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slicers/slicer1.xml" ContentType="application/vnd.ms-excel.slicer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5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tables/table6.xml" ContentType="application/vnd.openxmlformats-officedocument.spreadsheetml.table+xml"/>
  <Override PartName="/xl/slicers/slicer2.xml" ContentType="application/vnd.ms-excel.slicer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tables/table7.xml" ContentType="application/vnd.openxmlformats-officedocument.spreadsheetml.table+xml"/>
  <Override PartName="/xl/slicers/slicer3.xml" ContentType="application/vnd.ms-excel.slicer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slicers/slicer4.xml" ContentType="application/vnd.ms-excel.slicer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slicers/slicer5.xml" ContentType="application/vnd.ms-excel.slicer+xml"/>
  <Override PartName="/xl/pivotTables/pivotTable10.xml" ContentType="application/vnd.openxmlformats-officedocument.spreadsheetml.pivotTable+xml"/>
  <Override PartName="/xl/drawings/drawing6.xml" ContentType="application/vnd.openxmlformats-officedocument.drawing+xml"/>
  <Override PartName="/xl/slicers/slicer6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mandolizarazo/Desktop/gtech/gtech/"/>
    </mc:Choice>
  </mc:AlternateContent>
  <xr:revisionPtr revIDLastSave="0" documentId="13_ncr:1_{106B9857-53C9-634F-AA50-8F936BAEB93E}" xr6:coauthVersionLast="47" xr6:coauthVersionMax="47" xr10:uidLastSave="{00000000-0000-0000-0000-000000000000}"/>
  <bookViews>
    <workbookView xWindow="0" yWindow="500" windowWidth="33600" windowHeight="19400" activeTab="6" xr2:uid="{00000000-000D-0000-FFFF-FFFF00000000}"/>
  </bookViews>
  <sheets>
    <sheet name="Ingresos" sheetId="1" r:id="rId1"/>
    <sheet name="Proveedores" sheetId="4" r:id="rId2"/>
    <sheet name="Ventas" sheetId="3" r:id="rId3"/>
    <sheet name="info" sheetId="11" r:id="rId4"/>
    <sheet name="Hoja1" sheetId="13" r:id="rId5"/>
    <sheet name="Cuentas Hermanita" sheetId="16" r:id="rId6"/>
    <sheet name="Day" sheetId="7" r:id="rId7"/>
    <sheet name="Hoja2" sheetId="17" r:id="rId8"/>
    <sheet name="EQFREE" sheetId="9" r:id="rId9"/>
    <sheet name="DB PCH" sheetId="12" r:id="rId10"/>
    <sheet name="DB BT" sheetId="14" r:id="rId11"/>
    <sheet name="DB LGC" sheetId="15" r:id="rId12"/>
  </sheets>
  <definedNames>
    <definedName name="SegmentaciónDeDatos_Brand">#N/A</definedName>
    <definedName name="SegmentaciónDeDatos_Brand1">#N/A</definedName>
    <definedName name="SegmentaciónDeDatos_Brand2">#N/A</definedName>
    <definedName name="SegmentaciónDeDatos_Category_Id">#N/A</definedName>
    <definedName name="SegmentaciónDeDatos_Category_Id1">#N/A</definedName>
    <definedName name="SegmentaciónDeDatos_Category_Id2">#N/A</definedName>
    <definedName name="SegmentaciónDeDatos_Category_Id21">#N/A</definedName>
    <definedName name="SegmentaciónDeDatos_Imei1">#N/A</definedName>
    <definedName name="SegmentaciónDeDatos_Marca">#N/A</definedName>
    <definedName name="SegmentaciónDeDatos_Ref">#N/A</definedName>
    <definedName name="SegmentaciónDeDatos_Ref1">#N/A</definedName>
    <definedName name="SegmentaciónDeDatos_Ref11">#N/A</definedName>
    <definedName name="SegmentaciónDeDatos_Referencia1">#N/A</definedName>
  </definedNames>
  <calcPr calcId="191028"/>
  <pivotCaches>
    <pivotCache cacheId="216" r:id="rId13"/>
    <pivotCache cacheId="226" r:id="rId14"/>
    <pivotCache cacheId="230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28"/>
      </x15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1987" i="1" l="1"/>
  <c r="P11987" i="1"/>
  <c r="Q11987" i="1"/>
  <c r="R11987" i="1"/>
  <c r="S11987" i="1"/>
  <c r="O11986" i="1"/>
  <c r="P11986" i="1"/>
  <c r="Q11986" i="1"/>
  <c r="R11986" i="1"/>
  <c r="S11986" i="1"/>
  <c r="O11984" i="1"/>
  <c r="O11985" i="1"/>
  <c r="P11984" i="1"/>
  <c r="P11985" i="1"/>
  <c r="Q11984" i="1"/>
  <c r="Q11985" i="1"/>
  <c r="R11984" i="1"/>
  <c r="R11985" i="1"/>
  <c r="S11984" i="1"/>
  <c r="S11985" i="1"/>
  <c r="O11983" i="1"/>
  <c r="P11983" i="1"/>
  <c r="Q11983" i="1"/>
  <c r="R11983" i="1"/>
  <c r="S11983" i="1"/>
  <c r="O11982" i="1"/>
  <c r="P11982" i="1"/>
  <c r="Q11982" i="1"/>
  <c r="R11982" i="1"/>
  <c r="S11982" i="1"/>
  <c r="O11981" i="1"/>
  <c r="P11981" i="1"/>
  <c r="Q11981" i="1"/>
  <c r="R11981" i="1"/>
  <c r="S11981" i="1"/>
  <c r="O11979" i="1"/>
  <c r="O11980" i="1"/>
  <c r="P11979" i="1"/>
  <c r="P11980" i="1"/>
  <c r="Q11979" i="1"/>
  <c r="Q11980" i="1"/>
  <c r="R11979" i="1"/>
  <c r="R11980" i="1"/>
  <c r="S11979" i="1"/>
  <c r="S11980" i="1"/>
  <c r="O11978" i="1"/>
  <c r="P11978" i="1"/>
  <c r="Q11978" i="1"/>
  <c r="R11978" i="1"/>
  <c r="S11978" i="1"/>
  <c r="O11976" i="1"/>
  <c r="O11977" i="1"/>
  <c r="P11976" i="1"/>
  <c r="P11977" i="1"/>
  <c r="Q11976" i="1"/>
  <c r="Q11977" i="1"/>
  <c r="R11976" i="1"/>
  <c r="R11977" i="1"/>
  <c r="S11976" i="1"/>
  <c r="S11977" i="1"/>
  <c r="O11974" i="1"/>
  <c r="O11975" i="1"/>
  <c r="P11974" i="1"/>
  <c r="P11975" i="1"/>
  <c r="Q11974" i="1"/>
  <c r="Q11975" i="1"/>
  <c r="R11974" i="1"/>
  <c r="R11975" i="1"/>
  <c r="S11974" i="1"/>
  <c r="S11975" i="1"/>
  <c r="O11973" i="1"/>
  <c r="P11973" i="1"/>
  <c r="Q11973" i="1"/>
  <c r="R11973" i="1"/>
  <c r="S11973" i="1"/>
  <c r="O11972" i="1"/>
  <c r="P11972" i="1"/>
  <c r="Q11972" i="1"/>
  <c r="R11972" i="1"/>
  <c r="S11972" i="1"/>
  <c r="O11971" i="1"/>
  <c r="P11971" i="1"/>
  <c r="Q11971" i="1"/>
  <c r="R11971" i="1"/>
  <c r="S11971" i="1"/>
  <c r="O11970" i="1"/>
  <c r="P11970" i="1"/>
  <c r="Q11970" i="1"/>
  <c r="R11970" i="1"/>
  <c r="S11970" i="1"/>
  <c r="O11969" i="1"/>
  <c r="P11969" i="1"/>
  <c r="Q11969" i="1"/>
  <c r="R11969" i="1"/>
  <c r="S11969" i="1"/>
  <c r="O11968" i="1"/>
  <c r="P11968" i="1"/>
  <c r="Q11968" i="1"/>
  <c r="R11968" i="1"/>
  <c r="S11968" i="1"/>
  <c r="O11967" i="1"/>
  <c r="P11967" i="1"/>
  <c r="Q11967" i="1"/>
  <c r="R11967" i="1"/>
  <c r="S11967" i="1"/>
  <c r="O11966" i="1"/>
  <c r="P11966" i="1"/>
  <c r="Q11966" i="1"/>
  <c r="R11966" i="1"/>
  <c r="S11966" i="1"/>
  <c r="O11965" i="1"/>
  <c r="P11965" i="1"/>
  <c r="Q11965" i="1"/>
  <c r="R11965" i="1"/>
  <c r="S11965" i="1"/>
  <c r="O11963" i="1"/>
  <c r="O11964" i="1"/>
  <c r="P11963" i="1"/>
  <c r="P11964" i="1"/>
  <c r="Q11963" i="1"/>
  <c r="Q11964" i="1"/>
  <c r="R11963" i="1"/>
  <c r="R11964" i="1"/>
  <c r="S11963" i="1"/>
  <c r="S11964" i="1"/>
  <c r="O11961" i="1"/>
  <c r="O11962" i="1"/>
  <c r="P11961" i="1"/>
  <c r="P11962" i="1"/>
  <c r="Q11961" i="1"/>
  <c r="Q11962" i="1"/>
  <c r="R11961" i="1"/>
  <c r="R11962" i="1"/>
  <c r="S11961" i="1"/>
  <c r="S11962" i="1"/>
  <c r="O11960" i="1"/>
  <c r="P11960" i="1"/>
  <c r="Q11960" i="1"/>
  <c r="R11960" i="1"/>
  <c r="S11960" i="1"/>
  <c r="O11959" i="1"/>
  <c r="P11959" i="1"/>
  <c r="Q11959" i="1"/>
  <c r="R11959" i="1"/>
  <c r="S11959" i="1"/>
  <c r="O11958" i="1"/>
  <c r="P11958" i="1"/>
  <c r="Q11958" i="1"/>
  <c r="R11958" i="1"/>
  <c r="S11958" i="1"/>
  <c r="O11957" i="1"/>
  <c r="P11957" i="1"/>
  <c r="Q11957" i="1"/>
  <c r="R11957" i="1"/>
  <c r="S11957" i="1"/>
  <c r="O11956" i="1"/>
  <c r="P11956" i="1"/>
  <c r="Q11956" i="1"/>
  <c r="R11956" i="1"/>
  <c r="S11956" i="1"/>
  <c r="O11953" i="1"/>
  <c r="O11954" i="1"/>
  <c r="O11955" i="1"/>
  <c r="P11953" i="1"/>
  <c r="P11954" i="1"/>
  <c r="P11955" i="1"/>
  <c r="Q11953" i="1"/>
  <c r="Q11954" i="1"/>
  <c r="Q11955" i="1"/>
  <c r="R11953" i="1"/>
  <c r="R11954" i="1"/>
  <c r="R11955" i="1"/>
  <c r="S11953" i="1"/>
  <c r="S11954" i="1"/>
  <c r="S11955" i="1"/>
  <c r="O11952" i="1"/>
  <c r="P11952" i="1"/>
  <c r="Q11952" i="1"/>
  <c r="R11952" i="1"/>
  <c r="S11952" i="1"/>
  <c r="O11951" i="1"/>
  <c r="P11951" i="1"/>
  <c r="Q11951" i="1"/>
  <c r="R11951" i="1"/>
  <c r="S11951" i="1"/>
  <c r="O11950" i="1"/>
  <c r="P11950" i="1"/>
  <c r="Q11950" i="1"/>
  <c r="R11950" i="1"/>
  <c r="S11950" i="1"/>
  <c r="O11948" i="1"/>
  <c r="O11949" i="1"/>
  <c r="P11948" i="1"/>
  <c r="P11949" i="1"/>
  <c r="Q11948" i="1"/>
  <c r="Q11949" i="1"/>
  <c r="R11948" i="1"/>
  <c r="R11949" i="1"/>
  <c r="S11948" i="1"/>
  <c r="S11949" i="1"/>
  <c r="O11947" i="1"/>
  <c r="P11947" i="1"/>
  <c r="Q11947" i="1"/>
  <c r="R11947" i="1"/>
  <c r="S11947" i="1"/>
  <c r="O11946" i="1"/>
  <c r="P11946" i="1"/>
  <c r="Q11946" i="1"/>
  <c r="R11946" i="1"/>
  <c r="S11946" i="1"/>
  <c r="O11945" i="1"/>
  <c r="P11945" i="1"/>
  <c r="Q11945" i="1"/>
  <c r="R11945" i="1"/>
  <c r="S11945" i="1"/>
  <c r="O11944" i="1"/>
  <c r="P11944" i="1"/>
  <c r="Q11944" i="1"/>
  <c r="R11944" i="1"/>
  <c r="S11944" i="1"/>
  <c r="O11943" i="1"/>
  <c r="P11943" i="1"/>
  <c r="Q11943" i="1"/>
  <c r="R11943" i="1"/>
  <c r="S11943" i="1"/>
  <c r="O11942" i="1"/>
  <c r="P11942" i="1"/>
  <c r="Q11942" i="1"/>
  <c r="R11942" i="1"/>
  <c r="S11942" i="1"/>
  <c r="O11941" i="1"/>
  <c r="P11941" i="1"/>
  <c r="Q11941" i="1"/>
  <c r="R11941" i="1"/>
  <c r="S11941" i="1"/>
  <c r="O11940" i="1"/>
  <c r="P11940" i="1"/>
  <c r="Q11940" i="1"/>
  <c r="R11940" i="1"/>
  <c r="S11940" i="1"/>
  <c r="O11939" i="1"/>
  <c r="P11939" i="1"/>
  <c r="Q11939" i="1"/>
  <c r="R11939" i="1"/>
  <c r="S11939" i="1"/>
  <c r="O11937" i="1"/>
  <c r="O11938" i="1"/>
  <c r="P11937" i="1"/>
  <c r="P11938" i="1"/>
  <c r="Q11937" i="1"/>
  <c r="Q11938" i="1"/>
  <c r="R11937" i="1"/>
  <c r="R11938" i="1"/>
  <c r="S11937" i="1"/>
  <c r="S11938" i="1"/>
  <c r="O11936" i="1"/>
  <c r="P11936" i="1"/>
  <c r="Q11936" i="1"/>
  <c r="R11936" i="1"/>
  <c r="S11936" i="1"/>
  <c r="O11935" i="1"/>
  <c r="P11935" i="1"/>
  <c r="Q11935" i="1"/>
  <c r="R11935" i="1"/>
  <c r="S11935" i="1"/>
  <c r="O11932" i="1"/>
  <c r="O11933" i="1"/>
  <c r="O11934" i="1"/>
  <c r="P11932" i="1"/>
  <c r="P11933" i="1"/>
  <c r="P11934" i="1"/>
  <c r="Q11932" i="1"/>
  <c r="Q11933" i="1"/>
  <c r="Q11934" i="1"/>
  <c r="R11932" i="1"/>
  <c r="R11933" i="1"/>
  <c r="R11934" i="1"/>
  <c r="S11932" i="1"/>
  <c r="S11933" i="1"/>
  <c r="S11934" i="1"/>
  <c r="O11931" i="1"/>
  <c r="P11931" i="1"/>
  <c r="Q11931" i="1"/>
  <c r="R11931" i="1"/>
  <c r="S11931" i="1"/>
  <c r="K52" i="7"/>
  <c r="O11930" i="1"/>
  <c r="P11930" i="1"/>
  <c r="Q11930" i="1"/>
  <c r="R11930" i="1"/>
  <c r="S11930" i="1"/>
  <c r="O11929" i="1"/>
  <c r="P11929" i="1"/>
  <c r="Q11929" i="1"/>
  <c r="R11929" i="1"/>
  <c r="S11929" i="1"/>
  <c r="O11928" i="1"/>
  <c r="P11928" i="1"/>
  <c r="Q11928" i="1"/>
  <c r="R11928" i="1"/>
  <c r="S11928" i="1"/>
  <c r="O11927" i="1"/>
  <c r="P11927" i="1"/>
  <c r="Q11927" i="1"/>
  <c r="R11927" i="1"/>
  <c r="S11927" i="1"/>
  <c r="O11926" i="1"/>
  <c r="P11926" i="1"/>
  <c r="Q11926" i="1"/>
  <c r="R11926" i="1"/>
  <c r="S11926" i="1"/>
  <c r="O11922" i="1"/>
  <c r="O11923" i="1"/>
  <c r="O11924" i="1"/>
  <c r="O11925" i="1"/>
  <c r="P11922" i="1"/>
  <c r="P11923" i="1"/>
  <c r="P11924" i="1"/>
  <c r="P11925" i="1"/>
  <c r="Q11922" i="1"/>
  <c r="Q11923" i="1"/>
  <c r="Q11924" i="1"/>
  <c r="Q11925" i="1"/>
  <c r="R11922" i="1"/>
  <c r="R11923" i="1"/>
  <c r="R11924" i="1"/>
  <c r="R11925" i="1"/>
  <c r="S11922" i="1"/>
  <c r="S11923" i="1"/>
  <c r="S11924" i="1"/>
  <c r="S11925" i="1"/>
  <c r="O11921" i="1"/>
  <c r="P11921" i="1"/>
  <c r="Q11921" i="1"/>
  <c r="R11921" i="1"/>
  <c r="S11921" i="1"/>
  <c r="O11920" i="1"/>
  <c r="P11920" i="1"/>
  <c r="Q11920" i="1"/>
  <c r="R11920" i="1"/>
  <c r="S11920" i="1"/>
  <c r="O11919" i="1"/>
  <c r="P11919" i="1"/>
  <c r="Q11919" i="1"/>
  <c r="R11919" i="1"/>
  <c r="S11919" i="1"/>
  <c r="O11918" i="1"/>
  <c r="P11918" i="1"/>
  <c r="Q11918" i="1"/>
  <c r="R11918" i="1"/>
  <c r="S11918" i="1"/>
  <c r="O11916" i="1"/>
  <c r="O11917" i="1"/>
  <c r="P11916" i="1"/>
  <c r="P11917" i="1"/>
  <c r="Q11916" i="1"/>
  <c r="Q11917" i="1"/>
  <c r="R11916" i="1"/>
  <c r="R11917" i="1"/>
  <c r="S11916" i="1"/>
  <c r="S11917" i="1"/>
  <c r="O11912" i="1"/>
  <c r="O11913" i="1"/>
  <c r="O11914" i="1"/>
  <c r="O11915" i="1"/>
  <c r="P11912" i="1"/>
  <c r="P11913" i="1"/>
  <c r="P11914" i="1"/>
  <c r="P11915" i="1"/>
  <c r="Q11912" i="1"/>
  <c r="Q11913" i="1"/>
  <c r="Q11914" i="1"/>
  <c r="Q11915" i="1"/>
  <c r="R11912" i="1"/>
  <c r="R11913" i="1"/>
  <c r="R11914" i="1"/>
  <c r="R11915" i="1"/>
  <c r="S11912" i="1"/>
  <c r="S11913" i="1"/>
  <c r="S11914" i="1"/>
  <c r="S11915" i="1"/>
  <c r="O11911" i="1"/>
  <c r="P11911" i="1"/>
  <c r="Q11911" i="1"/>
  <c r="R11911" i="1"/>
  <c r="S11911" i="1"/>
  <c r="O11910" i="1"/>
  <c r="P11910" i="1"/>
  <c r="Q11910" i="1"/>
  <c r="R11910" i="1"/>
  <c r="S11910" i="1"/>
  <c r="O11909" i="1"/>
  <c r="P11909" i="1"/>
  <c r="Q11909" i="1"/>
  <c r="R11909" i="1"/>
  <c r="S11909" i="1"/>
  <c r="O11908" i="1"/>
  <c r="P11908" i="1"/>
  <c r="Q11908" i="1"/>
  <c r="R11908" i="1"/>
  <c r="S11908" i="1"/>
  <c r="O11907" i="1"/>
  <c r="P11907" i="1"/>
  <c r="Q11907" i="1"/>
  <c r="R11907" i="1"/>
  <c r="S11907" i="1"/>
  <c r="O11906" i="1"/>
  <c r="P11906" i="1"/>
  <c r="Q11906" i="1"/>
  <c r="R11906" i="1"/>
  <c r="S11906" i="1"/>
  <c r="O11905" i="1"/>
  <c r="P11905" i="1"/>
  <c r="Q11905" i="1"/>
  <c r="R11905" i="1"/>
  <c r="S11905" i="1"/>
  <c r="O11904" i="1"/>
  <c r="P11904" i="1"/>
  <c r="Q11904" i="1"/>
  <c r="R11904" i="1"/>
  <c r="S11904" i="1"/>
  <c r="O11903" i="1"/>
  <c r="P11903" i="1"/>
  <c r="Q11903" i="1"/>
  <c r="R11903" i="1"/>
  <c r="S11903" i="1"/>
  <c r="O11902" i="1"/>
  <c r="P11902" i="1"/>
  <c r="Q11902" i="1"/>
  <c r="R11902" i="1"/>
  <c r="S11902" i="1"/>
  <c r="O11901" i="1"/>
  <c r="P11901" i="1"/>
  <c r="Q11901" i="1"/>
  <c r="R11901" i="1"/>
  <c r="S11901" i="1"/>
  <c r="O11900" i="1"/>
  <c r="P11900" i="1"/>
  <c r="Q11900" i="1"/>
  <c r="R11900" i="1"/>
  <c r="S11900" i="1"/>
  <c r="O11899" i="1"/>
  <c r="P11899" i="1"/>
  <c r="Q11899" i="1"/>
  <c r="R11899" i="1"/>
  <c r="S11899" i="1"/>
  <c r="O11898" i="1"/>
  <c r="P11898" i="1"/>
  <c r="Q11898" i="1"/>
  <c r="R11898" i="1"/>
  <c r="S11898" i="1"/>
  <c r="O11897" i="1"/>
  <c r="P11897" i="1"/>
  <c r="Q11897" i="1"/>
  <c r="R11897" i="1"/>
  <c r="S11897" i="1"/>
  <c r="O11896" i="1"/>
  <c r="P11896" i="1"/>
  <c r="Q11896" i="1"/>
  <c r="R11896" i="1"/>
  <c r="S11896" i="1"/>
  <c r="O11892" i="1"/>
  <c r="O11893" i="1"/>
  <c r="O11894" i="1"/>
  <c r="O11895" i="1"/>
  <c r="P11892" i="1"/>
  <c r="P11893" i="1"/>
  <c r="P11894" i="1"/>
  <c r="P11895" i="1"/>
  <c r="Q11892" i="1"/>
  <c r="Q11893" i="1"/>
  <c r="Q11894" i="1"/>
  <c r="Q11895" i="1"/>
  <c r="R11892" i="1"/>
  <c r="R11893" i="1"/>
  <c r="R11894" i="1"/>
  <c r="R11895" i="1"/>
  <c r="S11892" i="1"/>
  <c r="S11893" i="1"/>
  <c r="S11894" i="1"/>
  <c r="S11895" i="1"/>
  <c r="O11891" i="1"/>
  <c r="P11891" i="1"/>
  <c r="Q11891" i="1"/>
  <c r="R11891" i="1"/>
  <c r="S11891" i="1"/>
  <c r="O11890" i="1"/>
  <c r="P11890" i="1"/>
  <c r="Q11890" i="1"/>
  <c r="R11890" i="1"/>
  <c r="S11890" i="1"/>
  <c r="O11889" i="1"/>
  <c r="P11889" i="1"/>
  <c r="Q11889" i="1"/>
  <c r="R11889" i="1"/>
  <c r="S11889" i="1"/>
  <c r="O11888" i="1"/>
  <c r="P11888" i="1"/>
  <c r="Q11888" i="1"/>
  <c r="R11888" i="1"/>
  <c r="S11888" i="1"/>
  <c r="O11887" i="1"/>
  <c r="P11887" i="1"/>
  <c r="Q11887" i="1"/>
  <c r="R11887" i="1"/>
  <c r="S11887" i="1"/>
  <c r="O11886" i="1"/>
  <c r="P11886" i="1"/>
  <c r="Q11886" i="1"/>
  <c r="R11886" i="1"/>
  <c r="S11886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O11873" i="1"/>
  <c r="O11874" i="1"/>
  <c r="P11873" i="1"/>
  <c r="P11874" i="1"/>
  <c r="Q11873" i="1"/>
  <c r="Q11874" i="1"/>
  <c r="R11873" i="1"/>
  <c r="R11874" i="1"/>
  <c r="S11873" i="1"/>
  <c r="S11874" i="1"/>
  <c r="O11872" i="1"/>
  <c r="P11872" i="1"/>
  <c r="Q11872" i="1"/>
  <c r="R11872" i="1"/>
  <c r="S11872" i="1"/>
  <c r="O11871" i="1"/>
  <c r="P11871" i="1"/>
  <c r="Q11871" i="1"/>
  <c r="R11871" i="1"/>
  <c r="S11871" i="1"/>
  <c r="O11870" i="1"/>
  <c r="P11870" i="1"/>
  <c r="Q11870" i="1"/>
  <c r="R11870" i="1"/>
  <c r="S11870" i="1"/>
  <c r="O11868" i="1"/>
  <c r="O11869" i="1"/>
  <c r="P11868" i="1"/>
  <c r="P11869" i="1"/>
  <c r="Q11868" i="1"/>
  <c r="Q11869" i="1"/>
  <c r="R11868" i="1"/>
  <c r="R11869" i="1"/>
  <c r="S11868" i="1"/>
  <c r="S11869" i="1"/>
  <c r="O11867" i="1"/>
  <c r="P11867" i="1"/>
  <c r="Q11867" i="1"/>
  <c r="R11867" i="1"/>
  <c r="S11867" i="1"/>
  <c r="O11866" i="1"/>
  <c r="P11866" i="1"/>
  <c r="Q11866" i="1"/>
  <c r="R11866" i="1"/>
  <c r="S11866" i="1"/>
  <c r="O11865" i="1"/>
  <c r="P11865" i="1"/>
  <c r="Q11865" i="1"/>
  <c r="R11865" i="1"/>
  <c r="S11865" i="1"/>
  <c r="O11864" i="1"/>
  <c r="P11864" i="1"/>
  <c r="Q11864" i="1"/>
  <c r="R11864" i="1"/>
  <c r="S11864" i="1"/>
  <c r="I52" i="7"/>
  <c r="O11863" i="1"/>
  <c r="P11863" i="1"/>
  <c r="Q11863" i="1"/>
  <c r="R11863" i="1"/>
  <c r="S11863" i="1"/>
  <c r="O11862" i="1"/>
  <c r="P11862" i="1"/>
  <c r="Q11862" i="1"/>
  <c r="R11862" i="1"/>
  <c r="S11862" i="1"/>
  <c r="O11861" i="1"/>
  <c r="P11861" i="1"/>
  <c r="Q11861" i="1"/>
  <c r="R11861" i="1"/>
  <c r="S11861" i="1"/>
  <c r="O11860" i="1"/>
  <c r="P11860" i="1"/>
  <c r="Q11860" i="1"/>
  <c r="R11860" i="1"/>
  <c r="S11860" i="1"/>
  <c r="O11859" i="1"/>
  <c r="P11859" i="1"/>
  <c r="Q11859" i="1"/>
  <c r="R11859" i="1"/>
  <c r="S11859" i="1"/>
  <c r="O11858" i="1"/>
  <c r="P11858" i="1"/>
  <c r="Q11858" i="1"/>
  <c r="R11858" i="1"/>
  <c r="S11858" i="1"/>
  <c r="O11856" i="1"/>
  <c r="O11857" i="1"/>
  <c r="P11856" i="1"/>
  <c r="P11857" i="1"/>
  <c r="Q11856" i="1"/>
  <c r="Q11857" i="1"/>
  <c r="R11856" i="1"/>
  <c r="R11857" i="1"/>
  <c r="S11856" i="1"/>
  <c r="S11857" i="1"/>
  <c r="O11855" i="1"/>
  <c r="P11855" i="1"/>
  <c r="Q11855" i="1"/>
  <c r="R11855" i="1"/>
  <c r="S11855" i="1"/>
  <c r="O11854" i="1"/>
  <c r="P11854" i="1"/>
  <c r="Q11854" i="1"/>
  <c r="R11854" i="1"/>
  <c r="S11854" i="1"/>
  <c r="O11853" i="1"/>
  <c r="P11853" i="1"/>
  <c r="Q11853" i="1"/>
  <c r="R11853" i="1"/>
  <c r="S11853" i="1"/>
  <c r="O11852" i="1"/>
  <c r="P11852" i="1"/>
  <c r="Q11852" i="1"/>
  <c r="R11852" i="1"/>
  <c r="S11852" i="1"/>
  <c r="O11851" i="1"/>
  <c r="P11851" i="1"/>
  <c r="Q11851" i="1"/>
  <c r="R11851" i="1"/>
  <c r="S11851" i="1"/>
  <c r="O11850" i="1"/>
  <c r="P11850" i="1"/>
  <c r="Q11850" i="1"/>
  <c r="R11850" i="1"/>
  <c r="S11850" i="1"/>
  <c r="O11849" i="1"/>
  <c r="P11849" i="1"/>
  <c r="Q11849" i="1"/>
  <c r="R11849" i="1"/>
  <c r="S11849" i="1"/>
  <c r="O11848" i="1"/>
  <c r="P11848" i="1"/>
  <c r="Q11848" i="1"/>
  <c r="R11848" i="1"/>
  <c r="S11848" i="1"/>
  <c r="O11847" i="1"/>
  <c r="P11847" i="1"/>
  <c r="Q11847" i="1"/>
  <c r="R11847" i="1"/>
  <c r="S11847" i="1"/>
  <c r="O11846" i="1"/>
  <c r="P11846" i="1"/>
  <c r="Q11846" i="1"/>
  <c r="R11846" i="1"/>
  <c r="S11846" i="1"/>
  <c r="O11844" i="1"/>
  <c r="O11845" i="1"/>
  <c r="P11844" i="1"/>
  <c r="P11845" i="1"/>
  <c r="Q11844" i="1"/>
  <c r="Q11845" i="1"/>
  <c r="R11844" i="1"/>
  <c r="R11845" i="1"/>
  <c r="S11844" i="1"/>
  <c r="S11845" i="1"/>
  <c r="O11843" i="1"/>
  <c r="P11843" i="1"/>
  <c r="Q11843" i="1"/>
  <c r="R11843" i="1"/>
  <c r="S11843" i="1"/>
  <c r="O11842" i="1"/>
  <c r="P11842" i="1"/>
  <c r="Q11842" i="1"/>
  <c r="R11842" i="1"/>
  <c r="S11842" i="1"/>
  <c r="O11841" i="1"/>
  <c r="P11841" i="1"/>
  <c r="Q11841" i="1"/>
  <c r="R11841" i="1"/>
  <c r="S11841" i="1"/>
  <c r="O11840" i="1"/>
  <c r="P11840" i="1"/>
  <c r="Q11840" i="1"/>
  <c r="R11840" i="1"/>
  <c r="S11840" i="1"/>
  <c r="O11839" i="1"/>
  <c r="P11839" i="1"/>
  <c r="Q11839" i="1"/>
  <c r="R11839" i="1"/>
  <c r="S11839" i="1"/>
  <c r="O11838" i="1"/>
  <c r="P11838" i="1"/>
  <c r="Q11838" i="1"/>
  <c r="R11838" i="1"/>
  <c r="S11838" i="1"/>
  <c r="O11835" i="1"/>
  <c r="O11836" i="1"/>
  <c r="O11837" i="1"/>
  <c r="P11835" i="1"/>
  <c r="P11836" i="1"/>
  <c r="P11837" i="1"/>
  <c r="Q11835" i="1"/>
  <c r="Q11836" i="1"/>
  <c r="Q11837" i="1"/>
  <c r="R11835" i="1"/>
  <c r="R11836" i="1"/>
  <c r="R11837" i="1"/>
  <c r="S11835" i="1"/>
  <c r="S11836" i="1"/>
  <c r="S11837" i="1"/>
  <c r="O11831" i="1"/>
  <c r="O11832" i="1"/>
  <c r="O11833" i="1"/>
  <c r="O11834" i="1"/>
  <c r="P11831" i="1"/>
  <c r="P11832" i="1"/>
  <c r="P11833" i="1"/>
  <c r="P11834" i="1"/>
  <c r="Q11831" i="1"/>
  <c r="Q11832" i="1"/>
  <c r="Q11833" i="1"/>
  <c r="Q11834" i="1"/>
  <c r="R11831" i="1"/>
  <c r="R11832" i="1"/>
  <c r="R11833" i="1"/>
  <c r="R11834" i="1"/>
  <c r="S11831" i="1"/>
  <c r="S11832" i="1"/>
  <c r="S11833" i="1"/>
  <c r="S11834" i="1"/>
  <c r="O11830" i="1"/>
  <c r="P11830" i="1"/>
  <c r="Q11830" i="1"/>
  <c r="R11830" i="1"/>
  <c r="S11830" i="1"/>
  <c r="O11829" i="1"/>
  <c r="P11829" i="1"/>
  <c r="Q11829" i="1"/>
  <c r="R11829" i="1"/>
  <c r="S11829" i="1"/>
  <c r="O11828" i="1"/>
  <c r="P11828" i="1"/>
  <c r="Q11828" i="1"/>
  <c r="R11828" i="1"/>
  <c r="S11828" i="1"/>
  <c r="O11827" i="1"/>
  <c r="P11827" i="1"/>
  <c r="Q11827" i="1"/>
  <c r="R11827" i="1"/>
  <c r="S11827" i="1"/>
  <c r="O11826" i="1"/>
  <c r="P11826" i="1"/>
  <c r="Q11826" i="1"/>
  <c r="R11826" i="1"/>
  <c r="S11826" i="1"/>
  <c r="O11825" i="1"/>
  <c r="P11825" i="1"/>
  <c r="Q11825" i="1"/>
  <c r="R11825" i="1"/>
  <c r="S11825" i="1"/>
  <c r="O11824" i="1"/>
  <c r="P11824" i="1"/>
  <c r="Q11824" i="1"/>
  <c r="R11824" i="1"/>
  <c r="S11824" i="1"/>
  <c r="O11823" i="1"/>
  <c r="P11823" i="1"/>
  <c r="Q11823" i="1"/>
  <c r="R11823" i="1"/>
  <c r="S11823" i="1"/>
  <c r="O11822" i="1"/>
  <c r="P11822" i="1"/>
  <c r="Q11822" i="1"/>
  <c r="R11822" i="1"/>
  <c r="S11822" i="1"/>
  <c r="O11821" i="1"/>
  <c r="P11821" i="1"/>
  <c r="Q11821" i="1"/>
  <c r="R11821" i="1"/>
  <c r="S11821" i="1"/>
  <c r="O11820" i="1"/>
  <c r="P11820" i="1"/>
  <c r="Q11820" i="1"/>
  <c r="R11820" i="1"/>
  <c r="S11820" i="1"/>
  <c r="O11819" i="1"/>
  <c r="P11819" i="1"/>
  <c r="Q11819" i="1"/>
  <c r="R11819" i="1"/>
  <c r="S11819" i="1"/>
  <c r="O11818" i="1"/>
  <c r="P11818" i="1"/>
  <c r="Q11818" i="1"/>
  <c r="R11818" i="1"/>
  <c r="S11818" i="1"/>
  <c r="O11814" i="1"/>
  <c r="O11815" i="1"/>
  <c r="O11816" i="1"/>
  <c r="O11817" i="1"/>
  <c r="P11814" i="1"/>
  <c r="P11815" i="1"/>
  <c r="P11816" i="1"/>
  <c r="P11817" i="1"/>
  <c r="Q11814" i="1"/>
  <c r="Q11815" i="1"/>
  <c r="Q11816" i="1"/>
  <c r="Q11817" i="1"/>
  <c r="R11814" i="1"/>
  <c r="R11815" i="1"/>
  <c r="R11816" i="1"/>
  <c r="R11817" i="1"/>
  <c r="S11814" i="1"/>
  <c r="S11815" i="1"/>
  <c r="S11816" i="1"/>
  <c r="S11817" i="1"/>
  <c r="O11813" i="1"/>
  <c r="P11813" i="1"/>
  <c r="Q11813" i="1"/>
  <c r="R11813" i="1"/>
  <c r="S11813" i="1"/>
  <c r="O11812" i="1"/>
  <c r="P11812" i="1"/>
  <c r="Q11812" i="1"/>
  <c r="R11812" i="1"/>
  <c r="S11812" i="1"/>
  <c r="O11811" i="1"/>
  <c r="P11811" i="1"/>
  <c r="Q11811" i="1"/>
  <c r="R11811" i="1"/>
  <c r="S11811" i="1"/>
  <c r="O11810" i="1"/>
  <c r="P11810" i="1"/>
  <c r="Q11810" i="1"/>
  <c r="R11810" i="1"/>
  <c r="S11810" i="1"/>
  <c r="O11809" i="1"/>
  <c r="P11809" i="1"/>
  <c r="Q11809" i="1"/>
  <c r="R11809" i="1"/>
  <c r="S11809" i="1"/>
  <c r="O11808" i="1"/>
  <c r="P11808" i="1"/>
  <c r="Q11808" i="1"/>
  <c r="R11808" i="1"/>
  <c r="S11808" i="1"/>
  <c r="O11807" i="1"/>
  <c r="P11807" i="1"/>
  <c r="Q11807" i="1"/>
  <c r="R11807" i="1"/>
  <c r="S11807" i="1"/>
  <c r="O11806" i="1"/>
  <c r="P11806" i="1"/>
  <c r="Q11806" i="1"/>
  <c r="R11806" i="1"/>
  <c r="S11806" i="1"/>
  <c r="O11805" i="1"/>
  <c r="P11805" i="1"/>
  <c r="Q11805" i="1"/>
  <c r="R11805" i="1"/>
  <c r="S11805" i="1"/>
  <c r="O11804" i="1"/>
  <c r="P11804" i="1"/>
  <c r="Q11804" i="1"/>
  <c r="R11804" i="1"/>
  <c r="S11804" i="1"/>
  <c r="O11803" i="1"/>
  <c r="P11803" i="1"/>
  <c r="Q11803" i="1"/>
  <c r="R11803" i="1"/>
  <c r="S11803" i="1"/>
  <c r="O11802" i="1"/>
  <c r="P11802" i="1"/>
  <c r="Q11802" i="1"/>
  <c r="R11802" i="1"/>
  <c r="S11802" i="1"/>
  <c r="O11801" i="1"/>
  <c r="P11801" i="1"/>
  <c r="Q11801" i="1"/>
  <c r="R11801" i="1"/>
  <c r="S11801" i="1"/>
  <c r="O11799" i="1"/>
  <c r="O11800" i="1"/>
  <c r="P11799" i="1"/>
  <c r="P11800" i="1"/>
  <c r="Q11799" i="1"/>
  <c r="Q11800" i="1"/>
  <c r="R11799" i="1"/>
  <c r="R11800" i="1"/>
  <c r="S11799" i="1"/>
  <c r="S11800" i="1"/>
  <c r="O11798" i="1"/>
  <c r="P11798" i="1"/>
  <c r="Q11798" i="1"/>
  <c r="R11798" i="1"/>
  <c r="S11798" i="1"/>
  <c r="O11797" i="1"/>
  <c r="P11797" i="1"/>
  <c r="Q11797" i="1"/>
  <c r="R11797" i="1"/>
  <c r="S11797" i="1"/>
  <c r="O11796" i="1"/>
  <c r="P11796" i="1"/>
  <c r="Q11796" i="1"/>
  <c r="R11796" i="1"/>
  <c r="S11796" i="1"/>
  <c r="O11795" i="1"/>
  <c r="P11795" i="1"/>
  <c r="Q11795" i="1"/>
  <c r="R11795" i="1"/>
  <c r="S11795" i="1"/>
  <c r="O11794" i="1"/>
  <c r="P11794" i="1"/>
  <c r="Q11794" i="1"/>
  <c r="R11794" i="1"/>
  <c r="S11794" i="1"/>
  <c r="O11792" i="1"/>
  <c r="O11793" i="1"/>
  <c r="P11792" i="1"/>
  <c r="P11793" i="1"/>
  <c r="Q11792" i="1"/>
  <c r="Q11793" i="1"/>
  <c r="R11792" i="1"/>
  <c r="R11793" i="1"/>
  <c r="S11792" i="1"/>
  <c r="S11793" i="1"/>
  <c r="O11790" i="1"/>
  <c r="O11791" i="1"/>
  <c r="P11790" i="1"/>
  <c r="P11791" i="1"/>
  <c r="Q11790" i="1"/>
  <c r="Q11791" i="1"/>
  <c r="R11790" i="1"/>
  <c r="R11791" i="1"/>
  <c r="S11790" i="1"/>
  <c r="S11791" i="1"/>
  <c r="O11789" i="1"/>
  <c r="P11789" i="1"/>
  <c r="Q11789" i="1"/>
  <c r="R11789" i="1"/>
  <c r="S11789" i="1"/>
  <c r="O11783" i="1"/>
  <c r="O11784" i="1"/>
  <c r="O11785" i="1"/>
  <c r="O11786" i="1"/>
  <c r="O11787" i="1"/>
  <c r="O11788" i="1"/>
  <c r="P11783" i="1"/>
  <c r="P11784" i="1"/>
  <c r="P11785" i="1"/>
  <c r="P11786" i="1"/>
  <c r="P11787" i="1"/>
  <c r="P11788" i="1"/>
  <c r="Q11783" i="1"/>
  <c r="Q11784" i="1"/>
  <c r="Q11785" i="1"/>
  <c r="Q11786" i="1"/>
  <c r="Q11787" i="1"/>
  <c r="Q11788" i="1"/>
  <c r="R11783" i="1"/>
  <c r="R11784" i="1"/>
  <c r="R11785" i="1"/>
  <c r="R11786" i="1"/>
  <c r="R11787" i="1"/>
  <c r="R11788" i="1"/>
  <c r="S11783" i="1"/>
  <c r="S11784" i="1"/>
  <c r="S11785" i="1"/>
  <c r="S11786" i="1"/>
  <c r="S11787" i="1"/>
  <c r="S11788" i="1"/>
  <c r="O11782" i="1"/>
  <c r="P11782" i="1"/>
  <c r="Q11782" i="1"/>
  <c r="R11782" i="1"/>
  <c r="S11782" i="1"/>
  <c r="O11780" i="1"/>
  <c r="O11781" i="1"/>
  <c r="P11780" i="1"/>
  <c r="P11781" i="1"/>
  <c r="Q11780" i="1"/>
  <c r="Q11781" i="1"/>
  <c r="R11780" i="1"/>
  <c r="R11781" i="1"/>
  <c r="S11780" i="1"/>
  <c r="S11781" i="1"/>
  <c r="O11771" i="1"/>
  <c r="O11772" i="1"/>
  <c r="O11773" i="1"/>
  <c r="O11774" i="1"/>
  <c r="O11775" i="1"/>
  <c r="O11776" i="1"/>
  <c r="O11777" i="1"/>
  <c r="O11778" i="1"/>
  <c r="O11779" i="1"/>
  <c r="P11771" i="1"/>
  <c r="P11772" i="1"/>
  <c r="P11773" i="1"/>
  <c r="P11774" i="1"/>
  <c r="P11775" i="1"/>
  <c r="P11776" i="1"/>
  <c r="P11777" i="1"/>
  <c r="P11778" i="1"/>
  <c r="P11779" i="1"/>
  <c r="Q11771" i="1"/>
  <c r="Q11772" i="1"/>
  <c r="Q11773" i="1"/>
  <c r="Q11774" i="1"/>
  <c r="Q11775" i="1"/>
  <c r="Q11776" i="1"/>
  <c r="Q11777" i="1"/>
  <c r="Q11778" i="1"/>
  <c r="Q11779" i="1"/>
  <c r="R11771" i="1"/>
  <c r="R11772" i="1"/>
  <c r="R11773" i="1"/>
  <c r="R11774" i="1"/>
  <c r="R11775" i="1"/>
  <c r="R11776" i="1"/>
  <c r="R11777" i="1"/>
  <c r="R11778" i="1"/>
  <c r="R11779" i="1"/>
  <c r="S11771" i="1"/>
  <c r="S11772" i="1"/>
  <c r="S11773" i="1"/>
  <c r="S11774" i="1"/>
  <c r="S11775" i="1"/>
  <c r="S11776" i="1"/>
  <c r="S11777" i="1"/>
  <c r="S11778" i="1"/>
  <c r="S11779" i="1"/>
  <c r="O11770" i="1"/>
  <c r="P11770" i="1"/>
  <c r="Q11770" i="1"/>
  <c r="R11770" i="1"/>
  <c r="S11770" i="1"/>
  <c r="O11769" i="1"/>
  <c r="P11769" i="1"/>
  <c r="Q11769" i="1"/>
  <c r="R11769" i="1"/>
  <c r="S11769" i="1"/>
  <c r="O11768" i="1"/>
  <c r="P11768" i="1"/>
  <c r="Q11768" i="1"/>
  <c r="R11768" i="1"/>
  <c r="S11768" i="1"/>
  <c r="O11767" i="1"/>
  <c r="P11767" i="1"/>
  <c r="Q11767" i="1"/>
  <c r="R11767" i="1"/>
  <c r="S11767" i="1"/>
  <c r="O11766" i="1"/>
  <c r="P11766" i="1"/>
  <c r="Q11766" i="1"/>
  <c r="R11766" i="1"/>
  <c r="S11766" i="1"/>
  <c r="O11765" i="1"/>
  <c r="P11765" i="1"/>
  <c r="Q11765" i="1"/>
  <c r="R11765" i="1"/>
  <c r="S11765" i="1"/>
  <c r="O11764" i="1"/>
  <c r="P11764" i="1"/>
  <c r="Q11764" i="1"/>
  <c r="R11764" i="1"/>
  <c r="S11764" i="1"/>
  <c r="O11763" i="1"/>
  <c r="P11763" i="1"/>
  <c r="Q11763" i="1"/>
  <c r="R11763" i="1"/>
  <c r="S11763" i="1"/>
  <c r="O11762" i="1"/>
  <c r="P11762" i="1"/>
  <c r="Q11762" i="1"/>
  <c r="R11762" i="1"/>
  <c r="S11762" i="1"/>
  <c r="O11760" i="1"/>
  <c r="O11761" i="1"/>
  <c r="P11760" i="1"/>
  <c r="P11761" i="1"/>
  <c r="Q11760" i="1"/>
  <c r="Q11761" i="1"/>
  <c r="R11760" i="1"/>
  <c r="R11761" i="1"/>
  <c r="S11760" i="1"/>
  <c r="S11761" i="1"/>
  <c r="O11759" i="1"/>
  <c r="P11759" i="1"/>
  <c r="Q11759" i="1"/>
  <c r="R11759" i="1"/>
  <c r="S11759" i="1"/>
  <c r="O11758" i="1"/>
  <c r="P11758" i="1"/>
  <c r="Q11758" i="1"/>
  <c r="R11758" i="1"/>
  <c r="S11758" i="1"/>
  <c r="O11757" i="1"/>
  <c r="P11757" i="1"/>
  <c r="Q11757" i="1"/>
  <c r="R11757" i="1"/>
  <c r="S11757" i="1"/>
  <c r="O11756" i="1"/>
  <c r="P11756" i="1"/>
  <c r="Q11756" i="1"/>
  <c r="R11756" i="1"/>
  <c r="S11756" i="1"/>
  <c r="O11754" i="1"/>
  <c r="O11755" i="1"/>
  <c r="P11754" i="1"/>
  <c r="P11755" i="1"/>
  <c r="Q11754" i="1"/>
  <c r="Q11755" i="1"/>
  <c r="R11754" i="1"/>
  <c r="R11755" i="1"/>
  <c r="S11754" i="1"/>
  <c r="S11755" i="1"/>
  <c r="O11751" i="1"/>
  <c r="O11752" i="1"/>
  <c r="O11753" i="1"/>
  <c r="P11751" i="1"/>
  <c r="P11752" i="1"/>
  <c r="P11753" i="1"/>
  <c r="Q11751" i="1"/>
  <c r="Q11752" i="1"/>
  <c r="Q11753" i="1"/>
  <c r="R11751" i="1"/>
  <c r="R11752" i="1"/>
  <c r="R11753" i="1"/>
  <c r="S11751" i="1"/>
  <c r="S11752" i="1"/>
  <c r="S11753" i="1"/>
  <c r="O11750" i="1"/>
  <c r="P11750" i="1"/>
  <c r="Q11750" i="1"/>
  <c r="R11750" i="1"/>
  <c r="S11750" i="1"/>
  <c r="O11748" i="1"/>
  <c r="O11749" i="1"/>
  <c r="P11748" i="1"/>
  <c r="P11749" i="1"/>
  <c r="Q11748" i="1"/>
  <c r="Q11749" i="1"/>
  <c r="R11748" i="1"/>
  <c r="R11749" i="1"/>
  <c r="S11748" i="1"/>
  <c r="S11749" i="1"/>
  <c r="O11747" i="1"/>
  <c r="P11747" i="1"/>
  <c r="Q11747" i="1"/>
  <c r="R11747" i="1"/>
  <c r="S11747" i="1"/>
  <c r="AQ8" i="7"/>
  <c r="O11746" i="1"/>
  <c r="P11746" i="1"/>
  <c r="Q11746" i="1"/>
  <c r="R11746" i="1"/>
  <c r="S11746" i="1"/>
  <c r="O11745" i="1"/>
  <c r="P11745" i="1"/>
  <c r="Q11745" i="1"/>
  <c r="R11745" i="1"/>
  <c r="S11745" i="1"/>
  <c r="O11744" i="1"/>
  <c r="P11744" i="1"/>
  <c r="Q11744" i="1"/>
  <c r="R11744" i="1"/>
  <c r="S11744" i="1"/>
  <c r="O11743" i="1"/>
  <c r="P11743" i="1"/>
  <c r="Q11743" i="1"/>
  <c r="R11743" i="1"/>
  <c r="S11743" i="1"/>
  <c r="O11742" i="1"/>
  <c r="P11742" i="1"/>
  <c r="Q11742" i="1"/>
  <c r="R11742" i="1"/>
  <c r="S11742" i="1"/>
  <c r="O11741" i="1"/>
  <c r="P11741" i="1"/>
  <c r="Q11741" i="1"/>
  <c r="R11741" i="1"/>
  <c r="S11741" i="1"/>
  <c r="O11740" i="1"/>
  <c r="P11740" i="1"/>
  <c r="Q11740" i="1"/>
  <c r="R11740" i="1"/>
  <c r="S11740" i="1"/>
  <c r="O11739" i="1"/>
  <c r="P11739" i="1"/>
  <c r="Q11739" i="1"/>
  <c r="R11739" i="1"/>
  <c r="S11739" i="1"/>
  <c r="O11736" i="1"/>
  <c r="O11737" i="1"/>
  <c r="O11738" i="1"/>
  <c r="P11736" i="1"/>
  <c r="P11737" i="1"/>
  <c r="P11738" i="1"/>
  <c r="Q11736" i="1"/>
  <c r="Q11737" i="1"/>
  <c r="Q11738" i="1"/>
  <c r="R11736" i="1"/>
  <c r="R11737" i="1"/>
  <c r="R11738" i="1"/>
  <c r="S11736" i="1"/>
  <c r="S11737" i="1"/>
  <c r="S11738" i="1"/>
  <c r="O11735" i="1"/>
  <c r="P11735" i="1"/>
  <c r="Q11735" i="1"/>
  <c r="R11735" i="1"/>
  <c r="S11735" i="1"/>
  <c r="O11734" i="1"/>
  <c r="P11734" i="1"/>
  <c r="Q11734" i="1"/>
  <c r="R11734" i="1"/>
  <c r="S11734" i="1"/>
  <c r="O11733" i="1"/>
  <c r="P11733" i="1"/>
  <c r="Q11733" i="1"/>
  <c r="R11733" i="1"/>
  <c r="S11733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O11721" i="1"/>
  <c r="P11721" i="1"/>
  <c r="Q11721" i="1"/>
  <c r="R11721" i="1"/>
  <c r="S11721" i="1"/>
  <c r="O11720" i="1"/>
  <c r="P11720" i="1"/>
  <c r="Q11720" i="1"/>
  <c r="R11720" i="1"/>
  <c r="S11720" i="1"/>
  <c r="O11719" i="1"/>
  <c r="P11719" i="1"/>
  <c r="Q11719" i="1"/>
  <c r="R11719" i="1"/>
  <c r="S11719" i="1"/>
  <c r="O11718" i="1"/>
  <c r="P11718" i="1"/>
  <c r="Q11718" i="1"/>
  <c r="R11718" i="1"/>
  <c r="S11718" i="1"/>
  <c r="O11717" i="1"/>
  <c r="P11717" i="1"/>
  <c r="Q11717" i="1"/>
  <c r="R11717" i="1"/>
  <c r="S11717" i="1"/>
  <c r="O11716" i="1"/>
  <c r="P11716" i="1"/>
  <c r="Q11716" i="1"/>
  <c r="R11716" i="1"/>
  <c r="S11716" i="1"/>
  <c r="O11715" i="1"/>
  <c r="P11715" i="1"/>
  <c r="Q11715" i="1"/>
  <c r="R11715" i="1"/>
  <c r="S11715" i="1"/>
  <c r="O11714" i="1"/>
  <c r="P11714" i="1"/>
  <c r="Q11714" i="1"/>
  <c r="R11714" i="1"/>
  <c r="S11714" i="1"/>
  <c r="O11713" i="1"/>
  <c r="P11713" i="1"/>
  <c r="Q11713" i="1"/>
  <c r="R11713" i="1"/>
  <c r="S11713" i="1"/>
  <c r="O11712" i="1"/>
  <c r="P11712" i="1"/>
  <c r="Q11712" i="1"/>
  <c r="R11712" i="1"/>
  <c r="S11712" i="1"/>
  <c r="O11711" i="1"/>
  <c r="P11711" i="1"/>
  <c r="Q11711" i="1"/>
  <c r="R11711" i="1"/>
  <c r="S11711" i="1"/>
  <c r="O11710" i="1"/>
  <c r="P11710" i="1"/>
  <c r="Q11710" i="1"/>
  <c r="R11710" i="1"/>
  <c r="S11710" i="1"/>
  <c r="O11709" i="1"/>
  <c r="P11709" i="1"/>
  <c r="Q11709" i="1"/>
  <c r="R11709" i="1"/>
  <c r="S11709" i="1"/>
  <c r="O11708" i="1"/>
  <c r="P11708" i="1"/>
  <c r="Q11708" i="1"/>
  <c r="R11708" i="1"/>
  <c r="S11708" i="1"/>
  <c r="O11707" i="1"/>
  <c r="P11707" i="1"/>
  <c r="Q11707" i="1"/>
  <c r="R11707" i="1"/>
  <c r="S11707" i="1"/>
  <c r="O11706" i="1"/>
  <c r="P11706" i="1"/>
  <c r="Q11706" i="1"/>
  <c r="R11706" i="1"/>
  <c r="S11706" i="1"/>
  <c r="O11703" i="1"/>
  <c r="O11704" i="1"/>
  <c r="O11705" i="1"/>
  <c r="P11703" i="1"/>
  <c r="P11704" i="1"/>
  <c r="P11705" i="1"/>
  <c r="Q11703" i="1"/>
  <c r="Q11704" i="1"/>
  <c r="Q11705" i="1"/>
  <c r="R11703" i="1"/>
  <c r="R11704" i="1"/>
  <c r="R11705" i="1"/>
  <c r="S11703" i="1"/>
  <c r="S11704" i="1"/>
  <c r="S11705" i="1"/>
  <c r="O11702" i="1"/>
  <c r="P11702" i="1"/>
  <c r="Q11702" i="1"/>
  <c r="R11702" i="1"/>
  <c r="S11702" i="1"/>
  <c r="O11701" i="1"/>
  <c r="P11701" i="1"/>
  <c r="Q11701" i="1"/>
  <c r="R11701" i="1"/>
  <c r="S11701" i="1"/>
  <c r="O11700" i="1"/>
  <c r="P11700" i="1"/>
  <c r="Q11700" i="1"/>
  <c r="R11700" i="1"/>
  <c r="S11700" i="1"/>
  <c r="O11699" i="1"/>
  <c r="P11699" i="1"/>
  <c r="Q11699" i="1"/>
  <c r="R11699" i="1"/>
  <c r="S11699" i="1"/>
  <c r="O11698" i="1"/>
  <c r="P11698" i="1"/>
  <c r="Q11698" i="1"/>
  <c r="R11698" i="1"/>
  <c r="S11698" i="1"/>
  <c r="O11697" i="1"/>
  <c r="P11697" i="1"/>
  <c r="Q11697" i="1"/>
  <c r="R11697" i="1"/>
  <c r="S11697" i="1"/>
  <c r="O11696" i="1"/>
  <c r="P11696" i="1"/>
  <c r="Q11696" i="1"/>
  <c r="R11696" i="1"/>
  <c r="S11696" i="1"/>
  <c r="O11695" i="1"/>
  <c r="P11695" i="1"/>
  <c r="Q11695" i="1"/>
  <c r="R11695" i="1"/>
  <c r="S11695" i="1"/>
  <c r="O11694" i="1"/>
  <c r="P11694" i="1"/>
  <c r="Q11694" i="1"/>
  <c r="R11694" i="1"/>
  <c r="S11694" i="1"/>
  <c r="O11692" i="1"/>
  <c r="O11693" i="1"/>
  <c r="P11692" i="1"/>
  <c r="P11693" i="1"/>
  <c r="Q11692" i="1"/>
  <c r="Q11693" i="1"/>
  <c r="R11692" i="1"/>
  <c r="R11693" i="1"/>
  <c r="S11692" i="1"/>
  <c r="S11693" i="1"/>
  <c r="O11691" i="1"/>
  <c r="P11691" i="1"/>
  <c r="Q11691" i="1"/>
  <c r="R11691" i="1"/>
  <c r="S11691" i="1"/>
  <c r="O11690" i="1"/>
  <c r="P11690" i="1"/>
  <c r="Q11690" i="1"/>
  <c r="R11690" i="1"/>
  <c r="S11690" i="1"/>
  <c r="O11689" i="1"/>
  <c r="P11689" i="1"/>
  <c r="Q11689" i="1"/>
  <c r="R11689" i="1"/>
  <c r="S11689" i="1"/>
  <c r="O11688" i="1"/>
  <c r="P11688" i="1"/>
  <c r="Q11688" i="1"/>
  <c r="R11688" i="1"/>
  <c r="S11688" i="1"/>
  <c r="O11687" i="1"/>
  <c r="P11687" i="1"/>
  <c r="Q11687" i="1"/>
  <c r="R11687" i="1"/>
  <c r="S11687" i="1"/>
  <c r="O11686" i="1"/>
  <c r="P11686" i="1"/>
  <c r="Q11686" i="1"/>
  <c r="R11686" i="1"/>
  <c r="S11686" i="1"/>
  <c r="O11685" i="1"/>
  <c r="P11685" i="1"/>
  <c r="Q11685" i="1"/>
  <c r="R11685" i="1"/>
  <c r="S11685" i="1"/>
  <c r="O11684" i="1"/>
  <c r="P11684" i="1"/>
  <c r="Q11684" i="1"/>
  <c r="R11684" i="1"/>
  <c r="S11684" i="1"/>
  <c r="O11682" i="1"/>
  <c r="O11683" i="1"/>
  <c r="P11682" i="1"/>
  <c r="P11683" i="1"/>
  <c r="Q11682" i="1"/>
  <c r="Q11683" i="1"/>
  <c r="R11682" i="1"/>
  <c r="R11683" i="1"/>
  <c r="S11682" i="1"/>
  <c r="S11683" i="1"/>
  <c r="O11681" i="1"/>
  <c r="P11681" i="1"/>
  <c r="Q11681" i="1"/>
  <c r="R11681" i="1"/>
  <c r="S11681" i="1"/>
  <c r="O11679" i="1"/>
  <c r="O11680" i="1"/>
  <c r="P11679" i="1"/>
  <c r="P11680" i="1"/>
  <c r="Q11679" i="1"/>
  <c r="Q11680" i="1"/>
  <c r="R11679" i="1"/>
  <c r="R11680" i="1"/>
  <c r="S11679" i="1"/>
  <c r="S11680" i="1"/>
  <c r="O11678" i="1"/>
  <c r="P11678" i="1"/>
  <c r="Q11678" i="1"/>
  <c r="R11678" i="1"/>
  <c r="S11678" i="1"/>
  <c r="O11677" i="1"/>
  <c r="P11677" i="1"/>
  <c r="Q11677" i="1"/>
  <c r="R11677" i="1"/>
  <c r="S11677" i="1"/>
  <c r="O11675" i="1"/>
  <c r="O11676" i="1"/>
  <c r="P11675" i="1"/>
  <c r="P11676" i="1"/>
  <c r="Q11675" i="1"/>
  <c r="Q11676" i="1"/>
  <c r="R11675" i="1"/>
  <c r="R11676" i="1"/>
  <c r="S11675" i="1"/>
  <c r="S11676" i="1"/>
  <c r="O11670" i="1"/>
  <c r="O11671" i="1"/>
  <c r="O11672" i="1"/>
  <c r="O11673" i="1"/>
  <c r="O11674" i="1"/>
  <c r="P11670" i="1"/>
  <c r="P11671" i="1"/>
  <c r="P11672" i="1"/>
  <c r="P11673" i="1"/>
  <c r="P11674" i="1"/>
  <c r="Q11670" i="1"/>
  <c r="Q11671" i="1"/>
  <c r="Q11672" i="1"/>
  <c r="Q11673" i="1"/>
  <c r="Q11674" i="1"/>
  <c r="R11670" i="1"/>
  <c r="R11671" i="1"/>
  <c r="R11672" i="1"/>
  <c r="R11673" i="1"/>
  <c r="R11674" i="1"/>
  <c r="S11670" i="1"/>
  <c r="S11671" i="1"/>
  <c r="S11672" i="1"/>
  <c r="S11673" i="1"/>
  <c r="S11674" i="1"/>
  <c r="O11669" i="1"/>
  <c r="P11669" i="1"/>
  <c r="Q11669" i="1"/>
  <c r="R11669" i="1"/>
  <c r="S11669" i="1"/>
  <c r="O11668" i="1"/>
  <c r="P11668" i="1"/>
  <c r="Q11668" i="1"/>
  <c r="R11668" i="1"/>
  <c r="S11668" i="1"/>
  <c r="O11667" i="1"/>
  <c r="P11667" i="1"/>
  <c r="Q11667" i="1"/>
  <c r="R11667" i="1"/>
  <c r="S11667" i="1"/>
  <c r="O11666" i="1"/>
  <c r="P11666" i="1"/>
  <c r="Q11666" i="1"/>
  <c r="R11666" i="1"/>
  <c r="S11666" i="1"/>
  <c r="O11665" i="1"/>
  <c r="P11665" i="1"/>
  <c r="Q11665" i="1"/>
  <c r="R11665" i="1"/>
  <c r="S11665" i="1"/>
  <c r="O11663" i="1"/>
  <c r="O11664" i="1"/>
  <c r="P11663" i="1"/>
  <c r="P11664" i="1"/>
  <c r="Q11663" i="1"/>
  <c r="Q11664" i="1"/>
  <c r="R11663" i="1"/>
  <c r="R11664" i="1"/>
  <c r="S11663" i="1"/>
  <c r="S11664" i="1"/>
  <c r="O11662" i="1"/>
  <c r="P11662" i="1"/>
  <c r="Q11662" i="1"/>
  <c r="R11662" i="1"/>
  <c r="S11662" i="1"/>
  <c r="O11661" i="1"/>
  <c r="P11661" i="1"/>
  <c r="Q11661" i="1"/>
  <c r="R11661" i="1"/>
  <c r="S11661" i="1"/>
  <c r="O11660" i="1"/>
  <c r="P11660" i="1"/>
  <c r="Q11660" i="1"/>
  <c r="R11660" i="1"/>
  <c r="S11660" i="1"/>
  <c r="O11659" i="1"/>
  <c r="P11659" i="1"/>
  <c r="Q11659" i="1"/>
  <c r="R11659" i="1"/>
  <c r="S11659" i="1"/>
  <c r="O11658" i="1"/>
  <c r="P11658" i="1"/>
  <c r="Q11658" i="1"/>
  <c r="R11658" i="1"/>
  <c r="S11658" i="1"/>
  <c r="O11657" i="1"/>
  <c r="P11657" i="1"/>
  <c r="Q11657" i="1"/>
  <c r="R11657" i="1"/>
  <c r="S11657" i="1"/>
  <c r="O11656" i="1"/>
  <c r="P11656" i="1"/>
  <c r="Q11656" i="1"/>
  <c r="R11656" i="1"/>
  <c r="S11656" i="1"/>
  <c r="O11655" i="1"/>
  <c r="P11655" i="1"/>
  <c r="Q11655" i="1"/>
  <c r="R11655" i="1"/>
  <c r="S11655" i="1"/>
  <c r="O11654" i="1"/>
  <c r="P11654" i="1"/>
  <c r="Q11654" i="1"/>
  <c r="R11654" i="1"/>
  <c r="S11654" i="1"/>
  <c r="O11653" i="1"/>
  <c r="P11653" i="1"/>
  <c r="Q11653" i="1"/>
  <c r="R11653" i="1"/>
  <c r="S11653" i="1"/>
  <c r="O11651" i="1"/>
  <c r="O11652" i="1"/>
  <c r="P11651" i="1"/>
  <c r="P11652" i="1"/>
  <c r="Q11651" i="1"/>
  <c r="Q11652" i="1"/>
  <c r="R11651" i="1"/>
  <c r="R11652" i="1"/>
  <c r="S11651" i="1"/>
  <c r="S11652" i="1"/>
  <c r="O11647" i="1"/>
  <c r="O11648" i="1"/>
  <c r="O11649" i="1"/>
  <c r="O11650" i="1"/>
  <c r="P11647" i="1"/>
  <c r="P11648" i="1"/>
  <c r="P11649" i="1"/>
  <c r="P11650" i="1"/>
  <c r="Q11647" i="1"/>
  <c r="Q11648" i="1"/>
  <c r="Q11649" i="1"/>
  <c r="Q11650" i="1"/>
  <c r="R11647" i="1"/>
  <c r="R11648" i="1"/>
  <c r="R11649" i="1"/>
  <c r="R11650" i="1"/>
  <c r="S11647" i="1"/>
  <c r="S11648" i="1"/>
  <c r="S11649" i="1"/>
  <c r="S11650" i="1"/>
  <c r="O11644" i="1"/>
  <c r="O11645" i="1"/>
  <c r="O11646" i="1"/>
  <c r="P11644" i="1"/>
  <c r="P11645" i="1"/>
  <c r="P11646" i="1"/>
  <c r="Q11644" i="1"/>
  <c r="Q11645" i="1"/>
  <c r="Q11646" i="1"/>
  <c r="R11644" i="1"/>
  <c r="R11645" i="1"/>
  <c r="R11646" i="1"/>
  <c r="S11644" i="1"/>
  <c r="S11645" i="1"/>
  <c r="S11646" i="1"/>
  <c r="O11643" i="1"/>
  <c r="P11643" i="1"/>
  <c r="Q11643" i="1"/>
  <c r="R11643" i="1"/>
  <c r="S11643" i="1"/>
  <c r="O11642" i="1"/>
  <c r="P11642" i="1"/>
  <c r="Q11642" i="1"/>
  <c r="R11642" i="1"/>
  <c r="S11642" i="1"/>
  <c r="O11641" i="1"/>
  <c r="P11641" i="1"/>
  <c r="Q11641" i="1"/>
  <c r="R11641" i="1"/>
  <c r="S11641" i="1"/>
  <c r="O11640" i="1"/>
  <c r="P11640" i="1"/>
  <c r="Q11640" i="1"/>
  <c r="R11640" i="1"/>
  <c r="S11640" i="1"/>
  <c r="O11639" i="1"/>
  <c r="P11639" i="1"/>
  <c r="Q11639" i="1"/>
  <c r="R11639" i="1"/>
  <c r="S11639" i="1"/>
  <c r="O11638" i="1"/>
  <c r="P11638" i="1"/>
  <c r="Q11638" i="1"/>
  <c r="R11638" i="1"/>
  <c r="S11638" i="1"/>
  <c r="O11637" i="1"/>
  <c r="P11637" i="1"/>
  <c r="Q11637" i="1"/>
  <c r="R11637" i="1"/>
  <c r="S11637" i="1"/>
  <c r="O11636" i="1"/>
  <c r="P11636" i="1"/>
  <c r="Q11636" i="1"/>
  <c r="R11636" i="1"/>
  <c r="S11636" i="1"/>
  <c r="O11635" i="1"/>
  <c r="P11635" i="1"/>
  <c r="Q11635" i="1"/>
  <c r="R11635" i="1"/>
  <c r="S11635" i="1"/>
  <c r="O11634" i="1"/>
  <c r="P11634" i="1"/>
  <c r="Q11634" i="1"/>
  <c r="R11634" i="1"/>
  <c r="S11634" i="1"/>
  <c r="O11633" i="1"/>
  <c r="P11633" i="1"/>
  <c r="Q11633" i="1"/>
  <c r="R11633" i="1"/>
  <c r="S11633" i="1"/>
  <c r="O11632" i="1"/>
  <c r="P11632" i="1"/>
  <c r="Q11632" i="1"/>
  <c r="R11632" i="1"/>
  <c r="S11632" i="1"/>
  <c r="O11631" i="1"/>
  <c r="P11631" i="1"/>
  <c r="Q11631" i="1"/>
  <c r="R11631" i="1"/>
  <c r="S11631" i="1"/>
  <c r="O11630" i="1"/>
  <c r="P11630" i="1"/>
  <c r="Q11630" i="1"/>
  <c r="R11630" i="1"/>
  <c r="S11630" i="1"/>
  <c r="O11629" i="1"/>
  <c r="P11629" i="1"/>
  <c r="Q11629" i="1"/>
  <c r="R11629" i="1"/>
  <c r="S11629" i="1"/>
  <c r="O11628" i="1"/>
  <c r="P11628" i="1"/>
  <c r="Q11628" i="1"/>
  <c r="R11628" i="1"/>
  <c r="S11628" i="1"/>
  <c r="O11627" i="1"/>
  <c r="P11627" i="1"/>
  <c r="Q11627" i="1"/>
  <c r="R11627" i="1"/>
  <c r="S11627" i="1"/>
  <c r="O11626" i="1"/>
  <c r="P11626" i="1"/>
  <c r="Q11626" i="1"/>
  <c r="R11626" i="1"/>
  <c r="S11626" i="1"/>
  <c r="O11625" i="1"/>
  <c r="P11625" i="1"/>
  <c r="Q11625" i="1"/>
  <c r="R11625" i="1"/>
  <c r="S11625" i="1"/>
  <c r="O11624" i="1"/>
  <c r="P11624" i="1"/>
  <c r="Q11624" i="1"/>
  <c r="R11624" i="1"/>
  <c r="S11624" i="1"/>
  <c r="O11623" i="1"/>
  <c r="P11623" i="1"/>
  <c r="Q11623" i="1"/>
  <c r="R11623" i="1"/>
  <c r="S11623" i="1"/>
  <c r="O11621" i="1"/>
  <c r="O11622" i="1"/>
  <c r="P11621" i="1"/>
  <c r="P11622" i="1"/>
  <c r="Q11621" i="1"/>
  <c r="Q11622" i="1"/>
  <c r="R11621" i="1"/>
  <c r="R11622" i="1"/>
  <c r="S11621" i="1"/>
  <c r="S11622" i="1"/>
  <c r="O11620" i="1"/>
  <c r="P11620" i="1"/>
  <c r="Q11620" i="1"/>
  <c r="R11620" i="1"/>
  <c r="S11620" i="1"/>
  <c r="O11619" i="1"/>
  <c r="P11619" i="1"/>
  <c r="Q11619" i="1"/>
  <c r="R11619" i="1"/>
  <c r="S11619" i="1"/>
  <c r="O11618" i="1"/>
  <c r="P11618" i="1"/>
  <c r="Q11618" i="1"/>
  <c r="R11618" i="1"/>
  <c r="S11618" i="1"/>
  <c r="O11617" i="1"/>
  <c r="P11617" i="1"/>
  <c r="Q11617" i="1"/>
  <c r="R11617" i="1"/>
  <c r="S11617" i="1"/>
  <c r="O11616" i="1"/>
  <c r="P11616" i="1"/>
  <c r="Q11616" i="1"/>
  <c r="R11616" i="1"/>
  <c r="S11616" i="1"/>
  <c r="O11615" i="1"/>
  <c r="P11615" i="1"/>
  <c r="Q11615" i="1"/>
  <c r="R11615" i="1"/>
  <c r="S11615" i="1"/>
  <c r="O11614" i="1"/>
  <c r="P11614" i="1"/>
  <c r="Q11614" i="1"/>
  <c r="R11614" i="1"/>
  <c r="S11614" i="1"/>
  <c r="O11613" i="1"/>
  <c r="P11613" i="1"/>
  <c r="Q11613" i="1"/>
  <c r="R11613" i="1"/>
  <c r="S11613" i="1"/>
  <c r="O11612" i="1"/>
  <c r="P11612" i="1"/>
  <c r="Q11612" i="1"/>
  <c r="R11612" i="1"/>
  <c r="S11612" i="1"/>
  <c r="O11611" i="1"/>
  <c r="P11611" i="1"/>
  <c r="Q11611" i="1"/>
  <c r="R11611" i="1"/>
  <c r="S11611" i="1"/>
  <c r="O11610" i="1"/>
  <c r="P11610" i="1"/>
  <c r="Q11610" i="1"/>
  <c r="R11610" i="1"/>
  <c r="S11610" i="1"/>
  <c r="O11609" i="1"/>
  <c r="P11609" i="1"/>
  <c r="Q11609" i="1"/>
  <c r="R11609" i="1"/>
  <c r="S11609" i="1"/>
  <c r="O11608" i="1"/>
  <c r="P11608" i="1"/>
  <c r="Q11608" i="1"/>
  <c r="R11608" i="1"/>
  <c r="S11608" i="1"/>
  <c r="O11606" i="1"/>
  <c r="O11607" i="1"/>
  <c r="P11606" i="1"/>
  <c r="P11607" i="1"/>
  <c r="Q11606" i="1"/>
  <c r="Q11607" i="1"/>
  <c r="R11606" i="1"/>
  <c r="R11607" i="1"/>
  <c r="S11606" i="1"/>
  <c r="S11607" i="1"/>
  <c r="O11605" i="1"/>
  <c r="P11605" i="1"/>
  <c r="Q11605" i="1"/>
  <c r="R11605" i="1"/>
  <c r="S11605" i="1"/>
  <c r="O11604" i="1"/>
  <c r="P11604" i="1"/>
  <c r="Q11604" i="1"/>
  <c r="R11604" i="1"/>
  <c r="S11604" i="1"/>
  <c r="O11603" i="1"/>
  <c r="P11603" i="1"/>
  <c r="Q11603" i="1"/>
  <c r="R11603" i="1"/>
  <c r="S11603" i="1"/>
  <c r="O11602" i="1"/>
  <c r="P11602" i="1"/>
  <c r="Q11602" i="1"/>
  <c r="R11602" i="1"/>
  <c r="S11602" i="1"/>
  <c r="O11601" i="1"/>
  <c r="P11601" i="1"/>
  <c r="Q11601" i="1"/>
  <c r="R11601" i="1"/>
  <c r="S11601" i="1"/>
  <c r="O11600" i="1"/>
  <c r="P11600" i="1"/>
  <c r="Q11600" i="1"/>
  <c r="R11600" i="1"/>
  <c r="S11600" i="1"/>
  <c r="O11598" i="1"/>
  <c r="O11599" i="1"/>
  <c r="P11598" i="1"/>
  <c r="P11599" i="1"/>
  <c r="Q11598" i="1"/>
  <c r="Q11599" i="1"/>
  <c r="R11598" i="1"/>
  <c r="R11599" i="1"/>
  <c r="S11598" i="1"/>
  <c r="S11599" i="1"/>
  <c r="O11597" i="1"/>
  <c r="P11597" i="1"/>
  <c r="Q11597" i="1"/>
  <c r="R11597" i="1"/>
  <c r="S11597" i="1"/>
  <c r="O11596" i="1"/>
  <c r="P11596" i="1"/>
  <c r="Q11596" i="1"/>
  <c r="R11596" i="1"/>
  <c r="S11596" i="1"/>
  <c r="O11595" i="1"/>
  <c r="P11595" i="1"/>
  <c r="Q11595" i="1"/>
  <c r="R11595" i="1"/>
  <c r="S11595" i="1"/>
  <c r="O11592" i="1"/>
  <c r="O11593" i="1"/>
  <c r="O11594" i="1"/>
  <c r="P11592" i="1"/>
  <c r="P11593" i="1"/>
  <c r="P11594" i="1"/>
  <c r="Q11592" i="1"/>
  <c r="Q11593" i="1"/>
  <c r="Q11594" i="1"/>
  <c r="R11592" i="1"/>
  <c r="R11593" i="1"/>
  <c r="R11594" i="1"/>
  <c r="S11592" i="1"/>
  <c r="S11593" i="1"/>
  <c r="S11594" i="1"/>
  <c r="O11591" i="1"/>
  <c r="P11591" i="1"/>
  <c r="Q11591" i="1"/>
  <c r="R11591" i="1"/>
  <c r="S11591" i="1"/>
  <c r="O11590" i="1"/>
  <c r="P11590" i="1"/>
  <c r="Q11590" i="1"/>
  <c r="R11590" i="1"/>
  <c r="S11590" i="1"/>
  <c r="O11589" i="1"/>
  <c r="P11589" i="1"/>
  <c r="Q11589" i="1"/>
  <c r="R11589" i="1"/>
  <c r="S11589" i="1"/>
  <c r="O11586" i="1"/>
  <c r="O11587" i="1"/>
  <c r="O11588" i="1"/>
  <c r="P11586" i="1"/>
  <c r="P11587" i="1"/>
  <c r="P11588" i="1"/>
  <c r="Q11586" i="1"/>
  <c r="Q11587" i="1"/>
  <c r="Q11588" i="1"/>
  <c r="R11586" i="1"/>
  <c r="R11587" i="1"/>
  <c r="R11588" i="1"/>
  <c r="S11586" i="1"/>
  <c r="S11587" i="1"/>
  <c r="S11588" i="1"/>
  <c r="O11583" i="1"/>
  <c r="O11584" i="1"/>
  <c r="O11585" i="1"/>
  <c r="P11583" i="1"/>
  <c r="P11584" i="1"/>
  <c r="P11585" i="1"/>
  <c r="Q11583" i="1"/>
  <c r="Q11584" i="1"/>
  <c r="Q11585" i="1"/>
  <c r="R11583" i="1"/>
  <c r="R11584" i="1"/>
  <c r="R11585" i="1"/>
  <c r="S11583" i="1"/>
  <c r="S11584" i="1"/>
  <c r="S11585" i="1"/>
  <c r="O11582" i="1"/>
  <c r="P11582" i="1"/>
  <c r="Q11582" i="1"/>
  <c r="R11582" i="1"/>
  <c r="S11582" i="1"/>
  <c r="O11580" i="1"/>
  <c r="O11581" i="1"/>
  <c r="P11580" i="1"/>
  <c r="P11581" i="1"/>
  <c r="Q11580" i="1"/>
  <c r="Q11581" i="1"/>
  <c r="R11580" i="1"/>
  <c r="R11581" i="1"/>
  <c r="S11580" i="1"/>
  <c r="S11581" i="1"/>
  <c r="O11579" i="1"/>
  <c r="P11579" i="1"/>
  <c r="Q11579" i="1"/>
  <c r="R11579" i="1"/>
  <c r="S11579" i="1"/>
  <c r="O11578" i="1"/>
  <c r="P11578" i="1"/>
  <c r="Q11578" i="1"/>
  <c r="R11578" i="1"/>
  <c r="S11578" i="1"/>
  <c r="O11577" i="1"/>
  <c r="P11577" i="1"/>
  <c r="Q11577" i="1"/>
  <c r="R11577" i="1"/>
  <c r="S11577" i="1"/>
  <c r="O11573" i="1"/>
  <c r="O11574" i="1"/>
  <c r="O11575" i="1"/>
  <c r="O11576" i="1"/>
  <c r="P11573" i="1"/>
  <c r="P11574" i="1"/>
  <c r="P11575" i="1"/>
  <c r="P11576" i="1"/>
  <c r="Q11573" i="1"/>
  <c r="Q11574" i="1"/>
  <c r="Q11575" i="1"/>
  <c r="Q11576" i="1"/>
  <c r="R11573" i="1"/>
  <c r="R11574" i="1"/>
  <c r="R11575" i="1"/>
  <c r="R11576" i="1"/>
  <c r="S11573" i="1"/>
  <c r="S11574" i="1"/>
  <c r="S11575" i="1"/>
  <c r="S11576" i="1"/>
  <c r="O11571" i="1"/>
  <c r="O11572" i="1"/>
  <c r="P11571" i="1"/>
  <c r="P11572" i="1"/>
  <c r="Q11571" i="1"/>
  <c r="Q11572" i="1"/>
  <c r="R11571" i="1"/>
  <c r="R11572" i="1"/>
  <c r="S11571" i="1"/>
  <c r="S11572" i="1"/>
  <c r="O11570" i="1"/>
  <c r="P11570" i="1"/>
  <c r="Q11570" i="1"/>
  <c r="R11570" i="1"/>
  <c r="S11570" i="1"/>
  <c r="O11565" i="1"/>
  <c r="O11566" i="1"/>
  <c r="O11567" i="1"/>
  <c r="O11568" i="1"/>
  <c r="O11569" i="1"/>
  <c r="P11565" i="1"/>
  <c r="P11566" i="1"/>
  <c r="P11567" i="1"/>
  <c r="P11568" i="1"/>
  <c r="P11569" i="1"/>
  <c r="Q11565" i="1"/>
  <c r="Q11566" i="1"/>
  <c r="Q11567" i="1"/>
  <c r="Q11568" i="1"/>
  <c r="Q11569" i="1"/>
  <c r="R11565" i="1"/>
  <c r="R11566" i="1"/>
  <c r="R11567" i="1"/>
  <c r="R11568" i="1"/>
  <c r="R11569" i="1"/>
  <c r="S11565" i="1"/>
  <c r="S11566" i="1"/>
  <c r="S11567" i="1"/>
  <c r="S11568" i="1"/>
  <c r="S11569" i="1"/>
  <c r="O11564" i="1"/>
  <c r="P11564" i="1"/>
  <c r="Q11564" i="1"/>
  <c r="R11564" i="1"/>
  <c r="S11564" i="1"/>
  <c r="O11563" i="1"/>
  <c r="P11563" i="1"/>
  <c r="Q11563" i="1"/>
  <c r="R11563" i="1"/>
  <c r="S11563" i="1"/>
  <c r="O11562" i="1"/>
  <c r="P11562" i="1"/>
  <c r="Q11562" i="1"/>
  <c r="R11562" i="1"/>
  <c r="S11562" i="1"/>
  <c r="O11561" i="1"/>
  <c r="P11561" i="1"/>
  <c r="Q11561" i="1"/>
  <c r="R11561" i="1"/>
  <c r="S11561" i="1"/>
  <c r="O11560" i="1"/>
  <c r="P11560" i="1"/>
  <c r="Q11560" i="1"/>
  <c r="R11560" i="1"/>
  <c r="S11560" i="1"/>
  <c r="O11559" i="1"/>
  <c r="P11559" i="1"/>
  <c r="Q11559" i="1"/>
  <c r="R11559" i="1"/>
  <c r="S11559" i="1"/>
  <c r="O11558" i="1"/>
  <c r="P11558" i="1"/>
  <c r="Q11558" i="1"/>
  <c r="R11558" i="1"/>
  <c r="S11558" i="1"/>
  <c r="O11557" i="1"/>
  <c r="P11557" i="1"/>
  <c r="Q11557" i="1"/>
  <c r="R11557" i="1"/>
  <c r="S11557" i="1"/>
  <c r="O11549" i="1"/>
  <c r="O11550" i="1"/>
  <c r="O11551" i="1"/>
  <c r="O11552" i="1"/>
  <c r="O11553" i="1"/>
  <c r="O11554" i="1"/>
  <c r="O11555" i="1"/>
  <c r="O11556" i="1"/>
  <c r="P11549" i="1"/>
  <c r="P11550" i="1"/>
  <c r="P11551" i="1"/>
  <c r="P11552" i="1"/>
  <c r="P11553" i="1"/>
  <c r="P11554" i="1"/>
  <c r="P11555" i="1"/>
  <c r="P11556" i="1"/>
  <c r="Q11549" i="1"/>
  <c r="Q11550" i="1"/>
  <c r="Q11551" i="1"/>
  <c r="Q11552" i="1"/>
  <c r="Q11553" i="1"/>
  <c r="Q11554" i="1"/>
  <c r="Q11555" i="1"/>
  <c r="Q11556" i="1"/>
  <c r="R11549" i="1"/>
  <c r="R11550" i="1"/>
  <c r="R11551" i="1"/>
  <c r="R11552" i="1"/>
  <c r="R11553" i="1"/>
  <c r="R11554" i="1"/>
  <c r="R11555" i="1"/>
  <c r="R11556" i="1"/>
  <c r="S11549" i="1"/>
  <c r="S11550" i="1"/>
  <c r="S11551" i="1"/>
  <c r="S11552" i="1"/>
  <c r="S11553" i="1"/>
  <c r="S11554" i="1"/>
  <c r="S11555" i="1"/>
  <c r="S11556" i="1"/>
  <c r="O11548" i="1"/>
  <c r="P11548" i="1"/>
  <c r="Q11548" i="1"/>
  <c r="R11548" i="1"/>
  <c r="S11548" i="1"/>
  <c r="O11547" i="1"/>
  <c r="P11547" i="1"/>
  <c r="Q11547" i="1"/>
  <c r="R11547" i="1"/>
  <c r="S11547" i="1"/>
  <c r="O11546" i="1"/>
  <c r="P11546" i="1"/>
  <c r="Q11546" i="1"/>
  <c r="R11546" i="1"/>
  <c r="S11546" i="1"/>
  <c r="O11544" i="1"/>
  <c r="O11545" i="1"/>
  <c r="P11544" i="1"/>
  <c r="P11545" i="1"/>
  <c r="Q11544" i="1"/>
  <c r="Q11545" i="1"/>
  <c r="R11544" i="1"/>
  <c r="R11545" i="1"/>
  <c r="S11544" i="1"/>
  <c r="S11545" i="1"/>
  <c r="O11543" i="1"/>
  <c r="P11543" i="1"/>
  <c r="Q11543" i="1"/>
  <c r="R11543" i="1"/>
  <c r="S11543" i="1"/>
  <c r="O11541" i="1"/>
  <c r="O11542" i="1"/>
  <c r="P11541" i="1"/>
  <c r="P11542" i="1"/>
  <c r="Q11541" i="1"/>
  <c r="Q11542" i="1"/>
  <c r="R11541" i="1"/>
  <c r="R11542" i="1"/>
  <c r="S11541" i="1"/>
  <c r="S11542" i="1"/>
  <c r="O11540" i="1"/>
  <c r="P11540" i="1"/>
  <c r="Q11540" i="1"/>
  <c r="R11540" i="1"/>
  <c r="S11540" i="1"/>
  <c r="O11539" i="1"/>
  <c r="P11539" i="1"/>
  <c r="Q11539" i="1"/>
  <c r="R11539" i="1"/>
  <c r="S11539" i="1"/>
  <c r="O11538" i="1"/>
  <c r="P11538" i="1"/>
  <c r="Q11538" i="1"/>
  <c r="R11538" i="1"/>
  <c r="S11538" i="1"/>
  <c r="O11537" i="1"/>
  <c r="P11537" i="1"/>
  <c r="Q11537" i="1"/>
  <c r="R11537" i="1"/>
  <c r="S11537" i="1"/>
  <c r="O11536" i="1"/>
  <c r="P11536" i="1"/>
  <c r="Q11536" i="1"/>
  <c r="R11536" i="1"/>
  <c r="S11536" i="1"/>
  <c r="O11535" i="1"/>
  <c r="P11535" i="1"/>
  <c r="Q11535" i="1"/>
  <c r="R11535" i="1"/>
  <c r="S11535" i="1"/>
  <c r="O11534" i="1"/>
  <c r="P11534" i="1"/>
  <c r="Q11534" i="1"/>
  <c r="R11534" i="1"/>
  <c r="S11534" i="1"/>
  <c r="O11533" i="1"/>
  <c r="P11533" i="1"/>
  <c r="Q11533" i="1"/>
  <c r="R11533" i="1"/>
  <c r="S11533" i="1"/>
  <c r="O11532" i="1"/>
  <c r="P11532" i="1"/>
  <c r="Q11532" i="1"/>
  <c r="R11532" i="1"/>
  <c r="S11532" i="1"/>
  <c r="O11531" i="1"/>
  <c r="P11531" i="1"/>
  <c r="Q11531" i="1"/>
  <c r="R11531" i="1"/>
  <c r="S11531" i="1"/>
  <c r="O11530" i="1"/>
  <c r="P11530" i="1"/>
  <c r="Q11530" i="1"/>
  <c r="R11530" i="1"/>
  <c r="S11530" i="1"/>
  <c r="O11529" i="1"/>
  <c r="P11529" i="1"/>
  <c r="Q11529" i="1"/>
  <c r="R11529" i="1"/>
  <c r="S11529" i="1"/>
  <c r="O11528" i="1"/>
  <c r="P11528" i="1"/>
  <c r="Q11528" i="1"/>
  <c r="R11528" i="1"/>
  <c r="S11528" i="1"/>
  <c r="O11527" i="1"/>
  <c r="P11527" i="1"/>
  <c r="Q11527" i="1"/>
  <c r="R11527" i="1"/>
  <c r="S11527" i="1"/>
  <c r="O11525" i="1"/>
  <c r="O11526" i="1"/>
  <c r="P11525" i="1"/>
  <c r="P11526" i="1"/>
  <c r="Q11525" i="1"/>
  <c r="Q11526" i="1"/>
  <c r="R11525" i="1"/>
  <c r="R11526" i="1"/>
  <c r="S11525" i="1"/>
  <c r="S11526" i="1"/>
  <c r="O11517" i="1"/>
  <c r="O11518" i="1"/>
  <c r="O11519" i="1"/>
  <c r="O11520" i="1"/>
  <c r="O11521" i="1"/>
  <c r="O11522" i="1"/>
  <c r="O11523" i="1"/>
  <c r="O11524" i="1"/>
  <c r="P11517" i="1"/>
  <c r="P11518" i="1"/>
  <c r="P11519" i="1"/>
  <c r="P11520" i="1"/>
  <c r="P11521" i="1"/>
  <c r="P11522" i="1"/>
  <c r="P11523" i="1"/>
  <c r="P11524" i="1"/>
  <c r="Q11517" i="1"/>
  <c r="Q11518" i="1"/>
  <c r="Q11519" i="1"/>
  <c r="Q11520" i="1"/>
  <c r="Q11521" i="1"/>
  <c r="Q11522" i="1"/>
  <c r="Q11523" i="1"/>
  <c r="Q11524" i="1"/>
  <c r="R11517" i="1"/>
  <c r="R11518" i="1"/>
  <c r="R11519" i="1"/>
  <c r="R11520" i="1"/>
  <c r="R11521" i="1"/>
  <c r="R11522" i="1"/>
  <c r="R11523" i="1"/>
  <c r="R11524" i="1"/>
  <c r="S11517" i="1"/>
  <c r="S11518" i="1"/>
  <c r="S11519" i="1"/>
  <c r="S11520" i="1"/>
  <c r="S11521" i="1"/>
  <c r="S11522" i="1"/>
  <c r="S11523" i="1"/>
  <c r="S11524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O11503" i="1"/>
  <c r="O11505" i="1"/>
  <c r="P11505" i="1"/>
  <c r="Q11505" i="1"/>
  <c r="R11505" i="1"/>
  <c r="S11505" i="1"/>
  <c r="O11504" i="1"/>
  <c r="P11503" i="1"/>
  <c r="P11504" i="1"/>
  <c r="Q11503" i="1"/>
  <c r="Q11504" i="1"/>
  <c r="R11503" i="1"/>
  <c r="R11504" i="1"/>
  <c r="S11503" i="1"/>
  <c r="S11504" i="1"/>
  <c r="O11502" i="1"/>
  <c r="P11502" i="1"/>
  <c r="Q11502" i="1"/>
  <c r="R11502" i="1"/>
  <c r="S11502" i="1"/>
  <c r="O11501" i="1"/>
  <c r="P11501" i="1"/>
  <c r="Q11501" i="1"/>
  <c r="R11501" i="1"/>
  <c r="S11501" i="1"/>
  <c r="O11499" i="1"/>
  <c r="O11500" i="1"/>
  <c r="P11499" i="1"/>
  <c r="P11500" i="1"/>
  <c r="Q11499" i="1"/>
  <c r="Q11500" i="1"/>
  <c r="R11499" i="1"/>
  <c r="R11500" i="1"/>
  <c r="S11499" i="1"/>
  <c r="S11500" i="1"/>
  <c r="O11498" i="1"/>
  <c r="P11498" i="1"/>
  <c r="Q11498" i="1"/>
  <c r="R11498" i="1"/>
  <c r="S11498" i="1"/>
  <c r="O11497" i="1"/>
  <c r="P11497" i="1"/>
  <c r="Q11497" i="1"/>
  <c r="R11497" i="1"/>
  <c r="S11497" i="1"/>
  <c r="O11496" i="1"/>
  <c r="P11496" i="1"/>
  <c r="Q11496" i="1"/>
  <c r="R11496" i="1"/>
  <c r="S11496" i="1"/>
  <c r="I94" i="9"/>
  <c r="O11495" i="1"/>
  <c r="P11495" i="1"/>
  <c r="Q11495" i="1"/>
  <c r="R11495" i="1"/>
  <c r="S11495" i="1"/>
  <c r="O11494" i="1"/>
  <c r="P11494" i="1"/>
  <c r="Q11494" i="1"/>
  <c r="R11494" i="1"/>
  <c r="S11494" i="1"/>
  <c r="I93" i="9"/>
  <c r="I92" i="9"/>
  <c r="I91" i="9"/>
  <c r="O11493" i="1"/>
  <c r="P11493" i="1"/>
  <c r="Q11493" i="1"/>
  <c r="R11493" i="1"/>
  <c r="S11493" i="1"/>
  <c r="O11491" i="1"/>
  <c r="O11492" i="1"/>
  <c r="P11491" i="1"/>
  <c r="P11492" i="1"/>
  <c r="Q11491" i="1"/>
  <c r="Q11492" i="1"/>
  <c r="R11491" i="1"/>
  <c r="R11492" i="1"/>
  <c r="S11491" i="1"/>
  <c r="S11492" i="1"/>
  <c r="O11490" i="1"/>
  <c r="P11490" i="1"/>
  <c r="Q11490" i="1"/>
  <c r="R11490" i="1"/>
  <c r="S11490" i="1"/>
  <c r="O11489" i="1"/>
  <c r="P11489" i="1"/>
  <c r="Q11489" i="1"/>
  <c r="R11489" i="1"/>
  <c r="S11489" i="1"/>
  <c r="O11488" i="1"/>
  <c r="P11488" i="1"/>
  <c r="Q11488" i="1"/>
  <c r="R11488" i="1"/>
  <c r="S11488" i="1"/>
  <c r="O11487" i="1"/>
  <c r="P11487" i="1"/>
  <c r="Q11487" i="1"/>
  <c r="R11487" i="1"/>
  <c r="S11487" i="1"/>
  <c r="O11486" i="1"/>
  <c r="P11486" i="1"/>
  <c r="Q11486" i="1"/>
  <c r="R11486" i="1"/>
  <c r="S11486" i="1"/>
  <c r="O11485" i="1"/>
  <c r="P11485" i="1"/>
  <c r="Q11485" i="1"/>
  <c r="R11485" i="1"/>
  <c r="S11485" i="1"/>
  <c r="O11484" i="1"/>
  <c r="P11484" i="1"/>
  <c r="Q11484" i="1"/>
  <c r="R11484" i="1"/>
  <c r="S11484" i="1"/>
  <c r="O11483" i="1"/>
  <c r="P11483" i="1"/>
  <c r="Q11483" i="1"/>
  <c r="R11483" i="1"/>
  <c r="S11483" i="1"/>
  <c r="O11480" i="1"/>
  <c r="O11481" i="1"/>
  <c r="O11482" i="1"/>
  <c r="P11480" i="1"/>
  <c r="P11481" i="1"/>
  <c r="P11482" i="1"/>
  <c r="Q11480" i="1"/>
  <c r="Q11481" i="1"/>
  <c r="Q11482" i="1"/>
  <c r="R11480" i="1"/>
  <c r="R11481" i="1"/>
  <c r="R11482" i="1"/>
  <c r="S11480" i="1"/>
  <c r="S11481" i="1"/>
  <c r="S11482" i="1"/>
  <c r="O11479" i="1"/>
  <c r="P11479" i="1"/>
  <c r="Q11479" i="1"/>
  <c r="R11479" i="1"/>
  <c r="S11479" i="1"/>
  <c r="O11478" i="1"/>
  <c r="P11478" i="1"/>
  <c r="Q11478" i="1"/>
  <c r="R11478" i="1"/>
  <c r="S11478" i="1"/>
  <c r="O11455" i="1"/>
  <c r="O11447" i="1"/>
  <c r="O11448" i="1"/>
  <c r="O11449" i="1"/>
  <c r="O11450" i="1"/>
  <c r="O11451" i="1"/>
  <c r="O11452" i="1"/>
  <c r="O11453" i="1"/>
  <c r="O11454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O11446" i="1"/>
  <c r="P11446" i="1"/>
  <c r="Q11446" i="1"/>
  <c r="R11446" i="1"/>
  <c r="S11446" i="1"/>
  <c r="O11445" i="1"/>
  <c r="P11445" i="1"/>
  <c r="Q11445" i="1"/>
  <c r="R11445" i="1"/>
  <c r="S11445" i="1"/>
  <c r="O11444" i="1"/>
  <c r="P11444" i="1"/>
  <c r="Q11444" i="1"/>
  <c r="R11444" i="1"/>
  <c r="S11444" i="1"/>
  <c r="O11442" i="1"/>
  <c r="O11443" i="1"/>
  <c r="P11442" i="1"/>
  <c r="P11443" i="1"/>
  <c r="Q11442" i="1"/>
  <c r="Q11443" i="1"/>
  <c r="R11442" i="1"/>
  <c r="R11443" i="1"/>
  <c r="S11442" i="1"/>
  <c r="S11443" i="1"/>
  <c r="O11441" i="1"/>
  <c r="P11441" i="1"/>
  <c r="Q11441" i="1"/>
  <c r="R11441" i="1"/>
  <c r="S11441" i="1"/>
  <c r="O11438" i="1"/>
  <c r="O11439" i="1"/>
  <c r="O11440" i="1"/>
  <c r="P11438" i="1"/>
  <c r="P11439" i="1"/>
  <c r="P11440" i="1"/>
  <c r="Q11438" i="1"/>
  <c r="Q11439" i="1"/>
  <c r="Q11440" i="1"/>
  <c r="R11438" i="1"/>
  <c r="R11439" i="1"/>
  <c r="R11440" i="1"/>
  <c r="S11438" i="1"/>
  <c r="S11439" i="1"/>
  <c r="S11440" i="1"/>
  <c r="O11437" i="1"/>
  <c r="P11437" i="1"/>
  <c r="Q11437" i="1"/>
  <c r="R11437" i="1"/>
  <c r="S11437" i="1"/>
  <c r="O11435" i="1"/>
  <c r="O11436" i="1"/>
  <c r="P11435" i="1"/>
  <c r="P11436" i="1"/>
  <c r="Q11435" i="1"/>
  <c r="Q11436" i="1"/>
  <c r="R11435" i="1"/>
  <c r="R11436" i="1"/>
  <c r="S11435" i="1"/>
  <c r="S11436" i="1"/>
  <c r="O11434" i="1"/>
  <c r="P11434" i="1"/>
  <c r="Q11434" i="1"/>
  <c r="R11434" i="1"/>
  <c r="S11434" i="1"/>
  <c r="O11432" i="1"/>
  <c r="O11433" i="1"/>
  <c r="P11432" i="1"/>
  <c r="P11433" i="1"/>
  <c r="Q11432" i="1"/>
  <c r="Q11433" i="1"/>
  <c r="R11432" i="1"/>
  <c r="R11433" i="1"/>
  <c r="S11432" i="1"/>
  <c r="S11433" i="1"/>
  <c r="O11431" i="1"/>
  <c r="P11431" i="1"/>
  <c r="Q11431" i="1"/>
  <c r="R11431" i="1"/>
  <c r="S11431" i="1"/>
  <c r="O11430" i="1"/>
  <c r="P11430" i="1"/>
  <c r="Q11430" i="1"/>
  <c r="R11430" i="1"/>
  <c r="S11430" i="1"/>
  <c r="O11427" i="1"/>
  <c r="O11428" i="1"/>
  <c r="O11429" i="1"/>
  <c r="P11427" i="1"/>
  <c r="P11428" i="1"/>
  <c r="P11429" i="1"/>
  <c r="Q11427" i="1"/>
  <c r="Q11428" i="1"/>
  <c r="Q11429" i="1"/>
  <c r="R11427" i="1"/>
  <c r="R11428" i="1"/>
  <c r="R11429" i="1"/>
  <c r="S11427" i="1"/>
  <c r="S11428" i="1"/>
  <c r="S11429" i="1"/>
  <c r="O11426" i="1"/>
  <c r="P11426" i="1"/>
  <c r="Q11426" i="1"/>
  <c r="R11426" i="1"/>
  <c r="S11426" i="1"/>
  <c r="O11425" i="1"/>
  <c r="P11425" i="1"/>
  <c r="Q11425" i="1"/>
  <c r="R11425" i="1"/>
  <c r="S11425" i="1"/>
  <c r="O11424" i="1"/>
  <c r="P11424" i="1"/>
  <c r="Q11424" i="1"/>
  <c r="R11424" i="1"/>
  <c r="S11424" i="1"/>
  <c r="O11423" i="1"/>
  <c r="P11423" i="1"/>
  <c r="Q11423" i="1"/>
  <c r="R11423" i="1"/>
  <c r="S11423" i="1"/>
  <c r="O11422" i="1"/>
  <c r="P11422" i="1"/>
  <c r="Q11422" i="1"/>
  <c r="R11422" i="1"/>
  <c r="S11422" i="1"/>
  <c r="O11421" i="1"/>
  <c r="P11421" i="1"/>
  <c r="Q11421" i="1"/>
  <c r="R11421" i="1"/>
  <c r="S11421" i="1"/>
  <c r="O11420" i="1"/>
  <c r="P11420" i="1"/>
  <c r="Q11420" i="1"/>
  <c r="R11420" i="1"/>
  <c r="S11420" i="1"/>
  <c r="O11419" i="1"/>
  <c r="P11419" i="1"/>
  <c r="Q11419" i="1"/>
  <c r="R11419" i="1"/>
  <c r="S11419" i="1"/>
  <c r="O11418" i="1"/>
  <c r="P11418" i="1"/>
  <c r="Q11418" i="1"/>
  <c r="R11418" i="1"/>
  <c r="S11418" i="1"/>
  <c r="O11417" i="1"/>
  <c r="P11417" i="1"/>
  <c r="Q11417" i="1"/>
  <c r="R11417" i="1"/>
  <c r="S11417" i="1"/>
  <c r="O11416" i="1"/>
  <c r="P11416" i="1"/>
  <c r="Q11416" i="1"/>
  <c r="R11416" i="1"/>
  <c r="S11416" i="1"/>
  <c r="O11415" i="1"/>
  <c r="P11415" i="1"/>
  <c r="Q11415" i="1"/>
  <c r="R11415" i="1"/>
  <c r="S11415" i="1"/>
  <c r="O11414" i="1"/>
  <c r="P11414" i="1"/>
  <c r="Q11414" i="1"/>
  <c r="R11414" i="1"/>
  <c r="S11414" i="1"/>
  <c r="O11413" i="1"/>
  <c r="P11413" i="1"/>
  <c r="Q11413" i="1"/>
  <c r="R11413" i="1"/>
  <c r="S11413" i="1"/>
  <c r="O11412" i="1"/>
  <c r="P11412" i="1"/>
  <c r="Q11412" i="1"/>
  <c r="R11412" i="1"/>
  <c r="S11412" i="1"/>
  <c r="O11411" i="1"/>
  <c r="P11411" i="1"/>
  <c r="Q11411" i="1"/>
  <c r="R11411" i="1"/>
  <c r="S11411" i="1"/>
  <c r="O11410" i="1"/>
  <c r="P11410" i="1"/>
  <c r="Q11410" i="1"/>
  <c r="R11410" i="1"/>
  <c r="S11410" i="1"/>
  <c r="O11407" i="1"/>
  <c r="O11408" i="1"/>
  <c r="O11409" i="1"/>
  <c r="P11407" i="1"/>
  <c r="P11408" i="1"/>
  <c r="P11409" i="1"/>
  <c r="Q11407" i="1"/>
  <c r="Q11408" i="1"/>
  <c r="Q11409" i="1"/>
  <c r="R11407" i="1"/>
  <c r="R11408" i="1"/>
  <c r="R11409" i="1"/>
  <c r="S11407" i="1"/>
  <c r="S11408" i="1"/>
  <c r="S11409" i="1"/>
  <c r="O11405" i="1"/>
  <c r="O11406" i="1"/>
  <c r="P11405" i="1"/>
  <c r="P11406" i="1"/>
  <c r="Q11405" i="1"/>
  <c r="Q11406" i="1"/>
  <c r="R11405" i="1"/>
  <c r="R11406" i="1"/>
  <c r="S11405" i="1"/>
  <c r="S11406" i="1"/>
  <c r="O11404" i="1"/>
  <c r="P11404" i="1"/>
  <c r="Q11404" i="1"/>
  <c r="R11404" i="1"/>
  <c r="S11404" i="1"/>
  <c r="O11403" i="1"/>
  <c r="P11403" i="1"/>
  <c r="Q11403" i="1"/>
  <c r="R11403" i="1"/>
  <c r="S11403" i="1"/>
  <c r="O11402" i="1"/>
  <c r="P11402" i="1"/>
  <c r="Q11402" i="1"/>
  <c r="R11402" i="1"/>
  <c r="S11402" i="1"/>
  <c r="O11401" i="1"/>
  <c r="P11401" i="1"/>
  <c r="Q11401" i="1"/>
  <c r="R11401" i="1"/>
  <c r="S11401" i="1"/>
  <c r="O11400" i="1"/>
  <c r="P11400" i="1"/>
  <c r="Q11400" i="1"/>
  <c r="R11400" i="1"/>
  <c r="S11400" i="1"/>
  <c r="O11399" i="1"/>
  <c r="P11399" i="1"/>
  <c r="Q11399" i="1"/>
  <c r="R11399" i="1"/>
  <c r="S11399" i="1"/>
  <c r="O11398" i="1"/>
  <c r="P11398" i="1"/>
  <c r="Q11398" i="1"/>
  <c r="R11398" i="1"/>
  <c r="S11398" i="1"/>
  <c r="O11397" i="1"/>
  <c r="P11397" i="1"/>
  <c r="Q11397" i="1"/>
  <c r="R11397" i="1"/>
  <c r="S11397" i="1"/>
  <c r="O11396" i="1"/>
  <c r="P11396" i="1"/>
  <c r="Q11396" i="1"/>
  <c r="R11396" i="1"/>
  <c r="S11396" i="1"/>
  <c r="O11395" i="1"/>
  <c r="P11395" i="1"/>
  <c r="Q11395" i="1"/>
  <c r="R11395" i="1"/>
  <c r="S11395" i="1"/>
  <c r="O11394" i="1"/>
  <c r="P11394" i="1"/>
  <c r="Q11394" i="1"/>
  <c r="R11394" i="1"/>
  <c r="S11394" i="1"/>
  <c r="O11393" i="1"/>
  <c r="P11393" i="1"/>
  <c r="Q11393" i="1"/>
  <c r="R11393" i="1"/>
  <c r="S11393" i="1"/>
  <c r="O11392" i="1"/>
  <c r="P11392" i="1"/>
  <c r="Q11392" i="1"/>
  <c r="R11392" i="1"/>
  <c r="S11392" i="1"/>
  <c r="O11391" i="1"/>
  <c r="P11391" i="1"/>
  <c r="Q11391" i="1"/>
  <c r="R11391" i="1"/>
  <c r="S11391" i="1"/>
  <c r="O11390" i="1"/>
  <c r="P11390" i="1"/>
  <c r="Q11390" i="1"/>
  <c r="R11390" i="1"/>
  <c r="S11390" i="1"/>
  <c r="O11389" i="1"/>
  <c r="P11389" i="1"/>
  <c r="Q11389" i="1"/>
  <c r="R11389" i="1"/>
  <c r="S11389" i="1"/>
  <c r="O11388" i="1"/>
  <c r="P11388" i="1"/>
  <c r="Q11388" i="1"/>
  <c r="R11388" i="1"/>
  <c r="S11388" i="1"/>
  <c r="O11387" i="1"/>
  <c r="P11387" i="1"/>
  <c r="Q11387" i="1"/>
  <c r="R11387" i="1"/>
  <c r="S11387" i="1"/>
  <c r="O11386" i="1"/>
  <c r="P11386" i="1"/>
  <c r="Q11386" i="1"/>
  <c r="R11386" i="1"/>
  <c r="S11386" i="1"/>
  <c r="O11385" i="1"/>
  <c r="P11385" i="1"/>
  <c r="Q11385" i="1"/>
  <c r="R11385" i="1"/>
  <c r="S11385" i="1"/>
  <c r="O11384" i="1"/>
  <c r="P11384" i="1"/>
  <c r="Q11384" i="1"/>
  <c r="R11384" i="1"/>
  <c r="S11384" i="1"/>
  <c r="O11381" i="1"/>
  <c r="O11382" i="1"/>
  <c r="O11383" i="1"/>
  <c r="P11381" i="1"/>
  <c r="P11382" i="1"/>
  <c r="P11383" i="1"/>
  <c r="Q11381" i="1"/>
  <c r="Q11382" i="1"/>
  <c r="Q11383" i="1"/>
  <c r="R11381" i="1"/>
  <c r="R11382" i="1"/>
  <c r="R11383" i="1"/>
  <c r="S11381" i="1"/>
  <c r="S11382" i="1"/>
  <c r="S11383" i="1"/>
  <c r="O11380" i="1"/>
  <c r="P11380" i="1"/>
  <c r="Q11380" i="1"/>
  <c r="R11380" i="1"/>
  <c r="S11380" i="1"/>
  <c r="O11379" i="1"/>
  <c r="P11379" i="1"/>
  <c r="Q11379" i="1"/>
  <c r="R11379" i="1"/>
  <c r="S11379" i="1"/>
  <c r="O11378" i="1"/>
  <c r="P11378" i="1"/>
  <c r="Q11378" i="1"/>
  <c r="R11378" i="1"/>
  <c r="S11378" i="1"/>
  <c r="O11377" i="1"/>
  <c r="P11377" i="1"/>
  <c r="Q11377" i="1"/>
  <c r="R11377" i="1"/>
  <c r="S11377" i="1"/>
  <c r="O11376" i="1"/>
  <c r="P11376" i="1"/>
  <c r="Q11376" i="1"/>
  <c r="R11376" i="1"/>
  <c r="S11376" i="1"/>
  <c r="O11373" i="1"/>
  <c r="O11374" i="1"/>
  <c r="O11375" i="1"/>
  <c r="P11373" i="1"/>
  <c r="P11374" i="1"/>
  <c r="P11375" i="1"/>
  <c r="Q11373" i="1"/>
  <c r="Q11374" i="1"/>
  <c r="Q11375" i="1"/>
  <c r="R11373" i="1"/>
  <c r="R11374" i="1"/>
  <c r="R11375" i="1"/>
  <c r="S11373" i="1"/>
  <c r="S11374" i="1"/>
  <c r="S11375" i="1"/>
  <c r="O11372" i="1"/>
  <c r="P11372" i="1"/>
  <c r="Q11372" i="1"/>
  <c r="R11372" i="1"/>
  <c r="S11372" i="1"/>
  <c r="O11371" i="1"/>
  <c r="P11371" i="1"/>
  <c r="Q11371" i="1"/>
  <c r="R11371" i="1"/>
  <c r="S11371" i="1"/>
  <c r="O11369" i="1"/>
  <c r="O11370" i="1"/>
  <c r="P11369" i="1"/>
  <c r="P11370" i="1"/>
  <c r="Q11369" i="1"/>
  <c r="Q11370" i="1"/>
  <c r="R11369" i="1"/>
  <c r="R11370" i="1"/>
  <c r="S11369" i="1"/>
  <c r="S11370" i="1"/>
  <c r="O11368" i="1"/>
  <c r="P11368" i="1"/>
  <c r="Q11368" i="1"/>
  <c r="R11368" i="1"/>
  <c r="S11368" i="1"/>
  <c r="O11367" i="1"/>
  <c r="P11367" i="1"/>
  <c r="Q11367" i="1"/>
  <c r="R11367" i="1"/>
  <c r="S11367" i="1"/>
  <c r="O11366" i="1"/>
  <c r="P11366" i="1"/>
  <c r="Q11366" i="1"/>
  <c r="R11366" i="1"/>
  <c r="S11366" i="1"/>
  <c r="O11365" i="1"/>
  <c r="P11365" i="1"/>
  <c r="Q11365" i="1"/>
  <c r="R11365" i="1"/>
  <c r="S11365" i="1"/>
  <c r="O11364" i="1"/>
  <c r="P11364" i="1"/>
  <c r="Q11364" i="1"/>
  <c r="R11364" i="1"/>
  <c r="S11364" i="1"/>
  <c r="O11363" i="1"/>
  <c r="P11363" i="1"/>
  <c r="Q11363" i="1"/>
  <c r="R11363" i="1"/>
  <c r="S11363" i="1"/>
  <c r="I90" i="9"/>
  <c r="I87" i="9"/>
  <c r="I88" i="9"/>
  <c r="I89" i="9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O11333" i="1"/>
  <c r="P11333" i="1"/>
  <c r="Q11333" i="1"/>
  <c r="R11333" i="1"/>
  <c r="S11333" i="1"/>
  <c r="O11332" i="1"/>
  <c r="P11332" i="1"/>
  <c r="Q11332" i="1"/>
  <c r="R11332" i="1"/>
  <c r="S11332" i="1"/>
  <c r="O11331" i="1"/>
  <c r="P11331" i="1"/>
  <c r="Q11331" i="1"/>
  <c r="R11331" i="1"/>
  <c r="S11331" i="1"/>
  <c r="O11329" i="1"/>
  <c r="O11330" i="1"/>
  <c r="P11329" i="1"/>
  <c r="P11330" i="1"/>
  <c r="Q11329" i="1"/>
  <c r="Q11330" i="1"/>
  <c r="R11329" i="1"/>
  <c r="R11330" i="1"/>
  <c r="S11329" i="1"/>
  <c r="S11330" i="1"/>
  <c r="O11328" i="1"/>
  <c r="P11328" i="1"/>
  <c r="Q11328" i="1"/>
  <c r="R11328" i="1"/>
  <c r="S11328" i="1"/>
  <c r="O11327" i="1"/>
  <c r="P11327" i="1"/>
  <c r="Q11327" i="1"/>
  <c r="R11327" i="1"/>
  <c r="S11327" i="1"/>
  <c r="O11323" i="1"/>
  <c r="O11324" i="1"/>
  <c r="O11325" i="1"/>
  <c r="O11326" i="1"/>
  <c r="P11323" i="1"/>
  <c r="P11324" i="1"/>
  <c r="P11325" i="1"/>
  <c r="P11326" i="1"/>
  <c r="Q11323" i="1"/>
  <c r="Q11324" i="1"/>
  <c r="Q11325" i="1"/>
  <c r="Q11326" i="1"/>
  <c r="R11323" i="1"/>
  <c r="R11324" i="1"/>
  <c r="R11325" i="1"/>
  <c r="R11326" i="1"/>
  <c r="S11323" i="1"/>
  <c r="S11324" i="1"/>
  <c r="S11325" i="1"/>
  <c r="S11326" i="1"/>
  <c r="O11322" i="1"/>
  <c r="P11322" i="1"/>
  <c r="Q11322" i="1"/>
  <c r="R11322" i="1"/>
  <c r="S11322" i="1"/>
  <c r="O11321" i="1"/>
  <c r="P11321" i="1"/>
  <c r="Q11321" i="1"/>
  <c r="R11321" i="1"/>
  <c r="S11321" i="1"/>
  <c r="O11320" i="1"/>
  <c r="P11320" i="1"/>
  <c r="Q11320" i="1"/>
  <c r="R11320" i="1"/>
  <c r="S11320" i="1"/>
  <c r="O11319" i="1"/>
  <c r="P11319" i="1"/>
  <c r="Q11319" i="1"/>
  <c r="R11319" i="1"/>
  <c r="S11319" i="1"/>
  <c r="O11318" i="1"/>
  <c r="P11318" i="1"/>
  <c r="Q11318" i="1"/>
  <c r="R11318" i="1"/>
  <c r="S11318" i="1"/>
  <c r="O11317" i="1"/>
  <c r="P11317" i="1"/>
  <c r="Q11317" i="1"/>
  <c r="R11317" i="1"/>
  <c r="S11317" i="1"/>
  <c r="O11316" i="1"/>
  <c r="P11316" i="1"/>
  <c r="Q11316" i="1"/>
  <c r="R11316" i="1"/>
  <c r="S11316" i="1"/>
  <c r="O11315" i="1"/>
  <c r="P11315" i="1"/>
  <c r="Q11315" i="1"/>
  <c r="R11315" i="1"/>
  <c r="S11315" i="1"/>
  <c r="O11313" i="1"/>
  <c r="O11314" i="1"/>
  <c r="P11313" i="1"/>
  <c r="P11314" i="1"/>
  <c r="Q11313" i="1"/>
  <c r="Q11314" i="1"/>
  <c r="R11313" i="1"/>
  <c r="R11314" i="1"/>
  <c r="S11313" i="1"/>
  <c r="S11314" i="1"/>
  <c r="O11312" i="1"/>
  <c r="P11312" i="1"/>
  <c r="Q11312" i="1"/>
  <c r="R11312" i="1"/>
  <c r="S11312" i="1"/>
  <c r="O11311" i="1"/>
  <c r="P11311" i="1"/>
  <c r="Q11311" i="1"/>
  <c r="R11311" i="1"/>
  <c r="S11311" i="1"/>
  <c r="O11310" i="1"/>
  <c r="P11310" i="1"/>
  <c r="Q11310" i="1"/>
  <c r="R11310" i="1"/>
  <c r="S11310" i="1"/>
  <c r="O11309" i="1"/>
  <c r="P11309" i="1"/>
  <c r="Q11309" i="1"/>
  <c r="R11309" i="1"/>
  <c r="S11309" i="1"/>
  <c r="O11308" i="1"/>
  <c r="P11308" i="1"/>
  <c r="Q11308" i="1"/>
  <c r="R11308" i="1"/>
  <c r="S11308" i="1"/>
  <c r="O11307" i="1"/>
  <c r="P11307" i="1"/>
  <c r="Q11307" i="1"/>
  <c r="R11307" i="1"/>
  <c r="S11307" i="1"/>
  <c r="O11306" i="1"/>
  <c r="P11306" i="1"/>
  <c r="Q11306" i="1"/>
  <c r="R11306" i="1"/>
  <c r="S11306" i="1"/>
  <c r="O11305" i="1"/>
  <c r="P11305" i="1"/>
  <c r="Q11305" i="1"/>
  <c r="R11305" i="1"/>
  <c r="S11305" i="1"/>
  <c r="O11304" i="1"/>
  <c r="P11304" i="1"/>
  <c r="Q11304" i="1"/>
  <c r="R11304" i="1"/>
  <c r="S11304" i="1"/>
  <c r="O11303" i="1"/>
  <c r="P11303" i="1"/>
  <c r="Q11303" i="1"/>
  <c r="R11303" i="1"/>
  <c r="S11303" i="1"/>
  <c r="O11302" i="1"/>
  <c r="P11302" i="1"/>
  <c r="Q11302" i="1"/>
  <c r="R11302" i="1"/>
  <c r="S11302" i="1"/>
  <c r="O11301" i="1"/>
  <c r="P11301" i="1"/>
  <c r="Q11301" i="1"/>
  <c r="R11301" i="1"/>
  <c r="S11301" i="1"/>
  <c r="O11300" i="1"/>
  <c r="P11300" i="1"/>
  <c r="Q11300" i="1"/>
  <c r="R11300" i="1"/>
  <c r="S11300" i="1"/>
  <c r="O11299" i="1"/>
  <c r="P11299" i="1"/>
  <c r="Q11299" i="1"/>
  <c r="R11299" i="1"/>
  <c r="S11299" i="1"/>
  <c r="O11298" i="1"/>
  <c r="P11298" i="1"/>
  <c r="Q11298" i="1"/>
  <c r="R11298" i="1"/>
  <c r="S11298" i="1"/>
  <c r="O11297" i="1"/>
  <c r="P11297" i="1"/>
  <c r="Q11297" i="1"/>
  <c r="R11297" i="1"/>
  <c r="S11297" i="1"/>
  <c r="O11296" i="1"/>
  <c r="P11296" i="1"/>
  <c r="Q11296" i="1"/>
  <c r="R11296" i="1"/>
  <c r="S11296" i="1"/>
  <c r="O11295" i="1"/>
  <c r="P11295" i="1"/>
  <c r="Q11295" i="1"/>
  <c r="R11295" i="1"/>
  <c r="S11295" i="1"/>
  <c r="O11294" i="1"/>
  <c r="P11294" i="1"/>
  <c r="Q11294" i="1"/>
  <c r="R11294" i="1"/>
  <c r="S11294" i="1"/>
  <c r="O11293" i="1"/>
  <c r="P11293" i="1"/>
  <c r="Q11293" i="1"/>
  <c r="R11293" i="1"/>
  <c r="S11293" i="1"/>
  <c r="O11292" i="1"/>
  <c r="P11292" i="1"/>
  <c r="Q11292" i="1"/>
  <c r="R11292" i="1"/>
  <c r="S11292" i="1"/>
  <c r="O11290" i="1"/>
  <c r="O11291" i="1"/>
  <c r="P11290" i="1"/>
  <c r="P11291" i="1"/>
  <c r="Q11290" i="1"/>
  <c r="Q11291" i="1"/>
  <c r="R11290" i="1"/>
  <c r="R11291" i="1"/>
  <c r="S11290" i="1"/>
  <c r="S11291" i="1"/>
  <c r="O11289" i="1"/>
  <c r="P11289" i="1"/>
  <c r="Q11289" i="1"/>
  <c r="R11289" i="1"/>
  <c r="S11289" i="1"/>
  <c r="O11288" i="1"/>
  <c r="P11288" i="1"/>
  <c r="Q11288" i="1"/>
  <c r="R11288" i="1"/>
  <c r="S11288" i="1"/>
  <c r="O11286" i="1"/>
  <c r="O11287" i="1"/>
  <c r="P11286" i="1"/>
  <c r="P11287" i="1"/>
  <c r="Q11286" i="1"/>
  <c r="Q11287" i="1"/>
  <c r="R11286" i="1"/>
  <c r="R11287" i="1"/>
  <c r="S11286" i="1"/>
  <c r="S11287" i="1"/>
  <c r="O11285" i="1"/>
  <c r="P11285" i="1"/>
  <c r="Q11285" i="1"/>
  <c r="R11285" i="1"/>
  <c r="S11285" i="1"/>
  <c r="O11284" i="1"/>
  <c r="P11284" i="1"/>
  <c r="Q11284" i="1"/>
  <c r="R11284" i="1"/>
  <c r="S11284" i="1"/>
  <c r="O11283" i="1"/>
  <c r="P11283" i="1"/>
  <c r="Q11283" i="1"/>
  <c r="R11283" i="1"/>
  <c r="S11283" i="1"/>
  <c r="O11281" i="1"/>
  <c r="O11282" i="1"/>
  <c r="P11281" i="1"/>
  <c r="P11282" i="1"/>
  <c r="Q11281" i="1"/>
  <c r="Q11282" i="1"/>
  <c r="R11281" i="1"/>
  <c r="R11282" i="1"/>
  <c r="S11281" i="1"/>
  <c r="S11282" i="1"/>
  <c r="O11280" i="1"/>
  <c r="P11280" i="1"/>
  <c r="Q11280" i="1"/>
  <c r="R11280" i="1"/>
  <c r="S11280" i="1"/>
  <c r="O11279" i="1"/>
  <c r="P11279" i="1"/>
  <c r="Q11279" i="1"/>
  <c r="R11279" i="1"/>
  <c r="S11279" i="1"/>
  <c r="O11278" i="1"/>
  <c r="P11278" i="1"/>
  <c r="Q11278" i="1"/>
  <c r="R11278" i="1"/>
  <c r="S11278" i="1"/>
  <c r="O11277" i="1"/>
  <c r="P11277" i="1"/>
  <c r="Q11277" i="1"/>
  <c r="R11277" i="1"/>
  <c r="S11277" i="1"/>
  <c r="O11276" i="1"/>
  <c r="P11276" i="1"/>
  <c r="Q11276" i="1"/>
  <c r="R11276" i="1"/>
  <c r="S11276" i="1"/>
  <c r="O11275" i="1"/>
  <c r="P11275" i="1"/>
  <c r="Q11275" i="1"/>
  <c r="R11275" i="1"/>
  <c r="S11275" i="1"/>
  <c r="O11274" i="1"/>
  <c r="P11274" i="1"/>
  <c r="Q11274" i="1"/>
  <c r="R11274" i="1"/>
  <c r="S11274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O11243" i="1"/>
  <c r="P11243" i="1"/>
  <c r="Q11243" i="1"/>
  <c r="R11243" i="1"/>
  <c r="S11243" i="1"/>
  <c r="O11242" i="1"/>
  <c r="P11242" i="1"/>
  <c r="Q11242" i="1"/>
  <c r="R11242" i="1"/>
  <c r="S11242" i="1"/>
  <c r="O11238" i="1"/>
  <c r="O11239" i="1"/>
  <c r="O11240" i="1"/>
  <c r="O11241" i="1"/>
  <c r="P11238" i="1"/>
  <c r="P11239" i="1"/>
  <c r="P11240" i="1"/>
  <c r="P11241" i="1"/>
  <c r="Q11238" i="1"/>
  <c r="Q11239" i="1"/>
  <c r="Q11240" i="1"/>
  <c r="Q11241" i="1"/>
  <c r="R11238" i="1"/>
  <c r="R11239" i="1"/>
  <c r="R11240" i="1"/>
  <c r="R11241" i="1"/>
  <c r="S11238" i="1"/>
  <c r="S11239" i="1"/>
  <c r="S11240" i="1"/>
  <c r="S11241" i="1"/>
  <c r="O11237" i="1"/>
  <c r="P11237" i="1"/>
  <c r="Q11237" i="1"/>
  <c r="R11237" i="1"/>
  <c r="S11237" i="1"/>
  <c r="O11235" i="1"/>
  <c r="O11236" i="1"/>
  <c r="P11235" i="1"/>
  <c r="P11236" i="1"/>
  <c r="Q11235" i="1"/>
  <c r="Q11236" i="1"/>
  <c r="R11235" i="1"/>
  <c r="R11236" i="1"/>
  <c r="S11235" i="1"/>
  <c r="S11236" i="1"/>
  <c r="O11234" i="1"/>
  <c r="P11234" i="1"/>
  <c r="Q11234" i="1"/>
  <c r="R11234" i="1"/>
  <c r="S11234" i="1"/>
  <c r="O11233" i="1"/>
  <c r="P11233" i="1"/>
  <c r="Q11233" i="1"/>
  <c r="R11233" i="1"/>
  <c r="S11233" i="1"/>
  <c r="O11232" i="1"/>
  <c r="P11232" i="1"/>
  <c r="Q11232" i="1"/>
  <c r="R11232" i="1"/>
  <c r="S11232" i="1"/>
  <c r="O11231" i="1"/>
  <c r="P11231" i="1"/>
  <c r="Q11231" i="1"/>
  <c r="R11231" i="1"/>
  <c r="S11231" i="1"/>
  <c r="O11230" i="1"/>
  <c r="P11230" i="1"/>
  <c r="Q11230" i="1"/>
  <c r="R11230" i="1"/>
  <c r="S11230" i="1"/>
  <c r="O11229" i="1"/>
  <c r="P11229" i="1"/>
  <c r="Q11229" i="1"/>
  <c r="R11229" i="1"/>
  <c r="S11229" i="1"/>
  <c r="O11228" i="1"/>
  <c r="P11228" i="1"/>
  <c r="Q11228" i="1"/>
  <c r="R11228" i="1"/>
  <c r="S11228" i="1"/>
  <c r="O11227" i="1"/>
  <c r="P11227" i="1"/>
  <c r="Q11227" i="1"/>
  <c r="R11227" i="1"/>
  <c r="S11227" i="1"/>
  <c r="O11226" i="1"/>
  <c r="P11226" i="1"/>
  <c r="Q11226" i="1"/>
  <c r="R11226" i="1"/>
  <c r="S11226" i="1"/>
  <c r="O11225" i="1"/>
  <c r="P11225" i="1"/>
  <c r="Q11225" i="1"/>
  <c r="R11225" i="1"/>
  <c r="S11225" i="1"/>
  <c r="O11224" i="1"/>
  <c r="P11224" i="1"/>
  <c r="Q11224" i="1"/>
  <c r="R11224" i="1"/>
  <c r="S11224" i="1"/>
  <c r="O11223" i="1"/>
  <c r="P11223" i="1"/>
  <c r="Q11223" i="1"/>
  <c r="R11223" i="1"/>
  <c r="S11223" i="1"/>
  <c r="O11221" i="1"/>
  <c r="O11222" i="1"/>
  <c r="P11221" i="1"/>
  <c r="P11222" i="1"/>
  <c r="Q11221" i="1"/>
  <c r="Q11222" i="1"/>
  <c r="R11221" i="1"/>
  <c r="R11222" i="1"/>
  <c r="S11221" i="1"/>
  <c r="S11222" i="1"/>
  <c r="O11219" i="1"/>
  <c r="O11220" i="1"/>
  <c r="P11219" i="1"/>
  <c r="P11220" i="1"/>
  <c r="Q11219" i="1"/>
  <c r="Q11220" i="1"/>
  <c r="R11219" i="1"/>
  <c r="R11220" i="1"/>
  <c r="S11219" i="1"/>
  <c r="S11220" i="1"/>
  <c r="O11218" i="1"/>
  <c r="P11218" i="1"/>
  <c r="Q11218" i="1"/>
  <c r="R11218" i="1"/>
  <c r="S11218" i="1"/>
  <c r="O11217" i="1"/>
  <c r="P11217" i="1"/>
  <c r="Q11217" i="1"/>
  <c r="R11217" i="1"/>
  <c r="S11217" i="1"/>
  <c r="O11216" i="1"/>
  <c r="P11216" i="1"/>
  <c r="Q11216" i="1"/>
  <c r="R11216" i="1"/>
  <c r="S11216" i="1"/>
  <c r="O11215" i="1"/>
  <c r="P11215" i="1"/>
  <c r="Q11215" i="1"/>
  <c r="R11215" i="1"/>
  <c r="S11215" i="1"/>
  <c r="O11212" i="1"/>
  <c r="O11213" i="1"/>
  <c r="O11214" i="1"/>
  <c r="P11212" i="1"/>
  <c r="P11213" i="1"/>
  <c r="P11214" i="1"/>
  <c r="Q11212" i="1"/>
  <c r="Q11213" i="1"/>
  <c r="Q11214" i="1"/>
  <c r="R11212" i="1"/>
  <c r="R11213" i="1"/>
  <c r="R11214" i="1"/>
  <c r="S11212" i="1"/>
  <c r="S11213" i="1"/>
  <c r="S11214" i="1"/>
  <c r="O11211" i="1"/>
  <c r="P11211" i="1"/>
  <c r="Q11211" i="1"/>
  <c r="R11211" i="1"/>
  <c r="S11211" i="1"/>
  <c r="O11210" i="1"/>
  <c r="P11210" i="1"/>
  <c r="Q11210" i="1"/>
  <c r="R11210" i="1"/>
  <c r="S11210" i="1"/>
  <c r="O11209" i="1"/>
  <c r="P11209" i="1"/>
  <c r="Q11209" i="1"/>
  <c r="R11209" i="1"/>
  <c r="S11209" i="1"/>
  <c r="O11208" i="1"/>
  <c r="P11208" i="1"/>
  <c r="Q11208" i="1"/>
  <c r="R11208" i="1"/>
  <c r="S11208" i="1"/>
  <c r="O11207" i="1"/>
  <c r="P11207" i="1"/>
  <c r="Q11207" i="1"/>
  <c r="R11207" i="1"/>
  <c r="S11207" i="1"/>
  <c r="O11206" i="1"/>
  <c r="P11206" i="1"/>
  <c r="Q11206" i="1"/>
  <c r="R11206" i="1"/>
  <c r="S11206" i="1"/>
  <c r="O11205" i="1"/>
  <c r="P11205" i="1"/>
  <c r="Q11205" i="1"/>
  <c r="R11205" i="1"/>
  <c r="S11205" i="1"/>
  <c r="O11203" i="1"/>
  <c r="O11204" i="1"/>
  <c r="P11203" i="1"/>
  <c r="P11204" i="1"/>
  <c r="Q11203" i="1"/>
  <c r="Q11204" i="1"/>
  <c r="R11203" i="1"/>
  <c r="R11204" i="1"/>
  <c r="S11203" i="1"/>
  <c r="S11204" i="1"/>
  <c r="O11199" i="1"/>
  <c r="O11200" i="1"/>
  <c r="O11201" i="1"/>
  <c r="O11202" i="1"/>
  <c r="P11199" i="1"/>
  <c r="P11200" i="1"/>
  <c r="P11201" i="1"/>
  <c r="P11202" i="1"/>
  <c r="Q11199" i="1"/>
  <c r="Q11200" i="1"/>
  <c r="Q11201" i="1"/>
  <c r="Q11202" i="1"/>
  <c r="R11199" i="1"/>
  <c r="R11200" i="1"/>
  <c r="R11201" i="1"/>
  <c r="R11202" i="1"/>
  <c r="S11199" i="1"/>
  <c r="S11200" i="1"/>
  <c r="S11201" i="1"/>
  <c r="S11202" i="1"/>
  <c r="O11195" i="1"/>
  <c r="O11196" i="1"/>
  <c r="O11197" i="1"/>
  <c r="O11198" i="1"/>
  <c r="P11195" i="1"/>
  <c r="P11196" i="1"/>
  <c r="P11197" i="1"/>
  <c r="P11198" i="1"/>
  <c r="Q11195" i="1"/>
  <c r="Q11196" i="1"/>
  <c r="Q11197" i="1"/>
  <c r="Q11198" i="1"/>
  <c r="R11195" i="1"/>
  <c r="R11196" i="1"/>
  <c r="R11197" i="1"/>
  <c r="R11198" i="1"/>
  <c r="S11195" i="1"/>
  <c r="S11196" i="1"/>
  <c r="S11197" i="1"/>
  <c r="S11198" i="1"/>
  <c r="O11194" i="1"/>
  <c r="P11194" i="1"/>
  <c r="Q11194" i="1"/>
  <c r="R11194" i="1"/>
  <c r="S11194" i="1"/>
  <c r="O11193" i="1"/>
  <c r="P11193" i="1"/>
  <c r="Q11193" i="1"/>
  <c r="R11193" i="1"/>
  <c r="S11193" i="1"/>
  <c r="O11192" i="1"/>
  <c r="P11192" i="1"/>
  <c r="Q11192" i="1"/>
  <c r="R11192" i="1"/>
  <c r="S11192" i="1"/>
  <c r="O11190" i="1"/>
  <c r="O11191" i="1"/>
  <c r="P11190" i="1"/>
  <c r="P11191" i="1"/>
  <c r="Q11190" i="1"/>
  <c r="Q11191" i="1"/>
  <c r="R11190" i="1"/>
  <c r="R11191" i="1"/>
  <c r="S11190" i="1"/>
  <c r="S11191" i="1"/>
  <c r="O11189" i="1"/>
  <c r="P11189" i="1"/>
  <c r="Q11189" i="1"/>
  <c r="R11189" i="1"/>
  <c r="S11189" i="1"/>
  <c r="O11187" i="1"/>
  <c r="O11188" i="1"/>
  <c r="P11187" i="1"/>
  <c r="P11188" i="1"/>
  <c r="Q11187" i="1"/>
  <c r="Q11188" i="1"/>
  <c r="R11187" i="1"/>
  <c r="R11188" i="1"/>
  <c r="S11187" i="1"/>
  <c r="S11188" i="1"/>
  <c r="O11185" i="1"/>
  <c r="O11186" i="1"/>
  <c r="P11185" i="1"/>
  <c r="P11186" i="1"/>
  <c r="Q11185" i="1"/>
  <c r="Q11186" i="1"/>
  <c r="R11185" i="1"/>
  <c r="R11186" i="1"/>
  <c r="S11185" i="1"/>
  <c r="S11186" i="1"/>
  <c r="O11184" i="1"/>
  <c r="P11184" i="1"/>
  <c r="Q11184" i="1"/>
  <c r="R11184" i="1"/>
  <c r="S11184" i="1"/>
  <c r="O11183" i="1"/>
  <c r="P11183" i="1"/>
  <c r="Q11183" i="1"/>
  <c r="R11183" i="1"/>
  <c r="S11183" i="1"/>
  <c r="O11182" i="1"/>
  <c r="P11182" i="1"/>
  <c r="Q11182" i="1"/>
  <c r="R11182" i="1"/>
  <c r="S11182" i="1"/>
  <c r="O11181" i="1"/>
  <c r="P11181" i="1"/>
  <c r="Q11181" i="1"/>
  <c r="R11181" i="1"/>
  <c r="S11181" i="1"/>
  <c r="O11180" i="1"/>
  <c r="P11180" i="1"/>
  <c r="Q11180" i="1"/>
  <c r="R11180" i="1"/>
  <c r="S11180" i="1"/>
  <c r="O11179" i="1"/>
  <c r="P11179" i="1"/>
  <c r="Q11179" i="1"/>
  <c r="R11179" i="1"/>
  <c r="S11179" i="1"/>
  <c r="O11178" i="1"/>
  <c r="P11178" i="1"/>
  <c r="Q11178" i="1"/>
  <c r="R11178" i="1"/>
  <c r="S11178" i="1"/>
  <c r="O11177" i="1"/>
  <c r="P11177" i="1"/>
  <c r="Q11177" i="1"/>
  <c r="R11177" i="1"/>
  <c r="S11177" i="1"/>
  <c r="O11176" i="1"/>
  <c r="P11176" i="1"/>
  <c r="Q11176" i="1"/>
  <c r="R11176" i="1"/>
  <c r="S11176" i="1"/>
  <c r="O11175" i="1"/>
  <c r="P11175" i="1"/>
  <c r="Q11175" i="1"/>
  <c r="R11175" i="1"/>
  <c r="S11175" i="1"/>
  <c r="O11174" i="1"/>
  <c r="P11174" i="1"/>
  <c r="Q11174" i="1"/>
  <c r="R11174" i="1"/>
  <c r="S11174" i="1"/>
  <c r="O11172" i="1"/>
  <c r="O11173" i="1"/>
  <c r="P11172" i="1"/>
  <c r="P11173" i="1"/>
  <c r="Q11172" i="1"/>
  <c r="Q11173" i="1"/>
  <c r="R11172" i="1"/>
  <c r="R11173" i="1"/>
  <c r="S11172" i="1"/>
  <c r="S11173" i="1"/>
  <c r="O11171" i="1"/>
  <c r="P11171" i="1"/>
  <c r="Q11171" i="1"/>
  <c r="R11171" i="1"/>
  <c r="S11171" i="1"/>
  <c r="O11170" i="1"/>
  <c r="P11170" i="1"/>
  <c r="Q11170" i="1"/>
  <c r="R11170" i="1"/>
  <c r="S11170" i="1"/>
  <c r="O11168" i="1"/>
  <c r="O11169" i="1"/>
  <c r="P11168" i="1"/>
  <c r="P11169" i="1"/>
  <c r="Q11168" i="1"/>
  <c r="Q11169" i="1"/>
  <c r="R11168" i="1"/>
  <c r="R11169" i="1"/>
  <c r="S11168" i="1"/>
  <c r="S11169" i="1"/>
  <c r="O11167" i="1"/>
  <c r="P11167" i="1"/>
  <c r="Q11167" i="1"/>
  <c r="R11167" i="1"/>
  <c r="S11167" i="1"/>
  <c r="O11166" i="1"/>
  <c r="P11166" i="1"/>
  <c r="Q11166" i="1"/>
  <c r="R11166" i="1"/>
  <c r="S11166" i="1"/>
  <c r="O11163" i="1"/>
  <c r="O11164" i="1"/>
  <c r="O11165" i="1"/>
  <c r="P11163" i="1"/>
  <c r="P11164" i="1"/>
  <c r="P11165" i="1"/>
  <c r="Q11163" i="1"/>
  <c r="Q11164" i="1"/>
  <c r="Q11165" i="1"/>
  <c r="R11163" i="1"/>
  <c r="R11164" i="1"/>
  <c r="R11165" i="1"/>
  <c r="S11163" i="1"/>
  <c r="S11164" i="1"/>
  <c r="S11165" i="1"/>
  <c r="O11162" i="1"/>
  <c r="P11162" i="1"/>
  <c r="Q11162" i="1"/>
  <c r="R11162" i="1"/>
  <c r="S11162" i="1"/>
  <c r="O11161" i="1"/>
  <c r="P11161" i="1"/>
  <c r="Q11161" i="1"/>
  <c r="R11161" i="1"/>
  <c r="S11161" i="1"/>
  <c r="O11160" i="1"/>
  <c r="P11160" i="1"/>
  <c r="Q11160" i="1"/>
  <c r="R11160" i="1"/>
  <c r="S11160" i="1"/>
  <c r="O11159" i="1"/>
  <c r="P11159" i="1"/>
  <c r="Q11159" i="1"/>
  <c r="R11159" i="1"/>
  <c r="S11159" i="1"/>
  <c r="O11158" i="1"/>
  <c r="P11158" i="1"/>
  <c r="Q11158" i="1"/>
  <c r="R11158" i="1"/>
  <c r="S11158" i="1"/>
  <c r="O11156" i="1"/>
  <c r="O11157" i="1"/>
  <c r="P11156" i="1"/>
  <c r="P11157" i="1"/>
  <c r="Q11156" i="1"/>
  <c r="Q11157" i="1"/>
  <c r="R11156" i="1"/>
  <c r="R11157" i="1"/>
  <c r="S11156" i="1"/>
  <c r="S11157" i="1"/>
  <c r="O11155" i="1"/>
  <c r="P11155" i="1"/>
  <c r="Q11155" i="1"/>
  <c r="R11155" i="1"/>
  <c r="S11155" i="1"/>
  <c r="O11154" i="1"/>
  <c r="P11154" i="1"/>
  <c r="Q11154" i="1"/>
  <c r="R11154" i="1"/>
  <c r="S11154" i="1"/>
  <c r="O11153" i="1"/>
  <c r="P11153" i="1"/>
  <c r="Q11153" i="1"/>
  <c r="R11153" i="1"/>
  <c r="S11153" i="1"/>
  <c r="O11152" i="1"/>
  <c r="P11152" i="1"/>
  <c r="Q11152" i="1"/>
  <c r="R11152" i="1"/>
  <c r="S11152" i="1"/>
  <c r="O11151" i="1"/>
  <c r="P11151" i="1"/>
  <c r="Q11151" i="1"/>
  <c r="R11151" i="1"/>
  <c r="S11151" i="1"/>
  <c r="O11150" i="1"/>
  <c r="P11150" i="1"/>
  <c r="Q11150" i="1"/>
  <c r="R11150" i="1"/>
  <c r="S11150" i="1"/>
  <c r="O11149" i="1"/>
  <c r="P11149" i="1"/>
  <c r="Q11149" i="1"/>
  <c r="R11149" i="1"/>
  <c r="S11149" i="1"/>
  <c r="O11148" i="1"/>
  <c r="P11148" i="1"/>
  <c r="Q11148" i="1"/>
  <c r="R11148" i="1"/>
  <c r="S11148" i="1"/>
  <c r="O11147" i="1"/>
  <c r="P11147" i="1"/>
  <c r="Q11147" i="1"/>
  <c r="R11147" i="1"/>
  <c r="S11147" i="1"/>
  <c r="O11146" i="1"/>
  <c r="P11146" i="1"/>
  <c r="Q11146" i="1"/>
  <c r="R11146" i="1"/>
  <c r="S11146" i="1"/>
  <c r="O11145" i="1"/>
  <c r="P11145" i="1"/>
  <c r="Q11145" i="1"/>
  <c r="R11145" i="1"/>
  <c r="S11145" i="1"/>
  <c r="O11144" i="1"/>
  <c r="P11144" i="1"/>
  <c r="Q11144" i="1"/>
  <c r="R11144" i="1"/>
  <c r="S11144" i="1"/>
  <c r="O11143" i="1"/>
  <c r="P11143" i="1"/>
  <c r="Q11143" i="1"/>
  <c r="R11143" i="1"/>
  <c r="S11143" i="1"/>
  <c r="O11142" i="1"/>
  <c r="P11142" i="1"/>
  <c r="Q11142" i="1"/>
  <c r="R11142" i="1"/>
  <c r="S11142" i="1"/>
  <c r="O11141" i="1"/>
  <c r="P11141" i="1"/>
  <c r="Q11141" i="1"/>
  <c r="R11141" i="1"/>
  <c r="S11141" i="1"/>
  <c r="O11140" i="1"/>
  <c r="P11140" i="1"/>
  <c r="Q11140" i="1"/>
  <c r="R11140" i="1"/>
  <c r="S11140" i="1"/>
  <c r="O11138" i="1"/>
  <c r="O11139" i="1"/>
  <c r="P11138" i="1"/>
  <c r="P11139" i="1"/>
  <c r="Q11138" i="1"/>
  <c r="Q11139" i="1"/>
  <c r="R11138" i="1"/>
  <c r="R11139" i="1"/>
  <c r="S11138" i="1"/>
  <c r="S11139" i="1"/>
  <c r="O11137" i="1"/>
  <c r="P11137" i="1"/>
  <c r="Q11137" i="1"/>
  <c r="R11137" i="1"/>
  <c r="S11137" i="1"/>
  <c r="O11133" i="1"/>
  <c r="O11134" i="1"/>
  <c r="O11135" i="1"/>
  <c r="O11136" i="1"/>
  <c r="P11133" i="1"/>
  <c r="P11134" i="1"/>
  <c r="P11135" i="1"/>
  <c r="P11136" i="1"/>
  <c r="Q11133" i="1"/>
  <c r="Q11134" i="1"/>
  <c r="Q11135" i="1"/>
  <c r="Q11136" i="1"/>
  <c r="R11133" i="1"/>
  <c r="R11134" i="1"/>
  <c r="R11135" i="1"/>
  <c r="R11136" i="1"/>
  <c r="S11133" i="1"/>
  <c r="S11134" i="1"/>
  <c r="S11135" i="1"/>
  <c r="S11136" i="1"/>
  <c r="O11132" i="1"/>
  <c r="P11132" i="1"/>
  <c r="Q11132" i="1"/>
  <c r="R11132" i="1"/>
  <c r="S11132" i="1"/>
  <c r="O11131" i="1"/>
  <c r="P11131" i="1"/>
  <c r="Q11131" i="1"/>
  <c r="R11131" i="1"/>
  <c r="S11131" i="1"/>
  <c r="O11130" i="1"/>
  <c r="P11130" i="1"/>
  <c r="Q11130" i="1"/>
  <c r="R11130" i="1"/>
  <c r="S11130" i="1"/>
  <c r="O11129" i="1"/>
  <c r="P11129" i="1"/>
  <c r="Q11129" i="1"/>
  <c r="R11129" i="1"/>
  <c r="S11129" i="1"/>
  <c r="O11128" i="1"/>
  <c r="P11128" i="1"/>
  <c r="Q11128" i="1"/>
  <c r="R11128" i="1"/>
  <c r="S11128" i="1"/>
  <c r="O11127" i="1"/>
  <c r="P11127" i="1"/>
  <c r="Q11127" i="1"/>
  <c r="R11127" i="1"/>
  <c r="S11127" i="1"/>
  <c r="O11126" i="1"/>
  <c r="P11126" i="1"/>
  <c r="Q11126" i="1"/>
  <c r="R11126" i="1"/>
  <c r="S11126" i="1"/>
  <c r="O11125" i="1"/>
  <c r="P11125" i="1"/>
  <c r="Q11125" i="1"/>
  <c r="R11125" i="1"/>
  <c r="S11125" i="1"/>
  <c r="O11122" i="1"/>
  <c r="O11123" i="1"/>
  <c r="O11124" i="1"/>
  <c r="P11122" i="1"/>
  <c r="P11123" i="1"/>
  <c r="P11124" i="1"/>
  <c r="Q11122" i="1"/>
  <c r="Q11123" i="1"/>
  <c r="Q11124" i="1"/>
  <c r="R11122" i="1"/>
  <c r="R11123" i="1"/>
  <c r="R11124" i="1"/>
  <c r="S11122" i="1"/>
  <c r="S11123" i="1"/>
  <c r="S11124" i="1"/>
  <c r="O11121" i="1"/>
  <c r="P11121" i="1"/>
  <c r="Q11121" i="1"/>
  <c r="R11121" i="1"/>
  <c r="S11121" i="1"/>
  <c r="O11120" i="1"/>
  <c r="P11120" i="1"/>
  <c r="Q11120" i="1"/>
  <c r="R11120" i="1"/>
  <c r="S11120" i="1"/>
  <c r="O11119" i="1"/>
  <c r="P11119" i="1"/>
  <c r="Q11119" i="1"/>
  <c r="R11119" i="1"/>
  <c r="S11119" i="1"/>
  <c r="O11118" i="1"/>
  <c r="P11118" i="1"/>
  <c r="Q11118" i="1"/>
  <c r="R11118" i="1"/>
  <c r="S11118" i="1"/>
  <c r="O11117" i="1"/>
  <c r="P11117" i="1"/>
  <c r="Q11117" i="1"/>
  <c r="R11117" i="1"/>
  <c r="S11117" i="1"/>
  <c r="O11116" i="1"/>
  <c r="P11116" i="1"/>
  <c r="Q11116" i="1"/>
  <c r="R11116" i="1"/>
  <c r="S11116" i="1"/>
  <c r="O11111" i="1"/>
  <c r="O11112" i="1"/>
  <c r="O11113" i="1"/>
  <c r="O11114" i="1"/>
  <c r="O11115" i="1"/>
  <c r="P11111" i="1"/>
  <c r="P11112" i="1"/>
  <c r="P11113" i="1"/>
  <c r="P11114" i="1"/>
  <c r="P11115" i="1"/>
  <c r="Q11111" i="1"/>
  <c r="Q11112" i="1"/>
  <c r="Q11113" i="1"/>
  <c r="Q11114" i="1"/>
  <c r="Q11115" i="1"/>
  <c r="R11111" i="1"/>
  <c r="R11112" i="1"/>
  <c r="R11113" i="1"/>
  <c r="R11114" i="1"/>
  <c r="R11115" i="1"/>
  <c r="S11111" i="1"/>
  <c r="S11112" i="1"/>
  <c r="S11113" i="1"/>
  <c r="S11114" i="1"/>
  <c r="S11115" i="1"/>
  <c r="O11110" i="1"/>
  <c r="P11110" i="1"/>
  <c r="Q11110" i="1"/>
  <c r="R11110" i="1"/>
  <c r="S11110" i="1"/>
  <c r="O11109" i="1"/>
  <c r="P11109" i="1"/>
  <c r="Q11109" i="1"/>
  <c r="R11109" i="1"/>
  <c r="S11109" i="1"/>
  <c r="O11108" i="1"/>
  <c r="P11108" i="1"/>
  <c r="Q11108" i="1"/>
  <c r="R11108" i="1"/>
  <c r="S11108" i="1"/>
  <c r="O11107" i="1"/>
  <c r="P11107" i="1"/>
  <c r="Q11107" i="1"/>
  <c r="R11107" i="1"/>
  <c r="S11107" i="1"/>
  <c r="O11106" i="1"/>
  <c r="P11106" i="1"/>
  <c r="Q11106" i="1"/>
  <c r="R11106" i="1"/>
  <c r="S11106" i="1"/>
  <c r="O11105" i="1"/>
  <c r="P11105" i="1"/>
  <c r="Q11105" i="1"/>
  <c r="R11105" i="1"/>
  <c r="S11105" i="1"/>
  <c r="O11104" i="1"/>
  <c r="P11104" i="1"/>
  <c r="Q11104" i="1"/>
  <c r="R11104" i="1"/>
  <c r="S11104" i="1"/>
  <c r="O11103" i="1"/>
  <c r="P11103" i="1"/>
  <c r="Q11103" i="1"/>
  <c r="R11103" i="1"/>
  <c r="S11103" i="1"/>
  <c r="O11102" i="1"/>
  <c r="P11102" i="1"/>
  <c r="Q11102" i="1"/>
  <c r="R11102" i="1"/>
  <c r="S11102" i="1"/>
  <c r="O11099" i="1"/>
  <c r="O11100" i="1"/>
  <c r="O11101" i="1"/>
  <c r="P11099" i="1"/>
  <c r="P11100" i="1"/>
  <c r="P11101" i="1"/>
  <c r="Q11099" i="1"/>
  <c r="Q11100" i="1"/>
  <c r="Q11101" i="1"/>
  <c r="R11099" i="1"/>
  <c r="R11100" i="1"/>
  <c r="R11101" i="1"/>
  <c r="S11099" i="1"/>
  <c r="S11100" i="1"/>
  <c r="S11101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O11076" i="1"/>
  <c r="P11076" i="1"/>
  <c r="Q11076" i="1"/>
  <c r="R11076" i="1"/>
  <c r="S11076" i="1"/>
  <c r="O11075" i="1"/>
  <c r="P11075" i="1"/>
  <c r="Q11075" i="1"/>
  <c r="R11075" i="1"/>
  <c r="S11075" i="1"/>
  <c r="O11074" i="1"/>
  <c r="P11074" i="1"/>
  <c r="Q11074" i="1"/>
  <c r="R11074" i="1"/>
  <c r="S11074" i="1"/>
  <c r="O11073" i="1"/>
  <c r="P11073" i="1"/>
  <c r="Q11073" i="1"/>
  <c r="R11073" i="1"/>
  <c r="S11073" i="1"/>
  <c r="O11072" i="1"/>
  <c r="P11072" i="1"/>
  <c r="Q11072" i="1"/>
  <c r="R11072" i="1"/>
  <c r="S11072" i="1"/>
  <c r="O11071" i="1"/>
  <c r="P11071" i="1"/>
  <c r="Q11071" i="1"/>
  <c r="R11071" i="1"/>
  <c r="S11071" i="1"/>
  <c r="O11070" i="1"/>
  <c r="P11070" i="1"/>
  <c r="Q11070" i="1"/>
  <c r="R11070" i="1"/>
  <c r="S11070" i="1"/>
  <c r="O11069" i="1"/>
  <c r="P11069" i="1"/>
  <c r="Q11069" i="1"/>
  <c r="R11069" i="1"/>
  <c r="S11069" i="1"/>
  <c r="O11068" i="1"/>
  <c r="P11068" i="1"/>
  <c r="Q11068" i="1"/>
  <c r="R11068" i="1"/>
  <c r="S11068" i="1"/>
  <c r="O11067" i="1"/>
  <c r="P11067" i="1"/>
  <c r="Q11067" i="1"/>
  <c r="R11067" i="1"/>
  <c r="S11067" i="1"/>
  <c r="O11066" i="1"/>
  <c r="P11066" i="1"/>
  <c r="Q11066" i="1"/>
  <c r="R11066" i="1"/>
  <c r="S11066" i="1"/>
  <c r="O11065" i="1"/>
  <c r="P11065" i="1"/>
  <c r="Q11065" i="1"/>
  <c r="R11065" i="1"/>
  <c r="S11065" i="1"/>
  <c r="O11064" i="1"/>
  <c r="P11064" i="1"/>
  <c r="Q11064" i="1"/>
  <c r="R11064" i="1"/>
  <c r="S11064" i="1"/>
  <c r="O11063" i="1"/>
  <c r="P11063" i="1"/>
  <c r="Q11063" i="1"/>
  <c r="R11063" i="1"/>
  <c r="S11063" i="1"/>
  <c r="O11062" i="1"/>
  <c r="P11062" i="1"/>
  <c r="Q11062" i="1"/>
  <c r="R11062" i="1"/>
  <c r="S11062" i="1"/>
  <c r="O11060" i="1"/>
  <c r="O11061" i="1"/>
  <c r="P11060" i="1"/>
  <c r="P11061" i="1"/>
  <c r="Q11060" i="1"/>
  <c r="Q11061" i="1"/>
  <c r="R11060" i="1"/>
  <c r="R11061" i="1"/>
  <c r="S11060" i="1"/>
  <c r="S11061" i="1"/>
  <c r="O11059" i="1"/>
  <c r="P11059" i="1"/>
  <c r="Q11059" i="1"/>
  <c r="R11059" i="1"/>
  <c r="S11059" i="1"/>
  <c r="O11058" i="1"/>
  <c r="P11058" i="1"/>
  <c r="Q11058" i="1"/>
  <c r="R11058" i="1"/>
  <c r="S11058" i="1"/>
  <c r="O11057" i="1"/>
  <c r="P11057" i="1"/>
  <c r="Q11057" i="1"/>
  <c r="R11057" i="1"/>
  <c r="S11057" i="1"/>
  <c r="O11056" i="1"/>
  <c r="P11056" i="1"/>
  <c r="Q11056" i="1"/>
  <c r="R11056" i="1"/>
  <c r="S11056" i="1"/>
  <c r="O11055" i="1"/>
  <c r="P11055" i="1"/>
  <c r="Q11055" i="1"/>
  <c r="R11055" i="1"/>
  <c r="S11055" i="1"/>
  <c r="O11054" i="1"/>
  <c r="P11054" i="1"/>
  <c r="Q11054" i="1"/>
  <c r="R11054" i="1"/>
  <c r="S11054" i="1"/>
  <c r="O11053" i="1"/>
  <c r="P11053" i="1"/>
  <c r="Q11053" i="1"/>
  <c r="R11053" i="1"/>
  <c r="S11053" i="1"/>
  <c r="O11052" i="1"/>
  <c r="P11052" i="1"/>
  <c r="Q11052" i="1"/>
  <c r="R11052" i="1"/>
  <c r="S11052" i="1"/>
  <c r="O11051" i="1"/>
  <c r="P11051" i="1"/>
  <c r="Q11051" i="1"/>
  <c r="R11051" i="1"/>
  <c r="S11051" i="1"/>
  <c r="O11050" i="1"/>
  <c r="P11050" i="1"/>
  <c r="Q11050" i="1"/>
  <c r="R11050" i="1"/>
  <c r="S11050" i="1"/>
  <c r="O11049" i="1"/>
  <c r="P11049" i="1"/>
  <c r="Q11049" i="1"/>
  <c r="R11049" i="1"/>
  <c r="S11049" i="1"/>
  <c r="O11048" i="1"/>
  <c r="P11048" i="1"/>
  <c r="Q11048" i="1"/>
  <c r="R11048" i="1"/>
  <c r="S11048" i="1"/>
  <c r="O11047" i="1"/>
  <c r="P11047" i="1"/>
  <c r="Q11047" i="1"/>
  <c r="R11047" i="1"/>
  <c r="S11047" i="1"/>
  <c r="O11046" i="1"/>
  <c r="P11046" i="1"/>
  <c r="Q11046" i="1"/>
  <c r="R11046" i="1"/>
  <c r="S11046" i="1"/>
  <c r="O11045" i="1"/>
  <c r="P11045" i="1"/>
  <c r="Q11045" i="1"/>
  <c r="R11045" i="1"/>
  <c r="S11045" i="1"/>
  <c r="O11044" i="1"/>
  <c r="P11044" i="1"/>
  <c r="Q11044" i="1"/>
  <c r="R11044" i="1"/>
  <c r="S11044" i="1"/>
  <c r="O11043" i="1"/>
  <c r="P11043" i="1"/>
  <c r="Q11043" i="1"/>
  <c r="R11043" i="1"/>
  <c r="S11043" i="1"/>
  <c r="O11042" i="1"/>
  <c r="P11042" i="1"/>
  <c r="Q11042" i="1"/>
  <c r="R11042" i="1"/>
  <c r="S11042" i="1"/>
  <c r="O11041" i="1"/>
  <c r="P11041" i="1"/>
  <c r="Q11041" i="1"/>
  <c r="R11041" i="1"/>
  <c r="S11041" i="1"/>
  <c r="O11040" i="1"/>
  <c r="P11040" i="1"/>
  <c r="Q11040" i="1"/>
  <c r="R11040" i="1"/>
  <c r="S11040" i="1"/>
  <c r="O11039" i="1"/>
  <c r="P11039" i="1"/>
  <c r="Q11039" i="1"/>
  <c r="R11039" i="1"/>
  <c r="S11039" i="1"/>
  <c r="O11038" i="1"/>
  <c r="P11038" i="1"/>
  <c r="Q11038" i="1"/>
  <c r="R11038" i="1"/>
  <c r="S11038" i="1"/>
  <c r="O11037" i="1"/>
  <c r="P11037" i="1"/>
  <c r="Q11037" i="1"/>
  <c r="R11037" i="1"/>
  <c r="S11037" i="1"/>
  <c r="O11036" i="1"/>
  <c r="P11036" i="1"/>
  <c r="Q11036" i="1"/>
  <c r="R11036" i="1"/>
  <c r="S11036" i="1"/>
  <c r="O11035" i="1"/>
  <c r="P11035" i="1"/>
  <c r="Q11035" i="1"/>
  <c r="R11035" i="1"/>
  <c r="S11035" i="1"/>
  <c r="O11034" i="1"/>
  <c r="P11034" i="1"/>
  <c r="Q11034" i="1"/>
  <c r="R11034" i="1"/>
  <c r="S11034" i="1"/>
  <c r="O11033" i="1"/>
  <c r="P11033" i="1"/>
  <c r="Q11033" i="1"/>
  <c r="R11033" i="1"/>
  <c r="S11033" i="1"/>
  <c r="O11032" i="1"/>
  <c r="P11032" i="1"/>
  <c r="Q11032" i="1"/>
  <c r="R11032" i="1"/>
  <c r="S11032" i="1"/>
  <c r="O11031" i="1"/>
  <c r="P11031" i="1"/>
  <c r="Q11031" i="1"/>
  <c r="R11031" i="1"/>
  <c r="S11031" i="1"/>
  <c r="O11030" i="1"/>
  <c r="P11030" i="1"/>
  <c r="Q11030" i="1"/>
  <c r="R11030" i="1"/>
  <c r="S11030" i="1"/>
  <c r="O11029" i="1"/>
  <c r="P11029" i="1"/>
  <c r="Q11029" i="1"/>
  <c r="R11029" i="1"/>
  <c r="S11029" i="1"/>
  <c r="O11028" i="1"/>
  <c r="P11028" i="1"/>
  <c r="Q11028" i="1"/>
  <c r="R11028" i="1"/>
  <c r="S11028" i="1"/>
  <c r="O11027" i="1"/>
  <c r="P11027" i="1"/>
  <c r="Q11027" i="1"/>
  <c r="R11027" i="1"/>
  <c r="S11027" i="1"/>
  <c r="O11026" i="1"/>
  <c r="P11026" i="1"/>
  <c r="Q11026" i="1"/>
  <c r="R11026" i="1"/>
  <c r="S11026" i="1"/>
  <c r="O11025" i="1"/>
  <c r="P11025" i="1"/>
  <c r="Q11025" i="1"/>
  <c r="R11025" i="1"/>
  <c r="S11025" i="1"/>
  <c r="O11024" i="1"/>
  <c r="P11024" i="1"/>
  <c r="Q11024" i="1"/>
  <c r="R11024" i="1"/>
  <c r="S11024" i="1"/>
  <c r="O11023" i="1"/>
  <c r="P11023" i="1"/>
  <c r="Q11023" i="1"/>
  <c r="R11023" i="1"/>
  <c r="S11023" i="1"/>
  <c r="O11022" i="1"/>
  <c r="P11022" i="1"/>
  <c r="Q11022" i="1"/>
  <c r="R11022" i="1"/>
  <c r="S11022" i="1"/>
  <c r="O11021" i="1"/>
  <c r="P11021" i="1"/>
  <c r="Q11021" i="1"/>
  <c r="R11021" i="1"/>
  <c r="S11021" i="1"/>
  <c r="O11020" i="1"/>
  <c r="P11020" i="1"/>
  <c r="Q11020" i="1"/>
  <c r="R11020" i="1"/>
  <c r="S11020" i="1"/>
  <c r="O11019" i="1"/>
  <c r="P11019" i="1"/>
  <c r="Q11019" i="1"/>
  <c r="R11019" i="1"/>
  <c r="S11019" i="1"/>
  <c r="O11018" i="1"/>
  <c r="P11018" i="1"/>
  <c r="Q11018" i="1"/>
  <c r="R11018" i="1"/>
  <c r="S11018" i="1"/>
  <c r="O11017" i="1"/>
  <c r="P11017" i="1"/>
  <c r="Q11017" i="1"/>
  <c r="R11017" i="1"/>
  <c r="S11017" i="1"/>
  <c r="O11014" i="1"/>
  <c r="O11015" i="1"/>
  <c r="O11016" i="1"/>
  <c r="P11014" i="1"/>
  <c r="P11015" i="1"/>
  <c r="P11016" i="1"/>
  <c r="Q11014" i="1"/>
  <c r="Q11015" i="1"/>
  <c r="Q11016" i="1"/>
  <c r="R11014" i="1"/>
  <c r="R11015" i="1"/>
  <c r="R11016" i="1"/>
  <c r="S11014" i="1"/>
  <c r="S11015" i="1"/>
  <c r="S11016" i="1"/>
  <c r="O11013" i="1"/>
  <c r="P11013" i="1"/>
  <c r="Q11013" i="1"/>
  <c r="R11013" i="1"/>
  <c r="S11013" i="1"/>
  <c r="O11012" i="1"/>
  <c r="P11012" i="1"/>
  <c r="Q11012" i="1"/>
  <c r="R11012" i="1"/>
  <c r="S11012" i="1"/>
  <c r="O11011" i="1"/>
  <c r="P11011" i="1"/>
  <c r="Q11011" i="1"/>
  <c r="R11011" i="1"/>
  <c r="S11011" i="1"/>
  <c r="O11010" i="1"/>
  <c r="P11010" i="1"/>
  <c r="Q11010" i="1"/>
  <c r="R11010" i="1"/>
  <c r="S11010" i="1"/>
  <c r="O11009" i="1"/>
  <c r="P11009" i="1"/>
  <c r="Q11009" i="1"/>
  <c r="R11009" i="1"/>
  <c r="S11009" i="1"/>
  <c r="O11008" i="1"/>
  <c r="P11008" i="1"/>
  <c r="Q11008" i="1"/>
  <c r="R11008" i="1"/>
  <c r="S11008" i="1"/>
  <c r="O11007" i="1"/>
  <c r="P11007" i="1"/>
  <c r="Q11007" i="1"/>
  <c r="R11007" i="1"/>
  <c r="S11007" i="1"/>
  <c r="O11006" i="1"/>
  <c r="P11006" i="1"/>
  <c r="Q11006" i="1"/>
  <c r="R11006" i="1"/>
  <c r="S11006" i="1"/>
  <c r="P11005" i="1"/>
  <c r="Q11005" i="1"/>
  <c r="R11005" i="1"/>
  <c r="S11005" i="1"/>
  <c r="O11005" i="1"/>
  <c r="O11004" i="1"/>
  <c r="P11004" i="1"/>
  <c r="Q11004" i="1"/>
  <c r="R11004" i="1"/>
  <c r="S11004" i="1"/>
  <c r="O11003" i="1"/>
  <c r="P11003" i="1"/>
  <c r="Q11003" i="1"/>
  <c r="R11003" i="1"/>
  <c r="S11003" i="1"/>
  <c r="O11002" i="1"/>
  <c r="P11002" i="1"/>
  <c r="Q11002" i="1"/>
  <c r="R11002" i="1"/>
  <c r="S11002" i="1"/>
  <c r="O11001" i="1"/>
  <c r="P11001" i="1"/>
  <c r="Q11001" i="1"/>
  <c r="R11001" i="1"/>
  <c r="S11001" i="1"/>
  <c r="O11000" i="1"/>
  <c r="P11000" i="1"/>
  <c r="Q11000" i="1"/>
  <c r="R11000" i="1"/>
  <c r="S11000" i="1"/>
  <c r="O10999" i="1"/>
  <c r="P10999" i="1"/>
  <c r="Q10999" i="1"/>
  <c r="R10999" i="1"/>
  <c r="S10999" i="1"/>
  <c r="O10998" i="1"/>
  <c r="P10998" i="1"/>
  <c r="Q10998" i="1"/>
  <c r="R10998" i="1"/>
  <c r="S10998" i="1"/>
  <c r="O10997" i="1"/>
  <c r="P10997" i="1"/>
  <c r="Q10997" i="1"/>
  <c r="R10997" i="1"/>
  <c r="S10997" i="1"/>
  <c r="O10996" i="1"/>
  <c r="P10996" i="1"/>
  <c r="Q10996" i="1"/>
  <c r="R10996" i="1"/>
  <c r="S10996" i="1"/>
  <c r="O10995" i="1"/>
  <c r="P10995" i="1"/>
  <c r="Q10995" i="1"/>
  <c r="R10995" i="1"/>
  <c r="S10995" i="1"/>
  <c r="O10994" i="1"/>
  <c r="P10994" i="1"/>
  <c r="Q10994" i="1"/>
  <c r="R10994" i="1"/>
  <c r="S10994" i="1"/>
  <c r="O10993" i="1"/>
  <c r="P10993" i="1"/>
  <c r="Q10993" i="1"/>
  <c r="R10993" i="1"/>
  <c r="S10993" i="1"/>
  <c r="O10992" i="1"/>
  <c r="P10992" i="1"/>
  <c r="Q10992" i="1"/>
  <c r="R10992" i="1"/>
  <c r="S10992" i="1"/>
  <c r="O10991" i="1"/>
  <c r="P10991" i="1"/>
  <c r="Q10991" i="1"/>
  <c r="R10991" i="1"/>
  <c r="S10991" i="1"/>
  <c r="O10990" i="1"/>
  <c r="P10990" i="1"/>
  <c r="Q10990" i="1"/>
  <c r="R10990" i="1"/>
  <c r="S10990" i="1"/>
  <c r="O10989" i="1"/>
  <c r="P10989" i="1"/>
  <c r="Q10989" i="1"/>
  <c r="R10989" i="1"/>
  <c r="S10989" i="1"/>
  <c r="O10988" i="1"/>
  <c r="P10988" i="1"/>
  <c r="Q10988" i="1"/>
  <c r="R10988" i="1"/>
  <c r="S10988" i="1"/>
  <c r="O10987" i="1"/>
  <c r="P10987" i="1"/>
  <c r="Q10987" i="1"/>
  <c r="R10987" i="1"/>
  <c r="S10987" i="1"/>
  <c r="O10986" i="1"/>
  <c r="P10986" i="1"/>
  <c r="Q10986" i="1"/>
  <c r="R10986" i="1"/>
  <c r="S10986" i="1"/>
  <c r="O10985" i="1"/>
  <c r="P10985" i="1"/>
  <c r="Q10985" i="1"/>
  <c r="R10985" i="1"/>
  <c r="S10985" i="1"/>
  <c r="O10984" i="1"/>
  <c r="P10984" i="1"/>
  <c r="Q10984" i="1"/>
  <c r="R10984" i="1"/>
  <c r="S10984" i="1"/>
  <c r="O10983" i="1"/>
  <c r="P10983" i="1"/>
  <c r="Q10983" i="1"/>
  <c r="R10983" i="1"/>
  <c r="S10983" i="1"/>
  <c r="O10982" i="1"/>
  <c r="P10982" i="1"/>
  <c r="Q10982" i="1"/>
  <c r="R10982" i="1"/>
  <c r="S10982" i="1"/>
  <c r="O10981" i="1"/>
  <c r="P10981" i="1"/>
  <c r="Q10981" i="1"/>
  <c r="R10981" i="1"/>
  <c r="S10981" i="1"/>
  <c r="O10980" i="1"/>
  <c r="P10980" i="1"/>
  <c r="Q10980" i="1"/>
  <c r="R10980" i="1"/>
  <c r="S10980" i="1"/>
  <c r="O10979" i="1"/>
  <c r="P10979" i="1"/>
  <c r="Q10979" i="1"/>
  <c r="R10979" i="1"/>
  <c r="S10979" i="1"/>
  <c r="O10978" i="1"/>
  <c r="P10978" i="1"/>
  <c r="Q10978" i="1"/>
  <c r="R10978" i="1"/>
  <c r="S10978" i="1"/>
  <c r="O10977" i="1"/>
  <c r="P10977" i="1"/>
  <c r="Q10977" i="1"/>
  <c r="R10977" i="1"/>
  <c r="S10977" i="1"/>
  <c r="O10976" i="1"/>
  <c r="P10976" i="1"/>
  <c r="Q10976" i="1"/>
  <c r="R10976" i="1"/>
  <c r="S10976" i="1"/>
  <c r="O10975" i="1"/>
  <c r="P10975" i="1"/>
  <c r="Q10975" i="1"/>
  <c r="R10975" i="1"/>
  <c r="S10975" i="1"/>
  <c r="O10974" i="1"/>
  <c r="P10974" i="1"/>
  <c r="Q10974" i="1"/>
  <c r="R10974" i="1"/>
  <c r="S10974" i="1"/>
  <c r="O10973" i="1"/>
  <c r="P10973" i="1"/>
  <c r="Q10973" i="1"/>
  <c r="R10973" i="1"/>
  <c r="S10973" i="1"/>
  <c r="O10972" i="1"/>
  <c r="P10972" i="1"/>
  <c r="Q10972" i="1"/>
  <c r="R10972" i="1"/>
  <c r="S10972" i="1"/>
  <c r="O10971" i="1"/>
  <c r="P10971" i="1"/>
  <c r="Q10971" i="1"/>
  <c r="R10971" i="1"/>
  <c r="S10971" i="1"/>
  <c r="O10970" i="1"/>
  <c r="P10970" i="1"/>
  <c r="Q10970" i="1"/>
  <c r="R10970" i="1"/>
  <c r="S10970" i="1"/>
  <c r="O10969" i="1"/>
  <c r="P10969" i="1"/>
  <c r="Q10969" i="1"/>
  <c r="R10969" i="1"/>
  <c r="S10969" i="1"/>
  <c r="O10968" i="1"/>
  <c r="P10968" i="1"/>
  <c r="Q10968" i="1"/>
  <c r="R10968" i="1"/>
  <c r="S10968" i="1"/>
  <c r="O10967" i="1"/>
  <c r="P10967" i="1"/>
  <c r="Q10967" i="1"/>
  <c r="R10967" i="1"/>
  <c r="S10967" i="1"/>
  <c r="O10966" i="1" l="1"/>
  <c r="P10966" i="1"/>
  <c r="Q10966" i="1"/>
  <c r="R10966" i="1"/>
  <c r="S10966" i="1"/>
  <c r="O10965" i="1"/>
  <c r="P10965" i="1"/>
  <c r="Q10965" i="1"/>
  <c r="R10965" i="1"/>
  <c r="S10965" i="1"/>
  <c r="O10964" i="1"/>
  <c r="P10964" i="1"/>
  <c r="Q10964" i="1"/>
  <c r="R10964" i="1"/>
  <c r="S10964" i="1"/>
  <c r="O10963" i="1"/>
  <c r="P10963" i="1"/>
  <c r="Q10963" i="1"/>
  <c r="R10963" i="1"/>
  <c r="S10963" i="1"/>
  <c r="O10962" i="1"/>
  <c r="P10962" i="1"/>
  <c r="Q10962" i="1"/>
  <c r="R10962" i="1"/>
  <c r="S10962" i="1"/>
  <c r="O10961" i="1"/>
  <c r="P10961" i="1"/>
  <c r="Q10961" i="1"/>
  <c r="R10961" i="1"/>
  <c r="S10961" i="1"/>
  <c r="O10960" i="1"/>
  <c r="P10960" i="1"/>
  <c r="Q10960" i="1"/>
  <c r="R10960" i="1"/>
  <c r="S10960" i="1"/>
  <c r="O10959" i="1"/>
  <c r="P10959" i="1"/>
  <c r="Q10959" i="1"/>
  <c r="R10959" i="1"/>
  <c r="S10959" i="1"/>
  <c r="O10958" i="1"/>
  <c r="P10958" i="1"/>
  <c r="Q10958" i="1"/>
  <c r="R10958" i="1"/>
  <c r="S10958" i="1"/>
  <c r="O10957" i="1"/>
  <c r="P10957" i="1"/>
  <c r="Q10957" i="1"/>
  <c r="R10957" i="1"/>
  <c r="S10957" i="1"/>
  <c r="O10956" i="1"/>
  <c r="P10956" i="1"/>
  <c r="Q10956" i="1"/>
  <c r="R10956" i="1"/>
  <c r="S10956" i="1"/>
  <c r="O10955" i="1"/>
  <c r="P10955" i="1"/>
  <c r="Q10955" i="1"/>
  <c r="R10955" i="1"/>
  <c r="S10955" i="1"/>
  <c r="O10954" i="1"/>
  <c r="P10954" i="1"/>
  <c r="Q10954" i="1"/>
  <c r="R10954" i="1"/>
  <c r="S10954" i="1"/>
  <c r="O10950" i="1"/>
  <c r="O10951" i="1"/>
  <c r="O10952" i="1"/>
  <c r="O10953" i="1"/>
  <c r="P10950" i="1"/>
  <c r="P10951" i="1"/>
  <c r="P10952" i="1"/>
  <c r="P10953" i="1"/>
  <c r="Q10950" i="1"/>
  <c r="Q10951" i="1"/>
  <c r="Q10952" i="1"/>
  <c r="Q10953" i="1"/>
  <c r="R10950" i="1"/>
  <c r="R10951" i="1"/>
  <c r="R10952" i="1"/>
  <c r="R10953" i="1"/>
  <c r="S10950" i="1"/>
  <c r="S10951" i="1"/>
  <c r="S10952" i="1"/>
  <c r="S10953" i="1"/>
  <c r="O10949" i="1"/>
  <c r="P10949" i="1"/>
  <c r="Q10949" i="1"/>
  <c r="R10949" i="1"/>
  <c r="S10949" i="1"/>
  <c r="O10947" i="1"/>
  <c r="O10948" i="1"/>
  <c r="P10947" i="1"/>
  <c r="P10948" i="1"/>
  <c r="Q10947" i="1"/>
  <c r="Q10948" i="1"/>
  <c r="R10947" i="1"/>
  <c r="R10948" i="1"/>
  <c r="S10947" i="1"/>
  <c r="S10948" i="1"/>
  <c r="O10946" i="1"/>
  <c r="P10946" i="1"/>
  <c r="Q10946" i="1"/>
  <c r="R10946" i="1"/>
  <c r="S10946" i="1"/>
  <c r="O10943" i="1"/>
  <c r="O10944" i="1"/>
  <c r="O10945" i="1"/>
  <c r="P10943" i="1"/>
  <c r="P10944" i="1"/>
  <c r="P10945" i="1"/>
  <c r="Q10943" i="1"/>
  <c r="Q10944" i="1"/>
  <c r="Q10945" i="1"/>
  <c r="R10943" i="1"/>
  <c r="R10944" i="1"/>
  <c r="R10945" i="1"/>
  <c r="S10943" i="1"/>
  <c r="S10944" i="1"/>
  <c r="S10945" i="1"/>
  <c r="C51" i="4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O10930" i="1"/>
  <c r="P10930" i="1"/>
  <c r="Q10930" i="1"/>
  <c r="R10930" i="1"/>
  <c r="S10930" i="1"/>
  <c r="O10929" i="1"/>
  <c r="P10929" i="1"/>
  <c r="Q10929" i="1"/>
  <c r="R10929" i="1"/>
  <c r="S10929" i="1"/>
  <c r="O10928" i="1"/>
  <c r="P10928" i="1"/>
  <c r="Q10928" i="1"/>
  <c r="R10928" i="1"/>
  <c r="S10928" i="1"/>
  <c r="O10927" i="1"/>
  <c r="P10927" i="1"/>
  <c r="Q10927" i="1"/>
  <c r="R10927" i="1"/>
  <c r="S10927" i="1"/>
  <c r="O10926" i="1"/>
  <c r="P10926" i="1"/>
  <c r="Q10926" i="1"/>
  <c r="R10926" i="1"/>
  <c r="S10926" i="1"/>
  <c r="O10925" i="1"/>
  <c r="P10925" i="1"/>
  <c r="Q10925" i="1"/>
  <c r="R10925" i="1"/>
  <c r="S10925" i="1"/>
  <c r="O10924" i="1"/>
  <c r="P10924" i="1"/>
  <c r="Q10924" i="1"/>
  <c r="R10924" i="1"/>
  <c r="S10924" i="1"/>
  <c r="O10923" i="1"/>
  <c r="P10923" i="1"/>
  <c r="Q10923" i="1"/>
  <c r="R10923" i="1"/>
  <c r="S10923" i="1"/>
  <c r="O10922" i="1"/>
  <c r="P10922" i="1"/>
  <c r="Q10922" i="1"/>
  <c r="R10922" i="1"/>
  <c r="S10922" i="1"/>
  <c r="O10921" i="1"/>
  <c r="P10921" i="1"/>
  <c r="Q10921" i="1"/>
  <c r="R10921" i="1"/>
  <c r="S10921" i="1"/>
  <c r="O10920" i="1"/>
  <c r="P10920" i="1"/>
  <c r="Q10920" i="1"/>
  <c r="R10920" i="1"/>
  <c r="S10920" i="1"/>
  <c r="O10919" i="1"/>
  <c r="P10919" i="1"/>
  <c r="Q10919" i="1"/>
  <c r="R10919" i="1"/>
  <c r="S10919" i="1"/>
  <c r="O10918" i="1"/>
  <c r="P10918" i="1"/>
  <c r="Q10918" i="1"/>
  <c r="R10918" i="1"/>
  <c r="S10918" i="1"/>
  <c r="O10917" i="1"/>
  <c r="P10917" i="1"/>
  <c r="Q10917" i="1"/>
  <c r="R10917" i="1"/>
  <c r="S10917" i="1"/>
  <c r="O10916" i="1"/>
  <c r="P10916" i="1"/>
  <c r="Q10916" i="1"/>
  <c r="R10916" i="1"/>
  <c r="S10916" i="1"/>
  <c r="O10915" i="1"/>
  <c r="P10915" i="1"/>
  <c r="Q10915" i="1"/>
  <c r="R10915" i="1"/>
  <c r="S10915" i="1"/>
  <c r="O10914" i="1"/>
  <c r="P10914" i="1"/>
  <c r="Q10914" i="1"/>
  <c r="R10914" i="1"/>
  <c r="S10914" i="1"/>
  <c r="O10913" i="1"/>
  <c r="P10913" i="1"/>
  <c r="Q10913" i="1"/>
  <c r="R10913" i="1"/>
  <c r="S10913" i="1"/>
  <c r="O10909" i="1"/>
  <c r="O10910" i="1"/>
  <c r="O10911" i="1"/>
  <c r="O10912" i="1"/>
  <c r="P10909" i="1"/>
  <c r="P10910" i="1"/>
  <c r="P10911" i="1"/>
  <c r="P10912" i="1"/>
  <c r="Q10909" i="1"/>
  <c r="Q10910" i="1"/>
  <c r="Q10911" i="1"/>
  <c r="Q10912" i="1"/>
  <c r="R10909" i="1"/>
  <c r="R10910" i="1"/>
  <c r="R10911" i="1"/>
  <c r="R10912" i="1"/>
  <c r="S10909" i="1"/>
  <c r="S10910" i="1"/>
  <c r="S10911" i="1"/>
  <c r="S10912" i="1"/>
  <c r="O10908" i="1"/>
  <c r="P10908" i="1"/>
  <c r="Q10908" i="1"/>
  <c r="R10908" i="1"/>
  <c r="S10908" i="1"/>
  <c r="O10907" i="1"/>
  <c r="P10907" i="1"/>
  <c r="Q10907" i="1"/>
  <c r="R10907" i="1"/>
  <c r="S10907" i="1"/>
  <c r="O10906" i="1"/>
  <c r="P10906" i="1"/>
  <c r="Q10906" i="1"/>
  <c r="R10906" i="1"/>
  <c r="S10906" i="1"/>
  <c r="O10905" i="1"/>
  <c r="P10905" i="1"/>
  <c r="Q10905" i="1"/>
  <c r="R10905" i="1"/>
  <c r="S10905" i="1"/>
  <c r="O10904" i="1"/>
  <c r="P10904" i="1"/>
  <c r="Q10904" i="1"/>
  <c r="R10904" i="1"/>
  <c r="S10904" i="1"/>
  <c r="O10903" i="1"/>
  <c r="P10903" i="1"/>
  <c r="Q10903" i="1"/>
  <c r="R10903" i="1"/>
  <c r="S10903" i="1"/>
  <c r="O10902" i="1"/>
  <c r="P10902" i="1"/>
  <c r="Q10902" i="1"/>
  <c r="R10902" i="1"/>
  <c r="S10902" i="1"/>
  <c r="O10901" i="1"/>
  <c r="P10901" i="1"/>
  <c r="Q10901" i="1"/>
  <c r="R10901" i="1"/>
  <c r="S10901" i="1"/>
  <c r="O10900" i="1"/>
  <c r="P10900" i="1"/>
  <c r="Q10900" i="1"/>
  <c r="R10900" i="1"/>
  <c r="S10900" i="1"/>
  <c r="O10899" i="1"/>
  <c r="P10899" i="1"/>
  <c r="Q10899" i="1"/>
  <c r="R10899" i="1"/>
  <c r="S10899" i="1"/>
  <c r="O10898" i="1"/>
  <c r="P10898" i="1"/>
  <c r="Q10898" i="1"/>
  <c r="R10898" i="1"/>
  <c r="S10898" i="1"/>
  <c r="O10897" i="1"/>
  <c r="P10897" i="1"/>
  <c r="Q10897" i="1"/>
  <c r="R10897" i="1"/>
  <c r="S10897" i="1"/>
  <c r="O10895" i="1"/>
  <c r="O10896" i="1"/>
  <c r="P10895" i="1"/>
  <c r="P10896" i="1"/>
  <c r="Q10895" i="1"/>
  <c r="Q10896" i="1"/>
  <c r="R10895" i="1"/>
  <c r="R10896" i="1"/>
  <c r="S10895" i="1"/>
  <c r="S10896" i="1"/>
  <c r="O10894" i="1"/>
  <c r="P10894" i="1"/>
  <c r="Q10894" i="1"/>
  <c r="R10894" i="1"/>
  <c r="S10894" i="1"/>
  <c r="O10893" i="1"/>
  <c r="P10893" i="1"/>
  <c r="Q10893" i="1"/>
  <c r="R10893" i="1"/>
  <c r="S10893" i="1"/>
  <c r="O10892" i="1"/>
  <c r="P10892" i="1"/>
  <c r="Q10892" i="1"/>
  <c r="R10892" i="1"/>
  <c r="S10892" i="1"/>
  <c r="O10891" i="1"/>
  <c r="P10891" i="1"/>
  <c r="Q10891" i="1"/>
  <c r="R10891" i="1"/>
  <c r="S10891" i="1"/>
  <c r="O10890" i="1"/>
  <c r="P10890" i="1"/>
  <c r="Q10890" i="1"/>
  <c r="R10890" i="1"/>
  <c r="S10890" i="1"/>
  <c r="O10889" i="1"/>
  <c r="P10889" i="1"/>
  <c r="Q10889" i="1"/>
  <c r="R10889" i="1"/>
  <c r="S10889" i="1"/>
  <c r="O10884" i="1"/>
  <c r="O10885" i="1"/>
  <c r="O10886" i="1"/>
  <c r="O10887" i="1"/>
  <c r="O10888" i="1"/>
  <c r="P10884" i="1"/>
  <c r="P10885" i="1"/>
  <c r="P10886" i="1"/>
  <c r="P10887" i="1"/>
  <c r="P10888" i="1"/>
  <c r="Q10884" i="1"/>
  <c r="Q10885" i="1"/>
  <c r="Q10886" i="1"/>
  <c r="Q10887" i="1"/>
  <c r="Q10888" i="1"/>
  <c r="R10884" i="1"/>
  <c r="R10885" i="1"/>
  <c r="R10886" i="1"/>
  <c r="R10887" i="1"/>
  <c r="R10888" i="1"/>
  <c r="S10884" i="1"/>
  <c r="S10885" i="1"/>
  <c r="S10886" i="1"/>
  <c r="S10887" i="1"/>
  <c r="S10888" i="1"/>
  <c r="O10883" i="1"/>
  <c r="P10883" i="1"/>
  <c r="Q10883" i="1"/>
  <c r="R10883" i="1"/>
  <c r="S10883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O10870" i="1"/>
  <c r="P10870" i="1"/>
  <c r="Q10870" i="1"/>
  <c r="R10870" i="1"/>
  <c r="S10870" i="1"/>
  <c r="O10867" i="1"/>
  <c r="O10868" i="1"/>
  <c r="O10869" i="1"/>
  <c r="P10867" i="1"/>
  <c r="P10868" i="1"/>
  <c r="P10869" i="1"/>
  <c r="Q10867" i="1"/>
  <c r="Q10868" i="1"/>
  <c r="Q10869" i="1"/>
  <c r="R10867" i="1"/>
  <c r="R10868" i="1"/>
  <c r="R10869" i="1"/>
  <c r="S10867" i="1"/>
  <c r="S10868" i="1"/>
  <c r="S10869" i="1"/>
  <c r="O10866" i="1"/>
  <c r="P10866" i="1"/>
  <c r="Q10866" i="1"/>
  <c r="R10866" i="1"/>
  <c r="S10866" i="1"/>
  <c r="O10865" i="1"/>
  <c r="P10865" i="1"/>
  <c r="Q10865" i="1"/>
  <c r="R10865" i="1"/>
  <c r="S10865" i="1"/>
  <c r="O10864" i="1"/>
  <c r="P10864" i="1"/>
  <c r="Q10864" i="1"/>
  <c r="R10864" i="1"/>
  <c r="S10864" i="1"/>
  <c r="O10863" i="1"/>
  <c r="P10863" i="1"/>
  <c r="Q10863" i="1"/>
  <c r="R10863" i="1"/>
  <c r="S10863" i="1"/>
  <c r="O10862" i="1"/>
  <c r="P10862" i="1"/>
  <c r="Q10862" i="1"/>
  <c r="R10862" i="1"/>
  <c r="S10862" i="1"/>
  <c r="O10861" i="1"/>
  <c r="P10861" i="1"/>
  <c r="Q10861" i="1"/>
  <c r="R10861" i="1"/>
  <c r="S10861" i="1"/>
  <c r="O10860" i="1"/>
  <c r="P10860" i="1"/>
  <c r="Q10860" i="1"/>
  <c r="R10860" i="1"/>
  <c r="S10860" i="1"/>
  <c r="O10859" i="1"/>
  <c r="P10859" i="1"/>
  <c r="Q10859" i="1"/>
  <c r="R10859" i="1"/>
  <c r="S10859" i="1"/>
  <c r="O10858" i="1"/>
  <c r="P10858" i="1"/>
  <c r="Q10858" i="1"/>
  <c r="R10858" i="1"/>
  <c r="S10858" i="1"/>
  <c r="O10857" i="1"/>
  <c r="P10857" i="1"/>
  <c r="Q10857" i="1"/>
  <c r="R10857" i="1"/>
  <c r="S10857" i="1"/>
  <c r="O10856" i="1"/>
  <c r="P10856" i="1"/>
  <c r="Q10856" i="1"/>
  <c r="R10856" i="1"/>
  <c r="S10856" i="1"/>
  <c r="O10855" i="1"/>
  <c r="P10855" i="1"/>
  <c r="Q10855" i="1"/>
  <c r="R10855" i="1"/>
  <c r="S10855" i="1"/>
  <c r="O10854" i="1"/>
  <c r="P10854" i="1"/>
  <c r="Q10854" i="1"/>
  <c r="R10854" i="1"/>
  <c r="S10854" i="1"/>
  <c r="O10853" i="1"/>
  <c r="P10853" i="1"/>
  <c r="Q10853" i="1"/>
  <c r="R10853" i="1"/>
  <c r="S10853" i="1"/>
  <c r="O10852" i="1"/>
  <c r="P10852" i="1"/>
  <c r="Q10852" i="1"/>
  <c r="R10852" i="1"/>
  <c r="S10852" i="1"/>
  <c r="O10851" i="1"/>
  <c r="P10851" i="1"/>
  <c r="Q10851" i="1"/>
  <c r="R10851" i="1"/>
  <c r="S10851" i="1"/>
  <c r="O10850" i="1"/>
  <c r="P10850" i="1"/>
  <c r="Q10850" i="1"/>
  <c r="R10850" i="1"/>
  <c r="S10850" i="1"/>
  <c r="O10849" i="1"/>
  <c r="P10849" i="1"/>
  <c r="Q10849" i="1"/>
  <c r="R10849" i="1"/>
  <c r="S10849" i="1"/>
  <c r="O10848" i="1"/>
  <c r="P10848" i="1"/>
  <c r="Q10848" i="1"/>
  <c r="R10848" i="1"/>
  <c r="S10848" i="1"/>
  <c r="O10847" i="1"/>
  <c r="P10847" i="1"/>
  <c r="Q10847" i="1"/>
  <c r="R10847" i="1"/>
  <c r="S10847" i="1"/>
  <c r="O10844" i="1"/>
  <c r="O10845" i="1"/>
  <c r="O10846" i="1"/>
  <c r="P10844" i="1"/>
  <c r="P10845" i="1"/>
  <c r="P10846" i="1"/>
  <c r="Q10844" i="1"/>
  <c r="Q10845" i="1"/>
  <c r="Q10846" i="1"/>
  <c r="R10844" i="1"/>
  <c r="R10845" i="1"/>
  <c r="R10846" i="1"/>
  <c r="S10844" i="1"/>
  <c r="S10845" i="1"/>
  <c r="S10846" i="1"/>
  <c r="O10843" i="1"/>
  <c r="P10843" i="1"/>
  <c r="Q10843" i="1"/>
  <c r="R10843" i="1"/>
  <c r="S10843" i="1"/>
  <c r="O10842" i="1"/>
  <c r="P10842" i="1"/>
  <c r="Q10842" i="1"/>
  <c r="R10842" i="1"/>
  <c r="S10842" i="1"/>
  <c r="O10841" i="1"/>
  <c r="P10841" i="1"/>
  <c r="Q10841" i="1"/>
  <c r="R10841" i="1"/>
  <c r="S10841" i="1"/>
  <c r="O10840" i="1"/>
  <c r="P10840" i="1"/>
  <c r="Q10840" i="1"/>
  <c r="R10840" i="1"/>
  <c r="S10840" i="1"/>
  <c r="O10839" i="1"/>
  <c r="P10839" i="1"/>
  <c r="Q10839" i="1"/>
  <c r="R10839" i="1"/>
  <c r="S10839" i="1"/>
  <c r="O10838" i="1"/>
  <c r="P10838" i="1"/>
  <c r="Q10838" i="1"/>
  <c r="R10838" i="1"/>
  <c r="S10838" i="1"/>
  <c r="O10837" i="1"/>
  <c r="P10837" i="1"/>
  <c r="Q10837" i="1"/>
  <c r="R10837" i="1"/>
  <c r="S10837" i="1"/>
  <c r="O10836" i="1"/>
  <c r="P10836" i="1"/>
  <c r="Q10836" i="1"/>
  <c r="R10836" i="1"/>
  <c r="S10836" i="1"/>
  <c r="O10835" i="1"/>
  <c r="P10835" i="1"/>
  <c r="Q10835" i="1"/>
  <c r="R10835" i="1"/>
  <c r="S10835" i="1"/>
  <c r="O10834" i="1"/>
  <c r="P10834" i="1"/>
  <c r="Q10834" i="1"/>
  <c r="R10834" i="1"/>
  <c r="S10834" i="1"/>
  <c r="O10833" i="1"/>
  <c r="P10833" i="1"/>
  <c r="Q10833" i="1"/>
  <c r="R10833" i="1"/>
  <c r="S10833" i="1"/>
  <c r="O10832" i="1"/>
  <c r="P10832" i="1"/>
  <c r="Q10832" i="1"/>
  <c r="R10832" i="1"/>
  <c r="S10832" i="1"/>
  <c r="O10831" i="1"/>
  <c r="P10831" i="1"/>
  <c r="Q10831" i="1"/>
  <c r="R10831" i="1"/>
  <c r="S10831" i="1"/>
  <c r="O10830" i="1"/>
  <c r="P10830" i="1"/>
  <c r="Q10830" i="1"/>
  <c r="R10830" i="1"/>
  <c r="S10830" i="1"/>
  <c r="O10829" i="1"/>
  <c r="P10829" i="1"/>
  <c r="Q10829" i="1"/>
  <c r="R10829" i="1"/>
  <c r="S10829" i="1"/>
  <c r="O10826" i="1"/>
  <c r="O10827" i="1"/>
  <c r="O10828" i="1"/>
  <c r="P10826" i="1"/>
  <c r="P10827" i="1"/>
  <c r="P10828" i="1"/>
  <c r="Q10826" i="1"/>
  <c r="Q10827" i="1"/>
  <c r="Q10828" i="1"/>
  <c r="R10826" i="1"/>
  <c r="R10827" i="1"/>
  <c r="R10828" i="1"/>
  <c r="S10826" i="1"/>
  <c r="S10827" i="1"/>
  <c r="S10828" i="1"/>
  <c r="O10825" i="1"/>
  <c r="P10825" i="1"/>
  <c r="Q10825" i="1"/>
  <c r="R10825" i="1"/>
  <c r="S10825" i="1"/>
  <c r="O10824" i="1"/>
  <c r="P10824" i="1"/>
  <c r="Q10824" i="1"/>
  <c r="R10824" i="1"/>
  <c r="S10824" i="1"/>
  <c r="O10823" i="1"/>
  <c r="P10823" i="1"/>
  <c r="Q10823" i="1"/>
  <c r="R10823" i="1"/>
  <c r="S10823" i="1"/>
  <c r="O10820" i="1"/>
  <c r="O10821" i="1"/>
  <c r="O10822" i="1"/>
  <c r="P10820" i="1"/>
  <c r="P10821" i="1"/>
  <c r="P10822" i="1"/>
  <c r="Q10820" i="1"/>
  <c r="Q10821" i="1"/>
  <c r="Q10822" i="1"/>
  <c r="R10820" i="1"/>
  <c r="R10821" i="1"/>
  <c r="R10822" i="1"/>
  <c r="S10820" i="1"/>
  <c r="S10821" i="1"/>
  <c r="S10822" i="1"/>
  <c r="O10819" i="1"/>
  <c r="P10819" i="1"/>
  <c r="Q10819" i="1"/>
  <c r="R10819" i="1"/>
  <c r="S10819" i="1"/>
  <c r="O10818" i="1"/>
  <c r="P10818" i="1"/>
  <c r="Q10818" i="1"/>
  <c r="R10818" i="1"/>
  <c r="S10818" i="1"/>
  <c r="O10817" i="1"/>
  <c r="P10817" i="1"/>
  <c r="Q10817" i="1"/>
  <c r="R10817" i="1"/>
  <c r="S10817" i="1"/>
  <c r="O10816" i="1"/>
  <c r="P10816" i="1"/>
  <c r="Q10816" i="1"/>
  <c r="R10816" i="1"/>
  <c r="S10816" i="1"/>
  <c r="O10815" i="1"/>
  <c r="P10815" i="1"/>
  <c r="Q10815" i="1"/>
  <c r="R10815" i="1"/>
  <c r="S10815" i="1"/>
  <c r="O10814" i="1"/>
  <c r="P10814" i="1"/>
  <c r="Q10814" i="1"/>
  <c r="R10814" i="1"/>
  <c r="S10814" i="1"/>
  <c r="O10813" i="1"/>
  <c r="P10813" i="1"/>
  <c r="Q10813" i="1"/>
  <c r="R10813" i="1"/>
  <c r="S10813" i="1"/>
  <c r="O10812" i="1"/>
  <c r="P10812" i="1"/>
  <c r="Q10812" i="1"/>
  <c r="R10812" i="1"/>
  <c r="S10812" i="1"/>
  <c r="O10811" i="1"/>
  <c r="P10811" i="1"/>
  <c r="Q10811" i="1"/>
  <c r="R10811" i="1"/>
  <c r="S10811" i="1"/>
  <c r="O10810" i="1"/>
  <c r="P10810" i="1"/>
  <c r="Q10810" i="1"/>
  <c r="R10810" i="1"/>
  <c r="S10810" i="1"/>
  <c r="O10809" i="1"/>
  <c r="P10809" i="1"/>
  <c r="Q10809" i="1"/>
  <c r="R10809" i="1"/>
  <c r="S10809" i="1"/>
  <c r="O10808" i="1"/>
  <c r="P10808" i="1"/>
  <c r="Q10808" i="1"/>
  <c r="R10808" i="1"/>
  <c r="S10808" i="1"/>
  <c r="O10807" i="1"/>
  <c r="P10807" i="1"/>
  <c r="Q10807" i="1"/>
  <c r="R10807" i="1"/>
  <c r="S10807" i="1"/>
  <c r="O10806" i="1"/>
  <c r="P10806" i="1"/>
  <c r="Q10806" i="1"/>
  <c r="R10806" i="1"/>
  <c r="S10806" i="1"/>
  <c r="O10805" i="1"/>
  <c r="P10805" i="1"/>
  <c r="Q10805" i="1"/>
  <c r="R10805" i="1"/>
  <c r="S10805" i="1"/>
  <c r="O10804" i="1"/>
  <c r="P10804" i="1"/>
  <c r="Q10804" i="1"/>
  <c r="R10804" i="1"/>
  <c r="S10804" i="1"/>
  <c r="O10803" i="1"/>
  <c r="P10803" i="1"/>
  <c r="Q10803" i="1"/>
  <c r="R10803" i="1"/>
  <c r="S10803" i="1"/>
  <c r="O10802" i="1"/>
  <c r="P10802" i="1"/>
  <c r="Q10802" i="1"/>
  <c r="R10802" i="1"/>
  <c r="S10802" i="1"/>
  <c r="O10801" i="1"/>
  <c r="P10801" i="1"/>
  <c r="Q10801" i="1"/>
  <c r="R10801" i="1"/>
  <c r="S10801" i="1"/>
  <c r="O10800" i="1"/>
  <c r="P10800" i="1"/>
  <c r="Q10800" i="1"/>
  <c r="R10800" i="1"/>
  <c r="S10800" i="1"/>
  <c r="O10799" i="1"/>
  <c r="P10799" i="1"/>
  <c r="Q10799" i="1"/>
  <c r="R10799" i="1"/>
  <c r="S10799" i="1"/>
  <c r="O10797" i="1"/>
  <c r="O10798" i="1"/>
  <c r="P10797" i="1"/>
  <c r="P10798" i="1"/>
  <c r="Q10797" i="1"/>
  <c r="Q10798" i="1"/>
  <c r="R10797" i="1"/>
  <c r="R10798" i="1"/>
  <c r="S10797" i="1"/>
  <c r="S10798" i="1"/>
  <c r="O10796" i="1"/>
  <c r="P10796" i="1"/>
  <c r="Q10796" i="1"/>
  <c r="R10796" i="1"/>
  <c r="S10796" i="1"/>
  <c r="O10795" i="1"/>
  <c r="P10795" i="1"/>
  <c r="Q10795" i="1"/>
  <c r="R10795" i="1"/>
  <c r="S10795" i="1"/>
  <c r="O10793" i="1"/>
  <c r="O10794" i="1"/>
  <c r="P10793" i="1"/>
  <c r="P10794" i="1"/>
  <c r="Q10793" i="1"/>
  <c r="Q10794" i="1"/>
  <c r="R10793" i="1"/>
  <c r="R10794" i="1"/>
  <c r="S10793" i="1"/>
  <c r="S10794" i="1"/>
  <c r="O10792" i="1"/>
  <c r="P10792" i="1"/>
  <c r="Q10792" i="1"/>
  <c r="R10792" i="1"/>
  <c r="S10792" i="1"/>
  <c r="O10791" i="1"/>
  <c r="P10791" i="1"/>
  <c r="Q10791" i="1"/>
  <c r="R10791" i="1"/>
  <c r="S10791" i="1"/>
  <c r="O10790" i="1"/>
  <c r="P10790" i="1"/>
  <c r="Q10790" i="1"/>
  <c r="R10790" i="1"/>
  <c r="S10790" i="1"/>
  <c r="O10789" i="1"/>
  <c r="P10789" i="1"/>
  <c r="Q10789" i="1"/>
  <c r="R10789" i="1"/>
  <c r="S10789" i="1"/>
  <c r="O10788" i="1"/>
  <c r="P10788" i="1"/>
  <c r="Q10788" i="1"/>
  <c r="R10788" i="1"/>
  <c r="S10788" i="1"/>
  <c r="O10787" i="1"/>
  <c r="P10787" i="1"/>
  <c r="Q10787" i="1"/>
  <c r="R10787" i="1"/>
  <c r="S10787" i="1"/>
  <c r="O10786" i="1"/>
  <c r="P10786" i="1"/>
  <c r="Q10786" i="1"/>
  <c r="R10786" i="1"/>
  <c r="S10786" i="1"/>
  <c r="O10784" i="1"/>
  <c r="O10785" i="1"/>
  <c r="P10784" i="1"/>
  <c r="P10785" i="1"/>
  <c r="Q10784" i="1"/>
  <c r="Q10785" i="1"/>
  <c r="R10784" i="1"/>
  <c r="R10785" i="1"/>
  <c r="S10784" i="1"/>
  <c r="S10785" i="1"/>
  <c r="O10783" i="1"/>
  <c r="P10783" i="1"/>
  <c r="Q10783" i="1"/>
  <c r="R10783" i="1"/>
  <c r="S10783" i="1"/>
  <c r="O10782" i="1"/>
  <c r="P10782" i="1"/>
  <c r="Q10782" i="1"/>
  <c r="R10782" i="1"/>
  <c r="S10782" i="1"/>
  <c r="O10781" i="1"/>
  <c r="P10781" i="1"/>
  <c r="Q10781" i="1"/>
  <c r="R10781" i="1"/>
  <c r="S10781" i="1"/>
  <c r="O10780" i="1"/>
  <c r="P10780" i="1"/>
  <c r="Q10780" i="1"/>
  <c r="R10780" i="1"/>
  <c r="S10780" i="1"/>
  <c r="O10778" i="1"/>
  <c r="O10779" i="1"/>
  <c r="P10778" i="1"/>
  <c r="P10779" i="1"/>
  <c r="Q10778" i="1"/>
  <c r="Q10779" i="1"/>
  <c r="R10778" i="1"/>
  <c r="R10779" i="1"/>
  <c r="S10778" i="1"/>
  <c r="S10779" i="1"/>
  <c r="O10776" i="1"/>
  <c r="O10777" i="1"/>
  <c r="P10776" i="1"/>
  <c r="P10777" i="1"/>
  <c r="Q10776" i="1"/>
  <c r="Q10777" i="1"/>
  <c r="R10776" i="1"/>
  <c r="R10777" i="1"/>
  <c r="S10776" i="1"/>
  <c r="S10777" i="1"/>
  <c r="O10775" i="1"/>
  <c r="P10775" i="1"/>
  <c r="Q10775" i="1"/>
  <c r="R10775" i="1"/>
  <c r="S10775" i="1"/>
  <c r="O10774" i="1"/>
  <c r="P10774" i="1"/>
  <c r="Q10774" i="1"/>
  <c r="R10774" i="1"/>
  <c r="S10774" i="1"/>
  <c r="O10773" i="1"/>
  <c r="P10773" i="1"/>
  <c r="Q10773" i="1"/>
  <c r="R10773" i="1"/>
  <c r="S10773" i="1"/>
  <c r="O10772" i="1"/>
  <c r="P10772" i="1"/>
  <c r="Q10772" i="1"/>
  <c r="R10772" i="1"/>
  <c r="S10772" i="1"/>
  <c r="O10771" i="1"/>
  <c r="P10771" i="1"/>
  <c r="Q10771" i="1"/>
  <c r="R10771" i="1"/>
  <c r="S10771" i="1"/>
  <c r="O10770" i="1"/>
  <c r="P10770" i="1"/>
  <c r="Q10770" i="1"/>
  <c r="R10770" i="1"/>
  <c r="S10770" i="1"/>
  <c r="O10769" i="1"/>
  <c r="P10769" i="1"/>
  <c r="Q10769" i="1"/>
  <c r="R10769" i="1"/>
  <c r="S10769" i="1"/>
  <c r="O10768" i="1"/>
  <c r="P10768" i="1"/>
  <c r="Q10768" i="1"/>
  <c r="R10768" i="1"/>
  <c r="S10768" i="1"/>
  <c r="O10767" i="1"/>
  <c r="P10767" i="1"/>
  <c r="Q10767" i="1"/>
  <c r="R10767" i="1"/>
  <c r="S10767" i="1"/>
  <c r="O10766" i="1"/>
  <c r="P10766" i="1"/>
  <c r="Q10766" i="1"/>
  <c r="R10766" i="1"/>
  <c r="S10766" i="1"/>
  <c r="O10764" i="1"/>
  <c r="O10765" i="1"/>
  <c r="P10764" i="1"/>
  <c r="P10765" i="1"/>
  <c r="Q10764" i="1"/>
  <c r="Q10765" i="1"/>
  <c r="R10764" i="1"/>
  <c r="R10765" i="1"/>
  <c r="S10764" i="1"/>
  <c r="S10765" i="1"/>
  <c r="O10763" i="1"/>
  <c r="P10763" i="1"/>
  <c r="Q10763" i="1"/>
  <c r="R10763" i="1"/>
  <c r="S10763" i="1"/>
  <c r="O10762" i="1"/>
  <c r="P10762" i="1"/>
  <c r="Q10762" i="1"/>
  <c r="R10762" i="1"/>
  <c r="S10762" i="1"/>
  <c r="O10761" i="1"/>
  <c r="P10761" i="1"/>
  <c r="Q10761" i="1"/>
  <c r="R10761" i="1"/>
  <c r="S10761" i="1"/>
  <c r="O10760" i="1"/>
  <c r="P10760" i="1"/>
  <c r="Q10760" i="1"/>
  <c r="R10760" i="1"/>
  <c r="S10760" i="1"/>
  <c r="O10751" i="1"/>
  <c r="O10752" i="1"/>
  <c r="O10753" i="1"/>
  <c r="O10754" i="1"/>
  <c r="O10755" i="1"/>
  <c r="O10756" i="1"/>
  <c r="O10757" i="1"/>
  <c r="O10758" i="1"/>
  <c r="O10759" i="1"/>
  <c r="P10751" i="1"/>
  <c r="P10752" i="1"/>
  <c r="P10753" i="1"/>
  <c r="P10754" i="1"/>
  <c r="P10755" i="1"/>
  <c r="P10756" i="1"/>
  <c r="P10757" i="1"/>
  <c r="P10758" i="1"/>
  <c r="P10759" i="1"/>
  <c r="Q10751" i="1"/>
  <c r="Q10752" i="1"/>
  <c r="Q10753" i="1"/>
  <c r="Q10754" i="1"/>
  <c r="Q10755" i="1"/>
  <c r="Q10756" i="1"/>
  <c r="Q10757" i="1"/>
  <c r="Q10758" i="1"/>
  <c r="Q10759" i="1"/>
  <c r="R10751" i="1"/>
  <c r="R10752" i="1"/>
  <c r="R10753" i="1"/>
  <c r="R10754" i="1"/>
  <c r="R10755" i="1"/>
  <c r="R10756" i="1"/>
  <c r="R10757" i="1"/>
  <c r="R10758" i="1"/>
  <c r="R10759" i="1"/>
  <c r="S10751" i="1"/>
  <c r="S10752" i="1"/>
  <c r="S10753" i="1"/>
  <c r="S10754" i="1"/>
  <c r="S10755" i="1"/>
  <c r="S10756" i="1"/>
  <c r="S10757" i="1"/>
  <c r="S10758" i="1"/>
  <c r="S10759" i="1"/>
  <c r="O10749" i="1"/>
  <c r="O10750" i="1"/>
  <c r="P10749" i="1"/>
  <c r="P10750" i="1"/>
  <c r="Q10749" i="1"/>
  <c r="Q10750" i="1"/>
  <c r="R10749" i="1"/>
  <c r="R10750" i="1"/>
  <c r="S10749" i="1"/>
  <c r="S10750" i="1"/>
  <c r="O10741" i="1"/>
  <c r="O10742" i="1"/>
  <c r="O10743" i="1"/>
  <c r="O10744" i="1"/>
  <c r="O10745" i="1"/>
  <c r="O10746" i="1"/>
  <c r="O10747" i="1"/>
  <c r="O10748" i="1"/>
  <c r="P10741" i="1"/>
  <c r="P10742" i="1"/>
  <c r="P10743" i="1"/>
  <c r="P10744" i="1"/>
  <c r="P10745" i="1"/>
  <c r="P10746" i="1"/>
  <c r="P10747" i="1"/>
  <c r="P10748" i="1"/>
  <c r="Q10741" i="1"/>
  <c r="Q10742" i="1"/>
  <c r="Q10743" i="1"/>
  <c r="Q10744" i="1"/>
  <c r="Q10745" i="1"/>
  <c r="Q10746" i="1"/>
  <c r="Q10747" i="1"/>
  <c r="Q10748" i="1"/>
  <c r="R10741" i="1"/>
  <c r="R10742" i="1"/>
  <c r="R10743" i="1"/>
  <c r="R10744" i="1"/>
  <c r="R10745" i="1"/>
  <c r="R10746" i="1"/>
  <c r="R10747" i="1"/>
  <c r="R10748" i="1"/>
  <c r="S10741" i="1"/>
  <c r="S10742" i="1"/>
  <c r="S10743" i="1"/>
  <c r="S10744" i="1"/>
  <c r="S10745" i="1"/>
  <c r="S10746" i="1"/>
  <c r="S10747" i="1"/>
  <c r="S10748" i="1"/>
  <c r="O10737" i="1"/>
  <c r="O10738" i="1"/>
  <c r="O10739" i="1"/>
  <c r="O10740" i="1"/>
  <c r="P10737" i="1"/>
  <c r="P10738" i="1"/>
  <c r="P10739" i="1"/>
  <c r="P10740" i="1"/>
  <c r="Q10737" i="1"/>
  <c r="Q10738" i="1"/>
  <c r="Q10739" i="1"/>
  <c r="Q10740" i="1"/>
  <c r="R10737" i="1"/>
  <c r="R10738" i="1"/>
  <c r="R10739" i="1"/>
  <c r="R10740" i="1"/>
  <c r="S10737" i="1"/>
  <c r="S10738" i="1"/>
  <c r="S10739" i="1"/>
  <c r="S10740" i="1"/>
  <c r="O10736" i="1"/>
  <c r="P10736" i="1"/>
  <c r="Q10736" i="1"/>
  <c r="R10736" i="1"/>
  <c r="S10736" i="1"/>
  <c r="O10735" i="1"/>
  <c r="P10735" i="1"/>
  <c r="Q10735" i="1"/>
  <c r="R10735" i="1"/>
  <c r="S10735" i="1"/>
  <c r="O10734" i="1"/>
  <c r="P10734" i="1"/>
  <c r="Q10734" i="1"/>
  <c r="R10734" i="1"/>
  <c r="S10734" i="1"/>
  <c r="O10733" i="1"/>
  <c r="P10733" i="1"/>
  <c r="Q10733" i="1"/>
  <c r="R10733" i="1"/>
  <c r="S10733" i="1"/>
  <c r="O10732" i="1"/>
  <c r="P10732" i="1"/>
  <c r="Q10732" i="1"/>
  <c r="R10732" i="1"/>
  <c r="S10732" i="1"/>
  <c r="O10731" i="1"/>
  <c r="P10731" i="1"/>
  <c r="Q10731" i="1"/>
  <c r="R10731" i="1"/>
  <c r="S10731" i="1"/>
  <c r="O10730" i="1"/>
  <c r="P10730" i="1"/>
  <c r="Q10730" i="1"/>
  <c r="R10730" i="1"/>
  <c r="S10730" i="1"/>
  <c r="O10729" i="1"/>
  <c r="P10729" i="1"/>
  <c r="Q10729" i="1"/>
  <c r="R10729" i="1"/>
  <c r="S10729" i="1"/>
  <c r="O10728" i="1"/>
  <c r="P10728" i="1"/>
  <c r="Q10728" i="1"/>
  <c r="R10728" i="1"/>
  <c r="S10728" i="1"/>
  <c r="O10727" i="1"/>
  <c r="P10727" i="1"/>
  <c r="Q10727" i="1"/>
  <c r="R10727" i="1"/>
  <c r="S10727" i="1"/>
  <c r="O10726" i="1"/>
  <c r="P10726" i="1"/>
  <c r="Q10726" i="1"/>
  <c r="R10726" i="1"/>
  <c r="S10726" i="1"/>
  <c r="O10725" i="1"/>
  <c r="P10725" i="1"/>
  <c r="Q10725" i="1"/>
  <c r="R10725" i="1"/>
  <c r="S10725" i="1"/>
  <c r="O10724" i="1"/>
  <c r="P10724" i="1"/>
  <c r="Q10724" i="1"/>
  <c r="R10724" i="1"/>
  <c r="S10724" i="1"/>
  <c r="O10723" i="1"/>
  <c r="P10723" i="1"/>
  <c r="Q10723" i="1"/>
  <c r="R10723" i="1"/>
  <c r="S10723" i="1"/>
  <c r="O10722" i="1"/>
  <c r="P10722" i="1"/>
  <c r="Q10722" i="1"/>
  <c r="R10722" i="1"/>
  <c r="S10722" i="1"/>
  <c r="O10721" i="1"/>
  <c r="P10721" i="1"/>
  <c r="Q10721" i="1"/>
  <c r="R10721" i="1"/>
  <c r="S10721" i="1"/>
  <c r="O10720" i="1"/>
  <c r="P10720" i="1"/>
  <c r="Q10720" i="1"/>
  <c r="R10720" i="1"/>
  <c r="S10720" i="1"/>
  <c r="O10719" i="1"/>
  <c r="P10719" i="1"/>
  <c r="Q10719" i="1"/>
  <c r="R10719" i="1"/>
  <c r="S10719" i="1"/>
  <c r="O10718" i="1"/>
  <c r="P10718" i="1"/>
  <c r="Q10718" i="1"/>
  <c r="R10718" i="1"/>
  <c r="S10718" i="1"/>
  <c r="O10717" i="1"/>
  <c r="P10717" i="1"/>
  <c r="Q10717" i="1"/>
  <c r="R10717" i="1"/>
  <c r="S10717" i="1"/>
  <c r="O10715" i="1"/>
  <c r="O10716" i="1"/>
  <c r="P10715" i="1"/>
  <c r="P10716" i="1"/>
  <c r="Q10715" i="1"/>
  <c r="Q10716" i="1"/>
  <c r="R10715" i="1"/>
  <c r="R10716" i="1"/>
  <c r="S10715" i="1"/>
  <c r="S10716" i="1"/>
  <c r="O10708" i="1"/>
  <c r="O10709" i="1"/>
  <c r="O10710" i="1"/>
  <c r="O10711" i="1"/>
  <c r="O10712" i="1"/>
  <c r="O10713" i="1"/>
  <c r="O10714" i="1"/>
  <c r="P10708" i="1"/>
  <c r="P10709" i="1"/>
  <c r="P10710" i="1"/>
  <c r="P10711" i="1"/>
  <c r="P10712" i="1"/>
  <c r="P10713" i="1"/>
  <c r="P10714" i="1"/>
  <c r="Q10708" i="1"/>
  <c r="Q10709" i="1"/>
  <c r="Q10710" i="1"/>
  <c r="Q10711" i="1"/>
  <c r="Q10712" i="1"/>
  <c r="Q10713" i="1"/>
  <c r="Q10714" i="1"/>
  <c r="R10708" i="1"/>
  <c r="R10709" i="1"/>
  <c r="R10710" i="1"/>
  <c r="R10711" i="1"/>
  <c r="R10712" i="1"/>
  <c r="R10713" i="1"/>
  <c r="R10714" i="1"/>
  <c r="S10708" i="1"/>
  <c r="S10709" i="1"/>
  <c r="S10710" i="1"/>
  <c r="S10711" i="1"/>
  <c r="S10712" i="1"/>
  <c r="S10713" i="1"/>
  <c r="S10714" i="1"/>
  <c r="O10707" i="1"/>
  <c r="P10707" i="1"/>
  <c r="Q10707" i="1"/>
  <c r="R10707" i="1"/>
  <c r="S10707" i="1"/>
  <c r="O10699" i="1"/>
  <c r="O10700" i="1"/>
  <c r="O10701" i="1"/>
  <c r="O10702" i="1"/>
  <c r="O10703" i="1"/>
  <c r="O10704" i="1"/>
  <c r="O10705" i="1"/>
  <c r="O10706" i="1"/>
  <c r="P10699" i="1"/>
  <c r="P10700" i="1"/>
  <c r="P10701" i="1"/>
  <c r="P10702" i="1"/>
  <c r="P10703" i="1"/>
  <c r="P10704" i="1"/>
  <c r="P10705" i="1"/>
  <c r="P10706" i="1"/>
  <c r="Q10699" i="1"/>
  <c r="Q10700" i="1"/>
  <c r="Q10701" i="1"/>
  <c r="Q10702" i="1"/>
  <c r="Q10703" i="1"/>
  <c r="Q10704" i="1"/>
  <c r="Q10705" i="1"/>
  <c r="Q10706" i="1"/>
  <c r="R10699" i="1"/>
  <c r="R10700" i="1"/>
  <c r="R10701" i="1"/>
  <c r="R10702" i="1"/>
  <c r="R10703" i="1"/>
  <c r="R10704" i="1"/>
  <c r="R10705" i="1"/>
  <c r="R10706" i="1"/>
  <c r="S10699" i="1"/>
  <c r="S10700" i="1"/>
  <c r="S10701" i="1"/>
  <c r="S10702" i="1"/>
  <c r="S10703" i="1"/>
  <c r="S10704" i="1"/>
  <c r="S10705" i="1"/>
  <c r="S10706" i="1"/>
  <c r="O10698" i="1"/>
  <c r="P10698" i="1"/>
  <c r="Q10698" i="1"/>
  <c r="R10698" i="1"/>
  <c r="S10698" i="1"/>
  <c r="O10697" i="1"/>
  <c r="P10697" i="1"/>
  <c r="Q10697" i="1"/>
  <c r="R10697" i="1"/>
  <c r="S10697" i="1"/>
  <c r="O10696" i="1"/>
  <c r="P10696" i="1"/>
  <c r="Q10696" i="1"/>
  <c r="R10696" i="1"/>
  <c r="S10696" i="1"/>
  <c r="O10695" i="1"/>
  <c r="P10695" i="1"/>
  <c r="Q10695" i="1"/>
  <c r="R10695" i="1"/>
  <c r="S10695" i="1"/>
  <c r="O10694" i="1"/>
  <c r="P10694" i="1"/>
  <c r="Q10694" i="1"/>
  <c r="R10694" i="1"/>
  <c r="S10694" i="1"/>
  <c r="O10693" i="1"/>
  <c r="P10693" i="1"/>
  <c r="Q10693" i="1"/>
  <c r="R10693" i="1"/>
  <c r="S10693" i="1"/>
  <c r="O10692" i="1"/>
  <c r="P10692" i="1"/>
  <c r="Q10692" i="1"/>
  <c r="R10692" i="1"/>
  <c r="S10692" i="1"/>
  <c r="O10691" i="1"/>
  <c r="P10691" i="1"/>
  <c r="Q10691" i="1"/>
  <c r="R10691" i="1"/>
  <c r="S10691" i="1"/>
  <c r="O10690" i="1"/>
  <c r="P10690" i="1"/>
  <c r="Q10690" i="1"/>
  <c r="R10690" i="1"/>
  <c r="S10690" i="1"/>
  <c r="O10689" i="1"/>
  <c r="P10689" i="1"/>
  <c r="Q10689" i="1"/>
  <c r="R10689" i="1"/>
  <c r="S10689" i="1"/>
  <c r="O10688" i="1"/>
  <c r="P10688" i="1"/>
  <c r="Q10688" i="1"/>
  <c r="R10688" i="1"/>
  <c r="S10688" i="1"/>
  <c r="O10687" i="1"/>
  <c r="P10687" i="1"/>
  <c r="Q10687" i="1"/>
  <c r="R10687" i="1"/>
  <c r="S10687" i="1"/>
  <c r="O10686" i="1"/>
  <c r="P10686" i="1"/>
  <c r="Q10686" i="1"/>
  <c r="R10686" i="1"/>
  <c r="S10686" i="1"/>
  <c r="O10685" i="1"/>
  <c r="P10685" i="1"/>
  <c r="Q10685" i="1"/>
  <c r="R10685" i="1"/>
  <c r="S10685" i="1"/>
  <c r="O10684" i="1"/>
  <c r="P10684" i="1"/>
  <c r="Q10684" i="1"/>
  <c r="R10684" i="1"/>
  <c r="S10684" i="1"/>
  <c r="O10683" i="1"/>
  <c r="P10683" i="1"/>
  <c r="Q10683" i="1"/>
  <c r="R10683" i="1"/>
  <c r="S10683" i="1"/>
  <c r="O10682" i="1"/>
  <c r="P10682" i="1"/>
  <c r="Q10682" i="1"/>
  <c r="R10682" i="1"/>
  <c r="S10682" i="1"/>
  <c r="O10681" i="1"/>
  <c r="P10681" i="1"/>
  <c r="Q10681" i="1"/>
  <c r="R10681" i="1"/>
  <c r="S10681" i="1"/>
  <c r="O10680" i="1"/>
  <c r="P10680" i="1"/>
  <c r="Q10680" i="1"/>
  <c r="R10680" i="1"/>
  <c r="S10680" i="1"/>
  <c r="O10673" i="1"/>
  <c r="O10674" i="1"/>
  <c r="O10675" i="1"/>
  <c r="O10676" i="1"/>
  <c r="O10677" i="1"/>
  <c r="O10678" i="1"/>
  <c r="O10679" i="1"/>
  <c r="P10673" i="1"/>
  <c r="P10674" i="1"/>
  <c r="P10675" i="1"/>
  <c r="P10676" i="1"/>
  <c r="P10677" i="1"/>
  <c r="P10678" i="1"/>
  <c r="P10679" i="1"/>
  <c r="Q10673" i="1"/>
  <c r="Q10674" i="1"/>
  <c r="Q10675" i="1"/>
  <c r="Q10676" i="1"/>
  <c r="Q10677" i="1"/>
  <c r="Q10678" i="1"/>
  <c r="Q10679" i="1"/>
  <c r="R10673" i="1"/>
  <c r="R10674" i="1"/>
  <c r="R10675" i="1"/>
  <c r="R10676" i="1"/>
  <c r="R10677" i="1"/>
  <c r="R10678" i="1"/>
  <c r="R10679" i="1"/>
  <c r="S10673" i="1"/>
  <c r="S10674" i="1"/>
  <c r="S10675" i="1"/>
  <c r="S10676" i="1"/>
  <c r="S10677" i="1"/>
  <c r="S10678" i="1"/>
  <c r="S10679" i="1"/>
  <c r="O10669" i="1"/>
  <c r="O10670" i="1"/>
  <c r="O10671" i="1"/>
  <c r="O10672" i="1"/>
  <c r="P10669" i="1"/>
  <c r="P10670" i="1"/>
  <c r="P10671" i="1"/>
  <c r="P10672" i="1"/>
  <c r="Q10669" i="1"/>
  <c r="Q10670" i="1"/>
  <c r="Q10671" i="1"/>
  <c r="Q10672" i="1"/>
  <c r="R10669" i="1"/>
  <c r="R10670" i="1"/>
  <c r="R10671" i="1"/>
  <c r="R10672" i="1"/>
  <c r="S10669" i="1"/>
  <c r="S10670" i="1"/>
  <c r="S10671" i="1"/>
  <c r="S10672" i="1"/>
  <c r="O10659" i="1"/>
  <c r="O10660" i="1"/>
  <c r="O10661" i="1"/>
  <c r="O10662" i="1"/>
  <c r="O10663" i="1"/>
  <c r="O10664" i="1"/>
  <c r="O10665" i="1"/>
  <c r="O10666" i="1"/>
  <c r="O10667" i="1"/>
  <c r="O10668" i="1"/>
  <c r="P10659" i="1"/>
  <c r="P10660" i="1"/>
  <c r="P10661" i="1"/>
  <c r="P10662" i="1"/>
  <c r="P10663" i="1"/>
  <c r="P10664" i="1"/>
  <c r="P10665" i="1"/>
  <c r="P10666" i="1"/>
  <c r="P10667" i="1"/>
  <c r="P10668" i="1"/>
  <c r="Q10659" i="1"/>
  <c r="Q10660" i="1"/>
  <c r="Q10661" i="1"/>
  <c r="Q10662" i="1"/>
  <c r="Q10663" i="1"/>
  <c r="Q10664" i="1"/>
  <c r="Q10665" i="1"/>
  <c r="Q10666" i="1"/>
  <c r="Q10667" i="1"/>
  <c r="Q10668" i="1"/>
  <c r="R10659" i="1"/>
  <c r="R10660" i="1"/>
  <c r="R10661" i="1"/>
  <c r="R10662" i="1"/>
  <c r="R10663" i="1"/>
  <c r="R10664" i="1"/>
  <c r="R10665" i="1"/>
  <c r="R10666" i="1"/>
  <c r="R10667" i="1"/>
  <c r="R10668" i="1"/>
  <c r="S10659" i="1"/>
  <c r="S10660" i="1"/>
  <c r="S10661" i="1"/>
  <c r="S10662" i="1"/>
  <c r="S10663" i="1"/>
  <c r="S10664" i="1"/>
  <c r="S10665" i="1"/>
  <c r="S10666" i="1"/>
  <c r="S10667" i="1"/>
  <c r="S10668" i="1"/>
  <c r="O10658" i="1"/>
  <c r="P10658" i="1"/>
  <c r="Q10658" i="1"/>
  <c r="R10658" i="1"/>
  <c r="S10658" i="1"/>
  <c r="O10657" i="1"/>
  <c r="P10657" i="1"/>
  <c r="Q10657" i="1"/>
  <c r="R10657" i="1"/>
  <c r="S10657" i="1"/>
  <c r="O10656" i="1"/>
  <c r="P10656" i="1"/>
  <c r="Q10656" i="1"/>
  <c r="R10656" i="1"/>
  <c r="S10656" i="1"/>
  <c r="O10655" i="1"/>
  <c r="P10655" i="1"/>
  <c r="Q10655" i="1"/>
  <c r="R10655" i="1"/>
  <c r="S10655" i="1"/>
  <c r="O10654" i="1"/>
  <c r="P10654" i="1"/>
  <c r="Q10654" i="1"/>
  <c r="R10654" i="1"/>
  <c r="S10654" i="1"/>
  <c r="O10653" i="1"/>
  <c r="P10653" i="1"/>
  <c r="Q10653" i="1"/>
  <c r="R10653" i="1"/>
  <c r="S10653" i="1"/>
  <c r="O10652" i="1"/>
  <c r="P10652" i="1"/>
  <c r="Q10652" i="1"/>
  <c r="R10652" i="1"/>
  <c r="S10652" i="1"/>
  <c r="O10651" i="1"/>
  <c r="P10651" i="1"/>
  <c r="Q10651" i="1"/>
  <c r="R10651" i="1"/>
  <c r="S10651" i="1"/>
  <c r="O10650" i="1"/>
  <c r="P10650" i="1"/>
  <c r="Q10650" i="1"/>
  <c r="R10650" i="1"/>
  <c r="S10650" i="1"/>
  <c r="O10649" i="1"/>
  <c r="P10649" i="1"/>
  <c r="Q10649" i="1"/>
  <c r="R10649" i="1"/>
  <c r="S10649" i="1"/>
  <c r="O10648" i="1"/>
  <c r="P10648" i="1"/>
  <c r="Q10648" i="1"/>
  <c r="R10648" i="1"/>
  <c r="S10648" i="1"/>
  <c r="O10645" i="1"/>
  <c r="O10646" i="1"/>
  <c r="O10647" i="1"/>
  <c r="P10645" i="1"/>
  <c r="P10646" i="1"/>
  <c r="P10647" i="1"/>
  <c r="Q10645" i="1"/>
  <c r="Q10646" i="1"/>
  <c r="Q10647" i="1"/>
  <c r="R10645" i="1"/>
  <c r="R10646" i="1"/>
  <c r="R10647" i="1"/>
  <c r="S10645" i="1"/>
  <c r="S10646" i="1"/>
  <c r="S10647" i="1"/>
  <c r="O10644" i="1"/>
  <c r="P10644" i="1"/>
  <c r="Q10644" i="1"/>
  <c r="R10644" i="1"/>
  <c r="S10644" i="1"/>
  <c r="O10643" i="1"/>
  <c r="P10643" i="1"/>
  <c r="Q10643" i="1"/>
  <c r="R10643" i="1"/>
  <c r="S10643" i="1"/>
  <c r="O10641" i="1"/>
  <c r="O10642" i="1"/>
  <c r="P10641" i="1"/>
  <c r="P10642" i="1"/>
  <c r="Q10641" i="1"/>
  <c r="Q10642" i="1"/>
  <c r="R10641" i="1"/>
  <c r="R10642" i="1"/>
  <c r="S10641" i="1"/>
  <c r="S10642" i="1"/>
  <c r="O10640" i="1"/>
  <c r="P10640" i="1"/>
  <c r="Q10640" i="1"/>
  <c r="R10640" i="1"/>
  <c r="S10640" i="1"/>
  <c r="O10638" i="1"/>
  <c r="O10639" i="1"/>
  <c r="P10638" i="1"/>
  <c r="P10639" i="1"/>
  <c r="Q10638" i="1"/>
  <c r="Q10639" i="1"/>
  <c r="R10638" i="1"/>
  <c r="R10639" i="1"/>
  <c r="S10638" i="1"/>
  <c r="S10639" i="1"/>
  <c r="O10637" i="1"/>
  <c r="P10637" i="1"/>
  <c r="Q10637" i="1"/>
  <c r="R10637" i="1"/>
  <c r="S10637" i="1"/>
  <c r="O10636" i="1"/>
  <c r="P10636" i="1"/>
  <c r="Q10636" i="1"/>
  <c r="R10636" i="1"/>
  <c r="S10636" i="1"/>
  <c r="O10635" i="1"/>
  <c r="P10635" i="1"/>
  <c r="Q10635" i="1"/>
  <c r="R10635" i="1"/>
  <c r="S10635" i="1"/>
  <c r="O10634" i="1"/>
  <c r="P10634" i="1"/>
  <c r="Q10634" i="1"/>
  <c r="R10634" i="1"/>
  <c r="S10634" i="1"/>
  <c r="O10633" i="1"/>
  <c r="P10633" i="1"/>
  <c r="Q10633" i="1"/>
  <c r="R10633" i="1"/>
  <c r="S10633" i="1"/>
  <c r="O10632" i="1"/>
  <c r="P10632" i="1"/>
  <c r="Q10632" i="1"/>
  <c r="R10632" i="1"/>
  <c r="S10632" i="1"/>
  <c r="O10631" i="1"/>
  <c r="P10631" i="1"/>
  <c r="Q10631" i="1"/>
  <c r="R10631" i="1"/>
  <c r="S10631" i="1"/>
  <c r="O10628" i="1"/>
  <c r="O10629" i="1"/>
  <c r="O10630" i="1"/>
  <c r="P10628" i="1"/>
  <c r="P10629" i="1"/>
  <c r="P10630" i="1"/>
  <c r="Q10628" i="1"/>
  <c r="Q10629" i="1"/>
  <c r="Q10630" i="1"/>
  <c r="R10628" i="1"/>
  <c r="R10629" i="1"/>
  <c r="R10630" i="1"/>
  <c r="S10628" i="1"/>
  <c r="S10629" i="1"/>
  <c r="S10630" i="1"/>
  <c r="O10627" i="1"/>
  <c r="P10627" i="1"/>
  <c r="Q10627" i="1"/>
  <c r="R10627" i="1"/>
  <c r="S10627" i="1"/>
  <c r="O10623" i="1"/>
  <c r="O10624" i="1"/>
  <c r="O10625" i="1"/>
  <c r="O10626" i="1"/>
  <c r="P10623" i="1"/>
  <c r="P10624" i="1"/>
  <c r="P10625" i="1"/>
  <c r="P10626" i="1"/>
  <c r="Q10623" i="1"/>
  <c r="Q10624" i="1"/>
  <c r="Q10625" i="1"/>
  <c r="Q10626" i="1"/>
  <c r="R10623" i="1"/>
  <c r="R10624" i="1"/>
  <c r="R10625" i="1"/>
  <c r="R10626" i="1"/>
  <c r="S10623" i="1"/>
  <c r="S10624" i="1"/>
  <c r="S10625" i="1"/>
  <c r="S10626" i="1"/>
  <c r="AQ7" i="7"/>
  <c r="O10622" i="1"/>
  <c r="P10622" i="1"/>
  <c r="Q10622" i="1"/>
  <c r="R10622" i="1"/>
  <c r="S10622" i="1"/>
  <c r="O10621" i="1"/>
  <c r="P10621" i="1"/>
  <c r="Q10621" i="1"/>
  <c r="R10621" i="1"/>
  <c r="S10621" i="1"/>
  <c r="O10620" i="1"/>
  <c r="P10620" i="1"/>
  <c r="Q10620" i="1"/>
  <c r="R10620" i="1"/>
  <c r="S10620" i="1"/>
  <c r="O10619" i="1"/>
  <c r="P10619" i="1"/>
  <c r="Q10619" i="1"/>
  <c r="R10619" i="1"/>
  <c r="S10619" i="1"/>
  <c r="O10618" i="1"/>
  <c r="P10618" i="1"/>
  <c r="Q10618" i="1"/>
  <c r="R10618" i="1"/>
  <c r="S10618" i="1"/>
  <c r="O10617" i="1"/>
  <c r="P10617" i="1"/>
  <c r="Q10617" i="1"/>
  <c r="R10617" i="1"/>
  <c r="S10617" i="1"/>
  <c r="O10616" i="1"/>
  <c r="P10616" i="1"/>
  <c r="Q10616" i="1"/>
  <c r="R10616" i="1"/>
  <c r="S10616" i="1"/>
  <c r="O10615" i="1"/>
  <c r="P10615" i="1"/>
  <c r="Q10615" i="1"/>
  <c r="R10615" i="1"/>
  <c r="S10615" i="1"/>
  <c r="O10614" i="1"/>
  <c r="P10614" i="1"/>
  <c r="Q10614" i="1"/>
  <c r="R10614" i="1"/>
  <c r="S10614" i="1"/>
  <c r="O10613" i="1"/>
  <c r="P10613" i="1"/>
  <c r="Q10613" i="1"/>
  <c r="R10613" i="1"/>
  <c r="S10613" i="1"/>
  <c r="O10612" i="1"/>
  <c r="P10612" i="1"/>
  <c r="Q10612" i="1"/>
  <c r="R10612" i="1"/>
  <c r="S10612" i="1"/>
  <c r="O10611" i="1"/>
  <c r="P10611" i="1"/>
  <c r="Q10611" i="1"/>
  <c r="R10611" i="1"/>
  <c r="S10611" i="1"/>
  <c r="O10610" i="1"/>
  <c r="P10610" i="1"/>
  <c r="Q10610" i="1"/>
  <c r="R10610" i="1"/>
  <c r="S10610" i="1"/>
  <c r="O10609" i="1"/>
  <c r="P10609" i="1"/>
  <c r="Q10609" i="1"/>
  <c r="R10609" i="1"/>
  <c r="S10609" i="1"/>
  <c r="O10608" i="1"/>
  <c r="P10608" i="1"/>
  <c r="Q10608" i="1"/>
  <c r="R10608" i="1"/>
  <c r="S10608" i="1"/>
  <c r="O10607" i="1"/>
  <c r="P10607" i="1"/>
  <c r="Q10607" i="1"/>
  <c r="R10607" i="1"/>
  <c r="S10607" i="1"/>
  <c r="O10606" i="1"/>
  <c r="P10606" i="1"/>
  <c r="Q10606" i="1"/>
  <c r="R10606" i="1"/>
  <c r="S10606" i="1"/>
  <c r="O10605" i="1"/>
  <c r="P10605" i="1"/>
  <c r="Q10605" i="1"/>
  <c r="R10605" i="1"/>
  <c r="S10605" i="1"/>
  <c r="O10604" i="1"/>
  <c r="P10604" i="1"/>
  <c r="Q10604" i="1"/>
  <c r="R10604" i="1"/>
  <c r="S10604" i="1"/>
  <c r="O10603" i="1"/>
  <c r="P10603" i="1"/>
  <c r="Q10603" i="1"/>
  <c r="R10603" i="1"/>
  <c r="S10603" i="1"/>
  <c r="O10602" i="1"/>
  <c r="P10602" i="1"/>
  <c r="Q10602" i="1"/>
  <c r="R10602" i="1"/>
  <c r="S10602" i="1"/>
  <c r="O10601" i="1"/>
  <c r="P10601" i="1"/>
  <c r="Q10601" i="1"/>
  <c r="R10601" i="1"/>
  <c r="S10601" i="1"/>
  <c r="O10600" i="1"/>
  <c r="P10600" i="1"/>
  <c r="Q10600" i="1"/>
  <c r="R10600" i="1"/>
  <c r="S10600" i="1"/>
  <c r="O10599" i="1"/>
  <c r="P10599" i="1"/>
  <c r="Q10599" i="1"/>
  <c r="R10599" i="1"/>
  <c r="S10599" i="1"/>
  <c r="O10598" i="1"/>
  <c r="P10598" i="1"/>
  <c r="Q10598" i="1"/>
  <c r="R10598" i="1"/>
  <c r="S10598" i="1"/>
  <c r="O10597" i="1"/>
  <c r="P10597" i="1"/>
  <c r="Q10597" i="1"/>
  <c r="R10597" i="1"/>
  <c r="S10597" i="1"/>
  <c r="O10596" i="1"/>
  <c r="P10596" i="1"/>
  <c r="Q10596" i="1"/>
  <c r="R10596" i="1"/>
  <c r="S10596" i="1"/>
  <c r="C50" i="4"/>
  <c r="O10595" i="1"/>
  <c r="P10595" i="1"/>
  <c r="Q10595" i="1"/>
  <c r="R10595" i="1"/>
  <c r="S10595" i="1"/>
  <c r="I86" i="9"/>
  <c r="I85" i="9"/>
  <c r="I84" i="9"/>
  <c r="O10594" i="1"/>
  <c r="P10594" i="1"/>
  <c r="Q10594" i="1"/>
  <c r="R10594" i="1"/>
  <c r="S10594" i="1"/>
  <c r="O10592" i="1"/>
  <c r="O10593" i="1"/>
  <c r="P10592" i="1"/>
  <c r="P10593" i="1"/>
  <c r="Q10592" i="1"/>
  <c r="Q10593" i="1"/>
  <c r="R10592" i="1"/>
  <c r="R10593" i="1"/>
  <c r="S10592" i="1"/>
  <c r="S10593" i="1"/>
  <c r="O10591" i="1"/>
  <c r="P10591" i="1"/>
  <c r="Q10591" i="1"/>
  <c r="R10591" i="1"/>
  <c r="S10591" i="1"/>
  <c r="O10590" i="1"/>
  <c r="P10590" i="1"/>
  <c r="Q10590" i="1"/>
  <c r="R10590" i="1"/>
  <c r="S10590" i="1"/>
  <c r="O10587" i="1"/>
  <c r="O10588" i="1"/>
  <c r="O10589" i="1"/>
  <c r="P10587" i="1"/>
  <c r="P10588" i="1"/>
  <c r="P10589" i="1"/>
  <c r="Q10587" i="1"/>
  <c r="Q10588" i="1"/>
  <c r="Q10589" i="1"/>
  <c r="R10587" i="1"/>
  <c r="R10588" i="1"/>
  <c r="R10589" i="1"/>
  <c r="S10587" i="1"/>
  <c r="S10588" i="1"/>
  <c r="S10589" i="1"/>
  <c r="O10586" i="1"/>
  <c r="P10586" i="1"/>
  <c r="Q10586" i="1"/>
  <c r="R10586" i="1"/>
  <c r="S10586" i="1"/>
  <c r="O10585" i="1"/>
  <c r="P10585" i="1"/>
  <c r="Q10585" i="1"/>
  <c r="R10585" i="1"/>
  <c r="S10585" i="1"/>
  <c r="O10584" i="1"/>
  <c r="P10584" i="1"/>
  <c r="Q10584" i="1"/>
  <c r="R10584" i="1"/>
  <c r="S10584" i="1"/>
  <c r="O10583" i="1"/>
  <c r="P10583" i="1"/>
  <c r="Q10583" i="1"/>
  <c r="R10583" i="1"/>
  <c r="S10583" i="1"/>
  <c r="O10582" i="1"/>
  <c r="P10582" i="1"/>
  <c r="Q10582" i="1"/>
  <c r="R10582" i="1"/>
  <c r="S10582" i="1"/>
  <c r="O10581" i="1"/>
  <c r="P10581" i="1"/>
  <c r="Q10581" i="1"/>
  <c r="R10581" i="1"/>
  <c r="S10581" i="1"/>
  <c r="O10580" i="1"/>
  <c r="P10580" i="1"/>
  <c r="Q10580" i="1"/>
  <c r="R10580" i="1"/>
  <c r="S10580" i="1"/>
  <c r="O10577" i="1"/>
  <c r="O10578" i="1"/>
  <c r="O10579" i="1"/>
  <c r="P10577" i="1"/>
  <c r="P10578" i="1"/>
  <c r="P10579" i="1"/>
  <c r="Q10577" i="1"/>
  <c r="Q10578" i="1"/>
  <c r="Q10579" i="1"/>
  <c r="R10577" i="1"/>
  <c r="R10578" i="1"/>
  <c r="R10579" i="1"/>
  <c r="S10577" i="1"/>
  <c r="S10578" i="1"/>
  <c r="S10579" i="1"/>
  <c r="O10576" i="1"/>
  <c r="P10576" i="1"/>
  <c r="Q10576" i="1"/>
  <c r="R10576" i="1"/>
  <c r="S10576" i="1"/>
  <c r="O10575" i="1"/>
  <c r="P10575" i="1"/>
  <c r="Q10575" i="1"/>
  <c r="R10575" i="1"/>
  <c r="S10575" i="1"/>
  <c r="O10574" i="1"/>
  <c r="P10574" i="1"/>
  <c r="Q10574" i="1"/>
  <c r="R10574" i="1"/>
  <c r="S10574" i="1"/>
  <c r="O10573" i="1"/>
  <c r="P10573" i="1"/>
  <c r="Q10573" i="1"/>
  <c r="R10573" i="1"/>
  <c r="S10573" i="1"/>
  <c r="O10571" i="1"/>
  <c r="O10572" i="1"/>
  <c r="P10571" i="1"/>
  <c r="P10572" i="1"/>
  <c r="Q10571" i="1"/>
  <c r="Q10572" i="1"/>
  <c r="R10571" i="1"/>
  <c r="R10572" i="1"/>
  <c r="S10571" i="1"/>
  <c r="S10572" i="1"/>
  <c r="O10570" i="1"/>
  <c r="P10570" i="1"/>
  <c r="Q10570" i="1"/>
  <c r="R10570" i="1"/>
  <c r="S10570" i="1"/>
  <c r="O10569" i="1"/>
  <c r="P10569" i="1"/>
  <c r="Q10569" i="1"/>
  <c r="R10569" i="1"/>
  <c r="S10569" i="1"/>
  <c r="O10568" i="1"/>
  <c r="P10568" i="1"/>
  <c r="Q10568" i="1"/>
  <c r="R10568" i="1"/>
  <c r="S10568" i="1"/>
  <c r="O10567" i="1"/>
  <c r="P10567" i="1"/>
  <c r="Q10567" i="1"/>
  <c r="R10567" i="1"/>
  <c r="S10567" i="1"/>
  <c r="O10565" i="1"/>
  <c r="O10566" i="1"/>
  <c r="P10565" i="1"/>
  <c r="P10566" i="1"/>
  <c r="Q10565" i="1"/>
  <c r="Q10566" i="1"/>
  <c r="R10565" i="1"/>
  <c r="R10566" i="1"/>
  <c r="S10565" i="1"/>
  <c r="S10566" i="1"/>
  <c r="O10564" i="1"/>
  <c r="P10564" i="1"/>
  <c r="Q10564" i="1"/>
  <c r="R10564" i="1"/>
  <c r="S10564" i="1"/>
  <c r="O10563" i="1"/>
  <c r="P10563" i="1"/>
  <c r="Q10563" i="1"/>
  <c r="R10563" i="1"/>
  <c r="S10563" i="1"/>
  <c r="O10562" i="1"/>
  <c r="P10562" i="1"/>
  <c r="Q10562" i="1"/>
  <c r="R10562" i="1"/>
  <c r="S10562" i="1"/>
  <c r="O10561" i="1"/>
  <c r="P10561" i="1"/>
  <c r="Q10561" i="1"/>
  <c r="R10561" i="1"/>
  <c r="S10561" i="1"/>
  <c r="O10560" i="1"/>
  <c r="P10560" i="1"/>
  <c r="Q10560" i="1"/>
  <c r="R10560" i="1"/>
  <c r="S10560" i="1"/>
  <c r="O10559" i="1"/>
  <c r="P10559" i="1"/>
  <c r="Q10559" i="1"/>
  <c r="R10559" i="1"/>
  <c r="S10559" i="1"/>
  <c r="O10558" i="1"/>
  <c r="P10558" i="1"/>
  <c r="Q10558" i="1"/>
  <c r="R10558" i="1"/>
  <c r="S10558" i="1"/>
  <c r="O10555" i="1"/>
  <c r="O10556" i="1"/>
  <c r="O10557" i="1"/>
  <c r="P10555" i="1"/>
  <c r="P10556" i="1"/>
  <c r="P10557" i="1"/>
  <c r="Q10555" i="1"/>
  <c r="Q10556" i="1"/>
  <c r="Q10557" i="1"/>
  <c r="R10555" i="1"/>
  <c r="R10556" i="1"/>
  <c r="R10557" i="1"/>
  <c r="S10555" i="1"/>
  <c r="S10556" i="1"/>
  <c r="S10557" i="1"/>
  <c r="O10554" i="1"/>
  <c r="P10554" i="1"/>
  <c r="Q10554" i="1"/>
  <c r="R10554" i="1"/>
  <c r="S10554" i="1"/>
  <c r="O10553" i="1"/>
  <c r="P10553" i="1"/>
  <c r="Q10553" i="1"/>
  <c r="R10553" i="1"/>
  <c r="S10553" i="1"/>
  <c r="O10552" i="1"/>
  <c r="P10552" i="1"/>
  <c r="Q10552" i="1"/>
  <c r="R10552" i="1"/>
  <c r="S10552" i="1"/>
  <c r="O10550" i="1"/>
  <c r="O10551" i="1"/>
  <c r="P10550" i="1"/>
  <c r="P10551" i="1"/>
  <c r="Q10550" i="1"/>
  <c r="Q10551" i="1"/>
  <c r="R10550" i="1"/>
  <c r="R10551" i="1"/>
  <c r="S10550" i="1"/>
  <c r="S10551" i="1"/>
  <c r="O10547" i="1"/>
  <c r="O10548" i="1"/>
  <c r="O10549" i="1"/>
  <c r="P10547" i="1"/>
  <c r="P10548" i="1"/>
  <c r="P10549" i="1"/>
  <c r="Q10547" i="1"/>
  <c r="Q10548" i="1"/>
  <c r="Q10549" i="1"/>
  <c r="R10547" i="1"/>
  <c r="R10548" i="1"/>
  <c r="R10549" i="1"/>
  <c r="S10547" i="1"/>
  <c r="S10548" i="1"/>
  <c r="S10549" i="1"/>
  <c r="O10546" i="1"/>
  <c r="P10546" i="1"/>
  <c r="Q10546" i="1"/>
  <c r="R10546" i="1"/>
  <c r="S10546" i="1"/>
  <c r="O10545" i="1"/>
  <c r="P10545" i="1"/>
  <c r="Q10545" i="1"/>
  <c r="R10545" i="1"/>
  <c r="S10545" i="1"/>
  <c r="O10544" i="1"/>
  <c r="P10544" i="1"/>
  <c r="Q10544" i="1"/>
  <c r="R10544" i="1"/>
  <c r="S10544" i="1"/>
  <c r="O10543" i="1"/>
  <c r="P10543" i="1"/>
  <c r="Q10543" i="1"/>
  <c r="R10543" i="1"/>
  <c r="S10543" i="1"/>
  <c r="O10542" i="1"/>
  <c r="P10542" i="1"/>
  <c r="Q10542" i="1"/>
  <c r="R10542" i="1"/>
  <c r="S10542" i="1"/>
  <c r="O10541" i="1"/>
  <c r="P10541" i="1"/>
  <c r="Q10541" i="1"/>
  <c r="R10541" i="1"/>
  <c r="S10541" i="1"/>
  <c r="O10539" i="1"/>
  <c r="O10540" i="1"/>
  <c r="P10539" i="1"/>
  <c r="P10540" i="1"/>
  <c r="Q10539" i="1"/>
  <c r="Q10540" i="1"/>
  <c r="R10539" i="1"/>
  <c r="R10540" i="1"/>
  <c r="S10539" i="1"/>
  <c r="S10540" i="1"/>
  <c r="O10538" i="1"/>
  <c r="P10538" i="1"/>
  <c r="Q10538" i="1"/>
  <c r="R10538" i="1"/>
  <c r="S10538" i="1"/>
  <c r="O10537" i="1"/>
  <c r="P10537" i="1"/>
  <c r="Q10537" i="1"/>
  <c r="R10537" i="1"/>
  <c r="S10537" i="1"/>
  <c r="O10536" i="1"/>
  <c r="P10536" i="1"/>
  <c r="Q10536" i="1"/>
  <c r="R10536" i="1"/>
  <c r="S10536" i="1"/>
  <c r="O10535" i="1"/>
  <c r="P10535" i="1"/>
  <c r="Q10535" i="1"/>
  <c r="R10535" i="1"/>
  <c r="S10535" i="1"/>
  <c r="O10534" i="1"/>
  <c r="P10534" i="1"/>
  <c r="Q10534" i="1"/>
  <c r="R10534" i="1"/>
  <c r="S10534" i="1"/>
  <c r="O10533" i="1"/>
  <c r="P10533" i="1"/>
  <c r="Q10533" i="1"/>
  <c r="R10533" i="1"/>
  <c r="S10533" i="1"/>
  <c r="O10532" i="1"/>
  <c r="P10532" i="1"/>
  <c r="Q10532" i="1"/>
  <c r="R10532" i="1"/>
  <c r="S10532" i="1"/>
  <c r="O10531" i="1"/>
  <c r="P10531" i="1"/>
  <c r="Q10531" i="1"/>
  <c r="R10531" i="1"/>
  <c r="S10531" i="1"/>
  <c r="O10526" i="1"/>
  <c r="O10527" i="1"/>
  <c r="O10528" i="1"/>
  <c r="O10529" i="1"/>
  <c r="O10530" i="1"/>
  <c r="P10526" i="1"/>
  <c r="P10527" i="1"/>
  <c r="P10528" i="1"/>
  <c r="P10529" i="1"/>
  <c r="P10530" i="1"/>
  <c r="Q10526" i="1"/>
  <c r="Q10527" i="1"/>
  <c r="Q10528" i="1"/>
  <c r="Q10529" i="1"/>
  <c r="Q10530" i="1"/>
  <c r="R10526" i="1"/>
  <c r="R10527" i="1"/>
  <c r="R10528" i="1"/>
  <c r="R10529" i="1"/>
  <c r="R10530" i="1"/>
  <c r="S10526" i="1"/>
  <c r="S10527" i="1"/>
  <c r="S10528" i="1"/>
  <c r="S10529" i="1"/>
  <c r="S10530" i="1"/>
  <c r="O10523" i="1"/>
  <c r="O10524" i="1"/>
  <c r="O10525" i="1"/>
  <c r="P10523" i="1"/>
  <c r="P10524" i="1"/>
  <c r="P10525" i="1"/>
  <c r="Q10523" i="1"/>
  <c r="Q10524" i="1"/>
  <c r="Q10525" i="1"/>
  <c r="R10523" i="1"/>
  <c r="R10524" i="1"/>
  <c r="R10525" i="1"/>
  <c r="S10523" i="1"/>
  <c r="S10524" i="1"/>
  <c r="S10525" i="1"/>
  <c r="O10522" i="1"/>
  <c r="P10522" i="1"/>
  <c r="Q10522" i="1"/>
  <c r="R10522" i="1"/>
  <c r="S10522" i="1"/>
  <c r="O10521" i="1"/>
  <c r="P10521" i="1"/>
  <c r="Q10521" i="1"/>
  <c r="R10521" i="1"/>
  <c r="S10521" i="1"/>
  <c r="O10520" i="1"/>
  <c r="P10520" i="1"/>
  <c r="Q10520" i="1"/>
  <c r="R10520" i="1"/>
  <c r="S10520" i="1"/>
  <c r="O10519" i="1"/>
  <c r="P10519" i="1"/>
  <c r="Q10519" i="1"/>
  <c r="R10519" i="1"/>
  <c r="S10519" i="1"/>
  <c r="O10518" i="1"/>
  <c r="P10518" i="1"/>
  <c r="Q10518" i="1"/>
  <c r="R10518" i="1"/>
  <c r="S10518" i="1"/>
  <c r="O10515" i="1"/>
  <c r="O10516" i="1"/>
  <c r="O10517" i="1"/>
  <c r="P10515" i="1"/>
  <c r="P10516" i="1"/>
  <c r="P10517" i="1"/>
  <c r="Q10515" i="1"/>
  <c r="Q10516" i="1"/>
  <c r="Q10517" i="1"/>
  <c r="R10515" i="1"/>
  <c r="R10516" i="1"/>
  <c r="R10517" i="1"/>
  <c r="S10515" i="1"/>
  <c r="S10516" i="1"/>
  <c r="S10517" i="1"/>
  <c r="O10514" i="1"/>
  <c r="P10514" i="1"/>
  <c r="Q10514" i="1"/>
  <c r="R10514" i="1"/>
  <c r="S10514" i="1"/>
  <c r="O10513" i="1"/>
  <c r="P10513" i="1"/>
  <c r="Q10513" i="1"/>
  <c r="R10513" i="1"/>
  <c r="S10513" i="1"/>
  <c r="O10512" i="1"/>
  <c r="P10512" i="1"/>
  <c r="Q10512" i="1"/>
  <c r="R10512" i="1"/>
  <c r="S10512" i="1"/>
  <c r="O10511" i="1"/>
  <c r="P10511" i="1"/>
  <c r="Q10511" i="1"/>
  <c r="R10511" i="1"/>
  <c r="S10511" i="1"/>
  <c r="O10510" i="1"/>
  <c r="P10510" i="1"/>
  <c r="Q10510" i="1"/>
  <c r="R10510" i="1"/>
  <c r="S10510" i="1"/>
  <c r="O10509" i="1"/>
  <c r="P10509" i="1"/>
  <c r="Q10509" i="1"/>
  <c r="R10509" i="1"/>
  <c r="S10509" i="1"/>
  <c r="O10508" i="1"/>
  <c r="P10508" i="1"/>
  <c r="Q10508" i="1"/>
  <c r="R10508" i="1"/>
  <c r="S10508" i="1"/>
  <c r="O10506" i="1"/>
  <c r="O10507" i="1"/>
  <c r="P10506" i="1"/>
  <c r="P10507" i="1"/>
  <c r="Q10506" i="1"/>
  <c r="Q10507" i="1"/>
  <c r="R10506" i="1"/>
  <c r="R10507" i="1"/>
  <c r="S10506" i="1"/>
  <c r="S10507" i="1"/>
  <c r="O10505" i="1"/>
  <c r="P10505" i="1"/>
  <c r="Q10505" i="1"/>
  <c r="R10505" i="1"/>
  <c r="S10505" i="1"/>
  <c r="O10504" i="1"/>
  <c r="P10504" i="1"/>
  <c r="Q10504" i="1"/>
  <c r="R10504" i="1"/>
  <c r="S10504" i="1"/>
  <c r="O10503" i="1"/>
  <c r="P10503" i="1"/>
  <c r="Q10503" i="1"/>
  <c r="R10503" i="1"/>
  <c r="S10503" i="1"/>
  <c r="O10501" i="1"/>
  <c r="O10502" i="1"/>
  <c r="P10501" i="1"/>
  <c r="P10502" i="1"/>
  <c r="Q10501" i="1"/>
  <c r="Q10502" i="1"/>
  <c r="R10501" i="1"/>
  <c r="R10502" i="1"/>
  <c r="S10501" i="1"/>
  <c r="S10502" i="1"/>
  <c r="O10499" i="1"/>
  <c r="O10500" i="1"/>
  <c r="P10499" i="1"/>
  <c r="P10500" i="1"/>
  <c r="Q10499" i="1"/>
  <c r="Q10500" i="1"/>
  <c r="R10499" i="1"/>
  <c r="R10500" i="1"/>
  <c r="S10499" i="1"/>
  <c r="S10500" i="1"/>
  <c r="O10497" i="1"/>
  <c r="O10498" i="1"/>
  <c r="P10497" i="1"/>
  <c r="P10498" i="1"/>
  <c r="Q10497" i="1"/>
  <c r="Q10498" i="1"/>
  <c r="R10497" i="1"/>
  <c r="R10498" i="1"/>
  <c r="S10497" i="1"/>
  <c r="S10498" i="1"/>
  <c r="O10496" i="1"/>
  <c r="P10496" i="1"/>
  <c r="Q10496" i="1"/>
  <c r="R10496" i="1"/>
  <c r="S10496" i="1"/>
  <c r="O10494" i="1"/>
  <c r="O10495" i="1"/>
  <c r="P10494" i="1"/>
  <c r="P10495" i="1"/>
  <c r="Q10494" i="1"/>
  <c r="Q10495" i="1"/>
  <c r="R10494" i="1"/>
  <c r="R10495" i="1"/>
  <c r="S10494" i="1"/>
  <c r="S10495" i="1"/>
  <c r="O10493" i="1"/>
  <c r="P10493" i="1"/>
  <c r="Q10493" i="1"/>
  <c r="R10493" i="1"/>
  <c r="S10493" i="1"/>
  <c r="O10492" i="1"/>
  <c r="P10492" i="1"/>
  <c r="Q10492" i="1"/>
  <c r="R10492" i="1"/>
  <c r="S10492" i="1"/>
  <c r="O10489" i="1"/>
  <c r="O10490" i="1"/>
  <c r="O10491" i="1"/>
  <c r="P10489" i="1"/>
  <c r="P10490" i="1"/>
  <c r="P10491" i="1"/>
  <c r="Q10489" i="1"/>
  <c r="Q10490" i="1"/>
  <c r="Q10491" i="1"/>
  <c r="R10489" i="1"/>
  <c r="R10490" i="1"/>
  <c r="R10491" i="1"/>
  <c r="S10489" i="1"/>
  <c r="S10490" i="1"/>
  <c r="S10491" i="1"/>
  <c r="O10488" i="1"/>
  <c r="P10488" i="1"/>
  <c r="Q10488" i="1"/>
  <c r="R10488" i="1"/>
  <c r="S10488" i="1"/>
  <c r="O10487" i="1"/>
  <c r="P10487" i="1"/>
  <c r="Q10487" i="1"/>
  <c r="R10487" i="1"/>
  <c r="S10487" i="1"/>
  <c r="O10486" i="1"/>
  <c r="P10486" i="1"/>
  <c r="Q10486" i="1"/>
  <c r="R10486" i="1"/>
  <c r="S10486" i="1"/>
  <c r="O10485" i="1"/>
  <c r="P10485" i="1"/>
  <c r="Q10485" i="1"/>
  <c r="R10485" i="1"/>
  <c r="S10485" i="1"/>
  <c r="O10484" i="1"/>
  <c r="P10484" i="1"/>
  <c r="Q10484" i="1"/>
  <c r="R10484" i="1"/>
  <c r="S10484" i="1"/>
  <c r="O10483" i="1"/>
  <c r="P10483" i="1"/>
  <c r="Q10483" i="1"/>
  <c r="R10483" i="1"/>
  <c r="S10483" i="1"/>
  <c r="O10482" i="1"/>
  <c r="P10482" i="1"/>
  <c r="Q10482" i="1"/>
  <c r="R10482" i="1"/>
  <c r="S10482" i="1"/>
  <c r="O10481" i="1"/>
  <c r="P10481" i="1"/>
  <c r="Q10481" i="1"/>
  <c r="R10481" i="1"/>
  <c r="S10481" i="1"/>
  <c r="O10480" i="1"/>
  <c r="P10480" i="1"/>
  <c r="Q10480" i="1"/>
  <c r="R10480" i="1"/>
  <c r="S10480" i="1"/>
  <c r="O10479" i="1"/>
  <c r="P10479" i="1"/>
  <c r="Q10479" i="1"/>
  <c r="R10479" i="1"/>
  <c r="S10479" i="1"/>
  <c r="O10478" i="1"/>
  <c r="P10478" i="1"/>
  <c r="Q10478" i="1"/>
  <c r="R10478" i="1"/>
  <c r="S10478" i="1"/>
  <c r="O10477" i="1"/>
  <c r="P10477" i="1"/>
  <c r="Q10477" i="1"/>
  <c r="R10477" i="1"/>
  <c r="S10477" i="1"/>
  <c r="O10476" i="1"/>
  <c r="P10476" i="1"/>
  <c r="Q10476" i="1"/>
  <c r="R10476" i="1"/>
  <c r="S10476" i="1"/>
  <c r="P10475" i="1"/>
  <c r="Q10475" i="1"/>
  <c r="R10475" i="1"/>
  <c r="S10475" i="1"/>
  <c r="O10475" i="1"/>
  <c r="O10474" i="1"/>
  <c r="P10474" i="1"/>
  <c r="Q10474" i="1"/>
  <c r="R10474" i="1"/>
  <c r="S10474" i="1"/>
  <c r="O10473" i="1"/>
  <c r="P10473" i="1"/>
  <c r="Q10473" i="1"/>
  <c r="R10473" i="1"/>
  <c r="S10473" i="1"/>
  <c r="O10472" i="1"/>
  <c r="P10472" i="1"/>
  <c r="Q10472" i="1"/>
  <c r="R10472" i="1"/>
  <c r="S10472" i="1"/>
  <c r="O10470" i="1"/>
  <c r="O10471" i="1"/>
  <c r="P10470" i="1"/>
  <c r="P10471" i="1"/>
  <c r="Q10470" i="1"/>
  <c r="Q10471" i="1"/>
  <c r="R10470" i="1"/>
  <c r="R10471" i="1"/>
  <c r="S10470" i="1"/>
  <c r="S10471" i="1"/>
  <c r="O10468" i="1"/>
  <c r="O10469" i="1"/>
  <c r="P10468" i="1"/>
  <c r="P10469" i="1"/>
  <c r="Q10468" i="1"/>
  <c r="Q10469" i="1"/>
  <c r="R10468" i="1"/>
  <c r="R10469" i="1"/>
  <c r="S10468" i="1"/>
  <c r="S10469" i="1"/>
  <c r="O10467" i="1"/>
  <c r="P10467" i="1"/>
  <c r="Q10467" i="1"/>
  <c r="R10467" i="1"/>
  <c r="S10467" i="1"/>
  <c r="O10466" i="1"/>
  <c r="P10466" i="1"/>
  <c r="Q10466" i="1"/>
  <c r="R10466" i="1"/>
  <c r="S10466" i="1"/>
  <c r="O10465" i="1"/>
  <c r="P10465" i="1"/>
  <c r="Q10465" i="1"/>
  <c r="R10465" i="1"/>
  <c r="S10465" i="1"/>
  <c r="O10464" i="1"/>
  <c r="P10464" i="1"/>
  <c r="Q10464" i="1"/>
  <c r="R10464" i="1"/>
  <c r="S10464" i="1"/>
  <c r="O10463" i="1"/>
  <c r="P10463" i="1"/>
  <c r="Q10463" i="1"/>
  <c r="R10463" i="1"/>
  <c r="S10463" i="1"/>
  <c r="O10462" i="1"/>
  <c r="P10462" i="1"/>
  <c r="Q10462" i="1"/>
  <c r="R10462" i="1"/>
  <c r="S10462" i="1"/>
  <c r="O10461" i="1"/>
  <c r="P10461" i="1"/>
  <c r="Q10461" i="1"/>
  <c r="R10461" i="1"/>
  <c r="S10461" i="1"/>
  <c r="O10459" i="1"/>
  <c r="O10460" i="1"/>
  <c r="P10459" i="1"/>
  <c r="P10460" i="1"/>
  <c r="Q10459" i="1"/>
  <c r="Q10460" i="1"/>
  <c r="R10459" i="1"/>
  <c r="R10460" i="1"/>
  <c r="S10459" i="1"/>
  <c r="S10460" i="1"/>
  <c r="O10458" i="1"/>
  <c r="P10458" i="1"/>
  <c r="Q10458" i="1"/>
  <c r="R10458" i="1"/>
  <c r="S10458" i="1"/>
  <c r="O10457" i="1"/>
  <c r="P10457" i="1"/>
  <c r="Q10457" i="1"/>
  <c r="R10457" i="1"/>
  <c r="S10457" i="1"/>
  <c r="O10456" i="1"/>
  <c r="P10456" i="1"/>
  <c r="Q10456" i="1"/>
  <c r="R10456" i="1"/>
  <c r="S10456" i="1"/>
  <c r="O10455" i="1"/>
  <c r="P10455" i="1"/>
  <c r="Q10455" i="1"/>
  <c r="R10455" i="1"/>
  <c r="S10455" i="1"/>
  <c r="O10454" i="1"/>
  <c r="P10454" i="1"/>
  <c r="Q10454" i="1"/>
  <c r="R10454" i="1"/>
  <c r="S10454" i="1"/>
  <c r="O10453" i="1"/>
  <c r="P10453" i="1"/>
  <c r="Q10453" i="1"/>
  <c r="R10453" i="1"/>
  <c r="S10453" i="1"/>
  <c r="O10452" i="1"/>
  <c r="P10452" i="1"/>
  <c r="Q10452" i="1"/>
  <c r="R10452" i="1"/>
  <c r="S10452" i="1"/>
  <c r="O10451" i="1"/>
  <c r="P10451" i="1"/>
  <c r="Q10451" i="1"/>
  <c r="R10451" i="1"/>
  <c r="S10451" i="1"/>
  <c r="O10448" i="1"/>
  <c r="O10449" i="1"/>
  <c r="O10450" i="1"/>
  <c r="P10448" i="1"/>
  <c r="P10449" i="1"/>
  <c r="P10450" i="1"/>
  <c r="Q10448" i="1"/>
  <c r="Q10449" i="1"/>
  <c r="Q10450" i="1"/>
  <c r="R10448" i="1"/>
  <c r="R10449" i="1"/>
  <c r="R10450" i="1"/>
  <c r="S10448" i="1"/>
  <c r="S10449" i="1"/>
  <c r="S10450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O10434" i="1"/>
  <c r="P10434" i="1"/>
  <c r="Q10434" i="1"/>
  <c r="R10434" i="1"/>
  <c r="S10434" i="1"/>
  <c r="O10433" i="1"/>
  <c r="P10433" i="1"/>
  <c r="Q10433" i="1"/>
  <c r="R10433" i="1"/>
  <c r="S10433" i="1"/>
  <c r="O10432" i="1"/>
  <c r="P10432" i="1"/>
  <c r="Q10432" i="1"/>
  <c r="R10432" i="1"/>
  <c r="S10432" i="1"/>
  <c r="O10431" i="1"/>
  <c r="P10431" i="1"/>
  <c r="Q10431" i="1"/>
  <c r="R10431" i="1"/>
  <c r="S10431" i="1"/>
  <c r="O10430" i="1"/>
  <c r="P10430" i="1"/>
  <c r="Q10430" i="1"/>
  <c r="R10430" i="1"/>
  <c r="S10430" i="1"/>
  <c r="I80" i="9"/>
  <c r="I81" i="9"/>
  <c r="I82" i="9"/>
  <c r="I83" i="9"/>
  <c r="O10429" i="1"/>
  <c r="P10429" i="1"/>
  <c r="Q10429" i="1"/>
  <c r="R10429" i="1"/>
  <c r="S10429" i="1"/>
  <c r="O10428" i="1"/>
  <c r="P10428" i="1"/>
  <c r="Q10428" i="1"/>
  <c r="R10428" i="1"/>
  <c r="S10428" i="1"/>
  <c r="O10427" i="1"/>
  <c r="P10427" i="1"/>
  <c r="Q10427" i="1"/>
  <c r="R10427" i="1"/>
  <c r="S10427" i="1"/>
  <c r="O10426" i="1"/>
  <c r="P10426" i="1"/>
  <c r="Q10426" i="1"/>
  <c r="R10426" i="1"/>
  <c r="S10426" i="1"/>
  <c r="O10424" i="1"/>
  <c r="O10425" i="1"/>
  <c r="P10424" i="1"/>
  <c r="P10425" i="1"/>
  <c r="Q10424" i="1"/>
  <c r="Q10425" i="1"/>
  <c r="R10424" i="1"/>
  <c r="R10425" i="1"/>
  <c r="S10424" i="1"/>
  <c r="S10425" i="1"/>
  <c r="O10423" i="1"/>
  <c r="P10423" i="1"/>
  <c r="Q10423" i="1"/>
  <c r="R10423" i="1"/>
  <c r="S10423" i="1"/>
  <c r="O10422" i="1"/>
  <c r="P10422" i="1"/>
  <c r="Q10422" i="1"/>
  <c r="R10422" i="1"/>
  <c r="S10422" i="1"/>
  <c r="O10421" i="1"/>
  <c r="P10421" i="1"/>
  <c r="Q10421" i="1"/>
  <c r="R10421" i="1"/>
  <c r="S10421" i="1"/>
  <c r="O10420" i="1"/>
  <c r="P10420" i="1"/>
  <c r="Q10420" i="1"/>
  <c r="R10420" i="1"/>
  <c r="S10420" i="1"/>
  <c r="O10419" i="1"/>
  <c r="P10419" i="1"/>
  <c r="Q10419" i="1"/>
  <c r="R10419" i="1"/>
  <c r="S10419" i="1"/>
  <c r="O10418" i="1"/>
  <c r="P10418" i="1"/>
  <c r="Q10418" i="1"/>
  <c r="R10418" i="1"/>
  <c r="S10418" i="1"/>
  <c r="O10417" i="1"/>
  <c r="P10417" i="1"/>
  <c r="Q10417" i="1"/>
  <c r="R10417" i="1"/>
  <c r="S10417" i="1"/>
  <c r="O10415" i="1"/>
  <c r="O10416" i="1"/>
  <c r="P10415" i="1"/>
  <c r="P10416" i="1"/>
  <c r="Q10415" i="1"/>
  <c r="Q10416" i="1"/>
  <c r="R10415" i="1"/>
  <c r="R10416" i="1"/>
  <c r="S10415" i="1"/>
  <c r="S10416" i="1"/>
  <c r="O10414" i="1"/>
  <c r="P10414" i="1"/>
  <c r="Q10414" i="1"/>
  <c r="R10414" i="1"/>
  <c r="S10414" i="1"/>
  <c r="O10412" i="1"/>
  <c r="O10413" i="1"/>
  <c r="P10412" i="1"/>
  <c r="P10413" i="1"/>
  <c r="Q10412" i="1"/>
  <c r="Q10413" i="1"/>
  <c r="R10412" i="1"/>
  <c r="R10413" i="1"/>
  <c r="S10412" i="1"/>
  <c r="S10413" i="1"/>
  <c r="O10411" i="1"/>
  <c r="P10411" i="1"/>
  <c r="Q10411" i="1"/>
  <c r="R10411" i="1"/>
  <c r="S10411" i="1"/>
  <c r="O10410" i="1"/>
  <c r="P10410" i="1"/>
  <c r="Q10410" i="1"/>
  <c r="R10410" i="1"/>
  <c r="S10410" i="1"/>
  <c r="O10409" i="1"/>
  <c r="P10409" i="1"/>
  <c r="Q10409" i="1"/>
  <c r="R10409" i="1"/>
  <c r="S10409" i="1"/>
  <c r="O10408" i="1"/>
  <c r="P10408" i="1"/>
  <c r="Q10408" i="1"/>
  <c r="R10408" i="1"/>
  <c r="S10408" i="1"/>
  <c r="O10407" i="1"/>
  <c r="P10407" i="1"/>
  <c r="Q10407" i="1"/>
  <c r="R10407" i="1"/>
  <c r="S10407" i="1"/>
  <c r="O10406" i="1"/>
  <c r="P10406" i="1"/>
  <c r="Q10406" i="1"/>
  <c r="R10406" i="1"/>
  <c r="S10406" i="1"/>
  <c r="O10405" i="1"/>
  <c r="P10405" i="1"/>
  <c r="Q10405" i="1"/>
  <c r="R10405" i="1"/>
  <c r="S10405" i="1"/>
  <c r="O10404" i="1"/>
  <c r="P10404" i="1"/>
  <c r="Q10404" i="1"/>
  <c r="R10404" i="1"/>
  <c r="S10404" i="1"/>
  <c r="O10403" i="1"/>
  <c r="P10403" i="1"/>
  <c r="Q10403" i="1"/>
  <c r="R10403" i="1"/>
  <c r="S10403" i="1"/>
  <c r="O10402" i="1"/>
  <c r="P10402" i="1"/>
  <c r="Q10402" i="1"/>
  <c r="R10402" i="1"/>
  <c r="S10402" i="1"/>
  <c r="O10401" i="1"/>
  <c r="P10401" i="1"/>
  <c r="Q10401" i="1"/>
  <c r="R10401" i="1"/>
  <c r="S10401" i="1"/>
  <c r="O10400" i="1"/>
  <c r="P10400" i="1"/>
  <c r="Q10400" i="1"/>
  <c r="R10400" i="1"/>
  <c r="S10400" i="1"/>
  <c r="O10399" i="1"/>
  <c r="P10399" i="1"/>
  <c r="Q10399" i="1"/>
  <c r="R10399" i="1"/>
  <c r="S10399" i="1"/>
  <c r="O10398" i="1"/>
  <c r="P10398" i="1"/>
  <c r="Q10398" i="1"/>
  <c r="R10398" i="1"/>
  <c r="S10398" i="1"/>
  <c r="O10397" i="1"/>
  <c r="P10397" i="1"/>
  <c r="Q10397" i="1"/>
  <c r="R10397" i="1"/>
  <c r="S10397" i="1"/>
  <c r="O10396" i="1"/>
  <c r="P10396" i="1"/>
  <c r="Q10396" i="1"/>
  <c r="R10396" i="1"/>
  <c r="S10396" i="1"/>
  <c r="O10395" i="1"/>
  <c r="P10395" i="1"/>
  <c r="Q10395" i="1"/>
  <c r="R10395" i="1"/>
  <c r="S10395" i="1"/>
  <c r="O10394" i="1"/>
  <c r="P10394" i="1"/>
  <c r="Q10394" i="1"/>
  <c r="R10394" i="1"/>
  <c r="S10394" i="1"/>
  <c r="O10393" i="1"/>
  <c r="P10393" i="1"/>
  <c r="Q10393" i="1"/>
  <c r="R10393" i="1"/>
  <c r="S10393" i="1"/>
  <c r="O10392" i="1"/>
  <c r="P10392" i="1"/>
  <c r="Q10392" i="1"/>
  <c r="R10392" i="1"/>
  <c r="S10392" i="1"/>
  <c r="O10391" i="1"/>
  <c r="P10391" i="1"/>
  <c r="Q10391" i="1"/>
  <c r="R10391" i="1"/>
  <c r="S10391" i="1"/>
  <c r="O10390" i="1"/>
  <c r="P10390" i="1"/>
  <c r="Q10390" i="1"/>
  <c r="R10390" i="1"/>
  <c r="S10390" i="1"/>
  <c r="O10389" i="1"/>
  <c r="P10389" i="1"/>
  <c r="Q10389" i="1"/>
  <c r="R10389" i="1"/>
  <c r="S10389" i="1"/>
  <c r="O10386" i="1"/>
  <c r="O10387" i="1"/>
  <c r="O10388" i="1"/>
  <c r="P10386" i="1"/>
  <c r="P10387" i="1"/>
  <c r="P10388" i="1"/>
  <c r="Q10386" i="1"/>
  <c r="Q10387" i="1"/>
  <c r="Q10388" i="1"/>
  <c r="R10386" i="1"/>
  <c r="R10387" i="1"/>
  <c r="R10388" i="1"/>
  <c r="S10386" i="1"/>
  <c r="S10387" i="1"/>
  <c r="S10388" i="1"/>
  <c r="O10385" i="1"/>
  <c r="P10385" i="1"/>
  <c r="Q10385" i="1"/>
  <c r="R10385" i="1"/>
  <c r="S10385" i="1"/>
  <c r="O10384" i="1"/>
  <c r="P10384" i="1"/>
  <c r="Q10384" i="1"/>
  <c r="R10384" i="1"/>
  <c r="S10384" i="1"/>
  <c r="O10383" i="1"/>
  <c r="P10383" i="1"/>
  <c r="Q10383" i="1"/>
  <c r="R10383" i="1"/>
  <c r="S10383" i="1"/>
  <c r="O10382" i="1"/>
  <c r="P10382" i="1"/>
  <c r="Q10382" i="1"/>
  <c r="R10382" i="1"/>
  <c r="S10382" i="1"/>
  <c r="O10381" i="1"/>
  <c r="P10381" i="1"/>
  <c r="Q10381" i="1"/>
  <c r="R10381" i="1"/>
  <c r="S10381" i="1"/>
  <c r="O10377" i="1"/>
  <c r="O10378" i="1"/>
  <c r="O10379" i="1"/>
  <c r="O10380" i="1"/>
  <c r="P10377" i="1"/>
  <c r="P10378" i="1"/>
  <c r="P10379" i="1"/>
  <c r="P10380" i="1"/>
  <c r="Q10377" i="1"/>
  <c r="Q10378" i="1"/>
  <c r="Q10379" i="1"/>
  <c r="Q10380" i="1"/>
  <c r="R10377" i="1"/>
  <c r="R10378" i="1"/>
  <c r="R10379" i="1"/>
  <c r="R10380" i="1"/>
  <c r="S10377" i="1"/>
  <c r="S10378" i="1"/>
  <c r="S10379" i="1"/>
  <c r="S10380" i="1"/>
  <c r="P10376" i="1"/>
  <c r="Q10376" i="1"/>
  <c r="R10376" i="1"/>
  <c r="S10376" i="1"/>
  <c r="O10376" i="1"/>
  <c r="O10375" i="1"/>
  <c r="P10375" i="1"/>
  <c r="Q10375" i="1"/>
  <c r="R10375" i="1"/>
  <c r="S10375" i="1"/>
  <c r="O10372" i="1"/>
  <c r="O10373" i="1"/>
  <c r="O10374" i="1"/>
  <c r="P10372" i="1"/>
  <c r="P10373" i="1"/>
  <c r="P10374" i="1"/>
  <c r="Q10372" i="1"/>
  <c r="Q10373" i="1"/>
  <c r="Q10374" i="1"/>
  <c r="R10372" i="1"/>
  <c r="R10373" i="1"/>
  <c r="R10374" i="1"/>
  <c r="S10372" i="1"/>
  <c r="S10373" i="1"/>
  <c r="S10374" i="1"/>
  <c r="O10371" i="1"/>
  <c r="P10371" i="1"/>
  <c r="Q10371" i="1"/>
  <c r="R10371" i="1"/>
  <c r="S10371" i="1"/>
  <c r="O10369" i="1"/>
  <c r="O10370" i="1"/>
  <c r="P10370" i="1"/>
  <c r="Q10370" i="1"/>
  <c r="R10370" i="1"/>
  <c r="S10370" i="1"/>
  <c r="O10360" i="1"/>
  <c r="O10361" i="1"/>
  <c r="O10362" i="1"/>
  <c r="O10363" i="1"/>
  <c r="O10364" i="1"/>
  <c r="O10365" i="1"/>
  <c r="O10366" i="1"/>
  <c r="O10367" i="1"/>
  <c r="O10368" i="1"/>
  <c r="P10360" i="1"/>
  <c r="P10361" i="1"/>
  <c r="P10362" i="1"/>
  <c r="P10363" i="1"/>
  <c r="P10364" i="1"/>
  <c r="P10365" i="1"/>
  <c r="P10366" i="1"/>
  <c r="P10367" i="1"/>
  <c r="P10368" i="1"/>
  <c r="P10369" i="1"/>
  <c r="Q10360" i="1"/>
  <c r="Q10361" i="1"/>
  <c r="Q10362" i="1"/>
  <c r="Q10363" i="1"/>
  <c r="Q10364" i="1"/>
  <c r="Q10365" i="1"/>
  <c r="Q10366" i="1"/>
  <c r="Q10367" i="1"/>
  <c r="Q10368" i="1"/>
  <c r="Q10369" i="1"/>
  <c r="R10360" i="1"/>
  <c r="R10361" i="1"/>
  <c r="R10362" i="1"/>
  <c r="R10363" i="1"/>
  <c r="R10364" i="1"/>
  <c r="R10365" i="1"/>
  <c r="R10366" i="1"/>
  <c r="R10367" i="1"/>
  <c r="R10368" i="1"/>
  <c r="R10369" i="1"/>
  <c r="S10360" i="1"/>
  <c r="S10361" i="1"/>
  <c r="S10362" i="1"/>
  <c r="S10363" i="1"/>
  <c r="S10364" i="1"/>
  <c r="S10365" i="1"/>
  <c r="S10366" i="1"/>
  <c r="S10367" i="1"/>
  <c r="S10368" i="1"/>
  <c r="S10369" i="1"/>
  <c r="O10359" i="1"/>
  <c r="P10359" i="1"/>
  <c r="Q10359" i="1"/>
  <c r="R10359" i="1"/>
  <c r="S10359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O10347" i="1"/>
  <c r="P10347" i="1"/>
  <c r="Q10347" i="1"/>
  <c r="R10347" i="1"/>
  <c r="S10347" i="1"/>
  <c r="O10346" i="1"/>
  <c r="P10346" i="1"/>
  <c r="Q10346" i="1"/>
  <c r="R10346" i="1"/>
  <c r="S10346" i="1"/>
  <c r="O10345" i="1"/>
  <c r="P10345" i="1"/>
  <c r="Q10345" i="1"/>
  <c r="R10345" i="1"/>
  <c r="S10345" i="1"/>
  <c r="O10344" i="1"/>
  <c r="P10344" i="1"/>
  <c r="Q10344" i="1"/>
  <c r="R10344" i="1"/>
  <c r="S10344" i="1"/>
  <c r="O10338" i="1"/>
  <c r="O10339" i="1"/>
  <c r="O10340" i="1"/>
  <c r="O10341" i="1"/>
  <c r="O10342" i="1"/>
  <c r="O10343" i="1"/>
  <c r="P10338" i="1"/>
  <c r="P10339" i="1"/>
  <c r="P10340" i="1"/>
  <c r="P10341" i="1"/>
  <c r="P10342" i="1"/>
  <c r="P10343" i="1"/>
  <c r="Q10338" i="1"/>
  <c r="Q10339" i="1"/>
  <c r="Q10340" i="1"/>
  <c r="Q10341" i="1"/>
  <c r="Q10342" i="1"/>
  <c r="Q10343" i="1"/>
  <c r="R10338" i="1"/>
  <c r="R10339" i="1"/>
  <c r="R10340" i="1"/>
  <c r="R10341" i="1"/>
  <c r="R10342" i="1"/>
  <c r="R10343" i="1"/>
  <c r="S10338" i="1"/>
  <c r="S10339" i="1"/>
  <c r="S10340" i="1"/>
  <c r="S10341" i="1"/>
  <c r="S10342" i="1"/>
  <c r="S10343" i="1"/>
  <c r="O10337" i="1"/>
  <c r="P10337" i="1"/>
  <c r="Q10337" i="1"/>
  <c r="R10337" i="1"/>
  <c r="S10337" i="1"/>
  <c r="O10336" i="1"/>
  <c r="P10336" i="1"/>
  <c r="Q10336" i="1"/>
  <c r="R10336" i="1"/>
  <c r="S10336" i="1"/>
  <c r="O10335" i="1"/>
  <c r="P10335" i="1"/>
  <c r="Q10335" i="1"/>
  <c r="R10335" i="1"/>
  <c r="S10335" i="1"/>
  <c r="O10334" i="1"/>
  <c r="P10334" i="1"/>
  <c r="Q10334" i="1"/>
  <c r="R10334" i="1"/>
  <c r="S10334" i="1"/>
  <c r="O10332" i="1"/>
  <c r="O10333" i="1"/>
  <c r="P10332" i="1"/>
  <c r="P10333" i="1"/>
  <c r="Q10332" i="1"/>
  <c r="Q10333" i="1"/>
  <c r="R10332" i="1"/>
  <c r="R10333" i="1"/>
  <c r="S10332" i="1"/>
  <c r="S10333" i="1"/>
  <c r="O10331" i="1"/>
  <c r="P10331" i="1"/>
  <c r="Q10331" i="1"/>
  <c r="R10331" i="1"/>
  <c r="S10331" i="1"/>
  <c r="O10330" i="1"/>
  <c r="P10330" i="1"/>
  <c r="Q10330" i="1"/>
  <c r="R10330" i="1"/>
  <c r="S10330" i="1"/>
  <c r="O10329" i="1"/>
  <c r="P10329" i="1"/>
  <c r="Q10329" i="1"/>
  <c r="R10329" i="1"/>
  <c r="S10329" i="1"/>
  <c r="O10328" i="1"/>
  <c r="P10328" i="1"/>
  <c r="Q10328" i="1"/>
  <c r="R10328" i="1"/>
  <c r="S10328" i="1"/>
  <c r="O10327" i="1"/>
  <c r="P10327" i="1"/>
  <c r="Q10327" i="1"/>
  <c r="R10327" i="1"/>
  <c r="S10327" i="1"/>
  <c r="O10326" i="1"/>
  <c r="P10326" i="1"/>
  <c r="Q10326" i="1"/>
  <c r="R10326" i="1"/>
  <c r="S10326" i="1"/>
  <c r="O10324" i="1"/>
  <c r="O10325" i="1"/>
  <c r="P10324" i="1"/>
  <c r="P10325" i="1"/>
  <c r="Q10324" i="1"/>
  <c r="Q10325" i="1"/>
  <c r="R10324" i="1"/>
  <c r="R10325" i="1"/>
  <c r="S10324" i="1"/>
  <c r="S10325" i="1"/>
  <c r="O10323" i="1"/>
  <c r="P10323" i="1"/>
  <c r="Q10323" i="1"/>
  <c r="R10323" i="1"/>
  <c r="S10323" i="1"/>
  <c r="O10322" i="1"/>
  <c r="P10322" i="1"/>
  <c r="Q10322" i="1"/>
  <c r="R10322" i="1"/>
  <c r="S10322" i="1"/>
  <c r="O10321" i="1"/>
  <c r="P10321" i="1"/>
  <c r="Q10321" i="1"/>
  <c r="R10321" i="1"/>
  <c r="S10321" i="1"/>
  <c r="O10320" i="1"/>
  <c r="P10320" i="1"/>
  <c r="Q10320" i="1"/>
  <c r="R10320" i="1"/>
  <c r="S10320" i="1"/>
  <c r="O10319" i="1"/>
  <c r="P10319" i="1"/>
  <c r="Q10319" i="1"/>
  <c r="R10319" i="1"/>
  <c r="S10319" i="1"/>
  <c r="O10318" i="1"/>
  <c r="P10318" i="1"/>
  <c r="Q10318" i="1"/>
  <c r="R10318" i="1"/>
  <c r="S10318" i="1"/>
  <c r="O10317" i="1"/>
  <c r="P10317" i="1"/>
  <c r="Q10317" i="1"/>
  <c r="R10317" i="1"/>
  <c r="S10317" i="1"/>
  <c r="O10316" i="1"/>
  <c r="P10316" i="1"/>
  <c r="Q10316" i="1"/>
  <c r="R10316" i="1"/>
  <c r="S10316" i="1"/>
  <c r="O10315" i="1"/>
  <c r="P10315" i="1"/>
  <c r="Q10315" i="1"/>
  <c r="R10315" i="1"/>
  <c r="S10315" i="1"/>
  <c r="O10314" i="1"/>
  <c r="P10314" i="1"/>
  <c r="Q10314" i="1"/>
  <c r="R10314" i="1"/>
  <c r="S10314" i="1"/>
  <c r="O10313" i="1"/>
  <c r="P10313" i="1"/>
  <c r="Q10313" i="1"/>
  <c r="R10313" i="1"/>
  <c r="S10313" i="1"/>
  <c r="O10312" i="1"/>
  <c r="P10312" i="1"/>
  <c r="Q10312" i="1"/>
  <c r="R10312" i="1"/>
  <c r="S10312" i="1"/>
  <c r="O10311" i="1"/>
  <c r="P10311" i="1"/>
  <c r="Q10311" i="1"/>
  <c r="R10311" i="1"/>
  <c r="S10311" i="1"/>
  <c r="O10310" i="1"/>
  <c r="P10310" i="1"/>
  <c r="Q10310" i="1"/>
  <c r="R10310" i="1"/>
  <c r="S10310" i="1"/>
  <c r="O10309" i="1"/>
  <c r="P10309" i="1"/>
  <c r="Q10309" i="1"/>
  <c r="R10309" i="1"/>
  <c r="S10309" i="1"/>
  <c r="O10308" i="1"/>
  <c r="P10308" i="1"/>
  <c r="Q10308" i="1"/>
  <c r="R10308" i="1"/>
  <c r="S10308" i="1"/>
  <c r="O10307" i="1"/>
  <c r="P10307" i="1"/>
  <c r="Q10307" i="1"/>
  <c r="R10307" i="1"/>
  <c r="S10307" i="1"/>
  <c r="O10306" i="1"/>
  <c r="P10306" i="1"/>
  <c r="Q10306" i="1"/>
  <c r="R10306" i="1"/>
  <c r="S10306" i="1"/>
  <c r="O10305" i="1"/>
  <c r="P10305" i="1"/>
  <c r="Q10305" i="1"/>
  <c r="R10305" i="1"/>
  <c r="S10305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O10266" i="1"/>
  <c r="P10266" i="1"/>
  <c r="Q10266" i="1"/>
  <c r="R10266" i="1"/>
  <c r="S10266" i="1"/>
  <c r="O10259" i="1"/>
  <c r="O10260" i="1"/>
  <c r="O10261" i="1"/>
  <c r="O10262" i="1"/>
  <c r="O10263" i="1"/>
  <c r="O10264" i="1"/>
  <c r="O10265" i="1"/>
  <c r="P10259" i="1"/>
  <c r="P10260" i="1"/>
  <c r="P10261" i="1"/>
  <c r="P10262" i="1"/>
  <c r="P10263" i="1"/>
  <c r="P10264" i="1"/>
  <c r="P10265" i="1"/>
  <c r="Q10259" i="1"/>
  <c r="Q10260" i="1"/>
  <c r="Q10261" i="1"/>
  <c r="Q10262" i="1"/>
  <c r="Q10263" i="1"/>
  <c r="Q10264" i="1"/>
  <c r="Q10265" i="1"/>
  <c r="R10259" i="1"/>
  <c r="R10260" i="1"/>
  <c r="R10261" i="1"/>
  <c r="R10262" i="1"/>
  <c r="R10263" i="1"/>
  <c r="R10264" i="1"/>
  <c r="R10265" i="1"/>
  <c r="S10259" i="1"/>
  <c r="S10260" i="1"/>
  <c r="S10261" i="1"/>
  <c r="S10262" i="1"/>
  <c r="S10263" i="1"/>
  <c r="S10264" i="1"/>
  <c r="S10265" i="1"/>
  <c r="O10251" i="1"/>
  <c r="O10252" i="1"/>
  <c r="O10253" i="1"/>
  <c r="O10254" i="1"/>
  <c r="O10255" i="1"/>
  <c r="O10256" i="1"/>
  <c r="O10257" i="1"/>
  <c r="O10258" i="1"/>
  <c r="P10251" i="1"/>
  <c r="P10252" i="1"/>
  <c r="P10253" i="1"/>
  <c r="P10254" i="1"/>
  <c r="P10255" i="1"/>
  <c r="P10256" i="1"/>
  <c r="P10257" i="1"/>
  <c r="P10258" i="1"/>
  <c r="Q10251" i="1"/>
  <c r="Q10252" i="1"/>
  <c r="Q10253" i="1"/>
  <c r="Q10254" i="1"/>
  <c r="Q10255" i="1"/>
  <c r="Q10256" i="1"/>
  <c r="Q10257" i="1"/>
  <c r="Q10258" i="1"/>
  <c r="R10251" i="1"/>
  <c r="R10252" i="1"/>
  <c r="R10253" i="1"/>
  <c r="R10254" i="1"/>
  <c r="R10255" i="1"/>
  <c r="R10256" i="1"/>
  <c r="R10257" i="1"/>
  <c r="R10258" i="1"/>
  <c r="S10251" i="1"/>
  <c r="S10252" i="1"/>
  <c r="S10253" i="1"/>
  <c r="S10254" i="1"/>
  <c r="S10255" i="1"/>
  <c r="S10256" i="1"/>
  <c r="S10257" i="1"/>
  <c r="S10258" i="1"/>
  <c r="O10250" i="1"/>
  <c r="P10250" i="1"/>
  <c r="Q10250" i="1"/>
  <c r="R10250" i="1"/>
  <c r="S10250" i="1"/>
  <c r="O10244" i="1"/>
  <c r="O10245" i="1"/>
  <c r="O10246" i="1"/>
  <c r="O10247" i="1"/>
  <c r="O10248" i="1"/>
  <c r="O10249" i="1"/>
  <c r="P10244" i="1"/>
  <c r="P10245" i="1"/>
  <c r="P10246" i="1"/>
  <c r="P10247" i="1"/>
  <c r="P10248" i="1"/>
  <c r="P10249" i="1"/>
  <c r="Q10244" i="1"/>
  <c r="Q10245" i="1"/>
  <c r="Q10246" i="1"/>
  <c r="Q10247" i="1"/>
  <c r="Q10248" i="1"/>
  <c r="Q10249" i="1"/>
  <c r="R10244" i="1"/>
  <c r="R10245" i="1"/>
  <c r="R10246" i="1"/>
  <c r="R10247" i="1"/>
  <c r="R10248" i="1"/>
  <c r="R10249" i="1"/>
  <c r="S10244" i="1"/>
  <c r="S10245" i="1"/>
  <c r="S10246" i="1"/>
  <c r="S10247" i="1"/>
  <c r="S10248" i="1"/>
  <c r="S10249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O10213" i="1"/>
  <c r="P10213" i="1"/>
  <c r="Q10213" i="1"/>
  <c r="R10213" i="1"/>
  <c r="S10213" i="1"/>
  <c r="O10212" i="1"/>
  <c r="P10212" i="1"/>
  <c r="Q10212" i="1"/>
  <c r="R10212" i="1"/>
  <c r="S10212" i="1"/>
  <c r="O10211" i="1"/>
  <c r="P10211" i="1"/>
  <c r="Q10211" i="1"/>
  <c r="R10211" i="1"/>
  <c r="S10211" i="1"/>
  <c r="O10210" i="1"/>
  <c r="P10210" i="1"/>
  <c r="Q10210" i="1"/>
  <c r="R10210" i="1"/>
  <c r="S10210" i="1"/>
  <c r="O10209" i="1"/>
  <c r="P10209" i="1"/>
  <c r="Q10209" i="1"/>
  <c r="R10209" i="1"/>
  <c r="S10209" i="1"/>
  <c r="O10208" i="1"/>
  <c r="P10208" i="1"/>
  <c r="Q10208" i="1"/>
  <c r="R10208" i="1"/>
  <c r="S10208" i="1"/>
  <c r="O10207" i="1"/>
  <c r="P10207" i="1"/>
  <c r="Q10207" i="1"/>
  <c r="R10207" i="1"/>
  <c r="S10207" i="1"/>
  <c r="O10206" i="1"/>
  <c r="P10206" i="1"/>
  <c r="Q10206" i="1"/>
  <c r="R10206" i="1"/>
  <c r="S10206" i="1"/>
  <c r="O10205" i="1"/>
  <c r="P10205" i="1"/>
  <c r="Q10205" i="1"/>
  <c r="R10205" i="1"/>
  <c r="S10205" i="1"/>
  <c r="O10204" i="1"/>
  <c r="P10204" i="1"/>
  <c r="Q10204" i="1"/>
  <c r="R10204" i="1"/>
  <c r="S10204" i="1"/>
  <c r="O10203" i="1"/>
  <c r="P10203" i="1"/>
  <c r="Q10203" i="1"/>
  <c r="R10203" i="1"/>
  <c r="S10203" i="1"/>
  <c r="O10202" i="1"/>
  <c r="P10202" i="1"/>
  <c r="Q10202" i="1"/>
  <c r="R10202" i="1"/>
  <c r="S10202" i="1"/>
  <c r="O10201" i="1"/>
  <c r="P10201" i="1"/>
  <c r="Q10201" i="1"/>
  <c r="R10201" i="1"/>
  <c r="S10201" i="1"/>
  <c r="O10200" i="1"/>
  <c r="P10200" i="1"/>
  <c r="Q10200" i="1"/>
  <c r="R10200" i="1"/>
  <c r="S10200" i="1"/>
  <c r="O10199" i="1"/>
  <c r="P10199" i="1"/>
  <c r="Q10199" i="1"/>
  <c r="R10199" i="1"/>
  <c r="S10199" i="1"/>
  <c r="O10198" i="1"/>
  <c r="P10198" i="1"/>
  <c r="Q10198" i="1"/>
  <c r="R10198" i="1"/>
  <c r="S10198" i="1"/>
  <c r="O10197" i="1"/>
  <c r="P10197" i="1"/>
  <c r="Q10197" i="1"/>
  <c r="R10197" i="1"/>
  <c r="S10197" i="1"/>
  <c r="O10196" i="1"/>
  <c r="P10196" i="1"/>
  <c r="Q10196" i="1"/>
  <c r="R10196" i="1"/>
  <c r="S10196" i="1"/>
  <c r="O10195" i="1"/>
  <c r="P10195" i="1"/>
  <c r="Q10195" i="1"/>
  <c r="R10195" i="1"/>
  <c r="S10195" i="1"/>
  <c r="O10194" i="1"/>
  <c r="P10194" i="1"/>
  <c r="Q10194" i="1"/>
  <c r="R10194" i="1"/>
  <c r="S10194" i="1"/>
  <c r="O10193" i="1"/>
  <c r="P10193" i="1"/>
  <c r="Q10193" i="1"/>
  <c r="R10193" i="1"/>
  <c r="S10193" i="1"/>
  <c r="O10192" i="1"/>
  <c r="P10192" i="1"/>
  <c r="Q10192" i="1"/>
  <c r="R10192" i="1"/>
  <c r="S10192" i="1"/>
  <c r="O10191" i="1"/>
  <c r="P10191" i="1"/>
  <c r="Q10191" i="1"/>
  <c r="R10191" i="1"/>
  <c r="S10191" i="1"/>
  <c r="O10190" i="1"/>
  <c r="P10190" i="1"/>
  <c r="Q10190" i="1"/>
  <c r="R10190" i="1"/>
  <c r="S10190" i="1"/>
  <c r="O10189" i="1"/>
  <c r="P10189" i="1"/>
  <c r="Q10189" i="1"/>
  <c r="R10189" i="1"/>
  <c r="S10189" i="1"/>
  <c r="O10188" i="1"/>
  <c r="P10188" i="1"/>
  <c r="Q10188" i="1"/>
  <c r="R10188" i="1"/>
  <c r="S10188" i="1"/>
  <c r="O10187" i="1"/>
  <c r="P10187" i="1"/>
  <c r="Q10187" i="1"/>
  <c r="R10187" i="1"/>
  <c r="S10187" i="1"/>
  <c r="O10186" i="1"/>
  <c r="P10186" i="1"/>
  <c r="Q10186" i="1"/>
  <c r="R10186" i="1"/>
  <c r="S10186" i="1"/>
  <c r="O10185" i="1"/>
  <c r="P10185" i="1"/>
  <c r="Q10185" i="1"/>
  <c r="R10185" i="1"/>
  <c r="S10185" i="1"/>
  <c r="O10184" i="1"/>
  <c r="P10184" i="1"/>
  <c r="Q10184" i="1"/>
  <c r="R10184" i="1"/>
  <c r="S10184" i="1"/>
  <c r="O10182" i="1"/>
  <c r="O10183" i="1"/>
  <c r="P10182" i="1"/>
  <c r="P10183" i="1"/>
  <c r="Q10182" i="1"/>
  <c r="Q10183" i="1"/>
  <c r="R10182" i="1"/>
  <c r="R10183" i="1"/>
  <c r="S10182" i="1"/>
  <c r="S10183" i="1"/>
  <c r="O10181" i="1"/>
  <c r="P10181" i="1"/>
  <c r="Q10181" i="1"/>
  <c r="R10181" i="1"/>
  <c r="S10181" i="1"/>
  <c r="O10180" i="1"/>
  <c r="P10180" i="1"/>
  <c r="Q10180" i="1"/>
  <c r="R10180" i="1"/>
  <c r="S10180" i="1"/>
  <c r="O10179" i="1"/>
  <c r="P10179" i="1"/>
  <c r="Q10179" i="1"/>
  <c r="R10179" i="1"/>
  <c r="S10179" i="1"/>
  <c r="O10178" i="1"/>
  <c r="P10178" i="1"/>
  <c r="Q10178" i="1"/>
  <c r="R10178" i="1"/>
  <c r="S10178" i="1"/>
  <c r="O10177" i="1"/>
  <c r="P10177" i="1"/>
  <c r="Q10177" i="1"/>
  <c r="R10177" i="1"/>
  <c r="S10177" i="1"/>
  <c r="O10176" i="1"/>
  <c r="P10176" i="1"/>
  <c r="Q10176" i="1"/>
  <c r="R10176" i="1"/>
  <c r="S10176" i="1"/>
  <c r="O10175" i="1"/>
  <c r="P10175" i="1"/>
  <c r="Q10175" i="1"/>
  <c r="R10175" i="1"/>
  <c r="S10175" i="1"/>
  <c r="O10174" i="1"/>
  <c r="P10174" i="1"/>
  <c r="Q10174" i="1"/>
  <c r="R10174" i="1"/>
  <c r="S10174" i="1"/>
  <c r="O10173" i="1"/>
  <c r="P10173" i="1"/>
  <c r="Q10173" i="1"/>
  <c r="R10173" i="1"/>
  <c r="S10173" i="1"/>
  <c r="O10170" i="1"/>
  <c r="O10171" i="1"/>
  <c r="O10172" i="1"/>
  <c r="P10170" i="1"/>
  <c r="P10171" i="1"/>
  <c r="P10172" i="1"/>
  <c r="Q10170" i="1"/>
  <c r="Q10171" i="1"/>
  <c r="Q10172" i="1"/>
  <c r="R10170" i="1"/>
  <c r="R10171" i="1"/>
  <c r="R10172" i="1"/>
  <c r="S10170" i="1"/>
  <c r="S10171" i="1"/>
  <c r="S10172" i="1"/>
  <c r="O10169" i="1"/>
  <c r="P10169" i="1"/>
  <c r="Q10169" i="1"/>
  <c r="R10169" i="1"/>
  <c r="S10169" i="1"/>
  <c r="O10168" i="1"/>
  <c r="P10168" i="1"/>
  <c r="Q10168" i="1"/>
  <c r="R10168" i="1"/>
  <c r="S10168" i="1"/>
  <c r="O10167" i="1"/>
  <c r="P10167" i="1"/>
  <c r="Q10167" i="1"/>
  <c r="R10167" i="1"/>
  <c r="S10167" i="1"/>
  <c r="O10166" i="1"/>
  <c r="P10166" i="1"/>
  <c r="Q10166" i="1"/>
  <c r="R10166" i="1"/>
  <c r="S10166" i="1"/>
  <c r="O10165" i="1"/>
  <c r="P10165" i="1"/>
  <c r="Q10165" i="1"/>
  <c r="R10165" i="1"/>
  <c r="S10165" i="1"/>
  <c r="O10162" i="1"/>
  <c r="O10163" i="1"/>
  <c r="O10164" i="1"/>
  <c r="P10162" i="1"/>
  <c r="P10163" i="1"/>
  <c r="P10164" i="1"/>
  <c r="Q10162" i="1"/>
  <c r="Q10163" i="1"/>
  <c r="Q10164" i="1"/>
  <c r="R10162" i="1"/>
  <c r="R10163" i="1"/>
  <c r="R10164" i="1"/>
  <c r="S10162" i="1"/>
  <c r="S10163" i="1"/>
  <c r="S10164" i="1"/>
  <c r="O10161" i="1"/>
  <c r="P10161" i="1"/>
  <c r="Q10161" i="1"/>
  <c r="R10161" i="1"/>
  <c r="S10161" i="1"/>
  <c r="O10160" i="1"/>
  <c r="P10160" i="1"/>
  <c r="Q10160" i="1"/>
  <c r="R10160" i="1"/>
  <c r="S10160" i="1"/>
  <c r="O10159" i="1"/>
  <c r="P10159" i="1"/>
  <c r="Q10159" i="1"/>
  <c r="R10159" i="1"/>
  <c r="S10159" i="1"/>
  <c r="O10158" i="1"/>
  <c r="P10158" i="1"/>
  <c r="Q10158" i="1"/>
  <c r="R10158" i="1"/>
  <c r="S10158" i="1"/>
  <c r="O10157" i="1"/>
  <c r="P10157" i="1"/>
  <c r="Q10157" i="1"/>
  <c r="R10157" i="1"/>
  <c r="S10157" i="1"/>
  <c r="O10156" i="1"/>
  <c r="P10156" i="1"/>
  <c r="Q10156" i="1"/>
  <c r="R10156" i="1"/>
  <c r="S10156" i="1"/>
  <c r="O10155" i="1"/>
  <c r="P10155" i="1"/>
  <c r="Q10155" i="1"/>
  <c r="R10155" i="1"/>
  <c r="S10155" i="1"/>
  <c r="O10154" i="1"/>
  <c r="P10154" i="1"/>
  <c r="Q10154" i="1"/>
  <c r="R10154" i="1"/>
  <c r="S10154" i="1"/>
  <c r="O10153" i="1"/>
  <c r="P10153" i="1"/>
  <c r="Q10153" i="1"/>
  <c r="R10153" i="1"/>
  <c r="S10153" i="1"/>
  <c r="O10152" i="1"/>
  <c r="P10152" i="1"/>
  <c r="Q10152" i="1"/>
  <c r="R10152" i="1"/>
  <c r="S10152" i="1"/>
  <c r="O10150" i="1"/>
  <c r="O10151" i="1"/>
  <c r="P10150" i="1"/>
  <c r="P10151" i="1"/>
  <c r="Q10150" i="1"/>
  <c r="Q10151" i="1"/>
  <c r="R10150" i="1"/>
  <c r="R10151" i="1"/>
  <c r="S10150" i="1"/>
  <c r="S10151" i="1"/>
  <c r="P10149" i="1"/>
  <c r="Q10149" i="1"/>
  <c r="R10149" i="1"/>
  <c r="S10149" i="1"/>
  <c r="O10149" i="1"/>
  <c r="O10148" i="1"/>
  <c r="P10148" i="1"/>
  <c r="Q10148" i="1"/>
  <c r="R10148" i="1"/>
  <c r="S10148" i="1"/>
  <c r="O10146" i="1"/>
  <c r="O10147" i="1"/>
  <c r="P10146" i="1"/>
  <c r="P10147" i="1"/>
  <c r="Q10146" i="1"/>
  <c r="Q10147" i="1"/>
  <c r="R10146" i="1"/>
  <c r="R10147" i="1"/>
  <c r="S10146" i="1"/>
  <c r="S10147" i="1"/>
  <c r="O10145" i="1"/>
  <c r="P10145" i="1"/>
  <c r="Q10145" i="1"/>
  <c r="R10145" i="1"/>
  <c r="S10145" i="1"/>
  <c r="O10144" i="1"/>
  <c r="P10144" i="1"/>
  <c r="Q10144" i="1"/>
  <c r="R10144" i="1"/>
  <c r="S10144" i="1"/>
  <c r="O10143" i="1"/>
  <c r="P10143" i="1"/>
  <c r="Q10143" i="1"/>
  <c r="R10143" i="1"/>
  <c r="S10143" i="1"/>
  <c r="O10140" i="1"/>
  <c r="O10141" i="1"/>
  <c r="O10142" i="1"/>
  <c r="P10140" i="1"/>
  <c r="P10141" i="1"/>
  <c r="P10142" i="1"/>
  <c r="Q10140" i="1"/>
  <c r="Q10141" i="1"/>
  <c r="Q10142" i="1"/>
  <c r="R10140" i="1"/>
  <c r="R10141" i="1"/>
  <c r="R10142" i="1"/>
  <c r="S10140" i="1"/>
  <c r="S10141" i="1"/>
  <c r="S10142" i="1"/>
  <c r="O10138" i="1"/>
  <c r="O10139" i="1"/>
  <c r="P10138" i="1"/>
  <c r="P10139" i="1"/>
  <c r="Q10138" i="1"/>
  <c r="Q10139" i="1"/>
  <c r="R10138" i="1"/>
  <c r="R10139" i="1"/>
  <c r="S10138" i="1"/>
  <c r="S10139" i="1"/>
  <c r="O10137" i="1"/>
  <c r="P10137" i="1"/>
  <c r="Q10137" i="1"/>
  <c r="R10137" i="1"/>
  <c r="S10137" i="1"/>
  <c r="O10136" i="1"/>
  <c r="P10136" i="1"/>
  <c r="Q10136" i="1"/>
  <c r="R10136" i="1"/>
  <c r="S10136" i="1"/>
  <c r="O10135" i="1"/>
  <c r="P10135" i="1"/>
  <c r="Q10135" i="1"/>
  <c r="R10135" i="1"/>
  <c r="S10135" i="1"/>
  <c r="O10134" i="1"/>
  <c r="P10134" i="1"/>
  <c r="Q10134" i="1"/>
  <c r="R10134" i="1"/>
  <c r="S10134" i="1"/>
  <c r="O10133" i="1"/>
  <c r="P10133" i="1"/>
  <c r="Q10133" i="1"/>
  <c r="R10133" i="1"/>
  <c r="S10133" i="1"/>
  <c r="O10132" i="1"/>
  <c r="P10132" i="1"/>
  <c r="Q10132" i="1"/>
  <c r="R10132" i="1"/>
  <c r="S10132" i="1"/>
  <c r="O10131" i="1"/>
  <c r="P10131" i="1"/>
  <c r="Q10131" i="1"/>
  <c r="R10131" i="1"/>
  <c r="S10131" i="1"/>
  <c r="O10130" i="1"/>
  <c r="P10130" i="1"/>
  <c r="Q10130" i="1"/>
  <c r="R10130" i="1"/>
  <c r="S10130" i="1"/>
  <c r="O10128" i="1"/>
  <c r="O10129" i="1"/>
  <c r="P10128" i="1"/>
  <c r="P10129" i="1"/>
  <c r="Q10128" i="1"/>
  <c r="Q10129" i="1"/>
  <c r="R10128" i="1"/>
  <c r="R10129" i="1"/>
  <c r="S10128" i="1"/>
  <c r="S10129" i="1"/>
  <c r="O10126" i="1"/>
  <c r="O10127" i="1"/>
  <c r="P10126" i="1"/>
  <c r="P10127" i="1"/>
  <c r="Q10126" i="1"/>
  <c r="Q10127" i="1"/>
  <c r="R10126" i="1"/>
  <c r="R10127" i="1"/>
  <c r="S10126" i="1"/>
  <c r="S10127" i="1"/>
  <c r="O10125" i="1"/>
  <c r="P10125" i="1"/>
  <c r="Q10125" i="1"/>
  <c r="R10125" i="1"/>
  <c r="S10125" i="1"/>
  <c r="O10124" i="1"/>
  <c r="P10124" i="1"/>
  <c r="Q10124" i="1"/>
  <c r="R10124" i="1"/>
  <c r="S10124" i="1"/>
  <c r="O10123" i="1"/>
  <c r="P10123" i="1"/>
  <c r="Q10123" i="1"/>
  <c r="R10123" i="1"/>
  <c r="S10123" i="1"/>
  <c r="O10122" i="1"/>
  <c r="P10122" i="1"/>
  <c r="Q10122" i="1"/>
  <c r="R10122" i="1"/>
  <c r="S10122" i="1"/>
  <c r="O10121" i="1"/>
  <c r="P10121" i="1"/>
  <c r="Q10121" i="1"/>
  <c r="R10121" i="1"/>
  <c r="S10121" i="1"/>
  <c r="O10120" i="1"/>
  <c r="P10120" i="1"/>
  <c r="Q10120" i="1"/>
  <c r="R10120" i="1"/>
  <c r="S10120" i="1"/>
  <c r="O10119" i="1"/>
  <c r="P10119" i="1"/>
  <c r="Q10119" i="1"/>
  <c r="R10119" i="1"/>
  <c r="S10119" i="1"/>
  <c r="O10118" i="1"/>
  <c r="P10118" i="1"/>
  <c r="Q10118" i="1"/>
  <c r="R10118" i="1"/>
  <c r="S10118" i="1"/>
  <c r="O10116" i="1"/>
  <c r="O10117" i="1"/>
  <c r="P10116" i="1"/>
  <c r="P10117" i="1"/>
  <c r="Q10116" i="1"/>
  <c r="Q10117" i="1"/>
  <c r="R10116" i="1"/>
  <c r="R10117" i="1"/>
  <c r="S10116" i="1"/>
  <c r="S10117" i="1"/>
  <c r="O10115" i="1"/>
  <c r="P10115" i="1"/>
  <c r="Q10115" i="1"/>
  <c r="R10115" i="1"/>
  <c r="S10115" i="1"/>
  <c r="O10114" i="1"/>
  <c r="P10114" i="1"/>
  <c r="Q10114" i="1"/>
  <c r="R10114" i="1"/>
  <c r="S10114" i="1"/>
  <c r="O10112" i="1"/>
  <c r="O10113" i="1"/>
  <c r="P10112" i="1"/>
  <c r="P10113" i="1"/>
  <c r="Q10112" i="1"/>
  <c r="Q10113" i="1"/>
  <c r="R10112" i="1"/>
  <c r="R10113" i="1"/>
  <c r="S10112" i="1"/>
  <c r="S10113" i="1"/>
  <c r="O10111" i="1"/>
  <c r="P10111" i="1"/>
  <c r="Q10111" i="1"/>
  <c r="R10111" i="1"/>
  <c r="S10111" i="1"/>
  <c r="O10110" i="1"/>
  <c r="P10110" i="1"/>
  <c r="Q10110" i="1"/>
  <c r="R10110" i="1"/>
  <c r="S10110" i="1"/>
  <c r="O10109" i="1"/>
  <c r="P10109" i="1"/>
  <c r="Q10109" i="1"/>
  <c r="R10109" i="1"/>
  <c r="S10109" i="1"/>
  <c r="O10107" i="1"/>
  <c r="O10108" i="1"/>
  <c r="P10107" i="1"/>
  <c r="P10108" i="1"/>
  <c r="Q10107" i="1"/>
  <c r="Q10108" i="1"/>
  <c r="R10107" i="1"/>
  <c r="R10108" i="1"/>
  <c r="S10107" i="1"/>
  <c r="S10108" i="1"/>
  <c r="O10106" i="1"/>
  <c r="P10106" i="1"/>
  <c r="Q10106" i="1"/>
  <c r="R10106" i="1"/>
  <c r="S10106" i="1"/>
  <c r="O10105" i="1"/>
  <c r="P10105" i="1"/>
  <c r="Q10105" i="1"/>
  <c r="R10105" i="1"/>
  <c r="S10105" i="1"/>
  <c r="O10104" i="1"/>
  <c r="P10104" i="1"/>
  <c r="Q10104" i="1"/>
  <c r="R10104" i="1"/>
  <c r="S10104" i="1"/>
  <c r="O10103" i="1"/>
  <c r="P10103" i="1"/>
  <c r="Q10103" i="1"/>
  <c r="R10103" i="1"/>
  <c r="S10103" i="1"/>
  <c r="O10102" i="1"/>
  <c r="P10102" i="1"/>
  <c r="Q10102" i="1"/>
  <c r="R10102" i="1"/>
  <c r="S10102" i="1"/>
  <c r="O10101" i="1"/>
  <c r="P10101" i="1"/>
  <c r="Q10101" i="1"/>
  <c r="R10101" i="1"/>
  <c r="S10101" i="1"/>
  <c r="O10100" i="1"/>
  <c r="P10100" i="1"/>
  <c r="Q10100" i="1"/>
  <c r="R10100" i="1"/>
  <c r="S10100" i="1"/>
  <c r="O10099" i="1"/>
  <c r="P10099" i="1"/>
  <c r="Q10099" i="1"/>
  <c r="R10099" i="1"/>
  <c r="S10099" i="1"/>
  <c r="O10098" i="1"/>
  <c r="P10098" i="1"/>
  <c r="Q10098" i="1"/>
  <c r="R10098" i="1"/>
  <c r="S10098" i="1"/>
  <c r="O10097" i="1"/>
  <c r="P10097" i="1"/>
  <c r="Q10097" i="1"/>
  <c r="R10097" i="1"/>
  <c r="S10097" i="1"/>
  <c r="O10096" i="1"/>
  <c r="P10096" i="1"/>
  <c r="Q10096" i="1"/>
  <c r="R10096" i="1"/>
  <c r="S10096" i="1"/>
  <c r="O10095" i="1"/>
  <c r="P10095" i="1"/>
  <c r="Q10095" i="1"/>
  <c r="R10095" i="1"/>
  <c r="S10095" i="1"/>
  <c r="O10094" i="1"/>
  <c r="P10094" i="1"/>
  <c r="Q10094" i="1"/>
  <c r="R10094" i="1"/>
  <c r="S10094" i="1"/>
  <c r="O10093" i="1"/>
  <c r="P10093" i="1"/>
  <c r="Q10093" i="1"/>
  <c r="R10093" i="1"/>
  <c r="S10093" i="1"/>
  <c r="O10090" i="1"/>
  <c r="O10091" i="1"/>
  <c r="O10092" i="1"/>
  <c r="P10090" i="1"/>
  <c r="P10091" i="1"/>
  <c r="P10092" i="1"/>
  <c r="Q10090" i="1"/>
  <c r="Q10091" i="1"/>
  <c r="Q10092" i="1"/>
  <c r="R10090" i="1"/>
  <c r="R10091" i="1"/>
  <c r="R10092" i="1"/>
  <c r="S10090" i="1"/>
  <c r="S10091" i="1"/>
  <c r="S10092" i="1"/>
  <c r="O10089" i="1"/>
  <c r="P10089" i="1"/>
  <c r="Q10089" i="1"/>
  <c r="R10089" i="1"/>
  <c r="S10089" i="1"/>
  <c r="O10088" i="1"/>
  <c r="P10088" i="1"/>
  <c r="Q10088" i="1"/>
  <c r="R10088" i="1"/>
  <c r="S10088" i="1"/>
  <c r="O10087" i="1"/>
  <c r="P10087" i="1"/>
  <c r="Q10087" i="1"/>
  <c r="R10087" i="1"/>
  <c r="S10087" i="1"/>
  <c r="O10086" i="1"/>
  <c r="P10086" i="1"/>
  <c r="Q10086" i="1"/>
  <c r="R10086" i="1"/>
  <c r="S10086" i="1"/>
  <c r="O10084" i="1"/>
  <c r="O10085" i="1"/>
  <c r="P10084" i="1"/>
  <c r="P10085" i="1"/>
  <c r="Q10084" i="1"/>
  <c r="Q10085" i="1"/>
  <c r="R10084" i="1"/>
  <c r="R10085" i="1"/>
  <c r="S10084" i="1"/>
  <c r="S10085" i="1"/>
  <c r="O10083" i="1"/>
  <c r="P10083" i="1"/>
  <c r="Q10083" i="1"/>
  <c r="R10083" i="1"/>
  <c r="S10083" i="1"/>
  <c r="O10082" i="1"/>
  <c r="P10082" i="1"/>
  <c r="Q10082" i="1"/>
  <c r="R10082" i="1"/>
  <c r="S10082" i="1"/>
  <c r="O10081" i="1"/>
  <c r="P10081" i="1"/>
  <c r="Q10081" i="1"/>
  <c r="R10081" i="1"/>
  <c r="S10081" i="1"/>
  <c r="O10080" i="1"/>
  <c r="P10080" i="1"/>
  <c r="Q10080" i="1"/>
  <c r="R10080" i="1"/>
  <c r="S10080" i="1"/>
  <c r="O10077" i="1"/>
  <c r="O10078" i="1"/>
  <c r="O10079" i="1"/>
  <c r="P10077" i="1"/>
  <c r="P10078" i="1"/>
  <c r="P10079" i="1"/>
  <c r="Q10077" i="1"/>
  <c r="Q10078" i="1"/>
  <c r="Q10079" i="1"/>
  <c r="R10077" i="1"/>
  <c r="R10078" i="1"/>
  <c r="R10079" i="1"/>
  <c r="S10077" i="1"/>
  <c r="S10078" i="1"/>
  <c r="S10079" i="1"/>
  <c r="O10076" i="1"/>
  <c r="P10076" i="1"/>
  <c r="Q10076" i="1"/>
  <c r="R10076" i="1"/>
  <c r="S10076" i="1"/>
  <c r="O10075" i="1"/>
  <c r="P10075" i="1"/>
  <c r="Q10075" i="1"/>
  <c r="R10075" i="1"/>
  <c r="S10075" i="1"/>
  <c r="O10073" i="1"/>
  <c r="O10074" i="1"/>
  <c r="P10073" i="1"/>
  <c r="P10074" i="1"/>
  <c r="Q10073" i="1"/>
  <c r="Q10074" i="1"/>
  <c r="R10073" i="1"/>
  <c r="R10074" i="1"/>
  <c r="S10073" i="1"/>
  <c r="S10074" i="1"/>
  <c r="O10071" i="1"/>
  <c r="O10072" i="1"/>
  <c r="P10071" i="1"/>
  <c r="P10072" i="1"/>
  <c r="Q10071" i="1"/>
  <c r="Q10072" i="1"/>
  <c r="R10071" i="1"/>
  <c r="R10072" i="1"/>
  <c r="S10071" i="1"/>
  <c r="S10072" i="1"/>
  <c r="O10069" i="1"/>
  <c r="O10070" i="1"/>
  <c r="P10069" i="1"/>
  <c r="P10070" i="1"/>
  <c r="Q10069" i="1"/>
  <c r="Q10070" i="1"/>
  <c r="R10069" i="1"/>
  <c r="R10070" i="1"/>
  <c r="S10069" i="1"/>
  <c r="S10070" i="1"/>
  <c r="O10068" i="1"/>
  <c r="P10068" i="1"/>
  <c r="Q10068" i="1"/>
  <c r="R10068" i="1"/>
  <c r="S10068" i="1"/>
  <c r="O10067" i="1"/>
  <c r="P10067" i="1"/>
  <c r="Q10067" i="1"/>
  <c r="R10067" i="1"/>
  <c r="S10067" i="1"/>
  <c r="O10066" i="1"/>
  <c r="P10066" i="1"/>
  <c r="Q10066" i="1"/>
  <c r="R10066" i="1"/>
  <c r="S10066" i="1"/>
  <c r="O10065" i="1"/>
  <c r="P10065" i="1"/>
  <c r="Q10065" i="1"/>
  <c r="R10065" i="1"/>
  <c r="S10065" i="1"/>
  <c r="O10064" i="1"/>
  <c r="P10064" i="1"/>
  <c r="Q10064" i="1"/>
  <c r="R10064" i="1"/>
  <c r="S10064" i="1"/>
  <c r="O10063" i="1"/>
  <c r="P10063" i="1"/>
  <c r="Q10063" i="1"/>
  <c r="R10063" i="1"/>
  <c r="S10063" i="1"/>
  <c r="O10062" i="1"/>
  <c r="P10062" i="1"/>
  <c r="Q10062" i="1"/>
  <c r="R10062" i="1"/>
  <c r="S10062" i="1"/>
  <c r="O10061" i="1"/>
  <c r="P10061" i="1"/>
  <c r="Q10061" i="1"/>
  <c r="R10061" i="1"/>
  <c r="S10061" i="1"/>
  <c r="O10059" i="1"/>
  <c r="O10060" i="1"/>
  <c r="P10059" i="1"/>
  <c r="P10060" i="1"/>
  <c r="Q10059" i="1"/>
  <c r="Q10060" i="1"/>
  <c r="R10059" i="1"/>
  <c r="R10060" i="1"/>
  <c r="S10059" i="1"/>
  <c r="S10060" i="1"/>
  <c r="O10058" i="1"/>
  <c r="P10058" i="1"/>
  <c r="Q10058" i="1"/>
  <c r="R10058" i="1"/>
  <c r="S10058" i="1"/>
  <c r="O10057" i="1"/>
  <c r="P10057" i="1"/>
  <c r="Q10057" i="1"/>
  <c r="R10057" i="1"/>
  <c r="S10057" i="1"/>
  <c r="O10056" i="1"/>
  <c r="P10056" i="1"/>
  <c r="Q10056" i="1"/>
  <c r="R10056" i="1"/>
  <c r="S10056" i="1"/>
  <c r="O10054" i="1"/>
  <c r="O10055" i="1"/>
  <c r="P10054" i="1"/>
  <c r="P10055" i="1"/>
  <c r="Q10054" i="1"/>
  <c r="Q10055" i="1"/>
  <c r="R10054" i="1"/>
  <c r="R10055" i="1"/>
  <c r="S10054" i="1"/>
  <c r="S10055" i="1"/>
  <c r="O10053" i="1"/>
  <c r="P10053" i="1"/>
  <c r="Q10053" i="1"/>
  <c r="R10053" i="1"/>
  <c r="S10053" i="1"/>
  <c r="O10052" i="1"/>
  <c r="P10052" i="1"/>
  <c r="Q10052" i="1"/>
  <c r="R10052" i="1"/>
  <c r="S10052" i="1"/>
  <c r="O10051" i="1"/>
  <c r="P10051" i="1"/>
  <c r="Q10051" i="1"/>
  <c r="R10051" i="1"/>
  <c r="S10051" i="1"/>
  <c r="O10050" i="1"/>
  <c r="P10050" i="1"/>
  <c r="Q10050" i="1"/>
  <c r="R10050" i="1"/>
  <c r="S10050" i="1"/>
  <c r="O10049" i="1"/>
  <c r="P10049" i="1"/>
  <c r="Q10049" i="1"/>
  <c r="R10049" i="1"/>
  <c r="S10049" i="1"/>
  <c r="O10048" i="1"/>
  <c r="P10048" i="1"/>
  <c r="Q10048" i="1"/>
  <c r="R10048" i="1"/>
  <c r="S10048" i="1"/>
  <c r="O10047" i="1"/>
  <c r="P10047" i="1"/>
  <c r="Q10047" i="1"/>
  <c r="R10047" i="1"/>
  <c r="S10047" i="1"/>
  <c r="O10046" i="1"/>
  <c r="P10046" i="1"/>
  <c r="Q10046" i="1"/>
  <c r="R10046" i="1"/>
  <c r="S10046" i="1"/>
  <c r="O10045" i="1"/>
  <c r="P10045" i="1"/>
  <c r="Q10045" i="1"/>
  <c r="R10045" i="1"/>
  <c r="S10045" i="1"/>
  <c r="O10044" i="1"/>
  <c r="P10044" i="1"/>
  <c r="Q10044" i="1"/>
  <c r="R10044" i="1"/>
  <c r="S10044" i="1"/>
  <c r="O10043" i="1"/>
  <c r="P10043" i="1"/>
  <c r="Q10043" i="1"/>
  <c r="R10043" i="1"/>
  <c r="S10043" i="1"/>
  <c r="O10042" i="1"/>
  <c r="P10042" i="1"/>
  <c r="Q10042" i="1"/>
  <c r="R10042" i="1"/>
  <c r="S10042" i="1"/>
  <c r="O10041" i="1"/>
  <c r="P10041" i="1"/>
  <c r="Q10041" i="1"/>
  <c r="R10041" i="1"/>
  <c r="S10041" i="1"/>
  <c r="O10040" i="1"/>
  <c r="P10040" i="1"/>
  <c r="Q10040" i="1"/>
  <c r="R10040" i="1"/>
  <c r="S10040" i="1"/>
  <c r="O10039" i="1"/>
  <c r="P10039" i="1"/>
  <c r="Q10039" i="1"/>
  <c r="R10039" i="1"/>
  <c r="S10039" i="1"/>
  <c r="O10038" i="1"/>
  <c r="P10038" i="1"/>
  <c r="Q10038" i="1"/>
  <c r="R10038" i="1"/>
  <c r="S10038" i="1"/>
  <c r="O10037" i="1"/>
  <c r="P10037" i="1"/>
  <c r="Q10037" i="1"/>
  <c r="R10037" i="1"/>
  <c r="S10037" i="1"/>
  <c r="O10036" i="1"/>
  <c r="P10036" i="1"/>
  <c r="Q10036" i="1"/>
  <c r="R10036" i="1"/>
  <c r="S10036" i="1"/>
  <c r="O10035" i="1"/>
  <c r="P10035" i="1"/>
  <c r="Q10035" i="1"/>
  <c r="R10035" i="1"/>
  <c r="S10035" i="1"/>
  <c r="O10034" i="1"/>
  <c r="P10034" i="1"/>
  <c r="Q10034" i="1"/>
  <c r="R10034" i="1"/>
  <c r="S10034" i="1"/>
  <c r="O10033" i="1"/>
  <c r="P10033" i="1"/>
  <c r="Q10033" i="1"/>
  <c r="R10033" i="1"/>
  <c r="S10033" i="1"/>
  <c r="O10031" i="1"/>
  <c r="O10032" i="1"/>
  <c r="P10031" i="1"/>
  <c r="P10032" i="1"/>
  <c r="Q10031" i="1"/>
  <c r="Q10032" i="1"/>
  <c r="R10031" i="1"/>
  <c r="R10032" i="1"/>
  <c r="S10031" i="1"/>
  <c r="S10032" i="1"/>
  <c r="O10030" i="1"/>
  <c r="P10030" i="1"/>
  <c r="Q10030" i="1"/>
  <c r="R10030" i="1"/>
  <c r="S10030" i="1"/>
  <c r="O10029" i="1"/>
  <c r="P10029" i="1"/>
  <c r="Q10029" i="1"/>
  <c r="R10029" i="1"/>
  <c r="S10029" i="1"/>
  <c r="O10028" i="1"/>
  <c r="P10028" i="1"/>
  <c r="Q10028" i="1"/>
  <c r="R10028" i="1"/>
  <c r="S10028" i="1"/>
  <c r="O10027" i="1"/>
  <c r="P10027" i="1"/>
  <c r="Q10027" i="1"/>
  <c r="R10027" i="1"/>
  <c r="S10027" i="1"/>
  <c r="O10026" i="1"/>
  <c r="P10026" i="1"/>
  <c r="Q10026" i="1"/>
  <c r="R10026" i="1"/>
  <c r="S10026" i="1"/>
  <c r="O10025" i="1"/>
  <c r="P10025" i="1"/>
  <c r="Q10025" i="1"/>
  <c r="R10025" i="1"/>
  <c r="S10025" i="1"/>
  <c r="O10024" i="1"/>
  <c r="P10024" i="1"/>
  <c r="Q10024" i="1"/>
  <c r="R10024" i="1"/>
  <c r="S10024" i="1"/>
  <c r="O10022" i="1"/>
  <c r="O10023" i="1"/>
  <c r="P10022" i="1"/>
  <c r="P10023" i="1"/>
  <c r="Q10022" i="1"/>
  <c r="Q10023" i="1"/>
  <c r="R10022" i="1"/>
  <c r="R10023" i="1"/>
  <c r="S10022" i="1"/>
  <c r="S10023" i="1"/>
  <c r="O10021" i="1"/>
  <c r="P10021" i="1"/>
  <c r="Q10021" i="1"/>
  <c r="R10021" i="1"/>
  <c r="S10021" i="1"/>
  <c r="O10019" i="1"/>
  <c r="O10020" i="1"/>
  <c r="P10019" i="1"/>
  <c r="P10020" i="1"/>
  <c r="Q10019" i="1"/>
  <c r="Q10020" i="1"/>
  <c r="R10019" i="1"/>
  <c r="R10020" i="1"/>
  <c r="S10019" i="1"/>
  <c r="S10020" i="1"/>
  <c r="O10018" i="1"/>
  <c r="P10018" i="1"/>
  <c r="Q10018" i="1"/>
  <c r="R10018" i="1"/>
  <c r="S10018" i="1"/>
  <c r="O10017" i="1"/>
  <c r="P10017" i="1"/>
  <c r="Q10017" i="1"/>
  <c r="R10017" i="1"/>
  <c r="S10017" i="1"/>
  <c r="O10016" i="1"/>
  <c r="P10016" i="1"/>
  <c r="Q10016" i="1"/>
  <c r="R10016" i="1"/>
  <c r="S10016" i="1"/>
  <c r="O10015" i="1"/>
  <c r="P10015" i="1"/>
  <c r="Q10015" i="1"/>
  <c r="R10015" i="1"/>
  <c r="S10015" i="1"/>
  <c r="O10014" i="1"/>
  <c r="P10014" i="1"/>
  <c r="Q10014" i="1"/>
  <c r="R10014" i="1"/>
  <c r="S10014" i="1"/>
  <c r="O10013" i="1"/>
  <c r="P10013" i="1"/>
  <c r="Q10013" i="1"/>
  <c r="R10013" i="1"/>
  <c r="S10013" i="1"/>
  <c r="O10006" i="1"/>
  <c r="O10007" i="1"/>
  <c r="O10008" i="1"/>
  <c r="O10009" i="1"/>
  <c r="O10010" i="1"/>
  <c r="O10011" i="1"/>
  <c r="O10012" i="1"/>
  <c r="P10006" i="1"/>
  <c r="P10007" i="1"/>
  <c r="P10008" i="1"/>
  <c r="P10009" i="1"/>
  <c r="P10010" i="1"/>
  <c r="P10011" i="1"/>
  <c r="P10012" i="1"/>
  <c r="Q10006" i="1"/>
  <c r="Q10007" i="1"/>
  <c r="Q10008" i="1"/>
  <c r="Q10009" i="1"/>
  <c r="Q10010" i="1"/>
  <c r="Q10011" i="1"/>
  <c r="Q10012" i="1"/>
  <c r="R10006" i="1"/>
  <c r="R10007" i="1"/>
  <c r="R10008" i="1"/>
  <c r="R10009" i="1"/>
  <c r="R10010" i="1"/>
  <c r="R10011" i="1"/>
  <c r="R10012" i="1"/>
  <c r="S10006" i="1"/>
  <c r="S10007" i="1"/>
  <c r="S10008" i="1"/>
  <c r="S10009" i="1"/>
  <c r="S10010" i="1"/>
  <c r="S10011" i="1"/>
  <c r="S10012" i="1"/>
  <c r="O10005" i="1"/>
  <c r="P10005" i="1"/>
  <c r="Q10005" i="1"/>
  <c r="R10005" i="1"/>
  <c r="S10005" i="1"/>
  <c r="O10004" i="1"/>
  <c r="P10004" i="1"/>
  <c r="Q10004" i="1"/>
  <c r="R10004" i="1"/>
  <c r="S10004" i="1"/>
  <c r="O10002" i="1"/>
  <c r="O10003" i="1"/>
  <c r="P10002" i="1"/>
  <c r="P10003" i="1"/>
  <c r="Q10002" i="1"/>
  <c r="Q10003" i="1"/>
  <c r="R10002" i="1"/>
  <c r="R10003" i="1"/>
  <c r="S10002" i="1"/>
  <c r="S10003" i="1"/>
  <c r="O10001" i="1"/>
  <c r="P10001" i="1"/>
  <c r="Q10001" i="1"/>
  <c r="R10001" i="1"/>
  <c r="S10001" i="1"/>
  <c r="O10000" i="1"/>
  <c r="P10000" i="1"/>
  <c r="Q10000" i="1"/>
  <c r="R10000" i="1"/>
  <c r="S10000" i="1"/>
  <c r="O9994" i="1"/>
  <c r="O9995" i="1"/>
  <c r="O9996" i="1"/>
  <c r="O9997" i="1"/>
  <c r="O9998" i="1"/>
  <c r="O9999" i="1"/>
  <c r="P9994" i="1"/>
  <c r="P9995" i="1"/>
  <c r="P9996" i="1"/>
  <c r="P9997" i="1"/>
  <c r="P9998" i="1"/>
  <c r="P9999" i="1"/>
  <c r="Q9994" i="1"/>
  <c r="Q9995" i="1"/>
  <c r="Q9996" i="1"/>
  <c r="Q9997" i="1"/>
  <c r="Q9998" i="1"/>
  <c r="Q9999" i="1"/>
  <c r="R9994" i="1"/>
  <c r="R9995" i="1"/>
  <c r="R9996" i="1"/>
  <c r="R9997" i="1"/>
  <c r="R9998" i="1"/>
  <c r="R9999" i="1"/>
  <c r="S9994" i="1"/>
  <c r="S9995" i="1"/>
  <c r="S9996" i="1"/>
  <c r="S9997" i="1"/>
  <c r="S9998" i="1"/>
  <c r="S9999" i="1"/>
  <c r="O9993" i="1"/>
  <c r="P9993" i="1"/>
  <c r="Q9993" i="1"/>
  <c r="R9993" i="1"/>
  <c r="S9993" i="1"/>
  <c r="O9992" i="1"/>
  <c r="P9992" i="1"/>
  <c r="Q9992" i="1"/>
  <c r="R9992" i="1"/>
  <c r="S9992" i="1"/>
  <c r="O9991" i="1"/>
  <c r="P9991" i="1"/>
  <c r="Q9991" i="1"/>
  <c r="R9991" i="1"/>
  <c r="S9991" i="1"/>
  <c r="O9990" i="1"/>
  <c r="P9990" i="1"/>
  <c r="Q9990" i="1"/>
  <c r="R9990" i="1"/>
  <c r="S9990" i="1"/>
  <c r="O9989" i="1"/>
  <c r="P9989" i="1"/>
  <c r="Q9989" i="1"/>
  <c r="R9989" i="1"/>
  <c r="S9989" i="1"/>
  <c r="O9988" i="1"/>
  <c r="P9988" i="1"/>
  <c r="Q9988" i="1"/>
  <c r="R9988" i="1"/>
  <c r="S9988" i="1"/>
  <c r="O9986" i="1"/>
  <c r="O9987" i="1"/>
  <c r="P9986" i="1"/>
  <c r="P9987" i="1"/>
  <c r="Q9986" i="1"/>
  <c r="Q9987" i="1"/>
  <c r="R9986" i="1"/>
  <c r="R9987" i="1"/>
  <c r="S9986" i="1"/>
  <c r="S9987" i="1"/>
  <c r="O9985" i="1"/>
  <c r="P9985" i="1"/>
  <c r="Q9985" i="1"/>
  <c r="R9985" i="1"/>
  <c r="S9985" i="1"/>
  <c r="O9984" i="1"/>
  <c r="P9984" i="1"/>
  <c r="Q9984" i="1"/>
  <c r="R9984" i="1"/>
  <c r="S9984" i="1"/>
  <c r="O9983" i="1"/>
  <c r="P9983" i="1"/>
  <c r="Q9983" i="1"/>
  <c r="R9983" i="1"/>
  <c r="S9983" i="1"/>
  <c r="O9982" i="1"/>
  <c r="P9982" i="1"/>
  <c r="Q9982" i="1"/>
  <c r="R9982" i="1"/>
  <c r="S9982" i="1"/>
  <c r="O9981" i="1"/>
  <c r="P9981" i="1"/>
  <c r="Q9981" i="1"/>
  <c r="R9981" i="1"/>
  <c r="S9981" i="1"/>
  <c r="O9980" i="1"/>
  <c r="P9980" i="1"/>
  <c r="Q9980" i="1"/>
  <c r="R9980" i="1"/>
  <c r="S9980" i="1"/>
  <c r="O9979" i="1"/>
  <c r="P9979" i="1"/>
  <c r="Q9979" i="1"/>
  <c r="R9979" i="1"/>
  <c r="S9979" i="1"/>
  <c r="O9978" i="1"/>
  <c r="P9978" i="1"/>
  <c r="Q9978" i="1"/>
  <c r="R9978" i="1"/>
  <c r="S9978" i="1"/>
  <c r="O9977" i="1"/>
  <c r="P9977" i="1"/>
  <c r="Q9977" i="1"/>
  <c r="R9977" i="1"/>
  <c r="S9977" i="1"/>
  <c r="O9976" i="1"/>
  <c r="P9976" i="1"/>
  <c r="Q9976" i="1"/>
  <c r="R9976" i="1"/>
  <c r="S9976" i="1"/>
  <c r="O9975" i="1"/>
  <c r="P9975" i="1"/>
  <c r="Q9975" i="1"/>
  <c r="R9975" i="1"/>
  <c r="S9975" i="1"/>
  <c r="O9974" i="1"/>
  <c r="P9974" i="1"/>
  <c r="Q9974" i="1"/>
  <c r="R9974" i="1"/>
  <c r="S9974" i="1"/>
  <c r="O9973" i="1"/>
  <c r="P9973" i="1"/>
  <c r="Q9973" i="1"/>
  <c r="R9973" i="1"/>
  <c r="S9973" i="1"/>
  <c r="O9972" i="1"/>
  <c r="P9972" i="1"/>
  <c r="Q9972" i="1"/>
  <c r="R9972" i="1"/>
  <c r="S9972" i="1"/>
  <c r="O9971" i="1"/>
  <c r="P9971" i="1"/>
  <c r="Q9971" i="1"/>
  <c r="R9971" i="1"/>
  <c r="S9971" i="1"/>
  <c r="O9970" i="1"/>
  <c r="P9970" i="1"/>
  <c r="Q9970" i="1"/>
  <c r="R9970" i="1"/>
  <c r="S9970" i="1"/>
  <c r="O9969" i="1"/>
  <c r="P9969" i="1"/>
  <c r="Q9969" i="1"/>
  <c r="R9969" i="1"/>
  <c r="S9969" i="1"/>
  <c r="O9968" i="1"/>
  <c r="P9968" i="1"/>
  <c r="Q9968" i="1"/>
  <c r="R9968" i="1"/>
  <c r="S9968" i="1"/>
  <c r="O9966" i="1"/>
  <c r="O9967" i="1"/>
  <c r="P9966" i="1"/>
  <c r="P9967" i="1"/>
  <c r="Q9966" i="1"/>
  <c r="Q9967" i="1"/>
  <c r="R9966" i="1"/>
  <c r="R9967" i="1"/>
  <c r="S9966" i="1"/>
  <c r="S9967" i="1"/>
  <c r="O9965" i="1"/>
  <c r="P9965" i="1"/>
  <c r="Q9965" i="1"/>
  <c r="R9965" i="1"/>
  <c r="S9965" i="1"/>
  <c r="O9964" i="1"/>
  <c r="P9964" i="1"/>
  <c r="Q9964" i="1"/>
  <c r="R9964" i="1"/>
  <c r="S9964" i="1"/>
  <c r="O9963" i="1"/>
  <c r="P9963" i="1"/>
  <c r="Q9963" i="1"/>
  <c r="R9963" i="1"/>
  <c r="S9963" i="1"/>
  <c r="O9962" i="1"/>
  <c r="P9962" i="1"/>
  <c r="Q9962" i="1"/>
  <c r="R9962" i="1"/>
  <c r="S9962" i="1"/>
  <c r="O9960" i="1"/>
  <c r="O9961" i="1"/>
  <c r="P9960" i="1"/>
  <c r="P9961" i="1"/>
  <c r="Q9960" i="1"/>
  <c r="Q9961" i="1"/>
  <c r="R9960" i="1"/>
  <c r="R9961" i="1"/>
  <c r="S9960" i="1"/>
  <c r="S9961" i="1"/>
  <c r="O9959" i="1"/>
  <c r="P9959" i="1"/>
  <c r="Q9959" i="1"/>
  <c r="R9959" i="1"/>
  <c r="S9959" i="1"/>
  <c r="O9958" i="1"/>
  <c r="P9958" i="1"/>
  <c r="Q9958" i="1"/>
  <c r="R9958" i="1"/>
  <c r="S9958" i="1"/>
  <c r="O9957" i="1"/>
  <c r="P9957" i="1"/>
  <c r="Q9957" i="1"/>
  <c r="R9957" i="1"/>
  <c r="S9957" i="1"/>
  <c r="O9956" i="1"/>
  <c r="P9956" i="1"/>
  <c r="Q9956" i="1"/>
  <c r="R9956" i="1"/>
  <c r="S9956" i="1"/>
  <c r="O9955" i="1"/>
  <c r="P9955" i="1"/>
  <c r="Q9955" i="1"/>
  <c r="R9955" i="1"/>
  <c r="S9955" i="1"/>
  <c r="O9954" i="1"/>
  <c r="P9954" i="1"/>
  <c r="Q9954" i="1"/>
  <c r="R9954" i="1"/>
  <c r="S9954" i="1"/>
  <c r="O9950" i="1"/>
  <c r="O9951" i="1"/>
  <c r="O9952" i="1"/>
  <c r="O9953" i="1"/>
  <c r="P9950" i="1"/>
  <c r="P9951" i="1"/>
  <c r="P9952" i="1"/>
  <c r="P9953" i="1"/>
  <c r="Q9950" i="1"/>
  <c r="Q9951" i="1"/>
  <c r="Q9952" i="1"/>
  <c r="Q9953" i="1"/>
  <c r="R9950" i="1"/>
  <c r="R9951" i="1"/>
  <c r="R9952" i="1"/>
  <c r="R9953" i="1"/>
  <c r="S9950" i="1"/>
  <c r="S9951" i="1"/>
  <c r="S9952" i="1"/>
  <c r="S9953" i="1"/>
  <c r="O9947" i="1"/>
  <c r="O9948" i="1"/>
  <c r="O9949" i="1"/>
  <c r="P9947" i="1"/>
  <c r="P9948" i="1"/>
  <c r="P9949" i="1"/>
  <c r="Q9947" i="1"/>
  <c r="Q9948" i="1"/>
  <c r="Q9949" i="1"/>
  <c r="R9947" i="1"/>
  <c r="R9948" i="1"/>
  <c r="R9949" i="1"/>
  <c r="S9947" i="1"/>
  <c r="S9948" i="1"/>
  <c r="S9949" i="1"/>
  <c r="O9946" i="1"/>
  <c r="P9946" i="1"/>
  <c r="Q9946" i="1"/>
  <c r="R9946" i="1"/>
  <c r="S9946" i="1"/>
  <c r="O9944" i="1"/>
  <c r="O9945" i="1"/>
  <c r="P9944" i="1"/>
  <c r="P9945" i="1"/>
  <c r="Q9944" i="1"/>
  <c r="Q9945" i="1"/>
  <c r="R9944" i="1"/>
  <c r="R9945" i="1"/>
  <c r="S9944" i="1"/>
  <c r="S9945" i="1"/>
  <c r="O9943" i="1"/>
  <c r="P9943" i="1"/>
  <c r="Q9943" i="1"/>
  <c r="R9943" i="1"/>
  <c r="S9943" i="1"/>
  <c r="O9942" i="1"/>
  <c r="P9942" i="1"/>
  <c r="Q9942" i="1"/>
  <c r="R9942" i="1"/>
  <c r="S9942" i="1"/>
  <c r="O9941" i="1"/>
  <c r="P9941" i="1"/>
  <c r="Q9941" i="1"/>
  <c r="R9941" i="1"/>
  <c r="S9941" i="1"/>
  <c r="O9940" i="1"/>
  <c r="P9940" i="1"/>
  <c r="Q9940" i="1"/>
  <c r="R9940" i="1"/>
  <c r="S9940" i="1"/>
  <c r="O9939" i="1"/>
  <c r="P9939" i="1"/>
  <c r="Q9939" i="1"/>
  <c r="R9939" i="1"/>
  <c r="S9939" i="1"/>
  <c r="O9938" i="1"/>
  <c r="P9938" i="1"/>
  <c r="Q9938" i="1"/>
  <c r="R9938" i="1"/>
  <c r="S9938" i="1"/>
  <c r="O9936" i="1"/>
  <c r="O9937" i="1"/>
  <c r="P9936" i="1"/>
  <c r="P9937" i="1"/>
  <c r="Q9936" i="1"/>
  <c r="Q9937" i="1"/>
  <c r="R9936" i="1"/>
  <c r="R9937" i="1"/>
  <c r="S9936" i="1"/>
  <c r="S9937" i="1"/>
  <c r="O9935" i="1"/>
  <c r="P9935" i="1"/>
  <c r="Q9935" i="1"/>
  <c r="R9935" i="1"/>
  <c r="S9935" i="1"/>
  <c r="O9934" i="1"/>
  <c r="P9934" i="1"/>
  <c r="Q9934" i="1"/>
  <c r="R9934" i="1"/>
  <c r="S9934" i="1"/>
  <c r="O9933" i="1"/>
  <c r="P9933" i="1"/>
  <c r="Q9933" i="1"/>
  <c r="R9933" i="1"/>
  <c r="S9933" i="1"/>
  <c r="O9932" i="1"/>
  <c r="P9932" i="1"/>
  <c r="Q9932" i="1"/>
  <c r="R9932" i="1"/>
  <c r="S9932" i="1"/>
  <c r="O9931" i="1"/>
  <c r="P9931" i="1"/>
  <c r="Q9931" i="1"/>
  <c r="R9931" i="1"/>
  <c r="S9931" i="1"/>
  <c r="O9930" i="1"/>
  <c r="P9930" i="1"/>
  <c r="Q9930" i="1"/>
  <c r="R9930" i="1"/>
  <c r="S9930" i="1"/>
  <c r="O9929" i="1"/>
  <c r="P9929" i="1"/>
  <c r="Q9929" i="1"/>
  <c r="R9929" i="1"/>
  <c r="S9929" i="1"/>
  <c r="O9928" i="1"/>
  <c r="P9928" i="1"/>
  <c r="Q9928" i="1"/>
  <c r="R9928" i="1"/>
  <c r="S9928" i="1"/>
  <c r="O9927" i="1"/>
  <c r="P9927" i="1"/>
  <c r="Q9927" i="1"/>
  <c r="R9927" i="1"/>
  <c r="S9927" i="1"/>
  <c r="O9926" i="1"/>
  <c r="P9926" i="1"/>
  <c r="Q9926" i="1"/>
  <c r="R9926" i="1"/>
  <c r="S9926" i="1"/>
  <c r="O9924" i="1"/>
  <c r="O9925" i="1"/>
  <c r="P9924" i="1"/>
  <c r="P9925" i="1"/>
  <c r="Q9924" i="1"/>
  <c r="Q9925" i="1"/>
  <c r="R9924" i="1"/>
  <c r="R9925" i="1"/>
  <c r="S9924" i="1"/>
  <c r="S9925" i="1"/>
  <c r="O9923" i="1"/>
  <c r="P9923" i="1"/>
  <c r="Q9923" i="1"/>
  <c r="R9923" i="1"/>
  <c r="S9923" i="1"/>
  <c r="O9922" i="1"/>
  <c r="P9922" i="1"/>
  <c r="Q9922" i="1"/>
  <c r="R9922" i="1"/>
  <c r="S9922" i="1"/>
  <c r="O9921" i="1"/>
  <c r="P9921" i="1"/>
  <c r="Q9921" i="1"/>
  <c r="R9921" i="1"/>
  <c r="S9921" i="1"/>
  <c r="O9920" i="1"/>
  <c r="P9920" i="1"/>
  <c r="Q9920" i="1"/>
  <c r="R9920" i="1"/>
  <c r="S9920" i="1"/>
  <c r="O9919" i="1"/>
  <c r="P9919" i="1"/>
  <c r="Q9919" i="1"/>
  <c r="R9919" i="1"/>
  <c r="S9919" i="1"/>
  <c r="O9918" i="1"/>
  <c r="P9918" i="1"/>
  <c r="Q9918" i="1"/>
  <c r="R9918" i="1"/>
  <c r="S9918" i="1"/>
  <c r="O9917" i="1"/>
  <c r="P9917" i="1"/>
  <c r="Q9917" i="1"/>
  <c r="R9917" i="1"/>
  <c r="S9917" i="1"/>
  <c r="O9916" i="1"/>
  <c r="P9916" i="1"/>
  <c r="Q9916" i="1"/>
  <c r="R9916" i="1"/>
  <c r="S9916" i="1"/>
  <c r="O9911" i="1"/>
  <c r="O9912" i="1"/>
  <c r="O9913" i="1"/>
  <c r="O9914" i="1"/>
  <c r="O9915" i="1"/>
  <c r="P9911" i="1"/>
  <c r="P9912" i="1"/>
  <c r="P9913" i="1"/>
  <c r="P9914" i="1"/>
  <c r="P9915" i="1"/>
  <c r="Q9911" i="1"/>
  <c r="Q9912" i="1"/>
  <c r="Q9913" i="1"/>
  <c r="Q9914" i="1"/>
  <c r="Q9915" i="1"/>
  <c r="R9911" i="1"/>
  <c r="R9912" i="1"/>
  <c r="R9913" i="1"/>
  <c r="R9914" i="1"/>
  <c r="R9915" i="1"/>
  <c r="S9911" i="1"/>
  <c r="S9912" i="1"/>
  <c r="S9913" i="1"/>
  <c r="S9914" i="1"/>
  <c r="S9915" i="1"/>
  <c r="O9909" i="1"/>
  <c r="O9910" i="1"/>
  <c r="P9909" i="1"/>
  <c r="P9910" i="1"/>
  <c r="Q9909" i="1"/>
  <c r="Q9910" i="1"/>
  <c r="R9909" i="1"/>
  <c r="R9910" i="1"/>
  <c r="S9909" i="1"/>
  <c r="S9910" i="1"/>
  <c r="O9908" i="1"/>
  <c r="P9908" i="1"/>
  <c r="Q9908" i="1"/>
  <c r="R9908" i="1"/>
  <c r="S9908" i="1"/>
  <c r="O9907" i="1"/>
  <c r="P9907" i="1"/>
  <c r="Q9907" i="1"/>
  <c r="R9907" i="1"/>
  <c r="S9907" i="1"/>
  <c r="O9906" i="1"/>
  <c r="P9906" i="1"/>
  <c r="Q9906" i="1"/>
  <c r="R9906" i="1"/>
  <c r="S9906" i="1"/>
  <c r="O9905" i="1"/>
  <c r="P9905" i="1"/>
  <c r="Q9905" i="1"/>
  <c r="R9905" i="1"/>
  <c r="S9905" i="1"/>
  <c r="O9904" i="1"/>
  <c r="P9904" i="1"/>
  <c r="Q9904" i="1"/>
  <c r="R9904" i="1"/>
  <c r="S9904" i="1"/>
  <c r="O9903" i="1"/>
  <c r="P9903" i="1"/>
  <c r="Q9903" i="1"/>
  <c r="R9903" i="1"/>
  <c r="S9903" i="1"/>
  <c r="O9902" i="1"/>
  <c r="P9902" i="1"/>
  <c r="Q9902" i="1"/>
  <c r="R9902" i="1"/>
  <c r="S9902" i="1"/>
  <c r="O9901" i="1"/>
  <c r="P9901" i="1"/>
  <c r="Q9901" i="1"/>
  <c r="R9901" i="1"/>
  <c r="S9901" i="1"/>
  <c r="O9900" i="1"/>
  <c r="P9900" i="1"/>
  <c r="Q9900" i="1"/>
  <c r="R9900" i="1"/>
  <c r="S9900" i="1"/>
  <c r="O9899" i="1"/>
  <c r="P9899" i="1"/>
  <c r="Q9899" i="1"/>
  <c r="R9899" i="1"/>
  <c r="S9899" i="1"/>
  <c r="O9898" i="1"/>
  <c r="P9898" i="1"/>
  <c r="Q9898" i="1"/>
  <c r="R9898" i="1"/>
  <c r="S9898" i="1"/>
  <c r="O9897" i="1"/>
  <c r="P9897" i="1"/>
  <c r="Q9897" i="1"/>
  <c r="R9897" i="1"/>
  <c r="S9897" i="1"/>
  <c r="O9896" i="1"/>
  <c r="P9896" i="1"/>
  <c r="Q9896" i="1"/>
  <c r="R9896" i="1"/>
  <c r="S9896" i="1"/>
  <c r="O9895" i="1"/>
  <c r="P9895" i="1"/>
  <c r="Q9895" i="1"/>
  <c r="R9895" i="1"/>
  <c r="S9895" i="1"/>
  <c r="O9894" i="1"/>
  <c r="P9894" i="1"/>
  <c r="Q9894" i="1"/>
  <c r="R9894" i="1"/>
  <c r="S9894" i="1"/>
  <c r="O9893" i="1"/>
  <c r="P9893" i="1"/>
  <c r="Q9893" i="1"/>
  <c r="R9893" i="1"/>
  <c r="S9893" i="1"/>
  <c r="O9892" i="1"/>
  <c r="P9892" i="1"/>
  <c r="Q9892" i="1"/>
  <c r="R9892" i="1"/>
  <c r="S9892" i="1"/>
  <c r="O9891" i="1"/>
  <c r="P9891" i="1"/>
  <c r="Q9891" i="1"/>
  <c r="R9891" i="1"/>
  <c r="S9891" i="1"/>
  <c r="O9890" i="1"/>
  <c r="P9890" i="1"/>
  <c r="Q9890" i="1"/>
  <c r="R9890" i="1"/>
  <c r="S9890" i="1"/>
  <c r="O9889" i="1"/>
  <c r="P9889" i="1"/>
  <c r="Q9889" i="1"/>
  <c r="R9889" i="1"/>
  <c r="S9889" i="1"/>
  <c r="O9888" i="1"/>
  <c r="P9888" i="1"/>
  <c r="Q9888" i="1"/>
  <c r="R9888" i="1"/>
  <c r="S9888" i="1"/>
  <c r="O9887" i="1"/>
  <c r="P9887" i="1"/>
  <c r="Q9887" i="1"/>
  <c r="R9887" i="1"/>
  <c r="S9887" i="1"/>
  <c r="O9886" i="1"/>
  <c r="P9886" i="1"/>
  <c r="Q9886" i="1"/>
  <c r="R9886" i="1"/>
  <c r="S9886" i="1"/>
  <c r="O9885" i="1"/>
  <c r="P9885" i="1"/>
  <c r="Q9885" i="1"/>
  <c r="R9885" i="1"/>
  <c r="S9885" i="1"/>
  <c r="O9884" i="1"/>
  <c r="P9884" i="1"/>
  <c r="Q9884" i="1"/>
  <c r="R9884" i="1"/>
  <c r="S9884" i="1"/>
  <c r="O9883" i="1"/>
  <c r="P9883" i="1"/>
  <c r="Q9883" i="1"/>
  <c r="R9883" i="1"/>
  <c r="S9883" i="1"/>
  <c r="O9882" i="1"/>
  <c r="P9882" i="1"/>
  <c r="Q9882" i="1"/>
  <c r="R9882" i="1"/>
  <c r="S9882" i="1"/>
  <c r="O9881" i="1"/>
  <c r="P9881" i="1"/>
  <c r="Q9881" i="1"/>
  <c r="R9881" i="1"/>
  <c r="S9881" i="1"/>
  <c r="O9880" i="1"/>
  <c r="P9880" i="1"/>
  <c r="Q9880" i="1"/>
  <c r="R9880" i="1"/>
  <c r="S9880" i="1"/>
  <c r="O9879" i="1"/>
  <c r="P9879" i="1"/>
  <c r="Q9879" i="1"/>
  <c r="R9879" i="1"/>
  <c r="S9879" i="1"/>
  <c r="O9878" i="1"/>
  <c r="P9878" i="1"/>
  <c r="Q9878" i="1"/>
  <c r="R9878" i="1"/>
  <c r="S9878" i="1"/>
  <c r="O9877" i="1"/>
  <c r="P9877" i="1"/>
  <c r="Q9877" i="1"/>
  <c r="R9877" i="1"/>
  <c r="S9877" i="1"/>
  <c r="O9876" i="1"/>
  <c r="P9876" i="1"/>
  <c r="Q9876" i="1"/>
  <c r="R9876" i="1"/>
  <c r="S9876" i="1"/>
  <c r="O9875" i="1"/>
  <c r="P9875" i="1"/>
  <c r="Q9875" i="1"/>
  <c r="R9875" i="1"/>
  <c r="S9875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O9854" i="1"/>
  <c r="P9854" i="1"/>
  <c r="Q9854" i="1"/>
  <c r="R9854" i="1"/>
  <c r="S9854" i="1"/>
  <c r="O9853" i="1"/>
  <c r="P9853" i="1"/>
  <c r="Q9853" i="1"/>
  <c r="R9853" i="1"/>
  <c r="S9853" i="1"/>
  <c r="O9852" i="1"/>
  <c r="P9852" i="1"/>
  <c r="Q9852" i="1"/>
  <c r="R9852" i="1"/>
  <c r="S9852" i="1"/>
  <c r="O9851" i="1"/>
  <c r="P9851" i="1"/>
  <c r="Q9851" i="1"/>
  <c r="R9851" i="1"/>
  <c r="S9851" i="1"/>
  <c r="O9850" i="1"/>
  <c r="P9850" i="1"/>
  <c r="Q9850" i="1"/>
  <c r="R9850" i="1"/>
  <c r="S9850" i="1"/>
  <c r="O9849" i="1"/>
  <c r="P9849" i="1"/>
  <c r="Q9849" i="1"/>
  <c r="R9849" i="1"/>
  <c r="S9849" i="1"/>
  <c r="O9847" i="1"/>
  <c r="O9848" i="1"/>
  <c r="P9847" i="1"/>
  <c r="P9848" i="1"/>
  <c r="Q9847" i="1"/>
  <c r="Q9848" i="1"/>
  <c r="R9847" i="1"/>
  <c r="R9848" i="1"/>
  <c r="S9847" i="1"/>
  <c r="S9848" i="1"/>
  <c r="O9846" i="1"/>
  <c r="P9846" i="1"/>
  <c r="Q9846" i="1"/>
  <c r="R9846" i="1"/>
  <c r="S9846" i="1"/>
  <c r="O9845" i="1"/>
  <c r="P9845" i="1"/>
  <c r="Q9845" i="1"/>
  <c r="R9845" i="1"/>
  <c r="S9845" i="1"/>
  <c r="O9844" i="1"/>
  <c r="P9844" i="1"/>
  <c r="Q9844" i="1"/>
  <c r="R9844" i="1"/>
  <c r="S9844" i="1"/>
  <c r="O9843" i="1"/>
  <c r="P9843" i="1"/>
  <c r="Q9843" i="1"/>
  <c r="R9843" i="1"/>
  <c r="S9843" i="1"/>
  <c r="O9842" i="1"/>
  <c r="P9842" i="1"/>
  <c r="Q9842" i="1"/>
  <c r="R9842" i="1"/>
  <c r="S9842" i="1"/>
  <c r="O9840" i="1"/>
  <c r="O9841" i="1"/>
  <c r="P9840" i="1"/>
  <c r="P9841" i="1"/>
  <c r="Q9840" i="1"/>
  <c r="Q9841" i="1"/>
  <c r="R9840" i="1"/>
  <c r="R9841" i="1"/>
  <c r="S9840" i="1"/>
  <c r="S9841" i="1"/>
  <c r="O9839" i="1"/>
  <c r="P9839" i="1"/>
  <c r="Q9839" i="1"/>
  <c r="R9839" i="1"/>
  <c r="S9839" i="1"/>
  <c r="O9835" i="1"/>
  <c r="O9836" i="1"/>
  <c r="O9837" i="1"/>
  <c r="O9838" i="1"/>
  <c r="P9835" i="1"/>
  <c r="P9836" i="1"/>
  <c r="P9837" i="1"/>
  <c r="P9838" i="1"/>
  <c r="Q9835" i="1"/>
  <c r="Q9836" i="1"/>
  <c r="Q9837" i="1"/>
  <c r="Q9838" i="1"/>
  <c r="R9835" i="1"/>
  <c r="R9836" i="1"/>
  <c r="R9837" i="1"/>
  <c r="R9838" i="1"/>
  <c r="S9835" i="1"/>
  <c r="S9836" i="1"/>
  <c r="S9837" i="1"/>
  <c r="S9838" i="1"/>
  <c r="O9834" i="1"/>
  <c r="P9834" i="1"/>
  <c r="Q9834" i="1"/>
  <c r="R9834" i="1"/>
  <c r="S9834" i="1"/>
  <c r="O9833" i="1"/>
  <c r="P9833" i="1"/>
  <c r="Q9833" i="1"/>
  <c r="R9833" i="1"/>
  <c r="S9833" i="1"/>
  <c r="O9832" i="1"/>
  <c r="P9832" i="1"/>
  <c r="Q9832" i="1"/>
  <c r="R9832" i="1"/>
  <c r="S9832" i="1"/>
  <c r="O9831" i="1"/>
  <c r="P9831" i="1"/>
  <c r="Q9831" i="1"/>
  <c r="R9831" i="1"/>
  <c r="S9831" i="1"/>
  <c r="O9830" i="1"/>
  <c r="P9830" i="1"/>
  <c r="Q9830" i="1"/>
  <c r="R9830" i="1"/>
  <c r="S9830" i="1"/>
  <c r="O9828" i="1"/>
  <c r="O9829" i="1"/>
  <c r="P9828" i="1"/>
  <c r="P9829" i="1"/>
  <c r="Q9828" i="1"/>
  <c r="Q9829" i="1"/>
  <c r="R9828" i="1"/>
  <c r="R9829" i="1"/>
  <c r="S9828" i="1"/>
  <c r="S9829" i="1"/>
  <c r="O9827" i="1"/>
  <c r="P9827" i="1"/>
  <c r="Q9827" i="1"/>
  <c r="R9827" i="1"/>
  <c r="S9827" i="1"/>
  <c r="O9826" i="1"/>
  <c r="P9826" i="1"/>
  <c r="Q9826" i="1"/>
  <c r="R9826" i="1"/>
  <c r="S9826" i="1"/>
  <c r="O9825" i="1"/>
  <c r="P9825" i="1"/>
  <c r="Q9825" i="1"/>
  <c r="R9825" i="1"/>
  <c r="S9825" i="1"/>
  <c r="O9824" i="1"/>
  <c r="P9824" i="1"/>
  <c r="Q9824" i="1"/>
  <c r="R9824" i="1"/>
  <c r="S9824" i="1"/>
  <c r="O9822" i="1"/>
  <c r="O9823" i="1"/>
  <c r="P9822" i="1"/>
  <c r="P9823" i="1"/>
  <c r="Q9822" i="1"/>
  <c r="Q9823" i="1"/>
  <c r="R9822" i="1"/>
  <c r="R9823" i="1"/>
  <c r="S9822" i="1"/>
  <c r="S9823" i="1"/>
  <c r="O9821" i="1"/>
  <c r="P9821" i="1"/>
  <c r="Q9821" i="1"/>
  <c r="R9821" i="1"/>
  <c r="S9821" i="1"/>
  <c r="O9820" i="1"/>
  <c r="P9820" i="1"/>
  <c r="Q9820" i="1"/>
  <c r="R9820" i="1"/>
  <c r="S9820" i="1"/>
  <c r="O9817" i="1"/>
  <c r="O9818" i="1"/>
  <c r="O9819" i="1"/>
  <c r="P9817" i="1"/>
  <c r="P9818" i="1"/>
  <c r="P9819" i="1"/>
  <c r="Q9817" i="1"/>
  <c r="Q9818" i="1"/>
  <c r="Q9819" i="1"/>
  <c r="R9817" i="1"/>
  <c r="R9818" i="1"/>
  <c r="R9819" i="1"/>
  <c r="S9817" i="1"/>
  <c r="S9818" i="1"/>
  <c r="S9819" i="1"/>
  <c r="O9816" i="1"/>
  <c r="P9816" i="1"/>
  <c r="Q9816" i="1"/>
  <c r="R9816" i="1"/>
  <c r="S9816" i="1"/>
  <c r="O9815" i="1"/>
  <c r="P9815" i="1"/>
  <c r="Q9815" i="1"/>
  <c r="R9815" i="1"/>
  <c r="S9815" i="1"/>
  <c r="O9813" i="1"/>
  <c r="O9814" i="1"/>
  <c r="P9813" i="1"/>
  <c r="P9814" i="1"/>
  <c r="Q9813" i="1"/>
  <c r="Q9814" i="1"/>
  <c r="R9813" i="1"/>
  <c r="R9814" i="1"/>
  <c r="S9813" i="1"/>
  <c r="S9814" i="1"/>
  <c r="O9812" i="1"/>
  <c r="P9812" i="1"/>
  <c r="Q9812" i="1"/>
  <c r="R9812" i="1"/>
  <c r="S9812" i="1"/>
  <c r="O9811" i="1"/>
  <c r="P9811" i="1"/>
  <c r="Q9811" i="1"/>
  <c r="R9811" i="1"/>
  <c r="S9811" i="1"/>
  <c r="O9810" i="1"/>
  <c r="P9810" i="1"/>
  <c r="Q9810" i="1"/>
  <c r="R9810" i="1"/>
  <c r="S9810" i="1"/>
  <c r="O9809" i="1"/>
  <c r="P9809" i="1"/>
  <c r="Q9809" i="1"/>
  <c r="R9809" i="1"/>
  <c r="S9809" i="1"/>
  <c r="O9808" i="1"/>
  <c r="P9808" i="1"/>
  <c r="Q9808" i="1"/>
  <c r="R9808" i="1"/>
  <c r="S9808" i="1"/>
  <c r="O9806" i="1"/>
  <c r="O9807" i="1"/>
  <c r="P9806" i="1"/>
  <c r="P9807" i="1"/>
  <c r="Q9806" i="1"/>
  <c r="Q9807" i="1"/>
  <c r="R9806" i="1"/>
  <c r="R9807" i="1"/>
  <c r="S9806" i="1"/>
  <c r="S9807" i="1"/>
  <c r="O9805" i="1"/>
  <c r="P9805" i="1"/>
  <c r="Q9805" i="1"/>
  <c r="R9805" i="1"/>
  <c r="S9805" i="1"/>
  <c r="O9804" i="1"/>
  <c r="P9804" i="1"/>
  <c r="Q9804" i="1"/>
  <c r="R9804" i="1"/>
  <c r="S9804" i="1"/>
  <c r="O9803" i="1"/>
  <c r="P9803" i="1"/>
  <c r="Q9803" i="1"/>
  <c r="R9803" i="1"/>
  <c r="S9803" i="1"/>
  <c r="O9802" i="1"/>
  <c r="P9802" i="1"/>
  <c r="Q9802" i="1"/>
  <c r="R9802" i="1"/>
  <c r="S9802" i="1"/>
  <c r="O9801" i="1"/>
  <c r="P9801" i="1"/>
  <c r="Q9801" i="1"/>
  <c r="R9801" i="1"/>
  <c r="S9801" i="1"/>
  <c r="O9800" i="1"/>
  <c r="P9800" i="1"/>
  <c r="Q9800" i="1"/>
  <c r="R9800" i="1"/>
  <c r="S9800" i="1"/>
  <c r="O9799" i="1"/>
  <c r="P9799" i="1"/>
  <c r="Q9799" i="1"/>
  <c r="R9799" i="1"/>
  <c r="S9799" i="1"/>
  <c r="O9798" i="1"/>
  <c r="P9798" i="1"/>
  <c r="Q9798" i="1"/>
  <c r="R9798" i="1"/>
  <c r="S9798" i="1"/>
  <c r="O9797" i="1"/>
  <c r="P9797" i="1"/>
  <c r="Q9797" i="1"/>
  <c r="R9797" i="1"/>
  <c r="S9797" i="1"/>
  <c r="O9795" i="1"/>
  <c r="O9796" i="1"/>
  <c r="P9795" i="1"/>
  <c r="P9796" i="1"/>
  <c r="Q9795" i="1"/>
  <c r="Q9796" i="1"/>
  <c r="R9795" i="1"/>
  <c r="R9796" i="1"/>
  <c r="S9795" i="1"/>
  <c r="S9796" i="1"/>
  <c r="O9794" i="1"/>
  <c r="P9794" i="1"/>
  <c r="Q9794" i="1"/>
  <c r="R9794" i="1"/>
  <c r="S9794" i="1"/>
  <c r="O9792" i="1"/>
  <c r="O9793" i="1"/>
  <c r="P9792" i="1"/>
  <c r="P9793" i="1"/>
  <c r="Q9792" i="1"/>
  <c r="Q9793" i="1"/>
  <c r="R9792" i="1"/>
  <c r="R9793" i="1"/>
  <c r="S9792" i="1"/>
  <c r="S9793" i="1"/>
  <c r="O9782" i="1"/>
  <c r="O9783" i="1"/>
  <c r="O9784" i="1"/>
  <c r="O9785" i="1"/>
  <c r="O9786" i="1"/>
  <c r="O9787" i="1"/>
  <c r="O9788" i="1"/>
  <c r="O9789" i="1"/>
  <c r="O9790" i="1"/>
  <c r="O9791" i="1"/>
  <c r="P9782" i="1"/>
  <c r="P9783" i="1"/>
  <c r="P9784" i="1"/>
  <c r="P9785" i="1"/>
  <c r="P9786" i="1"/>
  <c r="P9787" i="1"/>
  <c r="P9788" i="1"/>
  <c r="P9789" i="1"/>
  <c r="P9790" i="1"/>
  <c r="P9791" i="1"/>
  <c r="Q9782" i="1"/>
  <c r="Q9783" i="1"/>
  <c r="Q9784" i="1"/>
  <c r="Q9785" i="1"/>
  <c r="Q9786" i="1"/>
  <c r="Q9787" i="1"/>
  <c r="Q9788" i="1"/>
  <c r="Q9789" i="1"/>
  <c r="Q9790" i="1"/>
  <c r="Q9791" i="1"/>
  <c r="R9782" i="1"/>
  <c r="R9783" i="1"/>
  <c r="R9784" i="1"/>
  <c r="R9785" i="1"/>
  <c r="R9786" i="1"/>
  <c r="R9787" i="1"/>
  <c r="R9788" i="1"/>
  <c r="R9789" i="1"/>
  <c r="R9790" i="1"/>
  <c r="R9791" i="1"/>
  <c r="S9782" i="1"/>
  <c r="S9783" i="1"/>
  <c r="S9784" i="1"/>
  <c r="S9785" i="1"/>
  <c r="S9786" i="1"/>
  <c r="S9787" i="1"/>
  <c r="S9788" i="1"/>
  <c r="S9789" i="1"/>
  <c r="S9790" i="1"/>
  <c r="S9791" i="1"/>
  <c r="O9781" i="1"/>
  <c r="P9781" i="1"/>
  <c r="Q9781" i="1"/>
  <c r="R9781" i="1"/>
  <c r="S9781" i="1"/>
  <c r="O9780" i="1"/>
  <c r="P9780" i="1"/>
  <c r="Q9780" i="1"/>
  <c r="R9780" i="1"/>
  <c r="S9780" i="1"/>
  <c r="O9779" i="1"/>
  <c r="P9779" i="1"/>
  <c r="Q9779" i="1"/>
  <c r="R9779" i="1"/>
  <c r="S9779" i="1"/>
  <c r="O9778" i="1"/>
  <c r="P9778" i="1"/>
  <c r="Q9778" i="1"/>
  <c r="R9778" i="1"/>
  <c r="S9778" i="1"/>
  <c r="O9777" i="1"/>
  <c r="P9777" i="1"/>
  <c r="Q9777" i="1"/>
  <c r="R9777" i="1"/>
  <c r="S9777" i="1"/>
  <c r="O9776" i="1"/>
  <c r="P9776" i="1"/>
  <c r="Q9776" i="1"/>
  <c r="R9776" i="1"/>
  <c r="S9776" i="1"/>
  <c r="O9775" i="1"/>
  <c r="P9775" i="1"/>
  <c r="Q9775" i="1"/>
  <c r="R9775" i="1"/>
  <c r="S9775" i="1"/>
  <c r="O9774" i="1"/>
  <c r="P9774" i="1"/>
  <c r="Q9774" i="1"/>
  <c r="R9774" i="1"/>
  <c r="S9774" i="1"/>
  <c r="O9771" i="1"/>
  <c r="O9772" i="1"/>
  <c r="O9773" i="1"/>
  <c r="P9771" i="1"/>
  <c r="P9772" i="1"/>
  <c r="P9773" i="1"/>
  <c r="Q9771" i="1"/>
  <c r="Q9772" i="1"/>
  <c r="Q9773" i="1"/>
  <c r="R9771" i="1"/>
  <c r="R9772" i="1"/>
  <c r="R9773" i="1"/>
  <c r="S9771" i="1"/>
  <c r="S9772" i="1"/>
  <c r="S9773" i="1"/>
  <c r="O9770" i="1"/>
  <c r="P9770" i="1"/>
  <c r="Q9770" i="1"/>
  <c r="R9770" i="1"/>
  <c r="S9770" i="1"/>
  <c r="O9769" i="1"/>
  <c r="P9769" i="1"/>
  <c r="Q9769" i="1"/>
  <c r="R9769" i="1"/>
  <c r="S9769" i="1"/>
  <c r="O9766" i="1"/>
  <c r="O9767" i="1"/>
  <c r="O9768" i="1"/>
  <c r="P9766" i="1"/>
  <c r="P9767" i="1"/>
  <c r="P9768" i="1"/>
  <c r="Q9766" i="1"/>
  <c r="Q9767" i="1"/>
  <c r="Q9768" i="1"/>
  <c r="R9766" i="1"/>
  <c r="R9767" i="1"/>
  <c r="R9768" i="1"/>
  <c r="S9766" i="1"/>
  <c r="S9767" i="1"/>
  <c r="S9768" i="1"/>
  <c r="O9765" i="1"/>
  <c r="P9765" i="1"/>
  <c r="Q9765" i="1"/>
  <c r="R9765" i="1"/>
  <c r="S9765" i="1"/>
  <c r="O9764" i="1"/>
  <c r="P9764" i="1"/>
  <c r="Q9764" i="1"/>
  <c r="R9764" i="1"/>
  <c r="S9764" i="1"/>
  <c r="O9763" i="1"/>
  <c r="P9763" i="1"/>
  <c r="Q9763" i="1"/>
  <c r="R9763" i="1"/>
  <c r="S9763" i="1"/>
  <c r="O9762" i="1"/>
  <c r="P9762" i="1"/>
  <c r="Q9762" i="1"/>
  <c r="R9762" i="1"/>
  <c r="S9762" i="1"/>
  <c r="C49" i="4"/>
  <c r="O9761" i="1"/>
  <c r="P9761" i="1"/>
  <c r="Q9761" i="1"/>
  <c r="R9761" i="1"/>
  <c r="S9761" i="1"/>
  <c r="O9760" i="1"/>
  <c r="P9760" i="1"/>
  <c r="Q9760" i="1"/>
  <c r="R9760" i="1"/>
  <c r="S9760" i="1"/>
  <c r="O9759" i="1"/>
  <c r="P9759" i="1"/>
  <c r="Q9759" i="1"/>
  <c r="R9759" i="1"/>
  <c r="S9759" i="1"/>
  <c r="O9758" i="1"/>
  <c r="P9758" i="1"/>
  <c r="Q9758" i="1"/>
  <c r="R9758" i="1"/>
  <c r="S9758" i="1"/>
  <c r="O9757" i="1"/>
  <c r="P9757" i="1"/>
  <c r="Q9757" i="1"/>
  <c r="R9757" i="1"/>
  <c r="S9757" i="1"/>
  <c r="O9756" i="1"/>
  <c r="P9756" i="1"/>
  <c r="Q9756" i="1"/>
  <c r="R9756" i="1"/>
  <c r="S9756" i="1"/>
  <c r="O9755" i="1"/>
  <c r="P9755" i="1"/>
  <c r="Q9755" i="1"/>
  <c r="R9755" i="1"/>
  <c r="S9755" i="1"/>
  <c r="O9746" i="1"/>
  <c r="O9747" i="1"/>
  <c r="O9748" i="1"/>
  <c r="O9749" i="1"/>
  <c r="O9750" i="1"/>
  <c r="O9751" i="1"/>
  <c r="O9752" i="1"/>
  <c r="O9753" i="1"/>
  <c r="O9754" i="1"/>
  <c r="P9746" i="1"/>
  <c r="P9747" i="1"/>
  <c r="P9748" i="1"/>
  <c r="P9749" i="1"/>
  <c r="P9750" i="1"/>
  <c r="P9751" i="1"/>
  <c r="P9752" i="1"/>
  <c r="P9753" i="1"/>
  <c r="P9754" i="1"/>
  <c r="Q9746" i="1"/>
  <c r="Q9747" i="1"/>
  <c r="Q9748" i="1"/>
  <c r="Q9749" i="1"/>
  <c r="Q9750" i="1"/>
  <c r="Q9751" i="1"/>
  <c r="Q9752" i="1"/>
  <c r="Q9753" i="1"/>
  <c r="Q9754" i="1"/>
  <c r="R9746" i="1"/>
  <c r="R9747" i="1"/>
  <c r="R9748" i="1"/>
  <c r="R9749" i="1"/>
  <c r="R9750" i="1"/>
  <c r="R9751" i="1"/>
  <c r="R9752" i="1"/>
  <c r="R9753" i="1"/>
  <c r="R9754" i="1"/>
  <c r="S9746" i="1"/>
  <c r="S9747" i="1"/>
  <c r="S9748" i="1"/>
  <c r="S9749" i="1"/>
  <c r="S9750" i="1"/>
  <c r="S9751" i="1"/>
  <c r="S9752" i="1"/>
  <c r="S9753" i="1"/>
  <c r="S9754" i="1"/>
  <c r="O9745" i="1"/>
  <c r="P9745" i="1"/>
  <c r="Q9745" i="1"/>
  <c r="R9745" i="1"/>
  <c r="S9745" i="1"/>
  <c r="O9736" i="1"/>
  <c r="O9737" i="1"/>
  <c r="O9738" i="1"/>
  <c r="O9739" i="1"/>
  <c r="O9740" i="1"/>
  <c r="O9741" i="1"/>
  <c r="O9742" i="1"/>
  <c r="O9743" i="1"/>
  <c r="O9744" i="1"/>
  <c r="P9736" i="1"/>
  <c r="P9737" i="1"/>
  <c r="P9738" i="1"/>
  <c r="P9739" i="1"/>
  <c r="P9740" i="1"/>
  <c r="P9741" i="1"/>
  <c r="P9742" i="1"/>
  <c r="P9743" i="1"/>
  <c r="P9744" i="1"/>
  <c r="Q9736" i="1"/>
  <c r="Q9737" i="1"/>
  <c r="Q9738" i="1"/>
  <c r="Q9739" i="1"/>
  <c r="Q9740" i="1"/>
  <c r="Q9741" i="1"/>
  <c r="Q9742" i="1"/>
  <c r="Q9743" i="1"/>
  <c r="Q9744" i="1"/>
  <c r="R9736" i="1"/>
  <c r="R9737" i="1"/>
  <c r="R9738" i="1"/>
  <c r="R9739" i="1"/>
  <c r="R9740" i="1"/>
  <c r="R9741" i="1"/>
  <c r="R9742" i="1"/>
  <c r="R9743" i="1"/>
  <c r="R9744" i="1"/>
  <c r="S9736" i="1"/>
  <c r="S9737" i="1"/>
  <c r="S9738" i="1"/>
  <c r="S9739" i="1"/>
  <c r="S9740" i="1"/>
  <c r="S9741" i="1"/>
  <c r="S9742" i="1"/>
  <c r="S9743" i="1"/>
  <c r="S9744" i="1"/>
  <c r="O9735" i="1"/>
  <c r="P9735" i="1"/>
  <c r="Q9735" i="1"/>
  <c r="R9735" i="1"/>
  <c r="S9735" i="1"/>
  <c r="O9732" i="1"/>
  <c r="O9733" i="1"/>
  <c r="O9734" i="1"/>
  <c r="P9732" i="1"/>
  <c r="P9733" i="1"/>
  <c r="P9734" i="1"/>
  <c r="Q9732" i="1"/>
  <c r="Q9733" i="1"/>
  <c r="Q9734" i="1"/>
  <c r="R9732" i="1"/>
  <c r="R9733" i="1"/>
  <c r="R9734" i="1"/>
  <c r="S9732" i="1"/>
  <c r="S9733" i="1"/>
  <c r="S9734" i="1"/>
  <c r="O9731" i="1"/>
  <c r="P9731" i="1"/>
  <c r="Q9731" i="1"/>
  <c r="R9731" i="1"/>
  <c r="S9731" i="1"/>
  <c r="O9724" i="1"/>
  <c r="O9725" i="1"/>
  <c r="O9726" i="1"/>
  <c r="O9727" i="1"/>
  <c r="O9728" i="1"/>
  <c r="O9729" i="1"/>
  <c r="O9730" i="1"/>
  <c r="P9724" i="1"/>
  <c r="P9725" i="1"/>
  <c r="P9726" i="1"/>
  <c r="P9727" i="1"/>
  <c r="P9728" i="1"/>
  <c r="P9729" i="1"/>
  <c r="P9730" i="1"/>
  <c r="Q9724" i="1"/>
  <c r="Q9725" i="1"/>
  <c r="Q9726" i="1"/>
  <c r="Q9727" i="1"/>
  <c r="Q9728" i="1"/>
  <c r="Q9729" i="1"/>
  <c r="Q9730" i="1"/>
  <c r="R9724" i="1"/>
  <c r="R9725" i="1"/>
  <c r="R9726" i="1"/>
  <c r="R9727" i="1"/>
  <c r="R9728" i="1"/>
  <c r="R9729" i="1"/>
  <c r="R9730" i="1"/>
  <c r="S9724" i="1"/>
  <c r="S9725" i="1"/>
  <c r="S9726" i="1"/>
  <c r="S9727" i="1"/>
  <c r="S9728" i="1"/>
  <c r="S9729" i="1"/>
  <c r="S9730" i="1"/>
  <c r="O9720" i="1"/>
  <c r="O9721" i="1"/>
  <c r="O9722" i="1"/>
  <c r="O9723" i="1"/>
  <c r="P9720" i="1"/>
  <c r="P9721" i="1"/>
  <c r="P9722" i="1"/>
  <c r="P9723" i="1"/>
  <c r="Q9720" i="1"/>
  <c r="Q9721" i="1"/>
  <c r="Q9722" i="1"/>
  <c r="Q9723" i="1"/>
  <c r="R9720" i="1"/>
  <c r="R9721" i="1"/>
  <c r="R9722" i="1"/>
  <c r="R9723" i="1"/>
  <c r="S9720" i="1"/>
  <c r="S9721" i="1"/>
  <c r="S9722" i="1"/>
  <c r="S9723" i="1"/>
  <c r="O9719" i="1"/>
  <c r="P9719" i="1"/>
  <c r="Q9719" i="1"/>
  <c r="R9719" i="1"/>
  <c r="S9719" i="1"/>
  <c r="O9716" i="1"/>
  <c r="O9717" i="1"/>
  <c r="O9718" i="1"/>
  <c r="P9716" i="1"/>
  <c r="P9717" i="1"/>
  <c r="P9718" i="1"/>
  <c r="Q9716" i="1"/>
  <c r="Q9717" i="1"/>
  <c r="Q9718" i="1"/>
  <c r="R9716" i="1"/>
  <c r="R9717" i="1"/>
  <c r="R9718" i="1"/>
  <c r="S9716" i="1"/>
  <c r="S9717" i="1"/>
  <c r="S9718" i="1"/>
  <c r="O9713" i="1"/>
  <c r="O9714" i="1"/>
  <c r="O9715" i="1"/>
  <c r="P9713" i="1"/>
  <c r="P9714" i="1"/>
  <c r="P9715" i="1"/>
  <c r="Q9713" i="1"/>
  <c r="Q9714" i="1"/>
  <c r="Q9715" i="1"/>
  <c r="R9713" i="1"/>
  <c r="R9714" i="1"/>
  <c r="R9715" i="1"/>
  <c r="S9713" i="1"/>
  <c r="S9714" i="1"/>
  <c r="S9715" i="1"/>
  <c r="O9712" i="1"/>
  <c r="P9712" i="1"/>
  <c r="Q9712" i="1"/>
  <c r="R9712" i="1"/>
  <c r="S9712" i="1"/>
  <c r="O9710" i="1"/>
  <c r="O9711" i="1"/>
  <c r="P9710" i="1"/>
  <c r="P9711" i="1"/>
  <c r="Q9710" i="1"/>
  <c r="Q9711" i="1"/>
  <c r="R9710" i="1"/>
  <c r="R9711" i="1"/>
  <c r="S9710" i="1"/>
  <c r="S9711" i="1"/>
  <c r="O9709" i="1"/>
  <c r="P9709" i="1"/>
  <c r="Q9709" i="1"/>
  <c r="R9709" i="1"/>
  <c r="S9709" i="1"/>
  <c r="O9708" i="1"/>
  <c r="P9708" i="1"/>
  <c r="Q9708" i="1"/>
  <c r="R9708" i="1"/>
  <c r="S9708" i="1"/>
  <c r="O9707" i="1"/>
  <c r="P9707" i="1"/>
  <c r="Q9707" i="1"/>
  <c r="R9707" i="1"/>
  <c r="S9707" i="1"/>
  <c r="O9706" i="1"/>
  <c r="P9706" i="1"/>
  <c r="Q9706" i="1"/>
  <c r="R9706" i="1"/>
  <c r="S9706" i="1"/>
  <c r="O9705" i="1"/>
  <c r="P9705" i="1"/>
  <c r="Q9705" i="1"/>
  <c r="R9705" i="1"/>
  <c r="S9705" i="1"/>
  <c r="O9704" i="1"/>
  <c r="P9704" i="1"/>
  <c r="Q9704" i="1"/>
  <c r="R9704" i="1"/>
  <c r="S9704" i="1"/>
  <c r="O9703" i="1"/>
  <c r="P9703" i="1"/>
  <c r="Q9703" i="1"/>
  <c r="R9703" i="1"/>
  <c r="S9703" i="1"/>
  <c r="O9702" i="1"/>
  <c r="P9702" i="1"/>
  <c r="Q9702" i="1"/>
  <c r="R9702" i="1"/>
  <c r="S9702" i="1"/>
  <c r="O9701" i="1"/>
  <c r="P9701" i="1"/>
  <c r="Q9701" i="1"/>
  <c r="R9701" i="1"/>
  <c r="S9701" i="1"/>
  <c r="AQ6" i="7"/>
  <c r="O9699" i="1"/>
  <c r="O9700" i="1"/>
  <c r="P9699" i="1"/>
  <c r="P9700" i="1"/>
  <c r="Q9699" i="1"/>
  <c r="Q9700" i="1"/>
  <c r="R9699" i="1"/>
  <c r="R9700" i="1"/>
  <c r="S9699" i="1"/>
  <c r="S9700" i="1"/>
  <c r="O9698" i="1"/>
  <c r="P9698" i="1"/>
  <c r="Q9698" i="1"/>
  <c r="R9698" i="1"/>
  <c r="S9698" i="1"/>
  <c r="O9697" i="1"/>
  <c r="P9697" i="1"/>
  <c r="Q9697" i="1"/>
  <c r="R9697" i="1"/>
  <c r="S9697" i="1"/>
  <c r="O9696" i="1"/>
  <c r="P9696" i="1"/>
  <c r="Q9696" i="1"/>
  <c r="R9696" i="1"/>
  <c r="S9696" i="1"/>
  <c r="O9695" i="1"/>
  <c r="P9695" i="1"/>
  <c r="Q9695" i="1"/>
  <c r="R9695" i="1"/>
  <c r="S9695" i="1"/>
  <c r="O9693" i="1"/>
  <c r="O9694" i="1"/>
  <c r="P9693" i="1"/>
  <c r="P9694" i="1"/>
  <c r="Q9693" i="1"/>
  <c r="Q9694" i="1"/>
  <c r="R9693" i="1"/>
  <c r="R9694" i="1"/>
  <c r="S9693" i="1"/>
  <c r="S9694" i="1"/>
  <c r="O9691" i="1"/>
  <c r="O9692" i="1"/>
  <c r="P9691" i="1"/>
  <c r="P9692" i="1"/>
  <c r="Q9691" i="1"/>
  <c r="Q9692" i="1"/>
  <c r="R9691" i="1"/>
  <c r="R9692" i="1"/>
  <c r="S9691" i="1"/>
  <c r="S9692" i="1"/>
  <c r="O9690" i="1"/>
  <c r="P9690" i="1"/>
  <c r="Q9690" i="1"/>
  <c r="R9690" i="1"/>
  <c r="S9690" i="1"/>
  <c r="O9689" i="1"/>
  <c r="P9689" i="1"/>
  <c r="Q9689" i="1"/>
  <c r="R9689" i="1"/>
  <c r="S9689" i="1"/>
  <c r="O9688" i="1"/>
  <c r="P9688" i="1"/>
  <c r="Q9688" i="1"/>
  <c r="R9688" i="1"/>
  <c r="S9688" i="1"/>
  <c r="O9687" i="1"/>
  <c r="P9687" i="1"/>
  <c r="Q9687" i="1"/>
  <c r="R9687" i="1"/>
  <c r="S9687" i="1"/>
  <c r="O9686" i="1"/>
  <c r="P9686" i="1"/>
  <c r="Q9686" i="1"/>
  <c r="R9686" i="1"/>
  <c r="S9686" i="1"/>
  <c r="O9685" i="1"/>
  <c r="P9685" i="1"/>
  <c r="Q9685" i="1"/>
  <c r="R9685" i="1"/>
  <c r="S9685" i="1"/>
  <c r="O9684" i="1"/>
  <c r="P9684" i="1"/>
  <c r="Q9684" i="1"/>
  <c r="R9684" i="1"/>
  <c r="S9684" i="1"/>
  <c r="O9683" i="1"/>
  <c r="P9683" i="1"/>
  <c r="Q9683" i="1"/>
  <c r="R9683" i="1"/>
  <c r="S9683" i="1"/>
  <c r="O9682" i="1"/>
  <c r="P9682" i="1"/>
  <c r="Q9682" i="1"/>
  <c r="R9682" i="1"/>
  <c r="S9682" i="1"/>
  <c r="O9681" i="1"/>
  <c r="P9681" i="1"/>
  <c r="Q9681" i="1"/>
  <c r="R9681" i="1"/>
  <c r="S9681" i="1"/>
  <c r="O9680" i="1"/>
  <c r="P9680" i="1"/>
  <c r="Q9680" i="1"/>
  <c r="R9680" i="1"/>
  <c r="S9680" i="1"/>
  <c r="O9678" i="1"/>
  <c r="O9679" i="1"/>
  <c r="P9678" i="1"/>
  <c r="P9679" i="1"/>
  <c r="Q9678" i="1"/>
  <c r="Q9679" i="1"/>
  <c r="R9678" i="1"/>
  <c r="R9679" i="1"/>
  <c r="S9678" i="1"/>
  <c r="S9679" i="1"/>
  <c r="O9677" i="1"/>
  <c r="P9677" i="1"/>
  <c r="Q9677" i="1"/>
  <c r="R9677" i="1"/>
  <c r="S9677" i="1"/>
  <c r="O9676" i="1"/>
  <c r="P9676" i="1"/>
  <c r="Q9676" i="1"/>
  <c r="R9676" i="1"/>
  <c r="S9676" i="1"/>
  <c r="O9675" i="1"/>
  <c r="P9675" i="1"/>
  <c r="Q9675" i="1"/>
  <c r="R9675" i="1"/>
  <c r="S9675" i="1"/>
  <c r="O9674" i="1"/>
  <c r="P9674" i="1"/>
  <c r="Q9674" i="1"/>
  <c r="R9674" i="1"/>
  <c r="S9674" i="1"/>
  <c r="O9673" i="1"/>
  <c r="P9673" i="1"/>
  <c r="Q9673" i="1"/>
  <c r="R9673" i="1"/>
  <c r="S9673" i="1"/>
  <c r="O9672" i="1"/>
  <c r="P9672" i="1"/>
  <c r="Q9672" i="1"/>
  <c r="R9672" i="1"/>
  <c r="S9672" i="1"/>
  <c r="O9670" i="1"/>
  <c r="O9671" i="1"/>
  <c r="P9670" i="1"/>
  <c r="P9671" i="1"/>
  <c r="Q9670" i="1"/>
  <c r="Q9671" i="1"/>
  <c r="R9670" i="1"/>
  <c r="R9671" i="1"/>
  <c r="S9670" i="1"/>
  <c r="S9671" i="1"/>
  <c r="O9669" i="1"/>
  <c r="P9669" i="1"/>
  <c r="Q9669" i="1"/>
  <c r="R9669" i="1"/>
  <c r="S9669" i="1"/>
  <c r="O9668" i="1"/>
  <c r="P9668" i="1"/>
  <c r="Q9668" i="1"/>
  <c r="R9668" i="1"/>
  <c r="S9668" i="1"/>
  <c r="O9667" i="1"/>
  <c r="P9667" i="1"/>
  <c r="Q9667" i="1"/>
  <c r="R9667" i="1"/>
  <c r="S9667" i="1"/>
  <c r="O9666" i="1"/>
  <c r="P9666" i="1"/>
  <c r="Q9666" i="1"/>
  <c r="R9666" i="1"/>
  <c r="S9666" i="1"/>
  <c r="O9665" i="1"/>
  <c r="P9665" i="1"/>
  <c r="Q9665" i="1"/>
  <c r="R9665" i="1"/>
  <c r="S9665" i="1"/>
  <c r="O9664" i="1"/>
  <c r="P9664" i="1"/>
  <c r="Q9664" i="1"/>
  <c r="R9664" i="1"/>
  <c r="S9664" i="1"/>
  <c r="O9663" i="1"/>
  <c r="P9663" i="1"/>
  <c r="Q9663" i="1"/>
  <c r="R9663" i="1"/>
  <c r="S9663" i="1"/>
  <c r="O9660" i="1"/>
  <c r="O9661" i="1"/>
  <c r="O9662" i="1"/>
  <c r="P9660" i="1"/>
  <c r="P9661" i="1"/>
  <c r="P9662" i="1"/>
  <c r="Q9660" i="1"/>
  <c r="Q9661" i="1"/>
  <c r="Q9662" i="1"/>
  <c r="R9660" i="1"/>
  <c r="R9661" i="1"/>
  <c r="R9662" i="1"/>
  <c r="S9660" i="1"/>
  <c r="S9661" i="1"/>
  <c r="S9662" i="1"/>
  <c r="O9659" i="1"/>
  <c r="P9659" i="1"/>
  <c r="Q9659" i="1"/>
  <c r="R9659" i="1"/>
  <c r="S9659" i="1"/>
  <c r="O9658" i="1"/>
  <c r="P9658" i="1"/>
  <c r="Q9658" i="1"/>
  <c r="R9658" i="1"/>
  <c r="S9658" i="1"/>
  <c r="O9657" i="1"/>
  <c r="P9657" i="1"/>
  <c r="Q9657" i="1"/>
  <c r="R9657" i="1"/>
  <c r="S9657" i="1"/>
  <c r="O9656" i="1"/>
  <c r="P9656" i="1"/>
  <c r="Q9656" i="1"/>
  <c r="R9656" i="1"/>
  <c r="S9656" i="1"/>
  <c r="O9655" i="1"/>
  <c r="P9655" i="1"/>
  <c r="Q9655" i="1"/>
  <c r="R9655" i="1"/>
  <c r="S9655" i="1"/>
  <c r="O9654" i="1"/>
  <c r="P9654" i="1"/>
  <c r="Q9654" i="1"/>
  <c r="R9654" i="1"/>
  <c r="S9654" i="1"/>
  <c r="O9653" i="1"/>
  <c r="P9653" i="1"/>
  <c r="Q9653" i="1"/>
  <c r="R9653" i="1"/>
  <c r="S9653" i="1"/>
  <c r="O9652" i="1"/>
  <c r="P9652" i="1"/>
  <c r="Q9652" i="1"/>
  <c r="R9652" i="1"/>
  <c r="S9652" i="1"/>
  <c r="O9649" i="1"/>
  <c r="O9650" i="1"/>
  <c r="O9651" i="1"/>
  <c r="P9649" i="1"/>
  <c r="P9650" i="1"/>
  <c r="P9651" i="1"/>
  <c r="Q9649" i="1"/>
  <c r="Q9650" i="1"/>
  <c r="Q9651" i="1"/>
  <c r="R9649" i="1"/>
  <c r="R9650" i="1"/>
  <c r="R9651" i="1"/>
  <c r="S9649" i="1"/>
  <c r="S9650" i="1"/>
  <c r="S9651" i="1"/>
  <c r="O9648" i="1"/>
  <c r="P9648" i="1"/>
  <c r="Q9648" i="1"/>
  <c r="R9648" i="1"/>
  <c r="S9648" i="1"/>
  <c r="O9647" i="1"/>
  <c r="P9647" i="1"/>
  <c r="Q9647" i="1"/>
  <c r="R9647" i="1"/>
  <c r="S9647" i="1"/>
  <c r="O9646" i="1"/>
  <c r="P9646" i="1"/>
  <c r="Q9646" i="1"/>
  <c r="R9646" i="1"/>
  <c r="S9646" i="1"/>
  <c r="O9645" i="1"/>
  <c r="P9645" i="1"/>
  <c r="Q9645" i="1"/>
  <c r="R9645" i="1"/>
  <c r="S9645" i="1"/>
  <c r="O9644" i="1"/>
  <c r="P9644" i="1"/>
  <c r="Q9644" i="1"/>
  <c r="R9644" i="1"/>
  <c r="S9644" i="1"/>
  <c r="O9643" i="1"/>
  <c r="P9643" i="1"/>
  <c r="Q9643" i="1"/>
  <c r="R9643" i="1"/>
  <c r="S9643" i="1"/>
  <c r="O9641" i="1"/>
  <c r="O9642" i="1"/>
  <c r="P9641" i="1"/>
  <c r="P9642" i="1"/>
  <c r="Q9641" i="1"/>
  <c r="Q9642" i="1"/>
  <c r="R9641" i="1"/>
  <c r="R9642" i="1"/>
  <c r="S9641" i="1"/>
  <c r="S9642" i="1"/>
  <c r="O9640" i="1"/>
  <c r="P9640" i="1"/>
  <c r="Q9640" i="1"/>
  <c r="R9640" i="1"/>
  <c r="S9640" i="1"/>
  <c r="O9639" i="1"/>
  <c r="P9639" i="1"/>
  <c r="Q9639" i="1"/>
  <c r="R9639" i="1"/>
  <c r="S9639" i="1"/>
  <c r="O9637" i="1"/>
  <c r="O9638" i="1"/>
  <c r="P9637" i="1"/>
  <c r="P9638" i="1"/>
  <c r="Q9637" i="1"/>
  <c r="Q9638" i="1"/>
  <c r="R9637" i="1"/>
  <c r="R9638" i="1"/>
  <c r="S9637" i="1"/>
  <c r="S9638" i="1"/>
  <c r="O9636" i="1"/>
  <c r="P9636" i="1"/>
  <c r="Q9636" i="1"/>
  <c r="R9636" i="1"/>
  <c r="S9636" i="1"/>
  <c r="O9634" i="1"/>
  <c r="O9635" i="1"/>
  <c r="P9634" i="1"/>
  <c r="P9635" i="1"/>
  <c r="Q9634" i="1"/>
  <c r="Q9635" i="1"/>
  <c r="R9634" i="1"/>
  <c r="R9635" i="1"/>
  <c r="S9634" i="1"/>
  <c r="S9635" i="1"/>
  <c r="O9633" i="1"/>
  <c r="P9633" i="1"/>
  <c r="Q9633" i="1"/>
  <c r="R9633" i="1"/>
  <c r="S9633" i="1"/>
  <c r="O9632" i="1"/>
  <c r="P9632" i="1"/>
  <c r="Q9632" i="1"/>
  <c r="R9632" i="1"/>
  <c r="S9632" i="1"/>
  <c r="O9631" i="1"/>
  <c r="P9631" i="1"/>
  <c r="Q9631" i="1"/>
  <c r="R9631" i="1"/>
  <c r="S9631" i="1"/>
  <c r="O9630" i="1"/>
  <c r="P9630" i="1"/>
  <c r="Q9630" i="1"/>
  <c r="R9630" i="1"/>
  <c r="S9630" i="1"/>
  <c r="O9629" i="1"/>
  <c r="P9629" i="1"/>
  <c r="Q9629" i="1"/>
  <c r="R9629" i="1"/>
  <c r="S9629" i="1"/>
  <c r="O9628" i="1"/>
  <c r="P9628" i="1"/>
  <c r="Q9628" i="1"/>
  <c r="R9628" i="1"/>
  <c r="S9628" i="1"/>
  <c r="O9627" i="1"/>
  <c r="P9627" i="1"/>
  <c r="Q9627" i="1"/>
  <c r="R9627" i="1"/>
  <c r="S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P9626" i="1"/>
  <c r="Q9626" i="1"/>
  <c r="R9626" i="1"/>
  <c r="S9626" i="1"/>
  <c r="P9625" i="1"/>
  <c r="Q9625" i="1"/>
  <c r="R9625" i="1"/>
  <c r="S9625" i="1"/>
  <c r="P9624" i="1"/>
  <c r="Q9624" i="1"/>
  <c r="R9624" i="1"/>
  <c r="S9624" i="1"/>
  <c r="P9623" i="1"/>
  <c r="Q9623" i="1"/>
  <c r="R9623" i="1"/>
  <c r="S9623" i="1"/>
  <c r="P9622" i="1"/>
  <c r="Q9622" i="1"/>
  <c r="R9622" i="1"/>
  <c r="S9622" i="1"/>
  <c r="P9621" i="1"/>
  <c r="Q9621" i="1"/>
  <c r="R9621" i="1"/>
  <c r="S9621" i="1"/>
  <c r="P9620" i="1"/>
  <c r="Q9620" i="1"/>
  <c r="R9620" i="1"/>
  <c r="S9620" i="1"/>
  <c r="P9619" i="1"/>
  <c r="Q9619" i="1"/>
  <c r="R9619" i="1"/>
  <c r="S9619" i="1"/>
  <c r="P9618" i="1"/>
  <c r="Q9618" i="1"/>
  <c r="R9618" i="1"/>
  <c r="S9618" i="1"/>
  <c r="P9617" i="1"/>
  <c r="Q9617" i="1"/>
  <c r="R9617" i="1"/>
  <c r="S9617" i="1"/>
  <c r="P9614" i="1"/>
  <c r="P9615" i="1"/>
  <c r="P9616" i="1"/>
  <c r="Q9614" i="1"/>
  <c r="Q9615" i="1"/>
  <c r="Q9616" i="1"/>
  <c r="R9614" i="1"/>
  <c r="R9615" i="1"/>
  <c r="R9616" i="1"/>
  <c r="S9614" i="1"/>
  <c r="S9615" i="1"/>
  <c r="S9616" i="1"/>
  <c r="P9613" i="1"/>
  <c r="Q9613" i="1"/>
  <c r="R9613" i="1"/>
  <c r="S9613" i="1"/>
  <c r="P9611" i="1"/>
  <c r="P9612" i="1"/>
  <c r="Q9611" i="1"/>
  <c r="Q9612" i="1"/>
  <c r="R9611" i="1"/>
  <c r="R9612" i="1"/>
  <c r="S9611" i="1"/>
  <c r="S9612" i="1"/>
  <c r="P9610" i="1"/>
  <c r="Q9610" i="1"/>
  <c r="R9610" i="1"/>
  <c r="S9610" i="1"/>
  <c r="P9609" i="1"/>
  <c r="Q9609" i="1"/>
  <c r="R9609" i="1"/>
  <c r="S9609" i="1"/>
  <c r="P9608" i="1"/>
  <c r="Q9608" i="1"/>
  <c r="R9608" i="1"/>
  <c r="S9608" i="1"/>
  <c r="P9607" i="1"/>
  <c r="Q9607" i="1"/>
  <c r="R9607" i="1"/>
  <c r="S9607" i="1"/>
  <c r="O9606" i="1"/>
  <c r="P9606" i="1"/>
  <c r="Q9606" i="1"/>
  <c r="R9606" i="1"/>
  <c r="S9606" i="1"/>
  <c r="O9601" i="1"/>
  <c r="O9602" i="1"/>
  <c r="O9603" i="1"/>
  <c r="O9604" i="1"/>
  <c r="O9605" i="1"/>
  <c r="P9601" i="1"/>
  <c r="P9602" i="1"/>
  <c r="P9603" i="1"/>
  <c r="P9604" i="1"/>
  <c r="P9605" i="1"/>
  <c r="Q9601" i="1"/>
  <c r="Q9602" i="1"/>
  <c r="Q9603" i="1"/>
  <c r="Q9604" i="1"/>
  <c r="Q9605" i="1"/>
  <c r="R9601" i="1"/>
  <c r="R9602" i="1"/>
  <c r="R9603" i="1"/>
  <c r="R9604" i="1"/>
  <c r="R9605" i="1"/>
  <c r="S9601" i="1"/>
  <c r="S9602" i="1"/>
  <c r="S9603" i="1"/>
  <c r="S9604" i="1"/>
  <c r="S9605" i="1"/>
  <c r="O9597" i="1"/>
  <c r="O9598" i="1"/>
  <c r="O9599" i="1"/>
  <c r="O9600" i="1"/>
  <c r="P9597" i="1"/>
  <c r="P9598" i="1"/>
  <c r="P9599" i="1"/>
  <c r="P9600" i="1"/>
  <c r="Q9597" i="1"/>
  <c r="Q9598" i="1"/>
  <c r="Q9599" i="1"/>
  <c r="Q9600" i="1"/>
  <c r="R9597" i="1"/>
  <c r="R9598" i="1"/>
  <c r="R9599" i="1"/>
  <c r="R9600" i="1"/>
  <c r="S9597" i="1"/>
  <c r="S9598" i="1"/>
  <c r="S9599" i="1"/>
  <c r="S9600" i="1"/>
  <c r="O9594" i="1"/>
  <c r="O9595" i="1"/>
  <c r="O9596" i="1"/>
  <c r="P9594" i="1"/>
  <c r="P9595" i="1"/>
  <c r="P9596" i="1"/>
  <c r="Q9594" i="1"/>
  <c r="Q9595" i="1"/>
  <c r="Q9596" i="1"/>
  <c r="R9594" i="1"/>
  <c r="R9595" i="1"/>
  <c r="R9596" i="1"/>
  <c r="S9594" i="1"/>
  <c r="S9595" i="1"/>
  <c r="S9596" i="1"/>
  <c r="O9590" i="1"/>
  <c r="O9591" i="1"/>
  <c r="O9592" i="1"/>
  <c r="O9593" i="1"/>
  <c r="P9590" i="1"/>
  <c r="P9591" i="1"/>
  <c r="P9592" i="1"/>
  <c r="P9593" i="1"/>
  <c r="Q9590" i="1"/>
  <c r="Q9591" i="1"/>
  <c r="Q9592" i="1"/>
  <c r="Q9593" i="1"/>
  <c r="R9590" i="1"/>
  <c r="R9591" i="1"/>
  <c r="R9592" i="1"/>
  <c r="R9593" i="1"/>
  <c r="S9590" i="1"/>
  <c r="S9591" i="1"/>
  <c r="S9592" i="1"/>
  <c r="S9593" i="1"/>
  <c r="O9583" i="1"/>
  <c r="O9584" i="1"/>
  <c r="O9585" i="1"/>
  <c r="O9586" i="1"/>
  <c r="O9587" i="1"/>
  <c r="O9588" i="1"/>
  <c r="O9589" i="1"/>
  <c r="P9583" i="1"/>
  <c r="P9584" i="1"/>
  <c r="P9585" i="1"/>
  <c r="P9586" i="1"/>
  <c r="P9587" i="1"/>
  <c r="P9588" i="1"/>
  <c r="P9589" i="1"/>
  <c r="Q9583" i="1"/>
  <c r="Q9584" i="1"/>
  <c r="Q9585" i="1"/>
  <c r="Q9586" i="1"/>
  <c r="Q9587" i="1"/>
  <c r="Q9588" i="1"/>
  <c r="Q9589" i="1"/>
  <c r="R9583" i="1"/>
  <c r="R9584" i="1"/>
  <c r="R9585" i="1"/>
  <c r="R9586" i="1"/>
  <c r="R9587" i="1"/>
  <c r="R9588" i="1"/>
  <c r="R9589" i="1"/>
  <c r="S9583" i="1"/>
  <c r="S9584" i="1"/>
  <c r="S9585" i="1"/>
  <c r="S9586" i="1"/>
  <c r="S9587" i="1"/>
  <c r="S9588" i="1"/>
  <c r="S9589" i="1"/>
  <c r="O9582" i="1"/>
  <c r="P9582" i="1"/>
  <c r="Q9582" i="1"/>
  <c r="R9582" i="1"/>
  <c r="S9582" i="1"/>
  <c r="O9581" i="1"/>
  <c r="P9581" i="1"/>
  <c r="Q9581" i="1"/>
  <c r="R9581" i="1"/>
  <c r="S9581" i="1"/>
  <c r="O9580" i="1"/>
  <c r="P9580" i="1"/>
  <c r="Q9580" i="1"/>
  <c r="R9580" i="1"/>
  <c r="S9580" i="1"/>
  <c r="O9579" i="1"/>
  <c r="P9579" i="1"/>
  <c r="Q9579" i="1"/>
  <c r="R9579" i="1"/>
  <c r="S9579" i="1"/>
  <c r="O9578" i="1"/>
  <c r="P9578" i="1"/>
  <c r="Q9578" i="1"/>
  <c r="R9578" i="1"/>
  <c r="S9578" i="1"/>
  <c r="O9577" i="1"/>
  <c r="P9577" i="1"/>
  <c r="Q9577" i="1"/>
  <c r="R9577" i="1"/>
  <c r="S9577" i="1"/>
  <c r="O9576" i="1"/>
  <c r="P9576" i="1"/>
  <c r="Q9576" i="1"/>
  <c r="R9576" i="1"/>
  <c r="S9576" i="1"/>
  <c r="O9575" i="1"/>
  <c r="P9575" i="1"/>
  <c r="Q9575" i="1"/>
  <c r="R9575" i="1"/>
  <c r="S9575" i="1"/>
  <c r="O9574" i="1"/>
  <c r="P9574" i="1"/>
  <c r="Q9574" i="1"/>
  <c r="R9574" i="1"/>
  <c r="S9574" i="1"/>
  <c r="O9573" i="1"/>
  <c r="P9573" i="1"/>
  <c r="Q9573" i="1"/>
  <c r="R9573" i="1"/>
  <c r="S9573" i="1"/>
  <c r="O9572" i="1"/>
  <c r="P9572" i="1"/>
  <c r="Q9572" i="1"/>
  <c r="R9572" i="1"/>
  <c r="S9572" i="1"/>
  <c r="O9571" i="1"/>
  <c r="P9571" i="1"/>
  <c r="Q9571" i="1"/>
  <c r="R9571" i="1"/>
  <c r="S9571" i="1"/>
  <c r="O9570" i="1"/>
  <c r="P9570" i="1"/>
  <c r="Q9570" i="1"/>
  <c r="R9570" i="1"/>
  <c r="S9570" i="1"/>
  <c r="O9566" i="1"/>
  <c r="O9567" i="1"/>
  <c r="O9568" i="1"/>
  <c r="O9569" i="1"/>
  <c r="P9566" i="1"/>
  <c r="P9567" i="1"/>
  <c r="P9568" i="1"/>
  <c r="P9569" i="1"/>
  <c r="Q9566" i="1"/>
  <c r="Q9567" i="1"/>
  <c r="Q9568" i="1"/>
  <c r="Q9569" i="1"/>
  <c r="R9566" i="1"/>
  <c r="R9567" i="1"/>
  <c r="R9568" i="1"/>
  <c r="R9569" i="1"/>
  <c r="S9566" i="1"/>
  <c r="S9567" i="1"/>
  <c r="S9568" i="1"/>
  <c r="S9569" i="1"/>
  <c r="O9565" i="1"/>
  <c r="P9565" i="1"/>
  <c r="Q9565" i="1"/>
  <c r="R9565" i="1"/>
  <c r="S9565" i="1"/>
  <c r="O9562" i="1"/>
  <c r="O9563" i="1"/>
  <c r="O9564" i="1"/>
  <c r="P9562" i="1"/>
  <c r="P9563" i="1"/>
  <c r="P9564" i="1"/>
  <c r="Q9562" i="1"/>
  <c r="Q9563" i="1"/>
  <c r="Q9564" i="1"/>
  <c r="R9562" i="1"/>
  <c r="R9563" i="1"/>
  <c r="R9564" i="1"/>
  <c r="S9562" i="1"/>
  <c r="S9563" i="1"/>
  <c r="S9564" i="1"/>
  <c r="O9561" i="1"/>
  <c r="P9561" i="1"/>
  <c r="Q9561" i="1"/>
  <c r="R9561" i="1"/>
  <c r="S9561" i="1"/>
  <c r="O9560" i="1"/>
  <c r="P9560" i="1"/>
  <c r="Q9560" i="1"/>
  <c r="R9560" i="1"/>
  <c r="S9560" i="1"/>
  <c r="O9559" i="1"/>
  <c r="P9559" i="1"/>
  <c r="Q9559" i="1"/>
  <c r="R9559" i="1"/>
  <c r="S9559" i="1"/>
  <c r="O9558" i="1"/>
  <c r="P9558" i="1"/>
  <c r="Q9558" i="1"/>
  <c r="R9558" i="1"/>
  <c r="S9558" i="1"/>
  <c r="O9555" i="1"/>
  <c r="O9556" i="1"/>
  <c r="O9557" i="1"/>
  <c r="P9555" i="1"/>
  <c r="P9556" i="1"/>
  <c r="P9557" i="1"/>
  <c r="Q9555" i="1"/>
  <c r="Q9556" i="1"/>
  <c r="Q9557" i="1"/>
  <c r="R9555" i="1"/>
  <c r="R9556" i="1"/>
  <c r="R9557" i="1"/>
  <c r="S9555" i="1"/>
  <c r="S9556" i="1"/>
  <c r="S9557" i="1"/>
  <c r="O9554" i="1"/>
  <c r="P9554" i="1"/>
  <c r="Q9554" i="1"/>
  <c r="R9554" i="1"/>
  <c r="S9554" i="1"/>
  <c r="O9553" i="1"/>
  <c r="P9553" i="1"/>
  <c r="Q9553" i="1"/>
  <c r="R9553" i="1"/>
  <c r="S9553" i="1"/>
  <c r="O9552" i="1"/>
  <c r="P9552" i="1"/>
  <c r="Q9552" i="1"/>
  <c r="R9552" i="1"/>
  <c r="S9552" i="1"/>
  <c r="O9551" i="1"/>
  <c r="P9551" i="1"/>
  <c r="Q9551" i="1"/>
  <c r="R9551" i="1"/>
  <c r="S9551" i="1"/>
  <c r="O9550" i="1"/>
  <c r="P9550" i="1"/>
  <c r="Q9550" i="1"/>
  <c r="R9550" i="1"/>
  <c r="S9550" i="1"/>
  <c r="O9548" i="1"/>
  <c r="O9549" i="1"/>
  <c r="P9548" i="1"/>
  <c r="P9549" i="1"/>
  <c r="Q9548" i="1"/>
  <c r="Q9549" i="1"/>
  <c r="R9548" i="1"/>
  <c r="R9549" i="1"/>
  <c r="S9548" i="1"/>
  <c r="S9549" i="1"/>
  <c r="O9546" i="1"/>
  <c r="O9547" i="1"/>
  <c r="P9546" i="1"/>
  <c r="P9547" i="1"/>
  <c r="Q9546" i="1"/>
  <c r="Q9547" i="1"/>
  <c r="R9546" i="1"/>
  <c r="R9547" i="1"/>
  <c r="S9546" i="1"/>
  <c r="S9547" i="1"/>
  <c r="O9545" i="1"/>
  <c r="P9545" i="1"/>
  <c r="Q9545" i="1"/>
  <c r="R9545" i="1"/>
  <c r="S9545" i="1"/>
  <c r="O9544" i="1"/>
  <c r="P9544" i="1"/>
  <c r="Q9544" i="1"/>
  <c r="R9544" i="1"/>
  <c r="S9544" i="1"/>
  <c r="O9543" i="1"/>
  <c r="P9543" i="1"/>
  <c r="Q9543" i="1"/>
  <c r="R9543" i="1"/>
  <c r="S9543" i="1"/>
  <c r="O9542" i="1"/>
  <c r="P9542" i="1"/>
  <c r="Q9542" i="1"/>
  <c r="R9542" i="1"/>
  <c r="S9542" i="1"/>
  <c r="O9541" i="1"/>
  <c r="P9541" i="1"/>
  <c r="Q9541" i="1"/>
  <c r="R9541" i="1"/>
  <c r="S9541" i="1"/>
  <c r="O9540" i="1"/>
  <c r="P9540" i="1"/>
  <c r="Q9540" i="1"/>
  <c r="R9540" i="1"/>
  <c r="S9540" i="1"/>
  <c r="O9539" i="1"/>
  <c r="P9539" i="1"/>
  <c r="Q9539" i="1"/>
  <c r="R9539" i="1"/>
  <c r="S9539" i="1"/>
  <c r="O9538" i="1"/>
  <c r="P9538" i="1"/>
  <c r="Q9538" i="1"/>
  <c r="R9538" i="1"/>
  <c r="S9538" i="1"/>
  <c r="O9536" i="1"/>
  <c r="O9537" i="1"/>
  <c r="P9536" i="1"/>
  <c r="P9537" i="1"/>
  <c r="Q9536" i="1"/>
  <c r="Q9537" i="1"/>
  <c r="R9536" i="1"/>
  <c r="R9537" i="1"/>
  <c r="S9536" i="1"/>
  <c r="S9537" i="1"/>
  <c r="O9535" i="1"/>
  <c r="P9535" i="1"/>
  <c r="Q9535" i="1"/>
  <c r="R9535" i="1"/>
  <c r="S9535" i="1"/>
  <c r="O9534" i="1"/>
  <c r="P9534" i="1"/>
  <c r="Q9534" i="1"/>
  <c r="R9534" i="1"/>
  <c r="S9534" i="1"/>
  <c r="O9533" i="1"/>
  <c r="P9533" i="1"/>
  <c r="Q9533" i="1"/>
  <c r="R9533" i="1"/>
  <c r="S9533" i="1"/>
  <c r="O9532" i="1"/>
  <c r="P9532" i="1"/>
  <c r="Q9532" i="1"/>
  <c r="R9532" i="1"/>
  <c r="S9532" i="1"/>
  <c r="O9528" i="1"/>
  <c r="O9529" i="1"/>
  <c r="O9530" i="1"/>
  <c r="O9531" i="1"/>
  <c r="P9528" i="1"/>
  <c r="P9529" i="1"/>
  <c r="P9530" i="1"/>
  <c r="P9531" i="1"/>
  <c r="Q9528" i="1"/>
  <c r="Q9529" i="1"/>
  <c r="Q9530" i="1"/>
  <c r="Q9531" i="1"/>
  <c r="R9528" i="1"/>
  <c r="R9529" i="1"/>
  <c r="R9530" i="1"/>
  <c r="R9531" i="1"/>
  <c r="S9528" i="1"/>
  <c r="S9529" i="1"/>
  <c r="S9530" i="1"/>
  <c r="S9531" i="1"/>
  <c r="O9527" i="1"/>
  <c r="P9527" i="1"/>
  <c r="Q9527" i="1"/>
  <c r="R9527" i="1"/>
  <c r="S9527" i="1"/>
  <c r="O9526" i="1"/>
  <c r="P9526" i="1"/>
  <c r="Q9526" i="1"/>
  <c r="R9526" i="1"/>
  <c r="S9526" i="1"/>
  <c r="O9525" i="1"/>
  <c r="P9525" i="1"/>
  <c r="Q9525" i="1"/>
  <c r="R9525" i="1"/>
  <c r="S9525" i="1"/>
  <c r="O9524" i="1"/>
  <c r="P9524" i="1"/>
  <c r="Q9524" i="1"/>
  <c r="R9524" i="1"/>
  <c r="S9524" i="1"/>
  <c r="O9523" i="1"/>
  <c r="P9523" i="1"/>
  <c r="Q9523" i="1"/>
  <c r="R9523" i="1"/>
  <c r="S9523" i="1"/>
  <c r="O9522" i="1"/>
  <c r="P9522" i="1"/>
  <c r="Q9522" i="1"/>
  <c r="R9522" i="1"/>
  <c r="S9522" i="1"/>
  <c r="O9521" i="1"/>
  <c r="P9521" i="1"/>
  <c r="Q9521" i="1"/>
  <c r="R9521" i="1"/>
  <c r="S9521" i="1"/>
  <c r="O9518" i="1"/>
  <c r="O9519" i="1"/>
  <c r="O9520" i="1"/>
  <c r="P9518" i="1"/>
  <c r="P9519" i="1"/>
  <c r="P9520" i="1"/>
  <c r="Q9518" i="1"/>
  <c r="Q9519" i="1"/>
  <c r="Q9520" i="1"/>
  <c r="R9518" i="1"/>
  <c r="R9519" i="1"/>
  <c r="R9520" i="1"/>
  <c r="S9518" i="1"/>
  <c r="S9519" i="1"/>
  <c r="S9520" i="1"/>
  <c r="O9517" i="1"/>
  <c r="P9517" i="1"/>
  <c r="Q9517" i="1"/>
  <c r="R9517" i="1"/>
  <c r="S9517" i="1"/>
  <c r="O9516" i="1"/>
  <c r="P9516" i="1"/>
  <c r="Q9516" i="1"/>
  <c r="R9516" i="1"/>
  <c r="S9516" i="1"/>
  <c r="O9515" i="1"/>
  <c r="P9515" i="1"/>
  <c r="Q9515" i="1"/>
  <c r="R9515" i="1"/>
  <c r="S9515" i="1"/>
  <c r="O9514" i="1"/>
  <c r="P9514" i="1"/>
  <c r="Q9514" i="1"/>
  <c r="R9514" i="1"/>
  <c r="S9514" i="1"/>
  <c r="O9513" i="1"/>
  <c r="P9513" i="1"/>
  <c r="Q9513" i="1"/>
  <c r="R9513" i="1"/>
  <c r="S9513" i="1"/>
  <c r="O9512" i="1"/>
  <c r="P9512" i="1"/>
  <c r="Q9512" i="1"/>
  <c r="R9512" i="1"/>
  <c r="S9512" i="1"/>
  <c r="O9511" i="1"/>
  <c r="P9511" i="1"/>
  <c r="Q9511" i="1"/>
  <c r="R9511" i="1"/>
  <c r="S9511" i="1"/>
  <c r="O9508" i="1"/>
  <c r="O9509" i="1"/>
  <c r="O9510" i="1"/>
  <c r="P9508" i="1"/>
  <c r="P9509" i="1"/>
  <c r="P9510" i="1"/>
  <c r="Q9508" i="1"/>
  <c r="Q9509" i="1"/>
  <c r="Q9510" i="1"/>
  <c r="R9508" i="1"/>
  <c r="R9509" i="1"/>
  <c r="R9510" i="1"/>
  <c r="S9508" i="1"/>
  <c r="S9509" i="1"/>
  <c r="S9510" i="1"/>
  <c r="O9507" i="1"/>
  <c r="P9507" i="1"/>
  <c r="Q9507" i="1"/>
  <c r="R9507" i="1"/>
  <c r="S9507" i="1"/>
  <c r="O9506" i="1"/>
  <c r="P9506" i="1"/>
  <c r="Q9506" i="1"/>
  <c r="R9506" i="1"/>
  <c r="S9506" i="1"/>
  <c r="O9505" i="1"/>
  <c r="P9505" i="1"/>
  <c r="Q9505" i="1"/>
  <c r="R9505" i="1"/>
  <c r="S9505" i="1"/>
  <c r="O9503" i="1"/>
  <c r="O9504" i="1"/>
  <c r="P9503" i="1"/>
  <c r="P9504" i="1"/>
  <c r="Q9503" i="1"/>
  <c r="Q9504" i="1"/>
  <c r="R9503" i="1"/>
  <c r="R9504" i="1"/>
  <c r="S9503" i="1"/>
  <c r="S9504" i="1"/>
  <c r="O9502" i="1"/>
  <c r="P9502" i="1"/>
  <c r="Q9502" i="1"/>
  <c r="R9502" i="1"/>
  <c r="S9502" i="1"/>
  <c r="O9501" i="1"/>
  <c r="P9501" i="1"/>
  <c r="Q9501" i="1"/>
  <c r="R9501" i="1"/>
  <c r="S9501" i="1"/>
  <c r="O9500" i="1"/>
  <c r="P9500" i="1"/>
  <c r="Q9500" i="1"/>
  <c r="R9500" i="1"/>
  <c r="S9500" i="1"/>
  <c r="O9499" i="1"/>
  <c r="P9499" i="1"/>
  <c r="Q9499" i="1"/>
  <c r="R9499" i="1"/>
  <c r="S9499" i="1"/>
  <c r="O9498" i="1"/>
  <c r="P9498" i="1"/>
  <c r="Q9498" i="1"/>
  <c r="R9498" i="1"/>
  <c r="S9498" i="1"/>
  <c r="O9497" i="1"/>
  <c r="P9497" i="1"/>
  <c r="Q9497" i="1"/>
  <c r="R9497" i="1"/>
  <c r="S9497" i="1"/>
  <c r="O9496" i="1"/>
  <c r="P9496" i="1"/>
  <c r="Q9496" i="1"/>
  <c r="R9496" i="1"/>
  <c r="S9496" i="1"/>
  <c r="O9495" i="1"/>
  <c r="P9495" i="1"/>
  <c r="Q9495" i="1"/>
  <c r="R9495" i="1"/>
  <c r="S9495" i="1"/>
  <c r="O9494" i="1"/>
  <c r="P9494" i="1"/>
  <c r="Q9494" i="1"/>
  <c r="R9494" i="1"/>
  <c r="S9494" i="1"/>
  <c r="O9493" i="1"/>
  <c r="P9493" i="1"/>
  <c r="Q9493" i="1"/>
  <c r="R9493" i="1"/>
  <c r="S9493" i="1"/>
  <c r="O9492" i="1"/>
  <c r="P9492" i="1"/>
  <c r="Q9492" i="1"/>
  <c r="R9492" i="1"/>
  <c r="S9492" i="1"/>
  <c r="O9491" i="1"/>
  <c r="P9491" i="1"/>
  <c r="Q9491" i="1"/>
  <c r="R9491" i="1"/>
  <c r="S9491" i="1"/>
  <c r="O9490" i="1"/>
  <c r="P9490" i="1"/>
  <c r="Q9490" i="1"/>
  <c r="R9490" i="1"/>
  <c r="S9490" i="1"/>
  <c r="O9489" i="1"/>
  <c r="P9489" i="1"/>
  <c r="Q9489" i="1"/>
  <c r="R9489" i="1"/>
  <c r="S9489" i="1"/>
  <c r="O9488" i="1"/>
  <c r="P9488" i="1"/>
  <c r="Q9488" i="1"/>
  <c r="R9488" i="1"/>
  <c r="S9488" i="1"/>
  <c r="O9487" i="1"/>
  <c r="P9487" i="1"/>
  <c r="Q9487" i="1"/>
  <c r="R9487" i="1"/>
  <c r="S9487" i="1"/>
  <c r="O9486" i="1"/>
  <c r="P9486" i="1"/>
  <c r="Q9486" i="1"/>
  <c r="R9486" i="1"/>
  <c r="S9486" i="1"/>
  <c r="O9485" i="1"/>
  <c r="P9485" i="1"/>
  <c r="Q9485" i="1"/>
  <c r="R9485" i="1"/>
  <c r="S9485" i="1"/>
  <c r="O9484" i="1"/>
  <c r="P9484" i="1"/>
  <c r="Q9484" i="1"/>
  <c r="R9484" i="1"/>
  <c r="S9484" i="1"/>
  <c r="O9483" i="1"/>
  <c r="P9483" i="1"/>
  <c r="Q9483" i="1"/>
  <c r="R9483" i="1"/>
  <c r="S9483" i="1"/>
  <c r="O9481" i="1"/>
  <c r="O9482" i="1"/>
  <c r="P9481" i="1"/>
  <c r="P9482" i="1"/>
  <c r="Q9481" i="1"/>
  <c r="Q9482" i="1"/>
  <c r="R9481" i="1"/>
  <c r="R9482" i="1"/>
  <c r="S9481" i="1"/>
  <c r="S9482" i="1"/>
  <c r="O9480" i="1"/>
  <c r="P9480" i="1"/>
  <c r="Q9480" i="1"/>
  <c r="R9480" i="1"/>
  <c r="S9480" i="1"/>
  <c r="O9479" i="1"/>
  <c r="P9479" i="1"/>
  <c r="Q9479" i="1"/>
  <c r="R9479" i="1"/>
  <c r="S9479" i="1"/>
  <c r="O9478" i="1"/>
  <c r="P9478" i="1"/>
  <c r="Q9478" i="1"/>
  <c r="R9478" i="1"/>
  <c r="S9478" i="1"/>
  <c r="O9477" i="1"/>
  <c r="P9477" i="1"/>
  <c r="Q9477" i="1"/>
  <c r="R9477" i="1"/>
  <c r="S9477" i="1"/>
  <c r="O9476" i="1"/>
  <c r="P9476" i="1"/>
  <c r="Q9476" i="1"/>
  <c r="R9476" i="1"/>
  <c r="S9476" i="1"/>
  <c r="O9475" i="1"/>
  <c r="P9475" i="1"/>
  <c r="Q9475" i="1"/>
  <c r="R9475" i="1"/>
  <c r="S9475" i="1"/>
  <c r="O9474" i="1"/>
  <c r="P9474" i="1"/>
  <c r="Q9474" i="1"/>
  <c r="R9474" i="1"/>
  <c r="S9474" i="1"/>
  <c r="O9473" i="1"/>
  <c r="P9473" i="1"/>
  <c r="Q9473" i="1"/>
  <c r="R9473" i="1"/>
  <c r="S9473" i="1"/>
  <c r="O9472" i="1"/>
  <c r="P9472" i="1"/>
  <c r="Q9472" i="1"/>
  <c r="R9472" i="1"/>
  <c r="S9472" i="1"/>
  <c r="O9471" i="1"/>
  <c r="P9471" i="1"/>
  <c r="Q9471" i="1"/>
  <c r="R9471" i="1"/>
  <c r="S9471" i="1"/>
  <c r="O9470" i="1"/>
  <c r="P9470" i="1"/>
  <c r="Q9470" i="1"/>
  <c r="R9470" i="1"/>
  <c r="S9470" i="1"/>
  <c r="O9469" i="1"/>
  <c r="P9469" i="1"/>
  <c r="Q9469" i="1"/>
  <c r="R9469" i="1"/>
  <c r="S9469" i="1"/>
  <c r="O9468" i="1"/>
  <c r="P9468" i="1"/>
  <c r="Q9468" i="1"/>
  <c r="R9468" i="1"/>
  <c r="S9468" i="1"/>
  <c r="O9467" i="1"/>
  <c r="P9467" i="1"/>
  <c r="Q9467" i="1"/>
  <c r="R9467" i="1"/>
  <c r="S9467" i="1"/>
  <c r="O9466" i="1"/>
  <c r="P9466" i="1"/>
  <c r="Q9466" i="1"/>
  <c r="R9466" i="1"/>
  <c r="S9466" i="1"/>
  <c r="O9465" i="1"/>
  <c r="P9465" i="1"/>
  <c r="Q9465" i="1"/>
  <c r="R9465" i="1"/>
  <c r="S9465" i="1"/>
  <c r="O9464" i="1"/>
  <c r="P9464" i="1"/>
  <c r="Q9464" i="1"/>
  <c r="R9464" i="1"/>
  <c r="S9464" i="1"/>
  <c r="O9463" i="1"/>
  <c r="P9463" i="1"/>
  <c r="Q9463" i="1"/>
  <c r="R9463" i="1"/>
  <c r="S9463" i="1"/>
  <c r="I79" i="9"/>
  <c r="I78" i="9"/>
  <c r="I77" i="9"/>
  <c r="O9462" i="1"/>
  <c r="P9462" i="1"/>
  <c r="Q9462" i="1"/>
  <c r="R9462" i="1"/>
  <c r="S9462" i="1"/>
  <c r="O9461" i="1"/>
  <c r="P9461" i="1"/>
  <c r="Q9461" i="1"/>
  <c r="R9461" i="1"/>
  <c r="S9461" i="1"/>
  <c r="O9460" i="1"/>
  <c r="P9460" i="1"/>
  <c r="Q9460" i="1"/>
  <c r="R9460" i="1"/>
  <c r="S9460" i="1"/>
  <c r="O9458" i="1"/>
  <c r="O9459" i="1"/>
  <c r="P9458" i="1"/>
  <c r="P9459" i="1"/>
  <c r="Q9458" i="1"/>
  <c r="Q9459" i="1"/>
  <c r="R9458" i="1"/>
  <c r="R9459" i="1"/>
  <c r="S9458" i="1"/>
  <c r="S9459" i="1"/>
  <c r="O9457" i="1"/>
  <c r="P9457" i="1"/>
  <c r="Q9457" i="1"/>
  <c r="R9457" i="1"/>
  <c r="S9457" i="1"/>
  <c r="G70" i="13"/>
  <c r="O9456" i="1"/>
  <c r="P9456" i="1"/>
  <c r="Q9456" i="1"/>
  <c r="R9456" i="1"/>
  <c r="S9456" i="1"/>
  <c r="O9455" i="1"/>
  <c r="P9455" i="1"/>
  <c r="Q9455" i="1"/>
  <c r="R9455" i="1"/>
  <c r="S9455" i="1"/>
  <c r="O9454" i="1"/>
  <c r="P9454" i="1"/>
  <c r="Q9454" i="1"/>
  <c r="R9454" i="1"/>
  <c r="S9454" i="1"/>
  <c r="O9453" i="1"/>
  <c r="P9453" i="1"/>
  <c r="Q9453" i="1"/>
  <c r="R9453" i="1"/>
  <c r="S9453" i="1"/>
  <c r="O9452" i="1"/>
  <c r="P9452" i="1"/>
  <c r="Q9452" i="1"/>
  <c r="R9452" i="1"/>
  <c r="S9452" i="1"/>
  <c r="O9451" i="1"/>
  <c r="P9451" i="1"/>
  <c r="Q9451" i="1"/>
  <c r="R9451" i="1"/>
  <c r="S9451" i="1"/>
  <c r="O9450" i="1"/>
  <c r="P9450" i="1"/>
  <c r="Q9450" i="1"/>
  <c r="R9450" i="1"/>
  <c r="S9450" i="1"/>
  <c r="O9449" i="1"/>
  <c r="P9449" i="1"/>
  <c r="Q9449" i="1"/>
  <c r="R9449" i="1"/>
  <c r="S9449" i="1"/>
  <c r="O9448" i="1"/>
  <c r="P9448" i="1"/>
  <c r="O9446" i="1"/>
  <c r="O9447" i="1"/>
  <c r="P9446" i="1"/>
  <c r="P9447" i="1"/>
  <c r="Q9446" i="1"/>
  <c r="Q9447" i="1"/>
  <c r="R9446" i="1"/>
  <c r="R9447" i="1"/>
  <c r="S9446" i="1"/>
  <c r="S9447" i="1"/>
  <c r="O9445" i="1"/>
  <c r="P9445" i="1"/>
  <c r="Q9445" i="1"/>
  <c r="R9445" i="1"/>
  <c r="S9445" i="1"/>
  <c r="O9443" i="1"/>
  <c r="O9444" i="1"/>
  <c r="P9443" i="1"/>
  <c r="P9444" i="1"/>
  <c r="Q9443" i="1"/>
  <c r="Q9444" i="1"/>
  <c r="R9443" i="1"/>
  <c r="R9444" i="1"/>
  <c r="S9443" i="1"/>
  <c r="S9444" i="1"/>
  <c r="O9442" i="1"/>
  <c r="P9442" i="1"/>
  <c r="Q9442" i="1"/>
  <c r="R9442" i="1"/>
  <c r="S9442" i="1"/>
  <c r="O9441" i="1"/>
  <c r="P9441" i="1"/>
  <c r="Q9441" i="1"/>
  <c r="R9441" i="1"/>
  <c r="S9441" i="1"/>
  <c r="O9440" i="1"/>
  <c r="P9440" i="1"/>
  <c r="Q9440" i="1"/>
  <c r="R9440" i="1"/>
  <c r="S9440" i="1"/>
  <c r="O9439" i="1"/>
  <c r="P9439" i="1"/>
  <c r="Q9439" i="1"/>
  <c r="R9439" i="1"/>
  <c r="S9439" i="1"/>
  <c r="O9438" i="1"/>
  <c r="P9438" i="1"/>
  <c r="Q9438" i="1"/>
  <c r="R9438" i="1"/>
  <c r="S9438" i="1"/>
  <c r="O9436" i="1"/>
  <c r="O9437" i="1"/>
  <c r="P9436" i="1"/>
  <c r="P9437" i="1"/>
  <c r="Q9436" i="1"/>
  <c r="Q9437" i="1"/>
  <c r="R9436" i="1"/>
  <c r="R9437" i="1"/>
  <c r="S9436" i="1"/>
  <c r="S9437" i="1"/>
  <c r="O9435" i="1"/>
  <c r="P9435" i="1"/>
  <c r="Q9435" i="1"/>
  <c r="R9435" i="1"/>
  <c r="S9435" i="1"/>
  <c r="O9434" i="1"/>
  <c r="P9434" i="1"/>
  <c r="Q9434" i="1"/>
  <c r="R9434" i="1"/>
  <c r="S9434" i="1"/>
  <c r="O9433" i="1"/>
  <c r="P9433" i="1"/>
  <c r="Q9433" i="1"/>
  <c r="R9433" i="1"/>
  <c r="S9433" i="1"/>
  <c r="O9432" i="1"/>
  <c r="P9432" i="1"/>
  <c r="Q9432" i="1"/>
  <c r="R9432" i="1"/>
  <c r="S9432" i="1"/>
  <c r="O9431" i="1"/>
  <c r="P9431" i="1"/>
  <c r="Q9431" i="1"/>
  <c r="R9431" i="1"/>
  <c r="S9431" i="1"/>
  <c r="O9429" i="1"/>
  <c r="O9430" i="1"/>
  <c r="P9429" i="1"/>
  <c r="P9430" i="1"/>
  <c r="Q9429" i="1"/>
  <c r="Q9430" i="1"/>
  <c r="R9429" i="1"/>
  <c r="R9430" i="1"/>
  <c r="S9429" i="1"/>
  <c r="S9430" i="1"/>
  <c r="O9428" i="1"/>
  <c r="P9428" i="1"/>
  <c r="Q9428" i="1"/>
  <c r="R9428" i="1"/>
  <c r="S9428" i="1"/>
  <c r="O9427" i="1"/>
  <c r="P9427" i="1"/>
  <c r="Q9427" i="1"/>
  <c r="R9427" i="1"/>
  <c r="S9427" i="1"/>
  <c r="O9426" i="1"/>
  <c r="P9426" i="1"/>
  <c r="Q9426" i="1"/>
  <c r="R9426" i="1"/>
  <c r="S9426" i="1"/>
  <c r="O9425" i="1"/>
  <c r="P9425" i="1"/>
  <c r="Q9425" i="1"/>
  <c r="R9425" i="1"/>
  <c r="S9425" i="1"/>
  <c r="O9424" i="1"/>
  <c r="P9424" i="1"/>
  <c r="Q9424" i="1"/>
  <c r="R9424" i="1"/>
  <c r="S9424" i="1"/>
  <c r="O9423" i="1"/>
  <c r="P9423" i="1"/>
  <c r="Q9423" i="1"/>
  <c r="R9423" i="1"/>
  <c r="S9423" i="1"/>
  <c r="I30" i="12"/>
  <c r="O9422" i="1"/>
  <c r="P9422" i="1"/>
  <c r="Q9422" i="1"/>
  <c r="R9422" i="1"/>
  <c r="S9422" i="1"/>
  <c r="O9421" i="1"/>
  <c r="P9421" i="1"/>
  <c r="Q9421" i="1"/>
  <c r="R9421" i="1"/>
  <c r="S9421" i="1"/>
  <c r="O9420" i="1"/>
  <c r="P9420" i="1"/>
  <c r="Q9420" i="1"/>
  <c r="R9420" i="1"/>
  <c r="S9420" i="1"/>
  <c r="O9419" i="1"/>
  <c r="P9419" i="1"/>
  <c r="Q9419" i="1"/>
  <c r="R9419" i="1"/>
  <c r="S9419" i="1"/>
  <c r="O9417" i="1"/>
  <c r="O9418" i="1"/>
  <c r="P9417" i="1"/>
  <c r="P9418" i="1"/>
  <c r="Q9417" i="1"/>
  <c r="Q9418" i="1"/>
  <c r="R9417" i="1"/>
  <c r="R9418" i="1"/>
  <c r="S9417" i="1"/>
  <c r="S9418" i="1"/>
  <c r="O9416" i="1"/>
  <c r="P9416" i="1"/>
  <c r="Q9416" i="1"/>
  <c r="R9416" i="1"/>
  <c r="S9416" i="1"/>
  <c r="O9415" i="1"/>
  <c r="P9415" i="1"/>
  <c r="Q9415" i="1"/>
  <c r="R9415" i="1"/>
  <c r="S9415" i="1"/>
  <c r="O9414" i="1"/>
  <c r="P9414" i="1"/>
  <c r="Q9414" i="1"/>
  <c r="R9414" i="1"/>
  <c r="S9414" i="1"/>
  <c r="O9413" i="1"/>
  <c r="P9413" i="1"/>
  <c r="Q9413" i="1"/>
  <c r="R9413" i="1"/>
  <c r="S9413" i="1"/>
  <c r="O9412" i="1"/>
  <c r="P9412" i="1"/>
  <c r="Q9412" i="1"/>
  <c r="R9412" i="1"/>
  <c r="S9412" i="1"/>
  <c r="I76" i="9"/>
  <c r="I75" i="9"/>
  <c r="I74" i="9"/>
  <c r="O9411" i="1"/>
  <c r="P9411" i="1"/>
  <c r="Q9411" i="1"/>
  <c r="R9411" i="1"/>
  <c r="S9411" i="1"/>
  <c r="O9410" i="1"/>
  <c r="P9410" i="1"/>
  <c r="Q9410" i="1"/>
  <c r="R9410" i="1"/>
  <c r="S9410" i="1"/>
  <c r="O9409" i="1"/>
  <c r="P9409" i="1"/>
  <c r="Q9409" i="1"/>
  <c r="R9409" i="1"/>
  <c r="S9409" i="1"/>
  <c r="O9408" i="1"/>
  <c r="P9408" i="1"/>
  <c r="Q9408" i="1"/>
  <c r="R9408" i="1"/>
  <c r="S9408" i="1"/>
  <c r="O9407" i="1"/>
  <c r="P9407" i="1"/>
  <c r="Q9407" i="1"/>
  <c r="R9407" i="1"/>
  <c r="S9407" i="1"/>
  <c r="O9406" i="1"/>
  <c r="P9406" i="1"/>
  <c r="Q9406" i="1"/>
  <c r="R9406" i="1"/>
  <c r="S9406" i="1"/>
  <c r="O9405" i="1"/>
  <c r="P9405" i="1"/>
  <c r="Q9405" i="1"/>
  <c r="R9405" i="1"/>
  <c r="S9405" i="1"/>
  <c r="O9404" i="1"/>
  <c r="P9404" i="1"/>
  <c r="Q9404" i="1"/>
  <c r="R9404" i="1"/>
  <c r="S9404" i="1"/>
  <c r="O9402" i="1"/>
  <c r="O9403" i="1"/>
  <c r="P9402" i="1"/>
  <c r="P9403" i="1"/>
  <c r="Q9402" i="1"/>
  <c r="Q9403" i="1"/>
  <c r="R9402" i="1"/>
  <c r="R9403" i="1"/>
  <c r="S9402" i="1"/>
  <c r="S9403" i="1"/>
  <c r="O9401" i="1"/>
  <c r="P9401" i="1"/>
  <c r="Q9401" i="1"/>
  <c r="R9401" i="1"/>
  <c r="S9401" i="1"/>
  <c r="O9400" i="1"/>
  <c r="P9400" i="1"/>
  <c r="Q9400" i="1"/>
  <c r="R9400" i="1"/>
  <c r="S9400" i="1"/>
  <c r="O9399" i="1"/>
  <c r="P9399" i="1"/>
  <c r="Q9399" i="1"/>
  <c r="R9399" i="1"/>
  <c r="S9399" i="1"/>
  <c r="O9396" i="1"/>
  <c r="O9397" i="1"/>
  <c r="O9398" i="1"/>
  <c r="P9396" i="1"/>
  <c r="P9397" i="1"/>
  <c r="P9398" i="1"/>
  <c r="Q9396" i="1"/>
  <c r="Q9397" i="1"/>
  <c r="Q9398" i="1"/>
  <c r="R9396" i="1"/>
  <c r="R9397" i="1"/>
  <c r="R9398" i="1"/>
  <c r="S9396" i="1"/>
  <c r="S9397" i="1"/>
  <c r="S9398" i="1"/>
  <c r="O9395" i="1"/>
  <c r="P9395" i="1"/>
  <c r="Q9395" i="1"/>
  <c r="R9395" i="1"/>
  <c r="S9395" i="1"/>
  <c r="O9393" i="1"/>
  <c r="O9394" i="1"/>
  <c r="P9393" i="1"/>
  <c r="P9394" i="1"/>
  <c r="Q9393" i="1"/>
  <c r="Q9394" i="1"/>
  <c r="R9393" i="1"/>
  <c r="R9394" i="1"/>
  <c r="S9393" i="1"/>
  <c r="S9394" i="1"/>
  <c r="O9392" i="1"/>
  <c r="P9392" i="1"/>
  <c r="Q9392" i="1"/>
  <c r="R9392" i="1"/>
  <c r="S9392" i="1"/>
  <c r="O9391" i="1"/>
  <c r="P9391" i="1"/>
  <c r="Q9391" i="1"/>
  <c r="R9391" i="1"/>
  <c r="S9391" i="1"/>
  <c r="O9390" i="1"/>
  <c r="P9390" i="1"/>
  <c r="Q9390" i="1"/>
  <c r="R9390" i="1"/>
  <c r="S9390" i="1"/>
  <c r="O9389" i="1"/>
  <c r="P9389" i="1"/>
  <c r="Q9389" i="1"/>
  <c r="R9389" i="1"/>
  <c r="S9389" i="1"/>
  <c r="O9388" i="1"/>
  <c r="P9388" i="1"/>
  <c r="Q9388" i="1"/>
  <c r="R9388" i="1"/>
  <c r="S9388" i="1"/>
  <c r="O9387" i="1"/>
  <c r="P9387" i="1"/>
  <c r="Q9387" i="1"/>
  <c r="R9387" i="1"/>
  <c r="S9387" i="1"/>
  <c r="O9386" i="1"/>
  <c r="P9386" i="1"/>
  <c r="Q9386" i="1"/>
  <c r="R9386" i="1"/>
  <c r="S9386" i="1"/>
  <c r="O9385" i="1"/>
  <c r="P9385" i="1"/>
  <c r="Q9385" i="1"/>
  <c r="R9385" i="1"/>
  <c r="S9385" i="1"/>
  <c r="O9384" i="1"/>
  <c r="P9384" i="1"/>
  <c r="Q9384" i="1"/>
  <c r="R9384" i="1"/>
  <c r="S9384" i="1"/>
  <c r="O9383" i="1"/>
  <c r="P9383" i="1"/>
  <c r="Q9383" i="1"/>
  <c r="R9383" i="1"/>
  <c r="S9383" i="1"/>
  <c r="O9382" i="1"/>
  <c r="P9382" i="1"/>
  <c r="Q9382" i="1"/>
  <c r="R9382" i="1"/>
  <c r="S9382" i="1"/>
  <c r="O9381" i="1"/>
  <c r="P9381" i="1"/>
  <c r="Q9381" i="1"/>
  <c r="R9381" i="1"/>
  <c r="S9381" i="1"/>
  <c r="O9380" i="1"/>
  <c r="P9380" i="1"/>
  <c r="Q9380" i="1"/>
  <c r="R9380" i="1"/>
  <c r="S9380" i="1"/>
  <c r="O9379" i="1"/>
  <c r="P9379" i="1"/>
  <c r="Q9379" i="1"/>
  <c r="R9379" i="1"/>
  <c r="S9379" i="1"/>
  <c r="O9378" i="1"/>
  <c r="P9378" i="1"/>
  <c r="Q9378" i="1"/>
  <c r="R9378" i="1"/>
  <c r="S9378" i="1"/>
  <c r="O9377" i="1"/>
  <c r="P9377" i="1"/>
  <c r="Q9377" i="1"/>
  <c r="R9377" i="1"/>
  <c r="S9377" i="1"/>
  <c r="O9376" i="1"/>
  <c r="P9376" i="1"/>
  <c r="Q9376" i="1"/>
  <c r="R9376" i="1"/>
  <c r="S9376" i="1"/>
  <c r="O9375" i="1"/>
  <c r="P9375" i="1"/>
  <c r="Q9375" i="1"/>
  <c r="R9375" i="1"/>
  <c r="S9375" i="1"/>
  <c r="O9374" i="1"/>
  <c r="P9374" i="1"/>
  <c r="Q9374" i="1"/>
  <c r="R9374" i="1"/>
  <c r="S9374" i="1"/>
  <c r="O9373" i="1"/>
  <c r="P9373" i="1"/>
  <c r="Q9373" i="1"/>
  <c r="R9373" i="1"/>
  <c r="S9373" i="1"/>
  <c r="O9372" i="1"/>
  <c r="P9372" i="1"/>
  <c r="Q9372" i="1"/>
  <c r="R9372" i="1"/>
  <c r="S9372" i="1"/>
  <c r="O9371" i="1"/>
  <c r="P9371" i="1"/>
  <c r="Q9371" i="1"/>
  <c r="R9371" i="1"/>
  <c r="S9371" i="1"/>
  <c r="O9370" i="1"/>
  <c r="P9370" i="1"/>
  <c r="Q9370" i="1"/>
  <c r="R9370" i="1"/>
  <c r="S9370" i="1"/>
  <c r="O9369" i="1"/>
  <c r="P9369" i="1"/>
  <c r="Q9369" i="1"/>
  <c r="R9369" i="1"/>
  <c r="S9369" i="1"/>
  <c r="O9368" i="1"/>
  <c r="P9368" i="1"/>
  <c r="Q9368" i="1"/>
  <c r="R9368" i="1"/>
  <c r="S9368" i="1"/>
  <c r="O9367" i="1"/>
  <c r="P9367" i="1"/>
  <c r="Q9367" i="1"/>
  <c r="R9367" i="1"/>
  <c r="S9367" i="1"/>
  <c r="O9366" i="1"/>
  <c r="P9366" i="1"/>
  <c r="Q9366" i="1"/>
  <c r="R9366" i="1"/>
  <c r="S9366" i="1"/>
  <c r="O9365" i="1"/>
  <c r="P9365" i="1"/>
  <c r="Q9365" i="1"/>
  <c r="R9365" i="1"/>
  <c r="S9365" i="1"/>
  <c r="O9364" i="1"/>
  <c r="P9364" i="1"/>
  <c r="Q9364" i="1"/>
  <c r="R9364" i="1"/>
  <c r="S9364" i="1"/>
  <c r="O9363" i="1"/>
  <c r="P9363" i="1"/>
  <c r="Q9363" i="1"/>
  <c r="R9363" i="1"/>
  <c r="S9363" i="1"/>
  <c r="O9362" i="1"/>
  <c r="P9362" i="1"/>
  <c r="Q9362" i="1"/>
  <c r="R9362" i="1"/>
  <c r="S9362" i="1"/>
  <c r="O9361" i="1"/>
  <c r="P9361" i="1"/>
  <c r="Q9361" i="1"/>
  <c r="R9361" i="1"/>
  <c r="S9361" i="1"/>
  <c r="O9360" i="1"/>
  <c r="P9360" i="1"/>
  <c r="Q9360" i="1"/>
  <c r="R9360" i="1"/>
  <c r="S9360" i="1"/>
  <c r="O9359" i="1"/>
  <c r="P9359" i="1"/>
  <c r="Q9359" i="1"/>
  <c r="R9359" i="1"/>
  <c r="S9359" i="1"/>
  <c r="O9358" i="1"/>
  <c r="P9358" i="1"/>
  <c r="Q9358" i="1"/>
  <c r="R9358" i="1"/>
  <c r="S9358" i="1"/>
  <c r="O9357" i="1"/>
  <c r="P9357" i="1"/>
  <c r="Q9357" i="1"/>
  <c r="R9357" i="1"/>
  <c r="S9357" i="1"/>
  <c r="O9352" i="1"/>
  <c r="O9353" i="1"/>
  <c r="O9354" i="1"/>
  <c r="O9355" i="1"/>
  <c r="O9356" i="1"/>
  <c r="P9352" i="1"/>
  <c r="P9353" i="1"/>
  <c r="P9354" i="1"/>
  <c r="P9355" i="1"/>
  <c r="P9356" i="1"/>
  <c r="Q9352" i="1"/>
  <c r="Q9353" i="1"/>
  <c r="Q9354" i="1"/>
  <c r="Q9355" i="1"/>
  <c r="Q9356" i="1"/>
  <c r="R9352" i="1"/>
  <c r="R9353" i="1"/>
  <c r="R9354" i="1"/>
  <c r="R9355" i="1"/>
  <c r="R9356" i="1"/>
  <c r="S9352" i="1"/>
  <c r="S9353" i="1"/>
  <c r="S9354" i="1"/>
  <c r="S9355" i="1"/>
  <c r="S9356" i="1"/>
  <c r="O9350" i="1"/>
  <c r="O9351" i="1"/>
  <c r="P9350" i="1"/>
  <c r="P9351" i="1"/>
  <c r="Q9350" i="1"/>
  <c r="Q9351" i="1"/>
  <c r="R9350" i="1"/>
  <c r="R9351" i="1"/>
  <c r="S9350" i="1"/>
  <c r="S9351" i="1"/>
  <c r="O9346" i="1"/>
  <c r="O9347" i="1"/>
  <c r="O9348" i="1"/>
  <c r="O9349" i="1"/>
  <c r="P9346" i="1"/>
  <c r="P9347" i="1"/>
  <c r="P9348" i="1"/>
  <c r="P9349" i="1"/>
  <c r="Q9346" i="1"/>
  <c r="Q9347" i="1"/>
  <c r="Q9348" i="1"/>
  <c r="Q9349" i="1"/>
  <c r="R9346" i="1"/>
  <c r="R9347" i="1"/>
  <c r="R9348" i="1"/>
  <c r="R9349" i="1"/>
  <c r="S9346" i="1"/>
  <c r="S9347" i="1"/>
  <c r="S9348" i="1"/>
  <c r="S9349" i="1"/>
  <c r="O9345" i="1"/>
  <c r="P9345" i="1"/>
  <c r="Q9345" i="1"/>
  <c r="R9345" i="1"/>
  <c r="S9345" i="1"/>
  <c r="O9344" i="1"/>
  <c r="P9344" i="1"/>
  <c r="Q9344" i="1"/>
  <c r="R9344" i="1"/>
  <c r="S9344" i="1"/>
  <c r="O9342" i="1"/>
  <c r="O9343" i="1"/>
  <c r="P9342" i="1"/>
  <c r="P9343" i="1"/>
  <c r="Q9342" i="1"/>
  <c r="Q9343" i="1"/>
  <c r="R9342" i="1"/>
  <c r="R9343" i="1"/>
  <c r="S9342" i="1"/>
  <c r="S9343" i="1"/>
  <c r="O9341" i="1"/>
  <c r="P9341" i="1"/>
  <c r="Q9341" i="1"/>
  <c r="R9341" i="1"/>
  <c r="S9341" i="1"/>
  <c r="O9340" i="1"/>
  <c r="P9340" i="1"/>
  <c r="Q9340" i="1"/>
  <c r="R9340" i="1"/>
  <c r="S9340" i="1"/>
  <c r="O9339" i="1"/>
  <c r="P9339" i="1"/>
  <c r="Q9339" i="1"/>
  <c r="R9339" i="1"/>
  <c r="S9339" i="1"/>
  <c r="O9338" i="1"/>
  <c r="P9338" i="1"/>
  <c r="Q9338" i="1"/>
  <c r="R9338" i="1"/>
  <c r="S9338" i="1"/>
  <c r="O9337" i="1"/>
  <c r="P9337" i="1"/>
  <c r="Q9337" i="1"/>
  <c r="R9337" i="1"/>
  <c r="S9337" i="1"/>
  <c r="O9336" i="1"/>
  <c r="P9336" i="1"/>
  <c r="Q9336" i="1"/>
  <c r="R9336" i="1"/>
  <c r="S9336" i="1"/>
  <c r="O9331" i="1"/>
  <c r="O9332" i="1"/>
  <c r="O9333" i="1"/>
  <c r="O9334" i="1"/>
  <c r="O9335" i="1"/>
  <c r="P9331" i="1"/>
  <c r="P9332" i="1"/>
  <c r="P9333" i="1"/>
  <c r="P9334" i="1"/>
  <c r="P9335" i="1"/>
  <c r="Q9331" i="1"/>
  <c r="Q9332" i="1"/>
  <c r="Q9333" i="1"/>
  <c r="Q9334" i="1"/>
  <c r="Q9335" i="1"/>
  <c r="R9331" i="1"/>
  <c r="R9332" i="1"/>
  <c r="R9333" i="1"/>
  <c r="R9334" i="1"/>
  <c r="R9335" i="1"/>
  <c r="S9331" i="1"/>
  <c r="S9332" i="1"/>
  <c r="S9333" i="1"/>
  <c r="S9334" i="1"/>
  <c r="S9335" i="1"/>
  <c r="O9330" i="1"/>
  <c r="P9330" i="1"/>
  <c r="Q9330" i="1"/>
  <c r="R9330" i="1"/>
  <c r="S9330" i="1"/>
  <c r="O9329" i="1"/>
  <c r="P9329" i="1"/>
  <c r="Q9329" i="1"/>
  <c r="R9329" i="1"/>
  <c r="S9329" i="1"/>
  <c r="O9328" i="1"/>
  <c r="P9328" i="1"/>
  <c r="Q9328" i="1"/>
  <c r="R9328" i="1"/>
  <c r="S9328" i="1"/>
  <c r="O9327" i="1"/>
  <c r="P9327" i="1"/>
  <c r="Q9327" i="1"/>
  <c r="R9327" i="1"/>
  <c r="S9327" i="1"/>
  <c r="O9326" i="1"/>
  <c r="P9326" i="1"/>
  <c r="Q9326" i="1"/>
  <c r="R9326" i="1"/>
  <c r="S9326" i="1"/>
  <c r="O9325" i="1"/>
  <c r="P9325" i="1"/>
  <c r="Q9325" i="1"/>
  <c r="R9325" i="1"/>
  <c r="S9325" i="1"/>
  <c r="O9324" i="1"/>
  <c r="P9324" i="1"/>
  <c r="Q9324" i="1"/>
  <c r="R9324" i="1"/>
  <c r="S9324" i="1"/>
  <c r="O9323" i="1"/>
  <c r="P9323" i="1"/>
  <c r="Q9323" i="1"/>
  <c r="R9323" i="1"/>
  <c r="S9323" i="1"/>
  <c r="O9322" i="1"/>
  <c r="P9322" i="1"/>
  <c r="Q9322" i="1"/>
  <c r="R9322" i="1"/>
  <c r="S9322" i="1"/>
  <c r="O9321" i="1"/>
  <c r="P9321" i="1"/>
  <c r="Q9321" i="1"/>
  <c r="R9321" i="1"/>
  <c r="S9321" i="1"/>
  <c r="O9320" i="1"/>
  <c r="P9320" i="1"/>
  <c r="Q9320" i="1"/>
  <c r="R9320" i="1"/>
  <c r="S9320" i="1"/>
  <c r="O9319" i="1"/>
  <c r="P9319" i="1"/>
  <c r="Q9319" i="1"/>
  <c r="R9319" i="1"/>
  <c r="S9319" i="1"/>
  <c r="O9318" i="1"/>
  <c r="P9318" i="1"/>
  <c r="Q9318" i="1"/>
  <c r="R9318" i="1"/>
  <c r="S9318" i="1"/>
  <c r="O9317" i="1"/>
  <c r="P9317" i="1"/>
  <c r="Q9317" i="1"/>
  <c r="R9317" i="1"/>
  <c r="S9317" i="1"/>
  <c r="O9316" i="1"/>
  <c r="P9316" i="1"/>
  <c r="Q9316" i="1"/>
  <c r="R9316" i="1"/>
  <c r="S9316" i="1"/>
  <c r="O9315" i="1"/>
  <c r="P9315" i="1"/>
  <c r="Q9315" i="1"/>
  <c r="R9315" i="1"/>
  <c r="S9315" i="1"/>
  <c r="O9314" i="1"/>
  <c r="P9314" i="1"/>
  <c r="Q9314" i="1"/>
  <c r="R9314" i="1"/>
  <c r="S9314" i="1"/>
  <c r="O9313" i="1"/>
  <c r="P9313" i="1"/>
  <c r="Q9313" i="1"/>
  <c r="R9313" i="1"/>
  <c r="S9313" i="1"/>
  <c r="O9312" i="1"/>
  <c r="P9312" i="1"/>
  <c r="Q9312" i="1"/>
  <c r="R9312" i="1"/>
  <c r="S9312" i="1"/>
  <c r="O9311" i="1"/>
  <c r="P9311" i="1"/>
  <c r="Q9311" i="1"/>
  <c r="R9311" i="1"/>
  <c r="S9311" i="1"/>
  <c r="O9310" i="1"/>
  <c r="P9310" i="1"/>
  <c r="Q9310" i="1"/>
  <c r="R9310" i="1"/>
  <c r="S9310" i="1"/>
  <c r="O9308" i="1"/>
  <c r="O9309" i="1"/>
  <c r="P9308" i="1"/>
  <c r="P9309" i="1"/>
  <c r="Q9308" i="1"/>
  <c r="Q9309" i="1"/>
  <c r="R9308" i="1"/>
  <c r="R9309" i="1"/>
  <c r="S9308" i="1"/>
  <c r="S9309" i="1"/>
  <c r="O9307" i="1"/>
  <c r="P9307" i="1"/>
  <c r="Q9307" i="1"/>
  <c r="R9307" i="1"/>
  <c r="S9307" i="1"/>
  <c r="O9306" i="1"/>
  <c r="P9306" i="1"/>
  <c r="Q9306" i="1"/>
  <c r="R9306" i="1"/>
  <c r="S9306" i="1"/>
  <c r="O9305" i="1"/>
  <c r="P9305" i="1"/>
  <c r="Q9305" i="1"/>
  <c r="R9305" i="1"/>
  <c r="S9305" i="1"/>
  <c r="O9304" i="1"/>
  <c r="P9304" i="1"/>
  <c r="Q9304" i="1"/>
  <c r="R9304" i="1"/>
  <c r="S9304" i="1"/>
  <c r="O9303" i="1"/>
  <c r="P9303" i="1"/>
  <c r="Q9303" i="1"/>
  <c r="R9303" i="1"/>
  <c r="S9303" i="1"/>
  <c r="O9300" i="1"/>
  <c r="O9301" i="1"/>
  <c r="O9302" i="1"/>
  <c r="P9300" i="1"/>
  <c r="P9301" i="1"/>
  <c r="P9302" i="1"/>
  <c r="Q9300" i="1"/>
  <c r="Q9301" i="1"/>
  <c r="Q9302" i="1"/>
  <c r="R9300" i="1"/>
  <c r="R9301" i="1"/>
  <c r="R9302" i="1"/>
  <c r="S9300" i="1"/>
  <c r="S9301" i="1"/>
  <c r="S9302" i="1"/>
  <c r="O9299" i="1"/>
  <c r="P9299" i="1"/>
  <c r="Q9299" i="1"/>
  <c r="R9299" i="1"/>
  <c r="S9299" i="1"/>
  <c r="O9296" i="1"/>
  <c r="O9297" i="1"/>
  <c r="O9298" i="1"/>
  <c r="P9296" i="1"/>
  <c r="P9297" i="1"/>
  <c r="P9298" i="1"/>
  <c r="Q9296" i="1"/>
  <c r="Q9297" i="1"/>
  <c r="Q9298" i="1"/>
  <c r="R9296" i="1"/>
  <c r="R9297" i="1"/>
  <c r="R9298" i="1"/>
  <c r="S9296" i="1"/>
  <c r="S9297" i="1"/>
  <c r="S9298" i="1"/>
  <c r="O9295" i="1"/>
  <c r="P9295" i="1"/>
  <c r="Q9295" i="1"/>
  <c r="R9295" i="1"/>
  <c r="S9295" i="1"/>
  <c r="O9294" i="1"/>
  <c r="P9294" i="1"/>
  <c r="Q9294" i="1"/>
  <c r="R9294" i="1"/>
  <c r="S9294" i="1"/>
  <c r="O9293" i="1"/>
  <c r="P9293" i="1"/>
  <c r="Q9293" i="1"/>
  <c r="R9293" i="1"/>
  <c r="S9293" i="1"/>
  <c r="O9291" i="1"/>
  <c r="O9292" i="1"/>
  <c r="P9291" i="1"/>
  <c r="P9292" i="1"/>
  <c r="Q9291" i="1"/>
  <c r="Q9292" i="1"/>
  <c r="R9291" i="1"/>
  <c r="R9292" i="1"/>
  <c r="S9291" i="1"/>
  <c r="S9292" i="1"/>
  <c r="O9290" i="1"/>
  <c r="P9290" i="1"/>
  <c r="Q9290" i="1"/>
  <c r="R9290" i="1"/>
  <c r="S9290" i="1"/>
  <c r="O9286" i="1"/>
  <c r="O9287" i="1"/>
  <c r="O9288" i="1"/>
  <c r="O9289" i="1"/>
  <c r="P9286" i="1"/>
  <c r="P9287" i="1"/>
  <c r="P9288" i="1"/>
  <c r="P9289" i="1"/>
  <c r="Q9286" i="1"/>
  <c r="Q9287" i="1"/>
  <c r="Q9288" i="1"/>
  <c r="Q9289" i="1"/>
  <c r="R9286" i="1"/>
  <c r="R9287" i="1"/>
  <c r="R9288" i="1"/>
  <c r="R9289" i="1"/>
  <c r="S9286" i="1"/>
  <c r="S9287" i="1"/>
  <c r="S9288" i="1"/>
  <c r="S9289" i="1"/>
  <c r="O9285" i="1"/>
  <c r="P9285" i="1"/>
  <c r="Q9285" i="1"/>
  <c r="R9285" i="1"/>
  <c r="S9285" i="1"/>
  <c r="O9284" i="1"/>
  <c r="P9284" i="1"/>
  <c r="Q9284" i="1"/>
  <c r="R9284" i="1"/>
  <c r="S9284" i="1"/>
  <c r="O9283" i="1"/>
  <c r="P9283" i="1"/>
  <c r="Q9283" i="1"/>
  <c r="R9283" i="1"/>
  <c r="S9283" i="1"/>
  <c r="O9282" i="1"/>
  <c r="P9282" i="1"/>
  <c r="Q9282" i="1"/>
  <c r="R9282" i="1"/>
  <c r="S9282" i="1"/>
  <c r="O9280" i="1"/>
  <c r="O9281" i="1"/>
  <c r="P9280" i="1"/>
  <c r="P9281" i="1"/>
  <c r="Q9280" i="1"/>
  <c r="Q9281" i="1"/>
  <c r="R9280" i="1"/>
  <c r="R9281" i="1"/>
  <c r="S9280" i="1"/>
  <c r="S9281" i="1"/>
  <c r="O9279" i="1"/>
  <c r="P9279" i="1"/>
  <c r="Q9279" i="1"/>
  <c r="R9279" i="1"/>
  <c r="S9279" i="1"/>
  <c r="O9277" i="1"/>
  <c r="O9278" i="1"/>
  <c r="P9277" i="1"/>
  <c r="P9278" i="1"/>
  <c r="Q9277" i="1"/>
  <c r="Q9278" i="1"/>
  <c r="R9277" i="1"/>
  <c r="R9278" i="1"/>
  <c r="S9277" i="1"/>
  <c r="S9278" i="1"/>
  <c r="O9276" i="1"/>
  <c r="P9276" i="1"/>
  <c r="Q9276" i="1"/>
  <c r="R9276" i="1"/>
  <c r="S9276" i="1"/>
  <c r="O9275" i="1"/>
  <c r="P9275" i="1"/>
  <c r="Q9275" i="1"/>
  <c r="R9275" i="1"/>
  <c r="S9275" i="1"/>
  <c r="O9274" i="1"/>
  <c r="P9274" i="1"/>
  <c r="Q9274" i="1"/>
  <c r="R9274" i="1"/>
  <c r="S9274" i="1"/>
  <c r="O9272" i="1"/>
  <c r="O9273" i="1"/>
  <c r="P9272" i="1"/>
  <c r="P9273" i="1"/>
  <c r="Q9272" i="1"/>
  <c r="Q9273" i="1"/>
  <c r="R9272" i="1"/>
  <c r="R9273" i="1"/>
  <c r="S9272" i="1"/>
  <c r="S9273" i="1"/>
  <c r="O9271" i="1"/>
  <c r="P9271" i="1"/>
  <c r="Q9271" i="1"/>
  <c r="R9271" i="1"/>
  <c r="S9271" i="1"/>
  <c r="O9270" i="1"/>
  <c r="P9270" i="1"/>
  <c r="Q9270" i="1"/>
  <c r="R9270" i="1"/>
  <c r="S9270" i="1"/>
  <c r="O9269" i="1"/>
  <c r="P9269" i="1"/>
  <c r="Q9269" i="1"/>
  <c r="R9269" i="1"/>
  <c r="S9269" i="1"/>
  <c r="O9268" i="1"/>
  <c r="P9268" i="1"/>
  <c r="Q9268" i="1"/>
  <c r="R9268" i="1"/>
  <c r="S9268" i="1"/>
  <c r="O9266" i="1"/>
  <c r="O9267" i="1"/>
  <c r="P9266" i="1"/>
  <c r="P9267" i="1"/>
  <c r="Q9266" i="1"/>
  <c r="Q9267" i="1"/>
  <c r="R9266" i="1"/>
  <c r="R9267" i="1"/>
  <c r="S9266" i="1"/>
  <c r="S9267" i="1"/>
  <c r="O9265" i="1"/>
  <c r="P9265" i="1"/>
  <c r="Q9265" i="1"/>
  <c r="R9265" i="1"/>
  <c r="S9265" i="1"/>
  <c r="O9264" i="1"/>
  <c r="P9264" i="1"/>
  <c r="Q9264" i="1"/>
  <c r="R9264" i="1"/>
  <c r="S9264" i="1"/>
  <c r="O9263" i="1"/>
  <c r="P9263" i="1"/>
  <c r="Q9263" i="1"/>
  <c r="R9263" i="1"/>
  <c r="S9263" i="1"/>
  <c r="O9262" i="1"/>
  <c r="P9262" i="1"/>
  <c r="Q9262" i="1"/>
  <c r="R9262" i="1"/>
  <c r="S9262" i="1"/>
  <c r="O9261" i="1"/>
  <c r="P9261" i="1"/>
  <c r="Q9261" i="1"/>
  <c r="R9261" i="1"/>
  <c r="S9261" i="1"/>
  <c r="O9260" i="1"/>
  <c r="P9260" i="1"/>
  <c r="Q9260" i="1"/>
  <c r="R9260" i="1"/>
  <c r="S9260" i="1"/>
  <c r="O9259" i="1"/>
  <c r="P9259" i="1"/>
  <c r="Q9259" i="1"/>
  <c r="R9259" i="1"/>
  <c r="S9259" i="1"/>
  <c r="O9258" i="1"/>
  <c r="P9258" i="1"/>
  <c r="Q9258" i="1"/>
  <c r="R9258" i="1"/>
  <c r="S9258" i="1"/>
  <c r="O9257" i="1"/>
  <c r="P9257" i="1"/>
  <c r="Q9257" i="1"/>
  <c r="R9257" i="1"/>
  <c r="S9257" i="1"/>
  <c r="O9256" i="1"/>
  <c r="P9256" i="1"/>
  <c r="Q9256" i="1"/>
  <c r="R9256" i="1"/>
  <c r="S9256" i="1"/>
  <c r="O9255" i="1"/>
  <c r="P9255" i="1"/>
  <c r="Q9255" i="1"/>
  <c r="R9255" i="1"/>
  <c r="S9255" i="1"/>
  <c r="O9254" i="1"/>
  <c r="P9254" i="1"/>
  <c r="Q9254" i="1"/>
  <c r="R9254" i="1"/>
  <c r="S9254" i="1"/>
  <c r="O9253" i="1"/>
  <c r="P9253" i="1"/>
  <c r="Q9253" i="1"/>
  <c r="R9253" i="1"/>
  <c r="S9253" i="1"/>
  <c r="O9252" i="1"/>
  <c r="P9252" i="1"/>
  <c r="Q9252" i="1"/>
  <c r="R9252" i="1"/>
  <c r="S9252" i="1"/>
  <c r="O9251" i="1"/>
  <c r="P9251" i="1"/>
  <c r="Q9251" i="1"/>
  <c r="R9251" i="1"/>
  <c r="S9251" i="1"/>
  <c r="O9250" i="1"/>
  <c r="P9250" i="1"/>
  <c r="Q9250" i="1"/>
  <c r="R9250" i="1"/>
  <c r="S9250" i="1"/>
  <c r="O9249" i="1"/>
  <c r="P9249" i="1"/>
  <c r="Q9249" i="1"/>
  <c r="R9249" i="1"/>
  <c r="S9249" i="1"/>
  <c r="O9248" i="1"/>
  <c r="P9248" i="1"/>
  <c r="Q9248" i="1"/>
  <c r="R9248" i="1"/>
  <c r="S9248" i="1"/>
  <c r="O9247" i="1"/>
  <c r="P9247" i="1"/>
  <c r="Q9247" i="1"/>
  <c r="R9247" i="1"/>
  <c r="S9247" i="1"/>
  <c r="O9246" i="1"/>
  <c r="P9246" i="1"/>
  <c r="Q9246" i="1"/>
  <c r="R9246" i="1"/>
  <c r="S9246" i="1"/>
  <c r="O9245" i="1"/>
  <c r="P9245" i="1"/>
  <c r="Q9245" i="1"/>
  <c r="R9245" i="1"/>
  <c r="S9245" i="1"/>
  <c r="O9244" i="1"/>
  <c r="P9244" i="1"/>
  <c r="Q9244" i="1"/>
  <c r="R9244" i="1"/>
  <c r="S9244" i="1"/>
  <c r="O9243" i="1"/>
  <c r="P9243" i="1"/>
  <c r="Q9243" i="1"/>
  <c r="R9243" i="1"/>
  <c r="S9243" i="1"/>
  <c r="O9242" i="1"/>
  <c r="P9242" i="1"/>
  <c r="Q9242" i="1"/>
  <c r="R9242" i="1"/>
  <c r="S9242" i="1"/>
  <c r="O9241" i="1"/>
  <c r="P9241" i="1"/>
  <c r="Q9241" i="1"/>
  <c r="R9241" i="1"/>
  <c r="S9241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O9224" i="1"/>
  <c r="P9224" i="1"/>
  <c r="Q9224" i="1"/>
  <c r="R9224" i="1"/>
  <c r="S9224" i="1"/>
  <c r="O9222" i="1"/>
  <c r="O9223" i="1"/>
  <c r="P9222" i="1"/>
  <c r="P9223" i="1"/>
  <c r="Q9222" i="1"/>
  <c r="Q9223" i="1"/>
  <c r="R9222" i="1"/>
  <c r="R9223" i="1"/>
  <c r="S9222" i="1"/>
  <c r="S9223" i="1"/>
  <c r="O9221" i="1"/>
  <c r="P9221" i="1"/>
  <c r="Q9221" i="1"/>
  <c r="R9221" i="1"/>
  <c r="S9221" i="1"/>
  <c r="O9220" i="1"/>
  <c r="P9220" i="1"/>
  <c r="Q9220" i="1"/>
  <c r="R9220" i="1"/>
  <c r="S9220" i="1"/>
  <c r="O9219" i="1"/>
  <c r="P9219" i="1"/>
  <c r="Q9219" i="1"/>
  <c r="R9219" i="1"/>
  <c r="S9219" i="1"/>
  <c r="O9216" i="1"/>
  <c r="O9217" i="1"/>
  <c r="O9218" i="1"/>
  <c r="P9216" i="1"/>
  <c r="P9217" i="1"/>
  <c r="P9218" i="1"/>
  <c r="Q9216" i="1"/>
  <c r="Q9217" i="1"/>
  <c r="Q9218" i="1"/>
  <c r="R9216" i="1"/>
  <c r="R9217" i="1"/>
  <c r="R9218" i="1"/>
  <c r="S9216" i="1"/>
  <c r="S9217" i="1"/>
  <c r="S9218" i="1"/>
  <c r="O9215" i="1"/>
  <c r="P9215" i="1"/>
  <c r="Q9215" i="1"/>
  <c r="R9215" i="1"/>
  <c r="S9215" i="1"/>
  <c r="O9214" i="1"/>
  <c r="P9214" i="1"/>
  <c r="Q9214" i="1"/>
  <c r="R9214" i="1"/>
  <c r="S9214" i="1"/>
  <c r="O9213" i="1"/>
  <c r="P9213" i="1"/>
  <c r="Q9213" i="1"/>
  <c r="R9213" i="1"/>
  <c r="S9213" i="1"/>
  <c r="O9212" i="1"/>
  <c r="P9212" i="1"/>
  <c r="Q9212" i="1"/>
  <c r="R9212" i="1"/>
  <c r="S9212" i="1"/>
  <c r="O9210" i="1"/>
  <c r="O9211" i="1"/>
  <c r="P9210" i="1"/>
  <c r="P9211" i="1"/>
  <c r="Q9210" i="1"/>
  <c r="Q9211" i="1"/>
  <c r="R9210" i="1"/>
  <c r="R9211" i="1"/>
  <c r="S9210" i="1"/>
  <c r="S9211" i="1"/>
  <c r="O9209" i="1"/>
  <c r="P9209" i="1"/>
  <c r="Q9209" i="1"/>
  <c r="R9209" i="1"/>
  <c r="S9209" i="1"/>
  <c r="O9207" i="1"/>
  <c r="O9208" i="1"/>
  <c r="P9207" i="1"/>
  <c r="P9208" i="1"/>
  <c r="Q9207" i="1"/>
  <c r="Q9208" i="1"/>
  <c r="R9207" i="1"/>
  <c r="R9208" i="1"/>
  <c r="S9207" i="1"/>
  <c r="S9208" i="1"/>
  <c r="O9206" i="1"/>
  <c r="P9206" i="1"/>
  <c r="Q9206" i="1"/>
  <c r="R9206" i="1"/>
  <c r="S9206" i="1"/>
  <c r="O9205" i="1"/>
  <c r="P9205" i="1"/>
  <c r="Q9205" i="1"/>
  <c r="R9205" i="1"/>
  <c r="S9205" i="1"/>
  <c r="O9204" i="1"/>
  <c r="P9204" i="1"/>
  <c r="Q9204" i="1"/>
  <c r="R9204" i="1"/>
  <c r="S9204" i="1"/>
  <c r="O9203" i="1"/>
  <c r="P9203" i="1"/>
  <c r="Q9203" i="1"/>
  <c r="R9203" i="1"/>
  <c r="S9203" i="1"/>
  <c r="O9202" i="1"/>
  <c r="P9202" i="1"/>
  <c r="Q9202" i="1"/>
  <c r="R9202" i="1"/>
  <c r="S9202" i="1"/>
  <c r="O9201" i="1"/>
  <c r="P9201" i="1"/>
  <c r="Q9201" i="1"/>
  <c r="R9201" i="1"/>
  <c r="S9201" i="1"/>
  <c r="O9200" i="1"/>
  <c r="P9200" i="1"/>
  <c r="Q9200" i="1"/>
  <c r="R9200" i="1"/>
  <c r="S9200" i="1"/>
  <c r="O9199" i="1"/>
  <c r="P9199" i="1"/>
  <c r="Q9199" i="1"/>
  <c r="R9199" i="1"/>
  <c r="S9199" i="1"/>
  <c r="O9198" i="1"/>
  <c r="P9198" i="1"/>
  <c r="Q9198" i="1"/>
  <c r="R9198" i="1"/>
  <c r="S9198" i="1"/>
  <c r="O9197" i="1"/>
  <c r="P9197" i="1"/>
  <c r="Q9197" i="1"/>
  <c r="R9197" i="1"/>
  <c r="S9197" i="1"/>
  <c r="O9196" i="1"/>
  <c r="P9196" i="1"/>
  <c r="Q9196" i="1"/>
  <c r="R9196" i="1"/>
  <c r="S9196" i="1"/>
  <c r="O9195" i="1"/>
  <c r="P9195" i="1"/>
  <c r="Q9195" i="1"/>
  <c r="R9195" i="1"/>
  <c r="S9195" i="1"/>
  <c r="O9194" i="1"/>
  <c r="P9194" i="1"/>
  <c r="Q9194" i="1"/>
  <c r="R9194" i="1"/>
  <c r="S9194" i="1"/>
  <c r="O9188" i="1"/>
  <c r="O9189" i="1"/>
  <c r="O9190" i="1"/>
  <c r="O9191" i="1"/>
  <c r="O9192" i="1"/>
  <c r="O9193" i="1"/>
  <c r="P9188" i="1"/>
  <c r="P9189" i="1"/>
  <c r="P9190" i="1"/>
  <c r="P9191" i="1"/>
  <c r="P9192" i="1"/>
  <c r="P9193" i="1"/>
  <c r="Q9188" i="1"/>
  <c r="Q9189" i="1"/>
  <c r="Q9190" i="1"/>
  <c r="Q9191" i="1"/>
  <c r="Q9192" i="1"/>
  <c r="Q9193" i="1"/>
  <c r="R9188" i="1"/>
  <c r="R9189" i="1"/>
  <c r="R9190" i="1"/>
  <c r="R9191" i="1"/>
  <c r="R9192" i="1"/>
  <c r="R9193" i="1"/>
  <c r="S9188" i="1"/>
  <c r="S9189" i="1"/>
  <c r="S9190" i="1"/>
  <c r="S9191" i="1"/>
  <c r="S9192" i="1"/>
  <c r="S9193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O9175" i="1"/>
  <c r="P9175" i="1"/>
  <c r="Q9175" i="1"/>
  <c r="R9175" i="1"/>
  <c r="S9175" i="1"/>
  <c r="O9174" i="1"/>
  <c r="P9174" i="1"/>
  <c r="Q9174" i="1"/>
  <c r="R9174" i="1"/>
  <c r="S9174" i="1"/>
  <c r="O9173" i="1"/>
  <c r="P9173" i="1"/>
  <c r="Q9173" i="1"/>
  <c r="R9173" i="1"/>
  <c r="S9173" i="1"/>
  <c r="O9172" i="1"/>
  <c r="P9172" i="1"/>
  <c r="Q9172" i="1"/>
  <c r="R9172" i="1"/>
  <c r="S9172" i="1"/>
  <c r="O9171" i="1"/>
  <c r="P9171" i="1"/>
  <c r="Q9171" i="1"/>
  <c r="R9171" i="1"/>
  <c r="S9171" i="1"/>
  <c r="O9170" i="1"/>
  <c r="P9170" i="1"/>
  <c r="Q9170" i="1"/>
  <c r="R9170" i="1"/>
  <c r="S9170" i="1"/>
  <c r="O9169" i="1"/>
  <c r="P9169" i="1"/>
  <c r="Q9169" i="1"/>
  <c r="R9169" i="1"/>
  <c r="S9169" i="1"/>
  <c r="O9168" i="1"/>
  <c r="P9168" i="1"/>
  <c r="Q9168" i="1"/>
  <c r="R9168" i="1"/>
  <c r="S9168" i="1"/>
  <c r="O9167" i="1"/>
  <c r="P9167" i="1"/>
  <c r="Q9167" i="1"/>
  <c r="R9167" i="1"/>
  <c r="S9167" i="1"/>
  <c r="O9166" i="1"/>
  <c r="P9166" i="1"/>
  <c r="Q9166" i="1"/>
  <c r="R9166" i="1"/>
  <c r="S9166" i="1"/>
  <c r="O9163" i="1"/>
  <c r="O9164" i="1"/>
  <c r="O9165" i="1"/>
  <c r="P9163" i="1"/>
  <c r="P9164" i="1"/>
  <c r="P9165" i="1"/>
  <c r="Q9163" i="1"/>
  <c r="Q9164" i="1"/>
  <c r="Q9165" i="1"/>
  <c r="R9163" i="1"/>
  <c r="R9164" i="1"/>
  <c r="R9165" i="1"/>
  <c r="S9163" i="1"/>
  <c r="S9164" i="1"/>
  <c r="S9165" i="1"/>
  <c r="O9162" i="1"/>
  <c r="P9162" i="1"/>
  <c r="Q9162" i="1"/>
  <c r="R9162" i="1"/>
  <c r="S9162" i="1"/>
  <c r="O9161" i="1"/>
  <c r="P9161" i="1"/>
  <c r="Q9161" i="1"/>
  <c r="R9161" i="1"/>
  <c r="S9161" i="1"/>
  <c r="O9160" i="1"/>
  <c r="P9160" i="1"/>
  <c r="Q9160" i="1"/>
  <c r="R9160" i="1"/>
  <c r="S9160" i="1"/>
  <c r="O9158" i="1"/>
  <c r="O9159" i="1"/>
  <c r="P9158" i="1"/>
  <c r="P9159" i="1"/>
  <c r="Q9158" i="1"/>
  <c r="Q9159" i="1"/>
  <c r="R9158" i="1"/>
  <c r="R9159" i="1"/>
  <c r="S9158" i="1"/>
  <c r="S9159" i="1"/>
  <c r="O9157" i="1"/>
  <c r="P9157" i="1"/>
  <c r="Q9157" i="1"/>
  <c r="R9157" i="1"/>
  <c r="S9157" i="1"/>
  <c r="O9156" i="1"/>
  <c r="P9156" i="1"/>
  <c r="Q9156" i="1"/>
  <c r="R9156" i="1"/>
  <c r="S9156" i="1"/>
  <c r="O9155" i="1"/>
  <c r="P9155" i="1"/>
  <c r="Q9155" i="1"/>
  <c r="R9155" i="1"/>
  <c r="S9155" i="1"/>
  <c r="O9154" i="1"/>
  <c r="P9154" i="1"/>
  <c r="Q9154" i="1"/>
  <c r="R9154" i="1"/>
  <c r="S9154" i="1"/>
  <c r="O9153" i="1"/>
  <c r="P9153" i="1"/>
  <c r="Q9153" i="1"/>
  <c r="R9153" i="1"/>
  <c r="S9153" i="1"/>
  <c r="O9152" i="1"/>
  <c r="P9152" i="1"/>
  <c r="Q9152" i="1"/>
  <c r="R9152" i="1"/>
  <c r="S9152" i="1"/>
  <c r="O9150" i="1"/>
  <c r="O9151" i="1"/>
  <c r="P9150" i="1"/>
  <c r="P9151" i="1"/>
  <c r="Q9150" i="1"/>
  <c r="Q9151" i="1"/>
  <c r="R9150" i="1"/>
  <c r="R9151" i="1"/>
  <c r="S9150" i="1"/>
  <c r="S9151" i="1"/>
  <c r="O9149" i="1"/>
  <c r="P9149" i="1"/>
  <c r="Q9149" i="1"/>
  <c r="R9149" i="1"/>
  <c r="S9149" i="1"/>
  <c r="O9148" i="1"/>
  <c r="P9148" i="1"/>
  <c r="Q9148" i="1"/>
  <c r="R9148" i="1"/>
  <c r="S9148" i="1"/>
  <c r="O9146" i="1"/>
  <c r="O9147" i="1"/>
  <c r="P9146" i="1"/>
  <c r="P9147" i="1"/>
  <c r="Q9146" i="1"/>
  <c r="Q9147" i="1"/>
  <c r="R9146" i="1"/>
  <c r="R9147" i="1"/>
  <c r="S9146" i="1"/>
  <c r="S9147" i="1"/>
  <c r="O9145" i="1"/>
  <c r="P9145" i="1"/>
  <c r="Q9145" i="1"/>
  <c r="R9145" i="1"/>
  <c r="S9145" i="1"/>
  <c r="O9144" i="1"/>
  <c r="P9144" i="1"/>
  <c r="Q9144" i="1"/>
  <c r="R9144" i="1"/>
  <c r="S9144" i="1"/>
  <c r="O9143" i="1"/>
  <c r="P9143" i="1"/>
  <c r="Q9143" i="1"/>
  <c r="R9143" i="1"/>
  <c r="S9143" i="1"/>
  <c r="O9142" i="1"/>
  <c r="P9142" i="1"/>
  <c r="Q9142" i="1"/>
  <c r="R9142" i="1"/>
  <c r="S9142" i="1"/>
  <c r="O9141" i="1"/>
  <c r="P9141" i="1"/>
  <c r="Q9141" i="1"/>
  <c r="R9141" i="1"/>
  <c r="S9141" i="1"/>
  <c r="O9140" i="1"/>
  <c r="P9140" i="1"/>
  <c r="Q9140" i="1"/>
  <c r="R9140" i="1"/>
  <c r="S9140" i="1"/>
  <c r="O9139" i="1"/>
  <c r="P9139" i="1"/>
  <c r="Q9139" i="1"/>
  <c r="R9139" i="1"/>
  <c r="S9139" i="1"/>
  <c r="O9137" i="1"/>
  <c r="O9138" i="1"/>
  <c r="P9137" i="1"/>
  <c r="P9138" i="1"/>
  <c r="Q9137" i="1"/>
  <c r="Q9138" i="1"/>
  <c r="R9137" i="1"/>
  <c r="R9138" i="1"/>
  <c r="S9137" i="1"/>
  <c r="S9138" i="1"/>
  <c r="O9136" i="1"/>
  <c r="P9136" i="1"/>
  <c r="Q9136" i="1"/>
  <c r="R9136" i="1"/>
  <c r="S9136" i="1"/>
  <c r="O9135" i="1"/>
  <c r="P9135" i="1"/>
  <c r="Q9135" i="1"/>
  <c r="R9135" i="1"/>
  <c r="S9135" i="1"/>
  <c r="O9130" i="1"/>
  <c r="O9131" i="1"/>
  <c r="O9132" i="1"/>
  <c r="O9133" i="1"/>
  <c r="O9134" i="1"/>
  <c r="P9130" i="1"/>
  <c r="P9131" i="1"/>
  <c r="P9132" i="1"/>
  <c r="P9133" i="1"/>
  <c r="P9134" i="1"/>
  <c r="Q9130" i="1"/>
  <c r="Q9131" i="1"/>
  <c r="Q9132" i="1"/>
  <c r="Q9133" i="1"/>
  <c r="Q9134" i="1"/>
  <c r="R9130" i="1"/>
  <c r="R9131" i="1"/>
  <c r="R9132" i="1"/>
  <c r="R9133" i="1"/>
  <c r="R9134" i="1"/>
  <c r="S9130" i="1"/>
  <c r="S9131" i="1"/>
  <c r="S9132" i="1"/>
  <c r="S9133" i="1"/>
  <c r="S9134" i="1"/>
  <c r="O9129" i="1"/>
  <c r="P9129" i="1"/>
  <c r="Q9129" i="1"/>
  <c r="R9129" i="1"/>
  <c r="S9129" i="1"/>
  <c r="O9128" i="1"/>
  <c r="P9128" i="1"/>
  <c r="Q9128" i="1"/>
  <c r="R9128" i="1"/>
  <c r="S9128" i="1"/>
  <c r="O9127" i="1"/>
  <c r="P9127" i="1"/>
  <c r="Q9127" i="1"/>
  <c r="R9127" i="1"/>
  <c r="S9127" i="1"/>
  <c r="O9126" i="1"/>
  <c r="P9126" i="1"/>
  <c r="Q9126" i="1"/>
  <c r="R9126" i="1"/>
  <c r="S9126" i="1"/>
  <c r="O9125" i="1"/>
  <c r="P9125" i="1"/>
  <c r="Q9125" i="1"/>
  <c r="R9125" i="1"/>
  <c r="S9125" i="1"/>
  <c r="O9124" i="1"/>
  <c r="P9124" i="1"/>
  <c r="Q9124" i="1"/>
  <c r="R9124" i="1"/>
  <c r="S9124" i="1"/>
  <c r="O9123" i="1"/>
  <c r="P9123" i="1"/>
  <c r="Q9123" i="1"/>
  <c r="R9123" i="1"/>
  <c r="S9123" i="1"/>
  <c r="O9122" i="1"/>
  <c r="P9122" i="1"/>
  <c r="Q9122" i="1"/>
  <c r="R9122" i="1"/>
  <c r="S9122" i="1"/>
  <c r="O9121" i="1"/>
  <c r="P9121" i="1"/>
  <c r="Q9121" i="1"/>
  <c r="R9121" i="1"/>
  <c r="S9121" i="1"/>
  <c r="O9119" i="1"/>
  <c r="O9120" i="1"/>
  <c r="P9119" i="1"/>
  <c r="P9120" i="1"/>
  <c r="Q9119" i="1"/>
  <c r="Q9120" i="1"/>
  <c r="R9119" i="1"/>
  <c r="R9120" i="1"/>
  <c r="S9119" i="1"/>
  <c r="S9120" i="1"/>
  <c r="O9118" i="1"/>
  <c r="P9118" i="1"/>
  <c r="Q9118" i="1"/>
  <c r="R9118" i="1"/>
  <c r="S9118" i="1"/>
  <c r="O9117" i="1"/>
  <c r="P9117" i="1"/>
  <c r="Q9117" i="1"/>
  <c r="R9117" i="1"/>
  <c r="S9117" i="1"/>
  <c r="O9116" i="1"/>
  <c r="P9116" i="1"/>
  <c r="Q9116" i="1"/>
  <c r="R9116" i="1"/>
  <c r="S9116" i="1"/>
  <c r="O9115" i="1"/>
  <c r="P9115" i="1"/>
  <c r="Q9115" i="1"/>
  <c r="R9115" i="1"/>
  <c r="S9115" i="1"/>
  <c r="O9114" i="1"/>
  <c r="P9114" i="1"/>
  <c r="Q9114" i="1"/>
  <c r="R9114" i="1"/>
  <c r="S9114" i="1"/>
  <c r="O9113" i="1"/>
  <c r="P9113" i="1"/>
  <c r="Q9113" i="1"/>
  <c r="R9113" i="1"/>
  <c r="S9113" i="1"/>
  <c r="O9112" i="1"/>
  <c r="P9112" i="1"/>
  <c r="Q9112" i="1"/>
  <c r="R9112" i="1"/>
  <c r="S9112" i="1"/>
  <c r="O9110" i="1"/>
  <c r="O9111" i="1"/>
  <c r="P9110" i="1"/>
  <c r="P9111" i="1"/>
  <c r="Q9110" i="1"/>
  <c r="Q9111" i="1"/>
  <c r="R9110" i="1"/>
  <c r="R9111" i="1"/>
  <c r="S9110" i="1"/>
  <c r="S9111" i="1"/>
  <c r="O9109" i="1"/>
  <c r="P9109" i="1"/>
  <c r="Q9109" i="1"/>
  <c r="R9109" i="1"/>
  <c r="S9109" i="1"/>
  <c r="O9108" i="1"/>
  <c r="P9108" i="1"/>
  <c r="Q9108" i="1"/>
  <c r="R9108" i="1"/>
  <c r="S9108" i="1"/>
  <c r="O9107" i="1"/>
  <c r="P9107" i="1"/>
  <c r="Q9107" i="1"/>
  <c r="R9107" i="1"/>
  <c r="S9107" i="1"/>
  <c r="O9106" i="1"/>
  <c r="P9106" i="1"/>
  <c r="Q9106" i="1"/>
  <c r="R9106" i="1"/>
  <c r="S9106" i="1"/>
  <c r="O9103" i="1"/>
  <c r="O9104" i="1"/>
  <c r="O9105" i="1"/>
  <c r="P9103" i="1"/>
  <c r="P9104" i="1"/>
  <c r="P9105" i="1"/>
  <c r="Q9103" i="1"/>
  <c r="Q9104" i="1"/>
  <c r="Q9105" i="1"/>
  <c r="R9103" i="1"/>
  <c r="R9104" i="1"/>
  <c r="R9105" i="1"/>
  <c r="S9103" i="1"/>
  <c r="S9104" i="1"/>
  <c r="S9105" i="1"/>
  <c r="O9102" i="1"/>
  <c r="P9102" i="1"/>
  <c r="Q9102" i="1"/>
  <c r="R9102" i="1"/>
  <c r="S9102" i="1"/>
  <c r="O9101" i="1"/>
  <c r="P9101" i="1"/>
  <c r="Q9101" i="1"/>
  <c r="R9101" i="1"/>
  <c r="S9101" i="1"/>
  <c r="O9100" i="1"/>
  <c r="P9100" i="1"/>
  <c r="Q9100" i="1"/>
  <c r="R9100" i="1"/>
  <c r="S9100" i="1"/>
  <c r="O9099" i="1"/>
  <c r="P9099" i="1"/>
  <c r="Q9099" i="1"/>
  <c r="R9099" i="1"/>
  <c r="S9099" i="1"/>
  <c r="O9098" i="1"/>
  <c r="P9098" i="1"/>
  <c r="Q9098" i="1"/>
  <c r="R9098" i="1"/>
  <c r="S9098" i="1"/>
  <c r="O9097" i="1"/>
  <c r="P9097" i="1"/>
  <c r="Q9097" i="1"/>
  <c r="R9097" i="1"/>
  <c r="S9097" i="1"/>
  <c r="O9095" i="1"/>
  <c r="O9096" i="1"/>
  <c r="P9095" i="1"/>
  <c r="P9096" i="1"/>
  <c r="Q9095" i="1"/>
  <c r="Q9096" i="1"/>
  <c r="R9095" i="1"/>
  <c r="R9096" i="1"/>
  <c r="S9095" i="1"/>
  <c r="S9096" i="1"/>
  <c r="O9094" i="1"/>
  <c r="P9094" i="1"/>
  <c r="Q9094" i="1"/>
  <c r="R9094" i="1"/>
  <c r="S9094" i="1"/>
  <c r="O9093" i="1"/>
  <c r="P9093" i="1"/>
  <c r="Q9093" i="1"/>
  <c r="R9093" i="1"/>
  <c r="S9093" i="1"/>
  <c r="O9092" i="1"/>
  <c r="P9092" i="1"/>
  <c r="Q9092" i="1"/>
  <c r="R9092" i="1"/>
  <c r="S9092" i="1"/>
  <c r="O9091" i="1"/>
  <c r="P9091" i="1"/>
  <c r="Q9091" i="1"/>
  <c r="R9091" i="1"/>
  <c r="S9091" i="1"/>
  <c r="O9090" i="1"/>
  <c r="P9090" i="1"/>
  <c r="Q9090" i="1"/>
  <c r="R9090" i="1"/>
  <c r="S9090" i="1"/>
  <c r="O9089" i="1"/>
  <c r="P9089" i="1"/>
  <c r="Q9089" i="1"/>
  <c r="R9089" i="1"/>
  <c r="S9089" i="1"/>
  <c r="O9088" i="1"/>
  <c r="P9088" i="1"/>
  <c r="Q9088" i="1"/>
  <c r="R9088" i="1"/>
  <c r="S9088" i="1"/>
  <c r="O9087" i="1"/>
  <c r="P9087" i="1"/>
  <c r="Q9087" i="1"/>
  <c r="R9087" i="1"/>
  <c r="S9087" i="1"/>
  <c r="O9086" i="1"/>
  <c r="P9086" i="1"/>
  <c r="Q9086" i="1"/>
  <c r="R9086" i="1"/>
  <c r="S9086" i="1"/>
  <c r="O9085" i="1"/>
  <c r="P9085" i="1"/>
  <c r="Q9085" i="1"/>
  <c r="R9085" i="1"/>
  <c r="S9085" i="1"/>
  <c r="O9084" i="1"/>
  <c r="P9084" i="1"/>
  <c r="Q9084" i="1"/>
  <c r="R9084" i="1"/>
  <c r="S9084" i="1"/>
  <c r="O9083" i="1"/>
  <c r="P9083" i="1"/>
  <c r="Q9083" i="1"/>
  <c r="R9083" i="1"/>
  <c r="S9083" i="1"/>
  <c r="O9082" i="1"/>
  <c r="P9082" i="1"/>
  <c r="Q9082" i="1"/>
  <c r="R9082" i="1"/>
  <c r="S9082" i="1"/>
  <c r="O9081" i="1"/>
  <c r="P9081" i="1"/>
  <c r="Q9081" i="1"/>
  <c r="R9081" i="1"/>
  <c r="S9081" i="1"/>
  <c r="O9080" i="1"/>
  <c r="P9080" i="1"/>
  <c r="Q9080" i="1"/>
  <c r="R9080" i="1"/>
  <c r="S9080" i="1"/>
  <c r="O9079" i="1"/>
  <c r="P9079" i="1"/>
  <c r="Q9079" i="1"/>
  <c r="R9079" i="1"/>
  <c r="S9079" i="1"/>
  <c r="O9078" i="1"/>
  <c r="P9078" i="1"/>
  <c r="Q9078" i="1"/>
  <c r="R9078" i="1"/>
  <c r="S9078" i="1"/>
  <c r="O9077" i="1"/>
  <c r="P9077" i="1"/>
  <c r="Q9077" i="1"/>
  <c r="R9077" i="1"/>
  <c r="S9077" i="1"/>
  <c r="O9076" i="1"/>
  <c r="P9076" i="1"/>
  <c r="Q9076" i="1"/>
  <c r="R9076" i="1"/>
  <c r="S9076" i="1"/>
  <c r="O9075" i="1"/>
  <c r="P9075" i="1"/>
  <c r="Q9075" i="1"/>
  <c r="R9075" i="1"/>
  <c r="S9075" i="1"/>
  <c r="O9074" i="1"/>
  <c r="P9074" i="1"/>
  <c r="Q9074" i="1"/>
  <c r="R9074" i="1"/>
  <c r="S9074" i="1"/>
  <c r="O9071" i="1"/>
  <c r="O9072" i="1"/>
  <c r="O9073" i="1"/>
  <c r="P9071" i="1"/>
  <c r="P9072" i="1"/>
  <c r="P9073" i="1"/>
  <c r="Q9071" i="1"/>
  <c r="Q9072" i="1"/>
  <c r="Q9073" i="1"/>
  <c r="R9071" i="1"/>
  <c r="R9072" i="1"/>
  <c r="R9073" i="1"/>
  <c r="S9071" i="1"/>
  <c r="S9072" i="1"/>
  <c r="S9073" i="1"/>
  <c r="O9070" i="1"/>
  <c r="P9070" i="1"/>
  <c r="Q9070" i="1"/>
  <c r="R9070" i="1"/>
  <c r="S9070" i="1"/>
  <c r="O9069" i="1"/>
  <c r="P9069" i="1"/>
  <c r="Q9069" i="1"/>
  <c r="R9069" i="1"/>
  <c r="S9069" i="1"/>
  <c r="O9068" i="1"/>
  <c r="P9068" i="1"/>
  <c r="Q9068" i="1"/>
  <c r="R9068" i="1"/>
  <c r="S9068" i="1"/>
  <c r="O9066" i="1"/>
  <c r="O9067" i="1"/>
  <c r="P9066" i="1"/>
  <c r="P9067" i="1"/>
  <c r="Q9066" i="1"/>
  <c r="Q9067" i="1"/>
  <c r="R9066" i="1"/>
  <c r="R9067" i="1"/>
  <c r="S9066" i="1"/>
  <c r="S9067" i="1"/>
  <c r="O9065" i="1"/>
  <c r="P9065" i="1"/>
  <c r="Q9065" i="1"/>
  <c r="R9065" i="1"/>
  <c r="S9065" i="1"/>
  <c r="O9064" i="1"/>
  <c r="P9064" i="1"/>
  <c r="Q9064" i="1"/>
  <c r="R9064" i="1"/>
  <c r="S9064" i="1"/>
  <c r="O9063" i="1"/>
  <c r="P9063" i="1"/>
  <c r="Q9063" i="1"/>
  <c r="R9063" i="1"/>
  <c r="S9063" i="1"/>
  <c r="O9062" i="1"/>
  <c r="P9062" i="1"/>
  <c r="Q9062" i="1"/>
  <c r="R9062" i="1"/>
  <c r="S9062" i="1"/>
  <c r="O9061" i="1"/>
  <c r="P9061" i="1"/>
  <c r="Q9061" i="1"/>
  <c r="R9061" i="1"/>
  <c r="S9061" i="1"/>
  <c r="O9060" i="1"/>
  <c r="P9060" i="1"/>
  <c r="Q9060" i="1"/>
  <c r="R9060" i="1"/>
  <c r="S9060" i="1"/>
  <c r="O9059" i="1"/>
  <c r="P9059" i="1"/>
  <c r="Q9059" i="1"/>
  <c r="R9059" i="1"/>
  <c r="S9059" i="1"/>
  <c r="O9058" i="1"/>
  <c r="P9058" i="1"/>
  <c r="Q9058" i="1"/>
  <c r="R9058" i="1"/>
  <c r="S9058" i="1"/>
  <c r="O9057" i="1"/>
  <c r="P9057" i="1"/>
  <c r="Q9057" i="1"/>
  <c r="R9057" i="1"/>
  <c r="S9057" i="1"/>
  <c r="O9056" i="1"/>
  <c r="P9056" i="1"/>
  <c r="Q9056" i="1"/>
  <c r="R9056" i="1"/>
  <c r="S9056" i="1"/>
  <c r="O9054" i="1"/>
  <c r="O9055" i="1"/>
  <c r="P9054" i="1"/>
  <c r="P9055" i="1"/>
  <c r="Q9054" i="1"/>
  <c r="Q9055" i="1"/>
  <c r="R9054" i="1"/>
  <c r="R9055" i="1"/>
  <c r="S9054" i="1"/>
  <c r="S9055" i="1"/>
  <c r="O9053" i="1"/>
  <c r="P9053" i="1"/>
  <c r="Q9053" i="1"/>
  <c r="R9053" i="1"/>
  <c r="S9053" i="1"/>
  <c r="O9052" i="1"/>
  <c r="P9052" i="1"/>
  <c r="Q9052" i="1"/>
  <c r="R9052" i="1"/>
  <c r="S9052" i="1"/>
  <c r="O9051" i="1"/>
  <c r="P9051" i="1"/>
  <c r="Q9051" i="1"/>
  <c r="R9051" i="1"/>
  <c r="S9051" i="1"/>
  <c r="O9050" i="1"/>
  <c r="P9050" i="1"/>
  <c r="Q9050" i="1"/>
  <c r="R9050" i="1"/>
  <c r="S9050" i="1"/>
  <c r="O9049" i="1"/>
  <c r="P9049" i="1"/>
  <c r="Q9049" i="1"/>
  <c r="R9049" i="1"/>
  <c r="S9049" i="1"/>
  <c r="O9048" i="1"/>
  <c r="P9048" i="1"/>
  <c r="Q9048" i="1"/>
  <c r="R9048" i="1"/>
  <c r="S9048" i="1"/>
  <c r="O9047" i="1"/>
  <c r="P9047" i="1"/>
  <c r="Q9047" i="1"/>
  <c r="R9047" i="1"/>
  <c r="S9047" i="1"/>
  <c r="O9046" i="1"/>
  <c r="P9046" i="1"/>
  <c r="Q9046" i="1"/>
  <c r="R9046" i="1"/>
  <c r="S9046" i="1"/>
  <c r="O9045" i="1"/>
  <c r="P9045" i="1"/>
  <c r="Q9045" i="1"/>
  <c r="R9045" i="1"/>
  <c r="S9045" i="1"/>
  <c r="O9044" i="1"/>
  <c r="P9044" i="1"/>
  <c r="Q9044" i="1"/>
  <c r="R9044" i="1"/>
  <c r="S9044" i="1"/>
  <c r="O9043" i="1"/>
  <c r="P9043" i="1"/>
  <c r="Q9043" i="1"/>
  <c r="R9043" i="1"/>
  <c r="S9043" i="1"/>
  <c r="O9042" i="1"/>
  <c r="P9042" i="1"/>
  <c r="Q9042" i="1"/>
  <c r="R9042" i="1"/>
  <c r="S9042" i="1"/>
  <c r="O9041" i="1"/>
  <c r="P9041" i="1"/>
  <c r="Q9041" i="1"/>
  <c r="R9041" i="1"/>
  <c r="S9041" i="1"/>
  <c r="O9040" i="1"/>
  <c r="P9040" i="1"/>
  <c r="Q9040" i="1"/>
  <c r="R9040" i="1"/>
  <c r="S9040" i="1"/>
  <c r="O9039" i="1"/>
  <c r="P9039" i="1"/>
  <c r="Q9039" i="1"/>
  <c r="R9039" i="1"/>
  <c r="S9039" i="1"/>
  <c r="O9033" i="1"/>
  <c r="O9034" i="1"/>
  <c r="O9035" i="1"/>
  <c r="O9036" i="1"/>
  <c r="O9037" i="1"/>
  <c r="O9038" i="1"/>
  <c r="P9033" i="1"/>
  <c r="P9034" i="1"/>
  <c r="P9035" i="1"/>
  <c r="P9036" i="1"/>
  <c r="P9037" i="1"/>
  <c r="P9038" i="1"/>
  <c r="Q9033" i="1"/>
  <c r="Q9034" i="1"/>
  <c r="Q9035" i="1"/>
  <c r="Q9036" i="1"/>
  <c r="Q9037" i="1"/>
  <c r="Q9038" i="1"/>
  <c r="R9033" i="1"/>
  <c r="R9034" i="1"/>
  <c r="R9035" i="1"/>
  <c r="R9036" i="1"/>
  <c r="R9037" i="1"/>
  <c r="R9038" i="1"/>
  <c r="S9033" i="1"/>
  <c r="S9034" i="1"/>
  <c r="S9035" i="1"/>
  <c r="S9036" i="1"/>
  <c r="S9037" i="1"/>
  <c r="S9038" i="1"/>
  <c r="O9031" i="1"/>
  <c r="O9032" i="1"/>
  <c r="P9031" i="1"/>
  <c r="P9032" i="1"/>
  <c r="Q9031" i="1"/>
  <c r="Q9032" i="1"/>
  <c r="R9031" i="1"/>
  <c r="R9032" i="1"/>
  <c r="S9031" i="1"/>
  <c r="S9032" i="1"/>
  <c r="O9030" i="1"/>
  <c r="P9030" i="1"/>
  <c r="Q9030" i="1"/>
  <c r="R9030" i="1"/>
  <c r="S9030" i="1"/>
  <c r="O9029" i="1"/>
  <c r="P9029" i="1"/>
  <c r="Q9029" i="1"/>
  <c r="R9029" i="1"/>
  <c r="S9029" i="1"/>
  <c r="O9028" i="1"/>
  <c r="P9028" i="1"/>
  <c r="Q9028" i="1"/>
  <c r="R9028" i="1"/>
  <c r="S9028" i="1"/>
  <c r="O9027" i="1"/>
  <c r="P9027" i="1"/>
  <c r="Q9027" i="1"/>
  <c r="R9027" i="1"/>
  <c r="S9027" i="1"/>
  <c r="O9025" i="1"/>
  <c r="O9026" i="1"/>
  <c r="P9025" i="1"/>
  <c r="P9026" i="1"/>
  <c r="Q9025" i="1"/>
  <c r="Q9026" i="1"/>
  <c r="R9025" i="1"/>
  <c r="R9026" i="1"/>
  <c r="S9025" i="1"/>
  <c r="S9026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O9009" i="1"/>
  <c r="P9009" i="1"/>
  <c r="Q9009" i="1"/>
  <c r="R9009" i="1"/>
  <c r="S9009" i="1"/>
  <c r="O9003" i="1"/>
  <c r="O9004" i="1"/>
  <c r="O9005" i="1"/>
  <c r="O9006" i="1"/>
  <c r="O9007" i="1"/>
  <c r="O9008" i="1"/>
  <c r="P9003" i="1"/>
  <c r="P9004" i="1"/>
  <c r="P9005" i="1"/>
  <c r="P9006" i="1"/>
  <c r="P9007" i="1"/>
  <c r="P9008" i="1"/>
  <c r="Q9003" i="1"/>
  <c r="Q9004" i="1"/>
  <c r="Q9005" i="1"/>
  <c r="Q9006" i="1"/>
  <c r="Q9007" i="1"/>
  <c r="Q9008" i="1"/>
  <c r="R9003" i="1"/>
  <c r="R9004" i="1"/>
  <c r="R9005" i="1"/>
  <c r="R9006" i="1"/>
  <c r="R9007" i="1"/>
  <c r="R9008" i="1"/>
  <c r="S9003" i="1"/>
  <c r="S9004" i="1"/>
  <c r="S9005" i="1"/>
  <c r="S9006" i="1"/>
  <c r="S9007" i="1"/>
  <c r="S9008" i="1"/>
  <c r="O8992" i="1"/>
  <c r="O8993" i="1"/>
  <c r="O8994" i="1"/>
  <c r="O8995" i="1"/>
  <c r="O8996" i="1"/>
  <c r="O8997" i="1"/>
  <c r="O8998" i="1"/>
  <c r="O8999" i="1"/>
  <c r="O9000" i="1"/>
  <c r="O9001" i="1"/>
  <c r="O9002" i="1"/>
  <c r="P8992" i="1"/>
  <c r="P8993" i="1"/>
  <c r="P8994" i="1"/>
  <c r="P8995" i="1"/>
  <c r="P8996" i="1"/>
  <c r="P8997" i="1"/>
  <c r="P8998" i="1"/>
  <c r="P8999" i="1"/>
  <c r="P9000" i="1"/>
  <c r="P9001" i="1"/>
  <c r="P9002" i="1"/>
  <c r="Q8992" i="1"/>
  <c r="Q8993" i="1"/>
  <c r="Q8994" i="1"/>
  <c r="Q8995" i="1"/>
  <c r="Q8996" i="1"/>
  <c r="Q8997" i="1"/>
  <c r="Q8998" i="1"/>
  <c r="Q8999" i="1"/>
  <c r="Q9000" i="1"/>
  <c r="Q9001" i="1"/>
  <c r="Q9002" i="1"/>
  <c r="R8992" i="1"/>
  <c r="R8993" i="1"/>
  <c r="R8994" i="1"/>
  <c r="R8995" i="1"/>
  <c r="R8996" i="1"/>
  <c r="R8997" i="1"/>
  <c r="R8998" i="1"/>
  <c r="R8999" i="1"/>
  <c r="R9000" i="1"/>
  <c r="R9001" i="1"/>
  <c r="R9002" i="1"/>
  <c r="S8992" i="1"/>
  <c r="S8993" i="1"/>
  <c r="S8994" i="1"/>
  <c r="S8995" i="1"/>
  <c r="S8996" i="1"/>
  <c r="S8997" i="1"/>
  <c r="S8998" i="1"/>
  <c r="S8999" i="1"/>
  <c r="S9000" i="1"/>
  <c r="S9001" i="1"/>
  <c r="S9002" i="1"/>
  <c r="O8991" i="1"/>
  <c r="P8991" i="1"/>
  <c r="Q8991" i="1"/>
  <c r="R8991" i="1"/>
  <c r="S8991" i="1"/>
  <c r="O8990" i="1"/>
  <c r="P8990" i="1"/>
  <c r="Q8990" i="1"/>
  <c r="R8990" i="1"/>
  <c r="S8990" i="1"/>
  <c r="O8989" i="1"/>
  <c r="P8989" i="1"/>
  <c r="Q8989" i="1"/>
  <c r="R8989" i="1"/>
  <c r="S8989" i="1"/>
  <c r="O8988" i="1"/>
  <c r="P8988" i="1"/>
  <c r="Q8988" i="1"/>
  <c r="R8988" i="1"/>
  <c r="S8988" i="1"/>
  <c r="O8987" i="1"/>
  <c r="P8987" i="1"/>
  <c r="Q8987" i="1"/>
  <c r="R8987" i="1"/>
  <c r="S8987" i="1"/>
  <c r="O8986" i="1"/>
  <c r="P8986" i="1"/>
  <c r="Q8986" i="1"/>
  <c r="R8986" i="1"/>
  <c r="S8986" i="1"/>
  <c r="O8984" i="1"/>
  <c r="O8985" i="1"/>
  <c r="P8984" i="1"/>
  <c r="P8985" i="1"/>
  <c r="Q8984" i="1"/>
  <c r="Q8985" i="1"/>
  <c r="R8984" i="1"/>
  <c r="R8985" i="1"/>
  <c r="S8984" i="1"/>
  <c r="S8985" i="1"/>
  <c r="O8983" i="1"/>
  <c r="P8983" i="1"/>
  <c r="Q8983" i="1"/>
  <c r="R8983" i="1"/>
  <c r="S8983" i="1"/>
  <c r="O8982" i="1"/>
  <c r="P8982" i="1"/>
  <c r="Q8982" i="1"/>
  <c r="R8982" i="1"/>
  <c r="S8982" i="1"/>
  <c r="O8981" i="1"/>
  <c r="P8981" i="1"/>
  <c r="Q8981" i="1"/>
  <c r="R8981" i="1"/>
  <c r="S8981" i="1"/>
  <c r="O8980" i="1"/>
  <c r="P8980" i="1"/>
  <c r="Q8980" i="1"/>
  <c r="R8980" i="1"/>
  <c r="S8980" i="1"/>
  <c r="O8979" i="1"/>
  <c r="P8979" i="1"/>
  <c r="Q8979" i="1"/>
  <c r="R8979" i="1"/>
  <c r="S8979" i="1"/>
  <c r="O8978" i="1"/>
  <c r="P8978" i="1"/>
  <c r="Q8978" i="1"/>
  <c r="R8978" i="1"/>
  <c r="S8978" i="1"/>
  <c r="O8977" i="1"/>
  <c r="P8977" i="1"/>
  <c r="Q8977" i="1"/>
  <c r="R8977" i="1"/>
  <c r="S8977" i="1"/>
  <c r="O8976" i="1"/>
  <c r="P8976" i="1"/>
  <c r="Q8976" i="1"/>
  <c r="R8976" i="1"/>
  <c r="S8976" i="1"/>
  <c r="O8975" i="1"/>
  <c r="P8975" i="1"/>
  <c r="Q8975" i="1"/>
  <c r="R8975" i="1"/>
  <c r="S8975" i="1"/>
  <c r="O8974" i="1"/>
  <c r="P8974" i="1"/>
  <c r="Q8974" i="1"/>
  <c r="R8974" i="1"/>
  <c r="S8974" i="1"/>
  <c r="O8973" i="1"/>
  <c r="P8973" i="1"/>
  <c r="Q8973" i="1"/>
  <c r="R8973" i="1"/>
  <c r="S8973" i="1"/>
  <c r="O8971" i="1"/>
  <c r="O8972" i="1"/>
  <c r="P8971" i="1"/>
  <c r="P8972" i="1"/>
  <c r="Q8971" i="1"/>
  <c r="Q8972" i="1"/>
  <c r="R8971" i="1"/>
  <c r="R8972" i="1"/>
  <c r="S8971" i="1"/>
  <c r="S8972" i="1"/>
  <c r="O8970" i="1"/>
  <c r="P8970" i="1"/>
  <c r="Q8970" i="1"/>
  <c r="R8970" i="1"/>
  <c r="S8970" i="1"/>
  <c r="O8969" i="1"/>
  <c r="P8969" i="1"/>
  <c r="Q8969" i="1"/>
  <c r="R8969" i="1"/>
  <c r="S8969" i="1"/>
  <c r="O8968" i="1"/>
  <c r="P8968" i="1"/>
  <c r="Q8968" i="1"/>
  <c r="R8968" i="1"/>
  <c r="S8968" i="1"/>
  <c r="O8967" i="1"/>
  <c r="P8967" i="1"/>
  <c r="Q8967" i="1"/>
  <c r="R8967" i="1"/>
  <c r="S8967" i="1"/>
  <c r="O8966" i="1"/>
  <c r="P8966" i="1"/>
  <c r="Q8966" i="1"/>
  <c r="R8966" i="1"/>
  <c r="S8966" i="1"/>
  <c r="AD4" i="7"/>
  <c r="AD3" i="7"/>
  <c r="O8965" i="1"/>
  <c r="P8965" i="1"/>
  <c r="Q8965" i="1"/>
  <c r="R8965" i="1"/>
  <c r="S8965" i="1"/>
  <c r="O8964" i="1"/>
  <c r="P8964" i="1"/>
  <c r="Q8964" i="1"/>
  <c r="R8964" i="1"/>
  <c r="S8964" i="1"/>
  <c r="O8963" i="1"/>
  <c r="P8963" i="1"/>
  <c r="Q8963" i="1"/>
  <c r="R8963" i="1"/>
  <c r="S8963" i="1"/>
  <c r="O8962" i="1"/>
  <c r="P8962" i="1"/>
  <c r="Q8962" i="1"/>
  <c r="R8962" i="1"/>
  <c r="S8962" i="1"/>
  <c r="O8961" i="1"/>
  <c r="P8961" i="1"/>
  <c r="Q8961" i="1"/>
  <c r="R8961" i="1"/>
  <c r="S8961" i="1"/>
  <c r="O8960" i="1"/>
  <c r="P8960" i="1"/>
  <c r="Q8960" i="1"/>
  <c r="R8960" i="1"/>
  <c r="S8960" i="1"/>
  <c r="O8959" i="1"/>
  <c r="P8959" i="1"/>
  <c r="Q8959" i="1"/>
  <c r="R8959" i="1"/>
  <c r="S8959" i="1"/>
  <c r="O8957" i="1"/>
  <c r="O8958" i="1"/>
  <c r="P8957" i="1"/>
  <c r="P8958" i="1"/>
  <c r="Q8957" i="1"/>
  <c r="Q8958" i="1"/>
  <c r="R8957" i="1"/>
  <c r="R8958" i="1"/>
  <c r="S8957" i="1"/>
  <c r="S8958" i="1"/>
  <c r="O8956" i="1"/>
  <c r="P8956" i="1"/>
  <c r="Q8956" i="1"/>
  <c r="R8956" i="1"/>
  <c r="S8956" i="1"/>
  <c r="O8955" i="1"/>
  <c r="P8955" i="1"/>
  <c r="Q8955" i="1"/>
  <c r="R8955" i="1"/>
  <c r="S8955" i="1"/>
  <c r="O8953" i="1"/>
  <c r="O8954" i="1"/>
  <c r="P8953" i="1"/>
  <c r="P8954" i="1"/>
  <c r="Q8953" i="1"/>
  <c r="Q8954" i="1"/>
  <c r="R8953" i="1"/>
  <c r="R8954" i="1"/>
  <c r="S8953" i="1"/>
  <c r="S8954" i="1"/>
  <c r="O8952" i="1"/>
  <c r="P8952" i="1"/>
  <c r="Q8952" i="1"/>
  <c r="R8952" i="1"/>
  <c r="S8952" i="1"/>
  <c r="O8951" i="1"/>
  <c r="P8951" i="1"/>
  <c r="Q8951" i="1"/>
  <c r="R8951" i="1"/>
  <c r="S8951" i="1"/>
  <c r="O8950" i="1"/>
  <c r="P8950" i="1"/>
  <c r="Q8950" i="1"/>
  <c r="R8950" i="1"/>
  <c r="S8950" i="1"/>
  <c r="O8949" i="1"/>
  <c r="P8949" i="1"/>
  <c r="Q8949" i="1"/>
  <c r="R8949" i="1"/>
  <c r="S8949" i="1"/>
  <c r="O8948" i="1"/>
  <c r="P8948" i="1"/>
  <c r="Q8948" i="1"/>
  <c r="R8948" i="1"/>
  <c r="S8948" i="1"/>
  <c r="O8947" i="1"/>
  <c r="P8947" i="1"/>
  <c r="Q8947" i="1"/>
  <c r="R8947" i="1"/>
  <c r="S8947" i="1"/>
  <c r="O8946" i="1"/>
  <c r="P8946" i="1"/>
  <c r="Q8946" i="1"/>
  <c r="R8946" i="1"/>
  <c r="S8946" i="1"/>
  <c r="O8945" i="1"/>
  <c r="P8945" i="1"/>
  <c r="Q8945" i="1"/>
  <c r="R8945" i="1"/>
  <c r="S8945" i="1"/>
  <c r="O8944" i="1"/>
  <c r="P8944" i="1"/>
  <c r="Q8944" i="1"/>
  <c r="R8944" i="1"/>
  <c r="S8944" i="1"/>
  <c r="O8943" i="1"/>
  <c r="P8943" i="1"/>
  <c r="Q8943" i="1"/>
  <c r="R8943" i="1"/>
  <c r="S8943" i="1"/>
  <c r="O8942" i="1"/>
  <c r="P8942" i="1"/>
  <c r="Q8942" i="1"/>
  <c r="R8942" i="1"/>
  <c r="S8942" i="1"/>
  <c r="O8941" i="1"/>
  <c r="P8941" i="1"/>
  <c r="Q8941" i="1"/>
  <c r="R8941" i="1"/>
  <c r="S8941" i="1"/>
  <c r="O8940" i="1"/>
  <c r="P8940" i="1"/>
  <c r="Q8940" i="1"/>
  <c r="R8940" i="1"/>
  <c r="S8940" i="1"/>
  <c r="O8939" i="1"/>
  <c r="P8939" i="1"/>
  <c r="Q8939" i="1"/>
  <c r="R8939" i="1"/>
  <c r="S8939" i="1"/>
  <c r="O8938" i="1"/>
  <c r="P8938" i="1"/>
  <c r="Q8938" i="1"/>
  <c r="R8938" i="1"/>
  <c r="S8938" i="1"/>
  <c r="O8936" i="1"/>
  <c r="O8937" i="1"/>
  <c r="P8936" i="1"/>
  <c r="P8937" i="1"/>
  <c r="Q8936" i="1"/>
  <c r="Q8937" i="1"/>
  <c r="R8936" i="1"/>
  <c r="R8937" i="1"/>
  <c r="S8936" i="1"/>
  <c r="S8937" i="1"/>
  <c r="O8934" i="1"/>
  <c r="O8935" i="1"/>
  <c r="P8934" i="1"/>
  <c r="P8935" i="1"/>
  <c r="Q8934" i="1"/>
  <c r="Q8935" i="1"/>
  <c r="R8934" i="1"/>
  <c r="R8935" i="1"/>
  <c r="S8934" i="1"/>
  <c r="S8935" i="1"/>
  <c r="O8932" i="1"/>
  <c r="O8933" i="1"/>
  <c r="P8932" i="1"/>
  <c r="P8933" i="1"/>
  <c r="Q8932" i="1"/>
  <c r="Q8933" i="1"/>
  <c r="R8932" i="1"/>
  <c r="R8933" i="1"/>
  <c r="S8932" i="1"/>
  <c r="S8933" i="1"/>
  <c r="O8931" i="1"/>
  <c r="P8931" i="1"/>
  <c r="Q8931" i="1"/>
  <c r="R8931" i="1"/>
  <c r="S8931" i="1"/>
  <c r="O8930" i="1"/>
  <c r="P8930" i="1"/>
  <c r="Q8930" i="1"/>
  <c r="R8930" i="1"/>
  <c r="S8930" i="1"/>
  <c r="O8929" i="1"/>
  <c r="P8929" i="1"/>
  <c r="Q8929" i="1"/>
  <c r="R8929" i="1"/>
  <c r="S8929" i="1"/>
  <c r="O8928" i="1"/>
  <c r="P8928" i="1"/>
  <c r="Q8928" i="1"/>
  <c r="R8928" i="1"/>
  <c r="S8928" i="1"/>
  <c r="O8927" i="1"/>
  <c r="P8927" i="1"/>
  <c r="Q8927" i="1"/>
  <c r="R8927" i="1"/>
  <c r="S8927" i="1"/>
  <c r="O8926" i="1"/>
  <c r="P8926" i="1"/>
  <c r="Q8926" i="1"/>
  <c r="R8926" i="1"/>
  <c r="S8926" i="1"/>
  <c r="O8925" i="1"/>
  <c r="P8925" i="1"/>
  <c r="Q8925" i="1"/>
  <c r="R8925" i="1"/>
  <c r="S8925" i="1"/>
  <c r="O8924" i="1"/>
  <c r="P8924" i="1"/>
  <c r="Q8924" i="1"/>
  <c r="R8924" i="1"/>
  <c r="S8924" i="1"/>
  <c r="O8923" i="1"/>
  <c r="P8923" i="1"/>
  <c r="Q8923" i="1"/>
  <c r="R8923" i="1"/>
  <c r="S8923" i="1"/>
  <c r="O8922" i="1"/>
  <c r="P8922" i="1"/>
  <c r="Q8922" i="1"/>
  <c r="R8922" i="1"/>
  <c r="S8922" i="1"/>
  <c r="O8921" i="1"/>
  <c r="P8921" i="1"/>
  <c r="Q8921" i="1"/>
  <c r="R8921" i="1"/>
  <c r="S8921" i="1"/>
  <c r="O8920" i="1"/>
  <c r="P8920" i="1"/>
  <c r="Q8920" i="1"/>
  <c r="R8920" i="1"/>
  <c r="S8920" i="1"/>
  <c r="O8919" i="1"/>
  <c r="P8919" i="1"/>
  <c r="Q8919" i="1"/>
  <c r="R8919" i="1"/>
  <c r="S8919" i="1"/>
  <c r="O8918" i="1"/>
  <c r="P8918" i="1"/>
  <c r="Q8918" i="1"/>
  <c r="R8918" i="1"/>
  <c r="S8918" i="1"/>
  <c r="O8917" i="1"/>
  <c r="P8917" i="1"/>
  <c r="Q8917" i="1"/>
  <c r="R8917" i="1"/>
  <c r="S8917" i="1"/>
  <c r="O8916" i="1"/>
  <c r="P8916" i="1"/>
  <c r="Q8916" i="1"/>
  <c r="R8916" i="1"/>
  <c r="S8916" i="1"/>
  <c r="O8915" i="1"/>
  <c r="P8915" i="1"/>
  <c r="Q8915" i="1"/>
  <c r="R8915" i="1"/>
  <c r="S8915" i="1"/>
  <c r="O8913" i="1"/>
  <c r="O8914" i="1"/>
  <c r="P8913" i="1"/>
  <c r="P8914" i="1"/>
  <c r="Q8913" i="1"/>
  <c r="Q8914" i="1"/>
  <c r="R8913" i="1"/>
  <c r="R8914" i="1"/>
  <c r="S8913" i="1"/>
  <c r="S8914" i="1"/>
  <c r="O8912" i="1"/>
  <c r="P8912" i="1"/>
  <c r="Q8912" i="1"/>
  <c r="R8912" i="1"/>
  <c r="S8912" i="1"/>
  <c r="O8911" i="1"/>
  <c r="P8911" i="1"/>
  <c r="Q8911" i="1"/>
  <c r="R8911" i="1"/>
  <c r="S8911" i="1"/>
  <c r="O8910" i="1"/>
  <c r="P8910" i="1"/>
  <c r="Q8910" i="1"/>
  <c r="R8910" i="1"/>
  <c r="S8910" i="1"/>
  <c r="O8909" i="1"/>
  <c r="P8909" i="1"/>
  <c r="Q8909" i="1"/>
  <c r="R8909" i="1"/>
  <c r="S8909" i="1"/>
  <c r="O8905" i="1"/>
  <c r="O8906" i="1"/>
  <c r="O8907" i="1"/>
  <c r="O8908" i="1"/>
  <c r="P8905" i="1"/>
  <c r="P8906" i="1"/>
  <c r="P8907" i="1"/>
  <c r="P8908" i="1"/>
  <c r="Q8905" i="1"/>
  <c r="Q8906" i="1"/>
  <c r="Q8907" i="1"/>
  <c r="Q8908" i="1"/>
  <c r="R8905" i="1"/>
  <c r="R8906" i="1"/>
  <c r="R8907" i="1"/>
  <c r="R8908" i="1"/>
  <c r="S8905" i="1"/>
  <c r="S8906" i="1"/>
  <c r="S8907" i="1"/>
  <c r="S8908" i="1"/>
  <c r="O8904" i="1"/>
  <c r="P8904" i="1"/>
  <c r="Q8904" i="1"/>
  <c r="R8904" i="1"/>
  <c r="S8904" i="1"/>
  <c r="O8903" i="1"/>
  <c r="P8903" i="1"/>
  <c r="Q8903" i="1"/>
  <c r="R8903" i="1"/>
  <c r="S8903" i="1"/>
  <c r="O8902" i="1"/>
  <c r="P8902" i="1"/>
  <c r="Q8902" i="1"/>
  <c r="R8902" i="1"/>
  <c r="S8902" i="1"/>
  <c r="O8900" i="1"/>
  <c r="O8901" i="1"/>
  <c r="P8900" i="1"/>
  <c r="P8901" i="1"/>
  <c r="Q8900" i="1"/>
  <c r="Q8901" i="1"/>
  <c r="R8900" i="1"/>
  <c r="R8901" i="1"/>
  <c r="S8900" i="1"/>
  <c r="S8901" i="1"/>
  <c r="O8898" i="1"/>
  <c r="O8899" i="1"/>
  <c r="P8898" i="1"/>
  <c r="P8899" i="1"/>
  <c r="Q8898" i="1"/>
  <c r="Q8899" i="1"/>
  <c r="R8898" i="1"/>
  <c r="R8899" i="1"/>
  <c r="S8898" i="1"/>
  <c r="S8899" i="1"/>
  <c r="O8896" i="1"/>
  <c r="O8897" i="1"/>
  <c r="P8896" i="1"/>
  <c r="P8897" i="1"/>
  <c r="Q8896" i="1"/>
  <c r="Q8897" i="1"/>
  <c r="R8896" i="1"/>
  <c r="R8897" i="1"/>
  <c r="S8896" i="1"/>
  <c r="S8897" i="1"/>
  <c r="O8893" i="1"/>
  <c r="O8894" i="1"/>
  <c r="O8895" i="1"/>
  <c r="P8893" i="1"/>
  <c r="P8894" i="1"/>
  <c r="P8895" i="1"/>
  <c r="Q8893" i="1"/>
  <c r="Q8894" i="1"/>
  <c r="Q8895" i="1"/>
  <c r="R8893" i="1"/>
  <c r="R8894" i="1"/>
  <c r="R8895" i="1"/>
  <c r="S8893" i="1"/>
  <c r="S8894" i="1"/>
  <c r="S8895" i="1"/>
  <c r="O8892" i="1"/>
  <c r="P8892" i="1"/>
  <c r="Q8892" i="1"/>
  <c r="R8892" i="1"/>
  <c r="S8892" i="1"/>
  <c r="O8891" i="1"/>
  <c r="P8891" i="1"/>
  <c r="Q8891" i="1"/>
  <c r="R8891" i="1"/>
  <c r="S8891" i="1"/>
  <c r="O8890" i="1"/>
  <c r="P8890" i="1"/>
  <c r="Q8890" i="1"/>
  <c r="R8890" i="1"/>
  <c r="S8890" i="1"/>
  <c r="O8889" i="1"/>
  <c r="P8889" i="1"/>
  <c r="Q8889" i="1"/>
  <c r="R8889" i="1"/>
  <c r="S8889" i="1"/>
  <c r="O8888" i="1"/>
  <c r="P8888" i="1"/>
  <c r="Q8888" i="1"/>
  <c r="R8888" i="1"/>
  <c r="S8888" i="1"/>
  <c r="O8887" i="1"/>
  <c r="P8887" i="1"/>
  <c r="Q8887" i="1"/>
  <c r="R8887" i="1"/>
  <c r="S8887" i="1"/>
  <c r="O8886" i="1"/>
  <c r="P8886" i="1"/>
  <c r="Q8886" i="1"/>
  <c r="R8886" i="1"/>
  <c r="S8886" i="1"/>
  <c r="O8884" i="1"/>
  <c r="O8885" i="1"/>
  <c r="P8884" i="1"/>
  <c r="P8885" i="1"/>
  <c r="Q8884" i="1"/>
  <c r="Q8885" i="1"/>
  <c r="R8884" i="1"/>
  <c r="R8885" i="1"/>
  <c r="S8884" i="1"/>
  <c r="S8885" i="1"/>
  <c r="O8883" i="1"/>
  <c r="P8883" i="1"/>
  <c r="Q8883" i="1"/>
  <c r="R8883" i="1"/>
  <c r="S8883" i="1"/>
  <c r="O8882" i="1"/>
  <c r="P8882" i="1"/>
  <c r="Q8882" i="1"/>
  <c r="R8882" i="1"/>
  <c r="S8882" i="1"/>
  <c r="O8880" i="1"/>
  <c r="O8881" i="1"/>
  <c r="P8880" i="1"/>
  <c r="P8881" i="1"/>
  <c r="Q8880" i="1"/>
  <c r="Q8881" i="1"/>
  <c r="R8880" i="1"/>
  <c r="R8881" i="1"/>
  <c r="S8880" i="1"/>
  <c r="S8881" i="1"/>
  <c r="O8879" i="1"/>
  <c r="P8879" i="1"/>
  <c r="Q8879" i="1"/>
  <c r="R8879" i="1"/>
  <c r="S8879" i="1"/>
  <c r="O8876" i="1"/>
  <c r="O8877" i="1"/>
  <c r="O8878" i="1"/>
  <c r="P8876" i="1"/>
  <c r="P8877" i="1"/>
  <c r="P8878" i="1"/>
  <c r="Q8876" i="1"/>
  <c r="Q8877" i="1"/>
  <c r="Q8878" i="1"/>
  <c r="R8876" i="1"/>
  <c r="R8877" i="1"/>
  <c r="R8878" i="1"/>
  <c r="S8876" i="1"/>
  <c r="S8877" i="1"/>
  <c r="S8878" i="1"/>
  <c r="O8875" i="1"/>
  <c r="P8875" i="1"/>
  <c r="Q8875" i="1"/>
  <c r="R8875" i="1"/>
  <c r="S8875" i="1"/>
  <c r="O8874" i="1"/>
  <c r="P8874" i="1"/>
  <c r="Q8874" i="1"/>
  <c r="R8874" i="1"/>
  <c r="S8874" i="1"/>
  <c r="O8873" i="1"/>
  <c r="P8873" i="1"/>
  <c r="Q8873" i="1"/>
  <c r="R8873" i="1"/>
  <c r="S8873" i="1"/>
  <c r="O8872" i="1"/>
  <c r="P8872" i="1"/>
  <c r="Q8872" i="1"/>
  <c r="R8872" i="1"/>
  <c r="S8872" i="1"/>
  <c r="O8871" i="1"/>
  <c r="P8871" i="1"/>
  <c r="Q8871" i="1"/>
  <c r="R8871" i="1"/>
  <c r="S8871" i="1"/>
  <c r="O8870" i="1"/>
  <c r="P8870" i="1"/>
  <c r="Q8870" i="1"/>
  <c r="R8870" i="1"/>
  <c r="S8870" i="1"/>
  <c r="O8869" i="1"/>
  <c r="P8869" i="1"/>
  <c r="Q8869" i="1"/>
  <c r="R8869" i="1"/>
  <c r="S8869" i="1"/>
  <c r="O8868" i="1"/>
  <c r="P8868" i="1"/>
  <c r="Q8868" i="1"/>
  <c r="R8868" i="1"/>
  <c r="S8868" i="1"/>
  <c r="O8867" i="1"/>
  <c r="P8867" i="1"/>
  <c r="Q8867" i="1"/>
  <c r="R8867" i="1"/>
  <c r="S8867" i="1"/>
  <c r="O8866" i="1"/>
  <c r="P8866" i="1"/>
  <c r="Q8866" i="1"/>
  <c r="R8866" i="1"/>
  <c r="S8866" i="1"/>
  <c r="O8865" i="1"/>
  <c r="P8865" i="1"/>
  <c r="Q8865" i="1"/>
  <c r="R8865" i="1"/>
  <c r="S8865" i="1"/>
  <c r="K55" i="7"/>
  <c r="K56" i="7"/>
  <c r="K57" i="7"/>
  <c r="K58" i="7"/>
  <c r="K59" i="7"/>
  <c r="K60" i="7"/>
  <c r="K61" i="7"/>
  <c r="K63" i="7"/>
  <c r="K65" i="7" s="1"/>
  <c r="K66" i="7"/>
  <c r="N1" i="7"/>
  <c r="Y5" i="7" s="1"/>
  <c r="O8864" i="1"/>
  <c r="P8864" i="1"/>
  <c r="Q8864" i="1"/>
  <c r="R8864" i="1"/>
  <c r="S8864" i="1"/>
  <c r="O8863" i="1"/>
  <c r="P8863" i="1"/>
  <c r="Q8863" i="1"/>
  <c r="R8863" i="1"/>
  <c r="S8863" i="1"/>
  <c r="O8862" i="1"/>
  <c r="P8862" i="1"/>
  <c r="Q8862" i="1"/>
  <c r="R8862" i="1"/>
  <c r="S8862" i="1"/>
  <c r="O8860" i="1"/>
  <c r="O8861" i="1"/>
  <c r="P8860" i="1"/>
  <c r="P8861" i="1"/>
  <c r="Q8860" i="1"/>
  <c r="Q8861" i="1"/>
  <c r="R8860" i="1"/>
  <c r="R8861" i="1"/>
  <c r="S8860" i="1"/>
  <c r="S8861" i="1"/>
  <c r="O8857" i="1"/>
  <c r="O8858" i="1"/>
  <c r="O8859" i="1"/>
  <c r="P8857" i="1"/>
  <c r="P8858" i="1"/>
  <c r="P8859" i="1"/>
  <c r="Q8857" i="1"/>
  <c r="Q8858" i="1"/>
  <c r="Q8859" i="1"/>
  <c r="R8857" i="1"/>
  <c r="R8858" i="1"/>
  <c r="R8859" i="1"/>
  <c r="S8857" i="1"/>
  <c r="S8858" i="1"/>
  <c r="S8859" i="1"/>
  <c r="O8856" i="1"/>
  <c r="P8856" i="1"/>
  <c r="Q8856" i="1"/>
  <c r="R8856" i="1"/>
  <c r="S8856" i="1"/>
  <c r="O8850" i="1"/>
  <c r="O8851" i="1"/>
  <c r="O8852" i="1"/>
  <c r="O8853" i="1"/>
  <c r="O8854" i="1"/>
  <c r="O8855" i="1"/>
  <c r="P8850" i="1"/>
  <c r="P8851" i="1"/>
  <c r="P8852" i="1"/>
  <c r="P8853" i="1"/>
  <c r="P8854" i="1"/>
  <c r="P8855" i="1"/>
  <c r="Q8850" i="1"/>
  <c r="Q8851" i="1"/>
  <c r="Q8852" i="1"/>
  <c r="Q8853" i="1"/>
  <c r="Q8854" i="1"/>
  <c r="Q8855" i="1"/>
  <c r="R8850" i="1"/>
  <c r="R8851" i="1"/>
  <c r="R8852" i="1"/>
  <c r="R8853" i="1"/>
  <c r="R8854" i="1"/>
  <c r="R8855" i="1"/>
  <c r="S8850" i="1"/>
  <c r="S8851" i="1"/>
  <c r="S8852" i="1"/>
  <c r="S8853" i="1"/>
  <c r="S8854" i="1"/>
  <c r="S8855" i="1"/>
  <c r="O8849" i="1"/>
  <c r="P8849" i="1"/>
  <c r="Q8849" i="1"/>
  <c r="R8849" i="1"/>
  <c r="S8849" i="1"/>
  <c r="O8848" i="1"/>
  <c r="P8848" i="1"/>
  <c r="Q8848" i="1"/>
  <c r="R8848" i="1"/>
  <c r="S8848" i="1"/>
  <c r="O8847" i="1"/>
  <c r="P8847" i="1"/>
  <c r="Q8847" i="1"/>
  <c r="R8847" i="1"/>
  <c r="S8847" i="1"/>
  <c r="O8845" i="1"/>
  <c r="O8846" i="1"/>
  <c r="P8845" i="1"/>
  <c r="P8846" i="1"/>
  <c r="Q8845" i="1"/>
  <c r="Q8846" i="1"/>
  <c r="R8845" i="1"/>
  <c r="R8846" i="1"/>
  <c r="S8845" i="1"/>
  <c r="S8846" i="1"/>
  <c r="O8843" i="1"/>
  <c r="O8844" i="1"/>
  <c r="P8843" i="1"/>
  <c r="P8844" i="1"/>
  <c r="Q8843" i="1"/>
  <c r="Q8844" i="1"/>
  <c r="R8843" i="1"/>
  <c r="R8844" i="1"/>
  <c r="S8843" i="1"/>
  <c r="S8844" i="1"/>
  <c r="O8842" i="1"/>
  <c r="P8842" i="1"/>
  <c r="Q8842" i="1"/>
  <c r="R8842" i="1"/>
  <c r="S8842" i="1"/>
  <c r="O8841" i="1"/>
  <c r="P8841" i="1"/>
  <c r="Q8841" i="1"/>
  <c r="R8841" i="1"/>
  <c r="S8841" i="1"/>
  <c r="O8840" i="1"/>
  <c r="P8840" i="1"/>
  <c r="Q8840" i="1"/>
  <c r="R8840" i="1"/>
  <c r="S8840" i="1"/>
  <c r="O8839" i="1"/>
  <c r="P8839" i="1"/>
  <c r="Q8839" i="1"/>
  <c r="R8839" i="1"/>
  <c r="S8839" i="1"/>
  <c r="O8838" i="1"/>
  <c r="P8838" i="1"/>
  <c r="Q8838" i="1"/>
  <c r="R8838" i="1"/>
  <c r="S8838" i="1"/>
  <c r="O8836" i="1"/>
  <c r="O8837" i="1"/>
  <c r="P8836" i="1"/>
  <c r="P8837" i="1"/>
  <c r="Q8836" i="1"/>
  <c r="Q8837" i="1"/>
  <c r="R8836" i="1"/>
  <c r="R8837" i="1"/>
  <c r="S8836" i="1"/>
  <c r="S8837" i="1"/>
  <c r="O8835" i="1"/>
  <c r="P8835" i="1"/>
  <c r="Q8835" i="1"/>
  <c r="R8835" i="1"/>
  <c r="S8835" i="1"/>
  <c r="O8834" i="1"/>
  <c r="P8834" i="1"/>
  <c r="Q8834" i="1"/>
  <c r="R8834" i="1"/>
  <c r="S8834" i="1"/>
  <c r="O8826" i="1"/>
  <c r="O8827" i="1"/>
  <c r="O8828" i="1"/>
  <c r="O8829" i="1"/>
  <c r="O8830" i="1"/>
  <c r="O8831" i="1"/>
  <c r="O8832" i="1"/>
  <c r="O8833" i="1"/>
  <c r="P8826" i="1"/>
  <c r="P8827" i="1"/>
  <c r="P8828" i="1"/>
  <c r="P8829" i="1"/>
  <c r="P8830" i="1"/>
  <c r="P8831" i="1"/>
  <c r="P8832" i="1"/>
  <c r="P8833" i="1"/>
  <c r="Q8826" i="1"/>
  <c r="Q8827" i="1"/>
  <c r="Q8828" i="1"/>
  <c r="Q8829" i="1"/>
  <c r="Q8830" i="1"/>
  <c r="Q8831" i="1"/>
  <c r="Q8832" i="1"/>
  <c r="Q8833" i="1"/>
  <c r="R8826" i="1"/>
  <c r="R8827" i="1"/>
  <c r="R8828" i="1"/>
  <c r="R8829" i="1"/>
  <c r="R8830" i="1"/>
  <c r="R8831" i="1"/>
  <c r="R8832" i="1"/>
  <c r="R8833" i="1"/>
  <c r="S8826" i="1"/>
  <c r="S8827" i="1"/>
  <c r="S8828" i="1"/>
  <c r="S8829" i="1"/>
  <c r="S8830" i="1"/>
  <c r="S8831" i="1"/>
  <c r="S8832" i="1"/>
  <c r="S8833" i="1"/>
  <c r="O8825" i="1"/>
  <c r="P8825" i="1"/>
  <c r="Q8825" i="1"/>
  <c r="R8825" i="1"/>
  <c r="S8825" i="1"/>
  <c r="O8824" i="1"/>
  <c r="P8824" i="1"/>
  <c r="Q8824" i="1"/>
  <c r="R8824" i="1"/>
  <c r="S8824" i="1"/>
  <c r="O8823" i="1"/>
  <c r="P8823" i="1"/>
  <c r="Q8823" i="1"/>
  <c r="R8823" i="1"/>
  <c r="S8823" i="1"/>
  <c r="O8822" i="1"/>
  <c r="P8822" i="1"/>
  <c r="Q8822" i="1"/>
  <c r="R8822" i="1"/>
  <c r="S8822" i="1"/>
  <c r="O8811" i="1"/>
  <c r="O8812" i="1"/>
  <c r="O8813" i="1"/>
  <c r="O8814" i="1"/>
  <c r="O8815" i="1"/>
  <c r="O8816" i="1"/>
  <c r="O8817" i="1"/>
  <c r="O8818" i="1"/>
  <c r="O8819" i="1"/>
  <c r="O8820" i="1"/>
  <c r="O8821" i="1"/>
  <c r="P8811" i="1"/>
  <c r="P8812" i="1"/>
  <c r="P8813" i="1"/>
  <c r="P8814" i="1"/>
  <c r="P8815" i="1"/>
  <c r="P8816" i="1"/>
  <c r="P8817" i="1"/>
  <c r="P8818" i="1"/>
  <c r="P8819" i="1"/>
  <c r="P8820" i="1"/>
  <c r="P8821" i="1"/>
  <c r="Q8811" i="1"/>
  <c r="Q8812" i="1"/>
  <c r="Q8813" i="1"/>
  <c r="Q8814" i="1"/>
  <c r="Q8815" i="1"/>
  <c r="Q8816" i="1"/>
  <c r="Q8817" i="1"/>
  <c r="Q8818" i="1"/>
  <c r="Q8819" i="1"/>
  <c r="Q8820" i="1"/>
  <c r="Q8821" i="1"/>
  <c r="R8811" i="1"/>
  <c r="R8812" i="1"/>
  <c r="R8813" i="1"/>
  <c r="R8814" i="1"/>
  <c r="R8815" i="1"/>
  <c r="R8816" i="1"/>
  <c r="R8817" i="1"/>
  <c r="R8818" i="1"/>
  <c r="R8819" i="1"/>
  <c r="R8820" i="1"/>
  <c r="R8821" i="1"/>
  <c r="S8811" i="1"/>
  <c r="S8812" i="1"/>
  <c r="S8813" i="1"/>
  <c r="S8814" i="1"/>
  <c r="S8815" i="1"/>
  <c r="S8816" i="1"/>
  <c r="S8817" i="1"/>
  <c r="S8818" i="1"/>
  <c r="S8819" i="1"/>
  <c r="S8820" i="1"/>
  <c r="S8821" i="1"/>
  <c r="O8801" i="1"/>
  <c r="O8802" i="1"/>
  <c r="O8803" i="1"/>
  <c r="O8804" i="1"/>
  <c r="O8805" i="1"/>
  <c r="O8806" i="1"/>
  <c r="O8807" i="1"/>
  <c r="O8808" i="1"/>
  <c r="O8809" i="1"/>
  <c r="O8810" i="1"/>
  <c r="P8801" i="1"/>
  <c r="P8802" i="1"/>
  <c r="P8803" i="1"/>
  <c r="P8804" i="1"/>
  <c r="P8805" i="1"/>
  <c r="P8806" i="1"/>
  <c r="P8807" i="1"/>
  <c r="P8808" i="1"/>
  <c r="P8809" i="1"/>
  <c r="P8810" i="1"/>
  <c r="Q8801" i="1"/>
  <c r="Q8802" i="1"/>
  <c r="Q8803" i="1"/>
  <c r="Q8804" i="1"/>
  <c r="Q8805" i="1"/>
  <c r="Q8806" i="1"/>
  <c r="Q8807" i="1"/>
  <c r="Q8808" i="1"/>
  <c r="Q8809" i="1"/>
  <c r="Q8810" i="1"/>
  <c r="R8801" i="1"/>
  <c r="R8802" i="1"/>
  <c r="R8803" i="1"/>
  <c r="R8804" i="1"/>
  <c r="R8805" i="1"/>
  <c r="R8806" i="1"/>
  <c r="R8807" i="1"/>
  <c r="R8808" i="1"/>
  <c r="R8809" i="1"/>
  <c r="R8810" i="1"/>
  <c r="S8801" i="1"/>
  <c r="S8802" i="1"/>
  <c r="S8803" i="1"/>
  <c r="S8804" i="1"/>
  <c r="S8805" i="1"/>
  <c r="S8806" i="1"/>
  <c r="S8807" i="1"/>
  <c r="S8808" i="1"/>
  <c r="S8809" i="1"/>
  <c r="S8810" i="1"/>
  <c r="O8800" i="1"/>
  <c r="P8800" i="1"/>
  <c r="Q8800" i="1"/>
  <c r="R8800" i="1"/>
  <c r="S8800" i="1"/>
  <c r="O8799" i="1"/>
  <c r="P8799" i="1"/>
  <c r="Q8799" i="1"/>
  <c r="R8799" i="1"/>
  <c r="S8799" i="1"/>
  <c r="O8798" i="1"/>
  <c r="P8798" i="1"/>
  <c r="Q8798" i="1"/>
  <c r="R8798" i="1"/>
  <c r="S8798" i="1"/>
  <c r="O8794" i="1"/>
  <c r="O8795" i="1"/>
  <c r="O8796" i="1"/>
  <c r="O8797" i="1"/>
  <c r="P8794" i="1"/>
  <c r="P8795" i="1"/>
  <c r="P8796" i="1"/>
  <c r="P8797" i="1"/>
  <c r="Q8794" i="1"/>
  <c r="Q8795" i="1"/>
  <c r="Q8796" i="1"/>
  <c r="Q8797" i="1"/>
  <c r="R8794" i="1"/>
  <c r="R8795" i="1"/>
  <c r="R8796" i="1"/>
  <c r="R8797" i="1"/>
  <c r="S8794" i="1"/>
  <c r="S8795" i="1"/>
  <c r="S8796" i="1"/>
  <c r="S8797" i="1"/>
  <c r="C48" i="4"/>
  <c r="O8793" i="1"/>
  <c r="P8793" i="1"/>
  <c r="Q8793" i="1"/>
  <c r="R8793" i="1"/>
  <c r="S8793" i="1"/>
  <c r="O8792" i="1"/>
  <c r="P8792" i="1"/>
  <c r="Q8792" i="1"/>
  <c r="R8792" i="1"/>
  <c r="S8792" i="1"/>
  <c r="O8791" i="1"/>
  <c r="P8791" i="1"/>
  <c r="Q8791" i="1"/>
  <c r="R8791" i="1"/>
  <c r="S8791" i="1"/>
  <c r="O8790" i="1"/>
  <c r="P8790" i="1"/>
  <c r="Q8790" i="1"/>
  <c r="R8790" i="1"/>
  <c r="S8790" i="1"/>
  <c r="O8789" i="1"/>
  <c r="P8789" i="1"/>
  <c r="Q8789" i="1"/>
  <c r="R8789" i="1"/>
  <c r="S8789" i="1"/>
  <c r="O8788" i="1"/>
  <c r="P8788" i="1"/>
  <c r="Q8788" i="1"/>
  <c r="R8788" i="1"/>
  <c r="S8788" i="1"/>
  <c r="O8787" i="1"/>
  <c r="P8787" i="1"/>
  <c r="Q8787" i="1"/>
  <c r="R8787" i="1"/>
  <c r="S8787" i="1"/>
  <c r="O8785" i="1"/>
  <c r="O8786" i="1"/>
  <c r="P8785" i="1"/>
  <c r="P8786" i="1"/>
  <c r="Q8785" i="1"/>
  <c r="Q8786" i="1"/>
  <c r="R8785" i="1"/>
  <c r="R8786" i="1"/>
  <c r="S8785" i="1"/>
  <c r="S8786" i="1"/>
  <c r="O8784" i="1"/>
  <c r="P8784" i="1"/>
  <c r="Q8784" i="1"/>
  <c r="R8784" i="1"/>
  <c r="S8784" i="1"/>
  <c r="O8783" i="1"/>
  <c r="P8783" i="1"/>
  <c r="Q8783" i="1"/>
  <c r="R8783" i="1"/>
  <c r="S8783" i="1"/>
  <c r="O8782" i="1"/>
  <c r="P8782" i="1"/>
  <c r="Q8782" i="1"/>
  <c r="R8782" i="1"/>
  <c r="S8782" i="1"/>
  <c r="O8781" i="1"/>
  <c r="P8781" i="1"/>
  <c r="Q8781" i="1"/>
  <c r="R8781" i="1"/>
  <c r="S8781" i="1"/>
  <c r="O8780" i="1"/>
  <c r="P8780" i="1"/>
  <c r="Q8780" i="1"/>
  <c r="R8780" i="1"/>
  <c r="S8780" i="1"/>
  <c r="O8776" i="1"/>
  <c r="O8777" i="1"/>
  <c r="O8778" i="1"/>
  <c r="O8779" i="1"/>
  <c r="P8776" i="1"/>
  <c r="P8777" i="1"/>
  <c r="P8778" i="1"/>
  <c r="P8779" i="1"/>
  <c r="Q8776" i="1"/>
  <c r="Q8777" i="1"/>
  <c r="Q8778" i="1"/>
  <c r="Q8779" i="1"/>
  <c r="R8776" i="1"/>
  <c r="R8777" i="1"/>
  <c r="R8778" i="1"/>
  <c r="R8779" i="1"/>
  <c r="S8776" i="1"/>
  <c r="S8777" i="1"/>
  <c r="S8778" i="1"/>
  <c r="S8779" i="1"/>
  <c r="O8775" i="1"/>
  <c r="P8775" i="1"/>
  <c r="Q8775" i="1"/>
  <c r="R8775" i="1"/>
  <c r="S8775" i="1"/>
  <c r="O8774" i="1"/>
  <c r="P8774" i="1"/>
  <c r="Q8774" i="1"/>
  <c r="R8774" i="1"/>
  <c r="S8774" i="1"/>
  <c r="O8773" i="1"/>
  <c r="P8773" i="1"/>
  <c r="Q8773" i="1"/>
  <c r="R8773" i="1"/>
  <c r="S8773" i="1"/>
  <c r="O8772" i="1"/>
  <c r="P8772" i="1"/>
  <c r="Q8772" i="1"/>
  <c r="R8772" i="1"/>
  <c r="S8772" i="1"/>
  <c r="O8771" i="1"/>
  <c r="P8771" i="1"/>
  <c r="Q8771" i="1"/>
  <c r="R8771" i="1"/>
  <c r="S8771" i="1"/>
  <c r="O8770" i="1"/>
  <c r="P8770" i="1"/>
  <c r="Q8770" i="1"/>
  <c r="R8770" i="1"/>
  <c r="S8770" i="1"/>
  <c r="O8767" i="1"/>
  <c r="O8768" i="1"/>
  <c r="O8769" i="1"/>
  <c r="P8767" i="1"/>
  <c r="P8768" i="1"/>
  <c r="P8769" i="1"/>
  <c r="Q8767" i="1"/>
  <c r="Q8768" i="1"/>
  <c r="Q8769" i="1"/>
  <c r="R8767" i="1"/>
  <c r="R8768" i="1"/>
  <c r="R8769" i="1"/>
  <c r="S8767" i="1"/>
  <c r="S8768" i="1"/>
  <c r="S8769" i="1"/>
  <c r="O8766" i="1"/>
  <c r="P8766" i="1"/>
  <c r="Q8766" i="1"/>
  <c r="R8766" i="1"/>
  <c r="S8766" i="1"/>
  <c r="O8765" i="1"/>
  <c r="P8765" i="1"/>
  <c r="Q8765" i="1"/>
  <c r="R8765" i="1"/>
  <c r="S8765" i="1"/>
  <c r="O8764" i="1"/>
  <c r="P8764" i="1"/>
  <c r="Q8764" i="1"/>
  <c r="R8764" i="1"/>
  <c r="S8764" i="1"/>
  <c r="O8763" i="1"/>
  <c r="P8763" i="1"/>
  <c r="Q8763" i="1"/>
  <c r="R8763" i="1"/>
  <c r="S8763" i="1"/>
  <c r="O8762" i="1"/>
  <c r="P8762" i="1"/>
  <c r="Q8762" i="1"/>
  <c r="R8762" i="1"/>
  <c r="S8762" i="1"/>
  <c r="O8761" i="1"/>
  <c r="P8761" i="1"/>
  <c r="Q8761" i="1"/>
  <c r="R8761" i="1"/>
  <c r="S8761" i="1"/>
  <c r="O8760" i="1"/>
  <c r="P8760" i="1"/>
  <c r="Q8760" i="1"/>
  <c r="R8760" i="1"/>
  <c r="S8760" i="1"/>
  <c r="O8759" i="1"/>
  <c r="P8759" i="1"/>
  <c r="Q8759" i="1"/>
  <c r="R8759" i="1"/>
  <c r="S8759" i="1"/>
  <c r="O8758" i="1"/>
  <c r="P8758" i="1"/>
  <c r="Q8758" i="1"/>
  <c r="R8758" i="1"/>
  <c r="S8758" i="1"/>
  <c r="O8756" i="1"/>
  <c r="O8757" i="1"/>
  <c r="P8756" i="1"/>
  <c r="P8757" i="1"/>
  <c r="Q8756" i="1"/>
  <c r="Q8757" i="1"/>
  <c r="R8756" i="1"/>
  <c r="R8757" i="1"/>
  <c r="S8756" i="1"/>
  <c r="S8757" i="1"/>
  <c r="O8755" i="1"/>
  <c r="P8755" i="1"/>
  <c r="Q8755" i="1"/>
  <c r="R8755" i="1"/>
  <c r="S8755" i="1"/>
  <c r="O8754" i="1"/>
  <c r="P8754" i="1"/>
  <c r="Q8754" i="1"/>
  <c r="R8754" i="1"/>
  <c r="S8754" i="1"/>
  <c r="O8751" i="1"/>
  <c r="O8752" i="1"/>
  <c r="O8753" i="1"/>
  <c r="P8751" i="1"/>
  <c r="P8752" i="1"/>
  <c r="P8753" i="1"/>
  <c r="Q8751" i="1"/>
  <c r="Q8752" i="1"/>
  <c r="Q8753" i="1"/>
  <c r="R8751" i="1"/>
  <c r="R8752" i="1"/>
  <c r="R8753" i="1"/>
  <c r="S8751" i="1"/>
  <c r="S8752" i="1"/>
  <c r="S8753" i="1"/>
  <c r="O8750" i="1"/>
  <c r="P8750" i="1"/>
  <c r="Q8750" i="1"/>
  <c r="R8750" i="1"/>
  <c r="S8750" i="1"/>
  <c r="O8749" i="1"/>
  <c r="P8749" i="1"/>
  <c r="Q8749" i="1"/>
  <c r="R8749" i="1"/>
  <c r="S8749" i="1"/>
  <c r="O8748" i="1"/>
  <c r="P8748" i="1"/>
  <c r="Q8748" i="1"/>
  <c r="R8748" i="1"/>
  <c r="S8748" i="1"/>
  <c r="O8747" i="1"/>
  <c r="P8747" i="1"/>
  <c r="Q8747" i="1"/>
  <c r="R8747" i="1"/>
  <c r="S8747" i="1"/>
  <c r="O8746" i="1"/>
  <c r="P8746" i="1"/>
  <c r="Q8746" i="1"/>
  <c r="R8746" i="1"/>
  <c r="S8746" i="1"/>
  <c r="O8745" i="1"/>
  <c r="P8745" i="1"/>
  <c r="Q8745" i="1"/>
  <c r="R8745" i="1"/>
  <c r="S8745" i="1"/>
  <c r="O8744" i="1"/>
  <c r="P8744" i="1"/>
  <c r="Q8744" i="1"/>
  <c r="R8744" i="1"/>
  <c r="S8744" i="1"/>
  <c r="O8740" i="1"/>
  <c r="O8741" i="1"/>
  <c r="O8742" i="1"/>
  <c r="O8743" i="1"/>
  <c r="P8740" i="1"/>
  <c r="P8741" i="1"/>
  <c r="P8742" i="1"/>
  <c r="P8743" i="1"/>
  <c r="Q8740" i="1"/>
  <c r="Q8741" i="1"/>
  <c r="Q8742" i="1"/>
  <c r="Q8743" i="1"/>
  <c r="R8740" i="1"/>
  <c r="R8741" i="1"/>
  <c r="R8742" i="1"/>
  <c r="R8743" i="1"/>
  <c r="S8740" i="1"/>
  <c r="S8741" i="1"/>
  <c r="S8742" i="1"/>
  <c r="S8743" i="1"/>
  <c r="O8739" i="1"/>
  <c r="P8739" i="1"/>
  <c r="Q8739" i="1"/>
  <c r="R8739" i="1"/>
  <c r="S8739" i="1"/>
  <c r="O8738" i="1"/>
  <c r="P8738" i="1"/>
  <c r="Q8738" i="1"/>
  <c r="R8738" i="1"/>
  <c r="S8738" i="1"/>
  <c r="O8737" i="1"/>
  <c r="P8737" i="1"/>
  <c r="Q8737" i="1"/>
  <c r="R8737" i="1"/>
  <c r="S8737" i="1"/>
  <c r="O8736" i="1"/>
  <c r="P8736" i="1"/>
  <c r="Q8736" i="1"/>
  <c r="R8736" i="1"/>
  <c r="S8736" i="1"/>
  <c r="O8735" i="1"/>
  <c r="P8735" i="1"/>
  <c r="Q8735" i="1"/>
  <c r="R8735" i="1"/>
  <c r="S8735" i="1"/>
  <c r="O8734" i="1"/>
  <c r="P8734" i="1"/>
  <c r="Q8734" i="1"/>
  <c r="R8734" i="1"/>
  <c r="S8734" i="1"/>
  <c r="O8733" i="1"/>
  <c r="P8733" i="1"/>
  <c r="Q8733" i="1"/>
  <c r="R8733" i="1"/>
  <c r="S8733" i="1"/>
  <c r="O8732" i="1"/>
  <c r="P8732" i="1"/>
  <c r="Q8732" i="1"/>
  <c r="R8732" i="1"/>
  <c r="S8732" i="1"/>
  <c r="O8731" i="1"/>
  <c r="P8731" i="1"/>
  <c r="Q8731" i="1"/>
  <c r="R8731" i="1"/>
  <c r="S8731" i="1"/>
  <c r="O8730" i="1"/>
  <c r="P8730" i="1"/>
  <c r="Q8730" i="1"/>
  <c r="R8730" i="1"/>
  <c r="S8730" i="1"/>
  <c r="O8729" i="1"/>
  <c r="P8729" i="1"/>
  <c r="Q8729" i="1"/>
  <c r="R8729" i="1"/>
  <c r="S8729" i="1"/>
  <c r="O8728" i="1"/>
  <c r="P8728" i="1"/>
  <c r="Q8728" i="1"/>
  <c r="R8728" i="1"/>
  <c r="S8728" i="1"/>
  <c r="O8727" i="1"/>
  <c r="P8727" i="1"/>
  <c r="Q8727" i="1"/>
  <c r="R8727" i="1"/>
  <c r="S8727" i="1"/>
  <c r="O8726" i="1"/>
  <c r="P8726" i="1"/>
  <c r="Q8726" i="1"/>
  <c r="R8726" i="1"/>
  <c r="S8726" i="1"/>
  <c r="O8725" i="1"/>
  <c r="P8725" i="1"/>
  <c r="Q8725" i="1"/>
  <c r="R8725" i="1"/>
  <c r="S8725" i="1"/>
  <c r="O8724" i="1"/>
  <c r="P8724" i="1"/>
  <c r="Q8724" i="1"/>
  <c r="R8724" i="1"/>
  <c r="S8724" i="1"/>
  <c r="O8723" i="1"/>
  <c r="P8723" i="1"/>
  <c r="Q8723" i="1"/>
  <c r="R8723" i="1"/>
  <c r="S8723" i="1"/>
  <c r="O8722" i="1"/>
  <c r="P8722" i="1"/>
  <c r="Q8722" i="1"/>
  <c r="R8722" i="1"/>
  <c r="S8722" i="1"/>
  <c r="O8721" i="1"/>
  <c r="P8721" i="1"/>
  <c r="Q8721" i="1"/>
  <c r="R8721" i="1"/>
  <c r="S8721" i="1"/>
  <c r="O8720" i="1"/>
  <c r="P8720" i="1"/>
  <c r="Q8720" i="1"/>
  <c r="R8720" i="1"/>
  <c r="S8720" i="1"/>
  <c r="O8719" i="1"/>
  <c r="P8719" i="1"/>
  <c r="Q8719" i="1"/>
  <c r="R8719" i="1"/>
  <c r="S8719" i="1"/>
  <c r="O8718" i="1"/>
  <c r="P8718" i="1"/>
  <c r="Q8718" i="1"/>
  <c r="R8718" i="1"/>
  <c r="S8718" i="1"/>
  <c r="O8715" i="1"/>
  <c r="O8716" i="1"/>
  <c r="O8717" i="1"/>
  <c r="P8715" i="1"/>
  <c r="P8716" i="1"/>
  <c r="P8717" i="1"/>
  <c r="Q8715" i="1"/>
  <c r="Q8716" i="1"/>
  <c r="Q8717" i="1"/>
  <c r="R8715" i="1"/>
  <c r="R8716" i="1"/>
  <c r="R8717" i="1"/>
  <c r="S8715" i="1"/>
  <c r="S8716" i="1"/>
  <c r="S8717" i="1"/>
  <c r="O8714" i="1"/>
  <c r="P8714" i="1"/>
  <c r="Q8714" i="1"/>
  <c r="R8714" i="1"/>
  <c r="S8714" i="1"/>
  <c r="O8713" i="1"/>
  <c r="P8713" i="1"/>
  <c r="Q8713" i="1"/>
  <c r="R8713" i="1"/>
  <c r="S8713" i="1"/>
  <c r="O8712" i="1"/>
  <c r="P8712" i="1"/>
  <c r="Q8712" i="1"/>
  <c r="R8712" i="1"/>
  <c r="S8712" i="1"/>
  <c r="O8711" i="1"/>
  <c r="P8711" i="1"/>
  <c r="Q8711" i="1"/>
  <c r="R8711" i="1"/>
  <c r="S8711" i="1"/>
  <c r="O8710" i="1"/>
  <c r="P8710" i="1"/>
  <c r="Q8710" i="1"/>
  <c r="R8710" i="1"/>
  <c r="S8710" i="1"/>
  <c r="O8708" i="1"/>
  <c r="O8709" i="1"/>
  <c r="P8708" i="1"/>
  <c r="P8709" i="1"/>
  <c r="Q8708" i="1"/>
  <c r="Q8709" i="1"/>
  <c r="R8708" i="1"/>
  <c r="R8709" i="1"/>
  <c r="S8708" i="1"/>
  <c r="S8709" i="1"/>
  <c r="O8707" i="1"/>
  <c r="P8707" i="1"/>
  <c r="Q8707" i="1"/>
  <c r="R8707" i="1"/>
  <c r="S8707" i="1"/>
  <c r="O8706" i="1"/>
  <c r="P8706" i="1"/>
  <c r="Q8706" i="1"/>
  <c r="R8706" i="1"/>
  <c r="S8706" i="1"/>
  <c r="O8705" i="1"/>
  <c r="P8705" i="1"/>
  <c r="Q8705" i="1"/>
  <c r="R8705" i="1"/>
  <c r="S8705" i="1"/>
  <c r="O8703" i="1"/>
  <c r="O8704" i="1"/>
  <c r="P8703" i="1"/>
  <c r="P8704" i="1"/>
  <c r="Q8703" i="1"/>
  <c r="Q8704" i="1"/>
  <c r="R8703" i="1"/>
  <c r="R8704" i="1"/>
  <c r="S8703" i="1"/>
  <c r="S8704" i="1"/>
  <c r="O8702" i="1"/>
  <c r="P8702" i="1"/>
  <c r="Q8702" i="1"/>
  <c r="R8702" i="1"/>
  <c r="S8702" i="1"/>
  <c r="O8698" i="1"/>
  <c r="O8699" i="1"/>
  <c r="O8700" i="1"/>
  <c r="O8701" i="1"/>
  <c r="P8698" i="1"/>
  <c r="P8699" i="1"/>
  <c r="P8700" i="1"/>
  <c r="P8701" i="1"/>
  <c r="Q8698" i="1"/>
  <c r="Q8699" i="1"/>
  <c r="Q8700" i="1"/>
  <c r="Q8701" i="1"/>
  <c r="R8698" i="1"/>
  <c r="R8699" i="1"/>
  <c r="R8700" i="1"/>
  <c r="R8701" i="1"/>
  <c r="S8698" i="1"/>
  <c r="S8699" i="1"/>
  <c r="S8700" i="1"/>
  <c r="S8701" i="1"/>
  <c r="O8697" i="1"/>
  <c r="P8697" i="1"/>
  <c r="Q8697" i="1"/>
  <c r="R8697" i="1"/>
  <c r="S8697" i="1"/>
  <c r="O8696" i="1"/>
  <c r="P8696" i="1"/>
  <c r="Q8696" i="1"/>
  <c r="R8696" i="1"/>
  <c r="S8696" i="1"/>
  <c r="O8695" i="1"/>
  <c r="P8695" i="1"/>
  <c r="Q8695" i="1"/>
  <c r="R8695" i="1"/>
  <c r="S8695" i="1"/>
  <c r="O8694" i="1"/>
  <c r="P8694" i="1"/>
  <c r="Q8694" i="1"/>
  <c r="R8694" i="1"/>
  <c r="S8694" i="1"/>
  <c r="O8692" i="1"/>
  <c r="O8693" i="1"/>
  <c r="P8692" i="1"/>
  <c r="P8693" i="1"/>
  <c r="Q8692" i="1"/>
  <c r="Q8693" i="1"/>
  <c r="R8692" i="1"/>
  <c r="R8693" i="1"/>
  <c r="S8692" i="1"/>
  <c r="S8693" i="1"/>
  <c r="O8691" i="1"/>
  <c r="P8691" i="1"/>
  <c r="Q8691" i="1"/>
  <c r="R8691" i="1"/>
  <c r="S8691" i="1"/>
  <c r="O8690" i="1"/>
  <c r="P8690" i="1"/>
  <c r="Q8690" i="1"/>
  <c r="R8690" i="1"/>
  <c r="S8690" i="1"/>
  <c r="O8687" i="1"/>
  <c r="O8688" i="1"/>
  <c r="O8689" i="1"/>
  <c r="P8687" i="1"/>
  <c r="P8688" i="1"/>
  <c r="P8689" i="1"/>
  <c r="Q8687" i="1"/>
  <c r="Q8688" i="1"/>
  <c r="Q8689" i="1"/>
  <c r="R8687" i="1"/>
  <c r="R8688" i="1"/>
  <c r="R8689" i="1"/>
  <c r="S8687" i="1"/>
  <c r="S8688" i="1"/>
  <c r="S8689" i="1"/>
  <c r="O8686" i="1"/>
  <c r="P8686" i="1"/>
  <c r="Q8686" i="1"/>
  <c r="R8686" i="1"/>
  <c r="S8686" i="1"/>
  <c r="O8685" i="1"/>
  <c r="P8685" i="1"/>
  <c r="Q8685" i="1"/>
  <c r="R8685" i="1"/>
  <c r="S8685" i="1"/>
  <c r="O8684" i="1"/>
  <c r="P8684" i="1"/>
  <c r="Q8684" i="1"/>
  <c r="R8684" i="1"/>
  <c r="S8684" i="1"/>
  <c r="O8683" i="1"/>
  <c r="P8683" i="1"/>
  <c r="Q8683" i="1"/>
  <c r="R8683" i="1"/>
  <c r="S8683" i="1"/>
  <c r="O8682" i="1"/>
  <c r="P8682" i="1"/>
  <c r="Q8682" i="1"/>
  <c r="R8682" i="1"/>
  <c r="S8682" i="1"/>
  <c r="O8681" i="1"/>
  <c r="P8681" i="1"/>
  <c r="Q8681" i="1"/>
  <c r="R8681" i="1"/>
  <c r="S8681" i="1"/>
  <c r="O8680" i="1"/>
  <c r="P8680" i="1"/>
  <c r="Q8680" i="1"/>
  <c r="R8680" i="1"/>
  <c r="S8680" i="1"/>
  <c r="O8679" i="1"/>
  <c r="P8679" i="1"/>
  <c r="Q8679" i="1"/>
  <c r="R8679" i="1"/>
  <c r="S8679" i="1"/>
  <c r="O8678" i="1"/>
  <c r="P8678" i="1"/>
  <c r="Q8678" i="1"/>
  <c r="R8678" i="1"/>
  <c r="S8678" i="1"/>
  <c r="O8677" i="1"/>
  <c r="P8677" i="1"/>
  <c r="Q8677" i="1"/>
  <c r="R8677" i="1"/>
  <c r="S8677" i="1"/>
  <c r="O8676" i="1"/>
  <c r="P8676" i="1"/>
  <c r="Q8676" i="1"/>
  <c r="R8676" i="1"/>
  <c r="S8676" i="1"/>
  <c r="O8675" i="1"/>
  <c r="P8675" i="1"/>
  <c r="Q8675" i="1"/>
  <c r="R8675" i="1"/>
  <c r="S8675" i="1"/>
  <c r="O8674" i="1"/>
  <c r="P8674" i="1"/>
  <c r="Q8674" i="1"/>
  <c r="R8674" i="1"/>
  <c r="S8674" i="1"/>
  <c r="O8673" i="1"/>
  <c r="P8673" i="1"/>
  <c r="Q8673" i="1"/>
  <c r="R8673" i="1"/>
  <c r="S8673" i="1"/>
  <c r="O8672" i="1"/>
  <c r="P8672" i="1"/>
  <c r="Q8672" i="1"/>
  <c r="R8672" i="1"/>
  <c r="S8672" i="1"/>
  <c r="O8671" i="1"/>
  <c r="P8671" i="1"/>
  <c r="Q8671" i="1"/>
  <c r="R8671" i="1"/>
  <c r="S8671" i="1"/>
  <c r="O8670" i="1"/>
  <c r="P8670" i="1"/>
  <c r="Q8670" i="1"/>
  <c r="R8670" i="1"/>
  <c r="S8670" i="1"/>
  <c r="O8669" i="1"/>
  <c r="P8669" i="1"/>
  <c r="Q8669" i="1"/>
  <c r="R8669" i="1"/>
  <c r="S8669" i="1"/>
  <c r="O8668" i="1"/>
  <c r="P8668" i="1"/>
  <c r="Q8668" i="1"/>
  <c r="R8668" i="1"/>
  <c r="S8668" i="1"/>
  <c r="O8667" i="1"/>
  <c r="P8667" i="1"/>
  <c r="Q8667" i="1"/>
  <c r="R8667" i="1"/>
  <c r="S8667" i="1"/>
  <c r="O8666" i="1"/>
  <c r="P8666" i="1"/>
  <c r="Q8666" i="1"/>
  <c r="R8666" i="1"/>
  <c r="S8666" i="1"/>
  <c r="O8665" i="1"/>
  <c r="P8665" i="1"/>
  <c r="Q8665" i="1"/>
  <c r="R8665" i="1"/>
  <c r="S8665" i="1"/>
  <c r="O8664" i="1"/>
  <c r="P8664" i="1"/>
  <c r="Q8664" i="1"/>
  <c r="R8664" i="1"/>
  <c r="S8664" i="1"/>
  <c r="O8663" i="1"/>
  <c r="P8663" i="1"/>
  <c r="Q8663" i="1"/>
  <c r="R8663" i="1"/>
  <c r="S8663" i="1"/>
  <c r="O8662" i="1"/>
  <c r="P8662" i="1"/>
  <c r="Q8662" i="1"/>
  <c r="R8662" i="1"/>
  <c r="S8662" i="1"/>
  <c r="O8661" i="1"/>
  <c r="P8661" i="1"/>
  <c r="Q8661" i="1"/>
  <c r="R8661" i="1"/>
  <c r="S8661" i="1"/>
  <c r="O8660" i="1"/>
  <c r="P8660" i="1"/>
  <c r="Q8660" i="1"/>
  <c r="R8660" i="1"/>
  <c r="S8660" i="1"/>
  <c r="O8659" i="1"/>
  <c r="P8659" i="1"/>
  <c r="Q8659" i="1"/>
  <c r="R8659" i="1"/>
  <c r="S8659" i="1"/>
  <c r="O8658" i="1"/>
  <c r="P8658" i="1"/>
  <c r="Q8658" i="1"/>
  <c r="R8658" i="1"/>
  <c r="S8658" i="1"/>
  <c r="O8657" i="1"/>
  <c r="P8657" i="1"/>
  <c r="Q8657" i="1"/>
  <c r="R8657" i="1"/>
  <c r="S8657" i="1"/>
  <c r="O8655" i="1"/>
  <c r="O8656" i="1"/>
  <c r="P8655" i="1"/>
  <c r="P8656" i="1"/>
  <c r="Q8655" i="1"/>
  <c r="Q8656" i="1"/>
  <c r="R8655" i="1"/>
  <c r="R8656" i="1"/>
  <c r="S8655" i="1"/>
  <c r="S8656" i="1"/>
  <c r="O8654" i="1"/>
  <c r="P8654" i="1"/>
  <c r="Q8654" i="1"/>
  <c r="R8654" i="1"/>
  <c r="S8654" i="1"/>
  <c r="O8653" i="1"/>
  <c r="P8653" i="1"/>
  <c r="Q8653" i="1"/>
  <c r="R8653" i="1"/>
  <c r="S8653" i="1"/>
  <c r="O8652" i="1"/>
  <c r="P8652" i="1"/>
  <c r="Q8652" i="1"/>
  <c r="R8652" i="1"/>
  <c r="S8652" i="1"/>
  <c r="O8651" i="1"/>
  <c r="P8651" i="1"/>
  <c r="Q8651" i="1"/>
  <c r="R8651" i="1"/>
  <c r="S8651" i="1"/>
  <c r="O8650" i="1"/>
  <c r="P8650" i="1"/>
  <c r="Q8650" i="1"/>
  <c r="R8650" i="1"/>
  <c r="S8650" i="1"/>
  <c r="O8649" i="1"/>
  <c r="P8649" i="1"/>
  <c r="Q8649" i="1"/>
  <c r="R8649" i="1"/>
  <c r="S8649" i="1"/>
  <c r="O8648" i="1"/>
  <c r="P8648" i="1"/>
  <c r="Q8648" i="1"/>
  <c r="R8648" i="1"/>
  <c r="S8648" i="1"/>
  <c r="O8647" i="1"/>
  <c r="P8647" i="1"/>
  <c r="Q8647" i="1"/>
  <c r="R8647" i="1"/>
  <c r="S8647" i="1"/>
  <c r="O8646" i="1"/>
  <c r="P8646" i="1"/>
  <c r="Q8646" i="1"/>
  <c r="R8646" i="1"/>
  <c r="S8646" i="1"/>
  <c r="O8645" i="1"/>
  <c r="P8645" i="1"/>
  <c r="Q8645" i="1"/>
  <c r="R8645" i="1"/>
  <c r="S8645" i="1"/>
  <c r="O8644" i="1"/>
  <c r="P8644" i="1"/>
  <c r="Q8644" i="1"/>
  <c r="R8644" i="1"/>
  <c r="S8644" i="1"/>
  <c r="O8641" i="1"/>
  <c r="O8642" i="1"/>
  <c r="O8643" i="1"/>
  <c r="P8641" i="1"/>
  <c r="P8642" i="1"/>
  <c r="P8643" i="1"/>
  <c r="Q8641" i="1"/>
  <c r="Q8642" i="1"/>
  <c r="Q8643" i="1"/>
  <c r="R8641" i="1"/>
  <c r="R8642" i="1"/>
  <c r="R8643" i="1"/>
  <c r="S8641" i="1"/>
  <c r="S8642" i="1"/>
  <c r="S8643" i="1"/>
  <c r="O8640" i="1"/>
  <c r="P8640" i="1"/>
  <c r="Q8640" i="1"/>
  <c r="R8640" i="1"/>
  <c r="S8640" i="1"/>
  <c r="O8637" i="1"/>
  <c r="O8638" i="1"/>
  <c r="O8639" i="1"/>
  <c r="P8637" i="1"/>
  <c r="P8638" i="1"/>
  <c r="P8639" i="1"/>
  <c r="Q8637" i="1"/>
  <c r="Q8638" i="1"/>
  <c r="Q8639" i="1"/>
  <c r="R8637" i="1"/>
  <c r="R8638" i="1"/>
  <c r="R8639" i="1"/>
  <c r="S8637" i="1"/>
  <c r="S8638" i="1"/>
  <c r="S8639" i="1"/>
  <c r="O8636" i="1"/>
  <c r="P8636" i="1"/>
  <c r="Q8636" i="1"/>
  <c r="R8636" i="1"/>
  <c r="S8636" i="1"/>
  <c r="O8635" i="1"/>
  <c r="P8635" i="1"/>
  <c r="Q8635" i="1"/>
  <c r="R8635" i="1"/>
  <c r="S8635" i="1"/>
  <c r="O8633" i="1"/>
  <c r="O8634" i="1"/>
  <c r="P8633" i="1"/>
  <c r="P8634" i="1"/>
  <c r="Q8633" i="1"/>
  <c r="Q8634" i="1"/>
  <c r="R8633" i="1"/>
  <c r="R8634" i="1"/>
  <c r="S8633" i="1"/>
  <c r="S8634" i="1"/>
  <c r="O8632" i="1"/>
  <c r="P8632" i="1"/>
  <c r="Q8632" i="1"/>
  <c r="R8632" i="1"/>
  <c r="S8632" i="1"/>
  <c r="O8630" i="1"/>
  <c r="O8631" i="1"/>
  <c r="P8630" i="1"/>
  <c r="P8631" i="1"/>
  <c r="Q8630" i="1"/>
  <c r="Q8631" i="1"/>
  <c r="R8630" i="1"/>
  <c r="R8631" i="1"/>
  <c r="S8630" i="1"/>
  <c r="S8631" i="1"/>
  <c r="O8629" i="1"/>
  <c r="P8629" i="1"/>
  <c r="Q8629" i="1"/>
  <c r="R8629" i="1"/>
  <c r="S8629" i="1"/>
  <c r="O8628" i="1"/>
  <c r="P8628" i="1"/>
  <c r="Q8628" i="1"/>
  <c r="R8628" i="1"/>
  <c r="S8628" i="1"/>
  <c r="O8627" i="1"/>
  <c r="P8627" i="1"/>
  <c r="Q8627" i="1"/>
  <c r="R8627" i="1"/>
  <c r="S8627" i="1"/>
  <c r="O8626" i="1"/>
  <c r="P8626" i="1"/>
  <c r="Q8626" i="1"/>
  <c r="R8626" i="1"/>
  <c r="S8626" i="1"/>
  <c r="O8625" i="1"/>
  <c r="P8625" i="1"/>
  <c r="Q8625" i="1"/>
  <c r="R8625" i="1"/>
  <c r="S8625" i="1"/>
  <c r="O8624" i="1"/>
  <c r="P8624" i="1"/>
  <c r="Q8624" i="1"/>
  <c r="R8624" i="1"/>
  <c r="S8624" i="1"/>
  <c r="O8623" i="1"/>
  <c r="P8623" i="1"/>
  <c r="Q8623" i="1"/>
  <c r="R8623" i="1"/>
  <c r="S8623" i="1"/>
  <c r="O8622" i="1"/>
  <c r="P8622" i="1"/>
  <c r="Q8622" i="1"/>
  <c r="R8622" i="1"/>
  <c r="S8622" i="1"/>
  <c r="O8620" i="1"/>
  <c r="O8621" i="1"/>
  <c r="P8620" i="1"/>
  <c r="P8621" i="1"/>
  <c r="Q8620" i="1"/>
  <c r="Q8621" i="1"/>
  <c r="R8620" i="1"/>
  <c r="R8621" i="1"/>
  <c r="S8620" i="1"/>
  <c r="S8621" i="1"/>
  <c r="O8619" i="1"/>
  <c r="P8619" i="1"/>
  <c r="Q8619" i="1"/>
  <c r="R8619" i="1"/>
  <c r="S8619" i="1"/>
  <c r="O8618" i="1"/>
  <c r="P8618" i="1"/>
  <c r="Q8618" i="1"/>
  <c r="R8618" i="1"/>
  <c r="S8618" i="1"/>
  <c r="O8617" i="1"/>
  <c r="P8617" i="1"/>
  <c r="Q8617" i="1"/>
  <c r="R8617" i="1"/>
  <c r="S8617" i="1"/>
  <c r="O8616" i="1"/>
  <c r="P8616" i="1"/>
  <c r="Q8616" i="1"/>
  <c r="R8616" i="1"/>
  <c r="S8616" i="1"/>
  <c r="O8615" i="1"/>
  <c r="P8615" i="1"/>
  <c r="Q8615" i="1"/>
  <c r="R8615" i="1"/>
  <c r="S8615" i="1"/>
  <c r="O8614" i="1"/>
  <c r="P8614" i="1"/>
  <c r="Q8614" i="1"/>
  <c r="R8614" i="1"/>
  <c r="S8614" i="1"/>
  <c r="O8613" i="1"/>
  <c r="P8613" i="1"/>
  <c r="Q8613" i="1"/>
  <c r="R8613" i="1"/>
  <c r="S8613" i="1"/>
  <c r="O8609" i="1"/>
  <c r="O8610" i="1"/>
  <c r="O8611" i="1"/>
  <c r="O8612" i="1"/>
  <c r="P8609" i="1"/>
  <c r="P8610" i="1"/>
  <c r="P8611" i="1"/>
  <c r="P8612" i="1"/>
  <c r="Q8609" i="1"/>
  <c r="Q8610" i="1"/>
  <c r="Q8611" i="1"/>
  <c r="Q8612" i="1"/>
  <c r="R8609" i="1"/>
  <c r="R8610" i="1"/>
  <c r="R8611" i="1"/>
  <c r="R8612" i="1"/>
  <c r="S8609" i="1"/>
  <c r="S8610" i="1"/>
  <c r="S8611" i="1"/>
  <c r="S8612" i="1"/>
  <c r="O8608" i="1"/>
  <c r="P8608" i="1"/>
  <c r="Q8608" i="1"/>
  <c r="R8608" i="1"/>
  <c r="S8608" i="1"/>
  <c r="O8607" i="1"/>
  <c r="P8607" i="1"/>
  <c r="Q8607" i="1"/>
  <c r="R8607" i="1"/>
  <c r="S8607" i="1"/>
  <c r="O8606" i="1"/>
  <c r="P8606" i="1"/>
  <c r="Q8606" i="1"/>
  <c r="R8606" i="1"/>
  <c r="S8606" i="1"/>
  <c r="O8605" i="1"/>
  <c r="P8605" i="1"/>
  <c r="Q8605" i="1"/>
  <c r="R8605" i="1"/>
  <c r="S8605" i="1"/>
  <c r="O8604" i="1"/>
  <c r="P8604" i="1"/>
  <c r="Q8604" i="1"/>
  <c r="R8604" i="1"/>
  <c r="S8604" i="1"/>
  <c r="O8602" i="1"/>
  <c r="O8603" i="1"/>
  <c r="P8602" i="1"/>
  <c r="P8603" i="1"/>
  <c r="Q8602" i="1"/>
  <c r="Q8603" i="1"/>
  <c r="R8602" i="1"/>
  <c r="R8603" i="1"/>
  <c r="S8602" i="1"/>
  <c r="S8603" i="1"/>
  <c r="O8600" i="1"/>
  <c r="O8601" i="1"/>
  <c r="P8600" i="1"/>
  <c r="P8601" i="1"/>
  <c r="Q8600" i="1"/>
  <c r="Q8601" i="1"/>
  <c r="R8600" i="1"/>
  <c r="R8601" i="1"/>
  <c r="S8600" i="1"/>
  <c r="S8601" i="1"/>
  <c r="O8599" i="1"/>
  <c r="P8599" i="1"/>
  <c r="Q8599" i="1"/>
  <c r="R8599" i="1"/>
  <c r="S8599" i="1"/>
  <c r="O8598" i="1"/>
  <c r="P8598" i="1"/>
  <c r="Q8598" i="1"/>
  <c r="R8598" i="1"/>
  <c r="S8598" i="1"/>
  <c r="O8597" i="1"/>
  <c r="P8597" i="1"/>
  <c r="Q8597" i="1"/>
  <c r="R8597" i="1"/>
  <c r="S8597" i="1"/>
  <c r="O8596" i="1"/>
  <c r="P8596" i="1"/>
  <c r="Q8596" i="1"/>
  <c r="R8596" i="1"/>
  <c r="S8596" i="1"/>
  <c r="O8595" i="1"/>
  <c r="P8595" i="1"/>
  <c r="Q8595" i="1"/>
  <c r="R8595" i="1"/>
  <c r="S8595" i="1"/>
  <c r="O8593" i="1"/>
  <c r="O8594" i="1"/>
  <c r="P8593" i="1"/>
  <c r="P8594" i="1"/>
  <c r="Q8593" i="1"/>
  <c r="Q8594" i="1"/>
  <c r="R8593" i="1"/>
  <c r="R8594" i="1"/>
  <c r="S8593" i="1"/>
  <c r="S8594" i="1"/>
  <c r="O8592" i="1"/>
  <c r="P8592" i="1"/>
  <c r="Q8592" i="1"/>
  <c r="R8592" i="1"/>
  <c r="S8592" i="1"/>
  <c r="O8591" i="1"/>
  <c r="P8591" i="1"/>
  <c r="Q8591" i="1"/>
  <c r="R8591" i="1"/>
  <c r="S8591" i="1"/>
  <c r="AQ5" i="7"/>
  <c r="P8590" i="1"/>
  <c r="Q8590" i="1"/>
  <c r="R8590" i="1"/>
  <c r="S8590" i="1"/>
  <c r="O8590" i="1"/>
  <c r="O8589" i="1"/>
  <c r="P8589" i="1"/>
  <c r="Q8589" i="1"/>
  <c r="R8589" i="1"/>
  <c r="S8589" i="1"/>
  <c r="O8588" i="1"/>
  <c r="P8588" i="1"/>
  <c r="Q8588" i="1"/>
  <c r="R8588" i="1"/>
  <c r="S8588" i="1"/>
  <c r="O8587" i="1"/>
  <c r="P8587" i="1"/>
  <c r="Q8587" i="1"/>
  <c r="R8587" i="1"/>
  <c r="S8587" i="1"/>
  <c r="O8586" i="1"/>
  <c r="P8586" i="1"/>
  <c r="Q8586" i="1"/>
  <c r="R8586" i="1"/>
  <c r="S8586" i="1"/>
  <c r="O8585" i="1"/>
  <c r="P8585" i="1"/>
  <c r="Q8585" i="1"/>
  <c r="R8585" i="1"/>
  <c r="S8585" i="1"/>
  <c r="O8584" i="1"/>
  <c r="P8584" i="1"/>
  <c r="Q8584" i="1"/>
  <c r="R8584" i="1"/>
  <c r="S8584" i="1"/>
  <c r="O8583" i="1"/>
  <c r="P8583" i="1"/>
  <c r="Q8583" i="1"/>
  <c r="R8583" i="1"/>
  <c r="S8583" i="1"/>
  <c r="O8582" i="1"/>
  <c r="P8582" i="1"/>
  <c r="Q8582" i="1"/>
  <c r="R8582" i="1"/>
  <c r="S8582" i="1"/>
  <c r="O8581" i="1"/>
  <c r="P8581" i="1"/>
  <c r="Q8581" i="1"/>
  <c r="R8581" i="1"/>
  <c r="S8581" i="1"/>
  <c r="O8580" i="1"/>
  <c r="P8580" i="1"/>
  <c r="Q8580" i="1"/>
  <c r="R8580" i="1"/>
  <c r="S8580" i="1"/>
  <c r="O8579" i="1"/>
  <c r="P8579" i="1"/>
  <c r="Q8579" i="1"/>
  <c r="R8579" i="1"/>
  <c r="S8579" i="1"/>
  <c r="O8578" i="1"/>
  <c r="P8578" i="1"/>
  <c r="Q8578" i="1"/>
  <c r="R8578" i="1"/>
  <c r="S8578" i="1"/>
  <c r="O8577" i="1"/>
  <c r="P8577" i="1"/>
  <c r="Q8577" i="1"/>
  <c r="R8577" i="1"/>
  <c r="S8577" i="1"/>
  <c r="O8576" i="1"/>
  <c r="P8576" i="1"/>
  <c r="Q8576" i="1"/>
  <c r="R8576" i="1"/>
  <c r="S8576" i="1"/>
  <c r="O8575" i="1"/>
  <c r="P8575" i="1"/>
  <c r="Q8575" i="1"/>
  <c r="R8575" i="1"/>
  <c r="S8575" i="1"/>
  <c r="O8574" i="1"/>
  <c r="P8574" i="1"/>
  <c r="Q8574" i="1"/>
  <c r="R8574" i="1"/>
  <c r="S8574" i="1"/>
  <c r="O8573" i="1"/>
  <c r="P8573" i="1"/>
  <c r="Q8573" i="1"/>
  <c r="R8573" i="1"/>
  <c r="S8573" i="1"/>
  <c r="O8572" i="1"/>
  <c r="P8572" i="1"/>
  <c r="Q8572" i="1"/>
  <c r="R8572" i="1"/>
  <c r="S8572" i="1"/>
  <c r="O8571" i="1"/>
  <c r="P8571" i="1"/>
  <c r="Q8571" i="1"/>
  <c r="R8571" i="1"/>
  <c r="S8571" i="1"/>
  <c r="O8570" i="1"/>
  <c r="P8570" i="1"/>
  <c r="Q8570" i="1"/>
  <c r="R8570" i="1"/>
  <c r="S8570" i="1"/>
  <c r="O8569" i="1"/>
  <c r="P8569" i="1"/>
  <c r="Q8569" i="1"/>
  <c r="R8569" i="1"/>
  <c r="S8569" i="1"/>
  <c r="O8567" i="1"/>
  <c r="O8568" i="1"/>
  <c r="P8567" i="1"/>
  <c r="P8568" i="1"/>
  <c r="Q8567" i="1"/>
  <c r="Q8568" i="1"/>
  <c r="R8567" i="1"/>
  <c r="R8568" i="1"/>
  <c r="S8567" i="1"/>
  <c r="S8568" i="1"/>
  <c r="O8566" i="1"/>
  <c r="P8566" i="1"/>
  <c r="Q8566" i="1"/>
  <c r="R8566" i="1"/>
  <c r="S8566" i="1"/>
  <c r="O8565" i="1"/>
  <c r="P8565" i="1"/>
  <c r="Q8565" i="1"/>
  <c r="R8565" i="1"/>
  <c r="S8565" i="1"/>
  <c r="O8564" i="1"/>
  <c r="P8564" i="1"/>
  <c r="Q8564" i="1"/>
  <c r="R8564" i="1"/>
  <c r="S8564" i="1"/>
  <c r="O8563" i="1"/>
  <c r="P8563" i="1"/>
  <c r="Q8563" i="1"/>
  <c r="R8563" i="1"/>
  <c r="S8563" i="1"/>
  <c r="O8562" i="1"/>
  <c r="P8562" i="1"/>
  <c r="Q8562" i="1"/>
  <c r="R8562" i="1"/>
  <c r="S8562" i="1"/>
  <c r="O8561" i="1"/>
  <c r="P8561" i="1"/>
  <c r="Q8561" i="1"/>
  <c r="R8561" i="1"/>
  <c r="S8561" i="1"/>
  <c r="O8560" i="1"/>
  <c r="P8560" i="1"/>
  <c r="Q8560" i="1"/>
  <c r="R8560" i="1"/>
  <c r="S8560" i="1"/>
  <c r="O8558" i="1"/>
  <c r="O8559" i="1"/>
  <c r="P8558" i="1"/>
  <c r="P8559" i="1"/>
  <c r="Q8558" i="1"/>
  <c r="Q8559" i="1"/>
  <c r="R8558" i="1"/>
  <c r="R8559" i="1"/>
  <c r="S8558" i="1"/>
  <c r="S8559" i="1"/>
  <c r="O8557" i="1"/>
  <c r="P8557" i="1"/>
  <c r="Q8557" i="1"/>
  <c r="R8557" i="1"/>
  <c r="S8557" i="1"/>
  <c r="O8556" i="1"/>
  <c r="P8556" i="1"/>
  <c r="Q8556" i="1"/>
  <c r="R8556" i="1"/>
  <c r="S8556" i="1"/>
  <c r="O8555" i="1"/>
  <c r="P8555" i="1"/>
  <c r="Q8555" i="1"/>
  <c r="R8555" i="1"/>
  <c r="S8555" i="1"/>
  <c r="O8554" i="1"/>
  <c r="P8554" i="1"/>
  <c r="Q8554" i="1"/>
  <c r="R8554" i="1"/>
  <c r="S8554" i="1"/>
  <c r="O8553" i="1"/>
  <c r="P8553" i="1"/>
  <c r="Q8553" i="1"/>
  <c r="R8553" i="1"/>
  <c r="S8553" i="1"/>
  <c r="O8552" i="1"/>
  <c r="P8552" i="1"/>
  <c r="Q8552" i="1"/>
  <c r="R8552" i="1"/>
  <c r="S8552" i="1"/>
  <c r="O8551" i="1"/>
  <c r="P8551" i="1"/>
  <c r="Q8551" i="1"/>
  <c r="R8551" i="1"/>
  <c r="S8551" i="1"/>
  <c r="O8550" i="1"/>
  <c r="P8550" i="1"/>
  <c r="Q8550" i="1"/>
  <c r="R8550" i="1"/>
  <c r="S8550" i="1"/>
  <c r="O8547" i="1"/>
  <c r="O8548" i="1"/>
  <c r="O8549" i="1"/>
  <c r="P8547" i="1"/>
  <c r="P8548" i="1"/>
  <c r="P8549" i="1"/>
  <c r="Q8547" i="1"/>
  <c r="Q8548" i="1"/>
  <c r="Q8549" i="1"/>
  <c r="R8547" i="1"/>
  <c r="R8548" i="1"/>
  <c r="R8549" i="1"/>
  <c r="S8547" i="1"/>
  <c r="S8548" i="1"/>
  <c r="S8549" i="1"/>
  <c r="O8545" i="1"/>
  <c r="O8546" i="1"/>
  <c r="P8545" i="1"/>
  <c r="P8546" i="1"/>
  <c r="Q8545" i="1"/>
  <c r="Q8546" i="1"/>
  <c r="R8545" i="1"/>
  <c r="R8546" i="1"/>
  <c r="S8545" i="1"/>
  <c r="S8546" i="1"/>
  <c r="O8543" i="1"/>
  <c r="O8544" i="1"/>
  <c r="P8543" i="1"/>
  <c r="P8544" i="1"/>
  <c r="Q8543" i="1"/>
  <c r="Q8544" i="1"/>
  <c r="R8543" i="1"/>
  <c r="R8544" i="1"/>
  <c r="S8543" i="1"/>
  <c r="S8544" i="1"/>
  <c r="O8542" i="1"/>
  <c r="P8542" i="1"/>
  <c r="Q8542" i="1"/>
  <c r="R8542" i="1"/>
  <c r="S8542" i="1"/>
  <c r="O8540" i="1"/>
  <c r="O8541" i="1"/>
  <c r="P8540" i="1"/>
  <c r="P8541" i="1"/>
  <c r="Q8540" i="1"/>
  <c r="Q8541" i="1"/>
  <c r="R8540" i="1"/>
  <c r="R8541" i="1"/>
  <c r="S8540" i="1"/>
  <c r="S8541" i="1"/>
  <c r="O8539" i="1"/>
  <c r="P8539" i="1"/>
  <c r="Q8539" i="1"/>
  <c r="R8539" i="1"/>
  <c r="S8539" i="1"/>
  <c r="O8538" i="1"/>
  <c r="P8538" i="1"/>
  <c r="Q8538" i="1"/>
  <c r="R8538" i="1"/>
  <c r="S8538" i="1"/>
  <c r="O8537" i="1"/>
  <c r="P8537" i="1"/>
  <c r="Q8537" i="1"/>
  <c r="R8537" i="1"/>
  <c r="S8537" i="1"/>
  <c r="O8536" i="1"/>
  <c r="P8536" i="1"/>
  <c r="Q8536" i="1"/>
  <c r="R8536" i="1"/>
  <c r="S8536" i="1"/>
  <c r="O8533" i="1"/>
  <c r="O8534" i="1"/>
  <c r="O8535" i="1"/>
  <c r="P8533" i="1"/>
  <c r="P8534" i="1"/>
  <c r="P8535" i="1"/>
  <c r="Q8533" i="1"/>
  <c r="Q8534" i="1"/>
  <c r="Q8535" i="1"/>
  <c r="R8533" i="1"/>
  <c r="R8534" i="1"/>
  <c r="R8535" i="1"/>
  <c r="S8533" i="1"/>
  <c r="S8534" i="1"/>
  <c r="S8535" i="1"/>
  <c r="O8532" i="1"/>
  <c r="P8532" i="1"/>
  <c r="Q8532" i="1"/>
  <c r="R8532" i="1"/>
  <c r="S8532" i="1"/>
  <c r="O8531" i="1"/>
  <c r="P8531" i="1"/>
  <c r="Q8531" i="1"/>
  <c r="R8531" i="1"/>
  <c r="S8531" i="1"/>
  <c r="O8530" i="1"/>
  <c r="P8530" i="1"/>
  <c r="Q8530" i="1"/>
  <c r="R8530" i="1"/>
  <c r="S8530" i="1"/>
  <c r="O8529" i="1"/>
  <c r="P8529" i="1"/>
  <c r="Q8529" i="1"/>
  <c r="R8529" i="1"/>
  <c r="S8529" i="1"/>
  <c r="O8528" i="1"/>
  <c r="P8528" i="1"/>
  <c r="Q8528" i="1"/>
  <c r="R8528" i="1"/>
  <c r="S8528" i="1"/>
  <c r="O8527" i="1"/>
  <c r="P8527" i="1"/>
  <c r="Q8527" i="1"/>
  <c r="R8527" i="1"/>
  <c r="S8527" i="1"/>
  <c r="O8526" i="1"/>
  <c r="P8526" i="1"/>
  <c r="Q8526" i="1"/>
  <c r="R8526" i="1"/>
  <c r="S8526" i="1"/>
  <c r="O8525" i="1"/>
  <c r="P8525" i="1"/>
  <c r="Q8525" i="1"/>
  <c r="R8525" i="1"/>
  <c r="S8525" i="1"/>
  <c r="O8522" i="1"/>
  <c r="O8523" i="1"/>
  <c r="O8524" i="1"/>
  <c r="P8522" i="1"/>
  <c r="P8523" i="1"/>
  <c r="P8524" i="1"/>
  <c r="Q8522" i="1"/>
  <c r="Q8523" i="1"/>
  <c r="Q8524" i="1"/>
  <c r="R8522" i="1"/>
  <c r="R8523" i="1"/>
  <c r="R8524" i="1"/>
  <c r="S8522" i="1"/>
  <c r="S8523" i="1"/>
  <c r="S8524" i="1"/>
  <c r="O8521" i="1"/>
  <c r="P8521" i="1"/>
  <c r="Q8521" i="1"/>
  <c r="R8521" i="1"/>
  <c r="S8521" i="1"/>
  <c r="O8520" i="1"/>
  <c r="P8520" i="1"/>
  <c r="Q8520" i="1"/>
  <c r="R8520" i="1"/>
  <c r="S8520" i="1"/>
  <c r="O8519" i="1"/>
  <c r="P8519" i="1"/>
  <c r="Q8519" i="1"/>
  <c r="R8519" i="1"/>
  <c r="S8519" i="1"/>
  <c r="O8518" i="1"/>
  <c r="P8518" i="1"/>
  <c r="Q8518" i="1"/>
  <c r="R8518" i="1"/>
  <c r="S8518" i="1"/>
  <c r="O8517" i="1"/>
  <c r="P8517" i="1"/>
  <c r="Q8517" i="1"/>
  <c r="R8517" i="1"/>
  <c r="S8517" i="1"/>
  <c r="O8514" i="1"/>
  <c r="O8515" i="1"/>
  <c r="O8516" i="1"/>
  <c r="P8514" i="1"/>
  <c r="P8515" i="1"/>
  <c r="P8516" i="1"/>
  <c r="Q8514" i="1"/>
  <c r="Q8515" i="1"/>
  <c r="Q8516" i="1"/>
  <c r="R8514" i="1"/>
  <c r="R8515" i="1"/>
  <c r="R8516" i="1"/>
  <c r="S8514" i="1"/>
  <c r="S8515" i="1"/>
  <c r="S8516" i="1"/>
  <c r="O8508" i="1"/>
  <c r="O8509" i="1"/>
  <c r="O8510" i="1"/>
  <c r="O8511" i="1"/>
  <c r="O8512" i="1"/>
  <c r="O8513" i="1"/>
  <c r="P8508" i="1"/>
  <c r="P8509" i="1"/>
  <c r="P8510" i="1"/>
  <c r="P8511" i="1"/>
  <c r="P8512" i="1"/>
  <c r="P8513" i="1"/>
  <c r="Q8508" i="1"/>
  <c r="Q8509" i="1"/>
  <c r="Q8510" i="1"/>
  <c r="Q8511" i="1"/>
  <c r="Q8512" i="1"/>
  <c r="Q8513" i="1"/>
  <c r="R8508" i="1"/>
  <c r="R8509" i="1"/>
  <c r="R8510" i="1"/>
  <c r="R8511" i="1"/>
  <c r="R8512" i="1"/>
  <c r="R8513" i="1"/>
  <c r="S8508" i="1"/>
  <c r="S8509" i="1"/>
  <c r="S8510" i="1"/>
  <c r="S8511" i="1"/>
  <c r="S8512" i="1"/>
  <c r="S8513" i="1"/>
  <c r="O8507" i="1"/>
  <c r="P8507" i="1"/>
  <c r="Q8507" i="1"/>
  <c r="R8507" i="1"/>
  <c r="S8507" i="1"/>
  <c r="O8506" i="1"/>
  <c r="P8506" i="1"/>
  <c r="Q8506" i="1"/>
  <c r="R8506" i="1"/>
  <c r="S8506" i="1"/>
  <c r="O8505" i="1"/>
  <c r="P8505" i="1"/>
  <c r="Q8505" i="1"/>
  <c r="R8505" i="1"/>
  <c r="S8505" i="1"/>
  <c r="O8504" i="1"/>
  <c r="P8504" i="1"/>
  <c r="Q8504" i="1"/>
  <c r="R8504" i="1"/>
  <c r="S8504" i="1"/>
  <c r="O8503" i="1"/>
  <c r="P8503" i="1"/>
  <c r="Q8503" i="1"/>
  <c r="R8503" i="1"/>
  <c r="S8503" i="1"/>
  <c r="O8502" i="1"/>
  <c r="P8502" i="1"/>
  <c r="Q8502" i="1"/>
  <c r="R8502" i="1"/>
  <c r="S8502" i="1"/>
  <c r="O8501" i="1"/>
  <c r="P8501" i="1"/>
  <c r="Q8501" i="1"/>
  <c r="R8501" i="1"/>
  <c r="S8501" i="1"/>
  <c r="O8500" i="1"/>
  <c r="P8500" i="1"/>
  <c r="Q8500" i="1"/>
  <c r="R8500" i="1"/>
  <c r="S8500" i="1"/>
  <c r="O8499" i="1"/>
  <c r="P8499" i="1"/>
  <c r="Q8499" i="1"/>
  <c r="R8499" i="1"/>
  <c r="S8499" i="1"/>
  <c r="O8498" i="1"/>
  <c r="P8498" i="1"/>
  <c r="Q8498" i="1"/>
  <c r="R8498" i="1"/>
  <c r="S8498" i="1"/>
  <c r="O8496" i="1"/>
  <c r="O8497" i="1"/>
  <c r="P8496" i="1"/>
  <c r="P8497" i="1"/>
  <c r="Q8496" i="1"/>
  <c r="Q8497" i="1"/>
  <c r="R8496" i="1"/>
  <c r="R8497" i="1"/>
  <c r="S8496" i="1"/>
  <c r="S8497" i="1"/>
  <c r="O8495" i="1"/>
  <c r="P8495" i="1"/>
  <c r="Q8495" i="1"/>
  <c r="R8495" i="1"/>
  <c r="S8495" i="1"/>
  <c r="O8494" i="1"/>
  <c r="P8494" i="1"/>
  <c r="Q8494" i="1"/>
  <c r="R8494" i="1"/>
  <c r="S8494" i="1"/>
  <c r="O8493" i="1"/>
  <c r="P8493" i="1"/>
  <c r="Q8493" i="1"/>
  <c r="R8493" i="1"/>
  <c r="S8493" i="1"/>
  <c r="O8492" i="1"/>
  <c r="P8492" i="1"/>
  <c r="Q8492" i="1"/>
  <c r="R8492" i="1"/>
  <c r="S8492" i="1"/>
  <c r="P8491" i="1"/>
  <c r="Q8491" i="1"/>
  <c r="R8491" i="1"/>
  <c r="S8491" i="1"/>
  <c r="O8491" i="1"/>
  <c r="O8490" i="1"/>
  <c r="P8490" i="1"/>
  <c r="Q8490" i="1"/>
  <c r="R8490" i="1"/>
  <c r="S8490" i="1"/>
  <c r="O8489" i="1"/>
  <c r="P8489" i="1"/>
  <c r="Q8489" i="1"/>
  <c r="R8489" i="1"/>
  <c r="S8489" i="1"/>
  <c r="P8488" i="1"/>
  <c r="Q8488" i="1"/>
  <c r="R8488" i="1"/>
  <c r="S8488" i="1"/>
  <c r="O8488" i="1"/>
  <c r="O8486" i="1"/>
  <c r="O8487" i="1"/>
  <c r="P8486" i="1"/>
  <c r="P8487" i="1"/>
  <c r="Q8486" i="1"/>
  <c r="Q8487" i="1"/>
  <c r="R8486" i="1"/>
  <c r="R8487" i="1"/>
  <c r="S8486" i="1"/>
  <c r="S8487" i="1"/>
  <c r="O8485" i="1"/>
  <c r="P8485" i="1"/>
  <c r="Q8485" i="1"/>
  <c r="R8485" i="1"/>
  <c r="S8485" i="1"/>
  <c r="O8484" i="1"/>
  <c r="P8484" i="1"/>
  <c r="Q8484" i="1"/>
  <c r="R8484" i="1"/>
  <c r="S8484" i="1"/>
  <c r="O8483" i="1"/>
  <c r="P8483" i="1"/>
  <c r="Q8483" i="1"/>
  <c r="R8483" i="1"/>
  <c r="S8483" i="1"/>
  <c r="O8482" i="1"/>
  <c r="P8482" i="1"/>
  <c r="Q8482" i="1"/>
  <c r="R8482" i="1"/>
  <c r="S8482" i="1"/>
  <c r="O8481" i="1"/>
  <c r="P8481" i="1"/>
  <c r="Q8481" i="1"/>
  <c r="R8481" i="1"/>
  <c r="S8481" i="1"/>
  <c r="O8480" i="1"/>
  <c r="P8480" i="1"/>
  <c r="Q8480" i="1"/>
  <c r="R8480" i="1"/>
  <c r="S8480" i="1"/>
  <c r="O8479" i="1"/>
  <c r="P8479" i="1"/>
  <c r="Q8479" i="1"/>
  <c r="R8479" i="1"/>
  <c r="S8479" i="1"/>
  <c r="O8478" i="1"/>
  <c r="P8478" i="1"/>
  <c r="Q8478" i="1"/>
  <c r="R8478" i="1"/>
  <c r="S8478" i="1"/>
  <c r="O8477" i="1"/>
  <c r="P8477" i="1"/>
  <c r="Q8477" i="1"/>
  <c r="R8477" i="1"/>
  <c r="S8477" i="1"/>
  <c r="O8471" i="1"/>
  <c r="O8472" i="1"/>
  <c r="O8473" i="1"/>
  <c r="O8474" i="1"/>
  <c r="O8475" i="1"/>
  <c r="O8476" i="1"/>
  <c r="P8471" i="1"/>
  <c r="P8472" i="1"/>
  <c r="P8473" i="1"/>
  <c r="P8474" i="1"/>
  <c r="P8475" i="1"/>
  <c r="P8476" i="1"/>
  <c r="Q8471" i="1"/>
  <c r="Q8472" i="1"/>
  <c r="Q8473" i="1"/>
  <c r="Q8474" i="1"/>
  <c r="Q8475" i="1"/>
  <c r="Q8476" i="1"/>
  <c r="R8471" i="1"/>
  <c r="R8472" i="1"/>
  <c r="R8473" i="1"/>
  <c r="R8474" i="1"/>
  <c r="R8475" i="1"/>
  <c r="R8476" i="1"/>
  <c r="S8471" i="1"/>
  <c r="S8472" i="1"/>
  <c r="S8473" i="1"/>
  <c r="S8474" i="1"/>
  <c r="S8475" i="1"/>
  <c r="S8476" i="1"/>
  <c r="O8470" i="1"/>
  <c r="P8470" i="1"/>
  <c r="Q8470" i="1"/>
  <c r="R8470" i="1"/>
  <c r="S8470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O8451" i="1"/>
  <c r="P8451" i="1"/>
  <c r="Q8451" i="1"/>
  <c r="R8451" i="1"/>
  <c r="S8451" i="1"/>
  <c r="O8450" i="1"/>
  <c r="P8450" i="1"/>
  <c r="Q8450" i="1"/>
  <c r="R8450" i="1"/>
  <c r="S8450" i="1"/>
  <c r="O8449" i="1"/>
  <c r="P8449" i="1"/>
  <c r="Q8449" i="1"/>
  <c r="R8449" i="1"/>
  <c r="S8449" i="1"/>
  <c r="O8448" i="1"/>
  <c r="P8448" i="1"/>
  <c r="Q8448" i="1"/>
  <c r="R8448" i="1"/>
  <c r="S8448" i="1"/>
  <c r="O8447" i="1"/>
  <c r="P8447" i="1"/>
  <c r="Q8447" i="1"/>
  <c r="R8447" i="1"/>
  <c r="S8447" i="1"/>
  <c r="O8446" i="1"/>
  <c r="P8446" i="1"/>
  <c r="Q8446" i="1"/>
  <c r="R8446" i="1"/>
  <c r="S8446" i="1"/>
  <c r="O8445" i="1"/>
  <c r="P8445" i="1"/>
  <c r="Q8445" i="1"/>
  <c r="R8445" i="1"/>
  <c r="S8445" i="1"/>
  <c r="O8444" i="1"/>
  <c r="P8444" i="1"/>
  <c r="Q8444" i="1"/>
  <c r="R8444" i="1"/>
  <c r="S8444" i="1"/>
  <c r="O8443" i="1"/>
  <c r="P8443" i="1"/>
  <c r="Q8443" i="1"/>
  <c r="R8443" i="1"/>
  <c r="S8443" i="1"/>
  <c r="O8442" i="1"/>
  <c r="P8442" i="1"/>
  <c r="Q8442" i="1"/>
  <c r="R8442" i="1"/>
  <c r="S8442" i="1"/>
  <c r="O8441" i="1"/>
  <c r="P8441" i="1"/>
  <c r="Q8441" i="1"/>
  <c r="R8441" i="1"/>
  <c r="S8441" i="1"/>
  <c r="O8440" i="1"/>
  <c r="P8440" i="1"/>
  <c r="Q8440" i="1"/>
  <c r="R8440" i="1"/>
  <c r="S8440" i="1"/>
  <c r="O8437" i="1"/>
  <c r="O8438" i="1"/>
  <c r="O8439" i="1"/>
  <c r="P8437" i="1"/>
  <c r="P8438" i="1"/>
  <c r="P8439" i="1"/>
  <c r="Q8437" i="1"/>
  <c r="Q8438" i="1"/>
  <c r="Q8439" i="1"/>
  <c r="R8437" i="1"/>
  <c r="R8438" i="1"/>
  <c r="R8439" i="1"/>
  <c r="S8437" i="1"/>
  <c r="S8438" i="1"/>
  <c r="S8439" i="1"/>
  <c r="O8436" i="1"/>
  <c r="P8436" i="1"/>
  <c r="Q8436" i="1"/>
  <c r="R8436" i="1"/>
  <c r="S8436" i="1"/>
  <c r="O8435" i="1"/>
  <c r="P8435" i="1"/>
  <c r="Q8435" i="1"/>
  <c r="R8435" i="1"/>
  <c r="S8435" i="1"/>
  <c r="O8431" i="1"/>
  <c r="O8432" i="1"/>
  <c r="O8433" i="1"/>
  <c r="O8434" i="1"/>
  <c r="P8431" i="1"/>
  <c r="P8432" i="1"/>
  <c r="P8433" i="1"/>
  <c r="P8434" i="1"/>
  <c r="Q8431" i="1"/>
  <c r="Q8432" i="1"/>
  <c r="Q8433" i="1"/>
  <c r="Q8434" i="1"/>
  <c r="R8431" i="1"/>
  <c r="R8432" i="1"/>
  <c r="R8433" i="1"/>
  <c r="R8434" i="1"/>
  <c r="S8431" i="1"/>
  <c r="S8432" i="1"/>
  <c r="S8433" i="1"/>
  <c r="S8434" i="1"/>
  <c r="O8430" i="1"/>
  <c r="P8430" i="1"/>
  <c r="Q8430" i="1"/>
  <c r="R8430" i="1"/>
  <c r="S8430" i="1"/>
  <c r="O8429" i="1"/>
  <c r="P8429" i="1"/>
  <c r="Q8429" i="1"/>
  <c r="R8429" i="1"/>
  <c r="S8429" i="1"/>
  <c r="O8428" i="1"/>
  <c r="P8428" i="1"/>
  <c r="Q8428" i="1"/>
  <c r="R8428" i="1"/>
  <c r="S8428" i="1"/>
  <c r="O8427" i="1"/>
  <c r="P8427" i="1"/>
  <c r="Q8427" i="1"/>
  <c r="R8427" i="1"/>
  <c r="S8427" i="1"/>
  <c r="O8426" i="1"/>
  <c r="P8426" i="1"/>
  <c r="Q8426" i="1"/>
  <c r="R8426" i="1"/>
  <c r="S8426" i="1"/>
  <c r="O8425" i="1"/>
  <c r="P8425" i="1"/>
  <c r="Q8425" i="1"/>
  <c r="R8425" i="1"/>
  <c r="S8425" i="1"/>
  <c r="O8424" i="1"/>
  <c r="P8424" i="1"/>
  <c r="Q8424" i="1"/>
  <c r="R8424" i="1"/>
  <c r="S8424" i="1"/>
  <c r="O8422" i="1"/>
  <c r="O8423" i="1"/>
  <c r="P8422" i="1"/>
  <c r="P8423" i="1"/>
  <c r="Q8422" i="1"/>
  <c r="Q8423" i="1"/>
  <c r="R8422" i="1"/>
  <c r="R8423" i="1"/>
  <c r="S8422" i="1"/>
  <c r="S8423" i="1"/>
  <c r="O8421" i="1"/>
  <c r="P8421" i="1"/>
  <c r="Q8421" i="1"/>
  <c r="R8421" i="1"/>
  <c r="S8421" i="1"/>
  <c r="O8420" i="1"/>
  <c r="P8420" i="1"/>
  <c r="Q8420" i="1"/>
  <c r="R8420" i="1"/>
  <c r="S8420" i="1"/>
  <c r="O8419" i="1"/>
  <c r="P8419" i="1"/>
  <c r="Q8419" i="1"/>
  <c r="R8419" i="1"/>
  <c r="S8419" i="1"/>
  <c r="O8416" i="1"/>
  <c r="O8418" i="1"/>
  <c r="P8418" i="1"/>
  <c r="Q8418" i="1"/>
  <c r="R8418" i="1"/>
  <c r="S8418" i="1"/>
  <c r="O8417" i="1"/>
  <c r="P8417" i="1"/>
  <c r="Q8417" i="1"/>
  <c r="R8417" i="1"/>
  <c r="S8417" i="1"/>
  <c r="P8416" i="1"/>
  <c r="Q8416" i="1"/>
  <c r="R8416" i="1"/>
  <c r="S8416" i="1"/>
  <c r="O8415" i="1"/>
  <c r="P8415" i="1"/>
  <c r="Q8415" i="1"/>
  <c r="R8415" i="1"/>
  <c r="S8415" i="1"/>
  <c r="O8412" i="1"/>
  <c r="O8413" i="1"/>
  <c r="O8414" i="1"/>
  <c r="P8412" i="1"/>
  <c r="P8413" i="1"/>
  <c r="P8414" i="1"/>
  <c r="Q8412" i="1"/>
  <c r="Q8413" i="1"/>
  <c r="Q8414" i="1"/>
  <c r="R8412" i="1"/>
  <c r="R8413" i="1"/>
  <c r="R8414" i="1"/>
  <c r="S8412" i="1"/>
  <c r="S8413" i="1"/>
  <c r="S8414" i="1"/>
  <c r="O8411" i="1"/>
  <c r="P8411" i="1"/>
  <c r="Q8411" i="1"/>
  <c r="R8411" i="1"/>
  <c r="S8411" i="1"/>
  <c r="O8407" i="1"/>
  <c r="O8408" i="1"/>
  <c r="O8409" i="1"/>
  <c r="O8410" i="1"/>
  <c r="P8407" i="1"/>
  <c r="P8408" i="1"/>
  <c r="P8409" i="1"/>
  <c r="P8410" i="1"/>
  <c r="Q8407" i="1"/>
  <c r="Q8408" i="1"/>
  <c r="Q8409" i="1"/>
  <c r="Q8410" i="1"/>
  <c r="R8407" i="1"/>
  <c r="R8408" i="1"/>
  <c r="R8409" i="1"/>
  <c r="R8410" i="1"/>
  <c r="S8407" i="1"/>
  <c r="S8408" i="1"/>
  <c r="S8409" i="1"/>
  <c r="S8410" i="1"/>
  <c r="O8406" i="1"/>
  <c r="P8406" i="1"/>
  <c r="Q8406" i="1"/>
  <c r="R8406" i="1"/>
  <c r="S8406" i="1"/>
  <c r="O8405" i="1"/>
  <c r="P8405" i="1"/>
  <c r="Q8405" i="1"/>
  <c r="R8405" i="1"/>
  <c r="S8405" i="1"/>
  <c r="O8403" i="1"/>
  <c r="O8404" i="1"/>
  <c r="P8403" i="1"/>
  <c r="P8404" i="1"/>
  <c r="Q8403" i="1"/>
  <c r="Q8404" i="1"/>
  <c r="R8403" i="1"/>
  <c r="R8404" i="1"/>
  <c r="S8403" i="1"/>
  <c r="S8404" i="1"/>
  <c r="O8402" i="1"/>
  <c r="P8402" i="1"/>
  <c r="Q8402" i="1"/>
  <c r="R8402" i="1"/>
  <c r="S8402" i="1"/>
  <c r="O8400" i="1"/>
  <c r="O8401" i="1"/>
  <c r="P8400" i="1"/>
  <c r="P8401" i="1"/>
  <c r="Q8400" i="1"/>
  <c r="Q8401" i="1"/>
  <c r="R8400" i="1"/>
  <c r="R8401" i="1"/>
  <c r="S8400" i="1"/>
  <c r="S8401" i="1"/>
  <c r="O8399" i="1"/>
  <c r="P8399" i="1"/>
  <c r="Q8399" i="1"/>
  <c r="R8399" i="1"/>
  <c r="S8399" i="1"/>
  <c r="O8398" i="1"/>
  <c r="P8398" i="1"/>
  <c r="Q8398" i="1"/>
  <c r="R8398" i="1"/>
  <c r="S8398" i="1"/>
  <c r="O8397" i="1"/>
  <c r="P8397" i="1"/>
  <c r="Q8397" i="1"/>
  <c r="R8397" i="1"/>
  <c r="S8397" i="1"/>
  <c r="O8396" i="1"/>
  <c r="P8396" i="1"/>
  <c r="Q8396" i="1"/>
  <c r="R8396" i="1"/>
  <c r="S8396" i="1"/>
  <c r="O8395" i="1"/>
  <c r="P8395" i="1"/>
  <c r="Q8395" i="1"/>
  <c r="R8395" i="1"/>
  <c r="S8395" i="1"/>
  <c r="O8394" i="1"/>
  <c r="P8394" i="1"/>
  <c r="Q8394" i="1"/>
  <c r="R8394" i="1"/>
  <c r="S8394" i="1"/>
  <c r="O8393" i="1"/>
  <c r="P8393" i="1"/>
  <c r="Q8393" i="1"/>
  <c r="R8393" i="1"/>
  <c r="S8393" i="1"/>
  <c r="O8392" i="1"/>
  <c r="P8392" i="1"/>
  <c r="Q8392" i="1"/>
  <c r="R8392" i="1"/>
  <c r="S8392" i="1"/>
  <c r="O8391" i="1"/>
  <c r="P8391" i="1"/>
  <c r="Q8391" i="1"/>
  <c r="R8391" i="1"/>
  <c r="S8391" i="1"/>
  <c r="O8390" i="1"/>
  <c r="P8390" i="1"/>
  <c r="Q8390" i="1"/>
  <c r="R8390" i="1"/>
  <c r="S8390" i="1"/>
  <c r="O8389" i="1"/>
  <c r="P8389" i="1"/>
  <c r="Q8389" i="1"/>
  <c r="R8389" i="1"/>
  <c r="S8389" i="1"/>
  <c r="O8388" i="1"/>
  <c r="P8388" i="1"/>
  <c r="Q8388" i="1"/>
  <c r="R8388" i="1"/>
  <c r="S8388" i="1"/>
  <c r="O8386" i="1"/>
  <c r="O8387" i="1"/>
  <c r="P8386" i="1"/>
  <c r="P8387" i="1"/>
  <c r="Q8386" i="1"/>
  <c r="Q8387" i="1"/>
  <c r="R8386" i="1"/>
  <c r="R8387" i="1"/>
  <c r="S8386" i="1"/>
  <c r="S8387" i="1"/>
  <c r="O8385" i="1"/>
  <c r="P8385" i="1"/>
  <c r="Q8385" i="1"/>
  <c r="R8385" i="1"/>
  <c r="S8385" i="1"/>
  <c r="O8383" i="1"/>
  <c r="O8384" i="1"/>
  <c r="P8383" i="1"/>
  <c r="P8384" i="1"/>
  <c r="Q8383" i="1"/>
  <c r="Q8384" i="1"/>
  <c r="R8383" i="1"/>
  <c r="R8384" i="1"/>
  <c r="S8383" i="1"/>
  <c r="S8384" i="1"/>
  <c r="O8382" i="1"/>
  <c r="P8382" i="1"/>
  <c r="Q8382" i="1"/>
  <c r="R8382" i="1"/>
  <c r="S8382" i="1"/>
  <c r="O8381" i="1"/>
  <c r="P8381" i="1"/>
  <c r="Q8381" i="1"/>
  <c r="R8381" i="1"/>
  <c r="S8381" i="1"/>
  <c r="O8380" i="1"/>
  <c r="P8380" i="1"/>
  <c r="Q8380" i="1"/>
  <c r="R8380" i="1"/>
  <c r="S8380" i="1"/>
  <c r="O8379" i="1"/>
  <c r="P8379" i="1"/>
  <c r="Q8379" i="1"/>
  <c r="R8379" i="1"/>
  <c r="S8379" i="1"/>
  <c r="O8378" i="1"/>
  <c r="P8378" i="1"/>
  <c r="Q8378" i="1"/>
  <c r="R8378" i="1"/>
  <c r="S8378" i="1"/>
  <c r="O8375" i="1"/>
  <c r="O8376" i="1"/>
  <c r="O8377" i="1"/>
  <c r="P8375" i="1"/>
  <c r="P8376" i="1"/>
  <c r="P8377" i="1"/>
  <c r="Q8375" i="1"/>
  <c r="Q8376" i="1"/>
  <c r="Q8377" i="1"/>
  <c r="R8375" i="1"/>
  <c r="R8376" i="1"/>
  <c r="R8377" i="1"/>
  <c r="S8375" i="1"/>
  <c r="S8376" i="1"/>
  <c r="S8377" i="1"/>
  <c r="O8373" i="1"/>
  <c r="O8374" i="1"/>
  <c r="P8373" i="1"/>
  <c r="P8374" i="1"/>
  <c r="Q8373" i="1"/>
  <c r="Q8374" i="1"/>
  <c r="R8373" i="1"/>
  <c r="R8374" i="1"/>
  <c r="S8373" i="1"/>
  <c r="S8374" i="1"/>
  <c r="O8372" i="1"/>
  <c r="P8372" i="1"/>
  <c r="Q8372" i="1"/>
  <c r="R8372" i="1"/>
  <c r="S8372" i="1"/>
  <c r="O8371" i="1"/>
  <c r="P8371" i="1"/>
  <c r="Q8371" i="1"/>
  <c r="R8371" i="1"/>
  <c r="S8371" i="1"/>
  <c r="O8370" i="1"/>
  <c r="P8370" i="1"/>
  <c r="Q8370" i="1"/>
  <c r="R8370" i="1"/>
  <c r="S8370" i="1"/>
  <c r="O8369" i="1"/>
  <c r="P8369" i="1"/>
  <c r="Q8369" i="1"/>
  <c r="R8369" i="1"/>
  <c r="S8369" i="1"/>
  <c r="O8368" i="1"/>
  <c r="P8368" i="1"/>
  <c r="Q8368" i="1"/>
  <c r="R8368" i="1"/>
  <c r="S8368" i="1"/>
  <c r="O8367" i="1"/>
  <c r="P8367" i="1"/>
  <c r="Q8367" i="1"/>
  <c r="R8367" i="1"/>
  <c r="S8367" i="1"/>
  <c r="O8366" i="1"/>
  <c r="P8366" i="1"/>
  <c r="Q8366" i="1"/>
  <c r="R8366" i="1"/>
  <c r="S8366" i="1"/>
  <c r="O8365" i="1"/>
  <c r="P8365" i="1"/>
  <c r="Q8365" i="1"/>
  <c r="R8365" i="1"/>
  <c r="S8365" i="1"/>
  <c r="O8364" i="1"/>
  <c r="P8364" i="1"/>
  <c r="Q8364" i="1"/>
  <c r="R8364" i="1"/>
  <c r="S8364" i="1"/>
  <c r="O8363" i="1"/>
  <c r="P8363" i="1"/>
  <c r="Q8363" i="1"/>
  <c r="R8363" i="1"/>
  <c r="S8363" i="1"/>
  <c r="O8362" i="1"/>
  <c r="P8362" i="1"/>
  <c r="Q8362" i="1"/>
  <c r="R8362" i="1"/>
  <c r="S8362" i="1"/>
  <c r="O8361" i="1"/>
  <c r="P8361" i="1"/>
  <c r="Q8361" i="1"/>
  <c r="R8361" i="1"/>
  <c r="S8361" i="1"/>
  <c r="O8358" i="1"/>
  <c r="O8359" i="1"/>
  <c r="O8360" i="1"/>
  <c r="P8358" i="1"/>
  <c r="P8359" i="1"/>
  <c r="P8360" i="1"/>
  <c r="Q8358" i="1"/>
  <c r="Q8359" i="1"/>
  <c r="Q8360" i="1"/>
  <c r="R8358" i="1"/>
  <c r="R8359" i="1"/>
  <c r="R8360" i="1"/>
  <c r="S8358" i="1"/>
  <c r="S8359" i="1"/>
  <c r="S8360" i="1"/>
  <c r="O8357" i="1"/>
  <c r="P8357" i="1"/>
  <c r="Q8357" i="1"/>
  <c r="R8357" i="1"/>
  <c r="S8357" i="1"/>
  <c r="O8355" i="1"/>
  <c r="O8356" i="1"/>
  <c r="P8355" i="1"/>
  <c r="P8356" i="1"/>
  <c r="Q8355" i="1"/>
  <c r="Q8356" i="1"/>
  <c r="R8355" i="1"/>
  <c r="R8356" i="1"/>
  <c r="S8355" i="1"/>
  <c r="S8356" i="1"/>
  <c r="O8354" i="1"/>
  <c r="P8354" i="1"/>
  <c r="Q8354" i="1"/>
  <c r="R8354" i="1"/>
  <c r="S8354" i="1"/>
  <c r="O8353" i="1"/>
  <c r="P8353" i="1"/>
  <c r="Q8353" i="1"/>
  <c r="R8353" i="1"/>
  <c r="S8353" i="1"/>
  <c r="O8352" i="1"/>
  <c r="P8352" i="1"/>
  <c r="Q8352" i="1"/>
  <c r="R8352" i="1"/>
  <c r="S8352" i="1"/>
  <c r="O8350" i="1"/>
  <c r="O8351" i="1"/>
  <c r="P8350" i="1"/>
  <c r="P8351" i="1"/>
  <c r="Q8350" i="1"/>
  <c r="Q8351" i="1"/>
  <c r="R8350" i="1"/>
  <c r="R8351" i="1"/>
  <c r="S8350" i="1"/>
  <c r="S8351" i="1"/>
  <c r="O8349" i="1"/>
  <c r="P8349" i="1"/>
  <c r="Q8349" i="1"/>
  <c r="R8349" i="1"/>
  <c r="S8349" i="1"/>
  <c r="O8348" i="1"/>
  <c r="P8348" i="1"/>
  <c r="Q8348" i="1"/>
  <c r="R8348" i="1"/>
  <c r="S8348" i="1"/>
  <c r="O8347" i="1"/>
  <c r="P8347" i="1"/>
  <c r="Q8347" i="1"/>
  <c r="R8347" i="1"/>
  <c r="S8347" i="1"/>
  <c r="O8346" i="1"/>
  <c r="P8346" i="1"/>
  <c r="Q8346" i="1"/>
  <c r="R8346" i="1"/>
  <c r="S8346" i="1"/>
  <c r="O8345" i="1"/>
  <c r="P8345" i="1"/>
  <c r="Q8345" i="1"/>
  <c r="R8345" i="1"/>
  <c r="S8345" i="1"/>
  <c r="O8342" i="1"/>
  <c r="O8343" i="1"/>
  <c r="O8344" i="1"/>
  <c r="P8342" i="1"/>
  <c r="P8343" i="1"/>
  <c r="P8344" i="1"/>
  <c r="Q8342" i="1"/>
  <c r="Q8343" i="1"/>
  <c r="Q8344" i="1"/>
  <c r="R8342" i="1"/>
  <c r="R8343" i="1"/>
  <c r="R8344" i="1"/>
  <c r="S8342" i="1"/>
  <c r="S8343" i="1"/>
  <c r="S8344" i="1"/>
  <c r="O8341" i="1"/>
  <c r="P8341" i="1"/>
  <c r="Q8341" i="1"/>
  <c r="R8341" i="1"/>
  <c r="S8341" i="1"/>
  <c r="O8340" i="1"/>
  <c r="P8340" i="1"/>
  <c r="Q8340" i="1"/>
  <c r="R8340" i="1"/>
  <c r="S8340" i="1"/>
  <c r="O8339" i="1"/>
  <c r="P8339" i="1"/>
  <c r="Q8339" i="1"/>
  <c r="R8339" i="1"/>
  <c r="S8339" i="1"/>
  <c r="O8338" i="1"/>
  <c r="P8338" i="1"/>
  <c r="Q8338" i="1"/>
  <c r="R8338" i="1"/>
  <c r="S8338" i="1"/>
  <c r="O8337" i="1"/>
  <c r="P8337" i="1"/>
  <c r="Q8337" i="1"/>
  <c r="R8337" i="1"/>
  <c r="S8337" i="1"/>
  <c r="O8336" i="1"/>
  <c r="P8336" i="1"/>
  <c r="Q8336" i="1"/>
  <c r="R8336" i="1"/>
  <c r="S8336" i="1"/>
  <c r="O8334" i="1"/>
  <c r="O8335" i="1"/>
  <c r="P8334" i="1"/>
  <c r="P8335" i="1"/>
  <c r="Q8334" i="1"/>
  <c r="Q8335" i="1"/>
  <c r="R8334" i="1"/>
  <c r="R8335" i="1"/>
  <c r="S8334" i="1"/>
  <c r="S8335" i="1"/>
  <c r="O8333" i="1"/>
  <c r="P8333" i="1"/>
  <c r="Q8333" i="1"/>
  <c r="R8333" i="1"/>
  <c r="S8333" i="1"/>
  <c r="O8331" i="1"/>
  <c r="O8332" i="1"/>
  <c r="P8331" i="1"/>
  <c r="P8332" i="1"/>
  <c r="Q8331" i="1"/>
  <c r="Q8332" i="1"/>
  <c r="R8331" i="1"/>
  <c r="R8332" i="1"/>
  <c r="S8331" i="1"/>
  <c r="S8332" i="1"/>
  <c r="O8323" i="1"/>
  <c r="O8324" i="1"/>
  <c r="O8325" i="1"/>
  <c r="O8326" i="1"/>
  <c r="O8327" i="1"/>
  <c r="O8328" i="1"/>
  <c r="O8329" i="1"/>
  <c r="O8330" i="1"/>
  <c r="P8323" i="1"/>
  <c r="P8324" i="1"/>
  <c r="P8325" i="1"/>
  <c r="P8326" i="1"/>
  <c r="P8327" i="1"/>
  <c r="P8328" i="1"/>
  <c r="P8329" i="1"/>
  <c r="P8330" i="1"/>
  <c r="Q8323" i="1"/>
  <c r="Q8324" i="1"/>
  <c r="Q8325" i="1"/>
  <c r="Q8326" i="1"/>
  <c r="Q8327" i="1"/>
  <c r="Q8328" i="1"/>
  <c r="Q8329" i="1"/>
  <c r="Q8330" i="1"/>
  <c r="R8323" i="1"/>
  <c r="R8324" i="1"/>
  <c r="R8325" i="1"/>
  <c r="R8326" i="1"/>
  <c r="R8327" i="1"/>
  <c r="R8328" i="1"/>
  <c r="R8329" i="1"/>
  <c r="R8330" i="1"/>
  <c r="S8323" i="1"/>
  <c r="S8324" i="1"/>
  <c r="S8325" i="1"/>
  <c r="S8326" i="1"/>
  <c r="S8327" i="1"/>
  <c r="S8328" i="1"/>
  <c r="S8329" i="1"/>
  <c r="S8330" i="1"/>
  <c r="O8322" i="1"/>
  <c r="P8322" i="1"/>
  <c r="Q8322" i="1"/>
  <c r="R8322" i="1"/>
  <c r="S8322" i="1"/>
  <c r="O8321" i="1"/>
  <c r="P8321" i="1"/>
  <c r="Q8321" i="1"/>
  <c r="R8321" i="1"/>
  <c r="S8321" i="1"/>
  <c r="O8319" i="1"/>
  <c r="O8320" i="1"/>
  <c r="P8319" i="1"/>
  <c r="P8320" i="1"/>
  <c r="Q8319" i="1"/>
  <c r="Q8320" i="1"/>
  <c r="R8319" i="1"/>
  <c r="R8320" i="1"/>
  <c r="S8319" i="1"/>
  <c r="S8320" i="1"/>
  <c r="O8318" i="1"/>
  <c r="P8318" i="1"/>
  <c r="Q8318" i="1"/>
  <c r="R8318" i="1"/>
  <c r="S8318" i="1"/>
  <c r="O8315" i="1"/>
  <c r="O8316" i="1"/>
  <c r="O8317" i="1"/>
  <c r="P8315" i="1"/>
  <c r="P8316" i="1"/>
  <c r="P8317" i="1"/>
  <c r="Q8315" i="1"/>
  <c r="Q8316" i="1"/>
  <c r="Q8317" i="1"/>
  <c r="R8315" i="1"/>
  <c r="R8316" i="1"/>
  <c r="R8317" i="1"/>
  <c r="S8315" i="1"/>
  <c r="S8316" i="1"/>
  <c r="S8317" i="1"/>
  <c r="O8313" i="1"/>
  <c r="O8314" i="1"/>
  <c r="P8313" i="1"/>
  <c r="P8314" i="1"/>
  <c r="Q8313" i="1"/>
  <c r="Q8314" i="1"/>
  <c r="R8313" i="1"/>
  <c r="R8314" i="1"/>
  <c r="S8313" i="1"/>
  <c r="S8314" i="1"/>
  <c r="O8312" i="1"/>
  <c r="P8312" i="1"/>
  <c r="Q8312" i="1"/>
  <c r="R8312" i="1"/>
  <c r="S8312" i="1"/>
  <c r="O8309" i="1"/>
  <c r="O8310" i="1"/>
  <c r="O8311" i="1"/>
  <c r="P8309" i="1"/>
  <c r="P8310" i="1"/>
  <c r="P8311" i="1"/>
  <c r="Q8309" i="1"/>
  <c r="Q8310" i="1"/>
  <c r="Q8311" i="1"/>
  <c r="R8309" i="1"/>
  <c r="R8310" i="1"/>
  <c r="R8311" i="1"/>
  <c r="S8309" i="1"/>
  <c r="S8310" i="1"/>
  <c r="S8311" i="1"/>
  <c r="O8306" i="1"/>
  <c r="O8307" i="1"/>
  <c r="O8308" i="1"/>
  <c r="P8306" i="1"/>
  <c r="P8307" i="1"/>
  <c r="P8308" i="1"/>
  <c r="Q8306" i="1"/>
  <c r="Q8307" i="1"/>
  <c r="Q8308" i="1"/>
  <c r="R8306" i="1"/>
  <c r="R8307" i="1"/>
  <c r="R8308" i="1"/>
  <c r="S8306" i="1"/>
  <c r="S8307" i="1"/>
  <c r="S8308" i="1"/>
  <c r="O8305" i="1"/>
  <c r="P8305" i="1"/>
  <c r="Q8305" i="1"/>
  <c r="R8305" i="1"/>
  <c r="S8305" i="1"/>
  <c r="O8304" i="1"/>
  <c r="P8304" i="1"/>
  <c r="Q8304" i="1"/>
  <c r="R8304" i="1"/>
  <c r="S8304" i="1"/>
  <c r="O8303" i="1"/>
  <c r="P8303" i="1"/>
  <c r="Q8303" i="1"/>
  <c r="R8303" i="1"/>
  <c r="S8303" i="1"/>
  <c r="O8302" i="1"/>
  <c r="P8302" i="1"/>
  <c r="Q8302" i="1"/>
  <c r="R8302" i="1"/>
  <c r="S8302" i="1"/>
  <c r="O8301" i="1"/>
  <c r="P8301" i="1"/>
  <c r="Q8301" i="1"/>
  <c r="R8301" i="1"/>
  <c r="S8301" i="1"/>
  <c r="O8300" i="1"/>
  <c r="P8300" i="1"/>
  <c r="Q8300" i="1"/>
  <c r="R8300" i="1"/>
  <c r="S8300" i="1"/>
  <c r="O8299" i="1"/>
  <c r="P8299" i="1"/>
  <c r="Q8299" i="1"/>
  <c r="R8299" i="1"/>
  <c r="S8299" i="1"/>
  <c r="O8298" i="1"/>
  <c r="P8298" i="1"/>
  <c r="Q8298" i="1"/>
  <c r="R8298" i="1"/>
  <c r="S8298" i="1"/>
  <c r="O8297" i="1"/>
  <c r="P8297" i="1"/>
  <c r="Q8297" i="1"/>
  <c r="R8297" i="1"/>
  <c r="S8297" i="1"/>
  <c r="O8296" i="1"/>
  <c r="P8296" i="1"/>
  <c r="Q8296" i="1"/>
  <c r="R8296" i="1"/>
  <c r="S8296" i="1"/>
  <c r="O8295" i="1"/>
  <c r="P8295" i="1"/>
  <c r="Q8295" i="1"/>
  <c r="R8295" i="1"/>
  <c r="S8295" i="1"/>
  <c r="O8293" i="1"/>
  <c r="O8294" i="1"/>
  <c r="P8293" i="1"/>
  <c r="P8294" i="1"/>
  <c r="Q8293" i="1"/>
  <c r="Q8294" i="1"/>
  <c r="R8293" i="1"/>
  <c r="R8294" i="1"/>
  <c r="S8293" i="1"/>
  <c r="S8294" i="1"/>
  <c r="O8292" i="1"/>
  <c r="P8292" i="1"/>
  <c r="Q8292" i="1"/>
  <c r="R8292" i="1"/>
  <c r="S8292" i="1"/>
  <c r="O8291" i="1"/>
  <c r="P8291" i="1"/>
  <c r="Q8291" i="1"/>
  <c r="R8291" i="1"/>
  <c r="S8291" i="1"/>
  <c r="O8290" i="1"/>
  <c r="P8290" i="1"/>
  <c r="Q8290" i="1"/>
  <c r="R8290" i="1"/>
  <c r="S8290" i="1"/>
  <c r="O8289" i="1"/>
  <c r="P8289" i="1"/>
  <c r="Q8289" i="1"/>
  <c r="R8289" i="1"/>
  <c r="S8289" i="1"/>
  <c r="O8288" i="1"/>
  <c r="P8288" i="1"/>
  <c r="Q8288" i="1"/>
  <c r="R8288" i="1"/>
  <c r="S8288" i="1"/>
  <c r="O8287" i="1"/>
  <c r="P8287" i="1"/>
  <c r="Q8287" i="1"/>
  <c r="R8287" i="1"/>
  <c r="S8287" i="1"/>
  <c r="O8284" i="1"/>
  <c r="O8285" i="1"/>
  <c r="O8286" i="1"/>
  <c r="P8284" i="1"/>
  <c r="P8285" i="1"/>
  <c r="P8286" i="1"/>
  <c r="Q8284" i="1"/>
  <c r="Q8285" i="1"/>
  <c r="Q8286" i="1"/>
  <c r="R8284" i="1"/>
  <c r="R8285" i="1"/>
  <c r="R8286" i="1"/>
  <c r="S8284" i="1"/>
  <c r="S8285" i="1"/>
  <c r="S8286" i="1"/>
  <c r="O8283" i="1"/>
  <c r="P8283" i="1"/>
  <c r="Q8283" i="1"/>
  <c r="R8283" i="1"/>
  <c r="S8283" i="1"/>
  <c r="O8282" i="1"/>
  <c r="P8282" i="1"/>
  <c r="Q8282" i="1"/>
  <c r="R8282" i="1"/>
  <c r="S8282" i="1"/>
  <c r="O8279" i="1"/>
  <c r="O8280" i="1"/>
  <c r="O8281" i="1"/>
  <c r="P8279" i="1"/>
  <c r="P8280" i="1"/>
  <c r="P8281" i="1"/>
  <c r="Q8279" i="1"/>
  <c r="Q8280" i="1"/>
  <c r="Q8281" i="1"/>
  <c r="R8279" i="1"/>
  <c r="R8280" i="1"/>
  <c r="R8281" i="1"/>
  <c r="S8279" i="1"/>
  <c r="S8280" i="1"/>
  <c r="S8281" i="1"/>
  <c r="O8278" i="1"/>
  <c r="P8278" i="1"/>
  <c r="Q8278" i="1"/>
  <c r="R8278" i="1"/>
  <c r="S8278" i="1"/>
  <c r="O8277" i="1"/>
  <c r="P8277" i="1"/>
  <c r="Q8277" i="1"/>
  <c r="R8277" i="1"/>
  <c r="S8277" i="1"/>
  <c r="O8276" i="1"/>
  <c r="P8276" i="1"/>
  <c r="Q8276" i="1"/>
  <c r="R8276" i="1"/>
  <c r="S8276" i="1"/>
  <c r="O8273" i="1"/>
  <c r="O8274" i="1"/>
  <c r="O8275" i="1"/>
  <c r="P8273" i="1"/>
  <c r="P8274" i="1"/>
  <c r="P8275" i="1"/>
  <c r="Q8273" i="1"/>
  <c r="Q8274" i="1"/>
  <c r="Q8275" i="1"/>
  <c r="R8273" i="1"/>
  <c r="R8274" i="1"/>
  <c r="R8275" i="1"/>
  <c r="S8273" i="1"/>
  <c r="S8274" i="1"/>
  <c r="S8275" i="1"/>
  <c r="O8269" i="1"/>
  <c r="O8270" i="1"/>
  <c r="O8271" i="1"/>
  <c r="O8272" i="1"/>
  <c r="P8269" i="1"/>
  <c r="P8270" i="1"/>
  <c r="P8271" i="1"/>
  <c r="P8272" i="1"/>
  <c r="Q8269" i="1"/>
  <c r="Q8270" i="1"/>
  <c r="Q8271" i="1"/>
  <c r="Q8272" i="1"/>
  <c r="R8269" i="1"/>
  <c r="R8270" i="1"/>
  <c r="R8271" i="1"/>
  <c r="R8272" i="1"/>
  <c r="S8269" i="1"/>
  <c r="S8270" i="1"/>
  <c r="S8271" i="1"/>
  <c r="S8272" i="1"/>
  <c r="O8263" i="1"/>
  <c r="O8264" i="1"/>
  <c r="O8265" i="1"/>
  <c r="O8266" i="1"/>
  <c r="O8267" i="1"/>
  <c r="O8268" i="1"/>
  <c r="P8263" i="1"/>
  <c r="P8264" i="1"/>
  <c r="P8265" i="1"/>
  <c r="P8266" i="1"/>
  <c r="P8267" i="1"/>
  <c r="P8268" i="1"/>
  <c r="Q8263" i="1"/>
  <c r="Q8264" i="1"/>
  <c r="Q8265" i="1"/>
  <c r="Q8266" i="1"/>
  <c r="Q8267" i="1"/>
  <c r="Q8268" i="1"/>
  <c r="R8263" i="1"/>
  <c r="R8264" i="1"/>
  <c r="R8265" i="1"/>
  <c r="R8266" i="1"/>
  <c r="R8267" i="1"/>
  <c r="R8268" i="1"/>
  <c r="S8263" i="1"/>
  <c r="S8264" i="1"/>
  <c r="S8265" i="1"/>
  <c r="S8266" i="1"/>
  <c r="S8267" i="1"/>
  <c r="S8268" i="1"/>
  <c r="O8259" i="1"/>
  <c r="O8260" i="1"/>
  <c r="O8261" i="1"/>
  <c r="O8262" i="1"/>
  <c r="P8259" i="1"/>
  <c r="P8260" i="1"/>
  <c r="P8261" i="1"/>
  <c r="P8262" i="1"/>
  <c r="Q8259" i="1"/>
  <c r="Q8260" i="1"/>
  <c r="Q8261" i="1"/>
  <c r="Q8262" i="1"/>
  <c r="R8259" i="1"/>
  <c r="R8260" i="1"/>
  <c r="R8261" i="1"/>
  <c r="R8262" i="1"/>
  <c r="S8259" i="1"/>
  <c r="S8260" i="1"/>
  <c r="S8261" i="1"/>
  <c r="S8262" i="1"/>
  <c r="O8252" i="1"/>
  <c r="O8253" i="1"/>
  <c r="O8254" i="1"/>
  <c r="O8255" i="1"/>
  <c r="O8256" i="1"/>
  <c r="O8257" i="1"/>
  <c r="O8258" i="1"/>
  <c r="P8252" i="1"/>
  <c r="P8253" i="1"/>
  <c r="P8254" i="1"/>
  <c r="P8255" i="1"/>
  <c r="P8256" i="1"/>
  <c r="P8257" i="1"/>
  <c r="P8258" i="1"/>
  <c r="Q8252" i="1"/>
  <c r="Q8253" i="1"/>
  <c r="Q8254" i="1"/>
  <c r="Q8255" i="1"/>
  <c r="Q8256" i="1"/>
  <c r="Q8257" i="1"/>
  <c r="Q8258" i="1"/>
  <c r="R8252" i="1"/>
  <c r="R8253" i="1"/>
  <c r="R8254" i="1"/>
  <c r="R8255" i="1"/>
  <c r="R8256" i="1"/>
  <c r="R8257" i="1"/>
  <c r="R8258" i="1"/>
  <c r="S8252" i="1"/>
  <c r="S8253" i="1"/>
  <c r="S8254" i="1"/>
  <c r="S8255" i="1"/>
  <c r="S8256" i="1"/>
  <c r="S8257" i="1"/>
  <c r="S8258" i="1"/>
  <c r="O8251" i="1"/>
  <c r="P8251" i="1"/>
  <c r="Q8251" i="1"/>
  <c r="R8251" i="1"/>
  <c r="S8251" i="1"/>
  <c r="O8250" i="1"/>
  <c r="P8250" i="1"/>
  <c r="Q8250" i="1"/>
  <c r="R8250" i="1"/>
  <c r="S8250" i="1"/>
  <c r="O8249" i="1"/>
  <c r="P8249" i="1"/>
  <c r="Q8249" i="1"/>
  <c r="R8249" i="1"/>
  <c r="S8249" i="1"/>
  <c r="O8246" i="1"/>
  <c r="O8247" i="1"/>
  <c r="O8248" i="1"/>
  <c r="P8246" i="1"/>
  <c r="P8247" i="1"/>
  <c r="P8248" i="1"/>
  <c r="Q8246" i="1"/>
  <c r="Q8247" i="1"/>
  <c r="Q8248" i="1"/>
  <c r="R8246" i="1"/>
  <c r="R8247" i="1"/>
  <c r="R8248" i="1"/>
  <c r="S8246" i="1"/>
  <c r="S8247" i="1"/>
  <c r="S8248" i="1"/>
  <c r="O8245" i="1"/>
  <c r="P8245" i="1"/>
  <c r="Q8245" i="1"/>
  <c r="R8245" i="1"/>
  <c r="S8245" i="1"/>
  <c r="O8243" i="1"/>
  <c r="O8244" i="1"/>
  <c r="P8243" i="1"/>
  <c r="P8244" i="1"/>
  <c r="Q8243" i="1"/>
  <c r="Q8244" i="1"/>
  <c r="R8243" i="1"/>
  <c r="R8244" i="1"/>
  <c r="S8243" i="1"/>
  <c r="S8244" i="1"/>
  <c r="O8242" i="1"/>
  <c r="P8242" i="1"/>
  <c r="Q8242" i="1"/>
  <c r="R8242" i="1"/>
  <c r="S8242" i="1"/>
  <c r="O8240" i="1"/>
  <c r="O8241" i="1"/>
  <c r="P8240" i="1"/>
  <c r="P8241" i="1"/>
  <c r="Q8240" i="1"/>
  <c r="Q8241" i="1"/>
  <c r="R8240" i="1"/>
  <c r="R8241" i="1"/>
  <c r="S8240" i="1"/>
  <c r="S8241" i="1"/>
  <c r="O8239" i="1"/>
  <c r="P8239" i="1"/>
  <c r="Q8239" i="1"/>
  <c r="R8239" i="1"/>
  <c r="S8239" i="1"/>
  <c r="O8238" i="1"/>
  <c r="P8238" i="1"/>
  <c r="Q8238" i="1"/>
  <c r="R8238" i="1"/>
  <c r="S8238" i="1"/>
  <c r="O8237" i="1"/>
  <c r="P8237" i="1"/>
  <c r="Q8237" i="1"/>
  <c r="R8237" i="1"/>
  <c r="S8237" i="1"/>
  <c r="O8236" i="1"/>
  <c r="P8236" i="1"/>
  <c r="Q8236" i="1"/>
  <c r="R8236" i="1"/>
  <c r="S8236" i="1"/>
  <c r="O8235" i="1"/>
  <c r="P8235" i="1"/>
  <c r="Q8235" i="1"/>
  <c r="R8235" i="1"/>
  <c r="S8235" i="1"/>
  <c r="O8234" i="1"/>
  <c r="P8234" i="1"/>
  <c r="Q8234" i="1"/>
  <c r="R8234" i="1"/>
  <c r="S8234" i="1"/>
  <c r="O8233" i="1"/>
  <c r="P8233" i="1"/>
  <c r="Q8233" i="1"/>
  <c r="R8233" i="1"/>
  <c r="S8233" i="1"/>
  <c r="O8231" i="1"/>
  <c r="O8232" i="1"/>
  <c r="P8231" i="1"/>
  <c r="P8232" i="1"/>
  <c r="Q8231" i="1"/>
  <c r="Q8232" i="1"/>
  <c r="R8231" i="1"/>
  <c r="R8232" i="1"/>
  <c r="S8231" i="1"/>
  <c r="S8232" i="1"/>
  <c r="O8230" i="1"/>
  <c r="P8230" i="1"/>
  <c r="Q8230" i="1"/>
  <c r="R8230" i="1"/>
  <c r="S8230" i="1"/>
  <c r="O8229" i="1"/>
  <c r="P8229" i="1"/>
  <c r="Q8229" i="1"/>
  <c r="R8229" i="1"/>
  <c r="S8229" i="1"/>
  <c r="O8228" i="1"/>
  <c r="P8228" i="1"/>
  <c r="Q8228" i="1"/>
  <c r="R8228" i="1"/>
  <c r="S8228" i="1"/>
  <c r="O8226" i="1"/>
  <c r="O8227" i="1"/>
  <c r="P8226" i="1"/>
  <c r="P8227" i="1"/>
  <c r="Q8226" i="1"/>
  <c r="Q8227" i="1"/>
  <c r="R8226" i="1"/>
  <c r="R8227" i="1"/>
  <c r="S8226" i="1"/>
  <c r="S8227" i="1"/>
  <c r="O8225" i="1"/>
  <c r="P8225" i="1"/>
  <c r="Q8225" i="1"/>
  <c r="R8225" i="1"/>
  <c r="S8225" i="1"/>
  <c r="O8222" i="1"/>
  <c r="O8223" i="1"/>
  <c r="O8224" i="1"/>
  <c r="P8222" i="1"/>
  <c r="P8223" i="1"/>
  <c r="P8224" i="1"/>
  <c r="Q8222" i="1"/>
  <c r="Q8223" i="1"/>
  <c r="Q8224" i="1"/>
  <c r="R8222" i="1"/>
  <c r="R8223" i="1"/>
  <c r="R8224" i="1"/>
  <c r="S8222" i="1"/>
  <c r="S8223" i="1"/>
  <c r="S8224" i="1"/>
  <c r="O8221" i="1"/>
  <c r="P8221" i="1"/>
  <c r="Q8221" i="1"/>
  <c r="R8221" i="1"/>
  <c r="S8221" i="1"/>
  <c r="O8220" i="1"/>
  <c r="P8220" i="1"/>
  <c r="Q8220" i="1"/>
  <c r="R8220" i="1"/>
  <c r="S8220" i="1"/>
  <c r="O8219" i="1"/>
  <c r="P8219" i="1"/>
  <c r="Q8219" i="1"/>
  <c r="R8219" i="1"/>
  <c r="S8219" i="1"/>
  <c r="O8218" i="1"/>
  <c r="P8218" i="1"/>
  <c r="Q8218" i="1"/>
  <c r="R8218" i="1"/>
  <c r="S8218" i="1"/>
  <c r="O8217" i="1"/>
  <c r="P8217" i="1"/>
  <c r="Q8217" i="1"/>
  <c r="R8217" i="1"/>
  <c r="S8217" i="1"/>
  <c r="O8216" i="1"/>
  <c r="P8216" i="1"/>
  <c r="Q8216" i="1"/>
  <c r="R8216" i="1"/>
  <c r="S8216" i="1"/>
  <c r="O8215" i="1"/>
  <c r="P8215" i="1"/>
  <c r="Q8215" i="1"/>
  <c r="R8215" i="1"/>
  <c r="S8215" i="1"/>
  <c r="O8214" i="1"/>
  <c r="P8214" i="1"/>
  <c r="Q8214" i="1"/>
  <c r="R8214" i="1"/>
  <c r="S8214" i="1"/>
  <c r="O8212" i="1"/>
  <c r="O8213" i="1"/>
  <c r="P8212" i="1"/>
  <c r="P8213" i="1"/>
  <c r="Q8212" i="1"/>
  <c r="Q8213" i="1"/>
  <c r="R8212" i="1"/>
  <c r="R8213" i="1"/>
  <c r="S8212" i="1"/>
  <c r="S8213" i="1"/>
  <c r="O8209" i="1"/>
  <c r="O8210" i="1"/>
  <c r="O8211" i="1"/>
  <c r="P8209" i="1"/>
  <c r="P8210" i="1"/>
  <c r="P8211" i="1"/>
  <c r="Q8209" i="1"/>
  <c r="Q8210" i="1"/>
  <c r="Q8211" i="1"/>
  <c r="R8209" i="1"/>
  <c r="R8210" i="1"/>
  <c r="R8211" i="1"/>
  <c r="S8209" i="1"/>
  <c r="S8210" i="1"/>
  <c r="S8211" i="1"/>
  <c r="O8208" i="1"/>
  <c r="P8208" i="1"/>
  <c r="Q8208" i="1"/>
  <c r="R8208" i="1"/>
  <c r="S8208" i="1"/>
  <c r="O8206" i="1"/>
  <c r="O8207" i="1"/>
  <c r="P8206" i="1"/>
  <c r="P8207" i="1"/>
  <c r="Q8206" i="1"/>
  <c r="Q8207" i="1"/>
  <c r="R8206" i="1"/>
  <c r="R8207" i="1"/>
  <c r="S8206" i="1"/>
  <c r="S8207" i="1"/>
  <c r="O8205" i="1"/>
  <c r="P8205" i="1"/>
  <c r="Q8205" i="1"/>
  <c r="R8205" i="1"/>
  <c r="S8205" i="1"/>
  <c r="O8204" i="1"/>
  <c r="P8204" i="1"/>
  <c r="Q8204" i="1"/>
  <c r="R8204" i="1"/>
  <c r="S8204" i="1"/>
  <c r="O8203" i="1"/>
  <c r="P8203" i="1"/>
  <c r="Q8203" i="1"/>
  <c r="R8203" i="1"/>
  <c r="S8203" i="1"/>
  <c r="O8202" i="1"/>
  <c r="P8202" i="1"/>
  <c r="Q8202" i="1"/>
  <c r="R8202" i="1"/>
  <c r="S8202" i="1"/>
  <c r="O8201" i="1"/>
  <c r="P8201" i="1"/>
  <c r="Q8201" i="1"/>
  <c r="R8201" i="1"/>
  <c r="S8201" i="1"/>
  <c r="O8200" i="1"/>
  <c r="P8200" i="1"/>
  <c r="Q8200" i="1"/>
  <c r="R8200" i="1"/>
  <c r="S8200" i="1"/>
  <c r="O8198" i="1"/>
  <c r="O8199" i="1"/>
  <c r="P8198" i="1"/>
  <c r="P8199" i="1"/>
  <c r="Q8198" i="1"/>
  <c r="Q8199" i="1"/>
  <c r="R8198" i="1"/>
  <c r="R8199" i="1"/>
  <c r="S8198" i="1"/>
  <c r="S8199" i="1"/>
  <c r="O8196" i="1"/>
  <c r="O8197" i="1"/>
  <c r="P8196" i="1"/>
  <c r="P8197" i="1"/>
  <c r="Q8196" i="1"/>
  <c r="Q8197" i="1"/>
  <c r="R8196" i="1"/>
  <c r="R8197" i="1"/>
  <c r="S8196" i="1"/>
  <c r="S8197" i="1"/>
  <c r="O8195" i="1"/>
  <c r="P8195" i="1"/>
  <c r="Q8195" i="1"/>
  <c r="R8195" i="1"/>
  <c r="S8195" i="1"/>
  <c r="O8194" i="1"/>
  <c r="P8194" i="1"/>
  <c r="Q8194" i="1"/>
  <c r="R8194" i="1"/>
  <c r="S8194" i="1"/>
  <c r="O8193" i="1"/>
  <c r="P8193" i="1"/>
  <c r="Q8193" i="1"/>
  <c r="R8193" i="1"/>
  <c r="S8193" i="1"/>
  <c r="O8192" i="1"/>
  <c r="P8192" i="1"/>
  <c r="Q8192" i="1"/>
  <c r="R8192" i="1"/>
  <c r="S8192" i="1"/>
  <c r="O8191" i="1"/>
  <c r="P8191" i="1"/>
  <c r="Q8191" i="1"/>
  <c r="R8191" i="1"/>
  <c r="S8191" i="1"/>
  <c r="O8190" i="1"/>
  <c r="P8190" i="1"/>
  <c r="Q8190" i="1"/>
  <c r="R8190" i="1"/>
  <c r="S8190" i="1"/>
  <c r="O8189" i="1"/>
  <c r="P8189" i="1"/>
  <c r="Q8189" i="1"/>
  <c r="R8189" i="1"/>
  <c r="S8189" i="1"/>
  <c r="O8187" i="1"/>
  <c r="O8188" i="1"/>
  <c r="P8187" i="1"/>
  <c r="P8188" i="1"/>
  <c r="Q8187" i="1"/>
  <c r="Q8188" i="1"/>
  <c r="R8187" i="1"/>
  <c r="R8188" i="1"/>
  <c r="S8187" i="1"/>
  <c r="S8188" i="1"/>
  <c r="O8186" i="1"/>
  <c r="P8186" i="1"/>
  <c r="Q8186" i="1"/>
  <c r="R8186" i="1"/>
  <c r="S8186" i="1"/>
  <c r="O8185" i="1"/>
  <c r="P8185" i="1"/>
  <c r="Q8185" i="1"/>
  <c r="R8185" i="1"/>
  <c r="S8185" i="1"/>
  <c r="O8184" i="1"/>
  <c r="P8184" i="1"/>
  <c r="Q8184" i="1"/>
  <c r="R8184" i="1"/>
  <c r="S8184" i="1"/>
  <c r="O8182" i="1"/>
  <c r="O8183" i="1"/>
  <c r="P8182" i="1"/>
  <c r="P8183" i="1"/>
  <c r="Q8182" i="1"/>
  <c r="Q8183" i="1"/>
  <c r="R8182" i="1"/>
  <c r="R8183" i="1"/>
  <c r="S8182" i="1"/>
  <c r="S8183" i="1"/>
  <c r="O8181" i="1"/>
  <c r="P8181" i="1"/>
  <c r="Q8181" i="1"/>
  <c r="R8181" i="1"/>
  <c r="S8181" i="1"/>
  <c r="O8180" i="1"/>
  <c r="P8180" i="1"/>
  <c r="Q8180" i="1"/>
  <c r="R8180" i="1"/>
  <c r="S8180" i="1"/>
  <c r="O8178" i="1"/>
  <c r="O8179" i="1"/>
  <c r="P8178" i="1"/>
  <c r="P8179" i="1"/>
  <c r="Q8178" i="1"/>
  <c r="Q8179" i="1"/>
  <c r="R8178" i="1"/>
  <c r="R8179" i="1"/>
  <c r="S8178" i="1"/>
  <c r="S8179" i="1"/>
  <c r="O8177" i="1"/>
  <c r="P8177" i="1"/>
  <c r="Q8177" i="1"/>
  <c r="R8177" i="1"/>
  <c r="S8177" i="1"/>
  <c r="O8176" i="1"/>
  <c r="P8176" i="1"/>
  <c r="Q8176" i="1"/>
  <c r="R8176" i="1"/>
  <c r="S8176" i="1"/>
  <c r="I71" i="9"/>
  <c r="I72" i="9"/>
  <c r="I73" i="9"/>
  <c r="I70" i="9"/>
  <c r="O8175" i="1"/>
  <c r="P8175" i="1"/>
  <c r="Q8175" i="1"/>
  <c r="R8175" i="1"/>
  <c r="S8175" i="1"/>
  <c r="O8174" i="1"/>
  <c r="P8174" i="1"/>
  <c r="Q8174" i="1"/>
  <c r="R8174" i="1"/>
  <c r="S8174" i="1"/>
  <c r="O8173" i="1"/>
  <c r="P8173" i="1"/>
  <c r="Q8173" i="1"/>
  <c r="R8173" i="1"/>
  <c r="S8173" i="1"/>
  <c r="O8171" i="1"/>
  <c r="O8172" i="1"/>
  <c r="P8171" i="1"/>
  <c r="P8172" i="1"/>
  <c r="Q8171" i="1"/>
  <c r="Q8172" i="1"/>
  <c r="R8171" i="1"/>
  <c r="R8172" i="1"/>
  <c r="S8171" i="1"/>
  <c r="S8172" i="1"/>
  <c r="O8170" i="1"/>
  <c r="P8170" i="1"/>
  <c r="Q8170" i="1"/>
  <c r="R8170" i="1"/>
  <c r="S8170" i="1"/>
  <c r="O8169" i="1"/>
  <c r="P8169" i="1"/>
  <c r="Q8169" i="1"/>
  <c r="R8169" i="1"/>
  <c r="S8169" i="1"/>
  <c r="O8168" i="1"/>
  <c r="P8168" i="1"/>
  <c r="Q8168" i="1"/>
  <c r="R8168" i="1"/>
  <c r="S8168" i="1"/>
  <c r="O8166" i="1"/>
  <c r="O8167" i="1"/>
  <c r="P8166" i="1"/>
  <c r="P8167" i="1"/>
  <c r="Q8166" i="1"/>
  <c r="Q8167" i="1"/>
  <c r="R8166" i="1"/>
  <c r="R8167" i="1"/>
  <c r="S8166" i="1"/>
  <c r="S8167" i="1"/>
  <c r="O8165" i="1"/>
  <c r="P8165" i="1"/>
  <c r="Q8165" i="1"/>
  <c r="R8165" i="1"/>
  <c r="S8165" i="1"/>
  <c r="O8164" i="1"/>
  <c r="P8164" i="1"/>
  <c r="Q8164" i="1"/>
  <c r="R8164" i="1"/>
  <c r="S8164" i="1"/>
  <c r="O8163" i="1"/>
  <c r="P8163" i="1"/>
  <c r="Q8163" i="1"/>
  <c r="R8163" i="1"/>
  <c r="S8163" i="1"/>
  <c r="O8162" i="1"/>
  <c r="P8162" i="1"/>
  <c r="Q8162" i="1"/>
  <c r="R8162" i="1"/>
  <c r="S8162" i="1"/>
  <c r="O8161" i="1"/>
  <c r="P8161" i="1"/>
  <c r="Q8161" i="1"/>
  <c r="R8161" i="1"/>
  <c r="S8161" i="1"/>
  <c r="O8160" i="1"/>
  <c r="P8160" i="1"/>
  <c r="Q8160" i="1"/>
  <c r="R8160" i="1"/>
  <c r="S8160" i="1"/>
  <c r="O8159" i="1"/>
  <c r="P8159" i="1"/>
  <c r="Q8159" i="1"/>
  <c r="R8159" i="1"/>
  <c r="S8159" i="1"/>
  <c r="O8158" i="1"/>
  <c r="P8158" i="1"/>
  <c r="Q8158" i="1"/>
  <c r="R8158" i="1"/>
  <c r="S8158" i="1"/>
  <c r="O8157" i="1"/>
  <c r="P8157" i="1"/>
  <c r="Q8157" i="1"/>
  <c r="R8157" i="1"/>
  <c r="S8157" i="1"/>
  <c r="O8156" i="1"/>
  <c r="P8156" i="1"/>
  <c r="Q8156" i="1"/>
  <c r="R8156" i="1"/>
  <c r="S8156" i="1"/>
  <c r="O8155" i="1"/>
  <c r="P8155" i="1"/>
  <c r="Q8155" i="1"/>
  <c r="R8155" i="1"/>
  <c r="S8155" i="1"/>
  <c r="O8154" i="1"/>
  <c r="P8154" i="1"/>
  <c r="Q8154" i="1"/>
  <c r="R8154" i="1"/>
  <c r="S8154" i="1"/>
  <c r="O8153" i="1"/>
  <c r="P8153" i="1"/>
  <c r="Q8153" i="1"/>
  <c r="R8153" i="1"/>
  <c r="S8153" i="1"/>
  <c r="O8152" i="1"/>
  <c r="P8152" i="1"/>
  <c r="Q8152" i="1"/>
  <c r="R8152" i="1"/>
  <c r="S8152" i="1"/>
  <c r="O8151" i="1"/>
  <c r="P8151" i="1"/>
  <c r="Q8151" i="1"/>
  <c r="R8151" i="1"/>
  <c r="S8151" i="1"/>
  <c r="O8150" i="1"/>
  <c r="P8150" i="1"/>
  <c r="Q8150" i="1"/>
  <c r="R8150" i="1"/>
  <c r="S8150" i="1"/>
  <c r="O8149" i="1"/>
  <c r="P8149" i="1"/>
  <c r="Q8149" i="1"/>
  <c r="R8149" i="1"/>
  <c r="S8149" i="1"/>
  <c r="O8148" i="1"/>
  <c r="P8148" i="1"/>
  <c r="Q8148" i="1"/>
  <c r="R8148" i="1"/>
  <c r="S8148" i="1"/>
  <c r="O8147" i="1"/>
  <c r="P8147" i="1"/>
  <c r="Q8147" i="1"/>
  <c r="R8147" i="1"/>
  <c r="S8147" i="1"/>
  <c r="O8146" i="1"/>
  <c r="P8146" i="1"/>
  <c r="Q8146" i="1"/>
  <c r="R8146" i="1"/>
  <c r="S8146" i="1"/>
  <c r="O8145" i="1"/>
  <c r="P8145" i="1"/>
  <c r="Q8145" i="1"/>
  <c r="R8145" i="1"/>
  <c r="S8145" i="1"/>
  <c r="O8144" i="1"/>
  <c r="P8144" i="1"/>
  <c r="Q8144" i="1"/>
  <c r="R8144" i="1"/>
  <c r="S8144" i="1"/>
  <c r="O8143" i="1"/>
  <c r="P8143" i="1"/>
  <c r="Q8143" i="1"/>
  <c r="R8143" i="1"/>
  <c r="S8143" i="1"/>
  <c r="O8142" i="1"/>
  <c r="P8142" i="1"/>
  <c r="Q8142" i="1"/>
  <c r="R8142" i="1"/>
  <c r="S8142" i="1"/>
  <c r="O8141" i="1"/>
  <c r="P8141" i="1"/>
  <c r="Q8141" i="1"/>
  <c r="R8141" i="1"/>
  <c r="S8141" i="1"/>
  <c r="O8140" i="1"/>
  <c r="P8140" i="1"/>
  <c r="Q8140" i="1"/>
  <c r="R8140" i="1"/>
  <c r="S8140" i="1"/>
  <c r="O8139" i="1"/>
  <c r="P8139" i="1"/>
  <c r="Q8139" i="1"/>
  <c r="R8139" i="1"/>
  <c r="S8139" i="1"/>
  <c r="O8138" i="1"/>
  <c r="P8138" i="1"/>
  <c r="Q8138" i="1"/>
  <c r="R8138" i="1"/>
  <c r="S8138" i="1"/>
  <c r="O8137" i="1"/>
  <c r="P8137" i="1"/>
  <c r="Q8137" i="1"/>
  <c r="R8137" i="1"/>
  <c r="S8137" i="1"/>
  <c r="O8136" i="1"/>
  <c r="P8136" i="1"/>
  <c r="Q8136" i="1"/>
  <c r="R8136" i="1"/>
  <c r="S8136" i="1"/>
  <c r="O8133" i="1"/>
  <c r="O8134" i="1"/>
  <c r="O8135" i="1"/>
  <c r="P8133" i="1"/>
  <c r="P8134" i="1"/>
  <c r="P8135" i="1"/>
  <c r="Q8133" i="1"/>
  <c r="Q8134" i="1"/>
  <c r="Q8135" i="1"/>
  <c r="R8133" i="1"/>
  <c r="R8134" i="1"/>
  <c r="R8135" i="1"/>
  <c r="S8133" i="1"/>
  <c r="S8134" i="1"/>
  <c r="S8135" i="1"/>
  <c r="O8132" i="1"/>
  <c r="P8132" i="1"/>
  <c r="Q8132" i="1"/>
  <c r="R8132" i="1"/>
  <c r="S8132" i="1"/>
  <c r="O8131" i="1"/>
  <c r="P8131" i="1"/>
  <c r="Q8131" i="1"/>
  <c r="R8131" i="1"/>
  <c r="S8131" i="1"/>
  <c r="O8130" i="1"/>
  <c r="P8130" i="1"/>
  <c r="Q8130" i="1"/>
  <c r="R8130" i="1"/>
  <c r="S8130" i="1"/>
  <c r="O8129" i="1"/>
  <c r="P8129" i="1"/>
  <c r="Q8129" i="1"/>
  <c r="R8129" i="1"/>
  <c r="S8129" i="1"/>
  <c r="O8128" i="1"/>
  <c r="P8128" i="1"/>
  <c r="Q8128" i="1"/>
  <c r="R8128" i="1"/>
  <c r="S8128" i="1"/>
  <c r="O8127" i="1"/>
  <c r="P8127" i="1"/>
  <c r="Q8127" i="1"/>
  <c r="R8127" i="1"/>
  <c r="S8127" i="1"/>
  <c r="O8126" i="1"/>
  <c r="P8126" i="1"/>
  <c r="Q8126" i="1"/>
  <c r="R8126" i="1"/>
  <c r="S8126" i="1"/>
  <c r="O8125" i="1"/>
  <c r="P8125" i="1"/>
  <c r="Q8125" i="1"/>
  <c r="R8125" i="1"/>
  <c r="S8125" i="1"/>
  <c r="O8124" i="1"/>
  <c r="P8124" i="1"/>
  <c r="Q8124" i="1"/>
  <c r="R8124" i="1"/>
  <c r="S8124" i="1"/>
  <c r="O8123" i="1"/>
  <c r="P8123" i="1"/>
  <c r="Q8123" i="1"/>
  <c r="R8123" i="1"/>
  <c r="S8123" i="1"/>
  <c r="O8122" i="1"/>
  <c r="P8122" i="1"/>
  <c r="Q8122" i="1"/>
  <c r="R8122" i="1"/>
  <c r="S8122" i="1"/>
  <c r="O8121" i="1"/>
  <c r="P8121" i="1"/>
  <c r="Q8121" i="1"/>
  <c r="R8121" i="1"/>
  <c r="S8121" i="1"/>
  <c r="O8120" i="1"/>
  <c r="P8120" i="1"/>
  <c r="Q8120" i="1"/>
  <c r="R8120" i="1"/>
  <c r="S8120" i="1"/>
  <c r="O8119" i="1"/>
  <c r="P8119" i="1"/>
  <c r="Q8119" i="1"/>
  <c r="R8119" i="1"/>
  <c r="S8119" i="1"/>
  <c r="O8118" i="1"/>
  <c r="P8118" i="1"/>
  <c r="Q8118" i="1"/>
  <c r="R8118" i="1"/>
  <c r="S8118" i="1"/>
  <c r="O8117" i="1"/>
  <c r="P8117" i="1"/>
  <c r="Q8117" i="1"/>
  <c r="R8117" i="1"/>
  <c r="S8117" i="1"/>
  <c r="O8116" i="1"/>
  <c r="P8116" i="1"/>
  <c r="Q8116" i="1"/>
  <c r="R8116" i="1"/>
  <c r="S8116" i="1"/>
  <c r="O8115" i="1"/>
  <c r="P8115" i="1"/>
  <c r="Q8115" i="1"/>
  <c r="R8115" i="1"/>
  <c r="S8115" i="1"/>
  <c r="O8114" i="1"/>
  <c r="P8114" i="1"/>
  <c r="Q8114" i="1"/>
  <c r="R8114" i="1"/>
  <c r="S8114" i="1"/>
  <c r="O8113" i="1"/>
  <c r="P8113" i="1"/>
  <c r="Q8113" i="1"/>
  <c r="R8113" i="1"/>
  <c r="S8113" i="1"/>
  <c r="O8109" i="1"/>
  <c r="O8110" i="1"/>
  <c r="O8111" i="1"/>
  <c r="O8112" i="1"/>
  <c r="P8109" i="1"/>
  <c r="P8110" i="1"/>
  <c r="P8111" i="1"/>
  <c r="P8112" i="1"/>
  <c r="Q8109" i="1"/>
  <c r="Q8110" i="1"/>
  <c r="Q8111" i="1"/>
  <c r="Q8112" i="1"/>
  <c r="R8109" i="1"/>
  <c r="R8110" i="1"/>
  <c r="R8111" i="1"/>
  <c r="R8112" i="1"/>
  <c r="S8109" i="1"/>
  <c r="S8110" i="1"/>
  <c r="S8111" i="1"/>
  <c r="S8112" i="1"/>
  <c r="O8108" i="1"/>
  <c r="P8108" i="1"/>
  <c r="Q8108" i="1"/>
  <c r="R8108" i="1"/>
  <c r="S8108" i="1"/>
  <c r="O8107" i="1"/>
  <c r="P8107" i="1"/>
  <c r="Q8107" i="1"/>
  <c r="R8107" i="1"/>
  <c r="S8107" i="1"/>
  <c r="O8106" i="1"/>
  <c r="P8106" i="1"/>
  <c r="Q8106" i="1"/>
  <c r="R8106" i="1"/>
  <c r="S8106" i="1"/>
  <c r="O8105" i="1"/>
  <c r="P8105" i="1"/>
  <c r="Q8105" i="1"/>
  <c r="R8105" i="1"/>
  <c r="S8105" i="1"/>
  <c r="O8104" i="1"/>
  <c r="P8104" i="1"/>
  <c r="Q8104" i="1"/>
  <c r="R8104" i="1"/>
  <c r="S8104" i="1"/>
  <c r="O8103" i="1"/>
  <c r="P8103" i="1"/>
  <c r="Q8103" i="1"/>
  <c r="R8103" i="1"/>
  <c r="S8103" i="1"/>
  <c r="O8099" i="1"/>
  <c r="O8100" i="1"/>
  <c r="O8101" i="1"/>
  <c r="O8102" i="1"/>
  <c r="P8099" i="1"/>
  <c r="P8100" i="1"/>
  <c r="P8101" i="1"/>
  <c r="P8102" i="1"/>
  <c r="Q8099" i="1"/>
  <c r="Q8100" i="1"/>
  <c r="Q8101" i="1"/>
  <c r="Q8102" i="1"/>
  <c r="R8099" i="1"/>
  <c r="R8100" i="1"/>
  <c r="R8101" i="1"/>
  <c r="R8102" i="1"/>
  <c r="S8099" i="1"/>
  <c r="S8100" i="1"/>
  <c r="S8101" i="1"/>
  <c r="S8102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O8084" i="1"/>
  <c r="P8084" i="1"/>
  <c r="Q8084" i="1"/>
  <c r="R8084" i="1"/>
  <c r="S8084" i="1"/>
  <c r="O8077" i="1"/>
  <c r="O8078" i="1"/>
  <c r="O8079" i="1"/>
  <c r="O8080" i="1"/>
  <c r="O8081" i="1"/>
  <c r="O8082" i="1"/>
  <c r="O8083" i="1"/>
  <c r="P8077" i="1"/>
  <c r="P8078" i="1"/>
  <c r="P8079" i="1"/>
  <c r="P8080" i="1"/>
  <c r="P8081" i="1"/>
  <c r="P8082" i="1"/>
  <c r="P8083" i="1"/>
  <c r="Q8077" i="1"/>
  <c r="Q8078" i="1"/>
  <c r="Q8079" i="1"/>
  <c r="Q8080" i="1"/>
  <c r="Q8081" i="1"/>
  <c r="Q8082" i="1"/>
  <c r="Q8083" i="1"/>
  <c r="R8077" i="1"/>
  <c r="R8078" i="1"/>
  <c r="R8079" i="1"/>
  <c r="R8080" i="1"/>
  <c r="R8081" i="1"/>
  <c r="R8082" i="1"/>
  <c r="R8083" i="1"/>
  <c r="S8077" i="1"/>
  <c r="S8078" i="1"/>
  <c r="S8079" i="1"/>
  <c r="S8080" i="1"/>
  <c r="S8081" i="1"/>
  <c r="S8082" i="1"/>
  <c r="S8083" i="1"/>
  <c r="O8075" i="1"/>
  <c r="O8076" i="1"/>
  <c r="P8075" i="1"/>
  <c r="P8076" i="1"/>
  <c r="Q8075" i="1"/>
  <c r="Q8076" i="1"/>
  <c r="R8075" i="1"/>
  <c r="R8076" i="1"/>
  <c r="S8075" i="1"/>
  <c r="S8076" i="1"/>
  <c r="O8071" i="1"/>
  <c r="O8072" i="1"/>
  <c r="O8073" i="1"/>
  <c r="O8074" i="1"/>
  <c r="P8071" i="1"/>
  <c r="P8072" i="1"/>
  <c r="P8073" i="1"/>
  <c r="P8074" i="1"/>
  <c r="Q8071" i="1"/>
  <c r="Q8072" i="1"/>
  <c r="Q8073" i="1"/>
  <c r="Q8074" i="1"/>
  <c r="R8071" i="1"/>
  <c r="R8072" i="1"/>
  <c r="R8073" i="1"/>
  <c r="R8074" i="1"/>
  <c r="S8071" i="1"/>
  <c r="S8072" i="1"/>
  <c r="S8073" i="1"/>
  <c r="S8074" i="1"/>
  <c r="O8070" i="1"/>
  <c r="P8070" i="1"/>
  <c r="Q8070" i="1"/>
  <c r="R8070" i="1"/>
  <c r="S8070" i="1"/>
  <c r="U31" i="12"/>
  <c r="U30" i="12"/>
  <c r="U29" i="12"/>
  <c r="U28" i="12"/>
  <c r="U27" i="12"/>
  <c r="U26" i="12"/>
  <c r="O8069" i="1"/>
  <c r="P8069" i="1"/>
  <c r="Q8069" i="1"/>
  <c r="R8069" i="1"/>
  <c r="S8069" i="1"/>
  <c r="O8068" i="1"/>
  <c r="P8068" i="1"/>
  <c r="Q8068" i="1"/>
  <c r="R8068" i="1"/>
  <c r="S8068" i="1"/>
  <c r="O8067" i="1"/>
  <c r="P8067" i="1"/>
  <c r="Q8067" i="1"/>
  <c r="R8067" i="1"/>
  <c r="S8067" i="1"/>
  <c r="O8066" i="1"/>
  <c r="P8066" i="1"/>
  <c r="Q8066" i="1"/>
  <c r="R8066" i="1"/>
  <c r="S8066" i="1"/>
  <c r="O8065" i="1"/>
  <c r="P8065" i="1"/>
  <c r="Q8065" i="1"/>
  <c r="R8065" i="1"/>
  <c r="S8065" i="1"/>
  <c r="O8064" i="1"/>
  <c r="P8064" i="1"/>
  <c r="Q8064" i="1"/>
  <c r="R8064" i="1"/>
  <c r="S8064" i="1"/>
  <c r="O8062" i="1"/>
  <c r="O8063" i="1"/>
  <c r="P8062" i="1"/>
  <c r="P8063" i="1"/>
  <c r="Q8062" i="1"/>
  <c r="Q8063" i="1"/>
  <c r="R8062" i="1"/>
  <c r="R8063" i="1"/>
  <c r="S8062" i="1"/>
  <c r="S8063" i="1"/>
  <c r="O8061" i="1"/>
  <c r="P8061" i="1"/>
  <c r="Q8061" i="1"/>
  <c r="R8061" i="1"/>
  <c r="S8061" i="1"/>
  <c r="O8060" i="1"/>
  <c r="P8060" i="1"/>
  <c r="Q8060" i="1"/>
  <c r="R8060" i="1"/>
  <c r="S8060" i="1"/>
  <c r="O8059" i="1"/>
  <c r="P8059" i="1"/>
  <c r="Q8059" i="1"/>
  <c r="R8059" i="1"/>
  <c r="S8059" i="1"/>
  <c r="O8058" i="1"/>
  <c r="P8058" i="1"/>
  <c r="Q8058" i="1"/>
  <c r="R8058" i="1"/>
  <c r="S8058" i="1"/>
  <c r="O8057" i="1"/>
  <c r="P8057" i="1"/>
  <c r="Q8057" i="1"/>
  <c r="R8057" i="1"/>
  <c r="S8057" i="1"/>
  <c r="O8056" i="1"/>
  <c r="P8056" i="1"/>
  <c r="Q8056" i="1"/>
  <c r="R8056" i="1"/>
  <c r="S8056" i="1"/>
  <c r="O8053" i="1"/>
  <c r="O8054" i="1"/>
  <c r="O8055" i="1"/>
  <c r="P8053" i="1"/>
  <c r="P8054" i="1"/>
  <c r="P8055" i="1"/>
  <c r="Q8053" i="1"/>
  <c r="Q8054" i="1"/>
  <c r="Q8055" i="1"/>
  <c r="R8053" i="1"/>
  <c r="R8054" i="1"/>
  <c r="R8055" i="1"/>
  <c r="S8053" i="1"/>
  <c r="S8054" i="1"/>
  <c r="S8055" i="1"/>
  <c r="O8052" i="1"/>
  <c r="P8052" i="1"/>
  <c r="Q8052" i="1"/>
  <c r="R8052" i="1"/>
  <c r="S8052" i="1"/>
  <c r="O8051" i="1"/>
  <c r="P8051" i="1"/>
  <c r="Q8051" i="1"/>
  <c r="R8051" i="1"/>
  <c r="S8051" i="1"/>
  <c r="O8049" i="1"/>
  <c r="O8050" i="1"/>
  <c r="P8049" i="1"/>
  <c r="P8050" i="1"/>
  <c r="Q8049" i="1"/>
  <c r="Q8050" i="1"/>
  <c r="R8049" i="1"/>
  <c r="R8050" i="1"/>
  <c r="S8049" i="1"/>
  <c r="S8050" i="1"/>
  <c r="O8048" i="1"/>
  <c r="P8048" i="1"/>
  <c r="Q8048" i="1"/>
  <c r="R8048" i="1"/>
  <c r="S8048" i="1"/>
  <c r="O8047" i="1"/>
  <c r="P8047" i="1"/>
  <c r="Q8047" i="1"/>
  <c r="R8047" i="1"/>
  <c r="S8047" i="1"/>
  <c r="O8046" i="1"/>
  <c r="P8046" i="1"/>
  <c r="Q8046" i="1"/>
  <c r="R8046" i="1"/>
  <c r="S8046" i="1"/>
  <c r="O8045" i="1"/>
  <c r="P8045" i="1"/>
  <c r="Q8045" i="1"/>
  <c r="R8045" i="1"/>
  <c r="S8045" i="1"/>
  <c r="O8044" i="1"/>
  <c r="P8044" i="1"/>
  <c r="Q8044" i="1"/>
  <c r="R8044" i="1"/>
  <c r="S8044" i="1"/>
  <c r="O8043" i="1"/>
  <c r="P8043" i="1"/>
  <c r="Q8043" i="1"/>
  <c r="R8043" i="1"/>
  <c r="S8043" i="1"/>
  <c r="O8042" i="1"/>
  <c r="P8042" i="1"/>
  <c r="Q8042" i="1"/>
  <c r="R8042" i="1"/>
  <c r="S8042" i="1"/>
  <c r="O8041" i="1"/>
  <c r="P8041" i="1"/>
  <c r="Q8041" i="1"/>
  <c r="R8041" i="1"/>
  <c r="S8041" i="1"/>
  <c r="O8040" i="1"/>
  <c r="P8040" i="1"/>
  <c r="Q8040" i="1"/>
  <c r="R8040" i="1"/>
  <c r="S8040" i="1"/>
  <c r="O8039" i="1"/>
  <c r="P8039" i="1"/>
  <c r="Q8039" i="1"/>
  <c r="R8039" i="1"/>
  <c r="S8039" i="1"/>
  <c r="O8038" i="1"/>
  <c r="P8038" i="1"/>
  <c r="Q8038" i="1"/>
  <c r="R8038" i="1"/>
  <c r="S8038" i="1"/>
  <c r="O8037" i="1"/>
  <c r="P8037" i="1"/>
  <c r="Q8037" i="1"/>
  <c r="R8037" i="1"/>
  <c r="S8037" i="1"/>
  <c r="O8034" i="1"/>
  <c r="O8035" i="1"/>
  <c r="O8036" i="1"/>
  <c r="P8034" i="1"/>
  <c r="P8035" i="1"/>
  <c r="P8036" i="1"/>
  <c r="Q8034" i="1"/>
  <c r="Q8035" i="1"/>
  <c r="Q8036" i="1"/>
  <c r="R8034" i="1"/>
  <c r="R8035" i="1"/>
  <c r="R8036" i="1"/>
  <c r="S8034" i="1"/>
  <c r="S8035" i="1"/>
  <c r="S8036" i="1"/>
  <c r="O8033" i="1"/>
  <c r="P8033" i="1"/>
  <c r="Q8033" i="1"/>
  <c r="R8033" i="1"/>
  <c r="S8033" i="1"/>
  <c r="O8032" i="1"/>
  <c r="P8032" i="1"/>
  <c r="Q8032" i="1"/>
  <c r="R8032" i="1"/>
  <c r="S8032" i="1"/>
  <c r="O8031" i="1"/>
  <c r="P8031" i="1"/>
  <c r="Q8031" i="1"/>
  <c r="R8031" i="1"/>
  <c r="S8031" i="1"/>
  <c r="O8030" i="1"/>
  <c r="P8030" i="1"/>
  <c r="Q8030" i="1"/>
  <c r="R8030" i="1"/>
  <c r="S8030" i="1"/>
  <c r="O8029" i="1"/>
  <c r="P8029" i="1"/>
  <c r="Q8029" i="1"/>
  <c r="R8029" i="1"/>
  <c r="S8029" i="1"/>
  <c r="O8028" i="1"/>
  <c r="P8028" i="1"/>
  <c r="Q8028" i="1"/>
  <c r="R8028" i="1"/>
  <c r="S8028" i="1"/>
  <c r="O8027" i="1"/>
  <c r="P8027" i="1"/>
  <c r="Q8027" i="1"/>
  <c r="R8027" i="1"/>
  <c r="S8027" i="1"/>
  <c r="O8026" i="1"/>
  <c r="P8026" i="1"/>
  <c r="Q8026" i="1"/>
  <c r="R8026" i="1"/>
  <c r="S8026" i="1"/>
  <c r="O8025" i="1"/>
  <c r="P8025" i="1"/>
  <c r="Q8025" i="1"/>
  <c r="R8025" i="1"/>
  <c r="S8025" i="1"/>
  <c r="O8024" i="1"/>
  <c r="P8024" i="1"/>
  <c r="Q8024" i="1"/>
  <c r="R8024" i="1"/>
  <c r="S8024" i="1"/>
  <c r="O8023" i="1"/>
  <c r="P8023" i="1"/>
  <c r="Q8023" i="1"/>
  <c r="R8023" i="1"/>
  <c r="S8023" i="1"/>
  <c r="O8022" i="1"/>
  <c r="P8022" i="1"/>
  <c r="Q8022" i="1"/>
  <c r="R8022" i="1"/>
  <c r="S8022" i="1"/>
  <c r="O8020" i="1"/>
  <c r="O8021" i="1"/>
  <c r="P8020" i="1"/>
  <c r="P8021" i="1"/>
  <c r="Q8020" i="1"/>
  <c r="Q8021" i="1"/>
  <c r="R8020" i="1"/>
  <c r="R8021" i="1"/>
  <c r="S8020" i="1"/>
  <c r="S8021" i="1"/>
  <c r="O8018" i="1"/>
  <c r="O8019" i="1"/>
  <c r="P8018" i="1"/>
  <c r="P8019" i="1"/>
  <c r="Q8018" i="1"/>
  <c r="Q8019" i="1"/>
  <c r="R8018" i="1"/>
  <c r="R8019" i="1"/>
  <c r="S8018" i="1"/>
  <c r="S8019" i="1"/>
  <c r="O8017" i="1"/>
  <c r="P8017" i="1"/>
  <c r="Q8017" i="1"/>
  <c r="R8017" i="1"/>
  <c r="S8017" i="1"/>
  <c r="O8016" i="1"/>
  <c r="P8016" i="1"/>
  <c r="Q8016" i="1"/>
  <c r="R8016" i="1"/>
  <c r="S8016" i="1"/>
  <c r="O8015" i="1"/>
  <c r="P8015" i="1"/>
  <c r="Q8015" i="1"/>
  <c r="R8015" i="1"/>
  <c r="S8015" i="1"/>
  <c r="O8014" i="1"/>
  <c r="P8014" i="1"/>
  <c r="Q8014" i="1"/>
  <c r="R8014" i="1"/>
  <c r="S8014" i="1"/>
  <c r="O8013" i="1"/>
  <c r="P8013" i="1"/>
  <c r="Q8013" i="1"/>
  <c r="R8013" i="1"/>
  <c r="S8013" i="1"/>
  <c r="O8012" i="1"/>
  <c r="P8012" i="1"/>
  <c r="Q8012" i="1"/>
  <c r="R8012" i="1"/>
  <c r="S8012" i="1"/>
  <c r="O8010" i="1"/>
  <c r="O8011" i="1"/>
  <c r="P8010" i="1"/>
  <c r="P8011" i="1"/>
  <c r="Q8010" i="1"/>
  <c r="Q8011" i="1"/>
  <c r="R8010" i="1"/>
  <c r="R8011" i="1"/>
  <c r="S8010" i="1"/>
  <c r="S8011" i="1"/>
  <c r="O8009" i="1"/>
  <c r="P8009" i="1"/>
  <c r="Q8009" i="1"/>
  <c r="R8009" i="1"/>
  <c r="S8009" i="1"/>
  <c r="O8008" i="1"/>
  <c r="P8008" i="1"/>
  <c r="Q8008" i="1"/>
  <c r="R8008" i="1"/>
  <c r="S8008" i="1"/>
  <c r="O8007" i="1"/>
  <c r="P8007" i="1"/>
  <c r="Q8007" i="1"/>
  <c r="R8007" i="1"/>
  <c r="S8007" i="1"/>
  <c r="F9" i="13"/>
  <c r="O8006" i="1"/>
  <c r="P8006" i="1"/>
  <c r="Q8006" i="1"/>
  <c r="R8006" i="1"/>
  <c r="S8006" i="1"/>
  <c r="O8004" i="1"/>
  <c r="O8005" i="1"/>
  <c r="P8004" i="1"/>
  <c r="P8005" i="1"/>
  <c r="Q8004" i="1"/>
  <c r="Q8005" i="1"/>
  <c r="R8004" i="1"/>
  <c r="R8005" i="1"/>
  <c r="S8004" i="1"/>
  <c r="S8005" i="1"/>
  <c r="O8003" i="1"/>
  <c r="P8003" i="1"/>
  <c r="Q8003" i="1"/>
  <c r="R8003" i="1"/>
  <c r="S8003" i="1"/>
  <c r="G8" i="13"/>
  <c r="G7" i="13"/>
  <c r="G6" i="13"/>
  <c r="G5" i="13"/>
  <c r="G4" i="13"/>
  <c r="G3" i="13"/>
  <c r="G2" i="13"/>
  <c r="E9" i="13"/>
  <c r="D9" i="13"/>
  <c r="C9" i="13"/>
  <c r="B9" i="13"/>
  <c r="O8002" i="1"/>
  <c r="P8002" i="1"/>
  <c r="Q8002" i="1"/>
  <c r="R8002" i="1"/>
  <c r="S8002" i="1"/>
  <c r="O8001" i="1"/>
  <c r="P8001" i="1"/>
  <c r="Q8001" i="1"/>
  <c r="R8001" i="1"/>
  <c r="S8001" i="1"/>
  <c r="O8000" i="1"/>
  <c r="P8000" i="1"/>
  <c r="Q8000" i="1"/>
  <c r="R8000" i="1"/>
  <c r="S8000" i="1"/>
  <c r="O7999" i="1"/>
  <c r="P7999" i="1"/>
  <c r="Q7999" i="1"/>
  <c r="R7999" i="1"/>
  <c r="S7999" i="1"/>
  <c r="O7997" i="1"/>
  <c r="O7998" i="1"/>
  <c r="P7997" i="1"/>
  <c r="P7998" i="1"/>
  <c r="Q7997" i="1"/>
  <c r="Q7998" i="1"/>
  <c r="R7997" i="1"/>
  <c r="R7998" i="1"/>
  <c r="S7997" i="1"/>
  <c r="S7998" i="1"/>
  <c r="O7996" i="1"/>
  <c r="P7996" i="1"/>
  <c r="Q7996" i="1"/>
  <c r="R7996" i="1"/>
  <c r="S7996" i="1"/>
  <c r="O7995" i="1"/>
  <c r="P7995" i="1"/>
  <c r="Q7995" i="1"/>
  <c r="R7995" i="1"/>
  <c r="S7995" i="1"/>
  <c r="O7994" i="1"/>
  <c r="P7994" i="1"/>
  <c r="Q7994" i="1"/>
  <c r="R7994" i="1"/>
  <c r="S7994" i="1"/>
  <c r="O7993" i="1"/>
  <c r="P7993" i="1"/>
  <c r="Q7993" i="1"/>
  <c r="R7993" i="1"/>
  <c r="S7993" i="1"/>
  <c r="O7992" i="1"/>
  <c r="P7992" i="1"/>
  <c r="Q7992" i="1"/>
  <c r="R7992" i="1"/>
  <c r="S7992" i="1"/>
  <c r="O7991" i="1"/>
  <c r="P7991" i="1"/>
  <c r="Q7991" i="1"/>
  <c r="R7991" i="1"/>
  <c r="S7991" i="1"/>
  <c r="O7990" i="1"/>
  <c r="P7990" i="1"/>
  <c r="Q7990" i="1"/>
  <c r="R7990" i="1"/>
  <c r="S7990" i="1"/>
  <c r="O7989" i="1"/>
  <c r="P7989" i="1"/>
  <c r="Q7989" i="1"/>
  <c r="R7989" i="1"/>
  <c r="S7989" i="1"/>
  <c r="O7988" i="1"/>
  <c r="P7988" i="1"/>
  <c r="Q7988" i="1"/>
  <c r="R7988" i="1"/>
  <c r="S7988" i="1"/>
  <c r="O7987" i="1"/>
  <c r="P7987" i="1"/>
  <c r="Q7987" i="1"/>
  <c r="R7987" i="1"/>
  <c r="S7987" i="1"/>
  <c r="O7986" i="1"/>
  <c r="P7986" i="1"/>
  <c r="Q7986" i="1"/>
  <c r="R7986" i="1"/>
  <c r="S7986" i="1"/>
  <c r="O7985" i="1"/>
  <c r="P7985" i="1"/>
  <c r="Q7985" i="1"/>
  <c r="R7985" i="1"/>
  <c r="S7985" i="1"/>
  <c r="O7984" i="1"/>
  <c r="P7984" i="1"/>
  <c r="Q7984" i="1"/>
  <c r="R7984" i="1"/>
  <c r="S7984" i="1"/>
  <c r="O7983" i="1"/>
  <c r="P7983" i="1"/>
  <c r="Q7983" i="1"/>
  <c r="R7983" i="1"/>
  <c r="S7983" i="1"/>
  <c r="O7982" i="1"/>
  <c r="P7982" i="1"/>
  <c r="Q7982" i="1"/>
  <c r="R7982" i="1"/>
  <c r="S7982" i="1"/>
  <c r="O7981" i="1"/>
  <c r="P7981" i="1"/>
  <c r="Q7981" i="1"/>
  <c r="R7981" i="1"/>
  <c r="S7981" i="1"/>
  <c r="O7980" i="1"/>
  <c r="P7980" i="1"/>
  <c r="Q7980" i="1"/>
  <c r="R7980" i="1"/>
  <c r="S7980" i="1"/>
  <c r="O7973" i="1"/>
  <c r="O7974" i="1"/>
  <c r="O7975" i="1"/>
  <c r="O7976" i="1"/>
  <c r="O7977" i="1"/>
  <c r="O7978" i="1"/>
  <c r="O7979" i="1"/>
  <c r="P7973" i="1"/>
  <c r="P7974" i="1"/>
  <c r="P7975" i="1"/>
  <c r="P7976" i="1"/>
  <c r="P7977" i="1"/>
  <c r="P7978" i="1"/>
  <c r="P7979" i="1"/>
  <c r="Q7973" i="1"/>
  <c r="Q7974" i="1"/>
  <c r="Q7975" i="1"/>
  <c r="Q7976" i="1"/>
  <c r="Q7977" i="1"/>
  <c r="Q7978" i="1"/>
  <c r="Q7979" i="1"/>
  <c r="R7973" i="1"/>
  <c r="R7974" i="1"/>
  <c r="R7975" i="1"/>
  <c r="R7976" i="1"/>
  <c r="R7977" i="1"/>
  <c r="R7978" i="1"/>
  <c r="R7979" i="1"/>
  <c r="S7973" i="1"/>
  <c r="S7974" i="1"/>
  <c r="S7975" i="1"/>
  <c r="S7976" i="1"/>
  <c r="S7977" i="1"/>
  <c r="S7978" i="1"/>
  <c r="S7979" i="1"/>
  <c r="O7972" i="1"/>
  <c r="P7972" i="1"/>
  <c r="Q7972" i="1"/>
  <c r="R7972" i="1"/>
  <c r="S7972" i="1"/>
  <c r="O7970" i="1"/>
  <c r="O7971" i="1"/>
  <c r="P7970" i="1"/>
  <c r="P7971" i="1"/>
  <c r="Q7970" i="1"/>
  <c r="Q7971" i="1"/>
  <c r="R7970" i="1"/>
  <c r="R7971" i="1"/>
  <c r="S7970" i="1"/>
  <c r="S7971" i="1"/>
  <c r="O7967" i="1"/>
  <c r="O7968" i="1"/>
  <c r="O7969" i="1"/>
  <c r="P7967" i="1"/>
  <c r="P7968" i="1"/>
  <c r="P7969" i="1"/>
  <c r="Q7967" i="1"/>
  <c r="Q7968" i="1"/>
  <c r="Q7969" i="1"/>
  <c r="R7967" i="1"/>
  <c r="R7968" i="1"/>
  <c r="R7969" i="1"/>
  <c r="S7967" i="1"/>
  <c r="S7968" i="1"/>
  <c r="S7969" i="1"/>
  <c r="O7966" i="1"/>
  <c r="P7966" i="1"/>
  <c r="Q7966" i="1"/>
  <c r="R7966" i="1"/>
  <c r="S7966" i="1"/>
  <c r="O7958" i="1"/>
  <c r="O7959" i="1"/>
  <c r="O7960" i="1"/>
  <c r="O7961" i="1"/>
  <c r="O7962" i="1"/>
  <c r="O7963" i="1"/>
  <c r="O7964" i="1"/>
  <c r="O7965" i="1"/>
  <c r="P7958" i="1"/>
  <c r="P7959" i="1"/>
  <c r="P7960" i="1"/>
  <c r="P7961" i="1"/>
  <c r="P7962" i="1"/>
  <c r="P7963" i="1"/>
  <c r="P7964" i="1"/>
  <c r="P7965" i="1"/>
  <c r="Q7958" i="1"/>
  <c r="Q7959" i="1"/>
  <c r="Q7960" i="1"/>
  <c r="Q7961" i="1"/>
  <c r="Q7962" i="1"/>
  <c r="Q7963" i="1"/>
  <c r="Q7964" i="1"/>
  <c r="Q7965" i="1"/>
  <c r="R7958" i="1"/>
  <c r="R7959" i="1"/>
  <c r="R7960" i="1"/>
  <c r="R7961" i="1"/>
  <c r="R7962" i="1"/>
  <c r="R7963" i="1"/>
  <c r="R7964" i="1"/>
  <c r="R7965" i="1"/>
  <c r="S7958" i="1"/>
  <c r="S7959" i="1"/>
  <c r="S7960" i="1"/>
  <c r="S7961" i="1"/>
  <c r="S7962" i="1"/>
  <c r="S7963" i="1"/>
  <c r="S7964" i="1"/>
  <c r="S7965" i="1"/>
  <c r="O7950" i="1"/>
  <c r="O7951" i="1"/>
  <c r="O7952" i="1"/>
  <c r="O7953" i="1"/>
  <c r="O7954" i="1"/>
  <c r="O7955" i="1"/>
  <c r="O7956" i="1"/>
  <c r="O7957" i="1"/>
  <c r="P7950" i="1"/>
  <c r="P7951" i="1"/>
  <c r="P7952" i="1"/>
  <c r="P7953" i="1"/>
  <c r="P7954" i="1"/>
  <c r="P7955" i="1"/>
  <c r="P7956" i="1"/>
  <c r="P7957" i="1"/>
  <c r="Q7950" i="1"/>
  <c r="Q7951" i="1"/>
  <c r="Q7952" i="1"/>
  <c r="Q7953" i="1"/>
  <c r="Q7954" i="1"/>
  <c r="Q7955" i="1"/>
  <c r="Q7956" i="1"/>
  <c r="Q7957" i="1"/>
  <c r="R7950" i="1"/>
  <c r="R7951" i="1"/>
  <c r="R7952" i="1"/>
  <c r="R7953" i="1"/>
  <c r="R7954" i="1"/>
  <c r="R7955" i="1"/>
  <c r="R7956" i="1"/>
  <c r="R7957" i="1"/>
  <c r="S7950" i="1"/>
  <c r="S7951" i="1"/>
  <c r="S7952" i="1"/>
  <c r="S7953" i="1"/>
  <c r="S7954" i="1"/>
  <c r="S7955" i="1"/>
  <c r="S7956" i="1"/>
  <c r="S7957" i="1"/>
  <c r="O7949" i="1"/>
  <c r="P7949" i="1"/>
  <c r="Q7949" i="1"/>
  <c r="R7949" i="1"/>
  <c r="S7949" i="1"/>
  <c r="O7948" i="1"/>
  <c r="P7948" i="1"/>
  <c r="Q7948" i="1"/>
  <c r="R7948" i="1"/>
  <c r="S7948" i="1"/>
  <c r="O7947" i="1"/>
  <c r="P7947" i="1"/>
  <c r="Q7947" i="1"/>
  <c r="R7947" i="1"/>
  <c r="S7947" i="1"/>
  <c r="O7946" i="1"/>
  <c r="P7946" i="1"/>
  <c r="Q7946" i="1"/>
  <c r="R7946" i="1"/>
  <c r="S7946" i="1"/>
  <c r="O7945" i="1"/>
  <c r="P7945" i="1"/>
  <c r="Q7945" i="1"/>
  <c r="R7945" i="1"/>
  <c r="S7945" i="1"/>
  <c r="O7944" i="1"/>
  <c r="P7944" i="1"/>
  <c r="Q7944" i="1"/>
  <c r="R7944" i="1"/>
  <c r="S7944" i="1"/>
  <c r="O7943" i="1"/>
  <c r="P7943" i="1"/>
  <c r="Q7943" i="1"/>
  <c r="R7943" i="1"/>
  <c r="S7943" i="1"/>
  <c r="O7942" i="1"/>
  <c r="P7942" i="1"/>
  <c r="Q7942" i="1"/>
  <c r="R7942" i="1"/>
  <c r="S7942" i="1"/>
  <c r="O7941" i="1"/>
  <c r="P7941" i="1"/>
  <c r="Q7941" i="1"/>
  <c r="R7941" i="1"/>
  <c r="S7941" i="1"/>
  <c r="O7940" i="1"/>
  <c r="P7940" i="1"/>
  <c r="Q7940" i="1"/>
  <c r="R7940" i="1"/>
  <c r="S7940" i="1"/>
  <c r="O7939" i="1"/>
  <c r="P7939" i="1"/>
  <c r="Q7939" i="1"/>
  <c r="R7939" i="1"/>
  <c r="S7939" i="1"/>
  <c r="O7938" i="1"/>
  <c r="P7938" i="1"/>
  <c r="Q7938" i="1"/>
  <c r="R7938" i="1"/>
  <c r="S7938" i="1"/>
  <c r="O7937" i="1"/>
  <c r="P7937" i="1"/>
  <c r="Q7937" i="1"/>
  <c r="R7937" i="1"/>
  <c r="S7937" i="1"/>
  <c r="O7936" i="1"/>
  <c r="P7936" i="1"/>
  <c r="Q7936" i="1"/>
  <c r="R7936" i="1"/>
  <c r="S7936" i="1"/>
  <c r="O7935" i="1"/>
  <c r="P7935" i="1"/>
  <c r="Q7935" i="1"/>
  <c r="R7935" i="1"/>
  <c r="S7935" i="1"/>
  <c r="O7934" i="1"/>
  <c r="P7934" i="1"/>
  <c r="Q7934" i="1"/>
  <c r="R7934" i="1"/>
  <c r="S7934" i="1"/>
  <c r="O7933" i="1"/>
  <c r="P7933" i="1"/>
  <c r="Q7933" i="1"/>
  <c r="R7933" i="1"/>
  <c r="S7933" i="1"/>
  <c r="O7932" i="1"/>
  <c r="P7932" i="1"/>
  <c r="Q7932" i="1"/>
  <c r="R7932" i="1"/>
  <c r="S7932" i="1"/>
  <c r="O7931" i="1"/>
  <c r="P7931" i="1"/>
  <c r="Q7931" i="1"/>
  <c r="R7931" i="1"/>
  <c r="S7931" i="1"/>
  <c r="O7930" i="1"/>
  <c r="P7930" i="1"/>
  <c r="Q7930" i="1"/>
  <c r="R7930" i="1"/>
  <c r="S7930" i="1"/>
  <c r="O7929" i="1"/>
  <c r="P7929" i="1"/>
  <c r="Q7929" i="1"/>
  <c r="R7929" i="1"/>
  <c r="S7929" i="1"/>
  <c r="O7928" i="1"/>
  <c r="P7928" i="1"/>
  <c r="Q7928" i="1"/>
  <c r="R7928" i="1"/>
  <c r="S7928" i="1"/>
  <c r="O7927" i="1"/>
  <c r="P7927" i="1"/>
  <c r="Q7927" i="1"/>
  <c r="R7927" i="1"/>
  <c r="S7927" i="1"/>
  <c r="O7926" i="1"/>
  <c r="P7926" i="1"/>
  <c r="Q7926" i="1"/>
  <c r="R7926" i="1"/>
  <c r="S7926" i="1"/>
  <c r="O7925" i="1"/>
  <c r="P7925" i="1"/>
  <c r="Q7925" i="1"/>
  <c r="R7925" i="1"/>
  <c r="S7925" i="1"/>
  <c r="O7924" i="1"/>
  <c r="P7924" i="1"/>
  <c r="Q7924" i="1"/>
  <c r="R7924" i="1"/>
  <c r="S7924" i="1"/>
  <c r="O7923" i="1"/>
  <c r="P7923" i="1"/>
  <c r="Q7923" i="1"/>
  <c r="R7923" i="1"/>
  <c r="S7923" i="1"/>
  <c r="O7922" i="1"/>
  <c r="P7922" i="1"/>
  <c r="Q7922" i="1"/>
  <c r="R7922" i="1"/>
  <c r="S7922" i="1"/>
  <c r="O7921" i="1"/>
  <c r="P7921" i="1"/>
  <c r="Q7921" i="1"/>
  <c r="R7921" i="1"/>
  <c r="S7921" i="1"/>
  <c r="O7920" i="1"/>
  <c r="P7920" i="1"/>
  <c r="Q7920" i="1"/>
  <c r="R7920" i="1"/>
  <c r="S7920" i="1"/>
  <c r="O7919" i="1"/>
  <c r="P7919" i="1"/>
  <c r="Q7919" i="1"/>
  <c r="R7919" i="1"/>
  <c r="S7919" i="1"/>
  <c r="O7918" i="1"/>
  <c r="P7918" i="1"/>
  <c r="Q7918" i="1"/>
  <c r="R7918" i="1"/>
  <c r="S7918" i="1"/>
  <c r="O7917" i="1"/>
  <c r="P7917" i="1"/>
  <c r="Q7917" i="1"/>
  <c r="R7917" i="1"/>
  <c r="S7917" i="1"/>
  <c r="O7916" i="1"/>
  <c r="P7916" i="1"/>
  <c r="Q7916" i="1"/>
  <c r="R7916" i="1"/>
  <c r="S7916" i="1"/>
  <c r="O7915" i="1"/>
  <c r="P7915" i="1"/>
  <c r="Q7915" i="1"/>
  <c r="R7915" i="1"/>
  <c r="S7915" i="1"/>
  <c r="O7914" i="1"/>
  <c r="P7914" i="1"/>
  <c r="Q7914" i="1"/>
  <c r="R7914" i="1"/>
  <c r="S7914" i="1"/>
  <c r="O7913" i="1"/>
  <c r="P7913" i="1"/>
  <c r="Q7913" i="1"/>
  <c r="R7913" i="1"/>
  <c r="S7913" i="1"/>
  <c r="O7912" i="1"/>
  <c r="P7912" i="1"/>
  <c r="Q7912" i="1"/>
  <c r="R7912" i="1"/>
  <c r="S7912" i="1"/>
  <c r="O7911" i="1"/>
  <c r="P7911" i="1"/>
  <c r="Q7911" i="1"/>
  <c r="R7911" i="1"/>
  <c r="S7911" i="1"/>
  <c r="O7910" i="1"/>
  <c r="P7910" i="1"/>
  <c r="Q7910" i="1"/>
  <c r="R7910" i="1"/>
  <c r="S7910" i="1"/>
  <c r="O7909" i="1"/>
  <c r="P7909" i="1"/>
  <c r="Q7909" i="1"/>
  <c r="R7909" i="1"/>
  <c r="S7909" i="1"/>
  <c r="O7906" i="1"/>
  <c r="O7907" i="1"/>
  <c r="O7908" i="1"/>
  <c r="P7906" i="1"/>
  <c r="P7907" i="1"/>
  <c r="P7908" i="1"/>
  <c r="Q7906" i="1"/>
  <c r="Q7907" i="1"/>
  <c r="Q7908" i="1"/>
  <c r="R7906" i="1"/>
  <c r="R7907" i="1"/>
  <c r="R7908" i="1"/>
  <c r="S7906" i="1"/>
  <c r="S7907" i="1"/>
  <c r="S7908" i="1"/>
  <c r="O7905" i="1"/>
  <c r="P7905" i="1"/>
  <c r="Q7905" i="1"/>
  <c r="R7905" i="1"/>
  <c r="S7905" i="1"/>
  <c r="O7904" i="1"/>
  <c r="P7904" i="1"/>
  <c r="Q7904" i="1"/>
  <c r="R7904" i="1"/>
  <c r="S7904" i="1"/>
  <c r="O7903" i="1"/>
  <c r="P7903" i="1"/>
  <c r="Q7903" i="1"/>
  <c r="R7903" i="1"/>
  <c r="S7903" i="1"/>
  <c r="O7902" i="1"/>
  <c r="P7902" i="1"/>
  <c r="Q7902" i="1"/>
  <c r="R7902" i="1"/>
  <c r="S7902" i="1"/>
  <c r="O7901" i="1"/>
  <c r="P7901" i="1"/>
  <c r="Q7901" i="1"/>
  <c r="R7901" i="1"/>
  <c r="S7901" i="1"/>
  <c r="O7900" i="1"/>
  <c r="P7900" i="1"/>
  <c r="Q7900" i="1"/>
  <c r="R7900" i="1"/>
  <c r="S7900" i="1"/>
  <c r="O7899" i="1"/>
  <c r="P7899" i="1"/>
  <c r="Q7899" i="1"/>
  <c r="R7899" i="1"/>
  <c r="S7899" i="1"/>
  <c r="O7898" i="1"/>
  <c r="P7898" i="1"/>
  <c r="Q7898" i="1"/>
  <c r="R7898" i="1"/>
  <c r="S7898" i="1"/>
  <c r="O7897" i="1"/>
  <c r="P7897" i="1"/>
  <c r="Q7897" i="1"/>
  <c r="R7897" i="1"/>
  <c r="S7897" i="1"/>
  <c r="O7896" i="1"/>
  <c r="P7896" i="1"/>
  <c r="Q7896" i="1"/>
  <c r="R7896" i="1"/>
  <c r="S7896" i="1"/>
  <c r="O7895" i="1"/>
  <c r="P7895" i="1"/>
  <c r="Q7895" i="1"/>
  <c r="R7895" i="1"/>
  <c r="S7895" i="1"/>
  <c r="O7893" i="1"/>
  <c r="O7894" i="1"/>
  <c r="P7893" i="1"/>
  <c r="P7894" i="1"/>
  <c r="Q7893" i="1"/>
  <c r="Q7894" i="1"/>
  <c r="R7893" i="1"/>
  <c r="R7894" i="1"/>
  <c r="S7893" i="1"/>
  <c r="S7894" i="1"/>
  <c r="O7892" i="1"/>
  <c r="P7892" i="1"/>
  <c r="Q7892" i="1"/>
  <c r="R7892" i="1"/>
  <c r="S7892" i="1"/>
  <c r="O7891" i="1"/>
  <c r="P7891" i="1"/>
  <c r="Q7891" i="1"/>
  <c r="R7891" i="1"/>
  <c r="S7891" i="1"/>
  <c r="O7889" i="1"/>
  <c r="O7890" i="1"/>
  <c r="P7889" i="1"/>
  <c r="P7890" i="1"/>
  <c r="Q7889" i="1"/>
  <c r="Q7890" i="1"/>
  <c r="R7889" i="1"/>
  <c r="R7890" i="1"/>
  <c r="S7889" i="1"/>
  <c r="S7890" i="1"/>
  <c r="O7888" i="1"/>
  <c r="P7888" i="1"/>
  <c r="Q7888" i="1"/>
  <c r="R7888" i="1"/>
  <c r="S7888" i="1"/>
  <c r="O7887" i="1"/>
  <c r="P7887" i="1"/>
  <c r="Q7887" i="1"/>
  <c r="R7887" i="1"/>
  <c r="S7887" i="1"/>
  <c r="O7886" i="1"/>
  <c r="P7886" i="1"/>
  <c r="Q7886" i="1"/>
  <c r="R7886" i="1"/>
  <c r="S7886" i="1"/>
  <c r="O7885" i="1"/>
  <c r="P7885" i="1"/>
  <c r="Q7885" i="1"/>
  <c r="R7885" i="1"/>
  <c r="S7885" i="1"/>
  <c r="O7884" i="1"/>
  <c r="P7884" i="1"/>
  <c r="Q7884" i="1"/>
  <c r="R7884" i="1"/>
  <c r="S7884" i="1"/>
  <c r="O7883" i="1"/>
  <c r="P7883" i="1"/>
  <c r="Q7883" i="1"/>
  <c r="R7883" i="1"/>
  <c r="S7883" i="1"/>
  <c r="O7882" i="1"/>
  <c r="P7882" i="1"/>
  <c r="Q7882" i="1"/>
  <c r="R7882" i="1"/>
  <c r="S7882" i="1"/>
  <c r="O7881" i="1"/>
  <c r="P7881" i="1"/>
  <c r="Q7881" i="1"/>
  <c r="R7881" i="1"/>
  <c r="S7881" i="1"/>
  <c r="O7880" i="1"/>
  <c r="P7880" i="1"/>
  <c r="Q7880" i="1"/>
  <c r="R7880" i="1"/>
  <c r="S7880" i="1"/>
  <c r="O7879" i="1"/>
  <c r="P7879" i="1"/>
  <c r="Q7879" i="1"/>
  <c r="R7879" i="1"/>
  <c r="S7879" i="1"/>
  <c r="O7878" i="1"/>
  <c r="P7878" i="1"/>
  <c r="Q7878" i="1"/>
  <c r="R7878" i="1"/>
  <c r="S7878" i="1"/>
  <c r="O7877" i="1"/>
  <c r="P7877" i="1"/>
  <c r="Q7877" i="1"/>
  <c r="R7877" i="1"/>
  <c r="S7877" i="1"/>
  <c r="O7876" i="1"/>
  <c r="P7876" i="1"/>
  <c r="Q7876" i="1"/>
  <c r="R7876" i="1"/>
  <c r="S7876" i="1"/>
  <c r="O7875" i="1"/>
  <c r="P7875" i="1"/>
  <c r="Q7875" i="1"/>
  <c r="R7875" i="1"/>
  <c r="S7875" i="1"/>
  <c r="O7874" i="1"/>
  <c r="P7874" i="1"/>
  <c r="Q7874" i="1"/>
  <c r="R7874" i="1"/>
  <c r="S7874" i="1"/>
  <c r="O7873" i="1"/>
  <c r="P7873" i="1"/>
  <c r="Q7873" i="1"/>
  <c r="R7873" i="1"/>
  <c r="S7873" i="1"/>
  <c r="O7872" i="1"/>
  <c r="P7872" i="1"/>
  <c r="Q7872" i="1"/>
  <c r="R7872" i="1"/>
  <c r="S7872" i="1"/>
  <c r="O7871" i="1"/>
  <c r="P7871" i="1"/>
  <c r="Q7871" i="1"/>
  <c r="R7871" i="1"/>
  <c r="S7871" i="1"/>
  <c r="O7869" i="1"/>
  <c r="O7870" i="1"/>
  <c r="P7869" i="1"/>
  <c r="P7870" i="1"/>
  <c r="Q7869" i="1"/>
  <c r="Q7870" i="1"/>
  <c r="R7869" i="1"/>
  <c r="R7870" i="1"/>
  <c r="S7869" i="1"/>
  <c r="S7870" i="1"/>
  <c r="O7868" i="1"/>
  <c r="P7868" i="1"/>
  <c r="Q7868" i="1"/>
  <c r="R7868" i="1"/>
  <c r="S7868" i="1"/>
  <c r="O7867" i="1"/>
  <c r="P7867" i="1"/>
  <c r="Q7867" i="1"/>
  <c r="R7867" i="1"/>
  <c r="S7867" i="1"/>
  <c r="O7866" i="1"/>
  <c r="P7866" i="1"/>
  <c r="Q7866" i="1"/>
  <c r="R7866" i="1"/>
  <c r="S7866" i="1"/>
  <c r="O7865" i="1"/>
  <c r="P7865" i="1"/>
  <c r="Q7865" i="1"/>
  <c r="R7865" i="1"/>
  <c r="S7865" i="1"/>
  <c r="O7864" i="1"/>
  <c r="P7864" i="1"/>
  <c r="Q7864" i="1"/>
  <c r="R7864" i="1"/>
  <c r="S7864" i="1"/>
  <c r="O7863" i="1"/>
  <c r="P7863" i="1"/>
  <c r="Q7863" i="1"/>
  <c r="R7863" i="1"/>
  <c r="S7863" i="1"/>
  <c r="O7862" i="1"/>
  <c r="P7862" i="1"/>
  <c r="Q7862" i="1"/>
  <c r="R7862" i="1"/>
  <c r="S7862" i="1"/>
  <c r="O7861" i="1"/>
  <c r="P7861" i="1"/>
  <c r="Q7861" i="1"/>
  <c r="R7861" i="1"/>
  <c r="S7861" i="1"/>
  <c r="O7860" i="1"/>
  <c r="P7860" i="1"/>
  <c r="Q7860" i="1"/>
  <c r="R7860" i="1"/>
  <c r="S7860" i="1"/>
  <c r="O7859" i="1"/>
  <c r="P7859" i="1"/>
  <c r="Q7859" i="1"/>
  <c r="R7859" i="1"/>
  <c r="S7859" i="1"/>
  <c r="O7858" i="1"/>
  <c r="P7858" i="1"/>
  <c r="Q7858" i="1"/>
  <c r="R7858" i="1"/>
  <c r="S7858" i="1"/>
  <c r="O7854" i="1"/>
  <c r="O7855" i="1"/>
  <c r="O7856" i="1"/>
  <c r="O7857" i="1"/>
  <c r="P7854" i="1"/>
  <c r="P7855" i="1"/>
  <c r="P7856" i="1"/>
  <c r="P7857" i="1"/>
  <c r="Q7854" i="1"/>
  <c r="Q7855" i="1"/>
  <c r="Q7856" i="1"/>
  <c r="Q7857" i="1"/>
  <c r="R7854" i="1"/>
  <c r="R7855" i="1"/>
  <c r="R7856" i="1"/>
  <c r="R7857" i="1"/>
  <c r="S7854" i="1"/>
  <c r="S7855" i="1"/>
  <c r="S7856" i="1"/>
  <c r="S7857" i="1"/>
  <c r="O7853" i="1"/>
  <c r="P7853" i="1"/>
  <c r="Q7853" i="1"/>
  <c r="R7853" i="1"/>
  <c r="S7853" i="1"/>
  <c r="O7852" i="1"/>
  <c r="P7852" i="1"/>
  <c r="Q7852" i="1"/>
  <c r="R7852" i="1"/>
  <c r="S7852" i="1"/>
  <c r="O7851" i="1"/>
  <c r="P7851" i="1"/>
  <c r="Q7851" i="1"/>
  <c r="R7851" i="1"/>
  <c r="S7851" i="1"/>
  <c r="O7850" i="1"/>
  <c r="P7850" i="1"/>
  <c r="Q7850" i="1"/>
  <c r="R7850" i="1"/>
  <c r="S7850" i="1"/>
  <c r="O7848" i="1"/>
  <c r="O7849" i="1"/>
  <c r="P7848" i="1"/>
  <c r="P7849" i="1"/>
  <c r="Q7848" i="1"/>
  <c r="Q7849" i="1"/>
  <c r="R7848" i="1"/>
  <c r="R7849" i="1"/>
  <c r="S7848" i="1"/>
  <c r="S7849" i="1"/>
  <c r="O7847" i="1"/>
  <c r="P7847" i="1"/>
  <c r="Q7847" i="1"/>
  <c r="R7847" i="1"/>
  <c r="S7847" i="1"/>
  <c r="O7846" i="1"/>
  <c r="P7846" i="1"/>
  <c r="Q7846" i="1"/>
  <c r="R7846" i="1"/>
  <c r="S7846" i="1"/>
  <c r="O7845" i="1"/>
  <c r="P7845" i="1"/>
  <c r="Q7845" i="1"/>
  <c r="R7845" i="1"/>
  <c r="S7845" i="1"/>
  <c r="O7844" i="1"/>
  <c r="P7844" i="1"/>
  <c r="Q7844" i="1"/>
  <c r="R7844" i="1"/>
  <c r="S7844" i="1"/>
  <c r="O7843" i="1"/>
  <c r="P7843" i="1"/>
  <c r="Q7843" i="1"/>
  <c r="R7843" i="1"/>
  <c r="S7843" i="1"/>
  <c r="O7842" i="1"/>
  <c r="P7842" i="1"/>
  <c r="Q7842" i="1"/>
  <c r="R7842" i="1"/>
  <c r="S7842" i="1"/>
  <c r="O7841" i="1"/>
  <c r="P7841" i="1"/>
  <c r="Q7841" i="1"/>
  <c r="R7841" i="1"/>
  <c r="S7841" i="1"/>
  <c r="O7840" i="1"/>
  <c r="P7840" i="1"/>
  <c r="Q7840" i="1"/>
  <c r="R7840" i="1"/>
  <c r="S7840" i="1"/>
  <c r="O7838" i="1"/>
  <c r="O7839" i="1"/>
  <c r="P7838" i="1"/>
  <c r="P7839" i="1"/>
  <c r="Q7838" i="1"/>
  <c r="Q7839" i="1"/>
  <c r="R7838" i="1"/>
  <c r="R7839" i="1"/>
  <c r="S7838" i="1"/>
  <c r="S7839" i="1"/>
  <c r="O7837" i="1"/>
  <c r="P7837" i="1"/>
  <c r="Q7837" i="1"/>
  <c r="R7837" i="1"/>
  <c r="S7837" i="1"/>
  <c r="O7836" i="1"/>
  <c r="P7836" i="1"/>
  <c r="Q7836" i="1"/>
  <c r="R7836" i="1"/>
  <c r="S7836" i="1"/>
  <c r="O7835" i="1"/>
  <c r="P7835" i="1"/>
  <c r="Q7835" i="1"/>
  <c r="R7835" i="1"/>
  <c r="S7835" i="1"/>
  <c r="O7834" i="1"/>
  <c r="P7834" i="1"/>
  <c r="Q7834" i="1"/>
  <c r="R7834" i="1"/>
  <c r="S7834" i="1"/>
  <c r="O7833" i="1"/>
  <c r="P7833" i="1"/>
  <c r="Q7833" i="1"/>
  <c r="R7833" i="1"/>
  <c r="S7833" i="1"/>
  <c r="O7832" i="1"/>
  <c r="P7832" i="1"/>
  <c r="Q7832" i="1"/>
  <c r="R7832" i="1"/>
  <c r="S7832" i="1"/>
  <c r="O7831" i="1"/>
  <c r="P7831" i="1"/>
  <c r="Q7831" i="1"/>
  <c r="R7831" i="1"/>
  <c r="S7831" i="1"/>
  <c r="O7830" i="1"/>
  <c r="P7830" i="1"/>
  <c r="Q7830" i="1"/>
  <c r="R7830" i="1"/>
  <c r="S7830" i="1"/>
  <c r="O7829" i="1"/>
  <c r="P7829" i="1"/>
  <c r="Q7829" i="1"/>
  <c r="R7829" i="1"/>
  <c r="S7829" i="1"/>
  <c r="O7826" i="1"/>
  <c r="O7827" i="1"/>
  <c r="O7828" i="1"/>
  <c r="P7826" i="1"/>
  <c r="P7827" i="1"/>
  <c r="P7828" i="1"/>
  <c r="Q7826" i="1"/>
  <c r="Q7827" i="1"/>
  <c r="Q7828" i="1"/>
  <c r="R7826" i="1"/>
  <c r="R7827" i="1"/>
  <c r="R7828" i="1"/>
  <c r="S7826" i="1"/>
  <c r="S7827" i="1"/>
  <c r="S7828" i="1"/>
  <c r="O7825" i="1"/>
  <c r="P7825" i="1"/>
  <c r="Q7825" i="1"/>
  <c r="R7825" i="1"/>
  <c r="S7825" i="1"/>
  <c r="O7824" i="1"/>
  <c r="P7824" i="1"/>
  <c r="Q7824" i="1"/>
  <c r="R7824" i="1"/>
  <c r="S7824" i="1"/>
  <c r="O7823" i="1"/>
  <c r="P7823" i="1"/>
  <c r="Q7823" i="1"/>
  <c r="R7823" i="1"/>
  <c r="S7823" i="1"/>
  <c r="O7822" i="1"/>
  <c r="P7822" i="1"/>
  <c r="Q7822" i="1"/>
  <c r="R7822" i="1"/>
  <c r="S7822" i="1"/>
  <c r="O7821" i="1"/>
  <c r="P7821" i="1"/>
  <c r="Q7821" i="1"/>
  <c r="R7821" i="1"/>
  <c r="S7821" i="1"/>
  <c r="O7820" i="1"/>
  <c r="P7820" i="1"/>
  <c r="Q7820" i="1"/>
  <c r="R7820" i="1"/>
  <c r="S7820" i="1"/>
  <c r="O7819" i="1"/>
  <c r="P7819" i="1"/>
  <c r="Q7819" i="1"/>
  <c r="R7819" i="1"/>
  <c r="S7819" i="1"/>
  <c r="O7818" i="1"/>
  <c r="P7818" i="1"/>
  <c r="Q7818" i="1"/>
  <c r="R7818" i="1"/>
  <c r="S7818" i="1"/>
  <c r="O7817" i="1"/>
  <c r="P7817" i="1"/>
  <c r="Q7817" i="1"/>
  <c r="R7817" i="1"/>
  <c r="S7817" i="1"/>
  <c r="O7816" i="1"/>
  <c r="P7816" i="1"/>
  <c r="Q7816" i="1"/>
  <c r="R7816" i="1"/>
  <c r="S7816" i="1"/>
  <c r="O7815" i="1"/>
  <c r="P7815" i="1"/>
  <c r="Q7815" i="1"/>
  <c r="R7815" i="1"/>
  <c r="S7815" i="1"/>
  <c r="O7814" i="1"/>
  <c r="P7814" i="1"/>
  <c r="Q7814" i="1"/>
  <c r="R7814" i="1"/>
  <c r="S7814" i="1"/>
  <c r="O7813" i="1"/>
  <c r="P7813" i="1"/>
  <c r="Q7813" i="1"/>
  <c r="R7813" i="1"/>
  <c r="S7813" i="1"/>
  <c r="O7811" i="1"/>
  <c r="O7812" i="1"/>
  <c r="P7811" i="1"/>
  <c r="P7812" i="1"/>
  <c r="Q7811" i="1"/>
  <c r="Q7812" i="1"/>
  <c r="R7811" i="1"/>
  <c r="R7812" i="1"/>
  <c r="S7811" i="1"/>
  <c r="S7812" i="1"/>
  <c r="O7810" i="1"/>
  <c r="P7810" i="1"/>
  <c r="Q7810" i="1"/>
  <c r="R7810" i="1"/>
  <c r="S7810" i="1"/>
  <c r="O7809" i="1"/>
  <c r="P7809" i="1"/>
  <c r="Q7809" i="1"/>
  <c r="R7809" i="1"/>
  <c r="S7809" i="1"/>
  <c r="O7806" i="1"/>
  <c r="O7807" i="1"/>
  <c r="O7808" i="1"/>
  <c r="P7806" i="1"/>
  <c r="P7807" i="1"/>
  <c r="P7808" i="1"/>
  <c r="Q7806" i="1"/>
  <c r="Q7807" i="1"/>
  <c r="Q7808" i="1"/>
  <c r="R7806" i="1"/>
  <c r="R7807" i="1"/>
  <c r="R7808" i="1"/>
  <c r="S7806" i="1"/>
  <c r="S7807" i="1"/>
  <c r="S7808" i="1"/>
  <c r="AC2" i="7"/>
  <c r="AD2" i="7" s="1"/>
  <c r="AA1" i="7" s="1"/>
  <c r="O7804" i="1"/>
  <c r="O7805" i="1"/>
  <c r="P7804" i="1"/>
  <c r="P7805" i="1"/>
  <c r="Q7804" i="1"/>
  <c r="Q7805" i="1"/>
  <c r="R7804" i="1"/>
  <c r="R7805" i="1"/>
  <c r="S7804" i="1"/>
  <c r="S7805" i="1"/>
  <c r="O7803" i="1"/>
  <c r="P7803" i="1"/>
  <c r="Q7803" i="1"/>
  <c r="R7803" i="1"/>
  <c r="S7803" i="1"/>
  <c r="O7802" i="1"/>
  <c r="P7802" i="1"/>
  <c r="Q7802" i="1"/>
  <c r="R7802" i="1"/>
  <c r="S7802" i="1"/>
  <c r="O7801" i="1"/>
  <c r="P7801" i="1"/>
  <c r="Q7801" i="1"/>
  <c r="R7801" i="1"/>
  <c r="S7801" i="1"/>
  <c r="O7800" i="1"/>
  <c r="P7800" i="1"/>
  <c r="Q7800" i="1"/>
  <c r="R7800" i="1"/>
  <c r="S7800" i="1"/>
  <c r="O7799" i="1"/>
  <c r="P7799" i="1"/>
  <c r="Q7799" i="1"/>
  <c r="R7799" i="1"/>
  <c r="S7799" i="1"/>
  <c r="O7798" i="1"/>
  <c r="P7798" i="1"/>
  <c r="Q7798" i="1"/>
  <c r="R7798" i="1"/>
  <c r="S7798" i="1"/>
  <c r="O7797" i="1"/>
  <c r="P7797" i="1"/>
  <c r="Q7797" i="1"/>
  <c r="R7797" i="1"/>
  <c r="S7797" i="1"/>
  <c r="O7796" i="1"/>
  <c r="P7796" i="1"/>
  <c r="Q7796" i="1"/>
  <c r="R7796" i="1"/>
  <c r="S7796" i="1"/>
  <c r="O7795" i="1"/>
  <c r="P7795" i="1"/>
  <c r="Q7795" i="1"/>
  <c r="R7795" i="1"/>
  <c r="S7795" i="1"/>
  <c r="O7794" i="1"/>
  <c r="P7794" i="1"/>
  <c r="Q7794" i="1"/>
  <c r="R7794" i="1"/>
  <c r="S7794" i="1"/>
  <c r="O7793" i="1"/>
  <c r="P7793" i="1"/>
  <c r="Q7793" i="1"/>
  <c r="R7793" i="1"/>
  <c r="S7793" i="1"/>
  <c r="O7792" i="1"/>
  <c r="P7792" i="1"/>
  <c r="Q7792" i="1"/>
  <c r="R7792" i="1"/>
  <c r="S7792" i="1"/>
  <c r="O7791" i="1"/>
  <c r="P7791" i="1"/>
  <c r="Q7791" i="1"/>
  <c r="R7791" i="1"/>
  <c r="S7791" i="1"/>
  <c r="O7789" i="1"/>
  <c r="O7790" i="1"/>
  <c r="P7789" i="1"/>
  <c r="P7790" i="1"/>
  <c r="Q7789" i="1"/>
  <c r="Q7790" i="1"/>
  <c r="R7789" i="1"/>
  <c r="R7790" i="1"/>
  <c r="S7789" i="1"/>
  <c r="S7790" i="1"/>
  <c r="O7785" i="1"/>
  <c r="O7786" i="1"/>
  <c r="O7787" i="1"/>
  <c r="O7788" i="1"/>
  <c r="P7785" i="1"/>
  <c r="P7786" i="1"/>
  <c r="P7787" i="1"/>
  <c r="P7788" i="1"/>
  <c r="Q7785" i="1"/>
  <c r="Q7786" i="1"/>
  <c r="Q7787" i="1"/>
  <c r="Q7788" i="1"/>
  <c r="R7785" i="1"/>
  <c r="R7786" i="1"/>
  <c r="R7787" i="1"/>
  <c r="R7788" i="1"/>
  <c r="S7785" i="1"/>
  <c r="S7786" i="1"/>
  <c r="S7787" i="1"/>
  <c r="S7788" i="1"/>
  <c r="O7784" i="1"/>
  <c r="P7784" i="1"/>
  <c r="Q7784" i="1"/>
  <c r="R7784" i="1"/>
  <c r="S7784" i="1"/>
  <c r="O7783" i="1"/>
  <c r="P7783" i="1"/>
  <c r="Q7783" i="1"/>
  <c r="R7783" i="1"/>
  <c r="S7783" i="1"/>
  <c r="O7782" i="1"/>
  <c r="P7782" i="1"/>
  <c r="Q7782" i="1"/>
  <c r="R7782" i="1"/>
  <c r="S7782" i="1"/>
  <c r="O7781" i="1"/>
  <c r="P7781" i="1"/>
  <c r="Q7781" i="1"/>
  <c r="R7781" i="1"/>
  <c r="S7781" i="1"/>
  <c r="O7780" i="1"/>
  <c r="P7780" i="1"/>
  <c r="Q7780" i="1"/>
  <c r="R7780" i="1"/>
  <c r="S7780" i="1"/>
  <c r="O7778" i="1"/>
  <c r="O7779" i="1"/>
  <c r="P7778" i="1"/>
  <c r="P7779" i="1"/>
  <c r="Q7778" i="1"/>
  <c r="Q7779" i="1"/>
  <c r="R7778" i="1"/>
  <c r="R7779" i="1"/>
  <c r="S7778" i="1"/>
  <c r="S7779" i="1"/>
  <c r="O7777" i="1"/>
  <c r="P7777" i="1"/>
  <c r="Q7777" i="1"/>
  <c r="R7777" i="1"/>
  <c r="S7777" i="1"/>
  <c r="O7776" i="1"/>
  <c r="P7776" i="1"/>
  <c r="Q7776" i="1"/>
  <c r="R7776" i="1"/>
  <c r="S7776" i="1"/>
  <c r="O7775" i="1"/>
  <c r="P7775" i="1"/>
  <c r="Q7775" i="1"/>
  <c r="R7775" i="1"/>
  <c r="S7775" i="1"/>
  <c r="O7774" i="1"/>
  <c r="P7774" i="1"/>
  <c r="Q7774" i="1"/>
  <c r="R7774" i="1"/>
  <c r="S7774" i="1"/>
  <c r="O7772" i="1"/>
  <c r="O7773" i="1"/>
  <c r="P7772" i="1"/>
  <c r="P7773" i="1"/>
  <c r="Q7772" i="1"/>
  <c r="Q7773" i="1"/>
  <c r="R7772" i="1"/>
  <c r="R7773" i="1"/>
  <c r="S7772" i="1"/>
  <c r="S7773" i="1"/>
  <c r="O7771" i="1"/>
  <c r="P7771" i="1"/>
  <c r="Q7771" i="1"/>
  <c r="R7771" i="1"/>
  <c r="S7771" i="1"/>
  <c r="O7770" i="1"/>
  <c r="P7770" i="1"/>
  <c r="Q7770" i="1"/>
  <c r="R7770" i="1"/>
  <c r="S7770" i="1"/>
  <c r="O7769" i="1"/>
  <c r="P7769" i="1"/>
  <c r="Q7769" i="1"/>
  <c r="R7769" i="1"/>
  <c r="S7769" i="1"/>
  <c r="O7768" i="1"/>
  <c r="P7768" i="1"/>
  <c r="Q7768" i="1"/>
  <c r="R7768" i="1"/>
  <c r="S7768" i="1"/>
  <c r="O7767" i="1"/>
  <c r="P7767" i="1"/>
  <c r="Q7767" i="1"/>
  <c r="R7767" i="1"/>
  <c r="S7767" i="1"/>
  <c r="O7766" i="1"/>
  <c r="P7766" i="1"/>
  <c r="Q7766" i="1"/>
  <c r="R7766" i="1"/>
  <c r="S7766" i="1"/>
  <c r="O7765" i="1"/>
  <c r="P7765" i="1"/>
  <c r="Q7765" i="1"/>
  <c r="R7765" i="1"/>
  <c r="S7765" i="1"/>
  <c r="O7764" i="1"/>
  <c r="P7764" i="1"/>
  <c r="Q7764" i="1"/>
  <c r="R7764" i="1"/>
  <c r="S7764" i="1"/>
  <c r="O7763" i="1"/>
  <c r="P7763" i="1"/>
  <c r="Q7763" i="1"/>
  <c r="R7763" i="1"/>
  <c r="S7763" i="1"/>
  <c r="O7762" i="1"/>
  <c r="P7762" i="1"/>
  <c r="Q7762" i="1"/>
  <c r="R7762" i="1"/>
  <c r="S7762" i="1"/>
  <c r="O7761" i="1"/>
  <c r="P7761" i="1"/>
  <c r="Q7761" i="1"/>
  <c r="R7761" i="1"/>
  <c r="S7761" i="1"/>
  <c r="O7760" i="1"/>
  <c r="P7760" i="1"/>
  <c r="Q7760" i="1"/>
  <c r="R7760" i="1"/>
  <c r="S7760" i="1"/>
  <c r="O7759" i="1"/>
  <c r="P7759" i="1"/>
  <c r="Q7759" i="1"/>
  <c r="R7759" i="1"/>
  <c r="S7759" i="1"/>
  <c r="O7758" i="1"/>
  <c r="P7758" i="1"/>
  <c r="Q7758" i="1"/>
  <c r="R7758" i="1"/>
  <c r="S7758" i="1"/>
  <c r="O7755" i="1"/>
  <c r="O7756" i="1"/>
  <c r="O7757" i="1"/>
  <c r="P7755" i="1"/>
  <c r="P7756" i="1"/>
  <c r="P7757" i="1"/>
  <c r="Q7755" i="1"/>
  <c r="Q7756" i="1"/>
  <c r="Q7757" i="1"/>
  <c r="R7755" i="1"/>
  <c r="R7756" i="1"/>
  <c r="R7757" i="1"/>
  <c r="S7755" i="1"/>
  <c r="S7756" i="1"/>
  <c r="S7757" i="1"/>
  <c r="O7754" i="1"/>
  <c r="P7754" i="1"/>
  <c r="Q7754" i="1"/>
  <c r="R7754" i="1"/>
  <c r="S7754" i="1"/>
  <c r="O7753" i="1"/>
  <c r="P7753" i="1"/>
  <c r="Q7753" i="1"/>
  <c r="R7753" i="1"/>
  <c r="S7753" i="1"/>
  <c r="O7751" i="1"/>
  <c r="O7752" i="1"/>
  <c r="P7751" i="1"/>
  <c r="P7752" i="1"/>
  <c r="Q7751" i="1"/>
  <c r="Q7752" i="1"/>
  <c r="R7751" i="1"/>
  <c r="R7752" i="1"/>
  <c r="S7751" i="1"/>
  <c r="S7752" i="1"/>
  <c r="O7746" i="1"/>
  <c r="O7747" i="1"/>
  <c r="O7748" i="1"/>
  <c r="O7749" i="1"/>
  <c r="O7750" i="1"/>
  <c r="P7746" i="1"/>
  <c r="P7747" i="1"/>
  <c r="P7748" i="1"/>
  <c r="P7749" i="1"/>
  <c r="P7750" i="1"/>
  <c r="Q7746" i="1"/>
  <c r="Q7747" i="1"/>
  <c r="Q7748" i="1"/>
  <c r="Q7749" i="1"/>
  <c r="Q7750" i="1"/>
  <c r="R7746" i="1"/>
  <c r="R7747" i="1"/>
  <c r="R7748" i="1"/>
  <c r="R7749" i="1"/>
  <c r="R7750" i="1"/>
  <c r="S7746" i="1"/>
  <c r="S7747" i="1"/>
  <c r="S7748" i="1"/>
  <c r="S7749" i="1"/>
  <c r="S7750" i="1"/>
  <c r="O7745" i="1"/>
  <c r="P7745" i="1"/>
  <c r="Q7745" i="1"/>
  <c r="R7745" i="1"/>
  <c r="S7745" i="1"/>
  <c r="O7744" i="1"/>
  <c r="P7744" i="1"/>
  <c r="Q7744" i="1"/>
  <c r="R7744" i="1"/>
  <c r="S7744" i="1"/>
  <c r="O7743" i="1"/>
  <c r="P7743" i="1"/>
  <c r="Q7743" i="1"/>
  <c r="R7743" i="1"/>
  <c r="S7743" i="1"/>
  <c r="O7742" i="1"/>
  <c r="P7742" i="1"/>
  <c r="Q7742" i="1"/>
  <c r="R7742" i="1"/>
  <c r="S7742" i="1"/>
  <c r="O7738" i="1"/>
  <c r="O7739" i="1"/>
  <c r="O7740" i="1"/>
  <c r="O7741" i="1"/>
  <c r="P7738" i="1"/>
  <c r="P7739" i="1"/>
  <c r="P7740" i="1"/>
  <c r="P7741" i="1"/>
  <c r="Q7738" i="1"/>
  <c r="Q7739" i="1"/>
  <c r="Q7740" i="1"/>
  <c r="Q7741" i="1"/>
  <c r="R7738" i="1"/>
  <c r="R7739" i="1"/>
  <c r="R7740" i="1"/>
  <c r="R7741" i="1"/>
  <c r="S7738" i="1"/>
  <c r="S7739" i="1"/>
  <c r="S7740" i="1"/>
  <c r="S7741" i="1"/>
  <c r="O7737" i="1"/>
  <c r="P7737" i="1"/>
  <c r="Q7737" i="1"/>
  <c r="R7737" i="1"/>
  <c r="S7737" i="1"/>
  <c r="O7731" i="1"/>
  <c r="O7732" i="1"/>
  <c r="O7733" i="1"/>
  <c r="O7734" i="1"/>
  <c r="O7735" i="1"/>
  <c r="O7736" i="1"/>
  <c r="P7731" i="1"/>
  <c r="P7732" i="1"/>
  <c r="P7733" i="1"/>
  <c r="P7734" i="1"/>
  <c r="P7735" i="1"/>
  <c r="P7736" i="1"/>
  <c r="Q7731" i="1"/>
  <c r="Q7732" i="1"/>
  <c r="Q7733" i="1"/>
  <c r="Q7734" i="1"/>
  <c r="Q7735" i="1"/>
  <c r="Q7736" i="1"/>
  <c r="R7731" i="1"/>
  <c r="R7732" i="1"/>
  <c r="R7733" i="1"/>
  <c r="R7734" i="1"/>
  <c r="R7735" i="1"/>
  <c r="R7736" i="1"/>
  <c r="S7731" i="1"/>
  <c r="S7732" i="1"/>
  <c r="S7733" i="1"/>
  <c r="S7734" i="1"/>
  <c r="S7735" i="1"/>
  <c r="S7736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O7713" i="1"/>
  <c r="P7713" i="1"/>
  <c r="Q7713" i="1"/>
  <c r="R7713" i="1"/>
  <c r="S7713" i="1"/>
  <c r="O7712" i="1"/>
  <c r="P7712" i="1"/>
  <c r="Q7712" i="1"/>
  <c r="R7712" i="1"/>
  <c r="S7712" i="1"/>
  <c r="O7710" i="1"/>
  <c r="O7711" i="1"/>
  <c r="P7710" i="1"/>
  <c r="P7711" i="1"/>
  <c r="Q7710" i="1"/>
  <c r="Q7711" i="1"/>
  <c r="R7710" i="1"/>
  <c r="R7711" i="1"/>
  <c r="S7710" i="1"/>
  <c r="S7711" i="1"/>
  <c r="O7709" i="1"/>
  <c r="P7709" i="1"/>
  <c r="Q7709" i="1"/>
  <c r="R7709" i="1"/>
  <c r="S7709" i="1"/>
  <c r="O7708" i="1"/>
  <c r="P7708" i="1"/>
  <c r="Q7708" i="1"/>
  <c r="R7708" i="1"/>
  <c r="S7708" i="1"/>
  <c r="O7705" i="1"/>
  <c r="O7706" i="1"/>
  <c r="O7707" i="1"/>
  <c r="P7705" i="1"/>
  <c r="P7706" i="1"/>
  <c r="P7707" i="1"/>
  <c r="Q7705" i="1"/>
  <c r="Q7706" i="1"/>
  <c r="Q7707" i="1"/>
  <c r="R7705" i="1"/>
  <c r="R7706" i="1"/>
  <c r="R7707" i="1"/>
  <c r="S7705" i="1"/>
  <c r="S7706" i="1"/>
  <c r="S7707" i="1"/>
  <c r="O7704" i="1"/>
  <c r="P7704" i="1"/>
  <c r="Q7704" i="1"/>
  <c r="R7704" i="1"/>
  <c r="S7704" i="1"/>
  <c r="O7703" i="1"/>
  <c r="P7703" i="1"/>
  <c r="Q7703" i="1"/>
  <c r="R7703" i="1"/>
  <c r="S7703" i="1"/>
  <c r="O7702" i="1"/>
  <c r="P7702" i="1"/>
  <c r="Q7702" i="1"/>
  <c r="R7702" i="1"/>
  <c r="S7702" i="1"/>
  <c r="O7701" i="1"/>
  <c r="P7701" i="1"/>
  <c r="Q7701" i="1"/>
  <c r="R7701" i="1"/>
  <c r="S7701" i="1"/>
  <c r="O7700" i="1"/>
  <c r="P7700" i="1"/>
  <c r="Q7700" i="1"/>
  <c r="R7700" i="1"/>
  <c r="S7700" i="1"/>
  <c r="O7699" i="1"/>
  <c r="P7699" i="1"/>
  <c r="Q7699" i="1"/>
  <c r="R7699" i="1"/>
  <c r="S7699" i="1"/>
  <c r="O7698" i="1"/>
  <c r="P7698" i="1"/>
  <c r="Q7698" i="1"/>
  <c r="R7698" i="1"/>
  <c r="S7698" i="1"/>
  <c r="O7697" i="1"/>
  <c r="P7697" i="1"/>
  <c r="Q7697" i="1"/>
  <c r="R7697" i="1"/>
  <c r="S7697" i="1"/>
  <c r="O7696" i="1"/>
  <c r="P7696" i="1"/>
  <c r="Q7696" i="1"/>
  <c r="R7696" i="1"/>
  <c r="S7696" i="1"/>
  <c r="O7695" i="1"/>
  <c r="P7695" i="1"/>
  <c r="Q7695" i="1"/>
  <c r="R7695" i="1"/>
  <c r="S7695" i="1"/>
  <c r="O7694" i="1"/>
  <c r="P7694" i="1"/>
  <c r="Q7694" i="1"/>
  <c r="R7694" i="1"/>
  <c r="S7694" i="1"/>
  <c r="O7693" i="1"/>
  <c r="P7693" i="1"/>
  <c r="Q7693" i="1"/>
  <c r="R7693" i="1"/>
  <c r="S7693" i="1"/>
  <c r="O7692" i="1"/>
  <c r="P7692" i="1"/>
  <c r="Q7692" i="1"/>
  <c r="R7692" i="1"/>
  <c r="S7692" i="1"/>
  <c r="O7691" i="1"/>
  <c r="P7691" i="1"/>
  <c r="Q7691" i="1"/>
  <c r="R7691" i="1"/>
  <c r="S7691" i="1"/>
  <c r="O7690" i="1"/>
  <c r="P7690" i="1"/>
  <c r="Q7690" i="1"/>
  <c r="R7690" i="1"/>
  <c r="S7690" i="1"/>
  <c r="O7689" i="1"/>
  <c r="P7689" i="1"/>
  <c r="Q7689" i="1"/>
  <c r="R7689" i="1"/>
  <c r="S7689" i="1"/>
  <c r="O7688" i="1"/>
  <c r="P7688" i="1"/>
  <c r="Q7688" i="1"/>
  <c r="R7688" i="1"/>
  <c r="S7688" i="1"/>
  <c r="O7687" i="1"/>
  <c r="P7687" i="1"/>
  <c r="Q7687" i="1"/>
  <c r="R7687" i="1"/>
  <c r="S7687" i="1"/>
  <c r="O7686" i="1"/>
  <c r="P7686" i="1"/>
  <c r="Q7686" i="1"/>
  <c r="R7686" i="1"/>
  <c r="S7686" i="1"/>
  <c r="O7685" i="1"/>
  <c r="P7685" i="1"/>
  <c r="Q7685" i="1"/>
  <c r="R7685" i="1"/>
  <c r="S7685" i="1"/>
  <c r="O7684" i="1"/>
  <c r="P7684" i="1"/>
  <c r="Q7684" i="1"/>
  <c r="R7684" i="1"/>
  <c r="S7684" i="1"/>
  <c r="O7683" i="1"/>
  <c r="P7683" i="1"/>
  <c r="Q7683" i="1"/>
  <c r="R7683" i="1"/>
  <c r="S7683" i="1"/>
  <c r="O7682" i="1"/>
  <c r="P7682" i="1"/>
  <c r="Q7682" i="1"/>
  <c r="R7682" i="1"/>
  <c r="S7682" i="1"/>
  <c r="O7681" i="1"/>
  <c r="P7681" i="1"/>
  <c r="Q7681" i="1"/>
  <c r="R7681" i="1"/>
  <c r="S7681" i="1"/>
  <c r="O7680" i="1"/>
  <c r="P7680" i="1"/>
  <c r="Q7680" i="1"/>
  <c r="R7680" i="1"/>
  <c r="S7680" i="1"/>
  <c r="O7679" i="1"/>
  <c r="P7679" i="1"/>
  <c r="Q7679" i="1"/>
  <c r="R7679" i="1"/>
  <c r="S7679" i="1"/>
  <c r="O7678" i="1"/>
  <c r="P7678" i="1"/>
  <c r="Q7678" i="1"/>
  <c r="R7678" i="1"/>
  <c r="S7678" i="1"/>
  <c r="O7677" i="1"/>
  <c r="P7677" i="1"/>
  <c r="Q7677" i="1"/>
  <c r="R7677" i="1"/>
  <c r="S7677" i="1"/>
  <c r="O7676" i="1"/>
  <c r="P7676" i="1"/>
  <c r="Q7676" i="1"/>
  <c r="R7676" i="1"/>
  <c r="S7676" i="1"/>
  <c r="O7675" i="1"/>
  <c r="P7675" i="1"/>
  <c r="Q7675" i="1"/>
  <c r="R7675" i="1"/>
  <c r="S7675" i="1"/>
  <c r="O7674" i="1"/>
  <c r="P7674" i="1"/>
  <c r="Q7674" i="1"/>
  <c r="R7674" i="1"/>
  <c r="S7674" i="1"/>
  <c r="O7673" i="1"/>
  <c r="P7673" i="1"/>
  <c r="Q7673" i="1"/>
  <c r="R7673" i="1"/>
  <c r="S7673" i="1"/>
  <c r="O7672" i="1"/>
  <c r="P7672" i="1"/>
  <c r="Q7672" i="1"/>
  <c r="R7672" i="1"/>
  <c r="S7672" i="1"/>
  <c r="O7671" i="1"/>
  <c r="P7671" i="1"/>
  <c r="Q7671" i="1"/>
  <c r="R7671" i="1"/>
  <c r="S7671" i="1"/>
  <c r="O7670" i="1"/>
  <c r="P7670" i="1"/>
  <c r="Q7670" i="1"/>
  <c r="R7670" i="1"/>
  <c r="S7670" i="1"/>
  <c r="O7669" i="1"/>
  <c r="P7669" i="1"/>
  <c r="Q7669" i="1"/>
  <c r="R7669" i="1"/>
  <c r="S7669" i="1"/>
  <c r="O7668" i="1"/>
  <c r="P7668" i="1"/>
  <c r="Q7668" i="1"/>
  <c r="R7668" i="1"/>
  <c r="S7668" i="1"/>
  <c r="O7667" i="1"/>
  <c r="P7667" i="1"/>
  <c r="Q7667" i="1"/>
  <c r="R7667" i="1"/>
  <c r="S7667" i="1"/>
  <c r="O7666" i="1"/>
  <c r="P7666" i="1"/>
  <c r="Q7666" i="1"/>
  <c r="R7666" i="1"/>
  <c r="S7666" i="1"/>
  <c r="O7665" i="1"/>
  <c r="P7665" i="1"/>
  <c r="Q7665" i="1"/>
  <c r="R7665" i="1"/>
  <c r="S7665" i="1"/>
  <c r="O7664" i="1"/>
  <c r="P7664" i="1"/>
  <c r="Q7664" i="1"/>
  <c r="R7664" i="1"/>
  <c r="S7664" i="1"/>
  <c r="O7663" i="1"/>
  <c r="P7663" i="1"/>
  <c r="Q7663" i="1"/>
  <c r="R7663" i="1"/>
  <c r="S7663" i="1"/>
  <c r="O7662" i="1"/>
  <c r="P7662" i="1"/>
  <c r="Q7662" i="1"/>
  <c r="R7662" i="1"/>
  <c r="S7662" i="1"/>
  <c r="O7661" i="1"/>
  <c r="P7661" i="1"/>
  <c r="Q7661" i="1"/>
  <c r="R7661" i="1"/>
  <c r="S7661" i="1"/>
  <c r="O7660" i="1"/>
  <c r="P7660" i="1"/>
  <c r="Q7660" i="1"/>
  <c r="R7660" i="1"/>
  <c r="S7660" i="1"/>
  <c r="O7659" i="1"/>
  <c r="P7659" i="1"/>
  <c r="Q7659" i="1"/>
  <c r="R7659" i="1"/>
  <c r="S7659" i="1"/>
  <c r="O7658" i="1"/>
  <c r="P7658" i="1"/>
  <c r="Q7658" i="1"/>
  <c r="R7658" i="1"/>
  <c r="S7658" i="1"/>
  <c r="O7657" i="1"/>
  <c r="P7657" i="1"/>
  <c r="Q7657" i="1"/>
  <c r="R7657" i="1"/>
  <c r="S7657" i="1"/>
  <c r="O7656" i="1"/>
  <c r="P7656" i="1"/>
  <c r="Q7656" i="1"/>
  <c r="R7656" i="1"/>
  <c r="S7656" i="1"/>
  <c r="O7655" i="1"/>
  <c r="P7655" i="1"/>
  <c r="Q7655" i="1"/>
  <c r="R7655" i="1"/>
  <c r="S7655" i="1"/>
  <c r="O7654" i="1"/>
  <c r="P7654" i="1"/>
  <c r="Q7654" i="1"/>
  <c r="R7654" i="1"/>
  <c r="S7654" i="1"/>
  <c r="O7653" i="1"/>
  <c r="P7653" i="1"/>
  <c r="Q7653" i="1"/>
  <c r="R7653" i="1"/>
  <c r="S7653" i="1"/>
  <c r="O7652" i="1"/>
  <c r="P7652" i="1"/>
  <c r="Q7652" i="1"/>
  <c r="R7652" i="1"/>
  <c r="S7652" i="1"/>
  <c r="O7651" i="1"/>
  <c r="P7651" i="1"/>
  <c r="Q7651" i="1"/>
  <c r="R7651" i="1"/>
  <c r="S7651" i="1"/>
  <c r="O7650" i="1"/>
  <c r="P7650" i="1"/>
  <c r="Q7650" i="1"/>
  <c r="R7650" i="1"/>
  <c r="S7650" i="1"/>
  <c r="O7649" i="1"/>
  <c r="P7649" i="1"/>
  <c r="Q7649" i="1"/>
  <c r="R7649" i="1"/>
  <c r="S7649" i="1"/>
  <c r="O7648" i="1"/>
  <c r="P7648" i="1"/>
  <c r="Q7648" i="1"/>
  <c r="R7648" i="1"/>
  <c r="S7648" i="1"/>
  <c r="O7647" i="1"/>
  <c r="P7647" i="1"/>
  <c r="Q7647" i="1"/>
  <c r="R7647" i="1"/>
  <c r="S7647" i="1"/>
  <c r="O7646" i="1"/>
  <c r="P7646" i="1"/>
  <c r="Q7646" i="1"/>
  <c r="R7646" i="1"/>
  <c r="S7646" i="1"/>
  <c r="O7645" i="1"/>
  <c r="P7645" i="1"/>
  <c r="Q7645" i="1"/>
  <c r="R7645" i="1"/>
  <c r="S7645" i="1"/>
  <c r="O7644" i="1"/>
  <c r="P7644" i="1"/>
  <c r="Q7644" i="1"/>
  <c r="R7644" i="1"/>
  <c r="S7644" i="1"/>
  <c r="O7643" i="1"/>
  <c r="P7643" i="1"/>
  <c r="Q7643" i="1"/>
  <c r="R7643" i="1"/>
  <c r="S7643" i="1"/>
  <c r="O7642" i="1"/>
  <c r="P7642" i="1"/>
  <c r="Q7642" i="1"/>
  <c r="R7642" i="1"/>
  <c r="S7642" i="1"/>
  <c r="O7641" i="1"/>
  <c r="P7641" i="1"/>
  <c r="Q7641" i="1"/>
  <c r="R7641" i="1"/>
  <c r="S7641" i="1"/>
  <c r="O7640" i="1"/>
  <c r="P7640" i="1"/>
  <c r="Q7640" i="1"/>
  <c r="R7640" i="1"/>
  <c r="S7640" i="1"/>
  <c r="O7639" i="1"/>
  <c r="P7639" i="1"/>
  <c r="Q7639" i="1"/>
  <c r="R7639" i="1"/>
  <c r="S7639" i="1"/>
  <c r="O7638" i="1"/>
  <c r="P7638" i="1"/>
  <c r="Q7638" i="1"/>
  <c r="R7638" i="1"/>
  <c r="S7638" i="1"/>
  <c r="O7637" i="1"/>
  <c r="P7637" i="1"/>
  <c r="Q7637" i="1"/>
  <c r="R7637" i="1"/>
  <c r="S7637" i="1"/>
  <c r="O7636" i="1"/>
  <c r="P7636" i="1"/>
  <c r="Q7636" i="1"/>
  <c r="R7636" i="1"/>
  <c r="S7636" i="1"/>
  <c r="O7635" i="1"/>
  <c r="P7635" i="1"/>
  <c r="Q7635" i="1"/>
  <c r="R7635" i="1"/>
  <c r="S7635" i="1"/>
  <c r="O7634" i="1"/>
  <c r="P7634" i="1"/>
  <c r="Q7634" i="1"/>
  <c r="R7634" i="1"/>
  <c r="S7634" i="1"/>
  <c r="O7629" i="1"/>
  <c r="O7630" i="1"/>
  <c r="O7631" i="1"/>
  <c r="O7632" i="1"/>
  <c r="O7633" i="1"/>
  <c r="P7629" i="1"/>
  <c r="P7630" i="1"/>
  <c r="P7631" i="1"/>
  <c r="P7632" i="1"/>
  <c r="P7633" i="1"/>
  <c r="Q7629" i="1"/>
  <c r="Q7630" i="1"/>
  <c r="Q7631" i="1"/>
  <c r="Q7632" i="1"/>
  <c r="Q7633" i="1"/>
  <c r="R7629" i="1"/>
  <c r="R7630" i="1"/>
  <c r="R7631" i="1"/>
  <c r="R7632" i="1"/>
  <c r="R7633" i="1"/>
  <c r="S7629" i="1"/>
  <c r="S7630" i="1"/>
  <c r="S7631" i="1"/>
  <c r="S7632" i="1"/>
  <c r="S7633" i="1"/>
  <c r="O7628" i="1"/>
  <c r="P7628" i="1"/>
  <c r="Q7628" i="1"/>
  <c r="R7628" i="1"/>
  <c r="S7628" i="1"/>
  <c r="O7627" i="1"/>
  <c r="P7627" i="1"/>
  <c r="Q7627" i="1"/>
  <c r="R7627" i="1"/>
  <c r="S7627" i="1"/>
  <c r="O7626" i="1"/>
  <c r="P7626" i="1"/>
  <c r="Q7626" i="1"/>
  <c r="R7626" i="1"/>
  <c r="S7626" i="1"/>
  <c r="O7625" i="1"/>
  <c r="P7625" i="1"/>
  <c r="Q7625" i="1"/>
  <c r="R7625" i="1"/>
  <c r="S7625" i="1"/>
  <c r="O7624" i="1"/>
  <c r="P7624" i="1"/>
  <c r="Q7624" i="1"/>
  <c r="R7624" i="1"/>
  <c r="S7624" i="1"/>
  <c r="O7623" i="1"/>
  <c r="P7623" i="1"/>
  <c r="Q7623" i="1"/>
  <c r="R7623" i="1"/>
  <c r="S7623" i="1"/>
  <c r="O7622" i="1"/>
  <c r="P7622" i="1"/>
  <c r="Q7622" i="1"/>
  <c r="R7622" i="1"/>
  <c r="S7622" i="1"/>
  <c r="I69" i="9"/>
  <c r="I68" i="9"/>
  <c r="O7621" i="1"/>
  <c r="P7621" i="1"/>
  <c r="Q7621" i="1"/>
  <c r="R7621" i="1"/>
  <c r="S7621" i="1"/>
  <c r="O7620" i="1"/>
  <c r="P7620" i="1"/>
  <c r="Q7620" i="1"/>
  <c r="R7620" i="1"/>
  <c r="S7620" i="1"/>
  <c r="O7619" i="1"/>
  <c r="P7619" i="1"/>
  <c r="Q7619" i="1"/>
  <c r="R7619" i="1"/>
  <c r="S7619" i="1"/>
  <c r="O7618" i="1"/>
  <c r="P7618" i="1"/>
  <c r="Q7618" i="1"/>
  <c r="R7618" i="1"/>
  <c r="S7618" i="1"/>
  <c r="O7617" i="1"/>
  <c r="P7617" i="1"/>
  <c r="Q7617" i="1"/>
  <c r="R7617" i="1"/>
  <c r="S7617" i="1"/>
  <c r="O7616" i="1"/>
  <c r="P7616" i="1"/>
  <c r="Q7616" i="1"/>
  <c r="R7616" i="1"/>
  <c r="S7616" i="1"/>
  <c r="O7615" i="1"/>
  <c r="P7615" i="1"/>
  <c r="Q7615" i="1"/>
  <c r="R7615" i="1"/>
  <c r="S7615" i="1"/>
  <c r="O7614" i="1"/>
  <c r="P7614" i="1"/>
  <c r="Q7614" i="1"/>
  <c r="R7614" i="1"/>
  <c r="S7614" i="1"/>
  <c r="O7611" i="1"/>
  <c r="O7612" i="1"/>
  <c r="O7613" i="1"/>
  <c r="P7611" i="1"/>
  <c r="P7612" i="1"/>
  <c r="P7613" i="1"/>
  <c r="Q7611" i="1"/>
  <c r="Q7612" i="1"/>
  <c r="Q7613" i="1"/>
  <c r="R7611" i="1"/>
  <c r="R7612" i="1"/>
  <c r="R7613" i="1"/>
  <c r="S7611" i="1"/>
  <c r="S7612" i="1"/>
  <c r="S7613" i="1"/>
  <c r="O7610" i="1"/>
  <c r="P7610" i="1"/>
  <c r="Q7610" i="1"/>
  <c r="R7610" i="1"/>
  <c r="S7610" i="1"/>
  <c r="O7606" i="1"/>
  <c r="O7607" i="1"/>
  <c r="O7608" i="1"/>
  <c r="O7609" i="1"/>
  <c r="P7606" i="1"/>
  <c r="P7607" i="1"/>
  <c r="P7608" i="1"/>
  <c r="P7609" i="1"/>
  <c r="Q7606" i="1"/>
  <c r="Q7607" i="1"/>
  <c r="Q7608" i="1"/>
  <c r="Q7609" i="1"/>
  <c r="R7606" i="1"/>
  <c r="R7607" i="1"/>
  <c r="R7608" i="1"/>
  <c r="R7609" i="1"/>
  <c r="S7606" i="1"/>
  <c r="S7607" i="1"/>
  <c r="S7608" i="1"/>
  <c r="S7609" i="1"/>
  <c r="O7603" i="1"/>
  <c r="O7604" i="1"/>
  <c r="O7605" i="1"/>
  <c r="P7603" i="1"/>
  <c r="P7604" i="1"/>
  <c r="P7605" i="1"/>
  <c r="Q7603" i="1"/>
  <c r="Q7604" i="1"/>
  <c r="Q7605" i="1"/>
  <c r="R7603" i="1"/>
  <c r="R7604" i="1"/>
  <c r="R7605" i="1"/>
  <c r="S7603" i="1"/>
  <c r="S7604" i="1"/>
  <c r="S7605" i="1"/>
  <c r="O7602" i="1"/>
  <c r="P7602" i="1"/>
  <c r="Q7602" i="1"/>
  <c r="R7602" i="1"/>
  <c r="S7602" i="1"/>
  <c r="O7601" i="1"/>
  <c r="P7601" i="1"/>
  <c r="Q7601" i="1"/>
  <c r="R7601" i="1"/>
  <c r="S7601" i="1"/>
  <c r="O7600" i="1"/>
  <c r="P7600" i="1"/>
  <c r="Q7600" i="1"/>
  <c r="R7600" i="1"/>
  <c r="S7600" i="1"/>
  <c r="O7599" i="1"/>
  <c r="P7599" i="1"/>
  <c r="Q7599" i="1"/>
  <c r="R7599" i="1"/>
  <c r="S7599" i="1"/>
  <c r="O7598" i="1"/>
  <c r="P7598" i="1"/>
  <c r="Q7598" i="1"/>
  <c r="R7598" i="1"/>
  <c r="S7598" i="1"/>
  <c r="O7595" i="1"/>
  <c r="O7596" i="1"/>
  <c r="O7597" i="1"/>
  <c r="P7595" i="1"/>
  <c r="P7596" i="1"/>
  <c r="P7597" i="1"/>
  <c r="Q7595" i="1"/>
  <c r="Q7596" i="1"/>
  <c r="Q7597" i="1"/>
  <c r="R7595" i="1"/>
  <c r="R7596" i="1"/>
  <c r="R7597" i="1"/>
  <c r="S7595" i="1"/>
  <c r="S7596" i="1"/>
  <c r="S7597" i="1"/>
  <c r="O7593" i="1"/>
  <c r="O7594" i="1"/>
  <c r="P7593" i="1"/>
  <c r="P7594" i="1"/>
  <c r="Q7593" i="1"/>
  <c r="Q7594" i="1"/>
  <c r="R7593" i="1"/>
  <c r="R7594" i="1"/>
  <c r="S7593" i="1"/>
  <c r="S7594" i="1"/>
  <c r="O7592" i="1"/>
  <c r="P7592" i="1"/>
  <c r="Q7592" i="1"/>
  <c r="R7592" i="1"/>
  <c r="S7592" i="1"/>
  <c r="O7591" i="1"/>
  <c r="P7591" i="1"/>
  <c r="Q7591" i="1"/>
  <c r="R7591" i="1"/>
  <c r="S7591" i="1"/>
  <c r="O7590" i="1"/>
  <c r="P7590" i="1"/>
  <c r="Q7590" i="1"/>
  <c r="R7590" i="1"/>
  <c r="S7590" i="1"/>
  <c r="O7589" i="1"/>
  <c r="P7589" i="1"/>
  <c r="Q7589" i="1"/>
  <c r="R7589" i="1"/>
  <c r="S7589" i="1"/>
  <c r="O7588" i="1"/>
  <c r="P7588" i="1"/>
  <c r="Q7588" i="1"/>
  <c r="R7588" i="1"/>
  <c r="S7588" i="1"/>
  <c r="O7586" i="1"/>
  <c r="O7587" i="1"/>
  <c r="P7586" i="1"/>
  <c r="P7587" i="1"/>
  <c r="Q7586" i="1"/>
  <c r="Q7587" i="1"/>
  <c r="R7586" i="1"/>
  <c r="R7587" i="1"/>
  <c r="S7586" i="1"/>
  <c r="S7587" i="1"/>
  <c r="O7585" i="1"/>
  <c r="P7585" i="1"/>
  <c r="Q7585" i="1"/>
  <c r="R7585" i="1"/>
  <c r="S7585" i="1"/>
  <c r="O7583" i="1"/>
  <c r="O7584" i="1"/>
  <c r="P7583" i="1"/>
  <c r="P7584" i="1"/>
  <c r="Q7583" i="1"/>
  <c r="Q7584" i="1"/>
  <c r="R7583" i="1"/>
  <c r="R7584" i="1"/>
  <c r="S7583" i="1"/>
  <c r="S7584" i="1"/>
  <c r="O7582" i="1"/>
  <c r="P7582" i="1"/>
  <c r="Q7582" i="1"/>
  <c r="R7582" i="1"/>
  <c r="S7582" i="1"/>
  <c r="O7581" i="1"/>
  <c r="P7581" i="1"/>
  <c r="Q7581" i="1"/>
  <c r="R7581" i="1"/>
  <c r="S7581" i="1"/>
  <c r="O7579" i="1"/>
  <c r="O7580" i="1"/>
  <c r="P7579" i="1"/>
  <c r="P7580" i="1"/>
  <c r="Q7579" i="1"/>
  <c r="Q7580" i="1"/>
  <c r="R7579" i="1"/>
  <c r="R7580" i="1"/>
  <c r="S7579" i="1"/>
  <c r="S7580" i="1"/>
  <c r="O7578" i="1"/>
  <c r="P7578" i="1"/>
  <c r="Q7578" i="1"/>
  <c r="R7578" i="1"/>
  <c r="S7578" i="1"/>
  <c r="O7577" i="1"/>
  <c r="P7577" i="1"/>
  <c r="Q7577" i="1"/>
  <c r="R7577" i="1"/>
  <c r="S7577" i="1"/>
  <c r="O7576" i="1"/>
  <c r="P7576" i="1"/>
  <c r="Q7576" i="1"/>
  <c r="R7576" i="1"/>
  <c r="S7576" i="1"/>
  <c r="O7575" i="1"/>
  <c r="P7575" i="1"/>
  <c r="Q7575" i="1"/>
  <c r="R7575" i="1"/>
  <c r="S7575" i="1"/>
  <c r="O7574" i="1"/>
  <c r="P7574" i="1"/>
  <c r="Q7574" i="1"/>
  <c r="R7574" i="1"/>
  <c r="S7574" i="1"/>
  <c r="O7573" i="1"/>
  <c r="P7573" i="1"/>
  <c r="Q7573" i="1"/>
  <c r="R7573" i="1"/>
  <c r="S7573" i="1"/>
  <c r="O7570" i="1"/>
  <c r="O7571" i="1"/>
  <c r="O7572" i="1"/>
  <c r="P7570" i="1"/>
  <c r="P7571" i="1"/>
  <c r="P7572" i="1"/>
  <c r="Q7570" i="1"/>
  <c r="Q7571" i="1"/>
  <c r="Q7572" i="1"/>
  <c r="R7570" i="1"/>
  <c r="R7571" i="1"/>
  <c r="R7572" i="1"/>
  <c r="S7570" i="1"/>
  <c r="S7571" i="1"/>
  <c r="S7572" i="1"/>
  <c r="O7569" i="1"/>
  <c r="P7569" i="1"/>
  <c r="Q7569" i="1"/>
  <c r="R7569" i="1"/>
  <c r="S7569" i="1"/>
  <c r="O7568" i="1"/>
  <c r="P7568" i="1"/>
  <c r="Q7568" i="1"/>
  <c r="R7568" i="1"/>
  <c r="S7568" i="1"/>
  <c r="O7567" i="1"/>
  <c r="P7567" i="1"/>
  <c r="Q7567" i="1"/>
  <c r="R7567" i="1"/>
  <c r="S7567" i="1"/>
  <c r="O7566" i="1"/>
  <c r="P7566" i="1"/>
  <c r="Q7566" i="1"/>
  <c r="R7566" i="1"/>
  <c r="S7566" i="1"/>
  <c r="O7565" i="1"/>
  <c r="P7565" i="1"/>
  <c r="Q7565" i="1"/>
  <c r="R7565" i="1"/>
  <c r="S7565" i="1"/>
  <c r="O7564" i="1"/>
  <c r="P7564" i="1"/>
  <c r="Q7564" i="1"/>
  <c r="R7564" i="1"/>
  <c r="S7564" i="1"/>
  <c r="O7563" i="1"/>
  <c r="P7563" i="1"/>
  <c r="Q7563" i="1"/>
  <c r="R7563" i="1"/>
  <c r="S7563" i="1"/>
  <c r="O7562" i="1"/>
  <c r="P7562" i="1"/>
  <c r="Q7562" i="1"/>
  <c r="R7562" i="1"/>
  <c r="S7562" i="1"/>
  <c r="O7561" i="1"/>
  <c r="P7561" i="1"/>
  <c r="Q7561" i="1"/>
  <c r="R7561" i="1"/>
  <c r="S7561" i="1"/>
  <c r="O7560" i="1"/>
  <c r="P7560" i="1"/>
  <c r="Q7560" i="1"/>
  <c r="R7560" i="1"/>
  <c r="S7560" i="1"/>
  <c r="O7559" i="1"/>
  <c r="P7559" i="1"/>
  <c r="Q7559" i="1"/>
  <c r="R7559" i="1"/>
  <c r="S7559" i="1"/>
  <c r="O7558" i="1"/>
  <c r="P7558" i="1"/>
  <c r="Q7558" i="1"/>
  <c r="R7558" i="1"/>
  <c r="S7558" i="1"/>
  <c r="O7557" i="1"/>
  <c r="P7557" i="1"/>
  <c r="Q7557" i="1"/>
  <c r="R7557" i="1"/>
  <c r="S7557" i="1"/>
  <c r="O7556" i="1"/>
  <c r="P7556" i="1"/>
  <c r="Q7556" i="1"/>
  <c r="R7556" i="1"/>
  <c r="S7556" i="1"/>
  <c r="O7555" i="1"/>
  <c r="P7555" i="1"/>
  <c r="Q7555" i="1"/>
  <c r="R7555" i="1"/>
  <c r="S7555" i="1"/>
  <c r="O7554" i="1"/>
  <c r="P7554" i="1"/>
  <c r="Q7554" i="1"/>
  <c r="R7554" i="1"/>
  <c r="S7554" i="1"/>
  <c r="O7553" i="1"/>
  <c r="P7553" i="1"/>
  <c r="Q7553" i="1"/>
  <c r="R7553" i="1"/>
  <c r="S7553" i="1"/>
  <c r="O7552" i="1"/>
  <c r="P7552" i="1"/>
  <c r="Q7552" i="1"/>
  <c r="R7552" i="1"/>
  <c r="S7552" i="1"/>
  <c r="O7551" i="1"/>
  <c r="P7551" i="1"/>
  <c r="Q7551" i="1"/>
  <c r="R7551" i="1"/>
  <c r="S7551" i="1"/>
  <c r="O7550" i="1"/>
  <c r="P7550" i="1"/>
  <c r="Q7550" i="1"/>
  <c r="R7550" i="1"/>
  <c r="S7550" i="1"/>
  <c r="O7549" i="1"/>
  <c r="P7549" i="1"/>
  <c r="Q7549" i="1"/>
  <c r="R7549" i="1"/>
  <c r="S7549" i="1"/>
  <c r="O7548" i="1"/>
  <c r="P7548" i="1"/>
  <c r="Q7548" i="1"/>
  <c r="R7548" i="1"/>
  <c r="S7548" i="1"/>
  <c r="O7547" i="1"/>
  <c r="P7547" i="1"/>
  <c r="Q7547" i="1"/>
  <c r="R7547" i="1"/>
  <c r="S7547" i="1"/>
  <c r="O7545" i="1"/>
  <c r="O7546" i="1"/>
  <c r="P7545" i="1"/>
  <c r="P7546" i="1"/>
  <c r="Q7545" i="1"/>
  <c r="Q7546" i="1"/>
  <c r="R7545" i="1"/>
  <c r="R7546" i="1"/>
  <c r="S7545" i="1"/>
  <c r="S7546" i="1"/>
  <c r="O7544" i="1"/>
  <c r="P7544" i="1"/>
  <c r="Q7544" i="1"/>
  <c r="R7544" i="1"/>
  <c r="S7544" i="1"/>
  <c r="O7542" i="1"/>
  <c r="O7543" i="1"/>
  <c r="P7542" i="1"/>
  <c r="P7543" i="1"/>
  <c r="Q7542" i="1"/>
  <c r="Q7543" i="1"/>
  <c r="R7542" i="1"/>
  <c r="R7543" i="1"/>
  <c r="S7542" i="1"/>
  <c r="S7543" i="1"/>
  <c r="O7539" i="1"/>
  <c r="O7540" i="1"/>
  <c r="O7541" i="1"/>
  <c r="P7539" i="1"/>
  <c r="P7540" i="1"/>
  <c r="P7541" i="1"/>
  <c r="Q7539" i="1"/>
  <c r="Q7540" i="1"/>
  <c r="Q7541" i="1"/>
  <c r="R7539" i="1"/>
  <c r="R7540" i="1"/>
  <c r="R7541" i="1"/>
  <c r="S7539" i="1"/>
  <c r="S7540" i="1"/>
  <c r="S7541" i="1"/>
  <c r="O7538" i="1"/>
  <c r="P7538" i="1"/>
  <c r="Q7538" i="1"/>
  <c r="R7538" i="1"/>
  <c r="S7538" i="1"/>
  <c r="O7537" i="1"/>
  <c r="P7537" i="1"/>
  <c r="Q7537" i="1"/>
  <c r="R7537" i="1"/>
  <c r="S7537" i="1"/>
  <c r="O7535" i="1"/>
  <c r="O7536" i="1"/>
  <c r="P7535" i="1"/>
  <c r="P7536" i="1"/>
  <c r="Q7535" i="1"/>
  <c r="Q7536" i="1"/>
  <c r="R7535" i="1"/>
  <c r="R7536" i="1"/>
  <c r="S7535" i="1"/>
  <c r="S7536" i="1"/>
  <c r="O7534" i="1"/>
  <c r="P7534" i="1"/>
  <c r="Q7534" i="1"/>
  <c r="R7534" i="1"/>
  <c r="S7534" i="1"/>
  <c r="O7533" i="1"/>
  <c r="P7533" i="1"/>
  <c r="Q7533" i="1"/>
  <c r="R7533" i="1"/>
  <c r="S7533" i="1"/>
  <c r="O7532" i="1"/>
  <c r="P7532" i="1"/>
  <c r="Q7532" i="1"/>
  <c r="R7532" i="1"/>
  <c r="S7532" i="1"/>
  <c r="O7531" i="1"/>
  <c r="P7531" i="1"/>
  <c r="Q7531" i="1"/>
  <c r="R7531" i="1"/>
  <c r="S7531" i="1"/>
  <c r="O7530" i="1"/>
  <c r="P7530" i="1"/>
  <c r="Q7530" i="1"/>
  <c r="R7530" i="1"/>
  <c r="S7530" i="1"/>
  <c r="O7529" i="1"/>
  <c r="P7529" i="1"/>
  <c r="Q7529" i="1"/>
  <c r="R7529" i="1"/>
  <c r="S7529" i="1"/>
  <c r="O7528" i="1"/>
  <c r="P7528" i="1"/>
  <c r="Q7528" i="1"/>
  <c r="R7528" i="1"/>
  <c r="S7528" i="1"/>
  <c r="O7527" i="1"/>
  <c r="P7527" i="1"/>
  <c r="Q7527" i="1"/>
  <c r="R7527" i="1"/>
  <c r="S7527" i="1"/>
  <c r="O7526" i="1"/>
  <c r="P7526" i="1"/>
  <c r="Q7526" i="1"/>
  <c r="R7526" i="1"/>
  <c r="S7526" i="1"/>
  <c r="O7525" i="1"/>
  <c r="P7525" i="1"/>
  <c r="Q7525" i="1"/>
  <c r="R7525" i="1"/>
  <c r="S7525" i="1"/>
  <c r="O7523" i="1"/>
  <c r="O7524" i="1"/>
  <c r="P7523" i="1"/>
  <c r="P7524" i="1"/>
  <c r="Q7523" i="1"/>
  <c r="Q7524" i="1"/>
  <c r="R7523" i="1"/>
  <c r="R7524" i="1"/>
  <c r="S7523" i="1"/>
  <c r="S7524" i="1"/>
  <c r="O7522" i="1"/>
  <c r="P7522" i="1"/>
  <c r="Q7522" i="1"/>
  <c r="R7522" i="1"/>
  <c r="S7522" i="1"/>
  <c r="O7521" i="1"/>
  <c r="P7521" i="1"/>
  <c r="Q7521" i="1"/>
  <c r="R7521" i="1"/>
  <c r="S7521" i="1"/>
  <c r="O7520" i="1"/>
  <c r="P7520" i="1"/>
  <c r="Q7520" i="1"/>
  <c r="R7520" i="1"/>
  <c r="S7520" i="1"/>
  <c r="O7516" i="1"/>
  <c r="O7517" i="1"/>
  <c r="O7518" i="1"/>
  <c r="O7519" i="1"/>
  <c r="P7516" i="1"/>
  <c r="P7517" i="1"/>
  <c r="P7518" i="1"/>
  <c r="P7519" i="1"/>
  <c r="Q7516" i="1"/>
  <c r="Q7517" i="1"/>
  <c r="Q7518" i="1"/>
  <c r="Q7519" i="1"/>
  <c r="R7516" i="1"/>
  <c r="R7517" i="1"/>
  <c r="R7518" i="1"/>
  <c r="R7519" i="1"/>
  <c r="S7516" i="1"/>
  <c r="S7517" i="1"/>
  <c r="S7518" i="1"/>
  <c r="S7519" i="1"/>
  <c r="O7515" i="1"/>
  <c r="P7515" i="1"/>
  <c r="Q7515" i="1"/>
  <c r="R7515" i="1"/>
  <c r="S7515" i="1"/>
  <c r="O7514" i="1"/>
  <c r="P7514" i="1"/>
  <c r="Q7514" i="1"/>
  <c r="R7514" i="1"/>
  <c r="S7514" i="1"/>
  <c r="O7511" i="1"/>
  <c r="O7512" i="1"/>
  <c r="O7513" i="1"/>
  <c r="P7511" i="1"/>
  <c r="P7512" i="1"/>
  <c r="P7513" i="1"/>
  <c r="Q7511" i="1"/>
  <c r="Q7512" i="1"/>
  <c r="Q7513" i="1"/>
  <c r="R7511" i="1"/>
  <c r="R7512" i="1"/>
  <c r="R7513" i="1"/>
  <c r="S7511" i="1"/>
  <c r="S7512" i="1"/>
  <c r="S7513" i="1"/>
  <c r="O7509" i="1"/>
  <c r="O7510" i="1"/>
  <c r="P7509" i="1"/>
  <c r="P7510" i="1"/>
  <c r="Q7509" i="1"/>
  <c r="Q7510" i="1"/>
  <c r="R7509" i="1"/>
  <c r="R7510" i="1"/>
  <c r="S7509" i="1"/>
  <c r="S7510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O7494" i="1"/>
  <c r="P7494" i="1"/>
  <c r="Q7494" i="1"/>
  <c r="R7494" i="1"/>
  <c r="S7494" i="1"/>
  <c r="O7491" i="1"/>
  <c r="O7492" i="1"/>
  <c r="O7493" i="1"/>
  <c r="P7491" i="1"/>
  <c r="P7492" i="1"/>
  <c r="P7493" i="1"/>
  <c r="Q7491" i="1"/>
  <c r="Q7492" i="1"/>
  <c r="Q7493" i="1"/>
  <c r="R7491" i="1"/>
  <c r="R7492" i="1"/>
  <c r="R7493" i="1"/>
  <c r="S7491" i="1"/>
  <c r="S7492" i="1"/>
  <c r="S7493" i="1"/>
  <c r="O7490" i="1"/>
  <c r="P7490" i="1"/>
  <c r="Q7490" i="1"/>
  <c r="R7490" i="1"/>
  <c r="S7490" i="1"/>
  <c r="O7489" i="1"/>
  <c r="P7489" i="1"/>
  <c r="Q7489" i="1"/>
  <c r="R7489" i="1"/>
  <c r="S7489" i="1"/>
  <c r="O7488" i="1"/>
  <c r="P7488" i="1"/>
  <c r="Q7488" i="1"/>
  <c r="R7488" i="1"/>
  <c r="S7488" i="1"/>
  <c r="O7487" i="1"/>
  <c r="P7487" i="1"/>
  <c r="Q7487" i="1"/>
  <c r="R7487" i="1"/>
  <c r="S7487" i="1"/>
  <c r="O7485" i="1"/>
  <c r="O7486" i="1"/>
  <c r="P7485" i="1"/>
  <c r="P7486" i="1"/>
  <c r="Q7485" i="1"/>
  <c r="Q7486" i="1"/>
  <c r="R7485" i="1"/>
  <c r="R7486" i="1"/>
  <c r="S7485" i="1"/>
  <c r="S7486" i="1"/>
  <c r="O7484" i="1"/>
  <c r="P7484" i="1"/>
  <c r="Q7484" i="1"/>
  <c r="R7484" i="1"/>
  <c r="S7484" i="1"/>
  <c r="O7483" i="1"/>
  <c r="P7483" i="1"/>
  <c r="Q7483" i="1"/>
  <c r="R7483" i="1"/>
  <c r="S7483" i="1"/>
  <c r="O7482" i="1"/>
  <c r="P7482" i="1"/>
  <c r="Q7482" i="1"/>
  <c r="R7482" i="1"/>
  <c r="S7482" i="1"/>
  <c r="O7481" i="1"/>
  <c r="P7481" i="1"/>
  <c r="Q7481" i="1"/>
  <c r="R7481" i="1"/>
  <c r="S7481" i="1"/>
  <c r="O7480" i="1"/>
  <c r="P7480" i="1"/>
  <c r="Q7480" i="1"/>
  <c r="R7480" i="1"/>
  <c r="S7480" i="1"/>
  <c r="O7479" i="1"/>
  <c r="P7479" i="1"/>
  <c r="Q7479" i="1"/>
  <c r="R7479" i="1"/>
  <c r="S7479" i="1"/>
  <c r="O7478" i="1"/>
  <c r="P7478" i="1"/>
  <c r="Q7478" i="1"/>
  <c r="R7478" i="1"/>
  <c r="S7478" i="1"/>
  <c r="O7477" i="1"/>
  <c r="P7477" i="1"/>
  <c r="Q7477" i="1"/>
  <c r="R7477" i="1"/>
  <c r="S7477" i="1"/>
  <c r="O7476" i="1"/>
  <c r="P7476" i="1"/>
  <c r="Q7476" i="1"/>
  <c r="R7476" i="1"/>
  <c r="S7476" i="1"/>
  <c r="O7475" i="1"/>
  <c r="P7475" i="1"/>
  <c r="Q7475" i="1"/>
  <c r="R7475" i="1"/>
  <c r="S7475" i="1"/>
  <c r="O7474" i="1"/>
  <c r="P7474" i="1"/>
  <c r="Q7474" i="1"/>
  <c r="R7474" i="1"/>
  <c r="S7474" i="1"/>
  <c r="O7473" i="1"/>
  <c r="P7473" i="1"/>
  <c r="Q7473" i="1"/>
  <c r="R7473" i="1"/>
  <c r="S7473" i="1"/>
  <c r="O7472" i="1"/>
  <c r="P7472" i="1"/>
  <c r="Q7472" i="1"/>
  <c r="R7472" i="1"/>
  <c r="S7472" i="1"/>
  <c r="O7471" i="1"/>
  <c r="P7471" i="1"/>
  <c r="Q7471" i="1"/>
  <c r="R7471" i="1"/>
  <c r="S7471" i="1"/>
  <c r="O7469" i="1"/>
  <c r="O7470" i="1"/>
  <c r="P7469" i="1"/>
  <c r="P7470" i="1"/>
  <c r="Q7469" i="1"/>
  <c r="Q7470" i="1"/>
  <c r="R7469" i="1"/>
  <c r="R7470" i="1"/>
  <c r="S7469" i="1"/>
  <c r="S7470" i="1"/>
  <c r="O7468" i="1"/>
  <c r="P7468" i="1"/>
  <c r="Q7468" i="1"/>
  <c r="R7468" i="1"/>
  <c r="S7468" i="1"/>
  <c r="O7467" i="1"/>
  <c r="P7467" i="1"/>
  <c r="Q7467" i="1"/>
  <c r="R7467" i="1"/>
  <c r="S7467" i="1"/>
  <c r="O7465" i="1"/>
  <c r="O7466" i="1"/>
  <c r="P7465" i="1"/>
  <c r="P7466" i="1"/>
  <c r="Q7465" i="1"/>
  <c r="Q7466" i="1"/>
  <c r="R7465" i="1"/>
  <c r="R7466" i="1"/>
  <c r="S7465" i="1"/>
  <c r="S7466" i="1"/>
  <c r="O7464" i="1"/>
  <c r="P7464" i="1"/>
  <c r="Q7464" i="1"/>
  <c r="R7464" i="1"/>
  <c r="S7464" i="1"/>
  <c r="O7463" i="1"/>
  <c r="P7463" i="1"/>
  <c r="Q7463" i="1"/>
  <c r="R7463" i="1"/>
  <c r="S7463" i="1"/>
  <c r="O7462" i="1"/>
  <c r="P7462" i="1"/>
  <c r="Q7462" i="1"/>
  <c r="R7462" i="1"/>
  <c r="S7462" i="1"/>
  <c r="O7461" i="1"/>
  <c r="P7461" i="1"/>
  <c r="Q7461" i="1"/>
  <c r="R7461" i="1"/>
  <c r="S7461" i="1"/>
  <c r="O7460" i="1"/>
  <c r="P7460" i="1"/>
  <c r="Q7460" i="1"/>
  <c r="R7460" i="1"/>
  <c r="S7460" i="1"/>
  <c r="O7458" i="1"/>
  <c r="O7459" i="1"/>
  <c r="P7458" i="1"/>
  <c r="P7459" i="1"/>
  <c r="Q7458" i="1"/>
  <c r="Q7459" i="1"/>
  <c r="R7458" i="1"/>
  <c r="R7459" i="1"/>
  <c r="S7458" i="1"/>
  <c r="S7459" i="1"/>
  <c r="O7457" i="1"/>
  <c r="P7457" i="1"/>
  <c r="Q7457" i="1"/>
  <c r="R7457" i="1"/>
  <c r="S7457" i="1"/>
  <c r="O7456" i="1"/>
  <c r="P7456" i="1"/>
  <c r="Q7456" i="1"/>
  <c r="R7456" i="1"/>
  <c r="S7456" i="1"/>
  <c r="O7455" i="1"/>
  <c r="P7455" i="1"/>
  <c r="Q7455" i="1"/>
  <c r="R7455" i="1"/>
  <c r="S7455" i="1"/>
  <c r="O7454" i="1"/>
  <c r="P7454" i="1"/>
  <c r="Q7454" i="1"/>
  <c r="R7454" i="1"/>
  <c r="S7454" i="1"/>
  <c r="O7451" i="1"/>
  <c r="O7452" i="1"/>
  <c r="O7453" i="1"/>
  <c r="P7451" i="1"/>
  <c r="P7452" i="1"/>
  <c r="P7453" i="1"/>
  <c r="Q7451" i="1"/>
  <c r="Q7452" i="1"/>
  <c r="Q7453" i="1"/>
  <c r="R7451" i="1"/>
  <c r="R7452" i="1"/>
  <c r="R7453" i="1"/>
  <c r="S7451" i="1"/>
  <c r="S7452" i="1"/>
  <c r="S7453" i="1"/>
  <c r="O7447" i="1"/>
  <c r="O7448" i="1"/>
  <c r="O7449" i="1"/>
  <c r="O7450" i="1"/>
  <c r="P7447" i="1"/>
  <c r="P7448" i="1"/>
  <c r="P7449" i="1"/>
  <c r="P7450" i="1"/>
  <c r="Q7447" i="1"/>
  <c r="Q7448" i="1"/>
  <c r="Q7449" i="1"/>
  <c r="Q7450" i="1"/>
  <c r="R7447" i="1"/>
  <c r="R7448" i="1"/>
  <c r="R7449" i="1"/>
  <c r="R7450" i="1"/>
  <c r="S7447" i="1"/>
  <c r="S7448" i="1"/>
  <c r="S7449" i="1"/>
  <c r="S7450" i="1"/>
  <c r="O7446" i="1"/>
  <c r="P7446" i="1"/>
  <c r="Q7446" i="1"/>
  <c r="R7446" i="1"/>
  <c r="S7446" i="1"/>
  <c r="O7445" i="1"/>
  <c r="P7445" i="1"/>
  <c r="Q7445" i="1"/>
  <c r="R7445" i="1"/>
  <c r="S7445" i="1"/>
  <c r="O7444" i="1"/>
  <c r="P7444" i="1"/>
  <c r="Q7444" i="1"/>
  <c r="R7444" i="1"/>
  <c r="S7444" i="1"/>
  <c r="O7443" i="1"/>
  <c r="P7443" i="1"/>
  <c r="Q7443" i="1"/>
  <c r="R7443" i="1"/>
  <c r="S7443" i="1"/>
  <c r="O7442" i="1"/>
  <c r="P7442" i="1"/>
  <c r="Q7442" i="1"/>
  <c r="R7442" i="1"/>
  <c r="S7442" i="1"/>
  <c r="O7441" i="1"/>
  <c r="P7441" i="1"/>
  <c r="Q7441" i="1"/>
  <c r="R7441" i="1"/>
  <c r="S7441" i="1"/>
  <c r="O7440" i="1"/>
  <c r="P7440" i="1"/>
  <c r="Q7440" i="1"/>
  <c r="R7440" i="1"/>
  <c r="S7440" i="1"/>
  <c r="O7439" i="1"/>
  <c r="P7439" i="1"/>
  <c r="Q7439" i="1"/>
  <c r="R7439" i="1"/>
  <c r="S7439" i="1"/>
  <c r="O7438" i="1"/>
  <c r="P7438" i="1"/>
  <c r="Q7438" i="1"/>
  <c r="R7438" i="1"/>
  <c r="S7438" i="1"/>
  <c r="O7437" i="1"/>
  <c r="P7437" i="1"/>
  <c r="Q7437" i="1"/>
  <c r="R7437" i="1"/>
  <c r="S7437" i="1"/>
  <c r="O7436" i="1"/>
  <c r="P7436" i="1"/>
  <c r="Q7436" i="1"/>
  <c r="R7436" i="1"/>
  <c r="S7436" i="1"/>
  <c r="O7435" i="1"/>
  <c r="P7435" i="1"/>
  <c r="Q7435" i="1"/>
  <c r="R7435" i="1"/>
  <c r="S7435" i="1"/>
  <c r="O7434" i="1"/>
  <c r="P7434" i="1"/>
  <c r="Q7434" i="1"/>
  <c r="R7434" i="1"/>
  <c r="S7434" i="1"/>
  <c r="O7433" i="1"/>
  <c r="P7433" i="1"/>
  <c r="Q7433" i="1"/>
  <c r="R7433" i="1"/>
  <c r="S7433" i="1"/>
  <c r="O7432" i="1"/>
  <c r="P7432" i="1"/>
  <c r="Q7432" i="1"/>
  <c r="R7432" i="1"/>
  <c r="S7432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O7405" i="1"/>
  <c r="O7406" i="1"/>
  <c r="O7407" i="1"/>
  <c r="O7408" i="1"/>
  <c r="O7409" i="1"/>
  <c r="O7410" i="1"/>
  <c r="P7405" i="1"/>
  <c r="P7406" i="1"/>
  <c r="P7407" i="1"/>
  <c r="P7408" i="1"/>
  <c r="P7409" i="1"/>
  <c r="P7410" i="1"/>
  <c r="Q7405" i="1"/>
  <c r="Q7406" i="1"/>
  <c r="Q7407" i="1"/>
  <c r="Q7408" i="1"/>
  <c r="Q7409" i="1"/>
  <c r="Q7410" i="1"/>
  <c r="R7405" i="1"/>
  <c r="R7406" i="1"/>
  <c r="R7407" i="1"/>
  <c r="R7408" i="1"/>
  <c r="R7409" i="1"/>
  <c r="R7410" i="1"/>
  <c r="S7405" i="1"/>
  <c r="S7406" i="1"/>
  <c r="S7407" i="1"/>
  <c r="S7408" i="1"/>
  <c r="S7409" i="1"/>
  <c r="S7410" i="1"/>
  <c r="O7400" i="1"/>
  <c r="O7401" i="1"/>
  <c r="O7402" i="1"/>
  <c r="O7403" i="1"/>
  <c r="O7404" i="1"/>
  <c r="P7400" i="1"/>
  <c r="P7401" i="1"/>
  <c r="P7402" i="1"/>
  <c r="P7403" i="1"/>
  <c r="P7404" i="1"/>
  <c r="Q7400" i="1"/>
  <c r="Q7401" i="1"/>
  <c r="Q7402" i="1"/>
  <c r="Q7403" i="1"/>
  <c r="Q7404" i="1"/>
  <c r="R7400" i="1"/>
  <c r="R7401" i="1"/>
  <c r="R7402" i="1"/>
  <c r="R7403" i="1"/>
  <c r="R7404" i="1"/>
  <c r="S7400" i="1"/>
  <c r="S7401" i="1"/>
  <c r="S7402" i="1"/>
  <c r="S7403" i="1"/>
  <c r="S7404" i="1"/>
  <c r="O7399" i="1"/>
  <c r="P7399" i="1"/>
  <c r="Q7399" i="1"/>
  <c r="R7399" i="1"/>
  <c r="S7399" i="1"/>
  <c r="O7398" i="1"/>
  <c r="P7398" i="1"/>
  <c r="Q7398" i="1"/>
  <c r="R7398" i="1"/>
  <c r="S7398" i="1"/>
  <c r="O7397" i="1"/>
  <c r="P7397" i="1"/>
  <c r="Q7397" i="1"/>
  <c r="R7397" i="1"/>
  <c r="S7397" i="1"/>
  <c r="O7396" i="1"/>
  <c r="P7396" i="1"/>
  <c r="Q7396" i="1"/>
  <c r="R7396" i="1"/>
  <c r="S7396" i="1"/>
  <c r="O7395" i="1"/>
  <c r="P7395" i="1"/>
  <c r="Q7395" i="1"/>
  <c r="R7395" i="1"/>
  <c r="S7395" i="1"/>
  <c r="O7392" i="1"/>
  <c r="O7393" i="1"/>
  <c r="O7394" i="1"/>
  <c r="P7392" i="1"/>
  <c r="P7393" i="1"/>
  <c r="P7394" i="1"/>
  <c r="Q7392" i="1"/>
  <c r="Q7393" i="1"/>
  <c r="Q7394" i="1"/>
  <c r="R7392" i="1"/>
  <c r="R7393" i="1"/>
  <c r="R7394" i="1"/>
  <c r="S7392" i="1"/>
  <c r="S7393" i="1"/>
  <c r="S7394" i="1"/>
  <c r="O7391" i="1"/>
  <c r="P7391" i="1"/>
  <c r="Q7391" i="1"/>
  <c r="R7391" i="1"/>
  <c r="S7391" i="1"/>
  <c r="O7390" i="1"/>
  <c r="P7390" i="1"/>
  <c r="Q7390" i="1"/>
  <c r="R7390" i="1"/>
  <c r="S7390" i="1"/>
  <c r="O7389" i="1"/>
  <c r="P7389" i="1"/>
  <c r="Q7389" i="1"/>
  <c r="R7389" i="1"/>
  <c r="S7389" i="1"/>
  <c r="O7388" i="1"/>
  <c r="P7388" i="1"/>
  <c r="Q7388" i="1"/>
  <c r="R7388" i="1"/>
  <c r="S7388" i="1"/>
  <c r="O7387" i="1"/>
  <c r="P7387" i="1"/>
  <c r="Q7387" i="1"/>
  <c r="R7387" i="1"/>
  <c r="S7387" i="1"/>
  <c r="O7377" i="1"/>
  <c r="O7378" i="1"/>
  <c r="O7379" i="1"/>
  <c r="O7380" i="1"/>
  <c r="O7381" i="1"/>
  <c r="O7382" i="1"/>
  <c r="O7383" i="1"/>
  <c r="O7384" i="1"/>
  <c r="O7385" i="1"/>
  <c r="O7386" i="1"/>
  <c r="P7377" i="1"/>
  <c r="P7378" i="1"/>
  <c r="P7379" i="1"/>
  <c r="P7380" i="1"/>
  <c r="P7381" i="1"/>
  <c r="P7382" i="1"/>
  <c r="P7383" i="1"/>
  <c r="P7384" i="1"/>
  <c r="P7385" i="1"/>
  <c r="P7386" i="1"/>
  <c r="Q7377" i="1"/>
  <c r="Q7378" i="1"/>
  <c r="Q7379" i="1"/>
  <c r="Q7380" i="1"/>
  <c r="Q7381" i="1"/>
  <c r="Q7382" i="1"/>
  <c r="Q7383" i="1"/>
  <c r="Q7384" i="1"/>
  <c r="Q7385" i="1"/>
  <c r="Q7386" i="1"/>
  <c r="R7377" i="1"/>
  <c r="R7378" i="1"/>
  <c r="R7379" i="1"/>
  <c r="R7380" i="1"/>
  <c r="R7381" i="1"/>
  <c r="R7382" i="1"/>
  <c r="R7383" i="1"/>
  <c r="R7384" i="1"/>
  <c r="R7385" i="1"/>
  <c r="R7386" i="1"/>
  <c r="S7377" i="1"/>
  <c r="S7378" i="1"/>
  <c r="S7379" i="1"/>
  <c r="S7380" i="1"/>
  <c r="S7381" i="1"/>
  <c r="S7382" i="1"/>
  <c r="S7383" i="1"/>
  <c r="S7384" i="1"/>
  <c r="S7385" i="1"/>
  <c r="S7386" i="1"/>
  <c r="O7376" i="1"/>
  <c r="P7376" i="1"/>
  <c r="Q7376" i="1"/>
  <c r="R7376" i="1"/>
  <c r="S7376" i="1"/>
  <c r="O7375" i="1"/>
  <c r="P7375" i="1"/>
  <c r="Q7375" i="1"/>
  <c r="R7375" i="1"/>
  <c r="S7375" i="1"/>
  <c r="O7374" i="1"/>
  <c r="P7374" i="1"/>
  <c r="Q7374" i="1"/>
  <c r="R7374" i="1"/>
  <c r="S7374" i="1"/>
  <c r="O7366" i="1"/>
  <c r="O7367" i="1"/>
  <c r="O7368" i="1"/>
  <c r="O7369" i="1"/>
  <c r="O7370" i="1"/>
  <c r="O7371" i="1"/>
  <c r="O7372" i="1"/>
  <c r="O7373" i="1"/>
  <c r="P7366" i="1"/>
  <c r="P7367" i="1"/>
  <c r="P7368" i="1"/>
  <c r="P7369" i="1"/>
  <c r="P7370" i="1"/>
  <c r="P7371" i="1"/>
  <c r="P7372" i="1"/>
  <c r="P7373" i="1"/>
  <c r="Q7366" i="1"/>
  <c r="Q7367" i="1"/>
  <c r="Q7368" i="1"/>
  <c r="Q7369" i="1"/>
  <c r="Q7370" i="1"/>
  <c r="Q7371" i="1"/>
  <c r="Q7372" i="1"/>
  <c r="Q7373" i="1"/>
  <c r="R7366" i="1"/>
  <c r="R7367" i="1"/>
  <c r="R7368" i="1"/>
  <c r="R7369" i="1"/>
  <c r="R7370" i="1"/>
  <c r="R7371" i="1"/>
  <c r="R7372" i="1"/>
  <c r="R7373" i="1"/>
  <c r="S7366" i="1"/>
  <c r="S7367" i="1"/>
  <c r="S7368" i="1"/>
  <c r="S7369" i="1"/>
  <c r="S7370" i="1"/>
  <c r="S7371" i="1"/>
  <c r="S7372" i="1"/>
  <c r="S7373" i="1"/>
  <c r="O7365" i="1"/>
  <c r="P7365" i="1"/>
  <c r="Q7365" i="1"/>
  <c r="R7365" i="1"/>
  <c r="S7365" i="1"/>
  <c r="O7358" i="1"/>
  <c r="O7359" i="1"/>
  <c r="O7360" i="1"/>
  <c r="O7361" i="1"/>
  <c r="O7362" i="1"/>
  <c r="O7363" i="1"/>
  <c r="O7364" i="1"/>
  <c r="P7358" i="1"/>
  <c r="P7359" i="1"/>
  <c r="P7360" i="1"/>
  <c r="P7361" i="1"/>
  <c r="P7362" i="1"/>
  <c r="P7363" i="1"/>
  <c r="P7364" i="1"/>
  <c r="Q7358" i="1"/>
  <c r="Q7359" i="1"/>
  <c r="Q7360" i="1"/>
  <c r="Q7361" i="1"/>
  <c r="Q7362" i="1"/>
  <c r="Q7363" i="1"/>
  <c r="Q7364" i="1"/>
  <c r="R7358" i="1"/>
  <c r="R7359" i="1"/>
  <c r="R7360" i="1"/>
  <c r="R7361" i="1"/>
  <c r="R7362" i="1"/>
  <c r="R7363" i="1"/>
  <c r="R7364" i="1"/>
  <c r="S7358" i="1"/>
  <c r="S7359" i="1"/>
  <c r="S7360" i="1"/>
  <c r="S7361" i="1"/>
  <c r="S7362" i="1"/>
  <c r="S7363" i="1"/>
  <c r="S7364" i="1"/>
  <c r="O7350" i="1"/>
  <c r="O7351" i="1"/>
  <c r="O7352" i="1"/>
  <c r="O7353" i="1"/>
  <c r="O7354" i="1"/>
  <c r="O7355" i="1"/>
  <c r="O7356" i="1"/>
  <c r="O7357" i="1"/>
  <c r="P7350" i="1"/>
  <c r="P7351" i="1"/>
  <c r="P7352" i="1"/>
  <c r="P7353" i="1"/>
  <c r="P7354" i="1"/>
  <c r="P7355" i="1"/>
  <c r="P7356" i="1"/>
  <c r="P7357" i="1"/>
  <c r="Q7350" i="1"/>
  <c r="Q7351" i="1"/>
  <c r="Q7352" i="1"/>
  <c r="Q7353" i="1"/>
  <c r="Q7354" i="1"/>
  <c r="Q7355" i="1"/>
  <c r="Q7356" i="1"/>
  <c r="Q7357" i="1"/>
  <c r="R7350" i="1"/>
  <c r="R7351" i="1"/>
  <c r="R7352" i="1"/>
  <c r="R7353" i="1"/>
  <c r="R7354" i="1"/>
  <c r="R7355" i="1"/>
  <c r="R7356" i="1"/>
  <c r="R7357" i="1"/>
  <c r="S7350" i="1"/>
  <c r="S7351" i="1"/>
  <c r="S7352" i="1"/>
  <c r="S7353" i="1"/>
  <c r="S7354" i="1"/>
  <c r="S7355" i="1"/>
  <c r="S7356" i="1"/>
  <c r="S7357" i="1"/>
  <c r="O7349" i="1"/>
  <c r="P7349" i="1"/>
  <c r="Q7349" i="1"/>
  <c r="R7349" i="1"/>
  <c r="S7349" i="1"/>
  <c r="O7348" i="1"/>
  <c r="P7348" i="1"/>
  <c r="Q7348" i="1"/>
  <c r="R7348" i="1"/>
  <c r="S7348" i="1"/>
  <c r="O7347" i="1"/>
  <c r="P7347" i="1"/>
  <c r="Q7347" i="1"/>
  <c r="R7347" i="1"/>
  <c r="S7347" i="1"/>
  <c r="O7346" i="1"/>
  <c r="P7346" i="1"/>
  <c r="Q7346" i="1"/>
  <c r="R7346" i="1"/>
  <c r="S7346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O7326" i="1"/>
  <c r="O7327" i="1"/>
  <c r="O7328" i="1"/>
  <c r="P7326" i="1"/>
  <c r="P7327" i="1"/>
  <c r="P7328" i="1"/>
  <c r="Q7326" i="1"/>
  <c r="Q7327" i="1"/>
  <c r="Q7328" i="1"/>
  <c r="R7326" i="1"/>
  <c r="R7327" i="1"/>
  <c r="R7328" i="1"/>
  <c r="S7326" i="1"/>
  <c r="S7327" i="1"/>
  <c r="S7328" i="1"/>
  <c r="O7325" i="1"/>
  <c r="P7325" i="1"/>
  <c r="Q7325" i="1"/>
  <c r="R7325" i="1"/>
  <c r="S7325" i="1"/>
  <c r="O7324" i="1"/>
  <c r="P7324" i="1"/>
  <c r="Q7324" i="1"/>
  <c r="R7324" i="1"/>
  <c r="S7324" i="1"/>
  <c r="O7320" i="1"/>
  <c r="P7320" i="1"/>
  <c r="Q7320" i="1"/>
  <c r="R7320" i="1"/>
  <c r="S7320" i="1"/>
  <c r="O7323" i="1"/>
  <c r="P7323" i="1"/>
  <c r="Q7323" i="1"/>
  <c r="R7323" i="1"/>
  <c r="S7323" i="1"/>
  <c r="O7322" i="1"/>
  <c r="P7322" i="1"/>
  <c r="Q7322" i="1"/>
  <c r="R7322" i="1"/>
  <c r="S7322" i="1"/>
  <c r="O7321" i="1"/>
  <c r="P7321" i="1"/>
  <c r="Q7321" i="1"/>
  <c r="R7321" i="1"/>
  <c r="S7321" i="1"/>
  <c r="O7319" i="1"/>
  <c r="P7319" i="1"/>
  <c r="Q7319" i="1"/>
  <c r="R7319" i="1"/>
  <c r="S7319" i="1"/>
  <c r="O7318" i="1"/>
  <c r="P7318" i="1"/>
  <c r="Q7318" i="1"/>
  <c r="R7318" i="1"/>
  <c r="S7318" i="1"/>
  <c r="O7317" i="1"/>
  <c r="P7317" i="1"/>
  <c r="Q7317" i="1"/>
  <c r="R7317" i="1"/>
  <c r="S7317" i="1"/>
  <c r="O7316" i="1"/>
  <c r="P7316" i="1"/>
  <c r="Q7316" i="1"/>
  <c r="R7316" i="1"/>
  <c r="S7316" i="1"/>
  <c r="O7315" i="1"/>
  <c r="P7315" i="1"/>
  <c r="Q7315" i="1"/>
  <c r="R7315" i="1"/>
  <c r="S7315" i="1"/>
  <c r="O7314" i="1"/>
  <c r="P7314" i="1"/>
  <c r="Q7314" i="1"/>
  <c r="R7314" i="1"/>
  <c r="S7314" i="1"/>
  <c r="O7313" i="1"/>
  <c r="P7313" i="1"/>
  <c r="Q7313" i="1"/>
  <c r="R7313" i="1"/>
  <c r="S7313" i="1"/>
  <c r="O7312" i="1"/>
  <c r="P7312" i="1"/>
  <c r="Q7312" i="1"/>
  <c r="R7312" i="1"/>
  <c r="S7312" i="1"/>
  <c r="O7311" i="1"/>
  <c r="P7311" i="1"/>
  <c r="Q7311" i="1"/>
  <c r="R7311" i="1"/>
  <c r="S7311" i="1"/>
  <c r="O7310" i="1"/>
  <c r="P7310" i="1"/>
  <c r="Q7310" i="1"/>
  <c r="R7310" i="1"/>
  <c r="S7310" i="1"/>
  <c r="O7309" i="1"/>
  <c r="P7309" i="1"/>
  <c r="Q7309" i="1"/>
  <c r="R7309" i="1"/>
  <c r="S7309" i="1"/>
  <c r="O7306" i="1"/>
  <c r="O7307" i="1"/>
  <c r="O7308" i="1"/>
  <c r="P7306" i="1"/>
  <c r="P7307" i="1"/>
  <c r="P7308" i="1"/>
  <c r="Q7306" i="1"/>
  <c r="Q7307" i="1"/>
  <c r="Q7308" i="1"/>
  <c r="R7306" i="1"/>
  <c r="R7307" i="1"/>
  <c r="R7308" i="1"/>
  <c r="S7306" i="1"/>
  <c r="S7307" i="1"/>
  <c r="S7308" i="1"/>
  <c r="O7305" i="1"/>
  <c r="P7305" i="1"/>
  <c r="Q7305" i="1"/>
  <c r="R7305" i="1"/>
  <c r="S7305" i="1"/>
  <c r="O7303" i="1"/>
  <c r="O7304" i="1"/>
  <c r="P7303" i="1"/>
  <c r="P7304" i="1"/>
  <c r="Q7303" i="1"/>
  <c r="Q7304" i="1"/>
  <c r="R7303" i="1"/>
  <c r="R7304" i="1"/>
  <c r="S7303" i="1"/>
  <c r="S7304" i="1"/>
  <c r="O7302" i="1"/>
  <c r="P7302" i="1"/>
  <c r="Q7302" i="1"/>
  <c r="R7302" i="1"/>
  <c r="S7302" i="1"/>
  <c r="O7301" i="1"/>
  <c r="P7301" i="1"/>
  <c r="Q7301" i="1"/>
  <c r="R7301" i="1"/>
  <c r="S7301" i="1"/>
  <c r="O7299" i="1"/>
  <c r="O7300" i="1"/>
  <c r="P7299" i="1"/>
  <c r="P7300" i="1"/>
  <c r="Q7299" i="1"/>
  <c r="Q7300" i="1"/>
  <c r="R7299" i="1"/>
  <c r="R7300" i="1"/>
  <c r="S7299" i="1"/>
  <c r="S7300" i="1"/>
  <c r="O7298" i="1"/>
  <c r="P7298" i="1"/>
  <c r="Q7298" i="1"/>
  <c r="R7298" i="1"/>
  <c r="S7298" i="1"/>
  <c r="O7297" i="1"/>
  <c r="P7297" i="1"/>
  <c r="Q7297" i="1"/>
  <c r="R7297" i="1"/>
  <c r="S7297" i="1"/>
  <c r="O7294" i="1"/>
  <c r="O7295" i="1"/>
  <c r="O7296" i="1"/>
  <c r="P7294" i="1"/>
  <c r="P7295" i="1"/>
  <c r="P7296" i="1"/>
  <c r="Q7294" i="1"/>
  <c r="Q7295" i="1"/>
  <c r="Q7296" i="1"/>
  <c r="R7294" i="1"/>
  <c r="R7295" i="1"/>
  <c r="R7296" i="1"/>
  <c r="S7294" i="1"/>
  <c r="S7295" i="1"/>
  <c r="S7296" i="1"/>
  <c r="O7293" i="1"/>
  <c r="P7293" i="1"/>
  <c r="Q7293" i="1"/>
  <c r="R7293" i="1"/>
  <c r="S7293" i="1"/>
  <c r="O7292" i="1"/>
  <c r="P7292" i="1"/>
  <c r="Q7292" i="1"/>
  <c r="R7292" i="1"/>
  <c r="S7292" i="1"/>
  <c r="O7291" i="1"/>
  <c r="P7291" i="1"/>
  <c r="Q7291" i="1"/>
  <c r="R7291" i="1"/>
  <c r="S7291" i="1"/>
  <c r="O7290" i="1"/>
  <c r="P7290" i="1"/>
  <c r="Q7290" i="1"/>
  <c r="R7290" i="1"/>
  <c r="S7290" i="1"/>
  <c r="O7289" i="1"/>
  <c r="P7289" i="1"/>
  <c r="Q7289" i="1"/>
  <c r="R7289" i="1"/>
  <c r="S7289" i="1"/>
  <c r="O7288" i="1"/>
  <c r="P7288" i="1"/>
  <c r="Q7288" i="1"/>
  <c r="R7288" i="1"/>
  <c r="S7288" i="1"/>
  <c r="O7286" i="1"/>
  <c r="O7287" i="1"/>
  <c r="P7286" i="1"/>
  <c r="P7287" i="1"/>
  <c r="Q7286" i="1"/>
  <c r="Q7287" i="1"/>
  <c r="R7286" i="1"/>
  <c r="R7287" i="1"/>
  <c r="S7286" i="1"/>
  <c r="S7287" i="1"/>
  <c r="O7285" i="1"/>
  <c r="P7285" i="1"/>
  <c r="Q7285" i="1"/>
  <c r="R7285" i="1"/>
  <c r="S7285" i="1"/>
  <c r="O7284" i="1"/>
  <c r="P7284" i="1"/>
  <c r="Q7284" i="1"/>
  <c r="R7284" i="1"/>
  <c r="S7284" i="1"/>
  <c r="O7283" i="1"/>
  <c r="P7283" i="1"/>
  <c r="Q7283" i="1"/>
  <c r="R7283" i="1"/>
  <c r="S7283" i="1"/>
  <c r="O7282" i="1"/>
  <c r="P7282" i="1"/>
  <c r="Q7282" i="1"/>
  <c r="R7282" i="1"/>
  <c r="S7282" i="1"/>
  <c r="O7281" i="1"/>
  <c r="P7281" i="1"/>
  <c r="Q7281" i="1"/>
  <c r="R7281" i="1"/>
  <c r="S7281" i="1"/>
  <c r="O7279" i="1"/>
  <c r="O7280" i="1"/>
  <c r="P7279" i="1"/>
  <c r="P7280" i="1"/>
  <c r="Q7279" i="1"/>
  <c r="Q7280" i="1"/>
  <c r="R7279" i="1"/>
  <c r="R7280" i="1"/>
  <c r="S7279" i="1"/>
  <c r="S7280" i="1"/>
  <c r="O7278" i="1"/>
  <c r="P7278" i="1"/>
  <c r="Q7278" i="1"/>
  <c r="R7278" i="1"/>
  <c r="S7278" i="1"/>
  <c r="O7277" i="1"/>
  <c r="P7277" i="1"/>
  <c r="Q7277" i="1"/>
  <c r="R7277" i="1"/>
  <c r="S7277" i="1"/>
  <c r="O7276" i="1"/>
  <c r="P7276" i="1"/>
  <c r="Q7276" i="1"/>
  <c r="R7276" i="1"/>
  <c r="S7276" i="1"/>
  <c r="O7275" i="1"/>
  <c r="P7275" i="1"/>
  <c r="Q7275" i="1"/>
  <c r="R7275" i="1"/>
  <c r="S7275" i="1"/>
  <c r="O7274" i="1"/>
  <c r="P7274" i="1"/>
  <c r="Q7274" i="1"/>
  <c r="R7274" i="1"/>
  <c r="S7274" i="1"/>
  <c r="O7273" i="1"/>
  <c r="P7273" i="1"/>
  <c r="Q7273" i="1"/>
  <c r="R7273" i="1"/>
  <c r="S7273" i="1"/>
  <c r="O7272" i="1"/>
  <c r="P7272" i="1"/>
  <c r="Q7272" i="1"/>
  <c r="R7272" i="1"/>
  <c r="S7272" i="1"/>
  <c r="O7271" i="1"/>
  <c r="P7271" i="1"/>
  <c r="Q7271" i="1"/>
  <c r="R7271" i="1"/>
  <c r="S7271" i="1"/>
  <c r="O7270" i="1"/>
  <c r="P7270" i="1"/>
  <c r="Q7270" i="1"/>
  <c r="R7270" i="1"/>
  <c r="S7270" i="1"/>
  <c r="O7269" i="1"/>
  <c r="P7269" i="1"/>
  <c r="Q7269" i="1"/>
  <c r="R7269" i="1"/>
  <c r="S7269" i="1"/>
  <c r="O7268" i="1"/>
  <c r="P7268" i="1"/>
  <c r="Q7268" i="1"/>
  <c r="R7268" i="1"/>
  <c r="S7268" i="1"/>
  <c r="O7267" i="1"/>
  <c r="P7267" i="1"/>
  <c r="Q7267" i="1"/>
  <c r="R7267" i="1"/>
  <c r="S7267" i="1"/>
  <c r="O7266" i="1"/>
  <c r="P7266" i="1"/>
  <c r="Q7266" i="1"/>
  <c r="R7266" i="1"/>
  <c r="S7266" i="1"/>
  <c r="O7265" i="1"/>
  <c r="P7265" i="1"/>
  <c r="Q7265" i="1"/>
  <c r="R7265" i="1"/>
  <c r="S7265" i="1"/>
  <c r="O7264" i="1"/>
  <c r="P7264" i="1"/>
  <c r="Q7264" i="1"/>
  <c r="R7264" i="1"/>
  <c r="S7264" i="1"/>
  <c r="O7263" i="1"/>
  <c r="P7263" i="1"/>
  <c r="Q7263" i="1"/>
  <c r="R7263" i="1"/>
  <c r="S7263" i="1"/>
  <c r="O7262" i="1"/>
  <c r="P7262" i="1"/>
  <c r="Q7262" i="1"/>
  <c r="R7262" i="1"/>
  <c r="S7262" i="1"/>
  <c r="O7261" i="1"/>
  <c r="P7261" i="1"/>
  <c r="Q7261" i="1"/>
  <c r="R7261" i="1"/>
  <c r="S7261" i="1"/>
  <c r="O7260" i="1"/>
  <c r="P7260" i="1"/>
  <c r="Q7260" i="1"/>
  <c r="R7260" i="1"/>
  <c r="S7260" i="1"/>
  <c r="O7259" i="1"/>
  <c r="P7259" i="1"/>
  <c r="Q7259" i="1"/>
  <c r="R7259" i="1"/>
  <c r="S7259" i="1"/>
  <c r="O7258" i="1"/>
  <c r="P7258" i="1"/>
  <c r="Q7258" i="1"/>
  <c r="R7258" i="1"/>
  <c r="S7258" i="1"/>
  <c r="O7257" i="1"/>
  <c r="P7257" i="1"/>
  <c r="Q7257" i="1"/>
  <c r="R7257" i="1"/>
  <c r="S7257" i="1"/>
  <c r="O7256" i="1"/>
  <c r="P7256" i="1"/>
  <c r="Q7256" i="1"/>
  <c r="R7256" i="1"/>
  <c r="S7256" i="1"/>
  <c r="O7255" i="1"/>
  <c r="P7255" i="1"/>
  <c r="Q7255" i="1"/>
  <c r="R7255" i="1"/>
  <c r="S7255" i="1"/>
  <c r="O7254" i="1"/>
  <c r="P7254" i="1"/>
  <c r="Q7254" i="1"/>
  <c r="R7254" i="1"/>
  <c r="S7254" i="1"/>
  <c r="O7253" i="1"/>
  <c r="P7253" i="1"/>
  <c r="Q7253" i="1"/>
  <c r="R7253" i="1"/>
  <c r="S7253" i="1"/>
  <c r="O7252" i="1"/>
  <c r="P7252" i="1"/>
  <c r="Q7252" i="1"/>
  <c r="R7252" i="1"/>
  <c r="S7252" i="1"/>
  <c r="O7251" i="1"/>
  <c r="P7251" i="1"/>
  <c r="Q7251" i="1"/>
  <c r="R7251" i="1"/>
  <c r="S7251" i="1"/>
  <c r="O7242" i="1"/>
  <c r="O7243" i="1"/>
  <c r="O7244" i="1"/>
  <c r="O7245" i="1"/>
  <c r="O7246" i="1"/>
  <c r="O7247" i="1"/>
  <c r="O7248" i="1"/>
  <c r="O7249" i="1"/>
  <c r="O7250" i="1"/>
  <c r="P7242" i="1"/>
  <c r="P7243" i="1"/>
  <c r="P7244" i="1"/>
  <c r="P7245" i="1"/>
  <c r="P7246" i="1"/>
  <c r="P7247" i="1"/>
  <c r="P7248" i="1"/>
  <c r="P7249" i="1"/>
  <c r="P7250" i="1"/>
  <c r="Q7242" i="1"/>
  <c r="Q7243" i="1"/>
  <c r="Q7244" i="1"/>
  <c r="Q7245" i="1"/>
  <c r="Q7246" i="1"/>
  <c r="Q7247" i="1"/>
  <c r="Q7248" i="1"/>
  <c r="Q7249" i="1"/>
  <c r="Q7250" i="1"/>
  <c r="R7242" i="1"/>
  <c r="R7243" i="1"/>
  <c r="R7244" i="1"/>
  <c r="R7245" i="1"/>
  <c r="R7246" i="1"/>
  <c r="R7247" i="1"/>
  <c r="R7248" i="1"/>
  <c r="R7249" i="1"/>
  <c r="R7250" i="1"/>
  <c r="S7242" i="1"/>
  <c r="S7243" i="1"/>
  <c r="S7244" i="1"/>
  <c r="S7245" i="1"/>
  <c r="S7246" i="1"/>
  <c r="S7247" i="1"/>
  <c r="S7248" i="1"/>
  <c r="S7249" i="1"/>
  <c r="S7250" i="1"/>
  <c r="O7241" i="1"/>
  <c r="P7241" i="1"/>
  <c r="Q7241" i="1"/>
  <c r="R7241" i="1"/>
  <c r="S7241" i="1"/>
  <c r="O7240" i="1"/>
  <c r="P7240" i="1"/>
  <c r="Q7240" i="1"/>
  <c r="R7240" i="1"/>
  <c r="S7240" i="1"/>
  <c r="I67" i="9"/>
  <c r="AQ3" i="7"/>
  <c r="AQ4" i="7"/>
  <c r="AQ2" i="7"/>
  <c r="O7239" i="1"/>
  <c r="P7239" i="1"/>
  <c r="Q7239" i="1"/>
  <c r="R7239" i="1"/>
  <c r="S7239" i="1"/>
  <c r="O7238" i="1"/>
  <c r="P7238" i="1"/>
  <c r="Q7238" i="1"/>
  <c r="R7238" i="1"/>
  <c r="S7238" i="1"/>
  <c r="O7237" i="1"/>
  <c r="P7237" i="1"/>
  <c r="Q7237" i="1"/>
  <c r="R7237" i="1"/>
  <c r="S7237" i="1"/>
  <c r="O7235" i="1"/>
  <c r="O7236" i="1"/>
  <c r="P7235" i="1"/>
  <c r="P7236" i="1"/>
  <c r="Q7235" i="1"/>
  <c r="Q7236" i="1"/>
  <c r="R7235" i="1"/>
  <c r="R7236" i="1"/>
  <c r="S7235" i="1"/>
  <c r="S7236" i="1"/>
  <c r="O7234" i="1"/>
  <c r="P7234" i="1"/>
  <c r="Q7234" i="1"/>
  <c r="R7234" i="1"/>
  <c r="S7234" i="1"/>
  <c r="O7233" i="1"/>
  <c r="P7233" i="1"/>
  <c r="Q7233" i="1"/>
  <c r="R7233" i="1"/>
  <c r="S7233" i="1"/>
  <c r="O7232" i="1"/>
  <c r="P7232" i="1"/>
  <c r="Q7232" i="1"/>
  <c r="R7232" i="1"/>
  <c r="S7232" i="1"/>
  <c r="O7230" i="1"/>
  <c r="O7231" i="1"/>
  <c r="P7230" i="1"/>
  <c r="P7231" i="1"/>
  <c r="Q7230" i="1"/>
  <c r="Q7231" i="1"/>
  <c r="R7230" i="1"/>
  <c r="R7231" i="1"/>
  <c r="S7230" i="1"/>
  <c r="S7231" i="1"/>
  <c r="O7229" i="1"/>
  <c r="P7229" i="1"/>
  <c r="Q7229" i="1"/>
  <c r="R7229" i="1"/>
  <c r="S7229" i="1"/>
  <c r="O7228" i="1"/>
  <c r="P7228" i="1"/>
  <c r="Q7228" i="1"/>
  <c r="R7228" i="1"/>
  <c r="S7228" i="1"/>
  <c r="O7227" i="1"/>
  <c r="P7227" i="1"/>
  <c r="Q7227" i="1"/>
  <c r="R7227" i="1"/>
  <c r="S7227" i="1"/>
  <c r="O7226" i="1"/>
  <c r="P7226" i="1"/>
  <c r="Q7226" i="1"/>
  <c r="R7226" i="1"/>
  <c r="S7226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O7213" i="1"/>
  <c r="P7213" i="1"/>
  <c r="Q7213" i="1"/>
  <c r="R7213" i="1"/>
  <c r="S7213" i="1"/>
  <c r="O7212" i="1"/>
  <c r="P7212" i="1"/>
  <c r="Q7212" i="1"/>
  <c r="R7212" i="1"/>
  <c r="S7212" i="1"/>
  <c r="I60" i="9"/>
  <c r="I61" i="9"/>
  <c r="I62" i="9"/>
  <c r="I63" i="9"/>
  <c r="I64" i="9"/>
  <c r="I65" i="9"/>
  <c r="I66" i="9"/>
  <c r="O7211" i="1"/>
  <c r="P7211" i="1"/>
  <c r="Q7211" i="1"/>
  <c r="R7211" i="1"/>
  <c r="S7211" i="1"/>
  <c r="O7210" i="1"/>
  <c r="P7210" i="1"/>
  <c r="Q7210" i="1"/>
  <c r="R7210" i="1"/>
  <c r="S7210" i="1"/>
  <c r="O7209" i="1"/>
  <c r="P7209" i="1"/>
  <c r="Q7209" i="1"/>
  <c r="R7209" i="1"/>
  <c r="S7209" i="1"/>
  <c r="O7208" i="1"/>
  <c r="P7208" i="1"/>
  <c r="Q7208" i="1"/>
  <c r="R7208" i="1"/>
  <c r="S7208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O7194" i="1"/>
  <c r="P7194" i="1"/>
  <c r="Q7194" i="1"/>
  <c r="R7194" i="1"/>
  <c r="S7194" i="1"/>
  <c r="O7193" i="1"/>
  <c r="P7193" i="1"/>
  <c r="Q7193" i="1"/>
  <c r="R7193" i="1"/>
  <c r="S7193" i="1"/>
  <c r="O7192" i="1"/>
  <c r="P7192" i="1"/>
  <c r="Q7192" i="1"/>
  <c r="R7192" i="1"/>
  <c r="S7192" i="1"/>
  <c r="O7191" i="1"/>
  <c r="P7191" i="1"/>
  <c r="Q7191" i="1"/>
  <c r="R7191" i="1"/>
  <c r="S7191" i="1"/>
  <c r="O7190" i="1"/>
  <c r="P7190" i="1"/>
  <c r="Q7190" i="1"/>
  <c r="R7190" i="1"/>
  <c r="S7190" i="1"/>
  <c r="O7189" i="1"/>
  <c r="P7189" i="1"/>
  <c r="Q7189" i="1"/>
  <c r="R7189" i="1"/>
  <c r="S7189" i="1"/>
  <c r="O7188" i="1"/>
  <c r="P7188" i="1"/>
  <c r="Q7188" i="1"/>
  <c r="R7188" i="1"/>
  <c r="S7188" i="1"/>
  <c r="O7187" i="1"/>
  <c r="P7187" i="1"/>
  <c r="Q7187" i="1"/>
  <c r="R7187" i="1"/>
  <c r="S7187" i="1"/>
  <c r="O7186" i="1"/>
  <c r="P7186" i="1"/>
  <c r="Q7186" i="1"/>
  <c r="R7186" i="1"/>
  <c r="S7186" i="1"/>
  <c r="O7184" i="1"/>
  <c r="O7185" i="1"/>
  <c r="P7184" i="1"/>
  <c r="P7185" i="1"/>
  <c r="Q7184" i="1"/>
  <c r="Q7185" i="1"/>
  <c r="R7184" i="1"/>
  <c r="R7185" i="1"/>
  <c r="S7184" i="1"/>
  <c r="S7185" i="1"/>
  <c r="O7183" i="1"/>
  <c r="P7183" i="1"/>
  <c r="Q7183" i="1"/>
  <c r="R7183" i="1"/>
  <c r="S7183" i="1"/>
  <c r="O7180" i="1"/>
  <c r="O7181" i="1"/>
  <c r="O7182" i="1"/>
  <c r="P7180" i="1"/>
  <c r="P7181" i="1"/>
  <c r="P7182" i="1"/>
  <c r="Q7180" i="1"/>
  <c r="Q7181" i="1"/>
  <c r="Q7182" i="1"/>
  <c r="R7180" i="1"/>
  <c r="R7181" i="1"/>
  <c r="R7182" i="1"/>
  <c r="S7180" i="1"/>
  <c r="S7181" i="1"/>
  <c r="S7182" i="1"/>
  <c r="O7179" i="1"/>
  <c r="P7179" i="1"/>
  <c r="Q7179" i="1"/>
  <c r="R7179" i="1"/>
  <c r="S7179" i="1"/>
  <c r="O7178" i="1"/>
  <c r="P7178" i="1"/>
  <c r="Q7178" i="1"/>
  <c r="R7178" i="1"/>
  <c r="S7178" i="1"/>
  <c r="O7177" i="1"/>
  <c r="P7177" i="1"/>
  <c r="Q7177" i="1"/>
  <c r="R7177" i="1"/>
  <c r="S7177" i="1"/>
  <c r="O7176" i="1"/>
  <c r="P7176" i="1"/>
  <c r="Q7176" i="1"/>
  <c r="R7176" i="1"/>
  <c r="S7176" i="1"/>
  <c r="O7175" i="1"/>
  <c r="P7175" i="1"/>
  <c r="Q7175" i="1"/>
  <c r="R7175" i="1"/>
  <c r="S7175" i="1"/>
  <c r="O7174" i="1"/>
  <c r="P7174" i="1"/>
  <c r="Q7174" i="1"/>
  <c r="R7174" i="1"/>
  <c r="S7174" i="1"/>
  <c r="I59" i="9"/>
  <c r="O7172" i="1"/>
  <c r="O7173" i="1"/>
  <c r="P7172" i="1"/>
  <c r="P7173" i="1"/>
  <c r="Q7172" i="1"/>
  <c r="Q7173" i="1"/>
  <c r="R7172" i="1"/>
  <c r="R7173" i="1"/>
  <c r="S7172" i="1"/>
  <c r="S7173" i="1"/>
  <c r="O7171" i="1"/>
  <c r="P7171" i="1"/>
  <c r="Q7171" i="1"/>
  <c r="R7171" i="1"/>
  <c r="S7171" i="1"/>
  <c r="O7170" i="1"/>
  <c r="P7170" i="1"/>
  <c r="Q7170" i="1"/>
  <c r="R7170" i="1"/>
  <c r="S7170" i="1"/>
  <c r="O7169" i="1"/>
  <c r="P7169" i="1"/>
  <c r="Q7169" i="1"/>
  <c r="R7169" i="1"/>
  <c r="S7169" i="1"/>
  <c r="O7168" i="1"/>
  <c r="P7168" i="1"/>
  <c r="Q7168" i="1"/>
  <c r="R7168" i="1"/>
  <c r="S7168" i="1"/>
  <c r="O7167" i="1"/>
  <c r="P7167" i="1"/>
  <c r="Q7167" i="1"/>
  <c r="R7167" i="1"/>
  <c r="S7167" i="1"/>
  <c r="O7166" i="1"/>
  <c r="P7166" i="1"/>
  <c r="Q7166" i="1"/>
  <c r="R7166" i="1"/>
  <c r="S7166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O7153" i="1"/>
  <c r="P7153" i="1"/>
  <c r="Q7153" i="1"/>
  <c r="R7153" i="1"/>
  <c r="S7153" i="1"/>
  <c r="O7151" i="1"/>
  <c r="O7152" i="1"/>
  <c r="P7151" i="1"/>
  <c r="P7152" i="1"/>
  <c r="Q7151" i="1"/>
  <c r="Q7152" i="1"/>
  <c r="R7151" i="1"/>
  <c r="R7152" i="1"/>
  <c r="S7151" i="1"/>
  <c r="S7152" i="1"/>
  <c r="O7150" i="1"/>
  <c r="P7150" i="1"/>
  <c r="Q7150" i="1"/>
  <c r="R7150" i="1"/>
  <c r="S7150" i="1"/>
  <c r="O7149" i="1"/>
  <c r="P7149" i="1"/>
  <c r="Q7149" i="1"/>
  <c r="R7149" i="1"/>
  <c r="S7149" i="1"/>
  <c r="O7147" i="1"/>
  <c r="O7148" i="1"/>
  <c r="P7147" i="1"/>
  <c r="P7148" i="1"/>
  <c r="Q7147" i="1"/>
  <c r="Q7148" i="1"/>
  <c r="R7147" i="1"/>
  <c r="R7148" i="1"/>
  <c r="S7147" i="1"/>
  <c r="S7148" i="1"/>
  <c r="O7146" i="1"/>
  <c r="P7146" i="1"/>
  <c r="Q7146" i="1"/>
  <c r="R7146" i="1"/>
  <c r="S7146" i="1"/>
  <c r="O7145" i="1"/>
  <c r="P7145" i="1"/>
  <c r="Q7145" i="1"/>
  <c r="R7145" i="1"/>
  <c r="S7145" i="1"/>
  <c r="O7144" i="1"/>
  <c r="P7144" i="1"/>
  <c r="Q7144" i="1"/>
  <c r="R7144" i="1"/>
  <c r="S7144" i="1"/>
  <c r="O7143" i="1"/>
  <c r="P7143" i="1"/>
  <c r="Q7143" i="1"/>
  <c r="R7143" i="1"/>
  <c r="S7143" i="1"/>
  <c r="O7142" i="1"/>
  <c r="P7142" i="1"/>
  <c r="Q7142" i="1"/>
  <c r="R7142" i="1"/>
  <c r="S7142" i="1"/>
  <c r="O7141" i="1"/>
  <c r="P7141" i="1"/>
  <c r="Q7141" i="1"/>
  <c r="R7141" i="1"/>
  <c r="S7141" i="1"/>
  <c r="O7140" i="1"/>
  <c r="P7140" i="1"/>
  <c r="Q7140" i="1"/>
  <c r="R7140" i="1"/>
  <c r="S7140" i="1"/>
  <c r="O7139" i="1"/>
  <c r="P7139" i="1"/>
  <c r="Q7139" i="1"/>
  <c r="R7139" i="1"/>
  <c r="S7139" i="1"/>
  <c r="O7138" i="1"/>
  <c r="P7138" i="1"/>
  <c r="Q7138" i="1"/>
  <c r="R7138" i="1"/>
  <c r="S7138" i="1"/>
  <c r="O7137" i="1"/>
  <c r="P7137" i="1"/>
  <c r="Q7137" i="1"/>
  <c r="R7137" i="1"/>
  <c r="S7137" i="1"/>
  <c r="O7136" i="1"/>
  <c r="P7136" i="1"/>
  <c r="Q7136" i="1"/>
  <c r="R7136" i="1"/>
  <c r="S7136" i="1"/>
  <c r="O7135" i="1"/>
  <c r="P7135" i="1"/>
  <c r="Q7135" i="1"/>
  <c r="R7135" i="1"/>
  <c r="S7135" i="1"/>
  <c r="O7134" i="1"/>
  <c r="P7134" i="1"/>
  <c r="Q7134" i="1"/>
  <c r="R7134" i="1"/>
  <c r="S7134" i="1"/>
  <c r="O7133" i="1"/>
  <c r="P7133" i="1"/>
  <c r="Q7133" i="1"/>
  <c r="R7133" i="1"/>
  <c r="S7133" i="1"/>
  <c r="O7132" i="1"/>
  <c r="P7132" i="1"/>
  <c r="Q7132" i="1"/>
  <c r="R7132" i="1"/>
  <c r="S7132" i="1"/>
  <c r="O7131" i="1"/>
  <c r="P7131" i="1"/>
  <c r="Q7131" i="1"/>
  <c r="R7131" i="1"/>
  <c r="S7131" i="1"/>
  <c r="O7128" i="1"/>
  <c r="O7129" i="1"/>
  <c r="O7130" i="1"/>
  <c r="P7128" i="1"/>
  <c r="P7129" i="1"/>
  <c r="P7130" i="1"/>
  <c r="Q7128" i="1"/>
  <c r="Q7129" i="1"/>
  <c r="Q7130" i="1"/>
  <c r="R7128" i="1"/>
  <c r="R7129" i="1"/>
  <c r="R7130" i="1"/>
  <c r="S7128" i="1"/>
  <c r="S7129" i="1"/>
  <c r="S7130" i="1"/>
  <c r="O7127" i="1"/>
  <c r="P7127" i="1"/>
  <c r="Q7127" i="1"/>
  <c r="R7127" i="1"/>
  <c r="S7127" i="1"/>
  <c r="O7126" i="1"/>
  <c r="P7126" i="1"/>
  <c r="Q7126" i="1"/>
  <c r="R7126" i="1"/>
  <c r="S7126" i="1"/>
  <c r="O7125" i="1"/>
  <c r="P7125" i="1"/>
  <c r="Q7125" i="1"/>
  <c r="R7125" i="1"/>
  <c r="S7125" i="1"/>
  <c r="O7124" i="1"/>
  <c r="P7124" i="1"/>
  <c r="Q7124" i="1"/>
  <c r="R7124" i="1"/>
  <c r="S7124" i="1"/>
  <c r="O7123" i="1"/>
  <c r="P7123" i="1"/>
  <c r="Q7123" i="1"/>
  <c r="R7123" i="1"/>
  <c r="S7123" i="1"/>
  <c r="O7122" i="1"/>
  <c r="P7122" i="1"/>
  <c r="Q7122" i="1"/>
  <c r="R7122" i="1"/>
  <c r="S7122" i="1"/>
  <c r="O7121" i="1"/>
  <c r="P7121" i="1"/>
  <c r="Q7121" i="1"/>
  <c r="R7121" i="1"/>
  <c r="S7121" i="1"/>
  <c r="O7120" i="1"/>
  <c r="P7120" i="1"/>
  <c r="Q7120" i="1"/>
  <c r="R7120" i="1"/>
  <c r="S7120" i="1"/>
  <c r="O7118" i="1"/>
  <c r="O7119" i="1"/>
  <c r="P7118" i="1"/>
  <c r="P7119" i="1"/>
  <c r="Q7118" i="1"/>
  <c r="Q7119" i="1"/>
  <c r="R7118" i="1"/>
  <c r="R7119" i="1"/>
  <c r="S7118" i="1"/>
  <c r="S7119" i="1"/>
  <c r="O7117" i="1"/>
  <c r="P7117" i="1"/>
  <c r="Q7117" i="1"/>
  <c r="R7117" i="1"/>
  <c r="S7117" i="1"/>
  <c r="O7116" i="1"/>
  <c r="P7116" i="1"/>
  <c r="Q7116" i="1"/>
  <c r="R7116" i="1"/>
  <c r="S7116" i="1"/>
  <c r="O7115" i="1"/>
  <c r="P7115" i="1"/>
  <c r="Q7115" i="1"/>
  <c r="R7115" i="1"/>
  <c r="S7115" i="1"/>
  <c r="O7114" i="1"/>
  <c r="P7114" i="1"/>
  <c r="Q7114" i="1"/>
  <c r="R7114" i="1"/>
  <c r="S7114" i="1"/>
  <c r="O7113" i="1"/>
  <c r="P7113" i="1"/>
  <c r="Q7113" i="1"/>
  <c r="R7113" i="1"/>
  <c r="S7113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O7087" i="1"/>
  <c r="O7088" i="1"/>
  <c r="O7089" i="1"/>
  <c r="O7090" i="1"/>
  <c r="O7091" i="1"/>
  <c r="P7087" i="1"/>
  <c r="P7088" i="1"/>
  <c r="P7089" i="1"/>
  <c r="P7090" i="1"/>
  <c r="P7091" i="1"/>
  <c r="Q7087" i="1"/>
  <c r="Q7088" i="1"/>
  <c r="Q7089" i="1"/>
  <c r="Q7090" i="1"/>
  <c r="Q7091" i="1"/>
  <c r="R7087" i="1"/>
  <c r="R7088" i="1"/>
  <c r="R7089" i="1"/>
  <c r="R7090" i="1"/>
  <c r="R7091" i="1"/>
  <c r="S7087" i="1"/>
  <c r="S7088" i="1"/>
  <c r="S7089" i="1"/>
  <c r="S7090" i="1"/>
  <c r="S7091" i="1"/>
  <c r="O7085" i="1"/>
  <c r="O7086" i="1"/>
  <c r="P7085" i="1"/>
  <c r="P7086" i="1"/>
  <c r="Q7085" i="1"/>
  <c r="Q7086" i="1"/>
  <c r="R7085" i="1"/>
  <c r="R7086" i="1"/>
  <c r="S7085" i="1"/>
  <c r="S7086" i="1"/>
  <c r="O7081" i="1"/>
  <c r="O7082" i="1"/>
  <c r="O7083" i="1"/>
  <c r="O7084" i="1"/>
  <c r="P7081" i="1"/>
  <c r="P7082" i="1"/>
  <c r="P7083" i="1"/>
  <c r="P7084" i="1"/>
  <c r="Q7081" i="1"/>
  <c r="Q7082" i="1"/>
  <c r="Q7083" i="1"/>
  <c r="Q7084" i="1"/>
  <c r="R7081" i="1"/>
  <c r="R7082" i="1"/>
  <c r="R7083" i="1"/>
  <c r="R7084" i="1"/>
  <c r="S7081" i="1"/>
  <c r="S7082" i="1"/>
  <c r="S7083" i="1"/>
  <c r="S7084" i="1"/>
  <c r="O7080" i="1"/>
  <c r="P7080" i="1"/>
  <c r="Q7080" i="1"/>
  <c r="R7080" i="1"/>
  <c r="S7080" i="1"/>
  <c r="O7079" i="1"/>
  <c r="P7079" i="1"/>
  <c r="Q7079" i="1"/>
  <c r="R7079" i="1"/>
  <c r="S7079" i="1"/>
  <c r="O7078" i="1"/>
  <c r="P7078" i="1"/>
  <c r="Q7078" i="1"/>
  <c r="R7078" i="1"/>
  <c r="S7078" i="1"/>
  <c r="O7077" i="1"/>
  <c r="P7077" i="1"/>
  <c r="Q7077" i="1"/>
  <c r="R7077" i="1"/>
  <c r="S7077" i="1"/>
  <c r="O7076" i="1"/>
  <c r="P7076" i="1"/>
  <c r="Q7076" i="1"/>
  <c r="R7076" i="1"/>
  <c r="S7076" i="1"/>
  <c r="O7075" i="1"/>
  <c r="P7075" i="1"/>
  <c r="Q7075" i="1"/>
  <c r="R7075" i="1"/>
  <c r="S7075" i="1"/>
  <c r="O7074" i="1"/>
  <c r="P7074" i="1"/>
  <c r="Q7074" i="1"/>
  <c r="R7074" i="1"/>
  <c r="S7074" i="1"/>
  <c r="O7073" i="1"/>
  <c r="P7073" i="1"/>
  <c r="Q7073" i="1"/>
  <c r="R7073" i="1"/>
  <c r="S7073" i="1"/>
  <c r="O7072" i="1"/>
  <c r="P7072" i="1"/>
  <c r="Q7072" i="1"/>
  <c r="R7072" i="1"/>
  <c r="S7072" i="1"/>
  <c r="O7071" i="1"/>
  <c r="P7071" i="1"/>
  <c r="Q7071" i="1"/>
  <c r="R7071" i="1"/>
  <c r="S7071" i="1"/>
  <c r="O7070" i="1"/>
  <c r="P7070" i="1"/>
  <c r="Q7070" i="1"/>
  <c r="R7070" i="1"/>
  <c r="S7070" i="1"/>
  <c r="O7067" i="1"/>
  <c r="O7068" i="1"/>
  <c r="O7069" i="1"/>
  <c r="P7067" i="1"/>
  <c r="P7068" i="1"/>
  <c r="P7069" i="1"/>
  <c r="Q7067" i="1"/>
  <c r="Q7068" i="1"/>
  <c r="Q7069" i="1"/>
  <c r="R7067" i="1"/>
  <c r="R7068" i="1"/>
  <c r="R7069" i="1"/>
  <c r="S7067" i="1"/>
  <c r="S7068" i="1"/>
  <c r="S7069" i="1"/>
  <c r="O7066" i="1"/>
  <c r="P7066" i="1"/>
  <c r="Q7066" i="1"/>
  <c r="R7066" i="1"/>
  <c r="S7066" i="1"/>
  <c r="O7064" i="1"/>
  <c r="O7065" i="1"/>
  <c r="P7064" i="1"/>
  <c r="P7065" i="1"/>
  <c r="Q7064" i="1"/>
  <c r="Q7065" i="1"/>
  <c r="R7064" i="1"/>
  <c r="R7065" i="1"/>
  <c r="S7064" i="1"/>
  <c r="S7065" i="1"/>
  <c r="O7059" i="1"/>
  <c r="O7060" i="1"/>
  <c r="O7061" i="1"/>
  <c r="O7062" i="1"/>
  <c r="O7063" i="1"/>
  <c r="P7059" i="1"/>
  <c r="P7060" i="1"/>
  <c r="P7061" i="1"/>
  <c r="P7062" i="1"/>
  <c r="P7063" i="1"/>
  <c r="Q7059" i="1"/>
  <c r="Q7060" i="1"/>
  <c r="Q7061" i="1"/>
  <c r="Q7062" i="1"/>
  <c r="Q7063" i="1"/>
  <c r="R7059" i="1"/>
  <c r="R7060" i="1"/>
  <c r="R7061" i="1"/>
  <c r="R7062" i="1"/>
  <c r="R7063" i="1"/>
  <c r="S7059" i="1"/>
  <c r="S7060" i="1"/>
  <c r="S7061" i="1"/>
  <c r="S7062" i="1"/>
  <c r="S7063" i="1"/>
  <c r="O7058" i="1"/>
  <c r="P7058" i="1"/>
  <c r="Q7058" i="1"/>
  <c r="R7058" i="1"/>
  <c r="S7058" i="1"/>
  <c r="O7057" i="1"/>
  <c r="P7057" i="1"/>
  <c r="Q7057" i="1"/>
  <c r="R7057" i="1"/>
  <c r="S7057" i="1"/>
  <c r="O7056" i="1"/>
  <c r="P7056" i="1"/>
  <c r="Q7056" i="1"/>
  <c r="R7056" i="1"/>
  <c r="S7056" i="1"/>
  <c r="O7055" i="1"/>
  <c r="P7055" i="1"/>
  <c r="Q7055" i="1"/>
  <c r="R7055" i="1"/>
  <c r="S7055" i="1"/>
  <c r="O7054" i="1"/>
  <c r="P7054" i="1"/>
  <c r="Q7054" i="1"/>
  <c r="R7054" i="1"/>
  <c r="S7054" i="1"/>
  <c r="O7053" i="1"/>
  <c r="P7053" i="1"/>
  <c r="Q7053" i="1"/>
  <c r="R7053" i="1"/>
  <c r="S7053" i="1"/>
  <c r="P7052" i="1"/>
  <c r="Q7052" i="1"/>
  <c r="R7052" i="1"/>
  <c r="S7052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P7051" i="1"/>
  <c r="Q7051" i="1"/>
  <c r="R7051" i="1"/>
  <c r="S7051" i="1"/>
  <c r="P7050" i="1"/>
  <c r="Q7050" i="1"/>
  <c r="R7050" i="1"/>
  <c r="S7050" i="1"/>
  <c r="P7049" i="1"/>
  <c r="Q7049" i="1"/>
  <c r="R7049" i="1"/>
  <c r="S7049" i="1"/>
  <c r="P7046" i="1"/>
  <c r="P7047" i="1"/>
  <c r="P7048" i="1"/>
  <c r="Q7046" i="1"/>
  <c r="Q7047" i="1"/>
  <c r="Q7048" i="1"/>
  <c r="R7046" i="1"/>
  <c r="R7047" i="1"/>
  <c r="R7048" i="1"/>
  <c r="S7046" i="1"/>
  <c r="S7047" i="1"/>
  <c r="S7048" i="1"/>
  <c r="P7045" i="1"/>
  <c r="Q7045" i="1"/>
  <c r="R7045" i="1"/>
  <c r="S7045" i="1"/>
  <c r="P7044" i="1"/>
  <c r="Q7044" i="1"/>
  <c r="R7044" i="1"/>
  <c r="S7044" i="1"/>
  <c r="P7043" i="1"/>
  <c r="Q7043" i="1"/>
  <c r="R7043" i="1"/>
  <c r="S7043" i="1"/>
  <c r="P7042" i="1"/>
  <c r="Q7042" i="1"/>
  <c r="R7042" i="1"/>
  <c r="S7042" i="1"/>
  <c r="P7036" i="1"/>
  <c r="P7037" i="1"/>
  <c r="P7038" i="1"/>
  <c r="P7039" i="1"/>
  <c r="P7040" i="1"/>
  <c r="P7041" i="1"/>
  <c r="Q7036" i="1"/>
  <c r="Q7037" i="1"/>
  <c r="Q7038" i="1"/>
  <c r="Q7039" i="1"/>
  <c r="Q7040" i="1"/>
  <c r="Q7041" i="1"/>
  <c r="R7036" i="1"/>
  <c r="R7037" i="1"/>
  <c r="R7038" i="1"/>
  <c r="R7039" i="1"/>
  <c r="R7040" i="1"/>
  <c r="R7041" i="1"/>
  <c r="S7036" i="1"/>
  <c r="S7037" i="1"/>
  <c r="S7038" i="1"/>
  <c r="S7039" i="1"/>
  <c r="S7040" i="1"/>
  <c r="S7041" i="1"/>
  <c r="P7034" i="1"/>
  <c r="P7035" i="1"/>
  <c r="Q7034" i="1"/>
  <c r="Q7035" i="1"/>
  <c r="R7034" i="1"/>
  <c r="R7035" i="1"/>
  <c r="S7034" i="1"/>
  <c r="S7035" i="1"/>
  <c r="P7033" i="1"/>
  <c r="Q7033" i="1"/>
  <c r="R7033" i="1"/>
  <c r="S7033" i="1"/>
  <c r="P7032" i="1"/>
  <c r="Q7032" i="1"/>
  <c r="R7032" i="1"/>
  <c r="S7032" i="1"/>
  <c r="P7031" i="1"/>
  <c r="Q7031" i="1"/>
  <c r="R7031" i="1"/>
  <c r="S7031" i="1"/>
  <c r="P7030" i="1"/>
  <c r="Q7030" i="1"/>
  <c r="R7030" i="1"/>
  <c r="S7030" i="1"/>
  <c r="O7029" i="1"/>
  <c r="P7029" i="1"/>
  <c r="Q7029" i="1"/>
  <c r="R7029" i="1"/>
  <c r="S7029" i="1"/>
  <c r="O7028" i="1"/>
  <c r="P7028" i="1"/>
  <c r="Q7028" i="1"/>
  <c r="R7028" i="1"/>
  <c r="S7028" i="1"/>
  <c r="O7027" i="1"/>
  <c r="P7027" i="1"/>
  <c r="Q7027" i="1"/>
  <c r="R7027" i="1"/>
  <c r="S7027" i="1"/>
  <c r="O7026" i="1"/>
  <c r="P7026" i="1"/>
  <c r="Q7026" i="1"/>
  <c r="R7026" i="1"/>
  <c r="S7026" i="1"/>
  <c r="O7025" i="1"/>
  <c r="P7025" i="1"/>
  <c r="Q7025" i="1"/>
  <c r="R7025" i="1"/>
  <c r="S7025" i="1"/>
  <c r="O7024" i="1"/>
  <c r="P7024" i="1"/>
  <c r="Q7024" i="1"/>
  <c r="R7024" i="1"/>
  <c r="S7024" i="1"/>
  <c r="O7023" i="1"/>
  <c r="P7023" i="1"/>
  <c r="Q7023" i="1"/>
  <c r="R7023" i="1"/>
  <c r="S7023" i="1"/>
  <c r="O7021" i="1"/>
  <c r="O7022" i="1"/>
  <c r="P7021" i="1"/>
  <c r="P7022" i="1"/>
  <c r="Q7021" i="1"/>
  <c r="Q7022" i="1"/>
  <c r="R7021" i="1"/>
  <c r="R7022" i="1"/>
  <c r="S7021" i="1"/>
  <c r="S7022" i="1"/>
  <c r="O7020" i="1"/>
  <c r="P7020" i="1"/>
  <c r="Q7020" i="1"/>
  <c r="R7020" i="1"/>
  <c r="S7020" i="1"/>
  <c r="O7019" i="1"/>
  <c r="P7019" i="1"/>
  <c r="Q7019" i="1"/>
  <c r="R7019" i="1"/>
  <c r="S7019" i="1"/>
  <c r="O7018" i="1"/>
  <c r="P7018" i="1"/>
  <c r="Q7018" i="1"/>
  <c r="R7018" i="1"/>
  <c r="S7018" i="1"/>
  <c r="O7017" i="1"/>
  <c r="P7017" i="1"/>
  <c r="Q7017" i="1"/>
  <c r="R7017" i="1"/>
  <c r="S7017" i="1"/>
  <c r="O7016" i="1"/>
  <c r="P7016" i="1"/>
  <c r="Q7016" i="1"/>
  <c r="R7016" i="1"/>
  <c r="S7016" i="1"/>
  <c r="O7006" i="1"/>
  <c r="O7007" i="1"/>
  <c r="O7008" i="1"/>
  <c r="O7009" i="1"/>
  <c r="O7010" i="1"/>
  <c r="O7011" i="1"/>
  <c r="O7012" i="1"/>
  <c r="O7013" i="1"/>
  <c r="O7014" i="1"/>
  <c r="O7015" i="1"/>
  <c r="P7006" i="1"/>
  <c r="P7007" i="1"/>
  <c r="P7008" i="1"/>
  <c r="P7009" i="1"/>
  <c r="P7010" i="1"/>
  <c r="P7011" i="1"/>
  <c r="P7012" i="1"/>
  <c r="P7013" i="1"/>
  <c r="P7014" i="1"/>
  <c r="P7015" i="1"/>
  <c r="Q7006" i="1"/>
  <c r="Q7007" i="1"/>
  <c r="Q7008" i="1"/>
  <c r="Q7009" i="1"/>
  <c r="Q7010" i="1"/>
  <c r="Q7011" i="1"/>
  <c r="Q7012" i="1"/>
  <c r="Q7013" i="1"/>
  <c r="Q7014" i="1"/>
  <c r="Q7015" i="1"/>
  <c r="R7006" i="1"/>
  <c r="R7007" i="1"/>
  <c r="R7008" i="1"/>
  <c r="R7009" i="1"/>
  <c r="R7010" i="1"/>
  <c r="R7011" i="1"/>
  <c r="R7012" i="1"/>
  <c r="R7013" i="1"/>
  <c r="R7014" i="1"/>
  <c r="R7015" i="1"/>
  <c r="S7006" i="1"/>
  <c r="S7007" i="1"/>
  <c r="S7008" i="1"/>
  <c r="S7009" i="1"/>
  <c r="S7010" i="1"/>
  <c r="S7011" i="1"/>
  <c r="S7012" i="1"/>
  <c r="S7013" i="1"/>
  <c r="S7014" i="1"/>
  <c r="S7015" i="1"/>
  <c r="O7005" i="1"/>
  <c r="P7005" i="1"/>
  <c r="Q7005" i="1"/>
  <c r="R7005" i="1"/>
  <c r="S7005" i="1"/>
  <c r="O7004" i="1"/>
  <c r="P7004" i="1"/>
  <c r="Q7004" i="1"/>
  <c r="R7004" i="1"/>
  <c r="S7004" i="1"/>
  <c r="O7003" i="1"/>
  <c r="P7003" i="1"/>
  <c r="Q7003" i="1"/>
  <c r="R7003" i="1"/>
  <c r="S7003" i="1"/>
  <c r="O7002" i="1"/>
  <c r="P7002" i="1"/>
  <c r="Q7002" i="1"/>
  <c r="R7002" i="1"/>
  <c r="S7002" i="1"/>
  <c r="O7001" i="1"/>
  <c r="P7001" i="1"/>
  <c r="Q7001" i="1"/>
  <c r="R7001" i="1"/>
  <c r="S7001" i="1"/>
  <c r="O7000" i="1"/>
  <c r="P7000" i="1"/>
  <c r="Q7000" i="1"/>
  <c r="R7000" i="1"/>
  <c r="S7000" i="1"/>
  <c r="O6999" i="1"/>
  <c r="P6999" i="1"/>
  <c r="Q6999" i="1"/>
  <c r="R6999" i="1"/>
  <c r="S6999" i="1"/>
  <c r="O6998" i="1"/>
  <c r="P6998" i="1"/>
  <c r="Q6998" i="1"/>
  <c r="R6998" i="1"/>
  <c r="S6998" i="1"/>
  <c r="O6997" i="1"/>
  <c r="P6997" i="1"/>
  <c r="Q6997" i="1"/>
  <c r="R6997" i="1"/>
  <c r="S6997" i="1"/>
  <c r="O6996" i="1"/>
  <c r="P6996" i="1"/>
  <c r="Q6996" i="1"/>
  <c r="R6996" i="1"/>
  <c r="S6996" i="1"/>
  <c r="O6995" i="1"/>
  <c r="P6995" i="1"/>
  <c r="Q6995" i="1"/>
  <c r="R6995" i="1"/>
  <c r="S6995" i="1"/>
  <c r="O6994" i="1"/>
  <c r="P6994" i="1"/>
  <c r="Q6994" i="1"/>
  <c r="R6994" i="1"/>
  <c r="S6994" i="1"/>
  <c r="O6993" i="1"/>
  <c r="P6993" i="1"/>
  <c r="Q6993" i="1"/>
  <c r="R6993" i="1"/>
  <c r="S6993" i="1"/>
  <c r="O6992" i="1"/>
  <c r="P6992" i="1"/>
  <c r="Q6992" i="1"/>
  <c r="R6992" i="1"/>
  <c r="S6992" i="1"/>
  <c r="O6991" i="1"/>
  <c r="P6991" i="1"/>
  <c r="Q6991" i="1"/>
  <c r="R6991" i="1"/>
  <c r="S6991" i="1"/>
  <c r="O6990" i="1"/>
  <c r="P6990" i="1"/>
  <c r="Q6990" i="1"/>
  <c r="R6990" i="1"/>
  <c r="S6990" i="1"/>
  <c r="O6989" i="1"/>
  <c r="P6989" i="1"/>
  <c r="Q6989" i="1"/>
  <c r="R6989" i="1"/>
  <c r="S6989" i="1"/>
  <c r="O6988" i="1"/>
  <c r="P6988" i="1"/>
  <c r="Q6988" i="1"/>
  <c r="R6988" i="1"/>
  <c r="S6988" i="1"/>
  <c r="O6987" i="1"/>
  <c r="P6987" i="1"/>
  <c r="Q6987" i="1"/>
  <c r="R6987" i="1"/>
  <c r="S6987" i="1"/>
  <c r="O6986" i="1"/>
  <c r="P6986" i="1"/>
  <c r="Q6986" i="1"/>
  <c r="R6986" i="1"/>
  <c r="S6986" i="1"/>
  <c r="O6985" i="1"/>
  <c r="P6985" i="1"/>
  <c r="Q6985" i="1"/>
  <c r="R6985" i="1"/>
  <c r="S6985" i="1"/>
  <c r="O6984" i="1"/>
  <c r="P6984" i="1"/>
  <c r="Q6984" i="1"/>
  <c r="R6984" i="1"/>
  <c r="S6984" i="1"/>
  <c r="O6983" i="1"/>
  <c r="P6983" i="1"/>
  <c r="Q6983" i="1"/>
  <c r="R6983" i="1"/>
  <c r="S6983" i="1"/>
  <c r="O6982" i="1"/>
  <c r="P6982" i="1"/>
  <c r="Q6982" i="1"/>
  <c r="R6982" i="1"/>
  <c r="S6982" i="1"/>
  <c r="O6981" i="1"/>
  <c r="P6981" i="1"/>
  <c r="Q6981" i="1"/>
  <c r="R6981" i="1"/>
  <c r="S6981" i="1"/>
  <c r="O6980" i="1"/>
  <c r="P6980" i="1"/>
  <c r="Q6980" i="1"/>
  <c r="R6980" i="1"/>
  <c r="S6980" i="1"/>
  <c r="O6979" i="1"/>
  <c r="P6979" i="1"/>
  <c r="Q6979" i="1"/>
  <c r="R6979" i="1"/>
  <c r="S6979" i="1"/>
  <c r="O6978" i="1"/>
  <c r="P6978" i="1"/>
  <c r="Q6978" i="1"/>
  <c r="R6978" i="1"/>
  <c r="S6978" i="1"/>
  <c r="O6977" i="1"/>
  <c r="P6977" i="1"/>
  <c r="Q6977" i="1"/>
  <c r="R6977" i="1"/>
  <c r="S6977" i="1"/>
  <c r="O6976" i="1"/>
  <c r="P6976" i="1"/>
  <c r="Q6976" i="1"/>
  <c r="R6976" i="1"/>
  <c r="S6976" i="1"/>
  <c r="O6975" i="1"/>
  <c r="P6975" i="1"/>
  <c r="Q6975" i="1"/>
  <c r="R6975" i="1"/>
  <c r="S6975" i="1"/>
  <c r="O6974" i="1"/>
  <c r="P6974" i="1"/>
  <c r="Q6974" i="1"/>
  <c r="R6974" i="1"/>
  <c r="S6974" i="1"/>
  <c r="O6973" i="1"/>
  <c r="P6973" i="1"/>
  <c r="Q6973" i="1"/>
  <c r="R6973" i="1"/>
  <c r="S6973" i="1"/>
  <c r="O6972" i="1"/>
  <c r="P6972" i="1"/>
  <c r="Q6972" i="1"/>
  <c r="R6972" i="1"/>
  <c r="S6972" i="1"/>
  <c r="O6971" i="1"/>
  <c r="P6971" i="1"/>
  <c r="Q6971" i="1"/>
  <c r="R6971" i="1"/>
  <c r="S6971" i="1"/>
  <c r="O6970" i="1"/>
  <c r="P6970" i="1"/>
  <c r="Q6970" i="1"/>
  <c r="R6970" i="1"/>
  <c r="S6970" i="1"/>
  <c r="O6966" i="1"/>
  <c r="O6967" i="1"/>
  <c r="O6968" i="1"/>
  <c r="O6969" i="1"/>
  <c r="P6966" i="1"/>
  <c r="P6967" i="1"/>
  <c r="P6968" i="1"/>
  <c r="P6969" i="1"/>
  <c r="Q6966" i="1"/>
  <c r="Q6967" i="1"/>
  <c r="Q6968" i="1"/>
  <c r="Q6969" i="1"/>
  <c r="R6966" i="1"/>
  <c r="R6967" i="1"/>
  <c r="R6968" i="1"/>
  <c r="R6969" i="1"/>
  <c r="S6966" i="1"/>
  <c r="S6967" i="1"/>
  <c r="S6968" i="1"/>
  <c r="S6969" i="1"/>
  <c r="O6965" i="1"/>
  <c r="P6965" i="1"/>
  <c r="Q6965" i="1"/>
  <c r="R6965" i="1"/>
  <c r="S6965" i="1"/>
  <c r="O6964" i="1"/>
  <c r="P6964" i="1"/>
  <c r="Q6964" i="1"/>
  <c r="R6964" i="1"/>
  <c r="S6964" i="1"/>
  <c r="O6963" i="1"/>
  <c r="P6963" i="1"/>
  <c r="Q6963" i="1"/>
  <c r="R6963" i="1"/>
  <c r="S6963" i="1"/>
  <c r="O6960" i="1"/>
  <c r="O6961" i="1"/>
  <c r="O6962" i="1"/>
  <c r="P6960" i="1"/>
  <c r="P6961" i="1"/>
  <c r="P6962" i="1"/>
  <c r="Q6960" i="1"/>
  <c r="Q6961" i="1"/>
  <c r="Q6962" i="1"/>
  <c r="R6960" i="1"/>
  <c r="R6961" i="1"/>
  <c r="R6962" i="1"/>
  <c r="S6960" i="1"/>
  <c r="S6961" i="1"/>
  <c r="S6962" i="1"/>
  <c r="O6959" i="1"/>
  <c r="P6959" i="1"/>
  <c r="Q6959" i="1"/>
  <c r="R6959" i="1"/>
  <c r="S6959" i="1"/>
  <c r="O6958" i="1"/>
  <c r="P6958" i="1"/>
  <c r="Q6958" i="1"/>
  <c r="R6958" i="1"/>
  <c r="S6958" i="1"/>
  <c r="O6957" i="1"/>
  <c r="P6957" i="1"/>
  <c r="Q6957" i="1"/>
  <c r="R6957" i="1"/>
  <c r="S6957" i="1"/>
  <c r="O6950" i="1"/>
  <c r="O6951" i="1"/>
  <c r="O6952" i="1"/>
  <c r="O6946" i="1"/>
  <c r="O6947" i="1"/>
  <c r="O6948" i="1"/>
  <c r="O6949" i="1"/>
  <c r="O6953" i="1"/>
  <c r="O6954" i="1"/>
  <c r="O6955" i="1"/>
  <c r="O6956" i="1"/>
  <c r="P6946" i="1"/>
  <c r="P6947" i="1"/>
  <c r="P6948" i="1"/>
  <c r="P6949" i="1"/>
  <c r="P6950" i="1"/>
  <c r="P6951" i="1"/>
  <c r="P6952" i="1"/>
  <c r="P6953" i="1"/>
  <c r="P6954" i="1"/>
  <c r="P6955" i="1"/>
  <c r="P6956" i="1"/>
  <c r="Q6946" i="1"/>
  <c r="Q6947" i="1"/>
  <c r="Q6948" i="1"/>
  <c r="Q6949" i="1"/>
  <c r="Q6950" i="1"/>
  <c r="Q6951" i="1"/>
  <c r="Q6952" i="1"/>
  <c r="Q6953" i="1"/>
  <c r="Q6954" i="1"/>
  <c r="Q6955" i="1"/>
  <c r="Q6956" i="1"/>
  <c r="R6946" i="1"/>
  <c r="R6947" i="1"/>
  <c r="R6948" i="1"/>
  <c r="R6949" i="1"/>
  <c r="R6950" i="1"/>
  <c r="R6951" i="1"/>
  <c r="R6952" i="1"/>
  <c r="R6953" i="1"/>
  <c r="R6954" i="1"/>
  <c r="R6955" i="1"/>
  <c r="R6956" i="1"/>
  <c r="S6946" i="1"/>
  <c r="S6947" i="1"/>
  <c r="S6948" i="1"/>
  <c r="S6949" i="1"/>
  <c r="S6950" i="1"/>
  <c r="S6951" i="1"/>
  <c r="S6952" i="1"/>
  <c r="S6953" i="1"/>
  <c r="S6954" i="1"/>
  <c r="S6955" i="1"/>
  <c r="S6956" i="1"/>
  <c r="O6945" i="1"/>
  <c r="P6945" i="1"/>
  <c r="Q6945" i="1"/>
  <c r="R6945" i="1"/>
  <c r="S6945" i="1"/>
  <c r="O6940" i="1"/>
  <c r="O6941" i="1"/>
  <c r="O6942" i="1"/>
  <c r="O6943" i="1"/>
  <c r="O6944" i="1"/>
  <c r="P6940" i="1"/>
  <c r="P6941" i="1"/>
  <c r="P6942" i="1"/>
  <c r="P6943" i="1"/>
  <c r="P6944" i="1"/>
  <c r="Q6940" i="1"/>
  <c r="Q6941" i="1"/>
  <c r="Q6942" i="1"/>
  <c r="Q6943" i="1"/>
  <c r="Q6944" i="1"/>
  <c r="R6940" i="1"/>
  <c r="R6941" i="1"/>
  <c r="R6942" i="1"/>
  <c r="R6943" i="1"/>
  <c r="R6944" i="1"/>
  <c r="S6940" i="1"/>
  <c r="S6941" i="1"/>
  <c r="S6942" i="1"/>
  <c r="S6943" i="1"/>
  <c r="S6944" i="1"/>
  <c r="O6939" i="1"/>
  <c r="P6939" i="1"/>
  <c r="Q6939" i="1"/>
  <c r="R6939" i="1"/>
  <c r="S6939" i="1"/>
  <c r="O6938" i="1"/>
  <c r="P6938" i="1"/>
  <c r="Q6938" i="1"/>
  <c r="R6938" i="1"/>
  <c r="S6938" i="1"/>
  <c r="O6936" i="1"/>
  <c r="O6937" i="1"/>
  <c r="P6936" i="1"/>
  <c r="P6937" i="1"/>
  <c r="Q6936" i="1"/>
  <c r="Q6937" i="1"/>
  <c r="R6936" i="1"/>
  <c r="R6937" i="1"/>
  <c r="S6936" i="1"/>
  <c r="S6937" i="1"/>
  <c r="O6935" i="1"/>
  <c r="P6935" i="1"/>
  <c r="Q6935" i="1"/>
  <c r="R6935" i="1"/>
  <c r="S6935" i="1"/>
  <c r="O6934" i="1"/>
  <c r="P6934" i="1"/>
  <c r="Q6934" i="1"/>
  <c r="R6934" i="1"/>
  <c r="S6934" i="1"/>
  <c r="O6933" i="1"/>
  <c r="P6933" i="1"/>
  <c r="Q6933" i="1"/>
  <c r="R6933" i="1"/>
  <c r="S6933" i="1"/>
  <c r="O6932" i="1"/>
  <c r="P6932" i="1"/>
  <c r="Q6932" i="1"/>
  <c r="R6932" i="1"/>
  <c r="S6932" i="1"/>
  <c r="O6931" i="1"/>
  <c r="P6931" i="1"/>
  <c r="Q6931" i="1"/>
  <c r="R6931" i="1"/>
  <c r="S6931" i="1"/>
  <c r="O6930" i="1"/>
  <c r="P6930" i="1"/>
  <c r="Q6930" i="1"/>
  <c r="R6930" i="1"/>
  <c r="S6930" i="1"/>
  <c r="O6920" i="1"/>
  <c r="O6921" i="1"/>
  <c r="O6922" i="1"/>
  <c r="O6923" i="1"/>
  <c r="O6924" i="1"/>
  <c r="O6925" i="1"/>
  <c r="O6926" i="1"/>
  <c r="O6927" i="1"/>
  <c r="O6928" i="1"/>
  <c r="O6929" i="1"/>
  <c r="P6920" i="1"/>
  <c r="P6921" i="1"/>
  <c r="P6922" i="1"/>
  <c r="P6923" i="1"/>
  <c r="P6924" i="1"/>
  <c r="P6925" i="1"/>
  <c r="P6926" i="1"/>
  <c r="P6927" i="1"/>
  <c r="P6928" i="1"/>
  <c r="P6929" i="1"/>
  <c r="Q6920" i="1"/>
  <c r="Q6921" i="1"/>
  <c r="Q6922" i="1"/>
  <c r="Q6923" i="1"/>
  <c r="Q6924" i="1"/>
  <c r="Q6925" i="1"/>
  <c r="Q6926" i="1"/>
  <c r="Q6927" i="1"/>
  <c r="Q6928" i="1"/>
  <c r="Q6929" i="1"/>
  <c r="R6920" i="1"/>
  <c r="R6921" i="1"/>
  <c r="R6922" i="1"/>
  <c r="R6923" i="1"/>
  <c r="R6924" i="1"/>
  <c r="R6925" i="1"/>
  <c r="R6926" i="1"/>
  <c r="R6927" i="1"/>
  <c r="R6928" i="1"/>
  <c r="R6929" i="1"/>
  <c r="S6920" i="1"/>
  <c r="S6921" i="1"/>
  <c r="S6922" i="1"/>
  <c r="S6923" i="1"/>
  <c r="S6924" i="1"/>
  <c r="S6925" i="1"/>
  <c r="S6926" i="1"/>
  <c r="S6927" i="1"/>
  <c r="S6928" i="1"/>
  <c r="S6929" i="1"/>
  <c r="O6919" i="1"/>
  <c r="P6919" i="1"/>
  <c r="Q6919" i="1"/>
  <c r="R6919" i="1"/>
  <c r="S6919" i="1"/>
  <c r="O6918" i="1"/>
  <c r="P6918" i="1"/>
  <c r="Q6918" i="1"/>
  <c r="R6918" i="1"/>
  <c r="S6918" i="1"/>
  <c r="O6917" i="1"/>
  <c r="P6917" i="1"/>
  <c r="Q6917" i="1"/>
  <c r="R6917" i="1"/>
  <c r="S6917" i="1"/>
  <c r="O6916" i="1"/>
  <c r="P6916" i="1"/>
  <c r="Q6916" i="1"/>
  <c r="R6916" i="1"/>
  <c r="S6916" i="1"/>
  <c r="O6915" i="1"/>
  <c r="P6915" i="1"/>
  <c r="Q6915" i="1"/>
  <c r="R6915" i="1"/>
  <c r="S6915" i="1"/>
  <c r="O6914" i="1"/>
  <c r="P6914" i="1"/>
  <c r="Q6914" i="1"/>
  <c r="R6914" i="1"/>
  <c r="S6914" i="1"/>
  <c r="O6913" i="1"/>
  <c r="P6913" i="1"/>
  <c r="Q6913" i="1"/>
  <c r="R6913" i="1"/>
  <c r="S6913" i="1"/>
  <c r="O6912" i="1"/>
  <c r="P6912" i="1"/>
  <c r="Q6912" i="1"/>
  <c r="R6912" i="1"/>
  <c r="S6912" i="1"/>
  <c r="O6911" i="1"/>
  <c r="P6911" i="1"/>
  <c r="Q6911" i="1"/>
  <c r="R6911" i="1"/>
  <c r="S6911" i="1"/>
  <c r="O6910" i="1"/>
  <c r="P6910" i="1"/>
  <c r="Q6910" i="1"/>
  <c r="R6910" i="1"/>
  <c r="S6910" i="1"/>
  <c r="O6909" i="1"/>
  <c r="P6909" i="1"/>
  <c r="Q6909" i="1"/>
  <c r="R6909" i="1"/>
  <c r="S6909" i="1"/>
  <c r="O6908" i="1"/>
  <c r="P6908" i="1"/>
  <c r="Q6908" i="1"/>
  <c r="R6908" i="1"/>
  <c r="S6908" i="1"/>
  <c r="O6907" i="1"/>
  <c r="P6907" i="1"/>
  <c r="Q6907" i="1"/>
  <c r="R6907" i="1"/>
  <c r="S6907" i="1"/>
  <c r="O6903" i="1"/>
  <c r="O6904" i="1"/>
  <c r="O6905" i="1"/>
  <c r="O6906" i="1"/>
  <c r="P6903" i="1"/>
  <c r="P6904" i="1"/>
  <c r="P6905" i="1"/>
  <c r="P6906" i="1"/>
  <c r="Q6903" i="1"/>
  <c r="Q6904" i="1"/>
  <c r="Q6905" i="1"/>
  <c r="Q6906" i="1"/>
  <c r="R6903" i="1"/>
  <c r="R6904" i="1"/>
  <c r="R6905" i="1"/>
  <c r="R6906" i="1"/>
  <c r="S6903" i="1"/>
  <c r="S6904" i="1"/>
  <c r="S6905" i="1"/>
  <c r="S6906" i="1"/>
  <c r="O6902" i="1"/>
  <c r="P6902" i="1"/>
  <c r="Q6902" i="1"/>
  <c r="R6902" i="1"/>
  <c r="S6902" i="1"/>
  <c r="O6901" i="1"/>
  <c r="P6901" i="1"/>
  <c r="Q6901" i="1"/>
  <c r="R6901" i="1"/>
  <c r="S6901" i="1"/>
  <c r="O6900" i="1"/>
  <c r="P6900" i="1"/>
  <c r="Q6900" i="1"/>
  <c r="R6900" i="1"/>
  <c r="S6900" i="1"/>
  <c r="O6895" i="1"/>
  <c r="O6896" i="1"/>
  <c r="O6897" i="1"/>
  <c r="O6898" i="1"/>
  <c r="O6899" i="1"/>
  <c r="P6895" i="1"/>
  <c r="P6896" i="1"/>
  <c r="P6897" i="1"/>
  <c r="P6898" i="1"/>
  <c r="P6899" i="1"/>
  <c r="Q6895" i="1"/>
  <c r="Q6896" i="1"/>
  <c r="Q6897" i="1"/>
  <c r="Q6898" i="1"/>
  <c r="Q6899" i="1"/>
  <c r="R6895" i="1"/>
  <c r="R6896" i="1"/>
  <c r="R6897" i="1"/>
  <c r="R6898" i="1"/>
  <c r="R6899" i="1"/>
  <c r="S6895" i="1"/>
  <c r="S6896" i="1"/>
  <c r="S6897" i="1"/>
  <c r="S6898" i="1"/>
  <c r="S6899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O6878" i="1"/>
  <c r="O6879" i="1"/>
  <c r="O6880" i="1"/>
  <c r="P6878" i="1"/>
  <c r="P6879" i="1"/>
  <c r="P6880" i="1"/>
  <c r="Q6878" i="1"/>
  <c r="Q6879" i="1"/>
  <c r="Q6880" i="1"/>
  <c r="R6878" i="1"/>
  <c r="R6879" i="1"/>
  <c r="R6880" i="1"/>
  <c r="S6878" i="1"/>
  <c r="S6879" i="1"/>
  <c r="S6880" i="1"/>
  <c r="O6872" i="1"/>
  <c r="O6873" i="1"/>
  <c r="O6874" i="1"/>
  <c r="O6875" i="1"/>
  <c r="O6876" i="1"/>
  <c r="O6877" i="1"/>
  <c r="P6872" i="1"/>
  <c r="P6873" i="1"/>
  <c r="P6874" i="1"/>
  <c r="P6875" i="1"/>
  <c r="P6876" i="1"/>
  <c r="P6877" i="1"/>
  <c r="Q6872" i="1"/>
  <c r="Q6873" i="1"/>
  <c r="Q6874" i="1"/>
  <c r="Q6875" i="1"/>
  <c r="Q6876" i="1"/>
  <c r="Q6877" i="1"/>
  <c r="R6872" i="1"/>
  <c r="R6873" i="1"/>
  <c r="R6874" i="1"/>
  <c r="R6875" i="1"/>
  <c r="R6876" i="1"/>
  <c r="R6877" i="1"/>
  <c r="S6872" i="1"/>
  <c r="S6873" i="1"/>
  <c r="S6874" i="1"/>
  <c r="S6875" i="1"/>
  <c r="S6876" i="1"/>
  <c r="S6877" i="1"/>
  <c r="O6867" i="1"/>
  <c r="O6868" i="1"/>
  <c r="O6869" i="1"/>
  <c r="O6870" i="1"/>
  <c r="O6871" i="1"/>
  <c r="P6867" i="1"/>
  <c r="P6868" i="1"/>
  <c r="P6869" i="1"/>
  <c r="P6870" i="1"/>
  <c r="P6871" i="1"/>
  <c r="Q6867" i="1"/>
  <c r="Q6868" i="1"/>
  <c r="Q6869" i="1"/>
  <c r="Q6870" i="1"/>
  <c r="Q6871" i="1"/>
  <c r="R6867" i="1"/>
  <c r="R6868" i="1"/>
  <c r="R6869" i="1"/>
  <c r="R6870" i="1"/>
  <c r="R6871" i="1"/>
  <c r="S6867" i="1"/>
  <c r="S6868" i="1"/>
  <c r="S6869" i="1"/>
  <c r="S6870" i="1"/>
  <c r="S6871" i="1"/>
  <c r="O6861" i="1"/>
  <c r="O6862" i="1"/>
  <c r="O6863" i="1"/>
  <c r="O6864" i="1"/>
  <c r="O6865" i="1"/>
  <c r="O6866" i="1"/>
  <c r="P6861" i="1"/>
  <c r="P6862" i="1"/>
  <c r="P6863" i="1"/>
  <c r="P6864" i="1"/>
  <c r="P6865" i="1"/>
  <c r="P6866" i="1"/>
  <c r="Q6861" i="1"/>
  <c r="Q6862" i="1"/>
  <c r="Q6863" i="1"/>
  <c r="Q6864" i="1"/>
  <c r="Q6865" i="1"/>
  <c r="Q6866" i="1"/>
  <c r="R6861" i="1"/>
  <c r="R6862" i="1"/>
  <c r="R6863" i="1"/>
  <c r="R6864" i="1"/>
  <c r="R6865" i="1"/>
  <c r="R6866" i="1"/>
  <c r="S6861" i="1"/>
  <c r="S6862" i="1"/>
  <c r="S6863" i="1"/>
  <c r="S6864" i="1"/>
  <c r="S6865" i="1"/>
  <c r="S6866" i="1"/>
  <c r="O6856" i="1"/>
  <c r="O6857" i="1"/>
  <c r="O6858" i="1"/>
  <c r="O6859" i="1"/>
  <c r="O6860" i="1"/>
  <c r="P6856" i="1"/>
  <c r="P6857" i="1"/>
  <c r="P6858" i="1"/>
  <c r="P6859" i="1"/>
  <c r="P6860" i="1"/>
  <c r="Q6856" i="1"/>
  <c r="Q6857" i="1"/>
  <c r="Q6858" i="1"/>
  <c r="Q6859" i="1"/>
  <c r="Q6860" i="1"/>
  <c r="R6856" i="1"/>
  <c r="R6857" i="1"/>
  <c r="R6858" i="1"/>
  <c r="R6859" i="1"/>
  <c r="R6860" i="1"/>
  <c r="S6856" i="1"/>
  <c r="S6857" i="1"/>
  <c r="S6858" i="1"/>
  <c r="S6859" i="1"/>
  <c r="S6860" i="1"/>
  <c r="O6851" i="1"/>
  <c r="O6852" i="1"/>
  <c r="O6853" i="1"/>
  <c r="O6854" i="1"/>
  <c r="O6855" i="1"/>
  <c r="P6851" i="1"/>
  <c r="P6852" i="1"/>
  <c r="P6853" i="1"/>
  <c r="P6854" i="1"/>
  <c r="P6855" i="1"/>
  <c r="Q6851" i="1"/>
  <c r="Q6852" i="1"/>
  <c r="Q6853" i="1"/>
  <c r="Q6854" i="1"/>
  <c r="Q6855" i="1"/>
  <c r="R6851" i="1"/>
  <c r="R6852" i="1"/>
  <c r="R6853" i="1"/>
  <c r="R6854" i="1"/>
  <c r="R6855" i="1"/>
  <c r="S6851" i="1"/>
  <c r="S6852" i="1"/>
  <c r="S6853" i="1"/>
  <c r="S6854" i="1"/>
  <c r="S6855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O6829" i="1"/>
  <c r="O6830" i="1"/>
  <c r="O6831" i="1"/>
  <c r="O6832" i="1"/>
  <c r="O6833" i="1"/>
  <c r="O6834" i="1"/>
  <c r="P6829" i="1"/>
  <c r="P6830" i="1"/>
  <c r="P6831" i="1"/>
  <c r="P6832" i="1"/>
  <c r="P6833" i="1"/>
  <c r="P6834" i="1"/>
  <c r="Q6829" i="1"/>
  <c r="Q6830" i="1"/>
  <c r="Q6831" i="1"/>
  <c r="Q6832" i="1"/>
  <c r="Q6833" i="1"/>
  <c r="Q6834" i="1"/>
  <c r="R6829" i="1"/>
  <c r="R6830" i="1"/>
  <c r="R6831" i="1"/>
  <c r="R6832" i="1"/>
  <c r="R6833" i="1"/>
  <c r="R6834" i="1"/>
  <c r="S6829" i="1"/>
  <c r="S6830" i="1"/>
  <c r="S6831" i="1"/>
  <c r="S6832" i="1"/>
  <c r="S6833" i="1"/>
  <c r="S6834" i="1"/>
  <c r="O6826" i="1"/>
  <c r="O6827" i="1"/>
  <c r="O6828" i="1"/>
  <c r="P6826" i="1"/>
  <c r="P6827" i="1"/>
  <c r="P6828" i="1"/>
  <c r="Q6826" i="1"/>
  <c r="Q6827" i="1"/>
  <c r="Q6828" i="1"/>
  <c r="R6826" i="1"/>
  <c r="R6827" i="1"/>
  <c r="R6828" i="1"/>
  <c r="S6826" i="1"/>
  <c r="S6827" i="1"/>
  <c r="S6828" i="1"/>
  <c r="O6822" i="1"/>
  <c r="O6823" i="1"/>
  <c r="O6824" i="1"/>
  <c r="O6825" i="1"/>
  <c r="P6822" i="1"/>
  <c r="P6823" i="1"/>
  <c r="P6824" i="1"/>
  <c r="P6825" i="1"/>
  <c r="Q6822" i="1"/>
  <c r="Q6823" i="1"/>
  <c r="Q6824" i="1"/>
  <c r="Q6825" i="1"/>
  <c r="R6822" i="1"/>
  <c r="R6823" i="1"/>
  <c r="R6824" i="1"/>
  <c r="R6825" i="1"/>
  <c r="S6822" i="1"/>
  <c r="S6823" i="1"/>
  <c r="S6824" i="1"/>
  <c r="S6825" i="1"/>
  <c r="O6816" i="1"/>
  <c r="O6817" i="1"/>
  <c r="O6818" i="1"/>
  <c r="O6819" i="1"/>
  <c r="O6820" i="1"/>
  <c r="O6821" i="1"/>
  <c r="P6816" i="1"/>
  <c r="P6817" i="1"/>
  <c r="P6818" i="1"/>
  <c r="P6819" i="1"/>
  <c r="P6820" i="1"/>
  <c r="P6821" i="1"/>
  <c r="Q6816" i="1"/>
  <c r="Q6817" i="1"/>
  <c r="Q6818" i="1"/>
  <c r="Q6819" i="1"/>
  <c r="Q6820" i="1"/>
  <c r="Q6821" i="1"/>
  <c r="R6816" i="1"/>
  <c r="R6817" i="1"/>
  <c r="R6818" i="1"/>
  <c r="R6819" i="1"/>
  <c r="R6820" i="1"/>
  <c r="R6821" i="1"/>
  <c r="S6816" i="1"/>
  <c r="S6817" i="1"/>
  <c r="S6818" i="1"/>
  <c r="S6819" i="1"/>
  <c r="S6820" i="1"/>
  <c r="S6821" i="1"/>
  <c r="O6815" i="1"/>
  <c r="P6815" i="1"/>
  <c r="Q6815" i="1"/>
  <c r="R6815" i="1"/>
  <c r="S6815" i="1"/>
  <c r="O6814" i="1"/>
  <c r="P6814" i="1"/>
  <c r="Q6814" i="1"/>
  <c r="R6814" i="1"/>
  <c r="S6814" i="1"/>
  <c r="O6813" i="1"/>
  <c r="P6813" i="1"/>
  <c r="Q6813" i="1"/>
  <c r="R6813" i="1"/>
  <c r="S6813" i="1"/>
  <c r="O6812" i="1"/>
  <c r="P6812" i="1"/>
  <c r="Q6812" i="1"/>
  <c r="R6812" i="1"/>
  <c r="S6812" i="1"/>
  <c r="O6811" i="1"/>
  <c r="P6811" i="1"/>
  <c r="Q6811" i="1"/>
  <c r="R6811" i="1"/>
  <c r="S6811" i="1"/>
  <c r="O6810" i="1"/>
  <c r="P6810" i="1"/>
  <c r="Q6810" i="1"/>
  <c r="R6810" i="1"/>
  <c r="S6810" i="1"/>
  <c r="O6809" i="1"/>
  <c r="P6809" i="1"/>
  <c r="Q6809" i="1"/>
  <c r="R6809" i="1"/>
  <c r="S6809" i="1"/>
  <c r="O6806" i="1"/>
  <c r="O6807" i="1"/>
  <c r="O6808" i="1"/>
  <c r="P6806" i="1"/>
  <c r="P6807" i="1"/>
  <c r="P6808" i="1"/>
  <c r="Q6806" i="1"/>
  <c r="Q6807" i="1"/>
  <c r="Q6808" i="1"/>
  <c r="R6806" i="1"/>
  <c r="R6807" i="1"/>
  <c r="R6808" i="1"/>
  <c r="S6806" i="1"/>
  <c r="S6807" i="1"/>
  <c r="S6808" i="1"/>
  <c r="O6805" i="1"/>
  <c r="P6805" i="1"/>
  <c r="Q6805" i="1"/>
  <c r="R6805" i="1"/>
  <c r="S6805" i="1"/>
  <c r="O6804" i="1"/>
  <c r="P6804" i="1"/>
  <c r="Q6804" i="1"/>
  <c r="R6804" i="1"/>
  <c r="S6804" i="1"/>
  <c r="O6803" i="1"/>
  <c r="P6803" i="1"/>
  <c r="Q6803" i="1"/>
  <c r="R6803" i="1"/>
  <c r="S6803" i="1"/>
  <c r="O6802" i="1"/>
  <c r="P6802" i="1"/>
  <c r="Q6802" i="1"/>
  <c r="R6802" i="1"/>
  <c r="S6802" i="1"/>
  <c r="O6801" i="1"/>
  <c r="P6801" i="1"/>
  <c r="Q6801" i="1"/>
  <c r="R6801" i="1"/>
  <c r="S6801" i="1"/>
  <c r="O6800" i="1"/>
  <c r="P6800" i="1"/>
  <c r="Q6800" i="1"/>
  <c r="R6800" i="1"/>
  <c r="S6800" i="1"/>
  <c r="O6799" i="1"/>
  <c r="P6799" i="1"/>
  <c r="Q6799" i="1"/>
  <c r="R6799" i="1"/>
  <c r="S6799" i="1"/>
  <c r="O6797" i="1"/>
  <c r="O6798" i="1"/>
  <c r="P6797" i="1"/>
  <c r="P6798" i="1"/>
  <c r="Q6797" i="1"/>
  <c r="Q6798" i="1"/>
  <c r="R6797" i="1"/>
  <c r="R6798" i="1"/>
  <c r="S6797" i="1"/>
  <c r="S6798" i="1"/>
  <c r="O6796" i="1"/>
  <c r="P6796" i="1"/>
  <c r="Q6796" i="1"/>
  <c r="R6796" i="1"/>
  <c r="S6796" i="1"/>
  <c r="O6795" i="1"/>
  <c r="P6795" i="1"/>
  <c r="Q6795" i="1"/>
  <c r="R6795" i="1"/>
  <c r="S6795" i="1"/>
  <c r="O6794" i="1"/>
  <c r="P6794" i="1"/>
  <c r="Q6794" i="1"/>
  <c r="R6794" i="1"/>
  <c r="S6794" i="1"/>
  <c r="O6793" i="1"/>
  <c r="P6793" i="1"/>
  <c r="Q6793" i="1"/>
  <c r="R6793" i="1"/>
  <c r="S6793" i="1"/>
  <c r="O6792" i="1"/>
  <c r="P6792" i="1"/>
  <c r="Q6792" i="1"/>
  <c r="R6792" i="1"/>
  <c r="S6792" i="1"/>
  <c r="O6791" i="1"/>
  <c r="P6791" i="1"/>
  <c r="Q6791" i="1"/>
  <c r="R6791" i="1"/>
  <c r="S6791" i="1"/>
  <c r="O6790" i="1"/>
  <c r="P6790" i="1"/>
  <c r="Q6790" i="1"/>
  <c r="R6790" i="1"/>
  <c r="S6790" i="1"/>
  <c r="O6789" i="1"/>
  <c r="P6789" i="1"/>
  <c r="Q6789" i="1"/>
  <c r="R6789" i="1"/>
  <c r="S6789" i="1"/>
  <c r="O6788" i="1"/>
  <c r="P6788" i="1"/>
  <c r="Q6788" i="1"/>
  <c r="R6788" i="1"/>
  <c r="S6788" i="1"/>
  <c r="O6787" i="1"/>
  <c r="P6787" i="1"/>
  <c r="Q6787" i="1"/>
  <c r="R6787" i="1"/>
  <c r="S6787" i="1"/>
  <c r="O6786" i="1"/>
  <c r="P6786" i="1"/>
  <c r="Q6786" i="1"/>
  <c r="R6786" i="1"/>
  <c r="S6786" i="1"/>
  <c r="O6785" i="1"/>
  <c r="P6785" i="1"/>
  <c r="Q6785" i="1"/>
  <c r="R6785" i="1"/>
  <c r="S6785" i="1"/>
  <c r="O6777" i="1"/>
  <c r="O6778" i="1"/>
  <c r="O6779" i="1"/>
  <c r="O6780" i="1"/>
  <c r="O6781" i="1"/>
  <c r="O6782" i="1"/>
  <c r="O6783" i="1"/>
  <c r="O6784" i="1"/>
  <c r="P6777" i="1"/>
  <c r="P6778" i="1"/>
  <c r="P6779" i="1"/>
  <c r="P6780" i="1"/>
  <c r="P6781" i="1"/>
  <c r="P6782" i="1"/>
  <c r="P6783" i="1"/>
  <c r="P6784" i="1"/>
  <c r="Q6777" i="1"/>
  <c r="Q6778" i="1"/>
  <c r="Q6779" i="1"/>
  <c r="Q6780" i="1"/>
  <c r="Q6781" i="1"/>
  <c r="Q6782" i="1"/>
  <c r="Q6783" i="1"/>
  <c r="Q6784" i="1"/>
  <c r="R6777" i="1"/>
  <c r="R6778" i="1"/>
  <c r="R6779" i="1"/>
  <c r="R6780" i="1"/>
  <c r="R6781" i="1"/>
  <c r="R6782" i="1"/>
  <c r="R6783" i="1"/>
  <c r="R6784" i="1"/>
  <c r="S6777" i="1"/>
  <c r="S6778" i="1"/>
  <c r="S6779" i="1"/>
  <c r="S6780" i="1"/>
  <c r="S6781" i="1"/>
  <c r="S6782" i="1"/>
  <c r="S6783" i="1"/>
  <c r="S6784" i="1"/>
  <c r="O6776" i="1"/>
  <c r="P6776" i="1"/>
  <c r="Q6776" i="1"/>
  <c r="R6776" i="1"/>
  <c r="S6776" i="1"/>
  <c r="O6775" i="1"/>
  <c r="P6775" i="1"/>
  <c r="Q6775" i="1"/>
  <c r="R6775" i="1"/>
  <c r="S6775" i="1"/>
  <c r="O6774" i="1"/>
  <c r="P6774" i="1"/>
  <c r="Q6774" i="1"/>
  <c r="R6774" i="1"/>
  <c r="S6774" i="1"/>
  <c r="S6773" i="1"/>
  <c r="R6773" i="1"/>
  <c r="Q6773" i="1"/>
  <c r="P6773" i="1"/>
  <c r="O6773" i="1"/>
  <c r="S6772" i="1"/>
  <c r="R6772" i="1"/>
  <c r="Q6772" i="1"/>
  <c r="P6772" i="1"/>
  <c r="O6772" i="1"/>
  <c r="S6771" i="1"/>
  <c r="R6771" i="1"/>
  <c r="Q6771" i="1"/>
  <c r="P6771" i="1"/>
  <c r="O6771" i="1"/>
  <c r="S6770" i="1"/>
  <c r="R6770" i="1"/>
  <c r="Q6770" i="1"/>
  <c r="P6770" i="1"/>
  <c r="O6770" i="1"/>
  <c r="S6769" i="1"/>
  <c r="R6769" i="1"/>
  <c r="Q6769" i="1"/>
  <c r="P6769" i="1"/>
  <c r="O6769" i="1"/>
  <c r="S6768" i="1"/>
  <c r="R6768" i="1"/>
  <c r="Q6768" i="1"/>
  <c r="P6768" i="1"/>
  <c r="O6768" i="1"/>
  <c r="S6767" i="1"/>
  <c r="R6767" i="1"/>
  <c r="Q6767" i="1"/>
  <c r="P6767" i="1"/>
  <c r="O6767" i="1"/>
  <c r="S6766" i="1"/>
  <c r="R6766" i="1"/>
  <c r="Q6766" i="1"/>
  <c r="P6766" i="1"/>
  <c r="O6766" i="1"/>
  <c r="S6765" i="1"/>
  <c r="R6765" i="1"/>
  <c r="Q6765" i="1"/>
  <c r="P6765" i="1"/>
  <c r="O6765" i="1"/>
  <c r="S6764" i="1"/>
  <c r="R6764" i="1"/>
  <c r="Q6764" i="1"/>
  <c r="P6764" i="1"/>
  <c r="O6764" i="1"/>
  <c r="S6763" i="1"/>
  <c r="R6763" i="1"/>
  <c r="Q6763" i="1"/>
  <c r="P6763" i="1"/>
  <c r="O6763" i="1"/>
  <c r="S6762" i="1"/>
  <c r="R6762" i="1"/>
  <c r="Q6762" i="1"/>
  <c r="P6762" i="1"/>
  <c r="O6762" i="1"/>
  <c r="S6761" i="1"/>
  <c r="R6761" i="1"/>
  <c r="Q6761" i="1"/>
  <c r="P6761" i="1"/>
  <c r="O6761" i="1"/>
  <c r="S6760" i="1"/>
  <c r="R6760" i="1"/>
  <c r="Q6760" i="1"/>
  <c r="P6760" i="1"/>
  <c r="O6760" i="1"/>
  <c r="S6759" i="1"/>
  <c r="R6759" i="1"/>
  <c r="Q6759" i="1"/>
  <c r="P6759" i="1"/>
  <c r="O6759" i="1"/>
  <c r="S6758" i="1"/>
  <c r="R6758" i="1"/>
  <c r="Q6758" i="1"/>
  <c r="P6758" i="1"/>
  <c r="O6758" i="1"/>
  <c r="O6757" i="1"/>
  <c r="P6757" i="1"/>
  <c r="Q6757" i="1"/>
  <c r="R6757" i="1"/>
  <c r="S6757" i="1"/>
  <c r="O6756" i="1"/>
  <c r="P6756" i="1"/>
  <c r="Q6756" i="1"/>
  <c r="R6756" i="1"/>
  <c r="S6756" i="1"/>
  <c r="O6755" i="1"/>
  <c r="P6755" i="1"/>
  <c r="Q6755" i="1"/>
  <c r="R6755" i="1"/>
  <c r="S6755" i="1"/>
  <c r="O6754" i="1"/>
  <c r="P6754" i="1"/>
  <c r="Q6754" i="1"/>
  <c r="R6754" i="1"/>
  <c r="S6754" i="1"/>
  <c r="O6753" i="1"/>
  <c r="P6753" i="1"/>
  <c r="Q6753" i="1"/>
  <c r="R6753" i="1"/>
  <c r="S6753" i="1"/>
  <c r="O6752" i="1"/>
  <c r="P6752" i="1"/>
  <c r="Q6752" i="1"/>
  <c r="R6752" i="1"/>
  <c r="S6752" i="1"/>
  <c r="O6751" i="1"/>
  <c r="P6751" i="1"/>
  <c r="Q6751" i="1"/>
  <c r="R6751" i="1"/>
  <c r="S6751" i="1"/>
  <c r="O6750" i="1"/>
  <c r="P6750" i="1"/>
  <c r="Q6750" i="1"/>
  <c r="R6750" i="1"/>
  <c r="S6750" i="1"/>
  <c r="O6749" i="1"/>
  <c r="P6749" i="1"/>
  <c r="Q6749" i="1"/>
  <c r="R6749" i="1"/>
  <c r="S6749" i="1"/>
  <c r="O6748" i="1"/>
  <c r="P6748" i="1"/>
  <c r="Q6748" i="1"/>
  <c r="R6748" i="1"/>
  <c r="S6748" i="1"/>
  <c r="O6747" i="1"/>
  <c r="P6747" i="1"/>
  <c r="Q6747" i="1"/>
  <c r="R6747" i="1"/>
  <c r="S6747" i="1"/>
  <c r="O6746" i="1"/>
  <c r="P6746" i="1"/>
  <c r="Q6746" i="1"/>
  <c r="R6746" i="1"/>
  <c r="S6746" i="1"/>
  <c r="O6744" i="1"/>
  <c r="O6745" i="1"/>
  <c r="P6744" i="1"/>
  <c r="P6745" i="1"/>
  <c r="Q6744" i="1"/>
  <c r="Q6745" i="1"/>
  <c r="R6744" i="1"/>
  <c r="R6745" i="1"/>
  <c r="S6744" i="1"/>
  <c r="S6745" i="1"/>
  <c r="O6743" i="1"/>
  <c r="P6743" i="1"/>
  <c r="Q6743" i="1"/>
  <c r="R6743" i="1"/>
  <c r="S6743" i="1"/>
  <c r="O6742" i="1"/>
  <c r="P6742" i="1"/>
  <c r="Q6742" i="1"/>
  <c r="R6742" i="1"/>
  <c r="S6742" i="1"/>
  <c r="O6741" i="1"/>
  <c r="P6741" i="1"/>
  <c r="Q6741" i="1"/>
  <c r="R6741" i="1"/>
  <c r="S6741" i="1"/>
  <c r="O6740" i="1"/>
  <c r="P6740" i="1"/>
  <c r="Q6740" i="1"/>
  <c r="R6740" i="1"/>
  <c r="S6740" i="1"/>
  <c r="O6739" i="1"/>
  <c r="P6739" i="1"/>
  <c r="Q6739" i="1"/>
  <c r="R6739" i="1"/>
  <c r="S6739" i="1"/>
  <c r="O6738" i="1"/>
  <c r="P6738" i="1"/>
  <c r="Q6738" i="1"/>
  <c r="R6738" i="1"/>
  <c r="S6738" i="1"/>
  <c r="O6733" i="1"/>
  <c r="O6734" i="1"/>
  <c r="O6735" i="1"/>
  <c r="O6736" i="1"/>
  <c r="O6737" i="1"/>
  <c r="P6733" i="1"/>
  <c r="P6734" i="1"/>
  <c r="P6735" i="1"/>
  <c r="P6736" i="1"/>
  <c r="P6737" i="1"/>
  <c r="Q6733" i="1"/>
  <c r="Q6734" i="1"/>
  <c r="Q6735" i="1"/>
  <c r="Q6736" i="1"/>
  <c r="Q6737" i="1"/>
  <c r="R6733" i="1"/>
  <c r="R6734" i="1"/>
  <c r="R6735" i="1"/>
  <c r="R6736" i="1"/>
  <c r="R6737" i="1"/>
  <c r="S6733" i="1"/>
  <c r="S6734" i="1"/>
  <c r="S6735" i="1"/>
  <c r="S6736" i="1"/>
  <c r="S6737" i="1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C2" i="4"/>
  <c r="K2" i="4" s="1"/>
  <c r="C3" i="4"/>
  <c r="K3" i="4" s="1"/>
  <c r="C4" i="4"/>
  <c r="K4" i="4" s="1"/>
  <c r="C5" i="4"/>
  <c r="K5" i="4" s="1"/>
  <c r="C6" i="4"/>
  <c r="K6" i="4" s="1"/>
  <c r="C7" i="4"/>
  <c r="K7" i="4" s="1"/>
  <c r="C8" i="4"/>
  <c r="K8" i="4" s="1"/>
  <c r="C9" i="4"/>
  <c r="K9" i="4" s="1"/>
  <c r="C10" i="4"/>
  <c r="K10" i="4" s="1"/>
  <c r="C11" i="4"/>
  <c r="K11" i="4" s="1"/>
  <c r="C12" i="4"/>
  <c r="K12" i="4" s="1"/>
  <c r="C13" i="4"/>
  <c r="K13" i="4" s="1"/>
  <c r="C14" i="4"/>
  <c r="K14" i="4" s="1"/>
  <c r="C15" i="4"/>
  <c r="K15" i="4"/>
  <c r="C16" i="4"/>
  <c r="K16" i="4" s="1"/>
  <c r="C17" i="4"/>
  <c r="K17" i="4" s="1"/>
  <c r="C18" i="4"/>
  <c r="K18" i="4" s="1"/>
  <c r="C19" i="4"/>
  <c r="K19" i="4" s="1"/>
  <c r="C20" i="4"/>
  <c r="K20" i="4" s="1"/>
  <c r="C21" i="4"/>
  <c r="K21" i="4" s="1"/>
  <c r="C22" i="4"/>
  <c r="K22" i="4" s="1"/>
  <c r="C23" i="4"/>
  <c r="K23" i="4" s="1"/>
  <c r="C24" i="4"/>
  <c r="K24" i="4" s="1"/>
  <c r="C25" i="4"/>
  <c r="K25" i="4"/>
  <c r="C26" i="4"/>
  <c r="K26" i="4" s="1"/>
  <c r="C27" i="4"/>
  <c r="K27" i="4" s="1"/>
  <c r="C28" i="4"/>
  <c r="K28" i="4" s="1"/>
  <c r="C29" i="4"/>
  <c r="K29" i="4" s="1"/>
  <c r="C30" i="4"/>
  <c r="K30" i="4" s="1"/>
  <c r="C31" i="4"/>
  <c r="K31" i="4"/>
  <c r="C32" i="4"/>
  <c r="K32" i="4" s="1"/>
  <c r="C33" i="4"/>
  <c r="K33" i="4" s="1"/>
  <c r="C34" i="4"/>
  <c r="K34" i="4" s="1"/>
  <c r="C35" i="4"/>
  <c r="K35" i="4" s="1"/>
  <c r="C36" i="4"/>
  <c r="K36" i="4" s="1"/>
  <c r="C37" i="4"/>
  <c r="K37" i="4" s="1"/>
  <c r="C38" i="4"/>
  <c r="K38" i="4" s="1"/>
  <c r="C39" i="4"/>
  <c r="K39" i="4"/>
  <c r="C40" i="4"/>
  <c r="K40" i="4" s="1"/>
  <c r="C41" i="4"/>
  <c r="K41" i="4"/>
  <c r="C42" i="4"/>
  <c r="K42" i="4" s="1"/>
  <c r="C43" i="4"/>
  <c r="K43" i="4" s="1"/>
  <c r="C44" i="4"/>
  <c r="K44" i="4" s="1"/>
  <c r="C45" i="4"/>
  <c r="K45" i="4" s="1"/>
  <c r="C46" i="4"/>
  <c r="K46" i="4" s="1"/>
  <c r="C47" i="4"/>
  <c r="O6732" i="1"/>
  <c r="P6732" i="1"/>
  <c r="Q6732" i="1"/>
  <c r="R6732" i="1"/>
  <c r="S6732" i="1"/>
  <c r="O6731" i="1"/>
  <c r="P6731" i="1"/>
  <c r="Q6731" i="1"/>
  <c r="R6731" i="1"/>
  <c r="S6731" i="1"/>
  <c r="O6730" i="1"/>
  <c r="P6730" i="1"/>
  <c r="Q6730" i="1"/>
  <c r="R6730" i="1"/>
  <c r="S6730" i="1"/>
  <c r="O6729" i="1"/>
  <c r="P6729" i="1"/>
  <c r="Q6729" i="1"/>
  <c r="R6729" i="1"/>
  <c r="S6729" i="1"/>
  <c r="O6728" i="1"/>
  <c r="P6728" i="1"/>
  <c r="Q6728" i="1"/>
  <c r="R6728" i="1"/>
  <c r="S6728" i="1"/>
  <c r="O6727" i="1"/>
  <c r="P6727" i="1"/>
  <c r="Q6727" i="1"/>
  <c r="R6727" i="1"/>
  <c r="S6727" i="1"/>
  <c r="O6725" i="1"/>
  <c r="O6726" i="1"/>
  <c r="P6725" i="1"/>
  <c r="P6726" i="1"/>
  <c r="Q6725" i="1"/>
  <c r="Q6726" i="1"/>
  <c r="R6725" i="1"/>
  <c r="R6726" i="1"/>
  <c r="S6725" i="1"/>
  <c r="S6726" i="1"/>
  <c r="O6724" i="1"/>
  <c r="P6724" i="1"/>
  <c r="Q6724" i="1"/>
  <c r="R6724" i="1"/>
  <c r="S6724" i="1"/>
  <c r="O6723" i="1"/>
  <c r="P6723" i="1"/>
  <c r="Q6723" i="1"/>
  <c r="R6723" i="1"/>
  <c r="S6723" i="1"/>
  <c r="O6722" i="1"/>
  <c r="P6722" i="1"/>
  <c r="Q6722" i="1"/>
  <c r="R6722" i="1"/>
  <c r="S6722" i="1"/>
  <c r="O6720" i="1"/>
  <c r="O6721" i="1"/>
  <c r="P6720" i="1"/>
  <c r="P6721" i="1"/>
  <c r="Q6720" i="1"/>
  <c r="Q6721" i="1"/>
  <c r="R6720" i="1"/>
  <c r="R6721" i="1"/>
  <c r="S6720" i="1"/>
  <c r="S6721" i="1"/>
  <c r="O6719" i="1"/>
  <c r="P6719" i="1"/>
  <c r="Q6719" i="1"/>
  <c r="R6719" i="1"/>
  <c r="S6719" i="1"/>
  <c r="O6718" i="1"/>
  <c r="P6718" i="1"/>
  <c r="Q6718" i="1"/>
  <c r="R6718" i="1"/>
  <c r="S6718" i="1"/>
  <c r="O6717" i="1"/>
  <c r="P6717" i="1"/>
  <c r="Q6717" i="1"/>
  <c r="R6717" i="1"/>
  <c r="S6717" i="1"/>
  <c r="O6716" i="1"/>
  <c r="P6716" i="1"/>
  <c r="Q6716" i="1"/>
  <c r="R6716" i="1"/>
  <c r="S6716" i="1"/>
  <c r="O6715" i="1"/>
  <c r="P6715" i="1"/>
  <c r="Q6715" i="1"/>
  <c r="R6715" i="1"/>
  <c r="S6715" i="1"/>
  <c r="O6714" i="1"/>
  <c r="P6714" i="1"/>
  <c r="Q6714" i="1"/>
  <c r="R6714" i="1"/>
  <c r="S6714" i="1"/>
  <c r="O6713" i="1"/>
  <c r="P6713" i="1"/>
  <c r="Q6713" i="1"/>
  <c r="R6713" i="1"/>
  <c r="S6713" i="1"/>
  <c r="O6712" i="1"/>
  <c r="P6712" i="1"/>
  <c r="Q6712" i="1"/>
  <c r="R6712" i="1"/>
  <c r="S6712" i="1"/>
  <c r="O6711" i="1"/>
  <c r="P6711" i="1"/>
  <c r="Q6711" i="1"/>
  <c r="R6711" i="1"/>
  <c r="S6711" i="1"/>
  <c r="O6710" i="1"/>
  <c r="P6710" i="1"/>
  <c r="Q6710" i="1"/>
  <c r="R6710" i="1"/>
  <c r="S6710" i="1"/>
  <c r="O6709" i="1"/>
  <c r="P6709" i="1"/>
  <c r="Q6709" i="1"/>
  <c r="R6709" i="1"/>
  <c r="S6709" i="1"/>
  <c r="O6708" i="1"/>
  <c r="P6708" i="1"/>
  <c r="Q6708" i="1"/>
  <c r="R6708" i="1"/>
  <c r="S6708" i="1"/>
  <c r="O6707" i="1"/>
  <c r="P6707" i="1"/>
  <c r="Q6707" i="1"/>
  <c r="R6707" i="1"/>
  <c r="S6707" i="1"/>
  <c r="O6706" i="1"/>
  <c r="P6706" i="1"/>
  <c r="Q6706" i="1"/>
  <c r="R6706" i="1"/>
  <c r="S6706" i="1"/>
  <c r="O6705" i="1"/>
  <c r="P6705" i="1"/>
  <c r="Q6705" i="1"/>
  <c r="R6705" i="1"/>
  <c r="S6705" i="1"/>
  <c r="O6704" i="1"/>
  <c r="P6704" i="1"/>
  <c r="Q6704" i="1"/>
  <c r="R6704" i="1"/>
  <c r="S6704" i="1"/>
  <c r="O6703" i="1"/>
  <c r="P6703" i="1"/>
  <c r="Q6703" i="1"/>
  <c r="R6703" i="1"/>
  <c r="S6703" i="1"/>
  <c r="O6702" i="1"/>
  <c r="P6702" i="1"/>
  <c r="Q6702" i="1"/>
  <c r="R6702" i="1"/>
  <c r="S6702" i="1"/>
  <c r="O6701" i="1"/>
  <c r="P6701" i="1"/>
  <c r="Q6701" i="1"/>
  <c r="R6701" i="1"/>
  <c r="S6701" i="1"/>
  <c r="O6700" i="1"/>
  <c r="P6700" i="1"/>
  <c r="Q6700" i="1"/>
  <c r="R6700" i="1"/>
  <c r="S6700" i="1"/>
  <c r="O6699" i="1"/>
  <c r="P6699" i="1"/>
  <c r="Q6699" i="1"/>
  <c r="R6699" i="1"/>
  <c r="S6699" i="1"/>
  <c r="O6698" i="1"/>
  <c r="P6698" i="1"/>
  <c r="Q6698" i="1"/>
  <c r="R6698" i="1"/>
  <c r="S6698" i="1"/>
  <c r="O6697" i="1"/>
  <c r="P6697" i="1"/>
  <c r="Q6697" i="1"/>
  <c r="R6697" i="1"/>
  <c r="S6697" i="1"/>
  <c r="O6696" i="1"/>
  <c r="P6696" i="1"/>
  <c r="Q6696" i="1"/>
  <c r="R6696" i="1"/>
  <c r="S6696" i="1"/>
  <c r="O6694" i="1"/>
  <c r="O6695" i="1"/>
  <c r="P6694" i="1"/>
  <c r="P6695" i="1"/>
  <c r="Q6694" i="1"/>
  <c r="Q6695" i="1"/>
  <c r="R6694" i="1"/>
  <c r="R6695" i="1"/>
  <c r="S6694" i="1"/>
  <c r="S6695" i="1"/>
  <c r="O6692" i="1"/>
  <c r="O6693" i="1"/>
  <c r="P6692" i="1"/>
  <c r="P6693" i="1"/>
  <c r="Q6692" i="1"/>
  <c r="Q6693" i="1"/>
  <c r="R6692" i="1"/>
  <c r="R6693" i="1"/>
  <c r="S6692" i="1"/>
  <c r="S6693" i="1"/>
  <c r="O6691" i="1"/>
  <c r="P6691" i="1"/>
  <c r="Q6691" i="1"/>
  <c r="R6691" i="1"/>
  <c r="S6691" i="1"/>
  <c r="O6690" i="1"/>
  <c r="P6690" i="1"/>
  <c r="Q6690" i="1"/>
  <c r="R6690" i="1"/>
  <c r="S6690" i="1"/>
  <c r="O6688" i="1"/>
  <c r="O6689" i="1"/>
  <c r="P6688" i="1"/>
  <c r="P6689" i="1"/>
  <c r="Q6688" i="1"/>
  <c r="Q6689" i="1"/>
  <c r="R6688" i="1"/>
  <c r="R6689" i="1"/>
  <c r="S6688" i="1"/>
  <c r="S6689" i="1"/>
  <c r="O6687" i="1"/>
  <c r="P6687" i="1"/>
  <c r="Q6687" i="1"/>
  <c r="R6687" i="1"/>
  <c r="S6687" i="1"/>
  <c r="O6686" i="1"/>
  <c r="P6686" i="1"/>
  <c r="Q6686" i="1"/>
  <c r="R6686" i="1"/>
  <c r="S6686" i="1"/>
  <c r="O6684" i="1"/>
  <c r="O6685" i="1"/>
  <c r="P6684" i="1"/>
  <c r="P6685" i="1"/>
  <c r="Q6684" i="1"/>
  <c r="Q6685" i="1"/>
  <c r="R6684" i="1"/>
  <c r="R6685" i="1"/>
  <c r="S6684" i="1"/>
  <c r="S6685" i="1"/>
  <c r="O6683" i="1"/>
  <c r="P6683" i="1"/>
  <c r="Q6683" i="1"/>
  <c r="R6683" i="1"/>
  <c r="S6683" i="1"/>
  <c r="O6682" i="1"/>
  <c r="P6682" i="1"/>
  <c r="Q6682" i="1"/>
  <c r="R6682" i="1"/>
  <c r="S6682" i="1"/>
  <c r="O6681" i="1"/>
  <c r="P6681" i="1"/>
  <c r="Q6681" i="1"/>
  <c r="R6681" i="1"/>
  <c r="S6681" i="1"/>
  <c r="O6680" i="1"/>
  <c r="P6680" i="1"/>
  <c r="Q6680" i="1"/>
  <c r="R6680" i="1"/>
  <c r="S6680" i="1"/>
  <c r="O6678" i="1"/>
  <c r="O6679" i="1"/>
  <c r="P6678" i="1"/>
  <c r="P6679" i="1"/>
  <c r="Q6678" i="1"/>
  <c r="Q6679" i="1"/>
  <c r="R6678" i="1"/>
  <c r="R6679" i="1"/>
  <c r="S6678" i="1"/>
  <c r="S6679" i="1"/>
  <c r="O6677" i="1"/>
  <c r="P6677" i="1"/>
  <c r="Q6677" i="1"/>
  <c r="R6677" i="1"/>
  <c r="S6677" i="1"/>
  <c r="O6676" i="1"/>
  <c r="P6676" i="1"/>
  <c r="Q6676" i="1"/>
  <c r="R6676" i="1"/>
  <c r="S6676" i="1"/>
  <c r="O6675" i="1"/>
  <c r="P6675" i="1"/>
  <c r="Q6675" i="1"/>
  <c r="R6675" i="1"/>
  <c r="S6675" i="1"/>
  <c r="O6674" i="1"/>
  <c r="P6674" i="1"/>
  <c r="Q6674" i="1"/>
  <c r="R6674" i="1"/>
  <c r="S6674" i="1"/>
  <c r="O6673" i="1"/>
  <c r="P6673" i="1"/>
  <c r="Q6673" i="1"/>
  <c r="R6673" i="1"/>
  <c r="S6673" i="1"/>
  <c r="O6672" i="1"/>
  <c r="P6672" i="1"/>
  <c r="Q6672" i="1"/>
  <c r="R6672" i="1"/>
  <c r="S6672" i="1"/>
  <c r="O6671" i="1"/>
  <c r="P6671" i="1"/>
  <c r="Q6671" i="1"/>
  <c r="R6671" i="1"/>
  <c r="S6671" i="1"/>
  <c r="O6670" i="1"/>
  <c r="P6670" i="1"/>
  <c r="Q6670" i="1"/>
  <c r="R6670" i="1"/>
  <c r="S6670" i="1"/>
  <c r="O6669" i="1"/>
  <c r="P6669" i="1"/>
  <c r="Q6669" i="1"/>
  <c r="R6669" i="1"/>
  <c r="S6669" i="1"/>
  <c r="O6668" i="1"/>
  <c r="P6668" i="1"/>
  <c r="Q6668" i="1"/>
  <c r="R6668" i="1"/>
  <c r="S6668" i="1"/>
  <c r="O6667" i="1"/>
  <c r="P6667" i="1"/>
  <c r="Q6667" i="1"/>
  <c r="R6667" i="1"/>
  <c r="S6667" i="1"/>
  <c r="O6666" i="1"/>
  <c r="P6666" i="1"/>
  <c r="Q6666" i="1"/>
  <c r="R6666" i="1"/>
  <c r="S6666" i="1"/>
  <c r="O6665" i="1"/>
  <c r="P6665" i="1"/>
  <c r="Q6665" i="1"/>
  <c r="R6665" i="1"/>
  <c r="S6665" i="1"/>
  <c r="O6664" i="1"/>
  <c r="P6664" i="1"/>
  <c r="Q6664" i="1"/>
  <c r="R6664" i="1"/>
  <c r="S6664" i="1"/>
  <c r="O6663" i="1"/>
  <c r="P6663" i="1"/>
  <c r="Q6663" i="1"/>
  <c r="R6663" i="1"/>
  <c r="S6663" i="1"/>
  <c r="O6662" i="1"/>
  <c r="P6662" i="1"/>
  <c r="Q6662" i="1"/>
  <c r="R6662" i="1"/>
  <c r="S6662" i="1"/>
  <c r="O6660" i="1"/>
  <c r="O6661" i="1"/>
  <c r="P6660" i="1"/>
  <c r="P6661" i="1"/>
  <c r="Q6660" i="1"/>
  <c r="Q6661" i="1"/>
  <c r="R6660" i="1"/>
  <c r="R6661" i="1"/>
  <c r="S6660" i="1"/>
  <c r="S6661" i="1"/>
  <c r="O6659" i="1"/>
  <c r="P6659" i="1"/>
  <c r="Q6659" i="1"/>
  <c r="R6659" i="1"/>
  <c r="S6659" i="1"/>
  <c r="O6658" i="1"/>
  <c r="P6658" i="1"/>
  <c r="Q6658" i="1"/>
  <c r="R6658" i="1"/>
  <c r="S6658" i="1"/>
  <c r="O6657" i="1"/>
  <c r="P6657" i="1"/>
  <c r="Q6657" i="1"/>
  <c r="R6657" i="1"/>
  <c r="S6657" i="1"/>
  <c r="O6656" i="1"/>
  <c r="P6656" i="1"/>
  <c r="Q6656" i="1"/>
  <c r="R6656" i="1"/>
  <c r="S6656" i="1"/>
  <c r="O6655" i="1"/>
  <c r="P6655" i="1"/>
  <c r="Q6655" i="1"/>
  <c r="R6655" i="1"/>
  <c r="S6655" i="1"/>
  <c r="O6654" i="1"/>
  <c r="P6654" i="1"/>
  <c r="Q6654" i="1"/>
  <c r="R6654" i="1"/>
  <c r="S6654" i="1"/>
  <c r="O6653" i="1"/>
  <c r="P6653" i="1"/>
  <c r="Q6653" i="1"/>
  <c r="R6653" i="1"/>
  <c r="S6653" i="1"/>
  <c r="O6652" i="1"/>
  <c r="P6652" i="1"/>
  <c r="Q6652" i="1"/>
  <c r="R6652" i="1"/>
  <c r="S6652" i="1"/>
  <c r="O6651" i="1"/>
  <c r="P6651" i="1"/>
  <c r="Q6651" i="1"/>
  <c r="R6651" i="1"/>
  <c r="S6651" i="1"/>
  <c r="O6650" i="1"/>
  <c r="P6650" i="1"/>
  <c r="Q6650" i="1"/>
  <c r="R6650" i="1"/>
  <c r="S6650" i="1"/>
  <c r="O6648" i="1"/>
  <c r="O6649" i="1"/>
  <c r="P6648" i="1"/>
  <c r="P6649" i="1"/>
  <c r="Q6648" i="1"/>
  <c r="Q6649" i="1"/>
  <c r="R6648" i="1"/>
  <c r="R6649" i="1"/>
  <c r="S6648" i="1"/>
  <c r="S6649" i="1"/>
  <c r="O6647" i="1"/>
  <c r="P6647" i="1"/>
  <c r="Q6647" i="1"/>
  <c r="R6647" i="1"/>
  <c r="S6647" i="1"/>
  <c r="O6646" i="1"/>
  <c r="P6646" i="1"/>
  <c r="Q6646" i="1"/>
  <c r="R6646" i="1"/>
  <c r="S6646" i="1"/>
  <c r="O6645" i="1"/>
  <c r="P6645" i="1"/>
  <c r="Q6645" i="1"/>
  <c r="R6645" i="1"/>
  <c r="S6645" i="1"/>
  <c r="O6644" i="1"/>
  <c r="P6644" i="1"/>
  <c r="Q6644" i="1"/>
  <c r="R6644" i="1"/>
  <c r="S6644" i="1"/>
  <c r="O6642" i="1"/>
  <c r="O6643" i="1"/>
  <c r="P6642" i="1"/>
  <c r="P6643" i="1"/>
  <c r="Q6642" i="1"/>
  <c r="Q6643" i="1"/>
  <c r="R6642" i="1"/>
  <c r="R6643" i="1"/>
  <c r="S6642" i="1"/>
  <c r="S6643" i="1"/>
  <c r="O6640" i="1"/>
  <c r="O6641" i="1"/>
  <c r="P6640" i="1"/>
  <c r="P6641" i="1"/>
  <c r="Q6640" i="1"/>
  <c r="Q6641" i="1"/>
  <c r="R6640" i="1"/>
  <c r="R6641" i="1"/>
  <c r="S6640" i="1"/>
  <c r="S6641" i="1"/>
  <c r="O6639" i="1"/>
  <c r="P6639" i="1"/>
  <c r="Q6639" i="1"/>
  <c r="R6639" i="1"/>
  <c r="S6639" i="1"/>
  <c r="O6638" i="1"/>
  <c r="P6638" i="1"/>
  <c r="Q6638" i="1"/>
  <c r="R6638" i="1"/>
  <c r="S6638" i="1"/>
  <c r="O6637" i="1"/>
  <c r="P6637" i="1"/>
  <c r="Q6637" i="1"/>
  <c r="R6637" i="1"/>
  <c r="S6637" i="1"/>
  <c r="O6636" i="1"/>
  <c r="P6636" i="1"/>
  <c r="Q6636" i="1"/>
  <c r="R6636" i="1"/>
  <c r="S6636" i="1"/>
  <c r="O6635" i="1"/>
  <c r="P6635" i="1"/>
  <c r="Q6635" i="1"/>
  <c r="R6635" i="1"/>
  <c r="S6635" i="1"/>
  <c r="O6634" i="1"/>
  <c r="P6634" i="1"/>
  <c r="Q6634" i="1"/>
  <c r="R6634" i="1"/>
  <c r="S6634" i="1"/>
  <c r="O6633" i="1"/>
  <c r="P6633" i="1"/>
  <c r="Q6633" i="1"/>
  <c r="R6633" i="1"/>
  <c r="S6633" i="1"/>
  <c r="O6632" i="1"/>
  <c r="P6632" i="1"/>
  <c r="Q6632" i="1"/>
  <c r="R6632" i="1"/>
  <c r="S6632" i="1"/>
  <c r="O6631" i="1"/>
  <c r="P6631" i="1"/>
  <c r="Q6631" i="1"/>
  <c r="R6631" i="1"/>
  <c r="S6631" i="1"/>
  <c r="O6630" i="1"/>
  <c r="P6630" i="1"/>
  <c r="Q6630" i="1"/>
  <c r="R6630" i="1"/>
  <c r="S6630" i="1"/>
  <c r="I58" i="9"/>
  <c r="I57" i="9"/>
  <c r="I56" i="9"/>
  <c r="O6626" i="1"/>
  <c r="O6627" i="1"/>
  <c r="O6628" i="1"/>
  <c r="O6629" i="1"/>
  <c r="P6626" i="1"/>
  <c r="P6627" i="1"/>
  <c r="P6628" i="1"/>
  <c r="P6629" i="1"/>
  <c r="Q6626" i="1"/>
  <c r="Q6627" i="1"/>
  <c r="Q6628" i="1"/>
  <c r="Q6629" i="1"/>
  <c r="R6626" i="1"/>
  <c r="R6627" i="1"/>
  <c r="R6628" i="1"/>
  <c r="R6629" i="1"/>
  <c r="S6626" i="1"/>
  <c r="S6627" i="1"/>
  <c r="S6628" i="1"/>
  <c r="S6629" i="1"/>
  <c r="O6625" i="1"/>
  <c r="P6625" i="1"/>
  <c r="Q6625" i="1"/>
  <c r="R6625" i="1"/>
  <c r="S6625" i="1"/>
  <c r="O6624" i="1"/>
  <c r="P6624" i="1"/>
  <c r="Q6624" i="1"/>
  <c r="R6624" i="1"/>
  <c r="S6624" i="1"/>
  <c r="O6623" i="1"/>
  <c r="P6623" i="1"/>
  <c r="Q6623" i="1"/>
  <c r="R6623" i="1"/>
  <c r="S6623" i="1"/>
  <c r="O6622" i="1"/>
  <c r="P6622" i="1"/>
  <c r="Q6622" i="1"/>
  <c r="R6622" i="1"/>
  <c r="S6622" i="1"/>
  <c r="O6621" i="1"/>
  <c r="P6621" i="1"/>
  <c r="Q6621" i="1"/>
  <c r="R6621" i="1"/>
  <c r="S6621" i="1"/>
  <c r="O6620" i="1"/>
  <c r="P6620" i="1"/>
  <c r="Q6620" i="1"/>
  <c r="R6620" i="1"/>
  <c r="S6620" i="1"/>
  <c r="O6619" i="1"/>
  <c r="P6619" i="1"/>
  <c r="Q6619" i="1"/>
  <c r="R6619" i="1"/>
  <c r="S6619" i="1"/>
  <c r="O6617" i="1"/>
  <c r="O6618" i="1"/>
  <c r="P6617" i="1"/>
  <c r="P6618" i="1"/>
  <c r="Q6617" i="1"/>
  <c r="Q6618" i="1"/>
  <c r="R6617" i="1"/>
  <c r="R6618" i="1"/>
  <c r="S6617" i="1"/>
  <c r="S6618" i="1"/>
  <c r="O6616" i="1"/>
  <c r="P6616" i="1"/>
  <c r="Q6616" i="1"/>
  <c r="R6616" i="1"/>
  <c r="S6616" i="1"/>
  <c r="O6615" i="1"/>
  <c r="P6615" i="1"/>
  <c r="Q6615" i="1"/>
  <c r="R6615" i="1"/>
  <c r="S6615" i="1"/>
  <c r="O6614" i="1"/>
  <c r="P6614" i="1"/>
  <c r="Q6614" i="1"/>
  <c r="R6614" i="1"/>
  <c r="S6614" i="1"/>
  <c r="O6613" i="1"/>
  <c r="P6613" i="1"/>
  <c r="Q6613" i="1"/>
  <c r="R6613" i="1"/>
  <c r="S6613" i="1"/>
  <c r="O6612" i="1"/>
  <c r="P6612" i="1"/>
  <c r="Q6612" i="1"/>
  <c r="R6612" i="1"/>
  <c r="S6612" i="1"/>
  <c r="O6611" i="1"/>
  <c r="P6611" i="1"/>
  <c r="Q6611" i="1"/>
  <c r="R6611" i="1"/>
  <c r="S6611" i="1"/>
  <c r="O6610" i="1"/>
  <c r="P6610" i="1"/>
  <c r="Q6610" i="1"/>
  <c r="R6610" i="1"/>
  <c r="S6610" i="1"/>
  <c r="O6609" i="1"/>
  <c r="P6609" i="1"/>
  <c r="Q6609" i="1"/>
  <c r="R6609" i="1"/>
  <c r="S6609" i="1"/>
  <c r="O6608" i="1"/>
  <c r="P6608" i="1"/>
  <c r="Q6608" i="1"/>
  <c r="R6608" i="1"/>
  <c r="S6608" i="1"/>
  <c r="O6607" i="1"/>
  <c r="P6607" i="1"/>
  <c r="Q6607" i="1"/>
  <c r="R6607" i="1"/>
  <c r="S6607" i="1"/>
  <c r="O6606" i="1"/>
  <c r="P6606" i="1"/>
  <c r="Q6606" i="1"/>
  <c r="R6606" i="1"/>
  <c r="S6606" i="1"/>
  <c r="O6605" i="1"/>
  <c r="P6605" i="1"/>
  <c r="Q6605" i="1"/>
  <c r="R6605" i="1"/>
  <c r="S6605" i="1"/>
  <c r="O6604" i="1"/>
  <c r="P6604" i="1"/>
  <c r="Q6604" i="1"/>
  <c r="R6604" i="1"/>
  <c r="S6604" i="1"/>
  <c r="O6603" i="1"/>
  <c r="P6603" i="1"/>
  <c r="Q6603" i="1"/>
  <c r="R6603" i="1"/>
  <c r="S6603" i="1"/>
  <c r="O6602" i="1"/>
  <c r="P6602" i="1"/>
  <c r="Q6602" i="1"/>
  <c r="R6602" i="1"/>
  <c r="S6602" i="1"/>
  <c r="O6601" i="1"/>
  <c r="P6601" i="1"/>
  <c r="Q6601" i="1"/>
  <c r="R6601" i="1"/>
  <c r="S6601" i="1"/>
  <c r="O6600" i="1"/>
  <c r="P6600" i="1"/>
  <c r="Q6600" i="1"/>
  <c r="R6600" i="1"/>
  <c r="S6600" i="1"/>
  <c r="O6597" i="1"/>
  <c r="O6598" i="1"/>
  <c r="O6599" i="1"/>
  <c r="P6597" i="1"/>
  <c r="P6598" i="1"/>
  <c r="P6599" i="1"/>
  <c r="Q6597" i="1"/>
  <c r="Q6598" i="1"/>
  <c r="Q6599" i="1"/>
  <c r="R6597" i="1"/>
  <c r="R6598" i="1"/>
  <c r="R6599" i="1"/>
  <c r="S6597" i="1"/>
  <c r="S6598" i="1"/>
  <c r="S6599" i="1"/>
  <c r="O6596" i="1"/>
  <c r="P6596" i="1"/>
  <c r="Q6596" i="1"/>
  <c r="R6596" i="1"/>
  <c r="S6596" i="1"/>
  <c r="O6595" i="1"/>
  <c r="P6595" i="1"/>
  <c r="Q6595" i="1"/>
  <c r="R6595" i="1"/>
  <c r="S6595" i="1"/>
  <c r="O6594" i="1"/>
  <c r="P6594" i="1"/>
  <c r="Q6594" i="1"/>
  <c r="R6594" i="1"/>
  <c r="S6594" i="1"/>
  <c r="O6593" i="1"/>
  <c r="P6593" i="1"/>
  <c r="Q6593" i="1"/>
  <c r="R6593" i="1"/>
  <c r="S6593" i="1"/>
  <c r="O6592" i="1"/>
  <c r="P6592" i="1"/>
  <c r="Q6592" i="1"/>
  <c r="R6592" i="1"/>
  <c r="S6592" i="1"/>
  <c r="O6591" i="1"/>
  <c r="P6591" i="1"/>
  <c r="Q6591" i="1"/>
  <c r="R6591" i="1"/>
  <c r="S6591" i="1"/>
  <c r="O6590" i="1"/>
  <c r="P6590" i="1"/>
  <c r="Q6590" i="1"/>
  <c r="R6590" i="1"/>
  <c r="S6590" i="1"/>
  <c r="O6589" i="1"/>
  <c r="P6589" i="1"/>
  <c r="Q6589" i="1"/>
  <c r="R6589" i="1"/>
  <c r="S6589" i="1"/>
  <c r="O6588" i="1"/>
  <c r="P6588" i="1"/>
  <c r="Q6588" i="1"/>
  <c r="R6588" i="1"/>
  <c r="S6588" i="1"/>
  <c r="O6587" i="1"/>
  <c r="P6587" i="1"/>
  <c r="Q6587" i="1"/>
  <c r="R6587" i="1"/>
  <c r="S6587" i="1"/>
  <c r="O6586" i="1"/>
  <c r="P6586" i="1"/>
  <c r="Q6586" i="1"/>
  <c r="R6586" i="1"/>
  <c r="S6586" i="1"/>
  <c r="O6585" i="1"/>
  <c r="P6585" i="1"/>
  <c r="Q6585" i="1"/>
  <c r="R6585" i="1"/>
  <c r="S6585" i="1"/>
  <c r="O6584" i="1"/>
  <c r="P6584" i="1"/>
  <c r="Q6584" i="1"/>
  <c r="R6584" i="1"/>
  <c r="S6584" i="1"/>
  <c r="O6583" i="1"/>
  <c r="P6583" i="1"/>
  <c r="Q6583" i="1"/>
  <c r="R6583" i="1"/>
  <c r="S6583" i="1"/>
  <c r="O6581" i="1"/>
  <c r="O6582" i="1"/>
  <c r="P6581" i="1"/>
  <c r="P6582" i="1"/>
  <c r="Q6581" i="1"/>
  <c r="Q6582" i="1"/>
  <c r="R6581" i="1"/>
  <c r="R6582" i="1"/>
  <c r="S6581" i="1"/>
  <c r="S6582" i="1"/>
  <c r="O6579" i="1"/>
  <c r="O6580" i="1"/>
  <c r="P6579" i="1"/>
  <c r="P6580" i="1"/>
  <c r="Q6579" i="1"/>
  <c r="Q6580" i="1"/>
  <c r="R6579" i="1"/>
  <c r="R6580" i="1"/>
  <c r="S6579" i="1"/>
  <c r="S6580" i="1"/>
  <c r="O6578" i="1"/>
  <c r="P6578" i="1"/>
  <c r="Q6578" i="1"/>
  <c r="R6578" i="1"/>
  <c r="S6578" i="1"/>
  <c r="O6577" i="1"/>
  <c r="P6577" i="1"/>
  <c r="Q6577" i="1"/>
  <c r="R6577" i="1"/>
  <c r="S6577" i="1"/>
  <c r="O6576" i="1"/>
  <c r="P6576" i="1"/>
  <c r="Q6576" i="1"/>
  <c r="R6576" i="1"/>
  <c r="S6576" i="1"/>
  <c r="O6575" i="1"/>
  <c r="P6575" i="1"/>
  <c r="Q6575" i="1"/>
  <c r="R6575" i="1"/>
  <c r="S6575" i="1"/>
  <c r="O6573" i="1"/>
  <c r="O6574" i="1"/>
  <c r="P6573" i="1"/>
  <c r="P6574" i="1"/>
  <c r="Q6573" i="1"/>
  <c r="Q6574" i="1"/>
  <c r="R6573" i="1"/>
  <c r="R6574" i="1"/>
  <c r="S6573" i="1"/>
  <c r="S6574" i="1"/>
  <c r="O6572" i="1"/>
  <c r="P6572" i="1"/>
  <c r="Q6572" i="1"/>
  <c r="R6572" i="1"/>
  <c r="S6572" i="1"/>
  <c r="O6571" i="1"/>
  <c r="P6571" i="1"/>
  <c r="Q6571" i="1"/>
  <c r="R6571" i="1"/>
  <c r="S6571" i="1"/>
  <c r="O6570" i="1"/>
  <c r="P6570" i="1"/>
  <c r="Q6570" i="1"/>
  <c r="R6570" i="1"/>
  <c r="S6570" i="1"/>
  <c r="O6569" i="1"/>
  <c r="P6569" i="1"/>
  <c r="Q6569" i="1"/>
  <c r="R6569" i="1"/>
  <c r="S6569" i="1"/>
  <c r="O6568" i="1"/>
  <c r="P6568" i="1"/>
  <c r="Q6568" i="1"/>
  <c r="R6568" i="1"/>
  <c r="S6568" i="1"/>
  <c r="O6567" i="1"/>
  <c r="P6567" i="1"/>
  <c r="Q6567" i="1"/>
  <c r="R6567" i="1"/>
  <c r="S6567" i="1"/>
  <c r="O6566" i="1"/>
  <c r="P6566" i="1"/>
  <c r="Q6566" i="1"/>
  <c r="R6566" i="1"/>
  <c r="S6566" i="1"/>
  <c r="O6565" i="1"/>
  <c r="P6565" i="1"/>
  <c r="Q6565" i="1"/>
  <c r="R6565" i="1"/>
  <c r="S6565" i="1"/>
  <c r="I55" i="9"/>
  <c r="I54" i="9"/>
  <c r="O6564" i="1"/>
  <c r="P6564" i="1"/>
  <c r="Q6564" i="1"/>
  <c r="R6564" i="1"/>
  <c r="S6564" i="1"/>
  <c r="O6563" i="1"/>
  <c r="P6563" i="1"/>
  <c r="Q6563" i="1"/>
  <c r="R6563" i="1"/>
  <c r="S6563" i="1"/>
  <c r="O6562" i="1"/>
  <c r="P6562" i="1"/>
  <c r="Q6562" i="1"/>
  <c r="R6562" i="1"/>
  <c r="S6562" i="1"/>
  <c r="O6561" i="1"/>
  <c r="P6561" i="1"/>
  <c r="Q6561" i="1"/>
  <c r="R6561" i="1"/>
  <c r="S6561" i="1"/>
  <c r="O6560" i="1"/>
  <c r="P6560" i="1"/>
  <c r="Q6560" i="1"/>
  <c r="R6560" i="1"/>
  <c r="S6560" i="1"/>
  <c r="O6559" i="1"/>
  <c r="P6559" i="1"/>
  <c r="Q6559" i="1"/>
  <c r="R6559" i="1"/>
  <c r="S6559" i="1"/>
  <c r="O6558" i="1"/>
  <c r="P6558" i="1"/>
  <c r="Q6558" i="1"/>
  <c r="R6558" i="1"/>
  <c r="S6558" i="1"/>
  <c r="O6557" i="1"/>
  <c r="P6557" i="1"/>
  <c r="Q6557" i="1"/>
  <c r="R6557" i="1"/>
  <c r="S6557" i="1"/>
  <c r="O6556" i="1"/>
  <c r="P6556" i="1"/>
  <c r="Q6556" i="1"/>
  <c r="R6556" i="1"/>
  <c r="S6556" i="1"/>
  <c r="O6555" i="1"/>
  <c r="P6555" i="1"/>
  <c r="Q6555" i="1"/>
  <c r="R6555" i="1"/>
  <c r="S6555" i="1"/>
  <c r="O6554" i="1"/>
  <c r="P6554" i="1"/>
  <c r="Q6554" i="1"/>
  <c r="R6554" i="1"/>
  <c r="S6554" i="1"/>
  <c r="O6553" i="1"/>
  <c r="P6553" i="1"/>
  <c r="Q6553" i="1"/>
  <c r="R6553" i="1"/>
  <c r="S6553" i="1"/>
  <c r="O6552" i="1"/>
  <c r="P6552" i="1"/>
  <c r="Q6552" i="1"/>
  <c r="R6552" i="1"/>
  <c r="S6552" i="1"/>
  <c r="O6551" i="1"/>
  <c r="P6551" i="1"/>
  <c r="Q6551" i="1"/>
  <c r="R6551" i="1"/>
  <c r="S6551" i="1"/>
  <c r="O6550" i="1"/>
  <c r="P6550" i="1"/>
  <c r="Q6550" i="1"/>
  <c r="R6550" i="1"/>
  <c r="S6550" i="1"/>
  <c r="O6549" i="1"/>
  <c r="P6549" i="1"/>
  <c r="Q6549" i="1"/>
  <c r="R6549" i="1"/>
  <c r="S6549" i="1"/>
  <c r="O6548" i="1"/>
  <c r="P6548" i="1"/>
  <c r="Q6548" i="1"/>
  <c r="R6548" i="1"/>
  <c r="S6548" i="1"/>
  <c r="O6547" i="1"/>
  <c r="P6547" i="1"/>
  <c r="Q6547" i="1"/>
  <c r="R6547" i="1"/>
  <c r="S6547" i="1"/>
  <c r="O6546" i="1"/>
  <c r="P6546" i="1"/>
  <c r="Q6546" i="1"/>
  <c r="R6546" i="1"/>
  <c r="S6546" i="1"/>
  <c r="O6545" i="1"/>
  <c r="P6545" i="1"/>
  <c r="Q6545" i="1"/>
  <c r="R6545" i="1"/>
  <c r="S6545" i="1"/>
  <c r="O6544" i="1"/>
  <c r="P6544" i="1"/>
  <c r="Q6544" i="1"/>
  <c r="R6544" i="1"/>
  <c r="S6544" i="1"/>
  <c r="O6543" i="1"/>
  <c r="P6543" i="1"/>
  <c r="Q6543" i="1"/>
  <c r="R6543" i="1"/>
  <c r="S6543" i="1"/>
  <c r="O6542" i="1"/>
  <c r="P6542" i="1"/>
  <c r="Q6542" i="1"/>
  <c r="R6542" i="1"/>
  <c r="S6542" i="1"/>
  <c r="O6540" i="1"/>
  <c r="O6541" i="1"/>
  <c r="P6540" i="1"/>
  <c r="P6541" i="1"/>
  <c r="Q6540" i="1"/>
  <c r="Q6541" i="1"/>
  <c r="R6540" i="1"/>
  <c r="R6541" i="1"/>
  <c r="S6540" i="1"/>
  <c r="S6541" i="1"/>
  <c r="O6539" i="1"/>
  <c r="P6539" i="1"/>
  <c r="Q6539" i="1"/>
  <c r="R6539" i="1"/>
  <c r="S6539" i="1"/>
  <c r="O6538" i="1"/>
  <c r="P6538" i="1"/>
  <c r="Q6538" i="1"/>
  <c r="R6538" i="1"/>
  <c r="S6538" i="1"/>
  <c r="O6537" i="1"/>
  <c r="P6537" i="1"/>
  <c r="Q6537" i="1"/>
  <c r="R6537" i="1"/>
  <c r="S6537" i="1"/>
  <c r="O6536" i="1"/>
  <c r="P6536" i="1"/>
  <c r="Q6536" i="1"/>
  <c r="R6536" i="1"/>
  <c r="S6536" i="1"/>
  <c r="O6535" i="1"/>
  <c r="P6535" i="1"/>
  <c r="Q6535" i="1"/>
  <c r="R6535" i="1"/>
  <c r="S6535" i="1"/>
  <c r="O6534" i="1"/>
  <c r="P6534" i="1"/>
  <c r="Q6534" i="1"/>
  <c r="R6534" i="1"/>
  <c r="S6534" i="1"/>
  <c r="O6533" i="1"/>
  <c r="P6533" i="1"/>
  <c r="Q6533" i="1"/>
  <c r="R6533" i="1"/>
  <c r="S6533" i="1"/>
  <c r="O6532" i="1"/>
  <c r="P6532" i="1"/>
  <c r="Q6532" i="1"/>
  <c r="R6532" i="1"/>
  <c r="S6532" i="1"/>
  <c r="O6531" i="1"/>
  <c r="P6531" i="1"/>
  <c r="Q6531" i="1"/>
  <c r="R6531" i="1"/>
  <c r="S6531" i="1"/>
  <c r="O6530" i="1"/>
  <c r="P6530" i="1"/>
  <c r="Q6530" i="1"/>
  <c r="R6530" i="1"/>
  <c r="S6530" i="1"/>
  <c r="O6529" i="1"/>
  <c r="P6529" i="1"/>
  <c r="Q6529" i="1"/>
  <c r="R6529" i="1"/>
  <c r="S6529" i="1"/>
  <c r="O6528" i="1"/>
  <c r="P6528" i="1"/>
  <c r="Q6528" i="1"/>
  <c r="R6528" i="1"/>
  <c r="S6528" i="1"/>
  <c r="O6527" i="1"/>
  <c r="P6527" i="1"/>
  <c r="Q6527" i="1"/>
  <c r="R6527" i="1"/>
  <c r="S6527" i="1"/>
  <c r="O6526" i="1"/>
  <c r="P6526" i="1"/>
  <c r="Q6526" i="1"/>
  <c r="R6526" i="1"/>
  <c r="S6526" i="1"/>
  <c r="O6525" i="1"/>
  <c r="P6525" i="1"/>
  <c r="Q6525" i="1"/>
  <c r="R6525" i="1"/>
  <c r="S6525" i="1"/>
  <c r="O6524" i="1"/>
  <c r="P6524" i="1"/>
  <c r="Q6524" i="1"/>
  <c r="R6524" i="1"/>
  <c r="S6524" i="1"/>
  <c r="O6523" i="1"/>
  <c r="P6523" i="1"/>
  <c r="Q6523" i="1"/>
  <c r="R6523" i="1"/>
  <c r="S6523" i="1"/>
  <c r="O6522" i="1"/>
  <c r="P6522" i="1"/>
  <c r="Q6522" i="1"/>
  <c r="R6522" i="1"/>
  <c r="S6522" i="1"/>
  <c r="I53" i="9"/>
  <c r="I50" i="9"/>
  <c r="I51" i="9"/>
  <c r="I52" i="9"/>
  <c r="O6520" i="1"/>
  <c r="O6521" i="1"/>
  <c r="P6520" i="1"/>
  <c r="P6521" i="1"/>
  <c r="Q6520" i="1"/>
  <c r="Q6521" i="1"/>
  <c r="R6520" i="1"/>
  <c r="R6521" i="1"/>
  <c r="S6520" i="1"/>
  <c r="S6521" i="1"/>
  <c r="O6519" i="1"/>
  <c r="P6519" i="1"/>
  <c r="Q6519" i="1"/>
  <c r="R6519" i="1"/>
  <c r="S6519" i="1"/>
  <c r="O6518" i="1"/>
  <c r="P6518" i="1"/>
  <c r="Q6518" i="1"/>
  <c r="R6518" i="1"/>
  <c r="S6518" i="1"/>
  <c r="O6517" i="1"/>
  <c r="P6517" i="1"/>
  <c r="Q6517" i="1"/>
  <c r="R6517" i="1"/>
  <c r="S6517" i="1"/>
  <c r="O6516" i="1"/>
  <c r="P6516" i="1"/>
  <c r="Q6516" i="1"/>
  <c r="R6516" i="1"/>
  <c r="S6516" i="1"/>
  <c r="O6515" i="1"/>
  <c r="P6515" i="1"/>
  <c r="Q6515" i="1"/>
  <c r="R6515" i="1"/>
  <c r="S6515" i="1"/>
  <c r="O6514" i="1"/>
  <c r="P6514" i="1"/>
  <c r="Q6514" i="1"/>
  <c r="R6514" i="1"/>
  <c r="S6514" i="1"/>
  <c r="O6511" i="1"/>
  <c r="O6512" i="1"/>
  <c r="O6513" i="1"/>
  <c r="P6511" i="1"/>
  <c r="P6512" i="1"/>
  <c r="P6513" i="1"/>
  <c r="Q6511" i="1"/>
  <c r="Q6512" i="1"/>
  <c r="Q6513" i="1"/>
  <c r="R6511" i="1"/>
  <c r="R6512" i="1"/>
  <c r="R6513" i="1"/>
  <c r="S6511" i="1"/>
  <c r="S6512" i="1"/>
  <c r="S6513" i="1"/>
  <c r="O6510" i="1"/>
  <c r="P6510" i="1"/>
  <c r="Q6510" i="1"/>
  <c r="R6510" i="1"/>
  <c r="S6510" i="1"/>
  <c r="O6505" i="1"/>
  <c r="O6506" i="1"/>
  <c r="O6507" i="1"/>
  <c r="O6508" i="1"/>
  <c r="O6509" i="1"/>
  <c r="P6505" i="1"/>
  <c r="P6506" i="1"/>
  <c r="P6507" i="1"/>
  <c r="P6508" i="1"/>
  <c r="P6509" i="1"/>
  <c r="Q6505" i="1"/>
  <c r="Q6506" i="1"/>
  <c r="Q6507" i="1"/>
  <c r="Q6508" i="1"/>
  <c r="Q6509" i="1"/>
  <c r="R6505" i="1"/>
  <c r="R6506" i="1"/>
  <c r="R6507" i="1"/>
  <c r="R6508" i="1"/>
  <c r="R6509" i="1"/>
  <c r="S6505" i="1"/>
  <c r="S6506" i="1"/>
  <c r="S6507" i="1"/>
  <c r="S6508" i="1"/>
  <c r="S6509" i="1"/>
  <c r="O6504" i="1"/>
  <c r="P6504" i="1"/>
  <c r="Q6504" i="1"/>
  <c r="R6504" i="1"/>
  <c r="S6504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O6491" i="1"/>
  <c r="P6491" i="1"/>
  <c r="Q6491" i="1"/>
  <c r="R6491" i="1"/>
  <c r="S6491" i="1"/>
  <c r="O6486" i="1"/>
  <c r="O6487" i="1"/>
  <c r="O6488" i="1"/>
  <c r="O6489" i="1"/>
  <c r="O6490" i="1"/>
  <c r="P6486" i="1"/>
  <c r="P6487" i="1"/>
  <c r="P6488" i="1"/>
  <c r="P6489" i="1"/>
  <c r="P6490" i="1"/>
  <c r="Q6486" i="1"/>
  <c r="Q6487" i="1"/>
  <c r="Q6488" i="1"/>
  <c r="Q6489" i="1"/>
  <c r="Q6490" i="1"/>
  <c r="R6486" i="1"/>
  <c r="R6487" i="1"/>
  <c r="R6488" i="1"/>
  <c r="R6489" i="1"/>
  <c r="R6490" i="1"/>
  <c r="S6486" i="1"/>
  <c r="S6487" i="1"/>
  <c r="S6488" i="1"/>
  <c r="S6489" i="1"/>
  <c r="S6490" i="1"/>
  <c r="O6485" i="1"/>
  <c r="P6485" i="1"/>
  <c r="Q6485" i="1"/>
  <c r="R6485" i="1"/>
  <c r="S6485" i="1"/>
  <c r="O6479" i="1"/>
  <c r="O6480" i="1"/>
  <c r="O6481" i="1"/>
  <c r="O6482" i="1"/>
  <c r="O6483" i="1"/>
  <c r="O6484" i="1"/>
  <c r="P6479" i="1"/>
  <c r="P6480" i="1"/>
  <c r="P6481" i="1"/>
  <c r="P6482" i="1"/>
  <c r="P6483" i="1"/>
  <c r="P6484" i="1"/>
  <c r="Q6479" i="1"/>
  <c r="Q6480" i="1"/>
  <c r="Q6481" i="1"/>
  <c r="Q6482" i="1"/>
  <c r="Q6483" i="1"/>
  <c r="Q6484" i="1"/>
  <c r="R6479" i="1"/>
  <c r="R6480" i="1"/>
  <c r="R6481" i="1"/>
  <c r="R6482" i="1"/>
  <c r="R6483" i="1"/>
  <c r="R6484" i="1"/>
  <c r="S6479" i="1"/>
  <c r="S6480" i="1"/>
  <c r="S6481" i="1"/>
  <c r="S6482" i="1"/>
  <c r="S6483" i="1"/>
  <c r="S6484" i="1"/>
  <c r="O6478" i="1"/>
  <c r="P6478" i="1"/>
  <c r="Q6478" i="1"/>
  <c r="R6478" i="1"/>
  <c r="S6478" i="1"/>
  <c r="O6467" i="1"/>
  <c r="O6468" i="1"/>
  <c r="O6469" i="1"/>
  <c r="O6470" i="1"/>
  <c r="O6471" i="1"/>
  <c r="O6472" i="1"/>
  <c r="O6473" i="1"/>
  <c r="O6474" i="1"/>
  <c r="O6475" i="1"/>
  <c r="O6476" i="1"/>
  <c r="O6477" i="1"/>
  <c r="P6467" i="1"/>
  <c r="P6468" i="1"/>
  <c r="P6469" i="1"/>
  <c r="P6470" i="1"/>
  <c r="P6471" i="1"/>
  <c r="P6472" i="1"/>
  <c r="P6473" i="1"/>
  <c r="P6474" i="1"/>
  <c r="P6475" i="1"/>
  <c r="P6476" i="1"/>
  <c r="P6477" i="1"/>
  <c r="Q6467" i="1"/>
  <c r="Q6468" i="1"/>
  <c r="Q6469" i="1"/>
  <c r="Q6470" i="1"/>
  <c r="Q6471" i="1"/>
  <c r="Q6472" i="1"/>
  <c r="Q6473" i="1"/>
  <c r="Q6474" i="1"/>
  <c r="Q6475" i="1"/>
  <c r="Q6476" i="1"/>
  <c r="Q6477" i="1"/>
  <c r="R6467" i="1"/>
  <c r="R6468" i="1"/>
  <c r="R6469" i="1"/>
  <c r="R6470" i="1"/>
  <c r="R6471" i="1"/>
  <c r="R6472" i="1"/>
  <c r="R6473" i="1"/>
  <c r="R6474" i="1"/>
  <c r="R6475" i="1"/>
  <c r="R6476" i="1"/>
  <c r="R6477" i="1"/>
  <c r="S6467" i="1"/>
  <c r="S6468" i="1"/>
  <c r="S6469" i="1"/>
  <c r="S6470" i="1"/>
  <c r="S6471" i="1"/>
  <c r="S6472" i="1"/>
  <c r="S6473" i="1"/>
  <c r="S6474" i="1"/>
  <c r="S6475" i="1"/>
  <c r="S6476" i="1"/>
  <c r="S6477" i="1"/>
  <c r="O6466" i="1"/>
  <c r="P6466" i="1"/>
  <c r="Q6466" i="1"/>
  <c r="R6466" i="1"/>
  <c r="S6466" i="1"/>
  <c r="O6465" i="1"/>
  <c r="P6465" i="1"/>
  <c r="Q6465" i="1"/>
  <c r="R6465" i="1"/>
  <c r="S6465" i="1"/>
  <c r="O6464" i="1"/>
  <c r="P6464" i="1"/>
  <c r="Q6464" i="1"/>
  <c r="R6464" i="1"/>
  <c r="S6464" i="1"/>
  <c r="O6463" i="1"/>
  <c r="P6463" i="1"/>
  <c r="Q6463" i="1"/>
  <c r="R6463" i="1"/>
  <c r="S6463" i="1"/>
  <c r="O6462" i="1"/>
  <c r="P6462" i="1"/>
  <c r="Q6462" i="1"/>
  <c r="R6462" i="1"/>
  <c r="S6462" i="1"/>
  <c r="O6459" i="1"/>
  <c r="O6460" i="1"/>
  <c r="O6461" i="1"/>
  <c r="P6459" i="1"/>
  <c r="P6460" i="1"/>
  <c r="P6461" i="1"/>
  <c r="Q6459" i="1"/>
  <c r="Q6460" i="1"/>
  <c r="Q6461" i="1"/>
  <c r="R6459" i="1"/>
  <c r="R6460" i="1"/>
  <c r="R6461" i="1"/>
  <c r="S6459" i="1"/>
  <c r="S6460" i="1"/>
  <c r="S6461" i="1"/>
  <c r="O6458" i="1"/>
  <c r="P6458" i="1"/>
  <c r="Q6458" i="1"/>
  <c r="R6458" i="1"/>
  <c r="S6458" i="1"/>
  <c r="O6457" i="1"/>
  <c r="P6457" i="1"/>
  <c r="Q6457" i="1"/>
  <c r="R6457" i="1"/>
  <c r="S6457" i="1"/>
  <c r="O6456" i="1"/>
  <c r="P6456" i="1"/>
  <c r="Q6456" i="1"/>
  <c r="R6456" i="1"/>
  <c r="S6456" i="1"/>
  <c r="O6455" i="1"/>
  <c r="P6455" i="1"/>
  <c r="Q6455" i="1"/>
  <c r="R6455" i="1"/>
  <c r="S6455" i="1"/>
  <c r="O6454" i="1"/>
  <c r="P6454" i="1"/>
  <c r="Q6454" i="1"/>
  <c r="R6454" i="1"/>
  <c r="S6454" i="1"/>
  <c r="O6453" i="1"/>
  <c r="P6453" i="1"/>
  <c r="Q6453" i="1"/>
  <c r="R6453" i="1"/>
  <c r="S6453" i="1"/>
  <c r="O6452" i="1"/>
  <c r="P6452" i="1"/>
  <c r="Q6452" i="1"/>
  <c r="R6452" i="1"/>
  <c r="S6452" i="1"/>
  <c r="O6449" i="1"/>
  <c r="O6450" i="1"/>
  <c r="O6451" i="1"/>
  <c r="P6449" i="1"/>
  <c r="P6450" i="1"/>
  <c r="P6451" i="1"/>
  <c r="Q6449" i="1"/>
  <c r="Q6450" i="1"/>
  <c r="Q6451" i="1"/>
  <c r="R6449" i="1"/>
  <c r="R6450" i="1"/>
  <c r="R6451" i="1"/>
  <c r="S6449" i="1"/>
  <c r="S6450" i="1"/>
  <c r="S6451" i="1"/>
  <c r="O6448" i="1"/>
  <c r="P6448" i="1"/>
  <c r="Q6448" i="1"/>
  <c r="R6448" i="1"/>
  <c r="S6448" i="1"/>
  <c r="O6447" i="1"/>
  <c r="P6447" i="1"/>
  <c r="Q6447" i="1"/>
  <c r="R6447" i="1"/>
  <c r="S6447" i="1"/>
  <c r="O6442" i="1"/>
  <c r="O6443" i="1"/>
  <c r="O6444" i="1"/>
  <c r="O6445" i="1"/>
  <c r="O6446" i="1"/>
  <c r="P6442" i="1"/>
  <c r="P6443" i="1"/>
  <c r="P6444" i="1"/>
  <c r="P6445" i="1"/>
  <c r="P6446" i="1"/>
  <c r="Q6442" i="1"/>
  <c r="Q6443" i="1"/>
  <c r="Q6444" i="1"/>
  <c r="Q6445" i="1"/>
  <c r="Q6446" i="1"/>
  <c r="R6442" i="1"/>
  <c r="R6443" i="1"/>
  <c r="R6444" i="1"/>
  <c r="R6445" i="1"/>
  <c r="R6446" i="1"/>
  <c r="S6442" i="1"/>
  <c r="S6443" i="1"/>
  <c r="S6444" i="1"/>
  <c r="S6445" i="1"/>
  <c r="S6446" i="1"/>
  <c r="O6441" i="1"/>
  <c r="P6441" i="1"/>
  <c r="Q6441" i="1"/>
  <c r="R6441" i="1"/>
  <c r="S6441" i="1"/>
  <c r="O6440" i="1"/>
  <c r="P6440" i="1"/>
  <c r="Q6440" i="1"/>
  <c r="R6440" i="1"/>
  <c r="S6440" i="1"/>
  <c r="O6439" i="1"/>
  <c r="P6439" i="1"/>
  <c r="Q6439" i="1"/>
  <c r="R6439" i="1"/>
  <c r="S6439" i="1"/>
  <c r="O6438" i="1"/>
  <c r="P6438" i="1"/>
  <c r="Q6438" i="1"/>
  <c r="R6438" i="1"/>
  <c r="S6438" i="1"/>
  <c r="O6437" i="1"/>
  <c r="P6437" i="1"/>
  <c r="Q6437" i="1"/>
  <c r="R6437" i="1"/>
  <c r="S6437" i="1"/>
  <c r="O6436" i="1"/>
  <c r="P6436" i="1"/>
  <c r="Q6436" i="1"/>
  <c r="R6436" i="1"/>
  <c r="S6436" i="1"/>
  <c r="O6435" i="1"/>
  <c r="P6435" i="1"/>
  <c r="Q6435" i="1"/>
  <c r="R6435" i="1"/>
  <c r="S6435" i="1"/>
  <c r="O6434" i="1"/>
  <c r="P6434" i="1"/>
  <c r="Q6434" i="1"/>
  <c r="R6434" i="1"/>
  <c r="S6434" i="1"/>
  <c r="O6433" i="1"/>
  <c r="P6433" i="1"/>
  <c r="Q6433" i="1"/>
  <c r="R6433" i="1"/>
  <c r="S6433" i="1"/>
  <c r="O6432" i="1"/>
  <c r="P6432" i="1"/>
  <c r="Q6432" i="1"/>
  <c r="R6432" i="1"/>
  <c r="S6432" i="1"/>
  <c r="O6430" i="1"/>
  <c r="O6431" i="1"/>
  <c r="P6430" i="1"/>
  <c r="P6431" i="1"/>
  <c r="Q6430" i="1"/>
  <c r="Q6431" i="1"/>
  <c r="R6430" i="1"/>
  <c r="R6431" i="1"/>
  <c r="S6430" i="1"/>
  <c r="S6431" i="1"/>
  <c r="O6429" i="1"/>
  <c r="P6429" i="1"/>
  <c r="Q6429" i="1"/>
  <c r="R6429" i="1"/>
  <c r="S6429" i="1"/>
  <c r="O6428" i="1"/>
  <c r="P6428" i="1"/>
  <c r="Q6428" i="1"/>
  <c r="R6428" i="1"/>
  <c r="S6428" i="1"/>
  <c r="O6427" i="1"/>
  <c r="P6427" i="1"/>
  <c r="Q6427" i="1"/>
  <c r="R6427" i="1"/>
  <c r="S6427" i="1"/>
  <c r="O6426" i="1"/>
  <c r="P6426" i="1"/>
  <c r="Q6426" i="1"/>
  <c r="R6426" i="1"/>
  <c r="S6426" i="1"/>
  <c r="O6425" i="1"/>
  <c r="P6425" i="1"/>
  <c r="Q6425" i="1"/>
  <c r="R6425" i="1"/>
  <c r="S6425" i="1"/>
  <c r="O6424" i="1"/>
  <c r="P6424" i="1"/>
  <c r="Q6424" i="1"/>
  <c r="R6424" i="1"/>
  <c r="S6424" i="1"/>
  <c r="O6421" i="1"/>
  <c r="O6422" i="1"/>
  <c r="O6423" i="1"/>
  <c r="P6421" i="1"/>
  <c r="P6422" i="1"/>
  <c r="P6423" i="1"/>
  <c r="Q6421" i="1"/>
  <c r="Q6422" i="1"/>
  <c r="Q6423" i="1"/>
  <c r="R6421" i="1"/>
  <c r="R6422" i="1"/>
  <c r="R6423" i="1"/>
  <c r="S6421" i="1"/>
  <c r="S6422" i="1"/>
  <c r="S6423" i="1"/>
  <c r="O6419" i="1"/>
  <c r="O6420" i="1"/>
  <c r="P6419" i="1"/>
  <c r="P6420" i="1"/>
  <c r="Q6419" i="1"/>
  <c r="Q6420" i="1"/>
  <c r="R6419" i="1"/>
  <c r="R6420" i="1"/>
  <c r="S6419" i="1"/>
  <c r="S6420" i="1"/>
  <c r="O6418" i="1"/>
  <c r="P6418" i="1"/>
  <c r="Q6418" i="1"/>
  <c r="R6418" i="1"/>
  <c r="S6418" i="1"/>
  <c r="O6417" i="1"/>
  <c r="P6417" i="1"/>
  <c r="Q6417" i="1"/>
  <c r="R6417" i="1"/>
  <c r="S6417" i="1"/>
  <c r="O6416" i="1"/>
  <c r="P6416" i="1"/>
  <c r="Q6416" i="1"/>
  <c r="R6416" i="1"/>
  <c r="S6416" i="1"/>
  <c r="O6415" i="1"/>
  <c r="P6415" i="1"/>
  <c r="Q6415" i="1"/>
  <c r="R6415" i="1"/>
  <c r="S6415" i="1"/>
  <c r="O6414" i="1"/>
  <c r="P6414" i="1"/>
  <c r="Q6414" i="1"/>
  <c r="R6414" i="1"/>
  <c r="S6414" i="1"/>
  <c r="O6413" i="1"/>
  <c r="P6413" i="1"/>
  <c r="Q6413" i="1"/>
  <c r="R6413" i="1"/>
  <c r="S6413" i="1"/>
  <c r="O6412" i="1"/>
  <c r="P6412" i="1"/>
  <c r="Q6412" i="1"/>
  <c r="R6412" i="1"/>
  <c r="S6412" i="1"/>
  <c r="O6411" i="1"/>
  <c r="P6411" i="1"/>
  <c r="Q6411" i="1"/>
  <c r="R6411" i="1"/>
  <c r="S6411" i="1"/>
  <c r="O6410" i="1"/>
  <c r="P6410" i="1"/>
  <c r="Q6410" i="1"/>
  <c r="R6410" i="1"/>
  <c r="S6410" i="1"/>
  <c r="O6409" i="1"/>
  <c r="P6409" i="1"/>
  <c r="Q6409" i="1"/>
  <c r="R6409" i="1"/>
  <c r="S6409" i="1"/>
  <c r="O6408" i="1"/>
  <c r="P6408" i="1"/>
  <c r="Q6408" i="1"/>
  <c r="R6408" i="1"/>
  <c r="S6408" i="1"/>
  <c r="O6406" i="1"/>
  <c r="O6407" i="1"/>
  <c r="P6406" i="1"/>
  <c r="P6407" i="1"/>
  <c r="Q6406" i="1"/>
  <c r="Q6407" i="1"/>
  <c r="R6406" i="1"/>
  <c r="R6407" i="1"/>
  <c r="S6406" i="1"/>
  <c r="S6407" i="1"/>
  <c r="O6405" i="1"/>
  <c r="P6405" i="1"/>
  <c r="Q6405" i="1"/>
  <c r="R6405" i="1"/>
  <c r="S6405" i="1"/>
  <c r="O6404" i="1"/>
  <c r="P6404" i="1"/>
  <c r="Q6404" i="1"/>
  <c r="R6404" i="1"/>
  <c r="S6404" i="1"/>
  <c r="O6403" i="1"/>
  <c r="P6403" i="1"/>
  <c r="Q6403" i="1"/>
  <c r="R6403" i="1"/>
  <c r="S6403" i="1"/>
  <c r="O6401" i="1"/>
  <c r="O6402" i="1"/>
  <c r="P6401" i="1"/>
  <c r="P6402" i="1"/>
  <c r="Q6401" i="1"/>
  <c r="Q6402" i="1"/>
  <c r="R6401" i="1"/>
  <c r="R6402" i="1"/>
  <c r="S6401" i="1"/>
  <c r="S6402" i="1"/>
  <c r="O6400" i="1"/>
  <c r="P6400" i="1"/>
  <c r="Q6400" i="1"/>
  <c r="R6400" i="1"/>
  <c r="S6400" i="1"/>
  <c r="O6396" i="1"/>
  <c r="O6397" i="1"/>
  <c r="O6398" i="1"/>
  <c r="O6399" i="1"/>
  <c r="P6396" i="1"/>
  <c r="P6397" i="1"/>
  <c r="P6398" i="1"/>
  <c r="P6399" i="1"/>
  <c r="Q6396" i="1"/>
  <c r="Q6397" i="1"/>
  <c r="Q6398" i="1"/>
  <c r="Q6399" i="1"/>
  <c r="R6396" i="1"/>
  <c r="R6397" i="1"/>
  <c r="R6398" i="1"/>
  <c r="R6399" i="1"/>
  <c r="S6396" i="1"/>
  <c r="S6397" i="1"/>
  <c r="S6398" i="1"/>
  <c r="S6399" i="1"/>
  <c r="O6395" i="1"/>
  <c r="P6395" i="1"/>
  <c r="Q6395" i="1"/>
  <c r="R6395" i="1"/>
  <c r="S6395" i="1"/>
  <c r="O6394" i="1"/>
  <c r="P6394" i="1"/>
  <c r="Q6394" i="1"/>
  <c r="R6394" i="1"/>
  <c r="S6394" i="1"/>
  <c r="O6393" i="1"/>
  <c r="P6393" i="1"/>
  <c r="Q6393" i="1"/>
  <c r="R6393" i="1"/>
  <c r="S6393" i="1"/>
  <c r="O6392" i="1"/>
  <c r="P6392" i="1"/>
  <c r="Q6392" i="1"/>
  <c r="R6392" i="1"/>
  <c r="S6392" i="1"/>
  <c r="O6391" i="1"/>
  <c r="P6391" i="1"/>
  <c r="Q6391" i="1"/>
  <c r="R6391" i="1"/>
  <c r="S6391" i="1"/>
  <c r="O6390" i="1"/>
  <c r="P6390" i="1"/>
  <c r="Q6390" i="1"/>
  <c r="R6390" i="1"/>
  <c r="S6390" i="1"/>
  <c r="O6389" i="1"/>
  <c r="P6389" i="1"/>
  <c r="Q6389" i="1"/>
  <c r="R6389" i="1"/>
  <c r="S6389" i="1"/>
  <c r="O6388" i="1"/>
  <c r="P6388" i="1"/>
  <c r="Q6388" i="1"/>
  <c r="R6388" i="1"/>
  <c r="S6388" i="1"/>
  <c r="O6387" i="1"/>
  <c r="P6387" i="1"/>
  <c r="Q6387" i="1"/>
  <c r="R6387" i="1"/>
  <c r="S6387" i="1"/>
  <c r="O6386" i="1"/>
  <c r="P6386" i="1"/>
  <c r="Q6386" i="1"/>
  <c r="R6386" i="1"/>
  <c r="S6386" i="1"/>
  <c r="O6385" i="1"/>
  <c r="P6385" i="1"/>
  <c r="Q6385" i="1"/>
  <c r="R6385" i="1"/>
  <c r="S6385" i="1"/>
  <c r="O6384" i="1"/>
  <c r="P6384" i="1"/>
  <c r="Q6384" i="1"/>
  <c r="R6384" i="1"/>
  <c r="S6384" i="1"/>
  <c r="O6383" i="1"/>
  <c r="P6383" i="1"/>
  <c r="Q6383" i="1"/>
  <c r="R6383" i="1"/>
  <c r="S6383" i="1"/>
  <c r="O6382" i="1"/>
  <c r="P6382" i="1"/>
  <c r="Q6382" i="1"/>
  <c r="R6382" i="1"/>
  <c r="S6382" i="1"/>
  <c r="O6381" i="1"/>
  <c r="P6381" i="1"/>
  <c r="Q6381" i="1"/>
  <c r="R6381" i="1"/>
  <c r="S6381" i="1"/>
  <c r="O6380" i="1"/>
  <c r="P6380" i="1"/>
  <c r="Q6380" i="1"/>
  <c r="R6380" i="1"/>
  <c r="S6380" i="1"/>
  <c r="O6379" i="1"/>
  <c r="P6379" i="1"/>
  <c r="Q6379" i="1"/>
  <c r="R6379" i="1"/>
  <c r="S6379" i="1"/>
  <c r="O6378" i="1"/>
  <c r="P6378" i="1"/>
  <c r="Q6378" i="1"/>
  <c r="R6378" i="1"/>
  <c r="S6378" i="1"/>
  <c r="O6377" i="1"/>
  <c r="P6377" i="1"/>
  <c r="Q6377" i="1"/>
  <c r="R6377" i="1"/>
  <c r="S6377" i="1"/>
  <c r="O6374" i="1"/>
  <c r="O6375" i="1"/>
  <c r="O6376" i="1"/>
  <c r="P6374" i="1"/>
  <c r="P6375" i="1"/>
  <c r="P6376" i="1"/>
  <c r="Q6374" i="1"/>
  <c r="Q6375" i="1"/>
  <c r="Q6376" i="1"/>
  <c r="R6374" i="1"/>
  <c r="R6375" i="1"/>
  <c r="R6376" i="1"/>
  <c r="S6374" i="1"/>
  <c r="S6375" i="1"/>
  <c r="S6376" i="1"/>
  <c r="O6373" i="1"/>
  <c r="P6373" i="1"/>
  <c r="Q6373" i="1"/>
  <c r="R6373" i="1"/>
  <c r="S6373" i="1"/>
  <c r="O6372" i="1"/>
  <c r="P6372" i="1"/>
  <c r="Q6372" i="1"/>
  <c r="R6372" i="1"/>
  <c r="S6372" i="1"/>
  <c r="O6371" i="1"/>
  <c r="P6371" i="1"/>
  <c r="Q6371" i="1"/>
  <c r="R6371" i="1"/>
  <c r="S6371" i="1"/>
  <c r="O6370" i="1"/>
  <c r="P6370" i="1"/>
  <c r="Q6370" i="1"/>
  <c r="R6370" i="1"/>
  <c r="S6370" i="1"/>
  <c r="O6369" i="1"/>
  <c r="P6369" i="1"/>
  <c r="Q6369" i="1"/>
  <c r="R6369" i="1"/>
  <c r="S6369" i="1"/>
  <c r="O6368" i="1"/>
  <c r="P6368" i="1"/>
  <c r="Q6368" i="1"/>
  <c r="R6368" i="1"/>
  <c r="S6368" i="1"/>
  <c r="O6367" i="1"/>
  <c r="P6367" i="1"/>
  <c r="Q6367" i="1"/>
  <c r="R6367" i="1"/>
  <c r="S6367" i="1"/>
  <c r="O6365" i="1"/>
  <c r="O6366" i="1"/>
  <c r="P6365" i="1"/>
  <c r="P6366" i="1"/>
  <c r="Q6365" i="1"/>
  <c r="Q6366" i="1"/>
  <c r="R6365" i="1"/>
  <c r="R6366" i="1"/>
  <c r="S6365" i="1"/>
  <c r="S6366" i="1"/>
  <c r="O6363" i="1"/>
  <c r="O6364" i="1"/>
  <c r="P6363" i="1"/>
  <c r="P6364" i="1"/>
  <c r="Q6363" i="1"/>
  <c r="Q6364" i="1"/>
  <c r="R6363" i="1"/>
  <c r="R6364" i="1"/>
  <c r="S6363" i="1"/>
  <c r="S6364" i="1"/>
  <c r="O6362" i="1"/>
  <c r="P6362" i="1"/>
  <c r="Q6362" i="1"/>
  <c r="R6362" i="1"/>
  <c r="S6362" i="1"/>
  <c r="O6361" i="1"/>
  <c r="P6361" i="1"/>
  <c r="Q6361" i="1"/>
  <c r="R6361" i="1"/>
  <c r="S6361" i="1"/>
  <c r="O6360" i="1"/>
  <c r="P6360" i="1"/>
  <c r="Q6360" i="1"/>
  <c r="R6360" i="1"/>
  <c r="S6360" i="1"/>
  <c r="O6359" i="1"/>
  <c r="P6359" i="1"/>
  <c r="Q6359" i="1"/>
  <c r="R6359" i="1"/>
  <c r="S6359" i="1"/>
  <c r="O6358" i="1"/>
  <c r="P6358" i="1"/>
  <c r="Q6358" i="1"/>
  <c r="R6358" i="1"/>
  <c r="S6358" i="1"/>
  <c r="O6357" i="1"/>
  <c r="P6357" i="1"/>
  <c r="Q6357" i="1"/>
  <c r="R6357" i="1"/>
  <c r="S6357" i="1"/>
  <c r="O6356" i="1"/>
  <c r="P6356" i="1"/>
  <c r="Q6356" i="1"/>
  <c r="R6356" i="1"/>
  <c r="S6356" i="1"/>
  <c r="O6355" i="1"/>
  <c r="P6355" i="1"/>
  <c r="Q6355" i="1"/>
  <c r="R6355" i="1"/>
  <c r="S6355" i="1"/>
  <c r="O6354" i="1"/>
  <c r="P6354" i="1"/>
  <c r="Q6354" i="1"/>
  <c r="R6354" i="1"/>
  <c r="S6354" i="1"/>
  <c r="O6353" i="1"/>
  <c r="P6353" i="1"/>
  <c r="Q6353" i="1"/>
  <c r="R6353" i="1"/>
  <c r="S6353" i="1"/>
  <c r="O6352" i="1"/>
  <c r="P6352" i="1"/>
  <c r="Q6352" i="1"/>
  <c r="R6352" i="1"/>
  <c r="S6352" i="1"/>
  <c r="O6348" i="1"/>
  <c r="O6349" i="1"/>
  <c r="O6350" i="1"/>
  <c r="O6351" i="1"/>
  <c r="P6348" i="1"/>
  <c r="P6349" i="1"/>
  <c r="P6350" i="1"/>
  <c r="P6351" i="1"/>
  <c r="Q6348" i="1"/>
  <c r="Q6349" i="1"/>
  <c r="Q6350" i="1"/>
  <c r="Q6351" i="1"/>
  <c r="R6348" i="1"/>
  <c r="R6349" i="1"/>
  <c r="R6350" i="1"/>
  <c r="R6351" i="1"/>
  <c r="S6348" i="1"/>
  <c r="S6349" i="1"/>
  <c r="S6350" i="1"/>
  <c r="S6351" i="1"/>
  <c r="O6347" i="1"/>
  <c r="P6347" i="1"/>
  <c r="Q6347" i="1"/>
  <c r="R6347" i="1"/>
  <c r="S6347" i="1"/>
  <c r="O6346" i="1"/>
  <c r="P6346" i="1"/>
  <c r="Q6346" i="1"/>
  <c r="R6346" i="1"/>
  <c r="S6346" i="1"/>
  <c r="O6341" i="1"/>
  <c r="O6342" i="1"/>
  <c r="O6343" i="1"/>
  <c r="O6344" i="1"/>
  <c r="O6345" i="1"/>
  <c r="P6341" i="1"/>
  <c r="P6342" i="1"/>
  <c r="P6343" i="1"/>
  <c r="P6344" i="1"/>
  <c r="P6345" i="1"/>
  <c r="Q6341" i="1"/>
  <c r="Q6342" i="1"/>
  <c r="Q6343" i="1"/>
  <c r="Q6344" i="1"/>
  <c r="Q6345" i="1"/>
  <c r="R6341" i="1"/>
  <c r="R6342" i="1"/>
  <c r="R6343" i="1"/>
  <c r="R6344" i="1"/>
  <c r="R6345" i="1"/>
  <c r="S6341" i="1"/>
  <c r="S6342" i="1"/>
  <c r="S6343" i="1"/>
  <c r="S6344" i="1"/>
  <c r="S6345" i="1"/>
  <c r="O6340" i="1"/>
  <c r="P6340" i="1"/>
  <c r="Q6340" i="1"/>
  <c r="R6340" i="1"/>
  <c r="S6340" i="1"/>
  <c r="O6339" i="1"/>
  <c r="P6339" i="1"/>
  <c r="Q6339" i="1"/>
  <c r="R6339" i="1"/>
  <c r="S6339" i="1"/>
  <c r="O6338" i="1"/>
  <c r="P6338" i="1"/>
  <c r="Q6338" i="1"/>
  <c r="R6338" i="1"/>
  <c r="S6338" i="1"/>
  <c r="O6337" i="1"/>
  <c r="P6337" i="1"/>
  <c r="Q6337" i="1"/>
  <c r="R6337" i="1"/>
  <c r="S6337" i="1"/>
  <c r="O6336" i="1"/>
  <c r="P6336" i="1"/>
  <c r="Q6336" i="1"/>
  <c r="R6336" i="1"/>
  <c r="S6336" i="1"/>
  <c r="O6335" i="1"/>
  <c r="P6335" i="1"/>
  <c r="Q6335" i="1"/>
  <c r="R6335" i="1"/>
  <c r="S6335" i="1"/>
  <c r="O6334" i="1"/>
  <c r="P6334" i="1"/>
  <c r="Q6334" i="1"/>
  <c r="R6334" i="1"/>
  <c r="S6334" i="1"/>
  <c r="O6333" i="1"/>
  <c r="P6333" i="1"/>
  <c r="Q6333" i="1"/>
  <c r="R6333" i="1"/>
  <c r="S6333" i="1"/>
  <c r="O6332" i="1"/>
  <c r="P6332" i="1"/>
  <c r="Q6332" i="1"/>
  <c r="R6332" i="1"/>
  <c r="S6332" i="1"/>
  <c r="O6331" i="1"/>
  <c r="P6331" i="1"/>
  <c r="Q6331" i="1"/>
  <c r="R6331" i="1"/>
  <c r="S6331" i="1"/>
  <c r="O6330" i="1"/>
  <c r="P6330" i="1"/>
  <c r="Q6330" i="1"/>
  <c r="R6330" i="1"/>
  <c r="S6330" i="1"/>
  <c r="O6329" i="1"/>
  <c r="P6329" i="1"/>
  <c r="Q6329" i="1"/>
  <c r="R6329" i="1"/>
  <c r="S6329" i="1"/>
  <c r="O6328" i="1"/>
  <c r="P6328" i="1"/>
  <c r="Q6328" i="1"/>
  <c r="R6328" i="1"/>
  <c r="S6328" i="1"/>
  <c r="O6327" i="1"/>
  <c r="P6327" i="1"/>
  <c r="Q6327" i="1"/>
  <c r="R6327" i="1"/>
  <c r="S6327" i="1"/>
  <c r="O6326" i="1"/>
  <c r="P6326" i="1"/>
  <c r="Q6326" i="1"/>
  <c r="R6326" i="1"/>
  <c r="S6326" i="1"/>
  <c r="O6325" i="1"/>
  <c r="P6325" i="1"/>
  <c r="Q6325" i="1"/>
  <c r="R6325" i="1"/>
  <c r="S6325" i="1"/>
  <c r="O6324" i="1"/>
  <c r="P6324" i="1"/>
  <c r="Q6324" i="1"/>
  <c r="R6324" i="1"/>
  <c r="S6324" i="1"/>
  <c r="O6323" i="1"/>
  <c r="P6323" i="1"/>
  <c r="Q6323" i="1"/>
  <c r="R6323" i="1"/>
  <c r="S6323" i="1"/>
  <c r="O6322" i="1"/>
  <c r="P6322" i="1"/>
  <c r="Q6322" i="1"/>
  <c r="R6322" i="1"/>
  <c r="S6322" i="1"/>
  <c r="O6321" i="1"/>
  <c r="P6321" i="1"/>
  <c r="Q6321" i="1"/>
  <c r="R6321" i="1"/>
  <c r="S6321" i="1"/>
  <c r="O6319" i="1"/>
  <c r="O6320" i="1"/>
  <c r="P6319" i="1"/>
  <c r="P6320" i="1"/>
  <c r="Q6319" i="1"/>
  <c r="Q6320" i="1"/>
  <c r="R6319" i="1"/>
  <c r="R6320" i="1"/>
  <c r="S6319" i="1"/>
  <c r="S6320" i="1"/>
  <c r="O6318" i="1"/>
  <c r="P6318" i="1"/>
  <c r="Q6318" i="1"/>
  <c r="R6318" i="1"/>
  <c r="S6318" i="1"/>
  <c r="O6317" i="1"/>
  <c r="P6317" i="1"/>
  <c r="Q6317" i="1"/>
  <c r="R6317" i="1"/>
  <c r="S6317" i="1"/>
  <c r="O6316" i="1"/>
  <c r="P6316" i="1"/>
  <c r="Q6316" i="1"/>
  <c r="R6316" i="1"/>
  <c r="S6316" i="1"/>
  <c r="O6315" i="1"/>
  <c r="P6315" i="1"/>
  <c r="Q6315" i="1"/>
  <c r="R6315" i="1"/>
  <c r="S6315" i="1"/>
  <c r="O6314" i="1"/>
  <c r="P6314" i="1"/>
  <c r="Q6314" i="1"/>
  <c r="R6314" i="1"/>
  <c r="S6314" i="1"/>
  <c r="O6313" i="1"/>
  <c r="P6313" i="1"/>
  <c r="Q6313" i="1"/>
  <c r="R6313" i="1"/>
  <c r="S6313" i="1"/>
  <c r="O6312" i="1"/>
  <c r="P6312" i="1"/>
  <c r="Q6312" i="1"/>
  <c r="R6312" i="1"/>
  <c r="S6312" i="1"/>
  <c r="O6311" i="1"/>
  <c r="P6311" i="1"/>
  <c r="Q6311" i="1"/>
  <c r="R6311" i="1"/>
  <c r="S6311" i="1"/>
  <c r="O6310" i="1"/>
  <c r="P6310" i="1"/>
  <c r="Q6310" i="1"/>
  <c r="R6310" i="1"/>
  <c r="S6310" i="1"/>
  <c r="O6309" i="1"/>
  <c r="P6309" i="1"/>
  <c r="Q6309" i="1"/>
  <c r="R6309" i="1"/>
  <c r="S6309" i="1"/>
  <c r="O6304" i="1"/>
  <c r="O6305" i="1"/>
  <c r="O6306" i="1"/>
  <c r="O6307" i="1"/>
  <c r="O6308" i="1"/>
  <c r="P6304" i="1"/>
  <c r="P6305" i="1"/>
  <c r="P6306" i="1"/>
  <c r="P6307" i="1"/>
  <c r="P6308" i="1"/>
  <c r="Q6304" i="1"/>
  <c r="Q6305" i="1"/>
  <c r="Q6306" i="1"/>
  <c r="Q6307" i="1"/>
  <c r="Q6308" i="1"/>
  <c r="R6304" i="1"/>
  <c r="R6305" i="1"/>
  <c r="R6306" i="1"/>
  <c r="R6307" i="1"/>
  <c r="R6308" i="1"/>
  <c r="S6304" i="1"/>
  <c r="S6305" i="1"/>
  <c r="S6306" i="1"/>
  <c r="S6307" i="1"/>
  <c r="S6308" i="1"/>
  <c r="O6303" i="1"/>
  <c r="P6303" i="1"/>
  <c r="Q6303" i="1"/>
  <c r="R6303" i="1"/>
  <c r="S6303" i="1"/>
  <c r="O6302" i="1"/>
  <c r="P6302" i="1"/>
  <c r="Q6302" i="1"/>
  <c r="R6302" i="1"/>
  <c r="S6302" i="1"/>
  <c r="O6300" i="1"/>
  <c r="O6301" i="1"/>
  <c r="P6300" i="1"/>
  <c r="P6301" i="1"/>
  <c r="Q6300" i="1"/>
  <c r="Q6301" i="1"/>
  <c r="R6300" i="1"/>
  <c r="R6301" i="1"/>
  <c r="S6300" i="1"/>
  <c r="S6301" i="1"/>
  <c r="O6299" i="1"/>
  <c r="P6299" i="1"/>
  <c r="Q6299" i="1"/>
  <c r="R6299" i="1"/>
  <c r="S6299" i="1"/>
  <c r="O6297" i="1"/>
  <c r="O6298" i="1"/>
  <c r="P6297" i="1"/>
  <c r="P6298" i="1"/>
  <c r="Q6297" i="1"/>
  <c r="Q6298" i="1"/>
  <c r="R6297" i="1"/>
  <c r="R6298" i="1"/>
  <c r="S6297" i="1"/>
  <c r="S6298" i="1"/>
  <c r="O6296" i="1"/>
  <c r="P6296" i="1"/>
  <c r="Q6296" i="1"/>
  <c r="R6296" i="1"/>
  <c r="S6296" i="1"/>
  <c r="O6295" i="1"/>
  <c r="P6295" i="1"/>
  <c r="Q6295" i="1"/>
  <c r="R6295" i="1"/>
  <c r="S6295" i="1"/>
  <c r="O6294" i="1"/>
  <c r="P6294" i="1"/>
  <c r="Q6294" i="1"/>
  <c r="R6294" i="1"/>
  <c r="S6294" i="1"/>
  <c r="O6293" i="1"/>
  <c r="P6293" i="1"/>
  <c r="Q6293" i="1"/>
  <c r="R6293" i="1"/>
  <c r="S6293" i="1"/>
  <c r="O6292" i="1"/>
  <c r="P6292" i="1"/>
  <c r="Q6292" i="1"/>
  <c r="R6292" i="1"/>
  <c r="S6292" i="1"/>
  <c r="O6291" i="1"/>
  <c r="P6291" i="1"/>
  <c r="Q6291" i="1"/>
  <c r="R6291" i="1"/>
  <c r="S6291" i="1"/>
  <c r="O6290" i="1"/>
  <c r="P6290" i="1"/>
  <c r="Q6290" i="1"/>
  <c r="R6290" i="1"/>
  <c r="S6290" i="1"/>
  <c r="O6289" i="1"/>
  <c r="P6289" i="1"/>
  <c r="Q6289" i="1"/>
  <c r="R6289" i="1"/>
  <c r="S6289" i="1"/>
  <c r="O6285" i="1"/>
  <c r="O6286" i="1"/>
  <c r="O6287" i="1"/>
  <c r="O6288" i="1"/>
  <c r="P6285" i="1"/>
  <c r="P6286" i="1"/>
  <c r="P6287" i="1"/>
  <c r="P6288" i="1"/>
  <c r="Q6285" i="1"/>
  <c r="Q6286" i="1"/>
  <c r="Q6287" i="1"/>
  <c r="Q6288" i="1"/>
  <c r="R6285" i="1"/>
  <c r="R6286" i="1"/>
  <c r="R6287" i="1"/>
  <c r="R6288" i="1"/>
  <c r="S6285" i="1"/>
  <c r="S6286" i="1"/>
  <c r="S6287" i="1"/>
  <c r="S6288" i="1"/>
  <c r="O6284" i="1"/>
  <c r="P6284" i="1"/>
  <c r="Q6284" i="1"/>
  <c r="R6284" i="1"/>
  <c r="S6284" i="1"/>
  <c r="O6283" i="1"/>
  <c r="P6283" i="1"/>
  <c r="Q6283" i="1"/>
  <c r="R6283" i="1"/>
  <c r="S6283" i="1"/>
  <c r="O6282" i="1"/>
  <c r="P6282" i="1"/>
  <c r="Q6282" i="1"/>
  <c r="R6282" i="1"/>
  <c r="S6282" i="1"/>
  <c r="O6281" i="1"/>
  <c r="P6281" i="1"/>
  <c r="Q6281" i="1"/>
  <c r="R6281" i="1"/>
  <c r="S6281" i="1"/>
  <c r="O6280" i="1"/>
  <c r="P6280" i="1"/>
  <c r="Q6280" i="1"/>
  <c r="R6280" i="1"/>
  <c r="S6280" i="1"/>
  <c r="O6279" i="1"/>
  <c r="P6279" i="1"/>
  <c r="Q6279" i="1"/>
  <c r="R6279" i="1"/>
  <c r="S6279" i="1"/>
  <c r="O6278" i="1"/>
  <c r="P6278" i="1"/>
  <c r="Q6278" i="1"/>
  <c r="R6278" i="1"/>
  <c r="S6278" i="1"/>
  <c r="O6277" i="1"/>
  <c r="P6277" i="1"/>
  <c r="Q6277" i="1"/>
  <c r="R6277" i="1"/>
  <c r="S6277" i="1"/>
  <c r="O6276" i="1"/>
  <c r="P6276" i="1"/>
  <c r="Q6276" i="1"/>
  <c r="R6276" i="1"/>
  <c r="S6276" i="1"/>
  <c r="O6275" i="1"/>
  <c r="P6275" i="1"/>
  <c r="Q6275" i="1"/>
  <c r="R6275" i="1"/>
  <c r="S6275" i="1"/>
  <c r="O6274" i="1"/>
  <c r="P6274" i="1"/>
  <c r="Q6274" i="1"/>
  <c r="R6274" i="1"/>
  <c r="S6274" i="1"/>
  <c r="O6268" i="1"/>
  <c r="O6269" i="1"/>
  <c r="O6270" i="1"/>
  <c r="O6271" i="1"/>
  <c r="O6272" i="1"/>
  <c r="O6273" i="1"/>
  <c r="P6268" i="1"/>
  <c r="P6269" i="1"/>
  <c r="P6270" i="1"/>
  <c r="P6271" i="1"/>
  <c r="P6272" i="1"/>
  <c r="P6273" i="1"/>
  <c r="Q6268" i="1"/>
  <c r="Q6269" i="1"/>
  <c r="Q6270" i="1"/>
  <c r="Q6271" i="1"/>
  <c r="Q6272" i="1"/>
  <c r="Q6273" i="1"/>
  <c r="R6268" i="1"/>
  <c r="R6269" i="1"/>
  <c r="R6270" i="1"/>
  <c r="R6271" i="1"/>
  <c r="R6272" i="1"/>
  <c r="R6273" i="1"/>
  <c r="S6268" i="1"/>
  <c r="S6269" i="1"/>
  <c r="S6270" i="1"/>
  <c r="S6271" i="1"/>
  <c r="S6272" i="1"/>
  <c r="S6273" i="1"/>
  <c r="O6267" i="1"/>
  <c r="P6267" i="1"/>
  <c r="Q6267" i="1"/>
  <c r="R6267" i="1"/>
  <c r="S6267" i="1"/>
  <c r="O6266" i="1"/>
  <c r="P6266" i="1"/>
  <c r="Q6266" i="1"/>
  <c r="R6266" i="1"/>
  <c r="S6266" i="1"/>
  <c r="O6265" i="1"/>
  <c r="P6265" i="1"/>
  <c r="Q6265" i="1"/>
  <c r="R6265" i="1"/>
  <c r="S6265" i="1"/>
  <c r="O6264" i="1"/>
  <c r="P6264" i="1"/>
  <c r="Q6264" i="1"/>
  <c r="R6264" i="1"/>
  <c r="S6264" i="1"/>
  <c r="O6259" i="1"/>
  <c r="O6260" i="1"/>
  <c r="O6261" i="1"/>
  <c r="O6262" i="1"/>
  <c r="O6263" i="1"/>
  <c r="P6259" i="1"/>
  <c r="P6260" i="1"/>
  <c r="P6261" i="1"/>
  <c r="P6262" i="1"/>
  <c r="P6263" i="1"/>
  <c r="Q6259" i="1"/>
  <c r="Q6260" i="1"/>
  <c r="Q6261" i="1"/>
  <c r="Q6262" i="1"/>
  <c r="Q6263" i="1"/>
  <c r="R6259" i="1"/>
  <c r="R6260" i="1"/>
  <c r="R6261" i="1"/>
  <c r="R6262" i="1"/>
  <c r="R6263" i="1"/>
  <c r="S6259" i="1"/>
  <c r="S6260" i="1"/>
  <c r="S6261" i="1"/>
  <c r="S6262" i="1"/>
  <c r="S6263" i="1"/>
  <c r="O6254" i="1"/>
  <c r="O6255" i="1"/>
  <c r="O6256" i="1"/>
  <c r="O6257" i="1"/>
  <c r="O6258" i="1"/>
  <c r="P6254" i="1"/>
  <c r="P6255" i="1"/>
  <c r="P6256" i="1"/>
  <c r="P6257" i="1"/>
  <c r="P6258" i="1"/>
  <c r="Q6254" i="1"/>
  <c r="Q6255" i="1"/>
  <c r="Q6256" i="1"/>
  <c r="Q6257" i="1"/>
  <c r="Q6258" i="1"/>
  <c r="R6254" i="1"/>
  <c r="R6255" i="1"/>
  <c r="R6256" i="1"/>
  <c r="R6257" i="1"/>
  <c r="R6258" i="1"/>
  <c r="S6254" i="1"/>
  <c r="S6255" i="1"/>
  <c r="S6256" i="1"/>
  <c r="S6257" i="1"/>
  <c r="S6258" i="1"/>
  <c r="O6245" i="1"/>
  <c r="O6246" i="1"/>
  <c r="O6247" i="1"/>
  <c r="O6248" i="1"/>
  <c r="O6249" i="1"/>
  <c r="O6250" i="1"/>
  <c r="O6251" i="1"/>
  <c r="O6252" i="1"/>
  <c r="O6253" i="1"/>
  <c r="P6245" i="1"/>
  <c r="P6246" i="1"/>
  <c r="P6247" i="1"/>
  <c r="P6248" i="1"/>
  <c r="P6249" i="1"/>
  <c r="P6250" i="1"/>
  <c r="P6251" i="1"/>
  <c r="P6252" i="1"/>
  <c r="P6253" i="1"/>
  <c r="Q6245" i="1"/>
  <c r="Q6246" i="1"/>
  <c r="Q6247" i="1"/>
  <c r="Q6248" i="1"/>
  <c r="Q6249" i="1"/>
  <c r="Q6250" i="1"/>
  <c r="Q6251" i="1"/>
  <c r="Q6252" i="1"/>
  <c r="Q6253" i="1"/>
  <c r="R6245" i="1"/>
  <c r="R6246" i="1"/>
  <c r="R6247" i="1"/>
  <c r="R6248" i="1"/>
  <c r="R6249" i="1"/>
  <c r="R6250" i="1"/>
  <c r="R6251" i="1"/>
  <c r="R6252" i="1"/>
  <c r="R6253" i="1"/>
  <c r="S6245" i="1"/>
  <c r="S6246" i="1"/>
  <c r="S6247" i="1"/>
  <c r="S6248" i="1"/>
  <c r="S6249" i="1"/>
  <c r="S6250" i="1"/>
  <c r="S6251" i="1"/>
  <c r="S6252" i="1"/>
  <c r="S6253" i="1"/>
  <c r="O6243" i="1"/>
  <c r="O6244" i="1"/>
  <c r="P6243" i="1"/>
  <c r="P6244" i="1"/>
  <c r="Q6243" i="1"/>
  <c r="Q6244" i="1"/>
  <c r="R6243" i="1"/>
  <c r="R6244" i="1"/>
  <c r="S6243" i="1"/>
  <c r="S6244" i="1"/>
  <c r="O6235" i="1"/>
  <c r="O6236" i="1"/>
  <c r="O6237" i="1"/>
  <c r="O6238" i="1"/>
  <c r="O6239" i="1"/>
  <c r="O6240" i="1"/>
  <c r="O6241" i="1"/>
  <c r="O6242" i="1"/>
  <c r="P6235" i="1"/>
  <c r="P6236" i="1"/>
  <c r="P6237" i="1"/>
  <c r="P6238" i="1"/>
  <c r="P6239" i="1"/>
  <c r="P6240" i="1"/>
  <c r="P6241" i="1"/>
  <c r="P6242" i="1"/>
  <c r="Q6235" i="1"/>
  <c r="Q6236" i="1"/>
  <c r="Q6237" i="1"/>
  <c r="Q6238" i="1"/>
  <c r="Q6239" i="1"/>
  <c r="Q6240" i="1"/>
  <c r="Q6241" i="1"/>
  <c r="Q6242" i="1"/>
  <c r="R6235" i="1"/>
  <c r="R6236" i="1"/>
  <c r="R6237" i="1"/>
  <c r="R6238" i="1"/>
  <c r="R6239" i="1"/>
  <c r="R6240" i="1"/>
  <c r="R6241" i="1"/>
  <c r="R6242" i="1"/>
  <c r="S6235" i="1"/>
  <c r="S6236" i="1"/>
  <c r="S6237" i="1"/>
  <c r="S6238" i="1"/>
  <c r="S6239" i="1"/>
  <c r="S6240" i="1"/>
  <c r="S6241" i="1"/>
  <c r="S6242" i="1"/>
  <c r="O6232" i="1"/>
  <c r="O6233" i="1"/>
  <c r="O6234" i="1"/>
  <c r="P6232" i="1"/>
  <c r="P6233" i="1"/>
  <c r="P6234" i="1"/>
  <c r="Q6232" i="1"/>
  <c r="Q6233" i="1"/>
  <c r="Q6234" i="1"/>
  <c r="R6232" i="1"/>
  <c r="R6233" i="1"/>
  <c r="R6234" i="1"/>
  <c r="S6232" i="1"/>
  <c r="S6233" i="1"/>
  <c r="S6234" i="1"/>
  <c r="O6198" i="1"/>
  <c r="P6198" i="1"/>
  <c r="Q6198" i="1"/>
  <c r="R6198" i="1"/>
  <c r="S6198" i="1"/>
  <c r="O6231" i="1"/>
  <c r="P6231" i="1"/>
  <c r="Q6231" i="1"/>
  <c r="R6231" i="1"/>
  <c r="S6231" i="1"/>
  <c r="O6226" i="1"/>
  <c r="O6227" i="1"/>
  <c r="O6228" i="1"/>
  <c r="O6229" i="1"/>
  <c r="O6230" i="1"/>
  <c r="P6226" i="1"/>
  <c r="P6227" i="1"/>
  <c r="P6228" i="1"/>
  <c r="P6229" i="1"/>
  <c r="P6230" i="1"/>
  <c r="Q6226" i="1"/>
  <c r="Q6227" i="1"/>
  <c r="Q6228" i="1"/>
  <c r="Q6229" i="1"/>
  <c r="Q6230" i="1"/>
  <c r="R6226" i="1"/>
  <c r="R6227" i="1"/>
  <c r="R6228" i="1"/>
  <c r="R6229" i="1"/>
  <c r="R6230" i="1"/>
  <c r="S6226" i="1"/>
  <c r="S6227" i="1"/>
  <c r="S6228" i="1"/>
  <c r="S6229" i="1"/>
  <c r="S6230" i="1"/>
  <c r="O6219" i="1"/>
  <c r="O6220" i="1"/>
  <c r="O6221" i="1"/>
  <c r="O6222" i="1"/>
  <c r="O6223" i="1"/>
  <c r="O6224" i="1"/>
  <c r="O6225" i="1"/>
  <c r="P6219" i="1"/>
  <c r="P6220" i="1"/>
  <c r="P6221" i="1"/>
  <c r="P6222" i="1"/>
  <c r="P6223" i="1"/>
  <c r="P6224" i="1"/>
  <c r="P6225" i="1"/>
  <c r="Q6219" i="1"/>
  <c r="Q6220" i="1"/>
  <c r="Q6221" i="1"/>
  <c r="Q6222" i="1"/>
  <c r="Q6223" i="1"/>
  <c r="Q6224" i="1"/>
  <c r="Q6225" i="1"/>
  <c r="R6219" i="1"/>
  <c r="R6220" i="1"/>
  <c r="R6221" i="1"/>
  <c r="R6222" i="1"/>
  <c r="R6223" i="1"/>
  <c r="R6224" i="1"/>
  <c r="R6225" i="1"/>
  <c r="S6219" i="1"/>
  <c r="S6220" i="1"/>
  <c r="S6221" i="1"/>
  <c r="S6222" i="1"/>
  <c r="S6223" i="1"/>
  <c r="S6224" i="1"/>
  <c r="S6225" i="1"/>
  <c r="O6217" i="1"/>
  <c r="O6218" i="1"/>
  <c r="P6217" i="1"/>
  <c r="P6218" i="1"/>
  <c r="Q6217" i="1"/>
  <c r="Q6218" i="1"/>
  <c r="R6217" i="1"/>
  <c r="R6218" i="1"/>
  <c r="S6217" i="1"/>
  <c r="S6218" i="1"/>
  <c r="O6210" i="1"/>
  <c r="O6211" i="1"/>
  <c r="O6212" i="1"/>
  <c r="O6213" i="1"/>
  <c r="O6214" i="1"/>
  <c r="O6215" i="1"/>
  <c r="O6216" i="1"/>
  <c r="P6210" i="1"/>
  <c r="P6211" i="1"/>
  <c r="P6212" i="1"/>
  <c r="P6213" i="1"/>
  <c r="P6214" i="1"/>
  <c r="P6215" i="1"/>
  <c r="P6216" i="1"/>
  <c r="Q6210" i="1"/>
  <c r="Q6211" i="1"/>
  <c r="Q6212" i="1"/>
  <c r="Q6213" i="1"/>
  <c r="Q6214" i="1"/>
  <c r="Q6215" i="1"/>
  <c r="Q6216" i="1"/>
  <c r="R6210" i="1"/>
  <c r="R6211" i="1"/>
  <c r="R6212" i="1"/>
  <c r="R6213" i="1"/>
  <c r="R6214" i="1"/>
  <c r="R6215" i="1"/>
  <c r="R6216" i="1"/>
  <c r="S6210" i="1"/>
  <c r="S6211" i="1"/>
  <c r="S6212" i="1"/>
  <c r="S6213" i="1"/>
  <c r="S6214" i="1"/>
  <c r="S6215" i="1"/>
  <c r="S6216" i="1"/>
  <c r="O6209" i="1"/>
  <c r="P6209" i="1"/>
  <c r="Q6209" i="1"/>
  <c r="R6209" i="1"/>
  <c r="S6209" i="1"/>
  <c r="O6206" i="1"/>
  <c r="O6207" i="1"/>
  <c r="O6208" i="1"/>
  <c r="P6206" i="1"/>
  <c r="P6207" i="1"/>
  <c r="P6208" i="1"/>
  <c r="Q6206" i="1"/>
  <c r="Q6207" i="1"/>
  <c r="Q6208" i="1"/>
  <c r="R6206" i="1"/>
  <c r="R6207" i="1"/>
  <c r="R6208" i="1"/>
  <c r="S6206" i="1"/>
  <c r="S6207" i="1"/>
  <c r="S6208" i="1"/>
  <c r="O6205" i="1"/>
  <c r="P6205" i="1"/>
  <c r="Q6205" i="1"/>
  <c r="R6205" i="1"/>
  <c r="S6205" i="1"/>
  <c r="O6201" i="1"/>
  <c r="O6202" i="1"/>
  <c r="O6203" i="1"/>
  <c r="O6204" i="1"/>
  <c r="P6201" i="1"/>
  <c r="P6202" i="1"/>
  <c r="P6203" i="1"/>
  <c r="P6204" i="1"/>
  <c r="Q6201" i="1"/>
  <c r="Q6202" i="1"/>
  <c r="Q6203" i="1"/>
  <c r="Q6204" i="1"/>
  <c r="R6201" i="1"/>
  <c r="R6202" i="1"/>
  <c r="R6203" i="1"/>
  <c r="R6204" i="1"/>
  <c r="S6201" i="1"/>
  <c r="S6202" i="1"/>
  <c r="S6203" i="1"/>
  <c r="S6204" i="1"/>
  <c r="O6200" i="1"/>
  <c r="P6200" i="1"/>
  <c r="Q6200" i="1"/>
  <c r="R6200" i="1"/>
  <c r="S6200" i="1"/>
  <c r="O6199" i="1"/>
  <c r="P6199" i="1"/>
  <c r="Q6199" i="1"/>
  <c r="R6199" i="1"/>
  <c r="S6199" i="1"/>
  <c r="O6191" i="1"/>
  <c r="O6192" i="1"/>
  <c r="O6193" i="1"/>
  <c r="O6194" i="1"/>
  <c r="O6195" i="1"/>
  <c r="O6196" i="1"/>
  <c r="O6197" i="1"/>
  <c r="P6191" i="1"/>
  <c r="P6192" i="1"/>
  <c r="P6193" i="1"/>
  <c r="P6194" i="1"/>
  <c r="P6195" i="1"/>
  <c r="P6196" i="1"/>
  <c r="P6197" i="1"/>
  <c r="Q6191" i="1"/>
  <c r="Q6192" i="1"/>
  <c r="Q6193" i="1"/>
  <c r="Q6194" i="1"/>
  <c r="Q6195" i="1"/>
  <c r="Q6196" i="1"/>
  <c r="Q6197" i="1"/>
  <c r="R6191" i="1"/>
  <c r="R6192" i="1"/>
  <c r="R6193" i="1"/>
  <c r="R6194" i="1"/>
  <c r="R6195" i="1"/>
  <c r="R6196" i="1"/>
  <c r="R6197" i="1"/>
  <c r="S6191" i="1"/>
  <c r="S6192" i="1"/>
  <c r="S6193" i="1"/>
  <c r="S6194" i="1"/>
  <c r="S6195" i="1"/>
  <c r="S6196" i="1"/>
  <c r="S6197" i="1"/>
  <c r="O6190" i="1"/>
  <c r="P6190" i="1"/>
  <c r="Q6190" i="1"/>
  <c r="R6190" i="1"/>
  <c r="S6190" i="1"/>
  <c r="O6189" i="1"/>
  <c r="P6189" i="1"/>
  <c r="Q6189" i="1"/>
  <c r="R6189" i="1"/>
  <c r="S6189" i="1"/>
  <c r="O6188" i="1"/>
  <c r="P6188" i="1"/>
  <c r="Q6188" i="1"/>
  <c r="R6188" i="1"/>
  <c r="S6188" i="1"/>
  <c r="O6187" i="1"/>
  <c r="P6187" i="1"/>
  <c r="Q6187" i="1"/>
  <c r="R6187" i="1"/>
  <c r="S6187" i="1"/>
  <c r="O6186" i="1"/>
  <c r="P6186" i="1"/>
  <c r="Q6186" i="1"/>
  <c r="R6186" i="1"/>
  <c r="S6186" i="1"/>
  <c r="O6184" i="1"/>
  <c r="O6185" i="1"/>
  <c r="P6184" i="1"/>
  <c r="P6185" i="1"/>
  <c r="Q6184" i="1"/>
  <c r="Q6185" i="1"/>
  <c r="R6184" i="1"/>
  <c r="R6185" i="1"/>
  <c r="S6184" i="1"/>
  <c r="S6185" i="1"/>
  <c r="O6180" i="1"/>
  <c r="O6181" i="1"/>
  <c r="O6182" i="1"/>
  <c r="O6183" i="1"/>
  <c r="P6180" i="1"/>
  <c r="P6181" i="1"/>
  <c r="P6182" i="1"/>
  <c r="P6183" i="1"/>
  <c r="Q6180" i="1"/>
  <c r="Q6181" i="1"/>
  <c r="Q6182" i="1"/>
  <c r="Q6183" i="1"/>
  <c r="R6180" i="1"/>
  <c r="R6181" i="1"/>
  <c r="R6182" i="1"/>
  <c r="R6183" i="1"/>
  <c r="S6180" i="1"/>
  <c r="S6181" i="1"/>
  <c r="S6182" i="1"/>
  <c r="S6183" i="1"/>
  <c r="O6179" i="1"/>
  <c r="P6179" i="1"/>
  <c r="Q6179" i="1"/>
  <c r="R6179" i="1"/>
  <c r="S6179" i="1"/>
  <c r="O6177" i="1"/>
  <c r="O6178" i="1"/>
  <c r="P6177" i="1"/>
  <c r="P6178" i="1"/>
  <c r="Q6177" i="1"/>
  <c r="Q6178" i="1"/>
  <c r="R6177" i="1"/>
  <c r="R6178" i="1"/>
  <c r="S6177" i="1"/>
  <c r="S6178" i="1"/>
  <c r="O6176" i="1"/>
  <c r="P6176" i="1"/>
  <c r="Q6176" i="1"/>
  <c r="R6176" i="1"/>
  <c r="S6176" i="1"/>
  <c r="O6175" i="1"/>
  <c r="P6175" i="1"/>
  <c r="Q6175" i="1"/>
  <c r="R6175" i="1"/>
  <c r="S6175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O6162" i="1"/>
  <c r="P6162" i="1"/>
  <c r="Q6162" i="1"/>
  <c r="R6162" i="1"/>
  <c r="S6162" i="1"/>
  <c r="O6161" i="1"/>
  <c r="P6161" i="1"/>
  <c r="Q6161" i="1"/>
  <c r="R6161" i="1"/>
  <c r="S6161" i="1"/>
  <c r="O6160" i="1"/>
  <c r="P6160" i="1"/>
  <c r="Q6160" i="1"/>
  <c r="R6160" i="1"/>
  <c r="S6160" i="1"/>
  <c r="O6158" i="1"/>
  <c r="O6159" i="1"/>
  <c r="P6158" i="1"/>
  <c r="P6159" i="1"/>
  <c r="Q6158" i="1"/>
  <c r="Q6159" i="1"/>
  <c r="R6158" i="1"/>
  <c r="R6159" i="1"/>
  <c r="S6158" i="1"/>
  <c r="S6159" i="1"/>
  <c r="O6157" i="1"/>
  <c r="P6157" i="1"/>
  <c r="Q6157" i="1"/>
  <c r="R6157" i="1"/>
  <c r="S6157" i="1"/>
  <c r="O6156" i="1"/>
  <c r="P6156" i="1"/>
  <c r="Q6156" i="1"/>
  <c r="R6156" i="1"/>
  <c r="S6156" i="1"/>
  <c r="O6155" i="1"/>
  <c r="P6155" i="1"/>
  <c r="Q6155" i="1"/>
  <c r="R6155" i="1"/>
  <c r="S6155" i="1"/>
  <c r="O6154" i="1"/>
  <c r="P6154" i="1"/>
  <c r="Q6154" i="1"/>
  <c r="R6154" i="1"/>
  <c r="S6154" i="1"/>
  <c r="O6153" i="1"/>
  <c r="P6153" i="1"/>
  <c r="Q6153" i="1"/>
  <c r="R6153" i="1"/>
  <c r="S6153" i="1"/>
  <c r="O6152" i="1"/>
  <c r="P6152" i="1"/>
  <c r="Q6152" i="1"/>
  <c r="R6152" i="1"/>
  <c r="S6152" i="1"/>
  <c r="O6148" i="1"/>
  <c r="O6149" i="1"/>
  <c r="O6150" i="1"/>
  <c r="O6151" i="1"/>
  <c r="P6148" i="1"/>
  <c r="P6149" i="1"/>
  <c r="P6150" i="1"/>
  <c r="P6151" i="1"/>
  <c r="Q6148" i="1"/>
  <c r="Q6149" i="1"/>
  <c r="Q6150" i="1"/>
  <c r="Q6151" i="1"/>
  <c r="R6148" i="1"/>
  <c r="R6149" i="1"/>
  <c r="R6150" i="1"/>
  <c r="R6151" i="1"/>
  <c r="S6148" i="1"/>
  <c r="S6149" i="1"/>
  <c r="S6150" i="1"/>
  <c r="S6151" i="1"/>
  <c r="O6146" i="1"/>
  <c r="O6147" i="1"/>
  <c r="P6146" i="1"/>
  <c r="P6147" i="1"/>
  <c r="Q6146" i="1"/>
  <c r="Q6147" i="1"/>
  <c r="R6146" i="1"/>
  <c r="R6147" i="1"/>
  <c r="S6146" i="1"/>
  <c r="S6147" i="1"/>
  <c r="O6145" i="1"/>
  <c r="P6145" i="1"/>
  <c r="Q6145" i="1"/>
  <c r="R6145" i="1"/>
  <c r="S6145" i="1"/>
  <c r="O6144" i="1"/>
  <c r="P6144" i="1"/>
  <c r="Q6144" i="1"/>
  <c r="R6144" i="1"/>
  <c r="S6144" i="1"/>
  <c r="O6143" i="1"/>
  <c r="P6143" i="1"/>
  <c r="Q6143" i="1"/>
  <c r="R6143" i="1"/>
  <c r="S6143" i="1"/>
  <c r="O6142" i="1"/>
  <c r="P6142" i="1"/>
  <c r="Q6142" i="1"/>
  <c r="R6142" i="1"/>
  <c r="S6142" i="1"/>
  <c r="O6141" i="1"/>
  <c r="P6141" i="1"/>
  <c r="Q6141" i="1"/>
  <c r="R6141" i="1"/>
  <c r="S6141" i="1"/>
  <c r="O6140" i="1"/>
  <c r="P6140" i="1"/>
  <c r="Q6140" i="1"/>
  <c r="R6140" i="1"/>
  <c r="S6140" i="1"/>
  <c r="O6139" i="1"/>
  <c r="P6139" i="1"/>
  <c r="Q6139" i="1"/>
  <c r="R6139" i="1"/>
  <c r="S6139" i="1"/>
  <c r="O6137" i="1"/>
  <c r="O6138" i="1"/>
  <c r="P6137" i="1"/>
  <c r="P6138" i="1"/>
  <c r="Q6137" i="1"/>
  <c r="Q6138" i="1"/>
  <c r="R6137" i="1"/>
  <c r="R6138" i="1"/>
  <c r="S6137" i="1"/>
  <c r="S6138" i="1"/>
  <c r="O6136" i="1"/>
  <c r="P6136" i="1"/>
  <c r="Q6136" i="1"/>
  <c r="R6136" i="1"/>
  <c r="S6136" i="1"/>
  <c r="O6135" i="1"/>
  <c r="P6135" i="1"/>
  <c r="Q6135" i="1"/>
  <c r="R6135" i="1"/>
  <c r="S6135" i="1"/>
  <c r="O6134" i="1"/>
  <c r="P6134" i="1"/>
  <c r="Q6134" i="1"/>
  <c r="R6134" i="1"/>
  <c r="S6134" i="1"/>
  <c r="O6133" i="1"/>
  <c r="P6133" i="1"/>
  <c r="Q6133" i="1"/>
  <c r="R6133" i="1"/>
  <c r="S6133" i="1"/>
  <c r="O6130" i="1"/>
  <c r="O6131" i="1"/>
  <c r="O6132" i="1"/>
  <c r="P6130" i="1"/>
  <c r="P6131" i="1"/>
  <c r="P6132" i="1"/>
  <c r="Q6130" i="1"/>
  <c r="Q6131" i="1"/>
  <c r="Q6132" i="1"/>
  <c r="R6130" i="1"/>
  <c r="R6131" i="1"/>
  <c r="R6132" i="1"/>
  <c r="S6130" i="1"/>
  <c r="S6131" i="1"/>
  <c r="S6132" i="1"/>
  <c r="O6129" i="1"/>
  <c r="P6129" i="1"/>
  <c r="Q6129" i="1"/>
  <c r="R6129" i="1"/>
  <c r="S6129" i="1"/>
  <c r="O6128" i="1"/>
  <c r="P6128" i="1"/>
  <c r="Q6128" i="1"/>
  <c r="R6128" i="1"/>
  <c r="S6128" i="1"/>
  <c r="O6127" i="1"/>
  <c r="P6127" i="1"/>
  <c r="Q6127" i="1"/>
  <c r="R6127" i="1"/>
  <c r="S6127" i="1"/>
  <c r="O6126" i="1"/>
  <c r="P6126" i="1"/>
  <c r="Q6126" i="1"/>
  <c r="R6126" i="1"/>
  <c r="S6126" i="1"/>
  <c r="O6125" i="1"/>
  <c r="P6125" i="1"/>
  <c r="Q6125" i="1"/>
  <c r="R6125" i="1"/>
  <c r="S6125" i="1"/>
  <c r="O6124" i="1"/>
  <c r="P6124" i="1"/>
  <c r="Q6124" i="1"/>
  <c r="R6124" i="1"/>
  <c r="S6124" i="1"/>
  <c r="O6123" i="1"/>
  <c r="P6123" i="1"/>
  <c r="Q6123" i="1"/>
  <c r="R6123" i="1"/>
  <c r="S6123" i="1"/>
  <c r="O6122" i="1"/>
  <c r="P6122" i="1"/>
  <c r="Q6122" i="1"/>
  <c r="R6122" i="1"/>
  <c r="S6122" i="1"/>
  <c r="O6121" i="1"/>
  <c r="P6121" i="1"/>
  <c r="Q6121" i="1"/>
  <c r="R6121" i="1"/>
  <c r="S6121" i="1"/>
  <c r="O6120" i="1"/>
  <c r="P6120" i="1"/>
  <c r="Q6120" i="1"/>
  <c r="R6120" i="1"/>
  <c r="S6120" i="1"/>
  <c r="O6119" i="1"/>
  <c r="P6119" i="1"/>
  <c r="Q6119" i="1"/>
  <c r="R6119" i="1"/>
  <c r="S6119" i="1"/>
  <c r="O6118" i="1"/>
  <c r="P6118" i="1"/>
  <c r="Q6118" i="1"/>
  <c r="R6118" i="1"/>
  <c r="S6118" i="1"/>
  <c r="O6117" i="1"/>
  <c r="P6117" i="1"/>
  <c r="Q6117" i="1"/>
  <c r="R6117" i="1"/>
  <c r="S6117" i="1"/>
  <c r="O6116" i="1"/>
  <c r="P6116" i="1"/>
  <c r="Q6116" i="1"/>
  <c r="R6116" i="1"/>
  <c r="S6116" i="1"/>
  <c r="O6115" i="1"/>
  <c r="P6115" i="1"/>
  <c r="Q6115" i="1"/>
  <c r="R6115" i="1"/>
  <c r="S6115" i="1"/>
  <c r="O6114" i="1"/>
  <c r="P6114" i="1"/>
  <c r="Q6114" i="1"/>
  <c r="R6114" i="1"/>
  <c r="S6114" i="1"/>
  <c r="O6113" i="1"/>
  <c r="P6113" i="1"/>
  <c r="Q6113" i="1"/>
  <c r="R6113" i="1"/>
  <c r="S6113" i="1"/>
  <c r="O6112" i="1"/>
  <c r="P6112" i="1"/>
  <c r="Q6112" i="1"/>
  <c r="R6112" i="1"/>
  <c r="S6112" i="1"/>
  <c r="O6111" i="1"/>
  <c r="P6111" i="1"/>
  <c r="Q6111" i="1"/>
  <c r="R6111" i="1"/>
  <c r="S6111" i="1"/>
  <c r="O6110" i="1"/>
  <c r="P6110" i="1"/>
  <c r="Q6110" i="1"/>
  <c r="R6110" i="1"/>
  <c r="S6110" i="1"/>
  <c r="O6109" i="1"/>
  <c r="P6109" i="1"/>
  <c r="Q6109" i="1"/>
  <c r="R6109" i="1"/>
  <c r="S6109" i="1"/>
  <c r="O6108" i="1"/>
  <c r="P6108" i="1"/>
  <c r="Q6108" i="1"/>
  <c r="R6108" i="1"/>
  <c r="S6108" i="1"/>
  <c r="O6107" i="1"/>
  <c r="P6107" i="1"/>
  <c r="Q6107" i="1"/>
  <c r="R6107" i="1"/>
  <c r="S6107" i="1"/>
  <c r="O6106" i="1"/>
  <c r="P6106" i="1"/>
  <c r="Q6106" i="1"/>
  <c r="R6106" i="1"/>
  <c r="S6106" i="1"/>
  <c r="O6105" i="1"/>
  <c r="P6105" i="1"/>
  <c r="Q6105" i="1"/>
  <c r="R6105" i="1"/>
  <c r="S6105" i="1"/>
  <c r="O6104" i="1"/>
  <c r="P6104" i="1"/>
  <c r="Q6104" i="1"/>
  <c r="R6104" i="1"/>
  <c r="S6104" i="1"/>
  <c r="O6103" i="1"/>
  <c r="P6103" i="1"/>
  <c r="Q6103" i="1"/>
  <c r="R6103" i="1"/>
  <c r="S6103" i="1"/>
  <c r="O6102" i="1"/>
  <c r="P6102" i="1"/>
  <c r="Q6102" i="1"/>
  <c r="R6102" i="1"/>
  <c r="S6102" i="1"/>
  <c r="O6101" i="1"/>
  <c r="P6101" i="1"/>
  <c r="Q6101" i="1"/>
  <c r="R6101" i="1"/>
  <c r="S6101" i="1"/>
  <c r="O6100" i="1"/>
  <c r="P6100" i="1"/>
  <c r="Q6100" i="1"/>
  <c r="R6100" i="1"/>
  <c r="S6100" i="1"/>
  <c r="O6099" i="1"/>
  <c r="P6099" i="1"/>
  <c r="Q6099" i="1"/>
  <c r="R6099" i="1"/>
  <c r="S6099" i="1"/>
  <c r="O6098" i="1"/>
  <c r="P6098" i="1"/>
  <c r="Q6098" i="1"/>
  <c r="R6098" i="1"/>
  <c r="S6098" i="1"/>
  <c r="O6097" i="1"/>
  <c r="P6097" i="1"/>
  <c r="Q6097" i="1"/>
  <c r="R6097" i="1"/>
  <c r="S6097" i="1"/>
  <c r="O6095" i="1"/>
  <c r="O6096" i="1"/>
  <c r="P6095" i="1"/>
  <c r="P6096" i="1"/>
  <c r="Q6095" i="1"/>
  <c r="Q6096" i="1"/>
  <c r="R6095" i="1"/>
  <c r="R6096" i="1"/>
  <c r="S6095" i="1"/>
  <c r="S6096" i="1"/>
  <c r="O6094" i="1"/>
  <c r="P6094" i="1"/>
  <c r="Q6094" i="1"/>
  <c r="R6094" i="1"/>
  <c r="S6094" i="1"/>
  <c r="O6093" i="1"/>
  <c r="P6093" i="1"/>
  <c r="Q6093" i="1"/>
  <c r="R6093" i="1"/>
  <c r="S6093" i="1"/>
  <c r="O6092" i="1"/>
  <c r="P6092" i="1"/>
  <c r="Q6092" i="1"/>
  <c r="R6092" i="1"/>
  <c r="S6092" i="1"/>
  <c r="O6091" i="1"/>
  <c r="P6091" i="1"/>
  <c r="Q6091" i="1"/>
  <c r="R6091" i="1"/>
  <c r="S6091" i="1"/>
  <c r="O6090" i="1"/>
  <c r="P6090" i="1"/>
  <c r="Q6090" i="1"/>
  <c r="R6090" i="1"/>
  <c r="S6090" i="1"/>
  <c r="O6081" i="1"/>
  <c r="O6082" i="1"/>
  <c r="O6083" i="1"/>
  <c r="O6084" i="1"/>
  <c r="O6085" i="1"/>
  <c r="O6086" i="1"/>
  <c r="O6087" i="1"/>
  <c r="O6088" i="1"/>
  <c r="O6089" i="1"/>
  <c r="P6081" i="1"/>
  <c r="P6082" i="1"/>
  <c r="P6083" i="1"/>
  <c r="P6084" i="1"/>
  <c r="P6085" i="1"/>
  <c r="P6086" i="1"/>
  <c r="P6087" i="1"/>
  <c r="P6088" i="1"/>
  <c r="P6089" i="1"/>
  <c r="Q6081" i="1"/>
  <c r="Q6082" i="1"/>
  <c r="Q6083" i="1"/>
  <c r="Q6084" i="1"/>
  <c r="Q6085" i="1"/>
  <c r="Q6086" i="1"/>
  <c r="Q6087" i="1"/>
  <c r="Q6088" i="1"/>
  <c r="Q6089" i="1"/>
  <c r="R6081" i="1"/>
  <c r="R6082" i="1"/>
  <c r="R6083" i="1"/>
  <c r="R6084" i="1"/>
  <c r="R6085" i="1"/>
  <c r="R6086" i="1"/>
  <c r="R6087" i="1"/>
  <c r="R6088" i="1"/>
  <c r="R6089" i="1"/>
  <c r="S6081" i="1"/>
  <c r="S6082" i="1"/>
  <c r="S6083" i="1"/>
  <c r="S6084" i="1"/>
  <c r="S6085" i="1"/>
  <c r="S6086" i="1"/>
  <c r="S6087" i="1"/>
  <c r="S6088" i="1"/>
  <c r="S6089" i="1"/>
  <c r="O6079" i="1"/>
  <c r="O6080" i="1"/>
  <c r="P6079" i="1"/>
  <c r="P6080" i="1"/>
  <c r="Q6079" i="1"/>
  <c r="Q6080" i="1"/>
  <c r="R6079" i="1"/>
  <c r="R6080" i="1"/>
  <c r="S6079" i="1"/>
  <c r="S6080" i="1"/>
  <c r="O6078" i="1"/>
  <c r="P6078" i="1"/>
  <c r="Q6078" i="1"/>
  <c r="R6078" i="1"/>
  <c r="S6078" i="1"/>
  <c r="O6077" i="1"/>
  <c r="P6077" i="1"/>
  <c r="Q6077" i="1"/>
  <c r="R6077" i="1"/>
  <c r="S6077" i="1"/>
  <c r="O6076" i="1"/>
  <c r="P6076" i="1"/>
  <c r="Q6076" i="1"/>
  <c r="R6076" i="1"/>
  <c r="S6076" i="1"/>
  <c r="O6075" i="1"/>
  <c r="P6075" i="1"/>
  <c r="Q6075" i="1"/>
  <c r="R6075" i="1"/>
  <c r="S6075" i="1"/>
  <c r="O6074" i="1"/>
  <c r="P6074" i="1"/>
  <c r="Q6074" i="1"/>
  <c r="R6074" i="1"/>
  <c r="S6074" i="1"/>
  <c r="O6073" i="1"/>
  <c r="P6073" i="1"/>
  <c r="Q6073" i="1"/>
  <c r="R6073" i="1"/>
  <c r="S6073" i="1"/>
  <c r="O6072" i="1"/>
  <c r="P6072" i="1"/>
  <c r="Q6072" i="1"/>
  <c r="R6072" i="1"/>
  <c r="S6072" i="1"/>
  <c r="O6071" i="1"/>
  <c r="P6071" i="1"/>
  <c r="Q6071" i="1"/>
  <c r="R6071" i="1"/>
  <c r="S6071" i="1"/>
  <c r="O6070" i="1"/>
  <c r="P6070" i="1"/>
  <c r="Q6070" i="1"/>
  <c r="R6070" i="1"/>
  <c r="S6070" i="1"/>
  <c r="O6069" i="1"/>
  <c r="P6069" i="1"/>
  <c r="Q6069" i="1"/>
  <c r="R6069" i="1"/>
  <c r="S6069" i="1"/>
  <c r="O6068" i="1"/>
  <c r="P6068" i="1"/>
  <c r="Q6068" i="1"/>
  <c r="R6068" i="1"/>
  <c r="S6068" i="1"/>
  <c r="O6065" i="1"/>
  <c r="O6066" i="1"/>
  <c r="O6067" i="1"/>
  <c r="P6065" i="1"/>
  <c r="P6066" i="1"/>
  <c r="P6067" i="1"/>
  <c r="Q6065" i="1"/>
  <c r="Q6066" i="1"/>
  <c r="Q6067" i="1"/>
  <c r="R6065" i="1"/>
  <c r="R6066" i="1"/>
  <c r="R6067" i="1"/>
  <c r="S6065" i="1"/>
  <c r="S6066" i="1"/>
  <c r="S6067" i="1"/>
  <c r="O6064" i="1"/>
  <c r="P6064" i="1"/>
  <c r="Q6064" i="1"/>
  <c r="R6064" i="1"/>
  <c r="S6064" i="1"/>
  <c r="O6063" i="1"/>
  <c r="P6063" i="1"/>
  <c r="Q6063" i="1"/>
  <c r="R6063" i="1"/>
  <c r="S6063" i="1"/>
  <c r="I49" i="9"/>
  <c r="I46" i="9"/>
  <c r="I47" i="9"/>
  <c r="I48" i="9"/>
  <c r="I42" i="9"/>
  <c r="I43" i="9"/>
  <c r="I44" i="9"/>
  <c r="I45" i="9"/>
  <c r="O6062" i="1"/>
  <c r="P6062" i="1"/>
  <c r="Q6062" i="1"/>
  <c r="R6062" i="1"/>
  <c r="S6062" i="1"/>
  <c r="O6061" i="1"/>
  <c r="P6061" i="1"/>
  <c r="Q6061" i="1"/>
  <c r="R6061" i="1"/>
  <c r="S6061" i="1"/>
  <c r="O6060" i="1"/>
  <c r="P6060" i="1"/>
  <c r="Q6060" i="1"/>
  <c r="R6060" i="1"/>
  <c r="S6060" i="1"/>
  <c r="O6059" i="1"/>
  <c r="P6059" i="1"/>
  <c r="Q6059" i="1"/>
  <c r="R6059" i="1"/>
  <c r="S6059" i="1"/>
  <c r="O6058" i="1"/>
  <c r="P6058" i="1"/>
  <c r="Q6058" i="1"/>
  <c r="R6058" i="1"/>
  <c r="S6058" i="1"/>
  <c r="O6057" i="1"/>
  <c r="P6057" i="1"/>
  <c r="Q6057" i="1"/>
  <c r="R6057" i="1"/>
  <c r="S6057" i="1"/>
  <c r="O6056" i="1"/>
  <c r="P6056" i="1"/>
  <c r="Q6056" i="1"/>
  <c r="R6056" i="1"/>
  <c r="S6056" i="1"/>
  <c r="O6055" i="1"/>
  <c r="P6055" i="1"/>
  <c r="Q6055" i="1"/>
  <c r="R6055" i="1"/>
  <c r="S6055" i="1"/>
  <c r="O6053" i="1"/>
  <c r="O6054" i="1"/>
  <c r="P6053" i="1"/>
  <c r="P6054" i="1"/>
  <c r="Q6053" i="1"/>
  <c r="Q6054" i="1"/>
  <c r="R6053" i="1"/>
  <c r="R6054" i="1"/>
  <c r="S6053" i="1"/>
  <c r="S6054" i="1"/>
  <c r="O6052" i="1"/>
  <c r="P6052" i="1"/>
  <c r="Q6052" i="1"/>
  <c r="R6052" i="1"/>
  <c r="S6052" i="1"/>
  <c r="O6051" i="1"/>
  <c r="P6051" i="1"/>
  <c r="Q6051" i="1"/>
  <c r="R6051" i="1"/>
  <c r="S6051" i="1"/>
  <c r="O6050" i="1"/>
  <c r="P6050" i="1"/>
  <c r="Q6050" i="1"/>
  <c r="R6050" i="1"/>
  <c r="S6050" i="1"/>
  <c r="I41" i="9"/>
  <c r="I40" i="9"/>
  <c r="I39" i="9"/>
  <c r="I38" i="9"/>
  <c r="O6049" i="1"/>
  <c r="P6049" i="1"/>
  <c r="Q6049" i="1"/>
  <c r="R6049" i="1"/>
  <c r="S6049" i="1"/>
  <c r="O6048" i="1"/>
  <c r="P6048" i="1"/>
  <c r="Q6048" i="1"/>
  <c r="R6048" i="1"/>
  <c r="S6048" i="1"/>
  <c r="O6047" i="1"/>
  <c r="P6047" i="1"/>
  <c r="Q6047" i="1"/>
  <c r="R6047" i="1"/>
  <c r="S6047" i="1"/>
  <c r="O6046" i="1"/>
  <c r="P6046" i="1"/>
  <c r="Q6046" i="1"/>
  <c r="R6046" i="1"/>
  <c r="S6046" i="1"/>
  <c r="O6045" i="1"/>
  <c r="P6045" i="1"/>
  <c r="Q6045" i="1"/>
  <c r="R6045" i="1"/>
  <c r="S6045" i="1"/>
  <c r="O6044" i="1"/>
  <c r="P6044" i="1"/>
  <c r="Q6044" i="1"/>
  <c r="R6044" i="1"/>
  <c r="S6044" i="1"/>
  <c r="O6043" i="1"/>
  <c r="P6043" i="1"/>
  <c r="Q6043" i="1"/>
  <c r="R6043" i="1"/>
  <c r="S6043" i="1"/>
  <c r="O6042" i="1"/>
  <c r="P6042" i="1"/>
  <c r="Q6042" i="1"/>
  <c r="R6042" i="1"/>
  <c r="S6042" i="1"/>
  <c r="O6040" i="1"/>
  <c r="O6041" i="1"/>
  <c r="P6040" i="1"/>
  <c r="P6041" i="1"/>
  <c r="Q6040" i="1"/>
  <c r="Q6041" i="1"/>
  <c r="R6040" i="1"/>
  <c r="R6041" i="1"/>
  <c r="S6040" i="1"/>
  <c r="S6041" i="1"/>
  <c r="O6039" i="1"/>
  <c r="P6039" i="1"/>
  <c r="Q6039" i="1"/>
  <c r="R6039" i="1"/>
  <c r="S6039" i="1"/>
  <c r="O6032" i="1"/>
  <c r="O6033" i="1"/>
  <c r="O6034" i="1"/>
  <c r="O6035" i="1"/>
  <c r="O6036" i="1"/>
  <c r="O6037" i="1"/>
  <c r="O6038" i="1"/>
  <c r="P6032" i="1"/>
  <c r="P6033" i="1"/>
  <c r="P6034" i="1"/>
  <c r="P6035" i="1"/>
  <c r="P6036" i="1"/>
  <c r="P6037" i="1"/>
  <c r="P6038" i="1"/>
  <c r="Q6032" i="1"/>
  <c r="Q6033" i="1"/>
  <c r="Q6034" i="1"/>
  <c r="Q6035" i="1"/>
  <c r="Q6036" i="1"/>
  <c r="Q6037" i="1"/>
  <c r="Q6038" i="1"/>
  <c r="R6032" i="1"/>
  <c r="R6033" i="1"/>
  <c r="R6034" i="1"/>
  <c r="R6035" i="1"/>
  <c r="R6036" i="1"/>
  <c r="R6037" i="1"/>
  <c r="R6038" i="1"/>
  <c r="S6032" i="1"/>
  <c r="S6033" i="1"/>
  <c r="S6034" i="1"/>
  <c r="S6035" i="1"/>
  <c r="S6036" i="1"/>
  <c r="S6037" i="1"/>
  <c r="S6038" i="1"/>
  <c r="O6031" i="1"/>
  <c r="P6031" i="1"/>
  <c r="Q6031" i="1"/>
  <c r="R6031" i="1"/>
  <c r="S6031" i="1"/>
  <c r="O6030" i="1"/>
  <c r="P6030" i="1"/>
  <c r="Q6030" i="1"/>
  <c r="R6030" i="1"/>
  <c r="S6030" i="1"/>
  <c r="O6029" i="1"/>
  <c r="P6029" i="1"/>
  <c r="Q6029" i="1"/>
  <c r="R6029" i="1"/>
  <c r="S6029" i="1"/>
  <c r="O6028" i="1"/>
  <c r="P6028" i="1"/>
  <c r="Q6028" i="1"/>
  <c r="R6028" i="1"/>
  <c r="S6028" i="1"/>
  <c r="O6027" i="1"/>
  <c r="P6027" i="1"/>
  <c r="Q6027" i="1"/>
  <c r="R6027" i="1"/>
  <c r="S6027" i="1"/>
  <c r="O6026" i="1"/>
  <c r="P6026" i="1"/>
  <c r="Q6026" i="1"/>
  <c r="R6026" i="1"/>
  <c r="S6026" i="1"/>
  <c r="O6025" i="1"/>
  <c r="P6025" i="1"/>
  <c r="Q6025" i="1"/>
  <c r="R6025" i="1"/>
  <c r="S6025" i="1"/>
  <c r="O6023" i="1"/>
  <c r="O6024" i="1"/>
  <c r="P6023" i="1"/>
  <c r="P6024" i="1"/>
  <c r="Q6023" i="1"/>
  <c r="Q6024" i="1"/>
  <c r="R6023" i="1"/>
  <c r="R6024" i="1"/>
  <c r="S6023" i="1"/>
  <c r="S6024" i="1"/>
  <c r="O6022" i="1"/>
  <c r="P6022" i="1"/>
  <c r="Q6022" i="1"/>
  <c r="R6022" i="1"/>
  <c r="S6022" i="1"/>
  <c r="O6021" i="1"/>
  <c r="P6021" i="1"/>
  <c r="Q6021" i="1"/>
  <c r="R6021" i="1"/>
  <c r="S6021" i="1"/>
  <c r="O6018" i="1"/>
  <c r="O6019" i="1"/>
  <c r="O6020" i="1"/>
  <c r="P6018" i="1"/>
  <c r="P6019" i="1"/>
  <c r="P6020" i="1"/>
  <c r="Q6018" i="1"/>
  <c r="Q6019" i="1"/>
  <c r="Q6020" i="1"/>
  <c r="R6018" i="1"/>
  <c r="R6019" i="1"/>
  <c r="R6020" i="1"/>
  <c r="S6018" i="1"/>
  <c r="S6019" i="1"/>
  <c r="S6020" i="1"/>
  <c r="O6017" i="1"/>
  <c r="P6017" i="1"/>
  <c r="Q6017" i="1"/>
  <c r="R6017" i="1"/>
  <c r="S6017" i="1"/>
  <c r="O6016" i="1"/>
  <c r="P6016" i="1"/>
  <c r="Q6016" i="1"/>
  <c r="R6016" i="1"/>
  <c r="S6016" i="1"/>
  <c r="O6015" i="1"/>
  <c r="P6015" i="1"/>
  <c r="Q6015" i="1"/>
  <c r="R6015" i="1"/>
  <c r="S6015" i="1"/>
  <c r="O6014" i="1"/>
  <c r="P6014" i="1"/>
  <c r="Q6014" i="1"/>
  <c r="R6014" i="1"/>
  <c r="S6014" i="1"/>
  <c r="O6013" i="1"/>
  <c r="P6013" i="1"/>
  <c r="Q6013" i="1"/>
  <c r="R6013" i="1"/>
  <c r="S6013" i="1"/>
  <c r="O6012" i="1"/>
  <c r="P6012" i="1"/>
  <c r="Q6012" i="1"/>
  <c r="R6012" i="1"/>
  <c r="S6012" i="1"/>
  <c r="O6010" i="1"/>
  <c r="O6011" i="1"/>
  <c r="P6010" i="1"/>
  <c r="P6011" i="1"/>
  <c r="Q6010" i="1"/>
  <c r="Q6011" i="1"/>
  <c r="R6010" i="1"/>
  <c r="R6011" i="1"/>
  <c r="S6010" i="1"/>
  <c r="S6011" i="1"/>
  <c r="O6005" i="1"/>
  <c r="O6006" i="1"/>
  <c r="O6007" i="1"/>
  <c r="O6008" i="1"/>
  <c r="O6009" i="1"/>
  <c r="P6005" i="1"/>
  <c r="P6006" i="1"/>
  <c r="P6007" i="1"/>
  <c r="P6008" i="1"/>
  <c r="P6009" i="1"/>
  <c r="Q6005" i="1"/>
  <c r="Q6006" i="1"/>
  <c r="Q6007" i="1"/>
  <c r="Q6008" i="1"/>
  <c r="Q6009" i="1"/>
  <c r="R6005" i="1"/>
  <c r="R6006" i="1"/>
  <c r="R6007" i="1"/>
  <c r="R6008" i="1"/>
  <c r="R6009" i="1"/>
  <c r="S6005" i="1"/>
  <c r="S6006" i="1"/>
  <c r="S6007" i="1"/>
  <c r="S6008" i="1"/>
  <c r="S6009" i="1"/>
  <c r="O6004" i="1"/>
  <c r="P6004" i="1"/>
  <c r="Q6004" i="1"/>
  <c r="R6004" i="1"/>
  <c r="S6004" i="1"/>
  <c r="O5998" i="1"/>
  <c r="O5999" i="1"/>
  <c r="O6000" i="1"/>
  <c r="O6001" i="1"/>
  <c r="O6002" i="1"/>
  <c r="O6003" i="1"/>
  <c r="P5998" i="1"/>
  <c r="P5999" i="1"/>
  <c r="P6000" i="1"/>
  <c r="P6001" i="1"/>
  <c r="P6002" i="1"/>
  <c r="P6003" i="1"/>
  <c r="Q5998" i="1"/>
  <c r="Q5999" i="1"/>
  <c r="Q6000" i="1"/>
  <c r="Q6001" i="1"/>
  <c r="Q6002" i="1"/>
  <c r="Q6003" i="1"/>
  <c r="R5998" i="1"/>
  <c r="R5999" i="1"/>
  <c r="R6000" i="1"/>
  <c r="R6001" i="1"/>
  <c r="R6002" i="1"/>
  <c r="R6003" i="1"/>
  <c r="S5998" i="1"/>
  <c r="S5999" i="1"/>
  <c r="S6000" i="1"/>
  <c r="S6001" i="1"/>
  <c r="S6002" i="1"/>
  <c r="S6003" i="1"/>
  <c r="O5997" i="1"/>
  <c r="P5997" i="1"/>
  <c r="Q5997" i="1"/>
  <c r="R5997" i="1"/>
  <c r="S5997" i="1"/>
  <c r="O5996" i="1"/>
  <c r="P5996" i="1"/>
  <c r="Q5996" i="1"/>
  <c r="R5996" i="1"/>
  <c r="S5996" i="1"/>
  <c r="O5995" i="1"/>
  <c r="P5995" i="1"/>
  <c r="Q5995" i="1"/>
  <c r="R5995" i="1"/>
  <c r="S5995" i="1"/>
  <c r="O5994" i="1"/>
  <c r="P5994" i="1"/>
  <c r="Q5994" i="1"/>
  <c r="R5994" i="1"/>
  <c r="S5994" i="1"/>
  <c r="O5993" i="1"/>
  <c r="P5993" i="1"/>
  <c r="Q5993" i="1"/>
  <c r="R5993" i="1"/>
  <c r="S5993" i="1"/>
  <c r="O5992" i="1"/>
  <c r="P5992" i="1"/>
  <c r="Q5992" i="1"/>
  <c r="R5992" i="1"/>
  <c r="S5992" i="1"/>
  <c r="O5991" i="1"/>
  <c r="P5991" i="1"/>
  <c r="Q5991" i="1"/>
  <c r="R5991" i="1"/>
  <c r="S5991" i="1"/>
  <c r="O5989" i="1"/>
  <c r="O5990" i="1"/>
  <c r="P5989" i="1"/>
  <c r="P5990" i="1"/>
  <c r="Q5989" i="1"/>
  <c r="Q5990" i="1"/>
  <c r="R5989" i="1"/>
  <c r="R5990" i="1"/>
  <c r="S5989" i="1"/>
  <c r="S5990" i="1"/>
  <c r="O5988" i="1"/>
  <c r="P5988" i="1"/>
  <c r="Q5988" i="1"/>
  <c r="R5988" i="1"/>
  <c r="S5988" i="1"/>
  <c r="O5987" i="1"/>
  <c r="P5987" i="1"/>
  <c r="Q5987" i="1"/>
  <c r="R5987" i="1"/>
  <c r="S5987" i="1"/>
  <c r="O5986" i="1"/>
  <c r="P5986" i="1"/>
  <c r="Q5986" i="1"/>
  <c r="R5986" i="1"/>
  <c r="S5986" i="1"/>
  <c r="O5985" i="1"/>
  <c r="P5985" i="1"/>
  <c r="Q5985" i="1"/>
  <c r="R5985" i="1"/>
  <c r="S5985" i="1"/>
  <c r="O5984" i="1"/>
  <c r="P5984" i="1"/>
  <c r="Q5984" i="1"/>
  <c r="R5984" i="1"/>
  <c r="S5984" i="1"/>
  <c r="O5983" i="1"/>
  <c r="P5983" i="1"/>
  <c r="Q5983" i="1"/>
  <c r="R5983" i="1"/>
  <c r="S5983" i="1"/>
  <c r="O5982" i="1"/>
  <c r="P5982" i="1"/>
  <c r="Q5982" i="1"/>
  <c r="R5982" i="1"/>
  <c r="S5982" i="1"/>
  <c r="O5976" i="1"/>
  <c r="O5977" i="1"/>
  <c r="O5978" i="1"/>
  <c r="O5979" i="1"/>
  <c r="O5980" i="1"/>
  <c r="O5981" i="1"/>
  <c r="P5976" i="1"/>
  <c r="P5977" i="1"/>
  <c r="P5978" i="1"/>
  <c r="P5979" i="1"/>
  <c r="P5980" i="1"/>
  <c r="P5981" i="1"/>
  <c r="Q5976" i="1"/>
  <c r="Q5977" i="1"/>
  <c r="Q5978" i="1"/>
  <c r="Q5979" i="1"/>
  <c r="Q5980" i="1"/>
  <c r="Q5981" i="1"/>
  <c r="R5976" i="1"/>
  <c r="R5977" i="1"/>
  <c r="R5978" i="1"/>
  <c r="R5979" i="1"/>
  <c r="R5980" i="1"/>
  <c r="R5981" i="1"/>
  <c r="S5976" i="1"/>
  <c r="S5977" i="1"/>
  <c r="S5978" i="1"/>
  <c r="S5979" i="1"/>
  <c r="S5980" i="1"/>
  <c r="S5981" i="1"/>
  <c r="O5975" i="1"/>
  <c r="P5975" i="1"/>
  <c r="Q5975" i="1"/>
  <c r="R5975" i="1"/>
  <c r="S5975" i="1"/>
  <c r="O5974" i="1"/>
  <c r="P5974" i="1"/>
  <c r="Q5974" i="1"/>
  <c r="R5974" i="1"/>
  <c r="S5974" i="1"/>
  <c r="O5973" i="1"/>
  <c r="P5973" i="1"/>
  <c r="Q5973" i="1"/>
  <c r="R5973" i="1"/>
  <c r="S5973" i="1"/>
  <c r="O5972" i="1"/>
  <c r="P5972" i="1"/>
  <c r="Q5972" i="1"/>
  <c r="R5972" i="1"/>
  <c r="S5972" i="1"/>
  <c r="O5971" i="1"/>
  <c r="P5971" i="1"/>
  <c r="Q5971" i="1"/>
  <c r="R5971" i="1"/>
  <c r="S5971" i="1"/>
  <c r="O5970" i="1"/>
  <c r="P5970" i="1"/>
  <c r="Q5970" i="1"/>
  <c r="R5970" i="1"/>
  <c r="S5970" i="1"/>
  <c r="O5969" i="1"/>
  <c r="P5969" i="1"/>
  <c r="Q5969" i="1"/>
  <c r="R5969" i="1"/>
  <c r="S5969" i="1"/>
  <c r="O5968" i="1"/>
  <c r="P5968" i="1"/>
  <c r="Q5968" i="1"/>
  <c r="R5968" i="1"/>
  <c r="S5968" i="1"/>
  <c r="O5967" i="1"/>
  <c r="P5967" i="1"/>
  <c r="Q5967" i="1"/>
  <c r="R5967" i="1"/>
  <c r="S5967" i="1"/>
  <c r="O5966" i="1"/>
  <c r="P5966" i="1"/>
  <c r="Q5966" i="1"/>
  <c r="R5966" i="1"/>
  <c r="S5966" i="1"/>
  <c r="O5965" i="1"/>
  <c r="P5965" i="1"/>
  <c r="Q5965" i="1"/>
  <c r="R5965" i="1"/>
  <c r="S5965" i="1"/>
  <c r="O5962" i="1"/>
  <c r="O5963" i="1"/>
  <c r="O5964" i="1"/>
  <c r="P5962" i="1"/>
  <c r="P5963" i="1"/>
  <c r="P5964" i="1"/>
  <c r="Q5962" i="1"/>
  <c r="Q5963" i="1"/>
  <c r="Q5964" i="1"/>
  <c r="R5962" i="1"/>
  <c r="R5963" i="1"/>
  <c r="R5964" i="1"/>
  <c r="S5962" i="1"/>
  <c r="S5963" i="1"/>
  <c r="S5964" i="1"/>
  <c r="O5961" i="1"/>
  <c r="P5961" i="1"/>
  <c r="Q5961" i="1"/>
  <c r="R5961" i="1"/>
  <c r="S5961" i="1"/>
  <c r="O5960" i="1"/>
  <c r="P5960" i="1"/>
  <c r="Q5960" i="1"/>
  <c r="R5960" i="1"/>
  <c r="S5960" i="1"/>
  <c r="O5959" i="1"/>
  <c r="P5959" i="1"/>
  <c r="Q5959" i="1"/>
  <c r="R5959" i="1"/>
  <c r="S5959" i="1"/>
  <c r="O5958" i="1"/>
  <c r="P5958" i="1"/>
  <c r="Q5958" i="1"/>
  <c r="R5958" i="1"/>
  <c r="S5958" i="1"/>
  <c r="O5957" i="1"/>
  <c r="P5957" i="1"/>
  <c r="Q5957" i="1"/>
  <c r="R5957" i="1"/>
  <c r="S5957" i="1"/>
  <c r="O5956" i="1"/>
  <c r="P5956" i="1"/>
  <c r="Q5956" i="1"/>
  <c r="R5956" i="1"/>
  <c r="S5956" i="1"/>
  <c r="O5955" i="1"/>
  <c r="P5955" i="1"/>
  <c r="Q5955" i="1"/>
  <c r="R5955" i="1"/>
  <c r="S5955" i="1"/>
  <c r="O5954" i="1"/>
  <c r="P5954" i="1"/>
  <c r="Q5954" i="1"/>
  <c r="R5954" i="1"/>
  <c r="S5954" i="1"/>
  <c r="O5953" i="1"/>
  <c r="P5953" i="1"/>
  <c r="Q5953" i="1"/>
  <c r="R5953" i="1"/>
  <c r="S5953" i="1"/>
  <c r="O5950" i="1"/>
  <c r="O5951" i="1"/>
  <c r="O5952" i="1"/>
  <c r="P5950" i="1"/>
  <c r="P5951" i="1"/>
  <c r="P5952" i="1"/>
  <c r="Q5950" i="1"/>
  <c r="Q5951" i="1"/>
  <c r="Q5952" i="1"/>
  <c r="R5950" i="1"/>
  <c r="R5951" i="1"/>
  <c r="R5952" i="1"/>
  <c r="S5950" i="1"/>
  <c r="S5951" i="1"/>
  <c r="S5952" i="1"/>
  <c r="O5949" i="1"/>
  <c r="P5949" i="1"/>
  <c r="Q5949" i="1"/>
  <c r="R5949" i="1"/>
  <c r="S5949" i="1"/>
  <c r="O5948" i="1"/>
  <c r="P5948" i="1"/>
  <c r="Q5948" i="1"/>
  <c r="R5948" i="1"/>
  <c r="S5948" i="1"/>
  <c r="O5947" i="1"/>
  <c r="P5947" i="1"/>
  <c r="Q5947" i="1"/>
  <c r="R5947" i="1"/>
  <c r="S5947" i="1"/>
  <c r="O5944" i="1"/>
  <c r="O5945" i="1"/>
  <c r="O5946" i="1"/>
  <c r="P5944" i="1"/>
  <c r="P5945" i="1"/>
  <c r="P5946" i="1"/>
  <c r="Q5944" i="1"/>
  <c r="Q5945" i="1"/>
  <c r="Q5946" i="1"/>
  <c r="R5944" i="1"/>
  <c r="R5945" i="1"/>
  <c r="R5946" i="1"/>
  <c r="S5944" i="1"/>
  <c r="S5945" i="1"/>
  <c r="S5946" i="1"/>
  <c r="O5942" i="1"/>
  <c r="O5943" i="1"/>
  <c r="P5942" i="1"/>
  <c r="P5943" i="1"/>
  <c r="Q5942" i="1"/>
  <c r="Q5943" i="1"/>
  <c r="R5942" i="1"/>
  <c r="R5943" i="1"/>
  <c r="S5942" i="1"/>
  <c r="S5943" i="1"/>
  <c r="O5941" i="1"/>
  <c r="P5941" i="1"/>
  <c r="Q5941" i="1"/>
  <c r="R5941" i="1"/>
  <c r="S5941" i="1"/>
  <c r="O5939" i="1"/>
  <c r="O5940" i="1"/>
  <c r="P5939" i="1"/>
  <c r="P5940" i="1"/>
  <c r="Q5939" i="1"/>
  <c r="Q5940" i="1"/>
  <c r="R5939" i="1"/>
  <c r="R5940" i="1"/>
  <c r="S5939" i="1"/>
  <c r="S5940" i="1"/>
  <c r="O5938" i="1"/>
  <c r="P5938" i="1"/>
  <c r="Q5938" i="1"/>
  <c r="R5938" i="1"/>
  <c r="S5938" i="1"/>
  <c r="O5937" i="1"/>
  <c r="P5937" i="1"/>
  <c r="Q5937" i="1"/>
  <c r="R5937" i="1"/>
  <c r="S5937" i="1"/>
  <c r="O5936" i="1"/>
  <c r="P5936" i="1"/>
  <c r="Q5936" i="1"/>
  <c r="R5936" i="1"/>
  <c r="S5936" i="1"/>
  <c r="O5935" i="1"/>
  <c r="P5935" i="1"/>
  <c r="Q5935" i="1"/>
  <c r="R5935" i="1"/>
  <c r="S5935" i="1"/>
  <c r="O5934" i="1"/>
  <c r="P5934" i="1"/>
  <c r="Q5934" i="1"/>
  <c r="R5934" i="1"/>
  <c r="S5934" i="1"/>
  <c r="O5933" i="1"/>
  <c r="P5933" i="1"/>
  <c r="Q5933" i="1"/>
  <c r="R5933" i="1"/>
  <c r="S5933" i="1"/>
  <c r="O5932" i="1"/>
  <c r="P5932" i="1"/>
  <c r="Q5932" i="1"/>
  <c r="R5932" i="1"/>
  <c r="S5932" i="1"/>
  <c r="O5931" i="1"/>
  <c r="P5931" i="1"/>
  <c r="Q5931" i="1"/>
  <c r="R5931" i="1"/>
  <c r="S5931" i="1"/>
  <c r="O5929" i="1"/>
  <c r="O5930" i="1"/>
  <c r="P5929" i="1"/>
  <c r="P5930" i="1"/>
  <c r="Q5929" i="1"/>
  <c r="Q5930" i="1"/>
  <c r="R5929" i="1"/>
  <c r="R5930" i="1"/>
  <c r="S5929" i="1"/>
  <c r="S5930" i="1"/>
  <c r="O5928" i="1"/>
  <c r="P5928" i="1"/>
  <c r="Q5928" i="1"/>
  <c r="R5928" i="1"/>
  <c r="S5928" i="1"/>
  <c r="O5927" i="1"/>
  <c r="P5927" i="1"/>
  <c r="Q5927" i="1"/>
  <c r="R5927" i="1"/>
  <c r="S5927" i="1"/>
  <c r="O5926" i="1"/>
  <c r="P5926" i="1"/>
  <c r="Q5926" i="1"/>
  <c r="R5926" i="1"/>
  <c r="S5926" i="1"/>
  <c r="O5925" i="1"/>
  <c r="P5925" i="1"/>
  <c r="Q5925" i="1"/>
  <c r="R5925" i="1"/>
  <c r="S5925" i="1"/>
  <c r="O5921" i="1"/>
  <c r="O5922" i="1"/>
  <c r="O5923" i="1"/>
  <c r="O5924" i="1"/>
  <c r="P5921" i="1"/>
  <c r="P5922" i="1"/>
  <c r="P5923" i="1"/>
  <c r="P5924" i="1"/>
  <c r="Q5921" i="1"/>
  <c r="Q5922" i="1"/>
  <c r="Q5923" i="1"/>
  <c r="Q5924" i="1"/>
  <c r="R5921" i="1"/>
  <c r="R5922" i="1"/>
  <c r="R5923" i="1"/>
  <c r="R5924" i="1"/>
  <c r="S5921" i="1"/>
  <c r="S5922" i="1"/>
  <c r="S5923" i="1"/>
  <c r="S5924" i="1"/>
  <c r="O5920" i="1"/>
  <c r="P5920" i="1"/>
  <c r="Q5920" i="1"/>
  <c r="R5920" i="1"/>
  <c r="S5920" i="1"/>
  <c r="O5918" i="1"/>
  <c r="O5919" i="1"/>
  <c r="P5918" i="1"/>
  <c r="P5919" i="1"/>
  <c r="Q5918" i="1"/>
  <c r="Q5919" i="1"/>
  <c r="R5918" i="1"/>
  <c r="R5919" i="1"/>
  <c r="S5918" i="1"/>
  <c r="S5919" i="1"/>
  <c r="O5917" i="1"/>
  <c r="P5917" i="1"/>
  <c r="Q5917" i="1"/>
  <c r="R5917" i="1"/>
  <c r="S5917" i="1"/>
  <c r="O5916" i="1"/>
  <c r="P5916" i="1"/>
  <c r="Q5916" i="1"/>
  <c r="R5916" i="1"/>
  <c r="S5916" i="1"/>
  <c r="O5915" i="1"/>
  <c r="P5915" i="1"/>
  <c r="Q5915" i="1"/>
  <c r="R5915" i="1"/>
  <c r="S5915" i="1"/>
  <c r="O5914" i="1"/>
  <c r="P5914" i="1"/>
  <c r="Q5914" i="1"/>
  <c r="R5914" i="1"/>
  <c r="S5914" i="1"/>
  <c r="O5913" i="1"/>
  <c r="P5913" i="1"/>
  <c r="Q5913" i="1"/>
  <c r="R5913" i="1"/>
  <c r="S5913" i="1"/>
  <c r="O5912" i="1"/>
  <c r="P5912" i="1"/>
  <c r="Q5912" i="1"/>
  <c r="R5912" i="1"/>
  <c r="S5912" i="1"/>
  <c r="O5911" i="1"/>
  <c r="P5911" i="1"/>
  <c r="Q5911" i="1"/>
  <c r="R5911" i="1"/>
  <c r="S5911" i="1"/>
  <c r="O5910" i="1"/>
  <c r="P5910" i="1"/>
  <c r="Q5910" i="1"/>
  <c r="R5910" i="1"/>
  <c r="S5910" i="1"/>
  <c r="O5909" i="1"/>
  <c r="P5909" i="1"/>
  <c r="Q5909" i="1"/>
  <c r="R5909" i="1"/>
  <c r="S5909" i="1"/>
  <c r="O5908" i="1"/>
  <c r="P5908" i="1"/>
  <c r="Q5908" i="1"/>
  <c r="R5908" i="1"/>
  <c r="S5908" i="1"/>
  <c r="O5907" i="1"/>
  <c r="P5907" i="1"/>
  <c r="Q5907" i="1"/>
  <c r="R5907" i="1"/>
  <c r="S5907" i="1"/>
  <c r="O5906" i="1"/>
  <c r="P5906" i="1"/>
  <c r="Q5906" i="1"/>
  <c r="R5906" i="1"/>
  <c r="S5906" i="1"/>
  <c r="O5905" i="1"/>
  <c r="P5905" i="1"/>
  <c r="Q5905" i="1"/>
  <c r="R5905" i="1"/>
  <c r="S5905" i="1"/>
  <c r="O5904" i="1"/>
  <c r="P5904" i="1"/>
  <c r="Q5904" i="1"/>
  <c r="R5904" i="1"/>
  <c r="S5904" i="1"/>
  <c r="O5902" i="1"/>
  <c r="O5903" i="1"/>
  <c r="P5902" i="1"/>
  <c r="P5903" i="1"/>
  <c r="Q5902" i="1"/>
  <c r="Q5903" i="1"/>
  <c r="R5902" i="1"/>
  <c r="R5903" i="1"/>
  <c r="S5902" i="1"/>
  <c r="S5903" i="1"/>
  <c r="O5901" i="1"/>
  <c r="P5901" i="1"/>
  <c r="Q5901" i="1"/>
  <c r="R5901" i="1"/>
  <c r="S5901" i="1"/>
  <c r="O5900" i="1"/>
  <c r="P5900" i="1"/>
  <c r="Q5900" i="1"/>
  <c r="R5900" i="1"/>
  <c r="S5900" i="1"/>
  <c r="O5899" i="1"/>
  <c r="P5899" i="1"/>
  <c r="Q5899" i="1"/>
  <c r="R5899" i="1"/>
  <c r="S5899" i="1"/>
  <c r="O5898" i="1"/>
  <c r="P5898" i="1"/>
  <c r="Q5898" i="1"/>
  <c r="R5898" i="1"/>
  <c r="S5898" i="1"/>
  <c r="O5897" i="1"/>
  <c r="P5897" i="1"/>
  <c r="Q5897" i="1"/>
  <c r="R5897" i="1"/>
  <c r="S5897" i="1"/>
  <c r="O5896" i="1"/>
  <c r="P5896" i="1"/>
  <c r="Q5896" i="1"/>
  <c r="R5896" i="1"/>
  <c r="S5896" i="1"/>
  <c r="O5895" i="1"/>
  <c r="P5895" i="1"/>
  <c r="Q5895" i="1"/>
  <c r="R5895" i="1"/>
  <c r="S5895" i="1"/>
  <c r="O5894" i="1"/>
  <c r="P5894" i="1"/>
  <c r="Q5894" i="1"/>
  <c r="R5894" i="1"/>
  <c r="S5894" i="1"/>
  <c r="O5892" i="1"/>
  <c r="O5893" i="1"/>
  <c r="P5892" i="1"/>
  <c r="P5893" i="1"/>
  <c r="Q5892" i="1"/>
  <c r="Q5893" i="1"/>
  <c r="R5892" i="1"/>
  <c r="R5893" i="1"/>
  <c r="S5892" i="1"/>
  <c r="S5893" i="1"/>
  <c r="O5891" i="1"/>
  <c r="P5891" i="1"/>
  <c r="Q5891" i="1"/>
  <c r="R5891" i="1"/>
  <c r="S5891" i="1"/>
  <c r="O5890" i="1"/>
  <c r="P5890" i="1"/>
  <c r="Q5890" i="1"/>
  <c r="R5890" i="1"/>
  <c r="S5890" i="1"/>
  <c r="O5889" i="1"/>
  <c r="P5889" i="1"/>
  <c r="Q5889" i="1"/>
  <c r="R5889" i="1"/>
  <c r="S5889" i="1"/>
  <c r="O5878" i="1"/>
  <c r="O5879" i="1"/>
  <c r="O5880" i="1"/>
  <c r="O5881" i="1"/>
  <c r="O5882" i="1"/>
  <c r="O5883" i="1"/>
  <c r="O5884" i="1"/>
  <c r="O5885" i="1"/>
  <c r="O5886" i="1"/>
  <c r="O5887" i="1"/>
  <c r="O5888" i="1"/>
  <c r="P5878" i="1"/>
  <c r="P5879" i="1"/>
  <c r="P5880" i="1"/>
  <c r="P5881" i="1"/>
  <c r="P5882" i="1"/>
  <c r="P5883" i="1"/>
  <c r="P5884" i="1"/>
  <c r="P5885" i="1"/>
  <c r="P5886" i="1"/>
  <c r="P5887" i="1"/>
  <c r="P5888" i="1"/>
  <c r="Q5878" i="1"/>
  <c r="Q5879" i="1"/>
  <c r="Q5880" i="1"/>
  <c r="Q5881" i="1"/>
  <c r="Q5882" i="1"/>
  <c r="Q5883" i="1"/>
  <c r="Q5884" i="1"/>
  <c r="Q5885" i="1"/>
  <c r="Q5886" i="1"/>
  <c r="Q5887" i="1"/>
  <c r="Q5888" i="1"/>
  <c r="R5878" i="1"/>
  <c r="R5879" i="1"/>
  <c r="R5880" i="1"/>
  <c r="R5881" i="1"/>
  <c r="R5882" i="1"/>
  <c r="R5883" i="1"/>
  <c r="R5884" i="1"/>
  <c r="R5885" i="1"/>
  <c r="R5886" i="1"/>
  <c r="R5887" i="1"/>
  <c r="R5888" i="1"/>
  <c r="S5878" i="1"/>
  <c r="S5879" i="1"/>
  <c r="S5880" i="1"/>
  <c r="S5881" i="1"/>
  <c r="S5882" i="1"/>
  <c r="S5883" i="1"/>
  <c r="S5884" i="1"/>
  <c r="S5885" i="1"/>
  <c r="S5886" i="1"/>
  <c r="S5887" i="1"/>
  <c r="S5888" i="1"/>
  <c r="O5877" i="1"/>
  <c r="P5877" i="1"/>
  <c r="Q5877" i="1"/>
  <c r="R5877" i="1"/>
  <c r="S5877" i="1"/>
  <c r="O5876" i="1"/>
  <c r="P5876" i="1"/>
  <c r="Q5876" i="1"/>
  <c r="R5876" i="1"/>
  <c r="S5876" i="1"/>
  <c r="O5875" i="1"/>
  <c r="P5875" i="1"/>
  <c r="Q5875" i="1"/>
  <c r="R5875" i="1"/>
  <c r="S5875" i="1"/>
  <c r="O5874" i="1"/>
  <c r="P5874" i="1"/>
  <c r="Q5874" i="1"/>
  <c r="R5874" i="1"/>
  <c r="S5874" i="1"/>
  <c r="I37" i="9"/>
  <c r="I34" i="9"/>
  <c r="I35" i="9"/>
  <c r="I36" i="9"/>
  <c r="O5873" i="1"/>
  <c r="P5873" i="1"/>
  <c r="Q5873" i="1"/>
  <c r="R5873" i="1"/>
  <c r="S5873" i="1"/>
  <c r="O5871" i="1"/>
  <c r="O5872" i="1"/>
  <c r="P5871" i="1"/>
  <c r="P5872" i="1"/>
  <c r="Q5871" i="1"/>
  <c r="Q5872" i="1"/>
  <c r="R5871" i="1"/>
  <c r="R5872" i="1"/>
  <c r="S5871" i="1"/>
  <c r="S5872" i="1"/>
  <c r="O5869" i="1"/>
  <c r="O5870" i="1"/>
  <c r="P5869" i="1"/>
  <c r="P5870" i="1"/>
  <c r="Q5869" i="1"/>
  <c r="Q5870" i="1"/>
  <c r="R5869" i="1"/>
  <c r="R5870" i="1"/>
  <c r="S5869" i="1"/>
  <c r="S5870" i="1"/>
  <c r="O5868" i="1"/>
  <c r="P5868" i="1"/>
  <c r="Q5868" i="1"/>
  <c r="R5868" i="1"/>
  <c r="S5868" i="1"/>
  <c r="O5866" i="1"/>
  <c r="O5867" i="1"/>
  <c r="P5866" i="1"/>
  <c r="P5867" i="1"/>
  <c r="Q5866" i="1"/>
  <c r="Q5867" i="1"/>
  <c r="R5866" i="1"/>
  <c r="R5867" i="1"/>
  <c r="S5866" i="1"/>
  <c r="S5867" i="1"/>
  <c r="O5865" i="1"/>
  <c r="P5865" i="1"/>
  <c r="Q5865" i="1"/>
  <c r="R5865" i="1"/>
  <c r="S5865" i="1"/>
  <c r="O5864" i="1"/>
  <c r="P5864" i="1"/>
  <c r="Q5864" i="1"/>
  <c r="R5864" i="1"/>
  <c r="S5864" i="1"/>
  <c r="O5863" i="1"/>
  <c r="P5863" i="1"/>
  <c r="Q5863" i="1"/>
  <c r="R5863" i="1"/>
  <c r="S5863" i="1"/>
  <c r="O5862" i="1"/>
  <c r="P5862" i="1"/>
  <c r="Q5862" i="1"/>
  <c r="R5862" i="1"/>
  <c r="S5862" i="1"/>
  <c r="O5860" i="1"/>
  <c r="O5861" i="1"/>
  <c r="P5860" i="1"/>
  <c r="P5861" i="1"/>
  <c r="Q5860" i="1"/>
  <c r="Q5861" i="1"/>
  <c r="R5860" i="1"/>
  <c r="R5861" i="1"/>
  <c r="S5860" i="1"/>
  <c r="S5861" i="1"/>
  <c r="O5859" i="1"/>
  <c r="P5859" i="1"/>
  <c r="Q5859" i="1"/>
  <c r="R5859" i="1"/>
  <c r="S5859" i="1"/>
  <c r="O5858" i="1"/>
  <c r="P5858" i="1"/>
  <c r="Q5858" i="1"/>
  <c r="R5858" i="1"/>
  <c r="S5858" i="1"/>
  <c r="O5857" i="1"/>
  <c r="P5857" i="1"/>
  <c r="Q5857" i="1"/>
  <c r="R5857" i="1"/>
  <c r="S5857" i="1"/>
  <c r="O5856" i="1"/>
  <c r="P5856" i="1"/>
  <c r="Q5856" i="1"/>
  <c r="R5856" i="1"/>
  <c r="S5856" i="1"/>
  <c r="O5855" i="1"/>
  <c r="P5855" i="1"/>
  <c r="Q5855" i="1"/>
  <c r="R5855" i="1"/>
  <c r="S5855" i="1"/>
  <c r="O5852" i="1"/>
  <c r="O5853" i="1"/>
  <c r="O5854" i="1"/>
  <c r="P5852" i="1"/>
  <c r="P5853" i="1"/>
  <c r="P5854" i="1"/>
  <c r="Q5852" i="1"/>
  <c r="Q5853" i="1"/>
  <c r="Q5854" i="1"/>
  <c r="R5852" i="1"/>
  <c r="R5853" i="1"/>
  <c r="R5854" i="1"/>
  <c r="S5852" i="1"/>
  <c r="S5853" i="1"/>
  <c r="S5854" i="1"/>
  <c r="O5851" i="1"/>
  <c r="P5851" i="1"/>
  <c r="Q5851" i="1"/>
  <c r="R5851" i="1"/>
  <c r="S5851" i="1"/>
  <c r="O5849" i="1"/>
  <c r="O5850" i="1"/>
  <c r="P5849" i="1"/>
  <c r="P5850" i="1"/>
  <c r="Q5849" i="1"/>
  <c r="Q5850" i="1"/>
  <c r="R5849" i="1"/>
  <c r="R5850" i="1"/>
  <c r="S5849" i="1"/>
  <c r="S5850" i="1"/>
  <c r="O5848" i="1"/>
  <c r="P5848" i="1"/>
  <c r="Q5848" i="1"/>
  <c r="R5848" i="1"/>
  <c r="S5848" i="1"/>
  <c r="O5847" i="1"/>
  <c r="P5847" i="1"/>
  <c r="Q5847" i="1"/>
  <c r="R5847" i="1"/>
  <c r="S5847" i="1"/>
  <c r="O5846" i="1"/>
  <c r="P5846" i="1"/>
  <c r="Q5846" i="1"/>
  <c r="R5846" i="1"/>
  <c r="S5846" i="1"/>
  <c r="O5842" i="1"/>
  <c r="O5843" i="1"/>
  <c r="O5844" i="1"/>
  <c r="O5845" i="1"/>
  <c r="P5842" i="1"/>
  <c r="P5843" i="1"/>
  <c r="P5844" i="1"/>
  <c r="P5845" i="1"/>
  <c r="Q5842" i="1"/>
  <c r="Q5843" i="1"/>
  <c r="Q5844" i="1"/>
  <c r="Q5845" i="1"/>
  <c r="R5842" i="1"/>
  <c r="R5843" i="1"/>
  <c r="R5844" i="1"/>
  <c r="R5845" i="1"/>
  <c r="S5842" i="1"/>
  <c r="S5843" i="1"/>
  <c r="S5844" i="1"/>
  <c r="S5845" i="1"/>
  <c r="O5841" i="1"/>
  <c r="P5841" i="1"/>
  <c r="Q5841" i="1"/>
  <c r="R5841" i="1"/>
  <c r="S5841" i="1"/>
  <c r="O5839" i="1"/>
  <c r="O5840" i="1"/>
  <c r="P5839" i="1"/>
  <c r="P5840" i="1"/>
  <c r="Q5839" i="1"/>
  <c r="Q5840" i="1"/>
  <c r="R5839" i="1"/>
  <c r="R5840" i="1"/>
  <c r="S5839" i="1"/>
  <c r="S5840" i="1"/>
  <c r="O5838" i="1"/>
  <c r="P5838" i="1"/>
  <c r="Q5838" i="1"/>
  <c r="R5838" i="1"/>
  <c r="S5838" i="1"/>
  <c r="O5837" i="1"/>
  <c r="P5837" i="1"/>
  <c r="Q5837" i="1"/>
  <c r="R5837" i="1"/>
  <c r="S5837" i="1"/>
  <c r="O5836" i="1"/>
  <c r="P5836" i="1"/>
  <c r="Q5836" i="1"/>
  <c r="R5836" i="1"/>
  <c r="S5836" i="1"/>
  <c r="O5835" i="1"/>
  <c r="P5835" i="1"/>
  <c r="Q5835" i="1"/>
  <c r="R5835" i="1"/>
  <c r="S5835" i="1"/>
  <c r="O5834" i="1"/>
  <c r="P5834" i="1"/>
  <c r="Q5834" i="1"/>
  <c r="R5834" i="1"/>
  <c r="S5834" i="1"/>
  <c r="O5833" i="1"/>
  <c r="P5833" i="1"/>
  <c r="Q5833" i="1"/>
  <c r="R5833" i="1"/>
  <c r="S5833" i="1"/>
  <c r="O5831" i="1"/>
  <c r="O5832" i="1"/>
  <c r="P5831" i="1"/>
  <c r="P5832" i="1"/>
  <c r="Q5831" i="1"/>
  <c r="Q5832" i="1"/>
  <c r="R5831" i="1"/>
  <c r="R5832" i="1"/>
  <c r="S5831" i="1"/>
  <c r="S5832" i="1"/>
  <c r="O5830" i="1"/>
  <c r="P5830" i="1"/>
  <c r="Q5830" i="1"/>
  <c r="R5830" i="1"/>
  <c r="S5830" i="1"/>
  <c r="O5829" i="1"/>
  <c r="P5829" i="1"/>
  <c r="Q5829" i="1"/>
  <c r="R5829" i="1"/>
  <c r="S5829" i="1"/>
  <c r="O5828" i="1"/>
  <c r="P5828" i="1"/>
  <c r="Q5828" i="1"/>
  <c r="R5828" i="1"/>
  <c r="S5828" i="1"/>
  <c r="O5827" i="1"/>
  <c r="P5827" i="1"/>
  <c r="Q5827" i="1"/>
  <c r="R5827" i="1"/>
  <c r="S5827" i="1"/>
  <c r="O5824" i="1"/>
  <c r="O5825" i="1"/>
  <c r="O5826" i="1"/>
  <c r="P5824" i="1"/>
  <c r="P5825" i="1"/>
  <c r="P5826" i="1"/>
  <c r="Q5824" i="1"/>
  <c r="Q5825" i="1"/>
  <c r="Q5826" i="1"/>
  <c r="R5824" i="1"/>
  <c r="R5825" i="1"/>
  <c r="R5826" i="1"/>
  <c r="S5824" i="1"/>
  <c r="S5825" i="1"/>
  <c r="S5826" i="1"/>
  <c r="O5823" i="1"/>
  <c r="P5823" i="1"/>
  <c r="Q5823" i="1"/>
  <c r="R5823" i="1"/>
  <c r="S5823" i="1"/>
  <c r="O5822" i="1"/>
  <c r="P5822" i="1"/>
  <c r="Q5822" i="1"/>
  <c r="R5822" i="1"/>
  <c r="S5822" i="1"/>
  <c r="O5820" i="1"/>
  <c r="O5821" i="1"/>
  <c r="P5820" i="1"/>
  <c r="P5821" i="1"/>
  <c r="Q5820" i="1"/>
  <c r="Q5821" i="1"/>
  <c r="R5820" i="1"/>
  <c r="R5821" i="1"/>
  <c r="S5820" i="1"/>
  <c r="S5821" i="1"/>
  <c r="O5809" i="1"/>
  <c r="O5810" i="1"/>
  <c r="O5811" i="1"/>
  <c r="O5812" i="1"/>
  <c r="O5813" i="1"/>
  <c r="O5814" i="1"/>
  <c r="O5815" i="1"/>
  <c r="O5816" i="1"/>
  <c r="O5817" i="1"/>
  <c r="O5818" i="1"/>
  <c r="O5819" i="1"/>
  <c r="P5809" i="1"/>
  <c r="P5810" i="1"/>
  <c r="P5811" i="1"/>
  <c r="P5812" i="1"/>
  <c r="P5813" i="1"/>
  <c r="P5814" i="1"/>
  <c r="P5815" i="1"/>
  <c r="P5816" i="1"/>
  <c r="P5817" i="1"/>
  <c r="P5818" i="1"/>
  <c r="P5819" i="1"/>
  <c r="Q5809" i="1"/>
  <c r="Q5810" i="1"/>
  <c r="Q5811" i="1"/>
  <c r="Q5812" i="1"/>
  <c r="Q5813" i="1"/>
  <c r="Q5814" i="1"/>
  <c r="Q5815" i="1"/>
  <c r="Q5816" i="1"/>
  <c r="Q5817" i="1"/>
  <c r="Q5818" i="1"/>
  <c r="Q5819" i="1"/>
  <c r="R5809" i="1"/>
  <c r="R5810" i="1"/>
  <c r="R5811" i="1"/>
  <c r="R5812" i="1"/>
  <c r="R5813" i="1"/>
  <c r="R5814" i="1"/>
  <c r="R5815" i="1"/>
  <c r="R5816" i="1"/>
  <c r="R5817" i="1"/>
  <c r="R5818" i="1"/>
  <c r="R5819" i="1"/>
  <c r="S5809" i="1"/>
  <c r="S5810" i="1"/>
  <c r="S5811" i="1"/>
  <c r="S5812" i="1"/>
  <c r="S5813" i="1"/>
  <c r="S5814" i="1"/>
  <c r="S5815" i="1"/>
  <c r="S5816" i="1"/>
  <c r="S5817" i="1"/>
  <c r="S5818" i="1"/>
  <c r="S5819" i="1"/>
  <c r="O5808" i="1"/>
  <c r="P5808" i="1"/>
  <c r="Q5808" i="1"/>
  <c r="R5808" i="1"/>
  <c r="S5808" i="1"/>
  <c r="O5807" i="1"/>
  <c r="P5807" i="1"/>
  <c r="Q5807" i="1"/>
  <c r="R5807" i="1"/>
  <c r="S5807" i="1"/>
  <c r="O5806" i="1"/>
  <c r="P5806" i="1"/>
  <c r="Q5806" i="1"/>
  <c r="R5806" i="1"/>
  <c r="S5806" i="1"/>
  <c r="O5805" i="1"/>
  <c r="P5805" i="1"/>
  <c r="Q5805" i="1"/>
  <c r="R5805" i="1"/>
  <c r="S5805" i="1"/>
  <c r="O5804" i="1"/>
  <c r="P5804" i="1"/>
  <c r="Q5804" i="1"/>
  <c r="R5804" i="1"/>
  <c r="S5804" i="1"/>
  <c r="O5803" i="1"/>
  <c r="P5803" i="1"/>
  <c r="Q5803" i="1"/>
  <c r="R5803" i="1"/>
  <c r="S5803" i="1"/>
  <c r="O5802" i="1"/>
  <c r="P5802" i="1"/>
  <c r="Q5802" i="1"/>
  <c r="R5802" i="1"/>
  <c r="S5802" i="1"/>
  <c r="O5801" i="1"/>
  <c r="P5801" i="1"/>
  <c r="Q5801" i="1"/>
  <c r="R5801" i="1"/>
  <c r="S5801" i="1"/>
  <c r="O5800" i="1"/>
  <c r="P5800" i="1"/>
  <c r="Q5800" i="1"/>
  <c r="R5800" i="1"/>
  <c r="S5800" i="1"/>
  <c r="O5799" i="1"/>
  <c r="P5799" i="1"/>
  <c r="Q5799" i="1"/>
  <c r="R5799" i="1"/>
  <c r="S5799" i="1"/>
  <c r="O5798" i="1"/>
  <c r="P5798" i="1"/>
  <c r="Q5798" i="1"/>
  <c r="R5798" i="1"/>
  <c r="S5798" i="1"/>
  <c r="O5797" i="1"/>
  <c r="P5797" i="1"/>
  <c r="Q5797" i="1"/>
  <c r="R5797" i="1"/>
  <c r="S5797" i="1"/>
  <c r="O5796" i="1"/>
  <c r="P5796" i="1"/>
  <c r="Q5796" i="1"/>
  <c r="R5796" i="1"/>
  <c r="S5796" i="1"/>
  <c r="O5795" i="1"/>
  <c r="P5795" i="1"/>
  <c r="Q5795" i="1"/>
  <c r="R5795" i="1"/>
  <c r="S5795" i="1"/>
  <c r="O5785" i="1"/>
  <c r="O5786" i="1"/>
  <c r="O5787" i="1"/>
  <c r="O5788" i="1"/>
  <c r="O5789" i="1"/>
  <c r="O5790" i="1"/>
  <c r="O5791" i="1"/>
  <c r="O5792" i="1"/>
  <c r="O5793" i="1"/>
  <c r="O5794" i="1"/>
  <c r="P5785" i="1"/>
  <c r="P5786" i="1"/>
  <c r="P5787" i="1"/>
  <c r="P5788" i="1"/>
  <c r="P5789" i="1"/>
  <c r="P5790" i="1"/>
  <c r="P5791" i="1"/>
  <c r="P5792" i="1"/>
  <c r="P5793" i="1"/>
  <c r="P5794" i="1"/>
  <c r="Q5785" i="1"/>
  <c r="Q5786" i="1"/>
  <c r="Q5787" i="1"/>
  <c r="Q5788" i="1"/>
  <c r="Q5789" i="1"/>
  <c r="Q5790" i="1"/>
  <c r="Q5791" i="1"/>
  <c r="Q5792" i="1"/>
  <c r="Q5793" i="1"/>
  <c r="Q5794" i="1"/>
  <c r="R5785" i="1"/>
  <c r="R5786" i="1"/>
  <c r="R5787" i="1"/>
  <c r="R5788" i="1"/>
  <c r="R5789" i="1"/>
  <c r="R5790" i="1"/>
  <c r="R5791" i="1"/>
  <c r="R5792" i="1"/>
  <c r="R5793" i="1"/>
  <c r="R5794" i="1"/>
  <c r="S5785" i="1"/>
  <c r="S5786" i="1"/>
  <c r="S5787" i="1"/>
  <c r="S5788" i="1"/>
  <c r="S5789" i="1"/>
  <c r="S5790" i="1"/>
  <c r="S5791" i="1"/>
  <c r="S5792" i="1"/>
  <c r="S5793" i="1"/>
  <c r="S5794" i="1"/>
  <c r="O5784" i="1"/>
  <c r="P5784" i="1"/>
  <c r="Q5784" i="1"/>
  <c r="R5784" i="1"/>
  <c r="S5784" i="1"/>
  <c r="O5783" i="1"/>
  <c r="P5783" i="1"/>
  <c r="Q5783" i="1"/>
  <c r="R5783" i="1"/>
  <c r="S5783" i="1"/>
  <c r="O5782" i="1"/>
  <c r="P5782" i="1"/>
  <c r="Q5782" i="1"/>
  <c r="R5782" i="1"/>
  <c r="S5782" i="1"/>
  <c r="O5781" i="1"/>
  <c r="P5781" i="1"/>
  <c r="Q5781" i="1"/>
  <c r="R5781" i="1"/>
  <c r="S5781" i="1"/>
  <c r="O5780" i="1"/>
  <c r="P5780" i="1"/>
  <c r="Q5780" i="1"/>
  <c r="R5780" i="1"/>
  <c r="S5780" i="1"/>
  <c r="O5779" i="1"/>
  <c r="P5779" i="1"/>
  <c r="Q5779" i="1"/>
  <c r="R5779" i="1"/>
  <c r="S5779" i="1"/>
  <c r="O5778" i="1"/>
  <c r="P5778" i="1"/>
  <c r="Q5778" i="1"/>
  <c r="R5778" i="1"/>
  <c r="S5778" i="1"/>
  <c r="O5777" i="1"/>
  <c r="P5777" i="1"/>
  <c r="Q5777" i="1"/>
  <c r="R5777" i="1"/>
  <c r="S5777" i="1"/>
  <c r="O5776" i="1"/>
  <c r="P5776" i="1"/>
  <c r="Q5776" i="1"/>
  <c r="R5776" i="1"/>
  <c r="S5776" i="1"/>
  <c r="O5775" i="1"/>
  <c r="P5775" i="1"/>
  <c r="Q5775" i="1"/>
  <c r="R5775" i="1"/>
  <c r="S5775" i="1"/>
  <c r="O5774" i="1"/>
  <c r="P5774" i="1"/>
  <c r="Q5774" i="1"/>
  <c r="R5774" i="1"/>
  <c r="S5774" i="1"/>
  <c r="O5773" i="1"/>
  <c r="P5773" i="1"/>
  <c r="Q5773" i="1"/>
  <c r="R5773" i="1"/>
  <c r="S5773" i="1"/>
  <c r="O5772" i="1"/>
  <c r="P5772" i="1"/>
  <c r="Q5772" i="1"/>
  <c r="R5772" i="1"/>
  <c r="S5772" i="1"/>
  <c r="O5771" i="1"/>
  <c r="P5771" i="1"/>
  <c r="Q5771" i="1"/>
  <c r="R5771" i="1"/>
  <c r="S5771" i="1"/>
  <c r="O5770" i="1"/>
  <c r="P5770" i="1"/>
  <c r="Q5770" i="1"/>
  <c r="R5770" i="1"/>
  <c r="S5770" i="1"/>
  <c r="O5769" i="1"/>
  <c r="P5769" i="1"/>
  <c r="Q5769" i="1"/>
  <c r="R5769" i="1"/>
  <c r="S5769" i="1"/>
  <c r="O5768" i="1"/>
  <c r="P5768" i="1"/>
  <c r="Q5768" i="1"/>
  <c r="R5768" i="1"/>
  <c r="S5768" i="1"/>
  <c r="O5767" i="1"/>
  <c r="P5767" i="1"/>
  <c r="Q5767" i="1"/>
  <c r="R5767" i="1"/>
  <c r="S5767" i="1"/>
  <c r="O5766" i="1"/>
  <c r="P5766" i="1"/>
  <c r="Q5766" i="1"/>
  <c r="R5766" i="1"/>
  <c r="S5766" i="1"/>
  <c r="O5765" i="1"/>
  <c r="P5765" i="1"/>
  <c r="Q5765" i="1"/>
  <c r="R5765" i="1"/>
  <c r="S5765" i="1"/>
  <c r="O5764" i="1"/>
  <c r="P5764" i="1"/>
  <c r="Q5764" i="1"/>
  <c r="R5764" i="1"/>
  <c r="S5764" i="1"/>
  <c r="O5763" i="1"/>
  <c r="P5763" i="1"/>
  <c r="Q5763" i="1"/>
  <c r="R5763" i="1"/>
  <c r="S5763" i="1"/>
  <c r="O5762" i="1"/>
  <c r="P5762" i="1"/>
  <c r="Q5762" i="1"/>
  <c r="R5762" i="1"/>
  <c r="S5762" i="1"/>
  <c r="O5761" i="1"/>
  <c r="P5761" i="1"/>
  <c r="Q5761" i="1"/>
  <c r="R5761" i="1"/>
  <c r="S5761" i="1"/>
  <c r="O5760" i="1"/>
  <c r="P5760" i="1"/>
  <c r="Q5760" i="1"/>
  <c r="R5760" i="1"/>
  <c r="S5760" i="1"/>
  <c r="O5759" i="1"/>
  <c r="P5759" i="1"/>
  <c r="Q5759" i="1"/>
  <c r="R5759" i="1"/>
  <c r="S5759" i="1"/>
  <c r="O5758" i="1"/>
  <c r="P5758" i="1"/>
  <c r="Q5758" i="1"/>
  <c r="R5758" i="1"/>
  <c r="S5758" i="1"/>
  <c r="O5756" i="1"/>
  <c r="O5757" i="1"/>
  <c r="P5756" i="1"/>
  <c r="P5757" i="1"/>
  <c r="Q5756" i="1"/>
  <c r="Q5757" i="1"/>
  <c r="R5756" i="1"/>
  <c r="R5757" i="1"/>
  <c r="S5756" i="1"/>
  <c r="S5757" i="1"/>
  <c r="O5755" i="1"/>
  <c r="P5755" i="1"/>
  <c r="Q5755" i="1"/>
  <c r="R5755" i="1"/>
  <c r="S5755" i="1"/>
  <c r="O5754" i="1"/>
  <c r="P5754" i="1"/>
  <c r="Q5754" i="1"/>
  <c r="R5754" i="1"/>
  <c r="S5754" i="1"/>
  <c r="O5753" i="1"/>
  <c r="P5753" i="1"/>
  <c r="Q5753" i="1"/>
  <c r="R5753" i="1"/>
  <c r="S5753" i="1"/>
  <c r="O5752" i="1"/>
  <c r="P5752" i="1"/>
  <c r="Q5752" i="1"/>
  <c r="R5752" i="1"/>
  <c r="S5752" i="1"/>
  <c r="O5751" i="1"/>
  <c r="P5751" i="1"/>
  <c r="Q5751" i="1"/>
  <c r="R5751" i="1"/>
  <c r="S5751" i="1"/>
  <c r="O5750" i="1"/>
  <c r="P5750" i="1"/>
  <c r="Q5750" i="1"/>
  <c r="R5750" i="1"/>
  <c r="S5750" i="1"/>
  <c r="O5749" i="1"/>
  <c r="P5749" i="1"/>
  <c r="Q5749" i="1"/>
  <c r="R5749" i="1"/>
  <c r="S5749" i="1"/>
  <c r="O5747" i="1"/>
  <c r="O5748" i="1"/>
  <c r="P5747" i="1"/>
  <c r="P5748" i="1"/>
  <c r="Q5747" i="1"/>
  <c r="Q5748" i="1"/>
  <c r="R5747" i="1"/>
  <c r="R5748" i="1"/>
  <c r="S5747" i="1"/>
  <c r="S5748" i="1"/>
  <c r="O5746" i="1"/>
  <c r="P5746" i="1"/>
  <c r="Q5746" i="1"/>
  <c r="R5746" i="1"/>
  <c r="S5746" i="1"/>
  <c r="O5745" i="1"/>
  <c r="P5745" i="1"/>
  <c r="Q5745" i="1"/>
  <c r="R5745" i="1"/>
  <c r="S5745" i="1"/>
  <c r="O5744" i="1"/>
  <c r="P5744" i="1"/>
  <c r="Q5744" i="1"/>
  <c r="R5744" i="1"/>
  <c r="S5744" i="1"/>
  <c r="O5743" i="1"/>
  <c r="P5743" i="1"/>
  <c r="Q5743" i="1"/>
  <c r="R5743" i="1"/>
  <c r="S5743" i="1"/>
  <c r="O5741" i="1"/>
  <c r="O5742" i="1"/>
  <c r="P5741" i="1"/>
  <c r="P5742" i="1"/>
  <c r="Q5741" i="1"/>
  <c r="Q5742" i="1"/>
  <c r="R5741" i="1"/>
  <c r="R5742" i="1"/>
  <c r="S5741" i="1"/>
  <c r="S5742" i="1"/>
  <c r="O5740" i="1"/>
  <c r="P5740" i="1"/>
  <c r="Q5740" i="1"/>
  <c r="R5740" i="1"/>
  <c r="S5740" i="1"/>
  <c r="O5739" i="1"/>
  <c r="P5739" i="1"/>
  <c r="Q5739" i="1"/>
  <c r="R5739" i="1"/>
  <c r="S5739" i="1"/>
  <c r="O5738" i="1"/>
  <c r="P5738" i="1"/>
  <c r="Q5738" i="1"/>
  <c r="R5738" i="1"/>
  <c r="S5738" i="1"/>
  <c r="O5734" i="1"/>
  <c r="O5735" i="1"/>
  <c r="O5736" i="1"/>
  <c r="O5737" i="1"/>
  <c r="P5734" i="1"/>
  <c r="P5735" i="1"/>
  <c r="P5736" i="1"/>
  <c r="P5737" i="1"/>
  <c r="Q5734" i="1"/>
  <c r="Q5735" i="1"/>
  <c r="Q5736" i="1"/>
  <c r="Q5737" i="1"/>
  <c r="R5734" i="1"/>
  <c r="R5735" i="1"/>
  <c r="R5736" i="1"/>
  <c r="R5737" i="1"/>
  <c r="S5734" i="1"/>
  <c r="S5735" i="1"/>
  <c r="S5736" i="1"/>
  <c r="S5737" i="1"/>
  <c r="O5733" i="1"/>
  <c r="P5733" i="1"/>
  <c r="Q5733" i="1"/>
  <c r="R5733" i="1"/>
  <c r="S5733" i="1"/>
  <c r="O5732" i="1"/>
  <c r="P5732" i="1"/>
  <c r="Q5732" i="1"/>
  <c r="R5732" i="1"/>
  <c r="S5732" i="1"/>
  <c r="O5731" i="1"/>
  <c r="P5731" i="1"/>
  <c r="Q5731" i="1"/>
  <c r="R5731" i="1"/>
  <c r="S5731" i="1"/>
  <c r="O5730" i="1"/>
  <c r="P5730" i="1"/>
  <c r="Q5730" i="1"/>
  <c r="R5730" i="1"/>
  <c r="S5730" i="1"/>
  <c r="O5729" i="1"/>
  <c r="P5729" i="1"/>
  <c r="Q5729" i="1"/>
  <c r="R5729" i="1"/>
  <c r="S5729" i="1"/>
  <c r="O5727" i="1"/>
  <c r="O5728" i="1"/>
  <c r="P5727" i="1"/>
  <c r="P5728" i="1"/>
  <c r="Q5727" i="1"/>
  <c r="Q5728" i="1"/>
  <c r="R5727" i="1"/>
  <c r="R5728" i="1"/>
  <c r="S5727" i="1"/>
  <c r="S5728" i="1"/>
  <c r="O5726" i="1"/>
  <c r="P5726" i="1"/>
  <c r="Q5726" i="1"/>
  <c r="R5726" i="1"/>
  <c r="S5726" i="1"/>
  <c r="O5725" i="1"/>
  <c r="P5725" i="1"/>
  <c r="Q5725" i="1"/>
  <c r="R5725" i="1"/>
  <c r="S5725" i="1"/>
  <c r="O5724" i="1"/>
  <c r="P5724" i="1"/>
  <c r="Q5724" i="1"/>
  <c r="R5724" i="1"/>
  <c r="S5724" i="1"/>
  <c r="O5723" i="1"/>
  <c r="P5723" i="1"/>
  <c r="Q5723" i="1"/>
  <c r="R5723" i="1"/>
  <c r="S5723" i="1"/>
  <c r="O5722" i="1"/>
  <c r="P5722" i="1"/>
  <c r="Q5722" i="1"/>
  <c r="R5722" i="1"/>
  <c r="S5722" i="1"/>
  <c r="O5721" i="1"/>
  <c r="P5721" i="1"/>
  <c r="Q5721" i="1"/>
  <c r="R5721" i="1"/>
  <c r="S5721" i="1"/>
  <c r="O5720" i="1"/>
  <c r="P5720" i="1"/>
  <c r="Q5720" i="1"/>
  <c r="R5720" i="1"/>
  <c r="S5720" i="1"/>
  <c r="O5718" i="1"/>
  <c r="O5719" i="1"/>
  <c r="P5718" i="1"/>
  <c r="P5719" i="1"/>
  <c r="Q5718" i="1"/>
  <c r="Q5719" i="1"/>
  <c r="R5718" i="1"/>
  <c r="R5719" i="1"/>
  <c r="S5718" i="1"/>
  <c r="S5719" i="1"/>
  <c r="P5717" i="1"/>
  <c r="Q5717" i="1"/>
  <c r="R5717" i="1"/>
  <c r="S5717" i="1"/>
  <c r="O5717" i="1"/>
  <c r="O5716" i="1"/>
  <c r="P5716" i="1"/>
  <c r="Q5716" i="1"/>
  <c r="R5716" i="1"/>
  <c r="S5716" i="1"/>
  <c r="O5715" i="1"/>
  <c r="P5715" i="1"/>
  <c r="Q5715" i="1"/>
  <c r="R5715" i="1"/>
  <c r="S5715" i="1"/>
  <c r="O5714" i="1"/>
  <c r="P5714" i="1"/>
  <c r="Q5714" i="1"/>
  <c r="R5714" i="1"/>
  <c r="S5714" i="1"/>
  <c r="O5713" i="1"/>
  <c r="P5713" i="1"/>
  <c r="Q5713" i="1"/>
  <c r="R5713" i="1"/>
  <c r="S5713" i="1"/>
  <c r="O5711" i="1"/>
  <c r="O5712" i="1"/>
  <c r="P5711" i="1"/>
  <c r="P5712" i="1"/>
  <c r="Q5711" i="1"/>
  <c r="Q5712" i="1"/>
  <c r="R5711" i="1"/>
  <c r="R5712" i="1"/>
  <c r="S5711" i="1"/>
  <c r="S5712" i="1"/>
  <c r="S5710" i="1"/>
  <c r="R5710" i="1"/>
  <c r="Q5710" i="1"/>
  <c r="P5710" i="1"/>
  <c r="O5710" i="1"/>
  <c r="S5709" i="1"/>
  <c r="R5709" i="1"/>
  <c r="Q5709" i="1"/>
  <c r="P5709" i="1"/>
  <c r="O5709" i="1"/>
  <c r="S5708" i="1"/>
  <c r="R5708" i="1"/>
  <c r="Q5708" i="1"/>
  <c r="P5708" i="1"/>
  <c r="O5708" i="1"/>
  <c r="S5707" i="1"/>
  <c r="R5707" i="1"/>
  <c r="Q5707" i="1"/>
  <c r="P5707" i="1"/>
  <c r="O5707" i="1"/>
  <c r="S5706" i="1"/>
  <c r="R5706" i="1"/>
  <c r="Q5706" i="1"/>
  <c r="P5706" i="1"/>
  <c r="O5706" i="1"/>
  <c r="S5705" i="1"/>
  <c r="R5705" i="1"/>
  <c r="Q5705" i="1"/>
  <c r="P5705" i="1"/>
  <c r="O5705" i="1"/>
  <c r="S5704" i="1"/>
  <c r="R5704" i="1"/>
  <c r="Q5704" i="1"/>
  <c r="P5704" i="1"/>
  <c r="O5704" i="1"/>
  <c r="S5703" i="1"/>
  <c r="R5703" i="1"/>
  <c r="Q5703" i="1"/>
  <c r="P5703" i="1"/>
  <c r="O5703" i="1"/>
  <c r="S5702" i="1"/>
  <c r="R5702" i="1"/>
  <c r="Q5702" i="1"/>
  <c r="P5702" i="1"/>
  <c r="O5702" i="1"/>
  <c r="S5701" i="1"/>
  <c r="R5701" i="1"/>
  <c r="Q5701" i="1"/>
  <c r="P5701" i="1"/>
  <c r="O5701" i="1"/>
  <c r="S5700" i="1"/>
  <c r="R5700" i="1"/>
  <c r="Q5700" i="1"/>
  <c r="P5700" i="1"/>
  <c r="O5700" i="1"/>
  <c r="S5699" i="1"/>
  <c r="R5699" i="1"/>
  <c r="Q5699" i="1"/>
  <c r="P5699" i="1"/>
  <c r="O5699" i="1"/>
  <c r="O5698" i="1"/>
  <c r="P5698" i="1"/>
  <c r="Q5698" i="1"/>
  <c r="R5698" i="1"/>
  <c r="S5698" i="1"/>
  <c r="O5697" i="1"/>
  <c r="P5697" i="1"/>
  <c r="Q5697" i="1"/>
  <c r="R5697" i="1"/>
  <c r="S5697" i="1"/>
  <c r="O5696" i="1"/>
  <c r="P5696" i="1"/>
  <c r="Q5696" i="1"/>
  <c r="R5696" i="1"/>
  <c r="S5696" i="1"/>
  <c r="O5695" i="1"/>
  <c r="P5695" i="1"/>
  <c r="Q5695" i="1"/>
  <c r="R5695" i="1"/>
  <c r="S5695" i="1"/>
  <c r="O5694" i="1"/>
  <c r="P5694" i="1"/>
  <c r="Q5694" i="1"/>
  <c r="R5694" i="1"/>
  <c r="S5694" i="1"/>
  <c r="O5693" i="1"/>
  <c r="P5693" i="1"/>
  <c r="Q5693" i="1"/>
  <c r="R5693" i="1"/>
  <c r="S5693" i="1"/>
  <c r="O5692" i="1"/>
  <c r="P5692" i="1"/>
  <c r="Q5692" i="1"/>
  <c r="R5692" i="1"/>
  <c r="S5692" i="1"/>
  <c r="O5685" i="1"/>
  <c r="O5686" i="1"/>
  <c r="O5687" i="1"/>
  <c r="O5688" i="1"/>
  <c r="O5689" i="1"/>
  <c r="O5690" i="1"/>
  <c r="O5691" i="1"/>
  <c r="P5685" i="1"/>
  <c r="P5686" i="1"/>
  <c r="P5687" i="1"/>
  <c r="P5688" i="1"/>
  <c r="P5689" i="1"/>
  <c r="P5690" i="1"/>
  <c r="P5691" i="1"/>
  <c r="Q5685" i="1"/>
  <c r="Q5686" i="1"/>
  <c r="Q5687" i="1"/>
  <c r="Q5688" i="1"/>
  <c r="Q5689" i="1"/>
  <c r="Q5690" i="1"/>
  <c r="Q5691" i="1"/>
  <c r="R5685" i="1"/>
  <c r="R5686" i="1"/>
  <c r="R5687" i="1"/>
  <c r="R5688" i="1"/>
  <c r="R5689" i="1"/>
  <c r="R5690" i="1"/>
  <c r="R5691" i="1"/>
  <c r="S5685" i="1"/>
  <c r="S5686" i="1"/>
  <c r="S5687" i="1"/>
  <c r="S5688" i="1"/>
  <c r="S5689" i="1"/>
  <c r="S5690" i="1"/>
  <c r="S5691" i="1"/>
  <c r="O5682" i="1"/>
  <c r="O5683" i="1"/>
  <c r="O5684" i="1"/>
  <c r="P5682" i="1"/>
  <c r="P5683" i="1"/>
  <c r="P5684" i="1"/>
  <c r="Q5682" i="1"/>
  <c r="Q5683" i="1"/>
  <c r="Q5684" i="1"/>
  <c r="R5682" i="1"/>
  <c r="R5683" i="1"/>
  <c r="R5684" i="1"/>
  <c r="S5682" i="1"/>
  <c r="S5683" i="1"/>
  <c r="S5684" i="1"/>
  <c r="O5672" i="1"/>
  <c r="O5673" i="1"/>
  <c r="O5674" i="1"/>
  <c r="O5675" i="1"/>
  <c r="O5676" i="1"/>
  <c r="O5677" i="1"/>
  <c r="O5678" i="1"/>
  <c r="O5679" i="1"/>
  <c r="O5680" i="1"/>
  <c r="O5681" i="1"/>
  <c r="P5672" i="1"/>
  <c r="P5673" i="1"/>
  <c r="P5674" i="1"/>
  <c r="P5675" i="1"/>
  <c r="P5676" i="1"/>
  <c r="P5677" i="1"/>
  <c r="P5678" i="1"/>
  <c r="P5679" i="1"/>
  <c r="P5680" i="1"/>
  <c r="P5681" i="1"/>
  <c r="Q5672" i="1"/>
  <c r="Q5673" i="1"/>
  <c r="Q5674" i="1"/>
  <c r="Q5675" i="1"/>
  <c r="Q5676" i="1"/>
  <c r="Q5677" i="1"/>
  <c r="Q5678" i="1"/>
  <c r="Q5679" i="1"/>
  <c r="Q5680" i="1"/>
  <c r="Q5681" i="1"/>
  <c r="R5672" i="1"/>
  <c r="R5673" i="1"/>
  <c r="R5674" i="1"/>
  <c r="R5675" i="1"/>
  <c r="R5676" i="1"/>
  <c r="R5677" i="1"/>
  <c r="R5678" i="1"/>
  <c r="R5679" i="1"/>
  <c r="R5680" i="1"/>
  <c r="R5681" i="1"/>
  <c r="S5672" i="1"/>
  <c r="S5673" i="1"/>
  <c r="S5674" i="1"/>
  <c r="S5675" i="1"/>
  <c r="S5676" i="1"/>
  <c r="S5677" i="1"/>
  <c r="S5678" i="1"/>
  <c r="S5679" i="1"/>
  <c r="S5680" i="1"/>
  <c r="S5681" i="1"/>
  <c r="O5669" i="1"/>
  <c r="O5670" i="1"/>
  <c r="O5671" i="1"/>
  <c r="P5669" i="1"/>
  <c r="P5670" i="1"/>
  <c r="P5671" i="1"/>
  <c r="Q5669" i="1"/>
  <c r="Q5670" i="1"/>
  <c r="Q5671" i="1"/>
  <c r="R5669" i="1"/>
  <c r="R5670" i="1"/>
  <c r="R5671" i="1"/>
  <c r="S5669" i="1"/>
  <c r="S5670" i="1"/>
  <c r="S5671" i="1"/>
  <c r="O5667" i="1"/>
  <c r="O5668" i="1"/>
  <c r="P5667" i="1"/>
  <c r="P5668" i="1"/>
  <c r="Q5667" i="1"/>
  <c r="Q5668" i="1"/>
  <c r="R5667" i="1"/>
  <c r="R5668" i="1"/>
  <c r="S5667" i="1"/>
  <c r="S5668" i="1"/>
  <c r="O5666" i="1"/>
  <c r="P5666" i="1"/>
  <c r="Q5666" i="1"/>
  <c r="R5666" i="1"/>
  <c r="S5666" i="1"/>
  <c r="O5665" i="1"/>
  <c r="P5665" i="1"/>
  <c r="Q5665" i="1"/>
  <c r="R5665" i="1"/>
  <c r="S5665" i="1"/>
  <c r="O5664" i="1"/>
  <c r="P5664" i="1"/>
  <c r="Q5664" i="1"/>
  <c r="R5664" i="1"/>
  <c r="S5664" i="1"/>
  <c r="O5663" i="1"/>
  <c r="P5663" i="1"/>
  <c r="Q5663" i="1"/>
  <c r="R5663" i="1"/>
  <c r="S5663" i="1"/>
  <c r="O5662" i="1"/>
  <c r="P5662" i="1"/>
  <c r="Q5662" i="1"/>
  <c r="R5662" i="1"/>
  <c r="S5662" i="1"/>
  <c r="O5660" i="1"/>
  <c r="O5661" i="1"/>
  <c r="P5660" i="1"/>
  <c r="P5661" i="1"/>
  <c r="Q5660" i="1"/>
  <c r="Q5661" i="1"/>
  <c r="R5660" i="1"/>
  <c r="R5661" i="1"/>
  <c r="S5660" i="1"/>
  <c r="S5661" i="1"/>
  <c r="O5659" i="1"/>
  <c r="P5659" i="1"/>
  <c r="Q5659" i="1"/>
  <c r="R5659" i="1"/>
  <c r="S5659" i="1"/>
  <c r="O5656" i="1"/>
  <c r="O5657" i="1"/>
  <c r="O5658" i="1"/>
  <c r="P5656" i="1"/>
  <c r="P5657" i="1"/>
  <c r="P5658" i="1"/>
  <c r="Q5656" i="1"/>
  <c r="Q5657" i="1"/>
  <c r="Q5658" i="1"/>
  <c r="R5656" i="1"/>
  <c r="R5657" i="1"/>
  <c r="R5658" i="1"/>
  <c r="S5656" i="1"/>
  <c r="S5657" i="1"/>
  <c r="S5658" i="1"/>
  <c r="O5655" i="1"/>
  <c r="P5655" i="1"/>
  <c r="Q5655" i="1"/>
  <c r="R5655" i="1"/>
  <c r="S5655" i="1"/>
  <c r="O5654" i="1"/>
  <c r="P5654" i="1"/>
  <c r="Q5654" i="1"/>
  <c r="R5654" i="1"/>
  <c r="S5654" i="1"/>
  <c r="O5652" i="1"/>
  <c r="O5653" i="1"/>
  <c r="P5652" i="1"/>
  <c r="P5653" i="1"/>
  <c r="Q5652" i="1"/>
  <c r="Q5653" i="1"/>
  <c r="R5652" i="1"/>
  <c r="R5653" i="1"/>
  <c r="S5652" i="1"/>
  <c r="S5653" i="1"/>
  <c r="O5651" i="1"/>
  <c r="P5651" i="1"/>
  <c r="Q5651" i="1"/>
  <c r="R5651" i="1"/>
  <c r="S5651" i="1"/>
  <c r="O5650" i="1"/>
  <c r="P5650" i="1"/>
  <c r="Q5650" i="1"/>
  <c r="R5650" i="1"/>
  <c r="S5650" i="1"/>
  <c r="O5649" i="1"/>
  <c r="P5649" i="1"/>
  <c r="Q5649" i="1"/>
  <c r="R5649" i="1"/>
  <c r="S5649" i="1"/>
  <c r="O5648" i="1"/>
  <c r="P5648" i="1"/>
  <c r="Q5648" i="1"/>
  <c r="R5648" i="1"/>
  <c r="S5648" i="1"/>
  <c r="O5647" i="1"/>
  <c r="P5647" i="1"/>
  <c r="Q5647" i="1"/>
  <c r="R5647" i="1"/>
  <c r="S5647" i="1"/>
  <c r="O5645" i="1"/>
  <c r="O5646" i="1"/>
  <c r="P5645" i="1"/>
  <c r="P5646" i="1"/>
  <c r="Q5645" i="1"/>
  <c r="Q5646" i="1"/>
  <c r="R5645" i="1"/>
  <c r="R5646" i="1"/>
  <c r="S5645" i="1"/>
  <c r="S5646" i="1"/>
  <c r="O5644" i="1"/>
  <c r="P5644" i="1"/>
  <c r="Q5644" i="1"/>
  <c r="R5644" i="1"/>
  <c r="S5644" i="1"/>
  <c r="O5641" i="1"/>
  <c r="O5642" i="1"/>
  <c r="O5643" i="1"/>
  <c r="P5641" i="1"/>
  <c r="P5642" i="1"/>
  <c r="P5643" i="1"/>
  <c r="Q5641" i="1"/>
  <c r="Q5642" i="1"/>
  <c r="Q5643" i="1"/>
  <c r="R5641" i="1"/>
  <c r="R5642" i="1"/>
  <c r="R5643" i="1"/>
  <c r="S5641" i="1"/>
  <c r="S5642" i="1"/>
  <c r="S5643" i="1"/>
  <c r="O5640" i="1"/>
  <c r="P5640" i="1"/>
  <c r="Q5640" i="1"/>
  <c r="R5640" i="1"/>
  <c r="S5640" i="1"/>
  <c r="O5639" i="1"/>
  <c r="P5639" i="1"/>
  <c r="Q5639" i="1"/>
  <c r="R5639" i="1"/>
  <c r="S5639" i="1"/>
  <c r="O5638" i="1"/>
  <c r="P5638" i="1"/>
  <c r="Q5638" i="1"/>
  <c r="R5638" i="1"/>
  <c r="S5638" i="1"/>
  <c r="O5637" i="1"/>
  <c r="P5637" i="1"/>
  <c r="Q5637" i="1"/>
  <c r="R5637" i="1"/>
  <c r="S5637" i="1"/>
  <c r="O5636" i="1"/>
  <c r="P5636" i="1"/>
  <c r="Q5636" i="1"/>
  <c r="R5636" i="1"/>
  <c r="S5636" i="1"/>
  <c r="O5633" i="1"/>
  <c r="O5634" i="1"/>
  <c r="O5635" i="1"/>
  <c r="P5633" i="1"/>
  <c r="P5634" i="1"/>
  <c r="P5635" i="1"/>
  <c r="Q5633" i="1"/>
  <c r="Q5634" i="1"/>
  <c r="Q5635" i="1"/>
  <c r="R5633" i="1"/>
  <c r="R5634" i="1"/>
  <c r="R5635" i="1"/>
  <c r="S5633" i="1"/>
  <c r="S5634" i="1"/>
  <c r="S5635" i="1"/>
  <c r="O5632" i="1"/>
  <c r="P5632" i="1"/>
  <c r="Q5632" i="1"/>
  <c r="R5632" i="1"/>
  <c r="S5632" i="1"/>
  <c r="O5631" i="1"/>
  <c r="P5631" i="1"/>
  <c r="Q5631" i="1"/>
  <c r="R5631" i="1"/>
  <c r="S5631" i="1"/>
  <c r="O5626" i="1"/>
  <c r="O5627" i="1"/>
  <c r="O5628" i="1"/>
  <c r="O5629" i="1"/>
  <c r="O5630" i="1"/>
  <c r="P5626" i="1"/>
  <c r="P5627" i="1"/>
  <c r="P5628" i="1"/>
  <c r="P5629" i="1"/>
  <c r="P5630" i="1"/>
  <c r="Q5626" i="1"/>
  <c r="Q5627" i="1"/>
  <c r="Q5628" i="1"/>
  <c r="Q5629" i="1"/>
  <c r="Q5630" i="1"/>
  <c r="R5626" i="1"/>
  <c r="R5627" i="1"/>
  <c r="R5628" i="1"/>
  <c r="R5629" i="1"/>
  <c r="R5630" i="1"/>
  <c r="S5626" i="1"/>
  <c r="S5627" i="1"/>
  <c r="S5628" i="1"/>
  <c r="S5629" i="1"/>
  <c r="S5630" i="1"/>
  <c r="O5625" i="1"/>
  <c r="P5625" i="1"/>
  <c r="Q5625" i="1"/>
  <c r="R5625" i="1"/>
  <c r="S5625" i="1"/>
  <c r="O5623" i="1"/>
  <c r="O5624" i="1"/>
  <c r="P5623" i="1"/>
  <c r="P5624" i="1"/>
  <c r="Q5623" i="1"/>
  <c r="Q5624" i="1"/>
  <c r="R5623" i="1"/>
  <c r="R5624" i="1"/>
  <c r="S5623" i="1"/>
  <c r="S5624" i="1"/>
  <c r="O5622" i="1"/>
  <c r="P5622" i="1"/>
  <c r="Q5622" i="1"/>
  <c r="R5622" i="1"/>
  <c r="S5622" i="1"/>
  <c r="O5620" i="1"/>
  <c r="O5621" i="1"/>
  <c r="P5620" i="1"/>
  <c r="P5621" i="1"/>
  <c r="Q5620" i="1"/>
  <c r="Q5621" i="1"/>
  <c r="R5620" i="1"/>
  <c r="R5621" i="1"/>
  <c r="S5620" i="1"/>
  <c r="S5621" i="1"/>
  <c r="O5619" i="1"/>
  <c r="P5619" i="1"/>
  <c r="Q5619" i="1"/>
  <c r="R5619" i="1"/>
  <c r="S5619" i="1"/>
  <c r="O5618" i="1"/>
  <c r="P5618" i="1"/>
  <c r="Q5618" i="1"/>
  <c r="R5618" i="1"/>
  <c r="S5618" i="1"/>
  <c r="O5617" i="1"/>
  <c r="P5617" i="1"/>
  <c r="Q5617" i="1"/>
  <c r="R5617" i="1"/>
  <c r="S5617" i="1"/>
  <c r="O5616" i="1"/>
  <c r="P5616" i="1"/>
  <c r="Q5616" i="1"/>
  <c r="R5616" i="1"/>
  <c r="S5616" i="1"/>
  <c r="O5615" i="1"/>
  <c r="P5615" i="1"/>
  <c r="Q5615" i="1"/>
  <c r="R5615" i="1"/>
  <c r="S5615" i="1"/>
  <c r="O5614" i="1"/>
  <c r="P5614" i="1"/>
  <c r="Q5614" i="1"/>
  <c r="R5614" i="1"/>
  <c r="S5614" i="1"/>
  <c r="O5613" i="1"/>
  <c r="P5613" i="1"/>
  <c r="Q5613" i="1"/>
  <c r="R5613" i="1"/>
  <c r="S5613" i="1"/>
  <c r="O5612" i="1"/>
  <c r="P5612" i="1"/>
  <c r="Q5612" i="1"/>
  <c r="R5612" i="1"/>
  <c r="S5612" i="1"/>
  <c r="O5611" i="1"/>
  <c r="P5611" i="1"/>
  <c r="Q5611" i="1"/>
  <c r="R5611" i="1"/>
  <c r="S5611" i="1"/>
  <c r="O5610" i="1"/>
  <c r="P5610" i="1"/>
  <c r="Q5610" i="1"/>
  <c r="R5610" i="1"/>
  <c r="S5610" i="1"/>
  <c r="O5608" i="1"/>
  <c r="O5609" i="1"/>
  <c r="P5608" i="1"/>
  <c r="P5609" i="1"/>
  <c r="Q5608" i="1"/>
  <c r="Q5609" i="1"/>
  <c r="R5608" i="1"/>
  <c r="R5609" i="1"/>
  <c r="S5608" i="1"/>
  <c r="S5609" i="1"/>
  <c r="O5607" i="1"/>
  <c r="P5607" i="1"/>
  <c r="Q5607" i="1"/>
  <c r="R5607" i="1"/>
  <c r="S5607" i="1"/>
  <c r="O5606" i="1"/>
  <c r="P5606" i="1"/>
  <c r="Q5606" i="1"/>
  <c r="R5606" i="1"/>
  <c r="S5606" i="1"/>
  <c r="O5605" i="1"/>
  <c r="P5605" i="1"/>
  <c r="Q5605" i="1"/>
  <c r="R5605" i="1"/>
  <c r="S5605" i="1"/>
  <c r="O5604" i="1"/>
  <c r="P5604" i="1"/>
  <c r="Q5604" i="1"/>
  <c r="R5604" i="1"/>
  <c r="S5604" i="1"/>
  <c r="O5603" i="1"/>
  <c r="P5603" i="1"/>
  <c r="Q5603" i="1"/>
  <c r="R5603" i="1"/>
  <c r="S5603" i="1"/>
  <c r="O5602" i="1"/>
  <c r="P5602" i="1"/>
  <c r="Q5602" i="1"/>
  <c r="R5602" i="1"/>
  <c r="S5602" i="1"/>
  <c r="O5601" i="1"/>
  <c r="P5601" i="1"/>
  <c r="Q5601" i="1"/>
  <c r="R5601" i="1"/>
  <c r="S5601" i="1"/>
  <c r="O5600" i="1"/>
  <c r="P5600" i="1"/>
  <c r="Q5600" i="1"/>
  <c r="R5600" i="1"/>
  <c r="S5600" i="1"/>
  <c r="O5599" i="1"/>
  <c r="P5599" i="1"/>
  <c r="Q5599" i="1"/>
  <c r="R5599" i="1"/>
  <c r="S5599" i="1"/>
  <c r="O5598" i="1"/>
  <c r="P5598" i="1"/>
  <c r="Q5598" i="1"/>
  <c r="R5598" i="1"/>
  <c r="S5598" i="1"/>
  <c r="O5597" i="1"/>
  <c r="P5597" i="1"/>
  <c r="Q5597" i="1"/>
  <c r="R5597" i="1"/>
  <c r="S5597" i="1"/>
  <c r="O5596" i="1"/>
  <c r="P5596" i="1"/>
  <c r="Q5596" i="1"/>
  <c r="R5596" i="1"/>
  <c r="S5596" i="1"/>
  <c r="O5594" i="1"/>
  <c r="O5595" i="1"/>
  <c r="P5594" i="1"/>
  <c r="P5595" i="1"/>
  <c r="Q5594" i="1"/>
  <c r="Q5595" i="1"/>
  <c r="R5594" i="1"/>
  <c r="R5595" i="1"/>
  <c r="S5594" i="1"/>
  <c r="S5595" i="1"/>
  <c r="O5592" i="1"/>
  <c r="O5593" i="1"/>
  <c r="P5592" i="1"/>
  <c r="P5593" i="1"/>
  <c r="Q5592" i="1"/>
  <c r="Q5593" i="1"/>
  <c r="R5592" i="1"/>
  <c r="R5593" i="1"/>
  <c r="S5592" i="1"/>
  <c r="S5593" i="1"/>
  <c r="O5591" i="1"/>
  <c r="P5591" i="1"/>
  <c r="Q5591" i="1"/>
  <c r="R5591" i="1"/>
  <c r="S5591" i="1"/>
  <c r="O5590" i="1"/>
  <c r="P5590" i="1"/>
  <c r="Q5590" i="1"/>
  <c r="R5590" i="1"/>
  <c r="S5590" i="1"/>
  <c r="O5589" i="1"/>
  <c r="P5589" i="1"/>
  <c r="Q5589" i="1"/>
  <c r="R5589" i="1"/>
  <c r="S5589" i="1"/>
  <c r="O5588" i="1"/>
  <c r="P5588" i="1"/>
  <c r="Q5588" i="1"/>
  <c r="R5588" i="1"/>
  <c r="S5588" i="1"/>
  <c r="O5584" i="1"/>
  <c r="O5585" i="1"/>
  <c r="O5586" i="1"/>
  <c r="O5587" i="1"/>
  <c r="P5584" i="1"/>
  <c r="P5585" i="1"/>
  <c r="P5586" i="1"/>
  <c r="P5587" i="1"/>
  <c r="Q5584" i="1"/>
  <c r="Q5585" i="1"/>
  <c r="Q5586" i="1"/>
  <c r="Q5587" i="1"/>
  <c r="R5584" i="1"/>
  <c r="R5585" i="1"/>
  <c r="R5586" i="1"/>
  <c r="R5587" i="1"/>
  <c r="S5584" i="1"/>
  <c r="S5585" i="1"/>
  <c r="S5586" i="1"/>
  <c r="S5587" i="1"/>
  <c r="O5583" i="1"/>
  <c r="P5583" i="1"/>
  <c r="Q5583" i="1"/>
  <c r="R5583" i="1"/>
  <c r="S5583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O5563" i="1"/>
  <c r="O5564" i="1"/>
  <c r="P5563" i="1"/>
  <c r="P5564" i="1"/>
  <c r="Q5563" i="1"/>
  <c r="Q5564" i="1"/>
  <c r="R5563" i="1"/>
  <c r="R5564" i="1"/>
  <c r="S5563" i="1"/>
  <c r="S5564" i="1"/>
  <c r="O5562" i="1"/>
  <c r="P5562" i="1"/>
  <c r="Q5562" i="1"/>
  <c r="R5562" i="1"/>
  <c r="S5562" i="1"/>
  <c r="O5561" i="1"/>
  <c r="P5561" i="1"/>
  <c r="Q5561" i="1"/>
  <c r="R5561" i="1"/>
  <c r="S5561" i="1"/>
  <c r="O5560" i="1"/>
  <c r="P5560" i="1"/>
  <c r="Q5560" i="1"/>
  <c r="R5560" i="1"/>
  <c r="S5560" i="1"/>
  <c r="O5559" i="1"/>
  <c r="P5559" i="1"/>
  <c r="Q5559" i="1"/>
  <c r="R5559" i="1"/>
  <c r="S5559" i="1"/>
  <c r="O5558" i="1"/>
  <c r="P5558" i="1"/>
  <c r="Q5558" i="1"/>
  <c r="R5558" i="1"/>
  <c r="S5558" i="1"/>
  <c r="O5557" i="1"/>
  <c r="P5557" i="1"/>
  <c r="Q5557" i="1"/>
  <c r="R5557" i="1"/>
  <c r="S5557" i="1"/>
  <c r="O5556" i="1"/>
  <c r="P5556" i="1"/>
  <c r="Q5556" i="1"/>
  <c r="R5556" i="1"/>
  <c r="S5556" i="1"/>
  <c r="O5555" i="1"/>
  <c r="P5555" i="1"/>
  <c r="Q5555" i="1"/>
  <c r="R5555" i="1"/>
  <c r="S5555" i="1"/>
  <c r="O5554" i="1"/>
  <c r="P5554" i="1"/>
  <c r="Q5554" i="1"/>
  <c r="R5554" i="1"/>
  <c r="S5554" i="1"/>
  <c r="O5553" i="1"/>
  <c r="P5553" i="1"/>
  <c r="Q5553" i="1"/>
  <c r="R5553" i="1"/>
  <c r="S5553" i="1"/>
  <c r="O5552" i="1"/>
  <c r="P5552" i="1"/>
  <c r="Q5552" i="1"/>
  <c r="R5552" i="1"/>
  <c r="S5552" i="1"/>
  <c r="O5550" i="1"/>
  <c r="O5551" i="1"/>
  <c r="P5550" i="1"/>
  <c r="P5551" i="1"/>
  <c r="Q5550" i="1"/>
  <c r="Q5551" i="1"/>
  <c r="R5550" i="1"/>
  <c r="R5551" i="1"/>
  <c r="S5550" i="1"/>
  <c r="S5551" i="1"/>
  <c r="O5549" i="1"/>
  <c r="P5549" i="1"/>
  <c r="Q5549" i="1"/>
  <c r="R5549" i="1"/>
  <c r="S5549" i="1"/>
  <c r="O5548" i="1"/>
  <c r="P5548" i="1"/>
  <c r="Q5548" i="1"/>
  <c r="R5548" i="1"/>
  <c r="S5548" i="1"/>
  <c r="O5547" i="1"/>
  <c r="P5547" i="1"/>
  <c r="Q5547" i="1"/>
  <c r="R5547" i="1"/>
  <c r="S5547" i="1"/>
  <c r="O5546" i="1"/>
  <c r="P5546" i="1"/>
  <c r="Q5546" i="1"/>
  <c r="R5546" i="1"/>
  <c r="S5546" i="1"/>
  <c r="O5545" i="1"/>
  <c r="P5545" i="1"/>
  <c r="Q5545" i="1"/>
  <c r="R5545" i="1"/>
  <c r="S5545" i="1"/>
  <c r="O5544" i="1"/>
  <c r="P5544" i="1"/>
  <c r="Q5544" i="1"/>
  <c r="R5544" i="1"/>
  <c r="S5544" i="1"/>
  <c r="O5543" i="1"/>
  <c r="P5543" i="1"/>
  <c r="Q5543" i="1"/>
  <c r="R5543" i="1"/>
  <c r="S5543" i="1"/>
  <c r="O5542" i="1"/>
  <c r="P5542" i="1"/>
  <c r="Q5542" i="1"/>
  <c r="R5542" i="1"/>
  <c r="S5542" i="1"/>
  <c r="O5541" i="1"/>
  <c r="P5541" i="1"/>
  <c r="Q5541" i="1"/>
  <c r="R5541" i="1"/>
  <c r="S5541" i="1"/>
  <c r="O5540" i="1"/>
  <c r="P5540" i="1"/>
  <c r="Q5540" i="1"/>
  <c r="R5540" i="1"/>
  <c r="S5540" i="1"/>
  <c r="O5538" i="1"/>
  <c r="O5539" i="1"/>
  <c r="P5538" i="1"/>
  <c r="P5539" i="1"/>
  <c r="Q5538" i="1"/>
  <c r="Q5539" i="1"/>
  <c r="R5538" i="1"/>
  <c r="R5539" i="1"/>
  <c r="S5538" i="1"/>
  <c r="S5539" i="1"/>
  <c r="O5537" i="1"/>
  <c r="P5537" i="1"/>
  <c r="Q5537" i="1"/>
  <c r="R5537" i="1"/>
  <c r="S5537" i="1"/>
  <c r="O5536" i="1"/>
  <c r="P5536" i="1"/>
  <c r="Q5536" i="1"/>
  <c r="R5536" i="1"/>
  <c r="S5536" i="1"/>
  <c r="O5535" i="1"/>
  <c r="P5535" i="1"/>
  <c r="Q5535" i="1"/>
  <c r="R5535" i="1"/>
  <c r="S5535" i="1"/>
  <c r="O5534" i="1"/>
  <c r="P5534" i="1"/>
  <c r="Q5534" i="1"/>
  <c r="R5534" i="1"/>
  <c r="S5534" i="1"/>
  <c r="O5532" i="1"/>
  <c r="O5533" i="1"/>
  <c r="P5532" i="1"/>
  <c r="P5533" i="1"/>
  <c r="Q5532" i="1"/>
  <c r="Q5533" i="1"/>
  <c r="R5532" i="1"/>
  <c r="R5533" i="1"/>
  <c r="S5532" i="1"/>
  <c r="S5533" i="1"/>
  <c r="O5531" i="1"/>
  <c r="P5531" i="1"/>
  <c r="Q5531" i="1"/>
  <c r="R5531" i="1"/>
  <c r="S5531" i="1"/>
  <c r="O5530" i="1"/>
  <c r="P5530" i="1"/>
  <c r="Q5530" i="1"/>
  <c r="R5530" i="1"/>
  <c r="S5530" i="1"/>
  <c r="O5529" i="1"/>
  <c r="P5529" i="1"/>
  <c r="Q5529" i="1"/>
  <c r="R5529" i="1"/>
  <c r="S5529" i="1"/>
  <c r="O5528" i="1"/>
  <c r="P5528" i="1"/>
  <c r="Q5528" i="1"/>
  <c r="R5528" i="1"/>
  <c r="S5528" i="1"/>
  <c r="O5527" i="1"/>
  <c r="P5527" i="1"/>
  <c r="Q5527" i="1"/>
  <c r="R5527" i="1"/>
  <c r="S5527" i="1"/>
  <c r="O5526" i="1"/>
  <c r="P5526" i="1"/>
  <c r="Q5526" i="1"/>
  <c r="R5526" i="1"/>
  <c r="S5526" i="1"/>
  <c r="O5525" i="1"/>
  <c r="P5525" i="1"/>
  <c r="Q5525" i="1"/>
  <c r="R5525" i="1"/>
  <c r="S5525" i="1"/>
  <c r="O5524" i="1"/>
  <c r="P5524" i="1"/>
  <c r="Q5524" i="1"/>
  <c r="R5524" i="1"/>
  <c r="S5524" i="1"/>
  <c r="O5523" i="1"/>
  <c r="P5523" i="1"/>
  <c r="Q5523" i="1"/>
  <c r="R5523" i="1"/>
  <c r="S5523" i="1"/>
  <c r="O5522" i="1"/>
  <c r="P5522" i="1"/>
  <c r="Q5522" i="1"/>
  <c r="R5522" i="1"/>
  <c r="S5522" i="1"/>
  <c r="O5521" i="1"/>
  <c r="P5521" i="1"/>
  <c r="Q5521" i="1"/>
  <c r="R5521" i="1"/>
  <c r="S5521" i="1"/>
  <c r="O5520" i="1"/>
  <c r="P5520" i="1"/>
  <c r="Q5520" i="1"/>
  <c r="R5520" i="1"/>
  <c r="S5520" i="1"/>
  <c r="O5519" i="1"/>
  <c r="P5519" i="1"/>
  <c r="Q5519" i="1"/>
  <c r="R5519" i="1"/>
  <c r="S5519" i="1"/>
  <c r="O5514" i="1"/>
  <c r="O5515" i="1"/>
  <c r="O5516" i="1"/>
  <c r="O5517" i="1"/>
  <c r="O5518" i="1"/>
  <c r="P5514" i="1"/>
  <c r="P5515" i="1"/>
  <c r="P5516" i="1"/>
  <c r="P5517" i="1"/>
  <c r="P5518" i="1"/>
  <c r="Q5514" i="1"/>
  <c r="Q5515" i="1"/>
  <c r="Q5516" i="1"/>
  <c r="Q5517" i="1"/>
  <c r="Q5518" i="1"/>
  <c r="R5514" i="1"/>
  <c r="R5515" i="1"/>
  <c r="R5516" i="1"/>
  <c r="R5517" i="1"/>
  <c r="R5518" i="1"/>
  <c r="S5514" i="1"/>
  <c r="S5515" i="1"/>
  <c r="S5516" i="1"/>
  <c r="S5517" i="1"/>
  <c r="S5518" i="1"/>
  <c r="O5513" i="1"/>
  <c r="P5513" i="1"/>
  <c r="Q5513" i="1"/>
  <c r="R5513" i="1"/>
  <c r="S5513" i="1"/>
  <c r="O5512" i="1"/>
  <c r="P5512" i="1"/>
  <c r="Q5512" i="1"/>
  <c r="R5512" i="1"/>
  <c r="S5512" i="1"/>
  <c r="O5511" i="1"/>
  <c r="P5511" i="1"/>
  <c r="Q5511" i="1"/>
  <c r="R5511" i="1"/>
  <c r="S5511" i="1"/>
  <c r="O5510" i="1"/>
  <c r="P5510" i="1"/>
  <c r="Q5510" i="1"/>
  <c r="R5510" i="1"/>
  <c r="S5510" i="1"/>
  <c r="O5509" i="1"/>
  <c r="P5509" i="1"/>
  <c r="Q5509" i="1"/>
  <c r="R5509" i="1"/>
  <c r="S5509" i="1"/>
  <c r="O5508" i="1"/>
  <c r="P5508" i="1"/>
  <c r="Q5508" i="1"/>
  <c r="R5508" i="1"/>
  <c r="S5508" i="1"/>
  <c r="O5507" i="1"/>
  <c r="P5507" i="1"/>
  <c r="Q5507" i="1"/>
  <c r="R5507" i="1"/>
  <c r="S5507" i="1"/>
  <c r="O5506" i="1"/>
  <c r="P5506" i="1"/>
  <c r="Q5506" i="1"/>
  <c r="R5506" i="1"/>
  <c r="S5506" i="1"/>
  <c r="O5505" i="1"/>
  <c r="P5505" i="1"/>
  <c r="Q5505" i="1"/>
  <c r="R5505" i="1"/>
  <c r="S5505" i="1"/>
  <c r="O5504" i="1"/>
  <c r="P5504" i="1"/>
  <c r="Q5504" i="1"/>
  <c r="R5504" i="1"/>
  <c r="S5504" i="1"/>
  <c r="O5503" i="1"/>
  <c r="P5503" i="1"/>
  <c r="Q5503" i="1"/>
  <c r="R5503" i="1"/>
  <c r="S5503" i="1"/>
  <c r="O5502" i="1"/>
  <c r="P5502" i="1"/>
  <c r="Q5502" i="1"/>
  <c r="R5502" i="1"/>
  <c r="S5502" i="1"/>
  <c r="O5501" i="1"/>
  <c r="P5501" i="1"/>
  <c r="Q5501" i="1"/>
  <c r="R5501" i="1"/>
  <c r="S5501" i="1"/>
  <c r="O5500" i="1"/>
  <c r="P5500" i="1"/>
  <c r="Q5500" i="1"/>
  <c r="R5500" i="1"/>
  <c r="S5500" i="1"/>
  <c r="O5499" i="1"/>
  <c r="P5499" i="1"/>
  <c r="Q5499" i="1"/>
  <c r="R5499" i="1"/>
  <c r="S5499" i="1"/>
  <c r="O5498" i="1"/>
  <c r="P5498" i="1"/>
  <c r="Q5498" i="1"/>
  <c r="R5498" i="1"/>
  <c r="S5498" i="1"/>
  <c r="O5497" i="1"/>
  <c r="P5497" i="1"/>
  <c r="Q5497" i="1"/>
  <c r="R5497" i="1"/>
  <c r="S5497" i="1"/>
  <c r="O5495" i="1"/>
  <c r="O5496" i="1"/>
  <c r="P5495" i="1"/>
  <c r="P5496" i="1"/>
  <c r="Q5495" i="1"/>
  <c r="Q5496" i="1"/>
  <c r="R5495" i="1"/>
  <c r="R5496" i="1"/>
  <c r="S5495" i="1"/>
  <c r="S5496" i="1"/>
  <c r="O5494" i="1"/>
  <c r="P5494" i="1"/>
  <c r="Q5494" i="1"/>
  <c r="R5494" i="1"/>
  <c r="S5494" i="1"/>
  <c r="O5493" i="1"/>
  <c r="P5493" i="1"/>
  <c r="Q5493" i="1"/>
  <c r="R5493" i="1"/>
  <c r="S5493" i="1"/>
  <c r="O5492" i="1"/>
  <c r="P5492" i="1"/>
  <c r="Q5492" i="1"/>
  <c r="R5492" i="1"/>
  <c r="S5492" i="1"/>
  <c r="O5491" i="1"/>
  <c r="P5491" i="1"/>
  <c r="Q5491" i="1"/>
  <c r="R5491" i="1"/>
  <c r="S5491" i="1"/>
  <c r="O5490" i="1"/>
  <c r="P5490" i="1"/>
  <c r="Q5490" i="1"/>
  <c r="R5490" i="1"/>
  <c r="S5490" i="1"/>
  <c r="O5489" i="1"/>
  <c r="P5489" i="1"/>
  <c r="Q5489" i="1"/>
  <c r="R5489" i="1"/>
  <c r="S5489" i="1"/>
  <c r="O5488" i="1"/>
  <c r="P5488" i="1"/>
  <c r="Q5488" i="1"/>
  <c r="R5488" i="1"/>
  <c r="S5488" i="1"/>
  <c r="O5487" i="1"/>
  <c r="P5487" i="1"/>
  <c r="Q5487" i="1"/>
  <c r="R5487" i="1"/>
  <c r="S5487" i="1"/>
  <c r="O5486" i="1"/>
  <c r="P5486" i="1"/>
  <c r="Q5486" i="1"/>
  <c r="R5486" i="1"/>
  <c r="S5486" i="1"/>
  <c r="O5485" i="1"/>
  <c r="P5485" i="1"/>
  <c r="Q5485" i="1"/>
  <c r="R5485" i="1"/>
  <c r="S5485" i="1"/>
  <c r="O5484" i="1"/>
  <c r="P5484" i="1"/>
  <c r="Q5484" i="1"/>
  <c r="R5484" i="1"/>
  <c r="S5484" i="1"/>
  <c r="O5483" i="1"/>
  <c r="P5483" i="1"/>
  <c r="Q5483" i="1"/>
  <c r="R5483" i="1"/>
  <c r="S5483" i="1"/>
  <c r="O5482" i="1"/>
  <c r="P5482" i="1"/>
  <c r="Q5482" i="1"/>
  <c r="R5482" i="1"/>
  <c r="S5482" i="1"/>
  <c r="O5481" i="1"/>
  <c r="P5481" i="1"/>
  <c r="Q5481" i="1"/>
  <c r="R5481" i="1"/>
  <c r="S5481" i="1"/>
  <c r="O5480" i="1"/>
  <c r="P5480" i="1"/>
  <c r="Q5480" i="1"/>
  <c r="R5480" i="1"/>
  <c r="S5480" i="1"/>
  <c r="O5479" i="1"/>
  <c r="P5479" i="1"/>
  <c r="Q5479" i="1"/>
  <c r="R5479" i="1"/>
  <c r="S5479" i="1"/>
  <c r="O5478" i="1"/>
  <c r="P5478" i="1"/>
  <c r="Q5478" i="1"/>
  <c r="R5478" i="1"/>
  <c r="S5478" i="1"/>
  <c r="O5477" i="1"/>
  <c r="P5477" i="1"/>
  <c r="Q5477" i="1"/>
  <c r="R5477" i="1"/>
  <c r="S5477" i="1"/>
  <c r="O5476" i="1"/>
  <c r="P5476" i="1"/>
  <c r="Q5476" i="1"/>
  <c r="R5476" i="1"/>
  <c r="S5476" i="1"/>
  <c r="O5472" i="1"/>
  <c r="O5473" i="1"/>
  <c r="O5474" i="1"/>
  <c r="O5475" i="1"/>
  <c r="P5472" i="1"/>
  <c r="P5473" i="1"/>
  <c r="P5474" i="1"/>
  <c r="P5475" i="1"/>
  <c r="Q5472" i="1"/>
  <c r="Q5473" i="1"/>
  <c r="Q5474" i="1"/>
  <c r="Q5475" i="1"/>
  <c r="R5472" i="1"/>
  <c r="R5473" i="1"/>
  <c r="R5474" i="1"/>
  <c r="R5475" i="1"/>
  <c r="S5472" i="1"/>
  <c r="S5473" i="1"/>
  <c r="S5474" i="1"/>
  <c r="S5475" i="1"/>
  <c r="O5471" i="1"/>
  <c r="P5471" i="1"/>
  <c r="Q5471" i="1"/>
  <c r="R5471" i="1"/>
  <c r="S5471" i="1"/>
  <c r="O5470" i="1"/>
  <c r="P5470" i="1"/>
  <c r="Q5470" i="1"/>
  <c r="R5470" i="1"/>
  <c r="S5470" i="1"/>
  <c r="O5469" i="1"/>
  <c r="P5469" i="1"/>
  <c r="Q5469" i="1"/>
  <c r="R5469" i="1"/>
  <c r="S5469" i="1"/>
  <c r="O5468" i="1"/>
  <c r="P5468" i="1"/>
  <c r="Q5468" i="1"/>
  <c r="R5468" i="1"/>
  <c r="S5468" i="1"/>
  <c r="O5467" i="1"/>
  <c r="P5467" i="1"/>
  <c r="Q5467" i="1"/>
  <c r="R5467" i="1"/>
  <c r="S5467" i="1"/>
  <c r="O5466" i="1"/>
  <c r="P5466" i="1"/>
  <c r="Q5466" i="1"/>
  <c r="R5466" i="1"/>
  <c r="S5466" i="1"/>
  <c r="O5465" i="1"/>
  <c r="P5465" i="1"/>
  <c r="Q5465" i="1"/>
  <c r="R5465" i="1"/>
  <c r="S5465" i="1"/>
  <c r="O5457" i="1"/>
  <c r="O5458" i="1"/>
  <c r="O5459" i="1"/>
  <c r="O5460" i="1"/>
  <c r="O5461" i="1"/>
  <c r="O5462" i="1"/>
  <c r="O5463" i="1"/>
  <c r="O5464" i="1"/>
  <c r="P5457" i="1"/>
  <c r="P5458" i="1"/>
  <c r="P5459" i="1"/>
  <c r="P5460" i="1"/>
  <c r="P5461" i="1"/>
  <c r="P5462" i="1"/>
  <c r="P5463" i="1"/>
  <c r="P5464" i="1"/>
  <c r="Q5457" i="1"/>
  <c r="Q5458" i="1"/>
  <c r="Q5459" i="1"/>
  <c r="Q5460" i="1"/>
  <c r="Q5461" i="1"/>
  <c r="Q5462" i="1"/>
  <c r="Q5463" i="1"/>
  <c r="Q5464" i="1"/>
  <c r="R5457" i="1"/>
  <c r="R5458" i="1"/>
  <c r="R5459" i="1"/>
  <c r="R5460" i="1"/>
  <c r="R5461" i="1"/>
  <c r="R5462" i="1"/>
  <c r="R5463" i="1"/>
  <c r="R5464" i="1"/>
  <c r="S5457" i="1"/>
  <c r="S5458" i="1"/>
  <c r="S5459" i="1"/>
  <c r="S5460" i="1"/>
  <c r="S5461" i="1"/>
  <c r="S5462" i="1"/>
  <c r="S5463" i="1"/>
  <c r="S5464" i="1"/>
  <c r="O5453" i="1"/>
  <c r="O5454" i="1"/>
  <c r="O5455" i="1"/>
  <c r="O5456" i="1"/>
  <c r="P5453" i="1"/>
  <c r="P5454" i="1"/>
  <c r="P5455" i="1"/>
  <c r="P5456" i="1"/>
  <c r="Q5453" i="1"/>
  <c r="Q5454" i="1"/>
  <c r="Q5455" i="1"/>
  <c r="Q5456" i="1"/>
  <c r="R5453" i="1"/>
  <c r="R5454" i="1"/>
  <c r="R5455" i="1"/>
  <c r="R5456" i="1"/>
  <c r="S5453" i="1"/>
  <c r="S5454" i="1"/>
  <c r="S5455" i="1"/>
  <c r="S5456" i="1"/>
  <c r="O5452" i="1"/>
  <c r="P5452" i="1"/>
  <c r="Q5452" i="1"/>
  <c r="R5452" i="1"/>
  <c r="S5452" i="1"/>
  <c r="O5449" i="1"/>
  <c r="O5450" i="1"/>
  <c r="O5451" i="1"/>
  <c r="P5449" i="1"/>
  <c r="P5450" i="1"/>
  <c r="P5451" i="1"/>
  <c r="Q5449" i="1"/>
  <c r="Q5450" i="1"/>
  <c r="Q5451" i="1"/>
  <c r="R5449" i="1"/>
  <c r="R5450" i="1"/>
  <c r="R5451" i="1"/>
  <c r="S5449" i="1"/>
  <c r="S5450" i="1"/>
  <c r="S5451" i="1"/>
  <c r="O5448" i="1"/>
  <c r="P5448" i="1"/>
  <c r="Q5448" i="1"/>
  <c r="R5448" i="1"/>
  <c r="S5448" i="1"/>
  <c r="O5447" i="1"/>
  <c r="P5447" i="1"/>
  <c r="Q5447" i="1"/>
  <c r="R5447" i="1"/>
  <c r="S5447" i="1"/>
  <c r="O5446" i="1"/>
  <c r="P5446" i="1"/>
  <c r="Q5446" i="1"/>
  <c r="R5446" i="1"/>
  <c r="S5446" i="1"/>
  <c r="O5445" i="1"/>
  <c r="P5445" i="1"/>
  <c r="Q5445" i="1"/>
  <c r="R5445" i="1"/>
  <c r="S5445" i="1"/>
  <c r="O5444" i="1"/>
  <c r="P5444" i="1"/>
  <c r="Q5444" i="1"/>
  <c r="R5444" i="1"/>
  <c r="S5444" i="1"/>
  <c r="O5443" i="1"/>
  <c r="P5443" i="1"/>
  <c r="Q5443" i="1"/>
  <c r="R5443" i="1"/>
  <c r="S5443" i="1"/>
  <c r="O5442" i="1"/>
  <c r="P5442" i="1"/>
  <c r="Q5442" i="1"/>
  <c r="R5442" i="1"/>
  <c r="S5442" i="1"/>
  <c r="O5441" i="1"/>
  <c r="P5441" i="1"/>
  <c r="Q5441" i="1"/>
  <c r="R5441" i="1"/>
  <c r="S5441" i="1"/>
  <c r="O5440" i="1"/>
  <c r="P5440" i="1"/>
  <c r="Q5440" i="1"/>
  <c r="R5440" i="1"/>
  <c r="S5440" i="1"/>
  <c r="O5439" i="1"/>
  <c r="P5439" i="1"/>
  <c r="Q5439" i="1"/>
  <c r="R5439" i="1"/>
  <c r="S5439" i="1"/>
  <c r="O5438" i="1"/>
  <c r="P5438" i="1"/>
  <c r="Q5438" i="1"/>
  <c r="R5438" i="1"/>
  <c r="S5438" i="1"/>
  <c r="O5437" i="1"/>
  <c r="P5437" i="1"/>
  <c r="Q5437" i="1"/>
  <c r="R5437" i="1"/>
  <c r="S5437" i="1"/>
  <c r="O5436" i="1"/>
  <c r="P5436" i="1"/>
  <c r="Q5436" i="1"/>
  <c r="R5436" i="1"/>
  <c r="S5436" i="1"/>
  <c r="O5434" i="1"/>
  <c r="O5435" i="1"/>
  <c r="P5434" i="1"/>
  <c r="P5435" i="1"/>
  <c r="Q5434" i="1"/>
  <c r="Q5435" i="1"/>
  <c r="R5434" i="1"/>
  <c r="R5435" i="1"/>
  <c r="S5434" i="1"/>
  <c r="S5435" i="1"/>
  <c r="O5433" i="1"/>
  <c r="P5433" i="1"/>
  <c r="Q5433" i="1"/>
  <c r="R5433" i="1"/>
  <c r="S5433" i="1"/>
  <c r="O5432" i="1"/>
  <c r="P5432" i="1"/>
  <c r="Q5432" i="1"/>
  <c r="R5432" i="1"/>
  <c r="S5432" i="1"/>
  <c r="O5428" i="1"/>
  <c r="O5429" i="1"/>
  <c r="O5430" i="1"/>
  <c r="O5431" i="1"/>
  <c r="P5428" i="1"/>
  <c r="P5429" i="1"/>
  <c r="P5430" i="1"/>
  <c r="P5431" i="1"/>
  <c r="Q5428" i="1"/>
  <c r="Q5429" i="1"/>
  <c r="Q5430" i="1"/>
  <c r="Q5431" i="1"/>
  <c r="R5428" i="1"/>
  <c r="R5429" i="1"/>
  <c r="R5430" i="1"/>
  <c r="R5431" i="1"/>
  <c r="S5428" i="1"/>
  <c r="S5429" i="1"/>
  <c r="S5430" i="1"/>
  <c r="S5431" i="1"/>
  <c r="O5427" i="1"/>
  <c r="P5427" i="1"/>
  <c r="Q5427" i="1"/>
  <c r="R5427" i="1"/>
  <c r="S5427" i="1"/>
  <c r="O5426" i="1"/>
  <c r="P5426" i="1"/>
  <c r="Q5426" i="1"/>
  <c r="R5426" i="1"/>
  <c r="S5426" i="1"/>
  <c r="O5425" i="1"/>
  <c r="P5425" i="1"/>
  <c r="Q5425" i="1"/>
  <c r="R5425" i="1"/>
  <c r="S5425" i="1"/>
  <c r="O5424" i="1"/>
  <c r="P5424" i="1"/>
  <c r="Q5424" i="1"/>
  <c r="R5424" i="1"/>
  <c r="S5424" i="1"/>
  <c r="O5423" i="1"/>
  <c r="P5423" i="1"/>
  <c r="Q5423" i="1"/>
  <c r="R5423" i="1"/>
  <c r="S5423" i="1"/>
  <c r="O5422" i="1"/>
  <c r="P5422" i="1"/>
  <c r="Q5422" i="1"/>
  <c r="R5422" i="1"/>
  <c r="S5422" i="1"/>
  <c r="O5421" i="1"/>
  <c r="P5421" i="1"/>
  <c r="Q5421" i="1"/>
  <c r="R5421" i="1"/>
  <c r="S5421" i="1"/>
  <c r="O5417" i="1"/>
  <c r="O5418" i="1"/>
  <c r="O5419" i="1"/>
  <c r="O5420" i="1"/>
  <c r="P5417" i="1"/>
  <c r="P5418" i="1"/>
  <c r="P5419" i="1"/>
  <c r="P5420" i="1"/>
  <c r="Q5417" i="1"/>
  <c r="Q5418" i="1"/>
  <c r="Q5419" i="1"/>
  <c r="Q5420" i="1"/>
  <c r="R5417" i="1"/>
  <c r="R5418" i="1"/>
  <c r="R5419" i="1"/>
  <c r="R5420" i="1"/>
  <c r="S5417" i="1"/>
  <c r="S5418" i="1"/>
  <c r="S5419" i="1"/>
  <c r="S5420" i="1"/>
  <c r="O5415" i="1"/>
  <c r="O5416" i="1"/>
  <c r="P5415" i="1"/>
  <c r="P5416" i="1"/>
  <c r="Q5415" i="1"/>
  <c r="Q5416" i="1"/>
  <c r="R5415" i="1"/>
  <c r="R5416" i="1"/>
  <c r="S5415" i="1"/>
  <c r="S5416" i="1"/>
  <c r="O5398" i="1"/>
  <c r="P5398" i="1"/>
  <c r="Q5398" i="1"/>
  <c r="R5398" i="1"/>
  <c r="S5398" i="1"/>
  <c r="O5411" i="1"/>
  <c r="O5412" i="1"/>
  <c r="O5413" i="1"/>
  <c r="O5414" i="1"/>
  <c r="P5411" i="1"/>
  <c r="P5412" i="1"/>
  <c r="P5413" i="1"/>
  <c r="P5414" i="1"/>
  <c r="Q5411" i="1"/>
  <c r="Q5412" i="1"/>
  <c r="Q5413" i="1"/>
  <c r="Q5414" i="1"/>
  <c r="R5411" i="1"/>
  <c r="R5412" i="1"/>
  <c r="R5413" i="1"/>
  <c r="R5414" i="1"/>
  <c r="S5411" i="1"/>
  <c r="S5412" i="1"/>
  <c r="S5413" i="1"/>
  <c r="S5414" i="1"/>
  <c r="O5410" i="1"/>
  <c r="P5410" i="1"/>
  <c r="Q5410" i="1"/>
  <c r="R5410" i="1"/>
  <c r="S5410" i="1"/>
  <c r="O5407" i="1"/>
  <c r="O5408" i="1"/>
  <c r="O5409" i="1"/>
  <c r="P5407" i="1"/>
  <c r="P5408" i="1"/>
  <c r="P5409" i="1"/>
  <c r="Q5407" i="1"/>
  <c r="Q5408" i="1"/>
  <c r="Q5409" i="1"/>
  <c r="R5407" i="1"/>
  <c r="R5408" i="1"/>
  <c r="R5409" i="1"/>
  <c r="S5407" i="1"/>
  <c r="S5408" i="1"/>
  <c r="S5409" i="1"/>
  <c r="O5406" i="1"/>
  <c r="P5406" i="1"/>
  <c r="Q5406" i="1"/>
  <c r="R5406" i="1"/>
  <c r="S5406" i="1"/>
  <c r="O5405" i="1"/>
  <c r="P5405" i="1"/>
  <c r="Q5405" i="1"/>
  <c r="R5405" i="1"/>
  <c r="S5405" i="1"/>
  <c r="O5402" i="1"/>
  <c r="O5403" i="1"/>
  <c r="O5404" i="1"/>
  <c r="P5402" i="1"/>
  <c r="P5403" i="1"/>
  <c r="P5404" i="1"/>
  <c r="Q5402" i="1"/>
  <c r="Q5403" i="1"/>
  <c r="Q5404" i="1"/>
  <c r="R5402" i="1"/>
  <c r="R5403" i="1"/>
  <c r="R5404" i="1"/>
  <c r="S5402" i="1"/>
  <c r="S5403" i="1"/>
  <c r="S5404" i="1"/>
  <c r="O5401" i="1"/>
  <c r="P5401" i="1"/>
  <c r="Q5401" i="1"/>
  <c r="R5401" i="1"/>
  <c r="S5401" i="1"/>
  <c r="O5392" i="1"/>
  <c r="O5393" i="1"/>
  <c r="O5394" i="1"/>
  <c r="O5395" i="1"/>
  <c r="O5396" i="1"/>
  <c r="O5397" i="1"/>
  <c r="O5399" i="1"/>
  <c r="O5400" i="1"/>
  <c r="P5392" i="1"/>
  <c r="P5393" i="1"/>
  <c r="P5394" i="1"/>
  <c r="P5395" i="1"/>
  <c r="P5396" i="1"/>
  <c r="P5397" i="1"/>
  <c r="P5399" i="1"/>
  <c r="P5400" i="1"/>
  <c r="Q5392" i="1"/>
  <c r="Q5393" i="1"/>
  <c r="Q5394" i="1"/>
  <c r="Q5395" i="1"/>
  <c r="Q5396" i="1"/>
  <c r="Q5397" i="1"/>
  <c r="Q5399" i="1"/>
  <c r="Q5400" i="1"/>
  <c r="R5392" i="1"/>
  <c r="R5393" i="1"/>
  <c r="R5394" i="1"/>
  <c r="R5395" i="1"/>
  <c r="R5396" i="1"/>
  <c r="R5397" i="1"/>
  <c r="R5399" i="1"/>
  <c r="R5400" i="1"/>
  <c r="S5392" i="1"/>
  <c r="S5393" i="1"/>
  <c r="S5394" i="1"/>
  <c r="S5395" i="1"/>
  <c r="S5396" i="1"/>
  <c r="S5397" i="1"/>
  <c r="S5399" i="1"/>
  <c r="S5400" i="1"/>
  <c r="O5391" i="1"/>
  <c r="P5391" i="1"/>
  <c r="Q5391" i="1"/>
  <c r="R5391" i="1"/>
  <c r="S5391" i="1"/>
  <c r="O5390" i="1"/>
  <c r="P5390" i="1"/>
  <c r="Q5390" i="1"/>
  <c r="R5390" i="1"/>
  <c r="S5390" i="1"/>
  <c r="O5389" i="1"/>
  <c r="P5389" i="1"/>
  <c r="Q5389" i="1"/>
  <c r="R5389" i="1"/>
  <c r="S5389" i="1"/>
  <c r="O5388" i="1"/>
  <c r="P5388" i="1"/>
  <c r="Q5388" i="1"/>
  <c r="R5388" i="1"/>
  <c r="S5388" i="1"/>
  <c r="O5387" i="1"/>
  <c r="P5387" i="1"/>
  <c r="Q5387" i="1"/>
  <c r="R5387" i="1"/>
  <c r="S5387" i="1"/>
  <c r="O5386" i="1"/>
  <c r="P5386" i="1"/>
  <c r="Q5386" i="1"/>
  <c r="R5386" i="1"/>
  <c r="S5386" i="1"/>
  <c r="O5385" i="1"/>
  <c r="P5385" i="1"/>
  <c r="Q5385" i="1"/>
  <c r="R5385" i="1"/>
  <c r="S5385" i="1"/>
  <c r="O5384" i="1"/>
  <c r="P5384" i="1"/>
  <c r="Q5384" i="1"/>
  <c r="R5384" i="1"/>
  <c r="S5384" i="1"/>
  <c r="O5383" i="1"/>
  <c r="P5383" i="1"/>
  <c r="Q5383" i="1"/>
  <c r="R5383" i="1"/>
  <c r="S5383" i="1"/>
  <c r="O5382" i="1"/>
  <c r="P5382" i="1"/>
  <c r="Q5382" i="1"/>
  <c r="R5382" i="1"/>
  <c r="S5382" i="1"/>
  <c r="O5381" i="1"/>
  <c r="P5381" i="1"/>
  <c r="Q5381" i="1"/>
  <c r="R5381" i="1"/>
  <c r="S5381" i="1"/>
  <c r="O5380" i="1"/>
  <c r="P5380" i="1"/>
  <c r="Q5380" i="1"/>
  <c r="R5380" i="1"/>
  <c r="S5380" i="1"/>
  <c r="O5379" i="1"/>
  <c r="P5379" i="1"/>
  <c r="Q5379" i="1"/>
  <c r="R5379" i="1"/>
  <c r="S5379" i="1"/>
  <c r="O5378" i="1"/>
  <c r="P5378" i="1"/>
  <c r="Q5378" i="1"/>
  <c r="R5378" i="1"/>
  <c r="S5378" i="1"/>
  <c r="O5374" i="1"/>
  <c r="O5375" i="1"/>
  <c r="O5376" i="1"/>
  <c r="O5377" i="1"/>
  <c r="P5374" i="1"/>
  <c r="P5375" i="1"/>
  <c r="P5376" i="1"/>
  <c r="P5377" i="1"/>
  <c r="Q5374" i="1"/>
  <c r="Q5375" i="1"/>
  <c r="Q5376" i="1"/>
  <c r="Q5377" i="1"/>
  <c r="R5374" i="1"/>
  <c r="R5375" i="1"/>
  <c r="R5376" i="1"/>
  <c r="R5377" i="1"/>
  <c r="S5374" i="1"/>
  <c r="S5375" i="1"/>
  <c r="S5376" i="1"/>
  <c r="S5377" i="1"/>
  <c r="O5373" i="1"/>
  <c r="P5373" i="1"/>
  <c r="Q5373" i="1"/>
  <c r="R5373" i="1"/>
  <c r="S5373" i="1"/>
  <c r="O5372" i="1"/>
  <c r="P5372" i="1"/>
  <c r="Q5372" i="1"/>
  <c r="R5372" i="1"/>
  <c r="S5372" i="1"/>
  <c r="O5371" i="1"/>
  <c r="P5371" i="1"/>
  <c r="Q5371" i="1"/>
  <c r="R5371" i="1"/>
  <c r="S5371" i="1"/>
  <c r="O5370" i="1"/>
  <c r="P5370" i="1"/>
  <c r="Q5370" i="1"/>
  <c r="R5370" i="1"/>
  <c r="S5370" i="1"/>
  <c r="O5369" i="1"/>
  <c r="P5369" i="1"/>
  <c r="Q5369" i="1"/>
  <c r="R5369" i="1"/>
  <c r="S5369" i="1"/>
  <c r="O5367" i="1"/>
  <c r="O5368" i="1"/>
  <c r="P5367" i="1"/>
  <c r="P5368" i="1"/>
  <c r="Q5367" i="1"/>
  <c r="Q5368" i="1"/>
  <c r="R5367" i="1"/>
  <c r="R5368" i="1"/>
  <c r="S5367" i="1"/>
  <c r="S5368" i="1"/>
  <c r="O5366" i="1"/>
  <c r="P5366" i="1"/>
  <c r="Q5366" i="1"/>
  <c r="R5366" i="1"/>
  <c r="S5366" i="1"/>
  <c r="O5365" i="1"/>
  <c r="P5365" i="1"/>
  <c r="Q5365" i="1"/>
  <c r="R5365" i="1"/>
  <c r="S5365" i="1"/>
  <c r="O5364" i="1"/>
  <c r="P5364" i="1"/>
  <c r="Q5364" i="1"/>
  <c r="R5364" i="1"/>
  <c r="S5364" i="1"/>
  <c r="O5363" i="1"/>
  <c r="P5363" i="1"/>
  <c r="Q5363" i="1"/>
  <c r="R5363" i="1"/>
  <c r="S5363" i="1"/>
  <c r="O5362" i="1"/>
  <c r="P5362" i="1"/>
  <c r="Q5362" i="1"/>
  <c r="R5362" i="1"/>
  <c r="S5362" i="1"/>
  <c r="O5361" i="1"/>
  <c r="P5361" i="1"/>
  <c r="Q5361" i="1"/>
  <c r="R5361" i="1"/>
  <c r="S5361" i="1"/>
  <c r="O5360" i="1"/>
  <c r="P5360" i="1"/>
  <c r="Q5360" i="1"/>
  <c r="R5360" i="1"/>
  <c r="S5360" i="1"/>
  <c r="O5359" i="1"/>
  <c r="P5359" i="1"/>
  <c r="Q5359" i="1"/>
  <c r="R5359" i="1"/>
  <c r="S5359" i="1"/>
  <c r="O5358" i="1"/>
  <c r="P5358" i="1"/>
  <c r="Q5358" i="1"/>
  <c r="R5358" i="1"/>
  <c r="S5358" i="1"/>
  <c r="O5357" i="1"/>
  <c r="P5357" i="1"/>
  <c r="Q5357" i="1"/>
  <c r="R5357" i="1"/>
  <c r="S5357" i="1"/>
  <c r="O5356" i="1"/>
  <c r="P5356" i="1"/>
  <c r="Q5356" i="1"/>
  <c r="R5356" i="1"/>
  <c r="S5356" i="1"/>
  <c r="O5355" i="1"/>
  <c r="P5355" i="1"/>
  <c r="Q5355" i="1"/>
  <c r="R5355" i="1"/>
  <c r="S5355" i="1"/>
  <c r="O5354" i="1"/>
  <c r="P5354" i="1"/>
  <c r="Q5354" i="1"/>
  <c r="R5354" i="1"/>
  <c r="S5354" i="1"/>
  <c r="O5353" i="1"/>
  <c r="P5353" i="1"/>
  <c r="Q5353" i="1"/>
  <c r="R5353" i="1"/>
  <c r="S5353" i="1"/>
  <c r="O5352" i="1"/>
  <c r="P5352" i="1"/>
  <c r="Q5352" i="1"/>
  <c r="R5352" i="1"/>
  <c r="S5352" i="1"/>
  <c r="O5351" i="1"/>
  <c r="P5351" i="1"/>
  <c r="Q5351" i="1"/>
  <c r="R5351" i="1"/>
  <c r="S5351" i="1"/>
  <c r="O5350" i="1"/>
  <c r="P5350" i="1"/>
  <c r="Q5350" i="1"/>
  <c r="R5350" i="1"/>
  <c r="S5350" i="1"/>
  <c r="O5349" i="1"/>
  <c r="P5349" i="1"/>
  <c r="Q5349" i="1"/>
  <c r="R5349" i="1"/>
  <c r="S5349" i="1"/>
  <c r="O5348" i="1"/>
  <c r="P5348" i="1"/>
  <c r="Q5348" i="1"/>
  <c r="R5348" i="1"/>
  <c r="S5348" i="1"/>
  <c r="O5347" i="1"/>
  <c r="P5347" i="1"/>
  <c r="Q5347" i="1"/>
  <c r="R5347" i="1"/>
  <c r="S5347" i="1"/>
  <c r="O5346" i="1"/>
  <c r="P5346" i="1"/>
  <c r="Q5346" i="1"/>
  <c r="R5346" i="1"/>
  <c r="S5346" i="1"/>
  <c r="O5345" i="1"/>
  <c r="P5345" i="1"/>
  <c r="Q5345" i="1"/>
  <c r="R5345" i="1"/>
  <c r="S5345" i="1"/>
  <c r="O5344" i="1"/>
  <c r="P5344" i="1"/>
  <c r="Q5344" i="1"/>
  <c r="R5344" i="1"/>
  <c r="S5344" i="1"/>
  <c r="O5343" i="1"/>
  <c r="P5343" i="1"/>
  <c r="Q5343" i="1"/>
  <c r="R5343" i="1"/>
  <c r="S5343" i="1"/>
  <c r="O5342" i="1"/>
  <c r="P5342" i="1"/>
  <c r="Q5342" i="1"/>
  <c r="R5342" i="1"/>
  <c r="S5342" i="1"/>
  <c r="O5341" i="1"/>
  <c r="P5341" i="1"/>
  <c r="Q5341" i="1"/>
  <c r="R5341" i="1"/>
  <c r="S5341" i="1"/>
  <c r="O5340" i="1"/>
  <c r="P5340" i="1"/>
  <c r="Q5340" i="1"/>
  <c r="R5340" i="1"/>
  <c r="S5340" i="1"/>
  <c r="O5339" i="1"/>
  <c r="P5339" i="1"/>
  <c r="Q5339" i="1"/>
  <c r="R5339" i="1"/>
  <c r="S5339" i="1"/>
  <c r="O5338" i="1"/>
  <c r="P5338" i="1"/>
  <c r="Q5338" i="1"/>
  <c r="R5338" i="1"/>
  <c r="S5338" i="1"/>
  <c r="O5337" i="1"/>
  <c r="P5337" i="1"/>
  <c r="Q5337" i="1"/>
  <c r="R5337" i="1"/>
  <c r="S5337" i="1"/>
  <c r="O5336" i="1"/>
  <c r="P5336" i="1"/>
  <c r="Q5336" i="1"/>
  <c r="R5336" i="1"/>
  <c r="S5336" i="1"/>
  <c r="O5335" i="1"/>
  <c r="P5335" i="1"/>
  <c r="Q5335" i="1"/>
  <c r="R5335" i="1"/>
  <c r="S5335" i="1"/>
  <c r="O5334" i="1"/>
  <c r="P5334" i="1"/>
  <c r="Q5334" i="1"/>
  <c r="R5334" i="1"/>
  <c r="S5334" i="1"/>
  <c r="O5333" i="1"/>
  <c r="P5333" i="1"/>
  <c r="Q5333" i="1"/>
  <c r="R5333" i="1"/>
  <c r="S5333" i="1"/>
  <c r="O5332" i="1"/>
  <c r="P5332" i="1"/>
  <c r="Q5332" i="1"/>
  <c r="R5332" i="1"/>
  <c r="S5332" i="1"/>
  <c r="O5331" i="1"/>
  <c r="P5331" i="1"/>
  <c r="Q5331" i="1"/>
  <c r="R5331" i="1"/>
  <c r="S5331" i="1"/>
  <c r="O5330" i="1"/>
  <c r="P5330" i="1"/>
  <c r="Q5330" i="1"/>
  <c r="R5330" i="1"/>
  <c r="S5330" i="1"/>
  <c r="O5329" i="1"/>
  <c r="P5329" i="1"/>
  <c r="Q5329" i="1"/>
  <c r="R5329" i="1"/>
  <c r="S5329" i="1"/>
  <c r="O5328" i="1"/>
  <c r="P5328" i="1"/>
  <c r="Q5328" i="1"/>
  <c r="R5328" i="1"/>
  <c r="S5328" i="1"/>
  <c r="O5327" i="1"/>
  <c r="P5327" i="1"/>
  <c r="Q5327" i="1"/>
  <c r="R5327" i="1"/>
  <c r="S5327" i="1"/>
  <c r="O5326" i="1"/>
  <c r="P5326" i="1"/>
  <c r="Q5326" i="1"/>
  <c r="R5326" i="1"/>
  <c r="S5326" i="1"/>
  <c r="O5325" i="1"/>
  <c r="P5325" i="1"/>
  <c r="Q5325" i="1"/>
  <c r="R5325" i="1"/>
  <c r="S5325" i="1"/>
  <c r="O5324" i="1"/>
  <c r="P5324" i="1"/>
  <c r="Q5324" i="1"/>
  <c r="R5324" i="1"/>
  <c r="S5324" i="1"/>
  <c r="O5322" i="1"/>
  <c r="O5323" i="1"/>
  <c r="P5322" i="1"/>
  <c r="P5323" i="1"/>
  <c r="Q5322" i="1"/>
  <c r="Q5323" i="1"/>
  <c r="R5322" i="1"/>
  <c r="R5323" i="1"/>
  <c r="S5322" i="1"/>
  <c r="S5323" i="1"/>
  <c r="O5321" i="1"/>
  <c r="P5321" i="1"/>
  <c r="Q5321" i="1"/>
  <c r="R5321" i="1"/>
  <c r="S5321" i="1"/>
  <c r="O5320" i="1"/>
  <c r="P5320" i="1"/>
  <c r="Q5320" i="1"/>
  <c r="R5320" i="1"/>
  <c r="S5320" i="1"/>
  <c r="O5319" i="1"/>
  <c r="P5319" i="1"/>
  <c r="Q5319" i="1"/>
  <c r="R5319" i="1"/>
  <c r="S5319" i="1"/>
  <c r="O5318" i="1"/>
  <c r="P5318" i="1"/>
  <c r="Q5318" i="1"/>
  <c r="R5318" i="1"/>
  <c r="S5318" i="1"/>
  <c r="O5317" i="1"/>
  <c r="P5317" i="1"/>
  <c r="Q5317" i="1"/>
  <c r="R5317" i="1"/>
  <c r="S5317" i="1"/>
  <c r="O5315" i="1"/>
  <c r="O5316" i="1"/>
  <c r="P5315" i="1"/>
  <c r="P5316" i="1"/>
  <c r="Q5315" i="1"/>
  <c r="Q5316" i="1"/>
  <c r="R5315" i="1"/>
  <c r="R5316" i="1"/>
  <c r="S5315" i="1"/>
  <c r="S5316" i="1"/>
  <c r="O5312" i="1"/>
  <c r="O5313" i="1"/>
  <c r="O5314" i="1"/>
  <c r="P5312" i="1"/>
  <c r="P5313" i="1"/>
  <c r="P5314" i="1"/>
  <c r="Q5312" i="1"/>
  <c r="Q5313" i="1"/>
  <c r="Q5314" i="1"/>
  <c r="R5312" i="1"/>
  <c r="R5313" i="1"/>
  <c r="R5314" i="1"/>
  <c r="S5312" i="1"/>
  <c r="S5313" i="1"/>
  <c r="S5314" i="1"/>
  <c r="O5311" i="1"/>
  <c r="P5311" i="1"/>
  <c r="Q5311" i="1"/>
  <c r="R5311" i="1"/>
  <c r="S5311" i="1"/>
  <c r="O5310" i="1"/>
  <c r="P5310" i="1"/>
  <c r="Q5310" i="1"/>
  <c r="R5310" i="1"/>
  <c r="S5310" i="1"/>
  <c r="O5309" i="1"/>
  <c r="P5309" i="1"/>
  <c r="Q5309" i="1"/>
  <c r="R5309" i="1"/>
  <c r="S5309" i="1"/>
  <c r="O5308" i="1"/>
  <c r="P5308" i="1"/>
  <c r="Q5308" i="1"/>
  <c r="R5308" i="1"/>
  <c r="S5308" i="1"/>
  <c r="O5307" i="1"/>
  <c r="P5307" i="1"/>
  <c r="Q5307" i="1"/>
  <c r="R5307" i="1"/>
  <c r="S5307" i="1"/>
  <c r="O5306" i="1"/>
  <c r="P5306" i="1"/>
  <c r="Q5306" i="1"/>
  <c r="R5306" i="1"/>
  <c r="S5306" i="1"/>
  <c r="O5304" i="1"/>
  <c r="O5305" i="1"/>
  <c r="P5304" i="1"/>
  <c r="P5305" i="1"/>
  <c r="Q5304" i="1"/>
  <c r="Q5305" i="1"/>
  <c r="R5304" i="1"/>
  <c r="R5305" i="1"/>
  <c r="S5304" i="1"/>
  <c r="S5305" i="1"/>
  <c r="O5303" i="1"/>
  <c r="P5303" i="1"/>
  <c r="Q5303" i="1"/>
  <c r="R5303" i="1"/>
  <c r="S5303" i="1"/>
  <c r="O5302" i="1"/>
  <c r="P5302" i="1"/>
  <c r="Q5302" i="1"/>
  <c r="R5302" i="1"/>
  <c r="S5302" i="1"/>
  <c r="O5301" i="1"/>
  <c r="P5301" i="1"/>
  <c r="Q5301" i="1"/>
  <c r="R5301" i="1"/>
  <c r="S5301" i="1"/>
  <c r="O5300" i="1"/>
  <c r="P5300" i="1"/>
  <c r="Q5300" i="1"/>
  <c r="R5300" i="1"/>
  <c r="S5300" i="1"/>
  <c r="O5299" i="1"/>
  <c r="P5299" i="1"/>
  <c r="Q5299" i="1"/>
  <c r="R5299" i="1"/>
  <c r="S5299" i="1"/>
  <c r="O5298" i="1"/>
  <c r="P5298" i="1"/>
  <c r="Q5298" i="1"/>
  <c r="R5298" i="1"/>
  <c r="S5298" i="1"/>
  <c r="O5297" i="1"/>
  <c r="P5297" i="1"/>
  <c r="Q5297" i="1"/>
  <c r="R5297" i="1"/>
  <c r="S5297" i="1"/>
  <c r="O5296" i="1"/>
  <c r="P5296" i="1"/>
  <c r="Q5296" i="1"/>
  <c r="R5296" i="1"/>
  <c r="S5296" i="1"/>
  <c r="O5295" i="1"/>
  <c r="P5295" i="1"/>
  <c r="Q5295" i="1"/>
  <c r="R5295" i="1"/>
  <c r="S5295" i="1"/>
  <c r="O5294" i="1"/>
  <c r="P5294" i="1"/>
  <c r="Q5294" i="1"/>
  <c r="R5294" i="1"/>
  <c r="S5294" i="1"/>
  <c r="O5293" i="1"/>
  <c r="P5293" i="1"/>
  <c r="Q5293" i="1"/>
  <c r="R5293" i="1"/>
  <c r="S5293" i="1"/>
  <c r="O5292" i="1"/>
  <c r="P5292" i="1"/>
  <c r="Q5292" i="1"/>
  <c r="R5292" i="1"/>
  <c r="S5292" i="1"/>
  <c r="O5291" i="1"/>
  <c r="P5291" i="1"/>
  <c r="Q5291" i="1"/>
  <c r="R5291" i="1"/>
  <c r="S5291" i="1"/>
  <c r="O5290" i="1"/>
  <c r="P5290" i="1"/>
  <c r="Q5290" i="1"/>
  <c r="R5290" i="1"/>
  <c r="S5290" i="1"/>
  <c r="O5289" i="1"/>
  <c r="P5289" i="1"/>
  <c r="Q5289" i="1"/>
  <c r="R5289" i="1"/>
  <c r="S5289" i="1"/>
  <c r="O5288" i="1"/>
  <c r="P5288" i="1"/>
  <c r="Q5288" i="1"/>
  <c r="R5288" i="1"/>
  <c r="S5288" i="1"/>
  <c r="O5287" i="1"/>
  <c r="P5287" i="1"/>
  <c r="Q5287" i="1"/>
  <c r="R5287" i="1"/>
  <c r="S5287" i="1"/>
  <c r="I33" i="9"/>
  <c r="I32" i="9"/>
  <c r="I31" i="9"/>
  <c r="I29" i="9"/>
  <c r="I30" i="9"/>
  <c r="O5286" i="1"/>
  <c r="P5286" i="1"/>
  <c r="Q5286" i="1"/>
  <c r="R5286" i="1"/>
  <c r="S5286" i="1"/>
  <c r="O5285" i="1"/>
  <c r="P5285" i="1"/>
  <c r="Q5285" i="1"/>
  <c r="R5285" i="1"/>
  <c r="S5285" i="1"/>
  <c r="O5282" i="1"/>
  <c r="O5283" i="1"/>
  <c r="O5284" i="1"/>
  <c r="P5282" i="1"/>
  <c r="P5283" i="1"/>
  <c r="P5284" i="1"/>
  <c r="Q5282" i="1"/>
  <c r="Q5283" i="1"/>
  <c r="Q5284" i="1"/>
  <c r="R5282" i="1"/>
  <c r="R5283" i="1"/>
  <c r="R5284" i="1"/>
  <c r="S5282" i="1"/>
  <c r="S5283" i="1"/>
  <c r="S5284" i="1"/>
  <c r="O5280" i="1"/>
  <c r="O5281" i="1"/>
  <c r="P5280" i="1"/>
  <c r="P5281" i="1"/>
  <c r="Q5280" i="1"/>
  <c r="Q5281" i="1"/>
  <c r="R5280" i="1"/>
  <c r="R5281" i="1"/>
  <c r="S5280" i="1"/>
  <c r="S5281" i="1"/>
  <c r="O5279" i="1"/>
  <c r="P5279" i="1"/>
  <c r="Q5279" i="1"/>
  <c r="R5279" i="1"/>
  <c r="S5279" i="1"/>
  <c r="O5278" i="1"/>
  <c r="P5278" i="1"/>
  <c r="Q5278" i="1"/>
  <c r="R5278" i="1"/>
  <c r="S5278" i="1"/>
  <c r="O5277" i="1"/>
  <c r="P5277" i="1"/>
  <c r="Q5277" i="1"/>
  <c r="R5277" i="1"/>
  <c r="S5277" i="1"/>
  <c r="O5276" i="1"/>
  <c r="P5276" i="1"/>
  <c r="Q5276" i="1"/>
  <c r="R5276" i="1"/>
  <c r="S5276" i="1"/>
  <c r="O5275" i="1"/>
  <c r="P5275" i="1"/>
  <c r="Q5275" i="1"/>
  <c r="R5275" i="1"/>
  <c r="S5275" i="1"/>
  <c r="O5274" i="1"/>
  <c r="P5274" i="1"/>
  <c r="Q5274" i="1"/>
  <c r="R5274" i="1"/>
  <c r="S5274" i="1"/>
  <c r="O5273" i="1"/>
  <c r="P5273" i="1"/>
  <c r="Q5273" i="1"/>
  <c r="R5273" i="1"/>
  <c r="S5273" i="1"/>
  <c r="O5272" i="1"/>
  <c r="P5272" i="1"/>
  <c r="Q5272" i="1"/>
  <c r="R5272" i="1"/>
  <c r="S5272" i="1"/>
  <c r="O5271" i="1"/>
  <c r="P5271" i="1"/>
  <c r="Q5271" i="1"/>
  <c r="R5271" i="1"/>
  <c r="S5271" i="1"/>
  <c r="O5270" i="1"/>
  <c r="P5270" i="1"/>
  <c r="Q5270" i="1"/>
  <c r="R5270" i="1"/>
  <c r="S5270" i="1"/>
  <c r="O5269" i="1"/>
  <c r="P5269" i="1"/>
  <c r="Q5269" i="1"/>
  <c r="R5269" i="1"/>
  <c r="S5269" i="1"/>
  <c r="O5268" i="1"/>
  <c r="P5268" i="1"/>
  <c r="Q5268" i="1"/>
  <c r="R5268" i="1"/>
  <c r="S5268" i="1"/>
  <c r="O5267" i="1"/>
  <c r="P5267" i="1"/>
  <c r="Q5267" i="1"/>
  <c r="R5267" i="1"/>
  <c r="S5267" i="1"/>
  <c r="O5266" i="1"/>
  <c r="P5266" i="1"/>
  <c r="Q5266" i="1"/>
  <c r="R5266" i="1"/>
  <c r="S5266" i="1"/>
  <c r="O5265" i="1"/>
  <c r="P5265" i="1"/>
  <c r="Q5265" i="1"/>
  <c r="R5265" i="1"/>
  <c r="S5265" i="1"/>
  <c r="O5264" i="1"/>
  <c r="P5264" i="1"/>
  <c r="Q5264" i="1"/>
  <c r="R5264" i="1"/>
  <c r="S5264" i="1"/>
  <c r="O5263" i="1"/>
  <c r="P5263" i="1"/>
  <c r="Q5263" i="1"/>
  <c r="R5263" i="1"/>
  <c r="S5263" i="1"/>
  <c r="O5262" i="1"/>
  <c r="P5262" i="1"/>
  <c r="Q5262" i="1"/>
  <c r="R5262" i="1"/>
  <c r="S5262" i="1"/>
  <c r="O5260" i="1"/>
  <c r="O5261" i="1"/>
  <c r="P5260" i="1"/>
  <c r="P5261" i="1"/>
  <c r="Q5260" i="1"/>
  <c r="Q5261" i="1"/>
  <c r="R5260" i="1"/>
  <c r="R5261" i="1"/>
  <c r="S5260" i="1"/>
  <c r="S5261" i="1"/>
  <c r="O5259" i="1"/>
  <c r="P5259" i="1"/>
  <c r="Q5259" i="1"/>
  <c r="R5259" i="1"/>
  <c r="S5259" i="1"/>
  <c r="O5256" i="1"/>
  <c r="O5257" i="1"/>
  <c r="O5258" i="1"/>
  <c r="P5256" i="1"/>
  <c r="P5257" i="1"/>
  <c r="P5258" i="1"/>
  <c r="Q5256" i="1"/>
  <c r="Q5257" i="1"/>
  <c r="Q5258" i="1"/>
  <c r="R5256" i="1"/>
  <c r="R5257" i="1"/>
  <c r="R5258" i="1"/>
  <c r="S5256" i="1"/>
  <c r="S5257" i="1"/>
  <c r="S5258" i="1"/>
  <c r="O5255" i="1"/>
  <c r="P5255" i="1"/>
  <c r="Q5255" i="1"/>
  <c r="R5255" i="1"/>
  <c r="S5255" i="1"/>
  <c r="O5254" i="1"/>
  <c r="P5254" i="1"/>
  <c r="Q5254" i="1"/>
  <c r="R5254" i="1"/>
  <c r="S5254" i="1"/>
  <c r="O5253" i="1"/>
  <c r="P5253" i="1"/>
  <c r="Q5253" i="1"/>
  <c r="R5253" i="1"/>
  <c r="S5253" i="1"/>
  <c r="O5252" i="1"/>
  <c r="P5252" i="1"/>
  <c r="Q5252" i="1"/>
  <c r="R5252" i="1"/>
  <c r="S5252" i="1"/>
  <c r="O5251" i="1"/>
  <c r="P5251" i="1"/>
  <c r="Q5251" i="1"/>
  <c r="R5251" i="1"/>
  <c r="S5251" i="1"/>
  <c r="O5250" i="1"/>
  <c r="P5250" i="1"/>
  <c r="Q5250" i="1"/>
  <c r="R5250" i="1"/>
  <c r="S5250" i="1"/>
  <c r="O5249" i="1"/>
  <c r="P5249" i="1"/>
  <c r="Q5249" i="1"/>
  <c r="R5249" i="1"/>
  <c r="S5249" i="1"/>
  <c r="O5245" i="1"/>
  <c r="O5246" i="1"/>
  <c r="O5247" i="1"/>
  <c r="O5248" i="1"/>
  <c r="P5245" i="1"/>
  <c r="P5246" i="1"/>
  <c r="P5247" i="1"/>
  <c r="P5248" i="1"/>
  <c r="Q5245" i="1"/>
  <c r="Q5246" i="1"/>
  <c r="Q5247" i="1"/>
  <c r="Q5248" i="1"/>
  <c r="R5245" i="1"/>
  <c r="R5246" i="1"/>
  <c r="R5247" i="1"/>
  <c r="R5248" i="1"/>
  <c r="S5245" i="1"/>
  <c r="S5246" i="1"/>
  <c r="S5247" i="1"/>
  <c r="S5248" i="1"/>
  <c r="O5244" i="1"/>
  <c r="P5244" i="1"/>
  <c r="Q5244" i="1"/>
  <c r="R5244" i="1"/>
  <c r="S5244" i="1"/>
  <c r="O5243" i="1"/>
  <c r="P5243" i="1"/>
  <c r="Q5243" i="1"/>
  <c r="R5243" i="1"/>
  <c r="S5243" i="1"/>
  <c r="O5242" i="1"/>
  <c r="P5242" i="1"/>
  <c r="Q5242" i="1"/>
  <c r="R5242" i="1"/>
  <c r="S5242" i="1"/>
  <c r="O5241" i="1"/>
  <c r="P5241" i="1"/>
  <c r="Q5241" i="1"/>
  <c r="R5241" i="1"/>
  <c r="S5241" i="1"/>
  <c r="I28" i="9"/>
  <c r="I26" i="9"/>
  <c r="I27" i="9"/>
  <c r="I25" i="9"/>
  <c r="O5240" i="1"/>
  <c r="P5240" i="1"/>
  <c r="Q5240" i="1"/>
  <c r="R5240" i="1"/>
  <c r="S5240" i="1"/>
  <c r="O5233" i="1"/>
  <c r="O5234" i="1"/>
  <c r="O5235" i="1"/>
  <c r="O5236" i="1"/>
  <c r="O5237" i="1"/>
  <c r="O5238" i="1"/>
  <c r="O5239" i="1"/>
  <c r="P5233" i="1"/>
  <c r="P5234" i="1"/>
  <c r="P5235" i="1"/>
  <c r="P5236" i="1"/>
  <c r="P5237" i="1"/>
  <c r="P5238" i="1"/>
  <c r="P5239" i="1"/>
  <c r="Q5233" i="1"/>
  <c r="Q5234" i="1"/>
  <c r="Q5235" i="1"/>
  <c r="Q5236" i="1"/>
  <c r="Q5237" i="1"/>
  <c r="Q5238" i="1"/>
  <c r="Q5239" i="1"/>
  <c r="R5233" i="1"/>
  <c r="R5234" i="1"/>
  <c r="R5235" i="1"/>
  <c r="R5236" i="1"/>
  <c r="R5237" i="1"/>
  <c r="R5238" i="1"/>
  <c r="R5239" i="1"/>
  <c r="S5233" i="1"/>
  <c r="S5234" i="1"/>
  <c r="S5235" i="1"/>
  <c r="S5236" i="1"/>
  <c r="S5237" i="1"/>
  <c r="S5238" i="1"/>
  <c r="S5239" i="1"/>
  <c r="O5232" i="1"/>
  <c r="P5232" i="1"/>
  <c r="Q5232" i="1"/>
  <c r="R5232" i="1"/>
  <c r="S5232" i="1"/>
  <c r="O5231" i="1"/>
  <c r="P5231" i="1"/>
  <c r="Q5231" i="1"/>
  <c r="R5231" i="1"/>
  <c r="S5231" i="1"/>
  <c r="O5229" i="1"/>
  <c r="O5230" i="1"/>
  <c r="P5229" i="1"/>
  <c r="P5230" i="1"/>
  <c r="Q5229" i="1"/>
  <c r="Q5230" i="1"/>
  <c r="R5229" i="1"/>
  <c r="R5230" i="1"/>
  <c r="S5229" i="1"/>
  <c r="S5230" i="1"/>
  <c r="O5228" i="1"/>
  <c r="P5228" i="1"/>
  <c r="Q5228" i="1"/>
  <c r="R5228" i="1"/>
  <c r="S5228" i="1"/>
  <c r="O5227" i="1"/>
  <c r="P5227" i="1"/>
  <c r="Q5227" i="1"/>
  <c r="R5227" i="1"/>
  <c r="S5227" i="1"/>
  <c r="O5226" i="1"/>
  <c r="P5226" i="1"/>
  <c r="Q5226" i="1"/>
  <c r="R5226" i="1"/>
  <c r="S5226" i="1"/>
  <c r="O5225" i="1"/>
  <c r="P5225" i="1"/>
  <c r="Q5225" i="1"/>
  <c r="R5225" i="1"/>
  <c r="S5225" i="1"/>
  <c r="O5224" i="1"/>
  <c r="P5224" i="1"/>
  <c r="Q5224" i="1"/>
  <c r="R5224" i="1"/>
  <c r="S5224" i="1"/>
  <c r="O5223" i="1"/>
  <c r="P5223" i="1"/>
  <c r="Q5223" i="1"/>
  <c r="R5223" i="1"/>
  <c r="S5223" i="1"/>
  <c r="O5222" i="1"/>
  <c r="P5222" i="1"/>
  <c r="Q5222" i="1"/>
  <c r="R5222" i="1"/>
  <c r="S5222" i="1"/>
  <c r="O5221" i="1"/>
  <c r="P5221" i="1"/>
  <c r="Q5221" i="1"/>
  <c r="R5221" i="1"/>
  <c r="S5221" i="1"/>
  <c r="O5220" i="1"/>
  <c r="P5220" i="1"/>
  <c r="Q5220" i="1"/>
  <c r="R5220" i="1"/>
  <c r="S5220" i="1"/>
  <c r="O5219" i="1"/>
  <c r="P5219" i="1"/>
  <c r="Q5219" i="1"/>
  <c r="R5219" i="1"/>
  <c r="S5219" i="1"/>
  <c r="O5218" i="1"/>
  <c r="P5218" i="1"/>
  <c r="Q5218" i="1"/>
  <c r="R5218" i="1"/>
  <c r="S5218" i="1"/>
  <c r="O5215" i="1"/>
  <c r="O5216" i="1"/>
  <c r="O5217" i="1"/>
  <c r="P5215" i="1"/>
  <c r="P5216" i="1"/>
  <c r="P5217" i="1"/>
  <c r="Q5215" i="1"/>
  <c r="Q5216" i="1"/>
  <c r="Q5217" i="1"/>
  <c r="R5215" i="1"/>
  <c r="R5216" i="1"/>
  <c r="R5217" i="1"/>
  <c r="S5215" i="1"/>
  <c r="S5216" i="1"/>
  <c r="S5217" i="1"/>
  <c r="O5214" i="1"/>
  <c r="P5214" i="1"/>
  <c r="Q5214" i="1"/>
  <c r="R5214" i="1"/>
  <c r="S5214" i="1"/>
  <c r="O5213" i="1"/>
  <c r="P5213" i="1"/>
  <c r="Q5213" i="1"/>
  <c r="R5213" i="1"/>
  <c r="S5213" i="1"/>
  <c r="O5212" i="1"/>
  <c r="P5212" i="1"/>
  <c r="Q5212" i="1"/>
  <c r="R5212" i="1"/>
  <c r="S5212" i="1"/>
  <c r="O5211" i="1"/>
  <c r="P5211" i="1"/>
  <c r="Q5211" i="1"/>
  <c r="R5211" i="1"/>
  <c r="S5211" i="1"/>
  <c r="O5210" i="1"/>
  <c r="P5210" i="1"/>
  <c r="Q5210" i="1"/>
  <c r="R5210" i="1"/>
  <c r="S5210" i="1"/>
  <c r="O5209" i="1"/>
  <c r="P5209" i="1"/>
  <c r="Q5209" i="1"/>
  <c r="R5209" i="1"/>
  <c r="S5209" i="1"/>
  <c r="O5208" i="1"/>
  <c r="P5208" i="1"/>
  <c r="Q5208" i="1"/>
  <c r="R5208" i="1"/>
  <c r="S5208" i="1"/>
  <c r="O5207" i="1"/>
  <c r="P5207" i="1"/>
  <c r="Q5207" i="1"/>
  <c r="R5207" i="1"/>
  <c r="S5207" i="1"/>
  <c r="O5206" i="1"/>
  <c r="P5206" i="1"/>
  <c r="Q5206" i="1"/>
  <c r="R5206" i="1"/>
  <c r="S5206" i="1"/>
  <c r="O5205" i="1"/>
  <c r="P5205" i="1"/>
  <c r="Q5205" i="1"/>
  <c r="R5205" i="1"/>
  <c r="S5205" i="1"/>
  <c r="O5204" i="1"/>
  <c r="P5204" i="1"/>
  <c r="Q5204" i="1"/>
  <c r="R5204" i="1"/>
  <c r="S5204" i="1"/>
  <c r="O5203" i="1"/>
  <c r="P5203" i="1"/>
  <c r="Q5203" i="1"/>
  <c r="R5203" i="1"/>
  <c r="S5203" i="1"/>
  <c r="O5195" i="1"/>
  <c r="O5196" i="1"/>
  <c r="O5197" i="1"/>
  <c r="O5198" i="1"/>
  <c r="O5199" i="1"/>
  <c r="O5200" i="1"/>
  <c r="O5201" i="1"/>
  <c r="O5202" i="1"/>
  <c r="P5195" i="1"/>
  <c r="P5196" i="1"/>
  <c r="P5197" i="1"/>
  <c r="P5198" i="1"/>
  <c r="P5199" i="1"/>
  <c r="P5200" i="1"/>
  <c r="P5201" i="1"/>
  <c r="P5202" i="1"/>
  <c r="Q5195" i="1"/>
  <c r="Q5196" i="1"/>
  <c r="Q5197" i="1"/>
  <c r="Q5198" i="1"/>
  <c r="Q5199" i="1"/>
  <c r="Q5200" i="1"/>
  <c r="Q5201" i="1"/>
  <c r="Q5202" i="1"/>
  <c r="R5195" i="1"/>
  <c r="R5196" i="1"/>
  <c r="R5197" i="1"/>
  <c r="R5198" i="1"/>
  <c r="R5199" i="1"/>
  <c r="R5200" i="1"/>
  <c r="R5201" i="1"/>
  <c r="R5202" i="1"/>
  <c r="S5195" i="1"/>
  <c r="S5196" i="1"/>
  <c r="S5197" i="1"/>
  <c r="S5198" i="1"/>
  <c r="S5199" i="1"/>
  <c r="S5200" i="1"/>
  <c r="S5201" i="1"/>
  <c r="S5202" i="1"/>
  <c r="O5192" i="1"/>
  <c r="O5193" i="1"/>
  <c r="O5194" i="1"/>
  <c r="P5192" i="1"/>
  <c r="P5193" i="1"/>
  <c r="P5194" i="1"/>
  <c r="Q5192" i="1"/>
  <c r="Q5193" i="1"/>
  <c r="Q5194" i="1"/>
  <c r="R5192" i="1"/>
  <c r="R5193" i="1"/>
  <c r="R5194" i="1"/>
  <c r="S5192" i="1"/>
  <c r="S5193" i="1"/>
  <c r="S5194" i="1"/>
  <c r="O5186" i="1"/>
  <c r="O5187" i="1"/>
  <c r="O5188" i="1"/>
  <c r="O5189" i="1"/>
  <c r="O5190" i="1"/>
  <c r="O5191" i="1"/>
  <c r="P5186" i="1"/>
  <c r="P5187" i="1"/>
  <c r="P5188" i="1"/>
  <c r="P5189" i="1"/>
  <c r="P5190" i="1"/>
  <c r="P5191" i="1"/>
  <c r="Q5186" i="1"/>
  <c r="Q5187" i="1"/>
  <c r="Q5188" i="1"/>
  <c r="Q5189" i="1"/>
  <c r="Q5190" i="1"/>
  <c r="Q5191" i="1"/>
  <c r="R5186" i="1"/>
  <c r="R5187" i="1"/>
  <c r="R5188" i="1"/>
  <c r="R5189" i="1"/>
  <c r="R5190" i="1"/>
  <c r="R5191" i="1"/>
  <c r="S5186" i="1"/>
  <c r="S5187" i="1"/>
  <c r="S5188" i="1"/>
  <c r="S5189" i="1"/>
  <c r="S5190" i="1"/>
  <c r="S5191" i="1"/>
  <c r="O5185" i="1"/>
  <c r="P5185" i="1"/>
  <c r="Q5185" i="1"/>
  <c r="R5185" i="1"/>
  <c r="S5185" i="1"/>
  <c r="O5184" i="1"/>
  <c r="P5184" i="1"/>
  <c r="Q5184" i="1"/>
  <c r="R5184" i="1"/>
  <c r="S5184" i="1"/>
  <c r="O5183" i="1"/>
  <c r="P5183" i="1"/>
  <c r="Q5183" i="1"/>
  <c r="R5183" i="1"/>
  <c r="S5183" i="1"/>
  <c r="O5179" i="1"/>
  <c r="O5180" i="1"/>
  <c r="O5181" i="1"/>
  <c r="O5182" i="1"/>
  <c r="P5179" i="1"/>
  <c r="P5180" i="1"/>
  <c r="P5181" i="1"/>
  <c r="P5182" i="1"/>
  <c r="Q5179" i="1"/>
  <c r="Q5180" i="1"/>
  <c r="Q5181" i="1"/>
  <c r="Q5182" i="1"/>
  <c r="R5179" i="1"/>
  <c r="R5180" i="1"/>
  <c r="R5181" i="1"/>
  <c r="R5182" i="1"/>
  <c r="S5179" i="1"/>
  <c r="S5180" i="1"/>
  <c r="S5181" i="1"/>
  <c r="S5182" i="1"/>
  <c r="O5178" i="1"/>
  <c r="P5178" i="1"/>
  <c r="Q5178" i="1"/>
  <c r="R5178" i="1"/>
  <c r="S5178" i="1"/>
  <c r="O5177" i="1"/>
  <c r="P5177" i="1"/>
  <c r="Q5177" i="1"/>
  <c r="R5177" i="1"/>
  <c r="S5177" i="1"/>
  <c r="O5175" i="1"/>
  <c r="O5176" i="1"/>
  <c r="P5175" i="1"/>
  <c r="P5176" i="1"/>
  <c r="Q5175" i="1"/>
  <c r="Q5176" i="1"/>
  <c r="R5175" i="1"/>
  <c r="R5176" i="1"/>
  <c r="S5175" i="1"/>
  <c r="S5176" i="1"/>
  <c r="O5174" i="1"/>
  <c r="P5174" i="1"/>
  <c r="Q5174" i="1"/>
  <c r="R5174" i="1"/>
  <c r="S5174" i="1"/>
  <c r="O5173" i="1"/>
  <c r="P5173" i="1"/>
  <c r="Q5173" i="1"/>
  <c r="R5173" i="1"/>
  <c r="S5173" i="1"/>
  <c r="O5171" i="1"/>
  <c r="O5172" i="1"/>
  <c r="P5171" i="1"/>
  <c r="P5172" i="1"/>
  <c r="Q5171" i="1"/>
  <c r="Q5172" i="1"/>
  <c r="R5171" i="1"/>
  <c r="R5172" i="1"/>
  <c r="S5171" i="1"/>
  <c r="S5172" i="1"/>
  <c r="O5170" i="1"/>
  <c r="P5170" i="1"/>
  <c r="Q5170" i="1"/>
  <c r="R5170" i="1"/>
  <c r="S5170" i="1"/>
  <c r="O5167" i="1"/>
  <c r="O5168" i="1"/>
  <c r="O5169" i="1"/>
  <c r="P5167" i="1"/>
  <c r="P5168" i="1"/>
  <c r="P5169" i="1"/>
  <c r="Q5167" i="1"/>
  <c r="Q5168" i="1"/>
  <c r="Q5169" i="1"/>
  <c r="R5167" i="1"/>
  <c r="R5168" i="1"/>
  <c r="R5169" i="1"/>
  <c r="S5167" i="1"/>
  <c r="S5168" i="1"/>
  <c r="S5169" i="1"/>
  <c r="O5166" i="1"/>
  <c r="P5166" i="1"/>
  <c r="Q5166" i="1"/>
  <c r="R5166" i="1"/>
  <c r="S5166" i="1"/>
  <c r="O5164" i="1"/>
  <c r="O5165" i="1"/>
  <c r="P5164" i="1"/>
  <c r="P5165" i="1"/>
  <c r="Q5164" i="1"/>
  <c r="Q5165" i="1"/>
  <c r="R5164" i="1"/>
  <c r="R5165" i="1"/>
  <c r="S5164" i="1"/>
  <c r="S5165" i="1"/>
  <c r="O5163" i="1"/>
  <c r="P5163" i="1"/>
  <c r="Q5163" i="1"/>
  <c r="R5163" i="1"/>
  <c r="S5163" i="1"/>
  <c r="O5162" i="1"/>
  <c r="P5162" i="1"/>
  <c r="Q5162" i="1"/>
  <c r="R5162" i="1"/>
  <c r="S5162" i="1"/>
  <c r="O5161" i="1"/>
  <c r="P5161" i="1"/>
  <c r="Q5161" i="1"/>
  <c r="R5161" i="1"/>
  <c r="S5161" i="1"/>
  <c r="O5160" i="1"/>
  <c r="P5160" i="1"/>
  <c r="Q5160" i="1"/>
  <c r="R5160" i="1"/>
  <c r="S5160" i="1"/>
  <c r="O5159" i="1"/>
  <c r="P5159" i="1"/>
  <c r="Q5159" i="1"/>
  <c r="R5159" i="1"/>
  <c r="S5159" i="1"/>
  <c r="O5158" i="1"/>
  <c r="P5158" i="1"/>
  <c r="Q5158" i="1"/>
  <c r="R5158" i="1"/>
  <c r="S5158" i="1"/>
  <c r="O5157" i="1"/>
  <c r="P5157" i="1"/>
  <c r="Q5157" i="1"/>
  <c r="R5157" i="1"/>
  <c r="S5157" i="1"/>
  <c r="O5156" i="1"/>
  <c r="P5156" i="1"/>
  <c r="Q5156" i="1"/>
  <c r="R5156" i="1"/>
  <c r="S5156" i="1"/>
  <c r="O5154" i="1"/>
  <c r="O5155" i="1"/>
  <c r="P5154" i="1"/>
  <c r="P5155" i="1"/>
  <c r="Q5154" i="1"/>
  <c r="Q5155" i="1"/>
  <c r="R5154" i="1"/>
  <c r="R5155" i="1"/>
  <c r="S5154" i="1"/>
  <c r="S5155" i="1"/>
  <c r="O5153" i="1"/>
  <c r="P5153" i="1"/>
  <c r="Q5153" i="1"/>
  <c r="R5153" i="1"/>
  <c r="S5153" i="1"/>
  <c r="O5152" i="1"/>
  <c r="P5152" i="1"/>
  <c r="Q5152" i="1"/>
  <c r="R5152" i="1"/>
  <c r="S5152" i="1"/>
  <c r="O5151" i="1"/>
  <c r="P5151" i="1"/>
  <c r="Q5151" i="1"/>
  <c r="R5151" i="1"/>
  <c r="S5151" i="1"/>
  <c r="O5149" i="1"/>
  <c r="O5150" i="1"/>
  <c r="P5149" i="1"/>
  <c r="P5150" i="1"/>
  <c r="Q5149" i="1"/>
  <c r="Q5150" i="1"/>
  <c r="R5149" i="1"/>
  <c r="R5150" i="1"/>
  <c r="S5149" i="1"/>
  <c r="S5150" i="1"/>
  <c r="O5146" i="1"/>
  <c r="O5147" i="1"/>
  <c r="O5148" i="1"/>
  <c r="P5146" i="1"/>
  <c r="P5147" i="1"/>
  <c r="P5148" i="1"/>
  <c r="Q5146" i="1"/>
  <c r="Q5147" i="1"/>
  <c r="Q5148" i="1"/>
  <c r="R5146" i="1"/>
  <c r="R5147" i="1"/>
  <c r="R5148" i="1"/>
  <c r="S5146" i="1"/>
  <c r="S5147" i="1"/>
  <c r="S5148" i="1"/>
  <c r="O5145" i="1"/>
  <c r="P5145" i="1"/>
  <c r="Q5145" i="1"/>
  <c r="R5145" i="1"/>
  <c r="S5145" i="1"/>
  <c r="O5140" i="1"/>
  <c r="O5141" i="1"/>
  <c r="O5142" i="1"/>
  <c r="O5143" i="1"/>
  <c r="O5144" i="1"/>
  <c r="P5140" i="1"/>
  <c r="P5141" i="1"/>
  <c r="P5142" i="1"/>
  <c r="P5143" i="1"/>
  <c r="P5144" i="1"/>
  <c r="Q5140" i="1"/>
  <c r="Q5141" i="1"/>
  <c r="Q5142" i="1"/>
  <c r="Q5143" i="1"/>
  <c r="Q5144" i="1"/>
  <c r="R5140" i="1"/>
  <c r="R5141" i="1"/>
  <c r="R5142" i="1"/>
  <c r="R5143" i="1"/>
  <c r="R5144" i="1"/>
  <c r="S5140" i="1"/>
  <c r="S5141" i="1"/>
  <c r="S5142" i="1"/>
  <c r="S5143" i="1"/>
  <c r="S5144" i="1"/>
  <c r="O5136" i="1"/>
  <c r="O5137" i="1"/>
  <c r="O5138" i="1"/>
  <c r="O5139" i="1"/>
  <c r="P5136" i="1"/>
  <c r="P5137" i="1"/>
  <c r="P5138" i="1"/>
  <c r="P5139" i="1"/>
  <c r="Q5136" i="1"/>
  <c r="Q5137" i="1"/>
  <c r="Q5138" i="1"/>
  <c r="Q5139" i="1"/>
  <c r="R5136" i="1"/>
  <c r="R5137" i="1"/>
  <c r="R5138" i="1"/>
  <c r="R5139" i="1"/>
  <c r="S5136" i="1"/>
  <c r="S5137" i="1"/>
  <c r="S5138" i="1"/>
  <c r="S5139" i="1"/>
  <c r="O5135" i="1"/>
  <c r="P5135" i="1"/>
  <c r="Q5135" i="1"/>
  <c r="R5135" i="1"/>
  <c r="S5135" i="1"/>
  <c r="O5132" i="1"/>
  <c r="O5133" i="1"/>
  <c r="O5134" i="1"/>
  <c r="P5132" i="1"/>
  <c r="P5133" i="1"/>
  <c r="P5134" i="1"/>
  <c r="Q5132" i="1"/>
  <c r="Q5133" i="1"/>
  <c r="Q5134" i="1"/>
  <c r="R5132" i="1"/>
  <c r="R5133" i="1"/>
  <c r="R5134" i="1"/>
  <c r="S5132" i="1"/>
  <c r="S5133" i="1"/>
  <c r="S5134" i="1"/>
  <c r="O5131" i="1"/>
  <c r="P5131" i="1"/>
  <c r="Q5131" i="1"/>
  <c r="R5131" i="1"/>
  <c r="S5131" i="1"/>
  <c r="O5128" i="1"/>
  <c r="O5129" i="1"/>
  <c r="O5130" i="1"/>
  <c r="P5128" i="1"/>
  <c r="P5129" i="1"/>
  <c r="P5130" i="1"/>
  <c r="Q5128" i="1"/>
  <c r="Q5129" i="1"/>
  <c r="Q5130" i="1"/>
  <c r="R5128" i="1"/>
  <c r="R5129" i="1"/>
  <c r="R5130" i="1"/>
  <c r="S5128" i="1"/>
  <c r="S5129" i="1"/>
  <c r="S5130" i="1"/>
  <c r="O5127" i="1"/>
  <c r="P5127" i="1"/>
  <c r="Q5127" i="1"/>
  <c r="R5127" i="1"/>
  <c r="S5127" i="1"/>
  <c r="O5125" i="1"/>
  <c r="O5126" i="1"/>
  <c r="P5125" i="1"/>
  <c r="P5126" i="1"/>
  <c r="Q5125" i="1"/>
  <c r="Q5126" i="1"/>
  <c r="R5125" i="1"/>
  <c r="R5126" i="1"/>
  <c r="S5125" i="1"/>
  <c r="S5126" i="1"/>
  <c r="O5122" i="1"/>
  <c r="O5123" i="1"/>
  <c r="O5124" i="1"/>
  <c r="P5122" i="1"/>
  <c r="P5123" i="1"/>
  <c r="P5124" i="1"/>
  <c r="Q5122" i="1"/>
  <c r="Q5123" i="1"/>
  <c r="Q5124" i="1"/>
  <c r="R5122" i="1"/>
  <c r="R5123" i="1"/>
  <c r="R5124" i="1"/>
  <c r="S5122" i="1"/>
  <c r="S5123" i="1"/>
  <c r="S5124" i="1"/>
  <c r="O5121" i="1"/>
  <c r="P5121" i="1"/>
  <c r="Q5121" i="1"/>
  <c r="R5121" i="1"/>
  <c r="S5121" i="1"/>
  <c r="O5120" i="1"/>
  <c r="P5120" i="1"/>
  <c r="Q5120" i="1"/>
  <c r="R5120" i="1"/>
  <c r="S5120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O5101" i="1"/>
  <c r="P5101" i="1"/>
  <c r="Q5101" i="1"/>
  <c r="R5101" i="1"/>
  <c r="S5101" i="1"/>
  <c r="O5100" i="1"/>
  <c r="P5100" i="1"/>
  <c r="Q5100" i="1"/>
  <c r="R5100" i="1"/>
  <c r="S5100" i="1"/>
  <c r="O5099" i="1"/>
  <c r="P5099" i="1"/>
  <c r="Q5099" i="1"/>
  <c r="R5099" i="1"/>
  <c r="S5099" i="1"/>
  <c r="O5098" i="1"/>
  <c r="P5098" i="1"/>
  <c r="Q5098" i="1"/>
  <c r="R5098" i="1"/>
  <c r="S5098" i="1"/>
  <c r="O5097" i="1"/>
  <c r="P5097" i="1"/>
  <c r="Q5097" i="1"/>
  <c r="R5097" i="1"/>
  <c r="S5097" i="1"/>
  <c r="O5096" i="1"/>
  <c r="P5096" i="1"/>
  <c r="Q5096" i="1"/>
  <c r="R5096" i="1"/>
  <c r="S5096" i="1"/>
  <c r="O5095" i="1"/>
  <c r="P5095" i="1"/>
  <c r="Q5095" i="1"/>
  <c r="R5095" i="1"/>
  <c r="S5095" i="1"/>
  <c r="O5094" i="1"/>
  <c r="P5094" i="1"/>
  <c r="Q5094" i="1"/>
  <c r="R5094" i="1"/>
  <c r="S5094" i="1"/>
  <c r="O5093" i="1"/>
  <c r="P5093" i="1"/>
  <c r="Q5093" i="1"/>
  <c r="R5093" i="1"/>
  <c r="S5093" i="1"/>
  <c r="O5092" i="1"/>
  <c r="P5092" i="1"/>
  <c r="Q5092" i="1"/>
  <c r="R5092" i="1"/>
  <c r="S5092" i="1"/>
  <c r="O5091" i="1"/>
  <c r="P5091" i="1"/>
  <c r="Q5091" i="1"/>
  <c r="R5091" i="1"/>
  <c r="S5091" i="1"/>
  <c r="O5090" i="1"/>
  <c r="P5090" i="1"/>
  <c r="Q5090" i="1"/>
  <c r="R5090" i="1"/>
  <c r="S5090" i="1"/>
  <c r="O5089" i="1"/>
  <c r="P5089" i="1"/>
  <c r="Q5089" i="1"/>
  <c r="R5089" i="1"/>
  <c r="S5089" i="1"/>
  <c r="O5088" i="1"/>
  <c r="P5088" i="1"/>
  <c r="Q5088" i="1"/>
  <c r="R5088" i="1"/>
  <c r="S5088" i="1"/>
  <c r="O5087" i="1"/>
  <c r="P5087" i="1"/>
  <c r="Q5087" i="1"/>
  <c r="R5087" i="1"/>
  <c r="S5087" i="1"/>
  <c r="O5086" i="1"/>
  <c r="P5086" i="1"/>
  <c r="Q5086" i="1"/>
  <c r="R5086" i="1"/>
  <c r="S5086" i="1"/>
  <c r="O5085" i="1"/>
  <c r="P5085" i="1"/>
  <c r="Q5085" i="1"/>
  <c r="R5085" i="1"/>
  <c r="S5085" i="1"/>
  <c r="O5084" i="1"/>
  <c r="P5084" i="1"/>
  <c r="Q5084" i="1"/>
  <c r="R5084" i="1"/>
  <c r="S5084" i="1"/>
  <c r="O5083" i="1"/>
  <c r="P5083" i="1"/>
  <c r="Q5083" i="1"/>
  <c r="R5083" i="1"/>
  <c r="S5083" i="1"/>
  <c r="O5081" i="1"/>
  <c r="O5082" i="1"/>
  <c r="P5081" i="1"/>
  <c r="P5082" i="1"/>
  <c r="Q5081" i="1"/>
  <c r="Q5082" i="1"/>
  <c r="R5081" i="1"/>
  <c r="R5082" i="1"/>
  <c r="S5081" i="1"/>
  <c r="S5082" i="1"/>
  <c r="O5080" i="1"/>
  <c r="P5080" i="1"/>
  <c r="Q5080" i="1"/>
  <c r="R5080" i="1"/>
  <c r="S5080" i="1"/>
  <c r="O5079" i="1"/>
  <c r="P5079" i="1"/>
  <c r="Q5079" i="1"/>
  <c r="R5079" i="1"/>
  <c r="S5079" i="1"/>
  <c r="O5078" i="1"/>
  <c r="P5078" i="1"/>
  <c r="Q5078" i="1"/>
  <c r="R5078" i="1"/>
  <c r="S5078" i="1"/>
  <c r="O5077" i="1"/>
  <c r="P5077" i="1"/>
  <c r="Q5077" i="1"/>
  <c r="R5077" i="1"/>
  <c r="S5077" i="1"/>
  <c r="O5076" i="1"/>
  <c r="P5076" i="1"/>
  <c r="Q5076" i="1"/>
  <c r="R5076" i="1"/>
  <c r="S5076" i="1"/>
  <c r="O5075" i="1"/>
  <c r="P5075" i="1"/>
  <c r="Q5075" i="1"/>
  <c r="R5075" i="1"/>
  <c r="S5075" i="1"/>
  <c r="O5073" i="1"/>
  <c r="O5074" i="1"/>
  <c r="P5073" i="1"/>
  <c r="P5074" i="1"/>
  <c r="Q5073" i="1"/>
  <c r="Q5074" i="1"/>
  <c r="R5073" i="1"/>
  <c r="R5074" i="1"/>
  <c r="S5073" i="1"/>
  <c r="S5074" i="1"/>
  <c r="O5071" i="1"/>
  <c r="O5072" i="1"/>
  <c r="P5071" i="1"/>
  <c r="P5072" i="1"/>
  <c r="Q5071" i="1"/>
  <c r="Q5072" i="1"/>
  <c r="R5071" i="1"/>
  <c r="R5072" i="1"/>
  <c r="S5071" i="1"/>
  <c r="S5072" i="1"/>
  <c r="O5070" i="1"/>
  <c r="P5070" i="1"/>
  <c r="Q5070" i="1"/>
  <c r="R5070" i="1"/>
  <c r="S5070" i="1"/>
  <c r="O5069" i="1"/>
  <c r="P5069" i="1"/>
  <c r="Q5069" i="1"/>
  <c r="R5069" i="1"/>
  <c r="S5069" i="1"/>
  <c r="O5068" i="1"/>
  <c r="P5068" i="1"/>
  <c r="Q5068" i="1"/>
  <c r="R5068" i="1"/>
  <c r="S5068" i="1"/>
  <c r="O5066" i="1"/>
  <c r="O5067" i="1"/>
  <c r="P5066" i="1"/>
  <c r="P5067" i="1"/>
  <c r="Q5066" i="1"/>
  <c r="Q5067" i="1"/>
  <c r="R5066" i="1"/>
  <c r="R5067" i="1"/>
  <c r="S5066" i="1"/>
  <c r="S5067" i="1"/>
  <c r="O5065" i="1"/>
  <c r="P5065" i="1"/>
  <c r="Q5065" i="1"/>
  <c r="R5065" i="1"/>
  <c r="S5065" i="1"/>
  <c r="O5061" i="1"/>
  <c r="O5062" i="1"/>
  <c r="O5063" i="1"/>
  <c r="O5064" i="1"/>
  <c r="P5061" i="1"/>
  <c r="P5062" i="1"/>
  <c r="P5063" i="1"/>
  <c r="P5064" i="1"/>
  <c r="Q5061" i="1"/>
  <c r="Q5062" i="1"/>
  <c r="Q5063" i="1"/>
  <c r="Q5064" i="1"/>
  <c r="R5061" i="1"/>
  <c r="R5062" i="1"/>
  <c r="R5063" i="1"/>
  <c r="R5064" i="1"/>
  <c r="S5061" i="1"/>
  <c r="S5062" i="1"/>
  <c r="S5063" i="1"/>
  <c r="S5064" i="1"/>
  <c r="O5060" i="1"/>
  <c r="P5060" i="1"/>
  <c r="Q5060" i="1"/>
  <c r="R5060" i="1"/>
  <c r="S5060" i="1"/>
  <c r="O5059" i="1"/>
  <c r="P5059" i="1"/>
  <c r="Q5059" i="1"/>
  <c r="R5059" i="1"/>
  <c r="S5059" i="1"/>
  <c r="O5058" i="1"/>
  <c r="P5058" i="1"/>
  <c r="Q5058" i="1"/>
  <c r="R5058" i="1"/>
  <c r="S5058" i="1"/>
  <c r="O5057" i="1"/>
  <c r="P5057" i="1"/>
  <c r="Q5057" i="1"/>
  <c r="R5057" i="1"/>
  <c r="S5057" i="1"/>
  <c r="O5052" i="1"/>
  <c r="O5053" i="1"/>
  <c r="O5054" i="1"/>
  <c r="O5055" i="1"/>
  <c r="O5056" i="1"/>
  <c r="P5052" i="1"/>
  <c r="P5053" i="1"/>
  <c r="P5054" i="1"/>
  <c r="P5055" i="1"/>
  <c r="P5056" i="1"/>
  <c r="Q5052" i="1"/>
  <c r="Q5053" i="1"/>
  <c r="Q5054" i="1"/>
  <c r="Q5055" i="1"/>
  <c r="Q5056" i="1"/>
  <c r="R5052" i="1"/>
  <c r="R5053" i="1"/>
  <c r="R5054" i="1"/>
  <c r="R5055" i="1"/>
  <c r="R5056" i="1"/>
  <c r="S5052" i="1"/>
  <c r="S5053" i="1"/>
  <c r="S5054" i="1"/>
  <c r="S5055" i="1"/>
  <c r="S5056" i="1"/>
  <c r="O5051" i="1"/>
  <c r="P5051" i="1"/>
  <c r="Q5051" i="1"/>
  <c r="R5051" i="1"/>
  <c r="S5051" i="1"/>
  <c r="O5050" i="1"/>
  <c r="P5050" i="1"/>
  <c r="Q5050" i="1"/>
  <c r="R5050" i="1"/>
  <c r="S5050" i="1"/>
  <c r="O5049" i="1"/>
  <c r="P5049" i="1"/>
  <c r="Q5049" i="1"/>
  <c r="R5049" i="1"/>
  <c r="S5049" i="1"/>
  <c r="O5048" i="1"/>
  <c r="P5048" i="1"/>
  <c r="Q5048" i="1"/>
  <c r="R5048" i="1"/>
  <c r="S5048" i="1"/>
  <c r="O5047" i="1"/>
  <c r="P5047" i="1"/>
  <c r="Q5047" i="1"/>
  <c r="R5047" i="1"/>
  <c r="S5047" i="1"/>
  <c r="O5046" i="1"/>
  <c r="P5046" i="1"/>
  <c r="Q5046" i="1"/>
  <c r="R5046" i="1"/>
  <c r="S5046" i="1"/>
  <c r="O5045" i="1"/>
  <c r="P5045" i="1"/>
  <c r="Q5045" i="1"/>
  <c r="R5045" i="1"/>
  <c r="S5045" i="1"/>
  <c r="O5044" i="1"/>
  <c r="P5044" i="1"/>
  <c r="Q5044" i="1"/>
  <c r="R5044" i="1"/>
  <c r="S5044" i="1"/>
  <c r="O5043" i="1"/>
  <c r="P5043" i="1"/>
  <c r="Q5043" i="1"/>
  <c r="R5043" i="1"/>
  <c r="S5043" i="1"/>
  <c r="O5042" i="1"/>
  <c r="P5042" i="1"/>
  <c r="Q5042" i="1"/>
  <c r="R5042" i="1"/>
  <c r="S5042" i="1"/>
  <c r="O5041" i="1"/>
  <c r="P5041" i="1"/>
  <c r="Q5041" i="1"/>
  <c r="R5041" i="1"/>
  <c r="S5041" i="1"/>
  <c r="O5040" i="1"/>
  <c r="P5040" i="1"/>
  <c r="Q5040" i="1"/>
  <c r="R5040" i="1"/>
  <c r="S5040" i="1"/>
  <c r="O5039" i="1"/>
  <c r="P5039" i="1"/>
  <c r="Q5039" i="1"/>
  <c r="R5039" i="1"/>
  <c r="S5039" i="1"/>
  <c r="O5038" i="1"/>
  <c r="P5038" i="1"/>
  <c r="Q5038" i="1"/>
  <c r="R5038" i="1"/>
  <c r="S5038" i="1"/>
  <c r="O5037" i="1"/>
  <c r="P5037" i="1"/>
  <c r="Q5037" i="1"/>
  <c r="R5037" i="1"/>
  <c r="S5037" i="1"/>
  <c r="O5036" i="1"/>
  <c r="P5036" i="1"/>
  <c r="Q5036" i="1"/>
  <c r="R5036" i="1"/>
  <c r="S5036" i="1"/>
  <c r="O5034" i="1"/>
  <c r="O5035" i="1"/>
  <c r="P5034" i="1"/>
  <c r="P5035" i="1"/>
  <c r="Q5034" i="1"/>
  <c r="Q5035" i="1"/>
  <c r="R5034" i="1"/>
  <c r="R5035" i="1"/>
  <c r="S5034" i="1"/>
  <c r="S5035" i="1"/>
  <c r="O5033" i="1"/>
  <c r="P5033" i="1"/>
  <c r="Q5033" i="1"/>
  <c r="R5033" i="1"/>
  <c r="S5033" i="1"/>
  <c r="O5032" i="1"/>
  <c r="P5032" i="1"/>
  <c r="Q5032" i="1"/>
  <c r="R5032" i="1"/>
  <c r="S5032" i="1"/>
  <c r="O5031" i="1"/>
  <c r="P5031" i="1"/>
  <c r="Q5031" i="1"/>
  <c r="R5031" i="1"/>
  <c r="S5031" i="1"/>
  <c r="O5030" i="1"/>
  <c r="P5030" i="1"/>
  <c r="Q5030" i="1"/>
  <c r="R5030" i="1"/>
  <c r="S5030" i="1"/>
  <c r="O5029" i="1"/>
  <c r="P5029" i="1"/>
  <c r="Q5029" i="1"/>
  <c r="R5029" i="1"/>
  <c r="S5029" i="1"/>
  <c r="O5028" i="1"/>
  <c r="P5028" i="1"/>
  <c r="Q5028" i="1"/>
  <c r="R5028" i="1"/>
  <c r="S5028" i="1"/>
  <c r="O5027" i="1"/>
  <c r="P5027" i="1"/>
  <c r="Q5027" i="1"/>
  <c r="R5027" i="1"/>
  <c r="S5027" i="1"/>
  <c r="O5026" i="1"/>
  <c r="P5026" i="1"/>
  <c r="Q5026" i="1"/>
  <c r="R5026" i="1"/>
  <c r="S5026" i="1"/>
  <c r="P5025" i="1"/>
  <c r="Q5025" i="1"/>
  <c r="R5025" i="1"/>
  <c r="S5025" i="1"/>
  <c r="O5025" i="1"/>
  <c r="O5024" i="1"/>
  <c r="P5024" i="1"/>
  <c r="Q5024" i="1"/>
  <c r="R5024" i="1"/>
  <c r="S5024" i="1"/>
  <c r="O5022" i="1"/>
  <c r="O5023" i="1"/>
  <c r="P5022" i="1"/>
  <c r="P5023" i="1"/>
  <c r="Q5022" i="1"/>
  <c r="Q5023" i="1"/>
  <c r="R5022" i="1"/>
  <c r="R5023" i="1"/>
  <c r="S5022" i="1"/>
  <c r="S5023" i="1"/>
  <c r="O5021" i="1"/>
  <c r="P5021" i="1"/>
  <c r="Q5021" i="1"/>
  <c r="R5021" i="1"/>
  <c r="S5021" i="1"/>
  <c r="O5019" i="1"/>
  <c r="O5020" i="1"/>
  <c r="P5019" i="1"/>
  <c r="P5020" i="1"/>
  <c r="Q5019" i="1"/>
  <c r="Q5020" i="1"/>
  <c r="R5019" i="1"/>
  <c r="R5020" i="1"/>
  <c r="S5019" i="1"/>
  <c r="S5020" i="1"/>
  <c r="O5018" i="1"/>
  <c r="P5018" i="1"/>
  <c r="Q5018" i="1"/>
  <c r="R5018" i="1"/>
  <c r="S5018" i="1"/>
  <c r="O5017" i="1"/>
  <c r="P5017" i="1"/>
  <c r="Q5017" i="1"/>
  <c r="R5017" i="1"/>
  <c r="S5017" i="1"/>
  <c r="O5016" i="1"/>
  <c r="P5016" i="1"/>
  <c r="Q5016" i="1"/>
  <c r="R5016" i="1"/>
  <c r="S5016" i="1"/>
  <c r="O5015" i="1"/>
  <c r="P5015" i="1"/>
  <c r="Q5015" i="1"/>
  <c r="R5015" i="1"/>
  <c r="S5015" i="1"/>
  <c r="O5014" i="1"/>
  <c r="P5014" i="1"/>
  <c r="Q5014" i="1"/>
  <c r="R5014" i="1"/>
  <c r="S5014" i="1"/>
  <c r="O5013" i="1"/>
  <c r="P5013" i="1"/>
  <c r="Q5013" i="1"/>
  <c r="R5013" i="1"/>
  <c r="S5013" i="1"/>
  <c r="O5012" i="1"/>
  <c r="P5012" i="1"/>
  <c r="Q5012" i="1"/>
  <c r="R5012" i="1"/>
  <c r="S5012" i="1"/>
  <c r="O5011" i="1"/>
  <c r="P5011" i="1"/>
  <c r="Q5011" i="1"/>
  <c r="R5011" i="1"/>
  <c r="S5011" i="1"/>
  <c r="O5010" i="1"/>
  <c r="P5010" i="1"/>
  <c r="Q5010" i="1"/>
  <c r="R5010" i="1"/>
  <c r="S5010" i="1"/>
  <c r="O5009" i="1"/>
  <c r="P5009" i="1"/>
  <c r="Q5009" i="1"/>
  <c r="R5009" i="1"/>
  <c r="S5009" i="1"/>
  <c r="O5008" i="1"/>
  <c r="P5008" i="1"/>
  <c r="Q5008" i="1"/>
  <c r="R5008" i="1"/>
  <c r="S5008" i="1"/>
  <c r="O5007" i="1"/>
  <c r="P5007" i="1"/>
  <c r="Q5007" i="1"/>
  <c r="R5007" i="1"/>
  <c r="S5007" i="1"/>
  <c r="O5006" i="1"/>
  <c r="P5006" i="1"/>
  <c r="Q5006" i="1"/>
  <c r="R5006" i="1"/>
  <c r="S5006" i="1"/>
  <c r="O5005" i="1"/>
  <c r="P5005" i="1"/>
  <c r="Q5005" i="1"/>
  <c r="R5005" i="1"/>
  <c r="S5005" i="1"/>
  <c r="O5004" i="1"/>
  <c r="P5004" i="1"/>
  <c r="Q5004" i="1"/>
  <c r="R5004" i="1"/>
  <c r="S5004" i="1"/>
  <c r="O5003" i="1"/>
  <c r="P5003" i="1"/>
  <c r="Q5003" i="1"/>
  <c r="R5003" i="1"/>
  <c r="S5003" i="1"/>
  <c r="O5002" i="1"/>
  <c r="P5002" i="1"/>
  <c r="Q5002" i="1"/>
  <c r="R5002" i="1"/>
  <c r="S5002" i="1"/>
  <c r="O4999" i="1"/>
  <c r="O5000" i="1"/>
  <c r="O5001" i="1"/>
  <c r="P4999" i="1"/>
  <c r="P5000" i="1"/>
  <c r="P5001" i="1"/>
  <c r="Q4999" i="1"/>
  <c r="Q5000" i="1"/>
  <c r="Q5001" i="1"/>
  <c r="R4999" i="1"/>
  <c r="R5000" i="1"/>
  <c r="R5001" i="1"/>
  <c r="S4999" i="1"/>
  <c r="S5000" i="1"/>
  <c r="S5001" i="1"/>
  <c r="O4998" i="1"/>
  <c r="P4998" i="1"/>
  <c r="Q4998" i="1"/>
  <c r="R4998" i="1"/>
  <c r="S4998" i="1"/>
  <c r="O4997" i="1"/>
  <c r="P4997" i="1"/>
  <c r="Q4997" i="1"/>
  <c r="R4997" i="1"/>
  <c r="S4997" i="1"/>
  <c r="O4996" i="1"/>
  <c r="P4996" i="1"/>
  <c r="Q4996" i="1"/>
  <c r="R4996" i="1"/>
  <c r="S4996" i="1"/>
  <c r="O4994" i="1"/>
  <c r="O4995" i="1"/>
  <c r="P4994" i="1"/>
  <c r="P4995" i="1"/>
  <c r="Q4994" i="1"/>
  <c r="Q4995" i="1"/>
  <c r="R4994" i="1"/>
  <c r="R4995" i="1"/>
  <c r="S4994" i="1"/>
  <c r="S4995" i="1"/>
  <c r="O4993" i="1"/>
  <c r="P4993" i="1"/>
  <c r="Q4993" i="1"/>
  <c r="R4993" i="1"/>
  <c r="S4993" i="1"/>
  <c r="O4992" i="1"/>
  <c r="P4992" i="1"/>
  <c r="Q4992" i="1"/>
  <c r="R4992" i="1"/>
  <c r="S4992" i="1"/>
  <c r="O4991" i="1"/>
  <c r="P4991" i="1"/>
  <c r="Q4991" i="1"/>
  <c r="R4991" i="1"/>
  <c r="S4991" i="1"/>
  <c r="O4990" i="1"/>
  <c r="P4990" i="1"/>
  <c r="Q4990" i="1"/>
  <c r="R4990" i="1"/>
  <c r="S4990" i="1"/>
  <c r="O4989" i="1"/>
  <c r="P4989" i="1"/>
  <c r="Q4989" i="1"/>
  <c r="R4989" i="1"/>
  <c r="S4989" i="1"/>
  <c r="O4988" i="1"/>
  <c r="P4988" i="1"/>
  <c r="Q4988" i="1"/>
  <c r="R4988" i="1"/>
  <c r="S4988" i="1"/>
  <c r="O4987" i="1"/>
  <c r="P4987" i="1"/>
  <c r="Q4987" i="1"/>
  <c r="R4987" i="1"/>
  <c r="S4987" i="1"/>
  <c r="O4986" i="1"/>
  <c r="P4986" i="1"/>
  <c r="Q4986" i="1"/>
  <c r="R4986" i="1"/>
  <c r="S4986" i="1"/>
  <c r="O4984" i="1"/>
  <c r="O4985" i="1"/>
  <c r="P4984" i="1"/>
  <c r="P4985" i="1"/>
  <c r="Q4984" i="1"/>
  <c r="Q4985" i="1"/>
  <c r="R4984" i="1"/>
  <c r="R4985" i="1"/>
  <c r="S4984" i="1"/>
  <c r="S4985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O4964" i="1"/>
  <c r="O4965" i="1"/>
  <c r="O4966" i="1"/>
  <c r="O4967" i="1"/>
  <c r="O4968" i="1"/>
  <c r="O4969" i="1"/>
  <c r="O4970" i="1"/>
  <c r="P4964" i="1"/>
  <c r="P4965" i="1"/>
  <c r="P4966" i="1"/>
  <c r="P4967" i="1"/>
  <c r="P4968" i="1"/>
  <c r="P4969" i="1"/>
  <c r="P4970" i="1"/>
  <c r="Q4964" i="1"/>
  <c r="Q4965" i="1"/>
  <c r="Q4966" i="1"/>
  <c r="Q4967" i="1"/>
  <c r="Q4968" i="1"/>
  <c r="Q4969" i="1"/>
  <c r="Q4970" i="1"/>
  <c r="R4964" i="1"/>
  <c r="R4965" i="1"/>
  <c r="R4966" i="1"/>
  <c r="R4967" i="1"/>
  <c r="R4968" i="1"/>
  <c r="R4969" i="1"/>
  <c r="R4970" i="1"/>
  <c r="S4964" i="1"/>
  <c r="S4965" i="1"/>
  <c r="S4966" i="1"/>
  <c r="S4967" i="1"/>
  <c r="S4968" i="1"/>
  <c r="S4969" i="1"/>
  <c r="S4970" i="1"/>
  <c r="O4963" i="1"/>
  <c r="P4963" i="1"/>
  <c r="Q4963" i="1"/>
  <c r="R4963" i="1"/>
  <c r="S4963" i="1"/>
  <c r="O4962" i="1"/>
  <c r="P4962" i="1"/>
  <c r="Q4962" i="1"/>
  <c r="R4962" i="1"/>
  <c r="S4962" i="1"/>
  <c r="O4961" i="1"/>
  <c r="P4961" i="1"/>
  <c r="Q4961" i="1"/>
  <c r="R4961" i="1"/>
  <c r="S4961" i="1"/>
  <c r="O4960" i="1"/>
  <c r="P4960" i="1"/>
  <c r="Q4960" i="1"/>
  <c r="R4960" i="1"/>
  <c r="S4960" i="1"/>
  <c r="O4959" i="1"/>
  <c r="P4959" i="1"/>
  <c r="Q4959" i="1"/>
  <c r="R4959" i="1"/>
  <c r="S4959" i="1"/>
  <c r="O4958" i="1"/>
  <c r="P4958" i="1"/>
  <c r="Q4958" i="1"/>
  <c r="R4958" i="1"/>
  <c r="S4958" i="1"/>
  <c r="O4952" i="1"/>
  <c r="O4953" i="1"/>
  <c r="O4954" i="1"/>
  <c r="O4955" i="1"/>
  <c r="O4956" i="1"/>
  <c r="O4957" i="1"/>
  <c r="P4952" i="1"/>
  <c r="P4953" i="1"/>
  <c r="P4954" i="1"/>
  <c r="P4955" i="1"/>
  <c r="P4956" i="1"/>
  <c r="P4957" i="1"/>
  <c r="Q4952" i="1"/>
  <c r="Q4953" i="1"/>
  <c r="Q4954" i="1"/>
  <c r="Q4955" i="1"/>
  <c r="Q4956" i="1"/>
  <c r="Q4957" i="1"/>
  <c r="R4952" i="1"/>
  <c r="R4953" i="1"/>
  <c r="R4954" i="1"/>
  <c r="R4955" i="1"/>
  <c r="R4956" i="1"/>
  <c r="R4957" i="1"/>
  <c r="S4952" i="1"/>
  <c r="S4953" i="1"/>
  <c r="S4954" i="1"/>
  <c r="S4955" i="1"/>
  <c r="S4956" i="1"/>
  <c r="S4957" i="1"/>
  <c r="O4951" i="1"/>
  <c r="P4951" i="1"/>
  <c r="Q4951" i="1"/>
  <c r="R4951" i="1"/>
  <c r="S4951" i="1"/>
  <c r="O4950" i="1"/>
  <c r="P4950" i="1"/>
  <c r="Q4950" i="1"/>
  <c r="R4950" i="1"/>
  <c r="S4950" i="1"/>
  <c r="O4949" i="1"/>
  <c r="P4949" i="1"/>
  <c r="Q4949" i="1"/>
  <c r="R4949" i="1"/>
  <c r="S4949" i="1"/>
  <c r="O4948" i="1"/>
  <c r="P4948" i="1"/>
  <c r="Q4948" i="1"/>
  <c r="R4948" i="1"/>
  <c r="S4948" i="1"/>
  <c r="O4947" i="1"/>
  <c r="P4947" i="1"/>
  <c r="Q4947" i="1"/>
  <c r="R4947" i="1"/>
  <c r="S4947" i="1"/>
  <c r="O4946" i="1"/>
  <c r="P4946" i="1"/>
  <c r="Q4946" i="1"/>
  <c r="R4946" i="1"/>
  <c r="S4946" i="1"/>
  <c r="O4945" i="1"/>
  <c r="P4945" i="1"/>
  <c r="Q4945" i="1"/>
  <c r="R4945" i="1"/>
  <c r="S4945" i="1"/>
  <c r="O4941" i="1"/>
  <c r="O4942" i="1"/>
  <c r="O4943" i="1"/>
  <c r="O4944" i="1"/>
  <c r="P4941" i="1"/>
  <c r="P4942" i="1"/>
  <c r="P4943" i="1"/>
  <c r="P4944" i="1"/>
  <c r="Q4941" i="1"/>
  <c r="Q4942" i="1"/>
  <c r="Q4943" i="1"/>
  <c r="Q4944" i="1"/>
  <c r="R4941" i="1"/>
  <c r="R4942" i="1"/>
  <c r="R4943" i="1"/>
  <c r="R4944" i="1"/>
  <c r="S4941" i="1"/>
  <c r="S4942" i="1"/>
  <c r="S4943" i="1"/>
  <c r="S4944" i="1"/>
  <c r="O4940" i="1"/>
  <c r="P4940" i="1"/>
  <c r="Q4940" i="1"/>
  <c r="R4940" i="1"/>
  <c r="S4940" i="1"/>
  <c r="O4939" i="1"/>
  <c r="P4939" i="1"/>
  <c r="Q4939" i="1"/>
  <c r="R4939" i="1"/>
  <c r="S4939" i="1"/>
  <c r="O4938" i="1"/>
  <c r="P4938" i="1"/>
  <c r="Q4938" i="1"/>
  <c r="R4938" i="1"/>
  <c r="S4938" i="1"/>
  <c r="O4937" i="1"/>
  <c r="P4937" i="1"/>
  <c r="Q4937" i="1"/>
  <c r="R4937" i="1"/>
  <c r="S4937" i="1"/>
  <c r="O4936" i="1"/>
  <c r="P4936" i="1"/>
  <c r="Q4936" i="1"/>
  <c r="R4936" i="1"/>
  <c r="S4936" i="1"/>
  <c r="O4935" i="1"/>
  <c r="P4935" i="1"/>
  <c r="Q4935" i="1"/>
  <c r="R4935" i="1"/>
  <c r="S4935" i="1"/>
  <c r="O4934" i="1"/>
  <c r="P4934" i="1"/>
  <c r="Q4934" i="1"/>
  <c r="R4934" i="1"/>
  <c r="S4934" i="1"/>
  <c r="O4932" i="1"/>
  <c r="O4933" i="1"/>
  <c r="P4932" i="1"/>
  <c r="P4933" i="1"/>
  <c r="Q4932" i="1"/>
  <c r="Q4933" i="1"/>
  <c r="R4932" i="1"/>
  <c r="R4933" i="1"/>
  <c r="S4932" i="1"/>
  <c r="S4933" i="1"/>
  <c r="O4930" i="1"/>
  <c r="O4931" i="1"/>
  <c r="P4930" i="1"/>
  <c r="P4931" i="1"/>
  <c r="Q4930" i="1"/>
  <c r="Q4931" i="1"/>
  <c r="R4930" i="1"/>
  <c r="R4931" i="1"/>
  <c r="S4930" i="1"/>
  <c r="S4931" i="1"/>
  <c r="O4929" i="1"/>
  <c r="P4929" i="1"/>
  <c r="Q4929" i="1"/>
  <c r="R4929" i="1"/>
  <c r="S4929" i="1"/>
  <c r="O4928" i="1"/>
  <c r="P4928" i="1"/>
  <c r="Q4928" i="1"/>
  <c r="R4928" i="1"/>
  <c r="S4928" i="1"/>
  <c r="O4927" i="1"/>
  <c r="P4927" i="1"/>
  <c r="Q4927" i="1"/>
  <c r="R4927" i="1"/>
  <c r="S4927" i="1"/>
  <c r="O4926" i="1"/>
  <c r="P4926" i="1"/>
  <c r="Q4926" i="1"/>
  <c r="R4926" i="1"/>
  <c r="S4926" i="1"/>
  <c r="O4924" i="1"/>
  <c r="O4925" i="1"/>
  <c r="P4924" i="1"/>
  <c r="P4925" i="1"/>
  <c r="Q4924" i="1"/>
  <c r="Q4925" i="1"/>
  <c r="R4924" i="1"/>
  <c r="R4925" i="1"/>
  <c r="S4924" i="1"/>
  <c r="S4925" i="1"/>
  <c r="O4921" i="1"/>
  <c r="O4922" i="1"/>
  <c r="O4923" i="1"/>
  <c r="P4921" i="1"/>
  <c r="P4922" i="1"/>
  <c r="P4923" i="1"/>
  <c r="Q4921" i="1"/>
  <c r="Q4922" i="1"/>
  <c r="Q4923" i="1"/>
  <c r="R4921" i="1"/>
  <c r="R4922" i="1"/>
  <c r="R4923" i="1"/>
  <c r="S4921" i="1"/>
  <c r="S4922" i="1"/>
  <c r="S4923" i="1"/>
  <c r="O4920" i="1"/>
  <c r="P4920" i="1"/>
  <c r="Q4920" i="1"/>
  <c r="R4920" i="1"/>
  <c r="S4920" i="1"/>
  <c r="O4919" i="1"/>
  <c r="P4919" i="1"/>
  <c r="Q4919" i="1"/>
  <c r="R4919" i="1"/>
  <c r="S4919" i="1"/>
  <c r="O4918" i="1"/>
  <c r="P4918" i="1"/>
  <c r="Q4918" i="1"/>
  <c r="R4918" i="1"/>
  <c r="S4918" i="1"/>
  <c r="O4917" i="1"/>
  <c r="P4917" i="1"/>
  <c r="Q4917" i="1"/>
  <c r="R4917" i="1"/>
  <c r="S4917" i="1"/>
  <c r="O4916" i="1"/>
  <c r="P4916" i="1"/>
  <c r="Q4916" i="1"/>
  <c r="R4916" i="1"/>
  <c r="S4916" i="1"/>
  <c r="O4915" i="1"/>
  <c r="P4915" i="1"/>
  <c r="Q4915" i="1"/>
  <c r="R4915" i="1"/>
  <c r="S4915" i="1"/>
  <c r="O4913" i="1"/>
  <c r="O4914" i="1"/>
  <c r="P4913" i="1"/>
  <c r="P4914" i="1"/>
  <c r="Q4913" i="1"/>
  <c r="Q4914" i="1"/>
  <c r="R4913" i="1"/>
  <c r="R4914" i="1"/>
  <c r="S4913" i="1"/>
  <c r="S4914" i="1"/>
  <c r="O4912" i="1"/>
  <c r="P4912" i="1"/>
  <c r="Q4912" i="1"/>
  <c r="R4912" i="1"/>
  <c r="S4912" i="1"/>
  <c r="O4910" i="1"/>
  <c r="O4911" i="1"/>
  <c r="P4910" i="1"/>
  <c r="P4911" i="1"/>
  <c r="Q4910" i="1"/>
  <c r="Q4911" i="1"/>
  <c r="R4910" i="1"/>
  <c r="R4911" i="1"/>
  <c r="S4910" i="1"/>
  <c r="S4911" i="1"/>
  <c r="O4908" i="1"/>
  <c r="O4909" i="1"/>
  <c r="P4908" i="1"/>
  <c r="P4909" i="1"/>
  <c r="Q4908" i="1"/>
  <c r="Q4909" i="1"/>
  <c r="R4908" i="1"/>
  <c r="R4909" i="1"/>
  <c r="S4908" i="1"/>
  <c r="S4909" i="1"/>
  <c r="O4907" i="1"/>
  <c r="P4907" i="1"/>
  <c r="Q4907" i="1"/>
  <c r="R4907" i="1"/>
  <c r="S4907" i="1"/>
  <c r="O4906" i="1"/>
  <c r="P4906" i="1"/>
  <c r="Q4906" i="1"/>
  <c r="R4906" i="1"/>
  <c r="S4906" i="1"/>
  <c r="O4899" i="1"/>
  <c r="O4900" i="1"/>
  <c r="O4901" i="1"/>
  <c r="O4902" i="1"/>
  <c r="O4903" i="1"/>
  <c r="O4904" i="1"/>
  <c r="O4905" i="1"/>
  <c r="P4899" i="1"/>
  <c r="P4900" i="1"/>
  <c r="P4901" i="1"/>
  <c r="P4902" i="1"/>
  <c r="P4903" i="1"/>
  <c r="P4904" i="1"/>
  <c r="P4905" i="1"/>
  <c r="Q4899" i="1"/>
  <c r="Q4900" i="1"/>
  <c r="Q4901" i="1"/>
  <c r="Q4902" i="1"/>
  <c r="Q4903" i="1"/>
  <c r="Q4904" i="1"/>
  <c r="Q4905" i="1"/>
  <c r="R4899" i="1"/>
  <c r="R4900" i="1"/>
  <c r="R4901" i="1"/>
  <c r="R4902" i="1"/>
  <c r="R4903" i="1"/>
  <c r="R4904" i="1"/>
  <c r="R4905" i="1"/>
  <c r="S4899" i="1"/>
  <c r="S4900" i="1"/>
  <c r="S4901" i="1"/>
  <c r="S4902" i="1"/>
  <c r="S4903" i="1"/>
  <c r="S4904" i="1"/>
  <c r="S4905" i="1"/>
  <c r="O4898" i="1"/>
  <c r="P4898" i="1"/>
  <c r="Q4898" i="1"/>
  <c r="R4898" i="1"/>
  <c r="S4898" i="1"/>
  <c r="O4894" i="1"/>
  <c r="P4894" i="1"/>
  <c r="Q4894" i="1"/>
  <c r="R4894" i="1"/>
  <c r="S4894" i="1"/>
  <c r="O4897" i="1"/>
  <c r="P4897" i="1"/>
  <c r="Q4897" i="1"/>
  <c r="R4897" i="1"/>
  <c r="S4897" i="1"/>
  <c r="O4895" i="1"/>
  <c r="O4896" i="1"/>
  <c r="P4895" i="1"/>
  <c r="P4896" i="1"/>
  <c r="Q4895" i="1"/>
  <c r="Q4896" i="1"/>
  <c r="R4895" i="1"/>
  <c r="R4896" i="1"/>
  <c r="S4895" i="1"/>
  <c r="S4896" i="1"/>
  <c r="I24" i="9"/>
  <c r="I23" i="9"/>
  <c r="I22" i="9"/>
  <c r="O4893" i="1"/>
  <c r="P4893" i="1"/>
  <c r="Q4893" i="1"/>
  <c r="R4893" i="1"/>
  <c r="S4893" i="1"/>
  <c r="O4892" i="1"/>
  <c r="P4892" i="1"/>
  <c r="Q4892" i="1"/>
  <c r="R4892" i="1"/>
  <c r="S4892" i="1"/>
  <c r="O4891" i="1"/>
  <c r="P4891" i="1"/>
  <c r="Q4891" i="1"/>
  <c r="R4891" i="1"/>
  <c r="S4891" i="1"/>
  <c r="O4890" i="1"/>
  <c r="P4890" i="1"/>
  <c r="Q4890" i="1"/>
  <c r="R4890" i="1"/>
  <c r="S4890" i="1"/>
  <c r="O4889" i="1"/>
  <c r="P4889" i="1"/>
  <c r="Q4889" i="1"/>
  <c r="R4889" i="1"/>
  <c r="S4889" i="1"/>
  <c r="O4888" i="1"/>
  <c r="P4888" i="1"/>
  <c r="Q4888" i="1"/>
  <c r="R4888" i="1"/>
  <c r="S4888" i="1"/>
  <c r="O4887" i="1"/>
  <c r="P4887" i="1"/>
  <c r="Q4887" i="1"/>
  <c r="R4887" i="1"/>
  <c r="S4887" i="1"/>
  <c r="O4886" i="1"/>
  <c r="P4886" i="1"/>
  <c r="Q4886" i="1"/>
  <c r="R4886" i="1"/>
  <c r="S4886" i="1"/>
  <c r="O4885" i="1"/>
  <c r="P4885" i="1"/>
  <c r="Q4885" i="1"/>
  <c r="R4885" i="1"/>
  <c r="S4885" i="1"/>
  <c r="O4884" i="1"/>
  <c r="P4884" i="1"/>
  <c r="Q4884" i="1"/>
  <c r="R4884" i="1"/>
  <c r="S4884" i="1"/>
  <c r="O4883" i="1"/>
  <c r="P4883" i="1"/>
  <c r="Q4883" i="1"/>
  <c r="R4883" i="1"/>
  <c r="S4883" i="1"/>
  <c r="O4882" i="1"/>
  <c r="P4882" i="1"/>
  <c r="Q4882" i="1"/>
  <c r="R4882" i="1"/>
  <c r="S4882" i="1"/>
  <c r="O4878" i="1"/>
  <c r="O4879" i="1"/>
  <c r="O4880" i="1"/>
  <c r="O4881" i="1"/>
  <c r="P4878" i="1"/>
  <c r="P4879" i="1"/>
  <c r="P4880" i="1"/>
  <c r="P4881" i="1"/>
  <c r="Q4878" i="1"/>
  <c r="Q4879" i="1"/>
  <c r="Q4880" i="1"/>
  <c r="Q4881" i="1"/>
  <c r="R4878" i="1"/>
  <c r="R4879" i="1"/>
  <c r="R4880" i="1"/>
  <c r="R4881" i="1"/>
  <c r="S4878" i="1"/>
  <c r="S4879" i="1"/>
  <c r="S4880" i="1"/>
  <c r="S4881" i="1"/>
  <c r="O4877" i="1"/>
  <c r="P4877" i="1"/>
  <c r="Q4877" i="1"/>
  <c r="R4877" i="1"/>
  <c r="S4877" i="1"/>
  <c r="O4876" i="1"/>
  <c r="P4876" i="1"/>
  <c r="Q4876" i="1"/>
  <c r="R4876" i="1"/>
  <c r="S4876" i="1"/>
  <c r="O4875" i="1"/>
  <c r="P4875" i="1"/>
  <c r="Q4875" i="1"/>
  <c r="R4875" i="1"/>
  <c r="S4875" i="1"/>
  <c r="O4871" i="1"/>
  <c r="O4872" i="1"/>
  <c r="O4873" i="1"/>
  <c r="O4874" i="1"/>
  <c r="P4871" i="1"/>
  <c r="P4872" i="1"/>
  <c r="P4873" i="1"/>
  <c r="P4874" i="1"/>
  <c r="Q4871" i="1"/>
  <c r="Q4872" i="1"/>
  <c r="Q4873" i="1"/>
  <c r="Q4874" i="1"/>
  <c r="R4871" i="1"/>
  <c r="R4872" i="1"/>
  <c r="R4873" i="1"/>
  <c r="R4874" i="1"/>
  <c r="S4871" i="1"/>
  <c r="S4872" i="1"/>
  <c r="S4873" i="1"/>
  <c r="S4874" i="1"/>
  <c r="O4870" i="1"/>
  <c r="P4870" i="1"/>
  <c r="Q4870" i="1"/>
  <c r="R4870" i="1"/>
  <c r="S4870" i="1"/>
  <c r="O4869" i="1"/>
  <c r="P4869" i="1"/>
  <c r="Q4869" i="1"/>
  <c r="R4869" i="1"/>
  <c r="S4869" i="1"/>
  <c r="O4868" i="1"/>
  <c r="P4868" i="1"/>
  <c r="Q4868" i="1"/>
  <c r="R4868" i="1"/>
  <c r="S4868" i="1"/>
  <c r="O4867" i="1"/>
  <c r="P4867" i="1"/>
  <c r="Q4867" i="1"/>
  <c r="R4867" i="1"/>
  <c r="S4867" i="1"/>
  <c r="O4866" i="1"/>
  <c r="P4866" i="1"/>
  <c r="Q4866" i="1"/>
  <c r="R4866" i="1"/>
  <c r="S4866" i="1"/>
  <c r="O4865" i="1"/>
  <c r="P4865" i="1"/>
  <c r="Q4865" i="1"/>
  <c r="R4865" i="1"/>
  <c r="S4865" i="1"/>
  <c r="O4864" i="1"/>
  <c r="P4864" i="1"/>
  <c r="Q4864" i="1"/>
  <c r="R4864" i="1"/>
  <c r="S4864" i="1"/>
  <c r="O4863" i="1"/>
  <c r="P4863" i="1"/>
  <c r="Q4863" i="1"/>
  <c r="R4863" i="1"/>
  <c r="S4863" i="1"/>
  <c r="O4862" i="1"/>
  <c r="P4862" i="1"/>
  <c r="Q4862" i="1"/>
  <c r="R4862" i="1"/>
  <c r="S4862" i="1"/>
  <c r="O4860" i="1"/>
  <c r="O4861" i="1"/>
  <c r="P4860" i="1"/>
  <c r="P4861" i="1"/>
  <c r="Q4860" i="1"/>
  <c r="Q4861" i="1"/>
  <c r="R4860" i="1"/>
  <c r="R4861" i="1"/>
  <c r="S4860" i="1"/>
  <c r="S4861" i="1"/>
  <c r="O4858" i="1"/>
  <c r="O4859" i="1"/>
  <c r="P4858" i="1"/>
  <c r="P4859" i="1"/>
  <c r="Q4858" i="1"/>
  <c r="Q4859" i="1"/>
  <c r="R4858" i="1"/>
  <c r="R4859" i="1"/>
  <c r="S4858" i="1"/>
  <c r="S4859" i="1"/>
  <c r="O4856" i="1"/>
  <c r="O4857" i="1"/>
  <c r="P4856" i="1"/>
  <c r="P4857" i="1"/>
  <c r="Q4856" i="1"/>
  <c r="Q4857" i="1"/>
  <c r="R4856" i="1"/>
  <c r="R4857" i="1"/>
  <c r="S4856" i="1"/>
  <c r="S4857" i="1"/>
  <c r="O4855" i="1"/>
  <c r="P4855" i="1"/>
  <c r="Q4855" i="1"/>
  <c r="R4855" i="1"/>
  <c r="S4855" i="1"/>
  <c r="O4854" i="1"/>
  <c r="P4854" i="1"/>
  <c r="Q4854" i="1"/>
  <c r="R4854" i="1"/>
  <c r="S4854" i="1"/>
  <c r="O4853" i="1"/>
  <c r="P4853" i="1"/>
  <c r="Q4853" i="1"/>
  <c r="R4853" i="1"/>
  <c r="S4853" i="1"/>
  <c r="O4852" i="1"/>
  <c r="P4852" i="1"/>
  <c r="Q4852" i="1"/>
  <c r="R4852" i="1"/>
  <c r="S4852" i="1"/>
  <c r="O4851" i="1"/>
  <c r="P4851" i="1"/>
  <c r="Q4851" i="1"/>
  <c r="R4851" i="1"/>
  <c r="S4851" i="1"/>
  <c r="O4850" i="1"/>
  <c r="P4850" i="1"/>
  <c r="Q4850" i="1"/>
  <c r="R4850" i="1"/>
  <c r="S4850" i="1"/>
  <c r="O4849" i="1"/>
  <c r="P4849" i="1"/>
  <c r="Q4849" i="1"/>
  <c r="R4849" i="1"/>
  <c r="S4849" i="1"/>
  <c r="O4848" i="1"/>
  <c r="P4848" i="1"/>
  <c r="Q4848" i="1"/>
  <c r="R4848" i="1"/>
  <c r="S4848" i="1"/>
  <c r="O4847" i="1"/>
  <c r="P4847" i="1"/>
  <c r="Q4847" i="1"/>
  <c r="R4847" i="1"/>
  <c r="S4847" i="1"/>
  <c r="O4846" i="1"/>
  <c r="P4846" i="1"/>
  <c r="Q4846" i="1"/>
  <c r="R4846" i="1"/>
  <c r="S4846" i="1"/>
  <c r="O4845" i="1"/>
  <c r="P4845" i="1"/>
  <c r="Q4845" i="1"/>
  <c r="R4845" i="1"/>
  <c r="S4845" i="1"/>
  <c r="O4844" i="1"/>
  <c r="P4844" i="1"/>
  <c r="Q4844" i="1"/>
  <c r="R4844" i="1"/>
  <c r="S4844" i="1"/>
  <c r="O4843" i="1"/>
  <c r="P4843" i="1"/>
  <c r="Q4843" i="1"/>
  <c r="R4843" i="1"/>
  <c r="S4843" i="1"/>
  <c r="O4841" i="1"/>
  <c r="O4842" i="1"/>
  <c r="P4841" i="1"/>
  <c r="P4842" i="1"/>
  <c r="Q4841" i="1"/>
  <c r="Q4842" i="1"/>
  <c r="R4841" i="1"/>
  <c r="R4842" i="1"/>
  <c r="S4841" i="1"/>
  <c r="S4842" i="1"/>
  <c r="O4840" i="1"/>
  <c r="P4840" i="1"/>
  <c r="Q4840" i="1"/>
  <c r="R4840" i="1"/>
  <c r="S4840" i="1"/>
  <c r="O4839" i="1"/>
  <c r="P4839" i="1"/>
  <c r="Q4839" i="1"/>
  <c r="R4839" i="1"/>
  <c r="S4839" i="1"/>
  <c r="O4838" i="1"/>
  <c r="P4838" i="1"/>
  <c r="Q4838" i="1"/>
  <c r="R4838" i="1"/>
  <c r="S4838" i="1"/>
  <c r="O4837" i="1"/>
  <c r="P4837" i="1"/>
  <c r="Q4837" i="1"/>
  <c r="R4837" i="1"/>
  <c r="S4837" i="1"/>
  <c r="O4831" i="1"/>
  <c r="O4832" i="1"/>
  <c r="O4833" i="1"/>
  <c r="O4834" i="1"/>
  <c r="O4835" i="1"/>
  <c r="O4836" i="1"/>
  <c r="P4831" i="1"/>
  <c r="P4832" i="1"/>
  <c r="P4833" i="1"/>
  <c r="P4834" i="1"/>
  <c r="P4835" i="1"/>
  <c r="P4836" i="1"/>
  <c r="Q4831" i="1"/>
  <c r="Q4832" i="1"/>
  <c r="Q4833" i="1"/>
  <c r="Q4834" i="1"/>
  <c r="Q4835" i="1"/>
  <c r="Q4836" i="1"/>
  <c r="R4831" i="1"/>
  <c r="R4832" i="1"/>
  <c r="R4833" i="1"/>
  <c r="R4834" i="1"/>
  <c r="R4835" i="1"/>
  <c r="R4836" i="1"/>
  <c r="S4831" i="1"/>
  <c r="S4832" i="1"/>
  <c r="S4833" i="1"/>
  <c r="S4834" i="1"/>
  <c r="S4835" i="1"/>
  <c r="S4836" i="1"/>
  <c r="O4830" i="1"/>
  <c r="P4830" i="1"/>
  <c r="Q4830" i="1"/>
  <c r="R4830" i="1"/>
  <c r="S4830" i="1"/>
  <c r="O4829" i="1"/>
  <c r="P4829" i="1"/>
  <c r="Q4829" i="1"/>
  <c r="R4829" i="1"/>
  <c r="S4829" i="1"/>
  <c r="O4828" i="1"/>
  <c r="P4828" i="1"/>
  <c r="Q4828" i="1"/>
  <c r="R4828" i="1"/>
  <c r="S4828" i="1"/>
  <c r="O4827" i="1"/>
  <c r="P4827" i="1"/>
  <c r="Q4827" i="1"/>
  <c r="R4827" i="1"/>
  <c r="S4827" i="1"/>
  <c r="O4826" i="1"/>
  <c r="P4826" i="1"/>
  <c r="Q4826" i="1"/>
  <c r="R4826" i="1"/>
  <c r="S4826" i="1"/>
  <c r="O4825" i="1"/>
  <c r="P4825" i="1"/>
  <c r="Q4825" i="1"/>
  <c r="R4825" i="1"/>
  <c r="S4825" i="1"/>
  <c r="O4823" i="1"/>
  <c r="O4824" i="1"/>
  <c r="P4823" i="1"/>
  <c r="P4824" i="1"/>
  <c r="Q4823" i="1"/>
  <c r="Q4824" i="1"/>
  <c r="R4823" i="1"/>
  <c r="R4824" i="1"/>
  <c r="S4823" i="1"/>
  <c r="S4824" i="1"/>
  <c r="O4822" i="1"/>
  <c r="P4822" i="1"/>
  <c r="Q4822" i="1"/>
  <c r="R4822" i="1"/>
  <c r="S4822" i="1"/>
  <c r="O4821" i="1"/>
  <c r="P4821" i="1"/>
  <c r="Q4821" i="1"/>
  <c r="R4821" i="1"/>
  <c r="S4821" i="1"/>
  <c r="O4820" i="1"/>
  <c r="P4820" i="1"/>
  <c r="Q4820" i="1"/>
  <c r="R4820" i="1"/>
  <c r="S4820" i="1"/>
  <c r="O4819" i="1"/>
  <c r="P4819" i="1"/>
  <c r="Q4819" i="1"/>
  <c r="R4819" i="1"/>
  <c r="S4819" i="1"/>
  <c r="O4818" i="1"/>
  <c r="P4818" i="1"/>
  <c r="Q4818" i="1"/>
  <c r="R4818" i="1"/>
  <c r="S4818" i="1"/>
  <c r="O4817" i="1"/>
  <c r="P4817" i="1"/>
  <c r="Q4817" i="1"/>
  <c r="R4817" i="1"/>
  <c r="S4817" i="1"/>
  <c r="O4816" i="1"/>
  <c r="P4816" i="1"/>
  <c r="Q4816" i="1"/>
  <c r="R4816" i="1"/>
  <c r="S4816" i="1"/>
  <c r="O4815" i="1"/>
  <c r="P4815" i="1"/>
  <c r="Q4815" i="1"/>
  <c r="R4815" i="1"/>
  <c r="S4815" i="1"/>
  <c r="O4814" i="1"/>
  <c r="P4814" i="1"/>
  <c r="Q4814" i="1"/>
  <c r="R4814" i="1"/>
  <c r="S4814" i="1"/>
  <c r="I21" i="9"/>
  <c r="I20" i="9"/>
  <c r="I19" i="9"/>
  <c r="I17" i="9"/>
  <c r="I18" i="9"/>
  <c r="I16" i="9"/>
  <c r="I15" i="9"/>
  <c r="I14" i="9"/>
  <c r="I13" i="9"/>
  <c r="O4813" i="1"/>
  <c r="P4813" i="1"/>
  <c r="Q4813" i="1"/>
  <c r="R4813" i="1"/>
  <c r="S4813" i="1"/>
  <c r="O4812" i="1"/>
  <c r="P4812" i="1"/>
  <c r="Q4812" i="1"/>
  <c r="R4812" i="1"/>
  <c r="S4812" i="1"/>
  <c r="O4811" i="1"/>
  <c r="P4811" i="1"/>
  <c r="Q4811" i="1"/>
  <c r="R4811" i="1"/>
  <c r="S4811" i="1"/>
  <c r="O4808" i="1"/>
  <c r="O4809" i="1"/>
  <c r="O4810" i="1"/>
  <c r="P4808" i="1"/>
  <c r="P4809" i="1"/>
  <c r="P4810" i="1"/>
  <c r="Q4808" i="1"/>
  <c r="Q4809" i="1"/>
  <c r="Q4810" i="1"/>
  <c r="R4808" i="1"/>
  <c r="R4809" i="1"/>
  <c r="R4810" i="1"/>
  <c r="S4808" i="1"/>
  <c r="S4809" i="1"/>
  <c r="S4810" i="1"/>
  <c r="O4807" i="1"/>
  <c r="P4807" i="1"/>
  <c r="Q4807" i="1"/>
  <c r="R4807" i="1"/>
  <c r="S4807" i="1"/>
  <c r="O4806" i="1"/>
  <c r="P4806" i="1"/>
  <c r="Q4806" i="1"/>
  <c r="R4806" i="1"/>
  <c r="S4806" i="1"/>
  <c r="O4805" i="1"/>
  <c r="P4805" i="1"/>
  <c r="Q4805" i="1"/>
  <c r="R4805" i="1"/>
  <c r="S4805" i="1"/>
  <c r="O4804" i="1"/>
  <c r="P4804" i="1"/>
  <c r="Q4804" i="1"/>
  <c r="R4804" i="1"/>
  <c r="S4804" i="1"/>
  <c r="O4803" i="1"/>
  <c r="P4803" i="1"/>
  <c r="Q4803" i="1"/>
  <c r="R4803" i="1"/>
  <c r="S4803" i="1"/>
  <c r="O4802" i="1"/>
  <c r="P4802" i="1"/>
  <c r="Q4802" i="1"/>
  <c r="R4802" i="1"/>
  <c r="S4802" i="1"/>
  <c r="O4801" i="1"/>
  <c r="P4801" i="1"/>
  <c r="Q4801" i="1"/>
  <c r="R4801" i="1"/>
  <c r="S4801" i="1"/>
  <c r="O4800" i="1"/>
  <c r="P4800" i="1"/>
  <c r="Q4800" i="1"/>
  <c r="R4800" i="1"/>
  <c r="S4800" i="1"/>
  <c r="O4799" i="1"/>
  <c r="P4799" i="1"/>
  <c r="Q4799" i="1"/>
  <c r="R4799" i="1"/>
  <c r="S4799" i="1"/>
  <c r="O4798" i="1"/>
  <c r="P4798" i="1"/>
  <c r="Q4798" i="1"/>
  <c r="R4798" i="1"/>
  <c r="S4798" i="1"/>
  <c r="O4797" i="1"/>
  <c r="P4797" i="1"/>
  <c r="Q4797" i="1"/>
  <c r="R4797" i="1"/>
  <c r="S4797" i="1"/>
  <c r="I12" i="9"/>
  <c r="O4796" i="1"/>
  <c r="P4796" i="1"/>
  <c r="Q4796" i="1"/>
  <c r="R4796" i="1"/>
  <c r="S4796" i="1"/>
  <c r="O4795" i="1"/>
  <c r="P4795" i="1"/>
  <c r="Q4795" i="1"/>
  <c r="R4795" i="1"/>
  <c r="S4795" i="1"/>
  <c r="O4794" i="1"/>
  <c r="P4794" i="1"/>
  <c r="Q4794" i="1"/>
  <c r="R4794" i="1"/>
  <c r="S4794" i="1"/>
  <c r="O4793" i="1"/>
  <c r="P4793" i="1"/>
  <c r="Q4793" i="1"/>
  <c r="R4793" i="1"/>
  <c r="S4793" i="1"/>
  <c r="O4792" i="1"/>
  <c r="P4792" i="1"/>
  <c r="Q4792" i="1"/>
  <c r="R4792" i="1"/>
  <c r="S4792" i="1"/>
  <c r="O4789" i="1"/>
  <c r="O4790" i="1"/>
  <c r="O4791" i="1"/>
  <c r="P4789" i="1"/>
  <c r="P4790" i="1"/>
  <c r="P4791" i="1"/>
  <c r="Q4789" i="1"/>
  <c r="Q4790" i="1"/>
  <c r="Q4791" i="1"/>
  <c r="R4789" i="1"/>
  <c r="R4790" i="1"/>
  <c r="R4791" i="1"/>
  <c r="S4789" i="1"/>
  <c r="S4790" i="1"/>
  <c r="S4791" i="1"/>
  <c r="O4788" i="1"/>
  <c r="P4788" i="1"/>
  <c r="Q4788" i="1"/>
  <c r="R4788" i="1"/>
  <c r="S4788" i="1"/>
  <c r="O4787" i="1"/>
  <c r="P4787" i="1"/>
  <c r="Q4787" i="1"/>
  <c r="R4787" i="1"/>
  <c r="S4787" i="1"/>
  <c r="O4786" i="1"/>
  <c r="P4786" i="1"/>
  <c r="Q4786" i="1"/>
  <c r="R4786" i="1"/>
  <c r="S4786" i="1"/>
  <c r="O4784" i="1"/>
  <c r="O4785" i="1"/>
  <c r="P4784" i="1"/>
  <c r="P4785" i="1"/>
  <c r="Q4784" i="1"/>
  <c r="Q4785" i="1"/>
  <c r="R4784" i="1"/>
  <c r="R4785" i="1"/>
  <c r="S4784" i="1"/>
  <c r="S4785" i="1"/>
  <c r="O4783" i="1"/>
  <c r="P4783" i="1"/>
  <c r="Q4783" i="1"/>
  <c r="R4783" i="1"/>
  <c r="S4783" i="1"/>
  <c r="O4782" i="1"/>
  <c r="P4782" i="1"/>
  <c r="Q4782" i="1"/>
  <c r="R4782" i="1"/>
  <c r="S4782" i="1"/>
  <c r="O4781" i="1"/>
  <c r="P4781" i="1"/>
  <c r="Q4781" i="1"/>
  <c r="R4781" i="1"/>
  <c r="S4781" i="1"/>
  <c r="O4780" i="1"/>
  <c r="P4780" i="1"/>
  <c r="Q4780" i="1"/>
  <c r="R4780" i="1"/>
  <c r="S4780" i="1"/>
  <c r="O4779" i="1"/>
  <c r="P4779" i="1"/>
  <c r="Q4779" i="1"/>
  <c r="R4779" i="1"/>
  <c r="S4779" i="1"/>
  <c r="O4778" i="1"/>
  <c r="P4778" i="1"/>
  <c r="Q4778" i="1"/>
  <c r="R4778" i="1"/>
  <c r="S4778" i="1"/>
  <c r="O4777" i="1"/>
  <c r="P4777" i="1"/>
  <c r="Q4777" i="1"/>
  <c r="R4777" i="1"/>
  <c r="S4777" i="1"/>
  <c r="O4776" i="1"/>
  <c r="P4776" i="1"/>
  <c r="Q4776" i="1"/>
  <c r="R4776" i="1"/>
  <c r="S4776" i="1"/>
  <c r="O4775" i="1"/>
  <c r="P4775" i="1"/>
  <c r="Q4775" i="1"/>
  <c r="R4775" i="1"/>
  <c r="S4775" i="1"/>
  <c r="O4774" i="1"/>
  <c r="P4774" i="1"/>
  <c r="Q4774" i="1"/>
  <c r="R4774" i="1"/>
  <c r="S4774" i="1"/>
  <c r="O4773" i="1"/>
  <c r="P4773" i="1"/>
  <c r="Q4773" i="1"/>
  <c r="R4773" i="1"/>
  <c r="S4773" i="1"/>
  <c r="O4772" i="1"/>
  <c r="P4772" i="1"/>
  <c r="Q4772" i="1"/>
  <c r="R4772" i="1"/>
  <c r="S4772" i="1"/>
  <c r="O4771" i="1"/>
  <c r="P4771" i="1"/>
  <c r="Q4771" i="1"/>
  <c r="R4771" i="1"/>
  <c r="S4771" i="1"/>
  <c r="O4770" i="1"/>
  <c r="P4770" i="1"/>
  <c r="Q4770" i="1"/>
  <c r="R4770" i="1"/>
  <c r="S4770" i="1"/>
  <c r="O4769" i="1"/>
  <c r="P4769" i="1"/>
  <c r="Q4769" i="1"/>
  <c r="R4769" i="1"/>
  <c r="S4769" i="1"/>
  <c r="O4768" i="1"/>
  <c r="P4768" i="1"/>
  <c r="Q4768" i="1"/>
  <c r="R4768" i="1"/>
  <c r="S4768" i="1"/>
  <c r="O4767" i="1"/>
  <c r="P4767" i="1"/>
  <c r="Q4767" i="1"/>
  <c r="R4767" i="1"/>
  <c r="S4767" i="1"/>
  <c r="O4766" i="1"/>
  <c r="P4766" i="1"/>
  <c r="Q4766" i="1"/>
  <c r="R4766" i="1"/>
  <c r="S4766" i="1"/>
  <c r="O4765" i="1"/>
  <c r="P4765" i="1"/>
  <c r="Q4765" i="1"/>
  <c r="R4765" i="1"/>
  <c r="S4765" i="1"/>
  <c r="O4764" i="1"/>
  <c r="P4764" i="1"/>
  <c r="Q4764" i="1"/>
  <c r="R4764" i="1"/>
  <c r="S4764" i="1"/>
  <c r="O4763" i="1"/>
  <c r="P4763" i="1"/>
  <c r="Q4763" i="1"/>
  <c r="R4763" i="1"/>
  <c r="S4763" i="1"/>
  <c r="O4762" i="1"/>
  <c r="P4762" i="1"/>
  <c r="Q4762" i="1"/>
  <c r="R4762" i="1"/>
  <c r="S4762" i="1"/>
  <c r="O4761" i="1"/>
  <c r="P4761" i="1"/>
  <c r="Q4761" i="1"/>
  <c r="R4761" i="1"/>
  <c r="S4761" i="1"/>
  <c r="O4760" i="1"/>
  <c r="P4760" i="1"/>
  <c r="Q4760" i="1"/>
  <c r="R4760" i="1"/>
  <c r="S4760" i="1"/>
  <c r="O4759" i="1"/>
  <c r="P4759" i="1"/>
  <c r="Q4759" i="1"/>
  <c r="R4759" i="1"/>
  <c r="S4759" i="1"/>
  <c r="O4758" i="1"/>
  <c r="P4758" i="1"/>
  <c r="Q4758" i="1"/>
  <c r="R4758" i="1"/>
  <c r="S4758" i="1"/>
  <c r="O4757" i="1"/>
  <c r="P4757" i="1"/>
  <c r="Q4757" i="1"/>
  <c r="R4757" i="1"/>
  <c r="S4757" i="1"/>
  <c r="O4756" i="1"/>
  <c r="P4756" i="1"/>
  <c r="Q4756" i="1"/>
  <c r="R4756" i="1"/>
  <c r="S4756" i="1"/>
  <c r="O4755" i="1"/>
  <c r="P4755" i="1"/>
  <c r="Q4755" i="1"/>
  <c r="R4755" i="1"/>
  <c r="S4755" i="1"/>
  <c r="O4754" i="1"/>
  <c r="P4754" i="1"/>
  <c r="Q4754" i="1"/>
  <c r="R4754" i="1"/>
  <c r="S4754" i="1"/>
  <c r="O4753" i="1"/>
  <c r="P4753" i="1"/>
  <c r="Q4753" i="1"/>
  <c r="R4753" i="1"/>
  <c r="S4753" i="1"/>
  <c r="O4752" i="1"/>
  <c r="P4752" i="1"/>
  <c r="Q4752" i="1"/>
  <c r="R4752" i="1"/>
  <c r="S4752" i="1"/>
  <c r="O4751" i="1"/>
  <c r="P4751" i="1"/>
  <c r="Q4751" i="1"/>
  <c r="R4751" i="1"/>
  <c r="S4751" i="1"/>
  <c r="O4750" i="1"/>
  <c r="P4750" i="1"/>
  <c r="Q4750" i="1"/>
  <c r="R4750" i="1"/>
  <c r="S4750" i="1"/>
  <c r="O4749" i="1"/>
  <c r="P4749" i="1"/>
  <c r="Q4749" i="1"/>
  <c r="R4749" i="1"/>
  <c r="S4749" i="1"/>
  <c r="O4748" i="1"/>
  <c r="P4748" i="1"/>
  <c r="Q4748" i="1"/>
  <c r="R4748" i="1"/>
  <c r="S4748" i="1"/>
  <c r="O4747" i="1"/>
  <c r="P4747" i="1"/>
  <c r="Q4747" i="1"/>
  <c r="R4747" i="1"/>
  <c r="S4747" i="1"/>
  <c r="O4746" i="1"/>
  <c r="P4746" i="1"/>
  <c r="Q4746" i="1"/>
  <c r="R4746" i="1"/>
  <c r="S4746" i="1"/>
  <c r="O4745" i="1"/>
  <c r="P4745" i="1"/>
  <c r="Q4745" i="1"/>
  <c r="R4745" i="1"/>
  <c r="S4745" i="1"/>
  <c r="O4744" i="1"/>
  <c r="P4744" i="1"/>
  <c r="Q4744" i="1"/>
  <c r="R4744" i="1"/>
  <c r="S4744" i="1"/>
  <c r="O4742" i="1"/>
  <c r="O4743" i="1"/>
  <c r="P4742" i="1"/>
  <c r="P4743" i="1"/>
  <c r="Q4742" i="1"/>
  <c r="Q4743" i="1"/>
  <c r="R4742" i="1"/>
  <c r="R4743" i="1"/>
  <c r="S4742" i="1"/>
  <c r="S4743" i="1"/>
  <c r="O4741" i="1"/>
  <c r="P4741" i="1"/>
  <c r="Q4741" i="1"/>
  <c r="R4741" i="1"/>
  <c r="S4741" i="1"/>
  <c r="O4740" i="1"/>
  <c r="P4740" i="1"/>
  <c r="Q4740" i="1"/>
  <c r="R4740" i="1"/>
  <c r="S4740" i="1"/>
  <c r="O4738" i="1"/>
  <c r="O4739" i="1"/>
  <c r="P4738" i="1"/>
  <c r="P4739" i="1"/>
  <c r="Q4738" i="1"/>
  <c r="Q4739" i="1"/>
  <c r="R4738" i="1"/>
  <c r="R4739" i="1"/>
  <c r="S4738" i="1"/>
  <c r="S4739" i="1"/>
  <c r="O4737" i="1"/>
  <c r="P4737" i="1"/>
  <c r="Q4737" i="1"/>
  <c r="R4737" i="1"/>
  <c r="S4737" i="1"/>
  <c r="O4736" i="1"/>
  <c r="P4736" i="1"/>
  <c r="Q4736" i="1"/>
  <c r="R4736" i="1"/>
  <c r="S4736" i="1"/>
  <c r="O4735" i="1"/>
  <c r="P4735" i="1"/>
  <c r="Q4735" i="1"/>
  <c r="R4735" i="1"/>
  <c r="S4735" i="1"/>
  <c r="O4734" i="1"/>
  <c r="P4734" i="1"/>
  <c r="Q4734" i="1"/>
  <c r="R4734" i="1"/>
  <c r="S4734" i="1"/>
  <c r="O4733" i="1"/>
  <c r="P4733" i="1"/>
  <c r="Q4733" i="1"/>
  <c r="R4733" i="1"/>
  <c r="S4733" i="1"/>
  <c r="O4732" i="1"/>
  <c r="P4732" i="1"/>
  <c r="Q4732" i="1"/>
  <c r="R4732" i="1"/>
  <c r="S4732" i="1"/>
  <c r="O4731" i="1"/>
  <c r="P4731" i="1"/>
  <c r="Q4731" i="1"/>
  <c r="R4731" i="1"/>
  <c r="S4731" i="1"/>
  <c r="O4730" i="1"/>
  <c r="P4730" i="1"/>
  <c r="Q4730" i="1"/>
  <c r="R4730" i="1"/>
  <c r="S4730" i="1"/>
  <c r="O4729" i="1"/>
  <c r="P4729" i="1"/>
  <c r="Q4729" i="1"/>
  <c r="R4729" i="1"/>
  <c r="S4729" i="1"/>
  <c r="O4728" i="1"/>
  <c r="P4728" i="1"/>
  <c r="Q4728" i="1"/>
  <c r="R4728" i="1"/>
  <c r="S4728" i="1"/>
  <c r="O4727" i="1"/>
  <c r="P4727" i="1"/>
  <c r="Q4727" i="1"/>
  <c r="R4727" i="1"/>
  <c r="S4727" i="1"/>
  <c r="O4726" i="1"/>
  <c r="P4726" i="1"/>
  <c r="Q4726" i="1"/>
  <c r="R4726" i="1"/>
  <c r="S4726" i="1"/>
  <c r="O4725" i="1"/>
  <c r="P4725" i="1"/>
  <c r="Q4725" i="1"/>
  <c r="R4725" i="1"/>
  <c r="S4725" i="1"/>
  <c r="O4724" i="1"/>
  <c r="P4724" i="1"/>
  <c r="Q4724" i="1"/>
  <c r="R4724" i="1"/>
  <c r="S4724" i="1"/>
  <c r="O4723" i="1"/>
  <c r="P4723" i="1"/>
  <c r="Q4723" i="1"/>
  <c r="R4723" i="1"/>
  <c r="S4723" i="1"/>
  <c r="O4722" i="1"/>
  <c r="P4722" i="1"/>
  <c r="Q4722" i="1"/>
  <c r="R4722" i="1"/>
  <c r="S4722" i="1"/>
  <c r="O4721" i="1"/>
  <c r="P4721" i="1"/>
  <c r="Q4721" i="1"/>
  <c r="R4721" i="1"/>
  <c r="S4721" i="1"/>
  <c r="O4719" i="1"/>
  <c r="O4720" i="1"/>
  <c r="P4719" i="1"/>
  <c r="P4720" i="1"/>
  <c r="Q4719" i="1"/>
  <c r="Q4720" i="1"/>
  <c r="R4719" i="1"/>
  <c r="R4720" i="1"/>
  <c r="S4719" i="1"/>
  <c r="S4720" i="1"/>
  <c r="O4718" i="1"/>
  <c r="P4718" i="1"/>
  <c r="Q4718" i="1"/>
  <c r="R4718" i="1"/>
  <c r="S4718" i="1"/>
  <c r="O4712" i="1"/>
  <c r="O4713" i="1"/>
  <c r="O4714" i="1"/>
  <c r="O4715" i="1"/>
  <c r="O4716" i="1"/>
  <c r="O4717" i="1"/>
  <c r="P4712" i="1"/>
  <c r="P4713" i="1"/>
  <c r="P4714" i="1"/>
  <c r="P4715" i="1"/>
  <c r="P4716" i="1"/>
  <c r="P4717" i="1"/>
  <c r="Q4712" i="1"/>
  <c r="Q4713" i="1"/>
  <c r="Q4714" i="1"/>
  <c r="Q4715" i="1"/>
  <c r="Q4716" i="1"/>
  <c r="Q4717" i="1"/>
  <c r="R4712" i="1"/>
  <c r="R4713" i="1"/>
  <c r="R4714" i="1"/>
  <c r="R4715" i="1"/>
  <c r="R4716" i="1"/>
  <c r="R4717" i="1"/>
  <c r="S4712" i="1"/>
  <c r="S4713" i="1"/>
  <c r="S4714" i="1"/>
  <c r="S4715" i="1"/>
  <c r="S4716" i="1"/>
  <c r="S4717" i="1"/>
  <c r="O4708" i="1"/>
  <c r="O4709" i="1"/>
  <c r="O4710" i="1"/>
  <c r="O4711" i="1"/>
  <c r="P4708" i="1"/>
  <c r="P4709" i="1"/>
  <c r="P4710" i="1"/>
  <c r="P4711" i="1"/>
  <c r="Q4708" i="1"/>
  <c r="Q4709" i="1"/>
  <c r="Q4710" i="1"/>
  <c r="Q4711" i="1"/>
  <c r="R4708" i="1"/>
  <c r="R4709" i="1"/>
  <c r="R4710" i="1"/>
  <c r="R4711" i="1"/>
  <c r="S4708" i="1"/>
  <c r="S4709" i="1"/>
  <c r="S4710" i="1"/>
  <c r="S4711" i="1"/>
  <c r="O4703" i="1"/>
  <c r="O4704" i="1"/>
  <c r="O4705" i="1"/>
  <c r="O4706" i="1"/>
  <c r="O4707" i="1"/>
  <c r="P4703" i="1"/>
  <c r="P4704" i="1"/>
  <c r="P4705" i="1"/>
  <c r="P4706" i="1"/>
  <c r="P4707" i="1"/>
  <c r="Q4703" i="1"/>
  <c r="Q4704" i="1"/>
  <c r="Q4705" i="1"/>
  <c r="Q4706" i="1"/>
  <c r="Q4707" i="1"/>
  <c r="R4703" i="1"/>
  <c r="R4704" i="1"/>
  <c r="R4705" i="1"/>
  <c r="R4706" i="1"/>
  <c r="R4707" i="1"/>
  <c r="S4703" i="1"/>
  <c r="S4704" i="1"/>
  <c r="S4705" i="1"/>
  <c r="S4706" i="1"/>
  <c r="S4707" i="1"/>
  <c r="O4702" i="1"/>
  <c r="P4702" i="1"/>
  <c r="Q4702" i="1"/>
  <c r="R4702" i="1"/>
  <c r="S4702" i="1"/>
  <c r="P4701" i="1"/>
  <c r="Q4701" i="1"/>
  <c r="R4701" i="1"/>
  <c r="S4701" i="1"/>
  <c r="O4691" i="1"/>
  <c r="O4692" i="1"/>
  <c r="O4693" i="1"/>
  <c r="O4694" i="1"/>
  <c r="O4695" i="1"/>
  <c r="O4696" i="1"/>
  <c r="O4697" i="1"/>
  <c r="O4698" i="1"/>
  <c r="O4699" i="1"/>
  <c r="O4700" i="1"/>
  <c r="O4701" i="1"/>
  <c r="P4700" i="1"/>
  <c r="Q4700" i="1"/>
  <c r="R4700" i="1"/>
  <c r="S4700" i="1"/>
  <c r="O4686" i="1"/>
  <c r="O4687" i="1"/>
  <c r="O4688" i="1"/>
  <c r="O4689" i="1"/>
  <c r="O4690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O4685" i="1"/>
  <c r="P4685" i="1"/>
  <c r="Q4685" i="1"/>
  <c r="R4685" i="1"/>
  <c r="S4685" i="1"/>
  <c r="O4679" i="1"/>
  <c r="O4680" i="1"/>
  <c r="O4681" i="1"/>
  <c r="O4682" i="1"/>
  <c r="O4683" i="1"/>
  <c r="O4684" i="1"/>
  <c r="P4679" i="1"/>
  <c r="P4680" i="1"/>
  <c r="P4681" i="1"/>
  <c r="P4682" i="1"/>
  <c r="P4683" i="1"/>
  <c r="P4684" i="1"/>
  <c r="Q4679" i="1"/>
  <c r="Q4680" i="1"/>
  <c r="Q4681" i="1"/>
  <c r="Q4682" i="1"/>
  <c r="Q4683" i="1"/>
  <c r="Q4684" i="1"/>
  <c r="R4679" i="1"/>
  <c r="R4680" i="1"/>
  <c r="R4681" i="1"/>
  <c r="R4682" i="1"/>
  <c r="R4683" i="1"/>
  <c r="R4684" i="1"/>
  <c r="S4679" i="1"/>
  <c r="S4680" i="1"/>
  <c r="S4681" i="1"/>
  <c r="S4682" i="1"/>
  <c r="S4683" i="1"/>
  <c r="S4684" i="1"/>
  <c r="O4678" i="1"/>
  <c r="P4678" i="1"/>
  <c r="Q4678" i="1"/>
  <c r="R4678" i="1"/>
  <c r="S4678" i="1"/>
  <c r="O4677" i="1"/>
  <c r="P4677" i="1"/>
  <c r="Q4677" i="1"/>
  <c r="R4677" i="1"/>
  <c r="S4677" i="1"/>
  <c r="O4676" i="1"/>
  <c r="P4676" i="1"/>
  <c r="Q4676" i="1"/>
  <c r="R4676" i="1"/>
  <c r="S4676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O4648" i="1"/>
  <c r="O4649" i="1"/>
  <c r="O4650" i="1"/>
  <c r="P4648" i="1"/>
  <c r="P4649" i="1"/>
  <c r="P4650" i="1"/>
  <c r="Q4648" i="1"/>
  <c r="Q4649" i="1"/>
  <c r="Q4650" i="1"/>
  <c r="R4648" i="1"/>
  <c r="R4649" i="1"/>
  <c r="R4650" i="1"/>
  <c r="S4648" i="1"/>
  <c r="S4649" i="1"/>
  <c r="S4650" i="1"/>
  <c r="O4647" i="1"/>
  <c r="P4647" i="1"/>
  <c r="Q4647" i="1"/>
  <c r="R4647" i="1"/>
  <c r="S4647" i="1"/>
  <c r="O4644" i="1"/>
  <c r="O4645" i="1"/>
  <c r="O4646" i="1"/>
  <c r="P4644" i="1"/>
  <c r="P4645" i="1"/>
  <c r="P4646" i="1"/>
  <c r="Q4644" i="1"/>
  <c r="Q4645" i="1"/>
  <c r="Q4646" i="1"/>
  <c r="R4644" i="1"/>
  <c r="R4645" i="1"/>
  <c r="R4646" i="1"/>
  <c r="S4644" i="1"/>
  <c r="S4645" i="1"/>
  <c r="S4646" i="1"/>
  <c r="O4643" i="1"/>
  <c r="P4643" i="1"/>
  <c r="Q4643" i="1"/>
  <c r="R4643" i="1"/>
  <c r="S4643" i="1"/>
  <c r="O4642" i="1"/>
  <c r="P4642" i="1"/>
  <c r="Q4642" i="1"/>
  <c r="R4642" i="1"/>
  <c r="S4642" i="1"/>
  <c r="O4641" i="1"/>
  <c r="P4641" i="1"/>
  <c r="Q4641" i="1"/>
  <c r="R4641" i="1"/>
  <c r="S4641" i="1"/>
  <c r="O4640" i="1"/>
  <c r="P4640" i="1"/>
  <c r="Q4640" i="1"/>
  <c r="R4640" i="1"/>
  <c r="S4640" i="1"/>
  <c r="O4639" i="1"/>
  <c r="P4639" i="1"/>
  <c r="Q4639" i="1"/>
  <c r="R4639" i="1"/>
  <c r="S4639" i="1"/>
  <c r="O4638" i="1"/>
  <c r="P4638" i="1"/>
  <c r="Q4638" i="1"/>
  <c r="R4638" i="1"/>
  <c r="S4638" i="1"/>
  <c r="O4635" i="1"/>
  <c r="O4636" i="1"/>
  <c r="O4637" i="1"/>
  <c r="P4635" i="1"/>
  <c r="P4636" i="1"/>
  <c r="P4637" i="1"/>
  <c r="Q4635" i="1"/>
  <c r="Q4636" i="1"/>
  <c r="Q4637" i="1"/>
  <c r="R4635" i="1"/>
  <c r="R4636" i="1"/>
  <c r="R4637" i="1"/>
  <c r="S4635" i="1"/>
  <c r="S4636" i="1"/>
  <c r="S4637" i="1"/>
  <c r="O4632" i="1"/>
  <c r="O4633" i="1"/>
  <c r="O4634" i="1"/>
  <c r="P4632" i="1"/>
  <c r="P4633" i="1"/>
  <c r="P4634" i="1"/>
  <c r="Q4632" i="1"/>
  <c r="Q4633" i="1"/>
  <c r="Q4634" i="1"/>
  <c r="R4632" i="1"/>
  <c r="R4633" i="1"/>
  <c r="R4634" i="1"/>
  <c r="S4632" i="1"/>
  <c r="S4633" i="1"/>
  <c r="S4634" i="1"/>
  <c r="O4631" i="1"/>
  <c r="P4631" i="1"/>
  <c r="Q4631" i="1"/>
  <c r="R4631" i="1"/>
  <c r="S4631" i="1"/>
  <c r="O4630" i="1"/>
  <c r="P4630" i="1"/>
  <c r="Q4630" i="1"/>
  <c r="R4630" i="1"/>
  <c r="S4630" i="1"/>
  <c r="O4629" i="1"/>
  <c r="P4629" i="1"/>
  <c r="Q4629" i="1"/>
  <c r="R4629" i="1"/>
  <c r="S4629" i="1"/>
  <c r="O4628" i="1"/>
  <c r="P4628" i="1"/>
  <c r="Q4628" i="1"/>
  <c r="R4628" i="1"/>
  <c r="S4628" i="1"/>
  <c r="O4627" i="1"/>
  <c r="P4627" i="1"/>
  <c r="Q4627" i="1"/>
  <c r="R4627" i="1"/>
  <c r="S4627" i="1"/>
  <c r="O4625" i="1"/>
  <c r="O4626" i="1"/>
  <c r="P4625" i="1"/>
  <c r="P4626" i="1"/>
  <c r="Q4625" i="1"/>
  <c r="Q4626" i="1"/>
  <c r="R4625" i="1"/>
  <c r="R4626" i="1"/>
  <c r="S4625" i="1"/>
  <c r="S4626" i="1"/>
  <c r="O4624" i="1"/>
  <c r="P4624" i="1"/>
  <c r="Q4624" i="1"/>
  <c r="R4624" i="1"/>
  <c r="S4624" i="1"/>
  <c r="O4623" i="1"/>
  <c r="P4623" i="1"/>
  <c r="Q4623" i="1"/>
  <c r="R4623" i="1"/>
  <c r="S4623" i="1"/>
  <c r="O4622" i="1"/>
  <c r="P4622" i="1"/>
  <c r="Q4622" i="1"/>
  <c r="R4622" i="1"/>
  <c r="S4622" i="1"/>
  <c r="O4621" i="1"/>
  <c r="P4621" i="1"/>
  <c r="Q4621" i="1"/>
  <c r="R4621" i="1"/>
  <c r="S4621" i="1"/>
  <c r="O4620" i="1"/>
  <c r="P4620" i="1"/>
  <c r="Q4620" i="1"/>
  <c r="R4620" i="1"/>
  <c r="S4620" i="1"/>
  <c r="O4619" i="1"/>
  <c r="P4619" i="1"/>
  <c r="Q4619" i="1"/>
  <c r="R4619" i="1"/>
  <c r="S4619" i="1"/>
  <c r="O4618" i="1"/>
  <c r="P4618" i="1"/>
  <c r="Q4618" i="1"/>
  <c r="R4618" i="1"/>
  <c r="S4618" i="1"/>
  <c r="O4617" i="1"/>
  <c r="P4617" i="1"/>
  <c r="Q4617" i="1"/>
  <c r="R4617" i="1"/>
  <c r="S4617" i="1"/>
  <c r="O4616" i="1"/>
  <c r="P4616" i="1"/>
  <c r="Q4616" i="1"/>
  <c r="R4616" i="1"/>
  <c r="S4616" i="1"/>
  <c r="O4615" i="1"/>
  <c r="P4615" i="1"/>
  <c r="Q4615" i="1"/>
  <c r="R4615" i="1"/>
  <c r="S4615" i="1"/>
  <c r="O4614" i="1"/>
  <c r="P4614" i="1"/>
  <c r="Q4614" i="1"/>
  <c r="R4614" i="1"/>
  <c r="S4614" i="1"/>
  <c r="O4613" i="1"/>
  <c r="P4613" i="1"/>
  <c r="Q4613" i="1"/>
  <c r="R4613" i="1"/>
  <c r="S4613" i="1"/>
  <c r="O4612" i="1"/>
  <c r="P4612" i="1"/>
  <c r="Q4612" i="1"/>
  <c r="R4612" i="1"/>
  <c r="S4612" i="1"/>
  <c r="O4611" i="1"/>
  <c r="P4611" i="1"/>
  <c r="Q4611" i="1"/>
  <c r="R4611" i="1"/>
  <c r="S4611" i="1"/>
  <c r="O4610" i="1"/>
  <c r="P4610" i="1"/>
  <c r="Q4610" i="1"/>
  <c r="R4610" i="1"/>
  <c r="S4610" i="1"/>
  <c r="O4609" i="1"/>
  <c r="P4609" i="1"/>
  <c r="Q4609" i="1"/>
  <c r="R4609" i="1"/>
  <c r="S4609" i="1"/>
  <c r="O4608" i="1"/>
  <c r="P4608" i="1"/>
  <c r="Q4608" i="1"/>
  <c r="R4608" i="1"/>
  <c r="S4608" i="1"/>
  <c r="O4607" i="1"/>
  <c r="P4607" i="1"/>
  <c r="Q4607" i="1"/>
  <c r="R4607" i="1"/>
  <c r="S4607" i="1"/>
  <c r="O4606" i="1"/>
  <c r="P4606" i="1"/>
  <c r="Q4606" i="1"/>
  <c r="R4606" i="1"/>
  <c r="S4606" i="1"/>
  <c r="O4605" i="1"/>
  <c r="P4605" i="1"/>
  <c r="Q4605" i="1"/>
  <c r="R4605" i="1"/>
  <c r="S4605" i="1"/>
  <c r="O4604" i="1"/>
  <c r="P4604" i="1"/>
  <c r="Q4604" i="1"/>
  <c r="R4604" i="1"/>
  <c r="S4604" i="1"/>
  <c r="O4603" i="1"/>
  <c r="P4603" i="1"/>
  <c r="Q4603" i="1"/>
  <c r="R4603" i="1"/>
  <c r="S4603" i="1"/>
  <c r="O4602" i="1"/>
  <c r="P4602" i="1"/>
  <c r="Q4602" i="1"/>
  <c r="R4602" i="1"/>
  <c r="S4602" i="1"/>
  <c r="O4601" i="1"/>
  <c r="P4601" i="1"/>
  <c r="Q4601" i="1"/>
  <c r="R4601" i="1"/>
  <c r="S4601" i="1"/>
  <c r="O4600" i="1"/>
  <c r="P4600" i="1"/>
  <c r="Q4600" i="1"/>
  <c r="R4600" i="1"/>
  <c r="S4600" i="1"/>
  <c r="O4599" i="1"/>
  <c r="P4599" i="1"/>
  <c r="Q4599" i="1"/>
  <c r="R4599" i="1"/>
  <c r="S4599" i="1"/>
  <c r="O4596" i="1"/>
  <c r="O4597" i="1"/>
  <c r="O4598" i="1"/>
  <c r="P4596" i="1"/>
  <c r="P4597" i="1"/>
  <c r="P4598" i="1"/>
  <c r="Q4596" i="1"/>
  <c r="Q4597" i="1"/>
  <c r="Q4598" i="1"/>
  <c r="R4596" i="1"/>
  <c r="R4597" i="1"/>
  <c r="R4598" i="1"/>
  <c r="S4596" i="1"/>
  <c r="S4597" i="1"/>
  <c r="S4598" i="1"/>
  <c r="O4595" i="1"/>
  <c r="P4595" i="1"/>
  <c r="Q4595" i="1"/>
  <c r="R4595" i="1"/>
  <c r="S4595" i="1"/>
  <c r="O4594" i="1"/>
  <c r="P4594" i="1"/>
  <c r="Q4594" i="1"/>
  <c r="R4594" i="1"/>
  <c r="S4594" i="1"/>
  <c r="O4592" i="1"/>
  <c r="O4593" i="1"/>
  <c r="P4592" i="1"/>
  <c r="P4593" i="1"/>
  <c r="Q4592" i="1"/>
  <c r="Q4593" i="1"/>
  <c r="R4592" i="1"/>
  <c r="R4593" i="1"/>
  <c r="S4592" i="1"/>
  <c r="S4593" i="1"/>
  <c r="I10" i="9"/>
  <c r="I11" i="9"/>
  <c r="O4589" i="1"/>
  <c r="O4590" i="1"/>
  <c r="O4591" i="1"/>
  <c r="P4589" i="1"/>
  <c r="P4590" i="1"/>
  <c r="P4591" i="1"/>
  <c r="Q4589" i="1"/>
  <c r="Q4590" i="1"/>
  <c r="Q4591" i="1"/>
  <c r="R4589" i="1"/>
  <c r="R4590" i="1"/>
  <c r="R4591" i="1"/>
  <c r="S4589" i="1"/>
  <c r="S4590" i="1"/>
  <c r="S4591" i="1"/>
  <c r="O4588" i="1"/>
  <c r="P4588" i="1"/>
  <c r="Q4588" i="1"/>
  <c r="R4588" i="1"/>
  <c r="S4588" i="1"/>
  <c r="O4587" i="1"/>
  <c r="P4587" i="1"/>
  <c r="Q4587" i="1"/>
  <c r="R4587" i="1"/>
  <c r="S4587" i="1"/>
  <c r="O4586" i="1"/>
  <c r="P4586" i="1"/>
  <c r="Q4586" i="1"/>
  <c r="R4586" i="1"/>
  <c r="S4586" i="1"/>
  <c r="O4585" i="1"/>
  <c r="P4585" i="1"/>
  <c r="Q4585" i="1"/>
  <c r="R4585" i="1"/>
  <c r="S4585" i="1"/>
  <c r="O4584" i="1"/>
  <c r="P4584" i="1"/>
  <c r="Q4584" i="1"/>
  <c r="R4584" i="1"/>
  <c r="S4584" i="1"/>
  <c r="O4583" i="1"/>
  <c r="P4583" i="1"/>
  <c r="Q4583" i="1"/>
  <c r="R4583" i="1"/>
  <c r="S4583" i="1"/>
  <c r="O4582" i="1"/>
  <c r="P4582" i="1"/>
  <c r="Q4582" i="1"/>
  <c r="R4582" i="1"/>
  <c r="S4582" i="1"/>
  <c r="O4581" i="1"/>
  <c r="P4581" i="1"/>
  <c r="Q4581" i="1"/>
  <c r="R4581" i="1"/>
  <c r="S4581" i="1"/>
  <c r="O4580" i="1"/>
  <c r="P4580" i="1"/>
  <c r="Q4580" i="1"/>
  <c r="R4580" i="1"/>
  <c r="S4580" i="1"/>
  <c r="O4579" i="1"/>
  <c r="P4579" i="1"/>
  <c r="Q4579" i="1"/>
  <c r="R4579" i="1"/>
  <c r="S4579" i="1"/>
  <c r="O4578" i="1"/>
  <c r="P4578" i="1"/>
  <c r="Q4578" i="1"/>
  <c r="R4578" i="1"/>
  <c r="S4578" i="1"/>
  <c r="O4577" i="1"/>
  <c r="P4577" i="1"/>
  <c r="Q4577" i="1"/>
  <c r="R4577" i="1"/>
  <c r="S4577" i="1"/>
  <c r="O4576" i="1"/>
  <c r="P4576" i="1"/>
  <c r="Q4576" i="1"/>
  <c r="R4576" i="1"/>
  <c r="S4576" i="1"/>
  <c r="O4575" i="1"/>
  <c r="P4575" i="1"/>
  <c r="Q4575" i="1"/>
  <c r="R4575" i="1"/>
  <c r="S4575" i="1"/>
  <c r="O4574" i="1"/>
  <c r="P4574" i="1"/>
  <c r="Q4574" i="1"/>
  <c r="R4574" i="1"/>
  <c r="S4574" i="1"/>
  <c r="O4573" i="1"/>
  <c r="P4573" i="1"/>
  <c r="Q4573" i="1"/>
  <c r="R4573" i="1"/>
  <c r="S4573" i="1"/>
  <c r="O4567" i="1"/>
  <c r="O4568" i="1"/>
  <c r="O4569" i="1"/>
  <c r="O4570" i="1"/>
  <c r="O4571" i="1"/>
  <c r="O4572" i="1"/>
  <c r="P4567" i="1"/>
  <c r="P4568" i="1"/>
  <c r="P4569" i="1"/>
  <c r="P4570" i="1"/>
  <c r="P4571" i="1"/>
  <c r="P4572" i="1"/>
  <c r="Q4567" i="1"/>
  <c r="Q4568" i="1"/>
  <c r="Q4569" i="1"/>
  <c r="Q4570" i="1"/>
  <c r="Q4571" i="1"/>
  <c r="Q4572" i="1"/>
  <c r="R4567" i="1"/>
  <c r="R4568" i="1"/>
  <c r="R4569" i="1"/>
  <c r="R4570" i="1"/>
  <c r="R4571" i="1"/>
  <c r="R4572" i="1"/>
  <c r="S4567" i="1"/>
  <c r="S4568" i="1"/>
  <c r="S4569" i="1"/>
  <c r="S4570" i="1"/>
  <c r="S4571" i="1"/>
  <c r="S4572" i="1"/>
  <c r="O4565" i="1"/>
  <c r="O4566" i="1"/>
  <c r="P4565" i="1"/>
  <c r="P4566" i="1"/>
  <c r="Q4565" i="1"/>
  <c r="Q4566" i="1"/>
  <c r="R4565" i="1"/>
  <c r="R4566" i="1"/>
  <c r="S4565" i="1"/>
  <c r="S4566" i="1"/>
  <c r="O4564" i="1"/>
  <c r="P4564" i="1"/>
  <c r="Q4564" i="1"/>
  <c r="R4564" i="1"/>
  <c r="S4564" i="1"/>
  <c r="P4563" i="1"/>
  <c r="Q4563" i="1"/>
  <c r="R4563" i="1"/>
  <c r="S4563" i="1"/>
  <c r="O4562" i="1"/>
  <c r="O4563" i="1"/>
  <c r="P4562" i="1"/>
  <c r="Q4562" i="1"/>
  <c r="R4562" i="1"/>
  <c r="S4562" i="1"/>
  <c r="O4561" i="1"/>
  <c r="P4561" i="1"/>
  <c r="Q4561" i="1"/>
  <c r="R4561" i="1"/>
  <c r="S4561" i="1"/>
  <c r="O4560" i="1"/>
  <c r="P4560" i="1"/>
  <c r="Q4560" i="1"/>
  <c r="R4560" i="1"/>
  <c r="S4560" i="1"/>
  <c r="O4559" i="1"/>
  <c r="P4559" i="1"/>
  <c r="Q4559" i="1"/>
  <c r="R4559" i="1"/>
  <c r="S4559" i="1"/>
  <c r="O4558" i="1"/>
  <c r="P4558" i="1"/>
  <c r="Q4558" i="1"/>
  <c r="R4558" i="1"/>
  <c r="S4558" i="1"/>
  <c r="O4557" i="1"/>
  <c r="P4557" i="1"/>
  <c r="Q4557" i="1"/>
  <c r="R4557" i="1"/>
  <c r="S4557" i="1"/>
  <c r="O4556" i="1"/>
  <c r="P4556" i="1"/>
  <c r="Q4556" i="1"/>
  <c r="R4556" i="1"/>
  <c r="S4556" i="1"/>
  <c r="O4555" i="1"/>
  <c r="P4555" i="1"/>
  <c r="Q4555" i="1"/>
  <c r="R4555" i="1"/>
  <c r="S4555" i="1"/>
  <c r="O4554" i="1"/>
  <c r="P4554" i="1"/>
  <c r="Q4554" i="1"/>
  <c r="R4554" i="1"/>
  <c r="S4554" i="1"/>
  <c r="O4553" i="1"/>
  <c r="P4553" i="1"/>
  <c r="Q4553" i="1"/>
  <c r="R4553" i="1"/>
  <c r="S4553" i="1"/>
  <c r="O4552" i="1"/>
  <c r="P4552" i="1"/>
  <c r="Q4552" i="1"/>
  <c r="R4552" i="1"/>
  <c r="S4552" i="1"/>
  <c r="O4551" i="1"/>
  <c r="P4551" i="1"/>
  <c r="Q4551" i="1"/>
  <c r="R4551" i="1"/>
  <c r="S4551" i="1"/>
  <c r="O4550" i="1"/>
  <c r="P4550" i="1"/>
  <c r="Q4550" i="1"/>
  <c r="R4550" i="1"/>
  <c r="S4550" i="1"/>
  <c r="O4549" i="1"/>
  <c r="P4549" i="1"/>
  <c r="Q4549" i="1"/>
  <c r="R4549" i="1"/>
  <c r="S4549" i="1"/>
  <c r="O4548" i="1"/>
  <c r="P4548" i="1"/>
  <c r="Q4548" i="1"/>
  <c r="R4548" i="1"/>
  <c r="S4548" i="1"/>
  <c r="O4547" i="1"/>
  <c r="P4547" i="1"/>
  <c r="Q4547" i="1"/>
  <c r="R4547" i="1"/>
  <c r="S4547" i="1"/>
  <c r="O4546" i="1"/>
  <c r="P4546" i="1"/>
  <c r="Q4546" i="1"/>
  <c r="R4546" i="1"/>
  <c r="S4546" i="1"/>
  <c r="O4545" i="1"/>
  <c r="P4545" i="1"/>
  <c r="Q4545" i="1"/>
  <c r="R4545" i="1"/>
  <c r="S4545" i="1"/>
  <c r="O4544" i="1"/>
  <c r="P4544" i="1"/>
  <c r="Q4544" i="1"/>
  <c r="R4544" i="1"/>
  <c r="S4544" i="1"/>
  <c r="O4543" i="1"/>
  <c r="P4543" i="1"/>
  <c r="Q4543" i="1"/>
  <c r="R4543" i="1"/>
  <c r="S4543" i="1"/>
  <c r="O4542" i="1"/>
  <c r="P4542" i="1"/>
  <c r="Q4542" i="1"/>
  <c r="R4542" i="1"/>
  <c r="S4542" i="1"/>
  <c r="O4541" i="1"/>
  <c r="P4541" i="1"/>
  <c r="Q4541" i="1"/>
  <c r="R4541" i="1"/>
  <c r="S4541" i="1"/>
  <c r="O4540" i="1"/>
  <c r="P4540" i="1"/>
  <c r="Q4540" i="1"/>
  <c r="R4540" i="1"/>
  <c r="S4540" i="1"/>
  <c r="O4539" i="1"/>
  <c r="P4539" i="1"/>
  <c r="Q4539" i="1"/>
  <c r="R4539" i="1"/>
  <c r="S4539" i="1"/>
  <c r="O4538" i="1"/>
  <c r="P4538" i="1"/>
  <c r="Q4538" i="1"/>
  <c r="R4538" i="1"/>
  <c r="S4538" i="1"/>
  <c r="O4537" i="1"/>
  <c r="P4537" i="1"/>
  <c r="Q4537" i="1"/>
  <c r="R4537" i="1"/>
  <c r="S4537" i="1"/>
  <c r="O4536" i="1"/>
  <c r="P4536" i="1"/>
  <c r="Q4536" i="1"/>
  <c r="R4536" i="1"/>
  <c r="S4536" i="1"/>
  <c r="O4535" i="1"/>
  <c r="P4535" i="1"/>
  <c r="Q4535" i="1"/>
  <c r="R4535" i="1"/>
  <c r="S4535" i="1"/>
  <c r="O4534" i="1"/>
  <c r="P4534" i="1"/>
  <c r="Q4534" i="1"/>
  <c r="R4534" i="1"/>
  <c r="S4534" i="1"/>
  <c r="O4532" i="1"/>
  <c r="O4533" i="1"/>
  <c r="P4532" i="1"/>
  <c r="P4533" i="1"/>
  <c r="Q4532" i="1"/>
  <c r="Q4533" i="1"/>
  <c r="R4532" i="1"/>
  <c r="R4533" i="1"/>
  <c r="S4532" i="1"/>
  <c r="S4533" i="1"/>
  <c r="O4531" i="1"/>
  <c r="P4531" i="1"/>
  <c r="Q4531" i="1"/>
  <c r="R4531" i="1"/>
  <c r="S4531" i="1"/>
  <c r="O4530" i="1"/>
  <c r="P4530" i="1"/>
  <c r="Q4530" i="1"/>
  <c r="R4530" i="1"/>
  <c r="S4530" i="1"/>
  <c r="O4529" i="1"/>
  <c r="P4529" i="1"/>
  <c r="Q4529" i="1"/>
  <c r="R4529" i="1"/>
  <c r="S4529" i="1"/>
  <c r="O4528" i="1"/>
  <c r="P4528" i="1"/>
  <c r="Q4528" i="1"/>
  <c r="R4528" i="1"/>
  <c r="S4528" i="1"/>
  <c r="O4517" i="1"/>
  <c r="O4518" i="1"/>
  <c r="O4519" i="1"/>
  <c r="O4520" i="1"/>
  <c r="O4521" i="1"/>
  <c r="O4522" i="1"/>
  <c r="O4523" i="1"/>
  <c r="O4524" i="1"/>
  <c r="O4525" i="1"/>
  <c r="O4526" i="1"/>
  <c r="O4527" i="1"/>
  <c r="P4517" i="1"/>
  <c r="P4518" i="1"/>
  <c r="P4519" i="1"/>
  <c r="P4520" i="1"/>
  <c r="P4521" i="1"/>
  <c r="P4522" i="1"/>
  <c r="P4523" i="1"/>
  <c r="P4524" i="1"/>
  <c r="P4525" i="1"/>
  <c r="P4526" i="1"/>
  <c r="P4527" i="1"/>
  <c r="Q4517" i="1"/>
  <c r="Q4518" i="1"/>
  <c r="Q4519" i="1"/>
  <c r="Q4520" i="1"/>
  <c r="Q4521" i="1"/>
  <c r="Q4522" i="1"/>
  <c r="Q4523" i="1"/>
  <c r="Q4524" i="1"/>
  <c r="Q4525" i="1"/>
  <c r="Q4526" i="1"/>
  <c r="Q4527" i="1"/>
  <c r="R4517" i="1"/>
  <c r="R4518" i="1"/>
  <c r="R4519" i="1"/>
  <c r="R4520" i="1"/>
  <c r="R4521" i="1"/>
  <c r="R4522" i="1"/>
  <c r="R4523" i="1"/>
  <c r="R4524" i="1"/>
  <c r="R4525" i="1"/>
  <c r="R4526" i="1"/>
  <c r="R4527" i="1"/>
  <c r="S4517" i="1"/>
  <c r="S4518" i="1"/>
  <c r="S4519" i="1"/>
  <c r="S4520" i="1"/>
  <c r="S4521" i="1"/>
  <c r="S4522" i="1"/>
  <c r="S4523" i="1"/>
  <c r="S4524" i="1"/>
  <c r="S4525" i="1"/>
  <c r="S4526" i="1"/>
  <c r="S4527" i="1"/>
  <c r="O4516" i="1"/>
  <c r="P4516" i="1"/>
  <c r="Q4516" i="1"/>
  <c r="R4516" i="1"/>
  <c r="S4516" i="1"/>
  <c r="O4515" i="1"/>
  <c r="P4515" i="1"/>
  <c r="Q4515" i="1"/>
  <c r="R4515" i="1"/>
  <c r="S4515" i="1"/>
  <c r="O4514" i="1"/>
  <c r="P4514" i="1"/>
  <c r="Q4514" i="1"/>
  <c r="R4514" i="1"/>
  <c r="S4514" i="1"/>
  <c r="O4513" i="1"/>
  <c r="P4513" i="1"/>
  <c r="Q4513" i="1"/>
  <c r="R4513" i="1"/>
  <c r="S4513" i="1"/>
  <c r="O4512" i="1"/>
  <c r="P4512" i="1"/>
  <c r="Q4512" i="1"/>
  <c r="R4512" i="1"/>
  <c r="S4512" i="1"/>
  <c r="O4511" i="1"/>
  <c r="P4511" i="1"/>
  <c r="Q4511" i="1"/>
  <c r="R4511" i="1"/>
  <c r="S4511" i="1"/>
  <c r="O4510" i="1"/>
  <c r="P4510" i="1"/>
  <c r="Q4510" i="1"/>
  <c r="R4510" i="1"/>
  <c r="S4510" i="1"/>
  <c r="O4509" i="1"/>
  <c r="P4509" i="1"/>
  <c r="Q4509" i="1"/>
  <c r="R4509" i="1"/>
  <c r="S4509" i="1"/>
  <c r="O4508" i="1"/>
  <c r="P4508" i="1"/>
  <c r="Q4508" i="1"/>
  <c r="R4508" i="1"/>
  <c r="S4508" i="1"/>
  <c r="O4505" i="1"/>
  <c r="O4506" i="1"/>
  <c r="O4507" i="1"/>
  <c r="P4505" i="1"/>
  <c r="P4506" i="1"/>
  <c r="P4507" i="1"/>
  <c r="Q4505" i="1"/>
  <c r="Q4506" i="1"/>
  <c r="Q4507" i="1"/>
  <c r="R4505" i="1"/>
  <c r="R4506" i="1"/>
  <c r="R4507" i="1"/>
  <c r="S4505" i="1"/>
  <c r="S4506" i="1"/>
  <c r="S4507" i="1"/>
  <c r="O4504" i="1"/>
  <c r="P4504" i="1"/>
  <c r="Q4504" i="1"/>
  <c r="R4504" i="1"/>
  <c r="S4504" i="1"/>
  <c r="O4498" i="1"/>
  <c r="O4502" i="1"/>
  <c r="O4503" i="1"/>
  <c r="P4502" i="1"/>
  <c r="P4503" i="1"/>
  <c r="Q4502" i="1"/>
  <c r="Q4503" i="1"/>
  <c r="R4502" i="1"/>
  <c r="R4503" i="1"/>
  <c r="S4502" i="1"/>
  <c r="S4503" i="1"/>
  <c r="O4501" i="1"/>
  <c r="P4501" i="1"/>
  <c r="Q4501" i="1"/>
  <c r="R4501" i="1"/>
  <c r="S4501" i="1"/>
  <c r="O4500" i="1"/>
  <c r="P4500" i="1"/>
  <c r="Q4500" i="1"/>
  <c r="R4500" i="1"/>
  <c r="S4500" i="1"/>
  <c r="O4492" i="1"/>
  <c r="O4493" i="1"/>
  <c r="O4494" i="1"/>
  <c r="O4495" i="1"/>
  <c r="O4496" i="1"/>
  <c r="O4497" i="1"/>
  <c r="O4499" i="1"/>
  <c r="P4492" i="1"/>
  <c r="P4493" i="1"/>
  <c r="P4494" i="1"/>
  <c r="P4495" i="1"/>
  <c r="P4496" i="1"/>
  <c r="P4497" i="1"/>
  <c r="P4498" i="1"/>
  <c r="P4499" i="1"/>
  <c r="Q4492" i="1"/>
  <c r="Q4493" i="1"/>
  <c r="Q4494" i="1"/>
  <c r="Q4495" i="1"/>
  <c r="Q4496" i="1"/>
  <c r="Q4497" i="1"/>
  <c r="Q4498" i="1"/>
  <c r="Q4499" i="1"/>
  <c r="R4492" i="1"/>
  <c r="R4493" i="1"/>
  <c r="R4494" i="1"/>
  <c r="R4495" i="1"/>
  <c r="R4496" i="1"/>
  <c r="R4497" i="1"/>
  <c r="R4498" i="1"/>
  <c r="R4499" i="1"/>
  <c r="S4492" i="1"/>
  <c r="S4493" i="1"/>
  <c r="S4494" i="1"/>
  <c r="S4495" i="1"/>
  <c r="S4496" i="1"/>
  <c r="S4497" i="1"/>
  <c r="S4498" i="1"/>
  <c r="S4499" i="1"/>
  <c r="O4491" i="1"/>
  <c r="P4491" i="1"/>
  <c r="Q4491" i="1"/>
  <c r="R4491" i="1"/>
  <c r="S4491" i="1"/>
  <c r="O4490" i="1"/>
  <c r="P4490" i="1"/>
  <c r="Q4490" i="1"/>
  <c r="R4490" i="1"/>
  <c r="S4490" i="1"/>
  <c r="O4489" i="1"/>
  <c r="P4489" i="1"/>
  <c r="Q4489" i="1"/>
  <c r="R4489" i="1"/>
  <c r="S4489" i="1"/>
  <c r="O4488" i="1"/>
  <c r="P4488" i="1"/>
  <c r="Q4488" i="1"/>
  <c r="R4488" i="1"/>
  <c r="S4488" i="1"/>
  <c r="O4487" i="1"/>
  <c r="P4487" i="1"/>
  <c r="Q4487" i="1"/>
  <c r="R4487" i="1"/>
  <c r="S4487" i="1"/>
  <c r="O4486" i="1"/>
  <c r="P4486" i="1"/>
  <c r="Q4486" i="1"/>
  <c r="R4486" i="1"/>
  <c r="S4486" i="1"/>
  <c r="O4485" i="1"/>
  <c r="P4485" i="1"/>
  <c r="Q4485" i="1"/>
  <c r="R4485" i="1"/>
  <c r="S4485" i="1"/>
  <c r="O4484" i="1"/>
  <c r="P4484" i="1"/>
  <c r="Q4484" i="1"/>
  <c r="R4484" i="1"/>
  <c r="S4484" i="1"/>
  <c r="O4483" i="1"/>
  <c r="P4483" i="1"/>
  <c r="Q4483" i="1"/>
  <c r="R4483" i="1"/>
  <c r="S4483" i="1"/>
  <c r="O4482" i="1"/>
  <c r="P4482" i="1"/>
  <c r="Q4482" i="1"/>
  <c r="R4482" i="1"/>
  <c r="S4482" i="1"/>
  <c r="O4481" i="1"/>
  <c r="P4481" i="1"/>
  <c r="Q4481" i="1"/>
  <c r="R4481" i="1"/>
  <c r="S4481" i="1"/>
  <c r="O4480" i="1"/>
  <c r="P4480" i="1"/>
  <c r="Q4480" i="1"/>
  <c r="R4480" i="1"/>
  <c r="S4480" i="1"/>
  <c r="O4479" i="1"/>
  <c r="P4479" i="1"/>
  <c r="Q4479" i="1"/>
  <c r="R4479" i="1"/>
  <c r="S4479" i="1"/>
  <c r="O4478" i="1"/>
  <c r="P4478" i="1"/>
  <c r="Q4478" i="1"/>
  <c r="R4478" i="1"/>
  <c r="S4478" i="1"/>
  <c r="O4477" i="1"/>
  <c r="P4477" i="1"/>
  <c r="Q4477" i="1"/>
  <c r="R4477" i="1"/>
  <c r="S4477" i="1"/>
  <c r="O4476" i="1"/>
  <c r="P4476" i="1"/>
  <c r="Q4476" i="1"/>
  <c r="R4476" i="1"/>
  <c r="S4476" i="1"/>
  <c r="O4475" i="1"/>
  <c r="P4475" i="1"/>
  <c r="Q4475" i="1"/>
  <c r="R4475" i="1"/>
  <c r="S4475" i="1"/>
  <c r="O4470" i="1"/>
  <c r="O4471" i="1"/>
  <c r="O4472" i="1"/>
  <c r="O4473" i="1"/>
  <c r="O4474" i="1"/>
  <c r="P4470" i="1"/>
  <c r="P4471" i="1"/>
  <c r="P4472" i="1"/>
  <c r="P4473" i="1"/>
  <c r="P4474" i="1"/>
  <c r="Q4470" i="1"/>
  <c r="Q4471" i="1"/>
  <c r="Q4472" i="1"/>
  <c r="Q4473" i="1"/>
  <c r="Q4474" i="1"/>
  <c r="R4470" i="1"/>
  <c r="R4471" i="1"/>
  <c r="R4472" i="1"/>
  <c r="R4473" i="1"/>
  <c r="R4474" i="1"/>
  <c r="S4470" i="1"/>
  <c r="S4471" i="1"/>
  <c r="S4472" i="1"/>
  <c r="S4473" i="1"/>
  <c r="S4474" i="1"/>
  <c r="O4469" i="1"/>
  <c r="P4469" i="1"/>
  <c r="Q4469" i="1"/>
  <c r="R4469" i="1"/>
  <c r="S4469" i="1"/>
  <c r="O4468" i="1"/>
  <c r="P4468" i="1"/>
  <c r="Q4468" i="1"/>
  <c r="R4468" i="1"/>
  <c r="S4468" i="1"/>
  <c r="O4467" i="1"/>
  <c r="P4467" i="1"/>
  <c r="Q4467" i="1"/>
  <c r="R4467" i="1"/>
  <c r="S4467" i="1"/>
  <c r="O4466" i="1"/>
  <c r="P4466" i="1"/>
  <c r="Q4466" i="1"/>
  <c r="R4466" i="1"/>
  <c r="S4466" i="1"/>
  <c r="O4465" i="1"/>
  <c r="P4465" i="1"/>
  <c r="Q4465" i="1"/>
  <c r="R4465" i="1"/>
  <c r="S4465" i="1"/>
  <c r="O4464" i="1"/>
  <c r="P4464" i="1"/>
  <c r="Q4464" i="1"/>
  <c r="R4464" i="1"/>
  <c r="S4464" i="1"/>
  <c r="O4463" i="1"/>
  <c r="P4463" i="1"/>
  <c r="Q4463" i="1"/>
  <c r="R4463" i="1"/>
  <c r="S4463" i="1"/>
  <c r="O4462" i="1"/>
  <c r="P4462" i="1"/>
  <c r="Q4462" i="1"/>
  <c r="R4462" i="1"/>
  <c r="S4462" i="1"/>
  <c r="O4461" i="1"/>
  <c r="P4461" i="1"/>
  <c r="Q4461" i="1"/>
  <c r="R4461" i="1"/>
  <c r="S4461" i="1"/>
  <c r="O4460" i="1"/>
  <c r="P4460" i="1"/>
  <c r="Q4460" i="1"/>
  <c r="R4460" i="1"/>
  <c r="S4460" i="1"/>
  <c r="O4459" i="1"/>
  <c r="P4459" i="1"/>
  <c r="Q4459" i="1"/>
  <c r="R4459" i="1"/>
  <c r="S4459" i="1"/>
  <c r="O4458" i="1"/>
  <c r="P4458" i="1"/>
  <c r="Q4458" i="1"/>
  <c r="R4458" i="1"/>
  <c r="S4458" i="1"/>
  <c r="O4456" i="1"/>
  <c r="O4457" i="1"/>
  <c r="P4456" i="1"/>
  <c r="P4457" i="1"/>
  <c r="Q4456" i="1"/>
  <c r="Q4457" i="1"/>
  <c r="R4456" i="1"/>
  <c r="R4457" i="1"/>
  <c r="S4456" i="1"/>
  <c r="S4457" i="1"/>
  <c r="O4455" i="1"/>
  <c r="P4455" i="1"/>
  <c r="Q4455" i="1"/>
  <c r="R4455" i="1"/>
  <c r="S4455" i="1"/>
  <c r="O4454" i="1"/>
  <c r="P4454" i="1"/>
  <c r="Q4454" i="1"/>
  <c r="R4454" i="1"/>
  <c r="S4454" i="1"/>
  <c r="O4453" i="1"/>
  <c r="P4453" i="1"/>
  <c r="Q4453" i="1"/>
  <c r="R4453" i="1"/>
  <c r="S4453" i="1"/>
  <c r="O4452" i="1"/>
  <c r="P4452" i="1"/>
  <c r="Q4452" i="1"/>
  <c r="R4452" i="1"/>
  <c r="S4452" i="1"/>
  <c r="O4451" i="1"/>
  <c r="P4451" i="1"/>
  <c r="Q4451" i="1"/>
  <c r="R4451" i="1"/>
  <c r="S4451" i="1"/>
  <c r="O4450" i="1"/>
  <c r="P4450" i="1"/>
  <c r="Q4450" i="1"/>
  <c r="R4450" i="1"/>
  <c r="S4450" i="1"/>
  <c r="O4449" i="1"/>
  <c r="P4449" i="1"/>
  <c r="Q4449" i="1"/>
  <c r="R4449" i="1"/>
  <c r="S4449" i="1"/>
  <c r="O4448" i="1"/>
  <c r="P4448" i="1"/>
  <c r="Q4448" i="1"/>
  <c r="R4448" i="1"/>
  <c r="S4448" i="1"/>
  <c r="O4447" i="1"/>
  <c r="P4447" i="1"/>
  <c r="Q4447" i="1"/>
  <c r="R4447" i="1"/>
  <c r="S4447" i="1"/>
  <c r="O4446" i="1"/>
  <c r="P4446" i="1"/>
  <c r="Q4446" i="1"/>
  <c r="R4446" i="1"/>
  <c r="S4446" i="1"/>
  <c r="O4445" i="1"/>
  <c r="P4445" i="1"/>
  <c r="Q4445" i="1"/>
  <c r="R4445" i="1"/>
  <c r="S4445" i="1"/>
  <c r="O4444" i="1"/>
  <c r="P4444" i="1"/>
  <c r="Q4444" i="1"/>
  <c r="R4444" i="1"/>
  <c r="S4444" i="1"/>
  <c r="O4443" i="1"/>
  <c r="P4443" i="1"/>
  <c r="Q4443" i="1"/>
  <c r="R4443" i="1"/>
  <c r="S4443" i="1"/>
  <c r="O4442" i="1"/>
  <c r="P4442" i="1"/>
  <c r="Q4442" i="1"/>
  <c r="R4442" i="1"/>
  <c r="S4442" i="1"/>
  <c r="O4441" i="1"/>
  <c r="P4441" i="1"/>
  <c r="Q4441" i="1"/>
  <c r="R4441" i="1"/>
  <c r="S4441" i="1"/>
  <c r="O4440" i="1"/>
  <c r="P4440" i="1"/>
  <c r="Q4440" i="1"/>
  <c r="R4440" i="1"/>
  <c r="S4440" i="1"/>
  <c r="O4439" i="1"/>
  <c r="P4439" i="1"/>
  <c r="Q4439" i="1"/>
  <c r="R4439" i="1"/>
  <c r="S4439" i="1"/>
  <c r="P4438" i="1"/>
  <c r="Q4438" i="1"/>
  <c r="R4438" i="1"/>
  <c r="S4438" i="1"/>
  <c r="O4438" i="1"/>
  <c r="O4437" i="1"/>
  <c r="P4437" i="1"/>
  <c r="Q4437" i="1"/>
  <c r="R4437" i="1"/>
  <c r="S4437" i="1"/>
  <c r="O4436" i="1"/>
  <c r="P4436" i="1"/>
  <c r="Q4436" i="1"/>
  <c r="R4436" i="1"/>
  <c r="S4436" i="1"/>
  <c r="O4435" i="1"/>
  <c r="P4435" i="1"/>
  <c r="Q4435" i="1"/>
  <c r="R4435" i="1"/>
  <c r="S4435" i="1"/>
  <c r="O4434" i="1"/>
  <c r="P4434" i="1"/>
  <c r="Q4434" i="1"/>
  <c r="R4434" i="1"/>
  <c r="S4434" i="1"/>
  <c r="O4433" i="1"/>
  <c r="P4433" i="1"/>
  <c r="Q4433" i="1"/>
  <c r="R4433" i="1"/>
  <c r="S4433" i="1"/>
  <c r="O4432" i="1"/>
  <c r="P4432" i="1"/>
  <c r="Q4432" i="1"/>
  <c r="R4432" i="1"/>
  <c r="S4432" i="1"/>
  <c r="O4431" i="1"/>
  <c r="P4431" i="1"/>
  <c r="Q4431" i="1"/>
  <c r="R4431" i="1"/>
  <c r="S4431" i="1"/>
  <c r="P4430" i="1"/>
  <c r="Q4430" i="1"/>
  <c r="R4430" i="1"/>
  <c r="S4430" i="1"/>
  <c r="O4430" i="1"/>
  <c r="O4429" i="1"/>
  <c r="P4429" i="1"/>
  <c r="Q4429" i="1"/>
  <c r="R4429" i="1"/>
  <c r="S4429" i="1"/>
  <c r="O4428" i="1"/>
  <c r="P4428" i="1"/>
  <c r="Q4428" i="1"/>
  <c r="R4428" i="1"/>
  <c r="S4428" i="1"/>
  <c r="O4427" i="1"/>
  <c r="P4427" i="1"/>
  <c r="Q4427" i="1"/>
  <c r="R4427" i="1"/>
  <c r="S4427" i="1"/>
  <c r="O4426" i="1"/>
  <c r="P4426" i="1"/>
  <c r="Q4426" i="1"/>
  <c r="R4426" i="1"/>
  <c r="S4426" i="1"/>
  <c r="O4425" i="1"/>
  <c r="P4425" i="1"/>
  <c r="Q4425" i="1"/>
  <c r="R4425" i="1"/>
  <c r="S4425" i="1"/>
  <c r="O4424" i="1"/>
  <c r="P4424" i="1"/>
  <c r="Q4424" i="1"/>
  <c r="R4424" i="1"/>
  <c r="S4424" i="1"/>
  <c r="O4423" i="1"/>
  <c r="P4423" i="1"/>
  <c r="Q4423" i="1"/>
  <c r="R4423" i="1"/>
  <c r="S4423" i="1"/>
  <c r="O4422" i="1"/>
  <c r="P4422" i="1"/>
  <c r="Q4422" i="1"/>
  <c r="R4422" i="1"/>
  <c r="S4422" i="1"/>
  <c r="O4421" i="1"/>
  <c r="P4421" i="1"/>
  <c r="Q4421" i="1"/>
  <c r="R4421" i="1"/>
  <c r="S4421" i="1"/>
  <c r="O4420" i="1"/>
  <c r="P4420" i="1"/>
  <c r="Q4420" i="1"/>
  <c r="R4420" i="1"/>
  <c r="S4420" i="1"/>
  <c r="O4419" i="1"/>
  <c r="P4419" i="1"/>
  <c r="Q4419" i="1"/>
  <c r="R4419" i="1"/>
  <c r="S4419" i="1"/>
  <c r="O4418" i="1"/>
  <c r="P4418" i="1"/>
  <c r="Q4418" i="1"/>
  <c r="R4418" i="1"/>
  <c r="S4418" i="1"/>
  <c r="O4417" i="1"/>
  <c r="P4417" i="1"/>
  <c r="Q4417" i="1"/>
  <c r="R4417" i="1"/>
  <c r="S4417" i="1"/>
  <c r="O4416" i="1"/>
  <c r="P4416" i="1"/>
  <c r="Q4416" i="1"/>
  <c r="R4416" i="1"/>
  <c r="S4416" i="1"/>
  <c r="O4415" i="1"/>
  <c r="P4415" i="1"/>
  <c r="Q4415" i="1"/>
  <c r="R4415" i="1"/>
  <c r="S4415" i="1"/>
  <c r="O4414" i="1"/>
  <c r="P4414" i="1"/>
  <c r="Q4414" i="1"/>
  <c r="R4414" i="1"/>
  <c r="S4414" i="1"/>
  <c r="O4411" i="1"/>
  <c r="O4412" i="1"/>
  <c r="O4413" i="1"/>
  <c r="P4411" i="1"/>
  <c r="P4412" i="1"/>
  <c r="P4413" i="1"/>
  <c r="Q4411" i="1"/>
  <c r="Q4412" i="1"/>
  <c r="Q4413" i="1"/>
  <c r="R4411" i="1"/>
  <c r="R4412" i="1"/>
  <c r="R4413" i="1"/>
  <c r="S4411" i="1"/>
  <c r="S4412" i="1"/>
  <c r="S4413" i="1"/>
  <c r="O4410" i="1"/>
  <c r="P4410" i="1"/>
  <c r="Q4410" i="1"/>
  <c r="R4410" i="1"/>
  <c r="S4410" i="1"/>
  <c r="O4409" i="1"/>
  <c r="P4409" i="1"/>
  <c r="Q4409" i="1"/>
  <c r="R4409" i="1"/>
  <c r="S4409" i="1"/>
  <c r="O4408" i="1"/>
  <c r="P4408" i="1"/>
  <c r="Q4408" i="1"/>
  <c r="R4408" i="1"/>
  <c r="S4408" i="1"/>
  <c r="O4407" i="1"/>
  <c r="P4407" i="1"/>
  <c r="Q4407" i="1"/>
  <c r="R4407" i="1"/>
  <c r="S4407" i="1"/>
  <c r="O4406" i="1"/>
  <c r="P4406" i="1"/>
  <c r="Q4406" i="1"/>
  <c r="R4406" i="1"/>
  <c r="S4406" i="1"/>
  <c r="O4405" i="1"/>
  <c r="P4405" i="1"/>
  <c r="Q4405" i="1"/>
  <c r="R4405" i="1"/>
  <c r="S4405" i="1"/>
  <c r="O4404" i="1"/>
  <c r="P4404" i="1"/>
  <c r="Q4404" i="1"/>
  <c r="R4404" i="1"/>
  <c r="S4404" i="1"/>
  <c r="O4403" i="1"/>
  <c r="P4403" i="1"/>
  <c r="Q4403" i="1"/>
  <c r="R4403" i="1"/>
  <c r="S4403" i="1"/>
  <c r="O4402" i="1"/>
  <c r="P4402" i="1"/>
  <c r="Q4402" i="1"/>
  <c r="R4402" i="1"/>
  <c r="S4402" i="1"/>
  <c r="O4401" i="1"/>
  <c r="P4401" i="1"/>
  <c r="Q4401" i="1"/>
  <c r="R4401" i="1"/>
  <c r="S4401" i="1"/>
  <c r="O4400" i="1"/>
  <c r="P4400" i="1"/>
  <c r="Q4400" i="1"/>
  <c r="R4400" i="1"/>
  <c r="S4400" i="1"/>
  <c r="O4399" i="1"/>
  <c r="P4399" i="1"/>
  <c r="Q4399" i="1"/>
  <c r="R4399" i="1"/>
  <c r="S4399" i="1"/>
  <c r="O4398" i="1"/>
  <c r="P4398" i="1"/>
  <c r="Q4398" i="1"/>
  <c r="R4398" i="1"/>
  <c r="S4398" i="1"/>
  <c r="O4397" i="1"/>
  <c r="P4397" i="1"/>
  <c r="Q4397" i="1"/>
  <c r="R4397" i="1"/>
  <c r="S4397" i="1"/>
  <c r="O4396" i="1"/>
  <c r="P4396" i="1"/>
  <c r="Q4396" i="1"/>
  <c r="R4396" i="1"/>
  <c r="S4396" i="1"/>
  <c r="O4395" i="1"/>
  <c r="P4395" i="1"/>
  <c r="Q4395" i="1"/>
  <c r="R4395" i="1"/>
  <c r="S4395" i="1"/>
  <c r="O4393" i="1"/>
  <c r="O4394" i="1"/>
  <c r="P4393" i="1"/>
  <c r="P4394" i="1"/>
  <c r="Q4393" i="1"/>
  <c r="Q4394" i="1"/>
  <c r="R4393" i="1"/>
  <c r="R4394" i="1"/>
  <c r="S4393" i="1"/>
  <c r="S4394" i="1"/>
  <c r="O4392" i="1"/>
  <c r="P4392" i="1"/>
  <c r="Q4392" i="1"/>
  <c r="R4392" i="1"/>
  <c r="S4392" i="1"/>
  <c r="O4391" i="1"/>
  <c r="P4391" i="1"/>
  <c r="Q4391" i="1"/>
  <c r="R4391" i="1"/>
  <c r="S4391" i="1"/>
  <c r="O4390" i="1"/>
  <c r="P4390" i="1"/>
  <c r="Q4390" i="1"/>
  <c r="R4390" i="1"/>
  <c r="S4390" i="1"/>
  <c r="O4389" i="1"/>
  <c r="P4389" i="1"/>
  <c r="Q4389" i="1"/>
  <c r="R4389" i="1"/>
  <c r="S4389" i="1"/>
  <c r="O4388" i="1"/>
  <c r="P4388" i="1"/>
  <c r="Q4388" i="1"/>
  <c r="R4388" i="1"/>
  <c r="S4388" i="1"/>
  <c r="O4387" i="1"/>
  <c r="P4387" i="1"/>
  <c r="Q4387" i="1"/>
  <c r="R4387" i="1"/>
  <c r="S4387" i="1"/>
  <c r="O4383" i="1"/>
  <c r="O4384" i="1"/>
  <c r="O4385" i="1"/>
  <c r="O4386" i="1"/>
  <c r="P4383" i="1"/>
  <c r="P4384" i="1"/>
  <c r="P4385" i="1"/>
  <c r="P4386" i="1"/>
  <c r="Q4383" i="1"/>
  <c r="Q4384" i="1"/>
  <c r="Q4385" i="1"/>
  <c r="Q4386" i="1"/>
  <c r="R4383" i="1"/>
  <c r="R4384" i="1"/>
  <c r="R4385" i="1"/>
  <c r="R4386" i="1"/>
  <c r="S4383" i="1"/>
  <c r="S4384" i="1"/>
  <c r="S4385" i="1"/>
  <c r="S4386" i="1"/>
  <c r="O4382" i="1"/>
  <c r="P4382" i="1"/>
  <c r="Q4382" i="1"/>
  <c r="R4382" i="1"/>
  <c r="S4382" i="1"/>
  <c r="O4381" i="1"/>
  <c r="P4381" i="1"/>
  <c r="Q4381" i="1"/>
  <c r="R4381" i="1"/>
  <c r="S4381" i="1"/>
  <c r="O4380" i="1"/>
  <c r="P4380" i="1"/>
  <c r="Q4380" i="1"/>
  <c r="R4380" i="1"/>
  <c r="S4380" i="1"/>
  <c r="O4379" i="1"/>
  <c r="P4379" i="1"/>
  <c r="Q4379" i="1"/>
  <c r="R4379" i="1"/>
  <c r="S4379" i="1"/>
  <c r="O4378" i="1"/>
  <c r="P4378" i="1"/>
  <c r="Q4378" i="1"/>
  <c r="R4378" i="1"/>
  <c r="S4378" i="1"/>
  <c r="O4377" i="1"/>
  <c r="P4377" i="1"/>
  <c r="Q4377" i="1"/>
  <c r="R4377" i="1"/>
  <c r="S4377" i="1"/>
  <c r="O4376" i="1"/>
  <c r="P4376" i="1"/>
  <c r="Q4376" i="1"/>
  <c r="R4376" i="1"/>
  <c r="S4376" i="1"/>
  <c r="O4375" i="1"/>
  <c r="P4375" i="1"/>
  <c r="Q4375" i="1"/>
  <c r="R4375" i="1"/>
  <c r="S4375" i="1"/>
  <c r="O4374" i="1"/>
  <c r="P4374" i="1"/>
  <c r="Q4374" i="1"/>
  <c r="R4374" i="1"/>
  <c r="S4374" i="1"/>
  <c r="O4373" i="1"/>
  <c r="P4373" i="1"/>
  <c r="Q4373" i="1"/>
  <c r="R4373" i="1"/>
  <c r="S4373" i="1"/>
  <c r="O4372" i="1"/>
  <c r="P4372" i="1"/>
  <c r="Q4372" i="1"/>
  <c r="R4372" i="1"/>
  <c r="S4372" i="1"/>
  <c r="O4371" i="1"/>
  <c r="P4371" i="1"/>
  <c r="Q4371" i="1"/>
  <c r="R4371" i="1"/>
  <c r="S4371" i="1"/>
  <c r="O4370" i="1"/>
  <c r="P4370" i="1"/>
  <c r="Q4370" i="1"/>
  <c r="R4370" i="1"/>
  <c r="S4370" i="1"/>
  <c r="O4369" i="1"/>
  <c r="P4369" i="1"/>
  <c r="Q4369" i="1"/>
  <c r="R4369" i="1"/>
  <c r="S4369" i="1"/>
  <c r="O4368" i="1"/>
  <c r="P4368" i="1"/>
  <c r="Q4368" i="1"/>
  <c r="R4368" i="1"/>
  <c r="S4368" i="1"/>
  <c r="O4367" i="1"/>
  <c r="P4367" i="1"/>
  <c r="Q4367" i="1"/>
  <c r="R4367" i="1"/>
  <c r="S4367" i="1"/>
  <c r="O4366" i="1"/>
  <c r="P4366" i="1"/>
  <c r="Q4366" i="1"/>
  <c r="R4366" i="1"/>
  <c r="S4366" i="1"/>
  <c r="O4365" i="1"/>
  <c r="P4365" i="1"/>
  <c r="Q4365" i="1"/>
  <c r="R4365" i="1"/>
  <c r="S4365" i="1"/>
  <c r="O4364" i="1"/>
  <c r="P4364" i="1"/>
  <c r="Q4364" i="1"/>
  <c r="R4364" i="1"/>
  <c r="S4364" i="1"/>
  <c r="O4363" i="1"/>
  <c r="P4363" i="1"/>
  <c r="Q4363" i="1"/>
  <c r="R4363" i="1"/>
  <c r="S4363" i="1"/>
  <c r="O4362" i="1"/>
  <c r="P4362" i="1"/>
  <c r="Q4362" i="1"/>
  <c r="R4362" i="1"/>
  <c r="S4362" i="1"/>
  <c r="O4361" i="1"/>
  <c r="P4361" i="1"/>
  <c r="Q4361" i="1"/>
  <c r="R4361" i="1"/>
  <c r="S4361" i="1"/>
  <c r="O4360" i="1"/>
  <c r="P4360" i="1"/>
  <c r="Q4360" i="1"/>
  <c r="R4360" i="1"/>
  <c r="S4360" i="1"/>
  <c r="O4357" i="1"/>
  <c r="O4358" i="1"/>
  <c r="O4359" i="1"/>
  <c r="P4357" i="1"/>
  <c r="P4358" i="1"/>
  <c r="P4359" i="1"/>
  <c r="Q4357" i="1"/>
  <c r="Q4358" i="1"/>
  <c r="Q4359" i="1"/>
  <c r="R4357" i="1"/>
  <c r="R4358" i="1"/>
  <c r="R4359" i="1"/>
  <c r="S4357" i="1"/>
  <c r="S4358" i="1"/>
  <c r="S4359" i="1"/>
  <c r="O4356" i="1"/>
  <c r="P4356" i="1"/>
  <c r="Q4356" i="1"/>
  <c r="R4356" i="1"/>
  <c r="S4356" i="1"/>
  <c r="O4355" i="1"/>
  <c r="P4355" i="1"/>
  <c r="Q4355" i="1"/>
  <c r="R4355" i="1"/>
  <c r="S4355" i="1"/>
  <c r="O4354" i="1"/>
  <c r="P4354" i="1"/>
  <c r="Q4354" i="1"/>
  <c r="R4354" i="1"/>
  <c r="S4354" i="1"/>
  <c r="O4347" i="1"/>
  <c r="O4348" i="1"/>
  <c r="O4349" i="1"/>
  <c r="O4350" i="1"/>
  <c r="O4351" i="1"/>
  <c r="O4352" i="1"/>
  <c r="O4353" i="1"/>
  <c r="P4347" i="1"/>
  <c r="P4348" i="1"/>
  <c r="P4349" i="1"/>
  <c r="P4350" i="1"/>
  <c r="P4351" i="1"/>
  <c r="P4352" i="1"/>
  <c r="P4353" i="1"/>
  <c r="Q4347" i="1"/>
  <c r="Q4348" i="1"/>
  <c r="Q4349" i="1"/>
  <c r="Q4350" i="1"/>
  <c r="Q4351" i="1"/>
  <c r="Q4352" i="1"/>
  <c r="Q4353" i="1"/>
  <c r="R4347" i="1"/>
  <c r="R4348" i="1"/>
  <c r="R4349" i="1"/>
  <c r="R4350" i="1"/>
  <c r="R4351" i="1"/>
  <c r="R4352" i="1"/>
  <c r="R4353" i="1"/>
  <c r="S4347" i="1"/>
  <c r="S4348" i="1"/>
  <c r="S4349" i="1"/>
  <c r="S4350" i="1"/>
  <c r="S4351" i="1"/>
  <c r="S4352" i="1"/>
  <c r="S4353" i="1"/>
  <c r="O4344" i="1"/>
  <c r="O4345" i="1"/>
  <c r="O4346" i="1"/>
  <c r="P4344" i="1"/>
  <c r="P4345" i="1"/>
  <c r="P4346" i="1"/>
  <c r="Q4344" i="1"/>
  <c r="Q4345" i="1"/>
  <c r="Q4346" i="1"/>
  <c r="R4344" i="1"/>
  <c r="R4345" i="1"/>
  <c r="R4346" i="1"/>
  <c r="S4344" i="1"/>
  <c r="S4345" i="1"/>
  <c r="S4346" i="1"/>
  <c r="O4343" i="1"/>
  <c r="P4343" i="1"/>
  <c r="Q4343" i="1"/>
  <c r="R4343" i="1"/>
  <c r="S4343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O4325" i="1"/>
  <c r="P4325" i="1"/>
  <c r="Q4325" i="1"/>
  <c r="R4325" i="1"/>
  <c r="S4325" i="1"/>
  <c r="O4324" i="1"/>
  <c r="P4324" i="1"/>
  <c r="Q4324" i="1"/>
  <c r="R4324" i="1"/>
  <c r="S4324" i="1"/>
  <c r="O4322" i="1"/>
  <c r="O4323" i="1"/>
  <c r="P4322" i="1"/>
  <c r="P4323" i="1"/>
  <c r="Q4322" i="1"/>
  <c r="Q4323" i="1"/>
  <c r="R4322" i="1"/>
  <c r="R4323" i="1"/>
  <c r="S4322" i="1"/>
  <c r="S4323" i="1"/>
  <c r="O4321" i="1"/>
  <c r="P4321" i="1"/>
  <c r="Q4321" i="1"/>
  <c r="R4321" i="1"/>
  <c r="S4321" i="1"/>
  <c r="O4320" i="1"/>
  <c r="P4320" i="1"/>
  <c r="Q4320" i="1"/>
  <c r="R4320" i="1"/>
  <c r="S4320" i="1"/>
  <c r="O4318" i="1"/>
  <c r="O4319" i="1"/>
  <c r="P4318" i="1"/>
  <c r="P4319" i="1"/>
  <c r="Q4318" i="1"/>
  <c r="Q4319" i="1"/>
  <c r="R4318" i="1"/>
  <c r="R4319" i="1"/>
  <c r="S4318" i="1"/>
  <c r="S4319" i="1"/>
  <c r="O4317" i="1"/>
  <c r="P4317" i="1"/>
  <c r="Q4317" i="1"/>
  <c r="R4317" i="1"/>
  <c r="S4317" i="1"/>
  <c r="O4316" i="1"/>
  <c r="P4316" i="1"/>
  <c r="Q4316" i="1"/>
  <c r="R4316" i="1"/>
  <c r="S4316" i="1"/>
  <c r="O4315" i="1"/>
  <c r="P4315" i="1"/>
  <c r="Q4315" i="1"/>
  <c r="R4315" i="1"/>
  <c r="S4315" i="1"/>
  <c r="O4314" i="1"/>
  <c r="P4314" i="1"/>
  <c r="Q4314" i="1"/>
  <c r="R4314" i="1"/>
  <c r="S4314" i="1"/>
  <c r="O4313" i="1"/>
  <c r="P4313" i="1"/>
  <c r="Q4313" i="1"/>
  <c r="R4313" i="1"/>
  <c r="S4313" i="1"/>
  <c r="O4312" i="1"/>
  <c r="P4312" i="1"/>
  <c r="Q4312" i="1"/>
  <c r="R4312" i="1"/>
  <c r="S4312" i="1"/>
  <c r="O4311" i="1"/>
  <c r="P4311" i="1"/>
  <c r="Q4311" i="1"/>
  <c r="R4311" i="1"/>
  <c r="S4311" i="1"/>
  <c r="O4310" i="1"/>
  <c r="P4310" i="1"/>
  <c r="Q4310" i="1"/>
  <c r="R4310" i="1"/>
  <c r="S4310" i="1"/>
  <c r="O4309" i="1"/>
  <c r="P4309" i="1"/>
  <c r="Q4309" i="1"/>
  <c r="R4309" i="1"/>
  <c r="S4309" i="1"/>
  <c r="O4308" i="1"/>
  <c r="P4308" i="1"/>
  <c r="Q4308" i="1"/>
  <c r="R4308" i="1"/>
  <c r="S4308" i="1"/>
  <c r="O4307" i="1"/>
  <c r="P4307" i="1"/>
  <c r="Q4307" i="1"/>
  <c r="R4307" i="1"/>
  <c r="S4307" i="1"/>
  <c r="O4306" i="1"/>
  <c r="P4306" i="1"/>
  <c r="Q4306" i="1"/>
  <c r="R4306" i="1"/>
  <c r="S4306" i="1"/>
  <c r="O4305" i="1"/>
  <c r="P4305" i="1"/>
  <c r="Q4305" i="1"/>
  <c r="R4305" i="1"/>
  <c r="S4305" i="1"/>
  <c r="O4304" i="1"/>
  <c r="P4304" i="1"/>
  <c r="Q4304" i="1"/>
  <c r="R4304" i="1"/>
  <c r="S4304" i="1"/>
  <c r="O4303" i="1"/>
  <c r="P4303" i="1"/>
  <c r="Q4303" i="1"/>
  <c r="R4303" i="1"/>
  <c r="S4303" i="1"/>
  <c r="O4302" i="1"/>
  <c r="P4302" i="1"/>
  <c r="Q4302" i="1"/>
  <c r="R4302" i="1"/>
  <c r="S4302" i="1"/>
  <c r="O4301" i="1"/>
  <c r="P4301" i="1"/>
  <c r="Q4301" i="1"/>
  <c r="R4301" i="1"/>
  <c r="S4301" i="1"/>
  <c r="O4300" i="1"/>
  <c r="P4300" i="1"/>
  <c r="Q4300" i="1"/>
  <c r="R4300" i="1"/>
  <c r="S4300" i="1"/>
  <c r="O4299" i="1"/>
  <c r="P4299" i="1"/>
  <c r="Q4299" i="1"/>
  <c r="R4299" i="1"/>
  <c r="S4299" i="1"/>
  <c r="O4296" i="1"/>
  <c r="O4297" i="1"/>
  <c r="O4298" i="1"/>
  <c r="P4296" i="1"/>
  <c r="P4297" i="1"/>
  <c r="P4298" i="1"/>
  <c r="Q4296" i="1"/>
  <c r="Q4297" i="1"/>
  <c r="Q4298" i="1"/>
  <c r="R4296" i="1"/>
  <c r="R4297" i="1"/>
  <c r="R4298" i="1"/>
  <c r="S4296" i="1"/>
  <c r="S4297" i="1"/>
  <c r="S4298" i="1"/>
  <c r="O4295" i="1"/>
  <c r="P4295" i="1"/>
  <c r="Q4295" i="1"/>
  <c r="R4295" i="1"/>
  <c r="S4295" i="1"/>
  <c r="I7" i="9"/>
  <c r="I8" i="9"/>
  <c r="I9" i="9"/>
  <c r="I6" i="9"/>
  <c r="I5" i="9"/>
  <c r="I4" i="9"/>
  <c r="I3" i="9"/>
  <c r="I2" i="9"/>
  <c r="O4294" i="1"/>
  <c r="P4294" i="1"/>
  <c r="Q4294" i="1"/>
  <c r="R4294" i="1"/>
  <c r="S4294" i="1"/>
  <c r="O4293" i="1"/>
  <c r="P4293" i="1"/>
  <c r="Q4293" i="1"/>
  <c r="R4293" i="1"/>
  <c r="S4293" i="1"/>
  <c r="O4292" i="1"/>
  <c r="P4292" i="1"/>
  <c r="Q4292" i="1"/>
  <c r="R4292" i="1"/>
  <c r="S4292" i="1"/>
  <c r="O4291" i="1"/>
  <c r="P4291" i="1"/>
  <c r="Q4291" i="1"/>
  <c r="R4291" i="1"/>
  <c r="S4291" i="1"/>
  <c r="O4290" i="1"/>
  <c r="P4290" i="1"/>
  <c r="Q4290" i="1"/>
  <c r="R4290" i="1"/>
  <c r="S4290" i="1"/>
  <c r="O4289" i="1"/>
  <c r="P4289" i="1"/>
  <c r="Q4289" i="1"/>
  <c r="R4289" i="1"/>
  <c r="S4289" i="1"/>
  <c r="O4288" i="1"/>
  <c r="P4288" i="1"/>
  <c r="Q4288" i="1"/>
  <c r="R4288" i="1"/>
  <c r="S4288" i="1"/>
  <c r="O4287" i="1"/>
  <c r="P4287" i="1"/>
  <c r="Q4287" i="1"/>
  <c r="R4287" i="1"/>
  <c r="S4287" i="1"/>
  <c r="O4286" i="1"/>
  <c r="P4286" i="1"/>
  <c r="Q4286" i="1"/>
  <c r="R4286" i="1"/>
  <c r="S4286" i="1"/>
  <c r="O4284" i="1"/>
  <c r="O4285" i="1"/>
  <c r="P4284" i="1"/>
  <c r="P4285" i="1"/>
  <c r="Q4284" i="1"/>
  <c r="Q4285" i="1"/>
  <c r="R4284" i="1"/>
  <c r="R4285" i="1"/>
  <c r="S4284" i="1"/>
  <c r="S4285" i="1"/>
  <c r="O4283" i="1"/>
  <c r="P4283" i="1"/>
  <c r="Q4283" i="1"/>
  <c r="R4283" i="1"/>
  <c r="S4283" i="1"/>
  <c r="O4282" i="1"/>
  <c r="P4282" i="1"/>
  <c r="Q4282" i="1"/>
  <c r="R4282" i="1"/>
  <c r="S4282" i="1"/>
  <c r="O4277" i="1"/>
  <c r="O4278" i="1"/>
  <c r="O4279" i="1"/>
  <c r="O4280" i="1"/>
  <c r="O4281" i="1"/>
  <c r="P4277" i="1"/>
  <c r="P4278" i="1"/>
  <c r="P4279" i="1"/>
  <c r="P4280" i="1"/>
  <c r="P4281" i="1"/>
  <c r="Q4277" i="1"/>
  <c r="Q4278" i="1"/>
  <c r="Q4279" i="1"/>
  <c r="Q4280" i="1"/>
  <c r="Q4281" i="1"/>
  <c r="R4277" i="1"/>
  <c r="R4278" i="1"/>
  <c r="R4279" i="1"/>
  <c r="R4280" i="1"/>
  <c r="R4281" i="1"/>
  <c r="S4277" i="1"/>
  <c r="S4278" i="1"/>
  <c r="S4279" i="1"/>
  <c r="S4280" i="1"/>
  <c r="S4281" i="1"/>
  <c r="O4276" i="1"/>
  <c r="P4276" i="1"/>
  <c r="Q4276" i="1"/>
  <c r="R4276" i="1"/>
  <c r="S4276" i="1"/>
  <c r="O4275" i="1"/>
  <c r="P4275" i="1"/>
  <c r="Q4275" i="1"/>
  <c r="R4275" i="1"/>
  <c r="S4275" i="1"/>
  <c r="O4274" i="1"/>
  <c r="P4274" i="1"/>
  <c r="Q4274" i="1"/>
  <c r="R4274" i="1"/>
  <c r="S4274" i="1"/>
  <c r="O4273" i="1"/>
  <c r="P4273" i="1"/>
  <c r="Q4273" i="1"/>
  <c r="R4273" i="1"/>
  <c r="S4273" i="1"/>
  <c r="O4272" i="1"/>
  <c r="P4272" i="1"/>
  <c r="Q4272" i="1"/>
  <c r="R4272" i="1"/>
  <c r="S4272" i="1"/>
  <c r="O4271" i="1"/>
  <c r="P4271" i="1"/>
  <c r="Q4271" i="1"/>
  <c r="R4271" i="1"/>
  <c r="S4271" i="1"/>
  <c r="O4270" i="1"/>
  <c r="P4270" i="1"/>
  <c r="Q4270" i="1"/>
  <c r="R4270" i="1"/>
  <c r="S4270" i="1"/>
  <c r="O4269" i="1"/>
  <c r="P4269" i="1"/>
  <c r="Q4269" i="1"/>
  <c r="R4269" i="1"/>
  <c r="S4269" i="1"/>
  <c r="O4268" i="1"/>
  <c r="P4268" i="1"/>
  <c r="Q4268" i="1"/>
  <c r="R4268" i="1"/>
  <c r="S4268" i="1"/>
  <c r="O4267" i="1"/>
  <c r="P4267" i="1"/>
  <c r="Q4267" i="1"/>
  <c r="R4267" i="1"/>
  <c r="S4267" i="1"/>
  <c r="O4266" i="1"/>
  <c r="P4266" i="1"/>
  <c r="Q4266" i="1"/>
  <c r="R4266" i="1"/>
  <c r="S4266" i="1"/>
  <c r="O4265" i="1"/>
  <c r="P4265" i="1"/>
  <c r="Q4265" i="1"/>
  <c r="R4265" i="1"/>
  <c r="S4265" i="1"/>
  <c r="O4264" i="1"/>
  <c r="P4264" i="1"/>
  <c r="Q4264" i="1"/>
  <c r="R4264" i="1"/>
  <c r="S4264" i="1"/>
  <c r="O4262" i="1"/>
  <c r="O4263" i="1"/>
  <c r="P4262" i="1"/>
  <c r="P4263" i="1"/>
  <c r="Q4262" i="1"/>
  <c r="Q4263" i="1"/>
  <c r="R4262" i="1"/>
  <c r="R4263" i="1"/>
  <c r="S4262" i="1"/>
  <c r="S4263" i="1"/>
  <c r="O4261" i="1"/>
  <c r="P4261" i="1"/>
  <c r="Q4261" i="1"/>
  <c r="R4261" i="1"/>
  <c r="S4261" i="1"/>
  <c r="O4259" i="1"/>
  <c r="O4260" i="1"/>
  <c r="P4259" i="1"/>
  <c r="P4260" i="1"/>
  <c r="Q4259" i="1"/>
  <c r="Q4260" i="1"/>
  <c r="R4259" i="1"/>
  <c r="R4260" i="1"/>
  <c r="S4259" i="1"/>
  <c r="S4260" i="1"/>
  <c r="O4258" i="1"/>
  <c r="P4258" i="1"/>
  <c r="Q4258" i="1"/>
  <c r="R4258" i="1"/>
  <c r="S4258" i="1"/>
  <c r="O4257" i="1"/>
  <c r="P4257" i="1"/>
  <c r="Q4257" i="1"/>
  <c r="R4257" i="1"/>
  <c r="S4257" i="1"/>
  <c r="O4256" i="1"/>
  <c r="P4256" i="1"/>
  <c r="Q4256" i="1"/>
  <c r="R4256" i="1"/>
  <c r="S4256" i="1"/>
  <c r="Q4" i="7"/>
  <c r="O4255" i="1"/>
  <c r="P4255" i="1"/>
  <c r="Q4255" i="1"/>
  <c r="R4255" i="1"/>
  <c r="S4255" i="1"/>
  <c r="O4253" i="1"/>
  <c r="O4254" i="1"/>
  <c r="P4253" i="1"/>
  <c r="P4254" i="1"/>
  <c r="Q4253" i="1"/>
  <c r="Q4254" i="1"/>
  <c r="R4253" i="1"/>
  <c r="R4254" i="1"/>
  <c r="S4253" i="1"/>
  <c r="S4254" i="1"/>
  <c r="O4252" i="1"/>
  <c r="P4252" i="1"/>
  <c r="Q4252" i="1"/>
  <c r="R4252" i="1"/>
  <c r="S4252" i="1"/>
  <c r="O4251" i="1"/>
  <c r="P4251" i="1"/>
  <c r="Q4251" i="1"/>
  <c r="R4251" i="1"/>
  <c r="S4251" i="1"/>
  <c r="O4250" i="1"/>
  <c r="P4250" i="1"/>
  <c r="Q4250" i="1"/>
  <c r="R4250" i="1"/>
  <c r="S4250" i="1"/>
  <c r="O4249" i="1"/>
  <c r="P4249" i="1"/>
  <c r="Q4249" i="1"/>
  <c r="R4249" i="1"/>
  <c r="S4249" i="1"/>
  <c r="O4248" i="1"/>
  <c r="P4248" i="1"/>
  <c r="Q4248" i="1"/>
  <c r="R4248" i="1"/>
  <c r="S4248" i="1"/>
  <c r="O4247" i="1"/>
  <c r="P4247" i="1"/>
  <c r="Q4247" i="1"/>
  <c r="R4247" i="1"/>
  <c r="S4247" i="1"/>
  <c r="O4246" i="1"/>
  <c r="P4246" i="1"/>
  <c r="Q4246" i="1"/>
  <c r="R4246" i="1"/>
  <c r="S4246" i="1"/>
  <c r="O4245" i="1"/>
  <c r="P4245" i="1"/>
  <c r="Q4245" i="1"/>
  <c r="R4245" i="1"/>
  <c r="S4245" i="1"/>
  <c r="O4244" i="1"/>
  <c r="P4244" i="1"/>
  <c r="Q4244" i="1"/>
  <c r="R4244" i="1"/>
  <c r="S4244" i="1"/>
  <c r="O4243" i="1"/>
  <c r="P4243" i="1"/>
  <c r="Q4243" i="1"/>
  <c r="R4243" i="1"/>
  <c r="S4243" i="1"/>
  <c r="O4242" i="1"/>
  <c r="P4242" i="1"/>
  <c r="Q4242" i="1"/>
  <c r="R4242" i="1"/>
  <c r="S4242" i="1"/>
  <c r="O4241" i="1"/>
  <c r="P4241" i="1"/>
  <c r="Q4241" i="1"/>
  <c r="R4241" i="1"/>
  <c r="S4241" i="1"/>
  <c r="O4240" i="1"/>
  <c r="P4240" i="1"/>
  <c r="Q4240" i="1"/>
  <c r="R4240" i="1"/>
  <c r="S4240" i="1"/>
  <c r="O4239" i="1"/>
  <c r="P4239" i="1"/>
  <c r="Q4239" i="1"/>
  <c r="R4239" i="1"/>
  <c r="S4239" i="1"/>
  <c r="O4238" i="1"/>
  <c r="P4238" i="1"/>
  <c r="Q4238" i="1"/>
  <c r="R4238" i="1"/>
  <c r="S4238" i="1"/>
  <c r="O4235" i="1"/>
  <c r="O4236" i="1"/>
  <c r="O4237" i="1"/>
  <c r="P4235" i="1"/>
  <c r="P4236" i="1"/>
  <c r="P4237" i="1"/>
  <c r="Q4235" i="1"/>
  <c r="Q4236" i="1"/>
  <c r="Q4237" i="1"/>
  <c r="R4235" i="1"/>
  <c r="R4236" i="1"/>
  <c r="R4237" i="1"/>
  <c r="S4235" i="1"/>
  <c r="S4236" i="1"/>
  <c r="S4237" i="1"/>
  <c r="O4234" i="1"/>
  <c r="P4234" i="1"/>
  <c r="Q4234" i="1"/>
  <c r="R4234" i="1"/>
  <c r="S4234" i="1"/>
  <c r="O4233" i="1"/>
  <c r="P4233" i="1"/>
  <c r="Q4233" i="1"/>
  <c r="R4233" i="1"/>
  <c r="S4233" i="1"/>
  <c r="O4232" i="1"/>
  <c r="P4232" i="1"/>
  <c r="Q4232" i="1"/>
  <c r="R4232" i="1"/>
  <c r="S4232" i="1"/>
  <c r="O4231" i="1"/>
  <c r="P4231" i="1"/>
  <c r="Q4231" i="1"/>
  <c r="R4231" i="1"/>
  <c r="S4231" i="1"/>
  <c r="O4230" i="1"/>
  <c r="P4230" i="1"/>
  <c r="Q4230" i="1"/>
  <c r="R4230" i="1"/>
  <c r="S4230" i="1"/>
  <c r="O4229" i="1"/>
  <c r="P4229" i="1"/>
  <c r="Q4229" i="1"/>
  <c r="R4229" i="1"/>
  <c r="S4229" i="1"/>
  <c r="O4228" i="1"/>
  <c r="P4228" i="1"/>
  <c r="Q4228" i="1"/>
  <c r="R4228" i="1"/>
  <c r="S4228" i="1"/>
  <c r="O4227" i="1"/>
  <c r="P4227" i="1"/>
  <c r="Q4227" i="1"/>
  <c r="R4227" i="1"/>
  <c r="S4227" i="1"/>
  <c r="O4226" i="1"/>
  <c r="P4226" i="1"/>
  <c r="Q4226" i="1"/>
  <c r="R4226" i="1"/>
  <c r="S4226" i="1"/>
  <c r="O4225" i="1"/>
  <c r="P4225" i="1"/>
  <c r="Q4225" i="1"/>
  <c r="R4225" i="1"/>
  <c r="S4225" i="1"/>
  <c r="O4224" i="1"/>
  <c r="P4224" i="1"/>
  <c r="Q4224" i="1"/>
  <c r="R4224" i="1"/>
  <c r="S4224" i="1"/>
  <c r="O4223" i="1"/>
  <c r="P4223" i="1"/>
  <c r="Q4223" i="1"/>
  <c r="R4223" i="1"/>
  <c r="S4223" i="1"/>
  <c r="O4222" i="1"/>
  <c r="P4222" i="1"/>
  <c r="Q4222" i="1"/>
  <c r="R4222" i="1"/>
  <c r="S4222" i="1"/>
  <c r="O4221" i="1"/>
  <c r="P4221" i="1"/>
  <c r="Q4221" i="1"/>
  <c r="R4221" i="1"/>
  <c r="S4221" i="1"/>
  <c r="O4218" i="1"/>
  <c r="O4219" i="1"/>
  <c r="O4220" i="1"/>
  <c r="P4218" i="1"/>
  <c r="P4219" i="1"/>
  <c r="P4220" i="1"/>
  <c r="Q4218" i="1"/>
  <c r="Q4219" i="1"/>
  <c r="Q4220" i="1"/>
  <c r="R4218" i="1"/>
  <c r="R4219" i="1"/>
  <c r="R4220" i="1"/>
  <c r="S4218" i="1"/>
  <c r="S4219" i="1"/>
  <c r="S4220" i="1"/>
  <c r="O4217" i="1"/>
  <c r="P4217" i="1"/>
  <c r="Q4217" i="1"/>
  <c r="R4217" i="1"/>
  <c r="S4217" i="1"/>
  <c r="O4216" i="1"/>
  <c r="P4216" i="1"/>
  <c r="Q4216" i="1"/>
  <c r="R4216" i="1"/>
  <c r="S4216" i="1"/>
  <c r="O4215" i="1"/>
  <c r="P4215" i="1"/>
  <c r="Q4215" i="1"/>
  <c r="R4215" i="1"/>
  <c r="S4215" i="1"/>
  <c r="O4214" i="1"/>
  <c r="P4214" i="1"/>
  <c r="Q4214" i="1"/>
  <c r="R4214" i="1"/>
  <c r="S4214" i="1"/>
  <c r="O4213" i="1"/>
  <c r="P4213" i="1"/>
  <c r="Q4213" i="1"/>
  <c r="R4213" i="1"/>
  <c r="S4213" i="1"/>
  <c r="O4212" i="1"/>
  <c r="P4212" i="1"/>
  <c r="Q4212" i="1"/>
  <c r="R4212" i="1"/>
  <c r="S4212" i="1"/>
  <c r="O4211" i="1"/>
  <c r="P4211" i="1"/>
  <c r="Q4211" i="1"/>
  <c r="R4211" i="1"/>
  <c r="S4211" i="1"/>
  <c r="O4210" i="1"/>
  <c r="P4210" i="1"/>
  <c r="Q4210" i="1"/>
  <c r="R4210" i="1"/>
  <c r="S4210" i="1"/>
  <c r="O4209" i="1"/>
  <c r="P4209" i="1"/>
  <c r="Q4209" i="1"/>
  <c r="R4209" i="1"/>
  <c r="S4209" i="1"/>
  <c r="O4208" i="1"/>
  <c r="P4208" i="1"/>
  <c r="Q4208" i="1"/>
  <c r="R4208" i="1"/>
  <c r="S4208" i="1"/>
  <c r="O4207" i="1"/>
  <c r="P4207" i="1"/>
  <c r="Q4207" i="1"/>
  <c r="R4207" i="1"/>
  <c r="S4207" i="1"/>
  <c r="O4203" i="1"/>
  <c r="O4204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5" i="1"/>
  <c r="O4206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O4181" i="1"/>
  <c r="P4181" i="1"/>
  <c r="Q4181" i="1"/>
  <c r="R4181" i="1"/>
  <c r="S4181" i="1"/>
  <c r="O4176" i="1"/>
  <c r="O4177" i="1"/>
  <c r="O4178" i="1"/>
  <c r="O4179" i="1"/>
  <c r="O4180" i="1"/>
  <c r="P4176" i="1"/>
  <c r="P4177" i="1"/>
  <c r="P4178" i="1"/>
  <c r="P4179" i="1"/>
  <c r="P4180" i="1"/>
  <c r="Q4176" i="1"/>
  <c r="Q4177" i="1"/>
  <c r="Q4178" i="1"/>
  <c r="Q4179" i="1"/>
  <c r="Q4180" i="1"/>
  <c r="R4176" i="1"/>
  <c r="R4177" i="1"/>
  <c r="R4178" i="1"/>
  <c r="R4179" i="1"/>
  <c r="R4180" i="1"/>
  <c r="S4176" i="1"/>
  <c r="S4177" i="1"/>
  <c r="S4178" i="1"/>
  <c r="S4179" i="1"/>
  <c r="S4180" i="1"/>
  <c r="O4175" i="1"/>
  <c r="P4175" i="1"/>
  <c r="Q4175" i="1"/>
  <c r="R4175" i="1"/>
  <c r="S4175" i="1"/>
  <c r="O4174" i="1"/>
  <c r="P4174" i="1"/>
  <c r="Q4174" i="1"/>
  <c r="R4174" i="1"/>
  <c r="S4174" i="1"/>
  <c r="O4173" i="1"/>
  <c r="P4173" i="1"/>
  <c r="Q4173" i="1"/>
  <c r="R4173" i="1"/>
  <c r="S4173" i="1"/>
  <c r="O4170" i="1"/>
  <c r="O4171" i="1"/>
  <c r="O4172" i="1"/>
  <c r="P4170" i="1"/>
  <c r="P4171" i="1"/>
  <c r="P4172" i="1"/>
  <c r="Q4170" i="1"/>
  <c r="Q4171" i="1"/>
  <c r="Q4172" i="1"/>
  <c r="R4170" i="1"/>
  <c r="R4171" i="1"/>
  <c r="R4172" i="1"/>
  <c r="S4170" i="1"/>
  <c r="S4171" i="1"/>
  <c r="S4172" i="1"/>
  <c r="O4165" i="1"/>
  <c r="O4166" i="1"/>
  <c r="O4167" i="1"/>
  <c r="O4168" i="1"/>
  <c r="O4169" i="1"/>
  <c r="P4165" i="1"/>
  <c r="P4166" i="1"/>
  <c r="P4167" i="1"/>
  <c r="P4168" i="1"/>
  <c r="P4169" i="1"/>
  <c r="Q4165" i="1"/>
  <c r="Q4166" i="1"/>
  <c r="Q4167" i="1"/>
  <c r="Q4168" i="1"/>
  <c r="Q4169" i="1"/>
  <c r="R4165" i="1"/>
  <c r="R4166" i="1"/>
  <c r="R4167" i="1"/>
  <c r="R4168" i="1"/>
  <c r="R4169" i="1"/>
  <c r="S4165" i="1"/>
  <c r="S4166" i="1"/>
  <c r="S4167" i="1"/>
  <c r="S4168" i="1"/>
  <c r="S4169" i="1"/>
  <c r="O4164" i="1"/>
  <c r="P4164" i="1"/>
  <c r="Q4164" i="1"/>
  <c r="R4164" i="1"/>
  <c r="S4164" i="1"/>
  <c r="O4163" i="1"/>
  <c r="P4163" i="1"/>
  <c r="Q4163" i="1"/>
  <c r="R4163" i="1"/>
  <c r="S4163" i="1"/>
  <c r="O4162" i="1"/>
  <c r="P4162" i="1"/>
  <c r="Q4162" i="1"/>
  <c r="R4162" i="1"/>
  <c r="S4162" i="1"/>
  <c r="O4161" i="1"/>
  <c r="P4161" i="1"/>
  <c r="Q4161" i="1"/>
  <c r="R4161" i="1"/>
  <c r="S4161" i="1"/>
  <c r="O4160" i="1"/>
  <c r="P4160" i="1"/>
  <c r="Q4160" i="1"/>
  <c r="R4160" i="1"/>
  <c r="S4160" i="1"/>
  <c r="O4155" i="1"/>
  <c r="O4156" i="1"/>
  <c r="O4157" i="1"/>
  <c r="O4158" i="1"/>
  <c r="O4159" i="1"/>
  <c r="P4155" i="1"/>
  <c r="P4156" i="1"/>
  <c r="P4157" i="1"/>
  <c r="P4158" i="1"/>
  <c r="P4159" i="1"/>
  <c r="Q4155" i="1"/>
  <c r="Q4156" i="1"/>
  <c r="Q4157" i="1"/>
  <c r="Q4158" i="1"/>
  <c r="Q4159" i="1"/>
  <c r="R4155" i="1"/>
  <c r="R4156" i="1"/>
  <c r="R4157" i="1"/>
  <c r="R4158" i="1"/>
  <c r="R4159" i="1"/>
  <c r="S4155" i="1"/>
  <c r="S4156" i="1"/>
  <c r="S4157" i="1"/>
  <c r="S4158" i="1"/>
  <c r="S4159" i="1"/>
  <c r="O4154" i="1"/>
  <c r="P4154" i="1"/>
  <c r="Q4154" i="1"/>
  <c r="R4154" i="1"/>
  <c r="S4154" i="1"/>
  <c r="O4148" i="1"/>
  <c r="O4149" i="1"/>
  <c r="O4150" i="1"/>
  <c r="O4151" i="1"/>
  <c r="O4152" i="1"/>
  <c r="O4153" i="1"/>
  <c r="P4148" i="1"/>
  <c r="P4149" i="1"/>
  <c r="P4150" i="1"/>
  <c r="P4151" i="1"/>
  <c r="P4152" i="1"/>
  <c r="P4153" i="1"/>
  <c r="Q4148" i="1"/>
  <c r="Q4149" i="1"/>
  <c r="Q4150" i="1"/>
  <c r="Q4151" i="1"/>
  <c r="Q4152" i="1"/>
  <c r="Q4153" i="1"/>
  <c r="R4148" i="1"/>
  <c r="R4149" i="1"/>
  <c r="R4150" i="1"/>
  <c r="R4151" i="1"/>
  <c r="R4152" i="1"/>
  <c r="R4153" i="1"/>
  <c r="S4148" i="1"/>
  <c r="S4149" i="1"/>
  <c r="S4150" i="1"/>
  <c r="S4151" i="1"/>
  <c r="S4152" i="1"/>
  <c r="S4153" i="1"/>
  <c r="O4145" i="1"/>
  <c r="O4147" i="1"/>
  <c r="P4147" i="1"/>
  <c r="Q4147" i="1"/>
  <c r="R4147" i="1"/>
  <c r="S4147" i="1"/>
  <c r="O4146" i="1"/>
  <c r="P4146" i="1"/>
  <c r="Q4146" i="1"/>
  <c r="R4146" i="1"/>
  <c r="S4146" i="1"/>
  <c r="P4145" i="1"/>
  <c r="Q4145" i="1"/>
  <c r="R4145" i="1"/>
  <c r="S4145" i="1"/>
  <c r="O4144" i="1"/>
  <c r="P4144" i="1"/>
  <c r="Q4144" i="1"/>
  <c r="R4144" i="1"/>
  <c r="S4144" i="1"/>
  <c r="O4143" i="1"/>
  <c r="P4143" i="1"/>
  <c r="Q4143" i="1"/>
  <c r="R4143" i="1"/>
  <c r="S4143" i="1"/>
  <c r="O4142" i="1"/>
  <c r="P4142" i="1"/>
  <c r="Q4142" i="1"/>
  <c r="R4142" i="1"/>
  <c r="S4142" i="1"/>
  <c r="O4141" i="1"/>
  <c r="P4141" i="1"/>
  <c r="Q4141" i="1"/>
  <c r="R4141" i="1"/>
  <c r="S4141" i="1"/>
  <c r="O4140" i="1"/>
  <c r="P4140" i="1"/>
  <c r="Q4140" i="1"/>
  <c r="R4140" i="1"/>
  <c r="S4140" i="1"/>
  <c r="O4139" i="1"/>
  <c r="P4139" i="1"/>
  <c r="Q4139" i="1"/>
  <c r="R4139" i="1"/>
  <c r="S4139" i="1"/>
  <c r="O4138" i="1"/>
  <c r="P4138" i="1"/>
  <c r="Q4138" i="1"/>
  <c r="R4138" i="1"/>
  <c r="S4138" i="1"/>
  <c r="O4137" i="1"/>
  <c r="P4137" i="1"/>
  <c r="Q4137" i="1"/>
  <c r="R4137" i="1"/>
  <c r="S4137" i="1"/>
  <c r="O4136" i="1"/>
  <c r="P4136" i="1"/>
  <c r="Q4136" i="1"/>
  <c r="R4136" i="1"/>
  <c r="S4136" i="1"/>
  <c r="O4135" i="1"/>
  <c r="P4135" i="1"/>
  <c r="Q4135" i="1"/>
  <c r="R4135" i="1"/>
  <c r="S4135" i="1"/>
  <c r="O4134" i="1"/>
  <c r="P4134" i="1"/>
  <c r="Q4134" i="1"/>
  <c r="R4134" i="1"/>
  <c r="S4134" i="1"/>
  <c r="O4133" i="1"/>
  <c r="P4133" i="1"/>
  <c r="Q4133" i="1"/>
  <c r="R4133" i="1"/>
  <c r="S4133" i="1"/>
  <c r="O4132" i="1"/>
  <c r="P4132" i="1"/>
  <c r="Q4132" i="1"/>
  <c r="R4132" i="1"/>
  <c r="S4132" i="1"/>
  <c r="O4130" i="1"/>
  <c r="O4131" i="1"/>
  <c r="P4130" i="1"/>
  <c r="P4131" i="1"/>
  <c r="Q4130" i="1"/>
  <c r="Q4131" i="1"/>
  <c r="R4130" i="1"/>
  <c r="R4131" i="1"/>
  <c r="S4130" i="1"/>
  <c r="S4131" i="1"/>
  <c r="O4129" i="1"/>
  <c r="P4129" i="1"/>
  <c r="Q4129" i="1"/>
  <c r="R4129" i="1"/>
  <c r="S4129" i="1"/>
  <c r="O4128" i="1"/>
  <c r="P4128" i="1"/>
  <c r="Q4128" i="1"/>
  <c r="R4128" i="1"/>
  <c r="S4128" i="1"/>
  <c r="O4127" i="1"/>
  <c r="P4127" i="1"/>
  <c r="Q4127" i="1"/>
  <c r="R4127" i="1"/>
  <c r="S4127" i="1"/>
  <c r="O4126" i="1"/>
  <c r="P4126" i="1"/>
  <c r="Q4126" i="1"/>
  <c r="R4126" i="1"/>
  <c r="S4126" i="1"/>
  <c r="O4123" i="1"/>
  <c r="O4124" i="1"/>
  <c r="O4125" i="1"/>
  <c r="P4123" i="1"/>
  <c r="P4124" i="1"/>
  <c r="P4125" i="1"/>
  <c r="Q4123" i="1"/>
  <c r="Q4124" i="1"/>
  <c r="Q4125" i="1"/>
  <c r="R4123" i="1"/>
  <c r="R4124" i="1"/>
  <c r="R4125" i="1"/>
  <c r="S4123" i="1"/>
  <c r="S4124" i="1"/>
  <c r="S4125" i="1"/>
  <c r="O4122" i="1"/>
  <c r="P4122" i="1"/>
  <c r="Q4122" i="1"/>
  <c r="R4122" i="1"/>
  <c r="S4122" i="1"/>
  <c r="O4121" i="1"/>
  <c r="P4121" i="1"/>
  <c r="Q4121" i="1"/>
  <c r="R4121" i="1"/>
  <c r="S4121" i="1"/>
  <c r="O4120" i="1"/>
  <c r="P4120" i="1"/>
  <c r="Q4120" i="1"/>
  <c r="R4120" i="1"/>
  <c r="S4120" i="1"/>
  <c r="O4119" i="1"/>
  <c r="P4119" i="1"/>
  <c r="Q4119" i="1"/>
  <c r="R4119" i="1"/>
  <c r="S4119" i="1"/>
  <c r="O4118" i="1"/>
  <c r="P4118" i="1"/>
  <c r="Q4118" i="1"/>
  <c r="R4118" i="1"/>
  <c r="S4118" i="1"/>
  <c r="O4117" i="1"/>
  <c r="P4117" i="1"/>
  <c r="Q4117" i="1"/>
  <c r="R4117" i="1"/>
  <c r="S4117" i="1"/>
  <c r="O4116" i="1"/>
  <c r="P4116" i="1"/>
  <c r="Q4116" i="1"/>
  <c r="R4116" i="1"/>
  <c r="S4116" i="1"/>
  <c r="O4114" i="1"/>
  <c r="O4115" i="1"/>
  <c r="P4114" i="1"/>
  <c r="P4115" i="1"/>
  <c r="Q4114" i="1"/>
  <c r="Q4115" i="1"/>
  <c r="R4114" i="1"/>
  <c r="R4115" i="1"/>
  <c r="S4114" i="1"/>
  <c r="S4115" i="1"/>
  <c r="O4113" i="1"/>
  <c r="P4113" i="1"/>
  <c r="Q4113" i="1"/>
  <c r="R4113" i="1"/>
  <c r="S4113" i="1"/>
  <c r="O4112" i="1"/>
  <c r="P4112" i="1"/>
  <c r="Q4112" i="1"/>
  <c r="R4112" i="1"/>
  <c r="S4112" i="1"/>
  <c r="O4111" i="1"/>
  <c r="P4111" i="1"/>
  <c r="Q4111" i="1"/>
  <c r="R4111" i="1"/>
  <c r="S4111" i="1"/>
  <c r="O4109" i="1"/>
  <c r="O4110" i="1"/>
  <c r="P4109" i="1"/>
  <c r="P4110" i="1"/>
  <c r="Q4109" i="1"/>
  <c r="Q4110" i="1"/>
  <c r="R4109" i="1"/>
  <c r="R4110" i="1"/>
  <c r="S4109" i="1"/>
  <c r="S4110" i="1"/>
  <c r="O4107" i="1"/>
  <c r="O4108" i="1"/>
  <c r="P4107" i="1"/>
  <c r="P4108" i="1"/>
  <c r="Q4107" i="1"/>
  <c r="Q4108" i="1"/>
  <c r="R4107" i="1"/>
  <c r="R4108" i="1"/>
  <c r="S4107" i="1"/>
  <c r="S4108" i="1"/>
  <c r="O4106" i="1"/>
  <c r="P4106" i="1"/>
  <c r="Q4106" i="1"/>
  <c r="R4106" i="1"/>
  <c r="S4106" i="1"/>
  <c r="O4105" i="1"/>
  <c r="P4105" i="1"/>
  <c r="Q4105" i="1"/>
  <c r="R4105" i="1"/>
  <c r="S4105" i="1"/>
  <c r="O4104" i="1"/>
  <c r="P4104" i="1"/>
  <c r="Q4104" i="1"/>
  <c r="R4104" i="1"/>
  <c r="S4104" i="1"/>
  <c r="O4102" i="1"/>
  <c r="O4103" i="1"/>
  <c r="P4102" i="1"/>
  <c r="P4103" i="1"/>
  <c r="Q4102" i="1"/>
  <c r="Q4103" i="1"/>
  <c r="R4102" i="1"/>
  <c r="R4103" i="1"/>
  <c r="S4102" i="1"/>
  <c r="S4103" i="1"/>
  <c r="O4101" i="1"/>
  <c r="P4101" i="1"/>
  <c r="Q4101" i="1"/>
  <c r="R4101" i="1"/>
  <c r="S4101" i="1"/>
  <c r="O4100" i="1"/>
  <c r="P4100" i="1"/>
  <c r="Q4100" i="1"/>
  <c r="R4100" i="1"/>
  <c r="S4100" i="1"/>
  <c r="O4099" i="1"/>
  <c r="P4099" i="1"/>
  <c r="Q4099" i="1"/>
  <c r="R4099" i="1"/>
  <c r="S4099" i="1"/>
  <c r="O4098" i="1"/>
  <c r="P4098" i="1"/>
  <c r="Q4098" i="1"/>
  <c r="R4098" i="1"/>
  <c r="S4098" i="1"/>
  <c r="O4097" i="1"/>
  <c r="P4097" i="1"/>
  <c r="Q4097" i="1"/>
  <c r="R4097" i="1"/>
  <c r="S4097" i="1"/>
  <c r="O4096" i="1"/>
  <c r="P4096" i="1"/>
  <c r="Q4096" i="1"/>
  <c r="R4096" i="1"/>
  <c r="S4096" i="1"/>
  <c r="O4092" i="1"/>
  <c r="O4093" i="1"/>
  <c r="O4094" i="1"/>
  <c r="O4095" i="1"/>
  <c r="P4092" i="1"/>
  <c r="P4093" i="1"/>
  <c r="P4094" i="1"/>
  <c r="P4095" i="1"/>
  <c r="Q4092" i="1"/>
  <c r="Q4093" i="1"/>
  <c r="Q4094" i="1"/>
  <c r="Q4095" i="1"/>
  <c r="R4092" i="1"/>
  <c r="R4093" i="1"/>
  <c r="R4094" i="1"/>
  <c r="R4095" i="1"/>
  <c r="S4092" i="1"/>
  <c r="S4093" i="1"/>
  <c r="S4094" i="1"/>
  <c r="S4095" i="1"/>
  <c r="O4091" i="1"/>
  <c r="P4091" i="1"/>
  <c r="Q4091" i="1"/>
  <c r="R4091" i="1"/>
  <c r="S4091" i="1"/>
  <c r="O4090" i="1"/>
  <c r="P4090" i="1"/>
  <c r="Q4090" i="1"/>
  <c r="R4090" i="1"/>
  <c r="S4090" i="1"/>
  <c r="O4089" i="1"/>
  <c r="P4089" i="1"/>
  <c r="Q4089" i="1"/>
  <c r="R4089" i="1"/>
  <c r="S4089" i="1"/>
  <c r="O4088" i="1"/>
  <c r="P4088" i="1"/>
  <c r="Q4088" i="1"/>
  <c r="R4088" i="1"/>
  <c r="S4088" i="1"/>
  <c r="O4087" i="1"/>
  <c r="P4087" i="1"/>
  <c r="Q4087" i="1"/>
  <c r="R4087" i="1"/>
  <c r="S4087" i="1"/>
  <c r="O4086" i="1"/>
  <c r="P4086" i="1"/>
  <c r="Q4086" i="1"/>
  <c r="R4086" i="1"/>
  <c r="S4086" i="1"/>
  <c r="O4085" i="1"/>
  <c r="P4085" i="1"/>
  <c r="Q4085" i="1"/>
  <c r="R4085" i="1"/>
  <c r="S4085" i="1"/>
  <c r="O4084" i="1"/>
  <c r="P4084" i="1"/>
  <c r="Q4084" i="1"/>
  <c r="R4084" i="1"/>
  <c r="S4084" i="1"/>
  <c r="O4083" i="1"/>
  <c r="P4083" i="1"/>
  <c r="Q4083" i="1"/>
  <c r="R4083" i="1"/>
  <c r="S4083" i="1"/>
  <c r="O4082" i="1"/>
  <c r="P4082" i="1"/>
  <c r="Q4082" i="1"/>
  <c r="R4082" i="1"/>
  <c r="S4082" i="1"/>
  <c r="O4081" i="1"/>
  <c r="P4081" i="1"/>
  <c r="Q4081" i="1"/>
  <c r="R4081" i="1"/>
  <c r="S4081" i="1"/>
  <c r="O4080" i="1"/>
  <c r="P4080" i="1"/>
  <c r="Q4080" i="1"/>
  <c r="R4080" i="1"/>
  <c r="S4080" i="1"/>
  <c r="O4079" i="1"/>
  <c r="P4079" i="1"/>
  <c r="Q4079" i="1"/>
  <c r="R4079" i="1"/>
  <c r="S4079" i="1"/>
  <c r="O4078" i="1"/>
  <c r="P4078" i="1"/>
  <c r="Q4078" i="1"/>
  <c r="R4078" i="1"/>
  <c r="S4078" i="1"/>
  <c r="O4077" i="1"/>
  <c r="P4077" i="1"/>
  <c r="Q4077" i="1"/>
  <c r="R4077" i="1"/>
  <c r="S4077" i="1"/>
  <c r="O4076" i="1"/>
  <c r="P4076" i="1"/>
  <c r="Q4076" i="1"/>
  <c r="R4076" i="1"/>
  <c r="S4076" i="1"/>
  <c r="O4075" i="1"/>
  <c r="P4075" i="1"/>
  <c r="Q4075" i="1"/>
  <c r="R4075" i="1"/>
  <c r="S4075" i="1"/>
  <c r="O4074" i="1"/>
  <c r="P4074" i="1"/>
  <c r="Q4074" i="1"/>
  <c r="R4074" i="1"/>
  <c r="S4074" i="1"/>
  <c r="O4073" i="1"/>
  <c r="P4073" i="1"/>
  <c r="Q4073" i="1"/>
  <c r="R4073" i="1"/>
  <c r="S4073" i="1"/>
  <c r="O4072" i="1"/>
  <c r="P4072" i="1"/>
  <c r="Q4072" i="1"/>
  <c r="R4072" i="1"/>
  <c r="S4072" i="1"/>
  <c r="O4071" i="1"/>
  <c r="P4071" i="1"/>
  <c r="Q4071" i="1"/>
  <c r="R4071" i="1"/>
  <c r="S4071" i="1"/>
  <c r="O4070" i="1"/>
  <c r="P4070" i="1"/>
  <c r="Q4070" i="1"/>
  <c r="R4070" i="1"/>
  <c r="S4070" i="1"/>
  <c r="O4069" i="1"/>
  <c r="P4069" i="1"/>
  <c r="Q4069" i="1"/>
  <c r="R4069" i="1"/>
  <c r="S4069" i="1"/>
  <c r="O4066" i="1"/>
  <c r="O4067" i="1"/>
  <c r="O4068" i="1"/>
  <c r="P4066" i="1"/>
  <c r="P4067" i="1"/>
  <c r="P4068" i="1"/>
  <c r="Q4066" i="1"/>
  <c r="Q4067" i="1"/>
  <c r="Q4068" i="1"/>
  <c r="R4066" i="1"/>
  <c r="R4067" i="1"/>
  <c r="R4068" i="1"/>
  <c r="S4066" i="1"/>
  <c r="S4067" i="1"/>
  <c r="S4068" i="1"/>
  <c r="O4065" i="1"/>
  <c r="P4065" i="1"/>
  <c r="Q4065" i="1"/>
  <c r="R4065" i="1"/>
  <c r="S4065" i="1"/>
  <c r="O4064" i="1"/>
  <c r="P4064" i="1"/>
  <c r="Q4064" i="1"/>
  <c r="R4064" i="1"/>
  <c r="S4064" i="1"/>
  <c r="O4063" i="1"/>
  <c r="P4063" i="1"/>
  <c r="Q4063" i="1"/>
  <c r="R4063" i="1"/>
  <c r="S4063" i="1"/>
  <c r="O4062" i="1"/>
  <c r="P4062" i="1"/>
  <c r="Q4062" i="1"/>
  <c r="R4062" i="1"/>
  <c r="S4062" i="1"/>
  <c r="O4061" i="1"/>
  <c r="P4061" i="1"/>
  <c r="Q4061" i="1"/>
  <c r="R4061" i="1"/>
  <c r="S4061" i="1"/>
  <c r="O4060" i="1"/>
  <c r="P4060" i="1"/>
  <c r="Q4060" i="1"/>
  <c r="R4060" i="1"/>
  <c r="S4060" i="1"/>
  <c r="O4059" i="1"/>
  <c r="P4059" i="1"/>
  <c r="Q4059" i="1"/>
  <c r="R4059" i="1"/>
  <c r="S4059" i="1"/>
  <c r="O4058" i="1"/>
  <c r="P4058" i="1"/>
  <c r="Q4058" i="1"/>
  <c r="R4058" i="1"/>
  <c r="S4058" i="1"/>
  <c r="O4057" i="1"/>
  <c r="P4057" i="1"/>
  <c r="Q4057" i="1"/>
  <c r="R4057" i="1"/>
  <c r="S4057" i="1"/>
  <c r="O4056" i="1"/>
  <c r="P4056" i="1"/>
  <c r="Q4056" i="1"/>
  <c r="R4056" i="1"/>
  <c r="S4056" i="1"/>
  <c r="O4055" i="1"/>
  <c r="P4055" i="1"/>
  <c r="Q4055" i="1"/>
  <c r="R4055" i="1"/>
  <c r="S4055" i="1"/>
  <c r="O4053" i="1"/>
  <c r="O4054" i="1"/>
  <c r="P4053" i="1"/>
  <c r="P4054" i="1"/>
  <c r="Q4053" i="1"/>
  <c r="Q4054" i="1"/>
  <c r="R4053" i="1"/>
  <c r="R4054" i="1"/>
  <c r="S4053" i="1"/>
  <c r="S4054" i="1"/>
  <c r="O4051" i="1"/>
  <c r="O4052" i="1"/>
  <c r="P4051" i="1"/>
  <c r="P4052" i="1"/>
  <c r="Q4051" i="1"/>
  <c r="Q4052" i="1"/>
  <c r="R4051" i="1"/>
  <c r="R4052" i="1"/>
  <c r="S4051" i="1"/>
  <c r="S4052" i="1"/>
  <c r="O4050" i="1"/>
  <c r="P4050" i="1"/>
  <c r="Q4050" i="1"/>
  <c r="R4050" i="1"/>
  <c r="S4050" i="1"/>
  <c r="O4049" i="1"/>
  <c r="P4049" i="1"/>
  <c r="Q4049" i="1"/>
  <c r="R4049" i="1"/>
  <c r="S4049" i="1"/>
  <c r="O4046" i="1"/>
  <c r="O4047" i="1"/>
  <c r="O4048" i="1"/>
  <c r="P4046" i="1"/>
  <c r="P4047" i="1"/>
  <c r="P4048" i="1"/>
  <c r="Q4046" i="1"/>
  <c r="Q4047" i="1"/>
  <c r="Q4048" i="1"/>
  <c r="R4046" i="1"/>
  <c r="R4047" i="1"/>
  <c r="R4048" i="1"/>
  <c r="S4046" i="1"/>
  <c r="S4047" i="1"/>
  <c r="S4048" i="1"/>
  <c r="O4045" i="1"/>
  <c r="P4045" i="1"/>
  <c r="Q4045" i="1"/>
  <c r="R4045" i="1"/>
  <c r="S4045" i="1"/>
  <c r="O4044" i="1"/>
  <c r="P4044" i="1"/>
  <c r="Q4044" i="1"/>
  <c r="R4044" i="1"/>
  <c r="S4044" i="1"/>
  <c r="O4043" i="1"/>
  <c r="P4043" i="1"/>
  <c r="Q4043" i="1"/>
  <c r="R4043" i="1"/>
  <c r="S4043" i="1"/>
  <c r="O4041" i="1"/>
  <c r="O4042" i="1"/>
  <c r="P4041" i="1"/>
  <c r="P4042" i="1"/>
  <c r="Q4041" i="1"/>
  <c r="Q4042" i="1"/>
  <c r="R4041" i="1"/>
  <c r="R4042" i="1"/>
  <c r="S4041" i="1"/>
  <c r="S4042" i="1"/>
  <c r="O4040" i="1"/>
  <c r="P4040" i="1"/>
  <c r="Q4040" i="1"/>
  <c r="R4040" i="1"/>
  <c r="S4040" i="1"/>
  <c r="O4039" i="1"/>
  <c r="P4039" i="1"/>
  <c r="Q4039" i="1"/>
  <c r="R4039" i="1"/>
  <c r="S4039" i="1"/>
  <c r="O4038" i="1"/>
  <c r="P4038" i="1"/>
  <c r="Q4038" i="1"/>
  <c r="R4038" i="1"/>
  <c r="S4038" i="1"/>
  <c r="O4037" i="1"/>
  <c r="P4037" i="1"/>
  <c r="Q4037" i="1"/>
  <c r="R4037" i="1"/>
  <c r="S4037" i="1"/>
  <c r="O4036" i="1"/>
  <c r="P4036" i="1"/>
  <c r="Q4036" i="1"/>
  <c r="R4036" i="1"/>
  <c r="S4036" i="1"/>
  <c r="O4035" i="1"/>
  <c r="P4035" i="1"/>
  <c r="Q4035" i="1"/>
  <c r="R4035" i="1"/>
  <c r="S4035" i="1"/>
  <c r="O4034" i="1"/>
  <c r="P4034" i="1"/>
  <c r="Q4034" i="1"/>
  <c r="R4034" i="1"/>
  <c r="S4034" i="1"/>
  <c r="O4033" i="1"/>
  <c r="P4033" i="1"/>
  <c r="Q4033" i="1"/>
  <c r="R4033" i="1"/>
  <c r="S4033" i="1"/>
  <c r="O4032" i="1"/>
  <c r="P4032" i="1"/>
  <c r="Q4032" i="1"/>
  <c r="R4032" i="1"/>
  <c r="S4032" i="1"/>
  <c r="O4031" i="1"/>
  <c r="P4031" i="1"/>
  <c r="Q4031" i="1"/>
  <c r="R4031" i="1"/>
  <c r="S4031" i="1"/>
  <c r="O4030" i="1"/>
  <c r="P4030" i="1"/>
  <c r="Q4030" i="1"/>
  <c r="R4030" i="1"/>
  <c r="S4030" i="1"/>
  <c r="O4029" i="1"/>
  <c r="P4029" i="1"/>
  <c r="Q4029" i="1"/>
  <c r="R4029" i="1"/>
  <c r="S4029" i="1"/>
  <c r="O4027" i="1"/>
  <c r="O4028" i="1"/>
  <c r="P4027" i="1"/>
  <c r="P4028" i="1"/>
  <c r="Q4027" i="1"/>
  <c r="Q4028" i="1"/>
  <c r="R4027" i="1"/>
  <c r="R4028" i="1"/>
  <c r="S4027" i="1"/>
  <c r="S4028" i="1"/>
  <c r="O4026" i="1"/>
  <c r="P4026" i="1"/>
  <c r="Q4026" i="1"/>
  <c r="R4026" i="1"/>
  <c r="S4026" i="1"/>
  <c r="O4025" i="1"/>
  <c r="P4025" i="1"/>
  <c r="Q4025" i="1"/>
  <c r="R4025" i="1"/>
  <c r="S4025" i="1"/>
  <c r="O4024" i="1"/>
  <c r="P4024" i="1"/>
  <c r="Q4024" i="1"/>
  <c r="R4024" i="1"/>
  <c r="S4024" i="1"/>
  <c r="O4023" i="1"/>
  <c r="P4023" i="1"/>
  <c r="Q4023" i="1"/>
  <c r="R4023" i="1"/>
  <c r="S4023" i="1"/>
  <c r="O4022" i="1"/>
  <c r="P4022" i="1"/>
  <c r="Q4022" i="1"/>
  <c r="R4022" i="1"/>
  <c r="S4022" i="1"/>
  <c r="O4021" i="1"/>
  <c r="P4021" i="1"/>
  <c r="Q4021" i="1"/>
  <c r="R4021" i="1"/>
  <c r="S4021" i="1"/>
  <c r="O4020" i="1"/>
  <c r="P4020" i="1"/>
  <c r="Q4020" i="1"/>
  <c r="R4020" i="1"/>
  <c r="S4020" i="1"/>
  <c r="O4019" i="1"/>
  <c r="P4019" i="1"/>
  <c r="Q4019" i="1"/>
  <c r="R4019" i="1"/>
  <c r="S4019" i="1"/>
  <c r="O4018" i="1"/>
  <c r="P4018" i="1"/>
  <c r="Q4018" i="1"/>
  <c r="R4018" i="1"/>
  <c r="S4018" i="1"/>
  <c r="O4017" i="1"/>
  <c r="P4017" i="1"/>
  <c r="Q4017" i="1"/>
  <c r="R4017" i="1"/>
  <c r="S4017" i="1"/>
  <c r="O4016" i="1"/>
  <c r="P4016" i="1"/>
  <c r="Q4016" i="1"/>
  <c r="R4016" i="1"/>
  <c r="S4016" i="1"/>
  <c r="O4015" i="1"/>
  <c r="P4015" i="1"/>
  <c r="Q4015" i="1"/>
  <c r="R4015" i="1"/>
  <c r="S4015" i="1"/>
  <c r="O4014" i="1"/>
  <c r="P4014" i="1"/>
  <c r="Q4014" i="1"/>
  <c r="R4014" i="1"/>
  <c r="S4014" i="1"/>
  <c r="O4013" i="1"/>
  <c r="P4013" i="1"/>
  <c r="Q4013" i="1"/>
  <c r="R4013" i="1"/>
  <c r="S4013" i="1"/>
  <c r="O4012" i="1"/>
  <c r="P4012" i="1"/>
  <c r="Q4012" i="1"/>
  <c r="R4012" i="1"/>
  <c r="S4012" i="1"/>
  <c r="O4011" i="1"/>
  <c r="P4011" i="1"/>
  <c r="Q4011" i="1"/>
  <c r="R4011" i="1"/>
  <c r="S4011" i="1"/>
  <c r="O4010" i="1"/>
  <c r="P4010" i="1"/>
  <c r="Q4010" i="1"/>
  <c r="R4010" i="1"/>
  <c r="S4010" i="1"/>
  <c r="O4009" i="1"/>
  <c r="P4009" i="1"/>
  <c r="Q4009" i="1"/>
  <c r="R4009" i="1"/>
  <c r="S4009" i="1"/>
  <c r="O4008" i="1"/>
  <c r="P4008" i="1"/>
  <c r="Q4008" i="1"/>
  <c r="R4008" i="1"/>
  <c r="S4008" i="1"/>
  <c r="O4007" i="1"/>
  <c r="P4007" i="1"/>
  <c r="Q4007" i="1"/>
  <c r="R4007" i="1"/>
  <c r="S4007" i="1"/>
  <c r="O4006" i="1"/>
  <c r="P4006" i="1"/>
  <c r="Q4006" i="1"/>
  <c r="R4006" i="1"/>
  <c r="S4006" i="1"/>
  <c r="O4005" i="1"/>
  <c r="P4005" i="1"/>
  <c r="Q4005" i="1"/>
  <c r="R4005" i="1"/>
  <c r="S4005" i="1"/>
  <c r="O4004" i="1"/>
  <c r="P4004" i="1"/>
  <c r="Q4004" i="1"/>
  <c r="R4004" i="1"/>
  <c r="S4004" i="1"/>
  <c r="O4003" i="1"/>
  <c r="P4003" i="1"/>
  <c r="Q4003" i="1"/>
  <c r="R4003" i="1"/>
  <c r="S4003" i="1"/>
  <c r="O4002" i="1"/>
  <c r="P4002" i="1"/>
  <c r="Q4002" i="1"/>
  <c r="R4002" i="1"/>
  <c r="S4002" i="1"/>
  <c r="O4001" i="1"/>
  <c r="P4001" i="1"/>
  <c r="Q4001" i="1"/>
  <c r="R4001" i="1"/>
  <c r="S4001" i="1"/>
  <c r="O3998" i="1"/>
  <c r="O3999" i="1"/>
  <c r="O4000" i="1"/>
  <c r="P3998" i="1"/>
  <c r="P3999" i="1"/>
  <c r="P4000" i="1"/>
  <c r="Q3998" i="1"/>
  <c r="Q3999" i="1"/>
  <c r="Q4000" i="1"/>
  <c r="R3998" i="1"/>
  <c r="R3999" i="1"/>
  <c r="R4000" i="1"/>
  <c r="S3998" i="1"/>
  <c r="S3999" i="1"/>
  <c r="S4000" i="1"/>
  <c r="O3997" i="1"/>
  <c r="P3997" i="1"/>
  <c r="Q3997" i="1"/>
  <c r="R3997" i="1"/>
  <c r="S3997" i="1"/>
  <c r="O3996" i="1"/>
  <c r="P3996" i="1"/>
  <c r="Q3996" i="1"/>
  <c r="R3996" i="1"/>
  <c r="S3996" i="1"/>
  <c r="O3988" i="1"/>
  <c r="O3989" i="1"/>
  <c r="O3990" i="1"/>
  <c r="O3991" i="1"/>
  <c r="O3992" i="1"/>
  <c r="O3993" i="1"/>
  <c r="O3994" i="1"/>
  <c r="O3995" i="1"/>
  <c r="P3988" i="1"/>
  <c r="P3989" i="1"/>
  <c r="P3990" i="1"/>
  <c r="P3991" i="1"/>
  <c r="P3992" i="1"/>
  <c r="P3993" i="1"/>
  <c r="P3994" i="1"/>
  <c r="P3995" i="1"/>
  <c r="Q3988" i="1"/>
  <c r="Q3989" i="1"/>
  <c r="Q3990" i="1"/>
  <c r="Q3991" i="1"/>
  <c r="Q3992" i="1"/>
  <c r="Q3993" i="1"/>
  <c r="Q3994" i="1"/>
  <c r="Q3995" i="1"/>
  <c r="R3988" i="1"/>
  <c r="R3989" i="1"/>
  <c r="R3990" i="1"/>
  <c r="R3991" i="1"/>
  <c r="R3992" i="1"/>
  <c r="R3993" i="1"/>
  <c r="R3994" i="1"/>
  <c r="R3995" i="1"/>
  <c r="S3988" i="1"/>
  <c r="S3989" i="1"/>
  <c r="S3990" i="1"/>
  <c r="S3991" i="1"/>
  <c r="S3992" i="1"/>
  <c r="S3993" i="1"/>
  <c r="S3994" i="1"/>
  <c r="S3995" i="1"/>
  <c r="O3987" i="1"/>
  <c r="P3987" i="1"/>
  <c r="Q3987" i="1"/>
  <c r="R3987" i="1"/>
  <c r="S3987" i="1"/>
  <c r="O3986" i="1"/>
  <c r="P3986" i="1"/>
  <c r="Q3986" i="1"/>
  <c r="R3986" i="1"/>
  <c r="S3986" i="1"/>
  <c r="O3985" i="1"/>
  <c r="P3985" i="1"/>
  <c r="Q3985" i="1"/>
  <c r="R3985" i="1"/>
  <c r="S3985" i="1"/>
  <c r="O3984" i="1"/>
  <c r="P3984" i="1"/>
  <c r="Q3984" i="1"/>
  <c r="R3984" i="1"/>
  <c r="S3984" i="1"/>
  <c r="O3983" i="1"/>
  <c r="P3983" i="1"/>
  <c r="Q3983" i="1"/>
  <c r="R3983" i="1"/>
  <c r="S3983" i="1"/>
  <c r="O3982" i="1"/>
  <c r="P3982" i="1"/>
  <c r="Q3982" i="1"/>
  <c r="R3982" i="1"/>
  <c r="S3982" i="1"/>
  <c r="O3981" i="1"/>
  <c r="P3981" i="1"/>
  <c r="Q3981" i="1"/>
  <c r="R3981" i="1"/>
  <c r="S3981" i="1"/>
  <c r="O3980" i="1"/>
  <c r="P3980" i="1"/>
  <c r="Q3980" i="1"/>
  <c r="R3980" i="1"/>
  <c r="S3980" i="1"/>
  <c r="O3979" i="1"/>
  <c r="P3979" i="1"/>
  <c r="Q3979" i="1"/>
  <c r="R3979" i="1"/>
  <c r="S3979" i="1"/>
  <c r="O3978" i="1"/>
  <c r="P3978" i="1"/>
  <c r="Q3978" i="1"/>
  <c r="R3978" i="1"/>
  <c r="S3978" i="1"/>
  <c r="O3976" i="1"/>
  <c r="O3977" i="1"/>
  <c r="P3976" i="1"/>
  <c r="P3977" i="1"/>
  <c r="Q3976" i="1"/>
  <c r="Q3977" i="1"/>
  <c r="R3976" i="1"/>
  <c r="R3977" i="1"/>
  <c r="S3976" i="1"/>
  <c r="S3977" i="1"/>
  <c r="O3975" i="1"/>
  <c r="P3975" i="1"/>
  <c r="Q3975" i="1"/>
  <c r="R3975" i="1"/>
  <c r="S3975" i="1"/>
  <c r="O3974" i="1"/>
  <c r="P3974" i="1"/>
  <c r="Q3974" i="1"/>
  <c r="R3974" i="1"/>
  <c r="S3974" i="1"/>
  <c r="O3973" i="1"/>
  <c r="P3973" i="1"/>
  <c r="Q3973" i="1"/>
  <c r="R3973" i="1"/>
  <c r="S3973" i="1"/>
  <c r="O3972" i="1"/>
  <c r="P3972" i="1"/>
  <c r="Q3972" i="1"/>
  <c r="R3972" i="1"/>
  <c r="S3972" i="1"/>
  <c r="O3971" i="1"/>
  <c r="P3971" i="1"/>
  <c r="Q3971" i="1"/>
  <c r="R3971" i="1"/>
  <c r="S3971" i="1"/>
  <c r="O3970" i="1"/>
  <c r="P3970" i="1"/>
  <c r="Q3970" i="1"/>
  <c r="R3970" i="1"/>
  <c r="S3970" i="1"/>
  <c r="O3969" i="1"/>
  <c r="P3969" i="1"/>
  <c r="Q3969" i="1"/>
  <c r="R3969" i="1"/>
  <c r="S3969" i="1"/>
  <c r="O3968" i="1"/>
  <c r="P3968" i="1"/>
  <c r="Q3968" i="1"/>
  <c r="R3968" i="1"/>
  <c r="S3968" i="1"/>
  <c r="O3967" i="1"/>
  <c r="P3967" i="1"/>
  <c r="Q3967" i="1"/>
  <c r="R3967" i="1"/>
  <c r="S3967" i="1"/>
  <c r="O3966" i="1"/>
  <c r="P3966" i="1"/>
  <c r="Q3966" i="1"/>
  <c r="R3966" i="1"/>
  <c r="S3966" i="1"/>
  <c r="O3965" i="1"/>
  <c r="P3965" i="1"/>
  <c r="Q3965" i="1"/>
  <c r="R3965" i="1"/>
  <c r="S3965" i="1"/>
  <c r="P3963" i="1"/>
  <c r="P3964" i="1"/>
  <c r="Q3963" i="1"/>
  <c r="Q3964" i="1"/>
  <c r="R3963" i="1"/>
  <c r="R3964" i="1"/>
  <c r="S3963" i="1"/>
  <c r="S3964" i="1"/>
  <c r="O3964" i="1"/>
  <c r="O3963" i="1"/>
  <c r="O3962" i="1"/>
  <c r="P3962" i="1"/>
  <c r="Q3962" i="1"/>
  <c r="R3962" i="1"/>
  <c r="S3962" i="1"/>
  <c r="O3961" i="1"/>
  <c r="P3961" i="1"/>
  <c r="Q3961" i="1"/>
  <c r="R3961" i="1"/>
  <c r="S3961" i="1"/>
  <c r="O3960" i="1"/>
  <c r="P3960" i="1"/>
  <c r="Q3960" i="1"/>
  <c r="R3960" i="1"/>
  <c r="S3960" i="1"/>
  <c r="O3959" i="1"/>
  <c r="P3959" i="1"/>
  <c r="Q3959" i="1"/>
  <c r="R3959" i="1"/>
  <c r="S3959" i="1"/>
  <c r="O3957" i="1"/>
  <c r="O3958" i="1"/>
  <c r="P3957" i="1"/>
  <c r="P3958" i="1"/>
  <c r="Q3957" i="1"/>
  <c r="Q3958" i="1"/>
  <c r="R3957" i="1"/>
  <c r="R3958" i="1"/>
  <c r="S3957" i="1"/>
  <c r="S3958" i="1"/>
  <c r="O3956" i="1"/>
  <c r="P3956" i="1"/>
  <c r="Q3956" i="1"/>
  <c r="R3956" i="1"/>
  <c r="S3956" i="1"/>
  <c r="O3955" i="1"/>
  <c r="P3955" i="1"/>
  <c r="Q3955" i="1"/>
  <c r="R3955" i="1"/>
  <c r="S3955" i="1"/>
  <c r="O3954" i="1"/>
  <c r="P3954" i="1"/>
  <c r="Q3954" i="1"/>
  <c r="R3954" i="1"/>
  <c r="S3954" i="1"/>
  <c r="O3953" i="1"/>
  <c r="P3953" i="1"/>
  <c r="Q3953" i="1"/>
  <c r="R3953" i="1"/>
  <c r="S3953" i="1"/>
  <c r="O3952" i="1"/>
  <c r="P3952" i="1"/>
  <c r="Q3952" i="1"/>
  <c r="R3952" i="1"/>
  <c r="S3952" i="1"/>
  <c r="O3951" i="1"/>
  <c r="P3951" i="1"/>
  <c r="Q3951" i="1"/>
  <c r="R3951" i="1"/>
  <c r="S3951" i="1"/>
  <c r="O3950" i="1"/>
  <c r="P3950" i="1"/>
  <c r="Q3950" i="1"/>
  <c r="R3950" i="1"/>
  <c r="S3950" i="1"/>
  <c r="O3949" i="1"/>
  <c r="P3949" i="1"/>
  <c r="Q3949" i="1"/>
  <c r="R3949" i="1"/>
  <c r="S3949" i="1"/>
  <c r="O3947" i="1"/>
  <c r="O3948" i="1"/>
  <c r="P3947" i="1"/>
  <c r="P3948" i="1"/>
  <c r="Q3947" i="1"/>
  <c r="Q3948" i="1"/>
  <c r="R3947" i="1"/>
  <c r="R3948" i="1"/>
  <c r="S3947" i="1"/>
  <c r="S3948" i="1"/>
  <c r="O3946" i="1"/>
  <c r="P3946" i="1"/>
  <c r="Q3946" i="1"/>
  <c r="R3946" i="1"/>
  <c r="S3946" i="1"/>
  <c r="O3945" i="1"/>
  <c r="P3945" i="1"/>
  <c r="Q3945" i="1"/>
  <c r="R3945" i="1"/>
  <c r="S3945" i="1"/>
  <c r="O3944" i="1"/>
  <c r="P3944" i="1"/>
  <c r="Q3944" i="1"/>
  <c r="R3944" i="1"/>
  <c r="S3944" i="1"/>
  <c r="O3943" i="1"/>
  <c r="P3943" i="1"/>
  <c r="Q3943" i="1"/>
  <c r="R3943" i="1"/>
  <c r="S3943" i="1"/>
  <c r="O3942" i="1"/>
  <c r="P3942" i="1"/>
  <c r="Q3942" i="1"/>
  <c r="R3942" i="1"/>
  <c r="S3942" i="1"/>
  <c r="O3941" i="1"/>
  <c r="P3941" i="1"/>
  <c r="Q3941" i="1"/>
  <c r="R3941" i="1"/>
  <c r="S3941" i="1"/>
  <c r="O3940" i="1"/>
  <c r="P3940" i="1"/>
  <c r="Q3940" i="1"/>
  <c r="R3940" i="1"/>
  <c r="S3940" i="1"/>
  <c r="O3939" i="1"/>
  <c r="P3939" i="1"/>
  <c r="Q3939" i="1"/>
  <c r="R3939" i="1"/>
  <c r="S3939" i="1"/>
  <c r="O3938" i="1"/>
  <c r="P3938" i="1"/>
  <c r="Q3938" i="1"/>
  <c r="R3938" i="1"/>
  <c r="S3938" i="1"/>
  <c r="O3937" i="1"/>
  <c r="P3937" i="1"/>
  <c r="Q3937" i="1"/>
  <c r="R3937" i="1"/>
  <c r="S3937" i="1"/>
  <c r="O3936" i="1"/>
  <c r="P3936" i="1"/>
  <c r="Q3936" i="1"/>
  <c r="R3936" i="1"/>
  <c r="S3936" i="1"/>
  <c r="O3935" i="1"/>
  <c r="P3935" i="1"/>
  <c r="Q3935" i="1"/>
  <c r="R3935" i="1"/>
  <c r="S3935" i="1"/>
  <c r="O3934" i="1"/>
  <c r="P3934" i="1"/>
  <c r="Q3934" i="1"/>
  <c r="R3934" i="1"/>
  <c r="S3934" i="1"/>
  <c r="O3933" i="1"/>
  <c r="P3933" i="1"/>
  <c r="Q3933" i="1"/>
  <c r="R3933" i="1"/>
  <c r="S3933" i="1"/>
  <c r="O3932" i="1"/>
  <c r="P3932" i="1"/>
  <c r="Q3932" i="1"/>
  <c r="R3932" i="1"/>
  <c r="S3932" i="1"/>
  <c r="O3931" i="1"/>
  <c r="P3931" i="1"/>
  <c r="Q3931" i="1"/>
  <c r="R3931" i="1"/>
  <c r="S3931" i="1"/>
  <c r="O3928" i="1"/>
  <c r="O3929" i="1"/>
  <c r="O3930" i="1"/>
  <c r="P3928" i="1"/>
  <c r="P3929" i="1"/>
  <c r="P3930" i="1"/>
  <c r="Q3928" i="1"/>
  <c r="Q3929" i="1"/>
  <c r="Q3930" i="1"/>
  <c r="R3928" i="1"/>
  <c r="R3929" i="1"/>
  <c r="R3930" i="1"/>
  <c r="S3928" i="1"/>
  <c r="S3929" i="1"/>
  <c r="S3930" i="1"/>
  <c r="O3927" i="1"/>
  <c r="P3927" i="1"/>
  <c r="Q3927" i="1"/>
  <c r="R3927" i="1"/>
  <c r="S3927" i="1"/>
  <c r="O3926" i="1"/>
  <c r="P3926" i="1"/>
  <c r="Q3926" i="1"/>
  <c r="R3926" i="1"/>
  <c r="S3926" i="1"/>
  <c r="O3925" i="1"/>
  <c r="P3925" i="1"/>
  <c r="Q3925" i="1"/>
  <c r="R3925" i="1"/>
  <c r="S3925" i="1"/>
  <c r="O3924" i="1"/>
  <c r="P3924" i="1"/>
  <c r="Q3924" i="1"/>
  <c r="R3924" i="1"/>
  <c r="S3924" i="1"/>
  <c r="O3923" i="1"/>
  <c r="P3923" i="1"/>
  <c r="Q3923" i="1"/>
  <c r="R3923" i="1"/>
  <c r="S3923" i="1"/>
  <c r="O3922" i="1"/>
  <c r="P3922" i="1"/>
  <c r="Q3922" i="1"/>
  <c r="R3922" i="1"/>
  <c r="S3922" i="1"/>
  <c r="O3921" i="1"/>
  <c r="P3921" i="1"/>
  <c r="Q3921" i="1"/>
  <c r="R3921" i="1"/>
  <c r="S3921" i="1"/>
  <c r="O3920" i="1"/>
  <c r="P3920" i="1"/>
  <c r="Q3920" i="1"/>
  <c r="R3920" i="1"/>
  <c r="S3920" i="1"/>
  <c r="O3919" i="1"/>
  <c r="P3919" i="1"/>
  <c r="Q3919" i="1"/>
  <c r="R3919" i="1"/>
  <c r="S3919" i="1"/>
  <c r="O3918" i="1"/>
  <c r="P3918" i="1"/>
  <c r="Q3918" i="1"/>
  <c r="R3918" i="1"/>
  <c r="S3918" i="1"/>
  <c r="O3917" i="1"/>
  <c r="P3917" i="1"/>
  <c r="Q3917" i="1"/>
  <c r="R3917" i="1"/>
  <c r="S3917" i="1"/>
  <c r="O3915" i="1"/>
  <c r="O3916" i="1"/>
  <c r="P3915" i="1"/>
  <c r="P3916" i="1"/>
  <c r="Q3915" i="1"/>
  <c r="Q3916" i="1"/>
  <c r="R3915" i="1"/>
  <c r="R3916" i="1"/>
  <c r="S3915" i="1"/>
  <c r="S3916" i="1"/>
  <c r="O3907" i="1"/>
  <c r="O3908" i="1"/>
  <c r="O3909" i="1"/>
  <c r="O3910" i="1"/>
  <c r="O3911" i="1"/>
  <c r="O3912" i="1"/>
  <c r="O3913" i="1"/>
  <c r="O3914" i="1"/>
  <c r="P3907" i="1"/>
  <c r="P3908" i="1"/>
  <c r="P3909" i="1"/>
  <c r="P3910" i="1"/>
  <c r="P3911" i="1"/>
  <c r="P3912" i="1"/>
  <c r="P3913" i="1"/>
  <c r="P3914" i="1"/>
  <c r="Q3907" i="1"/>
  <c r="Q3908" i="1"/>
  <c r="Q3909" i="1"/>
  <c r="Q3910" i="1"/>
  <c r="Q3911" i="1"/>
  <c r="Q3912" i="1"/>
  <c r="Q3913" i="1"/>
  <c r="Q3914" i="1"/>
  <c r="R3907" i="1"/>
  <c r="R3908" i="1"/>
  <c r="R3909" i="1"/>
  <c r="R3910" i="1"/>
  <c r="R3911" i="1"/>
  <c r="R3912" i="1"/>
  <c r="R3913" i="1"/>
  <c r="R3914" i="1"/>
  <c r="S3907" i="1"/>
  <c r="S3908" i="1"/>
  <c r="S3909" i="1"/>
  <c r="S3910" i="1"/>
  <c r="S3911" i="1"/>
  <c r="S3912" i="1"/>
  <c r="S3913" i="1"/>
  <c r="S3914" i="1"/>
  <c r="P3906" i="1"/>
  <c r="Q3906" i="1"/>
  <c r="R3906" i="1"/>
  <c r="S3906" i="1"/>
  <c r="O3906" i="1"/>
  <c r="O3905" i="1"/>
  <c r="P3905" i="1"/>
  <c r="Q3905" i="1"/>
  <c r="R3905" i="1"/>
  <c r="S3905" i="1"/>
  <c r="O3904" i="1"/>
  <c r="P3904" i="1"/>
  <c r="Q3904" i="1"/>
  <c r="R3904" i="1"/>
  <c r="S3904" i="1"/>
  <c r="O3903" i="1"/>
  <c r="P3903" i="1"/>
  <c r="Q3903" i="1"/>
  <c r="R3903" i="1"/>
  <c r="S3903" i="1"/>
  <c r="O3902" i="1"/>
  <c r="P3902" i="1"/>
  <c r="Q3902" i="1"/>
  <c r="R3902" i="1"/>
  <c r="S3902" i="1"/>
  <c r="O3901" i="1"/>
  <c r="P3901" i="1"/>
  <c r="Q3901" i="1"/>
  <c r="R3901" i="1"/>
  <c r="S3901" i="1"/>
  <c r="O3898" i="1"/>
  <c r="O3899" i="1"/>
  <c r="O3900" i="1"/>
  <c r="P3898" i="1"/>
  <c r="P3899" i="1"/>
  <c r="P3900" i="1"/>
  <c r="Q3898" i="1"/>
  <c r="Q3899" i="1"/>
  <c r="Q3900" i="1"/>
  <c r="R3898" i="1"/>
  <c r="R3899" i="1"/>
  <c r="R3900" i="1"/>
  <c r="S3898" i="1"/>
  <c r="S3899" i="1"/>
  <c r="S3900" i="1"/>
  <c r="O3897" i="1"/>
  <c r="P3897" i="1"/>
  <c r="Q3897" i="1"/>
  <c r="R3897" i="1"/>
  <c r="S3897" i="1"/>
  <c r="O3893" i="1"/>
  <c r="O3894" i="1"/>
  <c r="O3895" i="1"/>
  <c r="O3896" i="1"/>
  <c r="P3893" i="1"/>
  <c r="P3894" i="1"/>
  <c r="P3895" i="1"/>
  <c r="P3896" i="1"/>
  <c r="Q3893" i="1"/>
  <c r="Q3894" i="1"/>
  <c r="Q3895" i="1"/>
  <c r="Q3896" i="1"/>
  <c r="R3893" i="1"/>
  <c r="R3894" i="1"/>
  <c r="R3895" i="1"/>
  <c r="R3896" i="1"/>
  <c r="S3893" i="1"/>
  <c r="S3894" i="1"/>
  <c r="S3895" i="1"/>
  <c r="S3896" i="1"/>
  <c r="O3892" i="1"/>
  <c r="P3892" i="1"/>
  <c r="Q3892" i="1"/>
  <c r="R3892" i="1"/>
  <c r="S3892" i="1"/>
  <c r="O3891" i="1"/>
  <c r="P3891" i="1"/>
  <c r="Q3891" i="1"/>
  <c r="R3891" i="1"/>
  <c r="S3891" i="1"/>
  <c r="O3890" i="1"/>
  <c r="P3890" i="1"/>
  <c r="Q3890" i="1"/>
  <c r="R3890" i="1"/>
  <c r="S3890" i="1"/>
  <c r="O3882" i="1"/>
  <c r="O3883" i="1"/>
  <c r="O3884" i="1"/>
  <c r="O3885" i="1"/>
  <c r="O3886" i="1"/>
  <c r="O3887" i="1"/>
  <c r="O3888" i="1"/>
  <c r="O3889" i="1"/>
  <c r="P3882" i="1"/>
  <c r="P3883" i="1"/>
  <c r="P3884" i="1"/>
  <c r="P3885" i="1"/>
  <c r="P3886" i="1"/>
  <c r="P3887" i="1"/>
  <c r="P3888" i="1"/>
  <c r="P3889" i="1"/>
  <c r="Q3882" i="1"/>
  <c r="Q3883" i="1"/>
  <c r="Q3884" i="1"/>
  <c r="Q3885" i="1"/>
  <c r="Q3886" i="1"/>
  <c r="Q3887" i="1"/>
  <c r="Q3888" i="1"/>
  <c r="Q3889" i="1"/>
  <c r="R3882" i="1"/>
  <c r="R3883" i="1"/>
  <c r="R3884" i="1"/>
  <c r="R3885" i="1"/>
  <c r="R3886" i="1"/>
  <c r="R3887" i="1"/>
  <c r="R3888" i="1"/>
  <c r="R3889" i="1"/>
  <c r="S3882" i="1"/>
  <c r="S3883" i="1"/>
  <c r="S3884" i="1"/>
  <c r="S3885" i="1"/>
  <c r="S3886" i="1"/>
  <c r="S3887" i="1"/>
  <c r="S3888" i="1"/>
  <c r="S3889" i="1"/>
  <c r="O3881" i="1"/>
  <c r="P3881" i="1"/>
  <c r="Q3881" i="1"/>
  <c r="R3881" i="1"/>
  <c r="S3881" i="1"/>
  <c r="O3880" i="1"/>
  <c r="P3880" i="1"/>
  <c r="Q3880" i="1"/>
  <c r="R3880" i="1"/>
  <c r="S3880" i="1"/>
  <c r="O3879" i="1"/>
  <c r="P3879" i="1"/>
  <c r="Q3879" i="1"/>
  <c r="R3879" i="1"/>
  <c r="S3879" i="1"/>
  <c r="O3878" i="1"/>
  <c r="P3878" i="1"/>
  <c r="Q3878" i="1"/>
  <c r="R3878" i="1"/>
  <c r="S3878" i="1"/>
  <c r="O3877" i="1"/>
  <c r="P3877" i="1"/>
  <c r="Q3877" i="1"/>
  <c r="R3877" i="1"/>
  <c r="S3877" i="1"/>
  <c r="O3876" i="1"/>
  <c r="P3876" i="1"/>
  <c r="Q3876" i="1"/>
  <c r="R3876" i="1"/>
  <c r="S3876" i="1"/>
  <c r="O3875" i="1"/>
  <c r="P3875" i="1"/>
  <c r="Q3875" i="1"/>
  <c r="R3875" i="1"/>
  <c r="S3875" i="1"/>
  <c r="O3874" i="1"/>
  <c r="P3874" i="1"/>
  <c r="Q3874" i="1"/>
  <c r="R3874" i="1"/>
  <c r="S3874" i="1"/>
  <c r="O3873" i="1"/>
  <c r="P3873" i="1"/>
  <c r="Q3873" i="1"/>
  <c r="R3873" i="1"/>
  <c r="S3873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O3855" i="1"/>
  <c r="O3856" i="1"/>
  <c r="O3857" i="1"/>
  <c r="O3858" i="1"/>
  <c r="P3855" i="1"/>
  <c r="P3856" i="1"/>
  <c r="P3857" i="1"/>
  <c r="P3858" i="1"/>
  <c r="Q3855" i="1"/>
  <c r="Q3856" i="1"/>
  <c r="Q3857" i="1"/>
  <c r="Q3858" i="1"/>
  <c r="R3855" i="1"/>
  <c r="R3856" i="1"/>
  <c r="R3857" i="1"/>
  <c r="R3858" i="1"/>
  <c r="S3855" i="1"/>
  <c r="S3856" i="1"/>
  <c r="S3857" i="1"/>
  <c r="S3858" i="1"/>
  <c r="O3854" i="1"/>
  <c r="P3854" i="1"/>
  <c r="Q3854" i="1"/>
  <c r="R3854" i="1"/>
  <c r="S3854" i="1"/>
  <c r="O3853" i="1"/>
  <c r="P3853" i="1"/>
  <c r="Q3853" i="1"/>
  <c r="R3853" i="1"/>
  <c r="S3853" i="1"/>
  <c r="O3852" i="1"/>
  <c r="P3852" i="1"/>
  <c r="Q3852" i="1"/>
  <c r="R3852" i="1"/>
  <c r="S3852" i="1"/>
  <c r="O3851" i="1"/>
  <c r="P3851" i="1"/>
  <c r="Q3851" i="1"/>
  <c r="R3851" i="1"/>
  <c r="S3851" i="1"/>
  <c r="O3850" i="1"/>
  <c r="P3850" i="1"/>
  <c r="Q3850" i="1"/>
  <c r="R3850" i="1"/>
  <c r="S3850" i="1"/>
  <c r="O3849" i="1"/>
  <c r="P3849" i="1"/>
  <c r="Q3849" i="1"/>
  <c r="R3849" i="1"/>
  <c r="S3849" i="1"/>
  <c r="O3848" i="1"/>
  <c r="P3848" i="1"/>
  <c r="Q3848" i="1"/>
  <c r="R3848" i="1"/>
  <c r="S3848" i="1"/>
  <c r="O3847" i="1"/>
  <c r="P3847" i="1"/>
  <c r="Q3847" i="1"/>
  <c r="R3847" i="1"/>
  <c r="S3847" i="1"/>
  <c r="O3846" i="1"/>
  <c r="P3846" i="1"/>
  <c r="Q3846" i="1"/>
  <c r="R3846" i="1"/>
  <c r="S3846" i="1"/>
  <c r="O3845" i="1"/>
  <c r="P3845" i="1"/>
  <c r="Q3845" i="1"/>
  <c r="R3845" i="1"/>
  <c r="S3845" i="1"/>
  <c r="O3844" i="1"/>
  <c r="P3844" i="1"/>
  <c r="Q3844" i="1"/>
  <c r="R3844" i="1"/>
  <c r="S3844" i="1"/>
  <c r="O3843" i="1"/>
  <c r="P3843" i="1"/>
  <c r="Q3843" i="1"/>
  <c r="R3843" i="1"/>
  <c r="S3843" i="1"/>
  <c r="O3842" i="1"/>
  <c r="P3842" i="1"/>
  <c r="Q3842" i="1"/>
  <c r="R3842" i="1"/>
  <c r="S3842" i="1"/>
  <c r="O3841" i="1"/>
  <c r="P3841" i="1"/>
  <c r="Q3841" i="1"/>
  <c r="R3841" i="1"/>
  <c r="S3841" i="1"/>
  <c r="O3840" i="1"/>
  <c r="P3840" i="1"/>
  <c r="Q3840" i="1"/>
  <c r="R3840" i="1"/>
  <c r="S3840" i="1"/>
  <c r="O3839" i="1"/>
  <c r="P3839" i="1"/>
  <c r="Q3839" i="1"/>
  <c r="R3839" i="1"/>
  <c r="S3839" i="1"/>
  <c r="O3838" i="1"/>
  <c r="P3838" i="1"/>
  <c r="Q3838" i="1"/>
  <c r="R3838" i="1"/>
  <c r="S3838" i="1"/>
  <c r="O3837" i="1"/>
  <c r="P3837" i="1"/>
  <c r="Q3837" i="1"/>
  <c r="R3837" i="1"/>
  <c r="S3837" i="1"/>
  <c r="O3836" i="1"/>
  <c r="P3836" i="1"/>
  <c r="Q3836" i="1"/>
  <c r="R3836" i="1"/>
  <c r="S3836" i="1"/>
  <c r="O3835" i="1"/>
  <c r="P3835" i="1"/>
  <c r="Q3835" i="1"/>
  <c r="R3835" i="1"/>
  <c r="S3835" i="1"/>
  <c r="O3834" i="1"/>
  <c r="P3834" i="1"/>
  <c r="Q3834" i="1"/>
  <c r="R3834" i="1"/>
  <c r="S3834" i="1"/>
  <c r="O3833" i="1"/>
  <c r="P3833" i="1"/>
  <c r="Q3833" i="1"/>
  <c r="R3833" i="1"/>
  <c r="S3833" i="1"/>
  <c r="O3832" i="1"/>
  <c r="P3832" i="1"/>
  <c r="Q3832" i="1"/>
  <c r="R3832" i="1"/>
  <c r="S3832" i="1"/>
  <c r="O3831" i="1"/>
  <c r="P3831" i="1"/>
  <c r="Q3831" i="1"/>
  <c r="R3831" i="1"/>
  <c r="S3831" i="1"/>
  <c r="O3829" i="1"/>
  <c r="O3830" i="1"/>
  <c r="P3829" i="1"/>
  <c r="P3830" i="1"/>
  <c r="Q3829" i="1"/>
  <c r="Q3830" i="1"/>
  <c r="R3829" i="1"/>
  <c r="R3830" i="1"/>
  <c r="S3829" i="1"/>
  <c r="S3830" i="1"/>
  <c r="O3828" i="1"/>
  <c r="P3828" i="1"/>
  <c r="Q3828" i="1"/>
  <c r="R3828" i="1"/>
  <c r="S3828" i="1"/>
  <c r="O3827" i="1"/>
  <c r="P3827" i="1"/>
  <c r="Q3827" i="1"/>
  <c r="R3827" i="1"/>
  <c r="S3827" i="1"/>
  <c r="O3826" i="1"/>
  <c r="P3826" i="1"/>
  <c r="Q3826" i="1"/>
  <c r="R3826" i="1"/>
  <c r="S3826" i="1"/>
  <c r="O3825" i="1"/>
  <c r="P3825" i="1"/>
  <c r="Q3825" i="1"/>
  <c r="R3825" i="1"/>
  <c r="S3825" i="1"/>
  <c r="O3824" i="1"/>
  <c r="P3824" i="1"/>
  <c r="Q3824" i="1"/>
  <c r="R3824" i="1"/>
  <c r="S3824" i="1"/>
  <c r="O3820" i="1"/>
  <c r="O3821" i="1"/>
  <c r="O3822" i="1"/>
  <c r="O3823" i="1"/>
  <c r="P3820" i="1"/>
  <c r="P3821" i="1"/>
  <c r="P3822" i="1"/>
  <c r="P3823" i="1"/>
  <c r="Q3820" i="1"/>
  <c r="Q3821" i="1"/>
  <c r="Q3822" i="1"/>
  <c r="Q3823" i="1"/>
  <c r="R3820" i="1"/>
  <c r="R3821" i="1"/>
  <c r="R3822" i="1"/>
  <c r="R3823" i="1"/>
  <c r="S3820" i="1"/>
  <c r="S3821" i="1"/>
  <c r="S3822" i="1"/>
  <c r="S3823" i="1"/>
  <c r="O3818" i="1"/>
  <c r="O3819" i="1"/>
  <c r="P3818" i="1"/>
  <c r="P3819" i="1"/>
  <c r="Q3818" i="1"/>
  <c r="Q3819" i="1"/>
  <c r="R3818" i="1"/>
  <c r="R3819" i="1"/>
  <c r="S3818" i="1"/>
  <c r="S3819" i="1"/>
  <c r="O3816" i="1"/>
  <c r="O3817" i="1"/>
  <c r="P3816" i="1"/>
  <c r="P3817" i="1"/>
  <c r="Q3816" i="1"/>
  <c r="Q3817" i="1"/>
  <c r="R3816" i="1"/>
  <c r="R3817" i="1"/>
  <c r="S3816" i="1"/>
  <c r="S3817" i="1"/>
  <c r="O3815" i="1"/>
  <c r="P3815" i="1"/>
  <c r="Q3815" i="1"/>
  <c r="R3815" i="1"/>
  <c r="S3815" i="1"/>
  <c r="O3814" i="1"/>
  <c r="P3814" i="1"/>
  <c r="Q3814" i="1"/>
  <c r="R3814" i="1"/>
  <c r="S3814" i="1"/>
  <c r="O3811" i="1"/>
  <c r="O3812" i="1"/>
  <c r="O3813" i="1"/>
  <c r="P3811" i="1"/>
  <c r="P3812" i="1"/>
  <c r="P3813" i="1"/>
  <c r="Q3811" i="1"/>
  <c r="Q3812" i="1"/>
  <c r="Q3813" i="1"/>
  <c r="R3811" i="1"/>
  <c r="R3812" i="1"/>
  <c r="R3813" i="1"/>
  <c r="S3811" i="1"/>
  <c r="S3812" i="1"/>
  <c r="S3813" i="1"/>
  <c r="O3810" i="1"/>
  <c r="P3810" i="1"/>
  <c r="Q3810" i="1"/>
  <c r="R3810" i="1"/>
  <c r="S3810" i="1"/>
  <c r="O3809" i="1"/>
  <c r="P3809" i="1"/>
  <c r="Q3809" i="1"/>
  <c r="R3809" i="1"/>
  <c r="S3809" i="1"/>
  <c r="O3808" i="1"/>
  <c r="P3808" i="1"/>
  <c r="Q3808" i="1"/>
  <c r="R3808" i="1"/>
  <c r="S3808" i="1"/>
  <c r="O3807" i="1"/>
  <c r="P3807" i="1"/>
  <c r="Q3807" i="1"/>
  <c r="R3807" i="1"/>
  <c r="S3807" i="1"/>
  <c r="O3806" i="1"/>
  <c r="P3806" i="1"/>
  <c r="Q3806" i="1"/>
  <c r="R3806" i="1"/>
  <c r="S3806" i="1"/>
  <c r="O3805" i="1"/>
  <c r="P3805" i="1"/>
  <c r="Q3805" i="1"/>
  <c r="R3805" i="1"/>
  <c r="S3805" i="1"/>
  <c r="O3804" i="1"/>
  <c r="P3804" i="1"/>
  <c r="Q3804" i="1"/>
  <c r="R3804" i="1"/>
  <c r="S3804" i="1"/>
  <c r="O3803" i="1"/>
  <c r="P3803" i="1"/>
  <c r="Q3803" i="1"/>
  <c r="R3803" i="1"/>
  <c r="S3803" i="1"/>
  <c r="O3802" i="1"/>
  <c r="P3802" i="1"/>
  <c r="Q3802" i="1"/>
  <c r="R3802" i="1"/>
  <c r="S3802" i="1"/>
  <c r="O3801" i="1"/>
  <c r="P3801" i="1"/>
  <c r="Q3801" i="1"/>
  <c r="R3801" i="1"/>
  <c r="S3801" i="1"/>
  <c r="O3800" i="1"/>
  <c r="P3800" i="1"/>
  <c r="Q3800" i="1"/>
  <c r="R3800" i="1"/>
  <c r="S3800" i="1"/>
  <c r="O3799" i="1"/>
  <c r="P3799" i="1"/>
  <c r="Q3799" i="1"/>
  <c r="R3799" i="1"/>
  <c r="S3799" i="1"/>
  <c r="O3798" i="1"/>
  <c r="P3798" i="1"/>
  <c r="Q3798" i="1"/>
  <c r="R3798" i="1"/>
  <c r="S3798" i="1"/>
  <c r="O3797" i="1"/>
  <c r="P3797" i="1"/>
  <c r="Q3797" i="1"/>
  <c r="R3797" i="1"/>
  <c r="S3797" i="1"/>
  <c r="O3796" i="1"/>
  <c r="P3796" i="1"/>
  <c r="Q3796" i="1"/>
  <c r="R3796" i="1"/>
  <c r="S3796" i="1"/>
  <c r="O3795" i="1"/>
  <c r="P3795" i="1"/>
  <c r="Q3795" i="1"/>
  <c r="R3795" i="1"/>
  <c r="S3795" i="1"/>
  <c r="O3794" i="1"/>
  <c r="P3794" i="1"/>
  <c r="Q3794" i="1"/>
  <c r="R3794" i="1"/>
  <c r="S3794" i="1"/>
  <c r="O3792" i="1"/>
  <c r="O3793" i="1"/>
  <c r="P3792" i="1"/>
  <c r="P3793" i="1"/>
  <c r="Q3792" i="1"/>
  <c r="Q3793" i="1"/>
  <c r="R3792" i="1"/>
  <c r="R3793" i="1"/>
  <c r="S3792" i="1"/>
  <c r="S3793" i="1"/>
  <c r="O3791" i="1"/>
  <c r="P3791" i="1"/>
  <c r="Q3791" i="1"/>
  <c r="R3791" i="1"/>
  <c r="S3791" i="1"/>
  <c r="O3790" i="1"/>
  <c r="P3790" i="1"/>
  <c r="Q3790" i="1"/>
  <c r="R3790" i="1"/>
  <c r="S3790" i="1"/>
  <c r="O3789" i="1"/>
  <c r="P3789" i="1"/>
  <c r="Q3789" i="1"/>
  <c r="R3789" i="1"/>
  <c r="S3789" i="1"/>
  <c r="O3788" i="1"/>
  <c r="P3788" i="1"/>
  <c r="Q3788" i="1"/>
  <c r="R3788" i="1"/>
  <c r="S3788" i="1"/>
  <c r="O3787" i="1"/>
  <c r="P3787" i="1"/>
  <c r="Q3787" i="1"/>
  <c r="R3787" i="1"/>
  <c r="S3787" i="1"/>
  <c r="O3786" i="1"/>
  <c r="P3786" i="1"/>
  <c r="Q3786" i="1"/>
  <c r="R3786" i="1"/>
  <c r="S3786" i="1"/>
  <c r="O3785" i="1"/>
  <c r="P3785" i="1"/>
  <c r="Q3785" i="1"/>
  <c r="R3785" i="1"/>
  <c r="S3785" i="1"/>
  <c r="O3784" i="1"/>
  <c r="P3784" i="1"/>
  <c r="Q3784" i="1"/>
  <c r="R3784" i="1"/>
  <c r="S3784" i="1"/>
  <c r="O3783" i="1"/>
  <c r="P3783" i="1"/>
  <c r="Q3783" i="1"/>
  <c r="R3783" i="1"/>
  <c r="S3783" i="1"/>
  <c r="O3782" i="1"/>
  <c r="P3782" i="1"/>
  <c r="Q3782" i="1"/>
  <c r="R3782" i="1"/>
  <c r="S3782" i="1"/>
  <c r="O3779" i="1"/>
  <c r="O3780" i="1"/>
  <c r="O3781" i="1"/>
  <c r="P3779" i="1"/>
  <c r="P3780" i="1"/>
  <c r="P3781" i="1"/>
  <c r="Q3779" i="1"/>
  <c r="Q3780" i="1"/>
  <c r="Q3781" i="1"/>
  <c r="R3779" i="1"/>
  <c r="R3780" i="1"/>
  <c r="R3781" i="1"/>
  <c r="S3779" i="1"/>
  <c r="S3780" i="1"/>
  <c r="S3781" i="1"/>
  <c r="O3778" i="1"/>
  <c r="P3778" i="1"/>
  <c r="Q3778" i="1"/>
  <c r="R3778" i="1"/>
  <c r="S3778" i="1"/>
  <c r="O3777" i="1"/>
  <c r="P3777" i="1"/>
  <c r="Q3777" i="1"/>
  <c r="R3777" i="1"/>
  <c r="S3777" i="1"/>
  <c r="O3776" i="1"/>
  <c r="P3776" i="1"/>
  <c r="Q3776" i="1"/>
  <c r="R3776" i="1"/>
  <c r="S3776" i="1"/>
  <c r="O3774" i="1"/>
  <c r="O3775" i="1"/>
  <c r="P3774" i="1"/>
  <c r="P3775" i="1"/>
  <c r="Q3774" i="1"/>
  <c r="Q3775" i="1"/>
  <c r="R3774" i="1"/>
  <c r="R3775" i="1"/>
  <c r="S3774" i="1"/>
  <c r="S3775" i="1"/>
  <c r="O3773" i="1"/>
  <c r="P3773" i="1"/>
  <c r="Q3773" i="1"/>
  <c r="R3773" i="1"/>
  <c r="S3773" i="1"/>
  <c r="O3772" i="1"/>
  <c r="P3772" i="1"/>
  <c r="Q3772" i="1"/>
  <c r="R3772" i="1"/>
  <c r="S3772" i="1"/>
  <c r="O3771" i="1"/>
  <c r="P3771" i="1"/>
  <c r="Q3771" i="1"/>
  <c r="R3771" i="1"/>
  <c r="S3771" i="1"/>
  <c r="O3770" i="1"/>
  <c r="P3770" i="1"/>
  <c r="Q3770" i="1"/>
  <c r="R3770" i="1"/>
  <c r="S3770" i="1"/>
  <c r="O3769" i="1"/>
  <c r="P3769" i="1"/>
  <c r="Q3769" i="1"/>
  <c r="R3769" i="1"/>
  <c r="S3769" i="1"/>
  <c r="O3768" i="1"/>
  <c r="P3768" i="1"/>
  <c r="Q3768" i="1"/>
  <c r="R3768" i="1"/>
  <c r="S3768" i="1"/>
  <c r="O3767" i="1"/>
  <c r="P3767" i="1"/>
  <c r="Q3767" i="1"/>
  <c r="R3767" i="1"/>
  <c r="S3767" i="1"/>
  <c r="O3766" i="1"/>
  <c r="P3766" i="1"/>
  <c r="Q3766" i="1"/>
  <c r="R3766" i="1"/>
  <c r="S3766" i="1"/>
  <c r="O3765" i="1"/>
  <c r="P3765" i="1"/>
  <c r="Q3765" i="1"/>
  <c r="R3765" i="1"/>
  <c r="S3765" i="1"/>
  <c r="O3764" i="1"/>
  <c r="P3764" i="1"/>
  <c r="Q3764" i="1"/>
  <c r="R3764" i="1"/>
  <c r="S3764" i="1"/>
  <c r="O3763" i="1"/>
  <c r="P3763" i="1"/>
  <c r="Q3763" i="1"/>
  <c r="R3763" i="1"/>
  <c r="S3763" i="1"/>
  <c r="O3762" i="1"/>
  <c r="P3762" i="1"/>
  <c r="Q3762" i="1"/>
  <c r="R3762" i="1"/>
  <c r="S3762" i="1"/>
  <c r="O3761" i="1"/>
  <c r="P3761" i="1"/>
  <c r="Q3761" i="1"/>
  <c r="R3761" i="1"/>
  <c r="S3761" i="1"/>
  <c r="O3760" i="1"/>
  <c r="P3760" i="1"/>
  <c r="Q3760" i="1"/>
  <c r="R3760" i="1"/>
  <c r="S3760" i="1"/>
  <c r="O3759" i="1"/>
  <c r="P3759" i="1"/>
  <c r="Q3759" i="1"/>
  <c r="R3759" i="1"/>
  <c r="S3759" i="1"/>
  <c r="O3758" i="1"/>
  <c r="P3758" i="1"/>
  <c r="Q3758" i="1"/>
  <c r="R3758" i="1"/>
  <c r="S3758" i="1"/>
  <c r="O3756" i="1"/>
  <c r="O3757" i="1"/>
  <c r="P3756" i="1"/>
  <c r="P3757" i="1"/>
  <c r="Q3756" i="1"/>
  <c r="Q3757" i="1"/>
  <c r="R3756" i="1"/>
  <c r="R3757" i="1"/>
  <c r="S3756" i="1"/>
  <c r="S3757" i="1"/>
  <c r="O3755" i="1"/>
  <c r="P3755" i="1"/>
  <c r="Q3755" i="1"/>
  <c r="R3755" i="1"/>
  <c r="S3755" i="1"/>
  <c r="O3754" i="1"/>
  <c r="P3754" i="1"/>
  <c r="Q3754" i="1"/>
  <c r="R3754" i="1"/>
  <c r="S3754" i="1"/>
  <c r="O3753" i="1"/>
  <c r="P3753" i="1"/>
  <c r="Q3753" i="1"/>
  <c r="R3753" i="1"/>
  <c r="S3753" i="1"/>
  <c r="O3752" i="1"/>
  <c r="P3752" i="1"/>
  <c r="Q3752" i="1"/>
  <c r="R3752" i="1"/>
  <c r="S3752" i="1"/>
  <c r="O3751" i="1"/>
  <c r="P3751" i="1"/>
  <c r="Q3751" i="1"/>
  <c r="R3751" i="1"/>
  <c r="S3751" i="1"/>
  <c r="O3750" i="1"/>
  <c r="P3750" i="1"/>
  <c r="Q3750" i="1"/>
  <c r="R3750" i="1"/>
  <c r="S3750" i="1"/>
  <c r="O3749" i="1"/>
  <c r="P3749" i="1"/>
  <c r="Q3749" i="1"/>
  <c r="R3749" i="1"/>
  <c r="S3749" i="1"/>
  <c r="O3748" i="1"/>
  <c r="P3748" i="1"/>
  <c r="Q3748" i="1"/>
  <c r="R3748" i="1"/>
  <c r="S3748" i="1"/>
  <c r="O3747" i="1"/>
  <c r="P3747" i="1"/>
  <c r="Q3747" i="1"/>
  <c r="R3747" i="1"/>
  <c r="S3747" i="1"/>
  <c r="O3746" i="1"/>
  <c r="P3746" i="1"/>
  <c r="Q3746" i="1"/>
  <c r="R3746" i="1"/>
  <c r="S3746" i="1"/>
  <c r="O3745" i="1"/>
  <c r="P3745" i="1"/>
  <c r="Q3745" i="1"/>
  <c r="R3745" i="1"/>
  <c r="S3745" i="1"/>
  <c r="O3744" i="1"/>
  <c r="P3744" i="1"/>
  <c r="Q3744" i="1"/>
  <c r="R3744" i="1"/>
  <c r="S3744" i="1"/>
  <c r="O3743" i="1"/>
  <c r="P3743" i="1"/>
  <c r="Q3743" i="1"/>
  <c r="R3743" i="1"/>
  <c r="S3743" i="1"/>
  <c r="O3742" i="1"/>
  <c r="P3742" i="1"/>
  <c r="Q3742" i="1"/>
  <c r="R3742" i="1"/>
  <c r="S3742" i="1"/>
  <c r="O3741" i="1"/>
  <c r="P3741" i="1"/>
  <c r="Q3741" i="1"/>
  <c r="R3741" i="1"/>
  <c r="S3741" i="1"/>
  <c r="O3740" i="1"/>
  <c r="P3740" i="1"/>
  <c r="Q3740" i="1"/>
  <c r="R3740" i="1"/>
  <c r="S3740" i="1"/>
  <c r="O3739" i="1"/>
  <c r="P3739" i="1"/>
  <c r="Q3739" i="1"/>
  <c r="R3739" i="1"/>
  <c r="S3739" i="1"/>
  <c r="O3738" i="1"/>
  <c r="P3738" i="1"/>
  <c r="Q3738" i="1"/>
  <c r="R3738" i="1"/>
  <c r="S3738" i="1"/>
  <c r="O3737" i="1"/>
  <c r="P3737" i="1"/>
  <c r="Q3737" i="1"/>
  <c r="R3737" i="1"/>
  <c r="S3737" i="1"/>
  <c r="O3736" i="1"/>
  <c r="P3736" i="1"/>
  <c r="Q3736" i="1"/>
  <c r="R3736" i="1"/>
  <c r="S3736" i="1"/>
  <c r="O3735" i="1"/>
  <c r="P3735" i="1"/>
  <c r="Q3735" i="1"/>
  <c r="R3735" i="1"/>
  <c r="S3735" i="1"/>
  <c r="O3734" i="1"/>
  <c r="P3734" i="1"/>
  <c r="Q3734" i="1"/>
  <c r="R3734" i="1"/>
  <c r="S3734" i="1"/>
  <c r="O3733" i="1"/>
  <c r="P3733" i="1"/>
  <c r="Q3733" i="1"/>
  <c r="R3733" i="1"/>
  <c r="S3733" i="1"/>
  <c r="O3732" i="1"/>
  <c r="P3732" i="1"/>
  <c r="Q3732" i="1"/>
  <c r="R3732" i="1"/>
  <c r="S3732" i="1"/>
  <c r="O3731" i="1"/>
  <c r="P3731" i="1"/>
  <c r="Q3731" i="1"/>
  <c r="R3731" i="1"/>
  <c r="S3731" i="1"/>
  <c r="O3730" i="1"/>
  <c r="P3730" i="1"/>
  <c r="Q3730" i="1"/>
  <c r="R3730" i="1"/>
  <c r="S3730" i="1"/>
  <c r="O3729" i="1"/>
  <c r="P3729" i="1"/>
  <c r="Q3729" i="1"/>
  <c r="R3729" i="1"/>
  <c r="S3729" i="1"/>
  <c r="O3728" i="1"/>
  <c r="P3728" i="1"/>
  <c r="Q3728" i="1"/>
  <c r="R3728" i="1"/>
  <c r="S3728" i="1"/>
  <c r="O3727" i="1"/>
  <c r="P3727" i="1"/>
  <c r="Q3727" i="1"/>
  <c r="R3727" i="1"/>
  <c r="S3727" i="1"/>
  <c r="O3726" i="1"/>
  <c r="P3726" i="1"/>
  <c r="Q3726" i="1"/>
  <c r="R3726" i="1"/>
  <c r="S3726" i="1"/>
  <c r="O3725" i="1"/>
  <c r="P3725" i="1"/>
  <c r="Q3725" i="1"/>
  <c r="R3725" i="1"/>
  <c r="S3725" i="1"/>
  <c r="O3724" i="1"/>
  <c r="P3724" i="1"/>
  <c r="Q3724" i="1"/>
  <c r="R3724" i="1"/>
  <c r="S3724" i="1"/>
  <c r="O3723" i="1"/>
  <c r="P3723" i="1"/>
  <c r="Q3723" i="1"/>
  <c r="R3723" i="1"/>
  <c r="S3723" i="1"/>
  <c r="O3722" i="1"/>
  <c r="P3722" i="1"/>
  <c r="Q3722" i="1"/>
  <c r="R3722" i="1"/>
  <c r="S3722" i="1"/>
  <c r="O3721" i="1"/>
  <c r="P3721" i="1"/>
  <c r="Q3721" i="1"/>
  <c r="R3721" i="1"/>
  <c r="S3721" i="1"/>
  <c r="O3720" i="1"/>
  <c r="P3720" i="1"/>
  <c r="Q3720" i="1"/>
  <c r="R3720" i="1"/>
  <c r="S3720" i="1"/>
  <c r="O3715" i="1"/>
  <c r="O3716" i="1"/>
  <c r="O3717" i="1"/>
  <c r="O3718" i="1"/>
  <c r="O3719" i="1"/>
  <c r="P3715" i="1"/>
  <c r="P3716" i="1"/>
  <c r="P3717" i="1"/>
  <c r="P3718" i="1"/>
  <c r="P3719" i="1"/>
  <c r="Q3715" i="1"/>
  <c r="Q3716" i="1"/>
  <c r="Q3717" i="1"/>
  <c r="Q3718" i="1"/>
  <c r="Q3719" i="1"/>
  <c r="R3715" i="1"/>
  <c r="R3716" i="1"/>
  <c r="R3717" i="1"/>
  <c r="R3718" i="1"/>
  <c r="R3719" i="1"/>
  <c r="S3715" i="1"/>
  <c r="S3716" i="1"/>
  <c r="S3717" i="1"/>
  <c r="S3718" i="1"/>
  <c r="S3719" i="1"/>
  <c r="O3714" i="1"/>
  <c r="P3714" i="1"/>
  <c r="Q3714" i="1"/>
  <c r="R3714" i="1"/>
  <c r="S3714" i="1"/>
  <c r="O3713" i="1"/>
  <c r="P3713" i="1"/>
  <c r="Q3713" i="1"/>
  <c r="R3713" i="1"/>
  <c r="S3713" i="1"/>
  <c r="O3712" i="1"/>
  <c r="P3712" i="1"/>
  <c r="Q3712" i="1"/>
  <c r="R3712" i="1"/>
  <c r="S3712" i="1"/>
  <c r="O3711" i="1"/>
  <c r="P3711" i="1"/>
  <c r="Q3711" i="1"/>
  <c r="R3711" i="1"/>
  <c r="S3711" i="1"/>
  <c r="O3710" i="1"/>
  <c r="P3710" i="1"/>
  <c r="Q3710" i="1"/>
  <c r="R3710" i="1"/>
  <c r="S3710" i="1"/>
  <c r="O3709" i="1"/>
  <c r="P3709" i="1"/>
  <c r="Q3709" i="1"/>
  <c r="R3709" i="1"/>
  <c r="S3709" i="1"/>
  <c r="O3708" i="1"/>
  <c r="P3708" i="1"/>
  <c r="Q3708" i="1"/>
  <c r="R3708" i="1"/>
  <c r="S3708" i="1"/>
  <c r="O3707" i="1"/>
  <c r="P3707" i="1"/>
  <c r="Q3707" i="1"/>
  <c r="R3707" i="1"/>
  <c r="S3707" i="1"/>
  <c r="O3706" i="1"/>
  <c r="P3706" i="1"/>
  <c r="Q3706" i="1"/>
  <c r="R3706" i="1"/>
  <c r="S3706" i="1"/>
  <c r="O3705" i="1"/>
  <c r="P3705" i="1"/>
  <c r="Q3705" i="1"/>
  <c r="R3705" i="1"/>
  <c r="S3705" i="1"/>
  <c r="O3704" i="1"/>
  <c r="P3704" i="1"/>
  <c r="Q3704" i="1"/>
  <c r="R3704" i="1"/>
  <c r="S3704" i="1"/>
  <c r="O3703" i="1"/>
  <c r="P3703" i="1"/>
  <c r="Q3703" i="1"/>
  <c r="R3703" i="1"/>
  <c r="S3703" i="1"/>
  <c r="O3702" i="1"/>
  <c r="P3702" i="1"/>
  <c r="Q3702" i="1"/>
  <c r="R3702" i="1"/>
  <c r="S3702" i="1"/>
  <c r="O3699" i="1"/>
  <c r="O3700" i="1"/>
  <c r="O3701" i="1"/>
  <c r="P3699" i="1"/>
  <c r="P3700" i="1"/>
  <c r="P3701" i="1"/>
  <c r="Q3699" i="1"/>
  <c r="Q3700" i="1"/>
  <c r="Q3701" i="1"/>
  <c r="R3699" i="1"/>
  <c r="R3700" i="1"/>
  <c r="R3701" i="1"/>
  <c r="S3699" i="1"/>
  <c r="S3700" i="1"/>
  <c r="S3701" i="1"/>
  <c r="O3696" i="1"/>
  <c r="O3697" i="1"/>
  <c r="O3698" i="1"/>
  <c r="P3696" i="1"/>
  <c r="P3697" i="1"/>
  <c r="P3698" i="1"/>
  <c r="Q3696" i="1"/>
  <c r="Q3697" i="1"/>
  <c r="Q3698" i="1"/>
  <c r="R3696" i="1"/>
  <c r="R3697" i="1"/>
  <c r="R3698" i="1"/>
  <c r="S3696" i="1"/>
  <c r="S3697" i="1"/>
  <c r="S3698" i="1"/>
  <c r="O3695" i="1"/>
  <c r="P3695" i="1"/>
  <c r="Q3695" i="1"/>
  <c r="R3695" i="1"/>
  <c r="S3695" i="1"/>
  <c r="O3691" i="1"/>
  <c r="O3692" i="1"/>
  <c r="O3693" i="1"/>
  <c r="O3694" i="1"/>
  <c r="P3691" i="1"/>
  <c r="P3692" i="1"/>
  <c r="P3693" i="1"/>
  <c r="P3694" i="1"/>
  <c r="Q3691" i="1"/>
  <c r="Q3692" i="1"/>
  <c r="Q3693" i="1"/>
  <c r="Q3694" i="1"/>
  <c r="R3691" i="1"/>
  <c r="R3692" i="1"/>
  <c r="R3693" i="1"/>
  <c r="R3694" i="1"/>
  <c r="S3691" i="1"/>
  <c r="S3692" i="1"/>
  <c r="S3693" i="1"/>
  <c r="S3694" i="1"/>
  <c r="O3690" i="1"/>
  <c r="P3690" i="1"/>
  <c r="Q3690" i="1"/>
  <c r="R3690" i="1"/>
  <c r="S3690" i="1"/>
  <c r="O3689" i="1"/>
  <c r="P3689" i="1"/>
  <c r="Q3689" i="1"/>
  <c r="R3689" i="1"/>
  <c r="S3689" i="1"/>
  <c r="O3688" i="1"/>
  <c r="P3688" i="1"/>
  <c r="Q3688" i="1"/>
  <c r="R3688" i="1"/>
  <c r="S3688" i="1"/>
  <c r="O3687" i="1"/>
  <c r="P3687" i="1"/>
  <c r="Q3687" i="1"/>
  <c r="R3687" i="1"/>
  <c r="S3687" i="1"/>
  <c r="O3682" i="1"/>
  <c r="O3683" i="1"/>
  <c r="O3684" i="1"/>
  <c r="O3685" i="1"/>
  <c r="O3686" i="1"/>
  <c r="P3682" i="1"/>
  <c r="P3683" i="1"/>
  <c r="P3684" i="1"/>
  <c r="P3685" i="1"/>
  <c r="P3686" i="1"/>
  <c r="Q3682" i="1"/>
  <c r="Q3683" i="1"/>
  <c r="Q3684" i="1"/>
  <c r="Q3685" i="1"/>
  <c r="Q3686" i="1"/>
  <c r="R3682" i="1"/>
  <c r="R3683" i="1"/>
  <c r="R3684" i="1"/>
  <c r="R3685" i="1"/>
  <c r="R3686" i="1"/>
  <c r="S3682" i="1"/>
  <c r="S3683" i="1"/>
  <c r="S3684" i="1"/>
  <c r="S3685" i="1"/>
  <c r="S3686" i="1"/>
  <c r="O3679" i="1"/>
  <c r="O3680" i="1"/>
  <c r="O3681" i="1"/>
  <c r="P3679" i="1"/>
  <c r="P3680" i="1"/>
  <c r="P3681" i="1"/>
  <c r="Q3679" i="1"/>
  <c r="Q3680" i="1"/>
  <c r="Q3681" i="1"/>
  <c r="R3679" i="1"/>
  <c r="R3680" i="1"/>
  <c r="R3681" i="1"/>
  <c r="S3679" i="1"/>
  <c r="S3680" i="1"/>
  <c r="S3681" i="1"/>
  <c r="O3678" i="1"/>
  <c r="P3678" i="1"/>
  <c r="Q3678" i="1"/>
  <c r="R3678" i="1"/>
  <c r="S3678" i="1"/>
  <c r="O3677" i="1"/>
  <c r="P3677" i="1"/>
  <c r="Q3677" i="1"/>
  <c r="R3677" i="1"/>
  <c r="S3677" i="1"/>
  <c r="O3673" i="1"/>
  <c r="O3674" i="1"/>
  <c r="O3675" i="1"/>
  <c r="O3676" i="1"/>
  <c r="P3673" i="1"/>
  <c r="P3674" i="1"/>
  <c r="P3675" i="1"/>
  <c r="P3676" i="1"/>
  <c r="Q3673" i="1"/>
  <c r="Q3674" i="1"/>
  <c r="Q3675" i="1"/>
  <c r="Q3676" i="1"/>
  <c r="R3673" i="1"/>
  <c r="R3674" i="1"/>
  <c r="R3675" i="1"/>
  <c r="R3676" i="1"/>
  <c r="S3673" i="1"/>
  <c r="S3674" i="1"/>
  <c r="S3675" i="1"/>
  <c r="S3676" i="1"/>
  <c r="O3670" i="1"/>
  <c r="O3671" i="1"/>
  <c r="O3672" i="1"/>
  <c r="P3670" i="1"/>
  <c r="P3671" i="1"/>
  <c r="P3672" i="1"/>
  <c r="Q3670" i="1"/>
  <c r="Q3671" i="1"/>
  <c r="Q3672" i="1"/>
  <c r="R3670" i="1"/>
  <c r="R3671" i="1"/>
  <c r="R3672" i="1"/>
  <c r="S3670" i="1"/>
  <c r="S3671" i="1"/>
  <c r="S3672" i="1"/>
  <c r="O3669" i="1"/>
  <c r="P3669" i="1"/>
  <c r="Q3669" i="1"/>
  <c r="R3669" i="1"/>
  <c r="S3669" i="1"/>
  <c r="O3668" i="1"/>
  <c r="P3668" i="1"/>
  <c r="Q3668" i="1"/>
  <c r="R3668" i="1"/>
  <c r="S3668" i="1"/>
  <c r="O3667" i="1"/>
  <c r="P3667" i="1"/>
  <c r="Q3667" i="1"/>
  <c r="R3667" i="1"/>
  <c r="S3667" i="1"/>
  <c r="O3666" i="1"/>
  <c r="P3666" i="1"/>
  <c r="Q3666" i="1"/>
  <c r="R3666" i="1"/>
  <c r="S3666" i="1"/>
  <c r="O3665" i="1"/>
  <c r="P3665" i="1"/>
  <c r="Q3665" i="1"/>
  <c r="R3665" i="1"/>
  <c r="S3665" i="1"/>
  <c r="O3664" i="1"/>
  <c r="P3664" i="1"/>
  <c r="Q3664" i="1"/>
  <c r="R3664" i="1"/>
  <c r="S3664" i="1"/>
  <c r="O3661" i="1"/>
  <c r="O3662" i="1"/>
  <c r="O3663" i="1"/>
  <c r="P3661" i="1"/>
  <c r="P3662" i="1"/>
  <c r="P3663" i="1"/>
  <c r="Q3661" i="1"/>
  <c r="Q3662" i="1"/>
  <c r="Q3663" i="1"/>
  <c r="R3661" i="1"/>
  <c r="R3662" i="1"/>
  <c r="R3663" i="1"/>
  <c r="S3661" i="1"/>
  <c r="S3662" i="1"/>
  <c r="S3663" i="1"/>
  <c r="O3660" i="1"/>
  <c r="P3660" i="1"/>
  <c r="Q3660" i="1"/>
  <c r="R3660" i="1"/>
  <c r="S3660" i="1"/>
  <c r="O3658" i="1"/>
  <c r="O3659" i="1"/>
  <c r="P3658" i="1"/>
  <c r="P3659" i="1"/>
  <c r="Q3658" i="1"/>
  <c r="Q3659" i="1"/>
  <c r="R3658" i="1"/>
  <c r="R3659" i="1"/>
  <c r="S3658" i="1"/>
  <c r="S3659" i="1"/>
  <c r="O3657" i="1"/>
  <c r="P3657" i="1"/>
  <c r="Q3657" i="1"/>
  <c r="R3657" i="1"/>
  <c r="S3657" i="1"/>
  <c r="O3654" i="1"/>
  <c r="P3654" i="1"/>
  <c r="Q3654" i="1"/>
  <c r="R3654" i="1"/>
  <c r="S3654" i="1"/>
  <c r="O3656" i="1"/>
  <c r="P3656" i="1"/>
  <c r="Q3656" i="1"/>
  <c r="R3656" i="1"/>
  <c r="S3656" i="1"/>
  <c r="O3655" i="1"/>
  <c r="P3655" i="1"/>
  <c r="Q3655" i="1"/>
  <c r="R3655" i="1"/>
  <c r="S3655" i="1"/>
  <c r="O3653" i="1"/>
  <c r="P3653" i="1"/>
  <c r="Q3653" i="1"/>
  <c r="R3653" i="1"/>
  <c r="S3653" i="1"/>
  <c r="O3652" i="1"/>
  <c r="P3652" i="1"/>
  <c r="Q3652" i="1"/>
  <c r="R3652" i="1"/>
  <c r="S3652" i="1"/>
  <c r="O3651" i="1"/>
  <c r="P3651" i="1"/>
  <c r="Q3651" i="1"/>
  <c r="R3651" i="1"/>
  <c r="S3651" i="1"/>
  <c r="O3650" i="1"/>
  <c r="P3650" i="1"/>
  <c r="Q3650" i="1"/>
  <c r="R3650" i="1"/>
  <c r="S3650" i="1"/>
  <c r="O3649" i="1"/>
  <c r="P3649" i="1"/>
  <c r="Q3649" i="1"/>
  <c r="R3649" i="1"/>
  <c r="S3649" i="1"/>
  <c r="O3648" i="1"/>
  <c r="P3648" i="1"/>
  <c r="Q3648" i="1"/>
  <c r="R3648" i="1"/>
  <c r="S3648" i="1"/>
  <c r="O3647" i="1"/>
  <c r="P3647" i="1"/>
  <c r="Q3647" i="1"/>
  <c r="R3647" i="1"/>
  <c r="S3647" i="1"/>
  <c r="O3646" i="1"/>
  <c r="P3646" i="1"/>
  <c r="Q3646" i="1"/>
  <c r="R3646" i="1"/>
  <c r="S3646" i="1"/>
  <c r="O3645" i="1"/>
  <c r="P3645" i="1"/>
  <c r="Q3645" i="1"/>
  <c r="R3645" i="1"/>
  <c r="S3645" i="1"/>
  <c r="O3644" i="1"/>
  <c r="P3644" i="1"/>
  <c r="Q3644" i="1"/>
  <c r="R3644" i="1"/>
  <c r="S3644" i="1"/>
  <c r="O3643" i="1"/>
  <c r="P3643" i="1"/>
  <c r="Q3643" i="1"/>
  <c r="R3643" i="1"/>
  <c r="S3643" i="1"/>
  <c r="O3642" i="1"/>
  <c r="P3642" i="1"/>
  <c r="Q3642" i="1"/>
  <c r="R3642" i="1"/>
  <c r="S3642" i="1"/>
  <c r="O3641" i="1"/>
  <c r="P3641" i="1"/>
  <c r="Q3641" i="1"/>
  <c r="R3641" i="1"/>
  <c r="S3641" i="1"/>
  <c r="O3640" i="1"/>
  <c r="P3640" i="1"/>
  <c r="Q3640" i="1"/>
  <c r="R3640" i="1"/>
  <c r="S3640" i="1"/>
  <c r="O3639" i="1"/>
  <c r="P3639" i="1"/>
  <c r="Q3639" i="1"/>
  <c r="R3639" i="1"/>
  <c r="S3639" i="1"/>
  <c r="O3638" i="1"/>
  <c r="P3638" i="1"/>
  <c r="Q3638" i="1"/>
  <c r="R3638" i="1"/>
  <c r="S3638" i="1"/>
  <c r="O3637" i="1"/>
  <c r="P3637" i="1"/>
  <c r="Q3637" i="1"/>
  <c r="R3637" i="1"/>
  <c r="S3637" i="1"/>
  <c r="O3636" i="1"/>
  <c r="P3636" i="1"/>
  <c r="Q3636" i="1"/>
  <c r="R3636" i="1"/>
  <c r="S3636" i="1"/>
  <c r="O3635" i="1"/>
  <c r="P3635" i="1"/>
  <c r="Q3635" i="1"/>
  <c r="R3635" i="1"/>
  <c r="S3635" i="1"/>
  <c r="O3634" i="1"/>
  <c r="P3634" i="1"/>
  <c r="Q3634" i="1"/>
  <c r="R3634" i="1"/>
  <c r="S3634" i="1"/>
  <c r="O3633" i="1"/>
  <c r="P3633" i="1"/>
  <c r="Q3633" i="1"/>
  <c r="R3633" i="1"/>
  <c r="S3633" i="1"/>
  <c r="O3632" i="1"/>
  <c r="P3632" i="1"/>
  <c r="Q3632" i="1"/>
  <c r="R3632" i="1"/>
  <c r="S3632" i="1"/>
  <c r="O3631" i="1"/>
  <c r="P3631" i="1"/>
  <c r="Q3631" i="1"/>
  <c r="R3631" i="1"/>
  <c r="S3631" i="1"/>
  <c r="O3630" i="1"/>
  <c r="P3630" i="1"/>
  <c r="Q3630" i="1"/>
  <c r="R3630" i="1"/>
  <c r="S3630" i="1"/>
  <c r="O3629" i="1"/>
  <c r="P3629" i="1"/>
  <c r="Q3629" i="1"/>
  <c r="R3629" i="1"/>
  <c r="S3629" i="1"/>
  <c r="P3628" i="1"/>
  <c r="Q3628" i="1"/>
  <c r="R3628" i="1"/>
  <c r="S3628" i="1"/>
  <c r="O3628" i="1"/>
  <c r="P3627" i="1"/>
  <c r="Q3627" i="1"/>
  <c r="R3627" i="1"/>
  <c r="S3627" i="1"/>
  <c r="O3627" i="1"/>
  <c r="O3626" i="1"/>
  <c r="P3626" i="1"/>
  <c r="Q3626" i="1"/>
  <c r="R3626" i="1"/>
  <c r="S3626" i="1"/>
  <c r="O3625" i="1"/>
  <c r="P3625" i="1"/>
  <c r="Q3625" i="1"/>
  <c r="R3625" i="1"/>
  <c r="S3625" i="1"/>
  <c r="O3624" i="1"/>
  <c r="P3624" i="1"/>
  <c r="Q3624" i="1"/>
  <c r="R3624" i="1"/>
  <c r="S3624" i="1"/>
  <c r="O3623" i="1"/>
  <c r="P3623" i="1"/>
  <c r="Q3623" i="1"/>
  <c r="R3623" i="1"/>
  <c r="S3623" i="1"/>
  <c r="O3622" i="1"/>
  <c r="P3622" i="1"/>
  <c r="Q3622" i="1"/>
  <c r="R3622" i="1"/>
  <c r="S3622" i="1"/>
  <c r="O3621" i="1"/>
  <c r="P3621" i="1"/>
  <c r="Q3621" i="1"/>
  <c r="R3621" i="1"/>
  <c r="S3621" i="1"/>
  <c r="O3620" i="1"/>
  <c r="P3620" i="1"/>
  <c r="Q3620" i="1"/>
  <c r="R3620" i="1"/>
  <c r="S3620" i="1"/>
  <c r="O3619" i="1"/>
  <c r="P3619" i="1"/>
  <c r="Q3619" i="1"/>
  <c r="R3619" i="1"/>
  <c r="S3619" i="1"/>
  <c r="O3618" i="1"/>
  <c r="P3618" i="1"/>
  <c r="Q3618" i="1"/>
  <c r="R3618" i="1"/>
  <c r="S3618" i="1"/>
  <c r="O3617" i="1"/>
  <c r="P3617" i="1"/>
  <c r="Q3617" i="1"/>
  <c r="R3617" i="1"/>
  <c r="S3617" i="1"/>
  <c r="O3616" i="1"/>
  <c r="P3616" i="1"/>
  <c r="Q3616" i="1"/>
  <c r="R3616" i="1"/>
  <c r="S3616" i="1"/>
  <c r="O3615" i="1"/>
  <c r="P3615" i="1"/>
  <c r="Q3615" i="1"/>
  <c r="R3615" i="1"/>
  <c r="S3615" i="1"/>
  <c r="O3614" i="1"/>
  <c r="P3614" i="1"/>
  <c r="Q3614" i="1"/>
  <c r="R3614" i="1"/>
  <c r="S3614" i="1"/>
  <c r="O3613" i="1"/>
  <c r="P3613" i="1"/>
  <c r="Q3613" i="1"/>
  <c r="R3613" i="1"/>
  <c r="S3613" i="1"/>
  <c r="O3612" i="1"/>
  <c r="P3612" i="1"/>
  <c r="Q3612" i="1"/>
  <c r="R3612" i="1"/>
  <c r="S3612" i="1"/>
  <c r="O3611" i="1"/>
  <c r="P3611" i="1"/>
  <c r="Q3611" i="1"/>
  <c r="R3611" i="1"/>
  <c r="S3611" i="1"/>
  <c r="O3610" i="1"/>
  <c r="P3610" i="1"/>
  <c r="Q3610" i="1"/>
  <c r="R3610" i="1"/>
  <c r="S3610" i="1"/>
  <c r="O3609" i="1"/>
  <c r="P3609" i="1"/>
  <c r="Q3609" i="1"/>
  <c r="R3609" i="1"/>
  <c r="S3609" i="1"/>
  <c r="O3608" i="1"/>
  <c r="P3608" i="1"/>
  <c r="Q3608" i="1"/>
  <c r="R3608" i="1"/>
  <c r="S3608" i="1"/>
  <c r="O3606" i="1"/>
  <c r="O3607" i="1"/>
  <c r="P3606" i="1"/>
  <c r="P3607" i="1"/>
  <c r="Q3606" i="1"/>
  <c r="Q3607" i="1"/>
  <c r="R3606" i="1"/>
  <c r="R3607" i="1"/>
  <c r="S3606" i="1"/>
  <c r="S3607" i="1"/>
  <c r="O3605" i="1"/>
  <c r="P3605" i="1"/>
  <c r="Q3605" i="1"/>
  <c r="R3605" i="1"/>
  <c r="S3605" i="1"/>
  <c r="O3603" i="1"/>
  <c r="O3604" i="1"/>
  <c r="P3603" i="1"/>
  <c r="P3604" i="1"/>
  <c r="Q3603" i="1"/>
  <c r="Q3604" i="1"/>
  <c r="R3603" i="1"/>
  <c r="R3604" i="1"/>
  <c r="S3603" i="1"/>
  <c r="S3604" i="1"/>
  <c r="O3602" i="1"/>
  <c r="P3602" i="1"/>
  <c r="Q3602" i="1"/>
  <c r="R3602" i="1"/>
  <c r="S3602" i="1"/>
  <c r="O3601" i="1"/>
  <c r="P3601" i="1"/>
  <c r="Q3601" i="1"/>
  <c r="R3601" i="1"/>
  <c r="S3601" i="1"/>
  <c r="O3600" i="1"/>
  <c r="P3600" i="1"/>
  <c r="Q3600" i="1"/>
  <c r="R3600" i="1"/>
  <c r="S3600" i="1"/>
  <c r="O3599" i="1"/>
  <c r="P3599" i="1"/>
  <c r="Q3599" i="1"/>
  <c r="R3599" i="1"/>
  <c r="S3599" i="1"/>
  <c r="O3595" i="1"/>
  <c r="O3596" i="1"/>
  <c r="O3597" i="1"/>
  <c r="O3598" i="1"/>
  <c r="P3595" i="1"/>
  <c r="P3596" i="1"/>
  <c r="P3597" i="1"/>
  <c r="P3598" i="1"/>
  <c r="Q3595" i="1"/>
  <c r="Q3596" i="1"/>
  <c r="Q3597" i="1"/>
  <c r="Q3598" i="1"/>
  <c r="R3595" i="1"/>
  <c r="R3596" i="1"/>
  <c r="R3597" i="1"/>
  <c r="R3598" i="1"/>
  <c r="S3595" i="1"/>
  <c r="S3596" i="1"/>
  <c r="S3597" i="1"/>
  <c r="S3598" i="1"/>
  <c r="O3594" i="1"/>
  <c r="P3594" i="1"/>
  <c r="Q3594" i="1"/>
  <c r="R3594" i="1"/>
  <c r="S3594" i="1"/>
  <c r="O3593" i="1"/>
  <c r="P3593" i="1"/>
  <c r="Q3593" i="1"/>
  <c r="R3593" i="1"/>
  <c r="S3593" i="1"/>
  <c r="O3592" i="1"/>
  <c r="P3592" i="1"/>
  <c r="Q3592" i="1"/>
  <c r="R3592" i="1"/>
  <c r="S3592" i="1"/>
  <c r="O3590" i="1"/>
  <c r="O3591" i="1"/>
  <c r="P3590" i="1"/>
  <c r="P3591" i="1"/>
  <c r="Q3590" i="1"/>
  <c r="Q3591" i="1"/>
  <c r="R3590" i="1"/>
  <c r="R3591" i="1"/>
  <c r="S3590" i="1"/>
  <c r="S3591" i="1"/>
  <c r="O3589" i="1"/>
  <c r="P3589" i="1"/>
  <c r="Q3589" i="1"/>
  <c r="R3589" i="1"/>
  <c r="S3589" i="1"/>
  <c r="O3588" i="1"/>
  <c r="P3588" i="1"/>
  <c r="Q3588" i="1"/>
  <c r="R3588" i="1"/>
  <c r="S3588" i="1"/>
  <c r="O3587" i="1"/>
  <c r="P3587" i="1"/>
  <c r="Q3587" i="1"/>
  <c r="R3587" i="1"/>
  <c r="S3587" i="1"/>
  <c r="P3586" i="1"/>
  <c r="Q3586" i="1"/>
  <c r="R3586" i="1"/>
  <c r="S3586" i="1"/>
  <c r="O3586" i="1"/>
  <c r="O3584" i="1"/>
  <c r="O3585" i="1"/>
  <c r="P3584" i="1"/>
  <c r="P3585" i="1"/>
  <c r="Q3584" i="1"/>
  <c r="Q3585" i="1"/>
  <c r="R3584" i="1"/>
  <c r="R3585" i="1"/>
  <c r="S3584" i="1"/>
  <c r="S3585" i="1"/>
  <c r="O3577" i="1"/>
  <c r="O3578" i="1"/>
  <c r="O3579" i="1"/>
  <c r="O3580" i="1"/>
  <c r="O3581" i="1"/>
  <c r="O3582" i="1"/>
  <c r="O3583" i="1"/>
  <c r="P3577" i="1"/>
  <c r="P3578" i="1"/>
  <c r="P3579" i="1"/>
  <c r="P3580" i="1"/>
  <c r="P3581" i="1"/>
  <c r="P3582" i="1"/>
  <c r="P3583" i="1"/>
  <c r="Q3577" i="1"/>
  <c r="Q3578" i="1"/>
  <c r="Q3579" i="1"/>
  <c r="Q3580" i="1"/>
  <c r="Q3581" i="1"/>
  <c r="Q3582" i="1"/>
  <c r="Q3583" i="1"/>
  <c r="R3577" i="1"/>
  <c r="R3578" i="1"/>
  <c r="R3579" i="1"/>
  <c r="R3580" i="1"/>
  <c r="R3581" i="1"/>
  <c r="R3582" i="1"/>
  <c r="R3583" i="1"/>
  <c r="S3577" i="1"/>
  <c r="S3578" i="1"/>
  <c r="S3579" i="1"/>
  <c r="S3580" i="1"/>
  <c r="S3581" i="1"/>
  <c r="S3582" i="1"/>
  <c r="S3583" i="1"/>
  <c r="O3576" i="1"/>
  <c r="P3576" i="1"/>
  <c r="Q3576" i="1"/>
  <c r="R3576" i="1"/>
  <c r="S3576" i="1"/>
  <c r="O3573" i="1"/>
  <c r="O3574" i="1"/>
  <c r="O3575" i="1"/>
  <c r="P3573" i="1"/>
  <c r="P3574" i="1"/>
  <c r="P3575" i="1"/>
  <c r="Q3573" i="1"/>
  <c r="Q3574" i="1"/>
  <c r="Q3575" i="1"/>
  <c r="R3573" i="1"/>
  <c r="R3574" i="1"/>
  <c r="R3575" i="1"/>
  <c r="S3573" i="1"/>
  <c r="S3574" i="1"/>
  <c r="S3575" i="1"/>
  <c r="O3565" i="1"/>
  <c r="O3566" i="1"/>
  <c r="O3567" i="1"/>
  <c r="O3568" i="1"/>
  <c r="O3569" i="1"/>
  <c r="O3570" i="1"/>
  <c r="O3571" i="1"/>
  <c r="O3572" i="1"/>
  <c r="P3565" i="1"/>
  <c r="P3566" i="1"/>
  <c r="P3567" i="1"/>
  <c r="P3568" i="1"/>
  <c r="P3569" i="1"/>
  <c r="P3570" i="1"/>
  <c r="P3571" i="1"/>
  <c r="P3572" i="1"/>
  <c r="Q3565" i="1"/>
  <c r="Q3566" i="1"/>
  <c r="Q3567" i="1"/>
  <c r="Q3568" i="1"/>
  <c r="Q3569" i="1"/>
  <c r="Q3570" i="1"/>
  <c r="Q3571" i="1"/>
  <c r="Q3572" i="1"/>
  <c r="R3565" i="1"/>
  <c r="R3566" i="1"/>
  <c r="R3567" i="1"/>
  <c r="R3568" i="1"/>
  <c r="R3569" i="1"/>
  <c r="R3570" i="1"/>
  <c r="R3571" i="1"/>
  <c r="R3572" i="1"/>
  <c r="S3565" i="1"/>
  <c r="S3566" i="1"/>
  <c r="S3567" i="1"/>
  <c r="S3568" i="1"/>
  <c r="S3569" i="1"/>
  <c r="S3570" i="1"/>
  <c r="S3571" i="1"/>
  <c r="S3572" i="1"/>
  <c r="O3564" i="1"/>
  <c r="P3564" i="1"/>
  <c r="Q3564" i="1"/>
  <c r="R3564" i="1"/>
  <c r="S3564" i="1"/>
  <c r="O3563" i="1"/>
  <c r="P3563" i="1"/>
  <c r="Q3563" i="1"/>
  <c r="R3563" i="1"/>
  <c r="S3563" i="1"/>
  <c r="O3562" i="1"/>
  <c r="P3562" i="1"/>
  <c r="Q3562" i="1"/>
  <c r="R3562" i="1"/>
  <c r="S3562" i="1"/>
  <c r="O3561" i="1"/>
  <c r="P3561" i="1"/>
  <c r="Q3561" i="1"/>
  <c r="R3561" i="1"/>
  <c r="S3561" i="1"/>
  <c r="O3557" i="1"/>
  <c r="O3558" i="1"/>
  <c r="O3559" i="1"/>
  <c r="O3560" i="1"/>
  <c r="P3557" i="1"/>
  <c r="P3558" i="1"/>
  <c r="P3559" i="1"/>
  <c r="P3560" i="1"/>
  <c r="Q3557" i="1"/>
  <c r="Q3558" i="1"/>
  <c r="Q3559" i="1"/>
  <c r="Q3560" i="1"/>
  <c r="R3557" i="1"/>
  <c r="R3558" i="1"/>
  <c r="R3559" i="1"/>
  <c r="R3560" i="1"/>
  <c r="S3557" i="1"/>
  <c r="S3558" i="1"/>
  <c r="S3559" i="1"/>
  <c r="S3560" i="1"/>
  <c r="O3556" i="1"/>
  <c r="P3556" i="1"/>
  <c r="Q3556" i="1"/>
  <c r="R3556" i="1"/>
  <c r="S3556" i="1"/>
  <c r="O3555" i="1"/>
  <c r="P3555" i="1"/>
  <c r="Q3555" i="1"/>
  <c r="R3555" i="1"/>
  <c r="S3555" i="1"/>
  <c r="O3553" i="1"/>
  <c r="O3554" i="1"/>
  <c r="P3553" i="1"/>
  <c r="P3554" i="1"/>
  <c r="Q3553" i="1"/>
  <c r="Q3554" i="1"/>
  <c r="R3553" i="1"/>
  <c r="R3554" i="1"/>
  <c r="S3553" i="1"/>
  <c r="S3554" i="1"/>
  <c r="O3552" i="1"/>
  <c r="P3552" i="1"/>
  <c r="Q3552" i="1"/>
  <c r="R3552" i="1"/>
  <c r="S3552" i="1"/>
  <c r="O3551" i="1"/>
  <c r="P3551" i="1"/>
  <c r="Q3551" i="1"/>
  <c r="R3551" i="1"/>
  <c r="S3551" i="1"/>
  <c r="O3550" i="1"/>
  <c r="P3550" i="1"/>
  <c r="Q3550" i="1"/>
  <c r="R3550" i="1"/>
  <c r="S3550" i="1"/>
  <c r="O3549" i="1"/>
  <c r="P3549" i="1"/>
  <c r="Q3549" i="1"/>
  <c r="R3549" i="1"/>
  <c r="S3549" i="1"/>
  <c r="O3548" i="1"/>
  <c r="P3548" i="1"/>
  <c r="Q3548" i="1"/>
  <c r="R3548" i="1"/>
  <c r="S3548" i="1"/>
  <c r="O3547" i="1"/>
  <c r="P3547" i="1"/>
  <c r="Q3547" i="1"/>
  <c r="R3547" i="1"/>
  <c r="S3547" i="1"/>
  <c r="O3546" i="1"/>
  <c r="P3546" i="1"/>
  <c r="Q3546" i="1"/>
  <c r="R3546" i="1"/>
  <c r="S3546" i="1"/>
  <c r="O3545" i="1"/>
  <c r="P3545" i="1"/>
  <c r="Q3545" i="1"/>
  <c r="R3545" i="1"/>
  <c r="S3545" i="1"/>
  <c r="O3544" i="1"/>
  <c r="P3544" i="1"/>
  <c r="Q3544" i="1"/>
  <c r="R3544" i="1"/>
  <c r="S3544" i="1"/>
  <c r="O3543" i="1"/>
  <c r="P3543" i="1"/>
  <c r="Q3543" i="1"/>
  <c r="R3543" i="1"/>
  <c r="S3543" i="1"/>
  <c r="O3542" i="1"/>
  <c r="P3542" i="1"/>
  <c r="Q3542" i="1"/>
  <c r="R3542" i="1"/>
  <c r="S3542" i="1"/>
  <c r="O3541" i="1"/>
  <c r="P3541" i="1"/>
  <c r="Q3541" i="1"/>
  <c r="R3541" i="1"/>
  <c r="S3541" i="1"/>
  <c r="O3540" i="1"/>
  <c r="P3540" i="1"/>
  <c r="Q3540" i="1"/>
  <c r="R3540" i="1"/>
  <c r="S3540" i="1"/>
  <c r="O3538" i="1"/>
  <c r="O3539" i="1"/>
  <c r="P3538" i="1"/>
  <c r="P3539" i="1"/>
  <c r="Q3538" i="1"/>
  <c r="Q3539" i="1"/>
  <c r="R3538" i="1"/>
  <c r="R3539" i="1"/>
  <c r="S3538" i="1"/>
  <c r="S3539" i="1"/>
  <c r="O3537" i="1"/>
  <c r="P3537" i="1"/>
  <c r="Q3537" i="1"/>
  <c r="R3537" i="1"/>
  <c r="S3537" i="1"/>
  <c r="O3536" i="1"/>
  <c r="P3536" i="1"/>
  <c r="Q3536" i="1"/>
  <c r="R3536" i="1"/>
  <c r="S3536" i="1"/>
  <c r="O3535" i="1"/>
  <c r="P3535" i="1"/>
  <c r="Q3535" i="1"/>
  <c r="R3535" i="1"/>
  <c r="S3535" i="1"/>
  <c r="O3534" i="1"/>
  <c r="P3534" i="1"/>
  <c r="Q3534" i="1"/>
  <c r="R3534" i="1"/>
  <c r="S3534" i="1"/>
  <c r="O3533" i="1"/>
  <c r="P3533" i="1"/>
  <c r="Q3533" i="1"/>
  <c r="R3533" i="1"/>
  <c r="S3533" i="1"/>
  <c r="O3531" i="1"/>
  <c r="O3532" i="1"/>
  <c r="P3531" i="1"/>
  <c r="P3532" i="1"/>
  <c r="Q3531" i="1"/>
  <c r="Q3532" i="1"/>
  <c r="R3531" i="1"/>
  <c r="R3532" i="1"/>
  <c r="S3531" i="1"/>
  <c r="S3532" i="1"/>
  <c r="O3530" i="1"/>
  <c r="P3530" i="1"/>
  <c r="Q3530" i="1"/>
  <c r="R3530" i="1"/>
  <c r="S3530" i="1"/>
  <c r="O3529" i="1"/>
  <c r="P3529" i="1"/>
  <c r="Q3529" i="1"/>
  <c r="R3529" i="1"/>
  <c r="S3529" i="1"/>
  <c r="O3525" i="1"/>
  <c r="O3526" i="1"/>
  <c r="O3527" i="1"/>
  <c r="O3528" i="1"/>
  <c r="P3525" i="1"/>
  <c r="P3526" i="1"/>
  <c r="P3527" i="1"/>
  <c r="P3528" i="1"/>
  <c r="Q3525" i="1"/>
  <c r="Q3526" i="1"/>
  <c r="Q3527" i="1"/>
  <c r="Q3528" i="1"/>
  <c r="R3525" i="1"/>
  <c r="R3526" i="1"/>
  <c r="R3527" i="1"/>
  <c r="R3528" i="1"/>
  <c r="S3525" i="1"/>
  <c r="S3526" i="1"/>
  <c r="S3527" i="1"/>
  <c r="S3528" i="1"/>
  <c r="O3524" i="1"/>
  <c r="P3524" i="1"/>
  <c r="Q3524" i="1"/>
  <c r="R3524" i="1"/>
  <c r="S3524" i="1"/>
  <c r="O3523" i="1"/>
  <c r="P3523" i="1"/>
  <c r="Q3523" i="1"/>
  <c r="R3523" i="1"/>
  <c r="S3523" i="1"/>
  <c r="O3522" i="1"/>
  <c r="P3522" i="1"/>
  <c r="Q3522" i="1"/>
  <c r="R3522" i="1"/>
  <c r="S3522" i="1"/>
  <c r="O3521" i="1"/>
  <c r="P3521" i="1"/>
  <c r="Q3521" i="1"/>
  <c r="R3521" i="1"/>
  <c r="S3521" i="1"/>
  <c r="O3517" i="1"/>
  <c r="O3518" i="1"/>
  <c r="O3519" i="1"/>
  <c r="O3520" i="1"/>
  <c r="P3517" i="1"/>
  <c r="P3518" i="1"/>
  <c r="P3519" i="1"/>
  <c r="P3520" i="1"/>
  <c r="Q3517" i="1"/>
  <c r="Q3518" i="1"/>
  <c r="Q3519" i="1"/>
  <c r="Q3520" i="1"/>
  <c r="R3517" i="1"/>
  <c r="R3518" i="1"/>
  <c r="R3519" i="1"/>
  <c r="R3520" i="1"/>
  <c r="S3517" i="1"/>
  <c r="S3518" i="1"/>
  <c r="S3519" i="1"/>
  <c r="S3520" i="1"/>
  <c r="O3513" i="1"/>
  <c r="O3514" i="1"/>
  <c r="O3515" i="1"/>
  <c r="O3516" i="1"/>
  <c r="P3513" i="1"/>
  <c r="P3514" i="1"/>
  <c r="P3515" i="1"/>
  <c r="P3516" i="1"/>
  <c r="Q3513" i="1"/>
  <c r="Q3514" i="1"/>
  <c r="Q3515" i="1"/>
  <c r="Q3516" i="1"/>
  <c r="R3513" i="1"/>
  <c r="R3514" i="1"/>
  <c r="R3515" i="1"/>
  <c r="R3516" i="1"/>
  <c r="S3513" i="1"/>
  <c r="S3514" i="1"/>
  <c r="S3515" i="1"/>
  <c r="S3516" i="1"/>
  <c r="O3512" i="1"/>
  <c r="P3512" i="1"/>
  <c r="Q3512" i="1"/>
  <c r="R3512" i="1"/>
  <c r="S3512" i="1"/>
  <c r="O3511" i="1"/>
  <c r="P3511" i="1"/>
  <c r="Q3511" i="1"/>
  <c r="R3511" i="1"/>
  <c r="S3511" i="1"/>
  <c r="O3510" i="1"/>
  <c r="P3510" i="1"/>
  <c r="Q3510" i="1"/>
  <c r="R3510" i="1"/>
  <c r="S3510" i="1"/>
  <c r="O3509" i="1"/>
  <c r="P3509" i="1"/>
  <c r="Q3509" i="1"/>
  <c r="R3509" i="1"/>
  <c r="S3509" i="1"/>
  <c r="O3508" i="1"/>
  <c r="P3508" i="1"/>
  <c r="Q3508" i="1"/>
  <c r="R3508" i="1"/>
  <c r="S3508" i="1"/>
  <c r="O3507" i="1"/>
  <c r="P3507" i="1"/>
  <c r="Q3507" i="1"/>
  <c r="R3507" i="1"/>
  <c r="S3507" i="1"/>
  <c r="O3506" i="1"/>
  <c r="P3506" i="1"/>
  <c r="Q3506" i="1"/>
  <c r="R3506" i="1"/>
  <c r="S3506" i="1"/>
  <c r="O3502" i="1"/>
  <c r="O3503" i="1"/>
  <c r="O3504" i="1"/>
  <c r="O3505" i="1"/>
  <c r="P3502" i="1"/>
  <c r="P3503" i="1"/>
  <c r="P3504" i="1"/>
  <c r="P3505" i="1"/>
  <c r="Q3502" i="1"/>
  <c r="Q3503" i="1"/>
  <c r="Q3504" i="1"/>
  <c r="Q3505" i="1"/>
  <c r="R3502" i="1"/>
  <c r="R3503" i="1"/>
  <c r="R3504" i="1"/>
  <c r="R3505" i="1"/>
  <c r="S3502" i="1"/>
  <c r="S3503" i="1"/>
  <c r="S3504" i="1"/>
  <c r="S3505" i="1"/>
  <c r="O3499" i="1"/>
  <c r="O3500" i="1"/>
  <c r="O3501" i="1"/>
  <c r="P3499" i="1"/>
  <c r="P3500" i="1"/>
  <c r="P3501" i="1"/>
  <c r="Q3499" i="1"/>
  <c r="Q3500" i="1"/>
  <c r="Q3501" i="1"/>
  <c r="R3499" i="1"/>
  <c r="R3500" i="1"/>
  <c r="R3501" i="1"/>
  <c r="S3499" i="1"/>
  <c r="S3500" i="1"/>
  <c r="S3501" i="1"/>
  <c r="O3498" i="1"/>
  <c r="P3498" i="1"/>
  <c r="Q3498" i="1"/>
  <c r="R3498" i="1"/>
  <c r="S3498" i="1"/>
  <c r="O3497" i="1"/>
  <c r="P3497" i="1"/>
  <c r="Q3497" i="1"/>
  <c r="R3497" i="1"/>
  <c r="S3497" i="1"/>
  <c r="P3496" i="1"/>
  <c r="Q3496" i="1"/>
  <c r="R3496" i="1"/>
  <c r="S3496" i="1"/>
  <c r="O3496" i="1"/>
  <c r="O3495" i="1"/>
  <c r="P3495" i="1"/>
  <c r="Q3495" i="1"/>
  <c r="R3495" i="1"/>
  <c r="S3495" i="1"/>
  <c r="O3494" i="1"/>
  <c r="P3494" i="1"/>
  <c r="Q3494" i="1"/>
  <c r="R3494" i="1"/>
  <c r="S3494" i="1"/>
  <c r="O3493" i="1"/>
  <c r="P3493" i="1"/>
  <c r="Q3493" i="1"/>
  <c r="R3493" i="1"/>
  <c r="S3493" i="1"/>
  <c r="O3492" i="1"/>
  <c r="P3492" i="1"/>
  <c r="Q3492" i="1"/>
  <c r="R3492" i="1"/>
  <c r="S3492" i="1"/>
  <c r="O3491" i="1"/>
  <c r="P3491" i="1"/>
  <c r="Q3491" i="1"/>
  <c r="R3491" i="1"/>
  <c r="S3491" i="1"/>
  <c r="O3490" i="1"/>
  <c r="P3490" i="1"/>
  <c r="Q3490" i="1"/>
  <c r="R3490" i="1"/>
  <c r="S3490" i="1"/>
  <c r="O3489" i="1"/>
  <c r="P3489" i="1"/>
  <c r="Q3489" i="1"/>
  <c r="R3489" i="1"/>
  <c r="S3489" i="1"/>
  <c r="O3488" i="1"/>
  <c r="P3488" i="1"/>
  <c r="Q3488" i="1"/>
  <c r="R3488" i="1"/>
  <c r="S3488" i="1"/>
  <c r="O3487" i="1"/>
  <c r="P3487" i="1"/>
  <c r="Q3487" i="1"/>
  <c r="R3487" i="1"/>
  <c r="S3487" i="1"/>
  <c r="O3486" i="1"/>
  <c r="P3486" i="1"/>
  <c r="Q3486" i="1"/>
  <c r="R3486" i="1"/>
  <c r="S3486" i="1"/>
  <c r="O3485" i="1"/>
  <c r="P3485" i="1"/>
  <c r="Q3485" i="1"/>
  <c r="R3485" i="1"/>
  <c r="S3485" i="1"/>
  <c r="O3484" i="1"/>
  <c r="P3484" i="1"/>
  <c r="Q3484" i="1"/>
  <c r="R3484" i="1"/>
  <c r="S3484" i="1"/>
  <c r="O3483" i="1"/>
  <c r="P3483" i="1"/>
  <c r="Q3483" i="1"/>
  <c r="R3483" i="1"/>
  <c r="S3483" i="1"/>
  <c r="O3482" i="1"/>
  <c r="P3482" i="1"/>
  <c r="Q3482" i="1"/>
  <c r="R3482" i="1"/>
  <c r="S3482" i="1"/>
  <c r="O3481" i="1"/>
  <c r="P3481" i="1"/>
  <c r="Q3481" i="1"/>
  <c r="R3481" i="1"/>
  <c r="S3481" i="1"/>
  <c r="O3479" i="1"/>
  <c r="O3480" i="1"/>
  <c r="P3479" i="1"/>
  <c r="P3480" i="1"/>
  <c r="Q3479" i="1"/>
  <c r="Q3480" i="1"/>
  <c r="R3479" i="1"/>
  <c r="R3480" i="1"/>
  <c r="S3479" i="1"/>
  <c r="S3480" i="1"/>
  <c r="O3478" i="1"/>
  <c r="P3478" i="1"/>
  <c r="Q3478" i="1"/>
  <c r="R3478" i="1"/>
  <c r="S3478" i="1"/>
  <c r="O3477" i="1"/>
  <c r="P3477" i="1"/>
  <c r="Q3477" i="1"/>
  <c r="R3477" i="1"/>
  <c r="S3477" i="1"/>
  <c r="O3476" i="1"/>
  <c r="P3476" i="1"/>
  <c r="Q3476" i="1"/>
  <c r="R3476" i="1"/>
  <c r="S3476" i="1"/>
  <c r="O3475" i="1"/>
  <c r="P3475" i="1"/>
  <c r="Q3475" i="1"/>
  <c r="R3475" i="1"/>
  <c r="S3475" i="1"/>
  <c r="O3474" i="1"/>
  <c r="P3474" i="1"/>
  <c r="Q3474" i="1"/>
  <c r="R3474" i="1"/>
  <c r="S3474" i="1"/>
  <c r="O3473" i="1"/>
  <c r="P3473" i="1"/>
  <c r="Q3473" i="1"/>
  <c r="R3473" i="1"/>
  <c r="S3473" i="1"/>
  <c r="O3472" i="1"/>
  <c r="P3472" i="1"/>
  <c r="Q3472" i="1"/>
  <c r="R3472" i="1"/>
  <c r="S3472" i="1"/>
  <c r="O3471" i="1"/>
  <c r="P3471" i="1"/>
  <c r="Q3471" i="1"/>
  <c r="R3471" i="1"/>
  <c r="S3471" i="1"/>
  <c r="O3470" i="1"/>
  <c r="P3470" i="1"/>
  <c r="Q3470" i="1"/>
  <c r="R3470" i="1"/>
  <c r="S3470" i="1"/>
  <c r="O3469" i="1"/>
  <c r="P3469" i="1"/>
  <c r="Q3469" i="1"/>
  <c r="R3469" i="1"/>
  <c r="S3469" i="1"/>
  <c r="O3468" i="1"/>
  <c r="P3468" i="1"/>
  <c r="Q3468" i="1"/>
  <c r="R3468" i="1"/>
  <c r="S3468" i="1"/>
  <c r="O3467" i="1"/>
  <c r="P3467" i="1"/>
  <c r="Q3467" i="1"/>
  <c r="R3467" i="1"/>
  <c r="S3467" i="1"/>
  <c r="O3466" i="1"/>
  <c r="P3466" i="1"/>
  <c r="Q3466" i="1"/>
  <c r="R3466" i="1"/>
  <c r="S3466" i="1"/>
  <c r="O3465" i="1"/>
  <c r="P3465" i="1"/>
  <c r="Q3465" i="1"/>
  <c r="R3465" i="1"/>
  <c r="S3465" i="1"/>
  <c r="O3464" i="1"/>
  <c r="P3464" i="1"/>
  <c r="Q3464" i="1"/>
  <c r="R3464" i="1"/>
  <c r="S3464" i="1"/>
  <c r="O3461" i="1"/>
  <c r="O3462" i="1"/>
  <c r="O3463" i="1"/>
  <c r="P3461" i="1"/>
  <c r="P3462" i="1"/>
  <c r="P3463" i="1"/>
  <c r="Q3461" i="1"/>
  <c r="Q3462" i="1"/>
  <c r="Q3463" i="1"/>
  <c r="R3461" i="1"/>
  <c r="R3462" i="1"/>
  <c r="R3463" i="1"/>
  <c r="S3461" i="1"/>
  <c r="S3462" i="1"/>
  <c r="S3463" i="1"/>
  <c r="O3460" i="1"/>
  <c r="P3460" i="1"/>
  <c r="Q3460" i="1"/>
  <c r="R3460" i="1"/>
  <c r="S3460" i="1"/>
  <c r="O3458" i="1"/>
  <c r="O3459" i="1"/>
  <c r="P3458" i="1"/>
  <c r="P3459" i="1"/>
  <c r="Q3458" i="1"/>
  <c r="Q3459" i="1"/>
  <c r="R3458" i="1"/>
  <c r="R3459" i="1"/>
  <c r="S3458" i="1"/>
  <c r="S3459" i="1"/>
  <c r="O3457" i="1"/>
  <c r="P3457" i="1"/>
  <c r="Q3457" i="1"/>
  <c r="R3457" i="1"/>
  <c r="S3457" i="1"/>
  <c r="O3456" i="1"/>
  <c r="P3456" i="1"/>
  <c r="Q3456" i="1"/>
  <c r="R3456" i="1"/>
  <c r="S3456" i="1"/>
  <c r="O3455" i="1"/>
  <c r="P3455" i="1"/>
  <c r="Q3455" i="1"/>
  <c r="R3455" i="1"/>
  <c r="S3455" i="1"/>
  <c r="O3454" i="1"/>
  <c r="P3454" i="1"/>
  <c r="Q3454" i="1"/>
  <c r="R3454" i="1"/>
  <c r="S3454" i="1"/>
  <c r="O3453" i="1"/>
  <c r="P3453" i="1"/>
  <c r="Q3453" i="1"/>
  <c r="R3453" i="1"/>
  <c r="S3453" i="1"/>
  <c r="O3452" i="1"/>
  <c r="P3452" i="1"/>
  <c r="Q3452" i="1"/>
  <c r="R3452" i="1"/>
  <c r="S3452" i="1"/>
  <c r="O3451" i="1"/>
  <c r="P3451" i="1"/>
  <c r="Q3451" i="1"/>
  <c r="R3451" i="1"/>
  <c r="S3451" i="1"/>
  <c r="O3450" i="1"/>
  <c r="P3450" i="1"/>
  <c r="Q3450" i="1"/>
  <c r="R3450" i="1"/>
  <c r="S3450" i="1"/>
  <c r="O3449" i="1"/>
  <c r="P3449" i="1"/>
  <c r="Q3449" i="1"/>
  <c r="R3449" i="1"/>
  <c r="S3449" i="1"/>
  <c r="O3448" i="1"/>
  <c r="P3448" i="1"/>
  <c r="Q3448" i="1"/>
  <c r="R3448" i="1"/>
  <c r="S3448" i="1"/>
  <c r="O3447" i="1"/>
  <c r="P3447" i="1"/>
  <c r="Q3447" i="1"/>
  <c r="R3447" i="1"/>
  <c r="S3447" i="1"/>
  <c r="O3446" i="1"/>
  <c r="P3446" i="1"/>
  <c r="Q3446" i="1"/>
  <c r="R3446" i="1"/>
  <c r="S3446" i="1"/>
  <c r="O3445" i="1"/>
  <c r="P3445" i="1"/>
  <c r="Q3445" i="1"/>
  <c r="R3445" i="1"/>
  <c r="S3445" i="1"/>
  <c r="O3444" i="1"/>
  <c r="P3444" i="1"/>
  <c r="Q3444" i="1"/>
  <c r="R3444" i="1"/>
  <c r="S3444" i="1"/>
  <c r="O3443" i="1"/>
  <c r="P3443" i="1"/>
  <c r="Q3443" i="1"/>
  <c r="R3443" i="1"/>
  <c r="S3443" i="1"/>
  <c r="O3442" i="1"/>
  <c r="P3442" i="1"/>
  <c r="Q3442" i="1"/>
  <c r="R3442" i="1"/>
  <c r="S3442" i="1"/>
  <c r="O3441" i="1"/>
  <c r="P3441" i="1"/>
  <c r="Q3441" i="1"/>
  <c r="R3441" i="1"/>
  <c r="S3441" i="1"/>
  <c r="O3440" i="1"/>
  <c r="P3440" i="1"/>
  <c r="Q3440" i="1"/>
  <c r="R3440" i="1"/>
  <c r="S3440" i="1"/>
  <c r="O3438" i="1"/>
  <c r="O3439" i="1"/>
  <c r="P3438" i="1"/>
  <c r="P3439" i="1"/>
  <c r="Q3438" i="1"/>
  <c r="Q3439" i="1"/>
  <c r="R3438" i="1"/>
  <c r="R3439" i="1"/>
  <c r="S3438" i="1"/>
  <c r="S3439" i="1"/>
  <c r="O3437" i="1"/>
  <c r="P3437" i="1"/>
  <c r="Q3437" i="1"/>
  <c r="R3437" i="1"/>
  <c r="S3437" i="1"/>
  <c r="O3435" i="1"/>
  <c r="O3436" i="1"/>
  <c r="P3435" i="1"/>
  <c r="P3436" i="1"/>
  <c r="Q3435" i="1"/>
  <c r="Q3436" i="1"/>
  <c r="R3435" i="1"/>
  <c r="R3436" i="1"/>
  <c r="S3435" i="1"/>
  <c r="S3436" i="1"/>
  <c r="O3434" i="1"/>
  <c r="P3434" i="1"/>
  <c r="Q3434" i="1"/>
  <c r="R3434" i="1"/>
  <c r="S3434" i="1"/>
  <c r="O3433" i="1"/>
  <c r="P3433" i="1"/>
  <c r="Q3433" i="1"/>
  <c r="R3433" i="1"/>
  <c r="S3433" i="1"/>
  <c r="O3432" i="1"/>
  <c r="P3432" i="1"/>
  <c r="Q3432" i="1"/>
  <c r="R3432" i="1"/>
  <c r="S3432" i="1"/>
  <c r="O3431" i="1"/>
  <c r="P3431" i="1"/>
  <c r="Q3431" i="1"/>
  <c r="R3431" i="1"/>
  <c r="S3431" i="1"/>
  <c r="O3430" i="1"/>
  <c r="P3430" i="1"/>
  <c r="Q3430" i="1"/>
  <c r="R3430" i="1"/>
  <c r="S3430" i="1"/>
  <c r="O3429" i="1"/>
  <c r="P3429" i="1"/>
  <c r="Q3429" i="1"/>
  <c r="R3429" i="1"/>
  <c r="S3429" i="1"/>
  <c r="O3428" i="1"/>
  <c r="P3428" i="1"/>
  <c r="Q3428" i="1"/>
  <c r="R3428" i="1"/>
  <c r="S3428" i="1"/>
  <c r="O3427" i="1"/>
  <c r="P3427" i="1"/>
  <c r="Q3427" i="1"/>
  <c r="R3427" i="1"/>
  <c r="S3427" i="1"/>
  <c r="O3426" i="1"/>
  <c r="P3426" i="1"/>
  <c r="Q3426" i="1"/>
  <c r="R3426" i="1"/>
  <c r="S3426" i="1"/>
  <c r="O3425" i="1"/>
  <c r="P3425" i="1"/>
  <c r="Q3425" i="1"/>
  <c r="R3425" i="1"/>
  <c r="S3425" i="1"/>
  <c r="O3424" i="1"/>
  <c r="P3424" i="1"/>
  <c r="Q3424" i="1"/>
  <c r="R3424" i="1"/>
  <c r="S3424" i="1"/>
  <c r="O3423" i="1"/>
  <c r="P3423" i="1"/>
  <c r="Q3423" i="1"/>
  <c r="R3423" i="1"/>
  <c r="S3423" i="1"/>
  <c r="O3422" i="1"/>
  <c r="P3422" i="1"/>
  <c r="Q3422" i="1"/>
  <c r="R3422" i="1"/>
  <c r="S3422" i="1"/>
  <c r="O3421" i="1"/>
  <c r="P3421" i="1"/>
  <c r="Q3421" i="1"/>
  <c r="R3421" i="1"/>
  <c r="S3421" i="1"/>
  <c r="O3420" i="1"/>
  <c r="P3420" i="1"/>
  <c r="Q3420" i="1"/>
  <c r="R3420" i="1"/>
  <c r="S3420" i="1"/>
  <c r="O3419" i="1"/>
  <c r="P3419" i="1"/>
  <c r="Q3419" i="1"/>
  <c r="R3419" i="1"/>
  <c r="S3419" i="1"/>
  <c r="O3418" i="1"/>
  <c r="P3418" i="1"/>
  <c r="Q3418" i="1"/>
  <c r="R3418" i="1"/>
  <c r="S3418" i="1"/>
  <c r="O3417" i="1"/>
  <c r="P3417" i="1"/>
  <c r="Q3417" i="1"/>
  <c r="R3417" i="1"/>
  <c r="S3417" i="1"/>
  <c r="O3416" i="1"/>
  <c r="P3416" i="1"/>
  <c r="Q3416" i="1"/>
  <c r="R3416" i="1"/>
  <c r="S3416" i="1"/>
  <c r="O3415" i="1"/>
  <c r="P3415" i="1"/>
  <c r="Q3415" i="1"/>
  <c r="R3415" i="1"/>
  <c r="S3415" i="1"/>
  <c r="O3413" i="1"/>
  <c r="O3414" i="1"/>
  <c r="P3413" i="1"/>
  <c r="P3414" i="1"/>
  <c r="Q3413" i="1"/>
  <c r="Q3414" i="1"/>
  <c r="R3413" i="1"/>
  <c r="R3414" i="1"/>
  <c r="S3413" i="1"/>
  <c r="S3414" i="1"/>
  <c r="O3407" i="1"/>
  <c r="O3408" i="1"/>
  <c r="O3409" i="1"/>
  <c r="O3410" i="1"/>
  <c r="O3411" i="1"/>
  <c r="O3412" i="1"/>
  <c r="P3407" i="1"/>
  <c r="P3408" i="1"/>
  <c r="P3409" i="1"/>
  <c r="P3410" i="1"/>
  <c r="P3411" i="1"/>
  <c r="P3412" i="1"/>
  <c r="Q3407" i="1"/>
  <c r="Q3408" i="1"/>
  <c r="Q3409" i="1"/>
  <c r="Q3410" i="1"/>
  <c r="Q3411" i="1"/>
  <c r="Q3412" i="1"/>
  <c r="R3407" i="1"/>
  <c r="R3408" i="1"/>
  <c r="R3409" i="1"/>
  <c r="R3410" i="1"/>
  <c r="R3411" i="1"/>
  <c r="R3412" i="1"/>
  <c r="S3407" i="1"/>
  <c r="S3408" i="1"/>
  <c r="S3409" i="1"/>
  <c r="S3410" i="1"/>
  <c r="S3411" i="1"/>
  <c r="S3412" i="1"/>
  <c r="O3404" i="1"/>
  <c r="O3405" i="1"/>
  <c r="O3406" i="1"/>
  <c r="P3404" i="1"/>
  <c r="P3405" i="1"/>
  <c r="P3406" i="1"/>
  <c r="Q3404" i="1"/>
  <c r="Q3405" i="1"/>
  <c r="Q3406" i="1"/>
  <c r="R3404" i="1"/>
  <c r="R3405" i="1"/>
  <c r="R3406" i="1"/>
  <c r="S3404" i="1"/>
  <c r="S3405" i="1"/>
  <c r="S3406" i="1"/>
  <c r="O3402" i="1"/>
  <c r="O3403" i="1"/>
  <c r="P3402" i="1"/>
  <c r="P3403" i="1"/>
  <c r="Q3402" i="1"/>
  <c r="Q3403" i="1"/>
  <c r="R3402" i="1"/>
  <c r="R3403" i="1"/>
  <c r="S3402" i="1"/>
  <c r="S3403" i="1"/>
  <c r="O3401" i="1"/>
  <c r="P3401" i="1"/>
  <c r="Q3401" i="1"/>
  <c r="R3401" i="1"/>
  <c r="S3401" i="1"/>
  <c r="O3398" i="1"/>
  <c r="O3399" i="1"/>
  <c r="O3400" i="1"/>
  <c r="P3398" i="1"/>
  <c r="P3399" i="1"/>
  <c r="P3400" i="1"/>
  <c r="Q3398" i="1"/>
  <c r="Q3399" i="1"/>
  <c r="Q3400" i="1"/>
  <c r="R3398" i="1"/>
  <c r="R3399" i="1"/>
  <c r="R3400" i="1"/>
  <c r="S3398" i="1"/>
  <c r="S3399" i="1"/>
  <c r="S3400" i="1"/>
  <c r="O3394" i="1"/>
  <c r="O3395" i="1"/>
  <c r="O3396" i="1"/>
  <c r="O3397" i="1"/>
  <c r="P3394" i="1"/>
  <c r="P3395" i="1"/>
  <c r="P3396" i="1"/>
  <c r="P3397" i="1"/>
  <c r="Q3394" i="1"/>
  <c r="Q3395" i="1"/>
  <c r="Q3396" i="1"/>
  <c r="Q3397" i="1"/>
  <c r="R3394" i="1"/>
  <c r="R3395" i="1"/>
  <c r="R3396" i="1"/>
  <c r="R3397" i="1"/>
  <c r="S3394" i="1"/>
  <c r="S3395" i="1"/>
  <c r="S3396" i="1"/>
  <c r="S3397" i="1"/>
  <c r="O3391" i="1"/>
  <c r="O3392" i="1"/>
  <c r="O3393" i="1"/>
  <c r="P3391" i="1"/>
  <c r="P3392" i="1"/>
  <c r="P3393" i="1"/>
  <c r="Q3391" i="1"/>
  <c r="Q3392" i="1"/>
  <c r="Q3393" i="1"/>
  <c r="R3391" i="1"/>
  <c r="R3392" i="1"/>
  <c r="R3393" i="1"/>
  <c r="S3391" i="1"/>
  <c r="S3392" i="1"/>
  <c r="S3393" i="1"/>
  <c r="O3390" i="1"/>
  <c r="P3390" i="1"/>
  <c r="Q3390" i="1"/>
  <c r="R3390" i="1"/>
  <c r="S3390" i="1"/>
  <c r="O3389" i="1"/>
  <c r="P3389" i="1"/>
  <c r="Q3389" i="1"/>
  <c r="R3389" i="1"/>
  <c r="S3389" i="1"/>
  <c r="O3388" i="1"/>
  <c r="P3388" i="1"/>
  <c r="Q3388" i="1"/>
  <c r="R3388" i="1"/>
  <c r="S3388" i="1"/>
  <c r="O3387" i="1"/>
  <c r="P3387" i="1"/>
  <c r="Q3387" i="1"/>
  <c r="R3387" i="1"/>
  <c r="S3387" i="1"/>
  <c r="O3383" i="1"/>
  <c r="O3384" i="1"/>
  <c r="O3385" i="1"/>
  <c r="O3386" i="1"/>
  <c r="P3383" i="1"/>
  <c r="P3384" i="1"/>
  <c r="P3385" i="1"/>
  <c r="P3386" i="1"/>
  <c r="Q3383" i="1"/>
  <c r="Q3384" i="1"/>
  <c r="Q3385" i="1"/>
  <c r="Q3386" i="1"/>
  <c r="R3383" i="1"/>
  <c r="R3384" i="1"/>
  <c r="R3385" i="1"/>
  <c r="R3386" i="1"/>
  <c r="S3383" i="1"/>
  <c r="S3384" i="1"/>
  <c r="S3385" i="1"/>
  <c r="S3386" i="1"/>
  <c r="O3381" i="1"/>
  <c r="O3382" i="1"/>
  <c r="P3381" i="1"/>
  <c r="P3382" i="1"/>
  <c r="Q3381" i="1"/>
  <c r="Q3382" i="1"/>
  <c r="R3381" i="1"/>
  <c r="R3382" i="1"/>
  <c r="S3381" i="1"/>
  <c r="S3382" i="1"/>
  <c r="O3380" i="1"/>
  <c r="P3380" i="1"/>
  <c r="Q3380" i="1"/>
  <c r="R3380" i="1"/>
  <c r="S3380" i="1"/>
  <c r="O3379" i="1"/>
  <c r="P3379" i="1"/>
  <c r="Q3379" i="1"/>
  <c r="R3379" i="1"/>
  <c r="S3379" i="1"/>
  <c r="O3378" i="1"/>
  <c r="P3378" i="1"/>
  <c r="Q3378" i="1"/>
  <c r="R3378" i="1"/>
  <c r="S3378" i="1"/>
  <c r="O3377" i="1"/>
  <c r="P3377" i="1"/>
  <c r="Q3377" i="1"/>
  <c r="R3377" i="1"/>
  <c r="S3377" i="1"/>
  <c r="O3376" i="1"/>
  <c r="P3376" i="1"/>
  <c r="Q3376" i="1"/>
  <c r="R3376" i="1"/>
  <c r="S3376" i="1"/>
  <c r="O3375" i="1"/>
  <c r="P3375" i="1"/>
  <c r="Q3375" i="1"/>
  <c r="R3375" i="1"/>
  <c r="S3375" i="1"/>
  <c r="O3374" i="1"/>
  <c r="P3374" i="1"/>
  <c r="Q3374" i="1"/>
  <c r="R3374" i="1"/>
  <c r="S3374" i="1"/>
  <c r="O3373" i="1"/>
  <c r="P3373" i="1"/>
  <c r="Q3373" i="1"/>
  <c r="R3373" i="1"/>
  <c r="S3373" i="1"/>
  <c r="O3372" i="1"/>
  <c r="P3372" i="1"/>
  <c r="Q3372" i="1"/>
  <c r="R3372" i="1"/>
  <c r="S3372" i="1"/>
  <c r="O3371" i="1"/>
  <c r="P3371" i="1"/>
  <c r="Q3371" i="1"/>
  <c r="R3371" i="1"/>
  <c r="S3371" i="1"/>
  <c r="O3370" i="1"/>
  <c r="P3370" i="1"/>
  <c r="Q3370" i="1"/>
  <c r="R3370" i="1"/>
  <c r="S3370" i="1"/>
  <c r="O3368" i="1"/>
  <c r="O3369" i="1"/>
  <c r="P3368" i="1"/>
  <c r="P3369" i="1"/>
  <c r="Q3368" i="1"/>
  <c r="Q3369" i="1"/>
  <c r="R3368" i="1"/>
  <c r="R3369" i="1"/>
  <c r="S3368" i="1"/>
  <c r="S3369" i="1"/>
  <c r="O3367" i="1"/>
  <c r="P3367" i="1"/>
  <c r="Q3367" i="1"/>
  <c r="R3367" i="1"/>
  <c r="S3367" i="1"/>
  <c r="O3366" i="1"/>
  <c r="P3366" i="1"/>
  <c r="Q3366" i="1"/>
  <c r="R3366" i="1"/>
  <c r="S3366" i="1"/>
  <c r="O3365" i="1"/>
  <c r="P3365" i="1"/>
  <c r="Q3365" i="1"/>
  <c r="R3365" i="1"/>
  <c r="S3365" i="1"/>
  <c r="O3363" i="1"/>
  <c r="O3364" i="1"/>
  <c r="P3363" i="1"/>
  <c r="P3364" i="1"/>
  <c r="Q3363" i="1"/>
  <c r="Q3364" i="1"/>
  <c r="R3363" i="1"/>
  <c r="R3364" i="1"/>
  <c r="S3363" i="1"/>
  <c r="S3364" i="1"/>
  <c r="O3362" i="1"/>
  <c r="P3362" i="1"/>
  <c r="Q3362" i="1"/>
  <c r="R3362" i="1"/>
  <c r="S3362" i="1"/>
  <c r="O3361" i="1"/>
  <c r="P3361" i="1"/>
  <c r="Q3361" i="1"/>
  <c r="R3361" i="1"/>
  <c r="S3361" i="1"/>
  <c r="O3360" i="1"/>
  <c r="P3360" i="1"/>
  <c r="Q3360" i="1"/>
  <c r="R3360" i="1"/>
  <c r="S3360" i="1"/>
  <c r="O3359" i="1"/>
  <c r="P3359" i="1"/>
  <c r="Q3359" i="1"/>
  <c r="R3359" i="1"/>
  <c r="S3359" i="1"/>
  <c r="O3358" i="1"/>
  <c r="P3358" i="1"/>
  <c r="Q3358" i="1"/>
  <c r="R3358" i="1"/>
  <c r="S3358" i="1"/>
  <c r="O3357" i="1"/>
  <c r="P3357" i="1"/>
  <c r="Q3357" i="1"/>
  <c r="R3357" i="1"/>
  <c r="S3357" i="1"/>
  <c r="O3356" i="1"/>
  <c r="P3356" i="1"/>
  <c r="Q3356" i="1"/>
  <c r="R3356" i="1"/>
  <c r="S3356" i="1"/>
  <c r="O3355" i="1"/>
  <c r="P3355" i="1"/>
  <c r="Q3355" i="1"/>
  <c r="R3355" i="1"/>
  <c r="S3355" i="1"/>
  <c r="O3354" i="1"/>
  <c r="P3354" i="1"/>
  <c r="Q3354" i="1"/>
  <c r="R3354" i="1"/>
  <c r="S3354" i="1"/>
  <c r="O3352" i="1"/>
  <c r="O3353" i="1"/>
  <c r="P3352" i="1"/>
  <c r="P3353" i="1"/>
  <c r="Q3352" i="1"/>
  <c r="Q3353" i="1"/>
  <c r="R3352" i="1"/>
  <c r="R3353" i="1"/>
  <c r="S3352" i="1"/>
  <c r="S3353" i="1"/>
  <c r="O3351" i="1"/>
  <c r="P3351" i="1"/>
  <c r="Q3351" i="1"/>
  <c r="R3351" i="1"/>
  <c r="S3351" i="1"/>
  <c r="O3350" i="1"/>
  <c r="P3350" i="1"/>
  <c r="Q3350" i="1"/>
  <c r="R3350" i="1"/>
  <c r="S3350" i="1"/>
  <c r="O3349" i="1"/>
  <c r="P3349" i="1"/>
  <c r="Q3349" i="1"/>
  <c r="R3349" i="1"/>
  <c r="S3349" i="1"/>
  <c r="O3348" i="1"/>
  <c r="P3348" i="1"/>
  <c r="Q3348" i="1"/>
  <c r="R3348" i="1"/>
  <c r="S3348" i="1"/>
  <c r="O3347" i="1"/>
  <c r="P3347" i="1"/>
  <c r="Q3347" i="1"/>
  <c r="R3347" i="1"/>
  <c r="S3347" i="1"/>
  <c r="O3346" i="1"/>
  <c r="P3346" i="1"/>
  <c r="Q3346" i="1"/>
  <c r="R3346" i="1"/>
  <c r="S3346" i="1"/>
  <c r="O3345" i="1"/>
  <c r="P3345" i="1"/>
  <c r="Q3345" i="1"/>
  <c r="R3345" i="1"/>
  <c r="S3345" i="1"/>
  <c r="O3344" i="1"/>
  <c r="P3344" i="1"/>
  <c r="Q3344" i="1"/>
  <c r="R3344" i="1"/>
  <c r="S3344" i="1"/>
  <c r="O3343" i="1"/>
  <c r="P3343" i="1"/>
  <c r="Q3343" i="1"/>
  <c r="R3343" i="1"/>
  <c r="S3343" i="1"/>
  <c r="O3342" i="1"/>
  <c r="P3342" i="1"/>
  <c r="Q3342" i="1"/>
  <c r="R3342" i="1"/>
  <c r="S3342" i="1"/>
  <c r="O3341" i="1"/>
  <c r="P3341" i="1"/>
  <c r="Q3341" i="1"/>
  <c r="R3341" i="1"/>
  <c r="S3341" i="1"/>
  <c r="O3340" i="1"/>
  <c r="P3340" i="1"/>
  <c r="Q3340" i="1"/>
  <c r="R3340" i="1"/>
  <c r="S3340" i="1"/>
  <c r="O3339" i="1"/>
  <c r="P3339" i="1"/>
  <c r="Q3339" i="1"/>
  <c r="R3339" i="1"/>
  <c r="S3339" i="1"/>
  <c r="O3338" i="1"/>
  <c r="P3338" i="1"/>
  <c r="Q3338" i="1"/>
  <c r="R3338" i="1"/>
  <c r="S3338" i="1"/>
  <c r="O3337" i="1"/>
  <c r="P3337" i="1"/>
  <c r="Q3337" i="1"/>
  <c r="R3337" i="1"/>
  <c r="S3337" i="1"/>
  <c r="O3336" i="1"/>
  <c r="P3336" i="1"/>
  <c r="Q3336" i="1"/>
  <c r="R3336" i="1"/>
  <c r="S3336" i="1"/>
  <c r="O3335" i="1"/>
  <c r="P3335" i="1"/>
  <c r="Q3335" i="1"/>
  <c r="R3335" i="1"/>
  <c r="S3335" i="1"/>
  <c r="O3334" i="1"/>
  <c r="P3334" i="1"/>
  <c r="Q3334" i="1"/>
  <c r="R3334" i="1"/>
  <c r="S3334" i="1"/>
  <c r="O3333" i="1"/>
  <c r="P3333" i="1"/>
  <c r="Q3333" i="1"/>
  <c r="R3333" i="1"/>
  <c r="S3333" i="1"/>
  <c r="O3331" i="1"/>
  <c r="O3332" i="1"/>
  <c r="P3331" i="1"/>
  <c r="P3332" i="1"/>
  <c r="Q3331" i="1"/>
  <c r="Q3332" i="1"/>
  <c r="R3331" i="1"/>
  <c r="R3332" i="1"/>
  <c r="S3331" i="1"/>
  <c r="S3332" i="1"/>
  <c r="O3330" i="1"/>
  <c r="P3330" i="1"/>
  <c r="Q3330" i="1"/>
  <c r="R3330" i="1"/>
  <c r="S3330" i="1"/>
  <c r="O3329" i="1"/>
  <c r="P3329" i="1"/>
  <c r="Q3329" i="1"/>
  <c r="R3329" i="1"/>
  <c r="S3329" i="1"/>
  <c r="O3328" i="1"/>
  <c r="P3328" i="1"/>
  <c r="Q3328" i="1"/>
  <c r="R3328" i="1"/>
  <c r="S3328" i="1"/>
  <c r="O3327" i="1"/>
  <c r="P3327" i="1"/>
  <c r="Q3327" i="1"/>
  <c r="R3327" i="1"/>
  <c r="S3327" i="1"/>
  <c r="O3325" i="1"/>
  <c r="O3326" i="1"/>
  <c r="P3325" i="1"/>
  <c r="P3326" i="1"/>
  <c r="Q3325" i="1"/>
  <c r="Q3326" i="1"/>
  <c r="R3325" i="1"/>
  <c r="R3326" i="1"/>
  <c r="S3325" i="1"/>
  <c r="S3326" i="1"/>
  <c r="O3324" i="1"/>
  <c r="P3324" i="1"/>
  <c r="Q3324" i="1"/>
  <c r="R3324" i="1"/>
  <c r="S3324" i="1"/>
  <c r="O3323" i="1"/>
  <c r="P3323" i="1"/>
  <c r="Q3323" i="1"/>
  <c r="R3323" i="1"/>
  <c r="S3323" i="1"/>
  <c r="O3319" i="1"/>
  <c r="O3320" i="1"/>
  <c r="O3321" i="1"/>
  <c r="O3322" i="1"/>
  <c r="P3319" i="1"/>
  <c r="P3320" i="1"/>
  <c r="P3321" i="1"/>
  <c r="P3322" i="1"/>
  <c r="Q3319" i="1"/>
  <c r="Q3320" i="1"/>
  <c r="Q3321" i="1"/>
  <c r="Q3322" i="1"/>
  <c r="R3319" i="1"/>
  <c r="R3320" i="1"/>
  <c r="R3321" i="1"/>
  <c r="R3322" i="1"/>
  <c r="S3319" i="1"/>
  <c r="S3320" i="1"/>
  <c r="S3321" i="1"/>
  <c r="S3322" i="1"/>
  <c r="O3318" i="1"/>
  <c r="P3318" i="1"/>
  <c r="Q3318" i="1"/>
  <c r="R3318" i="1"/>
  <c r="S3318" i="1"/>
  <c r="O3314" i="1"/>
  <c r="O3315" i="1"/>
  <c r="O3316" i="1"/>
  <c r="O3317" i="1"/>
  <c r="P3314" i="1"/>
  <c r="P3315" i="1"/>
  <c r="P3316" i="1"/>
  <c r="P3317" i="1"/>
  <c r="Q3314" i="1"/>
  <c r="Q3315" i="1"/>
  <c r="Q3316" i="1"/>
  <c r="Q3317" i="1"/>
  <c r="R3314" i="1"/>
  <c r="R3315" i="1"/>
  <c r="R3316" i="1"/>
  <c r="R3317" i="1"/>
  <c r="S3314" i="1"/>
  <c r="S3315" i="1"/>
  <c r="S3316" i="1"/>
  <c r="S3317" i="1"/>
  <c r="O3313" i="1"/>
  <c r="P3313" i="1"/>
  <c r="Q3313" i="1"/>
  <c r="R3313" i="1"/>
  <c r="S3313" i="1"/>
  <c r="O3312" i="1"/>
  <c r="P3312" i="1"/>
  <c r="Q3312" i="1"/>
  <c r="R3312" i="1"/>
  <c r="S3312" i="1"/>
  <c r="O3311" i="1"/>
  <c r="P3311" i="1"/>
  <c r="Q3311" i="1"/>
  <c r="R3311" i="1"/>
  <c r="S3311" i="1"/>
  <c r="O3310" i="1"/>
  <c r="P3310" i="1"/>
  <c r="Q3310" i="1"/>
  <c r="R3310" i="1"/>
  <c r="S3310" i="1"/>
  <c r="O3309" i="1"/>
  <c r="P3309" i="1"/>
  <c r="Q3309" i="1"/>
  <c r="R3309" i="1"/>
  <c r="S3309" i="1"/>
  <c r="O3308" i="1"/>
  <c r="P3308" i="1"/>
  <c r="Q3308" i="1"/>
  <c r="R3308" i="1"/>
  <c r="S3308" i="1"/>
  <c r="O3307" i="1"/>
  <c r="P3307" i="1"/>
  <c r="Q3307" i="1"/>
  <c r="R3307" i="1"/>
  <c r="S3307" i="1"/>
  <c r="O3306" i="1"/>
  <c r="P3306" i="1"/>
  <c r="Q3306" i="1"/>
  <c r="R3306" i="1"/>
  <c r="S3306" i="1"/>
  <c r="O3305" i="1"/>
  <c r="P3305" i="1"/>
  <c r="Q3305" i="1"/>
  <c r="R3305" i="1"/>
  <c r="S3305" i="1"/>
  <c r="O3304" i="1"/>
  <c r="P3304" i="1"/>
  <c r="Q3304" i="1"/>
  <c r="R3304" i="1"/>
  <c r="S3304" i="1"/>
  <c r="O3303" i="1"/>
  <c r="P3303" i="1"/>
  <c r="Q3303" i="1"/>
  <c r="R3303" i="1"/>
  <c r="S3303" i="1"/>
  <c r="O3302" i="1"/>
  <c r="P3302" i="1"/>
  <c r="Q3302" i="1"/>
  <c r="R3302" i="1"/>
  <c r="S3302" i="1"/>
  <c r="O3301" i="1"/>
  <c r="P3301" i="1"/>
  <c r="Q3301" i="1"/>
  <c r="R3301" i="1"/>
  <c r="S3301" i="1"/>
  <c r="O3300" i="1"/>
  <c r="P3300" i="1"/>
  <c r="Q3300" i="1"/>
  <c r="R3300" i="1"/>
  <c r="S3300" i="1"/>
  <c r="O3297" i="1"/>
  <c r="O3298" i="1"/>
  <c r="O3299" i="1"/>
  <c r="P3297" i="1"/>
  <c r="P3298" i="1"/>
  <c r="P3299" i="1"/>
  <c r="Q3297" i="1"/>
  <c r="Q3298" i="1"/>
  <c r="Q3299" i="1"/>
  <c r="R3297" i="1"/>
  <c r="R3298" i="1"/>
  <c r="R3299" i="1"/>
  <c r="S3297" i="1"/>
  <c r="S3298" i="1"/>
  <c r="S3299" i="1"/>
  <c r="O3296" i="1"/>
  <c r="P3296" i="1"/>
  <c r="Q3296" i="1"/>
  <c r="R3296" i="1"/>
  <c r="S3296" i="1"/>
  <c r="O3295" i="1"/>
  <c r="P3295" i="1"/>
  <c r="Q3295" i="1"/>
  <c r="R3295" i="1"/>
  <c r="S3295" i="1"/>
  <c r="O3294" i="1"/>
  <c r="P3294" i="1"/>
  <c r="Q3294" i="1"/>
  <c r="R3294" i="1"/>
  <c r="S3294" i="1"/>
  <c r="O3293" i="1"/>
  <c r="P3293" i="1"/>
  <c r="Q3293" i="1"/>
  <c r="R3293" i="1"/>
  <c r="S3293" i="1"/>
  <c r="O3292" i="1"/>
  <c r="P3292" i="1"/>
  <c r="Q3292" i="1"/>
  <c r="R3292" i="1"/>
  <c r="S3292" i="1"/>
  <c r="O3290" i="1"/>
  <c r="O3291" i="1"/>
  <c r="P3290" i="1"/>
  <c r="P3291" i="1"/>
  <c r="Q3290" i="1"/>
  <c r="Q3291" i="1"/>
  <c r="R3290" i="1"/>
  <c r="R3291" i="1"/>
  <c r="S3290" i="1"/>
  <c r="S3291" i="1"/>
  <c r="O3289" i="1"/>
  <c r="P3289" i="1"/>
  <c r="Q3289" i="1"/>
  <c r="R3289" i="1"/>
  <c r="S3289" i="1"/>
  <c r="O3288" i="1"/>
  <c r="P3288" i="1"/>
  <c r="Q3288" i="1"/>
  <c r="R3288" i="1"/>
  <c r="S3288" i="1"/>
  <c r="O3287" i="1"/>
  <c r="P3287" i="1"/>
  <c r="Q3287" i="1"/>
  <c r="R3287" i="1"/>
  <c r="S3287" i="1"/>
  <c r="O3286" i="1"/>
  <c r="P3286" i="1"/>
  <c r="Q3286" i="1"/>
  <c r="R3286" i="1"/>
  <c r="S3286" i="1"/>
  <c r="O3285" i="1"/>
  <c r="P3285" i="1"/>
  <c r="Q3285" i="1"/>
  <c r="R3285" i="1"/>
  <c r="S3285" i="1"/>
  <c r="O3284" i="1"/>
  <c r="P3284" i="1"/>
  <c r="Q3284" i="1"/>
  <c r="R3284" i="1"/>
  <c r="S3284" i="1"/>
  <c r="O3283" i="1"/>
  <c r="P3283" i="1"/>
  <c r="Q3283" i="1"/>
  <c r="R3283" i="1"/>
  <c r="S3283" i="1"/>
  <c r="O3282" i="1"/>
  <c r="P3282" i="1"/>
  <c r="Q3282" i="1"/>
  <c r="R3282" i="1"/>
  <c r="S3282" i="1"/>
  <c r="O3281" i="1"/>
  <c r="P3281" i="1"/>
  <c r="Q3281" i="1"/>
  <c r="R3281" i="1"/>
  <c r="S3281" i="1"/>
  <c r="O3280" i="1"/>
  <c r="P3280" i="1"/>
  <c r="Q3280" i="1"/>
  <c r="R3280" i="1"/>
  <c r="S3280" i="1"/>
  <c r="O3278" i="1"/>
  <c r="O3279" i="1"/>
  <c r="P3278" i="1"/>
  <c r="P3279" i="1"/>
  <c r="Q3278" i="1"/>
  <c r="Q3279" i="1"/>
  <c r="R3278" i="1"/>
  <c r="R3279" i="1"/>
  <c r="S3278" i="1"/>
  <c r="S3279" i="1"/>
  <c r="O3277" i="1"/>
  <c r="P3277" i="1"/>
  <c r="Q3277" i="1"/>
  <c r="R3277" i="1"/>
  <c r="S3277" i="1"/>
  <c r="O3275" i="1"/>
  <c r="O3276" i="1"/>
  <c r="P3275" i="1"/>
  <c r="P3276" i="1"/>
  <c r="Q3275" i="1"/>
  <c r="Q3276" i="1"/>
  <c r="R3275" i="1"/>
  <c r="R3276" i="1"/>
  <c r="S3275" i="1"/>
  <c r="S3276" i="1"/>
  <c r="O3274" i="1"/>
  <c r="P3274" i="1"/>
  <c r="Q3274" i="1"/>
  <c r="R3274" i="1"/>
  <c r="S3274" i="1"/>
  <c r="O3271" i="1"/>
  <c r="O3272" i="1"/>
  <c r="O3273" i="1"/>
  <c r="P3271" i="1"/>
  <c r="P3272" i="1"/>
  <c r="P3273" i="1"/>
  <c r="Q3271" i="1"/>
  <c r="Q3272" i="1"/>
  <c r="Q3273" i="1"/>
  <c r="R3271" i="1"/>
  <c r="R3272" i="1"/>
  <c r="R3273" i="1"/>
  <c r="S3271" i="1"/>
  <c r="S3272" i="1"/>
  <c r="S3273" i="1"/>
  <c r="O3270" i="1"/>
  <c r="P3270" i="1"/>
  <c r="Q3270" i="1"/>
  <c r="R3270" i="1"/>
  <c r="S3270" i="1"/>
  <c r="O3266" i="1"/>
  <c r="O3267" i="1"/>
  <c r="O3268" i="1"/>
  <c r="O3269" i="1"/>
  <c r="P3266" i="1"/>
  <c r="P3267" i="1"/>
  <c r="P3268" i="1"/>
  <c r="P3269" i="1"/>
  <c r="Q3266" i="1"/>
  <c r="Q3267" i="1"/>
  <c r="Q3268" i="1"/>
  <c r="Q3269" i="1"/>
  <c r="R3266" i="1"/>
  <c r="R3267" i="1"/>
  <c r="R3268" i="1"/>
  <c r="R3269" i="1"/>
  <c r="S3266" i="1"/>
  <c r="S3267" i="1"/>
  <c r="S3268" i="1"/>
  <c r="S3269" i="1"/>
  <c r="O3265" i="1"/>
  <c r="P3265" i="1"/>
  <c r="Q3265" i="1"/>
  <c r="R3265" i="1"/>
  <c r="S3265" i="1"/>
  <c r="O3264" i="1"/>
  <c r="P3264" i="1"/>
  <c r="Q3264" i="1"/>
  <c r="R3264" i="1"/>
  <c r="S3264" i="1"/>
  <c r="O3260" i="1"/>
  <c r="O3261" i="1"/>
  <c r="O3262" i="1"/>
  <c r="O3263" i="1"/>
  <c r="P3260" i="1"/>
  <c r="P3261" i="1"/>
  <c r="P3262" i="1"/>
  <c r="P3263" i="1"/>
  <c r="Q3260" i="1"/>
  <c r="Q3261" i="1"/>
  <c r="Q3262" i="1"/>
  <c r="Q3263" i="1"/>
  <c r="R3260" i="1"/>
  <c r="R3261" i="1"/>
  <c r="R3262" i="1"/>
  <c r="R3263" i="1"/>
  <c r="S3260" i="1"/>
  <c r="S3261" i="1"/>
  <c r="S3262" i="1"/>
  <c r="S3263" i="1"/>
  <c r="O3259" i="1"/>
  <c r="P3259" i="1"/>
  <c r="Q3259" i="1"/>
  <c r="R3259" i="1"/>
  <c r="S3259" i="1"/>
  <c r="O3258" i="1"/>
  <c r="P3258" i="1"/>
  <c r="Q3258" i="1"/>
  <c r="R3258" i="1"/>
  <c r="S3258" i="1"/>
  <c r="O3257" i="1"/>
  <c r="P3257" i="1"/>
  <c r="Q3257" i="1"/>
  <c r="R3257" i="1"/>
  <c r="S3257" i="1"/>
  <c r="O3256" i="1"/>
  <c r="P3256" i="1"/>
  <c r="Q3256" i="1"/>
  <c r="R3256" i="1"/>
  <c r="S3256" i="1"/>
  <c r="O3255" i="1"/>
  <c r="P3255" i="1"/>
  <c r="Q3255" i="1"/>
  <c r="R3255" i="1"/>
  <c r="S3255" i="1"/>
  <c r="O3254" i="1"/>
  <c r="P3254" i="1"/>
  <c r="Q3254" i="1"/>
  <c r="R3254" i="1"/>
  <c r="S3254" i="1"/>
  <c r="P3253" i="1"/>
  <c r="Q3253" i="1"/>
  <c r="R3253" i="1"/>
  <c r="S3253" i="1"/>
  <c r="O3253" i="1"/>
  <c r="O3252" i="1"/>
  <c r="P3252" i="1"/>
  <c r="Q3252" i="1"/>
  <c r="R3252" i="1"/>
  <c r="S3252" i="1"/>
  <c r="O3251" i="1"/>
  <c r="P3251" i="1"/>
  <c r="Q3251" i="1"/>
  <c r="R3251" i="1"/>
  <c r="S3251" i="1"/>
  <c r="O3250" i="1"/>
  <c r="P3250" i="1"/>
  <c r="Q3250" i="1"/>
  <c r="R3250" i="1"/>
  <c r="S3250" i="1"/>
  <c r="O3249" i="1"/>
  <c r="P3249" i="1"/>
  <c r="Q3249" i="1"/>
  <c r="R3249" i="1"/>
  <c r="S3249" i="1"/>
  <c r="O3248" i="1"/>
  <c r="P3248" i="1"/>
  <c r="Q3248" i="1"/>
  <c r="R3248" i="1"/>
  <c r="S3248" i="1"/>
  <c r="O3244" i="1"/>
  <c r="O3245" i="1"/>
  <c r="O3246" i="1"/>
  <c r="O3247" i="1"/>
  <c r="P3244" i="1"/>
  <c r="P3245" i="1"/>
  <c r="P3246" i="1"/>
  <c r="P3247" i="1"/>
  <c r="Q3244" i="1"/>
  <c r="Q3245" i="1"/>
  <c r="Q3246" i="1"/>
  <c r="Q3247" i="1"/>
  <c r="R3244" i="1"/>
  <c r="R3245" i="1"/>
  <c r="R3246" i="1"/>
  <c r="R3247" i="1"/>
  <c r="S3244" i="1"/>
  <c r="S3245" i="1"/>
  <c r="S3246" i="1"/>
  <c r="S3247" i="1"/>
  <c r="O3243" i="1"/>
  <c r="P3243" i="1"/>
  <c r="Q3243" i="1"/>
  <c r="R3243" i="1"/>
  <c r="S3243" i="1"/>
  <c r="O3242" i="1"/>
  <c r="P3242" i="1"/>
  <c r="Q3242" i="1"/>
  <c r="R3242" i="1"/>
  <c r="S3242" i="1"/>
  <c r="O3241" i="1"/>
  <c r="P3241" i="1"/>
  <c r="Q3241" i="1"/>
  <c r="R3241" i="1"/>
  <c r="S3241" i="1"/>
  <c r="O3240" i="1"/>
  <c r="P3240" i="1"/>
  <c r="Q3240" i="1"/>
  <c r="R3240" i="1"/>
  <c r="S3240" i="1"/>
  <c r="O3239" i="1"/>
  <c r="P3239" i="1"/>
  <c r="Q3239" i="1"/>
  <c r="R3239" i="1"/>
  <c r="S3239" i="1"/>
  <c r="O3238" i="1"/>
  <c r="P3238" i="1"/>
  <c r="Q3238" i="1"/>
  <c r="R3238" i="1"/>
  <c r="S3238" i="1"/>
  <c r="O3237" i="1"/>
  <c r="P3237" i="1"/>
  <c r="Q3237" i="1"/>
  <c r="R3237" i="1"/>
  <c r="S3237" i="1"/>
  <c r="O3236" i="1"/>
  <c r="P3236" i="1"/>
  <c r="Q3236" i="1"/>
  <c r="R3236" i="1"/>
  <c r="S3236" i="1"/>
  <c r="O3235" i="1"/>
  <c r="P3235" i="1"/>
  <c r="Q3235" i="1"/>
  <c r="R3235" i="1"/>
  <c r="S3235" i="1"/>
  <c r="O3234" i="1"/>
  <c r="P3234" i="1"/>
  <c r="Q3234" i="1"/>
  <c r="R3234" i="1"/>
  <c r="S3234" i="1"/>
  <c r="O3233" i="1"/>
  <c r="P3233" i="1"/>
  <c r="Q3233" i="1"/>
  <c r="R3233" i="1"/>
  <c r="S3233" i="1"/>
  <c r="O3232" i="1"/>
  <c r="P3232" i="1"/>
  <c r="Q3232" i="1"/>
  <c r="R3232" i="1"/>
  <c r="S3232" i="1"/>
  <c r="O3231" i="1"/>
  <c r="P3231" i="1"/>
  <c r="Q3231" i="1"/>
  <c r="R3231" i="1"/>
  <c r="S3231" i="1"/>
  <c r="O3228" i="1"/>
  <c r="O3229" i="1"/>
  <c r="O3230" i="1"/>
  <c r="P3228" i="1"/>
  <c r="P3229" i="1"/>
  <c r="P3230" i="1"/>
  <c r="Q3228" i="1"/>
  <c r="Q3229" i="1"/>
  <c r="Q3230" i="1"/>
  <c r="R3228" i="1"/>
  <c r="R3229" i="1"/>
  <c r="R3230" i="1"/>
  <c r="S3228" i="1"/>
  <c r="S3229" i="1"/>
  <c r="S3230" i="1"/>
  <c r="O3227" i="1"/>
  <c r="P3227" i="1"/>
  <c r="Q3227" i="1"/>
  <c r="R3227" i="1"/>
  <c r="S3227" i="1"/>
  <c r="O3226" i="1"/>
  <c r="P3226" i="1"/>
  <c r="Q3226" i="1"/>
  <c r="R3226" i="1"/>
  <c r="S3226" i="1"/>
  <c r="O3224" i="1"/>
  <c r="O3225" i="1"/>
  <c r="P3224" i="1"/>
  <c r="P3225" i="1"/>
  <c r="Q3224" i="1"/>
  <c r="Q3225" i="1"/>
  <c r="R3224" i="1"/>
  <c r="R3225" i="1"/>
  <c r="S3224" i="1"/>
  <c r="S3225" i="1"/>
  <c r="O3223" i="1"/>
  <c r="P3223" i="1"/>
  <c r="Q3223" i="1"/>
  <c r="R3223" i="1"/>
  <c r="S3223" i="1"/>
  <c r="O3222" i="1"/>
  <c r="P3222" i="1"/>
  <c r="Q3222" i="1"/>
  <c r="R3222" i="1"/>
  <c r="S3222" i="1"/>
  <c r="O3221" i="1"/>
  <c r="P3221" i="1"/>
  <c r="Q3221" i="1"/>
  <c r="R3221" i="1"/>
  <c r="S3221" i="1"/>
  <c r="Q3220" i="1"/>
  <c r="P3220" i="1"/>
  <c r="O3220" i="1"/>
  <c r="R3220" i="1"/>
  <c r="S3220" i="1"/>
  <c r="O3219" i="1"/>
  <c r="P3219" i="1"/>
  <c r="Q3219" i="1"/>
  <c r="R3219" i="1"/>
  <c r="S3219" i="1"/>
  <c r="O3218" i="1"/>
  <c r="P3218" i="1"/>
  <c r="Q3218" i="1"/>
  <c r="R3218" i="1"/>
  <c r="S3218" i="1"/>
  <c r="O3217" i="1"/>
  <c r="P3217" i="1"/>
  <c r="Q3217" i="1"/>
  <c r="R3217" i="1"/>
  <c r="S3217" i="1"/>
  <c r="O3216" i="1"/>
  <c r="P3216" i="1"/>
  <c r="Q3216" i="1"/>
  <c r="R3216" i="1"/>
  <c r="S3216" i="1"/>
  <c r="O3215" i="1"/>
  <c r="P3215" i="1"/>
  <c r="Q3215" i="1"/>
  <c r="R3215" i="1"/>
  <c r="S3215" i="1"/>
  <c r="O3214" i="1"/>
  <c r="P3214" i="1"/>
  <c r="Q3214" i="1"/>
  <c r="R3214" i="1"/>
  <c r="S3214" i="1"/>
  <c r="O3213" i="1"/>
  <c r="P3213" i="1"/>
  <c r="Q3213" i="1"/>
  <c r="R3213" i="1"/>
  <c r="S3213" i="1"/>
  <c r="O3212" i="1"/>
  <c r="P3212" i="1"/>
  <c r="Q3212" i="1"/>
  <c r="R3212" i="1"/>
  <c r="S3212" i="1"/>
  <c r="O3211" i="1"/>
  <c r="P3211" i="1"/>
  <c r="Q3211" i="1"/>
  <c r="R3211" i="1"/>
  <c r="S3211" i="1"/>
  <c r="O3210" i="1"/>
  <c r="P3210" i="1"/>
  <c r="Q3210" i="1"/>
  <c r="R3210" i="1"/>
  <c r="S3210" i="1"/>
  <c r="O3209" i="1"/>
  <c r="P3209" i="1"/>
  <c r="Q3209" i="1"/>
  <c r="R3209" i="1"/>
  <c r="S3209" i="1"/>
  <c r="O3208" i="1"/>
  <c r="P3208" i="1"/>
  <c r="Q3208" i="1"/>
  <c r="R3208" i="1"/>
  <c r="S3208" i="1"/>
  <c r="O3207" i="1"/>
  <c r="P3207" i="1"/>
  <c r="Q3207" i="1"/>
  <c r="R3207" i="1"/>
  <c r="S3207" i="1"/>
  <c r="O3206" i="1"/>
  <c r="P3206" i="1"/>
  <c r="Q3206" i="1"/>
  <c r="R3206" i="1"/>
  <c r="S3206" i="1"/>
  <c r="O3205" i="1"/>
  <c r="P3205" i="1"/>
  <c r="Q3205" i="1"/>
  <c r="R3205" i="1"/>
  <c r="S3205" i="1"/>
  <c r="O3204" i="1"/>
  <c r="P3204" i="1"/>
  <c r="Q3204" i="1"/>
  <c r="R3204" i="1"/>
  <c r="S3204" i="1"/>
  <c r="O3203" i="1"/>
  <c r="P3203" i="1"/>
  <c r="Q3203" i="1"/>
  <c r="R3203" i="1"/>
  <c r="S3203" i="1"/>
  <c r="O3202" i="1"/>
  <c r="P3202" i="1"/>
  <c r="Q3202" i="1"/>
  <c r="R3202" i="1"/>
  <c r="S3202" i="1"/>
  <c r="O3201" i="1"/>
  <c r="P3201" i="1"/>
  <c r="Q3201" i="1"/>
  <c r="R3201" i="1"/>
  <c r="S3201" i="1"/>
  <c r="O3200" i="1"/>
  <c r="P3200" i="1"/>
  <c r="Q3200" i="1"/>
  <c r="R3200" i="1"/>
  <c r="S3200" i="1"/>
  <c r="O3199" i="1"/>
  <c r="P3199" i="1"/>
  <c r="Q3199" i="1"/>
  <c r="R3199" i="1"/>
  <c r="S3199" i="1"/>
  <c r="O3195" i="1"/>
  <c r="O3196" i="1"/>
  <c r="O3197" i="1"/>
  <c r="O3198" i="1"/>
  <c r="P3195" i="1"/>
  <c r="P3196" i="1"/>
  <c r="P3197" i="1"/>
  <c r="P3198" i="1"/>
  <c r="Q3195" i="1"/>
  <c r="Q3196" i="1"/>
  <c r="Q3197" i="1"/>
  <c r="Q3198" i="1"/>
  <c r="R3195" i="1"/>
  <c r="R3196" i="1"/>
  <c r="R3197" i="1"/>
  <c r="R3198" i="1"/>
  <c r="S3195" i="1"/>
  <c r="S3196" i="1"/>
  <c r="S3197" i="1"/>
  <c r="S3198" i="1"/>
  <c r="O3194" i="1"/>
  <c r="P3194" i="1"/>
  <c r="Q3194" i="1"/>
  <c r="R3194" i="1"/>
  <c r="S3194" i="1"/>
  <c r="O3193" i="1"/>
  <c r="P3193" i="1"/>
  <c r="Q3193" i="1"/>
  <c r="R3193" i="1"/>
  <c r="S3193" i="1"/>
  <c r="O3192" i="1"/>
  <c r="P3192" i="1"/>
  <c r="Q3192" i="1"/>
  <c r="R3192" i="1"/>
  <c r="S3192" i="1"/>
  <c r="O3191" i="1"/>
  <c r="P3191" i="1"/>
  <c r="Q3191" i="1"/>
  <c r="R3191" i="1"/>
  <c r="S3191" i="1"/>
  <c r="O3190" i="1"/>
  <c r="P3190" i="1"/>
  <c r="Q3190" i="1"/>
  <c r="R3190" i="1"/>
  <c r="S3190" i="1"/>
  <c r="O3188" i="1"/>
  <c r="O3189" i="1"/>
  <c r="P3188" i="1"/>
  <c r="P3189" i="1"/>
  <c r="Q3188" i="1"/>
  <c r="Q3189" i="1"/>
  <c r="R3188" i="1"/>
  <c r="R3189" i="1"/>
  <c r="S3188" i="1"/>
  <c r="S3189" i="1"/>
  <c r="O3187" i="1"/>
  <c r="P3187" i="1"/>
  <c r="Q3187" i="1"/>
  <c r="R3187" i="1"/>
  <c r="S3187" i="1"/>
  <c r="O3185" i="1"/>
  <c r="O3186" i="1"/>
  <c r="P3185" i="1"/>
  <c r="P3186" i="1"/>
  <c r="Q3185" i="1"/>
  <c r="Q3186" i="1"/>
  <c r="R3185" i="1"/>
  <c r="R3186" i="1"/>
  <c r="S3185" i="1"/>
  <c r="S3186" i="1"/>
  <c r="O3184" i="1"/>
  <c r="P3184" i="1"/>
  <c r="Q3184" i="1"/>
  <c r="R3184" i="1"/>
  <c r="S3184" i="1"/>
  <c r="O3183" i="1"/>
  <c r="P3183" i="1"/>
  <c r="Q3183" i="1"/>
  <c r="R3183" i="1"/>
  <c r="S3183" i="1"/>
  <c r="O3181" i="1"/>
  <c r="O3182" i="1"/>
  <c r="P3181" i="1"/>
  <c r="P3182" i="1"/>
  <c r="Q3181" i="1"/>
  <c r="Q3182" i="1"/>
  <c r="R3181" i="1"/>
  <c r="R3182" i="1"/>
  <c r="S3181" i="1"/>
  <c r="S3182" i="1"/>
  <c r="O3180" i="1"/>
  <c r="P3180" i="1"/>
  <c r="Q3180" i="1"/>
  <c r="R3180" i="1"/>
  <c r="S3180" i="1"/>
  <c r="O3179" i="1"/>
  <c r="P3179" i="1"/>
  <c r="Q3179" i="1"/>
  <c r="R3179" i="1"/>
  <c r="S3179" i="1"/>
  <c r="O3178" i="1"/>
  <c r="P3178" i="1"/>
  <c r="Q3178" i="1"/>
  <c r="R3178" i="1"/>
  <c r="S3178" i="1"/>
  <c r="O3177" i="1"/>
  <c r="P3177" i="1"/>
  <c r="Q3177" i="1"/>
  <c r="R3177" i="1"/>
  <c r="S3177" i="1"/>
  <c r="O3176" i="1"/>
  <c r="P3176" i="1"/>
  <c r="Q3176" i="1"/>
  <c r="R3176" i="1"/>
  <c r="S3176" i="1"/>
  <c r="O3175" i="1"/>
  <c r="P3175" i="1"/>
  <c r="Q3175" i="1"/>
  <c r="R3175" i="1"/>
  <c r="S3175" i="1"/>
  <c r="O3174" i="1"/>
  <c r="P3174" i="1"/>
  <c r="Q3174" i="1"/>
  <c r="R3174" i="1"/>
  <c r="S3174" i="1"/>
  <c r="O3173" i="1"/>
  <c r="P3173" i="1"/>
  <c r="Q3173" i="1"/>
  <c r="R3173" i="1"/>
  <c r="S3173" i="1"/>
  <c r="O3172" i="1"/>
  <c r="P3172" i="1"/>
  <c r="Q3172" i="1"/>
  <c r="R3172" i="1"/>
  <c r="S3172" i="1"/>
  <c r="O3170" i="1"/>
  <c r="O3171" i="1"/>
  <c r="P3170" i="1"/>
  <c r="P3171" i="1"/>
  <c r="Q3170" i="1"/>
  <c r="Q3171" i="1"/>
  <c r="R3170" i="1"/>
  <c r="R3171" i="1"/>
  <c r="S3170" i="1"/>
  <c r="S3171" i="1"/>
  <c r="O3169" i="1"/>
  <c r="P3169" i="1"/>
  <c r="Q3169" i="1"/>
  <c r="R3169" i="1"/>
  <c r="S3169" i="1"/>
  <c r="O3168" i="1"/>
  <c r="P3168" i="1"/>
  <c r="Q3168" i="1"/>
  <c r="R3168" i="1"/>
  <c r="S3168" i="1"/>
  <c r="O3167" i="1"/>
  <c r="P3167" i="1"/>
  <c r="Q3167" i="1"/>
  <c r="R3167" i="1"/>
  <c r="S3167" i="1"/>
  <c r="O3165" i="1"/>
  <c r="O3166" i="1"/>
  <c r="P3165" i="1"/>
  <c r="P3166" i="1"/>
  <c r="Q3165" i="1"/>
  <c r="Q3166" i="1"/>
  <c r="R3165" i="1"/>
  <c r="R3166" i="1"/>
  <c r="S3165" i="1"/>
  <c r="S3166" i="1"/>
  <c r="O3164" i="1"/>
  <c r="P3164" i="1"/>
  <c r="Q3164" i="1"/>
  <c r="R3164" i="1"/>
  <c r="S3164" i="1"/>
  <c r="O3163" i="1"/>
  <c r="P3163" i="1"/>
  <c r="Q3163" i="1"/>
  <c r="R3163" i="1"/>
  <c r="S3163" i="1"/>
  <c r="O3162" i="1"/>
  <c r="P3162" i="1"/>
  <c r="Q3162" i="1"/>
  <c r="R3162" i="1"/>
  <c r="S3162" i="1"/>
  <c r="O3161" i="1"/>
  <c r="P3161" i="1"/>
  <c r="Q3161" i="1"/>
  <c r="R3161" i="1"/>
  <c r="S3161" i="1"/>
  <c r="O3159" i="1"/>
  <c r="O3160" i="1"/>
  <c r="P3159" i="1"/>
  <c r="P3160" i="1"/>
  <c r="Q3159" i="1"/>
  <c r="Q3160" i="1"/>
  <c r="R3159" i="1"/>
  <c r="R3160" i="1"/>
  <c r="S3159" i="1"/>
  <c r="S3160" i="1"/>
  <c r="O3158" i="1"/>
  <c r="P3158" i="1"/>
  <c r="Q3158" i="1"/>
  <c r="R3158" i="1"/>
  <c r="S3158" i="1"/>
  <c r="O3157" i="1"/>
  <c r="P3157" i="1"/>
  <c r="Q3157" i="1"/>
  <c r="R3157" i="1"/>
  <c r="S3157" i="1"/>
  <c r="O3156" i="1"/>
  <c r="P3156" i="1"/>
  <c r="Q3156" i="1"/>
  <c r="R3156" i="1"/>
  <c r="S3156" i="1"/>
  <c r="O3155" i="1"/>
  <c r="P3155" i="1"/>
  <c r="Q3155" i="1"/>
  <c r="R3155" i="1"/>
  <c r="S3155" i="1"/>
  <c r="O3154" i="1"/>
  <c r="P3154" i="1"/>
  <c r="Q3154" i="1"/>
  <c r="R3154" i="1"/>
  <c r="S3154" i="1"/>
  <c r="O3153" i="1"/>
  <c r="P3153" i="1"/>
  <c r="Q3153" i="1"/>
  <c r="R3153" i="1"/>
  <c r="S3153" i="1"/>
  <c r="O3152" i="1"/>
  <c r="P3152" i="1"/>
  <c r="Q3152" i="1"/>
  <c r="R3152" i="1"/>
  <c r="S3152" i="1"/>
  <c r="O3151" i="1"/>
  <c r="P3151" i="1"/>
  <c r="Q3151" i="1"/>
  <c r="R3151" i="1"/>
  <c r="S3151" i="1"/>
  <c r="O3150" i="1"/>
  <c r="P3150" i="1"/>
  <c r="Q3150" i="1"/>
  <c r="R3150" i="1"/>
  <c r="S3150" i="1"/>
  <c r="O3149" i="1"/>
  <c r="P3149" i="1"/>
  <c r="Q3149" i="1"/>
  <c r="R3149" i="1"/>
  <c r="S3149" i="1"/>
  <c r="O3148" i="1"/>
  <c r="P3148" i="1"/>
  <c r="Q3148" i="1"/>
  <c r="R3148" i="1"/>
  <c r="S3148" i="1"/>
  <c r="O3147" i="1"/>
  <c r="P3147" i="1"/>
  <c r="Q3147" i="1"/>
  <c r="R3147" i="1"/>
  <c r="S3147" i="1"/>
  <c r="O3146" i="1"/>
  <c r="P3146" i="1"/>
  <c r="Q3146" i="1"/>
  <c r="R3146" i="1"/>
  <c r="S3146" i="1"/>
  <c r="O3145" i="1"/>
  <c r="P3145" i="1"/>
  <c r="Q3145" i="1"/>
  <c r="R3145" i="1"/>
  <c r="S3145" i="1"/>
  <c r="O3144" i="1"/>
  <c r="P3144" i="1"/>
  <c r="Q3144" i="1"/>
  <c r="R3144" i="1"/>
  <c r="S3144" i="1"/>
  <c r="O3143" i="1"/>
  <c r="P3143" i="1"/>
  <c r="Q3143" i="1"/>
  <c r="R3143" i="1"/>
  <c r="S3143" i="1"/>
  <c r="O3142" i="1"/>
  <c r="P3142" i="1"/>
  <c r="Q3142" i="1"/>
  <c r="R3142" i="1"/>
  <c r="S3142" i="1"/>
  <c r="O3141" i="1"/>
  <c r="P3141" i="1"/>
  <c r="Q3141" i="1"/>
  <c r="R3141" i="1"/>
  <c r="S3141" i="1"/>
  <c r="O3140" i="1"/>
  <c r="P3140" i="1"/>
  <c r="Q3140" i="1"/>
  <c r="R3140" i="1"/>
  <c r="S3140" i="1"/>
  <c r="O3139" i="1"/>
  <c r="P3139" i="1"/>
  <c r="Q3139" i="1"/>
  <c r="R3139" i="1"/>
  <c r="S3139" i="1"/>
  <c r="O3138" i="1"/>
  <c r="P3138" i="1"/>
  <c r="Q3138" i="1"/>
  <c r="R3138" i="1"/>
  <c r="S3138" i="1"/>
  <c r="O3137" i="1"/>
  <c r="P3137" i="1"/>
  <c r="Q3137" i="1"/>
  <c r="R3137" i="1"/>
  <c r="S3137" i="1"/>
  <c r="O3136" i="1"/>
  <c r="P3136" i="1"/>
  <c r="Q3136" i="1"/>
  <c r="R3136" i="1"/>
  <c r="S3136" i="1"/>
  <c r="O3135" i="1"/>
  <c r="P3135" i="1"/>
  <c r="Q3135" i="1"/>
  <c r="R3135" i="1"/>
  <c r="S3135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O3122" i="1"/>
  <c r="P3122" i="1"/>
  <c r="Q3122" i="1"/>
  <c r="R3122" i="1"/>
  <c r="S3122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O3107" i="1"/>
  <c r="P3107" i="1"/>
  <c r="Q3107" i="1"/>
  <c r="R3107" i="1"/>
  <c r="S3107" i="1"/>
  <c r="O3104" i="1"/>
  <c r="O3105" i="1"/>
  <c r="O3106" i="1"/>
  <c r="P3104" i="1"/>
  <c r="P3105" i="1"/>
  <c r="P3106" i="1"/>
  <c r="Q3104" i="1"/>
  <c r="Q3105" i="1"/>
  <c r="Q3106" i="1"/>
  <c r="R3104" i="1"/>
  <c r="R3105" i="1"/>
  <c r="R3106" i="1"/>
  <c r="S3104" i="1"/>
  <c r="S3105" i="1"/>
  <c r="S3106" i="1"/>
  <c r="O3103" i="1"/>
  <c r="P3103" i="1"/>
  <c r="Q3103" i="1"/>
  <c r="R3103" i="1"/>
  <c r="S3103" i="1"/>
  <c r="O3102" i="1"/>
  <c r="P3102" i="1"/>
  <c r="Q3102" i="1"/>
  <c r="R3102" i="1"/>
  <c r="S3102" i="1"/>
  <c r="O3101" i="1"/>
  <c r="P3101" i="1"/>
  <c r="Q3101" i="1"/>
  <c r="R3101" i="1"/>
  <c r="S3101" i="1"/>
  <c r="O3100" i="1"/>
  <c r="P3100" i="1"/>
  <c r="Q3100" i="1"/>
  <c r="R3100" i="1"/>
  <c r="S3100" i="1"/>
  <c r="O3099" i="1"/>
  <c r="P3099" i="1"/>
  <c r="Q3099" i="1"/>
  <c r="R3099" i="1"/>
  <c r="S3099" i="1"/>
  <c r="O3098" i="1"/>
  <c r="P3098" i="1"/>
  <c r="Q3098" i="1"/>
  <c r="R3098" i="1"/>
  <c r="S3098" i="1"/>
  <c r="O3097" i="1"/>
  <c r="P3097" i="1"/>
  <c r="Q3097" i="1"/>
  <c r="R3097" i="1"/>
  <c r="S3097" i="1"/>
  <c r="O3096" i="1"/>
  <c r="P3096" i="1"/>
  <c r="Q3096" i="1"/>
  <c r="R3096" i="1"/>
  <c r="S3096" i="1"/>
  <c r="O3095" i="1"/>
  <c r="P3095" i="1"/>
  <c r="Q3095" i="1"/>
  <c r="R3095" i="1"/>
  <c r="S3095" i="1"/>
  <c r="O3094" i="1"/>
  <c r="P3094" i="1"/>
  <c r="Q3094" i="1"/>
  <c r="R3094" i="1"/>
  <c r="S3094" i="1"/>
  <c r="O3093" i="1"/>
  <c r="P3093" i="1"/>
  <c r="Q3093" i="1"/>
  <c r="R3093" i="1"/>
  <c r="S3093" i="1"/>
  <c r="O3092" i="1"/>
  <c r="P3092" i="1"/>
  <c r="Q3092" i="1"/>
  <c r="R3092" i="1"/>
  <c r="S3092" i="1"/>
  <c r="O3091" i="1"/>
  <c r="P3091" i="1"/>
  <c r="Q3091" i="1"/>
  <c r="R3091" i="1"/>
  <c r="S3091" i="1"/>
  <c r="O3090" i="1"/>
  <c r="P3090" i="1"/>
  <c r="Q3090" i="1"/>
  <c r="R3090" i="1"/>
  <c r="S3090" i="1"/>
  <c r="O3089" i="1"/>
  <c r="P3089" i="1"/>
  <c r="Q3089" i="1"/>
  <c r="R3089" i="1"/>
  <c r="S3089" i="1"/>
  <c r="O3088" i="1"/>
  <c r="P3088" i="1"/>
  <c r="Q3088" i="1"/>
  <c r="R3088" i="1"/>
  <c r="S3088" i="1"/>
  <c r="O3087" i="1"/>
  <c r="P3087" i="1"/>
  <c r="Q3087" i="1"/>
  <c r="R3087" i="1"/>
  <c r="S3087" i="1"/>
  <c r="O3086" i="1"/>
  <c r="P3086" i="1"/>
  <c r="Q3086" i="1"/>
  <c r="R3086" i="1"/>
  <c r="S3086" i="1"/>
  <c r="O3085" i="1"/>
  <c r="P3085" i="1"/>
  <c r="Q3085" i="1"/>
  <c r="R3085" i="1"/>
  <c r="S3085" i="1"/>
  <c r="O3084" i="1"/>
  <c r="P3084" i="1"/>
  <c r="Q3084" i="1"/>
  <c r="R3084" i="1"/>
  <c r="S3084" i="1"/>
  <c r="O3083" i="1"/>
  <c r="P3083" i="1"/>
  <c r="Q3083" i="1"/>
  <c r="R3083" i="1"/>
  <c r="S3083" i="1"/>
  <c r="O3082" i="1"/>
  <c r="P3082" i="1"/>
  <c r="Q3082" i="1"/>
  <c r="R3082" i="1"/>
  <c r="S3082" i="1"/>
  <c r="O3081" i="1"/>
  <c r="P3081" i="1"/>
  <c r="Q3081" i="1"/>
  <c r="R3081" i="1"/>
  <c r="S3081" i="1"/>
  <c r="O3080" i="1"/>
  <c r="P3080" i="1"/>
  <c r="Q3080" i="1"/>
  <c r="R3080" i="1"/>
  <c r="S3080" i="1"/>
  <c r="O3079" i="1"/>
  <c r="P3079" i="1"/>
  <c r="Q3079" i="1"/>
  <c r="R3079" i="1"/>
  <c r="S3079" i="1"/>
  <c r="O3078" i="1"/>
  <c r="P3078" i="1"/>
  <c r="Q3078" i="1"/>
  <c r="R3078" i="1"/>
  <c r="S3078" i="1"/>
  <c r="O3077" i="1"/>
  <c r="P3077" i="1"/>
  <c r="Q3077" i="1"/>
  <c r="R3077" i="1"/>
  <c r="S3077" i="1"/>
  <c r="O3076" i="1"/>
  <c r="P3076" i="1"/>
  <c r="Q3076" i="1"/>
  <c r="R3076" i="1"/>
  <c r="S3076" i="1"/>
  <c r="O3075" i="1"/>
  <c r="P3075" i="1"/>
  <c r="Q3075" i="1"/>
  <c r="R3075" i="1"/>
  <c r="S3075" i="1"/>
  <c r="O3074" i="1"/>
  <c r="P3074" i="1"/>
  <c r="Q3074" i="1"/>
  <c r="R3074" i="1"/>
  <c r="S3074" i="1"/>
  <c r="O3073" i="1"/>
  <c r="P3073" i="1"/>
  <c r="Q3073" i="1"/>
  <c r="R3073" i="1"/>
  <c r="S3073" i="1"/>
  <c r="O3072" i="1"/>
  <c r="P3072" i="1"/>
  <c r="Q3072" i="1"/>
  <c r="R3072" i="1"/>
  <c r="S3072" i="1"/>
  <c r="O3071" i="1"/>
  <c r="P3071" i="1"/>
  <c r="Q3071" i="1"/>
  <c r="R3071" i="1"/>
  <c r="S3071" i="1"/>
  <c r="O3070" i="1"/>
  <c r="P3070" i="1"/>
  <c r="Q3070" i="1"/>
  <c r="R3070" i="1"/>
  <c r="S3070" i="1"/>
  <c r="O3066" i="1"/>
  <c r="O3067" i="1"/>
  <c r="O3068" i="1"/>
  <c r="O3069" i="1"/>
  <c r="P3066" i="1"/>
  <c r="P3067" i="1"/>
  <c r="P3068" i="1"/>
  <c r="P3069" i="1"/>
  <c r="Q3066" i="1"/>
  <c r="Q3067" i="1"/>
  <c r="Q3068" i="1"/>
  <c r="Q3069" i="1"/>
  <c r="R3066" i="1"/>
  <c r="R3067" i="1"/>
  <c r="R3068" i="1"/>
  <c r="R3069" i="1"/>
  <c r="S3066" i="1"/>
  <c r="S3067" i="1"/>
  <c r="S3068" i="1"/>
  <c r="S3069" i="1"/>
  <c r="O3065" i="1"/>
  <c r="P3065" i="1"/>
  <c r="Q3065" i="1"/>
  <c r="R3065" i="1"/>
  <c r="S3065" i="1"/>
  <c r="O3064" i="1"/>
  <c r="P3064" i="1"/>
  <c r="Q3064" i="1"/>
  <c r="R3064" i="1"/>
  <c r="S3064" i="1"/>
  <c r="O3063" i="1"/>
  <c r="P3063" i="1"/>
  <c r="Q3063" i="1"/>
  <c r="R3063" i="1"/>
  <c r="S3063" i="1"/>
  <c r="O3062" i="1"/>
  <c r="P3062" i="1"/>
  <c r="Q3062" i="1"/>
  <c r="R3062" i="1"/>
  <c r="S3062" i="1"/>
  <c r="O3061" i="1"/>
  <c r="P3061" i="1"/>
  <c r="Q3061" i="1"/>
  <c r="R3061" i="1"/>
  <c r="S3061" i="1"/>
  <c r="O3060" i="1"/>
  <c r="P3060" i="1"/>
  <c r="Q3060" i="1"/>
  <c r="R3060" i="1"/>
  <c r="S3060" i="1"/>
  <c r="O3059" i="1"/>
  <c r="P3059" i="1"/>
  <c r="Q3059" i="1"/>
  <c r="R3059" i="1"/>
  <c r="S3059" i="1"/>
  <c r="O3058" i="1"/>
  <c r="P3058" i="1"/>
  <c r="Q3058" i="1"/>
  <c r="R3058" i="1"/>
  <c r="S3058" i="1"/>
  <c r="O3057" i="1"/>
  <c r="P3057" i="1"/>
  <c r="Q3057" i="1"/>
  <c r="R3057" i="1"/>
  <c r="S3057" i="1"/>
  <c r="O3056" i="1"/>
  <c r="P3056" i="1"/>
  <c r="Q3056" i="1"/>
  <c r="R3056" i="1"/>
  <c r="S3056" i="1"/>
  <c r="O3055" i="1"/>
  <c r="P3055" i="1"/>
  <c r="Q3055" i="1"/>
  <c r="R3055" i="1"/>
  <c r="S3055" i="1"/>
  <c r="O3054" i="1"/>
  <c r="P3054" i="1"/>
  <c r="Q3054" i="1"/>
  <c r="R3054" i="1"/>
  <c r="S3054" i="1"/>
  <c r="O3053" i="1"/>
  <c r="P3053" i="1"/>
  <c r="Q3053" i="1"/>
  <c r="R3053" i="1"/>
  <c r="S3053" i="1"/>
  <c r="O3052" i="1"/>
  <c r="P3052" i="1"/>
  <c r="Q3052" i="1"/>
  <c r="R3052" i="1"/>
  <c r="S3052" i="1"/>
  <c r="O3051" i="1"/>
  <c r="P3051" i="1"/>
  <c r="Q3051" i="1"/>
  <c r="R3051" i="1"/>
  <c r="S3051" i="1"/>
  <c r="O3050" i="1"/>
  <c r="P3050" i="1"/>
  <c r="Q3050" i="1"/>
  <c r="R3050" i="1"/>
  <c r="S3050" i="1"/>
  <c r="O3049" i="1"/>
  <c r="P3049" i="1"/>
  <c r="Q3049" i="1"/>
  <c r="R3049" i="1"/>
  <c r="S3049" i="1"/>
  <c r="O3048" i="1"/>
  <c r="P3048" i="1"/>
  <c r="Q3048" i="1"/>
  <c r="R3048" i="1"/>
  <c r="S3048" i="1"/>
  <c r="O3045" i="1"/>
  <c r="O3046" i="1"/>
  <c r="O3047" i="1"/>
  <c r="P3045" i="1"/>
  <c r="P3046" i="1"/>
  <c r="P3047" i="1"/>
  <c r="Q3045" i="1"/>
  <c r="Q3046" i="1"/>
  <c r="Q3047" i="1"/>
  <c r="R3045" i="1"/>
  <c r="R3046" i="1"/>
  <c r="R3047" i="1"/>
  <c r="S3045" i="1"/>
  <c r="S3046" i="1"/>
  <c r="S3047" i="1"/>
  <c r="O3044" i="1"/>
  <c r="P3044" i="1"/>
  <c r="Q3044" i="1"/>
  <c r="R3044" i="1"/>
  <c r="S3044" i="1"/>
  <c r="O3043" i="1"/>
  <c r="P3043" i="1"/>
  <c r="Q3043" i="1"/>
  <c r="R3043" i="1"/>
  <c r="S3043" i="1"/>
  <c r="O3042" i="1"/>
  <c r="P3042" i="1"/>
  <c r="Q3042" i="1"/>
  <c r="R3042" i="1"/>
  <c r="S3042" i="1"/>
  <c r="O3041" i="1"/>
  <c r="P3041" i="1"/>
  <c r="Q3041" i="1"/>
  <c r="R3041" i="1"/>
  <c r="S3041" i="1"/>
  <c r="O3040" i="1"/>
  <c r="P3040" i="1"/>
  <c r="Q3040" i="1"/>
  <c r="R3040" i="1"/>
  <c r="S3040" i="1"/>
  <c r="O3039" i="1"/>
  <c r="P3039" i="1"/>
  <c r="Q3039" i="1"/>
  <c r="R3039" i="1"/>
  <c r="S3039" i="1"/>
  <c r="O3038" i="1"/>
  <c r="P3038" i="1"/>
  <c r="Q3038" i="1"/>
  <c r="R3038" i="1"/>
  <c r="S3038" i="1"/>
  <c r="O3037" i="1"/>
  <c r="P3037" i="1"/>
  <c r="Q3037" i="1"/>
  <c r="R3037" i="1"/>
  <c r="S3037" i="1"/>
  <c r="O3036" i="1"/>
  <c r="P3036" i="1"/>
  <c r="Q3036" i="1"/>
  <c r="R3036" i="1"/>
  <c r="S3036" i="1"/>
  <c r="O3035" i="1"/>
  <c r="P3035" i="1"/>
  <c r="Q3035" i="1"/>
  <c r="R3035" i="1"/>
  <c r="S3035" i="1"/>
  <c r="O3034" i="1"/>
  <c r="P3034" i="1"/>
  <c r="Q3034" i="1"/>
  <c r="R3034" i="1"/>
  <c r="S3034" i="1"/>
  <c r="O3033" i="1"/>
  <c r="P3033" i="1"/>
  <c r="Q3033" i="1"/>
  <c r="R3033" i="1"/>
  <c r="S3033" i="1"/>
  <c r="O3032" i="1"/>
  <c r="P3032" i="1"/>
  <c r="Q3032" i="1"/>
  <c r="R3032" i="1"/>
  <c r="S3032" i="1"/>
  <c r="O3031" i="1"/>
  <c r="P3031" i="1"/>
  <c r="Q3031" i="1"/>
  <c r="R3031" i="1"/>
  <c r="S3031" i="1"/>
  <c r="O3030" i="1"/>
  <c r="P3030" i="1"/>
  <c r="Q3030" i="1"/>
  <c r="R3030" i="1"/>
  <c r="S3030" i="1"/>
  <c r="O3029" i="1"/>
  <c r="P3029" i="1"/>
  <c r="Q3029" i="1"/>
  <c r="R3029" i="1"/>
  <c r="S3029" i="1"/>
  <c r="O3028" i="1"/>
  <c r="P3028" i="1"/>
  <c r="Q3028" i="1"/>
  <c r="R3028" i="1"/>
  <c r="S3028" i="1"/>
  <c r="O3027" i="1"/>
  <c r="P3027" i="1"/>
  <c r="Q3027" i="1"/>
  <c r="R3027" i="1"/>
  <c r="S3027" i="1"/>
  <c r="O3026" i="1"/>
  <c r="P3026" i="1"/>
  <c r="Q3026" i="1"/>
  <c r="R3026" i="1"/>
  <c r="S3026" i="1"/>
  <c r="O3025" i="1"/>
  <c r="P3025" i="1"/>
  <c r="Q3025" i="1"/>
  <c r="R3025" i="1"/>
  <c r="S3025" i="1"/>
  <c r="O3024" i="1"/>
  <c r="P3024" i="1"/>
  <c r="Q3024" i="1"/>
  <c r="R3024" i="1"/>
  <c r="S3024" i="1"/>
  <c r="O3023" i="1"/>
  <c r="P3023" i="1"/>
  <c r="Q3023" i="1"/>
  <c r="R3023" i="1"/>
  <c r="S3023" i="1"/>
  <c r="O3022" i="1"/>
  <c r="P3022" i="1"/>
  <c r="Q3022" i="1"/>
  <c r="R3022" i="1"/>
  <c r="S3022" i="1"/>
  <c r="O3021" i="1"/>
  <c r="P3021" i="1"/>
  <c r="Q3021" i="1"/>
  <c r="R3021" i="1"/>
  <c r="S3021" i="1"/>
  <c r="O3020" i="1"/>
  <c r="P3020" i="1"/>
  <c r="Q3020" i="1"/>
  <c r="R3020" i="1"/>
  <c r="S3020" i="1"/>
  <c r="O3019" i="1"/>
  <c r="P3019" i="1"/>
  <c r="Q3019" i="1"/>
  <c r="R3019" i="1"/>
  <c r="S3019" i="1"/>
  <c r="O3018" i="1"/>
  <c r="P3018" i="1"/>
  <c r="Q3018" i="1"/>
  <c r="R3018" i="1"/>
  <c r="S3018" i="1"/>
  <c r="O3017" i="1"/>
  <c r="P3017" i="1"/>
  <c r="Q3017" i="1"/>
  <c r="R3017" i="1"/>
  <c r="S3017" i="1"/>
  <c r="O3016" i="1"/>
  <c r="P3016" i="1"/>
  <c r="Q3016" i="1"/>
  <c r="R3016" i="1"/>
  <c r="S3016" i="1"/>
  <c r="O3015" i="1"/>
  <c r="P3015" i="1"/>
  <c r="Q3015" i="1"/>
  <c r="R3015" i="1"/>
  <c r="S3015" i="1"/>
  <c r="O3014" i="1"/>
  <c r="P3014" i="1"/>
  <c r="Q3014" i="1"/>
  <c r="R3014" i="1"/>
  <c r="S3014" i="1"/>
  <c r="O3013" i="1"/>
  <c r="P3013" i="1"/>
  <c r="Q3013" i="1"/>
  <c r="R3013" i="1"/>
  <c r="S3013" i="1"/>
  <c r="O3012" i="1"/>
  <c r="P3012" i="1"/>
  <c r="Q3012" i="1"/>
  <c r="R3012" i="1"/>
  <c r="S3012" i="1"/>
  <c r="O3011" i="1"/>
  <c r="P3011" i="1"/>
  <c r="Q3011" i="1"/>
  <c r="R3011" i="1"/>
  <c r="S3011" i="1"/>
  <c r="O3010" i="1"/>
  <c r="P3010" i="1"/>
  <c r="Q3010" i="1"/>
  <c r="R3010" i="1"/>
  <c r="S3010" i="1"/>
  <c r="O3009" i="1"/>
  <c r="P3009" i="1"/>
  <c r="Q3009" i="1"/>
  <c r="R3009" i="1"/>
  <c r="S3009" i="1"/>
  <c r="O3007" i="1"/>
  <c r="O3008" i="1"/>
  <c r="P3007" i="1"/>
  <c r="P3008" i="1"/>
  <c r="Q3007" i="1"/>
  <c r="Q3008" i="1"/>
  <c r="R3007" i="1"/>
  <c r="R3008" i="1"/>
  <c r="S3007" i="1"/>
  <c r="S3008" i="1"/>
  <c r="O3006" i="1"/>
  <c r="P3006" i="1"/>
  <c r="Q3006" i="1"/>
  <c r="R3006" i="1"/>
  <c r="S3006" i="1"/>
  <c r="O3005" i="1"/>
  <c r="P3005" i="1"/>
  <c r="Q3005" i="1"/>
  <c r="R3005" i="1"/>
  <c r="S3005" i="1"/>
  <c r="O3004" i="1"/>
  <c r="P3004" i="1"/>
  <c r="Q3004" i="1"/>
  <c r="R3004" i="1"/>
  <c r="S3004" i="1"/>
  <c r="O3003" i="1"/>
  <c r="P3003" i="1"/>
  <c r="Q3003" i="1"/>
  <c r="R3003" i="1"/>
  <c r="S3003" i="1"/>
  <c r="O3002" i="1"/>
  <c r="P3002" i="1"/>
  <c r="Q3002" i="1"/>
  <c r="R3002" i="1"/>
  <c r="S3002" i="1"/>
  <c r="O3001" i="1"/>
  <c r="P3001" i="1"/>
  <c r="Q3001" i="1"/>
  <c r="R3001" i="1"/>
  <c r="S3001" i="1"/>
  <c r="O3000" i="1"/>
  <c r="P3000" i="1"/>
  <c r="Q3000" i="1"/>
  <c r="R3000" i="1"/>
  <c r="S3000" i="1"/>
  <c r="O2999" i="1"/>
  <c r="P2999" i="1"/>
  <c r="Q2999" i="1"/>
  <c r="R2999" i="1"/>
  <c r="S2999" i="1"/>
  <c r="O2998" i="1"/>
  <c r="P2998" i="1"/>
  <c r="Q2998" i="1"/>
  <c r="R2998" i="1"/>
  <c r="S2998" i="1"/>
  <c r="O2997" i="1"/>
  <c r="P2997" i="1"/>
  <c r="Q2997" i="1"/>
  <c r="R2997" i="1"/>
  <c r="S2997" i="1"/>
  <c r="O2996" i="1"/>
  <c r="P2996" i="1"/>
  <c r="Q2996" i="1"/>
  <c r="R2996" i="1"/>
  <c r="S2996" i="1"/>
  <c r="O2995" i="1"/>
  <c r="P2995" i="1"/>
  <c r="Q2995" i="1"/>
  <c r="R2995" i="1"/>
  <c r="S2995" i="1"/>
  <c r="O2994" i="1"/>
  <c r="P2994" i="1"/>
  <c r="Q2994" i="1"/>
  <c r="R2994" i="1"/>
  <c r="S2994" i="1"/>
  <c r="O2993" i="1"/>
  <c r="P2993" i="1"/>
  <c r="Q2993" i="1"/>
  <c r="R2993" i="1"/>
  <c r="S2993" i="1"/>
  <c r="O2992" i="1"/>
  <c r="P2992" i="1"/>
  <c r="Q2992" i="1"/>
  <c r="R2992" i="1"/>
  <c r="S2992" i="1"/>
  <c r="O2991" i="1"/>
  <c r="P2991" i="1"/>
  <c r="Q2991" i="1"/>
  <c r="R2991" i="1"/>
  <c r="S2991" i="1"/>
  <c r="O2990" i="1"/>
  <c r="P2990" i="1"/>
  <c r="Q2990" i="1"/>
  <c r="R2990" i="1"/>
  <c r="S2990" i="1"/>
  <c r="O2989" i="1"/>
  <c r="P2989" i="1"/>
  <c r="Q2989" i="1"/>
  <c r="R2989" i="1"/>
  <c r="S2989" i="1"/>
  <c r="O2988" i="1"/>
  <c r="P2988" i="1"/>
  <c r="Q2988" i="1"/>
  <c r="R2988" i="1"/>
  <c r="S2988" i="1"/>
  <c r="O2987" i="1"/>
  <c r="P2987" i="1"/>
  <c r="Q2987" i="1"/>
  <c r="R2987" i="1"/>
  <c r="S2987" i="1"/>
  <c r="O2986" i="1"/>
  <c r="P2986" i="1"/>
  <c r="Q2986" i="1"/>
  <c r="R2986" i="1"/>
  <c r="S2986" i="1"/>
  <c r="O2985" i="1"/>
  <c r="P2985" i="1"/>
  <c r="Q2985" i="1"/>
  <c r="R2985" i="1"/>
  <c r="S2985" i="1"/>
  <c r="O2984" i="1"/>
  <c r="P2984" i="1"/>
  <c r="Q2984" i="1"/>
  <c r="R2984" i="1"/>
  <c r="S2984" i="1"/>
  <c r="O2983" i="1"/>
  <c r="P2983" i="1"/>
  <c r="Q2983" i="1"/>
  <c r="R2983" i="1"/>
  <c r="S2983" i="1"/>
  <c r="O2982" i="1"/>
  <c r="P2982" i="1"/>
  <c r="Q2982" i="1"/>
  <c r="R2982" i="1"/>
  <c r="S2982" i="1"/>
  <c r="O2981" i="1"/>
  <c r="P2981" i="1"/>
  <c r="Q2981" i="1"/>
  <c r="R2981" i="1"/>
  <c r="S2981" i="1"/>
  <c r="O2980" i="1"/>
  <c r="P2980" i="1"/>
  <c r="Q2980" i="1"/>
  <c r="R2980" i="1"/>
  <c r="S2980" i="1"/>
  <c r="O2979" i="1"/>
  <c r="P2979" i="1"/>
  <c r="Q2979" i="1"/>
  <c r="R2979" i="1"/>
  <c r="S2979" i="1"/>
  <c r="O2978" i="1"/>
  <c r="P2978" i="1"/>
  <c r="Q2978" i="1"/>
  <c r="R2978" i="1"/>
  <c r="S2978" i="1"/>
  <c r="O2977" i="1"/>
  <c r="P2977" i="1"/>
  <c r="Q2977" i="1"/>
  <c r="R2977" i="1"/>
  <c r="S2977" i="1"/>
  <c r="O2976" i="1"/>
  <c r="P2976" i="1"/>
  <c r="Q2976" i="1"/>
  <c r="R2976" i="1"/>
  <c r="S2976" i="1"/>
  <c r="O2975" i="1"/>
  <c r="P2975" i="1"/>
  <c r="Q2975" i="1"/>
  <c r="R2975" i="1"/>
  <c r="S2975" i="1"/>
  <c r="O2974" i="1"/>
  <c r="P2974" i="1"/>
  <c r="Q2974" i="1"/>
  <c r="R2974" i="1"/>
  <c r="S2974" i="1"/>
  <c r="O2973" i="1"/>
  <c r="P2973" i="1"/>
  <c r="Q2973" i="1"/>
  <c r="R2973" i="1"/>
  <c r="S2973" i="1"/>
  <c r="O2972" i="1"/>
  <c r="P2972" i="1"/>
  <c r="Q2972" i="1"/>
  <c r="R2972" i="1"/>
  <c r="S2972" i="1"/>
  <c r="O2971" i="1"/>
  <c r="P2971" i="1"/>
  <c r="Q2971" i="1"/>
  <c r="R2971" i="1"/>
  <c r="S2971" i="1"/>
  <c r="O2970" i="1"/>
  <c r="P2970" i="1"/>
  <c r="Q2970" i="1"/>
  <c r="R2970" i="1"/>
  <c r="S2970" i="1"/>
  <c r="O2969" i="1"/>
  <c r="P2969" i="1"/>
  <c r="Q2969" i="1"/>
  <c r="R2969" i="1"/>
  <c r="S2969" i="1"/>
  <c r="O2968" i="1"/>
  <c r="P2968" i="1"/>
  <c r="Q2968" i="1"/>
  <c r="R2968" i="1"/>
  <c r="S2968" i="1"/>
  <c r="O2967" i="1"/>
  <c r="P2967" i="1"/>
  <c r="Q2967" i="1"/>
  <c r="R2967" i="1"/>
  <c r="S2967" i="1"/>
  <c r="O2966" i="1"/>
  <c r="P2966" i="1"/>
  <c r="Q2966" i="1"/>
  <c r="R2966" i="1"/>
  <c r="S2966" i="1"/>
  <c r="O2965" i="1"/>
  <c r="P2965" i="1"/>
  <c r="Q2965" i="1"/>
  <c r="R2965" i="1"/>
  <c r="S2965" i="1"/>
  <c r="O2964" i="1"/>
  <c r="P2964" i="1"/>
  <c r="Q2964" i="1"/>
  <c r="R2964" i="1"/>
  <c r="S2964" i="1"/>
  <c r="O2963" i="1"/>
  <c r="P2963" i="1"/>
  <c r="Q2963" i="1"/>
  <c r="R2963" i="1"/>
  <c r="S2963" i="1"/>
  <c r="O2960" i="1"/>
  <c r="O2961" i="1"/>
  <c r="O2962" i="1"/>
  <c r="P2960" i="1"/>
  <c r="P2961" i="1"/>
  <c r="P2962" i="1"/>
  <c r="Q2960" i="1"/>
  <c r="Q2961" i="1"/>
  <c r="Q2962" i="1"/>
  <c r="R2960" i="1"/>
  <c r="R2961" i="1"/>
  <c r="R2962" i="1"/>
  <c r="S2960" i="1"/>
  <c r="S2961" i="1"/>
  <c r="S2962" i="1"/>
  <c r="O2959" i="1"/>
  <c r="P2959" i="1"/>
  <c r="Q2959" i="1"/>
  <c r="R2959" i="1"/>
  <c r="S2959" i="1"/>
  <c r="O2957" i="1"/>
  <c r="O2958" i="1"/>
  <c r="P2957" i="1"/>
  <c r="P2958" i="1"/>
  <c r="Q2957" i="1"/>
  <c r="Q2958" i="1"/>
  <c r="R2957" i="1"/>
  <c r="R2958" i="1"/>
  <c r="S2957" i="1"/>
  <c r="S2958" i="1"/>
  <c r="O2956" i="1"/>
  <c r="P2956" i="1"/>
  <c r="Q2956" i="1"/>
  <c r="R2956" i="1"/>
  <c r="S2956" i="1"/>
  <c r="O2955" i="1"/>
  <c r="P2955" i="1"/>
  <c r="Q2955" i="1"/>
  <c r="R2955" i="1"/>
  <c r="S2955" i="1"/>
  <c r="O2954" i="1"/>
  <c r="P2954" i="1"/>
  <c r="Q2954" i="1"/>
  <c r="R2954" i="1"/>
  <c r="S2954" i="1"/>
  <c r="O2953" i="1"/>
  <c r="P2953" i="1"/>
  <c r="Q2953" i="1"/>
  <c r="R2953" i="1"/>
  <c r="S2953" i="1"/>
  <c r="O2952" i="1"/>
  <c r="P2952" i="1"/>
  <c r="Q2952" i="1"/>
  <c r="R2952" i="1"/>
  <c r="S2952" i="1"/>
  <c r="O2951" i="1"/>
  <c r="P2951" i="1"/>
  <c r="Q2951" i="1"/>
  <c r="R2951" i="1"/>
  <c r="S2951" i="1"/>
  <c r="O2950" i="1"/>
  <c r="P2950" i="1"/>
  <c r="Q2950" i="1"/>
  <c r="R2950" i="1"/>
  <c r="S2950" i="1"/>
  <c r="O2949" i="1"/>
  <c r="P2949" i="1"/>
  <c r="Q2949" i="1"/>
  <c r="R2949" i="1"/>
  <c r="S2949" i="1"/>
  <c r="O2948" i="1"/>
  <c r="P2948" i="1"/>
  <c r="Q2948" i="1"/>
  <c r="R2948" i="1"/>
  <c r="S2948" i="1"/>
  <c r="O2947" i="1"/>
  <c r="P2947" i="1"/>
  <c r="Q2947" i="1"/>
  <c r="R2947" i="1"/>
  <c r="S2947" i="1"/>
  <c r="O2946" i="1"/>
  <c r="P2946" i="1"/>
  <c r="Q2946" i="1"/>
  <c r="R2946" i="1"/>
  <c r="S2946" i="1"/>
  <c r="O2945" i="1"/>
  <c r="P2945" i="1"/>
  <c r="Q2945" i="1"/>
  <c r="R2945" i="1"/>
  <c r="S2945" i="1"/>
  <c r="O2944" i="1"/>
  <c r="P2944" i="1"/>
  <c r="Q2944" i="1"/>
  <c r="R2944" i="1"/>
  <c r="S2944" i="1"/>
  <c r="O2943" i="1"/>
  <c r="P2943" i="1"/>
  <c r="Q2943" i="1"/>
  <c r="R2943" i="1"/>
  <c r="S2943" i="1"/>
  <c r="O2942" i="1"/>
  <c r="P2942" i="1"/>
  <c r="Q2942" i="1"/>
  <c r="R2942" i="1"/>
  <c r="S2942" i="1"/>
  <c r="O2939" i="1"/>
  <c r="O2940" i="1"/>
  <c r="O2941" i="1"/>
  <c r="P2939" i="1"/>
  <c r="P2940" i="1"/>
  <c r="P2941" i="1"/>
  <c r="Q2939" i="1"/>
  <c r="Q2940" i="1"/>
  <c r="Q2941" i="1"/>
  <c r="R2939" i="1"/>
  <c r="R2940" i="1"/>
  <c r="R2941" i="1"/>
  <c r="S2939" i="1"/>
  <c r="S2940" i="1"/>
  <c r="S2941" i="1"/>
  <c r="O2937" i="1"/>
  <c r="O2938" i="1"/>
  <c r="P2937" i="1"/>
  <c r="P2938" i="1"/>
  <c r="Q2937" i="1"/>
  <c r="Q2938" i="1"/>
  <c r="R2937" i="1"/>
  <c r="R2938" i="1"/>
  <c r="S2937" i="1"/>
  <c r="S2938" i="1"/>
  <c r="O2936" i="1"/>
  <c r="P2936" i="1"/>
  <c r="Q2936" i="1"/>
  <c r="R2936" i="1"/>
  <c r="S2936" i="1"/>
  <c r="O2935" i="1"/>
  <c r="P2935" i="1"/>
  <c r="Q2935" i="1"/>
  <c r="R2935" i="1"/>
  <c r="S2935" i="1"/>
  <c r="O2934" i="1"/>
  <c r="P2934" i="1"/>
  <c r="Q2934" i="1"/>
  <c r="R2934" i="1"/>
  <c r="S2934" i="1"/>
  <c r="O2933" i="1"/>
  <c r="P2933" i="1"/>
  <c r="Q2933" i="1"/>
  <c r="R2933" i="1"/>
  <c r="S2933" i="1"/>
  <c r="O2932" i="1"/>
  <c r="P2932" i="1"/>
  <c r="Q2932" i="1"/>
  <c r="R2932" i="1"/>
  <c r="S2932" i="1"/>
  <c r="O2930" i="1"/>
  <c r="O2931" i="1"/>
  <c r="P2930" i="1"/>
  <c r="P2931" i="1"/>
  <c r="Q2930" i="1"/>
  <c r="Q2931" i="1"/>
  <c r="R2930" i="1"/>
  <c r="R2931" i="1"/>
  <c r="S2930" i="1"/>
  <c r="S2931" i="1"/>
  <c r="O2928" i="1"/>
  <c r="O2929" i="1"/>
  <c r="P2928" i="1"/>
  <c r="P2929" i="1"/>
  <c r="Q2928" i="1"/>
  <c r="Q2929" i="1"/>
  <c r="R2928" i="1"/>
  <c r="R2929" i="1"/>
  <c r="S2928" i="1"/>
  <c r="S2929" i="1"/>
  <c r="O2927" i="1"/>
  <c r="P2927" i="1"/>
  <c r="Q2927" i="1"/>
  <c r="R2927" i="1"/>
  <c r="S2927" i="1"/>
  <c r="O2926" i="1"/>
  <c r="P2926" i="1"/>
  <c r="Q2926" i="1"/>
  <c r="R2926" i="1"/>
  <c r="S2926" i="1"/>
  <c r="O2925" i="1"/>
  <c r="P2925" i="1"/>
  <c r="Q2925" i="1"/>
  <c r="R2925" i="1"/>
  <c r="S2925" i="1"/>
  <c r="O2924" i="1"/>
  <c r="P2924" i="1"/>
  <c r="Q2924" i="1"/>
  <c r="R2924" i="1"/>
  <c r="S2924" i="1"/>
  <c r="O2922" i="1"/>
  <c r="O2923" i="1"/>
  <c r="P2922" i="1"/>
  <c r="P2923" i="1"/>
  <c r="Q2922" i="1"/>
  <c r="Q2923" i="1"/>
  <c r="R2922" i="1"/>
  <c r="R2923" i="1"/>
  <c r="S2922" i="1"/>
  <c r="S2923" i="1"/>
  <c r="O2920" i="1"/>
  <c r="O2921" i="1"/>
  <c r="P2920" i="1"/>
  <c r="P2921" i="1"/>
  <c r="Q2920" i="1"/>
  <c r="Q2921" i="1"/>
  <c r="R2920" i="1"/>
  <c r="R2921" i="1"/>
  <c r="S2920" i="1"/>
  <c r="S2921" i="1"/>
  <c r="O2919" i="1"/>
  <c r="P2919" i="1"/>
  <c r="Q2919" i="1"/>
  <c r="R2919" i="1"/>
  <c r="S2919" i="1"/>
  <c r="O2918" i="1"/>
  <c r="P2918" i="1"/>
  <c r="Q2918" i="1"/>
  <c r="R2918" i="1"/>
  <c r="S2918" i="1"/>
  <c r="O2917" i="1"/>
  <c r="P2917" i="1"/>
  <c r="Q2917" i="1"/>
  <c r="R2917" i="1"/>
  <c r="S2917" i="1"/>
  <c r="O2916" i="1"/>
  <c r="P2916" i="1"/>
  <c r="Q2916" i="1"/>
  <c r="R2916" i="1"/>
  <c r="S2916" i="1"/>
  <c r="O2915" i="1"/>
  <c r="P2915" i="1"/>
  <c r="Q2915" i="1"/>
  <c r="R2915" i="1"/>
  <c r="S2915" i="1"/>
  <c r="O2914" i="1"/>
  <c r="P2914" i="1"/>
  <c r="Q2914" i="1"/>
  <c r="R2914" i="1"/>
  <c r="S2914" i="1"/>
  <c r="O2913" i="1"/>
  <c r="P2913" i="1"/>
  <c r="Q2913" i="1"/>
  <c r="R2913" i="1"/>
  <c r="S2913" i="1"/>
  <c r="O2912" i="1"/>
  <c r="P2912" i="1"/>
  <c r="Q2912" i="1"/>
  <c r="R2912" i="1"/>
  <c r="S2912" i="1"/>
  <c r="O2911" i="1"/>
  <c r="P2911" i="1"/>
  <c r="Q2911" i="1"/>
  <c r="R2911" i="1"/>
  <c r="S2911" i="1"/>
  <c r="O2910" i="1"/>
  <c r="P2910" i="1"/>
  <c r="Q2910" i="1"/>
  <c r="R2910" i="1"/>
  <c r="S2910" i="1"/>
  <c r="O2909" i="1"/>
  <c r="P2909" i="1"/>
  <c r="Q2909" i="1"/>
  <c r="R2909" i="1"/>
  <c r="S2909" i="1"/>
  <c r="O2908" i="1"/>
  <c r="P2908" i="1"/>
  <c r="Q2908" i="1"/>
  <c r="R2908" i="1"/>
  <c r="S2908" i="1"/>
  <c r="O2907" i="1"/>
  <c r="P2907" i="1"/>
  <c r="Q2907" i="1"/>
  <c r="R2907" i="1"/>
  <c r="S2907" i="1"/>
  <c r="O2906" i="1"/>
  <c r="P2906" i="1"/>
  <c r="Q2906" i="1"/>
  <c r="R2906" i="1"/>
  <c r="S2906" i="1"/>
  <c r="O2904" i="1"/>
  <c r="O2905" i="1"/>
  <c r="P2904" i="1"/>
  <c r="P2905" i="1"/>
  <c r="Q2904" i="1"/>
  <c r="Q2905" i="1"/>
  <c r="R2904" i="1"/>
  <c r="R2905" i="1"/>
  <c r="S2904" i="1"/>
  <c r="S2905" i="1"/>
  <c r="O2903" i="1"/>
  <c r="P2903" i="1"/>
  <c r="Q2903" i="1"/>
  <c r="R2903" i="1"/>
  <c r="S2903" i="1"/>
  <c r="O2902" i="1"/>
  <c r="P2902" i="1"/>
  <c r="Q2902" i="1"/>
  <c r="R2902" i="1"/>
  <c r="S2902" i="1"/>
  <c r="O2901" i="1"/>
  <c r="P2901" i="1"/>
  <c r="Q2901" i="1"/>
  <c r="R2901" i="1"/>
  <c r="S2901" i="1"/>
  <c r="O2900" i="1"/>
  <c r="P2900" i="1"/>
  <c r="Q2900" i="1"/>
  <c r="R2900" i="1"/>
  <c r="S2900" i="1"/>
  <c r="O2899" i="1"/>
  <c r="P2899" i="1"/>
  <c r="Q2899" i="1"/>
  <c r="R2899" i="1"/>
  <c r="S2899" i="1"/>
  <c r="O2898" i="1"/>
  <c r="P2898" i="1"/>
  <c r="Q2898" i="1"/>
  <c r="R2898" i="1"/>
  <c r="S2898" i="1"/>
  <c r="O2897" i="1"/>
  <c r="P2897" i="1"/>
  <c r="Q2897" i="1"/>
  <c r="R2897" i="1"/>
  <c r="S2897" i="1"/>
  <c r="O2896" i="1"/>
  <c r="P2896" i="1"/>
  <c r="Q2896" i="1"/>
  <c r="R2896" i="1"/>
  <c r="S2896" i="1"/>
  <c r="O2895" i="1"/>
  <c r="P2895" i="1"/>
  <c r="Q2895" i="1"/>
  <c r="R2895" i="1"/>
  <c r="S2895" i="1"/>
  <c r="O2894" i="1"/>
  <c r="P2894" i="1"/>
  <c r="Q2894" i="1"/>
  <c r="R2894" i="1"/>
  <c r="S2894" i="1"/>
  <c r="O2893" i="1"/>
  <c r="P2893" i="1"/>
  <c r="Q2893" i="1"/>
  <c r="R2893" i="1"/>
  <c r="S2893" i="1"/>
  <c r="O2892" i="1"/>
  <c r="P2892" i="1"/>
  <c r="Q2892" i="1"/>
  <c r="R2892" i="1"/>
  <c r="S2892" i="1"/>
  <c r="O2891" i="1"/>
  <c r="P2891" i="1"/>
  <c r="Q2891" i="1"/>
  <c r="R2891" i="1"/>
  <c r="S2891" i="1"/>
  <c r="O2890" i="1"/>
  <c r="P2890" i="1"/>
  <c r="Q2890" i="1"/>
  <c r="R2890" i="1"/>
  <c r="S2890" i="1"/>
  <c r="O2889" i="1"/>
  <c r="P2889" i="1"/>
  <c r="Q2889" i="1"/>
  <c r="R2889" i="1"/>
  <c r="S2889" i="1"/>
  <c r="O2888" i="1"/>
  <c r="P2888" i="1"/>
  <c r="Q2888" i="1"/>
  <c r="R2888" i="1"/>
  <c r="S2888" i="1"/>
  <c r="O2887" i="1"/>
  <c r="P2887" i="1"/>
  <c r="Q2887" i="1"/>
  <c r="R2887" i="1"/>
  <c r="S2887" i="1"/>
  <c r="O2886" i="1"/>
  <c r="P2886" i="1"/>
  <c r="Q2886" i="1"/>
  <c r="R2886" i="1"/>
  <c r="S2886" i="1"/>
  <c r="O2885" i="1"/>
  <c r="P2885" i="1"/>
  <c r="Q2885" i="1"/>
  <c r="R2885" i="1"/>
  <c r="S2885" i="1"/>
  <c r="O2884" i="1"/>
  <c r="P2884" i="1"/>
  <c r="Q2884" i="1"/>
  <c r="R2884" i="1"/>
  <c r="S2884" i="1"/>
  <c r="O2883" i="1"/>
  <c r="P2883" i="1"/>
  <c r="Q2883" i="1"/>
  <c r="R2883" i="1"/>
  <c r="S2883" i="1"/>
  <c r="O2882" i="1"/>
  <c r="P2882" i="1"/>
  <c r="Q2882" i="1"/>
  <c r="R2882" i="1"/>
  <c r="S2882" i="1"/>
  <c r="O2881" i="1"/>
  <c r="P2881" i="1"/>
  <c r="Q2881" i="1"/>
  <c r="R2881" i="1"/>
  <c r="S2881" i="1"/>
  <c r="O2880" i="1"/>
  <c r="P2880" i="1"/>
  <c r="Q2880" i="1"/>
  <c r="R2880" i="1"/>
  <c r="S2880" i="1"/>
  <c r="O2878" i="1"/>
  <c r="O2879" i="1"/>
  <c r="P2878" i="1"/>
  <c r="P2879" i="1"/>
  <c r="Q2878" i="1"/>
  <c r="Q2879" i="1"/>
  <c r="R2878" i="1"/>
  <c r="R2879" i="1"/>
  <c r="S2878" i="1"/>
  <c r="S2879" i="1"/>
  <c r="O2877" i="1"/>
  <c r="P2877" i="1"/>
  <c r="Q2877" i="1"/>
  <c r="R2877" i="1"/>
  <c r="S2877" i="1"/>
  <c r="O2876" i="1"/>
  <c r="P2876" i="1"/>
  <c r="Q2876" i="1"/>
  <c r="R2876" i="1"/>
  <c r="S2876" i="1"/>
  <c r="O2875" i="1"/>
  <c r="P2875" i="1"/>
  <c r="Q2875" i="1"/>
  <c r="R2875" i="1"/>
  <c r="S2875" i="1"/>
  <c r="O2874" i="1"/>
  <c r="P2874" i="1"/>
  <c r="Q2874" i="1"/>
  <c r="R2874" i="1"/>
  <c r="S2874" i="1"/>
  <c r="O2873" i="1"/>
  <c r="P2873" i="1"/>
  <c r="Q2873" i="1"/>
  <c r="R2873" i="1"/>
  <c r="S2873" i="1"/>
  <c r="O2872" i="1"/>
  <c r="P2872" i="1"/>
  <c r="Q2872" i="1"/>
  <c r="R2872" i="1"/>
  <c r="S2872" i="1"/>
  <c r="O2871" i="1"/>
  <c r="P2871" i="1"/>
  <c r="Q2871" i="1"/>
  <c r="R2871" i="1"/>
  <c r="S2871" i="1"/>
  <c r="O2870" i="1"/>
  <c r="P2870" i="1"/>
  <c r="Q2870" i="1"/>
  <c r="R2870" i="1"/>
  <c r="S2870" i="1"/>
  <c r="O2869" i="1"/>
  <c r="P2869" i="1"/>
  <c r="Q2869" i="1"/>
  <c r="R2869" i="1"/>
  <c r="S2869" i="1"/>
  <c r="O2868" i="1"/>
  <c r="P2868" i="1"/>
  <c r="Q2868" i="1"/>
  <c r="R2868" i="1"/>
  <c r="S2868" i="1"/>
  <c r="O2867" i="1"/>
  <c r="P2867" i="1"/>
  <c r="Q2867" i="1"/>
  <c r="R2867" i="1"/>
  <c r="S2867" i="1"/>
  <c r="O2866" i="1"/>
  <c r="P2866" i="1"/>
  <c r="Q2866" i="1"/>
  <c r="R2866" i="1"/>
  <c r="S2866" i="1"/>
  <c r="O2864" i="1"/>
  <c r="O2865" i="1"/>
  <c r="P2864" i="1"/>
  <c r="P2865" i="1"/>
  <c r="Q2864" i="1"/>
  <c r="Q2865" i="1"/>
  <c r="R2864" i="1"/>
  <c r="R2865" i="1"/>
  <c r="S2864" i="1"/>
  <c r="S2865" i="1"/>
  <c r="O2859" i="1"/>
  <c r="O2860" i="1"/>
  <c r="O2861" i="1"/>
  <c r="O2862" i="1"/>
  <c r="O2863" i="1"/>
  <c r="P2859" i="1"/>
  <c r="P2860" i="1"/>
  <c r="P2861" i="1"/>
  <c r="P2862" i="1"/>
  <c r="P2863" i="1"/>
  <c r="Q2859" i="1"/>
  <c r="Q2860" i="1"/>
  <c r="Q2861" i="1"/>
  <c r="Q2862" i="1"/>
  <c r="Q2863" i="1"/>
  <c r="R2859" i="1"/>
  <c r="R2860" i="1"/>
  <c r="R2861" i="1"/>
  <c r="R2862" i="1"/>
  <c r="R2863" i="1"/>
  <c r="S2859" i="1"/>
  <c r="S2860" i="1"/>
  <c r="S2861" i="1"/>
  <c r="S2862" i="1"/>
  <c r="S2863" i="1"/>
  <c r="O2857" i="1"/>
  <c r="O2858" i="1"/>
  <c r="P2857" i="1"/>
  <c r="P2858" i="1"/>
  <c r="Q2857" i="1"/>
  <c r="Q2858" i="1"/>
  <c r="R2857" i="1"/>
  <c r="R2858" i="1"/>
  <c r="S2857" i="1"/>
  <c r="S2858" i="1"/>
  <c r="O2856" i="1"/>
  <c r="P2856" i="1"/>
  <c r="Q2856" i="1"/>
  <c r="R2856" i="1"/>
  <c r="S2856" i="1"/>
  <c r="O2855" i="1"/>
  <c r="P2855" i="1"/>
  <c r="Q2855" i="1"/>
  <c r="R2855" i="1"/>
  <c r="S2855" i="1"/>
  <c r="O2854" i="1"/>
  <c r="P2854" i="1"/>
  <c r="Q2854" i="1"/>
  <c r="R2854" i="1"/>
  <c r="S2854" i="1"/>
  <c r="O2853" i="1"/>
  <c r="P2853" i="1"/>
  <c r="Q2853" i="1"/>
  <c r="R2853" i="1"/>
  <c r="S2853" i="1"/>
  <c r="O2852" i="1"/>
  <c r="P2852" i="1"/>
  <c r="Q2852" i="1"/>
  <c r="R2852" i="1"/>
  <c r="S2852" i="1"/>
  <c r="O2851" i="1"/>
  <c r="P2851" i="1"/>
  <c r="Q2851" i="1"/>
  <c r="R2851" i="1"/>
  <c r="S2851" i="1"/>
  <c r="O2850" i="1"/>
  <c r="P2850" i="1"/>
  <c r="Q2850" i="1"/>
  <c r="R2850" i="1"/>
  <c r="S2850" i="1"/>
  <c r="O2849" i="1"/>
  <c r="P2849" i="1"/>
  <c r="Q2849" i="1"/>
  <c r="R2849" i="1"/>
  <c r="S2849" i="1"/>
  <c r="O2848" i="1"/>
  <c r="P2848" i="1"/>
  <c r="Q2848" i="1"/>
  <c r="R2848" i="1"/>
  <c r="S2848" i="1"/>
  <c r="O2847" i="1"/>
  <c r="P2847" i="1"/>
  <c r="Q2847" i="1"/>
  <c r="R2847" i="1"/>
  <c r="S2847" i="1"/>
  <c r="O2846" i="1"/>
  <c r="P2846" i="1"/>
  <c r="Q2846" i="1"/>
  <c r="R2846" i="1"/>
  <c r="S2846" i="1"/>
  <c r="O2845" i="1"/>
  <c r="P2845" i="1"/>
  <c r="Q2845" i="1"/>
  <c r="R2845" i="1"/>
  <c r="S2845" i="1"/>
  <c r="O2843" i="1"/>
  <c r="O2844" i="1"/>
  <c r="P2843" i="1"/>
  <c r="P2844" i="1"/>
  <c r="Q2843" i="1"/>
  <c r="Q2844" i="1"/>
  <c r="R2843" i="1"/>
  <c r="R2844" i="1"/>
  <c r="S2843" i="1"/>
  <c r="S2844" i="1"/>
  <c r="O2841" i="1"/>
  <c r="O2842" i="1"/>
  <c r="P2841" i="1"/>
  <c r="P2842" i="1"/>
  <c r="Q2841" i="1"/>
  <c r="Q2842" i="1"/>
  <c r="R2841" i="1"/>
  <c r="R2842" i="1"/>
  <c r="S2841" i="1"/>
  <c r="S2842" i="1"/>
  <c r="O2840" i="1"/>
  <c r="P2840" i="1"/>
  <c r="Q2840" i="1"/>
  <c r="R2840" i="1"/>
  <c r="S2840" i="1"/>
  <c r="O2839" i="1"/>
  <c r="P2839" i="1"/>
  <c r="Q2839" i="1"/>
  <c r="R2839" i="1"/>
  <c r="S2839" i="1"/>
  <c r="O2838" i="1"/>
  <c r="P2838" i="1"/>
  <c r="Q2838" i="1"/>
  <c r="R2838" i="1"/>
  <c r="S2838" i="1"/>
  <c r="O2837" i="1"/>
  <c r="P2837" i="1"/>
  <c r="Q2837" i="1"/>
  <c r="R2837" i="1"/>
  <c r="S2837" i="1"/>
  <c r="O2836" i="1"/>
  <c r="P2836" i="1"/>
  <c r="Q2836" i="1"/>
  <c r="R2836" i="1"/>
  <c r="S2836" i="1"/>
  <c r="O2835" i="1"/>
  <c r="P2835" i="1"/>
  <c r="Q2835" i="1"/>
  <c r="R2835" i="1"/>
  <c r="S2835" i="1"/>
  <c r="O2834" i="1"/>
  <c r="P2834" i="1"/>
  <c r="Q2834" i="1"/>
  <c r="R2834" i="1"/>
  <c r="S2834" i="1"/>
  <c r="O2831" i="1"/>
  <c r="O2832" i="1"/>
  <c r="O2833" i="1"/>
  <c r="P2831" i="1"/>
  <c r="P2832" i="1"/>
  <c r="P2833" i="1"/>
  <c r="Q2831" i="1"/>
  <c r="Q2832" i="1"/>
  <c r="Q2833" i="1"/>
  <c r="R2831" i="1"/>
  <c r="R2832" i="1"/>
  <c r="R2833" i="1"/>
  <c r="S2831" i="1"/>
  <c r="S2832" i="1"/>
  <c r="S2833" i="1"/>
  <c r="O2830" i="1"/>
  <c r="P2830" i="1"/>
  <c r="Q2830" i="1"/>
  <c r="R2830" i="1"/>
  <c r="S2830" i="1"/>
  <c r="O2829" i="1"/>
  <c r="P2829" i="1"/>
  <c r="Q2829" i="1"/>
  <c r="R2829" i="1"/>
  <c r="S2829" i="1"/>
  <c r="O2828" i="1"/>
  <c r="P2828" i="1"/>
  <c r="Q2828" i="1"/>
  <c r="R2828" i="1"/>
  <c r="S2828" i="1"/>
  <c r="O2827" i="1"/>
  <c r="P2827" i="1"/>
  <c r="Q2827" i="1"/>
  <c r="R2827" i="1"/>
  <c r="S2827" i="1"/>
  <c r="O2826" i="1"/>
  <c r="P2826" i="1"/>
  <c r="Q2826" i="1"/>
  <c r="R2826" i="1"/>
  <c r="S2826" i="1"/>
  <c r="O2825" i="1"/>
  <c r="P2825" i="1"/>
  <c r="Q2825" i="1"/>
  <c r="R2825" i="1"/>
  <c r="S2825" i="1"/>
  <c r="O2824" i="1"/>
  <c r="P2824" i="1"/>
  <c r="Q2824" i="1"/>
  <c r="R2824" i="1"/>
  <c r="S2824" i="1"/>
  <c r="O2823" i="1"/>
  <c r="P2823" i="1"/>
  <c r="Q2823" i="1"/>
  <c r="R2823" i="1"/>
  <c r="S2823" i="1"/>
  <c r="O2822" i="1"/>
  <c r="P2822" i="1"/>
  <c r="Q2822" i="1"/>
  <c r="R2822" i="1"/>
  <c r="S2822" i="1"/>
  <c r="O2821" i="1"/>
  <c r="P2821" i="1"/>
  <c r="Q2821" i="1"/>
  <c r="R2821" i="1"/>
  <c r="S2821" i="1"/>
  <c r="O2820" i="1"/>
  <c r="P2820" i="1"/>
  <c r="Q2820" i="1"/>
  <c r="R2820" i="1"/>
  <c r="S2820" i="1"/>
  <c r="O2817" i="1"/>
  <c r="O2818" i="1"/>
  <c r="O2819" i="1"/>
  <c r="P2817" i="1"/>
  <c r="P2818" i="1"/>
  <c r="P2819" i="1"/>
  <c r="Q2817" i="1"/>
  <c r="Q2818" i="1"/>
  <c r="Q2819" i="1"/>
  <c r="R2817" i="1"/>
  <c r="R2818" i="1"/>
  <c r="R2819" i="1"/>
  <c r="S2817" i="1"/>
  <c r="S2818" i="1"/>
  <c r="S2819" i="1"/>
  <c r="O2813" i="1"/>
  <c r="O2814" i="1"/>
  <c r="O2815" i="1"/>
  <c r="O2816" i="1"/>
  <c r="P2813" i="1"/>
  <c r="P2814" i="1"/>
  <c r="P2815" i="1"/>
  <c r="P2816" i="1"/>
  <c r="Q2813" i="1"/>
  <c r="Q2814" i="1"/>
  <c r="Q2815" i="1"/>
  <c r="Q2816" i="1"/>
  <c r="R2813" i="1"/>
  <c r="R2814" i="1"/>
  <c r="R2815" i="1"/>
  <c r="R2816" i="1"/>
  <c r="S2813" i="1"/>
  <c r="S2814" i="1"/>
  <c r="S2815" i="1"/>
  <c r="S2816" i="1"/>
  <c r="O2812" i="1"/>
  <c r="P2812" i="1"/>
  <c r="Q2812" i="1"/>
  <c r="R2812" i="1"/>
  <c r="S2812" i="1"/>
  <c r="O2811" i="1"/>
  <c r="P2811" i="1"/>
  <c r="Q2811" i="1"/>
  <c r="R2811" i="1"/>
  <c r="S2811" i="1"/>
  <c r="O2810" i="1"/>
  <c r="P2810" i="1"/>
  <c r="Q2810" i="1"/>
  <c r="R2810" i="1"/>
  <c r="S2810" i="1"/>
  <c r="O2809" i="1"/>
  <c r="P2809" i="1"/>
  <c r="Q2809" i="1"/>
  <c r="R2809" i="1"/>
  <c r="S2809" i="1"/>
  <c r="O2808" i="1"/>
  <c r="P2808" i="1"/>
  <c r="Q2808" i="1"/>
  <c r="R2808" i="1"/>
  <c r="S2808" i="1"/>
  <c r="O2807" i="1"/>
  <c r="P2807" i="1"/>
  <c r="Q2807" i="1"/>
  <c r="R2807" i="1"/>
  <c r="S2807" i="1"/>
  <c r="O2806" i="1"/>
  <c r="P2806" i="1"/>
  <c r="Q2806" i="1"/>
  <c r="R2806" i="1"/>
  <c r="S2806" i="1"/>
  <c r="O2804" i="1"/>
  <c r="O2805" i="1"/>
  <c r="P2804" i="1"/>
  <c r="P2805" i="1"/>
  <c r="Q2804" i="1"/>
  <c r="Q2805" i="1"/>
  <c r="R2804" i="1"/>
  <c r="R2805" i="1"/>
  <c r="S2804" i="1"/>
  <c r="S2805" i="1"/>
  <c r="O2803" i="1"/>
  <c r="P2803" i="1"/>
  <c r="Q2803" i="1"/>
  <c r="R2803" i="1"/>
  <c r="S2803" i="1"/>
  <c r="O2802" i="1"/>
  <c r="P2802" i="1"/>
  <c r="Q2802" i="1"/>
  <c r="R2802" i="1"/>
  <c r="S2802" i="1"/>
  <c r="O2801" i="1"/>
  <c r="P2801" i="1"/>
  <c r="Q2801" i="1"/>
  <c r="R2801" i="1"/>
  <c r="S2801" i="1"/>
  <c r="O2800" i="1"/>
  <c r="P2800" i="1"/>
  <c r="Q2800" i="1"/>
  <c r="R2800" i="1"/>
  <c r="S2800" i="1"/>
  <c r="O2799" i="1"/>
  <c r="P2799" i="1"/>
  <c r="Q2799" i="1"/>
  <c r="R2799" i="1"/>
  <c r="S2799" i="1"/>
  <c r="O2798" i="1"/>
  <c r="P2798" i="1"/>
  <c r="Q2798" i="1"/>
  <c r="R2798" i="1"/>
  <c r="S2798" i="1"/>
  <c r="O2797" i="1"/>
  <c r="P2797" i="1"/>
  <c r="Q2797" i="1"/>
  <c r="R2797" i="1"/>
  <c r="S2797" i="1"/>
  <c r="O2796" i="1"/>
  <c r="P2796" i="1"/>
  <c r="Q2796" i="1"/>
  <c r="R2796" i="1"/>
  <c r="S2796" i="1"/>
  <c r="O2795" i="1"/>
  <c r="P2795" i="1"/>
  <c r="Q2795" i="1"/>
  <c r="R2795" i="1"/>
  <c r="S2795" i="1"/>
  <c r="O2794" i="1"/>
  <c r="P2794" i="1"/>
  <c r="Q2794" i="1"/>
  <c r="R2794" i="1"/>
  <c r="S2794" i="1"/>
  <c r="O2793" i="1"/>
  <c r="P2793" i="1"/>
  <c r="Q2793" i="1"/>
  <c r="R2793" i="1"/>
  <c r="S2793" i="1"/>
  <c r="O2788" i="1"/>
  <c r="O2789" i="1"/>
  <c r="O2790" i="1"/>
  <c r="O2791" i="1"/>
  <c r="O2792" i="1"/>
  <c r="P2788" i="1"/>
  <c r="P2789" i="1"/>
  <c r="P2790" i="1"/>
  <c r="P2791" i="1"/>
  <c r="P2792" i="1"/>
  <c r="Q2788" i="1"/>
  <c r="Q2789" i="1"/>
  <c r="Q2790" i="1"/>
  <c r="Q2791" i="1"/>
  <c r="Q2792" i="1"/>
  <c r="R2788" i="1"/>
  <c r="R2789" i="1"/>
  <c r="R2790" i="1"/>
  <c r="R2791" i="1"/>
  <c r="R2792" i="1"/>
  <c r="S2788" i="1"/>
  <c r="S2789" i="1"/>
  <c r="S2790" i="1"/>
  <c r="S2791" i="1"/>
  <c r="S2792" i="1"/>
  <c r="O2787" i="1"/>
  <c r="P2787" i="1"/>
  <c r="Q2787" i="1"/>
  <c r="R2787" i="1"/>
  <c r="S2787" i="1"/>
  <c r="O2786" i="1"/>
  <c r="P2786" i="1"/>
  <c r="Q2786" i="1"/>
  <c r="R2786" i="1"/>
  <c r="S2786" i="1"/>
  <c r="O2785" i="1"/>
  <c r="P2785" i="1"/>
  <c r="Q2785" i="1"/>
  <c r="R2785" i="1"/>
  <c r="S2785" i="1"/>
  <c r="O2784" i="1"/>
  <c r="P2784" i="1"/>
  <c r="Q2784" i="1"/>
  <c r="R2784" i="1"/>
  <c r="S2784" i="1"/>
  <c r="O2783" i="1"/>
  <c r="P2783" i="1"/>
  <c r="Q2783" i="1"/>
  <c r="R2783" i="1"/>
  <c r="S2783" i="1"/>
  <c r="O2782" i="1"/>
  <c r="P2782" i="1"/>
  <c r="Q2782" i="1"/>
  <c r="R2782" i="1"/>
  <c r="S2782" i="1"/>
  <c r="O2781" i="1"/>
  <c r="P2781" i="1"/>
  <c r="Q2781" i="1"/>
  <c r="R2781" i="1"/>
  <c r="S2781" i="1"/>
  <c r="O2780" i="1"/>
  <c r="P2780" i="1"/>
  <c r="Q2780" i="1"/>
  <c r="R2780" i="1"/>
  <c r="S2780" i="1"/>
  <c r="O2779" i="1"/>
  <c r="P2779" i="1"/>
  <c r="Q2779" i="1"/>
  <c r="R2779" i="1"/>
  <c r="S2779" i="1"/>
  <c r="O2778" i="1"/>
  <c r="P2778" i="1"/>
  <c r="Q2778" i="1"/>
  <c r="R2778" i="1"/>
  <c r="S2778" i="1"/>
  <c r="O2777" i="1"/>
  <c r="P2777" i="1"/>
  <c r="Q2777" i="1"/>
  <c r="R2777" i="1"/>
  <c r="S2777" i="1"/>
  <c r="O2776" i="1"/>
  <c r="P2776" i="1"/>
  <c r="Q2776" i="1"/>
  <c r="R2776" i="1"/>
  <c r="S2776" i="1"/>
  <c r="O2775" i="1"/>
  <c r="P2775" i="1"/>
  <c r="Q2775" i="1"/>
  <c r="R2775" i="1"/>
  <c r="S2775" i="1"/>
  <c r="O2774" i="1"/>
  <c r="P2774" i="1"/>
  <c r="Q2774" i="1"/>
  <c r="R2774" i="1"/>
  <c r="S2774" i="1"/>
  <c r="O2773" i="1"/>
  <c r="P2773" i="1"/>
  <c r="Q2773" i="1"/>
  <c r="R2773" i="1"/>
  <c r="S2773" i="1"/>
  <c r="O2772" i="1"/>
  <c r="P2772" i="1"/>
  <c r="Q2772" i="1"/>
  <c r="R2772" i="1"/>
  <c r="S2772" i="1"/>
  <c r="O2771" i="1"/>
  <c r="P2771" i="1"/>
  <c r="Q2771" i="1"/>
  <c r="R2771" i="1"/>
  <c r="S2771" i="1"/>
  <c r="O2770" i="1"/>
  <c r="P2770" i="1"/>
  <c r="Q2770" i="1"/>
  <c r="R2770" i="1"/>
  <c r="S2770" i="1"/>
  <c r="O2769" i="1"/>
  <c r="P2769" i="1"/>
  <c r="Q2769" i="1"/>
  <c r="R2769" i="1"/>
  <c r="S2769" i="1"/>
  <c r="O2768" i="1"/>
  <c r="P2768" i="1"/>
  <c r="Q2768" i="1"/>
  <c r="R2768" i="1"/>
  <c r="S2768" i="1"/>
  <c r="O2767" i="1"/>
  <c r="P2767" i="1"/>
  <c r="Q2767" i="1"/>
  <c r="R2767" i="1"/>
  <c r="S2767" i="1"/>
  <c r="O2766" i="1"/>
  <c r="P2766" i="1"/>
  <c r="Q2766" i="1"/>
  <c r="R2766" i="1"/>
  <c r="S2766" i="1"/>
  <c r="O2765" i="1"/>
  <c r="P2765" i="1"/>
  <c r="Q2765" i="1"/>
  <c r="R2765" i="1"/>
  <c r="S2765" i="1"/>
  <c r="O2764" i="1"/>
  <c r="P2764" i="1"/>
  <c r="Q2764" i="1"/>
  <c r="R2764" i="1"/>
  <c r="S2764" i="1"/>
  <c r="O2763" i="1"/>
  <c r="P2763" i="1"/>
  <c r="Q2763" i="1"/>
  <c r="R2763" i="1"/>
  <c r="S2763" i="1"/>
  <c r="O2760" i="1"/>
  <c r="O2761" i="1"/>
  <c r="O2762" i="1"/>
  <c r="P2760" i="1"/>
  <c r="P2761" i="1"/>
  <c r="P2762" i="1"/>
  <c r="Q2760" i="1"/>
  <c r="Q2761" i="1"/>
  <c r="Q2762" i="1"/>
  <c r="R2760" i="1"/>
  <c r="R2761" i="1"/>
  <c r="R2762" i="1"/>
  <c r="S2760" i="1"/>
  <c r="S2761" i="1"/>
  <c r="S2762" i="1"/>
  <c r="O2759" i="1"/>
  <c r="P2759" i="1"/>
  <c r="Q2759" i="1"/>
  <c r="R2759" i="1"/>
  <c r="S2759" i="1"/>
  <c r="O2756" i="1"/>
  <c r="O2757" i="1"/>
  <c r="O2758" i="1"/>
  <c r="P2756" i="1"/>
  <c r="P2757" i="1"/>
  <c r="P2758" i="1"/>
  <c r="Q2756" i="1"/>
  <c r="Q2757" i="1"/>
  <c r="Q2758" i="1"/>
  <c r="R2756" i="1"/>
  <c r="R2757" i="1"/>
  <c r="R2758" i="1"/>
  <c r="S2756" i="1"/>
  <c r="S2757" i="1"/>
  <c r="S2758" i="1"/>
  <c r="O2755" i="1"/>
  <c r="P2755" i="1"/>
  <c r="Q2755" i="1"/>
  <c r="R2755" i="1"/>
  <c r="S2755" i="1"/>
  <c r="O2754" i="1"/>
  <c r="P2754" i="1"/>
  <c r="Q2754" i="1"/>
  <c r="R2754" i="1"/>
  <c r="S2754" i="1"/>
  <c r="O2753" i="1"/>
  <c r="P2753" i="1"/>
  <c r="Q2753" i="1"/>
  <c r="R2753" i="1"/>
  <c r="S2753" i="1"/>
  <c r="O2752" i="1"/>
  <c r="P2752" i="1"/>
  <c r="Q2752" i="1"/>
  <c r="R2752" i="1"/>
  <c r="S2752" i="1"/>
  <c r="O2751" i="1"/>
  <c r="P2751" i="1"/>
  <c r="Q2751" i="1"/>
  <c r="R2751" i="1"/>
  <c r="S2751" i="1"/>
  <c r="O2750" i="1"/>
  <c r="P2750" i="1"/>
  <c r="Q2750" i="1"/>
  <c r="R2750" i="1"/>
  <c r="S2750" i="1"/>
  <c r="O2749" i="1"/>
  <c r="P2749" i="1"/>
  <c r="Q2749" i="1"/>
  <c r="R2749" i="1"/>
  <c r="S2749" i="1"/>
  <c r="O2746" i="1"/>
  <c r="O2747" i="1"/>
  <c r="O2748" i="1"/>
  <c r="P2746" i="1"/>
  <c r="P2747" i="1"/>
  <c r="P2748" i="1"/>
  <c r="Q2746" i="1"/>
  <c r="Q2747" i="1"/>
  <c r="Q2748" i="1"/>
  <c r="R2746" i="1"/>
  <c r="R2747" i="1"/>
  <c r="R2748" i="1"/>
  <c r="S2746" i="1"/>
  <c r="S2747" i="1"/>
  <c r="S2748" i="1"/>
  <c r="O2745" i="1"/>
  <c r="P2745" i="1"/>
  <c r="Q2745" i="1"/>
  <c r="R2745" i="1"/>
  <c r="S2745" i="1"/>
  <c r="O2744" i="1"/>
  <c r="P2744" i="1"/>
  <c r="Q2744" i="1"/>
  <c r="R2744" i="1"/>
  <c r="S2744" i="1"/>
  <c r="O2743" i="1"/>
  <c r="P2743" i="1"/>
  <c r="Q2743" i="1"/>
  <c r="R2743" i="1"/>
  <c r="S2743" i="1"/>
  <c r="O2742" i="1"/>
  <c r="P2742" i="1"/>
  <c r="Q2742" i="1"/>
  <c r="R2742" i="1"/>
  <c r="S2742" i="1"/>
  <c r="O2741" i="1"/>
  <c r="P2741" i="1"/>
  <c r="Q2741" i="1"/>
  <c r="R2741" i="1"/>
  <c r="S2741" i="1"/>
  <c r="O2740" i="1"/>
  <c r="P2740" i="1"/>
  <c r="Q2740" i="1"/>
  <c r="R2740" i="1"/>
  <c r="S2740" i="1"/>
  <c r="O2739" i="1"/>
  <c r="P2739" i="1"/>
  <c r="Q2739" i="1"/>
  <c r="R2739" i="1"/>
  <c r="S2739" i="1"/>
  <c r="O2738" i="1"/>
  <c r="P2738" i="1"/>
  <c r="Q2738" i="1"/>
  <c r="R2738" i="1"/>
  <c r="S2738" i="1"/>
  <c r="O2737" i="1"/>
  <c r="P2737" i="1"/>
  <c r="Q2737" i="1"/>
  <c r="R2737" i="1"/>
  <c r="S2737" i="1"/>
  <c r="O2736" i="1"/>
  <c r="P2736" i="1"/>
  <c r="Q2736" i="1"/>
  <c r="R2736" i="1"/>
  <c r="S2736" i="1"/>
  <c r="O2735" i="1"/>
  <c r="P2735" i="1"/>
  <c r="Q2735" i="1"/>
  <c r="R2735" i="1"/>
  <c r="S2735" i="1"/>
  <c r="O2734" i="1"/>
  <c r="P2734" i="1"/>
  <c r="Q2734" i="1"/>
  <c r="R2734" i="1"/>
  <c r="S2734" i="1"/>
  <c r="O2733" i="1"/>
  <c r="P2733" i="1"/>
  <c r="Q2733" i="1"/>
  <c r="R2733" i="1"/>
  <c r="S2733" i="1"/>
  <c r="O2732" i="1"/>
  <c r="P2732" i="1"/>
  <c r="Q2732" i="1"/>
  <c r="R2732" i="1"/>
  <c r="S2732" i="1"/>
  <c r="O2729" i="1"/>
  <c r="O2730" i="1"/>
  <c r="O2731" i="1"/>
  <c r="P2729" i="1"/>
  <c r="P2730" i="1"/>
  <c r="P2731" i="1"/>
  <c r="Q2729" i="1"/>
  <c r="Q2730" i="1"/>
  <c r="Q2731" i="1"/>
  <c r="R2729" i="1"/>
  <c r="R2730" i="1"/>
  <c r="R2731" i="1"/>
  <c r="S2729" i="1"/>
  <c r="S2730" i="1"/>
  <c r="S2731" i="1"/>
  <c r="O2728" i="1"/>
  <c r="P2728" i="1"/>
  <c r="Q2728" i="1"/>
  <c r="R2728" i="1"/>
  <c r="S2728" i="1"/>
  <c r="O2727" i="1"/>
  <c r="P2727" i="1"/>
  <c r="Q2727" i="1"/>
  <c r="R2727" i="1"/>
  <c r="S2727" i="1"/>
  <c r="O2726" i="1"/>
  <c r="P2726" i="1"/>
  <c r="Q2726" i="1"/>
  <c r="R2726" i="1"/>
  <c r="S2726" i="1"/>
  <c r="O2725" i="1"/>
  <c r="P2725" i="1"/>
  <c r="Q2725" i="1"/>
  <c r="R2725" i="1"/>
  <c r="S2725" i="1"/>
  <c r="O2724" i="1"/>
  <c r="P2724" i="1"/>
  <c r="Q2724" i="1"/>
  <c r="R2724" i="1"/>
  <c r="S2724" i="1"/>
  <c r="O2723" i="1"/>
  <c r="P2723" i="1"/>
  <c r="Q2723" i="1"/>
  <c r="R2723" i="1"/>
  <c r="S2723" i="1"/>
  <c r="O2722" i="1"/>
  <c r="P2722" i="1"/>
  <c r="Q2722" i="1"/>
  <c r="R2722" i="1"/>
  <c r="S2722" i="1"/>
  <c r="O2721" i="1"/>
  <c r="P2721" i="1"/>
  <c r="Q2721" i="1"/>
  <c r="R2721" i="1"/>
  <c r="S2721" i="1"/>
  <c r="O2720" i="1"/>
  <c r="P2720" i="1"/>
  <c r="Q2720" i="1"/>
  <c r="R2720" i="1"/>
  <c r="S2720" i="1"/>
  <c r="O2719" i="1"/>
  <c r="P2719" i="1"/>
  <c r="Q2719" i="1"/>
  <c r="R2719" i="1"/>
  <c r="S2719" i="1"/>
  <c r="O2718" i="1"/>
  <c r="P2718" i="1"/>
  <c r="Q2718" i="1"/>
  <c r="R2718" i="1"/>
  <c r="S2718" i="1"/>
  <c r="O2717" i="1"/>
  <c r="P2717" i="1"/>
  <c r="Q2717" i="1"/>
  <c r="R2717" i="1"/>
  <c r="S2717" i="1"/>
  <c r="O2716" i="1"/>
  <c r="P2716" i="1"/>
  <c r="Q2716" i="1"/>
  <c r="R2716" i="1"/>
  <c r="S2716" i="1"/>
  <c r="O2715" i="1"/>
  <c r="P2715" i="1"/>
  <c r="Q2715" i="1"/>
  <c r="R2715" i="1"/>
  <c r="S2715" i="1"/>
  <c r="O2713" i="1"/>
  <c r="O2714" i="1"/>
  <c r="P2713" i="1"/>
  <c r="P2714" i="1"/>
  <c r="Q2713" i="1"/>
  <c r="Q2714" i="1"/>
  <c r="R2713" i="1"/>
  <c r="R2714" i="1"/>
  <c r="S2713" i="1"/>
  <c r="S2714" i="1"/>
  <c r="O2712" i="1"/>
  <c r="P2712" i="1"/>
  <c r="Q2712" i="1"/>
  <c r="R2712" i="1"/>
  <c r="S2712" i="1"/>
  <c r="O2711" i="1"/>
  <c r="P2711" i="1"/>
  <c r="Q2711" i="1"/>
  <c r="R2711" i="1"/>
  <c r="S2711" i="1"/>
  <c r="O2710" i="1"/>
  <c r="P2710" i="1"/>
  <c r="Q2710" i="1"/>
  <c r="R2710" i="1"/>
  <c r="S2710" i="1"/>
  <c r="O2708" i="1"/>
  <c r="O2709" i="1"/>
  <c r="P2708" i="1"/>
  <c r="P2709" i="1"/>
  <c r="Q2708" i="1"/>
  <c r="Q2709" i="1"/>
  <c r="R2708" i="1"/>
  <c r="R2709" i="1"/>
  <c r="S2708" i="1"/>
  <c r="S2709" i="1"/>
  <c r="O2707" i="1"/>
  <c r="P2707" i="1"/>
  <c r="Q2707" i="1"/>
  <c r="R2707" i="1"/>
  <c r="S2707" i="1"/>
  <c r="O2706" i="1"/>
  <c r="P2706" i="1"/>
  <c r="Q2706" i="1"/>
  <c r="R2706" i="1"/>
  <c r="S2706" i="1"/>
  <c r="O2705" i="1"/>
  <c r="P2705" i="1"/>
  <c r="Q2705" i="1"/>
  <c r="R2705" i="1"/>
  <c r="S2705" i="1"/>
  <c r="O2704" i="1"/>
  <c r="P2704" i="1"/>
  <c r="Q2704" i="1"/>
  <c r="R2704" i="1"/>
  <c r="S2704" i="1"/>
  <c r="O2703" i="1"/>
  <c r="P2703" i="1"/>
  <c r="Q2703" i="1"/>
  <c r="R2703" i="1"/>
  <c r="S2703" i="1"/>
  <c r="O2702" i="1"/>
  <c r="P2702" i="1"/>
  <c r="Q2702" i="1"/>
  <c r="R2702" i="1"/>
  <c r="S2702" i="1"/>
  <c r="O2701" i="1"/>
  <c r="P2701" i="1"/>
  <c r="Q2701" i="1"/>
  <c r="R2701" i="1"/>
  <c r="S2701" i="1"/>
  <c r="O2700" i="1"/>
  <c r="P2700" i="1"/>
  <c r="Q2700" i="1"/>
  <c r="R2700" i="1"/>
  <c r="S2700" i="1"/>
  <c r="O2699" i="1"/>
  <c r="P2699" i="1"/>
  <c r="Q2699" i="1"/>
  <c r="R2699" i="1"/>
  <c r="S2699" i="1"/>
  <c r="O2698" i="1"/>
  <c r="P2698" i="1"/>
  <c r="Q2698" i="1"/>
  <c r="R2698" i="1"/>
  <c r="S2698" i="1"/>
  <c r="O2697" i="1"/>
  <c r="P2697" i="1"/>
  <c r="Q2697" i="1"/>
  <c r="R2697" i="1"/>
  <c r="S2697" i="1"/>
  <c r="O2696" i="1"/>
  <c r="P2696" i="1"/>
  <c r="Q2696" i="1"/>
  <c r="R2696" i="1"/>
  <c r="S2696" i="1"/>
  <c r="O2695" i="1"/>
  <c r="P2695" i="1"/>
  <c r="Q2695" i="1"/>
  <c r="R2695" i="1"/>
  <c r="S2695" i="1"/>
  <c r="O2694" i="1"/>
  <c r="P2694" i="1"/>
  <c r="Q2694" i="1"/>
  <c r="R2694" i="1"/>
  <c r="S2694" i="1"/>
  <c r="O2693" i="1"/>
  <c r="P2693" i="1"/>
  <c r="Q2693" i="1"/>
  <c r="R2693" i="1"/>
  <c r="S2693" i="1"/>
  <c r="O2692" i="1"/>
  <c r="P2692" i="1"/>
  <c r="Q2692" i="1"/>
  <c r="R2692" i="1"/>
  <c r="S2692" i="1"/>
  <c r="O2691" i="1"/>
  <c r="P2691" i="1"/>
  <c r="Q2691" i="1"/>
  <c r="R2691" i="1"/>
  <c r="S2691" i="1"/>
  <c r="O2690" i="1"/>
  <c r="P2690" i="1"/>
  <c r="Q2690" i="1"/>
  <c r="R2690" i="1"/>
  <c r="S2690" i="1"/>
  <c r="O2689" i="1"/>
  <c r="P2689" i="1"/>
  <c r="Q2689" i="1"/>
  <c r="R2689" i="1"/>
  <c r="S2689" i="1"/>
  <c r="O2688" i="1"/>
  <c r="P2688" i="1"/>
  <c r="Q2688" i="1"/>
  <c r="R2688" i="1"/>
  <c r="S2688" i="1"/>
  <c r="O2687" i="1"/>
  <c r="P2687" i="1"/>
  <c r="Q2687" i="1"/>
  <c r="R2687" i="1"/>
  <c r="S2687" i="1"/>
  <c r="O2686" i="1"/>
  <c r="P2686" i="1"/>
  <c r="Q2686" i="1"/>
  <c r="R2686" i="1"/>
  <c r="S2686" i="1"/>
  <c r="O2685" i="1"/>
  <c r="P2685" i="1"/>
  <c r="Q2685" i="1"/>
  <c r="R2685" i="1"/>
  <c r="S2685" i="1"/>
  <c r="O2684" i="1"/>
  <c r="P2684" i="1"/>
  <c r="Q2684" i="1"/>
  <c r="R2684" i="1"/>
  <c r="S2684" i="1"/>
  <c r="O2683" i="1"/>
  <c r="P2683" i="1"/>
  <c r="Q2683" i="1"/>
  <c r="R2683" i="1"/>
  <c r="S2683" i="1"/>
  <c r="O2682" i="1"/>
  <c r="P2682" i="1"/>
  <c r="Q2682" i="1"/>
  <c r="R2682" i="1"/>
  <c r="S2682" i="1"/>
  <c r="O2681" i="1"/>
  <c r="P2681" i="1"/>
  <c r="Q2681" i="1"/>
  <c r="R2681" i="1"/>
  <c r="S2681" i="1"/>
  <c r="O2680" i="1"/>
  <c r="P2680" i="1"/>
  <c r="Q2680" i="1"/>
  <c r="R2680" i="1"/>
  <c r="S2680" i="1"/>
  <c r="O2679" i="1"/>
  <c r="P2679" i="1"/>
  <c r="Q2679" i="1"/>
  <c r="R2679" i="1"/>
  <c r="S2679" i="1"/>
  <c r="O2678" i="1"/>
  <c r="P2678" i="1"/>
  <c r="Q2678" i="1"/>
  <c r="R2678" i="1"/>
  <c r="S2678" i="1"/>
  <c r="O2677" i="1"/>
  <c r="P2677" i="1"/>
  <c r="Q2677" i="1"/>
  <c r="R2677" i="1"/>
  <c r="S2677" i="1"/>
  <c r="O2676" i="1"/>
  <c r="P2676" i="1"/>
  <c r="Q2676" i="1"/>
  <c r="R2676" i="1"/>
  <c r="S2676" i="1"/>
  <c r="O2674" i="1"/>
  <c r="O2675" i="1"/>
  <c r="P2674" i="1"/>
  <c r="P2675" i="1"/>
  <c r="Q2674" i="1"/>
  <c r="Q2675" i="1"/>
  <c r="R2674" i="1"/>
  <c r="R2675" i="1"/>
  <c r="S2674" i="1"/>
  <c r="S2675" i="1"/>
  <c r="O2673" i="1"/>
  <c r="P2673" i="1"/>
  <c r="Q2673" i="1"/>
  <c r="R2673" i="1"/>
  <c r="S2673" i="1"/>
  <c r="O2672" i="1"/>
  <c r="P2672" i="1"/>
  <c r="Q2672" i="1"/>
  <c r="R2672" i="1"/>
  <c r="S2672" i="1"/>
  <c r="O2670" i="1"/>
  <c r="O2671" i="1"/>
  <c r="P2670" i="1"/>
  <c r="P2671" i="1"/>
  <c r="Q2670" i="1"/>
  <c r="Q2671" i="1"/>
  <c r="R2670" i="1"/>
  <c r="R2671" i="1"/>
  <c r="S2670" i="1"/>
  <c r="S2671" i="1"/>
  <c r="O2668" i="1"/>
  <c r="O2669" i="1"/>
  <c r="P2668" i="1"/>
  <c r="P2669" i="1"/>
  <c r="Q2668" i="1"/>
  <c r="Q2669" i="1"/>
  <c r="R2668" i="1"/>
  <c r="R2669" i="1"/>
  <c r="S2668" i="1"/>
  <c r="S2669" i="1"/>
  <c r="O2667" i="1"/>
  <c r="P2667" i="1"/>
  <c r="Q2667" i="1"/>
  <c r="R2667" i="1"/>
  <c r="S2667" i="1"/>
  <c r="O2666" i="1"/>
  <c r="P2666" i="1"/>
  <c r="Q2666" i="1"/>
  <c r="R2666" i="1"/>
  <c r="S2666" i="1"/>
  <c r="O2665" i="1"/>
  <c r="P2665" i="1"/>
  <c r="Q2665" i="1"/>
  <c r="R2665" i="1"/>
  <c r="S2665" i="1"/>
  <c r="O2664" i="1"/>
  <c r="P2664" i="1"/>
  <c r="Q2664" i="1"/>
  <c r="R2664" i="1"/>
  <c r="S2664" i="1"/>
  <c r="O2663" i="1"/>
  <c r="P2663" i="1"/>
  <c r="Q2663" i="1"/>
  <c r="R2663" i="1"/>
  <c r="S2663" i="1"/>
  <c r="O2660" i="1"/>
  <c r="O2661" i="1"/>
  <c r="O2662" i="1"/>
  <c r="P2660" i="1"/>
  <c r="P2661" i="1"/>
  <c r="P2662" i="1"/>
  <c r="Q2660" i="1"/>
  <c r="Q2661" i="1"/>
  <c r="Q2662" i="1"/>
  <c r="R2660" i="1"/>
  <c r="R2661" i="1"/>
  <c r="R2662" i="1"/>
  <c r="S2660" i="1"/>
  <c r="S2661" i="1"/>
  <c r="S2662" i="1"/>
  <c r="O2659" i="1"/>
  <c r="P2659" i="1"/>
  <c r="Q2659" i="1"/>
  <c r="R2659" i="1"/>
  <c r="S2659" i="1"/>
  <c r="O2658" i="1"/>
  <c r="P2658" i="1"/>
  <c r="Q2658" i="1"/>
  <c r="R2658" i="1"/>
  <c r="S2658" i="1"/>
  <c r="O2657" i="1"/>
  <c r="P2657" i="1"/>
  <c r="Q2657" i="1"/>
  <c r="R2657" i="1"/>
  <c r="S2657" i="1"/>
  <c r="O2656" i="1"/>
  <c r="P2656" i="1"/>
  <c r="Q2656" i="1"/>
  <c r="R2656" i="1"/>
  <c r="S2656" i="1"/>
  <c r="O2655" i="1"/>
  <c r="P2655" i="1"/>
  <c r="Q2655" i="1"/>
  <c r="R2655" i="1"/>
  <c r="S2655" i="1"/>
  <c r="O2653" i="1"/>
  <c r="P2653" i="1"/>
  <c r="Q2653" i="1"/>
  <c r="R2653" i="1"/>
  <c r="S2653" i="1"/>
  <c r="O2648" i="1"/>
  <c r="O2649" i="1"/>
  <c r="O2650" i="1"/>
  <c r="O2651" i="1"/>
  <c r="O2652" i="1"/>
  <c r="O2654" i="1"/>
  <c r="P2648" i="1"/>
  <c r="P2649" i="1"/>
  <c r="P2650" i="1"/>
  <c r="P2651" i="1"/>
  <c r="P2652" i="1"/>
  <c r="P2654" i="1"/>
  <c r="Q2648" i="1"/>
  <c r="Q2649" i="1"/>
  <c r="Q2650" i="1"/>
  <c r="Q2651" i="1"/>
  <c r="Q2652" i="1"/>
  <c r="Q2654" i="1"/>
  <c r="R2648" i="1"/>
  <c r="R2649" i="1"/>
  <c r="R2650" i="1"/>
  <c r="R2651" i="1"/>
  <c r="R2652" i="1"/>
  <c r="R2654" i="1"/>
  <c r="S2648" i="1"/>
  <c r="S2649" i="1"/>
  <c r="S2650" i="1"/>
  <c r="S2651" i="1"/>
  <c r="S2652" i="1"/>
  <c r="S2654" i="1"/>
  <c r="O2647" i="1"/>
  <c r="P2647" i="1"/>
  <c r="Q2647" i="1"/>
  <c r="R2647" i="1"/>
  <c r="S2647" i="1"/>
  <c r="O2646" i="1"/>
  <c r="P2646" i="1"/>
  <c r="Q2646" i="1"/>
  <c r="R2646" i="1"/>
  <c r="S2646" i="1"/>
  <c r="O2645" i="1"/>
  <c r="P2645" i="1"/>
  <c r="Q2645" i="1"/>
  <c r="R2645" i="1"/>
  <c r="S2645" i="1"/>
  <c r="O2644" i="1"/>
  <c r="P2644" i="1"/>
  <c r="Q2644" i="1"/>
  <c r="R2644" i="1"/>
  <c r="S2644" i="1"/>
  <c r="O2643" i="1"/>
  <c r="P2643" i="1"/>
  <c r="Q2643" i="1"/>
  <c r="R2643" i="1"/>
  <c r="S2643" i="1"/>
  <c r="O2642" i="1"/>
  <c r="P2642" i="1"/>
  <c r="Q2642" i="1"/>
  <c r="R2642" i="1"/>
  <c r="S2642" i="1"/>
  <c r="O2641" i="1"/>
  <c r="P2641" i="1"/>
  <c r="Q2641" i="1"/>
  <c r="R2641" i="1"/>
  <c r="S2641" i="1"/>
  <c r="O2640" i="1"/>
  <c r="P2640" i="1"/>
  <c r="Q2640" i="1"/>
  <c r="R2640" i="1"/>
  <c r="S2640" i="1"/>
  <c r="O2639" i="1"/>
  <c r="P2639" i="1"/>
  <c r="Q2639" i="1"/>
  <c r="R2639" i="1"/>
  <c r="S2639" i="1"/>
  <c r="O2638" i="1"/>
  <c r="P2638" i="1"/>
  <c r="Q2638" i="1"/>
  <c r="R2638" i="1"/>
  <c r="S2638" i="1"/>
  <c r="O2637" i="1"/>
  <c r="P2637" i="1"/>
  <c r="Q2637" i="1"/>
  <c r="R2637" i="1"/>
  <c r="S2637" i="1"/>
  <c r="O2636" i="1"/>
  <c r="P2636" i="1"/>
  <c r="Q2636" i="1"/>
  <c r="R2636" i="1"/>
  <c r="S2636" i="1"/>
  <c r="O2635" i="1"/>
  <c r="P2635" i="1"/>
  <c r="Q2635" i="1"/>
  <c r="R2635" i="1"/>
  <c r="S2635" i="1"/>
  <c r="O2634" i="1"/>
  <c r="P2634" i="1"/>
  <c r="Q2634" i="1"/>
  <c r="R2634" i="1"/>
  <c r="S2634" i="1"/>
  <c r="O2633" i="1"/>
  <c r="P2633" i="1"/>
  <c r="Q2633" i="1"/>
  <c r="R2633" i="1"/>
  <c r="S2633" i="1"/>
  <c r="O2632" i="1"/>
  <c r="P2632" i="1"/>
  <c r="Q2632" i="1"/>
  <c r="R2632" i="1"/>
  <c r="S2632" i="1"/>
  <c r="O2631" i="1"/>
  <c r="P2631" i="1"/>
  <c r="Q2631" i="1"/>
  <c r="R2631" i="1"/>
  <c r="S2631" i="1"/>
  <c r="O2630" i="1"/>
  <c r="P2630" i="1"/>
  <c r="Q2630" i="1"/>
  <c r="R2630" i="1"/>
  <c r="S2630" i="1"/>
  <c r="O2629" i="1"/>
  <c r="P2629" i="1"/>
  <c r="Q2629" i="1"/>
  <c r="R2629" i="1"/>
  <c r="S2629" i="1"/>
  <c r="O2628" i="1"/>
  <c r="P2628" i="1"/>
  <c r="Q2628" i="1"/>
  <c r="R2628" i="1"/>
  <c r="S2628" i="1"/>
  <c r="O2627" i="1"/>
  <c r="P2627" i="1"/>
  <c r="Q2627" i="1"/>
  <c r="R2627" i="1"/>
  <c r="S2627" i="1"/>
  <c r="O2626" i="1"/>
  <c r="P2626" i="1"/>
  <c r="Q2626" i="1"/>
  <c r="R2626" i="1"/>
  <c r="S2626" i="1"/>
  <c r="O2625" i="1"/>
  <c r="P2625" i="1"/>
  <c r="Q2625" i="1"/>
  <c r="R2625" i="1"/>
  <c r="S2625" i="1"/>
  <c r="O2624" i="1"/>
  <c r="P2624" i="1"/>
  <c r="Q2624" i="1"/>
  <c r="R2624" i="1"/>
  <c r="S2624" i="1"/>
  <c r="O2623" i="1"/>
  <c r="P2623" i="1"/>
  <c r="Q2623" i="1"/>
  <c r="R2623" i="1"/>
  <c r="S2623" i="1"/>
  <c r="O2622" i="1"/>
  <c r="P2622" i="1"/>
  <c r="Q2622" i="1"/>
  <c r="R2622" i="1"/>
  <c r="S2622" i="1"/>
  <c r="O2621" i="1"/>
  <c r="P2621" i="1"/>
  <c r="Q2621" i="1"/>
  <c r="R2621" i="1"/>
  <c r="S2621" i="1"/>
  <c r="O2620" i="1"/>
  <c r="P2620" i="1"/>
  <c r="Q2620" i="1"/>
  <c r="R2620" i="1"/>
  <c r="S2620" i="1"/>
  <c r="O2619" i="1"/>
  <c r="P2619" i="1"/>
  <c r="Q2619" i="1"/>
  <c r="R2619" i="1"/>
  <c r="S2619" i="1"/>
  <c r="O2618" i="1"/>
  <c r="P2618" i="1"/>
  <c r="Q2618" i="1"/>
  <c r="R2618" i="1"/>
  <c r="S2618" i="1"/>
  <c r="O2617" i="1"/>
  <c r="P2617" i="1"/>
  <c r="Q2617" i="1"/>
  <c r="R2617" i="1"/>
  <c r="S2617" i="1"/>
  <c r="O2616" i="1"/>
  <c r="P2616" i="1"/>
  <c r="Q2616" i="1"/>
  <c r="R2616" i="1"/>
  <c r="S2616" i="1"/>
  <c r="O2615" i="1"/>
  <c r="P2615" i="1"/>
  <c r="Q2615" i="1"/>
  <c r="R2615" i="1"/>
  <c r="S2615" i="1"/>
  <c r="O2614" i="1"/>
  <c r="P2614" i="1"/>
  <c r="Q2614" i="1"/>
  <c r="R2614" i="1"/>
  <c r="S2614" i="1"/>
  <c r="O2613" i="1"/>
  <c r="P2613" i="1"/>
  <c r="Q2613" i="1"/>
  <c r="R2613" i="1"/>
  <c r="S2613" i="1"/>
  <c r="O2612" i="1"/>
  <c r="P2612" i="1"/>
  <c r="Q2612" i="1"/>
  <c r="R2612" i="1"/>
  <c r="S2612" i="1"/>
  <c r="O2611" i="1"/>
  <c r="P2611" i="1"/>
  <c r="Q2611" i="1"/>
  <c r="R2611" i="1"/>
  <c r="S2611" i="1"/>
  <c r="O2609" i="1"/>
  <c r="O2610" i="1"/>
  <c r="P2609" i="1"/>
  <c r="P2610" i="1"/>
  <c r="Q2609" i="1"/>
  <c r="Q2610" i="1"/>
  <c r="R2609" i="1"/>
  <c r="R2610" i="1"/>
  <c r="S2609" i="1"/>
  <c r="S2610" i="1"/>
  <c r="O2608" i="1"/>
  <c r="P2608" i="1"/>
  <c r="Q2608" i="1"/>
  <c r="R2608" i="1"/>
  <c r="S2608" i="1"/>
  <c r="O2607" i="1"/>
  <c r="P2607" i="1"/>
  <c r="Q2607" i="1"/>
  <c r="R2607" i="1"/>
  <c r="S2607" i="1"/>
  <c r="O2606" i="1"/>
  <c r="P2606" i="1"/>
  <c r="Q2606" i="1"/>
  <c r="R2606" i="1"/>
  <c r="S2606" i="1"/>
  <c r="O2605" i="1"/>
  <c r="P2605" i="1"/>
  <c r="Q2605" i="1"/>
  <c r="R2605" i="1"/>
  <c r="S2605" i="1"/>
  <c r="O2604" i="1"/>
  <c r="P2604" i="1"/>
  <c r="Q2604" i="1"/>
  <c r="R2604" i="1"/>
  <c r="S2604" i="1"/>
  <c r="O2603" i="1"/>
  <c r="P2603" i="1"/>
  <c r="Q2603" i="1"/>
  <c r="R2603" i="1"/>
  <c r="S2603" i="1"/>
  <c r="O2602" i="1"/>
  <c r="P2602" i="1"/>
  <c r="Q2602" i="1"/>
  <c r="R2602" i="1"/>
  <c r="S2602" i="1"/>
  <c r="O2601" i="1"/>
  <c r="P2601" i="1"/>
  <c r="Q2601" i="1"/>
  <c r="R2601" i="1"/>
  <c r="S2601" i="1"/>
  <c r="O2600" i="1"/>
  <c r="P2600" i="1"/>
  <c r="Q2600" i="1"/>
  <c r="R2600" i="1"/>
  <c r="S2600" i="1"/>
  <c r="O2599" i="1"/>
  <c r="P2599" i="1"/>
  <c r="Q2599" i="1"/>
  <c r="R2599" i="1"/>
  <c r="S2599" i="1"/>
  <c r="O2598" i="1"/>
  <c r="P2598" i="1"/>
  <c r="Q2598" i="1"/>
  <c r="R2598" i="1"/>
  <c r="S2598" i="1"/>
  <c r="O2597" i="1"/>
  <c r="P2597" i="1"/>
  <c r="Q2597" i="1"/>
  <c r="R2597" i="1"/>
  <c r="S2597" i="1"/>
  <c r="O2593" i="1"/>
  <c r="O2594" i="1"/>
  <c r="O2595" i="1"/>
  <c r="O2596" i="1"/>
  <c r="P2593" i="1"/>
  <c r="P2594" i="1"/>
  <c r="P2595" i="1"/>
  <c r="P2596" i="1"/>
  <c r="Q2593" i="1"/>
  <c r="Q2594" i="1"/>
  <c r="Q2595" i="1"/>
  <c r="Q2596" i="1"/>
  <c r="R2593" i="1"/>
  <c r="R2594" i="1"/>
  <c r="R2595" i="1"/>
  <c r="R2596" i="1"/>
  <c r="S2593" i="1"/>
  <c r="S2594" i="1"/>
  <c r="S2595" i="1"/>
  <c r="S2596" i="1"/>
  <c r="O2591" i="1"/>
  <c r="O2592" i="1"/>
  <c r="P2591" i="1"/>
  <c r="P2592" i="1"/>
  <c r="Q2591" i="1"/>
  <c r="Q2592" i="1"/>
  <c r="R2591" i="1"/>
  <c r="R2592" i="1"/>
  <c r="S2591" i="1"/>
  <c r="S2592" i="1"/>
  <c r="O2588" i="1"/>
  <c r="O2589" i="1"/>
  <c r="O2590" i="1"/>
  <c r="P2588" i="1"/>
  <c r="P2589" i="1"/>
  <c r="P2590" i="1"/>
  <c r="Q2588" i="1"/>
  <c r="Q2589" i="1"/>
  <c r="Q2590" i="1"/>
  <c r="R2588" i="1"/>
  <c r="R2589" i="1"/>
  <c r="R2590" i="1"/>
  <c r="S2588" i="1"/>
  <c r="S2589" i="1"/>
  <c r="S2590" i="1"/>
  <c r="O2587" i="1"/>
  <c r="P2587" i="1"/>
  <c r="Q2587" i="1"/>
  <c r="R2587" i="1"/>
  <c r="S2587" i="1"/>
  <c r="O2586" i="1"/>
  <c r="P2586" i="1"/>
  <c r="Q2586" i="1"/>
  <c r="R2586" i="1"/>
  <c r="S2586" i="1"/>
  <c r="O2585" i="1"/>
  <c r="P2585" i="1"/>
  <c r="Q2585" i="1"/>
  <c r="R2585" i="1"/>
  <c r="S2585" i="1"/>
  <c r="O2584" i="1"/>
  <c r="P2584" i="1"/>
  <c r="Q2584" i="1"/>
  <c r="R2584" i="1"/>
  <c r="S2584" i="1"/>
  <c r="O2583" i="1"/>
  <c r="P2583" i="1"/>
  <c r="Q2583" i="1"/>
  <c r="R2583" i="1"/>
  <c r="S2583" i="1"/>
  <c r="O2582" i="1"/>
  <c r="P2582" i="1"/>
  <c r="Q2582" i="1"/>
  <c r="R2582" i="1"/>
  <c r="S2582" i="1"/>
  <c r="O2581" i="1"/>
  <c r="P2581" i="1"/>
  <c r="Q2581" i="1"/>
  <c r="R2581" i="1"/>
  <c r="S2581" i="1"/>
  <c r="O2580" i="1"/>
  <c r="P2580" i="1"/>
  <c r="Q2580" i="1"/>
  <c r="R2580" i="1"/>
  <c r="S2580" i="1"/>
  <c r="O2579" i="1"/>
  <c r="P2579" i="1"/>
  <c r="Q2579" i="1"/>
  <c r="R2579" i="1"/>
  <c r="S2579" i="1"/>
  <c r="O2578" i="1"/>
  <c r="P2578" i="1"/>
  <c r="Q2578" i="1"/>
  <c r="R2578" i="1"/>
  <c r="S2578" i="1"/>
  <c r="O2577" i="1"/>
  <c r="P2577" i="1"/>
  <c r="Q2577" i="1"/>
  <c r="R2577" i="1"/>
  <c r="S2577" i="1"/>
  <c r="O2575" i="1"/>
  <c r="O2576" i="1"/>
  <c r="P2575" i="1"/>
  <c r="P2576" i="1"/>
  <c r="Q2575" i="1"/>
  <c r="Q2576" i="1"/>
  <c r="R2575" i="1"/>
  <c r="R2576" i="1"/>
  <c r="S2575" i="1"/>
  <c r="S2576" i="1"/>
  <c r="O2574" i="1"/>
  <c r="P2574" i="1"/>
  <c r="Q2574" i="1"/>
  <c r="R2574" i="1"/>
  <c r="S2574" i="1"/>
  <c r="O2573" i="1"/>
  <c r="P2573" i="1"/>
  <c r="Q2573" i="1"/>
  <c r="R2573" i="1"/>
  <c r="S2573" i="1"/>
  <c r="O2572" i="1"/>
  <c r="P2572" i="1"/>
  <c r="Q2572" i="1"/>
  <c r="R2572" i="1"/>
  <c r="S2572" i="1"/>
  <c r="O2571" i="1"/>
  <c r="P2571" i="1"/>
  <c r="Q2571" i="1"/>
  <c r="R2571" i="1"/>
  <c r="S2571" i="1"/>
  <c r="O2570" i="1"/>
  <c r="P2570" i="1"/>
  <c r="Q2570" i="1"/>
  <c r="R2570" i="1"/>
  <c r="S2570" i="1"/>
  <c r="O2569" i="1"/>
  <c r="P2569" i="1"/>
  <c r="Q2569" i="1"/>
  <c r="R2569" i="1"/>
  <c r="S2569" i="1"/>
  <c r="O2568" i="1"/>
  <c r="P2568" i="1"/>
  <c r="Q2568" i="1"/>
  <c r="R2568" i="1"/>
  <c r="S2568" i="1"/>
  <c r="O2567" i="1"/>
  <c r="P2567" i="1"/>
  <c r="Q2567" i="1"/>
  <c r="R2567" i="1"/>
  <c r="S2567" i="1"/>
  <c r="O2566" i="1"/>
  <c r="P2566" i="1"/>
  <c r="Q2566" i="1"/>
  <c r="R2566" i="1"/>
  <c r="S2566" i="1"/>
  <c r="O2564" i="1"/>
  <c r="O2565" i="1"/>
  <c r="P2564" i="1"/>
  <c r="P2565" i="1"/>
  <c r="Q2564" i="1"/>
  <c r="Q2565" i="1"/>
  <c r="R2564" i="1"/>
  <c r="R2565" i="1"/>
  <c r="S2564" i="1"/>
  <c r="S2565" i="1"/>
  <c r="O2563" i="1"/>
  <c r="P2563" i="1"/>
  <c r="Q2563" i="1"/>
  <c r="R2563" i="1"/>
  <c r="S2563" i="1"/>
  <c r="O2562" i="1"/>
  <c r="P2562" i="1"/>
  <c r="Q2562" i="1"/>
  <c r="R2562" i="1"/>
  <c r="S2562" i="1"/>
  <c r="O2561" i="1"/>
  <c r="P2561" i="1"/>
  <c r="Q2561" i="1"/>
  <c r="R2561" i="1"/>
  <c r="S2561" i="1"/>
  <c r="O2560" i="1"/>
  <c r="P2560" i="1"/>
  <c r="Q2560" i="1"/>
  <c r="R2560" i="1"/>
  <c r="S2560" i="1"/>
  <c r="O2559" i="1"/>
  <c r="P2559" i="1"/>
  <c r="Q2559" i="1"/>
  <c r="R2559" i="1"/>
  <c r="S2559" i="1"/>
  <c r="O2558" i="1"/>
  <c r="P2558" i="1"/>
  <c r="Q2558" i="1"/>
  <c r="R2558" i="1"/>
  <c r="S2558" i="1"/>
  <c r="O2557" i="1"/>
  <c r="P2557" i="1"/>
  <c r="Q2557" i="1"/>
  <c r="R2557" i="1"/>
  <c r="S2557" i="1"/>
  <c r="O2556" i="1"/>
  <c r="P2556" i="1"/>
  <c r="Q2556" i="1"/>
  <c r="R2556" i="1"/>
  <c r="S2556" i="1"/>
  <c r="O2555" i="1"/>
  <c r="P2555" i="1"/>
  <c r="Q2555" i="1"/>
  <c r="R2555" i="1"/>
  <c r="S2555" i="1"/>
  <c r="O2553" i="1"/>
  <c r="O2554" i="1"/>
  <c r="P2553" i="1"/>
  <c r="P2554" i="1"/>
  <c r="Q2553" i="1"/>
  <c r="Q2554" i="1"/>
  <c r="R2553" i="1"/>
  <c r="R2554" i="1"/>
  <c r="S2553" i="1"/>
  <c r="S2554" i="1"/>
  <c r="O2552" i="1"/>
  <c r="P2552" i="1"/>
  <c r="Q2552" i="1"/>
  <c r="R2552" i="1"/>
  <c r="S2552" i="1"/>
  <c r="O2551" i="1"/>
  <c r="P2551" i="1"/>
  <c r="Q2551" i="1"/>
  <c r="R2551" i="1"/>
  <c r="S2551" i="1"/>
  <c r="O2550" i="1"/>
  <c r="P2550" i="1"/>
  <c r="Q2550" i="1"/>
  <c r="R2550" i="1"/>
  <c r="S2550" i="1"/>
  <c r="O2549" i="1"/>
  <c r="P2549" i="1"/>
  <c r="Q2549" i="1"/>
  <c r="R2549" i="1"/>
  <c r="S2549" i="1"/>
  <c r="O2548" i="1"/>
  <c r="P2548" i="1"/>
  <c r="Q2548" i="1"/>
  <c r="R2548" i="1"/>
  <c r="S2548" i="1"/>
  <c r="O2547" i="1"/>
  <c r="P2547" i="1"/>
  <c r="Q2547" i="1"/>
  <c r="R2547" i="1"/>
  <c r="S2547" i="1"/>
  <c r="O2546" i="1"/>
  <c r="P2546" i="1"/>
  <c r="Q2546" i="1"/>
  <c r="R2546" i="1"/>
  <c r="S2546" i="1"/>
  <c r="O2545" i="1"/>
  <c r="P2545" i="1"/>
  <c r="Q2545" i="1"/>
  <c r="R2545" i="1"/>
  <c r="S2545" i="1"/>
  <c r="O2544" i="1"/>
  <c r="P2544" i="1"/>
  <c r="Q2544" i="1"/>
  <c r="R2544" i="1"/>
  <c r="S2544" i="1"/>
  <c r="O2543" i="1"/>
  <c r="P2543" i="1"/>
  <c r="Q2543" i="1"/>
  <c r="R2543" i="1"/>
  <c r="S2543" i="1"/>
  <c r="O2542" i="1"/>
  <c r="P2542" i="1"/>
  <c r="Q2542" i="1"/>
  <c r="R2542" i="1"/>
  <c r="S2542" i="1"/>
  <c r="O2541" i="1"/>
  <c r="P2541" i="1"/>
  <c r="Q2541" i="1"/>
  <c r="R2541" i="1"/>
  <c r="S2541" i="1"/>
  <c r="O2540" i="1"/>
  <c r="P2540" i="1"/>
  <c r="Q2540" i="1"/>
  <c r="R2540" i="1"/>
  <c r="S2540" i="1"/>
  <c r="O2538" i="1"/>
  <c r="O2539" i="1"/>
  <c r="P2538" i="1"/>
  <c r="P2539" i="1"/>
  <c r="Q2538" i="1"/>
  <c r="Q2539" i="1"/>
  <c r="R2538" i="1"/>
  <c r="R2539" i="1"/>
  <c r="S2538" i="1"/>
  <c r="S2539" i="1"/>
  <c r="O2537" i="1"/>
  <c r="P2537" i="1"/>
  <c r="Q2537" i="1"/>
  <c r="R2537" i="1"/>
  <c r="S2537" i="1"/>
  <c r="O2536" i="1"/>
  <c r="P2536" i="1"/>
  <c r="Q2536" i="1"/>
  <c r="R2536" i="1"/>
  <c r="S2536" i="1"/>
  <c r="O2535" i="1"/>
  <c r="P2535" i="1"/>
  <c r="Q2535" i="1"/>
  <c r="R2535" i="1"/>
  <c r="S2535" i="1"/>
  <c r="O2534" i="1"/>
  <c r="P2534" i="1"/>
  <c r="Q2534" i="1"/>
  <c r="R2534" i="1"/>
  <c r="S2534" i="1"/>
  <c r="O2533" i="1"/>
  <c r="P2533" i="1"/>
  <c r="Q2533" i="1"/>
  <c r="R2533" i="1"/>
  <c r="S2533" i="1"/>
  <c r="O2532" i="1"/>
  <c r="P2532" i="1"/>
  <c r="Q2532" i="1"/>
  <c r="R2532" i="1"/>
  <c r="S2532" i="1"/>
  <c r="O2531" i="1"/>
  <c r="P2531" i="1"/>
  <c r="Q2531" i="1"/>
  <c r="R2531" i="1"/>
  <c r="S2531" i="1"/>
  <c r="O2530" i="1"/>
  <c r="P2530" i="1"/>
  <c r="Q2530" i="1"/>
  <c r="R2530" i="1"/>
  <c r="S2530" i="1"/>
  <c r="O2529" i="1"/>
  <c r="P2529" i="1"/>
  <c r="Q2529" i="1"/>
  <c r="R2529" i="1"/>
  <c r="S2529" i="1"/>
  <c r="O2528" i="1"/>
  <c r="P2528" i="1"/>
  <c r="Q2528" i="1"/>
  <c r="R2528" i="1"/>
  <c r="S2528" i="1"/>
  <c r="O2527" i="1"/>
  <c r="P2527" i="1"/>
  <c r="Q2527" i="1"/>
  <c r="R2527" i="1"/>
  <c r="S2527" i="1"/>
  <c r="O2526" i="1"/>
  <c r="P2526" i="1"/>
  <c r="Q2526" i="1"/>
  <c r="R2526" i="1"/>
  <c r="S2526" i="1"/>
  <c r="O2525" i="1"/>
  <c r="P2525" i="1"/>
  <c r="Q2525" i="1"/>
  <c r="R2525" i="1"/>
  <c r="S2525" i="1"/>
  <c r="O2524" i="1"/>
  <c r="P2524" i="1"/>
  <c r="Q2524" i="1"/>
  <c r="R2524" i="1"/>
  <c r="S2524" i="1"/>
  <c r="O2523" i="1"/>
  <c r="P2523" i="1"/>
  <c r="Q2523" i="1"/>
  <c r="R2523" i="1"/>
  <c r="S2523" i="1"/>
  <c r="O2522" i="1"/>
  <c r="P2522" i="1"/>
  <c r="Q2522" i="1"/>
  <c r="R2522" i="1"/>
  <c r="S2522" i="1"/>
  <c r="O2521" i="1"/>
  <c r="P2521" i="1"/>
  <c r="Q2521" i="1"/>
  <c r="R2521" i="1"/>
  <c r="S2521" i="1"/>
  <c r="O2520" i="1"/>
  <c r="P2520" i="1"/>
  <c r="Q2520" i="1"/>
  <c r="R2520" i="1"/>
  <c r="S2520" i="1"/>
  <c r="O2519" i="1"/>
  <c r="P2519" i="1"/>
  <c r="Q2519" i="1"/>
  <c r="R2519" i="1"/>
  <c r="S2519" i="1"/>
  <c r="O2518" i="1"/>
  <c r="P2518" i="1"/>
  <c r="Q2518" i="1"/>
  <c r="R2518" i="1"/>
  <c r="S2518" i="1"/>
  <c r="O2517" i="1"/>
  <c r="P2517" i="1"/>
  <c r="Q2517" i="1"/>
  <c r="R2517" i="1"/>
  <c r="S2517" i="1"/>
  <c r="O2516" i="1"/>
  <c r="P2516" i="1"/>
  <c r="Q2516" i="1"/>
  <c r="R2516" i="1"/>
  <c r="S2516" i="1"/>
  <c r="O2515" i="1"/>
  <c r="P2515" i="1"/>
  <c r="Q2515" i="1"/>
  <c r="R2515" i="1"/>
  <c r="S2515" i="1"/>
  <c r="O2514" i="1"/>
  <c r="P2514" i="1"/>
  <c r="Q2514" i="1"/>
  <c r="R2514" i="1"/>
  <c r="S2514" i="1"/>
  <c r="O2513" i="1"/>
  <c r="P2513" i="1"/>
  <c r="Q2513" i="1"/>
  <c r="R2513" i="1"/>
  <c r="S2513" i="1"/>
  <c r="O2512" i="1"/>
  <c r="P2512" i="1"/>
  <c r="Q2512" i="1"/>
  <c r="R2512" i="1"/>
  <c r="S2512" i="1"/>
  <c r="O2507" i="1"/>
  <c r="O2508" i="1"/>
  <c r="O2509" i="1"/>
  <c r="O2510" i="1"/>
  <c r="O2511" i="1"/>
  <c r="P2507" i="1"/>
  <c r="P2508" i="1"/>
  <c r="P2509" i="1"/>
  <c r="P2510" i="1"/>
  <c r="P2511" i="1"/>
  <c r="Q2507" i="1"/>
  <c r="Q2508" i="1"/>
  <c r="Q2509" i="1"/>
  <c r="Q2510" i="1"/>
  <c r="Q2511" i="1"/>
  <c r="R2507" i="1"/>
  <c r="R2508" i="1"/>
  <c r="R2509" i="1"/>
  <c r="R2510" i="1"/>
  <c r="R2511" i="1"/>
  <c r="S2507" i="1"/>
  <c r="S2508" i="1"/>
  <c r="S2509" i="1"/>
  <c r="S2510" i="1"/>
  <c r="S2511" i="1"/>
  <c r="O2506" i="1"/>
  <c r="P2506" i="1"/>
  <c r="Q2506" i="1"/>
  <c r="R2506" i="1"/>
  <c r="S2506" i="1"/>
  <c r="O2505" i="1"/>
  <c r="P2505" i="1"/>
  <c r="Q2505" i="1"/>
  <c r="R2505" i="1"/>
  <c r="S2505" i="1"/>
  <c r="O2504" i="1"/>
  <c r="P2504" i="1"/>
  <c r="Q2504" i="1"/>
  <c r="R2504" i="1"/>
  <c r="S2504" i="1"/>
  <c r="O2491" i="1"/>
  <c r="O2503" i="1"/>
  <c r="P2503" i="1"/>
  <c r="Q2503" i="1"/>
  <c r="R2503" i="1"/>
  <c r="S2503" i="1"/>
  <c r="O2502" i="1"/>
  <c r="P2502" i="1"/>
  <c r="Q2502" i="1"/>
  <c r="R2502" i="1"/>
  <c r="S2502" i="1"/>
  <c r="O2501" i="1"/>
  <c r="P2501" i="1"/>
  <c r="Q2501" i="1"/>
  <c r="R2501" i="1"/>
  <c r="S2501" i="1"/>
  <c r="O2500" i="1"/>
  <c r="P2500" i="1"/>
  <c r="Q2500" i="1"/>
  <c r="R2500" i="1"/>
  <c r="S2500" i="1"/>
  <c r="O2490" i="1"/>
  <c r="O2492" i="1"/>
  <c r="O2493" i="1"/>
  <c r="O2494" i="1"/>
  <c r="O2495" i="1"/>
  <c r="O2496" i="1"/>
  <c r="O2497" i="1"/>
  <c r="O2498" i="1"/>
  <c r="O2499" i="1"/>
  <c r="P2490" i="1"/>
  <c r="P2491" i="1"/>
  <c r="P2492" i="1"/>
  <c r="P2493" i="1"/>
  <c r="P2494" i="1"/>
  <c r="P2495" i="1"/>
  <c r="P2496" i="1"/>
  <c r="P2497" i="1"/>
  <c r="P2498" i="1"/>
  <c r="P2499" i="1"/>
  <c r="Q2490" i="1"/>
  <c r="Q2491" i="1"/>
  <c r="Q2492" i="1"/>
  <c r="Q2493" i="1"/>
  <c r="Q2494" i="1"/>
  <c r="Q2495" i="1"/>
  <c r="Q2496" i="1"/>
  <c r="Q2497" i="1"/>
  <c r="Q2498" i="1"/>
  <c r="Q2499" i="1"/>
  <c r="R2490" i="1"/>
  <c r="R2491" i="1"/>
  <c r="R2492" i="1"/>
  <c r="R2493" i="1"/>
  <c r="R2494" i="1"/>
  <c r="R2495" i="1"/>
  <c r="R2496" i="1"/>
  <c r="R2497" i="1"/>
  <c r="R2498" i="1"/>
  <c r="R2499" i="1"/>
  <c r="S2490" i="1"/>
  <c r="S2491" i="1"/>
  <c r="S2492" i="1"/>
  <c r="S2493" i="1"/>
  <c r="S2494" i="1"/>
  <c r="S2495" i="1"/>
  <c r="S2496" i="1"/>
  <c r="S2497" i="1"/>
  <c r="S2498" i="1"/>
  <c r="S2499" i="1"/>
  <c r="O2489" i="1"/>
  <c r="P2489" i="1"/>
  <c r="Q2489" i="1"/>
  <c r="R2489" i="1"/>
  <c r="S2489" i="1"/>
  <c r="O2488" i="1"/>
  <c r="P2488" i="1"/>
  <c r="Q2488" i="1"/>
  <c r="R2488" i="1"/>
  <c r="S2488" i="1"/>
  <c r="O2487" i="1"/>
  <c r="P2487" i="1"/>
  <c r="Q2487" i="1"/>
  <c r="R2487" i="1"/>
  <c r="S2487" i="1"/>
  <c r="O2486" i="1"/>
  <c r="P2486" i="1"/>
  <c r="Q2486" i="1"/>
  <c r="R2486" i="1"/>
  <c r="S2486" i="1"/>
  <c r="O2485" i="1"/>
  <c r="P2485" i="1"/>
  <c r="Q2485" i="1"/>
  <c r="R2485" i="1"/>
  <c r="S2485" i="1"/>
  <c r="O2484" i="1"/>
  <c r="P2484" i="1"/>
  <c r="Q2484" i="1"/>
  <c r="R2484" i="1"/>
  <c r="S2484" i="1"/>
  <c r="O2483" i="1"/>
  <c r="P2483" i="1"/>
  <c r="Q2483" i="1"/>
  <c r="R2483" i="1"/>
  <c r="S2483" i="1"/>
  <c r="O2482" i="1"/>
  <c r="P2482" i="1"/>
  <c r="Q2482" i="1"/>
  <c r="R2482" i="1"/>
  <c r="S2482" i="1"/>
  <c r="O2481" i="1"/>
  <c r="P2481" i="1"/>
  <c r="Q2481" i="1"/>
  <c r="R2481" i="1"/>
  <c r="S2481" i="1"/>
  <c r="O2480" i="1"/>
  <c r="P2480" i="1"/>
  <c r="Q2480" i="1"/>
  <c r="R2480" i="1"/>
  <c r="S2480" i="1"/>
  <c r="O2479" i="1"/>
  <c r="P2479" i="1"/>
  <c r="Q2479" i="1"/>
  <c r="R2479" i="1"/>
  <c r="S2479" i="1"/>
  <c r="O2478" i="1"/>
  <c r="P2478" i="1"/>
  <c r="Q2478" i="1"/>
  <c r="R2478" i="1"/>
  <c r="S2478" i="1"/>
  <c r="O2477" i="1"/>
  <c r="P2477" i="1"/>
  <c r="Q2477" i="1"/>
  <c r="R2477" i="1"/>
  <c r="S2477" i="1"/>
  <c r="O2476" i="1"/>
  <c r="P2476" i="1"/>
  <c r="Q2476" i="1"/>
  <c r="R2476" i="1"/>
  <c r="S2476" i="1"/>
  <c r="O2475" i="1"/>
  <c r="P2475" i="1"/>
  <c r="Q2475" i="1"/>
  <c r="R2475" i="1"/>
  <c r="S2475" i="1"/>
  <c r="O2474" i="1"/>
  <c r="P2474" i="1"/>
  <c r="Q2474" i="1"/>
  <c r="R2474" i="1"/>
  <c r="S2474" i="1"/>
  <c r="O2473" i="1"/>
  <c r="P2473" i="1"/>
  <c r="Q2473" i="1"/>
  <c r="R2473" i="1"/>
  <c r="S2473" i="1"/>
  <c r="O2472" i="1"/>
  <c r="P2472" i="1"/>
  <c r="Q2472" i="1"/>
  <c r="R2472" i="1"/>
  <c r="S2472" i="1"/>
  <c r="O2469" i="1"/>
  <c r="O2470" i="1"/>
  <c r="O2471" i="1"/>
  <c r="P2469" i="1"/>
  <c r="P2470" i="1"/>
  <c r="P2471" i="1"/>
  <c r="Q2469" i="1"/>
  <c r="Q2470" i="1"/>
  <c r="Q2471" i="1"/>
  <c r="R2469" i="1"/>
  <c r="R2470" i="1"/>
  <c r="R2471" i="1"/>
  <c r="S2469" i="1"/>
  <c r="S2470" i="1"/>
  <c r="S2471" i="1"/>
  <c r="O2466" i="1"/>
  <c r="O2467" i="1"/>
  <c r="O2468" i="1"/>
  <c r="P2466" i="1"/>
  <c r="P2467" i="1"/>
  <c r="P2468" i="1"/>
  <c r="Q2466" i="1"/>
  <c r="Q2467" i="1"/>
  <c r="Q2468" i="1"/>
  <c r="R2466" i="1"/>
  <c r="R2467" i="1"/>
  <c r="R2468" i="1"/>
  <c r="S2466" i="1"/>
  <c r="S2467" i="1"/>
  <c r="S2468" i="1"/>
  <c r="O2464" i="1"/>
  <c r="O2465" i="1"/>
  <c r="P2464" i="1"/>
  <c r="P2465" i="1"/>
  <c r="Q2464" i="1"/>
  <c r="Q2465" i="1"/>
  <c r="R2464" i="1"/>
  <c r="R2465" i="1"/>
  <c r="S2464" i="1"/>
  <c r="S2465" i="1"/>
  <c r="O2463" i="1"/>
  <c r="P2463" i="1"/>
  <c r="Q2463" i="1"/>
  <c r="R2463" i="1"/>
  <c r="S2463" i="1"/>
  <c r="O2462" i="1"/>
  <c r="P2462" i="1"/>
  <c r="Q2462" i="1"/>
  <c r="R2462" i="1"/>
  <c r="S2462" i="1"/>
  <c r="O2461" i="1"/>
  <c r="P2461" i="1"/>
  <c r="Q2461" i="1"/>
  <c r="R2461" i="1"/>
  <c r="S2461" i="1"/>
  <c r="O2460" i="1"/>
  <c r="P2460" i="1"/>
  <c r="Q2460" i="1"/>
  <c r="R2460" i="1"/>
  <c r="S2460" i="1"/>
  <c r="O2459" i="1"/>
  <c r="P2459" i="1"/>
  <c r="Q2459" i="1"/>
  <c r="R2459" i="1"/>
  <c r="S2459" i="1"/>
  <c r="O2458" i="1"/>
  <c r="P2458" i="1"/>
  <c r="Q2458" i="1"/>
  <c r="R2458" i="1"/>
  <c r="S2458" i="1"/>
  <c r="O2457" i="1"/>
  <c r="P2457" i="1"/>
  <c r="Q2457" i="1"/>
  <c r="R2457" i="1"/>
  <c r="S2457" i="1"/>
  <c r="O2456" i="1"/>
  <c r="P2456" i="1"/>
  <c r="Q2456" i="1"/>
  <c r="R2456" i="1"/>
  <c r="S2456" i="1"/>
  <c r="O2455" i="1"/>
  <c r="P2455" i="1"/>
  <c r="Q2455" i="1"/>
  <c r="R2455" i="1"/>
  <c r="S2455" i="1"/>
  <c r="O2453" i="1"/>
  <c r="O2454" i="1"/>
  <c r="P2453" i="1"/>
  <c r="P2454" i="1"/>
  <c r="Q2453" i="1"/>
  <c r="Q2454" i="1"/>
  <c r="R2453" i="1"/>
  <c r="R2454" i="1"/>
  <c r="S2453" i="1"/>
  <c r="S2454" i="1"/>
  <c r="O2452" i="1"/>
  <c r="P2452" i="1"/>
  <c r="Q2452" i="1"/>
  <c r="R2452" i="1"/>
  <c r="S2452" i="1"/>
  <c r="O2451" i="1"/>
  <c r="P2451" i="1"/>
  <c r="Q2451" i="1"/>
  <c r="R2451" i="1"/>
  <c r="S2451" i="1"/>
  <c r="O2449" i="1"/>
  <c r="O2450" i="1"/>
  <c r="P2449" i="1"/>
  <c r="P2450" i="1"/>
  <c r="Q2449" i="1"/>
  <c r="Q2450" i="1"/>
  <c r="R2449" i="1"/>
  <c r="R2450" i="1"/>
  <c r="S2449" i="1"/>
  <c r="S2450" i="1"/>
  <c r="O2448" i="1"/>
  <c r="P2448" i="1"/>
  <c r="Q2448" i="1"/>
  <c r="R2448" i="1"/>
  <c r="S2448" i="1"/>
  <c r="O2447" i="1"/>
  <c r="P2447" i="1"/>
  <c r="Q2447" i="1"/>
  <c r="R2447" i="1"/>
  <c r="S2447" i="1"/>
  <c r="O2446" i="1"/>
  <c r="P2446" i="1"/>
  <c r="Q2446" i="1"/>
  <c r="R2446" i="1"/>
  <c r="S2446" i="1"/>
  <c r="O2445" i="1"/>
  <c r="P2445" i="1"/>
  <c r="Q2445" i="1"/>
  <c r="R2445" i="1"/>
  <c r="S2445" i="1"/>
  <c r="O2444" i="1"/>
  <c r="P2444" i="1"/>
  <c r="Q2444" i="1"/>
  <c r="R2444" i="1"/>
  <c r="S2444" i="1"/>
  <c r="O2443" i="1"/>
  <c r="P2443" i="1"/>
  <c r="Q2443" i="1"/>
  <c r="R2443" i="1"/>
  <c r="S2443" i="1"/>
  <c r="O2442" i="1"/>
  <c r="P2442" i="1"/>
  <c r="Q2442" i="1"/>
  <c r="R2442" i="1"/>
  <c r="S2442" i="1"/>
  <c r="O2441" i="1"/>
  <c r="P2441" i="1"/>
  <c r="Q2441" i="1"/>
  <c r="R2441" i="1"/>
  <c r="S2441" i="1"/>
  <c r="O2440" i="1"/>
  <c r="P2440" i="1"/>
  <c r="Q2440" i="1"/>
  <c r="R2440" i="1"/>
  <c r="S2440" i="1"/>
  <c r="O2439" i="1"/>
  <c r="P2439" i="1"/>
  <c r="Q2439" i="1"/>
  <c r="R2439" i="1"/>
  <c r="S2439" i="1"/>
  <c r="O2438" i="1"/>
  <c r="P2438" i="1"/>
  <c r="Q2438" i="1"/>
  <c r="R2438" i="1"/>
  <c r="S2438" i="1"/>
  <c r="O2437" i="1"/>
  <c r="P2437" i="1"/>
  <c r="Q2437" i="1"/>
  <c r="R2437" i="1"/>
  <c r="S2437" i="1"/>
  <c r="O2436" i="1"/>
  <c r="P2436" i="1"/>
  <c r="Q2436" i="1"/>
  <c r="R2436" i="1"/>
  <c r="S2436" i="1"/>
  <c r="O2435" i="1"/>
  <c r="P2435" i="1"/>
  <c r="Q2435" i="1"/>
  <c r="R2435" i="1"/>
  <c r="S2435" i="1"/>
  <c r="O2434" i="1"/>
  <c r="P2434" i="1"/>
  <c r="Q2434" i="1"/>
  <c r="R2434" i="1"/>
  <c r="S2434" i="1"/>
  <c r="O2433" i="1"/>
  <c r="P2433" i="1"/>
  <c r="Q2433" i="1"/>
  <c r="R2433" i="1"/>
  <c r="S2433" i="1"/>
  <c r="O2432" i="1"/>
  <c r="P2432" i="1"/>
  <c r="Q2432" i="1"/>
  <c r="R2432" i="1"/>
  <c r="S2432" i="1"/>
  <c r="O2431" i="1"/>
  <c r="P2431" i="1"/>
  <c r="Q2431" i="1"/>
  <c r="R2431" i="1"/>
  <c r="S2431" i="1"/>
  <c r="O2430" i="1"/>
  <c r="P2430" i="1"/>
  <c r="Q2430" i="1"/>
  <c r="R2430" i="1"/>
  <c r="S2430" i="1"/>
  <c r="O2429" i="1"/>
  <c r="P2429" i="1"/>
  <c r="Q2429" i="1"/>
  <c r="R2429" i="1"/>
  <c r="S2429" i="1"/>
  <c r="O2428" i="1"/>
  <c r="P2428" i="1"/>
  <c r="Q2428" i="1"/>
  <c r="R2428" i="1"/>
  <c r="S2428" i="1"/>
  <c r="O2427" i="1"/>
  <c r="P2427" i="1"/>
  <c r="Q2427" i="1"/>
  <c r="R2427" i="1"/>
  <c r="S2427" i="1"/>
  <c r="O2426" i="1"/>
  <c r="P2426" i="1"/>
  <c r="Q2426" i="1"/>
  <c r="R2426" i="1"/>
  <c r="S2426" i="1"/>
  <c r="O2425" i="1"/>
  <c r="P2425" i="1"/>
  <c r="Q2425" i="1"/>
  <c r="R2425" i="1"/>
  <c r="S2425" i="1"/>
  <c r="O2424" i="1"/>
  <c r="P2424" i="1"/>
  <c r="Q2424" i="1"/>
  <c r="R2424" i="1"/>
  <c r="S2424" i="1"/>
  <c r="O2423" i="1"/>
  <c r="P2423" i="1"/>
  <c r="Q2423" i="1"/>
  <c r="R2423" i="1"/>
  <c r="S2423" i="1"/>
  <c r="O2422" i="1"/>
  <c r="P2422" i="1"/>
  <c r="Q2422" i="1"/>
  <c r="R2422" i="1"/>
  <c r="S2422" i="1"/>
  <c r="O2421" i="1"/>
  <c r="P2421" i="1"/>
  <c r="Q2421" i="1"/>
  <c r="R2421" i="1"/>
  <c r="S2421" i="1"/>
  <c r="O2420" i="1"/>
  <c r="P2420" i="1"/>
  <c r="Q2420" i="1"/>
  <c r="R2420" i="1"/>
  <c r="S2420" i="1"/>
  <c r="O2419" i="1"/>
  <c r="P2419" i="1"/>
  <c r="Q2419" i="1"/>
  <c r="R2419" i="1"/>
  <c r="S2419" i="1"/>
  <c r="O2418" i="1"/>
  <c r="P2418" i="1"/>
  <c r="Q2418" i="1"/>
  <c r="R2418" i="1"/>
  <c r="S2418" i="1"/>
  <c r="O2417" i="1"/>
  <c r="P2417" i="1"/>
  <c r="Q2417" i="1"/>
  <c r="R2417" i="1"/>
  <c r="S2417" i="1"/>
  <c r="O2415" i="1"/>
  <c r="O2416" i="1"/>
  <c r="P2415" i="1"/>
  <c r="P2416" i="1"/>
  <c r="Q2415" i="1"/>
  <c r="Q2416" i="1"/>
  <c r="R2415" i="1"/>
  <c r="R2416" i="1"/>
  <c r="S2415" i="1"/>
  <c r="S2416" i="1"/>
  <c r="O2414" i="1"/>
  <c r="P2414" i="1"/>
  <c r="Q2414" i="1"/>
  <c r="R2414" i="1"/>
  <c r="S2414" i="1"/>
  <c r="O2413" i="1"/>
  <c r="P2413" i="1"/>
  <c r="Q2413" i="1"/>
  <c r="R2413" i="1"/>
  <c r="S2413" i="1"/>
  <c r="O2412" i="1"/>
  <c r="P2412" i="1"/>
  <c r="Q2412" i="1"/>
  <c r="R2412" i="1"/>
  <c r="S2412" i="1"/>
  <c r="O2411" i="1"/>
  <c r="P2411" i="1"/>
  <c r="Q2411" i="1"/>
  <c r="R2411" i="1"/>
  <c r="S2411" i="1"/>
  <c r="O2410" i="1"/>
  <c r="P2410" i="1"/>
  <c r="Q2410" i="1"/>
  <c r="R2410" i="1"/>
  <c r="S2410" i="1"/>
  <c r="O2409" i="1"/>
  <c r="P2409" i="1"/>
  <c r="Q2409" i="1"/>
  <c r="R2409" i="1"/>
  <c r="S2409" i="1"/>
  <c r="O2408" i="1"/>
  <c r="P2408" i="1"/>
  <c r="Q2408" i="1"/>
  <c r="R2408" i="1"/>
  <c r="S2408" i="1"/>
  <c r="O2407" i="1"/>
  <c r="P2407" i="1"/>
  <c r="Q2407" i="1"/>
  <c r="R2407" i="1"/>
  <c r="S2407" i="1"/>
  <c r="O2406" i="1"/>
  <c r="P2406" i="1"/>
  <c r="Q2406" i="1"/>
  <c r="R2406" i="1"/>
  <c r="S2406" i="1"/>
  <c r="O2405" i="1"/>
  <c r="P2405" i="1"/>
  <c r="Q2405" i="1"/>
  <c r="R2405" i="1"/>
  <c r="S2405" i="1"/>
  <c r="O2404" i="1"/>
  <c r="P2404" i="1"/>
  <c r="Q2404" i="1"/>
  <c r="R2404" i="1"/>
  <c r="S2404" i="1"/>
  <c r="O2403" i="1"/>
  <c r="P2403" i="1"/>
  <c r="Q2403" i="1"/>
  <c r="R2403" i="1"/>
  <c r="S2403" i="1"/>
  <c r="O2402" i="1"/>
  <c r="P2402" i="1"/>
  <c r="Q2402" i="1"/>
  <c r="R2402" i="1"/>
  <c r="S2402" i="1"/>
  <c r="O2401" i="1"/>
  <c r="P2401" i="1"/>
  <c r="Q2401" i="1"/>
  <c r="R2401" i="1"/>
  <c r="S2401" i="1"/>
  <c r="O2400" i="1"/>
  <c r="P2400" i="1"/>
  <c r="Q2400" i="1"/>
  <c r="R2400" i="1"/>
  <c r="S2400" i="1"/>
  <c r="O2399" i="1"/>
  <c r="P2399" i="1"/>
  <c r="Q2399" i="1"/>
  <c r="R2399" i="1"/>
  <c r="S2399" i="1"/>
  <c r="O2398" i="1"/>
  <c r="P2398" i="1"/>
  <c r="Q2398" i="1"/>
  <c r="R2398" i="1"/>
  <c r="S2398" i="1"/>
  <c r="O2397" i="1"/>
  <c r="P2397" i="1"/>
  <c r="Q2397" i="1"/>
  <c r="R2397" i="1"/>
  <c r="S2397" i="1"/>
  <c r="O2396" i="1"/>
  <c r="P2396" i="1"/>
  <c r="Q2396" i="1"/>
  <c r="R2396" i="1"/>
  <c r="S2396" i="1"/>
  <c r="O2395" i="1"/>
  <c r="P2395" i="1"/>
  <c r="Q2395" i="1"/>
  <c r="R2395" i="1"/>
  <c r="S2395" i="1"/>
  <c r="O2394" i="1"/>
  <c r="P2394" i="1"/>
  <c r="Q2394" i="1"/>
  <c r="R2394" i="1"/>
  <c r="S2394" i="1"/>
  <c r="O2393" i="1"/>
  <c r="P2393" i="1"/>
  <c r="Q2393" i="1"/>
  <c r="R2393" i="1"/>
  <c r="S2393" i="1"/>
  <c r="O2392" i="1"/>
  <c r="P2392" i="1"/>
  <c r="Q2392" i="1"/>
  <c r="R2392" i="1"/>
  <c r="S2392" i="1"/>
  <c r="O2387" i="1"/>
  <c r="O2388" i="1"/>
  <c r="O2389" i="1"/>
  <c r="O2390" i="1"/>
  <c r="O2391" i="1"/>
  <c r="P2387" i="1"/>
  <c r="P2388" i="1"/>
  <c r="P2389" i="1"/>
  <c r="P2390" i="1"/>
  <c r="P2391" i="1"/>
  <c r="Q2387" i="1"/>
  <c r="Q2388" i="1"/>
  <c r="Q2389" i="1"/>
  <c r="Q2390" i="1"/>
  <c r="Q2391" i="1"/>
  <c r="R2387" i="1"/>
  <c r="R2388" i="1"/>
  <c r="R2389" i="1"/>
  <c r="R2390" i="1"/>
  <c r="R2391" i="1"/>
  <c r="S2387" i="1"/>
  <c r="S2388" i="1"/>
  <c r="S2389" i="1"/>
  <c r="S2390" i="1"/>
  <c r="S2391" i="1"/>
  <c r="O2386" i="1"/>
  <c r="P2386" i="1"/>
  <c r="Q2386" i="1"/>
  <c r="R2386" i="1"/>
  <c r="S2386" i="1"/>
  <c r="O2385" i="1"/>
  <c r="P2385" i="1"/>
  <c r="Q2385" i="1"/>
  <c r="R2385" i="1"/>
  <c r="S2385" i="1"/>
  <c r="O2384" i="1"/>
  <c r="P2384" i="1"/>
  <c r="Q2384" i="1"/>
  <c r="R2384" i="1"/>
  <c r="S2384" i="1"/>
  <c r="O2383" i="1"/>
  <c r="P2383" i="1"/>
  <c r="Q2383" i="1"/>
  <c r="R2383" i="1"/>
  <c r="S2383" i="1"/>
  <c r="O2382" i="1"/>
  <c r="P2382" i="1"/>
  <c r="Q2382" i="1"/>
  <c r="R2382" i="1"/>
  <c r="S2382" i="1"/>
  <c r="O2378" i="1"/>
  <c r="O2379" i="1"/>
  <c r="O2380" i="1"/>
  <c r="O2381" i="1"/>
  <c r="P2378" i="1"/>
  <c r="P2379" i="1"/>
  <c r="P2380" i="1"/>
  <c r="P2381" i="1"/>
  <c r="Q2378" i="1"/>
  <c r="Q2379" i="1"/>
  <c r="Q2380" i="1"/>
  <c r="Q2381" i="1"/>
  <c r="R2378" i="1"/>
  <c r="R2379" i="1"/>
  <c r="R2380" i="1"/>
  <c r="R2381" i="1"/>
  <c r="S2378" i="1"/>
  <c r="S2379" i="1"/>
  <c r="S2380" i="1"/>
  <c r="S2381" i="1"/>
  <c r="O2377" i="1"/>
  <c r="P2377" i="1"/>
  <c r="Q2377" i="1"/>
  <c r="R2377" i="1"/>
  <c r="S2377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O2356" i="1"/>
  <c r="P2356" i="1"/>
  <c r="Q2356" i="1"/>
  <c r="R2356" i="1"/>
  <c r="S2356" i="1"/>
  <c r="O2355" i="1"/>
  <c r="P2355" i="1"/>
  <c r="Q2355" i="1"/>
  <c r="R2355" i="1"/>
  <c r="S2355" i="1"/>
  <c r="O2354" i="1"/>
  <c r="P2354" i="1"/>
  <c r="Q2354" i="1"/>
  <c r="R2354" i="1"/>
  <c r="S2354" i="1"/>
  <c r="O2349" i="1"/>
  <c r="O2350" i="1"/>
  <c r="O2351" i="1"/>
  <c r="O2352" i="1"/>
  <c r="O2353" i="1"/>
  <c r="P2349" i="1"/>
  <c r="P2350" i="1"/>
  <c r="P2351" i="1"/>
  <c r="P2352" i="1"/>
  <c r="P2353" i="1"/>
  <c r="Q2349" i="1"/>
  <c r="Q2350" i="1"/>
  <c r="Q2351" i="1"/>
  <c r="Q2352" i="1"/>
  <c r="Q2353" i="1"/>
  <c r="R2349" i="1"/>
  <c r="R2350" i="1"/>
  <c r="R2351" i="1"/>
  <c r="R2352" i="1"/>
  <c r="R2353" i="1"/>
  <c r="S2349" i="1"/>
  <c r="S2350" i="1"/>
  <c r="S2351" i="1"/>
  <c r="S2352" i="1"/>
  <c r="S2353" i="1"/>
  <c r="O2343" i="1"/>
  <c r="O2344" i="1"/>
  <c r="O2345" i="1"/>
  <c r="O2346" i="1"/>
  <c r="O2347" i="1"/>
  <c r="O2348" i="1"/>
  <c r="P2343" i="1"/>
  <c r="P2344" i="1"/>
  <c r="P2345" i="1"/>
  <c r="P2346" i="1"/>
  <c r="P2347" i="1"/>
  <c r="P2348" i="1"/>
  <c r="Q2343" i="1"/>
  <c r="Q2344" i="1"/>
  <c r="Q2345" i="1"/>
  <c r="Q2346" i="1"/>
  <c r="Q2347" i="1"/>
  <c r="Q2348" i="1"/>
  <c r="R2343" i="1"/>
  <c r="R2344" i="1"/>
  <c r="R2345" i="1"/>
  <c r="R2346" i="1"/>
  <c r="R2347" i="1"/>
  <c r="R2348" i="1"/>
  <c r="S2343" i="1"/>
  <c r="S2344" i="1"/>
  <c r="S2345" i="1"/>
  <c r="S2346" i="1"/>
  <c r="S2347" i="1"/>
  <c r="S2348" i="1"/>
  <c r="O2342" i="1"/>
  <c r="P2342" i="1"/>
  <c r="Q2342" i="1"/>
  <c r="R2342" i="1"/>
  <c r="S2342" i="1"/>
  <c r="O2341" i="1"/>
  <c r="P2341" i="1"/>
  <c r="Q2341" i="1"/>
  <c r="R2341" i="1"/>
  <c r="S2341" i="1"/>
  <c r="O2340" i="1"/>
  <c r="P2340" i="1"/>
  <c r="Q2340" i="1"/>
  <c r="R2340" i="1"/>
  <c r="S2340" i="1"/>
  <c r="O2339" i="1"/>
  <c r="P2339" i="1"/>
  <c r="Q2339" i="1"/>
  <c r="R2339" i="1"/>
  <c r="S2339" i="1"/>
  <c r="O2338" i="1"/>
  <c r="P2338" i="1"/>
  <c r="Q2338" i="1"/>
  <c r="R2338" i="1"/>
  <c r="S2338" i="1"/>
  <c r="O2337" i="1"/>
  <c r="P2337" i="1"/>
  <c r="Q2337" i="1"/>
  <c r="R2337" i="1"/>
  <c r="S2337" i="1"/>
  <c r="O2335" i="1"/>
  <c r="O2336" i="1"/>
  <c r="P2335" i="1"/>
  <c r="P2336" i="1"/>
  <c r="Q2335" i="1"/>
  <c r="Q2336" i="1"/>
  <c r="R2335" i="1"/>
  <c r="R2336" i="1"/>
  <c r="S2335" i="1"/>
  <c r="S2336" i="1"/>
  <c r="O2334" i="1"/>
  <c r="P2334" i="1"/>
  <c r="Q2334" i="1"/>
  <c r="R2334" i="1"/>
  <c r="S2334" i="1"/>
  <c r="O2333" i="1"/>
  <c r="P2333" i="1"/>
  <c r="Q2333" i="1"/>
  <c r="R2333" i="1"/>
  <c r="S2333" i="1"/>
  <c r="O2332" i="1"/>
  <c r="P2332" i="1"/>
  <c r="Q2332" i="1"/>
  <c r="R2332" i="1"/>
  <c r="S2332" i="1"/>
  <c r="O2331" i="1"/>
  <c r="P2331" i="1"/>
  <c r="Q2331" i="1"/>
  <c r="R2331" i="1"/>
  <c r="S2331" i="1"/>
  <c r="O2330" i="1"/>
  <c r="P2330" i="1"/>
  <c r="Q2330" i="1"/>
  <c r="R2330" i="1"/>
  <c r="S2330" i="1"/>
  <c r="O2329" i="1"/>
  <c r="P2329" i="1"/>
  <c r="Q2329" i="1"/>
  <c r="R2329" i="1"/>
  <c r="S2329" i="1"/>
  <c r="O2328" i="1"/>
  <c r="P2328" i="1"/>
  <c r="Q2328" i="1"/>
  <c r="R2328" i="1"/>
  <c r="S2328" i="1"/>
  <c r="O2325" i="1"/>
  <c r="O2326" i="1"/>
  <c r="O2327" i="1"/>
  <c r="P2325" i="1"/>
  <c r="P2326" i="1"/>
  <c r="P2327" i="1"/>
  <c r="Q2325" i="1"/>
  <c r="Q2326" i="1"/>
  <c r="Q2327" i="1"/>
  <c r="R2325" i="1"/>
  <c r="R2326" i="1"/>
  <c r="R2327" i="1"/>
  <c r="S2325" i="1"/>
  <c r="S2326" i="1"/>
  <c r="S2327" i="1"/>
  <c r="O2324" i="1"/>
  <c r="P2324" i="1"/>
  <c r="Q2324" i="1"/>
  <c r="R2324" i="1"/>
  <c r="S2324" i="1"/>
  <c r="O2311" i="1"/>
  <c r="P2311" i="1"/>
  <c r="Q2311" i="1"/>
  <c r="R2311" i="1"/>
  <c r="S2311" i="1"/>
  <c r="O2312" i="1"/>
  <c r="P2312" i="1"/>
  <c r="Q2312" i="1"/>
  <c r="R2312" i="1"/>
  <c r="S2312" i="1"/>
  <c r="O2313" i="1"/>
  <c r="P2313" i="1"/>
  <c r="Q2313" i="1"/>
  <c r="R2313" i="1"/>
  <c r="S2313" i="1"/>
  <c r="O2314" i="1"/>
  <c r="P2314" i="1"/>
  <c r="Q2314" i="1"/>
  <c r="R2314" i="1"/>
  <c r="S2314" i="1"/>
  <c r="O2315" i="1"/>
  <c r="P2315" i="1"/>
  <c r="Q2315" i="1"/>
  <c r="R2315" i="1"/>
  <c r="S2315" i="1"/>
  <c r="O2316" i="1"/>
  <c r="P2316" i="1"/>
  <c r="Q2316" i="1"/>
  <c r="R2316" i="1"/>
  <c r="S2316" i="1"/>
  <c r="O2317" i="1"/>
  <c r="P2317" i="1"/>
  <c r="Q2317" i="1"/>
  <c r="R2317" i="1"/>
  <c r="S2317" i="1"/>
  <c r="O2318" i="1"/>
  <c r="P2318" i="1"/>
  <c r="Q2318" i="1"/>
  <c r="R2318" i="1"/>
  <c r="S2318" i="1"/>
  <c r="O2319" i="1"/>
  <c r="P2319" i="1"/>
  <c r="Q2319" i="1"/>
  <c r="R2319" i="1"/>
  <c r="S2319" i="1"/>
  <c r="O2320" i="1"/>
  <c r="P2320" i="1"/>
  <c r="Q2320" i="1"/>
  <c r="R2320" i="1"/>
  <c r="S2320" i="1"/>
  <c r="O2321" i="1"/>
  <c r="P2321" i="1"/>
  <c r="Q2321" i="1"/>
  <c r="R2321" i="1"/>
  <c r="S2321" i="1"/>
  <c r="O2322" i="1"/>
  <c r="P2322" i="1"/>
  <c r="Q2322" i="1"/>
  <c r="R2322" i="1"/>
  <c r="S2322" i="1"/>
  <c r="O2323" i="1"/>
  <c r="P2323" i="1"/>
  <c r="Q2323" i="1"/>
  <c r="R2323" i="1"/>
  <c r="S2323" i="1"/>
  <c r="O2310" i="1"/>
  <c r="P2310" i="1"/>
  <c r="Q2310" i="1"/>
  <c r="R2310" i="1"/>
  <c r="S2310" i="1"/>
  <c r="O2309" i="1"/>
  <c r="P2309" i="1"/>
  <c r="Q2309" i="1"/>
  <c r="R2309" i="1"/>
  <c r="S2309" i="1"/>
  <c r="O2307" i="1"/>
  <c r="O2308" i="1"/>
  <c r="P2307" i="1"/>
  <c r="P2308" i="1"/>
  <c r="Q2307" i="1"/>
  <c r="Q2308" i="1"/>
  <c r="R2307" i="1"/>
  <c r="R2308" i="1"/>
  <c r="S2307" i="1"/>
  <c r="S2308" i="1"/>
  <c r="O2306" i="1"/>
  <c r="P2306" i="1"/>
  <c r="Q2306" i="1"/>
  <c r="R2306" i="1"/>
  <c r="S2306" i="1"/>
  <c r="O2305" i="1"/>
  <c r="P2305" i="1"/>
  <c r="Q2305" i="1"/>
  <c r="R2305" i="1"/>
  <c r="S2305" i="1"/>
  <c r="O2304" i="1"/>
  <c r="P2304" i="1"/>
  <c r="Q2304" i="1"/>
  <c r="R2304" i="1"/>
  <c r="S2304" i="1"/>
  <c r="O2302" i="1"/>
  <c r="O2303" i="1"/>
  <c r="P2302" i="1"/>
  <c r="P2303" i="1"/>
  <c r="Q2302" i="1"/>
  <c r="Q2303" i="1"/>
  <c r="R2302" i="1"/>
  <c r="R2303" i="1"/>
  <c r="S2302" i="1"/>
  <c r="S2303" i="1"/>
  <c r="O2301" i="1"/>
  <c r="P2301" i="1"/>
  <c r="Q2301" i="1"/>
  <c r="R2301" i="1"/>
  <c r="S2301" i="1"/>
  <c r="O2300" i="1"/>
  <c r="P2300" i="1"/>
  <c r="Q2300" i="1"/>
  <c r="R2300" i="1"/>
  <c r="S2300" i="1"/>
  <c r="O2299" i="1"/>
  <c r="P2299" i="1"/>
  <c r="Q2299" i="1"/>
  <c r="R2299" i="1"/>
  <c r="S2299" i="1"/>
  <c r="O2298" i="1"/>
  <c r="P2298" i="1"/>
  <c r="Q2298" i="1"/>
  <c r="R2298" i="1"/>
  <c r="S2298" i="1"/>
  <c r="O2297" i="1"/>
  <c r="P2297" i="1"/>
  <c r="Q2297" i="1"/>
  <c r="R2297" i="1"/>
  <c r="S2297" i="1"/>
  <c r="O2296" i="1"/>
  <c r="P2296" i="1"/>
  <c r="Q2296" i="1"/>
  <c r="R2296" i="1"/>
  <c r="S2296" i="1"/>
  <c r="O2295" i="1"/>
  <c r="P2295" i="1"/>
  <c r="Q2295" i="1"/>
  <c r="R2295" i="1"/>
  <c r="S2295" i="1"/>
  <c r="O2294" i="1"/>
  <c r="P2294" i="1"/>
  <c r="Q2294" i="1"/>
  <c r="R2294" i="1"/>
  <c r="S2294" i="1"/>
  <c r="O2293" i="1"/>
  <c r="P2293" i="1"/>
  <c r="Q2293" i="1"/>
  <c r="R2293" i="1"/>
  <c r="S2293" i="1"/>
  <c r="O2292" i="1"/>
  <c r="P2292" i="1"/>
  <c r="Q2292" i="1"/>
  <c r="R2292" i="1"/>
  <c r="S2292" i="1"/>
  <c r="O2290" i="1"/>
  <c r="O2291" i="1"/>
  <c r="P2290" i="1"/>
  <c r="P2291" i="1"/>
  <c r="Q2290" i="1"/>
  <c r="Q2291" i="1"/>
  <c r="R2290" i="1"/>
  <c r="R2291" i="1"/>
  <c r="S2290" i="1"/>
  <c r="S2291" i="1"/>
  <c r="O2289" i="1"/>
  <c r="P2289" i="1"/>
  <c r="Q2289" i="1"/>
  <c r="R2289" i="1"/>
  <c r="S2289" i="1"/>
  <c r="O2288" i="1"/>
  <c r="P2288" i="1"/>
  <c r="Q2288" i="1"/>
  <c r="R2288" i="1"/>
  <c r="S2288" i="1"/>
  <c r="O2287" i="1"/>
  <c r="P2287" i="1"/>
  <c r="Q2287" i="1"/>
  <c r="R2287" i="1"/>
  <c r="S2287" i="1"/>
  <c r="O2286" i="1"/>
  <c r="P2286" i="1"/>
  <c r="Q2286" i="1"/>
  <c r="R2286" i="1"/>
  <c r="S2286" i="1"/>
  <c r="O2285" i="1"/>
  <c r="P2285" i="1"/>
  <c r="Q2285" i="1"/>
  <c r="R2285" i="1"/>
  <c r="S2285" i="1"/>
  <c r="O2284" i="1"/>
  <c r="P2284" i="1"/>
  <c r="Q2284" i="1"/>
  <c r="R2284" i="1"/>
  <c r="S2284" i="1"/>
  <c r="O2283" i="1"/>
  <c r="P2283" i="1"/>
  <c r="Q2283" i="1"/>
  <c r="R2283" i="1"/>
  <c r="S2283" i="1"/>
  <c r="O2282" i="1"/>
  <c r="P2282" i="1"/>
  <c r="Q2282" i="1"/>
  <c r="R2282" i="1"/>
  <c r="S2282" i="1"/>
  <c r="O2281" i="1"/>
  <c r="P2281" i="1"/>
  <c r="Q2281" i="1"/>
  <c r="R2281" i="1"/>
  <c r="S2281" i="1"/>
  <c r="O2279" i="1"/>
  <c r="O2280" i="1"/>
  <c r="P2279" i="1"/>
  <c r="P2280" i="1"/>
  <c r="Q2279" i="1"/>
  <c r="Q2280" i="1"/>
  <c r="R2279" i="1"/>
  <c r="R2280" i="1"/>
  <c r="S2279" i="1"/>
  <c r="S2280" i="1"/>
  <c r="O2278" i="1"/>
  <c r="P2278" i="1"/>
  <c r="Q2278" i="1"/>
  <c r="R2278" i="1"/>
  <c r="S2278" i="1"/>
  <c r="O2277" i="1"/>
  <c r="P2277" i="1"/>
  <c r="Q2277" i="1"/>
  <c r="R2277" i="1"/>
  <c r="S2277" i="1"/>
  <c r="O2276" i="1"/>
  <c r="P2276" i="1"/>
  <c r="Q2276" i="1"/>
  <c r="R2276" i="1"/>
  <c r="S2276" i="1"/>
  <c r="O2275" i="1"/>
  <c r="P2275" i="1"/>
  <c r="Q2275" i="1"/>
  <c r="R2275" i="1"/>
  <c r="S2275" i="1"/>
  <c r="O2272" i="1"/>
  <c r="O2273" i="1"/>
  <c r="O2274" i="1"/>
  <c r="P2272" i="1"/>
  <c r="P2273" i="1"/>
  <c r="P2274" i="1"/>
  <c r="Q2272" i="1"/>
  <c r="Q2273" i="1"/>
  <c r="Q2274" i="1"/>
  <c r="R2272" i="1"/>
  <c r="R2273" i="1"/>
  <c r="R2274" i="1"/>
  <c r="S2272" i="1"/>
  <c r="S2273" i="1"/>
  <c r="S2274" i="1"/>
  <c r="O2271" i="1"/>
  <c r="P2271" i="1"/>
  <c r="Q2271" i="1"/>
  <c r="R2271" i="1"/>
  <c r="S2271" i="1"/>
  <c r="O2270" i="1"/>
  <c r="P2270" i="1"/>
  <c r="Q2270" i="1"/>
  <c r="R2270" i="1"/>
  <c r="S2270" i="1"/>
  <c r="O2269" i="1"/>
  <c r="P2269" i="1"/>
  <c r="Q2269" i="1"/>
  <c r="R2269" i="1"/>
  <c r="S2269" i="1"/>
  <c r="O2267" i="1"/>
  <c r="O2268" i="1"/>
  <c r="P2267" i="1"/>
  <c r="P2268" i="1"/>
  <c r="Q2267" i="1"/>
  <c r="Q2268" i="1"/>
  <c r="R2267" i="1"/>
  <c r="R2268" i="1"/>
  <c r="S2267" i="1"/>
  <c r="S2268" i="1"/>
  <c r="O2266" i="1"/>
  <c r="P2266" i="1"/>
  <c r="Q2266" i="1"/>
  <c r="R2266" i="1"/>
  <c r="S2266" i="1"/>
  <c r="O2265" i="1"/>
  <c r="P2265" i="1"/>
  <c r="Q2265" i="1"/>
  <c r="R2265" i="1"/>
  <c r="S2265" i="1"/>
  <c r="O2264" i="1"/>
  <c r="P2264" i="1"/>
  <c r="Q2264" i="1"/>
  <c r="R2264" i="1"/>
  <c r="S2264" i="1"/>
  <c r="O2263" i="1"/>
  <c r="P2263" i="1"/>
  <c r="Q2263" i="1"/>
  <c r="R2263" i="1"/>
  <c r="S2263" i="1"/>
  <c r="O2262" i="1"/>
  <c r="P2262" i="1"/>
  <c r="Q2262" i="1"/>
  <c r="R2262" i="1"/>
  <c r="S2262" i="1"/>
  <c r="O2260" i="1"/>
  <c r="O2261" i="1"/>
  <c r="P2260" i="1"/>
  <c r="P2261" i="1"/>
  <c r="Q2260" i="1"/>
  <c r="Q2261" i="1"/>
  <c r="R2260" i="1"/>
  <c r="R2261" i="1"/>
  <c r="S2260" i="1"/>
  <c r="S2261" i="1"/>
  <c r="O2259" i="1"/>
  <c r="P2259" i="1"/>
  <c r="Q2259" i="1"/>
  <c r="R2259" i="1"/>
  <c r="S2259" i="1"/>
  <c r="O2258" i="1"/>
  <c r="P2258" i="1"/>
  <c r="Q2258" i="1"/>
  <c r="R2258" i="1"/>
  <c r="S2258" i="1"/>
  <c r="O2257" i="1"/>
  <c r="P2257" i="1"/>
  <c r="Q2257" i="1"/>
  <c r="R2257" i="1"/>
  <c r="S2257" i="1"/>
  <c r="O2256" i="1"/>
  <c r="P2256" i="1"/>
  <c r="Q2256" i="1"/>
  <c r="R2256" i="1"/>
  <c r="S2256" i="1"/>
  <c r="O2255" i="1"/>
  <c r="P2255" i="1"/>
  <c r="Q2255" i="1"/>
  <c r="R2255" i="1"/>
  <c r="S2255" i="1"/>
  <c r="O2254" i="1"/>
  <c r="P2254" i="1"/>
  <c r="Q2254" i="1"/>
  <c r="R2254" i="1"/>
  <c r="S2254" i="1"/>
  <c r="O2253" i="1"/>
  <c r="P2253" i="1"/>
  <c r="Q2253" i="1"/>
  <c r="R2253" i="1"/>
  <c r="S2253" i="1"/>
  <c r="O2252" i="1"/>
  <c r="P2252" i="1"/>
  <c r="Q2252" i="1"/>
  <c r="R2252" i="1"/>
  <c r="S2252" i="1"/>
  <c r="O2251" i="1"/>
  <c r="P2251" i="1"/>
  <c r="Q2251" i="1"/>
  <c r="R2251" i="1"/>
  <c r="S2251" i="1"/>
  <c r="O2250" i="1"/>
  <c r="P2250" i="1"/>
  <c r="Q2250" i="1"/>
  <c r="R2250" i="1"/>
  <c r="S2250" i="1"/>
  <c r="O2249" i="1"/>
  <c r="P2249" i="1"/>
  <c r="Q2249" i="1"/>
  <c r="R2249" i="1"/>
  <c r="S2249" i="1"/>
  <c r="O2248" i="1"/>
  <c r="P2248" i="1"/>
  <c r="Q2248" i="1"/>
  <c r="R2248" i="1"/>
  <c r="S2248" i="1"/>
  <c r="O2247" i="1"/>
  <c r="P2247" i="1"/>
  <c r="Q2247" i="1"/>
  <c r="R2247" i="1"/>
  <c r="S2247" i="1"/>
  <c r="O2246" i="1"/>
  <c r="P2246" i="1"/>
  <c r="Q2246" i="1"/>
  <c r="R2246" i="1"/>
  <c r="S2246" i="1"/>
  <c r="O2245" i="1"/>
  <c r="P2245" i="1"/>
  <c r="Q2245" i="1"/>
  <c r="R2245" i="1"/>
  <c r="S2245" i="1"/>
  <c r="O2244" i="1"/>
  <c r="P2244" i="1"/>
  <c r="Q2244" i="1"/>
  <c r="R2244" i="1"/>
  <c r="S2244" i="1"/>
  <c r="O2243" i="1"/>
  <c r="P2243" i="1"/>
  <c r="Q2243" i="1"/>
  <c r="R2243" i="1"/>
  <c r="S2243" i="1"/>
  <c r="O2239" i="1"/>
  <c r="O2240" i="1"/>
  <c r="O2241" i="1"/>
  <c r="O2242" i="1"/>
  <c r="P2239" i="1"/>
  <c r="P2240" i="1"/>
  <c r="P2241" i="1"/>
  <c r="P2242" i="1"/>
  <c r="Q2239" i="1"/>
  <c r="Q2240" i="1"/>
  <c r="Q2241" i="1"/>
  <c r="Q2242" i="1"/>
  <c r="R2239" i="1"/>
  <c r="R2240" i="1"/>
  <c r="R2241" i="1"/>
  <c r="R2242" i="1"/>
  <c r="S2239" i="1"/>
  <c r="S2240" i="1"/>
  <c r="S2241" i="1"/>
  <c r="S2242" i="1"/>
  <c r="O2238" i="1"/>
  <c r="P2238" i="1"/>
  <c r="Q2238" i="1"/>
  <c r="R2238" i="1"/>
  <c r="S2238" i="1"/>
  <c r="O2237" i="1"/>
  <c r="P2237" i="1"/>
  <c r="Q2237" i="1"/>
  <c r="R2237" i="1"/>
  <c r="S2237" i="1"/>
  <c r="O2236" i="1"/>
  <c r="P2236" i="1"/>
  <c r="Q2236" i="1"/>
  <c r="R2236" i="1"/>
  <c r="S2236" i="1"/>
  <c r="O2235" i="1"/>
  <c r="P2235" i="1"/>
  <c r="Q2235" i="1"/>
  <c r="R2235" i="1"/>
  <c r="S2235" i="1"/>
  <c r="O2234" i="1"/>
  <c r="P2234" i="1"/>
  <c r="Q2234" i="1"/>
  <c r="R2234" i="1"/>
  <c r="S2234" i="1"/>
  <c r="O2233" i="1"/>
  <c r="P2233" i="1"/>
  <c r="Q2233" i="1"/>
  <c r="R2233" i="1"/>
  <c r="S2233" i="1"/>
  <c r="O2232" i="1"/>
  <c r="P2232" i="1"/>
  <c r="Q2232" i="1"/>
  <c r="R2232" i="1"/>
  <c r="S2232" i="1"/>
  <c r="O2231" i="1"/>
  <c r="P2231" i="1"/>
  <c r="Q2231" i="1"/>
  <c r="R2231" i="1"/>
  <c r="S2231" i="1"/>
  <c r="O2230" i="1"/>
  <c r="P2230" i="1"/>
  <c r="Q2230" i="1"/>
  <c r="R2230" i="1"/>
  <c r="S2230" i="1"/>
  <c r="O2229" i="1"/>
  <c r="P2229" i="1"/>
  <c r="Q2229" i="1"/>
  <c r="R2229" i="1"/>
  <c r="S2229" i="1"/>
  <c r="O2228" i="1"/>
  <c r="P2228" i="1"/>
  <c r="Q2228" i="1"/>
  <c r="R2228" i="1"/>
  <c r="S2228" i="1"/>
  <c r="O2227" i="1"/>
  <c r="P2227" i="1"/>
  <c r="Q2227" i="1"/>
  <c r="R2227" i="1"/>
  <c r="S2227" i="1"/>
  <c r="O2226" i="1"/>
  <c r="P2226" i="1"/>
  <c r="Q2226" i="1"/>
  <c r="R2226" i="1"/>
  <c r="S2226" i="1"/>
  <c r="O2225" i="1"/>
  <c r="P2225" i="1"/>
  <c r="Q2225" i="1"/>
  <c r="R2225" i="1"/>
  <c r="S2225" i="1"/>
  <c r="O2224" i="1"/>
  <c r="P2224" i="1"/>
  <c r="Q2224" i="1"/>
  <c r="R2224" i="1"/>
  <c r="S2224" i="1"/>
  <c r="O2223" i="1"/>
  <c r="P2223" i="1"/>
  <c r="Q2223" i="1"/>
  <c r="R2223" i="1"/>
  <c r="S2223" i="1"/>
  <c r="O2222" i="1"/>
  <c r="P2222" i="1"/>
  <c r="Q2222" i="1"/>
  <c r="R2222" i="1"/>
  <c r="S2222" i="1"/>
  <c r="O2221" i="1"/>
  <c r="P2221" i="1"/>
  <c r="Q2221" i="1"/>
  <c r="R2221" i="1"/>
  <c r="S2221" i="1"/>
  <c r="O2220" i="1"/>
  <c r="P2220" i="1"/>
  <c r="Q2220" i="1"/>
  <c r="R2220" i="1"/>
  <c r="S2220" i="1"/>
  <c r="O2215" i="1"/>
  <c r="O2216" i="1"/>
  <c r="O2217" i="1"/>
  <c r="O2218" i="1"/>
  <c r="O2219" i="1"/>
  <c r="P2215" i="1"/>
  <c r="P2216" i="1"/>
  <c r="P2217" i="1"/>
  <c r="P2218" i="1"/>
  <c r="P2219" i="1"/>
  <c r="Q2215" i="1"/>
  <c r="Q2216" i="1"/>
  <c r="Q2217" i="1"/>
  <c r="Q2218" i="1"/>
  <c r="Q2219" i="1"/>
  <c r="R2215" i="1"/>
  <c r="R2216" i="1"/>
  <c r="R2217" i="1"/>
  <c r="R2218" i="1"/>
  <c r="R2219" i="1"/>
  <c r="S2215" i="1"/>
  <c r="S2216" i="1"/>
  <c r="S2217" i="1"/>
  <c r="S2218" i="1"/>
  <c r="S2219" i="1"/>
  <c r="O2214" i="1"/>
  <c r="P2214" i="1"/>
  <c r="Q2214" i="1"/>
  <c r="R2214" i="1"/>
  <c r="S2214" i="1"/>
  <c r="O2213" i="1"/>
  <c r="P2213" i="1"/>
  <c r="Q2213" i="1"/>
  <c r="R2213" i="1"/>
  <c r="S2213" i="1"/>
  <c r="O2212" i="1"/>
  <c r="P2212" i="1"/>
  <c r="Q2212" i="1"/>
  <c r="R2212" i="1"/>
  <c r="S2212" i="1"/>
  <c r="O2211" i="1"/>
  <c r="P2211" i="1"/>
  <c r="Q2211" i="1"/>
  <c r="R2211" i="1"/>
  <c r="S2211" i="1"/>
  <c r="O2210" i="1"/>
  <c r="P2210" i="1"/>
  <c r="Q2210" i="1"/>
  <c r="R2210" i="1"/>
  <c r="S2210" i="1"/>
  <c r="O2209" i="1"/>
  <c r="P2209" i="1"/>
  <c r="Q2209" i="1"/>
  <c r="R2209" i="1"/>
  <c r="S2209" i="1"/>
  <c r="O2208" i="1"/>
  <c r="P2208" i="1"/>
  <c r="Q2208" i="1"/>
  <c r="R2208" i="1"/>
  <c r="S2208" i="1"/>
  <c r="O2206" i="1"/>
  <c r="O2207" i="1"/>
  <c r="P2206" i="1"/>
  <c r="P2207" i="1"/>
  <c r="Q2206" i="1"/>
  <c r="Q2207" i="1"/>
  <c r="R2206" i="1"/>
  <c r="R2207" i="1"/>
  <c r="S2206" i="1"/>
  <c r="S2207" i="1"/>
  <c r="O2205" i="1"/>
  <c r="P2205" i="1"/>
  <c r="Q2205" i="1"/>
  <c r="R2205" i="1"/>
  <c r="S2205" i="1"/>
  <c r="O2204" i="1"/>
  <c r="P2204" i="1"/>
  <c r="Q2204" i="1"/>
  <c r="R2204" i="1"/>
  <c r="S2204" i="1"/>
  <c r="O2203" i="1"/>
  <c r="P2203" i="1"/>
  <c r="Q2203" i="1"/>
  <c r="R2203" i="1"/>
  <c r="S2203" i="1"/>
  <c r="O2202" i="1"/>
  <c r="P2202" i="1"/>
  <c r="Q2202" i="1"/>
  <c r="R2202" i="1"/>
  <c r="S2202" i="1"/>
  <c r="O2201" i="1"/>
  <c r="P2201" i="1"/>
  <c r="Q2201" i="1"/>
  <c r="R2201" i="1"/>
  <c r="S2201" i="1"/>
  <c r="O2200" i="1"/>
  <c r="P2200" i="1"/>
  <c r="Q2200" i="1"/>
  <c r="R2200" i="1"/>
  <c r="S2200" i="1"/>
  <c r="O2199" i="1"/>
  <c r="P2199" i="1"/>
  <c r="Q2199" i="1"/>
  <c r="R2199" i="1"/>
  <c r="S2199" i="1"/>
  <c r="O2198" i="1"/>
  <c r="P2198" i="1"/>
  <c r="Q2198" i="1"/>
  <c r="R2198" i="1"/>
  <c r="S2198" i="1"/>
  <c r="O2196" i="1"/>
  <c r="O2197" i="1"/>
  <c r="P2196" i="1"/>
  <c r="P2197" i="1"/>
  <c r="Q2196" i="1"/>
  <c r="Q2197" i="1"/>
  <c r="R2196" i="1"/>
  <c r="R2197" i="1"/>
  <c r="S2196" i="1"/>
  <c r="S2197" i="1"/>
  <c r="O2194" i="1"/>
  <c r="O2195" i="1"/>
  <c r="P2194" i="1"/>
  <c r="P2195" i="1"/>
  <c r="Q2194" i="1"/>
  <c r="Q2195" i="1"/>
  <c r="R2194" i="1"/>
  <c r="R2195" i="1"/>
  <c r="S2194" i="1"/>
  <c r="S2195" i="1"/>
  <c r="O2193" i="1"/>
  <c r="P2193" i="1"/>
  <c r="Q2193" i="1"/>
  <c r="R2193" i="1"/>
  <c r="S2193" i="1"/>
  <c r="O2192" i="1"/>
  <c r="P2192" i="1"/>
  <c r="Q2192" i="1"/>
  <c r="R2192" i="1"/>
  <c r="S2192" i="1"/>
  <c r="O2188" i="1"/>
  <c r="O2189" i="1"/>
  <c r="O2190" i="1"/>
  <c r="O2191" i="1"/>
  <c r="P2188" i="1"/>
  <c r="P2189" i="1"/>
  <c r="P2190" i="1"/>
  <c r="P2191" i="1"/>
  <c r="Q2188" i="1"/>
  <c r="Q2189" i="1"/>
  <c r="Q2190" i="1"/>
  <c r="Q2191" i="1"/>
  <c r="R2188" i="1"/>
  <c r="R2189" i="1"/>
  <c r="R2190" i="1"/>
  <c r="R2191" i="1"/>
  <c r="S2188" i="1"/>
  <c r="S2189" i="1"/>
  <c r="S2190" i="1"/>
  <c r="S2191" i="1"/>
  <c r="O2186" i="1"/>
  <c r="O2187" i="1"/>
  <c r="P2186" i="1"/>
  <c r="P2187" i="1"/>
  <c r="Q2186" i="1"/>
  <c r="Q2187" i="1"/>
  <c r="R2186" i="1"/>
  <c r="R2187" i="1"/>
  <c r="S2186" i="1"/>
  <c r="S2187" i="1"/>
  <c r="O2185" i="1"/>
  <c r="P2185" i="1"/>
  <c r="Q2185" i="1"/>
  <c r="R2185" i="1"/>
  <c r="S2185" i="1"/>
  <c r="O2181" i="1"/>
  <c r="O2182" i="1"/>
  <c r="O2183" i="1"/>
  <c r="O2184" i="1"/>
  <c r="P2181" i="1"/>
  <c r="P2182" i="1"/>
  <c r="P2183" i="1"/>
  <c r="P2184" i="1"/>
  <c r="Q2181" i="1"/>
  <c r="Q2182" i="1"/>
  <c r="Q2183" i="1"/>
  <c r="Q2184" i="1"/>
  <c r="R2181" i="1"/>
  <c r="R2182" i="1"/>
  <c r="R2183" i="1"/>
  <c r="R2184" i="1"/>
  <c r="S2181" i="1"/>
  <c r="S2182" i="1"/>
  <c r="S2183" i="1"/>
  <c r="S2184" i="1"/>
  <c r="O2180" i="1"/>
  <c r="P2180" i="1"/>
  <c r="Q2180" i="1"/>
  <c r="R2180" i="1"/>
  <c r="S2180" i="1"/>
  <c r="O2179" i="1"/>
  <c r="P2179" i="1"/>
  <c r="Q2179" i="1"/>
  <c r="R2179" i="1"/>
  <c r="S2179" i="1"/>
  <c r="O2178" i="1"/>
  <c r="P2178" i="1"/>
  <c r="Q2178" i="1"/>
  <c r="R2178" i="1"/>
  <c r="S2178" i="1"/>
  <c r="O2177" i="1"/>
  <c r="P2177" i="1"/>
  <c r="Q2177" i="1"/>
  <c r="R2177" i="1"/>
  <c r="S2177" i="1"/>
  <c r="O2176" i="1"/>
  <c r="P2176" i="1"/>
  <c r="Q2176" i="1"/>
  <c r="R2176" i="1"/>
  <c r="S2176" i="1"/>
  <c r="O2175" i="1"/>
  <c r="P2175" i="1"/>
  <c r="Q2175" i="1"/>
  <c r="R2175" i="1"/>
  <c r="S2175" i="1"/>
  <c r="O2174" i="1"/>
  <c r="P2174" i="1"/>
  <c r="Q2174" i="1"/>
  <c r="R2174" i="1"/>
  <c r="S2174" i="1"/>
  <c r="O2172" i="1"/>
  <c r="O2173" i="1"/>
  <c r="P2172" i="1"/>
  <c r="P2173" i="1"/>
  <c r="Q2172" i="1"/>
  <c r="Q2173" i="1"/>
  <c r="R2172" i="1"/>
  <c r="R2173" i="1"/>
  <c r="S2172" i="1"/>
  <c r="S2173" i="1"/>
  <c r="O2171" i="1"/>
  <c r="P2171" i="1"/>
  <c r="Q2171" i="1"/>
  <c r="R2171" i="1"/>
  <c r="S2171" i="1"/>
  <c r="O2170" i="1"/>
  <c r="P2170" i="1"/>
  <c r="Q2170" i="1"/>
  <c r="R2170" i="1"/>
  <c r="S2170" i="1"/>
  <c r="O2169" i="1"/>
  <c r="P2169" i="1"/>
  <c r="Q2169" i="1"/>
  <c r="R2169" i="1"/>
  <c r="S2169" i="1"/>
  <c r="O2168" i="1"/>
  <c r="P2168" i="1"/>
  <c r="Q2168" i="1"/>
  <c r="R2168" i="1"/>
  <c r="S2168" i="1"/>
  <c r="O2167" i="1"/>
  <c r="P2167" i="1"/>
  <c r="Q2167" i="1"/>
  <c r="R2167" i="1"/>
  <c r="S2167" i="1"/>
  <c r="O2166" i="1"/>
  <c r="P2166" i="1"/>
  <c r="Q2166" i="1"/>
  <c r="R2166" i="1"/>
  <c r="S2166" i="1"/>
  <c r="O2163" i="1"/>
  <c r="O2164" i="1"/>
  <c r="O2165" i="1"/>
  <c r="P2163" i="1"/>
  <c r="P2164" i="1"/>
  <c r="P2165" i="1"/>
  <c r="Q2163" i="1"/>
  <c r="Q2164" i="1"/>
  <c r="Q2165" i="1"/>
  <c r="R2163" i="1"/>
  <c r="R2164" i="1"/>
  <c r="R2165" i="1"/>
  <c r="S2163" i="1"/>
  <c r="S2164" i="1"/>
  <c r="S2165" i="1"/>
  <c r="O2162" i="1"/>
  <c r="P2162" i="1"/>
  <c r="Q2162" i="1"/>
  <c r="R2162" i="1"/>
  <c r="S2162" i="1"/>
  <c r="O2161" i="1"/>
  <c r="P2161" i="1"/>
  <c r="Q2161" i="1"/>
  <c r="R2161" i="1"/>
  <c r="S2161" i="1"/>
  <c r="O2160" i="1"/>
  <c r="P2160" i="1"/>
  <c r="Q2160" i="1"/>
  <c r="R2160" i="1"/>
  <c r="S2160" i="1"/>
  <c r="O2159" i="1"/>
  <c r="P2159" i="1"/>
  <c r="Q2159" i="1"/>
  <c r="R2159" i="1"/>
  <c r="S2159" i="1"/>
  <c r="O2158" i="1"/>
  <c r="P2158" i="1"/>
  <c r="Q2158" i="1"/>
  <c r="R2158" i="1"/>
  <c r="S2158" i="1"/>
  <c r="O2157" i="1"/>
  <c r="P2157" i="1"/>
  <c r="Q2157" i="1"/>
  <c r="R2157" i="1"/>
  <c r="S2157" i="1"/>
  <c r="O2156" i="1"/>
  <c r="P2156" i="1"/>
  <c r="Q2156" i="1"/>
  <c r="R2156" i="1"/>
  <c r="S2156" i="1"/>
  <c r="O2153" i="1"/>
  <c r="O2154" i="1"/>
  <c r="O2155" i="1"/>
  <c r="P2153" i="1"/>
  <c r="P2154" i="1"/>
  <c r="P2155" i="1"/>
  <c r="Q2153" i="1"/>
  <c r="Q2154" i="1"/>
  <c r="Q2155" i="1"/>
  <c r="R2153" i="1"/>
  <c r="R2154" i="1"/>
  <c r="R2155" i="1"/>
  <c r="S2153" i="1"/>
  <c r="S2154" i="1"/>
  <c r="S2155" i="1"/>
  <c r="O2152" i="1"/>
  <c r="P2152" i="1"/>
  <c r="Q2152" i="1"/>
  <c r="R2152" i="1"/>
  <c r="S2152" i="1"/>
  <c r="O2151" i="1"/>
  <c r="P2151" i="1"/>
  <c r="Q2151" i="1"/>
  <c r="R2151" i="1"/>
  <c r="S2151" i="1"/>
  <c r="O2150" i="1"/>
  <c r="P2150" i="1"/>
  <c r="Q2150" i="1"/>
  <c r="R2150" i="1"/>
  <c r="S2150" i="1"/>
  <c r="O2149" i="1"/>
  <c r="P2149" i="1"/>
  <c r="Q2149" i="1"/>
  <c r="R2149" i="1"/>
  <c r="S2149" i="1"/>
  <c r="O2148" i="1"/>
  <c r="P2148" i="1"/>
  <c r="Q2148" i="1"/>
  <c r="R2148" i="1"/>
  <c r="S2148" i="1"/>
  <c r="O2146" i="1"/>
  <c r="O2147" i="1"/>
  <c r="P2146" i="1"/>
  <c r="P2147" i="1"/>
  <c r="Q2146" i="1"/>
  <c r="Q2147" i="1"/>
  <c r="R2146" i="1"/>
  <c r="R2147" i="1"/>
  <c r="S2146" i="1"/>
  <c r="S2147" i="1"/>
  <c r="O2144" i="1"/>
  <c r="O2145" i="1"/>
  <c r="P2144" i="1"/>
  <c r="P2145" i="1"/>
  <c r="Q2144" i="1"/>
  <c r="Q2145" i="1"/>
  <c r="R2144" i="1"/>
  <c r="R2145" i="1"/>
  <c r="S2144" i="1"/>
  <c r="S2145" i="1"/>
  <c r="O2143" i="1"/>
  <c r="P2143" i="1"/>
  <c r="Q2143" i="1"/>
  <c r="R2143" i="1"/>
  <c r="S2143" i="1"/>
  <c r="O2142" i="1"/>
  <c r="P2142" i="1"/>
  <c r="Q2142" i="1"/>
  <c r="R2142" i="1"/>
  <c r="S2142" i="1"/>
  <c r="O2141" i="1"/>
  <c r="P2141" i="1"/>
  <c r="Q2141" i="1"/>
  <c r="R2141" i="1"/>
  <c r="S2141" i="1"/>
  <c r="O2140" i="1"/>
  <c r="P2140" i="1"/>
  <c r="Q2140" i="1"/>
  <c r="R2140" i="1"/>
  <c r="S2140" i="1"/>
  <c r="O2138" i="1"/>
  <c r="O2139" i="1"/>
  <c r="P2138" i="1"/>
  <c r="P2139" i="1"/>
  <c r="Q2138" i="1"/>
  <c r="Q2139" i="1"/>
  <c r="R2138" i="1"/>
  <c r="R2139" i="1"/>
  <c r="S2138" i="1"/>
  <c r="S2139" i="1"/>
  <c r="O2137" i="1"/>
  <c r="P2137" i="1"/>
  <c r="Q2137" i="1"/>
  <c r="R2137" i="1"/>
  <c r="S2137" i="1"/>
  <c r="O2136" i="1"/>
  <c r="P2136" i="1"/>
  <c r="Q2136" i="1"/>
  <c r="R2136" i="1"/>
  <c r="S2136" i="1"/>
  <c r="O2133" i="1"/>
  <c r="O2134" i="1"/>
  <c r="O2135" i="1"/>
  <c r="P2133" i="1"/>
  <c r="P2134" i="1"/>
  <c r="P2135" i="1"/>
  <c r="Q2133" i="1"/>
  <c r="Q2134" i="1"/>
  <c r="Q2135" i="1"/>
  <c r="R2133" i="1"/>
  <c r="R2134" i="1"/>
  <c r="R2135" i="1"/>
  <c r="S2133" i="1"/>
  <c r="S2134" i="1"/>
  <c r="S2135" i="1"/>
  <c r="O2132" i="1"/>
  <c r="P2132" i="1"/>
  <c r="Q2132" i="1"/>
  <c r="R2132" i="1"/>
  <c r="S2132" i="1"/>
  <c r="O2131" i="1"/>
  <c r="P2131" i="1"/>
  <c r="Q2131" i="1"/>
  <c r="R2131" i="1"/>
  <c r="S2131" i="1"/>
  <c r="O2130" i="1"/>
  <c r="P2130" i="1"/>
  <c r="Q2130" i="1"/>
  <c r="R2130" i="1"/>
  <c r="S2130" i="1"/>
  <c r="O2129" i="1"/>
  <c r="P2129" i="1"/>
  <c r="Q2129" i="1"/>
  <c r="R2129" i="1"/>
  <c r="S2129" i="1"/>
  <c r="O2128" i="1"/>
  <c r="P2128" i="1"/>
  <c r="Q2128" i="1"/>
  <c r="R2128" i="1"/>
  <c r="S2128" i="1"/>
  <c r="O2127" i="1"/>
  <c r="P2127" i="1"/>
  <c r="Q2127" i="1"/>
  <c r="R2127" i="1"/>
  <c r="S2127" i="1"/>
  <c r="O2126" i="1"/>
  <c r="P2126" i="1"/>
  <c r="Q2126" i="1"/>
  <c r="R2126" i="1"/>
  <c r="S2126" i="1"/>
  <c r="O2125" i="1"/>
  <c r="P2125" i="1"/>
  <c r="Q2125" i="1"/>
  <c r="R2125" i="1"/>
  <c r="S2125" i="1"/>
  <c r="O2124" i="1"/>
  <c r="P2124" i="1"/>
  <c r="Q2124" i="1"/>
  <c r="R2124" i="1"/>
  <c r="S2124" i="1"/>
  <c r="O2123" i="1"/>
  <c r="P2123" i="1"/>
  <c r="Q2123" i="1"/>
  <c r="R2123" i="1"/>
  <c r="S2123" i="1"/>
  <c r="O2122" i="1"/>
  <c r="P2122" i="1"/>
  <c r="Q2122" i="1"/>
  <c r="R2122" i="1"/>
  <c r="S2122" i="1"/>
  <c r="O2121" i="1"/>
  <c r="P2121" i="1"/>
  <c r="Q2121" i="1"/>
  <c r="R2121" i="1"/>
  <c r="S2121" i="1"/>
  <c r="O2120" i="1"/>
  <c r="P2120" i="1"/>
  <c r="Q2120" i="1"/>
  <c r="R2120" i="1"/>
  <c r="S2120" i="1"/>
  <c r="O2119" i="1"/>
  <c r="P2119" i="1"/>
  <c r="Q2119" i="1"/>
  <c r="R2119" i="1"/>
  <c r="S2119" i="1"/>
  <c r="O2118" i="1"/>
  <c r="P2118" i="1"/>
  <c r="Q2118" i="1"/>
  <c r="R2118" i="1"/>
  <c r="S2118" i="1"/>
  <c r="O2117" i="1"/>
  <c r="P2117" i="1"/>
  <c r="Q2117" i="1"/>
  <c r="R2117" i="1"/>
  <c r="S2117" i="1"/>
  <c r="O2115" i="1"/>
  <c r="O2116" i="1"/>
  <c r="P2115" i="1"/>
  <c r="P2116" i="1"/>
  <c r="Q2115" i="1"/>
  <c r="Q2116" i="1"/>
  <c r="R2115" i="1"/>
  <c r="R2116" i="1"/>
  <c r="S2115" i="1"/>
  <c r="S2116" i="1"/>
  <c r="O2114" i="1"/>
  <c r="P2114" i="1"/>
  <c r="Q2114" i="1"/>
  <c r="R2114" i="1"/>
  <c r="S2114" i="1"/>
  <c r="O2113" i="1"/>
  <c r="P2113" i="1"/>
  <c r="Q2113" i="1"/>
  <c r="R2113" i="1"/>
  <c r="S2113" i="1"/>
  <c r="O2112" i="1"/>
  <c r="P2112" i="1"/>
  <c r="Q2112" i="1"/>
  <c r="R2112" i="1"/>
  <c r="S2112" i="1"/>
  <c r="O2111" i="1"/>
  <c r="P2111" i="1"/>
  <c r="Q2111" i="1"/>
  <c r="R2111" i="1"/>
  <c r="S2111" i="1"/>
  <c r="O2110" i="1"/>
  <c r="P2110" i="1"/>
  <c r="Q2110" i="1"/>
  <c r="R2110" i="1"/>
  <c r="S2110" i="1"/>
  <c r="O2108" i="1"/>
  <c r="O2109" i="1"/>
  <c r="P2108" i="1"/>
  <c r="P2109" i="1"/>
  <c r="Q2108" i="1"/>
  <c r="Q2109" i="1"/>
  <c r="R2108" i="1"/>
  <c r="R2109" i="1"/>
  <c r="S2108" i="1"/>
  <c r="S2109" i="1"/>
  <c r="O2107" i="1"/>
  <c r="P2107" i="1"/>
  <c r="Q2107" i="1"/>
  <c r="R2107" i="1"/>
  <c r="S2107" i="1"/>
  <c r="O2106" i="1"/>
  <c r="P2106" i="1"/>
  <c r="Q2106" i="1"/>
  <c r="R2106" i="1"/>
  <c r="S2106" i="1"/>
  <c r="O2105" i="1"/>
  <c r="P2105" i="1"/>
  <c r="Q2105" i="1"/>
  <c r="R2105" i="1"/>
  <c r="S2105" i="1"/>
  <c r="O2104" i="1"/>
  <c r="P2104" i="1"/>
  <c r="Q2104" i="1"/>
  <c r="R2104" i="1"/>
  <c r="S2104" i="1"/>
  <c r="O2103" i="1"/>
  <c r="P2103" i="1"/>
  <c r="Q2103" i="1"/>
  <c r="R2103" i="1"/>
  <c r="S2103" i="1"/>
  <c r="O2102" i="1"/>
  <c r="P2102" i="1"/>
  <c r="Q2102" i="1"/>
  <c r="R2102" i="1"/>
  <c r="S2102" i="1"/>
  <c r="O2100" i="1"/>
  <c r="O2101" i="1"/>
  <c r="P2100" i="1"/>
  <c r="P2101" i="1"/>
  <c r="Q2100" i="1"/>
  <c r="Q2101" i="1"/>
  <c r="R2100" i="1"/>
  <c r="R2101" i="1"/>
  <c r="S2100" i="1"/>
  <c r="S2101" i="1"/>
  <c r="O2099" i="1"/>
  <c r="P2099" i="1"/>
  <c r="Q2099" i="1"/>
  <c r="R2099" i="1"/>
  <c r="S2099" i="1"/>
  <c r="O2098" i="1"/>
  <c r="P2098" i="1"/>
  <c r="Q2098" i="1"/>
  <c r="R2098" i="1"/>
  <c r="S2098" i="1"/>
  <c r="O2097" i="1"/>
  <c r="P2097" i="1"/>
  <c r="Q2097" i="1"/>
  <c r="R2097" i="1"/>
  <c r="S2097" i="1"/>
  <c r="O2096" i="1"/>
  <c r="P2096" i="1"/>
  <c r="Q2096" i="1"/>
  <c r="R2096" i="1"/>
  <c r="S2096" i="1"/>
  <c r="O2095" i="1"/>
  <c r="P2095" i="1"/>
  <c r="Q2095" i="1"/>
  <c r="R2095" i="1"/>
  <c r="S2095" i="1"/>
  <c r="O2094" i="1"/>
  <c r="P2094" i="1"/>
  <c r="Q2094" i="1"/>
  <c r="R2094" i="1"/>
  <c r="S2094" i="1"/>
  <c r="O2093" i="1"/>
  <c r="P2093" i="1"/>
  <c r="Q2093" i="1"/>
  <c r="R2093" i="1"/>
  <c r="S2093" i="1"/>
  <c r="O2092" i="1"/>
  <c r="P2092" i="1"/>
  <c r="Q2092" i="1"/>
  <c r="R2092" i="1"/>
  <c r="S2092" i="1"/>
  <c r="O2091" i="1"/>
  <c r="P2091" i="1"/>
  <c r="Q2091" i="1"/>
  <c r="R2091" i="1"/>
  <c r="S2091" i="1"/>
  <c r="O2090" i="1"/>
  <c r="P2090" i="1"/>
  <c r="Q2090" i="1"/>
  <c r="R2090" i="1"/>
  <c r="S2090" i="1"/>
  <c r="O2089" i="1"/>
  <c r="P2089" i="1"/>
  <c r="Q2089" i="1"/>
  <c r="R2089" i="1"/>
  <c r="S2089" i="1"/>
  <c r="O2088" i="1"/>
  <c r="P2088" i="1"/>
  <c r="Q2088" i="1"/>
  <c r="R2088" i="1"/>
  <c r="S2088" i="1"/>
  <c r="O2087" i="1"/>
  <c r="P2087" i="1"/>
  <c r="Q2087" i="1"/>
  <c r="R2087" i="1"/>
  <c r="S2087" i="1"/>
  <c r="O2086" i="1"/>
  <c r="P2086" i="1"/>
  <c r="Q2086" i="1"/>
  <c r="R2086" i="1"/>
  <c r="S2086" i="1"/>
  <c r="O2085" i="1"/>
  <c r="P2085" i="1"/>
  <c r="Q2085" i="1"/>
  <c r="R2085" i="1"/>
  <c r="S2085" i="1"/>
  <c r="O2084" i="1"/>
  <c r="P2084" i="1"/>
  <c r="Q2084" i="1"/>
  <c r="R2084" i="1"/>
  <c r="S2084" i="1"/>
  <c r="O2083" i="1"/>
  <c r="P2083" i="1"/>
  <c r="Q2083" i="1"/>
  <c r="R2083" i="1"/>
  <c r="S2083" i="1"/>
  <c r="O2082" i="1"/>
  <c r="P2082" i="1"/>
  <c r="Q2082" i="1"/>
  <c r="R2082" i="1"/>
  <c r="S2082" i="1"/>
  <c r="O2081" i="1"/>
  <c r="P2081" i="1"/>
  <c r="Q2081" i="1"/>
  <c r="R2081" i="1"/>
  <c r="S2081" i="1"/>
  <c r="O2080" i="1"/>
  <c r="P2080" i="1"/>
  <c r="Q2080" i="1"/>
  <c r="R2080" i="1"/>
  <c r="S2080" i="1"/>
  <c r="O2079" i="1"/>
  <c r="P2079" i="1"/>
  <c r="Q2079" i="1"/>
  <c r="R2079" i="1"/>
  <c r="S2079" i="1"/>
  <c r="O2077" i="1"/>
  <c r="O2078" i="1"/>
  <c r="P2077" i="1"/>
  <c r="P2078" i="1"/>
  <c r="Q2077" i="1"/>
  <c r="Q2078" i="1"/>
  <c r="R2077" i="1"/>
  <c r="R2078" i="1"/>
  <c r="S2077" i="1"/>
  <c r="S2078" i="1"/>
  <c r="O2076" i="1"/>
  <c r="P2076" i="1"/>
  <c r="Q2076" i="1"/>
  <c r="R2076" i="1"/>
  <c r="S2076" i="1"/>
  <c r="O2075" i="1"/>
  <c r="P2075" i="1"/>
  <c r="Q2075" i="1"/>
  <c r="R2075" i="1"/>
  <c r="S2075" i="1"/>
  <c r="O2074" i="1"/>
  <c r="P2074" i="1"/>
  <c r="Q2074" i="1"/>
  <c r="R2074" i="1"/>
  <c r="S2074" i="1"/>
  <c r="O2073" i="1"/>
  <c r="P2073" i="1"/>
  <c r="Q2073" i="1"/>
  <c r="R2073" i="1"/>
  <c r="S2073" i="1"/>
  <c r="O2072" i="1"/>
  <c r="P2072" i="1"/>
  <c r="Q2072" i="1"/>
  <c r="R2072" i="1"/>
  <c r="S2072" i="1"/>
  <c r="O2071" i="1"/>
  <c r="P2071" i="1"/>
  <c r="Q2071" i="1"/>
  <c r="R2071" i="1"/>
  <c r="S2071" i="1"/>
  <c r="O2070" i="1"/>
  <c r="P2070" i="1"/>
  <c r="Q2070" i="1"/>
  <c r="R2070" i="1"/>
  <c r="S2070" i="1"/>
  <c r="O2069" i="1"/>
  <c r="P2069" i="1"/>
  <c r="Q2069" i="1"/>
  <c r="R2069" i="1"/>
  <c r="S2069" i="1"/>
  <c r="O2068" i="1"/>
  <c r="P2068" i="1"/>
  <c r="Q2068" i="1"/>
  <c r="R2068" i="1"/>
  <c r="S2068" i="1"/>
  <c r="O2067" i="1"/>
  <c r="P2067" i="1"/>
  <c r="Q2067" i="1"/>
  <c r="R2067" i="1"/>
  <c r="S2067" i="1"/>
  <c r="O2066" i="1"/>
  <c r="P2066" i="1"/>
  <c r="Q2066" i="1"/>
  <c r="R2066" i="1"/>
  <c r="S2066" i="1"/>
  <c r="O2065" i="1"/>
  <c r="P2065" i="1"/>
  <c r="Q2065" i="1"/>
  <c r="R2065" i="1"/>
  <c r="S2065" i="1"/>
  <c r="O2064" i="1"/>
  <c r="P2064" i="1"/>
  <c r="Q2064" i="1"/>
  <c r="R2064" i="1"/>
  <c r="S2064" i="1"/>
  <c r="O2063" i="1"/>
  <c r="P2063" i="1"/>
  <c r="Q2063" i="1"/>
  <c r="R2063" i="1"/>
  <c r="S2063" i="1"/>
  <c r="O2062" i="1"/>
  <c r="P2062" i="1"/>
  <c r="Q2062" i="1"/>
  <c r="R2062" i="1"/>
  <c r="S2062" i="1"/>
  <c r="O2061" i="1"/>
  <c r="P2061" i="1"/>
  <c r="Q2061" i="1"/>
  <c r="R2061" i="1"/>
  <c r="S2061" i="1"/>
  <c r="O2060" i="1"/>
  <c r="P2060" i="1"/>
  <c r="Q2060" i="1"/>
  <c r="R2060" i="1"/>
  <c r="S2060" i="1"/>
  <c r="O2059" i="1"/>
  <c r="P2059" i="1"/>
  <c r="Q2059" i="1"/>
  <c r="R2059" i="1"/>
  <c r="S2059" i="1"/>
  <c r="O2058" i="1"/>
  <c r="P2058" i="1"/>
  <c r="Q2058" i="1"/>
  <c r="R2058" i="1"/>
  <c r="S2058" i="1"/>
  <c r="O2057" i="1"/>
  <c r="P2057" i="1"/>
  <c r="Q2057" i="1"/>
  <c r="R2057" i="1"/>
  <c r="S2057" i="1"/>
  <c r="O2056" i="1"/>
  <c r="P2056" i="1"/>
  <c r="Q2056" i="1"/>
  <c r="R2056" i="1"/>
  <c r="S2056" i="1"/>
  <c r="O2055" i="1"/>
  <c r="P2055" i="1"/>
  <c r="Q2055" i="1"/>
  <c r="R2055" i="1"/>
  <c r="S2055" i="1"/>
  <c r="O2054" i="1"/>
  <c r="P2054" i="1"/>
  <c r="Q2054" i="1"/>
  <c r="R2054" i="1"/>
  <c r="S2054" i="1"/>
  <c r="O2053" i="1"/>
  <c r="P2053" i="1"/>
  <c r="Q2053" i="1"/>
  <c r="R2053" i="1"/>
  <c r="S2053" i="1"/>
  <c r="O2049" i="1"/>
  <c r="O2050" i="1"/>
  <c r="O2051" i="1"/>
  <c r="O2052" i="1"/>
  <c r="P2049" i="1"/>
  <c r="P2050" i="1"/>
  <c r="P2051" i="1"/>
  <c r="P2052" i="1"/>
  <c r="Q2049" i="1"/>
  <c r="Q2050" i="1"/>
  <c r="Q2051" i="1"/>
  <c r="Q2052" i="1"/>
  <c r="R2049" i="1"/>
  <c r="R2050" i="1"/>
  <c r="R2051" i="1"/>
  <c r="R2052" i="1"/>
  <c r="S2049" i="1"/>
  <c r="S2050" i="1"/>
  <c r="S2051" i="1"/>
  <c r="S2052" i="1"/>
  <c r="O2048" i="1"/>
  <c r="P2048" i="1"/>
  <c r="Q2048" i="1"/>
  <c r="R2048" i="1"/>
  <c r="S2048" i="1"/>
  <c r="O2047" i="1"/>
  <c r="P2047" i="1"/>
  <c r="Q2047" i="1"/>
  <c r="R2047" i="1"/>
  <c r="S2047" i="1"/>
  <c r="O2046" i="1"/>
  <c r="P2046" i="1"/>
  <c r="Q2046" i="1"/>
  <c r="R2046" i="1"/>
  <c r="S2046" i="1"/>
  <c r="O2045" i="1"/>
  <c r="P2045" i="1"/>
  <c r="Q2045" i="1"/>
  <c r="R2045" i="1"/>
  <c r="S2045" i="1"/>
  <c r="O2043" i="1"/>
  <c r="O2044" i="1"/>
  <c r="P2043" i="1"/>
  <c r="P2044" i="1"/>
  <c r="Q2043" i="1"/>
  <c r="Q2044" i="1"/>
  <c r="R2043" i="1"/>
  <c r="R2044" i="1"/>
  <c r="S2043" i="1"/>
  <c r="S2044" i="1"/>
  <c r="O2042" i="1"/>
  <c r="P2042" i="1"/>
  <c r="Q2042" i="1"/>
  <c r="R2042" i="1"/>
  <c r="S2042" i="1"/>
  <c r="O2041" i="1"/>
  <c r="P2041" i="1"/>
  <c r="Q2041" i="1"/>
  <c r="R2041" i="1"/>
  <c r="S2041" i="1"/>
  <c r="O2040" i="1"/>
  <c r="P2040" i="1"/>
  <c r="Q2040" i="1"/>
  <c r="R2040" i="1"/>
  <c r="S2040" i="1"/>
  <c r="O2039" i="1"/>
  <c r="P2039" i="1"/>
  <c r="Q2039" i="1"/>
  <c r="R2039" i="1"/>
  <c r="S2039" i="1"/>
  <c r="O2038" i="1"/>
  <c r="P2038" i="1"/>
  <c r="Q2038" i="1"/>
  <c r="R2038" i="1"/>
  <c r="S2038" i="1"/>
  <c r="O2037" i="1"/>
  <c r="P2037" i="1"/>
  <c r="Q2037" i="1"/>
  <c r="R2037" i="1"/>
  <c r="S2037" i="1"/>
  <c r="O2034" i="1"/>
  <c r="O2035" i="1"/>
  <c r="O2036" i="1"/>
  <c r="P2034" i="1"/>
  <c r="P2035" i="1"/>
  <c r="P2036" i="1"/>
  <c r="Q2034" i="1"/>
  <c r="Q2035" i="1"/>
  <c r="Q2036" i="1"/>
  <c r="R2034" i="1"/>
  <c r="R2035" i="1"/>
  <c r="R2036" i="1"/>
  <c r="S2034" i="1"/>
  <c r="S2035" i="1"/>
  <c r="S2036" i="1"/>
  <c r="O2033" i="1"/>
  <c r="P2033" i="1"/>
  <c r="Q2033" i="1"/>
  <c r="R2033" i="1"/>
  <c r="S2033" i="1"/>
  <c r="O2032" i="1"/>
  <c r="P2032" i="1"/>
  <c r="Q2032" i="1"/>
  <c r="R2032" i="1"/>
  <c r="S2032" i="1"/>
  <c r="O2031" i="1"/>
  <c r="P2031" i="1"/>
  <c r="Q2031" i="1"/>
  <c r="R2031" i="1"/>
  <c r="S2031" i="1"/>
  <c r="O2030" i="1"/>
  <c r="P2030" i="1"/>
  <c r="Q2030" i="1"/>
  <c r="R2030" i="1"/>
  <c r="S2030" i="1"/>
  <c r="O2029" i="1"/>
  <c r="P2029" i="1"/>
  <c r="Q2029" i="1"/>
  <c r="R2029" i="1"/>
  <c r="S2029" i="1"/>
  <c r="O2028" i="1"/>
  <c r="P2028" i="1"/>
  <c r="Q2028" i="1"/>
  <c r="R2028" i="1"/>
  <c r="S2028" i="1"/>
  <c r="O2027" i="1"/>
  <c r="P2027" i="1"/>
  <c r="Q2027" i="1"/>
  <c r="R2027" i="1"/>
  <c r="S2027" i="1"/>
  <c r="O2022" i="1"/>
  <c r="O2023" i="1"/>
  <c r="O2024" i="1"/>
  <c r="O2025" i="1"/>
  <c r="O2026" i="1"/>
  <c r="P2022" i="1"/>
  <c r="P2023" i="1"/>
  <c r="P2024" i="1"/>
  <c r="P2025" i="1"/>
  <c r="P2026" i="1"/>
  <c r="Q2022" i="1"/>
  <c r="Q2023" i="1"/>
  <c r="Q2024" i="1"/>
  <c r="Q2025" i="1"/>
  <c r="Q2026" i="1"/>
  <c r="R2022" i="1"/>
  <c r="R2023" i="1"/>
  <c r="R2024" i="1"/>
  <c r="R2025" i="1"/>
  <c r="R2026" i="1"/>
  <c r="S2022" i="1"/>
  <c r="S2023" i="1"/>
  <c r="S2024" i="1"/>
  <c r="S2025" i="1"/>
  <c r="S2026" i="1"/>
  <c r="O2021" i="1"/>
  <c r="P2021" i="1"/>
  <c r="Q2021" i="1"/>
  <c r="R2021" i="1"/>
  <c r="S2021" i="1"/>
  <c r="O2020" i="1"/>
  <c r="P2020" i="1"/>
  <c r="Q2020" i="1"/>
  <c r="R2020" i="1"/>
  <c r="S2020" i="1"/>
  <c r="O2019" i="1"/>
  <c r="P2019" i="1"/>
  <c r="Q2019" i="1"/>
  <c r="R2019" i="1"/>
  <c r="S2019" i="1"/>
  <c r="O2018" i="1"/>
  <c r="P2018" i="1"/>
  <c r="Q2018" i="1"/>
  <c r="R2018" i="1"/>
  <c r="S2018" i="1"/>
  <c r="O2017" i="1"/>
  <c r="P2017" i="1"/>
  <c r="Q2017" i="1"/>
  <c r="R2017" i="1"/>
  <c r="S2017" i="1"/>
  <c r="O2016" i="1"/>
  <c r="P2016" i="1"/>
  <c r="Q2016" i="1"/>
  <c r="R2016" i="1"/>
  <c r="S2016" i="1"/>
  <c r="O2015" i="1"/>
  <c r="P2015" i="1"/>
  <c r="Q2015" i="1"/>
  <c r="R2015" i="1"/>
  <c r="S2015" i="1"/>
  <c r="O2014" i="1"/>
  <c r="P2014" i="1"/>
  <c r="Q2014" i="1"/>
  <c r="R2014" i="1"/>
  <c r="S2014" i="1"/>
  <c r="O2013" i="1"/>
  <c r="P2013" i="1"/>
  <c r="Q2013" i="1"/>
  <c r="R2013" i="1"/>
  <c r="S2013" i="1"/>
  <c r="O2012" i="1"/>
  <c r="P2012" i="1"/>
  <c r="Q2012" i="1"/>
  <c r="R2012" i="1"/>
  <c r="S2012" i="1"/>
  <c r="O2011" i="1"/>
  <c r="P2011" i="1"/>
  <c r="Q2011" i="1"/>
  <c r="R2011" i="1"/>
  <c r="S2011" i="1"/>
  <c r="O2008" i="1"/>
  <c r="O2009" i="1"/>
  <c r="O2010" i="1"/>
  <c r="P2008" i="1"/>
  <c r="P2009" i="1"/>
  <c r="P2010" i="1"/>
  <c r="Q2008" i="1"/>
  <c r="Q2009" i="1"/>
  <c r="Q2010" i="1"/>
  <c r="R2008" i="1"/>
  <c r="R2009" i="1"/>
  <c r="R2010" i="1"/>
  <c r="S2008" i="1"/>
  <c r="S2009" i="1"/>
  <c r="S2010" i="1"/>
  <c r="O2007" i="1"/>
  <c r="P2007" i="1"/>
  <c r="Q2007" i="1"/>
  <c r="R2007" i="1"/>
  <c r="S2007" i="1"/>
  <c r="O2006" i="1"/>
  <c r="P2006" i="1"/>
  <c r="Q2006" i="1"/>
  <c r="R2006" i="1"/>
  <c r="S2006" i="1"/>
  <c r="O2005" i="1"/>
  <c r="P2005" i="1"/>
  <c r="Q2005" i="1"/>
  <c r="R2005" i="1"/>
  <c r="S2005" i="1"/>
  <c r="O2003" i="1"/>
  <c r="O2004" i="1"/>
  <c r="P2003" i="1"/>
  <c r="P2004" i="1"/>
  <c r="Q2003" i="1"/>
  <c r="Q2004" i="1"/>
  <c r="R2003" i="1"/>
  <c r="R2004" i="1"/>
  <c r="S2003" i="1"/>
  <c r="S2004" i="1"/>
  <c r="O2002" i="1"/>
  <c r="P2002" i="1"/>
  <c r="Q2002" i="1"/>
  <c r="R2002" i="1"/>
  <c r="S2002" i="1"/>
  <c r="O2001" i="1"/>
  <c r="P2001" i="1"/>
  <c r="Q2001" i="1"/>
  <c r="R2001" i="1"/>
  <c r="S2001" i="1"/>
  <c r="O2000" i="1"/>
  <c r="P2000" i="1"/>
  <c r="Q2000" i="1"/>
  <c r="R2000" i="1"/>
  <c r="S2000" i="1"/>
  <c r="O1999" i="1"/>
  <c r="P1999" i="1"/>
  <c r="Q1999" i="1"/>
  <c r="R1999" i="1"/>
  <c r="S1999" i="1"/>
  <c r="O1998" i="1"/>
  <c r="P1998" i="1"/>
  <c r="Q1998" i="1"/>
  <c r="R1998" i="1"/>
  <c r="S1998" i="1"/>
  <c r="O1997" i="1"/>
  <c r="P1997" i="1"/>
  <c r="Q1997" i="1"/>
  <c r="R1997" i="1"/>
  <c r="S1997" i="1"/>
  <c r="O1996" i="1"/>
  <c r="P1996" i="1"/>
  <c r="Q1996" i="1"/>
  <c r="R1996" i="1"/>
  <c r="S1996" i="1"/>
  <c r="O1995" i="1"/>
  <c r="P1995" i="1"/>
  <c r="Q1995" i="1"/>
  <c r="R1995" i="1"/>
  <c r="S1995" i="1"/>
  <c r="O1994" i="1"/>
  <c r="P1994" i="1"/>
  <c r="Q1994" i="1"/>
  <c r="R1994" i="1"/>
  <c r="S1994" i="1"/>
  <c r="O1993" i="1"/>
  <c r="P1993" i="1"/>
  <c r="Q1993" i="1"/>
  <c r="R1993" i="1"/>
  <c r="S1993" i="1"/>
  <c r="O1992" i="1"/>
  <c r="P1992" i="1"/>
  <c r="Q1992" i="1"/>
  <c r="R1992" i="1"/>
  <c r="S1992" i="1"/>
  <c r="O1991" i="1"/>
  <c r="P1991" i="1"/>
  <c r="Q1991" i="1"/>
  <c r="R1991" i="1"/>
  <c r="S1991" i="1"/>
  <c r="O1990" i="1"/>
  <c r="P1990" i="1"/>
  <c r="Q1990" i="1"/>
  <c r="R1990" i="1"/>
  <c r="S1990" i="1"/>
  <c r="O1989" i="1"/>
  <c r="P1989" i="1"/>
  <c r="Q1989" i="1"/>
  <c r="R1989" i="1"/>
  <c r="S1989" i="1"/>
  <c r="O1988" i="1"/>
  <c r="P1988" i="1"/>
  <c r="Q1988" i="1"/>
  <c r="R1988" i="1"/>
  <c r="S1988" i="1"/>
  <c r="O1985" i="1"/>
  <c r="O1986" i="1"/>
  <c r="O1987" i="1"/>
  <c r="P1985" i="1"/>
  <c r="P1986" i="1"/>
  <c r="P1987" i="1"/>
  <c r="Q1985" i="1"/>
  <c r="Q1986" i="1"/>
  <c r="Q1987" i="1"/>
  <c r="R1985" i="1"/>
  <c r="R1986" i="1"/>
  <c r="R1987" i="1"/>
  <c r="S1985" i="1"/>
  <c r="S1986" i="1"/>
  <c r="S1987" i="1"/>
  <c r="O1984" i="1"/>
  <c r="P1984" i="1"/>
  <c r="Q1984" i="1"/>
  <c r="R1984" i="1"/>
  <c r="S1984" i="1"/>
  <c r="O1983" i="1"/>
  <c r="P1983" i="1"/>
  <c r="Q1983" i="1"/>
  <c r="R1983" i="1"/>
  <c r="S1983" i="1"/>
  <c r="O1982" i="1"/>
  <c r="P1982" i="1"/>
  <c r="Q1982" i="1"/>
  <c r="R1982" i="1"/>
  <c r="S1982" i="1"/>
  <c r="O1981" i="1"/>
  <c r="P1981" i="1"/>
  <c r="Q1981" i="1"/>
  <c r="R1981" i="1"/>
  <c r="S1981" i="1"/>
  <c r="O1980" i="1"/>
  <c r="P1980" i="1"/>
  <c r="Q1980" i="1"/>
  <c r="R1980" i="1"/>
  <c r="S1980" i="1"/>
  <c r="O1979" i="1"/>
  <c r="P1979" i="1"/>
  <c r="Q1979" i="1"/>
  <c r="R1979" i="1"/>
  <c r="S1979" i="1"/>
  <c r="P1978" i="1"/>
  <c r="Q1978" i="1"/>
  <c r="R1978" i="1"/>
  <c r="S1978" i="1"/>
  <c r="O1978" i="1"/>
  <c r="O1977" i="1"/>
  <c r="P1977" i="1"/>
  <c r="Q1977" i="1"/>
  <c r="R1977" i="1"/>
  <c r="S1977" i="1"/>
  <c r="O1976" i="1"/>
  <c r="P1976" i="1"/>
  <c r="Q1976" i="1"/>
  <c r="R1976" i="1"/>
  <c r="S1976" i="1"/>
  <c r="O1975" i="1"/>
  <c r="P1975" i="1"/>
  <c r="Q1975" i="1"/>
  <c r="R1975" i="1"/>
  <c r="S1975" i="1"/>
  <c r="O1974" i="1"/>
  <c r="P1974" i="1"/>
  <c r="Q1974" i="1"/>
  <c r="R1974" i="1"/>
  <c r="S1974" i="1"/>
  <c r="O1972" i="1"/>
  <c r="O1973" i="1"/>
  <c r="P1972" i="1"/>
  <c r="P1973" i="1"/>
  <c r="Q1972" i="1"/>
  <c r="Q1973" i="1"/>
  <c r="R1972" i="1"/>
  <c r="R1973" i="1"/>
  <c r="S1972" i="1"/>
  <c r="S1973" i="1"/>
  <c r="O1971" i="1"/>
  <c r="P1971" i="1"/>
  <c r="Q1971" i="1"/>
  <c r="R1971" i="1"/>
  <c r="S1971" i="1"/>
  <c r="O1970" i="1"/>
  <c r="P1970" i="1"/>
  <c r="Q1970" i="1"/>
  <c r="R1970" i="1"/>
  <c r="S1970" i="1"/>
  <c r="O1969" i="1"/>
  <c r="P1969" i="1"/>
  <c r="Q1969" i="1"/>
  <c r="R1969" i="1"/>
  <c r="S1969" i="1"/>
  <c r="O1968" i="1"/>
  <c r="P1968" i="1"/>
  <c r="Q1968" i="1"/>
  <c r="R1968" i="1"/>
  <c r="S1968" i="1"/>
  <c r="O1965" i="1"/>
  <c r="O1966" i="1"/>
  <c r="O1967" i="1"/>
  <c r="P1965" i="1"/>
  <c r="P1966" i="1"/>
  <c r="P1967" i="1"/>
  <c r="Q1965" i="1"/>
  <c r="Q1966" i="1"/>
  <c r="Q1967" i="1"/>
  <c r="R1965" i="1"/>
  <c r="R1966" i="1"/>
  <c r="R1967" i="1"/>
  <c r="S1965" i="1"/>
  <c r="S1966" i="1"/>
  <c r="S1967" i="1"/>
  <c r="O1964" i="1"/>
  <c r="P1964" i="1"/>
  <c r="Q1964" i="1"/>
  <c r="R1964" i="1"/>
  <c r="S1964" i="1"/>
  <c r="O1963" i="1"/>
  <c r="P1963" i="1"/>
  <c r="Q1963" i="1"/>
  <c r="R1963" i="1"/>
  <c r="S1963" i="1"/>
  <c r="O1962" i="1"/>
  <c r="P1962" i="1"/>
  <c r="Q1962" i="1"/>
  <c r="R1962" i="1"/>
  <c r="S1962" i="1"/>
  <c r="O1961" i="1"/>
  <c r="P1961" i="1"/>
  <c r="Q1961" i="1"/>
  <c r="R1961" i="1"/>
  <c r="S1961" i="1"/>
  <c r="O1960" i="1"/>
  <c r="P1960" i="1"/>
  <c r="Q1960" i="1"/>
  <c r="R1960" i="1"/>
  <c r="S1960" i="1"/>
  <c r="O1959" i="1"/>
  <c r="P1959" i="1"/>
  <c r="Q1959" i="1"/>
  <c r="R1959" i="1"/>
  <c r="S1959" i="1"/>
  <c r="O1958" i="1"/>
  <c r="P1958" i="1"/>
  <c r="Q1958" i="1"/>
  <c r="R1958" i="1"/>
  <c r="S1958" i="1"/>
  <c r="O1957" i="1"/>
  <c r="P1957" i="1"/>
  <c r="Q1957" i="1"/>
  <c r="R1957" i="1"/>
  <c r="S1957" i="1"/>
  <c r="O1956" i="1"/>
  <c r="P1956" i="1"/>
  <c r="Q1956" i="1"/>
  <c r="R1956" i="1"/>
  <c r="S1956" i="1"/>
  <c r="O1955" i="1"/>
  <c r="P1955" i="1"/>
  <c r="Q1955" i="1"/>
  <c r="R1955" i="1"/>
  <c r="S1955" i="1"/>
  <c r="O1954" i="1"/>
  <c r="P1954" i="1"/>
  <c r="Q1954" i="1"/>
  <c r="R1954" i="1"/>
  <c r="S1954" i="1"/>
  <c r="O1953" i="1"/>
  <c r="P1953" i="1"/>
  <c r="Q1953" i="1"/>
  <c r="R1953" i="1"/>
  <c r="S1953" i="1"/>
  <c r="O1952" i="1"/>
  <c r="P1952" i="1"/>
  <c r="Q1952" i="1"/>
  <c r="R1952" i="1"/>
  <c r="S1952" i="1"/>
  <c r="O1951" i="1"/>
  <c r="P1951" i="1"/>
  <c r="Q1951" i="1"/>
  <c r="R1951" i="1"/>
  <c r="S1951" i="1"/>
  <c r="O1950" i="1"/>
  <c r="P1950" i="1"/>
  <c r="Q1950" i="1"/>
  <c r="R1950" i="1"/>
  <c r="S1950" i="1"/>
  <c r="O1948" i="1"/>
  <c r="O1949" i="1"/>
  <c r="P1948" i="1"/>
  <c r="P1949" i="1"/>
  <c r="Q1948" i="1"/>
  <c r="Q1949" i="1"/>
  <c r="R1948" i="1"/>
  <c r="R1949" i="1"/>
  <c r="S1948" i="1"/>
  <c r="S1949" i="1"/>
  <c r="O1947" i="1"/>
  <c r="P1947" i="1"/>
  <c r="Q1947" i="1"/>
  <c r="R1947" i="1"/>
  <c r="S1947" i="1"/>
  <c r="O1946" i="1"/>
  <c r="P1946" i="1"/>
  <c r="Q1946" i="1"/>
  <c r="R1946" i="1"/>
  <c r="S1946" i="1"/>
  <c r="O1945" i="1"/>
  <c r="P1945" i="1"/>
  <c r="Q1945" i="1"/>
  <c r="R1945" i="1"/>
  <c r="S1945" i="1"/>
  <c r="O1944" i="1"/>
  <c r="P1944" i="1"/>
  <c r="Q1944" i="1"/>
  <c r="R1944" i="1"/>
  <c r="S1944" i="1"/>
  <c r="O1943" i="1"/>
  <c r="P1943" i="1"/>
  <c r="Q1943" i="1"/>
  <c r="R1943" i="1"/>
  <c r="S1943" i="1"/>
  <c r="O1942" i="1"/>
  <c r="P1942" i="1"/>
  <c r="Q1942" i="1"/>
  <c r="R1942" i="1"/>
  <c r="S1942" i="1"/>
  <c r="O1941" i="1"/>
  <c r="P1941" i="1"/>
  <c r="Q1941" i="1"/>
  <c r="R1941" i="1"/>
  <c r="S1941" i="1"/>
  <c r="O1939" i="1"/>
  <c r="O1940" i="1"/>
  <c r="P1939" i="1"/>
  <c r="P1940" i="1"/>
  <c r="Q1939" i="1"/>
  <c r="Q1940" i="1"/>
  <c r="R1939" i="1"/>
  <c r="R1940" i="1"/>
  <c r="S1939" i="1"/>
  <c r="S1940" i="1"/>
  <c r="O1938" i="1"/>
  <c r="P1938" i="1"/>
  <c r="Q1938" i="1"/>
  <c r="R1938" i="1"/>
  <c r="S1938" i="1"/>
  <c r="O1937" i="1"/>
  <c r="P1937" i="1"/>
  <c r="Q1937" i="1"/>
  <c r="R1937" i="1"/>
  <c r="S1937" i="1"/>
  <c r="O1936" i="1"/>
  <c r="P1936" i="1"/>
  <c r="Q1936" i="1"/>
  <c r="R1936" i="1"/>
  <c r="S1936" i="1"/>
  <c r="O1935" i="1"/>
  <c r="P1935" i="1"/>
  <c r="Q1935" i="1"/>
  <c r="R1935" i="1"/>
  <c r="S1935" i="1"/>
  <c r="O1934" i="1"/>
  <c r="P1934" i="1"/>
  <c r="Q1934" i="1"/>
  <c r="R1934" i="1"/>
  <c r="S1934" i="1"/>
  <c r="O1928" i="1"/>
  <c r="O1929" i="1"/>
  <c r="O1930" i="1"/>
  <c r="O1931" i="1"/>
  <c r="O1932" i="1"/>
  <c r="O1933" i="1"/>
  <c r="P1928" i="1"/>
  <c r="P1929" i="1"/>
  <c r="P1930" i="1"/>
  <c r="P1931" i="1"/>
  <c r="P1932" i="1"/>
  <c r="P1933" i="1"/>
  <c r="Q1928" i="1"/>
  <c r="Q1929" i="1"/>
  <c r="Q1930" i="1"/>
  <c r="Q1931" i="1"/>
  <c r="Q1932" i="1"/>
  <c r="Q1933" i="1"/>
  <c r="R1928" i="1"/>
  <c r="R1929" i="1"/>
  <c r="R1930" i="1"/>
  <c r="R1931" i="1"/>
  <c r="R1932" i="1"/>
  <c r="R1933" i="1"/>
  <c r="S1928" i="1"/>
  <c r="S1929" i="1"/>
  <c r="S1930" i="1"/>
  <c r="S1931" i="1"/>
  <c r="S1932" i="1"/>
  <c r="S1933" i="1"/>
  <c r="O1927" i="1"/>
  <c r="P1927" i="1"/>
  <c r="Q1927" i="1"/>
  <c r="R1927" i="1"/>
  <c r="S1927" i="1"/>
  <c r="O1926" i="1"/>
  <c r="P1926" i="1"/>
  <c r="Q1926" i="1"/>
  <c r="R1926" i="1"/>
  <c r="S1926" i="1"/>
  <c r="O1923" i="1"/>
  <c r="O1924" i="1"/>
  <c r="O1925" i="1"/>
  <c r="P1923" i="1"/>
  <c r="P1924" i="1"/>
  <c r="P1925" i="1"/>
  <c r="Q1923" i="1"/>
  <c r="Q1924" i="1"/>
  <c r="Q1925" i="1"/>
  <c r="R1923" i="1"/>
  <c r="R1924" i="1"/>
  <c r="R1925" i="1"/>
  <c r="S1923" i="1"/>
  <c r="S1924" i="1"/>
  <c r="S1925" i="1"/>
  <c r="O1922" i="1"/>
  <c r="P1922" i="1"/>
  <c r="Q1922" i="1"/>
  <c r="R1922" i="1"/>
  <c r="S1922" i="1"/>
  <c r="O1921" i="1"/>
  <c r="P1921" i="1"/>
  <c r="Q1921" i="1"/>
  <c r="R1921" i="1"/>
  <c r="S1921" i="1"/>
  <c r="O1920" i="1"/>
  <c r="P1920" i="1"/>
  <c r="Q1920" i="1"/>
  <c r="R1920" i="1"/>
  <c r="S1920" i="1"/>
  <c r="O1919" i="1"/>
  <c r="P1919" i="1"/>
  <c r="Q1919" i="1"/>
  <c r="R1919" i="1"/>
  <c r="S1919" i="1"/>
  <c r="O1918" i="1"/>
  <c r="P1918" i="1"/>
  <c r="Q1918" i="1"/>
  <c r="R1918" i="1"/>
  <c r="S1918" i="1"/>
  <c r="O1917" i="1"/>
  <c r="P1917" i="1"/>
  <c r="Q1917" i="1"/>
  <c r="R1917" i="1"/>
  <c r="S1917" i="1"/>
  <c r="O1916" i="1"/>
  <c r="P1916" i="1"/>
  <c r="Q1916" i="1"/>
  <c r="R1916" i="1"/>
  <c r="S1916" i="1"/>
  <c r="O1915" i="1"/>
  <c r="P1915" i="1"/>
  <c r="Q1915" i="1"/>
  <c r="R1915" i="1"/>
  <c r="S1915" i="1"/>
  <c r="O1914" i="1"/>
  <c r="P1914" i="1"/>
  <c r="Q1914" i="1"/>
  <c r="R1914" i="1"/>
  <c r="S1914" i="1"/>
  <c r="O1910" i="1"/>
  <c r="O1911" i="1"/>
  <c r="O1912" i="1"/>
  <c r="O1913" i="1"/>
  <c r="P1910" i="1"/>
  <c r="P1911" i="1"/>
  <c r="P1912" i="1"/>
  <c r="P1913" i="1"/>
  <c r="Q1910" i="1"/>
  <c r="Q1911" i="1"/>
  <c r="Q1912" i="1"/>
  <c r="Q1913" i="1"/>
  <c r="R1910" i="1"/>
  <c r="R1911" i="1"/>
  <c r="R1912" i="1"/>
  <c r="R1913" i="1"/>
  <c r="S1910" i="1"/>
  <c r="S1911" i="1"/>
  <c r="S1912" i="1"/>
  <c r="S1913" i="1"/>
  <c r="O1909" i="1"/>
  <c r="P1909" i="1"/>
  <c r="Q1909" i="1"/>
  <c r="R1909" i="1"/>
  <c r="S1909" i="1"/>
  <c r="O1908" i="1"/>
  <c r="P1908" i="1"/>
  <c r="Q1908" i="1"/>
  <c r="R1908" i="1"/>
  <c r="S1908" i="1"/>
  <c r="O1907" i="1"/>
  <c r="P1907" i="1"/>
  <c r="Q1907" i="1"/>
  <c r="R1907" i="1"/>
  <c r="S1907" i="1"/>
  <c r="O1905" i="1"/>
  <c r="O1906" i="1"/>
  <c r="P1905" i="1"/>
  <c r="P1906" i="1"/>
  <c r="Q1905" i="1"/>
  <c r="Q1906" i="1"/>
  <c r="R1905" i="1"/>
  <c r="R1906" i="1"/>
  <c r="S1905" i="1"/>
  <c r="S1906" i="1"/>
  <c r="O1904" i="1"/>
  <c r="P1904" i="1"/>
  <c r="Q1904" i="1"/>
  <c r="R1904" i="1"/>
  <c r="S1904" i="1"/>
  <c r="O1903" i="1"/>
  <c r="P1903" i="1"/>
  <c r="Q1903" i="1"/>
  <c r="R1903" i="1"/>
  <c r="S1903" i="1"/>
  <c r="O1902" i="1"/>
  <c r="P1902" i="1"/>
  <c r="Q1902" i="1"/>
  <c r="R1902" i="1"/>
  <c r="S1902" i="1"/>
  <c r="O1901" i="1"/>
  <c r="P1901" i="1"/>
  <c r="Q1901" i="1"/>
  <c r="R1901" i="1"/>
  <c r="S1901" i="1"/>
  <c r="O1900" i="1"/>
  <c r="P1900" i="1"/>
  <c r="Q1900" i="1"/>
  <c r="R1900" i="1"/>
  <c r="S1900" i="1"/>
  <c r="O1899" i="1"/>
  <c r="P1899" i="1"/>
  <c r="Q1899" i="1"/>
  <c r="R1899" i="1"/>
  <c r="S1899" i="1"/>
  <c r="O1898" i="1"/>
  <c r="P1898" i="1"/>
  <c r="Q1898" i="1"/>
  <c r="R1898" i="1"/>
  <c r="S1898" i="1"/>
  <c r="O1897" i="1"/>
  <c r="P1897" i="1"/>
  <c r="Q1897" i="1"/>
  <c r="R1897" i="1"/>
  <c r="S1897" i="1"/>
  <c r="O1896" i="1"/>
  <c r="P1896" i="1"/>
  <c r="Q1896" i="1"/>
  <c r="R1896" i="1"/>
  <c r="S1896" i="1"/>
  <c r="O1895" i="1"/>
  <c r="P1895" i="1"/>
  <c r="Q1895" i="1"/>
  <c r="R1895" i="1"/>
  <c r="S1895" i="1"/>
  <c r="O1894" i="1"/>
  <c r="P1894" i="1"/>
  <c r="Q1894" i="1"/>
  <c r="R1894" i="1"/>
  <c r="S1894" i="1"/>
  <c r="O1893" i="1"/>
  <c r="P1893" i="1"/>
  <c r="Q1893" i="1"/>
  <c r="R1893" i="1"/>
  <c r="S1893" i="1"/>
  <c r="O1892" i="1"/>
  <c r="P1892" i="1"/>
  <c r="Q1892" i="1"/>
  <c r="R1892" i="1"/>
  <c r="S1892" i="1"/>
  <c r="O1891" i="1"/>
  <c r="P1891" i="1"/>
  <c r="Q1891" i="1"/>
  <c r="R1891" i="1"/>
  <c r="S1891" i="1"/>
  <c r="O1890" i="1"/>
  <c r="P1890" i="1"/>
  <c r="Q1890" i="1"/>
  <c r="R1890" i="1"/>
  <c r="S1890" i="1"/>
  <c r="O1889" i="1"/>
  <c r="P1889" i="1"/>
  <c r="Q1889" i="1"/>
  <c r="R1889" i="1"/>
  <c r="S1889" i="1"/>
  <c r="O1888" i="1"/>
  <c r="P1888" i="1"/>
  <c r="Q1888" i="1"/>
  <c r="R1888" i="1"/>
  <c r="S1888" i="1"/>
  <c r="O1887" i="1"/>
  <c r="P1887" i="1"/>
  <c r="Q1887" i="1"/>
  <c r="R1887" i="1"/>
  <c r="S1887" i="1"/>
  <c r="O1886" i="1"/>
  <c r="P1886" i="1"/>
  <c r="Q1886" i="1"/>
  <c r="R1886" i="1"/>
  <c r="S1886" i="1"/>
  <c r="O1885" i="1"/>
  <c r="P1885" i="1"/>
  <c r="Q1885" i="1"/>
  <c r="R1885" i="1"/>
  <c r="S1885" i="1"/>
  <c r="O1884" i="1"/>
  <c r="P1884" i="1"/>
  <c r="Q1884" i="1"/>
  <c r="R1884" i="1"/>
  <c r="S1884" i="1"/>
  <c r="O1883" i="1"/>
  <c r="P1883" i="1"/>
  <c r="Q1883" i="1"/>
  <c r="R1883" i="1"/>
  <c r="S1883" i="1"/>
  <c r="O1882" i="1"/>
  <c r="P1882" i="1"/>
  <c r="Q1882" i="1"/>
  <c r="R1882" i="1"/>
  <c r="S1882" i="1"/>
  <c r="O1881" i="1"/>
  <c r="P1881" i="1"/>
  <c r="Q1881" i="1"/>
  <c r="R1881" i="1"/>
  <c r="S1881" i="1"/>
  <c r="O1880" i="1"/>
  <c r="P1880" i="1"/>
  <c r="Q1880" i="1"/>
  <c r="R1880" i="1"/>
  <c r="S1880" i="1"/>
  <c r="O1879" i="1"/>
  <c r="P1879" i="1"/>
  <c r="Q1879" i="1"/>
  <c r="R1879" i="1"/>
  <c r="S1879" i="1"/>
  <c r="O1878" i="1"/>
  <c r="P1878" i="1"/>
  <c r="Q1878" i="1"/>
  <c r="R1878" i="1"/>
  <c r="S1878" i="1"/>
  <c r="O1877" i="1"/>
  <c r="P1877" i="1"/>
  <c r="Q1877" i="1"/>
  <c r="R1877" i="1"/>
  <c r="S1877" i="1"/>
  <c r="O1872" i="1"/>
  <c r="O1873" i="1"/>
  <c r="O1874" i="1"/>
  <c r="O1875" i="1"/>
  <c r="O1876" i="1"/>
  <c r="P1872" i="1"/>
  <c r="P1873" i="1"/>
  <c r="P1874" i="1"/>
  <c r="P1875" i="1"/>
  <c r="P1876" i="1"/>
  <c r="Q1872" i="1"/>
  <c r="Q1873" i="1"/>
  <c r="Q1874" i="1"/>
  <c r="Q1875" i="1"/>
  <c r="Q1876" i="1"/>
  <c r="R1872" i="1"/>
  <c r="R1873" i="1"/>
  <c r="R1874" i="1"/>
  <c r="R1875" i="1"/>
  <c r="R1876" i="1"/>
  <c r="S1872" i="1"/>
  <c r="S1873" i="1"/>
  <c r="S1874" i="1"/>
  <c r="S1875" i="1"/>
  <c r="S1876" i="1"/>
  <c r="O1870" i="1"/>
  <c r="O1871" i="1"/>
  <c r="P1870" i="1"/>
  <c r="P1871" i="1"/>
  <c r="Q1870" i="1"/>
  <c r="Q1871" i="1"/>
  <c r="R1870" i="1"/>
  <c r="R1871" i="1"/>
  <c r="S1870" i="1"/>
  <c r="S1871" i="1"/>
  <c r="O1869" i="1"/>
  <c r="P1869" i="1"/>
  <c r="Q1869" i="1"/>
  <c r="R1869" i="1"/>
  <c r="S1869" i="1"/>
  <c r="O1865" i="1"/>
  <c r="O1866" i="1"/>
  <c r="O1867" i="1"/>
  <c r="O1868" i="1"/>
  <c r="P1865" i="1"/>
  <c r="P1866" i="1"/>
  <c r="P1867" i="1"/>
  <c r="P1868" i="1"/>
  <c r="Q1865" i="1"/>
  <c r="Q1866" i="1"/>
  <c r="Q1867" i="1"/>
  <c r="Q1868" i="1"/>
  <c r="R1865" i="1"/>
  <c r="R1866" i="1"/>
  <c r="R1867" i="1"/>
  <c r="R1868" i="1"/>
  <c r="S1865" i="1"/>
  <c r="S1866" i="1"/>
  <c r="S1867" i="1"/>
  <c r="S1868" i="1"/>
  <c r="O1864" i="1"/>
  <c r="P1864" i="1"/>
  <c r="Q1864" i="1"/>
  <c r="R1864" i="1"/>
  <c r="S1864" i="1"/>
  <c r="O1863" i="1"/>
  <c r="P1863" i="1"/>
  <c r="Q1863" i="1"/>
  <c r="R1863" i="1"/>
  <c r="S1863" i="1"/>
  <c r="O1857" i="1"/>
  <c r="O1858" i="1"/>
  <c r="O1859" i="1"/>
  <c r="O1860" i="1"/>
  <c r="O1861" i="1"/>
  <c r="O1862" i="1"/>
  <c r="P1857" i="1"/>
  <c r="P1858" i="1"/>
  <c r="P1859" i="1"/>
  <c r="P1860" i="1"/>
  <c r="P1861" i="1"/>
  <c r="P1862" i="1"/>
  <c r="Q1857" i="1"/>
  <c r="Q1858" i="1"/>
  <c r="Q1859" i="1"/>
  <c r="Q1860" i="1"/>
  <c r="Q1861" i="1"/>
  <c r="Q1862" i="1"/>
  <c r="R1857" i="1"/>
  <c r="R1858" i="1"/>
  <c r="R1859" i="1"/>
  <c r="R1860" i="1"/>
  <c r="R1861" i="1"/>
  <c r="R1862" i="1"/>
  <c r="S1857" i="1"/>
  <c r="S1858" i="1"/>
  <c r="S1859" i="1"/>
  <c r="S1860" i="1"/>
  <c r="S1861" i="1"/>
  <c r="S1862" i="1"/>
  <c r="O1856" i="1"/>
  <c r="P1856" i="1"/>
  <c r="Q1856" i="1"/>
  <c r="R1856" i="1"/>
  <c r="S1856" i="1"/>
  <c r="O1855" i="1"/>
  <c r="P1855" i="1"/>
  <c r="Q1855" i="1"/>
  <c r="R1855" i="1"/>
  <c r="S1855" i="1"/>
  <c r="O1854" i="1"/>
  <c r="P1854" i="1"/>
  <c r="Q1854" i="1"/>
  <c r="R1854" i="1"/>
  <c r="S1854" i="1"/>
  <c r="O1853" i="1"/>
  <c r="P1853" i="1"/>
  <c r="Q1853" i="1"/>
  <c r="R1853" i="1"/>
  <c r="S1853" i="1"/>
  <c r="O1852" i="1"/>
  <c r="P1852" i="1"/>
  <c r="Q1852" i="1"/>
  <c r="R1852" i="1"/>
  <c r="S1852" i="1"/>
  <c r="O1851" i="1"/>
  <c r="P1851" i="1"/>
  <c r="Q1851" i="1"/>
  <c r="R1851" i="1"/>
  <c r="S1851" i="1"/>
  <c r="O1850" i="1"/>
  <c r="P1850" i="1"/>
  <c r="Q1850" i="1"/>
  <c r="R1850" i="1"/>
  <c r="S1850" i="1"/>
  <c r="O1849" i="1"/>
  <c r="P1849" i="1"/>
  <c r="Q1849" i="1"/>
  <c r="R1849" i="1"/>
  <c r="S1849" i="1"/>
  <c r="O1848" i="1"/>
  <c r="P1848" i="1"/>
  <c r="Q1848" i="1"/>
  <c r="R1848" i="1"/>
  <c r="S1848" i="1"/>
  <c r="O1847" i="1"/>
  <c r="P1847" i="1"/>
  <c r="Q1847" i="1"/>
  <c r="R1847" i="1"/>
  <c r="S1847" i="1"/>
  <c r="O1846" i="1"/>
  <c r="P1846" i="1"/>
  <c r="Q1846" i="1"/>
  <c r="R1846" i="1"/>
  <c r="S1846" i="1"/>
  <c r="O1845" i="1"/>
  <c r="P1845" i="1"/>
  <c r="Q1845" i="1"/>
  <c r="R1845" i="1"/>
  <c r="S1845" i="1"/>
  <c r="O1844" i="1"/>
  <c r="P1844" i="1"/>
  <c r="Q1844" i="1"/>
  <c r="R1844" i="1"/>
  <c r="S1844" i="1"/>
  <c r="O1843" i="1"/>
  <c r="P1843" i="1"/>
  <c r="Q1843" i="1"/>
  <c r="R1843" i="1"/>
  <c r="S1843" i="1"/>
  <c r="O1842" i="1"/>
  <c r="P1842" i="1"/>
  <c r="Q1842" i="1"/>
  <c r="R1842" i="1"/>
  <c r="S1842" i="1"/>
  <c r="O1841" i="1"/>
  <c r="P1841" i="1"/>
  <c r="Q1841" i="1"/>
  <c r="R1841" i="1"/>
  <c r="S1841" i="1"/>
  <c r="O1840" i="1"/>
  <c r="P1840" i="1"/>
  <c r="Q1840" i="1"/>
  <c r="R1840" i="1"/>
  <c r="S1840" i="1"/>
  <c r="O1839" i="1"/>
  <c r="P1839" i="1"/>
  <c r="Q1839" i="1"/>
  <c r="R1839" i="1"/>
  <c r="S1839" i="1"/>
  <c r="O1838" i="1"/>
  <c r="P1838" i="1"/>
  <c r="Q1838" i="1"/>
  <c r="R1838" i="1"/>
  <c r="S1838" i="1"/>
  <c r="O1837" i="1"/>
  <c r="P1837" i="1"/>
  <c r="Q1837" i="1"/>
  <c r="R1837" i="1"/>
  <c r="S1837" i="1"/>
  <c r="O1836" i="1"/>
  <c r="P1836" i="1"/>
  <c r="Q1836" i="1"/>
  <c r="R1836" i="1"/>
  <c r="S1836" i="1"/>
  <c r="O1835" i="1"/>
  <c r="P1835" i="1"/>
  <c r="Q1835" i="1"/>
  <c r="R1835" i="1"/>
  <c r="S1835" i="1"/>
  <c r="O1834" i="1"/>
  <c r="P1834" i="1"/>
  <c r="Q1834" i="1"/>
  <c r="R1834" i="1"/>
  <c r="S1834" i="1"/>
  <c r="O1833" i="1"/>
  <c r="P1833" i="1"/>
  <c r="Q1833" i="1"/>
  <c r="R1833" i="1"/>
  <c r="S1833" i="1"/>
  <c r="O1832" i="1"/>
  <c r="P1832" i="1"/>
  <c r="Q1832" i="1"/>
  <c r="R1832" i="1"/>
  <c r="S1832" i="1"/>
  <c r="O1831" i="1"/>
  <c r="P1831" i="1"/>
  <c r="Q1831" i="1"/>
  <c r="R1831" i="1"/>
  <c r="S1831" i="1"/>
  <c r="O1830" i="1"/>
  <c r="P1830" i="1"/>
  <c r="Q1830" i="1"/>
  <c r="R1830" i="1"/>
  <c r="S1830" i="1"/>
  <c r="O1829" i="1"/>
  <c r="P1829" i="1"/>
  <c r="Q1829" i="1"/>
  <c r="R1829" i="1"/>
  <c r="S1829" i="1"/>
  <c r="O1828" i="1"/>
  <c r="P1828" i="1"/>
  <c r="Q1828" i="1"/>
  <c r="R1828" i="1"/>
  <c r="S1828" i="1"/>
  <c r="O1827" i="1"/>
  <c r="P1827" i="1"/>
  <c r="Q1827" i="1"/>
  <c r="R1827" i="1"/>
  <c r="S1827" i="1"/>
  <c r="O1826" i="1"/>
  <c r="P1826" i="1"/>
  <c r="Q1826" i="1"/>
  <c r="R1826" i="1"/>
  <c r="S1826" i="1"/>
  <c r="O1825" i="1"/>
  <c r="P1825" i="1"/>
  <c r="Q1825" i="1"/>
  <c r="R1825" i="1"/>
  <c r="S1825" i="1"/>
  <c r="O1824" i="1"/>
  <c r="P1824" i="1"/>
  <c r="Q1824" i="1"/>
  <c r="R1824" i="1"/>
  <c r="S1824" i="1"/>
  <c r="O1823" i="1"/>
  <c r="P1823" i="1"/>
  <c r="Q1823" i="1"/>
  <c r="R1823" i="1"/>
  <c r="S1823" i="1"/>
  <c r="O1822" i="1"/>
  <c r="P1822" i="1"/>
  <c r="Q1822" i="1"/>
  <c r="R1822" i="1"/>
  <c r="S1822" i="1"/>
  <c r="O1821" i="1"/>
  <c r="P1821" i="1"/>
  <c r="Q1821" i="1"/>
  <c r="R1821" i="1"/>
  <c r="S1821" i="1"/>
  <c r="O1820" i="1"/>
  <c r="P1820" i="1"/>
  <c r="Q1820" i="1"/>
  <c r="R1820" i="1"/>
  <c r="S1820" i="1"/>
  <c r="O1819" i="1"/>
  <c r="P1819" i="1"/>
  <c r="Q1819" i="1"/>
  <c r="R1819" i="1"/>
  <c r="S1819" i="1"/>
  <c r="O1818" i="1"/>
  <c r="P1818" i="1"/>
  <c r="Q1818" i="1"/>
  <c r="R1818" i="1"/>
  <c r="S1818" i="1"/>
  <c r="O1817" i="1"/>
  <c r="P1817" i="1"/>
  <c r="Q1817" i="1"/>
  <c r="R1817" i="1"/>
  <c r="S1817" i="1"/>
  <c r="O1816" i="1"/>
  <c r="P1816" i="1"/>
  <c r="Q1816" i="1"/>
  <c r="R1816" i="1"/>
  <c r="S1816" i="1"/>
  <c r="O1815" i="1"/>
  <c r="P1815" i="1"/>
  <c r="Q1815" i="1"/>
  <c r="R1815" i="1"/>
  <c r="S1815" i="1"/>
  <c r="O1814" i="1"/>
  <c r="P1814" i="1"/>
  <c r="Q1814" i="1"/>
  <c r="R1814" i="1"/>
  <c r="S1814" i="1"/>
  <c r="O1812" i="1"/>
  <c r="O1813" i="1"/>
  <c r="P1812" i="1"/>
  <c r="P1813" i="1"/>
  <c r="Q1812" i="1"/>
  <c r="Q1813" i="1"/>
  <c r="R1812" i="1"/>
  <c r="R1813" i="1"/>
  <c r="S1812" i="1"/>
  <c r="S1813" i="1"/>
  <c r="O1811" i="1"/>
  <c r="P1811" i="1"/>
  <c r="Q1811" i="1"/>
  <c r="R1811" i="1"/>
  <c r="S1811" i="1"/>
  <c r="O1810" i="1"/>
  <c r="P1810" i="1"/>
  <c r="Q1810" i="1"/>
  <c r="R1810" i="1"/>
  <c r="S1810" i="1"/>
  <c r="O1801" i="1"/>
  <c r="O1809" i="1"/>
  <c r="P1809" i="1"/>
  <c r="Q1809" i="1"/>
  <c r="R1809" i="1"/>
  <c r="S1809" i="1"/>
  <c r="O1798" i="1"/>
  <c r="O1799" i="1"/>
  <c r="O1800" i="1"/>
  <c r="O1802" i="1"/>
  <c r="O1803" i="1"/>
  <c r="O1804" i="1"/>
  <c r="O1805" i="1"/>
  <c r="O1806" i="1"/>
  <c r="O1807" i="1"/>
  <c r="O1808" i="1"/>
  <c r="P1798" i="1"/>
  <c r="P1799" i="1"/>
  <c r="P1800" i="1"/>
  <c r="P1801" i="1"/>
  <c r="P1802" i="1"/>
  <c r="P1803" i="1"/>
  <c r="P1804" i="1"/>
  <c r="P1805" i="1"/>
  <c r="P1806" i="1"/>
  <c r="P1807" i="1"/>
  <c r="P1808" i="1"/>
  <c r="Q1798" i="1"/>
  <c r="Q1799" i="1"/>
  <c r="Q1800" i="1"/>
  <c r="Q1801" i="1"/>
  <c r="Q1802" i="1"/>
  <c r="Q1803" i="1"/>
  <c r="Q1804" i="1"/>
  <c r="Q1805" i="1"/>
  <c r="Q1806" i="1"/>
  <c r="Q1807" i="1"/>
  <c r="Q1808" i="1"/>
  <c r="R1798" i="1"/>
  <c r="R1799" i="1"/>
  <c r="R1800" i="1"/>
  <c r="R1801" i="1"/>
  <c r="R1802" i="1"/>
  <c r="R1803" i="1"/>
  <c r="R1804" i="1"/>
  <c r="R1805" i="1"/>
  <c r="R1806" i="1"/>
  <c r="R1807" i="1"/>
  <c r="R1808" i="1"/>
  <c r="S1798" i="1"/>
  <c r="S1799" i="1"/>
  <c r="S1800" i="1"/>
  <c r="S1801" i="1"/>
  <c r="S1802" i="1"/>
  <c r="S1803" i="1"/>
  <c r="S1804" i="1"/>
  <c r="S1805" i="1"/>
  <c r="S1806" i="1"/>
  <c r="S1807" i="1"/>
  <c r="S1808" i="1"/>
  <c r="O1797" i="1"/>
  <c r="P1797" i="1"/>
  <c r="Q1797" i="1"/>
  <c r="R1797" i="1"/>
  <c r="S1797" i="1"/>
  <c r="O1796" i="1"/>
  <c r="P1796" i="1"/>
  <c r="Q1796" i="1"/>
  <c r="R1796" i="1"/>
  <c r="S1796" i="1"/>
  <c r="O1795" i="1"/>
  <c r="P1795" i="1"/>
  <c r="Q1795" i="1"/>
  <c r="R1795" i="1"/>
  <c r="S1795" i="1"/>
  <c r="O1794" i="1"/>
  <c r="P1794" i="1"/>
  <c r="Q1794" i="1"/>
  <c r="R1794" i="1"/>
  <c r="S1794" i="1"/>
  <c r="O1793" i="1"/>
  <c r="P1793" i="1"/>
  <c r="Q1793" i="1"/>
  <c r="R1793" i="1"/>
  <c r="S1793" i="1"/>
  <c r="O1792" i="1"/>
  <c r="P1792" i="1"/>
  <c r="Q1792" i="1"/>
  <c r="R1792" i="1"/>
  <c r="S1792" i="1"/>
  <c r="O1791" i="1"/>
  <c r="P1791" i="1"/>
  <c r="Q1791" i="1"/>
  <c r="R1791" i="1"/>
  <c r="S1791" i="1"/>
  <c r="O1790" i="1"/>
  <c r="P1790" i="1"/>
  <c r="Q1790" i="1"/>
  <c r="R1790" i="1"/>
  <c r="S1790" i="1"/>
  <c r="O1789" i="1"/>
  <c r="P1789" i="1"/>
  <c r="Q1789" i="1"/>
  <c r="R1789" i="1"/>
  <c r="S1789" i="1"/>
  <c r="O1788" i="1"/>
  <c r="P1788" i="1"/>
  <c r="Q1788" i="1"/>
  <c r="R1788" i="1"/>
  <c r="S1788" i="1"/>
  <c r="O1786" i="1"/>
  <c r="O1787" i="1"/>
  <c r="P1786" i="1"/>
  <c r="P1787" i="1"/>
  <c r="Q1786" i="1"/>
  <c r="Q1787" i="1"/>
  <c r="R1786" i="1"/>
  <c r="R1787" i="1"/>
  <c r="S1786" i="1"/>
  <c r="S1787" i="1"/>
  <c r="O1785" i="1"/>
  <c r="P1785" i="1"/>
  <c r="Q1785" i="1"/>
  <c r="R1785" i="1"/>
  <c r="S1785" i="1"/>
  <c r="O1784" i="1"/>
  <c r="P1784" i="1"/>
  <c r="Q1784" i="1"/>
  <c r="R1784" i="1"/>
  <c r="S1784" i="1"/>
  <c r="O1783" i="1"/>
  <c r="P1783" i="1"/>
  <c r="Q1783" i="1"/>
  <c r="R1783" i="1"/>
  <c r="S1783" i="1"/>
  <c r="O1781" i="1"/>
  <c r="O1782" i="1"/>
  <c r="P1781" i="1"/>
  <c r="P1782" i="1"/>
  <c r="Q1781" i="1"/>
  <c r="Q1782" i="1"/>
  <c r="R1781" i="1"/>
  <c r="R1782" i="1"/>
  <c r="S1781" i="1"/>
  <c r="S1782" i="1"/>
  <c r="O1780" i="1"/>
  <c r="P1780" i="1"/>
  <c r="Q1780" i="1"/>
  <c r="R1780" i="1"/>
  <c r="S1780" i="1"/>
  <c r="O1779" i="1"/>
  <c r="P1779" i="1"/>
  <c r="Q1779" i="1"/>
  <c r="R1779" i="1"/>
  <c r="S1779" i="1"/>
  <c r="O1778" i="1"/>
  <c r="P1778" i="1"/>
  <c r="Q1778" i="1"/>
  <c r="R1778" i="1"/>
  <c r="S1778" i="1"/>
  <c r="O1777" i="1"/>
  <c r="P1777" i="1"/>
  <c r="Q1777" i="1"/>
  <c r="R1777" i="1"/>
  <c r="S1777" i="1"/>
  <c r="O1776" i="1"/>
  <c r="P1776" i="1"/>
  <c r="Q1776" i="1"/>
  <c r="R1776" i="1"/>
  <c r="S1776" i="1"/>
  <c r="O1775" i="1"/>
  <c r="P1775" i="1"/>
  <c r="Q1775" i="1"/>
  <c r="R1775" i="1"/>
  <c r="S1775" i="1"/>
  <c r="O1774" i="1"/>
  <c r="P1774" i="1"/>
  <c r="Q1774" i="1"/>
  <c r="R1774" i="1"/>
  <c r="S1774" i="1"/>
  <c r="O1773" i="1"/>
  <c r="P1773" i="1"/>
  <c r="Q1773" i="1"/>
  <c r="R1773" i="1"/>
  <c r="S1773" i="1"/>
  <c r="O1772" i="1"/>
  <c r="P1772" i="1"/>
  <c r="Q1772" i="1"/>
  <c r="R1772" i="1"/>
  <c r="S1772" i="1"/>
  <c r="O1771" i="1"/>
  <c r="P1771" i="1"/>
  <c r="Q1771" i="1"/>
  <c r="R1771" i="1"/>
  <c r="S1771" i="1"/>
  <c r="O1770" i="1"/>
  <c r="P1770" i="1"/>
  <c r="Q1770" i="1"/>
  <c r="R1770" i="1"/>
  <c r="S1770" i="1"/>
  <c r="O1764" i="1"/>
  <c r="O1765" i="1"/>
  <c r="O1766" i="1"/>
  <c r="O1767" i="1"/>
  <c r="O1768" i="1"/>
  <c r="O1769" i="1"/>
  <c r="P1764" i="1"/>
  <c r="P1765" i="1"/>
  <c r="P1766" i="1"/>
  <c r="P1767" i="1"/>
  <c r="P1768" i="1"/>
  <c r="P1769" i="1"/>
  <c r="Q1764" i="1"/>
  <c r="Q1765" i="1"/>
  <c r="Q1766" i="1"/>
  <c r="Q1767" i="1"/>
  <c r="Q1768" i="1"/>
  <c r="Q1769" i="1"/>
  <c r="R1764" i="1"/>
  <c r="R1765" i="1"/>
  <c r="R1766" i="1"/>
  <c r="R1767" i="1"/>
  <c r="R1768" i="1"/>
  <c r="R1769" i="1"/>
  <c r="S1764" i="1"/>
  <c r="S1765" i="1"/>
  <c r="S1766" i="1"/>
  <c r="S1767" i="1"/>
  <c r="S1768" i="1"/>
  <c r="S1769" i="1"/>
  <c r="O1762" i="1"/>
  <c r="O1763" i="1"/>
  <c r="P1762" i="1"/>
  <c r="P1763" i="1"/>
  <c r="Q1762" i="1"/>
  <c r="Q1763" i="1"/>
  <c r="R1762" i="1"/>
  <c r="R1763" i="1"/>
  <c r="S1762" i="1"/>
  <c r="S1763" i="1"/>
  <c r="O1761" i="1"/>
  <c r="P1761" i="1"/>
  <c r="Q1761" i="1"/>
  <c r="R1761" i="1"/>
  <c r="S1761" i="1"/>
  <c r="O1760" i="1"/>
  <c r="P1760" i="1"/>
  <c r="Q1760" i="1"/>
  <c r="R1760" i="1"/>
  <c r="S1760" i="1"/>
  <c r="O1759" i="1"/>
  <c r="P1759" i="1"/>
  <c r="Q1759" i="1"/>
  <c r="R1759" i="1"/>
  <c r="S1759" i="1"/>
  <c r="O1758" i="1"/>
  <c r="P1758" i="1"/>
  <c r="Q1758" i="1"/>
  <c r="R1758" i="1"/>
  <c r="S1758" i="1"/>
  <c r="O1757" i="1"/>
  <c r="P1757" i="1"/>
  <c r="Q1757" i="1"/>
  <c r="R1757" i="1"/>
  <c r="S1757" i="1"/>
  <c r="O1756" i="1"/>
  <c r="P1756" i="1"/>
  <c r="Q1756" i="1"/>
  <c r="R1756" i="1"/>
  <c r="S1756" i="1"/>
  <c r="O1755" i="1"/>
  <c r="P1755" i="1"/>
  <c r="Q1755" i="1"/>
  <c r="R1755" i="1"/>
  <c r="S1755" i="1"/>
  <c r="O1754" i="1"/>
  <c r="P1754" i="1"/>
  <c r="Q1754" i="1"/>
  <c r="R1754" i="1"/>
  <c r="S1754" i="1"/>
  <c r="O1753" i="1"/>
  <c r="P1753" i="1"/>
  <c r="Q1753" i="1"/>
  <c r="R1753" i="1"/>
  <c r="S1753" i="1"/>
  <c r="O1752" i="1"/>
  <c r="P1752" i="1"/>
  <c r="Q1752" i="1"/>
  <c r="R1752" i="1"/>
  <c r="S1752" i="1"/>
  <c r="O1751" i="1"/>
  <c r="P1751" i="1"/>
  <c r="Q1751" i="1"/>
  <c r="R1751" i="1"/>
  <c r="S1751" i="1"/>
  <c r="O1750" i="1"/>
  <c r="P1750" i="1"/>
  <c r="Q1750" i="1"/>
  <c r="R1750" i="1"/>
  <c r="S1750" i="1"/>
  <c r="O1749" i="1"/>
  <c r="P1749" i="1"/>
  <c r="Q1749" i="1"/>
  <c r="R1749" i="1"/>
  <c r="S1749" i="1"/>
  <c r="O1748" i="1"/>
  <c r="P1748" i="1"/>
  <c r="Q1748" i="1"/>
  <c r="R1748" i="1"/>
  <c r="S1748" i="1"/>
  <c r="O1747" i="1"/>
  <c r="P1747" i="1"/>
  <c r="Q1747" i="1"/>
  <c r="R1747" i="1"/>
  <c r="S1747" i="1"/>
  <c r="O1746" i="1"/>
  <c r="P1746" i="1"/>
  <c r="Q1746" i="1"/>
  <c r="R1746" i="1"/>
  <c r="S1746" i="1"/>
  <c r="O1744" i="1"/>
  <c r="O1745" i="1"/>
  <c r="P1744" i="1"/>
  <c r="P1745" i="1"/>
  <c r="Q1744" i="1"/>
  <c r="Q1745" i="1"/>
  <c r="R1744" i="1"/>
  <c r="R1745" i="1"/>
  <c r="S1744" i="1"/>
  <c r="S1745" i="1"/>
  <c r="O1743" i="1"/>
  <c r="P1743" i="1"/>
  <c r="Q1743" i="1"/>
  <c r="R1743" i="1"/>
  <c r="S1743" i="1"/>
  <c r="O1742" i="1"/>
  <c r="P1742" i="1"/>
  <c r="Q1742" i="1"/>
  <c r="R1742" i="1"/>
  <c r="S1742" i="1"/>
  <c r="O1741" i="1"/>
  <c r="P1741" i="1"/>
  <c r="Q1741" i="1"/>
  <c r="R1741" i="1"/>
  <c r="S1741" i="1"/>
  <c r="O1740" i="1"/>
  <c r="P1740" i="1"/>
  <c r="Q1740" i="1"/>
  <c r="R1740" i="1"/>
  <c r="S1740" i="1"/>
  <c r="O1739" i="1"/>
  <c r="P1739" i="1"/>
  <c r="Q1739" i="1"/>
  <c r="R1739" i="1"/>
  <c r="S1739" i="1"/>
  <c r="O1738" i="1"/>
  <c r="P1738" i="1"/>
  <c r="Q1738" i="1"/>
  <c r="R1738" i="1"/>
  <c r="S1738" i="1"/>
  <c r="O1737" i="1"/>
  <c r="P1737" i="1"/>
  <c r="Q1737" i="1"/>
  <c r="R1737" i="1"/>
  <c r="S1737" i="1"/>
  <c r="O1735" i="1"/>
  <c r="O1736" i="1"/>
  <c r="P1735" i="1"/>
  <c r="P1736" i="1"/>
  <c r="Q1735" i="1"/>
  <c r="Q1736" i="1"/>
  <c r="R1735" i="1"/>
  <c r="R1736" i="1"/>
  <c r="S1735" i="1"/>
  <c r="S1736" i="1"/>
  <c r="O1734" i="1"/>
  <c r="P1734" i="1"/>
  <c r="Q1734" i="1"/>
  <c r="R1734" i="1"/>
  <c r="S1734" i="1"/>
  <c r="O1733" i="1"/>
  <c r="P1733" i="1"/>
  <c r="Q1733" i="1"/>
  <c r="R1733" i="1"/>
  <c r="S1733" i="1"/>
  <c r="O1732" i="1"/>
  <c r="P1732" i="1"/>
  <c r="Q1732" i="1"/>
  <c r="R1732" i="1"/>
  <c r="S1732" i="1"/>
  <c r="O1731" i="1"/>
  <c r="P1731" i="1"/>
  <c r="Q1731" i="1"/>
  <c r="R1731" i="1"/>
  <c r="S1731" i="1"/>
  <c r="O1729" i="1"/>
  <c r="O1730" i="1"/>
  <c r="P1729" i="1"/>
  <c r="P1730" i="1"/>
  <c r="Q1729" i="1"/>
  <c r="Q1730" i="1"/>
  <c r="R1729" i="1"/>
  <c r="R1730" i="1"/>
  <c r="S1729" i="1"/>
  <c r="S1730" i="1"/>
  <c r="O1728" i="1"/>
  <c r="P1728" i="1"/>
  <c r="Q1728" i="1"/>
  <c r="R1728" i="1"/>
  <c r="S1728" i="1"/>
  <c r="O1719" i="1"/>
  <c r="O1720" i="1"/>
  <c r="O1721" i="1"/>
  <c r="O1722" i="1"/>
  <c r="O1723" i="1"/>
  <c r="O1724" i="1"/>
  <c r="O1725" i="1"/>
  <c r="O1726" i="1"/>
  <c r="O1727" i="1"/>
  <c r="P1719" i="1"/>
  <c r="P1720" i="1"/>
  <c r="P1721" i="1"/>
  <c r="P1722" i="1"/>
  <c r="P1723" i="1"/>
  <c r="P1724" i="1"/>
  <c r="P1725" i="1"/>
  <c r="P1726" i="1"/>
  <c r="P1727" i="1"/>
  <c r="Q1719" i="1"/>
  <c r="Q1720" i="1"/>
  <c r="Q1721" i="1"/>
  <c r="Q1722" i="1"/>
  <c r="Q1723" i="1"/>
  <c r="Q1724" i="1"/>
  <c r="Q1725" i="1"/>
  <c r="Q1726" i="1"/>
  <c r="Q1727" i="1"/>
  <c r="R1719" i="1"/>
  <c r="R1720" i="1"/>
  <c r="R1721" i="1"/>
  <c r="R1722" i="1"/>
  <c r="R1723" i="1"/>
  <c r="R1724" i="1"/>
  <c r="R1725" i="1"/>
  <c r="R1726" i="1"/>
  <c r="R1727" i="1"/>
  <c r="S1719" i="1"/>
  <c r="S1720" i="1"/>
  <c r="S1721" i="1"/>
  <c r="S1722" i="1"/>
  <c r="S1723" i="1"/>
  <c r="S1724" i="1"/>
  <c r="S1725" i="1"/>
  <c r="S1726" i="1"/>
  <c r="S1727" i="1"/>
  <c r="O1718" i="1"/>
  <c r="P1718" i="1"/>
  <c r="Q1718" i="1"/>
  <c r="R1718" i="1"/>
  <c r="S1718" i="1"/>
  <c r="O1717" i="1"/>
  <c r="P1717" i="1"/>
  <c r="Q1717" i="1"/>
  <c r="R1717" i="1"/>
  <c r="S1717" i="1"/>
  <c r="O1716" i="1"/>
  <c r="P1716" i="1"/>
  <c r="Q1716" i="1"/>
  <c r="R1716" i="1"/>
  <c r="S1716" i="1"/>
  <c r="O1715" i="1"/>
  <c r="P1715" i="1"/>
  <c r="Q1715" i="1"/>
  <c r="R1715" i="1"/>
  <c r="S1715" i="1"/>
  <c r="O1714" i="1"/>
  <c r="P1714" i="1"/>
  <c r="Q1714" i="1"/>
  <c r="R1714" i="1"/>
  <c r="S1714" i="1"/>
  <c r="O1713" i="1"/>
  <c r="P1713" i="1"/>
  <c r="Q1713" i="1"/>
  <c r="R1713" i="1"/>
  <c r="S1713" i="1"/>
  <c r="O1712" i="1"/>
  <c r="P1712" i="1"/>
  <c r="Q1712" i="1"/>
  <c r="R1712" i="1"/>
  <c r="S1712" i="1"/>
  <c r="O1711" i="1"/>
  <c r="P1711" i="1"/>
  <c r="Q1711" i="1"/>
  <c r="R1711" i="1"/>
  <c r="S1711" i="1"/>
  <c r="O1710" i="1"/>
  <c r="P1710" i="1"/>
  <c r="Q1710" i="1"/>
  <c r="R1710" i="1"/>
  <c r="S1710" i="1"/>
  <c r="O1709" i="1"/>
  <c r="P1709" i="1"/>
  <c r="Q1709" i="1"/>
  <c r="R1709" i="1"/>
  <c r="S1709" i="1"/>
  <c r="O1708" i="1"/>
  <c r="P1708" i="1"/>
  <c r="Q1708" i="1"/>
  <c r="R1708" i="1"/>
  <c r="S1708" i="1"/>
  <c r="O1707" i="1"/>
  <c r="P1707" i="1"/>
  <c r="Q1707" i="1"/>
  <c r="R1707" i="1"/>
  <c r="S1707" i="1"/>
  <c r="O1706" i="1"/>
  <c r="P1706" i="1"/>
  <c r="Q1706" i="1"/>
  <c r="R1706" i="1"/>
  <c r="S1706" i="1"/>
  <c r="O1705" i="1"/>
  <c r="P1705" i="1"/>
  <c r="Q1705" i="1"/>
  <c r="R1705" i="1"/>
  <c r="S1705" i="1"/>
  <c r="O1704" i="1"/>
  <c r="P1704" i="1"/>
  <c r="Q1704" i="1"/>
  <c r="R1704" i="1"/>
  <c r="S1704" i="1"/>
  <c r="O1703" i="1"/>
  <c r="P1703" i="1"/>
  <c r="Q1703" i="1"/>
  <c r="R1703" i="1"/>
  <c r="S1703" i="1"/>
  <c r="O1702" i="1"/>
  <c r="P1702" i="1"/>
  <c r="Q1702" i="1"/>
  <c r="R1702" i="1"/>
  <c r="S1702" i="1"/>
  <c r="O1701" i="1"/>
  <c r="P1701" i="1"/>
  <c r="Q1701" i="1"/>
  <c r="R1701" i="1"/>
  <c r="S1701" i="1"/>
  <c r="O1699" i="1"/>
  <c r="O1700" i="1"/>
  <c r="P1699" i="1"/>
  <c r="P1700" i="1"/>
  <c r="Q1699" i="1"/>
  <c r="Q1700" i="1"/>
  <c r="R1699" i="1"/>
  <c r="R1700" i="1"/>
  <c r="S1699" i="1"/>
  <c r="S1700" i="1"/>
  <c r="O1697" i="1"/>
  <c r="O1698" i="1"/>
  <c r="P1697" i="1"/>
  <c r="P1698" i="1"/>
  <c r="Q1697" i="1"/>
  <c r="Q1698" i="1"/>
  <c r="R1697" i="1"/>
  <c r="R1698" i="1"/>
  <c r="S1697" i="1"/>
  <c r="S1698" i="1"/>
  <c r="O1696" i="1"/>
  <c r="P1696" i="1"/>
  <c r="Q1696" i="1"/>
  <c r="R1696" i="1"/>
  <c r="S1696" i="1"/>
  <c r="O1695" i="1"/>
  <c r="P1695" i="1"/>
  <c r="Q1695" i="1"/>
  <c r="R1695" i="1"/>
  <c r="S1695" i="1"/>
  <c r="O1694" i="1"/>
  <c r="P1694" i="1"/>
  <c r="Q1694" i="1"/>
  <c r="R1694" i="1"/>
  <c r="S1694" i="1"/>
  <c r="O1693" i="1"/>
  <c r="P1693" i="1"/>
  <c r="Q1693" i="1"/>
  <c r="R1693" i="1"/>
  <c r="S1693" i="1"/>
  <c r="O1692" i="1"/>
  <c r="P1692" i="1"/>
  <c r="Q1692" i="1"/>
  <c r="R1692" i="1"/>
  <c r="S1692" i="1"/>
  <c r="O1691" i="1"/>
  <c r="P1691" i="1"/>
  <c r="Q1691" i="1"/>
  <c r="R1691" i="1"/>
  <c r="S1691" i="1"/>
  <c r="O1690" i="1"/>
  <c r="P1690" i="1"/>
  <c r="Q1690" i="1"/>
  <c r="R1690" i="1"/>
  <c r="S1690" i="1"/>
  <c r="O1689" i="1"/>
  <c r="P1689" i="1"/>
  <c r="Q1689" i="1"/>
  <c r="R1689" i="1"/>
  <c r="S1689" i="1"/>
  <c r="O1688" i="1"/>
  <c r="P1688" i="1"/>
  <c r="Q1688" i="1"/>
  <c r="R1688" i="1"/>
  <c r="S1688" i="1"/>
  <c r="O1687" i="1"/>
  <c r="P1687" i="1"/>
  <c r="Q1687" i="1"/>
  <c r="R1687" i="1"/>
  <c r="S1687" i="1"/>
  <c r="O1686" i="1"/>
  <c r="P1686" i="1"/>
  <c r="Q1686" i="1"/>
  <c r="R1686" i="1"/>
  <c r="S1686" i="1"/>
  <c r="O1685" i="1"/>
  <c r="P1685" i="1"/>
  <c r="Q1685" i="1"/>
  <c r="R1685" i="1"/>
  <c r="S1685" i="1"/>
  <c r="O1684" i="1"/>
  <c r="P1684" i="1"/>
  <c r="Q1684" i="1"/>
  <c r="R1684" i="1"/>
  <c r="S1684" i="1"/>
  <c r="O1683" i="1"/>
  <c r="P1683" i="1"/>
  <c r="Q1683" i="1"/>
  <c r="R1683" i="1"/>
  <c r="S1683" i="1"/>
  <c r="O1682" i="1"/>
  <c r="P1682" i="1"/>
  <c r="Q1682" i="1"/>
  <c r="R1682" i="1"/>
  <c r="S1682" i="1"/>
  <c r="O1681" i="1"/>
  <c r="P1681" i="1"/>
  <c r="Q1681" i="1"/>
  <c r="R1681" i="1"/>
  <c r="S1681" i="1"/>
  <c r="O1679" i="1"/>
  <c r="O1680" i="1"/>
  <c r="P1679" i="1"/>
  <c r="P1680" i="1"/>
  <c r="Q1679" i="1"/>
  <c r="Q1680" i="1"/>
  <c r="R1679" i="1"/>
  <c r="R1680" i="1"/>
  <c r="S1679" i="1"/>
  <c r="S1680" i="1"/>
  <c r="O1678" i="1"/>
  <c r="P1678" i="1"/>
  <c r="Q1678" i="1"/>
  <c r="R1678" i="1"/>
  <c r="S1678" i="1"/>
  <c r="O1677" i="1"/>
  <c r="P1677" i="1"/>
  <c r="Q1677" i="1"/>
  <c r="R1677" i="1"/>
  <c r="S1677" i="1"/>
  <c r="O1676" i="1"/>
  <c r="P1676" i="1"/>
  <c r="Q1676" i="1"/>
  <c r="R1676" i="1"/>
  <c r="S1676" i="1"/>
  <c r="O1675" i="1"/>
  <c r="P1675" i="1"/>
  <c r="Q1675" i="1"/>
  <c r="R1675" i="1"/>
  <c r="S1675" i="1"/>
  <c r="O1674" i="1"/>
  <c r="P1674" i="1"/>
  <c r="Q1674" i="1"/>
  <c r="R1674" i="1"/>
  <c r="S1674" i="1"/>
  <c r="O1673" i="1"/>
  <c r="P1673" i="1"/>
  <c r="Q1673" i="1"/>
  <c r="R1673" i="1"/>
  <c r="S1673" i="1"/>
  <c r="O1672" i="1"/>
  <c r="P1672" i="1"/>
  <c r="Q1672" i="1"/>
  <c r="R1672" i="1"/>
  <c r="S1672" i="1"/>
  <c r="O1671" i="1"/>
  <c r="P1671" i="1"/>
  <c r="Q1671" i="1"/>
  <c r="R1671" i="1"/>
  <c r="S1671" i="1"/>
  <c r="O1670" i="1"/>
  <c r="P1670" i="1"/>
  <c r="Q1670" i="1"/>
  <c r="R1670" i="1"/>
  <c r="S1670" i="1"/>
  <c r="O1668" i="1"/>
  <c r="O1669" i="1"/>
  <c r="P1668" i="1"/>
  <c r="P1669" i="1"/>
  <c r="Q1668" i="1"/>
  <c r="Q1669" i="1"/>
  <c r="R1668" i="1"/>
  <c r="R1669" i="1"/>
  <c r="S1668" i="1"/>
  <c r="S1669" i="1"/>
  <c r="O1667" i="1"/>
  <c r="P1667" i="1"/>
  <c r="Q1667" i="1"/>
  <c r="R1667" i="1"/>
  <c r="S1667" i="1"/>
  <c r="O1666" i="1"/>
  <c r="P1666" i="1"/>
  <c r="Q1666" i="1"/>
  <c r="R1666" i="1"/>
  <c r="S1666" i="1"/>
  <c r="O1665" i="1"/>
  <c r="P1665" i="1"/>
  <c r="Q1665" i="1"/>
  <c r="R1665" i="1"/>
  <c r="S1665" i="1"/>
  <c r="O1664" i="1"/>
  <c r="P1664" i="1"/>
  <c r="Q1664" i="1"/>
  <c r="R1664" i="1"/>
  <c r="S1664" i="1"/>
  <c r="O1663" i="1"/>
  <c r="P1663" i="1"/>
  <c r="Q1663" i="1"/>
  <c r="R1663" i="1"/>
  <c r="S1663" i="1"/>
  <c r="O1662" i="1"/>
  <c r="P1662" i="1"/>
  <c r="Q1662" i="1"/>
  <c r="R1662" i="1"/>
  <c r="S1662" i="1"/>
  <c r="O1661" i="1"/>
  <c r="P1661" i="1"/>
  <c r="Q1661" i="1"/>
  <c r="R1661" i="1"/>
  <c r="S1661" i="1"/>
  <c r="O1660" i="1"/>
  <c r="P1660" i="1"/>
  <c r="Q1660" i="1"/>
  <c r="R1660" i="1"/>
  <c r="S1660" i="1"/>
  <c r="O1659" i="1"/>
  <c r="P1659" i="1"/>
  <c r="Q1659" i="1"/>
  <c r="R1659" i="1"/>
  <c r="S1659" i="1"/>
  <c r="O1658" i="1"/>
  <c r="P1658" i="1"/>
  <c r="Q1658" i="1"/>
  <c r="R1658" i="1"/>
  <c r="S1658" i="1"/>
  <c r="O1657" i="1"/>
  <c r="P1657" i="1"/>
  <c r="Q1657" i="1"/>
  <c r="R1657" i="1"/>
  <c r="S1657" i="1"/>
  <c r="O1656" i="1"/>
  <c r="P1656" i="1"/>
  <c r="Q1656" i="1"/>
  <c r="R1656" i="1"/>
  <c r="S1656" i="1"/>
  <c r="O1655" i="1"/>
  <c r="P1655" i="1"/>
  <c r="Q1655" i="1"/>
  <c r="R1655" i="1"/>
  <c r="S1655" i="1"/>
  <c r="O1654" i="1"/>
  <c r="P1654" i="1"/>
  <c r="Q1654" i="1"/>
  <c r="R1654" i="1"/>
  <c r="S1654" i="1"/>
  <c r="O1653" i="1"/>
  <c r="P1653" i="1"/>
  <c r="Q1653" i="1"/>
  <c r="R1653" i="1"/>
  <c r="S1653" i="1"/>
  <c r="O1652" i="1"/>
  <c r="P1652" i="1"/>
  <c r="Q1652" i="1"/>
  <c r="R1652" i="1"/>
  <c r="S1652" i="1"/>
  <c r="O1651" i="1"/>
  <c r="P1651" i="1"/>
  <c r="Q1651" i="1"/>
  <c r="R1651" i="1"/>
  <c r="S1651" i="1"/>
  <c r="O1650" i="1"/>
  <c r="P1650" i="1"/>
  <c r="Q1650" i="1"/>
  <c r="R1650" i="1"/>
  <c r="S1650" i="1"/>
  <c r="O1649" i="1"/>
  <c r="P1649" i="1"/>
  <c r="Q1649" i="1"/>
  <c r="R1649" i="1"/>
  <c r="S1649" i="1"/>
  <c r="O1648" i="1"/>
  <c r="P1648" i="1"/>
  <c r="Q1648" i="1"/>
  <c r="R1648" i="1"/>
  <c r="S1648" i="1"/>
  <c r="O1647" i="1"/>
  <c r="P1647" i="1"/>
  <c r="Q1647" i="1"/>
  <c r="R1647" i="1"/>
  <c r="S1647" i="1"/>
  <c r="O1646" i="1"/>
  <c r="P1646" i="1"/>
  <c r="Q1646" i="1"/>
  <c r="R1646" i="1"/>
  <c r="S1646" i="1"/>
  <c r="O1645" i="1"/>
  <c r="P1645" i="1"/>
  <c r="Q1645" i="1"/>
  <c r="R1645" i="1"/>
  <c r="S1645" i="1"/>
  <c r="O1644" i="1"/>
  <c r="P1644" i="1"/>
  <c r="Q1644" i="1"/>
  <c r="R1644" i="1"/>
  <c r="S1644" i="1"/>
  <c r="O1643" i="1"/>
  <c r="P1643" i="1"/>
  <c r="Q1643" i="1"/>
  <c r="R1643" i="1"/>
  <c r="S1643" i="1"/>
  <c r="O1642" i="1"/>
  <c r="P1642" i="1"/>
  <c r="Q1642" i="1"/>
  <c r="R1642" i="1"/>
  <c r="S1642" i="1"/>
  <c r="O1641" i="1"/>
  <c r="P1641" i="1"/>
  <c r="Q1641" i="1"/>
  <c r="R1641" i="1"/>
  <c r="S1641" i="1"/>
  <c r="O1640" i="1"/>
  <c r="P1640" i="1"/>
  <c r="Q1640" i="1"/>
  <c r="R1640" i="1"/>
  <c r="S1640" i="1"/>
  <c r="O1639" i="1"/>
  <c r="P1639" i="1"/>
  <c r="Q1639" i="1"/>
  <c r="R1639" i="1"/>
  <c r="S1639" i="1"/>
  <c r="O1638" i="1"/>
  <c r="P1638" i="1"/>
  <c r="Q1638" i="1"/>
  <c r="R1638" i="1"/>
  <c r="S1638" i="1"/>
  <c r="O1637" i="1"/>
  <c r="P1637" i="1"/>
  <c r="Q1637" i="1"/>
  <c r="R1637" i="1"/>
  <c r="S1637" i="1"/>
  <c r="O1636" i="1"/>
  <c r="P1636" i="1"/>
  <c r="Q1636" i="1"/>
  <c r="R1636" i="1"/>
  <c r="S1636" i="1"/>
  <c r="O1635" i="1"/>
  <c r="P1635" i="1"/>
  <c r="Q1635" i="1"/>
  <c r="R1635" i="1"/>
  <c r="S1635" i="1"/>
  <c r="O1634" i="1"/>
  <c r="P1634" i="1"/>
  <c r="Q1634" i="1"/>
  <c r="R1634" i="1"/>
  <c r="S1634" i="1"/>
  <c r="O1633" i="1"/>
  <c r="P1633" i="1"/>
  <c r="Q1633" i="1"/>
  <c r="R1633" i="1"/>
  <c r="S1633" i="1"/>
  <c r="O1632" i="1"/>
  <c r="P1632" i="1"/>
  <c r="Q1632" i="1"/>
  <c r="R1632" i="1"/>
  <c r="S1632" i="1"/>
  <c r="O1631" i="1"/>
  <c r="P1631" i="1"/>
  <c r="Q1631" i="1"/>
  <c r="R1631" i="1"/>
  <c r="S1631" i="1"/>
  <c r="O1630" i="1"/>
  <c r="P1630" i="1"/>
  <c r="Q1630" i="1"/>
  <c r="R1630" i="1"/>
  <c r="S1630" i="1"/>
  <c r="O1629" i="1"/>
  <c r="P1629" i="1"/>
  <c r="Q1629" i="1"/>
  <c r="R1629" i="1"/>
  <c r="S1629" i="1"/>
  <c r="O1628" i="1"/>
  <c r="P1628" i="1"/>
  <c r="Q1628" i="1"/>
  <c r="R1628" i="1"/>
  <c r="S1628" i="1"/>
  <c r="O1627" i="1"/>
  <c r="P1627" i="1"/>
  <c r="Q1627" i="1"/>
  <c r="R1627" i="1"/>
  <c r="S1627" i="1"/>
  <c r="O1626" i="1"/>
  <c r="P1626" i="1"/>
  <c r="Q1626" i="1"/>
  <c r="R1626" i="1"/>
  <c r="S1626" i="1"/>
  <c r="O1625" i="1"/>
  <c r="P1625" i="1"/>
  <c r="Q1625" i="1"/>
  <c r="R1625" i="1"/>
  <c r="S1625" i="1"/>
  <c r="O1624" i="1"/>
  <c r="P1624" i="1"/>
  <c r="Q1624" i="1"/>
  <c r="R1624" i="1"/>
  <c r="S1624" i="1"/>
  <c r="O1623" i="1"/>
  <c r="P1623" i="1"/>
  <c r="Q1623" i="1"/>
  <c r="R1623" i="1"/>
  <c r="S1623" i="1"/>
  <c r="O1622" i="1"/>
  <c r="P1622" i="1"/>
  <c r="Q1622" i="1"/>
  <c r="R1622" i="1"/>
  <c r="S1622" i="1"/>
  <c r="O1621" i="1"/>
  <c r="P1621" i="1"/>
  <c r="Q1621" i="1"/>
  <c r="R1621" i="1"/>
  <c r="S1621" i="1"/>
  <c r="O1620" i="1"/>
  <c r="P1620" i="1"/>
  <c r="Q1620" i="1"/>
  <c r="R1620" i="1"/>
  <c r="S1620" i="1"/>
  <c r="O1619" i="1"/>
  <c r="P1619" i="1"/>
  <c r="Q1619" i="1"/>
  <c r="R1619" i="1"/>
  <c r="S1619" i="1"/>
  <c r="O1618" i="1"/>
  <c r="P1618" i="1"/>
  <c r="Q1618" i="1"/>
  <c r="R1618" i="1"/>
  <c r="S1618" i="1"/>
  <c r="O1617" i="1"/>
  <c r="P1617" i="1"/>
  <c r="Q1617" i="1"/>
  <c r="R1617" i="1"/>
  <c r="S1617" i="1"/>
  <c r="O1616" i="1"/>
  <c r="P1616" i="1"/>
  <c r="Q1616" i="1"/>
  <c r="R1616" i="1"/>
  <c r="S1616" i="1"/>
  <c r="O1615" i="1"/>
  <c r="P1615" i="1"/>
  <c r="Q1615" i="1"/>
  <c r="R1615" i="1"/>
  <c r="S1615" i="1"/>
  <c r="O1611" i="1"/>
  <c r="O1612" i="1"/>
  <c r="O1613" i="1"/>
  <c r="O1614" i="1"/>
  <c r="P1611" i="1"/>
  <c r="P1612" i="1"/>
  <c r="P1613" i="1"/>
  <c r="P1614" i="1"/>
  <c r="Q1611" i="1"/>
  <c r="Q1612" i="1"/>
  <c r="Q1613" i="1"/>
  <c r="Q1614" i="1"/>
  <c r="R1611" i="1"/>
  <c r="R1612" i="1"/>
  <c r="R1613" i="1"/>
  <c r="R1614" i="1"/>
  <c r="S1611" i="1"/>
  <c r="S1612" i="1"/>
  <c r="S1613" i="1"/>
  <c r="S1614" i="1"/>
  <c r="O1608" i="1"/>
  <c r="O1609" i="1"/>
  <c r="O1610" i="1"/>
  <c r="P1608" i="1"/>
  <c r="P1609" i="1"/>
  <c r="P1610" i="1"/>
  <c r="Q1608" i="1"/>
  <c r="Q1609" i="1"/>
  <c r="Q1610" i="1"/>
  <c r="R1608" i="1"/>
  <c r="R1609" i="1"/>
  <c r="R1610" i="1"/>
  <c r="S1608" i="1"/>
  <c r="S1609" i="1"/>
  <c r="S1610" i="1"/>
  <c r="O1601" i="1"/>
  <c r="O1602" i="1"/>
  <c r="O1603" i="1"/>
  <c r="O1604" i="1"/>
  <c r="O1605" i="1"/>
  <c r="O1606" i="1"/>
  <c r="O1607" i="1"/>
  <c r="P1601" i="1"/>
  <c r="P1602" i="1"/>
  <c r="P1603" i="1"/>
  <c r="P1604" i="1"/>
  <c r="P1605" i="1"/>
  <c r="P1606" i="1"/>
  <c r="P1607" i="1"/>
  <c r="Q1601" i="1"/>
  <c r="Q1602" i="1"/>
  <c r="Q1603" i="1"/>
  <c r="Q1604" i="1"/>
  <c r="Q1605" i="1"/>
  <c r="Q1606" i="1"/>
  <c r="Q1607" i="1"/>
  <c r="R1601" i="1"/>
  <c r="R1602" i="1"/>
  <c r="R1603" i="1"/>
  <c r="R1604" i="1"/>
  <c r="R1605" i="1"/>
  <c r="R1606" i="1"/>
  <c r="R1607" i="1"/>
  <c r="S1601" i="1"/>
  <c r="S1602" i="1"/>
  <c r="S1603" i="1"/>
  <c r="S1604" i="1"/>
  <c r="S1605" i="1"/>
  <c r="S1606" i="1"/>
  <c r="S1607" i="1"/>
  <c r="O1600" i="1"/>
  <c r="P1600" i="1"/>
  <c r="Q1600" i="1"/>
  <c r="R1600" i="1"/>
  <c r="S1600" i="1"/>
  <c r="O1599" i="1"/>
  <c r="P1599" i="1"/>
  <c r="Q1599" i="1"/>
  <c r="R1599" i="1"/>
  <c r="S1599" i="1"/>
  <c r="O1598" i="1"/>
  <c r="P1598" i="1"/>
  <c r="Q1598" i="1"/>
  <c r="R1598" i="1"/>
  <c r="S1598" i="1"/>
  <c r="O1597" i="1"/>
  <c r="P1597" i="1"/>
  <c r="Q1597" i="1"/>
  <c r="R1597" i="1"/>
  <c r="S1597" i="1"/>
  <c r="O1596" i="1"/>
  <c r="P1596" i="1"/>
  <c r="Q1596" i="1"/>
  <c r="R1596" i="1"/>
  <c r="S1596" i="1"/>
  <c r="O1589" i="1"/>
  <c r="O1590" i="1"/>
  <c r="O1591" i="1"/>
  <c r="O1592" i="1"/>
  <c r="O1593" i="1"/>
  <c r="O1594" i="1"/>
  <c r="O1595" i="1"/>
  <c r="P1589" i="1"/>
  <c r="P1590" i="1"/>
  <c r="P1591" i="1"/>
  <c r="P1592" i="1"/>
  <c r="P1593" i="1"/>
  <c r="P1594" i="1"/>
  <c r="P1595" i="1"/>
  <c r="Q1589" i="1"/>
  <c r="Q1590" i="1"/>
  <c r="Q1591" i="1"/>
  <c r="Q1592" i="1"/>
  <c r="Q1593" i="1"/>
  <c r="Q1594" i="1"/>
  <c r="Q1595" i="1"/>
  <c r="R1589" i="1"/>
  <c r="R1590" i="1"/>
  <c r="R1591" i="1"/>
  <c r="R1592" i="1"/>
  <c r="R1593" i="1"/>
  <c r="R1594" i="1"/>
  <c r="R1595" i="1"/>
  <c r="S1589" i="1"/>
  <c r="S1590" i="1"/>
  <c r="S1591" i="1"/>
  <c r="S1592" i="1"/>
  <c r="S1593" i="1"/>
  <c r="S1594" i="1"/>
  <c r="S1595" i="1"/>
  <c r="O1588" i="1"/>
  <c r="P1588" i="1"/>
  <c r="Q1588" i="1"/>
  <c r="R1588" i="1"/>
  <c r="S1588" i="1"/>
  <c r="O1587" i="1"/>
  <c r="P1587" i="1"/>
  <c r="Q1587" i="1"/>
  <c r="R1587" i="1"/>
  <c r="S1587" i="1"/>
  <c r="O1586" i="1"/>
  <c r="P1586" i="1"/>
  <c r="Q1586" i="1"/>
  <c r="R1586" i="1"/>
  <c r="S1586" i="1"/>
  <c r="O1585" i="1"/>
  <c r="P1585" i="1"/>
  <c r="Q1585" i="1"/>
  <c r="R1585" i="1"/>
  <c r="S1585" i="1"/>
  <c r="O1581" i="1"/>
  <c r="O1582" i="1"/>
  <c r="O1583" i="1"/>
  <c r="O1584" i="1"/>
  <c r="P1581" i="1"/>
  <c r="P1582" i="1"/>
  <c r="P1583" i="1"/>
  <c r="P1584" i="1"/>
  <c r="Q1581" i="1"/>
  <c r="Q1582" i="1"/>
  <c r="Q1583" i="1"/>
  <c r="Q1584" i="1"/>
  <c r="R1581" i="1"/>
  <c r="R1582" i="1"/>
  <c r="R1583" i="1"/>
  <c r="R1584" i="1"/>
  <c r="S1581" i="1"/>
  <c r="S1582" i="1"/>
  <c r="S1583" i="1"/>
  <c r="S1584" i="1"/>
  <c r="O1576" i="1"/>
  <c r="O1577" i="1"/>
  <c r="O1578" i="1"/>
  <c r="O1579" i="1"/>
  <c r="O1580" i="1"/>
  <c r="P1576" i="1"/>
  <c r="P1577" i="1"/>
  <c r="P1578" i="1"/>
  <c r="P1579" i="1"/>
  <c r="P1580" i="1"/>
  <c r="Q1576" i="1"/>
  <c r="Q1577" i="1"/>
  <c r="Q1578" i="1"/>
  <c r="Q1579" i="1"/>
  <c r="Q1580" i="1"/>
  <c r="R1576" i="1"/>
  <c r="R1577" i="1"/>
  <c r="R1578" i="1"/>
  <c r="R1579" i="1"/>
  <c r="R1580" i="1"/>
  <c r="S1576" i="1"/>
  <c r="S1577" i="1"/>
  <c r="S1578" i="1"/>
  <c r="S1579" i="1"/>
  <c r="S1580" i="1"/>
  <c r="O1575" i="1"/>
  <c r="P1575" i="1"/>
  <c r="Q1575" i="1"/>
  <c r="R1575" i="1"/>
  <c r="S1575" i="1"/>
  <c r="O1574" i="1"/>
  <c r="P1574" i="1"/>
  <c r="Q1574" i="1"/>
  <c r="R1574" i="1"/>
  <c r="S1574" i="1"/>
  <c r="O1573" i="1"/>
  <c r="P1573" i="1"/>
  <c r="Q1573" i="1"/>
  <c r="R1573" i="1"/>
  <c r="S1573" i="1"/>
  <c r="O1572" i="1"/>
  <c r="P1572" i="1"/>
  <c r="Q1572" i="1"/>
  <c r="R1572" i="1"/>
  <c r="S1572" i="1"/>
  <c r="O1571" i="1"/>
  <c r="P1571" i="1"/>
  <c r="Q1571" i="1"/>
  <c r="R1571" i="1"/>
  <c r="S1571" i="1"/>
  <c r="O1569" i="1"/>
  <c r="O1570" i="1"/>
  <c r="P1569" i="1"/>
  <c r="P1570" i="1"/>
  <c r="Q1569" i="1"/>
  <c r="Q1570" i="1"/>
  <c r="R1569" i="1"/>
  <c r="R1570" i="1"/>
  <c r="S1569" i="1"/>
  <c r="S1570" i="1"/>
  <c r="O1568" i="1"/>
  <c r="P1568" i="1"/>
  <c r="Q1568" i="1"/>
  <c r="R1568" i="1"/>
  <c r="S1568" i="1"/>
  <c r="O1567" i="1"/>
  <c r="P1567" i="1"/>
  <c r="Q1567" i="1"/>
  <c r="R1567" i="1"/>
  <c r="S1567" i="1"/>
  <c r="O1566" i="1"/>
  <c r="P1566" i="1"/>
  <c r="Q1566" i="1"/>
  <c r="R1566" i="1"/>
  <c r="S1566" i="1"/>
  <c r="O1565" i="1"/>
  <c r="P1565" i="1"/>
  <c r="Q1565" i="1"/>
  <c r="R1565" i="1"/>
  <c r="S1565" i="1"/>
  <c r="O1557" i="1"/>
  <c r="O1558" i="1"/>
  <c r="O1559" i="1"/>
  <c r="O1560" i="1"/>
  <c r="O1561" i="1"/>
  <c r="O1562" i="1"/>
  <c r="O1563" i="1"/>
  <c r="O1564" i="1"/>
  <c r="P1557" i="1"/>
  <c r="P1558" i="1"/>
  <c r="P1559" i="1"/>
  <c r="P1560" i="1"/>
  <c r="P1561" i="1"/>
  <c r="P1562" i="1"/>
  <c r="P1563" i="1"/>
  <c r="P1564" i="1"/>
  <c r="Q1557" i="1"/>
  <c r="Q1558" i="1"/>
  <c r="Q1559" i="1"/>
  <c r="Q1560" i="1"/>
  <c r="Q1561" i="1"/>
  <c r="Q1562" i="1"/>
  <c r="Q1563" i="1"/>
  <c r="Q1564" i="1"/>
  <c r="R1557" i="1"/>
  <c r="R1558" i="1"/>
  <c r="R1559" i="1"/>
  <c r="R1560" i="1"/>
  <c r="R1561" i="1"/>
  <c r="R1562" i="1"/>
  <c r="R1563" i="1"/>
  <c r="R1564" i="1"/>
  <c r="S1557" i="1"/>
  <c r="S1558" i="1"/>
  <c r="S1559" i="1"/>
  <c r="S1560" i="1"/>
  <c r="S1561" i="1"/>
  <c r="S1562" i="1"/>
  <c r="S1563" i="1"/>
  <c r="S1564" i="1"/>
  <c r="O1556" i="1"/>
  <c r="P1556" i="1"/>
  <c r="Q1556" i="1"/>
  <c r="R1556" i="1"/>
  <c r="S1556" i="1"/>
  <c r="O1555" i="1"/>
  <c r="P1555" i="1"/>
  <c r="Q1555" i="1"/>
  <c r="R1555" i="1"/>
  <c r="S1555" i="1"/>
  <c r="O1554" i="1"/>
  <c r="P1554" i="1"/>
  <c r="Q1554" i="1"/>
  <c r="R1554" i="1"/>
  <c r="S1554" i="1"/>
  <c r="O1553" i="1"/>
  <c r="P1553" i="1"/>
  <c r="Q1553" i="1"/>
  <c r="R1553" i="1"/>
  <c r="S1553" i="1"/>
  <c r="O1552" i="1"/>
  <c r="P1552" i="1"/>
  <c r="Q1552" i="1"/>
  <c r="R1552" i="1"/>
  <c r="S1552" i="1"/>
  <c r="O1551" i="1"/>
  <c r="P1551" i="1"/>
  <c r="Q1551" i="1"/>
  <c r="R1551" i="1"/>
  <c r="S1551" i="1"/>
  <c r="O1550" i="1"/>
  <c r="P1550" i="1"/>
  <c r="Q1550" i="1"/>
  <c r="R1550" i="1"/>
  <c r="S1550" i="1"/>
  <c r="O1549" i="1"/>
  <c r="P1549" i="1"/>
  <c r="Q1549" i="1"/>
  <c r="R1549" i="1"/>
  <c r="S1549" i="1"/>
  <c r="O1548" i="1"/>
  <c r="P1548" i="1"/>
  <c r="Q1548" i="1"/>
  <c r="R1548" i="1"/>
  <c r="S1548" i="1"/>
  <c r="O1547" i="1"/>
  <c r="P1547" i="1"/>
  <c r="Q1547" i="1"/>
  <c r="R1547" i="1"/>
  <c r="S1547" i="1"/>
  <c r="O1546" i="1"/>
  <c r="P1546" i="1"/>
  <c r="Q1546" i="1"/>
  <c r="R1546" i="1"/>
  <c r="S1546" i="1"/>
  <c r="O1545" i="1"/>
  <c r="P1545" i="1"/>
  <c r="Q1545" i="1"/>
  <c r="R1545" i="1"/>
  <c r="S1545" i="1"/>
  <c r="O1544" i="1"/>
  <c r="P1544" i="1"/>
  <c r="Q1544" i="1"/>
  <c r="R1544" i="1"/>
  <c r="S1544" i="1"/>
  <c r="O1543" i="1"/>
  <c r="P1543" i="1"/>
  <c r="Q1543" i="1"/>
  <c r="R1543" i="1"/>
  <c r="S1543" i="1"/>
  <c r="O1542" i="1"/>
  <c r="P1542" i="1"/>
  <c r="Q1542" i="1"/>
  <c r="R1542" i="1"/>
  <c r="S1542" i="1"/>
  <c r="O1541" i="1"/>
  <c r="P1541" i="1"/>
  <c r="Q1541" i="1"/>
  <c r="R1541" i="1"/>
  <c r="S1541" i="1"/>
  <c r="O1540" i="1"/>
  <c r="P1540" i="1"/>
  <c r="Q1540" i="1"/>
  <c r="R1540" i="1"/>
  <c r="S1540" i="1"/>
  <c r="O1539" i="1"/>
  <c r="P1539" i="1"/>
  <c r="Q1539" i="1"/>
  <c r="R1539" i="1"/>
  <c r="S1539" i="1"/>
  <c r="O1538" i="1"/>
  <c r="P1538" i="1"/>
  <c r="Q1538" i="1"/>
  <c r="R1538" i="1"/>
  <c r="S1538" i="1"/>
  <c r="O1537" i="1"/>
  <c r="P1537" i="1"/>
  <c r="Q1537" i="1"/>
  <c r="R1537" i="1"/>
  <c r="S1537" i="1"/>
  <c r="O1536" i="1"/>
  <c r="P1536" i="1"/>
  <c r="Q1536" i="1"/>
  <c r="R1536" i="1"/>
  <c r="S1536" i="1"/>
  <c r="O1535" i="1"/>
  <c r="P1535" i="1"/>
  <c r="Q1535" i="1"/>
  <c r="R1535" i="1"/>
  <c r="S1535" i="1"/>
  <c r="O1534" i="1"/>
  <c r="P1534" i="1"/>
  <c r="Q1534" i="1"/>
  <c r="R1534" i="1"/>
  <c r="S1534" i="1"/>
  <c r="O1523" i="1"/>
  <c r="O1524" i="1"/>
  <c r="O1525" i="1"/>
  <c r="O1526" i="1"/>
  <c r="O1527" i="1"/>
  <c r="O1528" i="1"/>
  <c r="O1529" i="1"/>
  <c r="O1530" i="1"/>
  <c r="O1531" i="1"/>
  <c r="O1532" i="1"/>
  <c r="O1533" i="1"/>
  <c r="P1523" i="1"/>
  <c r="P1524" i="1"/>
  <c r="P1525" i="1"/>
  <c r="P1526" i="1"/>
  <c r="P1527" i="1"/>
  <c r="P1528" i="1"/>
  <c r="P1529" i="1"/>
  <c r="P1530" i="1"/>
  <c r="P1531" i="1"/>
  <c r="P1532" i="1"/>
  <c r="P1533" i="1"/>
  <c r="Q1523" i="1"/>
  <c r="Q1524" i="1"/>
  <c r="Q1525" i="1"/>
  <c r="Q1526" i="1"/>
  <c r="Q1527" i="1"/>
  <c r="Q1528" i="1"/>
  <c r="Q1529" i="1"/>
  <c r="Q1530" i="1"/>
  <c r="Q1531" i="1"/>
  <c r="Q1532" i="1"/>
  <c r="Q1533" i="1"/>
  <c r="R1523" i="1"/>
  <c r="R1524" i="1"/>
  <c r="R1525" i="1"/>
  <c r="R1526" i="1"/>
  <c r="R1527" i="1"/>
  <c r="R1528" i="1"/>
  <c r="R1529" i="1"/>
  <c r="R1530" i="1"/>
  <c r="R1531" i="1"/>
  <c r="R1532" i="1"/>
  <c r="R1533" i="1"/>
  <c r="S1523" i="1"/>
  <c r="S1524" i="1"/>
  <c r="S1525" i="1"/>
  <c r="S1526" i="1"/>
  <c r="S1527" i="1"/>
  <c r="S1528" i="1"/>
  <c r="S1529" i="1"/>
  <c r="S1530" i="1"/>
  <c r="S1531" i="1"/>
  <c r="S1532" i="1"/>
  <c r="S1533" i="1"/>
  <c r="O1522" i="1"/>
  <c r="P1522" i="1"/>
  <c r="Q1522" i="1"/>
  <c r="R1522" i="1"/>
  <c r="S1522" i="1"/>
  <c r="O1521" i="1"/>
  <c r="P1521" i="1"/>
  <c r="Q1521" i="1"/>
  <c r="R1521" i="1"/>
  <c r="S1521" i="1"/>
  <c r="O1520" i="1"/>
  <c r="P1520" i="1"/>
  <c r="Q1520" i="1"/>
  <c r="R1520" i="1"/>
  <c r="S1520" i="1"/>
  <c r="O1519" i="1"/>
  <c r="P1519" i="1"/>
  <c r="Q1519" i="1"/>
  <c r="R1519" i="1"/>
  <c r="S1519" i="1"/>
  <c r="O1518" i="1"/>
  <c r="P1518" i="1"/>
  <c r="Q1518" i="1"/>
  <c r="R1518" i="1"/>
  <c r="S1518" i="1"/>
  <c r="O1517" i="1"/>
  <c r="P1517" i="1"/>
  <c r="Q1517" i="1"/>
  <c r="R1517" i="1"/>
  <c r="S1517" i="1"/>
  <c r="O1516" i="1"/>
  <c r="P1516" i="1"/>
  <c r="Q1516" i="1"/>
  <c r="R1516" i="1"/>
  <c r="S1516" i="1"/>
  <c r="O1515" i="1"/>
  <c r="P1515" i="1"/>
  <c r="Q1515" i="1"/>
  <c r="R1515" i="1"/>
  <c r="S1515" i="1"/>
  <c r="O1514" i="1"/>
  <c r="P1514" i="1"/>
  <c r="Q1514" i="1"/>
  <c r="R1514" i="1"/>
  <c r="S1514" i="1"/>
  <c r="O1512" i="1"/>
  <c r="O1513" i="1"/>
  <c r="P1512" i="1"/>
  <c r="P1513" i="1"/>
  <c r="Q1512" i="1"/>
  <c r="Q1513" i="1"/>
  <c r="R1512" i="1"/>
  <c r="R1513" i="1"/>
  <c r="S1512" i="1"/>
  <c r="S1513" i="1"/>
  <c r="O1511" i="1"/>
  <c r="P1511" i="1"/>
  <c r="Q1511" i="1"/>
  <c r="R1511" i="1"/>
  <c r="S1511" i="1"/>
  <c r="O1510" i="1"/>
  <c r="P1510" i="1"/>
  <c r="Q1510" i="1"/>
  <c r="R1510" i="1"/>
  <c r="S1510" i="1"/>
  <c r="O1509" i="1"/>
  <c r="P1509" i="1"/>
  <c r="Q1509" i="1"/>
  <c r="R1509" i="1"/>
  <c r="S1509" i="1"/>
  <c r="O1508" i="1"/>
  <c r="P1508" i="1"/>
  <c r="Q1508" i="1"/>
  <c r="R1508" i="1"/>
  <c r="S1508" i="1"/>
  <c r="O1507" i="1"/>
  <c r="P1507" i="1"/>
  <c r="Q1507" i="1"/>
  <c r="R1507" i="1"/>
  <c r="S1507" i="1"/>
  <c r="O1505" i="1"/>
  <c r="O1506" i="1"/>
  <c r="P1505" i="1"/>
  <c r="P1506" i="1"/>
  <c r="Q1505" i="1"/>
  <c r="Q1506" i="1"/>
  <c r="R1505" i="1"/>
  <c r="R1506" i="1"/>
  <c r="S1505" i="1"/>
  <c r="S1506" i="1"/>
  <c r="O1504" i="1"/>
  <c r="P1504" i="1"/>
  <c r="Q1504" i="1"/>
  <c r="R1504" i="1"/>
  <c r="S1504" i="1"/>
  <c r="O1503" i="1"/>
  <c r="P1503" i="1"/>
  <c r="Q1503" i="1"/>
  <c r="R1503" i="1"/>
  <c r="S1503" i="1"/>
  <c r="O1502" i="1"/>
  <c r="P1502" i="1"/>
  <c r="Q1502" i="1"/>
  <c r="R1502" i="1"/>
  <c r="S1502" i="1"/>
  <c r="O1501" i="1"/>
  <c r="P1501" i="1"/>
  <c r="Q1501" i="1"/>
  <c r="R1501" i="1"/>
  <c r="S1501" i="1"/>
  <c r="O1500" i="1"/>
  <c r="P1500" i="1"/>
  <c r="Q1500" i="1"/>
  <c r="R1500" i="1"/>
  <c r="S1500" i="1"/>
  <c r="O1499" i="1"/>
  <c r="P1499" i="1"/>
  <c r="Q1499" i="1"/>
  <c r="R1499" i="1"/>
  <c r="S1499" i="1"/>
  <c r="O1498" i="1"/>
  <c r="P1498" i="1"/>
  <c r="Q1498" i="1"/>
  <c r="R1498" i="1"/>
  <c r="S1498" i="1"/>
  <c r="O1497" i="1"/>
  <c r="P1497" i="1"/>
  <c r="Q1497" i="1"/>
  <c r="R1497" i="1"/>
  <c r="S1497" i="1"/>
  <c r="O1496" i="1"/>
  <c r="P1496" i="1"/>
  <c r="Q1496" i="1"/>
  <c r="R1496" i="1"/>
  <c r="S1496" i="1"/>
  <c r="O1495" i="1"/>
  <c r="P1495" i="1"/>
  <c r="Q1495" i="1"/>
  <c r="R1495" i="1"/>
  <c r="S1495" i="1"/>
  <c r="O1494" i="1"/>
  <c r="P1494" i="1"/>
  <c r="Q1494" i="1"/>
  <c r="R1494" i="1"/>
  <c r="S1494" i="1"/>
  <c r="O1493" i="1"/>
  <c r="P1493" i="1"/>
  <c r="Q1493" i="1"/>
  <c r="R1493" i="1"/>
  <c r="S1493" i="1"/>
  <c r="O1492" i="1"/>
  <c r="P1492" i="1"/>
  <c r="Q1492" i="1"/>
  <c r="R1492" i="1"/>
  <c r="S1492" i="1"/>
  <c r="O1491" i="1"/>
  <c r="P1491" i="1"/>
  <c r="Q1491" i="1"/>
  <c r="R1491" i="1"/>
  <c r="S1491" i="1"/>
  <c r="O1490" i="1"/>
  <c r="P1490" i="1"/>
  <c r="Q1490" i="1"/>
  <c r="R1490" i="1"/>
  <c r="S1490" i="1"/>
  <c r="O1489" i="1"/>
  <c r="P1489" i="1"/>
  <c r="Q1489" i="1"/>
  <c r="R1489" i="1"/>
  <c r="S1489" i="1"/>
  <c r="O1488" i="1"/>
  <c r="P1488" i="1"/>
  <c r="Q1488" i="1"/>
  <c r="R1488" i="1"/>
  <c r="S1488" i="1"/>
  <c r="O1485" i="1"/>
  <c r="O1486" i="1"/>
  <c r="O1487" i="1"/>
  <c r="P1485" i="1"/>
  <c r="P1486" i="1"/>
  <c r="P1487" i="1"/>
  <c r="Q1485" i="1"/>
  <c r="Q1486" i="1"/>
  <c r="Q1487" i="1"/>
  <c r="R1485" i="1"/>
  <c r="R1486" i="1"/>
  <c r="R1487" i="1"/>
  <c r="S1485" i="1"/>
  <c r="S1486" i="1"/>
  <c r="S1487" i="1"/>
  <c r="O1484" i="1"/>
  <c r="P1484" i="1"/>
  <c r="Q1484" i="1"/>
  <c r="R1484" i="1"/>
  <c r="S1484" i="1"/>
  <c r="O1483" i="1"/>
  <c r="P1483" i="1"/>
  <c r="Q1483" i="1"/>
  <c r="R1483" i="1"/>
  <c r="S1483" i="1"/>
  <c r="P1482" i="1"/>
  <c r="Q1482" i="1"/>
  <c r="R1482" i="1"/>
  <c r="S1482" i="1"/>
  <c r="O1482" i="1"/>
  <c r="O1481" i="1"/>
  <c r="P1481" i="1"/>
  <c r="Q1481" i="1"/>
  <c r="R1481" i="1"/>
  <c r="S1481" i="1"/>
  <c r="O1480" i="1"/>
  <c r="P1480" i="1"/>
  <c r="Q1480" i="1"/>
  <c r="R1480" i="1"/>
  <c r="S1480" i="1"/>
  <c r="P1479" i="1"/>
  <c r="Q1479" i="1"/>
  <c r="R1479" i="1"/>
  <c r="S1479" i="1"/>
  <c r="O1479" i="1"/>
  <c r="O1478" i="1"/>
  <c r="P1478" i="1"/>
  <c r="Q1478" i="1"/>
  <c r="R1478" i="1"/>
  <c r="S1478" i="1"/>
  <c r="O1477" i="1"/>
  <c r="P1477" i="1"/>
  <c r="Q1477" i="1"/>
  <c r="R1477" i="1"/>
  <c r="S1477" i="1"/>
  <c r="O1476" i="1"/>
  <c r="P1476" i="1"/>
  <c r="Q1476" i="1"/>
  <c r="R1476" i="1"/>
  <c r="S1476" i="1"/>
  <c r="O1475" i="1"/>
  <c r="P1475" i="1"/>
  <c r="Q1475" i="1"/>
  <c r="R1475" i="1"/>
  <c r="S1475" i="1"/>
  <c r="O1474" i="1"/>
  <c r="P1474" i="1"/>
  <c r="Q1474" i="1"/>
  <c r="R1474" i="1"/>
  <c r="S1474" i="1"/>
  <c r="O1473" i="1"/>
  <c r="P1473" i="1"/>
  <c r="Q1473" i="1"/>
  <c r="R1473" i="1"/>
  <c r="S1473" i="1"/>
  <c r="O1472" i="1"/>
  <c r="P1472" i="1"/>
  <c r="Q1472" i="1"/>
  <c r="R1472" i="1"/>
  <c r="S1472" i="1"/>
  <c r="O1470" i="1"/>
  <c r="O1471" i="1"/>
  <c r="P1470" i="1"/>
  <c r="P1471" i="1"/>
  <c r="Q1470" i="1"/>
  <c r="Q1471" i="1"/>
  <c r="R1470" i="1"/>
  <c r="R1471" i="1"/>
  <c r="S1470" i="1"/>
  <c r="S1471" i="1"/>
  <c r="O1469" i="1"/>
  <c r="P1469" i="1"/>
  <c r="Q1469" i="1"/>
  <c r="R1469" i="1"/>
  <c r="S1469" i="1"/>
  <c r="O1468" i="1"/>
  <c r="P1468" i="1"/>
  <c r="Q1468" i="1"/>
  <c r="R1468" i="1"/>
  <c r="S1468" i="1"/>
  <c r="O1467" i="1"/>
  <c r="P1467" i="1"/>
  <c r="Q1467" i="1"/>
  <c r="R1467" i="1"/>
  <c r="S1467" i="1"/>
  <c r="O1466" i="1"/>
  <c r="P1466" i="1"/>
  <c r="Q1466" i="1"/>
  <c r="R1466" i="1"/>
  <c r="S1466" i="1"/>
  <c r="O1465" i="1"/>
  <c r="P1465" i="1"/>
  <c r="Q1465" i="1"/>
  <c r="R1465" i="1"/>
  <c r="S1465" i="1"/>
  <c r="O1464" i="1"/>
  <c r="P1464" i="1"/>
  <c r="Q1464" i="1"/>
  <c r="R1464" i="1"/>
  <c r="S1464" i="1"/>
  <c r="O1463" i="1"/>
  <c r="P1463" i="1"/>
  <c r="Q1463" i="1"/>
  <c r="R1463" i="1"/>
  <c r="S1463" i="1"/>
  <c r="O1462" i="1"/>
  <c r="P1462" i="1"/>
  <c r="Q1462" i="1"/>
  <c r="R1462" i="1"/>
  <c r="S1462" i="1"/>
  <c r="O1461" i="1"/>
  <c r="P1461" i="1"/>
  <c r="Q1461" i="1"/>
  <c r="R1461" i="1"/>
  <c r="S1461" i="1"/>
  <c r="O1460" i="1"/>
  <c r="P1460" i="1"/>
  <c r="Q1460" i="1"/>
  <c r="R1460" i="1"/>
  <c r="S1460" i="1"/>
  <c r="O1459" i="1"/>
  <c r="P1459" i="1"/>
  <c r="Q1459" i="1"/>
  <c r="R1459" i="1"/>
  <c r="S1459" i="1"/>
  <c r="O1457" i="1"/>
  <c r="O1458" i="1"/>
  <c r="P1457" i="1"/>
  <c r="P1458" i="1"/>
  <c r="Q1457" i="1"/>
  <c r="Q1458" i="1"/>
  <c r="R1457" i="1"/>
  <c r="R1458" i="1"/>
  <c r="S1457" i="1"/>
  <c r="S1458" i="1"/>
  <c r="O1456" i="1"/>
  <c r="P1456" i="1"/>
  <c r="Q1456" i="1"/>
  <c r="R1456" i="1"/>
  <c r="S1456" i="1"/>
  <c r="O1455" i="1"/>
  <c r="P1455" i="1"/>
  <c r="Q1455" i="1"/>
  <c r="R1455" i="1"/>
  <c r="S1455" i="1"/>
  <c r="O1454" i="1"/>
  <c r="P1454" i="1"/>
  <c r="Q1454" i="1"/>
  <c r="R1454" i="1"/>
  <c r="S1454" i="1"/>
  <c r="O1453" i="1"/>
  <c r="P1453" i="1"/>
  <c r="Q1453" i="1"/>
  <c r="R1453" i="1"/>
  <c r="S1453" i="1"/>
  <c r="O1452" i="1"/>
  <c r="P1452" i="1"/>
  <c r="Q1452" i="1"/>
  <c r="R1452" i="1"/>
  <c r="S1452" i="1"/>
  <c r="O1451" i="1"/>
  <c r="P1451" i="1"/>
  <c r="Q1451" i="1"/>
  <c r="R1451" i="1"/>
  <c r="S1451" i="1"/>
  <c r="O1450" i="1"/>
  <c r="P1450" i="1"/>
  <c r="Q1450" i="1"/>
  <c r="R1450" i="1"/>
  <c r="S1450" i="1"/>
  <c r="O1449" i="1"/>
  <c r="P1449" i="1"/>
  <c r="Q1449" i="1"/>
  <c r="R1449" i="1"/>
  <c r="S1449" i="1"/>
  <c r="O1448" i="1"/>
  <c r="P1448" i="1"/>
  <c r="Q1448" i="1"/>
  <c r="R1448" i="1"/>
  <c r="S1448" i="1"/>
  <c r="O1447" i="1"/>
  <c r="P1447" i="1"/>
  <c r="Q1447" i="1"/>
  <c r="R1447" i="1"/>
  <c r="S1447" i="1"/>
  <c r="O1446" i="1"/>
  <c r="P1446" i="1"/>
  <c r="Q1446" i="1"/>
  <c r="R1446" i="1"/>
  <c r="S1446" i="1"/>
  <c r="O1445" i="1"/>
  <c r="P1445" i="1"/>
  <c r="Q1445" i="1"/>
  <c r="R1445" i="1"/>
  <c r="S1445" i="1"/>
  <c r="O1444" i="1"/>
  <c r="P1444" i="1"/>
  <c r="Q1444" i="1"/>
  <c r="R1444" i="1"/>
  <c r="S1444" i="1"/>
  <c r="O1443" i="1"/>
  <c r="P1443" i="1"/>
  <c r="Q1443" i="1"/>
  <c r="R1443" i="1"/>
  <c r="S1443" i="1"/>
  <c r="O1442" i="1"/>
  <c r="P1442" i="1"/>
  <c r="Q1442" i="1"/>
  <c r="R1442" i="1"/>
  <c r="S1442" i="1"/>
  <c r="O1441" i="1"/>
  <c r="P1441" i="1"/>
  <c r="Q1441" i="1"/>
  <c r="R1441" i="1"/>
  <c r="S1441" i="1"/>
  <c r="O1440" i="1"/>
  <c r="P1440" i="1"/>
  <c r="Q1440" i="1"/>
  <c r="R1440" i="1"/>
  <c r="S1440" i="1"/>
  <c r="O1439" i="1"/>
  <c r="P1439" i="1"/>
  <c r="Q1439" i="1"/>
  <c r="R1439" i="1"/>
  <c r="S1439" i="1"/>
  <c r="O1438" i="1"/>
  <c r="P1438" i="1"/>
  <c r="Q1438" i="1"/>
  <c r="R1438" i="1"/>
  <c r="S1438" i="1"/>
  <c r="O1437" i="1"/>
  <c r="P1437" i="1"/>
  <c r="Q1437" i="1"/>
  <c r="R1437" i="1"/>
  <c r="S1437" i="1"/>
  <c r="O1436" i="1"/>
  <c r="P1436" i="1"/>
  <c r="Q1436" i="1"/>
  <c r="R1436" i="1"/>
  <c r="S1436" i="1"/>
  <c r="O1435" i="1"/>
  <c r="P1435" i="1"/>
  <c r="Q1435" i="1"/>
  <c r="R1435" i="1"/>
  <c r="S1435" i="1"/>
  <c r="O1434" i="1"/>
  <c r="P1434" i="1"/>
  <c r="Q1434" i="1"/>
  <c r="R1434" i="1"/>
  <c r="S1434" i="1"/>
  <c r="O1433" i="1"/>
  <c r="P1433" i="1"/>
  <c r="Q1433" i="1"/>
  <c r="R1433" i="1"/>
  <c r="S1433" i="1"/>
  <c r="O1432" i="1"/>
  <c r="P1432" i="1"/>
  <c r="Q1432" i="1"/>
  <c r="R1432" i="1"/>
  <c r="S1432" i="1"/>
  <c r="O1431" i="1"/>
  <c r="P1431" i="1"/>
  <c r="Q1431" i="1"/>
  <c r="R1431" i="1"/>
  <c r="S1431" i="1"/>
  <c r="O1430" i="1"/>
  <c r="P1430" i="1"/>
  <c r="Q1430" i="1"/>
  <c r="R1430" i="1"/>
  <c r="S1430" i="1"/>
  <c r="O1429" i="1"/>
  <c r="P1429" i="1"/>
  <c r="Q1429" i="1"/>
  <c r="R1429" i="1"/>
  <c r="S1429" i="1"/>
  <c r="O1428" i="1"/>
  <c r="P1428" i="1"/>
  <c r="Q1428" i="1"/>
  <c r="R1428" i="1"/>
  <c r="S1428" i="1"/>
  <c r="O1427" i="1"/>
  <c r="P1427" i="1"/>
  <c r="Q1427" i="1"/>
  <c r="R1427" i="1"/>
  <c r="S1427" i="1"/>
  <c r="O1426" i="1"/>
  <c r="P1426" i="1"/>
  <c r="Q1426" i="1"/>
  <c r="R1426" i="1"/>
  <c r="S1426" i="1"/>
  <c r="O1425" i="1"/>
  <c r="P1425" i="1"/>
  <c r="Q1425" i="1"/>
  <c r="R1425" i="1"/>
  <c r="S1425" i="1"/>
  <c r="O1424" i="1"/>
  <c r="P1424" i="1"/>
  <c r="Q1424" i="1"/>
  <c r="R1424" i="1"/>
  <c r="S1424" i="1"/>
  <c r="O1423" i="1"/>
  <c r="P1423" i="1"/>
  <c r="Q1423" i="1"/>
  <c r="R1423" i="1"/>
  <c r="S1423" i="1"/>
  <c r="O1422" i="1"/>
  <c r="P1422" i="1"/>
  <c r="Q1422" i="1"/>
  <c r="R1422" i="1"/>
  <c r="S1422" i="1"/>
  <c r="O1421" i="1"/>
  <c r="P1421" i="1"/>
  <c r="Q1421" i="1"/>
  <c r="R1421" i="1"/>
  <c r="S1421" i="1"/>
  <c r="O1420" i="1"/>
  <c r="P1420" i="1"/>
  <c r="Q1420" i="1"/>
  <c r="R1420" i="1"/>
  <c r="S1420" i="1"/>
  <c r="O1419" i="1"/>
  <c r="P1419" i="1"/>
  <c r="Q1419" i="1"/>
  <c r="R1419" i="1"/>
  <c r="S1419" i="1"/>
  <c r="O1418" i="1"/>
  <c r="P1418" i="1"/>
  <c r="Q1418" i="1"/>
  <c r="R1418" i="1"/>
  <c r="S1418" i="1"/>
  <c r="O1417" i="1"/>
  <c r="P1417" i="1"/>
  <c r="Q1417" i="1"/>
  <c r="R1417" i="1"/>
  <c r="S1417" i="1"/>
  <c r="O1416" i="1"/>
  <c r="P1416" i="1"/>
  <c r="Q1416" i="1"/>
  <c r="R1416" i="1"/>
  <c r="S1416" i="1"/>
  <c r="O1415" i="1"/>
  <c r="P1415" i="1"/>
  <c r="Q1415" i="1"/>
  <c r="R1415" i="1"/>
  <c r="S1415" i="1"/>
  <c r="O1414" i="1"/>
  <c r="P1414" i="1"/>
  <c r="Q1414" i="1"/>
  <c r="R1414" i="1"/>
  <c r="S1414" i="1"/>
  <c r="O1413" i="1"/>
  <c r="P1413" i="1"/>
  <c r="Q1413" i="1"/>
  <c r="R1413" i="1"/>
  <c r="S1413" i="1"/>
  <c r="O1412" i="1"/>
  <c r="P1412" i="1"/>
  <c r="Q1412" i="1"/>
  <c r="R1412" i="1"/>
  <c r="S1412" i="1"/>
  <c r="O1411" i="1"/>
  <c r="P1411" i="1"/>
  <c r="Q1411" i="1"/>
  <c r="R1411" i="1"/>
  <c r="S1411" i="1"/>
  <c r="O1410" i="1"/>
  <c r="P1410" i="1"/>
  <c r="Q1410" i="1"/>
  <c r="R1410" i="1"/>
  <c r="S1410" i="1"/>
  <c r="O1409" i="1"/>
  <c r="P1409" i="1"/>
  <c r="Q1409" i="1"/>
  <c r="R1409" i="1"/>
  <c r="S1409" i="1"/>
  <c r="O1408" i="1"/>
  <c r="P1408" i="1"/>
  <c r="Q1408" i="1"/>
  <c r="R1408" i="1"/>
  <c r="S1408" i="1"/>
  <c r="O1407" i="1"/>
  <c r="P1407" i="1"/>
  <c r="Q1407" i="1"/>
  <c r="R1407" i="1"/>
  <c r="S1407" i="1"/>
  <c r="O1406" i="1"/>
  <c r="P1406" i="1"/>
  <c r="Q1406" i="1"/>
  <c r="R1406" i="1"/>
  <c r="S1406" i="1"/>
  <c r="O1405" i="1"/>
  <c r="P1405" i="1"/>
  <c r="Q1405" i="1"/>
  <c r="R1405" i="1"/>
  <c r="S1405" i="1"/>
  <c r="O1404" i="1"/>
  <c r="P1404" i="1"/>
  <c r="Q1404" i="1"/>
  <c r="R1404" i="1"/>
  <c r="S1404" i="1"/>
  <c r="O1403" i="1"/>
  <c r="P1403" i="1"/>
  <c r="Q1403" i="1"/>
  <c r="R1403" i="1"/>
  <c r="S1403" i="1"/>
  <c r="O1402" i="1"/>
  <c r="P1402" i="1"/>
  <c r="Q1402" i="1"/>
  <c r="R1402" i="1"/>
  <c r="S1402" i="1"/>
  <c r="O1401" i="1"/>
  <c r="P1401" i="1"/>
  <c r="Q1401" i="1"/>
  <c r="R1401" i="1"/>
  <c r="S1401" i="1"/>
  <c r="O1400" i="1"/>
  <c r="P1400" i="1"/>
  <c r="Q1400" i="1"/>
  <c r="R1400" i="1"/>
  <c r="S1400" i="1"/>
  <c r="O1398" i="1"/>
  <c r="O1399" i="1"/>
  <c r="P1398" i="1"/>
  <c r="P1399" i="1"/>
  <c r="Q1398" i="1"/>
  <c r="Q1399" i="1"/>
  <c r="R1398" i="1"/>
  <c r="R1399" i="1"/>
  <c r="S1398" i="1"/>
  <c r="S1399" i="1"/>
  <c r="O1396" i="1"/>
  <c r="O1397" i="1"/>
  <c r="P1396" i="1"/>
  <c r="P1397" i="1"/>
  <c r="Q1396" i="1"/>
  <c r="Q1397" i="1"/>
  <c r="R1396" i="1"/>
  <c r="R1397" i="1"/>
  <c r="S1396" i="1"/>
  <c r="S1397" i="1"/>
  <c r="O1395" i="1"/>
  <c r="P1395" i="1"/>
  <c r="Q1395" i="1"/>
  <c r="R1395" i="1"/>
  <c r="S1395" i="1"/>
  <c r="O1394" i="1"/>
  <c r="P1394" i="1"/>
  <c r="Q1394" i="1"/>
  <c r="R1394" i="1"/>
  <c r="S1394" i="1"/>
  <c r="O1393" i="1"/>
  <c r="P1393" i="1"/>
  <c r="Q1393" i="1"/>
  <c r="R1393" i="1"/>
  <c r="S1393" i="1"/>
  <c r="O1392" i="1"/>
  <c r="P1392" i="1"/>
  <c r="Q1392" i="1"/>
  <c r="R1392" i="1"/>
  <c r="S1392" i="1"/>
  <c r="O1391" i="1"/>
  <c r="P1391" i="1"/>
  <c r="Q1391" i="1"/>
  <c r="R1391" i="1"/>
  <c r="S1391" i="1"/>
  <c r="O1390" i="1"/>
  <c r="P1390" i="1"/>
  <c r="Q1390" i="1"/>
  <c r="R1390" i="1"/>
  <c r="S1390" i="1"/>
  <c r="O1389" i="1"/>
  <c r="P1389" i="1"/>
  <c r="Q1389" i="1"/>
  <c r="R1389" i="1"/>
  <c r="S1389" i="1"/>
  <c r="O1388" i="1"/>
  <c r="P1388" i="1"/>
  <c r="Q1388" i="1"/>
  <c r="R1388" i="1"/>
  <c r="S1388" i="1"/>
  <c r="O1387" i="1"/>
  <c r="P1387" i="1"/>
  <c r="Q1387" i="1"/>
  <c r="R1387" i="1"/>
  <c r="S1387" i="1"/>
  <c r="O1386" i="1"/>
  <c r="P1386" i="1"/>
  <c r="Q1386" i="1"/>
  <c r="R1386" i="1"/>
  <c r="S1386" i="1"/>
  <c r="O1385" i="1"/>
  <c r="P1385" i="1"/>
  <c r="Q1385" i="1"/>
  <c r="R1385" i="1"/>
  <c r="S1385" i="1"/>
  <c r="O1384" i="1"/>
  <c r="P1384" i="1"/>
  <c r="Q1384" i="1"/>
  <c r="R1384" i="1"/>
  <c r="S1384" i="1"/>
  <c r="O1383" i="1"/>
  <c r="P1383" i="1"/>
  <c r="Q1383" i="1"/>
  <c r="R1383" i="1"/>
  <c r="S1383" i="1"/>
  <c r="O1382" i="1"/>
  <c r="P1382" i="1"/>
  <c r="Q1382" i="1"/>
  <c r="R1382" i="1"/>
  <c r="S1382" i="1"/>
  <c r="O1381" i="1"/>
  <c r="P1381" i="1"/>
  <c r="Q1381" i="1"/>
  <c r="R1381" i="1"/>
  <c r="S1381" i="1"/>
  <c r="O1380" i="1"/>
  <c r="P1380" i="1"/>
  <c r="Q1380" i="1"/>
  <c r="R1380" i="1"/>
  <c r="S1380" i="1"/>
  <c r="O1379" i="1"/>
  <c r="P1379" i="1"/>
  <c r="Q1379" i="1"/>
  <c r="R1379" i="1"/>
  <c r="S1379" i="1"/>
  <c r="O1378" i="1"/>
  <c r="P1378" i="1"/>
  <c r="Q1378" i="1"/>
  <c r="R1378" i="1"/>
  <c r="S1378" i="1"/>
  <c r="O1377" i="1"/>
  <c r="P1377" i="1"/>
  <c r="Q1377" i="1"/>
  <c r="R1377" i="1"/>
  <c r="S1377" i="1"/>
  <c r="O1376" i="1"/>
  <c r="P1376" i="1"/>
  <c r="Q1376" i="1"/>
  <c r="R1376" i="1"/>
  <c r="S1376" i="1"/>
  <c r="O1375" i="1"/>
  <c r="P1375" i="1"/>
  <c r="Q1375" i="1"/>
  <c r="R1375" i="1"/>
  <c r="S1375" i="1"/>
  <c r="O1374" i="1"/>
  <c r="P1374" i="1"/>
  <c r="Q1374" i="1"/>
  <c r="R1374" i="1"/>
  <c r="S1374" i="1"/>
  <c r="O1373" i="1"/>
  <c r="P1373" i="1"/>
  <c r="Q1373" i="1"/>
  <c r="R1373" i="1"/>
  <c r="S1373" i="1"/>
  <c r="O1372" i="1"/>
  <c r="P1372" i="1"/>
  <c r="Q1372" i="1"/>
  <c r="R1372" i="1"/>
  <c r="S1372" i="1"/>
  <c r="O1371" i="1"/>
  <c r="P1371" i="1"/>
  <c r="Q1371" i="1"/>
  <c r="R1371" i="1"/>
  <c r="S1371" i="1"/>
  <c r="O1370" i="1"/>
  <c r="P1370" i="1"/>
  <c r="Q1370" i="1"/>
  <c r="R1370" i="1"/>
  <c r="S1370" i="1"/>
  <c r="O1369" i="1"/>
  <c r="P1369" i="1"/>
  <c r="Q1369" i="1"/>
  <c r="R1369" i="1"/>
  <c r="S1369" i="1"/>
  <c r="O1368" i="1"/>
  <c r="P1368" i="1"/>
  <c r="Q1368" i="1"/>
  <c r="R1368" i="1"/>
  <c r="S1368" i="1"/>
  <c r="O1367" i="1"/>
  <c r="P1367" i="1"/>
  <c r="Q1367" i="1"/>
  <c r="R1367" i="1"/>
  <c r="S1367" i="1"/>
  <c r="O1366" i="1"/>
  <c r="P1366" i="1"/>
  <c r="Q1366" i="1"/>
  <c r="R1366" i="1"/>
  <c r="S1366" i="1"/>
  <c r="O1365" i="1"/>
  <c r="P1365" i="1"/>
  <c r="Q1365" i="1"/>
  <c r="R1365" i="1"/>
  <c r="S1365" i="1"/>
  <c r="O1362" i="1"/>
  <c r="O1363" i="1"/>
  <c r="O1364" i="1"/>
  <c r="P1362" i="1"/>
  <c r="P1363" i="1"/>
  <c r="P1364" i="1"/>
  <c r="Q1362" i="1"/>
  <c r="Q1363" i="1"/>
  <c r="Q1364" i="1"/>
  <c r="R1362" i="1"/>
  <c r="R1363" i="1"/>
  <c r="R1364" i="1"/>
  <c r="S1362" i="1"/>
  <c r="S1363" i="1"/>
  <c r="S1364" i="1"/>
  <c r="O1361" i="1"/>
  <c r="P1361" i="1"/>
  <c r="Q1361" i="1"/>
  <c r="R1361" i="1"/>
  <c r="S1361" i="1"/>
  <c r="O1360" i="1"/>
  <c r="P1360" i="1"/>
  <c r="Q1360" i="1"/>
  <c r="R1360" i="1"/>
  <c r="S1360" i="1"/>
  <c r="O1359" i="1"/>
  <c r="P1359" i="1"/>
  <c r="Q1359" i="1"/>
  <c r="R1359" i="1"/>
  <c r="S1359" i="1"/>
  <c r="O1358" i="1"/>
  <c r="P1358" i="1"/>
  <c r="Q1358" i="1"/>
  <c r="R1358" i="1"/>
  <c r="S1358" i="1"/>
  <c r="O1357" i="1"/>
  <c r="P1357" i="1"/>
  <c r="Q1357" i="1"/>
  <c r="R1357" i="1"/>
  <c r="S1357" i="1"/>
  <c r="O1356" i="1"/>
  <c r="P1356" i="1"/>
  <c r="Q1356" i="1"/>
  <c r="R1356" i="1"/>
  <c r="S1356" i="1"/>
  <c r="O1349" i="1"/>
  <c r="O1350" i="1"/>
  <c r="O1351" i="1"/>
  <c r="O1352" i="1"/>
  <c r="O1353" i="1"/>
  <c r="O1354" i="1"/>
  <c r="O1355" i="1"/>
  <c r="P1349" i="1"/>
  <c r="P1350" i="1"/>
  <c r="P1351" i="1"/>
  <c r="P1352" i="1"/>
  <c r="P1353" i="1"/>
  <c r="P1354" i="1"/>
  <c r="P1355" i="1"/>
  <c r="Q1349" i="1"/>
  <c r="Q1350" i="1"/>
  <c r="Q1351" i="1"/>
  <c r="Q1352" i="1"/>
  <c r="Q1353" i="1"/>
  <c r="Q1354" i="1"/>
  <c r="Q1355" i="1"/>
  <c r="R1349" i="1"/>
  <c r="R1350" i="1"/>
  <c r="R1351" i="1"/>
  <c r="R1352" i="1"/>
  <c r="R1353" i="1"/>
  <c r="R1354" i="1"/>
  <c r="R1355" i="1"/>
  <c r="S1349" i="1"/>
  <c r="S1350" i="1"/>
  <c r="S1351" i="1"/>
  <c r="S1352" i="1"/>
  <c r="S1353" i="1"/>
  <c r="S1354" i="1"/>
  <c r="S1355" i="1"/>
  <c r="O1348" i="1"/>
  <c r="P1348" i="1"/>
  <c r="Q1348" i="1"/>
  <c r="R1348" i="1"/>
  <c r="S1348" i="1"/>
  <c r="O1347" i="1"/>
  <c r="P1347" i="1"/>
  <c r="Q1347" i="1"/>
  <c r="R1347" i="1"/>
  <c r="S1347" i="1"/>
  <c r="O1346" i="1"/>
  <c r="P1346" i="1"/>
  <c r="Q1346" i="1"/>
  <c r="R1346" i="1"/>
  <c r="S1346" i="1"/>
  <c r="O1345" i="1"/>
  <c r="P1345" i="1"/>
  <c r="Q1345" i="1"/>
  <c r="R1345" i="1"/>
  <c r="S1345" i="1"/>
  <c r="O1344" i="1"/>
  <c r="P1344" i="1"/>
  <c r="Q1344" i="1"/>
  <c r="R1344" i="1"/>
  <c r="S1344" i="1"/>
  <c r="O1343" i="1"/>
  <c r="P1343" i="1"/>
  <c r="Q1343" i="1"/>
  <c r="R1343" i="1"/>
  <c r="S1343" i="1"/>
  <c r="O1342" i="1"/>
  <c r="P1342" i="1"/>
  <c r="Q1342" i="1"/>
  <c r="R1342" i="1"/>
  <c r="S1342" i="1"/>
  <c r="O1341" i="1"/>
  <c r="P1341" i="1"/>
  <c r="Q1341" i="1"/>
  <c r="R1341" i="1"/>
  <c r="S1341" i="1"/>
  <c r="O1340" i="1"/>
  <c r="P1340" i="1"/>
  <c r="Q1340" i="1"/>
  <c r="R1340" i="1"/>
  <c r="S1340" i="1"/>
  <c r="O1339" i="1"/>
  <c r="P1339" i="1"/>
  <c r="Q1339" i="1"/>
  <c r="R1339" i="1"/>
  <c r="S1339" i="1"/>
  <c r="O1338" i="1"/>
  <c r="P1338" i="1"/>
  <c r="Q1338" i="1"/>
  <c r="R1338" i="1"/>
  <c r="S1338" i="1"/>
  <c r="O1337" i="1"/>
  <c r="P1337" i="1"/>
  <c r="Q1337" i="1"/>
  <c r="R1337" i="1"/>
  <c r="S1337" i="1"/>
  <c r="O1336" i="1"/>
  <c r="P1336" i="1"/>
  <c r="Q1336" i="1"/>
  <c r="R1336" i="1"/>
  <c r="S1336" i="1"/>
  <c r="O1335" i="1"/>
  <c r="P1335" i="1"/>
  <c r="Q1335" i="1"/>
  <c r="R1335" i="1"/>
  <c r="S1335" i="1"/>
  <c r="O1334" i="1"/>
  <c r="P1334" i="1"/>
  <c r="Q1334" i="1"/>
  <c r="R1334" i="1"/>
  <c r="S1334" i="1"/>
  <c r="O1333" i="1"/>
  <c r="P1333" i="1"/>
  <c r="Q1333" i="1"/>
  <c r="R1333" i="1"/>
  <c r="S1333" i="1"/>
  <c r="O1332" i="1"/>
  <c r="P1332" i="1"/>
  <c r="Q1332" i="1"/>
  <c r="R1332" i="1"/>
  <c r="S1332" i="1"/>
  <c r="O1331" i="1"/>
  <c r="P1331" i="1"/>
  <c r="Q1331" i="1"/>
  <c r="R1331" i="1"/>
  <c r="S1331" i="1"/>
  <c r="O1330" i="1"/>
  <c r="P1330" i="1"/>
  <c r="Q1330" i="1"/>
  <c r="R1330" i="1"/>
  <c r="S1330" i="1"/>
  <c r="O1329" i="1"/>
  <c r="P1329" i="1"/>
  <c r="Q1329" i="1"/>
  <c r="R1329" i="1"/>
  <c r="S1329" i="1"/>
  <c r="O1328" i="1"/>
  <c r="P1328" i="1"/>
  <c r="Q1328" i="1"/>
  <c r="R1328" i="1"/>
  <c r="S1328" i="1"/>
  <c r="O1324" i="1"/>
  <c r="O1325" i="1"/>
  <c r="O1326" i="1"/>
  <c r="O1327" i="1"/>
  <c r="P1324" i="1"/>
  <c r="P1325" i="1"/>
  <c r="P1326" i="1"/>
  <c r="P1327" i="1"/>
  <c r="Q1324" i="1"/>
  <c r="Q1325" i="1"/>
  <c r="Q1326" i="1"/>
  <c r="Q1327" i="1"/>
  <c r="R1324" i="1"/>
  <c r="R1325" i="1"/>
  <c r="R1326" i="1"/>
  <c r="R1327" i="1"/>
  <c r="S1324" i="1"/>
  <c r="S1325" i="1"/>
  <c r="S1326" i="1"/>
  <c r="S1327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O1311" i="1"/>
  <c r="P1311" i="1"/>
  <c r="Q1311" i="1"/>
  <c r="R1311" i="1"/>
  <c r="S1311" i="1"/>
  <c r="O1310" i="1"/>
  <c r="P1310" i="1"/>
  <c r="Q1310" i="1"/>
  <c r="R1310" i="1"/>
  <c r="S1310" i="1"/>
  <c r="O1308" i="1"/>
  <c r="O1309" i="1"/>
  <c r="P1308" i="1"/>
  <c r="P1309" i="1"/>
  <c r="Q1308" i="1"/>
  <c r="Q1309" i="1"/>
  <c r="R1308" i="1"/>
  <c r="R1309" i="1"/>
  <c r="S1308" i="1"/>
  <c r="S1309" i="1"/>
  <c r="O1306" i="1"/>
  <c r="O1307" i="1"/>
  <c r="P1306" i="1"/>
  <c r="P1307" i="1"/>
  <c r="Q1306" i="1"/>
  <c r="Q1307" i="1"/>
  <c r="R1306" i="1"/>
  <c r="R1307" i="1"/>
  <c r="S1306" i="1"/>
  <c r="S1307" i="1"/>
  <c r="O1305" i="1"/>
  <c r="P1305" i="1"/>
  <c r="Q1305" i="1"/>
  <c r="R1305" i="1"/>
  <c r="S1305" i="1"/>
  <c r="O1304" i="1"/>
  <c r="P1304" i="1"/>
  <c r="Q1304" i="1"/>
  <c r="R1304" i="1"/>
  <c r="S1304" i="1"/>
  <c r="O1303" i="1"/>
  <c r="P1303" i="1"/>
  <c r="Q1303" i="1"/>
  <c r="R1303" i="1"/>
  <c r="S1303" i="1"/>
  <c r="O1300" i="1"/>
  <c r="O1301" i="1"/>
  <c r="O1302" i="1"/>
  <c r="P1300" i="1"/>
  <c r="P1301" i="1"/>
  <c r="P1302" i="1"/>
  <c r="Q1300" i="1"/>
  <c r="Q1301" i="1"/>
  <c r="Q1302" i="1"/>
  <c r="R1300" i="1"/>
  <c r="R1301" i="1"/>
  <c r="R1302" i="1"/>
  <c r="S1300" i="1"/>
  <c r="S1301" i="1"/>
  <c r="S1302" i="1"/>
  <c r="O1299" i="1"/>
  <c r="P1299" i="1"/>
  <c r="Q1299" i="1"/>
  <c r="R1299" i="1"/>
  <c r="S1299" i="1"/>
  <c r="O1298" i="1"/>
  <c r="P1298" i="1"/>
  <c r="Q1298" i="1"/>
  <c r="R1298" i="1"/>
  <c r="S1298" i="1"/>
  <c r="O1297" i="1"/>
  <c r="P1297" i="1"/>
  <c r="Q1297" i="1"/>
  <c r="R1297" i="1"/>
  <c r="S1297" i="1"/>
  <c r="O1296" i="1"/>
  <c r="P1296" i="1"/>
  <c r="Q1296" i="1"/>
  <c r="R1296" i="1"/>
  <c r="S1296" i="1"/>
  <c r="O1295" i="1"/>
  <c r="P1295" i="1"/>
  <c r="Q1295" i="1"/>
  <c r="R1295" i="1"/>
  <c r="S1295" i="1"/>
  <c r="O1294" i="1"/>
  <c r="P1294" i="1"/>
  <c r="Q1294" i="1"/>
  <c r="R1294" i="1"/>
  <c r="S1294" i="1"/>
  <c r="O1293" i="1"/>
  <c r="P1293" i="1"/>
  <c r="Q1293" i="1"/>
  <c r="R1293" i="1"/>
  <c r="S1293" i="1"/>
  <c r="O1292" i="1"/>
  <c r="P1292" i="1"/>
  <c r="Q1292" i="1"/>
  <c r="R1292" i="1"/>
  <c r="S1292" i="1"/>
  <c r="O1291" i="1"/>
  <c r="P1291" i="1"/>
  <c r="Q1291" i="1"/>
  <c r="R1291" i="1"/>
  <c r="S1291" i="1"/>
  <c r="O1290" i="1"/>
  <c r="P1290" i="1"/>
  <c r="Q1290" i="1"/>
  <c r="R1290" i="1"/>
  <c r="S1290" i="1"/>
  <c r="O1289" i="1"/>
  <c r="P1289" i="1"/>
  <c r="Q1289" i="1"/>
  <c r="R1289" i="1"/>
  <c r="S1289" i="1"/>
  <c r="O1288" i="1"/>
  <c r="P1288" i="1"/>
  <c r="Q1288" i="1"/>
  <c r="R1288" i="1"/>
  <c r="S1288" i="1"/>
  <c r="O1286" i="1"/>
  <c r="O1287" i="1"/>
  <c r="P1286" i="1"/>
  <c r="P1287" i="1"/>
  <c r="Q1286" i="1"/>
  <c r="Q1287" i="1"/>
  <c r="R1286" i="1"/>
  <c r="R1287" i="1"/>
  <c r="S1286" i="1"/>
  <c r="S1287" i="1"/>
  <c r="O1283" i="1"/>
  <c r="O1284" i="1"/>
  <c r="O1285" i="1"/>
  <c r="P1283" i="1"/>
  <c r="P1284" i="1"/>
  <c r="P1285" i="1"/>
  <c r="Q1283" i="1"/>
  <c r="Q1284" i="1"/>
  <c r="Q1285" i="1"/>
  <c r="R1283" i="1"/>
  <c r="R1284" i="1"/>
  <c r="R1285" i="1"/>
  <c r="S1283" i="1"/>
  <c r="S1284" i="1"/>
  <c r="S1285" i="1"/>
  <c r="O1282" i="1"/>
  <c r="P1282" i="1"/>
  <c r="Q1282" i="1"/>
  <c r="R1282" i="1"/>
  <c r="S1282" i="1"/>
  <c r="O1279" i="1"/>
  <c r="O1280" i="1"/>
  <c r="O1281" i="1"/>
  <c r="P1279" i="1"/>
  <c r="P1280" i="1"/>
  <c r="P1281" i="1"/>
  <c r="Q1279" i="1"/>
  <c r="Q1280" i="1"/>
  <c r="Q1281" i="1"/>
  <c r="R1279" i="1"/>
  <c r="R1280" i="1"/>
  <c r="R1281" i="1"/>
  <c r="S1279" i="1"/>
  <c r="S1280" i="1"/>
  <c r="S1281" i="1"/>
  <c r="O1274" i="1"/>
  <c r="O1275" i="1"/>
  <c r="O1276" i="1"/>
  <c r="O1277" i="1"/>
  <c r="O1278" i="1"/>
  <c r="P1274" i="1"/>
  <c r="P1275" i="1"/>
  <c r="P1276" i="1"/>
  <c r="P1277" i="1"/>
  <c r="P1278" i="1"/>
  <c r="Q1274" i="1"/>
  <c r="Q1275" i="1"/>
  <c r="Q1276" i="1"/>
  <c r="Q1277" i="1"/>
  <c r="Q1278" i="1"/>
  <c r="R1274" i="1"/>
  <c r="R1275" i="1"/>
  <c r="R1276" i="1"/>
  <c r="R1277" i="1"/>
  <c r="R1278" i="1"/>
  <c r="S1274" i="1"/>
  <c r="S1275" i="1"/>
  <c r="S1276" i="1"/>
  <c r="S1277" i="1"/>
  <c r="S1278" i="1"/>
  <c r="O1268" i="1"/>
  <c r="O1269" i="1"/>
  <c r="O1270" i="1"/>
  <c r="O1271" i="1"/>
  <c r="O1272" i="1"/>
  <c r="O1273" i="1"/>
  <c r="P1268" i="1"/>
  <c r="P1269" i="1"/>
  <c r="P1270" i="1"/>
  <c r="P1271" i="1"/>
  <c r="P1272" i="1"/>
  <c r="P1273" i="1"/>
  <c r="Q1268" i="1"/>
  <c r="Q1269" i="1"/>
  <c r="Q1270" i="1"/>
  <c r="Q1271" i="1"/>
  <c r="Q1272" i="1"/>
  <c r="Q1273" i="1"/>
  <c r="R1268" i="1"/>
  <c r="R1269" i="1"/>
  <c r="R1270" i="1"/>
  <c r="R1271" i="1"/>
  <c r="R1272" i="1"/>
  <c r="R1273" i="1"/>
  <c r="S1268" i="1"/>
  <c r="S1269" i="1"/>
  <c r="S1270" i="1"/>
  <c r="S1271" i="1"/>
  <c r="S1272" i="1"/>
  <c r="S1273" i="1"/>
  <c r="O1267" i="1"/>
  <c r="P1267" i="1"/>
  <c r="Q1267" i="1"/>
  <c r="R1267" i="1"/>
  <c r="S1267" i="1"/>
  <c r="O1266" i="1"/>
  <c r="P1266" i="1"/>
  <c r="Q1266" i="1"/>
  <c r="R1266" i="1"/>
  <c r="S1266" i="1"/>
  <c r="O1265" i="1"/>
  <c r="P1265" i="1"/>
  <c r="Q1265" i="1"/>
  <c r="R1265" i="1"/>
  <c r="S1265" i="1"/>
  <c r="O1264" i="1"/>
  <c r="P1264" i="1"/>
  <c r="Q1264" i="1"/>
  <c r="R1264" i="1"/>
  <c r="S1264" i="1"/>
  <c r="O1263" i="1"/>
  <c r="P1263" i="1"/>
  <c r="Q1263" i="1"/>
  <c r="R1263" i="1"/>
  <c r="S1263" i="1"/>
  <c r="O1262" i="1"/>
  <c r="P1262" i="1"/>
  <c r="Q1262" i="1"/>
  <c r="R1262" i="1"/>
  <c r="S1262" i="1"/>
  <c r="O1261" i="1"/>
  <c r="P1261" i="1"/>
  <c r="Q1261" i="1"/>
  <c r="R1261" i="1"/>
  <c r="S1261" i="1"/>
  <c r="O1257" i="1"/>
  <c r="O1258" i="1"/>
  <c r="O1259" i="1"/>
  <c r="O1260" i="1"/>
  <c r="P1257" i="1"/>
  <c r="P1258" i="1"/>
  <c r="P1259" i="1"/>
  <c r="P1260" i="1"/>
  <c r="Q1257" i="1"/>
  <c r="Q1258" i="1"/>
  <c r="Q1259" i="1"/>
  <c r="Q1260" i="1"/>
  <c r="R1257" i="1"/>
  <c r="R1258" i="1"/>
  <c r="R1259" i="1"/>
  <c r="R1260" i="1"/>
  <c r="S1257" i="1"/>
  <c r="S1258" i="1"/>
  <c r="S1259" i="1"/>
  <c r="S1260" i="1"/>
  <c r="O1251" i="1"/>
  <c r="O1252" i="1"/>
  <c r="O1253" i="1"/>
  <c r="O1254" i="1"/>
  <c r="O1255" i="1"/>
  <c r="O1256" i="1"/>
  <c r="P1251" i="1"/>
  <c r="P1252" i="1"/>
  <c r="P1253" i="1"/>
  <c r="P1254" i="1"/>
  <c r="P1255" i="1"/>
  <c r="P1256" i="1"/>
  <c r="Q1251" i="1"/>
  <c r="Q1252" i="1"/>
  <c r="Q1253" i="1"/>
  <c r="Q1254" i="1"/>
  <c r="Q1255" i="1"/>
  <c r="Q1256" i="1"/>
  <c r="R1251" i="1"/>
  <c r="R1252" i="1"/>
  <c r="R1253" i="1"/>
  <c r="R1254" i="1"/>
  <c r="R1255" i="1"/>
  <c r="R1256" i="1"/>
  <c r="S1251" i="1"/>
  <c r="S1252" i="1"/>
  <c r="S1253" i="1"/>
  <c r="S1254" i="1"/>
  <c r="S1255" i="1"/>
  <c r="S1256" i="1"/>
  <c r="O1250" i="1"/>
  <c r="P1250" i="1"/>
  <c r="Q1250" i="1"/>
  <c r="R1250" i="1"/>
  <c r="S1250" i="1"/>
  <c r="O1249" i="1"/>
  <c r="P1249" i="1"/>
  <c r="Q1249" i="1"/>
  <c r="R1249" i="1"/>
  <c r="S1249" i="1"/>
  <c r="O1248" i="1"/>
  <c r="P1248" i="1"/>
  <c r="Q1248" i="1"/>
  <c r="R1248" i="1"/>
  <c r="S1248" i="1"/>
  <c r="O1247" i="1"/>
  <c r="P1247" i="1"/>
  <c r="Q1247" i="1"/>
  <c r="R1247" i="1"/>
  <c r="S1247" i="1"/>
  <c r="O1246" i="1"/>
  <c r="P1246" i="1"/>
  <c r="Q1246" i="1"/>
  <c r="R1246" i="1"/>
  <c r="S1246" i="1"/>
  <c r="O1245" i="1"/>
  <c r="P1245" i="1"/>
  <c r="Q1245" i="1"/>
  <c r="R1245" i="1"/>
  <c r="S1245" i="1"/>
  <c r="O1244" i="1"/>
  <c r="P1244" i="1"/>
  <c r="Q1244" i="1"/>
  <c r="R1244" i="1"/>
  <c r="S1244" i="1"/>
  <c r="O1243" i="1"/>
  <c r="P1243" i="1"/>
  <c r="Q1243" i="1"/>
  <c r="R1243" i="1"/>
  <c r="S1243" i="1"/>
  <c r="O1242" i="1"/>
  <c r="P1242" i="1"/>
  <c r="Q1242" i="1"/>
  <c r="R1242" i="1"/>
  <c r="S1242" i="1"/>
  <c r="O1241" i="1"/>
  <c r="P1241" i="1"/>
  <c r="Q1241" i="1"/>
  <c r="R1241" i="1"/>
  <c r="S1241" i="1"/>
  <c r="O1240" i="1"/>
  <c r="P1240" i="1"/>
  <c r="Q1240" i="1"/>
  <c r="R1240" i="1"/>
  <c r="S1240" i="1"/>
  <c r="O1239" i="1"/>
  <c r="P1239" i="1"/>
  <c r="Q1239" i="1"/>
  <c r="R1239" i="1"/>
  <c r="S1239" i="1"/>
  <c r="O1238" i="1"/>
  <c r="P1238" i="1"/>
  <c r="Q1238" i="1"/>
  <c r="R1238" i="1"/>
  <c r="S1238" i="1"/>
  <c r="O1237" i="1"/>
  <c r="P1237" i="1"/>
  <c r="Q1237" i="1"/>
  <c r="R1237" i="1"/>
  <c r="S1237" i="1"/>
  <c r="O1235" i="1"/>
  <c r="O1236" i="1"/>
  <c r="P1235" i="1"/>
  <c r="P1236" i="1"/>
  <c r="Q1235" i="1"/>
  <c r="Q1236" i="1"/>
  <c r="R1235" i="1"/>
  <c r="R1236" i="1"/>
  <c r="S1235" i="1"/>
  <c r="S1236" i="1"/>
  <c r="O1234" i="1"/>
  <c r="P1234" i="1"/>
  <c r="Q1234" i="1"/>
  <c r="R1234" i="1"/>
  <c r="S1234" i="1"/>
  <c r="O1232" i="1"/>
  <c r="O1233" i="1"/>
  <c r="P1232" i="1"/>
  <c r="P1233" i="1"/>
  <c r="Q1232" i="1"/>
  <c r="Q1233" i="1"/>
  <c r="R1232" i="1"/>
  <c r="R1233" i="1"/>
  <c r="S1232" i="1"/>
  <c r="S1233" i="1"/>
  <c r="O1231" i="1"/>
  <c r="P1231" i="1"/>
  <c r="Q1231" i="1"/>
  <c r="R1231" i="1"/>
  <c r="S1231" i="1"/>
  <c r="O1230" i="1"/>
  <c r="P1230" i="1"/>
  <c r="Q1230" i="1"/>
  <c r="R1230" i="1"/>
  <c r="S1230" i="1"/>
  <c r="O1229" i="1"/>
  <c r="P1229" i="1"/>
  <c r="Q1229" i="1"/>
  <c r="R1229" i="1"/>
  <c r="S1229" i="1"/>
  <c r="O1228" i="1"/>
  <c r="P1228" i="1"/>
  <c r="Q1228" i="1"/>
  <c r="R1228" i="1"/>
  <c r="S1228" i="1"/>
  <c r="O1227" i="1"/>
  <c r="P1227" i="1"/>
  <c r="Q1227" i="1"/>
  <c r="R1227" i="1"/>
  <c r="S1227" i="1"/>
  <c r="O1226" i="1"/>
  <c r="P1226" i="1"/>
  <c r="Q1226" i="1"/>
  <c r="R1226" i="1"/>
  <c r="S1226" i="1"/>
  <c r="O1225" i="1"/>
  <c r="P1225" i="1"/>
  <c r="Q1225" i="1"/>
  <c r="R1225" i="1"/>
  <c r="S1225" i="1"/>
  <c r="O1224" i="1"/>
  <c r="P1224" i="1"/>
  <c r="Q1224" i="1"/>
  <c r="R1224" i="1"/>
  <c r="S1224" i="1"/>
  <c r="O1223" i="1"/>
  <c r="P1223" i="1"/>
  <c r="Q1223" i="1"/>
  <c r="R1223" i="1"/>
  <c r="S1223" i="1"/>
  <c r="O1222" i="1"/>
  <c r="P1222" i="1"/>
  <c r="Q1222" i="1"/>
  <c r="R1222" i="1"/>
  <c r="S1222" i="1"/>
  <c r="O1221" i="1"/>
  <c r="P1221" i="1"/>
  <c r="Q1221" i="1"/>
  <c r="R1221" i="1"/>
  <c r="S1221" i="1"/>
  <c r="O1220" i="1"/>
  <c r="P1220" i="1"/>
  <c r="Q1220" i="1"/>
  <c r="R1220" i="1"/>
  <c r="S1220" i="1"/>
  <c r="O1219" i="1"/>
  <c r="P1219" i="1"/>
  <c r="Q1219" i="1"/>
  <c r="R1219" i="1"/>
  <c r="S1219" i="1"/>
  <c r="O1218" i="1"/>
  <c r="P1218" i="1"/>
  <c r="Q1218" i="1"/>
  <c r="R1218" i="1"/>
  <c r="S1218" i="1"/>
  <c r="O1217" i="1"/>
  <c r="P1217" i="1"/>
  <c r="Q1217" i="1"/>
  <c r="R1217" i="1"/>
  <c r="S1217" i="1"/>
  <c r="O1216" i="1"/>
  <c r="P1216" i="1"/>
  <c r="Q1216" i="1"/>
  <c r="R1216" i="1"/>
  <c r="S1216" i="1"/>
  <c r="O1215" i="1"/>
  <c r="P1215" i="1"/>
  <c r="Q1215" i="1"/>
  <c r="R1215" i="1"/>
  <c r="S1215" i="1"/>
  <c r="O1214" i="1"/>
  <c r="P1214" i="1"/>
  <c r="Q1214" i="1"/>
  <c r="R1214" i="1"/>
  <c r="S1214" i="1"/>
  <c r="O1213" i="1"/>
  <c r="P1213" i="1"/>
  <c r="Q1213" i="1"/>
  <c r="R1213" i="1"/>
  <c r="S1213" i="1"/>
  <c r="O1212" i="1"/>
  <c r="P1212" i="1"/>
  <c r="Q1212" i="1"/>
  <c r="R1212" i="1"/>
  <c r="S1212" i="1"/>
  <c r="O1211" i="1"/>
  <c r="P1211" i="1"/>
  <c r="Q1211" i="1"/>
  <c r="R1211" i="1"/>
  <c r="S1211" i="1"/>
  <c r="O1210" i="1"/>
  <c r="P1210" i="1"/>
  <c r="Q1210" i="1"/>
  <c r="R1210" i="1"/>
  <c r="S1210" i="1"/>
  <c r="O1208" i="1"/>
  <c r="O1209" i="1"/>
  <c r="P1208" i="1"/>
  <c r="P1209" i="1"/>
  <c r="Q1208" i="1"/>
  <c r="Q1209" i="1"/>
  <c r="R1208" i="1"/>
  <c r="R1209" i="1"/>
  <c r="S1208" i="1"/>
  <c r="S1209" i="1"/>
  <c r="O1207" i="1"/>
  <c r="P1207" i="1"/>
  <c r="Q1207" i="1"/>
  <c r="R1207" i="1"/>
  <c r="S1207" i="1"/>
  <c r="O1206" i="1"/>
  <c r="P1206" i="1"/>
  <c r="Q1206" i="1"/>
  <c r="R1206" i="1"/>
  <c r="S1206" i="1"/>
  <c r="O1205" i="1"/>
  <c r="P1205" i="1"/>
  <c r="Q1205" i="1"/>
  <c r="R1205" i="1"/>
  <c r="S1205" i="1"/>
  <c r="O1204" i="1"/>
  <c r="P1204" i="1"/>
  <c r="Q1204" i="1"/>
  <c r="R1204" i="1"/>
  <c r="S1204" i="1"/>
  <c r="O1203" i="1"/>
  <c r="P1203" i="1"/>
  <c r="Q1203" i="1"/>
  <c r="R1203" i="1"/>
  <c r="S1203" i="1"/>
  <c r="O1202" i="1"/>
  <c r="P1202" i="1"/>
  <c r="Q1202" i="1"/>
  <c r="R1202" i="1"/>
  <c r="S1202" i="1"/>
  <c r="O1201" i="1"/>
  <c r="P1201" i="1"/>
  <c r="Q1201" i="1"/>
  <c r="R1201" i="1"/>
  <c r="S1201" i="1"/>
  <c r="O1200" i="1"/>
  <c r="P1200" i="1"/>
  <c r="Q1200" i="1"/>
  <c r="R1200" i="1"/>
  <c r="S1200" i="1"/>
  <c r="O1199" i="1"/>
  <c r="P1199" i="1"/>
  <c r="Q1199" i="1"/>
  <c r="R1199" i="1"/>
  <c r="S1199" i="1"/>
  <c r="O1198" i="1"/>
  <c r="P1198" i="1"/>
  <c r="Q1198" i="1"/>
  <c r="R1198" i="1"/>
  <c r="S1198" i="1"/>
  <c r="O1192" i="1"/>
  <c r="O1193" i="1"/>
  <c r="O1194" i="1"/>
  <c r="O1195" i="1"/>
  <c r="O1196" i="1"/>
  <c r="O1197" i="1"/>
  <c r="P1192" i="1"/>
  <c r="P1193" i="1"/>
  <c r="P1194" i="1"/>
  <c r="P1195" i="1"/>
  <c r="P1196" i="1"/>
  <c r="P1197" i="1"/>
  <c r="Q1192" i="1"/>
  <c r="Q1193" i="1"/>
  <c r="Q1194" i="1"/>
  <c r="Q1195" i="1"/>
  <c r="Q1196" i="1"/>
  <c r="Q1197" i="1"/>
  <c r="R1192" i="1"/>
  <c r="R1193" i="1"/>
  <c r="R1194" i="1"/>
  <c r="R1195" i="1"/>
  <c r="R1196" i="1"/>
  <c r="R1197" i="1"/>
  <c r="S1192" i="1"/>
  <c r="S1193" i="1"/>
  <c r="S1194" i="1"/>
  <c r="S1195" i="1"/>
  <c r="S1196" i="1"/>
  <c r="S1197" i="1"/>
  <c r="O1191" i="1"/>
  <c r="P1191" i="1"/>
  <c r="Q1191" i="1"/>
  <c r="R1191" i="1"/>
  <c r="S1191" i="1"/>
  <c r="O1190" i="1"/>
  <c r="P1190" i="1"/>
  <c r="Q1190" i="1"/>
  <c r="R1190" i="1"/>
  <c r="S1190" i="1"/>
  <c r="O1189" i="1"/>
  <c r="P1189" i="1"/>
  <c r="Q1189" i="1"/>
  <c r="R1189" i="1"/>
  <c r="S1189" i="1"/>
  <c r="O1188" i="1"/>
  <c r="P1188" i="1"/>
  <c r="Q1188" i="1"/>
  <c r="R1188" i="1"/>
  <c r="S1188" i="1"/>
  <c r="O1187" i="1"/>
  <c r="P1187" i="1"/>
  <c r="Q1187" i="1"/>
  <c r="R1187" i="1"/>
  <c r="S1187" i="1"/>
  <c r="O1186" i="1"/>
  <c r="P1186" i="1"/>
  <c r="Q1186" i="1"/>
  <c r="R1186" i="1"/>
  <c r="S1186" i="1"/>
  <c r="O1184" i="1"/>
  <c r="O1185" i="1"/>
  <c r="P1184" i="1"/>
  <c r="P1185" i="1"/>
  <c r="Q1184" i="1"/>
  <c r="Q1185" i="1"/>
  <c r="R1184" i="1"/>
  <c r="R1185" i="1"/>
  <c r="S1184" i="1"/>
  <c r="S1185" i="1"/>
  <c r="O1183" i="1"/>
  <c r="P1183" i="1"/>
  <c r="Q1183" i="1"/>
  <c r="R1183" i="1"/>
  <c r="S1183" i="1"/>
  <c r="O1182" i="1"/>
  <c r="P1182" i="1"/>
  <c r="Q1182" i="1"/>
  <c r="R1182" i="1"/>
  <c r="S1182" i="1"/>
  <c r="O1181" i="1"/>
  <c r="P1181" i="1"/>
  <c r="Q1181" i="1"/>
  <c r="R1181" i="1"/>
  <c r="S1181" i="1"/>
  <c r="O1180" i="1"/>
  <c r="P1180" i="1"/>
  <c r="Q1180" i="1"/>
  <c r="R1180" i="1"/>
  <c r="S1180" i="1"/>
  <c r="O1179" i="1"/>
  <c r="P1179" i="1"/>
  <c r="Q1179" i="1"/>
  <c r="R1179" i="1"/>
  <c r="S1179" i="1"/>
  <c r="O1178" i="1"/>
  <c r="P1178" i="1"/>
  <c r="Q1178" i="1"/>
  <c r="R1178" i="1"/>
  <c r="S1178" i="1"/>
  <c r="O1177" i="1"/>
  <c r="P1177" i="1"/>
  <c r="Q1177" i="1"/>
  <c r="R1177" i="1"/>
  <c r="S1177" i="1"/>
  <c r="O1176" i="1"/>
  <c r="P1176" i="1"/>
  <c r="Q1176" i="1"/>
  <c r="R1176" i="1"/>
  <c r="S1176" i="1"/>
  <c r="O1175" i="1"/>
  <c r="P1175" i="1"/>
  <c r="Q1175" i="1"/>
  <c r="R1175" i="1"/>
  <c r="S1175" i="1"/>
  <c r="O1174" i="1"/>
  <c r="P1174" i="1"/>
  <c r="Q1174" i="1"/>
  <c r="R1174" i="1"/>
  <c r="S1174" i="1"/>
  <c r="O1173" i="1"/>
  <c r="P1173" i="1"/>
  <c r="Q1173" i="1"/>
  <c r="R1173" i="1"/>
  <c r="S1173" i="1"/>
  <c r="O1172" i="1"/>
  <c r="P1172" i="1"/>
  <c r="Q1172" i="1"/>
  <c r="R1172" i="1"/>
  <c r="S1172" i="1"/>
  <c r="O1171" i="1"/>
  <c r="P1171" i="1"/>
  <c r="Q1171" i="1"/>
  <c r="R1171" i="1"/>
  <c r="S1171" i="1"/>
  <c r="O1169" i="1"/>
  <c r="O1170" i="1"/>
  <c r="P1169" i="1"/>
  <c r="P1170" i="1"/>
  <c r="Q1169" i="1"/>
  <c r="Q1170" i="1"/>
  <c r="R1169" i="1"/>
  <c r="R1170" i="1"/>
  <c r="S1169" i="1"/>
  <c r="S1170" i="1"/>
  <c r="O1168" i="1"/>
  <c r="P1168" i="1"/>
  <c r="Q1168" i="1"/>
  <c r="R1168" i="1"/>
  <c r="S1168" i="1"/>
  <c r="O1167" i="1"/>
  <c r="P1167" i="1"/>
  <c r="Q1167" i="1"/>
  <c r="R1167" i="1"/>
  <c r="S1167" i="1"/>
  <c r="O1166" i="1"/>
  <c r="P1166" i="1"/>
  <c r="Q1166" i="1"/>
  <c r="R1166" i="1"/>
  <c r="S1166" i="1"/>
  <c r="O1164" i="1"/>
  <c r="O1165" i="1"/>
  <c r="P1164" i="1"/>
  <c r="P1165" i="1"/>
  <c r="Q1164" i="1"/>
  <c r="Q1165" i="1"/>
  <c r="R1164" i="1"/>
  <c r="R1165" i="1"/>
  <c r="S1164" i="1"/>
  <c r="S1165" i="1"/>
  <c r="O1161" i="1"/>
  <c r="O1162" i="1"/>
  <c r="O1163" i="1"/>
  <c r="P1161" i="1"/>
  <c r="P1162" i="1"/>
  <c r="P1163" i="1"/>
  <c r="Q1161" i="1"/>
  <c r="Q1162" i="1"/>
  <c r="Q1163" i="1"/>
  <c r="R1161" i="1"/>
  <c r="R1162" i="1"/>
  <c r="R1163" i="1"/>
  <c r="S1161" i="1"/>
  <c r="S1162" i="1"/>
  <c r="S1163" i="1"/>
  <c r="O1160" i="1"/>
  <c r="P1160" i="1"/>
  <c r="Q1160" i="1"/>
  <c r="R1160" i="1"/>
  <c r="S1160" i="1"/>
  <c r="O1159" i="1"/>
  <c r="P1159" i="1"/>
  <c r="Q1159" i="1"/>
  <c r="R1159" i="1"/>
  <c r="S1159" i="1"/>
  <c r="O1157" i="1"/>
  <c r="O1158" i="1"/>
  <c r="P1157" i="1"/>
  <c r="P1158" i="1"/>
  <c r="Q1157" i="1"/>
  <c r="Q1158" i="1"/>
  <c r="R1157" i="1"/>
  <c r="R1158" i="1"/>
  <c r="S1157" i="1"/>
  <c r="S1158" i="1"/>
  <c r="O1156" i="1"/>
  <c r="P1156" i="1"/>
  <c r="Q1156" i="1"/>
  <c r="R1156" i="1"/>
  <c r="S1156" i="1"/>
  <c r="O1155" i="1"/>
  <c r="P1155" i="1"/>
  <c r="Q1155" i="1"/>
  <c r="R1155" i="1"/>
  <c r="S1155" i="1"/>
  <c r="O1154" i="1"/>
  <c r="P1154" i="1"/>
  <c r="Q1154" i="1"/>
  <c r="R1154" i="1"/>
  <c r="S1154" i="1"/>
  <c r="O1145" i="1"/>
  <c r="O1146" i="1"/>
  <c r="O1147" i="1"/>
  <c r="O1148" i="1"/>
  <c r="O1149" i="1"/>
  <c r="O1150" i="1"/>
  <c r="O1151" i="1"/>
  <c r="O1152" i="1"/>
  <c r="O1153" i="1"/>
  <c r="P1145" i="1"/>
  <c r="P1146" i="1"/>
  <c r="P1147" i="1"/>
  <c r="P1148" i="1"/>
  <c r="P1149" i="1"/>
  <c r="P1150" i="1"/>
  <c r="P1151" i="1"/>
  <c r="P1152" i="1"/>
  <c r="P1153" i="1"/>
  <c r="Q1145" i="1"/>
  <c r="Q1146" i="1"/>
  <c r="Q1147" i="1"/>
  <c r="Q1148" i="1"/>
  <c r="Q1149" i="1"/>
  <c r="Q1150" i="1"/>
  <c r="Q1151" i="1"/>
  <c r="Q1152" i="1"/>
  <c r="Q1153" i="1"/>
  <c r="R1145" i="1"/>
  <c r="R1146" i="1"/>
  <c r="R1147" i="1"/>
  <c r="R1148" i="1"/>
  <c r="R1149" i="1"/>
  <c r="R1150" i="1"/>
  <c r="R1151" i="1"/>
  <c r="R1152" i="1"/>
  <c r="R1153" i="1"/>
  <c r="S1145" i="1"/>
  <c r="S1146" i="1"/>
  <c r="S1147" i="1"/>
  <c r="S1148" i="1"/>
  <c r="S1149" i="1"/>
  <c r="S1150" i="1"/>
  <c r="S1151" i="1"/>
  <c r="S1152" i="1"/>
  <c r="S1153" i="1"/>
  <c r="O1144" i="1"/>
  <c r="P1144" i="1"/>
  <c r="Q1144" i="1"/>
  <c r="R1144" i="1"/>
  <c r="S1144" i="1"/>
  <c r="O1140" i="1"/>
  <c r="O1141" i="1"/>
  <c r="O1142" i="1"/>
  <c r="O1143" i="1"/>
  <c r="P1140" i="1"/>
  <c r="P1141" i="1"/>
  <c r="P1142" i="1"/>
  <c r="P1143" i="1"/>
  <c r="Q1140" i="1"/>
  <c r="Q1141" i="1"/>
  <c r="Q1142" i="1"/>
  <c r="Q1143" i="1"/>
  <c r="R1140" i="1"/>
  <c r="R1141" i="1"/>
  <c r="R1142" i="1"/>
  <c r="R1143" i="1"/>
  <c r="S1140" i="1"/>
  <c r="S1141" i="1"/>
  <c r="S1142" i="1"/>
  <c r="S1143" i="1"/>
  <c r="O1139" i="1"/>
  <c r="P1139" i="1"/>
  <c r="Q1139" i="1"/>
  <c r="R1139" i="1"/>
  <c r="S1139" i="1"/>
  <c r="O1137" i="1"/>
  <c r="O1138" i="1"/>
  <c r="P1137" i="1"/>
  <c r="P1138" i="1"/>
  <c r="Q1137" i="1"/>
  <c r="Q1138" i="1"/>
  <c r="R1137" i="1"/>
  <c r="R1138" i="1"/>
  <c r="S1137" i="1"/>
  <c r="S1138" i="1"/>
  <c r="O1135" i="1"/>
  <c r="O1136" i="1"/>
  <c r="P1135" i="1"/>
  <c r="P1136" i="1"/>
  <c r="Q1135" i="1"/>
  <c r="Q1136" i="1"/>
  <c r="R1135" i="1"/>
  <c r="R1136" i="1"/>
  <c r="S1135" i="1"/>
  <c r="S1136" i="1"/>
  <c r="O1134" i="1"/>
  <c r="P1134" i="1"/>
  <c r="Q1134" i="1"/>
  <c r="R1134" i="1"/>
  <c r="S1134" i="1"/>
  <c r="O1133" i="1"/>
  <c r="P1133" i="1"/>
  <c r="Q1133" i="1"/>
  <c r="R1133" i="1"/>
  <c r="S1133" i="1"/>
  <c r="O1132" i="1"/>
  <c r="P1132" i="1"/>
  <c r="Q1132" i="1"/>
  <c r="R1132" i="1"/>
  <c r="S1132" i="1"/>
  <c r="O1131" i="1"/>
  <c r="P1131" i="1"/>
  <c r="Q1131" i="1"/>
  <c r="R1131" i="1"/>
  <c r="S1131" i="1"/>
  <c r="O1130" i="1"/>
  <c r="P1130" i="1"/>
  <c r="Q1130" i="1"/>
  <c r="R1130" i="1"/>
  <c r="S1130" i="1"/>
  <c r="O1129" i="1"/>
  <c r="P1129" i="1"/>
  <c r="Q1129" i="1"/>
  <c r="R1129" i="1"/>
  <c r="S1129" i="1"/>
  <c r="O1128" i="1"/>
  <c r="P1128" i="1"/>
  <c r="Q1128" i="1"/>
  <c r="R1128" i="1"/>
  <c r="S1128" i="1"/>
  <c r="O1127" i="1"/>
  <c r="P1127" i="1"/>
  <c r="Q1127" i="1"/>
  <c r="R1127" i="1"/>
  <c r="S1127" i="1"/>
  <c r="O1126" i="1"/>
  <c r="P1126" i="1"/>
  <c r="Q1126" i="1"/>
  <c r="R1126" i="1"/>
  <c r="S1126" i="1"/>
  <c r="O1125" i="1"/>
  <c r="P1125" i="1"/>
  <c r="Q1125" i="1"/>
  <c r="R1125" i="1"/>
  <c r="S1125" i="1"/>
  <c r="O1124" i="1"/>
  <c r="P1124" i="1"/>
  <c r="Q1124" i="1"/>
  <c r="R1124" i="1"/>
  <c r="S1124" i="1"/>
  <c r="O1123" i="1"/>
  <c r="P1123" i="1"/>
  <c r="Q1123" i="1"/>
  <c r="R1123" i="1"/>
  <c r="S1123" i="1"/>
  <c r="O1121" i="1"/>
  <c r="O1122" i="1"/>
  <c r="P1121" i="1"/>
  <c r="P1122" i="1"/>
  <c r="Q1121" i="1"/>
  <c r="Q1122" i="1"/>
  <c r="R1121" i="1"/>
  <c r="R1122" i="1"/>
  <c r="S1121" i="1"/>
  <c r="S1122" i="1"/>
  <c r="O1115" i="1"/>
  <c r="O1116" i="1"/>
  <c r="O1117" i="1"/>
  <c r="O1118" i="1"/>
  <c r="O1119" i="1"/>
  <c r="O1120" i="1"/>
  <c r="P1115" i="1"/>
  <c r="P1116" i="1"/>
  <c r="P1117" i="1"/>
  <c r="P1118" i="1"/>
  <c r="P1119" i="1"/>
  <c r="P1120" i="1"/>
  <c r="Q1115" i="1"/>
  <c r="Q1116" i="1"/>
  <c r="Q1117" i="1"/>
  <c r="Q1118" i="1"/>
  <c r="Q1119" i="1"/>
  <c r="Q1120" i="1"/>
  <c r="R1115" i="1"/>
  <c r="R1116" i="1"/>
  <c r="R1117" i="1"/>
  <c r="R1118" i="1"/>
  <c r="R1119" i="1"/>
  <c r="R1120" i="1"/>
  <c r="S1115" i="1"/>
  <c r="S1116" i="1"/>
  <c r="S1117" i="1"/>
  <c r="S1118" i="1"/>
  <c r="S1119" i="1"/>
  <c r="S1120" i="1"/>
  <c r="O1114" i="1"/>
  <c r="P1114" i="1"/>
  <c r="Q1114" i="1"/>
  <c r="R1114" i="1"/>
  <c r="S1114" i="1"/>
  <c r="O1113" i="1"/>
  <c r="P1113" i="1"/>
  <c r="Q1113" i="1"/>
  <c r="R1113" i="1"/>
  <c r="S1113" i="1"/>
  <c r="O1112" i="1"/>
  <c r="P1112" i="1"/>
  <c r="Q1112" i="1"/>
  <c r="R1112" i="1"/>
  <c r="S1112" i="1"/>
  <c r="O1111" i="1"/>
  <c r="P1111" i="1"/>
  <c r="Q1111" i="1"/>
  <c r="R1111" i="1"/>
  <c r="S1111" i="1"/>
  <c r="O1110" i="1"/>
  <c r="P1110" i="1"/>
  <c r="Q1110" i="1"/>
  <c r="R1110" i="1"/>
  <c r="S1110" i="1"/>
  <c r="O1109" i="1"/>
  <c r="P1109" i="1"/>
  <c r="Q1109" i="1"/>
  <c r="R1109" i="1"/>
  <c r="S1109" i="1"/>
  <c r="O1108" i="1"/>
  <c r="P1108" i="1"/>
  <c r="Q1108" i="1"/>
  <c r="R1108" i="1"/>
  <c r="S1108" i="1"/>
  <c r="O1107" i="1"/>
  <c r="P1107" i="1"/>
  <c r="Q1107" i="1"/>
  <c r="R1107" i="1"/>
  <c r="S1107" i="1"/>
  <c r="O1106" i="1"/>
  <c r="P1106" i="1"/>
  <c r="Q1106" i="1"/>
  <c r="R1106" i="1"/>
  <c r="S1106" i="1"/>
  <c r="O1105" i="1"/>
  <c r="P1105" i="1"/>
  <c r="Q1105" i="1"/>
  <c r="R1105" i="1"/>
  <c r="S1105" i="1"/>
  <c r="O1104" i="1"/>
  <c r="P1104" i="1"/>
  <c r="Q1104" i="1"/>
  <c r="R1104" i="1"/>
  <c r="S1104" i="1"/>
  <c r="O1103" i="1"/>
  <c r="P1103" i="1"/>
  <c r="Q1103" i="1"/>
  <c r="R1103" i="1"/>
  <c r="S1103" i="1"/>
  <c r="O1102" i="1"/>
  <c r="P1102" i="1"/>
  <c r="Q1102" i="1"/>
  <c r="R1102" i="1"/>
  <c r="S1102" i="1"/>
  <c r="O1101" i="1"/>
  <c r="P1101" i="1"/>
  <c r="Q1101" i="1"/>
  <c r="R1101" i="1"/>
  <c r="S1101" i="1"/>
  <c r="O1100" i="1"/>
  <c r="P1100" i="1"/>
  <c r="Q1100" i="1"/>
  <c r="R1100" i="1"/>
  <c r="S1100" i="1"/>
  <c r="O1099" i="1"/>
  <c r="P1099" i="1"/>
  <c r="Q1099" i="1"/>
  <c r="R1099" i="1"/>
  <c r="S1099" i="1"/>
  <c r="O1098" i="1"/>
  <c r="P1098" i="1"/>
  <c r="Q1098" i="1"/>
  <c r="R1098" i="1"/>
  <c r="S1098" i="1"/>
  <c r="O1097" i="1"/>
  <c r="P1097" i="1"/>
  <c r="Q1097" i="1"/>
  <c r="R1097" i="1"/>
  <c r="S1097" i="1"/>
  <c r="O1096" i="1"/>
  <c r="P1096" i="1"/>
  <c r="Q1096" i="1"/>
  <c r="R1096" i="1"/>
  <c r="S1096" i="1"/>
  <c r="O1095" i="1"/>
  <c r="P1095" i="1"/>
  <c r="Q1095" i="1"/>
  <c r="R1095" i="1"/>
  <c r="S1095" i="1"/>
  <c r="O1094" i="1"/>
  <c r="P1094" i="1"/>
  <c r="Q1094" i="1"/>
  <c r="R1094" i="1"/>
  <c r="S1094" i="1"/>
  <c r="O1093" i="1"/>
  <c r="P1093" i="1"/>
  <c r="Q1093" i="1"/>
  <c r="R1093" i="1"/>
  <c r="S1093" i="1"/>
  <c r="O1092" i="1"/>
  <c r="P1092" i="1"/>
  <c r="Q1092" i="1"/>
  <c r="R1092" i="1"/>
  <c r="S1092" i="1"/>
  <c r="O1090" i="1"/>
  <c r="O1091" i="1"/>
  <c r="P1090" i="1"/>
  <c r="P1091" i="1"/>
  <c r="Q1090" i="1"/>
  <c r="Q1091" i="1"/>
  <c r="R1090" i="1"/>
  <c r="R1091" i="1"/>
  <c r="S1090" i="1"/>
  <c r="S1091" i="1"/>
  <c r="O1089" i="1"/>
  <c r="P1089" i="1"/>
  <c r="Q1089" i="1"/>
  <c r="R1089" i="1"/>
  <c r="S1089" i="1"/>
  <c r="O1088" i="1"/>
  <c r="P1088" i="1"/>
  <c r="Q1088" i="1"/>
  <c r="R1088" i="1"/>
  <c r="S1088" i="1"/>
  <c r="O1087" i="1"/>
  <c r="P1087" i="1"/>
  <c r="Q1087" i="1"/>
  <c r="R1087" i="1"/>
  <c r="S1087" i="1"/>
  <c r="P1086" i="1"/>
  <c r="Q1086" i="1"/>
  <c r="R1086" i="1"/>
  <c r="S1086" i="1"/>
  <c r="O1086" i="1"/>
  <c r="O1085" i="1"/>
  <c r="P1085" i="1"/>
  <c r="Q1085" i="1"/>
  <c r="R1085" i="1"/>
  <c r="S1085" i="1"/>
  <c r="O1084" i="1"/>
  <c r="P1084" i="1"/>
  <c r="Q1084" i="1"/>
  <c r="R1084" i="1"/>
  <c r="S1084" i="1"/>
  <c r="O1083" i="1"/>
  <c r="P1083" i="1"/>
  <c r="Q1083" i="1"/>
  <c r="R1083" i="1"/>
  <c r="S1083" i="1"/>
  <c r="O1082" i="1"/>
  <c r="P1082" i="1"/>
  <c r="Q1082" i="1"/>
  <c r="R1082" i="1"/>
  <c r="S1082" i="1"/>
  <c r="O1081" i="1"/>
  <c r="P1081" i="1"/>
  <c r="Q1081" i="1"/>
  <c r="R1081" i="1"/>
  <c r="S1081" i="1"/>
  <c r="O1080" i="1"/>
  <c r="P1080" i="1"/>
  <c r="Q1080" i="1"/>
  <c r="R1080" i="1"/>
  <c r="S1080" i="1"/>
  <c r="O1079" i="1"/>
  <c r="P1079" i="1"/>
  <c r="Q1079" i="1"/>
  <c r="R1079" i="1"/>
  <c r="S1079" i="1"/>
  <c r="O1078" i="1"/>
  <c r="P1078" i="1"/>
  <c r="Q1078" i="1"/>
  <c r="R1078" i="1"/>
  <c r="S1078" i="1"/>
  <c r="O1077" i="1"/>
  <c r="P1077" i="1"/>
  <c r="Q1077" i="1"/>
  <c r="R1077" i="1"/>
  <c r="S1077" i="1"/>
  <c r="O1076" i="1"/>
  <c r="P1076" i="1"/>
  <c r="Q1076" i="1"/>
  <c r="R1076" i="1"/>
  <c r="S1076" i="1"/>
  <c r="O1075" i="1"/>
  <c r="P1075" i="1"/>
  <c r="Q1075" i="1"/>
  <c r="R1075" i="1"/>
  <c r="S1075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O1056" i="1"/>
  <c r="P1056" i="1"/>
  <c r="Q1056" i="1"/>
  <c r="R1056" i="1"/>
  <c r="S1056" i="1"/>
  <c r="O1055" i="1"/>
  <c r="P1055" i="1"/>
  <c r="Q1055" i="1"/>
  <c r="R1055" i="1"/>
  <c r="S1055" i="1"/>
  <c r="O1054" i="1"/>
  <c r="P1054" i="1"/>
  <c r="Q1054" i="1"/>
  <c r="R1054" i="1"/>
  <c r="S1054" i="1"/>
  <c r="O1053" i="1"/>
  <c r="P1053" i="1"/>
  <c r="Q1053" i="1"/>
  <c r="R1053" i="1"/>
  <c r="S1053" i="1"/>
  <c r="O1052" i="1"/>
  <c r="P1052" i="1"/>
  <c r="Q1052" i="1"/>
  <c r="R1052" i="1"/>
  <c r="S1052" i="1"/>
  <c r="O1051" i="1"/>
  <c r="P1051" i="1"/>
  <c r="Q1051" i="1"/>
  <c r="R1051" i="1"/>
  <c r="S1051" i="1"/>
  <c r="O1050" i="1"/>
  <c r="P1050" i="1"/>
  <c r="Q1050" i="1"/>
  <c r="R1050" i="1"/>
  <c r="S1050" i="1"/>
  <c r="O1046" i="1"/>
  <c r="O1047" i="1"/>
  <c r="O1048" i="1"/>
  <c r="O1049" i="1"/>
  <c r="P1046" i="1"/>
  <c r="P1047" i="1"/>
  <c r="P1048" i="1"/>
  <c r="P1049" i="1"/>
  <c r="Q1046" i="1"/>
  <c r="Q1047" i="1"/>
  <c r="Q1048" i="1"/>
  <c r="Q1049" i="1"/>
  <c r="R1046" i="1"/>
  <c r="R1047" i="1"/>
  <c r="R1048" i="1"/>
  <c r="R1049" i="1"/>
  <c r="S1046" i="1"/>
  <c r="S1047" i="1"/>
  <c r="S1048" i="1"/>
  <c r="S1049" i="1"/>
  <c r="O1045" i="1"/>
  <c r="P1045" i="1"/>
  <c r="Q1045" i="1"/>
  <c r="R1045" i="1"/>
  <c r="S1045" i="1"/>
  <c r="O1044" i="1"/>
  <c r="P1044" i="1"/>
  <c r="Q1044" i="1"/>
  <c r="R1044" i="1"/>
  <c r="S1044" i="1"/>
  <c r="O1043" i="1"/>
  <c r="P1043" i="1"/>
  <c r="Q1043" i="1"/>
  <c r="R1043" i="1"/>
  <c r="S1043" i="1"/>
  <c r="O1042" i="1"/>
  <c r="P1042" i="1"/>
  <c r="Q1042" i="1"/>
  <c r="R1042" i="1"/>
  <c r="S1042" i="1"/>
  <c r="O1041" i="1"/>
  <c r="P1041" i="1"/>
  <c r="Q1041" i="1"/>
  <c r="R1041" i="1"/>
  <c r="S1041" i="1"/>
  <c r="O1040" i="1"/>
  <c r="P1040" i="1"/>
  <c r="Q1040" i="1"/>
  <c r="R1040" i="1"/>
  <c r="S1040" i="1"/>
  <c r="O1037" i="1"/>
  <c r="O1038" i="1"/>
  <c r="O1039" i="1"/>
  <c r="P1037" i="1"/>
  <c r="P1038" i="1"/>
  <c r="P1039" i="1"/>
  <c r="Q1037" i="1"/>
  <c r="Q1038" i="1"/>
  <c r="Q1039" i="1"/>
  <c r="R1037" i="1"/>
  <c r="R1038" i="1"/>
  <c r="R1039" i="1"/>
  <c r="S1037" i="1"/>
  <c r="S1038" i="1"/>
  <c r="S1039" i="1"/>
  <c r="O1036" i="1"/>
  <c r="P1036" i="1"/>
  <c r="Q1036" i="1"/>
  <c r="R1036" i="1"/>
  <c r="S1036" i="1"/>
  <c r="O1035" i="1"/>
  <c r="P1035" i="1"/>
  <c r="Q1035" i="1"/>
  <c r="R1035" i="1"/>
  <c r="S1035" i="1"/>
  <c r="O1034" i="1"/>
  <c r="P1034" i="1"/>
  <c r="Q1034" i="1"/>
  <c r="R1034" i="1"/>
  <c r="S1034" i="1"/>
  <c r="O1033" i="1"/>
  <c r="P1033" i="1"/>
  <c r="Q1033" i="1"/>
  <c r="R1033" i="1"/>
  <c r="S1033" i="1"/>
  <c r="O1031" i="1"/>
  <c r="O1032" i="1"/>
  <c r="P1031" i="1"/>
  <c r="P1032" i="1"/>
  <c r="Q1031" i="1"/>
  <c r="Q1032" i="1"/>
  <c r="R1031" i="1"/>
  <c r="R1032" i="1"/>
  <c r="S1031" i="1"/>
  <c r="S1032" i="1"/>
  <c r="O1030" i="1"/>
  <c r="P1030" i="1"/>
  <c r="Q1030" i="1"/>
  <c r="R1030" i="1"/>
  <c r="S1030" i="1"/>
  <c r="O1029" i="1"/>
  <c r="P1029" i="1"/>
  <c r="Q1029" i="1"/>
  <c r="R1029" i="1"/>
  <c r="S1029" i="1"/>
  <c r="O1028" i="1"/>
  <c r="P1028" i="1"/>
  <c r="Q1028" i="1"/>
  <c r="R1028" i="1"/>
  <c r="S1028" i="1"/>
  <c r="O1027" i="1"/>
  <c r="P1027" i="1"/>
  <c r="Q1027" i="1"/>
  <c r="R1027" i="1"/>
  <c r="S1027" i="1"/>
  <c r="O1024" i="1"/>
  <c r="O1025" i="1"/>
  <c r="O1026" i="1"/>
  <c r="P1024" i="1"/>
  <c r="P1025" i="1"/>
  <c r="P1026" i="1"/>
  <c r="Q1024" i="1"/>
  <c r="Q1025" i="1"/>
  <c r="Q1026" i="1"/>
  <c r="R1024" i="1"/>
  <c r="R1025" i="1"/>
  <c r="R1026" i="1"/>
  <c r="S1024" i="1"/>
  <c r="S1025" i="1"/>
  <c r="S1026" i="1"/>
  <c r="O1023" i="1"/>
  <c r="P1023" i="1"/>
  <c r="Q1023" i="1"/>
  <c r="R1023" i="1"/>
  <c r="S1023" i="1"/>
  <c r="O1022" i="1"/>
  <c r="P1022" i="1"/>
  <c r="Q1022" i="1"/>
  <c r="R1022" i="1"/>
  <c r="S1022" i="1"/>
  <c r="O1021" i="1"/>
  <c r="P1021" i="1"/>
  <c r="Q1021" i="1"/>
  <c r="R1021" i="1"/>
  <c r="S1021" i="1"/>
  <c r="O1020" i="1"/>
  <c r="P1020" i="1"/>
  <c r="Q1020" i="1"/>
  <c r="R1020" i="1"/>
  <c r="S1020" i="1"/>
  <c r="O1019" i="1"/>
  <c r="P1019" i="1"/>
  <c r="Q1019" i="1"/>
  <c r="R1019" i="1"/>
  <c r="S1019" i="1"/>
  <c r="O1018" i="1"/>
  <c r="P1018" i="1"/>
  <c r="Q1018" i="1"/>
  <c r="R1018" i="1"/>
  <c r="S1018" i="1"/>
  <c r="O1017" i="1"/>
  <c r="P1017" i="1"/>
  <c r="Q1017" i="1"/>
  <c r="R1017" i="1"/>
  <c r="S1017" i="1"/>
  <c r="O1016" i="1"/>
  <c r="P1016" i="1"/>
  <c r="Q1016" i="1"/>
  <c r="R1016" i="1"/>
  <c r="S1016" i="1"/>
  <c r="O1014" i="1"/>
  <c r="O1015" i="1"/>
  <c r="P1014" i="1"/>
  <c r="P1015" i="1"/>
  <c r="Q1014" i="1"/>
  <c r="Q1015" i="1"/>
  <c r="R1014" i="1"/>
  <c r="R1015" i="1"/>
  <c r="S1014" i="1"/>
  <c r="S1015" i="1"/>
  <c r="O1013" i="1"/>
  <c r="P1013" i="1"/>
  <c r="Q1013" i="1"/>
  <c r="R1013" i="1"/>
  <c r="S1013" i="1"/>
  <c r="O1012" i="1"/>
  <c r="P1012" i="1"/>
  <c r="Q1012" i="1"/>
  <c r="R1012" i="1"/>
  <c r="S1012" i="1"/>
  <c r="O1011" i="1"/>
  <c r="P1011" i="1"/>
  <c r="Q1011" i="1"/>
  <c r="R1011" i="1"/>
  <c r="S1011" i="1"/>
  <c r="O1010" i="1"/>
  <c r="P1010" i="1"/>
  <c r="Q1010" i="1"/>
  <c r="R1010" i="1"/>
  <c r="S1010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O1008" i="1"/>
  <c r="O1009" i="1"/>
  <c r="P1008" i="1"/>
  <c r="P1009" i="1"/>
  <c r="O1007" i="1"/>
  <c r="P1007" i="1"/>
  <c r="O1006" i="1"/>
  <c r="P1006" i="1"/>
  <c r="O1005" i="1"/>
  <c r="P1005" i="1"/>
  <c r="O1004" i="1"/>
  <c r="P1004" i="1"/>
  <c r="O1003" i="1"/>
  <c r="P1003" i="1"/>
  <c r="O1002" i="1"/>
  <c r="P1002" i="1"/>
  <c r="O1001" i="1"/>
  <c r="P1001" i="1"/>
  <c r="O1000" i="1"/>
  <c r="P1000" i="1"/>
  <c r="O999" i="1"/>
  <c r="P999" i="1"/>
  <c r="O998" i="1"/>
  <c r="P998" i="1"/>
  <c r="O997" i="1"/>
  <c r="P997" i="1"/>
  <c r="O996" i="1"/>
  <c r="P996" i="1"/>
  <c r="O995" i="1"/>
  <c r="P995" i="1"/>
  <c r="O994" i="1"/>
  <c r="P994" i="1"/>
  <c r="O993" i="1"/>
  <c r="P993" i="1"/>
  <c r="O992" i="1"/>
  <c r="P992" i="1"/>
  <c r="O991" i="1"/>
  <c r="P991" i="1"/>
  <c r="O990" i="1"/>
  <c r="P990" i="1"/>
  <c r="O987" i="1"/>
  <c r="O988" i="1"/>
  <c r="O989" i="1"/>
  <c r="P987" i="1"/>
  <c r="P988" i="1"/>
  <c r="P989" i="1"/>
  <c r="O985" i="1"/>
  <c r="O986" i="1"/>
  <c r="P985" i="1"/>
  <c r="P986" i="1"/>
  <c r="O983" i="1"/>
  <c r="O984" i="1"/>
  <c r="P983" i="1"/>
  <c r="P984" i="1"/>
  <c r="O982" i="1"/>
  <c r="P982" i="1"/>
  <c r="O981" i="1"/>
  <c r="P981" i="1"/>
  <c r="O980" i="1"/>
  <c r="P980" i="1"/>
  <c r="O978" i="1"/>
  <c r="O979" i="1"/>
  <c r="P978" i="1"/>
  <c r="P979" i="1"/>
  <c r="O977" i="1"/>
  <c r="P977" i="1"/>
  <c r="O974" i="1"/>
  <c r="O975" i="1"/>
  <c r="O976" i="1"/>
  <c r="P974" i="1"/>
  <c r="P975" i="1"/>
  <c r="P976" i="1"/>
  <c r="O973" i="1"/>
  <c r="P973" i="1"/>
  <c r="O972" i="1"/>
  <c r="P972" i="1"/>
  <c r="O971" i="1"/>
  <c r="P971" i="1"/>
  <c r="O970" i="1"/>
  <c r="P970" i="1"/>
  <c r="O969" i="1"/>
  <c r="P969" i="1"/>
  <c r="O968" i="1"/>
  <c r="P968" i="1"/>
  <c r="O967" i="1"/>
  <c r="P967" i="1"/>
  <c r="O965" i="1"/>
  <c r="O966" i="1"/>
  <c r="P965" i="1"/>
  <c r="P966" i="1"/>
  <c r="O964" i="1"/>
  <c r="P964" i="1"/>
  <c r="O963" i="1"/>
  <c r="P963" i="1"/>
  <c r="O962" i="1"/>
  <c r="P962" i="1"/>
  <c r="O961" i="1"/>
  <c r="P961" i="1"/>
  <c r="O960" i="1"/>
  <c r="P960" i="1"/>
  <c r="O959" i="1"/>
  <c r="P959" i="1"/>
  <c r="O958" i="1"/>
  <c r="P958" i="1"/>
  <c r="O957" i="1"/>
  <c r="P957" i="1"/>
  <c r="O956" i="1"/>
  <c r="P956" i="1"/>
  <c r="O954" i="1"/>
  <c r="O955" i="1"/>
  <c r="P954" i="1"/>
  <c r="P955" i="1"/>
  <c r="O953" i="1"/>
  <c r="P953" i="1"/>
  <c r="O952" i="1"/>
  <c r="P952" i="1"/>
  <c r="O951" i="1"/>
  <c r="P951" i="1"/>
  <c r="O950" i="1"/>
  <c r="P950" i="1"/>
  <c r="O949" i="1"/>
  <c r="P949" i="1"/>
  <c r="O948" i="1"/>
  <c r="P948" i="1"/>
  <c r="O947" i="1"/>
  <c r="P947" i="1"/>
  <c r="O946" i="1"/>
  <c r="P946" i="1"/>
  <c r="O945" i="1"/>
  <c r="P945" i="1"/>
  <c r="O944" i="1"/>
  <c r="P944" i="1"/>
  <c r="O943" i="1"/>
  <c r="P943" i="1"/>
  <c r="O942" i="1"/>
  <c r="P942" i="1"/>
  <c r="O941" i="1"/>
  <c r="P941" i="1"/>
  <c r="O940" i="1"/>
  <c r="P940" i="1"/>
  <c r="O939" i="1"/>
  <c r="P939" i="1"/>
  <c r="O938" i="1"/>
  <c r="P938" i="1"/>
  <c r="O937" i="1"/>
  <c r="P937" i="1"/>
  <c r="P936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P929" i="1"/>
  <c r="P930" i="1"/>
  <c r="P931" i="1"/>
  <c r="P932" i="1"/>
  <c r="P933" i="1"/>
  <c r="P934" i="1"/>
  <c r="P935" i="1"/>
  <c r="P925" i="1"/>
  <c r="P926" i="1"/>
  <c r="P927" i="1"/>
  <c r="P928" i="1"/>
  <c r="O924" i="1"/>
  <c r="P924" i="1"/>
  <c r="O923" i="1"/>
  <c r="P923" i="1"/>
  <c r="O438" i="1"/>
  <c r="O922" i="1"/>
  <c r="P922" i="1"/>
  <c r="O921" i="1"/>
  <c r="P921" i="1"/>
  <c r="O920" i="1"/>
  <c r="P920" i="1"/>
  <c r="O919" i="1"/>
  <c r="P919" i="1"/>
  <c r="O918" i="1"/>
  <c r="P918" i="1"/>
  <c r="O917" i="1"/>
  <c r="P917" i="1"/>
  <c r="O916" i="1"/>
  <c r="P916" i="1"/>
  <c r="O915" i="1"/>
  <c r="P915" i="1"/>
  <c r="O914" i="1"/>
  <c r="P914" i="1"/>
  <c r="O913" i="1"/>
  <c r="P913" i="1"/>
  <c r="O912" i="1"/>
  <c r="P912" i="1"/>
  <c r="O911" i="1"/>
  <c r="P911" i="1"/>
  <c r="O910" i="1"/>
  <c r="P910" i="1"/>
  <c r="O909" i="1"/>
  <c r="P909" i="1"/>
  <c r="O908" i="1"/>
  <c r="P908" i="1"/>
  <c r="O907" i="1"/>
  <c r="P907" i="1"/>
  <c r="O906" i="1"/>
  <c r="P906" i="1"/>
  <c r="O905" i="1"/>
  <c r="P905" i="1"/>
  <c r="O904" i="1"/>
  <c r="P904" i="1"/>
  <c r="O903" i="1"/>
  <c r="P903" i="1"/>
  <c r="O902" i="1"/>
  <c r="P902" i="1"/>
  <c r="O901" i="1"/>
  <c r="P901" i="1"/>
  <c r="O900" i="1"/>
  <c r="P900" i="1"/>
  <c r="O899" i="1"/>
  <c r="P899" i="1"/>
  <c r="O898" i="1"/>
  <c r="P898" i="1"/>
  <c r="O897" i="1"/>
  <c r="P897" i="1"/>
  <c r="O896" i="1"/>
  <c r="P896" i="1"/>
  <c r="O895" i="1"/>
  <c r="P895" i="1"/>
  <c r="O894" i="1"/>
  <c r="P894" i="1"/>
  <c r="O893" i="1"/>
  <c r="P893" i="1"/>
  <c r="O892" i="1"/>
  <c r="P892" i="1"/>
  <c r="O891" i="1"/>
  <c r="P891" i="1"/>
  <c r="O890" i="1"/>
  <c r="P890" i="1"/>
  <c r="O889" i="1"/>
  <c r="P889" i="1"/>
  <c r="O888" i="1"/>
  <c r="P888" i="1"/>
  <c r="O887" i="1"/>
  <c r="P887" i="1"/>
  <c r="O886" i="1"/>
  <c r="P886" i="1"/>
  <c r="O885" i="1"/>
  <c r="P885" i="1"/>
  <c r="O884" i="1"/>
  <c r="P884" i="1"/>
  <c r="O882" i="1"/>
  <c r="O883" i="1"/>
  <c r="P882" i="1"/>
  <c r="P883" i="1"/>
  <c r="O881" i="1"/>
  <c r="P881" i="1"/>
  <c r="O880" i="1"/>
  <c r="P880" i="1"/>
  <c r="O879" i="1"/>
  <c r="P879" i="1"/>
  <c r="O878" i="1"/>
  <c r="P878" i="1"/>
  <c r="O877" i="1"/>
  <c r="P877" i="1"/>
  <c r="O876" i="1"/>
  <c r="P876" i="1"/>
  <c r="O875" i="1"/>
  <c r="P875" i="1"/>
  <c r="O874" i="1"/>
  <c r="P874" i="1"/>
  <c r="O873" i="1"/>
  <c r="P873" i="1"/>
  <c r="O872" i="1"/>
  <c r="P872" i="1"/>
  <c r="O871" i="1"/>
  <c r="P871" i="1"/>
  <c r="O866" i="1"/>
  <c r="O867" i="1"/>
  <c r="O868" i="1"/>
  <c r="O869" i="1"/>
  <c r="O870" i="1"/>
  <c r="P866" i="1"/>
  <c r="P867" i="1"/>
  <c r="P868" i="1"/>
  <c r="P869" i="1"/>
  <c r="P870" i="1"/>
  <c r="O865" i="1"/>
  <c r="P865" i="1"/>
  <c r="O864" i="1"/>
  <c r="P864" i="1"/>
  <c r="O858" i="1"/>
  <c r="O859" i="1"/>
  <c r="O860" i="1"/>
  <c r="O861" i="1"/>
  <c r="O862" i="1"/>
  <c r="O863" i="1"/>
  <c r="P858" i="1"/>
  <c r="P859" i="1"/>
  <c r="P860" i="1"/>
  <c r="P861" i="1"/>
  <c r="P862" i="1"/>
  <c r="P863" i="1"/>
  <c r="O857" i="1"/>
  <c r="P857" i="1"/>
  <c r="O856" i="1"/>
  <c r="P856" i="1"/>
  <c r="O855" i="1"/>
  <c r="P855" i="1"/>
  <c r="O854" i="1"/>
  <c r="P854" i="1"/>
  <c r="O853" i="1"/>
  <c r="P853" i="1"/>
  <c r="O852" i="1"/>
  <c r="P852" i="1"/>
  <c r="O851" i="1"/>
  <c r="P851" i="1"/>
  <c r="O850" i="1"/>
  <c r="P850" i="1"/>
  <c r="O848" i="1"/>
  <c r="O849" i="1"/>
  <c r="P848" i="1"/>
  <c r="P849" i="1"/>
  <c r="O847" i="1"/>
  <c r="P847" i="1"/>
  <c r="O846" i="1"/>
  <c r="P846" i="1"/>
  <c r="O844" i="1"/>
  <c r="O845" i="1"/>
  <c r="P844" i="1"/>
  <c r="P845" i="1"/>
  <c r="O843" i="1"/>
  <c r="P843" i="1"/>
  <c r="O839" i="1"/>
  <c r="O840" i="1"/>
  <c r="O841" i="1"/>
  <c r="O842" i="1"/>
  <c r="P839" i="1"/>
  <c r="P840" i="1"/>
  <c r="P841" i="1"/>
  <c r="P842" i="1"/>
  <c r="O836" i="1"/>
  <c r="O837" i="1"/>
  <c r="O838" i="1"/>
  <c r="P836" i="1"/>
  <c r="P837" i="1"/>
  <c r="P838" i="1"/>
  <c r="O835" i="1"/>
  <c r="P835" i="1"/>
  <c r="O834" i="1"/>
  <c r="P834" i="1"/>
  <c r="O833" i="1"/>
  <c r="P833" i="1"/>
  <c r="O832" i="1"/>
  <c r="P832" i="1"/>
  <c r="O831" i="1"/>
  <c r="P831" i="1"/>
  <c r="O830" i="1"/>
  <c r="P830" i="1"/>
  <c r="O829" i="1"/>
  <c r="P829" i="1"/>
  <c r="O828" i="1"/>
  <c r="P828" i="1"/>
  <c r="O826" i="1"/>
  <c r="O827" i="1"/>
  <c r="P826" i="1"/>
  <c r="P827" i="1"/>
  <c r="O825" i="1"/>
  <c r="P825" i="1"/>
  <c r="O823" i="1"/>
  <c r="O824" i="1"/>
  <c r="P823" i="1"/>
  <c r="P824" i="1"/>
  <c r="O822" i="1"/>
  <c r="P822" i="1"/>
  <c r="O821" i="1"/>
  <c r="P821" i="1"/>
  <c r="O820" i="1"/>
  <c r="P820" i="1"/>
  <c r="O819" i="1"/>
  <c r="P819" i="1"/>
  <c r="O818" i="1"/>
  <c r="P818" i="1"/>
  <c r="O817" i="1"/>
  <c r="P817" i="1"/>
  <c r="O815" i="1"/>
  <c r="O816" i="1"/>
  <c r="P815" i="1"/>
  <c r="P816" i="1"/>
  <c r="O814" i="1"/>
  <c r="P814" i="1"/>
  <c r="O813" i="1"/>
  <c r="P813" i="1"/>
  <c r="O812" i="1"/>
  <c r="P812" i="1"/>
  <c r="O811" i="1"/>
  <c r="P811" i="1"/>
  <c r="O809" i="1"/>
  <c r="O810" i="1"/>
  <c r="P809" i="1"/>
  <c r="P810" i="1"/>
  <c r="O808" i="1"/>
  <c r="P808" i="1"/>
  <c r="O807" i="1"/>
  <c r="P807" i="1"/>
  <c r="O806" i="1"/>
  <c r="P806" i="1"/>
  <c r="O804" i="1"/>
  <c r="O805" i="1"/>
  <c r="P804" i="1"/>
  <c r="P805" i="1"/>
  <c r="O803" i="1"/>
  <c r="P803" i="1"/>
  <c r="O800" i="1"/>
  <c r="O801" i="1"/>
  <c r="O802" i="1"/>
  <c r="P800" i="1"/>
  <c r="P801" i="1"/>
  <c r="P802" i="1"/>
  <c r="O799" i="1"/>
  <c r="P799" i="1"/>
  <c r="O798" i="1"/>
  <c r="P798" i="1"/>
  <c r="O796" i="1"/>
  <c r="O797" i="1"/>
  <c r="P796" i="1"/>
  <c r="P797" i="1"/>
  <c r="O795" i="1"/>
  <c r="P795" i="1"/>
  <c r="O794" i="1"/>
  <c r="P794" i="1"/>
  <c r="O791" i="1"/>
  <c r="O792" i="1"/>
  <c r="O793" i="1"/>
  <c r="P791" i="1"/>
  <c r="P792" i="1"/>
  <c r="P793" i="1"/>
  <c r="O790" i="1"/>
  <c r="P790" i="1"/>
  <c r="O789" i="1"/>
  <c r="P789" i="1"/>
  <c r="O788" i="1"/>
  <c r="P788" i="1"/>
  <c r="O787" i="1"/>
  <c r="P787" i="1"/>
  <c r="O786" i="1"/>
  <c r="P786" i="1"/>
  <c r="O785" i="1"/>
  <c r="P785" i="1"/>
  <c r="O784" i="1"/>
  <c r="P784" i="1"/>
  <c r="O783" i="1"/>
  <c r="P783" i="1"/>
  <c r="O782" i="1"/>
  <c r="P782" i="1"/>
  <c r="O781" i="1"/>
  <c r="P781" i="1"/>
  <c r="O780" i="1"/>
  <c r="P780" i="1"/>
  <c r="O779" i="1"/>
  <c r="P779" i="1"/>
  <c r="O778" i="1"/>
  <c r="P778" i="1"/>
  <c r="O777" i="1"/>
  <c r="P777" i="1"/>
  <c r="O775" i="1"/>
  <c r="O776" i="1"/>
  <c r="P775" i="1"/>
  <c r="P776" i="1"/>
  <c r="O774" i="1"/>
  <c r="P774" i="1"/>
  <c r="O773" i="1"/>
  <c r="P773" i="1"/>
  <c r="O771" i="1"/>
  <c r="O772" i="1"/>
  <c r="P771" i="1"/>
  <c r="P772" i="1"/>
  <c r="O770" i="1"/>
  <c r="P770" i="1"/>
  <c r="O769" i="1"/>
  <c r="P769" i="1"/>
  <c r="O766" i="1"/>
  <c r="O767" i="1"/>
  <c r="O768" i="1"/>
  <c r="P766" i="1"/>
  <c r="P767" i="1"/>
  <c r="P768" i="1"/>
  <c r="O765" i="1"/>
  <c r="P765" i="1"/>
  <c r="O764" i="1"/>
  <c r="P764" i="1"/>
  <c r="P763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49" i="1"/>
  <c r="O750" i="1"/>
  <c r="O751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O742" i="1"/>
  <c r="O744" i="1"/>
  <c r="O745" i="1"/>
  <c r="O746" i="1"/>
  <c r="O747" i="1"/>
  <c r="O748" i="1"/>
  <c r="P744" i="1"/>
  <c r="P745" i="1"/>
  <c r="P746" i="1"/>
  <c r="P747" i="1"/>
  <c r="P748" i="1"/>
  <c r="O743" i="1"/>
  <c r="P743" i="1"/>
  <c r="P742" i="1"/>
  <c r="O741" i="1"/>
  <c r="P741" i="1"/>
  <c r="O740" i="1"/>
  <c r="P740" i="1"/>
  <c r="O739" i="1"/>
  <c r="P739" i="1"/>
  <c r="O738" i="1"/>
  <c r="P738" i="1"/>
  <c r="O737" i="1"/>
  <c r="P737" i="1"/>
  <c r="O736" i="1"/>
  <c r="P736" i="1"/>
  <c r="O735" i="1"/>
  <c r="P735" i="1"/>
  <c r="O733" i="1"/>
  <c r="O734" i="1"/>
  <c r="P733" i="1"/>
  <c r="P734" i="1"/>
  <c r="O731" i="1"/>
  <c r="O732" i="1"/>
  <c r="P731" i="1"/>
  <c r="P732" i="1"/>
  <c r="O730" i="1"/>
  <c r="P730" i="1"/>
  <c r="O729" i="1"/>
  <c r="P729" i="1"/>
  <c r="O728" i="1"/>
  <c r="P728" i="1"/>
  <c r="O727" i="1"/>
  <c r="P727" i="1"/>
  <c r="O726" i="1"/>
  <c r="P726" i="1"/>
  <c r="O725" i="1"/>
  <c r="P725" i="1"/>
  <c r="O724" i="1"/>
  <c r="P724" i="1"/>
  <c r="O723" i="1"/>
  <c r="P723" i="1"/>
  <c r="O722" i="1"/>
  <c r="P722" i="1"/>
  <c r="O721" i="1"/>
  <c r="P721" i="1"/>
  <c r="O720" i="1"/>
  <c r="P720" i="1"/>
  <c r="O719" i="1"/>
  <c r="P719" i="1"/>
  <c r="O718" i="1"/>
  <c r="P718" i="1"/>
  <c r="O717" i="1"/>
  <c r="P717" i="1"/>
  <c r="O716" i="1"/>
  <c r="P716" i="1"/>
  <c r="O715" i="1"/>
  <c r="P715" i="1"/>
  <c r="O714" i="1"/>
  <c r="P714" i="1"/>
  <c r="O713" i="1"/>
  <c r="P713" i="1"/>
  <c r="O712" i="1"/>
  <c r="P712" i="1"/>
  <c r="O711" i="1"/>
  <c r="P711" i="1"/>
  <c r="O710" i="1"/>
  <c r="P710" i="1"/>
  <c r="O709" i="1"/>
  <c r="P709" i="1"/>
  <c r="O707" i="1"/>
  <c r="O708" i="1"/>
  <c r="P707" i="1"/>
  <c r="P708" i="1"/>
  <c r="O706" i="1"/>
  <c r="P706" i="1"/>
  <c r="O705" i="1"/>
  <c r="P705" i="1"/>
  <c r="O704" i="1"/>
  <c r="P704" i="1"/>
  <c r="O703" i="1"/>
  <c r="P703" i="1"/>
  <c r="O702" i="1"/>
  <c r="P702" i="1"/>
  <c r="O701" i="1"/>
  <c r="P701" i="1"/>
  <c r="O700" i="1"/>
  <c r="P700" i="1"/>
  <c r="O699" i="1"/>
  <c r="P699" i="1"/>
  <c r="O698" i="1"/>
  <c r="P698" i="1"/>
  <c r="O696" i="1"/>
  <c r="O697" i="1"/>
  <c r="P696" i="1"/>
  <c r="P697" i="1"/>
  <c r="O695" i="1"/>
  <c r="P695" i="1"/>
  <c r="O694" i="1"/>
  <c r="P694" i="1"/>
  <c r="O693" i="1"/>
  <c r="P693" i="1"/>
  <c r="O691" i="1"/>
  <c r="O692" i="1"/>
  <c r="P691" i="1"/>
  <c r="P692" i="1"/>
  <c r="O690" i="1"/>
  <c r="P690" i="1"/>
  <c r="O689" i="1"/>
  <c r="P689" i="1"/>
  <c r="O688" i="1"/>
  <c r="P688" i="1"/>
  <c r="O687" i="1"/>
  <c r="P687" i="1"/>
  <c r="O686" i="1"/>
  <c r="P686" i="1"/>
  <c r="O685" i="1"/>
  <c r="P685" i="1"/>
  <c r="O684" i="1"/>
  <c r="P684" i="1"/>
  <c r="O683" i="1"/>
  <c r="P683" i="1"/>
  <c r="O682" i="1"/>
  <c r="P682" i="1"/>
  <c r="O681" i="1"/>
  <c r="P681" i="1"/>
  <c r="O680" i="1"/>
  <c r="P680" i="1"/>
  <c r="O679" i="1"/>
  <c r="P679" i="1"/>
  <c r="O678" i="1"/>
  <c r="P678" i="1"/>
  <c r="O677" i="1"/>
  <c r="P677" i="1"/>
  <c r="O676" i="1"/>
  <c r="P676" i="1"/>
  <c r="O675" i="1"/>
  <c r="P675" i="1"/>
  <c r="O674" i="1"/>
  <c r="P674" i="1"/>
  <c r="O673" i="1"/>
  <c r="P673" i="1"/>
  <c r="O672" i="1"/>
  <c r="P672" i="1"/>
  <c r="O671" i="1"/>
  <c r="P671" i="1"/>
  <c r="O670" i="1"/>
  <c r="P670" i="1"/>
  <c r="O669" i="1"/>
  <c r="P669" i="1"/>
  <c r="O668" i="1"/>
  <c r="P668" i="1"/>
  <c r="O667" i="1"/>
  <c r="P667" i="1"/>
  <c r="O666" i="1"/>
  <c r="P666" i="1"/>
  <c r="O665" i="1"/>
  <c r="P665" i="1"/>
  <c r="O664" i="1"/>
  <c r="P664" i="1"/>
  <c r="O663" i="1"/>
  <c r="P663" i="1"/>
  <c r="O662" i="1"/>
  <c r="P662" i="1"/>
  <c r="O661" i="1"/>
  <c r="P661" i="1"/>
  <c r="O660" i="1"/>
  <c r="P660" i="1"/>
  <c r="O659" i="1"/>
  <c r="P659" i="1"/>
  <c r="O658" i="1"/>
  <c r="P658" i="1"/>
  <c r="O657" i="1"/>
  <c r="P657" i="1"/>
  <c r="O656" i="1"/>
  <c r="P656" i="1"/>
  <c r="O655" i="1"/>
  <c r="P655" i="1"/>
  <c r="O654" i="1"/>
  <c r="P654" i="1"/>
  <c r="O653" i="1"/>
  <c r="P653" i="1"/>
  <c r="O652" i="1"/>
  <c r="P652" i="1"/>
  <c r="O651" i="1"/>
  <c r="P651" i="1"/>
  <c r="O650" i="1"/>
  <c r="P650" i="1"/>
  <c r="O649" i="1"/>
  <c r="P649" i="1"/>
  <c r="O648" i="1"/>
  <c r="P648" i="1"/>
  <c r="O641" i="1"/>
  <c r="O642" i="1"/>
  <c r="O643" i="1"/>
  <c r="O644" i="1"/>
  <c r="O645" i="1"/>
  <c r="O646" i="1"/>
  <c r="O647" i="1"/>
  <c r="P641" i="1"/>
  <c r="P642" i="1"/>
  <c r="P643" i="1"/>
  <c r="P644" i="1"/>
  <c r="P645" i="1"/>
  <c r="P646" i="1"/>
  <c r="P647" i="1"/>
  <c r="O640" i="1"/>
  <c r="P640" i="1"/>
  <c r="O639" i="1"/>
  <c r="P639" i="1"/>
  <c r="O638" i="1"/>
  <c r="P638" i="1"/>
  <c r="O637" i="1"/>
  <c r="P637" i="1"/>
  <c r="O636" i="1"/>
  <c r="P636" i="1"/>
  <c r="O635" i="1"/>
  <c r="P635" i="1"/>
  <c r="O634" i="1"/>
  <c r="P634" i="1"/>
  <c r="O633" i="1"/>
  <c r="P633" i="1"/>
  <c r="O632" i="1"/>
  <c r="P632" i="1"/>
  <c r="O631" i="1"/>
  <c r="P631" i="1"/>
  <c r="O624" i="1"/>
  <c r="O625" i="1"/>
  <c r="O626" i="1"/>
  <c r="O627" i="1"/>
  <c r="O628" i="1"/>
  <c r="O629" i="1"/>
  <c r="O630" i="1"/>
  <c r="P624" i="1"/>
  <c r="P625" i="1"/>
  <c r="P626" i="1"/>
  <c r="P627" i="1"/>
  <c r="P628" i="1"/>
  <c r="P629" i="1"/>
  <c r="P630" i="1"/>
  <c r="O623" i="1"/>
  <c r="P623" i="1"/>
  <c r="O622" i="1"/>
  <c r="P622" i="1"/>
  <c r="O621" i="1"/>
  <c r="P621" i="1"/>
  <c r="O620" i="1"/>
  <c r="P620" i="1"/>
  <c r="O619" i="1"/>
  <c r="P619" i="1"/>
  <c r="O618" i="1"/>
  <c r="P618" i="1"/>
  <c r="O617" i="1"/>
  <c r="P617" i="1"/>
  <c r="O616" i="1"/>
  <c r="P616" i="1"/>
  <c r="O615" i="1"/>
  <c r="P615" i="1"/>
  <c r="O614" i="1"/>
  <c r="P614" i="1"/>
  <c r="O613" i="1"/>
  <c r="P613" i="1"/>
  <c r="O610" i="1"/>
  <c r="O611" i="1"/>
  <c r="O612" i="1"/>
  <c r="P610" i="1"/>
  <c r="P611" i="1"/>
  <c r="P612" i="1"/>
  <c r="O609" i="1"/>
  <c r="P609" i="1"/>
  <c r="O608" i="1"/>
  <c r="P608" i="1"/>
  <c r="O607" i="1"/>
  <c r="P607" i="1"/>
  <c r="O606" i="1"/>
  <c r="P606" i="1"/>
  <c r="O605" i="1"/>
  <c r="P605" i="1"/>
  <c r="O604" i="1"/>
  <c r="P604" i="1"/>
  <c r="O603" i="1"/>
  <c r="P603" i="1"/>
  <c r="O600" i="1"/>
  <c r="O601" i="1"/>
  <c r="O602" i="1"/>
  <c r="P600" i="1"/>
  <c r="P601" i="1"/>
  <c r="P602" i="1"/>
  <c r="O599" i="1"/>
  <c r="P599" i="1"/>
  <c r="O598" i="1"/>
  <c r="P598" i="1"/>
  <c r="O597" i="1"/>
  <c r="P597" i="1"/>
  <c r="O596" i="1"/>
  <c r="P596" i="1"/>
  <c r="O595" i="1"/>
  <c r="P595" i="1"/>
  <c r="O594" i="1"/>
  <c r="P594" i="1"/>
  <c r="O593" i="1"/>
  <c r="P593" i="1"/>
  <c r="O592" i="1"/>
  <c r="P592" i="1"/>
  <c r="O591" i="1"/>
  <c r="P591" i="1"/>
  <c r="O590" i="1"/>
  <c r="P590" i="1"/>
  <c r="O589" i="1"/>
  <c r="P589" i="1"/>
  <c r="O588" i="1"/>
  <c r="P588" i="1"/>
  <c r="O587" i="1"/>
  <c r="P587" i="1"/>
  <c r="O586" i="1"/>
  <c r="P586" i="1"/>
  <c r="O585" i="1"/>
  <c r="P585" i="1"/>
  <c r="O584" i="1"/>
  <c r="P584" i="1"/>
  <c r="O583" i="1"/>
  <c r="P583" i="1"/>
  <c r="O582" i="1"/>
  <c r="P582" i="1"/>
  <c r="O581" i="1"/>
  <c r="P581" i="1"/>
  <c r="O579" i="1"/>
  <c r="O580" i="1"/>
  <c r="P579" i="1"/>
  <c r="P580" i="1"/>
  <c r="O578" i="1"/>
  <c r="P578" i="1"/>
  <c r="O577" i="1"/>
  <c r="P577" i="1"/>
  <c r="O576" i="1"/>
  <c r="P576" i="1"/>
  <c r="O575" i="1"/>
  <c r="P575" i="1"/>
  <c r="O574" i="1"/>
  <c r="P574" i="1"/>
  <c r="O573" i="1"/>
  <c r="P573" i="1"/>
  <c r="O572" i="1"/>
  <c r="P572" i="1"/>
  <c r="O571" i="1"/>
  <c r="P571" i="1"/>
  <c r="O563" i="1"/>
  <c r="O564" i="1"/>
  <c r="O565" i="1"/>
  <c r="O566" i="1"/>
  <c r="O567" i="1"/>
  <c r="O568" i="1"/>
  <c r="O569" i="1"/>
  <c r="O570" i="1"/>
  <c r="P563" i="1"/>
  <c r="P564" i="1"/>
  <c r="P565" i="1"/>
  <c r="P566" i="1"/>
  <c r="P567" i="1"/>
  <c r="P568" i="1"/>
  <c r="P569" i="1"/>
  <c r="P570" i="1"/>
  <c r="O562" i="1"/>
  <c r="P562" i="1"/>
  <c r="O561" i="1"/>
  <c r="P561" i="1"/>
  <c r="O560" i="1"/>
  <c r="P560" i="1"/>
  <c r="O559" i="1"/>
  <c r="P559" i="1"/>
  <c r="O556" i="1"/>
  <c r="O557" i="1"/>
  <c r="O558" i="1"/>
  <c r="P556" i="1"/>
  <c r="P557" i="1"/>
  <c r="P558" i="1"/>
  <c r="O555" i="1"/>
  <c r="P555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O533" i="1"/>
  <c r="O534" i="1"/>
  <c r="O535" i="1"/>
  <c r="O536" i="1"/>
  <c r="P533" i="1"/>
  <c r="P534" i="1"/>
  <c r="P535" i="1"/>
  <c r="P536" i="1"/>
  <c r="O532" i="1"/>
  <c r="P532" i="1"/>
  <c r="O531" i="1"/>
  <c r="P531" i="1"/>
  <c r="O530" i="1"/>
  <c r="P530" i="1"/>
  <c r="O529" i="1"/>
  <c r="P529" i="1"/>
  <c r="O527" i="1"/>
  <c r="O528" i="1"/>
  <c r="P527" i="1"/>
  <c r="P528" i="1"/>
  <c r="O526" i="1"/>
  <c r="P526" i="1"/>
  <c r="O523" i="1"/>
  <c r="O524" i="1"/>
  <c r="O525" i="1"/>
  <c r="P523" i="1"/>
  <c r="P524" i="1"/>
  <c r="P525" i="1"/>
  <c r="O522" i="1"/>
  <c r="P522" i="1"/>
  <c r="O521" i="1"/>
  <c r="P521" i="1"/>
  <c r="O520" i="1"/>
  <c r="P520" i="1"/>
  <c r="O519" i="1"/>
  <c r="P519" i="1"/>
  <c r="O518" i="1"/>
  <c r="P518" i="1"/>
  <c r="O517" i="1"/>
  <c r="P517" i="1"/>
  <c r="O516" i="1"/>
  <c r="P516" i="1"/>
  <c r="O515" i="1"/>
  <c r="P515" i="1"/>
  <c r="O514" i="1"/>
  <c r="P514" i="1"/>
  <c r="O513" i="1"/>
  <c r="P513" i="1"/>
  <c r="O512" i="1"/>
  <c r="P512" i="1"/>
  <c r="O511" i="1"/>
  <c r="P511" i="1"/>
  <c r="O510" i="1"/>
  <c r="P510" i="1"/>
  <c r="O509" i="1"/>
  <c r="P509" i="1"/>
  <c r="O508" i="1"/>
  <c r="P508" i="1"/>
  <c r="O507" i="1"/>
  <c r="P507" i="1"/>
  <c r="O506" i="1"/>
  <c r="P506" i="1"/>
  <c r="O505" i="1"/>
  <c r="P505" i="1"/>
  <c r="O504" i="1"/>
  <c r="P504" i="1"/>
  <c r="O503" i="1"/>
  <c r="P503" i="1"/>
  <c r="O502" i="1"/>
  <c r="P502" i="1"/>
  <c r="O501" i="1"/>
  <c r="P501" i="1"/>
  <c r="O500" i="1"/>
  <c r="P500" i="1"/>
  <c r="O498" i="1"/>
  <c r="O499" i="1"/>
  <c r="P498" i="1"/>
  <c r="P499" i="1"/>
  <c r="O497" i="1"/>
  <c r="P497" i="1"/>
  <c r="O496" i="1"/>
  <c r="P496" i="1"/>
  <c r="O492" i="1"/>
  <c r="O493" i="1"/>
  <c r="O494" i="1"/>
  <c r="O495" i="1"/>
  <c r="P492" i="1"/>
  <c r="P493" i="1"/>
  <c r="P494" i="1"/>
  <c r="P495" i="1"/>
  <c r="O491" i="1"/>
  <c r="P491" i="1"/>
  <c r="O490" i="1"/>
  <c r="P490" i="1"/>
  <c r="O489" i="1"/>
  <c r="P489" i="1"/>
  <c r="O488" i="1"/>
  <c r="P488" i="1"/>
  <c r="O487" i="1"/>
  <c r="P487" i="1"/>
  <c r="O486" i="1"/>
  <c r="P486" i="1"/>
  <c r="O485" i="1"/>
  <c r="P485" i="1"/>
  <c r="O484" i="1"/>
  <c r="P484" i="1"/>
  <c r="O483" i="1"/>
  <c r="P483" i="1"/>
  <c r="O472" i="1"/>
  <c r="O473" i="1"/>
  <c r="O474" i="1"/>
  <c r="O475" i="1"/>
  <c r="O476" i="1"/>
  <c r="O477" i="1"/>
  <c r="O478" i="1"/>
  <c r="O479" i="1"/>
  <c r="O480" i="1"/>
  <c r="O481" i="1"/>
  <c r="O482" i="1"/>
  <c r="P472" i="1"/>
  <c r="P473" i="1"/>
  <c r="P474" i="1"/>
  <c r="P475" i="1"/>
  <c r="P476" i="1"/>
  <c r="P477" i="1"/>
  <c r="P478" i="1"/>
  <c r="P479" i="1"/>
  <c r="P480" i="1"/>
  <c r="P481" i="1"/>
  <c r="P482" i="1"/>
  <c r="O471" i="1"/>
  <c r="P471" i="1"/>
  <c r="O467" i="1"/>
  <c r="O468" i="1"/>
  <c r="O469" i="1"/>
  <c r="O470" i="1"/>
  <c r="P467" i="1"/>
  <c r="P468" i="1"/>
  <c r="P469" i="1"/>
  <c r="P470" i="1"/>
  <c r="O466" i="1"/>
  <c r="P466" i="1"/>
  <c r="O465" i="1"/>
  <c r="P465" i="1"/>
  <c r="O464" i="1"/>
  <c r="P464" i="1"/>
  <c r="O463" i="1"/>
  <c r="P463" i="1"/>
  <c r="O462" i="1"/>
  <c r="P462" i="1"/>
  <c r="O461" i="1"/>
  <c r="P461" i="1"/>
  <c r="O460" i="1"/>
  <c r="P460" i="1"/>
  <c r="O459" i="1"/>
  <c r="P459" i="1"/>
  <c r="O458" i="1"/>
  <c r="P458" i="1"/>
  <c r="O457" i="1"/>
  <c r="P457" i="1"/>
  <c r="O456" i="1"/>
  <c r="P456" i="1"/>
  <c r="O455" i="1"/>
  <c r="P455" i="1"/>
  <c r="O454" i="1"/>
  <c r="P454" i="1"/>
  <c r="O453" i="1"/>
  <c r="P453" i="1"/>
  <c r="O452" i="1"/>
  <c r="P452" i="1"/>
  <c r="O451" i="1"/>
  <c r="P451" i="1"/>
  <c r="O450" i="1"/>
  <c r="P450" i="1"/>
  <c r="O449" i="1"/>
  <c r="P449" i="1"/>
  <c r="O448" i="1"/>
  <c r="P448" i="1"/>
  <c r="O447" i="1"/>
  <c r="P447" i="1"/>
  <c r="O446" i="1"/>
  <c r="P446" i="1"/>
  <c r="O445" i="1"/>
  <c r="P445" i="1"/>
  <c r="O444" i="1"/>
  <c r="P444" i="1"/>
  <c r="O443" i="1"/>
  <c r="P443" i="1"/>
  <c r="O442" i="1"/>
  <c r="P442" i="1"/>
  <c r="O440" i="1"/>
  <c r="O441" i="1"/>
  <c r="P440" i="1"/>
  <c r="P441" i="1"/>
  <c r="O439" i="1"/>
  <c r="P439" i="1"/>
  <c r="P438" i="1"/>
  <c r="O437" i="1"/>
  <c r="P437" i="1"/>
  <c r="O436" i="1"/>
  <c r="P436" i="1"/>
  <c r="O435" i="1"/>
  <c r="P435" i="1"/>
  <c r="O434" i="1"/>
  <c r="P434" i="1"/>
  <c r="O433" i="1"/>
  <c r="P433" i="1"/>
  <c r="O432" i="1"/>
  <c r="P432" i="1"/>
  <c r="O431" i="1"/>
  <c r="P431" i="1"/>
  <c r="O430" i="1"/>
  <c r="P430" i="1"/>
  <c r="O429" i="1"/>
  <c r="P429" i="1"/>
  <c r="O428" i="1"/>
  <c r="P428" i="1"/>
  <c r="O427" i="1"/>
  <c r="P427" i="1"/>
  <c r="O426" i="1"/>
  <c r="P426" i="1"/>
  <c r="O425" i="1"/>
  <c r="P425" i="1"/>
  <c r="O424" i="1"/>
  <c r="P424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P421" i="1"/>
  <c r="P422" i="1"/>
  <c r="P423" i="1"/>
  <c r="P420" i="1"/>
  <c r="P419" i="1"/>
  <c r="P418" i="1"/>
  <c r="P417" i="1"/>
  <c r="P416" i="1"/>
  <c r="P415" i="1"/>
  <c r="P414" i="1"/>
  <c r="P413" i="1"/>
  <c r="P410" i="1"/>
  <c r="P411" i="1"/>
  <c r="P412" i="1"/>
  <c r="P408" i="1"/>
  <c r="P409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81" i="1"/>
  <c r="P382" i="1"/>
  <c r="P383" i="1"/>
  <c r="P384" i="1"/>
  <c r="P385" i="1"/>
  <c r="P386" i="1"/>
  <c r="P387" i="1"/>
  <c r="P388" i="1"/>
  <c r="P389" i="1"/>
  <c r="P390" i="1"/>
  <c r="P39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297" i="1"/>
  <c r="P296" i="1"/>
  <c r="P295" i="1"/>
  <c r="P294" i="1"/>
  <c r="P293" i="1"/>
  <c r="P292" i="1"/>
  <c r="P291" i="1"/>
  <c r="P290" i="1"/>
  <c r="P289" i="1"/>
  <c r="P288" i="1"/>
  <c r="P287" i="1"/>
  <c r="P285" i="1"/>
  <c r="P286" i="1"/>
  <c r="P284" i="1"/>
  <c r="P283" i="1"/>
  <c r="P282" i="1"/>
  <c r="P281" i="1"/>
  <c r="P280" i="1"/>
  <c r="P279" i="1"/>
  <c r="P278" i="1"/>
  <c r="P277" i="1"/>
  <c r="P275" i="1"/>
  <c r="P276" i="1"/>
  <c r="P274" i="1"/>
  <c r="P273" i="1"/>
  <c r="P272" i="1"/>
  <c r="P265" i="1"/>
  <c r="P266" i="1"/>
  <c r="P267" i="1"/>
  <c r="P268" i="1"/>
  <c r="P269" i="1"/>
  <c r="P270" i="1"/>
  <c r="P271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48" i="1"/>
  <c r="P249" i="1"/>
  <c r="P250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01" i="1"/>
  <c r="P200" i="1"/>
  <c r="P199" i="1"/>
  <c r="P194" i="1"/>
  <c r="P195" i="1"/>
  <c r="P196" i="1"/>
  <c r="P197" i="1"/>
  <c r="P19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58" i="1"/>
  <c r="P157" i="1"/>
  <c r="P156" i="1"/>
  <c r="P155" i="1"/>
  <c r="P154" i="1"/>
  <c r="P153" i="1"/>
  <c r="P152" i="1"/>
  <c r="P151" i="1"/>
  <c r="P150" i="1"/>
  <c r="P149" i="1"/>
  <c r="P148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E6" i="3"/>
  <c r="E5" i="3"/>
  <c r="E4" i="3"/>
  <c r="E3" i="3"/>
  <c r="E2" i="3"/>
  <c r="P7" i="3"/>
  <c r="P6" i="3"/>
  <c r="P5" i="3"/>
  <c r="P4" i="3"/>
  <c r="P3" i="3"/>
  <c r="P2" i="3"/>
  <c r="Q6" i="7"/>
  <c r="K68" i="7"/>
  <c r="K64" i="7" l="1"/>
  <c r="N35" i="4"/>
  <c r="N7" i="4"/>
  <c r="N11" i="4"/>
  <c r="N15" i="4"/>
  <c r="N19" i="4"/>
  <c r="N23" i="4"/>
  <c r="N27" i="4"/>
  <c r="N31" i="4"/>
  <c r="N39" i="4"/>
  <c r="AA2" i="7"/>
  <c r="N3" i="4"/>
  <c r="N10" i="4"/>
  <c r="N14" i="4"/>
  <c r="N18" i="4"/>
  <c r="N22" i="4"/>
  <c r="N26" i="4"/>
  <c r="N30" i="4"/>
  <c r="N34" i="4"/>
  <c r="N38" i="4"/>
  <c r="N42" i="4"/>
  <c r="N46" i="4"/>
  <c r="N43" i="4"/>
  <c r="N8" i="4"/>
  <c r="N12" i="4"/>
  <c r="N16" i="4"/>
  <c r="N20" i="4"/>
  <c r="N24" i="4"/>
  <c r="N28" i="4"/>
  <c r="N32" i="4"/>
  <c r="N36" i="4"/>
  <c r="N40" i="4"/>
  <c r="N44" i="4"/>
  <c r="N2" i="4"/>
  <c r="N5" i="4"/>
  <c r="N9" i="4"/>
  <c r="N13" i="4"/>
  <c r="N17" i="4"/>
  <c r="N21" i="4"/>
  <c r="N25" i="4"/>
  <c r="N29" i="4"/>
  <c r="N33" i="4"/>
  <c r="N37" i="4"/>
  <c r="N41" i="4"/>
  <c r="N45" i="4"/>
  <c r="N6" i="4"/>
  <c r="N4" i="4"/>
  <c r="U32" i="12"/>
  <c r="G9" i="13"/>
  <c r="AA4" i="7"/>
  <c r="N4" i="7"/>
  <c r="AA3" i="7"/>
  <c r="Y1" i="7"/>
  <c r="Q7" i="7"/>
  <c r="N2" i="7"/>
  <c r="Q5" i="7"/>
  <c r="K67" i="7" l="1"/>
  <c r="K69" i="7" s="1"/>
  <c r="V4" i="7"/>
  <c r="AD6" i="7"/>
  <c r="N3" i="7"/>
  <c r="AD8" i="7"/>
  <c r="AA5" i="7"/>
  <c r="Y7" i="7" l="1"/>
  <c r="J1" i="7"/>
  <c r="N5" i="7" s="1"/>
  <c r="S9448" i="1"/>
  <c r="R9448" i="1"/>
  <c r="Q9448" i="1"/>
  <c r="J2" i="7"/>
  <c r="Q2" i="7" l="1"/>
  <c r="Q3" i="7" s="1"/>
  <c r="J3" i="7"/>
  <c r="Y6" i="7"/>
</calcChain>
</file>

<file path=xl/sharedStrings.xml><?xml version="1.0" encoding="utf-8"?>
<sst xmlns="http://schemas.openxmlformats.org/spreadsheetml/2006/main" count="62982" uniqueCount="3727">
  <si>
    <t>id_merc</t>
  </si>
  <si>
    <t>Date</t>
  </si>
  <si>
    <t>Code_acc</t>
  </si>
  <si>
    <t>Document</t>
  </si>
  <si>
    <t>Cant</t>
  </si>
  <si>
    <t>Category_Id</t>
  </si>
  <si>
    <t>Maker_Id</t>
  </si>
  <si>
    <t>Ref</t>
  </si>
  <si>
    <t>Conection</t>
  </si>
  <si>
    <t>Color</t>
  </si>
  <si>
    <t>Complements</t>
  </si>
  <si>
    <t>Other</t>
  </si>
  <si>
    <t>Cost</t>
  </si>
  <si>
    <t>Sale</t>
  </si>
  <si>
    <t>Subt_Cost</t>
  </si>
  <si>
    <t>Cables</t>
  </si>
  <si>
    <t>V8</t>
  </si>
  <si>
    <t>Rojo</t>
  </si>
  <si>
    <t>Caja</t>
  </si>
  <si>
    <t>Datos</t>
  </si>
  <si>
    <t>TC</t>
  </si>
  <si>
    <t>Manos Libres</t>
  </si>
  <si>
    <t>Plug 3.5</t>
  </si>
  <si>
    <t>Negro</t>
  </si>
  <si>
    <t>Bolsa</t>
  </si>
  <si>
    <t>Blanco</t>
  </si>
  <si>
    <t>Cargadores</t>
  </si>
  <si>
    <t>Travel 25w</t>
  </si>
  <si>
    <t>Carga Rapida</t>
  </si>
  <si>
    <t>HW-059200</t>
  </si>
  <si>
    <t>Baterias</t>
  </si>
  <si>
    <t>Bl4C</t>
  </si>
  <si>
    <t>Bluethoot</t>
  </si>
  <si>
    <t>VerdeClaro</t>
  </si>
  <si>
    <t>Caja cbl</t>
  </si>
  <si>
    <t>RDC2022-EH03-EH04-SF2021</t>
  </si>
  <si>
    <t>AzulClaro</t>
  </si>
  <si>
    <t>Gris</t>
  </si>
  <si>
    <t>Convertidores</t>
  </si>
  <si>
    <t>Ligthning-Jack</t>
  </si>
  <si>
    <t>M55 5w</t>
  </si>
  <si>
    <t>Ligthning</t>
  </si>
  <si>
    <t>Teclados</t>
  </si>
  <si>
    <t>Tripodes</t>
  </si>
  <si>
    <t>Balacas</t>
  </si>
  <si>
    <t>Mouse</t>
  </si>
  <si>
    <t>S1</t>
  </si>
  <si>
    <t>HolderCar</t>
  </si>
  <si>
    <t>Parlantes</t>
  </si>
  <si>
    <t>PaloSelfie</t>
  </si>
  <si>
    <t>RAM-TB6</t>
  </si>
  <si>
    <t>TJ-808</t>
  </si>
  <si>
    <t>Alambrico</t>
  </si>
  <si>
    <t>Combo Mouse</t>
  </si>
  <si>
    <t>RG-1017RB</t>
  </si>
  <si>
    <t>USB</t>
  </si>
  <si>
    <t>TJ-818</t>
  </si>
  <si>
    <t>T13</t>
  </si>
  <si>
    <t>Inalambrico</t>
  </si>
  <si>
    <t>ORMI21/22</t>
  </si>
  <si>
    <t>AzulOscuro</t>
  </si>
  <si>
    <t>SM-5830N</t>
  </si>
  <si>
    <t>SMP-C1V</t>
  </si>
  <si>
    <t>SMP-C1T</t>
  </si>
  <si>
    <t>i12VC</t>
  </si>
  <si>
    <t>i12B</t>
  </si>
  <si>
    <t>i12N</t>
  </si>
  <si>
    <t>i12AC</t>
  </si>
  <si>
    <t>i12G</t>
  </si>
  <si>
    <t>i12R</t>
  </si>
  <si>
    <t>i12AO</t>
  </si>
  <si>
    <t>CAR-301-1V</t>
  </si>
  <si>
    <t>CAR-301-1T</t>
  </si>
  <si>
    <t>SM-J7</t>
  </si>
  <si>
    <t>SM-S8</t>
  </si>
  <si>
    <t>Extraible</t>
  </si>
  <si>
    <t>OZ-8809BT-N</t>
  </si>
  <si>
    <t>OZ-8809BT-R</t>
  </si>
  <si>
    <t>OZ-868BT-A</t>
  </si>
  <si>
    <t>Inalambrico Pantalla</t>
  </si>
  <si>
    <t>OZ-868BT-R</t>
  </si>
  <si>
    <t>Azul</t>
  </si>
  <si>
    <t>TB220</t>
  </si>
  <si>
    <t>OZ-2815</t>
  </si>
  <si>
    <t>BlisterReceptor</t>
  </si>
  <si>
    <t>PataG</t>
  </si>
  <si>
    <t>Chupa</t>
  </si>
  <si>
    <t>2Piezas</t>
  </si>
  <si>
    <t>HT-208</t>
  </si>
  <si>
    <t>USB y JackPlug</t>
  </si>
  <si>
    <t>NIXH-15</t>
  </si>
  <si>
    <t>Magnetico y rejilla</t>
  </si>
  <si>
    <t>GS-M011</t>
  </si>
  <si>
    <t>Acople</t>
  </si>
  <si>
    <t>Retrovisor</t>
  </si>
  <si>
    <t>HOLD-215</t>
  </si>
  <si>
    <t>Portavasos</t>
  </si>
  <si>
    <t>Tacometro</t>
  </si>
  <si>
    <t>XWJ-1802</t>
  </si>
  <si>
    <t>TRIPOD3110</t>
  </si>
  <si>
    <t>SELFISTICK</t>
  </si>
  <si>
    <t>MO16</t>
  </si>
  <si>
    <t>Nombre</t>
  </si>
  <si>
    <t>Celular</t>
  </si>
  <si>
    <t>Iraides Romero</t>
  </si>
  <si>
    <t>Utilidad</t>
  </si>
  <si>
    <t>Nombre_Cl</t>
  </si>
  <si>
    <t>Blanca Ramirez</t>
  </si>
  <si>
    <t>Armando Lizarazo</t>
  </si>
  <si>
    <t>Cristian Rubio</t>
  </si>
  <si>
    <t>f4j5pr</t>
  </si>
  <si>
    <t>RPT</t>
  </si>
  <si>
    <t>Software</t>
  </si>
  <si>
    <t>Samsung J5 Prime</t>
  </si>
  <si>
    <t>Solo</t>
  </si>
  <si>
    <t>x Imei Duplicado</t>
  </si>
  <si>
    <t>Recargas</t>
  </si>
  <si>
    <t>Paquetes Especiales</t>
  </si>
  <si>
    <t>NA</t>
  </si>
  <si>
    <t>RDT</t>
  </si>
  <si>
    <t>Direct TV</t>
  </si>
  <si>
    <t>RPM</t>
  </si>
  <si>
    <t>Stella Lizarazo</t>
  </si>
  <si>
    <t>Paquete</t>
  </si>
  <si>
    <t>Valuntech 60</t>
  </si>
  <si>
    <t>Pilas</t>
  </si>
  <si>
    <t>MultiPuertos</t>
  </si>
  <si>
    <t>Adaptadores</t>
  </si>
  <si>
    <t>Antenas</t>
  </si>
  <si>
    <t>RMB-89</t>
  </si>
  <si>
    <t>Split Y 2-1 y 1-2</t>
  </si>
  <si>
    <t>Plug a Plug 1.5 m</t>
  </si>
  <si>
    <t>Plug a Plug Sencillo</t>
  </si>
  <si>
    <t>Split 2 Audifonos</t>
  </si>
  <si>
    <t>Colores</t>
  </si>
  <si>
    <t>X-3 X2</t>
  </si>
  <si>
    <t>HDMI 5m</t>
  </si>
  <si>
    <t>hdmi</t>
  </si>
  <si>
    <t>HDMI 1.5</t>
  </si>
  <si>
    <t>OTG TC</t>
  </si>
  <si>
    <t>AA Carbon</t>
  </si>
  <si>
    <t>HUB switch luces</t>
  </si>
  <si>
    <t>wifi 2.0</t>
  </si>
  <si>
    <t>WIFI larga</t>
  </si>
  <si>
    <t>Wifi Corta</t>
  </si>
  <si>
    <t>WIFI larga LV</t>
  </si>
  <si>
    <t>Tarjeta Sonido 7.1</t>
  </si>
  <si>
    <t>Tarjeta Sonido 5.1</t>
  </si>
  <si>
    <t>OTG V8</t>
  </si>
  <si>
    <t>Con taco y Notas</t>
  </si>
  <si>
    <t>Plug</t>
  </si>
  <si>
    <t>Blister</t>
  </si>
  <si>
    <t>3x1</t>
  </si>
  <si>
    <t>2x1</t>
  </si>
  <si>
    <t>2x1GameBoy</t>
  </si>
  <si>
    <t>Plug mini</t>
  </si>
  <si>
    <t>2x2</t>
  </si>
  <si>
    <t>RCA</t>
  </si>
  <si>
    <t>3x3</t>
  </si>
  <si>
    <t>3x3 3m</t>
  </si>
  <si>
    <t>Grabadora</t>
  </si>
  <si>
    <t>CPU trebol Cuadrado</t>
  </si>
  <si>
    <t>Ac Bafle</t>
  </si>
  <si>
    <t>VGA</t>
  </si>
  <si>
    <t>VGA 1.5m</t>
  </si>
  <si>
    <t>VGA 3m</t>
  </si>
  <si>
    <t>VGA 5m</t>
  </si>
  <si>
    <t>Lan 5m</t>
  </si>
  <si>
    <t>Lan</t>
  </si>
  <si>
    <t>Impresora 1.2m</t>
  </si>
  <si>
    <t>Ext USB 1.5m</t>
  </si>
  <si>
    <t>Ext USB 3m</t>
  </si>
  <si>
    <t>Pluying IVON</t>
  </si>
  <si>
    <t>PadMouse</t>
  </si>
  <si>
    <t>Combo WIT</t>
  </si>
  <si>
    <t>Pluying Sam</t>
  </si>
  <si>
    <t>SEISA gen</t>
  </si>
  <si>
    <t>MiniC Conductor</t>
  </si>
  <si>
    <t>ID</t>
  </si>
  <si>
    <t>Direccion</t>
  </si>
  <si>
    <t>Sebastian</t>
  </si>
  <si>
    <t>Rubiani</t>
  </si>
  <si>
    <t>GTS-1362</t>
  </si>
  <si>
    <t>KTX1271</t>
  </si>
  <si>
    <t>GTS1525</t>
  </si>
  <si>
    <t>KTX301</t>
  </si>
  <si>
    <t>KTX1365</t>
  </si>
  <si>
    <t>VSR1437</t>
  </si>
  <si>
    <t>PL8000</t>
  </si>
  <si>
    <t>GTS1248</t>
  </si>
  <si>
    <t>Pequeño Bafle</t>
  </si>
  <si>
    <t>Grande Bafle</t>
  </si>
  <si>
    <t>Spliter</t>
  </si>
  <si>
    <t>Spliter 1x4 HDMI</t>
  </si>
  <si>
    <t>Spliter 1x2 HDMI</t>
  </si>
  <si>
    <t>Router</t>
  </si>
  <si>
    <t>LV-AC09</t>
  </si>
  <si>
    <t>JOMA</t>
  </si>
  <si>
    <t>Reproductor</t>
  </si>
  <si>
    <t>MP3 Pantalla</t>
  </si>
  <si>
    <t>MP3 Sencillo</t>
  </si>
  <si>
    <t>Aro de Luz</t>
  </si>
  <si>
    <t>26cm</t>
  </si>
  <si>
    <t>30cm</t>
  </si>
  <si>
    <t>HDMI2VGA</t>
  </si>
  <si>
    <t>AV2VGA</t>
  </si>
  <si>
    <t>AV2HDMI</t>
  </si>
  <si>
    <t>VGA2AV</t>
  </si>
  <si>
    <t>HDMI2VGA+Audio</t>
  </si>
  <si>
    <t xml:space="preserve">HDTV </t>
  </si>
  <si>
    <t>KR9000</t>
  </si>
  <si>
    <t>KR-GM103</t>
  </si>
  <si>
    <t>TC-Lan</t>
  </si>
  <si>
    <t>Bluethoot 5.0</t>
  </si>
  <si>
    <t>Control Gamer</t>
  </si>
  <si>
    <t>PS2</t>
  </si>
  <si>
    <t>Xbox Caja Negra</t>
  </si>
  <si>
    <t>TDT 5m</t>
  </si>
  <si>
    <t>CU02 TC</t>
  </si>
  <si>
    <t>CU02 V8</t>
  </si>
  <si>
    <t>CU02 Ligthning</t>
  </si>
  <si>
    <t>CU02 3m</t>
  </si>
  <si>
    <t>Tripode Gen</t>
  </si>
  <si>
    <t>Migdalia Lizarazo</t>
  </si>
  <si>
    <t>Silicone Case</t>
  </si>
  <si>
    <t>Vidrio Templado</t>
  </si>
  <si>
    <t>Y6 2019</t>
  </si>
  <si>
    <t>Atrás Puerto Rico</t>
  </si>
  <si>
    <t>LAN 10m</t>
  </si>
  <si>
    <t>12v 1a</t>
  </si>
  <si>
    <t>Europeo</t>
  </si>
  <si>
    <t>U19</t>
  </si>
  <si>
    <t>Unicornio</t>
  </si>
  <si>
    <t>Guantes Gamer</t>
  </si>
  <si>
    <t>WN-Z13</t>
  </si>
  <si>
    <t>Pluying Eco</t>
  </si>
  <si>
    <t>Ligthning Bolsa</t>
  </si>
  <si>
    <t>USB-Lan</t>
  </si>
  <si>
    <t>Modulador</t>
  </si>
  <si>
    <t>EO-15</t>
  </si>
  <si>
    <t>B10</t>
  </si>
  <si>
    <t>Note 11s-  11 4g</t>
  </si>
  <si>
    <t>Mi 11 Lite</t>
  </si>
  <si>
    <t>Juan David Sanchez</t>
  </si>
  <si>
    <t>Etiquetas de fila</t>
  </si>
  <si>
    <t>Total general</t>
  </si>
  <si>
    <t>Transferencia</t>
  </si>
  <si>
    <t>Nequi</t>
  </si>
  <si>
    <t>Juan Gallegos</t>
  </si>
  <si>
    <t>Alexa Panda</t>
  </si>
  <si>
    <t>Moto E20</t>
  </si>
  <si>
    <t>Moto E30/E40</t>
  </si>
  <si>
    <t>A21s</t>
  </si>
  <si>
    <t>A32</t>
  </si>
  <si>
    <t>Note 10</t>
  </si>
  <si>
    <t>A03s</t>
  </si>
  <si>
    <t>A20 / A30</t>
  </si>
  <si>
    <t>Note 9s / Note 9 Pro Max</t>
  </si>
  <si>
    <t>A30s / A50s</t>
  </si>
  <si>
    <t>Cliente/Proveedor</t>
  </si>
  <si>
    <t>VNT</t>
  </si>
  <si>
    <t>CMP</t>
  </si>
  <si>
    <t>Huawei</t>
  </si>
  <si>
    <t>Xiaomi</t>
  </si>
  <si>
    <t>Belkin</t>
  </si>
  <si>
    <t>OCZU</t>
  </si>
  <si>
    <t>Generico</t>
  </si>
  <si>
    <t>SmartPlus</t>
  </si>
  <si>
    <t>AtrasPR</t>
  </si>
  <si>
    <t>Sebastian LC17</t>
  </si>
  <si>
    <t>Miguel Murano</t>
  </si>
  <si>
    <t>Mov</t>
  </si>
  <si>
    <t>Samsung</t>
  </si>
  <si>
    <t>Apple</t>
  </si>
  <si>
    <t>MY-120W PC</t>
  </si>
  <si>
    <t>MY</t>
  </si>
  <si>
    <t>IVON</t>
  </si>
  <si>
    <t>Pluyin</t>
  </si>
  <si>
    <t>Mi 11T</t>
  </si>
  <si>
    <t>Mi 11T Pro</t>
  </si>
  <si>
    <t>A11 / Note 9 / Mi 11 Lite</t>
  </si>
  <si>
    <t>Note 10 Pro</t>
  </si>
  <si>
    <t>Redmi 10</t>
  </si>
  <si>
    <t>Redmi 9 / Redmi 9C / Redmi 9a</t>
  </si>
  <si>
    <t>Motorola</t>
  </si>
  <si>
    <t>G7 Power</t>
  </si>
  <si>
    <t>G100</t>
  </si>
  <si>
    <t>E6 Play</t>
  </si>
  <si>
    <t>E30</t>
  </si>
  <si>
    <t>G7 Plus</t>
  </si>
  <si>
    <t>One Macro</t>
  </si>
  <si>
    <t>One Vision</t>
  </si>
  <si>
    <t>One</t>
  </si>
  <si>
    <t>G9 Power</t>
  </si>
  <si>
    <t>G8 Plus</t>
  </si>
  <si>
    <t>G60s</t>
  </si>
  <si>
    <t>G51</t>
  </si>
  <si>
    <t>G10 / G20 / G30</t>
  </si>
  <si>
    <t>Y5 2019</t>
  </si>
  <si>
    <t>Y5 2018</t>
  </si>
  <si>
    <t>Y9 2019</t>
  </si>
  <si>
    <t>Y9 Prime</t>
  </si>
  <si>
    <t>Y7 2019</t>
  </si>
  <si>
    <t>Y8s</t>
  </si>
  <si>
    <t>P20 Lite</t>
  </si>
  <si>
    <t>P10 Lite</t>
  </si>
  <si>
    <t>A03</t>
  </si>
  <si>
    <t>A02</t>
  </si>
  <si>
    <t>A13</t>
  </si>
  <si>
    <t>A12</t>
  </si>
  <si>
    <t>A03 Core</t>
  </si>
  <si>
    <t>A20s</t>
  </si>
  <si>
    <t>A30 / A20 / A30s / A50</t>
  </si>
  <si>
    <t>A54</t>
  </si>
  <si>
    <t>A15</t>
  </si>
  <si>
    <t>A7 2018 / J6 Plus</t>
  </si>
  <si>
    <t>A51</t>
  </si>
  <si>
    <t>J7 Prime</t>
  </si>
  <si>
    <t>J2 Core</t>
  </si>
  <si>
    <t>J5 Prime</t>
  </si>
  <si>
    <t>J5</t>
  </si>
  <si>
    <t>iph X</t>
  </si>
  <si>
    <t>iph XS</t>
  </si>
  <si>
    <t>iph 6</t>
  </si>
  <si>
    <t>iph 7 / 8</t>
  </si>
  <si>
    <t>iph 7 / 8 Plus</t>
  </si>
  <si>
    <t>iph 6 Plus</t>
  </si>
  <si>
    <t>iph XR / 11</t>
  </si>
  <si>
    <t>iph 13 / iph 13 Pro</t>
  </si>
  <si>
    <t>iph 13 pro max</t>
  </si>
  <si>
    <t>iph 12</t>
  </si>
  <si>
    <t>iph 11 pro max</t>
  </si>
  <si>
    <t>Regular</t>
  </si>
  <si>
    <t>Batri</t>
  </si>
  <si>
    <t>Universal</t>
  </si>
  <si>
    <t>Bahia Sencilla</t>
  </si>
  <si>
    <t>Contactos</t>
  </si>
  <si>
    <t>Wiliam Broster</t>
  </si>
  <si>
    <t>KTS</t>
  </si>
  <si>
    <t>Ovidio</t>
  </si>
  <si>
    <t>Luz Mery</t>
  </si>
  <si>
    <t>Armando Rodriguez</t>
  </si>
  <si>
    <t>Vidrio Ceramico</t>
  </si>
  <si>
    <t>Chica Broadster</t>
  </si>
  <si>
    <t>A31</t>
  </si>
  <si>
    <t>45w TC</t>
  </si>
  <si>
    <t>Nokia</t>
  </si>
  <si>
    <t>Claro</t>
  </si>
  <si>
    <t>KR-MAX</t>
  </si>
  <si>
    <t>Movistar</t>
  </si>
  <si>
    <t>Lucho Arepas</t>
  </si>
  <si>
    <t>Control Smart TV</t>
  </si>
  <si>
    <t>Lector</t>
  </si>
  <si>
    <t>FRP Y6 2019</t>
  </si>
  <si>
    <t>Carlos Ramirez</t>
  </si>
  <si>
    <t>A30</t>
  </si>
  <si>
    <t>Redmi 10C</t>
  </si>
  <si>
    <t>AKG TC</t>
  </si>
  <si>
    <t>ALG M21 TC</t>
  </si>
  <si>
    <t>Earpods</t>
  </si>
  <si>
    <t>OPPO</t>
  </si>
  <si>
    <t>Reno 6 Lite</t>
  </si>
  <si>
    <t>Y20 Y20s Y30</t>
  </si>
  <si>
    <t>A52</t>
  </si>
  <si>
    <t>PR 95</t>
  </si>
  <si>
    <t>Memorias</t>
  </si>
  <si>
    <t>Kingstone</t>
  </si>
  <si>
    <t>Micro 4GB</t>
  </si>
  <si>
    <t>Micro 8GB</t>
  </si>
  <si>
    <t>Micro 32GB</t>
  </si>
  <si>
    <t>USB 4GB</t>
  </si>
  <si>
    <t>USB 8GB</t>
  </si>
  <si>
    <t>USB 16GB</t>
  </si>
  <si>
    <t>USB 32GB</t>
  </si>
  <si>
    <t>X3</t>
  </si>
  <si>
    <t>Gatillos W11+</t>
  </si>
  <si>
    <t>Gatillos Sencillos</t>
  </si>
  <si>
    <t>Backlit</t>
  </si>
  <si>
    <t>Keyboard</t>
  </si>
  <si>
    <t>Micro</t>
  </si>
  <si>
    <t>25W TC</t>
  </si>
  <si>
    <t>Moto G50 5G</t>
  </si>
  <si>
    <t>Tigo</t>
  </si>
  <si>
    <t>Plug 3.5 a 1/2</t>
  </si>
  <si>
    <t>Jose Cuervo</t>
  </si>
  <si>
    <t>Smart Plus</t>
  </si>
  <si>
    <t>Pacha</t>
  </si>
  <si>
    <t>Moto E6s</t>
  </si>
  <si>
    <t>Almejis</t>
  </si>
  <si>
    <t>Micro 64GB</t>
  </si>
  <si>
    <t>PR95</t>
  </si>
  <si>
    <t>Redmi 9a</t>
  </si>
  <si>
    <t>Reset redes</t>
  </si>
  <si>
    <t>Redmi Note 10</t>
  </si>
  <si>
    <t>U28</t>
  </si>
  <si>
    <t>A22</t>
  </si>
  <si>
    <t>Cabezote</t>
  </si>
  <si>
    <t>G9 Play</t>
  </si>
  <si>
    <t>A51/S20FE/Note 10</t>
  </si>
  <si>
    <t>Yarlot Cuervo</t>
  </si>
  <si>
    <t>P20 Lite / Nova 3E</t>
  </si>
  <si>
    <t>Y9 Prime 2019 / Honor 9</t>
  </si>
  <si>
    <t>Y5 2018 / Y5P / Moto E6 Play</t>
  </si>
  <si>
    <t>Y6 2019 / Y6 Prime 2019 / Y6s / Honor 8a / Y6 Pro 2019 / Moto E6s</t>
  </si>
  <si>
    <t>Y6 2018</t>
  </si>
  <si>
    <t>Mate 20 Lite / Nova 3 / Nova 3i / Psmart Plus</t>
  </si>
  <si>
    <t>P30 Lite / P30 / Nova 4E</t>
  </si>
  <si>
    <t>Psmart 2019</t>
  </si>
  <si>
    <t>G31 / G41 / G71 5G</t>
  </si>
  <si>
    <t>G60 / G60s / G51 5g / G4 Fusion / G200 5g /G Stylus 2022 / Edge S30</t>
  </si>
  <si>
    <t>Moto G6</t>
  </si>
  <si>
    <t>Moto G8 Play / Moto G8 Plus</t>
  </si>
  <si>
    <t>Moto G7 Play</t>
  </si>
  <si>
    <t>Moto G7 / Moto G8 Plus</t>
  </si>
  <si>
    <t>Moto G9 Plus</t>
  </si>
  <si>
    <t>Moto G9 Power</t>
  </si>
  <si>
    <t>Moto G7 / Moto G7 Plus</t>
  </si>
  <si>
    <t>Moto G6 Play / Moto E5</t>
  </si>
  <si>
    <t>Moto One</t>
  </si>
  <si>
    <t>Moto One Action / Moto One Vision / One Zoom / P40</t>
  </si>
  <si>
    <t>Moto One Fusion Plus / Reno 2F / Reno 2Z / Realme X / Reno 6.6 / K3 / V15</t>
  </si>
  <si>
    <t>Mot E5 play / Moto E5 Play Go</t>
  </si>
  <si>
    <t>Moto G6 Plus</t>
  </si>
  <si>
    <t>S21 FE</t>
  </si>
  <si>
    <t>S21</t>
  </si>
  <si>
    <t>A01 Core / M1 Core</t>
  </si>
  <si>
    <t>A12 / A42 / A70 / A90 5G / A70s</t>
  </si>
  <si>
    <t>A20 s / A70</t>
  </si>
  <si>
    <t>A11 / Y7p / M11</t>
  </si>
  <si>
    <t>A21s / K61</t>
  </si>
  <si>
    <t>A32 4G / A31 / A22 4G / M32 / M22 / F22</t>
  </si>
  <si>
    <t>A20 / A30 / A30s / A50 / K50</t>
  </si>
  <si>
    <t>J5 Prime / J3 / J310 / J3 2016 / J3 Pro / J5 2015 / J5 Prime 2017 /J330</t>
  </si>
  <si>
    <t>J7 Prime / J7 Prime 2 / J7 2015</t>
  </si>
  <si>
    <t>J2 Prime /  Galaxy Grand Prime</t>
  </si>
  <si>
    <t>J5 / J5 Pro</t>
  </si>
  <si>
    <t>J6 / A6</t>
  </si>
  <si>
    <t>J7</t>
  </si>
  <si>
    <t>J6 Plus / J4 Plus / A7 2018 / A6 Plus / J8</t>
  </si>
  <si>
    <t>Iphone 13 / iphone 13 Pro</t>
  </si>
  <si>
    <t>Iphone 13 Pro Max</t>
  </si>
  <si>
    <t>Iphone 12 Mini</t>
  </si>
  <si>
    <t>Iphone 12 Pro Max</t>
  </si>
  <si>
    <t>Iphone 12 / Iphone 12 Pro</t>
  </si>
  <si>
    <t>Iphone X / Iphone Xs / Iphone 11 Pro</t>
  </si>
  <si>
    <t>Iphone XS Max / Iphone 11 Pro Max</t>
  </si>
  <si>
    <t>Iphone XR / Iphone 11</t>
  </si>
  <si>
    <t>Iphone 6 / Iphone 7 / iphone 8</t>
  </si>
  <si>
    <t>Note 11 pro</t>
  </si>
  <si>
    <t>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</t>
  </si>
  <si>
    <t>Note 10 / A51 / A52 / S20 FE / Note 10s</t>
  </si>
  <si>
    <t>Redmi 10 / Realme K40 Gaming / Poco M3 Pro / Poco F3 GT / Honor X20 FE</t>
  </si>
  <si>
    <t>Note 9s / A71 / Poco X3 / A71 / A81 / S10 Lite / Note 10 Lite / Poco M2 Pro / M51 / Poco X3 NFC</t>
  </si>
  <si>
    <t>Note 7</t>
  </si>
  <si>
    <t>Note 8 Pro / Note 9T / Poco M3</t>
  </si>
  <si>
    <t>Simcard</t>
  </si>
  <si>
    <t>Simcard Claro</t>
  </si>
  <si>
    <t>Simcard Movistar</t>
  </si>
  <si>
    <t>Servicio Tecnico</t>
  </si>
  <si>
    <t>Destrabar Bandeja de Sim</t>
  </si>
  <si>
    <t>transplate fallido iphone</t>
  </si>
  <si>
    <t>Poco M3</t>
  </si>
  <si>
    <t>Pacha Redmi Note 8</t>
  </si>
  <si>
    <t>Controles</t>
  </si>
  <si>
    <t>Despegar Pila</t>
  </si>
  <si>
    <t>Ramitech</t>
  </si>
  <si>
    <t>iphone 12 Pro</t>
  </si>
  <si>
    <t>Iphone 7 / iphone 8</t>
  </si>
  <si>
    <t>iphone XS</t>
  </si>
  <si>
    <t>iphone 13</t>
  </si>
  <si>
    <t>iphone 11</t>
  </si>
  <si>
    <t>Iphone XR</t>
  </si>
  <si>
    <t>BL5C</t>
  </si>
  <si>
    <t>Redmi 9c</t>
  </si>
  <si>
    <t>Wase Case</t>
  </si>
  <si>
    <t>Vidrio Camara</t>
  </si>
  <si>
    <t>Pop Socket</t>
  </si>
  <si>
    <t>Poco X3</t>
  </si>
  <si>
    <t>Redmi 9</t>
  </si>
  <si>
    <t>Arco Iris</t>
  </si>
  <si>
    <t>Pago de Facturas</t>
  </si>
  <si>
    <t>Gas</t>
  </si>
  <si>
    <t>Gas Natural Cundiboyacense</t>
  </si>
  <si>
    <t>Control TV</t>
  </si>
  <si>
    <t>MZDF</t>
  </si>
  <si>
    <t>DR-2141</t>
  </si>
  <si>
    <t>TV Normal</t>
  </si>
  <si>
    <t>Smart TV</t>
  </si>
  <si>
    <t>Yaxun</t>
  </si>
  <si>
    <t>Flux</t>
  </si>
  <si>
    <t>Soldadura</t>
  </si>
  <si>
    <t>RL-405</t>
  </si>
  <si>
    <t>YX-223</t>
  </si>
  <si>
    <t>B2768 / B867</t>
  </si>
  <si>
    <t>Economico</t>
  </si>
  <si>
    <t>Y9 Prime 2019</t>
  </si>
  <si>
    <t>Redmi 10c</t>
  </si>
  <si>
    <t>Motivos</t>
  </si>
  <si>
    <t>Nilsa</t>
  </si>
  <si>
    <t>Vivo</t>
  </si>
  <si>
    <t>Y33 / Note 10 Pro</t>
  </si>
  <si>
    <t>Flash Go-Cell</t>
  </si>
  <si>
    <t>El Huracan</t>
  </si>
  <si>
    <t>Multitoma</t>
  </si>
  <si>
    <t>Pistola Silicona</t>
  </si>
  <si>
    <t>T Electrica</t>
  </si>
  <si>
    <t>Debe lucho</t>
  </si>
  <si>
    <t>Esposa Lucho Arepas</t>
  </si>
  <si>
    <t>Configuracion Musica</t>
  </si>
  <si>
    <t>Simcard Tigo</t>
  </si>
  <si>
    <t>Tablet</t>
  </si>
  <si>
    <t>CCE</t>
  </si>
  <si>
    <t>CCE segunda</t>
  </si>
  <si>
    <t>Moto C</t>
  </si>
  <si>
    <t>Paquetes Tigo</t>
  </si>
  <si>
    <t>Paquetes Movistar</t>
  </si>
  <si>
    <t>Codensa</t>
  </si>
  <si>
    <t>Luz</t>
  </si>
  <si>
    <t>Paquetes Claro</t>
  </si>
  <si>
    <t>Saldo Claro</t>
  </si>
  <si>
    <t>Minutos</t>
  </si>
  <si>
    <t>F4 huawei Y5 2017</t>
  </si>
  <si>
    <t>El Surtidor</t>
  </si>
  <si>
    <t>Todo a mil centro</t>
  </si>
  <si>
    <t>Luces Jimenez</t>
  </si>
  <si>
    <t>El surtidor</t>
  </si>
  <si>
    <t>Rollo Cinta Led</t>
  </si>
  <si>
    <t>RGB Cinta Led</t>
  </si>
  <si>
    <t>Flecha Viejo</t>
  </si>
  <si>
    <t>Nokia 1100</t>
  </si>
  <si>
    <t>Nokia 6101</t>
  </si>
  <si>
    <t>V3</t>
  </si>
  <si>
    <t>Audifonos Bluethooth</t>
  </si>
  <si>
    <t>Iphone 6s</t>
  </si>
  <si>
    <t>Realme</t>
  </si>
  <si>
    <t>7i</t>
  </si>
  <si>
    <t>C11</t>
  </si>
  <si>
    <t>9i</t>
  </si>
  <si>
    <t>Y7 2018</t>
  </si>
  <si>
    <t>Moto One Fusion</t>
  </si>
  <si>
    <t>J1</t>
  </si>
  <si>
    <t>J2</t>
  </si>
  <si>
    <t>J1 2016</t>
  </si>
  <si>
    <t>Nokia 3220</t>
  </si>
  <si>
    <t>A03s / A32</t>
  </si>
  <si>
    <t>Grabacion Musica</t>
  </si>
  <si>
    <t>Full Music</t>
  </si>
  <si>
    <t>Note 9s</t>
  </si>
  <si>
    <t>(Todas)</t>
  </si>
  <si>
    <t>Yobani Martinez</t>
  </si>
  <si>
    <t>F4 Redmi 9a</t>
  </si>
  <si>
    <t>Pacha A12</t>
  </si>
  <si>
    <t>inpods 12</t>
  </si>
  <si>
    <t>A11</t>
  </si>
  <si>
    <t>Ventas</t>
  </si>
  <si>
    <t>Costo</t>
  </si>
  <si>
    <t>Valery Cuervo</t>
  </si>
  <si>
    <t>Airdots Pro</t>
  </si>
  <si>
    <t>unicornio</t>
  </si>
  <si>
    <t>S01</t>
  </si>
  <si>
    <t>Bluethoot Car</t>
  </si>
  <si>
    <t>USB - Ligthning</t>
  </si>
  <si>
    <t>Movistar Movil</t>
  </si>
  <si>
    <t>Moto E20 / Redmi 10c</t>
  </si>
  <si>
    <t>Wom</t>
  </si>
  <si>
    <t>Paquetes Wom</t>
  </si>
  <si>
    <t>Saldo Tigo</t>
  </si>
  <si>
    <t>Pushina</t>
  </si>
  <si>
    <t>Saldo Movistar</t>
  </si>
  <si>
    <t>Novio Jenny</t>
  </si>
  <si>
    <t>Batri Mundotech</t>
  </si>
  <si>
    <t>Arriba de Cristina</t>
  </si>
  <si>
    <t>Moto G8 Power</t>
  </si>
  <si>
    <t>Moto G8 Plus</t>
  </si>
  <si>
    <t>Moto g7 Power</t>
  </si>
  <si>
    <t>P30 Lite</t>
  </si>
  <si>
    <t>P30 Pro</t>
  </si>
  <si>
    <t>P40 Lite</t>
  </si>
  <si>
    <t>Nokia 1 plus</t>
  </si>
  <si>
    <t>Nokia 3.1 Plus</t>
  </si>
  <si>
    <t>Nokia 5.1 Plus</t>
  </si>
  <si>
    <t>J4 Plus</t>
  </si>
  <si>
    <t>A10s / A30 / A01</t>
  </si>
  <si>
    <t>Case Humo</t>
  </si>
  <si>
    <t>Moto G8 Power Lite</t>
  </si>
  <si>
    <t>Jonathan Broadster</t>
  </si>
  <si>
    <t>Forro Space</t>
  </si>
  <si>
    <t>Americano</t>
  </si>
  <si>
    <t>Vidrio Sencillo</t>
  </si>
  <si>
    <t>Varios</t>
  </si>
  <si>
    <t>Universales</t>
  </si>
  <si>
    <t>HW-059200EHQ</t>
  </si>
  <si>
    <t>TC-3.5</t>
  </si>
  <si>
    <t>CAT</t>
  </si>
  <si>
    <t>SNT-28</t>
  </si>
  <si>
    <t>Yolima Tecno One</t>
  </si>
  <si>
    <t>Reno 5 Lite</t>
  </si>
  <si>
    <t>V8 Corto</t>
  </si>
  <si>
    <t>Moto G5 Play</t>
  </si>
  <si>
    <t>Redmi 9t</t>
  </si>
  <si>
    <t>WOM</t>
  </si>
  <si>
    <t>Simcard Wom</t>
  </si>
  <si>
    <t>Mantenimiento Parlante</t>
  </si>
  <si>
    <t>Digo</t>
  </si>
  <si>
    <t>LG</t>
  </si>
  <si>
    <t>Control de Humedad K4</t>
  </si>
  <si>
    <t>Container</t>
  </si>
  <si>
    <t>Puerto Rico</t>
  </si>
  <si>
    <t>Rick Y Morty</t>
  </si>
  <si>
    <t>TV Box</t>
  </si>
  <si>
    <t>Segunda</t>
  </si>
  <si>
    <t>Pacha Redmi Note 10s</t>
  </si>
  <si>
    <t>ZTE</t>
  </si>
  <si>
    <t>Mantenimiento Pin de Carga</t>
  </si>
  <si>
    <t>No se Cobro</t>
  </si>
  <si>
    <t>Var Ref</t>
  </si>
  <si>
    <t>P8 Lite</t>
  </si>
  <si>
    <t>Smart Watch</t>
  </si>
  <si>
    <t>Smart Band</t>
  </si>
  <si>
    <t>Mi Band 6</t>
  </si>
  <si>
    <t>Newst</t>
  </si>
  <si>
    <t>M10</t>
  </si>
  <si>
    <t>Microfono de Solapa</t>
  </si>
  <si>
    <t>Joma</t>
  </si>
  <si>
    <t>T91S1</t>
  </si>
  <si>
    <t>Audio General</t>
  </si>
  <si>
    <t>Srmart Watch LQ-S1</t>
  </si>
  <si>
    <t>Exhibelo</t>
  </si>
  <si>
    <t>Soportes</t>
  </si>
  <si>
    <t>Exhibicion Reloj</t>
  </si>
  <si>
    <t>Exhibicion Celular</t>
  </si>
  <si>
    <t>Nova 9</t>
  </si>
  <si>
    <t>C5</t>
  </si>
  <si>
    <t>Holder escritorio</t>
  </si>
  <si>
    <t>Kalio</t>
  </si>
  <si>
    <t xml:space="preserve">EP-2E Conductor </t>
  </si>
  <si>
    <t>Newtech</t>
  </si>
  <si>
    <t>NW-H1</t>
  </si>
  <si>
    <t>Redmi Note 9s</t>
  </si>
  <si>
    <t>Modo Recovery</t>
  </si>
  <si>
    <t>Éxito</t>
  </si>
  <si>
    <t>Paquetes Éxito</t>
  </si>
  <si>
    <t>Redmi 9T</t>
  </si>
  <si>
    <t>Redmi 8</t>
  </si>
  <si>
    <t>Grabar Musica</t>
  </si>
  <si>
    <t>Claro Movil</t>
  </si>
  <si>
    <t>Redmi note 9</t>
  </si>
  <si>
    <t>Virgin</t>
  </si>
  <si>
    <t>Saldo Virgin</t>
  </si>
  <si>
    <t>Borrar Cookies</t>
  </si>
  <si>
    <t>Jinet Albornoz</t>
  </si>
  <si>
    <t>Rosa</t>
  </si>
  <si>
    <t>X8+ Rosa</t>
  </si>
  <si>
    <t>X8+ Negro</t>
  </si>
  <si>
    <t>Redmi 9c / 10a</t>
  </si>
  <si>
    <t>Extraccion Audifonos</t>
  </si>
  <si>
    <t>Duvan</t>
  </si>
  <si>
    <t>Moto one Fusion</t>
  </si>
  <si>
    <t>Pacha Motorola Moto One Fusion</t>
  </si>
  <si>
    <t>Andres Capital</t>
  </si>
  <si>
    <t>Capital Tecnology</t>
  </si>
  <si>
    <t>inpods 12 Negro</t>
  </si>
  <si>
    <t>Redmi Note 11</t>
  </si>
  <si>
    <t>Dream Games</t>
  </si>
  <si>
    <t>CC Sna Valentin</t>
  </si>
  <si>
    <t>FRP J8</t>
  </si>
  <si>
    <t>FRP Mate 20 lite</t>
  </si>
  <si>
    <t>Redmi Note 8</t>
  </si>
  <si>
    <t>Paquetes Virgin</t>
  </si>
  <si>
    <t>Cuellera Mixtab 20</t>
  </si>
  <si>
    <t>Pronix</t>
  </si>
  <si>
    <t>AKG</t>
  </si>
  <si>
    <t>Note 11</t>
  </si>
  <si>
    <t>Holder Moto / Bicicleta</t>
  </si>
  <si>
    <t>Moto Turbo V8</t>
  </si>
  <si>
    <t>Simcard Virgin</t>
  </si>
  <si>
    <t>Cable Tableta</t>
  </si>
  <si>
    <t>Hydrogel</t>
  </si>
  <si>
    <t>Go Pro</t>
  </si>
  <si>
    <t>360 Max</t>
  </si>
  <si>
    <t>Reno 7 5G</t>
  </si>
  <si>
    <t>E6s</t>
  </si>
  <si>
    <t>Lapiz Tactil</t>
  </si>
  <si>
    <t>Lapiz Tactil Corto</t>
  </si>
  <si>
    <t>Original 25w</t>
  </si>
  <si>
    <t>Redmi 10c Nacional</t>
  </si>
  <si>
    <t>Apro9</t>
  </si>
  <si>
    <t>Gamer Apro9</t>
  </si>
  <si>
    <t>X8+ Azul</t>
  </si>
  <si>
    <t>Game Pad V8</t>
  </si>
  <si>
    <t>Comprando Ando</t>
  </si>
  <si>
    <t>imei 864334068467560</t>
  </si>
  <si>
    <t>Dias</t>
  </si>
  <si>
    <t>Prom</t>
  </si>
  <si>
    <t>Estim</t>
  </si>
  <si>
    <t>el mio</t>
  </si>
  <si>
    <t>Jorge Mercado</t>
  </si>
  <si>
    <t>Honor</t>
  </si>
  <si>
    <t>Restablecimiento de Fabrica</t>
  </si>
  <si>
    <t>CMPL</t>
  </si>
  <si>
    <t>Dias de Compras</t>
  </si>
  <si>
    <t>Ferreteria Frente</t>
  </si>
  <si>
    <t>KR</t>
  </si>
  <si>
    <t>Luisa Martinez</t>
  </si>
  <si>
    <t>Vidrios Centro</t>
  </si>
  <si>
    <t>Silicona Vidrios</t>
  </si>
  <si>
    <t>Vidrios Estantes</t>
  </si>
  <si>
    <t>Andres Ramirez</t>
  </si>
  <si>
    <t>C11 2021</t>
  </si>
  <si>
    <t>C11 2021 / A12</t>
  </si>
  <si>
    <t>Nokia 2.1 / A10</t>
  </si>
  <si>
    <t>Desbloqueo Talkback</t>
  </si>
  <si>
    <t>Angie Alvarez</t>
  </si>
  <si>
    <t>Jertech</t>
  </si>
  <si>
    <t>K358 Gamer RGB</t>
  </si>
  <si>
    <t>Combp Pad mouse y mouse</t>
  </si>
  <si>
    <t>Linx</t>
  </si>
  <si>
    <t>Pad Mouse</t>
  </si>
  <si>
    <t>Pad Mouse Tapete Largo</t>
  </si>
  <si>
    <t>Pila Reloj</t>
  </si>
  <si>
    <t>Pila Control Alarma</t>
  </si>
  <si>
    <t>Microsoft</t>
  </si>
  <si>
    <t>Xbox Caja Negra HYS-X001</t>
  </si>
  <si>
    <t>23a</t>
  </si>
  <si>
    <t>27a</t>
  </si>
  <si>
    <t>CR2025</t>
  </si>
  <si>
    <t>CR2032</t>
  </si>
  <si>
    <t>Beston</t>
  </si>
  <si>
    <t>Redondo Hombre</t>
  </si>
  <si>
    <t>Redondo Mujer</t>
  </si>
  <si>
    <t xml:space="preserve">Pulpo </t>
  </si>
  <si>
    <t>Skiny</t>
  </si>
  <si>
    <t>Y33 / Y21s / Y21</t>
  </si>
  <si>
    <t>Inpods 12</t>
  </si>
  <si>
    <t>Consolas</t>
  </si>
  <si>
    <t>SUP</t>
  </si>
  <si>
    <t>Mini Edition Nes</t>
  </si>
  <si>
    <t>BOSE</t>
  </si>
  <si>
    <t>Sports S9</t>
  </si>
  <si>
    <t>Control TDT</t>
  </si>
  <si>
    <t>Nintendo</t>
  </si>
  <si>
    <t>Naisu</t>
  </si>
  <si>
    <t>Cuellera S9</t>
  </si>
  <si>
    <t>S10+</t>
  </si>
  <si>
    <t>Ram Kp24</t>
  </si>
  <si>
    <t>Pata Gruesa</t>
  </si>
  <si>
    <t>Celular Escritorio</t>
  </si>
  <si>
    <t>Celular Multi Scent Brazo</t>
  </si>
  <si>
    <t>Free Fire</t>
  </si>
  <si>
    <t>100 diamantes</t>
  </si>
  <si>
    <t>520 diamantes</t>
  </si>
  <si>
    <t>Mensajes</t>
  </si>
  <si>
    <t>Jefferson Ferrer</t>
  </si>
  <si>
    <t>Alejandra Acosta</t>
  </si>
  <si>
    <t>A32 4G</t>
  </si>
  <si>
    <t>A31s</t>
  </si>
  <si>
    <t>Corn</t>
  </si>
  <si>
    <t>FRP Corn Star 8</t>
  </si>
  <si>
    <t>Mi11 Lite</t>
  </si>
  <si>
    <t>Armor</t>
  </si>
  <si>
    <t>Reloj Simcard</t>
  </si>
  <si>
    <t>Sin Registro</t>
  </si>
  <si>
    <t>Sacados para compra de P20 Lite</t>
  </si>
  <si>
    <t>David Duran</t>
  </si>
  <si>
    <t>Comprado a david (Arreglo 75 y audifonos 50)</t>
  </si>
  <si>
    <t>Pacha Moto E5 Play</t>
  </si>
  <si>
    <t>1 x 1 1,5m</t>
  </si>
  <si>
    <t>Redmi Note 9</t>
  </si>
  <si>
    <t>A33</t>
  </si>
  <si>
    <t>Soporte TV 55"</t>
  </si>
  <si>
    <t>Control PC</t>
  </si>
  <si>
    <t>Pilas Recargables</t>
  </si>
  <si>
    <t>C8006 AAx4 1500</t>
  </si>
  <si>
    <t>Xbox 360</t>
  </si>
  <si>
    <t>Xbox One</t>
  </si>
  <si>
    <t>Punto 13</t>
  </si>
  <si>
    <t>Y botones</t>
  </si>
  <si>
    <t>Kalley</t>
  </si>
  <si>
    <t>Pacha Element Max</t>
  </si>
  <si>
    <t>Obsequio venta tablet</t>
  </si>
  <si>
    <t>Combo KM-960 Control Mouse</t>
  </si>
  <si>
    <t>Shipadoo</t>
  </si>
  <si>
    <t>Gamer X7</t>
  </si>
  <si>
    <t>Gamer F6 Medio/numerico</t>
  </si>
  <si>
    <t>Magnetico 3 en 1</t>
  </si>
  <si>
    <t>F9 Pro Max</t>
  </si>
  <si>
    <t>Patricia</t>
  </si>
  <si>
    <t>Pix-Link</t>
  </si>
  <si>
    <t>Wit</t>
  </si>
  <si>
    <t>Seisa</t>
  </si>
  <si>
    <t>GTS</t>
  </si>
  <si>
    <t>KTX</t>
  </si>
  <si>
    <t>Platinum</t>
  </si>
  <si>
    <t>T95</t>
  </si>
  <si>
    <t>Sony</t>
  </si>
  <si>
    <t>Go</t>
  </si>
  <si>
    <t>A12 / Oppo Reno 5 Lite</t>
  </si>
  <si>
    <t>A10 / Nokia 2.1</t>
  </si>
  <si>
    <t>A10s / A10 /M10 / OPPO A5s / AX 5s / A7 A7N / Realme 3 / Y90 / Y91 /Y93 / Y95 /Y97 / Redmi 8 / Redmi 8a/ U1 / Moto One Macro / A12s / X626 / OPPO A12 2020 / X627 / M01s Nokia 2.1</t>
  </si>
  <si>
    <t>310 Diamantes</t>
  </si>
  <si>
    <t>Seguro</t>
  </si>
  <si>
    <t>Alfredo Lizarazo</t>
  </si>
  <si>
    <t>Soat BTU947</t>
  </si>
  <si>
    <t>Bold</t>
  </si>
  <si>
    <t>Datafono</t>
  </si>
  <si>
    <t>Obrera</t>
  </si>
  <si>
    <t>A10s</t>
  </si>
  <si>
    <t>A30s</t>
  </si>
  <si>
    <t>Redmi Note 11s</t>
  </si>
  <si>
    <t>yineth obrera</t>
  </si>
  <si>
    <t>Mantenimiento Pin de Carga A20s</t>
  </si>
  <si>
    <t>Saldo Wom</t>
  </si>
  <si>
    <t>Venta anulada el 300622</t>
  </si>
  <si>
    <t>K40</t>
  </si>
  <si>
    <t>Dia</t>
  </si>
  <si>
    <t>Mes</t>
  </si>
  <si>
    <t>Año</t>
  </si>
  <si>
    <t>VPG Sas</t>
  </si>
  <si>
    <t>A13 5G</t>
  </si>
  <si>
    <t>A13 4G</t>
  </si>
  <si>
    <t>S3 Mini</t>
  </si>
  <si>
    <t>ZSN</t>
  </si>
  <si>
    <t>InEars</t>
  </si>
  <si>
    <t>Ponchar Cable UTP</t>
  </si>
  <si>
    <t>Redmi Note 7</t>
  </si>
  <si>
    <t>Corazon</t>
  </si>
  <si>
    <t>Pin de Carga Moto G8 Power</t>
  </si>
  <si>
    <t>Pegar Pacha</t>
  </si>
  <si>
    <t>Honor 8x Y9 2019</t>
  </si>
  <si>
    <t>Pin de Carga Mate 8</t>
  </si>
  <si>
    <t>Akg</t>
  </si>
  <si>
    <t>Power Bank</t>
  </si>
  <si>
    <t>Caga y Juega</t>
  </si>
  <si>
    <t>Y33 / A13</t>
  </si>
  <si>
    <t>Moto Espejo</t>
  </si>
  <si>
    <t>Modelos Varios</t>
  </si>
  <si>
    <t>Rinocell</t>
  </si>
  <si>
    <t>RI-88</t>
  </si>
  <si>
    <t>Z7</t>
  </si>
  <si>
    <t>T110</t>
  </si>
  <si>
    <t>T120</t>
  </si>
  <si>
    <t>A02s</t>
  </si>
  <si>
    <t>A02s / A03s</t>
  </si>
  <si>
    <t>Moto E40 / Moto E30</t>
  </si>
  <si>
    <t>Vanessa Castillo</t>
  </si>
  <si>
    <t>P8 / P8 Lite</t>
  </si>
  <si>
    <t>Sarai Pineda</t>
  </si>
  <si>
    <t>Parlante</t>
  </si>
  <si>
    <t>Pilas Carbon</t>
  </si>
  <si>
    <t>TDT</t>
  </si>
  <si>
    <t>DVD</t>
  </si>
  <si>
    <t>Top Sonic</t>
  </si>
  <si>
    <t>NIA</t>
  </si>
  <si>
    <t>AAA Carbon</t>
  </si>
  <si>
    <t>TDT Reproductor</t>
  </si>
  <si>
    <t xml:space="preserve">TS-DVD1015  Reproductor </t>
  </si>
  <si>
    <t>Mini Keyboard Control Smart TV</t>
  </si>
  <si>
    <t>Sup</t>
  </si>
  <si>
    <t>SUP con Control</t>
  </si>
  <si>
    <t>iphone 12 mini</t>
  </si>
  <si>
    <t>Oppo</t>
  </si>
  <si>
    <t>G9 play / Oppo a 15</t>
  </si>
  <si>
    <t>Moto G31</t>
  </si>
  <si>
    <t>Redmi Note 10s</t>
  </si>
  <si>
    <t>Note 10 / Note 10s</t>
  </si>
  <si>
    <t>Note 10 / Note 10s / Redmi 10</t>
  </si>
  <si>
    <t>K50s</t>
  </si>
  <si>
    <t>Esto se dio en cambio de X3 vendido el 4/7</t>
  </si>
  <si>
    <t>Carros</t>
  </si>
  <si>
    <t>Se devuelve el 5 cambio por merca</t>
  </si>
  <si>
    <t>Disney</t>
  </si>
  <si>
    <t>Disney Mes</t>
  </si>
  <si>
    <t>Krip</t>
  </si>
  <si>
    <t>Mantenimiento Pin de carga Krip 7</t>
  </si>
  <si>
    <t>Alfonso Quevedo</t>
  </si>
  <si>
    <t>Mantenimiento altavoz Y5 2018</t>
  </si>
  <si>
    <t>FRP Y7 2019</t>
  </si>
  <si>
    <t>Mafe Segura</t>
  </si>
  <si>
    <t>Pacha A02</t>
  </si>
  <si>
    <t>P9</t>
  </si>
  <si>
    <t>Y5 2018 Caja de Timbres</t>
  </si>
  <si>
    <t>Jonathan</t>
  </si>
  <si>
    <t>Por compra de USB</t>
  </si>
  <si>
    <t>Redmi note 8 Pro</t>
  </si>
  <si>
    <t>FRP Redmi Note 8</t>
  </si>
  <si>
    <t>Cuenta Mi Redmi Note 8</t>
  </si>
  <si>
    <t>KTX-1222</t>
  </si>
  <si>
    <t>FRP Mate 20 Lite</t>
  </si>
  <si>
    <t>Pacha Redmi 10</t>
  </si>
  <si>
    <t>JOP</t>
  </si>
  <si>
    <t>Loc 115 San Andresito</t>
  </si>
  <si>
    <t>Forro Diseños</t>
  </si>
  <si>
    <t>EKADY</t>
  </si>
  <si>
    <t>P9 lite Smart</t>
  </si>
  <si>
    <t>Pacha Bandeja Tapa</t>
  </si>
  <si>
    <t>Compra</t>
  </si>
  <si>
    <t>Obsequio Venta P9 Lite Smart</t>
  </si>
  <si>
    <t>Doris Bermudez</t>
  </si>
  <si>
    <t>Musica Vallenatos Clasicos</t>
  </si>
  <si>
    <t>Gama Case</t>
  </si>
  <si>
    <t>Tecnomovil</t>
  </si>
  <si>
    <t>L&amp;M</t>
  </si>
  <si>
    <t>iphone 11 Pro Max</t>
  </si>
  <si>
    <t>Duque Cell</t>
  </si>
  <si>
    <t>Redmi Note 10s 128 6</t>
  </si>
  <si>
    <t>inalambrico Mega Safe</t>
  </si>
  <si>
    <t>Y9 2018</t>
  </si>
  <si>
    <t>Moto G22</t>
  </si>
  <si>
    <t>Moto G30</t>
  </si>
  <si>
    <t>JR</t>
  </si>
  <si>
    <t>Gato JR-028</t>
  </si>
  <si>
    <t>Game Pad X3</t>
  </si>
  <si>
    <t>iphone 6</t>
  </si>
  <si>
    <t>Grabadora Corto</t>
  </si>
  <si>
    <t>Grabadora Largo</t>
  </si>
  <si>
    <t>Impresora</t>
  </si>
  <si>
    <t>Extencion Cable de Poder</t>
  </si>
  <si>
    <t>KTX-1271</t>
  </si>
  <si>
    <t>KTX-1197</t>
  </si>
  <si>
    <t>GTS-1389</t>
  </si>
  <si>
    <t>GTS-1545</t>
  </si>
  <si>
    <t>Lector de memoria</t>
  </si>
  <si>
    <t>Telefono Fijo</t>
  </si>
  <si>
    <t>KX</t>
  </si>
  <si>
    <t>KX-TS670</t>
  </si>
  <si>
    <t>Nixa3-20</t>
  </si>
  <si>
    <t>Air-13Pro</t>
  </si>
  <si>
    <t>Amarillo</t>
  </si>
  <si>
    <t>Verde</t>
  </si>
  <si>
    <t>Forro Tablet</t>
  </si>
  <si>
    <t>Iphone XS</t>
  </si>
  <si>
    <t>Bahia Pantalla</t>
  </si>
  <si>
    <t>Redmi 10A</t>
  </si>
  <si>
    <t>A12 5G</t>
  </si>
  <si>
    <t>J5 Original</t>
  </si>
  <si>
    <t>F4 J5 Prime</t>
  </si>
  <si>
    <t>P8</t>
  </si>
  <si>
    <t>Streaming</t>
  </si>
  <si>
    <t>Netflix Mes</t>
  </si>
  <si>
    <t>Netflix</t>
  </si>
  <si>
    <t>Redmi Note 8 / Redmi 8</t>
  </si>
  <si>
    <t>Compra a Cliente</t>
  </si>
  <si>
    <t>Bryan</t>
  </si>
  <si>
    <t>Musica</t>
  </si>
  <si>
    <t>Carrilera</t>
  </si>
  <si>
    <t>Carranguera</t>
  </si>
  <si>
    <t>FRP Samsung S5 New Edition</t>
  </si>
  <si>
    <t>Z3x</t>
  </si>
  <si>
    <t>Jesus Lizarazo</t>
  </si>
  <si>
    <t>con huella</t>
  </si>
  <si>
    <t>Camaras Y5 2018</t>
  </si>
  <si>
    <t>Dragon Ball</t>
  </si>
  <si>
    <t>Despegar Bateria</t>
  </si>
  <si>
    <t>K50</t>
  </si>
  <si>
    <t>Redondo</t>
  </si>
  <si>
    <t>David Ramirez</t>
  </si>
  <si>
    <t>ligthning</t>
  </si>
  <si>
    <t>Mariela Sanabria</t>
  </si>
  <si>
    <t>Smar Watch</t>
  </si>
  <si>
    <t>Cuadrar Hora Smart Watch</t>
  </si>
  <si>
    <t>Rock en Español</t>
  </si>
  <si>
    <t>Estaban Pendientes</t>
  </si>
  <si>
    <t>Redmi 9C</t>
  </si>
  <si>
    <t>iphone Xr</t>
  </si>
  <si>
    <t>Mona Capital Tecnology</t>
  </si>
  <si>
    <t>VJ</t>
  </si>
  <si>
    <t>Refresh RAM</t>
  </si>
  <si>
    <t>HDMI2AV</t>
  </si>
  <si>
    <t>Sellos de Seguridad</t>
  </si>
  <si>
    <t>1000 sellos Cascara de Huevo</t>
  </si>
  <si>
    <t>Hernando Piñeros</t>
  </si>
  <si>
    <t>Valor</t>
  </si>
  <si>
    <t xml:space="preserve">Valor dia </t>
  </si>
  <si>
    <t>Dias Laborados</t>
  </si>
  <si>
    <t>Sueldo equivalente a</t>
  </si>
  <si>
    <t>Suma de Costos</t>
  </si>
  <si>
    <t>Auricular</t>
  </si>
  <si>
    <t>Audifono para Sordos</t>
  </si>
  <si>
    <t>LR-44</t>
  </si>
  <si>
    <t>LR-41</t>
  </si>
  <si>
    <t>LR-1130</t>
  </si>
  <si>
    <t>Pila Telefonica 201</t>
  </si>
  <si>
    <t>AAA sin Cargador</t>
  </si>
  <si>
    <t>VJ Accesorios</t>
  </si>
  <si>
    <t>TDT Reproductor DXG-2122</t>
  </si>
  <si>
    <t>DXG</t>
  </si>
  <si>
    <t>2 en 1 P30 / P30 Pro</t>
  </si>
  <si>
    <t>Travel Negro</t>
  </si>
  <si>
    <t>A13 / A23</t>
  </si>
  <si>
    <t>FRP P20 Lite</t>
  </si>
  <si>
    <t>FRP Moto G5</t>
  </si>
  <si>
    <t>Travel Blanco</t>
  </si>
  <si>
    <t>Portal Asesora</t>
  </si>
  <si>
    <t>Yolanda Cuevas</t>
  </si>
  <si>
    <t>Crosover</t>
  </si>
  <si>
    <t>Pacha A21s</t>
  </si>
  <si>
    <t>Tipo Original Bolsa</t>
  </si>
  <si>
    <t>Ligthning-Jack no bluethoot</t>
  </si>
  <si>
    <t>Vidvie</t>
  </si>
  <si>
    <t>Harvic</t>
  </si>
  <si>
    <t>PD350</t>
  </si>
  <si>
    <t>PD351</t>
  </si>
  <si>
    <t>Surtidos</t>
  </si>
  <si>
    <t>A23</t>
  </si>
  <si>
    <t>S32</t>
  </si>
  <si>
    <t>S10</t>
  </si>
  <si>
    <t>A03 core / ZTE</t>
  </si>
  <si>
    <t>Conejo</t>
  </si>
  <si>
    <t>Mantenimiento Pin de Carga Redmi 9a</t>
  </si>
  <si>
    <t>a 50 Mil</t>
  </si>
  <si>
    <t>Pacha A30</t>
  </si>
  <si>
    <t>DGX</t>
  </si>
  <si>
    <t>FRP P9 Lite</t>
  </si>
  <si>
    <t>Pacha Moto E6 Plus</t>
  </si>
  <si>
    <t>Factory J2 prime</t>
  </si>
  <si>
    <t>Moto E6 Plus</t>
  </si>
  <si>
    <t>A11 / ZTE</t>
  </si>
  <si>
    <t>G50</t>
  </si>
  <si>
    <t>Note 10s</t>
  </si>
  <si>
    <t>Stella Moreno</t>
  </si>
  <si>
    <t>CH-joma</t>
  </si>
  <si>
    <t>CH-6605</t>
  </si>
  <si>
    <t>RACO</t>
  </si>
  <si>
    <t>entrada JOMA</t>
  </si>
  <si>
    <t>3 carpetas</t>
  </si>
  <si>
    <t>BL4C</t>
  </si>
  <si>
    <t>45cm</t>
  </si>
  <si>
    <t>Minikeyboard</t>
  </si>
  <si>
    <t>Peliculas</t>
  </si>
  <si>
    <t>Memorias Musica</t>
  </si>
  <si>
    <t>Raco</t>
  </si>
  <si>
    <t>Mixta ironbat</t>
  </si>
  <si>
    <t>Ironbat</t>
  </si>
  <si>
    <t>Carga y Juega Xbox One</t>
  </si>
  <si>
    <t>12 mah</t>
  </si>
  <si>
    <t>JOC330 Radio Bolsillo</t>
  </si>
  <si>
    <t>JOC</t>
  </si>
  <si>
    <t>G6</t>
  </si>
  <si>
    <t>Power bank Solar</t>
  </si>
  <si>
    <t>Surtidos Nacional</t>
  </si>
  <si>
    <t>Y6 II</t>
  </si>
  <si>
    <t>Ventilador</t>
  </si>
  <si>
    <t>Cooling Pad</t>
  </si>
  <si>
    <t>Cooling Pad 638B</t>
  </si>
  <si>
    <t>Quality</t>
  </si>
  <si>
    <t>QC-01</t>
  </si>
  <si>
    <t>KTX-1259</t>
  </si>
  <si>
    <t>KTX-1301</t>
  </si>
  <si>
    <t>KTX-1205</t>
  </si>
  <si>
    <t>S20 / S10 plus / S20 Plus</t>
  </si>
  <si>
    <t>FRP A30</t>
  </si>
  <si>
    <t>FerreHerrajes</t>
  </si>
  <si>
    <t>Ganchos</t>
  </si>
  <si>
    <t>Brazo 30cm</t>
  </si>
  <si>
    <t>Cinta de Enmascarar</t>
  </si>
  <si>
    <t>Ganchos 10cm</t>
  </si>
  <si>
    <t>Factory A21s</t>
  </si>
  <si>
    <t>S20</t>
  </si>
  <si>
    <t>Vicente y Antonio</t>
  </si>
  <si>
    <t>Chucho</t>
  </si>
  <si>
    <t>FRP A21s</t>
  </si>
  <si>
    <t>Y53</t>
  </si>
  <si>
    <t>J6</t>
  </si>
  <si>
    <t>A13 5g</t>
  </si>
  <si>
    <t>Configuracion Audio</t>
  </si>
  <si>
    <t>Configuracion Teclado</t>
  </si>
  <si>
    <t>Conectar Flex y cambio flex antena A30</t>
  </si>
  <si>
    <t>SP01</t>
  </si>
  <si>
    <t>Salsa Rosada</t>
  </si>
  <si>
    <t>Vallenatos</t>
  </si>
  <si>
    <t>Buzzligthgear</t>
  </si>
  <si>
    <t>Nuevos Vengadores</t>
  </si>
  <si>
    <t>Bafle 12 1a</t>
  </si>
  <si>
    <t>Bafle 9v 1a</t>
  </si>
  <si>
    <t>Bafle 12v 2a</t>
  </si>
  <si>
    <t>Configuracion Whatsapp</t>
  </si>
  <si>
    <t>Moto E30</t>
  </si>
  <si>
    <t>Pin de Carga iphone 7</t>
  </si>
  <si>
    <t>Morado</t>
  </si>
  <si>
    <t>Azul Oscuro</t>
  </si>
  <si>
    <t>Tapete Logos</t>
  </si>
  <si>
    <t>Moto G9 Surtidos</t>
  </si>
  <si>
    <t>Nokia Surtidos</t>
  </si>
  <si>
    <t>Sencillo Gel Colores</t>
  </si>
  <si>
    <t>Honor Y70</t>
  </si>
  <si>
    <t>Iphone TC a Ligthning</t>
  </si>
  <si>
    <t>JBK</t>
  </si>
  <si>
    <t>JBK-801</t>
  </si>
  <si>
    <t>Para Barbera Largo</t>
  </si>
  <si>
    <t>Para Barbera Corto</t>
  </si>
  <si>
    <t>OTG V3</t>
  </si>
  <si>
    <t>WIT</t>
  </si>
  <si>
    <t>Pulpo iphone - galaxy - android</t>
  </si>
  <si>
    <t>Para Bafle Punta Amarilla</t>
  </si>
  <si>
    <t>Extencion Audifonos 3m</t>
  </si>
  <si>
    <t>Extencion Audifonos 5m</t>
  </si>
  <si>
    <t>Psmart 2020 / Y6 2019</t>
  </si>
  <si>
    <t>Bryan Rocha</t>
  </si>
  <si>
    <t>Salsa Brava</t>
  </si>
  <si>
    <t>Juan Erazo</t>
  </si>
  <si>
    <t>Pin de Carga Mi A2 Lite</t>
  </si>
  <si>
    <t>Puerto Audifonos</t>
  </si>
  <si>
    <t>Plancha</t>
  </si>
  <si>
    <t>BAKU</t>
  </si>
  <si>
    <t>Pacha moto g9 Power</t>
  </si>
  <si>
    <t>Pata Redonda</t>
  </si>
  <si>
    <t>Optico Optico</t>
  </si>
  <si>
    <t>Cambio de Tarjeta J7</t>
  </si>
  <si>
    <t>FRP A52</t>
  </si>
  <si>
    <t>Bachata</t>
  </si>
  <si>
    <t>L8</t>
  </si>
  <si>
    <t>Iphone 13</t>
  </si>
  <si>
    <t>Comision</t>
  </si>
  <si>
    <t>Comision Por venta de Bombillo</t>
  </si>
  <si>
    <t>Chocolocell</t>
  </si>
  <si>
    <t>Trompon Punto 13 LC-31</t>
  </si>
  <si>
    <t>Holder Retrovisor</t>
  </si>
  <si>
    <t>Holder Rejilla</t>
  </si>
  <si>
    <t>Holder iman C3</t>
  </si>
  <si>
    <t>TC AW325</t>
  </si>
  <si>
    <t>TC a Plug y Carga</t>
  </si>
  <si>
    <t>Holder Logos Marcas Carros</t>
  </si>
  <si>
    <t>AN-2051</t>
  </si>
  <si>
    <t>NIXH-14</t>
  </si>
  <si>
    <t xml:space="preserve"> </t>
  </si>
  <si>
    <t>Compra de Pacha</t>
  </si>
  <si>
    <t>Viaje a Bogota</t>
  </si>
  <si>
    <t>Iphone 11</t>
  </si>
  <si>
    <t>FRP A01 core</t>
  </si>
  <si>
    <t>1 pantalla</t>
  </si>
  <si>
    <t>Cuenta MI Redmi 9</t>
  </si>
  <si>
    <t>Pacha A30s</t>
  </si>
  <si>
    <t>Pacha Y9 2018</t>
  </si>
  <si>
    <t>Moto G 50</t>
  </si>
  <si>
    <t>Y33s</t>
  </si>
  <si>
    <t>G22</t>
  </si>
  <si>
    <t>Moto E20 / E30 / E40</t>
  </si>
  <si>
    <t>Surtidos iphone</t>
  </si>
  <si>
    <t>Linterna</t>
  </si>
  <si>
    <t>CR2016</t>
  </si>
  <si>
    <t>Linterna Tactica / Carro</t>
  </si>
  <si>
    <t>Luz Delantera Bicicleta 7588</t>
  </si>
  <si>
    <t>Luz Trasera Bicicleta By-589</t>
  </si>
  <si>
    <t>VGA2HSMI</t>
  </si>
  <si>
    <t>Equipo de Segunda</t>
  </si>
  <si>
    <t>Cable optico</t>
  </si>
  <si>
    <t>LINX</t>
  </si>
  <si>
    <t>CBG-03 Combo</t>
  </si>
  <si>
    <t>Moto G60</t>
  </si>
  <si>
    <t>Moto Turbo V8 Bolsa</t>
  </si>
  <si>
    <t>Pegante Pachas</t>
  </si>
  <si>
    <t>T7000</t>
  </si>
  <si>
    <t>Logica de Carga</t>
  </si>
  <si>
    <t>Moto G8 Plus Original</t>
  </si>
  <si>
    <t>Tactil</t>
  </si>
  <si>
    <t>Desactivar Talkback</t>
  </si>
  <si>
    <t>Asus</t>
  </si>
  <si>
    <t>Uniones Led</t>
  </si>
  <si>
    <t>Uñas Union Cinta Led</t>
  </si>
  <si>
    <t>Redmi note 10</t>
  </si>
  <si>
    <t>Revision Pin de carga A10s</t>
  </si>
  <si>
    <t>Pacha Moto G6 Play</t>
  </si>
  <si>
    <t>Control Luces Led</t>
  </si>
  <si>
    <t>Control Grande RGB</t>
  </si>
  <si>
    <t>Pin de Carga Y7 2019</t>
  </si>
  <si>
    <t>Frente Smart Plus</t>
  </si>
  <si>
    <t>Pulsos</t>
  </si>
  <si>
    <t>Banda 5 / 6</t>
  </si>
  <si>
    <t>Safari</t>
  </si>
  <si>
    <t>Frente Ekady</t>
  </si>
  <si>
    <t>Control Tv</t>
  </si>
  <si>
    <t>Tv Plano</t>
  </si>
  <si>
    <t>Transportes Revisar antena iphone 7</t>
  </si>
  <si>
    <t xml:space="preserve">Surtidos </t>
  </si>
  <si>
    <t>Forro Acrigel</t>
  </si>
  <si>
    <t>A22 5g</t>
  </si>
  <si>
    <t>A23 5g</t>
  </si>
  <si>
    <t>Note 11s</t>
  </si>
  <si>
    <t>MT-E01 TC</t>
  </si>
  <si>
    <t>Mai-Tech</t>
  </si>
  <si>
    <t>Travel Amarilla</t>
  </si>
  <si>
    <t>F4 Redmi Note 10s</t>
  </si>
  <si>
    <t>Cuenta MI Redmi Note 8</t>
  </si>
  <si>
    <t>La parti</t>
  </si>
  <si>
    <t>FRP Q60</t>
  </si>
  <si>
    <t>A10</t>
  </si>
  <si>
    <t>FRP Y9 Prime</t>
  </si>
  <si>
    <t>Pasajes</t>
  </si>
  <si>
    <t>Pasajes Pachas</t>
  </si>
  <si>
    <t>Moto G50 / A13 / Kalley</t>
  </si>
  <si>
    <t>Popular con Clase</t>
  </si>
  <si>
    <t>De bar en Bar</t>
  </si>
  <si>
    <t>Tapa</t>
  </si>
  <si>
    <t>Visor Camara</t>
  </si>
  <si>
    <t>Caja de Timbres</t>
  </si>
  <si>
    <t>Moto E40</t>
  </si>
  <si>
    <t>iphone 5w</t>
  </si>
  <si>
    <t>Xs max AAA</t>
  </si>
  <si>
    <t>MXQ</t>
  </si>
  <si>
    <t>MXQ-Pro</t>
  </si>
  <si>
    <t>Airpods Pro</t>
  </si>
  <si>
    <t>De segunda</t>
  </si>
  <si>
    <t>Tecno</t>
  </si>
  <si>
    <t>Tecno 8</t>
  </si>
  <si>
    <t>akg</t>
  </si>
  <si>
    <t>2.1</t>
  </si>
  <si>
    <t>Logica de carga Y9 2019</t>
  </si>
  <si>
    <t>A7 2018</t>
  </si>
  <si>
    <t>Universal Clip</t>
  </si>
  <si>
    <t>Revision Puerto de carga y Microfono</t>
  </si>
  <si>
    <t>Redmi Note 11s / Redmi 10</t>
  </si>
  <si>
    <t>Valor dia</t>
  </si>
  <si>
    <t>Configuracion SIM</t>
  </si>
  <si>
    <t>Pin de Carga</t>
  </si>
  <si>
    <t>Y9a / Note 10 Pro</t>
  </si>
  <si>
    <t>Configuracion Pantalla A21s</t>
  </si>
  <si>
    <t>Core 2 Duos</t>
  </si>
  <si>
    <t>Pinza Largo</t>
  </si>
  <si>
    <t>Pacha A50</t>
  </si>
  <si>
    <t>A50</t>
  </si>
  <si>
    <t>Caja Disco Duro 2.5 2.0</t>
  </si>
  <si>
    <t>Audio Optico a RCA</t>
  </si>
  <si>
    <t>HDMI 3 en 1</t>
  </si>
  <si>
    <t>Lan 10m</t>
  </si>
  <si>
    <t>Configuracion Sensor Redmi 9T</t>
  </si>
  <si>
    <t>Redmi note 8</t>
  </si>
  <si>
    <t>Jordan</t>
  </si>
  <si>
    <t>Sicario Americano</t>
  </si>
  <si>
    <t>Jurasic World</t>
  </si>
  <si>
    <t>Otros</t>
  </si>
  <si>
    <t>Accion</t>
  </si>
  <si>
    <t>Inpods Pro</t>
  </si>
  <si>
    <t>Pin de Carga Moto One</t>
  </si>
  <si>
    <t>Sencillo</t>
  </si>
  <si>
    <t>Redmi 10a</t>
  </si>
  <si>
    <t>FRP A03</t>
  </si>
  <si>
    <t>Segundo Abono</t>
  </si>
  <si>
    <t>Primer Abono</t>
  </si>
  <si>
    <t>Segunda Cuota</t>
  </si>
  <si>
    <t>Primera Cuota</t>
  </si>
  <si>
    <t>Configuracion Redes Sociales</t>
  </si>
  <si>
    <t>A22 4g</t>
  </si>
  <si>
    <t>J1 Ace</t>
  </si>
  <si>
    <t>PD - TC a TC</t>
  </si>
  <si>
    <t>Honor X7</t>
  </si>
  <si>
    <t>PD - TC a TC 60W</t>
  </si>
  <si>
    <t>Forro T Silicone</t>
  </si>
  <si>
    <t>HW 4a TC</t>
  </si>
  <si>
    <t>M19</t>
  </si>
  <si>
    <t>Redmi 8a</t>
  </si>
  <si>
    <t>P9 Lite 2017</t>
  </si>
  <si>
    <t>Regueton</t>
  </si>
  <si>
    <t>Soldadura A30s</t>
  </si>
  <si>
    <t>Realiza Cristian</t>
  </si>
  <si>
    <t>Pacha A20s</t>
  </si>
  <si>
    <t>Quitar Basura</t>
  </si>
  <si>
    <t>Bateria Y7 2019</t>
  </si>
  <si>
    <t>Vidrio Hydrogel</t>
  </si>
  <si>
    <t>Jose Broadster</t>
  </si>
  <si>
    <t>Sonivox</t>
  </si>
  <si>
    <t>PS4</t>
  </si>
  <si>
    <t>Vidrio Smart Watch</t>
  </si>
  <si>
    <t>Band 7</t>
  </si>
  <si>
    <t>pegar pachaY9 Prime 2019</t>
  </si>
  <si>
    <t>iphone 7</t>
  </si>
  <si>
    <t>iphone 6s</t>
  </si>
  <si>
    <t>F4 A50</t>
  </si>
  <si>
    <t>FRP Honmor 8s</t>
  </si>
  <si>
    <t>Pacha Redmi 9</t>
  </si>
  <si>
    <t>G30</t>
  </si>
  <si>
    <t>donna Coffe</t>
  </si>
  <si>
    <t>AKG M21 TC</t>
  </si>
  <si>
    <t>Costo 85000</t>
  </si>
  <si>
    <t>Vidvie V8</t>
  </si>
  <si>
    <t>Pacha A02s</t>
  </si>
  <si>
    <t>Bolsa Eco</t>
  </si>
  <si>
    <t>FRP A01</t>
  </si>
  <si>
    <t>Tripode Camara y Celular Control Bluethoot</t>
  </si>
  <si>
    <t>Jhonatan</t>
  </si>
  <si>
    <t>iphone 12</t>
  </si>
  <si>
    <t>Pluying YY-C02 38w</t>
  </si>
  <si>
    <t>YY</t>
  </si>
  <si>
    <t>Allison</t>
  </si>
  <si>
    <t>ALS-A77</t>
  </si>
  <si>
    <t>Base Refrigerante WIT</t>
  </si>
  <si>
    <t>USB Macho- Macho</t>
  </si>
  <si>
    <t>Carga Y Juega Xbox 360</t>
  </si>
  <si>
    <t>Base TV</t>
  </si>
  <si>
    <t>Litle FUN</t>
  </si>
  <si>
    <t>N65B</t>
  </si>
  <si>
    <t>A224g</t>
  </si>
  <si>
    <t>M1</t>
  </si>
  <si>
    <t>V8 Suelto</t>
  </si>
  <si>
    <t>Numerico Wit</t>
  </si>
  <si>
    <t>Forro Diseño Cadenas</t>
  </si>
  <si>
    <t>Microfono</t>
  </si>
  <si>
    <t>K50 Redondo</t>
  </si>
  <si>
    <t>HDMI 1.5 Malla</t>
  </si>
  <si>
    <t>HDMI 3m</t>
  </si>
  <si>
    <t>Lan 3m</t>
  </si>
  <si>
    <t>G12</t>
  </si>
  <si>
    <t>T&amp;G</t>
  </si>
  <si>
    <t>TG-294</t>
  </si>
  <si>
    <t>Aro de luz Corazon</t>
  </si>
  <si>
    <t>Costo 8000</t>
  </si>
  <si>
    <t>Costo 90000</t>
  </si>
  <si>
    <t>Visor Camara A50</t>
  </si>
  <si>
    <t>V8 Economico</t>
  </si>
  <si>
    <t>Pin de carga Moto C</t>
  </si>
  <si>
    <t>Lo Hizo Fabian</t>
  </si>
  <si>
    <t>Fecha</t>
  </si>
  <si>
    <t>Format Moto E6 Play</t>
  </si>
  <si>
    <t>Moto G5</t>
  </si>
  <si>
    <t>Pin de Carga LG K40</t>
  </si>
  <si>
    <t>Ponchar Cable RJ11</t>
  </si>
  <si>
    <t>Y51</t>
  </si>
  <si>
    <t>AGM44 Camuflada</t>
  </si>
  <si>
    <t>F6 Numerico Gamer</t>
  </si>
  <si>
    <t>X7</t>
  </si>
  <si>
    <t>Tercer Brazo</t>
  </si>
  <si>
    <t xml:space="preserve">Tercer Brazo Luz </t>
  </si>
  <si>
    <t>Punta Cautin</t>
  </si>
  <si>
    <t>Punta Cautin Recta</t>
  </si>
  <si>
    <t>Punta Cautin Curva</t>
  </si>
  <si>
    <t>Shop Service</t>
  </si>
  <si>
    <t>Q31 Gamer</t>
  </si>
  <si>
    <t>Dispensador</t>
  </si>
  <si>
    <t>Dispensador Agua</t>
  </si>
  <si>
    <t>B28s</t>
  </si>
  <si>
    <t>CB Exhibidores</t>
  </si>
  <si>
    <t>Soporte Balacas</t>
  </si>
  <si>
    <t>Costo 75000</t>
  </si>
  <si>
    <t>Pacha iphone 5s</t>
  </si>
  <si>
    <t>TDT Q888</t>
  </si>
  <si>
    <t>Cabezote 20w TC</t>
  </si>
  <si>
    <t>Mi 11t / Honor X8</t>
  </si>
  <si>
    <t>Hongo</t>
  </si>
  <si>
    <t>iphone 12 Mini</t>
  </si>
  <si>
    <t>V8 / TC</t>
  </si>
  <si>
    <t>v8</t>
  </si>
  <si>
    <t>Tecno Spark go 2022</t>
  </si>
  <si>
    <t>G10 G20</t>
  </si>
  <si>
    <t>Moto G5s</t>
  </si>
  <si>
    <t>Moto one</t>
  </si>
  <si>
    <t xml:space="preserve">caja blanca </t>
  </si>
  <si>
    <t>PS3</t>
  </si>
  <si>
    <t>Game pad X3</t>
  </si>
  <si>
    <t>Sofisa</t>
  </si>
  <si>
    <t>ALG</t>
  </si>
  <si>
    <t>Puerto Rico 157</t>
  </si>
  <si>
    <t>Servicio de Datos</t>
  </si>
  <si>
    <t>Costo 80000</t>
  </si>
  <si>
    <t>Juego</t>
  </si>
  <si>
    <t>Sont</t>
  </si>
  <si>
    <t>PS3 Asassains Creed 3</t>
  </si>
  <si>
    <t>Caballreo</t>
  </si>
  <si>
    <t>Pin de carga Huawei Y5 II</t>
  </si>
  <si>
    <t>Logica de Carga A10s</t>
  </si>
  <si>
    <t>Tropical</t>
  </si>
  <si>
    <t>Hip Hop</t>
  </si>
  <si>
    <t>Mantenimiento Puerto de Carga Redmi Note 10 5G</t>
  </si>
  <si>
    <t>Crosover sin Popular</t>
  </si>
  <si>
    <t>Popular</t>
  </si>
  <si>
    <t>A10s A11 A20s</t>
  </si>
  <si>
    <t>A21s A02 A12</t>
  </si>
  <si>
    <t>Sensor</t>
  </si>
  <si>
    <t>Roseta Sensor</t>
  </si>
  <si>
    <t>rojo</t>
  </si>
  <si>
    <t>Bateria Honor 8X</t>
  </si>
  <si>
    <t>Bateria P8 Lite</t>
  </si>
  <si>
    <t>Y50</t>
  </si>
  <si>
    <t>Cable de Poder</t>
  </si>
  <si>
    <t>Pacha Moto G8 Plus</t>
  </si>
  <si>
    <t>J6 Plus</t>
  </si>
  <si>
    <t>F4 Redmi 9</t>
  </si>
  <si>
    <t>Oppo A53</t>
  </si>
  <si>
    <t>Gian Flores</t>
  </si>
  <si>
    <t>KXT</t>
  </si>
  <si>
    <t>KXT-670</t>
  </si>
  <si>
    <t>KXT-4400</t>
  </si>
  <si>
    <t>GTS-1345</t>
  </si>
  <si>
    <t>GTS-1360</t>
  </si>
  <si>
    <t>GTS-1558</t>
  </si>
  <si>
    <t>Redmi Note 10 Pro</t>
  </si>
  <si>
    <t>KD48</t>
  </si>
  <si>
    <t>Linterna Tactica / Carro - Grande</t>
  </si>
  <si>
    <t>A32 A02 A02s</t>
  </si>
  <si>
    <t>A53</t>
  </si>
  <si>
    <t>TC-TC</t>
  </si>
  <si>
    <t>S21 5G</t>
  </si>
  <si>
    <t>1x1 1.5m</t>
  </si>
  <si>
    <t>Por Garantia Caja Perdida</t>
  </si>
  <si>
    <t>Baby Jirafa</t>
  </si>
  <si>
    <t>Y33</t>
  </si>
  <si>
    <t>Moto G20</t>
  </si>
  <si>
    <t>FRP Mnoto E20</t>
  </si>
  <si>
    <t>Altavoz P20 Lite</t>
  </si>
  <si>
    <t>Y21s</t>
  </si>
  <si>
    <t>KK-9</t>
  </si>
  <si>
    <t>este fue cambiado</t>
  </si>
  <si>
    <t xml:space="preserve">Reset Pocophone </t>
  </si>
  <si>
    <t>Paquetes WOM</t>
  </si>
  <si>
    <t>Simcard WOM</t>
  </si>
  <si>
    <t>Flasheo y FRP  A51</t>
  </si>
  <si>
    <t>Factory Y FRP J5 Prime</t>
  </si>
  <si>
    <t>Brandon Suavita</t>
  </si>
  <si>
    <t>Configuracion WebCam</t>
  </si>
  <si>
    <t>Vainia</t>
  </si>
  <si>
    <t>Costo 82000</t>
  </si>
  <si>
    <t>Celuar</t>
  </si>
  <si>
    <t>Pin de Carga Parlante</t>
  </si>
  <si>
    <t>rap</t>
  </si>
  <si>
    <t>Lenovo</t>
  </si>
  <si>
    <t>FRP Tablect Lenovo</t>
  </si>
  <si>
    <t>Costo 105 con el marco</t>
  </si>
  <si>
    <t>pSmart 2019</t>
  </si>
  <si>
    <t>Por pacha</t>
  </si>
  <si>
    <t>Costo 68000</t>
  </si>
  <si>
    <t>Marco</t>
  </si>
  <si>
    <t>costo 90000</t>
  </si>
  <si>
    <t>Chiwi Cell</t>
  </si>
  <si>
    <t>Capturadora</t>
  </si>
  <si>
    <t>Capturadora de Video HDMI</t>
  </si>
  <si>
    <t>KR-9000 Spiderman</t>
  </si>
  <si>
    <t>KR-9000 Batman</t>
  </si>
  <si>
    <t>iphone 14</t>
  </si>
  <si>
    <t>j5 Caja Eco</t>
  </si>
  <si>
    <t>Kalley - S20</t>
  </si>
  <si>
    <t>De Jose Vainia</t>
  </si>
  <si>
    <t>LG K41</t>
  </si>
  <si>
    <t>Alquiler Rampa</t>
  </si>
  <si>
    <t>Krono</t>
  </si>
  <si>
    <t>Arreglar Pines Bateria</t>
  </si>
  <si>
    <t>Costo 110</t>
  </si>
  <si>
    <t>iphone 13 5v</t>
  </si>
  <si>
    <t>5v ligthning</t>
  </si>
  <si>
    <t xml:space="preserve">Vivo V20 / A20s </t>
  </si>
  <si>
    <t>Tipo Ace</t>
  </si>
  <si>
    <t>A01</t>
  </si>
  <si>
    <t>Altavoz A21s</t>
  </si>
  <si>
    <t>Pacha A01</t>
  </si>
  <si>
    <t>Altavoz</t>
  </si>
  <si>
    <t>AA 2500 mah</t>
  </si>
  <si>
    <t>Sup sin Control</t>
  </si>
  <si>
    <t>LZ-8103</t>
  </si>
  <si>
    <t>DXG-2223</t>
  </si>
  <si>
    <t>Crosover Clasico</t>
  </si>
  <si>
    <t>Costo 63000</t>
  </si>
  <si>
    <t>Pacha Y7 2019</t>
  </si>
  <si>
    <t>Contactos Antenas Y7 2019</t>
  </si>
  <si>
    <t>BLU</t>
  </si>
  <si>
    <t>FRP Blu C6 2020</t>
  </si>
  <si>
    <t>Moto G6 Play</t>
  </si>
  <si>
    <t>Altavoz Moto g20</t>
  </si>
  <si>
    <t>bolsa</t>
  </si>
  <si>
    <t>Moto Turbo TC</t>
  </si>
  <si>
    <t xml:space="preserve">aplicaciones </t>
  </si>
  <si>
    <t>Fabian</t>
  </si>
  <si>
    <t>LG K42 / K61</t>
  </si>
  <si>
    <t>Tapa a10s</t>
  </si>
  <si>
    <t>Tapa Vieja</t>
  </si>
  <si>
    <t>Alien</t>
  </si>
  <si>
    <t>sony</t>
  </si>
  <si>
    <t>Pelolila</t>
  </si>
  <si>
    <t>Atrás Ekady</t>
  </si>
  <si>
    <t>Pompas</t>
  </si>
  <si>
    <t>ARM Transformadores</t>
  </si>
  <si>
    <t>Cargador 20W</t>
  </si>
  <si>
    <t>Mezcla de Audios</t>
  </si>
  <si>
    <t>Moto One Action</t>
  </si>
  <si>
    <t>gris</t>
  </si>
  <si>
    <t>iphone XR</t>
  </si>
  <si>
    <t>HDMI 15 Metros</t>
  </si>
  <si>
    <t>Costo 275000</t>
  </si>
  <si>
    <t>Pegar Pacha A10</t>
  </si>
  <si>
    <t>Configuracion Talkback</t>
  </si>
  <si>
    <t>FRP A02s</t>
  </si>
  <si>
    <t>Lector de Memoria Micro</t>
  </si>
  <si>
    <t>Weibo</t>
  </si>
  <si>
    <t>M37</t>
  </si>
  <si>
    <t>JVD</t>
  </si>
  <si>
    <t>Colon - Velazco</t>
  </si>
  <si>
    <t>Aplicaciones Ipad Air</t>
  </si>
  <si>
    <t>Samsung 3A</t>
  </si>
  <si>
    <t>Ligthning bluethoot</t>
  </si>
  <si>
    <t>Celuflex</t>
  </si>
  <si>
    <t>J7 Metal</t>
  </si>
  <si>
    <t>Flex Power</t>
  </si>
  <si>
    <t>Y33 / Y53s / Y51</t>
  </si>
  <si>
    <t>samaritano</t>
  </si>
  <si>
    <t>depredador 5</t>
  </si>
  <si>
    <t>la maldicion</t>
  </si>
  <si>
    <t>PC y 360</t>
  </si>
  <si>
    <t>Extintor</t>
  </si>
  <si>
    <t>Botiquin</t>
  </si>
  <si>
    <t>Exterminemos</t>
  </si>
  <si>
    <t>Multipuerto</t>
  </si>
  <si>
    <t>HUB 3.0</t>
  </si>
  <si>
    <t>Socket de Carga USB x2 TC x2</t>
  </si>
  <si>
    <t>HDMI 5 Metros</t>
  </si>
  <si>
    <t>3 x 3 3 Metros</t>
  </si>
  <si>
    <t>Forro Cover</t>
  </si>
  <si>
    <t>Redmi Note 8 Pro</t>
  </si>
  <si>
    <t>Forro Carteras</t>
  </si>
  <si>
    <t>1" 3" 4"</t>
  </si>
  <si>
    <t>Caja Azul 3a</t>
  </si>
  <si>
    <t>110 Chicago</t>
  </si>
  <si>
    <t>110-Chicago</t>
  </si>
  <si>
    <t>Tapete Cuadrado</t>
  </si>
  <si>
    <t>Mouse 317</t>
  </si>
  <si>
    <t>Mouse 39</t>
  </si>
  <si>
    <t>Play 2 y 3</t>
  </si>
  <si>
    <t>TG-168</t>
  </si>
  <si>
    <t>Xiaomi 3a</t>
  </si>
  <si>
    <t>Ligthning 3A</t>
  </si>
  <si>
    <t>Forro Cargador</t>
  </si>
  <si>
    <t>Surtidos 42-44</t>
  </si>
  <si>
    <t>Nova Y70</t>
  </si>
  <si>
    <t>Ligthning ORIGINAL</t>
  </si>
  <si>
    <t>Tarjeta Codensa</t>
  </si>
  <si>
    <t>Pin de Carga Tecno</t>
  </si>
  <si>
    <t>Pin de carga Nokia 1 Plus</t>
  </si>
  <si>
    <t>Caja Eco</t>
  </si>
  <si>
    <t>A01 Core</t>
  </si>
  <si>
    <t>Moto G41</t>
  </si>
  <si>
    <t>FRP A20s</t>
  </si>
  <si>
    <t>Pin de Carga Y7 2017</t>
  </si>
  <si>
    <t>Costo 15000</t>
  </si>
  <si>
    <t>Costo 60000</t>
  </si>
  <si>
    <t>Bacover J7 Prime</t>
  </si>
  <si>
    <t>Pin de Carga Redmi 7</t>
  </si>
  <si>
    <t>Mantenimiento</t>
  </si>
  <si>
    <t>Bacover</t>
  </si>
  <si>
    <t>26cm Mesa</t>
  </si>
  <si>
    <t>30cm Audioritmico</t>
  </si>
  <si>
    <t>azulOscuro</t>
  </si>
  <si>
    <t>G22 Nacional</t>
  </si>
  <si>
    <t>Ligthning a Jack</t>
  </si>
  <si>
    <t>Economico Caja</t>
  </si>
  <si>
    <t>Jose Javier</t>
  </si>
  <si>
    <t>Moto E32</t>
  </si>
  <si>
    <t>Lo hizo Fabian</t>
  </si>
  <si>
    <t>Pipo Tivaquira</t>
  </si>
  <si>
    <t>Limpieza Pin de carga Y7 2018</t>
  </si>
  <si>
    <t>A20</t>
  </si>
  <si>
    <t>Bateria</t>
  </si>
  <si>
    <t>A30/A50</t>
  </si>
  <si>
    <t>Honor 8x</t>
  </si>
  <si>
    <t>Forro Anillo</t>
  </si>
  <si>
    <t>M23</t>
  </si>
  <si>
    <t>Y90</t>
  </si>
  <si>
    <t>iphone Suelto</t>
  </si>
  <si>
    <t>TC Suelto</t>
  </si>
  <si>
    <t>K1688</t>
  </si>
  <si>
    <t>Costo 88000</t>
  </si>
  <si>
    <t>Chino</t>
  </si>
  <si>
    <t>Spark 6 Go / A03</t>
  </si>
  <si>
    <t>Spark / A10</t>
  </si>
  <si>
    <t>Pin de carga Gplay</t>
  </si>
  <si>
    <t>Y20</t>
  </si>
  <si>
    <t>Moto G30 / G20</t>
  </si>
  <si>
    <t>Visor y pin J5 Prime</t>
  </si>
  <si>
    <t>Lo hizo Cristian</t>
  </si>
  <si>
    <t>Reinicio A5</t>
  </si>
  <si>
    <t>Aris</t>
  </si>
  <si>
    <t>Configuracion Hora Motorola</t>
  </si>
  <si>
    <t>Wolky</t>
  </si>
  <si>
    <t>Pin de carga Wolky 6s</t>
  </si>
  <si>
    <t>Control Tv Pantalla Plana</t>
  </si>
  <si>
    <t>TYD</t>
  </si>
  <si>
    <t>Al lado Capital</t>
  </si>
  <si>
    <t>Karmabeo</t>
  </si>
  <si>
    <t>CB-2634BT con Aro</t>
  </si>
  <si>
    <t>Moto G8 Play</t>
  </si>
  <si>
    <t>Bateria Honor 8x</t>
  </si>
  <si>
    <t>Costo 20000</t>
  </si>
  <si>
    <t>42mm</t>
  </si>
  <si>
    <t>Portabilidad</t>
  </si>
  <si>
    <t>Para portabildad</t>
  </si>
  <si>
    <t>Claro a Tigo</t>
  </si>
  <si>
    <t xml:space="preserve">Pin de carga Nokia </t>
  </si>
  <si>
    <t>Visor Camara Moto G8 Power</t>
  </si>
  <si>
    <t>Costo 10000</t>
  </si>
  <si>
    <t>FRP J7 Prime</t>
  </si>
  <si>
    <t>iphone 13 mini</t>
  </si>
  <si>
    <t>Limpieza Botones Flecha Nokia</t>
  </si>
  <si>
    <t>Nokia 5.1</t>
  </si>
  <si>
    <t>Ramon wuayu</t>
  </si>
  <si>
    <t>Grand Prime</t>
  </si>
  <si>
    <t>Pin de carga Y6 2019</t>
  </si>
  <si>
    <t>Jirafa</t>
  </si>
  <si>
    <t>Conduccion Osea K69</t>
  </si>
  <si>
    <t>Boat</t>
  </si>
  <si>
    <t>Gamer Boat Sport</t>
  </si>
  <si>
    <t>PL8100</t>
  </si>
  <si>
    <t>KTX-1285</t>
  </si>
  <si>
    <t>GTS-1348</t>
  </si>
  <si>
    <t>MOTO G8 Power</t>
  </si>
  <si>
    <t>Display</t>
  </si>
  <si>
    <t>Ventosa</t>
  </si>
  <si>
    <t>Levantar Tapas y Pantallas</t>
  </si>
  <si>
    <t>Bisturi</t>
  </si>
  <si>
    <t>Bisturi cortes excatos</t>
  </si>
  <si>
    <t>Herramientas</t>
  </si>
  <si>
    <t>Balaca Hello Kitty</t>
  </si>
  <si>
    <t>Balaca Pantera Negra</t>
  </si>
  <si>
    <t>Moto One Macro</t>
  </si>
  <si>
    <t>Ext Dia</t>
  </si>
  <si>
    <t>Extr</t>
  </si>
  <si>
    <t>Tecno Camon / Moto G40</t>
  </si>
  <si>
    <t>Active 2 40"</t>
  </si>
  <si>
    <t>Ferreteria</t>
  </si>
  <si>
    <t>Multitoma 2 a 6 pared</t>
  </si>
  <si>
    <t>Extencion 3m</t>
  </si>
  <si>
    <t>Altavoz Moto One Fusion</t>
  </si>
  <si>
    <t>Canaleta</t>
  </si>
  <si>
    <t>Canaleta 2m</t>
  </si>
  <si>
    <t>Romanticas</t>
  </si>
  <si>
    <t>Micro a USB</t>
  </si>
  <si>
    <t>Pin de carga huawei</t>
  </si>
  <si>
    <t>Pacha A10</t>
  </si>
  <si>
    <t>Costo 83500</t>
  </si>
  <si>
    <t>No se Abrio</t>
  </si>
  <si>
    <t>Reset Moto g20</t>
  </si>
  <si>
    <t>Configurar contraseña Play Store</t>
  </si>
  <si>
    <t>Moto G7 power</t>
  </si>
  <si>
    <t>FRP Huawei</t>
  </si>
  <si>
    <t>FRP S20 FE</t>
  </si>
  <si>
    <t>Iphone 8 Plus</t>
  </si>
  <si>
    <t>Pin de Carga A10s</t>
  </si>
  <si>
    <t>Por venta de Motorola</t>
  </si>
  <si>
    <t>J7 2017</t>
  </si>
  <si>
    <t>Vallenatos de Oro</t>
  </si>
  <si>
    <t>Vallenatos Clasicos</t>
  </si>
  <si>
    <t>se hizo cambaleche con un Moto C</t>
  </si>
  <si>
    <t>Contactos Antenas Moto E6 Play</t>
  </si>
  <si>
    <t>SD Tecnology</t>
  </si>
  <si>
    <t>Instalada</t>
  </si>
  <si>
    <t>Global</t>
  </si>
  <si>
    <t>B450</t>
  </si>
  <si>
    <t>Negra</t>
  </si>
  <si>
    <t>Roja</t>
  </si>
  <si>
    <t>Global Importaciones</t>
  </si>
  <si>
    <t>Puerto Rico 141</t>
  </si>
  <si>
    <t>Global importaciones</t>
  </si>
  <si>
    <t>TC a 3.5</t>
  </si>
  <si>
    <t>Forro Tornasol</t>
  </si>
  <si>
    <t>Boton</t>
  </si>
  <si>
    <t>Boton Power A7 2018</t>
  </si>
  <si>
    <t>A70</t>
  </si>
  <si>
    <t>Airbuds</t>
  </si>
  <si>
    <t>A02 / A12</t>
  </si>
  <si>
    <t>No lo cobraron</t>
  </si>
  <si>
    <t>Para Bafles</t>
  </si>
  <si>
    <t>Pacha Moto E6s</t>
  </si>
  <si>
    <t>Pacha Moto one Fusion</t>
  </si>
  <si>
    <t>Moto E7</t>
  </si>
  <si>
    <t>Grabacion de Musica</t>
  </si>
  <si>
    <t>Y11s</t>
  </si>
  <si>
    <t>Parche A12</t>
  </si>
  <si>
    <t>Lo hizo David EKADY</t>
  </si>
  <si>
    <t>HP</t>
  </si>
  <si>
    <t>Configuracion Booth Hardisk (3F0)</t>
  </si>
  <si>
    <t>Mantenimiento Logica de carga A12</t>
  </si>
  <si>
    <t>Meta</t>
  </si>
  <si>
    <t>Neto</t>
  </si>
  <si>
    <t>DM</t>
  </si>
  <si>
    <t>Armando</t>
  </si>
  <si>
    <t>A30s Desmontada</t>
  </si>
  <si>
    <t>A12 desmontada</t>
  </si>
  <si>
    <t>Y9 2019 Fixed</t>
  </si>
  <si>
    <t>A23 4G</t>
  </si>
  <si>
    <t>Salsa</t>
  </si>
  <si>
    <t>S22 Ultra</t>
  </si>
  <si>
    <t>Suma de Cost</t>
  </si>
  <si>
    <t>FRP Y9 2019</t>
  </si>
  <si>
    <t>Sin Registrar</t>
  </si>
  <si>
    <t>FRP Realme XT</t>
  </si>
  <si>
    <t>A30s Original</t>
  </si>
  <si>
    <t>A30s Rep</t>
  </si>
  <si>
    <t>A12 Rep</t>
  </si>
  <si>
    <t>Y9 Prime Original</t>
  </si>
  <si>
    <t>Para Bafle Punta Amarilla 9V</t>
  </si>
  <si>
    <t>Para Bafle Punta Negra 9V</t>
  </si>
  <si>
    <t>1x1 5m</t>
  </si>
  <si>
    <t>Forro Fino Cordon</t>
  </si>
  <si>
    <t>Forro Unicolor</t>
  </si>
  <si>
    <t>G9 Play E7 Plus</t>
  </si>
  <si>
    <t>Spark 8P</t>
  </si>
  <si>
    <t>Pop 5 Lite</t>
  </si>
  <si>
    <t>Forro Goma Gamuza</t>
  </si>
  <si>
    <t>Moto E7 2020</t>
  </si>
  <si>
    <t>A20s / A03s</t>
  </si>
  <si>
    <t>A50 / A30s / A50s</t>
  </si>
  <si>
    <t>Y20 / Y20s 7 Y30</t>
  </si>
  <si>
    <t>Holder Bracket Mesa</t>
  </si>
  <si>
    <t>Holder Adjustable Mesa</t>
  </si>
  <si>
    <t>Redmi note 10 / Note 10s</t>
  </si>
  <si>
    <t>S21 Ultria</t>
  </si>
  <si>
    <t>Tripode Flex</t>
  </si>
  <si>
    <t>Laminilla</t>
  </si>
  <si>
    <t>Sunchine</t>
  </si>
  <si>
    <t>Laminilla open Tools</t>
  </si>
  <si>
    <t>Pegante</t>
  </si>
  <si>
    <t>T8000 Grande</t>
  </si>
  <si>
    <t>Alcohol Isopropilico</t>
  </si>
  <si>
    <t>Alcohol Isopropilico Litro</t>
  </si>
  <si>
    <t>Nomina Gerente</t>
  </si>
  <si>
    <t>Nomina Vendedor</t>
  </si>
  <si>
    <t>Gemelo Broadster</t>
  </si>
  <si>
    <t>Mbape</t>
  </si>
  <si>
    <t>Palo Selfie</t>
  </si>
  <si>
    <t>Musica para recordar</t>
  </si>
  <si>
    <t>Flaca Arroz Paiza</t>
  </si>
  <si>
    <t>Cabeza</t>
  </si>
  <si>
    <t>Mantenimiento y Tornillos Redmi 9C</t>
  </si>
  <si>
    <t>GS-M011 Espejo</t>
  </si>
  <si>
    <t>S20 FE</t>
  </si>
  <si>
    <t>Revision Moto G8 power</t>
  </si>
  <si>
    <t>Super Eco</t>
  </si>
  <si>
    <t>Reiniciar A11</t>
  </si>
  <si>
    <t>Agustincito</t>
  </si>
  <si>
    <t>A1 2022 / A12</t>
  </si>
  <si>
    <t>A1 2022</t>
  </si>
  <si>
    <t>K42</t>
  </si>
  <si>
    <t>Pin Sim</t>
  </si>
  <si>
    <t>Pin Sim + Adaptadores de Sim</t>
  </si>
  <si>
    <t>Transportes</t>
  </si>
  <si>
    <t>A232 4G</t>
  </si>
  <si>
    <t>Redmi A1</t>
  </si>
  <si>
    <t>Gato</t>
  </si>
  <si>
    <t>Mantenimiento Logica de carga A30</t>
  </si>
  <si>
    <t>NIXP-12</t>
  </si>
  <si>
    <t>ST-437</t>
  </si>
  <si>
    <t>DIGO</t>
  </si>
  <si>
    <t>Fabian Tecnico</t>
  </si>
  <si>
    <t>FRP Moto E7</t>
  </si>
  <si>
    <t>Pin de Carga Moto C</t>
  </si>
  <si>
    <t>Revision Logica A02s</t>
  </si>
  <si>
    <t>Jhon Rico</t>
  </si>
  <si>
    <t>K61</t>
  </si>
  <si>
    <t>Mantenimiento Logica K61</t>
  </si>
  <si>
    <t>V8 CB100</t>
  </si>
  <si>
    <t>V8 CB115</t>
  </si>
  <si>
    <t>V8CB112</t>
  </si>
  <si>
    <t>V8 3.1</t>
  </si>
  <si>
    <t>Pin de Carga Redmi 9a</t>
  </si>
  <si>
    <t>Reiniciar A32</t>
  </si>
  <si>
    <t>Chupas Audifonos</t>
  </si>
  <si>
    <t>Chupas Pequeñas</t>
  </si>
  <si>
    <t>Iphone 8</t>
  </si>
  <si>
    <t>Antonio Ramirez</t>
  </si>
  <si>
    <t>P&amp;P</t>
  </si>
  <si>
    <t>Easy One Touche</t>
  </si>
  <si>
    <t xml:space="preserve">Pin de Carga Moto </t>
  </si>
  <si>
    <t>Pegar Pacha Y5 2018</t>
  </si>
  <si>
    <t>FRP A22</t>
  </si>
  <si>
    <t>Pin de Carga Y6 II</t>
  </si>
  <si>
    <t>Nokia 5.4</t>
  </si>
  <si>
    <t>Cesarion</t>
  </si>
  <si>
    <t>Tigerss Nodo</t>
  </si>
  <si>
    <t>Nodo</t>
  </si>
  <si>
    <t>Huella</t>
  </si>
  <si>
    <t>Consola</t>
  </si>
  <si>
    <t>Control Smart TV air qwerty</t>
  </si>
  <si>
    <t>Tigers</t>
  </si>
  <si>
    <t>T-83 TDT</t>
  </si>
  <si>
    <t>Tigers Nodo</t>
  </si>
  <si>
    <t>TG-900</t>
  </si>
  <si>
    <t>A30s / A50</t>
  </si>
  <si>
    <t>Karaoke Mic Marciano L838</t>
  </si>
  <si>
    <t>Flasheo Moto E6 Plus</t>
  </si>
  <si>
    <t>Y7 2017</t>
  </si>
  <si>
    <t>FRP J5 Prime</t>
  </si>
  <si>
    <t>A71</t>
  </si>
  <si>
    <t>por pacha</t>
  </si>
  <si>
    <t>A22 5G</t>
  </si>
  <si>
    <t>Juan Romero</t>
  </si>
  <si>
    <t>Pop 5 Lite / LG K50s</t>
  </si>
  <si>
    <t>Pin de carga Moto G Play</t>
  </si>
  <si>
    <t>FRP Redmi 9</t>
  </si>
  <si>
    <t>FRP Moto G6 Plus</t>
  </si>
  <si>
    <t xml:space="preserve">Vivo </t>
  </si>
  <si>
    <t>K51</t>
  </si>
  <si>
    <t>Pin de Carga K51</t>
  </si>
  <si>
    <t>Ranchenato</t>
  </si>
  <si>
    <t>Llaneras</t>
  </si>
  <si>
    <t>Luces Navidad</t>
  </si>
  <si>
    <t>Estrellas x 6 Metros</t>
  </si>
  <si>
    <t>Multicolor</t>
  </si>
  <si>
    <t>Corridos y Banda</t>
  </si>
  <si>
    <t>DIgo</t>
  </si>
  <si>
    <t>Televisor Antiguo Simply</t>
  </si>
  <si>
    <t>Redmi 9A</t>
  </si>
  <si>
    <t>Flex Huella</t>
  </si>
  <si>
    <t>Xbox 360 / PC</t>
  </si>
  <si>
    <t>Redmi</t>
  </si>
  <si>
    <t>Buds 3</t>
  </si>
  <si>
    <t>Echo Dot 4ta Gen Alexa</t>
  </si>
  <si>
    <t>Amazon</t>
  </si>
  <si>
    <t>AA con Cargador</t>
  </si>
  <si>
    <t>iphone SE</t>
  </si>
  <si>
    <t>NOKIA C20</t>
  </si>
  <si>
    <t>Kit Apertura Board</t>
  </si>
  <si>
    <t xml:space="preserve">Pinza Curva </t>
  </si>
  <si>
    <t>Wedy</t>
  </si>
  <si>
    <t>Kit Revalin</t>
  </si>
  <si>
    <t>3M</t>
  </si>
  <si>
    <t>Cinta 3M doble faz</t>
  </si>
  <si>
    <t>Uñas dest</t>
  </si>
  <si>
    <t>Cabeza TC</t>
  </si>
  <si>
    <t>Tablet China</t>
  </si>
  <si>
    <t>Pop C7</t>
  </si>
  <si>
    <t>Y5 II</t>
  </si>
  <si>
    <t>Alcatel</t>
  </si>
  <si>
    <t>instalacion</t>
  </si>
  <si>
    <t>Mundial de Luces</t>
  </si>
  <si>
    <t>Bolas Cristal</t>
  </si>
  <si>
    <t>Cortina</t>
  </si>
  <si>
    <t>Copos Nieve</t>
  </si>
  <si>
    <t>TB-41</t>
  </si>
  <si>
    <t>TB-42</t>
  </si>
  <si>
    <t>Videos</t>
  </si>
  <si>
    <t>Jeison Jimenez</t>
  </si>
  <si>
    <t>CB-100</t>
  </si>
  <si>
    <t>Señal LG K61</t>
  </si>
  <si>
    <t>Para Bafle</t>
  </si>
  <si>
    <t>Nokia G50</t>
  </si>
  <si>
    <t>V8 A10s</t>
  </si>
  <si>
    <t>se devuelve dinero</t>
  </si>
  <si>
    <t>Puerto Audifonos Redmi 9</t>
  </si>
  <si>
    <t>FRP A03 Core</t>
  </si>
  <si>
    <t>Estaba por adelantos</t>
  </si>
  <si>
    <t>Pantalla Rota Tapa averiada</t>
  </si>
  <si>
    <t>Marron</t>
  </si>
  <si>
    <t>Akg TC</t>
  </si>
  <si>
    <t>Wiliam Broadster</t>
  </si>
  <si>
    <t>Moto Edge 30 / E41</t>
  </si>
  <si>
    <t>Mantenimiento Logica de Carga Moto G8 Plus</t>
  </si>
  <si>
    <t>Minions 3</t>
  </si>
  <si>
    <t>Dr Strange</t>
  </si>
  <si>
    <t>Reset y Configuracion A32</t>
  </si>
  <si>
    <t>FRP Oppo A54</t>
  </si>
  <si>
    <t>id</t>
  </si>
  <si>
    <t>Referencia</t>
  </si>
  <si>
    <t>Marca</t>
  </si>
  <si>
    <t>Imei</t>
  </si>
  <si>
    <t>Fecha Compra</t>
  </si>
  <si>
    <t>Item</t>
  </si>
  <si>
    <t>Flex huella</t>
  </si>
  <si>
    <t>861677041806970</t>
  </si>
  <si>
    <t>SUB</t>
  </si>
  <si>
    <t>355395111914052</t>
  </si>
  <si>
    <t>Imei 2</t>
  </si>
  <si>
    <t>355395111914050</t>
  </si>
  <si>
    <t>Suma de SUB</t>
  </si>
  <si>
    <t>Recuperar Info Excel</t>
  </si>
  <si>
    <t>Registro de Imei Note 8</t>
  </si>
  <si>
    <t>Pegar Pantalla A21s</t>
  </si>
  <si>
    <t>Adaptar Bandeja de Sim 2da simcard A21s</t>
  </si>
  <si>
    <t>356990901251145</t>
  </si>
  <si>
    <t>356990981441530</t>
  </si>
  <si>
    <t>Ac Cbl Ml</t>
  </si>
  <si>
    <t>Crosover Grabada</t>
  </si>
  <si>
    <t>Y30</t>
  </si>
  <si>
    <t>Visor Pantalla</t>
  </si>
  <si>
    <t>instalado</t>
  </si>
  <si>
    <t>Bandeja Sim</t>
  </si>
  <si>
    <t>Cargador Universal PC</t>
  </si>
  <si>
    <t>CB-115 V8</t>
  </si>
  <si>
    <t>JBL</t>
  </si>
  <si>
    <t>T2</t>
  </si>
  <si>
    <t>Y7a</t>
  </si>
  <si>
    <t>Y9a</t>
  </si>
  <si>
    <t>Redmi 9s</t>
  </si>
  <si>
    <t>Camon 18P</t>
  </si>
  <si>
    <t>Samsung Buds</t>
  </si>
  <si>
    <t>Se cambio por samsung Buds el 12/11/22</t>
  </si>
  <si>
    <t>TC a 5 USB</t>
  </si>
  <si>
    <t>Venta</t>
  </si>
  <si>
    <t>Esposa Yarlot</t>
  </si>
  <si>
    <t>Moto g60</t>
  </si>
  <si>
    <t>Lan 1.5m</t>
  </si>
  <si>
    <t>Youtube</t>
  </si>
  <si>
    <t>A10s #6</t>
  </si>
  <si>
    <t>Moto G4</t>
  </si>
  <si>
    <t>m31</t>
  </si>
  <si>
    <t>Resultado</t>
  </si>
  <si>
    <t>Moto E7i</t>
  </si>
  <si>
    <t>Fifa</t>
  </si>
  <si>
    <t>Pin de Carga y9 2019</t>
  </si>
  <si>
    <t>Tactil Motorola</t>
  </si>
  <si>
    <t>Toshiba</t>
  </si>
  <si>
    <t>Puerto de carga PC</t>
  </si>
  <si>
    <t>Cinta doble Faz</t>
  </si>
  <si>
    <t>Protectores Hojas</t>
  </si>
  <si>
    <t>Gabelta Pines</t>
  </si>
  <si>
    <t>Organizador Herramientas</t>
  </si>
  <si>
    <t>Dollar City</t>
  </si>
  <si>
    <t>Bizturi y base corte</t>
  </si>
  <si>
    <t>tijeras</t>
  </si>
  <si>
    <t>Guaracha</t>
  </si>
  <si>
    <t>Stich</t>
  </si>
  <si>
    <t>Mantenimiento Logica de Carga A31</t>
  </si>
  <si>
    <t>Cuenta Office</t>
  </si>
  <si>
    <t>Lazzer Navidad</t>
  </si>
  <si>
    <t>Cortina Estrellas copos 6m</t>
  </si>
  <si>
    <t>Kodack</t>
  </si>
  <si>
    <t>Y33 / adaptado para manguera con el A31</t>
  </si>
  <si>
    <t>Iphone 11 Pro</t>
  </si>
  <si>
    <t>Moteros</t>
  </si>
  <si>
    <t>Realme 7i</t>
  </si>
  <si>
    <t>Moto g8 Power Lite</t>
  </si>
  <si>
    <t>Le sirve al A02</t>
  </si>
  <si>
    <t>Poco M3 / Note 8 Pro</t>
  </si>
  <si>
    <t>Saldo Direct TV</t>
  </si>
  <si>
    <t>FRP J2 Prime</t>
  </si>
  <si>
    <t>Añadir Cable Bafle</t>
  </si>
  <si>
    <t>Pin de Carga Psmart 2018</t>
  </si>
  <si>
    <t>Cargador</t>
  </si>
  <si>
    <t>A7 2017</t>
  </si>
  <si>
    <t>FRP A7 2017</t>
  </si>
  <si>
    <t>Lonchera Electrica</t>
  </si>
  <si>
    <t>Lampara</t>
  </si>
  <si>
    <t>Lampara Touch</t>
  </si>
  <si>
    <t>Nilsa Broadster</t>
  </si>
  <si>
    <t>Vivo Y15</t>
  </si>
  <si>
    <t>Soporte TV 32-75</t>
  </si>
  <si>
    <t>Vallenatos Romanticos</t>
  </si>
  <si>
    <t>Clasicos del Vallenato</t>
  </si>
  <si>
    <t>Estrellas x 6 Metros Cortina</t>
  </si>
  <si>
    <t>Bolas Cristal Cortina</t>
  </si>
  <si>
    <t>Copos Nieve Cortina</t>
  </si>
  <si>
    <t>Extension Lineal x 100 bombillos multicolor</t>
  </si>
  <si>
    <t>Flex Principal</t>
  </si>
  <si>
    <t>Caterpillar</t>
  </si>
  <si>
    <t>CB-117</t>
  </si>
  <si>
    <t>5A</t>
  </si>
  <si>
    <t>Psmart 2018</t>
  </si>
  <si>
    <t>Surtidos Tornasol</t>
  </si>
  <si>
    <t>Samsung M10</t>
  </si>
  <si>
    <t>G5</t>
  </si>
  <si>
    <t>Cordon</t>
  </si>
  <si>
    <t>Cordon Celular Eco</t>
  </si>
  <si>
    <t>Cordon Celular Diseños</t>
  </si>
  <si>
    <t>Protector</t>
  </si>
  <si>
    <t>Protector Cable Eco</t>
  </si>
  <si>
    <t>WC</t>
  </si>
  <si>
    <t>MK-166BT Radio Clasico</t>
  </si>
  <si>
    <t>CMiK</t>
  </si>
  <si>
    <t>KTS-1576</t>
  </si>
  <si>
    <t>H65</t>
  </si>
  <si>
    <t>Barra de Sonido 7711</t>
  </si>
  <si>
    <t>M6</t>
  </si>
  <si>
    <t>Piston TC</t>
  </si>
  <si>
    <t>B28s Barra</t>
  </si>
  <si>
    <t>FRP A32</t>
  </si>
  <si>
    <t>Redmi Note 6 Pro</t>
  </si>
  <si>
    <t>Forro Audifonos</t>
  </si>
  <si>
    <t>Mantenimiento Logica de carga Note 8 Pro</t>
  </si>
  <si>
    <t>Muñecos inpods 12</t>
  </si>
  <si>
    <t>Arco Iris inpods 12</t>
  </si>
  <si>
    <t>Conector</t>
  </si>
  <si>
    <t>Aro de luz</t>
  </si>
  <si>
    <t>Enviar Correo</t>
  </si>
  <si>
    <t>Pin de carga Consola SUP</t>
  </si>
  <si>
    <t>P20</t>
  </si>
  <si>
    <t>356544990717214</t>
  </si>
  <si>
    <t>Moto g20</t>
  </si>
  <si>
    <t>Visor</t>
  </si>
  <si>
    <t>351756100943655</t>
  </si>
  <si>
    <t>Y70</t>
  </si>
  <si>
    <t>Pinos Papa noel Estrellas</t>
  </si>
  <si>
    <t>y53</t>
  </si>
  <si>
    <t>Note 9c</t>
  </si>
  <si>
    <t>K41s</t>
  </si>
  <si>
    <t>Moto G40</t>
  </si>
  <si>
    <t>4" Alcatel A1</t>
  </si>
  <si>
    <t>Alcatel A1</t>
  </si>
  <si>
    <t>Microfonos Solapa Inalambrico TC</t>
  </si>
  <si>
    <t>Reiniciar Huawei</t>
  </si>
  <si>
    <t>Flores</t>
  </si>
  <si>
    <t>TC suelto</t>
  </si>
  <si>
    <t>Formatear A21s</t>
  </si>
  <si>
    <t>AA 2700 mah</t>
  </si>
  <si>
    <t>PL8200</t>
  </si>
  <si>
    <t>Minero SLL6890</t>
  </si>
  <si>
    <t>IV129 Panel + bombillos</t>
  </si>
  <si>
    <t>tc</t>
  </si>
  <si>
    <t>Maile</t>
  </si>
  <si>
    <t>Ajuste Parlante</t>
  </si>
  <si>
    <t>Mantenimiento Logica de carga Y9 Prime</t>
  </si>
  <si>
    <t>Note 6 Pro</t>
  </si>
  <si>
    <t>T7000 Grande</t>
  </si>
  <si>
    <t>Estaño</t>
  </si>
  <si>
    <t>Estaño Tubo</t>
  </si>
  <si>
    <t>QYS</t>
  </si>
  <si>
    <t>QYS-05</t>
  </si>
  <si>
    <t>BK</t>
  </si>
  <si>
    <t>BK-689 Peluche</t>
  </si>
  <si>
    <t>G10</t>
  </si>
  <si>
    <t>Gato Huella</t>
  </si>
  <si>
    <t>Iphone Cabezita</t>
  </si>
  <si>
    <t>Cargador Banda Smart watch</t>
  </si>
  <si>
    <t>Arbol estrellas</t>
  </si>
  <si>
    <t>Y15</t>
  </si>
  <si>
    <t>llavero O</t>
  </si>
  <si>
    <t>Llavero</t>
  </si>
  <si>
    <t>Cable cargador smartwatch</t>
  </si>
  <si>
    <t>Bluethoot Car USB</t>
  </si>
  <si>
    <t>B-05</t>
  </si>
  <si>
    <t>ML Marcas Chinas</t>
  </si>
  <si>
    <t>Pop socket figuras</t>
  </si>
  <si>
    <t>45w</t>
  </si>
  <si>
    <t>Forro Logos</t>
  </si>
  <si>
    <t>Microfonos Solapa Inalambrico TC + adapt Ligthning</t>
  </si>
  <si>
    <t>Pin de Carga A03 core</t>
  </si>
  <si>
    <t>Moto Z Play</t>
  </si>
  <si>
    <t>J2 pro 2018</t>
  </si>
  <si>
    <t>Configuracion</t>
  </si>
  <si>
    <t>Tc a Ligthning</t>
  </si>
  <si>
    <t>Space Tornasool</t>
  </si>
  <si>
    <t>Note 11 Pro</t>
  </si>
  <si>
    <t>Daviplata</t>
  </si>
  <si>
    <t>X 30mil en Efectivo</t>
  </si>
  <si>
    <t>Psmart</t>
  </si>
  <si>
    <t>ETB</t>
  </si>
  <si>
    <t>Saldo ETB</t>
  </si>
  <si>
    <t>Luz Led</t>
  </si>
  <si>
    <t>Pin de carga Moto E6s</t>
  </si>
  <si>
    <t>Manguera Intemperie</t>
  </si>
  <si>
    <t>Redmi 6</t>
  </si>
  <si>
    <t>Boton y Flex J5 Metal</t>
  </si>
  <si>
    <t>Configuracion Tonos</t>
  </si>
  <si>
    <t>Saldo WOM</t>
  </si>
  <si>
    <t>FRP Galaxy S9</t>
  </si>
  <si>
    <t>Pin de carga Y9 2018</t>
  </si>
  <si>
    <t>FRP Redmi 9a</t>
  </si>
  <si>
    <t>K51s</t>
  </si>
  <si>
    <t>Esencia Agua</t>
  </si>
  <si>
    <t>Esencia Agua Maracuya</t>
  </si>
  <si>
    <t>Taser</t>
  </si>
  <si>
    <t>Taser Linterna 1101</t>
  </si>
  <si>
    <t>Tableta</t>
  </si>
  <si>
    <t xml:space="preserve">Tablet Kids </t>
  </si>
  <si>
    <t>AH-808 unicornio</t>
  </si>
  <si>
    <t>Humificador</t>
  </si>
  <si>
    <t>HUM Luna Agua</t>
  </si>
  <si>
    <t>M12 A127 s/m</t>
  </si>
  <si>
    <t>KTS-1575</t>
  </si>
  <si>
    <t>Pin der Carga Moto G5</t>
  </si>
  <si>
    <t>Exibelo</t>
  </si>
  <si>
    <t>Exhibidores</t>
  </si>
  <si>
    <t>Docena Exibidor Celular</t>
  </si>
  <si>
    <t>Docena Exibidor Celular Escalera</t>
  </si>
  <si>
    <t>X22</t>
  </si>
  <si>
    <t>HK</t>
  </si>
  <si>
    <t>Teatro HT2493</t>
  </si>
  <si>
    <t>VS</t>
  </si>
  <si>
    <t>R1240</t>
  </si>
  <si>
    <t>GTS-1556</t>
  </si>
  <si>
    <t>Moto E4 Plus</t>
  </si>
  <si>
    <t>Irene Lizarazo</t>
  </si>
  <si>
    <t>Solo audifono</t>
  </si>
  <si>
    <t>TC Caja Eco</t>
  </si>
  <si>
    <t>Muñeco</t>
  </si>
  <si>
    <t>Aguacate La Garra</t>
  </si>
  <si>
    <t>tablero Magico</t>
  </si>
  <si>
    <t>Tablero Magico Dinosaurio</t>
  </si>
  <si>
    <t>Muñeco Acuatic Plash</t>
  </si>
  <si>
    <t>Humificador Esfera Agua</t>
  </si>
  <si>
    <t>Esencia Agua Citronela</t>
  </si>
  <si>
    <t>akG</t>
  </si>
  <si>
    <t>Al lado de Andres Capital</t>
  </si>
  <si>
    <t>EG Accesorios</t>
  </si>
  <si>
    <t>Akg Cuellera</t>
  </si>
  <si>
    <t>Tablero Magico Rosita</t>
  </si>
  <si>
    <t>Peluche</t>
  </si>
  <si>
    <t>Forro Armadura</t>
  </si>
  <si>
    <t>FRP Moto G20</t>
  </si>
  <si>
    <t>Cable de poder Ultrasonido SPA</t>
  </si>
  <si>
    <t>Flex power y pines bateria MOTO C</t>
  </si>
  <si>
    <t>Tarjeta</t>
  </si>
  <si>
    <t>Moto E6 Play</t>
  </si>
  <si>
    <t>Se le compro a cristian</t>
  </si>
  <si>
    <t>TDT 5M</t>
  </si>
  <si>
    <t>Mano de Obra</t>
  </si>
  <si>
    <t>Cambio de Tactil Moto C</t>
  </si>
  <si>
    <t>Cambio Tactil Grand Prime</t>
  </si>
  <si>
    <t>Tortuga</t>
  </si>
  <si>
    <t>359554082804553</t>
  </si>
  <si>
    <t>Abandonado</t>
  </si>
  <si>
    <t>Patineta</t>
  </si>
  <si>
    <t>Scooter humo Grafity</t>
  </si>
  <si>
    <t>Tablero magico Sencillo</t>
  </si>
  <si>
    <t>Esencia Agua Menta</t>
  </si>
  <si>
    <t>869804031955854</t>
  </si>
  <si>
    <t>869804032055852</t>
  </si>
  <si>
    <t>Configuracion Facebook</t>
  </si>
  <si>
    <t>Huella Honor 8X</t>
  </si>
  <si>
    <t>nok 1100</t>
  </si>
  <si>
    <t>Cd Musica</t>
  </si>
  <si>
    <t>Logos</t>
  </si>
  <si>
    <t>IPAKY</t>
  </si>
  <si>
    <t>MA-09</t>
  </si>
  <si>
    <t>Nokia 6</t>
  </si>
  <si>
    <t>Configuracion Moto G5</t>
  </si>
  <si>
    <t>Airdots Pro 3</t>
  </si>
  <si>
    <t>Rock Alternativo</t>
  </si>
  <si>
    <t>le sirve a al 9c</t>
  </si>
  <si>
    <t>1x1</t>
  </si>
  <si>
    <t>Configuracion Borrar Chats</t>
  </si>
  <si>
    <t>Soldadura Cable Luz Led</t>
  </si>
  <si>
    <t>Soldadura Cables Plancha</t>
  </si>
  <si>
    <t>Soldadura cables cargador</t>
  </si>
  <si>
    <t>Soldadura Cables Audio</t>
  </si>
  <si>
    <t>Soldadura Cable Bateria</t>
  </si>
  <si>
    <t>Soldadura Tarjeta Parlante</t>
  </si>
  <si>
    <t>Soldadura Cables</t>
  </si>
  <si>
    <t>Soldadura Blindaje Poco M3</t>
  </si>
  <si>
    <t>Soldadura Audifonos</t>
  </si>
  <si>
    <t>Soldadura Cable Multitoma</t>
  </si>
  <si>
    <t>Soldadura Contacto Bateria Moto C</t>
  </si>
  <si>
    <t>Soldadura Puntos Luces led</t>
  </si>
  <si>
    <t xml:space="preserve">Configuracion y Soldadura antena </t>
  </si>
  <si>
    <t>Mantenimiento Logica de carga Moto g8 Plus</t>
  </si>
  <si>
    <t xml:space="preserve">Forro </t>
  </si>
  <si>
    <t>La hera del Hielo</t>
  </si>
  <si>
    <t>Depuracion Y5 2018</t>
  </si>
  <si>
    <t>Carlos Espitia</t>
  </si>
  <si>
    <t>ID7</t>
  </si>
  <si>
    <t>TAB-787</t>
  </si>
  <si>
    <t>GTS-1505</t>
  </si>
  <si>
    <t>apple watch</t>
  </si>
  <si>
    <t>Llaveros</t>
  </si>
  <si>
    <t>Llaveros Muñecos</t>
  </si>
  <si>
    <t>Balaca peluche Bluethoot</t>
  </si>
  <si>
    <t>Balaca Peluche Cable</t>
  </si>
  <si>
    <t>20w</t>
  </si>
  <si>
    <t>Dinosaurio</t>
  </si>
  <si>
    <t>Rock en español</t>
  </si>
  <si>
    <t>1ra Cuota</t>
  </si>
  <si>
    <t>2da cuota</t>
  </si>
  <si>
    <t>FRP A71</t>
  </si>
  <si>
    <t>F4 Redmi Note 7</t>
  </si>
  <si>
    <t>Tecnico Erwin</t>
  </si>
  <si>
    <t>Mate 7</t>
  </si>
  <si>
    <t>Y7p</t>
  </si>
  <si>
    <t>Devuelta</t>
  </si>
  <si>
    <t>T2 - Q8</t>
  </si>
  <si>
    <t>pin 9320</t>
  </si>
  <si>
    <t>pin 8520</t>
  </si>
  <si>
    <t>Y7 Prime</t>
  </si>
  <si>
    <t>Moto g5</t>
  </si>
  <si>
    <t>Tripode</t>
  </si>
  <si>
    <t>Tripode Bafle Grande</t>
  </si>
  <si>
    <t>Docena 20cm</t>
  </si>
  <si>
    <t>Cinta</t>
  </si>
  <si>
    <t>Cinta enmascarar Ancha</t>
  </si>
  <si>
    <t>Cinta enmascarar Angosta</t>
  </si>
  <si>
    <t>VGA 1.5</t>
  </si>
  <si>
    <t>Cable de poder Cuadrado</t>
  </si>
  <si>
    <t>Flash A20s</t>
  </si>
  <si>
    <t>Miriam Escarpeta</t>
  </si>
  <si>
    <t>play 4 ps4</t>
  </si>
  <si>
    <t>Pad mouse sencillo</t>
  </si>
  <si>
    <t>Soldadura bateria Nokia cables</t>
  </si>
  <si>
    <t>tc 3a</t>
  </si>
  <si>
    <t>Conectar Flex Carga</t>
  </si>
  <si>
    <t>Redmi Note 6</t>
  </si>
  <si>
    <t>Con Tarjeta</t>
  </si>
  <si>
    <t>Moto E7 Plus</t>
  </si>
  <si>
    <t>Animalitos</t>
  </si>
  <si>
    <t>iphone SE / 5</t>
  </si>
  <si>
    <t>Control PS4</t>
  </si>
  <si>
    <t>Mouse Ergonomico Inalambrico</t>
  </si>
  <si>
    <t>Note 9 Pro</t>
  </si>
  <si>
    <t>Realme C35</t>
  </si>
  <si>
    <t>Reno 7</t>
  </si>
  <si>
    <t>A04</t>
  </si>
  <si>
    <t>Mouse Ergonomico</t>
  </si>
  <si>
    <t>KTS-1202</t>
  </si>
  <si>
    <t>KP</t>
  </si>
  <si>
    <t>KP-829</t>
  </si>
  <si>
    <t>Nk 6101</t>
  </si>
  <si>
    <t>regueton</t>
  </si>
  <si>
    <t>Galletas</t>
  </si>
  <si>
    <t>Soporte</t>
  </si>
  <si>
    <t>Nokia 2.1</t>
  </si>
  <si>
    <t>Pin de Carga Lampara</t>
  </si>
  <si>
    <t>Bandeja de Sim</t>
  </si>
  <si>
    <t>356990981190939</t>
  </si>
  <si>
    <t>TT-787</t>
  </si>
  <si>
    <t>SUP X7M</t>
  </si>
  <si>
    <t>USB SATA</t>
  </si>
  <si>
    <t>5v 1a Doble Plug</t>
  </si>
  <si>
    <t>Wifi Larga</t>
  </si>
  <si>
    <t>Cuenta Mi Redmi 9a</t>
  </si>
  <si>
    <t>Power bank 10000 mah</t>
  </si>
  <si>
    <t>75mil</t>
  </si>
  <si>
    <t>Y7p / oppo a54</t>
  </si>
  <si>
    <t>Baquella</t>
  </si>
  <si>
    <t>OSSTEAM</t>
  </si>
  <si>
    <t>OSSTEAM SB despegador de pilas</t>
  </si>
  <si>
    <t>Cinta Roja Pegar Pachas</t>
  </si>
  <si>
    <t>Flux 559 MLM</t>
  </si>
  <si>
    <t>Malla 6000</t>
  </si>
  <si>
    <t>Malla</t>
  </si>
  <si>
    <t>Fredy Martinez</t>
  </si>
  <si>
    <t>Formatear Vivo</t>
  </si>
  <si>
    <t>Soldar Esfelra</t>
  </si>
  <si>
    <t>F4 Y9s</t>
  </si>
  <si>
    <t>le queda al A02s</t>
  </si>
  <si>
    <t>ML 646</t>
  </si>
  <si>
    <t>ML EI01</t>
  </si>
  <si>
    <t>Sist Carga Moto E7 Plus</t>
  </si>
  <si>
    <t>Pacha 650 inst 10 tap 16 hydr 9 tl= 685</t>
  </si>
  <si>
    <t>Forro Cartera</t>
  </si>
  <si>
    <t>Optico</t>
  </si>
  <si>
    <t>GW</t>
  </si>
  <si>
    <t>pin de carga Linterna Bicicleta</t>
  </si>
  <si>
    <t>mantenimiento Altavoz Y5 2018</t>
  </si>
  <si>
    <t>Trio del despecho</t>
  </si>
  <si>
    <t>airdots Pro</t>
  </si>
  <si>
    <t>Pin de Carga Wolky</t>
  </si>
  <si>
    <t xml:space="preserve">Pin de carga Laser </t>
  </si>
  <si>
    <t>Chuco</t>
  </si>
  <si>
    <t>Sacar Contraseña</t>
  </si>
  <si>
    <t>V8 Bolsa</t>
  </si>
  <si>
    <t>B05</t>
  </si>
  <si>
    <t>Parlante PC x 2 usb</t>
  </si>
  <si>
    <t>M-08ET TC</t>
  </si>
  <si>
    <t>M-08ET V8</t>
  </si>
  <si>
    <t>MI Travel TC</t>
  </si>
  <si>
    <t>X50 Pro</t>
  </si>
  <si>
    <t>Iphone 7</t>
  </si>
  <si>
    <t>E20</t>
  </si>
  <si>
    <t>pin de cargaY6</t>
  </si>
  <si>
    <t>FRP Alcatel 5030a</t>
  </si>
  <si>
    <t>A57</t>
  </si>
  <si>
    <t>E40</t>
  </si>
  <si>
    <t>Redmi 9 Pro</t>
  </si>
  <si>
    <t xml:space="preserve">Encanto </t>
  </si>
  <si>
    <t>Colombiana</t>
  </si>
  <si>
    <t>S22 ultra</t>
  </si>
  <si>
    <t>Manos libres</t>
  </si>
  <si>
    <t>wom</t>
  </si>
  <si>
    <t>Pin de carga Moto G5 plus</t>
  </si>
  <si>
    <t>FRP Lg K50s</t>
  </si>
  <si>
    <t>FRP A51</t>
  </si>
  <si>
    <t>Rap</t>
  </si>
  <si>
    <t>Nokia G20</t>
  </si>
  <si>
    <t>FRP A13</t>
  </si>
  <si>
    <t>Limpieza Puerto de Carga</t>
  </si>
  <si>
    <t>Vidrio Nacional</t>
  </si>
  <si>
    <t>Iphone X</t>
  </si>
  <si>
    <t>Cargador PC Asus Generico</t>
  </si>
  <si>
    <t>Y8P</t>
  </si>
  <si>
    <t>Mantenimiento Logica Poco X3</t>
  </si>
  <si>
    <t>solo audifonos</t>
  </si>
  <si>
    <t>Car holder</t>
  </si>
  <si>
    <t>Speak</t>
  </si>
  <si>
    <t>Moto G9 Play</t>
  </si>
  <si>
    <t>E7 Plus / G9 Play</t>
  </si>
  <si>
    <t>Antena</t>
  </si>
  <si>
    <t>Crespo Coste</t>
  </si>
  <si>
    <t>Moto E22</t>
  </si>
  <si>
    <t>LG K71</t>
  </si>
  <si>
    <t>Optico a Analogo</t>
  </si>
  <si>
    <t>Cable Grabadora</t>
  </si>
  <si>
    <t>Cable de Poder Cuadrado</t>
  </si>
  <si>
    <t>Optico 3m</t>
  </si>
  <si>
    <t>Optico 1.5m</t>
  </si>
  <si>
    <t>Blade A5 2020</t>
  </si>
  <si>
    <t>Torre Guarda</t>
  </si>
  <si>
    <t>CD MP3</t>
  </si>
  <si>
    <t>Sin Ventas</t>
  </si>
  <si>
    <t>No se laboro</t>
  </si>
  <si>
    <t>Hyundai</t>
  </si>
  <si>
    <t>Pin de Carga Hyundai</t>
  </si>
  <si>
    <t>FRP M12</t>
  </si>
  <si>
    <t>Cable Telefonico</t>
  </si>
  <si>
    <t>Copia y Respaldo A10s</t>
  </si>
  <si>
    <t>Por venta G20</t>
  </si>
  <si>
    <t>F4 A12</t>
  </si>
  <si>
    <t>Erwin</t>
  </si>
  <si>
    <t>863351052192351</t>
  </si>
  <si>
    <t>863351052192344</t>
  </si>
  <si>
    <t>355531116187266</t>
  </si>
  <si>
    <t>35553111618726 (Meid)</t>
  </si>
  <si>
    <t>FRP Alcatel 1E</t>
  </si>
  <si>
    <t>FRP P30 Lite</t>
  </si>
  <si>
    <t>Peter</t>
  </si>
  <si>
    <t>iphone 11 pro Max</t>
  </si>
  <si>
    <t>Le sirve al 9c</t>
  </si>
  <si>
    <t xml:space="preserve">Union RCA x3 </t>
  </si>
  <si>
    <t>Marco y Joan</t>
  </si>
  <si>
    <t>Pin de Carga Y7</t>
  </si>
  <si>
    <t>FRP Y7</t>
  </si>
  <si>
    <t>desmontada</t>
  </si>
  <si>
    <t>Marcas</t>
  </si>
  <si>
    <t>Reset Moto G8 Play</t>
  </si>
  <si>
    <t>S40</t>
  </si>
  <si>
    <t>Infinix</t>
  </si>
  <si>
    <t>Infinix / LG K71</t>
  </si>
  <si>
    <t>FRP Reno 5 Lite</t>
  </si>
  <si>
    <t>Pin de carga Redmi 9C</t>
  </si>
  <si>
    <t>Gato Con Botas</t>
  </si>
  <si>
    <t>Cristiana</t>
  </si>
  <si>
    <t>Micro 8gb</t>
  </si>
  <si>
    <t>La fórmula es: precio de venta / (1 + margen de utilidad en decimal) = precio de costo.</t>
  </si>
  <si>
    <t>En este caso, la fórmula sería: 1000 / (1 + 0.07) = 934.5</t>
  </si>
  <si>
    <t>Es importante recordar que el margen de utilidad debe estar expresado en decimal (ej: 7% = 0.07) y no en porcentaje (7%) para poder aplicar la fórmula correctamente.</t>
  </si>
  <si>
    <r>
      <t xml:space="preserve">La fórmula que utilizamos para calcular el valor base para obtener un precio de venta al sumarle un margen de utilidad específico se conoce como </t>
    </r>
    <r>
      <rPr>
        <b/>
        <sz val="10"/>
        <color theme="1"/>
        <rFont val="Calibri"/>
        <family val="2"/>
        <scheme val="minor"/>
      </rPr>
      <t>la fórmula de precio de costo.</t>
    </r>
  </si>
  <si>
    <t>Chicago 107</t>
  </si>
  <si>
    <t>Chicago</t>
  </si>
  <si>
    <t>Devuelta el 16/1 que porque supuestamente no era la original</t>
  </si>
  <si>
    <t>Moto G50</t>
  </si>
  <si>
    <t>F9</t>
  </si>
  <si>
    <t>M5 Pro</t>
  </si>
  <si>
    <t>Lampice</t>
  </si>
  <si>
    <t>Y20s</t>
  </si>
  <si>
    <t>Moto G7 Plus</t>
  </si>
  <si>
    <t>Y6</t>
  </si>
  <si>
    <t>Bateria Telefono Fijo</t>
  </si>
  <si>
    <t>M11 Soporte Moto</t>
  </si>
  <si>
    <t>19 2.3a</t>
  </si>
  <si>
    <t>Mouse Economico</t>
  </si>
  <si>
    <t>USB Macho -Macho corto</t>
  </si>
  <si>
    <t>USB Macho -Macho 1.5</t>
  </si>
  <si>
    <t>USB HUB 3.0</t>
  </si>
  <si>
    <t>Multilector de Memorias</t>
  </si>
  <si>
    <t>XS max</t>
  </si>
  <si>
    <t>Buds 4</t>
  </si>
  <si>
    <t>TC 33w</t>
  </si>
  <si>
    <t>Forro Lujo</t>
  </si>
  <si>
    <t>Iphone 14 Pro Max</t>
  </si>
  <si>
    <t>Moto c</t>
  </si>
  <si>
    <t>FYR Flex</t>
  </si>
  <si>
    <t>Pasta Soldadura</t>
  </si>
  <si>
    <t>Pasta soldar 138º</t>
  </si>
  <si>
    <t>0.5 cinta doble faz</t>
  </si>
  <si>
    <t>Cinta doble fas</t>
  </si>
  <si>
    <t>Timbre</t>
  </si>
  <si>
    <t>Moto E5 Plus</t>
  </si>
  <si>
    <t>Holder Moto</t>
  </si>
  <si>
    <t>TG-09</t>
  </si>
  <si>
    <t>TG-787</t>
  </si>
  <si>
    <t>TG-inalambrico</t>
  </si>
  <si>
    <t>Webcam</t>
  </si>
  <si>
    <t>Pluyin Doble Puerto Eco</t>
  </si>
  <si>
    <t>Ac 5w iphone</t>
  </si>
  <si>
    <t>35w doble puerto</t>
  </si>
  <si>
    <t>iphone TC + Cable</t>
  </si>
  <si>
    <t>pad Mouse sencillo</t>
  </si>
  <si>
    <t>Base Celular Escritorio</t>
  </si>
  <si>
    <t>1x1 Eco Hilo</t>
  </si>
  <si>
    <t>1x1 Cordon</t>
  </si>
  <si>
    <t>Humificador Luna</t>
  </si>
  <si>
    <t>Esencia Citronella</t>
  </si>
  <si>
    <t>Esencia Menta</t>
  </si>
  <si>
    <t>Botilito 2lt</t>
  </si>
  <si>
    <t>Botilito</t>
  </si>
  <si>
    <t>Esencia</t>
  </si>
  <si>
    <t>Lapiz Optico</t>
  </si>
  <si>
    <t>Sacar Bandeja Honor</t>
  </si>
  <si>
    <t>47CoFYv4to394Nowvv7r</t>
  </si>
  <si>
    <t>CsloEoDF</t>
  </si>
  <si>
    <t>Por Pacha</t>
  </si>
  <si>
    <t>FRP A50</t>
  </si>
  <si>
    <t>Estabilizador 1800w</t>
  </si>
  <si>
    <t>Boton Home</t>
  </si>
  <si>
    <t>FRP Y9 Primne</t>
  </si>
  <si>
    <t>Copiar Memorias</t>
  </si>
  <si>
    <t>Edison Ramirez</t>
  </si>
  <si>
    <t>Mantenimiento Logica MiA3</t>
  </si>
  <si>
    <t>Pad Mouse Grande Tapete</t>
  </si>
  <si>
    <t>Pin de carga Lg K42</t>
  </si>
  <si>
    <t>iphone 13 Pro</t>
  </si>
  <si>
    <t>Controlador Luz Led</t>
  </si>
  <si>
    <t>M13</t>
  </si>
  <si>
    <t>Active 2</t>
  </si>
  <si>
    <t>Moto one Vision</t>
  </si>
  <si>
    <t>Resistencia Moto E7</t>
  </si>
  <si>
    <t>Laboratorio Ekady</t>
  </si>
  <si>
    <t>Xioami</t>
  </si>
  <si>
    <t>A maritza Lazzer</t>
  </si>
  <si>
    <t>Cactus</t>
  </si>
  <si>
    <t>Esencia Limon</t>
  </si>
  <si>
    <t>Quita Motas</t>
  </si>
  <si>
    <t>Balaca Orejas Peluche</t>
  </si>
  <si>
    <t>FRP Redmi Note 9</t>
  </si>
  <si>
    <t>Electronica</t>
  </si>
  <si>
    <t>Base Para TV 55"</t>
  </si>
  <si>
    <t>PC Subwofer</t>
  </si>
  <si>
    <t>Estabilizador</t>
  </si>
  <si>
    <t>Universal PC 8 Pines</t>
  </si>
  <si>
    <t>Universal PC 10 Pines</t>
  </si>
  <si>
    <t>Union HDMI</t>
  </si>
  <si>
    <t>Union Codo HDMI</t>
  </si>
  <si>
    <t>Union RCA 3</t>
  </si>
  <si>
    <t>Termo 2 Lts</t>
  </si>
  <si>
    <t>Humificador Bombillo</t>
  </si>
  <si>
    <t>Humificador Esfera Madera</t>
  </si>
  <si>
    <t>Humificador Cisne</t>
  </si>
  <si>
    <t>Tablets Store</t>
  </si>
  <si>
    <t>Unicolor 10"</t>
  </si>
  <si>
    <t>Unicolor 10" 360º</t>
  </si>
  <si>
    <t>6-8"</t>
  </si>
  <si>
    <t>9-10"</t>
  </si>
  <si>
    <t>Arcoiris</t>
  </si>
  <si>
    <t>Teclado Gamer Eco</t>
  </si>
  <si>
    <t>Micro 16gb</t>
  </si>
  <si>
    <t>Mocro 32GB</t>
  </si>
  <si>
    <t>Redio de bolsillo 321</t>
  </si>
  <si>
    <t>Redio de bolsillo 106</t>
  </si>
  <si>
    <t>Balaca 607 conf</t>
  </si>
  <si>
    <t>Switch internet</t>
  </si>
  <si>
    <t>J42 Soporte</t>
  </si>
  <si>
    <t>351703112489079</t>
  </si>
  <si>
    <t>351704112489077</t>
  </si>
  <si>
    <t>Unbrick Redmi Note 9</t>
  </si>
  <si>
    <t>Bloqueo Aplicacions Android Moto G20</t>
  </si>
  <si>
    <t>Te confirmo en el momento te debes comunicar a la linea 6014073033</t>
  </si>
  <si>
    <t>Moto g9 Play</t>
  </si>
  <si>
    <t>Pedro Ortegon</t>
  </si>
  <si>
    <t>Transporte</t>
  </si>
  <si>
    <t>Flecha Hyundai</t>
  </si>
  <si>
    <t>Telefono Abandonado</t>
  </si>
  <si>
    <t>Tipo C</t>
  </si>
  <si>
    <t>Moto E7 Plus / G8 Play</t>
  </si>
  <si>
    <t>Configuracion whatsap</t>
  </si>
  <si>
    <t>Por Logica</t>
  </si>
  <si>
    <t>Revision Señal Redmi 9a</t>
  </si>
  <si>
    <t xml:space="preserve">Moto G7 / G7plus / G8  / G8 Plus / LG K42 </t>
  </si>
  <si>
    <t>Vidrio Tablet</t>
  </si>
  <si>
    <t>Vidrio Tablet 9"</t>
  </si>
  <si>
    <t>C35</t>
  </si>
  <si>
    <t>Forro</t>
  </si>
  <si>
    <t>Carrio Vintage</t>
  </si>
  <si>
    <t>Tablet Store</t>
  </si>
  <si>
    <t>Colp37/0n</t>
  </si>
  <si>
    <t>German7%032</t>
  </si>
  <si>
    <t>Flas Mobile</t>
  </si>
  <si>
    <t>Saldo Flash Mobile</t>
  </si>
  <si>
    <t>Vidrio Tortuga</t>
  </si>
  <si>
    <t>Videojuegos</t>
  </si>
  <si>
    <t>Tecno Game</t>
  </si>
  <si>
    <t>La Mina</t>
  </si>
  <si>
    <t>A17 / Vivo Y21</t>
  </si>
  <si>
    <t>Y6P</t>
  </si>
  <si>
    <t>FRP A03s</t>
  </si>
  <si>
    <t>Adelantos Moto G20</t>
  </si>
  <si>
    <t>Descargada</t>
  </si>
  <si>
    <t>Mi 9t Pro / G8 power</t>
  </si>
  <si>
    <t>Mi11</t>
  </si>
  <si>
    <t>Coneccion Pila Psmart 2019</t>
  </si>
  <si>
    <t>Pin de Carga Tab A8.0</t>
  </si>
  <si>
    <t>Pin de carga Moto e 6Plus</t>
  </si>
  <si>
    <t>Kinow</t>
  </si>
  <si>
    <t>Kinow L</t>
  </si>
  <si>
    <t>Rafael Orozco</t>
  </si>
  <si>
    <t>Santiago Ramirez</t>
  </si>
  <si>
    <t>Soldar cable audifono</t>
  </si>
  <si>
    <t>Ines Veloza</t>
  </si>
  <si>
    <t>Configuracion Llamadas</t>
  </si>
  <si>
    <t>Formateada PC Lenovo</t>
  </si>
  <si>
    <t>Columna1</t>
  </si>
  <si>
    <t>"</t>
  </si>
  <si>
    <t>:</t>
  </si>
  <si>
    <t>comilla</t>
  </si>
  <si>
    <t>Clave</t>
  </si>
  <si>
    <t>Comilla</t>
  </si>
  <si>
    <t>dp</t>
  </si>
  <si>
    <t>spc</t>
  </si>
  <si>
    <t>,</t>
  </si>
  <si>
    <t>Sep</t>
  </si>
  <si>
    <t>FRP Y7 2018</t>
  </si>
  <si>
    <t>joan sebastia marco antonio</t>
  </si>
  <si>
    <t>para planchar</t>
  </si>
  <si>
    <t>A13 4g</t>
  </si>
  <si>
    <t>Moto Z2 play</t>
  </si>
  <si>
    <t>7"</t>
  </si>
  <si>
    <t>Pin de Carga A03 Core</t>
  </si>
  <si>
    <t>HDMI</t>
  </si>
  <si>
    <t>De Escarpeta</t>
  </si>
  <si>
    <t>Pin de Carga J5</t>
  </si>
  <si>
    <t>E75</t>
  </si>
  <si>
    <t>FRP Moto G10</t>
  </si>
  <si>
    <t>Y9a / Y9 Prime</t>
  </si>
  <si>
    <t>Moto E7 plus / G9 Power</t>
  </si>
  <si>
    <t>Unidad DVD</t>
  </si>
  <si>
    <t>Unidad DVD externa</t>
  </si>
  <si>
    <t>Extencion USB 3m</t>
  </si>
  <si>
    <t>HDMI 10m</t>
  </si>
  <si>
    <t>A10s c/m</t>
  </si>
  <si>
    <t>A30 s/m</t>
  </si>
  <si>
    <t>A30s c/m</t>
  </si>
  <si>
    <t>Moto One Fusion Org c/m</t>
  </si>
  <si>
    <t>Imaxon</t>
  </si>
  <si>
    <t>TC 5a</t>
  </si>
  <si>
    <t>Forro Borde Color</t>
  </si>
  <si>
    <t>3 a 1 Video Compuesto</t>
  </si>
  <si>
    <t>PC 8 Puntas</t>
  </si>
  <si>
    <t>CBE</t>
  </si>
  <si>
    <t>CBE-10 inalambrico</t>
  </si>
  <si>
    <t>Cable Impresora 1.5m</t>
  </si>
  <si>
    <t>S-03 palo selfie tripode</t>
  </si>
  <si>
    <t>Moto G7</t>
  </si>
  <si>
    <t>Forro PC</t>
  </si>
  <si>
    <t xml:space="preserve">PC Neopreno </t>
  </si>
  <si>
    <t>Forro Tablet 7"</t>
  </si>
  <si>
    <t>Vidrio Universal 7 y 8"</t>
  </si>
  <si>
    <t>Vidrio Universal 10"</t>
  </si>
  <si>
    <t>Forro Universal</t>
  </si>
  <si>
    <t>Forro universal Pequeño</t>
  </si>
  <si>
    <t>Forro universal Mediano</t>
  </si>
  <si>
    <t>Moto E7 / G9 Play</t>
  </si>
  <si>
    <t>Tc a Ligthning Eco</t>
  </si>
  <si>
    <t>1 a 1 con microfono</t>
  </si>
  <si>
    <t>20w TC</t>
  </si>
  <si>
    <t>Hidrogel</t>
  </si>
  <si>
    <t>Ligthning eco</t>
  </si>
  <si>
    <t>Ligthning eco 5w</t>
  </si>
  <si>
    <t>Manos Libres en L</t>
  </si>
  <si>
    <t>Space Humo</t>
  </si>
  <si>
    <t>TG-987</t>
  </si>
  <si>
    <t>Configurar Talkback A30</t>
  </si>
  <si>
    <t>Forro Tablet 10"</t>
  </si>
  <si>
    <t>Sandisk</t>
  </si>
  <si>
    <t>Micro 64gb</t>
  </si>
  <si>
    <t>4 Generos</t>
  </si>
  <si>
    <t>Revision Carga A51</t>
  </si>
  <si>
    <t>D-236</t>
  </si>
  <si>
    <t>FRP Moto E20</t>
  </si>
  <si>
    <t>Pilas recargables con Cargador</t>
  </si>
  <si>
    <t>Cargador para Moto</t>
  </si>
  <si>
    <t>joma</t>
  </si>
  <si>
    <t>B30</t>
  </si>
  <si>
    <t>2 a 1 1.5m</t>
  </si>
  <si>
    <t>2 a 1 3m</t>
  </si>
  <si>
    <t>2 a 1 5m</t>
  </si>
  <si>
    <t>Protector Teclado 13" y 15"</t>
  </si>
  <si>
    <t>Forro Teclado</t>
  </si>
  <si>
    <t>GTS-1557</t>
  </si>
  <si>
    <t>VSR</t>
  </si>
  <si>
    <t>VSR-106</t>
  </si>
  <si>
    <t>airdots Pro 3</t>
  </si>
  <si>
    <t>Universal Holder Chupa parabrisas</t>
  </si>
  <si>
    <t xml:space="preserve">Conectores y Pochado </t>
  </si>
  <si>
    <t>universal 7"</t>
  </si>
  <si>
    <t>Aipods Pro</t>
  </si>
  <si>
    <t>Formatear PC</t>
  </si>
  <si>
    <t>USB 65GB</t>
  </si>
  <si>
    <t>Cargador 12v 2a</t>
  </si>
  <si>
    <t>Sensor Proximidad Redmi 9a</t>
  </si>
  <si>
    <t>Modo Bolsillo Redmi 9a</t>
  </si>
  <si>
    <t>Redmi 10s</t>
  </si>
  <si>
    <t>Mantenimiento Puerto de carga Redmi 10s</t>
  </si>
  <si>
    <t>Soldar cable cargador</t>
  </si>
  <si>
    <t>Flash Oficial Redmi Note 10s</t>
  </si>
  <si>
    <t>A31 c/m</t>
  </si>
  <si>
    <t>Pin de Carga J7 Neo</t>
  </si>
  <si>
    <t>J7 Neo</t>
  </si>
  <si>
    <t>Sacar plug audifonos A21s</t>
  </si>
  <si>
    <t>Pegante Pacha A10s</t>
  </si>
  <si>
    <t>Puntos Soldadura parlante</t>
  </si>
  <si>
    <t>Pin de carga A03</t>
  </si>
  <si>
    <t>y9 Prime</t>
  </si>
  <si>
    <t>Pin de Carga J2 prime</t>
  </si>
  <si>
    <t>Karen Broadster</t>
  </si>
  <si>
    <t>nk 1100</t>
  </si>
  <si>
    <t>Moto G6s</t>
  </si>
  <si>
    <t>Forro Cartera 6"</t>
  </si>
  <si>
    <t>Forro Cadena</t>
  </si>
  <si>
    <t>Pop Socket Agua</t>
  </si>
  <si>
    <t>M31</t>
  </si>
  <si>
    <t>Alexa Echo Show 8</t>
  </si>
  <si>
    <t>TG-712 Kids</t>
  </si>
  <si>
    <t>A22 4G c/m</t>
  </si>
  <si>
    <t>Pin de carga Redmi 9c</t>
  </si>
  <si>
    <t>Mantenimiento Altavoz S10</t>
  </si>
  <si>
    <t>Mantenimiento Camara Y9 Prime</t>
  </si>
  <si>
    <t>Moto g5s</t>
  </si>
  <si>
    <t>Moto G8 Play / One Macro</t>
  </si>
  <si>
    <t>Salso Tigo</t>
  </si>
  <si>
    <t>Pin de Carga A03</t>
  </si>
  <si>
    <t>195 + 4 de mem</t>
  </si>
  <si>
    <t>Pin de carga A03 Core</t>
  </si>
  <si>
    <t>Mantenimiento Logica de Carga A30s</t>
  </si>
  <si>
    <t>Altavoz Moto g6 Plus</t>
  </si>
  <si>
    <t>Limpieza Camaras A30</t>
  </si>
  <si>
    <t>Revision Poco X3</t>
  </si>
  <si>
    <t>4a</t>
  </si>
  <si>
    <t>Extraccion audifonos Cammon</t>
  </si>
  <si>
    <t>359694275197041</t>
  </si>
  <si>
    <t>359694275257043</t>
  </si>
  <si>
    <t>Frp Moto E6 play</t>
  </si>
  <si>
    <t>Convertir DVD a MP4</t>
  </si>
  <si>
    <t>Moto G51</t>
  </si>
  <si>
    <t>Servicios</t>
  </si>
  <si>
    <t>Arriendo</t>
  </si>
  <si>
    <t>Internet</t>
  </si>
  <si>
    <t>Total</t>
  </si>
  <si>
    <t>Vl Transporte</t>
  </si>
  <si>
    <t>Linea Movil</t>
  </si>
  <si>
    <t>Internet Cas</t>
  </si>
  <si>
    <t>Internet Padres</t>
  </si>
  <si>
    <t>Amazon Music</t>
  </si>
  <si>
    <t>KR Pantera Negra</t>
  </si>
  <si>
    <t>Acer</t>
  </si>
  <si>
    <t>Formateada y ofice 2013 PC</t>
  </si>
  <si>
    <t>Moto g22</t>
  </si>
  <si>
    <t>por Celular</t>
  </si>
  <si>
    <t>Esencia Maracuya</t>
  </si>
  <si>
    <t>Humidificador Sencillo</t>
  </si>
  <si>
    <t>Cable Microfono</t>
  </si>
  <si>
    <t>Obsequio Rubiani</t>
  </si>
  <si>
    <t>Talkback motorola</t>
  </si>
  <si>
    <t>Control TV universal</t>
  </si>
  <si>
    <t>Lightning Bolsa</t>
  </si>
  <si>
    <t>Conexión Antena A31</t>
  </si>
  <si>
    <t>Registro Sim</t>
  </si>
  <si>
    <t>Cargador PC 8 pines</t>
  </si>
  <si>
    <t>Deshabilitar Botones Poxo X3 pro</t>
  </si>
  <si>
    <t>FRP Aamsung APM</t>
  </si>
  <si>
    <t>Logo</t>
  </si>
  <si>
    <t>Televisor</t>
  </si>
  <si>
    <t>TV 24"</t>
  </si>
  <si>
    <t>ONIKUMA</t>
  </si>
  <si>
    <t>Balaca Onikuma K5 Pro</t>
  </si>
  <si>
    <t>TDT Tigers HO17</t>
  </si>
  <si>
    <t>SK</t>
  </si>
  <si>
    <t>SK6</t>
  </si>
  <si>
    <t>Balaca Sony inalambrica</t>
  </si>
  <si>
    <t>ST</t>
  </si>
  <si>
    <t>ST-L63</t>
  </si>
  <si>
    <t>Cable Trebol</t>
  </si>
  <si>
    <t>Cable Disco Duro</t>
  </si>
  <si>
    <t>Forro Tablet 7" 360º</t>
  </si>
  <si>
    <t>Forro Tablet 7" Goma</t>
  </si>
  <si>
    <t>Celeste</t>
  </si>
  <si>
    <t>USB 64GB</t>
  </si>
  <si>
    <t>V8 4.1a</t>
  </si>
  <si>
    <t>TC 4.1a</t>
  </si>
  <si>
    <t>Naisu TC</t>
  </si>
  <si>
    <t>Pronx Ligthning</t>
  </si>
  <si>
    <t>Motorola 50w TC + USB</t>
  </si>
  <si>
    <t>Samsung 65w TC + USB</t>
  </si>
  <si>
    <t>AKG cable espiral</t>
  </si>
  <si>
    <t>ML xiaomi L</t>
  </si>
  <si>
    <t>Camaras</t>
  </si>
  <si>
    <t>Camara 3 Antenas</t>
  </si>
  <si>
    <t>Smart Watch X7</t>
  </si>
  <si>
    <t>Y20i</t>
  </si>
  <si>
    <t>Moto E7 Plus / G9 Play</t>
  </si>
  <si>
    <t>A02s / A03</t>
  </si>
  <si>
    <t>Redmi 10T</t>
  </si>
  <si>
    <t>RAM-520</t>
  </si>
  <si>
    <t>Plancha Aguacate</t>
  </si>
  <si>
    <t>Plancha Keratina</t>
  </si>
  <si>
    <t>Rasuradora 595</t>
  </si>
  <si>
    <t>Remington</t>
  </si>
  <si>
    <t>Depilador</t>
  </si>
  <si>
    <t>Flawless</t>
  </si>
  <si>
    <t>Flawless Facial</t>
  </si>
  <si>
    <t>NOVA 9103</t>
  </si>
  <si>
    <t>NOVA</t>
  </si>
  <si>
    <t>Secador 2023</t>
  </si>
  <si>
    <t>Secador</t>
  </si>
  <si>
    <t>Teatro en Casa TG-300</t>
  </si>
  <si>
    <t>Carro Retrovisor Espejo</t>
  </si>
  <si>
    <t>Esfera Madera</t>
  </si>
  <si>
    <t>KR-Mario Bross</t>
  </si>
  <si>
    <t>Monederos</t>
  </si>
  <si>
    <t>Monederos Goma Silicona</t>
  </si>
  <si>
    <t>Forro Piedras</t>
  </si>
  <si>
    <t>Forro Gamuza</t>
  </si>
  <si>
    <t>Forro Cordon</t>
  </si>
  <si>
    <t>Forro Relieve</t>
  </si>
  <si>
    <t>Vidrio Blindado</t>
  </si>
  <si>
    <t>BC-01 TC</t>
  </si>
  <si>
    <t>Ligthning TC 25w</t>
  </si>
  <si>
    <t>Ligthning TC 35w 2 Puertos</t>
  </si>
  <si>
    <t>Mantenimiento Logica de Carga A70</t>
  </si>
  <si>
    <t>Revision Y7 2019</t>
  </si>
  <si>
    <t>Registrar Equipo Tigo</t>
  </si>
  <si>
    <t>Antena Wifi Honor 7s</t>
  </si>
  <si>
    <t>Pulso</t>
  </si>
  <si>
    <t>DVD mp4</t>
  </si>
  <si>
    <t>PC</t>
  </si>
  <si>
    <t>Mate 20 Lite</t>
  </si>
  <si>
    <t>Factura en Whatsapp</t>
  </si>
  <si>
    <t>A16</t>
  </si>
  <si>
    <t>Anunciador</t>
  </si>
  <si>
    <t>Anunciador Pilas</t>
  </si>
  <si>
    <t>Redmi 9T / M3</t>
  </si>
  <si>
    <t>Airpods Pro / Serie 3</t>
  </si>
  <si>
    <t>Llaveros Loony Toons</t>
  </si>
  <si>
    <t>Iphone 13 Pro</t>
  </si>
  <si>
    <t>Mini Wafflera</t>
  </si>
  <si>
    <t>Tigers Pro 8011C</t>
  </si>
  <si>
    <t>Carga Y7 2019</t>
  </si>
  <si>
    <t>Peliculas MP4</t>
  </si>
  <si>
    <t>Pop socket</t>
  </si>
  <si>
    <t>Grabacion 4 memorias musica</t>
  </si>
  <si>
    <t>Pin de catrga Moto E6 Plus</t>
  </si>
  <si>
    <t>Liquidacion Impuesto Moto</t>
  </si>
  <si>
    <t>a15</t>
  </si>
  <si>
    <t>Configuracion red Reno 5 Lite</t>
  </si>
  <si>
    <t>Pin de Carga J6 plus</t>
  </si>
  <si>
    <t>J6 plus</t>
  </si>
  <si>
    <t>Por Pin</t>
  </si>
  <si>
    <t>Pedro Ovalle</t>
  </si>
  <si>
    <t>Rollo Ticket</t>
  </si>
  <si>
    <t>C33</t>
  </si>
  <si>
    <t>Moto g30</t>
  </si>
  <si>
    <t>Configuracion Mensajes Whatsapp</t>
  </si>
  <si>
    <t>A22 4G</t>
  </si>
  <si>
    <t>Alexa Empanadas</t>
  </si>
  <si>
    <t>Frutos Rojos</t>
  </si>
  <si>
    <t>Pino</t>
  </si>
  <si>
    <t>Y9 prime</t>
  </si>
  <si>
    <t>Note 9s / 9 Pro</t>
  </si>
  <si>
    <t>Y6p</t>
  </si>
  <si>
    <t>Portabilidad Movistar</t>
  </si>
  <si>
    <t>Lan 3 metros</t>
  </si>
  <si>
    <t>Pin de carga Moto E5 plus</t>
  </si>
  <si>
    <t>Nova Y60</t>
  </si>
  <si>
    <t>Iphone 6 Plus</t>
  </si>
  <si>
    <t>pot pacha</t>
  </si>
  <si>
    <t>Nova Y60 / A13</t>
  </si>
  <si>
    <t>P30</t>
  </si>
  <si>
    <t>Lenovo Adaptado</t>
  </si>
  <si>
    <t>Tab A8</t>
  </si>
  <si>
    <t>Infantil</t>
  </si>
  <si>
    <t>Camara</t>
  </si>
  <si>
    <t>Camara Bombillo</t>
  </si>
  <si>
    <t>TV 19"</t>
  </si>
  <si>
    <t>27w</t>
  </si>
  <si>
    <t>Humidificador Doble Filtro</t>
  </si>
  <si>
    <t>Moto G7 2020</t>
  </si>
  <si>
    <t>Moto E5 Play</t>
  </si>
  <si>
    <t>Humidificador Bombillo</t>
  </si>
  <si>
    <t>Teatro en Casa TG-200</t>
  </si>
  <si>
    <t>LG K42</t>
  </si>
  <si>
    <t>Pin de carga A10s</t>
  </si>
  <si>
    <t>A302</t>
  </si>
  <si>
    <t>Slair de Fastbhoot redmi 9a</t>
  </si>
  <si>
    <t>FRP A12</t>
  </si>
  <si>
    <t>Mantenikiento Logica Redmi Note 7</t>
  </si>
  <si>
    <t>10"</t>
  </si>
  <si>
    <t>Alcatel POP</t>
  </si>
  <si>
    <t>Formatear Virus</t>
  </si>
  <si>
    <t>Antena A30s</t>
  </si>
  <si>
    <t>FRP Grand Prime</t>
  </si>
  <si>
    <t>Reset J2 Prime</t>
  </si>
  <si>
    <t>Promedio de Cost</t>
  </si>
  <si>
    <t>Promedio de Sale</t>
  </si>
  <si>
    <t>Pegar Tapa Moto G7</t>
  </si>
  <si>
    <t>A21s c/m</t>
  </si>
  <si>
    <t>Alcatel 4034T</t>
  </si>
  <si>
    <t>Moto G8 Plus Org</t>
  </si>
  <si>
    <t>pSmart 2019 Org</t>
  </si>
  <si>
    <t>Kuiper Note 11</t>
  </si>
  <si>
    <t>Mantenimiento Logica Moto G7</t>
  </si>
  <si>
    <t>Solar</t>
  </si>
  <si>
    <t>Barbera</t>
  </si>
  <si>
    <t>Barbera GNR-065 9 Piezas</t>
  </si>
  <si>
    <t>Patillera</t>
  </si>
  <si>
    <t>Patillera SOLO</t>
  </si>
  <si>
    <t>Flawless Body</t>
  </si>
  <si>
    <t>Teatro en Casa TG-400</t>
  </si>
  <si>
    <t>HDMI adapters</t>
  </si>
  <si>
    <t>Calculadora</t>
  </si>
  <si>
    <t>Casio</t>
  </si>
  <si>
    <t>Calculadora Cientifica</t>
  </si>
  <si>
    <t>T900</t>
  </si>
  <si>
    <t>C10</t>
  </si>
  <si>
    <t>Reliquias Vallenatas</t>
  </si>
  <si>
    <t>Victor Nodo</t>
  </si>
  <si>
    <t>Microfono inalambrico iphone</t>
  </si>
  <si>
    <t>Reset Señal</t>
  </si>
  <si>
    <t>Junio</t>
  </si>
  <si>
    <t>Julio</t>
  </si>
  <si>
    <t>Agosto</t>
  </si>
  <si>
    <t>Septiembre</t>
  </si>
  <si>
    <t>Octubre</t>
  </si>
  <si>
    <t>Noviembre</t>
  </si>
  <si>
    <t>Diciembre</t>
  </si>
  <si>
    <t>Compras</t>
  </si>
  <si>
    <t>Sueldo</t>
  </si>
  <si>
    <t>impouestos</t>
  </si>
  <si>
    <t>Configuracion Microfono Moto One fusion</t>
  </si>
  <si>
    <t>Soldaduras Aro de Luz</t>
  </si>
  <si>
    <t>Mantenimiento Teclado</t>
  </si>
  <si>
    <t>Travesia Popular</t>
  </si>
  <si>
    <t>Banda</t>
  </si>
  <si>
    <t>Revision Redmi Note 7</t>
  </si>
  <si>
    <t>Y16</t>
  </si>
  <si>
    <t>Humedad Redmi 9a</t>
  </si>
  <si>
    <t>Cargas Celular</t>
  </si>
  <si>
    <t>Micro a uSB</t>
  </si>
  <si>
    <t>cst</t>
  </si>
  <si>
    <t>vnt</t>
  </si>
  <si>
    <t>gain</t>
  </si>
  <si>
    <t>Simulador</t>
  </si>
  <si>
    <t>Botones</t>
  </si>
  <si>
    <t>Forro universal Grande</t>
  </si>
  <si>
    <t>Carga y Juega Xbox 360</t>
  </si>
  <si>
    <t>BOAT</t>
  </si>
  <si>
    <t>Boat Sport</t>
  </si>
  <si>
    <t>V8 3.1a 2M</t>
  </si>
  <si>
    <t>TC 3.1a 2M</t>
  </si>
  <si>
    <t>XB450BT</t>
  </si>
  <si>
    <t>Individual Iphone 13</t>
  </si>
  <si>
    <t>Individual Iphone 11</t>
  </si>
  <si>
    <t>T-155</t>
  </si>
  <si>
    <t>V8 Eco</t>
  </si>
  <si>
    <t>Bahia sin Pantalla</t>
  </si>
  <si>
    <t>Pin de Carga Redmi 10a</t>
  </si>
  <si>
    <t>Mantenimiento Moto G7 Play</t>
  </si>
  <si>
    <t>Note 8 / Redmi 7</t>
  </si>
  <si>
    <t>50.000 mha</t>
  </si>
  <si>
    <t>TC carga rapida</t>
  </si>
  <si>
    <t>Para Estantes</t>
  </si>
  <si>
    <t>Cinta Angosta</t>
  </si>
  <si>
    <t>Baku 947</t>
  </si>
  <si>
    <t>Cabeza Eco</t>
  </si>
  <si>
    <t>Nixa-25</t>
  </si>
  <si>
    <t>Esencia Coco</t>
  </si>
  <si>
    <t>Tc</t>
  </si>
  <si>
    <t>Solo Cabeza</t>
  </si>
  <si>
    <t>Reiniciar Sistema ZTE</t>
  </si>
  <si>
    <t>Extraer pata audifono A30s</t>
  </si>
  <si>
    <t>Pin de carga A10</t>
  </si>
  <si>
    <t>Reset Pass Cuenta MI</t>
  </si>
  <si>
    <t>Antena Moto E6</t>
  </si>
  <si>
    <t>Formatear LG K42</t>
  </si>
  <si>
    <t>blanco</t>
  </si>
  <si>
    <t>Revision Carga Moto E4 Plus</t>
  </si>
  <si>
    <t>Revision Pin de carga Bafle</t>
  </si>
  <si>
    <t>hello kitty</t>
  </si>
  <si>
    <t>German Urrego</t>
  </si>
  <si>
    <t>Copiar Galeria</t>
  </si>
  <si>
    <t>Psmart 2019 / Honor 10 Lite</t>
  </si>
  <si>
    <t>Y9 2019 / Y7 / Y7 2019 / Y7 Prime</t>
  </si>
  <si>
    <t>Reiniciar Sistema A10</t>
  </si>
  <si>
    <t>Pin de cargaMoto G5</t>
  </si>
  <si>
    <t>cargadores</t>
  </si>
  <si>
    <t>FRP Note 11</t>
  </si>
  <si>
    <t>S3</t>
  </si>
  <si>
    <t>Smartphone</t>
  </si>
  <si>
    <t>T-220</t>
  </si>
  <si>
    <t>TG-200</t>
  </si>
  <si>
    <t>Speak Colors</t>
  </si>
  <si>
    <t>TC a LAN 3.0</t>
  </si>
  <si>
    <t>USB a LAN 3.0</t>
  </si>
  <si>
    <t>12V doble puerto 2a</t>
  </si>
  <si>
    <t>9V doble puerto 2a</t>
  </si>
  <si>
    <t>5V doble puerto 2a</t>
  </si>
  <si>
    <t>Cinta 3M</t>
  </si>
  <si>
    <t>Pin de carga</t>
  </si>
  <si>
    <t>Revision PC</t>
  </si>
  <si>
    <t>Azul Cielo</t>
  </si>
  <si>
    <t>Moto E22i</t>
  </si>
  <si>
    <t>Crear Cuenta Google</t>
  </si>
  <si>
    <t>Lila</t>
  </si>
  <si>
    <t>TG-155</t>
  </si>
  <si>
    <t>MOTO E30 / E40</t>
  </si>
  <si>
    <t>PD-351 36w</t>
  </si>
  <si>
    <t>CA-01V</t>
  </si>
  <si>
    <t>CA-06</t>
  </si>
  <si>
    <t>Caballero</t>
  </si>
  <si>
    <t>Rosado</t>
  </si>
  <si>
    <t>Recarga P30 Lite</t>
  </si>
  <si>
    <t>Mov2</t>
  </si>
  <si>
    <t>Brand</t>
  </si>
  <si>
    <t>Suma de Subt_Cost</t>
  </si>
  <si>
    <t>Jedel</t>
  </si>
  <si>
    <t>No</t>
  </si>
  <si>
    <t>FRP Moto G8 Power Lite</t>
  </si>
  <si>
    <t>Pin de carga Tableta Asus</t>
  </si>
  <si>
    <t>Redmi Note 5</t>
  </si>
  <si>
    <t>Nokia C20</t>
  </si>
  <si>
    <t>Pin de carga Moto G6 Plus</t>
  </si>
  <si>
    <t>Moto G50 / Redmi A1</t>
  </si>
  <si>
    <t>Cable Plancha Remington</t>
  </si>
  <si>
    <t>ST Tactil</t>
  </si>
  <si>
    <t>ST Visor</t>
  </si>
  <si>
    <t>C01 Plus</t>
  </si>
  <si>
    <t>Floriberto Lizarazo</t>
  </si>
  <si>
    <t>ST Ekady</t>
  </si>
  <si>
    <t>Venta de Parlante Padrino</t>
  </si>
  <si>
    <t>Suma de Cant</t>
  </si>
  <si>
    <t>Registro y APN WOM</t>
  </si>
  <si>
    <t>Mantenimiento Note 11</t>
  </si>
  <si>
    <t>Ps2</t>
  </si>
  <si>
    <t>Marciano</t>
  </si>
  <si>
    <t>Sist Carga Parlante</t>
  </si>
  <si>
    <t>Note 9c / Redmi 9a</t>
  </si>
  <si>
    <t>A21s A12 Redmi 9a</t>
  </si>
  <si>
    <t>Note 11 / Redmi 10</t>
  </si>
  <si>
    <t>Yoga</t>
  </si>
  <si>
    <t>HP Punta Azul</t>
  </si>
  <si>
    <t>MS</t>
  </si>
  <si>
    <t>MS-1618</t>
  </si>
  <si>
    <t>MS-1349</t>
  </si>
  <si>
    <t>ZW-058</t>
  </si>
  <si>
    <t>ZW</t>
  </si>
  <si>
    <t>PS4 Fifa</t>
  </si>
  <si>
    <t>A04s</t>
  </si>
  <si>
    <t>One Fusion / One Hyper</t>
  </si>
  <si>
    <t>Facturero</t>
  </si>
  <si>
    <t>Facturero ST</t>
  </si>
  <si>
    <t>K-257</t>
  </si>
  <si>
    <t>VS-R321</t>
  </si>
  <si>
    <t>Impuestos</t>
  </si>
  <si>
    <t>Industria Y Comercio 2023</t>
  </si>
  <si>
    <t>Spark 6 Go</t>
  </si>
  <si>
    <t>Y9 2019 / Y8s</t>
  </si>
  <si>
    <t>Camon 18P / Go 2022</t>
  </si>
  <si>
    <t>Belkin TC 5a</t>
  </si>
  <si>
    <t>skiny</t>
  </si>
  <si>
    <t>V8 skiny</t>
  </si>
  <si>
    <t>Desvio de llamadas K5</t>
  </si>
  <si>
    <t>Honor X8</t>
  </si>
  <si>
    <t>Obturador</t>
  </si>
  <si>
    <t>X220</t>
  </si>
  <si>
    <t>Ultra</t>
  </si>
  <si>
    <t>Luces Navidad Luz Blanca</t>
  </si>
  <si>
    <t>Moto E7 2022</t>
  </si>
  <si>
    <t>8000 el 16/3 y 6000 el 31/3</t>
  </si>
  <si>
    <t>Microscipio</t>
  </si>
  <si>
    <t>Trinocular 37050 Base Ancha</t>
  </si>
  <si>
    <t>Pin de carga Parlante</t>
  </si>
  <si>
    <t>Kaisi</t>
  </si>
  <si>
    <t>FRP Moto C</t>
  </si>
  <si>
    <t>Zona Movil</t>
  </si>
  <si>
    <t>Mantenimiento Logica A21s</t>
  </si>
  <si>
    <t>Transplante de Pachas A30</t>
  </si>
  <si>
    <t>Popolar</t>
  </si>
  <si>
    <t>USER1</t>
  </si>
  <si>
    <t>Instalacion Windows Lenovo</t>
  </si>
  <si>
    <t>Configuracion Llamada Xiaomi</t>
  </si>
  <si>
    <t>Note 8 Pro</t>
  </si>
  <si>
    <t>Redmi 12c</t>
  </si>
  <si>
    <t>iphone 11 Pro</t>
  </si>
  <si>
    <t>Instalacion Office 2013</t>
  </si>
  <si>
    <t>Boton Power Lq6</t>
  </si>
  <si>
    <t>Cargar Celular</t>
  </si>
  <si>
    <t>iphone 8</t>
  </si>
  <si>
    <t>Car Holder</t>
  </si>
  <si>
    <t>Holder Car</t>
  </si>
  <si>
    <t>Dama</t>
  </si>
  <si>
    <t>Honot X8</t>
  </si>
  <si>
    <t>Ajustar Flex A12</t>
  </si>
  <si>
    <t>Devuelto y cambiado por Control PS4 fifa el 4/4</t>
  </si>
  <si>
    <t>Nokia C01 Plus</t>
  </si>
  <si>
    <t>Pin de carga Y5 2018</t>
  </si>
  <si>
    <t>Azul Claro</t>
  </si>
  <si>
    <t>pluyin 3.4a</t>
  </si>
  <si>
    <t>Soldar cinta Led</t>
  </si>
  <si>
    <t>Configuracion Modo Seguro Vivo Y22s</t>
  </si>
  <si>
    <t>verde</t>
  </si>
  <si>
    <t>Revision Lg mojado</t>
  </si>
  <si>
    <t>Pedazo Cinta doble faz</t>
  </si>
  <si>
    <t>Poco x3 nfc</t>
  </si>
  <si>
    <t>A30 / A50 c/m</t>
  </si>
  <si>
    <t>J2 pro</t>
  </si>
  <si>
    <t>Tripode selfie bluethoot</t>
  </si>
  <si>
    <t>Redmi 10t / Note 10 Pro</t>
  </si>
  <si>
    <t>FRP Moto G</t>
  </si>
  <si>
    <t>Conectar Bateria A10s</t>
  </si>
  <si>
    <t>En capital</t>
  </si>
  <si>
    <t>Chiwicell</t>
  </si>
  <si>
    <t>Tapete</t>
  </si>
  <si>
    <t>Estaño en Pasta</t>
  </si>
  <si>
    <t>Youtool</t>
  </si>
  <si>
    <t>Tapete microscopio soldar</t>
  </si>
  <si>
    <t xml:space="preserve">Wood </t>
  </si>
  <si>
    <t>Malla WRC</t>
  </si>
  <si>
    <t>Cinta 3m angosta</t>
  </si>
  <si>
    <t>Hilo</t>
  </si>
  <si>
    <t>Hilo 0.1</t>
  </si>
  <si>
    <t>Sports Orejas</t>
  </si>
  <si>
    <t>Selfie Cable</t>
  </si>
  <si>
    <t>Selfie bluethoot  Huella</t>
  </si>
  <si>
    <t>TC 455w</t>
  </si>
  <si>
    <t>TC 38w</t>
  </si>
  <si>
    <t>Safary</t>
  </si>
  <si>
    <t>Redmi 12C</t>
  </si>
  <si>
    <t>X8</t>
  </si>
  <si>
    <t>Holder UP</t>
  </si>
  <si>
    <t>Holder Car CE016</t>
  </si>
  <si>
    <t>Gemasound</t>
  </si>
  <si>
    <t>Pluying 3.4a</t>
  </si>
  <si>
    <t>Pluying TC y USB</t>
  </si>
  <si>
    <t>Tripode Flexible</t>
  </si>
  <si>
    <t>Fuente</t>
  </si>
  <si>
    <t>Sugon</t>
  </si>
  <si>
    <t>Pinza</t>
  </si>
  <si>
    <t>Punta Cautin LSB</t>
  </si>
  <si>
    <t>Curva AAA14w</t>
  </si>
  <si>
    <t>Fuente 3005PM</t>
  </si>
  <si>
    <t>Spark Go 2022</t>
  </si>
  <si>
    <t>Pin de Carga Moto g8 Plus</t>
  </si>
  <si>
    <t>Soldadura balaca gamer</t>
  </si>
  <si>
    <t>44"</t>
  </si>
  <si>
    <t>Manteniento Logica de Carga Remo 7</t>
  </si>
  <si>
    <t>Mantenimiento Poco X3 NFC</t>
  </si>
  <si>
    <t>2 a 2 RCA</t>
  </si>
  <si>
    <t>Moto G30 / E20</t>
  </si>
  <si>
    <t>Instalacion Bateria S9</t>
  </si>
  <si>
    <t>Convertidosr</t>
  </si>
  <si>
    <t>Mantenimiento Puerto Audifonos</t>
  </si>
  <si>
    <t>8 memorias</t>
  </si>
  <si>
    <t>V8 eco</t>
  </si>
  <si>
    <t>amarillo</t>
  </si>
  <si>
    <t>Revision Pila A13</t>
  </si>
  <si>
    <t>Dia Gr</t>
  </si>
  <si>
    <t>Dia Tc</t>
  </si>
  <si>
    <t>Homor X6</t>
  </si>
  <si>
    <t>Cable Bolsa Parlante</t>
  </si>
  <si>
    <t>Atlantic</t>
  </si>
  <si>
    <t>Galaxy Tab 2</t>
  </si>
  <si>
    <t>A10 / cm</t>
  </si>
  <si>
    <t>Devuelta el 12/04/23 se cruza factura</t>
  </si>
  <si>
    <t>Cargador Cabina 3v a 12v</t>
  </si>
  <si>
    <t>Switch HDMI 3 a 1</t>
  </si>
  <si>
    <t>Rock</t>
  </si>
  <si>
    <t>Pluying CP05</t>
  </si>
  <si>
    <t>Pluying CP03</t>
  </si>
  <si>
    <t>Microfono inalambrico TC</t>
  </si>
  <si>
    <t>V8 Travel Eco</t>
  </si>
  <si>
    <t>Onikuma K19</t>
  </si>
  <si>
    <t>Mouse Gamer TG09</t>
  </si>
  <si>
    <t>Mouse Gamer TG06</t>
  </si>
  <si>
    <t>Eucalipto</t>
  </si>
  <si>
    <t>Formatear Redmi 9a</t>
  </si>
  <si>
    <t>Moxom</t>
  </si>
  <si>
    <t>TC arcoiris</t>
  </si>
  <si>
    <t>Y90 / Y7a</t>
  </si>
  <si>
    <t>Encender Bafle</t>
  </si>
  <si>
    <t>Pin de carga J4 2018</t>
  </si>
  <si>
    <t>iphone 6 Plus</t>
  </si>
  <si>
    <t>Puerto de caga x cable Parlante</t>
  </si>
  <si>
    <t>Soldar Cinta Led</t>
  </si>
  <si>
    <t>Tmax</t>
  </si>
  <si>
    <t>A51 / cm</t>
  </si>
  <si>
    <t>A30s / cm</t>
  </si>
  <si>
    <t>L10</t>
  </si>
  <si>
    <t>CA06</t>
  </si>
  <si>
    <t>Pova 2</t>
  </si>
  <si>
    <t>Pulpo android Fuente</t>
  </si>
  <si>
    <t>Devuelta el 130423</t>
  </si>
  <si>
    <t>Recarga fallida</t>
  </si>
  <si>
    <t>Masajeador</t>
  </si>
  <si>
    <t>KH-750 Facial Gun</t>
  </si>
  <si>
    <t>TG-807</t>
  </si>
  <si>
    <t>Mate 10 Lite</t>
  </si>
  <si>
    <t>Devueltos 4 180423</t>
  </si>
  <si>
    <t>MO20 Tipo Gamer</t>
  </si>
  <si>
    <t>Iconic</t>
  </si>
  <si>
    <t>W1 inalambrico</t>
  </si>
  <si>
    <t>JS1</t>
  </si>
  <si>
    <t>Adaptador Europeo Travel</t>
  </si>
  <si>
    <t>A33 5G</t>
  </si>
  <si>
    <t>Salmon</t>
  </si>
  <si>
    <t>iphone SE 2022</t>
  </si>
  <si>
    <t>LZ</t>
  </si>
  <si>
    <t>Mantenimiento Pin de carga Redmi 8</t>
  </si>
  <si>
    <t>Cirstian Rubio</t>
  </si>
  <si>
    <t>Conexión Flex Carga Redmi 9</t>
  </si>
  <si>
    <t>Giovany Martinez</t>
  </si>
  <si>
    <t>Soldar cable microfono</t>
  </si>
  <si>
    <t xml:space="preserve">A12 </t>
  </si>
  <si>
    <t>FRP A11</t>
  </si>
  <si>
    <t>FRP Note 9</t>
  </si>
  <si>
    <t>Watch 2 Lite</t>
  </si>
  <si>
    <t>David</t>
  </si>
  <si>
    <t>Instalacion y armado Mia3</t>
  </si>
  <si>
    <t>868256068602084</t>
  </si>
  <si>
    <t>868256068602092</t>
  </si>
  <si>
    <t>Duquecell</t>
  </si>
  <si>
    <t>Moto One Fusion / sm</t>
  </si>
  <si>
    <t>Filtro de Agua</t>
  </si>
  <si>
    <t>Filtro Agua 7 Niveles</t>
  </si>
  <si>
    <t>Honor X8a</t>
  </si>
  <si>
    <t>esencias Surtidas</t>
  </si>
  <si>
    <t>D-015 PC</t>
  </si>
  <si>
    <t>3 x 1 Hembra</t>
  </si>
  <si>
    <t>D-1014 PC</t>
  </si>
  <si>
    <t>Bluethoot Bombillo luces</t>
  </si>
  <si>
    <t>Azus Book Cargador</t>
  </si>
  <si>
    <t>Moto G7 Power</t>
  </si>
  <si>
    <t>FRP Galaxy Note 8</t>
  </si>
  <si>
    <t>Conto 890</t>
  </si>
  <si>
    <t>Mantenimiento Puerto Audifonos Moto E40</t>
  </si>
  <si>
    <t>FRP J6 2018</t>
  </si>
  <si>
    <t>Botones y Pin de carga tableta ZTE</t>
  </si>
  <si>
    <t>Gravar Crosover</t>
  </si>
  <si>
    <t>daviplata</t>
  </si>
  <si>
    <t xml:space="preserve">Configuracion y revision Bateria Moto G6 </t>
  </si>
  <si>
    <t>Se devuelve dinero</t>
  </si>
  <si>
    <t>Bluray</t>
  </si>
  <si>
    <t>accion</t>
  </si>
  <si>
    <t>restablesimiento note 9</t>
  </si>
  <si>
    <t>FRP A10</t>
  </si>
  <si>
    <t>Pin de carga Motorola</t>
  </si>
  <si>
    <t>Enviado</t>
  </si>
  <si>
    <t>impuesto</t>
  </si>
  <si>
    <t>derechos</t>
  </si>
  <si>
    <t>Saldo</t>
  </si>
  <si>
    <t>Tramite</t>
  </si>
  <si>
    <t>Tramite Pago Derechos Municipales Jetta NAV554</t>
  </si>
  <si>
    <t>Tramite Pago Impuestos Jetta NAV554</t>
  </si>
  <si>
    <t>(Varios elementos)</t>
  </si>
  <si>
    <t>ps2 dragon ball</t>
  </si>
  <si>
    <t>ps2 call of duty</t>
  </si>
  <si>
    <t>Video Juegos</t>
  </si>
  <si>
    <t>Redmio 9c</t>
  </si>
  <si>
    <t>Masajeador 8 en 1</t>
  </si>
  <si>
    <t>Instalacion servicio Fijo</t>
  </si>
  <si>
    <t>Pagos Note 11</t>
  </si>
  <si>
    <t>Año gravable</t>
  </si>
  <si>
    <t>Placa</t>
  </si>
  <si>
    <t>Modelo</t>
  </si>
  <si>
    <t>Línea</t>
  </si>
  <si>
    <t>Estado de obligación</t>
  </si>
  <si>
    <t>Obligación</t>
  </si>
  <si>
    <t>Total a pagar</t>
  </si>
  <si>
    <t>Objeto contrato</t>
  </si>
  <si>
    <t>NMF07C</t>
  </si>
  <si>
    <t>SUZUKI</t>
  </si>
  <si>
    <t>GSX150</t>
  </si>
  <si>
    <t>Moroso</t>
  </si>
  <si>
    <t>BZC07</t>
  </si>
  <si>
    <t>YAMAHA</t>
  </si>
  <si>
    <t>YZF R6S</t>
  </si>
  <si>
    <t>3 x 3 RCA</t>
  </si>
  <si>
    <t>Vitrina</t>
  </si>
  <si>
    <t>Vitrina pequeña</t>
  </si>
  <si>
    <t>RX</t>
  </si>
  <si>
    <t>Grabacion de Publicidad Medias</t>
  </si>
  <si>
    <t>Quemar Datos CD</t>
  </si>
  <si>
    <t>Mantenimiento DVD</t>
  </si>
  <si>
    <t>Eternals DVD</t>
  </si>
  <si>
    <t>Arreglo Luna</t>
  </si>
  <si>
    <t>Secar Telefono A03</t>
  </si>
  <si>
    <t>windows 7</t>
  </si>
  <si>
    <t>LK</t>
  </si>
  <si>
    <t>Mantenimiento Logica de carga K42s</t>
  </si>
  <si>
    <t>E22</t>
  </si>
  <si>
    <t>cable Lan 1mt</t>
  </si>
  <si>
    <t>y9 2019</t>
  </si>
  <si>
    <t>Limpieza Auricular Redmi note 8</t>
  </si>
  <si>
    <t>Revision Carga A20</t>
  </si>
  <si>
    <t>Spark (c</t>
  </si>
  <si>
    <t>Configuracion Redmi 9a</t>
  </si>
  <si>
    <t>Esencia Bombombun</t>
  </si>
  <si>
    <t>CH01 TC</t>
  </si>
  <si>
    <t>TG-345</t>
  </si>
  <si>
    <t>TG-356</t>
  </si>
  <si>
    <t>SOLO</t>
  </si>
  <si>
    <t>Plancha Combo</t>
  </si>
  <si>
    <t>babyliss</t>
  </si>
  <si>
    <t>Pegar Pacha Y9 2019</t>
  </si>
  <si>
    <t>Champeta</t>
  </si>
  <si>
    <t>Pin de carga Redmi 9a</t>
  </si>
  <si>
    <t>Holder Bicileta</t>
  </si>
  <si>
    <t>Pata redonda a plana</t>
  </si>
  <si>
    <t>J2 Prime</t>
  </si>
  <si>
    <t>plancha combo</t>
  </si>
  <si>
    <t>Pilas AAA</t>
  </si>
  <si>
    <t>Producto</t>
  </si>
  <si>
    <t>Hydrogel Reno 5 Lite</t>
  </si>
  <si>
    <t>Talkback Moto G30</t>
  </si>
  <si>
    <t>A6 Plus</t>
  </si>
  <si>
    <t>registro Imei Note 8 Pro</t>
  </si>
  <si>
    <t>Boton Power</t>
  </si>
  <si>
    <t>Krono Net Lite</t>
  </si>
  <si>
    <t>Esencia Elegant</t>
  </si>
  <si>
    <t>Esencia Naranja</t>
  </si>
  <si>
    <t>Moto G13</t>
  </si>
  <si>
    <t>Ligthinig Eco</t>
  </si>
  <si>
    <t>Space</t>
  </si>
  <si>
    <t>Honor X6s</t>
  </si>
  <si>
    <t>redmi Note 8</t>
  </si>
  <si>
    <t>S20 Fe</t>
  </si>
  <si>
    <t>E7 2022</t>
  </si>
  <si>
    <t>Depilador Cejas</t>
  </si>
  <si>
    <t>Moto G72</t>
  </si>
  <si>
    <t>USB ligthning</t>
  </si>
  <si>
    <t>Se cobro 150</t>
  </si>
  <si>
    <t>Tapa que se me daño</t>
  </si>
  <si>
    <t>A14</t>
  </si>
  <si>
    <t>TC 45w</t>
  </si>
  <si>
    <t>Carro</t>
  </si>
  <si>
    <t>Carro Control Ironman</t>
  </si>
  <si>
    <t>Humidificador Luna</t>
  </si>
  <si>
    <t>V20</t>
  </si>
  <si>
    <t>Moto G</t>
  </si>
  <si>
    <t>T500</t>
  </si>
  <si>
    <t>Cepillo</t>
  </si>
  <si>
    <t>Cepillo Secador</t>
  </si>
  <si>
    <t>Mini Plancha</t>
  </si>
  <si>
    <t>Rizador</t>
  </si>
  <si>
    <t>Rizador Remington</t>
  </si>
  <si>
    <t>Faja</t>
  </si>
  <si>
    <t>Faja Rodillera</t>
  </si>
  <si>
    <t>Toalla</t>
  </si>
  <si>
    <t>Toalla Magica Carro Moto</t>
  </si>
  <si>
    <t>Tablero Dinosaurio</t>
  </si>
  <si>
    <t>TEL-3014</t>
  </si>
  <si>
    <t>YST-1014</t>
  </si>
  <si>
    <t>E-1310 Teatro</t>
  </si>
  <si>
    <t>Tablero Pequeño</t>
  </si>
  <si>
    <t>RCA 3 x 3 3m</t>
  </si>
  <si>
    <t>RCA 3 x 3 1.5m</t>
  </si>
  <si>
    <t>Sombrillas 1</t>
  </si>
  <si>
    <t>Sabana Sombrillas</t>
  </si>
  <si>
    <t>Power bank</t>
  </si>
  <si>
    <t>Armar Moto G7 Power</t>
  </si>
  <si>
    <t>Mi band 7</t>
  </si>
  <si>
    <t>Tab 8</t>
  </si>
  <si>
    <t>Cinta Neoflex</t>
  </si>
  <si>
    <t>Neoflex 5m</t>
  </si>
  <si>
    <t>Note 12</t>
  </si>
  <si>
    <t>Control TV Samsung</t>
  </si>
  <si>
    <t>Control DVD</t>
  </si>
  <si>
    <t>Control TV Box</t>
  </si>
  <si>
    <t>Pro LCD linterna</t>
  </si>
  <si>
    <t>Antonio y Vicente</t>
  </si>
  <si>
    <t>FRP Moto E6s</t>
  </si>
  <si>
    <t>Moto E6i</t>
  </si>
  <si>
    <t>universal Grande</t>
  </si>
  <si>
    <t>Deuda</t>
  </si>
  <si>
    <t>Suma de Deuda</t>
  </si>
  <si>
    <t>Accesorios de la hermanita</t>
  </si>
  <si>
    <t>iphone 7 Plus</t>
  </si>
  <si>
    <t>Forro cartera 6"</t>
  </si>
  <si>
    <t>tapete</t>
  </si>
  <si>
    <t>TC travel</t>
  </si>
  <si>
    <t>Plug 1/2 a 3.5</t>
  </si>
  <si>
    <t>Bascula</t>
  </si>
  <si>
    <t>Gramera SF-400</t>
  </si>
  <si>
    <t>Bascula Digital</t>
  </si>
  <si>
    <t>Bascula Bluethoot</t>
  </si>
  <si>
    <t>Silla-masajeador. JB-100B</t>
  </si>
  <si>
    <t>Flawless Cejas</t>
  </si>
  <si>
    <t>45cm White</t>
  </si>
  <si>
    <t>PC YST-1027</t>
  </si>
  <si>
    <t>PC YST-1040</t>
  </si>
  <si>
    <t>PC 019 soporte</t>
  </si>
  <si>
    <t>PC P1 Soporte</t>
  </si>
  <si>
    <t>Y35</t>
  </si>
  <si>
    <t>Ceramico Antiespia</t>
  </si>
  <si>
    <t>Silla Masajeadora</t>
  </si>
  <si>
    <t>Parlante T&amp;G de Garantia</t>
  </si>
  <si>
    <t>Movimiento</t>
  </si>
  <si>
    <t>Entrega</t>
  </si>
  <si>
    <t>Pago</t>
  </si>
  <si>
    <t>Reset Y9 Prime</t>
  </si>
  <si>
    <t>Lipieza Camara A31</t>
  </si>
  <si>
    <t>FRP A31</t>
  </si>
  <si>
    <t>FRP Moto G30</t>
  </si>
  <si>
    <t>Bombillo Bluethoot</t>
  </si>
  <si>
    <t>Watch S1</t>
  </si>
  <si>
    <t>100 Diamantes</t>
  </si>
  <si>
    <t>Freefire</t>
  </si>
  <si>
    <t>Memoria Publicidad</t>
  </si>
  <si>
    <t>NK 1100</t>
  </si>
  <si>
    <t>Saldo tigo</t>
  </si>
  <si>
    <t>Bandeja de Simcard</t>
  </si>
  <si>
    <t>Pop Socket Pecera</t>
  </si>
  <si>
    <t>Audfonos Bluethoot M19</t>
  </si>
  <si>
    <t>Costo Memoria</t>
  </si>
  <si>
    <t>Publicidad Naturista</t>
  </si>
  <si>
    <t>FRP A02</t>
  </si>
  <si>
    <t>talk back huawei</t>
  </si>
  <si>
    <t>Hamer 2</t>
  </si>
  <si>
    <t>Hammer</t>
  </si>
  <si>
    <t>FRP lg m320g</t>
  </si>
  <si>
    <t>Salir de Fastbooth Xiaomi</t>
  </si>
  <si>
    <t>Universal Mediano</t>
  </si>
  <si>
    <t>Mantenimiento Puerto de carga Moto G9 Power</t>
  </si>
  <si>
    <t>Moto Edge 30</t>
  </si>
  <si>
    <t>Mantenimiento Logica de carga Redmi 9</t>
  </si>
  <si>
    <t>Y53s</t>
  </si>
  <si>
    <t>Nova</t>
  </si>
  <si>
    <t>Abono</t>
  </si>
  <si>
    <t>Moto G52</t>
  </si>
  <si>
    <t>FRP y9 Prime</t>
  </si>
  <si>
    <t>LR44</t>
  </si>
  <si>
    <t>k41</t>
  </si>
  <si>
    <t>Libro Los 4 Acuerdos</t>
  </si>
  <si>
    <t>solar</t>
  </si>
  <si>
    <t>Capuchino</t>
  </si>
  <si>
    <t>Control Humedad Note 11</t>
  </si>
  <si>
    <t xml:space="preserve">Psmart </t>
  </si>
  <si>
    <t>Soldadura cable</t>
  </si>
  <si>
    <t>FRP Poco X3</t>
  </si>
  <si>
    <t>FRP Lg K42s</t>
  </si>
  <si>
    <t>Universal TV plano</t>
  </si>
  <si>
    <t>Prestar Wifi</t>
  </si>
  <si>
    <t>Pin de carga Moto G5</t>
  </si>
  <si>
    <t>Pegar Pantalla Mate 8</t>
  </si>
  <si>
    <t>Cable Telefono Fijo Largo</t>
  </si>
  <si>
    <t>back</t>
  </si>
  <si>
    <t>pegar pantalla y config bolsillo</t>
  </si>
  <si>
    <t>FRp Moto E7i Power</t>
  </si>
  <si>
    <t>Moto E7i Power</t>
  </si>
  <si>
    <t>Depilador Body</t>
  </si>
  <si>
    <t>Humidificador Gato</t>
  </si>
  <si>
    <t>Smart watch inalambrico</t>
  </si>
  <si>
    <t>Y201</t>
  </si>
  <si>
    <t>Configuracion Wifi PC</t>
  </si>
  <si>
    <t>Spark 5 Air</t>
  </si>
  <si>
    <t>Trebol</t>
  </si>
  <si>
    <t>FRP Honor 8a</t>
  </si>
  <si>
    <t>Smart Watch Gancho</t>
  </si>
  <si>
    <t>Pin de carga Infinix</t>
  </si>
  <si>
    <t>Bombillo</t>
  </si>
  <si>
    <t>Forro Tableta</t>
  </si>
  <si>
    <t>por FRP</t>
  </si>
  <si>
    <t>FRP Note 10s</t>
  </si>
  <si>
    <t>Vidviue 622</t>
  </si>
  <si>
    <t>Pegar pantalla Smart Watch</t>
  </si>
  <si>
    <t>Quitamotas Electrico</t>
  </si>
  <si>
    <t>Y30 / Y50</t>
  </si>
  <si>
    <t>Tablero Publicidad</t>
  </si>
  <si>
    <t>Tablero Publicidad RGB</t>
  </si>
  <si>
    <t>Cepillo Secador 3 en 1</t>
  </si>
  <si>
    <t>Lampara animalitos</t>
  </si>
  <si>
    <t>Lampara Astronauta</t>
  </si>
  <si>
    <t>Lampara Luna Astronauta</t>
  </si>
  <si>
    <t>Destornillador</t>
  </si>
  <si>
    <t>Destornillador Electrico</t>
  </si>
  <si>
    <t>Gancho 25 cm 12na</t>
  </si>
  <si>
    <t>Vivos Surtidos</t>
  </si>
  <si>
    <t>Gatillos R11</t>
  </si>
  <si>
    <t>TG-344</t>
  </si>
  <si>
    <t>TG-333</t>
  </si>
  <si>
    <t>WINDS3S Bicicleta</t>
  </si>
  <si>
    <t>Tetera</t>
  </si>
  <si>
    <t>Tetera Flex</t>
  </si>
  <si>
    <t>Sierra</t>
  </si>
  <si>
    <t>MiniSierra</t>
  </si>
  <si>
    <t>GN-6719 3 3n 1 Niveles</t>
  </si>
  <si>
    <t>Gemmy</t>
  </si>
  <si>
    <t>Lampara Bombillo Aspas</t>
  </si>
  <si>
    <t>Vidrio Antiespia</t>
  </si>
  <si>
    <t>Harvic 350 TC</t>
  </si>
  <si>
    <t>Flex de Power</t>
  </si>
  <si>
    <t>J5 Prime Negra</t>
  </si>
  <si>
    <t>Honor 8a</t>
  </si>
  <si>
    <t>Arris</t>
  </si>
  <si>
    <t>T iphone Camuflado</t>
  </si>
  <si>
    <t>A34</t>
  </si>
  <si>
    <t>Moto G23</t>
  </si>
  <si>
    <t>TC y USB 15w</t>
  </si>
  <si>
    <t>TC 18w</t>
  </si>
  <si>
    <t>Pop Socket Hello Kitty</t>
  </si>
  <si>
    <t>Lo debe Lucho Arepas</t>
  </si>
  <si>
    <t>Flash A31</t>
  </si>
  <si>
    <t>Ser recibe A03 y moto G22</t>
  </si>
  <si>
    <t>Cammon 18</t>
  </si>
  <si>
    <t>Humedad A21s</t>
  </si>
  <si>
    <t>Samsung A03 Core</t>
  </si>
  <si>
    <t>Recargable AAA</t>
  </si>
  <si>
    <t>TG-807 con Parlante</t>
  </si>
  <si>
    <t>Taza Mezcladora</t>
  </si>
  <si>
    <t>Taza Mezcladora Mug</t>
  </si>
  <si>
    <t>Lan 20m</t>
  </si>
  <si>
    <t>Microfono 3m</t>
  </si>
  <si>
    <t>Universal Smart TV</t>
  </si>
  <si>
    <t>ST3</t>
  </si>
  <si>
    <t>Pop Socket Redondo</t>
  </si>
  <si>
    <t>Pop Socket 3d</t>
  </si>
  <si>
    <t>OZ-868BT</t>
  </si>
  <si>
    <t>J5 Prime Blanca</t>
  </si>
  <si>
    <t>Pin de Carga J7 Metal</t>
  </si>
  <si>
    <t>Pin de carga Y7 2019</t>
  </si>
  <si>
    <t>Reset Moto G20</t>
  </si>
  <si>
    <t>Libros</t>
  </si>
  <si>
    <t>El Poder del Ahora Copia</t>
  </si>
  <si>
    <t>RCA 3 x 3 Union</t>
  </si>
  <si>
    <t>RCA 3 X 3 3m</t>
  </si>
  <si>
    <t>DVD La Era del Hielo</t>
  </si>
  <si>
    <t>J7 Prime Blanca</t>
  </si>
  <si>
    <t>358208088228538</t>
  </si>
  <si>
    <t>357207102673159</t>
  </si>
  <si>
    <t>357207102673167</t>
  </si>
  <si>
    <t>Librerias</t>
  </si>
  <si>
    <t>Autoayuda</t>
  </si>
  <si>
    <t>Radios</t>
  </si>
  <si>
    <t>Baofeng</t>
  </si>
  <si>
    <t>BF-888s</t>
  </si>
  <si>
    <t>TC 67w</t>
  </si>
  <si>
    <t>Forro iBest</t>
  </si>
  <si>
    <t>Marvel</t>
  </si>
  <si>
    <t>Mantenimiento Carga A12</t>
  </si>
  <si>
    <t>P10 Lite / Psmart / Y7 2018 / P9 Lite / P20 Lite</t>
  </si>
  <si>
    <t>David Note 11</t>
  </si>
  <si>
    <t>FRP Moto G22</t>
  </si>
  <si>
    <t>A23 / A22 5G</t>
  </si>
  <si>
    <t>Pin de Carga Nefos</t>
  </si>
  <si>
    <t>Nefos</t>
  </si>
  <si>
    <t>TL cost</t>
  </si>
  <si>
    <t>UTLS</t>
  </si>
  <si>
    <t>Spiderman</t>
  </si>
  <si>
    <t>TC Eco</t>
  </si>
  <si>
    <t>TG-700</t>
  </si>
  <si>
    <t>Despegar Bateria Vivo</t>
  </si>
  <si>
    <t>Go 2022 o Spark 8C</t>
  </si>
  <si>
    <t>Abrir bandeja sim Note 10</t>
  </si>
  <si>
    <t>KG</t>
  </si>
  <si>
    <t>Zona In</t>
  </si>
  <si>
    <t>Hydrogel Transparente</t>
  </si>
  <si>
    <t>Libro Yerbas</t>
  </si>
  <si>
    <t>A57 4G</t>
  </si>
  <si>
    <t>Despegar Pila A10s</t>
  </si>
  <si>
    <t>Regge</t>
  </si>
  <si>
    <t>10s</t>
  </si>
  <si>
    <t>Convertidor</t>
  </si>
  <si>
    <t>Jack 3.5 a 1/2</t>
  </si>
  <si>
    <t>Lampara ST-802 Touch</t>
  </si>
  <si>
    <t>Antena TDT 5M</t>
  </si>
  <si>
    <t>A32 cm</t>
  </si>
  <si>
    <t>Configuracion Botones Navegacion Xiaomi</t>
  </si>
  <si>
    <t>USB - Ligthning Colors</t>
  </si>
  <si>
    <t>363532032153817</t>
  </si>
  <si>
    <t>Yoyos Caracas</t>
  </si>
  <si>
    <t>En la Caracas</t>
  </si>
  <si>
    <t>Vivo Y20</t>
  </si>
  <si>
    <t>Microfono Alcatel</t>
  </si>
  <si>
    <t>V8 Cordon</t>
  </si>
  <si>
    <t>Corto Logica Infinix</t>
  </si>
  <si>
    <t>Ajuste boton power conexión bat</t>
  </si>
  <si>
    <t>Parlante Bicicleta Harvic</t>
  </si>
  <si>
    <t>Garfield</t>
  </si>
  <si>
    <t>Note 12 Pro+ 5G</t>
  </si>
  <si>
    <t>Redmi 9a / M13</t>
  </si>
  <si>
    <t>Forro Polig</t>
  </si>
  <si>
    <t>Blanca</t>
  </si>
  <si>
    <t>Europeo Goma</t>
  </si>
  <si>
    <t>SQ-Q1101 PC Microfono</t>
  </si>
  <si>
    <t>Teclado Pc Inalambrico</t>
  </si>
  <si>
    <t>Teclado Combo PC</t>
  </si>
  <si>
    <t>SR</t>
  </si>
  <si>
    <t>Gatillos con Ventilador</t>
  </si>
  <si>
    <t>URU-1092 Conductor</t>
  </si>
  <si>
    <t>Manguera Safe</t>
  </si>
  <si>
    <t>Pro 60</t>
  </si>
  <si>
    <t>Cordon V8</t>
  </si>
  <si>
    <t>Music Bass</t>
  </si>
  <si>
    <t>Bass</t>
  </si>
  <si>
    <t>Multilector Memorias</t>
  </si>
  <si>
    <t>Lector Micro</t>
  </si>
  <si>
    <t>A18 Radio Reloj</t>
  </si>
  <si>
    <t xml:space="preserve">XB-400 </t>
  </si>
  <si>
    <t>WS-T99</t>
  </si>
  <si>
    <t>Remington 2003</t>
  </si>
  <si>
    <t>WS</t>
  </si>
  <si>
    <t>Pompones Cadena</t>
  </si>
  <si>
    <t>Llaveros Surtidos</t>
  </si>
  <si>
    <t>Tornasol</t>
  </si>
  <si>
    <t>C7i</t>
  </si>
  <si>
    <t>Secador Remington 2003</t>
  </si>
  <si>
    <t>A22 4G Amoled</t>
  </si>
  <si>
    <t>AA Con Cargador</t>
  </si>
  <si>
    <t>Marsahall</t>
  </si>
  <si>
    <t>Dorado</t>
  </si>
  <si>
    <t>MAJOR1000</t>
  </si>
  <si>
    <t>J6 / J4 Plus</t>
  </si>
  <si>
    <t>Secador Cepillo</t>
  </si>
  <si>
    <t>Car 2 Points</t>
  </si>
  <si>
    <t>Cepillo Alizador 906</t>
  </si>
  <si>
    <t>Forro Humo</t>
  </si>
  <si>
    <t>Configuracion Talkback Moto G22</t>
  </si>
  <si>
    <t>Se cambio por TC a TC</t>
  </si>
  <si>
    <t>Configuracion Datos A02</t>
  </si>
  <si>
    <t>Limpieza A30s</t>
  </si>
  <si>
    <t>A53 Original</t>
  </si>
  <si>
    <t>Soldar Cable Balaca</t>
  </si>
  <si>
    <t>Despegar Bateria Note 10s</t>
  </si>
  <si>
    <t>Aro de luz Celular</t>
  </si>
  <si>
    <t>Pantalla Claro Huawei Y70</t>
  </si>
  <si>
    <t>Alfinal Se vendio la tableta porque no la recogieron</t>
  </si>
  <si>
    <t>Lina Faca</t>
  </si>
  <si>
    <t>PS2 Need for Speed</t>
  </si>
  <si>
    <t>PS2 Tomb Raider</t>
  </si>
  <si>
    <t>Infinix 555</t>
  </si>
  <si>
    <t>Celu Infinix 555 Segunda</t>
  </si>
  <si>
    <t>Arreglo Boton Power sumido</t>
  </si>
  <si>
    <t>Comprado con la maquina</t>
  </si>
  <si>
    <t>Comprado con la maquina Por Pacha</t>
  </si>
  <si>
    <t>Pin 20 mil Netflix</t>
  </si>
  <si>
    <t>Configuracion Moto g22</t>
  </si>
  <si>
    <t>Ajustar Camara P30 pro</t>
  </si>
  <si>
    <t>Puntos Soldadura Parlante</t>
  </si>
  <si>
    <t>Repara Cable Plancha</t>
  </si>
  <si>
    <t>Note 8</t>
  </si>
  <si>
    <t>Samsung 3.16a</t>
  </si>
  <si>
    <t>HDMI2VGA cable</t>
  </si>
  <si>
    <t>Camara Mini Domo</t>
  </si>
  <si>
    <t>Pop Socket Anillo</t>
  </si>
  <si>
    <t>FRP A54</t>
  </si>
  <si>
    <t>x RX</t>
  </si>
  <si>
    <t>No se abrio</t>
  </si>
  <si>
    <t>Por Parlante</t>
  </si>
  <si>
    <t>Galaxy S7</t>
  </si>
  <si>
    <t>Chicago JOMA</t>
  </si>
  <si>
    <t>Joma Chicago</t>
  </si>
  <si>
    <t>Tablero magico 12"</t>
  </si>
  <si>
    <t>Plug 3.5 6.2</t>
  </si>
  <si>
    <t>USB Ext 1.5m</t>
  </si>
  <si>
    <t>Yoyos</t>
  </si>
  <si>
    <t>Yoyos L</t>
  </si>
  <si>
    <t>Moto E13</t>
  </si>
  <si>
    <t>GN-6719 3 n 1 Niveles</t>
  </si>
  <si>
    <t>Patillera GM-578 3 en 1</t>
  </si>
  <si>
    <t>ProGemei</t>
  </si>
  <si>
    <t>Geemy</t>
  </si>
  <si>
    <t>Patillera GM- 595 3 en 1</t>
  </si>
  <si>
    <t>Babyliss</t>
  </si>
  <si>
    <t>Web cam 480 PC</t>
  </si>
  <si>
    <t>Mantenimiento Logica de carga Moto G31</t>
  </si>
  <si>
    <t>x Cable V8 cordon carga lenta</t>
  </si>
  <si>
    <t>Spark 9 Pro</t>
  </si>
  <si>
    <t>Recarga Movistar</t>
  </si>
  <si>
    <t>AOAS</t>
  </si>
  <si>
    <t>AS-808 RGB Mechanic</t>
  </si>
  <si>
    <t>Chromecast Spejo</t>
  </si>
  <si>
    <t>Quitar Burbujas Ceramico</t>
  </si>
  <si>
    <t>Tv 55"</t>
  </si>
  <si>
    <t>S-830</t>
  </si>
  <si>
    <t>RGB Cinta Led sin Cargador</t>
  </si>
  <si>
    <t>GM-6710 Niveles</t>
  </si>
  <si>
    <t>GM</t>
  </si>
  <si>
    <t>VGR</t>
  </si>
  <si>
    <t>VGR-081 Profesional</t>
  </si>
  <si>
    <t>Taser Linterna 288</t>
  </si>
  <si>
    <t>Taser Linterna cuadrado</t>
  </si>
  <si>
    <t>Ultra sencillo</t>
  </si>
  <si>
    <t>J5 Original Bolsa</t>
  </si>
  <si>
    <t>E6 Plus</t>
  </si>
  <si>
    <t>Note 12s</t>
  </si>
  <si>
    <t>Ajuste de Flex</t>
  </si>
  <si>
    <t>FRP Moto G7</t>
  </si>
  <si>
    <t>Cargador Belkin TC</t>
  </si>
  <si>
    <t>Pop Socket Pepas</t>
  </si>
  <si>
    <t>Moto G200</t>
  </si>
  <si>
    <t>Mantenimiento Logica A32</t>
  </si>
  <si>
    <t>Pova 4</t>
  </si>
  <si>
    <t>Pin de carga Redmi 7</t>
  </si>
  <si>
    <t>Alcohol isopropilico</t>
  </si>
  <si>
    <t>Alcohol Isopropilico 1L</t>
  </si>
  <si>
    <t>Cortadora ZME016</t>
  </si>
  <si>
    <t>TV 26" - 62" Fijo</t>
  </si>
  <si>
    <t>Poco X3 Pro</t>
  </si>
  <si>
    <t>Secador 2007</t>
  </si>
  <si>
    <t>TG-8011C</t>
  </si>
  <si>
    <t>Moto G42 Amoled</t>
  </si>
  <si>
    <t>Spark Go 2023 / A02</t>
  </si>
  <si>
    <t>Moto Edge 30 Neo</t>
  </si>
  <si>
    <t>SECADOR Remington 2004</t>
  </si>
  <si>
    <t>Ajustar Boton Infinix</t>
  </si>
  <si>
    <t>Forro Cargador 20w apple</t>
  </si>
  <si>
    <t>Forro Cargador 20w apple Dinosaurio</t>
  </si>
  <si>
    <t>A14 / A24 / A54</t>
  </si>
  <si>
    <t>Ligthning Bluethoot</t>
  </si>
  <si>
    <t>Pines Space</t>
  </si>
  <si>
    <t>Termica Angosta</t>
  </si>
  <si>
    <t xml:space="preserve">Puntas Presicion Multimetro </t>
  </si>
  <si>
    <t>X6</t>
  </si>
  <si>
    <t>PinkBox</t>
  </si>
  <si>
    <t>Y60</t>
  </si>
  <si>
    <t>Moto G42</t>
  </si>
  <si>
    <t>Bose</t>
  </si>
  <si>
    <t>QC-35</t>
  </si>
  <si>
    <t>Conductor 1042</t>
  </si>
  <si>
    <t>Play 2</t>
  </si>
  <si>
    <t>Mag Safe</t>
  </si>
  <si>
    <t>Ligthning Bluethoot eco</t>
  </si>
  <si>
    <t>le sirvio al A03</t>
  </si>
  <si>
    <t>Tapete Mediano Sencillo</t>
  </si>
  <si>
    <t>Remington 2023</t>
  </si>
  <si>
    <t>KK</t>
  </si>
  <si>
    <t>KK Calculadora doble 0</t>
  </si>
  <si>
    <t>llaveros El Chapulin</t>
  </si>
  <si>
    <t>Michael Night</t>
  </si>
  <si>
    <t>Botones Volumen</t>
  </si>
  <si>
    <t>Pines de Carga</t>
  </si>
  <si>
    <t>V8 parlantes</t>
  </si>
  <si>
    <t>Y7 / Y7 Prime</t>
  </si>
  <si>
    <t>Pepsi</t>
  </si>
  <si>
    <t>Esencia Koaj</t>
  </si>
  <si>
    <t>Pacha de a03 y pacha de G30</t>
  </si>
  <si>
    <t>Casio Original 14B</t>
  </si>
  <si>
    <t>T800 Ultra</t>
  </si>
  <si>
    <t>En L</t>
  </si>
  <si>
    <t>A02s / A03 / A03s</t>
  </si>
  <si>
    <t>Grabacion de publicidad con Conversion</t>
  </si>
  <si>
    <t>Redmi 12c / 10c</t>
  </si>
  <si>
    <t>3 generos Champeta rap regueton</t>
  </si>
  <si>
    <t>iphone 8 Plus</t>
  </si>
  <si>
    <t>FRP Redmi 12c</t>
  </si>
  <si>
    <t>Pegante Pacha A12</t>
  </si>
  <si>
    <t>iphone X</t>
  </si>
  <si>
    <t>Pop Socket Figura</t>
  </si>
  <si>
    <t>Hoja a Color</t>
  </si>
  <si>
    <t>Mi 11 lite</t>
  </si>
  <si>
    <t>Lote</t>
  </si>
  <si>
    <t>Impresiones</t>
  </si>
  <si>
    <t>11 Fotocopias</t>
  </si>
  <si>
    <t>Moto G60s</t>
  </si>
  <si>
    <t>Banda 6</t>
  </si>
  <si>
    <t>Pulso Pasador</t>
  </si>
  <si>
    <t>K07 bluethoot Selfie</t>
  </si>
  <si>
    <t>Redbull</t>
  </si>
  <si>
    <t>H-5 pad mouse cuadrado sencillo</t>
  </si>
  <si>
    <t>Pad mouse Gel unicolor</t>
  </si>
  <si>
    <t>Guantes 107</t>
  </si>
  <si>
    <t>P20s</t>
  </si>
  <si>
    <t>D03 PC parlante</t>
  </si>
  <si>
    <t>Punta azul HP</t>
  </si>
  <si>
    <t>Ext aux 1.5m</t>
  </si>
  <si>
    <t>Ext aux 3m</t>
  </si>
  <si>
    <t>Comnbo Gamer K30</t>
  </si>
  <si>
    <t>Hydrogel Diseño</t>
  </si>
  <si>
    <t>A03s / cm</t>
  </si>
  <si>
    <t>Redmi 9a / 9c / 10a</t>
  </si>
  <si>
    <t>Forros</t>
  </si>
  <si>
    <t>Tapas Jostick 360 PS4</t>
  </si>
  <si>
    <t>Surtidos 360 5.0</t>
  </si>
  <si>
    <t>Surtidos PS2</t>
  </si>
  <si>
    <t>Universal 6"</t>
  </si>
  <si>
    <t>Universal 7"</t>
  </si>
  <si>
    <t>Ergonomico Inalambrico Recargable</t>
  </si>
  <si>
    <t>DN-D5200</t>
  </si>
  <si>
    <t>Galaxy TAB</t>
  </si>
  <si>
    <t>Zapatilla</t>
  </si>
  <si>
    <t>Honor 8X Full</t>
  </si>
  <si>
    <t>Galleta ojos</t>
  </si>
  <si>
    <t>GTA V</t>
  </si>
  <si>
    <t>Colors</t>
  </si>
  <si>
    <t>PLUG</t>
  </si>
  <si>
    <t>Smart Watch 44mm</t>
  </si>
  <si>
    <t>Pin de carga Moto E5 Play</t>
  </si>
  <si>
    <t>TYG</t>
  </si>
  <si>
    <t>Tres Impresiones</t>
  </si>
  <si>
    <t>Y17</t>
  </si>
  <si>
    <t>iphone 14 Pro Max</t>
  </si>
  <si>
    <t>Naranja</t>
  </si>
  <si>
    <t>Crediminutos Moto G22</t>
  </si>
  <si>
    <t>Prender Poco M3 (calentar memoria)</t>
  </si>
  <si>
    <t>Prestamo en Efectivo</t>
  </si>
  <si>
    <t>Configuracion datos J5 Prime</t>
  </si>
  <si>
    <t>Compartir wifi para pagos</t>
  </si>
  <si>
    <t>Rick Sanchez</t>
  </si>
  <si>
    <t>A17</t>
  </si>
  <si>
    <t>Mantenimiento y conexiones</t>
  </si>
  <si>
    <t>Reset A21s</t>
  </si>
  <si>
    <t>Encender Xiaomi 8 Lite</t>
  </si>
  <si>
    <t>Configurar reposo pantalla A70</t>
  </si>
  <si>
    <t>Moto Edge 30 Lite</t>
  </si>
  <si>
    <t>note 11</t>
  </si>
  <si>
    <t>Note 9a / 9c / 10c</t>
  </si>
  <si>
    <t>Llavero economico zapatilla</t>
  </si>
  <si>
    <t>Xbox 360 5.0</t>
  </si>
  <si>
    <t>Pegar Pantalla Psmart 2019</t>
  </si>
  <si>
    <t>Poly tipo play 1</t>
  </si>
  <si>
    <t>TV Box 2 / 16</t>
  </si>
  <si>
    <t>Cleaner</t>
  </si>
  <si>
    <t>Acne Cleaner</t>
  </si>
  <si>
    <t>Corte</t>
  </si>
  <si>
    <t>Diseño Hydrogel</t>
  </si>
  <si>
    <t>Configuracion Voces A21s</t>
  </si>
  <si>
    <t>Mi 11 T Pro</t>
  </si>
  <si>
    <t>Forro Cargador 20w apple Negro</t>
  </si>
  <si>
    <t>Call Of Duty II</t>
  </si>
  <si>
    <t>Pouvoir 4</t>
  </si>
  <si>
    <t>Pilar Mora</t>
  </si>
  <si>
    <t>Gruth Capitan America</t>
  </si>
  <si>
    <t>Comision Tigo</t>
  </si>
  <si>
    <t>Pin de carga Pouvoir 4</t>
  </si>
  <si>
    <t>ZTE / P30 Lite</t>
  </si>
  <si>
    <t>Formatear Pouvoir 4</t>
  </si>
  <si>
    <t>Limpieza Altavoz Moto G6</t>
  </si>
  <si>
    <t>Plata Bolsa</t>
  </si>
  <si>
    <t>Mixta con Cargador</t>
  </si>
  <si>
    <t>Individual iphone 14 pro max</t>
  </si>
  <si>
    <t>Honor X7a</t>
  </si>
  <si>
    <t>Vendedora Empanadas</t>
  </si>
  <si>
    <t>Mantenimiento Logica Moto e7 Play</t>
  </si>
  <si>
    <r>
      <t>←EFT</t>
    </r>
    <r>
      <rPr>
        <b/>
        <sz val="10"/>
        <color theme="1"/>
        <rFont val="Calibri (Cuerpo)"/>
      </rPr>
      <t xml:space="preserve">          </t>
    </r>
    <r>
      <rPr>
        <b/>
        <sz val="10"/>
        <color rgb="FF0432FF"/>
        <rFont val="Calibri (Cuerpo)"/>
      </rPr>
      <t>BNC→</t>
    </r>
  </si>
  <si>
    <t>Entidad</t>
  </si>
  <si>
    <t>Prd</t>
  </si>
  <si>
    <t>Monedas ↓</t>
  </si>
  <si>
    <t>cnt</t>
  </si>
  <si>
    <t>Subt</t>
  </si>
  <si>
    <t>Hora</t>
  </si>
  <si>
    <t>Total Billetes</t>
  </si>
  <si>
    <t>Total Monedas</t>
  </si>
  <si>
    <t>Balance</t>
  </si>
  <si>
    <t>Mouse JX-305</t>
  </si>
  <si>
    <t>Blade V40 / Redmi 10A</t>
  </si>
  <si>
    <t>Configuracion Camara LG K61</t>
  </si>
  <si>
    <t>FRP Redmi Note 7</t>
  </si>
  <si>
    <t>FRP Y5 2018</t>
  </si>
  <si>
    <t>negro</t>
  </si>
  <si>
    <t>p10 lite</t>
  </si>
  <si>
    <t>Leidy Fernandez</t>
  </si>
  <si>
    <t>G20</t>
  </si>
  <si>
    <t>Note 10 Pro / A21s</t>
  </si>
  <si>
    <t>Florilberto Lizarazo</t>
  </si>
  <si>
    <t>almuerzo</t>
  </si>
  <si>
    <t>gasto</t>
  </si>
  <si>
    <t>ceda dntal</t>
  </si>
  <si>
    <t>envio dav</t>
  </si>
  <si>
    <t>favor a broadster</t>
  </si>
  <si>
    <t>devl base</t>
  </si>
  <si>
    <t>Kevin Zapata</t>
  </si>
  <si>
    <t>onces</t>
  </si>
  <si>
    <t>Por Diseño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</si>
</sst>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;[Red]\-&quot;$&quot;#,##0"/>
    <numFmt numFmtId="42" formatCode="_-&quot;$&quot;* #,##0_-;\-&quot;$&quot;* #,##0_-;_-&quot;$&quot;* &quot;-&quot;_-;_-@_-"/>
  </numFmts>
  <fonts count="34" x14ac:knownFonts="1"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rgb="FF9C0006"/>
      <name val="Calibri"/>
      <family val="2"/>
      <scheme val="minor"/>
    </font>
    <font>
      <sz val="10"/>
      <color rgb="FF9C5700"/>
      <name val="Calibri"/>
      <family val="2"/>
      <scheme val="minor"/>
    </font>
    <font>
      <sz val="10"/>
      <color rgb="FF3F3F76"/>
      <name val="Calibri"/>
      <family val="2"/>
      <scheme val="minor"/>
    </font>
    <font>
      <b/>
      <sz val="10"/>
      <color rgb="FF3F3F3F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3"/>
      <color rgb="FFFF0000"/>
      <name val="Arial"/>
      <family val="2"/>
    </font>
    <font>
      <u/>
      <sz val="10"/>
      <color theme="10"/>
      <name val="Calibri"/>
      <family val="2"/>
      <scheme val="minor"/>
    </font>
    <font>
      <sz val="16"/>
      <color rgb="FF000000"/>
      <name val="Helvetica"/>
      <family val="2"/>
    </font>
    <font>
      <sz val="12"/>
      <color rgb="FF000000"/>
      <name val="Helvetica"/>
      <family val="2"/>
    </font>
    <font>
      <sz val="12"/>
      <color rgb="FFFF0000"/>
      <name val="Helvetica"/>
      <family val="2"/>
    </font>
    <font>
      <sz val="12"/>
      <color theme="0"/>
      <name val="Helvetica"/>
      <family val="2"/>
    </font>
    <font>
      <sz val="16"/>
      <color theme="0"/>
      <name val="Helvetica"/>
      <family val="2"/>
    </font>
    <font>
      <sz val="10"/>
      <color rgb="FF7030A0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 (Cuerpo)"/>
    </font>
    <font>
      <b/>
      <sz val="10"/>
      <color rgb="FF0432FF"/>
      <name val="Calibri"/>
      <family val="2"/>
      <scheme val="minor"/>
    </font>
    <font>
      <b/>
      <sz val="10"/>
      <color rgb="FF0432FF"/>
      <name val="Calibri (Cuerpo)"/>
    </font>
    <font>
      <sz val="11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rgb="FF0432FF"/>
        <bgColor indexed="64"/>
      </patternFill>
    </fill>
    <fill>
      <patternFill patternType="solid">
        <fgColor rgb="FFFF0000"/>
        <bgColor indexed="64"/>
      </patternFill>
    </fill>
  </fills>
  <borders count="3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432FF"/>
      </left>
      <right/>
      <top style="thin">
        <color rgb="FF0432FF"/>
      </top>
      <bottom style="thin">
        <color rgb="FF0432FF"/>
      </bottom>
      <diagonal/>
    </border>
    <border>
      <left/>
      <right style="thin">
        <color rgb="FF0432FF"/>
      </right>
      <top style="thin">
        <color rgb="FF0432FF"/>
      </top>
      <bottom style="thin">
        <color rgb="FF0432FF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2" fontId="1" fillId="0" borderId="0" applyFont="0" applyFill="0" applyBorder="0" applyAlignment="0" applyProtection="0"/>
    <xf numFmtId="0" fontId="22" fillId="0" borderId="0" applyNumberFormat="0" applyFill="0" applyBorder="0" applyAlignment="0" applyProtection="0"/>
  </cellStyleXfs>
  <cellXfs count="89">
    <xf numFmtId="0" fontId="0" fillId="0" borderId="0" xfId="0"/>
    <xf numFmtId="16" fontId="0" fillId="0" borderId="0" xfId="0" applyNumberFormat="1"/>
    <xf numFmtId="6" fontId="0" fillId="0" borderId="0" xfId="0" applyNumberFormat="1"/>
    <xf numFmtId="42" fontId="0" fillId="0" borderId="0" xfId="42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2" fontId="0" fillId="0" borderId="0" xfId="0" applyNumberFormat="1"/>
    <xf numFmtId="1" fontId="0" fillId="0" borderId="0" xfId="0" applyNumberFormat="1"/>
    <xf numFmtId="0" fontId="0" fillId="0" borderId="11" xfId="0" applyBorder="1"/>
    <xf numFmtId="6" fontId="0" fillId="0" borderId="11" xfId="0" applyNumberFormat="1" applyBorder="1"/>
    <xf numFmtId="0" fontId="0" fillId="0" borderId="10" xfId="0" applyBorder="1"/>
    <xf numFmtId="6" fontId="0" fillId="0" borderId="10" xfId="0" applyNumberFormat="1" applyBorder="1"/>
    <xf numFmtId="1" fontId="17" fillId="34" borderId="0" xfId="0" applyNumberFormat="1" applyFont="1" applyFill="1"/>
    <xf numFmtId="42" fontId="17" fillId="34" borderId="0" xfId="0" applyNumberFormat="1" applyFont="1" applyFill="1"/>
    <xf numFmtId="0" fontId="17" fillId="33" borderId="0" xfId="0" applyFont="1" applyFill="1"/>
    <xf numFmtId="1" fontId="0" fillId="0" borderId="0" xfId="0" applyNumberFormat="1" applyAlignment="1">
      <alignment horizontal="left"/>
    </xf>
    <xf numFmtId="0" fontId="16" fillId="0" borderId="12" xfId="0" applyFont="1" applyBorder="1"/>
    <xf numFmtId="1" fontId="16" fillId="0" borderId="12" xfId="0" applyNumberFormat="1" applyFont="1" applyBorder="1"/>
    <xf numFmtId="42" fontId="16" fillId="0" borderId="12" xfId="42" applyFont="1" applyBorder="1"/>
    <xf numFmtId="0" fontId="18" fillId="0" borderId="0" xfId="0" applyFont="1"/>
    <xf numFmtId="42" fontId="18" fillId="0" borderId="0" xfId="0" applyNumberFormat="1" applyFont="1"/>
    <xf numFmtId="1" fontId="16" fillId="0" borderId="12" xfId="0" applyNumberFormat="1" applyFont="1" applyBorder="1" applyAlignment="1">
      <alignment horizontal="right"/>
    </xf>
    <xf numFmtId="0" fontId="16" fillId="0" borderId="13" xfId="0" applyFont="1" applyBorder="1"/>
    <xf numFmtId="42" fontId="16" fillId="0" borderId="0" xfId="0" applyNumberFormat="1" applyFont="1"/>
    <xf numFmtId="0" fontId="0" fillId="0" borderId="14" xfId="0" applyBorder="1"/>
    <xf numFmtId="0" fontId="0" fillId="0" borderId="15" xfId="0" applyBorder="1"/>
    <xf numFmtId="49" fontId="0" fillId="0" borderId="0" xfId="0" applyNumberFormat="1"/>
    <xf numFmtId="0" fontId="20" fillId="0" borderId="16" xfId="0" applyFont="1" applyBorder="1"/>
    <xf numFmtId="6" fontId="20" fillId="0" borderId="16" xfId="0" applyNumberFormat="1" applyFont="1" applyBorder="1"/>
    <xf numFmtId="0" fontId="21" fillId="0" borderId="0" xfId="0" applyFont="1"/>
    <xf numFmtId="0" fontId="16" fillId="0" borderId="0" xfId="0" applyFont="1"/>
    <xf numFmtId="0" fontId="0" fillId="0" borderId="12" xfId="0" applyBorder="1"/>
    <xf numFmtId="0" fontId="16" fillId="0" borderId="12" xfId="0" applyFont="1" applyBorder="1" applyAlignment="1">
      <alignment horizontal="center"/>
    </xf>
    <xf numFmtId="6" fontId="0" fillId="0" borderId="12" xfId="42" applyNumberFormat="1" applyFont="1" applyBorder="1"/>
    <xf numFmtId="6" fontId="0" fillId="0" borderId="12" xfId="0" applyNumberFormat="1" applyBorder="1"/>
    <xf numFmtId="6" fontId="0" fillId="0" borderId="0" xfId="42" applyNumberFormat="1" applyFont="1"/>
    <xf numFmtId="16" fontId="0" fillId="0" borderId="11" xfId="0" applyNumberFormat="1" applyBorder="1"/>
    <xf numFmtId="16" fontId="0" fillId="0" borderId="10" xfId="0" applyNumberFormat="1" applyBorder="1"/>
    <xf numFmtId="0" fontId="0" fillId="0" borderId="17" xfId="0" applyBorder="1"/>
    <xf numFmtId="6" fontId="0" fillId="0" borderId="17" xfId="0" applyNumberFormat="1" applyBorder="1"/>
    <xf numFmtId="42" fontId="0" fillId="0" borderId="12" xfId="0" applyNumberFormat="1" applyBorder="1"/>
    <xf numFmtId="6" fontId="16" fillId="0" borderId="0" xfId="0" applyNumberFormat="1" applyFont="1"/>
    <xf numFmtId="0" fontId="23" fillId="0" borderId="0" xfId="0" applyFont="1"/>
    <xf numFmtId="0" fontId="24" fillId="0" borderId="0" xfId="0" applyFont="1"/>
    <xf numFmtId="3" fontId="24" fillId="0" borderId="0" xfId="0" applyNumberFormat="1" applyFont="1"/>
    <xf numFmtId="0" fontId="22" fillId="0" borderId="0" xfId="43"/>
    <xf numFmtId="42" fontId="24" fillId="0" borderId="0" xfId="42" applyFont="1"/>
    <xf numFmtId="0" fontId="25" fillId="0" borderId="0" xfId="0" applyFont="1"/>
    <xf numFmtId="0" fontId="24" fillId="0" borderId="17" xfId="0" applyFont="1" applyBorder="1"/>
    <xf numFmtId="0" fontId="26" fillId="35" borderId="17" xfId="0" applyFont="1" applyFill="1" applyBorder="1"/>
    <xf numFmtId="0" fontId="24" fillId="0" borderId="18" xfId="0" applyFont="1" applyBorder="1"/>
    <xf numFmtId="0" fontId="26" fillId="35" borderId="18" xfId="0" applyFont="1" applyFill="1" applyBorder="1"/>
    <xf numFmtId="42" fontId="24" fillId="0" borderId="0" xfId="42" applyFont="1" applyBorder="1"/>
    <xf numFmtId="0" fontId="27" fillId="0" borderId="0" xfId="0" applyFont="1"/>
    <xf numFmtId="0" fontId="28" fillId="0" borderId="0" xfId="0" applyFont="1"/>
    <xf numFmtId="0" fontId="29" fillId="0" borderId="0" xfId="0" applyFont="1"/>
    <xf numFmtId="6" fontId="29" fillId="0" borderId="0" xfId="0" applyNumberFormat="1" applyFont="1"/>
    <xf numFmtId="0" fontId="16" fillId="0" borderId="19" xfId="0" applyFont="1" applyBorder="1"/>
    <xf numFmtId="0" fontId="0" fillId="0" borderId="20" xfId="0" applyBorder="1"/>
    <xf numFmtId="42" fontId="0" fillId="0" borderId="21" xfId="0" applyNumberFormat="1" applyBorder="1"/>
    <xf numFmtId="0" fontId="0" fillId="0" borderId="22" xfId="0" applyBorder="1"/>
    <xf numFmtId="42" fontId="0" fillId="0" borderId="23" xfId="0" applyNumberFormat="1" applyBorder="1"/>
    <xf numFmtId="0" fontId="0" fillId="0" borderId="0" xfId="0" quotePrefix="1"/>
    <xf numFmtId="0" fontId="16" fillId="0" borderId="17" xfId="0" applyFont="1" applyBorder="1" applyAlignment="1">
      <alignment horizontal="center"/>
    </xf>
    <xf numFmtId="6" fontId="0" fillId="0" borderId="24" xfId="0" applyNumberFormat="1" applyBorder="1"/>
    <xf numFmtId="6" fontId="0" fillId="0" borderId="26" xfId="0" applyNumberFormat="1" applyBorder="1"/>
    <xf numFmtId="6" fontId="31" fillId="0" borderId="0" xfId="0" applyNumberFormat="1" applyFont="1"/>
    <xf numFmtId="0" fontId="16" fillId="0" borderId="0" xfId="0" applyFont="1" applyAlignment="1">
      <alignment horizontal="center"/>
    </xf>
    <xf numFmtId="6" fontId="16" fillId="0" borderId="0" xfId="0" applyNumberFormat="1" applyFont="1" applyAlignment="1">
      <alignment horizontal="center"/>
    </xf>
    <xf numFmtId="0" fontId="0" fillId="0" borderId="18" xfId="0" applyBorder="1"/>
    <xf numFmtId="0" fontId="18" fillId="0" borderId="17" xfId="0" applyFont="1" applyBorder="1" applyAlignment="1">
      <alignment horizontal="center"/>
    </xf>
    <xf numFmtId="0" fontId="0" fillId="0" borderId="26" xfId="0" applyBorder="1"/>
    <xf numFmtId="6" fontId="0" fillId="0" borderId="27" xfId="0" applyNumberFormat="1" applyBorder="1"/>
    <xf numFmtId="0" fontId="0" fillId="0" borderId="28" xfId="0" applyBorder="1"/>
    <xf numFmtId="6" fontId="16" fillId="0" borderId="25" xfId="0" applyNumberFormat="1" applyFont="1" applyBorder="1" applyAlignment="1">
      <alignment horizontal="center"/>
    </xf>
    <xf numFmtId="18" fontId="0" fillId="0" borderId="18" xfId="0" applyNumberFormat="1" applyBorder="1"/>
    <xf numFmtId="6" fontId="0" fillId="0" borderId="29" xfId="0" applyNumberFormat="1" applyBorder="1"/>
    <xf numFmtId="0" fontId="16" fillId="0" borderId="30" xfId="0" applyFont="1" applyBorder="1" applyAlignment="1">
      <alignment horizontal="center"/>
    </xf>
    <xf numFmtId="0" fontId="0" fillId="0" borderId="31" xfId="0" applyBorder="1"/>
    <xf numFmtId="6" fontId="0" fillId="0" borderId="32" xfId="0" applyNumberFormat="1" applyBorder="1"/>
    <xf numFmtId="0" fontId="0" fillId="0" borderId="33" xfId="0" applyBorder="1"/>
    <xf numFmtId="0" fontId="0" fillId="0" borderId="27" xfId="0" applyBorder="1"/>
    <xf numFmtId="0" fontId="16" fillId="0" borderId="25" xfId="0" applyFont="1" applyBorder="1" applyAlignment="1">
      <alignment horizontal="center"/>
    </xf>
    <xf numFmtId="6" fontId="31" fillId="0" borderId="25" xfId="0" applyNumberFormat="1" applyFont="1" applyBorder="1"/>
    <xf numFmtId="6" fontId="31" fillId="0" borderId="26" xfId="0" applyNumberFormat="1" applyFont="1" applyBorder="1"/>
    <xf numFmtId="0" fontId="0" fillId="0" borderId="29" xfId="0" applyBorder="1"/>
    <xf numFmtId="18" fontId="33" fillId="0" borderId="17" xfId="0" applyNumberFormat="1" applyFont="1" applyBorder="1"/>
    <xf numFmtId="0" fontId="16" fillId="0" borderId="17" xfId="0" applyFont="1" applyBorder="1" applyAlignment="1">
      <alignment horizontal="center"/>
    </xf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3" builtinId="8"/>
    <cellStyle name="Incorrecto" xfId="7" builtinId="27" customBuiltin="1"/>
    <cellStyle name="Moneda [0]" xfId="42" builtinId="7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69">
    <dxf>
      <font>
        <color theme="0"/>
      </font>
      <fill>
        <patternFill>
          <bgColor rgb="FF0432FF"/>
        </patternFill>
      </fill>
    </dxf>
    <dxf>
      <font>
        <color theme="1"/>
      </font>
      <fill>
        <patternFill>
          <bgColor theme="5"/>
        </patternFill>
      </fill>
    </dxf>
    <dxf>
      <font>
        <color theme="0"/>
      </font>
      <fill>
        <patternFill>
          <bgColor rgb="FFFF0000"/>
        </patternFill>
      </fill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0" formatCode="@"/>
    </dxf>
    <dxf>
      <numFmt numFmtId="30" formatCode="@"/>
    </dxf>
    <dxf>
      <numFmt numFmtId="21" formatCode="d\-mmm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21" formatCode="d\-m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164" formatCode="dddd/dd/mm/yy"/>
    </dxf>
    <dxf>
      <numFmt numFmtId="164" formatCode="dddd/dd/mm/yy"/>
    </dxf>
    <dxf>
      <numFmt numFmtId="164" formatCode="dddd/dd/mm/yy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0" formatCode="&quot;$&quot;#,##0;[Red]\-&quot;$&quot;#,##0"/>
    </dxf>
    <dxf>
      <numFmt numFmtId="21" formatCode="d\-mmm"/>
    </dxf>
    <dxf>
      <numFmt numFmtId="21" formatCode="d\-mmm"/>
    </dxf>
    <dxf>
      <numFmt numFmtId="10" formatCode="&quot;$&quot;#,##0;[Red]\-&quot;$&quot;#,##0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numFmt numFmtId="3" formatCode="#,##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0"/>
        <name val="Helvetica"/>
        <family val="2"/>
        <scheme val="none"/>
      </font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</dxfs>
  <tableStyles count="0" defaultTableStyle="TableStyleMedium2" defaultPivotStyle="PivotStyleLight16"/>
  <colors>
    <mruColors>
      <color rgb="FF0432FF"/>
      <color rgb="FF00FB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microsoft.com/office/2007/relationships/slicerCache" Target="slicerCaches/slicerCache3.xml"/><Relationship Id="rId26" Type="http://schemas.microsoft.com/office/2007/relationships/slicerCache" Target="slicerCaches/slicerCache11.xml"/><Relationship Id="rId3" Type="http://schemas.openxmlformats.org/officeDocument/2006/relationships/worksheet" Target="worksheets/sheet3.xml"/><Relationship Id="rId21" Type="http://schemas.microsoft.com/office/2007/relationships/slicerCache" Target="slicerCaches/slicerCache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5" Type="http://schemas.microsoft.com/office/2007/relationships/slicerCache" Target="slicerCaches/slicerCache10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microsoft.com/office/2007/relationships/slicerCache" Target="slicerCaches/slicerCache5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9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microsoft.com/office/2007/relationships/slicerCache" Target="slicerCaches/slicerCache8.xml"/><Relationship Id="rId28" Type="http://schemas.microsoft.com/office/2007/relationships/slicerCache" Target="slicerCaches/slicerCache13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4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microsoft.com/office/2007/relationships/slicerCache" Target="slicerCaches/slicerCache7.xml"/><Relationship Id="rId27" Type="http://schemas.microsoft.com/office/2007/relationships/slicerCache" Target="slicerCaches/slicerCache12.xml"/><Relationship Id="rId30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251091</xdr:colOff>
      <xdr:row>11</xdr:row>
      <xdr:rowOff>39185</xdr:rowOff>
    </xdr:from>
    <xdr:to>
      <xdr:col>17</xdr:col>
      <xdr:colOff>536316</xdr:colOff>
      <xdr:row>20</xdr:row>
      <xdr:rowOff>149889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43D69178-9984-345D-EA92-5D96B9C84CAB}"/>
            </a:ext>
          </a:extLst>
        </xdr:cNvPr>
        <xdr:cNvGrpSpPr/>
      </xdr:nvGrpSpPr>
      <xdr:grpSpPr>
        <a:xfrm>
          <a:off x="15364091" y="1994985"/>
          <a:ext cx="5479525" cy="1710904"/>
          <a:chOff x="8315591" y="1994985"/>
          <a:chExt cx="4476225" cy="1710904"/>
        </a:xfrm>
      </xdr:grpSpPr>
      <xdr:sp macro="" textlink="">
        <xdr:nvSpPr>
          <xdr:cNvPr id="2" name="Rectángulo 1">
            <a:extLst>
              <a:ext uri="{FF2B5EF4-FFF2-40B4-BE49-F238E27FC236}">
                <a16:creationId xmlns:a16="http://schemas.microsoft.com/office/drawing/2014/main" id="{9D26EB43-1D70-E5F8-386D-1F09A8370C81}"/>
              </a:ext>
            </a:extLst>
          </xdr:cNvPr>
          <xdr:cNvSpPr/>
        </xdr:nvSpPr>
        <xdr:spPr>
          <a:xfrm>
            <a:off x="8315591" y="1994985"/>
            <a:ext cx="4476225" cy="146995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88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Hydrogel</a:t>
            </a:r>
          </a:p>
        </xdr:txBody>
      </xdr:sp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13D2B267-3A24-31EB-29A5-F43D1369E411}"/>
              </a:ext>
            </a:extLst>
          </xdr:cNvPr>
          <xdr:cNvSpPr/>
        </xdr:nvSpPr>
        <xdr:spPr>
          <a:xfrm>
            <a:off x="8335475" y="3112585"/>
            <a:ext cx="3141053" cy="59330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32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Screen protector</a:t>
            </a:r>
          </a:p>
        </xdr:txBody>
      </xdr:sp>
    </xdr:grpSp>
    <xdr:clientData/>
  </xdr:twoCellAnchor>
  <xdr:twoCellAnchor>
    <xdr:from>
      <xdr:col>6</xdr:col>
      <xdr:colOff>190500</xdr:colOff>
      <xdr:row>28</xdr:row>
      <xdr:rowOff>127000</xdr:rowOff>
    </xdr:from>
    <xdr:to>
      <xdr:col>15</xdr:col>
      <xdr:colOff>673100</xdr:colOff>
      <xdr:row>44</xdr:row>
      <xdr:rowOff>47554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03F59FCF-F2BB-A353-0143-F2F0FDA2D164}"/>
            </a:ext>
          </a:extLst>
        </xdr:cNvPr>
        <xdr:cNvSpPr/>
      </xdr:nvSpPr>
      <xdr:spPr>
        <a:xfrm>
          <a:off x="4711700" y="5105400"/>
          <a:ext cx="6819900" cy="2765354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s-MX" sz="88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Disponible</a:t>
          </a:r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 </a:t>
          </a:r>
        </a:p>
        <a:p>
          <a:pPr algn="ctr"/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Aqui</a:t>
          </a:r>
        </a:p>
        <a:p>
          <a:pPr algn="ctr"/>
          <a:endParaRPr lang="es-MX" sz="8800" b="1" cap="none" spc="50">
            <a:ln w="9525" cmpd="sng">
              <a:solidFill>
                <a:schemeClr val="accent1"/>
              </a:solidFill>
              <a:prstDash val="solid"/>
            </a:ln>
            <a:solidFill>
              <a:srgbClr val="70AD47">
                <a:tint val="1000"/>
              </a:srgbClr>
            </a:solidFill>
            <a:effectLst>
              <a:glow rad="38100">
                <a:schemeClr val="accent1">
                  <a:alpha val="40000"/>
                </a:schemeClr>
              </a:glow>
            </a:effectLst>
          </a:endParaRPr>
        </a:p>
      </xdr:txBody>
    </xdr:sp>
    <xdr:clientData/>
  </xdr:twoCellAnchor>
  <xdr:twoCellAnchor editAs="absolute">
    <xdr:from>
      <xdr:col>10</xdr:col>
      <xdr:colOff>317500</xdr:colOff>
      <xdr:row>61</xdr:row>
      <xdr:rowOff>0</xdr:rowOff>
    </xdr:from>
    <xdr:to>
      <xdr:col>11</xdr:col>
      <xdr:colOff>508000</xdr:colOff>
      <xdr:row>75</xdr:row>
      <xdr:rowOff>53969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Marca">
              <a:extLst>
                <a:ext uri="{FF2B5EF4-FFF2-40B4-BE49-F238E27FC236}">
                  <a16:creationId xmlns:a16="http://schemas.microsoft.com/office/drawing/2014/main" id="{57DA4AFE-B1C4-51F6-7041-1D448FEEF92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arc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92200" y="108458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51</xdr:row>
      <xdr:rowOff>19667</xdr:rowOff>
    </xdr:from>
    <xdr:to>
      <xdr:col>5</xdr:col>
      <xdr:colOff>61370</xdr:colOff>
      <xdr:row>81</xdr:row>
      <xdr:rowOff>167439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tegory_Id">
              <a:extLst>
                <a:ext uri="{FF2B5EF4-FFF2-40B4-BE49-F238E27FC236}">
                  <a16:creationId xmlns:a16="http://schemas.microsoft.com/office/drawing/2014/main" id="{8056C3DE-801F-0891-59F1-E51210F134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406624"/>
              <a:ext cx="5380645" cy="570632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0</xdr:row>
      <xdr:rowOff>0</xdr:rowOff>
    </xdr:from>
    <xdr:to>
      <xdr:col>17</xdr:col>
      <xdr:colOff>0</xdr:colOff>
      <xdr:row>13</xdr:row>
      <xdr:rowOff>127000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erencia 1">
              <a:extLst>
                <a:ext uri="{FF2B5EF4-FFF2-40B4-BE49-F238E27FC236}">
                  <a16:creationId xmlns:a16="http://schemas.microsoft.com/office/drawing/2014/main" id="{FD0CCC8A-9DED-2DDC-5725-C3462B7E0B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erenc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49000" y="0"/>
              <a:ext cx="2095500" cy="1003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0</xdr:colOff>
      <xdr:row>0</xdr:row>
      <xdr:rowOff>0</xdr:rowOff>
    </xdr:from>
    <xdr:to>
      <xdr:col>14</xdr:col>
      <xdr:colOff>12700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Imei 1">
              <a:extLst>
                <a:ext uri="{FF2B5EF4-FFF2-40B4-BE49-F238E27FC236}">
                  <a16:creationId xmlns:a16="http://schemas.microsoft.com/office/drawing/2014/main" id="{488274B7-0BF6-6BE6-600C-56B8E98EE8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mei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53500" y="0"/>
              <a:ext cx="21082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660400</xdr:colOff>
      <xdr:row>0</xdr:row>
      <xdr:rowOff>38100</xdr:rowOff>
    </xdr:from>
    <xdr:to>
      <xdr:col>24</xdr:col>
      <xdr:colOff>571500</xdr:colOff>
      <xdr:row>13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ategory_Id 1">
              <a:extLst>
                <a:ext uri="{FF2B5EF4-FFF2-40B4-BE49-F238E27FC236}">
                  <a16:creationId xmlns:a16="http://schemas.microsoft.com/office/drawing/2014/main" id="{2423BE53-2A7D-9D8C-EB4A-197C8CCAC4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09800" y="38100"/>
              <a:ext cx="59055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12700</xdr:colOff>
      <xdr:row>0</xdr:row>
      <xdr:rowOff>25400</xdr:rowOff>
    </xdr:from>
    <xdr:to>
      <xdr:col>16</xdr:col>
      <xdr:colOff>673100</xdr:colOff>
      <xdr:row>44</xdr:row>
      <xdr:rowOff>50800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">
              <a:extLst>
                <a:ext uri="{FF2B5EF4-FFF2-40B4-BE49-F238E27FC236}">
                  <a16:creationId xmlns:a16="http://schemas.microsoft.com/office/drawing/2014/main" id="{5C6237D8-4BA1-DFF7-AE2E-0175FFB6F6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22100" y="25400"/>
              <a:ext cx="3657600" cy="548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579903</xdr:colOff>
      <xdr:row>0</xdr:row>
      <xdr:rowOff>0</xdr:rowOff>
    </xdr:from>
    <xdr:to>
      <xdr:col>12</xdr:col>
      <xdr:colOff>4298</xdr:colOff>
      <xdr:row>18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Brand">
              <a:extLst>
                <a:ext uri="{FF2B5EF4-FFF2-40B4-BE49-F238E27FC236}">
                  <a16:creationId xmlns:a16="http://schemas.microsoft.com/office/drawing/2014/main" id="{23F93DDE-C503-AE63-4DC0-895A2FC313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93503" y="0"/>
              <a:ext cx="3920195" cy="3352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50800</xdr:colOff>
      <xdr:row>0</xdr:row>
      <xdr:rowOff>165100</xdr:rowOff>
    </xdr:from>
    <xdr:to>
      <xdr:col>16</xdr:col>
      <xdr:colOff>596900</xdr:colOff>
      <xdr:row>14</xdr:row>
      <xdr:rowOff>104769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1">
              <a:extLst>
                <a:ext uri="{FF2B5EF4-FFF2-40B4-BE49-F238E27FC236}">
                  <a16:creationId xmlns:a16="http://schemas.microsoft.com/office/drawing/2014/main" id="{D8290CC9-66FA-76D9-DDA7-224B544ECF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45900" y="165100"/>
              <a:ext cx="26416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2">
              <a:extLst>
                <a:ext uri="{FF2B5EF4-FFF2-40B4-BE49-F238E27FC236}">
                  <a16:creationId xmlns:a16="http://schemas.microsoft.com/office/drawing/2014/main" id="{0D5823CB-97BC-F87A-4FFF-039C7E02A1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0</xdr:colOff>
      <xdr:row>0</xdr:row>
      <xdr:rowOff>0</xdr:rowOff>
    </xdr:from>
    <xdr:to>
      <xdr:col>12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1">
              <a:extLst>
                <a:ext uri="{FF2B5EF4-FFF2-40B4-BE49-F238E27FC236}">
                  <a16:creationId xmlns:a16="http://schemas.microsoft.com/office/drawing/2014/main" id="{EF10E569-5992-C4CB-813E-408D629B76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041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622300</xdr:colOff>
      <xdr:row>2</xdr:row>
      <xdr:rowOff>25400</xdr:rowOff>
    </xdr:from>
    <xdr:to>
      <xdr:col>16</xdr:col>
      <xdr:colOff>355600</xdr:colOff>
      <xdr:row>15</xdr:row>
      <xdr:rowOff>142869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2">
              <a:extLst>
                <a:ext uri="{FF2B5EF4-FFF2-40B4-BE49-F238E27FC236}">
                  <a16:creationId xmlns:a16="http://schemas.microsoft.com/office/drawing/2014/main" id="{D8D1B141-9C13-1F43-A450-39E1D95E6A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95100" y="3810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4">
              <a:extLst>
                <a:ext uri="{FF2B5EF4-FFF2-40B4-BE49-F238E27FC236}">
                  <a16:creationId xmlns:a16="http://schemas.microsoft.com/office/drawing/2014/main" id="{0FCCCEEE-A3DD-5942-BA61-9FFA8290D8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0</xdr:colOff>
      <xdr:row>0</xdr:row>
      <xdr:rowOff>0</xdr:rowOff>
    </xdr:from>
    <xdr:to>
      <xdr:col>13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2">
              <a:extLst>
                <a:ext uri="{FF2B5EF4-FFF2-40B4-BE49-F238E27FC236}">
                  <a16:creationId xmlns:a16="http://schemas.microsoft.com/office/drawing/2014/main" id="{579786DD-562D-B5E6-CE23-9E9ACED369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183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18.89653125" createdVersion="8" refreshedVersion="8" minRefreshableVersion="3" recordCount="93" xr:uid="{D6226646-B668-F44C-A406-C5AB4FFE3143}">
  <cacheSource type="worksheet">
    <worksheetSource name="Tabla3"/>
  </cacheSource>
  <cacheFields count="9">
    <cacheField name="id" numFmtId="0">
      <sharedItems containsSemiMixedTypes="0" containsString="0" containsNumber="1" containsInteger="1" minValue="1" maxValue="93"/>
    </cacheField>
    <cacheField name="Item" numFmtId="0">
      <sharedItems count="23">
        <s v="Compra"/>
        <s v="Pacha"/>
        <s v="Marco"/>
        <s v="Tapa"/>
        <s v="Flex huella"/>
        <s v="Logica de Carga"/>
        <s v="Forro Diseños"/>
        <s v="Cargador"/>
        <s v="Silicone Case"/>
        <s v="Bandeja Sim"/>
        <s v="Visor"/>
        <s v="Venta"/>
        <s v="Vidrio Sencillo"/>
        <s v="Visor Camara"/>
        <s v="Manos libres"/>
        <s v="Vidrio Templado"/>
        <s v="Huella"/>
        <s v="Bateria"/>
        <s v="Forro"/>
        <s v="Flex Power"/>
        <s v="Auricular"/>
        <s v="Tactil"/>
        <s v="Simcard"/>
      </sharedItems>
    </cacheField>
    <cacheField name="Fecha Compra" numFmtId="16">
      <sharedItems containsSemiMixedTypes="0" containsNonDate="0" containsDate="1" containsString="0" minDate="2022-07-15T00:00:00" maxDate="2023-06-29T00:00:00"/>
    </cacheField>
    <cacheField name="Referencia" numFmtId="0">
      <sharedItems count="18">
        <s v="Psmart 2019"/>
        <s v="A31"/>
        <s v="Moto g20"/>
        <s v="J6 Plus"/>
        <s v="Moto E4 Plus"/>
        <s v="Note 6 Pro"/>
        <s v="Reno 5 Lite"/>
        <s v="Moto G9 Play"/>
        <s v="J2 Core"/>
        <s v="Moto G22"/>
        <s v="Moto E6 Play"/>
        <s v="J5"/>
        <s v="Moto G5"/>
        <s v="Mate 7"/>
        <s v="J2 Prime"/>
        <s v="Moto G8 Plus"/>
        <s v="Y5 II"/>
        <s v="A03 Core"/>
      </sharedItems>
    </cacheField>
    <cacheField name="Marca" numFmtId="0">
      <sharedItems/>
    </cacheField>
    <cacheField name="Imei" numFmtId="49">
      <sharedItems containsBlank="1" count="14">
        <s v="861677041806970"/>
        <s v="355395111914052"/>
        <s v="356544990717214"/>
        <s v="351756100943655"/>
        <s v="359554082804553"/>
        <s v="869804031955854"/>
        <s v="863351052192351"/>
        <s v="355531116187266"/>
        <s v="351703112489079"/>
        <s v="359694275197041"/>
        <m/>
        <s v="358208088228538"/>
        <s v="357207102673159"/>
        <s v="363532032153817"/>
      </sharedItems>
    </cacheField>
    <cacheField name="Imei 2" numFmtId="49">
      <sharedItems containsBlank="1"/>
    </cacheField>
    <cacheField name="Valor" numFmtId="0">
      <sharedItems containsSemiMixedTypes="0" containsString="0" containsNumber="1" containsInteger="1" minValue="0" maxValue="450000"/>
    </cacheField>
    <cacheField name="SUB" numFmtId="0">
      <sharedItems containsSemiMixedTypes="0" containsString="0" containsNumber="1" containsInteger="1" minValue="-125000" maxValue="450000"/>
    </cacheField>
  </cacheFields>
  <extLst>
    <ext xmlns:x14="http://schemas.microsoft.com/office/spreadsheetml/2009/9/main" uri="{725AE2AE-9491-48be-B2B4-4EB974FC3084}">
      <x14:pivotCacheDefinition pivotCacheId="182736206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18.896532523147" createdVersion="8" refreshedVersion="8" minRefreshableVersion="3" recordCount="11986" xr:uid="{D2A7B913-B5B3-A444-A018-8926239F2C81}">
  <cacheSource type="worksheet">
    <worksheetSource name="Tabla1"/>
  </cacheSource>
  <cacheFields count="19">
    <cacheField name="id_merc" numFmtId="0">
      <sharedItems containsSemiMixedTypes="0" containsString="0" containsNumber="1" containsInteger="1" minValue="1" maxValue="11932"/>
    </cacheField>
    <cacheField name="Date" numFmtId="16">
      <sharedItems containsSemiMixedTypes="0" containsNonDate="0" containsDate="1" containsString="0" minDate="2022-03-16T00:00:00" maxDate="2023-07-12T00:00:00" count="411">
        <d v="2022-05-22T00:00:00"/>
        <d v="2022-05-28T00:00:00"/>
        <d v="2022-05-31T00:00:00"/>
        <d v="2022-05-27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2-03-16T00:00:00" u="1"/>
      </sharedItems>
    </cacheField>
    <cacheField name="Mov" numFmtId="0">
      <sharedItems containsBlank="1" count="4">
        <s v="CMP"/>
        <s v="VNT"/>
        <s v="CMPL"/>
        <m u="1"/>
      </sharedItems>
    </cacheField>
    <cacheField name="Cliente/Proveedor" numFmtId="0">
      <sharedItems containsBlank="1" count="188">
        <s v="SmartPlus"/>
        <s v="Sebastian LC17"/>
        <s v="Valuntech 60"/>
        <s v="Rubiani"/>
        <s v="JOMA"/>
        <s v="Ovidio"/>
        <s v="AtrasPR"/>
        <s v="Miguel Murano"/>
        <s v="Regular"/>
        <s v="Juan David Sanchez"/>
        <s v="Juan Gallegos"/>
        <s v="Alexa Panda"/>
        <s v="Wiliam Broster"/>
        <s v="Stella Lizarazo"/>
        <s v="Luz Mery"/>
        <s v="Armando Rodriguez"/>
        <s v="Lucho Arepas"/>
        <s v="Chica Broadster"/>
        <s v="Carlos Ramirez"/>
        <s v="PR 95"/>
        <s v="Jose Cuervo"/>
        <s v="Almejis"/>
        <s v="Yarlot Cuervo"/>
        <s v="Claro"/>
        <s v="Movistar"/>
        <s v="Iraides Romero"/>
        <s v="Nilsa"/>
        <s v="Controles"/>
        <s v="Shop Service"/>
        <s v="El Huracan"/>
        <s v="Esposa Lucho Arepas"/>
        <s v="Tigo"/>
        <s v="Cristian Rubio"/>
        <s v="El Surtidor"/>
        <s v="Yobani Martinez"/>
        <s v="Migdalia Lizarazo"/>
        <s v="Valery Cuervo"/>
        <s v="Armando Lizarazo"/>
        <s v="Pushina"/>
        <s v="Novio Jenny"/>
        <s v="Jonathan Broadster"/>
        <s v="Americano"/>
        <s v="Yolima Tecno One"/>
        <s v="VJ Accesorios"/>
        <s v="Batri Mundotech"/>
        <s v="WOM"/>
        <s v="Container"/>
        <s v="Exhibelo"/>
        <s v="Jinet Albornoz"/>
        <s v="Blanca Ramirez"/>
        <s v="Duvan"/>
        <s v="Andres Capital"/>
        <s v="Comprando Ando"/>
        <s v="Jorge Mercado"/>
        <s v="Ferreteria Frente"/>
        <s v="Luisa Martinez"/>
        <s v="Vidrios Centro"/>
        <s v="Andres Ramirez"/>
        <s v="Angie Alvarez"/>
        <s v="Dream Games"/>
        <s v="Jefferson Ferrer"/>
        <s v="Alejandra Acosta"/>
        <s v="David Duran"/>
        <s v="Punto 13"/>
        <s v="EKADY"/>
        <s v="Patricia"/>
        <s v="Alfredo Lizarazo"/>
        <s v="Bold"/>
        <s v="Obrera"/>
        <s v="yineth obrera"/>
        <s v="Vanessa Castillo"/>
        <s v="Sarai Pineda"/>
        <s v="VPG Sas"/>
        <s v="Alfonso Quevedo"/>
        <s v="Mafe Segura"/>
        <s v="Jonathan"/>
        <s v="Doris Bermudez"/>
        <s v="Duque Cell"/>
        <s v="Gama Case"/>
        <s v="L&amp;M"/>
        <s v="Bryan"/>
        <s v="Jesus Lizarazo"/>
        <s v="David Ramirez"/>
        <s v="Mariela Sanabria"/>
        <s v="Hernando Piñeros"/>
        <s v="Yolanda Cuevas"/>
        <s v="Stella Moreno"/>
        <s v="Memorias Musica"/>
        <s v="Raco"/>
        <s v="FerreHerrajes"/>
        <s v="Chucho"/>
        <s v="Bryan Rocha"/>
        <s v="Juan Erazo"/>
        <s v="Chocolocell"/>
        <s v="Frente Smart Plus"/>
        <s v="Safari"/>
        <s v="Jose Broadster"/>
        <s v="Jhonatan"/>
        <s v="CB Exhibidores"/>
        <s v="VJ"/>
        <s v="Gian Flores"/>
        <s v="ALG"/>
        <s v="Brandon Suavita"/>
        <s v="Vainia"/>
        <s v="Chiwi Cell"/>
        <s v="Fabian"/>
        <s v="ARM Transformadores"/>
        <s v="Celuflex"/>
        <s v="Exterminemos"/>
        <s v="Pompas"/>
        <s v="110 Chicago"/>
        <s v="JVD"/>
        <s v="Jose Javier"/>
        <s v="Pipo Tivaquira"/>
        <s v="TYD"/>
        <s v="Ramon wuayu"/>
        <s v="Ferreteria"/>
        <s v="Global importaciones"/>
        <s v="SD Tecnology"/>
        <s v="Armando"/>
        <s v="Gemelo Broadster"/>
        <s v="Flaca Arroz Paiza"/>
        <s v="Agustincito"/>
        <s v="Fabian Tecnico"/>
        <s v="Jhon Rico"/>
        <s v="Antonio Ramirez"/>
        <s v="Cesarion"/>
        <s v="Tigers Nodo"/>
        <s v="Juan Romero"/>
        <s v="Mundial de Luces"/>
        <s v="Wiliam Broadster"/>
        <s v="Esposa Yarlot"/>
        <s v="Dollar City"/>
        <s v="Nilsa Broadster"/>
        <s v="Maile"/>
        <s v="Exibelo"/>
        <s v="Irene Lizarazo"/>
        <s v="EG Accesorios"/>
        <s v="Carlos Espitia"/>
        <s v="Ganchos"/>
        <s v="Miriam Escarpeta"/>
        <s v="Fredy Martinez"/>
        <s v="Chuco"/>
        <s v="Crespo Coste"/>
        <s v="Peter"/>
        <s v="Chicago 107"/>
        <s v="FYR Flex"/>
        <s v="Edison Ramirez"/>
        <s v="Tablets Store"/>
        <s v="Pedro Ortegon"/>
        <s v="Tecno Game"/>
        <s v="Santiago Ramirez"/>
        <s v="Ines Veloza"/>
        <s v="Karen Broadster"/>
        <s v="Celeste"/>
        <s v="Pedro Ovalle"/>
        <s v="Alexa Empanadas"/>
        <s v="Victor Nodo"/>
        <s v="German Urrego"/>
        <s v="Floriberto Lizarazo"/>
        <s v="Impuestos"/>
        <s v="Zona Movil"/>
        <s v="Chiwicell"/>
        <s v="Safary"/>
        <s v="Atlantic"/>
        <s v="Cirstian Rubio"/>
        <s v="Giovany Martinez"/>
        <s v="David"/>
        <s v="Duquecell"/>
        <s v="RX"/>
        <s v="Sombrillas 1"/>
        <s v="Librerias"/>
        <s v="David Note 11"/>
        <s v="110-Chicago"/>
        <s v="Yoyos Caracas"/>
        <s v="Lina Faca"/>
        <s v="Chicago JOMA"/>
        <s v="Michael Night"/>
        <s v="Video Juegos"/>
        <s v="Tablet Store"/>
        <s v="Vendedora Empanadas"/>
        <s v="Pilar Mora"/>
        <s v="Leidy Fernandez"/>
        <s v="Florilberto Lizarazo"/>
        <s v="Kevin Zapata"/>
        <m u="1"/>
        <s v="Yaxun" u="1"/>
        <s v="Zona in" u="1"/>
      </sharedItems>
    </cacheField>
    <cacheField name="Cant" numFmtId="0">
      <sharedItems containsSemiMixedTypes="0" containsString="0" containsNumber="1" containsInteger="1" minValue="1" maxValue="119"/>
    </cacheField>
    <cacheField name="Category_Id" numFmtId="0">
      <sharedItems containsBlank="1" count="306">
        <s v="Cables"/>
        <s v="Manos Libres"/>
        <s v="Cargadores"/>
        <s v="Baterias"/>
        <s v="Audifonos Bluethooth"/>
        <s v="Convertidores"/>
        <s v="Teclados"/>
        <s v="Tripodes"/>
        <s v="Balacas"/>
        <s v="Mouse"/>
        <s v="HolderCar"/>
        <s v="Parlantes"/>
        <s v="PaloSelfie"/>
        <s v="Adaptadores"/>
        <s v="Pilas"/>
        <s v="MultiPuertos"/>
        <s v="Antenas"/>
        <s v="PadMouse"/>
        <s v="Spliter"/>
        <s v="Router"/>
        <s v="Reproductor"/>
        <s v="Aro de Luz"/>
        <s v="Control Gamer"/>
        <s v="Guantes Gamer"/>
        <s v="Modulador"/>
        <s v="Bluethoot Car"/>
        <s v="Silicone Case"/>
        <s v="Vidrio Templado"/>
        <s v="Transferencia"/>
        <s v="Recargas"/>
        <s v="Vidrio Ceramico"/>
        <s v="Control Smart TV"/>
        <s v="Lector"/>
        <s v="Servicio Tecnico"/>
        <s v="Software"/>
        <s v="Memorias"/>
        <s v="Ceramico Antiespia"/>
        <s v="Simcard"/>
        <s v="Power Bank"/>
        <s v="Wase Case"/>
        <s v="Vidrio Camara"/>
        <s v="Pop Socket"/>
        <s v="Pago de Facturas"/>
        <s v="Control TV"/>
        <s v="Flux"/>
        <s v="Soldadura"/>
        <s v="Pin de Carga"/>
        <s v="Multitoma"/>
        <s v="Pistola Silicona"/>
        <s v="T Electrica"/>
        <s v="Tablet"/>
        <s v="Celular"/>
        <s v="Minutos"/>
        <s v="Rollo Cinta Led"/>
        <s v="Grabacion Musica"/>
        <s v="Forro Space"/>
        <s v="Case Humo"/>
        <s v="Vidrio Sencillo"/>
        <s v="TV Box"/>
        <s v="Smart Band"/>
        <s v="Smart Watch"/>
        <s v="Microfono"/>
        <s v="Soportes"/>
        <s v="Holder escritorio"/>
        <s v="Vidrio Hydrogel"/>
        <s v="Lapiz Tactil"/>
        <s v="Silicona Vidrios"/>
        <s v="Vidrios Estantes"/>
        <s v="Pad Mouse"/>
        <s v="Pila Reloj"/>
        <s v="Pila Control Alarma"/>
        <s v="Consolas"/>
        <s v="Control TDT"/>
        <s v="Sin Registro"/>
        <s v="Pilas Recargables"/>
        <s v="Datafono"/>
        <s v="Streaming"/>
        <s v="Caga y Juega"/>
        <s v="Pilas Carbon"/>
        <s v="TDT"/>
        <s v="DVD"/>
        <s v="Forro Diseños"/>
        <s v="Telefono Fijo"/>
        <s v="Forro Tablet"/>
        <s v="Pacha"/>
        <s v="Sellos de Seguridad"/>
        <s v="Auricular"/>
        <s v="Paquetes Especiales"/>
        <s v="Peliculas"/>
        <s v="Ventilador"/>
        <s v="Ganchos"/>
        <s v="Cinta de Enmascarar"/>
        <s v="Plancha"/>
        <s v="Viaje a Bogota"/>
        <s v="Linterna"/>
        <s v="Logica de Carga"/>
        <s v="Tactil"/>
        <s v="Pegante Pachas"/>
        <s v="Uniones Led"/>
        <s v="Control Luces Led"/>
        <s v="Pulsos"/>
        <s v="Forro Acrigel"/>
        <s v="Pasajes"/>
        <s v="Tapa"/>
        <s v="Visor Camara"/>
        <s v="Bateria"/>
        <s v="Caja de Timbres"/>
        <s v="Forro T Silicone"/>
        <s v="Vidrio Smart Watch"/>
        <s v="Forro Diseño Cadenas"/>
        <s v="Tercer Brazo"/>
        <s v="Punta Cautin"/>
        <s v="Dispensador"/>
        <s v="Juego"/>
        <s v="Sensor"/>
        <s v="Celuar"/>
        <s v="Marco"/>
        <s v="Capturadora"/>
        <s v="Altavoz"/>
        <s v="Flex Power"/>
        <s v="Extintor"/>
        <s v="Botiquin"/>
        <s v="Multipuerto"/>
        <s v="Forro Cover"/>
        <s v="Forro Carteras"/>
        <s v="Forro Cargador"/>
        <s v="Bacover"/>
        <s v="Forro Anillo"/>
        <s v="Portabilidad"/>
        <s v="Display"/>
        <s v="Ventosa"/>
        <s v="Bisturi"/>
        <s v="Canaleta"/>
        <s v="No se Abrio"/>
        <s v="Forro Tornasol"/>
        <s v="Boton"/>
        <s v="Forro Fino Cordon"/>
        <s v="Sin Registrar"/>
        <s v="Forro Unicolor"/>
        <s v="Forro Goma Gamuza"/>
        <s v="Laminilla"/>
        <s v="Pegante"/>
        <s v="Alcohol Isopropilico"/>
        <s v="Palo Selfie"/>
        <s v="Pin Sim"/>
        <s v="Chupas Audifonos"/>
        <s v="Huella"/>
        <s v="Consola"/>
        <s v="Luces Navidad"/>
        <s v="Flex Huella"/>
        <s v="Herramientas"/>
        <s v="instalacion"/>
        <s v="Cortina"/>
        <s v="Visor Pantalla"/>
        <s v="Bandeja de Sim"/>
        <s v="Lonchera Electrica"/>
        <s v="Lampara"/>
        <s v="Flex Principal"/>
        <s v="Cordon"/>
        <s v="Protector"/>
        <s v="Forro Audifonos"/>
        <s v="Conector"/>
        <s v="Estaño"/>
        <s v="Llavero"/>
        <s v="Forro Logos"/>
        <s v="Space Tornasool"/>
        <s v="Daviplata"/>
        <s v="Luz Led"/>
        <s v="Esencia Agua"/>
        <s v="Taser"/>
        <s v="Tableta"/>
        <s v="Humificador"/>
        <s v="Exhibidores"/>
        <s v="Muñeco"/>
        <s v="tablero Magico"/>
        <s v="Forro Armadura"/>
        <s v="Tarjeta"/>
        <s v="Mano de Obra"/>
        <s v="Tortuga"/>
        <s v="Patineta"/>
        <s v="Cd Musica"/>
        <s v="Forro "/>
        <s v="Llaveros"/>
        <s v="Tripode"/>
        <s v="Cinta"/>
        <s v="Galletas"/>
        <s v="Soporte"/>
        <s v="Baquella"/>
        <s v="Malla"/>
        <s v="Forro Cartera"/>
        <s v="Car holder"/>
        <s v="Antena"/>
        <s v="CD MP3"/>
        <s v="Sin Ventas"/>
        <s v="Forro Lujo"/>
        <s v="Pasta Soldadura"/>
        <s v="Cinta doble fas"/>
        <s v="Timbre"/>
        <s v="Webcam"/>
        <s v="Esencia"/>
        <s v="Botilito"/>
        <s v="Lapiz Optico"/>
        <s v="Estabilizador"/>
        <s v="Boton Home"/>
        <s v="Controlador Luz Led"/>
        <s v="Quita Motas"/>
        <s v="Vidrio Tablet"/>
        <s v="Vidrio Tortuga"/>
        <s v="Videojuegos"/>
        <s v="Unidad DVD"/>
        <s v="Forro Borde Color"/>
        <s v="Forro PC"/>
        <s v="Forro Universal"/>
        <s v="Hidrogel"/>
        <s v="Forro Teclado"/>
        <s v="Forro Cadena"/>
        <s v="Televisor"/>
        <s v="Camaras"/>
        <s v="Patillera"/>
        <s v="Depilador"/>
        <s v="Secador"/>
        <s v="Monederos"/>
        <s v="Forro Piedras"/>
        <s v="Forro Gamuza"/>
        <s v="Forro Cordon"/>
        <s v="Forro Relieve"/>
        <s v="Vidrio Blindado"/>
        <s v="Pulso"/>
        <s v="Anunciador"/>
        <s v="Mini Wafflera"/>
        <s v="Camara"/>
        <s v="Barbera"/>
        <s v="Calculadora"/>
        <s v="Botones"/>
        <s v="Smartphone"/>
        <s v="ST Tactil"/>
        <s v="ST Visor"/>
        <s v="Facturero"/>
        <s v="Impuestos"/>
        <s v="Obturador"/>
        <s v="Microscipio"/>
        <s v="Visor"/>
        <s v="Tapete"/>
        <s v="Hilo"/>
        <s v="Fuente"/>
        <s v="Pinza"/>
        <s v="Convertidosr"/>
        <s v="Hydrogel"/>
        <s v="Masajeador"/>
        <s v="Filtro de Agua"/>
        <s v="Video Juegos"/>
        <s v="Vitrina"/>
        <s v="Boton Power"/>
        <s v="Carro"/>
        <s v="Cepillo"/>
        <s v="Rizador"/>
        <s v="Faja"/>
        <s v="Toalla"/>
        <s v="Cinta Neoflex"/>
        <s v="Control DVD"/>
        <s v="Control TV Box"/>
        <s v="Bascula"/>
        <s v="Bandeja de Simcard"/>
        <s v="Forro Tableta"/>
        <s v="Tablero Publicidad"/>
        <s v="Destornillador"/>
        <s v="Tetera"/>
        <s v="Sierra"/>
        <s v="Bombillo"/>
        <s v="Vidrio Antiespia"/>
        <s v="Flex de Power"/>
        <s v="Taza Mezcladora"/>
        <s v="Libros"/>
        <s v="Radios"/>
        <s v="Forro iBest"/>
        <s v="Convertidor"/>
        <s v="Forro Polig"/>
        <s v="Manguera Safe"/>
        <s v="Pompones Cadena"/>
        <s v="Forro Humo"/>
        <s v="Bandeja Sim"/>
        <s v="Pines Space"/>
        <s v="Botones Volumen"/>
        <s v="Pines de Carga"/>
        <s v="Impresiones"/>
        <s v="Hydrogel Diseño"/>
        <s v="Forros"/>
        <s v="Cleaner"/>
        <s v="Comision Tigo"/>
        <s v="Rasuradora" u="1"/>
        <m u="1"/>
        <s v="Generico" u="1"/>
        <s v="Logioca der Carga" u="1"/>
        <s v="Servicios" u="1"/>
        <s v="Sopotes" u="1"/>
        <s v="Patillers" u="1"/>
        <s v="Impresión" u="1"/>
        <s v="A" u="1"/>
        <s v="Cortadora Hydrogel" u="1"/>
        <s v="Cargador" u="1"/>
        <s v="Pila Telefonica" u="1"/>
        <s v="CD" u="1"/>
        <s v="Extencion" u="1"/>
        <s v="Microfonos" u="1"/>
        <s v="Powerbank" u="1"/>
        <s v="Logica der Carga" u="1"/>
      </sharedItems>
    </cacheField>
    <cacheField name="Brand" numFmtId="0">
      <sharedItems containsBlank="1" count="219">
        <s v="Smart Plus"/>
        <s v="Samsung"/>
        <s v="Huawei"/>
        <s v="Nokia"/>
        <s v="Apple"/>
        <s v="Ramitech"/>
        <s v="Generico"/>
        <s v="Belkin"/>
        <s v="OCZU"/>
        <s v="Jedel"/>
        <s v="Pronix"/>
        <s v="Asus"/>
        <s v="Beston"/>
        <s v="Pix-Link"/>
        <s v="MY"/>
        <s v="IVON"/>
        <s v="Wit"/>
        <s v="Seisa"/>
        <s v="Universal"/>
        <s v="GTS"/>
        <s v="KTX"/>
        <s v="Sonivox"/>
        <s v="Platinum"/>
        <s v="JOMA"/>
        <s v="KR"/>
        <s v="Sony"/>
        <s v="Microsoft"/>
        <s v="Batri"/>
        <s v="Xiaomi"/>
        <s v="Motorola"/>
        <s v="Nequi"/>
        <s v="KTS"/>
        <s v="Claro"/>
        <s v="Backlit"/>
        <s v="Movistar"/>
        <s v="OPPO"/>
        <s v="Kingstone"/>
        <s v="Tigo"/>
        <s v="Gas"/>
        <s v="MZDF"/>
        <s v="Yaxun"/>
        <s v="Vivo"/>
        <s v="Go"/>
        <s v="CCE"/>
        <s v="Luz"/>
        <s v="Regular"/>
        <s v="Realme"/>
        <s v="Digo"/>
        <s v="Varios"/>
        <s v="unicornio"/>
        <s v="Wom"/>
        <s v="CAT"/>
        <s v="LG"/>
        <s v="Newst"/>
        <s v="T95"/>
        <s v="ZTE"/>
        <s v="Newtech"/>
        <s v="Kalio"/>
        <s v="U19"/>
        <s v="Éxito"/>
        <s v="Virgin"/>
        <s v="Go Pro"/>
        <s v="Apro9"/>
        <s v="Honor"/>
        <s v="Jertech"/>
        <s v="Linx"/>
        <s v="Skiny"/>
        <s v="Nintendo"/>
        <s v="BOSE"/>
        <s v="Naisu"/>
        <s v="Free Fire"/>
        <s v="Corn"/>
        <s v="Sin Registro"/>
        <s v="Kalley"/>
        <s v="Shipadoo"/>
        <s v="Seguro"/>
        <s v="Bold"/>
        <s v="Netflix"/>
        <s v="ZSN"/>
        <s v="Rinocell"/>
        <s v="Parlante"/>
        <s v="NIA"/>
        <s v="Top Sonic"/>
        <s v="Sup"/>
        <s v="Disney"/>
        <s v="Krip"/>
        <s v="JR"/>
        <s v="X3"/>
        <s v="KX"/>
        <s v="Musica"/>
        <s v="Smar Watch"/>
        <s v="DXG"/>
        <s v="Vidvie"/>
        <s v="Harvic"/>
        <s v="DGX"/>
        <s v="CH-joma"/>
        <s v="Ironbat"/>
        <s v="JOC"/>
        <s v="Cooling Pad"/>
        <s v="Quality"/>
        <s v="Buzzligthgear"/>
        <s v="Nuevos Vengadores"/>
        <s v="Aris"/>
        <s v="JBK"/>
        <s v="BAKU"/>
        <s v="Comision"/>
        <s v="P&amp;P"/>
        <s v="Mai-Tech"/>
        <s v="Pasajes"/>
        <s v="MXQ"/>
        <s v="Tecno"/>
        <s v="Peliculas"/>
        <s v="Surtidos"/>
        <s v="YY"/>
        <s v="Allison"/>
        <s v="M1"/>
        <s v="T&amp;G"/>
        <s v="Sofisa"/>
        <s v="Sont"/>
        <s v="KXT"/>
        <s v="Lenovo"/>
        <s v="Krono"/>
        <s v="BLU"/>
        <s v="Lector"/>
        <s v="Weibo"/>
        <s v="Extintor"/>
        <s v="Botiquin"/>
        <s v="L&amp;M"/>
        <s v="Chino"/>
        <s v="Wolky"/>
        <s v="Karmabeo"/>
        <s v="Boat"/>
        <s v="HP"/>
        <s v="Sunchine"/>
        <s v="Tigers"/>
        <s v="Vivo "/>
        <s v="Redmi"/>
        <s v="Amazon"/>
        <s v="Wedy"/>
        <s v="3M"/>
        <s v="Alcatel"/>
        <s v="Videos"/>
        <s v="JBL"/>
        <s v="Toshiba"/>
        <s v="Direct TV"/>
        <s v="Caterpillar"/>
        <s v="CMiK"/>
        <s v="QYS"/>
        <s v="BK"/>
        <s v="ETB"/>
        <s v="HK"/>
        <s v="VS"/>
        <s v="Speak"/>
        <s v="IPAKY"/>
        <s v="KP"/>
        <s v="OSSTEAM"/>
        <s v="GW"/>
        <s v="Sin Ventas"/>
        <s v="Hyundai"/>
        <s v="Infinix"/>
        <s v="Lampice"/>
        <s v="Xioami"/>
        <s v="Flas Mobile"/>
        <s v="Kinow"/>
        <s v="Imaxon"/>
        <s v="CBE"/>
        <s v="Sandisk"/>
        <s v="VSR"/>
        <s v="Acer"/>
        <s v="ONIKUMA"/>
        <s v="ST"/>
        <s v="SK"/>
        <s v="Babyliss"/>
        <s v="Remington"/>
        <s v="Geemy"/>
        <s v="Flawless"/>
        <s v="NOVA"/>
        <s v="Casio"/>
        <s v="ProGemei"/>
        <s v="MS"/>
        <s v="ZW"/>
        <s v="Impuestos"/>
        <s v="Kaisi"/>
        <s v="Youtool"/>
        <s v="Wood "/>
        <s v="Gemasound"/>
        <s v="Sugon"/>
        <s v="Moxom"/>
        <s v="Tmax"/>
        <s v="Zona Movil"/>
        <s v="Iconic"/>
        <s v="LZ"/>
        <s v="Bluray"/>
        <s v="DVD"/>
        <s v="LK"/>
        <s v="SOLO"/>
        <s v="Freefire"/>
        <s v="Hammer"/>
        <s v="Gemmy"/>
        <s v="Arris"/>
        <s v="ST3"/>
        <s v="Autoayuda"/>
        <s v="Baofeng"/>
        <s v="Nefos"/>
        <s v="KG"/>
        <s v="Zona In"/>
        <s v="SR"/>
        <s v="Bass"/>
        <s v="WS"/>
        <s v="Marsahall"/>
        <s v="No se abrio"/>
        <s v="Yoyos"/>
        <m/>
        <s v="AOAS"/>
        <s v="VGR"/>
        <s v="GM"/>
        <s v="KK"/>
        <s v="PLUG"/>
        <s v="TYG"/>
      </sharedItems>
    </cacheField>
    <cacheField name="Ref" numFmtId="0">
      <sharedItems containsMixedTypes="1" containsNumber="1" containsInteger="1" minValue="257" maxValue="7711" count="2467" longText="1">
        <s v="SMP-C1V"/>
        <s v="SMP-C1T"/>
        <s v="Bolsa"/>
        <s v="SM-S8"/>
        <s v="Travel 25w"/>
        <s v="HW-059200"/>
        <s v="SM-J7"/>
        <s v="Bl4C"/>
        <s v="i12VC"/>
        <s v="i12B"/>
        <s v="i12N"/>
        <s v="i12AC"/>
        <s v="i12G"/>
        <s v="Ligthning-Jack"/>
        <s v="M55 5w"/>
        <s v="RAM-TB6"/>
        <s v="TJ-808"/>
        <s v="RG-1017RB"/>
        <s v="TJ-818"/>
        <s v="T13"/>
        <s v="i12R"/>
        <s v="i12AO"/>
        <s v="CAR-301-1V"/>
        <s v="CAR-301-1T"/>
        <s v="TRIPOD3110"/>
        <s v="OZ-8809BT-R"/>
        <s v="OZ-8809BT-N"/>
        <s v="OZ-868BT-A"/>
        <s v="OZ-868BT-R"/>
        <s v="OZ-2815"/>
        <s v="TB220"/>
        <s v="S1"/>
        <s v="MO16"/>
        <s v="PataG"/>
        <s v="HT-208"/>
        <s v="NIXH-15"/>
        <s v="GS-M011 Espejo"/>
        <s v="HOLD-215"/>
        <s v="XWJ-1802"/>
        <s v="SELFISTICK"/>
        <s v="RMB-89"/>
        <s v="Split Y 2-1 y 1-2"/>
        <s v="Plug a Plug 1.5 m"/>
        <s v="Plug a Plug Sencillo"/>
        <s v="Split 2 Audifonos"/>
        <s v="X-3 X2"/>
        <s v="HDMI 5m"/>
        <s v="HDMI 1.5"/>
        <s v="OTG TC"/>
        <s v="AA Carbon"/>
        <s v="HUB switch luces"/>
        <s v="wifi 2.0"/>
        <s v="WIFI larga"/>
        <s v="Wifi Corta"/>
        <s v="WIFI larga LV"/>
        <s v="Tarjeta Sonido 7.1"/>
        <s v="Tarjeta Sonido 5.1"/>
        <s v="OTG V8"/>
        <s v="Con taco y Notas"/>
        <s v="MY-120W PC"/>
        <s v="3x1"/>
        <s v="2x1"/>
        <s v="2x1GameBoy"/>
        <s v="2x2"/>
        <s v="3x3"/>
        <s v="3x3 3m"/>
        <s v="Grabadora"/>
        <s v="CPU trebol Cuadrado"/>
        <s v="Ac Bafle"/>
        <s v="VGA 1.5m"/>
        <s v="VGA 3m"/>
        <s v="VGA 5m"/>
        <s v="Lan 5m"/>
        <s v="Impresora 1.2m"/>
        <s v="Ext USB 1.5m"/>
        <s v="Ext USB 3m"/>
        <s v="Pluying IVON"/>
        <s v="Pluying Sam"/>
        <s v="Combo WIT"/>
        <s v="SEISA gen"/>
        <s v="Bahia Sencilla"/>
        <s v="MiniC Conductor"/>
        <s v="GTS-1362"/>
        <s v="KTX1271"/>
        <s v="GTS1525"/>
        <s v="KTX301"/>
        <s v="KTX1365"/>
        <s v="VSR1437"/>
        <s v="PL8000"/>
        <s v="GTS1248"/>
        <s v="Pequeño Bafle"/>
        <s v="Grande Bafle"/>
        <s v="Spliter 1x4 HDMI"/>
        <s v="Spliter 1x2 HDMI"/>
        <s v="LV-AC09"/>
        <s v="MP3 Pantalla"/>
        <s v="MP3 Sencillo"/>
        <s v="26cm"/>
        <s v="30cm"/>
        <s v="HDMI2VGA"/>
        <s v="AV2VGA"/>
        <s v="AV2HDMI"/>
        <s v="VGA2AV"/>
        <s v="HDMI2VGA+Audio"/>
        <s v="HDTV "/>
        <s v="KR9000"/>
        <s v="KR-GM103"/>
        <s v="TC-Lan"/>
        <s v="Bluethoot 5.0"/>
        <s v="PS2"/>
        <s v="Xbox Caja Negra"/>
        <s v="TDT 5m"/>
        <s v="PS4"/>
        <s v="U28"/>
        <s v="CU02 V8"/>
        <s v="CU02 TC"/>
        <s v="CU02 Ligthning"/>
        <s v="CU02 3m"/>
        <s v="Tripode Gen"/>
        <s v="Europeo"/>
        <s v="U19"/>
        <s v="Unicornio"/>
        <s v="WN-Z13"/>
        <s v="Pluying Eco"/>
        <s v="Ligthning Bolsa"/>
        <s v="USB-Lan"/>
        <s v="B2768 / B867"/>
        <s v="EO-15"/>
        <s v="Economico"/>
        <s v="B10"/>
        <s v="Note 11s-  11 4g"/>
        <s v="LAN 10m"/>
        <s v="12v 1a"/>
        <s v="Redmi note 8"/>
        <s v="Note 9s / Note 9 Pro Max"/>
        <s v="Note 10"/>
        <s v="A03s"/>
        <s v="A20 / A30"/>
        <s v="A30s / A50s"/>
        <s v="Moto E20"/>
        <s v="Moto E30/E40"/>
        <s v="A21s"/>
        <s v="A32"/>
        <s v="Y9 2019"/>
        <s v="Mi 11 Lite"/>
        <s v="Nequi"/>
        <s v="Mi 11T"/>
        <s v="Mi 11T Pro"/>
        <s v="A11 / Note 9 / Mi 11 Lite"/>
        <s v="Note 10 Pro"/>
        <s v="Redmi 10"/>
        <s v="Redmi 9 / Redmi 9C / Redmi 9a"/>
        <s v="G7 Power"/>
        <s v="G100"/>
        <s v="E6 Play"/>
        <s v="E30"/>
        <s v="G7 Plus"/>
        <s v="One Macro"/>
        <s v="One Vision"/>
        <s v="One"/>
        <s v="G9 Power"/>
        <s v="G8 Plus"/>
        <s v="G60s"/>
        <s v="G51"/>
        <s v="G10 / G20 / G30"/>
        <s v="Y6 2019"/>
        <s v="Y5 2019"/>
        <s v="Y5 2018"/>
        <s v="Y9 Prime"/>
        <s v="Y7 2019"/>
        <s v="Y8s"/>
        <s v="P20 Lite"/>
        <s v="P10 Lite"/>
        <s v="A03"/>
        <s v="A02"/>
        <s v="A13 4G"/>
        <s v="A12 / Oppo Reno 5 Lite"/>
        <s v="A03 Core"/>
        <s v="A20s"/>
        <s v="A30 / A20 / A30s / A50"/>
        <s v="A54"/>
        <s v="A15"/>
        <s v="A7 2018 / J6 Plus"/>
        <s v="A10 / Nokia 2.1"/>
        <s v="A51"/>
        <s v="J7 Prime"/>
        <s v="J2 Core"/>
        <s v="J5 Prime"/>
        <s v="J5"/>
        <s v="iph XS"/>
        <s v="iph X"/>
        <s v="iph 6"/>
        <s v="iph 7 / 8"/>
        <s v="iph 7 / 8 Plus"/>
        <s v="iph 6 Plus"/>
        <s v="iph XR / 11"/>
        <s v="iph 13 / iph 13 Pro"/>
        <s v="iph 13 pro max"/>
        <s v="iph 12"/>
        <s v="iph 11 pro max"/>
        <s v="A31"/>
        <s v="Paquetes Claro"/>
        <s v="45w TC"/>
        <s v="KR-MAX"/>
        <s v="Surtidos"/>
        <s v="X3"/>
        <s v="Gatillos Sencillos"/>
        <s v="Gatillos W11+"/>
        <s v="Keyboard"/>
        <s v="Micro"/>
        <s v="Cabezote"/>
        <s v="25W TC"/>
        <s v="Moto G50 5G"/>
        <s v="Moto E6s"/>
        <s v="Paquetes Movistar"/>
        <s v="inpods 12"/>
        <s v="FRP Y6 2019"/>
        <s v="A30"/>
        <s v="Redmi 10C"/>
        <s v="AKG M21 TC"/>
        <s v="AKG TC"/>
        <s v="Earpods"/>
        <s v="Reno 6 Lite"/>
        <s v="Y20 Y20s Y30"/>
        <s v="A52"/>
        <s v="Micro 4GB"/>
        <s v="Micro 8GB"/>
        <s v="Micro 32GB"/>
        <s v="USB 4GB"/>
        <s v="USB 8GB"/>
        <s v="USB 16GB"/>
        <s v="USB 32GB"/>
        <s v="Micro 64GB"/>
        <s v="Paquetes Tigo"/>
        <s v="Saldo Tigo"/>
        <s v="Plug 3.5 a 1/2"/>
        <s v="Pacha Moto E6s"/>
        <s v="Redmi 9a"/>
        <s v="Redmi Note 10"/>
        <s v="A22"/>
        <s v="G9 Play"/>
        <s v="A51/S20FE/Note 10"/>
        <s v="Y9 Prime 2019 / Honor 9"/>
        <s v="P20 Lite / Nova 3E"/>
        <s v="Y5 2018 / Y5P / Moto E6 Play"/>
        <s v="Y6 2019 / Y6 Prime 2019 / Y6s / Honor 8a / Y6 Pro 2019 / Moto E6s"/>
        <s v="Y6 2018"/>
        <s v="Mate 20 Lite / Nova 3 / Nova 3i / Psmart Plus"/>
        <s v="P30 Lite / P30 / Nova 4E"/>
        <s v="Psmart 2019"/>
        <s v="G31 / G41 / G71 5G"/>
        <s v="G60 / G60s / G51 5g / G4 Fusion / G200 5g /G Stylus 2022 / Edge S30"/>
        <s v="Moto G6"/>
        <s v="Moto G8 Play / Moto G8 Plus"/>
        <s v="Moto G7 Play"/>
        <s v="Moto G7 / Moto G8 Plus"/>
        <s v="Moto G9 Plus"/>
        <s v="Moto G9 Power"/>
        <s v="Moto G7 / Moto G7 Plus"/>
        <s v="Moto G6 Play / Moto E5"/>
        <s v="Moto One"/>
        <s v="Moto One Action / Moto One Vision / One Zoom / P40"/>
        <s v="Moto One Fusion Plus / Reno 2F / Reno 2Z / Realme X / Reno 6.6 / K3 / V15"/>
        <s v="Mot E5 play / Moto E5 Play Go"/>
        <s v="Moto G6 Plus"/>
        <s v="S21 FE"/>
        <s v="S21"/>
        <s v="A01 Core / M1 Core"/>
        <s v="A10s / A10 /M10 / OPPO A5s / AX 5s / A7 A7N / Realme 3 / Y90 / Y91 /Y93 / Y95 /Y97 / Redmi 8 / Redmi 8a/ U1 / Moto One Macro / A12s / X626 / OPPO A12 2020 / X627 / M01s Nokia 2.1"/>
        <s v="A12 / A42 / A70 / A90 5G / A70s"/>
        <s v="A20 s / A70"/>
        <s v="A11 / Y7p / M11"/>
        <s v="A21s / K61"/>
        <s v="A32 4G / A31 / A22 4G / M32 / M22 / F22"/>
        <s v="A20 / A30 / A30s / A50 / K50"/>
        <s v="J5 Prime / J3 / J310 / J3 2016 / J3 Pro / J5 2015 / J5 Prime 2017 /J330"/>
        <s v="J7 Prime / J7 Prime 2 / J7 2015"/>
        <s v="J2 Prime /  Galaxy Grand Prime"/>
        <s v="J5 / J5 Pro"/>
        <s v="J6 / A6"/>
        <s v="J7"/>
        <s v="J6 Plus / J4 Plus / A7 2018 / A6 Plus / J8"/>
        <s v="Iphone 13 / iphone 13 Pro"/>
        <s v="Iphone 13 Pro Max"/>
        <s v="Iphone 12 Mini"/>
        <s v="Iphone 12 Pro Max"/>
        <s v="Iphone 12 / Iphone 12 Pro"/>
        <s v="Iphone X / Iphone Xs / Iphone 11 Pro"/>
        <s v="Iphone XS Max / Iphone 11 Pro Max"/>
        <s v="Iphone XR / Iphone 11"/>
        <s v="Iphone 6 / Iphone 7 / iphone 8"/>
        <s v="Note 11 pro"/>
        <s v="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"/>
        <s v="Note 10 / A51 / A52 / S20 FE / Note 10s"/>
        <s v="Redmi 10 / Realme K40 Gaming / Poco M3 Pro / Poco F3 GT / Honor X20 FE"/>
        <s v="Note 9c / Redmi 9a"/>
        <s v="Note 9s / A71 / Poco X3 / A71 / A81 / S10 Lite / Note 10 Lite / Poco M2 Pro / M51 / Poco X3 NFC"/>
        <s v="Redmi Note 9"/>
        <s v="Note 7"/>
        <s v="Note 8 Pro / Note 9T / Poco M3"/>
        <s v="Simcard Claro"/>
        <s v="Simcard Movistar"/>
        <s v="Destrabar Bandeja de Sim"/>
        <s v="transplate fallido iphone"/>
        <s v="Poco M3"/>
        <s v="Pacha Redmi Note 8"/>
        <s v="Despegar Pila"/>
        <s v="50.000 mha"/>
        <s v="BL5C"/>
        <s v="iphone 12 Pro"/>
        <s v="Iphone 7 / iphone 8"/>
        <s v="iphone XS"/>
        <s v="Iphone XR"/>
        <s v="iphone 13"/>
        <s v="iphone 11"/>
        <s v="Redmi 9c"/>
        <s v="Redmi 9"/>
        <s v="Poco X3"/>
        <s v="Y9 Prime 2019"/>
        <s v="Redmi Note 9s"/>
        <s v="Motivos"/>
        <s v="Universales"/>
        <s v="Gas Natural Cundiboyacense"/>
        <s v="Tv Plano"/>
        <s v="Smart TV"/>
        <s v="DR-2141"/>
        <s v="YX-223"/>
        <s v="RL-405"/>
        <s v="V8"/>
        <s v="Y33 / Note 10 Pro"/>
        <s v="Flash Go-Cell"/>
        <s v="TV Normal"/>
        <s v="Debe lucho"/>
        <s v="Soldadura Cables Plancha"/>
        <s v="Soldadura cables cargador"/>
        <s v="Configuracion Musica"/>
        <s v="Simcard Tigo"/>
        <s v="CCE segunda"/>
        <s v="Moto C"/>
        <s v="Codensa"/>
        <s v="Saldo Claro"/>
        <s v="Minutos"/>
        <s v="F4 huawei Y5 2017"/>
        <s v="RGB Cinta Led"/>
        <s v="Iphone 6s"/>
        <s v="7i"/>
        <s v="C11"/>
        <s v="9i"/>
        <s v="Y7 2018"/>
        <s v="Moto One Fusion"/>
        <s v="S01"/>
        <s v="Airdots Pro"/>
        <s v="Flecha Viejo"/>
        <s v="Nokia 1100"/>
        <s v="Nokia 6101"/>
        <s v="V3"/>
        <s v="J1"/>
        <s v="J2"/>
        <s v="J1 2016"/>
        <s v="Nokia 3220"/>
        <s v="A11"/>
        <s v="USB - Ligthning"/>
        <s v="A03s / A32"/>
        <s v="Full Music"/>
        <s v="Note 9s"/>
        <s v="F4 Redmi 9a"/>
        <s v="Pacha A12"/>
        <s v="A12"/>
        <s v="Movistar Movil"/>
        <s v="Moto E20 / Redmi 10c"/>
        <s v="Paquetes Wom"/>
        <s v="Saldo Movistar"/>
        <s v="SM-5830N"/>
        <s v="Moto G8 Power"/>
        <s v="Moto G8 Power Lite"/>
        <s v="Moto G8 Plus"/>
        <s v="Moto g7 Power"/>
        <s v="P30 Lite"/>
        <s v="P30 Pro"/>
        <s v="P40 Lite"/>
        <s v="Nokia 1 plus"/>
        <s v="Nokia 3.1 Plus"/>
        <s v="Nokia 5.1 Plus"/>
        <s v="J4 Plus"/>
        <s v="A10s / A30 / A01"/>
        <s v="HW-059200EHQ"/>
        <s v="TC-3.5"/>
        <s v="SNT-28"/>
        <s v="Reno 5 Lite"/>
        <s v="V8 Corto"/>
        <s v="Moto G5 Play"/>
        <s v="Redmi 9t"/>
        <s v="Simcard Wom"/>
        <s v="Mantenimiento Parlante"/>
        <s v="Control de Humedad K4"/>
        <s v="TC carga rapida"/>
        <s v="M10"/>
        <s v="Rick Y Morty"/>
        <s v="T91S1"/>
        <s v="Soldadura Cables Audio"/>
        <s v="Pacha Redmi Note 10s"/>
        <s v="Var Ref"/>
        <s v="Mantenimiento Pin de Carga"/>
        <s v="P8 Lite"/>
        <s v="Mi Band 6"/>
        <s v="X8+ Rosa"/>
        <s v="Microfono de Solapa"/>
        <s v="Audio General"/>
        <s v="Srmart Watch LQ-S1"/>
        <s v="Smart Watch"/>
        <s v="Exhibicion Reloj"/>
        <s v="Exhibicion Celular"/>
        <s v="Nova 9"/>
        <s v="X8+ Negro"/>
        <s v="C5"/>
        <s v="NW-H1"/>
        <s v="Ligthning"/>
        <s v="EP-2E Conductor "/>
        <s v="Modo Recovery"/>
        <s v="Paquetes Éxito"/>
        <s v="Redmi 8"/>
        <s v="Grabar Musica"/>
        <s v="Claro Movil"/>
        <s v="Saldo Virgin"/>
        <s v="Borrar Cookies"/>
        <s v="Redmi 9c / 10a"/>
        <s v="Extraccion Audifonos"/>
        <s v="Pacha Moto one Fusion"/>
        <s v="Pacha Motorola Moto One Fusion"/>
        <s v="inpods 12 Negro"/>
        <s v="Note 11"/>
        <s v="A13"/>
        <s v="FRP J8"/>
        <s v="FRP Mate 20 lite"/>
        <s v="Paquetes Virgin"/>
        <s v="Cuellera Mixtab 20"/>
        <s v="AKG"/>
        <s v="Holder Moto / Bicicleta"/>
        <s v="Moto Turbo TC"/>
        <s v="Moto Turbo V8"/>
        <s v="TC"/>
        <s v="Simcard Virgin"/>
        <s v="X8+ Azul"/>
        <s v="Cable Tableta"/>
        <s v="360 Max"/>
        <s v="Reno 7 5G"/>
        <s v="E6s"/>
        <s v="Lapiz Tactil Corto"/>
        <s v="Original 25w"/>
        <s v="Redmi 10c Nacional"/>
        <s v="Gamer Apro9"/>
        <s v="Game Pad V8"/>
        <s v="Restablecimiento de Fabrica"/>
        <s v="Para Estantes"/>
        <s v="Note 11 / Redmi 10"/>
        <s v="Nokia 2.1 / A10"/>
        <s v="C11 2021 / A12"/>
        <s v="C11 2021"/>
        <s v="Desbloqueo Talkback"/>
        <s v="K358 Gamer RGB"/>
        <s v="Combp Pad mouse y mouse"/>
        <s v="Pad Mouse Tapete Largo"/>
        <s v="CR2025"/>
        <s v="CR2032"/>
        <s v="23a"/>
        <s v="27a"/>
        <s v="Xbox Caja Negra HYS-X001"/>
        <s v="Redondo Hombre"/>
        <s v="Redondo Mujer"/>
        <s v="Pulpo "/>
        <s v="A13 5G"/>
        <s v="Redmi Note 11"/>
        <s v="Y33 / Y21s / Y21"/>
        <s v="Minikeyboard"/>
        <s v="SUP"/>
        <s v="Mini Edition Nes"/>
        <s v="Sports S9"/>
        <s v="Control TDT"/>
        <s v="Celular Multi Scent Brazo"/>
        <s v="Celular Escritorio"/>
        <s v="Pata Gruesa"/>
        <s v="Ram Kp24"/>
        <s v="S10+"/>
        <s v="Cuellera S9"/>
        <s v="100 diamantes"/>
        <s v="520 diamantes"/>
        <s v="Armor"/>
        <s v="Mensajes"/>
        <s v="A32 4G"/>
        <s v="A31s"/>
        <s v="FRP Corn Star 8"/>
        <s v="Mi11 Lite"/>
        <s v="Reloj Simcard"/>
        <s v="Sin Registro"/>
        <s v="Pacha Moto E5 Play"/>
        <s v="1 x 1 1,5m"/>
        <s v="A33"/>
        <s v="Soporte TV 55&quot;"/>
        <s v="Control PC"/>
        <s v="C8006 AAx4 1500"/>
        <s v="Xbox 360"/>
        <s v="Xbox One"/>
        <s v="Pacha Element Max"/>
        <s v="Combo KM-960 Control Mouse"/>
        <s v="Gamer F6 Medio/numerico"/>
        <s v="Gamer X7"/>
        <s v="Magnetico 3 en 1"/>
        <s v="F9 Pro Max"/>
        <s v="310 Diamantes"/>
        <s v="Soat BTU947"/>
        <s v="Datafono"/>
        <s v="A10s"/>
        <s v="A30s"/>
        <s v="Redmi Note 11s"/>
        <s v="Netflix Mes"/>
        <s v="Mantenimiento Pin de Carga A20s"/>
        <s v="Saldo Wom"/>
        <s v="K40"/>
        <s v="InEars"/>
        <s v="S3 Mini"/>
        <s v="Ponchar Cable UTP"/>
        <s v="Redmi Note 7"/>
        <s v="Corazon"/>
        <s v="Pin de Carga Moto G8 Power"/>
        <s v="Pegar Pacha"/>
        <s v="Honor 8x Y9 2019"/>
        <s v="Pin de Carga Mate 8"/>
        <s v="Modelos Varios"/>
        <s v="RI-88"/>
        <s v="Z7"/>
        <s v="T110"/>
        <s v="T120"/>
        <s v="Y33 / A13"/>
        <s v="Moto Espejo"/>
        <s v="A02s"/>
        <s v="A02s / A03s"/>
        <s v="Moto E40 / Moto E30"/>
        <s v="Soldadura Cable Bateria"/>
        <s v="P8 / P8 Lite"/>
        <s v="AAA Carbon"/>
        <s v="TDT Reproductor"/>
        <s v="TS-DVD1015  Reproductor "/>
        <s v="Mini Keyboard Control Smart TV"/>
        <s v="P9"/>
        <s v="SUP con Control"/>
        <s v="G9 play / Oppo a 15"/>
        <s v="Moto G31"/>
        <s v="ALG M21 TC"/>
        <s v="Redmi Note 10s"/>
        <s v="Note 10 / Note 10s"/>
        <s v="Note 10 / Note 10s / Redmi 10"/>
        <s v="K50s"/>
        <s v="Carros"/>
        <s v="Disney Mes"/>
        <s v="Mantenimiento Pin de carga Krip 7"/>
        <s v="Mantenimiento altavoz Y5 2018"/>
        <s v="FRP Y7 2019"/>
        <s v="Pacha A02"/>
        <s v="Y5 2018 Caja de Timbres"/>
        <s v="FRP Redmi Note 8"/>
        <s v="Cuenta Mi Redmi Note 8"/>
        <s v="Redmi note 8 Pro"/>
        <s v="KTX-1222"/>
        <s v="Pacha Redmi 10"/>
        <s v="P9 lite Smart"/>
        <s v="Musica Vallenatos Clasicos"/>
        <s v="iphone 11 Pro Max"/>
        <s v="Redmi Note 10s 128 6"/>
        <s v="Y9 2018"/>
        <s v="Moto G22"/>
        <s v="Moto G30"/>
        <s v="inalambrico Mega Safe"/>
        <s v="Gato JR-028"/>
        <s v="Game Pad X3"/>
        <s v="iphone 6"/>
        <s v="Grabadora Corto"/>
        <s v="Grabadora Largo"/>
        <s v="Extencion Cable de Poder"/>
        <s v="Impresora"/>
        <s v="KTX-1271"/>
        <s v="KTX-1197"/>
        <s v="GTS-1389"/>
        <s v="GTS-1545"/>
        <s v="KX-TS670"/>
        <s v="Nixa3-20"/>
        <s v="Air-13Pro"/>
        <s v="Lector de memoria"/>
        <s v="Varios"/>
        <s v="Bahia Pantalla"/>
        <s v="Redmi 10A"/>
        <s v="A12 5G"/>
        <s v="J5 Original"/>
        <s v="F4 J5 Prime"/>
        <s v="P8"/>
        <s v="Redmi Note 8 / Redmi 8"/>
        <s v="Y9 Prime Original"/>
        <s v="Carrilera"/>
        <s v="Carranguera"/>
        <s v="FRP Samsung S5 New Edition"/>
        <s v="Camaras Y5 2018"/>
        <s v="Dragon Ball"/>
        <s v="Despegar Bateria"/>
        <s v="K50"/>
        <s v="Cuadrar Hora Smart Watch"/>
        <s v="Rock en Español"/>
        <s v="Refresh RAM"/>
        <s v="Bafle 12v 2a"/>
        <s v="Bafle 12 1a"/>
        <s v="Bafle 9v 1a"/>
        <s v="HDMI2AV"/>
        <s v="TC a 5 USB"/>
        <s v="1000 sellos Cascara de Huevo"/>
        <s v="Audifono para Sordos"/>
        <s v="LR-44"/>
        <s v="LR-41"/>
        <s v="LR-1130"/>
        <s v="Pila Telefonica 201"/>
        <s v="AAA sin Cargador"/>
        <s v="2 en 1 P30 / P30 Pro"/>
        <s v="TDT Reproductor DXG-2122"/>
        <s v="Travel Negro"/>
        <s v="A13 / A23"/>
        <s v="FRP Moto G5"/>
        <s v="FRP P20 Lite"/>
        <s v="Travel Blanco"/>
        <s v="Crosover"/>
        <s v="Pacha A21s"/>
        <s v="Ligthning-Jack no bluethoot"/>
        <s v="Inalambrico"/>
        <s v="PD350"/>
        <s v="PD351"/>
        <s v="A23"/>
        <s v="S32"/>
        <s v="S10"/>
        <s v="A03 core / ZTE"/>
        <s v="Mantenimiento Pin de Carga Redmi 9a"/>
        <s v="Conejo"/>
        <s v="Soldadura Tarjeta Parlante"/>
        <s v="FRP P9 Lite"/>
        <s v="Pacha Moto E6 Plus"/>
        <s v="Factory J2 prime"/>
        <s v="Moto E6 Plus"/>
        <s v="A11 / ZTE"/>
        <s v="G50"/>
        <s v="Note 10s"/>
        <s v="CH-6605"/>
        <s v="Soldadura Cable Luz Led"/>
        <s v="45cm"/>
        <s v="Mixta ironbat"/>
        <s v="12 mah"/>
        <s v="Carga y Juega Xbox One"/>
        <s v="JOC330 Radio Bolsillo"/>
        <s v="G6"/>
        <s v="Power bank Solar"/>
        <s v="Surtidos Nacional"/>
        <s v="Y6 II"/>
        <s v="Cooling Pad 638B"/>
        <s v="QC-01"/>
        <s v="KTX-1259"/>
        <s v="KTX-1301"/>
        <s v="KTX-1205"/>
        <s v="S20 / S10 plus / S20 Plus"/>
        <s v="FRP A30"/>
        <s v="Brazo 30cm"/>
        <s v="Cinta Angosta"/>
        <s v="Ganchos 10cm"/>
        <s v="Factory A21s"/>
        <s v="S20"/>
        <s v="Vicente y Antonio"/>
        <s v="FRP A21s"/>
        <s v="Y53"/>
        <s v="J6"/>
        <s v="Configuracion Borrar Chats"/>
        <s v="Configuracion Audio"/>
        <s v="Configuracion Teclado"/>
        <s v="Conectar Flex y cambio flex antena A30"/>
        <s v="SP01"/>
        <s v="Salsa Rosada"/>
        <s v="Vallenatos"/>
        <s v="Buzzligthgear"/>
        <s v="Nuevos Vengadores"/>
        <s v="Moto E30"/>
        <s v="Configuracion Whatsapp"/>
        <s v="Pin de Carga iphone 7"/>
        <s v="Tapete Logos"/>
        <s v="Moto G9 Surtidos"/>
        <s v="Nokia Surtidos"/>
        <s v="Sencillo Gel Colores"/>
        <s v="Honor Y70"/>
        <s v="Iphone TC a Ligthning"/>
        <s v="Tc a Ligthning"/>
        <s v="JBK-801"/>
        <s v="Para Barbera Largo"/>
        <s v="Para Bafle Punta Amarilla"/>
        <s v="Extencion Audifonos 3m"/>
        <s v="Extencion Audifonos 5m"/>
        <s v="Para Barbera Corto"/>
        <s v="OTG V3"/>
        <s v="Pulpo iphone - galaxy - android"/>
        <s v="Psmart 2020 / Y6 2019"/>
        <s v="GS-M011"/>
        <s v="Salsa Brava"/>
        <s v="Puerto Audifonos"/>
        <s v="Pin de Carga Mi A2 Lite"/>
        <s v="Baku 947"/>
        <s v="Pacha moto g9 Power"/>
        <s v="Pata Redonda"/>
        <s v="Optico Optico"/>
        <s v="Cambio de Tarjeta J7"/>
        <s v="FRP A52"/>
        <s v="Bachata"/>
        <s v="L8"/>
        <s v="Comision Por venta de Bombillo"/>
        <s v="Easy One Touche"/>
        <s v="Holder Retrovisor"/>
        <s v="Holder Rejilla"/>
        <s v="NIXH-14"/>
        <s v="Holder iman C3"/>
        <s v="TC AW325"/>
        <s v="TC a Plug y Carga"/>
        <s v="Holder Logos Marcas Carros"/>
        <s v="AN-2051"/>
        <s v="Compra de Pacha"/>
        <s v="Tipo Original Bolsa"/>
        <s v="FRP A01 core"/>
        <s v="1 pantalla"/>
        <s v="Cuenta MI Redmi 9"/>
        <s v="Pacha A30s"/>
        <s v="Pacha Y9 2018"/>
        <s v="Moto G 50"/>
        <s v="Y33s"/>
        <s v="G22"/>
        <s v="Moto E20 / E30 / E40"/>
        <s v="Surtidos iphone"/>
        <s v="CR2016"/>
        <s v="Linterna Tactica / Carro"/>
        <s v="Luz Trasera Bicicleta By-589"/>
        <s v="Luz Delantera Bicicleta 7588"/>
        <s v="VGA2HSMI"/>
        <s v="Cable optico"/>
        <s v="CBG-03 Combo"/>
        <s v="Surtidos "/>
        <s v="Moto G60"/>
        <s v="Moto Turbo V8 Bolsa"/>
        <s v="Moto G8 Plus Original"/>
        <s v="T7000"/>
        <s v="Desactivar Talkback"/>
        <s v="Revision Pin de carga A10s"/>
        <s v="Uñas Union Cinta Led"/>
        <s v="Pacha Moto G6 Play"/>
        <s v="Configuracion"/>
        <s v="Control Grande RGB"/>
        <s v="Pin de Carga Y7 2019"/>
        <s v="Banda 5 / 6"/>
        <s v="Transportes Revisar antena iphone 7"/>
        <s v="A22 5g"/>
        <s v="A23 5g"/>
        <s v="Note 11s"/>
        <s v="MT-E01 TC"/>
        <s v="Travel Amarilla"/>
        <s v="F4 Redmi Note 10s"/>
        <s v="FRP Q60"/>
        <s v="A10"/>
        <s v="FRP Y9 Prime"/>
        <s v="Pasajes Pachas"/>
        <s v="Moto G50 / A13 / Kalley"/>
        <s v="Popular con Clase"/>
        <s v="De bar en Bar"/>
        <s v="Moto E40"/>
        <s v="iphone 5w"/>
        <s v="Xs max AAA"/>
        <s v="Inpods Pro"/>
        <s v="MXQ-Pro"/>
        <s v="Tecno 8"/>
        <s v="2.1"/>
        <s v="Logica de carga Y9 2019"/>
        <s v="A7 2018"/>
        <s v="Universal Clip"/>
        <s v="Revision Puerto de carga y Microfono"/>
        <s v="Redmi Note 11s / Redmi 10"/>
        <s v="Configuracion SIM"/>
        <s v="Y9a / Note 10 Pro"/>
        <s v="Configuracion Pantalla A21s"/>
        <s v="Core 2 Duos"/>
        <s v="Pinza Largo"/>
        <s v="Pacha A50"/>
        <s v="A50"/>
        <s v="HDMI 3 en 1"/>
        <s v="Caja Disco Duro 2.5 2.0"/>
        <s v="Audio Optico a RCA"/>
        <s v="Configuracion Sensor Redmi 9T"/>
        <s v="Jordan"/>
        <s v="Sicario Americano"/>
        <s v="Jurasic World"/>
        <s v="Otros"/>
        <s v="Pin de Carga Moto One"/>
        <s v="Sencillo"/>
        <s v="FRP A03"/>
        <s v="Configuracion Redes Sociales"/>
        <s v="A22 4g"/>
        <s v="J1 Ace"/>
        <s v="PD - TC a TC"/>
        <s v="PD - TC a TC 60W"/>
        <s v="Honor X7"/>
        <s v="M19"/>
        <s v="HW 4a TC"/>
        <s v="Redmi 8a"/>
        <s v="P9 Lite 2017"/>
        <s v="Airpods Pro"/>
        <s v="Regueton"/>
        <s v="Soldadura A30s"/>
        <s v="Pacha A20s"/>
        <s v="Quitar Basura"/>
        <s v="Bateria Y7 2019"/>
        <s v="Band 7"/>
        <s v="pegar pachaY9 Prime 2019"/>
        <s v="Soldadura Cables"/>
        <s v="iphone 7"/>
        <s v="F4 A50"/>
        <s v="FRP Honmor 8s"/>
        <s v="Pacha Redmi 9"/>
        <s v="G30"/>
        <s v="donna Coffe"/>
        <s v="FRP A01"/>
        <s v="Vidvie V8"/>
        <s v="Tripode Camara y Celular Control Bluethoot"/>
        <s v="Pacha A02s"/>
        <s v="Bolsa Eco"/>
        <s v="iphone 12"/>
        <s v="Pluying YY-C02 38w"/>
        <s v="ALS-A77"/>
        <s v="Base Refrigerante WIT"/>
        <s v="USB Macho- Macho"/>
        <s v="Carga Y Juega Xbox 360"/>
        <s v="N65B"/>
        <s v="Base TV"/>
        <s v="Litle FUN"/>
        <s v="A224g"/>
        <s v="V8 Suelto"/>
        <s v="Numerico Wit"/>
        <s v="Microfonos Solapa Inalambrico TC"/>
        <s v="K50 Redondo"/>
        <s v="HDMI 1.5 Malla"/>
        <s v="HDMI 3m"/>
        <s v="Lan 3m"/>
        <s v="TG-294"/>
        <s v="Aro de luz Corazon"/>
        <s v="G12"/>
        <s v="Visor Camara A50"/>
        <s v="V8 Economico"/>
        <s v="Soldadura Blindaje Poco M3"/>
        <s v="Pin de carga Moto C"/>
        <s v="Format Moto E6 Play"/>
        <s v="Moto G5"/>
        <s v="Pin de Carga LG K40"/>
        <s v="Ponchar Cable RJ11"/>
        <s v="TDT"/>
        <s v="Y51"/>
        <s v="AGM44 Camuflada"/>
        <s v="F6 Numerico Gamer"/>
        <s v="X7"/>
        <s v="Tercer Brazo Luz "/>
        <s v="Punta Cautin Curva"/>
        <s v="Punta Cautin Recta"/>
        <s v="Q31 Gamer"/>
        <s v="Dispensador Agua"/>
        <s v="B28s"/>
        <s v="Soporte Balacas"/>
        <s v="Pacha iphone 5s"/>
        <s v="TDT Q888"/>
        <s v="Cabezote 20w TC"/>
        <s v="V8 / TC"/>
        <s v="Mi 11t / Honor X8"/>
        <s v="Hongo"/>
        <s v="G10 G20"/>
        <s v="Tecno Spark go 2022"/>
        <s v="Moto G5s"/>
        <s v="caja blanca "/>
        <s v="PS3"/>
        <s v="Configuracion y Soldadura antena "/>
        <s v="Servicio de Datos"/>
        <s v="PS3 Asassains Creed 3"/>
        <s v="Pin de carga Huawei Y5 II"/>
        <s v="Logica de Carga A10s"/>
        <s v="Tropical"/>
        <s v="Hip Hop"/>
        <s v="Mantenimiento Puerto de Carga Redmi Note 10 5G"/>
        <s v="Crosover sin Popular"/>
        <s v="Popular"/>
        <s v="A21s A02 A12"/>
        <s v="A10s A11 A20s"/>
        <s v="Roseta Sensor"/>
        <s v="Bateria Honor 8X"/>
        <s v="Bateria P8 Lite"/>
        <s v="Y50"/>
        <s v="Cable de Poder"/>
        <s v="Pacha Moto G8 Plus"/>
        <s v="J6 Plus"/>
        <s v="Soldadura Audifonos"/>
        <s v="F4 Redmi 9"/>
        <s v="Oppo A53"/>
        <s v="KXT-670"/>
        <s v="KXT-4400"/>
        <s v="GTS-1345"/>
        <s v="GTS-1360"/>
        <s v="GTS-1558"/>
        <s v="Redmi Note 10 Pro"/>
        <s v="KD48"/>
        <s v="Linterna Tactica / Carro - Grande"/>
        <s v="A21s A12 Redmi 9a"/>
        <s v="A32 A02 A02s"/>
        <s v="A53"/>
        <s v="S21 5G"/>
        <s v="Ligthning bluethoot"/>
        <s v="1x1 1.5m"/>
        <s v="Por Garantia Caja Perdida"/>
        <s v="Baby Jirafa"/>
        <s v="Y33"/>
        <s v="FRP Mnoto E20"/>
        <s v="Moto G20"/>
        <s v="Altavoz P20 Lite"/>
        <s v="Y21s"/>
        <s v="Reset Pocophone "/>
        <s v="Flasheo y FRP  A51"/>
        <s v="Factory Y FRP J5 Prime"/>
        <s v="Configuracion WebCam"/>
        <s v="Pin de Carga Parlante"/>
        <s v="rap"/>
        <s v="FRP Tablect Lenovo"/>
        <s v="pSmart 2019 Org"/>
        <s v="Pacha A30"/>
        <s v="Capturadora de Video HDMI"/>
        <s v="KR-9000 Spiderman"/>
        <s v="KR-9000 Batman"/>
        <s v="iphone 14"/>
        <s v="j5 Caja Eco"/>
        <s v="Kalley - S20"/>
        <s v="LG K41"/>
        <s v="Alquiler Rampa"/>
        <s v="Arreglar Pines Bateria"/>
        <s v="iphone 13 5v"/>
        <s v="5v ligthning"/>
        <s v="Vivo V20 / A20s "/>
        <s v="Tipo Ace"/>
        <s v="A01"/>
        <s v="Pacha A01"/>
        <s v="Altavoz A21s"/>
        <s v="AA 2500 mah"/>
        <s v="Sup sin Control"/>
        <s v="LZ-8103"/>
        <s v="DXG-2223"/>
        <s v="Crosover Clasico"/>
        <s v="Pacha Y7 2019"/>
        <s v="Contactos Antenas Y7 2019"/>
        <s v="FRP Blu C6 2020"/>
        <s v="Moto G6 Play"/>
        <s v="Altavoz Moto g20"/>
        <s v="aplicaciones "/>
        <s v="LG K42 / K61"/>
        <s v="Tapa a10s"/>
        <s v="Alien"/>
        <s v="A21s c/m"/>
        <s v="Cargador 20W"/>
        <s v="Mezcla de Audios"/>
        <s v="Moto One Action"/>
        <s v="HDMI 15 Metros"/>
        <s v="Pegar Pacha A10"/>
        <s v="Configuracion Talkback"/>
        <s v="FRP A02s"/>
        <s v="Lector de Memoria Micro"/>
        <s v="M37"/>
        <s v="Aplicaciones Ipad Air"/>
        <s v="Samsung 3A"/>
        <s v="J7 Metal"/>
        <s v="Y33 / Y53s / Y51"/>
        <s v="samaritano"/>
        <s v="depredador 5"/>
        <s v="la maldicion"/>
        <s v="PC y 360"/>
        <s v="Extintor"/>
        <s v="Botiquin"/>
        <s v="HDMI 5 Metros"/>
        <s v="3 x 3 3 Metros"/>
        <s v="HUB 3.0"/>
        <s v="Socket de Carga USB x2 TC x2"/>
        <s v="1&quot; 3&quot; 4&quot;"/>
        <s v="Caja Azul 3a"/>
        <s v="Tapete Cuadrado"/>
        <s v="Mouse 317"/>
        <s v="Mouse 39"/>
        <s v="Play 2 y 3"/>
        <s v="TG-168"/>
        <s v="Xiaomi 3a"/>
        <s v="USB ligthning"/>
        <s v="Ligthning 3A"/>
        <s v="Surtidos 42-44"/>
        <s v="Nova Y70"/>
        <s v="Ligthning ORIGINAL"/>
        <s v="Pin de carga Nokia 1 Plus"/>
        <s v="Pin de Carga Tecno"/>
        <s v="Caja Eco"/>
        <s v="A01 Core"/>
        <s v="Moto G41"/>
        <s v="FRP A20s"/>
        <s v="Pin de Carga Y7 2017"/>
        <s v="Bacover J7 Prime"/>
        <s v="Pin de Carga Redmi 7"/>
        <s v="30cm Audioritmico"/>
        <s v="26cm Mesa"/>
        <s v="G22 Nacional"/>
        <s v="Ligthning a Jack"/>
        <s v="Economico Caja"/>
        <s v="Moto E32"/>
        <s v="Limpieza Pin de carga Y7 2018"/>
        <s v="A20"/>
        <s v="Honor 8x"/>
        <s v="A30/A50"/>
        <s v="M23"/>
        <s v="Y90"/>
        <s v="TC Suelto"/>
        <s v="iphone Suelto"/>
        <s v="K1688"/>
        <s v="Pin de Carga"/>
        <s v="Spark 6 Go / A03"/>
        <s v="Spark / A10"/>
        <s v="Pin de carga Gplay"/>
        <s v="Y20"/>
        <s v="Visor y pin J5 Prime"/>
        <s v="Moto G30 / G20"/>
        <s v="Reinicio A5"/>
        <s v="Configuracion Hora Motorola"/>
        <s v="Pin de carga Wolky 6s"/>
        <s v="Control Tv Pantalla Plana"/>
        <s v="CB-2634BT con Aro"/>
        <s v="Moto G8 Play"/>
        <s v="42mm"/>
        <s v="Claro a Tigo"/>
        <s v="Pin de carga Nokia "/>
        <s v="Visor Camara Moto G8 Power"/>
        <s v="FRP J7 Prime"/>
        <s v="iphone 13 mini"/>
        <s v="Limpieza Botones Flecha Nokia"/>
        <s v="Nokia 5.1"/>
        <s v="Grand Prime"/>
        <s v="Pin de carga Y6 2019"/>
        <s v="Jirafa"/>
        <s v="Conduccion Osea K69"/>
        <s v="Gamer Boat Sport"/>
        <s v="PL8100"/>
        <s v="GTS-1348"/>
        <s v="KTX-1285"/>
        <s v="Levantar Tapas y Pantallas"/>
        <s v="Bisturi cortes excatos"/>
        <s v="Balaca Hello Kitty"/>
        <s v="Balaca Pantera Negra"/>
        <s v="Moto One Macro"/>
        <s v="Tecno Camon / Moto G40"/>
        <s v="Active 2 40&quot;"/>
        <s v="Multitoma 2 a 6 pared"/>
        <s v="Extencion 3m"/>
        <s v="Canaleta 2m"/>
        <s v="Altavoz Moto One Fusion"/>
        <s v="Y11s"/>
        <s v="Romanticas"/>
        <s v="Micro a USB"/>
        <s v="Pin de carga huawei"/>
        <s v="Pacha A10"/>
        <s v="Reset Moto g20"/>
        <s v="Configurar contraseña Play Store"/>
        <s v="FRP Huawei"/>
        <s v="FRP S20 FE"/>
        <s v="Iphone 8 Plus"/>
        <s v="Pin de Carga A10s"/>
        <s v="J7 2017"/>
        <s v="Vallenatos de Oro"/>
        <s v="Vallenatos Clasicos"/>
        <s v="Contactos Antenas Moto E6 Play"/>
        <s v="B450"/>
        <s v="Samsung Buds"/>
        <s v="TC a 3.5"/>
        <s v="A02 / A12"/>
        <s v="Boton Power A7 2018"/>
        <s v="A70"/>
        <s v="Airbuds"/>
        <s v="Para Bafles"/>
        <s v="Moto E7"/>
        <s v="Grabacion de Musica"/>
        <s v="Parche A12"/>
        <s v="Configuracion Booth Hardisk (3F0)"/>
        <s v="Mantenimiento Logica de carga A12"/>
        <s v="A30s Desmontada"/>
        <s v="A12 desmontada"/>
        <s v="Y9 2019 Fixed"/>
        <s v="A23 4G"/>
        <s v="Salsa"/>
        <s v="S22 Ultra"/>
        <s v="FRP Y9 2019"/>
        <s v="Generico"/>
        <s v="FRP Realme XT"/>
        <s v="A30s Original"/>
        <s v="A30s Rep"/>
        <s v="A12 Rep"/>
        <s v="A02s / A03"/>
        <s v="1x1 5m"/>
        <s v="Para Bafle Punta Amarilla 9V"/>
        <s v="Para Bafle Punta Negra 9V"/>
        <s v="G9 Play E7 Plus"/>
        <s v="Spark 8P"/>
        <s v="Pop 5 Lite"/>
        <s v="Moto E7 2020"/>
        <s v="A20s / A03s"/>
        <s v="A50 / A30s / A50s"/>
        <s v="Y20 / Y20s 7 Y30"/>
        <s v="Holder Bracket Mesa"/>
        <s v="Holder Adjustable Mesa"/>
        <s v="Redmi note 10 / Note 10s"/>
        <s v="S21 Ultria"/>
        <s v="Tripode Flex"/>
        <s v="Laminilla open Tools"/>
        <s v="T8000 Grande"/>
        <s v="Alcohol Isopropilico Litro"/>
        <s v="Mbape"/>
        <s v="Musica para recordar"/>
        <s v="Cabeza"/>
        <s v="Mantenimiento y Tornillos Redmi 9C"/>
        <s v="S20 FE"/>
        <s v="Revision Moto G8 power"/>
        <s v="Super Eco"/>
        <s v="Reiniciar A11"/>
        <s v="A1 2022"/>
        <s v="A1 2022 / A12"/>
        <s v="K42"/>
        <s v="Pin Sim + Adaptadores de Sim"/>
        <s v="A232 4G"/>
        <s v="Redmi 9a / 9c / 10a"/>
        <s v="Redmi A1"/>
        <s v="NIXP-12"/>
        <s v="ST-437"/>
        <s v="Gato"/>
        <s v="Mantenimiento Logica de carga A30"/>
        <s v="FRP Moto E7"/>
        <s v="Revision Logica A02s"/>
        <s v="K61"/>
        <s v="Mantenimiento Logica K61"/>
        <s v="V8 CB100"/>
        <s v="V8 CB115"/>
        <s v="V8CB112"/>
        <s v="V8 3.1"/>
        <s v="Pin de Carga Redmi 9a"/>
        <s v="Reiniciar A32"/>
        <s v="Chupas Pequeñas"/>
        <s v="Iphone 8"/>
        <s v="Pin de Carga Moto "/>
        <s v="Pegar Pacha Y5 2018"/>
        <s v="FRP A22"/>
        <s v="Pin de Carga Y6 II"/>
        <s v="Nokia 5.4"/>
        <s v="TG-900"/>
        <s v="Karaoke Mic Marciano L838"/>
        <s v="Control Smart TV air qwerty"/>
        <s v="T-83 TDT"/>
        <s v="A30s / A50"/>
        <s v="Flasheo Moto E6 Plus"/>
        <s v="Y7 2017"/>
        <s v="FRP J5 Prime"/>
        <s v="A71"/>
        <s v="Pop 5 Lite / LG K50s"/>
        <s v="Pin de carga Moto G Play"/>
        <s v="FRP Redmi 9"/>
        <s v="FRP Moto G6 Plus"/>
        <s v="K51"/>
        <s v="Pin de Carga K51"/>
        <s v="Ranchenato"/>
        <s v="Llaneras"/>
        <s v="Estrellas x 6 Metros"/>
        <s v="Y9 2019 / Y7 / Y7 2019 / Y7 Prime"/>
        <s v="Corridos y Banda"/>
        <s v="Televisor Antiguo Simply"/>
        <s v="Xbox 360 / PC"/>
        <s v="Buds 3"/>
        <s v="Echo Dot 4ta Gen Alexa"/>
        <s v="S40"/>
        <s v="AA con Cargador"/>
        <s v="iphone SE"/>
        <s v="NOKIA C20"/>
        <s v="Kit Apertura Board"/>
        <s v="Pinza Curva "/>
        <s v="Kit Revalin"/>
        <s v="Cinta 3M doble faz"/>
        <s v="Cabeza TC"/>
        <s v="Tablet China"/>
        <s v="Pop C7"/>
        <s v="Y5 II"/>
        <s v="Extension Lineal x 100 bombillos multicolor"/>
        <s v="Estrellas x 6 Metros Cortina"/>
        <s v="Bolas Cristal Cortina"/>
        <s v="Copos Nieve Cortina"/>
        <s v="TB-41"/>
        <s v="TB-42"/>
        <s v="Jeison Jimenez"/>
        <s v="CB-100"/>
        <s v="Señal LG K61"/>
        <s v="Para Bafle"/>
        <s v="Nokia G50"/>
        <s v="V8 A10s"/>
        <s v="Puerto Audifonos Redmi 9"/>
        <s v="FRP A03 Core"/>
        <s v="Moto Edge 30 / E41"/>
        <s v="Mantenimiento Logica de Carga Moto G8 Plus"/>
        <s v="Copos Nieve"/>
        <s v="Minions 3"/>
        <s v="Dr Strange"/>
        <s v="Reset y Configuracion A32"/>
        <s v="FRP Oppo A54"/>
        <s v="Recuperar Info Excel"/>
        <s v="Registro de Imei Note 8"/>
        <s v="Pegar Pantalla A21s"/>
        <s v="Adaptar Bandeja de Sim 2da simcard A21s"/>
        <s v="Soldadura Cable Multitoma"/>
        <s v="Crosover Grabada"/>
        <s v="Y30"/>
        <s v="Cargador Universal PC"/>
        <s v="CB-115 V8"/>
        <s v="T2"/>
        <s v="Y7a"/>
        <s v="Y9a"/>
        <s v="Redmi 9s"/>
        <s v="Camon 18P"/>
        <s v="Lan 1.5m"/>
        <s v="Youtube"/>
        <s v="A10s #6"/>
        <s v="Moto G4"/>
        <s v="m31"/>
        <s v="Moto E7i"/>
        <s v="Soldadura Contacto Bateria Moto C"/>
        <s v="Pin de Carga y9 2019"/>
        <s v="Tactil Motorola"/>
        <s v="Puerto de carga PC"/>
        <s v="Cinta doble Faz"/>
        <s v="Protectores Hojas"/>
        <s v="Gabelta Pines"/>
        <s v="Organizador Herramientas"/>
        <s v="Bizturi y base corte"/>
        <s v="tijeras"/>
        <s v="Guaracha"/>
        <s v="Stich"/>
        <s v="Mantenimiento Logica de Carga A31"/>
        <s v="Cuenta Office"/>
        <s v="Cortina Estrellas copos 6m"/>
        <s v="Lazzer Navidad"/>
        <s v="Kodack"/>
        <s v="Y33 / adaptado para manguera con el A31"/>
        <s v="Iphone 11 Pro"/>
        <s v="Moteros"/>
        <s v="Realme 7i"/>
        <s v="Saldo Direct TV"/>
        <s v="Bolas Cristal"/>
        <s v="Poco M3 / Note 8 Pro"/>
        <s v="FRP J2 Prime"/>
        <s v="Añadir Cable Bafle"/>
        <s v="Pin de Carga Psmart 2018"/>
        <s v="A7 2017"/>
        <s v="FRP A7 2017"/>
        <s v="Lonchera Electrica"/>
        <s v="Lampara Touch"/>
        <s v="Vivo Y15"/>
        <s v="Soporte TV 32-75"/>
        <s v="Vallenatos Romanticos"/>
        <s v="Clasicos del Vallenato"/>
        <s v="CB-117"/>
        <s v="5A"/>
        <s v="Psmart 2018"/>
        <s v="Surtidos Tornasol"/>
        <s v="Samsung M10"/>
        <s v="G5"/>
        <s v="Cordon Celular Eco"/>
        <s v="Cordon Celular Diseños"/>
        <s v="Protector Cable Eco"/>
        <s v="WC"/>
        <s v="KTS-1576"/>
        <s v="MK-166BT Radio Clasico"/>
        <s v="H65"/>
        <s v="M6"/>
        <s v="Barra de Sonido 7711"/>
        <s v="Piston TC"/>
        <s v="B28s Barra"/>
        <s v="FRP A32"/>
        <s v="Redmi Note 6 Pro"/>
        <s v="Muñecos inpods 12"/>
        <s v="Mantenimiento Logica de carga Note 8 Pro"/>
        <s v="Arco Iris inpods 12"/>
        <s v="Enviar Correo"/>
        <s v="Pin de carga Consola SUP"/>
        <s v="P20"/>
        <s v="Y70"/>
        <s v="Pinos Papa noel Estrellas"/>
        <s v="Note 9c"/>
        <s v="K41s"/>
        <s v="Moto G40"/>
        <s v="4&quot; Alcatel A1"/>
        <s v="Alcatel A1"/>
        <s v="Reiniciar Huawei"/>
        <s v="Flores"/>
        <s v="Formatear A21s"/>
        <s v="PL8200"/>
        <s v="AA 2700 mah"/>
        <s v="Minero SLL6890"/>
        <s v="IV129 Panel + bombillos"/>
        <s v="Mantenimiento Logica de carga Y9 Prime"/>
        <s v="Ajuste Parlante"/>
        <s v="Note 6 Pro"/>
        <s v="T7000 Grande"/>
        <s v="Estaño Tubo"/>
        <s v="QYS-05"/>
        <s v="BK-689 Peluche"/>
        <s v="G10"/>
        <s v="Gato Huella"/>
        <s v="Iphone Cabezita"/>
        <s v="Cargador Banda Smart watch"/>
        <s v="Arbol estrellas"/>
        <s v="Y15"/>
        <s v="llavero O"/>
        <s v="Cable cargador smartwatch"/>
        <s v="Bluethoot Car USB"/>
        <s v="B-05"/>
        <s v="ML Marcas Chinas"/>
        <s v="Pop socket figuras"/>
        <s v="45w"/>
        <s v="Microfonos Solapa Inalambrico TC + adapt Ligthning"/>
        <s v="Pin de Carga A03 core"/>
        <s v="Moto Z Play"/>
        <s v="J2 pro 2018"/>
        <s v="X 30mil en Efectivo"/>
        <s v="Psmart"/>
        <s v="Saldo ETB"/>
        <s v="Manguera Intemperie"/>
        <s v="Pin de carga Moto E6s"/>
        <s v="Redmi 6"/>
        <s v="Boton y Flex J5 Metal"/>
        <s v="Configuracion Tonos"/>
        <s v="Redmi 9T / M3"/>
        <s v="FRP Galaxy S9"/>
        <s v="Pin de carga Y9 2018"/>
        <s v="FRP Redmi 9a"/>
        <s v="K51s"/>
        <s v="Esencia Agua Maracuya"/>
        <s v="Taser Linterna 1101"/>
        <s v="Tablet Kids "/>
        <s v="AH-808 unicornio"/>
        <s v="HUM Luna Agua"/>
        <s v="KTS-1575"/>
        <s v="Pin der Carga Moto G5"/>
        <s v="Docena Exibidor Celular"/>
        <s v="Docena Exibidor Celular Escalera"/>
        <s v="X22"/>
        <s v="Teatro HT2493"/>
        <s v="GTS-1556"/>
        <s v="R1240"/>
        <s v="Moto E4 Plus"/>
        <s v="Solo audifono"/>
        <s v="TC Caja Eco"/>
        <s v="Aguacate La Garra"/>
        <s v="Tablero Magico Dinosaurio"/>
        <s v="Muñeco Acuatic Plash"/>
        <s v="Humificador Esfera Agua"/>
        <s v="Esencia Agua Citronela"/>
        <s v="Speak Colors"/>
        <s v="Akg Cuellera"/>
        <s v="Tablero Magico Rosita"/>
        <s v="Peluche"/>
        <s v="ML 646"/>
        <s v="ML EI01"/>
        <s v="FRP Moto G20"/>
        <s v="Cable de poder Ultrasonido SPA"/>
        <s v="Flex power y pines bateria MOTO C"/>
        <s v="Moto E6 Play"/>
        <s v="Soldadura Puntos Luces led"/>
        <s v="Cambio de Tactil Moto C"/>
        <s v="Cambio Tactil Grand Prime"/>
        <s v="Scooter humo Grafity"/>
        <s v="Tablero magico Sencillo"/>
        <s v="Esencia Agua Menta"/>
        <s v="Adaptador Europeo Travel"/>
        <s v="Configuracion Facebook"/>
        <s v="Huella Honor 8X"/>
        <s v="nok 1100"/>
        <s v="ZTE"/>
        <s v="Logos"/>
        <s v="MA-09"/>
        <s v="Nokia 6"/>
        <s v="Configuracion Moto G5"/>
        <s v="Airdots Pro 3"/>
        <s v="Rock Alternativo"/>
        <s v="1x1"/>
        <s v="La hera del Hielo"/>
        <s v="Depuracion Y5 2018"/>
        <s v="20w"/>
        <s v="ID7"/>
        <s v="TAB-787"/>
        <s v="GTS-1505"/>
        <s v="apple watch"/>
        <s v="Llaveros Muñecos"/>
        <s v="Balaca peluche Bluethoot"/>
        <s v="Balaca Peluche Cable"/>
        <s v="FRP A71"/>
        <s v="F4 Redmi Note 7"/>
        <s v="Mate 7"/>
        <s v="Y7p"/>
        <s v="Y7 Prime"/>
        <s v="T2 - Q8"/>
        <s v="pin 9320"/>
        <s v="pin 8520"/>
        <s v="Tripode Bafle Grande"/>
        <s v="Docena 20cm"/>
        <s v="Cinta enmascarar Ancha"/>
        <s v="Cinta enmascarar Angosta"/>
        <s v="VGA 1.5"/>
        <s v="Cable de poder Cuadrado"/>
        <s v="Flash A20s"/>
        <s v="play 4 ps4"/>
        <s v="Pad mouse sencillo"/>
        <s v="Soldadura bateria Nokia cables"/>
        <s v="tc 3a"/>
        <s v="Conectar Flex Carga"/>
        <s v="Redmi Note 6"/>
        <s v="Moto E7 Plus"/>
        <s v="Animalitos"/>
        <s v="Control PS4"/>
        <s v="iphone SE / 5"/>
        <s v="Note 9 Pro"/>
        <s v="Realme C35"/>
        <s v="Reno 7"/>
        <s v="A04"/>
        <s v="Mouse Ergonomico Inalambrico"/>
        <s v="Mouse Ergonomico"/>
        <s v="KTS-1202"/>
        <s v="KP-829"/>
        <s v="Nk 6101"/>
        <s v="TT-787"/>
        <s v="Galletas"/>
        <s v="Nokia 2.1"/>
        <s v="Pin de Carga Lampara"/>
        <s v="SUP X7M"/>
        <s v="5v 1a Doble Plug"/>
        <s v="USB SATA"/>
        <s v="Cuenta Mi Redmi 9a"/>
        <s v="Y7p / oppo a54"/>
        <s v="Power bank 10000 mah"/>
        <s v="OSSTEAM SB despegador de pilas"/>
        <s v="Cinta Roja Pegar Pachas"/>
        <s v="Flux 559 MLM"/>
        <s v="Malla 6000"/>
        <s v="Formatear Vivo"/>
        <s v="Soldar Esfelra"/>
        <s v="F4 Y9s"/>
        <s v="Sist Carga Moto E7 Plus"/>
        <s v="Accion"/>
        <s v="Optico"/>
        <s v="pin de carga Linterna Bicicleta"/>
        <s v="Trio del despecho"/>
        <s v="Pin de Carga Wolky"/>
        <s v="Pin de carga Laser "/>
        <s v="Sacar Contraseña"/>
        <s v="V8 Bolsa"/>
        <s v="B05"/>
        <s v="M-08ET TC"/>
        <s v="M-08ET V8"/>
        <s v="MI Travel TC"/>
        <s v="X50 Pro"/>
        <s v="Parlante PC x 2 usb"/>
        <s v="E20"/>
        <s v="pin de cargaY6"/>
        <s v="FRP Alcatel 5030a"/>
        <s v="A57"/>
        <s v="E40"/>
        <s v="Redmi 9 Pro"/>
        <s v="Encanto "/>
        <s v="Colombiana"/>
        <s v="Moto E5 Plus"/>
        <s v="Pin de carga Moto G5 plus"/>
        <s v="FRP Lg K50s"/>
        <s v="FRP A51"/>
        <s v="Nokia G20"/>
        <s v="FRP A13"/>
        <s v="Limpieza Puerto de Carga"/>
        <s v="Vidrio Nacional"/>
        <s v="Iphone X"/>
        <s v="Control TV"/>
        <s v="Cargador PC Asus Generico"/>
        <s v="Y8P"/>
        <s v="Mantenimiento Logica Poco X3"/>
        <s v="solo audifonos"/>
        <s v="Moto G9 Play"/>
        <s v="E7 Plus / G9 Play"/>
        <s v="Moto E22"/>
        <s v="LG K71"/>
        <s v="Optico 1.5m"/>
        <s v="Optico a Analogo"/>
        <s v="Cable Grabadora"/>
        <s v="Optico 3m"/>
        <s v="Blade A5 2020"/>
        <s v="Sin Ventas"/>
        <s v="Pin de Carga Hyundai"/>
        <s v="FRP M12"/>
        <s v="Cable Telefonico"/>
        <s v="Copia y Respaldo A10s"/>
        <s v="F4 A12"/>
        <s v="FRP Alcatel 1E"/>
        <s v="FRP P30 Lite"/>
        <s v="Union RCA x3 "/>
        <s v="Marco y Joan"/>
        <s v="Pin de Carga Y7"/>
        <s v="FRP Y7"/>
        <s v="Marcas"/>
        <s v="Reset Moto G8 Play"/>
        <s v="Infinix / LG K71"/>
        <s v="FRP Reno 5 Lite"/>
        <s v="Pin de carga Redmi 9C"/>
        <s v="Gato Con Botas"/>
        <s v="Cristiana"/>
        <s v="Moto G50"/>
        <s v="F9"/>
        <s v="M5 Pro"/>
        <s v="Moto G8 Play / One Macro"/>
        <s v="Y20s"/>
        <s v="Psmart 2019 / Honor 10 Lite"/>
        <s v="Moto G7 Plus"/>
        <s v="Y6"/>
        <s v="Bateria Telefono Fijo"/>
        <s v="19 2.3a"/>
        <s v="M11 Soporte Moto"/>
        <s v="Mouse Economico"/>
        <s v="USB Macho -Macho corto"/>
        <s v="USB Macho -Macho 1.5"/>
        <s v="USB HUB 3.0"/>
        <s v="Multilector de Memorias"/>
        <s v="Buds 4"/>
        <s v="TC 33w"/>
        <s v="XS max"/>
        <s v="Iphone 14 Pro Max"/>
        <s v="Pasta soldar 138º"/>
        <s v="0.5 cinta doble faz"/>
        <s v="Holder Moto"/>
        <s v="TG-787"/>
        <s v="TG-09"/>
        <s v="TG-inalambrico"/>
        <s v="Web cam 480 PC"/>
        <s v="Pluyin Doble Puerto Eco"/>
        <s v="Ac 5w iphone"/>
        <s v="35w doble puerto"/>
        <s v="iphone TC + Cable"/>
        <s v="Base Celular Escritorio"/>
        <s v="1x1 Eco Hilo"/>
        <s v="1x1 Cordon"/>
        <s v="Humificador Luna"/>
        <s v="Esencia Citronella"/>
        <s v="Esencia Menta"/>
        <s v="Botilito 2lt"/>
        <s v="Sacar Bandeja Honor"/>
        <s v="FRP A50"/>
        <s v="Estabilizador 1800w"/>
        <s v="FRP Y9 Primne"/>
        <s v="Copiar Memorias"/>
        <s v="Mantenimiento Logica MiA3"/>
        <s v="Pad Mouse Grande Tapete"/>
        <s v="Pin de carga Lg K42"/>
        <s v="iphone 13 Pro"/>
        <s v="Controlador Luz Led"/>
        <s v="M13"/>
        <s v="Active 2"/>
        <s v="Moto one Vision"/>
        <s v="Resistencia Moto E7"/>
        <s v="Cactus"/>
        <s v="A30 / A50 c/m"/>
        <s v="Balaca Orejas Peluche"/>
        <s v="Esencia Limon"/>
        <s v="Humificador Esfera Madera"/>
        <s v="Quita Motas"/>
        <s v="FRP Redmi Note 9"/>
        <s v="Electronica"/>
        <s v="Base Para TV 55&quot;"/>
        <s v="PC Subwofer"/>
        <s v="Universal PC 8 Pines"/>
        <s v="Universal PC 10 Pines"/>
        <s v="Union HDMI"/>
        <s v="Union Codo HDMI"/>
        <s v="Union RCA 3"/>
        <s v="Termo 2 Lts"/>
        <s v="Humificador Bombillo"/>
        <s v="Humificador Cisne"/>
        <s v="A30s c/m"/>
        <s v="Unicolor 10&quot;"/>
        <s v="Unicolor 10&quot; 360º"/>
        <s v="6-8&quot;"/>
        <s v="9-10&quot;"/>
        <s v="Teclado Gamer Eco"/>
        <s v="Micro 16gb"/>
        <s v="Mocro 32GB"/>
        <s v="Balaca 607 conf"/>
        <s v="Redio de bolsillo 321"/>
        <s v="Redio de bolsillo 106"/>
        <s v="Switch internet"/>
        <s v="J42 Soporte"/>
        <s v="Unbrick Redmi Note 9"/>
        <s v="Bloqueo Aplicacions Android Moto G20"/>
        <s v="Flecha Hyundai"/>
        <s v="Moto E7 Plus / G8 Play"/>
        <s v="Configuracion whatsap"/>
        <s v="Revision Señal Redmi 9a"/>
        <s v="Moto G7 / G7plus / G8  / G8 Plus / LG K42 "/>
        <s v="Vidrio Tablet 9&quot;"/>
        <s v="C35"/>
        <s v="Carrio Vintage"/>
        <s v="Saldo Flash Mobile"/>
        <s v="A17 / Vivo Y21"/>
        <s v="Y6P"/>
        <s v="FRP A03s"/>
        <s v="Adelantos Moto G20"/>
        <s v="Mi 9t Pro / G8 power"/>
        <s v="Mi11"/>
        <s v="Coneccion Pila Psmart 2019"/>
        <s v="Pin de Carga Tab A8.0"/>
        <s v="Pin de carga Moto e 6Plus"/>
        <s v="Kinow L"/>
        <s v="Rafael Orozco"/>
        <s v="Soldar cable audifono"/>
        <s v="Configuracion Llamadas"/>
        <s v="Formateada PC Lenovo"/>
        <s v="FRP Y7 2018"/>
        <s v="joan sebastia marco antonio"/>
        <s v="para planchar"/>
        <s v="Cabeza Eco"/>
        <s v="Moto Z2 play"/>
        <s v="7&quot;"/>
        <s v="HDMI"/>
        <s v="Pin de Carga J5"/>
        <s v="E75"/>
        <s v="FRP Moto G10"/>
        <s v="Y9a / Y9 Prime"/>
        <s v="Moto E7 plus / G9 Power"/>
        <s v="Unidad DVD externa"/>
        <s v="Extencion USB 3m"/>
        <s v="HDMI 10m"/>
        <s v="A10s c/m"/>
        <s v="A30 s/m"/>
        <s v="Moto One Fusion Org c/m"/>
        <s v="TC 5a"/>
        <s v="3 a 1 Video Compuesto"/>
        <s v="PC 8 Puntas"/>
        <s v="CBE-10 inalambrico"/>
        <s v="Cable Impresora 1.5m"/>
        <s v="S-03 palo selfie tripode"/>
        <s v="Moto G7"/>
        <s v="PC Neopreno "/>
        <s v="Forro Tablet 7&quot;"/>
        <s v="Vidrio Universal 7 y 8&quot;"/>
        <s v="Vidrio Universal 10&quot;"/>
        <s v="Forro universal Pequeño"/>
        <s v="Forro universal Mediano"/>
        <s v="Moto G8 Plus Org"/>
        <s v="Moto E7 / G9 Play"/>
        <s v="Tc a Ligthning Eco"/>
        <s v="1 a 1 con microfono"/>
        <s v="20w TC"/>
        <s v="Ligthning eco"/>
        <s v="Ligthning eco 5w"/>
        <s v="Manos Libres en L"/>
        <s v="Space Humo"/>
        <s v="TG-987"/>
        <s v="Configurar Talkback A30"/>
        <s v="Forro Tablet 10&quot;"/>
        <s v="USB 65GB"/>
        <s v="4 Generos"/>
        <s v="Revision Carga A51"/>
        <s v="D-236"/>
        <s v="FRP Moto E20"/>
        <s v="Pilas recargables con Cargador"/>
        <s v="Cargador para Moto"/>
        <s v="B30"/>
        <s v="2 a 1 1.5m"/>
        <s v="2 a 1 3m"/>
        <s v="2 a 1 5m"/>
        <s v="GTS-1557"/>
        <s v="VSR-106"/>
        <s v="Protector Teclado 13&quot; y 15&quot;"/>
        <s v="Universal Holder Chupa parabrisas"/>
        <s v="Conectores y Pochado "/>
        <s v="universal 7&quot;"/>
        <s v="Aipods Pro"/>
        <s v="Formatear PC"/>
        <s v="Cargador 12v 2a"/>
        <s v="Sensor Proximidad Redmi 9a"/>
        <s v="Modo Bolsillo Redmi 9a"/>
        <s v="Redmi 10s"/>
        <s v="Mantenimiento Puerto de carga Redmi 10s"/>
        <s v="Soldar cable cargador"/>
        <s v="Flash Oficial Redmi Note 10s"/>
        <s v="A22 4G c/m"/>
        <s v="A31 c/m"/>
        <s v="Pin de Carga J7 Neo"/>
        <s v="J7 Neo"/>
        <s v="Sacar plug audifonos A21s"/>
        <s v="Puntos Soldadura parlante"/>
        <s v="Pegante Pacha A10s"/>
        <s v="Pin de carga A03"/>
        <s v="Corn"/>
        <s v="Pin de Carga J2 prime"/>
        <s v="nk 1100"/>
        <s v="Moto G51"/>
        <s v="Moto G6s"/>
        <s v="Forro Cartera 6&quot;"/>
        <s v="Pop Socket Agua"/>
        <s v="Alexa Echo Show 8"/>
        <s v="TG-712 Kids"/>
        <s v="Mantenimiento Altavoz S10"/>
        <s v="Mantenimiento Camara Y9 Prime"/>
        <s v="Salso Tigo"/>
        <s v="Mantenimiento Logica de Carga A30s"/>
        <s v="Altavoz Moto g6 Plus"/>
        <s v="Limpieza Camaras A30"/>
        <s v="Revision Poco X3"/>
        <s v="4a"/>
        <s v="Extraccion audifonos Cammon"/>
        <s v="Frp Moto E6 play"/>
        <s v="Convertir DVD a MP4"/>
        <s v="KR Pantera Negra"/>
        <s v="Formateada y ofice 2013 PC"/>
        <s v="Humidificador Sencillo"/>
        <s v="Esencia Maracuya"/>
        <s v="Cable Microfono"/>
        <s v="Talkback motorola"/>
        <s v="Control TV universal"/>
        <s v="Lightning Bolsa"/>
        <s v="Conexión Antena A31"/>
        <s v="Registro Sim"/>
        <s v="Cargador PC 8 pines"/>
        <s v="Deshabilitar Botones Poxo X3 pro"/>
        <s v="FRP Aamsung APM"/>
        <s v="Logo"/>
        <s v="TV 24&quot;"/>
        <s v="Balaca Onikuma K5 Pro"/>
        <s v="TDT Tigers HO17"/>
        <s v="ST-L63"/>
        <s v="Balaca Sony inalambrica"/>
        <s v="SK6"/>
        <s v="Cable Disco Duro"/>
        <s v="Cable Trebol"/>
        <s v="Forro Tablet 7&quot; 360º"/>
        <s v="Forro Tablet 7&quot; Goma"/>
        <s v="USB 64GB"/>
        <s v="V8 4.1a"/>
        <s v="TC 4.1a"/>
        <s v="Naisu TC"/>
        <s v="Pronx Ligthning"/>
        <s v="Motorola 50w TC + USB"/>
        <s v="Samsung 65w TC + USB"/>
        <s v="AKG cable espiral"/>
        <s v="ML xiaomi L"/>
        <s v="Camara 3 Antenas"/>
        <s v="Smart Watch X7"/>
        <s v="Y20i"/>
        <s v="Moto E7 Plus / G9 Play"/>
        <s v="Redmi 10T"/>
        <s v="RAM-520"/>
        <s v="Plancha Combo"/>
        <s v="Plancha Aguacate"/>
        <s v="Plancha Keratina"/>
        <s v="Patillera GM- 595 3 en 1"/>
        <s v="Flawless Facial"/>
        <s v="NOVA 9103"/>
        <s v="Secador 2023"/>
        <s v="Teatro en Casa TG-300"/>
        <s v="Carro Retrovisor Espejo"/>
        <s v="Esfera Madera"/>
        <s v="KR-Mario Bross"/>
        <s v="Monederos Goma Silicona"/>
        <s v="BC-01 TC"/>
        <s v="Ligthning TC 25w"/>
        <s v="Ligthning TC 35w 2 Puertos"/>
        <s v="Mantenimiento Logica de Carga A70"/>
        <s v="Revision Y7 2019"/>
        <s v="Registrar Equipo Tigo"/>
        <s v="Antena Wifi Honor 7s"/>
        <s v="DVD mp4"/>
        <s v="PC"/>
        <s v="Mate 20 Lite"/>
        <s v="A16"/>
        <s v="Anunciador Pilas"/>
        <s v="Airpods Pro / Serie 3"/>
        <s v="Llaveros Loony Toons"/>
        <s v="Mini Wafflera"/>
        <s v="Tigers Pro 8011C"/>
        <s v="Carga Y7 2019"/>
        <s v="Peliculas MP4"/>
        <s v="Grabacion 4 memorias musica"/>
        <s v="Pop socket"/>
        <s v="Pin de catrga Moto E6 Plus"/>
        <s v="Liquidacion Impuesto Moto"/>
        <s v="Configuracion red Reno 5 Lite"/>
        <s v="Pin de Carga J6 plus"/>
        <s v="Rollo Ticket"/>
        <s v="C33"/>
        <s v="Configuracion Mensajes Whatsapp"/>
        <s v="Frutos Rojos"/>
        <s v="Pino"/>
        <s v="Note 9s / 9 Pro"/>
        <s v="Portabilidad Movistar"/>
        <s v="Lan 3 metros"/>
        <s v="Pin de carga Moto E5 plus"/>
        <s v="Nova Y60"/>
        <s v="Iphone 6 Plus"/>
        <s v="Nova Y60 / A13"/>
        <s v="P30"/>
        <s v="Lenovo Adaptado"/>
        <s v="Tab A8"/>
        <s v="Infantil"/>
        <s v="TV 19&quot;"/>
        <s v="Camara Bombillo"/>
        <s v="27w"/>
        <s v="Humidificador Doble Filtro"/>
        <s v="Moto G7 2020"/>
        <s v="Moto E5 Play"/>
        <s v="Humidificador Bombillo"/>
        <s v="Teatro en Casa TG-200"/>
        <s v="LG K42"/>
        <s v="A302"/>
        <s v="Slair de Fastbhoot redmi 9a"/>
        <s v="FRP A12"/>
        <s v="Mantenikiento Logica Redmi Note 7"/>
        <s v="10&quot;"/>
        <s v="Nixa-25"/>
        <s v="Alcatel POP"/>
        <s v="Formatear Virus"/>
        <s v="Antena A30s"/>
        <s v="FRP Grand Prime"/>
        <s v="Reset J2 Prime"/>
        <s v="Pegar Tapa Moto G7"/>
        <s v="Alcatel 4034T"/>
        <s v="Kuiper Note 11"/>
        <s v="Mantenimiento Logica Moto G7"/>
        <s v="Solar"/>
        <s v="Barbera GNR-065 9 Piezas"/>
        <s v="Patillera SOLO"/>
        <s v="Flawless Body"/>
        <s v="Teatro en Casa TG-400"/>
        <s v="HDMI adapters"/>
        <s v="Calculadora Cientifica"/>
        <s v="T900"/>
        <s v="C10"/>
        <s v="Reliquias Vallenatas"/>
        <s v="Note 8 / Redmi 7"/>
        <s v="Microfono inalambrico iphone"/>
        <s v="Reset Señal"/>
        <s v="Configuracion Microfono Moto One fusion"/>
        <s v="Soldaduras Aro de Luz"/>
        <s v="Mantenimiento Teclado"/>
        <s v="Travesia Popular"/>
        <s v="Banda"/>
        <s v="Revision Redmi Note 7"/>
        <s v="Y16"/>
        <s v="Humedad Redmi 9a"/>
        <s v="Cargas Celular"/>
        <s v="Forro universal Grande"/>
        <s v="Boat Sport"/>
        <s v="V8 3.1a 2M"/>
        <s v="TC 3.1a 2M"/>
        <s v="XB450BT"/>
        <s v="Individual Iphone 13"/>
        <s v="Individual Iphone 11"/>
        <s v="T-155"/>
        <s v="V8 Eco"/>
        <s v="Bahia sin Pantalla"/>
        <s v="Pin de Carga Redmi 10a"/>
        <s v="Mantenimiento Moto G7 Play"/>
        <s v="Esencia Coco"/>
        <s v="Reiniciar Sistema ZTE"/>
        <s v="Extraer pata audifono A30s"/>
        <s v="Pin de carga A10"/>
        <s v="Reset Pass Cuenta MI"/>
        <s v="Antena Moto E6"/>
        <s v="Formatear LG K42"/>
        <s v="Revision Carga Moto E4 Plus"/>
        <s v="Revision Pin de carga Bafle"/>
        <s v="Copiar Galeria"/>
        <s v="Reiniciar Sistema A10"/>
        <s v="Pin de cargaMoto G5"/>
        <s v="FRP Note 11"/>
        <s v="S3"/>
        <s v="T-220"/>
        <s v="TG-200"/>
        <s v="TC a LAN 3.0"/>
        <s v="USB a LAN 3.0"/>
        <s v="12V doble puerto 2a"/>
        <s v="9V doble puerto 2a"/>
        <s v="5V doble puerto 2a"/>
        <s v="Cinta 3M"/>
        <s v="Revision PC"/>
        <s v="Moto E22i"/>
        <s v="Crear Cuenta Google"/>
        <s v="TG-155"/>
        <s v="MOTO E30 / E40"/>
        <s v="PD-351 36w"/>
        <s v="CA-01V"/>
        <s v="CA-06"/>
        <s v="Recarga P30 Lite"/>
        <s v="FRP Moto G8 Power Lite"/>
        <s v="Pin de carga Tableta Asus"/>
        <s v="Redmi Note 5"/>
        <s v="Pin de carga Moto G6 Plus"/>
        <s v="Rasuradora 595"/>
        <s v="Moto G50 / Redmi A1"/>
        <s v="Cable Plancha Remington"/>
        <s v="C01 Plus"/>
        <s v="Patillera GM-578 3 en 1"/>
        <s v="Venta de Parlante Padrino"/>
        <s v="Registro y APN WOM"/>
        <s v="Mantenimiento Note 11"/>
        <s v="Sist Carga Parlante"/>
        <s v="Yoga"/>
        <s v="HP Punta Azul"/>
        <s v="MS-1618"/>
        <s v="MS-1349"/>
        <s v="VS-R321"/>
        <s v="K-257"/>
        <s v="ZW-058"/>
        <s v="PS4 Fifa"/>
        <s v="One Fusion / One Hyper"/>
        <s v="A04s"/>
        <s v="Facturero ST"/>
        <s v="Industria Y Comercio 2023"/>
        <s v="Y9 2019 / Y8s"/>
        <s v="Spark 6 Go"/>
        <s v="V8 skiny"/>
        <s v="Belkin TC 5a"/>
        <s v="Camon 18P / Go 2022"/>
        <s v="Desvio de llamadas K5"/>
        <s v="Honor X8"/>
        <s v="Ultra"/>
        <s v="X220"/>
        <s v="Luces Navidad Luz Blanca"/>
        <s v="Moto E7 2022"/>
        <s v="Trinocular 37050 Base Ancha"/>
        <s v="FRP Moto C"/>
        <s v="Mantenimiento Logica A21s"/>
        <s v="Transplante de Pachas A30"/>
        <s v="Popolar"/>
        <s v="Instalacion Windows Lenovo"/>
        <s v="Configuracion Llamada Xiaomi"/>
        <s v="Note 8 Pro"/>
        <s v="Redmi 12c"/>
        <s v="Instalacion Office 2013"/>
        <s v="Boton Power Lq6"/>
        <s v="Cargar Celular"/>
        <s v="Holder Car"/>
        <s v="Honot X8"/>
        <s v="Ajustar Flex A12"/>
        <s v="Nokia C01 Plus"/>
        <s v="Pin de carga Y5 2018"/>
        <s v="pluyin 3.4a"/>
        <s v="Soldar cinta Led"/>
        <s v="Configuracion Modo Seguro Vivo Y22s"/>
        <s v="Pedazo Cinta doble faz"/>
        <s v="Revision Lg mojado"/>
        <s v="Poco x3 nfc"/>
        <s v="J2 pro"/>
        <s v="Tripode selfie bluethoot"/>
        <s v="Redmi 10t / Note 10 Pro"/>
        <s v="FRP Moto G"/>
        <s v="Conectar Bateria A10s"/>
        <s v="Tapete microscopio soldar"/>
        <s v="Estaño en Pasta"/>
        <s v="Malla WRC"/>
        <s v="Cinta 3m angosta"/>
        <s v="Hilo 0.1"/>
        <s v="TC 455w"/>
        <s v="TC 38w"/>
        <s v="Selfie Cable"/>
        <s v="Selfie bluethoot  Huella"/>
        <s v="Sports Orejas"/>
        <s v="X8"/>
        <s v="Holder Car CE016"/>
        <s v="Pluying TC y USB"/>
        <s v="Pluying 3.4a"/>
        <s v="Tripode Flexible"/>
        <s v="Holder UP"/>
        <s v="Fuente 3005PM"/>
        <s v="Curva AAA14w"/>
        <s v="Punta Cautin LSB"/>
        <s v="Soldadura balaca gamer"/>
        <s v="Spark Go 2022"/>
        <s v="Pin de Carga Moto g8 Plus"/>
        <s v="44&quot;"/>
        <s v="Manteniento Logica de Carga Remo 7"/>
        <s v="Mantenimiento Poco X3 NFC"/>
        <s v="2 a 2 RCA"/>
        <s v="Moto G30 / E20"/>
        <s v="Instalacion Bateria S9"/>
        <s v="Mantenimiento Puerto Audifonos"/>
        <s v="Revision Pila A13"/>
        <s v="Homor X6"/>
        <s v="Cable Bolsa Parlante"/>
        <s v="A10 / cm"/>
        <s v="Galaxy Tab 2"/>
        <s v="Cargador Cabina 3v a 12v"/>
        <s v="Switch HDMI 3 a 1"/>
        <s v="Pluying CP05"/>
        <s v="Pluying CP03"/>
        <s v="Microfono inalambrico TC"/>
        <s v="V8 Travel Eco"/>
        <s v="Onikuma K19"/>
        <s v="Mouse Gamer TG09"/>
        <s v="Mouse Gamer TG06"/>
        <s v="Eucalipto"/>
        <s v="A51 / cm"/>
        <s v="Formatear Redmi 9a"/>
        <s v="TC arcoiris"/>
        <s v="Y90 / Y7a"/>
        <s v="Encender Bafle"/>
        <s v="Pin de carga J4 2018"/>
        <s v="Pinza"/>
        <s v="Puerto de caga x cable Parlante"/>
        <s v="A30s / cm"/>
        <s v="CA06"/>
        <s v="L10"/>
        <s v="Pova 2"/>
        <s v="Cortadora ZME016"/>
        <s v="Pulpo android Fuente"/>
        <s v="KH-750 Facial Gun"/>
        <s v="TG-807"/>
        <s v="Mate 10 Lite"/>
        <s v="MO20 Tipo Gamer"/>
        <s v="W1 inalambrico"/>
        <s v="JS1"/>
        <s v="A33 5G"/>
        <s v="iphone SE 2022"/>
        <s v="Mantenimiento Pin de carga Redmi 8"/>
        <s v="Conexión Flex Carga Redmi 9"/>
        <s v="FRP A11"/>
        <s v="FRP Note 9"/>
        <s v="Soldar cable microfono"/>
        <s v="A12 "/>
        <s v="Watch 2 Lite"/>
        <s v="Instalacion y armado Mia3"/>
        <s v="Moto One Fusion / sm"/>
        <s v="Filtro Agua 7 Niveles"/>
        <s v="Honor X8a"/>
        <s v="esencias Surtidas"/>
        <s v="D-015 PC"/>
        <s v="3 x 1 Hembra"/>
        <s v="D-1014 PC"/>
        <s v="Bluethoot Bombillo luces"/>
        <s v="Azus Book Cargador"/>
        <s v="FRP Galaxy Note 8"/>
        <s v="Mantenimiento Puerto Audifonos Moto E40"/>
        <s v="FRP J6 2018"/>
        <s v="Botones y Pin de carga tableta ZTE"/>
        <s v="Gravar Crosover"/>
        <s v="Configuracion y revision Bateria Moto G6 "/>
        <s v="restablesimiento note 9"/>
        <s v="FRP A10"/>
        <s v="Pin de carga Motorola"/>
        <s v="Tramite Pago Impuestos Jetta NAV554"/>
        <s v="Tramite Pago Derechos Municipales Jetta NAV554"/>
        <s v="ps2 dragon ball"/>
        <s v="ps2 call of duty"/>
        <s v="Redmio 9c"/>
        <s v="Masajeador 8 en 1"/>
        <s v="Instalacion servicio Fijo"/>
        <s v="Pagos Note 11"/>
        <s v="3 x 3 RCA"/>
        <s v="Vitrina pequeña"/>
        <s v="Grabacion de Publicidad Medias"/>
        <s v="Quemar Datos CD"/>
        <s v="Mantenimiento DVD"/>
        <s v="Eternals DVD"/>
        <s v="Arreglo Luna"/>
        <s v="Secar Telefono A03"/>
        <s v="windows 7"/>
        <s v="Mantenimiento Logica de carga K42s"/>
        <s v="E22"/>
        <s v="cable Lan 1mt"/>
        <s v="Limpieza Auricular Redmi note 8"/>
        <s v="Revision Carga A20"/>
        <s v="Spark (c"/>
        <s v="Configuracion Redmi 9a"/>
        <s v="Esencia Bombombun"/>
        <s v="P10 Lite / Psmart / Y7 2018 / P9 Lite / P20 Lite"/>
        <s v="CH01 TC"/>
        <s v="TG-345"/>
        <s v="TG-356"/>
        <s v="Pegar Pacha Y9 2019"/>
        <s v="Champeta"/>
        <s v="Holder Bicileta"/>
        <s v="Pata redonda a plana"/>
        <s v="J2 Prime"/>
        <s v="Talkback Moto G30"/>
        <s v="A6 Plus"/>
        <s v="registro Imei Note 8 Pro"/>
        <s v="Krono Net Lite"/>
        <s v="Esencia Elegant"/>
        <s v="Esencia Naranja"/>
        <s v="Moto G13"/>
        <s v="Ligthinig Eco"/>
        <s v="Moto G72"/>
        <s v="A14"/>
        <s v="TC 45w"/>
        <s v="Humidificador Luna"/>
        <s v="Carro Control Ironman"/>
        <s v="V20"/>
        <s v="Moto G"/>
        <s v="T500"/>
        <s v="Cepillo Secador"/>
        <s v="Mini Plancha"/>
        <s v="Rizador Remington"/>
        <s v="Flawless Cejas"/>
        <s v="Faja Rodillera"/>
        <s v="Toalla Magica Carro Moto"/>
        <s v="TEL-3014"/>
        <s v="Tablero Pequeño"/>
        <s v="YST-1014"/>
        <s v="E-1310 Teatro"/>
        <s v="RCA 3 x 3 1.5m"/>
        <s v="RCA 3 x 3 3m"/>
        <s v="Tablero Dinosaurio"/>
        <s v="Armar Moto G7 Power"/>
        <s v="Mi band 7"/>
        <s v="Tab 8"/>
        <s v="Neoflex 5m"/>
        <s v="Note 12"/>
        <s v="Control TV Samsung"/>
        <s v="Control DVD"/>
        <s v="Control TV Box"/>
        <s v="Pro LCD linterna"/>
        <s v="Antonio y Vicente"/>
        <s v="FRP Moto E6s"/>
        <s v="Moto E6i"/>
        <s v="universal Grande"/>
        <s v="iphone 7 Plus"/>
        <s v="tapete"/>
        <s v="TC travel"/>
        <s v="Plug 1/2 a 3.5"/>
        <s v="Gramera SF-400"/>
        <s v="Bascula Digital"/>
        <s v="Bascula Bluethoot"/>
        <s v="Silla-masajeador. JB-100B"/>
        <s v="45cm White"/>
        <s v="PC YST-1027"/>
        <s v="PC YST-1040"/>
        <s v="PC 019 soporte"/>
        <s v="PC P1 Soporte"/>
        <s v="Y35"/>
        <s v="Reset Y9 Prime"/>
        <s v="Lipieza Camara A31"/>
        <s v="FRP A31"/>
        <s v="FRP Moto G30"/>
        <s v="Watch S1"/>
        <s v="Publicidad Naturista"/>
        <s v="FRP A02"/>
        <s v="talk back huawei"/>
        <s v="Hamer 2"/>
        <s v="FRP lg m320g"/>
        <s v="Pop Socket Pecera"/>
        <s v="Salir de Fastbooth Xiaomi"/>
        <s v="Universal Mediano"/>
        <s v="Mantenimiento Puerto de carga Moto G9 Power"/>
        <s v="Moto Edge 30"/>
        <s v="Mantenimiento Logica de carga Redmi 9"/>
        <s v="Y53s"/>
        <s v="Moto G52"/>
        <s v="LR44"/>
        <s v="k41"/>
        <s v="Libro Los 4 Acuerdos"/>
        <s v="Control Humedad Note 11"/>
        <s v="Psmart "/>
        <s v="Soldadura cable"/>
        <s v="Universal TV plano"/>
        <s v="FRP Poco X3"/>
        <s v="FRP Lg K42s"/>
        <s v="Prestar Wifi"/>
        <s v="Pin de carga Moto G5"/>
        <s v="Pegar Pantalla Mate 8"/>
        <s v="Cable Telefono Fijo Largo"/>
        <s v="pegar pantalla y config bolsillo"/>
        <s v="FRp Moto E7i Power"/>
        <s v="Moto E7i Power"/>
        <s v="Smart watch inalambrico"/>
        <s v="Y201"/>
        <s v="Configuracion Wifi PC"/>
        <s v="Spark 5 Air"/>
        <s v="Grabacion Musica"/>
        <s v="Trebol"/>
        <s v="FRP Honor 8a"/>
        <s v="Smart Watch Gancho"/>
        <s v="Pin de carga Infinix"/>
        <s v="FRP Note 10s"/>
        <s v="Vidviue 622"/>
        <s v="Pegar pantalla Smart Watch"/>
        <s v="Quitamotas Electrico"/>
        <s v="Y30 / Y50"/>
        <s v="Tablero Publicidad RGB"/>
        <s v="Cepillo Secador 3 en 1"/>
        <s v="Humidificador Gato"/>
        <s v="Lampara ST-802 Touch"/>
        <s v="Lampara animalitos"/>
        <s v="Lampara Astronauta"/>
        <s v="Lampara Luna Astronauta"/>
        <s v="Destornillador Electrico"/>
        <s v="Gancho 25 cm 12na"/>
        <s v="Vivos Surtidos"/>
        <s v="Gatillos R11"/>
        <s v="TG-344"/>
        <s v="TG-333"/>
        <s v="WINDS3S Bicicleta"/>
        <s v="Tetera Flex"/>
        <s v="MiniSierra"/>
        <s v="GN-6719 3 n 1 Niveles"/>
        <s v="Lampara Bombillo Aspas"/>
        <s v="Harvic 350 TC"/>
        <s v="J5 Prime Negra"/>
        <s v="Honor 8a"/>
        <s v="T iphone Camuflado"/>
        <s v="A34"/>
        <s v="Moto G23"/>
        <s v="TC y USB 15w"/>
        <s v="TC 18w"/>
        <s v="Pop Socket Hello Kitty"/>
        <s v="Flash A31"/>
        <s v="Cammon 18"/>
        <s v="Humedad A21s"/>
        <s v="Recargable AAA"/>
        <s v="TG-807 con Parlante"/>
        <s v="Taza Mezcladora Mug"/>
        <s v="Lan 20m"/>
        <s v="Microfono 3m"/>
        <s v="Universal Smart TV"/>
        <s v="OZ-868BT"/>
        <s v="ST3"/>
        <s v="Pop Socket Redondo"/>
        <s v="Pop Socket 3d"/>
        <s v="J5 Prime Blanca"/>
        <s v="Pin de Carga J7 Metal"/>
        <s v="El Poder del Ahora Copia"/>
        <s v="RCA 3 x 3 Union"/>
        <s v="DVD La Era del Hielo"/>
        <s v="J7 Prime Blanca"/>
        <s v="BF-888s"/>
        <s v="TC 67w"/>
        <s v="Mantenimiento Carga A12"/>
        <s v="FRP Moto G22"/>
        <s v="A23 / A22 5G"/>
        <s v="Pin de Carga Nefos"/>
        <s v="TC Eco"/>
        <s v="TG-700"/>
        <s v="Despegar Bateria Vivo"/>
        <s v="Go 2022 o Spark 8C"/>
        <s v="Abrir bandeja sim Note 10"/>
        <s v="Hydrogel Transparente"/>
        <s v="A57 4G"/>
        <s v="Despegar Pila A10s"/>
        <s v="Libro Yerbas"/>
        <s v="Regge"/>
        <s v="10s"/>
        <s v="Jack 3.5 a 1/2"/>
        <s v="A32 cm"/>
        <s v="GN-6719 3 3n 1 Niveles"/>
        <s v="Configuracion Botones Navegacion Xiaomi"/>
        <s v="Mouse JX-305"/>
        <s v="USB - Ligthning Colors"/>
        <s v="Vivo Y20"/>
        <s v="Microfono Alcatel"/>
        <s v="Corto Logica Infinix"/>
        <s v="Ajuste boton power conexión bat"/>
        <s v="V8 Cordon"/>
        <s v="Garfield"/>
        <s v="Note 12 Pro+ 5G"/>
        <s v="Redmi 9a / M13"/>
        <s v="Teclado Pc Inalambrico"/>
        <s v="Teclado Combo PC"/>
        <s v="Gatillos con Ventilador"/>
        <s v="URU-1092 Conductor"/>
        <s v="Europeo Goma"/>
        <s v="SQ-Q1101 PC Microfono"/>
        <s v="Cordon V8"/>
        <s v="Music Bass"/>
        <s v="Multilector Memorias"/>
        <s v="Lector Micro"/>
        <s v="Pro 60"/>
        <s v="A18 Radio Reloj"/>
        <s v="XB-400 "/>
        <s v="WS-T99"/>
        <s v="Remington 2003"/>
        <s v="Pompones Cadena"/>
        <s v="Llaveros Surtidos"/>
        <s v="Tornasol"/>
        <s v="C7i"/>
        <s v="A22 4G Amoled"/>
        <s v="MAJOR1000"/>
        <s v="J6 / J4 Plus"/>
        <s v="Secador Cepillo"/>
        <s v="Cepillo Alizador 906"/>
        <s v="Car 2 Points"/>
        <s v="Configuracion Talkback Moto G22"/>
        <s v="Configuracion Datos A02"/>
        <s v="Limpieza A30s"/>
        <s v="A53 Original"/>
        <s v="Soldar Cable Balaca"/>
        <s v="Despegar Bateria Note 10s"/>
        <s v="Aro de luz Celular"/>
        <s v="Pantalla Claro Huawei Y70"/>
        <s v="PS2 Need for Speed"/>
        <s v="PS2 Tomb Raider"/>
        <s v="Celu Infinix 555 Segunda"/>
        <s v="Infinix 555"/>
        <s v="Arreglo Boton Power sumido"/>
        <s v="Pin 20 mil Netflix"/>
        <s v="Configuracion Moto g22"/>
        <s v="Ajustar Camara P30 pro"/>
        <s v="Repara Cable Plancha"/>
        <s v="Note 8"/>
        <s v="Samsung 3.16a"/>
        <s v="HDMI2VGA cable"/>
        <s v="Camara Mini Domo"/>
        <s v="Pop Socket Anillo"/>
        <s v="FRP A54"/>
        <s v="No se abrio"/>
        <s v="Galaxy S7"/>
        <s v="Tablero magico 12&quot;"/>
        <s v="Plug 3.5 6.2"/>
        <s v="USB Ext 1.5m"/>
        <s v="Yoyos L"/>
        <s v="Moto E13"/>
        <s v="Mantenimiento Logica de carga Moto G31"/>
        <s v="Spark 9 Pro"/>
        <s v="AS-808 RGB Mechanic"/>
        <s v="Chromecast Spejo"/>
        <s v="Quitar Burbujas Ceramico"/>
        <s v="S-830"/>
        <s v="Tv 55&quot;"/>
        <s v="RGB Cinta Led sin Cargador"/>
        <s v="VGR-081 Profesional"/>
        <s v="GM-6710 Niveles"/>
        <s v="Taser Linterna cuadrado"/>
        <s v="Taser Linterna 288"/>
        <s v="Ultra sencillo"/>
        <s v="J5 Original Bolsa"/>
        <s v="E6 Plus"/>
        <s v="Note 12s"/>
        <s v="Ajuste de Flex"/>
        <s v="FRP Moto G7"/>
        <s v="Moto G200"/>
        <s v="TG-8011C"/>
        <s v="Mantenimiento Logica A32"/>
        <s v="Pova 4"/>
        <s v="Alcohol Isopropilico 1L"/>
        <s v="TV 26&quot; - 62&quot; Fijo"/>
        <s v="Poco X3 Pro"/>
        <s v="Secador 2007"/>
        <s v="Moto G42 Amoled"/>
        <s v="Spark Go 2023 / A02"/>
        <s v="Moto Edge 30 Neo"/>
        <s v="Ajustar Boton Infinix"/>
        <s v="Forro Cargador 20w apple Dinosaurio"/>
        <s v="A14 / A24 / A54"/>
        <s v="Forro Cargador 20w apple"/>
        <s v="Puntas Presicion Multimetro "/>
        <s v="Termica Angosta"/>
        <s v="X6"/>
        <s v="PinkBox"/>
        <s v="Y60"/>
        <s v="Moto G42"/>
        <s v="QC-35"/>
        <s v="Conductor 1042"/>
        <s v="Play 2"/>
        <s v="Mag Safe"/>
        <s v="Ligthning Bluethoot eco"/>
        <s v="Honor X6s"/>
        <s v="Tapete Mediano Sencillo"/>
        <s v="Remington 2023"/>
        <s v="KK Calculadora doble 0"/>
        <s v="llaveros El Chapulin"/>
        <s v="V8 parlantes"/>
        <s v="Y7 / Y7 Prime"/>
        <s v="Casio Original 14B"/>
        <s v="Esencia Koaj"/>
        <s v="T800 Ultra"/>
        <s v="En L"/>
        <s v="A02s / A03 / A03s"/>
        <s v="Grabacion de publicidad con Conversion"/>
        <s v="Redmi 12c / 10c"/>
        <s v="3 generos Champeta rap regueton"/>
        <s v="FRP Redmi 12c"/>
        <s v="Pegante Pacha A12"/>
        <s v="Pop Socket Figura"/>
        <s v="Hoja a Color"/>
        <s v="11 Fotocopias"/>
        <s v="Moto G60s"/>
        <s v="Banda 6"/>
        <s v="Pulso Pasador"/>
        <s v="K07 bluethoot Selfie"/>
        <s v="Ext aux 1.5m"/>
        <s v="Ext aux 3m"/>
        <s v="Punta azul HP"/>
        <s v="D03 PC parlante"/>
        <s v="P20s"/>
        <s v="Guantes 107"/>
        <s v="Pad mouse Gel unicolor"/>
        <s v="H-5 pad mouse cuadrado sencillo"/>
        <s v="Comnbo Gamer K30"/>
        <s v="Hydrogel Diseño"/>
        <s v="A03s / cm"/>
        <s v="Surtidos 360 5.0"/>
        <s v="Surtidos PS2"/>
        <s v="Tapas Jostick 360 PS4"/>
        <s v="Universal 6&quot;"/>
        <s v="Ergonomico Inalambrico Recargable"/>
        <s v="DN-D5200"/>
        <s v="Galaxy TAB"/>
        <s v="Zapatilla"/>
        <s v="Honor 8X Full"/>
        <s v="GTA V"/>
        <s v="Smart Watch 44mm"/>
        <s v="Pin de carga Moto E5 Play"/>
        <s v="Tres Impresiones"/>
        <s v="Y17"/>
        <s v="Crediminutos Moto G22"/>
        <s v="Prender Poco M3 (calentar memoria)"/>
        <s v="Configuracion datos J5 Prime"/>
        <s v="Compartir wifi para pagos"/>
        <s v="Impresiones"/>
        <s v="A17"/>
        <s v="Reset A21s"/>
        <s v="Encender Xiaomi 8 Lite"/>
        <s v="Configurar reposo pantalla A70"/>
        <s v="Moto Edge 30 Lite"/>
        <s v="Note 9a / 9c / 10c"/>
        <s v="Llavero economico zapatilla"/>
        <s v="Xbox 360 5.0"/>
        <s v="Pegar Pantalla Psmart 2019"/>
        <s v="Poly tipo play 1"/>
        <s v="TV Box 2 / 16"/>
        <s v="Acne Cleaner"/>
        <s v="Diseño Hydrogel"/>
        <s v="Corte"/>
        <s v="Configuracion Voces A21s"/>
        <s v="Mi 11 T Pro"/>
        <s v="Forro Cargador 20w apple Negro"/>
        <s v="Call Of Duty II"/>
        <s v="Pouvoir 4"/>
        <s v="Gruth Capitan America"/>
        <s v="Pin de carga Pouvoir 4"/>
        <s v="ZTE / P30 Lite"/>
        <s v="Formatear Pouvoir 4"/>
        <s v="Limpieza Altavoz Moto G6"/>
        <s v="Mixta con Cargador"/>
        <s v="Individual iphone 14 pro max"/>
        <s v="Honor X7a"/>
        <s v="Mantenimiento Logica Moto e7 Play"/>
        <s v="Blade V40 / Redmi 10A"/>
        <s v="Configuracion Camara LG K61"/>
        <s v="FRP Y5 2018"/>
        <s v="FRP Redmi Note 7"/>
        <s v="G20"/>
        <s v="Note 10 Pro / A21s"/>
        <n v="321" u="1"/>
        <n v="257" u="1"/>
        <n v="7711" u="1"/>
        <n v="1310" u="1"/>
      </sharedItems>
    </cacheField>
    <cacheField name="Conection" numFmtId="0">
      <sharedItems containsBlank="1"/>
    </cacheField>
    <cacheField name="Color" numFmtId="0">
      <sharedItems containsBlank="1"/>
    </cacheField>
    <cacheField name="Complements" numFmtId="0">
      <sharedItems containsBlank="1" containsMixedTypes="1" containsNumber="1" containsInteger="1" minValue="60000" maxValue="60000"/>
    </cacheField>
    <cacheField name="Other" numFmtId="0">
      <sharedItems containsBlank="1" containsMixedTypes="1" containsNumber="1" containsInteger="1" minValue="2500" maxValue="2500"/>
    </cacheField>
    <cacheField name="Cost" numFmtId="6">
      <sharedItems containsSemiMixedTypes="0" containsString="0" containsNumber="1" containsInteger="1" minValue="-14000" maxValue="2700000"/>
    </cacheField>
    <cacheField name="Sale" numFmtId="6">
      <sharedItems containsSemiMixedTypes="0" containsString="0" containsNumber="1" containsInteger="1" minValue="0" maxValue="950000"/>
    </cacheField>
    <cacheField name="Subt_Cost" numFmtId="6">
      <sharedItems containsSemiMixedTypes="0" containsString="0" containsNumber="1" containsInteger="1" minValue="-2700000" maxValue="311500"/>
    </cacheField>
    <cacheField name="Mov2" numFmtId="1">
      <sharedItems containsSemiMixedTypes="0" containsString="0" containsNumber="1" containsInteger="1" minValue="-25" maxValue="119"/>
    </cacheField>
    <cacheField name="Dia" numFmtId="1">
      <sharedItems containsSemiMixedTypes="0" containsString="0" containsNumber="1" containsInteger="1" minValue="1" maxValue="31"/>
    </cacheField>
    <cacheField name="Mes" numFmtId="1">
      <sharedItems containsSemiMixedTypes="0" containsString="0" containsNumber="1" containsInteger="1" minValue="1" maxValue="12" count="12">
        <n v="5"/>
        <n v="6"/>
        <n v="7"/>
        <n v="8"/>
        <n v="9"/>
        <n v="10"/>
        <n v="11"/>
        <n v="12"/>
        <n v="1"/>
        <n v="2"/>
        <n v="3"/>
        <n v="4"/>
      </sharedItems>
    </cacheField>
    <cacheField name="Año" numFmtId="1">
      <sharedItems containsSemiMixedTypes="0" containsString="0" containsNumber="1" containsInteger="1" minValue="1900" maxValue="2023" count="3">
        <n v="2022"/>
        <n v="2023"/>
        <n v="1900" u="1"/>
      </sharedItems>
    </cacheField>
  </cacheFields>
  <extLst>
    <ext xmlns:x14="http://schemas.microsoft.com/office/spreadsheetml/2009/9/main" uri="{725AE2AE-9491-48be-B2B4-4EB974FC3084}">
      <x14:pivotCacheDefinition pivotCacheId="977690389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18.896543171293" createdVersion="8" refreshedVersion="8" minRefreshableVersion="3" recordCount="83" xr:uid="{7C6B23EC-6D4B-5C45-875A-39246FA9707D}">
  <cacheSource type="worksheet">
    <worksheetSource name="Tabla7"/>
  </cacheSource>
  <cacheFields count="4">
    <cacheField name="Fecha" numFmtId="16">
      <sharedItems containsSemiMixedTypes="0" containsNonDate="0" containsDate="1" containsString="0" minDate="2023-04-30T00:00:00" maxDate="2023-07-05T00:00:00" count="32">
        <d v="2023-04-30T00:00:00"/>
        <d v="2023-05-03T00:00:00"/>
        <d v="2023-05-06T00:00:00"/>
        <d v="2023-05-07T00:00:00"/>
        <d v="2023-05-09T00:00:00"/>
        <d v="2023-05-10T00:00:00"/>
        <d v="2023-05-08T00:00:00"/>
        <d v="2023-05-11T00:00:00"/>
        <d v="2023-05-12T00:00:00"/>
        <d v="2023-05-13T00:00:00"/>
        <d v="2023-05-15T00:00:00"/>
        <d v="2023-05-16T00:00:00"/>
        <d v="2023-05-18T00:00:00"/>
        <d v="2023-05-19T00:00:00"/>
        <d v="2023-05-23T00:00:00"/>
        <d v="2023-05-24T00:00:00"/>
        <d v="2023-05-31T00:00:00"/>
        <d v="2023-06-01T00:00:00"/>
        <d v="2023-06-03T00:00:00"/>
        <d v="2023-06-05T00:00:00"/>
        <d v="2023-06-07T00:00:00"/>
        <d v="2023-06-08T00:00:00"/>
        <d v="2023-06-09T00:00:00"/>
        <d v="2023-06-15T00:00:00"/>
        <d v="2023-06-17T00:00:00"/>
        <d v="2023-06-18T00:00:00"/>
        <d v="2023-06-21T00:00:00"/>
        <d v="2023-06-22T00:00:00"/>
        <d v="2023-06-29T00:00:00"/>
        <d v="2023-07-01T00:00:00"/>
        <d v="2023-07-02T00:00:00"/>
        <d v="2023-07-04T00:00:00"/>
      </sharedItems>
    </cacheField>
    <cacheField name="Movimiento" numFmtId="16">
      <sharedItems/>
    </cacheField>
    <cacheField name="Producto" numFmtId="0">
      <sharedItems count="34">
        <s v="Accesorios de la hermanita"/>
        <s v="plancha combo"/>
        <s v="Hydrogel Reno 5 Lite"/>
        <s v="Pilas AAA"/>
        <s v="Plancha Aguacate"/>
        <s v="Plancha Keratina"/>
        <s v="Cinta Neoflex"/>
        <s v="Silla Masajeadora"/>
        <s v="Parlante T&amp;G de Garantia"/>
        <s v="Humidificador Bombillo"/>
        <s v="Bombillo Bluethoot"/>
        <s v="Memoria Publicidad"/>
        <s v="Pop Socket Pecera"/>
        <s v="Audfonos Bluethoot M19"/>
        <s v="Capuchino"/>
        <s v="Depilador Body"/>
        <s v="Humidificador Gato"/>
        <s v="Depilador Cejas"/>
        <s v="Samsung A03 Core"/>
        <s v="Libro Yerbas"/>
        <s v="Antena TDT 5M"/>
        <s v="Lampara Astronauta"/>
        <s v="Lampara ST-802 Touch"/>
        <s v="Secador Remington 2003"/>
        <s v="Cepillo Secador"/>
        <s v="Forro Acrigel"/>
        <s v="Recarga Movistar"/>
        <s v="Silla-masajeador. JB-100B"/>
        <s v="Cargador Belkin TC"/>
        <s v="Pop Socket Pepas"/>
        <s v="SECADOR Remington 2004"/>
        <s v="Cepillo Secador 3 en 1"/>
        <s v="Prestamo en Efectivo"/>
        <s v="Forro Diseños A03 Core" u="1"/>
      </sharedItems>
    </cacheField>
    <cacheField name="Deuda" numFmtId="6">
      <sharedItems containsSemiMixedTypes="0" containsString="0" containsNumber="1" containsInteger="1" minValue="-250000" maxValue="9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">
  <r>
    <n v="1"/>
    <x v="0"/>
    <d v="2022-10-29T00:00:00"/>
    <x v="0"/>
    <s v="Huawei"/>
    <x v="0"/>
    <m/>
    <n v="20000"/>
    <n v="-20000"/>
  </r>
  <r>
    <n v="2"/>
    <x v="1"/>
    <d v="2022-10-30T00:00:00"/>
    <x v="0"/>
    <s v="Huawei"/>
    <x v="0"/>
    <m/>
    <n v="90000"/>
    <n v="-90000"/>
  </r>
  <r>
    <n v="3"/>
    <x v="2"/>
    <d v="2022-10-30T00:00:00"/>
    <x v="0"/>
    <s v="Huawei"/>
    <x v="0"/>
    <m/>
    <n v="15000"/>
    <n v="-15000"/>
  </r>
  <r>
    <n v="4"/>
    <x v="3"/>
    <d v="2022-10-30T00:00:00"/>
    <x v="0"/>
    <s v="Huawei"/>
    <x v="0"/>
    <m/>
    <n v="14000"/>
    <n v="-14000"/>
  </r>
  <r>
    <n v="5"/>
    <x v="4"/>
    <d v="2022-10-30T00:00:00"/>
    <x v="0"/>
    <s v="Huawei"/>
    <x v="0"/>
    <m/>
    <n v="8000"/>
    <n v="-8000"/>
  </r>
  <r>
    <n v="6"/>
    <x v="0"/>
    <d v="2022-10-05T00:00:00"/>
    <x v="1"/>
    <s v="Samsung"/>
    <x v="1"/>
    <s v="355395111914050"/>
    <n v="100000"/>
    <n v="-100000"/>
  </r>
  <r>
    <n v="7"/>
    <x v="3"/>
    <d v="2022-10-10T00:00:00"/>
    <x v="1"/>
    <s v="Samsung"/>
    <x v="1"/>
    <s v="355395111914050"/>
    <n v="10000"/>
    <n v="-10000"/>
  </r>
  <r>
    <n v="8"/>
    <x v="5"/>
    <d v="2022-10-10T00:00:00"/>
    <x v="1"/>
    <s v="Samsung"/>
    <x v="1"/>
    <s v="355395111914050"/>
    <n v="15000"/>
    <n v="-15000"/>
  </r>
  <r>
    <n v="9"/>
    <x v="6"/>
    <d v="2022-10-10T00:00:00"/>
    <x v="1"/>
    <s v="Samsung"/>
    <x v="1"/>
    <s v="355395111914050"/>
    <n v="4000"/>
    <n v="-4000"/>
  </r>
  <r>
    <n v="10"/>
    <x v="7"/>
    <d v="2022-10-10T00:00:00"/>
    <x v="1"/>
    <s v="Samsung"/>
    <x v="1"/>
    <s v="355395111914050"/>
    <n v="9500"/>
    <n v="-9500"/>
  </r>
  <r>
    <n v="11"/>
    <x v="8"/>
    <d v="2022-11-29T00:00:00"/>
    <x v="0"/>
    <s v="Huawei"/>
    <x v="0"/>
    <m/>
    <n v="8500"/>
    <n v="-8500"/>
  </r>
  <r>
    <n v="12"/>
    <x v="0"/>
    <d v="2022-11-05T00:00:00"/>
    <x v="2"/>
    <s v="Motorola"/>
    <x v="2"/>
    <m/>
    <n v="20000"/>
    <n v="-20000"/>
  </r>
  <r>
    <n v="13"/>
    <x v="1"/>
    <d v="2022-11-12T00:00:00"/>
    <x v="2"/>
    <s v="Motorola"/>
    <x v="2"/>
    <m/>
    <n v="95000"/>
    <n v="-95000"/>
  </r>
  <r>
    <n v="14"/>
    <x v="9"/>
    <d v="2022-11-12T00:00:00"/>
    <x v="2"/>
    <s v="Motorola"/>
    <x v="2"/>
    <m/>
    <n v="8000"/>
    <n v="-8000"/>
  </r>
  <r>
    <n v="15"/>
    <x v="3"/>
    <d v="2022-11-12T00:00:00"/>
    <x v="2"/>
    <s v="Motorola"/>
    <x v="2"/>
    <m/>
    <n v="15000"/>
    <n v="-15000"/>
  </r>
  <r>
    <n v="16"/>
    <x v="10"/>
    <d v="2022-11-10T00:00:00"/>
    <x v="3"/>
    <s v="Samsung"/>
    <x v="3"/>
    <m/>
    <n v="60000"/>
    <n v="-60000"/>
  </r>
  <r>
    <n v="17"/>
    <x v="3"/>
    <d v="2022-11-10T00:00:00"/>
    <x v="3"/>
    <s v="Samsung"/>
    <x v="3"/>
    <m/>
    <n v="10000"/>
    <n v="-10000"/>
  </r>
  <r>
    <n v="18"/>
    <x v="0"/>
    <d v="2022-11-10T00:00:00"/>
    <x v="3"/>
    <s v="Samsung"/>
    <x v="3"/>
    <m/>
    <n v="20000"/>
    <n v="-20000"/>
  </r>
  <r>
    <n v="19"/>
    <x v="11"/>
    <d v="2022-11-21T00:00:00"/>
    <x v="1"/>
    <s v="Samsung"/>
    <x v="1"/>
    <s v="355395111914050"/>
    <n v="450000"/>
    <n v="450000"/>
  </r>
  <r>
    <n v="20"/>
    <x v="11"/>
    <d v="2022-11-29T00:00:00"/>
    <x v="0"/>
    <s v="Huawei"/>
    <x v="0"/>
    <m/>
    <n v="240000"/>
    <n v="240000"/>
  </r>
  <r>
    <n v="21"/>
    <x v="7"/>
    <d v="2022-12-03T00:00:00"/>
    <x v="3"/>
    <s v="Samsung"/>
    <x v="3"/>
    <m/>
    <n v="8000"/>
    <n v="-8000"/>
  </r>
  <r>
    <n v="22"/>
    <x v="8"/>
    <d v="2022-12-03T00:00:00"/>
    <x v="3"/>
    <s v="Samsung"/>
    <x v="3"/>
    <m/>
    <n v="7500"/>
    <n v="-7500"/>
  </r>
  <r>
    <n v="23"/>
    <x v="11"/>
    <d v="2022-12-03T00:00:00"/>
    <x v="3"/>
    <s v="Samsung"/>
    <x v="3"/>
    <m/>
    <n v="230000"/>
    <n v="230000"/>
  </r>
  <r>
    <n v="24"/>
    <x v="0"/>
    <d v="2022-07-15T00:00:00"/>
    <x v="4"/>
    <s v="Motorola"/>
    <x v="4"/>
    <s v="Abandonado"/>
    <n v="0"/>
    <n v="0"/>
  </r>
  <r>
    <n v="25"/>
    <x v="1"/>
    <d v="2022-12-01T00:00:00"/>
    <x v="4"/>
    <s v="Motorola"/>
    <x v="4"/>
    <s v="Abandonado"/>
    <n v="63000"/>
    <n v="-63000"/>
  </r>
  <r>
    <n v="26"/>
    <x v="12"/>
    <d v="2022-12-01T00:00:00"/>
    <x v="4"/>
    <s v="Motorola"/>
    <x v="4"/>
    <s v="Abandonado"/>
    <n v="500"/>
    <n v="-500"/>
  </r>
  <r>
    <n v="27"/>
    <x v="3"/>
    <d v="2022-12-01T00:00:00"/>
    <x v="4"/>
    <s v="Motorola"/>
    <x v="4"/>
    <s v="Abandonado"/>
    <n v="16000"/>
    <n v="-16000"/>
  </r>
  <r>
    <n v="28"/>
    <x v="0"/>
    <d v="2022-12-03T00:00:00"/>
    <x v="5"/>
    <s v="Xiaomi"/>
    <x v="5"/>
    <s v="869804032055852"/>
    <n v="25000"/>
    <n v="-25000"/>
  </r>
  <r>
    <n v="29"/>
    <x v="1"/>
    <d v="2022-12-03T00:00:00"/>
    <x v="5"/>
    <s v="Xiaomi"/>
    <x v="5"/>
    <s v="869804032055852"/>
    <n v="85000"/>
    <n v="-85000"/>
  </r>
  <r>
    <n v="30"/>
    <x v="13"/>
    <d v="2022-12-06T00:00:00"/>
    <x v="5"/>
    <s v="Xiaomi"/>
    <x v="5"/>
    <s v="869804032055852"/>
    <n v="6000"/>
    <n v="-6000"/>
  </r>
  <r>
    <n v="31"/>
    <x v="7"/>
    <d v="2022-12-16T00:00:00"/>
    <x v="5"/>
    <s v="Xiaomi"/>
    <x v="5"/>
    <s v="869804032055852"/>
    <n v="8000"/>
    <n v="-8000"/>
  </r>
  <r>
    <n v="32"/>
    <x v="11"/>
    <d v="2022-12-16T00:00:00"/>
    <x v="5"/>
    <s v="Xiaomi"/>
    <x v="5"/>
    <s v="869804032055852"/>
    <n v="280000"/>
    <n v="280000"/>
  </r>
  <r>
    <n v="33"/>
    <x v="12"/>
    <d v="2023-01-02T00:00:00"/>
    <x v="4"/>
    <s v="Motorola"/>
    <x v="4"/>
    <s v="Abandonado"/>
    <n v="800"/>
    <n v="-800"/>
  </r>
  <r>
    <n v="34"/>
    <x v="7"/>
    <d v="2023-01-02T00:00:00"/>
    <x v="4"/>
    <s v="Motorola"/>
    <x v="4"/>
    <s v="Abandonado"/>
    <n v="7500"/>
    <n v="-7500"/>
  </r>
  <r>
    <n v="35"/>
    <x v="14"/>
    <d v="2023-01-02T00:00:00"/>
    <x v="4"/>
    <s v="Motorola"/>
    <x v="4"/>
    <s v="Abandonado"/>
    <n v="2800"/>
    <n v="-2800"/>
  </r>
  <r>
    <n v="36"/>
    <x v="6"/>
    <d v="2023-01-02T00:00:00"/>
    <x v="4"/>
    <s v="Motorola"/>
    <x v="4"/>
    <s v="Abandonado"/>
    <n v="3500"/>
    <n v="-3500"/>
  </r>
  <r>
    <n v="37"/>
    <x v="7"/>
    <d v="2023-01-11T00:00:00"/>
    <x v="2"/>
    <s v="Motorola"/>
    <x v="2"/>
    <m/>
    <n v="8500"/>
    <n v="-8500"/>
  </r>
  <r>
    <n v="38"/>
    <x v="15"/>
    <d v="2023-01-11T00:00:00"/>
    <x v="2"/>
    <s v="Motorola"/>
    <x v="2"/>
    <m/>
    <n v="1100"/>
    <n v="-1100"/>
  </r>
  <r>
    <n v="39"/>
    <x v="11"/>
    <d v="2023-01-11T00:00:00"/>
    <x v="2"/>
    <s v="Motorola"/>
    <x v="2"/>
    <m/>
    <n v="400000"/>
    <n v="400000"/>
  </r>
  <r>
    <n v="40"/>
    <x v="16"/>
    <d v="2022-12-06T00:00:00"/>
    <x v="2"/>
    <s v="Motorola"/>
    <x v="2"/>
    <m/>
    <n v="22000"/>
    <n v="-22000"/>
  </r>
  <r>
    <n v="41"/>
    <x v="0"/>
    <d v="2023-01-03T00:00:00"/>
    <x v="6"/>
    <s v="Oppo"/>
    <x v="6"/>
    <s v="863351052192344"/>
    <n v="5000"/>
    <n v="-5000"/>
  </r>
  <r>
    <n v="42"/>
    <x v="1"/>
    <d v="2023-01-03T00:00:00"/>
    <x v="6"/>
    <s v="Oppo"/>
    <x v="6"/>
    <s v="863351052192344"/>
    <n v="95000"/>
    <n v="-95000"/>
  </r>
  <r>
    <n v="43"/>
    <x v="2"/>
    <d v="2023-01-03T00:00:00"/>
    <x v="6"/>
    <s v="Oppo"/>
    <x v="6"/>
    <s v="863351052192344"/>
    <n v="35000"/>
    <n v="-35000"/>
  </r>
  <r>
    <n v="44"/>
    <x v="0"/>
    <d v="2023-01-03T00:00:00"/>
    <x v="7"/>
    <s v="Motorola"/>
    <x v="7"/>
    <s v="35553111618726 (Meid)"/>
    <n v="5000"/>
    <n v="-5000"/>
  </r>
  <r>
    <n v="45"/>
    <x v="1"/>
    <d v="2023-01-03T00:00:00"/>
    <x v="7"/>
    <s v="Motorola"/>
    <x v="7"/>
    <s v="35553111618726 (Meid)"/>
    <n v="105000"/>
    <n v="-105000"/>
  </r>
  <r>
    <n v="46"/>
    <x v="17"/>
    <d v="2023-01-03T00:00:00"/>
    <x v="7"/>
    <s v="Motorola"/>
    <x v="7"/>
    <s v="35553111618726 (Meid)"/>
    <n v="25000"/>
    <n v="-25000"/>
  </r>
  <r>
    <n v="47"/>
    <x v="9"/>
    <d v="2023-01-03T00:00:00"/>
    <x v="7"/>
    <s v="Motorola"/>
    <x v="7"/>
    <s v="35553111618726 (Meid)"/>
    <n v="10000"/>
    <n v="-10000"/>
  </r>
  <r>
    <n v="48"/>
    <x v="15"/>
    <d v="2023-01-03T00:00:00"/>
    <x v="6"/>
    <s v="Oppo"/>
    <x v="6"/>
    <s v="863351052192344"/>
    <n v="1100"/>
    <n v="-1100"/>
  </r>
  <r>
    <n v="49"/>
    <x v="0"/>
    <d v="2023-01-10T00:00:00"/>
    <x v="8"/>
    <s v="Samsung"/>
    <x v="8"/>
    <s v="351704112489077"/>
    <n v="1000"/>
    <n v="-1000"/>
  </r>
  <r>
    <n v="50"/>
    <x v="3"/>
    <d v="2023-01-10T00:00:00"/>
    <x v="8"/>
    <s v="Samsung"/>
    <x v="8"/>
    <s v="351704112489077"/>
    <n v="5000"/>
    <n v="-5000"/>
  </r>
  <r>
    <n v="51"/>
    <x v="1"/>
    <d v="2023-01-10T00:00:00"/>
    <x v="8"/>
    <s v="Samsung"/>
    <x v="8"/>
    <s v="351704112489077"/>
    <n v="60000"/>
    <n v="-60000"/>
  </r>
  <r>
    <n v="52"/>
    <x v="13"/>
    <d v="2023-01-10T00:00:00"/>
    <x v="8"/>
    <s v="Samsung"/>
    <x v="8"/>
    <s v="351704112489077"/>
    <n v="5000"/>
    <n v="-5000"/>
  </r>
  <r>
    <n v="53"/>
    <x v="7"/>
    <d v="2023-01-27T00:00:00"/>
    <x v="7"/>
    <s v="Motorola"/>
    <x v="7"/>
    <s v="35553111618726 (Meid)"/>
    <n v="8500"/>
    <n v="-8500"/>
  </r>
  <r>
    <n v="54"/>
    <x v="11"/>
    <d v="2023-01-27T00:00:00"/>
    <x v="7"/>
    <s v="Motorola"/>
    <x v="7"/>
    <s v="35553111618726 (Meid)"/>
    <n v="340000"/>
    <n v="340000"/>
  </r>
  <r>
    <n v="55"/>
    <x v="18"/>
    <d v="2023-01-28T00:00:00"/>
    <x v="8"/>
    <s v="Samsung"/>
    <x v="8"/>
    <s v="351704112489077"/>
    <n v="7000"/>
    <n v="-7000"/>
  </r>
  <r>
    <n v="56"/>
    <x v="7"/>
    <d v="2023-01-28T00:00:00"/>
    <x v="8"/>
    <s v="Samsung"/>
    <x v="8"/>
    <s v="351704112489077"/>
    <n v="8000"/>
    <n v="-8000"/>
  </r>
  <r>
    <n v="57"/>
    <x v="11"/>
    <d v="2023-01-28T00:00:00"/>
    <x v="8"/>
    <s v="Samsung"/>
    <x v="8"/>
    <s v="351704112489077"/>
    <n v="150000"/>
    <n v="150000"/>
  </r>
  <r>
    <n v="58"/>
    <x v="7"/>
    <d v="2023-01-15T00:00:00"/>
    <x v="6"/>
    <s v="Oppo"/>
    <x v="6"/>
    <s v="863351052192344"/>
    <n v="10000"/>
    <n v="-10000"/>
  </r>
  <r>
    <n v="59"/>
    <x v="0"/>
    <d v="2023-02-17T00:00:00"/>
    <x v="9"/>
    <s v="Motorola"/>
    <x v="9"/>
    <s v="359694275257043"/>
    <n v="10000"/>
    <n v="-10000"/>
  </r>
  <r>
    <n v="60"/>
    <x v="1"/>
    <d v="2023-02-19T00:00:00"/>
    <x v="9"/>
    <s v="Motorola"/>
    <x v="9"/>
    <s v="359694275257043"/>
    <n v="80000"/>
    <n v="-80000"/>
  </r>
  <r>
    <n v="61"/>
    <x v="2"/>
    <d v="2023-02-19T00:00:00"/>
    <x v="9"/>
    <s v="Motorola"/>
    <x v="9"/>
    <s v="359694275257043"/>
    <n v="28000"/>
    <n v="-28000"/>
  </r>
  <r>
    <n v="62"/>
    <x v="19"/>
    <d v="2023-02-19T00:00:00"/>
    <x v="9"/>
    <s v="Motorola"/>
    <x v="9"/>
    <s v="359694275257043"/>
    <n v="15000"/>
    <n v="-15000"/>
  </r>
  <r>
    <n v="63"/>
    <x v="3"/>
    <d v="2023-02-19T00:00:00"/>
    <x v="9"/>
    <s v="Motorola"/>
    <x v="9"/>
    <s v="359694275257043"/>
    <n v="15000"/>
    <n v="-15000"/>
  </r>
  <r>
    <n v="64"/>
    <x v="7"/>
    <d v="2023-02-19T00:00:00"/>
    <x v="9"/>
    <s v="Motorola"/>
    <x v="9"/>
    <s v="359694275257043"/>
    <n v="10000"/>
    <n v="-10000"/>
  </r>
  <r>
    <n v="65"/>
    <x v="11"/>
    <d v="2023-02-19T00:00:00"/>
    <x v="9"/>
    <s v="Motorola"/>
    <x v="9"/>
    <s v="359694275257043"/>
    <n v="420000"/>
    <n v="420000"/>
  </r>
  <r>
    <n v="66"/>
    <x v="20"/>
    <d v="2023-02-19T00:00:00"/>
    <x v="9"/>
    <s v="Motorola"/>
    <x v="9"/>
    <s v="359694275257043"/>
    <n v="5000"/>
    <n v="-5000"/>
  </r>
  <r>
    <n v="67"/>
    <x v="0"/>
    <d v="2023-01-03T00:00:00"/>
    <x v="10"/>
    <s v="Motorola"/>
    <x v="10"/>
    <m/>
    <n v="4000"/>
    <n v="-4000"/>
  </r>
  <r>
    <n v="68"/>
    <x v="1"/>
    <d v="2023-01-03T00:00:00"/>
    <x v="10"/>
    <s v="Motorola"/>
    <x v="10"/>
    <m/>
    <n v="58000"/>
    <n v="-58000"/>
  </r>
  <r>
    <n v="69"/>
    <x v="0"/>
    <d v="2023-03-18T00:00:00"/>
    <x v="11"/>
    <s v="Samsung"/>
    <x v="10"/>
    <m/>
    <n v="10000"/>
    <n v="-10000"/>
  </r>
  <r>
    <n v="70"/>
    <x v="1"/>
    <d v="2023-03-18T00:00:00"/>
    <x v="11"/>
    <s v="Samsung"/>
    <x v="10"/>
    <m/>
    <n v="53000"/>
    <n v="-53000"/>
  </r>
  <r>
    <n v="71"/>
    <x v="6"/>
    <d v="2023-03-18T00:00:00"/>
    <x v="11"/>
    <s v="Samsung"/>
    <x v="10"/>
    <m/>
    <n v="3500"/>
    <n v="-3500"/>
  </r>
  <r>
    <n v="72"/>
    <x v="11"/>
    <d v="2023-03-18T00:00:00"/>
    <x v="11"/>
    <s v="Samsung"/>
    <x v="10"/>
    <m/>
    <n v="150000"/>
    <n v="150000"/>
  </r>
  <r>
    <n v="73"/>
    <x v="0"/>
    <d v="2023-04-18T00:00:00"/>
    <x v="12"/>
    <s v="Motorola"/>
    <x v="10"/>
    <m/>
    <n v="7500"/>
    <n v="-7500"/>
  </r>
  <r>
    <n v="74"/>
    <x v="1"/>
    <d v="2023-04-19T00:00:00"/>
    <x v="12"/>
    <s v="Motorola"/>
    <x v="10"/>
    <m/>
    <n v="55000"/>
    <n v="-55000"/>
  </r>
  <r>
    <n v="75"/>
    <x v="11"/>
    <d v="2023-04-24T00:00:00"/>
    <x v="12"/>
    <s v="Motorola"/>
    <x v="10"/>
    <m/>
    <n v="150000"/>
    <n v="150000"/>
  </r>
  <r>
    <n v="76"/>
    <x v="1"/>
    <d v="2023-04-25T00:00:00"/>
    <x v="13"/>
    <s v="Huawei"/>
    <x v="10"/>
    <m/>
    <n v="85000"/>
    <n v="-85000"/>
  </r>
  <r>
    <n v="77"/>
    <x v="13"/>
    <d v="2023-04-25T00:00:00"/>
    <x v="13"/>
    <s v="Huawei"/>
    <x v="10"/>
    <m/>
    <n v="4000"/>
    <n v="-4000"/>
  </r>
  <r>
    <n v="78"/>
    <x v="11"/>
    <d v="2023-04-27T00:00:00"/>
    <x v="13"/>
    <s v="Huawei"/>
    <x v="10"/>
    <m/>
    <n v="200000"/>
    <n v="200000"/>
  </r>
  <r>
    <n v="79"/>
    <x v="0"/>
    <d v="2023-05-25T00:00:00"/>
    <x v="14"/>
    <s v="Samsung"/>
    <x v="11"/>
    <m/>
    <n v="12500"/>
    <n v="-12500"/>
  </r>
  <r>
    <n v="80"/>
    <x v="0"/>
    <d v="2023-05-25T00:00:00"/>
    <x v="15"/>
    <s v="Motorola"/>
    <x v="12"/>
    <s v="357207102673167"/>
    <n v="12500"/>
    <n v="-12500"/>
  </r>
  <r>
    <n v="81"/>
    <x v="21"/>
    <d v="2023-05-27T00:00:00"/>
    <x v="14"/>
    <s v="Samsung"/>
    <x v="11"/>
    <m/>
    <n v="6000"/>
    <n v="-6000"/>
  </r>
  <r>
    <n v="82"/>
    <x v="11"/>
    <d v="2023-05-28T00:00:00"/>
    <x v="14"/>
    <s v="Samsung"/>
    <x v="11"/>
    <m/>
    <n v="130000"/>
    <n v="130000"/>
  </r>
  <r>
    <n v="83"/>
    <x v="0"/>
    <d v="2023-05-20T00:00:00"/>
    <x v="16"/>
    <s v="Huawei"/>
    <x v="13"/>
    <m/>
    <n v="5000"/>
    <n v="-5000"/>
  </r>
  <r>
    <n v="84"/>
    <x v="1"/>
    <d v="2023-05-31T00:00:00"/>
    <x v="16"/>
    <s v="Huawei"/>
    <x v="13"/>
    <m/>
    <n v="45000"/>
    <n v="-45000"/>
  </r>
  <r>
    <n v="85"/>
    <x v="11"/>
    <d v="2023-06-02T00:00:00"/>
    <x v="16"/>
    <s v="Huawei"/>
    <x v="13"/>
    <m/>
    <n v="130000"/>
    <n v="130000"/>
  </r>
  <r>
    <n v="86"/>
    <x v="0"/>
    <d v="2023-06-24T00:00:00"/>
    <x v="17"/>
    <s v="Samsung"/>
    <x v="10"/>
    <m/>
    <n v="0"/>
    <n v="0"/>
  </r>
  <r>
    <n v="87"/>
    <x v="1"/>
    <d v="2023-06-24T00:00:00"/>
    <x v="17"/>
    <s v="Samsung"/>
    <x v="10"/>
    <s v="Pacha de a03 y pacha de G30"/>
    <n v="125000"/>
    <n v="-125000"/>
  </r>
  <r>
    <n v="88"/>
    <x v="3"/>
    <d v="2023-06-24T00:00:00"/>
    <x v="17"/>
    <s v="Samsung"/>
    <x v="10"/>
    <m/>
    <n v="15000"/>
    <n v="-15000"/>
  </r>
  <r>
    <n v="89"/>
    <x v="11"/>
    <d v="2023-06-24T00:00:00"/>
    <x v="17"/>
    <s v="Samsung"/>
    <x v="10"/>
    <m/>
    <n v="270000"/>
    <n v="270000"/>
  </r>
  <r>
    <n v="90"/>
    <x v="1"/>
    <d v="2023-05-27T00:00:00"/>
    <x v="15"/>
    <s v="Motorola"/>
    <x v="12"/>
    <s v="357207102673167"/>
    <n v="75000"/>
    <n v="-75000"/>
  </r>
  <r>
    <n v="91"/>
    <x v="11"/>
    <d v="2023-06-28T00:00:00"/>
    <x v="15"/>
    <s v="Motorola"/>
    <x v="12"/>
    <s v="357207102673167"/>
    <n v="300000"/>
    <n v="300000"/>
  </r>
  <r>
    <n v="92"/>
    <x v="22"/>
    <d v="2023-06-28T00:00:00"/>
    <x v="15"/>
    <s v="Motorola"/>
    <x v="12"/>
    <s v="357207102673167"/>
    <n v="3300"/>
    <n v="-3300"/>
  </r>
  <r>
    <n v="93"/>
    <x v="6"/>
    <d v="2023-06-28T00:00:00"/>
    <x v="15"/>
    <s v="Motorola"/>
    <x v="12"/>
    <s v="357207102673167"/>
    <n v="3300"/>
    <n v="-33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986">
  <r>
    <n v="1"/>
    <x v="0"/>
    <x v="0"/>
    <x v="0"/>
    <n v="5"/>
    <x v="0"/>
    <x v="0"/>
    <x v="0"/>
    <s v="V8"/>
    <s v="Rojo"/>
    <s v="Caja"/>
    <s v="Datos"/>
    <n v="4500"/>
    <n v="10000"/>
    <n v="-22500"/>
    <n v="5"/>
    <n v="22"/>
    <x v="0"/>
    <x v="0"/>
  </r>
  <r>
    <n v="2"/>
    <x v="0"/>
    <x v="0"/>
    <x v="0"/>
    <n v="5"/>
    <x v="0"/>
    <x v="0"/>
    <x v="1"/>
    <s v="TC"/>
    <s v="Rojo"/>
    <s v="Caja"/>
    <s v="Datos"/>
    <n v="4500"/>
    <n v="10000"/>
    <n v="-22500"/>
    <n v="5"/>
    <n v="22"/>
    <x v="0"/>
    <x v="0"/>
  </r>
  <r>
    <n v="3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4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5"/>
    <x v="0"/>
    <x v="0"/>
    <x v="0"/>
    <n v="5"/>
    <x v="2"/>
    <x v="1"/>
    <x v="3"/>
    <s v="V8"/>
    <s v="Blanco"/>
    <s v="Caja"/>
    <s v="Alambrico"/>
    <n v="6500"/>
    <n v="15000"/>
    <n v="-32500"/>
    <n v="5"/>
    <n v="22"/>
    <x v="0"/>
    <x v="0"/>
  </r>
  <r>
    <n v="6"/>
    <x v="0"/>
    <x v="0"/>
    <x v="0"/>
    <n v="5"/>
    <x v="2"/>
    <x v="1"/>
    <x v="4"/>
    <s v="TC"/>
    <s v="Blanco"/>
    <s v="Caja"/>
    <s v="Carga Rapida"/>
    <n v="9500"/>
    <n v="24000"/>
    <n v="-47500"/>
    <n v="5"/>
    <n v="22"/>
    <x v="0"/>
    <x v="0"/>
  </r>
  <r>
    <n v="7"/>
    <x v="0"/>
    <x v="0"/>
    <x v="0"/>
    <n v="5"/>
    <x v="2"/>
    <x v="2"/>
    <x v="5"/>
    <s v="V8"/>
    <s v="Blanco"/>
    <s v="Caja"/>
    <s v="Alambrico"/>
    <n v="7500"/>
    <n v="15000"/>
    <n v="-37500"/>
    <n v="5"/>
    <n v="22"/>
    <x v="0"/>
    <x v="0"/>
  </r>
  <r>
    <n v="8"/>
    <x v="0"/>
    <x v="0"/>
    <x v="0"/>
    <n v="2"/>
    <x v="3"/>
    <x v="1"/>
    <x v="6"/>
    <s v="Extraible"/>
    <s v="Negro"/>
    <s v="Caja"/>
    <s v="Extraible"/>
    <n v="12500"/>
    <n v="24000"/>
    <n v="-25000"/>
    <n v="2"/>
    <n v="22"/>
    <x v="0"/>
    <x v="0"/>
  </r>
  <r>
    <n v="9"/>
    <x v="0"/>
    <x v="0"/>
    <x v="0"/>
    <n v="5"/>
    <x v="3"/>
    <x v="3"/>
    <x v="7"/>
    <s v="Extraible"/>
    <s v="Negro"/>
    <s v="Bolsa"/>
    <s v="Extraible"/>
    <n v="2800"/>
    <n v="7000"/>
    <n v="-14000"/>
    <n v="5"/>
    <n v="22"/>
    <x v="0"/>
    <x v="0"/>
  </r>
  <r>
    <n v="10"/>
    <x v="0"/>
    <x v="0"/>
    <x v="0"/>
    <n v="1"/>
    <x v="4"/>
    <x v="4"/>
    <x v="8"/>
    <s v="Bluethoot"/>
    <s v="VerdeClaro"/>
    <s v="Caja cbl"/>
    <s v="RDC2022-EH03-EH04-SF2021"/>
    <n v="20000"/>
    <n v="35000"/>
    <n v="-20000"/>
    <n v="1"/>
    <n v="22"/>
    <x v="0"/>
    <x v="0"/>
  </r>
  <r>
    <n v="11"/>
    <x v="0"/>
    <x v="0"/>
    <x v="0"/>
    <n v="1"/>
    <x v="4"/>
    <x v="4"/>
    <x v="9"/>
    <s v="Bluethoot"/>
    <s v="Blanco"/>
    <s v="Caja cbl"/>
    <s v="RDC2022-EH03-EH04-SF2021"/>
    <n v="20000"/>
    <n v="35000"/>
    <n v="-20000"/>
    <n v="1"/>
    <n v="22"/>
    <x v="0"/>
    <x v="0"/>
  </r>
  <r>
    <n v="12"/>
    <x v="0"/>
    <x v="0"/>
    <x v="0"/>
    <n v="1"/>
    <x v="4"/>
    <x v="4"/>
    <x v="10"/>
    <s v="Bluethoot"/>
    <s v="Negro"/>
    <s v="Caja cbl"/>
    <s v="RDC2022-EH03-EH04-SF2021"/>
    <n v="20000"/>
    <n v="35000"/>
    <n v="-20000"/>
    <n v="1"/>
    <n v="22"/>
    <x v="0"/>
    <x v="0"/>
  </r>
  <r>
    <n v="13"/>
    <x v="0"/>
    <x v="0"/>
    <x v="0"/>
    <n v="1"/>
    <x v="4"/>
    <x v="4"/>
    <x v="11"/>
    <s v="Bluethoot"/>
    <s v="AzulClaro"/>
    <s v="Caja cbl"/>
    <s v="RDC2022-EH03-EH04-SF2021"/>
    <n v="20000"/>
    <n v="35000"/>
    <n v="-20000"/>
    <n v="1"/>
    <n v="22"/>
    <x v="0"/>
    <x v="0"/>
  </r>
  <r>
    <n v="14"/>
    <x v="0"/>
    <x v="0"/>
    <x v="0"/>
    <n v="1"/>
    <x v="4"/>
    <x v="4"/>
    <x v="12"/>
    <s v="Bluethoot"/>
    <s v="Gris"/>
    <s v="Caja cbl"/>
    <s v="RDC2022-EH03-EH04-SF2021"/>
    <n v="20000"/>
    <n v="35000"/>
    <n v="-20000"/>
    <n v="1"/>
    <n v="22"/>
    <x v="0"/>
    <x v="0"/>
  </r>
  <r>
    <n v="15"/>
    <x v="0"/>
    <x v="0"/>
    <x v="0"/>
    <n v="3"/>
    <x v="5"/>
    <x v="4"/>
    <x v="13"/>
    <s v="Ligthning-Jack"/>
    <s v="Blanco"/>
    <s v="Caja"/>
    <s v="Alambrico"/>
    <n v="7500"/>
    <n v="15000"/>
    <n v="-22500"/>
    <n v="3"/>
    <n v="22"/>
    <x v="0"/>
    <x v="0"/>
  </r>
  <r>
    <n v="16"/>
    <x v="0"/>
    <x v="0"/>
    <x v="0"/>
    <n v="2"/>
    <x v="2"/>
    <x v="4"/>
    <x v="14"/>
    <s v="Ligthning"/>
    <s v="Blanco"/>
    <s v="Caja"/>
    <s v="Alambrico"/>
    <n v="8000"/>
    <n v="15000"/>
    <n v="-16000"/>
    <n v="2"/>
    <n v="22"/>
    <x v="0"/>
    <x v="0"/>
  </r>
  <r>
    <n v="17"/>
    <x v="0"/>
    <x v="0"/>
    <x v="1"/>
    <n v="1"/>
    <x v="6"/>
    <x v="5"/>
    <x v="15"/>
    <s v="Bluethoot"/>
    <s v="Blanco"/>
    <s v="Caja"/>
    <s v="Inalambrico"/>
    <n v="38000"/>
    <n v="55000"/>
    <n v="-38000"/>
    <n v="1"/>
    <n v="22"/>
    <x v="0"/>
    <x v="0"/>
  </r>
  <r>
    <n v="18"/>
    <x v="0"/>
    <x v="0"/>
    <x v="1"/>
    <n v="1"/>
    <x v="6"/>
    <x v="5"/>
    <x v="16"/>
    <s v="USB"/>
    <s v="Negro"/>
    <s v="Combo Mouse"/>
    <s v="Alambrico"/>
    <n v="38000"/>
    <n v="55000"/>
    <n v="-38000"/>
    <n v="1"/>
    <n v="22"/>
    <x v="0"/>
    <x v="0"/>
  </r>
  <r>
    <n v="19"/>
    <x v="0"/>
    <x v="0"/>
    <x v="1"/>
    <n v="1"/>
    <x v="6"/>
    <x v="5"/>
    <x v="17"/>
    <s v="USB"/>
    <s v="Negro"/>
    <s v="Caja"/>
    <s v="Alambrico"/>
    <n v="17000"/>
    <n v="35000"/>
    <n v="-17000"/>
    <n v="1"/>
    <n v="22"/>
    <x v="0"/>
    <x v="0"/>
  </r>
  <r>
    <n v="20"/>
    <x v="0"/>
    <x v="0"/>
    <x v="1"/>
    <n v="1"/>
    <x v="6"/>
    <x v="6"/>
    <x v="18"/>
    <s v="USB"/>
    <s v="Negro"/>
    <s v="Caja"/>
    <s v="Inalambrico"/>
    <n v="15000"/>
    <n v="29000"/>
    <n v="-15000"/>
    <n v="1"/>
    <n v="22"/>
    <x v="0"/>
    <x v="0"/>
  </r>
  <r>
    <n v="21"/>
    <x v="0"/>
    <x v="0"/>
    <x v="1"/>
    <n v="1"/>
    <x v="6"/>
    <x v="6"/>
    <x v="19"/>
    <s v="USB"/>
    <s v="Negro"/>
    <s v="Combo Mouse"/>
    <s v="Alambrico"/>
    <n v="24000"/>
    <n v="44000"/>
    <n v="-24000"/>
    <n v="1"/>
    <n v="22"/>
    <x v="0"/>
    <x v="0"/>
  </r>
  <r>
    <n v="22"/>
    <x v="0"/>
    <x v="0"/>
    <x v="1"/>
    <n v="1"/>
    <x v="4"/>
    <x v="4"/>
    <x v="20"/>
    <s v="Bluethoot"/>
    <s v="Rojo"/>
    <s v="Caja cbl"/>
    <s v="ORMI21/22"/>
    <n v="20000"/>
    <n v="35000"/>
    <n v="-20000"/>
    <n v="1"/>
    <n v="22"/>
    <x v="0"/>
    <x v="0"/>
  </r>
  <r>
    <n v="23"/>
    <x v="0"/>
    <x v="0"/>
    <x v="1"/>
    <n v="1"/>
    <x v="4"/>
    <x v="4"/>
    <x v="21"/>
    <s v="Bluethoot"/>
    <s v="AzulOscuro"/>
    <s v="Caja cbl"/>
    <s v="ORMI21/22"/>
    <n v="20000"/>
    <n v="35000"/>
    <n v="-20000"/>
    <n v="1"/>
    <n v="22"/>
    <x v="0"/>
    <x v="0"/>
  </r>
  <r>
    <n v="24"/>
    <x v="0"/>
    <x v="0"/>
    <x v="1"/>
    <n v="5"/>
    <x v="2"/>
    <x v="7"/>
    <x v="22"/>
    <s v="V8"/>
    <s v="Blanco"/>
    <s v="Caja cbl"/>
    <s v="Alambrico"/>
    <n v="10000"/>
    <n v="20000"/>
    <n v="-50000"/>
    <n v="5"/>
    <n v="22"/>
    <x v="0"/>
    <x v="0"/>
  </r>
  <r>
    <n v="25"/>
    <x v="0"/>
    <x v="0"/>
    <x v="1"/>
    <n v="5"/>
    <x v="2"/>
    <x v="7"/>
    <x v="23"/>
    <s v="TC"/>
    <s v="Blanco"/>
    <s v="Caja cbl"/>
    <s v="Alambrico"/>
    <n v="10000"/>
    <n v="20000"/>
    <n v="-50000"/>
    <n v="5"/>
    <n v="22"/>
    <x v="0"/>
    <x v="0"/>
  </r>
  <r>
    <n v="26"/>
    <x v="0"/>
    <x v="0"/>
    <x v="1"/>
    <n v="2"/>
    <x v="7"/>
    <x v="6"/>
    <x v="24"/>
    <s v="Bluethoot"/>
    <s v="Negro"/>
    <s v="Caja cbl"/>
    <s v="Inalambrico"/>
    <n v="20000"/>
    <n v="35000"/>
    <n v="-40000"/>
    <n v="2"/>
    <n v="22"/>
    <x v="0"/>
    <x v="0"/>
  </r>
  <r>
    <n v="27"/>
    <x v="0"/>
    <x v="0"/>
    <x v="1"/>
    <n v="1"/>
    <x v="8"/>
    <x v="8"/>
    <x v="25"/>
    <s v="Bluethoot"/>
    <s v="Rojo"/>
    <s v="Caja cbl"/>
    <s v="Inalambrico"/>
    <n v="26000"/>
    <n v="39000"/>
    <n v="-26000"/>
    <n v="1"/>
    <n v="22"/>
    <x v="0"/>
    <x v="0"/>
  </r>
  <r>
    <n v="28"/>
    <x v="0"/>
    <x v="0"/>
    <x v="1"/>
    <n v="1"/>
    <x v="8"/>
    <x v="8"/>
    <x v="26"/>
    <s v="Bluethoot"/>
    <s v="Negro"/>
    <s v="Caja cbl"/>
    <s v="Inalambrico"/>
    <n v="26000"/>
    <n v="39000"/>
    <n v="-26000"/>
    <n v="1"/>
    <n v="22"/>
    <x v="0"/>
    <x v="0"/>
  </r>
  <r>
    <n v="29"/>
    <x v="0"/>
    <x v="0"/>
    <x v="1"/>
    <n v="1"/>
    <x v="8"/>
    <x v="8"/>
    <x v="27"/>
    <s v="Bluethoot"/>
    <s v="Azul"/>
    <s v="Caja cbl"/>
    <s v="Inalambrico Pantalla"/>
    <n v="29000"/>
    <n v="44000"/>
    <n v="-29000"/>
    <n v="1"/>
    <n v="22"/>
    <x v="0"/>
    <x v="0"/>
  </r>
  <r>
    <n v="30"/>
    <x v="0"/>
    <x v="0"/>
    <x v="1"/>
    <n v="1"/>
    <x v="8"/>
    <x v="8"/>
    <x v="28"/>
    <s v="Bluethoot"/>
    <s v="Rojo"/>
    <s v="Caja cbl"/>
    <s v="Inalambrico Pantalla"/>
    <n v="29000"/>
    <n v="44000"/>
    <n v="-29000"/>
    <n v="1"/>
    <n v="22"/>
    <x v="0"/>
    <x v="0"/>
  </r>
  <r>
    <n v="31"/>
    <x v="0"/>
    <x v="0"/>
    <x v="1"/>
    <n v="1"/>
    <x v="9"/>
    <x v="8"/>
    <x v="29"/>
    <s v="Inalambrico"/>
    <s v="Azul"/>
    <s v="BlisterReceptor"/>
    <s v="Inalambrico"/>
    <n v="16000"/>
    <n v="29000"/>
    <n v="-16000"/>
    <n v="1"/>
    <n v="22"/>
    <x v="0"/>
    <x v="0"/>
  </r>
  <r>
    <n v="32"/>
    <x v="0"/>
    <x v="0"/>
    <x v="1"/>
    <n v="1"/>
    <x v="9"/>
    <x v="8"/>
    <x v="29"/>
    <s v="Inalambrico"/>
    <s v="Gris"/>
    <s v="BlisterReceptor"/>
    <s v="Inalambrico"/>
    <n v="16000"/>
    <n v="29000"/>
    <n v="-16000"/>
    <n v="1"/>
    <n v="22"/>
    <x v="0"/>
    <x v="0"/>
  </r>
  <r>
    <n v="33"/>
    <x v="0"/>
    <x v="0"/>
    <x v="1"/>
    <n v="3"/>
    <x v="9"/>
    <x v="9"/>
    <x v="30"/>
    <s v="USB"/>
    <s v="Negro"/>
    <s v="Caja"/>
    <s v="Alambrico"/>
    <n v="5500"/>
    <n v="12000"/>
    <n v="-16500"/>
    <n v="3"/>
    <n v="22"/>
    <x v="0"/>
    <x v="0"/>
  </r>
  <r>
    <n v="34"/>
    <x v="0"/>
    <x v="0"/>
    <x v="1"/>
    <n v="2"/>
    <x v="9"/>
    <x v="6"/>
    <x v="31"/>
    <s v="USB"/>
    <s v="Negro"/>
    <s v="Caja"/>
    <s v="Alambrico"/>
    <n v="4000"/>
    <n v="19000"/>
    <n v="-8000"/>
    <n v="2"/>
    <n v="22"/>
    <x v="0"/>
    <x v="0"/>
  </r>
  <r>
    <n v="35"/>
    <x v="0"/>
    <x v="0"/>
    <x v="1"/>
    <n v="2"/>
    <x v="9"/>
    <x v="5"/>
    <x v="32"/>
    <s v="USB"/>
    <s v="Negro"/>
    <s v="Caja"/>
    <s v="Inalambrico"/>
    <n v="15000"/>
    <n v="25000"/>
    <n v="-30000"/>
    <n v="2"/>
    <n v="22"/>
    <x v="0"/>
    <x v="0"/>
  </r>
  <r>
    <n v="36"/>
    <x v="0"/>
    <x v="0"/>
    <x v="1"/>
    <n v="1"/>
    <x v="10"/>
    <x v="6"/>
    <x v="33"/>
    <s v="Chupa"/>
    <s v="Negro"/>
    <s v="Caja"/>
    <s v="2Piezas"/>
    <n v="8000"/>
    <n v="19000"/>
    <n v="-8000"/>
    <n v="1"/>
    <n v="22"/>
    <x v="0"/>
    <x v="0"/>
  </r>
  <r>
    <n v="37"/>
    <x v="0"/>
    <x v="0"/>
    <x v="1"/>
    <n v="1"/>
    <x v="11"/>
    <x v="5"/>
    <x v="34"/>
    <s v="USB y JackPlug"/>
    <s v="Azul"/>
    <s v="Caja"/>
    <s v="Cables"/>
    <n v="20000"/>
    <n v="35000"/>
    <n v="-20000"/>
    <n v="1"/>
    <n v="22"/>
    <x v="0"/>
    <x v="0"/>
  </r>
  <r>
    <n v="38"/>
    <x v="0"/>
    <x v="0"/>
    <x v="1"/>
    <n v="1"/>
    <x v="10"/>
    <x v="10"/>
    <x v="35"/>
    <s v="Magnetico y rejilla"/>
    <s v="Negro"/>
    <s v="Caja"/>
    <s v="2Piezas"/>
    <n v="14000"/>
    <n v="29000"/>
    <n v="-14000"/>
    <n v="1"/>
    <n v="22"/>
    <x v="0"/>
    <x v="0"/>
  </r>
  <r>
    <n v="39"/>
    <x v="0"/>
    <x v="0"/>
    <x v="1"/>
    <n v="1"/>
    <x v="10"/>
    <x v="6"/>
    <x v="36"/>
    <s v="Acople"/>
    <s v="Negro"/>
    <s v="Caja"/>
    <s v="Retrovisor"/>
    <n v="14000"/>
    <n v="29000"/>
    <n v="-14000"/>
    <n v="1"/>
    <n v="22"/>
    <x v="0"/>
    <x v="0"/>
  </r>
  <r>
    <n v="40"/>
    <x v="0"/>
    <x v="0"/>
    <x v="1"/>
    <n v="1"/>
    <x v="10"/>
    <x v="6"/>
    <x v="37"/>
    <s v="Acople"/>
    <s v="Negro"/>
    <s v="Caja"/>
    <s v="Portavasos"/>
    <n v="20000"/>
    <n v="35000"/>
    <n v="-20000"/>
    <n v="1"/>
    <n v="22"/>
    <x v="0"/>
    <x v="0"/>
  </r>
  <r>
    <n v="41"/>
    <x v="0"/>
    <x v="0"/>
    <x v="1"/>
    <n v="1"/>
    <x v="10"/>
    <x v="6"/>
    <x v="38"/>
    <s v="Acople"/>
    <s v="Negro"/>
    <s v="Caja"/>
    <s v="Tacometro"/>
    <n v="8000"/>
    <n v="19000"/>
    <n v="-8000"/>
    <n v="1"/>
    <n v="22"/>
    <x v="0"/>
    <x v="0"/>
  </r>
  <r>
    <n v="42"/>
    <x v="0"/>
    <x v="0"/>
    <x v="1"/>
    <n v="1"/>
    <x v="12"/>
    <x v="6"/>
    <x v="39"/>
    <s v="Plug 3.5"/>
    <s v="Negro"/>
    <s v="Caja"/>
    <s v="Alambrico"/>
    <n v="5500"/>
    <n v="12000"/>
    <n v="-5500"/>
    <n v="1"/>
    <n v="22"/>
    <x v="0"/>
    <x v="0"/>
  </r>
  <r>
    <n v="43"/>
    <x v="0"/>
    <x v="0"/>
    <x v="1"/>
    <n v="1"/>
    <x v="12"/>
    <x v="6"/>
    <x v="39"/>
    <s v="Plug 3.5"/>
    <s v="Azul"/>
    <s v="Caja"/>
    <s v="Alambrico"/>
    <n v="5500"/>
    <n v="12000"/>
    <n v="-5500"/>
    <n v="1"/>
    <n v="22"/>
    <x v="0"/>
    <x v="0"/>
  </r>
  <r>
    <n v="44"/>
    <x v="1"/>
    <x v="0"/>
    <x v="2"/>
    <n v="2"/>
    <x v="9"/>
    <x v="11"/>
    <x v="40"/>
    <s v="USB"/>
    <s v="Negro"/>
    <s v="Caja"/>
    <s v="Alambrico"/>
    <n v="8000"/>
    <n v="15000"/>
    <n v="-16000"/>
    <n v="2"/>
    <n v="28"/>
    <x v="0"/>
    <x v="0"/>
  </r>
  <r>
    <n v="45"/>
    <x v="1"/>
    <x v="0"/>
    <x v="2"/>
    <n v="6"/>
    <x v="0"/>
    <x v="6"/>
    <x v="41"/>
    <s v="Plug 3.5"/>
    <s v="Negro"/>
    <s v="Bolsa"/>
    <s v="Alambrico"/>
    <n v="3000"/>
    <n v="7000"/>
    <n v="-18000"/>
    <n v="6"/>
    <n v="28"/>
    <x v="0"/>
    <x v="0"/>
  </r>
  <r>
    <n v="46"/>
    <x v="1"/>
    <x v="0"/>
    <x v="2"/>
    <n v="2"/>
    <x v="0"/>
    <x v="6"/>
    <x v="42"/>
    <s v="Plug 3.5"/>
    <s v="Negro"/>
    <s v="Bolsa"/>
    <s v="Alambrico"/>
    <n v="1500"/>
    <n v="7000"/>
    <n v="-3000"/>
    <n v="2"/>
    <n v="28"/>
    <x v="0"/>
    <x v="0"/>
  </r>
  <r>
    <n v="47"/>
    <x v="1"/>
    <x v="0"/>
    <x v="2"/>
    <n v="3"/>
    <x v="0"/>
    <x v="6"/>
    <x v="43"/>
    <s v="Plug 3.5"/>
    <s v="Colores"/>
    <s v="Bolsa"/>
    <s v="Alambrico"/>
    <n v="1000"/>
    <n v="5000"/>
    <n v="-3000"/>
    <n v="3"/>
    <n v="28"/>
    <x v="0"/>
    <x v="0"/>
  </r>
  <r>
    <n v="48"/>
    <x v="1"/>
    <x v="0"/>
    <x v="2"/>
    <n v="1"/>
    <x v="0"/>
    <x v="6"/>
    <x v="44"/>
    <s v="Plug 3.5"/>
    <s v="Negro"/>
    <s v="Bolsa"/>
    <s v="Alambrico"/>
    <n v="2500"/>
    <n v="7000"/>
    <n v="-2500"/>
    <n v="1"/>
    <n v="28"/>
    <x v="0"/>
    <x v="0"/>
  </r>
  <r>
    <n v="49"/>
    <x v="1"/>
    <x v="0"/>
    <x v="2"/>
    <n v="2"/>
    <x v="8"/>
    <x v="6"/>
    <x v="45"/>
    <s v="Bluethoot"/>
    <s v="Colores"/>
    <s v="Caja cbl"/>
    <s v="Inalambrico"/>
    <n v="18000"/>
    <n v="35000"/>
    <n v="-36000"/>
    <n v="2"/>
    <n v="28"/>
    <x v="0"/>
    <x v="0"/>
  </r>
  <r>
    <n v="50"/>
    <x v="1"/>
    <x v="0"/>
    <x v="2"/>
    <n v="2"/>
    <x v="0"/>
    <x v="6"/>
    <x v="46"/>
    <s v="hdmi"/>
    <s v="Negro"/>
    <s v="Bolsa"/>
    <s v="Alambrico"/>
    <n v="8000"/>
    <n v="19000"/>
    <n v="-16000"/>
    <n v="2"/>
    <n v="28"/>
    <x v="0"/>
    <x v="0"/>
  </r>
  <r>
    <n v="51"/>
    <x v="1"/>
    <x v="0"/>
    <x v="2"/>
    <n v="2"/>
    <x v="0"/>
    <x v="6"/>
    <x v="47"/>
    <s v="hdmi"/>
    <s v="Negro"/>
    <s v="Bolsa"/>
    <s v="Alambrico"/>
    <n v="4500"/>
    <n v="9000"/>
    <n v="-9000"/>
    <n v="2"/>
    <n v="28"/>
    <x v="0"/>
    <x v="0"/>
  </r>
  <r>
    <n v="52"/>
    <x v="1"/>
    <x v="0"/>
    <x v="2"/>
    <n v="2"/>
    <x v="13"/>
    <x v="6"/>
    <x v="48"/>
    <s v="TC"/>
    <s v="Blanco"/>
    <s v="Caja"/>
    <s v="Alambrico"/>
    <n v="3000"/>
    <n v="6000"/>
    <n v="-6000"/>
    <n v="2"/>
    <n v="28"/>
    <x v="0"/>
    <x v="0"/>
  </r>
  <r>
    <n v="53"/>
    <x v="1"/>
    <x v="0"/>
    <x v="2"/>
    <n v="2"/>
    <x v="14"/>
    <x v="12"/>
    <x v="49"/>
    <s v="Contactos"/>
    <m/>
    <m/>
    <m/>
    <n v="2500"/>
    <n v="5000"/>
    <n v="-5000"/>
    <n v="2"/>
    <n v="28"/>
    <x v="0"/>
    <x v="0"/>
  </r>
  <r>
    <n v="54"/>
    <x v="1"/>
    <x v="0"/>
    <x v="2"/>
    <n v="2"/>
    <x v="15"/>
    <x v="6"/>
    <x v="50"/>
    <s v="USB"/>
    <s v="Blanco"/>
    <s v="Bolsa"/>
    <s v="Alambrico"/>
    <n v="5000"/>
    <n v="18000"/>
    <n v="-10000"/>
    <n v="2"/>
    <n v="28"/>
    <x v="0"/>
    <x v="0"/>
  </r>
  <r>
    <n v="55"/>
    <x v="1"/>
    <x v="0"/>
    <x v="2"/>
    <n v="2"/>
    <x v="13"/>
    <x v="6"/>
    <x v="51"/>
    <s v="USB"/>
    <s v="Negro"/>
    <s v="BlisterReceptor"/>
    <s v="Inalambrico"/>
    <n v="10000"/>
    <n v="20000"/>
    <n v="-20000"/>
    <n v="2"/>
    <n v="28"/>
    <x v="0"/>
    <x v="0"/>
  </r>
  <r>
    <n v="56"/>
    <x v="1"/>
    <x v="0"/>
    <x v="2"/>
    <n v="2"/>
    <x v="16"/>
    <x v="6"/>
    <x v="52"/>
    <s v="USB"/>
    <s v="Negro"/>
    <s v="BlisterReceptor"/>
    <s v="Inalambrico"/>
    <n v="9000"/>
    <n v="19000"/>
    <n v="-18000"/>
    <n v="2"/>
    <n v="28"/>
    <x v="0"/>
    <x v="0"/>
  </r>
  <r>
    <n v="57"/>
    <x v="1"/>
    <x v="0"/>
    <x v="2"/>
    <n v="1"/>
    <x v="16"/>
    <x v="6"/>
    <x v="53"/>
    <s v="USB"/>
    <s v="Negro"/>
    <s v="BlisterReceptor"/>
    <s v="Inalambrico"/>
    <n v="7000"/>
    <n v="15000"/>
    <n v="-7000"/>
    <n v="1"/>
    <n v="28"/>
    <x v="0"/>
    <x v="0"/>
  </r>
  <r>
    <n v="58"/>
    <x v="1"/>
    <x v="0"/>
    <x v="2"/>
    <n v="2"/>
    <x v="16"/>
    <x v="13"/>
    <x v="54"/>
    <s v="USB"/>
    <s v="Blanco"/>
    <s v="BlisterReceptor"/>
    <s v="Inalambrico"/>
    <n v="10000"/>
    <n v="19000"/>
    <n v="-20000"/>
    <n v="2"/>
    <n v="28"/>
    <x v="0"/>
    <x v="0"/>
  </r>
  <r>
    <n v="59"/>
    <x v="1"/>
    <x v="0"/>
    <x v="2"/>
    <n v="2"/>
    <x v="13"/>
    <x v="6"/>
    <x v="55"/>
    <s v="USB"/>
    <s v="Colores"/>
    <s v="Blister"/>
    <s v="Alambrico"/>
    <n v="7000"/>
    <n v="12000"/>
    <n v="-14000"/>
    <n v="2"/>
    <n v="28"/>
    <x v="0"/>
    <x v="0"/>
  </r>
  <r>
    <n v="60"/>
    <x v="1"/>
    <x v="0"/>
    <x v="2"/>
    <n v="2"/>
    <x v="13"/>
    <x v="6"/>
    <x v="56"/>
    <s v="USB"/>
    <s v="Colores"/>
    <s v="Blister"/>
    <s v="Alambrico"/>
    <n v="5500"/>
    <n v="9000"/>
    <n v="-11000"/>
    <n v="2"/>
    <n v="28"/>
    <x v="0"/>
    <x v="0"/>
  </r>
  <r>
    <n v="61"/>
    <x v="1"/>
    <x v="0"/>
    <x v="2"/>
    <n v="5"/>
    <x v="13"/>
    <x v="6"/>
    <x v="57"/>
    <s v="USB"/>
    <s v="Colores"/>
    <s v="Blister"/>
    <s v="Alambrico"/>
    <n v="1500"/>
    <n v="5000"/>
    <n v="-7500"/>
    <n v="5"/>
    <n v="28"/>
    <x v="0"/>
    <x v="0"/>
  </r>
  <r>
    <n v="62"/>
    <x v="1"/>
    <x v="0"/>
    <x v="2"/>
    <n v="4"/>
    <x v="15"/>
    <x v="6"/>
    <x v="58"/>
    <s v="USB"/>
    <s v="Colores"/>
    <s v="Caja"/>
    <s v="Alambrico"/>
    <n v="6000"/>
    <n v="12000"/>
    <n v="-24000"/>
    <n v="4"/>
    <n v="28"/>
    <x v="0"/>
    <x v="0"/>
  </r>
  <r>
    <n v="63"/>
    <x v="1"/>
    <x v="0"/>
    <x v="2"/>
    <n v="1"/>
    <x v="2"/>
    <x v="14"/>
    <x v="59"/>
    <s v="Plug"/>
    <s v="Negro"/>
    <s v="Caja"/>
    <s v="Alambrico"/>
    <n v="25000"/>
    <n v="49000"/>
    <n v="-25000"/>
    <n v="1"/>
    <n v="28"/>
    <x v="0"/>
    <x v="0"/>
  </r>
  <r>
    <n v="64"/>
    <x v="1"/>
    <x v="0"/>
    <x v="2"/>
    <n v="5"/>
    <x v="0"/>
    <x v="6"/>
    <x v="60"/>
    <s v="Plug 3.5"/>
    <s v="Negro"/>
    <m/>
    <m/>
    <n v="2500"/>
    <n v="6000"/>
    <n v="-12500"/>
    <n v="5"/>
    <n v="28"/>
    <x v="0"/>
    <x v="0"/>
  </r>
  <r>
    <n v="65"/>
    <x v="1"/>
    <x v="0"/>
    <x v="2"/>
    <n v="5"/>
    <x v="0"/>
    <x v="6"/>
    <x v="61"/>
    <s v="Plug 3.5"/>
    <s v="Negro"/>
    <m/>
    <s v="Alambrico"/>
    <n v="1500"/>
    <n v="5000"/>
    <n v="-7500"/>
    <n v="5"/>
    <n v="28"/>
    <x v="0"/>
    <x v="0"/>
  </r>
  <r>
    <n v="66"/>
    <x v="1"/>
    <x v="0"/>
    <x v="2"/>
    <n v="3"/>
    <x v="0"/>
    <x v="6"/>
    <x v="62"/>
    <s v="Plug mini"/>
    <s v="Negro"/>
    <m/>
    <m/>
    <n v="2500"/>
    <n v="5000"/>
    <n v="-7500"/>
    <n v="3"/>
    <n v="28"/>
    <x v="0"/>
    <x v="0"/>
  </r>
  <r>
    <n v="67"/>
    <x v="1"/>
    <x v="0"/>
    <x v="2"/>
    <n v="5"/>
    <x v="0"/>
    <x v="6"/>
    <x v="63"/>
    <s v="RCA"/>
    <m/>
    <m/>
    <m/>
    <n v="1500"/>
    <n v="5000"/>
    <n v="-7500"/>
    <n v="5"/>
    <n v="28"/>
    <x v="0"/>
    <x v="0"/>
  </r>
  <r>
    <n v="68"/>
    <x v="1"/>
    <x v="0"/>
    <x v="2"/>
    <n v="2"/>
    <x v="0"/>
    <x v="6"/>
    <x v="64"/>
    <s v="RCA"/>
    <m/>
    <m/>
    <m/>
    <n v="1500"/>
    <n v="5000"/>
    <n v="-3000"/>
    <n v="2"/>
    <n v="28"/>
    <x v="0"/>
    <x v="0"/>
  </r>
  <r>
    <n v="69"/>
    <x v="1"/>
    <x v="0"/>
    <x v="2"/>
    <n v="2"/>
    <x v="0"/>
    <x v="6"/>
    <x v="65"/>
    <s v="RCA"/>
    <m/>
    <m/>
    <m/>
    <n v="2500"/>
    <n v="9000"/>
    <n v="-5000"/>
    <n v="2"/>
    <n v="28"/>
    <x v="0"/>
    <x v="0"/>
  </r>
  <r>
    <n v="70"/>
    <x v="1"/>
    <x v="0"/>
    <x v="2"/>
    <n v="2"/>
    <x v="0"/>
    <x v="6"/>
    <x v="66"/>
    <s v="Plug"/>
    <m/>
    <m/>
    <m/>
    <n v="3000"/>
    <n v="6000"/>
    <n v="-6000"/>
    <n v="2"/>
    <n v="28"/>
    <x v="0"/>
    <x v="0"/>
  </r>
  <r>
    <n v="71"/>
    <x v="1"/>
    <x v="0"/>
    <x v="2"/>
    <n v="6"/>
    <x v="0"/>
    <x v="6"/>
    <x v="67"/>
    <s v="Plug"/>
    <m/>
    <m/>
    <m/>
    <n v="3000"/>
    <n v="9000"/>
    <n v="-18000"/>
    <n v="6"/>
    <n v="28"/>
    <x v="0"/>
    <x v="0"/>
  </r>
  <r>
    <n v="72"/>
    <x v="1"/>
    <x v="0"/>
    <x v="2"/>
    <n v="6"/>
    <x v="0"/>
    <x v="6"/>
    <x v="68"/>
    <s v="Plug"/>
    <m/>
    <m/>
    <m/>
    <n v="2500"/>
    <n v="6000"/>
    <n v="-15000"/>
    <n v="6"/>
    <n v="28"/>
    <x v="0"/>
    <x v="0"/>
  </r>
  <r>
    <n v="73"/>
    <x v="1"/>
    <x v="0"/>
    <x v="2"/>
    <n v="1"/>
    <x v="0"/>
    <x v="6"/>
    <x v="69"/>
    <s v="VGA"/>
    <m/>
    <m/>
    <m/>
    <n v="3000"/>
    <n v="6000"/>
    <n v="-3000"/>
    <n v="1"/>
    <n v="28"/>
    <x v="0"/>
    <x v="0"/>
  </r>
  <r>
    <n v="74"/>
    <x v="1"/>
    <x v="0"/>
    <x v="2"/>
    <n v="1"/>
    <x v="0"/>
    <x v="6"/>
    <x v="70"/>
    <s v="VGA"/>
    <m/>
    <m/>
    <m/>
    <n v="5000"/>
    <n v="10000"/>
    <n v="-5000"/>
    <n v="1"/>
    <n v="28"/>
    <x v="0"/>
    <x v="0"/>
  </r>
  <r>
    <n v="75"/>
    <x v="1"/>
    <x v="0"/>
    <x v="2"/>
    <n v="1"/>
    <x v="0"/>
    <x v="6"/>
    <x v="71"/>
    <s v="VGA"/>
    <m/>
    <m/>
    <m/>
    <n v="8000"/>
    <n v="15000"/>
    <n v="-8000"/>
    <n v="1"/>
    <n v="28"/>
    <x v="0"/>
    <x v="0"/>
  </r>
  <r>
    <n v="76"/>
    <x v="1"/>
    <x v="0"/>
    <x v="2"/>
    <n v="2"/>
    <x v="0"/>
    <x v="6"/>
    <x v="72"/>
    <s v="Lan"/>
    <m/>
    <m/>
    <m/>
    <n v="4000"/>
    <n v="8000"/>
    <n v="-8000"/>
    <n v="2"/>
    <n v="28"/>
    <x v="0"/>
    <x v="0"/>
  </r>
  <r>
    <n v="77"/>
    <x v="1"/>
    <x v="0"/>
    <x v="2"/>
    <n v="2"/>
    <x v="0"/>
    <x v="6"/>
    <x v="73"/>
    <s v="USB"/>
    <m/>
    <m/>
    <m/>
    <n v="2000"/>
    <n v="5000"/>
    <n v="-4000"/>
    <n v="2"/>
    <n v="28"/>
    <x v="0"/>
    <x v="0"/>
  </r>
  <r>
    <n v="78"/>
    <x v="1"/>
    <x v="0"/>
    <x v="2"/>
    <n v="2"/>
    <x v="0"/>
    <x v="6"/>
    <x v="74"/>
    <s v="USB"/>
    <m/>
    <m/>
    <m/>
    <n v="3000"/>
    <n v="5000"/>
    <n v="-6000"/>
    <n v="2"/>
    <n v="28"/>
    <x v="0"/>
    <x v="0"/>
  </r>
  <r>
    <n v="79"/>
    <x v="1"/>
    <x v="0"/>
    <x v="2"/>
    <n v="2"/>
    <x v="0"/>
    <x v="6"/>
    <x v="75"/>
    <s v="USB"/>
    <m/>
    <m/>
    <m/>
    <n v="3500"/>
    <n v="9000"/>
    <n v="-7000"/>
    <n v="2"/>
    <n v="28"/>
    <x v="0"/>
    <x v="0"/>
  </r>
  <r>
    <n v="80"/>
    <x v="1"/>
    <x v="0"/>
    <x v="2"/>
    <n v="3"/>
    <x v="2"/>
    <x v="15"/>
    <x v="76"/>
    <s v="V8"/>
    <m/>
    <m/>
    <m/>
    <n v="9000"/>
    <n v="17000"/>
    <n v="-27000"/>
    <n v="3"/>
    <n v="28"/>
    <x v="0"/>
    <x v="0"/>
  </r>
  <r>
    <n v="81"/>
    <x v="1"/>
    <x v="0"/>
    <x v="2"/>
    <n v="2"/>
    <x v="2"/>
    <x v="1"/>
    <x v="77"/>
    <s v="Pluyin"/>
    <m/>
    <m/>
    <m/>
    <n v="4000"/>
    <n v="9000"/>
    <n v="-8000"/>
    <n v="2"/>
    <n v="28"/>
    <x v="0"/>
    <x v="0"/>
  </r>
  <r>
    <n v="82"/>
    <x v="1"/>
    <x v="0"/>
    <x v="2"/>
    <n v="2"/>
    <x v="17"/>
    <x v="16"/>
    <x v="78"/>
    <s v="No"/>
    <m/>
    <m/>
    <m/>
    <n v="10000"/>
    <n v="19000"/>
    <n v="-20000"/>
    <n v="2"/>
    <n v="28"/>
    <x v="0"/>
    <x v="0"/>
  </r>
  <r>
    <n v="83"/>
    <x v="1"/>
    <x v="0"/>
    <x v="2"/>
    <n v="2"/>
    <x v="9"/>
    <x v="17"/>
    <x v="79"/>
    <s v="USB"/>
    <m/>
    <m/>
    <m/>
    <n v="5000"/>
    <n v="12000"/>
    <n v="-10000"/>
    <n v="2"/>
    <n v="28"/>
    <x v="0"/>
    <x v="0"/>
  </r>
  <r>
    <n v="84"/>
    <x v="1"/>
    <x v="0"/>
    <x v="2"/>
    <n v="3"/>
    <x v="2"/>
    <x v="18"/>
    <x v="80"/>
    <s v="Contactos"/>
    <m/>
    <m/>
    <m/>
    <n v="2500"/>
    <n v="5000"/>
    <n v="-7500"/>
    <n v="3"/>
    <n v="28"/>
    <x v="0"/>
    <x v="0"/>
  </r>
  <r>
    <n v="85"/>
    <x v="1"/>
    <x v="0"/>
    <x v="2"/>
    <n v="1"/>
    <x v="4"/>
    <x v="4"/>
    <x v="81"/>
    <s v="Bluethoot"/>
    <m/>
    <m/>
    <m/>
    <n v="0"/>
    <n v="10000"/>
    <n v="0"/>
    <n v="1"/>
    <n v="28"/>
    <x v="0"/>
    <x v="0"/>
  </r>
  <r>
    <n v="86"/>
    <x v="2"/>
    <x v="0"/>
    <x v="3"/>
    <n v="3"/>
    <x v="11"/>
    <x v="19"/>
    <x v="82"/>
    <m/>
    <m/>
    <m/>
    <m/>
    <n v="14000"/>
    <n v="25000"/>
    <n v="-42000"/>
    <n v="3"/>
    <n v="31"/>
    <x v="0"/>
    <x v="0"/>
  </r>
  <r>
    <n v="87"/>
    <x v="2"/>
    <x v="0"/>
    <x v="3"/>
    <n v="3"/>
    <x v="11"/>
    <x v="20"/>
    <x v="83"/>
    <m/>
    <m/>
    <m/>
    <m/>
    <n v="15000"/>
    <n v="30000"/>
    <n v="-45000"/>
    <n v="3"/>
    <n v="31"/>
    <x v="0"/>
    <x v="0"/>
  </r>
  <r>
    <n v="88"/>
    <x v="2"/>
    <x v="0"/>
    <x v="3"/>
    <n v="3"/>
    <x v="11"/>
    <x v="19"/>
    <x v="84"/>
    <m/>
    <m/>
    <m/>
    <m/>
    <n v="20000"/>
    <n v="35000"/>
    <n v="-60000"/>
    <n v="3"/>
    <n v="31"/>
    <x v="0"/>
    <x v="0"/>
  </r>
  <r>
    <n v="89"/>
    <x v="2"/>
    <x v="0"/>
    <x v="3"/>
    <n v="1"/>
    <x v="11"/>
    <x v="20"/>
    <x v="85"/>
    <m/>
    <m/>
    <m/>
    <m/>
    <n v="58000"/>
    <n v="89000"/>
    <n v="-58000"/>
    <n v="1"/>
    <n v="31"/>
    <x v="0"/>
    <x v="0"/>
  </r>
  <r>
    <n v="90"/>
    <x v="2"/>
    <x v="0"/>
    <x v="3"/>
    <n v="1"/>
    <x v="11"/>
    <x v="20"/>
    <x v="86"/>
    <m/>
    <m/>
    <m/>
    <m/>
    <n v="58000"/>
    <n v="89000"/>
    <n v="-58000"/>
    <n v="1"/>
    <n v="31"/>
    <x v="0"/>
    <x v="0"/>
  </r>
  <r>
    <n v="91"/>
    <x v="2"/>
    <x v="0"/>
    <x v="3"/>
    <n v="1"/>
    <x v="11"/>
    <x v="21"/>
    <x v="87"/>
    <m/>
    <m/>
    <m/>
    <m/>
    <n v="37000"/>
    <n v="55000"/>
    <n v="-37000"/>
    <n v="1"/>
    <n v="31"/>
    <x v="0"/>
    <x v="0"/>
  </r>
  <r>
    <n v="92"/>
    <x v="2"/>
    <x v="0"/>
    <x v="3"/>
    <n v="1"/>
    <x v="11"/>
    <x v="22"/>
    <x v="88"/>
    <m/>
    <m/>
    <m/>
    <m/>
    <n v="115000"/>
    <n v="150000"/>
    <n v="-115000"/>
    <n v="1"/>
    <n v="31"/>
    <x v="0"/>
    <x v="0"/>
  </r>
  <r>
    <n v="93"/>
    <x v="2"/>
    <x v="0"/>
    <x v="3"/>
    <n v="1"/>
    <x v="11"/>
    <x v="19"/>
    <x v="89"/>
    <m/>
    <m/>
    <m/>
    <m/>
    <n v="70000"/>
    <n v="110000"/>
    <n v="-70000"/>
    <n v="1"/>
    <n v="31"/>
    <x v="0"/>
    <x v="0"/>
  </r>
  <r>
    <n v="94"/>
    <x v="2"/>
    <x v="0"/>
    <x v="3"/>
    <n v="1"/>
    <x v="7"/>
    <x v="6"/>
    <x v="90"/>
    <m/>
    <m/>
    <m/>
    <m/>
    <n v="30000"/>
    <n v="49000"/>
    <n v="-30000"/>
    <n v="1"/>
    <n v="31"/>
    <x v="0"/>
    <x v="0"/>
  </r>
  <r>
    <n v="95"/>
    <x v="2"/>
    <x v="0"/>
    <x v="3"/>
    <n v="1"/>
    <x v="7"/>
    <x v="6"/>
    <x v="91"/>
    <m/>
    <m/>
    <m/>
    <m/>
    <n v="36000"/>
    <n v="59000"/>
    <n v="-36000"/>
    <n v="1"/>
    <n v="31"/>
    <x v="0"/>
    <x v="0"/>
  </r>
  <r>
    <n v="96"/>
    <x v="2"/>
    <x v="0"/>
    <x v="4"/>
    <n v="1"/>
    <x v="18"/>
    <x v="6"/>
    <x v="92"/>
    <m/>
    <m/>
    <m/>
    <m/>
    <n v="25000"/>
    <n v="45000"/>
    <n v="-25000"/>
    <n v="1"/>
    <n v="31"/>
    <x v="0"/>
    <x v="0"/>
  </r>
  <r>
    <n v="97"/>
    <x v="2"/>
    <x v="0"/>
    <x v="4"/>
    <n v="2"/>
    <x v="18"/>
    <x v="6"/>
    <x v="93"/>
    <m/>
    <m/>
    <m/>
    <m/>
    <n v="18000"/>
    <n v="35000"/>
    <n v="-36000"/>
    <n v="2"/>
    <n v="31"/>
    <x v="0"/>
    <x v="0"/>
  </r>
  <r>
    <n v="98"/>
    <x v="2"/>
    <x v="0"/>
    <x v="4"/>
    <n v="2"/>
    <x v="19"/>
    <x v="23"/>
    <x v="94"/>
    <m/>
    <m/>
    <m/>
    <m/>
    <n v="45000"/>
    <n v="69000"/>
    <n v="-90000"/>
    <n v="2"/>
    <n v="31"/>
    <x v="0"/>
    <x v="0"/>
  </r>
  <r>
    <n v="99"/>
    <x v="2"/>
    <x v="0"/>
    <x v="4"/>
    <n v="3"/>
    <x v="20"/>
    <x v="6"/>
    <x v="95"/>
    <m/>
    <m/>
    <m/>
    <m/>
    <n v="7000"/>
    <n v="15000"/>
    <n v="-21000"/>
    <n v="3"/>
    <n v="31"/>
    <x v="0"/>
    <x v="0"/>
  </r>
  <r>
    <n v="100"/>
    <x v="2"/>
    <x v="0"/>
    <x v="4"/>
    <n v="3"/>
    <x v="20"/>
    <x v="6"/>
    <x v="96"/>
    <m/>
    <m/>
    <m/>
    <m/>
    <n v="5000"/>
    <n v="12000"/>
    <n v="-15000"/>
    <n v="3"/>
    <n v="31"/>
    <x v="0"/>
    <x v="0"/>
  </r>
  <r>
    <n v="101"/>
    <x v="2"/>
    <x v="0"/>
    <x v="4"/>
    <n v="1"/>
    <x v="21"/>
    <x v="23"/>
    <x v="97"/>
    <m/>
    <m/>
    <m/>
    <m/>
    <n v="38000"/>
    <n v="64000"/>
    <n v="-38000"/>
    <n v="1"/>
    <n v="31"/>
    <x v="0"/>
    <x v="0"/>
  </r>
  <r>
    <n v="102"/>
    <x v="2"/>
    <x v="0"/>
    <x v="4"/>
    <n v="1"/>
    <x v="21"/>
    <x v="23"/>
    <x v="98"/>
    <m/>
    <m/>
    <m/>
    <m/>
    <n v="45000"/>
    <n v="79000"/>
    <n v="-45000"/>
    <n v="1"/>
    <n v="31"/>
    <x v="0"/>
    <x v="0"/>
  </r>
  <r>
    <n v="103"/>
    <x v="2"/>
    <x v="0"/>
    <x v="4"/>
    <n v="1"/>
    <x v="5"/>
    <x v="6"/>
    <x v="99"/>
    <m/>
    <m/>
    <m/>
    <m/>
    <n v="14000"/>
    <n v="25000"/>
    <n v="-14000"/>
    <n v="1"/>
    <n v="31"/>
    <x v="0"/>
    <x v="0"/>
  </r>
  <r>
    <n v="104"/>
    <x v="2"/>
    <x v="0"/>
    <x v="4"/>
    <n v="2"/>
    <x v="5"/>
    <x v="6"/>
    <x v="100"/>
    <m/>
    <m/>
    <m/>
    <m/>
    <n v="14000"/>
    <n v="25000"/>
    <n v="-28000"/>
    <n v="2"/>
    <n v="31"/>
    <x v="0"/>
    <x v="0"/>
  </r>
  <r>
    <n v="105"/>
    <x v="2"/>
    <x v="0"/>
    <x v="4"/>
    <n v="2"/>
    <x v="5"/>
    <x v="6"/>
    <x v="101"/>
    <m/>
    <m/>
    <m/>
    <m/>
    <n v="18000"/>
    <n v="30000"/>
    <n v="-36000"/>
    <n v="2"/>
    <n v="31"/>
    <x v="0"/>
    <x v="0"/>
  </r>
  <r>
    <n v="106"/>
    <x v="2"/>
    <x v="0"/>
    <x v="4"/>
    <n v="2"/>
    <x v="5"/>
    <x v="6"/>
    <x v="102"/>
    <m/>
    <m/>
    <m/>
    <m/>
    <n v="14000"/>
    <n v="25000"/>
    <n v="-28000"/>
    <n v="2"/>
    <n v="31"/>
    <x v="0"/>
    <x v="0"/>
  </r>
  <r>
    <n v="107"/>
    <x v="2"/>
    <x v="0"/>
    <x v="4"/>
    <n v="1"/>
    <x v="5"/>
    <x v="6"/>
    <x v="103"/>
    <m/>
    <m/>
    <m/>
    <m/>
    <n v="12000"/>
    <n v="25000"/>
    <n v="-12000"/>
    <n v="1"/>
    <n v="31"/>
    <x v="0"/>
    <x v="0"/>
  </r>
  <r>
    <n v="108"/>
    <x v="2"/>
    <x v="0"/>
    <x v="4"/>
    <n v="1"/>
    <x v="0"/>
    <x v="6"/>
    <x v="104"/>
    <m/>
    <m/>
    <m/>
    <m/>
    <n v="25000"/>
    <n v="49000"/>
    <n v="-25000"/>
    <n v="1"/>
    <n v="31"/>
    <x v="0"/>
    <x v="0"/>
  </r>
  <r>
    <n v="109"/>
    <x v="2"/>
    <x v="0"/>
    <x v="4"/>
    <n v="1"/>
    <x v="8"/>
    <x v="24"/>
    <x v="105"/>
    <m/>
    <m/>
    <m/>
    <m/>
    <n v="32000"/>
    <n v="55000"/>
    <n v="-32000"/>
    <n v="1"/>
    <n v="31"/>
    <x v="0"/>
    <x v="0"/>
  </r>
  <r>
    <n v="110"/>
    <x v="2"/>
    <x v="0"/>
    <x v="4"/>
    <n v="1"/>
    <x v="8"/>
    <x v="24"/>
    <x v="106"/>
    <m/>
    <m/>
    <m/>
    <m/>
    <n v="28000"/>
    <n v="50000"/>
    <n v="-28000"/>
    <n v="1"/>
    <n v="31"/>
    <x v="0"/>
    <x v="0"/>
  </r>
  <r>
    <n v="111"/>
    <x v="2"/>
    <x v="0"/>
    <x v="4"/>
    <n v="2"/>
    <x v="13"/>
    <x v="6"/>
    <x v="107"/>
    <m/>
    <m/>
    <m/>
    <m/>
    <n v="10000"/>
    <n v="22000"/>
    <n v="-20000"/>
    <n v="2"/>
    <n v="31"/>
    <x v="0"/>
    <x v="0"/>
  </r>
  <r>
    <n v="112"/>
    <x v="2"/>
    <x v="0"/>
    <x v="4"/>
    <n v="1"/>
    <x v="13"/>
    <x v="6"/>
    <x v="108"/>
    <m/>
    <m/>
    <m/>
    <m/>
    <n v="8000"/>
    <n v="19000"/>
    <n v="-8000"/>
    <n v="1"/>
    <n v="31"/>
    <x v="0"/>
    <x v="0"/>
  </r>
  <r>
    <n v="113"/>
    <x v="2"/>
    <x v="0"/>
    <x v="4"/>
    <n v="2"/>
    <x v="22"/>
    <x v="25"/>
    <x v="109"/>
    <m/>
    <m/>
    <m/>
    <m/>
    <n v="14000"/>
    <n v="25000"/>
    <n v="-28000"/>
    <n v="2"/>
    <n v="31"/>
    <x v="0"/>
    <x v="0"/>
  </r>
  <r>
    <n v="114"/>
    <x v="2"/>
    <x v="0"/>
    <x v="4"/>
    <n v="1"/>
    <x v="22"/>
    <x v="26"/>
    <x v="110"/>
    <m/>
    <m/>
    <m/>
    <m/>
    <n v="20000"/>
    <n v="35000"/>
    <n v="-20000"/>
    <n v="1"/>
    <n v="31"/>
    <x v="0"/>
    <x v="0"/>
  </r>
  <r>
    <n v="115"/>
    <x v="2"/>
    <x v="0"/>
    <x v="4"/>
    <n v="3"/>
    <x v="16"/>
    <x v="6"/>
    <x v="111"/>
    <m/>
    <m/>
    <m/>
    <m/>
    <n v="10000"/>
    <n v="20000"/>
    <n v="-30000"/>
    <n v="3"/>
    <n v="31"/>
    <x v="0"/>
    <x v="0"/>
  </r>
  <r>
    <n v="116"/>
    <x v="2"/>
    <x v="0"/>
    <x v="4"/>
    <n v="1"/>
    <x v="22"/>
    <x v="25"/>
    <x v="112"/>
    <m/>
    <m/>
    <m/>
    <m/>
    <n v="55000"/>
    <n v="80000"/>
    <n v="-55000"/>
    <n v="1"/>
    <n v="31"/>
    <x v="0"/>
    <x v="0"/>
  </r>
  <r>
    <n v="117"/>
    <x v="2"/>
    <x v="0"/>
    <x v="4"/>
    <n v="10"/>
    <x v="1"/>
    <x v="6"/>
    <x v="113"/>
    <m/>
    <m/>
    <m/>
    <m/>
    <n v="2800"/>
    <n v="9000"/>
    <n v="-28000"/>
    <n v="10"/>
    <n v="31"/>
    <x v="0"/>
    <x v="0"/>
  </r>
  <r>
    <n v="118"/>
    <x v="2"/>
    <x v="0"/>
    <x v="5"/>
    <n v="5"/>
    <x v="0"/>
    <x v="27"/>
    <x v="114"/>
    <m/>
    <m/>
    <m/>
    <m/>
    <n v="5000"/>
    <n v="12000"/>
    <n v="-25000"/>
    <n v="5"/>
    <n v="31"/>
    <x v="0"/>
    <x v="0"/>
  </r>
  <r>
    <n v="119"/>
    <x v="2"/>
    <x v="0"/>
    <x v="5"/>
    <n v="5"/>
    <x v="0"/>
    <x v="27"/>
    <x v="115"/>
    <m/>
    <m/>
    <m/>
    <m/>
    <n v="5000"/>
    <n v="12000"/>
    <n v="-25000"/>
    <n v="5"/>
    <n v="31"/>
    <x v="0"/>
    <x v="0"/>
  </r>
  <r>
    <n v="120"/>
    <x v="2"/>
    <x v="0"/>
    <x v="5"/>
    <n v="5"/>
    <x v="0"/>
    <x v="27"/>
    <x v="116"/>
    <m/>
    <m/>
    <m/>
    <m/>
    <n v="5000"/>
    <n v="12000"/>
    <n v="-25000"/>
    <n v="5"/>
    <n v="31"/>
    <x v="0"/>
    <x v="0"/>
  </r>
  <r>
    <n v="121"/>
    <x v="2"/>
    <x v="0"/>
    <x v="5"/>
    <n v="6"/>
    <x v="0"/>
    <x v="27"/>
    <x v="117"/>
    <m/>
    <m/>
    <m/>
    <m/>
    <n v="7500"/>
    <n v="15000"/>
    <n v="-45000"/>
    <n v="6"/>
    <n v="31"/>
    <x v="0"/>
    <x v="0"/>
  </r>
  <r>
    <n v="122"/>
    <x v="2"/>
    <x v="0"/>
    <x v="5"/>
    <n v="2"/>
    <x v="7"/>
    <x v="6"/>
    <x v="118"/>
    <m/>
    <m/>
    <m/>
    <m/>
    <n v="5500"/>
    <n v="12000"/>
    <n v="-11000"/>
    <n v="2"/>
    <n v="31"/>
    <x v="0"/>
    <x v="0"/>
  </r>
  <r>
    <n v="123"/>
    <x v="2"/>
    <x v="0"/>
    <x v="5"/>
    <n v="2"/>
    <x v="13"/>
    <x v="6"/>
    <x v="119"/>
    <m/>
    <m/>
    <m/>
    <m/>
    <n v="2600"/>
    <n v="5000"/>
    <n v="-5200"/>
    <n v="2"/>
    <n v="31"/>
    <x v="0"/>
    <x v="0"/>
  </r>
  <r>
    <n v="124"/>
    <x v="2"/>
    <x v="0"/>
    <x v="5"/>
    <n v="5"/>
    <x v="1"/>
    <x v="6"/>
    <x v="120"/>
    <m/>
    <m/>
    <m/>
    <m/>
    <n v="3500"/>
    <n v="10000"/>
    <n v="-17500"/>
    <n v="5"/>
    <n v="31"/>
    <x v="0"/>
    <x v="0"/>
  </r>
  <r>
    <n v="125"/>
    <x v="2"/>
    <x v="0"/>
    <x v="5"/>
    <n v="5"/>
    <x v="1"/>
    <x v="6"/>
    <x v="121"/>
    <m/>
    <m/>
    <m/>
    <m/>
    <n v="3000"/>
    <n v="9000"/>
    <n v="-15000"/>
    <n v="5"/>
    <n v="31"/>
    <x v="0"/>
    <x v="0"/>
  </r>
  <r>
    <n v="126"/>
    <x v="2"/>
    <x v="0"/>
    <x v="5"/>
    <n v="5"/>
    <x v="23"/>
    <x v="6"/>
    <x v="122"/>
    <m/>
    <m/>
    <m/>
    <m/>
    <n v="3000"/>
    <n v="9000"/>
    <n v="-15000"/>
    <n v="5"/>
    <n v="31"/>
    <x v="0"/>
    <x v="0"/>
  </r>
  <r>
    <n v="127"/>
    <x v="2"/>
    <x v="0"/>
    <x v="5"/>
    <n v="4"/>
    <x v="2"/>
    <x v="6"/>
    <x v="123"/>
    <s v="Pluyin"/>
    <m/>
    <m/>
    <m/>
    <n v="2500"/>
    <n v="8000"/>
    <n v="-10000"/>
    <n v="4"/>
    <n v="31"/>
    <x v="0"/>
    <x v="0"/>
  </r>
  <r>
    <n v="128"/>
    <x v="2"/>
    <x v="0"/>
    <x v="5"/>
    <n v="5"/>
    <x v="0"/>
    <x v="4"/>
    <x v="124"/>
    <m/>
    <m/>
    <m/>
    <m/>
    <n v="3000"/>
    <n v="8000"/>
    <n v="-15000"/>
    <n v="5"/>
    <n v="31"/>
    <x v="0"/>
    <x v="0"/>
  </r>
  <r>
    <n v="129"/>
    <x v="2"/>
    <x v="0"/>
    <x v="5"/>
    <n v="2"/>
    <x v="5"/>
    <x v="6"/>
    <x v="125"/>
    <m/>
    <m/>
    <m/>
    <m/>
    <n v="11000"/>
    <n v="22000"/>
    <n v="-22000"/>
    <n v="2"/>
    <n v="31"/>
    <x v="0"/>
    <x v="0"/>
  </r>
  <r>
    <n v="130"/>
    <x v="2"/>
    <x v="0"/>
    <x v="5"/>
    <n v="2"/>
    <x v="24"/>
    <x v="6"/>
    <x v="126"/>
    <m/>
    <m/>
    <m/>
    <m/>
    <n v="15000"/>
    <n v="29000"/>
    <n v="-30000"/>
    <n v="2"/>
    <n v="31"/>
    <x v="0"/>
    <x v="0"/>
  </r>
  <r>
    <n v="131"/>
    <x v="2"/>
    <x v="0"/>
    <x v="5"/>
    <n v="5"/>
    <x v="25"/>
    <x v="6"/>
    <x v="127"/>
    <m/>
    <m/>
    <m/>
    <m/>
    <n v="7500"/>
    <n v="14000"/>
    <n v="-37500"/>
    <n v="5"/>
    <n v="31"/>
    <x v="0"/>
    <x v="0"/>
  </r>
  <r>
    <n v="132"/>
    <x v="2"/>
    <x v="0"/>
    <x v="5"/>
    <n v="1"/>
    <x v="7"/>
    <x v="6"/>
    <x v="128"/>
    <m/>
    <m/>
    <m/>
    <m/>
    <n v="13000"/>
    <n v="25000"/>
    <n v="-13000"/>
    <n v="1"/>
    <n v="31"/>
    <x v="0"/>
    <x v="0"/>
  </r>
  <r>
    <n v="133"/>
    <x v="2"/>
    <x v="0"/>
    <x v="5"/>
    <n v="10"/>
    <x v="1"/>
    <x v="27"/>
    <x v="129"/>
    <m/>
    <m/>
    <m/>
    <m/>
    <n v="7000"/>
    <n v="15000"/>
    <n v="-70000"/>
    <n v="10"/>
    <n v="31"/>
    <x v="0"/>
    <x v="0"/>
  </r>
  <r>
    <n v="134"/>
    <x v="2"/>
    <x v="0"/>
    <x v="5"/>
    <n v="5"/>
    <x v="26"/>
    <x v="28"/>
    <x v="130"/>
    <m/>
    <m/>
    <m/>
    <m/>
    <n v="13000"/>
    <n v="25000"/>
    <n v="-65000"/>
    <n v="5"/>
    <n v="31"/>
    <x v="0"/>
    <x v="0"/>
  </r>
  <r>
    <n v="135"/>
    <x v="2"/>
    <x v="0"/>
    <x v="6"/>
    <n v="2"/>
    <x v="0"/>
    <x v="6"/>
    <x v="131"/>
    <m/>
    <m/>
    <m/>
    <m/>
    <n v="5500"/>
    <n v="14000"/>
    <n v="-11000"/>
    <n v="2"/>
    <n v="31"/>
    <x v="0"/>
    <x v="0"/>
  </r>
  <r>
    <n v="136"/>
    <x v="2"/>
    <x v="0"/>
    <x v="6"/>
    <n v="3"/>
    <x v="2"/>
    <x v="6"/>
    <x v="132"/>
    <s v="Plug"/>
    <m/>
    <m/>
    <m/>
    <n v="5000"/>
    <n v="10000"/>
    <n v="-15000"/>
    <n v="3"/>
    <n v="31"/>
    <x v="0"/>
    <x v="0"/>
  </r>
  <r>
    <n v="137"/>
    <x v="3"/>
    <x v="0"/>
    <x v="0"/>
    <n v="5"/>
    <x v="26"/>
    <x v="28"/>
    <x v="133"/>
    <m/>
    <m/>
    <m/>
    <m/>
    <n v="8500"/>
    <n v="20000"/>
    <n v="-42500"/>
    <n v="5"/>
    <n v="27"/>
    <x v="0"/>
    <x v="0"/>
  </r>
  <r>
    <n v="138"/>
    <x v="3"/>
    <x v="0"/>
    <x v="0"/>
    <n v="5"/>
    <x v="26"/>
    <x v="28"/>
    <x v="134"/>
    <m/>
    <m/>
    <m/>
    <m/>
    <n v="8500"/>
    <n v="20000"/>
    <n v="-42500"/>
    <n v="5"/>
    <n v="27"/>
    <x v="0"/>
    <x v="0"/>
  </r>
  <r>
    <n v="139"/>
    <x v="3"/>
    <x v="0"/>
    <x v="0"/>
    <n v="5"/>
    <x v="26"/>
    <x v="28"/>
    <x v="135"/>
    <m/>
    <m/>
    <m/>
    <m/>
    <n v="8500"/>
    <n v="20000"/>
    <n v="-42500"/>
    <n v="5"/>
    <n v="27"/>
    <x v="0"/>
    <x v="0"/>
  </r>
  <r>
    <n v="140"/>
    <x v="3"/>
    <x v="0"/>
    <x v="0"/>
    <n v="5"/>
    <x v="26"/>
    <x v="1"/>
    <x v="136"/>
    <m/>
    <m/>
    <m/>
    <m/>
    <n v="8500"/>
    <n v="20000"/>
    <n v="-42500"/>
    <n v="5"/>
    <n v="27"/>
    <x v="0"/>
    <x v="0"/>
  </r>
  <r>
    <n v="141"/>
    <x v="3"/>
    <x v="0"/>
    <x v="0"/>
    <n v="5"/>
    <x v="26"/>
    <x v="1"/>
    <x v="137"/>
    <m/>
    <m/>
    <m/>
    <m/>
    <n v="8500"/>
    <n v="20000"/>
    <n v="-42500"/>
    <n v="5"/>
    <n v="27"/>
    <x v="0"/>
    <x v="0"/>
  </r>
  <r>
    <n v="142"/>
    <x v="3"/>
    <x v="0"/>
    <x v="0"/>
    <n v="5"/>
    <x v="26"/>
    <x v="1"/>
    <x v="138"/>
    <m/>
    <m/>
    <m/>
    <m/>
    <n v="8500"/>
    <n v="20000"/>
    <n v="-42500"/>
    <n v="5"/>
    <n v="27"/>
    <x v="0"/>
    <x v="0"/>
  </r>
  <r>
    <n v="143"/>
    <x v="3"/>
    <x v="0"/>
    <x v="0"/>
    <n v="3"/>
    <x v="26"/>
    <x v="29"/>
    <x v="139"/>
    <m/>
    <m/>
    <m/>
    <m/>
    <n v="9500"/>
    <n v="20000"/>
    <n v="-28500"/>
    <n v="3"/>
    <n v="27"/>
    <x v="0"/>
    <x v="0"/>
  </r>
  <r>
    <n v="144"/>
    <x v="3"/>
    <x v="0"/>
    <x v="0"/>
    <n v="2"/>
    <x v="26"/>
    <x v="29"/>
    <x v="140"/>
    <m/>
    <m/>
    <m/>
    <m/>
    <n v="9500"/>
    <n v="20000"/>
    <n v="-19000"/>
    <n v="2"/>
    <n v="27"/>
    <x v="0"/>
    <x v="0"/>
  </r>
  <r>
    <n v="145"/>
    <x v="3"/>
    <x v="0"/>
    <x v="0"/>
    <n v="5"/>
    <x v="26"/>
    <x v="1"/>
    <x v="141"/>
    <m/>
    <m/>
    <m/>
    <m/>
    <n v="9000"/>
    <n v="20000"/>
    <n v="-45000"/>
    <n v="5"/>
    <n v="27"/>
    <x v="0"/>
    <x v="0"/>
  </r>
  <r>
    <n v="146"/>
    <x v="3"/>
    <x v="0"/>
    <x v="0"/>
    <n v="5"/>
    <x v="26"/>
    <x v="1"/>
    <x v="142"/>
    <m/>
    <m/>
    <m/>
    <m/>
    <n v="9000"/>
    <n v="20000"/>
    <n v="-45000"/>
    <n v="5"/>
    <n v="27"/>
    <x v="0"/>
    <x v="0"/>
  </r>
  <r>
    <n v="147"/>
    <x v="4"/>
    <x v="1"/>
    <x v="7"/>
    <n v="1"/>
    <x v="0"/>
    <x v="6"/>
    <x v="73"/>
    <s v="USB"/>
    <m/>
    <m/>
    <m/>
    <n v="2000"/>
    <n v="5000"/>
    <n v="3000"/>
    <n v="-1"/>
    <n v="1"/>
    <x v="1"/>
    <x v="0"/>
  </r>
  <r>
    <n v="148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49"/>
    <x v="4"/>
    <x v="1"/>
    <x v="8"/>
    <n v="1"/>
    <x v="27"/>
    <x v="2"/>
    <x v="143"/>
    <m/>
    <m/>
    <m/>
    <m/>
    <n v="1100"/>
    <n v="8000"/>
    <n v="6900"/>
    <n v="-1"/>
    <n v="1"/>
    <x v="1"/>
    <x v="0"/>
  </r>
  <r>
    <n v="150"/>
    <x v="4"/>
    <x v="1"/>
    <x v="8"/>
    <n v="1"/>
    <x v="27"/>
    <x v="28"/>
    <x v="144"/>
    <m/>
    <m/>
    <m/>
    <m/>
    <n v="1100"/>
    <n v="10000"/>
    <n v="8900"/>
    <n v="-1"/>
    <n v="1"/>
    <x v="1"/>
    <x v="0"/>
  </r>
  <r>
    <n v="151"/>
    <x v="4"/>
    <x v="1"/>
    <x v="9"/>
    <n v="1"/>
    <x v="2"/>
    <x v="7"/>
    <x v="23"/>
    <s v="TC"/>
    <s v="Blanco"/>
    <s v="Caja cbl"/>
    <s v="Alambrico"/>
    <n v="10000"/>
    <n v="20000"/>
    <n v="10000"/>
    <n v="-1"/>
    <n v="1"/>
    <x v="1"/>
    <x v="0"/>
  </r>
  <r>
    <n v="152"/>
    <x v="4"/>
    <x v="1"/>
    <x v="8"/>
    <n v="1"/>
    <x v="28"/>
    <x v="30"/>
    <x v="145"/>
    <m/>
    <m/>
    <m/>
    <m/>
    <n v="0"/>
    <n v="2000"/>
    <n v="2000"/>
    <n v="-1"/>
    <n v="1"/>
    <x v="1"/>
    <x v="0"/>
  </r>
  <r>
    <n v="153"/>
    <x v="4"/>
    <x v="1"/>
    <x v="10"/>
    <n v="1"/>
    <x v="2"/>
    <x v="7"/>
    <x v="22"/>
    <s v="V8"/>
    <s v="Blanco"/>
    <s v="Caja cbl"/>
    <s v="Alambrico"/>
    <n v="10000"/>
    <n v="20000"/>
    <n v="10000"/>
    <n v="-1"/>
    <n v="1"/>
    <x v="1"/>
    <x v="0"/>
  </r>
  <r>
    <n v="154"/>
    <x v="4"/>
    <x v="1"/>
    <x v="8"/>
    <n v="1"/>
    <x v="8"/>
    <x v="8"/>
    <x v="26"/>
    <m/>
    <m/>
    <m/>
    <m/>
    <n v="26000"/>
    <n v="35000"/>
    <n v="9000"/>
    <n v="-1"/>
    <n v="1"/>
    <x v="1"/>
    <x v="0"/>
  </r>
  <r>
    <n v="155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56"/>
    <x v="4"/>
    <x v="1"/>
    <x v="11"/>
    <n v="1"/>
    <x v="0"/>
    <x v="6"/>
    <x v="131"/>
    <m/>
    <m/>
    <m/>
    <m/>
    <n v="5500"/>
    <n v="14000"/>
    <n v="8500"/>
    <n v="-1"/>
    <n v="1"/>
    <x v="1"/>
    <x v="0"/>
  </r>
  <r>
    <n v="157"/>
    <x v="4"/>
    <x v="1"/>
    <x v="11"/>
    <n v="1"/>
    <x v="5"/>
    <x v="6"/>
    <x v="103"/>
    <m/>
    <m/>
    <m/>
    <m/>
    <n v="12000"/>
    <n v="22000"/>
    <n v="10000"/>
    <n v="-1"/>
    <n v="1"/>
    <x v="1"/>
    <x v="0"/>
  </r>
  <r>
    <n v="158"/>
    <x v="2"/>
    <x v="0"/>
    <x v="0"/>
    <n v="5"/>
    <x v="27"/>
    <x v="28"/>
    <x v="146"/>
    <m/>
    <m/>
    <m/>
    <m/>
    <n v="1100"/>
    <n v="10000"/>
    <n v="-5500"/>
    <n v="5"/>
    <n v="31"/>
    <x v="0"/>
    <x v="0"/>
  </r>
  <r>
    <n v="159"/>
    <x v="2"/>
    <x v="0"/>
    <x v="0"/>
    <n v="5"/>
    <x v="27"/>
    <x v="28"/>
    <x v="147"/>
    <m/>
    <m/>
    <m/>
    <m/>
    <n v="1100"/>
    <n v="10000"/>
    <n v="-5500"/>
    <n v="5"/>
    <n v="31"/>
    <x v="0"/>
    <x v="0"/>
  </r>
  <r>
    <n v="160"/>
    <x v="2"/>
    <x v="0"/>
    <x v="0"/>
    <n v="10"/>
    <x v="27"/>
    <x v="28"/>
    <x v="148"/>
    <m/>
    <m/>
    <m/>
    <m/>
    <n v="1100"/>
    <n v="10000"/>
    <n v="-11000"/>
    <n v="10"/>
    <n v="31"/>
    <x v="0"/>
    <x v="0"/>
  </r>
  <r>
    <n v="161"/>
    <x v="2"/>
    <x v="0"/>
    <x v="0"/>
    <n v="5"/>
    <x v="27"/>
    <x v="28"/>
    <x v="149"/>
    <m/>
    <m/>
    <m/>
    <m/>
    <n v="1100"/>
    <n v="10000"/>
    <n v="-5500"/>
    <n v="5"/>
    <n v="31"/>
    <x v="0"/>
    <x v="0"/>
  </r>
  <r>
    <n v="162"/>
    <x v="2"/>
    <x v="0"/>
    <x v="0"/>
    <n v="5"/>
    <x v="27"/>
    <x v="28"/>
    <x v="150"/>
    <m/>
    <m/>
    <m/>
    <m/>
    <n v="1100"/>
    <n v="10000"/>
    <n v="-5500"/>
    <n v="5"/>
    <n v="31"/>
    <x v="0"/>
    <x v="0"/>
  </r>
  <r>
    <n v="163"/>
    <x v="2"/>
    <x v="0"/>
    <x v="0"/>
    <n v="10"/>
    <x v="27"/>
    <x v="28"/>
    <x v="151"/>
    <m/>
    <m/>
    <m/>
    <m/>
    <n v="1100"/>
    <n v="10000"/>
    <n v="-11000"/>
    <n v="10"/>
    <n v="31"/>
    <x v="0"/>
    <x v="0"/>
  </r>
  <r>
    <n v="164"/>
    <x v="2"/>
    <x v="0"/>
    <x v="0"/>
    <n v="5"/>
    <x v="27"/>
    <x v="28"/>
    <x v="133"/>
    <m/>
    <m/>
    <m/>
    <m/>
    <n v="1100"/>
    <n v="10000"/>
    <n v="-5500"/>
    <n v="5"/>
    <n v="31"/>
    <x v="0"/>
    <x v="0"/>
  </r>
  <r>
    <n v="165"/>
    <x v="2"/>
    <x v="0"/>
    <x v="0"/>
    <n v="5"/>
    <x v="27"/>
    <x v="29"/>
    <x v="152"/>
    <m/>
    <m/>
    <m/>
    <m/>
    <n v="1100"/>
    <n v="10000"/>
    <n v="-5500"/>
    <n v="5"/>
    <n v="31"/>
    <x v="0"/>
    <x v="0"/>
  </r>
  <r>
    <n v="166"/>
    <x v="2"/>
    <x v="0"/>
    <x v="0"/>
    <n v="5"/>
    <x v="27"/>
    <x v="29"/>
    <x v="153"/>
    <m/>
    <m/>
    <m/>
    <m/>
    <n v="1100"/>
    <n v="10000"/>
    <n v="-5500"/>
    <n v="5"/>
    <n v="31"/>
    <x v="0"/>
    <x v="0"/>
  </r>
  <r>
    <n v="167"/>
    <x v="2"/>
    <x v="0"/>
    <x v="0"/>
    <n v="5"/>
    <x v="27"/>
    <x v="29"/>
    <x v="154"/>
    <m/>
    <m/>
    <m/>
    <m/>
    <n v="1100"/>
    <n v="10000"/>
    <n v="-5500"/>
    <n v="5"/>
    <n v="31"/>
    <x v="0"/>
    <x v="0"/>
  </r>
  <r>
    <n v="168"/>
    <x v="2"/>
    <x v="0"/>
    <x v="0"/>
    <n v="5"/>
    <x v="27"/>
    <x v="29"/>
    <x v="155"/>
    <m/>
    <m/>
    <m/>
    <m/>
    <n v="1100"/>
    <n v="10000"/>
    <n v="-5500"/>
    <n v="5"/>
    <n v="31"/>
    <x v="0"/>
    <x v="0"/>
  </r>
  <r>
    <n v="169"/>
    <x v="2"/>
    <x v="0"/>
    <x v="0"/>
    <n v="5"/>
    <x v="27"/>
    <x v="29"/>
    <x v="156"/>
    <m/>
    <m/>
    <m/>
    <m/>
    <n v="1100"/>
    <n v="10000"/>
    <n v="-5500"/>
    <n v="5"/>
    <n v="31"/>
    <x v="0"/>
    <x v="0"/>
  </r>
  <r>
    <n v="170"/>
    <x v="2"/>
    <x v="0"/>
    <x v="0"/>
    <n v="5"/>
    <x v="27"/>
    <x v="29"/>
    <x v="157"/>
    <m/>
    <m/>
    <m/>
    <m/>
    <n v="1100"/>
    <n v="10000"/>
    <n v="-5500"/>
    <n v="5"/>
    <n v="31"/>
    <x v="0"/>
    <x v="0"/>
  </r>
  <r>
    <n v="171"/>
    <x v="2"/>
    <x v="0"/>
    <x v="0"/>
    <n v="5"/>
    <x v="27"/>
    <x v="29"/>
    <x v="158"/>
    <m/>
    <m/>
    <m/>
    <m/>
    <n v="1100"/>
    <n v="10000"/>
    <n v="-5500"/>
    <n v="5"/>
    <n v="31"/>
    <x v="0"/>
    <x v="0"/>
  </r>
  <r>
    <n v="172"/>
    <x v="2"/>
    <x v="0"/>
    <x v="0"/>
    <n v="5"/>
    <x v="27"/>
    <x v="29"/>
    <x v="159"/>
    <m/>
    <m/>
    <m/>
    <m/>
    <n v="1100"/>
    <n v="10000"/>
    <n v="-5500"/>
    <n v="5"/>
    <n v="31"/>
    <x v="0"/>
    <x v="0"/>
  </r>
  <r>
    <n v="173"/>
    <x v="2"/>
    <x v="0"/>
    <x v="0"/>
    <n v="5"/>
    <x v="27"/>
    <x v="29"/>
    <x v="160"/>
    <m/>
    <m/>
    <m/>
    <m/>
    <n v="1100"/>
    <n v="10000"/>
    <n v="-5500"/>
    <n v="5"/>
    <n v="31"/>
    <x v="0"/>
    <x v="0"/>
  </r>
  <r>
    <n v="174"/>
    <x v="2"/>
    <x v="0"/>
    <x v="0"/>
    <n v="5"/>
    <x v="27"/>
    <x v="29"/>
    <x v="161"/>
    <m/>
    <m/>
    <m/>
    <m/>
    <n v="1100"/>
    <n v="10000"/>
    <n v="-5500"/>
    <n v="5"/>
    <n v="31"/>
    <x v="0"/>
    <x v="0"/>
  </r>
  <r>
    <n v="175"/>
    <x v="2"/>
    <x v="0"/>
    <x v="0"/>
    <n v="5"/>
    <x v="27"/>
    <x v="29"/>
    <x v="162"/>
    <m/>
    <m/>
    <m/>
    <m/>
    <n v="1100"/>
    <n v="10000"/>
    <n v="-5500"/>
    <n v="5"/>
    <n v="31"/>
    <x v="0"/>
    <x v="0"/>
  </r>
  <r>
    <n v="176"/>
    <x v="2"/>
    <x v="0"/>
    <x v="0"/>
    <n v="5"/>
    <x v="27"/>
    <x v="29"/>
    <x v="163"/>
    <m/>
    <m/>
    <m/>
    <m/>
    <n v="1100"/>
    <n v="10000"/>
    <n v="-5500"/>
    <n v="5"/>
    <n v="31"/>
    <x v="0"/>
    <x v="0"/>
  </r>
  <r>
    <n v="177"/>
    <x v="2"/>
    <x v="0"/>
    <x v="0"/>
    <n v="10"/>
    <x v="27"/>
    <x v="29"/>
    <x v="164"/>
    <m/>
    <m/>
    <m/>
    <m/>
    <n v="1100"/>
    <n v="10000"/>
    <n v="-11000"/>
    <n v="10"/>
    <n v="31"/>
    <x v="0"/>
    <x v="0"/>
  </r>
  <r>
    <n v="178"/>
    <x v="2"/>
    <x v="0"/>
    <x v="0"/>
    <n v="5"/>
    <x v="27"/>
    <x v="2"/>
    <x v="165"/>
    <m/>
    <m/>
    <m/>
    <m/>
    <n v="1100"/>
    <n v="10000"/>
    <n v="-5500"/>
    <n v="5"/>
    <n v="31"/>
    <x v="0"/>
    <x v="0"/>
  </r>
  <r>
    <n v="179"/>
    <x v="2"/>
    <x v="0"/>
    <x v="0"/>
    <n v="5"/>
    <x v="27"/>
    <x v="2"/>
    <x v="166"/>
    <m/>
    <m/>
    <m/>
    <m/>
    <n v="1100"/>
    <n v="10000"/>
    <n v="-5500"/>
    <n v="5"/>
    <n v="31"/>
    <x v="0"/>
    <x v="0"/>
  </r>
  <r>
    <n v="180"/>
    <x v="2"/>
    <x v="0"/>
    <x v="0"/>
    <n v="5"/>
    <x v="27"/>
    <x v="2"/>
    <x v="167"/>
    <m/>
    <m/>
    <m/>
    <m/>
    <n v="1100"/>
    <n v="10000"/>
    <n v="-5500"/>
    <n v="5"/>
    <n v="31"/>
    <x v="0"/>
    <x v="0"/>
  </r>
  <r>
    <n v="181"/>
    <x v="2"/>
    <x v="0"/>
    <x v="0"/>
    <n v="6"/>
    <x v="27"/>
    <x v="2"/>
    <x v="143"/>
    <m/>
    <m/>
    <m/>
    <m/>
    <n v="1100"/>
    <n v="10000"/>
    <n v="-6600"/>
    <n v="6"/>
    <n v="31"/>
    <x v="0"/>
    <x v="0"/>
  </r>
  <r>
    <n v="182"/>
    <x v="2"/>
    <x v="0"/>
    <x v="0"/>
    <n v="5"/>
    <x v="27"/>
    <x v="2"/>
    <x v="168"/>
    <m/>
    <m/>
    <m/>
    <m/>
    <n v="1100"/>
    <n v="10000"/>
    <n v="-5500"/>
    <n v="5"/>
    <n v="31"/>
    <x v="0"/>
    <x v="0"/>
  </r>
  <r>
    <n v="183"/>
    <x v="2"/>
    <x v="0"/>
    <x v="0"/>
    <n v="5"/>
    <x v="27"/>
    <x v="2"/>
    <x v="169"/>
    <m/>
    <m/>
    <m/>
    <m/>
    <n v="1100"/>
    <n v="10000"/>
    <n v="-5500"/>
    <n v="5"/>
    <n v="31"/>
    <x v="0"/>
    <x v="0"/>
  </r>
  <r>
    <n v="184"/>
    <x v="2"/>
    <x v="0"/>
    <x v="0"/>
    <n v="1"/>
    <x v="27"/>
    <x v="2"/>
    <x v="170"/>
    <m/>
    <m/>
    <m/>
    <m/>
    <n v="1100"/>
    <n v="10000"/>
    <n v="-1100"/>
    <n v="1"/>
    <n v="31"/>
    <x v="0"/>
    <x v="0"/>
  </r>
  <r>
    <n v="185"/>
    <x v="2"/>
    <x v="0"/>
    <x v="0"/>
    <n v="5"/>
    <x v="27"/>
    <x v="2"/>
    <x v="171"/>
    <m/>
    <m/>
    <m/>
    <m/>
    <n v="1100"/>
    <n v="10000"/>
    <n v="-5500"/>
    <n v="5"/>
    <n v="31"/>
    <x v="0"/>
    <x v="0"/>
  </r>
  <r>
    <n v="186"/>
    <x v="2"/>
    <x v="0"/>
    <x v="0"/>
    <n v="5"/>
    <x v="27"/>
    <x v="2"/>
    <x v="172"/>
    <m/>
    <m/>
    <m/>
    <m/>
    <n v="1100"/>
    <n v="10000"/>
    <n v="-5500"/>
    <n v="5"/>
    <n v="31"/>
    <x v="0"/>
    <x v="0"/>
  </r>
  <r>
    <n v="187"/>
    <x v="2"/>
    <x v="0"/>
    <x v="0"/>
    <n v="10"/>
    <x v="27"/>
    <x v="1"/>
    <x v="173"/>
    <m/>
    <m/>
    <m/>
    <m/>
    <n v="1100"/>
    <n v="10000"/>
    <n v="-11000"/>
    <n v="10"/>
    <n v="31"/>
    <x v="0"/>
    <x v="0"/>
  </r>
  <r>
    <n v="188"/>
    <x v="2"/>
    <x v="0"/>
    <x v="0"/>
    <n v="10"/>
    <x v="27"/>
    <x v="1"/>
    <x v="174"/>
    <m/>
    <m/>
    <m/>
    <m/>
    <n v="1100"/>
    <n v="10000"/>
    <n v="-11000"/>
    <n v="10"/>
    <n v="31"/>
    <x v="0"/>
    <x v="0"/>
  </r>
  <r>
    <n v="189"/>
    <x v="2"/>
    <x v="0"/>
    <x v="0"/>
    <n v="10"/>
    <x v="27"/>
    <x v="1"/>
    <x v="175"/>
    <m/>
    <m/>
    <m/>
    <m/>
    <n v="1100"/>
    <n v="10000"/>
    <n v="-11000"/>
    <n v="10"/>
    <n v="31"/>
    <x v="0"/>
    <x v="0"/>
  </r>
  <r>
    <n v="190"/>
    <x v="2"/>
    <x v="0"/>
    <x v="0"/>
    <n v="10"/>
    <x v="27"/>
    <x v="1"/>
    <x v="176"/>
    <m/>
    <m/>
    <m/>
    <m/>
    <n v="1100"/>
    <n v="10000"/>
    <n v="-11000"/>
    <n v="10"/>
    <n v="31"/>
    <x v="0"/>
    <x v="0"/>
  </r>
  <r>
    <n v="191"/>
    <x v="2"/>
    <x v="0"/>
    <x v="0"/>
    <n v="10"/>
    <x v="27"/>
    <x v="1"/>
    <x v="177"/>
    <m/>
    <m/>
    <m/>
    <m/>
    <n v="1100"/>
    <n v="10000"/>
    <n v="-11000"/>
    <n v="10"/>
    <n v="31"/>
    <x v="0"/>
    <x v="0"/>
  </r>
  <r>
    <n v="192"/>
    <x v="2"/>
    <x v="0"/>
    <x v="0"/>
    <n v="10"/>
    <x v="27"/>
    <x v="1"/>
    <x v="178"/>
    <m/>
    <m/>
    <m/>
    <m/>
    <n v="1100"/>
    <n v="10000"/>
    <n v="-11000"/>
    <n v="10"/>
    <n v="31"/>
    <x v="0"/>
    <x v="0"/>
  </r>
  <r>
    <n v="193"/>
    <x v="2"/>
    <x v="0"/>
    <x v="0"/>
    <n v="10"/>
    <x v="27"/>
    <x v="1"/>
    <x v="141"/>
    <m/>
    <m/>
    <m/>
    <m/>
    <n v="1100"/>
    <n v="10000"/>
    <n v="-11000"/>
    <n v="10"/>
    <n v="31"/>
    <x v="0"/>
    <x v="0"/>
  </r>
  <r>
    <n v="194"/>
    <x v="2"/>
    <x v="0"/>
    <x v="0"/>
    <n v="10"/>
    <x v="27"/>
    <x v="1"/>
    <x v="179"/>
    <m/>
    <m/>
    <m/>
    <m/>
    <n v="1100"/>
    <n v="10000"/>
    <n v="-11000"/>
    <n v="10"/>
    <n v="31"/>
    <x v="0"/>
    <x v="0"/>
  </r>
  <r>
    <n v="195"/>
    <x v="2"/>
    <x v="0"/>
    <x v="0"/>
    <n v="5"/>
    <x v="27"/>
    <x v="1"/>
    <x v="142"/>
    <m/>
    <m/>
    <m/>
    <m/>
    <n v="1100"/>
    <n v="10000"/>
    <n v="-5500"/>
    <n v="5"/>
    <n v="31"/>
    <x v="0"/>
    <x v="0"/>
  </r>
  <r>
    <n v="196"/>
    <x v="2"/>
    <x v="0"/>
    <x v="0"/>
    <n v="5"/>
    <x v="27"/>
    <x v="1"/>
    <x v="180"/>
    <m/>
    <m/>
    <m/>
    <m/>
    <n v="1100"/>
    <n v="10000"/>
    <n v="-5500"/>
    <n v="5"/>
    <n v="31"/>
    <x v="0"/>
    <x v="0"/>
  </r>
  <r>
    <n v="197"/>
    <x v="2"/>
    <x v="0"/>
    <x v="0"/>
    <n v="5"/>
    <x v="27"/>
    <x v="1"/>
    <x v="181"/>
    <m/>
    <m/>
    <m/>
    <m/>
    <n v="1100"/>
    <n v="10000"/>
    <n v="-5500"/>
    <n v="5"/>
    <n v="31"/>
    <x v="0"/>
    <x v="0"/>
  </r>
  <r>
    <n v="198"/>
    <x v="2"/>
    <x v="0"/>
    <x v="0"/>
    <n v="5"/>
    <x v="27"/>
    <x v="1"/>
    <x v="182"/>
    <m/>
    <m/>
    <m/>
    <m/>
    <n v="1100"/>
    <n v="10000"/>
    <n v="-5500"/>
    <n v="5"/>
    <n v="31"/>
    <x v="0"/>
    <x v="0"/>
  </r>
  <r>
    <n v="199"/>
    <x v="2"/>
    <x v="0"/>
    <x v="0"/>
    <n v="5"/>
    <x v="27"/>
    <x v="1"/>
    <x v="183"/>
    <m/>
    <m/>
    <m/>
    <m/>
    <n v="1100"/>
    <n v="10000"/>
    <n v="-5500"/>
    <n v="5"/>
    <n v="31"/>
    <x v="0"/>
    <x v="0"/>
  </r>
  <r>
    <n v="200"/>
    <x v="2"/>
    <x v="0"/>
    <x v="0"/>
    <n v="5"/>
    <x v="27"/>
    <x v="1"/>
    <x v="184"/>
    <m/>
    <m/>
    <m/>
    <m/>
    <n v="1100"/>
    <n v="10000"/>
    <n v="-5500"/>
    <n v="5"/>
    <n v="31"/>
    <x v="0"/>
    <x v="0"/>
  </r>
  <r>
    <n v="201"/>
    <x v="2"/>
    <x v="0"/>
    <x v="0"/>
    <n v="5"/>
    <x v="27"/>
    <x v="1"/>
    <x v="185"/>
    <m/>
    <m/>
    <m/>
    <m/>
    <n v="1100"/>
    <n v="10000"/>
    <n v="-5500"/>
    <n v="5"/>
    <n v="31"/>
    <x v="0"/>
    <x v="0"/>
  </r>
  <r>
    <n v="202"/>
    <x v="2"/>
    <x v="0"/>
    <x v="0"/>
    <n v="5"/>
    <x v="27"/>
    <x v="1"/>
    <x v="186"/>
    <m/>
    <m/>
    <m/>
    <m/>
    <n v="1100"/>
    <n v="10000"/>
    <n v="-5500"/>
    <n v="5"/>
    <n v="31"/>
    <x v="0"/>
    <x v="0"/>
  </r>
  <r>
    <n v="203"/>
    <x v="2"/>
    <x v="0"/>
    <x v="0"/>
    <n v="5"/>
    <x v="27"/>
    <x v="1"/>
    <x v="187"/>
    <m/>
    <m/>
    <m/>
    <m/>
    <n v="1100"/>
    <n v="10000"/>
    <n v="-5500"/>
    <n v="5"/>
    <n v="31"/>
    <x v="0"/>
    <x v="0"/>
  </r>
  <r>
    <n v="204"/>
    <x v="2"/>
    <x v="0"/>
    <x v="0"/>
    <n v="5"/>
    <x v="27"/>
    <x v="1"/>
    <x v="188"/>
    <m/>
    <m/>
    <m/>
    <m/>
    <n v="1100"/>
    <n v="10000"/>
    <n v="-5500"/>
    <n v="5"/>
    <n v="31"/>
    <x v="0"/>
    <x v="0"/>
  </r>
  <r>
    <n v="205"/>
    <x v="2"/>
    <x v="0"/>
    <x v="0"/>
    <n v="5"/>
    <x v="27"/>
    <x v="4"/>
    <x v="189"/>
    <m/>
    <m/>
    <m/>
    <m/>
    <n v="1100"/>
    <n v="10000"/>
    <n v="-5500"/>
    <n v="5"/>
    <n v="31"/>
    <x v="0"/>
    <x v="0"/>
  </r>
  <r>
    <n v="206"/>
    <x v="2"/>
    <x v="0"/>
    <x v="0"/>
    <n v="10"/>
    <x v="27"/>
    <x v="4"/>
    <x v="190"/>
    <m/>
    <m/>
    <m/>
    <m/>
    <n v="1100"/>
    <n v="10000"/>
    <n v="-11000"/>
    <n v="10"/>
    <n v="31"/>
    <x v="0"/>
    <x v="0"/>
  </r>
  <r>
    <n v="207"/>
    <x v="2"/>
    <x v="0"/>
    <x v="0"/>
    <n v="5"/>
    <x v="27"/>
    <x v="4"/>
    <x v="191"/>
    <m/>
    <m/>
    <m/>
    <m/>
    <n v="1100"/>
    <n v="10000"/>
    <n v="-5500"/>
    <n v="5"/>
    <n v="31"/>
    <x v="0"/>
    <x v="0"/>
  </r>
  <r>
    <n v="208"/>
    <x v="2"/>
    <x v="0"/>
    <x v="0"/>
    <n v="5"/>
    <x v="27"/>
    <x v="4"/>
    <x v="192"/>
    <m/>
    <m/>
    <m/>
    <m/>
    <n v="1100"/>
    <n v="10000"/>
    <n v="-5500"/>
    <n v="5"/>
    <n v="31"/>
    <x v="0"/>
    <x v="0"/>
  </r>
  <r>
    <n v="209"/>
    <x v="2"/>
    <x v="0"/>
    <x v="0"/>
    <n v="5"/>
    <x v="27"/>
    <x v="4"/>
    <x v="193"/>
    <m/>
    <m/>
    <m/>
    <m/>
    <n v="1100"/>
    <n v="10000"/>
    <n v="-5500"/>
    <n v="5"/>
    <n v="31"/>
    <x v="0"/>
    <x v="0"/>
  </r>
  <r>
    <n v="210"/>
    <x v="2"/>
    <x v="0"/>
    <x v="0"/>
    <n v="5"/>
    <x v="27"/>
    <x v="4"/>
    <x v="194"/>
    <m/>
    <m/>
    <m/>
    <m/>
    <n v="1100"/>
    <n v="10000"/>
    <n v="-5500"/>
    <n v="5"/>
    <n v="31"/>
    <x v="0"/>
    <x v="0"/>
  </r>
  <r>
    <n v="211"/>
    <x v="2"/>
    <x v="0"/>
    <x v="0"/>
    <n v="5"/>
    <x v="27"/>
    <x v="4"/>
    <x v="195"/>
    <m/>
    <m/>
    <m/>
    <m/>
    <n v="1100"/>
    <n v="10000"/>
    <n v="-5500"/>
    <n v="5"/>
    <n v="31"/>
    <x v="0"/>
    <x v="0"/>
  </r>
  <r>
    <n v="212"/>
    <x v="2"/>
    <x v="0"/>
    <x v="0"/>
    <n v="5"/>
    <x v="27"/>
    <x v="4"/>
    <x v="196"/>
    <m/>
    <m/>
    <m/>
    <m/>
    <n v="1100"/>
    <n v="10000"/>
    <n v="-5500"/>
    <n v="5"/>
    <n v="31"/>
    <x v="0"/>
    <x v="0"/>
  </r>
  <r>
    <n v="213"/>
    <x v="2"/>
    <x v="0"/>
    <x v="0"/>
    <n v="5"/>
    <x v="27"/>
    <x v="4"/>
    <x v="197"/>
    <m/>
    <m/>
    <m/>
    <m/>
    <n v="1100"/>
    <n v="10000"/>
    <n v="-5500"/>
    <n v="5"/>
    <n v="31"/>
    <x v="0"/>
    <x v="0"/>
  </r>
  <r>
    <n v="214"/>
    <x v="2"/>
    <x v="0"/>
    <x v="0"/>
    <n v="5"/>
    <x v="27"/>
    <x v="4"/>
    <x v="198"/>
    <m/>
    <m/>
    <m/>
    <m/>
    <n v="1100"/>
    <n v="10000"/>
    <n v="-5500"/>
    <n v="5"/>
    <n v="31"/>
    <x v="0"/>
    <x v="0"/>
  </r>
  <r>
    <n v="215"/>
    <x v="2"/>
    <x v="0"/>
    <x v="0"/>
    <n v="5"/>
    <x v="27"/>
    <x v="4"/>
    <x v="199"/>
    <m/>
    <m/>
    <m/>
    <m/>
    <n v="1100"/>
    <n v="10000"/>
    <n v="-5500"/>
    <n v="5"/>
    <n v="31"/>
    <x v="0"/>
    <x v="0"/>
  </r>
  <r>
    <n v="216"/>
    <x v="5"/>
    <x v="1"/>
    <x v="8"/>
    <n v="1"/>
    <x v="1"/>
    <x v="4"/>
    <x v="81"/>
    <m/>
    <m/>
    <m/>
    <m/>
    <n v="0"/>
    <n v="12000"/>
    <n v="12000"/>
    <n v="-1"/>
    <n v="2"/>
    <x v="1"/>
    <x v="0"/>
  </r>
  <r>
    <n v="217"/>
    <x v="5"/>
    <x v="1"/>
    <x v="8"/>
    <n v="1"/>
    <x v="1"/>
    <x v="27"/>
    <x v="129"/>
    <m/>
    <m/>
    <m/>
    <m/>
    <n v="7000"/>
    <n v="15000"/>
    <n v="8000"/>
    <n v="-1"/>
    <n v="2"/>
    <x v="1"/>
    <x v="0"/>
  </r>
  <r>
    <n v="218"/>
    <x v="5"/>
    <x v="1"/>
    <x v="12"/>
    <n v="1"/>
    <x v="11"/>
    <x v="31"/>
    <x v="83"/>
    <m/>
    <m/>
    <m/>
    <m/>
    <n v="15000"/>
    <n v="30000"/>
    <n v="15000"/>
    <n v="-1"/>
    <n v="2"/>
    <x v="1"/>
    <x v="0"/>
  </r>
  <r>
    <n v="219"/>
    <x v="5"/>
    <x v="1"/>
    <x v="8"/>
    <n v="1"/>
    <x v="21"/>
    <x v="23"/>
    <x v="98"/>
    <m/>
    <m/>
    <m/>
    <m/>
    <n v="45000"/>
    <n v="79000"/>
    <n v="34000"/>
    <n v="-1"/>
    <n v="2"/>
    <x v="1"/>
    <x v="0"/>
  </r>
  <r>
    <n v="220"/>
    <x v="6"/>
    <x v="1"/>
    <x v="13"/>
    <n v="1"/>
    <x v="27"/>
    <x v="1"/>
    <x v="200"/>
    <m/>
    <m/>
    <m/>
    <m/>
    <n v="1100"/>
    <n v="10000"/>
    <n v="8900"/>
    <n v="-1"/>
    <n v="3"/>
    <x v="1"/>
    <x v="0"/>
  </r>
  <r>
    <n v="221"/>
    <x v="6"/>
    <x v="1"/>
    <x v="13"/>
    <n v="1"/>
    <x v="26"/>
    <x v="1"/>
    <x v="200"/>
    <m/>
    <m/>
    <m/>
    <m/>
    <n v="9000"/>
    <n v="20000"/>
    <n v="11000"/>
    <n v="-1"/>
    <n v="3"/>
    <x v="1"/>
    <x v="0"/>
  </r>
  <r>
    <n v="222"/>
    <x v="6"/>
    <x v="1"/>
    <x v="8"/>
    <n v="1"/>
    <x v="3"/>
    <x v="3"/>
    <x v="7"/>
    <s v="Extraible"/>
    <s v="Negro"/>
    <s v="Bolsa"/>
    <s v="Extraible"/>
    <n v="2800"/>
    <n v="7000"/>
    <n v="4200"/>
    <n v="-1"/>
    <n v="3"/>
    <x v="1"/>
    <x v="0"/>
  </r>
  <r>
    <n v="223"/>
    <x v="6"/>
    <x v="1"/>
    <x v="8"/>
    <n v="1"/>
    <x v="29"/>
    <x v="32"/>
    <x v="201"/>
    <m/>
    <m/>
    <m/>
    <m/>
    <n v="5610"/>
    <n v="6000"/>
    <n v="390"/>
    <n v="-1"/>
    <n v="3"/>
    <x v="1"/>
    <x v="0"/>
  </r>
  <r>
    <n v="224"/>
    <x v="6"/>
    <x v="1"/>
    <x v="14"/>
    <n v="1"/>
    <x v="1"/>
    <x v="1"/>
    <x v="2"/>
    <m/>
    <m/>
    <m/>
    <m/>
    <n v="3500"/>
    <n v="10000"/>
    <n v="6500"/>
    <n v="-1"/>
    <n v="3"/>
    <x v="1"/>
    <x v="0"/>
  </r>
  <r>
    <n v="225"/>
    <x v="6"/>
    <x v="1"/>
    <x v="15"/>
    <n v="1"/>
    <x v="1"/>
    <x v="1"/>
    <x v="2"/>
    <m/>
    <m/>
    <m/>
    <m/>
    <n v="3500"/>
    <n v="10000"/>
    <n v="6500"/>
    <n v="-1"/>
    <n v="3"/>
    <x v="1"/>
    <x v="0"/>
  </r>
  <r>
    <n v="226"/>
    <x v="6"/>
    <x v="1"/>
    <x v="16"/>
    <n v="1"/>
    <x v="2"/>
    <x v="1"/>
    <x v="202"/>
    <s v="TC"/>
    <m/>
    <m/>
    <m/>
    <n v="17000"/>
    <n v="39000"/>
    <n v="22000"/>
    <n v="-1"/>
    <n v="3"/>
    <x v="1"/>
    <x v="0"/>
  </r>
  <r>
    <n v="227"/>
    <x v="6"/>
    <x v="1"/>
    <x v="17"/>
    <n v="1"/>
    <x v="26"/>
    <x v="1"/>
    <x v="138"/>
    <m/>
    <m/>
    <m/>
    <m/>
    <n v="9000"/>
    <n v="20000"/>
    <n v="11000"/>
    <n v="-1"/>
    <n v="3"/>
    <x v="1"/>
    <x v="0"/>
  </r>
  <r>
    <n v="228"/>
    <x v="6"/>
    <x v="1"/>
    <x v="17"/>
    <n v="1"/>
    <x v="30"/>
    <x v="1"/>
    <x v="138"/>
    <m/>
    <m/>
    <m/>
    <m/>
    <n v="1000"/>
    <n v="10000"/>
    <n v="9000"/>
    <n v="-1"/>
    <n v="3"/>
    <x v="1"/>
    <x v="0"/>
  </r>
  <r>
    <n v="229"/>
    <x v="6"/>
    <x v="1"/>
    <x v="8"/>
    <n v="1"/>
    <x v="26"/>
    <x v="1"/>
    <x v="200"/>
    <m/>
    <m/>
    <m/>
    <m/>
    <n v="9000"/>
    <n v="20000"/>
    <n v="11000"/>
    <n v="-1"/>
    <n v="3"/>
    <x v="1"/>
    <x v="0"/>
  </r>
  <r>
    <n v="230"/>
    <x v="6"/>
    <x v="0"/>
    <x v="4"/>
    <n v="2"/>
    <x v="21"/>
    <x v="23"/>
    <x v="98"/>
    <m/>
    <m/>
    <m/>
    <m/>
    <n v="45000"/>
    <n v="79000"/>
    <n v="-90000"/>
    <n v="2"/>
    <n v="3"/>
    <x v="1"/>
    <x v="0"/>
  </r>
  <r>
    <n v="231"/>
    <x v="6"/>
    <x v="0"/>
    <x v="4"/>
    <n v="1"/>
    <x v="8"/>
    <x v="24"/>
    <x v="203"/>
    <m/>
    <m/>
    <m/>
    <m/>
    <n v="35000"/>
    <n v="59000"/>
    <n v="-35000"/>
    <n v="1"/>
    <n v="3"/>
    <x v="1"/>
    <x v="0"/>
  </r>
  <r>
    <n v="232"/>
    <x v="6"/>
    <x v="0"/>
    <x v="5"/>
    <n v="2"/>
    <x v="11"/>
    <x v="6"/>
    <x v="204"/>
    <m/>
    <m/>
    <m/>
    <m/>
    <n v="19000"/>
    <n v="30000"/>
    <n v="-38000"/>
    <n v="2"/>
    <n v="3"/>
    <x v="1"/>
    <x v="0"/>
  </r>
  <r>
    <n v="233"/>
    <x v="6"/>
    <x v="0"/>
    <x v="5"/>
    <n v="2"/>
    <x v="22"/>
    <x v="6"/>
    <x v="205"/>
    <m/>
    <m/>
    <m/>
    <m/>
    <n v="25000"/>
    <n v="39000"/>
    <n v="-50000"/>
    <n v="2"/>
    <n v="3"/>
    <x v="1"/>
    <x v="0"/>
  </r>
  <r>
    <n v="234"/>
    <x v="6"/>
    <x v="0"/>
    <x v="5"/>
    <n v="2"/>
    <x v="22"/>
    <x v="6"/>
    <x v="206"/>
    <m/>
    <m/>
    <m/>
    <m/>
    <n v="3500"/>
    <n v="9000"/>
    <n v="-7000"/>
    <n v="2"/>
    <n v="3"/>
    <x v="1"/>
    <x v="0"/>
  </r>
  <r>
    <n v="235"/>
    <x v="6"/>
    <x v="0"/>
    <x v="5"/>
    <n v="2"/>
    <x v="22"/>
    <x v="6"/>
    <x v="207"/>
    <m/>
    <m/>
    <m/>
    <m/>
    <n v="6000"/>
    <n v="12000"/>
    <n v="-12000"/>
    <n v="2"/>
    <n v="3"/>
    <x v="1"/>
    <x v="0"/>
  </r>
  <r>
    <n v="236"/>
    <x v="6"/>
    <x v="0"/>
    <x v="5"/>
    <n v="2"/>
    <x v="31"/>
    <x v="33"/>
    <x v="208"/>
    <m/>
    <m/>
    <m/>
    <m/>
    <n v="16000"/>
    <n v="29000"/>
    <n v="-32000"/>
    <n v="2"/>
    <n v="3"/>
    <x v="1"/>
    <x v="0"/>
  </r>
  <r>
    <n v="237"/>
    <x v="6"/>
    <x v="0"/>
    <x v="5"/>
    <n v="1"/>
    <x v="5"/>
    <x v="6"/>
    <x v="99"/>
    <m/>
    <m/>
    <m/>
    <m/>
    <n v="16000"/>
    <n v="29000"/>
    <n v="-16000"/>
    <n v="1"/>
    <n v="3"/>
    <x v="1"/>
    <x v="0"/>
  </r>
  <r>
    <n v="238"/>
    <x v="6"/>
    <x v="0"/>
    <x v="5"/>
    <n v="10"/>
    <x v="32"/>
    <x v="6"/>
    <x v="209"/>
    <m/>
    <m/>
    <m/>
    <m/>
    <n v="1000"/>
    <n v="2000"/>
    <n v="-10000"/>
    <n v="10"/>
    <n v="3"/>
    <x v="1"/>
    <x v="0"/>
  </r>
  <r>
    <n v="239"/>
    <x v="6"/>
    <x v="0"/>
    <x v="5"/>
    <n v="3"/>
    <x v="2"/>
    <x v="6"/>
    <x v="210"/>
    <s v="USB"/>
    <m/>
    <m/>
    <m/>
    <n v="3500"/>
    <n v="8000"/>
    <n v="-10500"/>
    <n v="3"/>
    <n v="3"/>
    <x v="1"/>
    <x v="0"/>
  </r>
  <r>
    <n v="240"/>
    <x v="6"/>
    <x v="0"/>
    <x v="5"/>
    <n v="1"/>
    <x v="2"/>
    <x v="1"/>
    <x v="202"/>
    <s v="TC"/>
    <m/>
    <m/>
    <m/>
    <n v="17000"/>
    <n v="39000"/>
    <n v="-17000"/>
    <n v="1"/>
    <n v="3"/>
    <x v="1"/>
    <x v="0"/>
  </r>
  <r>
    <n v="241"/>
    <x v="6"/>
    <x v="0"/>
    <x v="5"/>
    <n v="1"/>
    <x v="2"/>
    <x v="1"/>
    <x v="211"/>
    <s v="TC"/>
    <m/>
    <m/>
    <m/>
    <n v="23000"/>
    <n v="45000"/>
    <n v="-23000"/>
    <n v="1"/>
    <n v="3"/>
    <x v="1"/>
    <x v="0"/>
  </r>
  <r>
    <n v="242"/>
    <x v="6"/>
    <x v="0"/>
    <x v="5"/>
    <n v="6"/>
    <x v="26"/>
    <x v="1"/>
    <x v="200"/>
    <m/>
    <m/>
    <m/>
    <m/>
    <n v="9000"/>
    <n v="20000"/>
    <n v="-54000"/>
    <n v="6"/>
    <n v="3"/>
    <x v="1"/>
    <x v="0"/>
  </r>
  <r>
    <n v="243"/>
    <x v="6"/>
    <x v="0"/>
    <x v="5"/>
    <n v="6"/>
    <x v="26"/>
    <x v="29"/>
    <x v="212"/>
    <m/>
    <m/>
    <m/>
    <m/>
    <n v="11000"/>
    <n v="24000"/>
    <n v="-66000"/>
    <n v="6"/>
    <n v="3"/>
    <x v="1"/>
    <x v="0"/>
  </r>
  <r>
    <n v="244"/>
    <x v="6"/>
    <x v="0"/>
    <x v="5"/>
    <n v="5"/>
    <x v="27"/>
    <x v="29"/>
    <x v="213"/>
    <m/>
    <m/>
    <m/>
    <m/>
    <n v="1100"/>
    <n v="10000"/>
    <n v="-5500"/>
    <n v="5"/>
    <n v="3"/>
    <x v="1"/>
    <x v="0"/>
  </r>
  <r>
    <n v="245"/>
    <x v="6"/>
    <x v="1"/>
    <x v="8"/>
    <n v="1"/>
    <x v="29"/>
    <x v="34"/>
    <x v="214"/>
    <m/>
    <m/>
    <m/>
    <m/>
    <n v="935"/>
    <n v="1000"/>
    <n v="65"/>
    <n v="-1"/>
    <n v="3"/>
    <x v="1"/>
    <x v="0"/>
  </r>
  <r>
    <n v="246"/>
    <x v="7"/>
    <x v="1"/>
    <x v="8"/>
    <n v="1"/>
    <x v="29"/>
    <x v="32"/>
    <x v="201"/>
    <m/>
    <m/>
    <m/>
    <m/>
    <n v="5610"/>
    <n v="6000"/>
    <n v="390"/>
    <n v="-1"/>
    <n v="4"/>
    <x v="1"/>
    <x v="0"/>
  </r>
  <r>
    <n v="247"/>
    <x v="7"/>
    <x v="1"/>
    <x v="18"/>
    <n v="1"/>
    <x v="4"/>
    <x v="4"/>
    <x v="215"/>
    <s v="Bluethoot"/>
    <s v="Negro"/>
    <s v="Caja cbl"/>
    <s v="RDC2022-EH03-EH04-SF2021"/>
    <n v="20000"/>
    <n v="35000"/>
    <n v="15000"/>
    <n v="-1"/>
    <n v="4"/>
    <x v="1"/>
    <x v="0"/>
  </r>
  <r>
    <n v="248"/>
    <x v="7"/>
    <x v="1"/>
    <x v="8"/>
    <n v="1"/>
    <x v="33"/>
    <x v="2"/>
    <x v="216"/>
    <m/>
    <m/>
    <m/>
    <m/>
    <n v="0"/>
    <n v="25000"/>
    <n v="25000"/>
    <n v="-1"/>
    <n v="4"/>
    <x v="1"/>
    <x v="0"/>
  </r>
  <r>
    <n v="249"/>
    <x v="7"/>
    <x v="1"/>
    <x v="8"/>
    <n v="1"/>
    <x v="27"/>
    <x v="2"/>
    <x v="143"/>
    <m/>
    <m/>
    <m/>
    <m/>
    <n v="1100"/>
    <n v="8000"/>
    <n v="6900"/>
    <n v="-1"/>
    <n v="4"/>
    <x v="1"/>
    <x v="0"/>
  </r>
  <r>
    <n v="250"/>
    <x v="7"/>
    <x v="1"/>
    <x v="8"/>
    <n v="1"/>
    <x v="34"/>
    <x v="1"/>
    <x v="217"/>
    <m/>
    <m/>
    <m/>
    <m/>
    <n v="0"/>
    <n v="2000"/>
    <n v="2000"/>
    <n v="-1"/>
    <n v="4"/>
    <x v="1"/>
    <x v="0"/>
  </r>
  <r>
    <n v="251"/>
    <x v="7"/>
    <x v="1"/>
    <x v="8"/>
    <n v="1"/>
    <x v="27"/>
    <x v="1"/>
    <x v="148"/>
    <m/>
    <m/>
    <m/>
    <m/>
    <n v="1100"/>
    <n v="10000"/>
    <n v="8900"/>
    <n v="-1"/>
    <n v="4"/>
    <x v="1"/>
    <x v="0"/>
  </r>
  <r>
    <n v="252"/>
    <x v="7"/>
    <x v="1"/>
    <x v="8"/>
    <n v="1"/>
    <x v="27"/>
    <x v="28"/>
    <x v="218"/>
    <m/>
    <m/>
    <m/>
    <m/>
    <n v="1100"/>
    <n v="8000"/>
    <n v="6900"/>
    <n v="-1"/>
    <n v="4"/>
    <x v="1"/>
    <x v="0"/>
  </r>
  <r>
    <n v="253"/>
    <x v="7"/>
    <x v="0"/>
    <x v="5"/>
    <n v="3"/>
    <x v="1"/>
    <x v="1"/>
    <x v="219"/>
    <s v="TC"/>
    <m/>
    <m/>
    <m/>
    <n v="13000"/>
    <n v="25000"/>
    <n v="-39000"/>
    <n v="3"/>
    <n v="4"/>
    <x v="1"/>
    <x v="0"/>
  </r>
  <r>
    <n v="254"/>
    <x v="7"/>
    <x v="0"/>
    <x v="5"/>
    <n v="2"/>
    <x v="1"/>
    <x v="1"/>
    <x v="220"/>
    <s v="TC"/>
    <m/>
    <m/>
    <m/>
    <n v="10000"/>
    <n v="20000"/>
    <n v="-20000"/>
    <n v="2"/>
    <n v="4"/>
    <x v="1"/>
    <x v="0"/>
  </r>
  <r>
    <n v="255"/>
    <x v="7"/>
    <x v="0"/>
    <x v="5"/>
    <n v="2"/>
    <x v="1"/>
    <x v="4"/>
    <x v="221"/>
    <s v="Ligthning"/>
    <m/>
    <m/>
    <m/>
    <n v="12000"/>
    <n v="22000"/>
    <n v="-24000"/>
    <n v="2"/>
    <n v="4"/>
    <x v="1"/>
    <x v="0"/>
  </r>
  <r>
    <n v="256"/>
    <x v="7"/>
    <x v="0"/>
    <x v="5"/>
    <n v="5"/>
    <x v="26"/>
    <x v="35"/>
    <x v="181"/>
    <m/>
    <m/>
    <m/>
    <m/>
    <n v="11000"/>
    <n v="24000"/>
    <n v="-55000"/>
    <n v="5"/>
    <n v="4"/>
    <x v="1"/>
    <x v="0"/>
  </r>
  <r>
    <n v="257"/>
    <x v="7"/>
    <x v="0"/>
    <x v="5"/>
    <n v="5"/>
    <x v="26"/>
    <x v="35"/>
    <x v="222"/>
    <m/>
    <m/>
    <m/>
    <m/>
    <n v="11000"/>
    <n v="24000"/>
    <n v="-55000"/>
    <n v="5"/>
    <n v="4"/>
    <x v="1"/>
    <x v="0"/>
  </r>
  <r>
    <n v="258"/>
    <x v="7"/>
    <x v="0"/>
    <x v="5"/>
    <n v="5"/>
    <x v="26"/>
    <x v="35"/>
    <x v="223"/>
    <m/>
    <m/>
    <m/>
    <m/>
    <n v="11000"/>
    <n v="24000"/>
    <n v="-55000"/>
    <n v="5"/>
    <n v="4"/>
    <x v="1"/>
    <x v="0"/>
  </r>
  <r>
    <n v="259"/>
    <x v="7"/>
    <x v="0"/>
    <x v="5"/>
    <n v="5"/>
    <x v="26"/>
    <x v="28"/>
    <x v="146"/>
    <m/>
    <m/>
    <m/>
    <m/>
    <n v="11000"/>
    <n v="24000"/>
    <n v="-55000"/>
    <n v="5"/>
    <n v="4"/>
    <x v="1"/>
    <x v="0"/>
  </r>
  <r>
    <n v="260"/>
    <x v="7"/>
    <x v="0"/>
    <x v="5"/>
    <n v="3"/>
    <x v="26"/>
    <x v="1"/>
    <x v="200"/>
    <m/>
    <m/>
    <m/>
    <m/>
    <n v="9000"/>
    <n v="20000"/>
    <n v="-27000"/>
    <n v="3"/>
    <n v="4"/>
    <x v="1"/>
    <x v="0"/>
  </r>
  <r>
    <n v="261"/>
    <x v="7"/>
    <x v="0"/>
    <x v="5"/>
    <n v="2"/>
    <x v="26"/>
    <x v="1"/>
    <x v="138"/>
    <m/>
    <m/>
    <m/>
    <m/>
    <n v="9000"/>
    <n v="20000"/>
    <n v="-18000"/>
    <n v="2"/>
    <n v="4"/>
    <x v="1"/>
    <x v="0"/>
  </r>
  <r>
    <n v="262"/>
    <x v="7"/>
    <x v="0"/>
    <x v="5"/>
    <n v="5"/>
    <x v="26"/>
    <x v="1"/>
    <x v="224"/>
    <m/>
    <m/>
    <m/>
    <m/>
    <n v="10000"/>
    <n v="20000"/>
    <n v="-50000"/>
    <n v="5"/>
    <n v="4"/>
    <x v="1"/>
    <x v="0"/>
  </r>
  <r>
    <n v="263"/>
    <x v="7"/>
    <x v="0"/>
    <x v="19"/>
    <n v="3"/>
    <x v="35"/>
    <x v="36"/>
    <x v="225"/>
    <m/>
    <m/>
    <m/>
    <m/>
    <n v="9200"/>
    <n v="15000"/>
    <n v="-27600"/>
    <n v="3"/>
    <n v="4"/>
    <x v="1"/>
    <x v="0"/>
  </r>
  <r>
    <n v="264"/>
    <x v="7"/>
    <x v="0"/>
    <x v="19"/>
    <n v="3"/>
    <x v="35"/>
    <x v="36"/>
    <x v="226"/>
    <m/>
    <m/>
    <m/>
    <m/>
    <n v="10300"/>
    <n v="18000"/>
    <n v="-30900"/>
    <n v="3"/>
    <n v="4"/>
    <x v="1"/>
    <x v="0"/>
  </r>
  <r>
    <n v="265"/>
    <x v="7"/>
    <x v="0"/>
    <x v="19"/>
    <n v="3"/>
    <x v="35"/>
    <x v="36"/>
    <x v="227"/>
    <m/>
    <m/>
    <m/>
    <m/>
    <n v="13800"/>
    <n v="24000"/>
    <n v="-41400"/>
    <n v="3"/>
    <n v="4"/>
    <x v="1"/>
    <x v="0"/>
  </r>
  <r>
    <n v="266"/>
    <x v="7"/>
    <x v="0"/>
    <x v="19"/>
    <n v="3"/>
    <x v="35"/>
    <x v="36"/>
    <x v="228"/>
    <m/>
    <m/>
    <m/>
    <m/>
    <n v="9500"/>
    <n v="15000"/>
    <n v="-28500"/>
    <n v="3"/>
    <n v="4"/>
    <x v="1"/>
    <x v="0"/>
  </r>
  <r>
    <n v="267"/>
    <x v="7"/>
    <x v="0"/>
    <x v="19"/>
    <n v="2"/>
    <x v="35"/>
    <x v="36"/>
    <x v="229"/>
    <m/>
    <m/>
    <m/>
    <m/>
    <n v="10300"/>
    <n v="18000"/>
    <n v="-20600"/>
    <n v="2"/>
    <n v="4"/>
    <x v="1"/>
    <x v="0"/>
  </r>
  <r>
    <n v="268"/>
    <x v="7"/>
    <x v="0"/>
    <x v="19"/>
    <n v="3"/>
    <x v="35"/>
    <x v="36"/>
    <x v="230"/>
    <m/>
    <m/>
    <m/>
    <m/>
    <n v="12300"/>
    <n v="22000"/>
    <n v="-36900"/>
    <n v="3"/>
    <n v="4"/>
    <x v="1"/>
    <x v="0"/>
  </r>
  <r>
    <n v="269"/>
    <x v="7"/>
    <x v="0"/>
    <x v="19"/>
    <n v="3"/>
    <x v="35"/>
    <x v="36"/>
    <x v="231"/>
    <m/>
    <m/>
    <m/>
    <m/>
    <n v="13900"/>
    <n v="25000"/>
    <n v="-41700"/>
    <n v="3"/>
    <n v="4"/>
    <x v="1"/>
    <x v="0"/>
  </r>
  <r>
    <n v="270"/>
    <x v="7"/>
    <x v="0"/>
    <x v="19"/>
    <n v="3"/>
    <x v="35"/>
    <x v="36"/>
    <x v="232"/>
    <m/>
    <m/>
    <m/>
    <m/>
    <n v="21000"/>
    <n v="35000"/>
    <n v="-63000"/>
    <n v="3"/>
    <n v="4"/>
    <x v="1"/>
    <x v="0"/>
  </r>
  <r>
    <n v="271"/>
    <x v="7"/>
    <x v="1"/>
    <x v="8"/>
    <n v="1"/>
    <x v="29"/>
    <x v="37"/>
    <x v="233"/>
    <m/>
    <m/>
    <m/>
    <m/>
    <n v="14020"/>
    <n v="15000"/>
    <n v="980"/>
    <n v="-1"/>
    <n v="4"/>
    <x v="1"/>
    <x v="0"/>
  </r>
  <r>
    <n v="272"/>
    <x v="7"/>
    <x v="1"/>
    <x v="8"/>
    <n v="1"/>
    <x v="29"/>
    <x v="37"/>
    <x v="234"/>
    <m/>
    <m/>
    <m/>
    <m/>
    <n v="1870"/>
    <n v="2000"/>
    <n v="130"/>
    <n v="-1"/>
    <n v="4"/>
    <x v="1"/>
    <x v="0"/>
  </r>
  <r>
    <n v="273"/>
    <x v="7"/>
    <x v="1"/>
    <x v="8"/>
    <n v="1"/>
    <x v="29"/>
    <x v="32"/>
    <x v="201"/>
    <m/>
    <m/>
    <m/>
    <m/>
    <n v="9350"/>
    <n v="10000"/>
    <n v="650"/>
    <n v="-1"/>
    <n v="4"/>
    <x v="1"/>
    <x v="0"/>
  </r>
  <r>
    <n v="274"/>
    <x v="7"/>
    <x v="1"/>
    <x v="20"/>
    <n v="1"/>
    <x v="13"/>
    <x v="6"/>
    <x v="235"/>
    <m/>
    <m/>
    <m/>
    <m/>
    <n v="0"/>
    <n v="10000"/>
    <n v="10000"/>
    <n v="-1"/>
    <n v="4"/>
    <x v="1"/>
    <x v="0"/>
  </r>
  <r>
    <n v="275"/>
    <x v="7"/>
    <x v="1"/>
    <x v="20"/>
    <n v="1"/>
    <x v="0"/>
    <x v="0"/>
    <x v="0"/>
    <s v="V8"/>
    <s v="Rojo"/>
    <s v="Caja"/>
    <s v="Datos"/>
    <n v="4500"/>
    <n v="10000"/>
    <n v="5500"/>
    <n v="-1"/>
    <n v="4"/>
    <x v="1"/>
    <x v="0"/>
  </r>
  <r>
    <n v="276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77"/>
    <x v="8"/>
    <x v="1"/>
    <x v="21"/>
    <n v="1"/>
    <x v="33"/>
    <x v="29"/>
    <x v="236"/>
    <m/>
    <m/>
    <m/>
    <m/>
    <n v="110000"/>
    <n v="145000"/>
    <n v="35000"/>
    <n v="-1"/>
    <n v="5"/>
    <x v="1"/>
    <x v="0"/>
  </r>
  <r>
    <n v="278"/>
    <x v="8"/>
    <x v="1"/>
    <x v="8"/>
    <n v="1"/>
    <x v="2"/>
    <x v="1"/>
    <x v="4"/>
    <s v="TC"/>
    <s v="Blanco"/>
    <s v="Caja"/>
    <s v="Carga Rapida"/>
    <n v="9500"/>
    <n v="25000"/>
    <n v="15500"/>
    <n v="-1"/>
    <n v="5"/>
    <x v="1"/>
    <x v="0"/>
  </r>
  <r>
    <n v="279"/>
    <x v="8"/>
    <x v="1"/>
    <x v="16"/>
    <n v="1"/>
    <x v="1"/>
    <x v="1"/>
    <x v="220"/>
    <s v="TC"/>
    <m/>
    <m/>
    <m/>
    <n v="10000"/>
    <n v="24000"/>
    <n v="14000"/>
    <n v="-1"/>
    <n v="5"/>
    <x v="1"/>
    <x v="0"/>
  </r>
  <r>
    <n v="280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1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2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3"/>
    <x v="8"/>
    <x v="1"/>
    <x v="8"/>
    <n v="1"/>
    <x v="1"/>
    <x v="1"/>
    <x v="2"/>
    <m/>
    <m/>
    <m/>
    <m/>
    <n v="3500"/>
    <n v="10000"/>
    <n v="6500"/>
    <n v="-1"/>
    <n v="5"/>
    <x v="1"/>
    <x v="0"/>
  </r>
  <r>
    <n v="284"/>
    <x v="8"/>
    <x v="1"/>
    <x v="21"/>
    <n v="1"/>
    <x v="27"/>
    <x v="29"/>
    <x v="213"/>
    <m/>
    <m/>
    <m/>
    <m/>
    <n v="1100"/>
    <n v="7000"/>
    <n v="5900"/>
    <n v="-1"/>
    <n v="5"/>
    <x v="1"/>
    <x v="0"/>
  </r>
  <r>
    <n v="285"/>
    <x v="8"/>
    <x v="1"/>
    <x v="21"/>
    <n v="1"/>
    <x v="27"/>
    <x v="28"/>
    <x v="144"/>
    <m/>
    <m/>
    <m/>
    <m/>
    <n v="1100"/>
    <n v="10000"/>
    <n v="8900"/>
    <n v="-1"/>
    <n v="5"/>
    <x v="1"/>
    <x v="0"/>
  </r>
  <r>
    <n v="286"/>
    <x v="8"/>
    <x v="1"/>
    <x v="21"/>
    <n v="1"/>
    <x v="22"/>
    <x v="6"/>
    <x v="205"/>
    <m/>
    <m/>
    <m/>
    <m/>
    <n v="25000"/>
    <n v="39000"/>
    <n v="14000"/>
    <n v="-1"/>
    <n v="5"/>
    <x v="1"/>
    <x v="0"/>
  </r>
  <r>
    <n v="287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8"/>
    <x v="8"/>
    <x v="1"/>
    <x v="8"/>
    <n v="1"/>
    <x v="34"/>
    <x v="28"/>
    <x v="237"/>
    <s v="Reset redes"/>
    <m/>
    <m/>
    <m/>
    <n v="0"/>
    <n v="1000"/>
    <n v="1000"/>
    <n v="-1"/>
    <n v="5"/>
    <x v="1"/>
    <x v="0"/>
  </r>
  <r>
    <n v="289"/>
    <x v="9"/>
    <x v="1"/>
    <x v="15"/>
    <n v="1"/>
    <x v="27"/>
    <x v="28"/>
    <x v="238"/>
    <m/>
    <m/>
    <m/>
    <m/>
    <n v="1100"/>
    <n v="10000"/>
    <n v="8900"/>
    <n v="-1"/>
    <n v="6"/>
    <x v="1"/>
    <x v="0"/>
  </r>
  <r>
    <n v="290"/>
    <x v="9"/>
    <x v="1"/>
    <x v="8"/>
    <n v="1"/>
    <x v="2"/>
    <x v="1"/>
    <x v="4"/>
    <s v="TC"/>
    <s v="Blanco"/>
    <s v="Caja"/>
    <s v="Carga Rapida"/>
    <n v="9500"/>
    <n v="25000"/>
    <n v="15500"/>
    <n v="-1"/>
    <n v="6"/>
    <x v="1"/>
    <x v="0"/>
  </r>
  <r>
    <n v="291"/>
    <x v="9"/>
    <x v="1"/>
    <x v="8"/>
    <n v="1"/>
    <x v="27"/>
    <x v="1"/>
    <x v="239"/>
    <m/>
    <m/>
    <m/>
    <m/>
    <n v="1100"/>
    <n v="10000"/>
    <n v="8900"/>
    <n v="-1"/>
    <n v="6"/>
    <x v="1"/>
    <x v="0"/>
  </r>
  <r>
    <n v="292"/>
    <x v="9"/>
    <x v="1"/>
    <x v="8"/>
    <n v="1"/>
    <x v="1"/>
    <x v="27"/>
    <x v="129"/>
    <m/>
    <m/>
    <m/>
    <m/>
    <n v="7000"/>
    <n v="15000"/>
    <n v="8000"/>
    <n v="-1"/>
    <n v="6"/>
    <x v="1"/>
    <x v="0"/>
  </r>
  <r>
    <n v="293"/>
    <x v="9"/>
    <x v="1"/>
    <x v="8"/>
    <n v="1"/>
    <x v="1"/>
    <x v="23"/>
    <x v="113"/>
    <m/>
    <m/>
    <m/>
    <m/>
    <n v="2800"/>
    <n v="10000"/>
    <n v="7200"/>
    <n v="-1"/>
    <n v="6"/>
    <x v="1"/>
    <x v="0"/>
  </r>
  <r>
    <n v="294"/>
    <x v="9"/>
    <x v="1"/>
    <x v="12"/>
    <n v="1"/>
    <x v="26"/>
    <x v="1"/>
    <x v="137"/>
    <m/>
    <m/>
    <m/>
    <m/>
    <n v="9000"/>
    <n v="20000"/>
    <n v="11000"/>
    <n v="-1"/>
    <n v="6"/>
    <x v="1"/>
    <x v="0"/>
  </r>
  <r>
    <n v="295"/>
    <x v="9"/>
    <x v="1"/>
    <x v="12"/>
    <n v="1"/>
    <x v="27"/>
    <x v="1"/>
    <x v="137"/>
    <m/>
    <m/>
    <m/>
    <m/>
    <n v="1100"/>
    <n v="10000"/>
    <n v="8900"/>
    <n v="-1"/>
    <n v="6"/>
    <x v="1"/>
    <x v="0"/>
  </r>
  <r>
    <n v="296"/>
    <x v="9"/>
    <x v="1"/>
    <x v="22"/>
    <n v="1"/>
    <x v="29"/>
    <x v="32"/>
    <x v="201"/>
    <m/>
    <m/>
    <m/>
    <m/>
    <n v="5610"/>
    <n v="6000"/>
    <n v="390"/>
    <n v="-1"/>
    <n v="6"/>
    <x v="1"/>
    <x v="0"/>
  </r>
  <r>
    <n v="297"/>
    <x v="6"/>
    <x v="0"/>
    <x v="5"/>
    <n v="2"/>
    <x v="36"/>
    <x v="29"/>
    <x v="240"/>
    <m/>
    <m/>
    <m/>
    <m/>
    <n v="4200"/>
    <n v="15000"/>
    <n v="-8400"/>
    <n v="2"/>
    <n v="3"/>
    <x v="1"/>
    <x v="0"/>
  </r>
  <r>
    <n v="298"/>
    <x v="6"/>
    <x v="0"/>
    <x v="5"/>
    <n v="2"/>
    <x v="36"/>
    <x v="1"/>
    <x v="241"/>
    <m/>
    <m/>
    <m/>
    <m/>
    <n v="4200"/>
    <n v="15000"/>
    <n v="-8400"/>
    <n v="2"/>
    <n v="3"/>
    <x v="1"/>
    <x v="0"/>
  </r>
  <r>
    <n v="299"/>
    <x v="6"/>
    <x v="0"/>
    <x v="5"/>
    <n v="5"/>
    <x v="30"/>
    <x v="35"/>
    <x v="180"/>
    <m/>
    <m/>
    <m/>
    <m/>
    <n v="1000"/>
    <n v="10000"/>
    <n v="-5000"/>
    <n v="5"/>
    <n v="3"/>
    <x v="1"/>
    <x v="0"/>
  </r>
  <r>
    <n v="300"/>
    <x v="6"/>
    <x v="0"/>
    <x v="5"/>
    <n v="5"/>
    <x v="30"/>
    <x v="2"/>
    <x v="242"/>
    <m/>
    <m/>
    <m/>
    <m/>
    <n v="1000"/>
    <n v="10000"/>
    <n v="-5000"/>
    <n v="5"/>
    <n v="3"/>
    <x v="1"/>
    <x v="0"/>
  </r>
  <r>
    <n v="301"/>
    <x v="6"/>
    <x v="0"/>
    <x v="5"/>
    <n v="5"/>
    <x v="30"/>
    <x v="2"/>
    <x v="243"/>
    <m/>
    <m/>
    <m/>
    <m/>
    <n v="1000"/>
    <n v="10000"/>
    <n v="-5000"/>
    <n v="5"/>
    <n v="3"/>
    <x v="1"/>
    <x v="0"/>
  </r>
  <r>
    <n v="302"/>
    <x v="6"/>
    <x v="0"/>
    <x v="5"/>
    <n v="5"/>
    <x v="30"/>
    <x v="2"/>
    <x v="244"/>
    <m/>
    <m/>
    <m/>
    <m/>
    <n v="1000"/>
    <n v="10000"/>
    <n v="-5000"/>
    <n v="5"/>
    <n v="3"/>
    <x v="1"/>
    <x v="0"/>
  </r>
  <r>
    <n v="303"/>
    <x v="6"/>
    <x v="0"/>
    <x v="5"/>
    <n v="5"/>
    <x v="30"/>
    <x v="2"/>
    <x v="245"/>
    <m/>
    <m/>
    <m/>
    <m/>
    <n v="1000"/>
    <n v="10000"/>
    <n v="-5000"/>
    <n v="5"/>
    <n v="3"/>
    <x v="1"/>
    <x v="0"/>
  </r>
  <r>
    <n v="304"/>
    <x v="6"/>
    <x v="0"/>
    <x v="5"/>
    <n v="5"/>
    <x v="30"/>
    <x v="2"/>
    <x v="246"/>
    <m/>
    <m/>
    <m/>
    <m/>
    <n v="1000"/>
    <n v="10000"/>
    <n v="-5000"/>
    <n v="5"/>
    <n v="3"/>
    <x v="1"/>
    <x v="0"/>
  </r>
  <r>
    <n v="305"/>
    <x v="6"/>
    <x v="0"/>
    <x v="5"/>
    <n v="5"/>
    <x v="30"/>
    <x v="2"/>
    <x v="143"/>
    <m/>
    <m/>
    <m/>
    <m/>
    <n v="1000"/>
    <n v="10000"/>
    <n v="-5000"/>
    <n v="5"/>
    <n v="3"/>
    <x v="1"/>
    <x v="0"/>
  </r>
  <r>
    <n v="306"/>
    <x v="6"/>
    <x v="0"/>
    <x v="5"/>
    <n v="5"/>
    <x v="30"/>
    <x v="2"/>
    <x v="247"/>
    <m/>
    <m/>
    <m/>
    <m/>
    <n v="1000"/>
    <n v="10000"/>
    <n v="-5000"/>
    <n v="5"/>
    <n v="3"/>
    <x v="1"/>
    <x v="0"/>
  </r>
  <r>
    <n v="307"/>
    <x v="6"/>
    <x v="0"/>
    <x v="5"/>
    <n v="5"/>
    <x v="30"/>
    <x v="2"/>
    <x v="248"/>
    <m/>
    <m/>
    <m/>
    <m/>
    <n v="1000"/>
    <n v="10000"/>
    <n v="-5000"/>
    <n v="5"/>
    <n v="3"/>
    <x v="1"/>
    <x v="0"/>
  </r>
  <r>
    <n v="308"/>
    <x v="6"/>
    <x v="0"/>
    <x v="5"/>
    <n v="5"/>
    <x v="30"/>
    <x v="2"/>
    <x v="249"/>
    <m/>
    <m/>
    <m/>
    <m/>
    <n v="1000"/>
    <n v="10000"/>
    <n v="-5000"/>
    <n v="5"/>
    <n v="3"/>
    <x v="1"/>
    <x v="0"/>
  </r>
  <r>
    <n v="309"/>
    <x v="6"/>
    <x v="0"/>
    <x v="5"/>
    <n v="5"/>
    <x v="30"/>
    <x v="29"/>
    <x v="250"/>
    <m/>
    <m/>
    <m/>
    <m/>
    <n v="1000"/>
    <n v="10000"/>
    <n v="-5000"/>
    <n v="5"/>
    <n v="3"/>
    <x v="1"/>
    <x v="0"/>
  </r>
  <r>
    <n v="310"/>
    <x v="6"/>
    <x v="0"/>
    <x v="5"/>
    <n v="5"/>
    <x v="30"/>
    <x v="29"/>
    <x v="251"/>
    <m/>
    <m/>
    <m/>
    <m/>
    <n v="1000"/>
    <n v="10000"/>
    <n v="-5000"/>
    <n v="5"/>
    <n v="3"/>
    <x v="1"/>
    <x v="0"/>
  </r>
  <r>
    <n v="311"/>
    <x v="6"/>
    <x v="0"/>
    <x v="5"/>
    <n v="5"/>
    <x v="30"/>
    <x v="29"/>
    <x v="252"/>
    <m/>
    <m/>
    <m/>
    <m/>
    <n v="1000"/>
    <n v="10000"/>
    <n v="-5000"/>
    <n v="5"/>
    <n v="3"/>
    <x v="1"/>
    <x v="0"/>
  </r>
  <r>
    <n v="312"/>
    <x v="6"/>
    <x v="0"/>
    <x v="5"/>
    <n v="5"/>
    <x v="30"/>
    <x v="29"/>
    <x v="253"/>
    <m/>
    <m/>
    <m/>
    <m/>
    <n v="1000"/>
    <n v="10000"/>
    <n v="-5000"/>
    <n v="5"/>
    <n v="3"/>
    <x v="1"/>
    <x v="0"/>
  </r>
  <r>
    <n v="313"/>
    <x v="6"/>
    <x v="0"/>
    <x v="5"/>
    <n v="5"/>
    <x v="30"/>
    <x v="29"/>
    <x v="254"/>
    <m/>
    <m/>
    <m/>
    <m/>
    <n v="1000"/>
    <n v="10000"/>
    <n v="-5000"/>
    <n v="5"/>
    <n v="3"/>
    <x v="1"/>
    <x v="0"/>
  </r>
  <r>
    <n v="314"/>
    <x v="6"/>
    <x v="0"/>
    <x v="5"/>
    <n v="6"/>
    <x v="30"/>
    <x v="29"/>
    <x v="255"/>
    <m/>
    <m/>
    <m/>
    <m/>
    <n v="1000"/>
    <n v="10000"/>
    <n v="-6000"/>
    <n v="6"/>
    <n v="3"/>
    <x v="1"/>
    <x v="0"/>
  </r>
  <r>
    <n v="315"/>
    <x v="6"/>
    <x v="0"/>
    <x v="5"/>
    <n v="5"/>
    <x v="30"/>
    <x v="29"/>
    <x v="256"/>
    <m/>
    <m/>
    <m/>
    <m/>
    <n v="1000"/>
    <n v="10000"/>
    <n v="-5000"/>
    <n v="5"/>
    <n v="3"/>
    <x v="1"/>
    <x v="0"/>
  </r>
  <r>
    <n v="316"/>
    <x v="6"/>
    <x v="0"/>
    <x v="5"/>
    <n v="5"/>
    <x v="30"/>
    <x v="29"/>
    <x v="257"/>
    <m/>
    <m/>
    <m/>
    <m/>
    <n v="1000"/>
    <n v="10000"/>
    <n v="-5000"/>
    <n v="5"/>
    <n v="3"/>
    <x v="1"/>
    <x v="0"/>
  </r>
  <r>
    <n v="317"/>
    <x v="6"/>
    <x v="0"/>
    <x v="5"/>
    <n v="5"/>
    <x v="30"/>
    <x v="29"/>
    <x v="258"/>
    <m/>
    <m/>
    <m/>
    <m/>
    <n v="1000"/>
    <n v="10000"/>
    <n v="-5000"/>
    <n v="5"/>
    <n v="3"/>
    <x v="1"/>
    <x v="0"/>
  </r>
  <r>
    <n v="318"/>
    <x v="6"/>
    <x v="0"/>
    <x v="5"/>
    <n v="5"/>
    <x v="30"/>
    <x v="29"/>
    <x v="259"/>
    <m/>
    <m/>
    <m/>
    <m/>
    <n v="1000"/>
    <n v="10000"/>
    <n v="-5000"/>
    <n v="5"/>
    <n v="3"/>
    <x v="1"/>
    <x v="0"/>
  </r>
  <r>
    <n v="319"/>
    <x v="6"/>
    <x v="0"/>
    <x v="5"/>
    <n v="5"/>
    <x v="30"/>
    <x v="29"/>
    <x v="260"/>
    <m/>
    <m/>
    <m/>
    <m/>
    <n v="1000"/>
    <n v="10000"/>
    <n v="-5000"/>
    <n v="5"/>
    <n v="3"/>
    <x v="1"/>
    <x v="0"/>
  </r>
  <r>
    <n v="320"/>
    <x v="6"/>
    <x v="0"/>
    <x v="5"/>
    <n v="5"/>
    <x v="30"/>
    <x v="29"/>
    <x v="261"/>
    <m/>
    <m/>
    <m/>
    <m/>
    <n v="1000"/>
    <n v="10000"/>
    <n v="-5000"/>
    <n v="5"/>
    <n v="3"/>
    <x v="1"/>
    <x v="0"/>
  </r>
  <r>
    <n v="321"/>
    <x v="6"/>
    <x v="0"/>
    <x v="5"/>
    <n v="5"/>
    <x v="30"/>
    <x v="29"/>
    <x v="262"/>
    <m/>
    <m/>
    <m/>
    <m/>
    <n v="1000"/>
    <n v="10000"/>
    <n v="-5000"/>
    <n v="5"/>
    <n v="3"/>
    <x v="1"/>
    <x v="0"/>
  </r>
  <r>
    <n v="322"/>
    <x v="6"/>
    <x v="0"/>
    <x v="5"/>
    <n v="5"/>
    <x v="30"/>
    <x v="29"/>
    <x v="263"/>
    <m/>
    <m/>
    <m/>
    <m/>
    <n v="1000"/>
    <n v="10000"/>
    <n v="-5000"/>
    <n v="5"/>
    <n v="3"/>
    <x v="1"/>
    <x v="0"/>
  </r>
  <r>
    <n v="323"/>
    <x v="6"/>
    <x v="0"/>
    <x v="5"/>
    <n v="5"/>
    <x v="30"/>
    <x v="29"/>
    <x v="264"/>
    <m/>
    <m/>
    <m/>
    <m/>
    <n v="1000"/>
    <n v="10000"/>
    <n v="-5000"/>
    <n v="5"/>
    <n v="3"/>
    <x v="1"/>
    <x v="0"/>
  </r>
  <r>
    <n v="324"/>
    <x v="6"/>
    <x v="0"/>
    <x v="5"/>
    <n v="2"/>
    <x v="30"/>
    <x v="1"/>
    <x v="265"/>
    <m/>
    <m/>
    <m/>
    <m/>
    <n v="1000"/>
    <n v="10000"/>
    <n v="-2000"/>
    <n v="2"/>
    <n v="3"/>
    <x v="1"/>
    <x v="0"/>
  </r>
  <r>
    <n v="325"/>
    <x v="6"/>
    <x v="0"/>
    <x v="5"/>
    <n v="2"/>
    <x v="30"/>
    <x v="1"/>
    <x v="266"/>
    <m/>
    <m/>
    <m/>
    <m/>
    <n v="1000"/>
    <n v="10000"/>
    <n v="-2000"/>
    <n v="2"/>
    <n v="3"/>
    <x v="1"/>
    <x v="0"/>
  </r>
  <r>
    <n v="326"/>
    <x v="6"/>
    <x v="0"/>
    <x v="5"/>
    <n v="5"/>
    <x v="30"/>
    <x v="1"/>
    <x v="267"/>
    <m/>
    <m/>
    <m/>
    <m/>
    <n v="1000"/>
    <n v="10000"/>
    <n v="-5000"/>
    <n v="5"/>
    <n v="3"/>
    <x v="1"/>
    <x v="0"/>
  </r>
  <r>
    <n v="327"/>
    <x v="6"/>
    <x v="0"/>
    <x v="5"/>
    <n v="5"/>
    <x v="30"/>
    <x v="1"/>
    <x v="268"/>
    <m/>
    <m/>
    <m/>
    <m/>
    <n v="1000"/>
    <n v="10000"/>
    <n v="-5000"/>
    <n v="5"/>
    <n v="3"/>
    <x v="1"/>
    <x v="0"/>
  </r>
  <r>
    <n v="328"/>
    <x v="6"/>
    <x v="0"/>
    <x v="5"/>
    <n v="10"/>
    <x v="30"/>
    <x v="1"/>
    <x v="269"/>
    <m/>
    <m/>
    <m/>
    <m/>
    <n v="1000"/>
    <n v="10000"/>
    <n v="-10000"/>
    <n v="10"/>
    <n v="3"/>
    <x v="1"/>
    <x v="0"/>
  </r>
  <r>
    <n v="329"/>
    <x v="6"/>
    <x v="0"/>
    <x v="5"/>
    <n v="5"/>
    <x v="30"/>
    <x v="1"/>
    <x v="270"/>
    <m/>
    <m/>
    <m/>
    <m/>
    <n v="1000"/>
    <n v="10000"/>
    <n v="-5000"/>
    <n v="5"/>
    <n v="3"/>
    <x v="1"/>
    <x v="0"/>
  </r>
  <r>
    <n v="330"/>
    <x v="6"/>
    <x v="0"/>
    <x v="5"/>
    <n v="5"/>
    <x v="30"/>
    <x v="1"/>
    <x v="271"/>
    <m/>
    <m/>
    <m/>
    <m/>
    <n v="1000"/>
    <n v="10000"/>
    <n v="-5000"/>
    <n v="5"/>
    <n v="3"/>
    <x v="1"/>
    <x v="0"/>
  </r>
  <r>
    <n v="331"/>
    <x v="6"/>
    <x v="0"/>
    <x v="5"/>
    <n v="5"/>
    <x v="30"/>
    <x v="1"/>
    <x v="272"/>
    <m/>
    <m/>
    <m/>
    <m/>
    <n v="1000"/>
    <n v="10000"/>
    <n v="-5000"/>
    <n v="5"/>
    <n v="3"/>
    <x v="1"/>
    <x v="0"/>
  </r>
  <r>
    <n v="332"/>
    <x v="6"/>
    <x v="0"/>
    <x v="5"/>
    <n v="5"/>
    <x v="30"/>
    <x v="1"/>
    <x v="273"/>
    <m/>
    <m/>
    <m/>
    <m/>
    <n v="1000"/>
    <n v="10000"/>
    <n v="-5000"/>
    <n v="5"/>
    <n v="3"/>
    <x v="1"/>
    <x v="0"/>
  </r>
  <r>
    <n v="333"/>
    <x v="6"/>
    <x v="0"/>
    <x v="5"/>
    <n v="5"/>
    <x v="30"/>
    <x v="1"/>
    <x v="274"/>
    <m/>
    <m/>
    <m/>
    <m/>
    <n v="1000"/>
    <n v="10000"/>
    <n v="-5000"/>
    <n v="5"/>
    <n v="3"/>
    <x v="1"/>
    <x v="0"/>
  </r>
  <r>
    <n v="334"/>
    <x v="6"/>
    <x v="0"/>
    <x v="5"/>
    <n v="5"/>
    <x v="30"/>
    <x v="1"/>
    <x v="275"/>
    <m/>
    <m/>
    <m/>
    <m/>
    <n v="1000"/>
    <n v="10000"/>
    <n v="-5000"/>
    <n v="5"/>
    <n v="3"/>
    <x v="1"/>
    <x v="0"/>
  </r>
  <r>
    <n v="335"/>
    <x v="6"/>
    <x v="0"/>
    <x v="5"/>
    <n v="6"/>
    <x v="30"/>
    <x v="1"/>
    <x v="276"/>
    <m/>
    <m/>
    <m/>
    <m/>
    <n v="1000"/>
    <n v="10000"/>
    <n v="-6000"/>
    <n v="6"/>
    <n v="3"/>
    <x v="1"/>
    <x v="0"/>
  </r>
  <r>
    <n v="336"/>
    <x v="6"/>
    <x v="0"/>
    <x v="5"/>
    <n v="5"/>
    <x v="30"/>
    <x v="1"/>
    <x v="277"/>
    <m/>
    <m/>
    <m/>
    <m/>
    <n v="1000"/>
    <n v="10000"/>
    <n v="-5000"/>
    <n v="5"/>
    <n v="3"/>
    <x v="1"/>
    <x v="0"/>
  </r>
  <r>
    <n v="337"/>
    <x v="6"/>
    <x v="0"/>
    <x v="5"/>
    <n v="5"/>
    <x v="30"/>
    <x v="1"/>
    <x v="278"/>
    <m/>
    <m/>
    <m/>
    <m/>
    <n v="1000"/>
    <n v="10000"/>
    <n v="-5000"/>
    <n v="5"/>
    <n v="3"/>
    <x v="1"/>
    <x v="0"/>
  </r>
  <r>
    <n v="338"/>
    <x v="6"/>
    <x v="0"/>
    <x v="5"/>
    <n v="5"/>
    <x v="30"/>
    <x v="1"/>
    <x v="186"/>
    <m/>
    <m/>
    <m/>
    <m/>
    <n v="1000"/>
    <n v="10000"/>
    <n v="-5000"/>
    <n v="5"/>
    <n v="3"/>
    <x v="1"/>
    <x v="0"/>
  </r>
  <r>
    <n v="339"/>
    <x v="6"/>
    <x v="0"/>
    <x v="5"/>
    <n v="5"/>
    <x v="30"/>
    <x v="1"/>
    <x v="279"/>
    <m/>
    <m/>
    <m/>
    <m/>
    <n v="1000"/>
    <n v="10000"/>
    <n v="-5000"/>
    <n v="5"/>
    <n v="3"/>
    <x v="1"/>
    <x v="0"/>
  </r>
  <r>
    <n v="340"/>
    <x v="6"/>
    <x v="0"/>
    <x v="5"/>
    <n v="5"/>
    <x v="30"/>
    <x v="1"/>
    <x v="280"/>
    <m/>
    <m/>
    <m/>
    <m/>
    <n v="1000"/>
    <n v="10000"/>
    <n v="-5000"/>
    <n v="5"/>
    <n v="3"/>
    <x v="1"/>
    <x v="0"/>
  </r>
  <r>
    <n v="341"/>
    <x v="6"/>
    <x v="0"/>
    <x v="5"/>
    <n v="5"/>
    <x v="30"/>
    <x v="1"/>
    <x v="281"/>
    <m/>
    <m/>
    <m/>
    <m/>
    <n v="1000"/>
    <n v="10000"/>
    <n v="-5000"/>
    <n v="5"/>
    <n v="3"/>
    <x v="1"/>
    <x v="0"/>
  </r>
  <r>
    <n v="342"/>
    <x v="6"/>
    <x v="0"/>
    <x v="5"/>
    <n v="5"/>
    <x v="30"/>
    <x v="4"/>
    <x v="282"/>
    <m/>
    <m/>
    <m/>
    <m/>
    <n v="1000"/>
    <n v="10000"/>
    <n v="-5000"/>
    <n v="5"/>
    <n v="3"/>
    <x v="1"/>
    <x v="0"/>
  </r>
  <r>
    <n v="343"/>
    <x v="6"/>
    <x v="0"/>
    <x v="5"/>
    <n v="5"/>
    <x v="30"/>
    <x v="4"/>
    <x v="283"/>
    <m/>
    <m/>
    <m/>
    <m/>
    <n v="1000"/>
    <n v="10000"/>
    <n v="-5000"/>
    <n v="5"/>
    <n v="3"/>
    <x v="1"/>
    <x v="0"/>
  </r>
  <r>
    <n v="344"/>
    <x v="6"/>
    <x v="0"/>
    <x v="5"/>
    <n v="5"/>
    <x v="30"/>
    <x v="4"/>
    <x v="284"/>
    <m/>
    <m/>
    <m/>
    <m/>
    <n v="1000"/>
    <n v="10000"/>
    <n v="-5000"/>
    <n v="5"/>
    <n v="3"/>
    <x v="1"/>
    <x v="0"/>
  </r>
  <r>
    <n v="345"/>
    <x v="6"/>
    <x v="0"/>
    <x v="5"/>
    <n v="5"/>
    <x v="30"/>
    <x v="4"/>
    <x v="285"/>
    <m/>
    <m/>
    <m/>
    <m/>
    <n v="1000"/>
    <n v="10000"/>
    <n v="-5000"/>
    <n v="5"/>
    <n v="3"/>
    <x v="1"/>
    <x v="0"/>
  </r>
  <r>
    <n v="346"/>
    <x v="6"/>
    <x v="0"/>
    <x v="5"/>
    <n v="5"/>
    <x v="30"/>
    <x v="4"/>
    <x v="286"/>
    <m/>
    <m/>
    <m/>
    <m/>
    <n v="1000"/>
    <n v="10000"/>
    <n v="-5000"/>
    <n v="5"/>
    <n v="3"/>
    <x v="1"/>
    <x v="0"/>
  </r>
  <r>
    <n v="347"/>
    <x v="6"/>
    <x v="0"/>
    <x v="5"/>
    <n v="5"/>
    <x v="30"/>
    <x v="4"/>
    <x v="287"/>
    <m/>
    <m/>
    <m/>
    <m/>
    <n v="1000"/>
    <n v="10000"/>
    <n v="-5000"/>
    <n v="5"/>
    <n v="3"/>
    <x v="1"/>
    <x v="0"/>
  </r>
  <r>
    <n v="348"/>
    <x v="6"/>
    <x v="0"/>
    <x v="5"/>
    <n v="5"/>
    <x v="30"/>
    <x v="4"/>
    <x v="288"/>
    <m/>
    <m/>
    <m/>
    <m/>
    <n v="1000"/>
    <n v="10000"/>
    <n v="-5000"/>
    <n v="5"/>
    <n v="3"/>
    <x v="1"/>
    <x v="0"/>
  </r>
  <r>
    <n v="349"/>
    <x v="6"/>
    <x v="0"/>
    <x v="5"/>
    <n v="5"/>
    <x v="30"/>
    <x v="4"/>
    <x v="289"/>
    <m/>
    <m/>
    <m/>
    <m/>
    <n v="1000"/>
    <n v="10000"/>
    <n v="-5000"/>
    <n v="5"/>
    <n v="3"/>
    <x v="1"/>
    <x v="0"/>
  </r>
  <r>
    <n v="350"/>
    <x v="6"/>
    <x v="0"/>
    <x v="5"/>
    <n v="5"/>
    <x v="30"/>
    <x v="4"/>
    <x v="290"/>
    <m/>
    <m/>
    <m/>
    <m/>
    <n v="1000"/>
    <n v="10000"/>
    <n v="-5000"/>
    <n v="5"/>
    <n v="3"/>
    <x v="1"/>
    <x v="0"/>
  </r>
  <r>
    <n v="351"/>
    <x v="6"/>
    <x v="0"/>
    <x v="5"/>
    <n v="5"/>
    <x v="30"/>
    <x v="28"/>
    <x v="291"/>
    <m/>
    <m/>
    <m/>
    <m/>
    <n v="1000"/>
    <n v="10000"/>
    <n v="-5000"/>
    <n v="5"/>
    <n v="3"/>
    <x v="1"/>
    <x v="0"/>
  </r>
  <r>
    <n v="352"/>
    <x v="6"/>
    <x v="0"/>
    <x v="5"/>
    <n v="5"/>
    <x v="30"/>
    <x v="28"/>
    <x v="292"/>
    <m/>
    <m/>
    <m/>
    <m/>
    <n v="1000"/>
    <n v="10000"/>
    <n v="-5000"/>
    <n v="5"/>
    <n v="3"/>
    <x v="1"/>
    <x v="0"/>
  </r>
  <r>
    <n v="353"/>
    <x v="6"/>
    <x v="0"/>
    <x v="5"/>
    <n v="5"/>
    <x v="30"/>
    <x v="28"/>
    <x v="293"/>
    <m/>
    <m/>
    <m/>
    <m/>
    <n v="1000"/>
    <n v="10000"/>
    <n v="-5000"/>
    <n v="5"/>
    <n v="3"/>
    <x v="1"/>
    <x v="0"/>
  </r>
  <r>
    <n v="354"/>
    <x v="6"/>
    <x v="0"/>
    <x v="5"/>
    <n v="5"/>
    <x v="30"/>
    <x v="28"/>
    <x v="294"/>
    <m/>
    <m/>
    <m/>
    <m/>
    <n v="1000"/>
    <n v="10000"/>
    <n v="-5000"/>
    <n v="5"/>
    <n v="3"/>
    <x v="1"/>
    <x v="0"/>
  </r>
  <r>
    <n v="355"/>
    <x v="6"/>
    <x v="0"/>
    <x v="5"/>
    <n v="5"/>
    <x v="30"/>
    <x v="28"/>
    <x v="295"/>
    <m/>
    <m/>
    <m/>
    <m/>
    <n v="1000"/>
    <n v="10000"/>
    <n v="-5000"/>
    <n v="5"/>
    <n v="3"/>
    <x v="1"/>
    <x v="0"/>
  </r>
  <r>
    <n v="356"/>
    <x v="6"/>
    <x v="0"/>
    <x v="5"/>
    <n v="5"/>
    <x v="30"/>
    <x v="28"/>
    <x v="296"/>
    <m/>
    <m/>
    <m/>
    <m/>
    <n v="1000"/>
    <n v="10000"/>
    <n v="-5000"/>
    <n v="5"/>
    <n v="3"/>
    <x v="1"/>
    <x v="0"/>
  </r>
  <r>
    <n v="357"/>
    <x v="6"/>
    <x v="0"/>
    <x v="5"/>
    <n v="5"/>
    <x v="30"/>
    <x v="28"/>
    <x v="297"/>
    <m/>
    <m/>
    <m/>
    <m/>
    <n v="1000"/>
    <n v="10000"/>
    <n v="-5000"/>
    <n v="5"/>
    <n v="3"/>
    <x v="1"/>
    <x v="0"/>
  </r>
  <r>
    <n v="358"/>
    <x v="6"/>
    <x v="0"/>
    <x v="5"/>
    <n v="5"/>
    <x v="30"/>
    <x v="28"/>
    <x v="298"/>
    <m/>
    <m/>
    <m/>
    <m/>
    <n v="1000"/>
    <n v="10000"/>
    <n v="-5000"/>
    <n v="5"/>
    <n v="3"/>
    <x v="1"/>
    <x v="0"/>
  </r>
  <r>
    <n v="359"/>
    <x v="6"/>
    <x v="0"/>
    <x v="5"/>
    <n v="5"/>
    <x v="30"/>
    <x v="28"/>
    <x v="133"/>
    <m/>
    <m/>
    <m/>
    <m/>
    <n v="1000"/>
    <n v="10000"/>
    <n v="-5000"/>
    <n v="5"/>
    <n v="3"/>
    <x v="1"/>
    <x v="0"/>
  </r>
  <r>
    <n v="360"/>
    <x v="6"/>
    <x v="0"/>
    <x v="5"/>
    <n v="5"/>
    <x v="30"/>
    <x v="28"/>
    <x v="299"/>
    <m/>
    <m/>
    <m/>
    <m/>
    <n v="1000"/>
    <n v="10000"/>
    <n v="-5000"/>
    <n v="5"/>
    <n v="3"/>
    <x v="1"/>
    <x v="0"/>
  </r>
  <r>
    <n v="361"/>
    <x v="6"/>
    <x v="2"/>
    <x v="23"/>
    <n v="20"/>
    <x v="37"/>
    <x v="32"/>
    <x v="300"/>
    <m/>
    <m/>
    <m/>
    <m/>
    <n v="1000"/>
    <n v="3000"/>
    <n v="-20000"/>
    <n v="20"/>
    <n v="3"/>
    <x v="1"/>
    <x v="0"/>
  </r>
  <r>
    <n v="362"/>
    <x v="9"/>
    <x v="2"/>
    <x v="24"/>
    <n v="10"/>
    <x v="37"/>
    <x v="34"/>
    <x v="301"/>
    <m/>
    <m/>
    <m/>
    <m/>
    <n v="1000"/>
    <n v="3000"/>
    <n v="-10000"/>
    <n v="10"/>
    <n v="6"/>
    <x v="1"/>
    <x v="0"/>
  </r>
  <r>
    <n v="363"/>
    <x v="9"/>
    <x v="1"/>
    <x v="8"/>
    <n v="1"/>
    <x v="37"/>
    <x v="34"/>
    <x v="301"/>
    <m/>
    <m/>
    <m/>
    <m/>
    <n v="1000"/>
    <n v="3000"/>
    <n v="2000"/>
    <n v="-1"/>
    <n v="6"/>
    <x v="1"/>
    <x v="0"/>
  </r>
  <r>
    <n v="364"/>
    <x v="9"/>
    <x v="1"/>
    <x v="8"/>
    <n v="1"/>
    <x v="33"/>
    <x v="28"/>
    <x v="302"/>
    <m/>
    <m/>
    <m/>
    <m/>
    <n v="0"/>
    <n v="2000"/>
    <n v="2000"/>
    <n v="-1"/>
    <n v="6"/>
    <x v="1"/>
    <x v="0"/>
  </r>
  <r>
    <n v="365"/>
    <x v="10"/>
    <x v="1"/>
    <x v="8"/>
    <n v="1"/>
    <x v="33"/>
    <x v="4"/>
    <x v="303"/>
    <m/>
    <m/>
    <m/>
    <m/>
    <n v="0"/>
    <n v="5000"/>
    <n v="5000"/>
    <n v="-1"/>
    <n v="7"/>
    <x v="1"/>
    <x v="0"/>
  </r>
  <r>
    <n v="36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67"/>
    <x v="10"/>
    <x v="1"/>
    <x v="8"/>
    <n v="1"/>
    <x v="37"/>
    <x v="32"/>
    <x v="300"/>
    <m/>
    <m/>
    <m/>
    <m/>
    <n v="1000"/>
    <n v="3000"/>
    <n v="2000"/>
    <n v="-1"/>
    <n v="7"/>
    <x v="1"/>
    <x v="0"/>
  </r>
  <r>
    <n v="368"/>
    <x v="10"/>
    <x v="1"/>
    <x v="8"/>
    <n v="1"/>
    <x v="29"/>
    <x v="34"/>
    <x v="214"/>
    <m/>
    <m/>
    <m/>
    <m/>
    <n v="2805"/>
    <n v="3000"/>
    <n v="195"/>
    <n v="-1"/>
    <n v="7"/>
    <x v="1"/>
    <x v="0"/>
  </r>
  <r>
    <n v="369"/>
    <x v="10"/>
    <x v="1"/>
    <x v="8"/>
    <n v="1"/>
    <x v="26"/>
    <x v="1"/>
    <x v="239"/>
    <m/>
    <m/>
    <m/>
    <m/>
    <n v="9500"/>
    <n v="22000"/>
    <n v="12500"/>
    <n v="-1"/>
    <n v="7"/>
    <x v="1"/>
    <x v="0"/>
  </r>
  <r>
    <n v="370"/>
    <x v="10"/>
    <x v="1"/>
    <x v="8"/>
    <n v="1"/>
    <x v="30"/>
    <x v="28"/>
    <x v="304"/>
    <m/>
    <m/>
    <m/>
    <m/>
    <n v="1000"/>
    <n v="10000"/>
    <n v="9000"/>
    <n v="-1"/>
    <n v="7"/>
    <x v="1"/>
    <x v="0"/>
  </r>
  <r>
    <n v="371"/>
    <x v="10"/>
    <x v="1"/>
    <x v="8"/>
    <n v="1"/>
    <x v="36"/>
    <x v="29"/>
    <x v="139"/>
    <m/>
    <m/>
    <m/>
    <m/>
    <n v="4200"/>
    <n v="15000"/>
    <n v="10800"/>
    <n v="-1"/>
    <n v="7"/>
    <x v="1"/>
    <x v="0"/>
  </r>
  <r>
    <n v="372"/>
    <x v="10"/>
    <x v="1"/>
    <x v="8"/>
    <n v="1"/>
    <x v="27"/>
    <x v="1"/>
    <x v="148"/>
    <m/>
    <m/>
    <m/>
    <m/>
    <n v="1100"/>
    <n v="10000"/>
    <n v="8900"/>
    <n v="-1"/>
    <n v="7"/>
    <x v="1"/>
    <x v="0"/>
  </r>
  <r>
    <n v="373"/>
    <x v="10"/>
    <x v="1"/>
    <x v="8"/>
    <n v="1"/>
    <x v="2"/>
    <x v="7"/>
    <x v="22"/>
    <s v="V8"/>
    <s v="Blanco"/>
    <s v="Caja cbl"/>
    <s v="Alambrico"/>
    <n v="10000"/>
    <n v="20000"/>
    <n v="10000"/>
    <n v="-1"/>
    <n v="7"/>
    <x v="1"/>
    <x v="0"/>
  </r>
  <r>
    <n v="374"/>
    <x v="10"/>
    <x v="1"/>
    <x v="8"/>
    <n v="1"/>
    <x v="33"/>
    <x v="28"/>
    <x v="305"/>
    <m/>
    <m/>
    <m/>
    <m/>
    <n v="110000"/>
    <n v="145000"/>
    <n v="35000"/>
    <n v="-1"/>
    <n v="7"/>
    <x v="1"/>
    <x v="0"/>
  </r>
  <r>
    <n v="375"/>
    <x v="10"/>
    <x v="1"/>
    <x v="8"/>
    <n v="1"/>
    <x v="3"/>
    <x v="1"/>
    <x v="6"/>
    <s v="Extraible"/>
    <s v="Negro"/>
    <s v="Caja"/>
    <s v="Extraible"/>
    <n v="12500"/>
    <n v="28000"/>
    <n v="15500"/>
    <n v="-1"/>
    <n v="7"/>
    <x v="1"/>
    <x v="0"/>
  </r>
  <r>
    <n v="37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77"/>
    <x v="11"/>
    <x v="1"/>
    <x v="25"/>
    <n v="1"/>
    <x v="6"/>
    <x v="5"/>
    <x v="15"/>
    <s v="Bluethoot"/>
    <s v="Blanco"/>
    <s v="Caja"/>
    <s v="Inalambrico"/>
    <n v="38000"/>
    <n v="40000"/>
    <n v="2000"/>
    <n v="-1"/>
    <n v="8"/>
    <x v="1"/>
    <x v="0"/>
  </r>
  <r>
    <n v="378"/>
    <x v="11"/>
    <x v="1"/>
    <x v="8"/>
    <n v="1"/>
    <x v="33"/>
    <x v="6"/>
    <x v="306"/>
    <m/>
    <m/>
    <m/>
    <m/>
    <n v="0"/>
    <n v="5000"/>
    <n v="5000"/>
    <n v="-1"/>
    <n v="8"/>
    <x v="1"/>
    <x v="0"/>
  </r>
  <r>
    <n v="379"/>
    <x v="11"/>
    <x v="1"/>
    <x v="26"/>
    <n v="1"/>
    <x v="0"/>
    <x v="6"/>
    <x v="61"/>
    <s v="Plug 3.5"/>
    <s v="Negro"/>
    <m/>
    <s v="Alambrico"/>
    <n v="1500"/>
    <n v="8000"/>
    <n v="6500"/>
    <n v="-1"/>
    <n v="8"/>
    <x v="1"/>
    <x v="0"/>
  </r>
  <r>
    <n v="380"/>
    <x v="10"/>
    <x v="0"/>
    <x v="0"/>
    <n v="1"/>
    <x v="38"/>
    <x v="0"/>
    <x v="307"/>
    <m/>
    <m/>
    <m/>
    <m/>
    <n v="23000"/>
    <n v="45000"/>
    <n v="-23000"/>
    <n v="1"/>
    <n v="7"/>
    <x v="1"/>
    <x v="0"/>
  </r>
  <r>
    <n v="381"/>
    <x v="10"/>
    <x v="0"/>
    <x v="0"/>
    <n v="5"/>
    <x v="3"/>
    <x v="3"/>
    <x v="308"/>
    <m/>
    <m/>
    <m/>
    <m/>
    <n v="2800"/>
    <n v="7000"/>
    <n v="-14000"/>
    <n v="5"/>
    <n v="7"/>
    <x v="1"/>
    <x v="0"/>
  </r>
  <r>
    <n v="382"/>
    <x v="10"/>
    <x v="0"/>
    <x v="0"/>
    <n v="5"/>
    <x v="26"/>
    <x v="4"/>
    <x v="309"/>
    <m/>
    <m/>
    <m/>
    <m/>
    <n v="7500"/>
    <n v="15000"/>
    <n v="-37500"/>
    <n v="5"/>
    <n v="7"/>
    <x v="1"/>
    <x v="0"/>
  </r>
  <r>
    <n v="383"/>
    <x v="10"/>
    <x v="0"/>
    <x v="0"/>
    <n v="6"/>
    <x v="26"/>
    <x v="4"/>
    <x v="310"/>
    <m/>
    <m/>
    <m/>
    <m/>
    <n v="7000"/>
    <n v="15000"/>
    <n v="-42000"/>
    <n v="6"/>
    <n v="7"/>
    <x v="1"/>
    <x v="0"/>
  </r>
  <r>
    <n v="384"/>
    <x v="10"/>
    <x v="0"/>
    <x v="0"/>
    <n v="4"/>
    <x v="26"/>
    <x v="4"/>
    <x v="311"/>
    <m/>
    <m/>
    <m/>
    <m/>
    <n v="6800"/>
    <n v="15000"/>
    <n v="-27200"/>
    <n v="4"/>
    <n v="7"/>
    <x v="1"/>
    <x v="0"/>
  </r>
  <r>
    <n v="385"/>
    <x v="10"/>
    <x v="0"/>
    <x v="0"/>
    <n v="5"/>
    <x v="26"/>
    <x v="4"/>
    <x v="312"/>
    <m/>
    <m/>
    <m/>
    <m/>
    <n v="7500"/>
    <n v="15000"/>
    <n v="-37500"/>
    <n v="5"/>
    <n v="7"/>
    <x v="1"/>
    <x v="0"/>
  </r>
  <r>
    <n v="386"/>
    <x v="10"/>
    <x v="0"/>
    <x v="0"/>
    <n v="4"/>
    <x v="26"/>
    <x v="4"/>
    <x v="313"/>
    <m/>
    <m/>
    <m/>
    <m/>
    <n v="9000"/>
    <n v="20000"/>
    <n v="-36000"/>
    <n v="4"/>
    <n v="7"/>
    <x v="1"/>
    <x v="0"/>
  </r>
  <r>
    <n v="387"/>
    <x v="10"/>
    <x v="0"/>
    <x v="0"/>
    <n v="3"/>
    <x v="26"/>
    <x v="4"/>
    <x v="314"/>
    <m/>
    <m/>
    <m/>
    <m/>
    <n v="7500"/>
    <n v="15000"/>
    <n v="-22500"/>
    <n v="3"/>
    <n v="7"/>
    <x v="1"/>
    <x v="0"/>
  </r>
  <r>
    <n v="388"/>
    <x v="10"/>
    <x v="0"/>
    <x v="0"/>
    <n v="4"/>
    <x v="26"/>
    <x v="4"/>
    <x v="283"/>
    <m/>
    <m/>
    <m/>
    <m/>
    <n v="9000"/>
    <n v="20000"/>
    <n v="-36000"/>
    <n v="4"/>
    <n v="7"/>
    <x v="1"/>
    <x v="0"/>
  </r>
  <r>
    <n v="389"/>
    <x v="10"/>
    <x v="0"/>
    <x v="0"/>
    <n v="2"/>
    <x v="26"/>
    <x v="2"/>
    <x v="249"/>
    <m/>
    <m/>
    <m/>
    <m/>
    <n v="8500"/>
    <n v="20000"/>
    <n v="-17000"/>
    <n v="2"/>
    <n v="7"/>
    <x v="1"/>
    <x v="0"/>
  </r>
  <r>
    <n v="390"/>
    <x v="10"/>
    <x v="0"/>
    <x v="0"/>
    <n v="3"/>
    <x v="26"/>
    <x v="28"/>
    <x v="315"/>
    <m/>
    <m/>
    <m/>
    <m/>
    <n v="9000"/>
    <n v="20000"/>
    <n v="-27000"/>
    <n v="3"/>
    <n v="7"/>
    <x v="1"/>
    <x v="0"/>
  </r>
  <r>
    <n v="391"/>
    <x v="10"/>
    <x v="0"/>
    <x v="5"/>
    <n v="3"/>
    <x v="26"/>
    <x v="28"/>
    <x v="316"/>
    <m/>
    <m/>
    <m/>
    <m/>
    <n v="9500"/>
    <n v="20000"/>
    <n v="-28500"/>
    <n v="3"/>
    <n v="7"/>
    <x v="1"/>
    <x v="0"/>
  </r>
  <r>
    <n v="392"/>
    <x v="10"/>
    <x v="0"/>
    <x v="5"/>
    <n v="2"/>
    <x v="26"/>
    <x v="28"/>
    <x v="316"/>
    <s v="Arco Iris"/>
    <m/>
    <m/>
    <m/>
    <n v="8000"/>
    <n v="20000"/>
    <n v="-16000"/>
    <n v="2"/>
    <n v="7"/>
    <x v="1"/>
    <x v="0"/>
  </r>
  <r>
    <n v="393"/>
    <x v="10"/>
    <x v="0"/>
    <x v="5"/>
    <n v="4"/>
    <x v="26"/>
    <x v="28"/>
    <x v="317"/>
    <m/>
    <m/>
    <m/>
    <m/>
    <n v="9000"/>
    <n v="20000"/>
    <n v="-36000"/>
    <n v="4"/>
    <n v="7"/>
    <x v="1"/>
    <x v="0"/>
  </r>
  <r>
    <n v="394"/>
    <x v="10"/>
    <x v="0"/>
    <x v="5"/>
    <n v="2"/>
    <x v="26"/>
    <x v="28"/>
    <x v="315"/>
    <m/>
    <m/>
    <m/>
    <m/>
    <n v="10000"/>
    <n v="20000"/>
    <n v="-20000"/>
    <n v="2"/>
    <n v="7"/>
    <x v="1"/>
    <x v="0"/>
  </r>
  <r>
    <n v="395"/>
    <x v="10"/>
    <x v="0"/>
    <x v="5"/>
    <n v="2"/>
    <x v="26"/>
    <x v="1"/>
    <x v="137"/>
    <m/>
    <m/>
    <m/>
    <m/>
    <n v="9000"/>
    <n v="20000"/>
    <n v="-18000"/>
    <n v="2"/>
    <n v="7"/>
    <x v="1"/>
    <x v="0"/>
  </r>
  <r>
    <n v="396"/>
    <x v="10"/>
    <x v="0"/>
    <x v="5"/>
    <n v="5"/>
    <x v="26"/>
    <x v="2"/>
    <x v="318"/>
    <m/>
    <m/>
    <m/>
    <m/>
    <n v="10000"/>
    <n v="20000"/>
    <n v="-50000"/>
    <n v="5"/>
    <n v="7"/>
    <x v="1"/>
    <x v="0"/>
  </r>
  <r>
    <n v="397"/>
    <x v="10"/>
    <x v="0"/>
    <x v="5"/>
    <n v="5"/>
    <x v="26"/>
    <x v="1"/>
    <x v="239"/>
    <m/>
    <m/>
    <m/>
    <m/>
    <n v="9500"/>
    <n v="20000"/>
    <n v="-47500"/>
    <n v="5"/>
    <n v="7"/>
    <x v="1"/>
    <x v="0"/>
  </r>
  <r>
    <n v="398"/>
    <x v="10"/>
    <x v="0"/>
    <x v="5"/>
    <n v="2"/>
    <x v="39"/>
    <x v="28"/>
    <x v="218"/>
    <m/>
    <m/>
    <m/>
    <m/>
    <n v="6500"/>
    <n v="15000"/>
    <n v="-13000"/>
    <n v="2"/>
    <n v="7"/>
    <x v="1"/>
    <x v="0"/>
  </r>
  <r>
    <n v="399"/>
    <x v="10"/>
    <x v="0"/>
    <x v="5"/>
    <n v="2"/>
    <x v="26"/>
    <x v="2"/>
    <x v="249"/>
    <m/>
    <m/>
    <m/>
    <m/>
    <n v="9500"/>
    <n v="20000"/>
    <n v="-19000"/>
    <n v="2"/>
    <n v="7"/>
    <x v="1"/>
    <x v="0"/>
  </r>
  <r>
    <n v="400"/>
    <x v="10"/>
    <x v="0"/>
    <x v="5"/>
    <n v="2"/>
    <x v="40"/>
    <x v="28"/>
    <x v="319"/>
    <m/>
    <m/>
    <m/>
    <m/>
    <n v="3500"/>
    <n v="10000"/>
    <n v="-7000"/>
    <n v="2"/>
    <n v="7"/>
    <x v="1"/>
    <x v="0"/>
  </r>
  <r>
    <n v="401"/>
    <x v="10"/>
    <x v="0"/>
    <x v="5"/>
    <n v="40"/>
    <x v="41"/>
    <x v="6"/>
    <x v="320"/>
    <m/>
    <m/>
    <m/>
    <m/>
    <n v="1800"/>
    <n v="5000"/>
    <n v="-72000"/>
    <n v="40"/>
    <n v="7"/>
    <x v="1"/>
    <x v="0"/>
  </r>
  <r>
    <n v="402"/>
    <x v="10"/>
    <x v="0"/>
    <x v="5"/>
    <n v="1"/>
    <x v="10"/>
    <x v="6"/>
    <x v="321"/>
    <m/>
    <m/>
    <m/>
    <m/>
    <n v="8000"/>
    <n v="15000"/>
    <n v="-8000"/>
    <n v="1"/>
    <n v="7"/>
    <x v="1"/>
    <x v="0"/>
  </r>
  <r>
    <n v="403"/>
    <x v="11"/>
    <x v="1"/>
    <x v="14"/>
    <n v="1"/>
    <x v="42"/>
    <x v="38"/>
    <x v="322"/>
    <m/>
    <m/>
    <m/>
    <m/>
    <n v="19900"/>
    <n v="20000"/>
    <n v="100"/>
    <n v="-1"/>
    <n v="8"/>
    <x v="1"/>
    <x v="0"/>
  </r>
  <r>
    <n v="404"/>
    <x v="9"/>
    <x v="0"/>
    <x v="27"/>
    <n v="3"/>
    <x v="43"/>
    <x v="6"/>
    <x v="323"/>
    <m/>
    <m/>
    <m/>
    <m/>
    <n v="7000"/>
    <n v="15000"/>
    <n v="-21000"/>
    <n v="3"/>
    <n v="6"/>
    <x v="1"/>
    <x v="0"/>
  </r>
  <r>
    <n v="405"/>
    <x v="9"/>
    <x v="0"/>
    <x v="27"/>
    <n v="3"/>
    <x v="31"/>
    <x v="6"/>
    <x v="324"/>
    <m/>
    <m/>
    <m/>
    <m/>
    <n v="7500"/>
    <n v="15000"/>
    <n v="-22500"/>
    <n v="3"/>
    <n v="6"/>
    <x v="1"/>
    <x v="0"/>
  </r>
  <r>
    <n v="406"/>
    <x v="9"/>
    <x v="0"/>
    <x v="27"/>
    <n v="2"/>
    <x v="2"/>
    <x v="39"/>
    <x v="325"/>
    <s v="TC"/>
    <m/>
    <m/>
    <m/>
    <n v="4500"/>
    <n v="9000"/>
    <n v="-9000"/>
    <n v="2"/>
    <n v="6"/>
    <x v="1"/>
    <x v="0"/>
  </r>
  <r>
    <n v="407"/>
    <x v="10"/>
    <x v="0"/>
    <x v="28"/>
    <n v="1"/>
    <x v="44"/>
    <x v="40"/>
    <x v="326"/>
    <m/>
    <m/>
    <m/>
    <m/>
    <n v="10000"/>
    <n v="0"/>
    <n v="-10000"/>
    <n v="1"/>
    <n v="7"/>
    <x v="1"/>
    <x v="0"/>
  </r>
  <r>
    <n v="408"/>
    <x v="10"/>
    <x v="0"/>
    <x v="28"/>
    <n v="1"/>
    <x v="45"/>
    <x v="40"/>
    <x v="327"/>
    <m/>
    <m/>
    <m/>
    <m/>
    <n v="18000"/>
    <n v="0"/>
    <n v="-18000"/>
    <n v="1"/>
    <n v="7"/>
    <x v="1"/>
    <x v="0"/>
  </r>
  <r>
    <n v="409"/>
    <x v="11"/>
    <x v="1"/>
    <x v="8"/>
    <n v="1"/>
    <x v="25"/>
    <x v="6"/>
    <x v="127"/>
    <m/>
    <m/>
    <m/>
    <m/>
    <n v="7500"/>
    <n v="14000"/>
    <n v="6500"/>
    <n v="-1"/>
    <n v="8"/>
    <x v="1"/>
    <x v="0"/>
  </r>
  <r>
    <n v="410"/>
    <x v="11"/>
    <x v="1"/>
    <x v="26"/>
    <n v="1"/>
    <x v="26"/>
    <x v="28"/>
    <x v="317"/>
    <m/>
    <m/>
    <m/>
    <m/>
    <n v="9000"/>
    <n v="20000"/>
    <n v="11000"/>
    <n v="-1"/>
    <n v="8"/>
    <x v="1"/>
    <x v="0"/>
  </r>
  <r>
    <n v="411"/>
    <x v="11"/>
    <x v="1"/>
    <x v="10"/>
    <n v="1"/>
    <x v="29"/>
    <x v="32"/>
    <x v="201"/>
    <m/>
    <m/>
    <m/>
    <m/>
    <n v="6545"/>
    <n v="7000"/>
    <n v="455"/>
    <n v="-1"/>
    <n v="8"/>
    <x v="1"/>
    <x v="0"/>
  </r>
  <r>
    <n v="412"/>
    <x v="11"/>
    <x v="1"/>
    <x v="8"/>
    <n v="1"/>
    <x v="46"/>
    <x v="6"/>
    <x v="328"/>
    <m/>
    <m/>
    <m/>
    <m/>
    <n v="500"/>
    <n v="2000"/>
    <n v="1500"/>
    <n v="-1"/>
    <n v="8"/>
    <x v="1"/>
    <x v="0"/>
  </r>
  <r>
    <n v="413"/>
    <x v="11"/>
    <x v="1"/>
    <x v="8"/>
    <n v="1"/>
    <x v="27"/>
    <x v="41"/>
    <x v="329"/>
    <m/>
    <m/>
    <m/>
    <m/>
    <n v="1100"/>
    <n v="10000"/>
    <n v="8900"/>
    <n v="-1"/>
    <n v="8"/>
    <x v="1"/>
    <x v="0"/>
  </r>
  <r>
    <n v="414"/>
    <x v="11"/>
    <x v="1"/>
    <x v="8"/>
    <n v="1"/>
    <x v="33"/>
    <x v="42"/>
    <x v="330"/>
    <m/>
    <m/>
    <m/>
    <m/>
    <n v="0"/>
    <n v="25000"/>
    <n v="25000"/>
    <n v="-1"/>
    <n v="8"/>
    <x v="1"/>
    <x v="0"/>
  </r>
  <r>
    <n v="415"/>
    <x v="11"/>
    <x v="1"/>
    <x v="8"/>
    <n v="1"/>
    <x v="43"/>
    <x v="6"/>
    <x v="331"/>
    <m/>
    <m/>
    <m/>
    <m/>
    <n v="7000"/>
    <n v="15000"/>
    <n v="8000"/>
    <n v="-1"/>
    <n v="8"/>
    <x v="1"/>
    <x v="0"/>
  </r>
  <r>
    <n v="416"/>
    <x v="11"/>
    <x v="1"/>
    <x v="8"/>
    <n v="1"/>
    <x v="41"/>
    <x v="6"/>
    <x v="320"/>
    <m/>
    <m/>
    <m/>
    <m/>
    <n v="1800"/>
    <n v="4000"/>
    <n v="2200"/>
    <n v="-1"/>
    <n v="8"/>
    <x v="1"/>
    <x v="0"/>
  </r>
  <r>
    <n v="417"/>
    <x v="11"/>
    <x v="1"/>
    <x v="8"/>
    <n v="1"/>
    <x v="27"/>
    <x v="1"/>
    <x v="274"/>
    <m/>
    <m/>
    <m/>
    <m/>
    <n v="1100"/>
    <n v="7000"/>
    <n v="5900"/>
    <n v="-1"/>
    <n v="8"/>
    <x v="1"/>
    <x v="0"/>
  </r>
  <r>
    <n v="418"/>
    <x v="11"/>
    <x v="1"/>
    <x v="8"/>
    <n v="1"/>
    <x v="2"/>
    <x v="7"/>
    <x v="22"/>
    <s v="V8"/>
    <s v="Blanco"/>
    <s v="Caja cbl"/>
    <s v="Alambrico"/>
    <n v="10000"/>
    <n v="20000"/>
    <n v="10000"/>
    <n v="-1"/>
    <n v="8"/>
    <x v="1"/>
    <x v="0"/>
  </r>
  <r>
    <n v="419"/>
    <x v="11"/>
    <x v="1"/>
    <x v="8"/>
    <n v="1"/>
    <x v="16"/>
    <x v="6"/>
    <x v="111"/>
    <m/>
    <m/>
    <m/>
    <m/>
    <n v="10000"/>
    <n v="20000"/>
    <n v="10000"/>
    <n v="-1"/>
    <n v="8"/>
    <x v="1"/>
    <x v="0"/>
  </r>
  <r>
    <n v="420"/>
    <x v="12"/>
    <x v="0"/>
    <x v="29"/>
    <n v="1"/>
    <x v="47"/>
    <x v="6"/>
    <x v="321"/>
    <m/>
    <m/>
    <m/>
    <m/>
    <n v="16000"/>
    <n v="0"/>
    <n v="-16000"/>
    <n v="1"/>
    <n v="9"/>
    <x v="1"/>
    <x v="0"/>
  </r>
  <r>
    <n v="421"/>
    <x v="12"/>
    <x v="0"/>
    <x v="29"/>
    <n v="1"/>
    <x v="48"/>
    <x v="6"/>
    <x v="321"/>
    <m/>
    <m/>
    <m/>
    <m/>
    <n v="8500"/>
    <n v="0"/>
    <n v="-8500"/>
    <n v="1"/>
    <n v="9"/>
    <x v="1"/>
    <x v="0"/>
  </r>
  <r>
    <n v="422"/>
    <x v="12"/>
    <x v="0"/>
    <x v="29"/>
    <n v="1"/>
    <x v="49"/>
    <x v="6"/>
    <x v="321"/>
    <m/>
    <m/>
    <m/>
    <m/>
    <n v="2000"/>
    <n v="0"/>
    <n v="-2000"/>
    <n v="1"/>
    <n v="9"/>
    <x v="1"/>
    <x v="0"/>
  </r>
  <r>
    <n v="423"/>
    <x v="12"/>
    <x v="1"/>
    <x v="16"/>
    <n v="1"/>
    <x v="40"/>
    <x v="6"/>
    <x v="332"/>
    <m/>
    <m/>
    <m/>
    <m/>
    <n v="10000"/>
    <n v="15000"/>
    <n v="5000"/>
    <n v="-1"/>
    <n v="9"/>
    <x v="1"/>
    <x v="0"/>
  </r>
  <r>
    <n v="424"/>
    <x v="12"/>
    <x v="1"/>
    <x v="16"/>
    <n v="1"/>
    <x v="40"/>
    <x v="28"/>
    <x v="319"/>
    <m/>
    <m/>
    <m/>
    <m/>
    <n v="3500"/>
    <n v="10000"/>
    <n v="6500"/>
    <n v="-1"/>
    <n v="9"/>
    <x v="1"/>
    <x v="0"/>
  </r>
  <r>
    <n v="425"/>
    <x v="12"/>
    <x v="1"/>
    <x v="30"/>
    <n v="1"/>
    <x v="30"/>
    <x v="1"/>
    <x v="188"/>
    <m/>
    <m/>
    <m/>
    <m/>
    <n v="1000"/>
    <n v="8000"/>
    <n v="7000"/>
    <n v="-1"/>
    <n v="9"/>
    <x v="1"/>
    <x v="0"/>
  </r>
  <r>
    <n v="426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27"/>
    <x v="12"/>
    <x v="1"/>
    <x v="8"/>
    <n v="1"/>
    <x v="33"/>
    <x v="6"/>
    <x v="333"/>
    <m/>
    <m/>
    <m/>
    <m/>
    <n v="0"/>
    <n v="3000"/>
    <n v="3000"/>
    <n v="-1"/>
    <n v="9"/>
    <x v="1"/>
    <x v="0"/>
  </r>
  <r>
    <n v="428"/>
    <x v="12"/>
    <x v="1"/>
    <x v="8"/>
    <n v="1"/>
    <x v="30"/>
    <x v="1"/>
    <x v="272"/>
    <m/>
    <m/>
    <m/>
    <m/>
    <n v="1000"/>
    <n v="10000"/>
    <n v="9000"/>
    <n v="-1"/>
    <n v="9"/>
    <x v="1"/>
    <x v="0"/>
  </r>
  <r>
    <n v="429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30"/>
    <x v="12"/>
    <x v="1"/>
    <x v="8"/>
    <n v="1"/>
    <x v="33"/>
    <x v="6"/>
    <x v="334"/>
    <m/>
    <m/>
    <m/>
    <m/>
    <n v="0"/>
    <n v="3000"/>
    <n v="3000"/>
    <n v="-1"/>
    <n v="9"/>
    <x v="1"/>
    <x v="0"/>
  </r>
  <r>
    <n v="431"/>
    <x v="12"/>
    <x v="1"/>
    <x v="8"/>
    <n v="1"/>
    <x v="33"/>
    <x v="6"/>
    <x v="335"/>
    <m/>
    <m/>
    <m/>
    <m/>
    <n v="0"/>
    <n v="2000"/>
    <n v="2000"/>
    <n v="-1"/>
    <n v="9"/>
    <x v="1"/>
    <x v="0"/>
  </r>
  <r>
    <n v="432"/>
    <x v="12"/>
    <x v="1"/>
    <x v="8"/>
    <n v="1"/>
    <x v="37"/>
    <x v="37"/>
    <x v="336"/>
    <m/>
    <m/>
    <m/>
    <m/>
    <n v="1000"/>
    <n v="3000"/>
    <n v="2000"/>
    <n v="-1"/>
    <n v="9"/>
    <x v="1"/>
    <x v="0"/>
  </r>
  <r>
    <n v="433"/>
    <x v="12"/>
    <x v="1"/>
    <x v="8"/>
    <n v="1"/>
    <x v="29"/>
    <x v="37"/>
    <x v="233"/>
    <m/>
    <m/>
    <m/>
    <m/>
    <n v="2805"/>
    <n v="3000"/>
    <n v="195"/>
    <n v="-1"/>
    <n v="9"/>
    <x v="1"/>
    <x v="0"/>
  </r>
  <r>
    <n v="434"/>
    <x v="12"/>
    <x v="1"/>
    <x v="8"/>
    <n v="1"/>
    <x v="29"/>
    <x v="32"/>
    <x v="201"/>
    <m/>
    <m/>
    <m/>
    <m/>
    <n v="6545"/>
    <n v="7000"/>
    <n v="455"/>
    <n v="-1"/>
    <n v="9"/>
    <x v="1"/>
    <x v="0"/>
  </r>
  <r>
    <n v="435"/>
    <x v="12"/>
    <x v="1"/>
    <x v="8"/>
    <n v="1"/>
    <x v="2"/>
    <x v="1"/>
    <x v="210"/>
    <m/>
    <m/>
    <m/>
    <m/>
    <n v="3500"/>
    <n v="10000"/>
    <n v="6500"/>
    <n v="-1"/>
    <n v="9"/>
    <x v="1"/>
    <x v="0"/>
  </r>
  <r>
    <n v="436"/>
    <x v="12"/>
    <x v="1"/>
    <x v="8"/>
    <n v="1"/>
    <x v="26"/>
    <x v="2"/>
    <x v="318"/>
    <m/>
    <m/>
    <m/>
    <m/>
    <n v="10000"/>
    <n v="18000"/>
    <n v="8000"/>
    <n v="-1"/>
    <n v="9"/>
    <x v="1"/>
    <x v="0"/>
  </r>
  <r>
    <n v="437"/>
    <x v="12"/>
    <x v="2"/>
    <x v="8"/>
    <n v="1"/>
    <x v="50"/>
    <x v="43"/>
    <x v="337"/>
    <m/>
    <m/>
    <m/>
    <m/>
    <n v="35000"/>
    <n v="80000"/>
    <n v="-35000"/>
    <n v="1"/>
    <n v="9"/>
    <x v="1"/>
    <x v="0"/>
  </r>
  <r>
    <n v="438"/>
    <x v="12"/>
    <x v="2"/>
    <x v="8"/>
    <n v="1"/>
    <x v="51"/>
    <x v="29"/>
    <x v="338"/>
    <m/>
    <m/>
    <m/>
    <m/>
    <n v="45000"/>
    <n v="120000"/>
    <n v="-45000"/>
    <n v="1"/>
    <n v="9"/>
    <x v="1"/>
    <x v="0"/>
  </r>
  <r>
    <n v="439"/>
    <x v="13"/>
    <x v="1"/>
    <x v="8"/>
    <n v="1"/>
    <x v="37"/>
    <x v="37"/>
    <x v="336"/>
    <m/>
    <m/>
    <m/>
    <m/>
    <n v="1000"/>
    <n v="3000"/>
    <n v="2000"/>
    <n v="-1"/>
    <n v="10"/>
    <x v="1"/>
    <x v="0"/>
  </r>
  <r>
    <n v="440"/>
    <x v="13"/>
    <x v="1"/>
    <x v="8"/>
    <n v="1"/>
    <x v="29"/>
    <x v="37"/>
    <x v="233"/>
    <m/>
    <m/>
    <m/>
    <m/>
    <n v="2805"/>
    <n v="3000"/>
    <n v="195"/>
    <n v="-1"/>
    <n v="10"/>
    <x v="1"/>
    <x v="0"/>
  </r>
  <r>
    <n v="441"/>
    <x v="11"/>
    <x v="2"/>
    <x v="31"/>
    <n v="10"/>
    <x v="37"/>
    <x v="37"/>
    <x v="336"/>
    <m/>
    <m/>
    <m/>
    <m/>
    <n v="1000"/>
    <n v="3000"/>
    <n v="-10000"/>
    <n v="10"/>
    <n v="8"/>
    <x v="1"/>
    <x v="0"/>
  </r>
  <r>
    <n v="442"/>
    <x v="13"/>
    <x v="1"/>
    <x v="13"/>
    <n v="1"/>
    <x v="29"/>
    <x v="34"/>
    <x v="214"/>
    <m/>
    <m/>
    <m/>
    <m/>
    <n v="14020"/>
    <n v="15000"/>
    <n v="980"/>
    <n v="-1"/>
    <n v="10"/>
    <x v="1"/>
    <x v="0"/>
  </r>
  <r>
    <n v="443"/>
    <x v="13"/>
    <x v="1"/>
    <x v="13"/>
    <n v="1"/>
    <x v="42"/>
    <x v="44"/>
    <x v="339"/>
    <m/>
    <m/>
    <m/>
    <m/>
    <n v="108500"/>
    <n v="108600"/>
    <n v="100"/>
    <n v="-1"/>
    <n v="10"/>
    <x v="1"/>
    <x v="0"/>
  </r>
  <r>
    <n v="444"/>
    <x v="13"/>
    <x v="1"/>
    <x v="8"/>
    <n v="1"/>
    <x v="27"/>
    <x v="28"/>
    <x v="294"/>
    <m/>
    <m/>
    <m/>
    <m/>
    <n v="1100"/>
    <n v="10000"/>
    <n v="8900"/>
    <n v="-1"/>
    <n v="10"/>
    <x v="1"/>
    <x v="0"/>
  </r>
  <r>
    <n v="445"/>
    <x v="13"/>
    <x v="1"/>
    <x v="8"/>
    <n v="1"/>
    <x v="29"/>
    <x v="32"/>
    <x v="201"/>
    <m/>
    <m/>
    <m/>
    <m/>
    <n v="5610"/>
    <n v="6000"/>
    <n v="390"/>
    <n v="-1"/>
    <n v="10"/>
    <x v="1"/>
    <x v="0"/>
  </r>
  <r>
    <n v="446"/>
    <x v="13"/>
    <x v="1"/>
    <x v="8"/>
    <n v="1"/>
    <x v="29"/>
    <x v="32"/>
    <x v="340"/>
    <m/>
    <m/>
    <m/>
    <m/>
    <n v="1870"/>
    <n v="2000"/>
    <n v="130"/>
    <n v="-1"/>
    <n v="10"/>
    <x v="1"/>
    <x v="0"/>
  </r>
  <r>
    <n v="447"/>
    <x v="13"/>
    <x v="1"/>
    <x v="8"/>
    <n v="1"/>
    <x v="30"/>
    <x v="4"/>
    <x v="310"/>
    <m/>
    <m/>
    <m/>
    <m/>
    <n v="1000"/>
    <n v="10000"/>
    <n v="9000"/>
    <n v="-1"/>
    <n v="10"/>
    <x v="1"/>
    <x v="0"/>
  </r>
  <r>
    <n v="448"/>
    <x v="13"/>
    <x v="1"/>
    <x v="8"/>
    <n v="1"/>
    <x v="52"/>
    <x v="45"/>
    <x v="341"/>
    <m/>
    <m/>
    <m/>
    <m/>
    <n v="0"/>
    <n v="200"/>
    <n v="200"/>
    <n v="-1"/>
    <n v="10"/>
    <x v="1"/>
    <x v="0"/>
  </r>
  <r>
    <n v="449"/>
    <x v="13"/>
    <x v="1"/>
    <x v="8"/>
    <n v="1"/>
    <x v="29"/>
    <x v="32"/>
    <x v="340"/>
    <m/>
    <m/>
    <m/>
    <m/>
    <n v="4675"/>
    <n v="5000"/>
    <n v="325"/>
    <n v="-1"/>
    <n v="10"/>
    <x v="1"/>
    <x v="0"/>
  </r>
  <r>
    <n v="450"/>
    <x v="13"/>
    <x v="1"/>
    <x v="8"/>
    <n v="1"/>
    <x v="29"/>
    <x v="32"/>
    <x v="201"/>
    <m/>
    <m/>
    <m/>
    <m/>
    <n v="2805"/>
    <n v="3000"/>
    <n v="195"/>
    <n v="-1"/>
    <n v="10"/>
    <x v="1"/>
    <x v="0"/>
  </r>
  <r>
    <n v="451"/>
    <x v="13"/>
    <x v="1"/>
    <x v="32"/>
    <n v="1"/>
    <x v="33"/>
    <x v="2"/>
    <x v="342"/>
    <m/>
    <m/>
    <m/>
    <m/>
    <n v="0"/>
    <n v="25000"/>
    <n v="25000"/>
    <n v="-1"/>
    <n v="10"/>
    <x v="1"/>
    <x v="0"/>
  </r>
  <r>
    <n v="452"/>
    <x v="14"/>
    <x v="1"/>
    <x v="8"/>
    <n v="1"/>
    <x v="30"/>
    <x v="1"/>
    <x v="265"/>
    <m/>
    <m/>
    <m/>
    <m/>
    <n v="1000"/>
    <n v="10000"/>
    <n v="9000"/>
    <n v="-1"/>
    <n v="11"/>
    <x v="1"/>
    <x v="0"/>
  </r>
  <r>
    <n v="453"/>
    <x v="14"/>
    <x v="1"/>
    <x v="8"/>
    <n v="1"/>
    <x v="30"/>
    <x v="28"/>
    <x v="150"/>
    <m/>
    <m/>
    <m/>
    <m/>
    <n v="1000"/>
    <n v="10000"/>
    <n v="9000"/>
    <n v="-1"/>
    <n v="11"/>
    <x v="1"/>
    <x v="0"/>
  </r>
  <r>
    <n v="454"/>
    <x v="14"/>
    <x v="0"/>
    <x v="33"/>
    <n v="2"/>
    <x v="53"/>
    <x v="6"/>
    <x v="343"/>
    <m/>
    <m/>
    <m/>
    <m/>
    <n v="30000"/>
    <n v="45000"/>
    <n v="-60000"/>
    <n v="2"/>
    <n v="11"/>
    <x v="1"/>
    <x v="0"/>
  </r>
  <r>
    <n v="455"/>
    <x v="14"/>
    <x v="0"/>
    <x v="5"/>
    <n v="5"/>
    <x v="26"/>
    <x v="4"/>
    <x v="344"/>
    <m/>
    <m/>
    <m/>
    <m/>
    <n v="7500"/>
    <n v="15000"/>
    <n v="-37500"/>
    <n v="5"/>
    <n v="11"/>
    <x v="1"/>
    <x v="0"/>
  </r>
  <r>
    <n v="456"/>
    <x v="14"/>
    <x v="0"/>
    <x v="5"/>
    <n v="4"/>
    <x v="26"/>
    <x v="46"/>
    <x v="345"/>
    <m/>
    <m/>
    <m/>
    <m/>
    <n v="10000"/>
    <n v="20000"/>
    <n v="-40000"/>
    <n v="4"/>
    <n v="11"/>
    <x v="1"/>
    <x v="0"/>
  </r>
  <r>
    <n v="457"/>
    <x v="14"/>
    <x v="0"/>
    <x v="5"/>
    <n v="4"/>
    <x v="26"/>
    <x v="46"/>
    <x v="346"/>
    <m/>
    <m/>
    <m/>
    <m/>
    <n v="10000"/>
    <n v="20000"/>
    <n v="-40000"/>
    <n v="4"/>
    <n v="11"/>
    <x v="1"/>
    <x v="0"/>
  </r>
  <r>
    <n v="458"/>
    <x v="14"/>
    <x v="0"/>
    <x v="5"/>
    <n v="3"/>
    <x v="26"/>
    <x v="46"/>
    <x v="347"/>
    <m/>
    <m/>
    <m/>
    <m/>
    <n v="11000"/>
    <n v="24000"/>
    <n v="-33000"/>
    <n v="3"/>
    <n v="11"/>
    <x v="1"/>
    <x v="0"/>
  </r>
  <r>
    <n v="459"/>
    <x v="14"/>
    <x v="0"/>
    <x v="5"/>
    <n v="4"/>
    <x v="26"/>
    <x v="1"/>
    <x v="175"/>
    <m/>
    <m/>
    <m/>
    <m/>
    <n v="13000"/>
    <n v="24000"/>
    <n v="-52000"/>
    <n v="4"/>
    <n v="11"/>
    <x v="1"/>
    <x v="0"/>
  </r>
  <r>
    <n v="460"/>
    <x v="14"/>
    <x v="0"/>
    <x v="5"/>
    <n v="1"/>
    <x v="26"/>
    <x v="2"/>
    <x v="348"/>
    <m/>
    <m/>
    <m/>
    <m/>
    <n v="10000"/>
    <n v="20000"/>
    <n v="-10000"/>
    <n v="1"/>
    <n v="11"/>
    <x v="1"/>
    <x v="0"/>
  </r>
  <r>
    <n v="461"/>
    <x v="14"/>
    <x v="0"/>
    <x v="5"/>
    <n v="3"/>
    <x v="26"/>
    <x v="29"/>
    <x v="140"/>
    <m/>
    <m/>
    <m/>
    <m/>
    <n v="10000"/>
    <n v="20000"/>
    <n v="-30000"/>
    <n v="3"/>
    <n v="11"/>
    <x v="1"/>
    <x v="0"/>
  </r>
  <r>
    <n v="462"/>
    <x v="14"/>
    <x v="0"/>
    <x v="5"/>
    <n v="4"/>
    <x v="26"/>
    <x v="29"/>
    <x v="349"/>
    <m/>
    <m/>
    <m/>
    <m/>
    <n v="10000"/>
    <n v="20000"/>
    <n v="-40000"/>
    <n v="4"/>
    <n v="11"/>
    <x v="1"/>
    <x v="0"/>
  </r>
  <r>
    <n v="463"/>
    <x v="14"/>
    <x v="0"/>
    <x v="5"/>
    <n v="10"/>
    <x v="41"/>
    <x v="6"/>
    <x v="320"/>
    <m/>
    <m/>
    <m/>
    <m/>
    <n v="1800"/>
    <n v="5000"/>
    <n v="-18000"/>
    <n v="10"/>
    <n v="11"/>
    <x v="1"/>
    <x v="0"/>
  </r>
  <r>
    <n v="464"/>
    <x v="14"/>
    <x v="0"/>
    <x v="5"/>
    <n v="1"/>
    <x v="4"/>
    <x v="28"/>
    <x v="350"/>
    <m/>
    <m/>
    <m/>
    <m/>
    <n v="50000"/>
    <n v="85000"/>
    <n v="-50000"/>
    <n v="1"/>
    <n v="11"/>
    <x v="1"/>
    <x v="0"/>
  </r>
  <r>
    <n v="465"/>
    <x v="14"/>
    <x v="0"/>
    <x v="5"/>
    <n v="1"/>
    <x v="4"/>
    <x v="28"/>
    <x v="351"/>
    <m/>
    <m/>
    <m/>
    <m/>
    <n v="40000"/>
    <n v="60000"/>
    <n v="-40000"/>
    <n v="1"/>
    <n v="11"/>
    <x v="1"/>
    <x v="0"/>
  </r>
  <r>
    <n v="466"/>
    <x v="14"/>
    <x v="0"/>
    <x v="5"/>
    <n v="3"/>
    <x v="2"/>
    <x v="47"/>
    <x v="352"/>
    <m/>
    <m/>
    <m/>
    <m/>
    <n v="3000"/>
    <n v="7000"/>
    <n v="-9000"/>
    <n v="3"/>
    <n v="11"/>
    <x v="1"/>
    <x v="0"/>
  </r>
  <r>
    <n v="467"/>
    <x v="14"/>
    <x v="0"/>
    <x v="5"/>
    <n v="3"/>
    <x v="2"/>
    <x v="47"/>
    <x v="353"/>
    <m/>
    <m/>
    <m/>
    <m/>
    <n v="3000"/>
    <n v="7000"/>
    <n v="-9000"/>
    <n v="3"/>
    <n v="11"/>
    <x v="1"/>
    <x v="0"/>
  </r>
  <r>
    <n v="468"/>
    <x v="14"/>
    <x v="0"/>
    <x v="5"/>
    <n v="3"/>
    <x v="2"/>
    <x v="47"/>
    <x v="354"/>
    <m/>
    <m/>
    <m/>
    <m/>
    <n v="3000"/>
    <n v="7000"/>
    <n v="-9000"/>
    <n v="3"/>
    <n v="11"/>
    <x v="1"/>
    <x v="0"/>
  </r>
  <r>
    <n v="469"/>
    <x v="14"/>
    <x v="0"/>
    <x v="5"/>
    <n v="3"/>
    <x v="2"/>
    <x v="47"/>
    <x v="328"/>
    <m/>
    <m/>
    <m/>
    <m/>
    <n v="3000"/>
    <n v="7000"/>
    <n v="-9000"/>
    <n v="3"/>
    <n v="11"/>
    <x v="1"/>
    <x v="0"/>
  </r>
  <r>
    <n v="470"/>
    <x v="14"/>
    <x v="0"/>
    <x v="5"/>
    <n v="3"/>
    <x v="2"/>
    <x v="47"/>
    <x v="355"/>
    <m/>
    <m/>
    <m/>
    <m/>
    <n v="3000"/>
    <n v="7000"/>
    <n v="-9000"/>
    <n v="3"/>
    <n v="11"/>
    <x v="1"/>
    <x v="0"/>
  </r>
  <r>
    <n v="471"/>
    <x v="14"/>
    <x v="0"/>
    <x v="0"/>
    <n v="3"/>
    <x v="3"/>
    <x v="1"/>
    <x v="280"/>
    <m/>
    <m/>
    <m/>
    <m/>
    <n v="12500"/>
    <n v="29000"/>
    <n v="-37500"/>
    <n v="3"/>
    <n v="11"/>
    <x v="1"/>
    <x v="0"/>
  </r>
  <r>
    <n v="472"/>
    <x v="14"/>
    <x v="0"/>
    <x v="0"/>
    <n v="2"/>
    <x v="3"/>
    <x v="1"/>
    <x v="356"/>
    <m/>
    <m/>
    <m/>
    <m/>
    <n v="7500"/>
    <n v="15000"/>
    <n v="-15000"/>
    <n v="2"/>
    <n v="11"/>
    <x v="1"/>
    <x v="0"/>
  </r>
  <r>
    <n v="473"/>
    <x v="14"/>
    <x v="0"/>
    <x v="0"/>
    <n v="4"/>
    <x v="3"/>
    <x v="1"/>
    <x v="357"/>
    <m/>
    <m/>
    <m/>
    <m/>
    <n v="7500"/>
    <n v="15000"/>
    <n v="-30000"/>
    <n v="4"/>
    <n v="11"/>
    <x v="1"/>
    <x v="0"/>
  </r>
  <r>
    <n v="474"/>
    <x v="14"/>
    <x v="0"/>
    <x v="0"/>
    <n v="2"/>
    <x v="3"/>
    <x v="1"/>
    <x v="358"/>
    <m/>
    <m/>
    <m/>
    <m/>
    <n v="7500"/>
    <n v="15000"/>
    <n v="-15000"/>
    <n v="2"/>
    <n v="11"/>
    <x v="1"/>
    <x v="0"/>
  </r>
  <r>
    <n v="475"/>
    <x v="14"/>
    <x v="0"/>
    <x v="0"/>
    <n v="5"/>
    <x v="3"/>
    <x v="3"/>
    <x v="359"/>
    <m/>
    <m/>
    <m/>
    <m/>
    <n v="2800"/>
    <n v="7000"/>
    <n v="-14000"/>
    <n v="5"/>
    <n v="11"/>
    <x v="1"/>
    <x v="0"/>
  </r>
  <r>
    <n v="476"/>
    <x v="14"/>
    <x v="0"/>
    <x v="0"/>
    <n v="5"/>
    <x v="26"/>
    <x v="4"/>
    <x v="310"/>
    <m/>
    <m/>
    <m/>
    <m/>
    <n v="7500"/>
    <n v="15000"/>
    <n v="-37500"/>
    <n v="5"/>
    <n v="11"/>
    <x v="1"/>
    <x v="0"/>
  </r>
  <r>
    <n v="477"/>
    <x v="14"/>
    <x v="0"/>
    <x v="0"/>
    <n v="1"/>
    <x v="26"/>
    <x v="2"/>
    <x v="249"/>
    <m/>
    <m/>
    <m/>
    <m/>
    <n v="8500"/>
    <n v="20000"/>
    <n v="-8500"/>
    <n v="1"/>
    <n v="11"/>
    <x v="1"/>
    <x v="0"/>
  </r>
  <r>
    <n v="478"/>
    <x v="14"/>
    <x v="0"/>
    <x v="0"/>
    <n v="3"/>
    <x v="26"/>
    <x v="48"/>
    <x v="204"/>
    <m/>
    <m/>
    <m/>
    <m/>
    <n v="9000"/>
    <n v="20000"/>
    <n v="-27000"/>
    <n v="3"/>
    <n v="11"/>
    <x v="1"/>
    <x v="0"/>
  </r>
  <r>
    <n v="479"/>
    <x v="14"/>
    <x v="0"/>
    <x v="0"/>
    <n v="14"/>
    <x v="26"/>
    <x v="48"/>
    <x v="204"/>
    <m/>
    <m/>
    <m/>
    <m/>
    <n v="9000"/>
    <n v="20000"/>
    <n v="-126000"/>
    <n v="14"/>
    <n v="11"/>
    <x v="1"/>
    <x v="0"/>
  </r>
  <r>
    <n v="480"/>
    <x v="14"/>
    <x v="0"/>
    <x v="0"/>
    <n v="4"/>
    <x v="26"/>
    <x v="1"/>
    <x v="360"/>
    <m/>
    <m/>
    <m/>
    <m/>
    <n v="9500"/>
    <n v="20000"/>
    <n v="-38000"/>
    <n v="4"/>
    <n v="11"/>
    <x v="1"/>
    <x v="0"/>
  </r>
  <r>
    <n v="481"/>
    <x v="14"/>
    <x v="0"/>
    <x v="0"/>
    <n v="2"/>
    <x v="0"/>
    <x v="4"/>
    <x v="361"/>
    <m/>
    <m/>
    <m/>
    <m/>
    <n v="4500"/>
    <n v="10000"/>
    <n v="-9000"/>
    <n v="2"/>
    <n v="11"/>
    <x v="1"/>
    <x v="0"/>
  </r>
  <r>
    <n v="482"/>
    <x v="14"/>
    <x v="1"/>
    <x v="8"/>
    <n v="1"/>
    <x v="30"/>
    <x v="1"/>
    <x v="362"/>
    <m/>
    <m/>
    <m/>
    <m/>
    <n v="1000"/>
    <n v="10000"/>
    <n v="9000"/>
    <n v="-1"/>
    <n v="11"/>
    <x v="1"/>
    <x v="0"/>
  </r>
  <r>
    <n v="483"/>
    <x v="14"/>
    <x v="1"/>
    <x v="10"/>
    <n v="1"/>
    <x v="35"/>
    <x v="36"/>
    <x v="228"/>
    <m/>
    <m/>
    <m/>
    <m/>
    <n v="9500"/>
    <n v="15000"/>
    <n v="5500"/>
    <n v="-1"/>
    <n v="11"/>
    <x v="1"/>
    <x v="0"/>
  </r>
  <r>
    <n v="484"/>
    <x v="14"/>
    <x v="1"/>
    <x v="10"/>
    <n v="1"/>
    <x v="54"/>
    <x v="6"/>
    <x v="363"/>
    <m/>
    <m/>
    <m/>
    <m/>
    <n v="0"/>
    <n v="10000"/>
    <n v="10000"/>
    <n v="-1"/>
    <n v="11"/>
    <x v="1"/>
    <x v="0"/>
  </r>
  <r>
    <n v="485"/>
    <x v="14"/>
    <x v="1"/>
    <x v="8"/>
    <n v="1"/>
    <x v="30"/>
    <x v="28"/>
    <x v="364"/>
    <m/>
    <m/>
    <m/>
    <m/>
    <n v="1000"/>
    <n v="10000"/>
    <n v="9000"/>
    <n v="-1"/>
    <n v="11"/>
    <x v="1"/>
    <x v="0"/>
  </r>
  <r>
    <n v="486"/>
    <x v="14"/>
    <x v="1"/>
    <x v="8"/>
    <n v="1"/>
    <x v="29"/>
    <x v="32"/>
    <x v="201"/>
    <m/>
    <m/>
    <m/>
    <m/>
    <n v="5610"/>
    <n v="6000"/>
    <n v="390"/>
    <n v="-1"/>
    <n v="11"/>
    <x v="1"/>
    <x v="0"/>
  </r>
  <r>
    <n v="487"/>
    <x v="14"/>
    <x v="1"/>
    <x v="8"/>
    <n v="1"/>
    <x v="29"/>
    <x v="32"/>
    <x v="201"/>
    <m/>
    <m/>
    <m/>
    <m/>
    <n v="2805"/>
    <n v="3000"/>
    <n v="195"/>
    <n v="-1"/>
    <n v="11"/>
    <x v="1"/>
    <x v="0"/>
  </r>
  <r>
    <n v="488"/>
    <x v="15"/>
    <x v="1"/>
    <x v="34"/>
    <n v="1"/>
    <x v="33"/>
    <x v="28"/>
    <x v="365"/>
    <m/>
    <m/>
    <m/>
    <m/>
    <n v="0"/>
    <n v="30000"/>
    <n v="30000"/>
    <n v="-1"/>
    <n v="12"/>
    <x v="1"/>
    <x v="0"/>
  </r>
  <r>
    <n v="489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490"/>
    <x v="15"/>
    <x v="1"/>
    <x v="8"/>
    <n v="1"/>
    <x v="29"/>
    <x v="32"/>
    <x v="340"/>
    <m/>
    <m/>
    <m/>
    <m/>
    <n v="935"/>
    <n v="1000"/>
    <n v="65"/>
    <n v="-1"/>
    <n v="12"/>
    <x v="1"/>
    <x v="0"/>
  </r>
  <r>
    <n v="491"/>
    <x v="15"/>
    <x v="1"/>
    <x v="8"/>
    <n v="1"/>
    <x v="33"/>
    <x v="1"/>
    <x v="366"/>
    <m/>
    <m/>
    <m/>
    <m/>
    <n v="0"/>
    <n v="50000"/>
    <n v="50000"/>
    <n v="-1"/>
    <n v="12"/>
    <x v="1"/>
    <x v="0"/>
  </r>
  <r>
    <n v="492"/>
    <x v="15"/>
    <x v="1"/>
    <x v="8"/>
    <n v="1"/>
    <x v="27"/>
    <x v="1"/>
    <x v="367"/>
    <m/>
    <m/>
    <m/>
    <m/>
    <n v="1100"/>
    <n v="5000"/>
    <n v="3900"/>
    <n v="-1"/>
    <n v="12"/>
    <x v="1"/>
    <x v="0"/>
  </r>
  <r>
    <n v="493"/>
    <x v="15"/>
    <x v="1"/>
    <x v="8"/>
    <n v="1"/>
    <x v="27"/>
    <x v="1"/>
    <x v="360"/>
    <m/>
    <m/>
    <m/>
    <m/>
    <n v="1100"/>
    <n v="10000"/>
    <n v="8900"/>
    <n v="-1"/>
    <n v="12"/>
    <x v="1"/>
    <x v="0"/>
  </r>
  <r>
    <n v="494"/>
    <x v="15"/>
    <x v="1"/>
    <x v="8"/>
    <n v="1"/>
    <x v="26"/>
    <x v="1"/>
    <x v="367"/>
    <m/>
    <m/>
    <m/>
    <m/>
    <n v="9500"/>
    <n v="20000"/>
    <n v="10500"/>
    <n v="-1"/>
    <n v="12"/>
    <x v="1"/>
    <x v="0"/>
  </r>
  <r>
    <n v="495"/>
    <x v="15"/>
    <x v="1"/>
    <x v="8"/>
    <n v="1"/>
    <x v="29"/>
    <x v="37"/>
    <x v="233"/>
    <m/>
    <m/>
    <m/>
    <m/>
    <n v="14020"/>
    <n v="15000"/>
    <n v="980"/>
    <n v="-1"/>
    <n v="12"/>
    <x v="1"/>
    <x v="0"/>
  </r>
  <r>
    <n v="496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497"/>
    <x v="15"/>
    <x v="1"/>
    <x v="8"/>
    <n v="1"/>
    <x v="2"/>
    <x v="47"/>
    <x v="355"/>
    <m/>
    <m/>
    <m/>
    <m/>
    <n v="3000"/>
    <n v="7000"/>
    <n v="4000"/>
    <n v="-1"/>
    <n v="12"/>
    <x v="1"/>
    <x v="0"/>
  </r>
  <r>
    <n v="498"/>
    <x v="15"/>
    <x v="1"/>
    <x v="8"/>
    <n v="1"/>
    <x v="2"/>
    <x v="47"/>
    <x v="328"/>
    <m/>
    <m/>
    <m/>
    <m/>
    <n v="3000"/>
    <n v="7000"/>
    <n v="4000"/>
    <n v="-1"/>
    <n v="12"/>
    <x v="1"/>
    <x v="0"/>
  </r>
  <r>
    <n v="499"/>
    <x v="15"/>
    <x v="1"/>
    <x v="8"/>
    <n v="1"/>
    <x v="29"/>
    <x v="32"/>
    <x v="201"/>
    <m/>
    <m/>
    <m/>
    <m/>
    <n v="6545"/>
    <n v="7000"/>
    <n v="455"/>
    <n v="-1"/>
    <n v="12"/>
    <x v="1"/>
    <x v="0"/>
  </r>
  <r>
    <n v="500"/>
    <x v="15"/>
    <x v="1"/>
    <x v="8"/>
    <n v="1"/>
    <x v="37"/>
    <x v="32"/>
    <x v="300"/>
    <m/>
    <m/>
    <m/>
    <m/>
    <n v="1000"/>
    <n v="3000"/>
    <n v="2000"/>
    <n v="-1"/>
    <n v="12"/>
    <x v="1"/>
    <x v="0"/>
  </r>
  <r>
    <n v="501"/>
    <x v="15"/>
    <x v="1"/>
    <x v="8"/>
    <n v="1"/>
    <x v="27"/>
    <x v="35"/>
    <x v="180"/>
    <m/>
    <m/>
    <m/>
    <m/>
    <n v="1000"/>
    <n v="10000"/>
    <n v="9000"/>
    <n v="-1"/>
    <n v="12"/>
    <x v="1"/>
    <x v="0"/>
  </r>
  <r>
    <n v="502"/>
    <x v="15"/>
    <x v="1"/>
    <x v="17"/>
    <n v="1"/>
    <x v="26"/>
    <x v="4"/>
    <x v="310"/>
    <m/>
    <m/>
    <m/>
    <m/>
    <n v="7500"/>
    <n v="15000"/>
    <n v="7500"/>
    <n v="-1"/>
    <n v="12"/>
    <x v="1"/>
    <x v="0"/>
  </r>
  <r>
    <n v="503"/>
    <x v="15"/>
    <x v="1"/>
    <x v="35"/>
    <n v="1"/>
    <x v="30"/>
    <x v="28"/>
    <x v="364"/>
    <m/>
    <m/>
    <m/>
    <m/>
    <n v="1000"/>
    <n v="2000"/>
    <n v="1000"/>
    <n v="-1"/>
    <n v="12"/>
    <x v="1"/>
    <x v="0"/>
  </r>
  <r>
    <n v="504"/>
    <x v="15"/>
    <x v="1"/>
    <x v="35"/>
    <n v="1"/>
    <x v="4"/>
    <x v="4"/>
    <x v="215"/>
    <m/>
    <m/>
    <m/>
    <m/>
    <n v="20000"/>
    <n v="23000"/>
    <n v="3000"/>
    <n v="-1"/>
    <n v="12"/>
    <x v="1"/>
    <x v="0"/>
  </r>
  <r>
    <n v="505"/>
    <x v="15"/>
    <x v="1"/>
    <x v="8"/>
    <n v="1"/>
    <x v="26"/>
    <x v="1"/>
    <x v="141"/>
    <m/>
    <m/>
    <m/>
    <m/>
    <n v="9500"/>
    <n v="20000"/>
    <n v="10500"/>
    <n v="-1"/>
    <n v="12"/>
    <x v="1"/>
    <x v="0"/>
  </r>
  <r>
    <n v="506"/>
    <x v="15"/>
    <x v="1"/>
    <x v="8"/>
    <n v="1"/>
    <x v="1"/>
    <x v="1"/>
    <x v="2"/>
    <m/>
    <m/>
    <m/>
    <m/>
    <n v="3500"/>
    <n v="10000"/>
    <n v="6500"/>
    <n v="-1"/>
    <n v="12"/>
    <x v="1"/>
    <x v="0"/>
  </r>
  <r>
    <n v="507"/>
    <x v="15"/>
    <x v="1"/>
    <x v="36"/>
    <n v="1"/>
    <x v="41"/>
    <x v="6"/>
    <x v="320"/>
    <m/>
    <m/>
    <m/>
    <m/>
    <n v="1800"/>
    <n v="2000"/>
    <n v="200"/>
    <n v="-1"/>
    <n v="12"/>
    <x v="1"/>
    <x v="0"/>
  </r>
  <r>
    <n v="508"/>
    <x v="15"/>
    <x v="1"/>
    <x v="8"/>
    <n v="1"/>
    <x v="2"/>
    <x v="7"/>
    <x v="22"/>
    <s v="V8"/>
    <s v="Blanco"/>
    <s v="Caja cbl"/>
    <s v="Alambrico"/>
    <n v="10000"/>
    <n v="20000"/>
    <n v="10000"/>
    <n v="-1"/>
    <n v="12"/>
    <x v="1"/>
    <x v="0"/>
  </r>
  <r>
    <n v="509"/>
    <x v="15"/>
    <x v="1"/>
    <x v="8"/>
    <n v="1"/>
    <x v="4"/>
    <x v="28"/>
    <x v="351"/>
    <m/>
    <m/>
    <m/>
    <m/>
    <n v="20000"/>
    <n v="60000"/>
    <n v="40000"/>
    <n v="-1"/>
    <n v="12"/>
    <x v="1"/>
    <x v="0"/>
  </r>
  <r>
    <n v="510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511"/>
    <x v="15"/>
    <x v="1"/>
    <x v="8"/>
    <n v="1"/>
    <x v="1"/>
    <x v="49"/>
    <x v="113"/>
    <m/>
    <m/>
    <m/>
    <m/>
    <n v="2800"/>
    <n v="10000"/>
    <n v="7200"/>
    <n v="-1"/>
    <n v="12"/>
    <x v="1"/>
    <x v="0"/>
  </r>
  <r>
    <n v="512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513"/>
    <x v="15"/>
    <x v="1"/>
    <x v="8"/>
    <n v="1"/>
    <x v="29"/>
    <x v="37"/>
    <x v="233"/>
    <m/>
    <m/>
    <m/>
    <m/>
    <n v="5610"/>
    <n v="6000"/>
    <n v="390"/>
    <n v="-1"/>
    <n v="12"/>
    <x v="1"/>
    <x v="0"/>
  </r>
  <r>
    <n v="514"/>
    <x v="16"/>
    <x v="1"/>
    <x v="34"/>
    <n v="1"/>
    <x v="33"/>
    <x v="2"/>
    <x v="216"/>
    <m/>
    <m/>
    <m/>
    <m/>
    <n v="0"/>
    <n v="15000"/>
    <n v="15000"/>
    <n v="-1"/>
    <n v="13"/>
    <x v="1"/>
    <x v="0"/>
  </r>
  <r>
    <n v="515"/>
    <x v="16"/>
    <x v="1"/>
    <x v="8"/>
    <n v="1"/>
    <x v="53"/>
    <x v="6"/>
    <x v="343"/>
    <m/>
    <m/>
    <m/>
    <m/>
    <n v="30000"/>
    <n v="43000"/>
    <n v="13000"/>
    <n v="-1"/>
    <n v="13"/>
    <x v="1"/>
    <x v="0"/>
  </r>
  <r>
    <n v="516"/>
    <x v="16"/>
    <x v="1"/>
    <x v="8"/>
    <n v="1"/>
    <x v="42"/>
    <x v="34"/>
    <x v="368"/>
    <m/>
    <m/>
    <m/>
    <m/>
    <n v="35000"/>
    <n v="35200"/>
    <n v="200"/>
    <n v="-1"/>
    <n v="13"/>
    <x v="1"/>
    <x v="0"/>
  </r>
  <r>
    <n v="517"/>
    <x v="16"/>
    <x v="1"/>
    <x v="8"/>
    <n v="1"/>
    <x v="36"/>
    <x v="29"/>
    <x v="369"/>
    <m/>
    <m/>
    <m/>
    <m/>
    <n v="4200"/>
    <n v="15000"/>
    <n v="10800"/>
    <n v="-1"/>
    <n v="13"/>
    <x v="1"/>
    <x v="0"/>
  </r>
  <r>
    <n v="518"/>
    <x v="16"/>
    <x v="1"/>
    <x v="8"/>
    <n v="1"/>
    <x v="11"/>
    <x v="31"/>
    <x v="83"/>
    <m/>
    <m/>
    <m/>
    <m/>
    <n v="15000"/>
    <n v="25000"/>
    <n v="10000"/>
    <n v="-1"/>
    <n v="13"/>
    <x v="1"/>
    <x v="0"/>
  </r>
  <r>
    <n v="519"/>
    <x v="16"/>
    <x v="1"/>
    <x v="22"/>
    <n v="1"/>
    <x v="29"/>
    <x v="32"/>
    <x v="201"/>
    <m/>
    <m/>
    <m/>
    <m/>
    <n v="2805"/>
    <n v="3000"/>
    <n v="195"/>
    <n v="-1"/>
    <n v="13"/>
    <x v="1"/>
    <x v="0"/>
  </r>
  <r>
    <n v="520"/>
    <x v="16"/>
    <x v="1"/>
    <x v="8"/>
    <n v="1"/>
    <x v="29"/>
    <x v="32"/>
    <x v="340"/>
    <m/>
    <m/>
    <m/>
    <m/>
    <n v="5610"/>
    <n v="6000"/>
    <n v="390"/>
    <n v="-1"/>
    <n v="13"/>
    <x v="1"/>
    <x v="0"/>
  </r>
  <r>
    <n v="521"/>
    <x v="16"/>
    <x v="1"/>
    <x v="37"/>
    <n v="1"/>
    <x v="29"/>
    <x v="32"/>
    <x v="201"/>
    <m/>
    <m/>
    <m/>
    <m/>
    <n v="2805"/>
    <n v="3000"/>
    <n v="195"/>
    <n v="-1"/>
    <n v="13"/>
    <x v="1"/>
    <x v="0"/>
  </r>
  <r>
    <n v="522"/>
    <x v="17"/>
    <x v="1"/>
    <x v="8"/>
    <n v="1"/>
    <x v="2"/>
    <x v="7"/>
    <x v="22"/>
    <s v="V8"/>
    <s v="Blanco"/>
    <s v="Caja cbl"/>
    <s v="Alambrico"/>
    <n v="10000"/>
    <n v="20000"/>
    <n v="10000"/>
    <n v="-1"/>
    <n v="14"/>
    <x v="1"/>
    <x v="0"/>
  </r>
  <r>
    <n v="523"/>
    <x v="17"/>
    <x v="1"/>
    <x v="8"/>
    <n v="1"/>
    <x v="29"/>
    <x v="32"/>
    <x v="201"/>
    <m/>
    <m/>
    <m/>
    <m/>
    <n v="5610"/>
    <n v="6000"/>
    <n v="390"/>
    <n v="-1"/>
    <n v="14"/>
    <x v="1"/>
    <x v="0"/>
  </r>
  <r>
    <n v="524"/>
    <x v="17"/>
    <x v="1"/>
    <x v="8"/>
    <n v="1"/>
    <x v="29"/>
    <x v="50"/>
    <x v="370"/>
    <m/>
    <m/>
    <m/>
    <m/>
    <n v="4675"/>
    <n v="5000"/>
    <n v="325"/>
    <n v="-1"/>
    <n v="14"/>
    <x v="1"/>
    <x v="0"/>
  </r>
  <r>
    <n v="525"/>
    <x v="17"/>
    <x v="1"/>
    <x v="8"/>
    <n v="1"/>
    <x v="27"/>
    <x v="1"/>
    <x v="148"/>
    <m/>
    <m/>
    <m/>
    <m/>
    <n v="1100"/>
    <n v="10000"/>
    <n v="8900"/>
    <n v="-1"/>
    <n v="14"/>
    <x v="1"/>
    <x v="0"/>
  </r>
  <r>
    <n v="526"/>
    <x v="17"/>
    <x v="1"/>
    <x v="38"/>
    <n v="1"/>
    <x v="37"/>
    <x v="34"/>
    <x v="301"/>
    <m/>
    <m/>
    <m/>
    <m/>
    <n v="1000"/>
    <n v="3000"/>
    <n v="2000"/>
    <n v="-1"/>
    <n v="14"/>
    <x v="1"/>
    <x v="0"/>
  </r>
  <r>
    <n v="527"/>
    <x v="17"/>
    <x v="1"/>
    <x v="38"/>
    <n v="1"/>
    <x v="29"/>
    <x v="34"/>
    <x v="371"/>
    <m/>
    <m/>
    <m/>
    <m/>
    <n v="935"/>
    <n v="1000"/>
    <n v="65"/>
    <n v="-1"/>
    <n v="14"/>
    <x v="1"/>
    <x v="0"/>
  </r>
  <r>
    <n v="528"/>
    <x v="17"/>
    <x v="1"/>
    <x v="8"/>
    <n v="1"/>
    <x v="52"/>
    <x v="45"/>
    <x v="341"/>
    <m/>
    <m/>
    <m/>
    <m/>
    <n v="0"/>
    <n v="200"/>
    <n v="200"/>
    <n v="-1"/>
    <n v="14"/>
    <x v="1"/>
    <x v="0"/>
  </r>
  <r>
    <n v="529"/>
    <x v="17"/>
    <x v="1"/>
    <x v="39"/>
    <n v="1"/>
    <x v="2"/>
    <x v="1"/>
    <x v="4"/>
    <s v="TC"/>
    <s v="Blanco"/>
    <s v="Caja"/>
    <s v="Carga Rapida"/>
    <n v="9500"/>
    <n v="25000"/>
    <n v="15500"/>
    <n v="-1"/>
    <n v="14"/>
    <x v="1"/>
    <x v="0"/>
  </r>
  <r>
    <n v="530"/>
    <x v="17"/>
    <x v="1"/>
    <x v="8"/>
    <n v="1"/>
    <x v="2"/>
    <x v="1"/>
    <x v="3"/>
    <s v="V8"/>
    <s v="Blanco"/>
    <s v="Caja"/>
    <s v="Alambrico"/>
    <n v="6500"/>
    <n v="15000"/>
    <n v="8500"/>
    <n v="-1"/>
    <n v="14"/>
    <x v="1"/>
    <x v="0"/>
  </r>
  <r>
    <n v="531"/>
    <x v="17"/>
    <x v="1"/>
    <x v="8"/>
    <n v="1"/>
    <x v="2"/>
    <x v="7"/>
    <x v="23"/>
    <s v="TC"/>
    <s v="Blanco"/>
    <s v="Caja cbl"/>
    <s v="Alambrico"/>
    <n v="10000"/>
    <n v="20000"/>
    <n v="10000"/>
    <n v="-1"/>
    <n v="14"/>
    <x v="1"/>
    <x v="0"/>
  </r>
  <r>
    <n v="532"/>
    <x v="18"/>
    <x v="1"/>
    <x v="8"/>
    <n v="1"/>
    <x v="1"/>
    <x v="49"/>
    <x v="372"/>
    <s v="Plug 3.5"/>
    <s v="Negro"/>
    <s v="Bolsa"/>
    <s v="Alambrico"/>
    <n v="3500"/>
    <n v="10000"/>
    <n v="6500"/>
    <n v="-1"/>
    <n v="15"/>
    <x v="1"/>
    <x v="0"/>
  </r>
  <r>
    <n v="533"/>
    <x v="18"/>
    <x v="1"/>
    <x v="40"/>
    <n v="1"/>
    <x v="55"/>
    <x v="4"/>
    <x v="284"/>
    <m/>
    <m/>
    <m/>
    <m/>
    <n v="8500"/>
    <n v="18000"/>
    <n v="9500"/>
    <n v="-1"/>
    <n v="15"/>
    <x v="1"/>
    <x v="0"/>
  </r>
  <r>
    <n v="534"/>
    <x v="18"/>
    <x v="1"/>
    <x v="8"/>
    <n v="1"/>
    <x v="29"/>
    <x v="32"/>
    <x v="201"/>
    <m/>
    <m/>
    <m/>
    <m/>
    <n v="4675"/>
    <n v="5000"/>
    <n v="325"/>
    <n v="-1"/>
    <n v="15"/>
    <x v="1"/>
    <x v="0"/>
  </r>
  <r>
    <n v="535"/>
    <x v="18"/>
    <x v="1"/>
    <x v="41"/>
    <n v="1"/>
    <x v="2"/>
    <x v="1"/>
    <x v="4"/>
    <s v="TC"/>
    <s v="Blanco"/>
    <s v="Caja"/>
    <s v="Carga Rapida"/>
    <n v="9500"/>
    <n v="25000"/>
    <n v="15500"/>
    <n v="-1"/>
    <n v="15"/>
    <x v="1"/>
    <x v="0"/>
  </r>
  <r>
    <n v="536"/>
    <x v="18"/>
    <x v="0"/>
    <x v="42"/>
    <n v="3"/>
    <x v="26"/>
    <x v="1"/>
    <x v="360"/>
    <m/>
    <m/>
    <m/>
    <m/>
    <n v="7000"/>
    <n v="20000"/>
    <n v="-21000"/>
    <n v="3"/>
    <n v="15"/>
    <x v="1"/>
    <x v="0"/>
  </r>
  <r>
    <n v="537"/>
    <x v="18"/>
    <x v="0"/>
    <x v="42"/>
    <n v="2"/>
    <x v="26"/>
    <x v="29"/>
    <x v="373"/>
    <m/>
    <m/>
    <m/>
    <m/>
    <n v="7000"/>
    <n v="20000"/>
    <n v="-14000"/>
    <n v="2"/>
    <n v="15"/>
    <x v="1"/>
    <x v="0"/>
  </r>
  <r>
    <n v="538"/>
    <x v="18"/>
    <x v="0"/>
    <x v="42"/>
    <n v="3"/>
    <x v="26"/>
    <x v="29"/>
    <x v="374"/>
    <m/>
    <m/>
    <m/>
    <m/>
    <n v="7000"/>
    <n v="20000"/>
    <n v="-21000"/>
    <n v="3"/>
    <n v="15"/>
    <x v="1"/>
    <x v="0"/>
  </r>
  <r>
    <n v="539"/>
    <x v="18"/>
    <x v="0"/>
    <x v="42"/>
    <n v="6"/>
    <x v="26"/>
    <x v="29"/>
    <x v="375"/>
    <m/>
    <m/>
    <m/>
    <m/>
    <n v="7000"/>
    <n v="20000"/>
    <n v="-42000"/>
    <n v="6"/>
    <n v="15"/>
    <x v="1"/>
    <x v="0"/>
  </r>
  <r>
    <n v="540"/>
    <x v="18"/>
    <x v="0"/>
    <x v="42"/>
    <n v="4"/>
    <x v="26"/>
    <x v="29"/>
    <x v="213"/>
    <m/>
    <m/>
    <m/>
    <m/>
    <n v="7000"/>
    <n v="20000"/>
    <n v="-28000"/>
    <n v="4"/>
    <n v="15"/>
    <x v="1"/>
    <x v="0"/>
  </r>
  <r>
    <n v="541"/>
    <x v="18"/>
    <x v="0"/>
    <x v="42"/>
    <n v="4"/>
    <x v="26"/>
    <x v="29"/>
    <x v="260"/>
    <m/>
    <m/>
    <m/>
    <m/>
    <n v="7000"/>
    <n v="20000"/>
    <n v="-28000"/>
    <n v="4"/>
    <n v="15"/>
    <x v="1"/>
    <x v="0"/>
  </r>
  <r>
    <n v="542"/>
    <x v="18"/>
    <x v="0"/>
    <x v="42"/>
    <n v="2"/>
    <x v="26"/>
    <x v="29"/>
    <x v="376"/>
    <m/>
    <m/>
    <m/>
    <m/>
    <n v="7000"/>
    <n v="20000"/>
    <n v="-14000"/>
    <n v="2"/>
    <n v="15"/>
    <x v="1"/>
    <x v="0"/>
  </r>
  <r>
    <n v="543"/>
    <x v="18"/>
    <x v="0"/>
    <x v="42"/>
    <n v="3"/>
    <x v="26"/>
    <x v="2"/>
    <x v="165"/>
    <m/>
    <m/>
    <m/>
    <m/>
    <n v="7000"/>
    <n v="20000"/>
    <n v="-21000"/>
    <n v="3"/>
    <n v="15"/>
    <x v="1"/>
    <x v="0"/>
  </r>
  <r>
    <n v="544"/>
    <x v="18"/>
    <x v="0"/>
    <x v="42"/>
    <n v="3"/>
    <x v="26"/>
    <x v="2"/>
    <x v="171"/>
    <m/>
    <m/>
    <m/>
    <m/>
    <n v="7000"/>
    <n v="20000"/>
    <n v="-21000"/>
    <n v="3"/>
    <n v="15"/>
    <x v="1"/>
    <x v="0"/>
  </r>
  <r>
    <n v="545"/>
    <x v="18"/>
    <x v="0"/>
    <x v="42"/>
    <n v="2"/>
    <x v="26"/>
    <x v="2"/>
    <x v="377"/>
    <m/>
    <m/>
    <m/>
    <m/>
    <n v="7000"/>
    <n v="20000"/>
    <n v="-14000"/>
    <n v="2"/>
    <n v="15"/>
    <x v="1"/>
    <x v="0"/>
  </r>
  <r>
    <n v="546"/>
    <x v="18"/>
    <x v="0"/>
    <x v="42"/>
    <n v="1"/>
    <x v="26"/>
    <x v="2"/>
    <x v="378"/>
    <m/>
    <m/>
    <m/>
    <m/>
    <n v="7000"/>
    <n v="20000"/>
    <n v="-7000"/>
    <n v="1"/>
    <n v="15"/>
    <x v="1"/>
    <x v="0"/>
  </r>
  <r>
    <n v="547"/>
    <x v="18"/>
    <x v="0"/>
    <x v="42"/>
    <n v="3"/>
    <x v="26"/>
    <x v="2"/>
    <x v="379"/>
    <m/>
    <m/>
    <m/>
    <m/>
    <n v="7000"/>
    <n v="20000"/>
    <n v="-21000"/>
    <n v="3"/>
    <n v="15"/>
    <x v="1"/>
    <x v="0"/>
  </r>
  <r>
    <n v="548"/>
    <x v="18"/>
    <x v="0"/>
    <x v="42"/>
    <n v="1"/>
    <x v="26"/>
    <x v="3"/>
    <x v="380"/>
    <m/>
    <m/>
    <m/>
    <m/>
    <n v="7000"/>
    <n v="20000"/>
    <n v="-7000"/>
    <n v="1"/>
    <n v="15"/>
    <x v="1"/>
    <x v="0"/>
  </r>
  <r>
    <n v="549"/>
    <x v="18"/>
    <x v="0"/>
    <x v="42"/>
    <n v="1"/>
    <x v="26"/>
    <x v="3"/>
    <x v="381"/>
    <m/>
    <m/>
    <m/>
    <m/>
    <n v="7000"/>
    <n v="20000"/>
    <n v="-7000"/>
    <n v="1"/>
    <n v="15"/>
    <x v="1"/>
    <x v="0"/>
  </r>
  <r>
    <n v="550"/>
    <x v="18"/>
    <x v="0"/>
    <x v="42"/>
    <n v="1"/>
    <x v="26"/>
    <x v="3"/>
    <x v="382"/>
    <m/>
    <m/>
    <m/>
    <m/>
    <n v="7000"/>
    <n v="20000"/>
    <n v="-7000"/>
    <n v="1"/>
    <n v="15"/>
    <x v="1"/>
    <x v="0"/>
  </r>
  <r>
    <n v="551"/>
    <x v="18"/>
    <x v="0"/>
    <x v="42"/>
    <n v="1"/>
    <x v="26"/>
    <x v="1"/>
    <x v="383"/>
    <m/>
    <m/>
    <m/>
    <m/>
    <n v="7000"/>
    <n v="20000"/>
    <n v="-7000"/>
    <n v="1"/>
    <n v="15"/>
    <x v="1"/>
    <x v="0"/>
  </r>
  <r>
    <n v="552"/>
    <x v="18"/>
    <x v="0"/>
    <x v="42"/>
    <n v="4"/>
    <x v="26"/>
    <x v="1"/>
    <x v="384"/>
    <m/>
    <m/>
    <m/>
    <m/>
    <n v="7000"/>
    <n v="20000"/>
    <n v="-28000"/>
    <n v="4"/>
    <n v="15"/>
    <x v="1"/>
    <x v="0"/>
  </r>
  <r>
    <n v="553"/>
    <x v="18"/>
    <x v="0"/>
    <x v="42"/>
    <n v="1"/>
    <x v="56"/>
    <x v="29"/>
    <x v="338"/>
    <m/>
    <m/>
    <m/>
    <m/>
    <n v="7000"/>
    <n v="20000"/>
    <n v="-7000"/>
    <n v="1"/>
    <n v="15"/>
    <x v="1"/>
    <x v="0"/>
  </r>
  <r>
    <n v="554"/>
    <x v="18"/>
    <x v="0"/>
    <x v="42"/>
    <n v="36"/>
    <x v="57"/>
    <x v="48"/>
    <x v="321"/>
    <m/>
    <m/>
    <m/>
    <m/>
    <n v="700"/>
    <n v="3000"/>
    <n v="-25200"/>
    <n v="36"/>
    <n v="15"/>
    <x v="1"/>
    <x v="0"/>
  </r>
  <r>
    <n v="555"/>
    <x v="18"/>
    <x v="0"/>
    <x v="0"/>
    <n v="2"/>
    <x v="2"/>
    <x v="1"/>
    <x v="3"/>
    <s v="V8"/>
    <s v="Blanco"/>
    <s v="Caja"/>
    <s v="Alambrico"/>
    <n v="6500"/>
    <n v="15000"/>
    <n v="-13000"/>
    <n v="2"/>
    <n v="15"/>
    <x v="1"/>
    <x v="0"/>
  </r>
  <r>
    <n v="556"/>
    <x v="18"/>
    <x v="0"/>
    <x v="0"/>
    <n v="3"/>
    <x v="2"/>
    <x v="1"/>
    <x v="4"/>
    <s v="V8"/>
    <s v="Blanco"/>
    <s v="Caja"/>
    <s v="Carga Rapida"/>
    <n v="9000"/>
    <n v="22000"/>
    <n v="-27000"/>
    <n v="3"/>
    <n v="15"/>
    <x v="1"/>
    <x v="0"/>
  </r>
  <r>
    <n v="557"/>
    <x v="18"/>
    <x v="0"/>
    <x v="0"/>
    <n v="3"/>
    <x v="2"/>
    <x v="1"/>
    <x v="4"/>
    <s v="TC"/>
    <s v="Blanco"/>
    <s v="Caja"/>
    <s v="Carga Rapida"/>
    <n v="9500"/>
    <n v="25000"/>
    <n v="-28500"/>
    <n v="3"/>
    <n v="15"/>
    <x v="1"/>
    <x v="0"/>
  </r>
  <r>
    <n v="558"/>
    <x v="18"/>
    <x v="0"/>
    <x v="0"/>
    <n v="3"/>
    <x v="2"/>
    <x v="1"/>
    <x v="210"/>
    <s v="V8"/>
    <s v="Blanco"/>
    <s v="Bolsa"/>
    <s v="Alambrico"/>
    <n v="3500"/>
    <n v="8000"/>
    <n v="-10500"/>
    <n v="3"/>
    <n v="15"/>
    <x v="1"/>
    <x v="0"/>
  </r>
  <r>
    <n v="559"/>
    <x v="18"/>
    <x v="0"/>
    <x v="0"/>
    <n v="2"/>
    <x v="2"/>
    <x v="2"/>
    <x v="5"/>
    <s v="V8"/>
    <s v="Blanco"/>
    <s v="Caja"/>
    <s v="Alambrico"/>
    <n v="7500"/>
    <n v="15000"/>
    <n v="-15000"/>
    <n v="2"/>
    <n v="15"/>
    <x v="1"/>
    <x v="0"/>
  </r>
  <r>
    <n v="560"/>
    <x v="18"/>
    <x v="0"/>
    <x v="0"/>
    <n v="2"/>
    <x v="2"/>
    <x v="2"/>
    <x v="385"/>
    <s v="TC"/>
    <s v="Blanco"/>
    <s v="Caja"/>
    <s v="Alambrico"/>
    <n v="8000"/>
    <n v="18000"/>
    <n v="-16000"/>
    <n v="2"/>
    <n v="15"/>
    <x v="1"/>
    <x v="0"/>
  </r>
  <r>
    <n v="561"/>
    <x v="18"/>
    <x v="0"/>
    <x v="43"/>
    <n v="2"/>
    <x v="5"/>
    <x v="5"/>
    <x v="386"/>
    <m/>
    <m/>
    <m/>
    <m/>
    <n v="8000"/>
    <n v="15000"/>
    <n v="-16000"/>
    <n v="2"/>
    <n v="15"/>
    <x v="1"/>
    <x v="0"/>
  </r>
  <r>
    <n v="562"/>
    <x v="18"/>
    <x v="0"/>
    <x v="43"/>
    <n v="5"/>
    <x v="2"/>
    <x v="7"/>
    <x v="23"/>
    <s v="TC"/>
    <s v="Blanco"/>
    <s v="Caja cbl"/>
    <s v="Alambrico"/>
    <n v="10000"/>
    <n v="20000"/>
    <n v="-50000"/>
    <n v="5"/>
    <n v="15"/>
    <x v="1"/>
    <x v="0"/>
  </r>
  <r>
    <n v="563"/>
    <x v="18"/>
    <x v="0"/>
    <x v="43"/>
    <n v="1"/>
    <x v="55"/>
    <x v="4"/>
    <x v="284"/>
    <m/>
    <m/>
    <m/>
    <m/>
    <n v="8500"/>
    <n v="18000"/>
    <n v="-8500"/>
    <n v="1"/>
    <n v="15"/>
    <x v="1"/>
    <x v="0"/>
  </r>
  <r>
    <n v="564"/>
    <x v="18"/>
    <x v="0"/>
    <x v="44"/>
    <n v="6"/>
    <x v="2"/>
    <x v="7"/>
    <x v="22"/>
    <s v="V8"/>
    <s v="Blanco"/>
    <s v="Caja cbl"/>
    <s v="Alambrico"/>
    <n v="8500"/>
    <n v="18000"/>
    <n v="-51000"/>
    <n v="6"/>
    <n v="15"/>
    <x v="1"/>
    <x v="0"/>
  </r>
  <r>
    <n v="565"/>
    <x v="18"/>
    <x v="0"/>
    <x v="44"/>
    <n v="5"/>
    <x v="0"/>
    <x v="6"/>
    <x v="355"/>
    <m/>
    <m/>
    <m/>
    <m/>
    <n v="1500"/>
    <n v="5000"/>
    <n v="-7500"/>
    <n v="5"/>
    <n v="15"/>
    <x v="1"/>
    <x v="0"/>
  </r>
  <r>
    <n v="566"/>
    <x v="18"/>
    <x v="0"/>
    <x v="44"/>
    <n v="1"/>
    <x v="4"/>
    <x v="28"/>
    <x v="351"/>
    <m/>
    <m/>
    <m/>
    <m/>
    <n v="40000"/>
    <n v="60000"/>
    <n v="-40000"/>
    <n v="1"/>
    <n v="15"/>
    <x v="1"/>
    <x v="0"/>
  </r>
  <r>
    <n v="567"/>
    <x v="18"/>
    <x v="0"/>
    <x v="44"/>
    <n v="1"/>
    <x v="8"/>
    <x v="51"/>
    <x v="387"/>
    <m/>
    <m/>
    <m/>
    <m/>
    <n v="39000"/>
    <n v="60000"/>
    <n v="-39000"/>
    <n v="1"/>
    <n v="15"/>
    <x v="1"/>
    <x v="0"/>
  </r>
  <r>
    <n v="568"/>
    <x v="18"/>
    <x v="0"/>
    <x v="33"/>
    <n v="2"/>
    <x v="53"/>
    <x v="6"/>
    <x v="343"/>
    <m/>
    <m/>
    <m/>
    <m/>
    <n v="30000"/>
    <n v="45000"/>
    <n v="-60000"/>
    <n v="2"/>
    <n v="15"/>
    <x v="1"/>
    <x v="0"/>
  </r>
  <r>
    <n v="569"/>
    <x v="18"/>
    <x v="1"/>
    <x v="40"/>
    <n v="1"/>
    <x v="2"/>
    <x v="1"/>
    <x v="211"/>
    <s v="TC"/>
    <m/>
    <m/>
    <m/>
    <n v="23000"/>
    <n v="40000"/>
    <n v="17000"/>
    <n v="-1"/>
    <n v="15"/>
    <x v="1"/>
    <x v="0"/>
  </r>
  <r>
    <n v="570"/>
    <x v="18"/>
    <x v="1"/>
    <x v="8"/>
    <n v="1"/>
    <x v="30"/>
    <x v="35"/>
    <x v="388"/>
    <m/>
    <m/>
    <m/>
    <m/>
    <n v="1000"/>
    <n v="10000"/>
    <n v="9000"/>
    <n v="-1"/>
    <n v="15"/>
    <x v="1"/>
    <x v="0"/>
  </r>
  <r>
    <n v="571"/>
    <x v="18"/>
    <x v="1"/>
    <x v="8"/>
    <n v="1"/>
    <x v="0"/>
    <x v="6"/>
    <x v="389"/>
    <m/>
    <m/>
    <m/>
    <m/>
    <n v="0"/>
    <n v="3000"/>
    <n v="3000"/>
    <n v="-1"/>
    <n v="15"/>
    <x v="1"/>
    <x v="0"/>
  </r>
  <r>
    <n v="572"/>
    <x v="18"/>
    <x v="1"/>
    <x v="10"/>
    <n v="1"/>
    <x v="29"/>
    <x v="32"/>
    <x v="201"/>
    <m/>
    <m/>
    <m/>
    <m/>
    <n v="6545"/>
    <n v="7000"/>
    <n v="455"/>
    <n v="-1"/>
    <n v="15"/>
    <x v="1"/>
    <x v="0"/>
  </r>
  <r>
    <n v="573"/>
    <x v="18"/>
    <x v="1"/>
    <x v="8"/>
    <n v="1"/>
    <x v="30"/>
    <x v="29"/>
    <x v="390"/>
    <m/>
    <m/>
    <m/>
    <m/>
    <n v="1000"/>
    <n v="8000"/>
    <n v="7000"/>
    <n v="-1"/>
    <n v="15"/>
    <x v="1"/>
    <x v="0"/>
  </r>
  <r>
    <n v="574"/>
    <x v="18"/>
    <x v="1"/>
    <x v="38"/>
    <n v="1"/>
    <x v="29"/>
    <x v="34"/>
    <x v="214"/>
    <m/>
    <m/>
    <m/>
    <m/>
    <n v="935"/>
    <n v="1000"/>
    <n v="65"/>
    <n v="-1"/>
    <n v="15"/>
    <x v="1"/>
    <x v="0"/>
  </r>
  <r>
    <n v="575"/>
    <x v="18"/>
    <x v="1"/>
    <x v="8"/>
    <n v="1"/>
    <x v="29"/>
    <x v="32"/>
    <x v="340"/>
    <m/>
    <m/>
    <m/>
    <m/>
    <n v="6545"/>
    <n v="7000"/>
    <n v="455"/>
    <n v="-1"/>
    <n v="15"/>
    <x v="1"/>
    <x v="0"/>
  </r>
  <r>
    <n v="576"/>
    <x v="19"/>
    <x v="1"/>
    <x v="8"/>
    <n v="1"/>
    <x v="29"/>
    <x v="32"/>
    <x v="201"/>
    <m/>
    <m/>
    <m/>
    <m/>
    <n v="5610"/>
    <n v="6000"/>
    <n v="390"/>
    <n v="-1"/>
    <n v="16"/>
    <x v="1"/>
    <x v="0"/>
  </r>
  <r>
    <n v="577"/>
    <x v="19"/>
    <x v="1"/>
    <x v="8"/>
    <n v="1"/>
    <x v="4"/>
    <x v="28"/>
    <x v="350"/>
    <m/>
    <m/>
    <m/>
    <m/>
    <n v="50000"/>
    <n v="75000"/>
    <n v="25000"/>
    <n v="-1"/>
    <n v="16"/>
    <x v="1"/>
    <x v="0"/>
  </r>
  <r>
    <n v="578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79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80"/>
    <x v="19"/>
    <x v="1"/>
    <x v="8"/>
    <n v="1"/>
    <x v="30"/>
    <x v="28"/>
    <x v="391"/>
    <m/>
    <m/>
    <m/>
    <m/>
    <n v="1000"/>
    <n v="8000"/>
    <n v="7000"/>
    <n v="-1"/>
    <n v="16"/>
    <x v="1"/>
    <x v="0"/>
  </r>
  <r>
    <n v="581"/>
    <x v="19"/>
    <x v="1"/>
    <x v="8"/>
    <n v="1"/>
    <x v="4"/>
    <x v="28"/>
    <x v="351"/>
    <m/>
    <m/>
    <m/>
    <m/>
    <n v="40000"/>
    <n v="60000"/>
    <n v="20000"/>
    <n v="-1"/>
    <n v="16"/>
    <x v="1"/>
    <x v="0"/>
  </r>
  <r>
    <n v="582"/>
    <x v="19"/>
    <x v="2"/>
    <x v="45"/>
    <n v="5"/>
    <x v="37"/>
    <x v="50"/>
    <x v="392"/>
    <m/>
    <m/>
    <m/>
    <m/>
    <n v="1000"/>
    <n v="3000"/>
    <n v="-5000"/>
    <n v="5"/>
    <n v="16"/>
    <x v="1"/>
    <x v="0"/>
  </r>
  <r>
    <n v="583"/>
    <x v="19"/>
    <x v="1"/>
    <x v="8"/>
    <n v="1"/>
    <x v="33"/>
    <x v="6"/>
    <x v="393"/>
    <m/>
    <m/>
    <m/>
    <m/>
    <n v="0"/>
    <n v="20000"/>
    <n v="20000"/>
    <n v="-1"/>
    <n v="16"/>
    <x v="1"/>
    <x v="0"/>
  </r>
  <r>
    <n v="584"/>
    <x v="19"/>
    <x v="1"/>
    <x v="8"/>
    <n v="1"/>
    <x v="2"/>
    <x v="47"/>
    <x v="328"/>
    <m/>
    <m/>
    <m/>
    <m/>
    <n v="3000"/>
    <n v="5000"/>
    <n v="2000"/>
    <n v="-1"/>
    <n v="16"/>
    <x v="1"/>
    <x v="0"/>
  </r>
  <r>
    <n v="585"/>
    <x v="19"/>
    <x v="1"/>
    <x v="8"/>
    <n v="1"/>
    <x v="33"/>
    <x v="52"/>
    <x v="394"/>
    <m/>
    <m/>
    <m/>
    <m/>
    <n v="0"/>
    <n v="20000"/>
    <n v="20000"/>
    <n v="-1"/>
    <n v="16"/>
    <x v="1"/>
    <x v="0"/>
  </r>
  <r>
    <n v="586"/>
    <x v="19"/>
    <x v="1"/>
    <x v="8"/>
    <n v="1"/>
    <x v="21"/>
    <x v="6"/>
    <x v="98"/>
    <m/>
    <m/>
    <m/>
    <m/>
    <n v="45000"/>
    <n v="75000"/>
    <n v="30000"/>
    <n v="-1"/>
    <n v="16"/>
    <x v="1"/>
    <x v="0"/>
  </r>
  <r>
    <n v="587"/>
    <x v="19"/>
    <x v="1"/>
    <x v="8"/>
    <n v="1"/>
    <x v="27"/>
    <x v="1"/>
    <x v="174"/>
    <m/>
    <m/>
    <m/>
    <m/>
    <n v="1100"/>
    <n v="8000"/>
    <n v="6900"/>
    <n v="-1"/>
    <n v="16"/>
    <x v="1"/>
    <x v="0"/>
  </r>
  <r>
    <n v="588"/>
    <x v="19"/>
    <x v="1"/>
    <x v="8"/>
    <n v="1"/>
    <x v="1"/>
    <x v="49"/>
    <x v="113"/>
    <m/>
    <m/>
    <m/>
    <m/>
    <n v="2800"/>
    <n v="10000"/>
    <n v="7200"/>
    <n v="-1"/>
    <n v="16"/>
    <x v="1"/>
    <x v="0"/>
  </r>
  <r>
    <n v="589"/>
    <x v="19"/>
    <x v="1"/>
    <x v="8"/>
    <n v="1"/>
    <x v="29"/>
    <x v="32"/>
    <x v="201"/>
    <m/>
    <m/>
    <m/>
    <m/>
    <n v="9350"/>
    <n v="10000"/>
    <n v="650"/>
    <n v="-1"/>
    <n v="16"/>
    <x v="1"/>
    <x v="0"/>
  </r>
  <r>
    <n v="590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1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2"/>
    <x v="19"/>
    <x v="1"/>
    <x v="8"/>
    <n v="1"/>
    <x v="2"/>
    <x v="2"/>
    <x v="385"/>
    <s v="TC"/>
    <s v="Blanco"/>
    <s v="Caja"/>
    <s v="Alambrico"/>
    <n v="8000"/>
    <n v="18000"/>
    <n v="10000"/>
    <n v="-1"/>
    <n v="16"/>
    <x v="1"/>
    <x v="0"/>
  </r>
  <r>
    <n v="593"/>
    <x v="19"/>
    <x v="1"/>
    <x v="8"/>
    <n v="1"/>
    <x v="1"/>
    <x v="4"/>
    <x v="221"/>
    <s v="Ligthning"/>
    <m/>
    <m/>
    <m/>
    <n v="12000"/>
    <n v="24000"/>
    <n v="12000"/>
    <n v="-1"/>
    <n v="16"/>
    <x v="1"/>
    <x v="0"/>
  </r>
  <r>
    <n v="594"/>
    <x v="19"/>
    <x v="1"/>
    <x v="8"/>
    <n v="1"/>
    <x v="2"/>
    <x v="0"/>
    <x v="395"/>
    <m/>
    <m/>
    <m/>
    <m/>
    <n v="23000"/>
    <n v="45000"/>
    <n v="22000"/>
    <n v="-1"/>
    <n v="16"/>
    <x v="1"/>
    <x v="0"/>
  </r>
  <r>
    <n v="595"/>
    <x v="19"/>
    <x v="1"/>
    <x v="8"/>
    <n v="1"/>
    <x v="0"/>
    <x v="4"/>
    <x v="361"/>
    <m/>
    <m/>
    <m/>
    <m/>
    <n v="4500"/>
    <n v="12000"/>
    <n v="7500"/>
    <n v="-1"/>
    <n v="16"/>
    <x v="1"/>
    <x v="0"/>
  </r>
  <r>
    <n v="596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97"/>
    <x v="20"/>
    <x v="0"/>
    <x v="46"/>
    <n v="3"/>
    <x v="4"/>
    <x v="4"/>
    <x v="215"/>
    <m/>
    <m/>
    <m/>
    <m/>
    <n v="20000"/>
    <n v="30000"/>
    <n v="-60000"/>
    <n v="3"/>
    <n v="17"/>
    <x v="1"/>
    <x v="0"/>
  </r>
  <r>
    <n v="598"/>
    <x v="20"/>
    <x v="1"/>
    <x v="8"/>
    <n v="1"/>
    <x v="4"/>
    <x v="53"/>
    <x v="396"/>
    <m/>
    <m/>
    <m/>
    <m/>
    <n v="45000"/>
    <n v="75000"/>
    <n v="30000"/>
    <n v="-1"/>
    <n v="17"/>
    <x v="1"/>
    <x v="0"/>
  </r>
  <r>
    <n v="599"/>
    <x v="20"/>
    <x v="1"/>
    <x v="8"/>
    <n v="1"/>
    <x v="29"/>
    <x v="32"/>
    <x v="201"/>
    <m/>
    <m/>
    <m/>
    <m/>
    <n v="5610"/>
    <n v="6000"/>
    <n v="390"/>
    <n v="-1"/>
    <n v="17"/>
    <x v="1"/>
    <x v="0"/>
  </r>
  <r>
    <n v="600"/>
    <x v="20"/>
    <x v="1"/>
    <x v="8"/>
    <n v="1"/>
    <x v="53"/>
    <x v="6"/>
    <x v="343"/>
    <m/>
    <m/>
    <m/>
    <m/>
    <n v="30000"/>
    <n v="43000"/>
    <n v="13000"/>
    <n v="-1"/>
    <n v="17"/>
    <x v="1"/>
    <x v="0"/>
  </r>
  <r>
    <n v="601"/>
    <x v="20"/>
    <x v="1"/>
    <x v="8"/>
    <n v="1"/>
    <x v="41"/>
    <x v="6"/>
    <x v="397"/>
    <m/>
    <m/>
    <m/>
    <m/>
    <n v="1800"/>
    <n v="4000"/>
    <n v="2200"/>
    <n v="-1"/>
    <n v="17"/>
    <x v="1"/>
    <x v="0"/>
  </r>
  <r>
    <n v="602"/>
    <x v="20"/>
    <x v="1"/>
    <x v="8"/>
    <n v="1"/>
    <x v="58"/>
    <x v="54"/>
    <x v="398"/>
    <m/>
    <m/>
    <m/>
    <m/>
    <n v="95000"/>
    <n v="120000"/>
    <n v="25000"/>
    <n v="-1"/>
    <n v="17"/>
    <x v="1"/>
    <x v="0"/>
  </r>
  <r>
    <n v="603"/>
    <x v="20"/>
    <x v="1"/>
    <x v="8"/>
    <n v="1"/>
    <x v="51"/>
    <x v="29"/>
    <x v="338"/>
    <s v="Segunda"/>
    <m/>
    <m/>
    <m/>
    <n v="35000"/>
    <n v="120000"/>
    <n v="85000"/>
    <n v="-1"/>
    <n v="17"/>
    <x v="1"/>
    <x v="0"/>
  </r>
  <r>
    <n v="604"/>
    <x v="20"/>
    <x v="1"/>
    <x v="8"/>
    <n v="1"/>
    <x v="33"/>
    <x v="6"/>
    <x v="399"/>
    <m/>
    <m/>
    <m/>
    <m/>
    <n v="0"/>
    <n v="5000"/>
    <n v="5000"/>
    <n v="-1"/>
    <n v="17"/>
    <x v="1"/>
    <x v="0"/>
  </r>
  <r>
    <n v="605"/>
    <x v="20"/>
    <x v="1"/>
    <x v="8"/>
    <n v="1"/>
    <x v="33"/>
    <x v="28"/>
    <x v="400"/>
    <m/>
    <m/>
    <m/>
    <m/>
    <n v="0"/>
    <n v="65000"/>
    <n v="65000"/>
    <n v="-1"/>
    <n v="17"/>
    <x v="1"/>
    <x v="0"/>
  </r>
  <r>
    <n v="606"/>
    <x v="20"/>
    <x v="1"/>
    <x v="8"/>
    <n v="1"/>
    <x v="27"/>
    <x v="28"/>
    <x v="400"/>
    <m/>
    <m/>
    <m/>
    <m/>
    <n v="1100"/>
    <n v="10000"/>
    <n v="8900"/>
    <n v="-1"/>
    <n v="17"/>
    <x v="1"/>
    <x v="0"/>
  </r>
  <r>
    <n v="607"/>
    <x v="21"/>
    <x v="1"/>
    <x v="8"/>
    <n v="1"/>
    <x v="30"/>
    <x v="55"/>
    <x v="401"/>
    <m/>
    <m/>
    <m/>
    <m/>
    <n v="1000"/>
    <n v="10000"/>
    <n v="9000"/>
    <n v="-1"/>
    <n v="18"/>
    <x v="1"/>
    <x v="0"/>
  </r>
  <r>
    <n v="608"/>
    <x v="21"/>
    <x v="1"/>
    <x v="8"/>
    <n v="1"/>
    <x v="33"/>
    <x v="55"/>
    <x v="402"/>
    <m/>
    <m/>
    <m/>
    <m/>
    <n v="0"/>
    <n v="15000"/>
    <n v="15000"/>
    <n v="-1"/>
    <n v="18"/>
    <x v="1"/>
    <x v="0"/>
  </r>
  <r>
    <n v="609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0"/>
    <x v="21"/>
    <x v="1"/>
    <x v="8"/>
    <n v="1"/>
    <x v="11"/>
    <x v="31"/>
    <x v="83"/>
    <m/>
    <m/>
    <m/>
    <m/>
    <n v="15000"/>
    <n v="25000"/>
    <n v="10000"/>
    <n v="-1"/>
    <n v="18"/>
    <x v="1"/>
    <x v="0"/>
  </r>
  <r>
    <n v="611"/>
    <x v="21"/>
    <x v="1"/>
    <x v="8"/>
    <n v="1"/>
    <x v="4"/>
    <x v="28"/>
    <x v="351"/>
    <m/>
    <m/>
    <m/>
    <m/>
    <n v="40000"/>
    <n v="60000"/>
    <n v="20000"/>
    <n v="-1"/>
    <n v="18"/>
    <x v="1"/>
    <x v="0"/>
  </r>
  <r>
    <n v="612"/>
    <x v="21"/>
    <x v="1"/>
    <x v="8"/>
    <n v="1"/>
    <x v="27"/>
    <x v="28"/>
    <x v="315"/>
    <s v="No se Cobro"/>
    <m/>
    <m/>
    <m/>
    <n v="1100"/>
    <n v="0"/>
    <n v="-1100"/>
    <n v="-1"/>
    <n v="18"/>
    <x v="1"/>
    <x v="0"/>
  </r>
  <r>
    <n v="613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4"/>
    <x v="21"/>
    <x v="1"/>
    <x v="8"/>
    <n v="1"/>
    <x v="27"/>
    <x v="2"/>
    <x v="318"/>
    <m/>
    <m/>
    <m/>
    <m/>
    <n v="1100"/>
    <n v="9000"/>
    <n v="7900"/>
    <n v="-1"/>
    <n v="18"/>
    <x v="1"/>
    <x v="0"/>
  </r>
  <r>
    <n v="615"/>
    <x v="21"/>
    <x v="1"/>
    <x v="8"/>
    <n v="1"/>
    <x v="26"/>
    <x v="2"/>
    <x v="318"/>
    <m/>
    <m/>
    <m/>
    <m/>
    <n v="10000"/>
    <n v="19000"/>
    <n v="9000"/>
    <n v="-1"/>
    <n v="18"/>
    <x v="1"/>
    <x v="0"/>
  </r>
  <r>
    <n v="616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7"/>
    <x v="21"/>
    <x v="1"/>
    <x v="8"/>
    <n v="1"/>
    <x v="27"/>
    <x v="2"/>
    <x v="318"/>
    <m/>
    <m/>
    <m/>
    <m/>
    <n v="1100"/>
    <n v="10000"/>
    <n v="8900"/>
    <n v="-1"/>
    <n v="18"/>
    <x v="1"/>
    <x v="0"/>
  </r>
  <r>
    <n v="618"/>
    <x v="21"/>
    <x v="1"/>
    <x v="8"/>
    <n v="1"/>
    <x v="2"/>
    <x v="6"/>
    <x v="132"/>
    <s v="Plug"/>
    <m/>
    <m/>
    <m/>
    <n v="5000"/>
    <n v="15000"/>
    <n v="10000"/>
    <n v="-1"/>
    <n v="18"/>
    <x v="1"/>
    <x v="0"/>
  </r>
  <r>
    <n v="619"/>
    <x v="20"/>
    <x v="0"/>
    <x v="0"/>
    <n v="25"/>
    <x v="27"/>
    <x v="48"/>
    <x v="204"/>
    <m/>
    <m/>
    <m/>
    <m/>
    <n v="1100"/>
    <n v="10000"/>
    <n v="-27500"/>
    <n v="25"/>
    <n v="17"/>
    <x v="1"/>
    <x v="0"/>
  </r>
  <r>
    <n v="620"/>
    <x v="20"/>
    <x v="0"/>
    <x v="0"/>
    <n v="2"/>
    <x v="0"/>
    <x v="4"/>
    <x v="361"/>
    <m/>
    <m/>
    <m/>
    <m/>
    <n v="4500"/>
    <n v="9000"/>
    <n v="-9000"/>
    <n v="2"/>
    <n v="17"/>
    <x v="1"/>
    <x v="0"/>
  </r>
  <r>
    <n v="621"/>
    <x v="20"/>
    <x v="0"/>
    <x v="0"/>
    <n v="5"/>
    <x v="1"/>
    <x v="1"/>
    <x v="2"/>
    <m/>
    <m/>
    <m/>
    <m/>
    <n v="3500"/>
    <n v="10000"/>
    <n v="-17500"/>
    <n v="5"/>
    <n v="17"/>
    <x v="1"/>
    <x v="0"/>
  </r>
  <r>
    <n v="622"/>
    <x v="20"/>
    <x v="0"/>
    <x v="0"/>
    <n v="5"/>
    <x v="57"/>
    <x v="2"/>
    <x v="403"/>
    <m/>
    <m/>
    <m/>
    <m/>
    <n v="700"/>
    <n v="5000"/>
    <n v="-3500"/>
    <n v="5"/>
    <n v="17"/>
    <x v="1"/>
    <x v="0"/>
  </r>
  <r>
    <n v="623"/>
    <x v="20"/>
    <x v="0"/>
    <x v="5"/>
    <n v="19"/>
    <x v="30"/>
    <x v="48"/>
    <x v="204"/>
    <m/>
    <m/>
    <m/>
    <m/>
    <n v="1000"/>
    <n v="10000"/>
    <n v="-19000"/>
    <n v="19"/>
    <n v="17"/>
    <x v="1"/>
    <x v="0"/>
  </r>
  <r>
    <n v="624"/>
    <x v="20"/>
    <x v="0"/>
    <x v="5"/>
    <n v="5"/>
    <x v="36"/>
    <x v="29"/>
    <x v="240"/>
    <m/>
    <m/>
    <m/>
    <m/>
    <n v="4300"/>
    <n v="15000"/>
    <n v="-21500"/>
    <n v="5"/>
    <n v="17"/>
    <x v="1"/>
    <x v="0"/>
  </r>
  <r>
    <n v="625"/>
    <x v="20"/>
    <x v="0"/>
    <x v="5"/>
    <n v="2"/>
    <x v="59"/>
    <x v="28"/>
    <x v="404"/>
    <m/>
    <m/>
    <m/>
    <m/>
    <n v="25000"/>
    <n v="49000"/>
    <n v="-50000"/>
    <n v="2"/>
    <n v="17"/>
    <x v="1"/>
    <x v="0"/>
  </r>
  <r>
    <n v="626"/>
    <x v="20"/>
    <x v="0"/>
    <x v="5"/>
    <n v="1"/>
    <x v="4"/>
    <x v="53"/>
    <x v="396"/>
    <m/>
    <m/>
    <m/>
    <m/>
    <n v="45000"/>
    <n v="75000"/>
    <n v="-45000"/>
    <n v="1"/>
    <n v="17"/>
    <x v="1"/>
    <x v="0"/>
  </r>
  <r>
    <n v="627"/>
    <x v="20"/>
    <x v="0"/>
    <x v="5"/>
    <n v="1"/>
    <x v="4"/>
    <x v="28"/>
    <x v="350"/>
    <m/>
    <m/>
    <m/>
    <m/>
    <n v="50000"/>
    <n v="85000"/>
    <n v="-50000"/>
    <n v="1"/>
    <n v="17"/>
    <x v="1"/>
    <x v="0"/>
  </r>
  <r>
    <n v="628"/>
    <x v="20"/>
    <x v="0"/>
    <x v="5"/>
    <n v="1"/>
    <x v="4"/>
    <x v="28"/>
    <x v="351"/>
    <m/>
    <m/>
    <m/>
    <m/>
    <n v="40000"/>
    <n v="60000"/>
    <n v="-40000"/>
    <n v="1"/>
    <n v="17"/>
    <x v="1"/>
    <x v="0"/>
  </r>
  <r>
    <n v="629"/>
    <x v="20"/>
    <x v="0"/>
    <x v="5"/>
    <n v="1"/>
    <x v="60"/>
    <x v="6"/>
    <x v="405"/>
    <s v="Bluethoot"/>
    <s v="Rosa"/>
    <m/>
    <m/>
    <n v="65000"/>
    <n v="99000"/>
    <n v="-65000"/>
    <n v="1"/>
    <n v="17"/>
    <x v="1"/>
    <x v="0"/>
  </r>
  <r>
    <n v="630"/>
    <x v="20"/>
    <x v="0"/>
    <x v="4"/>
    <n v="1"/>
    <x v="21"/>
    <x v="6"/>
    <x v="98"/>
    <m/>
    <m/>
    <m/>
    <m/>
    <n v="45000"/>
    <n v="75000"/>
    <n v="-45000"/>
    <n v="1"/>
    <n v="17"/>
    <x v="1"/>
    <x v="0"/>
  </r>
  <r>
    <n v="631"/>
    <x v="20"/>
    <x v="0"/>
    <x v="4"/>
    <n v="2"/>
    <x v="61"/>
    <x v="6"/>
    <x v="406"/>
    <m/>
    <m/>
    <m/>
    <m/>
    <n v="8000"/>
    <n v="19000"/>
    <n v="-16000"/>
    <n v="2"/>
    <n v="17"/>
    <x v="1"/>
    <x v="0"/>
  </r>
  <r>
    <n v="632"/>
    <x v="20"/>
    <x v="0"/>
    <x v="4"/>
    <n v="1"/>
    <x v="4"/>
    <x v="4"/>
    <x v="215"/>
    <m/>
    <m/>
    <m/>
    <m/>
    <n v="18000"/>
    <n v="30000"/>
    <n v="-18000"/>
    <n v="1"/>
    <n v="17"/>
    <x v="1"/>
    <x v="0"/>
  </r>
  <r>
    <n v="633"/>
    <x v="20"/>
    <x v="0"/>
    <x v="4"/>
    <n v="1"/>
    <x v="58"/>
    <x v="54"/>
    <x v="398"/>
    <m/>
    <m/>
    <m/>
    <m/>
    <n v="95000"/>
    <n v="125000"/>
    <n v="-95000"/>
    <n v="1"/>
    <n v="17"/>
    <x v="1"/>
    <x v="0"/>
  </r>
  <r>
    <n v="634"/>
    <x v="20"/>
    <x v="0"/>
    <x v="2"/>
    <n v="4"/>
    <x v="5"/>
    <x v="6"/>
    <x v="407"/>
    <m/>
    <m/>
    <m/>
    <m/>
    <n v="2500"/>
    <n v="6000"/>
    <n v="-10000"/>
    <n v="4"/>
    <n v="17"/>
    <x v="1"/>
    <x v="0"/>
  </r>
  <r>
    <n v="635"/>
    <x v="20"/>
    <x v="0"/>
    <x v="2"/>
    <n v="2"/>
    <x v="3"/>
    <x v="6"/>
    <x v="408"/>
    <m/>
    <m/>
    <m/>
    <m/>
    <n v="5000"/>
    <n v="10000"/>
    <n v="-10000"/>
    <n v="2"/>
    <n v="17"/>
    <x v="1"/>
    <x v="0"/>
  </r>
  <r>
    <n v="636"/>
    <x v="20"/>
    <x v="0"/>
    <x v="2"/>
    <n v="4"/>
    <x v="2"/>
    <x v="6"/>
    <x v="409"/>
    <m/>
    <m/>
    <m/>
    <m/>
    <n v="5000"/>
    <n v="12000"/>
    <n v="-20000"/>
    <n v="4"/>
    <n v="17"/>
    <x v="1"/>
    <x v="0"/>
  </r>
  <r>
    <n v="637"/>
    <x v="21"/>
    <x v="0"/>
    <x v="4"/>
    <n v="2"/>
    <x v="58"/>
    <x v="54"/>
    <x v="398"/>
    <m/>
    <m/>
    <m/>
    <m/>
    <n v="95000"/>
    <n v="125000"/>
    <n v="-190000"/>
    <n v="2"/>
    <n v="18"/>
    <x v="1"/>
    <x v="0"/>
  </r>
  <r>
    <n v="638"/>
    <x v="21"/>
    <x v="0"/>
    <x v="47"/>
    <n v="12"/>
    <x v="62"/>
    <x v="6"/>
    <x v="410"/>
    <m/>
    <m/>
    <m/>
    <m/>
    <n v="1333"/>
    <n v="0"/>
    <n v="-15996"/>
    <n v="12"/>
    <n v="18"/>
    <x v="1"/>
    <x v="0"/>
  </r>
  <r>
    <n v="639"/>
    <x v="21"/>
    <x v="0"/>
    <x v="47"/>
    <n v="12"/>
    <x v="62"/>
    <x v="6"/>
    <x v="411"/>
    <m/>
    <m/>
    <m/>
    <m/>
    <n v="666"/>
    <n v="0"/>
    <n v="-7992"/>
    <n v="12"/>
    <n v="18"/>
    <x v="1"/>
    <x v="0"/>
  </r>
  <r>
    <n v="640"/>
    <x v="21"/>
    <x v="0"/>
    <x v="5"/>
    <n v="3"/>
    <x v="26"/>
    <x v="2"/>
    <x v="412"/>
    <m/>
    <m/>
    <m/>
    <m/>
    <n v="13000"/>
    <n v="24000"/>
    <n v="-39000"/>
    <n v="3"/>
    <n v="18"/>
    <x v="1"/>
    <x v="0"/>
  </r>
  <r>
    <n v="641"/>
    <x v="21"/>
    <x v="0"/>
    <x v="5"/>
    <n v="1"/>
    <x v="60"/>
    <x v="6"/>
    <x v="413"/>
    <s v="Bluethoot"/>
    <s v="Negro"/>
    <m/>
    <m/>
    <n v="65000"/>
    <n v="99000"/>
    <n v="-65000"/>
    <n v="1"/>
    <n v="18"/>
    <x v="1"/>
    <x v="0"/>
  </r>
  <r>
    <n v="642"/>
    <x v="21"/>
    <x v="0"/>
    <x v="5"/>
    <n v="1"/>
    <x v="4"/>
    <x v="53"/>
    <x v="396"/>
    <m/>
    <m/>
    <m/>
    <m/>
    <n v="45000"/>
    <n v="75000"/>
    <n v="-45000"/>
    <n v="1"/>
    <n v="18"/>
    <x v="1"/>
    <x v="0"/>
  </r>
  <r>
    <n v="643"/>
    <x v="21"/>
    <x v="0"/>
    <x v="5"/>
    <n v="1"/>
    <x v="10"/>
    <x v="27"/>
    <x v="414"/>
    <m/>
    <m/>
    <m/>
    <m/>
    <n v="9500"/>
    <n v="19000"/>
    <n v="-9500"/>
    <n v="1"/>
    <n v="18"/>
    <x v="1"/>
    <x v="0"/>
  </r>
  <r>
    <n v="644"/>
    <x v="21"/>
    <x v="0"/>
    <x v="5"/>
    <n v="1"/>
    <x v="63"/>
    <x v="56"/>
    <x v="415"/>
    <m/>
    <m/>
    <m/>
    <m/>
    <n v="10000"/>
    <n v="19000"/>
    <n v="-10000"/>
    <n v="1"/>
    <n v="18"/>
    <x v="1"/>
    <x v="0"/>
  </r>
  <r>
    <n v="645"/>
    <x v="21"/>
    <x v="0"/>
    <x v="5"/>
    <n v="2"/>
    <x v="1"/>
    <x v="4"/>
    <x v="416"/>
    <m/>
    <m/>
    <m/>
    <m/>
    <n v="13500"/>
    <n v="24000"/>
    <n v="-27000"/>
    <n v="2"/>
    <n v="18"/>
    <x v="1"/>
    <x v="0"/>
  </r>
  <r>
    <n v="646"/>
    <x v="21"/>
    <x v="0"/>
    <x v="5"/>
    <n v="1"/>
    <x v="4"/>
    <x v="57"/>
    <x v="417"/>
    <m/>
    <m/>
    <m/>
    <m/>
    <n v="35000"/>
    <n v="55000"/>
    <n v="-35000"/>
    <n v="1"/>
    <n v="18"/>
    <x v="1"/>
    <x v="0"/>
  </r>
  <r>
    <n v="647"/>
    <x v="21"/>
    <x v="1"/>
    <x v="8"/>
    <n v="1"/>
    <x v="2"/>
    <x v="1"/>
    <x v="210"/>
    <m/>
    <m/>
    <m/>
    <m/>
    <n v="3500"/>
    <n v="10000"/>
    <n v="6500"/>
    <n v="-1"/>
    <n v="18"/>
    <x v="1"/>
    <x v="0"/>
  </r>
  <r>
    <n v="648"/>
    <x v="21"/>
    <x v="1"/>
    <x v="8"/>
    <n v="1"/>
    <x v="0"/>
    <x v="0"/>
    <x v="0"/>
    <s v="V8"/>
    <s v="Rojo"/>
    <s v="Caja"/>
    <s v="Datos"/>
    <n v="4500"/>
    <n v="8000"/>
    <n v="3500"/>
    <n v="-1"/>
    <n v="18"/>
    <x v="1"/>
    <x v="0"/>
  </r>
  <r>
    <n v="649"/>
    <x v="21"/>
    <x v="1"/>
    <x v="8"/>
    <n v="1"/>
    <x v="11"/>
    <x v="19"/>
    <x v="82"/>
    <m/>
    <m/>
    <m/>
    <m/>
    <n v="14000"/>
    <n v="22000"/>
    <n v="8000"/>
    <n v="-1"/>
    <n v="18"/>
    <x v="1"/>
    <x v="0"/>
  </r>
  <r>
    <n v="650"/>
    <x v="21"/>
    <x v="1"/>
    <x v="8"/>
    <n v="1"/>
    <x v="2"/>
    <x v="7"/>
    <x v="23"/>
    <s v="TC"/>
    <s v="Blanco"/>
    <s v="Caja cbl"/>
    <s v="Alambrico"/>
    <n v="10000"/>
    <n v="20000"/>
    <n v="10000"/>
    <n v="-1"/>
    <n v="18"/>
    <x v="1"/>
    <x v="0"/>
  </r>
  <r>
    <n v="651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52"/>
    <x v="21"/>
    <x v="1"/>
    <x v="8"/>
    <n v="1"/>
    <x v="1"/>
    <x v="58"/>
    <x v="120"/>
    <m/>
    <m/>
    <m/>
    <m/>
    <n v="3500"/>
    <n v="8000"/>
    <n v="4500"/>
    <n v="-1"/>
    <n v="18"/>
    <x v="1"/>
    <x v="0"/>
  </r>
  <r>
    <n v="653"/>
    <x v="21"/>
    <x v="1"/>
    <x v="8"/>
    <n v="1"/>
    <x v="40"/>
    <x v="28"/>
    <x v="319"/>
    <m/>
    <m/>
    <m/>
    <m/>
    <n v="3500"/>
    <n v="10000"/>
    <n v="6500"/>
    <n v="-1"/>
    <n v="18"/>
    <x v="1"/>
    <x v="0"/>
  </r>
  <r>
    <n v="654"/>
    <x v="21"/>
    <x v="1"/>
    <x v="8"/>
    <n v="1"/>
    <x v="29"/>
    <x v="32"/>
    <x v="201"/>
    <m/>
    <m/>
    <m/>
    <m/>
    <n v="2805"/>
    <n v="3000"/>
    <n v="195"/>
    <n v="-1"/>
    <n v="18"/>
    <x v="1"/>
    <x v="0"/>
  </r>
  <r>
    <n v="655"/>
    <x v="21"/>
    <x v="1"/>
    <x v="10"/>
    <n v="1"/>
    <x v="35"/>
    <x v="36"/>
    <x v="228"/>
    <m/>
    <m/>
    <m/>
    <m/>
    <n v="9500"/>
    <n v="15000"/>
    <n v="5500"/>
    <n v="-1"/>
    <n v="18"/>
    <x v="1"/>
    <x v="0"/>
  </r>
  <r>
    <n v="656"/>
    <x v="22"/>
    <x v="1"/>
    <x v="8"/>
    <n v="1"/>
    <x v="29"/>
    <x v="32"/>
    <x v="201"/>
    <m/>
    <m/>
    <m/>
    <m/>
    <n v="935"/>
    <n v="1000"/>
    <n v="65"/>
    <n v="-1"/>
    <n v="19"/>
    <x v="1"/>
    <x v="0"/>
  </r>
  <r>
    <n v="657"/>
    <x v="22"/>
    <x v="1"/>
    <x v="8"/>
    <n v="1"/>
    <x v="29"/>
    <x v="34"/>
    <x v="371"/>
    <m/>
    <m/>
    <m/>
    <m/>
    <n v="3735"/>
    <n v="4000"/>
    <n v="265"/>
    <n v="-1"/>
    <n v="19"/>
    <x v="1"/>
    <x v="0"/>
  </r>
  <r>
    <n v="658"/>
    <x v="22"/>
    <x v="1"/>
    <x v="8"/>
    <n v="1"/>
    <x v="23"/>
    <x v="6"/>
    <x v="122"/>
    <m/>
    <m/>
    <m/>
    <m/>
    <n v="3000"/>
    <n v="10000"/>
    <n v="7000"/>
    <n v="-1"/>
    <n v="19"/>
    <x v="1"/>
    <x v="0"/>
  </r>
  <r>
    <n v="659"/>
    <x v="22"/>
    <x v="1"/>
    <x v="8"/>
    <n v="1"/>
    <x v="29"/>
    <x v="32"/>
    <x v="340"/>
    <m/>
    <m/>
    <m/>
    <m/>
    <n v="1870"/>
    <n v="2000"/>
    <n v="130"/>
    <n v="-1"/>
    <n v="19"/>
    <x v="1"/>
    <x v="0"/>
  </r>
  <r>
    <n v="660"/>
    <x v="22"/>
    <x v="1"/>
    <x v="8"/>
    <n v="1"/>
    <x v="4"/>
    <x v="4"/>
    <x v="215"/>
    <s v="Container"/>
    <m/>
    <m/>
    <m/>
    <n v="20000"/>
    <n v="30000"/>
    <n v="10000"/>
    <n v="-1"/>
    <n v="19"/>
    <x v="1"/>
    <x v="0"/>
  </r>
  <r>
    <n v="661"/>
    <x v="22"/>
    <x v="1"/>
    <x v="8"/>
    <n v="1"/>
    <x v="11"/>
    <x v="20"/>
    <x v="85"/>
    <m/>
    <m/>
    <m/>
    <m/>
    <n v="58000"/>
    <n v="89000"/>
    <n v="31000"/>
    <n v="-1"/>
    <n v="19"/>
    <x v="1"/>
    <x v="0"/>
  </r>
  <r>
    <n v="662"/>
    <x v="22"/>
    <x v="1"/>
    <x v="8"/>
    <n v="1"/>
    <x v="22"/>
    <x v="6"/>
    <x v="205"/>
    <m/>
    <m/>
    <m/>
    <m/>
    <n v="25000"/>
    <n v="35000"/>
    <n v="10000"/>
    <n v="-1"/>
    <n v="19"/>
    <x v="1"/>
    <x v="0"/>
  </r>
  <r>
    <n v="663"/>
    <x v="22"/>
    <x v="1"/>
    <x v="8"/>
    <n v="1"/>
    <x v="57"/>
    <x v="2"/>
    <x v="348"/>
    <m/>
    <m/>
    <m/>
    <m/>
    <n v="700"/>
    <n v="4000"/>
    <n v="3300"/>
    <n v="-1"/>
    <n v="19"/>
    <x v="1"/>
    <x v="0"/>
  </r>
  <r>
    <n v="664"/>
    <x v="22"/>
    <x v="1"/>
    <x v="8"/>
    <n v="1"/>
    <x v="33"/>
    <x v="1"/>
    <x v="418"/>
    <m/>
    <m/>
    <m/>
    <m/>
    <n v="0"/>
    <n v="5000"/>
    <n v="5000"/>
    <n v="-1"/>
    <n v="19"/>
    <x v="1"/>
    <x v="0"/>
  </r>
  <r>
    <n v="665"/>
    <x v="22"/>
    <x v="1"/>
    <x v="8"/>
    <n v="1"/>
    <x v="2"/>
    <x v="1"/>
    <x v="4"/>
    <s v="TC"/>
    <s v="Blanco"/>
    <s v="Caja"/>
    <s v="Carga Rapida"/>
    <n v="9500"/>
    <n v="25000"/>
    <n v="15500"/>
    <n v="-1"/>
    <n v="19"/>
    <x v="1"/>
    <x v="0"/>
  </r>
  <r>
    <n v="666"/>
    <x v="22"/>
    <x v="1"/>
    <x v="8"/>
    <n v="1"/>
    <x v="29"/>
    <x v="32"/>
    <x v="201"/>
    <m/>
    <m/>
    <m/>
    <m/>
    <n v="18692"/>
    <n v="20000"/>
    <n v="1308"/>
    <n v="-1"/>
    <n v="19"/>
    <x v="1"/>
    <x v="0"/>
  </r>
  <r>
    <n v="667"/>
    <x v="22"/>
    <x v="1"/>
    <x v="8"/>
    <n v="1"/>
    <x v="29"/>
    <x v="32"/>
    <x v="340"/>
    <m/>
    <m/>
    <m/>
    <m/>
    <n v="4675"/>
    <n v="5000"/>
    <n v="325"/>
    <n v="-1"/>
    <n v="19"/>
    <x v="1"/>
    <x v="0"/>
  </r>
  <r>
    <n v="668"/>
    <x v="22"/>
    <x v="1"/>
    <x v="8"/>
    <n v="1"/>
    <x v="29"/>
    <x v="32"/>
    <x v="201"/>
    <m/>
    <m/>
    <m/>
    <m/>
    <n v="5610"/>
    <n v="6000"/>
    <n v="390"/>
    <n v="-1"/>
    <n v="19"/>
    <x v="1"/>
    <x v="0"/>
  </r>
  <r>
    <n v="669"/>
    <x v="22"/>
    <x v="1"/>
    <x v="8"/>
    <n v="1"/>
    <x v="27"/>
    <x v="1"/>
    <x v="175"/>
    <m/>
    <m/>
    <m/>
    <m/>
    <n v="1100"/>
    <n v="7500"/>
    <n v="6400"/>
    <n v="-1"/>
    <n v="19"/>
    <x v="1"/>
    <x v="0"/>
  </r>
  <r>
    <n v="670"/>
    <x v="22"/>
    <x v="1"/>
    <x v="8"/>
    <n v="1"/>
    <x v="4"/>
    <x v="57"/>
    <x v="417"/>
    <m/>
    <m/>
    <m/>
    <m/>
    <n v="35000"/>
    <n v="52000"/>
    <n v="17000"/>
    <n v="-1"/>
    <n v="19"/>
    <x v="1"/>
    <x v="0"/>
  </r>
  <r>
    <n v="671"/>
    <x v="22"/>
    <x v="1"/>
    <x v="8"/>
    <n v="1"/>
    <x v="29"/>
    <x v="32"/>
    <x v="201"/>
    <m/>
    <m/>
    <m/>
    <m/>
    <n v="2805"/>
    <n v="3000"/>
    <n v="195"/>
    <n v="-1"/>
    <n v="19"/>
    <x v="1"/>
    <x v="0"/>
  </r>
  <r>
    <n v="672"/>
    <x v="22"/>
    <x v="1"/>
    <x v="8"/>
    <n v="1"/>
    <x v="29"/>
    <x v="59"/>
    <x v="419"/>
    <m/>
    <m/>
    <m/>
    <m/>
    <n v="2350"/>
    <n v="2500"/>
    <n v="150"/>
    <n v="-1"/>
    <n v="19"/>
    <x v="1"/>
    <x v="0"/>
  </r>
  <r>
    <n v="673"/>
    <x v="22"/>
    <x v="1"/>
    <x v="8"/>
    <n v="1"/>
    <x v="1"/>
    <x v="27"/>
    <x v="129"/>
    <m/>
    <m/>
    <m/>
    <m/>
    <n v="7000"/>
    <n v="15000"/>
    <n v="8000"/>
    <n v="-1"/>
    <n v="19"/>
    <x v="1"/>
    <x v="0"/>
  </r>
  <r>
    <n v="674"/>
    <x v="23"/>
    <x v="1"/>
    <x v="8"/>
    <n v="1"/>
    <x v="2"/>
    <x v="1"/>
    <x v="3"/>
    <s v="V8"/>
    <s v="Blanco"/>
    <s v="Caja"/>
    <s v="Alambrico"/>
    <n v="6500"/>
    <n v="15000"/>
    <n v="8500"/>
    <n v="-1"/>
    <n v="20"/>
    <x v="1"/>
    <x v="0"/>
  </r>
  <r>
    <n v="675"/>
    <x v="23"/>
    <x v="1"/>
    <x v="8"/>
    <n v="1"/>
    <x v="29"/>
    <x v="37"/>
    <x v="233"/>
    <m/>
    <m/>
    <m/>
    <m/>
    <n v="14020"/>
    <n v="15000"/>
    <n v="980"/>
    <n v="-1"/>
    <n v="20"/>
    <x v="1"/>
    <x v="0"/>
  </r>
  <r>
    <n v="676"/>
    <x v="23"/>
    <x v="1"/>
    <x v="8"/>
    <n v="1"/>
    <x v="30"/>
    <x v="1"/>
    <x v="267"/>
    <m/>
    <m/>
    <m/>
    <m/>
    <n v="1000"/>
    <n v="10000"/>
    <n v="9000"/>
    <n v="-1"/>
    <n v="20"/>
    <x v="1"/>
    <x v="0"/>
  </r>
  <r>
    <n v="677"/>
    <x v="23"/>
    <x v="1"/>
    <x v="8"/>
    <n v="1"/>
    <x v="30"/>
    <x v="28"/>
    <x v="391"/>
    <m/>
    <m/>
    <m/>
    <m/>
    <n v="1000"/>
    <n v="10000"/>
    <n v="9000"/>
    <n v="-1"/>
    <n v="20"/>
    <x v="1"/>
    <x v="0"/>
  </r>
  <r>
    <n v="678"/>
    <x v="23"/>
    <x v="1"/>
    <x v="8"/>
    <n v="1"/>
    <x v="29"/>
    <x v="32"/>
    <x v="340"/>
    <m/>
    <m/>
    <m/>
    <m/>
    <n v="2805"/>
    <n v="3000"/>
    <n v="195"/>
    <n v="-1"/>
    <n v="20"/>
    <x v="1"/>
    <x v="0"/>
  </r>
  <r>
    <n v="679"/>
    <x v="23"/>
    <x v="1"/>
    <x v="8"/>
    <n v="1"/>
    <x v="0"/>
    <x v="6"/>
    <x v="66"/>
    <s v="Plug"/>
    <m/>
    <m/>
    <m/>
    <n v="3000"/>
    <n v="6000"/>
    <n v="3000"/>
    <n v="-1"/>
    <n v="20"/>
    <x v="1"/>
    <x v="0"/>
  </r>
  <r>
    <n v="680"/>
    <x v="23"/>
    <x v="1"/>
    <x v="8"/>
    <n v="1"/>
    <x v="0"/>
    <x v="6"/>
    <x v="73"/>
    <s v="USB"/>
    <m/>
    <m/>
    <m/>
    <n v="2000"/>
    <n v="5000"/>
    <n v="3000"/>
    <n v="-1"/>
    <n v="20"/>
    <x v="1"/>
    <x v="0"/>
  </r>
  <r>
    <n v="681"/>
    <x v="23"/>
    <x v="1"/>
    <x v="8"/>
    <n v="1"/>
    <x v="30"/>
    <x v="28"/>
    <x v="420"/>
    <m/>
    <m/>
    <m/>
    <m/>
    <n v="1000"/>
    <n v="10000"/>
    <n v="9000"/>
    <n v="-1"/>
    <n v="20"/>
    <x v="1"/>
    <x v="0"/>
  </r>
  <r>
    <n v="682"/>
    <x v="23"/>
    <x v="1"/>
    <x v="8"/>
    <n v="1"/>
    <x v="4"/>
    <x v="4"/>
    <x v="215"/>
    <m/>
    <m/>
    <m/>
    <m/>
    <n v="20000"/>
    <n v="30000"/>
    <n v="10000"/>
    <n v="-1"/>
    <n v="20"/>
    <x v="1"/>
    <x v="0"/>
  </r>
  <r>
    <n v="683"/>
    <x v="23"/>
    <x v="1"/>
    <x v="8"/>
    <n v="1"/>
    <x v="33"/>
    <x v="6"/>
    <x v="421"/>
    <m/>
    <m/>
    <m/>
    <m/>
    <n v="0"/>
    <n v="10000"/>
    <n v="10000"/>
    <n v="-1"/>
    <n v="20"/>
    <x v="1"/>
    <x v="0"/>
  </r>
  <r>
    <n v="684"/>
    <x v="23"/>
    <x v="1"/>
    <x v="8"/>
    <n v="1"/>
    <x v="37"/>
    <x v="37"/>
    <x v="336"/>
    <m/>
    <m/>
    <m/>
    <m/>
    <n v="1000"/>
    <n v="3000"/>
    <n v="2000"/>
    <n v="-1"/>
    <n v="20"/>
    <x v="1"/>
    <x v="0"/>
  </r>
  <r>
    <n v="685"/>
    <x v="23"/>
    <x v="1"/>
    <x v="8"/>
    <n v="1"/>
    <x v="1"/>
    <x v="1"/>
    <x v="2"/>
    <m/>
    <m/>
    <m/>
    <m/>
    <n v="3500"/>
    <n v="10000"/>
    <n v="6500"/>
    <n v="-1"/>
    <n v="20"/>
    <x v="1"/>
    <x v="0"/>
  </r>
  <r>
    <n v="686"/>
    <x v="23"/>
    <x v="1"/>
    <x v="8"/>
    <n v="1"/>
    <x v="29"/>
    <x v="37"/>
    <x v="233"/>
    <m/>
    <m/>
    <m/>
    <m/>
    <n v="5610"/>
    <n v="6000"/>
    <n v="390"/>
    <n v="-1"/>
    <n v="20"/>
    <x v="1"/>
    <x v="0"/>
  </r>
  <r>
    <n v="687"/>
    <x v="23"/>
    <x v="1"/>
    <x v="8"/>
    <n v="1"/>
    <x v="2"/>
    <x v="7"/>
    <x v="23"/>
    <s v="TC"/>
    <s v="Blanco"/>
    <s v="Caja cbl"/>
    <s v="Alambrico"/>
    <n v="10000"/>
    <n v="20000"/>
    <n v="10000"/>
    <n v="-1"/>
    <n v="20"/>
    <x v="1"/>
    <x v="0"/>
  </r>
  <r>
    <n v="688"/>
    <x v="23"/>
    <x v="1"/>
    <x v="8"/>
    <n v="1"/>
    <x v="42"/>
    <x v="32"/>
    <x v="422"/>
    <m/>
    <m/>
    <m/>
    <m/>
    <n v="28843"/>
    <n v="31000"/>
    <n v="2157"/>
    <n v="-1"/>
    <n v="20"/>
    <x v="1"/>
    <x v="0"/>
  </r>
  <r>
    <n v="689"/>
    <x v="23"/>
    <x v="1"/>
    <x v="8"/>
    <n v="1"/>
    <x v="0"/>
    <x v="0"/>
    <x v="0"/>
    <s v="V8"/>
    <s v="Rojo"/>
    <s v="Caja"/>
    <s v="Datos"/>
    <n v="4500"/>
    <n v="10000"/>
    <n v="5500"/>
    <n v="-1"/>
    <n v="20"/>
    <x v="1"/>
    <x v="0"/>
  </r>
  <r>
    <n v="690"/>
    <x v="23"/>
    <x v="1"/>
    <x v="21"/>
    <n v="1"/>
    <x v="30"/>
    <x v="28"/>
    <x v="297"/>
    <m/>
    <m/>
    <m/>
    <m/>
    <n v="1000"/>
    <n v="10000"/>
    <n v="9000"/>
    <n v="-1"/>
    <n v="20"/>
    <x v="1"/>
    <x v="0"/>
  </r>
  <r>
    <n v="691"/>
    <x v="23"/>
    <x v="1"/>
    <x v="21"/>
    <n v="1"/>
    <x v="29"/>
    <x v="60"/>
    <x v="423"/>
    <m/>
    <m/>
    <m/>
    <m/>
    <n v="4675"/>
    <n v="5000"/>
    <n v="325"/>
    <n v="-1"/>
    <n v="20"/>
    <x v="1"/>
    <x v="0"/>
  </r>
  <r>
    <n v="692"/>
    <x v="23"/>
    <x v="1"/>
    <x v="8"/>
    <n v="1"/>
    <x v="1"/>
    <x v="27"/>
    <x v="129"/>
    <m/>
    <m/>
    <m/>
    <m/>
    <n v="7000"/>
    <n v="15000"/>
    <n v="8000"/>
    <n v="-1"/>
    <n v="20"/>
    <x v="1"/>
    <x v="0"/>
  </r>
  <r>
    <n v="693"/>
    <x v="23"/>
    <x v="1"/>
    <x v="8"/>
    <n v="1"/>
    <x v="33"/>
    <x v="1"/>
    <x v="424"/>
    <m/>
    <m/>
    <m/>
    <m/>
    <n v="0"/>
    <n v="2000"/>
    <n v="2000"/>
    <n v="-1"/>
    <n v="20"/>
    <x v="1"/>
    <x v="0"/>
  </r>
  <r>
    <n v="694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695"/>
    <x v="24"/>
    <x v="1"/>
    <x v="48"/>
    <n v="1"/>
    <x v="60"/>
    <x v="6"/>
    <x v="405"/>
    <s v="Bluethoot"/>
    <s v="Rosa"/>
    <m/>
    <m/>
    <n v="65000"/>
    <n v="75000"/>
    <n v="10000"/>
    <n v="-1"/>
    <n v="21"/>
    <x v="1"/>
    <x v="0"/>
  </r>
  <r>
    <n v="696"/>
    <x v="24"/>
    <x v="1"/>
    <x v="48"/>
    <n v="1"/>
    <x v="60"/>
    <x v="6"/>
    <x v="413"/>
    <s v="Bluethoot"/>
    <s v="Negro"/>
    <m/>
    <m/>
    <n v="65000"/>
    <n v="75000"/>
    <n v="10000"/>
    <n v="-1"/>
    <n v="21"/>
    <x v="1"/>
    <x v="0"/>
  </r>
  <r>
    <n v="697"/>
    <x v="24"/>
    <x v="1"/>
    <x v="49"/>
    <n v="1"/>
    <x v="29"/>
    <x v="37"/>
    <x v="233"/>
    <m/>
    <m/>
    <m/>
    <m/>
    <n v="14020"/>
    <n v="15000"/>
    <n v="980"/>
    <n v="-1"/>
    <n v="21"/>
    <x v="1"/>
    <x v="0"/>
  </r>
  <r>
    <n v="698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699"/>
    <x v="24"/>
    <x v="1"/>
    <x v="8"/>
    <n v="1"/>
    <x v="27"/>
    <x v="28"/>
    <x v="425"/>
    <m/>
    <m/>
    <m/>
    <m/>
    <n v="1100"/>
    <n v="10000"/>
    <n v="8900"/>
    <n v="-1"/>
    <n v="21"/>
    <x v="1"/>
    <x v="0"/>
  </r>
  <r>
    <n v="700"/>
    <x v="24"/>
    <x v="1"/>
    <x v="8"/>
    <n v="1"/>
    <x v="22"/>
    <x v="25"/>
    <x v="109"/>
    <m/>
    <m/>
    <m/>
    <m/>
    <n v="14000"/>
    <n v="23000"/>
    <n v="9000"/>
    <n v="-1"/>
    <n v="21"/>
    <x v="1"/>
    <x v="0"/>
  </r>
  <r>
    <n v="701"/>
    <x v="24"/>
    <x v="1"/>
    <x v="8"/>
    <n v="1"/>
    <x v="31"/>
    <x v="33"/>
    <x v="208"/>
    <m/>
    <m/>
    <m/>
    <m/>
    <n v="16000"/>
    <n v="27000"/>
    <n v="11000"/>
    <n v="-1"/>
    <n v="21"/>
    <x v="1"/>
    <x v="0"/>
  </r>
  <r>
    <n v="702"/>
    <x v="24"/>
    <x v="1"/>
    <x v="8"/>
    <n v="1"/>
    <x v="26"/>
    <x v="1"/>
    <x v="175"/>
    <m/>
    <m/>
    <m/>
    <m/>
    <n v="13000"/>
    <n v="20000"/>
    <n v="7000"/>
    <n v="-1"/>
    <n v="21"/>
    <x v="1"/>
    <x v="0"/>
  </r>
  <r>
    <n v="703"/>
    <x v="24"/>
    <x v="1"/>
    <x v="8"/>
    <n v="1"/>
    <x v="26"/>
    <x v="2"/>
    <x v="348"/>
    <m/>
    <m/>
    <m/>
    <m/>
    <n v="10000"/>
    <n v="18000"/>
    <n v="8000"/>
    <n v="-1"/>
    <n v="21"/>
    <x v="1"/>
    <x v="0"/>
  </r>
  <r>
    <n v="704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705"/>
    <x v="24"/>
    <x v="1"/>
    <x v="8"/>
    <n v="1"/>
    <x v="29"/>
    <x v="32"/>
    <x v="340"/>
    <m/>
    <m/>
    <m/>
    <m/>
    <n v="4675"/>
    <n v="5000"/>
    <n v="325"/>
    <n v="-1"/>
    <n v="21"/>
    <x v="1"/>
    <x v="0"/>
  </r>
  <r>
    <n v="706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707"/>
    <x v="24"/>
    <x v="1"/>
    <x v="8"/>
    <n v="1"/>
    <x v="27"/>
    <x v="28"/>
    <x v="146"/>
    <m/>
    <m/>
    <m/>
    <m/>
    <n v="1000"/>
    <n v="10000"/>
    <n v="9000"/>
    <n v="-1"/>
    <n v="21"/>
    <x v="1"/>
    <x v="0"/>
  </r>
  <r>
    <n v="708"/>
    <x v="24"/>
    <x v="1"/>
    <x v="8"/>
    <n v="1"/>
    <x v="21"/>
    <x v="6"/>
    <x v="98"/>
    <m/>
    <m/>
    <m/>
    <m/>
    <n v="45000"/>
    <n v="75000"/>
    <n v="30000"/>
    <n v="-1"/>
    <n v="21"/>
    <x v="1"/>
    <x v="0"/>
  </r>
  <r>
    <n v="709"/>
    <x v="24"/>
    <x v="1"/>
    <x v="8"/>
    <n v="1"/>
    <x v="1"/>
    <x v="27"/>
    <x v="129"/>
    <m/>
    <m/>
    <m/>
    <m/>
    <n v="7000"/>
    <n v="15000"/>
    <n v="8000"/>
    <n v="-1"/>
    <n v="21"/>
    <x v="1"/>
    <x v="0"/>
  </r>
  <r>
    <n v="710"/>
    <x v="24"/>
    <x v="1"/>
    <x v="8"/>
    <n v="1"/>
    <x v="33"/>
    <x v="28"/>
    <x v="426"/>
    <m/>
    <m/>
    <m/>
    <m/>
    <n v="0"/>
    <n v="10000"/>
    <n v="10000"/>
    <n v="-1"/>
    <n v="21"/>
    <x v="1"/>
    <x v="0"/>
  </r>
  <r>
    <n v="711"/>
    <x v="24"/>
    <x v="1"/>
    <x v="8"/>
    <n v="1"/>
    <x v="33"/>
    <x v="28"/>
    <x v="402"/>
    <m/>
    <m/>
    <m/>
    <m/>
    <n v="0"/>
    <n v="15000"/>
    <n v="15000"/>
    <n v="-1"/>
    <n v="21"/>
    <x v="1"/>
    <x v="0"/>
  </r>
  <r>
    <n v="712"/>
    <x v="24"/>
    <x v="1"/>
    <x v="8"/>
    <n v="1"/>
    <x v="4"/>
    <x v="28"/>
    <x v="350"/>
    <m/>
    <m/>
    <m/>
    <m/>
    <n v="50000"/>
    <n v="80000"/>
    <n v="30000"/>
    <n v="-1"/>
    <n v="21"/>
    <x v="1"/>
    <x v="0"/>
  </r>
  <r>
    <n v="713"/>
    <x v="24"/>
    <x v="1"/>
    <x v="8"/>
    <n v="1"/>
    <x v="22"/>
    <x v="6"/>
    <x v="205"/>
    <m/>
    <m/>
    <m/>
    <m/>
    <n v="25000"/>
    <n v="39000"/>
    <n v="14000"/>
    <n v="-1"/>
    <n v="21"/>
    <x v="1"/>
    <x v="0"/>
  </r>
  <r>
    <n v="714"/>
    <x v="24"/>
    <x v="1"/>
    <x v="8"/>
    <n v="1"/>
    <x v="37"/>
    <x v="37"/>
    <x v="336"/>
    <m/>
    <m/>
    <m/>
    <m/>
    <n v="1000"/>
    <n v="3000"/>
    <n v="2000"/>
    <n v="-1"/>
    <n v="21"/>
    <x v="1"/>
    <x v="0"/>
  </r>
  <r>
    <n v="715"/>
    <x v="24"/>
    <x v="1"/>
    <x v="8"/>
    <n v="1"/>
    <x v="29"/>
    <x v="37"/>
    <x v="233"/>
    <m/>
    <m/>
    <m/>
    <m/>
    <n v="14020"/>
    <n v="15000"/>
    <n v="980"/>
    <n v="-1"/>
    <n v="21"/>
    <x v="1"/>
    <x v="0"/>
  </r>
  <r>
    <n v="716"/>
    <x v="24"/>
    <x v="2"/>
    <x v="50"/>
    <n v="1"/>
    <x v="33"/>
    <x v="29"/>
    <x v="427"/>
    <m/>
    <m/>
    <m/>
    <m/>
    <n v="83000"/>
    <n v="165000"/>
    <n v="-83000"/>
    <n v="1"/>
    <n v="21"/>
    <x v="1"/>
    <x v="0"/>
  </r>
  <r>
    <n v="717"/>
    <x v="24"/>
    <x v="1"/>
    <x v="8"/>
    <n v="1"/>
    <x v="33"/>
    <x v="29"/>
    <x v="428"/>
    <m/>
    <m/>
    <m/>
    <m/>
    <n v="83000"/>
    <n v="165000"/>
    <n v="82000"/>
    <n v="-1"/>
    <n v="21"/>
    <x v="1"/>
    <x v="0"/>
  </r>
  <r>
    <n v="718"/>
    <x v="24"/>
    <x v="1"/>
    <x v="8"/>
    <n v="1"/>
    <x v="29"/>
    <x v="32"/>
    <x v="201"/>
    <m/>
    <m/>
    <m/>
    <m/>
    <n v="2805"/>
    <n v="3000"/>
    <n v="195"/>
    <n v="-1"/>
    <n v="21"/>
    <x v="1"/>
    <x v="0"/>
  </r>
  <r>
    <n v="719"/>
    <x v="24"/>
    <x v="1"/>
    <x v="8"/>
    <n v="1"/>
    <x v="29"/>
    <x v="32"/>
    <x v="201"/>
    <m/>
    <m/>
    <m/>
    <m/>
    <n v="935"/>
    <n v="1000"/>
    <n v="65"/>
    <n v="-1"/>
    <n v="21"/>
    <x v="1"/>
    <x v="0"/>
  </r>
  <r>
    <n v="720"/>
    <x v="25"/>
    <x v="1"/>
    <x v="8"/>
    <n v="1"/>
    <x v="4"/>
    <x v="4"/>
    <x v="429"/>
    <m/>
    <m/>
    <m/>
    <m/>
    <n v="18000"/>
    <n v="29000"/>
    <n v="11000"/>
    <n v="-1"/>
    <n v="22"/>
    <x v="1"/>
    <x v="0"/>
  </r>
  <r>
    <n v="721"/>
    <x v="25"/>
    <x v="1"/>
    <x v="8"/>
    <n v="1"/>
    <x v="4"/>
    <x v="4"/>
    <x v="429"/>
    <m/>
    <m/>
    <m/>
    <m/>
    <n v="18000"/>
    <n v="30000"/>
    <n v="12000"/>
    <n v="-1"/>
    <n v="22"/>
    <x v="1"/>
    <x v="0"/>
  </r>
  <r>
    <n v="722"/>
    <x v="25"/>
    <x v="1"/>
    <x v="8"/>
    <n v="1"/>
    <x v="29"/>
    <x v="34"/>
    <x v="214"/>
    <m/>
    <m/>
    <m/>
    <m/>
    <n v="2805"/>
    <n v="3000"/>
    <n v="195"/>
    <n v="-1"/>
    <n v="22"/>
    <x v="1"/>
    <x v="0"/>
  </r>
  <r>
    <n v="723"/>
    <x v="25"/>
    <x v="1"/>
    <x v="8"/>
    <n v="1"/>
    <x v="26"/>
    <x v="28"/>
    <x v="430"/>
    <m/>
    <m/>
    <m/>
    <m/>
    <n v="11500"/>
    <n v="25000"/>
    <n v="13500"/>
    <n v="-1"/>
    <n v="22"/>
    <x v="1"/>
    <x v="0"/>
  </r>
  <r>
    <n v="724"/>
    <x v="25"/>
    <x v="1"/>
    <x v="8"/>
    <n v="1"/>
    <x v="0"/>
    <x v="0"/>
    <x v="1"/>
    <s v="TC"/>
    <s v="Rojo"/>
    <s v="Caja"/>
    <s v="Datos"/>
    <n v="4500"/>
    <n v="10000"/>
    <n v="5500"/>
    <n v="-1"/>
    <n v="22"/>
    <x v="1"/>
    <x v="0"/>
  </r>
  <r>
    <n v="725"/>
    <x v="25"/>
    <x v="1"/>
    <x v="8"/>
    <n v="1"/>
    <x v="27"/>
    <x v="1"/>
    <x v="431"/>
    <m/>
    <m/>
    <m/>
    <m/>
    <n v="1100"/>
    <n v="10000"/>
    <n v="8900"/>
    <n v="-1"/>
    <n v="22"/>
    <x v="1"/>
    <x v="0"/>
  </r>
  <r>
    <n v="726"/>
    <x v="25"/>
    <x v="1"/>
    <x v="8"/>
    <n v="1"/>
    <x v="26"/>
    <x v="1"/>
    <x v="175"/>
    <m/>
    <m/>
    <m/>
    <m/>
    <n v="13000"/>
    <n v="22000"/>
    <n v="9000"/>
    <n v="-1"/>
    <n v="22"/>
    <x v="1"/>
    <x v="0"/>
  </r>
  <r>
    <n v="727"/>
    <x v="25"/>
    <x v="1"/>
    <x v="8"/>
    <n v="1"/>
    <x v="29"/>
    <x v="32"/>
    <x v="201"/>
    <m/>
    <m/>
    <m/>
    <m/>
    <n v="6545"/>
    <n v="7000"/>
    <n v="455"/>
    <n v="-1"/>
    <n v="22"/>
    <x v="1"/>
    <x v="0"/>
  </r>
  <r>
    <n v="728"/>
    <x v="25"/>
    <x v="1"/>
    <x v="8"/>
    <n v="1"/>
    <x v="52"/>
    <x v="32"/>
    <x v="341"/>
    <m/>
    <m/>
    <m/>
    <m/>
    <n v="0"/>
    <n v="600"/>
    <n v="600"/>
    <n v="-1"/>
    <n v="22"/>
    <x v="1"/>
    <x v="0"/>
  </r>
  <r>
    <n v="729"/>
    <x v="25"/>
    <x v="1"/>
    <x v="8"/>
    <n v="1"/>
    <x v="37"/>
    <x v="32"/>
    <x v="300"/>
    <m/>
    <m/>
    <m/>
    <m/>
    <n v="1000"/>
    <n v="3000"/>
    <n v="2000"/>
    <n v="-1"/>
    <n v="22"/>
    <x v="1"/>
    <x v="0"/>
  </r>
  <r>
    <n v="730"/>
    <x v="26"/>
    <x v="1"/>
    <x v="34"/>
    <n v="1"/>
    <x v="33"/>
    <x v="1"/>
    <x v="432"/>
    <m/>
    <m/>
    <m/>
    <m/>
    <n v="0"/>
    <n v="15000"/>
    <n v="15000"/>
    <n v="-1"/>
    <n v="23"/>
    <x v="1"/>
    <x v="0"/>
  </r>
  <r>
    <n v="731"/>
    <x v="26"/>
    <x v="1"/>
    <x v="34"/>
    <n v="1"/>
    <x v="33"/>
    <x v="2"/>
    <x v="433"/>
    <m/>
    <m/>
    <m/>
    <m/>
    <n v="0"/>
    <n v="20000"/>
    <n v="20000"/>
    <n v="-1"/>
    <n v="23"/>
    <x v="1"/>
    <x v="0"/>
  </r>
  <r>
    <n v="732"/>
    <x v="26"/>
    <x v="1"/>
    <x v="8"/>
    <n v="1"/>
    <x v="30"/>
    <x v="28"/>
    <x v="133"/>
    <m/>
    <m/>
    <m/>
    <m/>
    <n v="1000"/>
    <n v="10000"/>
    <n v="9000"/>
    <n v="-1"/>
    <n v="23"/>
    <x v="1"/>
    <x v="0"/>
  </r>
  <r>
    <n v="733"/>
    <x v="26"/>
    <x v="1"/>
    <x v="8"/>
    <n v="1"/>
    <x v="29"/>
    <x v="60"/>
    <x v="434"/>
    <m/>
    <m/>
    <m/>
    <m/>
    <n v="2805"/>
    <n v="3000"/>
    <n v="195"/>
    <n v="-1"/>
    <n v="23"/>
    <x v="1"/>
    <x v="0"/>
  </r>
  <r>
    <n v="734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35"/>
    <x v="26"/>
    <x v="0"/>
    <x v="51"/>
    <n v="1"/>
    <x v="4"/>
    <x v="10"/>
    <x v="435"/>
    <m/>
    <m/>
    <m/>
    <m/>
    <n v="45000"/>
    <n v="65000"/>
    <n v="-45000"/>
    <n v="1"/>
    <n v="23"/>
    <x v="1"/>
    <x v="0"/>
  </r>
  <r>
    <n v="736"/>
    <x v="26"/>
    <x v="0"/>
    <x v="51"/>
    <n v="2"/>
    <x v="4"/>
    <x v="1"/>
    <x v="436"/>
    <m/>
    <m/>
    <m/>
    <m/>
    <n v="22000"/>
    <n v="45000"/>
    <n v="-44000"/>
    <n v="2"/>
    <n v="23"/>
    <x v="1"/>
    <x v="0"/>
  </r>
  <r>
    <n v="737"/>
    <x v="26"/>
    <x v="0"/>
    <x v="51"/>
    <n v="3"/>
    <x v="26"/>
    <x v="28"/>
    <x v="430"/>
    <m/>
    <m/>
    <m/>
    <m/>
    <n v="11500"/>
    <n v="22000"/>
    <n v="-34500"/>
    <n v="3"/>
    <n v="23"/>
    <x v="1"/>
    <x v="0"/>
  </r>
  <r>
    <n v="738"/>
    <x v="26"/>
    <x v="0"/>
    <x v="51"/>
    <n v="2"/>
    <x v="26"/>
    <x v="28"/>
    <x v="150"/>
    <m/>
    <m/>
    <m/>
    <m/>
    <n v="9000"/>
    <n v="20000"/>
    <n v="-18000"/>
    <n v="2"/>
    <n v="23"/>
    <x v="1"/>
    <x v="0"/>
  </r>
  <r>
    <n v="739"/>
    <x v="26"/>
    <x v="0"/>
    <x v="51"/>
    <n v="4"/>
    <x v="26"/>
    <x v="28"/>
    <x v="237"/>
    <m/>
    <m/>
    <m/>
    <m/>
    <n v="10000"/>
    <n v="20000"/>
    <n v="-40000"/>
    <n v="4"/>
    <n v="23"/>
    <x v="1"/>
    <x v="0"/>
  </r>
  <r>
    <n v="740"/>
    <x v="26"/>
    <x v="0"/>
    <x v="51"/>
    <n v="2"/>
    <x v="62"/>
    <x v="6"/>
    <x v="437"/>
    <m/>
    <m/>
    <m/>
    <m/>
    <n v="13000"/>
    <n v="22000"/>
    <n v="-26000"/>
    <n v="2"/>
    <n v="23"/>
    <x v="1"/>
    <x v="0"/>
  </r>
  <r>
    <n v="741"/>
    <x v="26"/>
    <x v="0"/>
    <x v="51"/>
    <n v="2"/>
    <x v="2"/>
    <x v="29"/>
    <x v="438"/>
    <m/>
    <m/>
    <m/>
    <m/>
    <n v="8500"/>
    <n v="18000"/>
    <n v="-17000"/>
    <n v="2"/>
    <n v="23"/>
    <x v="1"/>
    <x v="0"/>
  </r>
  <r>
    <n v="742"/>
    <x v="26"/>
    <x v="0"/>
    <x v="51"/>
    <n v="2"/>
    <x v="2"/>
    <x v="29"/>
    <x v="439"/>
    <m/>
    <m/>
    <m/>
    <m/>
    <n v="8500"/>
    <n v="18000"/>
    <n v="-17000"/>
    <n v="2"/>
    <n v="23"/>
    <x v="1"/>
    <x v="0"/>
  </r>
  <r>
    <n v="743"/>
    <x v="26"/>
    <x v="0"/>
    <x v="0"/>
    <n v="4"/>
    <x v="0"/>
    <x v="0"/>
    <x v="328"/>
    <m/>
    <m/>
    <m/>
    <m/>
    <n v="4700"/>
    <n v="10000"/>
    <n v="-18800"/>
    <n v="4"/>
    <n v="23"/>
    <x v="1"/>
    <x v="0"/>
  </r>
  <r>
    <n v="744"/>
    <x v="26"/>
    <x v="0"/>
    <x v="0"/>
    <n v="3"/>
    <x v="0"/>
    <x v="0"/>
    <x v="440"/>
    <m/>
    <m/>
    <m/>
    <m/>
    <n v="4800"/>
    <n v="10000"/>
    <n v="-14400"/>
    <n v="3"/>
    <n v="23"/>
    <x v="1"/>
    <x v="0"/>
  </r>
  <r>
    <n v="745"/>
    <x v="26"/>
    <x v="0"/>
    <x v="0"/>
    <n v="5"/>
    <x v="27"/>
    <x v="1"/>
    <x v="204"/>
    <m/>
    <m/>
    <m/>
    <m/>
    <n v="1100"/>
    <n v="10000"/>
    <n v="-5500"/>
    <n v="5"/>
    <n v="23"/>
    <x v="1"/>
    <x v="0"/>
  </r>
  <r>
    <n v="746"/>
    <x v="26"/>
    <x v="0"/>
    <x v="0"/>
    <n v="2"/>
    <x v="2"/>
    <x v="1"/>
    <x v="210"/>
    <s v="V8"/>
    <s v="Blanco"/>
    <s v="Bolsa"/>
    <s v="Alambrico"/>
    <n v="3000"/>
    <n v="8000"/>
    <n v="-6000"/>
    <n v="2"/>
    <n v="23"/>
    <x v="1"/>
    <x v="0"/>
  </r>
  <r>
    <n v="747"/>
    <x v="26"/>
    <x v="0"/>
    <x v="0"/>
    <n v="10"/>
    <x v="37"/>
    <x v="60"/>
    <x v="441"/>
    <m/>
    <m/>
    <m/>
    <m/>
    <n v="400"/>
    <n v="3000"/>
    <n v="-4000"/>
    <n v="10"/>
    <n v="23"/>
    <x v="1"/>
    <x v="0"/>
  </r>
  <r>
    <n v="748"/>
    <x v="26"/>
    <x v="0"/>
    <x v="5"/>
    <n v="1"/>
    <x v="60"/>
    <x v="6"/>
    <x v="413"/>
    <s v="Bluethoot"/>
    <s v="Negro"/>
    <m/>
    <m/>
    <n v="65000"/>
    <n v="99000"/>
    <n v="-65000"/>
    <n v="1"/>
    <n v="23"/>
    <x v="1"/>
    <x v="0"/>
  </r>
  <r>
    <n v="749"/>
    <x v="26"/>
    <x v="0"/>
    <x v="5"/>
    <n v="1"/>
    <x v="60"/>
    <x v="6"/>
    <x v="405"/>
    <s v="Bluethoot"/>
    <s v="Rosa"/>
    <m/>
    <m/>
    <n v="65000"/>
    <n v="99000"/>
    <n v="-65000"/>
    <n v="1"/>
    <n v="23"/>
    <x v="1"/>
    <x v="0"/>
  </r>
  <r>
    <n v="750"/>
    <x v="26"/>
    <x v="0"/>
    <x v="5"/>
    <n v="1"/>
    <x v="60"/>
    <x v="6"/>
    <x v="442"/>
    <s v="Bluethoot"/>
    <s v="Azul"/>
    <m/>
    <m/>
    <n v="65000"/>
    <n v="99000"/>
    <n v="-65000"/>
    <n v="1"/>
    <n v="23"/>
    <x v="1"/>
    <x v="0"/>
  </r>
  <r>
    <n v="751"/>
    <x v="26"/>
    <x v="0"/>
    <x v="5"/>
    <n v="2"/>
    <x v="0"/>
    <x v="1"/>
    <x v="443"/>
    <m/>
    <m/>
    <m/>
    <m/>
    <n v="5000"/>
    <n v="12000"/>
    <n v="-10000"/>
    <n v="2"/>
    <n v="23"/>
    <x v="1"/>
    <x v="0"/>
  </r>
  <r>
    <n v="752"/>
    <x v="26"/>
    <x v="0"/>
    <x v="5"/>
    <n v="1"/>
    <x v="64"/>
    <x v="61"/>
    <x v="444"/>
    <m/>
    <m/>
    <m/>
    <m/>
    <n v="9000"/>
    <n v="15000"/>
    <n v="-9000"/>
    <n v="1"/>
    <n v="23"/>
    <x v="1"/>
    <x v="0"/>
  </r>
  <r>
    <n v="753"/>
    <x v="26"/>
    <x v="0"/>
    <x v="5"/>
    <n v="1"/>
    <x v="64"/>
    <x v="35"/>
    <x v="445"/>
    <m/>
    <m/>
    <m/>
    <m/>
    <n v="9000"/>
    <n v="15000"/>
    <n v="-9000"/>
    <n v="1"/>
    <n v="23"/>
    <x v="1"/>
    <x v="0"/>
  </r>
  <r>
    <n v="754"/>
    <x v="26"/>
    <x v="0"/>
    <x v="5"/>
    <n v="1"/>
    <x v="4"/>
    <x v="57"/>
    <x v="417"/>
    <m/>
    <m/>
    <m/>
    <m/>
    <n v="35000"/>
    <n v="59000"/>
    <n v="-35000"/>
    <n v="1"/>
    <n v="23"/>
    <x v="1"/>
    <x v="0"/>
  </r>
  <r>
    <n v="755"/>
    <x v="26"/>
    <x v="0"/>
    <x v="5"/>
    <n v="1"/>
    <x v="4"/>
    <x v="28"/>
    <x v="446"/>
    <m/>
    <m/>
    <m/>
    <m/>
    <n v="40000"/>
    <n v="60000"/>
    <n v="-40000"/>
    <n v="1"/>
    <n v="23"/>
    <x v="1"/>
    <x v="0"/>
  </r>
  <r>
    <n v="756"/>
    <x v="26"/>
    <x v="0"/>
    <x v="5"/>
    <n v="1"/>
    <x v="4"/>
    <x v="28"/>
    <x v="350"/>
    <m/>
    <m/>
    <m/>
    <m/>
    <n v="50000"/>
    <n v="80000"/>
    <n v="-50000"/>
    <n v="1"/>
    <n v="23"/>
    <x v="1"/>
    <x v="0"/>
  </r>
  <r>
    <n v="757"/>
    <x v="26"/>
    <x v="0"/>
    <x v="5"/>
    <n v="5"/>
    <x v="1"/>
    <x v="27"/>
    <x v="129"/>
    <m/>
    <m/>
    <m/>
    <m/>
    <n v="7000"/>
    <n v="15000"/>
    <n v="-35000"/>
    <n v="5"/>
    <n v="23"/>
    <x v="1"/>
    <x v="0"/>
  </r>
  <r>
    <n v="758"/>
    <x v="26"/>
    <x v="0"/>
    <x v="5"/>
    <n v="3"/>
    <x v="65"/>
    <x v="6"/>
    <x v="447"/>
    <m/>
    <m/>
    <m/>
    <m/>
    <n v="3500"/>
    <n v="10000"/>
    <n v="-10500"/>
    <n v="3"/>
    <n v="23"/>
    <x v="1"/>
    <x v="0"/>
  </r>
  <r>
    <n v="759"/>
    <x v="26"/>
    <x v="0"/>
    <x v="5"/>
    <n v="3"/>
    <x v="26"/>
    <x v="35"/>
    <x v="445"/>
    <m/>
    <m/>
    <m/>
    <m/>
    <n v="13000"/>
    <n v="24000"/>
    <n v="-39000"/>
    <n v="3"/>
    <n v="23"/>
    <x v="1"/>
    <x v="0"/>
  </r>
  <r>
    <n v="760"/>
    <x v="26"/>
    <x v="0"/>
    <x v="5"/>
    <n v="2"/>
    <x v="2"/>
    <x v="1"/>
    <x v="448"/>
    <m/>
    <m/>
    <m/>
    <m/>
    <n v="17000"/>
    <n v="39000"/>
    <n v="-34000"/>
    <n v="2"/>
    <n v="23"/>
    <x v="1"/>
    <x v="0"/>
  </r>
  <r>
    <n v="761"/>
    <x v="26"/>
    <x v="0"/>
    <x v="5"/>
    <n v="3"/>
    <x v="27"/>
    <x v="28"/>
    <x v="449"/>
    <m/>
    <m/>
    <m/>
    <m/>
    <n v="2000"/>
    <n v="10000"/>
    <n v="-6000"/>
    <n v="3"/>
    <n v="23"/>
    <x v="1"/>
    <x v="0"/>
  </r>
  <r>
    <n v="762"/>
    <x v="26"/>
    <x v="0"/>
    <x v="5"/>
    <n v="2"/>
    <x v="2"/>
    <x v="6"/>
    <x v="409"/>
    <m/>
    <m/>
    <m/>
    <m/>
    <n v="7500"/>
    <n v="15000"/>
    <n v="-15000"/>
    <n v="2"/>
    <n v="23"/>
    <x v="1"/>
    <x v="0"/>
  </r>
  <r>
    <n v="763"/>
    <x v="26"/>
    <x v="0"/>
    <x v="5"/>
    <n v="10"/>
    <x v="30"/>
    <x v="2"/>
    <x v="165"/>
    <m/>
    <m/>
    <m/>
    <m/>
    <n v="1000"/>
    <n v="10000"/>
    <n v="-10000"/>
    <n v="10"/>
    <n v="23"/>
    <x v="1"/>
    <x v="0"/>
  </r>
  <r>
    <n v="764"/>
    <x v="26"/>
    <x v="0"/>
    <x v="5"/>
    <n v="1"/>
    <x v="4"/>
    <x v="62"/>
    <x v="450"/>
    <m/>
    <m/>
    <m/>
    <m/>
    <n v="40000"/>
    <n v="60000"/>
    <n v="-40000"/>
    <n v="1"/>
    <n v="23"/>
    <x v="1"/>
    <x v="0"/>
  </r>
  <r>
    <n v="765"/>
    <x v="26"/>
    <x v="0"/>
    <x v="4"/>
    <n v="1"/>
    <x v="21"/>
    <x v="6"/>
    <x v="98"/>
    <m/>
    <m/>
    <m/>
    <m/>
    <n v="45000"/>
    <n v="75000"/>
    <n v="-45000"/>
    <n v="1"/>
    <n v="23"/>
    <x v="1"/>
    <x v="0"/>
  </r>
  <r>
    <n v="766"/>
    <x v="26"/>
    <x v="0"/>
    <x v="4"/>
    <n v="4"/>
    <x v="4"/>
    <x v="4"/>
    <x v="215"/>
    <m/>
    <m/>
    <m/>
    <m/>
    <n v="18000"/>
    <n v="30000"/>
    <n v="-72000"/>
    <n v="4"/>
    <n v="23"/>
    <x v="1"/>
    <x v="0"/>
  </r>
  <r>
    <n v="767"/>
    <x v="26"/>
    <x v="0"/>
    <x v="3"/>
    <n v="2"/>
    <x v="22"/>
    <x v="6"/>
    <x v="451"/>
    <m/>
    <m/>
    <m/>
    <m/>
    <n v="26000"/>
    <n v="39000"/>
    <n v="-52000"/>
    <n v="2"/>
    <n v="23"/>
    <x v="1"/>
    <x v="0"/>
  </r>
  <r>
    <n v="768"/>
    <x v="26"/>
    <x v="0"/>
    <x v="52"/>
    <n v="1"/>
    <x v="51"/>
    <x v="28"/>
    <x v="315"/>
    <s v="imei 864334068467560"/>
    <m/>
    <m/>
    <m/>
    <n v="379000"/>
    <n v="440000"/>
    <n v="-379000"/>
    <n v="1"/>
    <n v="23"/>
    <x v="1"/>
    <x v="0"/>
  </r>
  <r>
    <n v="769"/>
    <x v="26"/>
    <x v="1"/>
    <x v="8"/>
    <n v="1"/>
    <x v="0"/>
    <x v="6"/>
    <x v="42"/>
    <s v="Plug 3.5"/>
    <s v="Negro"/>
    <s v="Bolsa"/>
    <s v="Alambrico"/>
    <n v="1500"/>
    <n v="7000"/>
    <n v="5500"/>
    <n v="-1"/>
    <n v="23"/>
    <x v="1"/>
    <x v="0"/>
  </r>
  <r>
    <n v="770"/>
    <x v="26"/>
    <x v="1"/>
    <x v="8"/>
    <n v="1"/>
    <x v="8"/>
    <x v="51"/>
    <x v="387"/>
    <m/>
    <m/>
    <m/>
    <m/>
    <n v="39000"/>
    <n v="55000"/>
    <n v="16000"/>
    <n v="-1"/>
    <n v="23"/>
    <x v="1"/>
    <x v="0"/>
  </r>
  <r>
    <n v="771"/>
    <x v="26"/>
    <x v="1"/>
    <x v="8"/>
    <n v="1"/>
    <x v="27"/>
    <x v="28"/>
    <x v="391"/>
    <m/>
    <m/>
    <m/>
    <m/>
    <n v="1100"/>
    <n v="10000"/>
    <n v="8900"/>
    <n v="-1"/>
    <n v="23"/>
    <x v="1"/>
    <x v="0"/>
  </r>
  <r>
    <n v="772"/>
    <x v="26"/>
    <x v="1"/>
    <x v="8"/>
    <n v="1"/>
    <x v="26"/>
    <x v="28"/>
    <x v="150"/>
    <m/>
    <m/>
    <m/>
    <m/>
    <n v="9000"/>
    <n v="20000"/>
    <n v="11000"/>
    <n v="-1"/>
    <n v="23"/>
    <x v="1"/>
    <x v="0"/>
  </r>
  <r>
    <n v="773"/>
    <x v="26"/>
    <x v="1"/>
    <x v="53"/>
    <n v="1"/>
    <x v="51"/>
    <x v="2"/>
    <x v="167"/>
    <s v="el mio"/>
    <m/>
    <m/>
    <m/>
    <n v="0"/>
    <n v="50000"/>
    <n v="50000"/>
    <n v="-1"/>
    <n v="23"/>
    <x v="1"/>
    <x v="0"/>
  </r>
  <r>
    <n v="774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5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6"/>
    <x v="26"/>
    <x v="1"/>
    <x v="8"/>
    <n v="1"/>
    <x v="29"/>
    <x v="32"/>
    <x v="201"/>
    <m/>
    <m/>
    <m/>
    <m/>
    <n v="6545"/>
    <n v="7000"/>
    <n v="455"/>
    <n v="-1"/>
    <n v="23"/>
    <x v="1"/>
    <x v="0"/>
  </r>
  <r>
    <n v="777"/>
    <x v="26"/>
    <x v="1"/>
    <x v="8"/>
    <n v="1"/>
    <x v="33"/>
    <x v="63"/>
    <x v="452"/>
    <m/>
    <m/>
    <m/>
    <m/>
    <n v="0"/>
    <n v="5000"/>
    <n v="5000"/>
    <n v="-1"/>
    <n v="23"/>
    <x v="1"/>
    <x v="0"/>
  </r>
  <r>
    <n v="778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79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0"/>
    <x v="26"/>
    <x v="1"/>
    <x v="8"/>
    <n v="1"/>
    <x v="29"/>
    <x v="34"/>
    <x v="371"/>
    <m/>
    <m/>
    <m/>
    <m/>
    <n v="4675"/>
    <n v="5000"/>
    <n v="325"/>
    <n v="-1"/>
    <n v="23"/>
    <x v="1"/>
    <x v="0"/>
  </r>
  <r>
    <n v="781"/>
    <x v="26"/>
    <x v="1"/>
    <x v="8"/>
    <n v="1"/>
    <x v="4"/>
    <x v="62"/>
    <x v="450"/>
    <m/>
    <m/>
    <m/>
    <m/>
    <n v="40000"/>
    <n v="60000"/>
    <n v="20000"/>
    <n v="-1"/>
    <n v="23"/>
    <x v="1"/>
    <x v="0"/>
  </r>
  <r>
    <n v="782"/>
    <x v="26"/>
    <x v="1"/>
    <x v="8"/>
    <n v="1"/>
    <x v="29"/>
    <x v="32"/>
    <x v="201"/>
    <m/>
    <m/>
    <m/>
    <m/>
    <n v="935"/>
    <n v="1000"/>
    <n v="65"/>
    <n v="-1"/>
    <n v="23"/>
    <x v="1"/>
    <x v="0"/>
  </r>
  <r>
    <n v="783"/>
    <x v="26"/>
    <x v="1"/>
    <x v="8"/>
    <n v="1"/>
    <x v="37"/>
    <x v="50"/>
    <x v="392"/>
    <m/>
    <m/>
    <m/>
    <m/>
    <n v="1000"/>
    <n v="3000"/>
    <n v="2000"/>
    <n v="-1"/>
    <n v="23"/>
    <x v="1"/>
    <x v="0"/>
  </r>
  <r>
    <n v="784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5"/>
    <x v="26"/>
    <x v="1"/>
    <x v="8"/>
    <n v="1"/>
    <x v="10"/>
    <x v="6"/>
    <x v="33"/>
    <s v="Chupa"/>
    <s v="Negro"/>
    <s v="Caja"/>
    <s v="2Piezas"/>
    <n v="8000"/>
    <n v="15000"/>
    <n v="7000"/>
    <n v="-1"/>
    <n v="23"/>
    <x v="1"/>
    <x v="0"/>
  </r>
  <r>
    <n v="786"/>
    <x v="26"/>
    <x v="1"/>
    <x v="8"/>
    <n v="1"/>
    <x v="0"/>
    <x v="0"/>
    <x v="440"/>
    <m/>
    <m/>
    <m/>
    <m/>
    <n v="4800"/>
    <n v="10000"/>
    <n v="5200"/>
    <n v="-1"/>
    <n v="23"/>
    <x v="1"/>
    <x v="0"/>
  </r>
  <r>
    <n v="787"/>
    <x v="26"/>
    <x v="1"/>
    <x v="8"/>
    <n v="1"/>
    <x v="27"/>
    <x v="1"/>
    <x v="173"/>
    <m/>
    <m/>
    <m/>
    <m/>
    <n v="1100"/>
    <n v="10000"/>
    <n v="8900"/>
    <n v="-1"/>
    <n v="23"/>
    <x v="1"/>
    <x v="0"/>
  </r>
  <r>
    <n v="788"/>
    <x v="26"/>
    <x v="1"/>
    <x v="8"/>
    <n v="1"/>
    <x v="20"/>
    <x v="6"/>
    <x v="95"/>
    <m/>
    <m/>
    <m/>
    <m/>
    <n v="7000"/>
    <n v="15000"/>
    <n v="8000"/>
    <n v="-1"/>
    <n v="23"/>
    <x v="1"/>
    <x v="0"/>
  </r>
  <r>
    <n v="789"/>
    <x v="26"/>
    <x v="1"/>
    <x v="8"/>
    <n v="1"/>
    <x v="23"/>
    <x v="6"/>
    <x v="122"/>
    <m/>
    <m/>
    <m/>
    <m/>
    <n v="3000"/>
    <n v="10000"/>
    <n v="7000"/>
    <n v="-1"/>
    <n v="23"/>
    <x v="1"/>
    <x v="0"/>
  </r>
  <r>
    <n v="790"/>
    <x v="27"/>
    <x v="1"/>
    <x v="8"/>
    <n v="1"/>
    <x v="26"/>
    <x v="29"/>
    <x v="212"/>
    <m/>
    <m/>
    <m/>
    <m/>
    <n v="11000"/>
    <n v="24000"/>
    <n v="13000"/>
    <n v="-1"/>
    <n v="24"/>
    <x v="1"/>
    <x v="0"/>
  </r>
  <r>
    <n v="791"/>
    <x v="27"/>
    <x v="1"/>
    <x v="8"/>
    <n v="1"/>
    <x v="27"/>
    <x v="29"/>
    <x v="212"/>
    <m/>
    <m/>
    <m/>
    <m/>
    <n v="1100"/>
    <n v="10000"/>
    <n v="8900"/>
    <n v="-1"/>
    <n v="24"/>
    <x v="1"/>
    <x v="0"/>
  </r>
  <r>
    <n v="792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793"/>
    <x v="27"/>
    <x v="1"/>
    <x v="8"/>
    <n v="1"/>
    <x v="29"/>
    <x v="32"/>
    <x v="340"/>
    <m/>
    <m/>
    <m/>
    <m/>
    <n v="1870"/>
    <n v="2000"/>
    <n v="130"/>
    <n v="-1"/>
    <n v="24"/>
    <x v="1"/>
    <x v="0"/>
  </r>
  <r>
    <n v="794"/>
    <x v="27"/>
    <x v="2"/>
    <x v="54"/>
    <n v="1"/>
    <x v="47"/>
    <x v="6"/>
    <x v="321"/>
    <m/>
    <m/>
    <m/>
    <m/>
    <n v="10000"/>
    <n v="12000"/>
    <n v="-10000"/>
    <n v="1"/>
    <n v="24"/>
    <x v="1"/>
    <x v="0"/>
  </r>
  <r>
    <n v="795"/>
    <x v="27"/>
    <x v="1"/>
    <x v="8"/>
    <n v="1"/>
    <x v="8"/>
    <x v="24"/>
    <x v="203"/>
    <m/>
    <m/>
    <m/>
    <m/>
    <n v="35000"/>
    <n v="55000"/>
    <n v="20000"/>
    <n v="-1"/>
    <n v="24"/>
    <x v="1"/>
    <x v="0"/>
  </r>
  <r>
    <n v="796"/>
    <x v="27"/>
    <x v="1"/>
    <x v="8"/>
    <n v="1"/>
    <x v="0"/>
    <x v="6"/>
    <x v="42"/>
    <s v="Plug 3.5"/>
    <s v="Negro"/>
    <s v="Bolsa"/>
    <s v="Alambrico"/>
    <n v="1500"/>
    <n v="8000"/>
    <n v="6500"/>
    <n v="-1"/>
    <n v="24"/>
    <x v="1"/>
    <x v="0"/>
  </r>
  <r>
    <n v="797"/>
    <x v="27"/>
    <x v="1"/>
    <x v="55"/>
    <n v="1"/>
    <x v="4"/>
    <x v="53"/>
    <x v="396"/>
    <m/>
    <m/>
    <m/>
    <m/>
    <n v="45000"/>
    <n v="70000"/>
    <n v="25000"/>
    <n v="-1"/>
    <n v="24"/>
    <x v="1"/>
    <x v="0"/>
  </r>
  <r>
    <n v="798"/>
    <x v="27"/>
    <x v="1"/>
    <x v="8"/>
    <n v="1"/>
    <x v="0"/>
    <x v="6"/>
    <x v="43"/>
    <s v="Plug 3.5"/>
    <s v="Colores"/>
    <s v="Bolsa"/>
    <s v="Alambrico"/>
    <n v="1000"/>
    <n v="6000"/>
    <n v="5000"/>
    <n v="-1"/>
    <n v="24"/>
    <x v="1"/>
    <x v="0"/>
  </r>
  <r>
    <n v="799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0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1"/>
    <x v="27"/>
    <x v="1"/>
    <x v="8"/>
    <n v="1"/>
    <x v="0"/>
    <x v="0"/>
    <x v="328"/>
    <m/>
    <m/>
    <m/>
    <m/>
    <n v="4700"/>
    <n v="10000"/>
    <n v="5300"/>
    <n v="-1"/>
    <n v="24"/>
    <x v="1"/>
    <x v="0"/>
  </r>
  <r>
    <n v="802"/>
    <x v="27"/>
    <x v="1"/>
    <x v="8"/>
    <n v="1"/>
    <x v="2"/>
    <x v="18"/>
    <x v="80"/>
    <s v="Contactos"/>
    <m/>
    <m/>
    <m/>
    <n v="2500"/>
    <n v="5000"/>
    <n v="2500"/>
    <n v="-1"/>
    <n v="24"/>
    <x v="1"/>
    <x v="0"/>
  </r>
  <r>
    <n v="803"/>
    <x v="27"/>
    <x v="2"/>
    <x v="54"/>
    <n v="1"/>
    <x v="66"/>
    <x v="18"/>
    <x v="321"/>
    <m/>
    <m/>
    <m/>
    <m/>
    <n v="10000"/>
    <n v="12000"/>
    <n v="-10000"/>
    <n v="1"/>
    <n v="24"/>
    <x v="1"/>
    <x v="0"/>
  </r>
  <r>
    <n v="804"/>
    <x v="27"/>
    <x v="2"/>
    <x v="56"/>
    <n v="3"/>
    <x v="67"/>
    <x v="18"/>
    <x v="453"/>
    <m/>
    <m/>
    <m/>
    <m/>
    <n v="16666"/>
    <n v="17000"/>
    <n v="-49998"/>
    <n v="3"/>
    <n v="24"/>
    <x v="1"/>
    <x v="0"/>
  </r>
  <r>
    <n v="805"/>
    <x v="27"/>
    <x v="1"/>
    <x v="57"/>
    <n v="1"/>
    <x v="62"/>
    <x v="56"/>
    <x v="415"/>
    <m/>
    <m/>
    <m/>
    <m/>
    <n v="10000"/>
    <n v="20000"/>
    <n v="10000"/>
    <n v="-1"/>
    <n v="24"/>
    <x v="1"/>
    <x v="0"/>
  </r>
  <r>
    <n v="806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807"/>
    <x v="27"/>
    <x v="1"/>
    <x v="8"/>
    <n v="1"/>
    <x v="26"/>
    <x v="29"/>
    <x v="349"/>
    <m/>
    <m/>
    <m/>
    <m/>
    <n v="10000"/>
    <n v="20000"/>
    <n v="10000"/>
    <n v="-1"/>
    <n v="24"/>
    <x v="1"/>
    <x v="0"/>
  </r>
  <r>
    <n v="808"/>
    <x v="27"/>
    <x v="1"/>
    <x v="8"/>
    <n v="1"/>
    <x v="26"/>
    <x v="28"/>
    <x v="430"/>
    <m/>
    <m/>
    <m/>
    <m/>
    <n v="11500"/>
    <n v="20000"/>
    <n v="8500"/>
    <n v="-1"/>
    <n v="24"/>
    <x v="1"/>
    <x v="0"/>
  </r>
  <r>
    <n v="809"/>
    <x v="27"/>
    <x v="1"/>
    <x v="8"/>
    <n v="1"/>
    <x v="30"/>
    <x v="28"/>
    <x v="454"/>
    <m/>
    <m/>
    <m/>
    <m/>
    <n v="1000"/>
    <n v="10000"/>
    <n v="9000"/>
    <n v="-1"/>
    <n v="24"/>
    <x v="1"/>
    <x v="0"/>
  </r>
  <r>
    <n v="810"/>
    <x v="27"/>
    <x v="1"/>
    <x v="8"/>
    <n v="1"/>
    <x v="29"/>
    <x v="32"/>
    <x v="201"/>
    <m/>
    <m/>
    <m/>
    <m/>
    <n v="5610"/>
    <n v="6000"/>
    <n v="390"/>
    <n v="-1"/>
    <n v="24"/>
    <x v="1"/>
    <x v="0"/>
  </r>
  <r>
    <n v="811"/>
    <x v="28"/>
    <x v="1"/>
    <x v="8"/>
    <n v="1"/>
    <x v="64"/>
    <x v="61"/>
    <x v="444"/>
    <m/>
    <m/>
    <m/>
    <m/>
    <n v="9000"/>
    <n v="22000"/>
    <n v="13000"/>
    <n v="-1"/>
    <n v="25"/>
    <x v="1"/>
    <x v="0"/>
  </r>
  <r>
    <n v="812"/>
    <x v="28"/>
    <x v="1"/>
    <x v="8"/>
    <n v="1"/>
    <x v="2"/>
    <x v="1"/>
    <x v="210"/>
    <m/>
    <m/>
    <m/>
    <m/>
    <n v="3000"/>
    <n v="8000"/>
    <n v="5000"/>
    <n v="-1"/>
    <n v="25"/>
    <x v="1"/>
    <x v="0"/>
  </r>
  <r>
    <n v="813"/>
    <x v="28"/>
    <x v="1"/>
    <x v="8"/>
    <n v="1"/>
    <x v="30"/>
    <x v="1"/>
    <x v="367"/>
    <m/>
    <m/>
    <m/>
    <m/>
    <n v="1000"/>
    <n v="10000"/>
    <n v="9000"/>
    <n v="-1"/>
    <n v="25"/>
    <x v="1"/>
    <x v="0"/>
  </r>
  <r>
    <n v="814"/>
    <x v="28"/>
    <x v="1"/>
    <x v="8"/>
    <n v="1"/>
    <x v="27"/>
    <x v="3"/>
    <x v="455"/>
    <m/>
    <m/>
    <m/>
    <m/>
    <n v="1100"/>
    <n v="10000"/>
    <n v="8900"/>
    <n v="-1"/>
    <n v="25"/>
    <x v="1"/>
    <x v="0"/>
  </r>
  <r>
    <n v="815"/>
    <x v="28"/>
    <x v="1"/>
    <x v="8"/>
    <n v="1"/>
    <x v="27"/>
    <x v="46"/>
    <x v="456"/>
    <m/>
    <m/>
    <m/>
    <m/>
    <n v="1100"/>
    <n v="10000"/>
    <n v="8900"/>
    <n v="-1"/>
    <n v="25"/>
    <x v="1"/>
    <x v="0"/>
  </r>
  <r>
    <n v="816"/>
    <x v="28"/>
    <x v="1"/>
    <x v="8"/>
    <n v="1"/>
    <x v="26"/>
    <x v="46"/>
    <x v="457"/>
    <m/>
    <m/>
    <m/>
    <m/>
    <n v="10000"/>
    <n v="20000"/>
    <n v="10000"/>
    <n v="-1"/>
    <n v="25"/>
    <x v="1"/>
    <x v="0"/>
  </r>
  <r>
    <n v="817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18"/>
    <x v="28"/>
    <x v="1"/>
    <x v="8"/>
    <n v="1"/>
    <x v="2"/>
    <x v="2"/>
    <x v="5"/>
    <s v="V8"/>
    <s v="Blanco"/>
    <s v="Caja"/>
    <s v="Alambrico"/>
    <n v="7500"/>
    <n v="15000"/>
    <n v="7500"/>
    <n v="-1"/>
    <n v="25"/>
    <x v="1"/>
    <x v="0"/>
  </r>
  <r>
    <n v="819"/>
    <x v="28"/>
    <x v="1"/>
    <x v="8"/>
    <n v="1"/>
    <x v="30"/>
    <x v="28"/>
    <x v="317"/>
    <m/>
    <m/>
    <m/>
    <m/>
    <n v="1000"/>
    <n v="10000"/>
    <n v="9000"/>
    <n v="-1"/>
    <n v="25"/>
    <x v="1"/>
    <x v="0"/>
  </r>
  <r>
    <n v="820"/>
    <x v="28"/>
    <x v="1"/>
    <x v="8"/>
    <n v="1"/>
    <x v="0"/>
    <x v="6"/>
    <x v="75"/>
    <s v="USB"/>
    <m/>
    <m/>
    <m/>
    <n v="3500"/>
    <n v="10000"/>
    <n v="6500"/>
    <n v="-1"/>
    <n v="25"/>
    <x v="1"/>
    <x v="0"/>
  </r>
  <r>
    <n v="821"/>
    <x v="28"/>
    <x v="1"/>
    <x v="8"/>
    <n v="1"/>
    <x v="29"/>
    <x v="34"/>
    <x v="214"/>
    <m/>
    <m/>
    <m/>
    <m/>
    <n v="5610"/>
    <n v="6000"/>
    <n v="390"/>
    <n v="-1"/>
    <n v="25"/>
    <x v="1"/>
    <x v="0"/>
  </r>
  <r>
    <n v="822"/>
    <x v="28"/>
    <x v="1"/>
    <x v="8"/>
    <n v="1"/>
    <x v="26"/>
    <x v="1"/>
    <x v="239"/>
    <m/>
    <m/>
    <m/>
    <m/>
    <n v="9500"/>
    <n v="20000"/>
    <n v="10500"/>
    <n v="-1"/>
    <n v="25"/>
    <x v="1"/>
    <x v="0"/>
  </r>
  <r>
    <n v="823"/>
    <x v="28"/>
    <x v="1"/>
    <x v="8"/>
    <n v="1"/>
    <x v="58"/>
    <x v="54"/>
    <x v="398"/>
    <m/>
    <m/>
    <m/>
    <m/>
    <n v="95000"/>
    <n v="125000"/>
    <n v="30000"/>
    <n v="-1"/>
    <n v="25"/>
    <x v="1"/>
    <x v="0"/>
  </r>
  <r>
    <n v="824"/>
    <x v="28"/>
    <x v="1"/>
    <x v="8"/>
    <n v="1"/>
    <x v="4"/>
    <x v="53"/>
    <x v="396"/>
    <m/>
    <m/>
    <m/>
    <m/>
    <n v="45000"/>
    <n v="70000"/>
    <n v="25000"/>
    <n v="-1"/>
    <n v="25"/>
    <x v="1"/>
    <x v="0"/>
  </r>
  <r>
    <n v="825"/>
    <x v="28"/>
    <x v="1"/>
    <x v="8"/>
    <n v="1"/>
    <x v="29"/>
    <x v="32"/>
    <x v="201"/>
    <m/>
    <m/>
    <m/>
    <m/>
    <n v="5610"/>
    <n v="6000"/>
    <n v="390"/>
    <n v="-1"/>
    <n v="25"/>
    <x v="1"/>
    <x v="0"/>
  </r>
  <r>
    <n v="826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7"/>
    <x v="28"/>
    <x v="1"/>
    <x v="8"/>
    <n v="1"/>
    <x v="33"/>
    <x v="29"/>
    <x v="458"/>
    <m/>
    <m/>
    <m/>
    <m/>
    <n v="0"/>
    <n v="2000"/>
    <n v="2000"/>
    <n v="-1"/>
    <n v="25"/>
    <x v="1"/>
    <x v="0"/>
  </r>
  <r>
    <n v="828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9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30"/>
    <x v="28"/>
    <x v="1"/>
    <x v="8"/>
    <n v="1"/>
    <x v="29"/>
    <x v="32"/>
    <x v="340"/>
    <m/>
    <m/>
    <m/>
    <m/>
    <n v="4675"/>
    <n v="5000"/>
    <n v="325"/>
    <n v="-1"/>
    <n v="25"/>
    <x v="1"/>
    <x v="0"/>
  </r>
  <r>
    <n v="831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32"/>
    <x v="29"/>
    <x v="1"/>
    <x v="58"/>
    <n v="1"/>
    <x v="26"/>
    <x v="28"/>
    <x v="237"/>
    <m/>
    <m/>
    <m/>
    <m/>
    <n v="10000"/>
    <n v="20000"/>
    <n v="10000"/>
    <n v="-1"/>
    <n v="26"/>
    <x v="1"/>
    <x v="0"/>
  </r>
  <r>
    <n v="833"/>
    <x v="29"/>
    <x v="1"/>
    <x v="58"/>
    <n v="1"/>
    <x v="30"/>
    <x v="28"/>
    <x v="237"/>
    <m/>
    <m/>
    <m/>
    <m/>
    <n v="1000"/>
    <n v="10000"/>
    <n v="9000"/>
    <n v="-1"/>
    <n v="26"/>
    <x v="1"/>
    <x v="0"/>
  </r>
  <r>
    <n v="834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35"/>
    <x v="29"/>
    <x v="0"/>
    <x v="59"/>
    <n v="1"/>
    <x v="6"/>
    <x v="64"/>
    <x v="459"/>
    <m/>
    <m/>
    <m/>
    <m/>
    <n v="25000"/>
    <n v="50000"/>
    <n v="-25000"/>
    <n v="1"/>
    <n v="26"/>
    <x v="1"/>
    <x v="0"/>
  </r>
  <r>
    <n v="836"/>
    <x v="29"/>
    <x v="0"/>
    <x v="59"/>
    <n v="1"/>
    <x v="9"/>
    <x v="65"/>
    <x v="460"/>
    <m/>
    <m/>
    <m/>
    <m/>
    <n v="30000"/>
    <n v="55000"/>
    <n v="-30000"/>
    <n v="1"/>
    <n v="26"/>
    <x v="1"/>
    <x v="0"/>
  </r>
  <r>
    <n v="837"/>
    <x v="29"/>
    <x v="0"/>
    <x v="59"/>
    <n v="1"/>
    <x v="68"/>
    <x v="6"/>
    <x v="461"/>
    <m/>
    <m/>
    <m/>
    <m/>
    <n v="11000"/>
    <n v="19000"/>
    <n v="-11000"/>
    <n v="1"/>
    <n v="26"/>
    <x v="1"/>
    <x v="0"/>
  </r>
  <r>
    <n v="838"/>
    <x v="29"/>
    <x v="0"/>
    <x v="59"/>
    <n v="5"/>
    <x v="69"/>
    <x v="12"/>
    <x v="462"/>
    <m/>
    <m/>
    <m/>
    <m/>
    <n v="800"/>
    <n v="3000"/>
    <n v="-4000"/>
    <n v="5"/>
    <n v="26"/>
    <x v="1"/>
    <x v="0"/>
  </r>
  <r>
    <n v="839"/>
    <x v="29"/>
    <x v="0"/>
    <x v="59"/>
    <n v="5"/>
    <x v="69"/>
    <x v="12"/>
    <x v="463"/>
    <m/>
    <m/>
    <m/>
    <m/>
    <n v="800"/>
    <n v="3000"/>
    <n v="-4000"/>
    <n v="5"/>
    <n v="26"/>
    <x v="1"/>
    <x v="0"/>
  </r>
  <r>
    <n v="840"/>
    <x v="29"/>
    <x v="0"/>
    <x v="59"/>
    <n v="5"/>
    <x v="70"/>
    <x v="12"/>
    <x v="464"/>
    <m/>
    <m/>
    <m/>
    <m/>
    <n v="900"/>
    <n v="3000"/>
    <n v="-4500"/>
    <n v="5"/>
    <n v="26"/>
    <x v="1"/>
    <x v="0"/>
  </r>
  <r>
    <n v="841"/>
    <x v="29"/>
    <x v="0"/>
    <x v="59"/>
    <n v="5"/>
    <x v="70"/>
    <x v="12"/>
    <x v="465"/>
    <m/>
    <m/>
    <m/>
    <m/>
    <n v="900"/>
    <n v="3000"/>
    <n v="-4500"/>
    <n v="5"/>
    <n v="26"/>
    <x v="1"/>
    <x v="0"/>
  </r>
  <r>
    <n v="842"/>
    <x v="29"/>
    <x v="0"/>
    <x v="59"/>
    <n v="1"/>
    <x v="0"/>
    <x v="26"/>
    <x v="466"/>
    <m/>
    <m/>
    <m/>
    <m/>
    <n v="5000"/>
    <n v="14000"/>
    <n v="-5000"/>
    <n v="1"/>
    <n v="26"/>
    <x v="1"/>
    <x v="0"/>
  </r>
  <r>
    <n v="843"/>
    <x v="28"/>
    <x v="0"/>
    <x v="51"/>
    <n v="1"/>
    <x v="60"/>
    <x v="6"/>
    <x v="467"/>
    <s v="Bluethoot"/>
    <s v="Negro"/>
    <m/>
    <m/>
    <n v="105000"/>
    <n v="150000"/>
    <n v="-105000"/>
    <n v="1"/>
    <n v="25"/>
    <x v="1"/>
    <x v="0"/>
  </r>
  <r>
    <n v="844"/>
    <x v="28"/>
    <x v="0"/>
    <x v="51"/>
    <n v="1"/>
    <x v="60"/>
    <x v="6"/>
    <x v="468"/>
    <s v="Bluethoot"/>
    <s v="Rosa"/>
    <m/>
    <m/>
    <n v="105000"/>
    <n v="150000"/>
    <n v="-105000"/>
    <n v="1"/>
    <n v="25"/>
    <x v="1"/>
    <x v="0"/>
  </r>
  <r>
    <n v="845"/>
    <x v="28"/>
    <x v="0"/>
    <x v="51"/>
    <n v="1"/>
    <x v="0"/>
    <x v="10"/>
    <x v="469"/>
    <m/>
    <m/>
    <m/>
    <m/>
    <n v="8500"/>
    <n v="19000"/>
    <n v="-8500"/>
    <n v="1"/>
    <n v="25"/>
    <x v="1"/>
    <x v="0"/>
  </r>
  <r>
    <n v="846"/>
    <x v="28"/>
    <x v="0"/>
    <x v="51"/>
    <n v="1"/>
    <x v="0"/>
    <x v="66"/>
    <x v="204"/>
    <m/>
    <m/>
    <m/>
    <m/>
    <n v="10000"/>
    <n v="24000"/>
    <n v="-10000"/>
    <n v="1"/>
    <n v="25"/>
    <x v="1"/>
    <x v="0"/>
  </r>
  <r>
    <n v="847"/>
    <x v="28"/>
    <x v="0"/>
    <x v="51"/>
    <n v="3"/>
    <x v="26"/>
    <x v="1"/>
    <x v="175"/>
    <m/>
    <m/>
    <m/>
    <m/>
    <n v="10000"/>
    <n v="20000"/>
    <n v="-30000"/>
    <n v="3"/>
    <n v="25"/>
    <x v="1"/>
    <x v="0"/>
  </r>
  <r>
    <n v="848"/>
    <x v="28"/>
    <x v="0"/>
    <x v="51"/>
    <n v="3"/>
    <x v="26"/>
    <x v="1"/>
    <x v="470"/>
    <m/>
    <m/>
    <m/>
    <m/>
    <n v="11000"/>
    <n v="22000"/>
    <n v="-33000"/>
    <n v="3"/>
    <n v="25"/>
    <x v="1"/>
    <x v="0"/>
  </r>
  <r>
    <n v="849"/>
    <x v="28"/>
    <x v="0"/>
    <x v="51"/>
    <n v="3"/>
    <x v="26"/>
    <x v="28"/>
    <x v="471"/>
    <m/>
    <m/>
    <m/>
    <m/>
    <n v="11500"/>
    <n v="24000"/>
    <n v="-34500"/>
    <n v="3"/>
    <n v="25"/>
    <x v="1"/>
    <x v="0"/>
  </r>
  <r>
    <n v="850"/>
    <x v="28"/>
    <x v="0"/>
    <x v="51"/>
    <n v="3"/>
    <x v="26"/>
    <x v="41"/>
    <x v="472"/>
    <m/>
    <m/>
    <m/>
    <m/>
    <n v="10000"/>
    <n v="20000"/>
    <n v="-30000"/>
    <n v="3"/>
    <n v="25"/>
    <x v="1"/>
    <x v="0"/>
  </r>
  <r>
    <n v="851"/>
    <x v="28"/>
    <x v="0"/>
    <x v="5"/>
    <n v="6"/>
    <x v="1"/>
    <x v="27"/>
    <x v="129"/>
    <m/>
    <s v="Negro"/>
    <m/>
    <m/>
    <n v="7000"/>
    <n v="15000"/>
    <n v="-42000"/>
    <n v="6"/>
    <n v="25"/>
    <x v="1"/>
    <x v="0"/>
  </r>
  <r>
    <n v="852"/>
    <x v="28"/>
    <x v="0"/>
    <x v="5"/>
    <n v="1"/>
    <x v="31"/>
    <x v="6"/>
    <x v="473"/>
    <m/>
    <m/>
    <m/>
    <m/>
    <n v="16500"/>
    <n v="29000"/>
    <n v="-16500"/>
    <n v="1"/>
    <n v="25"/>
    <x v="1"/>
    <x v="0"/>
  </r>
  <r>
    <n v="853"/>
    <x v="28"/>
    <x v="0"/>
    <x v="5"/>
    <n v="1"/>
    <x v="60"/>
    <x v="6"/>
    <x v="405"/>
    <s v="Bluethoot"/>
    <s v="Rosa"/>
    <m/>
    <m/>
    <n v="65000"/>
    <n v="99000"/>
    <n v="-65000"/>
    <n v="1"/>
    <n v="25"/>
    <x v="1"/>
    <x v="0"/>
  </r>
  <r>
    <n v="854"/>
    <x v="28"/>
    <x v="0"/>
    <x v="5"/>
    <n v="1"/>
    <x v="4"/>
    <x v="53"/>
    <x v="396"/>
    <m/>
    <m/>
    <m/>
    <m/>
    <n v="45000"/>
    <n v="70000"/>
    <n v="-45000"/>
    <n v="1"/>
    <n v="25"/>
    <x v="1"/>
    <x v="0"/>
  </r>
  <r>
    <n v="855"/>
    <x v="28"/>
    <x v="0"/>
    <x v="5"/>
    <n v="2"/>
    <x v="22"/>
    <x v="6"/>
    <x v="205"/>
    <m/>
    <m/>
    <m/>
    <m/>
    <n v="25000"/>
    <n v="39000"/>
    <n v="-50000"/>
    <n v="2"/>
    <n v="25"/>
    <x v="1"/>
    <x v="0"/>
  </r>
  <r>
    <n v="856"/>
    <x v="28"/>
    <x v="0"/>
    <x v="4"/>
    <n v="3"/>
    <x v="4"/>
    <x v="4"/>
    <x v="215"/>
    <m/>
    <s v="Negro"/>
    <m/>
    <m/>
    <n v="18000"/>
    <n v="30000"/>
    <n v="-54000"/>
    <n v="3"/>
    <n v="25"/>
    <x v="1"/>
    <x v="0"/>
  </r>
  <r>
    <n v="857"/>
    <x v="28"/>
    <x v="0"/>
    <x v="4"/>
    <n v="1"/>
    <x v="8"/>
    <x v="24"/>
    <x v="203"/>
    <m/>
    <s v="Blanco"/>
    <m/>
    <m/>
    <n v="35000"/>
    <n v="60000"/>
    <n v="-35000"/>
    <n v="1"/>
    <n v="25"/>
    <x v="1"/>
    <x v="0"/>
  </r>
  <r>
    <n v="858"/>
    <x v="28"/>
    <x v="0"/>
    <x v="4"/>
    <n v="1"/>
    <x v="8"/>
    <x v="24"/>
    <x v="203"/>
    <m/>
    <s v="Azul"/>
    <m/>
    <m/>
    <n v="35000"/>
    <n v="60000"/>
    <n v="-35000"/>
    <n v="1"/>
    <n v="25"/>
    <x v="1"/>
    <x v="0"/>
  </r>
  <r>
    <n v="859"/>
    <x v="28"/>
    <x v="0"/>
    <x v="4"/>
    <n v="1"/>
    <x v="71"/>
    <x v="67"/>
    <x v="474"/>
    <m/>
    <s v="Azul"/>
    <m/>
    <m/>
    <n v="24000"/>
    <n v="45000"/>
    <n v="-24000"/>
    <n v="1"/>
    <n v="25"/>
    <x v="1"/>
    <x v="0"/>
  </r>
  <r>
    <n v="860"/>
    <x v="28"/>
    <x v="0"/>
    <x v="4"/>
    <n v="1"/>
    <x v="71"/>
    <x v="67"/>
    <x v="474"/>
    <m/>
    <s v="Rojo"/>
    <m/>
    <m/>
    <n v="24000"/>
    <n v="45000"/>
    <n v="-24000"/>
    <n v="1"/>
    <n v="25"/>
    <x v="1"/>
    <x v="0"/>
  </r>
  <r>
    <n v="861"/>
    <x v="28"/>
    <x v="0"/>
    <x v="4"/>
    <n v="1"/>
    <x v="71"/>
    <x v="67"/>
    <x v="475"/>
    <m/>
    <s v="Gris"/>
    <m/>
    <m/>
    <n v="38000"/>
    <n v="69000"/>
    <n v="-38000"/>
    <n v="1"/>
    <n v="25"/>
    <x v="1"/>
    <x v="0"/>
  </r>
  <r>
    <n v="862"/>
    <x v="28"/>
    <x v="0"/>
    <x v="4"/>
    <n v="1"/>
    <x v="4"/>
    <x v="68"/>
    <x v="476"/>
    <m/>
    <m/>
    <m/>
    <m/>
    <n v="50000"/>
    <n v="90000"/>
    <n v="-50000"/>
    <n v="1"/>
    <n v="25"/>
    <x v="1"/>
    <x v="0"/>
  </r>
  <r>
    <n v="863"/>
    <x v="28"/>
    <x v="0"/>
    <x v="27"/>
    <n v="3"/>
    <x v="72"/>
    <x v="6"/>
    <x v="477"/>
    <m/>
    <m/>
    <m/>
    <m/>
    <n v="5000"/>
    <n v="14000"/>
    <n v="-15000"/>
    <n v="3"/>
    <n v="25"/>
    <x v="1"/>
    <x v="0"/>
  </r>
  <r>
    <n v="864"/>
    <x v="28"/>
    <x v="0"/>
    <x v="1"/>
    <n v="2"/>
    <x v="62"/>
    <x v="6"/>
    <x v="478"/>
    <m/>
    <m/>
    <m/>
    <m/>
    <n v="9000"/>
    <n v="22000"/>
    <n v="-18000"/>
    <n v="2"/>
    <n v="25"/>
    <x v="1"/>
    <x v="0"/>
  </r>
  <r>
    <n v="865"/>
    <x v="28"/>
    <x v="0"/>
    <x v="1"/>
    <n v="2"/>
    <x v="62"/>
    <x v="6"/>
    <x v="479"/>
    <m/>
    <m/>
    <m/>
    <m/>
    <n v="4500"/>
    <n v="10000"/>
    <n v="-9000"/>
    <n v="2"/>
    <n v="25"/>
    <x v="1"/>
    <x v="0"/>
  </r>
  <r>
    <n v="866"/>
    <x v="28"/>
    <x v="0"/>
    <x v="1"/>
    <n v="1"/>
    <x v="10"/>
    <x v="6"/>
    <x v="480"/>
    <m/>
    <m/>
    <m/>
    <m/>
    <n v="8000"/>
    <n v="19000"/>
    <n v="-8000"/>
    <n v="1"/>
    <n v="25"/>
    <x v="1"/>
    <x v="0"/>
  </r>
  <r>
    <n v="867"/>
    <x v="28"/>
    <x v="0"/>
    <x v="1"/>
    <n v="1"/>
    <x v="38"/>
    <x v="5"/>
    <x v="481"/>
    <m/>
    <m/>
    <m/>
    <m/>
    <n v="55000"/>
    <n v="94000"/>
    <n v="-55000"/>
    <n v="1"/>
    <n v="25"/>
    <x v="1"/>
    <x v="0"/>
  </r>
  <r>
    <n v="868"/>
    <x v="28"/>
    <x v="0"/>
    <x v="1"/>
    <n v="5"/>
    <x v="1"/>
    <x v="1"/>
    <x v="482"/>
    <m/>
    <m/>
    <m/>
    <m/>
    <n v="4000"/>
    <n v="12000"/>
    <n v="-20000"/>
    <n v="5"/>
    <n v="25"/>
    <x v="1"/>
    <x v="0"/>
  </r>
  <r>
    <n v="869"/>
    <x v="28"/>
    <x v="0"/>
    <x v="1"/>
    <n v="1"/>
    <x v="4"/>
    <x v="69"/>
    <x v="483"/>
    <m/>
    <m/>
    <m/>
    <m/>
    <n v="37000"/>
    <n v="65000"/>
    <n v="-37000"/>
    <n v="1"/>
    <n v="25"/>
    <x v="1"/>
    <x v="0"/>
  </r>
  <r>
    <n v="870"/>
    <x v="29"/>
    <x v="1"/>
    <x v="8"/>
    <n v="1"/>
    <x v="2"/>
    <x v="2"/>
    <x v="5"/>
    <s v="V8"/>
    <s v="Blanco"/>
    <s v="Caja"/>
    <s v="Alambrico"/>
    <n v="7500"/>
    <n v="15000"/>
    <n v="7500"/>
    <n v="-1"/>
    <n v="26"/>
    <x v="1"/>
    <x v="0"/>
  </r>
  <r>
    <n v="871"/>
    <x v="29"/>
    <x v="1"/>
    <x v="8"/>
    <n v="1"/>
    <x v="29"/>
    <x v="70"/>
    <x v="484"/>
    <m/>
    <m/>
    <m/>
    <m/>
    <n v="3271"/>
    <n v="3500"/>
    <n v="229"/>
    <n v="-1"/>
    <n v="26"/>
    <x v="1"/>
    <x v="0"/>
  </r>
  <r>
    <n v="872"/>
    <x v="29"/>
    <x v="1"/>
    <x v="8"/>
    <n v="1"/>
    <x v="29"/>
    <x v="70"/>
    <x v="485"/>
    <m/>
    <m/>
    <m/>
    <m/>
    <n v="15113"/>
    <n v="15500"/>
    <n v="387"/>
    <n v="-1"/>
    <n v="26"/>
    <x v="1"/>
    <x v="0"/>
  </r>
  <r>
    <n v="873"/>
    <x v="29"/>
    <x v="1"/>
    <x v="8"/>
    <n v="1"/>
    <x v="30"/>
    <x v="4"/>
    <x v="310"/>
    <m/>
    <m/>
    <m/>
    <m/>
    <n v="1000"/>
    <n v="10000"/>
    <n v="9000"/>
    <n v="-1"/>
    <n v="26"/>
    <x v="1"/>
    <x v="0"/>
  </r>
  <r>
    <n v="874"/>
    <x v="29"/>
    <x v="1"/>
    <x v="8"/>
    <n v="1"/>
    <x v="26"/>
    <x v="4"/>
    <x v="310"/>
    <m/>
    <m/>
    <m/>
    <m/>
    <n v="7500"/>
    <n v="18000"/>
    <n v="10500"/>
    <n v="-1"/>
    <n v="26"/>
    <x v="1"/>
    <x v="0"/>
  </r>
  <r>
    <n v="875"/>
    <x v="29"/>
    <x v="1"/>
    <x v="8"/>
    <n v="1"/>
    <x v="41"/>
    <x v="6"/>
    <x v="486"/>
    <m/>
    <m/>
    <m/>
    <m/>
    <n v="1800"/>
    <n v="4000"/>
    <n v="2200"/>
    <n v="-1"/>
    <n v="26"/>
    <x v="1"/>
    <x v="0"/>
  </r>
  <r>
    <n v="876"/>
    <x v="29"/>
    <x v="1"/>
    <x v="8"/>
    <n v="1"/>
    <x v="1"/>
    <x v="27"/>
    <x v="129"/>
    <m/>
    <s v="Negro"/>
    <m/>
    <m/>
    <n v="7000"/>
    <n v="15000"/>
    <n v="8000"/>
    <n v="-1"/>
    <n v="26"/>
    <x v="1"/>
    <x v="0"/>
  </r>
  <r>
    <n v="877"/>
    <x v="29"/>
    <x v="1"/>
    <x v="8"/>
    <n v="1"/>
    <x v="1"/>
    <x v="1"/>
    <x v="2"/>
    <m/>
    <m/>
    <m/>
    <m/>
    <n v="3500"/>
    <n v="10000"/>
    <n v="6500"/>
    <n v="-1"/>
    <n v="26"/>
    <x v="1"/>
    <x v="0"/>
  </r>
  <r>
    <n v="878"/>
    <x v="29"/>
    <x v="1"/>
    <x v="8"/>
    <n v="1"/>
    <x v="41"/>
    <x v="6"/>
    <x v="487"/>
    <m/>
    <m/>
    <m/>
    <m/>
    <n v="1800"/>
    <n v="4000"/>
    <n v="2200"/>
    <n v="-1"/>
    <n v="26"/>
    <x v="1"/>
    <x v="0"/>
  </r>
  <r>
    <n v="879"/>
    <x v="29"/>
    <x v="1"/>
    <x v="60"/>
    <n v="1"/>
    <x v="1"/>
    <x v="27"/>
    <x v="129"/>
    <m/>
    <s v="Negro"/>
    <m/>
    <m/>
    <n v="7000"/>
    <n v="15000"/>
    <n v="8000"/>
    <n v="-1"/>
    <n v="26"/>
    <x v="1"/>
    <x v="0"/>
  </r>
  <r>
    <n v="880"/>
    <x v="29"/>
    <x v="1"/>
    <x v="60"/>
    <n v="1"/>
    <x v="2"/>
    <x v="1"/>
    <x v="210"/>
    <m/>
    <m/>
    <m/>
    <m/>
    <n v="3000"/>
    <n v="8000"/>
    <n v="5000"/>
    <n v="-1"/>
    <n v="26"/>
    <x v="1"/>
    <x v="0"/>
  </r>
  <r>
    <n v="881"/>
    <x v="29"/>
    <x v="1"/>
    <x v="60"/>
    <n v="1"/>
    <x v="26"/>
    <x v="1"/>
    <x v="488"/>
    <m/>
    <m/>
    <m/>
    <m/>
    <n v="10000"/>
    <n v="20000"/>
    <n v="10000"/>
    <n v="-1"/>
    <n v="26"/>
    <x v="1"/>
    <x v="0"/>
  </r>
  <r>
    <n v="882"/>
    <x v="29"/>
    <x v="1"/>
    <x v="60"/>
    <n v="1"/>
    <x v="36"/>
    <x v="1"/>
    <x v="488"/>
    <m/>
    <m/>
    <m/>
    <m/>
    <n v="4500"/>
    <n v="15000"/>
    <n v="10500"/>
    <n v="-1"/>
    <n v="26"/>
    <x v="1"/>
    <x v="0"/>
  </r>
  <r>
    <n v="883"/>
    <x v="29"/>
    <x v="1"/>
    <x v="61"/>
    <n v="1"/>
    <x v="36"/>
    <x v="1"/>
    <x v="489"/>
    <m/>
    <m/>
    <m/>
    <m/>
    <n v="4500"/>
    <n v="15000"/>
    <n v="10500"/>
    <n v="-1"/>
    <n v="26"/>
    <x v="1"/>
    <x v="0"/>
  </r>
  <r>
    <n v="884"/>
    <x v="29"/>
    <x v="1"/>
    <x v="8"/>
    <n v="1"/>
    <x v="6"/>
    <x v="64"/>
    <x v="459"/>
    <m/>
    <m/>
    <m/>
    <m/>
    <n v="25000"/>
    <n v="50000"/>
    <n v="25000"/>
    <n v="-1"/>
    <n v="26"/>
    <x v="1"/>
    <x v="0"/>
  </r>
  <r>
    <n v="885"/>
    <x v="29"/>
    <x v="1"/>
    <x v="8"/>
    <n v="1"/>
    <x v="9"/>
    <x v="65"/>
    <x v="460"/>
    <m/>
    <m/>
    <m/>
    <m/>
    <n v="30000"/>
    <n v="50000"/>
    <n v="20000"/>
    <n v="-1"/>
    <n v="26"/>
    <x v="1"/>
    <x v="0"/>
  </r>
  <r>
    <n v="886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7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88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9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0"/>
    <x v="29"/>
    <x v="1"/>
    <x v="8"/>
    <n v="1"/>
    <x v="29"/>
    <x v="34"/>
    <x v="214"/>
    <m/>
    <m/>
    <m/>
    <m/>
    <n v="2805"/>
    <n v="3000"/>
    <n v="195"/>
    <n v="-1"/>
    <n v="26"/>
    <x v="1"/>
    <x v="0"/>
  </r>
  <r>
    <n v="891"/>
    <x v="29"/>
    <x v="1"/>
    <x v="8"/>
    <n v="1"/>
    <x v="29"/>
    <x v="32"/>
    <x v="340"/>
    <m/>
    <m/>
    <m/>
    <m/>
    <n v="1870"/>
    <n v="2000"/>
    <n v="130"/>
    <n v="-1"/>
    <n v="26"/>
    <x v="1"/>
    <x v="0"/>
  </r>
  <r>
    <n v="892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3"/>
    <x v="29"/>
    <x v="1"/>
    <x v="8"/>
    <n v="1"/>
    <x v="37"/>
    <x v="37"/>
    <x v="336"/>
    <m/>
    <m/>
    <m/>
    <m/>
    <n v="1000"/>
    <n v="3000"/>
    <n v="2000"/>
    <n v="-1"/>
    <n v="26"/>
    <x v="1"/>
    <x v="0"/>
  </r>
  <r>
    <n v="894"/>
    <x v="30"/>
    <x v="1"/>
    <x v="34"/>
    <n v="1"/>
    <x v="33"/>
    <x v="71"/>
    <x v="490"/>
    <m/>
    <m/>
    <m/>
    <m/>
    <n v="0"/>
    <n v="20000"/>
    <n v="20000"/>
    <n v="-1"/>
    <n v="27"/>
    <x v="1"/>
    <x v="0"/>
  </r>
  <r>
    <n v="895"/>
    <x v="30"/>
    <x v="1"/>
    <x v="8"/>
    <n v="1"/>
    <x v="4"/>
    <x v="4"/>
    <x v="215"/>
    <m/>
    <m/>
    <m/>
    <m/>
    <n v="18000"/>
    <n v="30000"/>
    <n v="12000"/>
    <n v="-1"/>
    <n v="27"/>
    <x v="1"/>
    <x v="0"/>
  </r>
  <r>
    <n v="896"/>
    <x v="30"/>
    <x v="1"/>
    <x v="8"/>
    <n v="1"/>
    <x v="29"/>
    <x v="34"/>
    <x v="214"/>
    <m/>
    <m/>
    <m/>
    <m/>
    <n v="5610"/>
    <n v="6000"/>
    <n v="390"/>
    <n v="-1"/>
    <n v="27"/>
    <x v="1"/>
    <x v="0"/>
  </r>
  <r>
    <n v="897"/>
    <x v="30"/>
    <x v="1"/>
    <x v="8"/>
    <n v="1"/>
    <x v="0"/>
    <x v="27"/>
    <x v="117"/>
    <m/>
    <m/>
    <m/>
    <m/>
    <n v="7500"/>
    <n v="18000"/>
    <n v="10500"/>
    <n v="-1"/>
    <n v="27"/>
    <x v="1"/>
    <x v="0"/>
  </r>
  <r>
    <n v="898"/>
    <x v="30"/>
    <x v="1"/>
    <x v="8"/>
    <n v="1"/>
    <x v="26"/>
    <x v="28"/>
    <x v="237"/>
    <m/>
    <m/>
    <m/>
    <m/>
    <n v="10000"/>
    <n v="20000"/>
    <n v="10000"/>
    <n v="-1"/>
    <n v="27"/>
    <x v="1"/>
    <x v="0"/>
  </r>
  <r>
    <n v="899"/>
    <x v="30"/>
    <x v="1"/>
    <x v="8"/>
    <n v="1"/>
    <x v="9"/>
    <x v="5"/>
    <x v="30"/>
    <s v="USB"/>
    <s v="Negro"/>
    <s v="Caja"/>
    <s v="Alambrico"/>
    <n v="5500"/>
    <n v="12000"/>
    <n v="6500"/>
    <n v="-1"/>
    <n v="27"/>
    <x v="1"/>
    <x v="0"/>
  </r>
  <r>
    <n v="900"/>
    <x v="30"/>
    <x v="1"/>
    <x v="8"/>
    <n v="1"/>
    <x v="1"/>
    <x v="1"/>
    <x v="482"/>
    <m/>
    <m/>
    <m/>
    <m/>
    <n v="4000"/>
    <n v="12000"/>
    <n v="8000"/>
    <n v="-1"/>
    <n v="27"/>
    <x v="1"/>
    <x v="0"/>
  </r>
  <r>
    <n v="901"/>
    <x v="30"/>
    <x v="1"/>
    <x v="8"/>
    <n v="1"/>
    <x v="2"/>
    <x v="1"/>
    <x v="3"/>
    <s v="V8"/>
    <s v="Blanco"/>
    <s v="Caja"/>
    <s v="Alambrico"/>
    <n v="6500"/>
    <n v="15000"/>
    <n v="8500"/>
    <n v="-1"/>
    <n v="27"/>
    <x v="1"/>
    <x v="0"/>
  </r>
  <r>
    <n v="902"/>
    <x v="30"/>
    <x v="1"/>
    <x v="8"/>
    <n v="1"/>
    <x v="37"/>
    <x v="37"/>
    <x v="336"/>
    <m/>
    <m/>
    <m/>
    <m/>
    <n v="1000"/>
    <n v="3000"/>
    <n v="2000"/>
    <n v="-1"/>
    <n v="27"/>
    <x v="1"/>
    <x v="0"/>
  </r>
  <r>
    <n v="903"/>
    <x v="30"/>
    <x v="1"/>
    <x v="8"/>
    <n v="1"/>
    <x v="0"/>
    <x v="6"/>
    <x v="65"/>
    <s v="RCA"/>
    <m/>
    <m/>
    <m/>
    <n v="2500"/>
    <n v="10000"/>
    <n v="7500"/>
    <n v="-1"/>
    <n v="27"/>
    <x v="1"/>
    <x v="0"/>
  </r>
  <r>
    <n v="904"/>
    <x v="30"/>
    <x v="1"/>
    <x v="8"/>
    <n v="1"/>
    <x v="1"/>
    <x v="27"/>
    <x v="129"/>
    <m/>
    <s v="Blanco"/>
    <m/>
    <m/>
    <n v="7000"/>
    <n v="15000"/>
    <n v="8000"/>
    <n v="-1"/>
    <n v="27"/>
    <x v="1"/>
    <x v="0"/>
  </r>
  <r>
    <n v="905"/>
    <x v="30"/>
    <x v="1"/>
    <x v="8"/>
    <n v="1"/>
    <x v="29"/>
    <x v="34"/>
    <x v="214"/>
    <m/>
    <m/>
    <m/>
    <m/>
    <n v="2805"/>
    <n v="3000"/>
    <n v="195"/>
    <n v="-1"/>
    <n v="27"/>
    <x v="1"/>
    <x v="0"/>
  </r>
  <r>
    <n v="906"/>
    <x v="30"/>
    <x v="1"/>
    <x v="8"/>
    <n v="1"/>
    <x v="30"/>
    <x v="28"/>
    <x v="491"/>
    <m/>
    <m/>
    <m/>
    <m/>
    <n v="1000"/>
    <n v="10000"/>
    <n v="9000"/>
    <n v="-1"/>
    <n v="27"/>
    <x v="1"/>
    <x v="0"/>
  </r>
  <r>
    <n v="907"/>
    <x v="30"/>
    <x v="1"/>
    <x v="8"/>
    <n v="1"/>
    <x v="1"/>
    <x v="1"/>
    <x v="2"/>
    <m/>
    <m/>
    <m/>
    <m/>
    <n v="3500"/>
    <n v="10000"/>
    <n v="6500"/>
    <n v="-1"/>
    <n v="27"/>
    <x v="1"/>
    <x v="0"/>
  </r>
  <r>
    <n v="908"/>
    <x v="30"/>
    <x v="1"/>
    <x v="10"/>
    <n v="1"/>
    <x v="29"/>
    <x v="32"/>
    <x v="201"/>
    <m/>
    <m/>
    <m/>
    <m/>
    <n v="9350"/>
    <n v="10000"/>
    <n v="650"/>
    <n v="-1"/>
    <n v="27"/>
    <x v="1"/>
    <x v="0"/>
  </r>
  <r>
    <n v="909"/>
    <x v="30"/>
    <x v="1"/>
    <x v="8"/>
    <n v="1"/>
    <x v="37"/>
    <x v="32"/>
    <x v="300"/>
    <m/>
    <m/>
    <m/>
    <m/>
    <n v="1000"/>
    <n v="3000"/>
    <n v="2000"/>
    <n v="-1"/>
    <n v="27"/>
    <x v="1"/>
    <x v="0"/>
  </r>
  <r>
    <n v="910"/>
    <x v="30"/>
    <x v="1"/>
    <x v="8"/>
    <n v="1"/>
    <x v="4"/>
    <x v="28"/>
    <x v="446"/>
    <m/>
    <m/>
    <m/>
    <m/>
    <n v="40000"/>
    <n v="60000"/>
    <n v="20000"/>
    <n v="-1"/>
    <n v="27"/>
    <x v="1"/>
    <x v="0"/>
  </r>
  <r>
    <n v="911"/>
    <x v="30"/>
    <x v="1"/>
    <x v="8"/>
    <n v="1"/>
    <x v="2"/>
    <x v="1"/>
    <x v="4"/>
    <s v="TC"/>
    <s v="Blanco"/>
    <s v="Caja"/>
    <s v="Carga Rapida"/>
    <n v="9500"/>
    <n v="25000"/>
    <n v="15500"/>
    <n v="-1"/>
    <n v="27"/>
    <x v="1"/>
    <x v="0"/>
  </r>
  <r>
    <n v="912"/>
    <x v="30"/>
    <x v="1"/>
    <x v="8"/>
    <n v="1"/>
    <x v="4"/>
    <x v="4"/>
    <x v="215"/>
    <m/>
    <s v="Rosa"/>
    <m/>
    <m/>
    <n v="20000"/>
    <n v="30000"/>
    <n v="10000"/>
    <n v="-1"/>
    <n v="27"/>
    <x v="1"/>
    <x v="0"/>
  </r>
  <r>
    <n v="913"/>
    <x v="30"/>
    <x v="1"/>
    <x v="8"/>
    <n v="1"/>
    <x v="29"/>
    <x v="32"/>
    <x v="340"/>
    <m/>
    <m/>
    <m/>
    <m/>
    <n v="18692"/>
    <n v="20000"/>
    <n v="1308"/>
    <n v="-1"/>
    <n v="27"/>
    <x v="1"/>
    <x v="0"/>
  </r>
  <r>
    <n v="914"/>
    <x v="30"/>
    <x v="1"/>
    <x v="8"/>
    <n v="1"/>
    <x v="29"/>
    <x v="32"/>
    <x v="201"/>
    <m/>
    <m/>
    <m/>
    <m/>
    <n v="9350"/>
    <n v="10000"/>
    <n v="650"/>
    <n v="-1"/>
    <n v="27"/>
    <x v="1"/>
    <x v="0"/>
  </r>
  <r>
    <n v="915"/>
    <x v="30"/>
    <x v="1"/>
    <x v="62"/>
    <n v="1"/>
    <x v="0"/>
    <x v="6"/>
    <x v="61"/>
    <s v="Plug 3.5"/>
    <s v="Negro"/>
    <m/>
    <s v="Alambrico"/>
    <n v="1500"/>
    <n v="8000"/>
    <n v="6500"/>
    <n v="-1"/>
    <n v="27"/>
    <x v="1"/>
    <x v="0"/>
  </r>
  <r>
    <n v="916"/>
    <x v="30"/>
    <x v="1"/>
    <x v="8"/>
    <n v="1"/>
    <x v="3"/>
    <x v="6"/>
    <x v="492"/>
    <m/>
    <m/>
    <m/>
    <m/>
    <n v="5000"/>
    <n v="10000"/>
    <n v="5000"/>
    <n v="-1"/>
    <n v="27"/>
    <x v="1"/>
    <x v="0"/>
  </r>
  <r>
    <n v="917"/>
    <x v="30"/>
    <x v="1"/>
    <x v="8"/>
    <n v="1"/>
    <x v="73"/>
    <x v="72"/>
    <x v="493"/>
    <m/>
    <m/>
    <m/>
    <m/>
    <n v="10000"/>
    <n v="20000"/>
    <n v="10000"/>
    <n v="-1"/>
    <n v="27"/>
    <x v="1"/>
    <x v="0"/>
  </r>
  <r>
    <n v="918"/>
    <x v="30"/>
    <x v="1"/>
    <x v="8"/>
    <n v="1"/>
    <x v="4"/>
    <x v="28"/>
    <x v="350"/>
    <m/>
    <m/>
    <m/>
    <s v="Sacados para compra de P20 Lite"/>
    <n v="50000"/>
    <n v="50000"/>
    <n v="0"/>
    <n v="-1"/>
    <n v="27"/>
    <x v="1"/>
    <x v="0"/>
  </r>
  <r>
    <n v="919"/>
    <x v="30"/>
    <x v="2"/>
    <x v="62"/>
    <n v="1"/>
    <x v="51"/>
    <x v="2"/>
    <x v="171"/>
    <m/>
    <m/>
    <m/>
    <s v="Comprado a david (Arreglo 75 y audifonos 50)"/>
    <n v="125000"/>
    <n v="250000"/>
    <n v="-125000"/>
    <n v="1"/>
    <n v="27"/>
    <x v="1"/>
    <x v="0"/>
  </r>
  <r>
    <n v="920"/>
    <x v="31"/>
    <x v="1"/>
    <x v="8"/>
    <n v="1"/>
    <x v="50"/>
    <x v="43"/>
    <x v="337"/>
    <m/>
    <m/>
    <m/>
    <s v="Venta anulada el 300622"/>
    <n v="0"/>
    <n v="0"/>
    <n v="0"/>
    <n v="-1"/>
    <n v="28"/>
    <x v="1"/>
    <x v="0"/>
  </r>
  <r>
    <n v="921"/>
    <x v="31"/>
    <x v="1"/>
    <x v="8"/>
    <n v="1"/>
    <x v="2"/>
    <x v="47"/>
    <x v="328"/>
    <m/>
    <m/>
    <m/>
    <s v="Obsequio venta tablet"/>
    <n v="3000"/>
    <n v="0"/>
    <n v="-3000"/>
    <n v="-1"/>
    <n v="28"/>
    <x v="1"/>
    <x v="0"/>
  </r>
  <r>
    <n v="92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23"/>
    <x v="31"/>
    <x v="1"/>
    <x v="8"/>
    <n v="1"/>
    <x v="52"/>
    <x v="32"/>
    <x v="341"/>
    <m/>
    <m/>
    <m/>
    <m/>
    <n v="0"/>
    <n v="200"/>
    <n v="200"/>
    <n v="-1"/>
    <n v="28"/>
    <x v="1"/>
    <x v="0"/>
  </r>
  <r>
    <n v="924"/>
    <x v="31"/>
    <x v="0"/>
    <x v="63"/>
    <n v="1"/>
    <x v="33"/>
    <x v="29"/>
    <x v="494"/>
    <m/>
    <m/>
    <m/>
    <s v="Y botones"/>
    <n v="100000"/>
    <n v="160000"/>
    <n v="-100000"/>
    <n v="1"/>
    <n v="28"/>
    <x v="1"/>
    <x v="0"/>
  </r>
  <r>
    <n v="925"/>
    <x v="31"/>
    <x v="1"/>
    <x v="8"/>
    <n v="1"/>
    <x v="33"/>
    <x v="29"/>
    <x v="494"/>
    <m/>
    <m/>
    <m/>
    <s v="Y botones"/>
    <n v="100000"/>
    <n v="160000"/>
    <n v="60000"/>
    <n v="-1"/>
    <n v="28"/>
    <x v="1"/>
    <x v="0"/>
  </r>
  <r>
    <n v="926"/>
    <x v="31"/>
    <x v="0"/>
    <x v="51"/>
    <n v="3"/>
    <x v="0"/>
    <x v="5"/>
    <x v="495"/>
    <m/>
    <m/>
    <m/>
    <m/>
    <n v="1800"/>
    <n v="8000"/>
    <n v="-5400"/>
    <n v="3"/>
    <n v="28"/>
    <x v="1"/>
    <x v="0"/>
  </r>
  <r>
    <n v="927"/>
    <x v="31"/>
    <x v="0"/>
    <x v="51"/>
    <n v="5"/>
    <x v="26"/>
    <x v="28"/>
    <x v="297"/>
    <m/>
    <m/>
    <m/>
    <m/>
    <n v="9500"/>
    <n v="20000"/>
    <n v="-47500"/>
    <n v="5"/>
    <n v="28"/>
    <x v="1"/>
    <x v="0"/>
  </r>
  <r>
    <n v="928"/>
    <x v="31"/>
    <x v="0"/>
    <x v="51"/>
    <n v="3"/>
    <x v="26"/>
    <x v="1"/>
    <x v="496"/>
    <m/>
    <m/>
    <m/>
    <m/>
    <n v="11000"/>
    <n v="22000"/>
    <n v="-33000"/>
    <n v="3"/>
    <n v="28"/>
    <x v="1"/>
    <x v="0"/>
  </r>
  <r>
    <n v="929"/>
    <x v="31"/>
    <x v="0"/>
    <x v="51"/>
    <n v="2"/>
    <x v="26"/>
    <x v="28"/>
    <x v="237"/>
    <m/>
    <m/>
    <m/>
    <m/>
    <n v="10500"/>
    <n v="20000"/>
    <n v="-21000"/>
    <n v="2"/>
    <n v="28"/>
    <x v="1"/>
    <x v="0"/>
  </r>
  <r>
    <n v="930"/>
    <x v="31"/>
    <x v="0"/>
    <x v="4"/>
    <n v="1"/>
    <x v="58"/>
    <x v="54"/>
    <x v="398"/>
    <m/>
    <m/>
    <m/>
    <m/>
    <n v="95000"/>
    <n v="125000"/>
    <n v="-95000"/>
    <n v="1"/>
    <n v="28"/>
    <x v="1"/>
    <x v="0"/>
  </r>
  <r>
    <n v="931"/>
    <x v="31"/>
    <x v="0"/>
    <x v="4"/>
    <n v="3"/>
    <x v="4"/>
    <x v="4"/>
    <x v="215"/>
    <m/>
    <m/>
    <m/>
    <m/>
    <n v="18000"/>
    <n v="30000"/>
    <n v="-54000"/>
    <n v="3"/>
    <n v="28"/>
    <x v="1"/>
    <x v="0"/>
  </r>
  <r>
    <n v="932"/>
    <x v="31"/>
    <x v="0"/>
    <x v="4"/>
    <n v="2"/>
    <x v="62"/>
    <x v="6"/>
    <x v="497"/>
    <m/>
    <m/>
    <m/>
    <m/>
    <n v="33000"/>
    <n v="54000"/>
    <n v="-66000"/>
    <n v="2"/>
    <n v="28"/>
    <x v="1"/>
    <x v="0"/>
  </r>
  <r>
    <n v="933"/>
    <x v="31"/>
    <x v="0"/>
    <x v="4"/>
    <n v="1"/>
    <x v="22"/>
    <x v="26"/>
    <x v="498"/>
    <m/>
    <m/>
    <m/>
    <m/>
    <n v="22000"/>
    <n v="49000"/>
    <n v="-22000"/>
    <n v="1"/>
    <n v="28"/>
    <x v="1"/>
    <x v="0"/>
  </r>
  <r>
    <n v="934"/>
    <x v="31"/>
    <x v="0"/>
    <x v="4"/>
    <n v="1"/>
    <x v="74"/>
    <x v="12"/>
    <x v="499"/>
    <m/>
    <m/>
    <m/>
    <m/>
    <n v="19000"/>
    <n v="35000"/>
    <n v="-19000"/>
    <n v="1"/>
    <n v="28"/>
    <x v="1"/>
    <x v="0"/>
  </r>
  <r>
    <n v="935"/>
    <x v="31"/>
    <x v="0"/>
    <x v="4"/>
    <n v="1"/>
    <x v="22"/>
    <x v="26"/>
    <x v="500"/>
    <m/>
    <m/>
    <m/>
    <m/>
    <n v="75000"/>
    <n v="120000"/>
    <n v="-75000"/>
    <n v="1"/>
    <n v="28"/>
    <x v="1"/>
    <x v="0"/>
  </r>
  <r>
    <n v="936"/>
    <x v="31"/>
    <x v="0"/>
    <x v="4"/>
    <n v="1"/>
    <x v="22"/>
    <x v="26"/>
    <x v="501"/>
    <m/>
    <m/>
    <m/>
    <m/>
    <n v="140000"/>
    <n v="199000"/>
    <n v="-140000"/>
    <n v="1"/>
    <n v="28"/>
    <x v="1"/>
    <x v="0"/>
  </r>
  <r>
    <n v="937"/>
    <x v="31"/>
    <x v="0"/>
    <x v="64"/>
    <n v="1"/>
    <x v="33"/>
    <x v="73"/>
    <x v="502"/>
    <m/>
    <m/>
    <m/>
    <m/>
    <n v="110000"/>
    <n v="150000"/>
    <n v="-110000"/>
    <n v="1"/>
    <n v="28"/>
    <x v="1"/>
    <x v="0"/>
  </r>
  <r>
    <n v="938"/>
    <x v="31"/>
    <x v="1"/>
    <x v="8"/>
    <n v="1"/>
    <x v="29"/>
    <x v="32"/>
    <x v="201"/>
    <m/>
    <m/>
    <m/>
    <m/>
    <n v="9350"/>
    <n v="10000"/>
    <n v="650"/>
    <n v="-1"/>
    <n v="28"/>
    <x v="1"/>
    <x v="0"/>
  </r>
  <r>
    <n v="939"/>
    <x v="31"/>
    <x v="0"/>
    <x v="59"/>
    <n v="1"/>
    <x v="6"/>
    <x v="64"/>
    <x v="503"/>
    <m/>
    <m/>
    <m/>
    <m/>
    <n v="50000"/>
    <n v="95000"/>
    <n v="-50000"/>
    <n v="1"/>
    <n v="28"/>
    <x v="1"/>
    <x v="0"/>
  </r>
  <r>
    <n v="940"/>
    <x v="31"/>
    <x v="0"/>
    <x v="59"/>
    <n v="1"/>
    <x v="6"/>
    <x v="74"/>
    <x v="504"/>
    <m/>
    <m/>
    <m/>
    <m/>
    <n v="40000"/>
    <n v="65000"/>
    <n v="-40000"/>
    <n v="1"/>
    <n v="28"/>
    <x v="1"/>
    <x v="0"/>
  </r>
  <r>
    <n v="941"/>
    <x v="31"/>
    <x v="0"/>
    <x v="59"/>
    <n v="1"/>
    <x v="9"/>
    <x v="74"/>
    <x v="505"/>
    <m/>
    <m/>
    <m/>
    <m/>
    <n v="26000"/>
    <n v="49000"/>
    <n v="-26000"/>
    <n v="1"/>
    <n v="28"/>
    <x v="1"/>
    <x v="0"/>
  </r>
  <r>
    <n v="942"/>
    <x v="31"/>
    <x v="0"/>
    <x v="5"/>
    <n v="5"/>
    <x v="1"/>
    <x v="27"/>
    <x v="129"/>
    <m/>
    <s v="Negro"/>
    <m/>
    <m/>
    <n v="7000"/>
    <n v="15000"/>
    <n v="-35000"/>
    <n v="5"/>
    <n v="28"/>
    <x v="1"/>
    <x v="0"/>
  </r>
  <r>
    <n v="943"/>
    <x v="31"/>
    <x v="0"/>
    <x v="5"/>
    <n v="1"/>
    <x v="0"/>
    <x v="47"/>
    <x v="506"/>
    <m/>
    <m/>
    <m/>
    <m/>
    <n v="10000"/>
    <n v="22000"/>
    <n v="-10000"/>
    <n v="1"/>
    <n v="28"/>
    <x v="1"/>
    <x v="0"/>
  </r>
  <r>
    <n v="944"/>
    <x v="31"/>
    <x v="0"/>
    <x v="5"/>
    <n v="4"/>
    <x v="36"/>
    <x v="1"/>
    <x v="241"/>
    <m/>
    <m/>
    <m/>
    <m/>
    <n v="3500"/>
    <n v="15000"/>
    <n v="-14000"/>
    <n v="4"/>
    <n v="28"/>
    <x v="1"/>
    <x v="0"/>
  </r>
  <r>
    <n v="945"/>
    <x v="31"/>
    <x v="0"/>
    <x v="5"/>
    <n v="1"/>
    <x v="4"/>
    <x v="28"/>
    <x v="396"/>
    <m/>
    <m/>
    <m/>
    <m/>
    <n v="45000"/>
    <n v="70000"/>
    <n v="-45000"/>
    <n v="1"/>
    <n v="28"/>
    <x v="1"/>
    <x v="0"/>
  </r>
  <r>
    <n v="946"/>
    <x v="31"/>
    <x v="0"/>
    <x v="5"/>
    <n v="1"/>
    <x v="4"/>
    <x v="46"/>
    <x v="507"/>
    <m/>
    <m/>
    <m/>
    <m/>
    <n v="50000"/>
    <n v="85000"/>
    <n v="-50000"/>
    <n v="1"/>
    <n v="28"/>
    <x v="1"/>
    <x v="0"/>
  </r>
  <r>
    <n v="947"/>
    <x v="31"/>
    <x v="0"/>
    <x v="5"/>
    <n v="1"/>
    <x v="4"/>
    <x v="28"/>
    <x v="350"/>
    <m/>
    <m/>
    <m/>
    <m/>
    <n v="50000"/>
    <n v="80000"/>
    <n v="-50000"/>
    <n v="1"/>
    <n v="28"/>
    <x v="1"/>
    <x v="0"/>
  </r>
  <r>
    <n v="948"/>
    <x v="31"/>
    <x v="0"/>
    <x v="5"/>
    <n v="1"/>
    <x v="4"/>
    <x v="28"/>
    <x v="446"/>
    <m/>
    <m/>
    <m/>
    <m/>
    <n v="40000"/>
    <n v="60000"/>
    <n v="-40000"/>
    <n v="1"/>
    <n v="28"/>
    <x v="1"/>
    <x v="0"/>
  </r>
  <r>
    <n v="949"/>
    <x v="31"/>
    <x v="1"/>
    <x v="8"/>
    <n v="1"/>
    <x v="29"/>
    <x v="32"/>
    <x v="201"/>
    <m/>
    <m/>
    <m/>
    <m/>
    <n v="1870"/>
    <n v="2000"/>
    <n v="130"/>
    <n v="-1"/>
    <n v="28"/>
    <x v="1"/>
    <x v="0"/>
  </r>
  <r>
    <n v="950"/>
    <x v="31"/>
    <x v="1"/>
    <x v="8"/>
    <n v="1"/>
    <x v="29"/>
    <x v="32"/>
    <x v="201"/>
    <m/>
    <m/>
    <m/>
    <m/>
    <n v="5610"/>
    <n v="6000"/>
    <n v="390"/>
    <n v="-1"/>
    <n v="28"/>
    <x v="1"/>
    <x v="0"/>
  </r>
  <r>
    <n v="951"/>
    <x v="31"/>
    <x v="1"/>
    <x v="65"/>
    <n v="1"/>
    <x v="33"/>
    <x v="73"/>
    <x v="502"/>
    <m/>
    <m/>
    <m/>
    <m/>
    <n v="110000"/>
    <n v="150000"/>
    <n v="40000"/>
    <n v="-1"/>
    <n v="28"/>
    <x v="1"/>
    <x v="0"/>
  </r>
  <r>
    <n v="95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53"/>
    <x v="31"/>
    <x v="1"/>
    <x v="8"/>
    <n v="1"/>
    <x v="31"/>
    <x v="6"/>
    <x v="473"/>
    <m/>
    <m/>
    <m/>
    <m/>
    <n v="16500"/>
    <n v="32000"/>
    <n v="15500"/>
    <n v="-1"/>
    <n v="28"/>
    <x v="1"/>
    <x v="0"/>
  </r>
  <r>
    <n v="954"/>
    <x v="31"/>
    <x v="1"/>
    <x v="8"/>
    <n v="1"/>
    <x v="1"/>
    <x v="1"/>
    <x v="482"/>
    <m/>
    <m/>
    <m/>
    <m/>
    <n v="4000"/>
    <n v="12000"/>
    <n v="8000"/>
    <n v="-1"/>
    <n v="28"/>
    <x v="1"/>
    <x v="0"/>
  </r>
  <r>
    <n v="955"/>
    <x v="32"/>
    <x v="1"/>
    <x v="8"/>
    <n v="1"/>
    <x v="11"/>
    <x v="19"/>
    <x v="82"/>
    <m/>
    <m/>
    <m/>
    <m/>
    <n v="14000"/>
    <n v="25000"/>
    <n v="11000"/>
    <n v="-1"/>
    <n v="29"/>
    <x v="1"/>
    <x v="0"/>
  </r>
  <r>
    <n v="956"/>
    <x v="32"/>
    <x v="1"/>
    <x v="8"/>
    <n v="1"/>
    <x v="29"/>
    <x v="32"/>
    <x v="340"/>
    <m/>
    <m/>
    <m/>
    <m/>
    <n v="1870"/>
    <n v="2000"/>
    <n v="130"/>
    <n v="-1"/>
    <n v="29"/>
    <x v="1"/>
    <x v="0"/>
  </r>
  <r>
    <n v="957"/>
    <x v="32"/>
    <x v="1"/>
    <x v="8"/>
    <n v="1"/>
    <x v="29"/>
    <x v="37"/>
    <x v="233"/>
    <m/>
    <m/>
    <m/>
    <m/>
    <n v="2805"/>
    <n v="3000"/>
    <n v="195"/>
    <n v="-1"/>
    <n v="29"/>
    <x v="1"/>
    <x v="0"/>
  </r>
  <r>
    <n v="958"/>
    <x v="32"/>
    <x v="1"/>
    <x v="8"/>
    <n v="1"/>
    <x v="30"/>
    <x v="28"/>
    <x v="454"/>
    <m/>
    <m/>
    <m/>
    <m/>
    <n v="1000"/>
    <n v="10000"/>
    <n v="9000"/>
    <n v="-1"/>
    <n v="29"/>
    <x v="1"/>
    <x v="0"/>
  </r>
  <r>
    <n v="959"/>
    <x v="32"/>
    <x v="1"/>
    <x v="8"/>
    <n v="1"/>
    <x v="29"/>
    <x v="70"/>
    <x v="508"/>
    <m/>
    <m/>
    <m/>
    <m/>
    <n v="9350"/>
    <n v="10000"/>
    <n v="650"/>
    <n v="-1"/>
    <n v="29"/>
    <x v="1"/>
    <x v="0"/>
  </r>
  <r>
    <n v="960"/>
    <x v="32"/>
    <x v="1"/>
    <x v="8"/>
    <n v="1"/>
    <x v="0"/>
    <x v="0"/>
    <x v="440"/>
    <m/>
    <m/>
    <m/>
    <m/>
    <n v="4700"/>
    <n v="10000"/>
    <n v="5300"/>
    <n v="-1"/>
    <n v="29"/>
    <x v="1"/>
    <x v="0"/>
  </r>
  <r>
    <n v="961"/>
    <x v="32"/>
    <x v="1"/>
    <x v="8"/>
    <n v="1"/>
    <x v="30"/>
    <x v="29"/>
    <x v="213"/>
    <m/>
    <m/>
    <m/>
    <m/>
    <n v="1000"/>
    <n v="10000"/>
    <n v="9000"/>
    <n v="-1"/>
    <n v="29"/>
    <x v="1"/>
    <x v="0"/>
  </r>
  <r>
    <n v="962"/>
    <x v="33"/>
    <x v="1"/>
    <x v="66"/>
    <n v="1"/>
    <x v="42"/>
    <x v="75"/>
    <x v="509"/>
    <m/>
    <m/>
    <m/>
    <m/>
    <n v="0"/>
    <n v="16000"/>
    <n v="16000"/>
    <n v="-1"/>
    <n v="30"/>
    <x v="1"/>
    <x v="0"/>
  </r>
  <r>
    <n v="963"/>
    <x v="33"/>
    <x v="1"/>
    <x v="8"/>
    <n v="1"/>
    <x v="29"/>
    <x v="32"/>
    <x v="201"/>
    <m/>
    <m/>
    <m/>
    <m/>
    <n v="5610"/>
    <n v="6000"/>
    <n v="390"/>
    <n v="-1"/>
    <n v="30"/>
    <x v="1"/>
    <x v="0"/>
  </r>
  <r>
    <n v="964"/>
    <x v="33"/>
    <x v="1"/>
    <x v="8"/>
    <n v="1"/>
    <x v="30"/>
    <x v="1"/>
    <x v="488"/>
    <m/>
    <m/>
    <m/>
    <m/>
    <n v="1000"/>
    <n v="9000"/>
    <n v="8000"/>
    <n v="-1"/>
    <n v="30"/>
    <x v="1"/>
    <x v="0"/>
  </r>
  <r>
    <n v="965"/>
    <x v="33"/>
    <x v="1"/>
    <x v="8"/>
    <n v="1"/>
    <x v="26"/>
    <x v="1"/>
    <x v="488"/>
    <m/>
    <m/>
    <m/>
    <m/>
    <n v="9000"/>
    <n v="19000"/>
    <n v="10000"/>
    <n v="-1"/>
    <n v="30"/>
    <x v="1"/>
    <x v="0"/>
  </r>
  <r>
    <n v="966"/>
    <x v="33"/>
    <x v="1"/>
    <x v="8"/>
    <n v="1"/>
    <x v="11"/>
    <x v="19"/>
    <x v="82"/>
    <m/>
    <m/>
    <m/>
    <m/>
    <n v="14000"/>
    <n v="25000"/>
    <n v="11000"/>
    <n v="-1"/>
    <n v="30"/>
    <x v="1"/>
    <x v="0"/>
  </r>
  <r>
    <n v="967"/>
    <x v="33"/>
    <x v="1"/>
    <x v="15"/>
    <n v="1"/>
    <x v="71"/>
    <x v="67"/>
    <x v="474"/>
    <m/>
    <s v="Rojo"/>
    <m/>
    <m/>
    <n v="24000"/>
    <n v="43000"/>
    <n v="19000"/>
    <n v="-1"/>
    <n v="30"/>
    <x v="1"/>
    <x v="0"/>
  </r>
  <r>
    <n v="968"/>
    <x v="33"/>
    <x v="1"/>
    <x v="8"/>
    <n v="1"/>
    <x v="37"/>
    <x v="34"/>
    <x v="301"/>
    <m/>
    <m/>
    <m/>
    <m/>
    <n v="1000"/>
    <n v="3000"/>
    <n v="2000"/>
    <n v="-1"/>
    <n v="30"/>
    <x v="1"/>
    <x v="0"/>
  </r>
  <r>
    <n v="969"/>
    <x v="33"/>
    <x v="1"/>
    <x v="22"/>
    <n v="1"/>
    <x v="29"/>
    <x v="32"/>
    <x v="201"/>
    <m/>
    <m/>
    <m/>
    <m/>
    <n v="935"/>
    <n v="1000"/>
    <n v="65"/>
    <n v="-1"/>
    <n v="30"/>
    <x v="1"/>
    <x v="0"/>
  </r>
  <r>
    <n v="970"/>
    <x v="33"/>
    <x v="1"/>
    <x v="22"/>
    <n v="1"/>
    <x v="29"/>
    <x v="32"/>
    <x v="201"/>
    <m/>
    <m/>
    <m/>
    <m/>
    <n v="9350"/>
    <n v="10000"/>
    <n v="650"/>
    <n v="-1"/>
    <n v="30"/>
    <x v="1"/>
    <x v="0"/>
  </r>
  <r>
    <n v="971"/>
    <x v="33"/>
    <x v="1"/>
    <x v="8"/>
    <n v="1"/>
    <x v="29"/>
    <x v="37"/>
    <x v="233"/>
    <m/>
    <m/>
    <m/>
    <m/>
    <n v="2805"/>
    <n v="3000"/>
    <n v="195"/>
    <n v="-1"/>
    <n v="30"/>
    <x v="1"/>
    <x v="0"/>
  </r>
  <r>
    <n v="972"/>
    <x v="33"/>
    <x v="1"/>
    <x v="8"/>
    <n v="1"/>
    <x v="2"/>
    <x v="2"/>
    <x v="385"/>
    <s v="TC"/>
    <s v="Blanco"/>
    <s v="Caja"/>
    <s v="Alambrico"/>
    <n v="8000"/>
    <n v="18000"/>
    <n v="10000"/>
    <n v="-1"/>
    <n v="30"/>
    <x v="1"/>
    <x v="0"/>
  </r>
  <r>
    <n v="973"/>
    <x v="33"/>
    <x v="1"/>
    <x v="8"/>
    <n v="1"/>
    <x v="25"/>
    <x v="6"/>
    <x v="127"/>
    <m/>
    <m/>
    <m/>
    <m/>
    <n v="7500"/>
    <n v="15000"/>
    <n v="7500"/>
    <n v="-1"/>
    <n v="30"/>
    <x v="1"/>
    <x v="0"/>
  </r>
  <r>
    <n v="974"/>
    <x v="33"/>
    <x v="1"/>
    <x v="8"/>
    <n v="1"/>
    <x v="4"/>
    <x v="53"/>
    <x v="396"/>
    <m/>
    <m/>
    <m/>
    <m/>
    <n v="45000"/>
    <n v="70000"/>
    <n v="25000"/>
    <n v="-1"/>
    <n v="30"/>
    <x v="1"/>
    <x v="0"/>
  </r>
  <r>
    <n v="975"/>
    <x v="33"/>
    <x v="1"/>
    <x v="8"/>
    <n v="1"/>
    <x v="4"/>
    <x v="4"/>
    <x v="215"/>
    <m/>
    <s v="Rosa"/>
    <m/>
    <m/>
    <n v="18000"/>
    <n v="30000"/>
    <n v="12000"/>
    <n v="-1"/>
    <n v="30"/>
    <x v="1"/>
    <x v="0"/>
  </r>
  <r>
    <n v="976"/>
    <x v="33"/>
    <x v="2"/>
    <x v="67"/>
    <n v="1"/>
    <x v="75"/>
    <x v="76"/>
    <x v="510"/>
    <m/>
    <m/>
    <m/>
    <m/>
    <n v="29000"/>
    <n v="0"/>
    <n v="-29000"/>
    <n v="1"/>
    <n v="30"/>
    <x v="1"/>
    <x v="0"/>
  </r>
  <r>
    <n v="977"/>
    <x v="33"/>
    <x v="1"/>
    <x v="68"/>
    <n v="1"/>
    <x v="35"/>
    <x v="36"/>
    <x v="228"/>
    <m/>
    <m/>
    <m/>
    <m/>
    <n v="9500"/>
    <n v="10000"/>
    <n v="500"/>
    <n v="-1"/>
    <n v="30"/>
    <x v="1"/>
    <x v="0"/>
  </r>
  <r>
    <n v="978"/>
    <x v="33"/>
    <x v="1"/>
    <x v="68"/>
    <n v="1"/>
    <x v="26"/>
    <x v="1"/>
    <x v="511"/>
    <m/>
    <m/>
    <m/>
    <m/>
    <n v="7000"/>
    <n v="10000"/>
    <n v="3000"/>
    <n v="-1"/>
    <n v="30"/>
    <x v="1"/>
    <x v="0"/>
  </r>
  <r>
    <n v="979"/>
    <x v="33"/>
    <x v="1"/>
    <x v="8"/>
    <n v="1"/>
    <x v="30"/>
    <x v="2"/>
    <x v="249"/>
    <m/>
    <m/>
    <m/>
    <m/>
    <n v="1000"/>
    <n v="10000"/>
    <n v="9000"/>
    <n v="-1"/>
    <n v="30"/>
    <x v="1"/>
    <x v="0"/>
  </r>
  <r>
    <n v="980"/>
    <x v="33"/>
    <x v="1"/>
    <x v="8"/>
    <n v="1"/>
    <x v="26"/>
    <x v="2"/>
    <x v="249"/>
    <m/>
    <m/>
    <m/>
    <m/>
    <n v="9000"/>
    <n v="20000"/>
    <n v="11000"/>
    <n v="-1"/>
    <n v="30"/>
    <x v="1"/>
    <x v="0"/>
  </r>
  <r>
    <n v="981"/>
    <x v="33"/>
    <x v="1"/>
    <x v="8"/>
    <n v="1"/>
    <x v="26"/>
    <x v="1"/>
    <x v="512"/>
    <m/>
    <m/>
    <m/>
    <m/>
    <n v="9000"/>
    <n v="18000"/>
    <n v="9000"/>
    <n v="-1"/>
    <n v="30"/>
    <x v="1"/>
    <x v="0"/>
  </r>
  <r>
    <n v="982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3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4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5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6"/>
    <x v="33"/>
    <x v="1"/>
    <x v="69"/>
    <n v="1"/>
    <x v="60"/>
    <x v="6"/>
    <x v="413"/>
    <s v="Bluethoot"/>
    <s v="Rosa"/>
    <m/>
    <m/>
    <n v="65000"/>
    <n v="80000"/>
    <n v="15000"/>
    <n v="-1"/>
    <n v="30"/>
    <x v="1"/>
    <x v="0"/>
  </r>
  <r>
    <n v="987"/>
    <x v="33"/>
    <x v="1"/>
    <x v="69"/>
    <n v="1"/>
    <x v="60"/>
    <x v="6"/>
    <x v="442"/>
    <s v="Bluethoot"/>
    <s v="Azul"/>
    <m/>
    <m/>
    <n v="65000"/>
    <n v="80000"/>
    <n v="15000"/>
    <n v="-1"/>
    <n v="30"/>
    <x v="1"/>
    <x v="0"/>
  </r>
  <r>
    <n v="988"/>
    <x v="33"/>
    <x v="1"/>
    <x v="69"/>
    <n v="1"/>
    <x v="60"/>
    <x v="6"/>
    <x v="405"/>
    <s v="Bluethoot"/>
    <s v="Rosa"/>
    <m/>
    <m/>
    <n v="65000"/>
    <n v="80000"/>
    <n v="15000"/>
    <n v="-1"/>
    <n v="30"/>
    <x v="1"/>
    <x v="0"/>
  </r>
  <r>
    <n v="989"/>
    <x v="33"/>
    <x v="1"/>
    <x v="8"/>
    <n v="1"/>
    <x v="76"/>
    <x v="77"/>
    <x v="514"/>
    <m/>
    <m/>
    <m/>
    <m/>
    <n v="14000"/>
    <n v="18000"/>
    <n v="4000"/>
    <n v="-1"/>
    <n v="30"/>
    <x v="1"/>
    <x v="0"/>
  </r>
  <r>
    <n v="990"/>
    <x v="33"/>
    <x v="1"/>
    <x v="8"/>
    <n v="1"/>
    <x v="33"/>
    <x v="1"/>
    <x v="515"/>
    <m/>
    <m/>
    <m/>
    <m/>
    <n v="0"/>
    <n v="25000"/>
    <n v="25000"/>
    <n v="-1"/>
    <n v="30"/>
    <x v="1"/>
    <x v="0"/>
  </r>
  <r>
    <n v="991"/>
    <x v="33"/>
    <x v="1"/>
    <x v="8"/>
    <n v="1"/>
    <x v="30"/>
    <x v="1"/>
    <x v="178"/>
    <m/>
    <m/>
    <m/>
    <m/>
    <n v="1000"/>
    <n v="10000"/>
    <n v="9000"/>
    <n v="-1"/>
    <n v="30"/>
    <x v="1"/>
    <x v="0"/>
  </r>
  <r>
    <n v="992"/>
    <x v="33"/>
    <x v="1"/>
    <x v="8"/>
    <n v="1"/>
    <x v="0"/>
    <x v="4"/>
    <x v="124"/>
    <m/>
    <m/>
    <m/>
    <m/>
    <n v="3000"/>
    <n v="8000"/>
    <n v="5000"/>
    <n v="-1"/>
    <n v="30"/>
    <x v="1"/>
    <x v="0"/>
  </r>
  <r>
    <n v="993"/>
    <x v="33"/>
    <x v="1"/>
    <x v="8"/>
    <n v="1"/>
    <x v="26"/>
    <x v="28"/>
    <x v="237"/>
    <m/>
    <m/>
    <m/>
    <m/>
    <n v="10000"/>
    <n v="20000"/>
    <n v="10000"/>
    <n v="-1"/>
    <n v="30"/>
    <x v="1"/>
    <x v="0"/>
  </r>
  <r>
    <n v="994"/>
    <x v="33"/>
    <x v="1"/>
    <x v="8"/>
    <n v="1"/>
    <x v="29"/>
    <x v="32"/>
    <x v="340"/>
    <m/>
    <m/>
    <m/>
    <m/>
    <n v="3735"/>
    <n v="4000"/>
    <n v="265"/>
    <n v="-1"/>
    <n v="30"/>
    <x v="1"/>
    <x v="0"/>
  </r>
  <r>
    <n v="995"/>
    <x v="33"/>
    <x v="1"/>
    <x v="8"/>
    <n v="1"/>
    <x v="29"/>
    <x v="50"/>
    <x v="516"/>
    <m/>
    <m/>
    <m/>
    <m/>
    <n v="2805"/>
    <n v="3000"/>
    <n v="195"/>
    <n v="-1"/>
    <n v="30"/>
    <x v="1"/>
    <x v="0"/>
  </r>
  <r>
    <n v="996"/>
    <x v="33"/>
    <x v="1"/>
    <x v="8"/>
    <n v="1"/>
    <x v="2"/>
    <x v="2"/>
    <x v="5"/>
    <s v="V8"/>
    <s v="Blanco"/>
    <s v="Caja"/>
    <s v="Alambrico"/>
    <n v="7500"/>
    <n v="15000"/>
    <n v="7500"/>
    <n v="-1"/>
    <n v="30"/>
    <x v="1"/>
    <x v="0"/>
  </r>
  <r>
    <n v="997"/>
    <x v="33"/>
    <x v="1"/>
    <x v="8"/>
    <n v="1"/>
    <x v="26"/>
    <x v="28"/>
    <x v="297"/>
    <m/>
    <m/>
    <m/>
    <m/>
    <n v="10000"/>
    <n v="20000"/>
    <n v="10000"/>
    <n v="-1"/>
    <n v="30"/>
    <x v="1"/>
    <x v="0"/>
  </r>
  <r>
    <n v="998"/>
    <x v="33"/>
    <x v="1"/>
    <x v="8"/>
    <n v="1"/>
    <x v="2"/>
    <x v="1"/>
    <x v="4"/>
    <s v="TC"/>
    <m/>
    <m/>
    <m/>
    <n v="9500"/>
    <n v="25000"/>
    <n v="15500"/>
    <n v="-1"/>
    <n v="30"/>
    <x v="1"/>
    <x v="0"/>
  </r>
  <r>
    <n v="999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0"/>
    <x v="33"/>
    <x v="1"/>
    <x v="8"/>
    <n v="1"/>
    <x v="26"/>
    <x v="2"/>
    <x v="165"/>
    <m/>
    <m/>
    <m/>
    <m/>
    <n v="7500"/>
    <n v="20000"/>
    <n v="12500"/>
    <n v="-1"/>
    <n v="30"/>
    <x v="1"/>
    <x v="0"/>
  </r>
  <r>
    <n v="1001"/>
    <x v="33"/>
    <x v="1"/>
    <x v="8"/>
    <n v="1"/>
    <x v="2"/>
    <x v="7"/>
    <x v="23"/>
    <s v="TC"/>
    <s v="Blanco"/>
    <s v="Caja cbl"/>
    <s v="Alambrico"/>
    <n v="10000"/>
    <n v="20000"/>
    <n v="10000"/>
    <n v="-1"/>
    <n v="30"/>
    <x v="1"/>
    <x v="0"/>
  </r>
  <r>
    <n v="1002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3"/>
    <x v="33"/>
    <x v="1"/>
    <x v="8"/>
    <n v="1"/>
    <x v="29"/>
    <x v="34"/>
    <x v="214"/>
    <m/>
    <m/>
    <m/>
    <m/>
    <n v="2805"/>
    <n v="3000"/>
    <n v="195"/>
    <n v="-1"/>
    <n v="30"/>
    <x v="1"/>
    <x v="0"/>
  </r>
  <r>
    <n v="1004"/>
    <x v="33"/>
    <x v="1"/>
    <x v="8"/>
    <n v="1"/>
    <x v="1"/>
    <x v="27"/>
    <x v="129"/>
    <m/>
    <s v="Negro"/>
    <m/>
    <m/>
    <n v="7000"/>
    <n v="15000"/>
    <n v="8000"/>
    <n v="-1"/>
    <n v="30"/>
    <x v="1"/>
    <x v="0"/>
  </r>
  <r>
    <n v="1005"/>
    <x v="33"/>
    <x v="1"/>
    <x v="8"/>
    <n v="1"/>
    <x v="27"/>
    <x v="52"/>
    <x v="517"/>
    <m/>
    <m/>
    <m/>
    <m/>
    <n v="1100"/>
    <n v="10000"/>
    <n v="8900"/>
    <n v="-1"/>
    <n v="30"/>
    <x v="1"/>
    <x v="0"/>
  </r>
  <r>
    <n v="1006"/>
    <x v="33"/>
    <x v="1"/>
    <x v="8"/>
    <n v="1"/>
    <x v="29"/>
    <x v="32"/>
    <x v="201"/>
    <m/>
    <m/>
    <m/>
    <m/>
    <n v="2805"/>
    <n v="3000"/>
    <n v="195"/>
    <n v="-1"/>
    <n v="30"/>
    <x v="1"/>
    <x v="0"/>
  </r>
  <r>
    <n v="1007"/>
    <x v="34"/>
    <x v="1"/>
    <x v="8"/>
    <n v="1"/>
    <x v="1"/>
    <x v="27"/>
    <x v="129"/>
    <m/>
    <m/>
    <m/>
    <m/>
    <n v="7000"/>
    <n v="15000"/>
    <n v="8000"/>
    <n v="-1"/>
    <n v="1"/>
    <x v="2"/>
    <x v="0"/>
  </r>
  <r>
    <n v="1008"/>
    <x v="34"/>
    <x v="1"/>
    <x v="8"/>
    <n v="1"/>
    <x v="30"/>
    <x v="28"/>
    <x v="454"/>
    <m/>
    <m/>
    <m/>
    <m/>
    <n v="1000"/>
    <n v="10000"/>
    <n v="9000"/>
    <n v="-1"/>
    <n v="1"/>
    <x v="2"/>
    <x v="0"/>
  </r>
  <r>
    <n v="1009"/>
    <x v="34"/>
    <x v="1"/>
    <x v="13"/>
    <n v="1"/>
    <x v="1"/>
    <x v="78"/>
    <x v="518"/>
    <m/>
    <m/>
    <m/>
    <m/>
    <n v="0"/>
    <n v="60000"/>
    <n v="60000"/>
    <n v="-1"/>
    <n v="1"/>
    <x v="2"/>
    <x v="0"/>
  </r>
  <r>
    <n v="1010"/>
    <x v="34"/>
    <x v="1"/>
    <x v="8"/>
    <n v="1"/>
    <x v="30"/>
    <x v="2"/>
    <x v="167"/>
    <m/>
    <m/>
    <m/>
    <m/>
    <n v="1000"/>
    <n v="10000"/>
    <n v="9000"/>
    <n v="-1"/>
    <n v="1"/>
    <x v="2"/>
    <x v="0"/>
  </r>
  <r>
    <n v="1011"/>
    <x v="34"/>
    <x v="1"/>
    <x v="8"/>
    <n v="1"/>
    <x v="26"/>
    <x v="1"/>
    <x v="488"/>
    <m/>
    <m/>
    <m/>
    <m/>
    <n v="9000"/>
    <n v="20000"/>
    <n v="11000"/>
    <n v="-1"/>
    <n v="1"/>
    <x v="2"/>
    <x v="0"/>
  </r>
  <r>
    <n v="1012"/>
    <x v="34"/>
    <x v="1"/>
    <x v="8"/>
    <n v="1"/>
    <x v="33"/>
    <x v="6"/>
    <x v="421"/>
    <m/>
    <m/>
    <m/>
    <m/>
    <n v="0"/>
    <n v="5000"/>
    <n v="5000"/>
    <n v="-1"/>
    <n v="1"/>
    <x v="2"/>
    <x v="0"/>
  </r>
  <r>
    <n v="1013"/>
    <x v="34"/>
    <x v="1"/>
    <x v="22"/>
    <n v="1"/>
    <x v="3"/>
    <x v="1"/>
    <x v="519"/>
    <m/>
    <m/>
    <m/>
    <m/>
    <n v="6500"/>
    <n v="15000"/>
    <n v="8500"/>
    <n v="-1"/>
    <n v="1"/>
    <x v="2"/>
    <x v="0"/>
  </r>
  <r>
    <n v="1014"/>
    <x v="34"/>
    <x v="1"/>
    <x v="8"/>
    <n v="1"/>
    <x v="30"/>
    <x v="2"/>
    <x v="143"/>
    <m/>
    <m/>
    <m/>
    <m/>
    <n v="1000"/>
    <n v="10000"/>
    <n v="9000"/>
    <n v="-1"/>
    <n v="1"/>
    <x v="2"/>
    <x v="0"/>
  </r>
  <r>
    <n v="1015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16"/>
    <x v="34"/>
    <x v="1"/>
    <x v="8"/>
    <n v="1"/>
    <x v="29"/>
    <x v="32"/>
    <x v="201"/>
    <m/>
    <m/>
    <m/>
    <m/>
    <n v="2805"/>
    <n v="3000"/>
    <n v="195"/>
    <n v="-1"/>
    <n v="1"/>
    <x v="2"/>
    <x v="0"/>
  </r>
  <r>
    <n v="1017"/>
    <x v="34"/>
    <x v="1"/>
    <x v="8"/>
    <n v="1"/>
    <x v="29"/>
    <x v="34"/>
    <x v="214"/>
    <m/>
    <m/>
    <m/>
    <m/>
    <n v="2805"/>
    <n v="3000"/>
    <n v="195"/>
    <n v="-1"/>
    <n v="1"/>
    <x v="2"/>
    <x v="0"/>
  </r>
  <r>
    <n v="1018"/>
    <x v="34"/>
    <x v="1"/>
    <x v="8"/>
    <n v="1"/>
    <x v="29"/>
    <x v="32"/>
    <x v="201"/>
    <m/>
    <m/>
    <m/>
    <m/>
    <n v="9350"/>
    <n v="10000"/>
    <n v="650"/>
    <n v="-1"/>
    <n v="1"/>
    <x v="2"/>
    <x v="0"/>
  </r>
  <r>
    <n v="1019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20"/>
    <x v="34"/>
    <x v="1"/>
    <x v="36"/>
    <n v="1"/>
    <x v="71"/>
    <x v="67"/>
    <x v="474"/>
    <m/>
    <s v="Rojo"/>
    <m/>
    <m/>
    <n v="24000"/>
    <n v="40000"/>
    <n v="16000"/>
    <n v="-1"/>
    <n v="1"/>
    <x v="2"/>
    <x v="0"/>
  </r>
  <r>
    <n v="1021"/>
    <x v="34"/>
    <x v="1"/>
    <x v="8"/>
    <n v="1"/>
    <x v="26"/>
    <x v="2"/>
    <x v="348"/>
    <m/>
    <m/>
    <m/>
    <m/>
    <n v="7000"/>
    <n v="20000"/>
    <n v="13000"/>
    <n v="-1"/>
    <n v="1"/>
    <x v="2"/>
    <x v="0"/>
  </r>
  <r>
    <n v="1022"/>
    <x v="34"/>
    <x v="1"/>
    <x v="8"/>
    <n v="1"/>
    <x v="27"/>
    <x v="2"/>
    <x v="168"/>
    <m/>
    <m/>
    <m/>
    <m/>
    <n v="1100"/>
    <n v="10000"/>
    <n v="8900"/>
    <n v="-1"/>
    <n v="1"/>
    <x v="2"/>
    <x v="0"/>
  </r>
  <r>
    <n v="1023"/>
    <x v="35"/>
    <x v="1"/>
    <x v="8"/>
    <n v="1"/>
    <x v="30"/>
    <x v="28"/>
    <x v="316"/>
    <m/>
    <m/>
    <m/>
    <m/>
    <n v="1000"/>
    <n v="10000"/>
    <n v="9000"/>
    <n v="-1"/>
    <n v="2"/>
    <x v="2"/>
    <x v="0"/>
  </r>
  <r>
    <n v="1024"/>
    <x v="35"/>
    <x v="1"/>
    <x v="8"/>
    <n v="1"/>
    <x v="29"/>
    <x v="34"/>
    <x v="214"/>
    <m/>
    <m/>
    <m/>
    <m/>
    <n v="5610"/>
    <n v="6000"/>
    <n v="390"/>
    <n v="-1"/>
    <n v="2"/>
    <x v="2"/>
    <x v="0"/>
  </r>
  <r>
    <n v="1025"/>
    <x v="35"/>
    <x v="1"/>
    <x v="8"/>
    <n v="1"/>
    <x v="29"/>
    <x v="37"/>
    <x v="233"/>
    <m/>
    <m/>
    <m/>
    <m/>
    <n v="2805"/>
    <n v="3000"/>
    <n v="195"/>
    <n v="-1"/>
    <n v="2"/>
    <x v="2"/>
    <x v="0"/>
  </r>
  <r>
    <n v="1026"/>
    <x v="35"/>
    <x v="1"/>
    <x v="8"/>
    <n v="1"/>
    <x v="26"/>
    <x v="1"/>
    <x v="175"/>
    <m/>
    <m/>
    <m/>
    <m/>
    <n v="13000"/>
    <n v="22000"/>
    <n v="9000"/>
    <n v="-1"/>
    <n v="2"/>
    <x v="2"/>
    <x v="0"/>
  </r>
  <r>
    <n v="1027"/>
    <x v="35"/>
    <x v="1"/>
    <x v="8"/>
    <n v="1"/>
    <x v="33"/>
    <x v="6"/>
    <x v="520"/>
    <m/>
    <m/>
    <m/>
    <m/>
    <n v="0"/>
    <n v="3000"/>
    <n v="3000"/>
    <n v="-1"/>
    <n v="2"/>
    <x v="2"/>
    <x v="0"/>
  </r>
  <r>
    <n v="1028"/>
    <x v="35"/>
    <x v="1"/>
    <x v="8"/>
    <n v="1"/>
    <x v="1"/>
    <x v="27"/>
    <x v="129"/>
    <m/>
    <m/>
    <m/>
    <m/>
    <n v="7000"/>
    <n v="20000"/>
    <n v="13000"/>
    <n v="-1"/>
    <n v="2"/>
    <x v="2"/>
    <x v="0"/>
  </r>
  <r>
    <n v="1029"/>
    <x v="35"/>
    <x v="1"/>
    <x v="8"/>
    <n v="1"/>
    <x v="26"/>
    <x v="29"/>
    <x v="140"/>
    <m/>
    <m/>
    <m/>
    <m/>
    <n v="10000"/>
    <n v="22000"/>
    <n v="12000"/>
    <n v="-1"/>
    <n v="2"/>
    <x v="2"/>
    <x v="0"/>
  </r>
  <r>
    <n v="1030"/>
    <x v="35"/>
    <x v="1"/>
    <x v="8"/>
    <n v="1"/>
    <x v="29"/>
    <x v="37"/>
    <x v="233"/>
    <m/>
    <m/>
    <m/>
    <m/>
    <n v="5610"/>
    <n v="6000"/>
    <n v="390"/>
    <n v="-1"/>
    <n v="2"/>
    <x v="2"/>
    <x v="0"/>
  </r>
  <r>
    <n v="1031"/>
    <x v="35"/>
    <x v="1"/>
    <x v="8"/>
    <n v="1"/>
    <x v="29"/>
    <x v="37"/>
    <x v="234"/>
    <m/>
    <m/>
    <m/>
    <m/>
    <n v="1870"/>
    <n v="2000"/>
    <n v="130"/>
    <n v="-1"/>
    <n v="2"/>
    <x v="2"/>
    <x v="0"/>
  </r>
  <r>
    <n v="1032"/>
    <x v="35"/>
    <x v="1"/>
    <x v="8"/>
    <n v="1"/>
    <x v="4"/>
    <x v="4"/>
    <x v="215"/>
    <m/>
    <m/>
    <m/>
    <m/>
    <n v="20000"/>
    <n v="30000"/>
    <n v="10000"/>
    <n v="-1"/>
    <n v="2"/>
    <x v="2"/>
    <x v="0"/>
  </r>
  <r>
    <n v="1033"/>
    <x v="35"/>
    <x v="1"/>
    <x v="8"/>
    <n v="1"/>
    <x v="2"/>
    <x v="1"/>
    <x v="210"/>
    <m/>
    <m/>
    <m/>
    <m/>
    <n v="3000"/>
    <n v="9000"/>
    <n v="6000"/>
    <n v="-1"/>
    <n v="2"/>
    <x v="2"/>
    <x v="0"/>
  </r>
  <r>
    <n v="1034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5"/>
    <x v="35"/>
    <x v="1"/>
    <x v="8"/>
    <n v="1"/>
    <x v="30"/>
    <x v="28"/>
    <x v="521"/>
    <m/>
    <m/>
    <m/>
    <m/>
    <n v="1000"/>
    <n v="10000"/>
    <n v="9000"/>
    <n v="-1"/>
    <n v="2"/>
    <x v="2"/>
    <x v="0"/>
  </r>
  <r>
    <n v="1036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7"/>
    <x v="35"/>
    <x v="1"/>
    <x v="8"/>
    <n v="1"/>
    <x v="29"/>
    <x v="32"/>
    <x v="201"/>
    <m/>
    <m/>
    <m/>
    <m/>
    <n v="2805"/>
    <n v="3000"/>
    <n v="195"/>
    <n v="-1"/>
    <n v="2"/>
    <x v="2"/>
    <x v="0"/>
  </r>
  <r>
    <n v="103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39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40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1"/>
    <x v="35"/>
    <x v="1"/>
    <x v="8"/>
    <n v="1"/>
    <x v="0"/>
    <x v="6"/>
    <x v="66"/>
    <s v="Plug"/>
    <m/>
    <m/>
    <m/>
    <n v="3000"/>
    <n v="6000"/>
    <n v="3000"/>
    <n v="-1"/>
    <n v="2"/>
    <x v="2"/>
    <x v="0"/>
  </r>
  <r>
    <n v="1042"/>
    <x v="35"/>
    <x v="1"/>
    <x v="8"/>
    <n v="1"/>
    <x v="41"/>
    <x v="6"/>
    <x v="522"/>
    <m/>
    <m/>
    <m/>
    <m/>
    <n v="1800"/>
    <n v="4000"/>
    <n v="2200"/>
    <n v="-1"/>
    <n v="2"/>
    <x v="2"/>
    <x v="0"/>
  </r>
  <r>
    <n v="1043"/>
    <x v="35"/>
    <x v="1"/>
    <x v="8"/>
    <n v="1"/>
    <x v="2"/>
    <x v="2"/>
    <x v="5"/>
    <s v="V8"/>
    <s v="Blanco"/>
    <s v="Caja"/>
    <s v="Alambrico"/>
    <n v="7500"/>
    <n v="18000"/>
    <n v="10500"/>
    <n v="-1"/>
    <n v="2"/>
    <x v="2"/>
    <x v="0"/>
  </r>
  <r>
    <n v="1044"/>
    <x v="35"/>
    <x v="1"/>
    <x v="8"/>
    <n v="1"/>
    <x v="33"/>
    <x v="29"/>
    <x v="523"/>
    <m/>
    <m/>
    <m/>
    <m/>
    <n v="0"/>
    <n v="25000"/>
    <n v="25000"/>
    <n v="-1"/>
    <n v="2"/>
    <x v="2"/>
    <x v="0"/>
  </r>
  <r>
    <n v="1045"/>
    <x v="35"/>
    <x v="1"/>
    <x v="8"/>
    <n v="1"/>
    <x v="4"/>
    <x v="10"/>
    <x v="435"/>
    <m/>
    <m/>
    <m/>
    <m/>
    <n v="45000"/>
    <n v="65000"/>
    <n v="20000"/>
    <n v="-1"/>
    <n v="2"/>
    <x v="2"/>
    <x v="0"/>
  </r>
  <r>
    <n v="1046"/>
    <x v="35"/>
    <x v="1"/>
    <x v="8"/>
    <n v="1"/>
    <x v="33"/>
    <x v="41"/>
    <x v="524"/>
    <m/>
    <m/>
    <m/>
    <m/>
    <n v="0"/>
    <n v="8000"/>
    <n v="8000"/>
    <n v="-1"/>
    <n v="2"/>
    <x v="2"/>
    <x v="0"/>
  </r>
  <r>
    <n v="1047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9"/>
    <x v="35"/>
    <x v="1"/>
    <x v="8"/>
    <n v="1"/>
    <x v="29"/>
    <x v="32"/>
    <x v="201"/>
    <m/>
    <m/>
    <m/>
    <m/>
    <n v="935"/>
    <n v="1000"/>
    <n v="65"/>
    <n v="-1"/>
    <n v="2"/>
    <x v="2"/>
    <x v="0"/>
  </r>
  <r>
    <n v="1050"/>
    <x v="35"/>
    <x v="1"/>
    <x v="8"/>
    <n v="1"/>
    <x v="73"/>
    <x v="72"/>
    <x v="493"/>
    <m/>
    <m/>
    <m/>
    <m/>
    <n v="10000"/>
    <n v="20000"/>
    <n v="10000"/>
    <n v="-1"/>
    <n v="2"/>
    <x v="2"/>
    <x v="0"/>
  </r>
  <r>
    <n v="1051"/>
    <x v="36"/>
    <x v="1"/>
    <x v="8"/>
    <n v="1"/>
    <x v="1"/>
    <x v="1"/>
    <x v="482"/>
    <m/>
    <m/>
    <m/>
    <m/>
    <n v="4000"/>
    <n v="12000"/>
    <n v="8000"/>
    <n v="-1"/>
    <n v="3"/>
    <x v="2"/>
    <x v="0"/>
  </r>
  <r>
    <n v="1052"/>
    <x v="36"/>
    <x v="1"/>
    <x v="8"/>
    <n v="1"/>
    <x v="4"/>
    <x v="4"/>
    <x v="215"/>
    <m/>
    <m/>
    <m/>
    <m/>
    <n v="20000"/>
    <n v="32000"/>
    <n v="12000"/>
    <n v="-1"/>
    <n v="3"/>
    <x v="2"/>
    <x v="0"/>
  </r>
  <r>
    <n v="1053"/>
    <x v="36"/>
    <x v="1"/>
    <x v="8"/>
    <n v="1"/>
    <x v="30"/>
    <x v="1"/>
    <x v="141"/>
    <m/>
    <m/>
    <m/>
    <m/>
    <n v="2000"/>
    <n v="10000"/>
    <n v="8000"/>
    <n v="-1"/>
    <n v="3"/>
    <x v="2"/>
    <x v="0"/>
  </r>
  <r>
    <n v="1054"/>
    <x v="36"/>
    <x v="1"/>
    <x v="8"/>
    <n v="1"/>
    <x v="30"/>
    <x v="2"/>
    <x v="525"/>
    <m/>
    <m/>
    <m/>
    <m/>
    <n v="1000"/>
    <n v="10000"/>
    <n v="9000"/>
    <n v="-1"/>
    <n v="3"/>
    <x v="2"/>
    <x v="0"/>
  </r>
  <r>
    <n v="1055"/>
    <x v="36"/>
    <x v="1"/>
    <x v="8"/>
    <n v="1"/>
    <x v="33"/>
    <x v="2"/>
    <x v="526"/>
    <m/>
    <m/>
    <m/>
    <m/>
    <n v="0"/>
    <n v="25000"/>
    <n v="25000"/>
    <n v="-1"/>
    <n v="3"/>
    <x v="2"/>
    <x v="0"/>
  </r>
  <r>
    <n v="1056"/>
    <x v="34"/>
    <x v="0"/>
    <x v="0"/>
    <n v="12"/>
    <x v="3"/>
    <x v="48"/>
    <x v="527"/>
    <m/>
    <m/>
    <m/>
    <m/>
    <n v="6500"/>
    <n v="19000"/>
    <n v="-78000"/>
    <n v="12"/>
    <n v="1"/>
    <x v="2"/>
    <x v="0"/>
  </r>
  <r>
    <n v="1057"/>
    <x v="34"/>
    <x v="0"/>
    <x v="0"/>
    <n v="2"/>
    <x v="3"/>
    <x v="1"/>
    <x v="188"/>
    <m/>
    <m/>
    <m/>
    <m/>
    <n v="7500"/>
    <n v="24000"/>
    <n v="-15000"/>
    <n v="2"/>
    <n v="1"/>
    <x v="2"/>
    <x v="0"/>
  </r>
  <r>
    <n v="1058"/>
    <x v="34"/>
    <x v="0"/>
    <x v="0"/>
    <n v="1"/>
    <x v="3"/>
    <x v="29"/>
    <x v="338"/>
    <m/>
    <m/>
    <m/>
    <m/>
    <n v="14500"/>
    <n v="34000"/>
    <n v="-14500"/>
    <n v="1"/>
    <n v="1"/>
    <x v="2"/>
    <x v="0"/>
  </r>
  <r>
    <n v="1059"/>
    <x v="34"/>
    <x v="0"/>
    <x v="0"/>
    <n v="5"/>
    <x v="1"/>
    <x v="1"/>
    <x v="436"/>
    <m/>
    <m/>
    <m/>
    <m/>
    <n v="3500"/>
    <n v="12000"/>
    <n v="-17500"/>
    <n v="5"/>
    <n v="1"/>
    <x v="2"/>
    <x v="0"/>
  </r>
  <r>
    <n v="1060"/>
    <x v="34"/>
    <x v="0"/>
    <x v="0"/>
    <n v="1"/>
    <x v="38"/>
    <x v="79"/>
    <x v="528"/>
    <m/>
    <m/>
    <m/>
    <m/>
    <n v="28000"/>
    <n v="49000"/>
    <n v="-28000"/>
    <n v="1"/>
    <n v="1"/>
    <x v="2"/>
    <x v="0"/>
  </r>
  <r>
    <n v="1061"/>
    <x v="34"/>
    <x v="0"/>
    <x v="0"/>
    <n v="1"/>
    <x v="77"/>
    <x v="26"/>
    <x v="500"/>
    <m/>
    <m/>
    <m/>
    <m/>
    <n v="12000"/>
    <n v="24000"/>
    <n v="-12000"/>
    <n v="1"/>
    <n v="1"/>
    <x v="2"/>
    <x v="0"/>
  </r>
  <r>
    <n v="1062"/>
    <x v="34"/>
    <x v="0"/>
    <x v="0"/>
    <n v="5"/>
    <x v="2"/>
    <x v="1"/>
    <x v="4"/>
    <s v="TC"/>
    <s v="Blanco"/>
    <s v="Caja"/>
    <s v="Carga Rapida"/>
    <n v="9500"/>
    <n v="25000"/>
    <n v="-47500"/>
    <n v="5"/>
    <n v="1"/>
    <x v="2"/>
    <x v="0"/>
  </r>
  <r>
    <n v="1063"/>
    <x v="34"/>
    <x v="0"/>
    <x v="0"/>
    <n v="1"/>
    <x v="4"/>
    <x v="25"/>
    <x v="529"/>
    <m/>
    <m/>
    <m/>
    <m/>
    <n v="50000"/>
    <n v="85000"/>
    <n v="-50000"/>
    <n v="1"/>
    <n v="1"/>
    <x v="2"/>
    <x v="0"/>
  </r>
  <r>
    <n v="1064"/>
    <x v="34"/>
    <x v="0"/>
    <x v="0"/>
    <n v="3"/>
    <x v="2"/>
    <x v="2"/>
    <x v="5"/>
    <s v="V8"/>
    <s v="Blanco"/>
    <s v="Caja"/>
    <s v="Alambrico"/>
    <n v="7500"/>
    <n v="15000"/>
    <n v="-22500"/>
    <n v="3"/>
    <n v="1"/>
    <x v="2"/>
    <x v="0"/>
  </r>
  <r>
    <n v="1065"/>
    <x v="34"/>
    <x v="0"/>
    <x v="0"/>
    <n v="3"/>
    <x v="2"/>
    <x v="2"/>
    <x v="385"/>
    <s v="TC"/>
    <s v="Blanco"/>
    <s v="Caja"/>
    <s v="Alambrico"/>
    <n v="8000"/>
    <n v="18000"/>
    <n v="-24000"/>
    <n v="3"/>
    <n v="1"/>
    <x v="2"/>
    <x v="0"/>
  </r>
  <r>
    <n v="1066"/>
    <x v="34"/>
    <x v="0"/>
    <x v="0"/>
    <n v="5"/>
    <x v="1"/>
    <x v="28"/>
    <x v="530"/>
    <m/>
    <m/>
    <m/>
    <m/>
    <n v="5000"/>
    <n v="15000"/>
    <n v="-25000"/>
    <n v="5"/>
    <n v="1"/>
    <x v="2"/>
    <x v="0"/>
  </r>
  <r>
    <n v="1067"/>
    <x v="34"/>
    <x v="0"/>
    <x v="0"/>
    <n v="3"/>
    <x v="1"/>
    <x v="1"/>
    <x v="531"/>
    <m/>
    <m/>
    <m/>
    <m/>
    <n v="6000"/>
    <n v="18000"/>
    <n v="-18000"/>
    <n v="3"/>
    <n v="1"/>
    <x v="2"/>
    <x v="0"/>
  </r>
  <r>
    <n v="1068"/>
    <x v="34"/>
    <x v="0"/>
    <x v="0"/>
    <n v="5"/>
    <x v="30"/>
    <x v="29"/>
    <x v="204"/>
    <m/>
    <m/>
    <m/>
    <m/>
    <n v="1000"/>
    <n v="10000"/>
    <n v="-5000"/>
    <n v="5"/>
    <n v="1"/>
    <x v="2"/>
    <x v="0"/>
  </r>
  <r>
    <n v="1069"/>
    <x v="34"/>
    <x v="0"/>
    <x v="0"/>
    <n v="5"/>
    <x v="26"/>
    <x v="1"/>
    <x v="142"/>
    <m/>
    <m/>
    <m/>
    <m/>
    <n v="8500"/>
    <n v="20000"/>
    <n v="-42500"/>
    <n v="5"/>
    <n v="1"/>
    <x v="2"/>
    <x v="0"/>
  </r>
  <r>
    <n v="1070"/>
    <x v="34"/>
    <x v="0"/>
    <x v="0"/>
    <n v="6"/>
    <x v="26"/>
    <x v="41"/>
    <x v="532"/>
    <m/>
    <m/>
    <m/>
    <m/>
    <n v="9000"/>
    <n v="20000"/>
    <n v="-54000"/>
    <n v="6"/>
    <n v="1"/>
    <x v="2"/>
    <x v="0"/>
  </r>
  <r>
    <n v="1071"/>
    <x v="34"/>
    <x v="0"/>
    <x v="0"/>
    <n v="2"/>
    <x v="62"/>
    <x v="6"/>
    <x v="533"/>
    <m/>
    <m/>
    <m/>
    <m/>
    <n v="15500"/>
    <n v="22000"/>
    <n v="-31000"/>
    <n v="2"/>
    <n v="1"/>
    <x v="2"/>
    <x v="0"/>
  </r>
  <r>
    <n v="1072"/>
    <x v="34"/>
    <x v="0"/>
    <x v="0"/>
    <n v="1"/>
    <x v="55"/>
    <x v="4"/>
    <x v="312"/>
    <m/>
    <m/>
    <m/>
    <m/>
    <n v="8000"/>
    <n v="18000"/>
    <n v="-8000"/>
    <n v="1"/>
    <n v="1"/>
    <x v="2"/>
    <x v="0"/>
  </r>
  <r>
    <n v="1073"/>
    <x v="34"/>
    <x v="0"/>
    <x v="0"/>
    <n v="1"/>
    <x v="55"/>
    <x v="1"/>
    <x v="496"/>
    <m/>
    <m/>
    <m/>
    <m/>
    <n v="8000"/>
    <n v="18000"/>
    <n v="-8000"/>
    <n v="1"/>
    <n v="1"/>
    <x v="2"/>
    <x v="0"/>
  </r>
  <r>
    <n v="1074"/>
    <x v="36"/>
    <x v="1"/>
    <x v="8"/>
    <n v="1"/>
    <x v="4"/>
    <x v="46"/>
    <x v="507"/>
    <m/>
    <m/>
    <m/>
    <m/>
    <n v="50000"/>
    <n v="70000"/>
    <n v="20000"/>
    <n v="-1"/>
    <n v="3"/>
    <x v="2"/>
    <x v="0"/>
  </r>
  <r>
    <n v="1075"/>
    <x v="36"/>
    <x v="1"/>
    <x v="8"/>
    <n v="1"/>
    <x v="27"/>
    <x v="1"/>
    <x v="534"/>
    <m/>
    <m/>
    <m/>
    <m/>
    <n v="1100"/>
    <n v="10000"/>
    <n v="8900"/>
    <n v="-1"/>
    <n v="3"/>
    <x v="2"/>
    <x v="0"/>
  </r>
  <r>
    <n v="1076"/>
    <x v="36"/>
    <x v="1"/>
    <x v="8"/>
    <n v="1"/>
    <x v="26"/>
    <x v="1"/>
    <x v="535"/>
    <m/>
    <m/>
    <m/>
    <m/>
    <n v="8500"/>
    <n v="20000"/>
    <n v="11500"/>
    <n v="-1"/>
    <n v="3"/>
    <x v="2"/>
    <x v="0"/>
  </r>
  <r>
    <n v="1077"/>
    <x v="36"/>
    <x v="1"/>
    <x v="70"/>
    <n v="1"/>
    <x v="27"/>
    <x v="29"/>
    <x v="536"/>
    <m/>
    <m/>
    <m/>
    <m/>
    <n v="1100"/>
    <n v="10000"/>
    <n v="8900"/>
    <n v="-1"/>
    <n v="3"/>
    <x v="2"/>
    <x v="0"/>
  </r>
  <r>
    <n v="1078"/>
    <x v="36"/>
    <x v="1"/>
    <x v="8"/>
    <n v="1"/>
    <x v="0"/>
    <x v="6"/>
    <x v="61"/>
    <m/>
    <m/>
    <m/>
    <m/>
    <n v="1500"/>
    <n v="7000"/>
    <n v="5500"/>
    <n v="-1"/>
    <n v="3"/>
    <x v="2"/>
    <x v="0"/>
  </r>
  <r>
    <n v="1079"/>
    <x v="36"/>
    <x v="1"/>
    <x v="8"/>
    <n v="1"/>
    <x v="33"/>
    <x v="80"/>
    <x v="537"/>
    <m/>
    <m/>
    <m/>
    <m/>
    <n v="0"/>
    <n v="5000"/>
    <n v="5000"/>
    <n v="-1"/>
    <n v="3"/>
    <x v="2"/>
    <x v="0"/>
  </r>
  <r>
    <n v="1080"/>
    <x v="36"/>
    <x v="1"/>
    <x v="71"/>
    <n v="1"/>
    <x v="57"/>
    <x v="2"/>
    <x v="538"/>
    <m/>
    <m/>
    <m/>
    <m/>
    <n v="700"/>
    <n v="5000"/>
    <n v="4300"/>
    <n v="-1"/>
    <n v="3"/>
    <x v="2"/>
    <x v="0"/>
  </r>
  <r>
    <n v="1081"/>
    <x v="36"/>
    <x v="1"/>
    <x v="8"/>
    <n v="1"/>
    <x v="29"/>
    <x v="37"/>
    <x v="233"/>
    <m/>
    <m/>
    <m/>
    <m/>
    <n v="5610"/>
    <n v="6000"/>
    <n v="390"/>
    <n v="-1"/>
    <n v="3"/>
    <x v="2"/>
    <x v="0"/>
  </r>
  <r>
    <n v="1082"/>
    <x v="36"/>
    <x v="1"/>
    <x v="8"/>
    <n v="1"/>
    <x v="29"/>
    <x v="37"/>
    <x v="233"/>
    <m/>
    <m/>
    <m/>
    <m/>
    <n v="2805"/>
    <n v="3000"/>
    <n v="195"/>
    <n v="-1"/>
    <n v="3"/>
    <x v="2"/>
    <x v="0"/>
  </r>
  <r>
    <n v="1083"/>
    <x v="36"/>
    <x v="1"/>
    <x v="8"/>
    <n v="1"/>
    <x v="37"/>
    <x v="32"/>
    <x v="300"/>
    <m/>
    <m/>
    <m/>
    <m/>
    <n v="1000"/>
    <n v="3000"/>
    <n v="2000"/>
    <n v="-1"/>
    <n v="3"/>
    <x v="2"/>
    <x v="0"/>
  </r>
  <r>
    <n v="1084"/>
    <x v="36"/>
    <x v="1"/>
    <x v="8"/>
    <n v="1"/>
    <x v="29"/>
    <x v="32"/>
    <x v="340"/>
    <m/>
    <m/>
    <m/>
    <m/>
    <n v="4675"/>
    <n v="5000"/>
    <n v="325"/>
    <n v="-1"/>
    <n v="3"/>
    <x v="2"/>
    <x v="0"/>
  </r>
  <r>
    <n v="1085"/>
    <x v="36"/>
    <x v="1"/>
    <x v="8"/>
    <n v="1"/>
    <x v="29"/>
    <x v="34"/>
    <x v="214"/>
    <m/>
    <m/>
    <m/>
    <m/>
    <n v="4675"/>
    <n v="5000"/>
    <n v="325"/>
    <n v="-1"/>
    <n v="3"/>
    <x v="2"/>
    <x v="0"/>
  </r>
  <r>
    <n v="1086"/>
    <x v="36"/>
    <x v="1"/>
    <x v="8"/>
    <n v="1"/>
    <x v="29"/>
    <x v="32"/>
    <x v="201"/>
    <m/>
    <m/>
    <m/>
    <m/>
    <n v="9350"/>
    <n v="10000"/>
    <n v="650"/>
    <n v="-1"/>
    <n v="3"/>
    <x v="2"/>
    <x v="0"/>
  </r>
  <r>
    <n v="1087"/>
    <x v="36"/>
    <x v="1"/>
    <x v="8"/>
    <n v="1"/>
    <x v="0"/>
    <x v="0"/>
    <x v="440"/>
    <m/>
    <m/>
    <m/>
    <m/>
    <n v="4800"/>
    <n v="10000"/>
    <n v="5200"/>
    <n v="-1"/>
    <n v="3"/>
    <x v="2"/>
    <x v="0"/>
  </r>
  <r>
    <n v="1088"/>
    <x v="36"/>
    <x v="1"/>
    <x v="8"/>
    <n v="1"/>
    <x v="0"/>
    <x v="4"/>
    <x v="361"/>
    <m/>
    <m/>
    <m/>
    <m/>
    <n v="4500"/>
    <n v="15000"/>
    <n v="10500"/>
    <n v="-1"/>
    <n v="3"/>
    <x v="2"/>
    <x v="0"/>
  </r>
  <r>
    <n v="1089"/>
    <x v="34"/>
    <x v="0"/>
    <x v="72"/>
    <n v="10"/>
    <x v="78"/>
    <x v="12"/>
    <x v="539"/>
    <m/>
    <m/>
    <m/>
    <m/>
    <n v="740"/>
    <n v="2000"/>
    <n v="-7400"/>
    <n v="10"/>
    <n v="1"/>
    <x v="2"/>
    <x v="0"/>
  </r>
  <r>
    <n v="1090"/>
    <x v="34"/>
    <x v="0"/>
    <x v="72"/>
    <n v="10"/>
    <x v="78"/>
    <x v="12"/>
    <x v="49"/>
    <m/>
    <m/>
    <m/>
    <m/>
    <n v="740"/>
    <n v="2000"/>
    <n v="-7400"/>
    <n v="10"/>
    <n v="1"/>
    <x v="2"/>
    <x v="0"/>
  </r>
  <r>
    <n v="1091"/>
    <x v="34"/>
    <x v="0"/>
    <x v="72"/>
    <n v="1"/>
    <x v="79"/>
    <x v="81"/>
    <x v="540"/>
    <m/>
    <m/>
    <m/>
    <m/>
    <n v="47000"/>
    <n v="65000"/>
    <n v="-47000"/>
    <n v="1"/>
    <n v="1"/>
    <x v="2"/>
    <x v="0"/>
  </r>
  <r>
    <n v="1092"/>
    <x v="34"/>
    <x v="0"/>
    <x v="72"/>
    <n v="1"/>
    <x v="80"/>
    <x v="82"/>
    <x v="541"/>
    <m/>
    <m/>
    <m/>
    <m/>
    <n v="55000"/>
    <n v="80000"/>
    <n v="-55000"/>
    <n v="1"/>
    <n v="1"/>
    <x v="2"/>
    <x v="0"/>
  </r>
  <r>
    <n v="1093"/>
    <x v="34"/>
    <x v="0"/>
    <x v="5"/>
    <n v="1"/>
    <x v="31"/>
    <x v="6"/>
    <x v="542"/>
    <m/>
    <m/>
    <m/>
    <m/>
    <n v="16000"/>
    <n v="32000"/>
    <n v="-16000"/>
    <n v="1"/>
    <n v="1"/>
    <x v="2"/>
    <x v="0"/>
  </r>
  <r>
    <n v="1094"/>
    <x v="34"/>
    <x v="0"/>
    <x v="5"/>
    <n v="3"/>
    <x v="26"/>
    <x v="28"/>
    <x v="237"/>
    <m/>
    <m/>
    <m/>
    <m/>
    <n v="10000"/>
    <n v="20000"/>
    <n v="-30000"/>
    <n v="3"/>
    <n v="1"/>
    <x v="2"/>
    <x v="0"/>
  </r>
  <r>
    <n v="1095"/>
    <x v="34"/>
    <x v="0"/>
    <x v="5"/>
    <n v="10"/>
    <x v="30"/>
    <x v="28"/>
    <x v="150"/>
    <m/>
    <m/>
    <m/>
    <m/>
    <n v="1000"/>
    <n v="10000"/>
    <n v="-10000"/>
    <n v="10"/>
    <n v="1"/>
    <x v="2"/>
    <x v="0"/>
  </r>
  <r>
    <n v="1096"/>
    <x v="34"/>
    <x v="0"/>
    <x v="5"/>
    <n v="1"/>
    <x v="60"/>
    <x v="6"/>
    <x v="543"/>
    <m/>
    <s v="Negro"/>
    <m/>
    <m/>
    <n v="65000"/>
    <n v="99000"/>
    <n v="-65000"/>
    <n v="1"/>
    <n v="1"/>
    <x v="2"/>
    <x v="0"/>
  </r>
  <r>
    <n v="1097"/>
    <x v="34"/>
    <x v="0"/>
    <x v="4"/>
    <n v="1"/>
    <x v="4"/>
    <x v="4"/>
    <x v="215"/>
    <m/>
    <s v="Negro"/>
    <m/>
    <m/>
    <n v="18000"/>
    <n v="35000"/>
    <n v="-18000"/>
    <n v="1"/>
    <n v="1"/>
    <x v="2"/>
    <x v="0"/>
  </r>
  <r>
    <n v="1098"/>
    <x v="34"/>
    <x v="0"/>
    <x v="4"/>
    <n v="2"/>
    <x v="4"/>
    <x v="4"/>
    <x v="215"/>
    <m/>
    <s v="Rosa"/>
    <m/>
    <m/>
    <n v="18000"/>
    <n v="35000"/>
    <n v="-36000"/>
    <n v="2"/>
    <n v="1"/>
    <x v="2"/>
    <x v="0"/>
  </r>
  <r>
    <n v="1099"/>
    <x v="34"/>
    <x v="0"/>
    <x v="4"/>
    <n v="1"/>
    <x v="71"/>
    <x v="83"/>
    <x v="474"/>
    <m/>
    <s v="Rojo"/>
    <m/>
    <m/>
    <n v="24000"/>
    <n v="45000"/>
    <n v="-24000"/>
    <n v="1"/>
    <n v="1"/>
    <x v="2"/>
    <x v="0"/>
  </r>
  <r>
    <n v="1100"/>
    <x v="34"/>
    <x v="0"/>
    <x v="4"/>
    <n v="1"/>
    <x v="71"/>
    <x v="83"/>
    <x v="544"/>
    <m/>
    <s v="Negro"/>
    <m/>
    <m/>
    <n v="29000"/>
    <n v="50000"/>
    <n v="-29000"/>
    <n v="1"/>
    <n v="1"/>
    <x v="2"/>
    <x v="0"/>
  </r>
  <r>
    <n v="1101"/>
    <x v="34"/>
    <x v="0"/>
    <x v="5"/>
    <n v="2"/>
    <x v="4"/>
    <x v="4"/>
    <x v="215"/>
    <m/>
    <s v="Rojo"/>
    <m/>
    <m/>
    <n v="20000"/>
    <n v="35000"/>
    <n v="-40000"/>
    <n v="2"/>
    <n v="1"/>
    <x v="2"/>
    <x v="0"/>
  </r>
  <r>
    <n v="1102"/>
    <x v="37"/>
    <x v="1"/>
    <x v="8"/>
    <n v="1"/>
    <x v="65"/>
    <x v="6"/>
    <x v="447"/>
    <m/>
    <m/>
    <m/>
    <m/>
    <n v="3500"/>
    <n v="10000"/>
    <n v="6500"/>
    <n v="-1"/>
    <n v="4"/>
    <x v="2"/>
    <x v="0"/>
  </r>
  <r>
    <n v="1103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4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5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6"/>
    <x v="37"/>
    <x v="1"/>
    <x v="8"/>
    <n v="1"/>
    <x v="4"/>
    <x v="4"/>
    <x v="215"/>
    <m/>
    <s v="Azul"/>
    <m/>
    <m/>
    <n v="20000"/>
    <n v="33000"/>
    <n v="13000"/>
    <n v="-1"/>
    <n v="4"/>
    <x v="2"/>
    <x v="0"/>
  </r>
  <r>
    <n v="1107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8"/>
    <x v="37"/>
    <x v="1"/>
    <x v="8"/>
    <n v="1"/>
    <x v="29"/>
    <x v="34"/>
    <x v="214"/>
    <m/>
    <m/>
    <m/>
    <m/>
    <n v="935"/>
    <n v="1000"/>
    <n v="65"/>
    <n v="-1"/>
    <n v="4"/>
    <x v="2"/>
    <x v="0"/>
  </r>
  <r>
    <n v="1109"/>
    <x v="37"/>
    <x v="1"/>
    <x v="8"/>
    <n v="1"/>
    <x v="0"/>
    <x v="27"/>
    <x v="115"/>
    <m/>
    <m/>
    <m/>
    <m/>
    <n v="5000"/>
    <n v="12000"/>
    <n v="7000"/>
    <n v="-1"/>
    <n v="4"/>
    <x v="2"/>
    <x v="0"/>
  </r>
  <r>
    <n v="1110"/>
    <x v="37"/>
    <x v="1"/>
    <x v="8"/>
    <n v="1"/>
    <x v="30"/>
    <x v="4"/>
    <x v="284"/>
    <m/>
    <m/>
    <m/>
    <m/>
    <n v="1000"/>
    <n v="10000"/>
    <n v="9000"/>
    <n v="-1"/>
    <n v="4"/>
    <x v="2"/>
    <x v="0"/>
  </r>
  <r>
    <n v="1111"/>
    <x v="37"/>
    <x v="1"/>
    <x v="8"/>
    <n v="1"/>
    <x v="0"/>
    <x v="0"/>
    <x v="328"/>
    <m/>
    <m/>
    <m/>
    <m/>
    <n v="4700"/>
    <n v="10000"/>
    <n v="5300"/>
    <n v="-1"/>
    <n v="4"/>
    <x v="2"/>
    <x v="0"/>
  </r>
  <r>
    <n v="1112"/>
    <x v="37"/>
    <x v="1"/>
    <x v="8"/>
    <n v="1"/>
    <x v="21"/>
    <x v="23"/>
    <x v="97"/>
    <m/>
    <m/>
    <m/>
    <m/>
    <n v="38000"/>
    <n v="62000"/>
    <n v="24000"/>
    <n v="-1"/>
    <n v="4"/>
    <x v="2"/>
    <x v="0"/>
  </r>
  <r>
    <n v="1113"/>
    <x v="37"/>
    <x v="1"/>
    <x v="8"/>
    <n v="1"/>
    <x v="1"/>
    <x v="23"/>
    <x v="120"/>
    <m/>
    <m/>
    <m/>
    <m/>
    <n v="2800"/>
    <n v="8000"/>
    <n v="5200"/>
    <n v="-1"/>
    <n v="4"/>
    <x v="2"/>
    <x v="0"/>
  </r>
  <r>
    <n v="1114"/>
    <x v="37"/>
    <x v="1"/>
    <x v="8"/>
    <n v="1"/>
    <x v="26"/>
    <x v="35"/>
    <x v="181"/>
    <m/>
    <m/>
    <m/>
    <m/>
    <n v="11000"/>
    <n v="23000"/>
    <n v="12000"/>
    <n v="-1"/>
    <n v="4"/>
    <x v="2"/>
    <x v="0"/>
  </r>
  <r>
    <n v="1115"/>
    <x v="37"/>
    <x v="1"/>
    <x v="8"/>
    <n v="1"/>
    <x v="30"/>
    <x v="35"/>
    <x v="181"/>
    <m/>
    <m/>
    <m/>
    <m/>
    <n v="1000"/>
    <n v="10000"/>
    <n v="9000"/>
    <n v="-1"/>
    <n v="4"/>
    <x v="2"/>
    <x v="0"/>
  </r>
  <r>
    <n v="1116"/>
    <x v="37"/>
    <x v="1"/>
    <x v="8"/>
    <n v="1"/>
    <x v="30"/>
    <x v="2"/>
    <x v="171"/>
    <m/>
    <m/>
    <m/>
    <m/>
    <n v="1000"/>
    <n v="5000"/>
    <n v="4000"/>
    <n v="-1"/>
    <n v="4"/>
    <x v="2"/>
    <x v="0"/>
  </r>
  <r>
    <n v="1117"/>
    <x v="37"/>
    <x v="1"/>
    <x v="8"/>
    <n v="1"/>
    <x v="39"/>
    <x v="28"/>
    <x v="449"/>
    <m/>
    <m/>
    <m/>
    <m/>
    <n v="6500"/>
    <n v="15000"/>
    <n v="8500"/>
    <n v="-1"/>
    <n v="4"/>
    <x v="2"/>
    <x v="0"/>
  </r>
  <r>
    <n v="1118"/>
    <x v="37"/>
    <x v="1"/>
    <x v="8"/>
    <n v="1"/>
    <x v="27"/>
    <x v="28"/>
    <x v="449"/>
    <m/>
    <m/>
    <m/>
    <m/>
    <n v="2000"/>
    <n v="10000"/>
    <n v="8000"/>
    <n v="-1"/>
    <n v="4"/>
    <x v="2"/>
    <x v="0"/>
  </r>
  <r>
    <n v="1119"/>
    <x v="37"/>
    <x v="1"/>
    <x v="8"/>
    <n v="1"/>
    <x v="2"/>
    <x v="47"/>
    <x v="328"/>
    <m/>
    <m/>
    <m/>
    <m/>
    <n v="3000"/>
    <n v="5000"/>
    <n v="2000"/>
    <n v="-1"/>
    <n v="4"/>
    <x v="2"/>
    <x v="0"/>
  </r>
  <r>
    <n v="1120"/>
    <x v="37"/>
    <x v="1"/>
    <x v="8"/>
    <n v="1"/>
    <x v="26"/>
    <x v="1"/>
    <x v="200"/>
    <m/>
    <m/>
    <m/>
    <m/>
    <n v="9000"/>
    <n v="20000"/>
    <n v="11000"/>
    <n v="-1"/>
    <n v="4"/>
    <x v="2"/>
    <x v="0"/>
  </r>
  <r>
    <n v="1121"/>
    <x v="37"/>
    <x v="1"/>
    <x v="8"/>
    <n v="1"/>
    <x v="27"/>
    <x v="1"/>
    <x v="200"/>
    <m/>
    <m/>
    <m/>
    <m/>
    <n v="1100"/>
    <n v="10000"/>
    <n v="8900"/>
    <n v="-1"/>
    <n v="4"/>
    <x v="2"/>
    <x v="0"/>
  </r>
  <r>
    <n v="1122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23"/>
    <x v="37"/>
    <x v="1"/>
    <x v="8"/>
    <n v="1"/>
    <x v="29"/>
    <x v="60"/>
    <x v="434"/>
    <m/>
    <m/>
    <m/>
    <m/>
    <n v="4675"/>
    <n v="5000"/>
    <n v="325"/>
    <n v="-1"/>
    <n v="4"/>
    <x v="2"/>
    <x v="0"/>
  </r>
  <r>
    <n v="1124"/>
    <x v="37"/>
    <x v="1"/>
    <x v="8"/>
    <n v="1"/>
    <x v="30"/>
    <x v="1"/>
    <x v="239"/>
    <m/>
    <m/>
    <m/>
    <m/>
    <n v="1000"/>
    <n v="10000"/>
    <n v="9000"/>
    <n v="-1"/>
    <n v="4"/>
    <x v="2"/>
    <x v="0"/>
  </r>
  <r>
    <n v="1125"/>
    <x v="37"/>
    <x v="1"/>
    <x v="8"/>
    <n v="1"/>
    <x v="1"/>
    <x v="1"/>
    <x v="2"/>
    <m/>
    <m/>
    <m/>
    <m/>
    <n v="3500"/>
    <n v="10000"/>
    <n v="6500"/>
    <n v="-1"/>
    <n v="4"/>
    <x v="2"/>
    <x v="0"/>
  </r>
  <r>
    <n v="1126"/>
    <x v="37"/>
    <x v="1"/>
    <x v="8"/>
    <n v="1"/>
    <x v="22"/>
    <x v="6"/>
    <x v="205"/>
    <m/>
    <m/>
    <m/>
    <s v="Se devuelve el 5 cambio por merca"/>
    <n v="0"/>
    <n v="0"/>
    <n v="0"/>
    <n v="-1"/>
    <n v="4"/>
    <x v="2"/>
    <x v="0"/>
  </r>
  <r>
    <n v="1127"/>
    <x v="37"/>
    <x v="1"/>
    <x v="8"/>
    <n v="1"/>
    <x v="1"/>
    <x v="28"/>
    <x v="530"/>
    <m/>
    <m/>
    <m/>
    <m/>
    <n v="5000"/>
    <n v="15000"/>
    <n v="10000"/>
    <n v="-1"/>
    <n v="4"/>
    <x v="2"/>
    <x v="0"/>
  </r>
  <r>
    <n v="1128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29"/>
    <x v="37"/>
    <x v="1"/>
    <x v="8"/>
    <n v="1"/>
    <x v="36"/>
    <x v="35"/>
    <x v="545"/>
    <m/>
    <m/>
    <m/>
    <m/>
    <n v="4300"/>
    <n v="15000"/>
    <n v="10700"/>
    <n v="-1"/>
    <n v="4"/>
    <x v="2"/>
    <x v="0"/>
  </r>
  <r>
    <n v="1130"/>
    <x v="37"/>
    <x v="1"/>
    <x v="8"/>
    <n v="1"/>
    <x v="0"/>
    <x v="6"/>
    <x v="47"/>
    <s v="hdmi"/>
    <s v="Negro"/>
    <s v="Bolsa"/>
    <s v="Alambrico"/>
    <n v="4500"/>
    <n v="10000"/>
    <n v="5500"/>
    <n v="-1"/>
    <n v="4"/>
    <x v="2"/>
    <x v="0"/>
  </r>
  <r>
    <n v="1131"/>
    <x v="37"/>
    <x v="1"/>
    <x v="8"/>
    <n v="1"/>
    <x v="2"/>
    <x v="7"/>
    <x v="23"/>
    <s v="TC"/>
    <s v="Blanco"/>
    <s v="Caja cbl"/>
    <s v="Alambrico"/>
    <n v="10000"/>
    <n v="20000"/>
    <n v="10000"/>
    <n v="-1"/>
    <n v="4"/>
    <x v="2"/>
    <x v="0"/>
  </r>
  <r>
    <n v="1132"/>
    <x v="37"/>
    <x v="1"/>
    <x v="8"/>
    <n v="1"/>
    <x v="29"/>
    <x v="37"/>
    <x v="233"/>
    <m/>
    <m/>
    <m/>
    <m/>
    <n v="5610"/>
    <n v="6000"/>
    <n v="390"/>
    <n v="-1"/>
    <n v="4"/>
    <x v="2"/>
    <x v="0"/>
  </r>
  <r>
    <n v="1133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34"/>
    <x v="37"/>
    <x v="1"/>
    <x v="8"/>
    <n v="1"/>
    <x v="30"/>
    <x v="29"/>
    <x v="546"/>
    <m/>
    <m/>
    <m/>
    <m/>
    <n v="1000"/>
    <n v="10000"/>
    <n v="9000"/>
    <n v="-1"/>
    <n v="4"/>
    <x v="2"/>
    <x v="0"/>
  </r>
  <r>
    <n v="1135"/>
    <x v="37"/>
    <x v="1"/>
    <x v="8"/>
    <n v="1"/>
    <x v="30"/>
    <x v="28"/>
    <x v="150"/>
    <m/>
    <m/>
    <m/>
    <m/>
    <n v="1000"/>
    <n v="10000"/>
    <n v="9000"/>
    <n v="-1"/>
    <n v="4"/>
    <x v="2"/>
    <x v="0"/>
  </r>
  <r>
    <n v="1136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37"/>
    <x v="37"/>
    <x v="1"/>
    <x v="8"/>
    <n v="1"/>
    <x v="1"/>
    <x v="1"/>
    <x v="547"/>
    <s v="TC"/>
    <m/>
    <m/>
    <m/>
    <n v="13000"/>
    <n v="25000"/>
    <n v="12000"/>
    <n v="-1"/>
    <n v="4"/>
    <x v="2"/>
    <x v="0"/>
  </r>
  <r>
    <n v="1138"/>
    <x v="38"/>
    <x v="1"/>
    <x v="15"/>
    <n v="1"/>
    <x v="51"/>
    <x v="28"/>
    <x v="548"/>
    <m/>
    <m/>
    <m/>
    <m/>
    <n v="390000"/>
    <n v="460000"/>
    <n v="70000"/>
    <n v="-1"/>
    <n v="5"/>
    <x v="2"/>
    <x v="0"/>
  </r>
  <r>
    <n v="1139"/>
    <x v="38"/>
    <x v="1"/>
    <x v="15"/>
    <n v="1"/>
    <x v="26"/>
    <x v="28"/>
    <x v="549"/>
    <m/>
    <m/>
    <m/>
    <m/>
    <n v="8500"/>
    <n v="20000"/>
    <n v="11500"/>
    <n v="-1"/>
    <n v="5"/>
    <x v="2"/>
    <x v="0"/>
  </r>
  <r>
    <n v="1140"/>
    <x v="38"/>
    <x v="1"/>
    <x v="15"/>
    <n v="1"/>
    <x v="30"/>
    <x v="28"/>
    <x v="550"/>
    <m/>
    <m/>
    <m/>
    <m/>
    <n v="1000"/>
    <n v="10000"/>
    <n v="9000"/>
    <n v="-1"/>
    <n v="5"/>
    <x v="2"/>
    <x v="0"/>
  </r>
  <r>
    <n v="1141"/>
    <x v="38"/>
    <x v="1"/>
    <x v="15"/>
    <n v="1"/>
    <x v="13"/>
    <x v="6"/>
    <x v="119"/>
    <m/>
    <m/>
    <m/>
    <m/>
    <n v="2600"/>
    <n v="5000"/>
    <n v="2400"/>
    <n v="-1"/>
    <n v="5"/>
    <x v="2"/>
    <x v="0"/>
  </r>
  <r>
    <n v="1142"/>
    <x v="38"/>
    <x v="1"/>
    <x v="8"/>
    <n v="1"/>
    <x v="26"/>
    <x v="52"/>
    <x v="551"/>
    <m/>
    <m/>
    <m/>
    <m/>
    <n v="7000"/>
    <n v="18000"/>
    <n v="11000"/>
    <n v="-1"/>
    <n v="5"/>
    <x v="2"/>
    <x v="0"/>
  </r>
  <r>
    <n v="1143"/>
    <x v="38"/>
    <x v="1"/>
    <x v="8"/>
    <n v="1"/>
    <x v="27"/>
    <x v="1"/>
    <x v="488"/>
    <m/>
    <m/>
    <m/>
    <m/>
    <n v="1100"/>
    <n v="10000"/>
    <n v="8900"/>
    <n v="-1"/>
    <n v="5"/>
    <x v="2"/>
    <x v="0"/>
  </r>
  <r>
    <n v="1144"/>
    <x v="38"/>
    <x v="1"/>
    <x v="8"/>
    <n v="1"/>
    <x v="30"/>
    <x v="1"/>
    <x v="488"/>
    <m/>
    <m/>
    <m/>
    <m/>
    <n v="1000"/>
    <n v="10000"/>
    <n v="9000"/>
    <n v="-1"/>
    <n v="5"/>
    <x v="2"/>
    <x v="0"/>
  </r>
  <r>
    <n v="1145"/>
    <x v="38"/>
    <x v="1"/>
    <x v="8"/>
    <n v="1"/>
    <x v="0"/>
    <x v="0"/>
    <x v="328"/>
    <m/>
    <m/>
    <m/>
    <m/>
    <n v="4500"/>
    <n v="10000"/>
    <n v="5500"/>
    <n v="-1"/>
    <n v="5"/>
    <x v="2"/>
    <x v="0"/>
  </r>
  <r>
    <n v="1146"/>
    <x v="38"/>
    <x v="1"/>
    <x v="8"/>
    <n v="1"/>
    <x v="2"/>
    <x v="1"/>
    <x v="210"/>
    <m/>
    <m/>
    <m/>
    <m/>
    <n v="2500"/>
    <n v="8000"/>
    <n v="5500"/>
    <n v="-1"/>
    <n v="5"/>
    <x v="2"/>
    <x v="0"/>
  </r>
  <r>
    <n v="1147"/>
    <x v="38"/>
    <x v="1"/>
    <x v="8"/>
    <n v="1"/>
    <x v="26"/>
    <x v="28"/>
    <x v="291"/>
    <m/>
    <m/>
    <m/>
    <m/>
    <n v="11500"/>
    <n v="23000"/>
    <n v="11500"/>
    <n v="-1"/>
    <n v="5"/>
    <x v="2"/>
    <x v="0"/>
  </r>
  <r>
    <n v="1148"/>
    <x v="38"/>
    <x v="1"/>
    <x v="8"/>
    <n v="1"/>
    <x v="30"/>
    <x v="28"/>
    <x v="454"/>
    <m/>
    <m/>
    <m/>
    <m/>
    <n v="1000"/>
    <n v="10000"/>
    <n v="9000"/>
    <n v="-1"/>
    <n v="5"/>
    <x v="2"/>
    <x v="0"/>
  </r>
  <r>
    <n v="1149"/>
    <x v="37"/>
    <x v="1"/>
    <x v="8"/>
    <n v="1"/>
    <x v="22"/>
    <x v="6"/>
    <x v="207"/>
    <m/>
    <m/>
    <m/>
    <s v="Esto se dio en cambio de X3 vendido el 4/7"/>
    <n v="6000"/>
    <n v="14000"/>
    <n v="8000"/>
    <n v="-1"/>
    <n v="4"/>
    <x v="2"/>
    <x v="0"/>
  </r>
  <r>
    <n v="1150"/>
    <x v="37"/>
    <x v="1"/>
    <x v="8"/>
    <n v="1"/>
    <x v="23"/>
    <x v="6"/>
    <x v="122"/>
    <m/>
    <m/>
    <m/>
    <s v="Esto se dio en cambio de X3 vendido el 4/7"/>
    <n v="3000"/>
    <n v="10000"/>
    <n v="7000"/>
    <n v="-1"/>
    <n v="4"/>
    <x v="2"/>
    <x v="0"/>
  </r>
  <r>
    <n v="1151"/>
    <x v="37"/>
    <x v="1"/>
    <x v="8"/>
    <n v="1"/>
    <x v="41"/>
    <x v="6"/>
    <x v="552"/>
    <m/>
    <m/>
    <m/>
    <s v="Esto se dio en cambio de X3 vendido el 4/7"/>
    <n v="1800"/>
    <n v="5000"/>
    <n v="3200"/>
    <n v="-1"/>
    <n v="4"/>
    <x v="2"/>
    <x v="0"/>
  </r>
  <r>
    <n v="1152"/>
    <x v="37"/>
    <x v="1"/>
    <x v="8"/>
    <n v="1"/>
    <x v="0"/>
    <x v="0"/>
    <x v="328"/>
    <m/>
    <m/>
    <m/>
    <s v="Esto se dio en cambio de X3 vendido el 4/7"/>
    <n v="4500"/>
    <n v="10000"/>
    <n v="5500"/>
    <n v="-1"/>
    <n v="4"/>
    <x v="2"/>
    <x v="0"/>
  </r>
  <r>
    <n v="1153"/>
    <x v="38"/>
    <x v="1"/>
    <x v="8"/>
    <n v="1"/>
    <x v="35"/>
    <x v="36"/>
    <x v="226"/>
    <m/>
    <m/>
    <m/>
    <m/>
    <n v="10300"/>
    <n v="15000"/>
    <n v="4700"/>
    <n v="-1"/>
    <n v="5"/>
    <x v="2"/>
    <x v="0"/>
  </r>
  <r>
    <n v="1154"/>
    <x v="38"/>
    <x v="1"/>
    <x v="8"/>
    <n v="1"/>
    <x v="37"/>
    <x v="32"/>
    <x v="300"/>
    <m/>
    <m/>
    <m/>
    <m/>
    <n v="1000"/>
    <n v="3000"/>
    <n v="2000"/>
    <n v="-1"/>
    <n v="5"/>
    <x v="2"/>
    <x v="0"/>
  </r>
  <r>
    <n v="1155"/>
    <x v="38"/>
    <x v="1"/>
    <x v="8"/>
    <n v="1"/>
    <x v="29"/>
    <x v="32"/>
    <x v="201"/>
    <m/>
    <m/>
    <m/>
    <m/>
    <n v="6545"/>
    <n v="7000"/>
    <n v="455"/>
    <n v="-1"/>
    <n v="5"/>
    <x v="2"/>
    <x v="0"/>
  </r>
  <r>
    <n v="1156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7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8"/>
    <x v="38"/>
    <x v="1"/>
    <x v="8"/>
    <n v="1"/>
    <x v="29"/>
    <x v="37"/>
    <x v="233"/>
    <m/>
    <m/>
    <m/>
    <m/>
    <n v="2805"/>
    <n v="3000"/>
    <n v="195"/>
    <n v="-1"/>
    <n v="5"/>
    <x v="2"/>
    <x v="0"/>
  </r>
  <r>
    <n v="1159"/>
    <x v="38"/>
    <x v="1"/>
    <x v="8"/>
    <n v="1"/>
    <x v="33"/>
    <x v="85"/>
    <x v="554"/>
    <m/>
    <m/>
    <m/>
    <m/>
    <n v="0"/>
    <n v="10000"/>
    <n v="10000"/>
    <n v="-1"/>
    <n v="5"/>
    <x v="2"/>
    <x v="0"/>
  </r>
  <r>
    <n v="1160"/>
    <x v="38"/>
    <x v="1"/>
    <x v="8"/>
    <n v="1"/>
    <x v="29"/>
    <x v="32"/>
    <x v="201"/>
    <m/>
    <m/>
    <m/>
    <m/>
    <n v="9350"/>
    <n v="10000"/>
    <n v="650"/>
    <n v="-1"/>
    <n v="5"/>
    <x v="2"/>
    <x v="0"/>
  </r>
  <r>
    <n v="1161"/>
    <x v="38"/>
    <x v="1"/>
    <x v="8"/>
    <n v="1"/>
    <x v="29"/>
    <x v="32"/>
    <x v="201"/>
    <m/>
    <m/>
    <m/>
    <m/>
    <n v="5610"/>
    <n v="6000"/>
    <n v="390"/>
    <n v="-1"/>
    <n v="5"/>
    <x v="2"/>
    <x v="0"/>
  </r>
  <r>
    <n v="1162"/>
    <x v="38"/>
    <x v="1"/>
    <x v="8"/>
    <n v="1"/>
    <x v="2"/>
    <x v="2"/>
    <x v="5"/>
    <s v="V8"/>
    <s v="Blanco"/>
    <s v="Caja"/>
    <s v="Alambrico"/>
    <n v="7500"/>
    <n v="18000"/>
    <n v="10500"/>
    <n v="-1"/>
    <n v="5"/>
    <x v="2"/>
    <x v="0"/>
  </r>
  <r>
    <n v="1163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4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5"/>
    <x v="38"/>
    <x v="1"/>
    <x v="8"/>
    <n v="1"/>
    <x v="29"/>
    <x v="34"/>
    <x v="214"/>
    <m/>
    <m/>
    <m/>
    <m/>
    <n v="2805"/>
    <n v="3000"/>
    <n v="195"/>
    <n v="-1"/>
    <n v="5"/>
    <x v="2"/>
    <x v="0"/>
  </r>
  <r>
    <n v="1166"/>
    <x v="39"/>
    <x v="1"/>
    <x v="73"/>
    <n v="1"/>
    <x v="30"/>
    <x v="2"/>
    <x v="167"/>
    <m/>
    <m/>
    <m/>
    <m/>
    <n v="1000"/>
    <n v="10000"/>
    <n v="9000"/>
    <n v="-1"/>
    <n v="6"/>
    <x v="2"/>
    <x v="0"/>
  </r>
  <r>
    <n v="1167"/>
    <x v="39"/>
    <x v="1"/>
    <x v="73"/>
    <n v="1"/>
    <x v="33"/>
    <x v="2"/>
    <x v="555"/>
    <m/>
    <m/>
    <m/>
    <m/>
    <n v="0"/>
    <n v="5000"/>
    <n v="5000"/>
    <n v="-1"/>
    <n v="6"/>
    <x v="2"/>
    <x v="0"/>
  </r>
  <r>
    <n v="1168"/>
    <x v="39"/>
    <x v="1"/>
    <x v="8"/>
    <n v="1"/>
    <x v="4"/>
    <x v="4"/>
    <x v="215"/>
    <m/>
    <s v="Azul"/>
    <m/>
    <m/>
    <n v="20000"/>
    <n v="35000"/>
    <n v="15000"/>
    <n v="-1"/>
    <n v="6"/>
    <x v="2"/>
    <x v="0"/>
  </r>
  <r>
    <n v="1169"/>
    <x v="39"/>
    <x v="1"/>
    <x v="8"/>
    <n v="1"/>
    <x v="0"/>
    <x v="6"/>
    <x v="60"/>
    <s v="Plug 3.5"/>
    <s v="Negro"/>
    <m/>
    <m/>
    <n v="2500"/>
    <n v="9000"/>
    <n v="6500"/>
    <n v="-1"/>
    <n v="6"/>
    <x v="2"/>
    <x v="0"/>
  </r>
  <r>
    <n v="1170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71"/>
    <x v="39"/>
    <x v="1"/>
    <x v="8"/>
    <n v="1"/>
    <x v="30"/>
    <x v="28"/>
    <x v="297"/>
    <m/>
    <m/>
    <m/>
    <m/>
    <n v="1000"/>
    <n v="10000"/>
    <n v="9000"/>
    <n v="-1"/>
    <n v="6"/>
    <x v="2"/>
    <x v="0"/>
  </r>
  <r>
    <n v="1172"/>
    <x v="39"/>
    <x v="1"/>
    <x v="8"/>
    <n v="1"/>
    <x v="0"/>
    <x v="6"/>
    <x v="68"/>
    <m/>
    <m/>
    <m/>
    <n v="2500"/>
    <n v="2500"/>
    <n v="8000"/>
    <n v="5500"/>
    <n v="-1"/>
    <n v="6"/>
    <x v="2"/>
    <x v="0"/>
  </r>
  <r>
    <n v="1173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74"/>
    <x v="39"/>
    <x v="2"/>
    <x v="31"/>
    <n v="10"/>
    <x v="37"/>
    <x v="37"/>
    <x v="336"/>
    <m/>
    <m/>
    <m/>
    <m/>
    <n v="1000"/>
    <n v="3000"/>
    <n v="-10000"/>
    <n v="10"/>
    <n v="6"/>
    <x v="2"/>
    <x v="0"/>
  </r>
  <r>
    <n v="1175"/>
    <x v="39"/>
    <x v="1"/>
    <x v="8"/>
    <n v="1"/>
    <x v="33"/>
    <x v="2"/>
    <x v="556"/>
    <m/>
    <m/>
    <m/>
    <m/>
    <n v="0"/>
    <n v="25000"/>
    <n v="25000"/>
    <n v="-1"/>
    <n v="6"/>
    <x v="2"/>
    <x v="0"/>
  </r>
  <r>
    <n v="1176"/>
    <x v="39"/>
    <x v="1"/>
    <x v="8"/>
    <n v="1"/>
    <x v="39"/>
    <x v="28"/>
    <x v="449"/>
    <m/>
    <s v="Rojo"/>
    <m/>
    <m/>
    <n v="6500"/>
    <n v="15000"/>
    <n v="8500"/>
    <n v="-1"/>
    <n v="6"/>
    <x v="2"/>
    <x v="0"/>
  </r>
  <r>
    <n v="1177"/>
    <x v="39"/>
    <x v="1"/>
    <x v="8"/>
    <n v="1"/>
    <x v="38"/>
    <x v="79"/>
    <x v="528"/>
    <m/>
    <m/>
    <m/>
    <m/>
    <n v="28000"/>
    <n v="55000"/>
    <n v="27000"/>
    <n v="-1"/>
    <n v="6"/>
    <x v="2"/>
    <x v="0"/>
  </r>
  <r>
    <n v="1178"/>
    <x v="39"/>
    <x v="1"/>
    <x v="8"/>
    <n v="1"/>
    <x v="30"/>
    <x v="1"/>
    <x v="488"/>
    <m/>
    <m/>
    <m/>
    <m/>
    <n v="1000"/>
    <n v="10000"/>
    <n v="9000"/>
    <n v="-1"/>
    <n v="6"/>
    <x v="2"/>
    <x v="0"/>
  </r>
  <r>
    <n v="1179"/>
    <x v="39"/>
    <x v="1"/>
    <x v="8"/>
    <n v="1"/>
    <x v="26"/>
    <x v="1"/>
    <x v="488"/>
    <m/>
    <m/>
    <m/>
    <m/>
    <n v="9000"/>
    <n v="20000"/>
    <n v="11000"/>
    <n v="-1"/>
    <n v="6"/>
    <x v="2"/>
    <x v="0"/>
  </r>
  <r>
    <n v="1180"/>
    <x v="39"/>
    <x v="1"/>
    <x v="74"/>
    <n v="1"/>
    <x v="4"/>
    <x v="28"/>
    <x v="446"/>
    <m/>
    <m/>
    <m/>
    <m/>
    <n v="40000"/>
    <n v="57000"/>
    <n v="17000"/>
    <n v="-1"/>
    <n v="6"/>
    <x v="2"/>
    <x v="0"/>
  </r>
  <r>
    <n v="1181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82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83"/>
    <x v="39"/>
    <x v="1"/>
    <x v="8"/>
    <n v="1"/>
    <x v="37"/>
    <x v="34"/>
    <x v="301"/>
    <m/>
    <m/>
    <m/>
    <m/>
    <n v="1000"/>
    <n v="3000"/>
    <n v="2000"/>
    <n v="-1"/>
    <n v="6"/>
    <x v="2"/>
    <x v="0"/>
  </r>
  <r>
    <n v="1184"/>
    <x v="39"/>
    <x v="1"/>
    <x v="8"/>
    <n v="1"/>
    <x v="29"/>
    <x v="34"/>
    <x v="371"/>
    <m/>
    <m/>
    <m/>
    <m/>
    <n v="1870"/>
    <n v="2000"/>
    <n v="130"/>
    <n v="-1"/>
    <n v="6"/>
    <x v="2"/>
    <x v="0"/>
  </r>
  <r>
    <n v="1185"/>
    <x v="39"/>
    <x v="1"/>
    <x v="8"/>
    <n v="1"/>
    <x v="29"/>
    <x v="32"/>
    <x v="201"/>
    <m/>
    <m/>
    <m/>
    <m/>
    <n v="5610"/>
    <n v="6000"/>
    <n v="390"/>
    <n v="-1"/>
    <n v="6"/>
    <x v="2"/>
    <x v="0"/>
  </r>
  <r>
    <n v="1186"/>
    <x v="39"/>
    <x v="1"/>
    <x v="8"/>
    <n v="1"/>
    <x v="29"/>
    <x v="32"/>
    <x v="201"/>
    <m/>
    <m/>
    <m/>
    <m/>
    <n v="935"/>
    <n v="1000"/>
    <n v="65"/>
    <n v="-1"/>
    <n v="6"/>
    <x v="2"/>
    <x v="0"/>
  </r>
  <r>
    <n v="1187"/>
    <x v="39"/>
    <x v="1"/>
    <x v="8"/>
    <n v="1"/>
    <x v="29"/>
    <x v="37"/>
    <x v="233"/>
    <m/>
    <m/>
    <m/>
    <m/>
    <n v="5610"/>
    <n v="6000"/>
    <n v="390"/>
    <n v="-1"/>
    <n v="6"/>
    <x v="2"/>
    <x v="0"/>
  </r>
  <r>
    <n v="1188"/>
    <x v="39"/>
    <x v="1"/>
    <x v="8"/>
    <n v="1"/>
    <x v="33"/>
    <x v="1"/>
    <x v="557"/>
    <m/>
    <m/>
    <m/>
    <m/>
    <n v="0"/>
    <n v="60000"/>
    <n v="60000"/>
    <n v="-1"/>
    <n v="6"/>
    <x v="2"/>
    <x v="0"/>
  </r>
  <r>
    <n v="1189"/>
    <x v="39"/>
    <x v="1"/>
    <x v="8"/>
    <n v="1"/>
    <x v="27"/>
    <x v="1"/>
    <x v="174"/>
    <m/>
    <m/>
    <m/>
    <m/>
    <n v="1100"/>
    <n v="10000"/>
    <n v="8900"/>
    <n v="-1"/>
    <n v="6"/>
    <x v="2"/>
    <x v="0"/>
  </r>
  <r>
    <n v="1190"/>
    <x v="39"/>
    <x v="1"/>
    <x v="8"/>
    <n v="1"/>
    <x v="1"/>
    <x v="1"/>
    <x v="2"/>
    <m/>
    <m/>
    <m/>
    <m/>
    <n v="3500"/>
    <n v="10000"/>
    <n v="6500"/>
    <n v="-1"/>
    <n v="6"/>
    <x v="2"/>
    <x v="0"/>
  </r>
  <r>
    <n v="1191"/>
    <x v="40"/>
    <x v="1"/>
    <x v="8"/>
    <n v="1"/>
    <x v="29"/>
    <x v="32"/>
    <x v="340"/>
    <m/>
    <m/>
    <m/>
    <m/>
    <n v="2805"/>
    <n v="3000"/>
    <n v="195"/>
    <n v="-1"/>
    <n v="7"/>
    <x v="2"/>
    <x v="0"/>
  </r>
  <r>
    <n v="1192"/>
    <x v="40"/>
    <x v="1"/>
    <x v="8"/>
    <n v="1"/>
    <x v="2"/>
    <x v="47"/>
    <x v="354"/>
    <m/>
    <m/>
    <m/>
    <m/>
    <n v="3000"/>
    <n v="9000"/>
    <n v="6000"/>
    <n v="-1"/>
    <n v="7"/>
    <x v="2"/>
    <x v="0"/>
  </r>
  <r>
    <n v="1193"/>
    <x v="40"/>
    <x v="1"/>
    <x v="69"/>
    <n v="1"/>
    <x v="60"/>
    <x v="6"/>
    <x v="543"/>
    <m/>
    <m/>
    <m/>
    <m/>
    <n v="105000"/>
    <n v="120000"/>
    <n v="15000"/>
    <n v="-1"/>
    <n v="7"/>
    <x v="2"/>
    <x v="0"/>
  </r>
  <r>
    <n v="1194"/>
    <x v="40"/>
    <x v="1"/>
    <x v="8"/>
    <n v="1"/>
    <x v="36"/>
    <x v="1"/>
    <x v="367"/>
    <m/>
    <m/>
    <m/>
    <m/>
    <n v="4200"/>
    <n v="15000"/>
    <n v="10800"/>
    <n v="-1"/>
    <n v="7"/>
    <x v="2"/>
    <x v="0"/>
  </r>
  <r>
    <n v="1195"/>
    <x v="40"/>
    <x v="1"/>
    <x v="8"/>
    <n v="1"/>
    <x v="26"/>
    <x v="1"/>
    <x v="367"/>
    <m/>
    <m/>
    <m/>
    <m/>
    <n v="11000"/>
    <n v="22000"/>
    <n v="11000"/>
    <n v="-1"/>
    <n v="7"/>
    <x v="2"/>
    <x v="0"/>
  </r>
  <r>
    <n v="1196"/>
    <x v="40"/>
    <x v="1"/>
    <x v="8"/>
    <n v="1"/>
    <x v="2"/>
    <x v="1"/>
    <x v="482"/>
    <m/>
    <m/>
    <m/>
    <m/>
    <n v="7000"/>
    <n v="15000"/>
    <n v="8000"/>
    <n v="-1"/>
    <n v="7"/>
    <x v="2"/>
    <x v="0"/>
  </r>
  <r>
    <n v="1197"/>
    <x v="40"/>
    <x v="1"/>
    <x v="8"/>
    <n v="1"/>
    <x v="26"/>
    <x v="29"/>
    <x v="213"/>
    <m/>
    <m/>
    <m/>
    <m/>
    <n v="7000"/>
    <n v="15000"/>
    <n v="8000"/>
    <n v="-1"/>
    <n v="7"/>
    <x v="2"/>
    <x v="0"/>
  </r>
  <r>
    <n v="1198"/>
    <x v="40"/>
    <x v="1"/>
    <x v="8"/>
    <n v="1"/>
    <x v="35"/>
    <x v="36"/>
    <x v="227"/>
    <m/>
    <m/>
    <m/>
    <m/>
    <n v="13800"/>
    <n v="27000"/>
    <n v="13200"/>
    <n v="-1"/>
    <n v="7"/>
    <x v="2"/>
    <x v="0"/>
  </r>
  <r>
    <n v="1199"/>
    <x v="40"/>
    <x v="1"/>
    <x v="8"/>
    <n v="1"/>
    <x v="29"/>
    <x v="32"/>
    <x v="201"/>
    <m/>
    <m/>
    <m/>
    <m/>
    <n v="5610"/>
    <n v="6000"/>
    <n v="390"/>
    <n v="-1"/>
    <n v="7"/>
    <x v="2"/>
    <x v="0"/>
  </r>
  <r>
    <n v="1200"/>
    <x v="40"/>
    <x v="1"/>
    <x v="8"/>
    <n v="1"/>
    <x v="26"/>
    <x v="1"/>
    <x v="142"/>
    <m/>
    <m/>
    <m/>
    <m/>
    <n v="9000"/>
    <n v="20000"/>
    <n v="11000"/>
    <n v="-1"/>
    <n v="7"/>
    <x v="2"/>
    <x v="0"/>
  </r>
  <r>
    <n v="1201"/>
    <x v="41"/>
    <x v="1"/>
    <x v="8"/>
    <n v="1"/>
    <x v="2"/>
    <x v="29"/>
    <x v="439"/>
    <m/>
    <m/>
    <m/>
    <m/>
    <n v="8500"/>
    <n v="20000"/>
    <n v="11500"/>
    <n v="-1"/>
    <n v="8"/>
    <x v="2"/>
    <x v="0"/>
  </r>
  <r>
    <n v="1202"/>
    <x v="41"/>
    <x v="1"/>
    <x v="8"/>
    <n v="1"/>
    <x v="2"/>
    <x v="47"/>
    <x v="355"/>
    <m/>
    <m/>
    <m/>
    <m/>
    <n v="3000"/>
    <n v="7000"/>
    <n v="4000"/>
    <n v="-1"/>
    <n v="8"/>
    <x v="2"/>
    <x v="0"/>
  </r>
  <r>
    <n v="1203"/>
    <x v="41"/>
    <x v="1"/>
    <x v="73"/>
    <n v="1"/>
    <x v="33"/>
    <x v="2"/>
    <x v="558"/>
    <m/>
    <m/>
    <m/>
    <m/>
    <n v="0"/>
    <n v="30000"/>
    <n v="30000"/>
    <n v="-1"/>
    <n v="8"/>
    <x v="2"/>
    <x v="0"/>
  </r>
  <r>
    <n v="1204"/>
    <x v="41"/>
    <x v="1"/>
    <x v="75"/>
    <n v="1"/>
    <x v="33"/>
    <x v="28"/>
    <x v="559"/>
    <m/>
    <m/>
    <m/>
    <m/>
    <n v="0"/>
    <n v="20000"/>
    <n v="20000"/>
    <n v="-1"/>
    <n v="8"/>
    <x v="2"/>
    <x v="0"/>
  </r>
  <r>
    <n v="1205"/>
    <x v="41"/>
    <x v="1"/>
    <x v="75"/>
    <n v="1"/>
    <x v="33"/>
    <x v="28"/>
    <x v="560"/>
    <m/>
    <m/>
    <m/>
    <m/>
    <n v="0"/>
    <n v="25000"/>
    <n v="25000"/>
    <n v="-1"/>
    <n v="8"/>
    <x v="2"/>
    <x v="0"/>
  </r>
  <r>
    <n v="1206"/>
    <x v="41"/>
    <x v="1"/>
    <x v="57"/>
    <n v="1"/>
    <x v="62"/>
    <x v="6"/>
    <x v="478"/>
    <m/>
    <m/>
    <m/>
    <m/>
    <n v="9000"/>
    <n v="20000"/>
    <n v="11000"/>
    <n v="-1"/>
    <n v="8"/>
    <x v="2"/>
    <x v="0"/>
  </r>
  <r>
    <n v="1207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8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9"/>
    <x v="41"/>
    <x v="1"/>
    <x v="8"/>
    <n v="1"/>
    <x v="71"/>
    <x v="83"/>
    <x v="544"/>
    <m/>
    <s v="Negro"/>
    <m/>
    <m/>
    <n v="29000"/>
    <n v="50000"/>
    <n v="21000"/>
    <n v="-1"/>
    <n v="8"/>
    <x v="2"/>
    <x v="0"/>
  </r>
  <r>
    <n v="1210"/>
    <x v="41"/>
    <x v="1"/>
    <x v="8"/>
    <n v="1"/>
    <x v="2"/>
    <x v="18"/>
    <x v="80"/>
    <s v="Contactos"/>
    <m/>
    <m/>
    <m/>
    <n v="2500"/>
    <n v="5000"/>
    <n v="2500"/>
    <n v="-1"/>
    <n v="8"/>
    <x v="2"/>
    <x v="0"/>
  </r>
  <r>
    <n v="1211"/>
    <x v="41"/>
    <x v="1"/>
    <x v="8"/>
    <n v="1"/>
    <x v="35"/>
    <x v="36"/>
    <x v="229"/>
    <m/>
    <m/>
    <m/>
    <m/>
    <n v="10300"/>
    <n v="18000"/>
    <n v="7700"/>
    <n v="-1"/>
    <n v="8"/>
    <x v="2"/>
    <x v="0"/>
  </r>
  <r>
    <n v="1212"/>
    <x v="41"/>
    <x v="1"/>
    <x v="8"/>
    <n v="1"/>
    <x v="33"/>
    <x v="6"/>
    <x v="421"/>
    <m/>
    <m/>
    <m/>
    <s v="Por compra de USB"/>
    <n v="0"/>
    <n v="2000"/>
    <n v="2000"/>
    <n v="-1"/>
    <n v="8"/>
    <x v="2"/>
    <x v="0"/>
  </r>
  <r>
    <n v="1213"/>
    <x v="41"/>
    <x v="1"/>
    <x v="8"/>
    <n v="1"/>
    <x v="26"/>
    <x v="28"/>
    <x v="513"/>
    <m/>
    <m/>
    <m/>
    <m/>
    <n v="13000"/>
    <n v="24000"/>
    <n v="11000"/>
    <n v="-1"/>
    <n v="8"/>
    <x v="2"/>
    <x v="0"/>
  </r>
  <r>
    <n v="1214"/>
    <x v="41"/>
    <x v="1"/>
    <x v="8"/>
    <n v="1"/>
    <x v="30"/>
    <x v="28"/>
    <x v="561"/>
    <m/>
    <m/>
    <m/>
    <m/>
    <n v="1000"/>
    <n v="10000"/>
    <n v="9000"/>
    <n v="-1"/>
    <n v="8"/>
    <x v="2"/>
    <x v="0"/>
  </r>
  <r>
    <n v="1215"/>
    <x v="41"/>
    <x v="1"/>
    <x v="8"/>
    <n v="1"/>
    <x v="0"/>
    <x v="0"/>
    <x v="328"/>
    <m/>
    <m/>
    <m/>
    <m/>
    <n v="4500"/>
    <n v="10000"/>
    <n v="5500"/>
    <n v="-1"/>
    <n v="8"/>
    <x v="2"/>
    <x v="0"/>
  </r>
  <r>
    <n v="1216"/>
    <x v="41"/>
    <x v="1"/>
    <x v="8"/>
    <n v="1"/>
    <x v="11"/>
    <x v="20"/>
    <x v="562"/>
    <m/>
    <m/>
    <m/>
    <m/>
    <n v="40000"/>
    <n v="62000"/>
    <n v="22000"/>
    <n v="-1"/>
    <n v="8"/>
    <x v="2"/>
    <x v="0"/>
  </r>
  <r>
    <n v="1217"/>
    <x v="42"/>
    <x v="1"/>
    <x v="8"/>
    <n v="1"/>
    <x v="29"/>
    <x v="32"/>
    <x v="201"/>
    <m/>
    <m/>
    <m/>
    <m/>
    <n v="2805"/>
    <n v="3000"/>
    <n v="195"/>
    <n v="-1"/>
    <n v="9"/>
    <x v="2"/>
    <x v="0"/>
  </r>
  <r>
    <n v="1218"/>
    <x v="42"/>
    <x v="1"/>
    <x v="8"/>
    <n v="1"/>
    <x v="33"/>
    <x v="2"/>
    <x v="433"/>
    <m/>
    <m/>
    <m/>
    <m/>
    <n v="0"/>
    <n v="30000"/>
    <n v="30000"/>
    <n v="-1"/>
    <n v="9"/>
    <x v="2"/>
    <x v="0"/>
  </r>
  <r>
    <n v="1219"/>
    <x v="42"/>
    <x v="1"/>
    <x v="8"/>
    <n v="1"/>
    <x v="37"/>
    <x v="32"/>
    <x v="300"/>
    <m/>
    <m/>
    <m/>
    <m/>
    <n v="1000"/>
    <n v="3000"/>
    <n v="2000"/>
    <n v="-1"/>
    <n v="9"/>
    <x v="2"/>
    <x v="0"/>
  </r>
  <r>
    <n v="1220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21"/>
    <x v="42"/>
    <x v="1"/>
    <x v="8"/>
    <n v="1"/>
    <x v="2"/>
    <x v="1"/>
    <x v="482"/>
    <m/>
    <m/>
    <m/>
    <m/>
    <n v="7000"/>
    <n v="15000"/>
    <n v="8000"/>
    <n v="-1"/>
    <n v="9"/>
    <x v="2"/>
    <x v="0"/>
  </r>
  <r>
    <n v="1222"/>
    <x v="42"/>
    <x v="1"/>
    <x v="25"/>
    <n v="1"/>
    <x v="30"/>
    <x v="28"/>
    <x v="150"/>
    <m/>
    <m/>
    <m/>
    <m/>
    <n v="1000"/>
    <n v="10000"/>
    <n v="9000"/>
    <n v="-1"/>
    <n v="9"/>
    <x v="2"/>
    <x v="0"/>
  </r>
  <r>
    <n v="1223"/>
    <x v="42"/>
    <x v="1"/>
    <x v="25"/>
    <n v="1"/>
    <x v="33"/>
    <x v="28"/>
    <x v="563"/>
    <m/>
    <m/>
    <m/>
    <m/>
    <n v="0"/>
    <n v="55000"/>
    <n v="55000"/>
    <n v="-1"/>
    <n v="9"/>
    <x v="2"/>
    <x v="0"/>
  </r>
  <r>
    <n v="1224"/>
    <x v="42"/>
    <x v="1"/>
    <x v="8"/>
    <n v="1"/>
    <x v="79"/>
    <x v="81"/>
    <x v="540"/>
    <m/>
    <m/>
    <m/>
    <m/>
    <n v="47000"/>
    <n v="65000"/>
    <n v="18000"/>
    <n v="-1"/>
    <n v="9"/>
    <x v="2"/>
    <x v="0"/>
  </r>
  <r>
    <n v="1225"/>
    <x v="42"/>
    <x v="1"/>
    <x v="8"/>
    <n v="1"/>
    <x v="2"/>
    <x v="6"/>
    <x v="132"/>
    <s v="Plug"/>
    <m/>
    <m/>
    <m/>
    <n v="5000"/>
    <n v="15000"/>
    <n v="10000"/>
    <n v="-1"/>
    <n v="9"/>
    <x v="2"/>
    <x v="0"/>
  </r>
  <r>
    <n v="1226"/>
    <x v="42"/>
    <x v="1"/>
    <x v="8"/>
    <n v="1"/>
    <x v="26"/>
    <x v="29"/>
    <x v="375"/>
    <m/>
    <m/>
    <m/>
    <m/>
    <n v="7000"/>
    <n v="20000"/>
    <n v="13000"/>
    <n v="-1"/>
    <n v="9"/>
    <x v="2"/>
    <x v="0"/>
  </r>
  <r>
    <n v="1227"/>
    <x v="42"/>
    <x v="1"/>
    <x v="8"/>
    <n v="1"/>
    <x v="29"/>
    <x v="34"/>
    <x v="214"/>
    <m/>
    <m/>
    <m/>
    <m/>
    <n v="5610"/>
    <n v="6000"/>
    <n v="390"/>
    <n v="-1"/>
    <n v="9"/>
    <x v="2"/>
    <x v="0"/>
  </r>
  <r>
    <n v="1228"/>
    <x v="42"/>
    <x v="1"/>
    <x v="69"/>
    <n v="1"/>
    <x v="21"/>
    <x v="23"/>
    <x v="97"/>
    <m/>
    <m/>
    <m/>
    <m/>
    <n v="36000"/>
    <n v="55000"/>
    <n v="19000"/>
    <n v="-1"/>
    <n v="9"/>
    <x v="2"/>
    <x v="0"/>
  </r>
  <r>
    <n v="1229"/>
    <x v="42"/>
    <x v="1"/>
    <x v="8"/>
    <n v="1"/>
    <x v="29"/>
    <x v="37"/>
    <x v="233"/>
    <m/>
    <m/>
    <m/>
    <m/>
    <n v="5610"/>
    <n v="6000"/>
    <n v="390"/>
    <n v="-1"/>
    <n v="9"/>
    <x v="2"/>
    <x v="0"/>
  </r>
  <r>
    <n v="1230"/>
    <x v="42"/>
    <x v="1"/>
    <x v="8"/>
    <n v="1"/>
    <x v="81"/>
    <x v="28"/>
    <x v="521"/>
    <m/>
    <m/>
    <m/>
    <m/>
    <n v="3500"/>
    <n v="10000"/>
    <n v="6500"/>
    <n v="-1"/>
    <n v="9"/>
    <x v="2"/>
    <x v="0"/>
  </r>
  <r>
    <n v="1231"/>
    <x v="41"/>
    <x v="0"/>
    <x v="8"/>
    <n v="1"/>
    <x v="51"/>
    <x v="2"/>
    <x v="564"/>
    <m/>
    <m/>
    <m/>
    <s v="Compra"/>
    <n v="7000"/>
    <n v="0"/>
    <n v="-7000"/>
    <n v="1"/>
    <n v="8"/>
    <x v="2"/>
    <x v="0"/>
  </r>
  <r>
    <n v="1232"/>
    <x v="41"/>
    <x v="0"/>
    <x v="64"/>
    <n v="1"/>
    <x v="33"/>
    <x v="2"/>
    <x v="564"/>
    <m/>
    <m/>
    <m/>
    <s v="Pacha Bandeja Tapa"/>
    <n v="95000"/>
    <n v="0"/>
    <n v="-95000"/>
    <n v="1"/>
    <n v="8"/>
    <x v="2"/>
    <x v="0"/>
  </r>
  <r>
    <n v="1233"/>
    <x v="42"/>
    <x v="1"/>
    <x v="76"/>
    <n v="1"/>
    <x v="51"/>
    <x v="2"/>
    <x v="564"/>
    <m/>
    <m/>
    <m/>
    <m/>
    <n v="102000"/>
    <n v="200000"/>
    <n v="98000"/>
    <n v="-1"/>
    <n v="9"/>
    <x v="2"/>
    <x v="0"/>
  </r>
  <r>
    <n v="1234"/>
    <x v="42"/>
    <x v="1"/>
    <x v="76"/>
    <n v="1"/>
    <x v="37"/>
    <x v="32"/>
    <x v="300"/>
    <m/>
    <m/>
    <m/>
    <s v="Obsequio Venta P9 Lite Smart"/>
    <n v="1000"/>
    <n v="0"/>
    <n v="-1000"/>
    <n v="-1"/>
    <n v="9"/>
    <x v="2"/>
    <x v="0"/>
  </r>
  <r>
    <n v="1235"/>
    <x v="42"/>
    <x v="1"/>
    <x v="76"/>
    <n v="1"/>
    <x v="57"/>
    <x v="2"/>
    <x v="564"/>
    <m/>
    <m/>
    <m/>
    <m/>
    <n v="700"/>
    <n v="5000"/>
    <n v="4300"/>
    <n v="-1"/>
    <n v="9"/>
    <x v="2"/>
    <x v="0"/>
  </r>
  <r>
    <n v="1236"/>
    <x v="42"/>
    <x v="1"/>
    <x v="76"/>
    <n v="1"/>
    <x v="29"/>
    <x v="32"/>
    <x v="201"/>
    <m/>
    <m/>
    <m/>
    <m/>
    <n v="6545"/>
    <n v="7000"/>
    <n v="455"/>
    <n v="-1"/>
    <n v="9"/>
    <x v="2"/>
    <x v="0"/>
  </r>
  <r>
    <n v="1237"/>
    <x v="42"/>
    <x v="1"/>
    <x v="76"/>
    <n v="1"/>
    <x v="35"/>
    <x v="6"/>
    <x v="565"/>
    <m/>
    <m/>
    <m/>
    <m/>
    <n v="4000"/>
    <n v="5000"/>
    <n v="1000"/>
    <n v="-1"/>
    <n v="9"/>
    <x v="2"/>
    <x v="0"/>
  </r>
  <r>
    <n v="1238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39"/>
    <x v="42"/>
    <x v="1"/>
    <x v="8"/>
    <n v="1"/>
    <x v="29"/>
    <x v="32"/>
    <x v="201"/>
    <m/>
    <m/>
    <m/>
    <m/>
    <n v="935"/>
    <n v="1000"/>
    <n v="65"/>
    <n v="-1"/>
    <n v="9"/>
    <x v="2"/>
    <x v="0"/>
  </r>
  <r>
    <n v="1240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41"/>
    <x v="38"/>
    <x v="0"/>
    <x v="0"/>
    <n v="2"/>
    <x v="26"/>
    <x v="28"/>
    <x v="149"/>
    <m/>
    <m/>
    <m/>
    <m/>
    <n v="9500"/>
    <n v="20000"/>
    <n v="-19000"/>
    <n v="2"/>
    <n v="5"/>
    <x v="2"/>
    <x v="0"/>
  </r>
  <r>
    <n v="1242"/>
    <x v="38"/>
    <x v="0"/>
    <x v="0"/>
    <n v="3"/>
    <x v="26"/>
    <x v="4"/>
    <x v="566"/>
    <m/>
    <m/>
    <m/>
    <m/>
    <n v="6800"/>
    <n v="20000"/>
    <n v="-20400"/>
    <n v="3"/>
    <n v="5"/>
    <x v="2"/>
    <x v="0"/>
  </r>
  <r>
    <n v="1243"/>
    <x v="38"/>
    <x v="0"/>
    <x v="0"/>
    <n v="7"/>
    <x v="26"/>
    <x v="48"/>
    <x v="204"/>
    <m/>
    <m/>
    <m/>
    <m/>
    <n v="8500"/>
    <n v="20000"/>
    <n v="-59500"/>
    <n v="7"/>
    <n v="5"/>
    <x v="2"/>
    <x v="0"/>
  </r>
  <r>
    <n v="1244"/>
    <x v="38"/>
    <x v="0"/>
    <x v="0"/>
    <n v="5"/>
    <x v="2"/>
    <x v="1"/>
    <x v="210"/>
    <m/>
    <m/>
    <m/>
    <m/>
    <n v="2500"/>
    <n v="8000"/>
    <n v="-12500"/>
    <n v="5"/>
    <n v="5"/>
    <x v="2"/>
    <x v="0"/>
  </r>
  <r>
    <n v="1245"/>
    <x v="38"/>
    <x v="0"/>
    <x v="0"/>
    <n v="3"/>
    <x v="0"/>
    <x v="0"/>
    <x v="328"/>
    <m/>
    <m/>
    <m/>
    <m/>
    <n v="4500"/>
    <n v="10000"/>
    <n v="-13500"/>
    <n v="3"/>
    <n v="5"/>
    <x v="2"/>
    <x v="0"/>
  </r>
  <r>
    <n v="1246"/>
    <x v="38"/>
    <x v="0"/>
    <x v="0"/>
    <n v="3"/>
    <x v="0"/>
    <x v="0"/>
    <x v="440"/>
    <m/>
    <m/>
    <m/>
    <m/>
    <n v="4700"/>
    <n v="10000"/>
    <n v="-14100"/>
    <n v="3"/>
    <n v="5"/>
    <x v="2"/>
    <x v="0"/>
  </r>
  <r>
    <n v="1247"/>
    <x v="38"/>
    <x v="0"/>
    <x v="0"/>
    <n v="2"/>
    <x v="1"/>
    <x v="1"/>
    <x v="436"/>
    <m/>
    <m/>
    <m/>
    <m/>
    <n v="3700"/>
    <n v="12000"/>
    <n v="-7400"/>
    <n v="2"/>
    <n v="5"/>
    <x v="2"/>
    <x v="0"/>
  </r>
  <r>
    <n v="1248"/>
    <x v="43"/>
    <x v="1"/>
    <x v="8"/>
    <n v="1"/>
    <x v="29"/>
    <x v="32"/>
    <x v="201"/>
    <m/>
    <m/>
    <m/>
    <m/>
    <n v="935"/>
    <n v="1000"/>
    <n v="65"/>
    <n v="-1"/>
    <n v="10"/>
    <x v="2"/>
    <x v="0"/>
  </r>
  <r>
    <n v="1249"/>
    <x v="38"/>
    <x v="0"/>
    <x v="77"/>
    <n v="1"/>
    <x v="51"/>
    <x v="28"/>
    <x v="567"/>
    <m/>
    <m/>
    <m/>
    <m/>
    <n v="390000"/>
    <n v="460000"/>
    <n v="-390000"/>
    <n v="1"/>
    <n v="5"/>
    <x v="2"/>
    <x v="0"/>
  </r>
  <r>
    <n v="1250"/>
    <x v="38"/>
    <x v="0"/>
    <x v="51"/>
    <n v="3"/>
    <x v="26"/>
    <x v="1"/>
    <x v="367"/>
    <m/>
    <m/>
    <m/>
    <m/>
    <n v="11000"/>
    <n v="22000"/>
    <n v="-33000"/>
    <n v="3"/>
    <n v="5"/>
    <x v="2"/>
    <x v="0"/>
  </r>
  <r>
    <n v="1251"/>
    <x v="38"/>
    <x v="0"/>
    <x v="51"/>
    <n v="4"/>
    <x v="26"/>
    <x v="2"/>
    <x v="568"/>
    <m/>
    <m/>
    <m/>
    <m/>
    <n v="8500"/>
    <n v="20000"/>
    <n v="-34000"/>
    <n v="4"/>
    <n v="5"/>
    <x v="2"/>
    <x v="0"/>
  </r>
  <r>
    <n v="1252"/>
    <x v="38"/>
    <x v="0"/>
    <x v="51"/>
    <n v="2"/>
    <x v="26"/>
    <x v="29"/>
    <x v="569"/>
    <m/>
    <m/>
    <m/>
    <m/>
    <n v="11500"/>
    <n v="20000"/>
    <n v="-23000"/>
    <n v="2"/>
    <n v="5"/>
    <x v="2"/>
    <x v="0"/>
  </r>
  <r>
    <n v="1253"/>
    <x v="38"/>
    <x v="0"/>
    <x v="51"/>
    <n v="2"/>
    <x v="26"/>
    <x v="29"/>
    <x v="570"/>
    <m/>
    <m/>
    <m/>
    <m/>
    <n v="9500"/>
    <n v="20000"/>
    <n v="-19000"/>
    <n v="2"/>
    <n v="5"/>
    <x v="2"/>
    <x v="0"/>
  </r>
  <r>
    <n v="1254"/>
    <x v="38"/>
    <x v="0"/>
    <x v="51"/>
    <n v="1"/>
    <x v="2"/>
    <x v="4"/>
    <x v="571"/>
    <m/>
    <m/>
    <m/>
    <m/>
    <n v="25000"/>
    <n v="49000"/>
    <n v="-25000"/>
    <n v="1"/>
    <n v="5"/>
    <x v="2"/>
    <x v="0"/>
  </r>
  <r>
    <n v="1255"/>
    <x v="38"/>
    <x v="0"/>
    <x v="51"/>
    <n v="1"/>
    <x v="0"/>
    <x v="6"/>
    <x v="47"/>
    <m/>
    <m/>
    <m/>
    <m/>
    <n v="2500"/>
    <n v="7000"/>
    <n v="-2500"/>
    <n v="1"/>
    <n v="5"/>
    <x v="2"/>
    <x v="0"/>
  </r>
  <r>
    <n v="1256"/>
    <x v="38"/>
    <x v="0"/>
    <x v="4"/>
    <n v="2"/>
    <x v="21"/>
    <x v="23"/>
    <x v="97"/>
    <m/>
    <m/>
    <m/>
    <m/>
    <n v="36000"/>
    <n v="65000"/>
    <n v="-72000"/>
    <n v="2"/>
    <n v="5"/>
    <x v="2"/>
    <x v="0"/>
  </r>
  <r>
    <n v="1257"/>
    <x v="38"/>
    <x v="0"/>
    <x v="4"/>
    <n v="1"/>
    <x v="4"/>
    <x v="4"/>
    <x v="215"/>
    <m/>
    <s v="AzulClaro"/>
    <m/>
    <m/>
    <n v="18000"/>
    <n v="35000"/>
    <n v="-18000"/>
    <n v="1"/>
    <n v="5"/>
    <x v="2"/>
    <x v="0"/>
  </r>
  <r>
    <n v="1258"/>
    <x v="38"/>
    <x v="0"/>
    <x v="4"/>
    <n v="1"/>
    <x v="4"/>
    <x v="4"/>
    <x v="215"/>
    <m/>
    <s v="Rosa"/>
    <m/>
    <m/>
    <n v="18000"/>
    <n v="35000"/>
    <n v="-18000"/>
    <n v="1"/>
    <n v="5"/>
    <x v="2"/>
    <x v="0"/>
  </r>
  <r>
    <n v="1259"/>
    <x v="38"/>
    <x v="0"/>
    <x v="4"/>
    <n v="1"/>
    <x v="8"/>
    <x v="86"/>
    <x v="572"/>
    <m/>
    <s v="Rosa"/>
    <m/>
    <m/>
    <n v="43000"/>
    <n v="65000"/>
    <n v="-43000"/>
    <n v="1"/>
    <n v="5"/>
    <x v="2"/>
    <x v="0"/>
  </r>
  <r>
    <n v="1260"/>
    <x v="38"/>
    <x v="0"/>
    <x v="43"/>
    <n v="5"/>
    <x v="2"/>
    <x v="7"/>
    <x v="440"/>
    <m/>
    <m/>
    <m/>
    <m/>
    <n v="9500"/>
    <n v="20000"/>
    <n v="-47500"/>
    <n v="5"/>
    <n v="5"/>
    <x v="2"/>
    <x v="0"/>
  </r>
  <r>
    <n v="1261"/>
    <x v="38"/>
    <x v="0"/>
    <x v="5"/>
    <n v="2"/>
    <x v="22"/>
    <x v="87"/>
    <x v="573"/>
    <m/>
    <m/>
    <m/>
    <m/>
    <n v="25000"/>
    <n v="39000"/>
    <n v="-50000"/>
    <n v="2"/>
    <n v="5"/>
    <x v="2"/>
    <x v="0"/>
  </r>
  <r>
    <n v="1262"/>
    <x v="38"/>
    <x v="0"/>
    <x v="5"/>
    <n v="1"/>
    <x v="81"/>
    <x v="2"/>
    <x v="403"/>
    <m/>
    <m/>
    <m/>
    <m/>
    <n v="4000"/>
    <n v="10000"/>
    <n v="-4000"/>
    <n v="1"/>
    <n v="5"/>
    <x v="2"/>
    <x v="0"/>
  </r>
  <r>
    <n v="1263"/>
    <x v="38"/>
    <x v="0"/>
    <x v="5"/>
    <n v="5"/>
    <x v="30"/>
    <x v="2"/>
    <x v="568"/>
    <m/>
    <m/>
    <m/>
    <m/>
    <n v="1000"/>
    <n v="10000"/>
    <n v="-5000"/>
    <n v="5"/>
    <n v="5"/>
    <x v="2"/>
    <x v="0"/>
  </r>
  <r>
    <n v="1264"/>
    <x v="38"/>
    <x v="0"/>
    <x v="5"/>
    <n v="5"/>
    <x v="27"/>
    <x v="2"/>
    <x v="348"/>
    <m/>
    <m/>
    <m/>
    <m/>
    <n v="1100"/>
    <n v="10000"/>
    <n v="-5500"/>
    <n v="5"/>
    <n v="5"/>
    <x v="2"/>
    <x v="0"/>
  </r>
  <r>
    <n v="1265"/>
    <x v="38"/>
    <x v="0"/>
    <x v="5"/>
    <n v="1"/>
    <x v="4"/>
    <x v="4"/>
    <x v="215"/>
    <m/>
    <s v="Rojo"/>
    <m/>
    <m/>
    <n v="20000"/>
    <n v="35000"/>
    <n v="-20000"/>
    <n v="1"/>
    <n v="5"/>
    <x v="2"/>
    <x v="0"/>
  </r>
  <r>
    <n v="1266"/>
    <x v="38"/>
    <x v="0"/>
    <x v="5"/>
    <n v="4"/>
    <x v="1"/>
    <x v="4"/>
    <x v="574"/>
    <m/>
    <m/>
    <m/>
    <m/>
    <n v="4000"/>
    <n v="12000"/>
    <n v="-16000"/>
    <n v="4"/>
    <n v="5"/>
    <x v="2"/>
    <x v="0"/>
  </r>
  <r>
    <n v="1267"/>
    <x v="38"/>
    <x v="0"/>
    <x v="2"/>
    <n v="3"/>
    <x v="0"/>
    <x v="6"/>
    <x v="575"/>
    <m/>
    <m/>
    <m/>
    <m/>
    <n v="1500"/>
    <n v="5000"/>
    <n v="-4500"/>
    <n v="3"/>
    <n v="5"/>
    <x v="2"/>
    <x v="0"/>
  </r>
  <r>
    <n v="1268"/>
    <x v="38"/>
    <x v="0"/>
    <x v="2"/>
    <n v="3"/>
    <x v="0"/>
    <x v="6"/>
    <x v="576"/>
    <m/>
    <m/>
    <m/>
    <m/>
    <n v="2500"/>
    <n v="7000"/>
    <n v="-7500"/>
    <n v="3"/>
    <n v="5"/>
    <x v="2"/>
    <x v="0"/>
  </r>
  <r>
    <n v="1269"/>
    <x v="38"/>
    <x v="0"/>
    <x v="2"/>
    <n v="1"/>
    <x v="0"/>
    <x v="6"/>
    <x v="47"/>
    <m/>
    <m/>
    <m/>
    <m/>
    <n v="4500"/>
    <n v="10000"/>
    <n v="-4500"/>
    <n v="1"/>
    <n v="5"/>
    <x v="2"/>
    <x v="0"/>
  </r>
  <r>
    <n v="1270"/>
    <x v="38"/>
    <x v="0"/>
    <x v="2"/>
    <n v="1"/>
    <x v="0"/>
    <x v="6"/>
    <x v="61"/>
    <m/>
    <m/>
    <m/>
    <m/>
    <n v="1500"/>
    <n v="7000"/>
    <n v="-1500"/>
    <n v="1"/>
    <n v="5"/>
    <x v="2"/>
    <x v="0"/>
  </r>
  <r>
    <n v="1271"/>
    <x v="38"/>
    <x v="0"/>
    <x v="2"/>
    <n v="2"/>
    <x v="0"/>
    <x v="6"/>
    <x v="577"/>
    <m/>
    <m/>
    <m/>
    <m/>
    <n v="2500"/>
    <n v="7000"/>
    <n v="-5000"/>
    <n v="2"/>
    <n v="5"/>
    <x v="2"/>
    <x v="0"/>
  </r>
  <r>
    <n v="1272"/>
    <x v="38"/>
    <x v="0"/>
    <x v="2"/>
    <n v="2"/>
    <x v="0"/>
    <x v="6"/>
    <x v="578"/>
    <m/>
    <m/>
    <m/>
    <m/>
    <n v="2500"/>
    <n v="7000"/>
    <n v="-5000"/>
    <n v="2"/>
    <n v="5"/>
    <x v="2"/>
    <x v="0"/>
  </r>
  <r>
    <n v="1273"/>
    <x v="38"/>
    <x v="0"/>
    <x v="3"/>
    <n v="1"/>
    <x v="11"/>
    <x v="20"/>
    <x v="562"/>
    <m/>
    <m/>
    <m/>
    <m/>
    <n v="40000"/>
    <n v="65000"/>
    <n v="-40000"/>
    <n v="1"/>
    <n v="5"/>
    <x v="2"/>
    <x v="0"/>
  </r>
  <r>
    <n v="1274"/>
    <x v="38"/>
    <x v="0"/>
    <x v="3"/>
    <n v="2"/>
    <x v="11"/>
    <x v="20"/>
    <x v="579"/>
    <m/>
    <m/>
    <m/>
    <m/>
    <n v="15000"/>
    <n v="30000"/>
    <n v="-30000"/>
    <n v="2"/>
    <n v="5"/>
    <x v="2"/>
    <x v="0"/>
  </r>
  <r>
    <n v="1275"/>
    <x v="38"/>
    <x v="0"/>
    <x v="3"/>
    <n v="1"/>
    <x v="11"/>
    <x v="20"/>
    <x v="580"/>
    <m/>
    <m/>
    <m/>
    <m/>
    <n v="19000"/>
    <n v="39000"/>
    <n v="-19000"/>
    <n v="1"/>
    <n v="5"/>
    <x v="2"/>
    <x v="0"/>
  </r>
  <r>
    <n v="1276"/>
    <x v="38"/>
    <x v="0"/>
    <x v="3"/>
    <n v="1"/>
    <x v="11"/>
    <x v="19"/>
    <x v="581"/>
    <m/>
    <m/>
    <m/>
    <m/>
    <n v="19000"/>
    <n v="39000"/>
    <n v="-19000"/>
    <n v="1"/>
    <n v="5"/>
    <x v="2"/>
    <x v="0"/>
  </r>
  <r>
    <n v="1277"/>
    <x v="38"/>
    <x v="0"/>
    <x v="3"/>
    <n v="1"/>
    <x v="11"/>
    <x v="19"/>
    <x v="582"/>
    <m/>
    <m/>
    <m/>
    <m/>
    <n v="21000"/>
    <n v="44000"/>
    <n v="-21000"/>
    <n v="1"/>
    <n v="5"/>
    <x v="2"/>
    <x v="0"/>
  </r>
  <r>
    <n v="1278"/>
    <x v="41"/>
    <x v="0"/>
    <x v="51"/>
    <n v="1"/>
    <x v="26"/>
    <x v="29"/>
    <x v="349"/>
    <m/>
    <m/>
    <m/>
    <m/>
    <n v="8500"/>
    <n v="20000"/>
    <n v="-8500"/>
    <n v="1"/>
    <n v="8"/>
    <x v="2"/>
    <x v="0"/>
  </r>
  <r>
    <n v="1279"/>
    <x v="41"/>
    <x v="0"/>
    <x v="51"/>
    <n v="4"/>
    <x v="26"/>
    <x v="28"/>
    <x v="218"/>
    <m/>
    <m/>
    <m/>
    <m/>
    <n v="11500"/>
    <n v="20000"/>
    <n v="-46000"/>
    <n v="4"/>
    <n v="8"/>
    <x v="2"/>
    <x v="0"/>
  </r>
  <r>
    <n v="1280"/>
    <x v="41"/>
    <x v="0"/>
    <x v="51"/>
    <n v="3"/>
    <x v="26"/>
    <x v="28"/>
    <x v="150"/>
    <m/>
    <m/>
    <m/>
    <m/>
    <n v="9000"/>
    <n v="20000"/>
    <n v="-27000"/>
    <n v="3"/>
    <n v="8"/>
    <x v="2"/>
    <x v="0"/>
  </r>
  <r>
    <n v="1281"/>
    <x v="41"/>
    <x v="0"/>
    <x v="72"/>
    <n v="1"/>
    <x v="82"/>
    <x v="88"/>
    <x v="583"/>
    <m/>
    <m/>
    <m/>
    <m/>
    <n v="20000"/>
    <n v="44000"/>
    <n v="-20000"/>
    <n v="1"/>
    <n v="8"/>
    <x v="2"/>
    <x v="0"/>
  </r>
  <r>
    <n v="1282"/>
    <x v="41"/>
    <x v="0"/>
    <x v="72"/>
    <n v="1"/>
    <x v="4"/>
    <x v="10"/>
    <x v="584"/>
    <m/>
    <m/>
    <m/>
    <m/>
    <n v="35000"/>
    <n v="64000"/>
    <n v="-35000"/>
    <n v="1"/>
    <n v="8"/>
    <x v="2"/>
    <x v="0"/>
  </r>
  <r>
    <n v="1283"/>
    <x v="41"/>
    <x v="0"/>
    <x v="72"/>
    <n v="1"/>
    <x v="4"/>
    <x v="28"/>
    <x v="351"/>
    <m/>
    <m/>
    <m/>
    <m/>
    <n v="40000"/>
    <n v="64000"/>
    <n v="-40000"/>
    <n v="1"/>
    <n v="8"/>
    <x v="2"/>
    <x v="0"/>
  </r>
  <r>
    <n v="1284"/>
    <x v="41"/>
    <x v="0"/>
    <x v="72"/>
    <n v="1"/>
    <x v="4"/>
    <x v="1"/>
    <x v="585"/>
    <m/>
    <m/>
    <m/>
    <m/>
    <n v="45000"/>
    <n v="70000"/>
    <n v="-45000"/>
    <n v="1"/>
    <n v="8"/>
    <x v="2"/>
    <x v="0"/>
  </r>
  <r>
    <n v="1285"/>
    <x v="43"/>
    <x v="1"/>
    <x v="8"/>
    <n v="1"/>
    <x v="26"/>
    <x v="29"/>
    <x v="375"/>
    <m/>
    <m/>
    <m/>
    <m/>
    <n v="7000"/>
    <n v="20000"/>
    <n v="13000"/>
    <n v="-1"/>
    <n v="10"/>
    <x v="2"/>
    <x v="0"/>
  </r>
  <r>
    <n v="1286"/>
    <x v="43"/>
    <x v="1"/>
    <x v="8"/>
    <n v="1"/>
    <x v="27"/>
    <x v="29"/>
    <x v="375"/>
    <m/>
    <m/>
    <m/>
    <m/>
    <n v="1100"/>
    <n v="10000"/>
    <n v="8900"/>
    <n v="-1"/>
    <n v="10"/>
    <x v="2"/>
    <x v="0"/>
  </r>
  <r>
    <n v="1287"/>
    <x v="43"/>
    <x v="1"/>
    <x v="8"/>
    <n v="1"/>
    <x v="37"/>
    <x v="50"/>
    <x v="392"/>
    <m/>
    <m/>
    <m/>
    <m/>
    <n v="1000"/>
    <n v="3000"/>
    <n v="2000"/>
    <n v="-1"/>
    <n v="10"/>
    <x v="2"/>
    <x v="0"/>
  </r>
  <r>
    <n v="1288"/>
    <x v="43"/>
    <x v="1"/>
    <x v="8"/>
    <n v="1"/>
    <x v="29"/>
    <x v="50"/>
    <x v="370"/>
    <m/>
    <m/>
    <m/>
    <m/>
    <n v="6545"/>
    <n v="7000"/>
    <n v="455"/>
    <n v="-1"/>
    <n v="10"/>
    <x v="2"/>
    <x v="0"/>
  </r>
  <r>
    <n v="1289"/>
    <x v="43"/>
    <x v="1"/>
    <x v="8"/>
    <n v="1"/>
    <x v="32"/>
    <x v="6"/>
    <x v="586"/>
    <m/>
    <m/>
    <m/>
    <m/>
    <n v="1000"/>
    <n v="3000"/>
    <n v="2000"/>
    <n v="-1"/>
    <n v="10"/>
    <x v="2"/>
    <x v="0"/>
  </r>
  <r>
    <n v="1290"/>
    <x v="43"/>
    <x v="1"/>
    <x v="8"/>
    <n v="1"/>
    <x v="54"/>
    <x v="6"/>
    <x v="421"/>
    <m/>
    <m/>
    <m/>
    <m/>
    <n v="0"/>
    <n v="10000"/>
    <n v="10000"/>
    <n v="-1"/>
    <n v="10"/>
    <x v="2"/>
    <x v="0"/>
  </r>
  <r>
    <n v="1291"/>
    <x v="43"/>
    <x v="1"/>
    <x v="8"/>
    <n v="1"/>
    <x v="26"/>
    <x v="28"/>
    <x v="513"/>
    <m/>
    <m/>
    <m/>
    <m/>
    <n v="12000"/>
    <n v="24000"/>
    <n v="12000"/>
    <n v="-1"/>
    <n v="10"/>
    <x v="2"/>
    <x v="0"/>
  </r>
  <r>
    <n v="1292"/>
    <x v="43"/>
    <x v="1"/>
    <x v="8"/>
    <n v="1"/>
    <x v="30"/>
    <x v="28"/>
    <x v="513"/>
    <m/>
    <m/>
    <m/>
    <m/>
    <n v="1000"/>
    <n v="10000"/>
    <n v="9000"/>
    <n v="-1"/>
    <n v="10"/>
    <x v="2"/>
    <x v="0"/>
  </r>
  <r>
    <n v="1293"/>
    <x v="43"/>
    <x v="1"/>
    <x v="8"/>
    <n v="1"/>
    <x v="26"/>
    <x v="1"/>
    <x v="431"/>
    <m/>
    <m/>
    <m/>
    <m/>
    <n v="12000"/>
    <n v="24000"/>
    <n v="12000"/>
    <n v="-1"/>
    <n v="10"/>
    <x v="2"/>
    <x v="0"/>
  </r>
  <r>
    <n v="1294"/>
    <x v="43"/>
    <x v="1"/>
    <x v="8"/>
    <n v="1"/>
    <x v="30"/>
    <x v="1"/>
    <x v="431"/>
    <m/>
    <m/>
    <m/>
    <m/>
    <n v="1100"/>
    <n v="10000"/>
    <n v="8900"/>
    <n v="-1"/>
    <n v="10"/>
    <x v="2"/>
    <x v="0"/>
  </r>
  <r>
    <n v="1295"/>
    <x v="43"/>
    <x v="1"/>
    <x v="8"/>
    <n v="1"/>
    <x v="0"/>
    <x v="0"/>
    <x v="328"/>
    <m/>
    <m/>
    <m/>
    <m/>
    <n v="4500"/>
    <n v="10000"/>
    <n v="5500"/>
    <n v="-1"/>
    <n v="10"/>
    <x v="2"/>
    <x v="0"/>
  </r>
  <r>
    <n v="1296"/>
    <x v="43"/>
    <x v="1"/>
    <x v="22"/>
    <n v="1"/>
    <x v="29"/>
    <x v="32"/>
    <x v="201"/>
    <m/>
    <m/>
    <m/>
    <m/>
    <n v="2805"/>
    <n v="3000"/>
    <n v="195"/>
    <n v="-1"/>
    <n v="10"/>
    <x v="2"/>
    <x v="0"/>
  </r>
  <r>
    <n v="1297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98"/>
    <x v="43"/>
    <x v="1"/>
    <x v="8"/>
    <n v="1"/>
    <x v="8"/>
    <x v="24"/>
    <x v="203"/>
    <m/>
    <s v="Azul"/>
    <m/>
    <m/>
    <n v="35000"/>
    <n v="62000"/>
    <n v="27000"/>
    <n v="-1"/>
    <n v="10"/>
    <x v="2"/>
    <x v="0"/>
  </r>
  <r>
    <n v="1299"/>
    <x v="41"/>
    <x v="0"/>
    <x v="4"/>
    <n v="1"/>
    <x v="4"/>
    <x v="4"/>
    <x v="215"/>
    <m/>
    <s v="Gris"/>
    <m/>
    <m/>
    <n v="18000"/>
    <n v="35000"/>
    <n v="-18000"/>
    <n v="1"/>
    <n v="8"/>
    <x v="2"/>
    <x v="0"/>
  </r>
  <r>
    <n v="1300"/>
    <x v="41"/>
    <x v="0"/>
    <x v="4"/>
    <n v="1"/>
    <x v="4"/>
    <x v="4"/>
    <x v="215"/>
    <m/>
    <s v="Amarillo"/>
    <m/>
    <m/>
    <n v="18000"/>
    <n v="35000"/>
    <n v="-18000"/>
    <n v="1"/>
    <n v="8"/>
    <x v="2"/>
    <x v="0"/>
  </r>
  <r>
    <n v="1301"/>
    <x v="41"/>
    <x v="0"/>
    <x v="4"/>
    <n v="2"/>
    <x v="4"/>
    <x v="4"/>
    <x v="215"/>
    <m/>
    <s v="Verde"/>
    <m/>
    <m/>
    <n v="18000"/>
    <n v="35000"/>
    <n v="-36000"/>
    <n v="2"/>
    <n v="8"/>
    <x v="2"/>
    <x v="0"/>
  </r>
  <r>
    <n v="1302"/>
    <x v="41"/>
    <x v="0"/>
    <x v="0"/>
    <n v="3"/>
    <x v="1"/>
    <x v="1"/>
    <x v="436"/>
    <m/>
    <m/>
    <m/>
    <m/>
    <n v="3700"/>
    <n v="12000"/>
    <n v="-11100"/>
    <n v="3"/>
    <n v="8"/>
    <x v="2"/>
    <x v="0"/>
  </r>
  <r>
    <n v="1303"/>
    <x v="41"/>
    <x v="0"/>
    <x v="0"/>
    <n v="15"/>
    <x v="30"/>
    <x v="48"/>
    <x v="587"/>
    <m/>
    <m/>
    <m/>
    <m/>
    <n v="1000"/>
    <n v="10000"/>
    <n v="-15000"/>
    <n v="15"/>
    <n v="8"/>
    <x v="2"/>
    <x v="0"/>
  </r>
  <r>
    <n v="1304"/>
    <x v="41"/>
    <x v="0"/>
    <x v="42"/>
    <n v="11"/>
    <x v="26"/>
    <x v="48"/>
    <x v="587"/>
    <m/>
    <m/>
    <m/>
    <m/>
    <n v="7000"/>
    <n v="20000"/>
    <n v="-77000"/>
    <n v="11"/>
    <n v="8"/>
    <x v="2"/>
    <x v="0"/>
  </r>
  <r>
    <n v="1305"/>
    <x v="41"/>
    <x v="0"/>
    <x v="42"/>
    <n v="40"/>
    <x v="81"/>
    <x v="48"/>
    <x v="587"/>
    <m/>
    <m/>
    <m/>
    <m/>
    <n v="3500"/>
    <n v="10000"/>
    <n v="-140000"/>
    <n v="40"/>
    <n v="8"/>
    <x v="2"/>
    <x v="0"/>
  </r>
  <r>
    <n v="1306"/>
    <x v="41"/>
    <x v="0"/>
    <x v="42"/>
    <n v="4"/>
    <x v="83"/>
    <x v="6"/>
    <x v="587"/>
    <m/>
    <m/>
    <m/>
    <m/>
    <n v="3500"/>
    <n v="19000"/>
    <n v="-14000"/>
    <n v="4"/>
    <n v="8"/>
    <x v="2"/>
    <x v="0"/>
  </r>
  <r>
    <n v="1307"/>
    <x v="43"/>
    <x v="0"/>
    <x v="78"/>
    <n v="3"/>
    <x v="26"/>
    <x v="28"/>
    <x v="391"/>
    <m/>
    <m/>
    <m/>
    <m/>
    <n v="9000"/>
    <n v="20000"/>
    <n v="-27000"/>
    <n v="3"/>
    <n v="10"/>
    <x v="2"/>
    <x v="0"/>
  </r>
  <r>
    <n v="1308"/>
    <x v="43"/>
    <x v="0"/>
    <x v="78"/>
    <n v="2"/>
    <x v="26"/>
    <x v="28"/>
    <x v="150"/>
    <m/>
    <m/>
    <m/>
    <m/>
    <n v="9000"/>
    <n v="20000"/>
    <n v="-18000"/>
    <n v="2"/>
    <n v="10"/>
    <x v="2"/>
    <x v="0"/>
  </r>
  <r>
    <n v="1309"/>
    <x v="43"/>
    <x v="0"/>
    <x v="78"/>
    <n v="3"/>
    <x v="26"/>
    <x v="4"/>
    <x v="310"/>
    <m/>
    <m/>
    <m/>
    <m/>
    <n v="7000"/>
    <n v="20000"/>
    <n v="-21000"/>
    <n v="3"/>
    <n v="10"/>
    <x v="2"/>
    <x v="0"/>
  </r>
  <r>
    <n v="1310"/>
    <x v="43"/>
    <x v="0"/>
    <x v="78"/>
    <n v="1"/>
    <x v="26"/>
    <x v="4"/>
    <x v="311"/>
    <m/>
    <m/>
    <m/>
    <m/>
    <n v="7000"/>
    <n v="20000"/>
    <n v="-7000"/>
    <n v="1"/>
    <n v="10"/>
    <x v="2"/>
    <x v="0"/>
  </r>
  <r>
    <n v="1311"/>
    <x v="43"/>
    <x v="0"/>
    <x v="51"/>
    <n v="10"/>
    <x v="55"/>
    <x v="48"/>
    <x v="587"/>
    <m/>
    <m/>
    <m/>
    <m/>
    <n v="8000"/>
    <n v="20000"/>
    <n v="-80000"/>
    <n v="10"/>
    <n v="10"/>
    <x v="2"/>
    <x v="0"/>
  </r>
  <r>
    <n v="1312"/>
    <x v="43"/>
    <x v="0"/>
    <x v="51"/>
    <n v="3"/>
    <x v="2"/>
    <x v="18"/>
    <x v="588"/>
    <m/>
    <m/>
    <m/>
    <m/>
    <n v="2500"/>
    <n v="7000"/>
    <n v="-7500"/>
    <n v="3"/>
    <n v="10"/>
    <x v="2"/>
    <x v="0"/>
  </r>
  <r>
    <n v="1313"/>
    <x v="43"/>
    <x v="0"/>
    <x v="51"/>
    <n v="3"/>
    <x v="2"/>
    <x v="18"/>
    <x v="80"/>
    <m/>
    <m/>
    <m/>
    <m/>
    <n v="2000"/>
    <n v="5000"/>
    <n v="-6000"/>
    <n v="3"/>
    <n v="10"/>
    <x v="2"/>
    <x v="0"/>
  </r>
  <r>
    <n v="1314"/>
    <x v="43"/>
    <x v="0"/>
    <x v="51"/>
    <n v="3"/>
    <x v="26"/>
    <x v="35"/>
    <x v="180"/>
    <m/>
    <m/>
    <m/>
    <m/>
    <n v="11000"/>
    <n v="22000"/>
    <n v="-33000"/>
    <n v="3"/>
    <n v="10"/>
    <x v="2"/>
    <x v="0"/>
  </r>
  <r>
    <n v="1315"/>
    <x v="43"/>
    <x v="0"/>
    <x v="51"/>
    <n v="2"/>
    <x v="26"/>
    <x v="28"/>
    <x v="150"/>
    <m/>
    <m/>
    <m/>
    <m/>
    <n v="8500"/>
    <n v="20000"/>
    <n v="-17000"/>
    <n v="2"/>
    <n v="10"/>
    <x v="2"/>
    <x v="0"/>
  </r>
  <r>
    <n v="1316"/>
    <x v="43"/>
    <x v="0"/>
    <x v="51"/>
    <n v="6"/>
    <x v="26"/>
    <x v="28"/>
    <x v="589"/>
    <m/>
    <m/>
    <m/>
    <m/>
    <n v="10500"/>
    <n v="22000"/>
    <n v="-63000"/>
    <n v="6"/>
    <n v="10"/>
    <x v="2"/>
    <x v="0"/>
  </r>
  <r>
    <n v="1317"/>
    <x v="43"/>
    <x v="0"/>
    <x v="51"/>
    <n v="2"/>
    <x v="26"/>
    <x v="28"/>
    <x v="238"/>
    <m/>
    <m/>
    <m/>
    <m/>
    <n v="8500"/>
    <n v="20000"/>
    <n v="-17000"/>
    <n v="2"/>
    <n v="10"/>
    <x v="2"/>
    <x v="0"/>
  </r>
  <r>
    <n v="1318"/>
    <x v="43"/>
    <x v="0"/>
    <x v="51"/>
    <n v="1"/>
    <x v="26"/>
    <x v="1"/>
    <x v="590"/>
    <m/>
    <m/>
    <m/>
    <m/>
    <n v="10500"/>
    <n v="22000"/>
    <n v="-10500"/>
    <n v="1"/>
    <n v="10"/>
    <x v="2"/>
    <x v="0"/>
  </r>
  <r>
    <n v="1319"/>
    <x v="43"/>
    <x v="0"/>
    <x v="51"/>
    <n v="1"/>
    <x v="26"/>
    <x v="28"/>
    <x v="149"/>
    <m/>
    <m/>
    <m/>
    <m/>
    <n v="9500"/>
    <n v="20000"/>
    <n v="-9500"/>
    <n v="1"/>
    <n v="10"/>
    <x v="2"/>
    <x v="0"/>
  </r>
  <r>
    <n v="1320"/>
    <x v="43"/>
    <x v="0"/>
    <x v="51"/>
    <n v="4"/>
    <x v="26"/>
    <x v="4"/>
    <x v="587"/>
    <m/>
    <m/>
    <m/>
    <m/>
    <n v="7000"/>
    <n v="20000"/>
    <n v="-28000"/>
    <n v="4"/>
    <n v="10"/>
    <x v="2"/>
    <x v="0"/>
  </r>
  <r>
    <n v="1321"/>
    <x v="43"/>
    <x v="0"/>
    <x v="51"/>
    <n v="45"/>
    <x v="27"/>
    <x v="48"/>
    <x v="587"/>
    <m/>
    <m/>
    <m/>
    <m/>
    <n v="1100"/>
    <n v="10000"/>
    <n v="-49500"/>
    <n v="45"/>
    <n v="10"/>
    <x v="2"/>
    <x v="0"/>
  </r>
  <r>
    <n v="1322"/>
    <x v="43"/>
    <x v="0"/>
    <x v="51"/>
    <n v="30"/>
    <x v="30"/>
    <x v="48"/>
    <x v="587"/>
    <m/>
    <m/>
    <m/>
    <m/>
    <n v="900"/>
    <n v="10000"/>
    <n v="-27000"/>
    <n v="30"/>
    <n v="10"/>
    <x v="2"/>
    <x v="0"/>
  </r>
  <r>
    <n v="1323"/>
    <x v="43"/>
    <x v="0"/>
    <x v="79"/>
    <n v="2"/>
    <x v="26"/>
    <x v="28"/>
    <x v="150"/>
    <m/>
    <m/>
    <m/>
    <m/>
    <n v="9500"/>
    <n v="20000"/>
    <n v="-19000"/>
    <n v="2"/>
    <n v="10"/>
    <x v="2"/>
    <x v="0"/>
  </r>
  <r>
    <n v="1324"/>
    <x v="43"/>
    <x v="0"/>
    <x v="79"/>
    <n v="2"/>
    <x v="26"/>
    <x v="4"/>
    <x v="587"/>
    <m/>
    <m/>
    <m/>
    <m/>
    <n v="7500"/>
    <n v="20000"/>
    <n v="-15000"/>
    <n v="2"/>
    <n v="10"/>
    <x v="2"/>
    <x v="0"/>
  </r>
  <r>
    <n v="1325"/>
    <x v="43"/>
    <x v="0"/>
    <x v="79"/>
    <n v="3"/>
    <x v="26"/>
    <x v="28"/>
    <x v="430"/>
    <m/>
    <m/>
    <m/>
    <m/>
    <n v="12000"/>
    <n v="24000"/>
    <n v="-36000"/>
    <n v="3"/>
    <n v="10"/>
    <x v="2"/>
    <x v="0"/>
  </r>
  <r>
    <n v="1326"/>
    <x v="43"/>
    <x v="0"/>
    <x v="79"/>
    <n v="1"/>
    <x v="3"/>
    <x v="1"/>
    <x v="591"/>
    <m/>
    <m/>
    <m/>
    <m/>
    <n v="14000"/>
    <n v="35000"/>
    <n v="-14000"/>
    <n v="1"/>
    <n v="10"/>
    <x v="2"/>
    <x v="0"/>
  </r>
  <r>
    <n v="1327"/>
    <x v="43"/>
    <x v="1"/>
    <x v="8"/>
    <n v="1"/>
    <x v="29"/>
    <x v="37"/>
    <x v="234"/>
    <m/>
    <m/>
    <m/>
    <m/>
    <n v="935"/>
    <n v="1000"/>
    <n v="65"/>
    <n v="-1"/>
    <n v="10"/>
    <x v="2"/>
    <x v="0"/>
  </r>
  <r>
    <n v="1328"/>
    <x v="44"/>
    <x v="1"/>
    <x v="8"/>
    <n v="1"/>
    <x v="2"/>
    <x v="2"/>
    <x v="385"/>
    <s v="TC"/>
    <s v="Blanco"/>
    <s v="Caja"/>
    <s v="Alambrico"/>
    <n v="8000"/>
    <n v="18000"/>
    <n v="10000"/>
    <n v="-1"/>
    <n v="11"/>
    <x v="2"/>
    <x v="0"/>
  </r>
  <r>
    <n v="1329"/>
    <x v="44"/>
    <x v="1"/>
    <x v="8"/>
    <n v="1"/>
    <x v="30"/>
    <x v="29"/>
    <x v="212"/>
    <m/>
    <m/>
    <m/>
    <m/>
    <n v="1000"/>
    <n v="10000"/>
    <n v="9000"/>
    <n v="-1"/>
    <n v="11"/>
    <x v="2"/>
    <x v="0"/>
  </r>
  <r>
    <n v="1330"/>
    <x v="44"/>
    <x v="1"/>
    <x v="8"/>
    <n v="1"/>
    <x v="26"/>
    <x v="29"/>
    <x v="212"/>
    <m/>
    <m/>
    <m/>
    <m/>
    <n v="11000"/>
    <n v="22000"/>
    <n v="11000"/>
    <n v="-1"/>
    <n v="11"/>
    <x v="2"/>
    <x v="0"/>
  </r>
  <r>
    <n v="1331"/>
    <x v="44"/>
    <x v="1"/>
    <x v="8"/>
    <n v="1"/>
    <x v="33"/>
    <x v="1"/>
    <x v="592"/>
    <m/>
    <m/>
    <m/>
    <m/>
    <n v="0"/>
    <n v="50000"/>
    <n v="50000"/>
    <n v="-1"/>
    <n v="11"/>
    <x v="2"/>
    <x v="0"/>
  </r>
  <r>
    <n v="1332"/>
    <x v="44"/>
    <x v="1"/>
    <x v="8"/>
    <n v="1"/>
    <x v="81"/>
    <x v="2"/>
    <x v="593"/>
    <m/>
    <m/>
    <m/>
    <m/>
    <n v="4000"/>
    <n v="10000"/>
    <n v="6000"/>
    <n v="-1"/>
    <n v="11"/>
    <x v="2"/>
    <x v="0"/>
  </r>
  <r>
    <n v="1333"/>
    <x v="44"/>
    <x v="1"/>
    <x v="8"/>
    <n v="1"/>
    <x v="76"/>
    <x v="84"/>
    <x v="553"/>
    <m/>
    <m/>
    <m/>
    <m/>
    <n v="7000"/>
    <n v="12000"/>
    <n v="5000"/>
    <n v="-1"/>
    <n v="11"/>
    <x v="2"/>
    <x v="0"/>
  </r>
  <r>
    <n v="1334"/>
    <x v="44"/>
    <x v="1"/>
    <x v="8"/>
    <n v="1"/>
    <x v="29"/>
    <x v="37"/>
    <x v="233"/>
    <m/>
    <m/>
    <m/>
    <m/>
    <n v="2805"/>
    <n v="3000"/>
    <n v="195"/>
    <n v="-1"/>
    <n v="11"/>
    <x v="2"/>
    <x v="0"/>
  </r>
  <r>
    <n v="1335"/>
    <x v="44"/>
    <x v="1"/>
    <x v="8"/>
    <n v="1"/>
    <x v="1"/>
    <x v="1"/>
    <x v="436"/>
    <m/>
    <m/>
    <m/>
    <m/>
    <n v="3700"/>
    <n v="14000"/>
    <n v="10300"/>
    <n v="-1"/>
    <n v="11"/>
    <x v="2"/>
    <x v="0"/>
  </r>
  <r>
    <n v="1336"/>
    <x v="44"/>
    <x v="1"/>
    <x v="8"/>
    <n v="1"/>
    <x v="29"/>
    <x v="32"/>
    <x v="201"/>
    <m/>
    <m/>
    <m/>
    <m/>
    <n v="2805"/>
    <n v="3000"/>
    <n v="195"/>
    <n v="-1"/>
    <n v="11"/>
    <x v="2"/>
    <x v="0"/>
  </r>
  <r>
    <n v="1337"/>
    <x v="44"/>
    <x v="1"/>
    <x v="8"/>
    <n v="1"/>
    <x v="1"/>
    <x v="4"/>
    <x v="416"/>
    <s v="Ligthning"/>
    <m/>
    <m/>
    <m/>
    <n v="13500"/>
    <n v="29000"/>
    <n v="15500"/>
    <n v="-1"/>
    <n v="11"/>
    <x v="2"/>
    <x v="0"/>
  </r>
  <r>
    <n v="1338"/>
    <x v="44"/>
    <x v="1"/>
    <x v="8"/>
    <n v="1"/>
    <x v="81"/>
    <x v="2"/>
    <x v="143"/>
    <m/>
    <m/>
    <m/>
    <m/>
    <n v="3500"/>
    <n v="10000"/>
    <n v="6500"/>
    <n v="-1"/>
    <n v="11"/>
    <x v="2"/>
    <x v="0"/>
  </r>
  <r>
    <n v="1339"/>
    <x v="44"/>
    <x v="1"/>
    <x v="8"/>
    <n v="1"/>
    <x v="30"/>
    <x v="2"/>
    <x v="143"/>
    <m/>
    <m/>
    <m/>
    <m/>
    <n v="1000"/>
    <n v="10000"/>
    <n v="9000"/>
    <n v="-1"/>
    <n v="11"/>
    <x v="2"/>
    <x v="0"/>
  </r>
  <r>
    <n v="1340"/>
    <x v="44"/>
    <x v="1"/>
    <x v="13"/>
    <n v="1"/>
    <x v="42"/>
    <x v="38"/>
    <x v="322"/>
    <m/>
    <m/>
    <m/>
    <m/>
    <n v="118300"/>
    <n v="118400"/>
    <n v="100"/>
    <n v="-1"/>
    <n v="11"/>
    <x v="2"/>
    <x v="0"/>
  </r>
  <r>
    <n v="1341"/>
    <x v="44"/>
    <x v="1"/>
    <x v="8"/>
    <n v="1"/>
    <x v="30"/>
    <x v="28"/>
    <x v="594"/>
    <m/>
    <m/>
    <m/>
    <m/>
    <n v="1000"/>
    <n v="10000"/>
    <n v="9000"/>
    <n v="-1"/>
    <n v="11"/>
    <x v="2"/>
    <x v="0"/>
  </r>
  <r>
    <n v="1342"/>
    <x v="44"/>
    <x v="1"/>
    <x v="8"/>
    <n v="1"/>
    <x v="0"/>
    <x v="27"/>
    <x v="114"/>
    <m/>
    <m/>
    <m/>
    <m/>
    <n v="5000"/>
    <n v="12000"/>
    <n v="7000"/>
    <n v="-1"/>
    <n v="11"/>
    <x v="2"/>
    <x v="0"/>
  </r>
  <r>
    <n v="1343"/>
    <x v="44"/>
    <x v="1"/>
    <x v="8"/>
    <n v="1"/>
    <x v="4"/>
    <x v="1"/>
    <x v="585"/>
    <m/>
    <m/>
    <m/>
    <m/>
    <n v="45000"/>
    <n v="70000"/>
    <n v="25000"/>
    <n v="-1"/>
    <n v="11"/>
    <x v="2"/>
    <x v="0"/>
  </r>
  <r>
    <n v="1344"/>
    <x v="44"/>
    <x v="1"/>
    <x v="8"/>
    <n v="1"/>
    <x v="51"/>
    <x v="2"/>
    <x v="171"/>
    <m/>
    <m/>
    <m/>
    <m/>
    <n v="125000"/>
    <n v="270000"/>
    <n v="145000"/>
    <n v="-1"/>
    <n v="11"/>
    <x v="2"/>
    <x v="0"/>
  </r>
  <r>
    <n v="1345"/>
    <x v="44"/>
    <x v="1"/>
    <x v="8"/>
    <n v="1"/>
    <x v="2"/>
    <x v="2"/>
    <x v="385"/>
    <s v="TC"/>
    <s v="Blanco"/>
    <s v="Caja"/>
    <s v="Alambrico"/>
    <n v="8000"/>
    <n v="15000"/>
    <n v="7000"/>
    <n v="-1"/>
    <n v="11"/>
    <x v="2"/>
    <x v="0"/>
  </r>
  <r>
    <n v="1346"/>
    <x v="44"/>
    <x v="0"/>
    <x v="8"/>
    <n v="1"/>
    <x v="51"/>
    <x v="2"/>
    <x v="318"/>
    <m/>
    <m/>
    <m/>
    <s v="Compra a Cliente"/>
    <n v="80000"/>
    <n v="0"/>
    <n v="-80000"/>
    <n v="1"/>
    <n v="11"/>
    <x v="2"/>
    <x v="0"/>
  </r>
  <r>
    <n v="1347"/>
    <x v="45"/>
    <x v="2"/>
    <x v="64"/>
    <n v="1"/>
    <x v="84"/>
    <x v="2"/>
    <x v="595"/>
    <m/>
    <m/>
    <m/>
    <m/>
    <n v="95000"/>
    <n v="160000"/>
    <n v="-95000"/>
    <n v="1"/>
    <n v="12"/>
    <x v="2"/>
    <x v="0"/>
  </r>
  <r>
    <n v="1348"/>
    <x v="45"/>
    <x v="1"/>
    <x v="80"/>
    <n v="1"/>
    <x v="51"/>
    <x v="2"/>
    <x v="318"/>
    <m/>
    <m/>
    <m/>
    <m/>
    <n v="175000"/>
    <n v="275000"/>
    <n v="100000"/>
    <n v="-1"/>
    <n v="12"/>
    <x v="2"/>
    <x v="0"/>
  </r>
  <r>
    <n v="1349"/>
    <x v="45"/>
    <x v="1"/>
    <x v="80"/>
    <n v="1"/>
    <x v="2"/>
    <x v="2"/>
    <x v="385"/>
    <s v="TC"/>
    <s v="Blanco"/>
    <s v="Caja"/>
    <s v="Alambrico"/>
    <n v="8000"/>
    <n v="15000"/>
    <n v="7000"/>
    <n v="-1"/>
    <n v="12"/>
    <x v="2"/>
    <x v="0"/>
  </r>
  <r>
    <n v="1350"/>
    <x v="45"/>
    <x v="1"/>
    <x v="80"/>
    <n v="1"/>
    <x v="30"/>
    <x v="2"/>
    <x v="318"/>
    <m/>
    <m/>
    <m/>
    <m/>
    <n v="1000"/>
    <n v="0"/>
    <n v="-1000"/>
    <n v="-1"/>
    <n v="12"/>
    <x v="2"/>
    <x v="0"/>
  </r>
  <r>
    <n v="1351"/>
    <x v="45"/>
    <x v="1"/>
    <x v="73"/>
    <n v="1"/>
    <x v="35"/>
    <x v="89"/>
    <x v="596"/>
    <m/>
    <m/>
    <m/>
    <m/>
    <n v="4000"/>
    <n v="8000"/>
    <n v="4000"/>
    <n v="-1"/>
    <n v="12"/>
    <x v="2"/>
    <x v="0"/>
  </r>
  <r>
    <n v="1352"/>
    <x v="45"/>
    <x v="1"/>
    <x v="73"/>
    <n v="1"/>
    <x v="35"/>
    <x v="89"/>
    <x v="597"/>
    <m/>
    <m/>
    <m/>
    <m/>
    <n v="4000"/>
    <n v="8000"/>
    <n v="4000"/>
    <n v="-1"/>
    <n v="12"/>
    <x v="2"/>
    <x v="0"/>
  </r>
  <r>
    <n v="1353"/>
    <x v="45"/>
    <x v="1"/>
    <x v="8"/>
    <n v="1"/>
    <x v="33"/>
    <x v="1"/>
    <x v="598"/>
    <m/>
    <m/>
    <m/>
    <s v="Z3x"/>
    <n v="0"/>
    <n v="25000"/>
    <n v="25000"/>
    <n v="-1"/>
    <n v="12"/>
    <x v="2"/>
    <x v="0"/>
  </r>
  <r>
    <n v="1354"/>
    <x v="45"/>
    <x v="1"/>
    <x v="8"/>
    <n v="1"/>
    <x v="4"/>
    <x v="1"/>
    <x v="585"/>
    <m/>
    <m/>
    <m/>
    <m/>
    <n v="45000"/>
    <n v="70000"/>
    <n v="25000"/>
    <n v="-1"/>
    <n v="12"/>
    <x v="2"/>
    <x v="0"/>
  </r>
  <r>
    <n v="1355"/>
    <x v="45"/>
    <x v="1"/>
    <x v="81"/>
    <n v="1"/>
    <x v="29"/>
    <x v="37"/>
    <x v="233"/>
    <m/>
    <m/>
    <m/>
    <m/>
    <n v="14020"/>
    <n v="15000"/>
    <n v="980"/>
    <n v="-1"/>
    <n v="12"/>
    <x v="2"/>
    <x v="0"/>
  </r>
  <r>
    <n v="1356"/>
    <x v="45"/>
    <x v="1"/>
    <x v="81"/>
    <n v="1"/>
    <x v="29"/>
    <x v="37"/>
    <x v="233"/>
    <m/>
    <m/>
    <m/>
    <m/>
    <n v="4675"/>
    <n v="5000"/>
    <n v="325"/>
    <n v="-1"/>
    <n v="12"/>
    <x v="2"/>
    <x v="0"/>
  </r>
  <r>
    <n v="1357"/>
    <x v="45"/>
    <x v="1"/>
    <x v="8"/>
    <n v="1"/>
    <x v="33"/>
    <x v="1"/>
    <x v="217"/>
    <m/>
    <m/>
    <m/>
    <s v="con huella"/>
    <n v="0"/>
    <n v="55000"/>
    <n v="55000"/>
    <n v="-1"/>
    <n v="12"/>
    <x v="2"/>
    <x v="0"/>
  </r>
  <r>
    <n v="1358"/>
    <x v="45"/>
    <x v="1"/>
    <x v="8"/>
    <n v="1"/>
    <x v="33"/>
    <x v="2"/>
    <x v="599"/>
    <m/>
    <m/>
    <m/>
    <m/>
    <n v="15000"/>
    <n v="25000"/>
    <n v="10000"/>
    <n v="-1"/>
    <n v="12"/>
    <x v="2"/>
    <x v="0"/>
  </r>
  <r>
    <n v="1359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0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1"/>
    <x v="45"/>
    <x v="1"/>
    <x v="8"/>
    <n v="1"/>
    <x v="29"/>
    <x v="32"/>
    <x v="201"/>
    <m/>
    <m/>
    <m/>
    <m/>
    <n v="5610"/>
    <n v="6000"/>
    <n v="390"/>
    <n v="-1"/>
    <n v="12"/>
    <x v="2"/>
    <x v="0"/>
  </r>
  <r>
    <n v="1362"/>
    <x v="45"/>
    <x v="1"/>
    <x v="8"/>
    <n v="1"/>
    <x v="29"/>
    <x v="32"/>
    <x v="340"/>
    <m/>
    <m/>
    <m/>
    <m/>
    <n v="1870"/>
    <n v="2000"/>
    <n v="130"/>
    <n v="-1"/>
    <n v="12"/>
    <x v="2"/>
    <x v="0"/>
  </r>
  <r>
    <n v="1363"/>
    <x v="45"/>
    <x v="1"/>
    <x v="8"/>
    <n v="1"/>
    <x v="37"/>
    <x v="32"/>
    <x v="300"/>
    <m/>
    <m/>
    <m/>
    <m/>
    <n v="1000"/>
    <n v="3000"/>
    <n v="2000"/>
    <n v="-1"/>
    <n v="12"/>
    <x v="2"/>
    <x v="0"/>
  </r>
  <r>
    <n v="1364"/>
    <x v="45"/>
    <x v="1"/>
    <x v="8"/>
    <n v="1"/>
    <x v="81"/>
    <x v="2"/>
    <x v="165"/>
    <m/>
    <m/>
    <m/>
    <m/>
    <n v="3500"/>
    <n v="12000"/>
    <n v="8500"/>
    <n v="-1"/>
    <n v="12"/>
    <x v="2"/>
    <x v="0"/>
  </r>
  <r>
    <n v="1365"/>
    <x v="45"/>
    <x v="1"/>
    <x v="8"/>
    <n v="1"/>
    <x v="30"/>
    <x v="2"/>
    <x v="165"/>
    <m/>
    <m/>
    <m/>
    <m/>
    <n v="1000"/>
    <n v="10000"/>
    <n v="9000"/>
    <n v="-1"/>
    <n v="12"/>
    <x v="2"/>
    <x v="0"/>
  </r>
  <r>
    <n v="1366"/>
    <x v="45"/>
    <x v="1"/>
    <x v="8"/>
    <n v="1"/>
    <x v="41"/>
    <x v="6"/>
    <x v="600"/>
    <m/>
    <m/>
    <m/>
    <m/>
    <n v="1800"/>
    <n v="4000"/>
    <n v="2200"/>
    <n v="-1"/>
    <n v="12"/>
    <x v="2"/>
    <x v="0"/>
  </r>
  <r>
    <n v="1367"/>
    <x v="45"/>
    <x v="1"/>
    <x v="8"/>
    <n v="1"/>
    <x v="13"/>
    <x v="6"/>
    <x v="119"/>
    <m/>
    <m/>
    <m/>
    <m/>
    <n v="2600"/>
    <n v="4000"/>
    <n v="1400"/>
    <n v="-1"/>
    <n v="12"/>
    <x v="2"/>
    <x v="0"/>
  </r>
  <r>
    <n v="1368"/>
    <x v="46"/>
    <x v="1"/>
    <x v="8"/>
    <n v="1"/>
    <x v="2"/>
    <x v="1"/>
    <x v="482"/>
    <m/>
    <m/>
    <m/>
    <m/>
    <n v="7000"/>
    <n v="15000"/>
    <n v="8000"/>
    <n v="-1"/>
    <n v="13"/>
    <x v="2"/>
    <x v="0"/>
  </r>
  <r>
    <n v="1369"/>
    <x v="46"/>
    <x v="1"/>
    <x v="82"/>
    <n v="1"/>
    <x v="15"/>
    <x v="6"/>
    <x v="50"/>
    <s v="USB"/>
    <s v="Blanco"/>
    <s v="Bolsa"/>
    <s v="Alambrico"/>
    <n v="5000"/>
    <n v="15000"/>
    <n v="10000"/>
    <n v="-1"/>
    <n v="13"/>
    <x v="2"/>
    <x v="0"/>
  </r>
  <r>
    <n v="1370"/>
    <x v="46"/>
    <x v="1"/>
    <x v="82"/>
    <n v="1"/>
    <x v="0"/>
    <x v="6"/>
    <x v="46"/>
    <m/>
    <m/>
    <m/>
    <m/>
    <n v="8000"/>
    <n v="15000"/>
    <n v="7000"/>
    <n v="-1"/>
    <n v="13"/>
    <x v="2"/>
    <x v="0"/>
  </r>
  <r>
    <n v="1371"/>
    <x v="46"/>
    <x v="1"/>
    <x v="82"/>
    <n v="1"/>
    <x v="0"/>
    <x v="16"/>
    <x v="47"/>
    <m/>
    <m/>
    <m/>
    <m/>
    <n v="4500"/>
    <n v="10000"/>
    <n v="5500"/>
    <n v="-1"/>
    <n v="13"/>
    <x v="2"/>
    <x v="0"/>
  </r>
  <r>
    <n v="1372"/>
    <x v="46"/>
    <x v="1"/>
    <x v="8"/>
    <n v="1"/>
    <x v="33"/>
    <x v="29"/>
    <x v="601"/>
    <m/>
    <m/>
    <m/>
    <m/>
    <n v="0"/>
    <n v="3000"/>
    <n v="3000"/>
    <n v="-1"/>
    <n v="13"/>
    <x v="2"/>
    <x v="0"/>
  </r>
  <r>
    <n v="1373"/>
    <x v="46"/>
    <x v="1"/>
    <x v="69"/>
    <n v="1"/>
    <x v="60"/>
    <x v="6"/>
    <x v="602"/>
    <m/>
    <s v="Negro"/>
    <m/>
    <s v="Redondo"/>
    <n v="80000"/>
    <n v="120000"/>
    <n v="40000"/>
    <n v="-1"/>
    <n v="13"/>
    <x v="2"/>
    <x v="0"/>
  </r>
  <r>
    <n v="1374"/>
    <x v="46"/>
    <x v="1"/>
    <x v="8"/>
    <n v="1"/>
    <x v="31"/>
    <x v="6"/>
    <x v="542"/>
    <m/>
    <m/>
    <m/>
    <m/>
    <n v="16000"/>
    <n v="30000"/>
    <n v="14000"/>
    <n v="-1"/>
    <n v="13"/>
    <x v="2"/>
    <x v="0"/>
  </r>
  <r>
    <n v="1375"/>
    <x v="46"/>
    <x v="1"/>
    <x v="8"/>
    <n v="1"/>
    <x v="58"/>
    <x v="54"/>
    <x v="398"/>
    <m/>
    <m/>
    <m/>
    <m/>
    <n v="95000"/>
    <n v="120000"/>
    <n v="25000"/>
    <n v="-1"/>
    <n v="13"/>
    <x v="2"/>
    <x v="0"/>
  </r>
  <r>
    <n v="1376"/>
    <x v="46"/>
    <x v="1"/>
    <x v="8"/>
    <n v="1"/>
    <x v="13"/>
    <x v="6"/>
    <x v="55"/>
    <s v="USB"/>
    <s v="Colores"/>
    <s v="Blister"/>
    <s v="Alambrico"/>
    <n v="7000"/>
    <n v="14000"/>
    <n v="7000"/>
    <n v="-1"/>
    <n v="13"/>
    <x v="2"/>
    <x v="0"/>
  </r>
  <r>
    <n v="1377"/>
    <x v="46"/>
    <x v="1"/>
    <x v="8"/>
    <n v="1"/>
    <x v="27"/>
    <x v="1"/>
    <x v="200"/>
    <m/>
    <m/>
    <m/>
    <m/>
    <n v="1100"/>
    <n v="10000"/>
    <n v="8900"/>
    <n v="-1"/>
    <n v="13"/>
    <x v="2"/>
    <x v="0"/>
  </r>
  <r>
    <n v="1378"/>
    <x v="46"/>
    <x v="1"/>
    <x v="8"/>
    <n v="1"/>
    <x v="0"/>
    <x v="27"/>
    <x v="416"/>
    <m/>
    <m/>
    <m/>
    <m/>
    <n v="5000"/>
    <n v="15000"/>
    <n v="10000"/>
    <n v="-1"/>
    <n v="13"/>
    <x v="2"/>
    <x v="0"/>
  </r>
  <r>
    <n v="1379"/>
    <x v="46"/>
    <x v="1"/>
    <x v="8"/>
    <n v="1"/>
    <x v="2"/>
    <x v="7"/>
    <x v="440"/>
    <m/>
    <m/>
    <m/>
    <m/>
    <n v="9500"/>
    <n v="20000"/>
    <n v="10500"/>
    <n v="-1"/>
    <n v="13"/>
    <x v="2"/>
    <x v="0"/>
  </r>
  <r>
    <n v="1380"/>
    <x v="46"/>
    <x v="1"/>
    <x v="83"/>
    <n v="1"/>
    <x v="30"/>
    <x v="2"/>
    <x v="169"/>
    <m/>
    <m/>
    <m/>
    <m/>
    <n v="1000"/>
    <n v="8000"/>
    <n v="7000"/>
    <n v="-1"/>
    <n v="13"/>
    <x v="2"/>
    <x v="0"/>
  </r>
  <r>
    <n v="1381"/>
    <x v="46"/>
    <x v="1"/>
    <x v="8"/>
    <n v="1"/>
    <x v="29"/>
    <x v="32"/>
    <x v="201"/>
    <m/>
    <m/>
    <m/>
    <m/>
    <n v="9350"/>
    <n v="10000"/>
    <n v="650"/>
    <n v="-1"/>
    <n v="13"/>
    <x v="2"/>
    <x v="0"/>
  </r>
  <r>
    <n v="1382"/>
    <x v="46"/>
    <x v="1"/>
    <x v="8"/>
    <n v="1"/>
    <x v="4"/>
    <x v="4"/>
    <x v="215"/>
    <m/>
    <m/>
    <m/>
    <m/>
    <n v="18000"/>
    <n v="32000"/>
    <n v="14000"/>
    <n v="-1"/>
    <n v="13"/>
    <x v="2"/>
    <x v="0"/>
  </r>
  <r>
    <n v="1383"/>
    <x v="46"/>
    <x v="1"/>
    <x v="8"/>
    <n v="1"/>
    <x v="22"/>
    <x v="87"/>
    <x v="205"/>
    <m/>
    <m/>
    <m/>
    <m/>
    <n v="25000"/>
    <n v="38000"/>
    <n v="13000"/>
    <n v="-1"/>
    <n v="13"/>
    <x v="2"/>
    <x v="0"/>
  </r>
  <r>
    <n v="1384"/>
    <x v="46"/>
    <x v="1"/>
    <x v="8"/>
    <n v="1"/>
    <x v="33"/>
    <x v="90"/>
    <x v="603"/>
    <m/>
    <m/>
    <m/>
    <m/>
    <n v="0"/>
    <n v="3000"/>
    <n v="3000"/>
    <n v="-1"/>
    <n v="13"/>
    <x v="2"/>
    <x v="0"/>
  </r>
  <r>
    <n v="1385"/>
    <x v="46"/>
    <x v="1"/>
    <x v="8"/>
    <n v="1"/>
    <x v="37"/>
    <x v="37"/>
    <x v="336"/>
    <m/>
    <m/>
    <m/>
    <m/>
    <n v="1000"/>
    <n v="3000"/>
    <n v="2000"/>
    <n v="-1"/>
    <n v="13"/>
    <x v="2"/>
    <x v="0"/>
  </r>
  <r>
    <n v="1386"/>
    <x v="46"/>
    <x v="1"/>
    <x v="8"/>
    <n v="1"/>
    <x v="29"/>
    <x v="32"/>
    <x v="201"/>
    <m/>
    <m/>
    <m/>
    <m/>
    <n v="935"/>
    <n v="1000"/>
    <n v="65"/>
    <n v="-1"/>
    <n v="13"/>
    <x v="2"/>
    <x v="0"/>
  </r>
  <r>
    <n v="1387"/>
    <x v="46"/>
    <x v="1"/>
    <x v="8"/>
    <n v="1"/>
    <x v="26"/>
    <x v="2"/>
    <x v="318"/>
    <m/>
    <m/>
    <m/>
    <m/>
    <n v="7000"/>
    <n v="20000"/>
    <n v="13000"/>
    <n v="-1"/>
    <n v="13"/>
    <x v="2"/>
    <x v="0"/>
  </r>
  <r>
    <n v="1388"/>
    <x v="47"/>
    <x v="1"/>
    <x v="15"/>
    <n v="1"/>
    <x v="29"/>
    <x v="37"/>
    <x v="233"/>
    <m/>
    <m/>
    <m/>
    <m/>
    <n v="14020"/>
    <n v="15000"/>
    <n v="980"/>
    <n v="-1"/>
    <n v="14"/>
    <x v="2"/>
    <x v="0"/>
  </r>
  <r>
    <n v="1389"/>
    <x v="47"/>
    <x v="1"/>
    <x v="15"/>
    <n v="1"/>
    <x v="35"/>
    <x v="89"/>
    <x v="604"/>
    <m/>
    <m/>
    <m/>
    <m/>
    <n v="4000"/>
    <n v="8000"/>
    <n v="4000"/>
    <n v="-1"/>
    <n v="14"/>
    <x v="2"/>
    <x v="0"/>
  </r>
  <r>
    <n v="1390"/>
    <x v="47"/>
    <x v="1"/>
    <x v="8"/>
    <n v="1"/>
    <x v="33"/>
    <x v="73"/>
    <x v="502"/>
    <m/>
    <m/>
    <m/>
    <s v="Estaban Pendientes"/>
    <n v="0"/>
    <n v="5000"/>
    <n v="5000"/>
    <n v="-1"/>
    <n v="14"/>
    <x v="2"/>
    <x v="0"/>
  </r>
  <r>
    <n v="1391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2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393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4"/>
    <x v="47"/>
    <x v="1"/>
    <x v="75"/>
    <n v="1"/>
    <x v="1"/>
    <x v="6"/>
    <x v="120"/>
    <m/>
    <m/>
    <m/>
    <m/>
    <n v="3500"/>
    <n v="8000"/>
    <n v="4500"/>
    <n v="-1"/>
    <n v="14"/>
    <x v="2"/>
    <x v="0"/>
  </r>
  <r>
    <n v="1395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6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7"/>
    <x v="47"/>
    <x v="1"/>
    <x v="8"/>
    <n v="1"/>
    <x v="60"/>
    <x v="6"/>
    <x v="413"/>
    <s v="Bluethoot"/>
    <s v="Rosa"/>
    <m/>
    <s v="Primer Abono"/>
    <n v="32500"/>
    <n v="47500"/>
    <n v="15000"/>
    <n v="-1"/>
    <n v="14"/>
    <x v="2"/>
    <x v="0"/>
  </r>
  <r>
    <n v="1398"/>
    <x v="47"/>
    <x v="1"/>
    <x v="8"/>
    <n v="1"/>
    <x v="11"/>
    <x v="20"/>
    <x v="85"/>
    <m/>
    <m/>
    <m/>
    <m/>
    <n v="58000"/>
    <n v="89000"/>
    <n v="31000"/>
    <n v="-1"/>
    <n v="14"/>
    <x v="2"/>
    <x v="0"/>
  </r>
  <r>
    <n v="1399"/>
    <x v="47"/>
    <x v="1"/>
    <x v="8"/>
    <n v="1"/>
    <x v="27"/>
    <x v="28"/>
    <x v="315"/>
    <m/>
    <m/>
    <m/>
    <m/>
    <n v="1100"/>
    <n v="10000"/>
    <n v="8900"/>
    <n v="-1"/>
    <n v="14"/>
    <x v="2"/>
    <x v="0"/>
  </r>
  <r>
    <n v="1400"/>
    <x v="47"/>
    <x v="1"/>
    <x v="8"/>
    <n v="1"/>
    <x v="29"/>
    <x v="32"/>
    <x v="201"/>
    <m/>
    <m/>
    <m/>
    <m/>
    <n v="18692"/>
    <n v="20000"/>
    <n v="1308"/>
    <n v="-1"/>
    <n v="14"/>
    <x v="2"/>
    <x v="0"/>
  </r>
  <r>
    <n v="1401"/>
    <x v="47"/>
    <x v="1"/>
    <x v="8"/>
    <n v="1"/>
    <x v="26"/>
    <x v="4"/>
    <x v="312"/>
    <m/>
    <m/>
    <m/>
    <m/>
    <n v="7500"/>
    <n v="18000"/>
    <n v="10500"/>
    <n v="-1"/>
    <n v="14"/>
    <x v="2"/>
    <x v="0"/>
  </r>
  <r>
    <n v="1402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403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4"/>
    <x v="47"/>
    <x v="1"/>
    <x v="8"/>
    <n v="1"/>
    <x v="21"/>
    <x v="23"/>
    <x v="98"/>
    <m/>
    <m/>
    <m/>
    <m/>
    <n v="45000"/>
    <n v="75000"/>
    <n v="30000"/>
    <n v="-1"/>
    <n v="14"/>
    <x v="2"/>
    <x v="0"/>
  </r>
  <r>
    <n v="1405"/>
    <x v="47"/>
    <x v="1"/>
    <x v="8"/>
    <n v="1"/>
    <x v="30"/>
    <x v="4"/>
    <x v="314"/>
    <m/>
    <m/>
    <m/>
    <m/>
    <n v="1000"/>
    <n v="10000"/>
    <n v="9000"/>
    <n v="-1"/>
    <n v="14"/>
    <x v="2"/>
    <x v="0"/>
  </r>
  <r>
    <n v="1406"/>
    <x v="47"/>
    <x v="1"/>
    <x v="8"/>
    <n v="1"/>
    <x v="29"/>
    <x v="32"/>
    <x v="201"/>
    <m/>
    <m/>
    <m/>
    <m/>
    <n v="935"/>
    <n v="1000"/>
    <n v="65"/>
    <n v="-1"/>
    <n v="14"/>
    <x v="2"/>
    <x v="0"/>
  </r>
  <r>
    <n v="1407"/>
    <x v="47"/>
    <x v="1"/>
    <x v="8"/>
    <n v="1"/>
    <x v="0"/>
    <x v="6"/>
    <x v="124"/>
    <m/>
    <m/>
    <m/>
    <m/>
    <n v="3000"/>
    <n v="8000"/>
    <n v="5000"/>
    <n v="-1"/>
    <n v="14"/>
    <x v="2"/>
    <x v="0"/>
  </r>
  <r>
    <n v="1408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9"/>
    <x v="47"/>
    <x v="1"/>
    <x v="8"/>
    <n v="1"/>
    <x v="29"/>
    <x v="32"/>
    <x v="340"/>
    <m/>
    <m/>
    <m/>
    <m/>
    <n v="1870"/>
    <n v="2000"/>
    <n v="130"/>
    <n v="-1"/>
    <n v="14"/>
    <x v="2"/>
    <x v="0"/>
  </r>
  <r>
    <n v="1410"/>
    <x v="47"/>
    <x v="1"/>
    <x v="8"/>
    <n v="1"/>
    <x v="0"/>
    <x v="6"/>
    <x v="42"/>
    <s v="Plug 3.5"/>
    <s v="Colores"/>
    <s v="Bolsa"/>
    <s v="Alambrico"/>
    <n v="1000"/>
    <n v="6000"/>
    <n v="5000"/>
    <n v="-1"/>
    <n v="14"/>
    <x v="2"/>
    <x v="0"/>
  </r>
  <r>
    <n v="1411"/>
    <x v="47"/>
    <x v="1"/>
    <x v="8"/>
    <n v="1"/>
    <x v="2"/>
    <x v="47"/>
    <x v="328"/>
    <m/>
    <m/>
    <m/>
    <m/>
    <n v="3000"/>
    <n v="7000"/>
    <n v="4000"/>
    <n v="-1"/>
    <n v="14"/>
    <x v="2"/>
    <x v="0"/>
  </r>
  <r>
    <n v="1412"/>
    <x v="48"/>
    <x v="1"/>
    <x v="8"/>
    <n v="1"/>
    <x v="0"/>
    <x v="6"/>
    <x v="131"/>
    <m/>
    <m/>
    <m/>
    <m/>
    <n v="5500"/>
    <n v="15000"/>
    <n v="9500"/>
    <n v="-1"/>
    <n v="15"/>
    <x v="2"/>
    <x v="0"/>
  </r>
  <r>
    <n v="1413"/>
    <x v="48"/>
    <x v="1"/>
    <x v="20"/>
    <n v="1"/>
    <x v="13"/>
    <x v="4"/>
    <x v="13"/>
    <s v="Ligthning-Jack"/>
    <s v="Blanco"/>
    <s v="Caja"/>
    <s v="Alambrico"/>
    <n v="7500"/>
    <n v="15000"/>
    <n v="7500"/>
    <n v="-1"/>
    <n v="15"/>
    <x v="2"/>
    <x v="0"/>
  </r>
  <r>
    <n v="1414"/>
    <x v="48"/>
    <x v="1"/>
    <x v="8"/>
    <n v="1"/>
    <x v="33"/>
    <x v="29"/>
    <x v="605"/>
    <m/>
    <m/>
    <m/>
    <m/>
    <n v="0"/>
    <n v="2000"/>
    <n v="2000"/>
    <n v="-1"/>
    <n v="15"/>
    <x v="2"/>
    <x v="0"/>
  </r>
  <r>
    <n v="1415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16"/>
    <x v="48"/>
    <x v="1"/>
    <x v="8"/>
    <n v="1"/>
    <x v="8"/>
    <x v="8"/>
    <x v="27"/>
    <s v="Bluethoot"/>
    <s v="Azul"/>
    <s v="Caja cbl"/>
    <s v="Inalambrico Pantalla"/>
    <n v="29000"/>
    <n v="44000"/>
    <n v="15000"/>
    <n v="-1"/>
    <n v="15"/>
    <x v="2"/>
    <x v="0"/>
  </r>
  <r>
    <n v="1417"/>
    <x v="48"/>
    <x v="1"/>
    <x v="8"/>
    <n v="1"/>
    <x v="0"/>
    <x v="6"/>
    <x v="43"/>
    <s v="Plug 3.5"/>
    <s v="Colores"/>
    <s v="Bolsa"/>
    <s v="Alambrico"/>
    <n v="1000"/>
    <n v="4000"/>
    <n v="3000"/>
    <n v="-1"/>
    <n v="15"/>
    <x v="2"/>
    <x v="0"/>
  </r>
  <r>
    <n v="1418"/>
    <x v="48"/>
    <x v="1"/>
    <x v="8"/>
    <n v="1"/>
    <x v="30"/>
    <x v="1"/>
    <x v="362"/>
    <m/>
    <m/>
    <m/>
    <m/>
    <n v="1000"/>
    <n v="10000"/>
    <n v="9000"/>
    <n v="-1"/>
    <n v="15"/>
    <x v="2"/>
    <x v="0"/>
  </r>
  <r>
    <n v="1419"/>
    <x v="45"/>
    <x v="0"/>
    <x v="6"/>
    <n v="1"/>
    <x v="2"/>
    <x v="6"/>
    <x v="606"/>
    <m/>
    <m/>
    <m/>
    <m/>
    <n v="6000"/>
    <n v="18000"/>
    <n v="-6000"/>
    <n v="1"/>
    <n v="12"/>
    <x v="2"/>
    <x v="0"/>
  </r>
  <r>
    <n v="1420"/>
    <x v="45"/>
    <x v="0"/>
    <x v="6"/>
    <n v="1"/>
    <x v="2"/>
    <x v="6"/>
    <x v="607"/>
    <m/>
    <m/>
    <m/>
    <m/>
    <n v="5000"/>
    <n v="15000"/>
    <n v="-5000"/>
    <n v="1"/>
    <n v="12"/>
    <x v="2"/>
    <x v="0"/>
  </r>
  <r>
    <n v="1421"/>
    <x v="45"/>
    <x v="0"/>
    <x v="6"/>
    <n v="2"/>
    <x v="2"/>
    <x v="6"/>
    <x v="608"/>
    <m/>
    <m/>
    <m/>
    <m/>
    <n v="5000"/>
    <n v="15000"/>
    <n v="-10000"/>
    <n v="2"/>
    <n v="12"/>
    <x v="2"/>
    <x v="0"/>
  </r>
  <r>
    <n v="1422"/>
    <x v="45"/>
    <x v="0"/>
    <x v="6"/>
    <n v="2"/>
    <x v="13"/>
    <x v="6"/>
    <x v="609"/>
    <m/>
    <m/>
    <m/>
    <m/>
    <n v="15000"/>
    <n v="29000"/>
    <n v="-30000"/>
    <n v="2"/>
    <n v="12"/>
    <x v="2"/>
    <x v="0"/>
  </r>
  <r>
    <n v="1423"/>
    <x v="45"/>
    <x v="0"/>
    <x v="6"/>
    <n v="1"/>
    <x v="15"/>
    <x v="6"/>
    <x v="610"/>
    <m/>
    <m/>
    <m/>
    <m/>
    <n v="19000"/>
    <n v="39000"/>
    <n v="-19000"/>
    <n v="1"/>
    <n v="12"/>
    <x v="2"/>
    <x v="0"/>
  </r>
  <r>
    <n v="1424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25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6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7"/>
    <x v="48"/>
    <x v="1"/>
    <x v="8"/>
    <n v="1"/>
    <x v="29"/>
    <x v="37"/>
    <x v="233"/>
    <m/>
    <m/>
    <m/>
    <m/>
    <n v="4675"/>
    <n v="5000"/>
    <n v="325"/>
    <n v="-1"/>
    <n v="15"/>
    <x v="2"/>
    <x v="0"/>
  </r>
  <r>
    <n v="1428"/>
    <x v="48"/>
    <x v="2"/>
    <x v="84"/>
    <n v="1"/>
    <x v="85"/>
    <x v="6"/>
    <x v="611"/>
    <m/>
    <m/>
    <m/>
    <m/>
    <n v="36000"/>
    <n v="36000"/>
    <n v="-36000"/>
    <n v="1"/>
    <n v="15"/>
    <x v="2"/>
    <x v="0"/>
  </r>
  <r>
    <n v="1429"/>
    <x v="48"/>
    <x v="1"/>
    <x v="8"/>
    <n v="1"/>
    <x v="29"/>
    <x v="32"/>
    <x v="201"/>
    <m/>
    <m/>
    <m/>
    <m/>
    <n v="18692"/>
    <n v="20000"/>
    <n v="1308"/>
    <n v="-1"/>
    <n v="15"/>
    <x v="2"/>
    <x v="0"/>
  </r>
  <r>
    <n v="1430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31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32"/>
    <x v="48"/>
    <x v="1"/>
    <x v="8"/>
    <n v="1"/>
    <x v="4"/>
    <x v="4"/>
    <x v="215"/>
    <m/>
    <m/>
    <m/>
    <m/>
    <n v="18000"/>
    <n v="32000"/>
    <n v="14000"/>
    <n v="-1"/>
    <n v="15"/>
    <x v="2"/>
    <x v="0"/>
  </r>
  <r>
    <n v="1433"/>
    <x v="45"/>
    <x v="0"/>
    <x v="72"/>
    <n v="1"/>
    <x v="60"/>
    <x v="6"/>
    <x v="602"/>
    <m/>
    <m/>
    <m/>
    <m/>
    <n v="80000"/>
    <n v="13000"/>
    <n v="-80000"/>
    <n v="1"/>
    <n v="12"/>
    <x v="2"/>
    <x v="0"/>
  </r>
  <r>
    <n v="1434"/>
    <x v="45"/>
    <x v="0"/>
    <x v="72"/>
    <n v="2"/>
    <x v="4"/>
    <x v="1"/>
    <x v="585"/>
    <m/>
    <m/>
    <m/>
    <m/>
    <n v="45000"/>
    <n v="70000"/>
    <n v="-90000"/>
    <n v="2"/>
    <n v="12"/>
    <x v="2"/>
    <x v="0"/>
  </r>
  <r>
    <n v="1435"/>
    <x v="45"/>
    <x v="0"/>
    <x v="72"/>
    <n v="1"/>
    <x v="4"/>
    <x v="28"/>
    <x v="351"/>
    <m/>
    <m/>
    <m/>
    <m/>
    <n v="40000"/>
    <n v="65000"/>
    <n v="-40000"/>
    <n v="1"/>
    <n v="12"/>
    <x v="2"/>
    <x v="0"/>
  </r>
  <r>
    <n v="1436"/>
    <x v="45"/>
    <x v="0"/>
    <x v="72"/>
    <n v="1"/>
    <x v="86"/>
    <x v="6"/>
    <x v="612"/>
    <m/>
    <m/>
    <m/>
    <m/>
    <n v="20000"/>
    <n v="40000"/>
    <n v="-20000"/>
    <n v="1"/>
    <n v="12"/>
    <x v="2"/>
    <x v="0"/>
  </r>
  <r>
    <n v="1437"/>
    <x v="45"/>
    <x v="0"/>
    <x v="72"/>
    <n v="10"/>
    <x v="69"/>
    <x v="12"/>
    <x v="613"/>
    <m/>
    <m/>
    <m/>
    <m/>
    <n v="350"/>
    <n v="1000"/>
    <n v="-3500"/>
    <n v="10"/>
    <n v="12"/>
    <x v="2"/>
    <x v="0"/>
  </r>
  <r>
    <n v="1438"/>
    <x v="45"/>
    <x v="0"/>
    <x v="72"/>
    <n v="10"/>
    <x v="69"/>
    <x v="12"/>
    <x v="614"/>
    <m/>
    <m/>
    <m/>
    <m/>
    <n v="350"/>
    <n v="1000"/>
    <n v="-3500"/>
    <n v="10"/>
    <n v="12"/>
    <x v="2"/>
    <x v="0"/>
  </r>
  <r>
    <n v="1439"/>
    <x v="45"/>
    <x v="0"/>
    <x v="72"/>
    <n v="10"/>
    <x v="69"/>
    <x v="12"/>
    <x v="615"/>
    <m/>
    <m/>
    <m/>
    <m/>
    <n v="350"/>
    <n v="1000"/>
    <n v="-3500"/>
    <n v="10"/>
    <n v="12"/>
    <x v="2"/>
    <x v="0"/>
  </r>
  <r>
    <n v="1440"/>
    <x v="45"/>
    <x v="0"/>
    <x v="72"/>
    <n v="1"/>
    <x v="74"/>
    <x v="12"/>
    <x v="616"/>
    <m/>
    <m/>
    <m/>
    <m/>
    <n v="8500"/>
    <n v="19000"/>
    <n v="-8500"/>
    <n v="1"/>
    <n v="12"/>
    <x v="2"/>
    <x v="0"/>
  </r>
  <r>
    <n v="1441"/>
    <x v="45"/>
    <x v="0"/>
    <x v="72"/>
    <n v="1"/>
    <x v="74"/>
    <x v="12"/>
    <x v="617"/>
    <m/>
    <m/>
    <m/>
    <m/>
    <n v="9000"/>
    <n v="19000"/>
    <n v="-9000"/>
    <n v="1"/>
    <n v="12"/>
    <x v="2"/>
    <x v="0"/>
  </r>
  <r>
    <n v="1442"/>
    <x v="45"/>
    <x v="0"/>
    <x v="4"/>
    <n v="1"/>
    <x v="21"/>
    <x v="23"/>
    <x v="97"/>
    <m/>
    <m/>
    <m/>
    <m/>
    <n v="36000"/>
    <n v="65000"/>
    <n v="-36000"/>
    <n v="1"/>
    <n v="12"/>
    <x v="2"/>
    <x v="0"/>
  </r>
  <r>
    <n v="1443"/>
    <x v="45"/>
    <x v="0"/>
    <x v="4"/>
    <n v="1"/>
    <x v="71"/>
    <x v="83"/>
    <x v="544"/>
    <m/>
    <m/>
    <m/>
    <m/>
    <n v="29000"/>
    <n v="55000"/>
    <n v="-29000"/>
    <n v="1"/>
    <n v="12"/>
    <x v="2"/>
    <x v="0"/>
  </r>
  <r>
    <n v="1444"/>
    <x v="47"/>
    <x v="0"/>
    <x v="42"/>
    <n v="35"/>
    <x v="81"/>
    <x v="48"/>
    <x v="587"/>
    <m/>
    <m/>
    <m/>
    <m/>
    <n v="3500"/>
    <n v="10000"/>
    <n v="-122500"/>
    <n v="35"/>
    <n v="14"/>
    <x v="2"/>
    <x v="0"/>
  </r>
  <r>
    <n v="1445"/>
    <x v="47"/>
    <x v="0"/>
    <x v="42"/>
    <n v="30"/>
    <x v="26"/>
    <x v="48"/>
    <x v="587"/>
    <m/>
    <m/>
    <m/>
    <m/>
    <n v="5000"/>
    <n v="20000"/>
    <n v="-150000"/>
    <n v="30"/>
    <n v="14"/>
    <x v="2"/>
    <x v="0"/>
  </r>
  <r>
    <n v="1446"/>
    <x v="47"/>
    <x v="0"/>
    <x v="51"/>
    <n v="2"/>
    <x v="26"/>
    <x v="1"/>
    <x v="488"/>
    <m/>
    <m/>
    <m/>
    <m/>
    <n v="11500"/>
    <n v="22000"/>
    <n v="-23000"/>
    <n v="2"/>
    <n v="14"/>
    <x v="2"/>
    <x v="0"/>
  </r>
  <r>
    <n v="1447"/>
    <x v="47"/>
    <x v="0"/>
    <x v="51"/>
    <n v="2"/>
    <x v="26"/>
    <x v="28"/>
    <x v="430"/>
    <m/>
    <m/>
    <m/>
    <m/>
    <n v="11500"/>
    <n v="22000"/>
    <n v="-23000"/>
    <n v="2"/>
    <n v="14"/>
    <x v="2"/>
    <x v="0"/>
  </r>
  <r>
    <n v="1448"/>
    <x v="47"/>
    <x v="0"/>
    <x v="51"/>
    <n v="10"/>
    <x v="55"/>
    <x v="48"/>
    <x v="587"/>
    <m/>
    <m/>
    <m/>
    <m/>
    <n v="8000"/>
    <n v="20000"/>
    <n v="-80000"/>
    <n v="10"/>
    <n v="14"/>
    <x v="2"/>
    <x v="0"/>
  </r>
  <r>
    <n v="1449"/>
    <x v="47"/>
    <x v="0"/>
    <x v="51"/>
    <n v="5"/>
    <x v="30"/>
    <x v="1"/>
    <x v="141"/>
    <m/>
    <m/>
    <m/>
    <m/>
    <n v="900"/>
    <n v="10000"/>
    <n v="-4500"/>
    <n v="5"/>
    <n v="14"/>
    <x v="2"/>
    <x v="0"/>
  </r>
  <r>
    <n v="1450"/>
    <x v="47"/>
    <x v="0"/>
    <x v="43"/>
    <n v="5"/>
    <x v="2"/>
    <x v="2"/>
    <x v="618"/>
    <s v="TC"/>
    <m/>
    <m/>
    <m/>
    <n v="8000"/>
    <n v="20000"/>
    <n v="-40000"/>
    <n v="5"/>
    <n v="14"/>
    <x v="2"/>
    <x v="0"/>
  </r>
  <r>
    <n v="1451"/>
    <x v="47"/>
    <x v="0"/>
    <x v="43"/>
    <n v="19"/>
    <x v="41"/>
    <x v="48"/>
    <x v="587"/>
    <m/>
    <m/>
    <m/>
    <m/>
    <n v="1700"/>
    <n v="4000"/>
    <n v="-32300"/>
    <n v="19"/>
    <n v="14"/>
    <x v="2"/>
    <x v="0"/>
  </r>
  <r>
    <n v="1452"/>
    <x v="47"/>
    <x v="0"/>
    <x v="43"/>
    <n v="1"/>
    <x v="79"/>
    <x v="91"/>
    <x v="619"/>
    <m/>
    <m/>
    <m/>
    <m/>
    <n v="48000"/>
    <n v="65000"/>
    <n v="-48000"/>
    <n v="1"/>
    <n v="14"/>
    <x v="2"/>
    <x v="0"/>
  </r>
  <r>
    <n v="1453"/>
    <x v="48"/>
    <x v="1"/>
    <x v="8"/>
    <n v="1"/>
    <x v="37"/>
    <x v="37"/>
    <x v="336"/>
    <m/>
    <m/>
    <m/>
    <m/>
    <n v="1000"/>
    <n v="3000"/>
    <n v="2000"/>
    <n v="-1"/>
    <n v="15"/>
    <x v="2"/>
    <x v="0"/>
  </r>
  <r>
    <n v="1454"/>
    <x v="48"/>
    <x v="1"/>
    <x v="8"/>
    <n v="1"/>
    <x v="29"/>
    <x v="37"/>
    <x v="233"/>
    <m/>
    <m/>
    <m/>
    <m/>
    <n v="5610"/>
    <n v="6000"/>
    <n v="390"/>
    <n v="-1"/>
    <n v="15"/>
    <x v="2"/>
    <x v="0"/>
  </r>
  <r>
    <n v="1455"/>
    <x v="48"/>
    <x v="1"/>
    <x v="35"/>
    <n v="1"/>
    <x v="29"/>
    <x v="34"/>
    <x v="214"/>
    <m/>
    <m/>
    <m/>
    <m/>
    <n v="2805"/>
    <n v="3000"/>
    <n v="195"/>
    <n v="-1"/>
    <n v="15"/>
    <x v="2"/>
    <x v="0"/>
  </r>
  <r>
    <n v="1456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7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8"/>
    <x v="49"/>
    <x v="1"/>
    <x v="8"/>
    <n v="1"/>
    <x v="27"/>
    <x v="35"/>
    <x v="180"/>
    <m/>
    <m/>
    <m/>
    <m/>
    <n v="1100"/>
    <n v="10000"/>
    <n v="8900"/>
    <n v="-1"/>
    <n v="16"/>
    <x v="2"/>
    <x v="0"/>
  </r>
  <r>
    <n v="1459"/>
    <x v="49"/>
    <x v="1"/>
    <x v="8"/>
    <n v="1"/>
    <x v="0"/>
    <x v="0"/>
    <x v="328"/>
    <m/>
    <m/>
    <m/>
    <m/>
    <n v="4500"/>
    <n v="10000"/>
    <n v="5500"/>
    <n v="-1"/>
    <n v="16"/>
    <x v="2"/>
    <x v="0"/>
  </r>
  <r>
    <n v="1460"/>
    <x v="49"/>
    <x v="1"/>
    <x v="8"/>
    <n v="1"/>
    <x v="2"/>
    <x v="1"/>
    <x v="620"/>
    <m/>
    <m/>
    <m/>
    <m/>
    <n v="6000"/>
    <n v="15000"/>
    <n v="9000"/>
    <n v="-1"/>
    <n v="16"/>
    <x v="2"/>
    <x v="0"/>
  </r>
  <r>
    <n v="1461"/>
    <x v="49"/>
    <x v="1"/>
    <x v="8"/>
    <n v="1"/>
    <x v="4"/>
    <x v="4"/>
    <x v="215"/>
    <m/>
    <m/>
    <m/>
    <m/>
    <n v="18000"/>
    <n v="32000"/>
    <n v="14000"/>
    <n v="-1"/>
    <n v="16"/>
    <x v="2"/>
    <x v="0"/>
  </r>
  <r>
    <n v="1462"/>
    <x v="49"/>
    <x v="1"/>
    <x v="8"/>
    <n v="1"/>
    <x v="26"/>
    <x v="1"/>
    <x v="488"/>
    <m/>
    <m/>
    <m/>
    <m/>
    <n v="8500"/>
    <n v="20000"/>
    <n v="11500"/>
    <n v="-1"/>
    <n v="16"/>
    <x v="2"/>
    <x v="0"/>
  </r>
  <r>
    <n v="1463"/>
    <x v="49"/>
    <x v="1"/>
    <x v="8"/>
    <n v="1"/>
    <x v="29"/>
    <x v="37"/>
    <x v="233"/>
    <m/>
    <m/>
    <m/>
    <m/>
    <n v="14020"/>
    <n v="15000"/>
    <n v="980"/>
    <n v="-1"/>
    <n v="16"/>
    <x v="2"/>
    <x v="0"/>
  </r>
  <r>
    <n v="1464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5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6"/>
    <x v="49"/>
    <x v="1"/>
    <x v="8"/>
    <n v="1"/>
    <x v="26"/>
    <x v="1"/>
    <x v="621"/>
    <m/>
    <m/>
    <m/>
    <m/>
    <n v="11000"/>
    <n v="22000"/>
    <n v="11000"/>
    <n v="-1"/>
    <n v="16"/>
    <x v="2"/>
    <x v="0"/>
  </r>
  <r>
    <n v="1467"/>
    <x v="49"/>
    <x v="1"/>
    <x v="8"/>
    <n v="1"/>
    <x v="30"/>
    <x v="1"/>
    <x v="621"/>
    <m/>
    <m/>
    <m/>
    <m/>
    <n v="1100"/>
    <n v="10000"/>
    <n v="8900"/>
    <n v="-1"/>
    <n v="16"/>
    <x v="2"/>
    <x v="0"/>
  </r>
  <r>
    <n v="1468"/>
    <x v="48"/>
    <x v="1"/>
    <x v="8"/>
    <n v="1"/>
    <x v="29"/>
    <x v="34"/>
    <x v="214"/>
    <m/>
    <m/>
    <m/>
    <m/>
    <n v="14020"/>
    <n v="15000"/>
    <n v="980"/>
    <n v="-1"/>
    <n v="15"/>
    <x v="2"/>
    <x v="0"/>
  </r>
  <r>
    <n v="1469"/>
    <x v="49"/>
    <x v="1"/>
    <x v="34"/>
    <n v="1"/>
    <x v="33"/>
    <x v="29"/>
    <x v="622"/>
    <m/>
    <m/>
    <m/>
    <m/>
    <n v="0"/>
    <n v="15000"/>
    <n v="15000"/>
    <n v="-1"/>
    <n v="16"/>
    <x v="2"/>
    <x v="0"/>
  </r>
  <r>
    <n v="1470"/>
    <x v="49"/>
    <x v="1"/>
    <x v="34"/>
    <n v="1"/>
    <x v="33"/>
    <x v="2"/>
    <x v="623"/>
    <m/>
    <m/>
    <m/>
    <m/>
    <n v="0"/>
    <n v="15000"/>
    <n v="15000"/>
    <n v="-1"/>
    <n v="16"/>
    <x v="2"/>
    <x v="0"/>
  </r>
  <r>
    <n v="1471"/>
    <x v="49"/>
    <x v="1"/>
    <x v="8"/>
    <n v="1"/>
    <x v="2"/>
    <x v="1"/>
    <x v="624"/>
    <s v="V8"/>
    <s v="Blanco"/>
    <s v="Caja"/>
    <s v="Carga Rapida"/>
    <n v="5000"/>
    <n v="15000"/>
    <n v="10000"/>
    <n v="-1"/>
    <n v="16"/>
    <x v="2"/>
    <x v="0"/>
  </r>
  <r>
    <n v="1472"/>
    <x v="49"/>
    <x v="1"/>
    <x v="8"/>
    <n v="1"/>
    <x v="21"/>
    <x v="23"/>
    <x v="98"/>
    <m/>
    <m/>
    <m/>
    <m/>
    <n v="45000"/>
    <n v="71000"/>
    <n v="26000"/>
    <n v="-1"/>
    <n v="16"/>
    <x v="2"/>
    <x v="0"/>
  </r>
  <r>
    <n v="1473"/>
    <x v="49"/>
    <x v="1"/>
    <x v="8"/>
    <n v="1"/>
    <x v="0"/>
    <x v="27"/>
    <x v="114"/>
    <m/>
    <m/>
    <m/>
    <m/>
    <n v="5000"/>
    <n v="12000"/>
    <n v="7000"/>
    <n v="-1"/>
    <n v="16"/>
    <x v="2"/>
    <x v="0"/>
  </r>
  <r>
    <n v="1474"/>
    <x v="49"/>
    <x v="1"/>
    <x v="8"/>
    <n v="1"/>
    <x v="87"/>
    <x v="34"/>
    <x v="214"/>
    <m/>
    <m/>
    <m/>
    <s v="Portal Asesora"/>
    <n v="0"/>
    <n v="5000"/>
    <n v="5000"/>
    <n v="-1"/>
    <n v="16"/>
    <x v="2"/>
    <x v="0"/>
  </r>
  <r>
    <n v="1475"/>
    <x v="49"/>
    <x v="1"/>
    <x v="8"/>
    <n v="1"/>
    <x v="27"/>
    <x v="1"/>
    <x v="512"/>
    <m/>
    <m/>
    <m/>
    <m/>
    <n v="1100"/>
    <n v="10000"/>
    <n v="8900"/>
    <n v="-1"/>
    <n v="16"/>
    <x v="2"/>
    <x v="0"/>
  </r>
  <r>
    <n v="1476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7"/>
    <x v="49"/>
    <x v="1"/>
    <x v="8"/>
    <n v="1"/>
    <x v="29"/>
    <x v="34"/>
    <x v="214"/>
    <m/>
    <m/>
    <m/>
    <m/>
    <n v="5610"/>
    <n v="6000"/>
    <n v="390"/>
    <n v="-1"/>
    <n v="16"/>
    <x v="2"/>
    <x v="0"/>
  </r>
  <r>
    <n v="1478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9"/>
    <x v="49"/>
    <x v="1"/>
    <x v="8"/>
    <n v="1"/>
    <x v="29"/>
    <x v="37"/>
    <x v="233"/>
    <m/>
    <m/>
    <m/>
    <m/>
    <n v="5610"/>
    <n v="6000"/>
    <n v="390"/>
    <n v="-1"/>
    <n v="16"/>
    <x v="2"/>
    <x v="0"/>
  </r>
  <r>
    <n v="1480"/>
    <x v="49"/>
    <x v="1"/>
    <x v="85"/>
    <n v="1"/>
    <x v="35"/>
    <x v="89"/>
    <x v="625"/>
    <m/>
    <m/>
    <m/>
    <m/>
    <n v="4000"/>
    <n v="8000"/>
    <n v="4000"/>
    <n v="-1"/>
    <n v="16"/>
    <x v="2"/>
    <x v="0"/>
  </r>
  <r>
    <n v="1481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82"/>
    <x v="50"/>
    <x v="1"/>
    <x v="8"/>
    <n v="1"/>
    <x v="26"/>
    <x v="1"/>
    <x v="512"/>
    <m/>
    <m/>
    <m/>
    <m/>
    <n v="7000"/>
    <n v="20000"/>
    <n v="13000"/>
    <n v="-1"/>
    <n v="17"/>
    <x v="2"/>
    <x v="0"/>
  </r>
  <r>
    <n v="1483"/>
    <x v="50"/>
    <x v="1"/>
    <x v="8"/>
    <n v="1"/>
    <x v="33"/>
    <x v="1"/>
    <x v="626"/>
    <m/>
    <m/>
    <m/>
    <m/>
    <n v="0"/>
    <n v="65000"/>
    <n v="65000"/>
    <n v="-1"/>
    <n v="17"/>
    <x v="2"/>
    <x v="0"/>
  </r>
  <r>
    <n v="1484"/>
    <x v="50"/>
    <x v="1"/>
    <x v="8"/>
    <n v="1"/>
    <x v="27"/>
    <x v="1"/>
    <x v="141"/>
    <m/>
    <m/>
    <m/>
    <m/>
    <n v="1100"/>
    <n v="5000"/>
    <n v="3900"/>
    <n v="-1"/>
    <n v="17"/>
    <x v="2"/>
    <x v="0"/>
  </r>
  <r>
    <n v="1485"/>
    <x v="50"/>
    <x v="1"/>
    <x v="8"/>
    <n v="1"/>
    <x v="1"/>
    <x v="1"/>
    <x v="2"/>
    <m/>
    <m/>
    <m/>
    <m/>
    <n v="3500"/>
    <n v="10000"/>
    <n v="6500"/>
    <n v="-1"/>
    <n v="17"/>
    <x v="2"/>
    <x v="0"/>
  </r>
  <r>
    <n v="1486"/>
    <x v="50"/>
    <x v="1"/>
    <x v="8"/>
    <n v="1"/>
    <x v="26"/>
    <x v="1"/>
    <x v="141"/>
    <m/>
    <m/>
    <m/>
    <m/>
    <n v="9000"/>
    <n v="20000"/>
    <n v="11000"/>
    <n v="-1"/>
    <n v="17"/>
    <x v="2"/>
    <x v="0"/>
  </r>
  <r>
    <n v="1487"/>
    <x v="50"/>
    <x v="0"/>
    <x v="51"/>
    <n v="2"/>
    <x v="13"/>
    <x v="4"/>
    <x v="627"/>
    <m/>
    <m/>
    <m/>
    <m/>
    <n v="7500"/>
    <n v="19000"/>
    <n v="-15000"/>
    <n v="2"/>
    <n v="17"/>
    <x v="2"/>
    <x v="0"/>
  </r>
  <r>
    <n v="1488"/>
    <x v="50"/>
    <x v="0"/>
    <x v="51"/>
    <n v="1"/>
    <x v="6"/>
    <x v="5"/>
    <x v="628"/>
    <m/>
    <m/>
    <m/>
    <m/>
    <n v="35000"/>
    <n v="64000"/>
    <n v="-35000"/>
    <n v="1"/>
    <n v="17"/>
    <x v="2"/>
    <x v="0"/>
  </r>
  <r>
    <n v="1489"/>
    <x v="50"/>
    <x v="0"/>
    <x v="51"/>
    <n v="1"/>
    <x v="2"/>
    <x v="92"/>
    <x v="440"/>
    <m/>
    <m/>
    <m/>
    <m/>
    <n v="11500"/>
    <n v="29000"/>
    <n v="-11500"/>
    <n v="1"/>
    <n v="17"/>
    <x v="2"/>
    <x v="0"/>
  </r>
  <r>
    <n v="1490"/>
    <x v="50"/>
    <x v="0"/>
    <x v="51"/>
    <n v="1"/>
    <x v="2"/>
    <x v="92"/>
    <x v="328"/>
    <m/>
    <m/>
    <m/>
    <m/>
    <n v="11500"/>
    <n v="29000"/>
    <n v="-11500"/>
    <n v="1"/>
    <n v="17"/>
    <x v="2"/>
    <x v="0"/>
  </r>
  <r>
    <n v="1491"/>
    <x v="50"/>
    <x v="0"/>
    <x v="51"/>
    <n v="1"/>
    <x v="2"/>
    <x v="93"/>
    <x v="629"/>
    <m/>
    <m/>
    <m/>
    <m/>
    <n v="13000"/>
    <n v="34000"/>
    <n v="-13000"/>
    <n v="1"/>
    <n v="17"/>
    <x v="2"/>
    <x v="0"/>
  </r>
  <r>
    <n v="1492"/>
    <x v="50"/>
    <x v="0"/>
    <x v="51"/>
    <n v="1"/>
    <x v="2"/>
    <x v="93"/>
    <x v="630"/>
    <m/>
    <m/>
    <m/>
    <m/>
    <n v="15000"/>
    <n v="39000"/>
    <n v="-15000"/>
    <n v="1"/>
    <n v="17"/>
    <x v="2"/>
    <x v="0"/>
  </r>
  <r>
    <n v="1493"/>
    <x v="50"/>
    <x v="0"/>
    <x v="51"/>
    <n v="15"/>
    <x v="27"/>
    <x v="52"/>
    <x v="204"/>
    <m/>
    <m/>
    <m/>
    <m/>
    <n v="1100"/>
    <n v="10000"/>
    <n v="-16500"/>
    <n v="15"/>
    <n v="17"/>
    <x v="2"/>
    <x v="0"/>
  </r>
  <r>
    <n v="1494"/>
    <x v="50"/>
    <x v="0"/>
    <x v="51"/>
    <n v="2"/>
    <x v="26"/>
    <x v="1"/>
    <x v="631"/>
    <m/>
    <m/>
    <m/>
    <m/>
    <n v="8500"/>
    <n v="20000"/>
    <n v="-17000"/>
    <n v="2"/>
    <n v="17"/>
    <x v="2"/>
    <x v="0"/>
  </r>
  <r>
    <n v="1495"/>
    <x v="50"/>
    <x v="0"/>
    <x v="51"/>
    <n v="2"/>
    <x v="26"/>
    <x v="1"/>
    <x v="632"/>
    <m/>
    <m/>
    <m/>
    <m/>
    <n v="8500"/>
    <n v="20000"/>
    <n v="-17000"/>
    <n v="2"/>
    <n v="17"/>
    <x v="2"/>
    <x v="0"/>
  </r>
  <r>
    <n v="1496"/>
    <x v="50"/>
    <x v="0"/>
    <x v="51"/>
    <n v="2"/>
    <x v="26"/>
    <x v="1"/>
    <x v="239"/>
    <m/>
    <m/>
    <m/>
    <m/>
    <n v="8500"/>
    <n v="20000"/>
    <n v="-17000"/>
    <n v="2"/>
    <n v="17"/>
    <x v="2"/>
    <x v="0"/>
  </r>
  <r>
    <n v="1497"/>
    <x v="50"/>
    <x v="0"/>
    <x v="51"/>
    <n v="1"/>
    <x v="26"/>
    <x v="1"/>
    <x v="367"/>
    <m/>
    <m/>
    <m/>
    <m/>
    <n v="11000"/>
    <n v="20000"/>
    <n v="-11000"/>
    <n v="1"/>
    <n v="17"/>
    <x v="2"/>
    <x v="0"/>
  </r>
  <r>
    <n v="1498"/>
    <x v="50"/>
    <x v="0"/>
    <x v="51"/>
    <n v="1"/>
    <x v="26"/>
    <x v="2"/>
    <x v="318"/>
    <m/>
    <m/>
    <m/>
    <m/>
    <n v="8500"/>
    <n v="20000"/>
    <n v="-8500"/>
    <n v="1"/>
    <n v="17"/>
    <x v="2"/>
    <x v="0"/>
  </r>
  <r>
    <n v="1499"/>
    <x v="50"/>
    <x v="0"/>
    <x v="51"/>
    <n v="5"/>
    <x v="1"/>
    <x v="1"/>
    <x v="2"/>
    <m/>
    <m/>
    <m/>
    <m/>
    <n v="3500"/>
    <n v="10000"/>
    <n v="-17500"/>
    <n v="5"/>
    <n v="17"/>
    <x v="2"/>
    <x v="0"/>
  </r>
  <r>
    <n v="1500"/>
    <x v="50"/>
    <x v="0"/>
    <x v="51"/>
    <n v="1"/>
    <x v="26"/>
    <x v="1"/>
    <x v="633"/>
    <m/>
    <m/>
    <m/>
    <m/>
    <n v="9500"/>
    <n v="20000"/>
    <n v="-9500"/>
    <n v="1"/>
    <n v="17"/>
    <x v="2"/>
    <x v="0"/>
  </r>
  <r>
    <n v="1501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2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3"/>
    <x v="50"/>
    <x v="1"/>
    <x v="8"/>
    <n v="1"/>
    <x v="11"/>
    <x v="20"/>
    <x v="580"/>
    <m/>
    <m/>
    <m/>
    <m/>
    <n v="19000"/>
    <n v="37000"/>
    <n v="18000"/>
    <n v="-1"/>
    <n v="17"/>
    <x v="2"/>
    <x v="0"/>
  </r>
  <r>
    <n v="1504"/>
    <x v="50"/>
    <x v="1"/>
    <x v="8"/>
    <n v="1"/>
    <x v="35"/>
    <x v="36"/>
    <x v="226"/>
    <m/>
    <m/>
    <m/>
    <m/>
    <n v="10300"/>
    <n v="15000"/>
    <n v="4700"/>
    <n v="-1"/>
    <n v="17"/>
    <x v="2"/>
    <x v="0"/>
  </r>
  <r>
    <n v="1505"/>
    <x v="50"/>
    <x v="1"/>
    <x v="8"/>
    <n v="1"/>
    <x v="4"/>
    <x v="4"/>
    <x v="215"/>
    <m/>
    <s v="Rojo"/>
    <m/>
    <m/>
    <n v="20000"/>
    <n v="32000"/>
    <n v="12000"/>
    <n v="-1"/>
    <n v="17"/>
    <x v="2"/>
    <x v="0"/>
  </r>
  <r>
    <n v="1506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7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8"/>
    <x v="50"/>
    <x v="1"/>
    <x v="8"/>
    <n v="1"/>
    <x v="11"/>
    <x v="20"/>
    <x v="579"/>
    <m/>
    <m/>
    <m/>
    <m/>
    <n v="15000"/>
    <n v="25000"/>
    <n v="10000"/>
    <n v="-1"/>
    <n v="17"/>
    <x v="2"/>
    <x v="0"/>
  </r>
  <r>
    <n v="1509"/>
    <x v="50"/>
    <x v="1"/>
    <x v="8"/>
    <n v="1"/>
    <x v="27"/>
    <x v="1"/>
    <x v="634"/>
    <m/>
    <m/>
    <m/>
    <m/>
    <n v="1100"/>
    <n v="10000"/>
    <n v="8900"/>
    <n v="-1"/>
    <n v="17"/>
    <x v="2"/>
    <x v="0"/>
  </r>
  <r>
    <n v="1510"/>
    <x v="50"/>
    <x v="1"/>
    <x v="83"/>
    <n v="1"/>
    <x v="26"/>
    <x v="2"/>
    <x v="169"/>
    <m/>
    <m/>
    <m/>
    <m/>
    <n v="7000"/>
    <n v="18000"/>
    <n v="11000"/>
    <n v="-1"/>
    <n v="17"/>
    <x v="2"/>
    <x v="0"/>
  </r>
  <r>
    <n v="1511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2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3"/>
    <x v="50"/>
    <x v="1"/>
    <x v="8"/>
    <n v="1"/>
    <x v="29"/>
    <x v="37"/>
    <x v="233"/>
    <m/>
    <m/>
    <m/>
    <m/>
    <n v="2805"/>
    <n v="3000"/>
    <n v="195"/>
    <n v="-1"/>
    <n v="17"/>
    <x v="2"/>
    <x v="0"/>
  </r>
  <r>
    <n v="1514"/>
    <x v="50"/>
    <x v="1"/>
    <x v="8"/>
    <n v="1"/>
    <x v="33"/>
    <x v="28"/>
    <x v="635"/>
    <m/>
    <m/>
    <m/>
    <m/>
    <n v="0"/>
    <n v="25000"/>
    <n v="25000"/>
    <n v="-1"/>
    <n v="17"/>
    <x v="2"/>
    <x v="0"/>
  </r>
  <r>
    <n v="1515"/>
    <x v="50"/>
    <x v="1"/>
    <x v="85"/>
    <n v="1"/>
    <x v="4"/>
    <x v="1"/>
    <x v="436"/>
    <m/>
    <m/>
    <m/>
    <m/>
    <n v="22000"/>
    <n v="43000"/>
    <n v="21000"/>
    <n v="-1"/>
    <n v="17"/>
    <x v="2"/>
    <x v="0"/>
  </r>
  <r>
    <n v="1516"/>
    <x v="50"/>
    <x v="1"/>
    <x v="85"/>
    <n v="1"/>
    <x v="41"/>
    <x v="6"/>
    <x v="636"/>
    <m/>
    <m/>
    <m/>
    <m/>
    <n v="1800"/>
    <n v="4000"/>
    <n v="2200"/>
    <n v="-1"/>
    <n v="17"/>
    <x v="2"/>
    <x v="0"/>
  </r>
  <r>
    <n v="1517"/>
    <x v="50"/>
    <x v="1"/>
    <x v="8"/>
    <n v="1"/>
    <x v="4"/>
    <x v="1"/>
    <x v="585"/>
    <m/>
    <m/>
    <m/>
    <m/>
    <n v="45000"/>
    <n v="70000"/>
    <n v="25000"/>
    <n v="-1"/>
    <n v="17"/>
    <x v="2"/>
    <x v="0"/>
  </r>
  <r>
    <n v="1518"/>
    <x v="50"/>
    <x v="1"/>
    <x v="8"/>
    <n v="1"/>
    <x v="3"/>
    <x v="1"/>
    <x v="519"/>
    <m/>
    <m/>
    <m/>
    <m/>
    <n v="6500"/>
    <n v="19000"/>
    <n v="12500"/>
    <n v="-1"/>
    <n v="17"/>
    <x v="2"/>
    <x v="0"/>
  </r>
  <r>
    <n v="1519"/>
    <x v="50"/>
    <x v="1"/>
    <x v="8"/>
    <n v="1"/>
    <x v="29"/>
    <x v="32"/>
    <x v="201"/>
    <m/>
    <m/>
    <m/>
    <m/>
    <n v="1870"/>
    <n v="2000"/>
    <n v="130"/>
    <n v="-1"/>
    <n v="17"/>
    <x v="2"/>
    <x v="0"/>
  </r>
  <r>
    <n v="1520"/>
    <x v="50"/>
    <x v="1"/>
    <x v="8"/>
    <n v="1"/>
    <x v="37"/>
    <x v="34"/>
    <x v="301"/>
    <m/>
    <m/>
    <m/>
    <m/>
    <n v="1000"/>
    <n v="3000"/>
    <n v="2000"/>
    <n v="-1"/>
    <n v="17"/>
    <x v="2"/>
    <x v="0"/>
  </r>
  <r>
    <n v="1521"/>
    <x v="51"/>
    <x v="1"/>
    <x v="8"/>
    <n v="1"/>
    <x v="1"/>
    <x v="6"/>
    <x v="120"/>
    <m/>
    <m/>
    <m/>
    <m/>
    <n v="3500"/>
    <n v="8000"/>
    <n v="4500"/>
    <n v="-1"/>
    <n v="18"/>
    <x v="2"/>
    <x v="0"/>
  </r>
  <r>
    <n v="1522"/>
    <x v="51"/>
    <x v="1"/>
    <x v="8"/>
    <n v="1"/>
    <x v="84"/>
    <x v="1"/>
    <x v="217"/>
    <m/>
    <m/>
    <m/>
    <m/>
    <n v="80000"/>
    <n v="160000"/>
    <n v="80000"/>
    <n v="-1"/>
    <n v="18"/>
    <x v="2"/>
    <x v="0"/>
  </r>
  <r>
    <n v="1523"/>
    <x v="51"/>
    <x v="1"/>
    <x v="8"/>
    <n v="1"/>
    <x v="55"/>
    <x v="1"/>
    <x v="431"/>
    <m/>
    <m/>
    <m/>
    <m/>
    <n v="8000"/>
    <n v="20000"/>
    <n v="12000"/>
    <n v="-1"/>
    <n v="18"/>
    <x v="2"/>
    <x v="0"/>
  </r>
  <r>
    <n v="1524"/>
    <x v="51"/>
    <x v="1"/>
    <x v="8"/>
    <n v="1"/>
    <x v="27"/>
    <x v="1"/>
    <x v="431"/>
    <m/>
    <m/>
    <m/>
    <m/>
    <n v="1100"/>
    <n v="10000"/>
    <n v="8900"/>
    <n v="-1"/>
    <n v="18"/>
    <x v="2"/>
    <x v="0"/>
  </r>
  <r>
    <n v="1525"/>
    <x v="51"/>
    <x v="1"/>
    <x v="8"/>
    <n v="1"/>
    <x v="4"/>
    <x v="4"/>
    <x v="215"/>
    <m/>
    <m/>
    <m/>
    <m/>
    <n v="18000"/>
    <n v="30000"/>
    <n v="12000"/>
    <n v="-1"/>
    <n v="18"/>
    <x v="2"/>
    <x v="0"/>
  </r>
  <r>
    <n v="1526"/>
    <x v="51"/>
    <x v="1"/>
    <x v="8"/>
    <n v="1"/>
    <x v="79"/>
    <x v="94"/>
    <x v="619"/>
    <m/>
    <m/>
    <m/>
    <m/>
    <n v="48000"/>
    <n v="63000"/>
    <n v="15000"/>
    <n v="-1"/>
    <n v="18"/>
    <x v="2"/>
    <x v="0"/>
  </r>
  <r>
    <n v="1527"/>
    <x v="51"/>
    <x v="1"/>
    <x v="8"/>
    <n v="1"/>
    <x v="11"/>
    <x v="19"/>
    <x v="84"/>
    <m/>
    <m/>
    <m/>
    <m/>
    <n v="20000"/>
    <n v="35000"/>
    <n v="15000"/>
    <n v="-1"/>
    <n v="18"/>
    <x v="2"/>
    <x v="0"/>
  </r>
  <r>
    <n v="1528"/>
    <x v="51"/>
    <x v="1"/>
    <x v="8"/>
    <n v="1"/>
    <x v="11"/>
    <x v="22"/>
    <x v="88"/>
    <m/>
    <m/>
    <m/>
    <m/>
    <n v="115000"/>
    <n v="140000"/>
    <n v="25000"/>
    <n v="-1"/>
    <n v="18"/>
    <x v="2"/>
    <x v="0"/>
  </r>
  <r>
    <n v="1529"/>
    <x v="51"/>
    <x v="1"/>
    <x v="8"/>
    <n v="1"/>
    <x v="30"/>
    <x v="1"/>
    <x v="360"/>
    <m/>
    <m/>
    <m/>
    <m/>
    <n v="1000"/>
    <n v="10000"/>
    <n v="9000"/>
    <n v="-1"/>
    <n v="18"/>
    <x v="2"/>
    <x v="0"/>
  </r>
  <r>
    <n v="1530"/>
    <x v="51"/>
    <x v="1"/>
    <x v="8"/>
    <n v="1"/>
    <x v="2"/>
    <x v="6"/>
    <x v="80"/>
    <m/>
    <m/>
    <m/>
    <m/>
    <n v="2500"/>
    <n v="4000"/>
    <n v="1500"/>
    <n v="-1"/>
    <n v="18"/>
    <x v="2"/>
    <x v="0"/>
  </r>
  <r>
    <n v="1531"/>
    <x v="51"/>
    <x v="1"/>
    <x v="8"/>
    <n v="1"/>
    <x v="2"/>
    <x v="6"/>
    <x v="80"/>
    <m/>
    <m/>
    <m/>
    <m/>
    <n v="2500"/>
    <n v="5000"/>
    <n v="2500"/>
    <n v="-1"/>
    <n v="18"/>
    <x v="2"/>
    <x v="0"/>
  </r>
  <r>
    <n v="1532"/>
    <x v="51"/>
    <x v="1"/>
    <x v="8"/>
    <n v="1"/>
    <x v="27"/>
    <x v="1"/>
    <x v="217"/>
    <m/>
    <m/>
    <m/>
    <m/>
    <n v="1100"/>
    <n v="5000"/>
    <n v="3900"/>
    <n v="-1"/>
    <n v="18"/>
    <x v="2"/>
    <x v="0"/>
  </r>
  <r>
    <n v="1533"/>
    <x v="51"/>
    <x v="1"/>
    <x v="8"/>
    <n v="1"/>
    <x v="26"/>
    <x v="1"/>
    <x v="217"/>
    <m/>
    <m/>
    <m/>
    <m/>
    <n v="9000"/>
    <n v="15000"/>
    <n v="6000"/>
    <n v="-1"/>
    <n v="18"/>
    <x v="2"/>
    <x v="0"/>
  </r>
  <r>
    <n v="1534"/>
    <x v="51"/>
    <x v="1"/>
    <x v="8"/>
    <n v="1"/>
    <x v="1"/>
    <x v="1"/>
    <x v="2"/>
    <m/>
    <m/>
    <m/>
    <m/>
    <n v="3500"/>
    <n v="10000"/>
    <n v="6500"/>
    <n v="-1"/>
    <n v="18"/>
    <x v="2"/>
    <x v="0"/>
  </r>
  <r>
    <n v="1535"/>
    <x v="51"/>
    <x v="1"/>
    <x v="8"/>
    <n v="1"/>
    <x v="29"/>
    <x v="37"/>
    <x v="233"/>
    <m/>
    <m/>
    <m/>
    <m/>
    <n v="5610"/>
    <n v="6000"/>
    <n v="390"/>
    <n v="-1"/>
    <n v="18"/>
    <x v="2"/>
    <x v="0"/>
  </r>
  <r>
    <n v="1536"/>
    <x v="51"/>
    <x v="1"/>
    <x v="8"/>
    <n v="1"/>
    <x v="29"/>
    <x v="34"/>
    <x v="214"/>
    <m/>
    <m/>
    <m/>
    <m/>
    <n v="2805"/>
    <n v="3000"/>
    <n v="195"/>
    <n v="-1"/>
    <n v="18"/>
    <x v="2"/>
    <x v="0"/>
  </r>
  <r>
    <n v="1537"/>
    <x v="51"/>
    <x v="1"/>
    <x v="8"/>
    <n v="1"/>
    <x v="29"/>
    <x v="50"/>
    <x v="370"/>
    <m/>
    <m/>
    <m/>
    <m/>
    <n v="18692"/>
    <n v="20000"/>
    <n v="1308"/>
    <n v="-1"/>
    <n v="18"/>
    <x v="2"/>
    <x v="0"/>
  </r>
  <r>
    <n v="1538"/>
    <x v="51"/>
    <x v="1"/>
    <x v="8"/>
    <n v="1"/>
    <x v="29"/>
    <x v="32"/>
    <x v="340"/>
    <m/>
    <m/>
    <m/>
    <m/>
    <n v="1870"/>
    <n v="2000"/>
    <n v="130"/>
    <n v="-1"/>
    <n v="18"/>
    <x v="2"/>
    <x v="0"/>
  </r>
  <r>
    <n v="1539"/>
    <x v="51"/>
    <x v="1"/>
    <x v="8"/>
    <n v="1"/>
    <x v="29"/>
    <x v="60"/>
    <x v="423"/>
    <m/>
    <m/>
    <m/>
    <m/>
    <n v="3735"/>
    <n v="4000"/>
    <n v="265"/>
    <n v="-1"/>
    <n v="18"/>
    <x v="2"/>
    <x v="0"/>
  </r>
  <r>
    <n v="1540"/>
    <x v="51"/>
    <x v="1"/>
    <x v="8"/>
    <n v="1"/>
    <x v="29"/>
    <x v="32"/>
    <x v="201"/>
    <m/>
    <m/>
    <m/>
    <m/>
    <n v="2805"/>
    <n v="3000"/>
    <n v="195"/>
    <n v="-1"/>
    <n v="18"/>
    <x v="2"/>
    <x v="0"/>
  </r>
  <r>
    <n v="1541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2"/>
    <x v="51"/>
    <x v="1"/>
    <x v="8"/>
    <n v="1"/>
    <x v="29"/>
    <x v="34"/>
    <x v="214"/>
    <m/>
    <m/>
    <m/>
    <m/>
    <n v="935"/>
    <n v="1000"/>
    <n v="65"/>
    <n v="-1"/>
    <n v="18"/>
    <x v="2"/>
    <x v="0"/>
  </r>
  <r>
    <n v="1543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4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5"/>
    <x v="51"/>
    <x v="1"/>
    <x v="8"/>
    <n v="1"/>
    <x v="37"/>
    <x v="34"/>
    <x v="301"/>
    <m/>
    <m/>
    <m/>
    <m/>
    <n v="1000"/>
    <n v="3000"/>
    <n v="2000"/>
    <n v="-1"/>
    <n v="18"/>
    <x v="2"/>
    <x v="0"/>
  </r>
  <r>
    <n v="1546"/>
    <x v="51"/>
    <x v="1"/>
    <x v="8"/>
    <n v="1"/>
    <x v="33"/>
    <x v="80"/>
    <x v="637"/>
    <m/>
    <m/>
    <m/>
    <m/>
    <n v="0"/>
    <n v="15000"/>
    <n v="15000"/>
    <n v="-1"/>
    <n v="18"/>
    <x v="2"/>
    <x v="0"/>
  </r>
  <r>
    <n v="1547"/>
    <x v="51"/>
    <x v="1"/>
    <x v="8"/>
    <n v="1"/>
    <x v="33"/>
    <x v="2"/>
    <x v="638"/>
    <m/>
    <m/>
    <m/>
    <m/>
    <n v="0"/>
    <n v="25000"/>
    <n v="25000"/>
    <n v="-1"/>
    <n v="18"/>
    <x v="2"/>
    <x v="0"/>
  </r>
  <r>
    <n v="1548"/>
    <x v="51"/>
    <x v="1"/>
    <x v="20"/>
    <n v="1"/>
    <x v="26"/>
    <x v="1"/>
    <x v="633"/>
    <m/>
    <m/>
    <m/>
    <m/>
    <n v="9500"/>
    <n v="18000"/>
    <n v="8500"/>
    <n v="-1"/>
    <n v="18"/>
    <x v="2"/>
    <x v="0"/>
  </r>
  <r>
    <n v="1549"/>
    <x v="52"/>
    <x v="1"/>
    <x v="8"/>
    <n v="1"/>
    <x v="33"/>
    <x v="29"/>
    <x v="639"/>
    <m/>
    <m/>
    <m/>
    <m/>
    <n v="0"/>
    <n v="55000"/>
    <n v="55000"/>
    <n v="-1"/>
    <n v="19"/>
    <x v="2"/>
    <x v="0"/>
  </r>
  <r>
    <n v="1550"/>
    <x v="52"/>
    <x v="1"/>
    <x v="8"/>
    <n v="1"/>
    <x v="26"/>
    <x v="46"/>
    <x v="346"/>
    <m/>
    <m/>
    <m/>
    <m/>
    <n v="13000"/>
    <n v="23000"/>
    <n v="10000"/>
    <n v="-1"/>
    <n v="19"/>
    <x v="2"/>
    <x v="0"/>
  </r>
  <r>
    <n v="1551"/>
    <x v="52"/>
    <x v="1"/>
    <x v="8"/>
    <n v="1"/>
    <x v="33"/>
    <x v="1"/>
    <x v="640"/>
    <m/>
    <m/>
    <m/>
    <m/>
    <n v="0"/>
    <n v="12000"/>
    <n v="12000"/>
    <n v="-1"/>
    <n v="19"/>
    <x v="2"/>
    <x v="0"/>
  </r>
  <r>
    <n v="1552"/>
    <x v="52"/>
    <x v="1"/>
    <x v="8"/>
    <n v="1"/>
    <x v="27"/>
    <x v="29"/>
    <x v="641"/>
    <m/>
    <m/>
    <m/>
    <m/>
    <n v="1100"/>
    <n v="8000"/>
    <n v="6900"/>
    <n v="-1"/>
    <n v="19"/>
    <x v="2"/>
    <x v="0"/>
  </r>
  <r>
    <n v="1553"/>
    <x v="52"/>
    <x v="1"/>
    <x v="8"/>
    <n v="1"/>
    <x v="37"/>
    <x v="50"/>
    <x v="392"/>
    <m/>
    <m/>
    <m/>
    <m/>
    <n v="1000"/>
    <n v="3000"/>
    <n v="2000"/>
    <n v="-1"/>
    <n v="19"/>
    <x v="2"/>
    <x v="0"/>
  </r>
  <r>
    <n v="1554"/>
    <x v="52"/>
    <x v="1"/>
    <x v="8"/>
    <n v="1"/>
    <x v="29"/>
    <x v="50"/>
    <x v="370"/>
    <m/>
    <m/>
    <m/>
    <m/>
    <n v="6545"/>
    <n v="7000"/>
    <n v="455"/>
    <n v="-1"/>
    <n v="19"/>
    <x v="2"/>
    <x v="0"/>
  </r>
  <r>
    <n v="1555"/>
    <x v="52"/>
    <x v="1"/>
    <x v="8"/>
    <n v="1"/>
    <x v="27"/>
    <x v="55"/>
    <x v="642"/>
    <m/>
    <m/>
    <m/>
    <m/>
    <n v="1100"/>
    <n v="10000"/>
    <n v="8900"/>
    <n v="-1"/>
    <n v="19"/>
    <x v="2"/>
    <x v="0"/>
  </r>
  <r>
    <n v="1556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7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8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9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0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1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2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3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4"/>
    <x v="52"/>
    <x v="1"/>
    <x v="8"/>
    <n v="1"/>
    <x v="30"/>
    <x v="29"/>
    <x v="643"/>
    <m/>
    <m/>
    <m/>
    <m/>
    <n v="1000"/>
    <n v="10000"/>
    <n v="9000"/>
    <n v="-1"/>
    <n v="19"/>
    <x v="2"/>
    <x v="0"/>
  </r>
  <r>
    <n v="1565"/>
    <x v="52"/>
    <x v="1"/>
    <x v="8"/>
    <n v="1"/>
    <x v="4"/>
    <x v="4"/>
    <x v="215"/>
    <m/>
    <m/>
    <m/>
    <m/>
    <n v="18000"/>
    <n v="35000"/>
    <n v="17000"/>
    <n v="-1"/>
    <n v="19"/>
    <x v="2"/>
    <x v="0"/>
  </r>
  <r>
    <n v="1566"/>
    <x v="52"/>
    <x v="1"/>
    <x v="8"/>
    <n v="1"/>
    <x v="4"/>
    <x v="4"/>
    <x v="215"/>
    <m/>
    <m/>
    <m/>
    <m/>
    <n v="18000"/>
    <n v="33000"/>
    <n v="15000"/>
    <n v="-1"/>
    <n v="19"/>
    <x v="2"/>
    <x v="0"/>
  </r>
  <r>
    <n v="1567"/>
    <x v="52"/>
    <x v="1"/>
    <x v="8"/>
    <n v="1"/>
    <x v="2"/>
    <x v="6"/>
    <x v="80"/>
    <m/>
    <m/>
    <m/>
    <m/>
    <n v="2500"/>
    <n v="7000"/>
    <n v="4500"/>
    <n v="-1"/>
    <n v="19"/>
    <x v="2"/>
    <x v="0"/>
  </r>
  <r>
    <n v="1568"/>
    <x v="52"/>
    <x v="1"/>
    <x v="8"/>
    <n v="1"/>
    <x v="55"/>
    <x v="29"/>
    <x v="139"/>
    <m/>
    <m/>
    <m/>
    <m/>
    <n v="8000"/>
    <n v="20000"/>
    <n v="12000"/>
    <n v="-1"/>
    <n v="19"/>
    <x v="2"/>
    <x v="0"/>
  </r>
  <r>
    <n v="1569"/>
    <x v="52"/>
    <x v="1"/>
    <x v="8"/>
    <n v="1"/>
    <x v="55"/>
    <x v="28"/>
    <x v="644"/>
    <m/>
    <m/>
    <m/>
    <m/>
    <n v="8000"/>
    <n v="20000"/>
    <n v="12000"/>
    <n v="-1"/>
    <n v="19"/>
    <x v="2"/>
    <x v="0"/>
  </r>
  <r>
    <n v="1570"/>
    <x v="52"/>
    <x v="1"/>
    <x v="8"/>
    <n v="1"/>
    <x v="30"/>
    <x v="28"/>
    <x v="150"/>
    <m/>
    <m/>
    <m/>
    <m/>
    <n v="1000"/>
    <n v="10000"/>
    <n v="9000"/>
    <n v="-1"/>
    <n v="19"/>
    <x v="2"/>
    <x v="0"/>
  </r>
  <r>
    <n v="1571"/>
    <x v="52"/>
    <x v="1"/>
    <x v="8"/>
    <n v="1"/>
    <x v="29"/>
    <x v="37"/>
    <x v="233"/>
    <m/>
    <m/>
    <m/>
    <m/>
    <n v="5610"/>
    <n v="6000"/>
    <n v="390"/>
    <n v="-1"/>
    <n v="19"/>
    <x v="2"/>
    <x v="0"/>
  </r>
  <r>
    <n v="1572"/>
    <x v="52"/>
    <x v="1"/>
    <x v="8"/>
    <n v="1"/>
    <x v="26"/>
    <x v="28"/>
    <x v="237"/>
    <m/>
    <m/>
    <m/>
    <m/>
    <n v="10000"/>
    <n v="20000"/>
    <n v="10000"/>
    <n v="-1"/>
    <n v="19"/>
    <x v="2"/>
    <x v="0"/>
  </r>
  <r>
    <n v="1573"/>
    <x v="52"/>
    <x v="1"/>
    <x v="86"/>
    <n v="1"/>
    <x v="11"/>
    <x v="95"/>
    <x v="645"/>
    <m/>
    <m/>
    <m/>
    <m/>
    <n v="90000"/>
    <n v="125000"/>
    <n v="35000"/>
    <n v="-1"/>
    <n v="19"/>
    <x v="2"/>
    <x v="0"/>
  </r>
  <r>
    <n v="1574"/>
    <x v="52"/>
    <x v="1"/>
    <x v="8"/>
    <n v="1"/>
    <x v="29"/>
    <x v="37"/>
    <x v="233"/>
    <m/>
    <m/>
    <m/>
    <m/>
    <n v="2805"/>
    <n v="3000"/>
    <n v="195"/>
    <n v="-1"/>
    <n v="19"/>
    <x v="2"/>
    <x v="0"/>
  </r>
  <r>
    <n v="1575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6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7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8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9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80"/>
    <x v="53"/>
    <x v="1"/>
    <x v="8"/>
    <n v="1"/>
    <x v="37"/>
    <x v="50"/>
    <x v="392"/>
    <m/>
    <m/>
    <m/>
    <m/>
    <n v="1000"/>
    <n v="3000"/>
    <n v="2000"/>
    <n v="-1"/>
    <n v="20"/>
    <x v="2"/>
    <x v="0"/>
  </r>
  <r>
    <n v="1581"/>
    <x v="53"/>
    <x v="1"/>
    <x v="8"/>
    <n v="1"/>
    <x v="29"/>
    <x v="32"/>
    <x v="201"/>
    <m/>
    <m/>
    <m/>
    <m/>
    <n v="9350"/>
    <n v="10000"/>
    <n v="650"/>
    <n v="-1"/>
    <n v="20"/>
    <x v="2"/>
    <x v="0"/>
  </r>
  <r>
    <n v="1582"/>
    <x v="53"/>
    <x v="1"/>
    <x v="8"/>
    <n v="1"/>
    <x v="33"/>
    <x v="89"/>
    <x v="421"/>
    <m/>
    <m/>
    <m/>
    <s v="3 carpetas"/>
    <n v="0"/>
    <n v="7000"/>
    <n v="7000"/>
    <n v="-1"/>
    <n v="20"/>
    <x v="2"/>
    <x v="0"/>
  </r>
  <r>
    <n v="1583"/>
    <x v="53"/>
    <x v="1"/>
    <x v="8"/>
    <n v="1"/>
    <x v="33"/>
    <x v="6"/>
    <x v="646"/>
    <m/>
    <m/>
    <m/>
    <m/>
    <n v="0"/>
    <n v="1000"/>
    <n v="1000"/>
    <n v="-1"/>
    <n v="20"/>
    <x v="2"/>
    <x v="0"/>
  </r>
  <r>
    <n v="1584"/>
    <x v="53"/>
    <x v="1"/>
    <x v="8"/>
    <n v="1"/>
    <x v="3"/>
    <x v="3"/>
    <x v="7"/>
    <s v="Extraible"/>
    <s v="Negro"/>
    <s v="Bolsa"/>
    <s v="Extraible"/>
    <n v="2800"/>
    <n v="7000"/>
    <n v="4200"/>
    <n v="-1"/>
    <n v="20"/>
    <x v="2"/>
    <x v="0"/>
  </r>
  <r>
    <n v="1585"/>
    <x v="53"/>
    <x v="1"/>
    <x v="8"/>
    <n v="1"/>
    <x v="27"/>
    <x v="1"/>
    <x v="431"/>
    <m/>
    <m/>
    <m/>
    <m/>
    <n v="1100"/>
    <n v="10000"/>
    <n v="8900"/>
    <n v="-1"/>
    <n v="20"/>
    <x v="2"/>
    <x v="0"/>
  </r>
  <r>
    <n v="1586"/>
    <x v="53"/>
    <x v="1"/>
    <x v="8"/>
    <n v="1"/>
    <x v="0"/>
    <x v="6"/>
    <x v="44"/>
    <s v="Plug 3.5"/>
    <s v="Negro"/>
    <s v="Bolsa"/>
    <s v="Alambrico"/>
    <n v="2500"/>
    <n v="12000"/>
    <n v="9500"/>
    <n v="-1"/>
    <n v="20"/>
    <x v="2"/>
    <x v="0"/>
  </r>
  <r>
    <n v="1587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588"/>
    <x v="51"/>
    <x v="0"/>
    <x v="4"/>
    <n v="2"/>
    <x v="21"/>
    <x v="23"/>
    <x v="98"/>
    <m/>
    <m/>
    <m/>
    <m/>
    <n v="42000"/>
    <n v="75000"/>
    <n v="-84000"/>
    <n v="2"/>
    <n v="18"/>
    <x v="2"/>
    <x v="0"/>
  </r>
  <r>
    <n v="1589"/>
    <x v="51"/>
    <x v="0"/>
    <x v="4"/>
    <n v="1"/>
    <x v="21"/>
    <x v="23"/>
    <x v="647"/>
    <m/>
    <m/>
    <m/>
    <m/>
    <n v="150000"/>
    <n v="199000"/>
    <n v="-150000"/>
    <n v="1"/>
    <n v="18"/>
    <x v="2"/>
    <x v="0"/>
  </r>
  <r>
    <n v="1590"/>
    <x v="51"/>
    <x v="0"/>
    <x v="4"/>
    <n v="2"/>
    <x v="31"/>
    <x v="23"/>
    <x v="473"/>
    <m/>
    <m/>
    <m/>
    <m/>
    <n v="15000"/>
    <n v="34000"/>
    <n v="-30000"/>
    <n v="2"/>
    <n v="18"/>
    <x v="2"/>
    <x v="0"/>
  </r>
  <r>
    <n v="1591"/>
    <x v="51"/>
    <x v="0"/>
    <x v="4"/>
    <n v="1"/>
    <x v="4"/>
    <x v="4"/>
    <x v="215"/>
    <m/>
    <s v="Gris"/>
    <m/>
    <m/>
    <n v="18000"/>
    <n v="35000"/>
    <n v="-18000"/>
    <n v="1"/>
    <n v="18"/>
    <x v="2"/>
    <x v="0"/>
  </r>
  <r>
    <n v="1592"/>
    <x v="51"/>
    <x v="0"/>
    <x v="4"/>
    <n v="1"/>
    <x v="4"/>
    <x v="4"/>
    <x v="215"/>
    <m/>
    <s v="Rosa"/>
    <m/>
    <m/>
    <n v="18000"/>
    <n v="35000"/>
    <n v="-18000"/>
    <n v="1"/>
    <n v="18"/>
    <x v="2"/>
    <x v="0"/>
  </r>
  <r>
    <n v="1593"/>
    <x v="51"/>
    <x v="0"/>
    <x v="4"/>
    <n v="1"/>
    <x v="4"/>
    <x v="4"/>
    <x v="215"/>
    <m/>
    <s v="Negro"/>
    <m/>
    <m/>
    <n v="18000"/>
    <n v="35000"/>
    <n v="-18000"/>
    <n v="1"/>
    <n v="18"/>
    <x v="2"/>
    <x v="0"/>
  </r>
  <r>
    <n v="1594"/>
    <x v="51"/>
    <x v="0"/>
    <x v="4"/>
    <n v="2"/>
    <x v="62"/>
    <x v="6"/>
    <x v="497"/>
    <m/>
    <m/>
    <m/>
    <m/>
    <n v="33000"/>
    <n v="55000"/>
    <n v="-66000"/>
    <n v="2"/>
    <n v="18"/>
    <x v="2"/>
    <x v="0"/>
  </r>
  <r>
    <n v="1595"/>
    <x v="51"/>
    <x v="0"/>
    <x v="87"/>
    <n v="25"/>
    <x v="88"/>
    <x v="6"/>
    <x v="204"/>
    <m/>
    <m/>
    <m/>
    <m/>
    <n v="900"/>
    <n v="3000"/>
    <n v="-22500"/>
    <n v="25"/>
    <n v="18"/>
    <x v="2"/>
    <x v="0"/>
  </r>
  <r>
    <n v="1596"/>
    <x v="51"/>
    <x v="0"/>
    <x v="87"/>
    <n v="5"/>
    <x v="35"/>
    <x v="6"/>
    <x v="204"/>
    <m/>
    <m/>
    <m/>
    <m/>
    <n v="4000"/>
    <n v="8000"/>
    <n v="-20000"/>
    <n v="5"/>
    <n v="18"/>
    <x v="2"/>
    <x v="0"/>
  </r>
  <r>
    <n v="1597"/>
    <x v="51"/>
    <x v="0"/>
    <x v="88"/>
    <n v="1"/>
    <x v="74"/>
    <x v="96"/>
    <x v="648"/>
    <m/>
    <m/>
    <m/>
    <m/>
    <n v="17000"/>
    <n v="35000"/>
    <n v="-17000"/>
    <n v="1"/>
    <n v="18"/>
    <x v="2"/>
    <x v="0"/>
  </r>
  <r>
    <n v="1598"/>
    <x v="51"/>
    <x v="0"/>
    <x v="88"/>
    <n v="1"/>
    <x v="38"/>
    <x v="96"/>
    <x v="649"/>
    <m/>
    <m/>
    <m/>
    <m/>
    <n v="25000"/>
    <n v="55000"/>
    <n v="-25000"/>
    <n v="1"/>
    <n v="18"/>
    <x v="2"/>
    <x v="0"/>
  </r>
  <r>
    <n v="1599"/>
    <x v="51"/>
    <x v="0"/>
    <x v="88"/>
    <n v="1"/>
    <x v="2"/>
    <x v="26"/>
    <x v="650"/>
    <m/>
    <m/>
    <m/>
    <m/>
    <n v="14000"/>
    <n v="29000"/>
    <n v="-14000"/>
    <n v="1"/>
    <n v="18"/>
    <x v="2"/>
    <x v="0"/>
  </r>
  <r>
    <n v="1600"/>
    <x v="51"/>
    <x v="0"/>
    <x v="5"/>
    <n v="1"/>
    <x v="11"/>
    <x v="97"/>
    <x v="651"/>
    <m/>
    <m/>
    <m/>
    <m/>
    <n v="22000"/>
    <n v="39000"/>
    <n v="-22000"/>
    <n v="1"/>
    <n v="18"/>
    <x v="2"/>
    <x v="0"/>
  </r>
  <r>
    <n v="1601"/>
    <x v="51"/>
    <x v="0"/>
    <x v="5"/>
    <n v="1"/>
    <x v="4"/>
    <x v="28"/>
    <x v="652"/>
    <m/>
    <m/>
    <m/>
    <m/>
    <n v="48000"/>
    <n v="74000"/>
    <n v="-48000"/>
    <n v="1"/>
    <n v="18"/>
    <x v="2"/>
    <x v="0"/>
  </r>
  <r>
    <n v="1602"/>
    <x v="51"/>
    <x v="0"/>
    <x v="5"/>
    <n v="1"/>
    <x v="38"/>
    <x v="6"/>
    <x v="653"/>
    <m/>
    <m/>
    <m/>
    <m/>
    <n v="28000"/>
    <n v="59000"/>
    <n v="-28000"/>
    <n v="1"/>
    <n v="18"/>
    <x v="2"/>
    <x v="0"/>
  </r>
  <r>
    <n v="1603"/>
    <x v="51"/>
    <x v="0"/>
    <x v="5"/>
    <n v="9"/>
    <x v="27"/>
    <x v="27"/>
    <x v="654"/>
    <m/>
    <m/>
    <m/>
    <m/>
    <n v="2000"/>
    <n v="10000"/>
    <n v="-18000"/>
    <n v="9"/>
    <n v="18"/>
    <x v="2"/>
    <x v="0"/>
  </r>
  <r>
    <n v="1604"/>
    <x v="51"/>
    <x v="0"/>
    <x v="5"/>
    <n v="3"/>
    <x v="57"/>
    <x v="2"/>
    <x v="655"/>
    <m/>
    <m/>
    <m/>
    <m/>
    <n v="800"/>
    <n v="5000"/>
    <n v="-2400"/>
    <n v="3"/>
    <n v="18"/>
    <x v="2"/>
    <x v="0"/>
  </r>
  <r>
    <n v="1605"/>
    <x v="51"/>
    <x v="0"/>
    <x v="5"/>
    <n v="15"/>
    <x v="27"/>
    <x v="48"/>
    <x v="204"/>
    <m/>
    <m/>
    <m/>
    <m/>
    <n v="1200"/>
    <n v="10000"/>
    <n v="-18000"/>
    <n v="15"/>
    <n v="18"/>
    <x v="2"/>
    <x v="0"/>
  </r>
  <r>
    <n v="1606"/>
    <x v="51"/>
    <x v="0"/>
    <x v="5"/>
    <n v="5"/>
    <x v="30"/>
    <x v="48"/>
    <x v="204"/>
    <m/>
    <m/>
    <m/>
    <m/>
    <n v="1000"/>
    <n v="10000"/>
    <n v="-5000"/>
    <n v="5"/>
    <n v="18"/>
    <x v="2"/>
    <x v="0"/>
  </r>
  <r>
    <n v="1607"/>
    <x v="52"/>
    <x v="0"/>
    <x v="4"/>
    <n v="1"/>
    <x v="11"/>
    <x v="23"/>
    <x v="645"/>
    <m/>
    <m/>
    <m/>
    <m/>
    <n v="90000"/>
    <n v="130000"/>
    <n v="-90000"/>
    <n v="1"/>
    <n v="19"/>
    <x v="2"/>
    <x v="0"/>
  </r>
  <r>
    <n v="1608"/>
    <x v="52"/>
    <x v="0"/>
    <x v="4"/>
    <n v="1"/>
    <x v="89"/>
    <x v="98"/>
    <x v="656"/>
    <m/>
    <m/>
    <m/>
    <m/>
    <n v="28000"/>
    <n v="50000"/>
    <n v="-28000"/>
    <n v="1"/>
    <n v="19"/>
    <x v="2"/>
    <x v="0"/>
  </r>
  <r>
    <n v="1609"/>
    <x v="52"/>
    <x v="0"/>
    <x v="4"/>
    <n v="1"/>
    <x v="11"/>
    <x v="99"/>
    <x v="657"/>
    <m/>
    <m/>
    <m/>
    <m/>
    <n v="195000"/>
    <n v="249000"/>
    <n v="-195000"/>
    <n v="1"/>
    <n v="19"/>
    <x v="2"/>
    <x v="0"/>
  </r>
  <r>
    <n v="1610"/>
    <x v="52"/>
    <x v="0"/>
    <x v="3"/>
    <n v="1"/>
    <x v="11"/>
    <x v="20"/>
    <x v="658"/>
    <m/>
    <m/>
    <m/>
    <m/>
    <n v="45000"/>
    <n v="99000"/>
    <n v="-45000"/>
    <n v="1"/>
    <n v="19"/>
    <x v="2"/>
    <x v="0"/>
  </r>
  <r>
    <n v="1611"/>
    <x v="52"/>
    <x v="0"/>
    <x v="3"/>
    <n v="1"/>
    <x v="11"/>
    <x v="20"/>
    <x v="659"/>
    <m/>
    <m/>
    <m/>
    <m/>
    <n v="58000"/>
    <n v="99000"/>
    <n v="-58000"/>
    <n v="1"/>
    <n v="19"/>
    <x v="2"/>
    <x v="0"/>
  </r>
  <r>
    <n v="1612"/>
    <x v="52"/>
    <x v="0"/>
    <x v="3"/>
    <n v="1"/>
    <x v="11"/>
    <x v="20"/>
    <x v="562"/>
    <m/>
    <m/>
    <m/>
    <m/>
    <n v="40000"/>
    <n v="79000"/>
    <n v="-40000"/>
    <n v="1"/>
    <n v="19"/>
    <x v="2"/>
    <x v="0"/>
  </r>
  <r>
    <n v="1613"/>
    <x v="52"/>
    <x v="0"/>
    <x v="3"/>
    <n v="1"/>
    <x v="11"/>
    <x v="20"/>
    <x v="660"/>
    <m/>
    <m/>
    <m/>
    <m/>
    <n v="48000"/>
    <n v="89000"/>
    <n v="-48000"/>
    <n v="1"/>
    <n v="19"/>
    <x v="2"/>
    <x v="0"/>
  </r>
  <r>
    <n v="1614"/>
    <x v="52"/>
    <x v="0"/>
    <x v="43"/>
    <n v="5"/>
    <x v="2"/>
    <x v="1"/>
    <x v="633"/>
    <m/>
    <m/>
    <m/>
    <m/>
    <n v="7500"/>
    <n v="15000"/>
    <n v="-37500"/>
    <n v="5"/>
    <n v="19"/>
    <x v="2"/>
    <x v="0"/>
  </r>
  <r>
    <n v="1615"/>
    <x v="52"/>
    <x v="0"/>
    <x v="43"/>
    <n v="20"/>
    <x v="41"/>
    <x v="6"/>
    <x v="204"/>
    <m/>
    <m/>
    <m/>
    <m/>
    <n v="1700"/>
    <n v="4000"/>
    <n v="-34000"/>
    <n v="20"/>
    <n v="19"/>
    <x v="2"/>
    <x v="0"/>
  </r>
  <r>
    <n v="1616"/>
    <x v="52"/>
    <x v="0"/>
    <x v="43"/>
    <n v="2"/>
    <x v="79"/>
    <x v="6"/>
    <x v="619"/>
    <m/>
    <m/>
    <m/>
    <m/>
    <n v="48000"/>
    <n v="69000"/>
    <n v="-96000"/>
    <n v="2"/>
    <n v="19"/>
    <x v="2"/>
    <x v="0"/>
  </r>
  <r>
    <n v="1617"/>
    <x v="52"/>
    <x v="0"/>
    <x v="42"/>
    <n v="10"/>
    <x v="26"/>
    <x v="1"/>
    <x v="661"/>
    <m/>
    <m/>
    <m/>
    <m/>
    <n v="5000"/>
    <n v="20000"/>
    <n v="-50000"/>
    <n v="10"/>
    <n v="19"/>
    <x v="2"/>
    <x v="0"/>
  </r>
  <r>
    <n v="1618"/>
    <x v="53"/>
    <x v="1"/>
    <x v="8"/>
    <n v="1"/>
    <x v="33"/>
    <x v="1"/>
    <x v="662"/>
    <m/>
    <m/>
    <m/>
    <m/>
    <n v="0"/>
    <n v="20000"/>
    <n v="20000"/>
    <n v="-1"/>
    <n v="20"/>
    <x v="2"/>
    <x v="0"/>
  </r>
  <r>
    <n v="1619"/>
    <x v="10"/>
    <x v="0"/>
    <x v="89"/>
    <n v="9"/>
    <x v="90"/>
    <x v="6"/>
    <x v="663"/>
    <m/>
    <m/>
    <m/>
    <m/>
    <n v="3900"/>
    <n v="0"/>
    <n v="-35100"/>
    <n v="9"/>
    <n v="7"/>
    <x v="1"/>
    <x v="0"/>
  </r>
  <r>
    <n v="1620"/>
    <x v="52"/>
    <x v="0"/>
    <x v="89"/>
    <n v="3"/>
    <x v="90"/>
    <x v="6"/>
    <x v="663"/>
    <m/>
    <m/>
    <m/>
    <m/>
    <n v="3900"/>
    <n v="0"/>
    <n v="-11700"/>
    <n v="3"/>
    <n v="19"/>
    <x v="2"/>
    <x v="0"/>
  </r>
  <r>
    <n v="1621"/>
    <x v="52"/>
    <x v="0"/>
    <x v="89"/>
    <n v="1"/>
    <x v="91"/>
    <x v="6"/>
    <x v="664"/>
    <m/>
    <m/>
    <m/>
    <m/>
    <n v="3500"/>
    <n v="0"/>
    <n v="-3500"/>
    <n v="1"/>
    <n v="19"/>
    <x v="2"/>
    <x v="0"/>
  </r>
  <r>
    <n v="1622"/>
    <x v="52"/>
    <x v="0"/>
    <x v="89"/>
    <n v="1"/>
    <x v="90"/>
    <x v="6"/>
    <x v="665"/>
    <m/>
    <m/>
    <m/>
    <m/>
    <n v="8900"/>
    <n v="0"/>
    <n v="-8900"/>
    <n v="1"/>
    <n v="19"/>
    <x v="2"/>
    <x v="0"/>
  </r>
  <r>
    <n v="1623"/>
    <x v="53"/>
    <x v="1"/>
    <x v="8"/>
    <n v="1"/>
    <x v="0"/>
    <x v="0"/>
    <x v="328"/>
    <m/>
    <m/>
    <m/>
    <m/>
    <n v="4500"/>
    <n v="10000"/>
    <n v="5500"/>
    <n v="-1"/>
    <n v="20"/>
    <x v="2"/>
    <x v="0"/>
  </r>
  <r>
    <n v="1624"/>
    <x v="53"/>
    <x v="1"/>
    <x v="8"/>
    <n v="1"/>
    <x v="29"/>
    <x v="37"/>
    <x v="233"/>
    <m/>
    <m/>
    <m/>
    <m/>
    <n v="4675"/>
    <n v="5000"/>
    <n v="325"/>
    <n v="-1"/>
    <n v="20"/>
    <x v="2"/>
    <x v="0"/>
  </r>
  <r>
    <n v="1625"/>
    <x v="53"/>
    <x v="1"/>
    <x v="8"/>
    <n v="1"/>
    <x v="11"/>
    <x v="97"/>
    <x v="651"/>
    <m/>
    <m/>
    <m/>
    <m/>
    <n v="22000"/>
    <n v="49000"/>
    <n v="27000"/>
    <n v="-1"/>
    <n v="20"/>
    <x v="2"/>
    <x v="0"/>
  </r>
  <r>
    <n v="1626"/>
    <x v="53"/>
    <x v="1"/>
    <x v="8"/>
    <n v="1"/>
    <x v="30"/>
    <x v="2"/>
    <x v="568"/>
    <m/>
    <m/>
    <m/>
    <m/>
    <n v="1000"/>
    <n v="10000"/>
    <n v="9000"/>
    <n v="-1"/>
    <n v="20"/>
    <x v="2"/>
    <x v="0"/>
  </r>
  <r>
    <n v="1627"/>
    <x v="53"/>
    <x v="1"/>
    <x v="8"/>
    <n v="1"/>
    <x v="33"/>
    <x v="1"/>
    <x v="666"/>
    <m/>
    <m/>
    <m/>
    <m/>
    <n v="0"/>
    <n v="12000"/>
    <n v="12000"/>
    <n v="-1"/>
    <n v="20"/>
    <x v="2"/>
    <x v="0"/>
  </r>
  <r>
    <n v="1628"/>
    <x v="53"/>
    <x v="1"/>
    <x v="8"/>
    <n v="1"/>
    <x v="30"/>
    <x v="1"/>
    <x v="667"/>
    <m/>
    <m/>
    <m/>
    <m/>
    <n v="1000"/>
    <n v="10000"/>
    <n v="9000"/>
    <n v="-1"/>
    <n v="20"/>
    <x v="2"/>
    <x v="0"/>
  </r>
  <r>
    <n v="1629"/>
    <x v="53"/>
    <x v="1"/>
    <x v="8"/>
    <n v="1"/>
    <x v="89"/>
    <x v="98"/>
    <x v="656"/>
    <m/>
    <m/>
    <m/>
    <m/>
    <n v="0"/>
    <n v="0"/>
    <n v="0"/>
    <n v="-1"/>
    <n v="20"/>
    <x v="2"/>
    <x v="0"/>
  </r>
  <r>
    <n v="1630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631"/>
    <x v="53"/>
    <x v="1"/>
    <x v="8"/>
    <n v="1"/>
    <x v="29"/>
    <x v="37"/>
    <x v="233"/>
    <m/>
    <m/>
    <m/>
    <m/>
    <n v="2805"/>
    <n v="3000"/>
    <n v="195"/>
    <n v="-1"/>
    <n v="20"/>
    <x v="2"/>
    <x v="0"/>
  </r>
  <r>
    <n v="1632"/>
    <x v="54"/>
    <x v="1"/>
    <x v="8"/>
    <n v="1"/>
    <x v="4"/>
    <x v="4"/>
    <x v="215"/>
    <m/>
    <s v="Negro"/>
    <m/>
    <m/>
    <n v="18000"/>
    <n v="32000"/>
    <n v="14000"/>
    <n v="-1"/>
    <n v="21"/>
    <x v="2"/>
    <x v="0"/>
  </r>
  <r>
    <n v="1633"/>
    <x v="54"/>
    <x v="1"/>
    <x v="35"/>
    <n v="1"/>
    <x v="78"/>
    <x v="12"/>
    <x v="49"/>
    <m/>
    <m/>
    <m/>
    <m/>
    <n v="740"/>
    <n v="2000"/>
    <n v="1260"/>
    <n v="-1"/>
    <n v="21"/>
    <x v="2"/>
    <x v="0"/>
  </r>
  <r>
    <n v="1634"/>
    <x v="54"/>
    <x v="1"/>
    <x v="8"/>
    <n v="1"/>
    <x v="4"/>
    <x v="4"/>
    <x v="215"/>
    <m/>
    <s v="Negro"/>
    <m/>
    <m/>
    <n v="18000"/>
    <n v="33000"/>
    <n v="15000"/>
    <n v="-1"/>
    <n v="21"/>
    <x v="2"/>
    <x v="0"/>
  </r>
  <r>
    <n v="1635"/>
    <x v="54"/>
    <x v="1"/>
    <x v="8"/>
    <n v="1"/>
    <x v="37"/>
    <x v="37"/>
    <x v="336"/>
    <m/>
    <m/>
    <m/>
    <m/>
    <n v="1000"/>
    <n v="3000"/>
    <n v="2000"/>
    <n v="-1"/>
    <n v="21"/>
    <x v="2"/>
    <x v="0"/>
  </r>
  <r>
    <n v="1636"/>
    <x v="54"/>
    <x v="1"/>
    <x v="8"/>
    <n v="1"/>
    <x v="29"/>
    <x v="37"/>
    <x v="233"/>
    <m/>
    <m/>
    <m/>
    <m/>
    <n v="4675"/>
    <n v="5000"/>
    <n v="325"/>
    <n v="-1"/>
    <n v="21"/>
    <x v="2"/>
    <x v="0"/>
  </r>
  <r>
    <n v="1637"/>
    <x v="54"/>
    <x v="1"/>
    <x v="8"/>
    <n v="1"/>
    <x v="0"/>
    <x v="6"/>
    <x v="68"/>
    <m/>
    <m/>
    <m/>
    <m/>
    <n v="2500"/>
    <n v="8000"/>
    <n v="5500"/>
    <n v="-1"/>
    <n v="21"/>
    <x v="2"/>
    <x v="0"/>
  </r>
  <r>
    <n v="1638"/>
    <x v="54"/>
    <x v="1"/>
    <x v="8"/>
    <n v="1"/>
    <x v="29"/>
    <x v="32"/>
    <x v="201"/>
    <m/>
    <m/>
    <m/>
    <m/>
    <n v="9350"/>
    <n v="10000"/>
    <n v="650"/>
    <n v="-1"/>
    <n v="21"/>
    <x v="2"/>
    <x v="0"/>
  </r>
  <r>
    <n v="1639"/>
    <x v="54"/>
    <x v="1"/>
    <x v="90"/>
    <n v="1"/>
    <x v="35"/>
    <x v="89"/>
    <x v="668"/>
    <m/>
    <m/>
    <m/>
    <m/>
    <n v="4000"/>
    <n v="7000"/>
    <n v="3000"/>
    <n v="-1"/>
    <n v="21"/>
    <x v="2"/>
    <x v="0"/>
  </r>
  <r>
    <n v="1640"/>
    <x v="54"/>
    <x v="1"/>
    <x v="8"/>
    <n v="1"/>
    <x v="33"/>
    <x v="1"/>
    <x v="669"/>
    <m/>
    <m/>
    <m/>
    <m/>
    <n v="0"/>
    <n v="20000"/>
    <n v="20000"/>
    <n v="-1"/>
    <n v="21"/>
    <x v="2"/>
    <x v="0"/>
  </r>
  <r>
    <n v="1641"/>
    <x v="54"/>
    <x v="1"/>
    <x v="8"/>
    <n v="1"/>
    <x v="26"/>
    <x v="41"/>
    <x v="670"/>
    <m/>
    <m/>
    <m/>
    <m/>
    <n v="9500"/>
    <n v="22000"/>
    <n v="12500"/>
    <n v="-1"/>
    <n v="21"/>
    <x v="2"/>
    <x v="0"/>
  </r>
  <r>
    <n v="1642"/>
    <x v="54"/>
    <x v="1"/>
    <x v="8"/>
    <n v="1"/>
    <x v="27"/>
    <x v="28"/>
    <x v="150"/>
    <m/>
    <m/>
    <m/>
    <m/>
    <n v="1100"/>
    <n v="10000"/>
    <n v="8900"/>
    <n v="-1"/>
    <n v="21"/>
    <x v="2"/>
    <x v="0"/>
  </r>
  <r>
    <n v="1643"/>
    <x v="54"/>
    <x v="1"/>
    <x v="8"/>
    <n v="1"/>
    <x v="30"/>
    <x v="1"/>
    <x v="671"/>
    <m/>
    <m/>
    <m/>
    <m/>
    <n v="1000"/>
    <n v="10000"/>
    <n v="9000"/>
    <n v="-1"/>
    <n v="21"/>
    <x v="2"/>
    <x v="0"/>
  </r>
  <r>
    <n v="1644"/>
    <x v="54"/>
    <x v="1"/>
    <x v="8"/>
    <n v="1"/>
    <x v="50"/>
    <x v="43"/>
    <x v="337"/>
    <m/>
    <m/>
    <m/>
    <m/>
    <n v="35000"/>
    <n v="45000"/>
    <n v="10000"/>
    <n v="-1"/>
    <n v="21"/>
    <x v="2"/>
    <x v="0"/>
  </r>
  <r>
    <n v="1645"/>
    <x v="54"/>
    <x v="1"/>
    <x v="8"/>
    <n v="1"/>
    <x v="30"/>
    <x v="1"/>
    <x v="470"/>
    <m/>
    <m/>
    <m/>
    <m/>
    <n v="1000"/>
    <n v="10000"/>
    <n v="9000"/>
    <n v="-1"/>
    <n v="21"/>
    <x v="2"/>
    <x v="0"/>
  </r>
  <r>
    <n v="1646"/>
    <x v="54"/>
    <x v="1"/>
    <x v="8"/>
    <n v="1"/>
    <x v="29"/>
    <x v="32"/>
    <x v="201"/>
    <m/>
    <m/>
    <m/>
    <m/>
    <n v="2805"/>
    <n v="3000"/>
    <n v="195"/>
    <n v="-1"/>
    <n v="21"/>
    <x v="2"/>
    <x v="0"/>
  </r>
  <r>
    <n v="1647"/>
    <x v="55"/>
    <x v="1"/>
    <x v="8"/>
    <n v="1"/>
    <x v="33"/>
    <x v="29"/>
    <x v="672"/>
    <m/>
    <m/>
    <m/>
    <m/>
    <n v="0"/>
    <n v="2000"/>
    <n v="2000"/>
    <n v="-1"/>
    <n v="22"/>
    <x v="2"/>
    <x v="0"/>
  </r>
  <r>
    <n v="1648"/>
    <x v="55"/>
    <x v="1"/>
    <x v="8"/>
    <n v="1"/>
    <x v="33"/>
    <x v="1"/>
    <x v="673"/>
    <m/>
    <m/>
    <m/>
    <m/>
    <n v="0"/>
    <n v="2000"/>
    <n v="2000"/>
    <n v="-1"/>
    <n v="22"/>
    <x v="2"/>
    <x v="0"/>
  </r>
  <r>
    <n v="1649"/>
    <x v="55"/>
    <x v="1"/>
    <x v="8"/>
    <n v="1"/>
    <x v="29"/>
    <x v="32"/>
    <x v="201"/>
    <m/>
    <m/>
    <m/>
    <m/>
    <n v="2805"/>
    <n v="3000"/>
    <n v="195"/>
    <n v="-1"/>
    <n v="22"/>
    <x v="2"/>
    <x v="0"/>
  </r>
  <r>
    <n v="1650"/>
    <x v="55"/>
    <x v="1"/>
    <x v="8"/>
    <n v="1"/>
    <x v="5"/>
    <x v="6"/>
    <x v="99"/>
    <m/>
    <m/>
    <m/>
    <m/>
    <n v="16000"/>
    <n v="29000"/>
    <n v="13000"/>
    <n v="-1"/>
    <n v="22"/>
    <x v="2"/>
    <x v="0"/>
  </r>
  <r>
    <n v="1651"/>
    <x v="55"/>
    <x v="1"/>
    <x v="8"/>
    <n v="1"/>
    <x v="33"/>
    <x v="1"/>
    <x v="674"/>
    <m/>
    <m/>
    <m/>
    <m/>
    <n v="0"/>
    <n v="2000"/>
    <n v="2000"/>
    <n v="-1"/>
    <n v="22"/>
    <x v="2"/>
    <x v="0"/>
  </r>
  <r>
    <n v="1652"/>
    <x v="55"/>
    <x v="1"/>
    <x v="8"/>
    <n v="1"/>
    <x v="2"/>
    <x v="1"/>
    <x v="633"/>
    <m/>
    <m/>
    <m/>
    <m/>
    <n v="7500"/>
    <n v="15000"/>
    <n v="7500"/>
    <n v="-1"/>
    <n v="22"/>
    <x v="2"/>
    <x v="0"/>
  </r>
  <r>
    <n v="1653"/>
    <x v="55"/>
    <x v="1"/>
    <x v="49"/>
    <n v="1"/>
    <x v="29"/>
    <x v="37"/>
    <x v="233"/>
    <m/>
    <m/>
    <m/>
    <m/>
    <n v="14020"/>
    <n v="15000"/>
    <n v="980"/>
    <n v="-1"/>
    <n v="22"/>
    <x v="2"/>
    <x v="0"/>
  </r>
  <r>
    <n v="1654"/>
    <x v="55"/>
    <x v="1"/>
    <x v="81"/>
    <n v="1"/>
    <x v="29"/>
    <x v="37"/>
    <x v="233"/>
    <m/>
    <m/>
    <m/>
    <m/>
    <n v="14020"/>
    <n v="15000"/>
    <n v="980"/>
    <n v="-1"/>
    <n v="22"/>
    <x v="2"/>
    <x v="0"/>
  </r>
  <r>
    <n v="1655"/>
    <x v="55"/>
    <x v="1"/>
    <x v="8"/>
    <n v="1"/>
    <x v="29"/>
    <x v="32"/>
    <x v="201"/>
    <m/>
    <m/>
    <m/>
    <m/>
    <n v="935"/>
    <n v="1000"/>
    <n v="65"/>
    <n v="-1"/>
    <n v="22"/>
    <x v="2"/>
    <x v="0"/>
  </r>
  <r>
    <n v="1656"/>
    <x v="55"/>
    <x v="1"/>
    <x v="8"/>
    <n v="1"/>
    <x v="33"/>
    <x v="1"/>
    <x v="675"/>
    <m/>
    <m/>
    <m/>
    <m/>
    <n v="0"/>
    <n v="30000"/>
    <n v="30000"/>
    <n v="-1"/>
    <n v="22"/>
    <x v="2"/>
    <x v="0"/>
  </r>
  <r>
    <n v="1657"/>
    <x v="55"/>
    <x v="1"/>
    <x v="8"/>
    <n v="1"/>
    <x v="11"/>
    <x v="92"/>
    <x v="676"/>
    <m/>
    <m/>
    <m/>
    <m/>
    <n v="0"/>
    <n v="45000"/>
    <n v="45000"/>
    <n v="-1"/>
    <n v="22"/>
    <x v="2"/>
    <x v="0"/>
  </r>
  <r>
    <n v="1658"/>
    <x v="55"/>
    <x v="1"/>
    <x v="8"/>
    <n v="1"/>
    <x v="37"/>
    <x v="37"/>
    <x v="336"/>
    <m/>
    <m/>
    <m/>
    <m/>
    <n v="1000"/>
    <n v="3000"/>
    <n v="2000"/>
    <n v="-1"/>
    <n v="22"/>
    <x v="2"/>
    <x v="0"/>
  </r>
  <r>
    <n v="1659"/>
    <x v="55"/>
    <x v="1"/>
    <x v="8"/>
    <n v="1"/>
    <x v="2"/>
    <x v="7"/>
    <x v="440"/>
    <m/>
    <m/>
    <m/>
    <m/>
    <n v="9500"/>
    <n v="20000"/>
    <n v="10500"/>
    <n v="-1"/>
    <n v="22"/>
    <x v="2"/>
    <x v="0"/>
  </r>
  <r>
    <n v="1660"/>
    <x v="55"/>
    <x v="1"/>
    <x v="8"/>
    <n v="1"/>
    <x v="29"/>
    <x v="32"/>
    <x v="201"/>
    <m/>
    <m/>
    <m/>
    <m/>
    <n v="9350"/>
    <n v="10000"/>
    <n v="650"/>
    <n v="-1"/>
    <n v="22"/>
    <x v="2"/>
    <x v="0"/>
  </r>
  <r>
    <n v="1661"/>
    <x v="55"/>
    <x v="1"/>
    <x v="8"/>
    <n v="1"/>
    <x v="0"/>
    <x v="0"/>
    <x v="440"/>
    <m/>
    <m/>
    <m/>
    <m/>
    <n v="4700"/>
    <n v="10000"/>
    <n v="5300"/>
    <n v="-1"/>
    <n v="22"/>
    <x v="2"/>
    <x v="0"/>
  </r>
  <r>
    <n v="1662"/>
    <x v="56"/>
    <x v="1"/>
    <x v="8"/>
    <n v="1"/>
    <x v="35"/>
    <x v="89"/>
    <x v="677"/>
    <m/>
    <m/>
    <m/>
    <m/>
    <n v="4000"/>
    <n v="8000"/>
    <n v="4000"/>
    <n v="-1"/>
    <n v="23"/>
    <x v="2"/>
    <x v="0"/>
  </r>
  <r>
    <n v="1663"/>
    <x v="56"/>
    <x v="1"/>
    <x v="8"/>
    <n v="1"/>
    <x v="9"/>
    <x v="5"/>
    <x v="30"/>
    <s v="USB"/>
    <s v="Negro"/>
    <s v="Caja"/>
    <s v="Alambrico"/>
    <n v="5500"/>
    <n v="14000"/>
    <n v="8500"/>
    <n v="-1"/>
    <n v="23"/>
    <x v="2"/>
    <x v="0"/>
  </r>
  <r>
    <n v="1664"/>
    <x v="56"/>
    <x v="1"/>
    <x v="8"/>
    <n v="1"/>
    <x v="27"/>
    <x v="28"/>
    <x v="237"/>
    <m/>
    <m/>
    <m/>
    <m/>
    <n v="1100"/>
    <n v="10000"/>
    <n v="8900"/>
    <n v="-1"/>
    <n v="23"/>
    <x v="2"/>
    <x v="0"/>
  </r>
  <r>
    <n v="1665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66"/>
    <x v="56"/>
    <x v="1"/>
    <x v="8"/>
    <n v="1"/>
    <x v="33"/>
    <x v="89"/>
    <x v="678"/>
    <m/>
    <m/>
    <m/>
    <m/>
    <n v="0"/>
    <n v="10000"/>
    <n v="10000"/>
    <n v="-1"/>
    <n v="23"/>
    <x v="2"/>
    <x v="0"/>
  </r>
  <r>
    <n v="1667"/>
    <x v="56"/>
    <x v="1"/>
    <x v="8"/>
    <n v="1"/>
    <x v="35"/>
    <x v="36"/>
    <x v="230"/>
    <m/>
    <m/>
    <m/>
    <m/>
    <n v="12300"/>
    <n v="20000"/>
    <n v="7700"/>
    <n v="-1"/>
    <n v="23"/>
    <x v="2"/>
    <x v="0"/>
  </r>
  <r>
    <n v="1668"/>
    <x v="56"/>
    <x v="1"/>
    <x v="8"/>
    <n v="1"/>
    <x v="78"/>
    <x v="12"/>
    <x v="539"/>
    <m/>
    <m/>
    <m/>
    <m/>
    <n v="740"/>
    <n v="2000"/>
    <n v="1260"/>
    <n v="-1"/>
    <n v="23"/>
    <x v="2"/>
    <x v="0"/>
  </r>
  <r>
    <n v="1669"/>
    <x v="56"/>
    <x v="1"/>
    <x v="8"/>
    <n v="1"/>
    <x v="2"/>
    <x v="29"/>
    <x v="328"/>
    <m/>
    <m/>
    <m/>
    <m/>
    <n v="8500"/>
    <n v="18000"/>
    <n v="9500"/>
    <n v="-1"/>
    <n v="23"/>
    <x v="2"/>
    <x v="0"/>
  </r>
  <r>
    <n v="1670"/>
    <x v="56"/>
    <x v="1"/>
    <x v="8"/>
    <n v="1"/>
    <x v="30"/>
    <x v="1"/>
    <x v="178"/>
    <m/>
    <m/>
    <m/>
    <m/>
    <n v="1000"/>
    <n v="10000"/>
    <n v="9000"/>
    <n v="-1"/>
    <n v="23"/>
    <x v="2"/>
    <x v="0"/>
  </r>
  <r>
    <n v="1671"/>
    <x v="56"/>
    <x v="1"/>
    <x v="8"/>
    <n v="1"/>
    <x v="78"/>
    <x v="12"/>
    <x v="49"/>
    <m/>
    <m/>
    <m/>
    <m/>
    <n v="740"/>
    <n v="2000"/>
    <n v="1260"/>
    <n v="-1"/>
    <n v="23"/>
    <x v="2"/>
    <x v="0"/>
  </r>
  <r>
    <n v="1672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73"/>
    <x v="57"/>
    <x v="1"/>
    <x v="8"/>
    <n v="1"/>
    <x v="29"/>
    <x v="32"/>
    <x v="201"/>
    <m/>
    <m/>
    <m/>
    <m/>
    <n v="5610"/>
    <n v="6000"/>
    <n v="390"/>
    <n v="-1"/>
    <n v="24"/>
    <x v="2"/>
    <x v="0"/>
  </r>
  <r>
    <n v="1674"/>
    <x v="57"/>
    <x v="1"/>
    <x v="8"/>
    <n v="1"/>
    <x v="0"/>
    <x v="6"/>
    <x v="47"/>
    <m/>
    <m/>
    <m/>
    <m/>
    <n v="4500"/>
    <n v="10000"/>
    <n v="5500"/>
    <n v="-1"/>
    <n v="24"/>
    <x v="2"/>
    <x v="0"/>
  </r>
  <r>
    <n v="1675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76"/>
    <x v="57"/>
    <x v="1"/>
    <x v="8"/>
    <n v="1"/>
    <x v="37"/>
    <x v="34"/>
    <x v="301"/>
    <m/>
    <m/>
    <m/>
    <m/>
    <n v="1000"/>
    <n v="3000"/>
    <n v="2000"/>
    <n v="-1"/>
    <n v="24"/>
    <x v="2"/>
    <x v="0"/>
  </r>
  <r>
    <n v="1677"/>
    <x v="57"/>
    <x v="1"/>
    <x v="69"/>
    <n v="1"/>
    <x v="51"/>
    <x v="28"/>
    <x v="237"/>
    <m/>
    <m/>
    <m/>
    <m/>
    <n v="379900"/>
    <n v="430000"/>
    <n v="50100"/>
    <n v="-1"/>
    <n v="24"/>
    <x v="2"/>
    <x v="0"/>
  </r>
  <r>
    <n v="1678"/>
    <x v="57"/>
    <x v="1"/>
    <x v="69"/>
    <n v="1"/>
    <x v="88"/>
    <x v="100"/>
    <x v="679"/>
    <m/>
    <m/>
    <m/>
    <m/>
    <n v="900"/>
    <n v="1000"/>
    <n v="100"/>
    <n v="-1"/>
    <n v="24"/>
    <x v="2"/>
    <x v="0"/>
  </r>
  <r>
    <n v="1679"/>
    <x v="57"/>
    <x v="1"/>
    <x v="69"/>
    <n v="1"/>
    <x v="88"/>
    <x v="101"/>
    <x v="680"/>
    <m/>
    <m/>
    <m/>
    <m/>
    <n v="900"/>
    <n v="1000"/>
    <n v="100"/>
    <n v="-1"/>
    <n v="24"/>
    <x v="2"/>
    <x v="0"/>
  </r>
  <r>
    <n v="1680"/>
    <x v="57"/>
    <x v="1"/>
    <x v="69"/>
    <n v="1"/>
    <x v="26"/>
    <x v="28"/>
    <x v="237"/>
    <m/>
    <m/>
    <m/>
    <m/>
    <n v="10000"/>
    <n v="10000"/>
    <n v="0"/>
    <n v="-1"/>
    <n v="24"/>
    <x v="2"/>
    <x v="0"/>
  </r>
  <r>
    <n v="1681"/>
    <x v="57"/>
    <x v="1"/>
    <x v="8"/>
    <n v="1"/>
    <x v="0"/>
    <x v="6"/>
    <x v="47"/>
    <m/>
    <m/>
    <m/>
    <m/>
    <n v="2500"/>
    <n v="10000"/>
    <n v="7500"/>
    <n v="-1"/>
    <n v="24"/>
    <x v="2"/>
    <x v="0"/>
  </r>
  <r>
    <n v="1682"/>
    <x v="57"/>
    <x v="1"/>
    <x v="8"/>
    <n v="1"/>
    <x v="74"/>
    <x v="96"/>
    <x v="648"/>
    <m/>
    <m/>
    <m/>
    <m/>
    <n v="17000"/>
    <n v="35000"/>
    <n v="18000"/>
    <n v="-1"/>
    <n v="24"/>
    <x v="2"/>
    <x v="0"/>
  </r>
  <r>
    <n v="1683"/>
    <x v="57"/>
    <x v="1"/>
    <x v="8"/>
    <n v="1"/>
    <x v="2"/>
    <x v="6"/>
    <x v="132"/>
    <s v="Plug"/>
    <m/>
    <m/>
    <m/>
    <n v="5000"/>
    <n v="15000"/>
    <n v="10000"/>
    <n v="-1"/>
    <n v="24"/>
    <x v="2"/>
    <x v="0"/>
  </r>
  <r>
    <n v="1684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5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6"/>
    <x v="57"/>
    <x v="1"/>
    <x v="8"/>
    <n v="1"/>
    <x v="29"/>
    <x v="37"/>
    <x v="233"/>
    <m/>
    <m/>
    <m/>
    <m/>
    <n v="2805"/>
    <n v="3000"/>
    <n v="195"/>
    <n v="-1"/>
    <n v="24"/>
    <x v="2"/>
    <x v="0"/>
  </r>
  <r>
    <n v="1687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8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9"/>
    <x v="58"/>
    <x v="1"/>
    <x v="8"/>
    <n v="1"/>
    <x v="26"/>
    <x v="28"/>
    <x v="133"/>
    <m/>
    <m/>
    <m/>
    <m/>
    <n v="8500"/>
    <n v="20000"/>
    <n v="11500"/>
    <n v="-1"/>
    <n v="25"/>
    <x v="2"/>
    <x v="0"/>
  </r>
  <r>
    <n v="1690"/>
    <x v="58"/>
    <x v="1"/>
    <x v="8"/>
    <n v="1"/>
    <x v="29"/>
    <x v="37"/>
    <x v="233"/>
    <m/>
    <m/>
    <m/>
    <m/>
    <n v="4675"/>
    <n v="5000"/>
    <n v="325"/>
    <n v="-1"/>
    <n v="25"/>
    <x v="2"/>
    <x v="0"/>
  </r>
  <r>
    <n v="1691"/>
    <x v="58"/>
    <x v="1"/>
    <x v="8"/>
    <n v="1"/>
    <x v="26"/>
    <x v="29"/>
    <x v="681"/>
    <m/>
    <m/>
    <m/>
    <m/>
    <n v="9500"/>
    <n v="20000"/>
    <n v="10500"/>
    <n v="-1"/>
    <n v="25"/>
    <x v="2"/>
    <x v="0"/>
  </r>
  <r>
    <n v="1692"/>
    <x v="58"/>
    <x v="1"/>
    <x v="8"/>
    <n v="1"/>
    <x v="33"/>
    <x v="2"/>
    <x v="682"/>
    <m/>
    <m/>
    <m/>
    <m/>
    <n v="0"/>
    <n v="3000"/>
    <n v="3000"/>
    <n v="-1"/>
    <n v="25"/>
    <x v="2"/>
    <x v="0"/>
  </r>
  <r>
    <n v="1693"/>
    <x v="58"/>
    <x v="1"/>
    <x v="8"/>
    <n v="1"/>
    <x v="35"/>
    <x v="89"/>
    <x v="597"/>
    <m/>
    <m/>
    <m/>
    <m/>
    <n v="4000"/>
    <n v="9000"/>
    <n v="5000"/>
    <n v="-1"/>
    <n v="25"/>
    <x v="2"/>
    <x v="0"/>
  </r>
  <r>
    <n v="1694"/>
    <x v="58"/>
    <x v="1"/>
    <x v="8"/>
    <n v="1"/>
    <x v="33"/>
    <x v="4"/>
    <x v="683"/>
    <m/>
    <m/>
    <m/>
    <m/>
    <n v="0"/>
    <n v="7000"/>
    <n v="7000"/>
    <n v="-1"/>
    <n v="25"/>
    <x v="2"/>
    <x v="0"/>
  </r>
  <r>
    <n v="1695"/>
    <x v="58"/>
    <x v="1"/>
    <x v="8"/>
    <n v="1"/>
    <x v="33"/>
    <x v="1"/>
    <x v="511"/>
    <m/>
    <m/>
    <m/>
    <m/>
    <n v="0"/>
    <n v="15000"/>
    <n v="15000"/>
    <n v="-1"/>
    <n v="25"/>
    <x v="2"/>
    <x v="0"/>
  </r>
  <r>
    <n v="1696"/>
    <x v="58"/>
    <x v="1"/>
    <x v="8"/>
    <n v="1"/>
    <x v="26"/>
    <x v="1"/>
    <x v="142"/>
    <m/>
    <s v="Azul Oscuro"/>
    <m/>
    <m/>
    <n v="9000"/>
    <n v="20000"/>
    <n v="11000"/>
    <n v="-1"/>
    <n v="25"/>
    <x v="2"/>
    <x v="0"/>
  </r>
  <r>
    <n v="1697"/>
    <x v="58"/>
    <x v="1"/>
    <x v="8"/>
    <n v="1"/>
    <x v="55"/>
    <x v="28"/>
    <x v="133"/>
    <m/>
    <m/>
    <m/>
    <m/>
    <n v="8000"/>
    <n v="20000"/>
    <n v="12000"/>
    <n v="-1"/>
    <n v="25"/>
    <x v="2"/>
    <x v="0"/>
  </r>
  <r>
    <n v="1698"/>
    <x v="58"/>
    <x v="1"/>
    <x v="8"/>
    <n v="1"/>
    <x v="30"/>
    <x v="1"/>
    <x v="142"/>
    <m/>
    <m/>
    <m/>
    <m/>
    <n v="1000"/>
    <n v="10000"/>
    <n v="9000"/>
    <n v="-1"/>
    <n v="25"/>
    <x v="2"/>
    <x v="0"/>
  </r>
  <r>
    <n v="1699"/>
    <x v="58"/>
    <x v="1"/>
    <x v="8"/>
    <n v="1"/>
    <x v="29"/>
    <x v="32"/>
    <x v="201"/>
    <m/>
    <m/>
    <m/>
    <m/>
    <n v="5610"/>
    <n v="6000"/>
    <n v="390"/>
    <n v="-1"/>
    <n v="25"/>
    <x v="2"/>
    <x v="0"/>
  </r>
  <r>
    <n v="1700"/>
    <x v="58"/>
    <x v="1"/>
    <x v="8"/>
    <n v="1"/>
    <x v="26"/>
    <x v="1"/>
    <x v="142"/>
    <m/>
    <s v="Morado"/>
    <m/>
    <m/>
    <n v="9000"/>
    <n v="20000"/>
    <n v="11000"/>
    <n v="-1"/>
    <n v="25"/>
    <x v="2"/>
    <x v="0"/>
  </r>
  <r>
    <n v="1701"/>
    <x v="58"/>
    <x v="1"/>
    <x v="8"/>
    <n v="1"/>
    <x v="0"/>
    <x v="0"/>
    <x v="328"/>
    <m/>
    <m/>
    <m/>
    <m/>
    <n v="4500"/>
    <n v="10000"/>
    <n v="5500"/>
    <n v="-1"/>
    <n v="25"/>
    <x v="2"/>
    <x v="0"/>
  </r>
  <r>
    <n v="1702"/>
    <x v="58"/>
    <x v="1"/>
    <x v="8"/>
    <n v="1"/>
    <x v="37"/>
    <x v="37"/>
    <x v="336"/>
    <m/>
    <m/>
    <m/>
    <m/>
    <n v="1000"/>
    <n v="3000"/>
    <n v="2000"/>
    <n v="-1"/>
    <n v="25"/>
    <x v="2"/>
    <x v="0"/>
  </r>
  <r>
    <n v="1703"/>
    <x v="58"/>
    <x v="0"/>
    <x v="51"/>
    <n v="7"/>
    <x v="68"/>
    <x v="6"/>
    <x v="684"/>
    <m/>
    <m/>
    <m/>
    <m/>
    <n v="7500"/>
    <n v="19000"/>
    <n v="-52500"/>
    <n v="7"/>
    <n v="25"/>
    <x v="2"/>
    <x v="0"/>
  </r>
  <r>
    <n v="1704"/>
    <x v="58"/>
    <x v="0"/>
    <x v="51"/>
    <n v="12"/>
    <x v="26"/>
    <x v="29"/>
    <x v="685"/>
    <m/>
    <m/>
    <m/>
    <m/>
    <n v="8500"/>
    <n v="20000"/>
    <n v="-102000"/>
    <n v="12"/>
    <n v="25"/>
    <x v="2"/>
    <x v="0"/>
  </r>
  <r>
    <n v="1705"/>
    <x v="58"/>
    <x v="0"/>
    <x v="51"/>
    <n v="10"/>
    <x v="55"/>
    <x v="48"/>
    <x v="204"/>
    <m/>
    <m/>
    <m/>
    <m/>
    <n v="8000"/>
    <n v="20000"/>
    <n v="-80000"/>
    <n v="10"/>
    <n v="25"/>
    <x v="2"/>
    <x v="0"/>
  </r>
  <r>
    <n v="1706"/>
    <x v="58"/>
    <x v="0"/>
    <x v="51"/>
    <n v="75"/>
    <x v="27"/>
    <x v="3"/>
    <x v="686"/>
    <m/>
    <m/>
    <m/>
    <m/>
    <n v="1100"/>
    <n v="10000"/>
    <n v="-82500"/>
    <n v="75"/>
    <n v="25"/>
    <x v="2"/>
    <x v="0"/>
  </r>
  <r>
    <n v="1707"/>
    <x v="58"/>
    <x v="0"/>
    <x v="5"/>
    <n v="2"/>
    <x v="68"/>
    <x v="6"/>
    <x v="687"/>
    <m/>
    <m/>
    <m/>
    <m/>
    <n v="6000"/>
    <n v="10000"/>
    <n v="-12000"/>
    <n v="2"/>
    <n v="25"/>
    <x v="2"/>
    <x v="0"/>
  </r>
  <r>
    <n v="1708"/>
    <x v="58"/>
    <x v="0"/>
    <x v="5"/>
    <n v="3"/>
    <x v="27"/>
    <x v="2"/>
    <x v="688"/>
    <m/>
    <m/>
    <m/>
    <m/>
    <n v="2000"/>
    <n v="10000"/>
    <n v="-6000"/>
    <n v="3"/>
    <n v="25"/>
    <x v="2"/>
    <x v="0"/>
  </r>
  <r>
    <n v="1709"/>
    <x v="58"/>
    <x v="0"/>
    <x v="5"/>
    <n v="20"/>
    <x v="30"/>
    <x v="48"/>
    <x v="204"/>
    <m/>
    <m/>
    <m/>
    <m/>
    <n v="1000"/>
    <n v="10000"/>
    <n v="-20000"/>
    <n v="20"/>
    <n v="25"/>
    <x v="2"/>
    <x v="0"/>
  </r>
  <r>
    <n v="1710"/>
    <x v="58"/>
    <x v="0"/>
    <x v="5"/>
    <n v="1"/>
    <x v="0"/>
    <x v="4"/>
    <x v="689"/>
    <m/>
    <m/>
    <m/>
    <m/>
    <n v="12000"/>
    <n v="25000"/>
    <n v="-12000"/>
    <n v="1"/>
    <n v="25"/>
    <x v="2"/>
    <x v="0"/>
  </r>
  <r>
    <n v="1711"/>
    <x v="58"/>
    <x v="0"/>
    <x v="5"/>
    <n v="1"/>
    <x v="0"/>
    <x v="102"/>
    <x v="690"/>
    <m/>
    <m/>
    <m/>
    <m/>
    <n v="12000"/>
    <n v="25000"/>
    <n v="-12000"/>
    <n v="1"/>
    <n v="25"/>
    <x v="2"/>
    <x v="0"/>
  </r>
  <r>
    <n v="1712"/>
    <x v="58"/>
    <x v="0"/>
    <x v="88"/>
    <n v="2"/>
    <x v="74"/>
    <x v="96"/>
    <x v="648"/>
    <m/>
    <m/>
    <m/>
    <m/>
    <n v="18000"/>
    <n v="35000"/>
    <n v="-36000"/>
    <n v="2"/>
    <n v="25"/>
    <x v="2"/>
    <x v="0"/>
  </r>
  <r>
    <n v="1713"/>
    <x v="58"/>
    <x v="0"/>
    <x v="4"/>
    <n v="1"/>
    <x v="11"/>
    <x v="103"/>
    <x v="691"/>
    <m/>
    <m/>
    <m/>
    <m/>
    <n v="95000"/>
    <n v="139000"/>
    <n v="-95000"/>
    <n v="1"/>
    <n v="25"/>
    <x v="2"/>
    <x v="0"/>
  </r>
  <r>
    <n v="1714"/>
    <x v="58"/>
    <x v="0"/>
    <x v="4"/>
    <n v="2"/>
    <x v="4"/>
    <x v="4"/>
    <x v="215"/>
    <m/>
    <s v="Blanco"/>
    <m/>
    <m/>
    <n v="18000"/>
    <n v="35000"/>
    <n v="-36000"/>
    <n v="2"/>
    <n v="25"/>
    <x v="2"/>
    <x v="0"/>
  </r>
  <r>
    <n v="1715"/>
    <x v="58"/>
    <x v="0"/>
    <x v="4"/>
    <n v="1"/>
    <x v="4"/>
    <x v="4"/>
    <x v="215"/>
    <m/>
    <s v="Azul Oscuro"/>
    <m/>
    <m/>
    <n v="18000"/>
    <n v="35000"/>
    <n v="-18000"/>
    <n v="1"/>
    <n v="25"/>
    <x v="2"/>
    <x v="0"/>
  </r>
  <r>
    <n v="1716"/>
    <x v="58"/>
    <x v="0"/>
    <x v="4"/>
    <n v="1"/>
    <x v="4"/>
    <x v="4"/>
    <x v="215"/>
    <m/>
    <s v="Negro"/>
    <m/>
    <m/>
    <n v="18000"/>
    <n v="35000"/>
    <n v="-18000"/>
    <n v="1"/>
    <n v="25"/>
    <x v="2"/>
    <x v="0"/>
  </r>
  <r>
    <n v="1717"/>
    <x v="58"/>
    <x v="0"/>
    <x v="4"/>
    <n v="1"/>
    <x v="4"/>
    <x v="4"/>
    <x v="215"/>
    <m/>
    <s v="Rosa"/>
    <m/>
    <m/>
    <n v="18000"/>
    <n v="35000"/>
    <n v="-18000"/>
    <n v="1"/>
    <n v="25"/>
    <x v="2"/>
    <x v="0"/>
  </r>
  <r>
    <n v="1718"/>
    <x v="58"/>
    <x v="0"/>
    <x v="2"/>
    <n v="3"/>
    <x v="0"/>
    <x v="6"/>
    <x v="692"/>
    <m/>
    <m/>
    <m/>
    <m/>
    <n v="2000"/>
    <n v="12000"/>
    <n v="-6000"/>
    <n v="3"/>
    <n v="25"/>
    <x v="2"/>
    <x v="0"/>
  </r>
  <r>
    <n v="1719"/>
    <x v="58"/>
    <x v="0"/>
    <x v="2"/>
    <n v="3"/>
    <x v="0"/>
    <x v="6"/>
    <x v="693"/>
    <m/>
    <m/>
    <m/>
    <m/>
    <n v="2500"/>
    <n v="8000"/>
    <n v="-7500"/>
    <n v="3"/>
    <n v="25"/>
    <x v="2"/>
    <x v="0"/>
  </r>
  <r>
    <n v="1720"/>
    <x v="58"/>
    <x v="0"/>
    <x v="2"/>
    <n v="2"/>
    <x v="0"/>
    <x v="6"/>
    <x v="44"/>
    <m/>
    <m/>
    <m/>
    <m/>
    <n v="2500"/>
    <n v="10000"/>
    <n v="-5000"/>
    <n v="2"/>
    <n v="25"/>
    <x v="2"/>
    <x v="0"/>
  </r>
  <r>
    <n v="1721"/>
    <x v="58"/>
    <x v="0"/>
    <x v="2"/>
    <n v="1"/>
    <x v="0"/>
    <x v="6"/>
    <x v="694"/>
    <m/>
    <m/>
    <m/>
    <m/>
    <n v="3500"/>
    <n v="12000"/>
    <n v="-3500"/>
    <n v="1"/>
    <n v="25"/>
    <x v="2"/>
    <x v="0"/>
  </r>
  <r>
    <n v="1722"/>
    <x v="58"/>
    <x v="0"/>
    <x v="2"/>
    <n v="1"/>
    <x v="0"/>
    <x v="6"/>
    <x v="695"/>
    <m/>
    <m/>
    <m/>
    <m/>
    <n v="4500"/>
    <n v="15000"/>
    <n v="-4500"/>
    <n v="1"/>
    <n v="25"/>
    <x v="2"/>
    <x v="0"/>
  </r>
  <r>
    <n v="1723"/>
    <x v="58"/>
    <x v="0"/>
    <x v="2"/>
    <n v="3"/>
    <x v="0"/>
    <x v="6"/>
    <x v="696"/>
    <m/>
    <m/>
    <m/>
    <m/>
    <n v="2000"/>
    <n v="8000"/>
    <n v="-6000"/>
    <n v="3"/>
    <n v="25"/>
    <x v="2"/>
    <x v="0"/>
  </r>
  <r>
    <n v="1724"/>
    <x v="58"/>
    <x v="0"/>
    <x v="2"/>
    <n v="3"/>
    <x v="13"/>
    <x v="6"/>
    <x v="697"/>
    <m/>
    <m/>
    <m/>
    <m/>
    <n v="1500"/>
    <n v="8000"/>
    <n v="-4500"/>
    <n v="3"/>
    <n v="25"/>
    <x v="2"/>
    <x v="0"/>
  </r>
  <r>
    <n v="1725"/>
    <x v="58"/>
    <x v="0"/>
    <x v="2"/>
    <n v="2"/>
    <x v="0"/>
    <x v="16"/>
    <x v="47"/>
    <m/>
    <m/>
    <m/>
    <m/>
    <n v="4500"/>
    <n v="12000"/>
    <n v="-9000"/>
    <n v="2"/>
    <n v="25"/>
    <x v="2"/>
    <x v="0"/>
  </r>
  <r>
    <n v="1726"/>
    <x v="58"/>
    <x v="0"/>
    <x v="2"/>
    <n v="1"/>
    <x v="0"/>
    <x v="6"/>
    <x v="698"/>
    <m/>
    <m/>
    <m/>
    <m/>
    <n v="4000"/>
    <n v="15000"/>
    <n v="-4000"/>
    <n v="1"/>
    <n v="25"/>
    <x v="2"/>
    <x v="0"/>
  </r>
  <r>
    <n v="1727"/>
    <x v="59"/>
    <x v="1"/>
    <x v="8"/>
    <n v="1"/>
    <x v="2"/>
    <x v="6"/>
    <x v="409"/>
    <m/>
    <m/>
    <m/>
    <m/>
    <n v="7500"/>
    <n v="15000"/>
    <n v="7500"/>
    <n v="-1"/>
    <n v="26"/>
    <x v="2"/>
    <x v="0"/>
  </r>
  <r>
    <n v="1728"/>
    <x v="59"/>
    <x v="1"/>
    <x v="8"/>
    <n v="1"/>
    <x v="29"/>
    <x v="32"/>
    <x v="340"/>
    <m/>
    <m/>
    <m/>
    <m/>
    <n v="935"/>
    <n v="1000"/>
    <n v="65"/>
    <n v="-1"/>
    <n v="26"/>
    <x v="2"/>
    <x v="0"/>
  </r>
  <r>
    <n v="1729"/>
    <x v="59"/>
    <x v="1"/>
    <x v="8"/>
    <n v="1"/>
    <x v="27"/>
    <x v="2"/>
    <x v="699"/>
    <m/>
    <m/>
    <m/>
    <m/>
    <n v="1100"/>
    <n v="10000"/>
    <n v="8900"/>
    <n v="-1"/>
    <n v="26"/>
    <x v="2"/>
    <x v="0"/>
  </r>
  <r>
    <n v="1730"/>
    <x v="59"/>
    <x v="1"/>
    <x v="8"/>
    <n v="1"/>
    <x v="29"/>
    <x v="34"/>
    <x v="214"/>
    <m/>
    <m/>
    <m/>
    <m/>
    <n v="6545"/>
    <n v="7000"/>
    <n v="455"/>
    <n v="-1"/>
    <n v="26"/>
    <x v="2"/>
    <x v="0"/>
  </r>
  <r>
    <n v="1731"/>
    <x v="59"/>
    <x v="1"/>
    <x v="8"/>
    <n v="1"/>
    <x v="5"/>
    <x v="5"/>
    <x v="386"/>
    <m/>
    <m/>
    <m/>
    <m/>
    <n v="8000"/>
    <n v="19000"/>
    <n v="11000"/>
    <n v="-1"/>
    <n v="26"/>
    <x v="2"/>
    <x v="0"/>
  </r>
  <r>
    <n v="1732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3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4"/>
    <x v="59"/>
    <x v="1"/>
    <x v="8"/>
    <n v="1"/>
    <x v="37"/>
    <x v="32"/>
    <x v="300"/>
    <m/>
    <m/>
    <m/>
    <m/>
    <n v="1000"/>
    <n v="3000"/>
    <n v="2000"/>
    <n v="-1"/>
    <n v="26"/>
    <x v="2"/>
    <x v="0"/>
  </r>
  <r>
    <n v="1735"/>
    <x v="59"/>
    <x v="1"/>
    <x v="8"/>
    <n v="1"/>
    <x v="37"/>
    <x v="37"/>
    <x v="336"/>
    <m/>
    <m/>
    <m/>
    <m/>
    <n v="1000"/>
    <n v="3000"/>
    <n v="2000"/>
    <n v="-1"/>
    <n v="26"/>
    <x v="2"/>
    <x v="0"/>
  </r>
  <r>
    <n v="1736"/>
    <x v="59"/>
    <x v="1"/>
    <x v="91"/>
    <n v="1"/>
    <x v="10"/>
    <x v="6"/>
    <x v="700"/>
    <s v="Acople"/>
    <s v="Negro"/>
    <s v="Caja"/>
    <s v="Retrovisor"/>
    <n v="14000"/>
    <n v="30000"/>
    <n v="16000"/>
    <n v="-1"/>
    <n v="26"/>
    <x v="2"/>
    <x v="0"/>
  </r>
  <r>
    <n v="1737"/>
    <x v="59"/>
    <x v="1"/>
    <x v="69"/>
    <n v="1"/>
    <x v="30"/>
    <x v="28"/>
    <x v="237"/>
    <m/>
    <m/>
    <m/>
    <m/>
    <n v="1000"/>
    <n v="8000"/>
    <n v="7000"/>
    <n v="-1"/>
    <n v="26"/>
    <x v="2"/>
    <x v="0"/>
  </r>
  <r>
    <n v="1738"/>
    <x v="59"/>
    <x v="1"/>
    <x v="69"/>
    <n v="1"/>
    <x v="29"/>
    <x v="32"/>
    <x v="201"/>
    <m/>
    <m/>
    <m/>
    <m/>
    <n v="6545"/>
    <n v="7000"/>
    <n v="455"/>
    <n v="-1"/>
    <n v="26"/>
    <x v="2"/>
    <x v="0"/>
  </r>
  <r>
    <n v="1739"/>
    <x v="59"/>
    <x v="1"/>
    <x v="8"/>
    <n v="1"/>
    <x v="29"/>
    <x v="32"/>
    <x v="201"/>
    <m/>
    <m/>
    <m/>
    <m/>
    <n v="5610"/>
    <n v="6000"/>
    <n v="390"/>
    <n v="-1"/>
    <n v="26"/>
    <x v="2"/>
    <x v="0"/>
  </r>
  <r>
    <n v="1740"/>
    <x v="59"/>
    <x v="1"/>
    <x v="8"/>
    <n v="1"/>
    <x v="29"/>
    <x v="32"/>
    <x v="201"/>
    <m/>
    <m/>
    <m/>
    <m/>
    <n v="2805"/>
    <n v="3000"/>
    <n v="195"/>
    <n v="-1"/>
    <n v="26"/>
    <x v="2"/>
    <x v="0"/>
  </r>
  <r>
    <n v="1741"/>
    <x v="59"/>
    <x v="1"/>
    <x v="8"/>
    <n v="1"/>
    <x v="35"/>
    <x v="89"/>
    <x v="701"/>
    <m/>
    <m/>
    <m/>
    <m/>
    <n v="4000"/>
    <n v="6000"/>
    <n v="2000"/>
    <n v="-1"/>
    <n v="26"/>
    <x v="2"/>
    <x v="0"/>
  </r>
  <r>
    <n v="1742"/>
    <x v="59"/>
    <x v="1"/>
    <x v="8"/>
    <n v="1"/>
    <x v="29"/>
    <x v="37"/>
    <x v="233"/>
    <m/>
    <m/>
    <m/>
    <m/>
    <n v="9350"/>
    <n v="10000"/>
    <n v="650"/>
    <n v="-1"/>
    <n v="26"/>
    <x v="2"/>
    <x v="0"/>
  </r>
  <r>
    <n v="1743"/>
    <x v="60"/>
    <x v="1"/>
    <x v="8"/>
    <n v="1"/>
    <x v="37"/>
    <x v="37"/>
    <x v="336"/>
    <m/>
    <m/>
    <m/>
    <m/>
    <n v="1000"/>
    <n v="3000"/>
    <n v="2000"/>
    <n v="-1"/>
    <n v="27"/>
    <x v="2"/>
    <x v="0"/>
  </r>
  <r>
    <n v="1744"/>
    <x v="60"/>
    <x v="1"/>
    <x v="8"/>
    <n v="1"/>
    <x v="29"/>
    <x v="37"/>
    <x v="233"/>
    <m/>
    <m/>
    <m/>
    <m/>
    <n v="2805"/>
    <n v="3000"/>
    <n v="195"/>
    <n v="-1"/>
    <n v="27"/>
    <x v="2"/>
    <x v="0"/>
  </r>
  <r>
    <n v="1745"/>
    <x v="60"/>
    <x v="1"/>
    <x v="8"/>
    <n v="1"/>
    <x v="81"/>
    <x v="1"/>
    <x v="512"/>
    <m/>
    <m/>
    <m/>
    <m/>
    <n v="3500"/>
    <n v="10000"/>
    <n v="6500"/>
    <n v="-1"/>
    <n v="27"/>
    <x v="2"/>
    <x v="0"/>
  </r>
  <r>
    <n v="1746"/>
    <x v="60"/>
    <x v="1"/>
    <x v="8"/>
    <n v="1"/>
    <x v="0"/>
    <x v="27"/>
    <x v="114"/>
    <m/>
    <m/>
    <m/>
    <m/>
    <n v="5000"/>
    <n v="12000"/>
    <n v="7000"/>
    <n v="-1"/>
    <n v="27"/>
    <x v="2"/>
    <x v="0"/>
  </r>
  <r>
    <n v="1747"/>
    <x v="60"/>
    <x v="1"/>
    <x v="8"/>
    <n v="1"/>
    <x v="26"/>
    <x v="1"/>
    <x v="512"/>
    <m/>
    <m/>
    <m/>
    <m/>
    <n v="9000"/>
    <n v="20000"/>
    <n v="11000"/>
    <n v="-1"/>
    <n v="27"/>
    <x v="2"/>
    <x v="0"/>
  </r>
  <r>
    <n v="1748"/>
    <x v="60"/>
    <x v="1"/>
    <x v="8"/>
    <n v="1"/>
    <x v="33"/>
    <x v="28"/>
    <x v="702"/>
    <m/>
    <m/>
    <m/>
    <m/>
    <n v="0"/>
    <n v="5000"/>
    <n v="5000"/>
    <n v="-1"/>
    <n v="27"/>
    <x v="2"/>
    <x v="0"/>
  </r>
  <r>
    <n v="1749"/>
    <x v="60"/>
    <x v="1"/>
    <x v="8"/>
    <n v="1"/>
    <x v="1"/>
    <x v="1"/>
    <x v="436"/>
    <m/>
    <m/>
    <m/>
    <m/>
    <n v="3700"/>
    <n v="15000"/>
    <n v="11300"/>
    <n v="-1"/>
    <n v="27"/>
    <x v="2"/>
    <x v="0"/>
  </r>
  <r>
    <n v="1750"/>
    <x v="60"/>
    <x v="1"/>
    <x v="92"/>
    <n v="1"/>
    <x v="33"/>
    <x v="28"/>
    <x v="703"/>
    <m/>
    <m/>
    <m/>
    <m/>
    <n v="1000"/>
    <n v="25000"/>
    <n v="24000"/>
    <n v="-1"/>
    <n v="27"/>
    <x v="2"/>
    <x v="0"/>
  </r>
  <r>
    <n v="1751"/>
    <x v="60"/>
    <x v="1"/>
    <x v="8"/>
    <n v="1"/>
    <x v="2"/>
    <x v="1"/>
    <x v="624"/>
    <s v="V8"/>
    <s v="Blanco"/>
    <s v="Caja"/>
    <s v="Carga Rapida"/>
    <n v="9500"/>
    <n v="25000"/>
    <n v="15500"/>
    <n v="-1"/>
    <n v="27"/>
    <x v="2"/>
    <x v="0"/>
  </r>
  <r>
    <n v="1752"/>
    <x v="60"/>
    <x v="1"/>
    <x v="8"/>
    <n v="1"/>
    <x v="2"/>
    <x v="2"/>
    <x v="5"/>
    <s v="V8"/>
    <s v="Blanco"/>
    <s v="Caja"/>
    <s v="Alambrico"/>
    <n v="7500"/>
    <n v="18000"/>
    <n v="10500"/>
    <n v="-1"/>
    <n v="27"/>
    <x v="2"/>
    <x v="0"/>
  </r>
  <r>
    <n v="1753"/>
    <x v="60"/>
    <x v="1"/>
    <x v="8"/>
    <n v="1"/>
    <x v="29"/>
    <x v="34"/>
    <x v="214"/>
    <m/>
    <m/>
    <m/>
    <m/>
    <n v="5610"/>
    <n v="6000"/>
    <n v="390"/>
    <n v="-1"/>
    <n v="27"/>
    <x v="2"/>
    <x v="0"/>
  </r>
  <r>
    <n v="1754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5"/>
    <x v="60"/>
    <x v="1"/>
    <x v="8"/>
    <n v="1"/>
    <x v="4"/>
    <x v="4"/>
    <x v="215"/>
    <m/>
    <m/>
    <m/>
    <m/>
    <n v="18000"/>
    <n v="35000"/>
    <n v="17000"/>
    <n v="-1"/>
    <n v="27"/>
    <x v="2"/>
    <x v="0"/>
  </r>
  <r>
    <n v="1756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7"/>
    <x v="60"/>
    <x v="1"/>
    <x v="8"/>
    <n v="1"/>
    <x v="2"/>
    <x v="7"/>
    <x v="328"/>
    <m/>
    <m/>
    <m/>
    <m/>
    <n v="8500"/>
    <n v="20000"/>
    <n v="11500"/>
    <n v="-1"/>
    <n v="27"/>
    <x v="2"/>
    <x v="0"/>
  </r>
  <r>
    <n v="1758"/>
    <x v="60"/>
    <x v="2"/>
    <x v="32"/>
    <n v="1"/>
    <x v="92"/>
    <x v="104"/>
    <x v="704"/>
    <m/>
    <m/>
    <m/>
    <m/>
    <n v="150000"/>
    <n v="0"/>
    <n v="-150000"/>
    <n v="1"/>
    <n v="27"/>
    <x v="2"/>
    <x v="0"/>
  </r>
  <r>
    <n v="1759"/>
    <x v="61"/>
    <x v="1"/>
    <x v="25"/>
    <n v="1"/>
    <x v="30"/>
    <x v="1"/>
    <x v="187"/>
    <m/>
    <m/>
    <m/>
    <m/>
    <n v="1000"/>
    <n v="8000"/>
    <n v="7000"/>
    <n v="-1"/>
    <n v="28"/>
    <x v="2"/>
    <x v="0"/>
  </r>
  <r>
    <n v="1760"/>
    <x v="61"/>
    <x v="1"/>
    <x v="8"/>
    <n v="1"/>
    <x v="21"/>
    <x v="23"/>
    <x v="98"/>
    <m/>
    <m/>
    <m/>
    <m/>
    <n v="42000"/>
    <n v="75000"/>
    <n v="33000"/>
    <n v="-1"/>
    <n v="28"/>
    <x v="2"/>
    <x v="0"/>
  </r>
  <r>
    <n v="1761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2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3"/>
    <x v="61"/>
    <x v="1"/>
    <x v="8"/>
    <n v="1"/>
    <x v="33"/>
    <x v="29"/>
    <x v="705"/>
    <m/>
    <m/>
    <m/>
    <m/>
    <n v="0"/>
    <n v="40000"/>
    <n v="40000"/>
    <n v="-1"/>
    <n v="28"/>
    <x v="2"/>
    <x v="0"/>
  </r>
  <r>
    <n v="1764"/>
    <x v="61"/>
    <x v="1"/>
    <x v="8"/>
    <n v="1"/>
    <x v="26"/>
    <x v="29"/>
    <x v="257"/>
    <m/>
    <m/>
    <m/>
    <m/>
    <n v="8500"/>
    <n v="18000"/>
    <n v="9500"/>
    <n v="-1"/>
    <n v="28"/>
    <x v="2"/>
    <x v="0"/>
  </r>
  <r>
    <n v="1765"/>
    <x v="61"/>
    <x v="1"/>
    <x v="8"/>
    <n v="1"/>
    <x v="26"/>
    <x v="2"/>
    <x v="318"/>
    <m/>
    <m/>
    <m/>
    <m/>
    <n v="7000"/>
    <n v="20000"/>
    <n v="13000"/>
    <n v="-1"/>
    <n v="28"/>
    <x v="2"/>
    <x v="0"/>
  </r>
  <r>
    <n v="1766"/>
    <x v="61"/>
    <x v="1"/>
    <x v="8"/>
    <n v="1"/>
    <x v="33"/>
    <x v="1"/>
    <x v="200"/>
    <m/>
    <m/>
    <m/>
    <m/>
    <n v="0"/>
    <n v="20000"/>
    <n v="20000"/>
    <n v="-1"/>
    <n v="28"/>
    <x v="2"/>
    <x v="0"/>
  </r>
  <r>
    <n v="1767"/>
    <x v="61"/>
    <x v="1"/>
    <x v="8"/>
    <n v="1"/>
    <x v="13"/>
    <x v="6"/>
    <x v="706"/>
    <m/>
    <m/>
    <m/>
    <m/>
    <n v="0"/>
    <n v="3000"/>
    <n v="3000"/>
    <n v="-1"/>
    <n v="28"/>
    <x v="2"/>
    <x v="0"/>
  </r>
  <r>
    <n v="1768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69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70"/>
    <x v="61"/>
    <x v="1"/>
    <x v="8"/>
    <n v="1"/>
    <x v="0"/>
    <x v="6"/>
    <x v="707"/>
    <m/>
    <m/>
    <m/>
    <m/>
    <n v="7000"/>
    <n v="15000"/>
    <n v="8000"/>
    <n v="-1"/>
    <n v="28"/>
    <x v="2"/>
    <x v="0"/>
  </r>
  <r>
    <n v="1771"/>
    <x v="61"/>
    <x v="1"/>
    <x v="8"/>
    <n v="1"/>
    <x v="0"/>
    <x v="27"/>
    <x v="328"/>
    <m/>
    <m/>
    <m/>
    <m/>
    <n v="5000"/>
    <n v="12000"/>
    <n v="7000"/>
    <n v="-1"/>
    <n v="28"/>
    <x v="2"/>
    <x v="0"/>
  </r>
  <r>
    <n v="1772"/>
    <x v="61"/>
    <x v="1"/>
    <x v="8"/>
    <n v="1"/>
    <x v="0"/>
    <x v="0"/>
    <x v="328"/>
    <m/>
    <m/>
    <m/>
    <m/>
    <n v="4500"/>
    <n v="10000"/>
    <n v="5500"/>
    <n v="-1"/>
    <n v="28"/>
    <x v="2"/>
    <x v="0"/>
  </r>
  <r>
    <n v="1773"/>
    <x v="61"/>
    <x v="1"/>
    <x v="8"/>
    <n v="1"/>
    <x v="27"/>
    <x v="29"/>
    <x v="257"/>
    <m/>
    <m/>
    <m/>
    <m/>
    <n v="1100"/>
    <n v="10000"/>
    <n v="8900"/>
    <n v="-1"/>
    <n v="28"/>
    <x v="2"/>
    <x v="0"/>
  </r>
  <r>
    <n v="1774"/>
    <x v="62"/>
    <x v="1"/>
    <x v="8"/>
    <n v="1"/>
    <x v="1"/>
    <x v="6"/>
    <x v="113"/>
    <m/>
    <m/>
    <m/>
    <m/>
    <n v="2800"/>
    <n v="10000"/>
    <n v="7200"/>
    <n v="-1"/>
    <n v="29"/>
    <x v="2"/>
    <x v="0"/>
  </r>
  <r>
    <n v="1775"/>
    <x v="62"/>
    <x v="1"/>
    <x v="8"/>
    <n v="1"/>
    <x v="35"/>
    <x v="36"/>
    <x v="230"/>
    <m/>
    <m/>
    <m/>
    <m/>
    <n v="12300"/>
    <n v="20000"/>
    <n v="7700"/>
    <n v="-1"/>
    <n v="29"/>
    <x v="2"/>
    <x v="0"/>
  </r>
  <r>
    <n v="1776"/>
    <x v="62"/>
    <x v="1"/>
    <x v="8"/>
    <n v="1"/>
    <x v="33"/>
    <x v="1"/>
    <x v="708"/>
    <m/>
    <m/>
    <m/>
    <m/>
    <n v="0"/>
    <n v="50000"/>
    <n v="50000"/>
    <n v="-1"/>
    <n v="29"/>
    <x v="2"/>
    <x v="0"/>
  </r>
  <r>
    <n v="1777"/>
    <x v="62"/>
    <x v="1"/>
    <x v="8"/>
    <n v="1"/>
    <x v="33"/>
    <x v="1"/>
    <x v="709"/>
    <m/>
    <m/>
    <m/>
    <m/>
    <n v="0"/>
    <n v="25000"/>
    <n v="25000"/>
    <n v="-1"/>
    <n v="29"/>
    <x v="2"/>
    <x v="0"/>
  </r>
  <r>
    <n v="1778"/>
    <x v="62"/>
    <x v="1"/>
    <x v="8"/>
    <n v="1"/>
    <x v="0"/>
    <x v="4"/>
    <x v="361"/>
    <m/>
    <m/>
    <m/>
    <m/>
    <n v="4500"/>
    <n v="19000"/>
    <n v="14500"/>
    <n v="-1"/>
    <n v="29"/>
    <x v="2"/>
    <x v="0"/>
  </r>
  <r>
    <n v="1779"/>
    <x v="62"/>
    <x v="1"/>
    <x v="8"/>
    <n v="1"/>
    <x v="35"/>
    <x v="89"/>
    <x v="710"/>
    <m/>
    <m/>
    <m/>
    <m/>
    <n v="4000"/>
    <n v="8000"/>
    <n v="4000"/>
    <n v="-1"/>
    <n v="29"/>
    <x v="2"/>
    <x v="0"/>
  </r>
  <r>
    <n v="1780"/>
    <x v="62"/>
    <x v="1"/>
    <x v="8"/>
    <n v="1"/>
    <x v="30"/>
    <x v="55"/>
    <x v="711"/>
    <m/>
    <m/>
    <m/>
    <m/>
    <n v="2000"/>
    <n v="10000"/>
    <n v="8000"/>
    <n v="-1"/>
    <n v="29"/>
    <x v="2"/>
    <x v="0"/>
  </r>
  <r>
    <n v="1781"/>
    <x v="62"/>
    <x v="1"/>
    <x v="8"/>
    <n v="1"/>
    <x v="27"/>
    <x v="1"/>
    <x v="367"/>
    <m/>
    <m/>
    <m/>
    <m/>
    <n v="1100"/>
    <n v="10000"/>
    <n v="8900"/>
    <n v="-1"/>
    <n v="29"/>
    <x v="2"/>
    <x v="0"/>
  </r>
  <r>
    <n v="1782"/>
    <x v="62"/>
    <x v="1"/>
    <x v="8"/>
    <n v="1"/>
    <x v="30"/>
    <x v="28"/>
    <x v="150"/>
    <m/>
    <m/>
    <m/>
    <m/>
    <n v="1000"/>
    <n v="10000"/>
    <n v="9000"/>
    <n v="-1"/>
    <n v="29"/>
    <x v="2"/>
    <x v="0"/>
  </r>
  <r>
    <n v="1783"/>
    <x v="62"/>
    <x v="1"/>
    <x v="8"/>
    <n v="1"/>
    <x v="26"/>
    <x v="28"/>
    <x v="150"/>
    <m/>
    <m/>
    <m/>
    <m/>
    <n v="9000"/>
    <n v="20000"/>
    <n v="11000"/>
    <n v="-1"/>
    <n v="29"/>
    <x v="2"/>
    <x v="0"/>
  </r>
  <r>
    <n v="1784"/>
    <x v="62"/>
    <x v="1"/>
    <x v="8"/>
    <n v="1"/>
    <x v="29"/>
    <x v="32"/>
    <x v="201"/>
    <m/>
    <m/>
    <m/>
    <m/>
    <n v="2805"/>
    <n v="3000"/>
    <n v="195"/>
    <n v="-1"/>
    <n v="29"/>
    <x v="2"/>
    <x v="0"/>
  </r>
  <r>
    <n v="1785"/>
    <x v="62"/>
    <x v="1"/>
    <x v="8"/>
    <n v="1"/>
    <x v="26"/>
    <x v="2"/>
    <x v="318"/>
    <m/>
    <m/>
    <m/>
    <m/>
    <n v="7000"/>
    <n v="20000"/>
    <n v="13000"/>
    <n v="-1"/>
    <n v="29"/>
    <x v="2"/>
    <x v="0"/>
  </r>
  <r>
    <n v="1786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7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8"/>
    <x v="62"/>
    <x v="1"/>
    <x v="8"/>
    <n v="1"/>
    <x v="10"/>
    <x v="10"/>
    <x v="35"/>
    <s v="Magnetico y rejilla"/>
    <s v="Negro"/>
    <s v="Caja"/>
    <s v="2Piezas"/>
    <n v="14000"/>
    <n v="30000"/>
    <n v="16000"/>
    <n v="-1"/>
    <n v="29"/>
    <x v="2"/>
    <x v="0"/>
  </r>
  <r>
    <n v="1789"/>
    <x v="62"/>
    <x v="1"/>
    <x v="8"/>
    <n v="1"/>
    <x v="53"/>
    <x v="6"/>
    <x v="343"/>
    <m/>
    <m/>
    <m/>
    <m/>
    <n v="30000"/>
    <n v="43000"/>
    <n v="13000"/>
    <n v="-1"/>
    <n v="29"/>
    <x v="2"/>
    <x v="0"/>
  </r>
  <r>
    <n v="1790"/>
    <x v="62"/>
    <x v="1"/>
    <x v="8"/>
    <n v="1"/>
    <x v="68"/>
    <x v="6"/>
    <x v="684"/>
    <m/>
    <m/>
    <m/>
    <m/>
    <n v="7500"/>
    <n v="17000"/>
    <n v="9500"/>
    <n v="-1"/>
    <n v="29"/>
    <x v="2"/>
    <x v="0"/>
  </r>
  <r>
    <n v="1791"/>
    <x v="62"/>
    <x v="1"/>
    <x v="8"/>
    <n v="1"/>
    <x v="27"/>
    <x v="4"/>
    <x v="313"/>
    <m/>
    <m/>
    <m/>
    <m/>
    <n v="1100"/>
    <n v="10000"/>
    <n v="8900"/>
    <n v="-1"/>
    <n v="29"/>
    <x v="2"/>
    <x v="0"/>
  </r>
  <r>
    <n v="1792"/>
    <x v="62"/>
    <x v="1"/>
    <x v="8"/>
    <n v="1"/>
    <x v="27"/>
    <x v="1"/>
    <x v="431"/>
    <m/>
    <m/>
    <m/>
    <m/>
    <n v="1100"/>
    <n v="10000"/>
    <n v="8900"/>
    <n v="-1"/>
    <n v="29"/>
    <x v="2"/>
    <x v="0"/>
  </r>
  <r>
    <n v="1793"/>
    <x v="62"/>
    <x v="1"/>
    <x v="8"/>
    <n v="1"/>
    <x v="29"/>
    <x v="34"/>
    <x v="214"/>
    <m/>
    <m/>
    <m/>
    <m/>
    <n v="2805"/>
    <n v="3000"/>
    <n v="195"/>
    <n v="-1"/>
    <n v="29"/>
    <x v="2"/>
    <x v="0"/>
  </r>
  <r>
    <n v="1794"/>
    <x v="63"/>
    <x v="1"/>
    <x v="8"/>
    <n v="1"/>
    <x v="33"/>
    <x v="105"/>
    <x v="712"/>
    <m/>
    <m/>
    <m/>
    <m/>
    <n v="0"/>
    <n v="15000"/>
    <n v="15000"/>
    <n v="-1"/>
    <n v="30"/>
    <x v="2"/>
    <x v="0"/>
  </r>
  <r>
    <n v="1795"/>
    <x v="63"/>
    <x v="1"/>
    <x v="8"/>
    <n v="1"/>
    <x v="29"/>
    <x v="34"/>
    <x v="214"/>
    <m/>
    <m/>
    <m/>
    <m/>
    <n v="2805"/>
    <n v="3000"/>
    <n v="195"/>
    <n v="-1"/>
    <n v="30"/>
    <x v="2"/>
    <x v="0"/>
  </r>
  <r>
    <n v="1796"/>
    <x v="63"/>
    <x v="1"/>
    <x v="8"/>
    <n v="1"/>
    <x v="29"/>
    <x v="32"/>
    <x v="201"/>
    <m/>
    <m/>
    <m/>
    <m/>
    <n v="5610"/>
    <n v="6000"/>
    <n v="390"/>
    <n v="-1"/>
    <n v="30"/>
    <x v="2"/>
    <x v="0"/>
  </r>
  <r>
    <n v="1797"/>
    <x v="63"/>
    <x v="0"/>
    <x v="93"/>
    <n v="1"/>
    <x v="10"/>
    <x v="106"/>
    <x v="713"/>
    <m/>
    <m/>
    <m/>
    <m/>
    <n v="9000"/>
    <n v="20000"/>
    <n v="-9000"/>
    <n v="1"/>
    <n v="30"/>
    <x v="2"/>
    <x v="0"/>
  </r>
  <r>
    <n v="1798"/>
    <x v="63"/>
    <x v="0"/>
    <x v="93"/>
    <n v="1"/>
    <x v="71"/>
    <x v="83"/>
    <x v="544"/>
    <m/>
    <m/>
    <m/>
    <m/>
    <n v="34000"/>
    <n v="55000"/>
    <n v="-34000"/>
    <n v="1"/>
    <n v="30"/>
    <x v="2"/>
    <x v="0"/>
  </r>
  <r>
    <n v="1799"/>
    <x v="63"/>
    <x v="0"/>
    <x v="93"/>
    <n v="1"/>
    <x v="10"/>
    <x v="6"/>
    <x v="714"/>
    <m/>
    <m/>
    <m/>
    <m/>
    <n v="12000"/>
    <n v="24000"/>
    <n v="-12000"/>
    <n v="1"/>
    <n v="30"/>
    <x v="2"/>
    <x v="0"/>
  </r>
  <r>
    <n v="1800"/>
    <x v="63"/>
    <x v="0"/>
    <x v="93"/>
    <n v="2"/>
    <x v="10"/>
    <x v="6"/>
    <x v="715"/>
    <m/>
    <m/>
    <m/>
    <m/>
    <n v="2500"/>
    <n v="6000"/>
    <n v="-5000"/>
    <n v="2"/>
    <n v="30"/>
    <x v="2"/>
    <x v="0"/>
  </r>
  <r>
    <n v="1801"/>
    <x v="63"/>
    <x v="0"/>
    <x v="93"/>
    <n v="1"/>
    <x v="10"/>
    <x v="10"/>
    <x v="716"/>
    <s v="Magnetico y rejilla"/>
    <s v="Negro"/>
    <s v="Caja"/>
    <s v="2Piezas"/>
    <n v="12000"/>
    <n v="24000"/>
    <n v="-12000"/>
    <n v="1"/>
    <n v="30"/>
    <x v="2"/>
    <x v="0"/>
  </r>
  <r>
    <n v="1802"/>
    <x v="63"/>
    <x v="0"/>
    <x v="93"/>
    <n v="1"/>
    <x v="10"/>
    <x v="27"/>
    <x v="717"/>
    <m/>
    <m/>
    <m/>
    <m/>
    <n v="9000"/>
    <n v="19000"/>
    <n v="-9000"/>
    <n v="1"/>
    <n v="30"/>
    <x v="2"/>
    <x v="0"/>
  </r>
  <r>
    <n v="1803"/>
    <x v="63"/>
    <x v="0"/>
    <x v="93"/>
    <n v="2"/>
    <x v="0"/>
    <x v="6"/>
    <x v="328"/>
    <m/>
    <m/>
    <m/>
    <m/>
    <n v="4000"/>
    <n v="10000"/>
    <n v="-8000"/>
    <n v="2"/>
    <n v="30"/>
    <x v="2"/>
    <x v="0"/>
  </r>
  <r>
    <n v="1804"/>
    <x v="63"/>
    <x v="0"/>
    <x v="93"/>
    <n v="3"/>
    <x v="0"/>
    <x v="6"/>
    <x v="328"/>
    <m/>
    <m/>
    <m/>
    <m/>
    <n v="4500"/>
    <n v="10000"/>
    <n v="-13500"/>
    <n v="3"/>
    <n v="30"/>
    <x v="2"/>
    <x v="0"/>
  </r>
  <r>
    <n v="1805"/>
    <x v="63"/>
    <x v="0"/>
    <x v="93"/>
    <n v="1"/>
    <x v="0"/>
    <x v="6"/>
    <x v="718"/>
    <m/>
    <m/>
    <m/>
    <m/>
    <n v="5000"/>
    <n v="14000"/>
    <n v="-5000"/>
    <n v="1"/>
    <n v="30"/>
    <x v="2"/>
    <x v="0"/>
  </r>
  <r>
    <n v="1806"/>
    <x v="63"/>
    <x v="0"/>
    <x v="93"/>
    <n v="1"/>
    <x v="13"/>
    <x v="6"/>
    <x v="719"/>
    <m/>
    <m/>
    <m/>
    <m/>
    <n v="7000"/>
    <n v="19000"/>
    <n v="-7000"/>
    <n v="1"/>
    <n v="30"/>
    <x v="2"/>
    <x v="0"/>
  </r>
  <r>
    <n v="1807"/>
    <x v="63"/>
    <x v="0"/>
    <x v="93"/>
    <n v="2"/>
    <x v="10"/>
    <x v="6"/>
    <x v="720"/>
    <m/>
    <m/>
    <m/>
    <m/>
    <n v="5000"/>
    <n v="10000"/>
    <n v="-10000"/>
    <n v="2"/>
    <n v="30"/>
    <x v="2"/>
    <x v="0"/>
  </r>
  <r>
    <n v="1808"/>
    <x v="63"/>
    <x v="0"/>
    <x v="93"/>
    <n v="1"/>
    <x v="11"/>
    <x v="81"/>
    <x v="721"/>
    <m/>
    <m/>
    <m/>
    <m/>
    <n v="95000"/>
    <n v="134000"/>
    <n v="-95000"/>
    <n v="1"/>
    <n v="30"/>
    <x v="2"/>
    <x v="0"/>
  </r>
  <r>
    <n v="1809"/>
    <x v="63"/>
    <x v="1"/>
    <x v="8"/>
    <n v="1"/>
    <x v="29"/>
    <x v="32"/>
    <x v="201"/>
    <m/>
    <m/>
    <m/>
    <m/>
    <n v="2805"/>
    <n v="3000"/>
    <n v="195"/>
    <n v="-1"/>
    <n v="30"/>
    <x v="2"/>
    <x v="0"/>
  </r>
  <r>
    <n v="1810"/>
    <x v="63"/>
    <x v="1"/>
    <x v="8"/>
    <n v="1"/>
    <x v="29"/>
    <x v="34"/>
    <x v="371"/>
    <m/>
    <m/>
    <m/>
    <m/>
    <n v="935"/>
    <n v="1000"/>
    <n v="65"/>
    <n v="-1"/>
    <n v="30"/>
    <x v="2"/>
    <x v="0"/>
  </r>
  <r>
    <n v="1811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2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3"/>
    <x v="64"/>
    <x v="1"/>
    <x v="8"/>
    <n v="1"/>
    <x v="26"/>
    <x v="28"/>
    <x v="644"/>
    <m/>
    <m/>
    <m/>
    <m/>
    <n v="8500"/>
    <n v="20000"/>
    <n v="11500"/>
    <n v="-1"/>
    <n v="31"/>
    <x v="2"/>
    <x v="0"/>
  </r>
  <r>
    <n v="1814"/>
    <x v="64"/>
    <x v="1"/>
    <x v="8"/>
    <n v="1"/>
    <x v="30"/>
    <x v="1"/>
    <x v="367"/>
    <m/>
    <m/>
    <m/>
    <m/>
    <n v="1000"/>
    <n v="10000"/>
    <n v="9000"/>
    <n v="-1"/>
    <n v="31"/>
    <x v="2"/>
    <x v="0"/>
  </r>
  <r>
    <n v="1815"/>
    <x v="64"/>
    <x v="1"/>
    <x v="8"/>
    <n v="1"/>
    <x v="68"/>
    <x v="6"/>
    <x v="684"/>
    <m/>
    <m/>
    <m/>
    <m/>
    <n v="7500"/>
    <n v="19000"/>
    <n v="11500"/>
    <n v="-1"/>
    <n v="31"/>
    <x v="2"/>
    <x v="0"/>
  </r>
  <r>
    <n v="1816"/>
    <x v="64"/>
    <x v="1"/>
    <x v="8"/>
    <n v="1"/>
    <x v="27"/>
    <x v="28"/>
    <x v="218"/>
    <m/>
    <m/>
    <m/>
    <m/>
    <n v="2000"/>
    <n v="10000"/>
    <n v="8000"/>
    <n v="-1"/>
    <n v="31"/>
    <x v="2"/>
    <x v="0"/>
  </r>
  <r>
    <n v="1817"/>
    <x v="64"/>
    <x v="1"/>
    <x v="8"/>
    <n v="1"/>
    <x v="71"/>
    <x v="83"/>
    <x v="544"/>
    <m/>
    <m/>
    <m/>
    <m/>
    <n v="34000"/>
    <n v="55000"/>
    <n v="21000"/>
    <n v="-1"/>
    <n v="31"/>
    <x v="2"/>
    <x v="0"/>
  </r>
  <r>
    <n v="1818"/>
    <x v="64"/>
    <x v="1"/>
    <x v="8"/>
    <n v="1"/>
    <x v="1"/>
    <x v="27"/>
    <x v="129"/>
    <m/>
    <m/>
    <m/>
    <m/>
    <n v="7000"/>
    <n v="19000"/>
    <n v="12000"/>
    <n v="-1"/>
    <n v="31"/>
    <x v="2"/>
    <x v="0"/>
  </r>
  <r>
    <n v="1819"/>
    <x v="64"/>
    <x v="0"/>
    <x v="64"/>
    <n v="1"/>
    <x v="93"/>
    <x v="2"/>
    <x v="722"/>
    <m/>
    <m/>
    <m/>
    <m/>
    <n v="15000"/>
    <n v="0"/>
    <n v="-15000"/>
    <n v="1"/>
    <n v="31"/>
    <x v="2"/>
    <x v="0"/>
  </r>
  <r>
    <n v="1820"/>
    <x v="64"/>
    <x v="1"/>
    <x v="8"/>
    <n v="1"/>
    <x v="29"/>
    <x v="32"/>
    <x v="201"/>
    <m/>
    <m/>
    <m/>
    <m/>
    <n v="1870"/>
    <n v="2000"/>
    <n v="130"/>
    <n v="-1"/>
    <n v="31"/>
    <x v="2"/>
    <x v="0"/>
  </r>
  <r>
    <n v="1821"/>
    <x v="64"/>
    <x v="1"/>
    <x v="8"/>
    <n v="1"/>
    <x v="29"/>
    <x v="32"/>
    <x v="201"/>
    <m/>
    <m/>
    <m/>
    <m/>
    <n v="2805"/>
    <n v="3000"/>
    <n v="195"/>
    <n v="-1"/>
    <n v="31"/>
    <x v="2"/>
    <x v="0"/>
  </r>
  <r>
    <n v="1822"/>
    <x v="64"/>
    <x v="1"/>
    <x v="8"/>
    <n v="1"/>
    <x v="1"/>
    <x v="1"/>
    <x v="723"/>
    <m/>
    <m/>
    <m/>
    <m/>
    <n v="3000"/>
    <n v="12000"/>
    <n v="9000"/>
    <n v="-1"/>
    <n v="31"/>
    <x v="2"/>
    <x v="0"/>
  </r>
  <r>
    <n v="1823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24"/>
    <x v="64"/>
    <x v="1"/>
    <x v="8"/>
    <n v="1"/>
    <x v="37"/>
    <x v="34"/>
    <x v="301"/>
    <m/>
    <m/>
    <s v=" "/>
    <m/>
    <n v="1000"/>
    <n v="3000"/>
    <n v="2000"/>
    <n v="-1"/>
    <n v="31"/>
    <x v="2"/>
    <x v="0"/>
  </r>
  <r>
    <n v="1825"/>
    <x v="64"/>
    <x v="1"/>
    <x v="8"/>
    <n v="1"/>
    <x v="33"/>
    <x v="29"/>
    <x v="424"/>
    <m/>
    <m/>
    <m/>
    <m/>
    <n v="0"/>
    <n v="2000"/>
    <n v="2000"/>
    <n v="-1"/>
    <n v="31"/>
    <x v="2"/>
    <x v="0"/>
  </r>
  <r>
    <n v="1826"/>
    <x v="64"/>
    <x v="1"/>
    <x v="8"/>
    <n v="1"/>
    <x v="30"/>
    <x v="4"/>
    <x v="314"/>
    <m/>
    <m/>
    <m/>
    <m/>
    <n v="1000"/>
    <n v="10000"/>
    <n v="9000"/>
    <n v="-1"/>
    <n v="31"/>
    <x v="2"/>
    <x v="0"/>
  </r>
  <r>
    <n v="1827"/>
    <x v="64"/>
    <x v="1"/>
    <x v="8"/>
    <n v="1"/>
    <x v="55"/>
    <x v="4"/>
    <x v="314"/>
    <m/>
    <m/>
    <m/>
    <m/>
    <n v="8000"/>
    <n v="20000"/>
    <n v="12000"/>
    <n v="-1"/>
    <n v="31"/>
    <x v="2"/>
    <x v="0"/>
  </r>
  <r>
    <n v="1828"/>
    <x v="64"/>
    <x v="1"/>
    <x v="8"/>
    <n v="1"/>
    <x v="33"/>
    <x v="1"/>
    <x v="724"/>
    <m/>
    <m/>
    <m/>
    <m/>
    <n v="0"/>
    <n v="25000"/>
    <n v="25000"/>
    <n v="-1"/>
    <n v="31"/>
    <x v="2"/>
    <x v="0"/>
  </r>
  <r>
    <n v="1829"/>
    <x v="64"/>
    <x v="1"/>
    <x v="8"/>
    <n v="1"/>
    <x v="11"/>
    <x v="103"/>
    <x v="691"/>
    <m/>
    <m/>
    <m/>
    <m/>
    <n v="95000"/>
    <n v="130000"/>
    <n v="35000"/>
    <n v="-1"/>
    <n v="31"/>
    <x v="2"/>
    <x v="0"/>
  </r>
  <r>
    <n v="1830"/>
    <x v="64"/>
    <x v="1"/>
    <x v="8"/>
    <n v="1"/>
    <x v="29"/>
    <x v="32"/>
    <x v="201"/>
    <m/>
    <m/>
    <m/>
    <m/>
    <n v="935"/>
    <n v="1000"/>
    <n v="65"/>
    <n v="-1"/>
    <n v="31"/>
    <x v="2"/>
    <x v="0"/>
  </r>
  <r>
    <n v="1831"/>
    <x v="64"/>
    <x v="1"/>
    <x v="8"/>
    <n v="1"/>
    <x v="4"/>
    <x v="4"/>
    <x v="215"/>
    <m/>
    <m/>
    <m/>
    <m/>
    <n v="18000"/>
    <n v="35000"/>
    <n v="17000"/>
    <n v="-1"/>
    <n v="31"/>
    <x v="2"/>
    <x v="0"/>
  </r>
  <r>
    <n v="1832"/>
    <x v="64"/>
    <x v="1"/>
    <x v="8"/>
    <n v="1"/>
    <x v="0"/>
    <x v="6"/>
    <x v="355"/>
    <m/>
    <m/>
    <m/>
    <m/>
    <n v="1500"/>
    <n v="8000"/>
    <n v="6500"/>
    <n v="-1"/>
    <n v="31"/>
    <x v="2"/>
    <x v="0"/>
  </r>
  <r>
    <n v="1833"/>
    <x v="64"/>
    <x v="1"/>
    <x v="8"/>
    <n v="1"/>
    <x v="76"/>
    <x v="77"/>
    <x v="725"/>
    <m/>
    <m/>
    <m/>
    <m/>
    <n v="14000"/>
    <n v="18000"/>
    <n v="4000"/>
    <n v="-1"/>
    <n v="31"/>
    <x v="2"/>
    <x v="0"/>
  </r>
  <r>
    <n v="1834"/>
    <x v="64"/>
    <x v="1"/>
    <x v="8"/>
    <n v="1"/>
    <x v="33"/>
    <x v="28"/>
    <x v="726"/>
    <m/>
    <m/>
    <m/>
    <m/>
    <n v="0"/>
    <n v="30000"/>
    <n v="30000"/>
    <n v="-1"/>
    <n v="31"/>
    <x v="2"/>
    <x v="0"/>
  </r>
  <r>
    <n v="1835"/>
    <x v="64"/>
    <x v="1"/>
    <x v="8"/>
    <n v="1"/>
    <x v="13"/>
    <x v="6"/>
    <x v="57"/>
    <m/>
    <m/>
    <m/>
    <m/>
    <n v="1500"/>
    <n v="5000"/>
    <n v="3500"/>
    <n v="-1"/>
    <n v="31"/>
    <x v="2"/>
    <x v="0"/>
  </r>
  <r>
    <n v="1836"/>
    <x v="64"/>
    <x v="1"/>
    <x v="13"/>
    <n v="1"/>
    <x v="53"/>
    <x v="6"/>
    <x v="343"/>
    <m/>
    <m/>
    <m/>
    <m/>
    <n v="30000"/>
    <n v="40000"/>
    <n v="10000"/>
    <n v="-1"/>
    <n v="31"/>
    <x v="2"/>
    <x v="0"/>
  </r>
  <r>
    <n v="1837"/>
    <x v="64"/>
    <x v="1"/>
    <x v="8"/>
    <n v="1"/>
    <x v="30"/>
    <x v="28"/>
    <x v="316"/>
    <m/>
    <m/>
    <m/>
    <m/>
    <n v="1000"/>
    <n v="10000"/>
    <n v="9000"/>
    <n v="-1"/>
    <n v="31"/>
    <x v="2"/>
    <x v="0"/>
  </r>
  <r>
    <n v="1838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39"/>
    <x v="65"/>
    <x v="1"/>
    <x v="8"/>
    <n v="1"/>
    <x v="33"/>
    <x v="1"/>
    <x v="727"/>
    <m/>
    <m/>
    <m/>
    <m/>
    <n v="0"/>
    <n v="60000"/>
    <n v="60000"/>
    <n v="-1"/>
    <n v="1"/>
    <x v="3"/>
    <x v="0"/>
  </r>
  <r>
    <n v="1840"/>
    <x v="65"/>
    <x v="1"/>
    <x v="8"/>
    <n v="1"/>
    <x v="53"/>
    <x v="6"/>
    <x v="343"/>
    <m/>
    <m/>
    <m/>
    <m/>
    <n v="30000"/>
    <n v="45000"/>
    <n v="15000"/>
    <n v="-1"/>
    <n v="1"/>
    <x v="3"/>
    <x v="0"/>
  </r>
  <r>
    <n v="1841"/>
    <x v="65"/>
    <x v="1"/>
    <x v="8"/>
    <n v="1"/>
    <x v="29"/>
    <x v="32"/>
    <x v="201"/>
    <m/>
    <m/>
    <m/>
    <m/>
    <n v="2805"/>
    <n v="3000"/>
    <n v="195"/>
    <n v="-1"/>
    <n v="1"/>
    <x v="3"/>
    <x v="0"/>
  </r>
  <r>
    <n v="1842"/>
    <x v="65"/>
    <x v="1"/>
    <x v="8"/>
    <n v="1"/>
    <x v="29"/>
    <x v="32"/>
    <x v="201"/>
    <m/>
    <m/>
    <m/>
    <m/>
    <n v="9350"/>
    <n v="10000"/>
    <n v="650"/>
    <n v="-1"/>
    <n v="1"/>
    <x v="3"/>
    <x v="0"/>
  </r>
  <r>
    <n v="1843"/>
    <x v="65"/>
    <x v="1"/>
    <x v="8"/>
    <n v="1"/>
    <x v="2"/>
    <x v="6"/>
    <x v="80"/>
    <m/>
    <m/>
    <m/>
    <m/>
    <n v="2000"/>
    <n v="5000"/>
    <n v="3000"/>
    <n v="-1"/>
    <n v="1"/>
    <x v="3"/>
    <x v="0"/>
  </r>
  <r>
    <n v="1844"/>
    <x v="65"/>
    <x v="1"/>
    <x v="8"/>
    <n v="1"/>
    <x v="37"/>
    <x v="50"/>
    <x v="392"/>
    <m/>
    <m/>
    <m/>
    <m/>
    <n v="1000"/>
    <n v="3000"/>
    <n v="2000"/>
    <n v="-1"/>
    <n v="1"/>
    <x v="3"/>
    <x v="0"/>
  </r>
  <r>
    <n v="1845"/>
    <x v="65"/>
    <x v="1"/>
    <x v="8"/>
    <n v="1"/>
    <x v="33"/>
    <x v="2"/>
    <x v="728"/>
    <m/>
    <m/>
    <m/>
    <m/>
    <n v="0"/>
    <n v="65000"/>
    <n v="65000"/>
    <n v="-1"/>
    <n v="1"/>
    <x v="3"/>
    <x v="0"/>
  </r>
  <r>
    <n v="1846"/>
    <x v="65"/>
    <x v="1"/>
    <x v="8"/>
    <n v="1"/>
    <x v="2"/>
    <x v="1"/>
    <x v="624"/>
    <s v="TC"/>
    <s v="Blanco"/>
    <s v="Caja"/>
    <s v="Carga Rapida"/>
    <n v="9500"/>
    <n v="25000"/>
    <n v="15500"/>
    <n v="-1"/>
    <n v="1"/>
    <x v="3"/>
    <x v="0"/>
  </r>
  <r>
    <n v="1847"/>
    <x v="65"/>
    <x v="1"/>
    <x v="8"/>
    <n v="1"/>
    <x v="29"/>
    <x v="37"/>
    <x v="233"/>
    <m/>
    <m/>
    <m/>
    <m/>
    <n v="2805"/>
    <n v="3000"/>
    <n v="195"/>
    <n v="-1"/>
    <n v="1"/>
    <x v="3"/>
    <x v="0"/>
  </r>
  <r>
    <n v="1848"/>
    <x v="65"/>
    <x v="1"/>
    <x v="8"/>
    <n v="1"/>
    <x v="4"/>
    <x v="4"/>
    <x v="215"/>
    <m/>
    <m/>
    <m/>
    <m/>
    <n v="18000"/>
    <n v="35000"/>
    <n v="17000"/>
    <n v="-1"/>
    <n v="1"/>
    <x v="3"/>
    <x v="0"/>
  </r>
  <r>
    <n v="1849"/>
    <x v="65"/>
    <x v="1"/>
    <x v="8"/>
    <n v="1"/>
    <x v="26"/>
    <x v="1"/>
    <x v="141"/>
    <m/>
    <m/>
    <m/>
    <m/>
    <n v="9000"/>
    <n v="20000"/>
    <n v="11000"/>
    <n v="-1"/>
    <n v="1"/>
    <x v="3"/>
    <x v="0"/>
  </r>
  <r>
    <n v="1850"/>
    <x v="63"/>
    <x v="0"/>
    <x v="51"/>
    <n v="1"/>
    <x v="26"/>
    <x v="29"/>
    <x v="257"/>
    <m/>
    <m/>
    <m/>
    <m/>
    <n v="8500"/>
    <n v="20000"/>
    <n v="-8500"/>
    <n v="1"/>
    <n v="30"/>
    <x v="2"/>
    <x v="0"/>
  </r>
  <r>
    <n v="1851"/>
    <x v="63"/>
    <x v="0"/>
    <x v="51"/>
    <n v="1"/>
    <x v="26"/>
    <x v="29"/>
    <x v="729"/>
    <m/>
    <m/>
    <m/>
    <m/>
    <n v="9000"/>
    <n v="20000"/>
    <n v="-9000"/>
    <n v="1"/>
    <n v="30"/>
    <x v="2"/>
    <x v="0"/>
  </r>
  <r>
    <n v="1852"/>
    <x v="63"/>
    <x v="0"/>
    <x v="51"/>
    <n v="2"/>
    <x v="26"/>
    <x v="41"/>
    <x v="730"/>
    <m/>
    <m/>
    <m/>
    <m/>
    <n v="10500"/>
    <n v="20000"/>
    <n v="-21000"/>
    <n v="2"/>
    <n v="30"/>
    <x v="2"/>
    <x v="0"/>
  </r>
  <r>
    <n v="1853"/>
    <x v="63"/>
    <x v="0"/>
    <x v="51"/>
    <n v="2"/>
    <x v="26"/>
    <x v="29"/>
    <x v="731"/>
    <m/>
    <m/>
    <m/>
    <m/>
    <n v="10000"/>
    <n v="20000"/>
    <n v="-20000"/>
    <n v="2"/>
    <n v="30"/>
    <x v="2"/>
    <x v="0"/>
  </r>
  <r>
    <n v="1854"/>
    <x v="63"/>
    <x v="0"/>
    <x v="51"/>
    <n v="2"/>
    <x v="26"/>
    <x v="29"/>
    <x v="732"/>
    <m/>
    <m/>
    <m/>
    <m/>
    <n v="10000"/>
    <n v="20000"/>
    <n v="-20000"/>
    <n v="2"/>
    <n v="30"/>
    <x v="2"/>
    <x v="0"/>
  </r>
  <r>
    <n v="1855"/>
    <x v="63"/>
    <x v="0"/>
    <x v="51"/>
    <n v="12"/>
    <x v="55"/>
    <x v="48"/>
    <x v="733"/>
    <m/>
    <m/>
    <m/>
    <m/>
    <n v="8000"/>
    <n v="20000"/>
    <n v="-96000"/>
    <n v="12"/>
    <n v="30"/>
    <x v="2"/>
    <x v="0"/>
  </r>
  <r>
    <n v="1856"/>
    <x v="63"/>
    <x v="0"/>
    <x v="72"/>
    <n v="5"/>
    <x v="69"/>
    <x v="12"/>
    <x v="734"/>
    <m/>
    <m/>
    <m/>
    <m/>
    <n v="900"/>
    <n v="2500"/>
    <n v="-4500"/>
    <n v="5"/>
    <n v="30"/>
    <x v="2"/>
    <x v="0"/>
  </r>
  <r>
    <n v="1857"/>
    <x v="63"/>
    <x v="0"/>
    <x v="72"/>
    <n v="2"/>
    <x v="94"/>
    <x v="6"/>
    <x v="735"/>
    <m/>
    <m/>
    <m/>
    <m/>
    <n v="8000"/>
    <n v="19000"/>
    <n v="-16000"/>
    <n v="2"/>
    <n v="30"/>
    <x v="2"/>
    <x v="0"/>
  </r>
  <r>
    <n v="1858"/>
    <x v="63"/>
    <x v="0"/>
    <x v="72"/>
    <n v="1"/>
    <x v="94"/>
    <x v="6"/>
    <x v="736"/>
    <m/>
    <m/>
    <m/>
    <m/>
    <n v="13000"/>
    <n v="24000"/>
    <n v="-13000"/>
    <n v="1"/>
    <n v="30"/>
    <x v="2"/>
    <x v="0"/>
  </r>
  <r>
    <n v="1859"/>
    <x v="63"/>
    <x v="0"/>
    <x v="72"/>
    <n v="1"/>
    <x v="94"/>
    <x v="6"/>
    <x v="737"/>
    <m/>
    <m/>
    <m/>
    <m/>
    <n v="16000"/>
    <n v="29000"/>
    <n v="-16000"/>
    <n v="1"/>
    <n v="30"/>
    <x v="2"/>
    <x v="0"/>
  </r>
  <r>
    <n v="1860"/>
    <x v="63"/>
    <x v="0"/>
    <x v="6"/>
    <n v="1"/>
    <x v="13"/>
    <x v="6"/>
    <x v="738"/>
    <m/>
    <m/>
    <m/>
    <m/>
    <n v="16000"/>
    <n v="29000"/>
    <n v="-16000"/>
    <n v="1"/>
    <n v="30"/>
    <x v="2"/>
    <x v="0"/>
  </r>
  <r>
    <n v="1861"/>
    <x v="63"/>
    <x v="0"/>
    <x v="6"/>
    <n v="1"/>
    <x v="13"/>
    <x v="6"/>
    <x v="99"/>
    <m/>
    <m/>
    <m/>
    <m/>
    <n v="14000"/>
    <n v="29000"/>
    <n v="-14000"/>
    <n v="1"/>
    <n v="30"/>
    <x v="2"/>
    <x v="0"/>
  </r>
  <r>
    <n v="1862"/>
    <x v="63"/>
    <x v="0"/>
    <x v="6"/>
    <n v="3"/>
    <x v="2"/>
    <x v="6"/>
    <x v="132"/>
    <s v="Plug"/>
    <m/>
    <m/>
    <m/>
    <n v="5000"/>
    <n v="15000"/>
    <n v="-15000"/>
    <n v="3"/>
    <n v="30"/>
    <x v="2"/>
    <x v="0"/>
  </r>
  <r>
    <n v="1863"/>
    <x v="65"/>
    <x v="1"/>
    <x v="8"/>
    <n v="1"/>
    <x v="51"/>
    <x v="2"/>
    <x v="171"/>
    <m/>
    <m/>
    <m/>
    <s v="Equipo de Segunda"/>
    <n v="0"/>
    <n v="20000"/>
    <n v="20000"/>
    <n v="-1"/>
    <n v="1"/>
    <x v="3"/>
    <x v="0"/>
  </r>
  <r>
    <n v="1864"/>
    <x v="63"/>
    <x v="0"/>
    <x v="4"/>
    <n v="1"/>
    <x v="21"/>
    <x v="23"/>
    <x v="98"/>
    <m/>
    <m/>
    <m/>
    <m/>
    <n v="42000"/>
    <n v="75000"/>
    <n v="-42000"/>
    <n v="1"/>
    <n v="30"/>
    <x v="2"/>
    <x v="0"/>
  </r>
  <r>
    <n v="1865"/>
    <x v="63"/>
    <x v="0"/>
    <x v="4"/>
    <n v="1"/>
    <x v="0"/>
    <x v="6"/>
    <x v="739"/>
    <m/>
    <m/>
    <m/>
    <m/>
    <n v="5000"/>
    <n v="15000"/>
    <n v="-5000"/>
    <n v="1"/>
    <n v="30"/>
    <x v="2"/>
    <x v="0"/>
  </r>
  <r>
    <n v="1866"/>
    <x v="63"/>
    <x v="0"/>
    <x v="4"/>
    <n v="1"/>
    <x v="4"/>
    <x v="4"/>
    <x v="215"/>
    <m/>
    <s v="Azul Oscuro"/>
    <m/>
    <m/>
    <n v="18000"/>
    <n v="35000"/>
    <n v="-18000"/>
    <n v="1"/>
    <n v="30"/>
    <x v="2"/>
    <x v="0"/>
  </r>
  <r>
    <n v="1867"/>
    <x v="63"/>
    <x v="0"/>
    <x v="4"/>
    <n v="1"/>
    <x v="4"/>
    <x v="4"/>
    <x v="215"/>
    <m/>
    <s v="Gris"/>
    <m/>
    <m/>
    <n v="18000"/>
    <n v="35000"/>
    <n v="-18000"/>
    <n v="1"/>
    <n v="30"/>
    <x v="2"/>
    <x v="0"/>
  </r>
  <r>
    <n v="1868"/>
    <x v="63"/>
    <x v="0"/>
    <x v="59"/>
    <n v="1"/>
    <x v="6"/>
    <x v="65"/>
    <x v="740"/>
    <m/>
    <m/>
    <m/>
    <m/>
    <n v="30000"/>
    <n v="75000"/>
    <n v="-30000"/>
    <n v="1"/>
    <n v="30"/>
    <x v="2"/>
    <x v="0"/>
  </r>
  <r>
    <n v="1869"/>
    <x v="65"/>
    <x v="0"/>
    <x v="4"/>
    <n v="1"/>
    <x v="71"/>
    <x v="83"/>
    <x v="544"/>
    <m/>
    <m/>
    <m/>
    <m/>
    <n v="29000"/>
    <n v="55000"/>
    <n v="-29000"/>
    <n v="1"/>
    <n v="1"/>
    <x v="3"/>
    <x v="0"/>
  </r>
  <r>
    <n v="1870"/>
    <x v="65"/>
    <x v="0"/>
    <x v="4"/>
    <n v="1"/>
    <x v="11"/>
    <x v="103"/>
    <x v="691"/>
    <m/>
    <m/>
    <m/>
    <m/>
    <n v="95000"/>
    <n v="139000"/>
    <n v="-95000"/>
    <n v="1"/>
    <n v="1"/>
    <x v="3"/>
    <x v="0"/>
  </r>
  <r>
    <n v="1871"/>
    <x v="65"/>
    <x v="0"/>
    <x v="5"/>
    <n v="5"/>
    <x v="30"/>
    <x v="2"/>
    <x v="741"/>
    <m/>
    <m/>
    <m/>
    <m/>
    <n v="1000"/>
    <n v="10000"/>
    <n v="-5000"/>
    <n v="5"/>
    <n v="1"/>
    <x v="3"/>
    <x v="0"/>
  </r>
  <r>
    <n v="1872"/>
    <x v="65"/>
    <x v="0"/>
    <x v="5"/>
    <n v="3"/>
    <x v="27"/>
    <x v="28"/>
    <x v="218"/>
    <m/>
    <m/>
    <m/>
    <m/>
    <n v="2000"/>
    <n v="10000"/>
    <n v="-6000"/>
    <n v="3"/>
    <n v="1"/>
    <x v="3"/>
    <x v="0"/>
  </r>
  <r>
    <n v="1873"/>
    <x v="65"/>
    <x v="0"/>
    <x v="5"/>
    <n v="10"/>
    <x v="27"/>
    <x v="48"/>
    <x v="741"/>
    <m/>
    <m/>
    <m/>
    <m/>
    <n v="1200"/>
    <n v="10000"/>
    <n v="-12000"/>
    <n v="10"/>
    <n v="1"/>
    <x v="3"/>
    <x v="0"/>
  </r>
  <r>
    <n v="1874"/>
    <x v="65"/>
    <x v="0"/>
    <x v="5"/>
    <n v="3"/>
    <x v="0"/>
    <x v="27"/>
    <x v="328"/>
    <m/>
    <m/>
    <m/>
    <m/>
    <n v="5000"/>
    <n v="12000"/>
    <n v="-15000"/>
    <n v="3"/>
    <n v="1"/>
    <x v="3"/>
    <x v="0"/>
  </r>
  <r>
    <n v="1875"/>
    <x v="65"/>
    <x v="0"/>
    <x v="5"/>
    <n v="2"/>
    <x v="26"/>
    <x v="29"/>
    <x v="742"/>
    <m/>
    <m/>
    <m/>
    <m/>
    <n v="12000"/>
    <n v="22000"/>
    <n v="-24000"/>
    <n v="2"/>
    <n v="1"/>
    <x v="3"/>
    <x v="0"/>
  </r>
  <r>
    <n v="1876"/>
    <x v="65"/>
    <x v="0"/>
    <x v="5"/>
    <n v="1"/>
    <x v="2"/>
    <x v="29"/>
    <x v="743"/>
    <m/>
    <m/>
    <m/>
    <m/>
    <n v="10000"/>
    <n v="22000"/>
    <n v="-10000"/>
    <n v="1"/>
    <n v="1"/>
    <x v="3"/>
    <x v="0"/>
  </r>
  <r>
    <n v="1877"/>
    <x v="65"/>
    <x v="0"/>
    <x v="64"/>
    <n v="1"/>
    <x v="95"/>
    <x v="29"/>
    <x v="744"/>
    <s v="TC"/>
    <m/>
    <m/>
    <m/>
    <n v="18000"/>
    <n v="40000"/>
    <n v="-18000"/>
    <n v="1"/>
    <n v="1"/>
    <x v="3"/>
    <x v="0"/>
  </r>
  <r>
    <n v="1878"/>
    <x v="65"/>
    <x v="0"/>
    <x v="64"/>
    <n v="1"/>
    <x v="96"/>
    <x v="1"/>
    <x v="187"/>
    <m/>
    <m/>
    <m/>
    <m/>
    <n v="8000"/>
    <n v="35000"/>
    <n v="-8000"/>
    <n v="1"/>
    <n v="1"/>
    <x v="3"/>
    <x v="0"/>
  </r>
  <r>
    <n v="1879"/>
    <x v="65"/>
    <x v="0"/>
    <x v="64"/>
    <n v="1"/>
    <x v="97"/>
    <x v="104"/>
    <x v="745"/>
    <m/>
    <m/>
    <m/>
    <m/>
    <n v="7000"/>
    <n v="0"/>
    <n v="-7000"/>
    <n v="1"/>
    <n v="1"/>
    <x v="3"/>
    <x v="0"/>
  </r>
  <r>
    <n v="1880"/>
    <x v="65"/>
    <x v="1"/>
    <x v="8"/>
    <n v="1"/>
    <x v="97"/>
    <x v="104"/>
    <x v="745"/>
    <m/>
    <m/>
    <m/>
    <m/>
    <n v="7000"/>
    <n v="10000"/>
    <n v="3000"/>
    <n v="-1"/>
    <n v="1"/>
    <x v="3"/>
    <x v="0"/>
  </r>
  <r>
    <n v="1881"/>
    <x v="65"/>
    <x v="1"/>
    <x v="8"/>
    <n v="1"/>
    <x v="2"/>
    <x v="1"/>
    <x v="482"/>
    <m/>
    <m/>
    <m/>
    <m/>
    <n v="7500"/>
    <n v="18000"/>
    <n v="10500"/>
    <n v="-1"/>
    <n v="1"/>
    <x v="3"/>
    <x v="0"/>
  </r>
  <r>
    <n v="1882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3"/>
    <x v="65"/>
    <x v="1"/>
    <x v="8"/>
    <n v="1"/>
    <x v="29"/>
    <x v="32"/>
    <x v="201"/>
    <m/>
    <m/>
    <m/>
    <m/>
    <n v="6545"/>
    <n v="7000"/>
    <n v="455"/>
    <n v="-1"/>
    <n v="1"/>
    <x v="3"/>
    <x v="0"/>
  </r>
  <r>
    <n v="1884"/>
    <x v="65"/>
    <x v="1"/>
    <x v="8"/>
    <n v="1"/>
    <x v="33"/>
    <x v="1"/>
    <x v="746"/>
    <m/>
    <m/>
    <m/>
    <m/>
    <n v="0"/>
    <n v="2000"/>
    <n v="2000"/>
    <n v="-1"/>
    <n v="1"/>
    <x v="3"/>
    <x v="0"/>
  </r>
  <r>
    <n v="1885"/>
    <x v="65"/>
    <x v="1"/>
    <x v="8"/>
    <n v="1"/>
    <x v="1"/>
    <x v="6"/>
    <x v="120"/>
    <m/>
    <m/>
    <m/>
    <m/>
    <n v="3500"/>
    <n v="10000"/>
    <n v="6500"/>
    <n v="-1"/>
    <n v="1"/>
    <x v="3"/>
    <x v="0"/>
  </r>
  <r>
    <n v="1886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7"/>
    <x v="66"/>
    <x v="1"/>
    <x v="8"/>
    <n v="1"/>
    <x v="27"/>
    <x v="28"/>
    <x v="238"/>
    <m/>
    <m/>
    <m/>
    <m/>
    <n v="1100"/>
    <n v="10000"/>
    <n v="8900"/>
    <n v="-1"/>
    <n v="2"/>
    <x v="3"/>
    <x v="0"/>
  </r>
  <r>
    <n v="1888"/>
    <x v="66"/>
    <x v="1"/>
    <x v="8"/>
    <n v="1"/>
    <x v="33"/>
    <x v="1"/>
    <x v="747"/>
    <m/>
    <m/>
    <m/>
    <m/>
    <n v="0"/>
    <n v="5000"/>
    <n v="5000"/>
    <n v="-1"/>
    <n v="2"/>
    <x v="3"/>
    <x v="0"/>
  </r>
  <r>
    <n v="1889"/>
    <x v="66"/>
    <x v="1"/>
    <x v="8"/>
    <n v="1"/>
    <x v="9"/>
    <x v="11"/>
    <x v="40"/>
    <s v="USB"/>
    <s v="Negro"/>
    <s v="Caja"/>
    <s v="Alambrico"/>
    <n v="8000"/>
    <n v="15000"/>
    <n v="7000"/>
    <n v="-1"/>
    <n v="2"/>
    <x v="3"/>
    <x v="0"/>
  </r>
  <r>
    <n v="1890"/>
    <x v="66"/>
    <x v="1"/>
    <x v="8"/>
    <n v="1"/>
    <x v="53"/>
    <x v="6"/>
    <x v="343"/>
    <m/>
    <m/>
    <m/>
    <m/>
    <n v="30000"/>
    <n v="45000"/>
    <n v="15000"/>
    <n v="-1"/>
    <n v="2"/>
    <x v="3"/>
    <x v="0"/>
  </r>
  <r>
    <n v="1891"/>
    <x v="66"/>
    <x v="1"/>
    <x v="8"/>
    <n v="1"/>
    <x v="98"/>
    <x v="6"/>
    <x v="748"/>
    <m/>
    <m/>
    <m/>
    <m/>
    <n v="300"/>
    <n v="1000"/>
    <n v="700"/>
    <n v="-1"/>
    <n v="2"/>
    <x v="3"/>
    <x v="0"/>
  </r>
  <r>
    <n v="1892"/>
    <x v="66"/>
    <x v="1"/>
    <x v="8"/>
    <n v="1"/>
    <x v="33"/>
    <x v="29"/>
    <x v="749"/>
    <m/>
    <m/>
    <m/>
    <m/>
    <n v="0"/>
    <n v="25000"/>
    <n v="25000"/>
    <n v="-1"/>
    <n v="2"/>
    <x v="3"/>
    <x v="0"/>
  </r>
  <r>
    <n v="1893"/>
    <x v="66"/>
    <x v="1"/>
    <x v="8"/>
    <n v="1"/>
    <x v="33"/>
    <x v="29"/>
    <x v="750"/>
    <m/>
    <m/>
    <m/>
    <m/>
    <n v="0"/>
    <n v="2000"/>
    <n v="2000"/>
    <n v="-1"/>
    <n v="2"/>
    <x v="3"/>
    <x v="0"/>
  </r>
  <r>
    <n v="1894"/>
    <x v="66"/>
    <x v="1"/>
    <x v="8"/>
    <n v="1"/>
    <x v="27"/>
    <x v="1"/>
    <x v="141"/>
    <m/>
    <m/>
    <m/>
    <m/>
    <n v="1100"/>
    <n v="10000"/>
    <n v="8900"/>
    <n v="-1"/>
    <n v="2"/>
    <x v="3"/>
    <x v="0"/>
  </r>
  <r>
    <n v="1895"/>
    <x v="66"/>
    <x v="1"/>
    <x v="8"/>
    <n v="1"/>
    <x v="22"/>
    <x v="6"/>
    <x v="573"/>
    <m/>
    <m/>
    <m/>
    <m/>
    <n v="25000"/>
    <n v="39000"/>
    <n v="14000"/>
    <n v="-1"/>
    <n v="2"/>
    <x v="3"/>
    <x v="0"/>
  </r>
  <r>
    <n v="1896"/>
    <x v="66"/>
    <x v="1"/>
    <x v="8"/>
    <n v="1"/>
    <x v="2"/>
    <x v="1"/>
    <x v="482"/>
    <m/>
    <m/>
    <m/>
    <m/>
    <n v="7500"/>
    <n v="15000"/>
    <n v="7500"/>
    <n v="-1"/>
    <n v="2"/>
    <x v="3"/>
    <x v="0"/>
  </r>
  <r>
    <n v="1897"/>
    <x v="67"/>
    <x v="1"/>
    <x v="8"/>
    <n v="1"/>
    <x v="27"/>
    <x v="1"/>
    <x v="512"/>
    <m/>
    <m/>
    <m/>
    <m/>
    <n v="1100"/>
    <n v="8000"/>
    <n v="6900"/>
    <n v="-1"/>
    <n v="3"/>
    <x v="3"/>
    <x v="0"/>
  </r>
  <r>
    <n v="1898"/>
    <x v="67"/>
    <x v="1"/>
    <x v="8"/>
    <n v="1"/>
    <x v="1"/>
    <x v="1"/>
    <x v="547"/>
    <s v="TC"/>
    <m/>
    <m/>
    <m/>
    <n v="13000"/>
    <n v="29000"/>
    <n v="16000"/>
    <n v="-1"/>
    <n v="3"/>
    <x v="3"/>
    <x v="0"/>
  </r>
  <r>
    <n v="1899"/>
    <x v="67"/>
    <x v="1"/>
    <x v="8"/>
    <n v="1"/>
    <x v="26"/>
    <x v="1"/>
    <x v="512"/>
    <m/>
    <m/>
    <m/>
    <m/>
    <n v="9000"/>
    <n v="20000"/>
    <n v="11000"/>
    <n v="-1"/>
    <n v="3"/>
    <x v="3"/>
    <x v="0"/>
  </r>
  <r>
    <n v="1900"/>
    <x v="65"/>
    <x v="0"/>
    <x v="33"/>
    <n v="2"/>
    <x v="53"/>
    <x v="6"/>
    <x v="343"/>
    <m/>
    <m/>
    <m/>
    <m/>
    <n v="30000"/>
    <n v="45000"/>
    <n v="-60000"/>
    <n v="2"/>
    <n v="1"/>
    <x v="3"/>
    <x v="0"/>
  </r>
  <r>
    <n v="1901"/>
    <x v="65"/>
    <x v="0"/>
    <x v="33"/>
    <n v="2"/>
    <x v="99"/>
    <x v="6"/>
    <x v="751"/>
    <m/>
    <m/>
    <m/>
    <m/>
    <n v="6000"/>
    <n v="14000"/>
    <n v="-12000"/>
    <n v="2"/>
    <n v="1"/>
    <x v="3"/>
    <x v="0"/>
  </r>
  <r>
    <n v="1902"/>
    <x v="65"/>
    <x v="0"/>
    <x v="33"/>
    <n v="8"/>
    <x v="98"/>
    <x v="6"/>
    <x v="748"/>
    <m/>
    <m/>
    <m/>
    <m/>
    <n v="375"/>
    <n v="1000"/>
    <n v="-3000"/>
    <n v="8"/>
    <n v="1"/>
    <x v="3"/>
    <x v="0"/>
  </r>
  <r>
    <n v="1903"/>
    <x v="67"/>
    <x v="0"/>
    <x v="33"/>
    <n v="1"/>
    <x v="53"/>
    <x v="6"/>
    <x v="343"/>
    <m/>
    <m/>
    <m/>
    <m/>
    <n v="30000"/>
    <n v="45000"/>
    <n v="-30000"/>
    <n v="1"/>
    <n v="3"/>
    <x v="3"/>
    <x v="0"/>
  </r>
  <r>
    <n v="1904"/>
    <x v="67"/>
    <x v="1"/>
    <x v="8"/>
    <n v="1"/>
    <x v="33"/>
    <x v="2"/>
    <x v="752"/>
    <m/>
    <m/>
    <m/>
    <m/>
    <n v="0"/>
    <n v="25000"/>
    <n v="25000"/>
    <n v="-1"/>
    <n v="3"/>
    <x v="3"/>
    <x v="0"/>
  </r>
  <r>
    <n v="1905"/>
    <x v="67"/>
    <x v="1"/>
    <x v="8"/>
    <n v="1"/>
    <x v="2"/>
    <x v="7"/>
    <x v="328"/>
    <m/>
    <m/>
    <m/>
    <m/>
    <n v="8500"/>
    <n v="20000"/>
    <n v="11500"/>
    <n v="-1"/>
    <n v="3"/>
    <x v="3"/>
    <x v="0"/>
  </r>
  <r>
    <n v="1906"/>
    <x v="67"/>
    <x v="0"/>
    <x v="94"/>
    <n v="1"/>
    <x v="100"/>
    <x v="28"/>
    <x v="753"/>
    <m/>
    <m/>
    <m/>
    <m/>
    <n v="4000"/>
    <n v="10000"/>
    <n v="-4000"/>
    <n v="1"/>
    <n v="3"/>
    <x v="3"/>
    <x v="0"/>
  </r>
  <r>
    <n v="1907"/>
    <x v="67"/>
    <x v="1"/>
    <x v="37"/>
    <n v="1"/>
    <x v="100"/>
    <x v="28"/>
    <x v="753"/>
    <m/>
    <m/>
    <m/>
    <m/>
    <n v="4000"/>
    <n v="4000"/>
    <n v="0"/>
    <n v="-1"/>
    <n v="3"/>
    <x v="3"/>
    <x v="0"/>
  </r>
  <r>
    <n v="1908"/>
    <x v="67"/>
    <x v="1"/>
    <x v="8"/>
    <n v="1"/>
    <x v="0"/>
    <x v="6"/>
    <x v="328"/>
    <m/>
    <m/>
    <m/>
    <m/>
    <n v="4000"/>
    <n v="10000"/>
    <n v="6000"/>
    <n v="-1"/>
    <n v="3"/>
    <x v="3"/>
    <x v="0"/>
  </r>
  <r>
    <n v="1909"/>
    <x v="67"/>
    <x v="1"/>
    <x v="8"/>
    <n v="1"/>
    <x v="43"/>
    <x v="6"/>
    <x v="323"/>
    <m/>
    <m/>
    <m/>
    <m/>
    <n v="7000"/>
    <n v="15000"/>
    <n v="8000"/>
    <n v="-1"/>
    <n v="3"/>
    <x v="3"/>
    <x v="0"/>
  </r>
  <r>
    <n v="1910"/>
    <x v="67"/>
    <x v="1"/>
    <x v="8"/>
    <n v="1"/>
    <x v="78"/>
    <x v="12"/>
    <x v="539"/>
    <m/>
    <m/>
    <m/>
    <m/>
    <n v="740"/>
    <n v="2000"/>
    <n v="1260"/>
    <n v="-1"/>
    <n v="3"/>
    <x v="3"/>
    <x v="0"/>
  </r>
  <r>
    <n v="1911"/>
    <x v="67"/>
    <x v="1"/>
    <x v="8"/>
    <n v="1"/>
    <x v="33"/>
    <x v="1"/>
    <x v="626"/>
    <m/>
    <m/>
    <m/>
    <m/>
    <n v="0"/>
    <n v="65000"/>
    <n v="65000"/>
    <n v="-1"/>
    <n v="3"/>
    <x v="3"/>
    <x v="0"/>
  </r>
  <r>
    <n v="1912"/>
    <x v="67"/>
    <x v="1"/>
    <x v="8"/>
    <n v="1"/>
    <x v="27"/>
    <x v="1"/>
    <x v="141"/>
    <m/>
    <m/>
    <m/>
    <m/>
    <n v="1100"/>
    <n v="10000"/>
    <n v="8900"/>
    <n v="-1"/>
    <n v="3"/>
    <x v="3"/>
    <x v="0"/>
  </r>
  <r>
    <n v="1913"/>
    <x v="67"/>
    <x v="1"/>
    <x v="8"/>
    <n v="1"/>
    <x v="27"/>
    <x v="1"/>
    <x v="200"/>
    <m/>
    <m/>
    <m/>
    <m/>
    <n v="1100"/>
    <n v="10000"/>
    <n v="8900"/>
    <n v="-1"/>
    <n v="3"/>
    <x v="3"/>
    <x v="0"/>
  </r>
  <r>
    <n v="1914"/>
    <x v="67"/>
    <x v="1"/>
    <x v="8"/>
    <n v="1"/>
    <x v="1"/>
    <x v="1"/>
    <x v="2"/>
    <m/>
    <m/>
    <m/>
    <m/>
    <n v="3500"/>
    <n v="10000"/>
    <n v="6500"/>
    <n v="-1"/>
    <n v="3"/>
    <x v="3"/>
    <x v="0"/>
  </r>
  <r>
    <n v="1915"/>
    <x v="68"/>
    <x v="1"/>
    <x v="8"/>
    <n v="1"/>
    <x v="33"/>
    <x v="4"/>
    <x v="754"/>
    <m/>
    <m/>
    <m/>
    <m/>
    <n v="0"/>
    <n v="10000"/>
    <n v="10000"/>
    <n v="-1"/>
    <n v="4"/>
    <x v="3"/>
    <x v="0"/>
  </r>
  <r>
    <n v="1916"/>
    <x v="68"/>
    <x v="1"/>
    <x v="8"/>
    <n v="1"/>
    <x v="4"/>
    <x v="4"/>
    <x v="215"/>
    <m/>
    <m/>
    <m/>
    <m/>
    <n v="18000"/>
    <n v="35000"/>
    <n v="17000"/>
    <n v="-1"/>
    <n v="4"/>
    <x v="3"/>
    <x v="0"/>
  </r>
  <r>
    <n v="1917"/>
    <x v="68"/>
    <x v="1"/>
    <x v="8"/>
    <n v="1"/>
    <x v="53"/>
    <x v="6"/>
    <x v="343"/>
    <m/>
    <m/>
    <m/>
    <m/>
    <n v="30000"/>
    <n v="45000"/>
    <n v="15000"/>
    <n v="-1"/>
    <n v="4"/>
    <x v="3"/>
    <x v="0"/>
  </r>
  <r>
    <n v="1918"/>
    <x v="68"/>
    <x v="1"/>
    <x v="8"/>
    <n v="1"/>
    <x v="2"/>
    <x v="2"/>
    <x v="328"/>
    <m/>
    <m/>
    <m/>
    <m/>
    <n v="5500"/>
    <n v="18000"/>
    <n v="12500"/>
    <n v="-1"/>
    <n v="4"/>
    <x v="3"/>
    <x v="0"/>
  </r>
  <r>
    <n v="1919"/>
    <x v="68"/>
    <x v="1"/>
    <x v="8"/>
    <n v="1"/>
    <x v="31"/>
    <x v="23"/>
    <x v="473"/>
    <m/>
    <m/>
    <m/>
    <m/>
    <n v="15000"/>
    <n v="34000"/>
    <n v="19000"/>
    <n v="-1"/>
    <n v="4"/>
    <x v="3"/>
    <x v="0"/>
  </r>
  <r>
    <n v="1920"/>
    <x v="68"/>
    <x v="1"/>
    <x v="8"/>
    <n v="1"/>
    <x v="1"/>
    <x v="1"/>
    <x v="2"/>
    <m/>
    <m/>
    <m/>
    <m/>
    <n v="3500"/>
    <n v="10000"/>
    <n v="6500"/>
    <n v="-1"/>
    <n v="4"/>
    <x v="3"/>
    <x v="0"/>
  </r>
  <r>
    <n v="1921"/>
    <x v="68"/>
    <x v="1"/>
    <x v="8"/>
    <n v="1"/>
    <x v="1"/>
    <x v="28"/>
    <x v="530"/>
    <m/>
    <m/>
    <m/>
    <m/>
    <n v="5000"/>
    <n v="18000"/>
    <n v="13000"/>
    <n v="-1"/>
    <n v="4"/>
    <x v="3"/>
    <x v="0"/>
  </r>
  <r>
    <n v="1922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3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4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5"/>
    <x v="69"/>
    <x v="1"/>
    <x v="8"/>
    <n v="1"/>
    <x v="26"/>
    <x v="28"/>
    <x v="133"/>
    <m/>
    <m/>
    <m/>
    <m/>
    <n v="9000"/>
    <n v="20000"/>
    <n v="11000"/>
    <n v="-1"/>
    <n v="5"/>
    <x v="3"/>
    <x v="0"/>
  </r>
  <r>
    <n v="1926"/>
    <x v="67"/>
    <x v="0"/>
    <x v="95"/>
    <n v="20"/>
    <x v="40"/>
    <x v="48"/>
    <x v="741"/>
    <m/>
    <m/>
    <m/>
    <m/>
    <n v="4000"/>
    <n v="10000"/>
    <n v="-80000"/>
    <n v="20"/>
    <n v="3"/>
    <x v="3"/>
    <x v="0"/>
  </r>
  <r>
    <n v="1927"/>
    <x v="67"/>
    <x v="0"/>
    <x v="95"/>
    <n v="1"/>
    <x v="101"/>
    <x v="1"/>
    <x v="755"/>
    <m/>
    <m/>
    <m/>
    <m/>
    <n v="8000"/>
    <n v="20000"/>
    <n v="-8000"/>
    <n v="1"/>
    <n v="3"/>
    <x v="3"/>
    <x v="0"/>
  </r>
  <r>
    <n v="1928"/>
    <x v="67"/>
    <x v="0"/>
    <x v="95"/>
    <n v="1"/>
    <x v="101"/>
    <x v="1"/>
    <x v="756"/>
    <m/>
    <m/>
    <m/>
    <m/>
    <n v="8500"/>
    <n v="20000"/>
    <n v="-8500"/>
    <n v="1"/>
    <n v="3"/>
    <x v="3"/>
    <x v="0"/>
  </r>
  <r>
    <n v="1929"/>
    <x v="67"/>
    <x v="0"/>
    <x v="95"/>
    <n v="1"/>
    <x v="101"/>
    <x v="1"/>
    <x v="200"/>
    <m/>
    <m/>
    <m/>
    <m/>
    <n v="8000"/>
    <n v="20000"/>
    <n v="-8000"/>
    <n v="1"/>
    <n v="3"/>
    <x v="3"/>
    <x v="0"/>
  </r>
  <r>
    <n v="1930"/>
    <x v="67"/>
    <x v="0"/>
    <x v="95"/>
    <n v="1"/>
    <x v="101"/>
    <x v="28"/>
    <x v="757"/>
    <m/>
    <m/>
    <m/>
    <m/>
    <n v="8500"/>
    <n v="20000"/>
    <n v="-8500"/>
    <n v="1"/>
    <n v="3"/>
    <x v="3"/>
    <x v="0"/>
  </r>
  <r>
    <n v="1931"/>
    <x v="67"/>
    <x v="0"/>
    <x v="95"/>
    <n v="1"/>
    <x v="101"/>
    <x v="28"/>
    <x v="364"/>
    <m/>
    <m/>
    <m/>
    <m/>
    <n v="8000"/>
    <n v="20000"/>
    <n v="-8000"/>
    <n v="1"/>
    <n v="3"/>
    <x v="3"/>
    <x v="0"/>
  </r>
  <r>
    <n v="1932"/>
    <x v="69"/>
    <x v="1"/>
    <x v="8"/>
    <n v="1"/>
    <x v="1"/>
    <x v="107"/>
    <x v="758"/>
    <s v="TC"/>
    <m/>
    <m/>
    <m/>
    <n v="10000"/>
    <n v="22000"/>
    <n v="12000"/>
    <n v="-1"/>
    <n v="5"/>
    <x v="3"/>
    <x v="0"/>
  </r>
  <r>
    <n v="1933"/>
    <x v="67"/>
    <x v="0"/>
    <x v="0"/>
    <n v="5"/>
    <x v="55"/>
    <x v="48"/>
    <x v="733"/>
    <m/>
    <m/>
    <m/>
    <m/>
    <n v="8500"/>
    <n v="20000"/>
    <n v="-42500"/>
    <n v="5"/>
    <n v="3"/>
    <x v="3"/>
    <x v="0"/>
  </r>
  <r>
    <n v="1934"/>
    <x v="67"/>
    <x v="0"/>
    <x v="0"/>
    <n v="3"/>
    <x v="2"/>
    <x v="2"/>
    <x v="328"/>
    <m/>
    <m/>
    <m/>
    <m/>
    <n v="7500"/>
    <n v="18000"/>
    <n v="-22500"/>
    <n v="3"/>
    <n v="3"/>
    <x v="3"/>
    <x v="0"/>
  </r>
  <r>
    <n v="1935"/>
    <x v="67"/>
    <x v="0"/>
    <x v="0"/>
    <n v="10"/>
    <x v="1"/>
    <x v="1"/>
    <x v="2"/>
    <m/>
    <m/>
    <m/>
    <m/>
    <n v="3500"/>
    <n v="12000"/>
    <n v="-35000"/>
    <n v="10"/>
    <n v="3"/>
    <x v="3"/>
    <x v="0"/>
  </r>
  <r>
    <n v="1936"/>
    <x v="67"/>
    <x v="0"/>
    <x v="0"/>
    <n v="4"/>
    <x v="26"/>
    <x v="1"/>
    <x v="141"/>
    <m/>
    <m/>
    <m/>
    <m/>
    <n v="8500"/>
    <n v="20000"/>
    <n v="-34000"/>
    <n v="4"/>
    <n v="3"/>
    <x v="3"/>
    <x v="0"/>
  </r>
  <r>
    <n v="1937"/>
    <x v="67"/>
    <x v="0"/>
    <x v="0"/>
    <n v="3"/>
    <x v="2"/>
    <x v="1"/>
    <x v="759"/>
    <m/>
    <m/>
    <m/>
    <m/>
    <n v="7500"/>
    <n v="18000"/>
    <n v="-22500"/>
    <n v="3"/>
    <n v="3"/>
    <x v="3"/>
    <x v="0"/>
  </r>
  <r>
    <n v="1938"/>
    <x v="69"/>
    <x v="1"/>
    <x v="8"/>
    <n v="1"/>
    <x v="33"/>
    <x v="28"/>
    <x v="760"/>
    <m/>
    <m/>
    <m/>
    <m/>
    <n v="0"/>
    <n v="100000"/>
    <n v="100000"/>
    <n v="-1"/>
    <n v="5"/>
    <x v="3"/>
    <x v="0"/>
  </r>
  <r>
    <n v="1939"/>
    <x v="69"/>
    <x v="1"/>
    <x v="8"/>
    <n v="1"/>
    <x v="26"/>
    <x v="28"/>
    <x v="644"/>
    <m/>
    <m/>
    <m/>
    <m/>
    <n v="8500"/>
    <n v="20000"/>
    <n v="11500"/>
    <n v="-1"/>
    <n v="5"/>
    <x v="3"/>
    <x v="0"/>
  </r>
  <r>
    <n v="1940"/>
    <x v="69"/>
    <x v="1"/>
    <x v="8"/>
    <n v="1"/>
    <x v="29"/>
    <x v="32"/>
    <x v="201"/>
    <m/>
    <m/>
    <m/>
    <m/>
    <n v="5610"/>
    <n v="6000"/>
    <n v="390"/>
    <n v="-1"/>
    <n v="5"/>
    <x v="3"/>
    <x v="0"/>
  </r>
  <r>
    <n v="1941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2"/>
    <x v="69"/>
    <x v="1"/>
    <x v="8"/>
    <n v="1"/>
    <x v="21"/>
    <x v="23"/>
    <x v="647"/>
    <m/>
    <m/>
    <m/>
    <m/>
    <n v="150000"/>
    <n v="175000"/>
    <n v="25000"/>
    <n v="-1"/>
    <n v="5"/>
    <x v="3"/>
    <x v="0"/>
  </r>
  <r>
    <n v="1943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4"/>
    <x v="69"/>
    <x v="1"/>
    <x v="8"/>
    <n v="1"/>
    <x v="2"/>
    <x v="2"/>
    <x v="328"/>
    <m/>
    <m/>
    <m/>
    <m/>
    <n v="5500"/>
    <n v="15000"/>
    <n v="9500"/>
    <n v="-1"/>
    <n v="5"/>
    <x v="3"/>
    <x v="0"/>
  </r>
  <r>
    <n v="1945"/>
    <x v="69"/>
    <x v="1"/>
    <x v="8"/>
    <n v="1"/>
    <x v="29"/>
    <x v="37"/>
    <x v="233"/>
    <m/>
    <m/>
    <m/>
    <m/>
    <n v="2805"/>
    <n v="3000"/>
    <n v="195"/>
    <n v="-1"/>
    <n v="5"/>
    <x v="3"/>
    <x v="0"/>
  </r>
  <r>
    <n v="1946"/>
    <x v="70"/>
    <x v="1"/>
    <x v="8"/>
    <n v="1"/>
    <x v="33"/>
    <x v="28"/>
    <x v="560"/>
    <m/>
    <m/>
    <m/>
    <m/>
    <n v="0"/>
    <n v="30000"/>
    <n v="30000"/>
    <n v="-1"/>
    <n v="6"/>
    <x v="3"/>
    <x v="0"/>
  </r>
  <r>
    <n v="1947"/>
    <x v="70"/>
    <x v="1"/>
    <x v="8"/>
    <n v="1"/>
    <x v="30"/>
    <x v="28"/>
    <x v="133"/>
    <m/>
    <m/>
    <m/>
    <m/>
    <n v="1100"/>
    <n v="10000"/>
    <n v="8900"/>
    <n v="-1"/>
    <n v="6"/>
    <x v="3"/>
    <x v="0"/>
  </r>
  <r>
    <n v="1948"/>
    <x v="70"/>
    <x v="1"/>
    <x v="8"/>
    <n v="1"/>
    <x v="26"/>
    <x v="28"/>
    <x v="133"/>
    <m/>
    <m/>
    <m/>
    <m/>
    <n v="9000"/>
    <n v="20000"/>
    <n v="11000"/>
    <n v="-1"/>
    <n v="6"/>
    <x v="3"/>
    <x v="0"/>
  </r>
  <r>
    <n v="1949"/>
    <x v="70"/>
    <x v="1"/>
    <x v="8"/>
    <n v="1"/>
    <x v="84"/>
    <x v="2"/>
    <x v="595"/>
    <m/>
    <m/>
    <m/>
    <s v="La parti"/>
    <n v="95000"/>
    <n v="105000"/>
    <n v="10000"/>
    <n v="-1"/>
    <n v="6"/>
    <x v="3"/>
    <x v="0"/>
  </r>
  <r>
    <n v="1950"/>
    <x v="70"/>
    <x v="1"/>
    <x v="8"/>
    <n v="1"/>
    <x v="81"/>
    <x v="2"/>
    <x v="318"/>
    <m/>
    <m/>
    <m/>
    <m/>
    <n v="3500"/>
    <n v="10000"/>
    <n v="6500"/>
    <n v="-1"/>
    <n v="6"/>
    <x v="3"/>
    <x v="0"/>
  </r>
  <r>
    <n v="1951"/>
    <x v="70"/>
    <x v="1"/>
    <x v="8"/>
    <n v="1"/>
    <x v="30"/>
    <x v="4"/>
    <x v="313"/>
    <m/>
    <m/>
    <m/>
    <m/>
    <n v="1000"/>
    <n v="10000"/>
    <n v="9000"/>
    <n v="-1"/>
    <n v="6"/>
    <x v="3"/>
    <x v="0"/>
  </r>
  <r>
    <n v="1952"/>
    <x v="70"/>
    <x v="1"/>
    <x v="8"/>
    <n v="1"/>
    <x v="81"/>
    <x v="4"/>
    <x v="313"/>
    <m/>
    <m/>
    <m/>
    <m/>
    <n v="8000"/>
    <n v="20000"/>
    <n v="12000"/>
    <n v="-1"/>
    <n v="6"/>
    <x v="3"/>
    <x v="0"/>
  </r>
  <r>
    <n v="1953"/>
    <x v="70"/>
    <x v="1"/>
    <x v="8"/>
    <n v="1"/>
    <x v="29"/>
    <x v="32"/>
    <x v="201"/>
    <m/>
    <m/>
    <m/>
    <m/>
    <n v="1870"/>
    <n v="2000"/>
    <n v="130"/>
    <n v="-1"/>
    <n v="6"/>
    <x v="3"/>
    <x v="0"/>
  </r>
  <r>
    <n v="1954"/>
    <x v="70"/>
    <x v="1"/>
    <x v="8"/>
    <n v="1"/>
    <x v="13"/>
    <x v="6"/>
    <x v="57"/>
    <m/>
    <m/>
    <m/>
    <m/>
    <n v="1500"/>
    <n v="5000"/>
    <n v="3500"/>
    <n v="-1"/>
    <n v="6"/>
    <x v="3"/>
    <x v="0"/>
  </r>
  <r>
    <n v="1955"/>
    <x v="70"/>
    <x v="1"/>
    <x v="8"/>
    <n v="1"/>
    <x v="4"/>
    <x v="4"/>
    <x v="215"/>
    <m/>
    <m/>
    <m/>
    <m/>
    <n v="18000"/>
    <n v="35000"/>
    <n v="17000"/>
    <n v="-1"/>
    <n v="6"/>
    <x v="3"/>
    <x v="0"/>
  </r>
  <r>
    <n v="1956"/>
    <x v="70"/>
    <x v="1"/>
    <x v="8"/>
    <n v="1"/>
    <x v="58"/>
    <x v="54"/>
    <x v="398"/>
    <m/>
    <m/>
    <m/>
    <m/>
    <n v="95000"/>
    <n v="125000"/>
    <n v="30000"/>
    <n v="-1"/>
    <n v="6"/>
    <x v="3"/>
    <x v="0"/>
  </r>
  <r>
    <n v="1957"/>
    <x v="70"/>
    <x v="1"/>
    <x v="8"/>
    <n v="1"/>
    <x v="35"/>
    <x v="89"/>
    <x v="625"/>
    <m/>
    <m/>
    <m/>
    <m/>
    <n v="4000"/>
    <n v="8000"/>
    <n v="4000"/>
    <n v="-1"/>
    <n v="6"/>
    <x v="3"/>
    <x v="0"/>
  </r>
  <r>
    <n v="1958"/>
    <x v="70"/>
    <x v="1"/>
    <x v="8"/>
    <n v="1"/>
    <x v="0"/>
    <x v="6"/>
    <x v="72"/>
    <s v="Lan"/>
    <m/>
    <m/>
    <m/>
    <n v="4000"/>
    <n v="10000"/>
    <n v="6000"/>
    <n v="-1"/>
    <n v="6"/>
    <x v="3"/>
    <x v="0"/>
  </r>
  <r>
    <n v="1959"/>
    <x v="70"/>
    <x v="1"/>
    <x v="8"/>
    <n v="1"/>
    <x v="29"/>
    <x v="37"/>
    <x v="233"/>
    <m/>
    <m/>
    <m/>
    <m/>
    <n v="4675"/>
    <n v="5000"/>
    <n v="325"/>
    <n v="-1"/>
    <n v="6"/>
    <x v="3"/>
    <x v="0"/>
  </r>
  <r>
    <n v="1960"/>
    <x v="70"/>
    <x v="1"/>
    <x v="8"/>
    <n v="1"/>
    <x v="29"/>
    <x v="32"/>
    <x v="201"/>
    <m/>
    <m/>
    <m/>
    <m/>
    <n v="2805"/>
    <n v="3000"/>
    <n v="195"/>
    <n v="-1"/>
    <n v="6"/>
    <x v="3"/>
    <x v="0"/>
  </r>
  <r>
    <n v="1961"/>
    <x v="70"/>
    <x v="1"/>
    <x v="8"/>
    <n v="1"/>
    <x v="33"/>
    <x v="1"/>
    <x v="626"/>
    <m/>
    <m/>
    <m/>
    <m/>
    <n v="0"/>
    <n v="65000"/>
    <n v="65000"/>
    <n v="-1"/>
    <n v="6"/>
    <x v="3"/>
    <x v="0"/>
  </r>
  <r>
    <n v="1962"/>
    <x v="70"/>
    <x v="1"/>
    <x v="8"/>
    <n v="1"/>
    <x v="27"/>
    <x v="1"/>
    <x v="141"/>
    <m/>
    <m/>
    <m/>
    <m/>
    <n v="1100"/>
    <n v="9000"/>
    <n v="7900"/>
    <n v="-1"/>
    <n v="6"/>
    <x v="3"/>
    <x v="0"/>
  </r>
  <r>
    <n v="1963"/>
    <x v="70"/>
    <x v="1"/>
    <x v="8"/>
    <n v="1"/>
    <x v="33"/>
    <x v="52"/>
    <x v="761"/>
    <m/>
    <m/>
    <m/>
    <m/>
    <n v="0"/>
    <n v="25000"/>
    <n v="25000"/>
    <n v="-1"/>
    <n v="6"/>
    <x v="3"/>
    <x v="0"/>
  </r>
  <r>
    <n v="1964"/>
    <x v="70"/>
    <x v="1"/>
    <x v="8"/>
    <n v="1"/>
    <x v="30"/>
    <x v="1"/>
    <x v="762"/>
    <m/>
    <m/>
    <m/>
    <m/>
    <n v="1000"/>
    <n v="10000"/>
    <n v="9000"/>
    <n v="-1"/>
    <n v="6"/>
    <x v="3"/>
    <x v="0"/>
  </r>
  <r>
    <n v="1965"/>
    <x v="70"/>
    <x v="1"/>
    <x v="8"/>
    <n v="1"/>
    <x v="26"/>
    <x v="1"/>
    <x v="762"/>
    <m/>
    <m/>
    <m/>
    <m/>
    <n v="7000"/>
    <n v="18000"/>
    <n v="11000"/>
    <n v="-1"/>
    <n v="6"/>
    <x v="3"/>
    <x v="0"/>
  </r>
  <r>
    <n v="1966"/>
    <x v="70"/>
    <x v="1"/>
    <x v="8"/>
    <n v="1"/>
    <x v="33"/>
    <x v="2"/>
    <x v="763"/>
    <m/>
    <m/>
    <m/>
    <m/>
    <n v="0"/>
    <n v="30000"/>
    <n v="30000"/>
    <n v="-1"/>
    <n v="6"/>
    <x v="3"/>
    <x v="0"/>
  </r>
  <r>
    <n v="1967"/>
    <x v="70"/>
    <x v="1"/>
    <x v="8"/>
    <n v="1"/>
    <x v="3"/>
    <x v="1"/>
    <x v="6"/>
    <s v="Extraible"/>
    <s v="Negro"/>
    <s v="Caja"/>
    <s v="Extraible"/>
    <n v="12500"/>
    <n v="30000"/>
    <n v="17500"/>
    <n v="-1"/>
    <n v="6"/>
    <x v="3"/>
    <x v="0"/>
  </r>
  <r>
    <n v="1968"/>
    <x v="70"/>
    <x v="1"/>
    <x v="8"/>
    <n v="1"/>
    <x v="29"/>
    <x v="34"/>
    <x v="214"/>
    <m/>
    <m/>
    <m/>
    <m/>
    <n v="2805"/>
    <n v="3000"/>
    <n v="195"/>
    <n v="-1"/>
    <n v="6"/>
    <x v="3"/>
    <x v="0"/>
  </r>
  <r>
    <n v="1969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0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1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2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3"/>
    <x v="70"/>
    <x v="0"/>
    <x v="8"/>
    <n v="1"/>
    <x v="102"/>
    <x v="108"/>
    <x v="764"/>
    <m/>
    <m/>
    <m/>
    <m/>
    <n v="15000"/>
    <n v="0"/>
    <n v="-15000"/>
    <n v="1"/>
    <n v="6"/>
    <x v="3"/>
    <x v="0"/>
  </r>
  <r>
    <n v="1974"/>
    <x v="70"/>
    <x v="1"/>
    <x v="8"/>
    <n v="1"/>
    <x v="26"/>
    <x v="35"/>
    <x v="180"/>
    <m/>
    <m/>
    <m/>
    <m/>
    <n v="11000"/>
    <n v="22000"/>
    <n v="11000"/>
    <n v="-1"/>
    <n v="6"/>
    <x v="3"/>
    <x v="0"/>
  </r>
  <r>
    <n v="1975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6"/>
    <x v="70"/>
    <x v="1"/>
    <x v="8"/>
    <n v="1"/>
    <x v="26"/>
    <x v="28"/>
    <x v="316"/>
    <m/>
    <m/>
    <m/>
    <m/>
    <n v="10000"/>
    <n v="20000"/>
    <n v="10000"/>
    <n v="-1"/>
    <n v="6"/>
    <x v="3"/>
    <x v="0"/>
  </r>
  <r>
    <n v="1977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8"/>
    <x v="71"/>
    <x v="1"/>
    <x v="8"/>
    <n v="1"/>
    <x v="27"/>
    <x v="73"/>
    <x v="765"/>
    <m/>
    <m/>
    <m/>
    <m/>
    <n v="1100"/>
    <n v="10000"/>
    <n v="8900"/>
    <n v="-1"/>
    <n v="7"/>
    <x v="3"/>
    <x v="0"/>
  </r>
  <r>
    <n v="1979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80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81"/>
    <x v="71"/>
    <x v="1"/>
    <x v="8"/>
    <n v="1"/>
    <x v="0"/>
    <x v="4"/>
    <x v="361"/>
    <m/>
    <m/>
    <m/>
    <m/>
    <n v="4500"/>
    <n v="24000"/>
    <n v="19500"/>
    <n v="-1"/>
    <n v="7"/>
    <x v="3"/>
    <x v="0"/>
  </r>
  <r>
    <n v="1982"/>
    <x v="71"/>
    <x v="1"/>
    <x v="8"/>
    <n v="1"/>
    <x v="29"/>
    <x v="32"/>
    <x v="201"/>
    <m/>
    <m/>
    <m/>
    <m/>
    <n v="6545"/>
    <n v="7000"/>
    <n v="455"/>
    <n v="-1"/>
    <n v="7"/>
    <x v="3"/>
    <x v="0"/>
  </r>
  <r>
    <n v="1983"/>
    <x v="71"/>
    <x v="1"/>
    <x v="8"/>
    <n v="1"/>
    <x v="27"/>
    <x v="2"/>
    <x v="171"/>
    <m/>
    <m/>
    <m/>
    <m/>
    <n v="1100"/>
    <n v="10000"/>
    <n v="8900"/>
    <n v="-1"/>
    <n v="7"/>
    <x v="3"/>
    <x v="0"/>
  </r>
  <r>
    <n v="1984"/>
    <x v="71"/>
    <x v="1"/>
    <x v="8"/>
    <n v="1"/>
    <x v="26"/>
    <x v="29"/>
    <x v="732"/>
    <m/>
    <m/>
    <m/>
    <m/>
    <n v="10000"/>
    <n v="20000"/>
    <n v="10000"/>
    <n v="-1"/>
    <n v="7"/>
    <x v="3"/>
    <x v="0"/>
  </r>
  <r>
    <n v="1985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6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7"/>
    <x v="71"/>
    <x v="1"/>
    <x v="8"/>
    <n v="1"/>
    <x v="37"/>
    <x v="32"/>
    <x v="300"/>
    <m/>
    <m/>
    <m/>
    <m/>
    <n v="1000"/>
    <n v="3000"/>
    <n v="2000"/>
    <n v="-1"/>
    <n v="7"/>
    <x v="3"/>
    <x v="0"/>
  </r>
  <r>
    <n v="1988"/>
    <x v="71"/>
    <x v="1"/>
    <x v="8"/>
    <n v="1"/>
    <x v="37"/>
    <x v="37"/>
    <x v="336"/>
    <m/>
    <m/>
    <m/>
    <m/>
    <n v="1000"/>
    <n v="3000"/>
    <n v="2000"/>
    <n v="-1"/>
    <n v="7"/>
    <x v="3"/>
    <x v="0"/>
  </r>
  <r>
    <n v="1989"/>
    <x v="71"/>
    <x v="1"/>
    <x v="8"/>
    <n v="1"/>
    <x v="29"/>
    <x v="37"/>
    <x v="233"/>
    <m/>
    <m/>
    <m/>
    <m/>
    <n v="14020"/>
    <n v="15000"/>
    <n v="980"/>
    <n v="-1"/>
    <n v="7"/>
    <x v="3"/>
    <x v="0"/>
  </r>
  <r>
    <n v="1990"/>
    <x v="71"/>
    <x v="1"/>
    <x v="8"/>
    <n v="1"/>
    <x v="13"/>
    <x v="6"/>
    <x v="697"/>
    <m/>
    <m/>
    <m/>
    <m/>
    <n v="1500"/>
    <n v="12000"/>
    <n v="10500"/>
    <n v="-1"/>
    <n v="7"/>
    <x v="3"/>
    <x v="0"/>
  </r>
  <r>
    <n v="1991"/>
    <x v="71"/>
    <x v="1"/>
    <x v="8"/>
    <n v="1"/>
    <x v="35"/>
    <x v="89"/>
    <x v="766"/>
    <m/>
    <m/>
    <m/>
    <m/>
    <n v="4000"/>
    <n v="8000"/>
    <n v="4000"/>
    <n v="-1"/>
    <n v="7"/>
    <x v="3"/>
    <x v="0"/>
  </r>
  <r>
    <n v="1992"/>
    <x v="71"/>
    <x v="1"/>
    <x v="8"/>
    <n v="1"/>
    <x v="2"/>
    <x v="7"/>
    <x v="328"/>
    <m/>
    <m/>
    <m/>
    <m/>
    <n v="8500"/>
    <n v="20000"/>
    <n v="11500"/>
    <n v="-1"/>
    <n v="7"/>
    <x v="3"/>
    <x v="0"/>
  </r>
  <r>
    <n v="1993"/>
    <x v="71"/>
    <x v="1"/>
    <x v="8"/>
    <n v="1"/>
    <x v="29"/>
    <x v="37"/>
    <x v="233"/>
    <m/>
    <m/>
    <m/>
    <m/>
    <n v="6545"/>
    <n v="7000"/>
    <n v="455"/>
    <n v="-1"/>
    <n v="7"/>
    <x v="3"/>
    <x v="0"/>
  </r>
  <r>
    <n v="1994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95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96"/>
    <x v="71"/>
    <x v="1"/>
    <x v="8"/>
    <n v="1"/>
    <x v="29"/>
    <x v="32"/>
    <x v="201"/>
    <m/>
    <m/>
    <m/>
    <m/>
    <n v="9350"/>
    <n v="10000"/>
    <n v="650"/>
    <n v="-1"/>
    <n v="7"/>
    <x v="3"/>
    <x v="0"/>
  </r>
  <r>
    <n v="1997"/>
    <x v="72"/>
    <x v="1"/>
    <x v="8"/>
    <n v="1"/>
    <x v="26"/>
    <x v="1"/>
    <x v="141"/>
    <m/>
    <m/>
    <m/>
    <m/>
    <n v="8500"/>
    <n v="20000"/>
    <n v="11500"/>
    <n v="-1"/>
    <n v="8"/>
    <x v="3"/>
    <x v="0"/>
  </r>
  <r>
    <n v="1998"/>
    <x v="72"/>
    <x v="1"/>
    <x v="8"/>
    <n v="1"/>
    <x v="40"/>
    <x v="1"/>
    <x v="141"/>
    <m/>
    <m/>
    <m/>
    <m/>
    <n v="4000"/>
    <n v="10000"/>
    <n v="6000"/>
    <n v="-1"/>
    <n v="8"/>
    <x v="3"/>
    <x v="0"/>
  </r>
  <r>
    <n v="1999"/>
    <x v="72"/>
    <x v="1"/>
    <x v="8"/>
    <n v="1"/>
    <x v="35"/>
    <x v="89"/>
    <x v="767"/>
    <m/>
    <m/>
    <m/>
    <m/>
    <n v="4000"/>
    <n v="9000"/>
    <n v="5000"/>
    <n v="-1"/>
    <n v="8"/>
    <x v="3"/>
    <x v="0"/>
  </r>
  <r>
    <n v="2000"/>
    <x v="72"/>
    <x v="1"/>
    <x v="8"/>
    <n v="1"/>
    <x v="4"/>
    <x v="25"/>
    <x v="529"/>
    <m/>
    <m/>
    <m/>
    <m/>
    <n v="50000"/>
    <n v="80000"/>
    <n v="30000"/>
    <n v="-1"/>
    <n v="8"/>
    <x v="3"/>
    <x v="0"/>
  </r>
  <r>
    <n v="2001"/>
    <x v="72"/>
    <x v="1"/>
    <x v="8"/>
    <n v="1"/>
    <x v="2"/>
    <x v="1"/>
    <x v="448"/>
    <m/>
    <m/>
    <m/>
    <m/>
    <n v="17000"/>
    <n v="40000"/>
    <n v="23000"/>
    <n v="-1"/>
    <n v="8"/>
    <x v="3"/>
    <x v="0"/>
  </r>
  <r>
    <n v="2002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3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4"/>
    <x v="72"/>
    <x v="1"/>
    <x v="8"/>
    <n v="1"/>
    <x v="27"/>
    <x v="1"/>
    <x v="431"/>
    <m/>
    <m/>
    <m/>
    <m/>
    <n v="1100"/>
    <n v="10000"/>
    <n v="8900"/>
    <n v="-1"/>
    <n v="8"/>
    <x v="3"/>
    <x v="0"/>
  </r>
  <r>
    <n v="2005"/>
    <x v="71"/>
    <x v="2"/>
    <x v="8"/>
    <n v="1"/>
    <x v="51"/>
    <x v="29"/>
    <x v="252"/>
    <m/>
    <m/>
    <m/>
    <m/>
    <n v="35000"/>
    <n v="300000"/>
    <n v="-35000"/>
    <n v="1"/>
    <n v="7"/>
    <x v="3"/>
    <x v="0"/>
  </r>
  <r>
    <n v="2006"/>
    <x v="72"/>
    <x v="0"/>
    <x v="64"/>
    <n v="1"/>
    <x v="103"/>
    <x v="29"/>
    <x v="252"/>
    <m/>
    <m/>
    <m/>
    <m/>
    <n v="13000"/>
    <n v="24000"/>
    <n v="-13000"/>
    <n v="1"/>
    <n v="8"/>
    <x v="3"/>
    <x v="0"/>
  </r>
  <r>
    <n v="2007"/>
    <x v="72"/>
    <x v="0"/>
    <x v="64"/>
    <n v="1"/>
    <x v="104"/>
    <x v="29"/>
    <x v="252"/>
    <m/>
    <m/>
    <m/>
    <m/>
    <n v="6000"/>
    <n v="15000"/>
    <n v="-6000"/>
    <n v="1"/>
    <n v="8"/>
    <x v="3"/>
    <x v="0"/>
  </r>
  <r>
    <n v="2008"/>
    <x v="72"/>
    <x v="0"/>
    <x v="64"/>
    <n v="1"/>
    <x v="105"/>
    <x v="29"/>
    <x v="252"/>
    <m/>
    <m/>
    <m/>
    <m/>
    <n v="20000"/>
    <n v="45000"/>
    <n v="-20000"/>
    <n v="1"/>
    <n v="8"/>
    <x v="3"/>
    <x v="0"/>
  </r>
  <r>
    <n v="2009"/>
    <x v="72"/>
    <x v="0"/>
    <x v="64"/>
    <n v="1"/>
    <x v="106"/>
    <x v="1"/>
    <x v="511"/>
    <m/>
    <m/>
    <m/>
    <m/>
    <n v="15000"/>
    <n v="0"/>
    <n v="-15000"/>
    <n v="1"/>
    <n v="8"/>
    <x v="3"/>
    <x v="0"/>
  </r>
  <r>
    <n v="2010"/>
    <x v="72"/>
    <x v="0"/>
    <x v="64"/>
    <n v="1"/>
    <x v="105"/>
    <x v="1"/>
    <x v="141"/>
    <m/>
    <m/>
    <m/>
    <m/>
    <n v="20000"/>
    <n v="0"/>
    <n v="-20000"/>
    <n v="1"/>
    <n v="8"/>
    <x v="3"/>
    <x v="0"/>
  </r>
  <r>
    <n v="2011"/>
    <x v="72"/>
    <x v="1"/>
    <x v="8"/>
    <n v="1"/>
    <x v="26"/>
    <x v="28"/>
    <x v="316"/>
    <m/>
    <m/>
    <m/>
    <m/>
    <n v="10000"/>
    <n v="18000"/>
    <n v="8000"/>
    <n v="-1"/>
    <n v="8"/>
    <x v="3"/>
    <x v="0"/>
  </r>
  <r>
    <n v="2012"/>
    <x v="72"/>
    <x v="0"/>
    <x v="51"/>
    <n v="1"/>
    <x v="55"/>
    <x v="4"/>
    <x v="313"/>
    <m/>
    <m/>
    <m/>
    <m/>
    <n v="9000"/>
    <n v="20000"/>
    <n v="-9000"/>
    <n v="1"/>
    <n v="8"/>
    <x v="3"/>
    <x v="0"/>
  </r>
  <r>
    <n v="2013"/>
    <x v="72"/>
    <x v="0"/>
    <x v="51"/>
    <n v="2"/>
    <x v="26"/>
    <x v="35"/>
    <x v="180"/>
    <m/>
    <m/>
    <m/>
    <m/>
    <n v="10000"/>
    <n v="20000"/>
    <n v="-20000"/>
    <n v="2"/>
    <n v="8"/>
    <x v="3"/>
    <x v="0"/>
  </r>
  <r>
    <n v="2014"/>
    <x v="72"/>
    <x v="0"/>
    <x v="51"/>
    <n v="3"/>
    <x v="26"/>
    <x v="1"/>
    <x v="177"/>
    <m/>
    <m/>
    <m/>
    <m/>
    <n v="11000"/>
    <n v="22000"/>
    <n v="-33000"/>
    <n v="3"/>
    <n v="8"/>
    <x v="3"/>
    <x v="0"/>
  </r>
  <r>
    <n v="2015"/>
    <x v="72"/>
    <x v="0"/>
    <x v="51"/>
    <n v="1"/>
    <x v="26"/>
    <x v="1"/>
    <x v="141"/>
    <m/>
    <m/>
    <m/>
    <m/>
    <n v="8500"/>
    <n v="20000"/>
    <n v="-8500"/>
    <n v="1"/>
    <n v="8"/>
    <x v="3"/>
    <x v="0"/>
  </r>
  <r>
    <n v="2016"/>
    <x v="72"/>
    <x v="0"/>
    <x v="51"/>
    <n v="5"/>
    <x v="26"/>
    <x v="1"/>
    <x v="755"/>
    <m/>
    <m/>
    <m/>
    <m/>
    <n v="8500"/>
    <n v="20000"/>
    <n v="-42500"/>
    <n v="5"/>
    <n v="8"/>
    <x v="3"/>
    <x v="0"/>
  </r>
  <r>
    <n v="2017"/>
    <x v="72"/>
    <x v="0"/>
    <x v="51"/>
    <n v="10"/>
    <x v="30"/>
    <x v="48"/>
    <x v="741"/>
    <m/>
    <m/>
    <m/>
    <m/>
    <n v="900"/>
    <n v="1000"/>
    <n v="-9000"/>
    <n v="10"/>
    <n v="8"/>
    <x v="3"/>
    <x v="0"/>
  </r>
  <r>
    <n v="2018"/>
    <x v="72"/>
    <x v="0"/>
    <x v="51"/>
    <n v="5"/>
    <x v="27"/>
    <x v="29"/>
    <x v="768"/>
    <m/>
    <m/>
    <m/>
    <m/>
    <n v="1100"/>
    <n v="1000"/>
    <n v="-5500"/>
    <n v="5"/>
    <n v="8"/>
    <x v="3"/>
    <x v="0"/>
  </r>
  <r>
    <n v="2019"/>
    <x v="72"/>
    <x v="0"/>
    <x v="51"/>
    <n v="1"/>
    <x v="2"/>
    <x v="93"/>
    <x v="769"/>
    <m/>
    <m/>
    <m/>
    <m/>
    <n v="9000"/>
    <n v="24000"/>
    <n v="-9000"/>
    <n v="1"/>
    <n v="8"/>
    <x v="3"/>
    <x v="0"/>
  </r>
  <r>
    <n v="2020"/>
    <x v="72"/>
    <x v="0"/>
    <x v="51"/>
    <n v="1"/>
    <x v="0"/>
    <x v="4"/>
    <x v="770"/>
    <m/>
    <m/>
    <m/>
    <m/>
    <n v="10500"/>
    <n v="29000"/>
    <n v="-10500"/>
    <n v="1"/>
    <n v="8"/>
    <x v="3"/>
    <x v="0"/>
  </r>
  <r>
    <n v="2021"/>
    <x v="72"/>
    <x v="0"/>
    <x v="4"/>
    <n v="2"/>
    <x v="4"/>
    <x v="4"/>
    <x v="215"/>
    <m/>
    <s v="Azul Oscuro"/>
    <m/>
    <m/>
    <n v="18000"/>
    <n v="35000"/>
    <n v="-36000"/>
    <n v="2"/>
    <n v="8"/>
    <x v="3"/>
    <x v="0"/>
  </r>
  <r>
    <n v="2022"/>
    <x v="72"/>
    <x v="0"/>
    <x v="4"/>
    <n v="1"/>
    <x v="4"/>
    <x v="4"/>
    <x v="215"/>
    <m/>
    <s v="Gris"/>
    <m/>
    <m/>
    <n v="18000"/>
    <n v="35000"/>
    <n v="-18000"/>
    <n v="1"/>
    <n v="8"/>
    <x v="3"/>
    <x v="0"/>
  </r>
  <r>
    <n v="2023"/>
    <x v="72"/>
    <x v="0"/>
    <x v="4"/>
    <n v="1"/>
    <x v="4"/>
    <x v="4"/>
    <x v="771"/>
    <m/>
    <s v="Negro"/>
    <m/>
    <m/>
    <n v="25000"/>
    <n v="45000"/>
    <n v="-25000"/>
    <n v="1"/>
    <n v="8"/>
    <x v="3"/>
    <x v="0"/>
  </r>
  <r>
    <n v="2024"/>
    <x v="72"/>
    <x v="0"/>
    <x v="4"/>
    <n v="1"/>
    <x v="4"/>
    <x v="4"/>
    <x v="771"/>
    <m/>
    <s v="Rosa"/>
    <m/>
    <m/>
    <n v="25000"/>
    <n v="45000"/>
    <n v="-25000"/>
    <n v="1"/>
    <n v="8"/>
    <x v="3"/>
    <x v="0"/>
  </r>
  <r>
    <n v="2025"/>
    <x v="72"/>
    <x v="0"/>
    <x v="4"/>
    <n v="1"/>
    <x v="58"/>
    <x v="109"/>
    <x v="772"/>
    <m/>
    <s v="Negro"/>
    <m/>
    <m/>
    <n v="80000"/>
    <n v="125000"/>
    <n v="-80000"/>
    <n v="1"/>
    <n v="8"/>
    <x v="3"/>
    <x v="0"/>
  </r>
  <r>
    <n v="2026"/>
    <x v="72"/>
    <x v="1"/>
    <x v="8"/>
    <n v="1"/>
    <x v="29"/>
    <x v="60"/>
    <x v="434"/>
    <m/>
    <m/>
    <m/>
    <m/>
    <n v="935"/>
    <n v="1000"/>
    <n v="65"/>
    <n v="-1"/>
    <n v="8"/>
    <x v="3"/>
    <x v="0"/>
  </r>
  <r>
    <n v="2027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28"/>
    <x v="72"/>
    <x v="1"/>
    <x v="8"/>
    <n v="1"/>
    <x v="51"/>
    <x v="1"/>
    <x v="178"/>
    <m/>
    <m/>
    <m/>
    <s v="De segunda"/>
    <n v="120000"/>
    <n v="350000"/>
    <n v="230000"/>
    <n v="-1"/>
    <n v="8"/>
    <x v="3"/>
    <x v="0"/>
  </r>
  <r>
    <n v="2029"/>
    <x v="72"/>
    <x v="1"/>
    <x v="22"/>
    <n v="1"/>
    <x v="27"/>
    <x v="110"/>
    <x v="773"/>
    <m/>
    <m/>
    <m/>
    <m/>
    <n v="1100"/>
    <n v="10000"/>
    <n v="8900"/>
    <n v="-1"/>
    <n v="8"/>
    <x v="3"/>
    <x v="0"/>
  </r>
  <r>
    <n v="2030"/>
    <x v="72"/>
    <x v="1"/>
    <x v="8"/>
    <n v="1"/>
    <x v="1"/>
    <x v="1"/>
    <x v="436"/>
    <m/>
    <m/>
    <m/>
    <m/>
    <n v="3500"/>
    <n v="14000"/>
    <n v="10500"/>
    <n v="-1"/>
    <n v="8"/>
    <x v="3"/>
    <x v="0"/>
  </r>
  <r>
    <n v="2031"/>
    <x v="72"/>
    <x v="1"/>
    <x v="8"/>
    <n v="1"/>
    <x v="29"/>
    <x v="37"/>
    <x v="233"/>
    <m/>
    <m/>
    <m/>
    <m/>
    <n v="14020"/>
    <n v="15000"/>
    <n v="980"/>
    <n v="-1"/>
    <n v="8"/>
    <x v="3"/>
    <x v="0"/>
  </r>
  <r>
    <n v="2032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33"/>
    <x v="73"/>
    <x v="1"/>
    <x v="8"/>
    <n v="1"/>
    <x v="1"/>
    <x v="27"/>
    <x v="129"/>
    <m/>
    <s v="Blanco"/>
    <m/>
    <m/>
    <n v="7000"/>
    <n v="20000"/>
    <n v="13000"/>
    <n v="-1"/>
    <n v="9"/>
    <x v="3"/>
    <x v="0"/>
  </r>
  <r>
    <n v="2034"/>
    <x v="73"/>
    <x v="1"/>
    <x v="8"/>
    <n v="1"/>
    <x v="27"/>
    <x v="3"/>
    <x v="774"/>
    <m/>
    <m/>
    <m/>
    <m/>
    <n v="1100"/>
    <n v="10000"/>
    <n v="8900"/>
    <n v="-1"/>
    <n v="9"/>
    <x v="3"/>
    <x v="0"/>
  </r>
  <r>
    <n v="2035"/>
    <x v="73"/>
    <x v="1"/>
    <x v="8"/>
    <n v="1"/>
    <x v="33"/>
    <x v="2"/>
    <x v="775"/>
    <m/>
    <m/>
    <m/>
    <m/>
    <n v="0"/>
    <n v="15000"/>
    <n v="15000"/>
    <n v="-1"/>
    <n v="9"/>
    <x v="3"/>
    <x v="0"/>
  </r>
  <r>
    <n v="2036"/>
    <x v="73"/>
    <x v="1"/>
    <x v="8"/>
    <n v="1"/>
    <x v="30"/>
    <x v="2"/>
    <x v="699"/>
    <m/>
    <m/>
    <m/>
    <m/>
    <n v="1000"/>
    <n v="10000"/>
    <n v="9000"/>
    <n v="-1"/>
    <n v="9"/>
    <x v="3"/>
    <x v="0"/>
  </r>
  <r>
    <n v="203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38"/>
    <x v="73"/>
    <x v="1"/>
    <x v="8"/>
    <n v="1"/>
    <x v="0"/>
    <x v="6"/>
    <x v="718"/>
    <m/>
    <m/>
    <m/>
    <m/>
    <n v="5000"/>
    <n v="12000"/>
    <n v="7000"/>
    <n v="-1"/>
    <n v="9"/>
    <x v="3"/>
    <x v="0"/>
  </r>
  <r>
    <n v="2039"/>
    <x v="73"/>
    <x v="1"/>
    <x v="22"/>
    <n v="1"/>
    <x v="29"/>
    <x v="32"/>
    <x v="201"/>
    <m/>
    <m/>
    <m/>
    <m/>
    <n v="9350"/>
    <n v="10000"/>
    <n v="650"/>
    <n v="-1"/>
    <n v="9"/>
    <x v="3"/>
    <x v="0"/>
  </r>
  <r>
    <n v="2040"/>
    <x v="73"/>
    <x v="1"/>
    <x v="66"/>
    <n v="1"/>
    <x v="29"/>
    <x v="37"/>
    <x v="233"/>
    <m/>
    <m/>
    <m/>
    <m/>
    <n v="14020"/>
    <n v="15000"/>
    <n v="980"/>
    <n v="-1"/>
    <n v="9"/>
    <x v="3"/>
    <x v="0"/>
  </r>
  <r>
    <n v="2041"/>
    <x v="73"/>
    <x v="1"/>
    <x v="8"/>
    <n v="1"/>
    <x v="2"/>
    <x v="15"/>
    <x v="76"/>
    <s v="V8"/>
    <m/>
    <m/>
    <m/>
    <n v="9000"/>
    <n v="19000"/>
    <n v="10000"/>
    <n v="-1"/>
    <n v="9"/>
    <x v="3"/>
    <x v="0"/>
  </r>
  <r>
    <n v="2042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3"/>
    <x v="73"/>
    <x v="1"/>
    <x v="8"/>
    <n v="1"/>
    <x v="37"/>
    <x v="50"/>
    <x v="392"/>
    <m/>
    <m/>
    <m/>
    <m/>
    <n v="1000"/>
    <n v="3000"/>
    <n v="2000"/>
    <n v="-1"/>
    <n v="9"/>
    <x v="3"/>
    <x v="0"/>
  </r>
  <r>
    <n v="2044"/>
    <x v="73"/>
    <x v="1"/>
    <x v="8"/>
    <n v="1"/>
    <x v="27"/>
    <x v="1"/>
    <x v="776"/>
    <m/>
    <m/>
    <m/>
    <m/>
    <n v="1100"/>
    <n v="10000"/>
    <n v="8900"/>
    <n v="-1"/>
    <n v="9"/>
    <x v="3"/>
    <x v="0"/>
  </r>
  <r>
    <n v="2045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6"/>
    <x v="73"/>
    <x v="1"/>
    <x v="8"/>
    <n v="1"/>
    <x v="29"/>
    <x v="32"/>
    <x v="201"/>
    <m/>
    <m/>
    <m/>
    <m/>
    <n v="5610"/>
    <n v="6000"/>
    <n v="390"/>
    <n v="-1"/>
    <n v="9"/>
    <x v="3"/>
    <x v="0"/>
  </r>
  <r>
    <n v="204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48"/>
    <x v="74"/>
    <x v="1"/>
    <x v="8"/>
    <n v="1"/>
    <x v="0"/>
    <x v="6"/>
    <x v="72"/>
    <s v="Lan"/>
    <m/>
    <m/>
    <m/>
    <n v="4000"/>
    <n v="12000"/>
    <n v="8000"/>
    <n v="-1"/>
    <n v="10"/>
    <x v="3"/>
    <x v="0"/>
  </r>
  <r>
    <n v="2049"/>
    <x v="74"/>
    <x v="1"/>
    <x v="8"/>
    <n v="1"/>
    <x v="1"/>
    <x v="28"/>
    <x v="530"/>
    <m/>
    <m/>
    <m/>
    <m/>
    <n v="5000"/>
    <n v="18000"/>
    <n v="13000"/>
    <n v="-1"/>
    <n v="10"/>
    <x v="3"/>
    <x v="0"/>
  </r>
  <r>
    <n v="2050"/>
    <x v="74"/>
    <x v="1"/>
    <x v="8"/>
    <n v="1"/>
    <x v="62"/>
    <x v="6"/>
    <x v="777"/>
    <m/>
    <m/>
    <m/>
    <m/>
    <n v="9000"/>
    <n v="20000"/>
    <n v="11000"/>
    <n v="-1"/>
    <n v="10"/>
    <x v="3"/>
    <x v="0"/>
  </r>
  <r>
    <n v="2051"/>
    <x v="74"/>
    <x v="1"/>
    <x v="8"/>
    <n v="1"/>
    <x v="29"/>
    <x v="32"/>
    <x v="201"/>
    <m/>
    <m/>
    <m/>
    <m/>
    <n v="5610"/>
    <n v="6000"/>
    <n v="390"/>
    <n v="-1"/>
    <n v="10"/>
    <x v="3"/>
    <x v="0"/>
  </r>
  <r>
    <n v="2052"/>
    <x v="74"/>
    <x v="1"/>
    <x v="8"/>
    <n v="1"/>
    <x v="33"/>
    <x v="80"/>
    <x v="778"/>
    <m/>
    <m/>
    <m/>
    <m/>
    <n v="0"/>
    <n v="5000"/>
    <n v="5000"/>
    <n v="-1"/>
    <n v="10"/>
    <x v="3"/>
    <x v="0"/>
  </r>
  <r>
    <n v="2053"/>
    <x v="74"/>
    <x v="1"/>
    <x v="8"/>
    <n v="1"/>
    <x v="27"/>
    <x v="28"/>
    <x v="779"/>
    <m/>
    <m/>
    <m/>
    <m/>
    <n v="1100"/>
    <n v="10000"/>
    <n v="8900"/>
    <n v="-1"/>
    <n v="10"/>
    <x v="3"/>
    <x v="0"/>
  </r>
  <r>
    <n v="2054"/>
    <x v="73"/>
    <x v="0"/>
    <x v="64"/>
    <n v="1"/>
    <x v="103"/>
    <x v="1"/>
    <x v="141"/>
    <m/>
    <m/>
    <m/>
    <m/>
    <n v="13000"/>
    <n v="25000"/>
    <n v="-13000"/>
    <n v="1"/>
    <n v="9"/>
    <x v="3"/>
    <x v="0"/>
  </r>
  <r>
    <n v="2055"/>
    <x v="74"/>
    <x v="1"/>
    <x v="8"/>
    <n v="1"/>
    <x v="20"/>
    <x v="94"/>
    <x v="619"/>
    <m/>
    <m/>
    <m/>
    <m/>
    <n v="48000"/>
    <n v="63000"/>
    <n v="15000"/>
    <n v="-1"/>
    <n v="10"/>
    <x v="3"/>
    <x v="0"/>
  </r>
  <r>
    <n v="2056"/>
    <x v="74"/>
    <x v="1"/>
    <x v="8"/>
    <n v="1"/>
    <x v="2"/>
    <x v="7"/>
    <x v="440"/>
    <m/>
    <m/>
    <m/>
    <m/>
    <n v="9500"/>
    <n v="20000"/>
    <n v="10500"/>
    <n v="-1"/>
    <n v="10"/>
    <x v="3"/>
    <x v="0"/>
  </r>
  <r>
    <n v="2057"/>
    <x v="74"/>
    <x v="1"/>
    <x v="8"/>
    <n v="1"/>
    <x v="19"/>
    <x v="23"/>
    <x v="94"/>
    <m/>
    <m/>
    <m/>
    <m/>
    <n v="45000"/>
    <n v="70000"/>
    <n v="25000"/>
    <n v="-1"/>
    <n v="10"/>
    <x v="3"/>
    <x v="0"/>
  </r>
  <r>
    <n v="2058"/>
    <x v="74"/>
    <x v="1"/>
    <x v="8"/>
    <n v="1"/>
    <x v="1"/>
    <x v="1"/>
    <x v="2"/>
    <m/>
    <m/>
    <m/>
    <m/>
    <n v="3500"/>
    <n v="12000"/>
    <n v="8500"/>
    <n v="-1"/>
    <n v="10"/>
    <x v="3"/>
    <x v="0"/>
  </r>
  <r>
    <n v="2059"/>
    <x v="74"/>
    <x v="1"/>
    <x v="8"/>
    <n v="1"/>
    <x v="29"/>
    <x v="32"/>
    <x v="201"/>
    <m/>
    <m/>
    <m/>
    <m/>
    <n v="9350"/>
    <n v="10000"/>
    <n v="650"/>
    <n v="-1"/>
    <n v="10"/>
    <x v="3"/>
    <x v="0"/>
  </r>
  <r>
    <n v="2060"/>
    <x v="74"/>
    <x v="1"/>
    <x v="8"/>
    <n v="1"/>
    <x v="29"/>
    <x v="50"/>
    <x v="370"/>
    <m/>
    <m/>
    <m/>
    <m/>
    <n v="2805"/>
    <n v="3000"/>
    <n v="195"/>
    <n v="-1"/>
    <n v="10"/>
    <x v="3"/>
    <x v="0"/>
  </r>
  <r>
    <n v="2061"/>
    <x v="75"/>
    <x v="1"/>
    <x v="8"/>
    <n v="1"/>
    <x v="33"/>
    <x v="29"/>
    <x v="780"/>
    <m/>
    <m/>
    <m/>
    <m/>
    <n v="0"/>
    <n v="2000"/>
    <n v="2000"/>
    <n v="-1"/>
    <n v="11"/>
    <x v="3"/>
    <x v="0"/>
  </r>
  <r>
    <n v="2062"/>
    <x v="75"/>
    <x v="1"/>
    <x v="8"/>
    <n v="1"/>
    <x v="27"/>
    <x v="2"/>
    <x v="781"/>
    <m/>
    <m/>
    <m/>
    <m/>
    <n v="1100"/>
    <n v="10000"/>
    <n v="8900"/>
    <n v="-1"/>
    <n v="11"/>
    <x v="3"/>
    <x v="0"/>
  </r>
  <r>
    <n v="2063"/>
    <x v="75"/>
    <x v="1"/>
    <x v="8"/>
    <n v="1"/>
    <x v="46"/>
    <x v="6"/>
    <x v="328"/>
    <m/>
    <m/>
    <m/>
    <m/>
    <n v="0"/>
    <n v="500"/>
    <n v="500"/>
    <n v="-1"/>
    <n v="11"/>
    <x v="3"/>
    <x v="0"/>
  </r>
  <r>
    <n v="2064"/>
    <x v="75"/>
    <x v="1"/>
    <x v="8"/>
    <n v="1"/>
    <x v="30"/>
    <x v="2"/>
    <x v="171"/>
    <m/>
    <m/>
    <m/>
    <m/>
    <n v="1000"/>
    <n v="10000"/>
    <n v="9000"/>
    <n v="-1"/>
    <n v="11"/>
    <x v="3"/>
    <x v="0"/>
  </r>
  <r>
    <n v="2065"/>
    <x v="75"/>
    <x v="1"/>
    <x v="8"/>
    <n v="1"/>
    <x v="33"/>
    <x v="1"/>
    <x v="782"/>
    <m/>
    <m/>
    <m/>
    <m/>
    <n v="0"/>
    <n v="5000"/>
    <n v="5000"/>
    <n v="-1"/>
    <n v="11"/>
    <x v="3"/>
    <x v="0"/>
  </r>
  <r>
    <n v="2066"/>
    <x v="75"/>
    <x v="1"/>
    <x v="8"/>
    <n v="1"/>
    <x v="51"/>
    <x v="1"/>
    <x v="783"/>
    <m/>
    <m/>
    <m/>
    <m/>
    <n v="0"/>
    <n v="65000"/>
    <n v="65000"/>
    <n v="-1"/>
    <n v="11"/>
    <x v="3"/>
    <x v="0"/>
  </r>
  <r>
    <n v="2067"/>
    <x v="75"/>
    <x v="1"/>
    <x v="8"/>
    <n v="1"/>
    <x v="29"/>
    <x v="32"/>
    <x v="201"/>
    <m/>
    <m/>
    <m/>
    <m/>
    <n v="5610"/>
    <n v="6000"/>
    <n v="390"/>
    <n v="-1"/>
    <n v="11"/>
    <x v="3"/>
    <x v="0"/>
  </r>
  <r>
    <n v="2068"/>
    <x v="75"/>
    <x v="1"/>
    <x v="8"/>
    <n v="1"/>
    <x v="2"/>
    <x v="26"/>
    <x v="650"/>
    <m/>
    <m/>
    <m/>
    <m/>
    <n v="14000"/>
    <n v="29000"/>
    <n v="15000"/>
    <n v="-1"/>
    <n v="11"/>
    <x v="3"/>
    <x v="0"/>
  </r>
  <r>
    <n v="2069"/>
    <x v="75"/>
    <x v="1"/>
    <x v="8"/>
    <n v="1"/>
    <x v="0"/>
    <x v="6"/>
    <x v="64"/>
    <s v="RCA"/>
    <m/>
    <m/>
    <m/>
    <n v="1500"/>
    <n v="7000"/>
    <n v="5500"/>
    <n v="-1"/>
    <n v="11"/>
    <x v="3"/>
    <x v="0"/>
  </r>
  <r>
    <n v="2070"/>
    <x v="75"/>
    <x v="1"/>
    <x v="8"/>
    <n v="1"/>
    <x v="1"/>
    <x v="1"/>
    <x v="2"/>
    <m/>
    <m/>
    <m/>
    <m/>
    <n v="3500"/>
    <n v="12000"/>
    <n v="8500"/>
    <n v="-1"/>
    <n v="11"/>
    <x v="3"/>
    <x v="0"/>
  </r>
  <r>
    <n v="2071"/>
    <x v="75"/>
    <x v="1"/>
    <x v="8"/>
    <n v="1"/>
    <x v="0"/>
    <x v="27"/>
    <x v="116"/>
    <m/>
    <m/>
    <m/>
    <m/>
    <n v="5000"/>
    <n v="15000"/>
    <n v="10000"/>
    <n v="-1"/>
    <n v="11"/>
    <x v="3"/>
    <x v="0"/>
  </r>
  <r>
    <n v="2072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3"/>
    <x v="75"/>
    <x v="1"/>
    <x v="8"/>
    <n v="1"/>
    <x v="29"/>
    <x v="50"/>
    <x v="370"/>
    <m/>
    <m/>
    <m/>
    <m/>
    <n v="2805"/>
    <n v="3000"/>
    <n v="195"/>
    <n v="-1"/>
    <n v="11"/>
    <x v="3"/>
    <x v="0"/>
  </r>
  <r>
    <n v="2074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5"/>
    <x v="75"/>
    <x v="1"/>
    <x v="8"/>
    <n v="1"/>
    <x v="37"/>
    <x v="34"/>
    <x v="301"/>
    <m/>
    <m/>
    <m/>
    <m/>
    <n v="1000"/>
    <n v="3000"/>
    <n v="2000"/>
    <n v="-1"/>
    <n v="11"/>
    <x v="3"/>
    <x v="0"/>
  </r>
  <r>
    <n v="2076"/>
    <x v="76"/>
    <x v="0"/>
    <x v="4"/>
    <n v="1"/>
    <x v="2"/>
    <x v="26"/>
    <x v="650"/>
    <m/>
    <m/>
    <m/>
    <m/>
    <n v="13000"/>
    <n v="29000"/>
    <n v="-13000"/>
    <n v="1"/>
    <n v="12"/>
    <x v="3"/>
    <x v="0"/>
  </r>
  <r>
    <n v="2077"/>
    <x v="76"/>
    <x v="0"/>
    <x v="4"/>
    <n v="1"/>
    <x v="10"/>
    <x v="6"/>
    <x v="784"/>
    <m/>
    <m/>
    <m/>
    <m/>
    <n v="5000"/>
    <n v="15000"/>
    <n v="-5000"/>
    <n v="1"/>
    <n v="12"/>
    <x v="3"/>
    <x v="0"/>
  </r>
  <r>
    <n v="2078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79"/>
    <x v="76"/>
    <x v="1"/>
    <x v="8"/>
    <n v="1"/>
    <x v="33"/>
    <x v="1"/>
    <x v="785"/>
    <m/>
    <m/>
    <m/>
    <m/>
    <n v="0"/>
    <n v="65000"/>
    <n v="65000"/>
    <n v="-1"/>
    <n v="12"/>
    <x v="3"/>
    <x v="0"/>
  </r>
  <r>
    <n v="2080"/>
    <x v="76"/>
    <x v="1"/>
    <x v="8"/>
    <n v="1"/>
    <x v="26"/>
    <x v="1"/>
    <x v="786"/>
    <m/>
    <m/>
    <m/>
    <m/>
    <n v="8500"/>
    <n v="18000"/>
    <n v="9500"/>
    <n v="-1"/>
    <n v="12"/>
    <x v="3"/>
    <x v="0"/>
  </r>
  <r>
    <n v="2081"/>
    <x v="76"/>
    <x v="1"/>
    <x v="8"/>
    <n v="1"/>
    <x v="27"/>
    <x v="1"/>
    <x v="786"/>
    <m/>
    <m/>
    <m/>
    <m/>
    <n v="1100"/>
    <n v="8000"/>
    <n v="6900"/>
    <n v="-1"/>
    <n v="12"/>
    <x v="3"/>
    <x v="0"/>
  </r>
  <r>
    <n v="2082"/>
    <x v="76"/>
    <x v="1"/>
    <x v="81"/>
    <n v="1"/>
    <x v="29"/>
    <x v="37"/>
    <x v="233"/>
    <m/>
    <m/>
    <m/>
    <m/>
    <n v="14020"/>
    <n v="15000"/>
    <n v="980"/>
    <n v="-1"/>
    <n v="12"/>
    <x v="3"/>
    <x v="0"/>
  </r>
  <r>
    <n v="2083"/>
    <x v="76"/>
    <x v="1"/>
    <x v="8"/>
    <n v="1"/>
    <x v="29"/>
    <x v="32"/>
    <x v="201"/>
    <m/>
    <m/>
    <m/>
    <m/>
    <n v="935"/>
    <n v="1000"/>
    <n v="65"/>
    <n v="-1"/>
    <n v="12"/>
    <x v="3"/>
    <x v="0"/>
  </r>
  <r>
    <n v="2084"/>
    <x v="76"/>
    <x v="1"/>
    <x v="8"/>
    <n v="1"/>
    <x v="29"/>
    <x v="34"/>
    <x v="214"/>
    <m/>
    <m/>
    <m/>
    <m/>
    <n v="5610"/>
    <n v="6000"/>
    <n v="390"/>
    <n v="-1"/>
    <n v="12"/>
    <x v="3"/>
    <x v="0"/>
  </r>
  <r>
    <n v="2085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86"/>
    <x v="76"/>
    <x v="1"/>
    <x v="8"/>
    <n v="1"/>
    <x v="37"/>
    <x v="32"/>
    <x v="300"/>
    <m/>
    <m/>
    <m/>
    <m/>
    <n v="1000"/>
    <n v="3000"/>
    <n v="2000"/>
    <n v="-1"/>
    <n v="12"/>
    <x v="3"/>
    <x v="0"/>
  </r>
  <r>
    <n v="2087"/>
    <x v="76"/>
    <x v="1"/>
    <x v="8"/>
    <n v="1"/>
    <x v="0"/>
    <x v="6"/>
    <x v="46"/>
    <m/>
    <m/>
    <m/>
    <m/>
    <n v="7600"/>
    <n v="15000"/>
    <n v="7400"/>
    <n v="-1"/>
    <n v="12"/>
    <x v="3"/>
    <x v="0"/>
  </r>
  <r>
    <n v="2088"/>
    <x v="76"/>
    <x v="0"/>
    <x v="6"/>
    <n v="2"/>
    <x v="0"/>
    <x v="6"/>
    <x v="46"/>
    <m/>
    <m/>
    <m/>
    <m/>
    <n v="7600"/>
    <n v="17000"/>
    <n v="-15200"/>
    <n v="2"/>
    <n v="12"/>
    <x v="3"/>
    <x v="0"/>
  </r>
  <r>
    <n v="2089"/>
    <x v="76"/>
    <x v="0"/>
    <x v="6"/>
    <n v="3"/>
    <x v="0"/>
    <x v="6"/>
    <x v="72"/>
    <m/>
    <m/>
    <m/>
    <m/>
    <n v="3000"/>
    <n v="12000"/>
    <n v="-9000"/>
    <n v="3"/>
    <n v="12"/>
    <x v="3"/>
    <x v="0"/>
  </r>
  <r>
    <n v="2090"/>
    <x v="76"/>
    <x v="0"/>
    <x v="6"/>
    <n v="3"/>
    <x v="0"/>
    <x v="6"/>
    <x v="131"/>
    <m/>
    <m/>
    <m/>
    <m/>
    <n v="5500"/>
    <n v="17000"/>
    <n v="-16500"/>
    <n v="3"/>
    <n v="12"/>
    <x v="3"/>
    <x v="0"/>
  </r>
  <r>
    <n v="2091"/>
    <x v="76"/>
    <x v="0"/>
    <x v="6"/>
    <n v="2"/>
    <x v="0"/>
    <x v="6"/>
    <x v="787"/>
    <m/>
    <m/>
    <m/>
    <m/>
    <n v="6000"/>
    <n v="15000"/>
    <n v="-12000"/>
    <n v="2"/>
    <n v="12"/>
    <x v="3"/>
    <x v="0"/>
  </r>
  <r>
    <n v="2092"/>
    <x v="76"/>
    <x v="0"/>
    <x v="6"/>
    <n v="5"/>
    <x v="13"/>
    <x v="6"/>
    <x v="119"/>
    <m/>
    <m/>
    <m/>
    <m/>
    <n v="1500"/>
    <n v="3000"/>
    <n v="-7500"/>
    <n v="5"/>
    <n v="12"/>
    <x v="3"/>
    <x v="0"/>
  </r>
  <r>
    <n v="2093"/>
    <x v="76"/>
    <x v="0"/>
    <x v="6"/>
    <n v="1"/>
    <x v="13"/>
    <x v="6"/>
    <x v="788"/>
    <m/>
    <m/>
    <m/>
    <m/>
    <n v="14000"/>
    <n v="29000"/>
    <n v="-14000"/>
    <n v="1"/>
    <n v="12"/>
    <x v="3"/>
    <x v="0"/>
  </r>
  <r>
    <n v="2094"/>
    <x v="76"/>
    <x v="0"/>
    <x v="6"/>
    <n v="1"/>
    <x v="13"/>
    <x v="6"/>
    <x v="789"/>
    <m/>
    <m/>
    <m/>
    <m/>
    <n v="14000"/>
    <n v="29000"/>
    <n v="-14000"/>
    <n v="1"/>
    <n v="12"/>
    <x v="3"/>
    <x v="0"/>
  </r>
  <r>
    <n v="2095"/>
    <x v="76"/>
    <x v="1"/>
    <x v="8"/>
    <n v="1"/>
    <x v="4"/>
    <x v="4"/>
    <x v="215"/>
    <m/>
    <m/>
    <m/>
    <m/>
    <n v="18000"/>
    <n v="35000"/>
    <n v="17000"/>
    <n v="-1"/>
    <n v="12"/>
    <x v="3"/>
    <x v="0"/>
  </r>
  <r>
    <n v="2096"/>
    <x v="76"/>
    <x v="1"/>
    <x v="8"/>
    <n v="1"/>
    <x v="29"/>
    <x v="37"/>
    <x v="233"/>
    <m/>
    <m/>
    <m/>
    <m/>
    <n v="18692"/>
    <n v="20000"/>
    <n v="1308"/>
    <n v="-1"/>
    <n v="12"/>
    <x v="3"/>
    <x v="0"/>
  </r>
  <r>
    <n v="2097"/>
    <x v="76"/>
    <x v="1"/>
    <x v="8"/>
    <n v="1"/>
    <x v="33"/>
    <x v="28"/>
    <x v="790"/>
    <m/>
    <m/>
    <m/>
    <m/>
    <n v="0"/>
    <n v="3000"/>
    <n v="3000"/>
    <n v="-1"/>
    <n v="12"/>
    <x v="3"/>
    <x v="0"/>
  </r>
  <r>
    <n v="2098"/>
    <x v="76"/>
    <x v="1"/>
    <x v="8"/>
    <n v="1"/>
    <x v="37"/>
    <x v="37"/>
    <x v="336"/>
    <m/>
    <m/>
    <m/>
    <m/>
    <n v="1000"/>
    <n v="3000"/>
    <n v="2000"/>
    <n v="-1"/>
    <n v="12"/>
    <x v="3"/>
    <x v="0"/>
  </r>
  <r>
    <n v="2099"/>
    <x v="77"/>
    <x v="1"/>
    <x v="8"/>
    <n v="1"/>
    <x v="29"/>
    <x v="37"/>
    <x v="233"/>
    <m/>
    <m/>
    <m/>
    <m/>
    <n v="2805"/>
    <n v="3000"/>
    <n v="195"/>
    <n v="-1"/>
    <n v="13"/>
    <x v="3"/>
    <x v="0"/>
  </r>
  <r>
    <n v="2100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01"/>
    <x v="77"/>
    <x v="1"/>
    <x v="8"/>
    <n v="1"/>
    <x v="76"/>
    <x v="77"/>
    <x v="514"/>
    <m/>
    <m/>
    <m/>
    <m/>
    <n v="14000"/>
    <n v="18000"/>
    <n v="4000"/>
    <n v="-1"/>
    <n v="13"/>
    <x v="3"/>
    <x v="0"/>
  </r>
  <r>
    <n v="2102"/>
    <x v="77"/>
    <x v="1"/>
    <x v="8"/>
    <n v="1"/>
    <x v="35"/>
    <x v="36"/>
    <x v="230"/>
    <m/>
    <m/>
    <m/>
    <m/>
    <n v="12300"/>
    <n v="20000"/>
    <n v="7700"/>
    <n v="-1"/>
    <n v="13"/>
    <x v="3"/>
    <x v="0"/>
  </r>
  <r>
    <n v="2103"/>
    <x v="77"/>
    <x v="1"/>
    <x v="8"/>
    <n v="1"/>
    <x v="27"/>
    <x v="28"/>
    <x v="391"/>
    <m/>
    <m/>
    <m/>
    <m/>
    <n v="1100"/>
    <n v="10000"/>
    <n v="8900"/>
    <n v="-1"/>
    <n v="13"/>
    <x v="3"/>
    <x v="0"/>
  </r>
  <r>
    <n v="2104"/>
    <x v="77"/>
    <x v="1"/>
    <x v="8"/>
    <n v="1"/>
    <x v="29"/>
    <x v="34"/>
    <x v="214"/>
    <m/>
    <m/>
    <m/>
    <m/>
    <n v="5610"/>
    <n v="6000"/>
    <n v="390"/>
    <n v="-1"/>
    <n v="13"/>
    <x v="3"/>
    <x v="0"/>
  </r>
  <r>
    <n v="2105"/>
    <x v="77"/>
    <x v="1"/>
    <x v="8"/>
    <n v="1"/>
    <x v="62"/>
    <x v="6"/>
    <x v="497"/>
    <m/>
    <m/>
    <m/>
    <m/>
    <n v="33000"/>
    <n v="55000"/>
    <n v="22000"/>
    <n v="-1"/>
    <n v="13"/>
    <x v="3"/>
    <x v="0"/>
  </r>
  <r>
    <n v="2106"/>
    <x v="77"/>
    <x v="1"/>
    <x v="8"/>
    <n v="1"/>
    <x v="1"/>
    <x v="1"/>
    <x v="2"/>
    <m/>
    <m/>
    <m/>
    <m/>
    <n v="3500"/>
    <n v="12000"/>
    <n v="8500"/>
    <n v="-1"/>
    <n v="13"/>
    <x v="3"/>
    <x v="0"/>
  </r>
  <r>
    <n v="2107"/>
    <x v="77"/>
    <x v="1"/>
    <x v="8"/>
    <n v="1"/>
    <x v="27"/>
    <x v="28"/>
    <x v="133"/>
    <m/>
    <m/>
    <m/>
    <m/>
    <n v="1100"/>
    <n v="10000"/>
    <n v="8900"/>
    <n v="-1"/>
    <n v="13"/>
    <x v="3"/>
    <x v="0"/>
  </r>
  <r>
    <n v="2108"/>
    <x v="77"/>
    <x v="1"/>
    <x v="8"/>
    <n v="1"/>
    <x v="81"/>
    <x v="28"/>
    <x v="133"/>
    <m/>
    <m/>
    <m/>
    <m/>
    <n v="3500"/>
    <n v="10000"/>
    <n v="6500"/>
    <n v="-1"/>
    <n v="13"/>
    <x v="3"/>
    <x v="0"/>
  </r>
  <r>
    <n v="2109"/>
    <x v="77"/>
    <x v="1"/>
    <x v="8"/>
    <n v="1"/>
    <x v="30"/>
    <x v="28"/>
    <x v="237"/>
    <m/>
    <m/>
    <m/>
    <m/>
    <n v="1000"/>
    <n v="9000"/>
    <n v="8000"/>
    <n v="-1"/>
    <n v="13"/>
    <x v="3"/>
    <x v="0"/>
  </r>
  <r>
    <n v="2110"/>
    <x v="77"/>
    <x v="1"/>
    <x v="8"/>
    <n v="1"/>
    <x v="26"/>
    <x v="28"/>
    <x v="237"/>
    <m/>
    <m/>
    <m/>
    <m/>
    <n v="10500"/>
    <n v="19000"/>
    <n v="8500"/>
    <n v="-1"/>
    <n v="13"/>
    <x v="3"/>
    <x v="0"/>
  </r>
  <r>
    <n v="2111"/>
    <x v="77"/>
    <x v="1"/>
    <x v="8"/>
    <n v="1"/>
    <x v="41"/>
    <x v="6"/>
    <x v="791"/>
    <m/>
    <m/>
    <m/>
    <m/>
    <n v="1800"/>
    <n v="4000"/>
    <n v="2200"/>
    <n v="-1"/>
    <n v="13"/>
    <x v="3"/>
    <x v="0"/>
  </r>
  <r>
    <n v="2112"/>
    <x v="77"/>
    <x v="1"/>
    <x v="8"/>
    <n v="1"/>
    <x v="13"/>
    <x v="6"/>
    <x v="119"/>
    <m/>
    <m/>
    <m/>
    <m/>
    <n v="1500"/>
    <n v="3000"/>
    <n v="1500"/>
    <n v="-1"/>
    <n v="13"/>
    <x v="3"/>
    <x v="0"/>
  </r>
  <r>
    <n v="2113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14"/>
    <x v="77"/>
    <x v="1"/>
    <x v="8"/>
    <n v="1"/>
    <x v="88"/>
    <x v="111"/>
    <x v="792"/>
    <m/>
    <m/>
    <m/>
    <m/>
    <n v="900"/>
    <n v="3000"/>
    <n v="2100"/>
    <n v="-1"/>
    <n v="13"/>
    <x v="3"/>
    <x v="0"/>
  </r>
  <r>
    <n v="2115"/>
    <x v="77"/>
    <x v="1"/>
    <x v="8"/>
    <n v="1"/>
    <x v="88"/>
    <x v="111"/>
    <x v="793"/>
    <m/>
    <m/>
    <m/>
    <m/>
    <n v="900"/>
    <n v="3000"/>
    <n v="2100"/>
    <n v="-1"/>
    <n v="13"/>
    <x v="3"/>
    <x v="0"/>
  </r>
  <r>
    <n v="2116"/>
    <x v="77"/>
    <x v="1"/>
    <x v="8"/>
    <n v="1"/>
    <x v="88"/>
    <x v="111"/>
    <x v="794"/>
    <m/>
    <m/>
    <m/>
    <m/>
    <n v="900"/>
    <n v="3000"/>
    <n v="2100"/>
    <n v="-1"/>
    <n v="13"/>
    <x v="3"/>
    <x v="0"/>
  </r>
  <r>
    <n v="2117"/>
    <x v="77"/>
    <x v="1"/>
    <x v="8"/>
    <n v="1"/>
    <x v="4"/>
    <x v="4"/>
    <x v="771"/>
    <m/>
    <m/>
    <m/>
    <m/>
    <n v="25000"/>
    <n v="45000"/>
    <n v="20000"/>
    <n v="-1"/>
    <n v="13"/>
    <x v="3"/>
    <x v="0"/>
  </r>
  <r>
    <n v="2118"/>
    <x v="77"/>
    <x v="1"/>
    <x v="8"/>
    <n v="1"/>
    <x v="26"/>
    <x v="29"/>
    <x v="260"/>
    <m/>
    <m/>
    <m/>
    <m/>
    <n v="7500"/>
    <n v="20000"/>
    <n v="12500"/>
    <n v="-1"/>
    <n v="13"/>
    <x v="3"/>
    <x v="0"/>
  </r>
  <r>
    <n v="2119"/>
    <x v="77"/>
    <x v="1"/>
    <x v="8"/>
    <n v="1"/>
    <x v="27"/>
    <x v="29"/>
    <x v="260"/>
    <m/>
    <m/>
    <m/>
    <m/>
    <n v="1100"/>
    <n v="10000"/>
    <n v="8900"/>
    <n v="-1"/>
    <n v="13"/>
    <x v="3"/>
    <x v="0"/>
  </r>
  <r>
    <n v="2120"/>
    <x v="77"/>
    <x v="1"/>
    <x v="8"/>
    <n v="1"/>
    <x v="33"/>
    <x v="29"/>
    <x v="795"/>
    <m/>
    <m/>
    <m/>
    <m/>
    <n v="0"/>
    <n v="25000"/>
    <n v="25000"/>
    <n v="-1"/>
    <n v="13"/>
    <x v="3"/>
    <x v="0"/>
  </r>
  <r>
    <n v="2121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2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3"/>
    <x v="77"/>
    <x v="1"/>
    <x v="8"/>
    <n v="1"/>
    <x v="0"/>
    <x v="6"/>
    <x v="355"/>
    <m/>
    <m/>
    <m/>
    <m/>
    <n v="1500"/>
    <n v="8000"/>
    <n v="6500"/>
    <n v="-1"/>
    <n v="13"/>
    <x v="3"/>
    <x v="0"/>
  </r>
  <r>
    <n v="2124"/>
    <x v="77"/>
    <x v="1"/>
    <x v="8"/>
    <n v="1"/>
    <x v="1"/>
    <x v="102"/>
    <x v="796"/>
    <m/>
    <m/>
    <m/>
    <m/>
    <n v="3000"/>
    <n v="12000"/>
    <n v="9000"/>
    <n v="-1"/>
    <n v="13"/>
    <x v="3"/>
    <x v="0"/>
  </r>
  <r>
    <n v="2125"/>
    <x v="77"/>
    <x v="1"/>
    <x v="8"/>
    <n v="1"/>
    <x v="37"/>
    <x v="32"/>
    <x v="300"/>
    <m/>
    <m/>
    <m/>
    <m/>
    <n v="1000"/>
    <n v="3000"/>
    <n v="2000"/>
    <n v="-1"/>
    <n v="13"/>
    <x v="3"/>
    <x v="0"/>
  </r>
  <r>
    <n v="2126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27"/>
    <x v="77"/>
    <x v="1"/>
    <x v="8"/>
    <n v="1"/>
    <x v="26"/>
    <x v="28"/>
    <x v="589"/>
    <m/>
    <m/>
    <m/>
    <m/>
    <n v="10500"/>
    <n v="20000"/>
    <n v="9500"/>
    <n v="-1"/>
    <n v="13"/>
    <x v="3"/>
    <x v="0"/>
  </r>
  <r>
    <n v="2128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29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30"/>
    <x v="77"/>
    <x v="1"/>
    <x v="8"/>
    <n v="1"/>
    <x v="33"/>
    <x v="1"/>
    <x v="797"/>
    <m/>
    <m/>
    <m/>
    <m/>
    <n v="0"/>
    <n v="25000"/>
    <n v="25000"/>
    <n v="-1"/>
    <n v="13"/>
    <x v="3"/>
    <x v="0"/>
  </r>
  <r>
    <n v="2131"/>
    <x v="78"/>
    <x v="1"/>
    <x v="8"/>
    <n v="1"/>
    <x v="60"/>
    <x v="6"/>
    <x v="413"/>
    <s v="Bluethoot"/>
    <s v="Rosa"/>
    <m/>
    <s v="Segundo Abono"/>
    <n v="32500"/>
    <n v="47500"/>
    <n v="15000"/>
    <n v="-1"/>
    <n v="14"/>
    <x v="3"/>
    <x v="0"/>
  </r>
  <r>
    <n v="2132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3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4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5"/>
    <x v="78"/>
    <x v="1"/>
    <x v="15"/>
    <n v="1"/>
    <x v="29"/>
    <x v="37"/>
    <x v="233"/>
    <m/>
    <m/>
    <m/>
    <m/>
    <n v="14020"/>
    <n v="15000"/>
    <n v="980"/>
    <n v="-1"/>
    <n v="14"/>
    <x v="3"/>
    <x v="0"/>
  </r>
  <r>
    <n v="2136"/>
    <x v="78"/>
    <x v="1"/>
    <x v="8"/>
    <n v="1"/>
    <x v="29"/>
    <x v="37"/>
    <x v="233"/>
    <m/>
    <m/>
    <m/>
    <m/>
    <n v="2805"/>
    <n v="3000"/>
    <n v="195"/>
    <n v="-1"/>
    <n v="14"/>
    <x v="3"/>
    <x v="0"/>
  </r>
  <r>
    <n v="2137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8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39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0"/>
    <x v="78"/>
    <x v="1"/>
    <x v="8"/>
    <n v="1"/>
    <x v="2"/>
    <x v="7"/>
    <x v="328"/>
    <m/>
    <m/>
    <m/>
    <m/>
    <n v="8500"/>
    <n v="20000"/>
    <n v="11500"/>
    <n v="-1"/>
    <n v="14"/>
    <x v="3"/>
    <x v="0"/>
  </r>
  <r>
    <n v="2141"/>
    <x v="78"/>
    <x v="1"/>
    <x v="8"/>
    <n v="1"/>
    <x v="0"/>
    <x v="27"/>
    <x v="129"/>
    <m/>
    <m/>
    <m/>
    <m/>
    <n v="5000"/>
    <n v="12000"/>
    <n v="7000"/>
    <n v="-1"/>
    <n v="14"/>
    <x v="3"/>
    <x v="0"/>
  </r>
  <r>
    <n v="2142"/>
    <x v="78"/>
    <x v="1"/>
    <x v="8"/>
    <n v="1"/>
    <x v="0"/>
    <x v="27"/>
    <x v="116"/>
    <m/>
    <m/>
    <m/>
    <m/>
    <n v="5000"/>
    <n v="15000"/>
    <n v="10000"/>
    <n v="-1"/>
    <n v="14"/>
    <x v="3"/>
    <x v="0"/>
  </r>
  <r>
    <n v="2143"/>
    <x v="78"/>
    <x v="1"/>
    <x v="8"/>
    <n v="1"/>
    <x v="30"/>
    <x v="28"/>
    <x v="644"/>
    <m/>
    <m/>
    <m/>
    <m/>
    <n v="1000"/>
    <n v="10000"/>
    <n v="9000"/>
    <n v="-1"/>
    <n v="14"/>
    <x v="3"/>
    <x v="0"/>
  </r>
  <r>
    <n v="2144"/>
    <x v="78"/>
    <x v="1"/>
    <x v="8"/>
    <n v="1"/>
    <x v="26"/>
    <x v="28"/>
    <x v="644"/>
    <m/>
    <m/>
    <m/>
    <m/>
    <n v="8500"/>
    <n v="20000"/>
    <n v="11500"/>
    <n v="-1"/>
    <n v="14"/>
    <x v="3"/>
    <x v="0"/>
  </r>
  <r>
    <n v="2145"/>
    <x v="78"/>
    <x v="1"/>
    <x v="8"/>
    <n v="1"/>
    <x v="30"/>
    <x v="2"/>
    <x v="318"/>
    <m/>
    <m/>
    <m/>
    <m/>
    <n v="1000"/>
    <n v="10000"/>
    <n v="9000"/>
    <n v="-1"/>
    <n v="14"/>
    <x v="3"/>
    <x v="0"/>
  </r>
  <r>
    <n v="2146"/>
    <x v="78"/>
    <x v="1"/>
    <x v="8"/>
    <n v="1"/>
    <x v="26"/>
    <x v="2"/>
    <x v="318"/>
    <m/>
    <m/>
    <m/>
    <m/>
    <n v="7000"/>
    <n v="20000"/>
    <n v="13000"/>
    <n v="-1"/>
    <n v="14"/>
    <x v="3"/>
    <x v="0"/>
  </r>
  <r>
    <n v="2147"/>
    <x v="78"/>
    <x v="1"/>
    <x v="8"/>
    <n v="1"/>
    <x v="30"/>
    <x v="1"/>
    <x v="141"/>
    <m/>
    <m/>
    <m/>
    <m/>
    <n v="900"/>
    <n v="10000"/>
    <n v="9100"/>
    <n v="-1"/>
    <n v="14"/>
    <x v="3"/>
    <x v="0"/>
  </r>
  <r>
    <n v="2148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9"/>
    <x v="78"/>
    <x v="1"/>
    <x v="8"/>
    <n v="1"/>
    <x v="26"/>
    <x v="1"/>
    <x v="141"/>
    <m/>
    <m/>
    <m/>
    <m/>
    <n v="9000"/>
    <n v="20000"/>
    <n v="11000"/>
    <n v="-1"/>
    <n v="14"/>
    <x v="3"/>
    <x v="0"/>
  </r>
  <r>
    <n v="2150"/>
    <x v="78"/>
    <x v="1"/>
    <x v="8"/>
    <n v="1"/>
    <x v="11"/>
    <x v="20"/>
    <x v="83"/>
    <m/>
    <m/>
    <m/>
    <m/>
    <n v="15000"/>
    <n v="30000"/>
    <n v="15000"/>
    <n v="-1"/>
    <n v="14"/>
    <x v="3"/>
    <x v="0"/>
  </r>
  <r>
    <n v="2151"/>
    <x v="78"/>
    <x v="1"/>
    <x v="8"/>
    <n v="1"/>
    <x v="2"/>
    <x v="1"/>
    <x v="482"/>
    <m/>
    <m/>
    <m/>
    <m/>
    <n v="7500"/>
    <n v="15000"/>
    <n v="7500"/>
    <n v="-1"/>
    <n v="14"/>
    <x v="3"/>
    <x v="0"/>
  </r>
  <r>
    <n v="2152"/>
    <x v="78"/>
    <x v="1"/>
    <x v="8"/>
    <n v="1"/>
    <x v="2"/>
    <x v="7"/>
    <x v="440"/>
    <m/>
    <m/>
    <m/>
    <s v="Primera Cuota"/>
    <n v="4750"/>
    <n v="12000"/>
    <n v="7250"/>
    <n v="-1"/>
    <n v="14"/>
    <x v="3"/>
    <x v="0"/>
  </r>
  <r>
    <n v="2153"/>
    <x v="78"/>
    <x v="1"/>
    <x v="8"/>
    <n v="1"/>
    <x v="1"/>
    <x v="1"/>
    <x v="436"/>
    <m/>
    <m/>
    <m/>
    <m/>
    <n v="3500"/>
    <n v="10000"/>
    <n v="6500"/>
    <n v="-1"/>
    <n v="14"/>
    <x v="3"/>
    <x v="0"/>
  </r>
  <r>
    <n v="2154"/>
    <x v="78"/>
    <x v="1"/>
    <x v="8"/>
    <n v="1"/>
    <x v="0"/>
    <x v="6"/>
    <x v="328"/>
    <m/>
    <m/>
    <m/>
    <m/>
    <n v="4500"/>
    <n v="10000"/>
    <n v="5500"/>
    <n v="-1"/>
    <n v="14"/>
    <x v="3"/>
    <x v="0"/>
  </r>
  <r>
    <n v="2155"/>
    <x v="78"/>
    <x v="1"/>
    <x v="8"/>
    <n v="1"/>
    <x v="29"/>
    <x v="34"/>
    <x v="214"/>
    <m/>
    <m/>
    <m/>
    <m/>
    <n v="2805"/>
    <n v="3000"/>
    <n v="195"/>
    <n v="-1"/>
    <n v="14"/>
    <x v="3"/>
    <x v="0"/>
  </r>
  <r>
    <n v="2156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57"/>
    <x v="78"/>
    <x v="1"/>
    <x v="8"/>
    <n v="1"/>
    <x v="29"/>
    <x v="37"/>
    <x v="233"/>
    <m/>
    <m/>
    <m/>
    <m/>
    <n v="9350"/>
    <n v="10000"/>
    <n v="650"/>
    <n v="-1"/>
    <n v="14"/>
    <x v="3"/>
    <x v="0"/>
  </r>
  <r>
    <n v="2158"/>
    <x v="78"/>
    <x v="1"/>
    <x v="8"/>
    <n v="1"/>
    <x v="0"/>
    <x v="27"/>
    <x v="328"/>
    <m/>
    <m/>
    <m/>
    <m/>
    <n v="5000"/>
    <n v="12000"/>
    <n v="7000"/>
    <n v="-1"/>
    <n v="14"/>
    <x v="3"/>
    <x v="0"/>
  </r>
  <r>
    <n v="2159"/>
    <x v="79"/>
    <x v="1"/>
    <x v="8"/>
    <n v="1"/>
    <x v="0"/>
    <x v="27"/>
    <x v="440"/>
    <m/>
    <m/>
    <m/>
    <m/>
    <n v="5000"/>
    <n v="12000"/>
    <n v="7000"/>
    <n v="-1"/>
    <n v="15"/>
    <x v="3"/>
    <x v="0"/>
  </r>
  <r>
    <n v="2160"/>
    <x v="79"/>
    <x v="1"/>
    <x v="8"/>
    <n v="1"/>
    <x v="53"/>
    <x v="6"/>
    <x v="343"/>
    <m/>
    <m/>
    <m/>
    <m/>
    <n v="30000"/>
    <n v="45000"/>
    <n v="15000"/>
    <n v="-1"/>
    <n v="15"/>
    <x v="3"/>
    <x v="0"/>
  </r>
  <r>
    <n v="2161"/>
    <x v="79"/>
    <x v="1"/>
    <x v="8"/>
    <n v="1"/>
    <x v="2"/>
    <x v="7"/>
    <x v="440"/>
    <m/>
    <m/>
    <m/>
    <s v="Segunda Cuota"/>
    <n v="4750"/>
    <n v="8000"/>
    <n v="3250"/>
    <n v="-1"/>
    <n v="15"/>
    <x v="3"/>
    <x v="0"/>
  </r>
  <r>
    <n v="2162"/>
    <x v="79"/>
    <x v="1"/>
    <x v="8"/>
    <n v="1"/>
    <x v="4"/>
    <x v="4"/>
    <x v="215"/>
    <m/>
    <s v="Blanco"/>
    <m/>
    <m/>
    <n v="18000"/>
    <n v="35000"/>
    <n v="17000"/>
    <n v="-1"/>
    <n v="15"/>
    <x v="3"/>
    <x v="0"/>
  </r>
  <r>
    <n v="2163"/>
    <x v="79"/>
    <x v="1"/>
    <x v="8"/>
    <n v="1"/>
    <x v="29"/>
    <x v="32"/>
    <x v="201"/>
    <m/>
    <m/>
    <m/>
    <m/>
    <n v="5610"/>
    <n v="6000"/>
    <n v="390"/>
    <n v="-1"/>
    <n v="15"/>
    <x v="3"/>
    <x v="0"/>
  </r>
  <r>
    <n v="2164"/>
    <x v="79"/>
    <x v="1"/>
    <x v="8"/>
    <n v="1"/>
    <x v="29"/>
    <x v="32"/>
    <x v="201"/>
    <m/>
    <m/>
    <m/>
    <m/>
    <n v="2805"/>
    <n v="3000"/>
    <n v="195"/>
    <n v="-1"/>
    <n v="15"/>
    <x v="3"/>
    <x v="0"/>
  </r>
  <r>
    <n v="2165"/>
    <x v="79"/>
    <x v="1"/>
    <x v="8"/>
    <n v="1"/>
    <x v="29"/>
    <x v="37"/>
    <x v="233"/>
    <m/>
    <m/>
    <m/>
    <m/>
    <n v="2805"/>
    <n v="3000"/>
    <n v="195"/>
    <n v="-1"/>
    <n v="15"/>
    <x v="3"/>
    <x v="0"/>
  </r>
  <r>
    <n v="2166"/>
    <x v="79"/>
    <x v="1"/>
    <x v="8"/>
    <n v="1"/>
    <x v="20"/>
    <x v="6"/>
    <x v="95"/>
    <m/>
    <m/>
    <m/>
    <m/>
    <n v="7000"/>
    <n v="15000"/>
    <n v="8000"/>
    <n v="-1"/>
    <n v="15"/>
    <x v="3"/>
    <x v="0"/>
  </r>
  <r>
    <n v="2167"/>
    <x v="79"/>
    <x v="1"/>
    <x v="8"/>
    <n v="1"/>
    <x v="33"/>
    <x v="29"/>
    <x v="798"/>
    <m/>
    <m/>
    <m/>
    <m/>
    <n v="0"/>
    <n v="5000"/>
    <n v="5000"/>
    <n v="-1"/>
    <n v="15"/>
    <x v="3"/>
    <x v="0"/>
  </r>
  <r>
    <n v="2168"/>
    <x v="79"/>
    <x v="1"/>
    <x v="8"/>
    <n v="1"/>
    <x v="27"/>
    <x v="1"/>
    <x v="799"/>
    <m/>
    <m/>
    <m/>
    <m/>
    <n v="1100"/>
    <n v="10000"/>
    <n v="8900"/>
    <n v="-1"/>
    <n v="15"/>
    <x v="3"/>
    <x v="0"/>
  </r>
  <r>
    <n v="2169"/>
    <x v="79"/>
    <x v="1"/>
    <x v="8"/>
    <n v="1"/>
    <x v="1"/>
    <x v="1"/>
    <x v="2"/>
    <m/>
    <m/>
    <m/>
    <m/>
    <n v="3500"/>
    <n v="12000"/>
    <n v="8500"/>
    <n v="-1"/>
    <n v="15"/>
    <x v="3"/>
    <x v="0"/>
  </r>
  <r>
    <n v="2170"/>
    <x v="79"/>
    <x v="1"/>
    <x v="8"/>
    <n v="1"/>
    <x v="1"/>
    <x v="27"/>
    <x v="129"/>
    <m/>
    <m/>
    <m/>
    <m/>
    <n v="7000"/>
    <n v="20000"/>
    <n v="13000"/>
    <n v="-1"/>
    <n v="15"/>
    <x v="3"/>
    <x v="0"/>
  </r>
  <r>
    <n v="2171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2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3"/>
    <x v="79"/>
    <x v="1"/>
    <x v="8"/>
    <n v="1"/>
    <x v="0"/>
    <x v="6"/>
    <x v="61"/>
    <m/>
    <m/>
    <m/>
    <m/>
    <n v="1500"/>
    <n v="10000"/>
    <n v="8500"/>
    <n v="-1"/>
    <n v="15"/>
    <x v="3"/>
    <x v="0"/>
  </r>
  <r>
    <n v="2174"/>
    <x v="79"/>
    <x v="1"/>
    <x v="8"/>
    <n v="1"/>
    <x v="0"/>
    <x v="16"/>
    <x v="47"/>
    <m/>
    <m/>
    <m/>
    <m/>
    <n v="4500"/>
    <n v="14000"/>
    <n v="9500"/>
    <n v="-1"/>
    <n v="15"/>
    <x v="3"/>
    <x v="0"/>
  </r>
  <r>
    <n v="2175"/>
    <x v="79"/>
    <x v="1"/>
    <x v="8"/>
    <n v="1"/>
    <x v="2"/>
    <x v="7"/>
    <x v="440"/>
    <m/>
    <m/>
    <m/>
    <m/>
    <n v="9500"/>
    <n v="20000"/>
    <n v="10500"/>
    <n v="-1"/>
    <n v="15"/>
    <x v="3"/>
    <x v="0"/>
  </r>
  <r>
    <n v="2176"/>
    <x v="80"/>
    <x v="1"/>
    <x v="37"/>
    <n v="1"/>
    <x v="29"/>
    <x v="50"/>
    <x v="370"/>
    <m/>
    <m/>
    <m/>
    <m/>
    <n v="4675"/>
    <n v="5000"/>
    <n v="325"/>
    <n v="-1"/>
    <n v="16"/>
    <x v="3"/>
    <x v="0"/>
  </r>
  <r>
    <n v="2177"/>
    <x v="78"/>
    <x v="0"/>
    <x v="64"/>
    <n v="1"/>
    <x v="106"/>
    <x v="29"/>
    <x v="338"/>
    <m/>
    <m/>
    <m/>
    <m/>
    <n v="8000"/>
    <n v="20000"/>
    <n v="-8000"/>
    <n v="1"/>
    <n v="14"/>
    <x v="3"/>
    <x v="0"/>
  </r>
  <r>
    <n v="2178"/>
    <x v="78"/>
    <x v="0"/>
    <x v="64"/>
    <n v="2"/>
    <x v="105"/>
    <x v="1"/>
    <x v="800"/>
    <m/>
    <m/>
    <m/>
    <m/>
    <n v="7000"/>
    <n v="19000"/>
    <n v="-14000"/>
    <n v="2"/>
    <n v="14"/>
    <x v="3"/>
    <x v="0"/>
  </r>
  <r>
    <n v="2179"/>
    <x v="78"/>
    <x v="0"/>
    <x v="51"/>
    <n v="2"/>
    <x v="0"/>
    <x v="93"/>
    <x v="801"/>
    <m/>
    <m/>
    <m/>
    <m/>
    <n v="6500"/>
    <n v="17000"/>
    <n v="-13000"/>
    <n v="2"/>
    <n v="14"/>
    <x v="3"/>
    <x v="0"/>
  </r>
  <r>
    <n v="2180"/>
    <x v="78"/>
    <x v="0"/>
    <x v="51"/>
    <n v="3"/>
    <x v="1"/>
    <x v="1"/>
    <x v="188"/>
    <m/>
    <m/>
    <m/>
    <m/>
    <n v="2800"/>
    <n v="10000"/>
    <n v="-8400"/>
    <n v="3"/>
    <n v="14"/>
    <x v="3"/>
    <x v="0"/>
  </r>
  <r>
    <n v="2181"/>
    <x v="78"/>
    <x v="0"/>
    <x v="51"/>
    <n v="5"/>
    <x v="1"/>
    <x v="1"/>
    <x v="436"/>
    <m/>
    <m/>
    <m/>
    <m/>
    <n v="3500"/>
    <n v="14000"/>
    <n v="-17500"/>
    <n v="5"/>
    <n v="14"/>
    <x v="3"/>
    <x v="0"/>
  </r>
  <r>
    <n v="2182"/>
    <x v="78"/>
    <x v="0"/>
    <x v="51"/>
    <n v="4"/>
    <x v="107"/>
    <x v="1"/>
    <x v="173"/>
    <m/>
    <m/>
    <m/>
    <m/>
    <n v="6000"/>
    <n v="14000"/>
    <n v="-24000"/>
    <n v="4"/>
    <n v="14"/>
    <x v="3"/>
    <x v="0"/>
  </r>
  <r>
    <n v="2183"/>
    <x v="78"/>
    <x v="0"/>
    <x v="51"/>
    <n v="2"/>
    <x v="26"/>
    <x v="28"/>
    <x v="316"/>
    <m/>
    <m/>
    <m/>
    <m/>
    <n v="8500"/>
    <n v="20000"/>
    <n v="-17000"/>
    <n v="2"/>
    <n v="14"/>
    <x v="3"/>
    <x v="0"/>
  </r>
  <r>
    <n v="2184"/>
    <x v="78"/>
    <x v="0"/>
    <x v="51"/>
    <n v="3"/>
    <x v="26"/>
    <x v="28"/>
    <x v="237"/>
    <m/>
    <m/>
    <m/>
    <m/>
    <n v="8500"/>
    <n v="20000"/>
    <n v="-25500"/>
    <n v="3"/>
    <n v="14"/>
    <x v="3"/>
    <x v="0"/>
  </r>
  <r>
    <n v="2185"/>
    <x v="78"/>
    <x v="0"/>
    <x v="5"/>
    <n v="3"/>
    <x v="0"/>
    <x v="102"/>
    <x v="802"/>
    <m/>
    <m/>
    <m/>
    <m/>
    <n v="10000"/>
    <n v="20000"/>
    <n v="-30000"/>
    <n v="3"/>
    <n v="14"/>
    <x v="3"/>
    <x v="0"/>
  </r>
  <r>
    <n v="2186"/>
    <x v="78"/>
    <x v="0"/>
    <x v="5"/>
    <n v="1"/>
    <x v="26"/>
    <x v="2"/>
    <x v="803"/>
    <m/>
    <m/>
    <m/>
    <m/>
    <n v="13000"/>
    <n v="24000"/>
    <n v="-13000"/>
    <n v="1"/>
    <n v="14"/>
    <x v="3"/>
    <x v="0"/>
  </r>
  <r>
    <n v="2187"/>
    <x v="76"/>
    <x v="0"/>
    <x v="5"/>
    <n v="35"/>
    <x v="81"/>
    <x v="112"/>
    <x v="587"/>
    <m/>
    <m/>
    <m/>
    <m/>
    <n v="4000"/>
    <n v="10000"/>
    <n v="-140000"/>
    <n v="35"/>
    <n v="12"/>
    <x v="3"/>
    <x v="0"/>
  </r>
  <r>
    <n v="2188"/>
    <x v="76"/>
    <x v="0"/>
    <x v="5"/>
    <n v="10"/>
    <x v="27"/>
    <x v="112"/>
    <x v="587"/>
    <m/>
    <m/>
    <m/>
    <m/>
    <n v="1200"/>
    <n v="10000"/>
    <n v="-12000"/>
    <n v="10"/>
    <n v="12"/>
    <x v="3"/>
    <x v="0"/>
  </r>
  <r>
    <n v="2189"/>
    <x v="76"/>
    <x v="0"/>
    <x v="5"/>
    <n v="5"/>
    <x v="30"/>
    <x v="112"/>
    <x v="587"/>
    <m/>
    <m/>
    <m/>
    <m/>
    <n v="1000"/>
    <n v="10000"/>
    <n v="-5000"/>
    <n v="5"/>
    <n v="12"/>
    <x v="3"/>
    <x v="0"/>
  </r>
  <r>
    <n v="2190"/>
    <x v="76"/>
    <x v="0"/>
    <x v="5"/>
    <n v="1"/>
    <x v="4"/>
    <x v="6"/>
    <x v="804"/>
    <m/>
    <m/>
    <m/>
    <m/>
    <n v="50000"/>
    <n v="80000"/>
    <n v="-50000"/>
    <n v="1"/>
    <n v="12"/>
    <x v="3"/>
    <x v="0"/>
  </r>
  <r>
    <n v="2191"/>
    <x v="76"/>
    <x v="0"/>
    <x v="5"/>
    <n v="3"/>
    <x v="2"/>
    <x v="28"/>
    <x v="805"/>
    <s v="TC"/>
    <m/>
    <m/>
    <m/>
    <n v="10000"/>
    <n v="22000"/>
    <n v="-30000"/>
    <n v="3"/>
    <n v="12"/>
    <x v="3"/>
    <x v="0"/>
  </r>
  <r>
    <n v="2192"/>
    <x v="80"/>
    <x v="1"/>
    <x v="8"/>
    <n v="1"/>
    <x v="29"/>
    <x v="37"/>
    <x v="233"/>
    <m/>
    <m/>
    <m/>
    <m/>
    <n v="2805"/>
    <n v="3000"/>
    <n v="195"/>
    <n v="-1"/>
    <n v="16"/>
    <x v="3"/>
    <x v="0"/>
  </r>
  <r>
    <n v="2193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4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5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6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198"/>
    <x v="80"/>
    <x v="1"/>
    <x v="8"/>
    <n v="1"/>
    <x v="27"/>
    <x v="1"/>
    <x v="217"/>
    <m/>
    <m/>
    <m/>
    <m/>
    <n v="1100"/>
    <n v="10000"/>
    <n v="8900"/>
    <n v="-1"/>
    <n v="16"/>
    <x v="3"/>
    <x v="0"/>
  </r>
  <r>
    <n v="2199"/>
    <x v="80"/>
    <x v="1"/>
    <x v="8"/>
    <n v="1"/>
    <x v="2"/>
    <x v="7"/>
    <x v="440"/>
    <m/>
    <m/>
    <m/>
    <m/>
    <n v="9500"/>
    <n v="20000"/>
    <n v="10500"/>
    <n v="-1"/>
    <n v="16"/>
    <x v="3"/>
    <x v="0"/>
  </r>
  <r>
    <n v="2200"/>
    <x v="80"/>
    <x v="2"/>
    <x v="31"/>
    <n v="5"/>
    <x v="37"/>
    <x v="37"/>
    <x v="336"/>
    <m/>
    <m/>
    <m/>
    <m/>
    <n v="1000"/>
    <n v="3000"/>
    <n v="-5000"/>
    <n v="5"/>
    <n v="16"/>
    <x v="3"/>
    <x v="0"/>
  </r>
  <r>
    <n v="2201"/>
    <x v="80"/>
    <x v="1"/>
    <x v="8"/>
    <n v="1"/>
    <x v="30"/>
    <x v="6"/>
    <x v="587"/>
    <m/>
    <m/>
    <m/>
    <m/>
    <n v="1000"/>
    <n v="10000"/>
    <n v="9000"/>
    <n v="-1"/>
    <n v="16"/>
    <x v="3"/>
    <x v="0"/>
  </r>
  <r>
    <n v="2202"/>
    <x v="80"/>
    <x v="1"/>
    <x v="10"/>
    <n v="1"/>
    <x v="29"/>
    <x v="32"/>
    <x v="201"/>
    <m/>
    <m/>
    <m/>
    <m/>
    <n v="6545"/>
    <n v="7000"/>
    <n v="455"/>
    <n v="-1"/>
    <n v="16"/>
    <x v="3"/>
    <x v="0"/>
  </r>
  <r>
    <n v="2203"/>
    <x v="80"/>
    <x v="1"/>
    <x v="8"/>
    <n v="1"/>
    <x v="29"/>
    <x v="32"/>
    <x v="201"/>
    <m/>
    <m/>
    <m/>
    <m/>
    <n v="9350"/>
    <n v="10000"/>
    <n v="650"/>
    <n v="-1"/>
    <n v="16"/>
    <x v="3"/>
    <x v="0"/>
  </r>
  <r>
    <n v="2204"/>
    <x v="80"/>
    <x v="1"/>
    <x v="8"/>
    <n v="1"/>
    <x v="77"/>
    <x v="26"/>
    <x v="500"/>
    <m/>
    <m/>
    <m/>
    <m/>
    <n v="12000"/>
    <n v="29000"/>
    <n v="17000"/>
    <n v="-1"/>
    <n v="16"/>
    <x v="3"/>
    <x v="0"/>
  </r>
  <r>
    <n v="2205"/>
    <x v="80"/>
    <x v="1"/>
    <x v="8"/>
    <n v="1"/>
    <x v="27"/>
    <x v="28"/>
    <x v="237"/>
    <m/>
    <m/>
    <m/>
    <m/>
    <n v="1000"/>
    <n v="10000"/>
    <n v="9000"/>
    <n v="-1"/>
    <n v="16"/>
    <x v="3"/>
    <x v="0"/>
  </r>
  <r>
    <n v="2206"/>
    <x v="80"/>
    <x v="1"/>
    <x v="8"/>
    <n v="1"/>
    <x v="26"/>
    <x v="28"/>
    <x v="237"/>
    <m/>
    <m/>
    <m/>
    <m/>
    <n v="10500"/>
    <n v="20000"/>
    <n v="9500"/>
    <n v="-1"/>
    <n v="16"/>
    <x v="3"/>
    <x v="0"/>
  </r>
  <r>
    <n v="220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208"/>
    <x v="80"/>
    <x v="1"/>
    <x v="8"/>
    <n v="1"/>
    <x v="2"/>
    <x v="28"/>
    <x v="805"/>
    <s v="TC"/>
    <m/>
    <m/>
    <m/>
    <n v="10000"/>
    <n v="22000"/>
    <n v="12000"/>
    <n v="-1"/>
    <n v="16"/>
    <x v="3"/>
    <x v="0"/>
  </r>
  <r>
    <n v="2209"/>
    <x v="80"/>
    <x v="1"/>
    <x v="8"/>
    <n v="1"/>
    <x v="0"/>
    <x v="6"/>
    <x v="61"/>
    <m/>
    <m/>
    <m/>
    <m/>
    <n v="1500"/>
    <n v="7000"/>
    <n v="5500"/>
    <n v="-1"/>
    <n v="16"/>
    <x v="3"/>
    <x v="0"/>
  </r>
  <r>
    <n v="2210"/>
    <x v="80"/>
    <x v="1"/>
    <x v="8"/>
    <n v="1"/>
    <x v="0"/>
    <x v="0"/>
    <x v="440"/>
    <m/>
    <m/>
    <m/>
    <m/>
    <n v="4700"/>
    <n v="10000"/>
    <n v="5300"/>
    <n v="-1"/>
    <n v="16"/>
    <x v="3"/>
    <x v="0"/>
  </r>
  <r>
    <n v="2211"/>
    <x v="81"/>
    <x v="1"/>
    <x v="69"/>
    <n v="1"/>
    <x v="21"/>
    <x v="23"/>
    <x v="98"/>
    <m/>
    <m/>
    <m/>
    <m/>
    <n v="45000"/>
    <n v="65000"/>
    <n v="20000"/>
    <n v="-1"/>
    <n v="17"/>
    <x v="3"/>
    <x v="0"/>
  </r>
  <r>
    <n v="2212"/>
    <x v="81"/>
    <x v="1"/>
    <x v="8"/>
    <n v="1"/>
    <x v="26"/>
    <x v="28"/>
    <x v="806"/>
    <m/>
    <m/>
    <m/>
    <m/>
    <n v="7000"/>
    <n v="18000"/>
    <n v="11000"/>
    <n v="-1"/>
    <n v="17"/>
    <x v="3"/>
    <x v="0"/>
  </r>
  <r>
    <n v="2213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14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5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6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7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8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9"/>
    <x v="81"/>
    <x v="1"/>
    <x v="8"/>
    <n v="1"/>
    <x v="24"/>
    <x v="6"/>
    <x v="126"/>
    <m/>
    <m/>
    <m/>
    <m/>
    <n v="15000"/>
    <n v="30000"/>
    <n v="15000"/>
    <n v="-1"/>
    <n v="17"/>
    <x v="3"/>
    <x v="0"/>
  </r>
  <r>
    <n v="2220"/>
    <x v="81"/>
    <x v="1"/>
    <x v="8"/>
    <n v="1"/>
    <x v="37"/>
    <x v="34"/>
    <x v="301"/>
    <m/>
    <m/>
    <m/>
    <m/>
    <n v="1000"/>
    <n v="3000"/>
    <n v="2000"/>
    <n v="-1"/>
    <n v="17"/>
    <x v="3"/>
    <x v="0"/>
  </r>
  <r>
    <n v="2221"/>
    <x v="81"/>
    <x v="1"/>
    <x v="8"/>
    <n v="1"/>
    <x v="1"/>
    <x v="1"/>
    <x v="436"/>
    <m/>
    <m/>
    <m/>
    <m/>
    <n v="3500"/>
    <n v="15000"/>
    <n v="11500"/>
    <n v="-1"/>
    <n v="17"/>
    <x v="3"/>
    <x v="0"/>
  </r>
  <r>
    <n v="2222"/>
    <x v="81"/>
    <x v="1"/>
    <x v="8"/>
    <n v="1"/>
    <x v="30"/>
    <x v="2"/>
    <x v="807"/>
    <m/>
    <m/>
    <m/>
    <m/>
    <n v="1000"/>
    <n v="10000"/>
    <n v="9000"/>
    <n v="-1"/>
    <n v="17"/>
    <x v="3"/>
    <x v="0"/>
  </r>
  <r>
    <n v="2223"/>
    <x v="81"/>
    <x v="1"/>
    <x v="13"/>
    <n v="1"/>
    <x v="87"/>
    <x v="34"/>
    <x v="214"/>
    <m/>
    <m/>
    <m/>
    <s v="Portal Asesora"/>
    <n v="0"/>
    <n v="5000"/>
    <n v="5000"/>
    <n v="-1"/>
    <n v="17"/>
    <x v="3"/>
    <x v="0"/>
  </r>
  <r>
    <n v="2224"/>
    <x v="81"/>
    <x v="1"/>
    <x v="8"/>
    <n v="1"/>
    <x v="4"/>
    <x v="28"/>
    <x v="808"/>
    <m/>
    <m/>
    <m/>
    <m/>
    <n v="40000"/>
    <n v="65000"/>
    <n v="25000"/>
    <n v="-1"/>
    <n v="17"/>
    <x v="3"/>
    <x v="0"/>
  </r>
  <r>
    <n v="2225"/>
    <x v="81"/>
    <x v="1"/>
    <x v="8"/>
    <n v="1"/>
    <x v="29"/>
    <x v="32"/>
    <x v="201"/>
    <m/>
    <m/>
    <m/>
    <m/>
    <n v="9350"/>
    <n v="10000"/>
    <n v="650"/>
    <n v="-1"/>
    <n v="17"/>
    <x v="3"/>
    <x v="0"/>
  </r>
  <r>
    <n v="2226"/>
    <x v="81"/>
    <x v="1"/>
    <x v="8"/>
    <n v="1"/>
    <x v="26"/>
    <x v="2"/>
    <x v="171"/>
    <m/>
    <m/>
    <m/>
    <m/>
    <n v="7000"/>
    <n v="18000"/>
    <n v="11000"/>
    <n v="-1"/>
    <n v="17"/>
    <x v="3"/>
    <x v="0"/>
  </r>
  <r>
    <n v="2227"/>
    <x v="81"/>
    <x v="1"/>
    <x v="8"/>
    <n v="1"/>
    <x v="8"/>
    <x v="8"/>
    <x v="28"/>
    <s v="Bluethoot"/>
    <s v="Rojo"/>
    <s v="Caja cbl"/>
    <s v="Inalambrico Pantalla"/>
    <n v="29000"/>
    <n v="40000"/>
    <n v="11000"/>
    <n v="-1"/>
    <n v="17"/>
    <x v="3"/>
    <x v="0"/>
  </r>
  <r>
    <n v="2228"/>
    <x v="81"/>
    <x v="1"/>
    <x v="8"/>
    <n v="1"/>
    <x v="35"/>
    <x v="89"/>
    <x v="809"/>
    <m/>
    <m/>
    <m/>
    <m/>
    <n v="4000"/>
    <n v="8000"/>
    <n v="4000"/>
    <n v="-1"/>
    <n v="17"/>
    <x v="3"/>
    <x v="0"/>
  </r>
  <r>
    <n v="2229"/>
    <x v="81"/>
    <x v="1"/>
    <x v="8"/>
    <n v="1"/>
    <x v="33"/>
    <x v="1"/>
    <x v="810"/>
    <m/>
    <m/>
    <m/>
    <s v="Realiza Cristian"/>
    <n v="0"/>
    <n v="30000"/>
    <n v="30000"/>
    <n v="-1"/>
    <n v="17"/>
    <x v="3"/>
    <x v="0"/>
  </r>
  <r>
    <n v="2230"/>
    <x v="81"/>
    <x v="1"/>
    <x v="8"/>
    <n v="1"/>
    <x v="29"/>
    <x v="32"/>
    <x v="201"/>
    <m/>
    <m/>
    <m/>
    <m/>
    <n v="2805"/>
    <n v="3000"/>
    <n v="195"/>
    <n v="-1"/>
    <n v="17"/>
    <x v="3"/>
    <x v="0"/>
  </r>
  <r>
    <n v="2231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32"/>
    <x v="82"/>
    <x v="1"/>
    <x v="8"/>
    <n v="1"/>
    <x v="33"/>
    <x v="1"/>
    <x v="811"/>
    <m/>
    <m/>
    <m/>
    <m/>
    <n v="0"/>
    <n v="50000"/>
    <n v="50000"/>
    <n v="-1"/>
    <n v="18"/>
    <x v="3"/>
    <x v="0"/>
  </r>
  <r>
    <n v="2233"/>
    <x v="82"/>
    <x v="1"/>
    <x v="8"/>
    <n v="1"/>
    <x v="33"/>
    <x v="1"/>
    <x v="812"/>
    <m/>
    <m/>
    <m/>
    <m/>
    <n v="0"/>
    <n v="3000"/>
    <n v="3000"/>
    <n v="-1"/>
    <n v="18"/>
    <x v="3"/>
    <x v="0"/>
  </r>
  <r>
    <n v="2234"/>
    <x v="82"/>
    <x v="1"/>
    <x v="8"/>
    <n v="1"/>
    <x v="33"/>
    <x v="2"/>
    <x v="813"/>
    <m/>
    <m/>
    <m/>
    <m/>
    <n v="0"/>
    <n v="20000"/>
    <n v="20000"/>
    <n v="-1"/>
    <n v="18"/>
    <x v="3"/>
    <x v="0"/>
  </r>
  <r>
    <n v="2235"/>
    <x v="82"/>
    <x v="1"/>
    <x v="8"/>
    <n v="1"/>
    <x v="26"/>
    <x v="35"/>
    <x v="445"/>
    <m/>
    <m/>
    <m/>
    <m/>
    <n v="13000"/>
    <n v="24000"/>
    <n v="11000"/>
    <n v="-1"/>
    <n v="18"/>
    <x v="3"/>
    <x v="0"/>
  </r>
  <r>
    <n v="2236"/>
    <x v="82"/>
    <x v="1"/>
    <x v="8"/>
    <n v="1"/>
    <x v="64"/>
    <x v="35"/>
    <x v="445"/>
    <m/>
    <m/>
    <m/>
    <m/>
    <n v="9000"/>
    <n v="18000"/>
    <n v="9000"/>
    <n v="-1"/>
    <n v="18"/>
    <x v="3"/>
    <x v="0"/>
  </r>
  <r>
    <n v="2237"/>
    <x v="82"/>
    <x v="1"/>
    <x v="8"/>
    <n v="1"/>
    <x v="26"/>
    <x v="28"/>
    <x v="237"/>
    <m/>
    <m/>
    <m/>
    <m/>
    <n v="10000"/>
    <n v="20000"/>
    <n v="10000"/>
    <n v="-1"/>
    <n v="18"/>
    <x v="3"/>
    <x v="0"/>
  </r>
  <r>
    <n v="2238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39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40"/>
    <x v="82"/>
    <x v="1"/>
    <x v="8"/>
    <n v="1"/>
    <x v="29"/>
    <x v="37"/>
    <x v="233"/>
    <m/>
    <m/>
    <m/>
    <m/>
    <n v="2805"/>
    <n v="3000"/>
    <n v="195"/>
    <n v="-1"/>
    <n v="18"/>
    <x v="3"/>
    <x v="0"/>
  </r>
  <r>
    <n v="2241"/>
    <x v="82"/>
    <x v="1"/>
    <x v="8"/>
    <n v="1"/>
    <x v="29"/>
    <x v="34"/>
    <x v="214"/>
    <m/>
    <m/>
    <m/>
    <m/>
    <n v="935"/>
    <n v="1000"/>
    <n v="65"/>
    <n v="-1"/>
    <n v="18"/>
    <x v="3"/>
    <x v="0"/>
  </r>
  <r>
    <n v="2242"/>
    <x v="82"/>
    <x v="1"/>
    <x v="8"/>
    <n v="1"/>
    <x v="0"/>
    <x v="6"/>
    <x v="328"/>
    <m/>
    <m/>
    <m/>
    <m/>
    <n v="4500"/>
    <n v="9000"/>
    <n v="4500"/>
    <n v="-1"/>
    <n v="18"/>
    <x v="3"/>
    <x v="0"/>
  </r>
  <r>
    <n v="2243"/>
    <x v="82"/>
    <x v="1"/>
    <x v="8"/>
    <n v="1"/>
    <x v="78"/>
    <x v="12"/>
    <x v="49"/>
    <m/>
    <m/>
    <m/>
    <m/>
    <n v="2500"/>
    <n v="4000"/>
    <n v="1500"/>
    <n v="-1"/>
    <n v="18"/>
    <x v="3"/>
    <x v="0"/>
  </r>
  <r>
    <n v="2244"/>
    <x v="82"/>
    <x v="1"/>
    <x v="8"/>
    <n v="1"/>
    <x v="26"/>
    <x v="28"/>
    <x v="548"/>
    <m/>
    <m/>
    <m/>
    <m/>
    <n v="8500"/>
    <n v="20000"/>
    <n v="11500"/>
    <n v="-1"/>
    <n v="18"/>
    <x v="3"/>
    <x v="0"/>
  </r>
  <r>
    <n v="2245"/>
    <x v="82"/>
    <x v="1"/>
    <x v="8"/>
    <n v="1"/>
    <x v="40"/>
    <x v="28"/>
    <x v="548"/>
    <m/>
    <m/>
    <m/>
    <m/>
    <n v="4000"/>
    <n v="10000"/>
    <n v="6000"/>
    <n v="-1"/>
    <n v="18"/>
    <x v="3"/>
    <x v="0"/>
  </r>
  <r>
    <n v="2246"/>
    <x v="82"/>
    <x v="0"/>
    <x v="33"/>
    <n v="2"/>
    <x v="53"/>
    <x v="6"/>
    <x v="343"/>
    <m/>
    <m/>
    <m/>
    <m/>
    <n v="30000"/>
    <n v="45000"/>
    <n v="-60000"/>
    <n v="2"/>
    <n v="18"/>
    <x v="3"/>
    <x v="0"/>
  </r>
  <r>
    <n v="2247"/>
    <x v="82"/>
    <x v="1"/>
    <x v="8"/>
    <n v="1"/>
    <x v="2"/>
    <x v="28"/>
    <x v="805"/>
    <s v="TC"/>
    <m/>
    <m/>
    <m/>
    <n v="10000"/>
    <n v="22000"/>
    <n v="12000"/>
    <n v="-1"/>
    <n v="18"/>
    <x v="3"/>
    <x v="0"/>
  </r>
  <r>
    <n v="2248"/>
    <x v="82"/>
    <x v="1"/>
    <x v="8"/>
    <n v="1"/>
    <x v="29"/>
    <x v="32"/>
    <x v="201"/>
    <m/>
    <m/>
    <m/>
    <m/>
    <n v="6545"/>
    <n v="7000"/>
    <n v="455"/>
    <n v="-1"/>
    <n v="18"/>
    <x v="3"/>
    <x v="0"/>
  </r>
  <r>
    <n v="2249"/>
    <x v="82"/>
    <x v="1"/>
    <x v="96"/>
    <n v="1"/>
    <x v="11"/>
    <x v="19"/>
    <x v="582"/>
    <m/>
    <m/>
    <m/>
    <m/>
    <n v="21000"/>
    <n v="45000"/>
    <n v="24000"/>
    <n v="-1"/>
    <n v="18"/>
    <x v="3"/>
    <x v="0"/>
  </r>
  <r>
    <n v="2250"/>
    <x v="82"/>
    <x v="1"/>
    <x v="96"/>
    <n v="1"/>
    <x v="0"/>
    <x v="27"/>
    <x v="328"/>
    <m/>
    <m/>
    <m/>
    <m/>
    <n v="5000"/>
    <n v="8000"/>
    <n v="3000"/>
    <n v="-1"/>
    <n v="18"/>
    <x v="3"/>
    <x v="0"/>
  </r>
  <r>
    <n v="2251"/>
    <x v="82"/>
    <x v="1"/>
    <x v="96"/>
    <n v="1"/>
    <x v="2"/>
    <x v="6"/>
    <x v="210"/>
    <s v="USB"/>
    <m/>
    <m/>
    <m/>
    <n v="3500"/>
    <n v="5000"/>
    <n v="1500"/>
    <n v="-1"/>
    <n v="18"/>
    <x v="3"/>
    <x v="0"/>
  </r>
  <r>
    <n v="2252"/>
    <x v="82"/>
    <x v="1"/>
    <x v="8"/>
    <n v="1"/>
    <x v="1"/>
    <x v="1"/>
    <x v="2"/>
    <m/>
    <m/>
    <m/>
    <m/>
    <n v="3500"/>
    <n v="12000"/>
    <n v="8500"/>
    <n v="-1"/>
    <n v="18"/>
    <x v="3"/>
    <x v="0"/>
  </r>
  <r>
    <n v="2253"/>
    <x v="83"/>
    <x v="1"/>
    <x v="8"/>
    <n v="1"/>
    <x v="29"/>
    <x v="32"/>
    <x v="201"/>
    <m/>
    <m/>
    <m/>
    <m/>
    <n v="1870"/>
    <n v="2000"/>
    <n v="130"/>
    <n v="-1"/>
    <n v="19"/>
    <x v="3"/>
    <x v="0"/>
  </r>
  <r>
    <n v="2254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5"/>
    <x v="83"/>
    <x v="1"/>
    <x v="8"/>
    <n v="1"/>
    <x v="29"/>
    <x v="32"/>
    <x v="201"/>
    <m/>
    <m/>
    <m/>
    <m/>
    <n v="2805"/>
    <n v="3000"/>
    <n v="195"/>
    <n v="-1"/>
    <n v="19"/>
    <x v="3"/>
    <x v="0"/>
  </r>
  <r>
    <n v="2256"/>
    <x v="83"/>
    <x v="1"/>
    <x v="8"/>
    <n v="1"/>
    <x v="0"/>
    <x v="27"/>
    <x v="328"/>
    <m/>
    <m/>
    <m/>
    <m/>
    <n v="5000"/>
    <n v="10000"/>
    <n v="5000"/>
    <n v="-1"/>
    <n v="19"/>
    <x v="3"/>
    <x v="0"/>
  </r>
  <r>
    <n v="2257"/>
    <x v="83"/>
    <x v="1"/>
    <x v="8"/>
    <n v="1"/>
    <x v="22"/>
    <x v="25"/>
    <x v="112"/>
    <m/>
    <m/>
    <m/>
    <m/>
    <n v="55000"/>
    <n v="80000"/>
    <n v="25000"/>
    <n v="-1"/>
    <n v="19"/>
    <x v="3"/>
    <x v="0"/>
  </r>
  <r>
    <n v="2258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9"/>
    <x v="83"/>
    <x v="1"/>
    <x v="8"/>
    <n v="1"/>
    <x v="27"/>
    <x v="1"/>
    <x v="178"/>
    <m/>
    <m/>
    <m/>
    <m/>
    <n v="1100"/>
    <n v="10000"/>
    <n v="8900"/>
    <n v="-1"/>
    <n v="19"/>
    <x v="3"/>
    <x v="0"/>
  </r>
  <r>
    <n v="2260"/>
    <x v="83"/>
    <x v="1"/>
    <x v="8"/>
    <n v="1"/>
    <x v="81"/>
    <x v="1"/>
    <x v="178"/>
    <m/>
    <m/>
    <m/>
    <m/>
    <n v="3500"/>
    <n v="10000"/>
    <n v="6500"/>
    <n v="-1"/>
    <n v="19"/>
    <x v="3"/>
    <x v="0"/>
  </r>
  <r>
    <n v="2261"/>
    <x v="83"/>
    <x v="1"/>
    <x v="8"/>
    <n v="1"/>
    <x v="108"/>
    <x v="2"/>
    <x v="814"/>
    <m/>
    <m/>
    <m/>
    <m/>
    <n v="4000"/>
    <n v="15000"/>
    <n v="11000"/>
    <n v="-1"/>
    <n v="19"/>
    <x v="3"/>
    <x v="0"/>
  </r>
  <r>
    <n v="2262"/>
    <x v="83"/>
    <x v="1"/>
    <x v="8"/>
    <n v="1"/>
    <x v="33"/>
    <x v="2"/>
    <x v="815"/>
    <m/>
    <m/>
    <m/>
    <m/>
    <n v="0"/>
    <n v="15000"/>
    <n v="15000"/>
    <n v="-1"/>
    <n v="19"/>
    <x v="3"/>
    <x v="0"/>
  </r>
  <r>
    <n v="2263"/>
    <x v="83"/>
    <x v="1"/>
    <x v="8"/>
    <n v="1"/>
    <x v="29"/>
    <x v="34"/>
    <x v="214"/>
    <m/>
    <m/>
    <m/>
    <m/>
    <n v="9350"/>
    <n v="10000"/>
    <n v="650"/>
    <n v="-1"/>
    <n v="19"/>
    <x v="3"/>
    <x v="0"/>
  </r>
  <r>
    <n v="2264"/>
    <x v="83"/>
    <x v="1"/>
    <x v="8"/>
    <n v="1"/>
    <x v="37"/>
    <x v="34"/>
    <x v="301"/>
    <m/>
    <m/>
    <m/>
    <m/>
    <n v="1000"/>
    <n v="3000"/>
    <n v="2000"/>
    <n v="-1"/>
    <n v="19"/>
    <x v="3"/>
    <x v="0"/>
  </r>
  <r>
    <n v="2265"/>
    <x v="83"/>
    <x v="1"/>
    <x v="8"/>
    <n v="1"/>
    <x v="29"/>
    <x v="32"/>
    <x v="201"/>
    <m/>
    <m/>
    <m/>
    <m/>
    <n v="9350"/>
    <n v="10000"/>
    <n v="650"/>
    <n v="-1"/>
    <n v="19"/>
    <x v="3"/>
    <x v="0"/>
  </r>
  <r>
    <n v="2266"/>
    <x v="83"/>
    <x v="1"/>
    <x v="8"/>
    <n v="1"/>
    <x v="37"/>
    <x v="37"/>
    <x v="336"/>
    <m/>
    <m/>
    <m/>
    <m/>
    <n v="1000"/>
    <n v="3000"/>
    <n v="2000"/>
    <n v="-1"/>
    <n v="19"/>
    <x v="3"/>
    <x v="0"/>
  </r>
  <r>
    <n v="2267"/>
    <x v="83"/>
    <x v="1"/>
    <x v="8"/>
    <n v="1"/>
    <x v="29"/>
    <x v="37"/>
    <x v="233"/>
    <m/>
    <m/>
    <m/>
    <m/>
    <n v="2805"/>
    <n v="3000"/>
    <n v="195"/>
    <n v="-1"/>
    <n v="19"/>
    <x v="3"/>
    <x v="0"/>
  </r>
  <r>
    <n v="2268"/>
    <x v="83"/>
    <x v="1"/>
    <x v="8"/>
    <n v="1"/>
    <x v="29"/>
    <x v="37"/>
    <x v="233"/>
    <m/>
    <m/>
    <m/>
    <m/>
    <n v="5610"/>
    <n v="6000"/>
    <n v="390"/>
    <n v="-1"/>
    <n v="19"/>
    <x v="3"/>
    <x v="0"/>
  </r>
  <r>
    <n v="2269"/>
    <x v="84"/>
    <x v="1"/>
    <x v="90"/>
    <n v="1"/>
    <x v="33"/>
    <x v="80"/>
    <x v="816"/>
    <m/>
    <m/>
    <m/>
    <m/>
    <n v="0"/>
    <n v="4000"/>
    <n v="4000"/>
    <n v="-1"/>
    <n v="20"/>
    <x v="3"/>
    <x v="0"/>
  </r>
  <r>
    <n v="2270"/>
    <x v="84"/>
    <x v="1"/>
    <x v="8"/>
    <n v="1"/>
    <x v="0"/>
    <x v="6"/>
    <x v="328"/>
    <m/>
    <m/>
    <m/>
    <m/>
    <n v="5000"/>
    <n v="12000"/>
    <n v="7000"/>
    <n v="-1"/>
    <n v="20"/>
    <x v="3"/>
    <x v="0"/>
  </r>
  <r>
    <n v="2271"/>
    <x v="84"/>
    <x v="1"/>
    <x v="8"/>
    <n v="1"/>
    <x v="26"/>
    <x v="4"/>
    <x v="817"/>
    <m/>
    <m/>
    <m/>
    <m/>
    <n v="8000"/>
    <n v="15000"/>
    <n v="7000"/>
    <n v="-1"/>
    <n v="20"/>
    <x v="3"/>
    <x v="0"/>
  </r>
  <r>
    <n v="2272"/>
    <x v="84"/>
    <x v="1"/>
    <x v="8"/>
    <n v="1"/>
    <x v="26"/>
    <x v="4"/>
    <x v="344"/>
    <m/>
    <m/>
    <m/>
    <m/>
    <n v="8000"/>
    <n v="15000"/>
    <n v="7000"/>
    <n v="-1"/>
    <n v="20"/>
    <x v="3"/>
    <x v="0"/>
  </r>
  <r>
    <n v="2273"/>
    <x v="84"/>
    <x v="1"/>
    <x v="8"/>
    <n v="1"/>
    <x v="33"/>
    <x v="1"/>
    <x v="626"/>
    <m/>
    <m/>
    <m/>
    <m/>
    <n v="0"/>
    <n v="60000"/>
    <n v="60000"/>
    <n v="-1"/>
    <n v="20"/>
    <x v="3"/>
    <x v="0"/>
  </r>
  <r>
    <n v="2274"/>
    <x v="84"/>
    <x v="1"/>
    <x v="8"/>
    <n v="1"/>
    <x v="33"/>
    <x v="1"/>
    <x v="818"/>
    <m/>
    <m/>
    <m/>
    <m/>
    <n v="0"/>
    <n v="50000"/>
    <n v="50000"/>
    <n v="-1"/>
    <n v="20"/>
    <x v="3"/>
    <x v="0"/>
  </r>
  <r>
    <n v="2275"/>
    <x v="84"/>
    <x v="1"/>
    <x v="8"/>
    <n v="1"/>
    <x v="4"/>
    <x v="4"/>
    <x v="771"/>
    <m/>
    <m/>
    <m/>
    <m/>
    <n v="25000"/>
    <n v="45000"/>
    <n v="20000"/>
    <n v="-1"/>
    <n v="20"/>
    <x v="3"/>
    <x v="0"/>
  </r>
  <r>
    <n v="2276"/>
    <x v="84"/>
    <x v="1"/>
    <x v="8"/>
    <n v="1"/>
    <x v="29"/>
    <x v="50"/>
    <x v="370"/>
    <m/>
    <m/>
    <m/>
    <m/>
    <n v="4675"/>
    <n v="5000"/>
    <n v="325"/>
    <n v="-1"/>
    <n v="20"/>
    <x v="3"/>
    <x v="0"/>
  </r>
  <r>
    <n v="2277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78"/>
    <x v="84"/>
    <x v="1"/>
    <x v="8"/>
    <n v="1"/>
    <x v="58"/>
    <x v="54"/>
    <x v="398"/>
    <m/>
    <m/>
    <m/>
    <m/>
    <n v="95000"/>
    <n v="125000"/>
    <n v="30000"/>
    <n v="-1"/>
    <n v="20"/>
    <x v="3"/>
    <x v="0"/>
  </r>
  <r>
    <n v="2279"/>
    <x v="84"/>
    <x v="1"/>
    <x v="8"/>
    <n v="1"/>
    <x v="78"/>
    <x v="12"/>
    <x v="539"/>
    <m/>
    <m/>
    <m/>
    <m/>
    <n v="740"/>
    <n v="2000"/>
    <n v="1260"/>
    <n v="-1"/>
    <n v="20"/>
    <x v="3"/>
    <x v="0"/>
  </r>
  <r>
    <n v="2280"/>
    <x v="84"/>
    <x v="1"/>
    <x v="8"/>
    <n v="1"/>
    <x v="33"/>
    <x v="2"/>
    <x v="819"/>
    <m/>
    <m/>
    <m/>
    <m/>
    <n v="0"/>
    <n v="25000"/>
    <n v="25000"/>
    <n v="-1"/>
    <n v="20"/>
    <x v="3"/>
    <x v="0"/>
  </r>
  <r>
    <n v="2281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82"/>
    <x v="84"/>
    <x v="1"/>
    <x v="8"/>
    <n v="1"/>
    <x v="29"/>
    <x v="34"/>
    <x v="214"/>
    <m/>
    <m/>
    <m/>
    <m/>
    <n v="2805"/>
    <n v="3000"/>
    <n v="195"/>
    <n v="-1"/>
    <n v="20"/>
    <x v="3"/>
    <x v="0"/>
  </r>
  <r>
    <n v="2283"/>
    <x v="84"/>
    <x v="1"/>
    <x v="8"/>
    <n v="1"/>
    <x v="26"/>
    <x v="29"/>
    <x v="349"/>
    <m/>
    <m/>
    <m/>
    <m/>
    <n v="10000"/>
    <n v="20000"/>
    <n v="10000"/>
    <n v="-1"/>
    <n v="20"/>
    <x v="3"/>
    <x v="0"/>
  </r>
  <r>
    <n v="2284"/>
    <x v="84"/>
    <x v="1"/>
    <x v="8"/>
    <n v="1"/>
    <x v="29"/>
    <x v="32"/>
    <x v="201"/>
    <m/>
    <m/>
    <m/>
    <m/>
    <n v="2805"/>
    <n v="3000"/>
    <n v="195"/>
    <n v="-1"/>
    <n v="20"/>
    <x v="3"/>
    <x v="0"/>
  </r>
  <r>
    <n v="2285"/>
    <x v="84"/>
    <x v="1"/>
    <x v="8"/>
    <n v="1"/>
    <x v="30"/>
    <x v="4"/>
    <x v="817"/>
    <m/>
    <m/>
    <m/>
    <m/>
    <n v="1000"/>
    <n v="10000"/>
    <n v="9000"/>
    <n v="-1"/>
    <n v="20"/>
    <x v="3"/>
    <x v="0"/>
  </r>
  <r>
    <n v="2286"/>
    <x v="84"/>
    <x v="1"/>
    <x v="8"/>
    <n v="1"/>
    <x v="0"/>
    <x v="27"/>
    <x v="416"/>
    <m/>
    <m/>
    <m/>
    <m/>
    <n v="5000"/>
    <n v="12000"/>
    <n v="7000"/>
    <n v="-1"/>
    <n v="20"/>
    <x v="3"/>
    <x v="0"/>
  </r>
  <r>
    <n v="2287"/>
    <x v="84"/>
    <x v="1"/>
    <x v="8"/>
    <n v="1"/>
    <x v="29"/>
    <x v="37"/>
    <x v="233"/>
    <m/>
    <m/>
    <m/>
    <m/>
    <n v="5610"/>
    <n v="6000"/>
    <n v="390"/>
    <n v="-1"/>
    <n v="20"/>
    <x v="3"/>
    <x v="0"/>
  </r>
  <r>
    <n v="2288"/>
    <x v="84"/>
    <x v="1"/>
    <x v="8"/>
    <n v="1"/>
    <x v="4"/>
    <x v="4"/>
    <x v="215"/>
    <m/>
    <m/>
    <m/>
    <m/>
    <n v="18000"/>
    <n v="35000"/>
    <n v="17000"/>
    <n v="-1"/>
    <n v="20"/>
    <x v="3"/>
    <x v="0"/>
  </r>
  <r>
    <n v="2289"/>
    <x v="85"/>
    <x v="1"/>
    <x v="8"/>
    <n v="1"/>
    <x v="33"/>
    <x v="28"/>
    <x v="820"/>
    <m/>
    <m/>
    <m/>
    <m/>
    <n v="0"/>
    <n v="60000"/>
    <n v="60000"/>
    <n v="-1"/>
    <n v="21"/>
    <x v="3"/>
    <x v="0"/>
  </r>
  <r>
    <n v="2290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291"/>
    <x v="85"/>
    <x v="1"/>
    <x v="8"/>
    <n v="1"/>
    <x v="29"/>
    <x v="34"/>
    <x v="371"/>
    <m/>
    <m/>
    <m/>
    <m/>
    <n v="1870"/>
    <n v="2000"/>
    <n v="130"/>
    <n v="-1"/>
    <n v="21"/>
    <x v="3"/>
    <x v="0"/>
  </r>
  <r>
    <n v="2292"/>
    <x v="85"/>
    <x v="0"/>
    <x v="51"/>
    <n v="1"/>
    <x v="26"/>
    <x v="29"/>
    <x v="349"/>
    <m/>
    <m/>
    <m/>
    <m/>
    <n v="9000"/>
    <n v="20000"/>
    <n v="-9000"/>
    <n v="1"/>
    <n v="21"/>
    <x v="3"/>
    <x v="0"/>
  </r>
  <r>
    <n v="2293"/>
    <x v="85"/>
    <x v="1"/>
    <x v="8"/>
    <n v="1"/>
    <x v="29"/>
    <x v="32"/>
    <x v="340"/>
    <m/>
    <m/>
    <m/>
    <m/>
    <n v="1870"/>
    <n v="2000"/>
    <n v="130"/>
    <n v="-1"/>
    <n v="21"/>
    <x v="3"/>
    <x v="0"/>
  </r>
  <r>
    <n v="2294"/>
    <x v="85"/>
    <x v="1"/>
    <x v="8"/>
    <n v="1"/>
    <x v="29"/>
    <x v="37"/>
    <x v="233"/>
    <m/>
    <m/>
    <m/>
    <m/>
    <n v="2805"/>
    <n v="3000"/>
    <n v="195"/>
    <n v="-1"/>
    <n v="21"/>
    <x v="3"/>
    <x v="0"/>
  </r>
  <r>
    <n v="2295"/>
    <x v="85"/>
    <x v="1"/>
    <x v="8"/>
    <n v="1"/>
    <x v="29"/>
    <x v="32"/>
    <x v="201"/>
    <m/>
    <m/>
    <m/>
    <m/>
    <n v="9350"/>
    <n v="10000"/>
    <n v="650"/>
    <n v="-1"/>
    <n v="21"/>
    <x v="3"/>
    <x v="0"/>
  </r>
  <r>
    <n v="2296"/>
    <x v="85"/>
    <x v="1"/>
    <x v="8"/>
    <n v="1"/>
    <x v="81"/>
    <x v="29"/>
    <x v="821"/>
    <m/>
    <m/>
    <m/>
    <m/>
    <n v="4000"/>
    <n v="10000"/>
    <n v="6000"/>
    <n v="-1"/>
    <n v="21"/>
    <x v="3"/>
    <x v="0"/>
  </r>
  <r>
    <n v="2297"/>
    <x v="85"/>
    <x v="1"/>
    <x v="8"/>
    <n v="1"/>
    <x v="30"/>
    <x v="1"/>
    <x v="360"/>
    <m/>
    <m/>
    <m/>
    <m/>
    <n v="1000"/>
    <n v="10000"/>
    <n v="9000"/>
    <n v="-1"/>
    <n v="21"/>
    <x v="3"/>
    <x v="0"/>
  </r>
  <r>
    <n v="2298"/>
    <x v="85"/>
    <x v="1"/>
    <x v="8"/>
    <n v="1"/>
    <x v="26"/>
    <x v="1"/>
    <x v="360"/>
    <m/>
    <m/>
    <m/>
    <m/>
    <n v="9500"/>
    <n v="20000"/>
    <n v="10500"/>
    <n v="-1"/>
    <n v="21"/>
    <x v="3"/>
    <x v="0"/>
  </r>
  <r>
    <n v="2299"/>
    <x v="85"/>
    <x v="1"/>
    <x v="8"/>
    <n v="1"/>
    <x v="40"/>
    <x v="4"/>
    <x v="314"/>
    <m/>
    <m/>
    <m/>
    <m/>
    <n v="4000"/>
    <n v="8000"/>
    <n v="4000"/>
    <n v="-1"/>
    <n v="21"/>
    <x v="3"/>
    <x v="0"/>
  </r>
  <r>
    <n v="2300"/>
    <x v="85"/>
    <x v="1"/>
    <x v="8"/>
    <n v="1"/>
    <x v="41"/>
    <x v="6"/>
    <x v="822"/>
    <m/>
    <m/>
    <m/>
    <m/>
    <n v="1800"/>
    <n v="4000"/>
    <n v="2200"/>
    <n v="-1"/>
    <n v="21"/>
    <x v="3"/>
    <x v="0"/>
  </r>
  <r>
    <n v="2301"/>
    <x v="85"/>
    <x v="1"/>
    <x v="8"/>
    <n v="1"/>
    <x v="13"/>
    <x v="6"/>
    <x v="101"/>
    <m/>
    <m/>
    <m/>
    <m/>
    <n v="18000"/>
    <n v="30000"/>
    <n v="12000"/>
    <n v="-1"/>
    <n v="21"/>
    <x v="3"/>
    <x v="0"/>
  </r>
  <r>
    <n v="2302"/>
    <x v="85"/>
    <x v="1"/>
    <x v="8"/>
    <n v="1"/>
    <x v="0"/>
    <x v="16"/>
    <x v="47"/>
    <m/>
    <m/>
    <m/>
    <m/>
    <n v="4500"/>
    <n v="12000"/>
    <n v="7500"/>
    <n v="-1"/>
    <n v="21"/>
    <x v="3"/>
    <x v="0"/>
  </r>
  <r>
    <n v="2303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04"/>
    <x v="85"/>
    <x v="1"/>
    <x v="8"/>
    <n v="1"/>
    <x v="1"/>
    <x v="23"/>
    <x v="120"/>
    <m/>
    <m/>
    <m/>
    <m/>
    <n v="2800"/>
    <n v="10000"/>
    <n v="7200"/>
    <n v="-1"/>
    <n v="21"/>
    <x v="3"/>
    <x v="0"/>
  </r>
  <r>
    <n v="2305"/>
    <x v="85"/>
    <x v="1"/>
    <x v="8"/>
    <n v="1"/>
    <x v="107"/>
    <x v="1"/>
    <x v="173"/>
    <m/>
    <m/>
    <m/>
    <m/>
    <n v="6000"/>
    <n v="15000"/>
    <n v="9000"/>
    <n v="-1"/>
    <n v="21"/>
    <x v="3"/>
    <x v="0"/>
  </r>
  <r>
    <n v="2306"/>
    <x v="85"/>
    <x v="1"/>
    <x v="8"/>
    <n v="1"/>
    <x v="1"/>
    <x v="1"/>
    <x v="436"/>
    <m/>
    <m/>
    <m/>
    <m/>
    <n v="3500"/>
    <n v="12000"/>
    <n v="8500"/>
    <n v="-1"/>
    <n v="21"/>
    <x v="3"/>
    <x v="0"/>
  </r>
  <r>
    <n v="2307"/>
    <x v="85"/>
    <x v="1"/>
    <x v="8"/>
    <n v="1"/>
    <x v="1"/>
    <x v="1"/>
    <x v="219"/>
    <s v="TC"/>
    <m/>
    <m/>
    <m/>
    <n v="13000"/>
    <n v="24000"/>
    <n v="11000"/>
    <n v="-1"/>
    <n v="21"/>
    <x v="3"/>
    <x v="0"/>
  </r>
  <r>
    <n v="2308"/>
    <x v="85"/>
    <x v="1"/>
    <x v="8"/>
    <n v="1"/>
    <x v="1"/>
    <x v="1"/>
    <x v="436"/>
    <m/>
    <m/>
    <m/>
    <m/>
    <n v="3500"/>
    <n v="14000"/>
    <n v="10500"/>
    <n v="-1"/>
    <n v="21"/>
    <x v="3"/>
    <x v="0"/>
  </r>
  <r>
    <n v="2309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10"/>
    <x v="85"/>
    <x v="1"/>
    <x v="8"/>
    <n v="1"/>
    <x v="33"/>
    <x v="29"/>
    <x v="622"/>
    <m/>
    <m/>
    <m/>
    <m/>
    <n v="0"/>
    <n v="15000"/>
    <n v="15000"/>
    <n v="-1"/>
    <n v="21"/>
    <x v="3"/>
    <x v="0"/>
  </r>
  <r>
    <n v="2311"/>
    <x v="85"/>
    <x v="1"/>
    <x v="8"/>
    <n v="1"/>
    <x v="33"/>
    <x v="1"/>
    <x v="823"/>
    <m/>
    <m/>
    <m/>
    <m/>
    <n v="0"/>
    <n v="15000"/>
    <n v="15000"/>
    <n v="-1"/>
    <n v="21"/>
    <x v="3"/>
    <x v="0"/>
  </r>
  <r>
    <n v="2312"/>
    <x v="86"/>
    <x v="1"/>
    <x v="8"/>
    <n v="1"/>
    <x v="0"/>
    <x v="92"/>
    <x v="824"/>
    <m/>
    <m/>
    <m/>
    <m/>
    <n v="5500"/>
    <n v="14000"/>
    <n v="8500"/>
    <n v="-1"/>
    <n v="22"/>
    <x v="3"/>
    <x v="0"/>
  </r>
  <r>
    <n v="2313"/>
    <x v="86"/>
    <x v="1"/>
    <x v="15"/>
    <n v="1"/>
    <x v="62"/>
    <x v="5"/>
    <x v="825"/>
    <m/>
    <m/>
    <m/>
    <m/>
    <n v="25000"/>
    <n v="35000"/>
    <n v="10000"/>
    <n v="-1"/>
    <n v="22"/>
    <x v="3"/>
    <x v="0"/>
  </r>
  <r>
    <n v="2314"/>
    <x v="86"/>
    <x v="1"/>
    <x v="8"/>
    <n v="1"/>
    <x v="26"/>
    <x v="46"/>
    <x v="346"/>
    <m/>
    <m/>
    <m/>
    <m/>
    <n v="10000"/>
    <n v="20000"/>
    <n v="10000"/>
    <n v="-1"/>
    <n v="22"/>
    <x v="3"/>
    <x v="0"/>
  </r>
  <r>
    <n v="2315"/>
    <x v="86"/>
    <x v="1"/>
    <x v="8"/>
    <n v="1"/>
    <x v="29"/>
    <x v="32"/>
    <x v="201"/>
    <m/>
    <m/>
    <m/>
    <m/>
    <n v="9350"/>
    <n v="10000"/>
    <n v="650"/>
    <n v="-1"/>
    <n v="22"/>
    <x v="3"/>
    <x v="0"/>
  </r>
  <r>
    <n v="2316"/>
    <x v="86"/>
    <x v="1"/>
    <x v="8"/>
    <n v="1"/>
    <x v="30"/>
    <x v="1"/>
    <x v="185"/>
    <m/>
    <m/>
    <m/>
    <m/>
    <n v="1000"/>
    <n v="10000"/>
    <n v="9000"/>
    <n v="-1"/>
    <n v="22"/>
    <x v="3"/>
    <x v="0"/>
  </r>
  <r>
    <n v="2317"/>
    <x v="86"/>
    <x v="1"/>
    <x v="8"/>
    <n v="1"/>
    <x v="33"/>
    <x v="1"/>
    <x v="826"/>
    <m/>
    <m/>
    <m/>
    <s v="Costo 85000"/>
    <n v="0"/>
    <n v="60000"/>
    <n v="60000"/>
    <n v="-1"/>
    <n v="22"/>
    <x v="3"/>
    <x v="0"/>
  </r>
  <r>
    <n v="2318"/>
    <x v="86"/>
    <x v="1"/>
    <x v="8"/>
    <n v="1"/>
    <x v="27"/>
    <x v="1"/>
    <x v="534"/>
    <m/>
    <m/>
    <m/>
    <m/>
    <n v="1100"/>
    <n v="5000"/>
    <n v="3900"/>
    <n v="-1"/>
    <n v="22"/>
    <x v="3"/>
    <x v="0"/>
  </r>
  <r>
    <n v="2319"/>
    <x v="86"/>
    <x v="1"/>
    <x v="8"/>
    <n v="1"/>
    <x v="27"/>
    <x v="28"/>
    <x v="133"/>
    <m/>
    <m/>
    <m/>
    <m/>
    <n v="1100"/>
    <n v="5000"/>
    <n v="3900"/>
    <n v="-1"/>
    <n v="22"/>
    <x v="3"/>
    <x v="0"/>
  </r>
  <r>
    <n v="2320"/>
    <x v="86"/>
    <x v="1"/>
    <x v="8"/>
    <n v="1"/>
    <x v="1"/>
    <x v="6"/>
    <x v="827"/>
    <m/>
    <m/>
    <m/>
    <m/>
    <n v="3000"/>
    <n v="5000"/>
    <n v="2000"/>
    <n v="-1"/>
    <n v="22"/>
    <x v="3"/>
    <x v="0"/>
  </r>
  <r>
    <n v="2321"/>
    <x v="86"/>
    <x v="1"/>
    <x v="8"/>
    <n v="1"/>
    <x v="2"/>
    <x v="1"/>
    <x v="448"/>
    <m/>
    <m/>
    <m/>
    <m/>
    <n v="17000"/>
    <n v="40000"/>
    <n v="23000"/>
    <n v="-1"/>
    <n v="22"/>
    <x v="3"/>
    <x v="0"/>
  </r>
  <r>
    <n v="2322"/>
    <x v="86"/>
    <x v="1"/>
    <x v="8"/>
    <n v="1"/>
    <x v="29"/>
    <x v="37"/>
    <x v="233"/>
    <m/>
    <m/>
    <m/>
    <m/>
    <n v="2805"/>
    <n v="3000"/>
    <n v="195"/>
    <n v="-1"/>
    <n v="22"/>
    <x v="3"/>
    <x v="0"/>
  </r>
  <r>
    <n v="232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24"/>
    <x v="86"/>
    <x v="1"/>
    <x v="8"/>
    <n v="1"/>
    <x v="2"/>
    <x v="7"/>
    <x v="328"/>
    <m/>
    <m/>
    <m/>
    <m/>
    <n v="8500"/>
    <n v="20000"/>
    <n v="11500"/>
    <n v="-1"/>
    <n v="22"/>
    <x v="3"/>
    <x v="0"/>
  </r>
  <r>
    <n v="2325"/>
    <x v="86"/>
    <x v="1"/>
    <x v="8"/>
    <n v="1"/>
    <x v="4"/>
    <x v="4"/>
    <x v="215"/>
    <m/>
    <s v="Rojo"/>
    <m/>
    <m/>
    <n v="19000"/>
    <n v="35000"/>
    <n v="16000"/>
    <n v="-1"/>
    <n v="22"/>
    <x v="3"/>
    <x v="0"/>
  </r>
  <r>
    <n v="2326"/>
    <x v="86"/>
    <x v="1"/>
    <x v="8"/>
    <n v="1"/>
    <x v="30"/>
    <x v="1"/>
    <x v="799"/>
    <m/>
    <m/>
    <m/>
    <m/>
    <n v="1000"/>
    <n v="10000"/>
    <n v="9000"/>
    <n v="-1"/>
    <n v="22"/>
    <x v="3"/>
    <x v="0"/>
  </r>
  <r>
    <n v="2327"/>
    <x v="86"/>
    <x v="1"/>
    <x v="8"/>
    <n v="1"/>
    <x v="26"/>
    <x v="1"/>
    <x v="239"/>
    <m/>
    <m/>
    <m/>
    <m/>
    <n v="9500"/>
    <n v="20000"/>
    <n v="10500"/>
    <n v="-1"/>
    <n v="22"/>
    <x v="3"/>
    <x v="0"/>
  </r>
  <r>
    <n v="2328"/>
    <x v="86"/>
    <x v="1"/>
    <x v="8"/>
    <n v="1"/>
    <x v="4"/>
    <x v="28"/>
    <x v="351"/>
    <m/>
    <m/>
    <m/>
    <m/>
    <n v="40000"/>
    <n v="65000"/>
    <n v="25000"/>
    <n v="-1"/>
    <n v="22"/>
    <x v="3"/>
    <x v="0"/>
  </r>
  <r>
    <n v="2329"/>
    <x v="86"/>
    <x v="1"/>
    <x v="8"/>
    <n v="1"/>
    <x v="37"/>
    <x v="50"/>
    <x v="392"/>
    <m/>
    <m/>
    <m/>
    <m/>
    <n v="1000"/>
    <n v="3000"/>
    <n v="2000"/>
    <n v="-1"/>
    <n v="22"/>
    <x v="3"/>
    <x v="0"/>
  </r>
  <r>
    <n v="2330"/>
    <x v="86"/>
    <x v="1"/>
    <x v="8"/>
    <n v="1"/>
    <x v="37"/>
    <x v="32"/>
    <x v="300"/>
    <m/>
    <m/>
    <m/>
    <m/>
    <n v="1000"/>
    <n v="3000"/>
    <n v="2000"/>
    <n v="-1"/>
    <n v="22"/>
    <x v="3"/>
    <x v="0"/>
  </r>
  <r>
    <n v="2331"/>
    <x v="86"/>
    <x v="1"/>
    <x v="8"/>
    <n v="1"/>
    <x v="29"/>
    <x v="32"/>
    <x v="201"/>
    <m/>
    <m/>
    <m/>
    <m/>
    <n v="5610"/>
    <n v="6000"/>
    <n v="390"/>
    <n v="-1"/>
    <n v="22"/>
    <x v="3"/>
    <x v="0"/>
  </r>
  <r>
    <n v="2332"/>
    <x v="86"/>
    <x v="1"/>
    <x v="8"/>
    <n v="1"/>
    <x v="37"/>
    <x v="37"/>
    <x v="336"/>
    <m/>
    <m/>
    <m/>
    <m/>
    <n v="1000"/>
    <n v="3000"/>
    <n v="2000"/>
    <n v="-1"/>
    <n v="22"/>
    <x v="3"/>
    <x v="0"/>
  </r>
  <r>
    <n v="233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34"/>
    <x v="87"/>
    <x v="1"/>
    <x v="8"/>
    <n v="1"/>
    <x v="26"/>
    <x v="1"/>
    <x v="512"/>
    <m/>
    <m/>
    <m/>
    <m/>
    <n v="8500"/>
    <n v="20000"/>
    <n v="11500"/>
    <n v="-1"/>
    <n v="23"/>
    <x v="3"/>
    <x v="0"/>
  </r>
  <r>
    <n v="2335"/>
    <x v="87"/>
    <x v="1"/>
    <x v="97"/>
    <n v="1"/>
    <x v="30"/>
    <x v="4"/>
    <x v="828"/>
    <m/>
    <m/>
    <m/>
    <m/>
    <n v="1000"/>
    <n v="10000"/>
    <n v="9000"/>
    <n v="-1"/>
    <n v="23"/>
    <x v="3"/>
    <x v="0"/>
  </r>
  <r>
    <n v="2336"/>
    <x v="82"/>
    <x v="0"/>
    <x v="5"/>
    <n v="35"/>
    <x v="27"/>
    <x v="48"/>
    <x v="741"/>
    <m/>
    <m/>
    <m/>
    <m/>
    <n v="1200"/>
    <n v="10000"/>
    <n v="-42000"/>
    <n v="35"/>
    <n v="18"/>
    <x v="3"/>
    <x v="0"/>
  </r>
  <r>
    <n v="2337"/>
    <x v="82"/>
    <x v="0"/>
    <x v="5"/>
    <n v="10"/>
    <x v="30"/>
    <x v="48"/>
    <x v="741"/>
    <m/>
    <m/>
    <m/>
    <m/>
    <n v="1000"/>
    <n v="10000"/>
    <n v="-10000"/>
    <n v="10"/>
    <n v="18"/>
    <x v="3"/>
    <x v="0"/>
  </r>
  <r>
    <n v="2338"/>
    <x v="82"/>
    <x v="0"/>
    <x v="5"/>
    <n v="1"/>
    <x v="2"/>
    <x v="113"/>
    <x v="829"/>
    <m/>
    <m/>
    <m/>
    <m/>
    <n v="12000"/>
    <n v="29000"/>
    <n v="-12000"/>
    <n v="1"/>
    <n v="18"/>
    <x v="3"/>
    <x v="0"/>
  </r>
  <r>
    <n v="2339"/>
    <x v="82"/>
    <x v="0"/>
    <x v="5"/>
    <n v="1"/>
    <x v="24"/>
    <x v="114"/>
    <x v="830"/>
    <m/>
    <m/>
    <m/>
    <m/>
    <n v="15000"/>
    <n v="30000"/>
    <n v="-15000"/>
    <n v="1"/>
    <n v="18"/>
    <x v="3"/>
    <x v="0"/>
  </r>
  <r>
    <n v="2340"/>
    <x v="82"/>
    <x v="0"/>
    <x v="5"/>
    <n v="1"/>
    <x v="81"/>
    <x v="2"/>
    <x v="807"/>
    <m/>
    <m/>
    <m/>
    <m/>
    <n v="4000"/>
    <n v="10000"/>
    <n v="-4000"/>
    <n v="1"/>
    <n v="18"/>
    <x v="3"/>
    <x v="0"/>
  </r>
  <r>
    <n v="2341"/>
    <x v="87"/>
    <x v="1"/>
    <x v="8"/>
    <n v="1"/>
    <x v="29"/>
    <x v="32"/>
    <x v="201"/>
    <m/>
    <m/>
    <m/>
    <m/>
    <n v="2805"/>
    <n v="3000"/>
    <n v="195"/>
    <n v="-1"/>
    <n v="23"/>
    <x v="3"/>
    <x v="0"/>
  </r>
  <r>
    <n v="2342"/>
    <x v="82"/>
    <x v="0"/>
    <x v="2"/>
    <n v="1"/>
    <x v="89"/>
    <x v="16"/>
    <x v="831"/>
    <m/>
    <m/>
    <m/>
    <m/>
    <n v="17000"/>
    <n v="39000"/>
    <n v="-17000"/>
    <n v="1"/>
    <n v="18"/>
    <x v="3"/>
    <x v="0"/>
  </r>
  <r>
    <n v="2343"/>
    <x v="82"/>
    <x v="0"/>
    <x v="2"/>
    <n v="2"/>
    <x v="0"/>
    <x v="6"/>
    <x v="832"/>
    <m/>
    <m/>
    <m/>
    <m/>
    <n v="4000"/>
    <n v="9000"/>
    <n v="-8000"/>
    <n v="2"/>
    <n v="18"/>
    <x v="3"/>
    <x v="0"/>
  </r>
  <r>
    <n v="2344"/>
    <x v="82"/>
    <x v="0"/>
    <x v="2"/>
    <n v="2"/>
    <x v="13"/>
    <x v="6"/>
    <x v="56"/>
    <m/>
    <m/>
    <m/>
    <m/>
    <n v="5500"/>
    <n v="12000"/>
    <n v="-11000"/>
    <n v="2"/>
    <n v="18"/>
    <x v="3"/>
    <x v="0"/>
  </r>
  <r>
    <n v="2345"/>
    <x v="82"/>
    <x v="0"/>
    <x v="2"/>
    <n v="1"/>
    <x v="13"/>
    <x v="6"/>
    <x v="55"/>
    <m/>
    <m/>
    <m/>
    <m/>
    <n v="7000"/>
    <n v="14000"/>
    <n v="-7000"/>
    <n v="1"/>
    <n v="18"/>
    <x v="3"/>
    <x v="0"/>
  </r>
  <r>
    <n v="2346"/>
    <x v="82"/>
    <x v="0"/>
    <x v="2"/>
    <n v="1"/>
    <x v="0"/>
    <x v="6"/>
    <x v="41"/>
    <m/>
    <m/>
    <m/>
    <m/>
    <n v="1500"/>
    <n v="7000"/>
    <n v="-1500"/>
    <n v="1"/>
    <n v="18"/>
    <x v="3"/>
    <x v="0"/>
  </r>
  <r>
    <n v="2347"/>
    <x v="82"/>
    <x v="0"/>
    <x v="2"/>
    <n v="2"/>
    <x v="2"/>
    <x v="26"/>
    <x v="833"/>
    <m/>
    <m/>
    <m/>
    <m/>
    <n v="11000"/>
    <n v="29000"/>
    <n v="-22000"/>
    <n v="2"/>
    <n v="18"/>
    <x v="3"/>
    <x v="0"/>
  </r>
  <r>
    <n v="2348"/>
    <x v="82"/>
    <x v="0"/>
    <x v="4"/>
    <n v="1"/>
    <x v="4"/>
    <x v="4"/>
    <x v="771"/>
    <m/>
    <m/>
    <m/>
    <m/>
    <n v="25000"/>
    <n v="45000"/>
    <n v="-25000"/>
    <n v="1"/>
    <n v="18"/>
    <x v="3"/>
    <x v="0"/>
  </r>
  <r>
    <n v="2349"/>
    <x v="82"/>
    <x v="0"/>
    <x v="4"/>
    <n v="2"/>
    <x v="4"/>
    <x v="4"/>
    <x v="215"/>
    <m/>
    <m/>
    <m/>
    <m/>
    <n v="18000"/>
    <n v="35000"/>
    <n v="-36000"/>
    <n v="2"/>
    <n v="18"/>
    <x v="3"/>
    <x v="0"/>
  </r>
  <r>
    <n v="2350"/>
    <x v="82"/>
    <x v="0"/>
    <x v="4"/>
    <n v="1"/>
    <x v="21"/>
    <x v="23"/>
    <x v="98"/>
    <m/>
    <m/>
    <m/>
    <m/>
    <n v="42000"/>
    <n v="75000"/>
    <n v="-42000"/>
    <n v="1"/>
    <n v="18"/>
    <x v="3"/>
    <x v="0"/>
  </r>
  <r>
    <n v="2351"/>
    <x v="82"/>
    <x v="0"/>
    <x v="4"/>
    <n v="1"/>
    <x v="8"/>
    <x v="23"/>
    <x v="834"/>
    <m/>
    <m/>
    <m/>
    <m/>
    <n v="28000"/>
    <n v="45000"/>
    <n v="-28000"/>
    <n v="1"/>
    <n v="18"/>
    <x v="3"/>
    <x v="0"/>
  </r>
  <r>
    <n v="2352"/>
    <x v="82"/>
    <x v="0"/>
    <x v="4"/>
    <n v="1"/>
    <x v="20"/>
    <x v="6"/>
    <x v="95"/>
    <m/>
    <m/>
    <m/>
    <m/>
    <n v="7000"/>
    <n v="15000"/>
    <n v="-7000"/>
    <n v="1"/>
    <n v="18"/>
    <x v="3"/>
    <x v="0"/>
  </r>
  <r>
    <n v="2353"/>
    <x v="82"/>
    <x v="0"/>
    <x v="4"/>
    <n v="1"/>
    <x v="62"/>
    <x v="6"/>
    <x v="835"/>
    <m/>
    <m/>
    <m/>
    <m/>
    <n v="33000"/>
    <n v="55000"/>
    <n v="-33000"/>
    <n v="1"/>
    <n v="18"/>
    <x v="3"/>
    <x v="0"/>
  </r>
  <r>
    <n v="2354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5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6"/>
    <x v="82"/>
    <x v="0"/>
    <x v="95"/>
    <n v="18"/>
    <x v="108"/>
    <x v="48"/>
    <x v="741"/>
    <m/>
    <m/>
    <m/>
    <m/>
    <n v="4000"/>
    <n v="12000"/>
    <n v="-72000"/>
    <n v="18"/>
    <n v="18"/>
    <x v="3"/>
    <x v="0"/>
  </r>
  <r>
    <n v="2357"/>
    <x v="82"/>
    <x v="0"/>
    <x v="95"/>
    <n v="1"/>
    <x v="40"/>
    <x v="1"/>
    <x v="141"/>
    <m/>
    <m/>
    <m/>
    <m/>
    <n v="4000"/>
    <n v="10000"/>
    <n v="-4000"/>
    <n v="1"/>
    <n v="18"/>
    <x v="3"/>
    <x v="0"/>
  </r>
  <r>
    <n v="2358"/>
    <x v="82"/>
    <x v="0"/>
    <x v="95"/>
    <n v="1"/>
    <x v="101"/>
    <x v="1"/>
    <x v="837"/>
    <m/>
    <m/>
    <m/>
    <m/>
    <n v="8500"/>
    <n v="20000"/>
    <n v="-8500"/>
    <n v="1"/>
    <n v="18"/>
    <x v="3"/>
    <x v="0"/>
  </r>
  <r>
    <n v="2359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360"/>
    <x v="85"/>
    <x v="0"/>
    <x v="93"/>
    <n v="5"/>
    <x v="0"/>
    <x v="115"/>
    <x v="328"/>
    <m/>
    <m/>
    <m/>
    <m/>
    <n v="4000"/>
    <n v="10000"/>
    <n v="-20000"/>
    <n v="5"/>
    <n v="21"/>
    <x v="3"/>
    <x v="0"/>
  </r>
  <r>
    <n v="2361"/>
    <x v="85"/>
    <x v="0"/>
    <x v="93"/>
    <n v="5"/>
    <x v="0"/>
    <x v="92"/>
    <x v="838"/>
    <m/>
    <m/>
    <m/>
    <m/>
    <n v="3000"/>
    <n v="7000"/>
    <n v="-15000"/>
    <n v="5"/>
    <n v="21"/>
    <x v="3"/>
    <x v="0"/>
  </r>
  <r>
    <n v="2362"/>
    <x v="85"/>
    <x v="0"/>
    <x v="93"/>
    <n v="1"/>
    <x v="6"/>
    <x v="16"/>
    <x v="839"/>
    <m/>
    <m/>
    <m/>
    <m/>
    <n v="14000"/>
    <n v="29000"/>
    <n v="-14000"/>
    <n v="1"/>
    <n v="21"/>
    <x v="3"/>
    <x v="0"/>
  </r>
  <r>
    <n v="2363"/>
    <x v="85"/>
    <x v="0"/>
    <x v="93"/>
    <n v="5"/>
    <x v="1"/>
    <x v="6"/>
    <x v="827"/>
    <m/>
    <m/>
    <m/>
    <m/>
    <n v="3000"/>
    <n v="10000"/>
    <n v="-15000"/>
    <n v="5"/>
    <n v="21"/>
    <x v="3"/>
    <x v="0"/>
  </r>
  <r>
    <n v="2364"/>
    <x v="85"/>
    <x v="0"/>
    <x v="5"/>
    <n v="5"/>
    <x v="0"/>
    <x v="27"/>
    <x v="328"/>
    <m/>
    <m/>
    <m/>
    <m/>
    <n v="5000"/>
    <n v="12000"/>
    <n v="-25000"/>
    <n v="5"/>
    <n v="21"/>
    <x v="3"/>
    <x v="0"/>
  </r>
  <r>
    <n v="2365"/>
    <x v="85"/>
    <x v="0"/>
    <x v="5"/>
    <n v="5"/>
    <x v="1"/>
    <x v="27"/>
    <x v="129"/>
    <m/>
    <m/>
    <m/>
    <m/>
    <n v="7000"/>
    <n v="20000"/>
    <n v="-35000"/>
    <n v="5"/>
    <n v="21"/>
    <x v="3"/>
    <x v="0"/>
  </r>
  <r>
    <n v="2366"/>
    <x v="85"/>
    <x v="0"/>
    <x v="5"/>
    <n v="3"/>
    <x v="0"/>
    <x v="27"/>
    <x v="416"/>
    <m/>
    <m/>
    <m/>
    <m/>
    <n v="5500"/>
    <n v="12000"/>
    <n v="-16500"/>
    <n v="3"/>
    <n v="21"/>
    <x v="3"/>
    <x v="0"/>
  </r>
  <r>
    <n v="2367"/>
    <x v="85"/>
    <x v="0"/>
    <x v="5"/>
    <n v="8"/>
    <x v="109"/>
    <x v="48"/>
    <x v="741"/>
    <m/>
    <m/>
    <m/>
    <m/>
    <n v="8500"/>
    <n v="15000"/>
    <n v="-68000"/>
    <n v="8"/>
    <n v="21"/>
    <x v="3"/>
    <x v="0"/>
  </r>
  <r>
    <n v="2368"/>
    <x v="85"/>
    <x v="0"/>
    <x v="5"/>
    <n v="3"/>
    <x v="2"/>
    <x v="28"/>
    <x v="805"/>
    <s v="TC"/>
    <m/>
    <m/>
    <m/>
    <n v="10000"/>
    <n v="24000"/>
    <n v="-30000"/>
    <n v="3"/>
    <n v="21"/>
    <x v="3"/>
    <x v="0"/>
  </r>
  <r>
    <n v="2369"/>
    <x v="86"/>
    <x v="0"/>
    <x v="72"/>
    <n v="5"/>
    <x v="78"/>
    <x v="12"/>
    <x v="539"/>
    <m/>
    <m/>
    <m/>
    <m/>
    <n v="900"/>
    <n v="2000"/>
    <n v="-4500"/>
    <n v="5"/>
    <n v="22"/>
    <x v="3"/>
    <x v="0"/>
  </r>
  <r>
    <n v="2370"/>
    <x v="86"/>
    <x v="0"/>
    <x v="72"/>
    <n v="1"/>
    <x v="4"/>
    <x v="28"/>
    <x v="351"/>
    <m/>
    <m/>
    <m/>
    <m/>
    <n v="40000"/>
    <n v="65000"/>
    <n v="-40000"/>
    <n v="1"/>
    <n v="22"/>
    <x v="3"/>
    <x v="0"/>
  </r>
  <r>
    <n v="2371"/>
    <x v="86"/>
    <x v="0"/>
    <x v="72"/>
    <n v="1"/>
    <x v="61"/>
    <x v="6"/>
    <x v="840"/>
    <m/>
    <m/>
    <m/>
    <m/>
    <n v="55000"/>
    <n v="99000"/>
    <n v="-55000"/>
    <n v="1"/>
    <n v="22"/>
    <x v="3"/>
    <x v="0"/>
  </r>
  <r>
    <n v="2372"/>
    <x v="86"/>
    <x v="0"/>
    <x v="72"/>
    <n v="1"/>
    <x v="60"/>
    <x v="6"/>
    <x v="841"/>
    <m/>
    <m/>
    <m/>
    <m/>
    <n v="80000"/>
    <n v="130000"/>
    <n v="-80000"/>
    <n v="1"/>
    <n v="22"/>
    <x v="3"/>
    <x v="0"/>
  </r>
  <r>
    <n v="2373"/>
    <x v="86"/>
    <x v="0"/>
    <x v="72"/>
    <n v="1"/>
    <x v="22"/>
    <x v="25"/>
    <x v="112"/>
    <m/>
    <m/>
    <m/>
    <m/>
    <n v="55000"/>
    <n v="80000"/>
    <n v="-55000"/>
    <n v="1"/>
    <n v="22"/>
    <x v="3"/>
    <x v="0"/>
  </r>
  <r>
    <n v="2374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5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6"/>
    <x v="86"/>
    <x v="0"/>
    <x v="4"/>
    <n v="2"/>
    <x v="58"/>
    <x v="54"/>
    <x v="398"/>
    <m/>
    <m/>
    <m/>
    <m/>
    <n v="95000"/>
    <n v="129000"/>
    <n v="-190000"/>
    <n v="2"/>
    <n v="22"/>
    <x v="3"/>
    <x v="0"/>
  </r>
  <r>
    <n v="2377"/>
    <x v="86"/>
    <x v="0"/>
    <x v="6"/>
    <n v="2"/>
    <x v="0"/>
    <x v="6"/>
    <x v="842"/>
    <m/>
    <m/>
    <m/>
    <m/>
    <n v="4500"/>
    <n v="12000"/>
    <n v="-9000"/>
    <n v="2"/>
    <n v="22"/>
    <x v="3"/>
    <x v="0"/>
  </r>
  <r>
    <n v="2378"/>
    <x v="86"/>
    <x v="0"/>
    <x v="6"/>
    <n v="2"/>
    <x v="0"/>
    <x v="6"/>
    <x v="47"/>
    <m/>
    <m/>
    <m/>
    <m/>
    <n v="3500"/>
    <n v="10000"/>
    <n v="-7000"/>
    <n v="2"/>
    <n v="22"/>
    <x v="3"/>
    <x v="0"/>
  </r>
  <r>
    <n v="2379"/>
    <x v="86"/>
    <x v="0"/>
    <x v="6"/>
    <n v="2"/>
    <x v="0"/>
    <x v="6"/>
    <x v="843"/>
    <m/>
    <m/>
    <m/>
    <m/>
    <n v="5500"/>
    <n v="14000"/>
    <n v="-11000"/>
    <n v="2"/>
    <n v="22"/>
    <x v="3"/>
    <x v="0"/>
  </r>
  <r>
    <n v="2380"/>
    <x v="86"/>
    <x v="0"/>
    <x v="6"/>
    <n v="3"/>
    <x v="0"/>
    <x v="6"/>
    <x v="844"/>
    <m/>
    <m/>
    <m/>
    <m/>
    <n v="2500"/>
    <n v="9000"/>
    <n v="-7500"/>
    <n v="3"/>
    <n v="22"/>
    <x v="3"/>
    <x v="0"/>
  </r>
  <r>
    <n v="2381"/>
    <x v="86"/>
    <x v="0"/>
    <x v="46"/>
    <n v="2"/>
    <x v="4"/>
    <x v="4"/>
    <x v="215"/>
    <m/>
    <s v="Rojo"/>
    <m/>
    <m/>
    <n v="19000"/>
    <n v="35000"/>
    <n v="-38000"/>
    <n v="2"/>
    <n v="22"/>
    <x v="3"/>
    <x v="0"/>
  </r>
  <r>
    <n v="2382"/>
    <x v="86"/>
    <x v="0"/>
    <x v="46"/>
    <n v="2"/>
    <x v="4"/>
    <x v="4"/>
    <x v="215"/>
    <m/>
    <s v="Negro"/>
    <m/>
    <m/>
    <n v="19000"/>
    <n v="35000"/>
    <n v="-38000"/>
    <n v="2"/>
    <n v="22"/>
    <x v="3"/>
    <x v="0"/>
  </r>
  <r>
    <n v="2383"/>
    <x v="86"/>
    <x v="0"/>
    <x v="46"/>
    <n v="1"/>
    <x v="4"/>
    <x v="4"/>
    <x v="215"/>
    <m/>
    <s v="Verde"/>
    <m/>
    <m/>
    <n v="19000"/>
    <n v="35000"/>
    <n v="-19000"/>
    <n v="1"/>
    <n v="22"/>
    <x v="3"/>
    <x v="0"/>
  </r>
  <r>
    <n v="2384"/>
    <x v="87"/>
    <x v="0"/>
    <x v="46"/>
    <n v="2"/>
    <x v="4"/>
    <x v="4"/>
    <x v="215"/>
    <m/>
    <s v="Rojo"/>
    <m/>
    <m/>
    <n v="19000"/>
    <n v="35000"/>
    <n v="-38000"/>
    <n v="2"/>
    <n v="23"/>
    <x v="3"/>
    <x v="0"/>
  </r>
  <r>
    <n v="2385"/>
    <x v="87"/>
    <x v="0"/>
    <x v="46"/>
    <n v="1"/>
    <x v="4"/>
    <x v="4"/>
    <x v="215"/>
    <m/>
    <s v="Negro"/>
    <m/>
    <m/>
    <n v="19000"/>
    <n v="35000"/>
    <n v="-19000"/>
    <n v="1"/>
    <n v="23"/>
    <x v="3"/>
    <x v="0"/>
  </r>
  <r>
    <n v="2386"/>
    <x v="87"/>
    <x v="0"/>
    <x v="72"/>
    <n v="1"/>
    <x v="11"/>
    <x v="116"/>
    <x v="845"/>
    <m/>
    <s v="Rojo"/>
    <m/>
    <m/>
    <n v="29000"/>
    <n v="55000"/>
    <n v="-29000"/>
    <n v="1"/>
    <n v="23"/>
    <x v="3"/>
    <x v="0"/>
  </r>
  <r>
    <n v="2387"/>
    <x v="87"/>
    <x v="0"/>
    <x v="72"/>
    <n v="1"/>
    <x v="21"/>
    <x v="6"/>
    <x v="846"/>
    <m/>
    <m/>
    <m/>
    <m/>
    <n v="7500"/>
    <n v="15000"/>
    <n v="-7500"/>
    <n v="1"/>
    <n v="23"/>
    <x v="3"/>
    <x v="0"/>
  </r>
  <r>
    <n v="2388"/>
    <x v="87"/>
    <x v="0"/>
    <x v="72"/>
    <n v="2"/>
    <x v="0"/>
    <x v="28"/>
    <x v="440"/>
    <m/>
    <m/>
    <m/>
    <m/>
    <n v="4000"/>
    <n v="10000"/>
    <n v="-8000"/>
    <n v="2"/>
    <n v="23"/>
    <x v="3"/>
    <x v="0"/>
  </r>
  <r>
    <n v="2389"/>
    <x v="87"/>
    <x v="0"/>
    <x v="72"/>
    <n v="1"/>
    <x v="4"/>
    <x v="28"/>
    <x v="351"/>
    <m/>
    <m/>
    <m/>
    <m/>
    <n v="40000"/>
    <n v="65000"/>
    <n v="-40000"/>
    <n v="1"/>
    <n v="23"/>
    <x v="3"/>
    <x v="0"/>
  </r>
  <r>
    <n v="2390"/>
    <x v="87"/>
    <x v="0"/>
    <x v="72"/>
    <n v="1"/>
    <x v="11"/>
    <x v="6"/>
    <x v="847"/>
    <m/>
    <m/>
    <m/>
    <m/>
    <n v="14000"/>
    <n v="29000"/>
    <n v="-14000"/>
    <n v="1"/>
    <n v="23"/>
    <x v="3"/>
    <x v="0"/>
  </r>
  <r>
    <n v="2391"/>
    <x v="87"/>
    <x v="1"/>
    <x v="8"/>
    <n v="1"/>
    <x v="6"/>
    <x v="74"/>
    <x v="505"/>
    <m/>
    <m/>
    <m/>
    <m/>
    <n v="26000"/>
    <n v="55000"/>
    <n v="29000"/>
    <n v="-1"/>
    <n v="23"/>
    <x v="3"/>
    <x v="0"/>
  </r>
  <r>
    <n v="2392"/>
    <x v="87"/>
    <x v="1"/>
    <x v="8"/>
    <n v="1"/>
    <x v="6"/>
    <x v="74"/>
    <x v="504"/>
    <m/>
    <m/>
    <m/>
    <m/>
    <n v="40000"/>
    <n v="60000"/>
    <n v="20000"/>
    <n v="-1"/>
    <n v="23"/>
    <x v="3"/>
    <x v="0"/>
  </r>
  <r>
    <n v="2393"/>
    <x v="87"/>
    <x v="1"/>
    <x v="8"/>
    <n v="1"/>
    <x v="68"/>
    <x v="74"/>
    <x v="461"/>
    <m/>
    <m/>
    <m/>
    <m/>
    <n v="7000"/>
    <n v="10000"/>
    <n v="3000"/>
    <n v="-1"/>
    <n v="23"/>
    <x v="3"/>
    <x v="0"/>
  </r>
  <r>
    <n v="2394"/>
    <x v="87"/>
    <x v="1"/>
    <x v="8"/>
    <n v="1"/>
    <x v="33"/>
    <x v="1"/>
    <x v="848"/>
    <m/>
    <m/>
    <m/>
    <s v="Costo 8000"/>
    <n v="8000"/>
    <n v="12000"/>
    <n v="4000"/>
    <n v="-1"/>
    <n v="23"/>
    <x v="3"/>
    <x v="0"/>
  </r>
  <r>
    <n v="2395"/>
    <x v="87"/>
    <x v="1"/>
    <x v="8"/>
    <n v="1"/>
    <x v="1"/>
    <x v="4"/>
    <x v="416"/>
    <m/>
    <m/>
    <m/>
    <m/>
    <n v="14000"/>
    <n v="27000"/>
    <n v="13000"/>
    <n v="-1"/>
    <n v="23"/>
    <x v="3"/>
    <x v="0"/>
  </r>
  <r>
    <n v="2396"/>
    <x v="87"/>
    <x v="1"/>
    <x v="8"/>
    <n v="1"/>
    <x v="33"/>
    <x v="1"/>
    <x v="785"/>
    <m/>
    <m/>
    <m/>
    <s v="Costo 90000"/>
    <n v="0"/>
    <n v="70000"/>
    <n v="70000"/>
    <n v="-1"/>
    <n v="23"/>
    <x v="3"/>
    <x v="0"/>
  </r>
  <r>
    <n v="2397"/>
    <x v="87"/>
    <x v="1"/>
    <x v="8"/>
    <n v="1"/>
    <x v="11"/>
    <x v="81"/>
    <x v="721"/>
    <m/>
    <m/>
    <m/>
    <m/>
    <n v="95000"/>
    <n v="120000"/>
    <n v="25000"/>
    <n v="-1"/>
    <n v="23"/>
    <x v="3"/>
    <x v="0"/>
  </r>
  <r>
    <n v="2398"/>
    <x v="87"/>
    <x v="1"/>
    <x v="8"/>
    <n v="1"/>
    <x v="26"/>
    <x v="4"/>
    <x v="314"/>
    <m/>
    <m/>
    <m/>
    <m/>
    <n v="8000"/>
    <n v="18000"/>
    <n v="10000"/>
    <n v="-1"/>
    <n v="23"/>
    <x v="3"/>
    <x v="0"/>
  </r>
  <r>
    <n v="2399"/>
    <x v="87"/>
    <x v="1"/>
    <x v="8"/>
    <n v="1"/>
    <x v="30"/>
    <x v="4"/>
    <x v="314"/>
    <m/>
    <m/>
    <m/>
    <m/>
    <n v="1000"/>
    <n v="10000"/>
    <n v="9000"/>
    <n v="-1"/>
    <n v="23"/>
    <x v="3"/>
    <x v="0"/>
  </r>
  <r>
    <n v="2400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401"/>
    <x v="87"/>
    <x v="1"/>
    <x v="8"/>
    <n v="1"/>
    <x v="29"/>
    <x v="32"/>
    <x v="201"/>
    <m/>
    <m/>
    <m/>
    <m/>
    <n v="9350"/>
    <n v="10000"/>
    <n v="650"/>
    <n v="-1"/>
    <n v="23"/>
    <x v="3"/>
    <x v="0"/>
  </r>
  <r>
    <n v="2402"/>
    <x v="88"/>
    <x v="1"/>
    <x v="8"/>
    <n v="1"/>
    <x v="2"/>
    <x v="6"/>
    <x v="849"/>
    <m/>
    <m/>
    <m/>
    <m/>
    <n v="3000"/>
    <n v="8000"/>
    <n v="5000"/>
    <n v="-1"/>
    <n v="24"/>
    <x v="3"/>
    <x v="0"/>
  </r>
  <r>
    <n v="2403"/>
    <x v="88"/>
    <x v="1"/>
    <x v="8"/>
    <n v="1"/>
    <x v="53"/>
    <x v="6"/>
    <x v="343"/>
    <m/>
    <m/>
    <m/>
    <m/>
    <n v="30000"/>
    <n v="45000"/>
    <n v="15000"/>
    <n v="-1"/>
    <n v="24"/>
    <x v="3"/>
    <x v="0"/>
  </r>
  <r>
    <n v="2404"/>
    <x v="88"/>
    <x v="1"/>
    <x v="8"/>
    <n v="1"/>
    <x v="33"/>
    <x v="28"/>
    <x v="850"/>
    <m/>
    <m/>
    <m/>
    <m/>
    <n v="0"/>
    <n v="70000"/>
    <n v="70000"/>
    <n v="-1"/>
    <n v="24"/>
    <x v="3"/>
    <x v="0"/>
  </r>
  <r>
    <n v="2405"/>
    <x v="88"/>
    <x v="1"/>
    <x v="8"/>
    <n v="1"/>
    <x v="33"/>
    <x v="29"/>
    <x v="851"/>
    <m/>
    <m/>
    <m/>
    <s v="Lo Hizo Fabian"/>
    <n v="0"/>
    <n v="10000"/>
    <n v="10000"/>
    <n v="-1"/>
    <n v="24"/>
    <x v="3"/>
    <x v="0"/>
  </r>
  <r>
    <n v="2406"/>
    <x v="88"/>
    <x v="1"/>
    <x v="8"/>
    <n v="1"/>
    <x v="1"/>
    <x v="6"/>
    <x v="827"/>
    <m/>
    <m/>
    <m/>
    <m/>
    <n v="3000"/>
    <n v="9000"/>
    <n v="6000"/>
    <n v="-1"/>
    <n v="24"/>
    <x v="3"/>
    <x v="0"/>
  </r>
  <r>
    <n v="2407"/>
    <x v="88"/>
    <x v="1"/>
    <x v="8"/>
    <n v="1"/>
    <x v="2"/>
    <x v="1"/>
    <x v="210"/>
    <m/>
    <m/>
    <m/>
    <m/>
    <n v="3500"/>
    <n v="10000"/>
    <n v="6500"/>
    <n v="-1"/>
    <n v="24"/>
    <x v="3"/>
    <x v="0"/>
  </r>
  <r>
    <n v="2408"/>
    <x v="88"/>
    <x v="1"/>
    <x v="8"/>
    <n v="1"/>
    <x v="2"/>
    <x v="1"/>
    <x v="681"/>
    <m/>
    <m/>
    <m/>
    <m/>
    <n v="1000"/>
    <n v="10000"/>
    <n v="9000"/>
    <n v="-1"/>
    <n v="24"/>
    <x v="3"/>
    <x v="0"/>
  </r>
  <r>
    <n v="2409"/>
    <x v="88"/>
    <x v="1"/>
    <x v="8"/>
    <n v="1"/>
    <x v="2"/>
    <x v="1"/>
    <x v="681"/>
    <m/>
    <m/>
    <m/>
    <m/>
    <n v="10000"/>
    <n v="20000"/>
    <n v="10000"/>
    <n v="-1"/>
    <n v="24"/>
    <x v="3"/>
    <x v="0"/>
  </r>
  <r>
    <n v="2410"/>
    <x v="88"/>
    <x v="1"/>
    <x v="8"/>
    <n v="1"/>
    <x v="2"/>
    <x v="1"/>
    <x v="768"/>
    <m/>
    <m/>
    <m/>
    <m/>
    <n v="1100"/>
    <n v="10000"/>
    <n v="8900"/>
    <n v="-1"/>
    <n v="24"/>
    <x v="3"/>
    <x v="0"/>
  </r>
  <r>
    <n v="2411"/>
    <x v="88"/>
    <x v="1"/>
    <x v="8"/>
    <n v="1"/>
    <x v="29"/>
    <x v="32"/>
    <x v="201"/>
    <m/>
    <m/>
    <m/>
    <m/>
    <n v="2805"/>
    <n v="3000"/>
    <n v="195"/>
    <n v="-1"/>
    <n v="24"/>
    <x v="3"/>
    <x v="0"/>
  </r>
  <r>
    <n v="2412"/>
    <x v="88"/>
    <x v="1"/>
    <x v="8"/>
    <n v="1"/>
    <x v="37"/>
    <x v="32"/>
    <x v="300"/>
    <m/>
    <m/>
    <m/>
    <m/>
    <n v="1000"/>
    <n v="3000"/>
    <n v="2000"/>
    <n v="-1"/>
    <n v="24"/>
    <x v="3"/>
    <x v="0"/>
  </r>
  <r>
    <n v="2413"/>
    <x v="88"/>
    <x v="1"/>
    <x v="8"/>
    <n v="1"/>
    <x v="29"/>
    <x v="32"/>
    <x v="201"/>
    <m/>
    <m/>
    <m/>
    <m/>
    <n v="6545"/>
    <n v="7000"/>
    <n v="455"/>
    <n v="-1"/>
    <n v="24"/>
    <x v="3"/>
    <x v="0"/>
  </r>
  <r>
    <n v="2414"/>
    <x v="89"/>
    <x v="1"/>
    <x v="8"/>
    <n v="1"/>
    <x v="33"/>
    <x v="29"/>
    <x v="852"/>
    <m/>
    <m/>
    <m/>
    <m/>
    <n v="0"/>
    <n v="10000"/>
    <n v="10000"/>
    <n v="-1"/>
    <n v="25"/>
    <x v="3"/>
    <x v="0"/>
  </r>
  <r>
    <n v="2415"/>
    <x v="89"/>
    <x v="1"/>
    <x v="81"/>
    <n v="1"/>
    <x v="29"/>
    <x v="37"/>
    <x v="233"/>
    <m/>
    <m/>
    <m/>
    <m/>
    <n v="4675"/>
    <n v="5000"/>
    <n v="325"/>
    <n v="-1"/>
    <n v="25"/>
    <x v="3"/>
    <x v="0"/>
  </r>
  <r>
    <n v="2416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7"/>
    <x v="89"/>
    <x v="1"/>
    <x v="8"/>
    <n v="1"/>
    <x v="46"/>
    <x v="6"/>
    <x v="328"/>
    <m/>
    <m/>
    <m/>
    <m/>
    <n v="500"/>
    <n v="1000"/>
    <n v="500"/>
    <n v="-1"/>
    <n v="25"/>
    <x v="3"/>
    <x v="0"/>
  </r>
  <r>
    <n v="2418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9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20"/>
    <x v="89"/>
    <x v="1"/>
    <x v="8"/>
    <n v="1"/>
    <x v="57"/>
    <x v="29"/>
    <x v="853"/>
    <m/>
    <m/>
    <m/>
    <m/>
    <n v="700"/>
    <n v="5000"/>
    <n v="4300"/>
    <n v="-1"/>
    <n v="25"/>
    <x v="3"/>
    <x v="0"/>
  </r>
  <r>
    <n v="2421"/>
    <x v="89"/>
    <x v="1"/>
    <x v="8"/>
    <n v="1"/>
    <x v="21"/>
    <x v="23"/>
    <x v="98"/>
    <m/>
    <m/>
    <m/>
    <m/>
    <n v="42000"/>
    <n v="75000"/>
    <n v="33000"/>
    <n v="-1"/>
    <n v="25"/>
    <x v="3"/>
    <x v="0"/>
  </r>
  <r>
    <n v="2422"/>
    <x v="89"/>
    <x v="1"/>
    <x v="8"/>
    <n v="1"/>
    <x v="33"/>
    <x v="52"/>
    <x v="854"/>
    <m/>
    <m/>
    <m/>
    <m/>
    <n v="0"/>
    <n v="25000"/>
    <n v="25000"/>
    <n v="-1"/>
    <n v="25"/>
    <x v="3"/>
    <x v="0"/>
  </r>
  <r>
    <n v="2423"/>
    <x v="89"/>
    <x v="1"/>
    <x v="69"/>
    <n v="1"/>
    <x v="29"/>
    <x v="32"/>
    <x v="201"/>
    <m/>
    <m/>
    <m/>
    <m/>
    <n v="9350"/>
    <n v="10000"/>
    <n v="650"/>
    <n v="-1"/>
    <n v="25"/>
    <x v="3"/>
    <x v="0"/>
  </r>
  <r>
    <n v="2424"/>
    <x v="89"/>
    <x v="1"/>
    <x v="8"/>
    <n v="1"/>
    <x v="29"/>
    <x v="32"/>
    <x v="201"/>
    <m/>
    <m/>
    <m/>
    <m/>
    <n v="5610"/>
    <n v="6000"/>
    <n v="390"/>
    <n v="-1"/>
    <n v="25"/>
    <x v="3"/>
    <x v="0"/>
  </r>
  <r>
    <n v="2425"/>
    <x v="89"/>
    <x v="1"/>
    <x v="8"/>
    <n v="1"/>
    <x v="1"/>
    <x v="6"/>
    <x v="827"/>
    <m/>
    <m/>
    <m/>
    <m/>
    <n v="3000"/>
    <n v="10000"/>
    <n v="7000"/>
    <n v="-1"/>
    <n v="25"/>
    <x v="3"/>
    <x v="0"/>
  </r>
  <r>
    <n v="2426"/>
    <x v="89"/>
    <x v="1"/>
    <x v="8"/>
    <n v="1"/>
    <x v="46"/>
    <x v="6"/>
    <x v="328"/>
    <m/>
    <m/>
    <m/>
    <m/>
    <n v="500"/>
    <n v="2000"/>
    <n v="1500"/>
    <n v="-1"/>
    <n v="25"/>
    <x v="3"/>
    <x v="0"/>
  </r>
  <r>
    <n v="2427"/>
    <x v="90"/>
    <x v="1"/>
    <x v="8"/>
    <n v="1"/>
    <x v="2"/>
    <x v="7"/>
    <x v="440"/>
    <m/>
    <m/>
    <m/>
    <m/>
    <n v="9500"/>
    <n v="20000"/>
    <n v="10500"/>
    <n v="-1"/>
    <n v="26"/>
    <x v="3"/>
    <x v="0"/>
  </r>
  <r>
    <n v="2428"/>
    <x v="90"/>
    <x v="1"/>
    <x v="20"/>
    <n v="1"/>
    <x v="18"/>
    <x v="6"/>
    <x v="93"/>
    <m/>
    <m/>
    <m/>
    <m/>
    <n v="18000"/>
    <n v="35000"/>
    <n v="17000"/>
    <n v="-1"/>
    <n v="26"/>
    <x v="3"/>
    <x v="0"/>
  </r>
  <r>
    <n v="2429"/>
    <x v="90"/>
    <x v="1"/>
    <x v="8"/>
    <n v="1"/>
    <x v="29"/>
    <x v="32"/>
    <x v="201"/>
    <m/>
    <m/>
    <m/>
    <m/>
    <n v="2805"/>
    <n v="3000"/>
    <n v="195"/>
    <n v="-1"/>
    <n v="26"/>
    <x v="3"/>
    <x v="0"/>
  </r>
  <r>
    <n v="2430"/>
    <x v="90"/>
    <x v="1"/>
    <x v="8"/>
    <n v="1"/>
    <x v="29"/>
    <x v="37"/>
    <x v="233"/>
    <m/>
    <m/>
    <m/>
    <m/>
    <n v="5610"/>
    <n v="6000"/>
    <n v="390"/>
    <n v="-1"/>
    <n v="26"/>
    <x v="3"/>
    <x v="0"/>
  </r>
  <r>
    <n v="2431"/>
    <x v="90"/>
    <x v="1"/>
    <x v="8"/>
    <n v="1"/>
    <x v="26"/>
    <x v="2"/>
    <x v="318"/>
    <m/>
    <m/>
    <m/>
    <m/>
    <n v="10000"/>
    <n v="20000"/>
    <n v="10000"/>
    <n v="-1"/>
    <n v="26"/>
    <x v="3"/>
    <x v="0"/>
  </r>
  <r>
    <n v="2432"/>
    <x v="90"/>
    <x v="1"/>
    <x v="8"/>
    <n v="1"/>
    <x v="27"/>
    <x v="2"/>
    <x v="318"/>
    <m/>
    <m/>
    <m/>
    <m/>
    <n v="1100"/>
    <n v="10000"/>
    <n v="8900"/>
    <n v="-1"/>
    <n v="26"/>
    <x v="3"/>
    <x v="0"/>
  </r>
  <r>
    <n v="2433"/>
    <x v="90"/>
    <x v="1"/>
    <x v="8"/>
    <n v="1"/>
    <x v="4"/>
    <x v="6"/>
    <x v="804"/>
    <m/>
    <m/>
    <m/>
    <m/>
    <n v="50000"/>
    <n v="80000"/>
    <n v="30000"/>
    <n v="-1"/>
    <n v="26"/>
    <x v="3"/>
    <x v="0"/>
  </r>
  <r>
    <n v="2434"/>
    <x v="90"/>
    <x v="1"/>
    <x v="8"/>
    <n v="1"/>
    <x v="33"/>
    <x v="6"/>
    <x v="855"/>
    <m/>
    <m/>
    <m/>
    <m/>
    <n v="0"/>
    <n v="2000"/>
    <n v="2000"/>
    <n v="-1"/>
    <n v="26"/>
    <x v="3"/>
    <x v="0"/>
  </r>
  <r>
    <n v="2435"/>
    <x v="90"/>
    <x v="1"/>
    <x v="8"/>
    <n v="1"/>
    <x v="109"/>
    <x v="1"/>
    <x v="367"/>
    <m/>
    <m/>
    <m/>
    <m/>
    <n v="8500"/>
    <n v="15000"/>
    <n v="6500"/>
    <n v="-1"/>
    <n v="26"/>
    <x v="3"/>
    <x v="0"/>
  </r>
  <r>
    <n v="2436"/>
    <x v="90"/>
    <x v="1"/>
    <x v="8"/>
    <n v="1"/>
    <x v="55"/>
    <x v="4"/>
    <x v="314"/>
    <m/>
    <m/>
    <m/>
    <m/>
    <n v="8500"/>
    <n v="15000"/>
    <n v="6500"/>
    <n v="-1"/>
    <n v="26"/>
    <x v="3"/>
    <x v="0"/>
  </r>
  <r>
    <n v="2437"/>
    <x v="90"/>
    <x v="1"/>
    <x v="8"/>
    <n v="1"/>
    <x v="29"/>
    <x v="32"/>
    <x v="201"/>
    <m/>
    <m/>
    <m/>
    <m/>
    <n v="9350"/>
    <n v="10000"/>
    <n v="650"/>
    <n v="-1"/>
    <n v="26"/>
    <x v="3"/>
    <x v="0"/>
  </r>
  <r>
    <n v="2438"/>
    <x v="90"/>
    <x v="1"/>
    <x v="8"/>
    <n v="1"/>
    <x v="29"/>
    <x v="60"/>
    <x v="434"/>
    <m/>
    <m/>
    <m/>
    <m/>
    <n v="2805"/>
    <n v="3000"/>
    <n v="195"/>
    <n v="-1"/>
    <n v="26"/>
    <x v="3"/>
    <x v="0"/>
  </r>
  <r>
    <n v="2439"/>
    <x v="90"/>
    <x v="1"/>
    <x v="8"/>
    <n v="1"/>
    <x v="29"/>
    <x v="34"/>
    <x v="214"/>
    <m/>
    <m/>
    <m/>
    <m/>
    <n v="2805"/>
    <n v="3000"/>
    <n v="195"/>
    <n v="-1"/>
    <n v="26"/>
    <x v="3"/>
    <x v="0"/>
  </r>
  <r>
    <n v="2440"/>
    <x v="91"/>
    <x v="1"/>
    <x v="8"/>
    <n v="1"/>
    <x v="2"/>
    <x v="7"/>
    <x v="328"/>
    <m/>
    <m/>
    <m/>
    <m/>
    <n v="8500"/>
    <n v="20000"/>
    <n v="11500"/>
    <n v="-1"/>
    <n v="27"/>
    <x v="3"/>
    <x v="0"/>
  </r>
  <r>
    <n v="2441"/>
    <x v="91"/>
    <x v="1"/>
    <x v="8"/>
    <n v="1"/>
    <x v="26"/>
    <x v="28"/>
    <x v="135"/>
    <m/>
    <m/>
    <m/>
    <m/>
    <n v="9000"/>
    <n v="20000"/>
    <n v="11000"/>
    <n v="-1"/>
    <n v="27"/>
    <x v="3"/>
    <x v="0"/>
  </r>
  <r>
    <n v="2442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43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4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5"/>
    <x v="91"/>
    <x v="1"/>
    <x v="8"/>
    <n v="1"/>
    <x v="79"/>
    <x v="6"/>
    <x v="856"/>
    <m/>
    <m/>
    <m/>
    <m/>
    <n v="48000"/>
    <n v="65000"/>
    <n v="17000"/>
    <n v="-1"/>
    <n v="27"/>
    <x v="3"/>
    <x v="0"/>
  </r>
  <r>
    <n v="2446"/>
    <x v="91"/>
    <x v="1"/>
    <x v="8"/>
    <n v="1"/>
    <x v="26"/>
    <x v="41"/>
    <x v="857"/>
    <m/>
    <m/>
    <m/>
    <m/>
    <n v="9000"/>
    <n v="20000"/>
    <n v="11000"/>
    <n v="-1"/>
    <n v="27"/>
    <x v="3"/>
    <x v="0"/>
  </r>
  <r>
    <n v="2447"/>
    <x v="91"/>
    <x v="1"/>
    <x v="8"/>
    <n v="1"/>
    <x v="27"/>
    <x v="41"/>
    <x v="857"/>
    <m/>
    <m/>
    <m/>
    <m/>
    <n v="1100"/>
    <n v="10000"/>
    <n v="8900"/>
    <n v="-1"/>
    <n v="27"/>
    <x v="3"/>
    <x v="0"/>
  </r>
  <r>
    <n v="2448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49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50"/>
    <x v="91"/>
    <x v="1"/>
    <x v="8"/>
    <n v="1"/>
    <x v="2"/>
    <x v="93"/>
    <x v="629"/>
    <m/>
    <m/>
    <m/>
    <m/>
    <n v="13000"/>
    <n v="34000"/>
    <n v="21000"/>
    <n v="-1"/>
    <n v="27"/>
    <x v="3"/>
    <x v="0"/>
  </r>
  <r>
    <n v="245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2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53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4"/>
    <x v="91"/>
    <x v="1"/>
    <x v="8"/>
    <n v="1"/>
    <x v="29"/>
    <x v="34"/>
    <x v="214"/>
    <m/>
    <m/>
    <m/>
    <m/>
    <n v="1590"/>
    <n v="1700"/>
    <n v="110"/>
    <n v="-1"/>
    <n v="27"/>
    <x v="3"/>
    <x v="0"/>
  </r>
  <r>
    <n v="2455"/>
    <x v="91"/>
    <x v="1"/>
    <x v="8"/>
    <n v="1"/>
    <x v="33"/>
    <x v="1"/>
    <x v="626"/>
    <m/>
    <m/>
    <m/>
    <s v="Costo 85000"/>
    <n v="0"/>
    <n v="70000"/>
    <n v="70000"/>
    <n v="-1"/>
    <n v="27"/>
    <x v="3"/>
    <x v="0"/>
  </r>
  <r>
    <n v="2456"/>
    <x v="91"/>
    <x v="1"/>
    <x v="8"/>
    <n v="1"/>
    <x v="30"/>
    <x v="1"/>
    <x v="141"/>
    <m/>
    <m/>
    <m/>
    <m/>
    <n v="900"/>
    <n v="5000"/>
    <n v="4100"/>
    <n v="-1"/>
    <n v="27"/>
    <x v="3"/>
    <x v="0"/>
  </r>
  <r>
    <n v="2457"/>
    <x v="90"/>
    <x v="0"/>
    <x v="59"/>
    <n v="1"/>
    <x v="8"/>
    <x v="65"/>
    <x v="858"/>
    <m/>
    <m/>
    <m/>
    <m/>
    <n v="40000"/>
    <n v="69000"/>
    <n v="-40000"/>
    <n v="1"/>
    <n v="26"/>
    <x v="3"/>
    <x v="0"/>
  </r>
  <r>
    <n v="2458"/>
    <x v="90"/>
    <x v="0"/>
    <x v="59"/>
    <n v="1"/>
    <x v="6"/>
    <x v="74"/>
    <x v="859"/>
    <m/>
    <m/>
    <m/>
    <m/>
    <n v="40000"/>
    <n v="69000"/>
    <n v="-40000"/>
    <n v="1"/>
    <n v="26"/>
    <x v="3"/>
    <x v="0"/>
  </r>
  <r>
    <n v="2459"/>
    <x v="90"/>
    <x v="0"/>
    <x v="59"/>
    <n v="1"/>
    <x v="9"/>
    <x v="74"/>
    <x v="860"/>
    <m/>
    <m/>
    <m/>
    <m/>
    <n v="26000"/>
    <n v="55000"/>
    <n v="-26000"/>
    <n v="1"/>
    <n v="26"/>
    <x v="3"/>
    <x v="0"/>
  </r>
  <r>
    <n v="2460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6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62"/>
    <x v="91"/>
    <x v="1"/>
    <x v="8"/>
    <n v="1"/>
    <x v="4"/>
    <x v="4"/>
    <x v="215"/>
    <m/>
    <s v="Negro"/>
    <m/>
    <m/>
    <n v="19000"/>
    <n v="35000"/>
    <n v="16000"/>
    <n v="-1"/>
    <n v="27"/>
    <x v="3"/>
    <x v="0"/>
  </r>
  <r>
    <n v="2463"/>
    <x v="92"/>
    <x v="1"/>
    <x v="8"/>
    <n v="1"/>
    <x v="29"/>
    <x v="37"/>
    <x v="233"/>
    <m/>
    <m/>
    <m/>
    <m/>
    <n v="5610"/>
    <n v="6000"/>
    <n v="390"/>
    <n v="-1"/>
    <n v="28"/>
    <x v="3"/>
    <x v="0"/>
  </r>
  <r>
    <n v="2464"/>
    <x v="92"/>
    <x v="1"/>
    <x v="8"/>
    <n v="1"/>
    <x v="2"/>
    <x v="28"/>
    <x v="805"/>
    <s v="TC"/>
    <m/>
    <m/>
    <m/>
    <n v="10000"/>
    <n v="22000"/>
    <n v="12000"/>
    <n v="-1"/>
    <n v="28"/>
    <x v="3"/>
    <x v="0"/>
  </r>
  <r>
    <n v="2465"/>
    <x v="90"/>
    <x v="0"/>
    <x v="28"/>
    <n v="1"/>
    <x v="110"/>
    <x v="6"/>
    <x v="861"/>
    <m/>
    <m/>
    <m/>
    <m/>
    <n v="35000"/>
    <n v="0"/>
    <n v="-35000"/>
    <n v="1"/>
    <n v="26"/>
    <x v="3"/>
    <x v="0"/>
  </r>
  <r>
    <n v="2466"/>
    <x v="90"/>
    <x v="0"/>
    <x v="28"/>
    <n v="1"/>
    <x v="111"/>
    <x v="6"/>
    <x v="862"/>
    <m/>
    <m/>
    <m/>
    <m/>
    <n v="18000"/>
    <n v="0"/>
    <n v="-18000"/>
    <n v="1"/>
    <n v="26"/>
    <x v="3"/>
    <x v="0"/>
  </r>
  <r>
    <n v="2467"/>
    <x v="90"/>
    <x v="0"/>
    <x v="28"/>
    <n v="1"/>
    <x v="111"/>
    <x v="40"/>
    <x v="863"/>
    <m/>
    <m/>
    <m/>
    <m/>
    <n v="10000"/>
    <n v="0"/>
    <n v="-10000"/>
    <n v="1"/>
    <n v="26"/>
    <x v="3"/>
    <x v="0"/>
  </r>
  <r>
    <n v="2468"/>
    <x v="90"/>
    <x v="0"/>
    <x v="72"/>
    <n v="1"/>
    <x v="4"/>
    <x v="6"/>
    <x v="864"/>
    <m/>
    <m/>
    <m/>
    <m/>
    <n v="50000"/>
    <n v="85000"/>
    <n v="-50000"/>
    <n v="1"/>
    <n v="26"/>
    <x v="3"/>
    <x v="0"/>
  </r>
  <r>
    <n v="2469"/>
    <x v="90"/>
    <x v="0"/>
    <x v="72"/>
    <n v="2"/>
    <x v="112"/>
    <x v="6"/>
    <x v="865"/>
    <m/>
    <m/>
    <m/>
    <m/>
    <n v="13000"/>
    <n v="25000"/>
    <n v="-26000"/>
    <n v="2"/>
    <n v="26"/>
    <x v="3"/>
    <x v="0"/>
  </r>
  <r>
    <n v="2470"/>
    <x v="90"/>
    <x v="0"/>
    <x v="4"/>
    <n v="1"/>
    <x v="21"/>
    <x v="23"/>
    <x v="98"/>
    <m/>
    <m/>
    <m/>
    <m/>
    <n v="42000"/>
    <n v="75000"/>
    <n v="-42000"/>
    <n v="1"/>
    <n v="26"/>
    <x v="3"/>
    <x v="0"/>
  </r>
  <r>
    <n v="2471"/>
    <x v="90"/>
    <x v="0"/>
    <x v="4"/>
    <n v="1"/>
    <x v="11"/>
    <x v="23"/>
    <x v="866"/>
    <m/>
    <m/>
    <m/>
    <m/>
    <n v="38000"/>
    <n v="64000"/>
    <n v="-38000"/>
    <n v="1"/>
    <n v="26"/>
    <x v="3"/>
    <x v="0"/>
  </r>
  <r>
    <n v="2472"/>
    <x v="90"/>
    <x v="0"/>
    <x v="98"/>
    <n v="5"/>
    <x v="62"/>
    <x v="6"/>
    <x v="867"/>
    <m/>
    <m/>
    <m/>
    <m/>
    <n v="13000"/>
    <n v="0"/>
    <n v="-65000"/>
    <n v="5"/>
    <n v="26"/>
    <x v="3"/>
    <x v="0"/>
  </r>
  <r>
    <n v="2473"/>
    <x v="92"/>
    <x v="1"/>
    <x v="8"/>
    <n v="1"/>
    <x v="37"/>
    <x v="37"/>
    <x v="336"/>
    <m/>
    <m/>
    <m/>
    <m/>
    <n v="1000"/>
    <n v="3000"/>
    <n v="2000"/>
    <n v="-1"/>
    <n v="28"/>
    <x v="3"/>
    <x v="0"/>
  </r>
  <r>
    <n v="2474"/>
    <x v="92"/>
    <x v="1"/>
    <x v="8"/>
    <n v="1"/>
    <x v="2"/>
    <x v="7"/>
    <x v="440"/>
    <m/>
    <m/>
    <m/>
    <m/>
    <n v="9500"/>
    <n v="20000"/>
    <n v="10500"/>
    <n v="-1"/>
    <n v="28"/>
    <x v="3"/>
    <x v="0"/>
  </r>
  <r>
    <n v="2475"/>
    <x v="92"/>
    <x v="1"/>
    <x v="8"/>
    <n v="1"/>
    <x v="53"/>
    <x v="6"/>
    <x v="343"/>
    <m/>
    <m/>
    <m/>
    <m/>
    <n v="30000"/>
    <n v="45000"/>
    <n v="15000"/>
    <n v="-1"/>
    <n v="28"/>
    <x v="3"/>
    <x v="0"/>
  </r>
  <r>
    <n v="2476"/>
    <x v="92"/>
    <x v="1"/>
    <x v="8"/>
    <n v="1"/>
    <x v="1"/>
    <x v="6"/>
    <x v="120"/>
    <m/>
    <m/>
    <m/>
    <m/>
    <n v="2800"/>
    <n v="10000"/>
    <n v="7200"/>
    <n v="-1"/>
    <n v="28"/>
    <x v="3"/>
    <x v="0"/>
  </r>
  <r>
    <n v="2477"/>
    <x v="92"/>
    <x v="1"/>
    <x v="8"/>
    <n v="1"/>
    <x v="30"/>
    <x v="28"/>
    <x v="454"/>
    <m/>
    <m/>
    <m/>
    <m/>
    <n v="1000"/>
    <n v="10000"/>
    <n v="9000"/>
    <n v="-1"/>
    <n v="28"/>
    <x v="3"/>
    <x v="0"/>
  </r>
  <r>
    <n v="2478"/>
    <x v="92"/>
    <x v="1"/>
    <x v="8"/>
    <n v="1"/>
    <x v="33"/>
    <x v="4"/>
    <x v="868"/>
    <m/>
    <m/>
    <m/>
    <s v="Costo 75000"/>
    <n v="0"/>
    <n v="45000"/>
    <n v="45000"/>
    <n v="-1"/>
    <n v="28"/>
    <x v="3"/>
    <x v="0"/>
  </r>
  <r>
    <n v="2479"/>
    <x v="92"/>
    <x v="1"/>
    <x v="8"/>
    <n v="1"/>
    <x v="27"/>
    <x v="29"/>
    <x v="349"/>
    <m/>
    <m/>
    <m/>
    <m/>
    <n v="1100"/>
    <n v="10000"/>
    <n v="8900"/>
    <n v="-1"/>
    <n v="28"/>
    <x v="3"/>
    <x v="0"/>
  </r>
  <r>
    <n v="2480"/>
    <x v="92"/>
    <x v="1"/>
    <x v="8"/>
    <n v="1"/>
    <x v="1"/>
    <x v="1"/>
    <x v="436"/>
    <m/>
    <m/>
    <m/>
    <m/>
    <n v="3500"/>
    <n v="15000"/>
    <n v="11500"/>
    <n v="-1"/>
    <n v="28"/>
    <x v="3"/>
    <x v="0"/>
  </r>
  <r>
    <n v="2481"/>
    <x v="92"/>
    <x v="1"/>
    <x v="8"/>
    <n v="1"/>
    <x v="29"/>
    <x v="37"/>
    <x v="233"/>
    <m/>
    <m/>
    <m/>
    <m/>
    <n v="6545"/>
    <n v="7000"/>
    <n v="455"/>
    <n v="-1"/>
    <n v="28"/>
    <x v="3"/>
    <x v="0"/>
  </r>
  <r>
    <n v="2482"/>
    <x v="92"/>
    <x v="1"/>
    <x v="8"/>
    <n v="1"/>
    <x v="30"/>
    <x v="1"/>
    <x v="786"/>
    <m/>
    <m/>
    <m/>
    <m/>
    <n v="1000"/>
    <n v="8000"/>
    <n v="7000"/>
    <n v="-1"/>
    <n v="28"/>
    <x v="3"/>
    <x v="0"/>
  </r>
  <r>
    <n v="2483"/>
    <x v="92"/>
    <x v="1"/>
    <x v="8"/>
    <n v="1"/>
    <x v="0"/>
    <x v="27"/>
    <x v="416"/>
    <m/>
    <m/>
    <m/>
    <m/>
    <n v="5500"/>
    <n v="12000"/>
    <n v="6500"/>
    <n v="-1"/>
    <n v="28"/>
    <x v="3"/>
    <x v="0"/>
  </r>
  <r>
    <n v="2484"/>
    <x v="92"/>
    <x v="1"/>
    <x v="8"/>
    <n v="1"/>
    <x v="37"/>
    <x v="32"/>
    <x v="300"/>
    <m/>
    <m/>
    <m/>
    <m/>
    <n v="1000"/>
    <n v="3000"/>
    <n v="2000"/>
    <n v="-1"/>
    <n v="28"/>
    <x v="3"/>
    <x v="0"/>
  </r>
  <r>
    <n v="2485"/>
    <x v="92"/>
    <x v="1"/>
    <x v="8"/>
    <n v="1"/>
    <x v="29"/>
    <x v="32"/>
    <x v="340"/>
    <m/>
    <m/>
    <m/>
    <m/>
    <n v="935"/>
    <n v="1000"/>
    <n v="65"/>
    <n v="-1"/>
    <n v="28"/>
    <x v="3"/>
    <x v="0"/>
  </r>
  <r>
    <n v="2486"/>
    <x v="92"/>
    <x v="0"/>
    <x v="99"/>
    <n v="5"/>
    <x v="2"/>
    <x v="7"/>
    <x v="440"/>
    <m/>
    <m/>
    <m/>
    <m/>
    <n v="9500"/>
    <n v="20000"/>
    <n v="-47500"/>
    <n v="5"/>
    <n v="28"/>
    <x v="3"/>
    <x v="0"/>
  </r>
  <r>
    <n v="2487"/>
    <x v="92"/>
    <x v="0"/>
    <x v="99"/>
    <n v="2"/>
    <x v="79"/>
    <x v="99"/>
    <x v="869"/>
    <m/>
    <m/>
    <m/>
    <m/>
    <n v="47000"/>
    <n v="69000"/>
    <n v="-94000"/>
    <n v="2"/>
    <n v="28"/>
    <x v="3"/>
    <x v="0"/>
  </r>
  <r>
    <n v="2488"/>
    <x v="92"/>
    <x v="0"/>
    <x v="99"/>
    <n v="1"/>
    <x v="2"/>
    <x v="4"/>
    <x v="870"/>
    <m/>
    <m/>
    <m/>
    <m/>
    <n v="23000"/>
    <n v="65000"/>
    <n v="-23000"/>
    <n v="1"/>
    <n v="28"/>
    <x v="3"/>
    <x v="0"/>
  </r>
  <r>
    <n v="2489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0"/>
    <x v="92"/>
    <x v="0"/>
    <x v="0"/>
    <n v="3"/>
    <x v="81"/>
    <x v="1"/>
    <x v="280"/>
    <m/>
    <m/>
    <m/>
    <m/>
    <n v="3600"/>
    <n v="10000"/>
    <n v="-10800"/>
    <n v="3"/>
    <n v="28"/>
    <x v="3"/>
    <x v="0"/>
  </r>
  <r>
    <n v="2491"/>
    <x v="92"/>
    <x v="0"/>
    <x v="0"/>
    <n v="3"/>
    <x v="26"/>
    <x v="1"/>
    <x v="185"/>
    <m/>
    <m/>
    <m/>
    <m/>
    <n v="8000"/>
    <n v="20000"/>
    <n v="-24000"/>
    <n v="3"/>
    <n v="28"/>
    <x v="3"/>
    <x v="0"/>
  </r>
  <r>
    <n v="2492"/>
    <x v="92"/>
    <x v="0"/>
    <x v="0"/>
    <n v="5"/>
    <x v="26"/>
    <x v="4"/>
    <x v="284"/>
    <m/>
    <m/>
    <m/>
    <m/>
    <n v="8000"/>
    <n v="20000"/>
    <n v="-40000"/>
    <n v="5"/>
    <n v="28"/>
    <x v="3"/>
    <x v="0"/>
  </r>
  <r>
    <n v="2493"/>
    <x v="92"/>
    <x v="0"/>
    <x v="0"/>
    <n v="4"/>
    <x v="26"/>
    <x v="4"/>
    <x v="828"/>
    <m/>
    <m/>
    <m/>
    <m/>
    <n v="7500"/>
    <n v="20000"/>
    <n v="-30000"/>
    <n v="4"/>
    <n v="28"/>
    <x v="3"/>
    <x v="0"/>
  </r>
  <r>
    <n v="2494"/>
    <x v="92"/>
    <x v="0"/>
    <x v="0"/>
    <n v="2"/>
    <x v="26"/>
    <x v="4"/>
    <x v="314"/>
    <m/>
    <m/>
    <m/>
    <m/>
    <n v="8000"/>
    <n v="20000"/>
    <n v="-16000"/>
    <n v="2"/>
    <n v="28"/>
    <x v="3"/>
    <x v="0"/>
  </r>
  <r>
    <n v="2495"/>
    <x v="92"/>
    <x v="0"/>
    <x v="0"/>
    <n v="1"/>
    <x v="26"/>
    <x v="1"/>
    <x v="200"/>
    <m/>
    <m/>
    <m/>
    <m/>
    <n v="8500"/>
    <n v="20000"/>
    <n v="-8500"/>
    <n v="1"/>
    <n v="28"/>
    <x v="3"/>
    <x v="0"/>
  </r>
  <r>
    <n v="2496"/>
    <x v="92"/>
    <x v="0"/>
    <x v="0"/>
    <n v="11"/>
    <x v="0"/>
    <x v="0"/>
    <x v="871"/>
    <m/>
    <m/>
    <m/>
    <m/>
    <n v="4500"/>
    <n v="10000"/>
    <n v="-49500"/>
    <n v="11"/>
    <n v="28"/>
    <x v="3"/>
    <x v="0"/>
  </r>
  <r>
    <n v="2497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8"/>
    <x v="92"/>
    <x v="0"/>
    <x v="0"/>
    <n v="5"/>
    <x v="1"/>
    <x v="1"/>
    <x v="436"/>
    <m/>
    <m/>
    <m/>
    <m/>
    <n v="3500"/>
    <n v="15000"/>
    <n v="-17500"/>
    <n v="5"/>
    <n v="28"/>
    <x v="3"/>
    <x v="0"/>
  </r>
  <r>
    <n v="2499"/>
    <x v="92"/>
    <x v="1"/>
    <x v="8"/>
    <n v="1"/>
    <x v="27"/>
    <x v="2"/>
    <x v="872"/>
    <m/>
    <m/>
    <m/>
    <m/>
    <n v="1100"/>
    <n v="10000"/>
    <n v="8900"/>
    <n v="-1"/>
    <n v="28"/>
    <x v="3"/>
    <x v="0"/>
  </r>
  <r>
    <n v="2500"/>
    <x v="92"/>
    <x v="1"/>
    <x v="8"/>
    <n v="1"/>
    <x v="1"/>
    <x v="1"/>
    <x v="2"/>
    <m/>
    <m/>
    <m/>
    <m/>
    <n v="3500"/>
    <n v="12000"/>
    <n v="8500"/>
    <n v="-1"/>
    <n v="28"/>
    <x v="3"/>
    <x v="0"/>
  </r>
  <r>
    <n v="2501"/>
    <x v="92"/>
    <x v="1"/>
    <x v="8"/>
    <n v="1"/>
    <x v="41"/>
    <x v="6"/>
    <x v="873"/>
    <m/>
    <m/>
    <m/>
    <m/>
    <n v="1800"/>
    <n v="4000"/>
    <n v="2200"/>
    <n v="-1"/>
    <n v="28"/>
    <x v="3"/>
    <x v="0"/>
  </r>
  <r>
    <n v="2502"/>
    <x v="92"/>
    <x v="1"/>
    <x v="8"/>
    <n v="1"/>
    <x v="29"/>
    <x v="32"/>
    <x v="201"/>
    <m/>
    <m/>
    <m/>
    <m/>
    <n v="2805"/>
    <n v="3000"/>
    <n v="195"/>
    <n v="-1"/>
    <n v="28"/>
    <x v="3"/>
    <x v="0"/>
  </r>
  <r>
    <n v="2503"/>
    <x v="92"/>
    <x v="1"/>
    <x v="8"/>
    <n v="1"/>
    <x v="29"/>
    <x v="32"/>
    <x v="201"/>
    <m/>
    <m/>
    <m/>
    <m/>
    <n v="5610"/>
    <n v="6000"/>
    <n v="390"/>
    <n v="-1"/>
    <n v="28"/>
    <x v="3"/>
    <x v="0"/>
  </r>
  <r>
    <n v="2504"/>
    <x v="92"/>
    <x v="1"/>
    <x v="8"/>
    <n v="1"/>
    <x v="30"/>
    <x v="28"/>
    <x v="133"/>
    <m/>
    <m/>
    <m/>
    <m/>
    <n v="1000"/>
    <n v="14000"/>
    <n v="13000"/>
    <n v="-1"/>
    <n v="28"/>
    <x v="3"/>
    <x v="0"/>
  </r>
  <r>
    <n v="2505"/>
    <x v="92"/>
    <x v="0"/>
    <x v="51"/>
    <n v="4"/>
    <x v="26"/>
    <x v="3"/>
    <x v="874"/>
    <m/>
    <m/>
    <m/>
    <m/>
    <n v="10000"/>
    <n v="20000"/>
    <n v="-40000"/>
    <n v="4"/>
    <n v="28"/>
    <x v="3"/>
    <x v="0"/>
  </r>
  <r>
    <n v="2506"/>
    <x v="92"/>
    <x v="0"/>
    <x v="51"/>
    <n v="3"/>
    <x v="55"/>
    <x v="48"/>
    <x v="741"/>
    <m/>
    <m/>
    <m/>
    <m/>
    <n v="8000"/>
    <n v="20000"/>
    <n v="-24000"/>
    <n v="3"/>
    <n v="28"/>
    <x v="3"/>
    <x v="0"/>
  </r>
  <r>
    <n v="2507"/>
    <x v="92"/>
    <x v="0"/>
    <x v="51"/>
    <n v="1"/>
    <x v="55"/>
    <x v="1"/>
    <x v="431"/>
    <m/>
    <m/>
    <m/>
    <m/>
    <n v="8500"/>
    <n v="20000"/>
    <n v="-8500"/>
    <n v="1"/>
    <n v="28"/>
    <x v="3"/>
    <x v="0"/>
  </r>
  <r>
    <n v="2508"/>
    <x v="92"/>
    <x v="0"/>
    <x v="51"/>
    <n v="3"/>
    <x v="68"/>
    <x v="6"/>
    <x v="461"/>
    <m/>
    <m/>
    <m/>
    <m/>
    <n v="10500"/>
    <n v="19000"/>
    <n v="-31500"/>
    <n v="3"/>
    <n v="28"/>
    <x v="3"/>
    <x v="0"/>
  </r>
  <r>
    <n v="2509"/>
    <x v="92"/>
    <x v="0"/>
    <x v="51"/>
    <n v="5"/>
    <x v="2"/>
    <x v="7"/>
    <x v="328"/>
    <m/>
    <m/>
    <m/>
    <m/>
    <n v="8500"/>
    <n v="20000"/>
    <n v="-42500"/>
    <n v="5"/>
    <n v="28"/>
    <x v="3"/>
    <x v="0"/>
  </r>
  <r>
    <n v="2510"/>
    <x v="92"/>
    <x v="0"/>
    <x v="51"/>
    <n v="1"/>
    <x v="26"/>
    <x v="110"/>
    <x v="875"/>
    <m/>
    <m/>
    <m/>
    <m/>
    <n v="11500"/>
    <n v="20000"/>
    <n v="-11500"/>
    <n v="1"/>
    <n v="28"/>
    <x v="3"/>
    <x v="0"/>
  </r>
  <r>
    <n v="2511"/>
    <x v="93"/>
    <x v="1"/>
    <x v="8"/>
    <n v="1"/>
    <x v="29"/>
    <x v="34"/>
    <x v="214"/>
    <m/>
    <m/>
    <m/>
    <m/>
    <n v="5610"/>
    <n v="6000"/>
    <n v="390"/>
    <n v="-1"/>
    <n v="29"/>
    <x v="3"/>
    <x v="0"/>
  </r>
  <r>
    <n v="2512"/>
    <x v="93"/>
    <x v="1"/>
    <x v="8"/>
    <n v="1"/>
    <x v="26"/>
    <x v="29"/>
    <x v="768"/>
    <m/>
    <m/>
    <m/>
    <m/>
    <n v="10000"/>
    <n v="20000"/>
    <n v="10000"/>
    <n v="-1"/>
    <n v="29"/>
    <x v="3"/>
    <x v="0"/>
  </r>
  <r>
    <n v="2513"/>
    <x v="93"/>
    <x v="1"/>
    <x v="8"/>
    <n v="1"/>
    <x v="37"/>
    <x v="32"/>
    <x v="300"/>
    <m/>
    <m/>
    <m/>
    <m/>
    <n v="1000"/>
    <n v="3000"/>
    <n v="2000"/>
    <n v="-1"/>
    <n v="29"/>
    <x v="3"/>
    <x v="0"/>
  </r>
  <r>
    <n v="2514"/>
    <x v="93"/>
    <x v="1"/>
    <x v="8"/>
    <n v="1"/>
    <x v="29"/>
    <x v="32"/>
    <x v="201"/>
    <m/>
    <m/>
    <m/>
    <m/>
    <n v="6545"/>
    <n v="7000"/>
    <n v="455"/>
    <n v="-1"/>
    <n v="29"/>
    <x v="3"/>
    <x v="0"/>
  </r>
  <r>
    <n v="2515"/>
    <x v="93"/>
    <x v="1"/>
    <x v="8"/>
    <n v="1"/>
    <x v="29"/>
    <x v="32"/>
    <x v="201"/>
    <m/>
    <m/>
    <m/>
    <m/>
    <n v="5610"/>
    <n v="6000"/>
    <n v="390"/>
    <n v="-1"/>
    <n v="29"/>
    <x v="3"/>
    <x v="0"/>
  </r>
  <r>
    <n v="2516"/>
    <x v="93"/>
    <x v="1"/>
    <x v="8"/>
    <n v="1"/>
    <x v="0"/>
    <x v="4"/>
    <x v="416"/>
    <m/>
    <m/>
    <m/>
    <m/>
    <n v="3000"/>
    <n v="10000"/>
    <n v="7000"/>
    <n v="-1"/>
    <n v="29"/>
    <x v="3"/>
    <x v="0"/>
  </r>
  <r>
    <n v="2517"/>
    <x v="93"/>
    <x v="1"/>
    <x v="8"/>
    <n v="1"/>
    <x v="29"/>
    <x v="32"/>
    <x v="201"/>
    <m/>
    <m/>
    <m/>
    <m/>
    <n v="2805"/>
    <n v="3000"/>
    <n v="195"/>
    <n v="-1"/>
    <n v="29"/>
    <x v="3"/>
    <x v="0"/>
  </r>
  <r>
    <n v="2518"/>
    <x v="94"/>
    <x v="1"/>
    <x v="34"/>
    <n v="1"/>
    <x v="33"/>
    <x v="1"/>
    <x v="669"/>
    <m/>
    <m/>
    <m/>
    <m/>
    <n v="0"/>
    <n v="15000"/>
    <n v="15000"/>
    <n v="-1"/>
    <n v="30"/>
    <x v="3"/>
    <x v="0"/>
  </r>
  <r>
    <n v="2519"/>
    <x v="94"/>
    <x v="1"/>
    <x v="8"/>
    <n v="1"/>
    <x v="30"/>
    <x v="29"/>
    <x v="260"/>
    <m/>
    <m/>
    <m/>
    <m/>
    <n v="1000"/>
    <n v="10000"/>
    <n v="9000"/>
    <n v="-1"/>
    <n v="30"/>
    <x v="3"/>
    <x v="0"/>
  </r>
  <r>
    <n v="2520"/>
    <x v="94"/>
    <x v="1"/>
    <x v="8"/>
    <n v="1"/>
    <x v="57"/>
    <x v="29"/>
    <x v="876"/>
    <m/>
    <m/>
    <m/>
    <m/>
    <n v="700"/>
    <n v="5000"/>
    <n v="4300"/>
    <n v="-1"/>
    <n v="30"/>
    <x v="3"/>
    <x v="0"/>
  </r>
  <r>
    <n v="2521"/>
    <x v="94"/>
    <x v="1"/>
    <x v="8"/>
    <n v="1"/>
    <x v="29"/>
    <x v="32"/>
    <x v="201"/>
    <m/>
    <m/>
    <m/>
    <m/>
    <n v="5610"/>
    <n v="6000"/>
    <n v="390"/>
    <n v="-1"/>
    <n v="30"/>
    <x v="3"/>
    <x v="0"/>
  </r>
  <r>
    <n v="2522"/>
    <x v="94"/>
    <x v="1"/>
    <x v="8"/>
    <n v="1"/>
    <x v="29"/>
    <x v="32"/>
    <x v="201"/>
    <m/>
    <m/>
    <m/>
    <m/>
    <n v="935"/>
    <n v="1000"/>
    <n v="65"/>
    <n v="-1"/>
    <n v="30"/>
    <x v="3"/>
    <x v="0"/>
  </r>
  <r>
    <n v="2523"/>
    <x v="94"/>
    <x v="1"/>
    <x v="8"/>
    <n v="1"/>
    <x v="2"/>
    <x v="7"/>
    <x v="328"/>
    <m/>
    <m/>
    <m/>
    <m/>
    <n v="8500"/>
    <n v="20000"/>
    <n v="11500"/>
    <n v="-1"/>
    <n v="30"/>
    <x v="3"/>
    <x v="0"/>
  </r>
  <r>
    <n v="2524"/>
    <x v="94"/>
    <x v="1"/>
    <x v="8"/>
    <n v="1"/>
    <x v="27"/>
    <x v="28"/>
    <x v="150"/>
    <m/>
    <m/>
    <m/>
    <m/>
    <n v="1100"/>
    <n v="10000"/>
    <n v="8900"/>
    <n v="-1"/>
    <n v="30"/>
    <x v="3"/>
    <x v="0"/>
  </r>
  <r>
    <n v="2525"/>
    <x v="94"/>
    <x v="1"/>
    <x v="8"/>
    <n v="1"/>
    <x v="1"/>
    <x v="4"/>
    <x v="416"/>
    <m/>
    <m/>
    <m/>
    <m/>
    <n v="13000"/>
    <n v="25000"/>
    <n v="12000"/>
    <n v="-1"/>
    <n v="30"/>
    <x v="3"/>
    <x v="0"/>
  </r>
  <r>
    <n v="2526"/>
    <x v="94"/>
    <x v="1"/>
    <x v="8"/>
    <n v="1"/>
    <x v="26"/>
    <x v="28"/>
    <x v="430"/>
    <m/>
    <m/>
    <m/>
    <m/>
    <n v="11500"/>
    <n v="20000"/>
    <n v="8500"/>
    <n v="-1"/>
    <n v="30"/>
    <x v="3"/>
    <x v="0"/>
  </r>
  <r>
    <n v="2527"/>
    <x v="94"/>
    <x v="1"/>
    <x v="8"/>
    <n v="1"/>
    <x v="2"/>
    <x v="1"/>
    <x v="877"/>
    <m/>
    <m/>
    <m/>
    <m/>
    <n v="6000"/>
    <n v="15000"/>
    <n v="9000"/>
    <n v="-1"/>
    <n v="30"/>
    <x v="3"/>
    <x v="0"/>
  </r>
  <r>
    <n v="2528"/>
    <x v="94"/>
    <x v="1"/>
    <x v="8"/>
    <n v="1"/>
    <x v="29"/>
    <x v="32"/>
    <x v="340"/>
    <m/>
    <m/>
    <m/>
    <m/>
    <n v="1870"/>
    <n v="2000"/>
    <n v="130"/>
    <n v="-1"/>
    <n v="30"/>
    <x v="3"/>
    <x v="0"/>
  </r>
  <r>
    <n v="2529"/>
    <x v="94"/>
    <x v="1"/>
    <x v="8"/>
    <n v="1"/>
    <x v="29"/>
    <x v="32"/>
    <x v="201"/>
    <m/>
    <m/>
    <m/>
    <m/>
    <n v="9350"/>
    <n v="10000"/>
    <n v="650"/>
    <n v="-1"/>
    <n v="30"/>
    <x v="3"/>
    <x v="0"/>
  </r>
  <r>
    <n v="2530"/>
    <x v="94"/>
    <x v="1"/>
    <x v="8"/>
    <n v="1"/>
    <x v="29"/>
    <x v="32"/>
    <x v="201"/>
    <m/>
    <m/>
    <m/>
    <m/>
    <n v="2805"/>
    <n v="3000"/>
    <n v="195"/>
    <n v="-1"/>
    <n v="30"/>
    <x v="3"/>
    <x v="0"/>
  </r>
  <r>
    <n v="2531"/>
    <x v="94"/>
    <x v="1"/>
    <x v="8"/>
    <n v="1"/>
    <x v="82"/>
    <x v="88"/>
    <x v="583"/>
    <m/>
    <m/>
    <m/>
    <m/>
    <n v="20000"/>
    <n v="40000"/>
    <n v="20000"/>
    <n v="-1"/>
    <n v="30"/>
    <x v="3"/>
    <x v="0"/>
  </r>
  <r>
    <n v="2532"/>
    <x v="95"/>
    <x v="1"/>
    <x v="8"/>
    <n v="1"/>
    <x v="22"/>
    <x v="25"/>
    <x v="878"/>
    <m/>
    <m/>
    <m/>
    <m/>
    <n v="35000"/>
    <n v="60000"/>
    <n v="25000"/>
    <n v="-1"/>
    <n v="31"/>
    <x v="3"/>
    <x v="0"/>
  </r>
  <r>
    <n v="2533"/>
    <x v="95"/>
    <x v="1"/>
    <x v="8"/>
    <n v="1"/>
    <x v="23"/>
    <x v="6"/>
    <x v="122"/>
    <m/>
    <m/>
    <m/>
    <m/>
    <n v="3000"/>
    <n v="10000"/>
    <n v="7000"/>
    <n v="-1"/>
    <n v="31"/>
    <x v="3"/>
    <x v="0"/>
  </r>
  <r>
    <n v="2534"/>
    <x v="95"/>
    <x v="1"/>
    <x v="8"/>
    <n v="1"/>
    <x v="0"/>
    <x v="6"/>
    <x v="355"/>
    <m/>
    <m/>
    <m/>
    <m/>
    <n v="1500"/>
    <n v="8000"/>
    <n v="6500"/>
    <n v="-1"/>
    <n v="31"/>
    <x v="3"/>
    <x v="0"/>
  </r>
  <r>
    <n v="2535"/>
    <x v="95"/>
    <x v="1"/>
    <x v="8"/>
    <n v="1"/>
    <x v="26"/>
    <x v="28"/>
    <x v="237"/>
    <m/>
    <m/>
    <m/>
    <m/>
    <n v="8500"/>
    <n v="20000"/>
    <n v="11500"/>
    <n v="-1"/>
    <n v="31"/>
    <x v="3"/>
    <x v="0"/>
  </r>
  <r>
    <n v="2536"/>
    <x v="95"/>
    <x v="1"/>
    <x v="8"/>
    <n v="1"/>
    <x v="33"/>
    <x v="2"/>
    <x v="879"/>
    <m/>
    <m/>
    <m/>
    <m/>
    <n v="0"/>
    <n v="30000"/>
    <n v="30000"/>
    <n v="-1"/>
    <n v="31"/>
    <x v="3"/>
    <x v="0"/>
  </r>
  <r>
    <n v="2537"/>
    <x v="95"/>
    <x v="1"/>
    <x v="8"/>
    <n v="1"/>
    <x v="30"/>
    <x v="2"/>
    <x v="318"/>
    <m/>
    <m/>
    <m/>
    <m/>
    <n v="1000"/>
    <n v="10000"/>
    <n v="9000"/>
    <n v="-1"/>
    <n v="31"/>
    <x v="3"/>
    <x v="0"/>
  </r>
  <r>
    <n v="2538"/>
    <x v="95"/>
    <x v="1"/>
    <x v="8"/>
    <n v="1"/>
    <x v="27"/>
    <x v="28"/>
    <x v="315"/>
    <m/>
    <m/>
    <m/>
    <m/>
    <n v="1100"/>
    <n v="10000"/>
    <n v="8900"/>
    <n v="-1"/>
    <n v="31"/>
    <x v="3"/>
    <x v="0"/>
  </r>
  <r>
    <n v="2539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0"/>
    <x v="95"/>
    <x v="1"/>
    <x v="8"/>
    <n v="1"/>
    <x v="76"/>
    <x v="77"/>
    <x v="514"/>
    <m/>
    <m/>
    <m/>
    <m/>
    <n v="14000"/>
    <n v="18000"/>
    <n v="4000"/>
    <n v="-1"/>
    <n v="31"/>
    <x v="3"/>
    <x v="0"/>
  </r>
  <r>
    <n v="2541"/>
    <x v="95"/>
    <x v="1"/>
    <x v="8"/>
    <n v="1"/>
    <x v="22"/>
    <x v="87"/>
    <x v="573"/>
    <m/>
    <m/>
    <m/>
    <m/>
    <n v="25000"/>
    <n v="39000"/>
    <n v="14000"/>
    <n v="-1"/>
    <n v="31"/>
    <x v="3"/>
    <x v="0"/>
  </r>
  <r>
    <n v="2542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3"/>
    <x v="95"/>
    <x v="1"/>
    <x v="8"/>
    <n v="1"/>
    <x v="29"/>
    <x v="32"/>
    <x v="201"/>
    <m/>
    <m/>
    <m/>
    <m/>
    <n v="935"/>
    <n v="1000"/>
    <n v="65"/>
    <n v="-1"/>
    <n v="31"/>
    <x v="3"/>
    <x v="0"/>
  </r>
  <r>
    <n v="2544"/>
    <x v="95"/>
    <x v="1"/>
    <x v="8"/>
    <n v="1"/>
    <x v="29"/>
    <x v="32"/>
    <x v="201"/>
    <m/>
    <m/>
    <m/>
    <m/>
    <n v="1870"/>
    <n v="2000"/>
    <n v="130"/>
    <n v="-1"/>
    <n v="31"/>
    <x v="3"/>
    <x v="0"/>
  </r>
  <r>
    <n v="2545"/>
    <x v="95"/>
    <x v="1"/>
    <x v="8"/>
    <n v="1"/>
    <x v="0"/>
    <x v="117"/>
    <x v="328"/>
    <m/>
    <m/>
    <m/>
    <m/>
    <n v="4500"/>
    <n v="12000"/>
    <n v="7500"/>
    <n v="-1"/>
    <n v="31"/>
    <x v="3"/>
    <x v="0"/>
  </r>
  <r>
    <n v="2546"/>
    <x v="95"/>
    <x v="0"/>
    <x v="33"/>
    <n v="3"/>
    <x v="53"/>
    <x v="6"/>
    <x v="343"/>
    <m/>
    <m/>
    <m/>
    <m/>
    <n v="30000"/>
    <n v="45000"/>
    <n v="-90000"/>
    <n v="3"/>
    <n v="31"/>
    <x v="3"/>
    <x v="0"/>
  </r>
  <r>
    <n v="2547"/>
    <x v="95"/>
    <x v="1"/>
    <x v="8"/>
    <n v="1"/>
    <x v="29"/>
    <x v="32"/>
    <x v="340"/>
    <m/>
    <m/>
    <m/>
    <m/>
    <n v="935"/>
    <n v="1000"/>
    <n v="65"/>
    <n v="-1"/>
    <n v="31"/>
    <x v="3"/>
    <x v="0"/>
  </r>
  <r>
    <n v="2548"/>
    <x v="95"/>
    <x v="1"/>
    <x v="8"/>
    <n v="1"/>
    <x v="30"/>
    <x v="1"/>
    <x v="367"/>
    <m/>
    <m/>
    <m/>
    <m/>
    <n v="1000"/>
    <n v="10000"/>
    <n v="9000"/>
    <n v="-1"/>
    <n v="31"/>
    <x v="3"/>
    <x v="0"/>
  </r>
  <r>
    <n v="2549"/>
    <x v="95"/>
    <x v="1"/>
    <x v="8"/>
    <n v="1"/>
    <x v="4"/>
    <x v="10"/>
    <x v="584"/>
    <m/>
    <m/>
    <m/>
    <m/>
    <n v="35000"/>
    <n v="65000"/>
    <n v="30000"/>
    <n v="-1"/>
    <n v="31"/>
    <x v="3"/>
    <x v="0"/>
  </r>
  <r>
    <n v="2550"/>
    <x v="95"/>
    <x v="1"/>
    <x v="8"/>
    <n v="1"/>
    <x v="29"/>
    <x v="32"/>
    <x v="201"/>
    <m/>
    <m/>
    <m/>
    <m/>
    <n v="6545"/>
    <n v="7000"/>
    <n v="455"/>
    <n v="-1"/>
    <n v="31"/>
    <x v="3"/>
    <x v="0"/>
  </r>
  <r>
    <n v="2551"/>
    <x v="95"/>
    <x v="1"/>
    <x v="8"/>
    <n v="1"/>
    <x v="33"/>
    <x v="6"/>
    <x v="880"/>
    <m/>
    <m/>
    <m/>
    <m/>
    <n v="0"/>
    <n v="2000"/>
    <n v="2000"/>
    <n v="-1"/>
    <n v="31"/>
    <x v="3"/>
    <x v="0"/>
  </r>
  <r>
    <n v="2552"/>
    <x v="96"/>
    <x v="1"/>
    <x v="8"/>
    <n v="1"/>
    <x v="30"/>
    <x v="1"/>
    <x v="776"/>
    <m/>
    <m/>
    <m/>
    <m/>
    <n v="1000"/>
    <n v="10000"/>
    <n v="9000"/>
    <n v="-1"/>
    <n v="1"/>
    <x v="4"/>
    <x v="0"/>
  </r>
  <r>
    <n v="2553"/>
    <x v="96"/>
    <x v="1"/>
    <x v="8"/>
    <n v="1"/>
    <x v="33"/>
    <x v="1"/>
    <x v="366"/>
    <m/>
    <m/>
    <m/>
    <s v="Costo 80000"/>
    <n v="0"/>
    <n v="60000"/>
    <n v="60000"/>
    <n v="-1"/>
    <n v="1"/>
    <x v="4"/>
    <x v="0"/>
  </r>
  <r>
    <n v="2554"/>
    <x v="96"/>
    <x v="1"/>
    <x v="8"/>
    <n v="1"/>
    <x v="30"/>
    <x v="1"/>
    <x v="367"/>
    <m/>
    <m/>
    <m/>
    <m/>
    <n v="1000"/>
    <n v="5000"/>
    <n v="4000"/>
    <n v="-1"/>
    <n v="1"/>
    <x v="4"/>
    <x v="0"/>
  </r>
  <r>
    <n v="2555"/>
    <x v="96"/>
    <x v="1"/>
    <x v="8"/>
    <n v="1"/>
    <x v="4"/>
    <x v="4"/>
    <x v="215"/>
    <m/>
    <m/>
    <m/>
    <m/>
    <n v="18000"/>
    <n v="35000"/>
    <n v="17000"/>
    <n v="-1"/>
    <n v="1"/>
    <x v="4"/>
    <x v="0"/>
  </r>
  <r>
    <n v="2556"/>
    <x v="96"/>
    <x v="1"/>
    <x v="8"/>
    <n v="1"/>
    <x v="113"/>
    <x v="118"/>
    <x v="881"/>
    <m/>
    <m/>
    <m/>
    <m/>
    <n v="20000"/>
    <n v="40000"/>
    <n v="20000"/>
    <n v="-1"/>
    <n v="1"/>
    <x v="4"/>
    <x v="0"/>
  </r>
  <r>
    <n v="2557"/>
    <x v="96"/>
    <x v="1"/>
    <x v="8"/>
    <n v="1"/>
    <x v="30"/>
    <x v="28"/>
    <x v="513"/>
    <m/>
    <m/>
    <m/>
    <m/>
    <n v="1000"/>
    <n v="10000"/>
    <n v="9000"/>
    <n v="-1"/>
    <n v="1"/>
    <x v="4"/>
    <x v="0"/>
  </r>
  <r>
    <n v="2558"/>
    <x v="96"/>
    <x v="1"/>
    <x v="8"/>
    <n v="1"/>
    <x v="11"/>
    <x v="19"/>
    <x v="89"/>
    <m/>
    <m/>
    <m/>
    <m/>
    <n v="70000"/>
    <n v="110000"/>
    <n v="40000"/>
    <n v="-1"/>
    <n v="1"/>
    <x v="4"/>
    <x v="0"/>
  </r>
  <r>
    <n v="2559"/>
    <x v="96"/>
    <x v="1"/>
    <x v="8"/>
    <n v="1"/>
    <x v="2"/>
    <x v="1"/>
    <x v="482"/>
    <m/>
    <m/>
    <m/>
    <m/>
    <n v="7500"/>
    <n v="18000"/>
    <n v="10500"/>
    <n v="-1"/>
    <n v="1"/>
    <x v="4"/>
    <x v="0"/>
  </r>
  <r>
    <n v="2560"/>
    <x v="96"/>
    <x v="1"/>
    <x v="8"/>
    <n v="1"/>
    <x v="29"/>
    <x v="32"/>
    <x v="340"/>
    <m/>
    <m/>
    <m/>
    <m/>
    <n v="1870"/>
    <n v="2000"/>
    <n v="130"/>
    <n v="-1"/>
    <n v="1"/>
    <x v="4"/>
    <x v="0"/>
  </r>
  <r>
    <n v="2561"/>
    <x v="96"/>
    <x v="1"/>
    <x v="8"/>
    <n v="1"/>
    <x v="37"/>
    <x v="32"/>
    <x v="300"/>
    <m/>
    <m/>
    <m/>
    <m/>
    <n v="1000"/>
    <n v="3000"/>
    <n v="2000"/>
    <n v="-1"/>
    <n v="1"/>
    <x v="4"/>
    <x v="0"/>
  </r>
  <r>
    <n v="2562"/>
    <x v="96"/>
    <x v="1"/>
    <x v="8"/>
    <n v="1"/>
    <x v="2"/>
    <x v="7"/>
    <x v="440"/>
    <m/>
    <m/>
    <m/>
    <m/>
    <n v="9500"/>
    <n v="20000"/>
    <n v="10500"/>
    <n v="-1"/>
    <n v="1"/>
    <x v="4"/>
    <x v="0"/>
  </r>
  <r>
    <n v="2563"/>
    <x v="96"/>
    <x v="1"/>
    <x v="8"/>
    <n v="1"/>
    <x v="81"/>
    <x v="1"/>
    <x v="141"/>
    <m/>
    <s v="Caballreo"/>
    <m/>
    <m/>
    <n v="3800"/>
    <n v="10000"/>
    <n v="6200"/>
    <n v="-1"/>
    <n v="1"/>
    <x v="4"/>
    <x v="0"/>
  </r>
  <r>
    <n v="2564"/>
    <x v="96"/>
    <x v="1"/>
    <x v="8"/>
    <n v="1"/>
    <x v="26"/>
    <x v="1"/>
    <x v="142"/>
    <m/>
    <m/>
    <m/>
    <m/>
    <n v="9000"/>
    <n v="20000"/>
    <n v="11000"/>
    <n v="-1"/>
    <n v="1"/>
    <x v="4"/>
    <x v="0"/>
  </r>
  <r>
    <n v="2565"/>
    <x v="96"/>
    <x v="1"/>
    <x v="8"/>
    <n v="1"/>
    <x v="94"/>
    <x v="6"/>
    <x v="735"/>
    <m/>
    <m/>
    <m/>
    <m/>
    <n v="8000"/>
    <n v="20000"/>
    <n v="12000"/>
    <n v="-1"/>
    <n v="1"/>
    <x v="4"/>
    <x v="0"/>
  </r>
  <r>
    <n v="2566"/>
    <x v="96"/>
    <x v="1"/>
    <x v="8"/>
    <n v="1"/>
    <x v="29"/>
    <x v="34"/>
    <x v="214"/>
    <m/>
    <m/>
    <m/>
    <m/>
    <n v="2805"/>
    <n v="3000"/>
    <n v="195"/>
    <n v="-1"/>
    <n v="1"/>
    <x v="4"/>
    <x v="0"/>
  </r>
  <r>
    <n v="2567"/>
    <x v="96"/>
    <x v="1"/>
    <x v="8"/>
    <n v="1"/>
    <x v="33"/>
    <x v="2"/>
    <x v="882"/>
    <m/>
    <m/>
    <m/>
    <m/>
    <n v="0"/>
    <n v="25000"/>
    <n v="25000"/>
    <n v="-1"/>
    <n v="1"/>
    <x v="4"/>
    <x v="0"/>
  </r>
  <r>
    <n v="2568"/>
    <x v="96"/>
    <x v="1"/>
    <x v="8"/>
    <n v="1"/>
    <x v="26"/>
    <x v="1"/>
    <x v="174"/>
    <m/>
    <m/>
    <m/>
    <m/>
    <n v="9000"/>
    <n v="20000"/>
    <n v="11000"/>
    <n v="-1"/>
    <n v="1"/>
    <x v="4"/>
    <x v="0"/>
  </r>
  <r>
    <n v="2569"/>
    <x v="96"/>
    <x v="1"/>
    <x v="8"/>
    <n v="1"/>
    <x v="2"/>
    <x v="1"/>
    <x v="759"/>
    <m/>
    <m/>
    <m/>
    <m/>
    <n v="7500"/>
    <n v="18000"/>
    <n v="10500"/>
    <n v="-1"/>
    <n v="1"/>
    <x v="4"/>
    <x v="0"/>
  </r>
  <r>
    <n v="2570"/>
    <x v="96"/>
    <x v="1"/>
    <x v="8"/>
    <n v="1"/>
    <x v="1"/>
    <x v="1"/>
    <x v="2"/>
    <m/>
    <m/>
    <m/>
    <m/>
    <n v="3500"/>
    <n v="12000"/>
    <n v="8500"/>
    <n v="-1"/>
    <n v="1"/>
    <x v="4"/>
    <x v="0"/>
  </r>
  <r>
    <n v="2571"/>
    <x v="96"/>
    <x v="1"/>
    <x v="8"/>
    <n v="1"/>
    <x v="29"/>
    <x v="32"/>
    <x v="201"/>
    <m/>
    <m/>
    <m/>
    <m/>
    <n v="9350"/>
    <n v="10000"/>
    <n v="650"/>
    <n v="-1"/>
    <n v="1"/>
    <x v="4"/>
    <x v="0"/>
  </r>
  <r>
    <n v="2572"/>
    <x v="96"/>
    <x v="1"/>
    <x v="8"/>
    <n v="1"/>
    <x v="2"/>
    <x v="2"/>
    <x v="5"/>
    <s v="V8"/>
    <s v="Blanco"/>
    <s v="Caja"/>
    <s v="Alambrico"/>
    <n v="8000"/>
    <n v="18000"/>
    <n v="10000"/>
    <n v="-1"/>
    <n v="1"/>
    <x v="4"/>
    <x v="0"/>
  </r>
  <r>
    <n v="2573"/>
    <x v="96"/>
    <x v="1"/>
    <x v="8"/>
    <n v="1"/>
    <x v="33"/>
    <x v="1"/>
    <x v="883"/>
    <m/>
    <m/>
    <m/>
    <m/>
    <n v="12000"/>
    <n v="30000"/>
    <n v="18000"/>
    <n v="-1"/>
    <n v="1"/>
    <x v="4"/>
    <x v="0"/>
  </r>
  <r>
    <n v="2574"/>
    <x v="96"/>
    <x v="1"/>
    <x v="8"/>
    <n v="1"/>
    <x v="35"/>
    <x v="89"/>
    <x v="884"/>
    <m/>
    <m/>
    <m/>
    <m/>
    <n v="4000"/>
    <n v="8000"/>
    <n v="4000"/>
    <n v="-1"/>
    <n v="1"/>
    <x v="4"/>
    <x v="0"/>
  </r>
  <r>
    <n v="2575"/>
    <x v="96"/>
    <x v="1"/>
    <x v="8"/>
    <n v="1"/>
    <x v="35"/>
    <x v="89"/>
    <x v="885"/>
    <m/>
    <m/>
    <m/>
    <m/>
    <n v="4000"/>
    <n v="8000"/>
    <n v="4000"/>
    <n v="-1"/>
    <n v="1"/>
    <x v="4"/>
    <x v="0"/>
  </r>
  <r>
    <n v="2576"/>
    <x v="96"/>
    <x v="1"/>
    <x v="8"/>
    <n v="1"/>
    <x v="29"/>
    <x v="32"/>
    <x v="201"/>
    <m/>
    <m/>
    <m/>
    <m/>
    <n v="2805"/>
    <n v="3000"/>
    <n v="195"/>
    <n v="-1"/>
    <n v="1"/>
    <x v="4"/>
    <x v="0"/>
  </r>
  <r>
    <n v="2577"/>
    <x v="97"/>
    <x v="1"/>
    <x v="8"/>
    <n v="1"/>
    <x v="0"/>
    <x v="4"/>
    <x v="124"/>
    <m/>
    <m/>
    <m/>
    <m/>
    <n v="3000"/>
    <n v="8000"/>
    <n v="5000"/>
    <n v="-1"/>
    <n v="2"/>
    <x v="4"/>
    <x v="0"/>
  </r>
  <r>
    <n v="2578"/>
    <x v="97"/>
    <x v="1"/>
    <x v="8"/>
    <n v="1"/>
    <x v="33"/>
    <x v="1"/>
    <x v="811"/>
    <m/>
    <m/>
    <m/>
    <s v="Costo 80000"/>
    <n v="0"/>
    <n v="65000"/>
    <n v="65000"/>
    <n v="-1"/>
    <n v="2"/>
    <x v="4"/>
    <x v="0"/>
  </r>
  <r>
    <n v="2579"/>
    <x v="97"/>
    <x v="1"/>
    <x v="8"/>
    <n v="1"/>
    <x v="29"/>
    <x v="32"/>
    <x v="340"/>
    <m/>
    <m/>
    <m/>
    <m/>
    <n v="4675"/>
    <n v="5000"/>
    <n v="325"/>
    <n v="-1"/>
    <n v="2"/>
    <x v="4"/>
    <x v="0"/>
  </r>
  <r>
    <n v="2580"/>
    <x v="97"/>
    <x v="1"/>
    <x v="8"/>
    <n v="1"/>
    <x v="33"/>
    <x v="28"/>
    <x v="886"/>
    <s v="TC"/>
    <m/>
    <m/>
    <m/>
    <n v="0"/>
    <n v="20000"/>
    <n v="20000"/>
    <n v="-1"/>
    <n v="2"/>
    <x v="4"/>
    <x v="0"/>
  </r>
  <r>
    <n v="2581"/>
    <x v="97"/>
    <x v="1"/>
    <x v="8"/>
    <n v="1"/>
    <x v="20"/>
    <x v="6"/>
    <x v="95"/>
    <m/>
    <m/>
    <m/>
    <m/>
    <n v="7000"/>
    <n v="15000"/>
    <n v="8000"/>
    <n v="-1"/>
    <n v="2"/>
    <x v="4"/>
    <x v="0"/>
  </r>
  <r>
    <n v="2582"/>
    <x v="97"/>
    <x v="1"/>
    <x v="8"/>
    <n v="1"/>
    <x v="35"/>
    <x v="89"/>
    <x v="887"/>
    <m/>
    <m/>
    <m/>
    <m/>
    <n v="4000"/>
    <n v="8000"/>
    <n v="4000"/>
    <n v="-1"/>
    <n v="2"/>
    <x v="4"/>
    <x v="0"/>
  </r>
  <r>
    <n v="2583"/>
    <x v="97"/>
    <x v="1"/>
    <x v="8"/>
    <n v="1"/>
    <x v="81"/>
    <x v="1"/>
    <x v="141"/>
    <m/>
    <m/>
    <m/>
    <m/>
    <n v="3800"/>
    <n v="12000"/>
    <n v="8200"/>
    <n v="-1"/>
    <n v="2"/>
    <x v="4"/>
    <x v="0"/>
  </r>
  <r>
    <n v="2584"/>
    <x v="97"/>
    <x v="1"/>
    <x v="8"/>
    <n v="1"/>
    <x v="37"/>
    <x v="32"/>
    <x v="300"/>
    <m/>
    <m/>
    <m/>
    <m/>
    <n v="1000"/>
    <n v="3000"/>
    <n v="2000"/>
    <n v="-1"/>
    <n v="2"/>
    <x v="4"/>
    <x v="0"/>
  </r>
  <r>
    <n v="2585"/>
    <x v="97"/>
    <x v="1"/>
    <x v="8"/>
    <n v="1"/>
    <x v="29"/>
    <x v="32"/>
    <x v="201"/>
    <m/>
    <m/>
    <m/>
    <m/>
    <n v="6545"/>
    <n v="7000"/>
    <n v="455"/>
    <n v="-1"/>
    <n v="2"/>
    <x v="4"/>
    <x v="0"/>
  </r>
  <r>
    <n v="2586"/>
    <x v="97"/>
    <x v="1"/>
    <x v="8"/>
    <n v="1"/>
    <x v="33"/>
    <x v="1"/>
    <x v="682"/>
    <m/>
    <m/>
    <m/>
    <m/>
    <n v="0"/>
    <n v="2000"/>
    <n v="2000"/>
    <n v="-1"/>
    <n v="2"/>
    <x v="4"/>
    <x v="0"/>
  </r>
  <r>
    <n v="2587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8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9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0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1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2"/>
    <x v="97"/>
    <x v="0"/>
    <x v="64"/>
    <n v="1"/>
    <x v="105"/>
    <x v="1"/>
    <x v="889"/>
    <m/>
    <m/>
    <m/>
    <m/>
    <n v="20000"/>
    <n v="45000"/>
    <n v="-20000"/>
    <n v="1"/>
    <n v="2"/>
    <x v="4"/>
    <x v="0"/>
  </r>
  <r>
    <n v="2593"/>
    <x v="97"/>
    <x v="0"/>
    <x v="64"/>
    <n v="1"/>
    <x v="105"/>
    <x v="1"/>
    <x v="890"/>
    <m/>
    <m/>
    <m/>
    <m/>
    <n v="20000"/>
    <n v="45000"/>
    <n v="-20000"/>
    <n v="1"/>
    <n v="2"/>
    <x v="4"/>
    <x v="0"/>
  </r>
  <r>
    <n v="2594"/>
    <x v="97"/>
    <x v="1"/>
    <x v="8"/>
    <n v="1"/>
    <x v="30"/>
    <x v="1"/>
    <x v="367"/>
    <m/>
    <m/>
    <m/>
    <m/>
    <n v="1100"/>
    <n v="10000"/>
    <n v="8900"/>
    <n v="-1"/>
    <n v="2"/>
    <x v="4"/>
    <x v="0"/>
  </r>
  <r>
    <n v="2595"/>
    <x v="97"/>
    <x v="1"/>
    <x v="8"/>
    <n v="1"/>
    <x v="109"/>
    <x v="1"/>
    <x v="367"/>
    <m/>
    <m/>
    <m/>
    <m/>
    <n v="8500"/>
    <n v="15000"/>
    <n v="6500"/>
    <n v="-1"/>
    <n v="2"/>
    <x v="4"/>
    <x v="0"/>
  </r>
  <r>
    <n v="2596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7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8"/>
    <x v="97"/>
    <x v="1"/>
    <x v="8"/>
    <n v="1"/>
    <x v="26"/>
    <x v="1"/>
    <x v="141"/>
    <m/>
    <m/>
    <m/>
    <m/>
    <n v="9500"/>
    <n v="20000"/>
    <n v="10500"/>
    <n v="-1"/>
    <n v="2"/>
    <x v="4"/>
    <x v="0"/>
  </r>
  <r>
    <n v="2599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600"/>
    <x v="98"/>
    <x v="0"/>
    <x v="33"/>
    <n v="1"/>
    <x v="114"/>
    <x v="6"/>
    <x v="891"/>
    <m/>
    <m/>
    <m/>
    <m/>
    <n v="20000"/>
    <n v="25000"/>
    <n v="-20000"/>
    <n v="1"/>
    <n v="3"/>
    <x v="4"/>
    <x v="0"/>
  </r>
  <r>
    <n v="2601"/>
    <x v="98"/>
    <x v="1"/>
    <x v="35"/>
    <n v="1"/>
    <x v="114"/>
    <x v="6"/>
    <x v="891"/>
    <m/>
    <m/>
    <m/>
    <m/>
    <n v="20000"/>
    <n v="25000"/>
    <n v="5000"/>
    <n v="-1"/>
    <n v="3"/>
    <x v="4"/>
    <x v="0"/>
  </r>
  <r>
    <n v="2602"/>
    <x v="98"/>
    <x v="1"/>
    <x v="8"/>
    <n v="1"/>
    <x v="4"/>
    <x v="4"/>
    <x v="215"/>
    <m/>
    <s v="Rojo"/>
    <m/>
    <m/>
    <n v="19000"/>
    <n v="33000"/>
    <n v="14000"/>
    <n v="-1"/>
    <n v="3"/>
    <x v="4"/>
    <x v="0"/>
  </r>
  <r>
    <n v="2603"/>
    <x v="98"/>
    <x v="1"/>
    <x v="22"/>
    <n v="1"/>
    <x v="26"/>
    <x v="110"/>
    <x v="875"/>
    <m/>
    <m/>
    <m/>
    <m/>
    <n v="11500"/>
    <n v="20000"/>
    <n v="8500"/>
    <n v="-1"/>
    <n v="3"/>
    <x v="4"/>
    <x v="0"/>
  </r>
  <r>
    <n v="2604"/>
    <x v="98"/>
    <x v="1"/>
    <x v="22"/>
    <n v="1"/>
    <x v="55"/>
    <x v="1"/>
    <x v="631"/>
    <m/>
    <m/>
    <m/>
    <m/>
    <n v="8500"/>
    <n v="20000"/>
    <n v="11500"/>
    <n v="-1"/>
    <n v="3"/>
    <x v="4"/>
    <x v="0"/>
  </r>
  <r>
    <n v="2605"/>
    <x v="98"/>
    <x v="1"/>
    <x v="22"/>
    <n v="1"/>
    <x v="27"/>
    <x v="110"/>
    <x v="875"/>
    <m/>
    <m/>
    <m/>
    <m/>
    <n v="1100"/>
    <n v="10000"/>
    <n v="8900"/>
    <n v="-1"/>
    <n v="3"/>
    <x v="4"/>
    <x v="0"/>
  </r>
  <r>
    <n v="2606"/>
    <x v="98"/>
    <x v="1"/>
    <x v="22"/>
    <n v="1"/>
    <x v="29"/>
    <x v="32"/>
    <x v="201"/>
    <m/>
    <m/>
    <m/>
    <m/>
    <n v="5610"/>
    <n v="6000"/>
    <n v="390"/>
    <n v="-1"/>
    <n v="3"/>
    <x v="4"/>
    <x v="0"/>
  </r>
  <r>
    <n v="2607"/>
    <x v="98"/>
    <x v="1"/>
    <x v="8"/>
    <n v="1"/>
    <x v="71"/>
    <x v="83"/>
    <x v="474"/>
    <m/>
    <m/>
    <m/>
    <m/>
    <n v="24000"/>
    <n v="45000"/>
    <n v="21000"/>
    <n v="-1"/>
    <n v="3"/>
    <x v="4"/>
    <x v="0"/>
  </r>
  <r>
    <n v="2608"/>
    <x v="98"/>
    <x v="1"/>
    <x v="8"/>
    <n v="1"/>
    <x v="33"/>
    <x v="2"/>
    <x v="892"/>
    <m/>
    <m/>
    <m/>
    <m/>
    <n v="20000"/>
    <n v="45000"/>
    <n v="25000"/>
    <n v="-1"/>
    <n v="3"/>
    <x v="4"/>
    <x v="0"/>
  </r>
  <r>
    <n v="2609"/>
    <x v="98"/>
    <x v="1"/>
    <x v="8"/>
    <n v="1"/>
    <x v="33"/>
    <x v="2"/>
    <x v="893"/>
    <m/>
    <m/>
    <m/>
    <m/>
    <n v="20000"/>
    <n v="45000"/>
    <n v="25000"/>
    <n v="-1"/>
    <n v="3"/>
    <x v="4"/>
    <x v="0"/>
  </r>
  <r>
    <n v="2610"/>
    <x v="98"/>
    <x v="1"/>
    <x v="8"/>
    <n v="1"/>
    <x v="26"/>
    <x v="41"/>
    <x v="894"/>
    <m/>
    <m/>
    <m/>
    <m/>
    <n v="9000"/>
    <n v="20000"/>
    <n v="11000"/>
    <n v="-1"/>
    <n v="3"/>
    <x v="4"/>
    <x v="0"/>
  </r>
  <r>
    <n v="2611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2"/>
    <x v="98"/>
    <x v="1"/>
    <x v="8"/>
    <n v="1"/>
    <x v="1"/>
    <x v="27"/>
    <x v="129"/>
    <m/>
    <m/>
    <m/>
    <m/>
    <n v="7000"/>
    <n v="20000"/>
    <n v="13000"/>
    <n v="-1"/>
    <n v="3"/>
    <x v="4"/>
    <x v="0"/>
  </r>
  <r>
    <n v="2613"/>
    <x v="98"/>
    <x v="1"/>
    <x v="8"/>
    <n v="1"/>
    <x v="30"/>
    <x v="4"/>
    <x v="314"/>
    <m/>
    <m/>
    <m/>
    <m/>
    <n v="900"/>
    <n v="8000"/>
    <n v="7100"/>
    <n v="-1"/>
    <n v="3"/>
    <x v="4"/>
    <x v="0"/>
  </r>
  <r>
    <n v="2614"/>
    <x v="98"/>
    <x v="1"/>
    <x v="8"/>
    <n v="1"/>
    <x v="29"/>
    <x v="32"/>
    <x v="201"/>
    <m/>
    <m/>
    <m/>
    <m/>
    <n v="6545"/>
    <n v="7000"/>
    <n v="455"/>
    <n v="-1"/>
    <n v="3"/>
    <x v="4"/>
    <x v="0"/>
  </r>
  <r>
    <n v="2615"/>
    <x v="98"/>
    <x v="1"/>
    <x v="8"/>
    <n v="1"/>
    <x v="0"/>
    <x v="6"/>
    <x v="895"/>
    <m/>
    <m/>
    <m/>
    <m/>
    <n v="3000"/>
    <n v="7000"/>
    <n v="4000"/>
    <n v="-1"/>
    <n v="3"/>
    <x v="4"/>
    <x v="0"/>
  </r>
  <r>
    <n v="2616"/>
    <x v="98"/>
    <x v="1"/>
    <x v="8"/>
    <n v="1"/>
    <x v="2"/>
    <x v="7"/>
    <x v="440"/>
    <m/>
    <m/>
    <m/>
    <m/>
    <n v="9500"/>
    <n v="20000"/>
    <n v="10500"/>
    <n v="-1"/>
    <n v="3"/>
    <x v="4"/>
    <x v="0"/>
  </r>
  <r>
    <n v="2617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8"/>
    <x v="99"/>
    <x v="1"/>
    <x v="8"/>
    <n v="1"/>
    <x v="27"/>
    <x v="28"/>
    <x v="316"/>
    <m/>
    <m/>
    <m/>
    <m/>
    <n v="1100"/>
    <n v="10000"/>
    <n v="8900"/>
    <n v="-1"/>
    <n v="4"/>
    <x v="4"/>
    <x v="0"/>
  </r>
  <r>
    <n v="2619"/>
    <x v="99"/>
    <x v="1"/>
    <x v="8"/>
    <n v="1"/>
    <x v="29"/>
    <x v="32"/>
    <x v="201"/>
    <m/>
    <m/>
    <m/>
    <m/>
    <n v="2805"/>
    <n v="3000"/>
    <n v="195"/>
    <n v="-1"/>
    <n v="4"/>
    <x v="4"/>
    <x v="0"/>
  </r>
  <r>
    <n v="2620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1"/>
    <x v="99"/>
    <x v="1"/>
    <x v="8"/>
    <n v="1"/>
    <x v="37"/>
    <x v="32"/>
    <x v="300"/>
    <m/>
    <m/>
    <m/>
    <m/>
    <n v="1000"/>
    <n v="3000"/>
    <n v="2000"/>
    <n v="-1"/>
    <n v="4"/>
    <x v="4"/>
    <x v="0"/>
  </r>
  <r>
    <n v="2622"/>
    <x v="99"/>
    <x v="1"/>
    <x v="8"/>
    <n v="1"/>
    <x v="33"/>
    <x v="29"/>
    <x v="896"/>
    <m/>
    <m/>
    <m/>
    <s v="Costo 80000"/>
    <n v="0"/>
    <n v="65000"/>
    <n v="65000"/>
    <n v="-1"/>
    <n v="4"/>
    <x v="4"/>
    <x v="0"/>
  </r>
  <r>
    <n v="2623"/>
    <x v="99"/>
    <x v="1"/>
    <x v="8"/>
    <n v="1"/>
    <x v="81"/>
    <x v="1"/>
    <x v="897"/>
    <m/>
    <m/>
    <m/>
    <m/>
    <n v="3500"/>
    <n v="10000"/>
    <n v="6500"/>
    <n v="-1"/>
    <n v="4"/>
    <x v="4"/>
    <x v="0"/>
  </r>
  <r>
    <n v="2624"/>
    <x v="99"/>
    <x v="1"/>
    <x v="8"/>
    <n v="1"/>
    <x v="0"/>
    <x v="6"/>
    <x v="69"/>
    <s v="VGA"/>
    <m/>
    <m/>
    <m/>
    <n v="3000"/>
    <n v="9000"/>
    <n v="6000"/>
    <n v="-1"/>
    <n v="4"/>
    <x v="4"/>
    <x v="0"/>
  </r>
  <r>
    <n v="2625"/>
    <x v="99"/>
    <x v="1"/>
    <x v="8"/>
    <n v="1"/>
    <x v="55"/>
    <x v="4"/>
    <x v="314"/>
    <m/>
    <m/>
    <m/>
    <m/>
    <n v="8500"/>
    <n v="20000"/>
    <n v="11500"/>
    <n v="-1"/>
    <n v="4"/>
    <x v="4"/>
    <x v="0"/>
  </r>
  <r>
    <n v="2626"/>
    <x v="99"/>
    <x v="1"/>
    <x v="8"/>
    <n v="1"/>
    <x v="33"/>
    <x v="6"/>
    <x v="898"/>
    <m/>
    <m/>
    <m/>
    <m/>
    <n v="0"/>
    <n v="2000"/>
    <n v="2000"/>
    <n v="-1"/>
    <n v="4"/>
    <x v="4"/>
    <x v="0"/>
  </r>
  <r>
    <n v="2627"/>
    <x v="99"/>
    <x v="1"/>
    <x v="8"/>
    <n v="1"/>
    <x v="33"/>
    <x v="28"/>
    <x v="899"/>
    <m/>
    <m/>
    <m/>
    <m/>
    <n v="0"/>
    <n v="55000"/>
    <n v="55000"/>
    <n v="-1"/>
    <n v="4"/>
    <x v="4"/>
    <x v="0"/>
  </r>
  <r>
    <n v="2628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9"/>
    <x v="99"/>
    <x v="1"/>
    <x v="8"/>
    <n v="1"/>
    <x v="29"/>
    <x v="32"/>
    <x v="201"/>
    <m/>
    <m/>
    <m/>
    <m/>
    <n v="9350"/>
    <n v="10000"/>
    <n v="650"/>
    <n v="-1"/>
    <n v="4"/>
    <x v="4"/>
    <x v="0"/>
  </r>
  <r>
    <n v="2630"/>
    <x v="99"/>
    <x v="1"/>
    <x v="8"/>
    <n v="1"/>
    <x v="30"/>
    <x v="35"/>
    <x v="900"/>
    <m/>
    <m/>
    <m/>
    <m/>
    <n v="1000"/>
    <n v="10000"/>
    <n v="9000"/>
    <n v="-1"/>
    <n v="4"/>
    <x v="4"/>
    <x v="0"/>
  </r>
  <r>
    <n v="2631"/>
    <x v="99"/>
    <x v="1"/>
    <x v="8"/>
    <n v="1"/>
    <x v="29"/>
    <x v="32"/>
    <x v="201"/>
    <m/>
    <m/>
    <m/>
    <m/>
    <n v="5610"/>
    <n v="6000"/>
    <n v="390"/>
    <n v="-1"/>
    <n v="4"/>
    <x v="4"/>
    <x v="0"/>
  </r>
  <r>
    <n v="2632"/>
    <x v="99"/>
    <x v="1"/>
    <x v="8"/>
    <n v="1"/>
    <x v="37"/>
    <x v="34"/>
    <x v="301"/>
    <m/>
    <m/>
    <m/>
    <m/>
    <n v="1000"/>
    <n v="3000"/>
    <n v="2000"/>
    <n v="-1"/>
    <n v="4"/>
    <x v="4"/>
    <x v="0"/>
  </r>
  <r>
    <n v="2633"/>
    <x v="99"/>
    <x v="1"/>
    <x v="8"/>
    <n v="1"/>
    <x v="29"/>
    <x v="34"/>
    <x v="214"/>
    <m/>
    <m/>
    <m/>
    <m/>
    <n v="2805"/>
    <n v="3000"/>
    <n v="195"/>
    <n v="-1"/>
    <n v="4"/>
    <x v="4"/>
    <x v="0"/>
  </r>
  <r>
    <n v="2634"/>
    <x v="100"/>
    <x v="1"/>
    <x v="100"/>
    <n v="1"/>
    <x v="30"/>
    <x v="1"/>
    <x v="141"/>
    <m/>
    <m/>
    <m/>
    <m/>
    <n v="900"/>
    <n v="8000"/>
    <n v="7100"/>
    <n v="-1"/>
    <n v="5"/>
    <x v="4"/>
    <x v="0"/>
  </r>
  <r>
    <n v="2635"/>
    <x v="100"/>
    <x v="1"/>
    <x v="8"/>
    <n v="1"/>
    <x v="29"/>
    <x v="32"/>
    <x v="201"/>
    <m/>
    <m/>
    <m/>
    <m/>
    <n v="3735"/>
    <n v="4000"/>
    <n v="265"/>
    <n v="-1"/>
    <n v="5"/>
    <x v="4"/>
    <x v="0"/>
  </r>
  <r>
    <n v="2636"/>
    <x v="100"/>
    <x v="1"/>
    <x v="8"/>
    <n v="1"/>
    <x v="30"/>
    <x v="4"/>
    <x v="314"/>
    <m/>
    <m/>
    <m/>
    <m/>
    <n v="900"/>
    <n v="10000"/>
    <n v="9100"/>
    <n v="-1"/>
    <n v="5"/>
    <x v="4"/>
    <x v="0"/>
  </r>
  <r>
    <n v="2637"/>
    <x v="95"/>
    <x v="0"/>
    <x v="101"/>
    <n v="1"/>
    <x v="82"/>
    <x v="119"/>
    <x v="901"/>
    <m/>
    <m/>
    <m/>
    <m/>
    <n v="25000"/>
    <n v="49000"/>
    <n v="-25000"/>
    <n v="1"/>
    <n v="31"/>
    <x v="3"/>
    <x v="0"/>
  </r>
  <r>
    <n v="2638"/>
    <x v="95"/>
    <x v="0"/>
    <x v="101"/>
    <n v="1"/>
    <x v="82"/>
    <x v="119"/>
    <x v="902"/>
    <m/>
    <m/>
    <m/>
    <m/>
    <n v="40000"/>
    <n v="65000"/>
    <n v="-40000"/>
    <n v="1"/>
    <n v="31"/>
    <x v="3"/>
    <x v="0"/>
  </r>
  <r>
    <n v="2639"/>
    <x v="95"/>
    <x v="0"/>
    <x v="101"/>
    <n v="1"/>
    <x v="11"/>
    <x v="19"/>
    <x v="903"/>
    <m/>
    <m/>
    <m/>
    <m/>
    <n v="14000"/>
    <n v="30000"/>
    <n v="-14000"/>
    <n v="1"/>
    <n v="31"/>
    <x v="3"/>
    <x v="0"/>
  </r>
  <r>
    <n v="2640"/>
    <x v="95"/>
    <x v="0"/>
    <x v="101"/>
    <n v="1"/>
    <x v="11"/>
    <x v="19"/>
    <x v="904"/>
    <m/>
    <m/>
    <m/>
    <m/>
    <n v="14000"/>
    <n v="30000"/>
    <n v="-14000"/>
    <n v="1"/>
    <n v="31"/>
    <x v="3"/>
    <x v="0"/>
  </r>
  <r>
    <n v="2641"/>
    <x v="95"/>
    <x v="0"/>
    <x v="101"/>
    <n v="1"/>
    <x v="11"/>
    <x v="19"/>
    <x v="905"/>
    <m/>
    <m/>
    <m/>
    <m/>
    <n v="26000"/>
    <n v="54000"/>
    <n v="-26000"/>
    <n v="1"/>
    <n v="31"/>
    <x v="3"/>
    <x v="0"/>
  </r>
  <r>
    <n v="2642"/>
    <x v="95"/>
    <x v="0"/>
    <x v="51"/>
    <n v="18"/>
    <x v="81"/>
    <x v="48"/>
    <x v="741"/>
    <m/>
    <m/>
    <m/>
    <m/>
    <n v="3800"/>
    <n v="10000"/>
    <n v="-68400"/>
    <n v="18"/>
    <n v="31"/>
    <x v="3"/>
    <x v="0"/>
  </r>
  <r>
    <n v="2643"/>
    <x v="95"/>
    <x v="0"/>
    <x v="51"/>
    <n v="1"/>
    <x v="26"/>
    <x v="28"/>
    <x v="237"/>
    <m/>
    <m/>
    <m/>
    <m/>
    <n v="8500"/>
    <n v="20000"/>
    <n v="-8500"/>
    <n v="1"/>
    <n v="31"/>
    <x v="3"/>
    <x v="0"/>
  </r>
  <r>
    <n v="2644"/>
    <x v="95"/>
    <x v="0"/>
    <x v="51"/>
    <n v="1"/>
    <x v="26"/>
    <x v="28"/>
    <x v="906"/>
    <m/>
    <m/>
    <m/>
    <m/>
    <n v="8500"/>
    <n v="20000"/>
    <n v="-8500"/>
    <n v="1"/>
    <n v="31"/>
    <x v="3"/>
    <x v="0"/>
  </r>
  <r>
    <n v="2645"/>
    <x v="95"/>
    <x v="0"/>
    <x v="51"/>
    <n v="4"/>
    <x v="26"/>
    <x v="2"/>
    <x v="318"/>
    <m/>
    <m/>
    <m/>
    <m/>
    <n v="8500"/>
    <n v="20000"/>
    <n v="-34000"/>
    <n v="4"/>
    <n v="31"/>
    <x v="3"/>
    <x v="0"/>
  </r>
  <r>
    <n v="2646"/>
    <x v="97"/>
    <x v="0"/>
    <x v="72"/>
    <n v="1"/>
    <x v="8"/>
    <x v="6"/>
    <x v="907"/>
    <m/>
    <s v="Rosa"/>
    <m/>
    <m/>
    <n v="36000"/>
    <n v="65000"/>
    <n v="-36000"/>
    <n v="1"/>
    <n v="2"/>
    <x v="4"/>
    <x v="0"/>
  </r>
  <r>
    <n v="2647"/>
    <x v="97"/>
    <x v="0"/>
    <x v="72"/>
    <n v="1"/>
    <x v="22"/>
    <x v="25"/>
    <x v="878"/>
    <m/>
    <m/>
    <m/>
    <m/>
    <n v="27000"/>
    <n v="59000"/>
    <n v="-27000"/>
    <n v="1"/>
    <n v="2"/>
    <x v="4"/>
    <x v="0"/>
  </r>
  <r>
    <n v="2648"/>
    <x v="97"/>
    <x v="0"/>
    <x v="72"/>
    <n v="1"/>
    <x v="94"/>
    <x v="6"/>
    <x v="735"/>
    <m/>
    <m/>
    <m/>
    <m/>
    <n v="8000"/>
    <n v="29000"/>
    <n v="-8000"/>
    <n v="1"/>
    <n v="2"/>
    <x v="4"/>
    <x v="0"/>
  </r>
  <r>
    <n v="2649"/>
    <x v="97"/>
    <x v="0"/>
    <x v="72"/>
    <n v="1"/>
    <x v="94"/>
    <x v="6"/>
    <x v="908"/>
    <m/>
    <m/>
    <m/>
    <m/>
    <n v="15000"/>
    <n v="20000"/>
    <n v="-15000"/>
    <n v="1"/>
    <n v="2"/>
    <x v="4"/>
    <x v="0"/>
  </r>
  <r>
    <n v="2650"/>
    <x v="97"/>
    <x v="0"/>
    <x v="72"/>
    <n v="1"/>
    <x v="4"/>
    <x v="10"/>
    <x v="584"/>
    <m/>
    <m/>
    <m/>
    <m/>
    <n v="33000"/>
    <n v="65000"/>
    <n v="-33000"/>
    <n v="1"/>
    <n v="2"/>
    <x v="4"/>
    <x v="0"/>
  </r>
  <r>
    <n v="2651"/>
    <x v="97"/>
    <x v="0"/>
    <x v="72"/>
    <n v="2"/>
    <x v="1"/>
    <x v="1"/>
    <x v="220"/>
    <m/>
    <m/>
    <m/>
    <m/>
    <n v="11000"/>
    <n v="24000"/>
    <n v="-22000"/>
    <n v="2"/>
    <n v="2"/>
    <x v="4"/>
    <x v="0"/>
  </r>
  <r>
    <n v="2652"/>
    <x v="97"/>
    <x v="0"/>
    <x v="72"/>
    <n v="1"/>
    <x v="112"/>
    <x v="6"/>
    <x v="865"/>
    <m/>
    <m/>
    <m/>
    <m/>
    <n v="13000"/>
    <n v="24000"/>
    <n v="-13000"/>
    <n v="1"/>
    <n v="2"/>
    <x v="4"/>
    <x v="0"/>
  </r>
  <r>
    <n v="2653"/>
    <x v="100"/>
    <x v="1"/>
    <x v="8"/>
    <n v="1"/>
    <x v="4"/>
    <x v="28"/>
    <x v="351"/>
    <m/>
    <m/>
    <m/>
    <m/>
    <n v="40000"/>
    <n v="65000"/>
    <n v="25000"/>
    <n v="-1"/>
    <n v="5"/>
    <x v="4"/>
    <x v="0"/>
  </r>
  <r>
    <n v="2654"/>
    <x v="97"/>
    <x v="0"/>
    <x v="0"/>
    <n v="5"/>
    <x v="26"/>
    <x v="48"/>
    <x v="909"/>
    <m/>
    <m/>
    <m/>
    <m/>
    <n v="9500"/>
    <n v="20000"/>
    <n v="-47500"/>
    <n v="5"/>
    <n v="2"/>
    <x v="4"/>
    <x v="0"/>
  </r>
  <r>
    <n v="2655"/>
    <x v="97"/>
    <x v="0"/>
    <x v="0"/>
    <n v="8"/>
    <x v="26"/>
    <x v="48"/>
    <x v="910"/>
    <m/>
    <m/>
    <m/>
    <m/>
    <n v="8500"/>
    <n v="20000"/>
    <n v="-68000"/>
    <n v="8"/>
    <n v="2"/>
    <x v="4"/>
    <x v="0"/>
  </r>
  <r>
    <n v="2656"/>
    <x v="97"/>
    <x v="0"/>
    <x v="0"/>
    <n v="3"/>
    <x v="26"/>
    <x v="1"/>
    <x v="911"/>
    <m/>
    <m/>
    <m/>
    <m/>
    <n v="12500"/>
    <n v="24000"/>
    <n v="-37500"/>
    <n v="3"/>
    <n v="2"/>
    <x v="4"/>
    <x v="0"/>
  </r>
  <r>
    <n v="2657"/>
    <x v="97"/>
    <x v="0"/>
    <x v="0"/>
    <n v="6"/>
    <x v="81"/>
    <x v="48"/>
    <x v="741"/>
    <m/>
    <m/>
    <m/>
    <m/>
    <n v="3200"/>
    <n v="10000"/>
    <n v="-19200"/>
    <n v="6"/>
    <n v="2"/>
    <x v="4"/>
    <x v="0"/>
  </r>
  <r>
    <n v="2658"/>
    <x v="97"/>
    <x v="0"/>
    <x v="0"/>
    <n v="20"/>
    <x v="30"/>
    <x v="48"/>
    <x v="741"/>
    <m/>
    <m/>
    <m/>
    <m/>
    <n v="900"/>
    <n v="10000"/>
    <n v="-18000"/>
    <n v="20"/>
    <n v="2"/>
    <x v="4"/>
    <x v="0"/>
  </r>
  <r>
    <n v="2659"/>
    <x v="98"/>
    <x v="0"/>
    <x v="5"/>
    <n v="32"/>
    <x v="81"/>
    <x v="48"/>
    <x v="741"/>
    <m/>
    <m/>
    <m/>
    <m/>
    <n v="4000"/>
    <n v="10000"/>
    <n v="-128000"/>
    <n v="32"/>
    <n v="3"/>
    <x v="4"/>
    <x v="0"/>
  </r>
  <r>
    <n v="2660"/>
    <x v="98"/>
    <x v="0"/>
    <x v="5"/>
    <n v="5"/>
    <x v="101"/>
    <x v="28"/>
    <x v="133"/>
    <m/>
    <m/>
    <m/>
    <m/>
    <n v="5000"/>
    <n v="12000"/>
    <n v="-25000"/>
    <n v="5"/>
    <n v="3"/>
    <x v="4"/>
    <x v="0"/>
  </r>
  <r>
    <n v="2661"/>
    <x v="98"/>
    <x v="0"/>
    <x v="5"/>
    <n v="1"/>
    <x v="2"/>
    <x v="1"/>
    <x v="912"/>
    <s v="TC-TC"/>
    <m/>
    <m/>
    <m/>
    <n v="20000"/>
    <n v="45000"/>
    <n v="-20000"/>
    <n v="1"/>
    <n v="3"/>
    <x v="4"/>
    <x v="0"/>
  </r>
  <r>
    <n v="2662"/>
    <x v="98"/>
    <x v="0"/>
    <x v="51"/>
    <n v="5"/>
    <x v="30"/>
    <x v="1"/>
    <x v="141"/>
    <m/>
    <m/>
    <m/>
    <m/>
    <n v="900"/>
    <n v="10000"/>
    <n v="-4500"/>
    <n v="5"/>
    <n v="3"/>
    <x v="4"/>
    <x v="0"/>
  </r>
  <r>
    <n v="2663"/>
    <x v="98"/>
    <x v="0"/>
    <x v="51"/>
    <n v="1"/>
    <x v="1"/>
    <x v="4"/>
    <x v="913"/>
    <m/>
    <m/>
    <m/>
    <m/>
    <n v="11000"/>
    <n v="24000"/>
    <n v="-11000"/>
    <n v="1"/>
    <n v="3"/>
    <x v="4"/>
    <x v="0"/>
  </r>
  <r>
    <n v="2664"/>
    <x v="98"/>
    <x v="0"/>
    <x v="51"/>
    <n v="6"/>
    <x v="1"/>
    <x v="1"/>
    <x v="2"/>
    <m/>
    <m/>
    <m/>
    <m/>
    <n v="3500"/>
    <n v="12000"/>
    <n v="-21000"/>
    <n v="6"/>
    <n v="3"/>
    <x v="4"/>
    <x v="0"/>
  </r>
  <r>
    <n v="2665"/>
    <x v="98"/>
    <x v="0"/>
    <x v="51"/>
    <n v="2"/>
    <x v="0"/>
    <x v="5"/>
    <x v="914"/>
    <m/>
    <m/>
    <m/>
    <m/>
    <n v="1800"/>
    <n v="10000"/>
    <n v="-3600"/>
    <n v="2"/>
    <n v="3"/>
    <x v="4"/>
    <x v="0"/>
  </r>
  <r>
    <n v="2666"/>
    <x v="98"/>
    <x v="0"/>
    <x v="51"/>
    <n v="19"/>
    <x v="81"/>
    <x v="48"/>
    <x v="741"/>
    <m/>
    <m/>
    <m/>
    <m/>
    <n v="3800"/>
    <n v="10000"/>
    <n v="-72200"/>
    <n v="19"/>
    <n v="3"/>
    <x v="4"/>
    <x v="0"/>
  </r>
  <r>
    <n v="2667"/>
    <x v="98"/>
    <x v="0"/>
    <x v="64"/>
    <n v="1"/>
    <x v="105"/>
    <x v="2"/>
    <x v="892"/>
    <m/>
    <m/>
    <m/>
    <m/>
    <n v="20000"/>
    <n v="45000"/>
    <n v="-20000"/>
    <n v="1"/>
    <n v="3"/>
    <x v="4"/>
    <x v="0"/>
  </r>
  <r>
    <n v="2668"/>
    <x v="98"/>
    <x v="0"/>
    <x v="64"/>
    <n v="1"/>
    <x v="105"/>
    <x v="2"/>
    <x v="893"/>
    <m/>
    <m/>
    <m/>
    <m/>
    <n v="20000"/>
    <n v="45000"/>
    <n v="-20000"/>
    <n v="1"/>
    <n v="3"/>
    <x v="4"/>
    <x v="0"/>
  </r>
  <r>
    <n v="2669"/>
    <x v="98"/>
    <x v="0"/>
    <x v="64"/>
    <n v="1"/>
    <x v="95"/>
    <x v="1"/>
    <x v="141"/>
    <s v="TC"/>
    <m/>
    <m/>
    <m/>
    <n v="12000"/>
    <n v="35000"/>
    <n v="-12000"/>
    <n v="1"/>
    <n v="3"/>
    <x v="4"/>
    <x v="0"/>
  </r>
  <r>
    <n v="2670"/>
    <x v="98"/>
    <x v="0"/>
    <x v="64"/>
    <n v="1"/>
    <x v="95"/>
    <x v="28"/>
    <x v="644"/>
    <s v="TC"/>
    <m/>
    <m/>
    <m/>
    <n v="15000"/>
    <n v="35000"/>
    <n v="-15000"/>
    <n v="1"/>
    <n v="3"/>
    <x v="4"/>
    <x v="0"/>
  </r>
  <r>
    <n v="2671"/>
    <x v="100"/>
    <x v="1"/>
    <x v="8"/>
    <n v="1"/>
    <x v="37"/>
    <x v="34"/>
    <x v="301"/>
    <m/>
    <m/>
    <m/>
    <m/>
    <n v="1000"/>
    <n v="3000"/>
    <n v="2000"/>
    <n v="-1"/>
    <n v="5"/>
    <x v="4"/>
    <x v="0"/>
  </r>
  <r>
    <n v="2672"/>
    <x v="100"/>
    <x v="1"/>
    <x v="8"/>
    <n v="1"/>
    <x v="16"/>
    <x v="6"/>
    <x v="52"/>
    <s v="USB"/>
    <s v="Negro"/>
    <s v="BlisterReceptor"/>
    <s v="Inalambrico"/>
    <n v="9000"/>
    <n v="20000"/>
    <n v="11000"/>
    <n v="-1"/>
    <n v="5"/>
    <x v="4"/>
    <x v="0"/>
  </r>
  <r>
    <n v="2673"/>
    <x v="100"/>
    <x v="1"/>
    <x v="8"/>
    <n v="1"/>
    <x v="53"/>
    <x v="6"/>
    <x v="343"/>
    <m/>
    <m/>
    <m/>
    <m/>
    <n v="30000"/>
    <n v="45000"/>
    <n v="15000"/>
    <n v="-1"/>
    <n v="5"/>
    <x v="4"/>
    <x v="0"/>
  </r>
  <r>
    <n v="2674"/>
    <x v="100"/>
    <x v="1"/>
    <x v="8"/>
    <n v="1"/>
    <x v="29"/>
    <x v="34"/>
    <x v="214"/>
    <m/>
    <m/>
    <m/>
    <m/>
    <n v="5610"/>
    <n v="6000"/>
    <n v="390"/>
    <n v="-1"/>
    <n v="5"/>
    <x v="4"/>
    <x v="0"/>
  </r>
  <r>
    <n v="2675"/>
    <x v="100"/>
    <x v="1"/>
    <x v="8"/>
    <n v="1"/>
    <x v="33"/>
    <x v="96"/>
    <x v="915"/>
    <m/>
    <m/>
    <m/>
    <m/>
    <n v="0"/>
    <n v="35000"/>
    <n v="35000"/>
    <n v="-1"/>
    <n v="5"/>
    <x v="4"/>
    <x v="0"/>
  </r>
  <r>
    <n v="2676"/>
    <x v="100"/>
    <x v="1"/>
    <x v="8"/>
    <n v="1"/>
    <x v="29"/>
    <x v="32"/>
    <x v="340"/>
    <m/>
    <m/>
    <m/>
    <m/>
    <n v="935"/>
    <n v="1000"/>
    <n v="65"/>
    <n v="-1"/>
    <n v="5"/>
    <x v="4"/>
    <x v="0"/>
  </r>
  <r>
    <n v="2677"/>
    <x v="100"/>
    <x v="1"/>
    <x v="8"/>
    <n v="1"/>
    <x v="27"/>
    <x v="29"/>
    <x v="139"/>
    <m/>
    <m/>
    <m/>
    <m/>
    <n v="1100"/>
    <n v="9000"/>
    <n v="7900"/>
    <n v="-1"/>
    <n v="5"/>
    <x v="4"/>
    <x v="0"/>
  </r>
  <r>
    <n v="2678"/>
    <x v="100"/>
    <x v="1"/>
    <x v="8"/>
    <n v="1"/>
    <x v="55"/>
    <x v="29"/>
    <x v="139"/>
    <m/>
    <m/>
    <m/>
    <m/>
    <n v="8500"/>
    <n v="19000"/>
    <n v="10500"/>
    <n v="-1"/>
    <n v="5"/>
    <x v="4"/>
    <x v="0"/>
  </r>
  <r>
    <n v="2679"/>
    <x v="100"/>
    <x v="1"/>
    <x v="8"/>
    <n v="1"/>
    <x v="41"/>
    <x v="6"/>
    <x v="916"/>
    <m/>
    <m/>
    <m/>
    <m/>
    <n v="1800"/>
    <n v="4000"/>
    <n v="2200"/>
    <n v="-1"/>
    <n v="5"/>
    <x v="4"/>
    <x v="0"/>
  </r>
  <r>
    <n v="2680"/>
    <x v="100"/>
    <x v="1"/>
    <x v="8"/>
    <n v="1"/>
    <x v="29"/>
    <x v="37"/>
    <x v="233"/>
    <m/>
    <m/>
    <m/>
    <m/>
    <n v="5610"/>
    <n v="6000"/>
    <n v="390"/>
    <n v="-1"/>
    <n v="5"/>
    <x v="4"/>
    <x v="0"/>
  </r>
  <r>
    <n v="2681"/>
    <x v="101"/>
    <x v="1"/>
    <x v="8"/>
    <n v="1"/>
    <x v="37"/>
    <x v="37"/>
    <x v="336"/>
    <m/>
    <m/>
    <m/>
    <m/>
    <n v="1000"/>
    <n v="3000"/>
    <n v="2000"/>
    <n v="-1"/>
    <n v="6"/>
    <x v="4"/>
    <x v="0"/>
  </r>
  <r>
    <n v="2682"/>
    <x v="101"/>
    <x v="1"/>
    <x v="8"/>
    <n v="1"/>
    <x v="26"/>
    <x v="1"/>
    <x v="239"/>
    <m/>
    <m/>
    <m/>
    <m/>
    <n v="8500"/>
    <n v="20000"/>
    <n v="11500"/>
    <n v="-1"/>
    <n v="6"/>
    <x v="4"/>
    <x v="0"/>
  </r>
  <r>
    <n v="2683"/>
    <x v="101"/>
    <x v="1"/>
    <x v="8"/>
    <n v="1"/>
    <x v="30"/>
    <x v="41"/>
    <x v="917"/>
    <m/>
    <m/>
    <m/>
    <m/>
    <n v="1000"/>
    <n v="10000"/>
    <n v="9000"/>
    <n v="-1"/>
    <n v="6"/>
    <x v="4"/>
    <x v="0"/>
  </r>
  <r>
    <n v="2684"/>
    <x v="101"/>
    <x v="1"/>
    <x v="8"/>
    <n v="1"/>
    <x v="8"/>
    <x v="24"/>
    <x v="105"/>
    <m/>
    <m/>
    <m/>
    <m/>
    <n v="32000"/>
    <n v="55000"/>
    <n v="23000"/>
    <n v="-1"/>
    <n v="6"/>
    <x v="4"/>
    <x v="0"/>
  </r>
  <r>
    <n v="2685"/>
    <x v="101"/>
    <x v="1"/>
    <x v="8"/>
    <n v="1"/>
    <x v="33"/>
    <x v="29"/>
    <x v="918"/>
    <m/>
    <m/>
    <m/>
    <m/>
    <n v="0"/>
    <n v="25000"/>
    <n v="25000"/>
    <n v="-1"/>
    <n v="6"/>
    <x v="4"/>
    <x v="0"/>
  </r>
  <r>
    <n v="2686"/>
    <x v="101"/>
    <x v="1"/>
    <x v="8"/>
    <n v="1"/>
    <x v="27"/>
    <x v="29"/>
    <x v="139"/>
    <m/>
    <m/>
    <m/>
    <m/>
    <n v="1100"/>
    <n v="10000"/>
    <n v="8900"/>
    <n v="-1"/>
    <n v="6"/>
    <x v="4"/>
    <x v="0"/>
  </r>
  <r>
    <n v="2687"/>
    <x v="101"/>
    <x v="1"/>
    <x v="8"/>
    <n v="1"/>
    <x v="81"/>
    <x v="29"/>
    <x v="919"/>
    <m/>
    <m/>
    <m/>
    <m/>
    <n v="4000"/>
    <n v="12000"/>
    <n v="8000"/>
    <n v="-1"/>
    <n v="6"/>
    <x v="4"/>
    <x v="0"/>
  </r>
  <r>
    <n v="2688"/>
    <x v="101"/>
    <x v="1"/>
    <x v="8"/>
    <n v="1"/>
    <x v="1"/>
    <x v="1"/>
    <x v="2"/>
    <m/>
    <m/>
    <m/>
    <m/>
    <n v="3500"/>
    <n v="12000"/>
    <n v="8500"/>
    <n v="-1"/>
    <n v="6"/>
    <x v="4"/>
    <x v="0"/>
  </r>
  <r>
    <n v="2689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0"/>
    <x v="101"/>
    <x v="1"/>
    <x v="8"/>
    <n v="1"/>
    <x v="35"/>
    <x v="89"/>
    <x v="809"/>
    <m/>
    <m/>
    <m/>
    <m/>
    <n v="4000"/>
    <n v="9000"/>
    <n v="5000"/>
    <n v="-1"/>
    <n v="6"/>
    <x v="4"/>
    <x v="0"/>
  </r>
  <r>
    <n v="2691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2"/>
    <x v="101"/>
    <x v="1"/>
    <x v="8"/>
    <n v="1"/>
    <x v="29"/>
    <x v="37"/>
    <x v="233"/>
    <m/>
    <m/>
    <m/>
    <m/>
    <n v="5610"/>
    <n v="6000"/>
    <n v="390"/>
    <n v="-1"/>
    <n v="6"/>
    <x v="4"/>
    <x v="0"/>
  </r>
  <r>
    <n v="2693"/>
    <x v="101"/>
    <x v="1"/>
    <x v="8"/>
    <n v="1"/>
    <x v="2"/>
    <x v="14"/>
    <x v="59"/>
    <s v="Plug"/>
    <s v="Negro"/>
    <s v="Caja"/>
    <s v="Alambrico"/>
    <n v="25000"/>
    <n v="50000"/>
    <n v="25000"/>
    <n v="-1"/>
    <n v="6"/>
    <x v="4"/>
    <x v="0"/>
  </r>
  <r>
    <n v="2694"/>
    <x v="101"/>
    <x v="1"/>
    <x v="8"/>
    <n v="1"/>
    <x v="30"/>
    <x v="35"/>
    <x v="388"/>
    <m/>
    <m/>
    <m/>
    <m/>
    <n v="1000"/>
    <n v="10000"/>
    <n v="9000"/>
    <n v="-1"/>
    <n v="6"/>
    <x v="4"/>
    <x v="0"/>
  </r>
  <r>
    <n v="2695"/>
    <x v="101"/>
    <x v="1"/>
    <x v="8"/>
    <n v="1"/>
    <x v="29"/>
    <x v="32"/>
    <x v="201"/>
    <m/>
    <m/>
    <m/>
    <m/>
    <n v="5610"/>
    <n v="6000"/>
    <n v="390"/>
    <n v="-1"/>
    <n v="6"/>
    <x v="4"/>
    <x v="0"/>
  </r>
  <r>
    <n v="2696"/>
    <x v="101"/>
    <x v="1"/>
    <x v="8"/>
    <n v="1"/>
    <x v="1"/>
    <x v="1"/>
    <x v="436"/>
    <m/>
    <m/>
    <m/>
    <m/>
    <n v="3500"/>
    <n v="15000"/>
    <n v="11500"/>
    <n v="-1"/>
    <n v="6"/>
    <x v="4"/>
    <x v="0"/>
  </r>
  <r>
    <n v="2697"/>
    <x v="101"/>
    <x v="1"/>
    <x v="8"/>
    <n v="1"/>
    <x v="1"/>
    <x v="1"/>
    <x v="188"/>
    <m/>
    <m/>
    <m/>
    <m/>
    <n v="2800"/>
    <n v="10000"/>
    <n v="7200"/>
    <n v="-1"/>
    <n v="6"/>
    <x v="4"/>
    <x v="0"/>
  </r>
  <r>
    <n v="2698"/>
    <x v="102"/>
    <x v="1"/>
    <x v="8"/>
    <n v="1"/>
    <x v="33"/>
    <x v="2"/>
    <x v="920"/>
    <m/>
    <m/>
    <m/>
    <m/>
    <n v="8000"/>
    <n v="25000"/>
    <n v="17000"/>
    <n v="-1"/>
    <n v="7"/>
    <x v="4"/>
    <x v="0"/>
  </r>
  <r>
    <n v="2699"/>
    <x v="102"/>
    <x v="1"/>
    <x v="8"/>
    <n v="1"/>
    <x v="21"/>
    <x v="23"/>
    <x v="98"/>
    <m/>
    <m/>
    <m/>
    <m/>
    <n v="42000"/>
    <n v="75000"/>
    <n v="33000"/>
    <n v="-1"/>
    <n v="7"/>
    <x v="4"/>
    <x v="0"/>
  </r>
  <r>
    <n v="2700"/>
    <x v="102"/>
    <x v="1"/>
    <x v="8"/>
    <n v="1"/>
    <x v="1"/>
    <x v="27"/>
    <x v="129"/>
    <m/>
    <m/>
    <m/>
    <m/>
    <n v="7000"/>
    <n v="20000"/>
    <n v="13000"/>
    <n v="-1"/>
    <n v="7"/>
    <x v="4"/>
    <x v="0"/>
  </r>
  <r>
    <n v="2701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2"/>
    <x v="102"/>
    <x v="1"/>
    <x v="8"/>
    <n v="1"/>
    <x v="79"/>
    <x v="99"/>
    <x v="869"/>
    <m/>
    <m/>
    <m/>
    <m/>
    <n v="47000"/>
    <n v="65000"/>
    <n v="18000"/>
    <n v="-1"/>
    <n v="7"/>
    <x v="4"/>
    <x v="0"/>
  </r>
  <r>
    <n v="2703"/>
    <x v="102"/>
    <x v="1"/>
    <x v="8"/>
    <n v="1"/>
    <x v="4"/>
    <x v="4"/>
    <x v="215"/>
    <m/>
    <s v="Negro"/>
    <m/>
    <m/>
    <n v="19000"/>
    <n v="35000"/>
    <n v="16000"/>
    <n v="-1"/>
    <n v="7"/>
    <x v="4"/>
    <x v="0"/>
  </r>
  <r>
    <n v="2704"/>
    <x v="102"/>
    <x v="1"/>
    <x v="8"/>
    <n v="1"/>
    <x v="26"/>
    <x v="1"/>
    <x v="141"/>
    <m/>
    <m/>
    <m/>
    <m/>
    <n v="9500"/>
    <n v="20000"/>
    <n v="10500"/>
    <n v="-1"/>
    <n v="7"/>
    <x v="4"/>
    <x v="0"/>
  </r>
  <r>
    <n v="2705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6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7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8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9"/>
    <x v="102"/>
    <x v="1"/>
    <x v="8"/>
    <n v="1"/>
    <x v="0"/>
    <x v="4"/>
    <x v="124"/>
    <m/>
    <m/>
    <m/>
    <m/>
    <n v="3000"/>
    <n v="8000"/>
    <n v="5000"/>
    <n v="-1"/>
    <n v="7"/>
    <x v="4"/>
    <x v="0"/>
  </r>
  <r>
    <n v="271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11"/>
    <x v="103"/>
    <x v="1"/>
    <x v="8"/>
    <n v="1"/>
    <x v="11"/>
    <x v="5"/>
    <x v="34"/>
    <s v="USB y JackPlug"/>
    <s v="Azul"/>
    <s v="Caja"/>
    <s v="Cables"/>
    <n v="20000"/>
    <n v="39000"/>
    <n v="19000"/>
    <n v="-1"/>
    <n v="8"/>
    <x v="4"/>
    <x v="0"/>
  </r>
  <r>
    <n v="2712"/>
    <x v="103"/>
    <x v="1"/>
    <x v="8"/>
    <n v="1"/>
    <x v="26"/>
    <x v="41"/>
    <x v="921"/>
    <m/>
    <m/>
    <m/>
    <m/>
    <n v="10000"/>
    <n v="20000"/>
    <n v="10000"/>
    <n v="-1"/>
    <n v="8"/>
    <x v="4"/>
    <x v="0"/>
  </r>
  <r>
    <n v="2713"/>
    <x v="103"/>
    <x v="1"/>
    <x v="8"/>
    <n v="1"/>
    <x v="30"/>
    <x v="41"/>
    <x v="921"/>
    <m/>
    <m/>
    <m/>
    <m/>
    <n v="1000"/>
    <n v="10000"/>
    <n v="9000"/>
    <n v="-1"/>
    <n v="8"/>
    <x v="4"/>
    <x v="0"/>
  </r>
  <r>
    <n v="2714"/>
    <x v="103"/>
    <x v="1"/>
    <x v="8"/>
    <n v="1"/>
    <x v="2"/>
    <x v="2"/>
    <x v="328"/>
    <s v="V8"/>
    <m/>
    <m/>
    <m/>
    <n v="7500"/>
    <n v="18000"/>
    <n v="10500"/>
    <n v="-1"/>
    <n v="8"/>
    <x v="4"/>
    <x v="0"/>
  </r>
  <r>
    <n v="2715"/>
    <x v="103"/>
    <x v="1"/>
    <x v="8"/>
    <n v="1"/>
    <x v="4"/>
    <x v="4"/>
    <x v="215"/>
    <m/>
    <s v="Rojo"/>
    <m/>
    <m/>
    <n v="19000"/>
    <n v="35000"/>
    <n v="16000"/>
    <n v="-1"/>
    <n v="8"/>
    <x v="4"/>
    <x v="0"/>
  </r>
  <r>
    <n v="2716"/>
    <x v="103"/>
    <x v="1"/>
    <x v="8"/>
    <n v="1"/>
    <x v="26"/>
    <x v="29"/>
    <x v="768"/>
    <m/>
    <m/>
    <m/>
    <m/>
    <n v="10000"/>
    <n v="20000"/>
    <n v="10000"/>
    <n v="-1"/>
    <n v="8"/>
    <x v="4"/>
    <x v="0"/>
  </r>
  <r>
    <n v="2717"/>
    <x v="103"/>
    <x v="1"/>
    <x v="8"/>
    <n v="1"/>
    <x v="27"/>
    <x v="29"/>
    <x v="768"/>
    <m/>
    <m/>
    <m/>
    <m/>
    <n v="1100"/>
    <n v="10000"/>
    <n v="8900"/>
    <n v="-1"/>
    <n v="8"/>
    <x v="4"/>
    <x v="0"/>
  </r>
  <r>
    <n v="2718"/>
    <x v="103"/>
    <x v="1"/>
    <x v="8"/>
    <n v="1"/>
    <x v="68"/>
    <x v="6"/>
    <x v="461"/>
    <m/>
    <m/>
    <m/>
    <m/>
    <n v="10500"/>
    <n v="20000"/>
    <n v="9500"/>
    <n v="-1"/>
    <n v="8"/>
    <x v="4"/>
    <x v="0"/>
  </r>
  <r>
    <n v="2719"/>
    <x v="103"/>
    <x v="1"/>
    <x v="8"/>
    <n v="1"/>
    <x v="30"/>
    <x v="28"/>
    <x v="133"/>
    <m/>
    <m/>
    <m/>
    <m/>
    <n v="1000"/>
    <n v="10000"/>
    <n v="9000"/>
    <n v="-1"/>
    <n v="8"/>
    <x v="4"/>
    <x v="0"/>
  </r>
  <r>
    <n v="272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1"/>
    <x v="103"/>
    <x v="1"/>
    <x v="8"/>
    <n v="1"/>
    <x v="33"/>
    <x v="6"/>
    <x v="898"/>
    <m/>
    <m/>
    <m/>
    <m/>
    <n v="0"/>
    <n v="2000"/>
    <n v="2000"/>
    <n v="-1"/>
    <n v="8"/>
    <x v="4"/>
    <x v="0"/>
  </r>
  <r>
    <n v="2722"/>
    <x v="103"/>
    <x v="1"/>
    <x v="8"/>
    <n v="1"/>
    <x v="11"/>
    <x v="97"/>
    <x v="651"/>
    <m/>
    <m/>
    <s v="este fue cambiado"/>
    <s v="KK-9"/>
    <n v="22000"/>
    <n v="35000"/>
    <n v="13000"/>
    <n v="-1"/>
    <n v="8"/>
    <x v="4"/>
    <x v="0"/>
  </r>
  <r>
    <n v="2723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4"/>
    <x v="103"/>
    <x v="1"/>
    <x v="8"/>
    <n v="1"/>
    <x v="29"/>
    <x v="32"/>
    <x v="201"/>
    <m/>
    <m/>
    <m/>
    <m/>
    <n v="5610"/>
    <n v="6000"/>
    <n v="390"/>
    <n v="-1"/>
    <n v="8"/>
    <x v="4"/>
    <x v="0"/>
  </r>
  <r>
    <n v="2725"/>
    <x v="103"/>
    <x v="1"/>
    <x v="8"/>
    <n v="1"/>
    <x v="37"/>
    <x v="50"/>
    <x v="392"/>
    <m/>
    <m/>
    <m/>
    <m/>
    <n v="1000"/>
    <n v="3000"/>
    <n v="2000"/>
    <n v="-1"/>
    <n v="8"/>
    <x v="4"/>
    <x v="0"/>
  </r>
  <r>
    <n v="2726"/>
    <x v="103"/>
    <x v="1"/>
    <x v="8"/>
    <n v="1"/>
    <x v="29"/>
    <x v="50"/>
    <x v="370"/>
    <m/>
    <m/>
    <m/>
    <m/>
    <n v="4675"/>
    <n v="5000"/>
    <n v="325"/>
    <n v="-1"/>
    <n v="8"/>
    <x v="4"/>
    <x v="0"/>
  </r>
  <r>
    <n v="2727"/>
    <x v="103"/>
    <x v="1"/>
    <x v="8"/>
    <n v="1"/>
    <x v="33"/>
    <x v="28"/>
    <x v="922"/>
    <m/>
    <m/>
    <m/>
    <m/>
    <n v="0"/>
    <n v="10000"/>
    <n v="10000"/>
    <n v="-1"/>
    <n v="8"/>
    <x v="4"/>
    <x v="0"/>
  </r>
  <r>
    <n v="2728"/>
    <x v="104"/>
    <x v="1"/>
    <x v="34"/>
    <n v="1"/>
    <x v="33"/>
    <x v="1"/>
    <x v="923"/>
    <m/>
    <m/>
    <m/>
    <m/>
    <n v="0"/>
    <n v="30000"/>
    <n v="30000"/>
    <n v="-1"/>
    <n v="9"/>
    <x v="4"/>
    <x v="0"/>
  </r>
  <r>
    <n v="2729"/>
    <x v="104"/>
    <x v="1"/>
    <x v="34"/>
    <n v="1"/>
    <x v="33"/>
    <x v="1"/>
    <x v="924"/>
    <m/>
    <m/>
    <m/>
    <m/>
    <n v="0"/>
    <n v="20000"/>
    <n v="20000"/>
    <n v="-1"/>
    <n v="9"/>
    <x v="4"/>
    <x v="0"/>
  </r>
  <r>
    <n v="2730"/>
    <x v="104"/>
    <x v="1"/>
    <x v="8"/>
    <n v="1"/>
    <x v="55"/>
    <x v="29"/>
    <x v="570"/>
    <m/>
    <m/>
    <m/>
    <m/>
    <n v="8500"/>
    <n v="20000"/>
    <n v="11500"/>
    <n v="-1"/>
    <n v="9"/>
    <x v="4"/>
    <x v="0"/>
  </r>
  <r>
    <n v="2731"/>
    <x v="104"/>
    <x v="1"/>
    <x v="102"/>
    <n v="1"/>
    <x v="112"/>
    <x v="6"/>
    <x v="865"/>
    <m/>
    <m/>
    <m/>
    <m/>
    <n v="13000"/>
    <n v="24000"/>
    <n v="11000"/>
    <n v="-1"/>
    <n v="9"/>
    <x v="4"/>
    <x v="0"/>
  </r>
  <r>
    <n v="2732"/>
    <x v="104"/>
    <x v="1"/>
    <x v="8"/>
    <n v="1"/>
    <x v="81"/>
    <x v="1"/>
    <x v="280"/>
    <m/>
    <m/>
    <m/>
    <m/>
    <n v="4000"/>
    <n v="10000"/>
    <n v="6000"/>
    <n v="-1"/>
    <n v="9"/>
    <x v="4"/>
    <x v="0"/>
  </r>
  <r>
    <n v="2733"/>
    <x v="104"/>
    <x v="1"/>
    <x v="8"/>
    <n v="1"/>
    <x v="2"/>
    <x v="28"/>
    <x v="805"/>
    <s v="TC"/>
    <m/>
    <m/>
    <m/>
    <n v="10000"/>
    <n v="24000"/>
    <n v="14000"/>
    <n v="-1"/>
    <n v="9"/>
    <x v="4"/>
    <x v="0"/>
  </r>
  <r>
    <n v="2734"/>
    <x v="104"/>
    <x v="1"/>
    <x v="8"/>
    <n v="1"/>
    <x v="27"/>
    <x v="28"/>
    <x v="430"/>
    <m/>
    <m/>
    <m/>
    <m/>
    <n v="1100"/>
    <n v="10000"/>
    <n v="8900"/>
    <n v="-1"/>
    <n v="9"/>
    <x v="4"/>
    <x v="0"/>
  </r>
  <r>
    <n v="2735"/>
    <x v="104"/>
    <x v="1"/>
    <x v="8"/>
    <n v="1"/>
    <x v="26"/>
    <x v="28"/>
    <x v="430"/>
    <m/>
    <m/>
    <m/>
    <m/>
    <n v="11500"/>
    <n v="20000"/>
    <n v="8500"/>
    <n v="-1"/>
    <n v="9"/>
    <x v="4"/>
    <x v="0"/>
  </r>
  <r>
    <n v="2736"/>
    <x v="104"/>
    <x v="1"/>
    <x v="8"/>
    <n v="1"/>
    <x v="23"/>
    <x v="6"/>
    <x v="122"/>
    <m/>
    <m/>
    <m/>
    <m/>
    <n v="3000"/>
    <n v="10000"/>
    <n v="7000"/>
    <n v="-1"/>
    <n v="9"/>
    <x v="4"/>
    <x v="0"/>
  </r>
  <r>
    <n v="2737"/>
    <x v="104"/>
    <x v="1"/>
    <x v="8"/>
    <n v="1"/>
    <x v="33"/>
    <x v="6"/>
    <x v="925"/>
    <m/>
    <m/>
    <m/>
    <m/>
    <n v="0"/>
    <n v="10000"/>
    <n v="10000"/>
    <n v="-1"/>
    <n v="9"/>
    <x v="4"/>
    <x v="0"/>
  </r>
  <r>
    <n v="2738"/>
    <x v="104"/>
    <x v="2"/>
    <x v="103"/>
    <n v="5"/>
    <x v="37"/>
    <x v="32"/>
    <x v="300"/>
    <m/>
    <m/>
    <m/>
    <m/>
    <n v="1000"/>
    <n v="4000"/>
    <n v="-5000"/>
    <n v="5"/>
    <n v="9"/>
    <x v="4"/>
    <x v="0"/>
  </r>
  <r>
    <n v="2739"/>
    <x v="104"/>
    <x v="1"/>
    <x v="8"/>
    <n v="1"/>
    <x v="115"/>
    <x v="29"/>
    <x v="252"/>
    <m/>
    <m/>
    <m/>
    <s v="Costo 82000"/>
    <n v="0"/>
    <n v="168000"/>
    <n v="168000"/>
    <n v="-1"/>
    <n v="9"/>
    <x v="4"/>
    <x v="0"/>
  </r>
  <r>
    <n v="2740"/>
    <x v="104"/>
    <x v="1"/>
    <x v="8"/>
    <n v="1"/>
    <x v="21"/>
    <x v="23"/>
    <x v="98"/>
    <m/>
    <m/>
    <m/>
    <m/>
    <n v="42000"/>
    <n v="75000"/>
    <n v="33000"/>
    <n v="-1"/>
    <n v="9"/>
    <x v="4"/>
    <x v="0"/>
  </r>
  <r>
    <n v="2741"/>
    <x v="104"/>
    <x v="1"/>
    <x v="8"/>
    <n v="1"/>
    <x v="33"/>
    <x v="80"/>
    <x v="926"/>
    <m/>
    <m/>
    <m/>
    <m/>
    <n v="0"/>
    <n v="20000"/>
    <n v="20000"/>
    <n v="-1"/>
    <n v="9"/>
    <x v="4"/>
    <x v="0"/>
  </r>
  <r>
    <n v="2742"/>
    <x v="105"/>
    <x v="1"/>
    <x v="8"/>
    <n v="1"/>
    <x v="35"/>
    <x v="89"/>
    <x v="927"/>
    <m/>
    <m/>
    <m/>
    <m/>
    <n v="4000"/>
    <n v="8000"/>
    <n v="4000"/>
    <n v="-1"/>
    <n v="10"/>
    <x v="4"/>
    <x v="0"/>
  </r>
  <r>
    <n v="2743"/>
    <x v="105"/>
    <x v="1"/>
    <x v="8"/>
    <n v="1"/>
    <x v="1"/>
    <x v="6"/>
    <x v="120"/>
    <m/>
    <m/>
    <m/>
    <m/>
    <n v="2800"/>
    <n v="10000"/>
    <n v="7200"/>
    <n v="-1"/>
    <n v="10"/>
    <x v="4"/>
    <x v="0"/>
  </r>
  <r>
    <n v="2744"/>
    <x v="105"/>
    <x v="1"/>
    <x v="8"/>
    <n v="1"/>
    <x v="33"/>
    <x v="120"/>
    <x v="928"/>
    <m/>
    <m/>
    <m/>
    <m/>
    <n v="0"/>
    <n v="25000"/>
    <n v="25000"/>
    <n v="-1"/>
    <n v="10"/>
    <x v="4"/>
    <x v="0"/>
  </r>
  <r>
    <n v="2745"/>
    <x v="105"/>
    <x v="1"/>
    <x v="8"/>
    <n v="1"/>
    <x v="84"/>
    <x v="2"/>
    <x v="249"/>
    <m/>
    <m/>
    <m/>
    <s v="Costo 105 con el marco"/>
    <n v="105000"/>
    <n v="160000"/>
    <n v="55000"/>
    <n v="-1"/>
    <n v="10"/>
    <x v="4"/>
    <x v="0"/>
  </r>
  <r>
    <n v="2746"/>
    <x v="105"/>
    <x v="1"/>
    <x v="8"/>
    <n v="1"/>
    <x v="27"/>
    <x v="2"/>
    <x v="249"/>
    <m/>
    <m/>
    <m/>
    <s v="Por pacha"/>
    <n v="1100"/>
    <n v="5000"/>
    <n v="3900"/>
    <n v="-1"/>
    <n v="10"/>
    <x v="4"/>
    <x v="0"/>
  </r>
  <r>
    <n v="2747"/>
    <x v="105"/>
    <x v="1"/>
    <x v="8"/>
    <n v="1"/>
    <x v="84"/>
    <x v="1"/>
    <x v="185"/>
    <m/>
    <m/>
    <m/>
    <s v="Costo 68000"/>
    <n v="68000"/>
    <n v="120000"/>
    <n v="52000"/>
    <n v="-1"/>
    <n v="10"/>
    <x v="4"/>
    <x v="0"/>
  </r>
  <r>
    <n v="2748"/>
    <x v="105"/>
    <x v="1"/>
    <x v="8"/>
    <n v="1"/>
    <x v="37"/>
    <x v="34"/>
    <x v="301"/>
    <m/>
    <m/>
    <m/>
    <m/>
    <n v="1000"/>
    <n v="3000"/>
    <n v="2000"/>
    <n v="-1"/>
    <n v="10"/>
    <x v="4"/>
    <x v="0"/>
  </r>
  <r>
    <n v="2749"/>
    <x v="105"/>
    <x v="1"/>
    <x v="66"/>
    <n v="1"/>
    <x v="29"/>
    <x v="37"/>
    <x v="233"/>
    <m/>
    <m/>
    <m/>
    <m/>
    <n v="14020"/>
    <n v="15000"/>
    <n v="980"/>
    <n v="-1"/>
    <n v="10"/>
    <x v="4"/>
    <x v="0"/>
  </r>
  <r>
    <n v="2750"/>
    <x v="105"/>
    <x v="1"/>
    <x v="8"/>
    <n v="1"/>
    <x v="2"/>
    <x v="93"/>
    <x v="769"/>
    <m/>
    <m/>
    <m/>
    <m/>
    <n v="9000"/>
    <n v="24000"/>
    <n v="15000"/>
    <n v="-1"/>
    <n v="10"/>
    <x v="4"/>
    <x v="0"/>
  </r>
  <r>
    <n v="2751"/>
    <x v="105"/>
    <x v="1"/>
    <x v="8"/>
    <n v="1"/>
    <x v="71"/>
    <x v="83"/>
    <x v="544"/>
    <m/>
    <m/>
    <m/>
    <m/>
    <n v="29000"/>
    <n v="55000"/>
    <n v="26000"/>
    <n v="-1"/>
    <n v="10"/>
    <x v="4"/>
    <x v="0"/>
  </r>
  <r>
    <n v="2752"/>
    <x v="105"/>
    <x v="1"/>
    <x v="8"/>
    <n v="1"/>
    <x v="0"/>
    <x v="92"/>
    <x v="838"/>
    <m/>
    <m/>
    <m/>
    <m/>
    <n v="3000"/>
    <n v="7000"/>
    <n v="4000"/>
    <n v="-1"/>
    <n v="10"/>
    <x v="4"/>
    <x v="0"/>
  </r>
  <r>
    <n v="2753"/>
    <x v="105"/>
    <x v="1"/>
    <x v="8"/>
    <n v="1"/>
    <x v="29"/>
    <x v="32"/>
    <x v="201"/>
    <m/>
    <m/>
    <m/>
    <m/>
    <n v="5610"/>
    <n v="6000"/>
    <n v="390"/>
    <n v="-1"/>
    <n v="10"/>
    <x v="4"/>
    <x v="0"/>
  </r>
  <r>
    <n v="2754"/>
    <x v="105"/>
    <x v="1"/>
    <x v="8"/>
    <n v="1"/>
    <x v="29"/>
    <x v="32"/>
    <x v="201"/>
    <m/>
    <m/>
    <m/>
    <m/>
    <n v="6545"/>
    <n v="7000"/>
    <n v="455"/>
    <n v="-1"/>
    <n v="10"/>
    <x v="4"/>
    <x v="0"/>
  </r>
  <r>
    <n v="2755"/>
    <x v="105"/>
    <x v="0"/>
    <x v="64"/>
    <n v="1"/>
    <x v="84"/>
    <x v="2"/>
    <x v="929"/>
    <m/>
    <m/>
    <m/>
    <m/>
    <n v="85000"/>
    <n v="150000"/>
    <n v="-85000"/>
    <n v="1"/>
    <n v="10"/>
    <x v="4"/>
    <x v="0"/>
  </r>
  <r>
    <n v="2756"/>
    <x v="105"/>
    <x v="0"/>
    <x v="64"/>
    <n v="1"/>
    <x v="116"/>
    <x v="2"/>
    <x v="249"/>
    <m/>
    <m/>
    <m/>
    <m/>
    <n v="20000"/>
    <n v="0"/>
    <n v="-20000"/>
    <n v="1"/>
    <n v="10"/>
    <x v="4"/>
    <x v="0"/>
  </r>
  <r>
    <n v="2757"/>
    <x v="105"/>
    <x v="0"/>
    <x v="64"/>
    <n v="1"/>
    <x v="84"/>
    <x v="1"/>
    <x v="217"/>
    <m/>
    <m/>
    <m/>
    <m/>
    <n v="90000"/>
    <n v="145000"/>
    <n v="-90000"/>
    <n v="1"/>
    <n v="10"/>
    <x v="4"/>
    <x v="0"/>
  </r>
  <r>
    <n v="2758"/>
    <x v="105"/>
    <x v="0"/>
    <x v="64"/>
    <n v="1"/>
    <x v="84"/>
    <x v="1"/>
    <x v="185"/>
    <m/>
    <m/>
    <m/>
    <m/>
    <n v="68000"/>
    <n v="120000"/>
    <n v="-68000"/>
    <n v="1"/>
    <n v="10"/>
    <x v="4"/>
    <x v="0"/>
  </r>
  <r>
    <n v="2759"/>
    <x v="105"/>
    <x v="1"/>
    <x v="8"/>
    <n v="1"/>
    <x v="33"/>
    <x v="1"/>
    <x v="930"/>
    <m/>
    <m/>
    <m/>
    <s v="costo 90000"/>
    <n v="0"/>
    <n v="55000"/>
    <n v="55000"/>
    <n v="-1"/>
    <n v="10"/>
    <x v="4"/>
    <x v="0"/>
  </r>
  <r>
    <n v="2760"/>
    <x v="105"/>
    <x v="1"/>
    <x v="8"/>
    <n v="1"/>
    <x v="27"/>
    <x v="1"/>
    <x v="217"/>
    <m/>
    <m/>
    <m/>
    <s v="Por pacha"/>
    <n v="1100"/>
    <n v="5000"/>
    <n v="3900"/>
    <n v="-1"/>
    <n v="10"/>
    <x v="4"/>
    <x v="0"/>
  </r>
  <r>
    <n v="2761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2"/>
    <x v="105"/>
    <x v="1"/>
    <x v="8"/>
    <n v="1"/>
    <x v="4"/>
    <x v="28"/>
    <x v="351"/>
    <m/>
    <m/>
    <m/>
    <m/>
    <n v="40000"/>
    <n v="65000"/>
    <n v="25000"/>
    <n v="-1"/>
    <n v="10"/>
    <x v="4"/>
    <x v="0"/>
  </r>
  <r>
    <n v="2763"/>
    <x v="105"/>
    <x v="1"/>
    <x v="8"/>
    <n v="1"/>
    <x v="4"/>
    <x v="4"/>
    <x v="215"/>
    <m/>
    <m/>
    <m/>
    <m/>
    <n v="19000"/>
    <n v="35000"/>
    <n v="16000"/>
    <n v="-1"/>
    <n v="10"/>
    <x v="4"/>
    <x v="0"/>
  </r>
  <r>
    <n v="2764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5"/>
    <x v="105"/>
    <x v="1"/>
    <x v="8"/>
    <n v="1"/>
    <x v="23"/>
    <x v="6"/>
    <x v="122"/>
    <m/>
    <m/>
    <m/>
    <m/>
    <n v="3000"/>
    <n v="7000"/>
    <n v="4000"/>
    <n v="-1"/>
    <n v="10"/>
    <x v="4"/>
    <x v="0"/>
  </r>
  <r>
    <n v="2766"/>
    <x v="105"/>
    <x v="0"/>
    <x v="104"/>
    <n v="48"/>
    <x v="46"/>
    <x v="6"/>
    <x v="741"/>
    <m/>
    <m/>
    <m/>
    <m/>
    <n v="500"/>
    <n v="20000"/>
    <n v="-24000"/>
    <n v="48"/>
    <n v="10"/>
    <x v="4"/>
    <x v="0"/>
  </r>
  <r>
    <n v="2767"/>
    <x v="105"/>
    <x v="0"/>
    <x v="4"/>
    <n v="1"/>
    <x v="117"/>
    <x v="23"/>
    <x v="931"/>
    <m/>
    <m/>
    <m/>
    <m/>
    <n v="30000"/>
    <n v="59000"/>
    <n v="-30000"/>
    <n v="1"/>
    <n v="10"/>
    <x v="4"/>
    <x v="0"/>
  </r>
  <r>
    <n v="2768"/>
    <x v="105"/>
    <x v="0"/>
    <x v="51"/>
    <n v="5"/>
    <x v="26"/>
    <x v="29"/>
    <x v="570"/>
    <m/>
    <m/>
    <m/>
    <m/>
    <n v="10000"/>
    <n v="20000"/>
    <n v="-50000"/>
    <n v="5"/>
    <n v="10"/>
    <x v="4"/>
    <x v="0"/>
  </r>
  <r>
    <n v="2769"/>
    <x v="105"/>
    <x v="0"/>
    <x v="51"/>
    <n v="4"/>
    <x v="81"/>
    <x v="29"/>
    <x v="570"/>
    <m/>
    <m/>
    <m/>
    <m/>
    <n v="5000"/>
    <n v="12000"/>
    <n v="-20000"/>
    <n v="4"/>
    <n v="10"/>
    <x v="4"/>
    <x v="0"/>
  </r>
  <r>
    <n v="2770"/>
    <x v="105"/>
    <x v="0"/>
    <x v="51"/>
    <n v="5"/>
    <x v="23"/>
    <x v="6"/>
    <x v="122"/>
    <m/>
    <m/>
    <m/>
    <m/>
    <n v="3000"/>
    <n v="10000"/>
    <n v="-15000"/>
    <n v="5"/>
    <n v="10"/>
    <x v="4"/>
    <x v="0"/>
  </r>
  <r>
    <n v="2771"/>
    <x v="105"/>
    <x v="0"/>
    <x v="51"/>
    <n v="5"/>
    <x v="2"/>
    <x v="7"/>
    <x v="328"/>
    <m/>
    <m/>
    <m/>
    <m/>
    <n v="8500"/>
    <n v="20000"/>
    <n v="-42500"/>
    <n v="5"/>
    <n v="10"/>
    <x v="4"/>
    <x v="0"/>
  </r>
  <r>
    <n v="2772"/>
    <x v="105"/>
    <x v="0"/>
    <x v="51"/>
    <n v="5"/>
    <x v="2"/>
    <x v="7"/>
    <x v="440"/>
    <m/>
    <m/>
    <m/>
    <m/>
    <n v="9000"/>
    <n v="20000"/>
    <n v="-45000"/>
    <n v="5"/>
    <n v="10"/>
    <x v="4"/>
    <x v="0"/>
  </r>
  <r>
    <n v="2773"/>
    <x v="102"/>
    <x v="0"/>
    <x v="4"/>
    <n v="1"/>
    <x v="8"/>
    <x v="24"/>
    <x v="932"/>
    <m/>
    <m/>
    <m/>
    <m/>
    <n v="40000"/>
    <n v="65000"/>
    <n v="-40000"/>
    <n v="1"/>
    <n v="7"/>
    <x v="4"/>
    <x v="0"/>
  </r>
  <r>
    <n v="2774"/>
    <x v="102"/>
    <x v="0"/>
    <x v="4"/>
    <n v="1"/>
    <x v="8"/>
    <x v="24"/>
    <x v="933"/>
    <m/>
    <m/>
    <m/>
    <m/>
    <n v="40000"/>
    <n v="65000"/>
    <n v="-40000"/>
    <n v="1"/>
    <n v="7"/>
    <x v="4"/>
    <x v="0"/>
  </r>
  <r>
    <n v="2775"/>
    <x v="102"/>
    <x v="0"/>
    <x v="72"/>
    <n v="2"/>
    <x v="4"/>
    <x v="28"/>
    <x v="351"/>
    <m/>
    <m/>
    <m/>
    <m/>
    <n v="40000"/>
    <n v="65000"/>
    <n v="-80000"/>
    <n v="2"/>
    <n v="7"/>
    <x v="4"/>
    <x v="0"/>
  </r>
  <r>
    <n v="2776"/>
    <x v="102"/>
    <x v="0"/>
    <x v="51"/>
    <n v="15"/>
    <x v="27"/>
    <x v="4"/>
    <x v="934"/>
    <m/>
    <m/>
    <m/>
    <m/>
    <n v="1800"/>
    <n v="12000"/>
    <n v="-27000"/>
    <n v="15"/>
    <n v="7"/>
    <x v="4"/>
    <x v="0"/>
  </r>
  <r>
    <n v="2777"/>
    <x v="102"/>
    <x v="0"/>
    <x v="51"/>
    <n v="6"/>
    <x v="1"/>
    <x v="1"/>
    <x v="935"/>
    <m/>
    <m/>
    <m/>
    <m/>
    <n v="2800"/>
    <n v="10000"/>
    <n v="-16800"/>
    <n v="6"/>
    <n v="7"/>
    <x v="4"/>
    <x v="0"/>
  </r>
  <r>
    <n v="2778"/>
    <x v="106"/>
    <x v="1"/>
    <x v="8"/>
    <n v="1"/>
    <x v="1"/>
    <x v="4"/>
    <x v="574"/>
    <m/>
    <m/>
    <m/>
    <m/>
    <n v="4000"/>
    <n v="15000"/>
    <n v="11000"/>
    <n v="-1"/>
    <n v="11"/>
    <x v="4"/>
    <x v="0"/>
  </r>
  <r>
    <n v="2779"/>
    <x v="106"/>
    <x v="1"/>
    <x v="8"/>
    <n v="1"/>
    <x v="27"/>
    <x v="35"/>
    <x v="222"/>
    <m/>
    <m/>
    <m/>
    <m/>
    <n v="1100"/>
    <n v="10000"/>
    <n v="8900"/>
    <n v="-1"/>
    <n v="11"/>
    <x v="4"/>
    <x v="0"/>
  </r>
  <r>
    <n v="2780"/>
    <x v="106"/>
    <x v="1"/>
    <x v="8"/>
    <n v="1"/>
    <x v="26"/>
    <x v="35"/>
    <x v="222"/>
    <m/>
    <m/>
    <m/>
    <m/>
    <n v="11000"/>
    <n v="20000"/>
    <n v="9000"/>
    <n v="-1"/>
    <n v="11"/>
    <x v="4"/>
    <x v="0"/>
  </r>
  <r>
    <n v="2781"/>
    <x v="106"/>
    <x v="1"/>
    <x v="8"/>
    <n v="1"/>
    <x v="27"/>
    <x v="73"/>
    <x v="936"/>
    <m/>
    <m/>
    <m/>
    <m/>
    <n v="1100"/>
    <n v="10000"/>
    <n v="8900"/>
    <n v="-1"/>
    <n v="11"/>
    <x v="4"/>
    <x v="0"/>
  </r>
  <r>
    <n v="2782"/>
    <x v="106"/>
    <x v="1"/>
    <x v="8"/>
    <n v="1"/>
    <x v="100"/>
    <x v="28"/>
    <x v="753"/>
    <m/>
    <m/>
    <m/>
    <m/>
    <n v="4000"/>
    <n v="10000"/>
    <n v="6000"/>
    <n v="-1"/>
    <n v="11"/>
    <x v="4"/>
    <x v="0"/>
  </r>
  <r>
    <n v="2783"/>
    <x v="106"/>
    <x v="1"/>
    <x v="8"/>
    <n v="1"/>
    <x v="81"/>
    <x v="1"/>
    <x v="367"/>
    <m/>
    <m/>
    <m/>
    <m/>
    <n v="4000"/>
    <n v="10000"/>
    <n v="6000"/>
    <n v="-1"/>
    <n v="11"/>
    <x v="4"/>
    <x v="0"/>
  </r>
  <r>
    <n v="2784"/>
    <x v="106"/>
    <x v="1"/>
    <x v="8"/>
    <n v="1"/>
    <x v="62"/>
    <x v="6"/>
    <x v="533"/>
    <m/>
    <m/>
    <m/>
    <m/>
    <n v="15500"/>
    <n v="24000"/>
    <n v="8500"/>
    <n v="-1"/>
    <n v="11"/>
    <x v="4"/>
    <x v="0"/>
  </r>
  <r>
    <n v="2785"/>
    <x v="106"/>
    <x v="1"/>
    <x v="8"/>
    <n v="1"/>
    <x v="81"/>
    <x v="1"/>
    <x v="217"/>
    <m/>
    <m/>
    <m/>
    <m/>
    <n v="3800"/>
    <n v="10000"/>
    <n v="6200"/>
    <n v="-1"/>
    <n v="11"/>
    <x v="4"/>
    <x v="0"/>
  </r>
  <r>
    <n v="2786"/>
    <x v="106"/>
    <x v="1"/>
    <x v="8"/>
    <n v="1"/>
    <x v="26"/>
    <x v="1"/>
    <x v="136"/>
    <m/>
    <m/>
    <m/>
    <m/>
    <n v="8500"/>
    <n v="20000"/>
    <n v="11500"/>
    <n v="-1"/>
    <n v="11"/>
    <x v="4"/>
    <x v="0"/>
  </r>
  <r>
    <n v="2787"/>
    <x v="107"/>
    <x v="1"/>
    <x v="8"/>
    <n v="1"/>
    <x v="27"/>
    <x v="52"/>
    <x v="937"/>
    <m/>
    <m/>
    <m/>
    <m/>
    <n v="1100"/>
    <n v="8000"/>
    <n v="6900"/>
    <n v="-1"/>
    <n v="12"/>
    <x v="4"/>
    <x v="0"/>
  </r>
  <r>
    <n v="2788"/>
    <x v="107"/>
    <x v="1"/>
    <x v="8"/>
    <n v="1"/>
    <x v="27"/>
    <x v="29"/>
    <x v="546"/>
    <m/>
    <m/>
    <m/>
    <m/>
    <n v="1100"/>
    <n v="10000"/>
    <n v="8900"/>
    <n v="-1"/>
    <n v="12"/>
    <x v="4"/>
    <x v="0"/>
  </r>
  <r>
    <n v="2789"/>
    <x v="107"/>
    <x v="1"/>
    <x v="8"/>
    <n v="1"/>
    <x v="2"/>
    <x v="28"/>
    <x v="805"/>
    <s v="TC"/>
    <m/>
    <m/>
    <m/>
    <n v="10000"/>
    <n v="24000"/>
    <n v="14000"/>
    <n v="-1"/>
    <n v="12"/>
    <x v="4"/>
    <x v="0"/>
  </r>
  <r>
    <n v="2790"/>
    <x v="107"/>
    <x v="1"/>
    <x v="8"/>
    <n v="1"/>
    <x v="29"/>
    <x v="32"/>
    <x v="201"/>
    <m/>
    <m/>
    <m/>
    <m/>
    <n v="2805"/>
    <n v="3000"/>
    <n v="195"/>
    <n v="-1"/>
    <n v="12"/>
    <x v="4"/>
    <x v="0"/>
  </r>
  <r>
    <n v="2791"/>
    <x v="107"/>
    <x v="1"/>
    <x v="8"/>
    <n v="1"/>
    <x v="29"/>
    <x v="37"/>
    <x v="233"/>
    <m/>
    <m/>
    <m/>
    <m/>
    <n v="2805"/>
    <n v="3000"/>
    <n v="195"/>
    <n v="-1"/>
    <n v="12"/>
    <x v="4"/>
    <x v="0"/>
  </r>
  <r>
    <n v="2792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3"/>
    <x v="107"/>
    <x v="1"/>
    <x v="8"/>
    <n v="1"/>
    <x v="4"/>
    <x v="28"/>
    <x v="652"/>
    <m/>
    <m/>
    <m/>
    <m/>
    <n v="48000"/>
    <n v="72000"/>
    <n v="24000"/>
    <n v="-1"/>
    <n v="12"/>
    <x v="4"/>
    <x v="0"/>
  </r>
  <r>
    <n v="2794"/>
    <x v="107"/>
    <x v="1"/>
    <x v="8"/>
    <n v="1"/>
    <x v="37"/>
    <x v="37"/>
    <x v="336"/>
    <m/>
    <m/>
    <m/>
    <m/>
    <n v="1000"/>
    <n v="3000"/>
    <n v="2000"/>
    <n v="-1"/>
    <n v="12"/>
    <x v="4"/>
    <x v="0"/>
  </r>
  <r>
    <n v="2795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6"/>
    <x v="107"/>
    <x v="1"/>
    <x v="8"/>
    <n v="1"/>
    <x v="29"/>
    <x v="34"/>
    <x v="214"/>
    <m/>
    <m/>
    <m/>
    <m/>
    <n v="2805"/>
    <n v="3000"/>
    <n v="195"/>
    <n v="-1"/>
    <n v="12"/>
    <x v="4"/>
    <x v="0"/>
  </r>
  <r>
    <n v="2797"/>
    <x v="107"/>
    <x v="1"/>
    <x v="8"/>
    <n v="1"/>
    <x v="33"/>
    <x v="6"/>
    <x v="938"/>
    <m/>
    <m/>
    <m/>
    <m/>
    <n v="0"/>
    <n v="2000"/>
    <n v="2000"/>
    <n v="-1"/>
    <n v="12"/>
    <x v="4"/>
    <x v="0"/>
  </r>
  <r>
    <n v="2798"/>
    <x v="108"/>
    <x v="1"/>
    <x v="13"/>
    <n v="1"/>
    <x v="29"/>
    <x v="34"/>
    <x v="214"/>
    <m/>
    <m/>
    <m/>
    <s v="Portal Asesora"/>
    <n v="0"/>
    <n v="5000"/>
    <n v="5000"/>
    <n v="-1"/>
    <n v="13"/>
    <x v="4"/>
    <x v="0"/>
  </r>
  <r>
    <n v="2799"/>
    <x v="108"/>
    <x v="1"/>
    <x v="8"/>
    <n v="1"/>
    <x v="1"/>
    <x v="23"/>
    <x v="120"/>
    <m/>
    <m/>
    <m/>
    <m/>
    <n v="2800"/>
    <n v="10000"/>
    <n v="7200"/>
    <n v="-1"/>
    <n v="13"/>
    <x v="4"/>
    <x v="0"/>
  </r>
  <r>
    <n v="2800"/>
    <x v="108"/>
    <x v="1"/>
    <x v="8"/>
    <n v="1"/>
    <x v="29"/>
    <x v="37"/>
    <x v="233"/>
    <m/>
    <m/>
    <m/>
    <m/>
    <n v="9350"/>
    <n v="10000"/>
    <n v="650"/>
    <n v="-1"/>
    <n v="13"/>
    <x v="4"/>
    <x v="0"/>
  </r>
  <r>
    <n v="2801"/>
    <x v="108"/>
    <x v="1"/>
    <x v="8"/>
    <n v="1"/>
    <x v="2"/>
    <x v="2"/>
    <x v="328"/>
    <m/>
    <m/>
    <m/>
    <m/>
    <n v="7500"/>
    <n v="18000"/>
    <n v="10500"/>
    <n v="-1"/>
    <n v="13"/>
    <x v="4"/>
    <x v="0"/>
  </r>
  <r>
    <n v="2802"/>
    <x v="108"/>
    <x v="1"/>
    <x v="8"/>
    <n v="1"/>
    <x v="4"/>
    <x v="28"/>
    <x v="351"/>
    <m/>
    <m/>
    <m/>
    <m/>
    <n v="40000"/>
    <n v="65000"/>
    <n v="25000"/>
    <n v="-1"/>
    <n v="13"/>
    <x v="4"/>
    <x v="0"/>
  </r>
  <r>
    <n v="2803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4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5"/>
    <x v="108"/>
    <x v="1"/>
    <x v="8"/>
    <n v="1"/>
    <x v="0"/>
    <x v="115"/>
    <x v="328"/>
    <m/>
    <m/>
    <m/>
    <m/>
    <n v="4000"/>
    <n v="12000"/>
    <n v="8000"/>
    <n v="-1"/>
    <n v="13"/>
    <x v="4"/>
    <x v="0"/>
  </r>
  <r>
    <n v="2806"/>
    <x v="108"/>
    <x v="1"/>
    <x v="8"/>
    <n v="1"/>
    <x v="33"/>
    <x v="121"/>
    <x v="939"/>
    <m/>
    <m/>
    <m/>
    <m/>
    <n v="0"/>
    <n v="10000"/>
    <n v="10000"/>
    <n v="-1"/>
    <n v="13"/>
    <x v="4"/>
    <x v="0"/>
  </r>
  <r>
    <n v="2807"/>
    <x v="108"/>
    <x v="1"/>
    <x v="8"/>
    <n v="1"/>
    <x v="37"/>
    <x v="34"/>
    <x v="301"/>
    <m/>
    <m/>
    <m/>
    <m/>
    <n v="1000"/>
    <n v="3000"/>
    <n v="2000"/>
    <n v="-1"/>
    <n v="13"/>
    <x v="4"/>
    <x v="0"/>
  </r>
  <r>
    <n v="2808"/>
    <x v="108"/>
    <x v="1"/>
    <x v="8"/>
    <n v="1"/>
    <x v="29"/>
    <x v="32"/>
    <x v="201"/>
    <m/>
    <m/>
    <m/>
    <m/>
    <n v="2805"/>
    <n v="3000"/>
    <n v="195"/>
    <n v="-1"/>
    <n v="13"/>
    <x v="4"/>
    <x v="0"/>
  </r>
  <r>
    <n v="2809"/>
    <x v="109"/>
    <x v="1"/>
    <x v="15"/>
    <n v="1"/>
    <x v="29"/>
    <x v="37"/>
    <x v="233"/>
    <m/>
    <m/>
    <m/>
    <m/>
    <n v="14020"/>
    <n v="15000"/>
    <n v="980"/>
    <n v="-1"/>
    <n v="14"/>
    <x v="4"/>
    <x v="0"/>
  </r>
  <r>
    <n v="2810"/>
    <x v="109"/>
    <x v="1"/>
    <x v="8"/>
    <n v="1"/>
    <x v="84"/>
    <x v="2"/>
    <x v="595"/>
    <m/>
    <m/>
    <m/>
    <s v="Costo 110"/>
    <n v="110000"/>
    <n v="175000"/>
    <n v="65000"/>
    <n v="-1"/>
    <n v="14"/>
    <x v="4"/>
    <x v="0"/>
  </r>
  <r>
    <n v="2811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12"/>
    <x v="109"/>
    <x v="0"/>
    <x v="33"/>
    <n v="2"/>
    <x v="53"/>
    <x v="6"/>
    <x v="343"/>
    <m/>
    <m/>
    <m/>
    <m/>
    <n v="30000"/>
    <n v="45000"/>
    <n v="-60000"/>
    <n v="2"/>
    <n v="14"/>
    <x v="4"/>
    <x v="0"/>
  </r>
  <r>
    <n v="2813"/>
    <x v="109"/>
    <x v="0"/>
    <x v="64"/>
    <n v="1"/>
    <x v="84"/>
    <x v="2"/>
    <x v="595"/>
    <m/>
    <m/>
    <m/>
    <m/>
    <n v="110000"/>
    <n v="175000"/>
    <n v="-110000"/>
    <n v="1"/>
    <n v="14"/>
    <x v="4"/>
    <x v="0"/>
  </r>
  <r>
    <n v="2814"/>
    <x v="109"/>
    <x v="0"/>
    <x v="64"/>
    <n v="1"/>
    <x v="84"/>
    <x v="1"/>
    <x v="512"/>
    <m/>
    <m/>
    <m/>
    <m/>
    <n v="90000"/>
    <n v="155000"/>
    <n v="-90000"/>
    <n v="1"/>
    <n v="14"/>
    <x v="4"/>
    <x v="0"/>
  </r>
  <r>
    <n v="2815"/>
    <x v="109"/>
    <x v="1"/>
    <x v="8"/>
    <n v="1"/>
    <x v="27"/>
    <x v="1"/>
    <x v="141"/>
    <m/>
    <m/>
    <m/>
    <m/>
    <n v="1100"/>
    <n v="10000"/>
    <n v="8900"/>
    <n v="-1"/>
    <n v="14"/>
    <x v="4"/>
    <x v="0"/>
  </r>
  <r>
    <n v="2816"/>
    <x v="109"/>
    <x v="0"/>
    <x v="4"/>
    <n v="2"/>
    <x v="4"/>
    <x v="4"/>
    <x v="215"/>
    <m/>
    <m/>
    <m/>
    <m/>
    <n v="18000"/>
    <n v="35000"/>
    <n v="-36000"/>
    <n v="2"/>
    <n v="14"/>
    <x v="4"/>
    <x v="0"/>
  </r>
  <r>
    <n v="2817"/>
    <x v="109"/>
    <x v="0"/>
    <x v="4"/>
    <n v="1"/>
    <x v="8"/>
    <x v="23"/>
    <x v="834"/>
    <m/>
    <m/>
    <m/>
    <m/>
    <n v="28000"/>
    <n v="49000"/>
    <n v="-28000"/>
    <n v="1"/>
    <n v="14"/>
    <x v="4"/>
    <x v="0"/>
  </r>
  <r>
    <n v="2818"/>
    <x v="109"/>
    <x v="0"/>
    <x v="72"/>
    <n v="1"/>
    <x v="62"/>
    <x v="6"/>
    <x v="533"/>
    <m/>
    <m/>
    <m/>
    <m/>
    <n v="14000"/>
    <n v="28000"/>
    <n v="-14000"/>
    <n v="1"/>
    <n v="14"/>
    <x v="4"/>
    <x v="0"/>
  </r>
  <r>
    <n v="2819"/>
    <x v="109"/>
    <x v="0"/>
    <x v="72"/>
    <n v="2"/>
    <x v="4"/>
    <x v="6"/>
    <x v="396"/>
    <m/>
    <m/>
    <m/>
    <m/>
    <n v="45000"/>
    <n v="70000"/>
    <n v="-90000"/>
    <n v="2"/>
    <n v="14"/>
    <x v="4"/>
    <x v="0"/>
  </r>
  <r>
    <n v="2820"/>
    <x v="109"/>
    <x v="0"/>
    <x v="72"/>
    <n v="1"/>
    <x v="4"/>
    <x v="28"/>
    <x v="351"/>
    <m/>
    <m/>
    <m/>
    <m/>
    <n v="40000"/>
    <n v="65000"/>
    <n v="-40000"/>
    <n v="1"/>
    <n v="14"/>
    <x v="4"/>
    <x v="0"/>
  </r>
  <r>
    <n v="2821"/>
    <x v="109"/>
    <x v="0"/>
    <x v="5"/>
    <n v="1"/>
    <x v="2"/>
    <x v="4"/>
    <x v="940"/>
    <m/>
    <m/>
    <m/>
    <m/>
    <n v="10000"/>
    <n v="22000"/>
    <n v="-10000"/>
    <n v="1"/>
    <n v="14"/>
    <x v="4"/>
    <x v="0"/>
  </r>
  <r>
    <n v="2822"/>
    <x v="109"/>
    <x v="0"/>
    <x v="5"/>
    <n v="1"/>
    <x v="2"/>
    <x v="102"/>
    <x v="941"/>
    <m/>
    <m/>
    <m/>
    <m/>
    <n v="8500"/>
    <n v="18000"/>
    <n v="-8500"/>
    <n v="1"/>
    <n v="14"/>
    <x v="4"/>
    <x v="0"/>
  </r>
  <r>
    <n v="2823"/>
    <x v="109"/>
    <x v="0"/>
    <x v="5"/>
    <n v="1"/>
    <x v="4"/>
    <x v="28"/>
    <x v="351"/>
    <m/>
    <m/>
    <m/>
    <m/>
    <n v="40000"/>
    <n v="65000"/>
    <n v="-40000"/>
    <n v="1"/>
    <n v="14"/>
    <x v="4"/>
    <x v="0"/>
  </r>
  <r>
    <n v="2824"/>
    <x v="109"/>
    <x v="0"/>
    <x v="5"/>
    <n v="1"/>
    <x v="4"/>
    <x v="6"/>
    <x v="804"/>
    <m/>
    <m/>
    <m/>
    <m/>
    <n v="50000"/>
    <n v="75000"/>
    <n v="-50000"/>
    <n v="1"/>
    <n v="14"/>
    <x v="4"/>
    <x v="0"/>
  </r>
  <r>
    <n v="2825"/>
    <x v="109"/>
    <x v="0"/>
    <x v="5"/>
    <n v="2"/>
    <x v="101"/>
    <x v="29"/>
    <x v="155"/>
    <m/>
    <m/>
    <m/>
    <m/>
    <n v="5000"/>
    <n v="12000"/>
    <n v="-10000"/>
    <n v="2"/>
    <n v="14"/>
    <x v="4"/>
    <x v="0"/>
  </r>
  <r>
    <n v="2826"/>
    <x v="109"/>
    <x v="0"/>
    <x v="5"/>
    <n v="1"/>
    <x v="101"/>
    <x v="29"/>
    <x v="155"/>
    <m/>
    <m/>
    <m/>
    <m/>
    <n v="6000"/>
    <n v="12000"/>
    <n v="-6000"/>
    <n v="1"/>
    <n v="14"/>
    <x v="4"/>
    <x v="0"/>
  </r>
  <r>
    <n v="2827"/>
    <x v="109"/>
    <x v="0"/>
    <x v="5"/>
    <n v="6"/>
    <x v="81"/>
    <x v="1"/>
    <x v="200"/>
    <m/>
    <m/>
    <m/>
    <m/>
    <n v="4000"/>
    <n v="10000"/>
    <n v="-24000"/>
    <n v="6"/>
    <n v="14"/>
    <x v="4"/>
    <x v="0"/>
  </r>
  <r>
    <n v="2828"/>
    <x v="109"/>
    <x v="2"/>
    <x v="31"/>
    <n v="2"/>
    <x v="37"/>
    <x v="37"/>
    <x v="336"/>
    <m/>
    <m/>
    <m/>
    <m/>
    <n v="1000"/>
    <n v="3000"/>
    <n v="-2000"/>
    <n v="2"/>
    <n v="14"/>
    <x v="4"/>
    <x v="0"/>
  </r>
  <r>
    <n v="2829"/>
    <x v="109"/>
    <x v="1"/>
    <x v="8"/>
    <n v="1"/>
    <x v="27"/>
    <x v="1"/>
    <x v="178"/>
    <m/>
    <m/>
    <m/>
    <m/>
    <n v="1100"/>
    <n v="10000"/>
    <n v="8900"/>
    <n v="-1"/>
    <n v="14"/>
    <x v="4"/>
    <x v="0"/>
  </r>
  <r>
    <n v="2830"/>
    <x v="109"/>
    <x v="1"/>
    <x v="8"/>
    <n v="1"/>
    <x v="27"/>
    <x v="41"/>
    <x v="942"/>
    <m/>
    <m/>
    <m/>
    <m/>
    <n v="1100"/>
    <n v="10000"/>
    <n v="8900"/>
    <n v="-1"/>
    <n v="14"/>
    <x v="4"/>
    <x v="0"/>
  </r>
  <r>
    <n v="2831"/>
    <x v="109"/>
    <x v="1"/>
    <x v="8"/>
    <n v="1"/>
    <x v="30"/>
    <x v="28"/>
    <x v="430"/>
    <m/>
    <m/>
    <m/>
    <m/>
    <n v="1000"/>
    <n v="10000"/>
    <n v="9000"/>
    <n v="-1"/>
    <n v="14"/>
    <x v="4"/>
    <x v="0"/>
  </r>
  <r>
    <n v="2832"/>
    <x v="109"/>
    <x v="1"/>
    <x v="8"/>
    <n v="1"/>
    <x v="26"/>
    <x v="28"/>
    <x v="430"/>
    <m/>
    <m/>
    <m/>
    <m/>
    <n v="11500"/>
    <n v="20000"/>
    <n v="8500"/>
    <n v="-1"/>
    <n v="14"/>
    <x v="4"/>
    <x v="0"/>
  </r>
  <r>
    <n v="2833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34"/>
    <x v="109"/>
    <x v="1"/>
    <x v="8"/>
    <n v="1"/>
    <x v="30"/>
    <x v="28"/>
    <x v="237"/>
    <m/>
    <m/>
    <m/>
    <m/>
    <n v="1000"/>
    <n v="10000"/>
    <n v="9000"/>
    <n v="-1"/>
    <n v="14"/>
    <x v="4"/>
    <x v="0"/>
  </r>
  <r>
    <n v="2835"/>
    <x v="109"/>
    <x v="1"/>
    <x v="8"/>
    <n v="1"/>
    <x v="81"/>
    <x v="28"/>
    <x v="237"/>
    <m/>
    <m/>
    <m/>
    <m/>
    <n v="3800"/>
    <n v="10000"/>
    <n v="6200"/>
    <n v="-1"/>
    <n v="14"/>
    <x v="4"/>
    <x v="0"/>
  </r>
  <r>
    <n v="2836"/>
    <x v="109"/>
    <x v="1"/>
    <x v="8"/>
    <n v="1"/>
    <x v="29"/>
    <x v="37"/>
    <x v="233"/>
    <m/>
    <m/>
    <m/>
    <m/>
    <n v="5610"/>
    <n v="6000"/>
    <n v="390"/>
    <n v="-1"/>
    <n v="14"/>
    <x v="4"/>
    <x v="0"/>
  </r>
  <r>
    <n v="2837"/>
    <x v="110"/>
    <x v="1"/>
    <x v="8"/>
    <n v="1"/>
    <x v="1"/>
    <x v="1"/>
    <x v="436"/>
    <m/>
    <m/>
    <m/>
    <m/>
    <n v="3500"/>
    <n v="15000"/>
    <n v="11500"/>
    <n v="-1"/>
    <n v="15"/>
    <x v="4"/>
    <x v="0"/>
  </r>
  <r>
    <n v="2838"/>
    <x v="110"/>
    <x v="1"/>
    <x v="8"/>
    <n v="1"/>
    <x v="101"/>
    <x v="1"/>
    <x v="367"/>
    <m/>
    <m/>
    <m/>
    <m/>
    <n v="5000"/>
    <n v="12000"/>
    <n v="7000"/>
    <n v="-1"/>
    <n v="15"/>
    <x v="4"/>
    <x v="0"/>
  </r>
  <r>
    <n v="2839"/>
    <x v="110"/>
    <x v="1"/>
    <x v="8"/>
    <n v="1"/>
    <x v="81"/>
    <x v="1"/>
    <x v="367"/>
    <m/>
    <m/>
    <m/>
    <m/>
    <n v="4000"/>
    <n v="10000"/>
    <n v="6000"/>
    <n v="-1"/>
    <n v="15"/>
    <x v="4"/>
    <x v="0"/>
  </r>
  <r>
    <n v="2840"/>
    <x v="110"/>
    <x v="1"/>
    <x v="8"/>
    <n v="1"/>
    <x v="81"/>
    <x v="29"/>
    <x v="139"/>
    <m/>
    <m/>
    <m/>
    <m/>
    <n v="4000"/>
    <n v="10000"/>
    <n v="6000"/>
    <n v="-1"/>
    <n v="15"/>
    <x v="4"/>
    <x v="0"/>
  </r>
  <r>
    <n v="2841"/>
    <x v="110"/>
    <x v="1"/>
    <x v="8"/>
    <n v="1"/>
    <x v="1"/>
    <x v="23"/>
    <x v="120"/>
    <m/>
    <m/>
    <m/>
    <m/>
    <n v="2800"/>
    <n v="10000"/>
    <n v="7200"/>
    <n v="-1"/>
    <n v="15"/>
    <x v="4"/>
    <x v="0"/>
  </r>
  <r>
    <n v="2842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3"/>
    <x v="110"/>
    <x v="1"/>
    <x v="8"/>
    <n v="1"/>
    <x v="2"/>
    <x v="7"/>
    <x v="328"/>
    <m/>
    <m/>
    <m/>
    <m/>
    <n v="8500"/>
    <n v="20000"/>
    <n v="11500"/>
    <n v="-1"/>
    <n v="15"/>
    <x v="4"/>
    <x v="0"/>
  </r>
  <r>
    <n v="2844"/>
    <x v="110"/>
    <x v="1"/>
    <x v="8"/>
    <n v="1"/>
    <x v="29"/>
    <x v="37"/>
    <x v="233"/>
    <m/>
    <m/>
    <m/>
    <m/>
    <n v="5610"/>
    <n v="6000"/>
    <n v="390"/>
    <n v="-1"/>
    <n v="15"/>
    <x v="4"/>
    <x v="0"/>
  </r>
  <r>
    <n v="2845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6"/>
    <x v="110"/>
    <x v="1"/>
    <x v="8"/>
    <n v="1"/>
    <x v="37"/>
    <x v="37"/>
    <x v="336"/>
    <m/>
    <m/>
    <m/>
    <m/>
    <n v="1000"/>
    <n v="3000"/>
    <n v="2000"/>
    <n v="-1"/>
    <n v="15"/>
    <x v="4"/>
    <x v="0"/>
  </r>
  <r>
    <n v="2847"/>
    <x v="110"/>
    <x v="1"/>
    <x v="8"/>
    <n v="1"/>
    <x v="27"/>
    <x v="1"/>
    <x v="944"/>
    <m/>
    <m/>
    <m/>
    <m/>
    <n v="1100"/>
    <n v="10000"/>
    <n v="8900"/>
    <n v="-1"/>
    <n v="15"/>
    <x v="4"/>
    <x v="0"/>
  </r>
  <r>
    <n v="2848"/>
    <x v="110"/>
    <x v="1"/>
    <x v="8"/>
    <n v="1"/>
    <x v="33"/>
    <x v="1"/>
    <x v="945"/>
    <m/>
    <m/>
    <m/>
    <s v="Costo 80000"/>
    <n v="0"/>
    <n v="45000"/>
    <n v="45000"/>
    <n v="-1"/>
    <n v="15"/>
    <x v="4"/>
    <x v="0"/>
  </r>
  <r>
    <n v="2849"/>
    <x v="110"/>
    <x v="1"/>
    <x v="8"/>
    <n v="1"/>
    <x v="33"/>
    <x v="1"/>
    <x v="946"/>
    <m/>
    <m/>
    <m/>
    <m/>
    <n v="0"/>
    <n v="25000"/>
    <n v="25000"/>
    <n v="-1"/>
    <n v="15"/>
    <x v="4"/>
    <x v="0"/>
  </r>
  <r>
    <n v="2850"/>
    <x v="110"/>
    <x v="1"/>
    <x v="8"/>
    <n v="1"/>
    <x v="8"/>
    <x v="23"/>
    <x v="834"/>
    <m/>
    <m/>
    <m/>
    <m/>
    <n v="28000"/>
    <n v="47000"/>
    <n v="19000"/>
    <n v="-1"/>
    <n v="15"/>
    <x v="4"/>
    <x v="0"/>
  </r>
  <r>
    <n v="2851"/>
    <x v="110"/>
    <x v="1"/>
    <x v="8"/>
    <n v="1"/>
    <x v="29"/>
    <x v="32"/>
    <x v="201"/>
    <m/>
    <m/>
    <m/>
    <m/>
    <n v="2805"/>
    <n v="3000"/>
    <n v="195"/>
    <n v="-1"/>
    <n v="15"/>
    <x v="4"/>
    <x v="0"/>
  </r>
  <r>
    <n v="2852"/>
    <x v="110"/>
    <x v="1"/>
    <x v="8"/>
    <n v="1"/>
    <x v="9"/>
    <x v="17"/>
    <x v="79"/>
    <m/>
    <m/>
    <m/>
    <m/>
    <n v="5000"/>
    <n v="14000"/>
    <n v="9000"/>
    <n v="-1"/>
    <n v="15"/>
    <x v="4"/>
    <x v="0"/>
  </r>
  <r>
    <n v="2853"/>
    <x v="110"/>
    <x v="1"/>
    <x v="13"/>
    <n v="1"/>
    <x v="0"/>
    <x v="6"/>
    <x v="47"/>
    <m/>
    <m/>
    <m/>
    <m/>
    <n v="3500"/>
    <n v="10000"/>
    <n v="6500"/>
    <n v="-1"/>
    <n v="15"/>
    <x v="4"/>
    <x v="0"/>
  </r>
  <r>
    <n v="2854"/>
    <x v="111"/>
    <x v="1"/>
    <x v="69"/>
    <n v="1"/>
    <x v="26"/>
    <x v="1"/>
    <x v="200"/>
    <m/>
    <m/>
    <m/>
    <m/>
    <n v="9000"/>
    <n v="17000"/>
    <n v="8000"/>
    <n v="-1"/>
    <n v="16"/>
    <x v="4"/>
    <x v="0"/>
  </r>
  <r>
    <n v="2855"/>
    <x v="111"/>
    <x v="1"/>
    <x v="69"/>
    <n v="1"/>
    <x v="30"/>
    <x v="1"/>
    <x v="200"/>
    <m/>
    <m/>
    <m/>
    <m/>
    <n v="1000"/>
    <n v="7000"/>
    <n v="6000"/>
    <n v="-1"/>
    <n v="16"/>
    <x v="4"/>
    <x v="0"/>
  </r>
  <r>
    <n v="2856"/>
    <x v="111"/>
    <x v="0"/>
    <x v="64"/>
    <n v="1"/>
    <x v="84"/>
    <x v="2"/>
    <x v="169"/>
    <m/>
    <m/>
    <m/>
    <m/>
    <n v="63000"/>
    <n v="120000"/>
    <n v="-63000"/>
    <n v="1"/>
    <n v="16"/>
    <x v="4"/>
    <x v="0"/>
  </r>
  <r>
    <n v="2857"/>
    <x v="111"/>
    <x v="0"/>
    <x v="64"/>
    <n v="1"/>
    <x v="118"/>
    <x v="29"/>
    <x v="919"/>
    <m/>
    <m/>
    <m/>
    <m/>
    <n v="15000"/>
    <n v="25000"/>
    <n v="-15000"/>
    <n v="1"/>
    <n v="16"/>
    <x v="4"/>
    <x v="0"/>
  </r>
  <r>
    <n v="2858"/>
    <x v="111"/>
    <x v="0"/>
    <x v="72"/>
    <n v="2"/>
    <x v="4"/>
    <x v="6"/>
    <x v="396"/>
    <m/>
    <m/>
    <m/>
    <m/>
    <n v="45000"/>
    <n v="70000"/>
    <n v="-90000"/>
    <n v="2"/>
    <n v="16"/>
    <x v="4"/>
    <x v="0"/>
  </r>
  <r>
    <n v="2859"/>
    <x v="111"/>
    <x v="0"/>
    <x v="72"/>
    <n v="2"/>
    <x v="112"/>
    <x v="6"/>
    <x v="865"/>
    <m/>
    <m/>
    <m/>
    <m/>
    <n v="13000"/>
    <n v="24000"/>
    <n v="-26000"/>
    <n v="2"/>
    <n v="16"/>
    <x v="4"/>
    <x v="0"/>
  </r>
  <r>
    <n v="2860"/>
    <x v="111"/>
    <x v="0"/>
    <x v="72"/>
    <n v="1"/>
    <x v="74"/>
    <x v="12"/>
    <x v="947"/>
    <m/>
    <m/>
    <m/>
    <m/>
    <n v="13000"/>
    <n v="24000"/>
    <n v="-13000"/>
    <n v="1"/>
    <n v="16"/>
    <x v="4"/>
    <x v="0"/>
  </r>
  <r>
    <n v="2861"/>
    <x v="111"/>
    <x v="0"/>
    <x v="4"/>
    <n v="2"/>
    <x v="8"/>
    <x v="23"/>
    <x v="834"/>
    <m/>
    <m/>
    <m/>
    <m/>
    <n v="28000"/>
    <n v="49000"/>
    <n v="-56000"/>
    <n v="2"/>
    <n v="16"/>
    <x v="4"/>
    <x v="0"/>
  </r>
  <r>
    <n v="2862"/>
    <x v="111"/>
    <x v="0"/>
    <x v="4"/>
    <n v="1"/>
    <x v="71"/>
    <x v="83"/>
    <x v="948"/>
    <m/>
    <m/>
    <m/>
    <m/>
    <n v="24000"/>
    <n v="45000"/>
    <n v="-24000"/>
    <n v="1"/>
    <n v="16"/>
    <x v="4"/>
    <x v="0"/>
  </r>
  <r>
    <n v="2863"/>
    <x v="111"/>
    <x v="0"/>
    <x v="4"/>
    <n v="1"/>
    <x v="11"/>
    <x v="23"/>
    <x v="949"/>
    <m/>
    <m/>
    <m/>
    <m/>
    <n v="90000"/>
    <n v="125000"/>
    <n v="-90000"/>
    <n v="1"/>
    <n v="16"/>
    <x v="4"/>
    <x v="0"/>
  </r>
  <r>
    <n v="2864"/>
    <x v="111"/>
    <x v="0"/>
    <x v="4"/>
    <n v="1"/>
    <x v="79"/>
    <x v="91"/>
    <x v="950"/>
    <m/>
    <m/>
    <m/>
    <m/>
    <n v="45000"/>
    <n v="69000"/>
    <n v="-45000"/>
    <n v="1"/>
    <n v="16"/>
    <x v="4"/>
    <x v="0"/>
  </r>
  <r>
    <n v="2865"/>
    <x v="111"/>
    <x v="1"/>
    <x v="8"/>
    <n v="1"/>
    <x v="37"/>
    <x v="50"/>
    <x v="392"/>
    <m/>
    <m/>
    <m/>
    <m/>
    <n v="1000"/>
    <n v="3000"/>
    <n v="2000"/>
    <n v="-1"/>
    <n v="16"/>
    <x v="4"/>
    <x v="0"/>
  </r>
  <r>
    <n v="2866"/>
    <x v="111"/>
    <x v="1"/>
    <x v="8"/>
    <n v="1"/>
    <x v="29"/>
    <x v="50"/>
    <x v="370"/>
    <m/>
    <m/>
    <m/>
    <m/>
    <n v="18692"/>
    <n v="20000"/>
    <n v="1308"/>
    <n v="-1"/>
    <n v="16"/>
    <x v="4"/>
    <x v="0"/>
  </r>
  <r>
    <n v="2867"/>
    <x v="111"/>
    <x v="1"/>
    <x v="8"/>
    <n v="1"/>
    <x v="27"/>
    <x v="1"/>
    <x v="383"/>
    <m/>
    <m/>
    <m/>
    <m/>
    <n v="1100"/>
    <n v="10000"/>
    <n v="8900"/>
    <n v="-1"/>
    <n v="16"/>
    <x v="4"/>
    <x v="0"/>
  </r>
  <r>
    <n v="2868"/>
    <x v="111"/>
    <x v="1"/>
    <x v="8"/>
    <n v="1"/>
    <x v="35"/>
    <x v="89"/>
    <x v="951"/>
    <m/>
    <m/>
    <m/>
    <m/>
    <n v="4000"/>
    <n v="8000"/>
    <n v="4000"/>
    <n v="-1"/>
    <n v="16"/>
    <x v="4"/>
    <x v="0"/>
  </r>
  <r>
    <n v="2869"/>
    <x v="111"/>
    <x v="1"/>
    <x v="8"/>
    <n v="1"/>
    <x v="33"/>
    <x v="2"/>
    <x v="952"/>
    <m/>
    <m/>
    <m/>
    <s v="Costo 63000"/>
    <n v="0"/>
    <n v="57000"/>
    <n v="57000"/>
    <n v="-1"/>
    <n v="16"/>
    <x v="4"/>
    <x v="0"/>
  </r>
  <r>
    <n v="2870"/>
    <x v="111"/>
    <x v="1"/>
    <x v="8"/>
    <n v="1"/>
    <x v="33"/>
    <x v="2"/>
    <x v="953"/>
    <m/>
    <m/>
    <m/>
    <m/>
    <n v="0"/>
    <n v="5000"/>
    <n v="5000"/>
    <n v="-1"/>
    <n v="16"/>
    <x v="4"/>
    <x v="0"/>
  </r>
  <r>
    <n v="2871"/>
    <x v="111"/>
    <x v="1"/>
    <x v="8"/>
    <n v="1"/>
    <x v="33"/>
    <x v="122"/>
    <x v="954"/>
    <m/>
    <m/>
    <m/>
    <m/>
    <n v="0"/>
    <n v="25000"/>
    <n v="25000"/>
    <n v="-1"/>
    <n v="16"/>
    <x v="4"/>
    <x v="0"/>
  </r>
  <r>
    <n v="2872"/>
    <x v="111"/>
    <x v="1"/>
    <x v="8"/>
    <n v="1"/>
    <x v="109"/>
    <x v="1"/>
    <x v="173"/>
    <m/>
    <m/>
    <m/>
    <m/>
    <n v="8500"/>
    <n v="15000"/>
    <n v="6500"/>
    <n v="-1"/>
    <n v="16"/>
    <x v="4"/>
    <x v="0"/>
  </r>
  <r>
    <n v="2873"/>
    <x v="111"/>
    <x v="1"/>
    <x v="8"/>
    <n v="1"/>
    <x v="30"/>
    <x v="29"/>
    <x v="955"/>
    <m/>
    <m/>
    <m/>
    <m/>
    <n v="1000"/>
    <n v="10000"/>
    <n v="9000"/>
    <n v="-1"/>
    <n v="16"/>
    <x v="4"/>
    <x v="0"/>
  </r>
  <r>
    <n v="2874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75"/>
    <x v="111"/>
    <x v="1"/>
    <x v="8"/>
    <n v="1"/>
    <x v="29"/>
    <x v="50"/>
    <x v="370"/>
    <m/>
    <m/>
    <m/>
    <m/>
    <n v="2805"/>
    <n v="3000"/>
    <n v="195"/>
    <n v="-1"/>
    <n v="16"/>
    <x v="4"/>
    <x v="0"/>
  </r>
  <r>
    <n v="2876"/>
    <x v="111"/>
    <x v="1"/>
    <x v="8"/>
    <n v="1"/>
    <x v="0"/>
    <x v="4"/>
    <x v="416"/>
    <m/>
    <m/>
    <m/>
    <m/>
    <n v="5500"/>
    <n v="12000"/>
    <n v="6500"/>
    <n v="-1"/>
    <n v="16"/>
    <x v="4"/>
    <x v="0"/>
  </r>
  <r>
    <n v="2877"/>
    <x v="111"/>
    <x v="1"/>
    <x v="8"/>
    <n v="1"/>
    <x v="30"/>
    <x v="28"/>
    <x v="315"/>
    <m/>
    <m/>
    <m/>
    <m/>
    <n v="1000"/>
    <n v="10000"/>
    <n v="9000"/>
    <n v="-1"/>
    <n v="16"/>
    <x v="4"/>
    <x v="0"/>
  </r>
  <r>
    <n v="2878"/>
    <x v="111"/>
    <x v="1"/>
    <x v="8"/>
    <n v="1"/>
    <x v="26"/>
    <x v="28"/>
    <x v="315"/>
    <m/>
    <m/>
    <m/>
    <m/>
    <n v="10000"/>
    <n v="20000"/>
    <n v="10000"/>
    <n v="-1"/>
    <n v="16"/>
    <x v="4"/>
    <x v="0"/>
  </r>
  <r>
    <n v="2879"/>
    <x v="111"/>
    <x v="1"/>
    <x v="8"/>
    <n v="1"/>
    <x v="27"/>
    <x v="1"/>
    <x v="141"/>
    <m/>
    <m/>
    <m/>
    <m/>
    <n v="1100"/>
    <n v="10000"/>
    <n v="8900"/>
    <n v="-1"/>
    <n v="16"/>
    <x v="4"/>
    <x v="0"/>
  </r>
  <r>
    <n v="2880"/>
    <x v="111"/>
    <x v="1"/>
    <x v="8"/>
    <n v="1"/>
    <x v="27"/>
    <x v="29"/>
    <x v="570"/>
    <m/>
    <m/>
    <m/>
    <m/>
    <n v="1100"/>
    <n v="10000"/>
    <n v="8900"/>
    <n v="-1"/>
    <n v="16"/>
    <x v="4"/>
    <x v="0"/>
  </r>
  <r>
    <n v="2881"/>
    <x v="111"/>
    <x v="1"/>
    <x v="8"/>
    <n v="1"/>
    <x v="26"/>
    <x v="29"/>
    <x v="570"/>
    <m/>
    <m/>
    <m/>
    <m/>
    <n v="10000"/>
    <n v="20000"/>
    <n v="10000"/>
    <n v="-1"/>
    <n v="16"/>
    <x v="4"/>
    <x v="0"/>
  </r>
  <r>
    <n v="2882"/>
    <x v="111"/>
    <x v="1"/>
    <x v="8"/>
    <n v="1"/>
    <x v="29"/>
    <x v="34"/>
    <x v="214"/>
    <m/>
    <m/>
    <m/>
    <m/>
    <n v="2805"/>
    <n v="3000"/>
    <n v="195"/>
    <n v="-1"/>
    <n v="16"/>
    <x v="4"/>
    <x v="0"/>
  </r>
  <r>
    <n v="2883"/>
    <x v="111"/>
    <x v="1"/>
    <x v="8"/>
    <n v="1"/>
    <x v="33"/>
    <x v="29"/>
    <x v="956"/>
    <m/>
    <m/>
    <m/>
    <m/>
    <n v="15000"/>
    <n v="25000"/>
    <n v="10000"/>
    <n v="-1"/>
    <n v="16"/>
    <x v="4"/>
    <x v="0"/>
  </r>
  <r>
    <n v="2884"/>
    <x v="111"/>
    <x v="1"/>
    <x v="8"/>
    <n v="1"/>
    <x v="0"/>
    <x v="28"/>
    <x v="440"/>
    <m/>
    <m/>
    <m/>
    <m/>
    <n v="4000"/>
    <n v="10000"/>
    <n v="6000"/>
    <n v="-1"/>
    <n v="16"/>
    <x v="4"/>
    <x v="0"/>
  </r>
  <r>
    <n v="2885"/>
    <x v="111"/>
    <x v="1"/>
    <x v="8"/>
    <n v="1"/>
    <x v="55"/>
    <x v="28"/>
    <x v="315"/>
    <m/>
    <m/>
    <m/>
    <m/>
    <n v="8500"/>
    <n v="20000"/>
    <n v="11500"/>
    <n v="-1"/>
    <n v="16"/>
    <x v="4"/>
    <x v="0"/>
  </r>
  <r>
    <n v="2886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87"/>
    <x v="111"/>
    <x v="1"/>
    <x v="8"/>
    <n v="1"/>
    <x v="29"/>
    <x v="32"/>
    <x v="201"/>
    <m/>
    <m/>
    <m/>
    <m/>
    <n v="2805"/>
    <n v="3000"/>
    <n v="195"/>
    <n v="-1"/>
    <n v="16"/>
    <x v="4"/>
    <x v="0"/>
  </r>
  <r>
    <n v="2888"/>
    <x v="112"/>
    <x v="1"/>
    <x v="8"/>
    <n v="1"/>
    <x v="26"/>
    <x v="29"/>
    <x v="213"/>
    <m/>
    <m/>
    <m/>
    <m/>
    <n v="7000"/>
    <n v="18000"/>
    <n v="11000"/>
    <n v="-1"/>
    <n v="17"/>
    <x v="4"/>
    <x v="0"/>
  </r>
  <r>
    <n v="2889"/>
    <x v="112"/>
    <x v="1"/>
    <x v="8"/>
    <n v="1"/>
    <x v="55"/>
    <x v="1"/>
    <x v="631"/>
    <m/>
    <m/>
    <m/>
    <m/>
    <n v="8500"/>
    <n v="20000"/>
    <n v="11500"/>
    <n v="-1"/>
    <n v="17"/>
    <x v="4"/>
    <x v="0"/>
  </r>
  <r>
    <n v="2890"/>
    <x v="112"/>
    <x v="1"/>
    <x v="8"/>
    <n v="1"/>
    <x v="30"/>
    <x v="4"/>
    <x v="344"/>
    <m/>
    <m/>
    <m/>
    <m/>
    <n v="1000"/>
    <n v="10000"/>
    <n v="9000"/>
    <n v="-1"/>
    <n v="17"/>
    <x v="4"/>
    <x v="0"/>
  </r>
  <r>
    <n v="2891"/>
    <x v="112"/>
    <x v="1"/>
    <x v="8"/>
    <n v="1"/>
    <x v="4"/>
    <x v="4"/>
    <x v="215"/>
    <m/>
    <m/>
    <m/>
    <m/>
    <n v="18000"/>
    <n v="35000"/>
    <n v="17000"/>
    <n v="-1"/>
    <n v="17"/>
    <x v="4"/>
    <x v="0"/>
  </r>
  <r>
    <n v="2892"/>
    <x v="112"/>
    <x v="1"/>
    <x v="8"/>
    <n v="1"/>
    <x v="0"/>
    <x v="92"/>
    <x v="838"/>
    <m/>
    <m/>
    <m/>
    <m/>
    <n v="3000"/>
    <n v="8000"/>
    <n v="5000"/>
    <n v="-1"/>
    <n v="17"/>
    <x v="4"/>
    <x v="0"/>
  </r>
  <r>
    <n v="2893"/>
    <x v="112"/>
    <x v="1"/>
    <x v="8"/>
    <n v="1"/>
    <x v="1"/>
    <x v="1"/>
    <x v="2"/>
    <m/>
    <m/>
    <m/>
    <m/>
    <n v="3500"/>
    <n v="12000"/>
    <n v="8500"/>
    <n v="-1"/>
    <n v="17"/>
    <x v="4"/>
    <x v="0"/>
  </r>
  <r>
    <n v="2894"/>
    <x v="112"/>
    <x v="1"/>
    <x v="8"/>
    <n v="1"/>
    <x v="4"/>
    <x v="10"/>
    <x v="584"/>
    <m/>
    <m/>
    <m/>
    <m/>
    <n v="33000"/>
    <n v="65000"/>
    <n v="32000"/>
    <n v="-1"/>
    <n v="17"/>
    <x v="4"/>
    <x v="0"/>
  </r>
  <r>
    <n v="2895"/>
    <x v="112"/>
    <x v="1"/>
    <x v="8"/>
    <n v="1"/>
    <x v="68"/>
    <x v="6"/>
    <x v="684"/>
    <m/>
    <m/>
    <m/>
    <m/>
    <n v="10500"/>
    <n v="20000"/>
    <n v="9500"/>
    <n v="-1"/>
    <n v="17"/>
    <x v="4"/>
    <x v="0"/>
  </r>
  <r>
    <n v="2896"/>
    <x v="112"/>
    <x v="1"/>
    <x v="8"/>
    <n v="1"/>
    <x v="26"/>
    <x v="2"/>
    <x v="165"/>
    <m/>
    <m/>
    <m/>
    <m/>
    <n v="8500"/>
    <n v="18000"/>
    <n v="9500"/>
    <n v="-1"/>
    <n v="17"/>
    <x v="4"/>
    <x v="0"/>
  </r>
  <r>
    <n v="2897"/>
    <x v="112"/>
    <x v="1"/>
    <x v="8"/>
    <n v="1"/>
    <x v="33"/>
    <x v="2"/>
    <x v="957"/>
    <m/>
    <m/>
    <m/>
    <m/>
    <n v="0"/>
    <n v="10000"/>
    <n v="10000"/>
    <n v="-1"/>
    <n v="17"/>
    <x v="4"/>
    <x v="0"/>
  </r>
  <r>
    <n v="2898"/>
    <x v="112"/>
    <x v="1"/>
    <x v="8"/>
    <n v="1"/>
    <x v="37"/>
    <x v="32"/>
    <x v="300"/>
    <m/>
    <m/>
    <m/>
    <s v="De Jose Vainia"/>
    <n v="1000"/>
    <n v="4000"/>
    <n v="3000"/>
    <n v="-1"/>
    <n v="17"/>
    <x v="4"/>
    <x v="0"/>
  </r>
  <r>
    <n v="2899"/>
    <x v="112"/>
    <x v="1"/>
    <x v="8"/>
    <n v="1"/>
    <x v="2"/>
    <x v="29"/>
    <x v="438"/>
    <m/>
    <m/>
    <m/>
    <m/>
    <n v="8500"/>
    <n v="20000"/>
    <n v="11500"/>
    <n v="-1"/>
    <n v="17"/>
    <x v="4"/>
    <x v="0"/>
  </r>
  <r>
    <n v="2900"/>
    <x v="112"/>
    <x v="1"/>
    <x v="8"/>
    <n v="1"/>
    <x v="30"/>
    <x v="1"/>
    <x v="511"/>
    <m/>
    <m/>
    <m/>
    <m/>
    <n v="1000"/>
    <n v="10000"/>
    <n v="9000"/>
    <n v="-1"/>
    <n v="17"/>
    <x v="4"/>
    <x v="0"/>
  </r>
  <r>
    <n v="2901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02"/>
    <x v="112"/>
    <x v="1"/>
    <x v="8"/>
    <n v="1"/>
    <x v="0"/>
    <x v="0"/>
    <x v="328"/>
    <m/>
    <m/>
    <m/>
    <m/>
    <n v="4500"/>
    <n v="10000"/>
    <n v="5500"/>
    <n v="-1"/>
    <n v="17"/>
    <x v="4"/>
    <x v="0"/>
  </r>
  <r>
    <n v="2903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4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5"/>
    <x v="112"/>
    <x v="1"/>
    <x v="8"/>
    <n v="1"/>
    <x v="37"/>
    <x v="37"/>
    <x v="336"/>
    <m/>
    <m/>
    <m/>
    <m/>
    <n v="1000"/>
    <n v="3000"/>
    <n v="2000"/>
    <n v="-1"/>
    <n v="17"/>
    <x v="4"/>
    <x v="0"/>
  </r>
  <r>
    <n v="2906"/>
    <x v="112"/>
    <x v="1"/>
    <x v="8"/>
    <n v="1"/>
    <x v="29"/>
    <x v="37"/>
    <x v="233"/>
    <m/>
    <m/>
    <m/>
    <m/>
    <n v="2805"/>
    <n v="3000"/>
    <n v="195"/>
    <n v="-1"/>
    <n v="17"/>
    <x v="4"/>
    <x v="0"/>
  </r>
  <r>
    <n v="2907"/>
    <x v="112"/>
    <x v="1"/>
    <x v="105"/>
    <n v="1"/>
    <x v="46"/>
    <x v="6"/>
    <x v="741"/>
    <m/>
    <m/>
    <m/>
    <m/>
    <n v="1000"/>
    <n v="2000"/>
    <n v="1000"/>
    <n v="-1"/>
    <n v="17"/>
    <x v="4"/>
    <x v="0"/>
  </r>
  <r>
    <n v="2908"/>
    <x v="112"/>
    <x v="1"/>
    <x v="8"/>
    <n v="1"/>
    <x v="11"/>
    <x v="116"/>
    <x v="845"/>
    <m/>
    <s v="Rojo"/>
    <m/>
    <m/>
    <n v="29000"/>
    <n v="55000"/>
    <n v="26000"/>
    <n v="-1"/>
    <n v="17"/>
    <x v="4"/>
    <x v="0"/>
  </r>
  <r>
    <n v="2909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0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1"/>
    <x v="112"/>
    <x v="1"/>
    <x v="8"/>
    <n v="1"/>
    <x v="29"/>
    <x v="32"/>
    <x v="201"/>
    <m/>
    <m/>
    <m/>
    <m/>
    <n v="2805"/>
    <n v="3000"/>
    <n v="195"/>
    <n v="-1"/>
    <n v="17"/>
    <x v="4"/>
    <x v="0"/>
  </r>
  <r>
    <n v="2912"/>
    <x v="112"/>
    <x v="1"/>
    <x v="8"/>
    <n v="1"/>
    <x v="2"/>
    <x v="7"/>
    <x v="440"/>
    <m/>
    <m/>
    <m/>
    <m/>
    <n v="9000"/>
    <n v="18000"/>
    <n v="9000"/>
    <n v="-1"/>
    <n v="17"/>
    <x v="4"/>
    <x v="0"/>
  </r>
  <r>
    <n v="291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14"/>
    <x v="113"/>
    <x v="1"/>
    <x v="8"/>
    <n v="1"/>
    <x v="109"/>
    <x v="1"/>
    <x v="631"/>
    <m/>
    <m/>
    <m/>
    <m/>
    <n v="8500"/>
    <n v="15000"/>
    <n v="6500"/>
    <n v="-1"/>
    <n v="18"/>
    <x v="4"/>
    <x v="0"/>
  </r>
  <r>
    <n v="2915"/>
    <x v="113"/>
    <x v="1"/>
    <x v="8"/>
    <n v="1"/>
    <x v="27"/>
    <x v="52"/>
    <x v="958"/>
    <m/>
    <m/>
    <m/>
    <m/>
    <n v="1100"/>
    <n v="10000"/>
    <n v="8900"/>
    <n v="-1"/>
    <n v="18"/>
    <x v="4"/>
    <x v="0"/>
  </r>
  <r>
    <n v="2916"/>
    <x v="113"/>
    <x v="1"/>
    <x v="8"/>
    <n v="1"/>
    <x v="27"/>
    <x v="28"/>
    <x v="218"/>
    <m/>
    <m/>
    <m/>
    <m/>
    <n v="2000"/>
    <n v="10000"/>
    <n v="8000"/>
    <n v="-1"/>
    <n v="18"/>
    <x v="4"/>
    <x v="0"/>
  </r>
  <r>
    <n v="2917"/>
    <x v="113"/>
    <x v="1"/>
    <x v="8"/>
    <n v="1"/>
    <x v="26"/>
    <x v="29"/>
    <x v="260"/>
    <m/>
    <m/>
    <m/>
    <m/>
    <n v="7000"/>
    <n v="18000"/>
    <n v="11000"/>
    <n v="-1"/>
    <n v="18"/>
    <x v="4"/>
    <x v="0"/>
  </r>
  <r>
    <n v="2918"/>
    <x v="113"/>
    <x v="1"/>
    <x v="8"/>
    <n v="1"/>
    <x v="27"/>
    <x v="29"/>
    <x v="260"/>
    <m/>
    <m/>
    <m/>
    <m/>
    <n v="1100"/>
    <n v="10000"/>
    <n v="8900"/>
    <n v="-1"/>
    <n v="18"/>
    <x v="4"/>
    <x v="0"/>
  </r>
  <r>
    <n v="2919"/>
    <x v="113"/>
    <x v="1"/>
    <x v="8"/>
    <n v="1"/>
    <x v="26"/>
    <x v="4"/>
    <x v="817"/>
    <m/>
    <m/>
    <m/>
    <m/>
    <n v="7500"/>
    <n v="19000"/>
    <n v="11500"/>
    <n v="-1"/>
    <n v="18"/>
    <x v="4"/>
    <x v="0"/>
  </r>
  <r>
    <n v="2920"/>
    <x v="113"/>
    <x v="1"/>
    <x v="8"/>
    <n v="1"/>
    <x v="0"/>
    <x v="27"/>
    <x v="416"/>
    <m/>
    <m/>
    <m/>
    <m/>
    <n v="5500"/>
    <n v="11000"/>
    <n v="5500"/>
    <n v="-1"/>
    <n v="18"/>
    <x v="4"/>
    <x v="0"/>
  </r>
  <r>
    <n v="2921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2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3"/>
    <x v="113"/>
    <x v="1"/>
    <x v="8"/>
    <n v="1"/>
    <x v="33"/>
    <x v="1"/>
    <x v="959"/>
    <m/>
    <m/>
    <m/>
    <s v="Tapa Vieja"/>
    <n v="0"/>
    <n v="5000"/>
    <n v="5000"/>
    <n v="-1"/>
    <n v="18"/>
    <x v="4"/>
    <x v="0"/>
  </r>
  <r>
    <n v="2924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5"/>
    <x v="113"/>
    <x v="1"/>
    <x v="8"/>
    <n v="1"/>
    <x v="2"/>
    <x v="47"/>
    <x v="355"/>
    <m/>
    <m/>
    <m/>
    <m/>
    <n v="3000"/>
    <n v="8000"/>
    <n v="5000"/>
    <n v="-1"/>
    <n v="18"/>
    <x v="4"/>
    <x v="0"/>
  </r>
  <r>
    <n v="2926"/>
    <x v="113"/>
    <x v="1"/>
    <x v="8"/>
    <n v="1"/>
    <x v="41"/>
    <x v="6"/>
    <x v="960"/>
    <m/>
    <m/>
    <m/>
    <m/>
    <n v="1800"/>
    <n v="4000"/>
    <n v="2200"/>
    <n v="-1"/>
    <n v="18"/>
    <x v="4"/>
    <x v="0"/>
  </r>
  <r>
    <n v="2927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8"/>
    <x v="113"/>
    <x v="1"/>
    <x v="8"/>
    <n v="1"/>
    <x v="29"/>
    <x v="32"/>
    <x v="201"/>
    <m/>
    <m/>
    <m/>
    <m/>
    <n v="2805"/>
    <n v="3000"/>
    <n v="195"/>
    <n v="-1"/>
    <n v="18"/>
    <x v="4"/>
    <x v="0"/>
  </r>
  <r>
    <n v="2929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0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1"/>
    <x v="113"/>
    <x v="1"/>
    <x v="8"/>
    <n v="1"/>
    <x v="2"/>
    <x v="7"/>
    <x v="440"/>
    <m/>
    <m/>
    <m/>
    <m/>
    <n v="9000"/>
    <n v="20000"/>
    <n v="11000"/>
    <n v="-1"/>
    <n v="18"/>
    <x v="4"/>
    <x v="0"/>
  </r>
  <r>
    <n v="2932"/>
    <x v="113"/>
    <x v="1"/>
    <x v="8"/>
    <n v="1"/>
    <x v="4"/>
    <x v="28"/>
    <x v="351"/>
    <m/>
    <s v="Negro"/>
    <m/>
    <s v="Primer Abono"/>
    <n v="19000"/>
    <n v="35000"/>
    <n v="16000"/>
    <n v="-1"/>
    <n v="18"/>
    <x v="4"/>
    <x v="0"/>
  </r>
  <r>
    <n v="293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34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3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36"/>
    <x v="114"/>
    <x v="1"/>
    <x v="8"/>
    <n v="1"/>
    <x v="84"/>
    <x v="1"/>
    <x v="512"/>
    <m/>
    <m/>
    <m/>
    <s v="costo 90000"/>
    <n v="90000"/>
    <n v="150000"/>
    <n v="60000"/>
    <n v="-1"/>
    <n v="19"/>
    <x v="4"/>
    <x v="0"/>
  </r>
  <r>
    <n v="2937"/>
    <x v="114"/>
    <x v="1"/>
    <x v="8"/>
    <n v="1"/>
    <x v="27"/>
    <x v="1"/>
    <x v="512"/>
    <m/>
    <m/>
    <m/>
    <s v="Por pacha"/>
    <n v="1100"/>
    <n v="5000"/>
    <n v="3900"/>
    <n v="-1"/>
    <n v="19"/>
    <x v="4"/>
    <x v="0"/>
  </r>
  <r>
    <n v="2938"/>
    <x v="114"/>
    <x v="1"/>
    <x v="8"/>
    <n v="1"/>
    <x v="35"/>
    <x v="89"/>
    <x v="951"/>
    <m/>
    <m/>
    <m/>
    <m/>
    <n v="4000"/>
    <n v="7000"/>
    <n v="3000"/>
    <n v="-1"/>
    <n v="19"/>
    <x v="4"/>
    <x v="0"/>
  </r>
  <r>
    <n v="2939"/>
    <x v="114"/>
    <x v="1"/>
    <x v="8"/>
    <n v="1"/>
    <x v="37"/>
    <x v="32"/>
    <x v="300"/>
    <m/>
    <m/>
    <m/>
    <m/>
    <n v="1000"/>
    <n v="4000"/>
    <n v="3000"/>
    <n v="-1"/>
    <n v="19"/>
    <x v="4"/>
    <x v="0"/>
  </r>
  <r>
    <n v="2940"/>
    <x v="114"/>
    <x v="1"/>
    <x v="8"/>
    <n v="1"/>
    <x v="29"/>
    <x v="32"/>
    <x v="201"/>
    <m/>
    <m/>
    <m/>
    <m/>
    <n v="6545"/>
    <n v="7000"/>
    <n v="455"/>
    <n v="-1"/>
    <n v="19"/>
    <x v="4"/>
    <x v="0"/>
  </r>
  <r>
    <n v="2941"/>
    <x v="114"/>
    <x v="1"/>
    <x v="8"/>
    <n v="1"/>
    <x v="11"/>
    <x v="19"/>
    <x v="904"/>
    <m/>
    <m/>
    <m/>
    <m/>
    <n v="14000"/>
    <n v="30000"/>
    <n v="16000"/>
    <n v="-1"/>
    <n v="19"/>
    <x v="4"/>
    <x v="0"/>
  </r>
  <r>
    <n v="2942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3"/>
    <x v="114"/>
    <x v="1"/>
    <x v="8"/>
    <n v="1"/>
    <x v="84"/>
    <x v="1"/>
    <x v="961"/>
    <m/>
    <m/>
    <m/>
    <s v="Costo 80000"/>
    <n v="80000"/>
    <n v="140000"/>
    <n v="60000"/>
    <n v="-1"/>
    <n v="19"/>
    <x v="4"/>
    <x v="0"/>
  </r>
  <r>
    <n v="2944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6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47"/>
    <x v="114"/>
    <x v="1"/>
    <x v="8"/>
    <n v="1"/>
    <x v="29"/>
    <x v="50"/>
    <x v="370"/>
    <m/>
    <m/>
    <m/>
    <m/>
    <n v="4675"/>
    <n v="5000"/>
    <n v="325"/>
    <n v="-1"/>
    <n v="19"/>
    <x v="4"/>
    <x v="0"/>
  </r>
  <r>
    <n v="2948"/>
    <x v="114"/>
    <x v="1"/>
    <x v="8"/>
    <n v="1"/>
    <x v="29"/>
    <x v="37"/>
    <x v="233"/>
    <m/>
    <m/>
    <m/>
    <m/>
    <n v="4675"/>
    <n v="5000"/>
    <n v="325"/>
    <n v="-1"/>
    <n v="19"/>
    <x v="4"/>
    <x v="0"/>
  </r>
  <r>
    <n v="2949"/>
    <x v="114"/>
    <x v="1"/>
    <x v="8"/>
    <n v="1"/>
    <x v="29"/>
    <x v="32"/>
    <x v="201"/>
    <m/>
    <m/>
    <m/>
    <m/>
    <n v="935"/>
    <n v="1000"/>
    <n v="65"/>
    <n v="-1"/>
    <n v="19"/>
    <x v="4"/>
    <x v="0"/>
  </r>
  <r>
    <n v="2950"/>
    <x v="114"/>
    <x v="1"/>
    <x v="8"/>
    <n v="1"/>
    <x v="29"/>
    <x v="32"/>
    <x v="201"/>
    <m/>
    <m/>
    <m/>
    <m/>
    <n v="5610"/>
    <n v="6000"/>
    <n v="390"/>
    <n v="-1"/>
    <n v="19"/>
    <x v="4"/>
    <x v="0"/>
  </r>
  <r>
    <n v="2951"/>
    <x v="114"/>
    <x v="1"/>
    <x v="8"/>
    <n v="1"/>
    <x v="1"/>
    <x v="25"/>
    <x v="2"/>
    <m/>
    <m/>
    <m/>
    <m/>
    <n v="2800"/>
    <n v="8000"/>
    <n v="5200"/>
    <n v="-1"/>
    <n v="19"/>
    <x v="4"/>
    <x v="0"/>
  </r>
  <r>
    <n v="2952"/>
    <x v="114"/>
    <x v="1"/>
    <x v="8"/>
    <n v="1"/>
    <x v="0"/>
    <x v="6"/>
    <x v="43"/>
    <s v="Plug 3.5"/>
    <s v="Colores"/>
    <s v="Bolsa"/>
    <s v="Alambrico"/>
    <n v="1000"/>
    <n v="7000"/>
    <n v="6000"/>
    <n v="-1"/>
    <n v="19"/>
    <x v="4"/>
    <x v="0"/>
  </r>
  <r>
    <n v="2953"/>
    <x v="114"/>
    <x v="1"/>
    <x v="8"/>
    <n v="1"/>
    <x v="29"/>
    <x v="32"/>
    <x v="201"/>
    <m/>
    <m/>
    <m/>
    <m/>
    <n v="2805"/>
    <n v="3000"/>
    <n v="195"/>
    <n v="-1"/>
    <n v="19"/>
    <x v="4"/>
    <x v="0"/>
  </r>
  <r>
    <n v="2954"/>
    <x v="114"/>
    <x v="1"/>
    <x v="8"/>
    <n v="1"/>
    <x v="26"/>
    <x v="28"/>
    <x v="561"/>
    <m/>
    <m/>
    <m/>
    <m/>
    <n v="8500"/>
    <n v="20000"/>
    <n v="11500"/>
    <n v="-1"/>
    <n v="19"/>
    <x v="4"/>
    <x v="0"/>
  </r>
  <r>
    <n v="2955"/>
    <x v="115"/>
    <x v="1"/>
    <x v="22"/>
    <n v="1"/>
    <x v="29"/>
    <x v="32"/>
    <x v="201"/>
    <m/>
    <m/>
    <m/>
    <m/>
    <n v="2805"/>
    <n v="3000"/>
    <n v="195"/>
    <n v="-1"/>
    <n v="20"/>
    <x v="4"/>
    <x v="0"/>
  </r>
  <r>
    <n v="2956"/>
    <x v="115"/>
    <x v="1"/>
    <x v="106"/>
    <n v="1"/>
    <x v="30"/>
    <x v="28"/>
    <x v="237"/>
    <m/>
    <m/>
    <m/>
    <m/>
    <n v="1100"/>
    <n v="10000"/>
    <n v="8900"/>
    <n v="-1"/>
    <n v="20"/>
    <x v="4"/>
    <x v="0"/>
  </r>
  <r>
    <n v="2957"/>
    <x v="115"/>
    <x v="1"/>
    <x v="106"/>
    <n v="1"/>
    <x v="81"/>
    <x v="28"/>
    <x v="237"/>
    <m/>
    <m/>
    <m/>
    <m/>
    <n v="3800"/>
    <n v="10000"/>
    <n v="6200"/>
    <n v="-1"/>
    <n v="20"/>
    <x v="4"/>
    <x v="0"/>
  </r>
  <r>
    <n v="2958"/>
    <x v="115"/>
    <x v="1"/>
    <x v="40"/>
    <n v="1"/>
    <x v="81"/>
    <x v="4"/>
    <x v="962"/>
    <m/>
    <m/>
    <m/>
    <m/>
    <n v="10500"/>
    <n v="25000"/>
    <n v="14500"/>
    <n v="-1"/>
    <n v="20"/>
    <x v="4"/>
    <x v="0"/>
  </r>
  <r>
    <n v="2959"/>
    <x v="115"/>
    <x v="1"/>
    <x v="8"/>
    <n v="1"/>
    <x v="33"/>
    <x v="89"/>
    <x v="963"/>
    <m/>
    <m/>
    <m/>
    <m/>
    <n v="0"/>
    <n v="8000"/>
    <n v="8000"/>
    <n v="-1"/>
    <n v="20"/>
    <x v="4"/>
    <x v="0"/>
  </r>
  <r>
    <n v="2960"/>
    <x v="115"/>
    <x v="1"/>
    <x v="8"/>
    <n v="1"/>
    <x v="2"/>
    <x v="7"/>
    <x v="440"/>
    <m/>
    <m/>
    <m/>
    <m/>
    <n v="9000"/>
    <n v="20000"/>
    <n v="11000"/>
    <n v="-1"/>
    <n v="20"/>
    <x v="4"/>
    <x v="0"/>
  </r>
  <r>
    <n v="2961"/>
    <x v="115"/>
    <x v="1"/>
    <x v="8"/>
    <n v="1"/>
    <x v="29"/>
    <x v="32"/>
    <x v="340"/>
    <m/>
    <m/>
    <m/>
    <m/>
    <n v="935"/>
    <n v="1000"/>
    <n v="65"/>
    <n v="-1"/>
    <n v="20"/>
    <x v="4"/>
    <x v="0"/>
  </r>
  <r>
    <n v="2962"/>
    <x v="115"/>
    <x v="1"/>
    <x v="8"/>
    <n v="1"/>
    <x v="30"/>
    <x v="28"/>
    <x v="521"/>
    <m/>
    <m/>
    <m/>
    <m/>
    <n v="1000"/>
    <n v="10000"/>
    <n v="9000"/>
    <n v="-1"/>
    <n v="20"/>
    <x v="4"/>
    <x v="0"/>
  </r>
  <r>
    <n v="2963"/>
    <x v="115"/>
    <x v="1"/>
    <x v="8"/>
    <n v="1"/>
    <x v="4"/>
    <x v="28"/>
    <x v="351"/>
    <m/>
    <s v="Negro"/>
    <m/>
    <s v="Segundo Abono"/>
    <n v="21000"/>
    <n v="30000"/>
    <n v="9000"/>
    <n v="-1"/>
    <n v="20"/>
    <x v="4"/>
    <x v="0"/>
  </r>
  <r>
    <n v="2964"/>
    <x v="115"/>
    <x v="1"/>
    <x v="8"/>
    <n v="1"/>
    <x v="22"/>
    <x v="25"/>
    <x v="878"/>
    <m/>
    <m/>
    <m/>
    <m/>
    <n v="27000"/>
    <n v="55000"/>
    <n v="28000"/>
    <n v="-1"/>
    <n v="20"/>
    <x v="4"/>
    <x v="0"/>
  </r>
  <r>
    <n v="2965"/>
    <x v="115"/>
    <x v="1"/>
    <x v="8"/>
    <n v="1"/>
    <x v="0"/>
    <x v="92"/>
    <x v="838"/>
    <m/>
    <m/>
    <m/>
    <m/>
    <n v="3000"/>
    <n v="10000"/>
    <n v="7000"/>
    <n v="-1"/>
    <n v="20"/>
    <x v="4"/>
    <x v="0"/>
  </r>
  <r>
    <n v="2966"/>
    <x v="115"/>
    <x v="1"/>
    <x v="8"/>
    <n v="1"/>
    <x v="1"/>
    <x v="1"/>
    <x v="2"/>
    <m/>
    <m/>
    <m/>
    <m/>
    <n v="3500"/>
    <n v="12000"/>
    <n v="8500"/>
    <n v="-1"/>
    <n v="20"/>
    <x v="4"/>
    <x v="0"/>
  </r>
  <r>
    <n v="2967"/>
    <x v="116"/>
    <x v="1"/>
    <x v="8"/>
    <n v="1"/>
    <x v="84"/>
    <x v="28"/>
    <x v="316"/>
    <m/>
    <m/>
    <m/>
    <s v="Costo 85000"/>
    <n v="85000"/>
    <n v="145000"/>
    <n v="60000"/>
    <n v="-1"/>
    <n v="21"/>
    <x v="4"/>
    <x v="0"/>
  </r>
  <r>
    <n v="2968"/>
    <x v="116"/>
    <x v="1"/>
    <x v="8"/>
    <n v="1"/>
    <x v="27"/>
    <x v="28"/>
    <x v="316"/>
    <m/>
    <m/>
    <m/>
    <m/>
    <n v="1100"/>
    <n v="10000"/>
    <n v="8900"/>
    <n v="-1"/>
    <n v="21"/>
    <x v="4"/>
    <x v="0"/>
  </r>
  <r>
    <n v="2969"/>
    <x v="116"/>
    <x v="1"/>
    <x v="8"/>
    <n v="1"/>
    <x v="26"/>
    <x v="29"/>
    <x v="964"/>
    <m/>
    <m/>
    <m/>
    <m/>
    <n v="7000"/>
    <n v="20000"/>
    <n v="13000"/>
    <n v="-1"/>
    <n v="21"/>
    <x v="4"/>
    <x v="0"/>
  </r>
  <r>
    <n v="2970"/>
    <x v="116"/>
    <x v="1"/>
    <x v="8"/>
    <n v="1"/>
    <x v="4"/>
    <x v="4"/>
    <x v="215"/>
    <m/>
    <s v="Gris"/>
    <m/>
    <m/>
    <n v="19000"/>
    <n v="33000"/>
    <n v="14000"/>
    <n v="-1"/>
    <n v="21"/>
    <x v="4"/>
    <x v="0"/>
  </r>
  <r>
    <n v="2971"/>
    <x v="116"/>
    <x v="1"/>
    <x v="8"/>
    <n v="1"/>
    <x v="115"/>
    <x v="1"/>
    <x v="141"/>
    <m/>
    <m/>
    <m/>
    <s v="Costo 275000"/>
    <n v="0"/>
    <n v="175000"/>
    <n v="175000"/>
    <n v="-1"/>
    <n v="21"/>
    <x v="4"/>
    <x v="0"/>
  </r>
  <r>
    <n v="2972"/>
    <x v="116"/>
    <x v="1"/>
    <x v="8"/>
    <n v="1"/>
    <x v="37"/>
    <x v="32"/>
    <x v="300"/>
    <m/>
    <m/>
    <m/>
    <m/>
    <n v="1000"/>
    <n v="4000"/>
    <n v="3000"/>
    <n v="-1"/>
    <n v="21"/>
    <x v="4"/>
    <x v="0"/>
  </r>
  <r>
    <n v="2973"/>
    <x v="116"/>
    <x v="1"/>
    <x v="8"/>
    <n v="1"/>
    <x v="55"/>
    <x v="4"/>
    <x v="312"/>
    <m/>
    <m/>
    <m/>
    <m/>
    <n v="8500"/>
    <n v="20000"/>
    <n v="11500"/>
    <n v="-1"/>
    <n v="21"/>
    <x v="4"/>
    <x v="0"/>
  </r>
  <r>
    <n v="2974"/>
    <x v="116"/>
    <x v="1"/>
    <x v="8"/>
    <n v="1"/>
    <x v="30"/>
    <x v="4"/>
    <x v="312"/>
    <m/>
    <m/>
    <m/>
    <m/>
    <n v="1000"/>
    <n v="10000"/>
    <n v="9000"/>
    <n v="-1"/>
    <n v="21"/>
    <x v="4"/>
    <x v="0"/>
  </r>
  <r>
    <n v="2975"/>
    <x v="116"/>
    <x v="1"/>
    <x v="20"/>
    <n v="1"/>
    <x v="0"/>
    <x v="6"/>
    <x v="965"/>
    <m/>
    <m/>
    <m/>
    <m/>
    <n v="22000"/>
    <n v="35000"/>
    <n v="13000"/>
    <n v="-1"/>
    <n v="21"/>
    <x v="4"/>
    <x v="0"/>
  </r>
  <r>
    <n v="2976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7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8"/>
    <x v="115"/>
    <x v="0"/>
    <x v="64"/>
    <n v="1"/>
    <x v="84"/>
    <x v="1"/>
    <x v="511"/>
    <m/>
    <m/>
    <m/>
    <m/>
    <n v="75000"/>
    <n v="140000"/>
    <n v="-75000"/>
    <n v="1"/>
    <n v="20"/>
    <x v="4"/>
    <x v="0"/>
  </r>
  <r>
    <n v="2979"/>
    <x v="116"/>
    <x v="0"/>
    <x v="64"/>
    <n v="1"/>
    <x v="84"/>
    <x v="28"/>
    <x v="316"/>
    <m/>
    <m/>
    <m/>
    <m/>
    <n v="85000"/>
    <n v="145000"/>
    <n v="-85000"/>
    <n v="1"/>
    <n v="21"/>
    <x v="4"/>
    <x v="0"/>
  </r>
  <r>
    <n v="2980"/>
    <x v="117"/>
    <x v="1"/>
    <x v="8"/>
    <n v="1"/>
    <x v="4"/>
    <x v="4"/>
    <x v="215"/>
    <m/>
    <m/>
    <m/>
    <m/>
    <n v="18000"/>
    <n v="35000"/>
    <n v="17000"/>
    <n v="-1"/>
    <n v="22"/>
    <x v="4"/>
    <x v="0"/>
  </r>
  <r>
    <n v="2981"/>
    <x v="117"/>
    <x v="1"/>
    <x v="8"/>
    <n v="1"/>
    <x v="33"/>
    <x v="1"/>
    <x v="966"/>
    <m/>
    <m/>
    <m/>
    <m/>
    <n v="0"/>
    <n v="5000"/>
    <n v="5000"/>
    <n v="-1"/>
    <n v="22"/>
    <x v="4"/>
    <x v="0"/>
  </r>
  <r>
    <n v="2982"/>
    <x v="117"/>
    <x v="1"/>
    <x v="8"/>
    <n v="1"/>
    <x v="29"/>
    <x v="32"/>
    <x v="201"/>
    <m/>
    <m/>
    <m/>
    <m/>
    <n v="5610"/>
    <n v="6000"/>
    <n v="390"/>
    <n v="-1"/>
    <n v="22"/>
    <x v="4"/>
    <x v="0"/>
  </r>
  <r>
    <n v="2983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4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5"/>
    <x v="117"/>
    <x v="1"/>
    <x v="8"/>
    <n v="1"/>
    <x v="26"/>
    <x v="28"/>
    <x v="430"/>
    <m/>
    <m/>
    <m/>
    <m/>
    <n v="11500"/>
    <n v="20000"/>
    <n v="8500"/>
    <n v="-1"/>
    <n v="22"/>
    <x v="4"/>
    <x v="0"/>
  </r>
  <r>
    <n v="2986"/>
    <x v="117"/>
    <x v="1"/>
    <x v="8"/>
    <n v="1"/>
    <x v="2"/>
    <x v="7"/>
    <x v="440"/>
    <m/>
    <m/>
    <m/>
    <m/>
    <n v="9000"/>
    <n v="20000"/>
    <n v="11000"/>
    <n v="-1"/>
    <n v="22"/>
    <x v="4"/>
    <x v="0"/>
  </r>
  <r>
    <n v="2987"/>
    <x v="117"/>
    <x v="1"/>
    <x v="8"/>
    <n v="1"/>
    <x v="29"/>
    <x v="32"/>
    <x v="201"/>
    <m/>
    <m/>
    <m/>
    <m/>
    <n v="935"/>
    <n v="1000"/>
    <n v="65"/>
    <n v="-1"/>
    <n v="22"/>
    <x v="4"/>
    <x v="0"/>
  </r>
  <r>
    <n v="2988"/>
    <x v="117"/>
    <x v="1"/>
    <x v="8"/>
    <n v="1"/>
    <x v="29"/>
    <x v="37"/>
    <x v="233"/>
    <m/>
    <m/>
    <m/>
    <m/>
    <n v="5610"/>
    <n v="6000"/>
    <n v="390"/>
    <n v="-1"/>
    <n v="22"/>
    <x v="4"/>
    <x v="0"/>
  </r>
  <r>
    <n v="2989"/>
    <x v="117"/>
    <x v="1"/>
    <x v="69"/>
    <n v="1"/>
    <x v="29"/>
    <x v="32"/>
    <x v="201"/>
    <m/>
    <m/>
    <m/>
    <m/>
    <n v="6545"/>
    <n v="7000"/>
    <n v="455"/>
    <n v="-1"/>
    <n v="22"/>
    <x v="4"/>
    <x v="0"/>
  </r>
  <r>
    <n v="2990"/>
    <x v="117"/>
    <x v="1"/>
    <x v="8"/>
    <n v="1"/>
    <x v="33"/>
    <x v="1"/>
    <x v="967"/>
    <m/>
    <m/>
    <m/>
    <m/>
    <n v="0"/>
    <n v="3000"/>
    <n v="3000"/>
    <n v="-1"/>
    <n v="22"/>
    <x v="4"/>
    <x v="0"/>
  </r>
  <r>
    <n v="2991"/>
    <x v="118"/>
    <x v="1"/>
    <x v="8"/>
    <n v="1"/>
    <x v="29"/>
    <x v="37"/>
    <x v="233"/>
    <m/>
    <m/>
    <m/>
    <m/>
    <n v="5610"/>
    <n v="6000"/>
    <n v="390"/>
    <n v="-1"/>
    <n v="23"/>
    <x v="4"/>
    <x v="0"/>
  </r>
  <r>
    <n v="2992"/>
    <x v="118"/>
    <x v="1"/>
    <x v="8"/>
    <n v="1"/>
    <x v="4"/>
    <x v="28"/>
    <x v="351"/>
    <m/>
    <m/>
    <m/>
    <m/>
    <n v="40000"/>
    <n v="65000"/>
    <n v="25000"/>
    <n v="-1"/>
    <n v="23"/>
    <x v="4"/>
    <x v="0"/>
  </r>
  <r>
    <n v="2993"/>
    <x v="118"/>
    <x v="1"/>
    <x v="8"/>
    <n v="1"/>
    <x v="33"/>
    <x v="1"/>
    <x v="968"/>
    <m/>
    <m/>
    <m/>
    <m/>
    <n v="0"/>
    <n v="25000"/>
    <n v="25000"/>
    <n v="-1"/>
    <n v="23"/>
    <x v="4"/>
    <x v="0"/>
  </r>
  <r>
    <n v="2994"/>
    <x v="118"/>
    <x v="1"/>
    <x v="8"/>
    <n v="1"/>
    <x v="26"/>
    <x v="28"/>
    <x v="644"/>
    <m/>
    <m/>
    <m/>
    <m/>
    <n v="11000"/>
    <n v="20000"/>
    <n v="9000"/>
    <n v="-1"/>
    <n v="23"/>
    <x v="4"/>
    <x v="0"/>
  </r>
  <r>
    <n v="2995"/>
    <x v="118"/>
    <x v="1"/>
    <x v="8"/>
    <n v="1"/>
    <x v="27"/>
    <x v="28"/>
    <x v="644"/>
    <m/>
    <m/>
    <m/>
    <m/>
    <n v="1100"/>
    <n v="10000"/>
    <n v="8900"/>
    <n v="-1"/>
    <n v="23"/>
    <x v="4"/>
    <x v="0"/>
  </r>
  <r>
    <n v="2996"/>
    <x v="118"/>
    <x v="1"/>
    <x v="8"/>
    <n v="1"/>
    <x v="1"/>
    <x v="1"/>
    <x v="2"/>
    <m/>
    <m/>
    <m/>
    <m/>
    <n v="3500"/>
    <n v="12000"/>
    <n v="8500"/>
    <n v="-1"/>
    <n v="23"/>
    <x v="4"/>
    <x v="0"/>
  </r>
  <r>
    <n v="2997"/>
    <x v="118"/>
    <x v="1"/>
    <x v="8"/>
    <n v="1"/>
    <x v="33"/>
    <x v="123"/>
    <x v="969"/>
    <m/>
    <m/>
    <m/>
    <m/>
    <n v="0"/>
    <n v="3000"/>
    <n v="3000"/>
    <n v="-1"/>
    <n v="23"/>
    <x v="4"/>
    <x v="0"/>
  </r>
  <r>
    <n v="2998"/>
    <x v="118"/>
    <x v="1"/>
    <x v="8"/>
    <n v="1"/>
    <x v="9"/>
    <x v="124"/>
    <x v="970"/>
    <m/>
    <m/>
    <m/>
    <m/>
    <n v="8000"/>
    <n v="15000"/>
    <n v="7000"/>
    <n v="-1"/>
    <n v="23"/>
    <x v="4"/>
    <x v="0"/>
  </r>
  <r>
    <n v="2999"/>
    <x v="118"/>
    <x v="1"/>
    <x v="8"/>
    <n v="1"/>
    <x v="0"/>
    <x v="6"/>
    <x v="42"/>
    <m/>
    <m/>
    <m/>
    <m/>
    <n v="1800"/>
    <n v="8000"/>
    <n v="6200"/>
    <n v="-1"/>
    <n v="23"/>
    <x v="4"/>
    <x v="0"/>
  </r>
  <r>
    <n v="3000"/>
    <x v="118"/>
    <x v="1"/>
    <x v="8"/>
    <n v="1"/>
    <x v="6"/>
    <x v="6"/>
    <x v="18"/>
    <s v="USB"/>
    <s v="Negro"/>
    <s v="Caja"/>
    <s v="Inalambrico"/>
    <n v="15000"/>
    <n v="30000"/>
    <n v="15000"/>
    <n v="-1"/>
    <n v="23"/>
    <x v="4"/>
    <x v="0"/>
  </r>
  <r>
    <n v="3001"/>
    <x v="119"/>
    <x v="1"/>
    <x v="8"/>
    <n v="1"/>
    <x v="1"/>
    <x v="1"/>
    <x v="436"/>
    <m/>
    <m/>
    <m/>
    <m/>
    <n v="3500"/>
    <n v="15000"/>
    <n v="11500"/>
    <n v="-1"/>
    <n v="24"/>
    <x v="4"/>
    <x v="0"/>
  </r>
  <r>
    <n v="3002"/>
    <x v="119"/>
    <x v="1"/>
    <x v="8"/>
    <n v="1"/>
    <x v="37"/>
    <x v="34"/>
    <x v="301"/>
    <m/>
    <m/>
    <m/>
    <m/>
    <n v="1000"/>
    <n v="3000"/>
    <n v="2000"/>
    <n v="-1"/>
    <n v="24"/>
    <x v="4"/>
    <x v="0"/>
  </r>
  <r>
    <n v="3003"/>
    <x v="119"/>
    <x v="1"/>
    <x v="8"/>
    <n v="1"/>
    <x v="33"/>
    <x v="4"/>
    <x v="971"/>
    <m/>
    <m/>
    <m/>
    <m/>
    <n v="0"/>
    <n v="25000"/>
    <n v="25000"/>
    <n v="-1"/>
    <n v="24"/>
    <x v="4"/>
    <x v="0"/>
  </r>
  <r>
    <n v="3004"/>
    <x v="119"/>
    <x v="1"/>
    <x v="8"/>
    <n v="1"/>
    <x v="2"/>
    <x v="1"/>
    <x v="972"/>
    <m/>
    <m/>
    <m/>
    <m/>
    <n v="7500"/>
    <n v="18000"/>
    <n v="10500"/>
    <n v="-1"/>
    <n v="24"/>
    <x v="4"/>
    <x v="0"/>
  </r>
  <r>
    <n v="3005"/>
    <x v="119"/>
    <x v="1"/>
    <x v="8"/>
    <n v="1"/>
    <x v="1"/>
    <x v="4"/>
    <x v="913"/>
    <m/>
    <m/>
    <m/>
    <m/>
    <n v="11000"/>
    <n v="29000"/>
    <n v="18000"/>
    <n v="-1"/>
    <n v="24"/>
    <x v="4"/>
    <x v="0"/>
  </r>
  <r>
    <n v="3006"/>
    <x v="119"/>
    <x v="1"/>
    <x v="8"/>
    <n v="1"/>
    <x v="29"/>
    <x v="37"/>
    <x v="233"/>
    <m/>
    <m/>
    <m/>
    <m/>
    <n v="5610"/>
    <n v="6000"/>
    <n v="390"/>
    <n v="-1"/>
    <n v="24"/>
    <x v="4"/>
    <x v="0"/>
  </r>
  <r>
    <n v="3007"/>
    <x v="119"/>
    <x v="1"/>
    <x v="8"/>
    <n v="1"/>
    <x v="29"/>
    <x v="32"/>
    <x v="201"/>
    <m/>
    <m/>
    <m/>
    <m/>
    <n v="5610"/>
    <n v="6000"/>
    <n v="390"/>
    <n v="-1"/>
    <n v="24"/>
    <x v="4"/>
    <x v="0"/>
  </r>
  <r>
    <n v="3008"/>
    <x v="119"/>
    <x v="1"/>
    <x v="8"/>
    <n v="1"/>
    <x v="29"/>
    <x v="34"/>
    <x v="214"/>
    <m/>
    <m/>
    <m/>
    <m/>
    <n v="5610"/>
    <n v="6000"/>
    <n v="390"/>
    <n v="-1"/>
    <n v="24"/>
    <x v="4"/>
    <x v="0"/>
  </r>
  <r>
    <n v="3009"/>
    <x v="119"/>
    <x v="0"/>
    <x v="107"/>
    <n v="1"/>
    <x v="119"/>
    <x v="1"/>
    <x v="973"/>
    <m/>
    <m/>
    <m/>
    <m/>
    <n v="10000"/>
    <n v="0"/>
    <n v="-10000"/>
    <n v="1"/>
    <n v="24"/>
    <x v="4"/>
    <x v="0"/>
  </r>
  <r>
    <n v="3010"/>
    <x v="119"/>
    <x v="1"/>
    <x v="8"/>
    <n v="1"/>
    <x v="4"/>
    <x v="4"/>
    <x v="215"/>
    <m/>
    <m/>
    <m/>
    <m/>
    <n v="19000"/>
    <n v="35000"/>
    <n v="16000"/>
    <n v="-1"/>
    <n v="24"/>
    <x v="4"/>
    <x v="0"/>
  </r>
  <r>
    <n v="3011"/>
    <x v="119"/>
    <x v="1"/>
    <x v="40"/>
    <n v="1"/>
    <x v="26"/>
    <x v="4"/>
    <x v="828"/>
    <m/>
    <m/>
    <m/>
    <m/>
    <n v="7500"/>
    <n v="18000"/>
    <n v="10500"/>
    <n v="-1"/>
    <n v="24"/>
    <x v="4"/>
    <x v="0"/>
  </r>
  <r>
    <n v="3012"/>
    <x v="119"/>
    <x v="1"/>
    <x v="8"/>
    <n v="1"/>
    <x v="27"/>
    <x v="29"/>
    <x v="375"/>
    <m/>
    <m/>
    <m/>
    <m/>
    <n v="1100"/>
    <n v="10000"/>
    <n v="8900"/>
    <n v="-1"/>
    <n v="24"/>
    <x v="4"/>
    <x v="0"/>
  </r>
  <r>
    <n v="3013"/>
    <x v="119"/>
    <x v="1"/>
    <x v="8"/>
    <n v="1"/>
    <x v="26"/>
    <x v="41"/>
    <x v="974"/>
    <m/>
    <m/>
    <m/>
    <m/>
    <n v="10500"/>
    <n v="20000"/>
    <n v="9500"/>
    <n v="-1"/>
    <n v="24"/>
    <x v="4"/>
    <x v="0"/>
  </r>
  <r>
    <n v="3014"/>
    <x v="119"/>
    <x v="1"/>
    <x v="8"/>
    <n v="1"/>
    <x v="26"/>
    <x v="28"/>
    <x v="391"/>
    <m/>
    <m/>
    <m/>
    <m/>
    <n v="9000"/>
    <n v="20000"/>
    <n v="11000"/>
    <n v="-1"/>
    <n v="24"/>
    <x v="4"/>
    <x v="0"/>
  </r>
  <r>
    <n v="3015"/>
    <x v="119"/>
    <x v="1"/>
    <x v="8"/>
    <n v="1"/>
    <x v="27"/>
    <x v="28"/>
    <x v="391"/>
    <m/>
    <m/>
    <m/>
    <m/>
    <n v="1100"/>
    <n v="10000"/>
    <n v="8900"/>
    <n v="-1"/>
    <n v="24"/>
    <x v="4"/>
    <x v="0"/>
  </r>
  <r>
    <n v="3016"/>
    <x v="119"/>
    <x v="1"/>
    <x v="8"/>
    <n v="1"/>
    <x v="101"/>
    <x v="28"/>
    <x v="133"/>
    <m/>
    <m/>
    <m/>
    <m/>
    <n v="5000"/>
    <n v="12000"/>
    <n v="7000"/>
    <n v="-1"/>
    <n v="24"/>
    <x v="4"/>
    <x v="0"/>
  </r>
  <r>
    <n v="3017"/>
    <x v="119"/>
    <x v="1"/>
    <x v="8"/>
    <n v="1"/>
    <x v="88"/>
    <x v="111"/>
    <x v="975"/>
    <m/>
    <m/>
    <m/>
    <m/>
    <n v="900"/>
    <n v="3000"/>
    <n v="2100"/>
    <n v="-1"/>
    <n v="24"/>
    <x v="4"/>
    <x v="0"/>
  </r>
  <r>
    <n v="3018"/>
    <x v="119"/>
    <x v="1"/>
    <x v="8"/>
    <n v="1"/>
    <x v="88"/>
    <x v="111"/>
    <x v="976"/>
    <m/>
    <m/>
    <m/>
    <m/>
    <n v="900"/>
    <n v="3000"/>
    <n v="2100"/>
    <n v="-1"/>
    <n v="24"/>
    <x v="4"/>
    <x v="0"/>
  </r>
  <r>
    <n v="3019"/>
    <x v="119"/>
    <x v="1"/>
    <x v="8"/>
    <n v="1"/>
    <x v="88"/>
    <x v="111"/>
    <x v="977"/>
    <m/>
    <m/>
    <m/>
    <m/>
    <n v="900"/>
    <n v="3000"/>
    <n v="2100"/>
    <n v="-1"/>
    <n v="24"/>
    <x v="4"/>
    <x v="0"/>
  </r>
  <r>
    <n v="3020"/>
    <x v="120"/>
    <x v="1"/>
    <x v="8"/>
    <n v="1"/>
    <x v="29"/>
    <x v="32"/>
    <x v="201"/>
    <m/>
    <m/>
    <m/>
    <m/>
    <n v="5610"/>
    <n v="6000"/>
    <n v="390"/>
    <n v="-1"/>
    <n v="25"/>
    <x v="4"/>
    <x v="0"/>
  </r>
  <r>
    <n v="3021"/>
    <x v="116"/>
    <x v="0"/>
    <x v="88"/>
    <n v="1"/>
    <x v="22"/>
    <x v="26"/>
    <x v="978"/>
    <m/>
    <m/>
    <m/>
    <m/>
    <n v="40000"/>
    <n v="65000"/>
    <n v="-40000"/>
    <n v="1"/>
    <n v="21"/>
    <x v="4"/>
    <x v="0"/>
  </r>
  <r>
    <n v="3022"/>
    <x v="117"/>
    <x v="0"/>
    <x v="108"/>
    <n v="1"/>
    <x v="120"/>
    <x v="125"/>
    <x v="979"/>
    <m/>
    <m/>
    <m/>
    <m/>
    <n v="45000"/>
    <n v="0"/>
    <n v="-45000"/>
    <n v="1"/>
    <n v="22"/>
    <x v="4"/>
    <x v="0"/>
  </r>
  <r>
    <n v="3023"/>
    <x v="117"/>
    <x v="0"/>
    <x v="108"/>
    <n v="1"/>
    <x v="121"/>
    <x v="126"/>
    <x v="980"/>
    <m/>
    <m/>
    <m/>
    <m/>
    <n v="25000"/>
    <n v="0"/>
    <n v="-25000"/>
    <n v="1"/>
    <n v="22"/>
    <x v="4"/>
    <x v="0"/>
  </r>
  <r>
    <n v="3024"/>
    <x v="116"/>
    <x v="0"/>
    <x v="6"/>
    <n v="2"/>
    <x v="0"/>
    <x v="6"/>
    <x v="965"/>
    <m/>
    <m/>
    <m/>
    <m/>
    <n v="22000"/>
    <n v="39000"/>
    <n v="-44000"/>
    <n v="2"/>
    <n v="21"/>
    <x v="4"/>
    <x v="0"/>
  </r>
  <r>
    <n v="3025"/>
    <x v="116"/>
    <x v="0"/>
    <x v="72"/>
    <n v="1"/>
    <x v="22"/>
    <x v="25"/>
    <x v="878"/>
    <m/>
    <m/>
    <m/>
    <m/>
    <n v="27000"/>
    <n v="55000"/>
    <n v="-27000"/>
    <n v="1"/>
    <n v="21"/>
    <x v="4"/>
    <x v="0"/>
  </r>
  <r>
    <n v="3026"/>
    <x v="114"/>
    <x v="0"/>
    <x v="6"/>
    <n v="3"/>
    <x v="0"/>
    <x v="6"/>
    <x v="47"/>
    <m/>
    <m/>
    <m/>
    <m/>
    <n v="3500"/>
    <n v="10000"/>
    <n v="-10500"/>
    <n v="3"/>
    <n v="19"/>
    <x v="4"/>
    <x v="0"/>
  </r>
  <r>
    <n v="3027"/>
    <x v="114"/>
    <x v="0"/>
    <x v="6"/>
    <n v="2"/>
    <x v="0"/>
    <x v="6"/>
    <x v="981"/>
    <m/>
    <m/>
    <m/>
    <m/>
    <n v="7600"/>
    <n v="14000"/>
    <n v="-15200"/>
    <n v="2"/>
    <n v="19"/>
    <x v="4"/>
    <x v="0"/>
  </r>
  <r>
    <n v="3028"/>
    <x v="114"/>
    <x v="0"/>
    <x v="6"/>
    <n v="2"/>
    <x v="0"/>
    <x v="6"/>
    <x v="982"/>
    <m/>
    <m/>
    <m/>
    <m/>
    <n v="3100"/>
    <n v="10000"/>
    <n v="-6200"/>
    <n v="2"/>
    <n v="19"/>
    <x v="4"/>
    <x v="0"/>
  </r>
  <r>
    <n v="3029"/>
    <x v="114"/>
    <x v="0"/>
    <x v="6"/>
    <n v="1"/>
    <x v="122"/>
    <x v="6"/>
    <x v="983"/>
    <m/>
    <m/>
    <m/>
    <m/>
    <n v="12000"/>
    <n v="25000"/>
    <n v="-12000"/>
    <n v="1"/>
    <n v="19"/>
    <x v="4"/>
    <x v="0"/>
  </r>
  <r>
    <n v="3030"/>
    <x v="114"/>
    <x v="0"/>
    <x v="6"/>
    <n v="1"/>
    <x v="2"/>
    <x v="6"/>
    <x v="984"/>
    <m/>
    <m/>
    <m/>
    <m/>
    <n v="21000"/>
    <n v="44000"/>
    <n v="-21000"/>
    <n v="1"/>
    <n v="19"/>
    <x v="4"/>
    <x v="0"/>
  </r>
  <r>
    <n v="3031"/>
    <x v="115"/>
    <x v="0"/>
    <x v="109"/>
    <n v="1"/>
    <x v="55"/>
    <x v="4"/>
    <x v="817"/>
    <m/>
    <m/>
    <m/>
    <m/>
    <n v="7500"/>
    <n v="20000"/>
    <n v="-7500"/>
    <n v="1"/>
    <n v="20"/>
    <x v="4"/>
    <x v="0"/>
  </r>
  <r>
    <n v="3032"/>
    <x v="115"/>
    <x v="0"/>
    <x v="109"/>
    <n v="1"/>
    <x v="123"/>
    <x v="1"/>
    <x v="944"/>
    <m/>
    <m/>
    <m/>
    <m/>
    <n v="5000"/>
    <n v="12000"/>
    <n v="-5000"/>
    <n v="1"/>
    <n v="20"/>
    <x v="4"/>
    <x v="0"/>
  </r>
  <r>
    <n v="3033"/>
    <x v="115"/>
    <x v="0"/>
    <x v="109"/>
    <n v="2"/>
    <x v="26"/>
    <x v="28"/>
    <x v="561"/>
    <m/>
    <m/>
    <m/>
    <m/>
    <n v="8500"/>
    <n v="20000"/>
    <n v="-17000"/>
    <n v="2"/>
    <n v="20"/>
    <x v="4"/>
    <x v="0"/>
  </r>
  <r>
    <n v="3034"/>
    <x v="115"/>
    <x v="0"/>
    <x v="109"/>
    <n v="3"/>
    <x v="26"/>
    <x v="1"/>
    <x v="239"/>
    <m/>
    <m/>
    <m/>
    <m/>
    <n v="9000"/>
    <n v="20000"/>
    <n v="-27000"/>
    <n v="3"/>
    <n v="20"/>
    <x v="4"/>
    <x v="0"/>
  </r>
  <r>
    <n v="3035"/>
    <x v="115"/>
    <x v="0"/>
    <x v="109"/>
    <n v="2"/>
    <x v="26"/>
    <x v="1"/>
    <x v="631"/>
    <m/>
    <m/>
    <m/>
    <m/>
    <n v="11000"/>
    <n v="20000"/>
    <n v="-22000"/>
    <n v="2"/>
    <n v="20"/>
    <x v="4"/>
    <x v="0"/>
  </r>
  <r>
    <n v="3036"/>
    <x v="115"/>
    <x v="0"/>
    <x v="109"/>
    <n v="8"/>
    <x v="81"/>
    <x v="4"/>
    <x v="314"/>
    <m/>
    <m/>
    <m/>
    <m/>
    <n v="5500"/>
    <n v="12000"/>
    <n v="-44000"/>
    <n v="8"/>
    <n v="20"/>
    <x v="4"/>
    <x v="0"/>
  </r>
  <r>
    <n v="3037"/>
    <x v="115"/>
    <x v="0"/>
    <x v="109"/>
    <n v="3"/>
    <x v="124"/>
    <x v="6"/>
    <x v="985"/>
    <m/>
    <m/>
    <m/>
    <m/>
    <n v="5500"/>
    <n v="12000"/>
    <n v="-16500"/>
    <n v="3"/>
    <n v="20"/>
    <x v="4"/>
    <x v="0"/>
  </r>
  <r>
    <n v="3038"/>
    <x v="115"/>
    <x v="0"/>
    <x v="109"/>
    <n v="5"/>
    <x v="2"/>
    <x v="1"/>
    <x v="986"/>
    <m/>
    <m/>
    <m/>
    <m/>
    <n v="7500"/>
    <n v="18000"/>
    <n v="-37500"/>
    <n v="5"/>
    <n v="20"/>
    <x v="4"/>
    <x v="0"/>
  </r>
  <r>
    <n v="3039"/>
    <x v="114"/>
    <x v="0"/>
    <x v="110"/>
    <n v="4"/>
    <x v="68"/>
    <x v="6"/>
    <x v="987"/>
    <m/>
    <m/>
    <m/>
    <m/>
    <n v="4000"/>
    <n v="10000"/>
    <n v="-16000"/>
    <n v="4"/>
    <n v="19"/>
    <x v="4"/>
    <x v="0"/>
  </r>
  <r>
    <n v="3040"/>
    <x v="114"/>
    <x v="0"/>
    <x v="110"/>
    <n v="2"/>
    <x v="68"/>
    <x v="6"/>
    <x v="684"/>
    <m/>
    <m/>
    <m/>
    <m/>
    <n v="7500"/>
    <n v="20000"/>
    <n v="-15000"/>
    <n v="2"/>
    <n v="19"/>
    <x v="4"/>
    <x v="0"/>
  </r>
  <r>
    <n v="3041"/>
    <x v="114"/>
    <x v="0"/>
    <x v="110"/>
    <n v="1"/>
    <x v="9"/>
    <x v="6"/>
    <x v="988"/>
    <m/>
    <m/>
    <m/>
    <m/>
    <n v="5000"/>
    <n v="12000"/>
    <n v="-5000"/>
    <n v="1"/>
    <n v="19"/>
    <x v="4"/>
    <x v="0"/>
  </r>
  <r>
    <n v="3042"/>
    <x v="114"/>
    <x v="0"/>
    <x v="110"/>
    <n v="1"/>
    <x v="9"/>
    <x v="124"/>
    <x v="989"/>
    <m/>
    <m/>
    <m/>
    <m/>
    <n v="8000"/>
    <n v="15000"/>
    <n v="-8000"/>
    <n v="1"/>
    <n v="19"/>
    <x v="4"/>
    <x v="0"/>
  </r>
  <r>
    <n v="3043"/>
    <x v="114"/>
    <x v="0"/>
    <x v="110"/>
    <n v="1"/>
    <x v="0"/>
    <x v="25"/>
    <x v="990"/>
    <m/>
    <m/>
    <m/>
    <m/>
    <n v="5000"/>
    <n v="10000"/>
    <n v="-5000"/>
    <n v="1"/>
    <n v="19"/>
    <x v="4"/>
    <x v="0"/>
  </r>
  <r>
    <n v="3044"/>
    <x v="114"/>
    <x v="0"/>
    <x v="72"/>
    <n v="1"/>
    <x v="11"/>
    <x v="116"/>
    <x v="991"/>
    <m/>
    <m/>
    <m/>
    <m/>
    <n v="32000"/>
    <n v="65000"/>
    <n v="-32000"/>
    <n v="1"/>
    <n v="19"/>
    <x v="4"/>
    <x v="0"/>
  </r>
  <r>
    <n v="3045"/>
    <x v="114"/>
    <x v="0"/>
    <x v="72"/>
    <n v="1"/>
    <x v="11"/>
    <x v="116"/>
    <x v="845"/>
    <m/>
    <m/>
    <m/>
    <m/>
    <n v="29000"/>
    <n v="55000"/>
    <n v="-29000"/>
    <n v="1"/>
    <n v="19"/>
    <x v="4"/>
    <x v="0"/>
  </r>
  <r>
    <n v="3046"/>
    <x v="114"/>
    <x v="0"/>
    <x v="72"/>
    <n v="1"/>
    <x v="4"/>
    <x v="10"/>
    <x v="584"/>
    <m/>
    <m/>
    <m/>
    <m/>
    <n v="33000"/>
    <n v="65000"/>
    <n v="-33000"/>
    <n v="1"/>
    <n v="19"/>
    <x v="4"/>
    <x v="0"/>
  </r>
  <r>
    <n v="3047"/>
    <x v="120"/>
    <x v="1"/>
    <x v="8"/>
    <n v="1"/>
    <x v="29"/>
    <x v="32"/>
    <x v="201"/>
    <m/>
    <m/>
    <m/>
    <m/>
    <n v="2805"/>
    <n v="3000"/>
    <n v="195"/>
    <n v="-1"/>
    <n v="25"/>
    <x v="4"/>
    <x v="0"/>
  </r>
  <r>
    <n v="3048"/>
    <x v="114"/>
    <x v="0"/>
    <x v="5"/>
    <n v="4"/>
    <x v="2"/>
    <x v="28"/>
    <x v="992"/>
    <s v="TC"/>
    <m/>
    <m/>
    <m/>
    <n v="10000"/>
    <n v="22000"/>
    <n v="-40000"/>
    <n v="4"/>
    <n v="19"/>
    <x v="4"/>
    <x v="0"/>
  </r>
  <r>
    <n v="3049"/>
    <x v="114"/>
    <x v="0"/>
    <x v="5"/>
    <n v="4"/>
    <x v="0"/>
    <x v="4"/>
    <x v="993"/>
    <m/>
    <m/>
    <m/>
    <m/>
    <n v="4500"/>
    <n v="10000"/>
    <n v="-18000"/>
    <n v="4"/>
    <n v="19"/>
    <x v="4"/>
    <x v="0"/>
  </r>
  <r>
    <n v="3050"/>
    <x v="114"/>
    <x v="0"/>
    <x v="5"/>
    <n v="1"/>
    <x v="0"/>
    <x v="4"/>
    <x v="994"/>
    <m/>
    <m/>
    <m/>
    <m/>
    <n v="6000"/>
    <n v="12000"/>
    <n v="-6000"/>
    <n v="1"/>
    <n v="19"/>
    <x v="4"/>
    <x v="0"/>
  </r>
  <r>
    <n v="3051"/>
    <x v="114"/>
    <x v="0"/>
    <x v="95"/>
    <n v="7"/>
    <x v="40"/>
    <x v="48"/>
    <x v="741"/>
    <m/>
    <m/>
    <m/>
    <m/>
    <n v="4000"/>
    <n v="10000"/>
    <n v="-28000"/>
    <n v="7"/>
    <n v="19"/>
    <x v="4"/>
    <x v="0"/>
  </r>
  <r>
    <n v="3052"/>
    <x v="114"/>
    <x v="0"/>
    <x v="95"/>
    <n v="1"/>
    <x v="125"/>
    <x v="4"/>
    <x v="962"/>
    <m/>
    <m/>
    <m/>
    <m/>
    <n v="10500"/>
    <n v="25000"/>
    <n v="-10500"/>
    <n v="1"/>
    <n v="19"/>
    <x v="4"/>
    <x v="0"/>
  </r>
  <r>
    <n v="3053"/>
    <x v="114"/>
    <x v="0"/>
    <x v="51"/>
    <n v="40"/>
    <x v="27"/>
    <x v="48"/>
    <x v="741"/>
    <m/>
    <m/>
    <m/>
    <m/>
    <n v="1100"/>
    <n v="10000"/>
    <n v="-44000"/>
    <n v="40"/>
    <n v="19"/>
    <x v="4"/>
    <x v="0"/>
  </r>
  <r>
    <n v="3054"/>
    <x v="114"/>
    <x v="0"/>
    <x v="51"/>
    <n v="2"/>
    <x v="26"/>
    <x v="28"/>
    <x v="237"/>
    <m/>
    <m/>
    <m/>
    <m/>
    <n v="9000"/>
    <n v="20000"/>
    <n v="-18000"/>
    <n v="2"/>
    <n v="19"/>
    <x v="4"/>
    <x v="0"/>
  </r>
  <r>
    <n v="3055"/>
    <x v="114"/>
    <x v="0"/>
    <x v="51"/>
    <n v="3"/>
    <x v="26"/>
    <x v="29"/>
    <x v="681"/>
    <m/>
    <m/>
    <m/>
    <m/>
    <n v="9000"/>
    <n v="20000"/>
    <n v="-27000"/>
    <n v="3"/>
    <n v="19"/>
    <x v="4"/>
    <x v="0"/>
  </r>
  <r>
    <n v="3056"/>
    <x v="114"/>
    <x v="0"/>
    <x v="51"/>
    <n v="1"/>
    <x v="26"/>
    <x v="4"/>
    <x v="817"/>
    <m/>
    <m/>
    <m/>
    <m/>
    <n v="6500"/>
    <n v="20000"/>
    <n v="-6500"/>
    <n v="1"/>
    <n v="19"/>
    <x v="4"/>
    <x v="0"/>
  </r>
  <r>
    <n v="3057"/>
    <x v="114"/>
    <x v="0"/>
    <x v="51"/>
    <n v="3"/>
    <x v="26"/>
    <x v="28"/>
    <x v="644"/>
    <m/>
    <m/>
    <m/>
    <m/>
    <n v="8500"/>
    <n v="20000"/>
    <n v="-25500"/>
    <n v="3"/>
    <n v="19"/>
    <x v="4"/>
    <x v="0"/>
  </r>
  <r>
    <n v="3058"/>
    <x v="114"/>
    <x v="0"/>
    <x v="51"/>
    <n v="3"/>
    <x v="26"/>
    <x v="28"/>
    <x v="315"/>
    <m/>
    <m/>
    <m/>
    <m/>
    <n v="8500"/>
    <n v="20000"/>
    <n v="-25500"/>
    <n v="3"/>
    <n v="19"/>
    <x v="4"/>
    <x v="0"/>
  </r>
  <r>
    <n v="3059"/>
    <x v="114"/>
    <x v="0"/>
    <x v="51"/>
    <n v="2"/>
    <x v="68"/>
    <x v="6"/>
    <x v="741"/>
    <m/>
    <m/>
    <m/>
    <m/>
    <n v="10500"/>
    <n v="20000"/>
    <n v="-21000"/>
    <n v="2"/>
    <n v="19"/>
    <x v="4"/>
    <x v="0"/>
  </r>
  <r>
    <n v="3060"/>
    <x v="119"/>
    <x v="0"/>
    <x v="111"/>
    <n v="3"/>
    <x v="81"/>
    <x v="28"/>
    <x v="237"/>
    <m/>
    <m/>
    <m/>
    <m/>
    <n v="3500"/>
    <n v="10000"/>
    <n v="-10500"/>
    <n v="3"/>
    <n v="24"/>
    <x v="4"/>
    <x v="0"/>
  </r>
  <r>
    <n v="3061"/>
    <x v="119"/>
    <x v="0"/>
    <x v="111"/>
    <n v="10"/>
    <x v="30"/>
    <x v="48"/>
    <x v="741"/>
    <m/>
    <m/>
    <m/>
    <m/>
    <n v="1000"/>
    <n v="10000"/>
    <n v="-10000"/>
    <n v="10"/>
    <n v="24"/>
    <x v="4"/>
    <x v="0"/>
  </r>
  <r>
    <n v="3062"/>
    <x v="119"/>
    <x v="0"/>
    <x v="111"/>
    <n v="5"/>
    <x v="55"/>
    <x v="48"/>
    <x v="741"/>
    <m/>
    <m/>
    <m/>
    <m/>
    <n v="8500"/>
    <n v="20000"/>
    <n v="-42500"/>
    <n v="5"/>
    <n v="24"/>
    <x v="4"/>
    <x v="0"/>
  </r>
  <r>
    <n v="3063"/>
    <x v="119"/>
    <x v="0"/>
    <x v="111"/>
    <n v="5"/>
    <x v="100"/>
    <x v="6"/>
    <x v="995"/>
    <m/>
    <m/>
    <m/>
    <m/>
    <n v="7000"/>
    <n v="15000"/>
    <n v="-35000"/>
    <n v="5"/>
    <n v="24"/>
    <x v="4"/>
    <x v="0"/>
  </r>
  <r>
    <n v="3064"/>
    <x v="119"/>
    <x v="0"/>
    <x v="111"/>
    <n v="10"/>
    <x v="41"/>
    <x v="6"/>
    <x v="741"/>
    <m/>
    <m/>
    <m/>
    <m/>
    <n v="1600"/>
    <n v="4000"/>
    <n v="-16000"/>
    <n v="10"/>
    <n v="24"/>
    <x v="4"/>
    <x v="0"/>
  </r>
  <r>
    <n v="3065"/>
    <x v="119"/>
    <x v="0"/>
    <x v="5"/>
    <n v="21"/>
    <x v="81"/>
    <x v="48"/>
    <x v="741"/>
    <m/>
    <m/>
    <m/>
    <m/>
    <n v="4000"/>
    <n v="10000"/>
    <n v="-84000"/>
    <n v="21"/>
    <n v="24"/>
    <x v="4"/>
    <x v="0"/>
  </r>
  <r>
    <n v="3066"/>
    <x v="119"/>
    <x v="0"/>
    <x v="5"/>
    <n v="5"/>
    <x v="26"/>
    <x v="2"/>
    <x v="996"/>
    <m/>
    <m/>
    <m/>
    <m/>
    <n v="12000"/>
    <n v="22000"/>
    <n v="-60000"/>
    <n v="5"/>
    <n v="24"/>
    <x v="4"/>
    <x v="0"/>
  </r>
  <r>
    <n v="3067"/>
    <x v="119"/>
    <x v="0"/>
    <x v="5"/>
    <n v="2"/>
    <x v="4"/>
    <x v="28"/>
    <x v="351"/>
    <m/>
    <m/>
    <m/>
    <m/>
    <n v="40000"/>
    <n v="65000"/>
    <n v="-80000"/>
    <n v="2"/>
    <n v="24"/>
    <x v="4"/>
    <x v="0"/>
  </r>
  <r>
    <n v="3068"/>
    <x v="119"/>
    <x v="0"/>
    <x v="5"/>
    <n v="1"/>
    <x v="1"/>
    <x v="4"/>
    <x v="997"/>
    <m/>
    <m/>
    <m/>
    <m/>
    <n v="40000"/>
    <n v="65000"/>
    <n v="-40000"/>
    <n v="1"/>
    <n v="24"/>
    <x v="4"/>
    <x v="0"/>
  </r>
  <r>
    <n v="3069"/>
    <x v="120"/>
    <x v="1"/>
    <x v="8"/>
    <n v="1"/>
    <x v="27"/>
    <x v="35"/>
    <x v="180"/>
    <m/>
    <m/>
    <m/>
    <m/>
    <n v="1100"/>
    <n v="10000"/>
    <n v="8900"/>
    <n v="-1"/>
    <n v="25"/>
    <x v="4"/>
    <x v="0"/>
  </r>
  <r>
    <n v="3070"/>
    <x v="120"/>
    <x v="1"/>
    <x v="8"/>
    <n v="1"/>
    <x v="26"/>
    <x v="2"/>
    <x v="996"/>
    <m/>
    <m/>
    <m/>
    <m/>
    <n v="12000"/>
    <n v="22000"/>
    <n v="10000"/>
    <n v="-1"/>
    <n v="25"/>
    <x v="4"/>
    <x v="0"/>
  </r>
  <r>
    <n v="3071"/>
    <x v="120"/>
    <x v="1"/>
    <x v="8"/>
    <n v="1"/>
    <x v="33"/>
    <x v="6"/>
    <x v="926"/>
    <m/>
    <m/>
    <m/>
    <m/>
    <n v="0"/>
    <n v="20000"/>
    <n v="20000"/>
    <n v="-1"/>
    <n v="25"/>
    <x v="4"/>
    <x v="0"/>
  </r>
  <r>
    <n v="3072"/>
    <x v="120"/>
    <x v="1"/>
    <x v="8"/>
    <n v="1"/>
    <x v="8"/>
    <x v="65"/>
    <x v="858"/>
    <m/>
    <m/>
    <m/>
    <s v="Tarjeta Codensa"/>
    <n v="40000"/>
    <n v="65000"/>
    <n v="25000"/>
    <n v="-1"/>
    <n v="25"/>
    <x v="4"/>
    <x v="0"/>
  </r>
  <r>
    <n v="3073"/>
    <x v="120"/>
    <x v="1"/>
    <x v="8"/>
    <n v="1"/>
    <x v="1"/>
    <x v="1"/>
    <x v="2"/>
    <m/>
    <m/>
    <m/>
    <m/>
    <n v="3500"/>
    <n v="12000"/>
    <n v="8500"/>
    <n v="-1"/>
    <n v="25"/>
    <x v="4"/>
    <x v="0"/>
  </r>
  <r>
    <n v="3074"/>
    <x v="120"/>
    <x v="1"/>
    <x v="8"/>
    <n v="1"/>
    <x v="30"/>
    <x v="28"/>
    <x v="297"/>
    <m/>
    <m/>
    <m/>
    <m/>
    <n v="1000"/>
    <n v="10000"/>
    <n v="9000"/>
    <n v="-1"/>
    <n v="25"/>
    <x v="4"/>
    <x v="0"/>
  </r>
  <r>
    <n v="3075"/>
    <x v="120"/>
    <x v="1"/>
    <x v="8"/>
    <n v="1"/>
    <x v="33"/>
    <x v="3"/>
    <x v="998"/>
    <m/>
    <m/>
    <m/>
    <m/>
    <n v="0"/>
    <n v="10000"/>
    <n v="10000"/>
    <n v="-1"/>
    <n v="25"/>
    <x v="4"/>
    <x v="0"/>
  </r>
  <r>
    <n v="3076"/>
    <x v="120"/>
    <x v="1"/>
    <x v="8"/>
    <n v="1"/>
    <x v="1"/>
    <x v="1"/>
    <x v="436"/>
    <m/>
    <m/>
    <m/>
    <m/>
    <n v="3500"/>
    <n v="15000"/>
    <n v="11500"/>
    <n v="-1"/>
    <n v="25"/>
    <x v="4"/>
    <x v="0"/>
  </r>
  <r>
    <n v="3077"/>
    <x v="120"/>
    <x v="1"/>
    <x v="8"/>
    <n v="1"/>
    <x v="33"/>
    <x v="110"/>
    <x v="999"/>
    <m/>
    <m/>
    <m/>
    <m/>
    <n v="0"/>
    <n v="20000"/>
    <n v="20000"/>
    <n v="-1"/>
    <n v="25"/>
    <x v="4"/>
    <x v="0"/>
  </r>
  <r>
    <n v="3078"/>
    <x v="120"/>
    <x v="1"/>
    <x v="8"/>
    <n v="1"/>
    <x v="1"/>
    <x v="1"/>
    <x v="1000"/>
    <m/>
    <m/>
    <m/>
    <m/>
    <n v="2800"/>
    <n v="10000"/>
    <n v="7200"/>
    <n v="-1"/>
    <n v="25"/>
    <x v="4"/>
    <x v="0"/>
  </r>
  <r>
    <n v="3079"/>
    <x v="120"/>
    <x v="1"/>
    <x v="8"/>
    <n v="1"/>
    <x v="27"/>
    <x v="1"/>
    <x v="367"/>
    <m/>
    <m/>
    <m/>
    <m/>
    <n v="1100"/>
    <n v="10000"/>
    <n v="8900"/>
    <n v="-1"/>
    <n v="25"/>
    <x v="4"/>
    <x v="0"/>
  </r>
  <r>
    <n v="3080"/>
    <x v="120"/>
    <x v="1"/>
    <x v="8"/>
    <n v="1"/>
    <x v="2"/>
    <x v="7"/>
    <x v="328"/>
    <m/>
    <m/>
    <m/>
    <m/>
    <n v="8500"/>
    <n v="20000"/>
    <n v="11500"/>
    <n v="-1"/>
    <n v="25"/>
    <x v="4"/>
    <x v="0"/>
  </r>
  <r>
    <n v="3081"/>
    <x v="120"/>
    <x v="1"/>
    <x v="13"/>
    <n v="1"/>
    <x v="2"/>
    <x v="7"/>
    <x v="440"/>
    <m/>
    <m/>
    <m/>
    <m/>
    <n v="9000"/>
    <n v="17000"/>
    <n v="8000"/>
    <n v="-1"/>
    <n v="25"/>
    <x v="4"/>
    <x v="0"/>
  </r>
  <r>
    <n v="3082"/>
    <x v="120"/>
    <x v="1"/>
    <x v="8"/>
    <n v="1"/>
    <x v="26"/>
    <x v="1"/>
    <x v="1001"/>
    <m/>
    <m/>
    <m/>
    <m/>
    <n v="7000"/>
    <n v="15000"/>
    <n v="8000"/>
    <n v="-1"/>
    <n v="25"/>
    <x v="4"/>
    <x v="0"/>
  </r>
  <r>
    <n v="3083"/>
    <x v="120"/>
    <x v="1"/>
    <x v="8"/>
    <n v="1"/>
    <x v="29"/>
    <x v="37"/>
    <x v="233"/>
    <m/>
    <m/>
    <m/>
    <m/>
    <n v="4488"/>
    <n v="5000"/>
    <n v="512"/>
    <n v="-1"/>
    <n v="25"/>
    <x v="4"/>
    <x v="0"/>
  </r>
  <r>
    <n v="3084"/>
    <x v="121"/>
    <x v="1"/>
    <x v="37"/>
    <n v="1"/>
    <x v="29"/>
    <x v="37"/>
    <x v="233"/>
    <m/>
    <m/>
    <m/>
    <m/>
    <n v="14020"/>
    <n v="15000"/>
    <n v="980"/>
    <n v="-1"/>
    <n v="26"/>
    <x v="4"/>
    <x v="0"/>
  </r>
  <r>
    <n v="3085"/>
    <x v="121"/>
    <x v="1"/>
    <x v="8"/>
    <n v="1"/>
    <x v="29"/>
    <x v="50"/>
    <x v="370"/>
    <m/>
    <m/>
    <m/>
    <m/>
    <n v="9350"/>
    <n v="10000"/>
    <n v="650"/>
    <n v="-1"/>
    <n v="26"/>
    <x v="4"/>
    <x v="0"/>
  </r>
  <r>
    <n v="3086"/>
    <x v="121"/>
    <x v="1"/>
    <x v="8"/>
    <n v="1"/>
    <x v="29"/>
    <x v="32"/>
    <x v="201"/>
    <m/>
    <m/>
    <m/>
    <m/>
    <n v="6545"/>
    <n v="7000"/>
    <n v="455"/>
    <n v="-1"/>
    <n v="26"/>
    <x v="4"/>
    <x v="0"/>
  </r>
  <r>
    <n v="3087"/>
    <x v="121"/>
    <x v="1"/>
    <x v="8"/>
    <n v="1"/>
    <x v="2"/>
    <x v="7"/>
    <x v="440"/>
    <m/>
    <m/>
    <m/>
    <m/>
    <n v="9500"/>
    <n v="20000"/>
    <n v="10500"/>
    <n v="-1"/>
    <n v="26"/>
    <x v="4"/>
    <x v="0"/>
  </r>
  <r>
    <n v="3088"/>
    <x v="121"/>
    <x v="1"/>
    <x v="8"/>
    <n v="1"/>
    <x v="1"/>
    <x v="28"/>
    <x v="530"/>
    <m/>
    <m/>
    <m/>
    <m/>
    <n v="5000"/>
    <n v="16000"/>
    <n v="11000"/>
    <n v="-1"/>
    <n v="26"/>
    <x v="4"/>
    <x v="0"/>
  </r>
  <r>
    <n v="3089"/>
    <x v="121"/>
    <x v="1"/>
    <x v="8"/>
    <n v="1"/>
    <x v="9"/>
    <x v="74"/>
    <x v="860"/>
    <m/>
    <m/>
    <m/>
    <m/>
    <n v="26000"/>
    <n v="50000"/>
    <n v="24000"/>
    <n v="-1"/>
    <n v="26"/>
    <x v="4"/>
    <x v="0"/>
  </r>
  <r>
    <n v="3090"/>
    <x v="121"/>
    <x v="1"/>
    <x v="8"/>
    <n v="1"/>
    <x v="27"/>
    <x v="29"/>
    <x v="1002"/>
    <m/>
    <m/>
    <m/>
    <m/>
    <n v="1100"/>
    <n v="10000"/>
    <n v="8900"/>
    <n v="-1"/>
    <n v="26"/>
    <x v="4"/>
    <x v="0"/>
  </r>
  <r>
    <n v="3091"/>
    <x v="121"/>
    <x v="1"/>
    <x v="8"/>
    <n v="1"/>
    <x v="37"/>
    <x v="32"/>
    <x v="300"/>
    <m/>
    <m/>
    <m/>
    <m/>
    <n v="1000"/>
    <n v="3000"/>
    <n v="2000"/>
    <n v="-1"/>
    <n v="26"/>
    <x v="4"/>
    <x v="0"/>
  </r>
  <r>
    <n v="3092"/>
    <x v="121"/>
    <x v="1"/>
    <x v="8"/>
    <n v="1"/>
    <x v="4"/>
    <x v="4"/>
    <x v="215"/>
    <m/>
    <m/>
    <m/>
    <m/>
    <n v="18000"/>
    <n v="35000"/>
    <n v="17000"/>
    <n v="-1"/>
    <n v="26"/>
    <x v="4"/>
    <x v="0"/>
  </r>
  <r>
    <n v="3093"/>
    <x v="121"/>
    <x v="1"/>
    <x v="8"/>
    <n v="1"/>
    <x v="55"/>
    <x v="1"/>
    <x v="177"/>
    <m/>
    <m/>
    <m/>
    <m/>
    <n v="8500"/>
    <n v="20000"/>
    <n v="11500"/>
    <n v="-1"/>
    <n v="26"/>
    <x v="4"/>
    <x v="0"/>
  </r>
  <r>
    <n v="3094"/>
    <x v="121"/>
    <x v="1"/>
    <x v="8"/>
    <n v="1"/>
    <x v="33"/>
    <x v="1"/>
    <x v="1003"/>
    <m/>
    <m/>
    <m/>
    <m/>
    <n v="0"/>
    <n v="24000"/>
    <n v="24000"/>
    <n v="-1"/>
    <n v="26"/>
    <x v="4"/>
    <x v="0"/>
  </r>
  <r>
    <n v="3095"/>
    <x v="121"/>
    <x v="1"/>
    <x v="10"/>
    <n v="1"/>
    <x v="29"/>
    <x v="32"/>
    <x v="201"/>
    <m/>
    <m/>
    <m/>
    <m/>
    <n v="6545"/>
    <n v="7000"/>
    <n v="455"/>
    <n v="-1"/>
    <n v="26"/>
    <x v="4"/>
    <x v="0"/>
  </r>
  <r>
    <n v="3096"/>
    <x v="121"/>
    <x v="1"/>
    <x v="8"/>
    <n v="1"/>
    <x v="29"/>
    <x v="37"/>
    <x v="233"/>
    <m/>
    <m/>
    <m/>
    <m/>
    <n v="2805"/>
    <n v="3000"/>
    <n v="195"/>
    <n v="-1"/>
    <n v="26"/>
    <x v="4"/>
    <x v="0"/>
  </r>
  <r>
    <n v="3097"/>
    <x v="121"/>
    <x v="1"/>
    <x v="8"/>
    <n v="1"/>
    <x v="33"/>
    <x v="2"/>
    <x v="1004"/>
    <m/>
    <m/>
    <m/>
    <m/>
    <n v="0"/>
    <n v="25000"/>
    <n v="25000"/>
    <n v="-1"/>
    <n v="26"/>
    <x v="4"/>
    <x v="0"/>
  </r>
  <r>
    <n v="3098"/>
    <x v="121"/>
    <x v="1"/>
    <x v="8"/>
    <n v="1"/>
    <x v="26"/>
    <x v="1"/>
    <x v="431"/>
    <m/>
    <m/>
    <m/>
    <m/>
    <n v="11000"/>
    <n v="20000"/>
    <n v="9000"/>
    <n v="-1"/>
    <n v="26"/>
    <x v="4"/>
    <x v="0"/>
  </r>
  <r>
    <n v="3099"/>
    <x v="121"/>
    <x v="1"/>
    <x v="8"/>
    <n v="1"/>
    <x v="29"/>
    <x v="37"/>
    <x v="233"/>
    <m/>
    <m/>
    <m/>
    <m/>
    <n v="5610"/>
    <n v="6000"/>
    <n v="390"/>
    <n v="-1"/>
    <n v="26"/>
    <x v="4"/>
    <x v="0"/>
  </r>
  <r>
    <n v="3100"/>
    <x v="122"/>
    <x v="1"/>
    <x v="8"/>
    <n v="1"/>
    <x v="84"/>
    <x v="1"/>
    <x v="185"/>
    <m/>
    <m/>
    <m/>
    <s v="Costo 60000"/>
    <n v="60000"/>
    <n v="120000"/>
    <n v="60000"/>
    <n v="-1"/>
    <n v="27"/>
    <x v="4"/>
    <x v="0"/>
  </r>
  <r>
    <n v="3101"/>
    <x v="122"/>
    <x v="1"/>
    <x v="8"/>
    <n v="1"/>
    <x v="33"/>
    <x v="1"/>
    <x v="1005"/>
    <m/>
    <m/>
    <m/>
    <s v="Costo 15000"/>
    <n v="0"/>
    <n v="10000"/>
    <n v="10000"/>
    <n v="-1"/>
    <n v="27"/>
    <x v="4"/>
    <x v="0"/>
  </r>
  <r>
    <n v="3102"/>
    <x v="122"/>
    <x v="1"/>
    <x v="8"/>
    <n v="1"/>
    <x v="33"/>
    <x v="28"/>
    <x v="1006"/>
    <m/>
    <m/>
    <m/>
    <s v="Mantenimiento"/>
    <n v="0"/>
    <n v="25000"/>
    <n v="25000"/>
    <n v="-1"/>
    <n v="27"/>
    <x v="4"/>
    <x v="0"/>
  </r>
  <r>
    <n v="3103"/>
    <x v="122"/>
    <x v="1"/>
    <x v="8"/>
    <n v="1"/>
    <x v="26"/>
    <x v="1"/>
    <x v="136"/>
    <m/>
    <m/>
    <m/>
    <m/>
    <n v="8500"/>
    <n v="20000"/>
    <n v="11500"/>
    <n v="-1"/>
    <n v="27"/>
    <x v="4"/>
    <x v="0"/>
  </r>
  <r>
    <n v="3104"/>
    <x v="122"/>
    <x v="1"/>
    <x v="8"/>
    <n v="1"/>
    <x v="27"/>
    <x v="1"/>
    <x v="136"/>
    <m/>
    <m/>
    <m/>
    <m/>
    <n v="1100"/>
    <n v="10000"/>
    <n v="8900"/>
    <n v="-1"/>
    <n v="27"/>
    <x v="4"/>
    <x v="0"/>
  </r>
  <r>
    <n v="3105"/>
    <x v="122"/>
    <x v="1"/>
    <x v="8"/>
    <n v="1"/>
    <x v="76"/>
    <x v="84"/>
    <x v="725"/>
    <m/>
    <m/>
    <m/>
    <m/>
    <n v="6000"/>
    <n v="12000"/>
    <n v="6000"/>
    <n v="-1"/>
    <n v="27"/>
    <x v="4"/>
    <x v="0"/>
  </r>
  <r>
    <n v="3106"/>
    <x v="122"/>
    <x v="1"/>
    <x v="8"/>
    <n v="1"/>
    <x v="2"/>
    <x v="7"/>
    <x v="440"/>
    <m/>
    <m/>
    <m/>
    <m/>
    <n v="9500"/>
    <n v="20000"/>
    <n v="10500"/>
    <n v="-1"/>
    <n v="27"/>
    <x v="4"/>
    <x v="0"/>
  </r>
  <r>
    <n v="3107"/>
    <x v="122"/>
    <x v="0"/>
    <x v="64"/>
    <n v="1"/>
    <x v="84"/>
    <x v="1"/>
    <x v="185"/>
    <m/>
    <m/>
    <m/>
    <m/>
    <n v="60000"/>
    <n v="120000"/>
    <n v="-60000"/>
    <n v="1"/>
    <n v="27"/>
    <x v="4"/>
    <x v="0"/>
  </r>
  <r>
    <n v="3108"/>
    <x v="122"/>
    <x v="0"/>
    <x v="64"/>
    <n v="1"/>
    <x v="126"/>
    <x v="1"/>
    <x v="185"/>
    <m/>
    <m/>
    <m/>
    <m/>
    <n v="15000"/>
    <n v="25000"/>
    <n v="-15000"/>
    <n v="1"/>
    <n v="27"/>
    <x v="4"/>
    <x v="0"/>
  </r>
  <r>
    <n v="3109"/>
    <x v="122"/>
    <x v="0"/>
    <x v="59"/>
    <n v="1"/>
    <x v="8"/>
    <x v="65"/>
    <x v="858"/>
    <m/>
    <s v="Blanco"/>
    <m/>
    <m/>
    <n v="40000"/>
    <n v="65000"/>
    <n v="-40000"/>
    <n v="1"/>
    <n v="27"/>
    <x v="4"/>
    <x v="0"/>
  </r>
  <r>
    <n v="3110"/>
    <x v="122"/>
    <x v="0"/>
    <x v="59"/>
    <n v="1"/>
    <x v="8"/>
    <x v="65"/>
    <x v="858"/>
    <m/>
    <s v="Amarillo"/>
    <m/>
    <m/>
    <n v="40000"/>
    <n v="65000"/>
    <n v="-40000"/>
    <n v="1"/>
    <n v="27"/>
    <x v="4"/>
    <x v="0"/>
  </r>
  <r>
    <n v="3111"/>
    <x v="122"/>
    <x v="0"/>
    <x v="59"/>
    <n v="1"/>
    <x v="9"/>
    <x v="74"/>
    <x v="860"/>
    <m/>
    <m/>
    <m/>
    <m/>
    <n v="26000"/>
    <n v="55000"/>
    <n v="-26000"/>
    <n v="1"/>
    <n v="27"/>
    <x v="4"/>
    <x v="0"/>
  </r>
  <r>
    <n v="3112"/>
    <x v="122"/>
    <x v="0"/>
    <x v="4"/>
    <n v="2"/>
    <x v="4"/>
    <x v="4"/>
    <x v="215"/>
    <m/>
    <s v="AzulOscuro"/>
    <m/>
    <m/>
    <n v="18000"/>
    <n v="35000"/>
    <n v="-36000"/>
    <n v="2"/>
    <n v="27"/>
    <x v="4"/>
    <x v="0"/>
  </r>
  <r>
    <n v="3113"/>
    <x v="122"/>
    <x v="0"/>
    <x v="4"/>
    <n v="1"/>
    <x v="21"/>
    <x v="23"/>
    <x v="1007"/>
    <m/>
    <m/>
    <m/>
    <m/>
    <n v="50000"/>
    <n v="89000"/>
    <n v="-50000"/>
    <n v="1"/>
    <n v="27"/>
    <x v="4"/>
    <x v="0"/>
  </r>
  <r>
    <n v="3114"/>
    <x v="122"/>
    <x v="0"/>
    <x v="4"/>
    <n v="1"/>
    <x v="21"/>
    <x v="23"/>
    <x v="1008"/>
    <m/>
    <m/>
    <m/>
    <m/>
    <n v="45000"/>
    <n v="79000"/>
    <n v="-45000"/>
    <n v="1"/>
    <n v="27"/>
    <x v="4"/>
    <x v="0"/>
  </r>
  <r>
    <n v="3115"/>
    <x v="122"/>
    <x v="0"/>
    <x v="5"/>
    <n v="18"/>
    <x v="81"/>
    <x v="48"/>
    <x v="741"/>
    <m/>
    <m/>
    <m/>
    <m/>
    <n v="4000"/>
    <n v="10000"/>
    <n v="-72000"/>
    <n v="18"/>
    <n v="27"/>
    <x v="4"/>
    <x v="0"/>
  </r>
  <r>
    <n v="3116"/>
    <x v="122"/>
    <x v="0"/>
    <x v="5"/>
    <n v="3"/>
    <x v="2"/>
    <x v="47"/>
    <x v="328"/>
    <m/>
    <m/>
    <m/>
    <m/>
    <n v="3200"/>
    <n v="7000"/>
    <n v="-9600"/>
    <n v="3"/>
    <n v="27"/>
    <x v="4"/>
    <x v="0"/>
  </r>
  <r>
    <n v="3117"/>
    <x v="122"/>
    <x v="0"/>
    <x v="5"/>
    <n v="5"/>
    <x v="0"/>
    <x v="6"/>
    <x v="355"/>
    <m/>
    <m/>
    <m/>
    <m/>
    <n v="1800"/>
    <n v="7000"/>
    <n v="-9000"/>
    <n v="5"/>
    <n v="27"/>
    <x v="4"/>
    <x v="0"/>
  </r>
  <r>
    <n v="3118"/>
    <x v="122"/>
    <x v="0"/>
    <x v="5"/>
    <n v="5"/>
    <x v="27"/>
    <x v="29"/>
    <x v="1009"/>
    <m/>
    <m/>
    <m/>
    <m/>
    <n v="2000"/>
    <n v="10000"/>
    <n v="-10000"/>
    <n v="5"/>
    <n v="27"/>
    <x v="4"/>
    <x v="0"/>
  </r>
  <r>
    <n v="3119"/>
    <x v="122"/>
    <x v="0"/>
    <x v="5"/>
    <n v="4"/>
    <x v="0"/>
    <x v="6"/>
    <x v="1010"/>
    <m/>
    <m/>
    <m/>
    <m/>
    <n v="4000"/>
    <n v="12000"/>
    <n v="-16000"/>
    <n v="4"/>
    <n v="27"/>
    <x v="4"/>
    <x v="0"/>
  </r>
  <r>
    <n v="3120"/>
    <x v="122"/>
    <x v="0"/>
    <x v="5"/>
    <n v="5"/>
    <x v="81"/>
    <x v="1"/>
    <x v="177"/>
    <m/>
    <m/>
    <m/>
    <m/>
    <n v="4000"/>
    <n v="10000"/>
    <n v="-20000"/>
    <n v="5"/>
    <n v="27"/>
    <x v="4"/>
    <x v="0"/>
  </r>
  <r>
    <n v="3121"/>
    <x v="122"/>
    <x v="0"/>
    <x v="5"/>
    <n v="5"/>
    <x v="101"/>
    <x v="1"/>
    <x v="177"/>
    <m/>
    <m/>
    <m/>
    <m/>
    <n v="5000"/>
    <n v="12000"/>
    <n v="-25000"/>
    <n v="5"/>
    <n v="27"/>
    <x v="4"/>
    <x v="0"/>
  </r>
  <r>
    <n v="3122"/>
    <x v="122"/>
    <x v="0"/>
    <x v="51"/>
    <n v="1"/>
    <x v="26"/>
    <x v="1"/>
    <x v="367"/>
    <m/>
    <m/>
    <m/>
    <m/>
    <n v="8500"/>
    <n v="20000"/>
    <n v="-8500"/>
    <n v="1"/>
    <n v="27"/>
    <x v="4"/>
    <x v="0"/>
  </r>
  <r>
    <n v="3123"/>
    <x v="122"/>
    <x v="0"/>
    <x v="51"/>
    <n v="1"/>
    <x v="26"/>
    <x v="1"/>
    <x v="177"/>
    <m/>
    <m/>
    <m/>
    <m/>
    <n v="8500"/>
    <n v="20000"/>
    <n v="-8500"/>
    <n v="1"/>
    <n v="27"/>
    <x v="4"/>
    <x v="0"/>
  </r>
  <r>
    <n v="3124"/>
    <x v="122"/>
    <x v="0"/>
    <x v="51"/>
    <n v="2"/>
    <x v="26"/>
    <x v="1"/>
    <x v="431"/>
    <m/>
    <m/>
    <m/>
    <m/>
    <n v="9500"/>
    <n v="20000"/>
    <n v="-19000"/>
    <n v="2"/>
    <n v="27"/>
    <x v="4"/>
    <x v="0"/>
  </r>
  <r>
    <n v="3125"/>
    <x v="122"/>
    <x v="0"/>
    <x v="51"/>
    <n v="5"/>
    <x v="26"/>
    <x v="1"/>
    <x v="911"/>
    <m/>
    <m/>
    <m/>
    <m/>
    <n v="10500"/>
    <n v="20000"/>
    <n v="-52500"/>
    <n v="5"/>
    <n v="27"/>
    <x v="4"/>
    <x v="0"/>
  </r>
  <r>
    <n v="3126"/>
    <x v="122"/>
    <x v="0"/>
    <x v="51"/>
    <n v="1"/>
    <x v="1"/>
    <x v="4"/>
    <x v="913"/>
    <m/>
    <m/>
    <m/>
    <m/>
    <n v="10500"/>
    <n v="24000"/>
    <n v="-10500"/>
    <n v="1"/>
    <n v="27"/>
    <x v="4"/>
    <x v="0"/>
  </r>
  <r>
    <n v="3127"/>
    <x v="122"/>
    <x v="0"/>
    <x v="51"/>
    <n v="1"/>
    <x v="1"/>
    <x v="69"/>
    <x v="440"/>
    <m/>
    <m/>
    <m/>
    <m/>
    <n v="16000"/>
    <n v="32000"/>
    <n v="-16000"/>
    <n v="1"/>
    <n v="27"/>
    <x v="4"/>
    <x v="0"/>
  </r>
  <r>
    <n v="3128"/>
    <x v="122"/>
    <x v="0"/>
    <x v="51"/>
    <n v="1"/>
    <x v="1"/>
    <x v="69"/>
    <x v="913"/>
    <m/>
    <m/>
    <m/>
    <m/>
    <n v="16000"/>
    <n v="32000"/>
    <n v="-16000"/>
    <n v="1"/>
    <n v="27"/>
    <x v="4"/>
    <x v="0"/>
  </r>
  <r>
    <n v="3129"/>
    <x v="122"/>
    <x v="0"/>
    <x v="51"/>
    <n v="6"/>
    <x v="1"/>
    <x v="1"/>
    <x v="1011"/>
    <m/>
    <m/>
    <m/>
    <m/>
    <n v="3500"/>
    <n v="12000"/>
    <n v="-21000"/>
    <n v="6"/>
    <n v="27"/>
    <x v="4"/>
    <x v="0"/>
  </r>
  <r>
    <n v="3130"/>
    <x v="122"/>
    <x v="0"/>
    <x v="51"/>
    <n v="5"/>
    <x v="1"/>
    <x v="1"/>
    <x v="2"/>
    <m/>
    <m/>
    <m/>
    <m/>
    <n v="2800"/>
    <n v="10000"/>
    <n v="-14000"/>
    <n v="5"/>
    <n v="27"/>
    <x v="4"/>
    <x v="0"/>
  </r>
  <r>
    <n v="3131"/>
    <x v="122"/>
    <x v="0"/>
    <x v="51"/>
    <n v="1"/>
    <x v="55"/>
    <x v="1"/>
    <x v="367"/>
    <m/>
    <m/>
    <m/>
    <m/>
    <n v="8000"/>
    <n v="20000"/>
    <n v="-8000"/>
    <n v="1"/>
    <n v="27"/>
    <x v="4"/>
    <x v="0"/>
  </r>
  <r>
    <n v="3132"/>
    <x v="122"/>
    <x v="0"/>
    <x v="51"/>
    <n v="1"/>
    <x v="55"/>
    <x v="1"/>
    <x v="570"/>
    <m/>
    <m/>
    <m/>
    <m/>
    <n v="8000"/>
    <n v="20000"/>
    <n v="-8000"/>
    <n v="1"/>
    <n v="27"/>
    <x v="4"/>
    <x v="0"/>
  </r>
  <r>
    <n v="3133"/>
    <x v="122"/>
    <x v="0"/>
    <x v="51"/>
    <n v="10"/>
    <x v="81"/>
    <x v="48"/>
    <x v="741"/>
    <m/>
    <m/>
    <m/>
    <m/>
    <n v="3800"/>
    <n v="10000"/>
    <n v="-38000"/>
    <n v="10"/>
    <n v="27"/>
    <x v="4"/>
    <x v="0"/>
  </r>
  <r>
    <n v="3134"/>
    <x v="122"/>
    <x v="0"/>
    <x v="51"/>
    <n v="5"/>
    <x v="2"/>
    <x v="7"/>
    <x v="440"/>
    <m/>
    <m/>
    <m/>
    <m/>
    <n v="9500"/>
    <n v="20000"/>
    <n v="-47500"/>
    <n v="5"/>
    <n v="27"/>
    <x v="4"/>
    <x v="0"/>
  </r>
  <r>
    <n v="3135"/>
    <x v="122"/>
    <x v="0"/>
    <x v="51"/>
    <n v="5"/>
    <x v="2"/>
    <x v="7"/>
    <x v="328"/>
    <m/>
    <m/>
    <m/>
    <m/>
    <n v="9500"/>
    <n v="20000"/>
    <n v="-47500"/>
    <n v="5"/>
    <n v="27"/>
    <x v="4"/>
    <x v="0"/>
  </r>
  <r>
    <n v="3136"/>
    <x v="122"/>
    <x v="1"/>
    <x v="8"/>
    <n v="1"/>
    <x v="27"/>
    <x v="28"/>
    <x v="316"/>
    <m/>
    <m/>
    <m/>
    <m/>
    <n v="1100"/>
    <n v="10000"/>
    <n v="8900"/>
    <n v="-1"/>
    <n v="27"/>
    <x v="4"/>
    <x v="0"/>
  </r>
  <r>
    <n v="3137"/>
    <x v="123"/>
    <x v="1"/>
    <x v="8"/>
    <n v="1"/>
    <x v="81"/>
    <x v="28"/>
    <x v="430"/>
    <m/>
    <m/>
    <m/>
    <m/>
    <n v="4000"/>
    <n v="10000"/>
    <n v="6000"/>
    <n v="-1"/>
    <n v="28"/>
    <x v="4"/>
    <x v="0"/>
  </r>
  <r>
    <n v="3138"/>
    <x v="123"/>
    <x v="1"/>
    <x v="112"/>
    <n v="1"/>
    <x v="84"/>
    <x v="2"/>
    <x v="169"/>
    <m/>
    <m/>
    <m/>
    <s v="Costo 60000"/>
    <n v="60000"/>
    <n v="125000"/>
    <n v="65000"/>
    <n v="-1"/>
    <n v="28"/>
    <x v="4"/>
    <x v="0"/>
  </r>
  <r>
    <n v="3139"/>
    <x v="123"/>
    <x v="1"/>
    <x v="8"/>
    <n v="1"/>
    <x v="16"/>
    <x v="6"/>
    <x v="111"/>
    <m/>
    <m/>
    <m/>
    <m/>
    <n v="10000"/>
    <n v="20000"/>
    <n v="10000"/>
    <n v="-1"/>
    <n v="28"/>
    <x v="4"/>
    <x v="0"/>
  </r>
  <r>
    <n v="3140"/>
    <x v="123"/>
    <x v="1"/>
    <x v="112"/>
    <n v="1"/>
    <x v="37"/>
    <x v="32"/>
    <x v="300"/>
    <m/>
    <m/>
    <m/>
    <m/>
    <n v="1000"/>
    <n v="4000"/>
    <n v="3000"/>
    <n v="-1"/>
    <n v="28"/>
    <x v="4"/>
    <x v="0"/>
  </r>
  <r>
    <n v="3141"/>
    <x v="123"/>
    <x v="1"/>
    <x v="8"/>
    <n v="1"/>
    <x v="29"/>
    <x v="32"/>
    <x v="201"/>
    <m/>
    <m/>
    <m/>
    <m/>
    <n v="2805"/>
    <n v="3000"/>
    <n v="195"/>
    <n v="-1"/>
    <n v="28"/>
    <x v="4"/>
    <x v="0"/>
  </r>
  <r>
    <n v="3142"/>
    <x v="123"/>
    <x v="1"/>
    <x v="8"/>
    <n v="1"/>
    <x v="29"/>
    <x v="32"/>
    <x v="201"/>
    <m/>
    <m/>
    <m/>
    <m/>
    <n v="5610"/>
    <n v="6000"/>
    <n v="390"/>
    <n v="-1"/>
    <n v="28"/>
    <x v="4"/>
    <x v="0"/>
  </r>
  <r>
    <n v="3143"/>
    <x v="123"/>
    <x v="1"/>
    <x v="8"/>
    <n v="1"/>
    <x v="81"/>
    <x v="28"/>
    <x v="237"/>
    <m/>
    <m/>
    <m/>
    <m/>
    <n v="3800"/>
    <n v="10000"/>
    <n v="6200"/>
    <n v="-1"/>
    <n v="28"/>
    <x v="4"/>
    <x v="0"/>
  </r>
  <r>
    <n v="3144"/>
    <x v="123"/>
    <x v="1"/>
    <x v="8"/>
    <n v="1"/>
    <x v="29"/>
    <x v="37"/>
    <x v="233"/>
    <m/>
    <m/>
    <m/>
    <m/>
    <n v="2805"/>
    <n v="3000"/>
    <n v="195"/>
    <n v="-1"/>
    <n v="28"/>
    <x v="4"/>
    <x v="0"/>
  </r>
  <r>
    <n v="3145"/>
    <x v="124"/>
    <x v="1"/>
    <x v="8"/>
    <n v="1"/>
    <x v="27"/>
    <x v="29"/>
    <x v="1012"/>
    <m/>
    <m/>
    <m/>
    <m/>
    <n v="1100"/>
    <n v="10000"/>
    <n v="8900"/>
    <n v="-1"/>
    <n v="29"/>
    <x v="4"/>
    <x v="0"/>
  </r>
  <r>
    <n v="3146"/>
    <x v="124"/>
    <x v="1"/>
    <x v="8"/>
    <n v="1"/>
    <x v="33"/>
    <x v="1"/>
    <x v="1003"/>
    <m/>
    <m/>
    <m/>
    <m/>
    <n v="0"/>
    <n v="25000"/>
    <n v="25000"/>
    <n v="-1"/>
    <n v="29"/>
    <x v="4"/>
    <x v="0"/>
  </r>
  <r>
    <n v="3147"/>
    <x v="124"/>
    <x v="1"/>
    <x v="8"/>
    <n v="1"/>
    <x v="33"/>
    <x v="80"/>
    <x v="926"/>
    <m/>
    <m/>
    <m/>
    <s v="Lo hizo Fabian"/>
    <n v="0"/>
    <n v="20000"/>
    <n v="20000"/>
    <n v="-1"/>
    <n v="29"/>
    <x v="4"/>
    <x v="0"/>
  </r>
  <r>
    <n v="3148"/>
    <x v="124"/>
    <x v="1"/>
    <x v="8"/>
    <n v="1"/>
    <x v="37"/>
    <x v="32"/>
    <x v="300"/>
    <m/>
    <m/>
    <m/>
    <m/>
    <n v="500"/>
    <n v="4000"/>
    <n v="3500"/>
    <n v="-1"/>
    <n v="29"/>
    <x v="4"/>
    <x v="0"/>
  </r>
  <r>
    <n v="3149"/>
    <x v="124"/>
    <x v="1"/>
    <x v="8"/>
    <n v="1"/>
    <x v="1"/>
    <x v="1"/>
    <x v="2"/>
    <m/>
    <m/>
    <m/>
    <m/>
    <n v="3500"/>
    <n v="12000"/>
    <n v="8500"/>
    <n v="-1"/>
    <n v="29"/>
    <x v="4"/>
    <x v="0"/>
  </r>
  <r>
    <n v="3150"/>
    <x v="124"/>
    <x v="1"/>
    <x v="8"/>
    <n v="1"/>
    <x v="29"/>
    <x v="32"/>
    <x v="201"/>
    <m/>
    <m/>
    <m/>
    <m/>
    <n v="5610"/>
    <n v="6000"/>
    <n v="390"/>
    <n v="-1"/>
    <n v="29"/>
    <x v="4"/>
    <x v="0"/>
  </r>
  <r>
    <n v="3151"/>
    <x v="124"/>
    <x v="1"/>
    <x v="8"/>
    <n v="1"/>
    <x v="122"/>
    <x v="6"/>
    <x v="983"/>
    <m/>
    <m/>
    <m/>
    <m/>
    <n v="12000"/>
    <n v="25000"/>
    <n v="13000"/>
    <n v="-1"/>
    <n v="29"/>
    <x v="4"/>
    <x v="0"/>
  </r>
  <r>
    <n v="3152"/>
    <x v="124"/>
    <x v="1"/>
    <x v="8"/>
    <n v="1"/>
    <x v="26"/>
    <x v="4"/>
    <x v="312"/>
    <m/>
    <m/>
    <m/>
    <m/>
    <n v="7500"/>
    <n v="20000"/>
    <n v="12500"/>
    <n v="-1"/>
    <n v="29"/>
    <x v="4"/>
    <x v="0"/>
  </r>
  <r>
    <n v="3153"/>
    <x v="124"/>
    <x v="1"/>
    <x v="113"/>
    <n v="1"/>
    <x v="0"/>
    <x v="92"/>
    <x v="838"/>
    <m/>
    <m/>
    <m/>
    <m/>
    <n v="3000"/>
    <n v="10000"/>
    <n v="7000"/>
    <n v="-1"/>
    <n v="29"/>
    <x v="4"/>
    <x v="0"/>
  </r>
  <r>
    <n v="3154"/>
    <x v="124"/>
    <x v="1"/>
    <x v="8"/>
    <n v="1"/>
    <x v="21"/>
    <x v="6"/>
    <x v="846"/>
    <m/>
    <m/>
    <m/>
    <m/>
    <n v="7500"/>
    <n v="15000"/>
    <n v="7500"/>
    <n v="-1"/>
    <n v="29"/>
    <x v="4"/>
    <x v="0"/>
  </r>
  <r>
    <n v="3155"/>
    <x v="124"/>
    <x v="1"/>
    <x v="8"/>
    <n v="1"/>
    <x v="1"/>
    <x v="1"/>
    <x v="1011"/>
    <m/>
    <m/>
    <m/>
    <m/>
    <n v="2800"/>
    <n v="10000"/>
    <n v="7200"/>
    <n v="-1"/>
    <n v="29"/>
    <x v="4"/>
    <x v="0"/>
  </r>
  <r>
    <n v="3156"/>
    <x v="125"/>
    <x v="1"/>
    <x v="81"/>
    <n v="1"/>
    <x v="29"/>
    <x v="37"/>
    <x v="233"/>
    <m/>
    <m/>
    <m/>
    <m/>
    <n v="4488"/>
    <n v="5000"/>
    <n v="512"/>
    <n v="-1"/>
    <n v="30"/>
    <x v="4"/>
    <x v="0"/>
  </r>
  <r>
    <n v="3157"/>
    <x v="125"/>
    <x v="1"/>
    <x v="69"/>
    <n v="1"/>
    <x v="29"/>
    <x v="32"/>
    <x v="201"/>
    <m/>
    <m/>
    <m/>
    <m/>
    <n v="9350"/>
    <n v="10000"/>
    <n v="650"/>
    <n v="-1"/>
    <n v="30"/>
    <x v="4"/>
    <x v="0"/>
  </r>
  <r>
    <n v="3158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59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60"/>
    <x v="125"/>
    <x v="1"/>
    <x v="8"/>
    <n v="1"/>
    <x v="4"/>
    <x v="10"/>
    <x v="584"/>
    <m/>
    <m/>
    <m/>
    <m/>
    <n v="33000"/>
    <n v="65000"/>
    <n v="32000"/>
    <n v="-1"/>
    <n v="30"/>
    <x v="4"/>
    <x v="0"/>
  </r>
  <r>
    <n v="3161"/>
    <x v="125"/>
    <x v="1"/>
    <x v="8"/>
    <n v="1"/>
    <x v="13"/>
    <x v="6"/>
    <x v="119"/>
    <m/>
    <m/>
    <m/>
    <m/>
    <n v="1500"/>
    <n v="3000"/>
    <n v="1500"/>
    <n v="-1"/>
    <n v="30"/>
    <x v="4"/>
    <x v="0"/>
  </r>
  <r>
    <n v="3162"/>
    <x v="125"/>
    <x v="1"/>
    <x v="8"/>
    <n v="1"/>
    <x v="74"/>
    <x v="12"/>
    <x v="499"/>
    <m/>
    <m/>
    <m/>
    <m/>
    <n v="19000"/>
    <n v="35000"/>
    <n v="16000"/>
    <n v="-1"/>
    <n v="30"/>
    <x v="4"/>
    <x v="0"/>
  </r>
  <r>
    <n v="3163"/>
    <x v="125"/>
    <x v="1"/>
    <x v="8"/>
    <n v="1"/>
    <x v="78"/>
    <x v="12"/>
    <x v="539"/>
    <m/>
    <m/>
    <m/>
    <m/>
    <n v="900"/>
    <n v="2500"/>
    <n v="1600"/>
    <n v="-1"/>
    <n v="30"/>
    <x v="4"/>
    <x v="0"/>
  </r>
  <r>
    <n v="3164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5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6"/>
    <x v="125"/>
    <x v="1"/>
    <x v="8"/>
    <n v="1"/>
    <x v="37"/>
    <x v="34"/>
    <x v="301"/>
    <m/>
    <m/>
    <m/>
    <m/>
    <n v="1000"/>
    <n v="3000"/>
    <n v="2000"/>
    <n v="-1"/>
    <n v="30"/>
    <x v="4"/>
    <x v="0"/>
  </r>
  <r>
    <n v="3167"/>
    <x v="125"/>
    <x v="1"/>
    <x v="8"/>
    <n v="1"/>
    <x v="4"/>
    <x v="57"/>
    <x v="864"/>
    <m/>
    <m/>
    <m/>
    <m/>
    <n v="50000"/>
    <n v="85000"/>
    <n v="35000"/>
    <n v="-1"/>
    <n v="30"/>
    <x v="4"/>
    <x v="0"/>
  </r>
  <r>
    <n v="3168"/>
    <x v="125"/>
    <x v="1"/>
    <x v="8"/>
    <n v="1"/>
    <x v="4"/>
    <x v="4"/>
    <x v="215"/>
    <m/>
    <m/>
    <m/>
    <m/>
    <n v="18000"/>
    <n v="30000"/>
    <n v="12000"/>
    <n v="-1"/>
    <n v="30"/>
    <x v="4"/>
    <x v="0"/>
  </r>
  <r>
    <n v="3169"/>
    <x v="125"/>
    <x v="1"/>
    <x v="8"/>
    <n v="1"/>
    <x v="35"/>
    <x v="36"/>
    <x v="231"/>
    <m/>
    <m/>
    <m/>
    <m/>
    <n v="13900"/>
    <n v="25000"/>
    <n v="11100"/>
    <n v="-1"/>
    <n v="30"/>
    <x v="4"/>
    <x v="0"/>
  </r>
  <r>
    <n v="3170"/>
    <x v="125"/>
    <x v="1"/>
    <x v="8"/>
    <n v="1"/>
    <x v="11"/>
    <x v="20"/>
    <x v="660"/>
    <m/>
    <m/>
    <m/>
    <m/>
    <n v="48000"/>
    <n v="85000"/>
    <n v="37000"/>
    <n v="-1"/>
    <n v="30"/>
    <x v="4"/>
    <x v="0"/>
  </r>
  <r>
    <n v="3171"/>
    <x v="125"/>
    <x v="1"/>
    <x v="8"/>
    <n v="1"/>
    <x v="29"/>
    <x v="32"/>
    <x v="201"/>
    <m/>
    <m/>
    <m/>
    <m/>
    <n v="5610"/>
    <n v="6000"/>
    <n v="390"/>
    <n v="-1"/>
    <n v="30"/>
    <x v="4"/>
    <x v="0"/>
  </r>
  <r>
    <n v="3172"/>
    <x v="125"/>
    <x v="1"/>
    <x v="8"/>
    <n v="1"/>
    <x v="27"/>
    <x v="28"/>
    <x v="430"/>
    <m/>
    <m/>
    <m/>
    <m/>
    <n v="1100"/>
    <n v="10000"/>
    <n v="8900"/>
    <n v="-1"/>
    <n v="30"/>
    <x v="4"/>
    <x v="0"/>
  </r>
  <r>
    <n v="3173"/>
    <x v="125"/>
    <x v="1"/>
    <x v="8"/>
    <n v="1"/>
    <x v="26"/>
    <x v="28"/>
    <x v="430"/>
    <m/>
    <m/>
    <m/>
    <m/>
    <n v="12000"/>
    <n v="20000"/>
    <n v="8000"/>
    <n v="-1"/>
    <n v="30"/>
    <x v="4"/>
    <x v="0"/>
  </r>
  <r>
    <n v="3174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75"/>
    <x v="125"/>
    <x v="1"/>
    <x v="8"/>
    <n v="1"/>
    <x v="0"/>
    <x v="0"/>
    <x v="328"/>
    <m/>
    <m/>
    <m/>
    <m/>
    <n v="4500"/>
    <n v="13000"/>
    <n v="8500"/>
    <n v="-1"/>
    <n v="30"/>
    <x v="4"/>
    <x v="0"/>
  </r>
  <r>
    <n v="3176"/>
    <x v="125"/>
    <x v="1"/>
    <x v="8"/>
    <n v="1"/>
    <x v="33"/>
    <x v="2"/>
    <x v="1013"/>
    <m/>
    <m/>
    <m/>
    <m/>
    <n v="0"/>
    <n v="2000"/>
    <n v="2000"/>
    <n v="-1"/>
    <n v="30"/>
    <x v="4"/>
    <x v="0"/>
  </r>
  <r>
    <n v="3177"/>
    <x v="125"/>
    <x v="1"/>
    <x v="8"/>
    <n v="1"/>
    <x v="26"/>
    <x v="1"/>
    <x v="142"/>
    <m/>
    <m/>
    <m/>
    <m/>
    <n v="11500"/>
    <n v="20000"/>
    <n v="8500"/>
    <n v="-1"/>
    <n v="30"/>
    <x v="4"/>
    <x v="0"/>
  </r>
  <r>
    <n v="3178"/>
    <x v="125"/>
    <x v="1"/>
    <x v="8"/>
    <n v="1"/>
    <x v="1"/>
    <x v="1"/>
    <x v="2"/>
    <m/>
    <m/>
    <m/>
    <m/>
    <n v="3500"/>
    <n v="12000"/>
    <n v="8500"/>
    <n v="-1"/>
    <n v="30"/>
    <x v="4"/>
    <x v="0"/>
  </r>
  <r>
    <n v="3179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80"/>
    <x v="125"/>
    <x v="1"/>
    <x v="8"/>
    <n v="1"/>
    <x v="4"/>
    <x v="28"/>
    <x v="652"/>
    <m/>
    <m/>
    <m/>
    <m/>
    <n v="50000"/>
    <n v="75000"/>
    <n v="25000"/>
    <n v="-1"/>
    <n v="30"/>
    <x v="4"/>
    <x v="0"/>
  </r>
  <r>
    <n v="3181"/>
    <x v="125"/>
    <x v="1"/>
    <x v="8"/>
    <n v="1"/>
    <x v="4"/>
    <x v="6"/>
    <x v="804"/>
    <m/>
    <m/>
    <m/>
    <m/>
    <n v="50000"/>
    <n v="75000"/>
    <n v="25000"/>
    <n v="-1"/>
    <n v="30"/>
    <x v="4"/>
    <x v="0"/>
  </r>
  <r>
    <n v="3182"/>
    <x v="125"/>
    <x v="1"/>
    <x v="8"/>
    <n v="1"/>
    <x v="29"/>
    <x v="32"/>
    <x v="201"/>
    <m/>
    <m/>
    <m/>
    <m/>
    <n v="9350"/>
    <n v="10000"/>
    <n v="650"/>
    <n v="-1"/>
    <n v="30"/>
    <x v="4"/>
    <x v="0"/>
  </r>
  <r>
    <n v="3183"/>
    <x v="126"/>
    <x v="1"/>
    <x v="8"/>
    <n v="1"/>
    <x v="11"/>
    <x v="20"/>
    <x v="659"/>
    <m/>
    <m/>
    <m/>
    <m/>
    <n v="58000"/>
    <n v="90000"/>
    <n v="32000"/>
    <n v="-1"/>
    <n v="1"/>
    <x v="5"/>
    <x v="0"/>
  </r>
  <r>
    <n v="3184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5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6"/>
    <x v="126"/>
    <x v="1"/>
    <x v="8"/>
    <n v="1"/>
    <x v="37"/>
    <x v="32"/>
    <x v="300"/>
    <m/>
    <m/>
    <m/>
    <m/>
    <n v="500"/>
    <n v="5000"/>
    <n v="4500"/>
    <n v="-1"/>
    <n v="1"/>
    <x v="5"/>
    <x v="0"/>
  </r>
  <r>
    <n v="3187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8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9"/>
    <x v="126"/>
    <x v="1"/>
    <x v="8"/>
    <n v="1"/>
    <x v="29"/>
    <x v="50"/>
    <x v="370"/>
    <m/>
    <m/>
    <m/>
    <m/>
    <n v="2805"/>
    <n v="3000"/>
    <n v="195"/>
    <n v="-1"/>
    <n v="1"/>
    <x v="5"/>
    <x v="0"/>
  </r>
  <r>
    <n v="3190"/>
    <x v="126"/>
    <x v="1"/>
    <x v="8"/>
    <n v="1"/>
    <x v="2"/>
    <x v="29"/>
    <x v="743"/>
    <m/>
    <m/>
    <m/>
    <m/>
    <n v="10000"/>
    <n v="22000"/>
    <n v="12000"/>
    <n v="-1"/>
    <n v="1"/>
    <x v="5"/>
    <x v="0"/>
  </r>
  <r>
    <n v="3191"/>
    <x v="126"/>
    <x v="0"/>
    <x v="64"/>
    <n v="1"/>
    <x v="84"/>
    <x v="1"/>
    <x v="178"/>
    <m/>
    <m/>
    <m/>
    <m/>
    <n v="75000"/>
    <n v="130000"/>
    <n v="-75000"/>
    <n v="1"/>
    <n v="1"/>
    <x v="5"/>
    <x v="0"/>
  </r>
  <r>
    <n v="3192"/>
    <x v="126"/>
    <x v="0"/>
    <x v="64"/>
    <n v="1"/>
    <x v="84"/>
    <x v="1"/>
    <x v="1014"/>
    <m/>
    <m/>
    <m/>
    <m/>
    <n v="80000"/>
    <n v="135000"/>
    <n v="-80000"/>
    <n v="1"/>
    <n v="1"/>
    <x v="5"/>
    <x v="0"/>
  </r>
  <r>
    <n v="3193"/>
    <x v="126"/>
    <x v="0"/>
    <x v="64"/>
    <n v="1"/>
    <x v="105"/>
    <x v="2"/>
    <x v="1015"/>
    <m/>
    <m/>
    <m/>
    <m/>
    <n v="20000"/>
    <n v="45000"/>
    <n v="-20000"/>
    <n v="1"/>
    <n v="1"/>
    <x v="5"/>
    <x v="0"/>
  </r>
  <r>
    <n v="3194"/>
    <x v="126"/>
    <x v="0"/>
    <x v="64"/>
    <n v="1"/>
    <x v="103"/>
    <x v="28"/>
    <x v="315"/>
    <m/>
    <m/>
    <m/>
    <m/>
    <n v="15000"/>
    <n v="29000"/>
    <n v="-15000"/>
    <n v="1"/>
    <n v="1"/>
    <x v="5"/>
    <x v="0"/>
  </r>
  <r>
    <n v="3195"/>
    <x v="126"/>
    <x v="0"/>
    <x v="64"/>
    <n v="1"/>
    <x v="84"/>
    <x v="2"/>
    <x v="171"/>
    <m/>
    <m/>
    <m/>
    <m/>
    <n v="65000"/>
    <n v="115000"/>
    <n v="-65000"/>
    <n v="1"/>
    <n v="1"/>
    <x v="5"/>
    <x v="0"/>
  </r>
  <r>
    <n v="3196"/>
    <x v="126"/>
    <x v="0"/>
    <x v="64"/>
    <n v="1"/>
    <x v="84"/>
    <x v="1"/>
    <x v="1016"/>
    <m/>
    <m/>
    <m/>
    <m/>
    <n v="88000"/>
    <n v="145000"/>
    <n v="-88000"/>
    <n v="1"/>
    <n v="1"/>
    <x v="5"/>
    <x v="0"/>
  </r>
  <r>
    <n v="3197"/>
    <x v="126"/>
    <x v="0"/>
    <x v="64"/>
    <n v="1"/>
    <x v="84"/>
    <x v="1"/>
    <x v="512"/>
    <m/>
    <m/>
    <m/>
    <m/>
    <n v="90000"/>
    <n v="145000"/>
    <n v="-90000"/>
    <n v="1"/>
    <n v="1"/>
    <x v="5"/>
    <x v="0"/>
  </r>
  <r>
    <n v="3198"/>
    <x v="126"/>
    <x v="0"/>
    <x v="5"/>
    <n v="4"/>
    <x v="127"/>
    <x v="28"/>
    <x v="430"/>
    <m/>
    <m/>
    <m/>
    <m/>
    <n v="7500"/>
    <n v="15000"/>
    <n v="-30000"/>
    <n v="4"/>
    <n v="1"/>
    <x v="5"/>
    <x v="0"/>
  </r>
  <r>
    <n v="3199"/>
    <x v="126"/>
    <x v="0"/>
    <x v="5"/>
    <n v="4"/>
    <x v="26"/>
    <x v="1"/>
    <x v="1017"/>
    <m/>
    <m/>
    <m/>
    <m/>
    <n v="12000"/>
    <n v="22000"/>
    <n v="-48000"/>
    <n v="4"/>
    <n v="1"/>
    <x v="5"/>
    <x v="0"/>
  </r>
  <r>
    <n v="3200"/>
    <x v="126"/>
    <x v="0"/>
    <x v="5"/>
    <n v="3"/>
    <x v="26"/>
    <x v="2"/>
    <x v="1018"/>
    <m/>
    <m/>
    <m/>
    <m/>
    <n v="12000"/>
    <n v="22000"/>
    <n v="-36000"/>
    <n v="3"/>
    <n v="1"/>
    <x v="5"/>
    <x v="0"/>
  </r>
  <r>
    <n v="3201"/>
    <x v="126"/>
    <x v="0"/>
    <x v="5"/>
    <n v="4"/>
    <x v="81"/>
    <x v="28"/>
    <x v="237"/>
    <m/>
    <m/>
    <m/>
    <m/>
    <n v="6000"/>
    <n v="12000"/>
    <n v="-24000"/>
    <n v="4"/>
    <n v="1"/>
    <x v="5"/>
    <x v="0"/>
  </r>
  <r>
    <n v="3202"/>
    <x v="126"/>
    <x v="0"/>
    <x v="5"/>
    <n v="4"/>
    <x v="81"/>
    <x v="1"/>
    <x v="496"/>
    <m/>
    <m/>
    <m/>
    <m/>
    <n v="4300"/>
    <n v="8000"/>
    <n v="-17200"/>
    <n v="4"/>
    <n v="1"/>
    <x v="5"/>
    <x v="0"/>
  </r>
  <r>
    <n v="3203"/>
    <x v="126"/>
    <x v="0"/>
    <x v="5"/>
    <n v="1"/>
    <x v="101"/>
    <x v="1"/>
    <x v="496"/>
    <m/>
    <m/>
    <m/>
    <m/>
    <n v="7000"/>
    <n v="15000"/>
    <n v="-7000"/>
    <n v="1"/>
    <n v="1"/>
    <x v="5"/>
    <x v="0"/>
  </r>
  <r>
    <n v="3204"/>
    <x v="126"/>
    <x v="0"/>
    <x v="5"/>
    <n v="2"/>
    <x v="1"/>
    <x v="4"/>
    <x v="913"/>
    <m/>
    <m/>
    <m/>
    <m/>
    <n v="12000"/>
    <n v="24000"/>
    <n v="-24000"/>
    <n v="2"/>
    <n v="1"/>
    <x v="5"/>
    <x v="0"/>
  </r>
  <r>
    <n v="3205"/>
    <x v="126"/>
    <x v="0"/>
    <x v="5"/>
    <n v="1"/>
    <x v="38"/>
    <x v="6"/>
    <x v="653"/>
    <m/>
    <m/>
    <m/>
    <m/>
    <n v="28000"/>
    <n v="55000"/>
    <n v="-28000"/>
    <n v="1"/>
    <n v="1"/>
    <x v="5"/>
    <x v="0"/>
  </r>
  <r>
    <n v="3206"/>
    <x v="126"/>
    <x v="0"/>
    <x v="5"/>
    <n v="10"/>
    <x v="0"/>
    <x v="6"/>
    <x v="838"/>
    <m/>
    <m/>
    <m/>
    <m/>
    <n v="1000"/>
    <n v="5000"/>
    <n v="-10000"/>
    <n v="10"/>
    <n v="1"/>
    <x v="5"/>
    <x v="0"/>
  </r>
  <r>
    <n v="3207"/>
    <x v="126"/>
    <x v="0"/>
    <x v="5"/>
    <n v="5"/>
    <x v="0"/>
    <x v="6"/>
    <x v="1019"/>
    <m/>
    <m/>
    <m/>
    <m/>
    <n v="3000"/>
    <n v="8000"/>
    <n v="-15000"/>
    <n v="5"/>
    <n v="1"/>
    <x v="5"/>
    <x v="0"/>
  </r>
  <r>
    <n v="3208"/>
    <x v="126"/>
    <x v="0"/>
    <x v="5"/>
    <n v="5"/>
    <x v="0"/>
    <x v="6"/>
    <x v="1020"/>
    <m/>
    <m/>
    <m/>
    <m/>
    <n v="2000"/>
    <n v="6000"/>
    <n v="-10000"/>
    <n v="5"/>
    <n v="1"/>
    <x v="5"/>
    <x v="0"/>
  </r>
  <r>
    <n v="3209"/>
    <x v="126"/>
    <x v="0"/>
    <x v="51"/>
    <n v="2"/>
    <x v="4"/>
    <x v="127"/>
    <x v="1021"/>
    <m/>
    <m/>
    <m/>
    <m/>
    <n v="35000"/>
    <n v="65000"/>
    <n v="-70000"/>
    <n v="2"/>
    <n v="1"/>
    <x v="5"/>
    <x v="0"/>
  </r>
  <r>
    <n v="3210"/>
    <x v="126"/>
    <x v="0"/>
    <x v="51"/>
    <n v="1"/>
    <x v="55"/>
    <x v="4"/>
    <x v="312"/>
    <m/>
    <m/>
    <m/>
    <m/>
    <n v="8000"/>
    <n v="20000"/>
    <n v="-8000"/>
    <n v="1"/>
    <n v="1"/>
    <x v="5"/>
    <x v="0"/>
  </r>
  <r>
    <n v="3211"/>
    <x v="126"/>
    <x v="0"/>
    <x v="51"/>
    <n v="2"/>
    <x v="26"/>
    <x v="1"/>
    <x v="184"/>
    <m/>
    <m/>
    <m/>
    <m/>
    <n v="8500"/>
    <n v="20000"/>
    <n v="-17000"/>
    <n v="2"/>
    <n v="1"/>
    <x v="5"/>
    <x v="0"/>
  </r>
  <r>
    <n v="3212"/>
    <x v="126"/>
    <x v="0"/>
    <x v="51"/>
    <n v="3"/>
    <x v="26"/>
    <x v="28"/>
    <x v="391"/>
    <m/>
    <m/>
    <m/>
    <m/>
    <n v="8500"/>
    <n v="20000"/>
    <n v="-25500"/>
    <n v="3"/>
    <n v="1"/>
    <x v="5"/>
    <x v="0"/>
  </r>
  <r>
    <n v="3213"/>
    <x v="126"/>
    <x v="0"/>
    <x v="51"/>
    <n v="2"/>
    <x v="26"/>
    <x v="1"/>
    <x v="142"/>
    <m/>
    <m/>
    <m/>
    <m/>
    <n v="8500"/>
    <n v="20000"/>
    <n v="-17000"/>
    <n v="2"/>
    <n v="1"/>
    <x v="5"/>
    <x v="0"/>
  </r>
  <r>
    <n v="3214"/>
    <x v="126"/>
    <x v="0"/>
    <x v="51"/>
    <n v="2"/>
    <x v="26"/>
    <x v="4"/>
    <x v="312"/>
    <m/>
    <m/>
    <m/>
    <m/>
    <n v="6500"/>
    <n v="20000"/>
    <n v="-13000"/>
    <n v="2"/>
    <n v="1"/>
    <x v="5"/>
    <x v="0"/>
  </r>
  <r>
    <n v="3215"/>
    <x v="126"/>
    <x v="0"/>
    <x v="51"/>
    <n v="3"/>
    <x v="26"/>
    <x v="28"/>
    <x v="430"/>
    <m/>
    <m/>
    <m/>
    <m/>
    <n v="11000"/>
    <n v="20000"/>
    <n v="-33000"/>
    <n v="3"/>
    <n v="1"/>
    <x v="5"/>
    <x v="0"/>
  </r>
  <r>
    <n v="3216"/>
    <x v="126"/>
    <x v="0"/>
    <x v="51"/>
    <n v="3"/>
    <x v="26"/>
    <x v="1"/>
    <x v="512"/>
    <m/>
    <m/>
    <m/>
    <m/>
    <n v="8500"/>
    <n v="20000"/>
    <n v="-25500"/>
    <n v="3"/>
    <n v="1"/>
    <x v="5"/>
    <x v="0"/>
  </r>
  <r>
    <n v="3217"/>
    <x v="126"/>
    <x v="1"/>
    <x v="8"/>
    <n v="1"/>
    <x v="27"/>
    <x v="1"/>
    <x v="178"/>
    <m/>
    <m/>
    <m/>
    <m/>
    <n v="1100"/>
    <n v="10000"/>
    <n v="8900"/>
    <n v="-1"/>
    <n v="1"/>
    <x v="5"/>
    <x v="0"/>
  </r>
  <r>
    <n v="3218"/>
    <x v="126"/>
    <x v="1"/>
    <x v="8"/>
    <n v="1"/>
    <x v="33"/>
    <x v="1"/>
    <x v="785"/>
    <m/>
    <m/>
    <m/>
    <s v="Costo 88000"/>
    <n v="0"/>
    <n v="62000"/>
    <n v="62000"/>
    <n v="-1"/>
    <n v="1"/>
    <x v="5"/>
    <x v="0"/>
  </r>
  <r>
    <n v="3219"/>
    <x v="126"/>
    <x v="1"/>
    <x v="8"/>
    <n v="1"/>
    <x v="27"/>
    <x v="1"/>
    <x v="786"/>
    <m/>
    <m/>
    <m/>
    <m/>
    <n v="1100"/>
    <n v="5000"/>
    <n v="3900"/>
    <n v="-1"/>
    <n v="1"/>
    <x v="5"/>
    <x v="0"/>
  </r>
  <r>
    <n v="322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21"/>
    <x v="126"/>
    <x v="1"/>
    <x v="8"/>
    <n v="1"/>
    <x v="27"/>
    <x v="1"/>
    <x v="511"/>
    <m/>
    <m/>
    <m/>
    <m/>
    <n v="1100"/>
    <n v="10000"/>
    <n v="8900"/>
    <n v="-1"/>
    <n v="1"/>
    <x v="5"/>
    <x v="0"/>
  </r>
  <r>
    <n v="3222"/>
    <x v="126"/>
    <x v="1"/>
    <x v="8"/>
    <n v="1"/>
    <x v="1"/>
    <x v="1"/>
    <x v="1000"/>
    <m/>
    <m/>
    <m/>
    <m/>
    <n v="2800"/>
    <n v="10000"/>
    <n v="7200"/>
    <n v="-1"/>
    <n v="1"/>
    <x v="5"/>
    <x v="0"/>
  </r>
  <r>
    <n v="3223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4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5"/>
    <x v="126"/>
    <x v="1"/>
    <x v="8"/>
    <n v="1"/>
    <x v="2"/>
    <x v="7"/>
    <x v="440"/>
    <m/>
    <m/>
    <m/>
    <m/>
    <n v="9500"/>
    <n v="20000"/>
    <n v="10500"/>
    <n v="-1"/>
    <n v="1"/>
    <x v="5"/>
    <x v="0"/>
  </r>
  <r>
    <n v="3226"/>
    <x v="126"/>
    <x v="1"/>
    <x v="8"/>
    <n v="1"/>
    <x v="2"/>
    <x v="1"/>
    <x v="986"/>
    <m/>
    <m/>
    <m/>
    <m/>
    <n v="7000"/>
    <n v="15000"/>
    <n v="8000"/>
    <n v="-1"/>
    <n v="1"/>
    <x v="5"/>
    <x v="0"/>
  </r>
  <r>
    <n v="3227"/>
    <x v="126"/>
    <x v="1"/>
    <x v="8"/>
    <n v="1"/>
    <x v="33"/>
    <x v="29"/>
    <x v="253"/>
    <m/>
    <m/>
    <m/>
    <m/>
    <n v="0"/>
    <n v="10000"/>
    <n v="10000"/>
    <n v="-1"/>
    <n v="1"/>
    <x v="5"/>
    <x v="0"/>
  </r>
  <r>
    <n v="3228"/>
    <x v="126"/>
    <x v="1"/>
    <x v="8"/>
    <n v="1"/>
    <x v="33"/>
    <x v="128"/>
    <x v="1022"/>
    <m/>
    <m/>
    <m/>
    <m/>
    <n v="0"/>
    <n v="8000"/>
    <n v="8000"/>
    <n v="-1"/>
    <n v="1"/>
    <x v="5"/>
    <x v="0"/>
  </r>
  <r>
    <n v="3229"/>
    <x v="126"/>
    <x v="1"/>
    <x v="8"/>
    <n v="1"/>
    <x v="29"/>
    <x v="32"/>
    <x v="201"/>
    <m/>
    <m/>
    <m/>
    <m/>
    <n v="4888"/>
    <n v="5000"/>
    <n v="112"/>
    <n v="-1"/>
    <n v="1"/>
    <x v="5"/>
    <x v="0"/>
  </r>
  <r>
    <n v="3230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1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2"/>
    <x v="126"/>
    <x v="1"/>
    <x v="8"/>
    <n v="1"/>
    <x v="11"/>
    <x v="103"/>
    <x v="691"/>
    <m/>
    <m/>
    <m/>
    <m/>
    <n v="95000"/>
    <n v="128000"/>
    <n v="33000"/>
    <n v="-1"/>
    <n v="1"/>
    <x v="5"/>
    <x v="0"/>
  </r>
  <r>
    <n v="3233"/>
    <x v="126"/>
    <x v="1"/>
    <x v="8"/>
    <n v="1"/>
    <x v="36"/>
    <x v="28"/>
    <x v="150"/>
    <m/>
    <m/>
    <m/>
    <m/>
    <n v="4200"/>
    <n v="14000"/>
    <n v="9800"/>
    <n v="-1"/>
    <n v="1"/>
    <x v="5"/>
    <x v="0"/>
  </r>
  <r>
    <n v="3234"/>
    <x v="126"/>
    <x v="1"/>
    <x v="8"/>
    <n v="1"/>
    <x v="4"/>
    <x v="4"/>
    <x v="215"/>
    <m/>
    <m/>
    <m/>
    <m/>
    <n v="18000"/>
    <n v="35000"/>
    <n v="17000"/>
    <n v="-1"/>
    <n v="1"/>
    <x v="5"/>
    <x v="0"/>
  </r>
  <r>
    <n v="3235"/>
    <x v="126"/>
    <x v="1"/>
    <x v="8"/>
    <n v="1"/>
    <x v="27"/>
    <x v="28"/>
    <x v="317"/>
    <m/>
    <m/>
    <m/>
    <m/>
    <n v="1100"/>
    <n v="10000"/>
    <n v="8900"/>
    <n v="-1"/>
    <n v="1"/>
    <x v="5"/>
    <x v="0"/>
  </r>
  <r>
    <n v="3236"/>
    <x v="126"/>
    <x v="1"/>
    <x v="8"/>
    <n v="1"/>
    <x v="2"/>
    <x v="7"/>
    <x v="328"/>
    <m/>
    <m/>
    <m/>
    <m/>
    <n v="9500"/>
    <n v="20000"/>
    <n v="10500"/>
    <n v="-1"/>
    <n v="1"/>
    <x v="5"/>
    <x v="0"/>
  </r>
  <r>
    <n v="3237"/>
    <x v="126"/>
    <x v="1"/>
    <x v="8"/>
    <n v="1"/>
    <x v="1"/>
    <x v="1"/>
    <x v="2"/>
    <m/>
    <m/>
    <m/>
    <m/>
    <n v="3500"/>
    <n v="12000"/>
    <n v="8500"/>
    <n v="-1"/>
    <n v="1"/>
    <x v="5"/>
    <x v="0"/>
  </r>
  <r>
    <n v="3238"/>
    <x v="126"/>
    <x v="1"/>
    <x v="8"/>
    <n v="1"/>
    <x v="29"/>
    <x v="32"/>
    <x v="201"/>
    <m/>
    <m/>
    <m/>
    <m/>
    <n v="6545"/>
    <n v="7000"/>
    <n v="455"/>
    <n v="-1"/>
    <n v="1"/>
    <x v="5"/>
    <x v="0"/>
  </r>
  <r>
    <n v="3239"/>
    <x v="126"/>
    <x v="1"/>
    <x v="8"/>
    <n v="1"/>
    <x v="29"/>
    <x v="32"/>
    <x v="340"/>
    <m/>
    <m/>
    <m/>
    <m/>
    <n v="18692"/>
    <n v="20000"/>
    <n v="1308"/>
    <n v="-1"/>
    <n v="1"/>
    <x v="5"/>
    <x v="0"/>
  </r>
  <r>
    <n v="324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41"/>
    <x v="127"/>
    <x v="1"/>
    <x v="8"/>
    <n v="1"/>
    <x v="37"/>
    <x v="34"/>
    <x v="301"/>
    <m/>
    <m/>
    <m/>
    <m/>
    <n v="1000"/>
    <n v="3000"/>
    <n v="2000"/>
    <n v="-1"/>
    <n v="2"/>
    <x v="5"/>
    <x v="0"/>
  </r>
  <r>
    <n v="3242"/>
    <x v="127"/>
    <x v="1"/>
    <x v="8"/>
    <n v="1"/>
    <x v="37"/>
    <x v="50"/>
    <x v="392"/>
    <m/>
    <m/>
    <m/>
    <m/>
    <n v="1000"/>
    <n v="3000"/>
    <n v="2000"/>
    <n v="-1"/>
    <n v="2"/>
    <x v="5"/>
    <x v="0"/>
  </r>
  <r>
    <n v="3243"/>
    <x v="127"/>
    <x v="1"/>
    <x v="8"/>
    <n v="1"/>
    <x v="25"/>
    <x v="6"/>
    <x v="127"/>
    <m/>
    <m/>
    <m/>
    <m/>
    <n v="7500"/>
    <n v="15000"/>
    <n v="7500"/>
    <n v="-1"/>
    <n v="2"/>
    <x v="5"/>
    <x v="0"/>
  </r>
  <r>
    <n v="3244"/>
    <x v="127"/>
    <x v="1"/>
    <x v="8"/>
    <n v="1"/>
    <x v="81"/>
    <x v="1"/>
    <x v="184"/>
    <m/>
    <m/>
    <m/>
    <m/>
    <n v="3500"/>
    <n v="10000"/>
    <n v="6500"/>
    <n v="-1"/>
    <n v="2"/>
    <x v="5"/>
    <x v="0"/>
  </r>
  <r>
    <n v="3245"/>
    <x v="127"/>
    <x v="1"/>
    <x v="8"/>
    <n v="1"/>
    <x v="30"/>
    <x v="1"/>
    <x v="184"/>
    <m/>
    <m/>
    <m/>
    <m/>
    <n v="1000"/>
    <n v="10000"/>
    <n v="9000"/>
    <n v="-1"/>
    <n v="2"/>
    <x v="5"/>
    <x v="0"/>
  </r>
  <r>
    <n v="3246"/>
    <x v="127"/>
    <x v="1"/>
    <x v="8"/>
    <n v="1"/>
    <x v="27"/>
    <x v="1"/>
    <x v="367"/>
    <m/>
    <m/>
    <m/>
    <m/>
    <n v="1100"/>
    <n v="10000"/>
    <n v="8900"/>
    <n v="-1"/>
    <n v="2"/>
    <x v="5"/>
    <x v="0"/>
  </r>
  <r>
    <n v="3247"/>
    <x v="127"/>
    <x v="1"/>
    <x v="8"/>
    <n v="1"/>
    <x v="27"/>
    <x v="110"/>
    <x v="1023"/>
    <m/>
    <m/>
    <m/>
    <m/>
    <n v="1100"/>
    <n v="10000"/>
    <n v="8900"/>
    <n v="-1"/>
    <n v="2"/>
    <x v="5"/>
    <x v="0"/>
  </r>
  <r>
    <n v="3248"/>
    <x v="127"/>
    <x v="1"/>
    <x v="8"/>
    <n v="1"/>
    <x v="27"/>
    <x v="110"/>
    <x v="1024"/>
    <m/>
    <m/>
    <m/>
    <m/>
    <n v="1100"/>
    <n v="10000"/>
    <n v="8900"/>
    <n v="-1"/>
    <n v="2"/>
    <x v="5"/>
    <x v="0"/>
  </r>
  <r>
    <n v="3249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0"/>
    <x v="127"/>
    <x v="1"/>
    <x v="8"/>
    <n v="1"/>
    <x v="29"/>
    <x v="32"/>
    <x v="201"/>
    <m/>
    <m/>
    <m/>
    <m/>
    <n v="6545"/>
    <n v="7000"/>
    <n v="455"/>
    <n v="-1"/>
    <n v="2"/>
    <x v="5"/>
    <x v="0"/>
  </r>
  <r>
    <n v="3251"/>
    <x v="127"/>
    <x v="1"/>
    <x v="8"/>
    <n v="1"/>
    <x v="29"/>
    <x v="34"/>
    <x v="214"/>
    <m/>
    <m/>
    <m/>
    <m/>
    <n v="5610"/>
    <n v="6000"/>
    <n v="390"/>
    <n v="-1"/>
    <n v="2"/>
    <x v="5"/>
    <x v="0"/>
  </r>
  <r>
    <n v="3252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53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54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5"/>
    <x v="127"/>
    <x v="1"/>
    <x v="8"/>
    <n v="1"/>
    <x v="2"/>
    <x v="1"/>
    <x v="986"/>
    <m/>
    <m/>
    <m/>
    <m/>
    <n v="7000"/>
    <n v="15000"/>
    <n v="8000"/>
    <n v="-1"/>
    <n v="2"/>
    <x v="5"/>
    <x v="0"/>
  </r>
  <r>
    <n v="3256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57"/>
    <x v="127"/>
    <x v="1"/>
    <x v="8"/>
    <n v="1"/>
    <x v="35"/>
    <x v="89"/>
    <x v="884"/>
    <m/>
    <m/>
    <m/>
    <m/>
    <n v="4000"/>
    <n v="9000"/>
    <n v="5000"/>
    <n v="-1"/>
    <n v="2"/>
    <x v="5"/>
    <x v="0"/>
  </r>
  <r>
    <n v="3258"/>
    <x v="127"/>
    <x v="1"/>
    <x v="8"/>
    <n v="1"/>
    <x v="2"/>
    <x v="7"/>
    <x v="328"/>
    <m/>
    <m/>
    <m/>
    <m/>
    <n v="9500"/>
    <n v="20000"/>
    <n v="10500"/>
    <n v="-1"/>
    <n v="2"/>
    <x v="5"/>
    <x v="0"/>
  </r>
  <r>
    <n v="3259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60"/>
    <x v="127"/>
    <x v="1"/>
    <x v="8"/>
    <n v="1"/>
    <x v="33"/>
    <x v="2"/>
    <x v="1025"/>
    <m/>
    <m/>
    <m/>
    <m/>
    <n v="0"/>
    <n v="20000"/>
    <n v="20000"/>
    <n v="-1"/>
    <n v="2"/>
    <x v="5"/>
    <x v="0"/>
  </r>
  <r>
    <n v="3261"/>
    <x v="127"/>
    <x v="1"/>
    <x v="8"/>
    <n v="1"/>
    <x v="23"/>
    <x v="6"/>
    <x v="122"/>
    <m/>
    <m/>
    <m/>
    <m/>
    <n v="3000"/>
    <n v="10000"/>
    <n v="7000"/>
    <n v="-1"/>
    <n v="2"/>
    <x v="5"/>
    <x v="0"/>
  </r>
  <r>
    <n v="3262"/>
    <x v="127"/>
    <x v="1"/>
    <x v="8"/>
    <n v="1"/>
    <x v="22"/>
    <x v="6"/>
    <x v="206"/>
    <m/>
    <m/>
    <m/>
    <m/>
    <n v="3500"/>
    <n v="10000"/>
    <n v="6500"/>
    <n v="-1"/>
    <n v="2"/>
    <x v="5"/>
    <x v="0"/>
  </r>
  <r>
    <n v="3263"/>
    <x v="127"/>
    <x v="1"/>
    <x v="8"/>
    <n v="1"/>
    <x v="9"/>
    <x v="74"/>
    <x v="860"/>
    <m/>
    <m/>
    <m/>
    <m/>
    <n v="26000"/>
    <n v="55000"/>
    <n v="29000"/>
    <n v="-1"/>
    <n v="2"/>
    <x v="5"/>
    <x v="0"/>
  </r>
  <r>
    <n v="3264"/>
    <x v="127"/>
    <x v="1"/>
    <x v="8"/>
    <n v="1"/>
    <x v="21"/>
    <x v="23"/>
    <x v="1008"/>
    <m/>
    <m/>
    <m/>
    <m/>
    <n v="45000"/>
    <n v="75000"/>
    <n v="30000"/>
    <n v="-1"/>
    <n v="2"/>
    <x v="5"/>
    <x v="0"/>
  </r>
  <r>
    <n v="3265"/>
    <x v="127"/>
    <x v="1"/>
    <x v="8"/>
    <n v="1"/>
    <x v="26"/>
    <x v="4"/>
    <x v="314"/>
    <m/>
    <m/>
    <m/>
    <m/>
    <n v="8500"/>
    <n v="20000"/>
    <n v="11500"/>
    <n v="-1"/>
    <n v="2"/>
    <x v="5"/>
    <x v="0"/>
  </r>
  <r>
    <n v="3266"/>
    <x v="127"/>
    <x v="1"/>
    <x v="8"/>
    <n v="1"/>
    <x v="26"/>
    <x v="1"/>
    <x v="239"/>
    <m/>
    <m/>
    <m/>
    <m/>
    <n v="9000"/>
    <n v="20000"/>
    <n v="11000"/>
    <n v="-1"/>
    <n v="2"/>
    <x v="5"/>
    <x v="0"/>
  </r>
  <r>
    <n v="3267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8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9"/>
    <x v="127"/>
    <x v="1"/>
    <x v="8"/>
    <n v="1"/>
    <x v="81"/>
    <x v="1"/>
    <x v="534"/>
    <m/>
    <m/>
    <m/>
    <m/>
    <n v="4000"/>
    <n v="10000"/>
    <n v="6000"/>
    <n v="-1"/>
    <n v="2"/>
    <x v="5"/>
    <x v="0"/>
  </r>
  <r>
    <n v="3270"/>
    <x v="127"/>
    <x v="1"/>
    <x v="8"/>
    <n v="1"/>
    <x v="30"/>
    <x v="41"/>
    <x v="1026"/>
    <m/>
    <m/>
    <m/>
    <m/>
    <n v="1000"/>
    <n v="10000"/>
    <n v="9000"/>
    <n v="-1"/>
    <n v="2"/>
    <x v="5"/>
    <x v="0"/>
  </r>
  <r>
    <n v="3271"/>
    <x v="127"/>
    <x v="1"/>
    <x v="8"/>
    <n v="1"/>
    <x v="26"/>
    <x v="41"/>
    <x v="223"/>
    <m/>
    <m/>
    <m/>
    <m/>
    <n v="11000"/>
    <n v="20000"/>
    <n v="9000"/>
    <n v="-1"/>
    <n v="2"/>
    <x v="5"/>
    <x v="0"/>
  </r>
  <r>
    <n v="3272"/>
    <x v="127"/>
    <x v="1"/>
    <x v="8"/>
    <n v="1"/>
    <x v="29"/>
    <x v="34"/>
    <x v="214"/>
    <m/>
    <m/>
    <m/>
    <m/>
    <n v="14020"/>
    <n v="15000"/>
    <n v="980"/>
    <n v="-1"/>
    <n v="2"/>
    <x v="5"/>
    <x v="0"/>
  </r>
  <r>
    <n v="3273"/>
    <x v="127"/>
    <x v="1"/>
    <x v="69"/>
    <n v="1"/>
    <x v="60"/>
    <x v="6"/>
    <x v="841"/>
    <m/>
    <m/>
    <m/>
    <m/>
    <n v="80000"/>
    <n v="110000"/>
    <n v="30000"/>
    <n v="-1"/>
    <n v="2"/>
    <x v="5"/>
    <x v="0"/>
  </r>
  <r>
    <n v="3274"/>
    <x v="127"/>
    <x v="1"/>
    <x v="8"/>
    <n v="1"/>
    <x v="29"/>
    <x v="32"/>
    <x v="201"/>
    <m/>
    <m/>
    <m/>
    <m/>
    <n v="2805"/>
    <n v="3000"/>
    <n v="195"/>
    <n v="-1"/>
    <n v="2"/>
    <x v="5"/>
    <x v="0"/>
  </r>
  <r>
    <n v="3275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6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7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8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9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80"/>
    <x v="127"/>
    <x v="1"/>
    <x v="8"/>
    <n v="1"/>
    <x v="29"/>
    <x v="37"/>
    <x v="233"/>
    <m/>
    <m/>
    <m/>
    <m/>
    <n v="14020"/>
    <n v="15000"/>
    <n v="980"/>
    <n v="-1"/>
    <n v="2"/>
    <x v="5"/>
    <x v="0"/>
  </r>
  <r>
    <n v="3281"/>
    <x v="128"/>
    <x v="1"/>
    <x v="8"/>
    <n v="1"/>
    <x v="33"/>
    <x v="1"/>
    <x v="1027"/>
    <m/>
    <m/>
    <m/>
    <s v="Lo hizo Cristian"/>
    <n v="0"/>
    <n v="35000"/>
    <n v="35000"/>
    <n v="-1"/>
    <n v="3"/>
    <x v="5"/>
    <x v="0"/>
  </r>
  <r>
    <n v="3282"/>
    <x v="128"/>
    <x v="1"/>
    <x v="8"/>
    <n v="1"/>
    <x v="27"/>
    <x v="29"/>
    <x v="919"/>
    <m/>
    <m/>
    <m/>
    <m/>
    <n v="1100"/>
    <n v="10000"/>
    <n v="8900"/>
    <n v="-1"/>
    <n v="3"/>
    <x v="5"/>
    <x v="0"/>
  </r>
  <r>
    <n v="3283"/>
    <x v="128"/>
    <x v="1"/>
    <x v="8"/>
    <n v="1"/>
    <x v="26"/>
    <x v="29"/>
    <x v="1028"/>
    <m/>
    <m/>
    <m/>
    <m/>
    <n v="10000"/>
    <n v="20000"/>
    <n v="10000"/>
    <n v="-1"/>
    <n v="3"/>
    <x v="5"/>
    <x v="0"/>
  </r>
  <r>
    <n v="3284"/>
    <x v="128"/>
    <x v="1"/>
    <x v="8"/>
    <n v="1"/>
    <x v="37"/>
    <x v="50"/>
    <x v="392"/>
    <m/>
    <m/>
    <m/>
    <m/>
    <n v="1000"/>
    <n v="3000"/>
    <n v="2000"/>
    <n v="-1"/>
    <n v="3"/>
    <x v="5"/>
    <x v="0"/>
  </r>
  <r>
    <n v="3285"/>
    <x v="128"/>
    <x v="1"/>
    <x v="8"/>
    <n v="1"/>
    <x v="29"/>
    <x v="50"/>
    <x v="370"/>
    <m/>
    <m/>
    <m/>
    <m/>
    <n v="2805"/>
    <n v="3000"/>
    <n v="195"/>
    <n v="-1"/>
    <n v="3"/>
    <x v="5"/>
    <x v="0"/>
  </r>
  <r>
    <n v="3286"/>
    <x v="128"/>
    <x v="1"/>
    <x v="8"/>
    <n v="1"/>
    <x v="0"/>
    <x v="26"/>
    <x v="466"/>
    <m/>
    <m/>
    <m/>
    <m/>
    <n v="5000"/>
    <n v="14000"/>
    <n v="9000"/>
    <n v="-1"/>
    <n v="3"/>
    <x v="5"/>
    <x v="0"/>
  </r>
  <r>
    <n v="3287"/>
    <x v="128"/>
    <x v="1"/>
    <x v="8"/>
    <n v="1"/>
    <x v="27"/>
    <x v="35"/>
    <x v="181"/>
    <m/>
    <m/>
    <m/>
    <m/>
    <n v="1100"/>
    <n v="10000"/>
    <n v="8900"/>
    <n v="-1"/>
    <n v="3"/>
    <x v="5"/>
    <x v="0"/>
  </r>
  <r>
    <n v="3288"/>
    <x v="128"/>
    <x v="1"/>
    <x v="8"/>
    <n v="1"/>
    <x v="33"/>
    <x v="28"/>
    <x v="1029"/>
    <m/>
    <m/>
    <m/>
    <m/>
    <n v="0"/>
    <n v="2000"/>
    <n v="2000"/>
    <n v="-1"/>
    <n v="3"/>
    <x v="5"/>
    <x v="0"/>
  </r>
  <r>
    <n v="3289"/>
    <x v="128"/>
    <x v="1"/>
    <x v="8"/>
    <n v="1"/>
    <x v="26"/>
    <x v="29"/>
    <x v="919"/>
    <m/>
    <m/>
    <m/>
    <m/>
    <n v="10000"/>
    <n v="20000"/>
    <n v="10000"/>
    <n v="-1"/>
    <n v="3"/>
    <x v="5"/>
    <x v="0"/>
  </r>
  <r>
    <n v="3290"/>
    <x v="128"/>
    <x v="1"/>
    <x v="8"/>
    <n v="1"/>
    <x v="26"/>
    <x v="28"/>
    <x v="430"/>
    <m/>
    <m/>
    <m/>
    <m/>
    <n v="11000"/>
    <n v="20000"/>
    <n v="9000"/>
    <n v="-1"/>
    <n v="3"/>
    <x v="5"/>
    <x v="0"/>
  </r>
  <r>
    <n v="3291"/>
    <x v="128"/>
    <x v="1"/>
    <x v="8"/>
    <n v="1"/>
    <x v="4"/>
    <x v="28"/>
    <x v="351"/>
    <m/>
    <m/>
    <m/>
    <m/>
    <n v="40000"/>
    <n v="65000"/>
    <n v="25000"/>
    <n v="-1"/>
    <n v="3"/>
    <x v="5"/>
    <x v="0"/>
  </r>
  <r>
    <n v="3292"/>
    <x v="128"/>
    <x v="1"/>
    <x v="8"/>
    <n v="1"/>
    <x v="1"/>
    <x v="1"/>
    <x v="2"/>
    <m/>
    <m/>
    <m/>
    <m/>
    <n v="3500"/>
    <n v="10000"/>
    <n v="6500"/>
    <n v="-1"/>
    <n v="3"/>
    <x v="5"/>
    <x v="0"/>
  </r>
  <r>
    <n v="3293"/>
    <x v="128"/>
    <x v="1"/>
    <x v="8"/>
    <n v="1"/>
    <x v="26"/>
    <x v="28"/>
    <x v="238"/>
    <m/>
    <m/>
    <m/>
    <m/>
    <n v="10000"/>
    <n v="20000"/>
    <n v="10000"/>
    <n v="-1"/>
    <n v="3"/>
    <x v="5"/>
    <x v="0"/>
  </r>
  <r>
    <n v="3294"/>
    <x v="128"/>
    <x v="1"/>
    <x v="8"/>
    <n v="1"/>
    <x v="2"/>
    <x v="102"/>
    <x v="941"/>
    <m/>
    <m/>
    <m/>
    <m/>
    <n v="8500"/>
    <n v="20000"/>
    <n v="11500"/>
    <n v="-1"/>
    <n v="3"/>
    <x v="5"/>
    <x v="0"/>
  </r>
  <r>
    <n v="3295"/>
    <x v="128"/>
    <x v="1"/>
    <x v="8"/>
    <n v="1"/>
    <x v="55"/>
    <x v="4"/>
    <x v="312"/>
    <m/>
    <m/>
    <m/>
    <m/>
    <n v="8000"/>
    <n v="20000"/>
    <n v="12000"/>
    <n v="-1"/>
    <n v="3"/>
    <x v="5"/>
    <x v="0"/>
  </r>
  <r>
    <n v="3296"/>
    <x v="128"/>
    <x v="1"/>
    <x v="8"/>
    <n v="1"/>
    <x v="62"/>
    <x v="6"/>
    <x v="321"/>
    <m/>
    <m/>
    <m/>
    <m/>
    <n v="0"/>
    <n v="10000"/>
    <n v="10000"/>
    <n v="-1"/>
    <n v="3"/>
    <x v="5"/>
    <x v="0"/>
  </r>
  <r>
    <n v="3297"/>
    <x v="128"/>
    <x v="1"/>
    <x v="8"/>
    <n v="1"/>
    <x v="8"/>
    <x v="24"/>
    <x v="203"/>
    <m/>
    <s v="Azul"/>
    <m/>
    <m/>
    <n v="35000"/>
    <n v="65000"/>
    <n v="30000"/>
    <n v="-1"/>
    <n v="3"/>
    <x v="5"/>
    <x v="0"/>
  </r>
  <r>
    <n v="3298"/>
    <x v="128"/>
    <x v="1"/>
    <x v="8"/>
    <n v="1"/>
    <x v="53"/>
    <x v="6"/>
    <x v="343"/>
    <m/>
    <m/>
    <m/>
    <m/>
    <n v="15000"/>
    <n v="45000"/>
    <n v="30000"/>
    <n v="-1"/>
    <n v="3"/>
    <x v="5"/>
    <x v="0"/>
  </r>
  <r>
    <n v="3299"/>
    <x v="128"/>
    <x v="1"/>
    <x v="8"/>
    <n v="1"/>
    <x v="33"/>
    <x v="29"/>
    <x v="1030"/>
    <m/>
    <m/>
    <m/>
    <m/>
    <n v="0"/>
    <n v="2000"/>
    <n v="2000"/>
    <n v="-1"/>
    <n v="3"/>
    <x v="5"/>
    <x v="0"/>
  </r>
  <r>
    <n v="3300"/>
    <x v="128"/>
    <x v="1"/>
    <x v="8"/>
    <n v="1"/>
    <x v="33"/>
    <x v="129"/>
    <x v="1031"/>
    <m/>
    <m/>
    <m/>
    <m/>
    <n v="0"/>
    <n v="20000"/>
    <n v="20000"/>
    <n v="-1"/>
    <n v="3"/>
    <x v="5"/>
    <x v="0"/>
  </r>
  <r>
    <n v="3301"/>
    <x v="128"/>
    <x v="1"/>
    <x v="8"/>
    <n v="1"/>
    <x v="29"/>
    <x v="32"/>
    <x v="201"/>
    <m/>
    <m/>
    <m/>
    <m/>
    <n v="9350"/>
    <n v="10000"/>
    <n v="650"/>
    <n v="-1"/>
    <n v="3"/>
    <x v="5"/>
    <x v="0"/>
  </r>
  <r>
    <n v="3302"/>
    <x v="128"/>
    <x v="1"/>
    <x v="8"/>
    <n v="1"/>
    <x v="43"/>
    <x v="6"/>
    <x v="1032"/>
    <m/>
    <m/>
    <m/>
    <m/>
    <n v="7500"/>
    <n v="15000"/>
    <n v="7500"/>
    <n v="-1"/>
    <n v="3"/>
    <x v="5"/>
    <x v="0"/>
  </r>
  <r>
    <n v="3303"/>
    <x v="127"/>
    <x v="0"/>
    <x v="114"/>
    <n v="4"/>
    <x v="26"/>
    <x v="29"/>
    <x v="1012"/>
    <m/>
    <m/>
    <m/>
    <m/>
    <n v="10500"/>
    <n v="20000"/>
    <n v="-42000"/>
    <n v="4"/>
    <n v="2"/>
    <x v="5"/>
    <x v="0"/>
  </r>
  <r>
    <n v="3304"/>
    <x v="127"/>
    <x v="0"/>
    <x v="114"/>
    <n v="1"/>
    <x v="81"/>
    <x v="28"/>
    <x v="237"/>
    <m/>
    <m/>
    <m/>
    <m/>
    <n v="3500"/>
    <n v="10000"/>
    <n v="-3500"/>
    <n v="1"/>
    <n v="2"/>
    <x v="5"/>
    <x v="0"/>
  </r>
  <r>
    <n v="3305"/>
    <x v="127"/>
    <x v="0"/>
    <x v="114"/>
    <n v="10"/>
    <x v="81"/>
    <x v="1"/>
    <x v="136"/>
    <m/>
    <m/>
    <m/>
    <m/>
    <n v="3500"/>
    <n v="10000"/>
    <n v="-35000"/>
    <n v="10"/>
    <n v="2"/>
    <x v="5"/>
    <x v="0"/>
  </r>
  <r>
    <n v="3306"/>
    <x v="127"/>
    <x v="0"/>
    <x v="114"/>
    <n v="6"/>
    <x v="81"/>
    <x v="28"/>
    <x v="317"/>
    <m/>
    <m/>
    <m/>
    <m/>
    <n v="3500"/>
    <n v="10000"/>
    <n v="-21000"/>
    <n v="6"/>
    <n v="2"/>
    <x v="5"/>
    <x v="0"/>
  </r>
  <r>
    <n v="3307"/>
    <x v="127"/>
    <x v="0"/>
    <x v="114"/>
    <n v="3"/>
    <x v="81"/>
    <x v="1"/>
    <x v="185"/>
    <m/>
    <m/>
    <m/>
    <m/>
    <n v="3500"/>
    <n v="10000"/>
    <n v="-10500"/>
    <n v="3"/>
    <n v="2"/>
    <x v="5"/>
    <x v="0"/>
  </r>
  <r>
    <n v="3308"/>
    <x v="127"/>
    <x v="0"/>
    <x v="114"/>
    <n v="2"/>
    <x v="11"/>
    <x v="130"/>
    <x v="1033"/>
    <m/>
    <m/>
    <m/>
    <m/>
    <n v="24000"/>
    <n v="49000"/>
    <n v="-48000"/>
    <n v="2"/>
    <n v="2"/>
    <x v="5"/>
    <x v="0"/>
  </r>
  <r>
    <n v="3309"/>
    <x v="127"/>
    <x v="0"/>
    <x v="51"/>
    <n v="10"/>
    <x v="2"/>
    <x v="7"/>
    <x v="440"/>
    <m/>
    <m/>
    <m/>
    <m/>
    <n v="8500"/>
    <n v="20000"/>
    <n v="-85000"/>
    <n v="10"/>
    <n v="2"/>
    <x v="5"/>
    <x v="0"/>
  </r>
  <r>
    <n v="3310"/>
    <x v="127"/>
    <x v="0"/>
    <x v="51"/>
    <n v="3"/>
    <x v="2"/>
    <x v="93"/>
    <x v="328"/>
    <m/>
    <m/>
    <m/>
    <m/>
    <n v="8000"/>
    <n v="18000"/>
    <n v="-24000"/>
    <n v="3"/>
    <n v="2"/>
    <x v="5"/>
    <x v="0"/>
  </r>
  <r>
    <n v="3311"/>
    <x v="127"/>
    <x v="0"/>
    <x v="51"/>
    <n v="3"/>
    <x v="4"/>
    <x v="6"/>
    <x v="396"/>
    <m/>
    <m/>
    <m/>
    <m/>
    <n v="35000"/>
    <n v="70000"/>
    <n v="-105000"/>
    <n v="3"/>
    <n v="2"/>
    <x v="5"/>
    <x v="0"/>
  </r>
  <r>
    <n v="3312"/>
    <x v="127"/>
    <x v="0"/>
    <x v="64"/>
    <n v="1"/>
    <x v="95"/>
    <x v="1"/>
    <x v="512"/>
    <s v="TC"/>
    <m/>
    <m/>
    <m/>
    <n v="15000"/>
    <n v="35000"/>
    <n v="-15000"/>
    <n v="1"/>
    <n v="2"/>
    <x v="5"/>
    <x v="0"/>
  </r>
  <r>
    <n v="3313"/>
    <x v="127"/>
    <x v="0"/>
    <x v="64"/>
    <n v="1"/>
    <x v="95"/>
    <x v="1"/>
    <x v="217"/>
    <s v="TC"/>
    <m/>
    <m/>
    <m/>
    <n v="10000"/>
    <n v="30000"/>
    <n v="-10000"/>
    <n v="1"/>
    <n v="2"/>
    <x v="5"/>
    <x v="0"/>
  </r>
  <r>
    <n v="3314"/>
    <x v="127"/>
    <x v="0"/>
    <x v="64"/>
    <n v="1"/>
    <x v="95"/>
    <x v="2"/>
    <x v="171"/>
    <s v="TC"/>
    <m/>
    <m/>
    <m/>
    <n v="10000"/>
    <n v="30000"/>
    <n v="-10000"/>
    <n v="1"/>
    <n v="2"/>
    <x v="5"/>
    <x v="0"/>
  </r>
  <r>
    <n v="3315"/>
    <x v="127"/>
    <x v="0"/>
    <x v="64"/>
    <n v="1"/>
    <x v="95"/>
    <x v="29"/>
    <x v="1034"/>
    <s v="TC"/>
    <m/>
    <m/>
    <m/>
    <n v="10000"/>
    <n v="30000"/>
    <n v="-10000"/>
    <n v="1"/>
    <n v="2"/>
    <x v="5"/>
    <x v="0"/>
  </r>
  <r>
    <n v="3316"/>
    <x v="127"/>
    <x v="0"/>
    <x v="64"/>
    <n v="1"/>
    <x v="95"/>
    <x v="1"/>
    <x v="367"/>
    <s v="TC"/>
    <m/>
    <m/>
    <m/>
    <n v="10000"/>
    <n v="30000"/>
    <n v="-10000"/>
    <n v="1"/>
    <n v="2"/>
    <x v="5"/>
    <x v="0"/>
  </r>
  <r>
    <n v="3317"/>
    <x v="129"/>
    <x v="1"/>
    <x v="8"/>
    <n v="1"/>
    <x v="81"/>
    <x v="1"/>
    <x v="431"/>
    <m/>
    <m/>
    <m/>
    <m/>
    <n v="3800"/>
    <n v="10000"/>
    <n v="6200"/>
    <n v="-1"/>
    <n v="4"/>
    <x v="5"/>
    <x v="0"/>
  </r>
  <r>
    <n v="3318"/>
    <x v="129"/>
    <x v="1"/>
    <x v="8"/>
    <n v="1"/>
    <x v="33"/>
    <x v="2"/>
    <x v="892"/>
    <m/>
    <m/>
    <m/>
    <s v="Costo 20000"/>
    <n v="0"/>
    <n v="25000"/>
    <n v="25000"/>
    <n v="-1"/>
    <n v="4"/>
    <x v="5"/>
    <x v="0"/>
  </r>
  <r>
    <n v="3319"/>
    <x v="129"/>
    <x v="1"/>
    <x v="8"/>
    <n v="1"/>
    <x v="27"/>
    <x v="2"/>
    <x v="1015"/>
    <m/>
    <m/>
    <m/>
    <m/>
    <n v="1100"/>
    <n v="5000"/>
    <n v="3900"/>
    <n v="-1"/>
    <n v="4"/>
    <x v="5"/>
    <x v="0"/>
  </r>
  <r>
    <n v="3320"/>
    <x v="129"/>
    <x v="1"/>
    <x v="8"/>
    <n v="1"/>
    <x v="46"/>
    <x v="6"/>
    <x v="741"/>
    <m/>
    <m/>
    <m/>
    <m/>
    <n v="1000"/>
    <n v="2000"/>
    <n v="1000"/>
    <n v="-1"/>
    <n v="4"/>
    <x v="5"/>
    <x v="0"/>
  </r>
  <r>
    <n v="3321"/>
    <x v="129"/>
    <x v="1"/>
    <x v="8"/>
    <n v="1"/>
    <x v="55"/>
    <x v="1"/>
    <x v="512"/>
    <m/>
    <m/>
    <m/>
    <m/>
    <n v="8500"/>
    <n v="20000"/>
    <n v="11500"/>
    <n v="-1"/>
    <n v="4"/>
    <x v="5"/>
    <x v="0"/>
  </r>
  <r>
    <n v="3322"/>
    <x v="129"/>
    <x v="1"/>
    <x v="8"/>
    <n v="1"/>
    <x v="108"/>
    <x v="4"/>
    <x v="1035"/>
    <m/>
    <m/>
    <m/>
    <m/>
    <n v="4000"/>
    <n v="15000"/>
    <n v="11000"/>
    <n v="-1"/>
    <n v="4"/>
    <x v="5"/>
    <x v="0"/>
  </r>
  <r>
    <n v="3323"/>
    <x v="129"/>
    <x v="1"/>
    <x v="8"/>
    <n v="1"/>
    <x v="2"/>
    <x v="7"/>
    <x v="328"/>
    <m/>
    <m/>
    <m/>
    <m/>
    <n v="9500"/>
    <n v="20000"/>
    <n v="10500"/>
    <n v="-1"/>
    <n v="4"/>
    <x v="5"/>
    <x v="0"/>
  </r>
  <r>
    <n v="3324"/>
    <x v="129"/>
    <x v="1"/>
    <x v="8"/>
    <n v="1"/>
    <x v="37"/>
    <x v="37"/>
    <x v="336"/>
    <m/>
    <m/>
    <m/>
    <s v="Para portabildad"/>
    <n v="1000"/>
    <n v="3000"/>
    <n v="2000"/>
    <n v="-1"/>
    <n v="4"/>
    <x v="5"/>
    <x v="0"/>
  </r>
  <r>
    <n v="3325"/>
    <x v="129"/>
    <x v="1"/>
    <x v="8"/>
    <n v="1"/>
    <x v="128"/>
    <x v="37"/>
    <x v="1036"/>
    <m/>
    <m/>
    <m/>
    <m/>
    <n v="0"/>
    <n v="4000"/>
    <n v="4000"/>
    <n v="-1"/>
    <n v="4"/>
    <x v="5"/>
    <x v="0"/>
  </r>
  <r>
    <n v="3326"/>
    <x v="129"/>
    <x v="1"/>
    <x v="8"/>
    <n v="1"/>
    <x v="33"/>
    <x v="3"/>
    <x v="1037"/>
    <m/>
    <m/>
    <m/>
    <m/>
    <n v="0"/>
    <n v="20000"/>
    <n v="20000"/>
    <n v="-1"/>
    <n v="4"/>
    <x v="5"/>
    <x v="0"/>
  </r>
  <r>
    <n v="3327"/>
    <x v="129"/>
    <x v="1"/>
    <x v="8"/>
    <n v="1"/>
    <x v="0"/>
    <x v="6"/>
    <x v="693"/>
    <m/>
    <m/>
    <m/>
    <m/>
    <n v="2500"/>
    <n v="8000"/>
    <n v="5500"/>
    <n v="-1"/>
    <n v="4"/>
    <x v="5"/>
    <x v="0"/>
  </r>
  <r>
    <n v="3328"/>
    <x v="129"/>
    <x v="1"/>
    <x v="8"/>
    <n v="1"/>
    <x v="29"/>
    <x v="32"/>
    <x v="201"/>
    <m/>
    <m/>
    <m/>
    <m/>
    <n v="18600"/>
    <n v="20000"/>
    <n v="1400"/>
    <n v="-1"/>
    <n v="4"/>
    <x v="5"/>
    <x v="0"/>
  </r>
  <r>
    <n v="3329"/>
    <x v="129"/>
    <x v="1"/>
    <x v="8"/>
    <n v="1"/>
    <x v="1"/>
    <x v="1"/>
    <x v="1000"/>
    <m/>
    <m/>
    <m/>
    <m/>
    <n v="2800"/>
    <n v="10000"/>
    <n v="7200"/>
    <n v="-1"/>
    <n v="4"/>
    <x v="5"/>
    <x v="0"/>
  </r>
  <r>
    <n v="3330"/>
    <x v="129"/>
    <x v="1"/>
    <x v="8"/>
    <n v="1"/>
    <x v="84"/>
    <x v="29"/>
    <x v="373"/>
    <m/>
    <m/>
    <m/>
    <s v="Costo 90000"/>
    <n v="90000"/>
    <n v="155000"/>
    <n v="65000"/>
    <n v="-1"/>
    <n v="4"/>
    <x v="5"/>
    <x v="0"/>
  </r>
  <r>
    <n v="3331"/>
    <x v="129"/>
    <x v="1"/>
    <x v="8"/>
    <n v="1"/>
    <x v="33"/>
    <x v="29"/>
    <x v="1038"/>
    <m/>
    <m/>
    <m/>
    <s v="Costo 10000"/>
    <n v="0"/>
    <n v="10000"/>
    <n v="10000"/>
    <n v="-1"/>
    <n v="4"/>
    <x v="5"/>
    <x v="0"/>
  </r>
  <r>
    <n v="3332"/>
    <x v="129"/>
    <x v="1"/>
    <x v="8"/>
    <n v="1"/>
    <x v="26"/>
    <x v="28"/>
    <x v="218"/>
    <m/>
    <m/>
    <m/>
    <m/>
    <n v="11500"/>
    <n v="20000"/>
    <n v="8500"/>
    <n v="-1"/>
    <n v="4"/>
    <x v="5"/>
    <x v="0"/>
  </r>
  <r>
    <n v="3333"/>
    <x v="129"/>
    <x v="1"/>
    <x v="8"/>
    <n v="1"/>
    <x v="33"/>
    <x v="1"/>
    <x v="1039"/>
    <m/>
    <m/>
    <m/>
    <m/>
    <n v="0"/>
    <n v="20000"/>
    <n v="20000"/>
    <n v="-1"/>
    <n v="4"/>
    <x v="5"/>
    <x v="0"/>
  </r>
  <r>
    <n v="3334"/>
    <x v="129"/>
    <x v="1"/>
    <x v="8"/>
    <n v="1"/>
    <x v="27"/>
    <x v="1"/>
    <x v="185"/>
    <m/>
    <m/>
    <m/>
    <m/>
    <n v="1000"/>
    <n v="10000"/>
    <n v="9000"/>
    <n v="-1"/>
    <n v="4"/>
    <x v="5"/>
    <x v="0"/>
  </r>
  <r>
    <n v="3335"/>
    <x v="129"/>
    <x v="1"/>
    <x v="8"/>
    <n v="1"/>
    <x v="33"/>
    <x v="80"/>
    <x v="926"/>
    <m/>
    <m/>
    <m/>
    <m/>
    <n v="0"/>
    <n v="20000"/>
    <n v="20000"/>
    <n v="-1"/>
    <n v="4"/>
    <x v="5"/>
    <x v="0"/>
  </r>
  <r>
    <n v="3336"/>
    <x v="129"/>
    <x v="0"/>
    <x v="88"/>
    <n v="2"/>
    <x v="38"/>
    <x v="96"/>
    <x v="653"/>
    <m/>
    <m/>
    <m/>
    <m/>
    <n v="23000"/>
    <n v="50000"/>
    <n v="-46000"/>
    <n v="2"/>
    <n v="4"/>
    <x v="5"/>
    <x v="0"/>
  </r>
  <r>
    <n v="3337"/>
    <x v="130"/>
    <x v="1"/>
    <x v="8"/>
    <n v="1"/>
    <x v="29"/>
    <x v="32"/>
    <x v="201"/>
    <m/>
    <m/>
    <m/>
    <m/>
    <n v="2805"/>
    <n v="3000"/>
    <n v="195"/>
    <n v="-1"/>
    <n v="5"/>
    <x v="5"/>
    <x v="0"/>
  </r>
  <r>
    <n v="3338"/>
    <x v="130"/>
    <x v="1"/>
    <x v="8"/>
    <n v="1"/>
    <x v="0"/>
    <x v="6"/>
    <x v="842"/>
    <m/>
    <m/>
    <m/>
    <m/>
    <n v="4500"/>
    <n v="12000"/>
    <n v="7500"/>
    <n v="-1"/>
    <n v="5"/>
    <x v="5"/>
    <x v="0"/>
  </r>
  <r>
    <n v="3339"/>
    <x v="130"/>
    <x v="0"/>
    <x v="87"/>
    <n v="10"/>
    <x v="35"/>
    <x v="89"/>
    <x v="741"/>
    <m/>
    <m/>
    <m/>
    <m/>
    <n v="4000"/>
    <n v="9000"/>
    <n v="-40000"/>
    <n v="10"/>
    <n v="5"/>
    <x v="5"/>
    <x v="0"/>
  </r>
  <r>
    <n v="3340"/>
    <x v="130"/>
    <x v="0"/>
    <x v="87"/>
    <n v="11"/>
    <x v="88"/>
    <x v="111"/>
    <x v="741"/>
    <m/>
    <m/>
    <m/>
    <m/>
    <n v="900"/>
    <n v="3000"/>
    <n v="-9900"/>
    <n v="11"/>
    <n v="5"/>
    <x v="5"/>
    <x v="0"/>
  </r>
  <r>
    <n v="3341"/>
    <x v="130"/>
    <x v="1"/>
    <x v="8"/>
    <n v="1"/>
    <x v="55"/>
    <x v="4"/>
    <x v="1040"/>
    <m/>
    <m/>
    <m/>
    <m/>
    <n v="8000"/>
    <n v="20000"/>
    <n v="12000"/>
    <n v="-1"/>
    <n v="5"/>
    <x v="5"/>
    <x v="0"/>
  </r>
  <r>
    <n v="3342"/>
    <x v="130"/>
    <x v="1"/>
    <x v="8"/>
    <n v="1"/>
    <x v="33"/>
    <x v="3"/>
    <x v="1041"/>
    <m/>
    <m/>
    <m/>
    <m/>
    <n v="0"/>
    <n v="3000"/>
    <n v="3000"/>
    <n v="-1"/>
    <n v="5"/>
    <x v="5"/>
    <x v="0"/>
  </r>
  <r>
    <n v="3343"/>
    <x v="130"/>
    <x v="1"/>
    <x v="8"/>
    <n v="1"/>
    <x v="103"/>
    <x v="1"/>
    <x v="1001"/>
    <m/>
    <m/>
    <m/>
    <m/>
    <n v="14000"/>
    <n v="29000"/>
    <n v="15000"/>
    <n v="-1"/>
    <n v="5"/>
    <x v="5"/>
    <x v="0"/>
  </r>
  <r>
    <n v="3344"/>
    <x v="130"/>
    <x v="1"/>
    <x v="8"/>
    <n v="1"/>
    <x v="27"/>
    <x v="1"/>
    <x v="1001"/>
    <m/>
    <m/>
    <m/>
    <m/>
    <n v="1100"/>
    <n v="6000"/>
    <n v="4900"/>
    <n v="-1"/>
    <n v="5"/>
    <x v="5"/>
    <x v="0"/>
  </r>
  <r>
    <n v="3345"/>
    <x v="130"/>
    <x v="1"/>
    <x v="8"/>
    <n v="1"/>
    <x v="29"/>
    <x v="32"/>
    <x v="201"/>
    <m/>
    <m/>
    <m/>
    <m/>
    <n v="5610"/>
    <n v="6000"/>
    <n v="390"/>
    <n v="-1"/>
    <n v="5"/>
    <x v="5"/>
    <x v="0"/>
  </r>
  <r>
    <n v="3346"/>
    <x v="130"/>
    <x v="1"/>
    <x v="8"/>
    <n v="1"/>
    <x v="29"/>
    <x v="32"/>
    <x v="340"/>
    <m/>
    <m/>
    <m/>
    <m/>
    <n v="935"/>
    <n v="1000"/>
    <n v="65"/>
    <n v="-1"/>
    <n v="5"/>
    <x v="5"/>
    <x v="0"/>
  </r>
  <r>
    <n v="3347"/>
    <x v="130"/>
    <x v="1"/>
    <x v="8"/>
    <n v="1"/>
    <x v="29"/>
    <x v="34"/>
    <x v="214"/>
    <m/>
    <m/>
    <m/>
    <m/>
    <n v="5610"/>
    <n v="6000"/>
    <n v="390"/>
    <n v="-1"/>
    <n v="5"/>
    <x v="5"/>
    <x v="0"/>
  </r>
  <r>
    <n v="3348"/>
    <x v="130"/>
    <x v="1"/>
    <x v="8"/>
    <n v="1"/>
    <x v="84"/>
    <x v="29"/>
    <x v="570"/>
    <m/>
    <m/>
    <m/>
    <s v="Costo 90000"/>
    <n v="90000"/>
    <n v="150000"/>
    <n v="60000"/>
    <n v="-1"/>
    <n v="5"/>
    <x v="5"/>
    <x v="0"/>
  </r>
  <r>
    <n v="3349"/>
    <x v="130"/>
    <x v="1"/>
    <x v="8"/>
    <n v="1"/>
    <x v="4"/>
    <x v="4"/>
    <x v="215"/>
    <m/>
    <m/>
    <m/>
    <m/>
    <n v="18000"/>
    <n v="35000"/>
    <n v="17000"/>
    <n v="-1"/>
    <n v="5"/>
    <x v="5"/>
    <x v="0"/>
  </r>
  <r>
    <n v="3350"/>
    <x v="130"/>
    <x v="1"/>
    <x v="8"/>
    <n v="1"/>
    <x v="26"/>
    <x v="3"/>
    <x v="1042"/>
    <m/>
    <m/>
    <m/>
    <m/>
    <n v="7000"/>
    <n v="20000"/>
    <n v="13000"/>
    <n v="-1"/>
    <n v="5"/>
    <x v="5"/>
    <x v="0"/>
  </r>
  <r>
    <n v="3351"/>
    <x v="130"/>
    <x v="1"/>
    <x v="115"/>
    <n v="1"/>
    <x v="30"/>
    <x v="1"/>
    <x v="1043"/>
    <m/>
    <m/>
    <m/>
    <m/>
    <n v="1000"/>
    <n v="10000"/>
    <n v="9000"/>
    <n v="-1"/>
    <n v="5"/>
    <x v="5"/>
    <x v="0"/>
  </r>
  <r>
    <n v="3352"/>
    <x v="130"/>
    <x v="1"/>
    <x v="115"/>
    <n v="1"/>
    <x v="81"/>
    <x v="1"/>
    <x v="1043"/>
    <m/>
    <m/>
    <m/>
    <m/>
    <n v="7000"/>
    <n v="12000"/>
    <n v="5000"/>
    <n v="-1"/>
    <n v="5"/>
    <x v="5"/>
    <x v="0"/>
  </r>
  <r>
    <n v="3353"/>
    <x v="130"/>
    <x v="1"/>
    <x v="8"/>
    <n v="1"/>
    <x v="81"/>
    <x v="2"/>
    <x v="171"/>
    <m/>
    <m/>
    <m/>
    <m/>
    <n v="4000"/>
    <n v="10000"/>
    <n v="6000"/>
    <n v="-1"/>
    <n v="5"/>
    <x v="5"/>
    <x v="0"/>
  </r>
  <r>
    <n v="3354"/>
    <x v="131"/>
    <x v="1"/>
    <x v="8"/>
    <n v="1"/>
    <x v="2"/>
    <x v="93"/>
    <x v="328"/>
    <m/>
    <m/>
    <m/>
    <m/>
    <n v="8000"/>
    <n v="20000"/>
    <n v="12000"/>
    <n v="-1"/>
    <n v="6"/>
    <x v="5"/>
    <x v="0"/>
  </r>
  <r>
    <n v="3355"/>
    <x v="131"/>
    <x v="1"/>
    <x v="8"/>
    <n v="1"/>
    <x v="79"/>
    <x v="91"/>
    <x v="950"/>
    <m/>
    <m/>
    <m/>
    <m/>
    <n v="45000"/>
    <n v="65000"/>
    <n v="20000"/>
    <n v="-1"/>
    <n v="6"/>
    <x v="5"/>
    <x v="0"/>
  </r>
  <r>
    <n v="3356"/>
    <x v="131"/>
    <x v="1"/>
    <x v="8"/>
    <n v="1"/>
    <x v="33"/>
    <x v="2"/>
    <x v="1044"/>
    <m/>
    <m/>
    <m/>
    <m/>
    <n v="0"/>
    <n v="20000"/>
    <n v="20000"/>
    <n v="-1"/>
    <n v="6"/>
    <x v="5"/>
    <x v="0"/>
  </r>
  <r>
    <n v="3357"/>
    <x v="131"/>
    <x v="1"/>
    <x v="8"/>
    <n v="1"/>
    <x v="0"/>
    <x v="6"/>
    <x v="328"/>
    <m/>
    <m/>
    <m/>
    <m/>
    <n v="1000"/>
    <n v="8000"/>
    <n v="7000"/>
    <n v="-1"/>
    <n v="6"/>
    <x v="5"/>
    <x v="0"/>
  </r>
  <r>
    <n v="3358"/>
    <x v="131"/>
    <x v="1"/>
    <x v="8"/>
    <n v="1"/>
    <x v="55"/>
    <x v="28"/>
    <x v="218"/>
    <m/>
    <m/>
    <m/>
    <m/>
    <n v="8500"/>
    <n v="20000"/>
    <n v="11500"/>
    <n v="-1"/>
    <n v="6"/>
    <x v="5"/>
    <x v="0"/>
  </r>
  <r>
    <n v="3359"/>
    <x v="131"/>
    <x v="1"/>
    <x v="8"/>
    <n v="1"/>
    <x v="27"/>
    <x v="28"/>
    <x v="218"/>
    <m/>
    <m/>
    <m/>
    <m/>
    <n v="2000"/>
    <n v="10000"/>
    <n v="8000"/>
    <n v="-1"/>
    <n v="6"/>
    <x v="5"/>
    <x v="0"/>
  </r>
  <r>
    <n v="3360"/>
    <x v="131"/>
    <x v="1"/>
    <x v="8"/>
    <n v="1"/>
    <x v="4"/>
    <x v="4"/>
    <x v="215"/>
    <m/>
    <m/>
    <m/>
    <m/>
    <n v="18000"/>
    <n v="35000"/>
    <n v="17000"/>
    <n v="-1"/>
    <n v="6"/>
    <x v="5"/>
    <x v="0"/>
  </r>
  <r>
    <n v="3361"/>
    <x v="131"/>
    <x v="1"/>
    <x v="8"/>
    <n v="1"/>
    <x v="81"/>
    <x v="1"/>
    <x v="217"/>
    <m/>
    <m/>
    <m/>
    <m/>
    <n v="3800"/>
    <n v="10000"/>
    <n v="6200"/>
    <n v="-1"/>
    <n v="6"/>
    <x v="5"/>
    <x v="0"/>
  </r>
  <r>
    <n v="3362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3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4"/>
    <x v="131"/>
    <x v="1"/>
    <x v="8"/>
    <n v="1"/>
    <x v="41"/>
    <x v="6"/>
    <x v="1045"/>
    <m/>
    <m/>
    <m/>
    <m/>
    <n v="1800"/>
    <n v="4000"/>
    <n v="2200"/>
    <n v="-1"/>
    <n v="6"/>
    <x v="5"/>
    <x v="0"/>
  </r>
  <r>
    <n v="3365"/>
    <x v="131"/>
    <x v="1"/>
    <x v="8"/>
    <n v="1"/>
    <x v="37"/>
    <x v="37"/>
    <x v="336"/>
    <m/>
    <m/>
    <m/>
    <m/>
    <n v="1000"/>
    <n v="3000"/>
    <n v="2000"/>
    <n v="-1"/>
    <n v="6"/>
    <x v="5"/>
    <x v="0"/>
  </r>
  <r>
    <n v="3366"/>
    <x v="131"/>
    <x v="1"/>
    <x v="8"/>
    <n v="1"/>
    <x v="36"/>
    <x v="28"/>
    <x v="364"/>
    <m/>
    <m/>
    <m/>
    <m/>
    <n v="4200"/>
    <n v="10000"/>
    <n v="5800"/>
    <n v="-1"/>
    <n v="6"/>
    <x v="5"/>
    <x v="0"/>
  </r>
  <r>
    <n v="3367"/>
    <x v="132"/>
    <x v="1"/>
    <x v="8"/>
    <n v="1"/>
    <x v="27"/>
    <x v="28"/>
    <x v="644"/>
    <m/>
    <m/>
    <m/>
    <m/>
    <n v="1100"/>
    <n v="10000"/>
    <n v="8900"/>
    <n v="-1"/>
    <n v="7"/>
    <x v="5"/>
    <x v="0"/>
  </r>
  <r>
    <n v="3368"/>
    <x v="132"/>
    <x v="1"/>
    <x v="8"/>
    <n v="1"/>
    <x v="26"/>
    <x v="28"/>
    <x v="644"/>
    <m/>
    <m/>
    <m/>
    <m/>
    <n v="8500"/>
    <n v="20000"/>
    <n v="11500"/>
    <n v="-1"/>
    <n v="7"/>
    <x v="5"/>
    <x v="0"/>
  </r>
  <r>
    <n v="3369"/>
    <x v="132"/>
    <x v="1"/>
    <x v="8"/>
    <n v="1"/>
    <x v="104"/>
    <x v="28"/>
    <x v="644"/>
    <m/>
    <m/>
    <m/>
    <m/>
    <n v="8000"/>
    <n v="25000"/>
    <n v="17000"/>
    <n v="-1"/>
    <n v="7"/>
    <x v="5"/>
    <x v="0"/>
  </r>
  <r>
    <n v="3370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1"/>
    <x v="132"/>
    <x v="1"/>
    <x v="8"/>
    <n v="1"/>
    <x v="81"/>
    <x v="1"/>
    <x v="512"/>
    <m/>
    <m/>
    <m/>
    <m/>
    <n v="3800"/>
    <n v="10000"/>
    <n v="6200"/>
    <n v="-1"/>
    <n v="7"/>
    <x v="5"/>
    <x v="0"/>
  </r>
  <r>
    <n v="3372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3"/>
    <x v="132"/>
    <x v="1"/>
    <x v="8"/>
    <n v="1"/>
    <x v="29"/>
    <x v="32"/>
    <x v="201"/>
    <m/>
    <m/>
    <m/>
    <m/>
    <n v="935"/>
    <n v="1000"/>
    <n v="65"/>
    <n v="-1"/>
    <n v="7"/>
    <x v="5"/>
    <x v="0"/>
  </r>
  <r>
    <n v="3374"/>
    <x v="132"/>
    <x v="1"/>
    <x v="8"/>
    <n v="1"/>
    <x v="29"/>
    <x v="32"/>
    <x v="201"/>
    <m/>
    <m/>
    <m/>
    <m/>
    <n v="2805"/>
    <n v="3000"/>
    <n v="195"/>
    <n v="-1"/>
    <n v="7"/>
    <x v="5"/>
    <x v="0"/>
  </r>
  <r>
    <n v="3375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6"/>
    <x v="132"/>
    <x v="1"/>
    <x v="8"/>
    <n v="1"/>
    <x v="8"/>
    <x v="24"/>
    <x v="933"/>
    <m/>
    <m/>
    <m/>
    <m/>
    <n v="40000"/>
    <n v="65000"/>
    <n v="25000"/>
    <n v="-1"/>
    <n v="7"/>
    <x v="5"/>
    <x v="0"/>
  </r>
  <r>
    <n v="3377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8"/>
    <x v="132"/>
    <x v="1"/>
    <x v="8"/>
    <n v="1"/>
    <x v="0"/>
    <x v="117"/>
    <x v="440"/>
    <m/>
    <m/>
    <m/>
    <m/>
    <n v="4500"/>
    <n v="12000"/>
    <n v="7500"/>
    <n v="-1"/>
    <n v="7"/>
    <x v="5"/>
    <x v="0"/>
  </r>
  <r>
    <n v="3379"/>
    <x v="132"/>
    <x v="1"/>
    <x v="8"/>
    <n v="1"/>
    <x v="29"/>
    <x v="37"/>
    <x v="233"/>
    <m/>
    <m/>
    <m/>
    <m/>
    <n v="3271"/>
    <n v="3500"/>
    <n v="229"/>
    <n v="-1"/>
    <n v="7"/>
    <x v="5"/>
    <x v="0"/>
  </r>
  <r>
    <n v="3380"/>
    <x v="133"/>
    <x v="1"/>
    <x v="8"/>
    <n v="1"/>
    <x v="29"/>
    <x v="32"/>
    <x v="201"/>
    <m/>
    <m/>
    <m/>
    <m/>
    <n v="2805"/>
    <n v="3000"/>
    <n v="195"/>
    <n v="-1"/>
    <n v="8"/>
    <x v="5"/>
    <x v="0"/>
  </r>
  <r>
    <n v="3381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382"/>
    <x v="129"/>
    <x v="0"/>
    <x v="72"/>
    <n v="1"/>
    <x v="4"/>
    <x v="6"/>
    <x v="1046"/>
    <m/>
    <m/>
    <m/>
    <m/>
    <n v="30000"/>
    <n v="60000"/>
    <n v="-30000"/>
    <n v="1"/>
    <n v="4"/>
    <x v="5"/>
    <x v="0"/>
  </r>
  <r>
    <n v="3383"/>
    <x v="129"/>
    <x v="0"/>
    <x v="72"/>
    <n v="1"/>
    <x v="4"/>
    <x v="28"/>
    <x v="351"/>
    <m/>
    <m/>
    <m/>
    <m/>
    <n v="40000"/>
    <n v="65000"/>
    <n v="-40000"/>
    <n v="1"/>
    <n v="4"/>
    <x v="5"/>
    <x v="0"/>
  </r>
  <r>
    <n v="3384"/>
    <x v="129"/>
    <x v="0"/>
    <x v="72"/>
    <n v="1"/>
    <x v="4"/>
    <x v="6"/>
    <x v="864"/>
    <m/>
    <m/>
    <m/>
    <m/>
    <n v="50000"/>
    <n v="85000"/>
    <n v="-50000"/>
    <n v="1"/>
    <n v="4"/>
    <x v="5"/>
    <x v="0"/>
  </r>
  <r>
    <n v="3385"/>
    <x v="129"/>
    <x v="0"/>
    <x v="72"/>
    <n v="1"/>
    <x v="4"/>
    <x v="131"/>
    <x v="1047"/>
    <m/>
    <m/>
    <m/>
    <m/>
    <n v="50000"/>
    <n v="85000"/>
    <n v="-50000"/>
    <n v="1"/>
    <n v="4"/>
    <x v="5"/>
    <x v="0"/>
  </r>
  <r>
    <n v="3386"/>
    <x v="129"/>
    <x v="0"/>
    <x v="3"/>
    <n v="1"/>
    <x v="11"/>
    <x v="22"/>
    <x v="1048"/>
    <m/>
    <m/>
    <m/>
    <m/>
    <n v="125000"/>
    <n v="175000"/>
    <n v="-125000"/>
    <n v="1"/>
    <n v="4"/>
    <x v="5"/>
    <x v="0"/>
  </r>
  <r>
    <n v="3387"/>
    <x v="129"/>
    <x v="0"/>
    <x v="3"/>
    <n v="2"/>
    <x v="11"/>
    <x v="19"/>
    <x v="1049"/>
    <m/>
    <m/>
    <m/>
    <m/>
    <n v="15000"/>
    <n v="30000"/>
    <n v="-30000"/>
    <n v="2"/>
    <n v="4"/>
    <x v="5"/>
    <x v="0"/>
  </r>
  <r>
    <n v="3388"/>
    <x v="129"/>
    <x v="0"/>
    <x v="3"/>
    <n v="1"/>
    <x v="11"/>
    <x v="20"/>
    <x v="660"/>
    <m/>
    <m/>
    <m/>
    <m/>
    <n v="48000"/>
    <n v="95000"/>
    <n v="-48000"/>
    <n v="1"/>
    <n v="4"/>
    <x v="5"/>
    <x v="0"/>
  </r>
  <r>
    <n v="3389"/>
    <x v="129"/>
    <x v="0"/>
    <x v="3"/>
    <n v="1"/>
    <x v="11"/>
    <x v="20"/>
    <x v="1050"/>
    <m/>
    <m/>
    <m/>
    <m/>
    <n v="50000"/>
    <n v="99000"/>
    <n v="-50000"/>
    <n v="1"/>
    <n v="4"/>
    <x v="5"/>
    <x v="0"/>
  </r>
  <r>
    <n v="3390"/>
    <x v="129"/>
    <x v="0"/>
    <x v="51"/>
    <n v="40"/>
    <x v="27"/>
    <x v="48"/>
    <x v="741"/>
    <m/>
    <m/>
    <m/>
    <m/>
    <n v="1100"/>
    <n v="10000"/>
    <n v="-44000"/>
    <n v="40"/>
    <n v="4"/>
    <x v="5"/>
    <x v="0"/>
  </r>
  <r>
    <n v="3391"/>
    <x v="129"/>
    <x v="0"/>
    <x v="51"/>
    <n v="5"/>
    <x v="26"/>
    <x v="28"/>
    <x v="644"/>
    <m/>
    <m/>
    <m/>
    <m/>
    <n v="8500"/>
    <n v="20000"/>
    <n v="-42500"/>
    <n v="5"/>
    <n v="4"/>
    <x v="5"/>
    <x v="0"/>
  </r>
  <r>
    <n v="3392"/>
    <x v="129"/>
    <x v="0"/>
    <x v="51"/>
    <n v="1"/>
    <x v="55"/>
    <x v="48"/>
    <x v="741"/>
    <m/>
    <m/>
    <m/>
    <m/>
    <n v="8000"/>
    <n v="20000"/>
    <n v="-8000"/>
    <n v="1"/>
    <n v="4"/>
    <x v="5"/>
    <x v="0"/>
  </r>
  <r>
    <n v="3393"/>
    <x v="129"/>
    <x v="0"/>
    <x v="64"/>
    <n v="1"/>
    <x v="104"/>
    <x v="29"/>
    <x v="644"/>
    <m/>
    <m/>
    <m/>
    <m/>
    <n v="8000"/>
    <n v="25000"/>
    <n v="-8000"/>
    <n v="1"/>
    <n v="4"/>
    <x v="5"/>
    <x v="0"/>
  </r>
  <r>
    <n v="3394"/>
    <x v="129"/>
    <x v="0"/>
    <x v="64"/>
    <n v="1"/>
    <x v="104"/>
    <x v="29"/>
    <x v="373"/>
    <m/>
    <m/>
    <m/>
    <m/>
    <n v="10000"/>
    <n v="20000"/>
    <n v="-10000"/>
    <n v="1"/>
    <n v="4"/>
    <x v="5"/>
    <x v="0"/>
  </r>
  <r>
    <n v="3395"/>
    <x v="129"/>
    <x v="0"/>
    <x v="64"/>
    <n v="1"/>
    <x v="84"/>
    <x v="29"/>
    <x v="373"/>
    <m/>
    <m/>
    <m/>
    <m/>
    <n v="100000"/>
    <n v="155000"/>
    <n v="-100000"/>
    <n v="1"/>
    <n v="4"/>
    <x v="5"/>
    <x v="0"/>
  </r>
  <r>
    <n v="3396"/>
    <x v="129"/>
    <x v="0"/>
    <x v="64"/>
    <n v="1"/>
    <x v="103"/>
    <x v="1"/>
    <x v="1001"/>
    <m/>
    <m/>
    <m/>
    <m/>
    <n v="12000"/>
    <n v="29000"/>
    <n v="-12000"/>
    <n v="1"/>
    <n v="4"/>
    <x v="5"/>
    <x v="0"/>
  </r>
  <r>
    <n v="3397"/>
    <x v="130"/>
    <x v="0"/>
    <x v="64"/>
    <n v="1"/>
    <x v="84"/>
    <x v="29"/>
    <x v="570"/>
    <m/>
    <m/>
    <m/>
    <m/>
    <n v="90000"/>
    <n v="150000"/>
    <n v="-90000"/>
    <n v="1"/>
    <n v="5"/>
    <x v="5"/>
    <x v="0"/>
  </r>
  <r>
    <n v="3398"/>
    <x v="130"/>
    <x v="0"/>
    <x v="64"/>
    <n v="1"/>
    <x v="129"/>
    <x v="1"/>
    <x v="1043"/>
    <m/>
    <m/>
    <m/>
    <m/>
    <n v="35000"/>
    <n v="65000"/>
    <n v="-35000"/>
    <n v="1"/>
    <n v="5"/>
    <x v="5"/>
    <x v="0"/>
  </r>
  <r>
    <n v="3399"/>
    <x v="133"/>
    <x v="0"/>
    <x v="64"/>
    <n v="1"/>
    <x v="84"/>
    <x v="1"/>
    <x v="185"/>
    <m/>
    <m/>
    <m/>
    <m/>
    <n v="63000"/>
    <n v="110000"/>
    <n v="-63000"/>
    <n v="1"/>
    <n v="8"/>
    <x v="5"/>
    <x v="0"/>
  </r>
  <r>
    <n v="3400"/>
    <x v="133"/>
    <x v="0"/>
    <x v="64"/>
    <n v="1"/>
    <x v="84"/>
    <x v="1"/>
    <x v="776"/>
    <m/>
    <m/>
    <m/>
    <m/>
    <n v="90000"/>
    <n v="150000"/>
    <n v="-90000"/>
    <n v="1"/>
    <n v="8"/>
    <x v="5"/>
    <x v="0"/>
  </r>
  <r>
    <n v="3401"/>
    <x v="133"/>
    <x v="0"/>
    <x v="28"/>
    <n v="1"/>
    <x v="130"/>
    <x v="6"/>
    <x v="1051"/>
    <m/>
    <m/>
    <m/>
    <s v="Herramientas"/>
    <n v="5000"/>
    <n v="0"/>
    <n v="-5000"/>
    <n v="1"/>
    <n v="8"/>
    <x v="5"/>
    <x v="0"/>
  </r>
  <r>
    <n v="3402"/>
    <x v="133"/>
    <x v="0"/>
    <x v="28"/>
    <n v="1"/>
    <x v="131"/>
    <x v="6"/>
    <x v="1052"/>
    <m/>
    <m/>
    <m/>
    <s v="Herramientas"/>
    <n v="15000"/>
    <n v="0"/>
    <n v="-15000"/>
    <n v="1"/>
    <n v="8"/>
    <x v="5"/>
    <x v="0"/>
  </r>
  <r>
    <n v="3403"/>
    <x v="133"/>
    <x v="0"/>
    <x v="4"/>
    <n v="1"/>
    <x v="8"/>
    <x v="24"/>
    <x v="1053"/>
    <m/>
    <m/>
    <m/>
    <m/>
    <n v="42000"/>
    <n v="69000"/>
    <n v="-42000"/>
    <n v="1"/>
    <n v="8"/>
    <x v="5"/>
    <x v="0"/>
  </r>
  <r>
    <n v="3404"/>
    <x v="133"/>
    <x v="0"/>
    <x v="4"/>
    <n v="1"/>
    <x v="79"/>
    <x v="91"/>
    <x v="950"/>
    <m/>
    <m/>
    <m/>
    <m/>
    <n v="50000"/>
    <n v="75000"/>
    <n v="-50000"/>
    <n v="1"/>
    <n v="8"/>
    <x v="5"/>
    <x v="0"/>
  </r>
  <r>
    <n v="3405"/>
    <x v="133"/>
    <x v="0"/>
    <x v="4"/>
    <n v="1"/>
    <x v="8"/>
    <x v="6"/>
    <x v="1054"/>
    <m/>
    <m/>
    <m/>
    <m/>
    <n v="42000"/>
    <n v="69000"/>
    <n v="-42000"/>
    <n v="1"/>
    <n v="8"/>
    <x v="5"/>
    <x v="0"/>
  </r>
  <r>
    <n v="3406"/>
    <x v="133"/>
    <x v="0"/>
    <x v="51"/>
    <n v="15"/>
    <x v="30"/>
    <x v="48"/>
    <x v="741"/>
    <m/>
    <m/>
    <m/>
    <m/>
    <n v="900"/>
    <n v="10000"/>
    <n v="-13500"/>
    <n v="15"/>
    <n v="8"/>
    <x v="5"/>
    <x v="0"/>
  </r>
  <r>
    <n v="3407"/>
    <x v="133"/>
    <x v="0"/>
    <x v="51"/>
    <n v="5"/>
    <x v="1"/>
    <x v="1"/>
    <x v="2"/>
    <m/>
    <m/>
    <m/>
    <m/>
    <n v="3500"/>
    <n v="12000"/>
    <n v="-17500"/>
    <n v="5"/>
    <n v="8"/>
    <x v="5"/>
    <x v="0"/>
  </r>
  <r>
    <n v="3408"/>
    <x v="133"/>
    <x v="0"/>
    <x v="51"/>
    <n v="2"/>
    <x v="26"/>
    <x v="4"/>
    <x v="1040"/>
    <m/>
    <m/>
    <m/>
    <m/>
    <n v="9000"/>
    <n v="20000"/>
    <n v="-18000"/>
    <n v="2"/>
    <n v="8"/>
    <x v="5"/>
    <x v="0"/>
  </r>
  <r>
    <n v="3409"/>
    <x v="133"/>
    <x v="0"/>
    <x v="51"/>
    <n v="1"/>
    <x v="55"/>
    <x v="4"/>
    <x v="1040"/>
    <m/>
    <m/>
    <m/>
    <m/>
    <n v="9000"/>
    <n v="20000"/>
    <n v="-9000"/>
    <n v="1"/>
    <n v="8"/>
    <x v="5"/>
    <x v="0"/>
  </r>
  <r>
    <n v="3410"/>
    <x v="133"/>
    <x v="0"/>
    <x v="51"/>
    <n v="3"/>
    <x v="37"/>
    <x v="37"/>
    <x v="336"/>
    <m/>
    <m/>
    <m/>
    <m/>
    <n v="700"/>
    <n v="3000"/>
    <n v="-2100"/>
    <n v="3"/>
    <n v="8"/>
    <x v="5"/>
    <x v="0"/>
  </r>
  <r>
    <n v="3411"/>
    <x v="133"/>
    <x v="0"/>
    <x v="51"/>
    <n v="21"/>
    <x v="27"/>
    <x v="48"/>
    <x v="741"/>
    <m/>
    <m/>
    <m/>
    <m/>
    <n v="1100"/>
    <n v="10000"/>
    <n v="-23100"/>
    <n v="21"/>
    <n v="8"/>
    <x v="5"/>
    <x v="0"/>
  </r>
  <r>
    <n v="3412"/>
    <x v="133"/>
    <x v="1"/>
    <x v="8"/>
    <n v="1"/>
    <x v="55"/>
    <x v="28"/>
    <x v="315"/>
    <m/>
    <m/>
    <m/>
    <m/>
    <n v="8500"/>
    <n v="20000"/>
    <n v="11500"/>
    <n v="-1"/>
    <n v="8"/>
    <x v="5"/>
    <x v="0"/>
  </r>
  <r>
    <n v="3413"/>
    <x v="133"/>
    <x v="1"/>
    <x v="8"/>
    <n v="1"/>
    <x v="27"/>
    <x v="28"/>
    <x v="315"/>
    <m/>
    <m/>
    <m/>
    <m/>
    <n v="1100"/>
    <n v="10000"/>
    <n v="8900"/>
    <n v="-1"/>
    <n v="8"/>
    <x v="5"/>
    <x v="0"/>
  </r>
  <r>
    <n v="3414"/>
    <x v="133"/>
    <x v="1"/>
    <x v="8"/>
    <n v="1"/>
    <x v="29"/>
    <x v="37"/>
    <x v="233"/>
    <m/>
    <m/>
    <m/>
    <m/>
    <n v="14953"/>
    <n v="16000"/>
    <n v="1047"/>
    <n v="-1"/>
    <n v="8"/>
    <x v="5"/>
    <x v="0"/>
  </r>
  <r>
    <n v="3415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416"/>
    <x v="133"/>
    <x v="1"/>
    <x v="8"/>
    <n v="1"/>
    <x v="84"/>
    <x v="1"/>
    <x v="776"/>
    <m/>
    <m/>
    <m/>
    <s v="Costo 90000"/>
    <n v="90000"/>
    <n v="150000"/>
    <n v="60000"/>
    <n v="-1"/>
    <n v="8"/>
    <x v="5"/>
    <x v="0"/>
  </r>
  <r>
    <n v="3417"/>
    <x v="133"/>
    <x v="1"/>
    <x v="105"/>
    <n v="1"/>
    <x v="46"/>
    <x v="6"/>
    <x v="328"/>
    <m/>
    <m/>
    <m/>
    <m/>
    <n v="500"/>
    <n v="1000"/>
    <n v="500"/>
    <n v="-1"/>
    <n v="8"/>
    <x v="5"/>
    <x v="0"/>
  </r>
  <r>
    <n v="3418"/>
    <x v="133"/>
    <x v="1"/>
    <x v="8"/>
    <n v="1"/>
    <x v="79"/>
    <x v="99"/>
    <x v="869"/>
    <m/>
    <m/>
    <m/>
    <m/>
    <n v="47000"/>
    <n v="69000"/>
    <n v="22000"/>
    <n v="-1"/>
    <n v="8"/>
    <x v="5"/>
    <x v="0"/>
  </r>
  <r>
    <n v="3419"/>
    <x v="133"/>
    <x v="1"/>
    <x v="8"/>
    <n v="1"/>
    <x v="27"/>
    <x v="29"/>
    <x v="1055"/>
    <m/>
    <m/>
    <m/>
    <m/>
    <n v="1100"/>
    <n v="10000"/>
    <n v="8900"/>
    <n v="-1"/>
    <n v="8"/>
    <x v="5"/>
    <x v="0"/>
  </r>
  <r>
    <n v="3420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1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2"/>
    <x v="133"/>
    <x v="1"/>
    <x v="8"/>
    <n v="1"/>
    <x v="33"/>
    <x v="6"/>
    <x v="926"/>
    <m/>
    <m/>
    <m/>
    <s v="Lo hizo Fabian"/>
    <n v="0"/>
    <n v="18000"/>
    <n v="18000"/>
    <n v="-1"/>
    <n v="8"/>
    <x v="5"/>
    <x v="0"/>
  </r>
  <r>
    <n v="3423"/>
    <x v="133"/>
    <x v="1"/>
    <x v="8"/>
    <n v="1"/>
    <x v="33"/>
    <x v="29"/>
    <x v="746"/>
    <m/>
    <m/>
    <m/>
    <m/>
    <n v="0"/>
    <n v="3000"/>
    <n v="3000"/>
    <n v="-1"/>
    <n v="8"/>
    <x v="5"/>
    <x v="0"/>
  </r>
  <r>
    <n v="3424"/>
    <x v="133"/>
    <x v="1"/>
    <x v="8"/>
    <n v="1"/>
    <x v="1"/>
    <x v="23"/>
    <x v="1000"/>
    <m/>
    <m/>
    <m/>
    <m/>
    <n v="3000"/>
    <n v="10000"/>
    <n v="7000"/>
    <n v="-1"/>
    <n v="8"/>
    <x v="5"/>
    <x v="0"/>
  </r>
  <r>
    <n v="3425"/>
    <x v="133"/>
    <x v="1"/>
    <x v="8"/>
    <n v="1"/>
    <x v="27"/>
    <x v="29"/>
    <x v="373"/>
    <m/>
    <m/>
    <m/>
    <m/>
    <n v="1100"/>
    <n v="10000"/>
    <n v="8900"/>
    <n v="-1"/>
    <n v="8"/>
    <x v="5"/>
    <x v="0"/>
  </r>
  <r>
    <n v="3426"/>
    <x v="133"/>
    <x v="1"/>
    <x v="8"/>
    <n v="1"/>
    <x v="0"/>
    <x v="0"/>
    <x v="440"/>
    <m/>
    <m/>
    <m/>
    <m/>
    <n v="4500"/>
    <n v="10000"/>
    <n v="5500"/>
    <n v="-1"/>
    <n v="8"/>
    <x v="5"/>
    <x v="0"/>
  </r>
  <r>
    <n v="3427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28"/>
    <x v="134"/>
    <x v="1"/>
    <x v="8"/>
    <n v="1"/>
    <x v="37"/>
    <x v="37"/>
    <x v="336"/>
    <m/>
    <m/>
    <m/>
    <m/>
    <n v="1000"/>
    <n v="3000"/>
    <n v="2000"/>
    <n v="-1"/>
    <n v="9"/>
    <x v="5"/>
    <x v="0"/>
  </r>
  <r>
    <n v="3429"/>
    <x v="134"/>
    <x v="1"/>
    <x v="8"/>
    <n v="1"/>
    <x v="30"/>
    <x v="110"/>
    <x v="1056"/>
    <m/>
    <m/>
    <m/>
    <m/>
    <n v="1000"/>
    <n v="10000"/>
    <n v="9000"/>
    <n v="-1"/>
    <n v="9"/>
    <x v="5"/>
    <x v="0"/>
  </r>
  <r>
    <n v="3430"/>
    <x v="134"/>
    <x v="1"/>
    <x v="8"/>
    <n v="1"/>
    <x v="29"/>
    <x v="32"/>
    <x v="201"/>
    <m/>
    <m/>
    <m/>
    <m/>
    <n v="9350"/>
    <n v="10000"/>
    <n v="650"/>
    <n v="-1"/>
    <n v="9"/>
    <x v="5"/>
    <x v="0"/>
  </r>
  <r>
    <n v="3431"/>
    <x v="134"/>
    <x v="1"/>
    <x v="8"/>
    <n v="1"/>
    <x v="29"/>
    <x v="32"/>
    <x v="201"/>
    <m/>
    <m/>
    <m/>
    <m/>
    <n v="2805"/>
    <n v="3000"/>
    <n v="195"/>
    <n v="-1"/>
    <n v="9"/>
    <x v="5"/>
    <x v="0"/>
  </r>
  <r>
    <n v="3432"/>
    <x v="134"/>
    <x v="1"/>
    <x v="8"/>
    <n v="1"/>
    <x v="0"/>
    <x v="6"/>
    <x v="67"/>
    <s v="Plug"/>
    <m/>
    <m/>
    <m/>
    <n v="3000"/>
    <n v="7000"/>
    <n v="4000"/>
    <n v="-1"/>
    <n v="9"/>
    <x v="5"/>
    <x v="0"/>
  </r>
  <r>
    <n v="3433"/>
    <x v="134"/>
    <x v="1"/>
    <x v="8"/>
    <n v="1"/>
    <x v="108"/>
    <x v="6"/>
    <x v="1057"/>
    <m/>
    <m/>
    <m/>
    <m/>
    <n v="4000"/>
    <n v="12000"/>
    <n v="8000"/>
    <n v="-1"/>
    <n v="9"/>
    <x v="5"/>
    <x v="0"/>
  </r>
  <r>
    <n v="3434"/>
    <x v="134"/>
    <x v="1"/>
    <x v="8"/>
    <n v="1"/>
    <x v="22"/>
    <x v="26"/>
    <x v="500"/>
    <m/>
    <m/>
    <m/>
    <m/>
    <n v="40000"/>
    <n v="65000"/>
    <n v="25000"/>
    <n v="-1"/>
    <n v="9"/>
    <x v="5"/>
    <x v="0"/>
  </r>
  <r>
    <n v="3435"/>
    <x v="134"/>
    <x v="1"/>
    <x v="8"/>
    <n v="1"/>
    <x v="81"/>
    <x v="28"/>
    <x v="430"/>
    <m/>
    <m/>
    <m/>
    <m/>
    <n v="4000"/>
    <n v="10000"/>
    <n v="6000"/>
    <n v="-1"/>
    <n v="9"/>
    <x v="5"/>
    <x v="0"/>
  </r>
  <r>
    <n v="3436"/>
    <x v="134"/>
    <x v="2"/>
    <x v="116"/>
    <n v="1"/>
    <x v="122"/>
    <x v="6"/>
    <x v="1058"/>
    <m/>
    <m/>
    <m/>
    <m/>
    <n v="8000"/>
    <n v="0"/>
    <n v="-8000"/>
    <n v="1"/>
    <n v="9"/>
    <x v="5"/>
    <x v="0"/>
  </r>
  <r>
    <n v="3437"/>
    <x v="134"/>
    <x v="2"/>
    <x v="116"/>
    <n v="1"/>
    <x v="0"/>
    <x v="6"/>
    <x v="1059"/>
    <m/>
    <m/>
    <m/>
    <m/>
    <n v="8000"/>
    <n v="0"/>
    <n v="-8000"/>
    <n v="1"/>
    <n v="9"/>
    <x v="5"/>
    <x v="0"/>
  </r>
  <r>
    <n v="3438"/>
    <x v="134"/>
    <x v="2"/>
    <x v="116"/>
    <n v="1"/>
    <x v="132"/>
    <x v="6"/>
    <x v="1060"/>
    <m/>
    <m/>
    <m/>
    <m/>
    <n v="3000"/>
    <n v="0"/>
    <n v="-3000"/>
    <n v="1"/>
    <n v="9"/>
    <x v="5"/>
    <x v="0"/>
  </r>
  <r>
    <n v="3439"/>
    <x v="134"/>
    <x v="1"/>
    <x v="8"/>
    <n v="1"/>
    <x v="33"/>
    <x v="29"/>
    <x v="1061"/>
    <m/>
    <m/>
    <m/>
    <m/>
    <n v="0"/>
    <n v="20000"/>
    <n v="20000"/>
    <n v="-1"/>
    <n v="9"/>
    <x v="5"/>
    <x v="0"/>
  </r>
  <r>
    <n v="3440"/>
    <x v="134"/>
    <x v="1"/>
    <x v="8"/>
    <n v="1"/>
    <x v="4"/>
    <x v="4"/>
    <x v="215"/>
    <m/>
    <m/>
    <m/>
    <m/>
    <n v="18000"/>
    <n v="35000"/>
    <n v="17000"/>
    <n v="-1"/>
    <n v="9"/>
    <x v="5"/>
    <x v="0"/>
  </r>
  <r>
    <n v="3441"/>
    <x v="134"/>
    <x v="1"/>
    <x v="8"/>
    <n v="1"/>
    <x v="29"/>
    <x v="32"/>
    <x v="201"/>
    <m/>
    <m/>
    <m/>
    <m/>
    <n v="6545"/>
    <n v="7000"/>
    <n v="455"/>
    <n v="-1"/>
    <n v="9"/>
    <x v="5"/>
    <x v="0"/>
  </r>
  <r>
    <n v="3442"/>
    <x v="134"/>
    <x v="1"/>
    <x v="8"/>
    <n v="1"/>
    <x v="37"/>
    <x v="32"/>
    <x v="300"/>
    <m/>
    <m/>
    <m/>
    <m/>
    <n v="500"/>
    <n v="4000"/>
    <n v="3500"/>
    <n v="-1"/>
    <n v="9"/>
    <x v="5"/>
    <x v="0"/>
  </r>
  <r>
    <n v="3443"/>
    <x v="134"/>
    <x v="1"/>
    <x v="8"/>
    <n v="1"/>
    <x v="1"/>
    <x v="1"/>
    <x v="436"/>
    <m/>
    <m/>
    <m/>
    <m/>
    <n v="3500"/>
    <n v="15000"/>
    <n v="11500"/>
    <n v="-1"/>
    <n v="9"/>
    <x v="5"/>
    <x v="0"/>
  </r>
  <r>
    <n v="3444"/>
    <x v="134"/>
    <x v="1"/>
    <x v="8"/>
    <n v="1"/>
    <x v="101"/>
    <x v="29"/>
    <x v="919"/>
    <m/>
    <m/>
    <m/>
    <m/>
    <n v="6000"/>
    <n v="12000"/>
    <n v="6000"/>
    <n v="-1"/>
    <n v="9"/>
    <x v="5"/>
    <x v="0"/>
  </r>
  <r>
    <n v="3445"/>
    <x v="134"/>
    <x v="1"/>
    <x v="8"/>
    <n v="1"/>
    <x v="26"/>
    <x v="29"/>
    <x v="260"/>
    <m/>
    <m/>
    <m/>
    <m/>
    <n v="7000"/>
    <n v="15000"/>
    <n v="8000"/>
    <n v="-1"/>
    <n v="9"/>
    <x v="5"/>
    <x v="0"/>
  </r>
  <r>
    <n v="3446"/>
    <x v="134"/>
    <x v="1"/>
    <x v="8"/>
    <n v="1"/>
    <x v="2"/>
    <x v="1"/>
    <x v="986"/>
    <m/>
    <m/>
    <m/>
    <m/>
    <n v="7000"/>
    <n v="15000"/>
    <n v="8000"/>
    <n v="-1"/>
    <n v="9"/>
    <x v="5"/>
    <x v="0"/>
  </r>
  <r>
    <n v="3447"/>
    <x v="134"/>
    <x v="1"/>
    <x v="8"/>
    <n v="1"/>
    <x v="0"/>
    <x v="6"/>
    <x v="328"/>
    <m/>
    <m/>
    <m/>
    <m/>
    <n v="1000"/>
    <n v="7000"/>
    <n v="6000"/>
    <n v="-1"/>
    <n v="9"/>
    <x v="5"/>
    <x v="0"/>
  </r>
  <r>
    <n v="3448"/>
    <x v="134"/>
    <x v="1"/>
    <x v="8"/>
    <n v="1"/>
    <x v="29"/>
    <x v="32"/>
    <x v="201"/>
    <m/>
    <m/>
    <m/>
    <m/>
    <n v="5610"/>
    <n v="6000"/>
    <n v="390"/>
    <n v="-1"/>
    <n v="9"/>
    <x v="5"/>
    <x v="0"/>
  </r>
  <r>
    <n v="3449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50"/>
    <x v="134"/>
    <x v="1"/>
    <x v="8"/>
    <n v="1"/>
    <x v="27"/>
    <x v="29"/>
    <x v="919"/>
    <m/>
    <m/>
    <m/>
    <m/>
    <n v="1100"/>
    <n v="10000"/>
    <n v="8900"/>
    <n v="-1"/>
    <n v="9"/>
    <x v="5"/>
    <x v="0"/>
  </r>
  <r>
    <n v="3451"/>
    <x v="134"/>
    <x v="1"/>
    <x v="8"/>
    <n v="1"/>
    <x v="26"/>
    <x v="28"/>
    <x v="364"/>
    <m/>
    <m/>
    <m/>
    <m/>
    <n v="8500"/>
    <n v="20000"/>
    <n v="11500"/>
    <n v="-1"/>
    <n v="9"/>
    <x v="5"/>
    <x v="0"/>
  </r>
  <r>
    <n v="3452"/>
    <x v="134"/>
    <x v="1"/>
    <x v="8"/>
    <n v="1"/>
    <x v="27"/>
    <x v="28"/>
    <x v="364"/>
    <m/>
    <m/>
    <m/>
    <m/>
    <n v="1100"/>
    <n v="10000"/>
    <n v="8900"/>
    <n v="-1"/>
    <n v="9"/>
    <x v="5"/>
    <x v="0"/>
  </r>
  <r>
    <n v="3453"/>
    <x v="135"/>
    <x v="1"/>
    <x v="8"/>
    <n v="1"/>
    <x v="84"/>
    <x v="41"/>
    <x v="1062"/>
    <m/>
    <m/>
    <m/>
    <s v="Costo 90000"/>
    <n v="90000"/>
    <n v="150000"/>
    <n v="60000"/>
    <n v="-1"/>
    <n v="10"/>
    <x v="5"/>
    <x v="0"/>
  </r>
  <r>
    <n v="3454"/>
    <x v="135"/>
    <x v="1"/>
    <x v="8"/>
    <n v="1"/>
    <x v="29"/>
    <x v="50"/>
    <x v="370"/>
    <m/>
    <m/>
    <m/>
    <m/>
    <n v="2805"/>
    <n v="3000"/>
    <n v="195"/>
    <n v="-1"/>
    <n v="10"/>
    <x v="5"/>
    <x v="0"/>
  </r>
  <r>
    <n v="3455"/>
    <x v="135"/>
    <x v="1"/>
    <x v="81"/>
    <n v="1"/>
    <x v="35"/>
    <x v="89"/>
    <x v="1063"/>
    <m/>
    <m/>
    <m/>
    <m/>
    <n v="4000"/>
    <n v="8000"/>
    <n v="4000"/>
    <n v="-1"/>
    <n v="10"/>
    <x v="5"/>
    <x v="0"/>
  </r>
  <r>
    <n v="3456"/>
    <x v="135"/>
    <x v="1"/>
    <x v="81"/>
    <n v="1"/>
    <x v="13"/>
    <x v="6"/>
    <x v="1064"/>
    <m/>
    <m/>
    <m/>
    <m/>
    <n v="1000"/>
    <n v="1000"/>
    <n v="0"/>
    <n v="-1"/>
    <n v="10"/>
    <x v="5"/>
    <x v="0"/>
  </r>
  <r>
    <n v="3457"/>
    <x v="135"/>
    <x v="1"/>
    <x v="8"/>
    <n v="1"/>
    <x v="1"/>
    <x v="27"/>
    <x v="129"/>
    <m/>
    <m/>
    <m/>
    <m/>
    <n v="7000"/>
    <n v="20000"/>
    <n v="13000"/>
    <n v="-1"/>
    <n v="10"/>
    <x v="5"/>
    <x v="0"/>
  </r>
  <r>
    <n v="3458"/>
    <x v="135"/>
    <x v="1"/>
    <x v="8"/>
    <n v="1"/>
    <x v="2"/>
    <x v="7"/>
    <x v="328"/>
    <m/>
    <m/>
    <m/>
    <m/>
    <n v="9500"/>
    <n v="20000"/>
    <n v="10500"/>
    <n v="-1"/>
    <n v="10"/>
    <x v="5"/>
    <x v="0"/>
  </r>
  <r>
    <n v="3459"/>
    <x v="135"/>
    <x v="1"/>
    <x v="8"/>
    <n v="1"/>
    <x v="95"/>
    <x v="29"/>
    <x v="744"/>
    <s v="TC"/>
    <m/>
    <m/>
    <s v="Instalada"/>
    <n v="18000"/>
    <n v="39000"/>
    <n v="21000"/>
    <n v="-1"/>
    <n v="10"/>
    <x v="5"/>
    <x v="0"/>
  </r>
  <r>
    <n v="3460"/>
    <x v="135"/>
    <x v="1"/>
    <x v="8"/>
    <n v="1"/>
    <x v="33"/>
    <x v="2"/>
    <x v="1065"/>
    <m/>
    <m/>
    <m/>
    <s v="Lo hizo Fabian"/>
    <n v="0"/>
    <n v="13000"/>
    <n v="13000"/>
    <n v="-1"/>
    <n v="10"/>
    <x v="5"/>
    <x v="0"/>
  </r>
  <r>
    <n v="3461"/>
    <x v="135"/>
    <x v="1"/>
    <x v="8"/>
    <n v="1"/>
    <x v="4"/>
    <x v="4"/>
    <x v="215"/>
    <m/>
    <m/>
    <m/>
    <m/>
    <n v="19000"/>
    <n v="35000"/>
    <n v="16000"/>
    <n v="-1"/>
    <n v="10"/>
    <x v="5"/>
    <x v="0"/>
  </r>
  <r>
    <n v="3462"/>
    <x v="135"/>
    <x v="1"/>
    <x v="8"/>
    <n v="1"/>
    <x v="0"/>
    <x v="117"/>
    <x v="440"/>
    <m/>
    <m/>
    <m/>
    <m/>
    <n v="4500"/>
    <n v="14000"/>
    <n v="9500"/>
    <n v="-1"/>
    <n v="10"/>
    <x v="5"/>
    <x v="0"/>
  </r>
  <r>
    <n v="3463"/>
    <x v="135"/>
    <x v="1"/>
    <x v="8"/>
    <n v="1"/>
    <x v="29"/>
    <x v="32"/>
    <x v="201"/>
    <m/>
    <m/>
    <m/>
    <m/>
    <n v="10280"/>
    <n v="11000"/>
    <n v="720"/>
    <n v="-1"/>
    <n v="10"/>
    <x v="5"/>
    <x v="0"/>
  </r>
  <r>
    <n v="3464"/>
    <x v="135"/>
    <x v="1"/>
    <x v="8"/>
    <n v="1"/>
    <x v="1"/>
    <x v="1"/>
    <x v="1000"/>
    <m/>
    <m/>
    <m/>
    <m/>
    <n v="2800"/>
    <n v="10000"/>
    <n v="7200"/>
    <n v="-1"/>
    <n v="10"/>
    <x v="5"/>
    <x v="0"/>
  </r>
  <r>
    <n v="3465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66"/>
    <x v="135"/>
    <x v="1"/>
    <x v="8"/>
    <n v="1"/>
    <x v="37"/>
    <x v="32"/>
    <x v="300"/>
    <m/>
    <m/>
    <m/>
    <m/>
    <n v="500"/>
    <n v="4000"/>
    <n v="3500"/>
    <n v="-1"/>
    <n v="10"/>
    <x v="5"/>
    <x v="0"/>
  </r>
  <r>
    <n v="3467"/>
    <x v="135"/>
    <x v="1"/>
    <x v="8"/>
    <n v="1"/>
    <x v="33"/>
    <x v="1"/>
    <x v="1066"/>
    <m/>
    <m/>
    <m/>
    <s v="Costo 83500"/>
    <n v="0"/>
    <n v="31500"/>
    <n v="31500"/>
    <n v="-1"/>
    <n v="10"/>
    <x v="5"/>
    <x v="0"/>
  </r>
  <r>
    <n v="3468"/>
    <x v="135"/>
    <x v="1"/>
    <x v="8"/>
    <n v="1"/>
    <x v="29"/>
    <x v="37"/>
    <x v="233"/>
    <m/>
    <m/>
    <m/>
    <m/>
    <n v="3271"/>
    <n v="3500"/>
    <n v="229"/>
    <n v="-1"/>
    <n v="10"/>
    <x v="5"/>
    <x v="0"/>
  </r>
  <r>
    <n v="3469"/>
    <x v="135"/>
    <x v="1"/>
    <x v="8"/>
    <n v="1"/>
    <x v="29"/>
    <x v="32"/>
    <x v="201"/>
    <m/>
    <m/>
    <m/>
    <m/>
    <n v="3271"/>
    <n v="3500"/>
    <n v="229"/>
    <n v="-1"/>
    <n v="10"/>
    <x v="5"/>
    <x v="0"/>
  </r>
  <r>
    <n v="3470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71"/>
    <x v="135"/>
    <x v="1"/>
    <x v="8"/>
    <n v="1"/>
    <x v="27"/>
    <x v="28"/>
    <x v="644"/>
    <m/>
    <m/>
    <m/>
    <m/>
    <n v="1100"/>
    <n v="10000"/>
    <n v="8900"/>
    <n v="-1"/>
    <n v="10"/>
    <x v="5"/>
    <x v="0"/>
  </r>
  <r>
    <n v="3472"/>
    <x v="135"/>
    <x v="1"/>
    <x v="8"/>
    <n v="1"/>
    <x v="2"/>
    <x v="7"/>
    <x v="440"/>
    <m/>
    <m/>
    <m/>
    <m/>
    <n v="9500"/>
    <n v="20000"/>
    <n v="10500"/>
    <n v="-1"/>
    <n v="10"/>
    <x v="5"/>
    <x v="0"/>
  </r>
  <r>
    <n v="3473"/>
    <x v="135"/>
    <x v="1"/>
    <x v="8"/>
    <n v="1"/>
    <x v="0"/>
    <x v="92"/>
    <x v="328"/>
    <m/>
    <m/>
    <m/>
    <m/>
    <n v="3000"/>
    <n v="9000"/>
    <n v="6000"/>
    <n v="-1"/>
    <n v="10"/>
    <x v="5"/>
    <x v="0"/>
  </r>
  <r>
    <n v="3474"/>
    <x v="135"/>
    <x v="1"/>
    <x v="8"/>
    <n v="1"/>
    <x v="29"/>
    <x v="60"/>
    <x v="434"/>
    <m/>
    <m/>
    <m/>
    <m/>
    <n v="4650"/>
    <n v="5000"/>
    <n v="350"/>
    <n v="-1"/>
    <n v="10"/>
    <x v="5"/>
    <x v="0"/>
  </r>
  <r>
    <n v="3475"/>
    <x v="135"/>
    <x v="1"/>
    <x v="8"/>
    <n v="1"/>
    <x v="37"/>
    <x v="37"/>
    <x v="336"/>
    <m/>
    <m/>
    <m/>
    <m/>
    <n v="1000"/>
    <n v="3000"/>
    <n v="2000"/>
    <n v="-1"/>
    <n v="10"/>
    <x v="5"/>
    <x v="0"/>
  </r>
  <r>
    <n v="3476"/>
    <x v="135"/>
    <x v="1"/>
    <x v="8"/>
    <n v="1"/>
    <x v="29"/>
    <x v="37"/>
    <x v="233"/>
    <m/>
    <m/>
    <m/>
    <m/>
    <n v="10280"/>
    <n v="11000"/>
    <n v="720"/>
    <n v="-1"/>
    <n v="10"/>
    <x v="5"/>
    <x v="0"/>
  </r>
  <r>
    <n v="3477"/>
    <x v="135"/>
    <x v="1"/>
    <x v="8"/>
    <n v="1"/>
    <x v="1"/>
    <x v="1"/>
    <x v="2"/>
    <m/>
    <m/>
    <m/>
    <m/>
    <n v="3500"/>
    <n v="12000"/>
    <n v="8500"/>
    <n v="-1"/>
    <n v="10"/>
    <x v="5"/>
    <x v="0"/>
  </r>
  <r>
    <n v="3478"/>
    <x v="135"/>
    <x v="1"/>
    <x v="8"/>
    <n v="1"/>
    <x v="29"/>
    <x v="32"/>
    <x v="340"/>
    <m/>
    <m/>
    <m/>
    <m/>
    <n v="6545"/>
    <n v="7000"/>
    <n v="455"/>
    <n v="-1"/>
    <n v="10"/>
    <x v="5"/>
    <x v="0"/>
  </r>
  <r>
    <n v="3479"/>
    <x v="135"/>
    <x v="1"/>
    <x v="8"/>
    <n v="1"/>
    <x v="1"/>
    <x v="1"/>
    <x v="1000"/>
    <m/>
    <m/>
    <m/>
    <m/>
    <n v="2800"/>
    <n v="12000"/>
    <n v="9200"/>
    <n v="-1"/>
    <n v="10"/>
    <x v="5"/>
    <x v="0"/>
  </r>
  <r>
    <n v="3480"/>
    <x v="136"/>
    <x v="1"/>
    <x v="8"/>
    <n v="1"/>
    <x v="133"/>
    <x v="48"/>
    <x v="587"/>
    <m/>
    <m/>
    <m/>
    <m/>
    <n v="0"/>
    <n v="0"/>
    <n v="0"/>
    <n v="-1"/>
    <n v="11"/>
    <x v="5"/>
    <x v="0"/>
  </r>
  <r>
    <n v="3481"/>
    <x v="137"/>
    <x v="1"/>
    <x v="8"/>
    <n v="1"/>
    <x v="29"/>
    <x v="37"/>
    <x v="234"/>
    <m/>
    <m/>
    <m/>
    <m/>
    <n v="935"/>
    <n v="1000"/>
    <n v="65"/>
    <n v="-1"/>
    <n v="12"/>
    <x v="5"/>
    <x v="0"/>
  </r>
  <r>
    <n v="3482"/>
    <x v="137"/>
    <x v="1"/>
    <x v="8"/>
    <n v="1"/>
    <x v="29"/>
    <x v="37"/>
    <x v="233"/>
    <m/>
    <m/>
    <m/>
    <m/>
    <n v="5140"/>
    <n v="5500"/>
    <n v="360"/>
    <n v="-1"/>
    <n v="12"/>
    <x v="5"/>
    <x v="0"/>
  </r>
  <r>
    <n v="3483"/>
    <x v="137"/>
    <x v="1"/>
    <x v="8"/>
    <n v="1"/>
    <x v="16"/>
    <x v="6"/>
    <x v="52"/>
    <m/>
    <m/>
    <m/>
    <m/>
    <n v="9000"/>
    <n v="20000"/>
    <n v="11000"/>
    <n v="-1"/>
    <n v="12"/>
    <x v="5"/>
    <x v="0"/>
  </r>
  <r>
    <n v="3484"/>
    <x v="137"/>
    <x v="1"/>
    <x v="8"/>
    <n v="1"/>
    <x v="29"/>
    <x v="34"/>
    <x v="214"/>
    <m/>
    <m/>
    <m/>
    <m/>
    <n v="14020"/>
    <n v="15000"/>
    <n v="980"/>
    <n v="-1"/>
    <n v="12"/>
    <x v="5"/>
    <x v="0"/>
  </r>
  <r>
    <n v="3485"/>
    <x v="137"/>
    <x v="1"/>
    <x v="8"/>
    <n v="1"/>
    <x v="27"/>
    <x v="2"/>
    <x v="996"/>
    <m/>
    <m/>
    <m/>
    <m/>
    <n v="1100"/>
    <n v="10000"/>
    <n v="8900"/>
    <n v="-1"/>
    <n v="12"/>
    <x v="5"/>
    <x v="0"/>
  </r>
  <r>
    <n v="3486"/>
    <x v="137"/>
    <x v="1"/>
    <x v="8"/>
    <n v="1"/>
    <x v="26"/>
    <x v="2"/>
    <x v="996"/>
    <m/>
    <m/>
    <m/>
    <m/>
    <n v="12000"/>
    <n v="20000"/>
    <n v="8000"/>
    <n v="-1"/>
    <n v="12"/>
    <x v="5"/>
    <x v="0"/>
  </r>
  <r>
    <n v="3487"/>
    <x v="137"/>
    <x v="1"/>
    <x v="8"/>
    <n v="1"/>
    <x v="0"/>
    <x v="4"/>
    <x v="1020"/>
    <m/>
    <m/>
    <m/>
    <m/>
    <n v="2000"/>
    <n v="6000"/>
    <n v="4000"/>
    <n v="-1"/>
    <n v="12"/>
    <x v="5"/>
    <x v="0"/>
  </r>
  <r>
    <n v="3488"/>
    <x v="137"/>
    <x v="1"/>
    <x v="32"/>
    <n v="1"/>
    <x v="4"/>
    <x v="4"/>
    <x v="215"/>
    <m/>
    <m/>
    <m/>
    <m/>
    <n v="19000"/>
    <n v="24000"/>
    <n v="5000"/>
    <n v="-1"/>
    <n v="12"/>
    <x v="5"/>
    <x v="0"/>
  </r>
  <r>
    <n v="3489"/>
    <x v="137"/>
    <x v="1"/>
    <x v="8"/>
    <n v="1"/>
    <x v="33"/>
    <x v="29"/>
    <x v="1067"/>
    <m/>
    <m/>
    <m/>
    <m/>
    <n v="0"/>
    <n v="15000"/>
    <n v="15000"/>
    <n v="-1"/>
    <n v="12"/>
    <x v="5"/>
    <x v="0"/>
  </r>
  <r>
    <n v="3490"/>
    <x v="137"/>
    <x v="1"/>
    <x v="8"/>
    <n v="1"/>
    <x v="29"/>
    <x v="32"/>
    <x v="340"/>
    <m/>
    <m/>
    <m/>
    <m/>
    <n v="1860"/>
    <n v="2000"/>
    <n v="140"/>
    <n v="-1"/>
    <n v="12"/>
    <x v="5"/>
    <x v="0"/>
  </r>
  <r>
    <n v="3491"/>
    <x v="137"/>
    <x v="1"/>
    <x v="81"/>
    <n v="1"/>
    <x v="29"/>
    <x v="37"/>
    <x v="233"/>
    <m/>
    <m/>
    <m/>
    <m/>
    <n v="14953"/>
    <n v="16000"/>
    <n v="1047"/>
    <n v="-1"/>
    <n v="12"/>
    <x v="5"/>
    <x v="0"/>
  </r>
  <r>
    <n v="3492"/>
    <x v="137"/>
    <x v="1"/>
    <x v="8"/>
    <n v="1"/>
    <x v="1"/>
    <x v="1"/>
    <x v="2"/>
    <m/>
    <m/>
    <m/>
    <m/>
    <n v="3500"/>
    <n v="12000"/>
    <n v="8500"/>
    <n v="-1"/>
    <n v="12"/>
    <x v="5"/>
    <x v="0"/>
  </r>
  <r>
    <n v="3493"/>
    <x v="137"/>
    <x v="1"/>
    <x v="8"/>
    <n v="1"/>
    <x v="29"/>
    <x v="34"/>
    <x v="214"/>
    <m/>
    <m/>
    <m/>
    <m/>
    <n v="5610"/>
    <n v="6000"/>
    <n v="390"/>
    <n v="-1"/>
    <n v="12"/>
    <x v="5"/>
    <x v="0"/>
  </r>
  <r>
    <n v="3494"/>
    <x v="137"/>
    <x v="1"/>
    <x v="8"/>
    <n v="1"/>
    <x v="29"/>
    <x v="32"/>
    <x v="340"/>
    <m/>
    <m/>
    <m/>
    <m/>
    <n v="936"/>
    <n v="1000"/>
    <n v="64"/>
    <n v="-1"/>
    <n v="12"/>
    <x v="5"/>
    <x v="0"/>
  </r>
  <r>
    <n v="3495"/>
    <x v="137"/>
    <x v="1"/>
    <x v="8"/>
    <n v="1"/>
    <x v="29"/>
    <x v="37"/>
    <x v="233"/>
    <m/>
    <m/>
    <m/>
    <m/>
    <n v="3271"/>
    <n v="3500"/>
    <n v="229"/>
    <n v="-1"/>
    <n v="12"/>
    <x v="5"/>
    <x v="0"/>
  </r>
  <r>
    <n v="3496"/>
    <x v="138"/>
    <x v="1"/>
    <x v="66"/>
    <n v="1"/>
    <x v="29"/>
    <x v="37"/>
    <x v="233"/>
    <m/>
    <m/>
    <m/>
    <m/>
    <n v="15508"/>
    <n v="15600"/>
    <n v="92"/>
    <n v="-1"/>
    <n v="13"/>
    <x v="5"/>
    <x v="0"/>
  </r>
  <r>
    <n v="3497"/>
    <x v="138"/>
    <x v="1"/>
    <x v="8"/>
    <n v="1"/>
    <x v="0"/>
    <x v="4"/>
    <x v="1020"/>
    <m/>
    <m/>
    <m/>
    <m/>
    <n v="2000"/>
    <n v="7000"/>
    <n v="5000"/>
    <n v="-1"/>
    <n v="13"/>
    <x v="5"/>
    <x v="0"/>
  </r>
  <r>
    <n v="3498"/>
    <x v="138"/>
    <x v="1"/>
    <x v="8"/>
    <n v="1"/>
    <x v="26"/>
    <x v="29"/>
    <x v="376"/>
    <m/>
    <m/>
    <m/>
    <m/>
    <n v="7000"/>
    <n v="15000"/>
    <n v="8000"/>
    <n v="-1"/>
    <n v="13"/>
    <x v="5"/>
    <x v="0"/>
  </r>
  <r>
    <n v="3499"/>
    <x v="138"/>
    <x v="1"/>
    <x v="8"/>
    <n v="1"/>
    <x v="27"/>
    <x v="29"/>
    <x v="376"/>
    <m/>
    <m/>
    <m/>
    <m/>
    <n v="1100"/>
    <n v="10000"/>
    <n v="8900"/>
    <n v="-1"/>
    <n v="13"/>
    <x v="5"/>
    <x v="0"/>
  </r>
  <r>
    <n v="3500"/>
    <x v="138"/>
    <x v="1"/>
    <x v="8"/>
    <n v="1"/>
    <x v="33"/>
    <x v="1"/>
    <x v="1068"/>
    <m/>
    <m/>
    <m/>
    <m/>
    <n v="0"/>
    <n v="2000"/>
    <n v="2000"/>
    <n v="-1"/>
    <n v="13"/>
    <x v="5"/>
    <x v="0"/>
  </r>
  <r>
    <n v="3501"/>
    <x v="138"/>
    <x v="1"/>
    <x v="8"/>
    <n v="1"/>
    <x v="33"/>
    <x v="2"/>
    <x v="1069"/>
    <m/>
    <m/>
    <m/>
    <m/>
    <n v="0"/>
    <n v="20000"/>
    <n v="20000"/>
    <n v="-1"/>
    <n v="13"/>
    <x v="5"/>
    <x v="0"/>
  </r>
  <r>
    <n v="3502"/>
    <x v="138"/>
    <x v="1"/>
    <x v="8"/>
    <n v="1"/>
    <x v="0"/>
    <x v="27"/>
    <x v="440"/>
    <m/>
    <m/>
    <m/>
    <m/>
    <n v="5000"/>
    <n v="12000"/>
    <n v="7000"/>
    <n v="-1"/>
    <n v="13"/>
    <x v="5"/>
    <x v="0"/>
  </r>
  <r>
    <n v="3503"/>
    <x v="138"/>
    <x v="1"/>
    <x v="8"/>
    <n v="1"/>
    <x v="0"/>
    <x v="6"/>
    <x v="328"/>
    <m/>
    <m/>
    <m/>
    <m/>
    <n v="1000"/>
    <n v="8000"/>
    <n v="7000"/>
    <n v="-1"/>
    <n v="13"/>
    <x v="5"/>
    <x v="0"/>
  </r>
  <r>
    <n v="3504"/>
    <x v="138"/>
    <x v="1"/>
    <x v="8"/>
    <n v="1"/>
    <x v="29"/>
    <x v="37"/>
    <x v="233"/>
    <m/>
    <m/>
    <m/>
    <m/>
    <n v="3271"/>
    <n v="3500"/>
    <n v="229"/>
    <n v="-1"/>
    <n v="13"/>
    <x v="5"/>
    <x v="0"/>
  </r>
  <r>
    <n v="3505"/>
    <x v="138"/>
    <x v="1"/>
    <x v="8"/>
    <n v="1"/>
    <x v="53"/>
    <x v="6"/>
    <x v="343"/>
    <m/>
    <m/>
    <m/>
    <m/>
    <n v="30000"/>
    <n v="45000"/>
    <n v="15000"/>
    <n v="-1"/>
    <n v="13"/>
    <x v="5"/>
    <x v="0"/>
  </r>
  <r>
    <n v="3506"/>
    <x v="138"/>
    <x v="1"/>
    <x v="8"/>
    <n v="1"/>
    <x v="11"/>
    <x v="22"/>
    <x v="1048"/>
    <m/>
    <m/>
    <m/>
    <m/>
    <n v="125000"/>
    <n v="165000"/>
    <n v="40000"/>
    <n v="-1"/>
    <n v="13"/>
    <x v="5"/>
    <x v="0"/>
  </r>
  <r>
    <n v="3507"/>
    <x v="138"/>
    <x v="1"/>
    <x v="8"/>
    <n v="1"/>
    <x v="1"/>
    <x v="1"/>
    <x v="2"/>
    <m/>
    <m/>
    <m/>
    <m/>
    <n v="3500"/>
    <n v="12000"/>
    <n v="8500"/>
    <n v="-1"/>
    <n v="13"/>
    <x v="5"/>
    <x v="0"/>
  </r>
  <r>
    <n v="3508"/>
    <x v="138"/>
    <x v="1"/>
    <x v="8"/>
    <n v="1"/>
    <x v="2"/>
    <x v="1"/>
    <x v="4"/>
    <s v="V8"/>
    <s v="Blanco"/>
    <s v="Caja"/>
    <s v="Carga Rapida"/>
    <n v="9000"/>
    <n v="22000"/>
    <n v="13000"/>
    <n v="-1"/>
    <n v="13"/>
    <x v="5"/>
    <x v="0"/>
  </r>
  <r>
    <n v="3509"/>
    <x v="138"/>
    <x v="1"/>
    <x v="35"/>
    <n v="1"/>
    <x v="29"/>
    <x v="37"/>
    <x v="233"/>
    <m/>
    <m/>
    <m/>
    <m/>
    <n v="3271"/>
    <n v="3500"/>
    <n v="229"/>
    <n v="-1"/>
    <n v="13"/>
    <x v="5"/>
    <x v="0"/>
  </r>
  <r>
    <n v="3510"/>
    <x v="138"/>
    <x v="1"/>
    <x v="8"/>
    <n v="1"/>
    <x v="33"/>
    <x v="1"/>
    <x v="1070"/>
    <m/>
    <m/>
    <m/>
    <m/>
    <n v="0"/>
    <n v="20000"/>
    <n v="20000"/>
    <n v="-1"/>
    <n v="13"/>
    <x v="5"/>
    <x v="0"/>
  </r>
  <r>
    <n v="3511"/>
    <x v="138"/>
    <x v="1"/>
    <x v="8"/>
    <n v="1"/>
    <x v="4"/>
    <x v="6"/>
    <x v="864"/>
    <m/>
    <m/>
    <m/>
    <m/>
    <n v="50000"/>
    <n v="80000"/>
    <n v="30000"/>
    <n v="-1"/>
    <n v="13"/>
    <x v="5"/>
    <x v="0"/>
  </r>
  <r>
    <n v="3512"/>
    <x v="139"/>
    <x v="1"/>
    <x v="8"/>
    <n v="1"/>
    <x v="29"/>
    <x v="37"/>
    <x v="233"/>
    <m/>
    <m/>
    <m/>
    <m/>
    <n v="6975"/>
    <n v="7500"/>
    <n v="525"/>
    <n v="-1"/>
    <n v="14"/>
    <x v="5"/>
    <x v="0"/>
  </r>
  <r>
    <n v="3513"/>
    <x v="139"/>
    <x v="1"/>
    <x v="8"/>
    <n v="1"/>
    <x v="2"/>
    <x v="7"/>
    <x v="328"/>
    <m/>
    <m/>
    <m/>
    <m/>
    <n v="8500"/>
    <n v="20000"/>
    <n v="11500"/>
    <n v="-1"/>
    <n v="14"/>
    <x v="5"/>
    <x v="0"/>
  </r>
  <r>
    <n v="3514"/>
    <x v="139"/>
    <x v="1"/>
    <x v="8"/>
    <n v="1"/>
    <x v="30"/>
    <x v="4"/>
    <x v="1071"/>
    <m/>
    <m/>
    <m/>
    <m/>
    <n v="1000"/>
    <n v="10000"/>
    <n v="9000"/>
    <n v="-1"/>
    <n v="14"/>
    <x v="5"/>
    <x v="0"/>
  </r>
  <r>
    <n v="3515"/>
    <x v="139"/>
    <x v="1"/>
    <x v="8"/>
    <n v="1"/>
    <x v="33"/>
    <x v="1"/>
    <x v="1072"/>
    <m/>
    <m/>
    <m/>
    <m/>
    <n v="500"/>
    <n v="25000"/>
    <n v="24500"/>
    <n v="-1"/>
    <n v="14"/>
    <x v="5"/>
    <x v="0"/>
  </r>
  <r>
    <n v="3516"/>
    <x v="139"/>
    <x v="1"/>
    <x v="8"/>
    <n v="1"/>
    <x v="27"/>
    <x v="28"/>
    <x v="471"/>
    <m/>
    <m/>
    <m/>
    <m/>
    <n v="4400"/>
    <n v="10000"/>
    <n v="5600"/>
    <n v="-1"/>
    <n v="14"/>
    <x v="5"/>
    <x v="0"/>
  </r>
  <r>
    <n v="3517"/>
    <x v="139"/>
    <x v="1"/>
    <x v="8"/>
    <n v="1"/>
    <x v="26"/>
    <x v="28"/>
    <x v="471"/>
    <m/>
    <m/>
    <m/>
    <m/>
    <n v="11000"/>
    <n v="20000"/>
    <n v="9000"/>
    <n v="-1"/>
    <n v="14"/>
    <x v="5"/>
    <x v="0"/>
  </r>
  <r>
    <n v="3518"/>
    <x v="139"/>
    <x v="1"/>
    <x v="8"/>
    <n v="1"/>
    <x v="4"/>
    <x v="4"/>
    <x v="215"/>
    <m/>
    <m/>
    <m/>
    <m/>
    <n v="19000"/>
    <n v="35000"/>
    <n v="16000"/>
    <n v="-1"/>
    <n v="14"/>
    <x v="5"/>
    <x v="0"/>
  </r>
  <r>
    <n v="3519"/>
    <x v="139"/>
    <x v="1"/>
    <x v="8"/>
    <n v="1"/>
    <x v="8"/>
    <x v="86"/>
    <x v="572"/>
    <m/>
    <s v="Rosa"/>
    <m/>
    <s v="Primer Abono"/>
    <n v="22000"/>
    <n v="45000"/>
    <n v="23000"/>
    <n v="-1"/>
    <n v="14"/>
    <x v="5"/>
    <x v="0"/>
  </r>
  <r>
    <n v="3520"/>
    <x v="139"/>
    <x v="1"/>
    <x v="8"/>
    <n v="1"/>
    <x v="11"/>
    <x v="4"/>
    <x v="836"/>
    <m/>
    <m/>
    <m/>
    <m/>
    <n v="18000"/>
    <n v="35000"/>
    <n v="17000"/>
    <n v="-1"/>
    <n v="14"/>
    <x v="5"/>
    <x v="0"/>
  </r>
  <r>
    <n v="3521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22"/>
    <x v="139"/>
    <x v="1"/>
    <x v="8"/>
    <n v="1"/>
    <x v="29"/>
    <x v="34"/>
    <x v="214"/>
    <m/>
    <m/>
    <m/>
    <m/>
    <n v="5580"/>
    <n v="6000"/>
    <n v="420"/>
    <n v="-1"/>
    <n v="14"/>
    <x v="5"/>
    <x v="0"/>
  </r>
  <r>
    <n v="352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24"/>
    <x v="139"/>
    <x v="1"/>
    <x v="8"/>
    <n v="1"/>
    <x v="30"/>
    <x v="28"/>
    <x v="133"/>
    <m/>
    <m/>
    <m/>
    <m/>
    <n v="1000"/>
    <n v="10000"/>
    <n v="9000"/>
    <n v="-1"/>
    <n v="14"/>
    <x v="5"/>
    <x v="0"/>
  </r>
  <r>
    <n v="3525"/>
    <x v="139"/>
    <x v="1"/>
    <x v="8"/>
    <n v="1"/>
    <x v="51"/>
    <x v="1"/>
    <x v="1073"/>
    <m/>
    <m/>
    <s v="se hizo cambaleche con un Moto C"/>
    <s v="Costo 90000"/>
    <n v="0"/>
    <n v="90000"/>
    <n v="90000"/>
    <n v="-1"/>
    <n v="14"/>
    <x v="5"/>
    <x v="0"/>
  </r>
  <r>
    <n v="3526"/>
    <x v="139"/>
    <x v="1"/>
    <x v="8"/>
    <n v="1"/>
    <x v="2"/>
    <x v="7"/>
    <x v="328"/>
    <m/>
    <m/>
    <m/>
    <s v="Por venta de Motorola"/>
    <n v="8500"/>
    <n v="10000"/>
    <n v="1500"/>
    <n v="-1"/>
    <n v="14"/>
    <x v="5"/>
    <x v="0"/>
  </r>
  <r>
    <n v="3527"/>
    <x v="139"/>
    <x v="1"/>
    <x v="8"/>
    <n v="1"/>
    <x v="81"/>
    <x v="29"/>
    <x v="338"/>
    <m/>
    <m/>
    <m/>
    <m/>
    <n v="7000"/>
    <n v="12000"/>
    <n v="5000"/>
    <n v="-1"/>
    <n v="14"/>
    <x v="5"/>
    <x v="0"/>
  </r>
  <r>
    <n v="3528"/>
    <x v="139"/>
    <x v="1"/>
    <x v="8"/>
    <n v="1"/>
    <x v="29"/>
    <x v="32"/>
    <x v="201"/>
    <m/>
    <m/>
    <m/>
    <m/>
    <n v="10280"/>
    <n v="11000"/>
    <n v="720"/>
    <n v="-1"/>
    <n v="14"/>
    <x v="5"/>
    <x v="0"/>
  </r>
  <r>
    <n v="3529"/>
    <x v="139"/>
    <x v="1"/>
    <x v="8"/>
    <n v="1"/>
    <x v="23"/>
    <x v="6"/>
    <x v="122"/>
    <m/>
    <m/>
    <m/>
    <m/>
    <n v="3000"/>
    <n v="10000"/>
    <n v="7000"/>
    <n v="-1"/>
    <n v="14"/>
    <x v="5"/>
    <x v="0"/>
  </r>
  <r>
    <n v="3530"/>
    <x v="139"/>
    <x v="1"/>
    <x v="8"/>
    <n v="1"/>
    <x v="35"/>
    <x v="89"/>
    <x v="1074"/>
    <m/>
    <m/>
    <m/>
    <m/>
    <n v="4000"/>
    <n v="9000"/>
    <n v="5000"/>
    <n v="-1"/>
    <n v="14"/>
    <x v="5"/>
    <x v="0"/>
  </r>
  <r>
    <n v="3531"/>
    <x v="139"/>
    <x v="1"/>
    <x v="8"/>
    <n v="1"/>
    <x v="35"/>
    <x v="89"/>
    <x v="1075"/>
    <m/>
    <m/>
    <m/>
    <m/>
    <n v="4000"/>
    <n v="9000"/>
    <n v="5000"/>
    <n v="-1"/>
    <n v="14"/>
    <x v="5"/>
    <x v="0"/>
  </r>
  <r>
    <n v="3532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4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35"/>
    <x v="139"/>
    <x v="1"/>
    <x v="8"/>
    <n v="1"/>
    <x v="33"/>
    <x v="29"/>
    <x v="1076"/>
    <m/>
    <m/>
    <m/>
    <m/>
    <n v="0"/>
    <n v="10000"/>
    <n v="10000"/>
    <n v="-1"/>
    <n v="14"/>
    <x v="5"/>
    <x v="0"/>
  </r>
  <r>
    <n v="3536"/>
    <x v="139"/>
    <x v="1"/>
    <x v="8"/>
    <n v="1"/>
    <x v="4"/>
    <x v="6"/>
    <x v="396"/>
    <m/>
    <m/>
    <m/>
    <m/>
    <n v="35000"/>
    <n v="75000"/>
    <n v="40000"/>
    <n v="-1"/>
    <n v="14"/>
    <x v="5"/>
    <x v="0"/>
  </r>
  <r>
    <n v="3537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8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9"/>
    <x v="139"/>
    <x v="1"/>
    <x v="8"/>
    <n v="1"/>
    <x v="0"/>
    <x v="6"/>
    <x v="328"/>
    <m/>
    <m/>
    <m/>
    <m/>
    <n v="1000"/>
    <n v="7000"/>
    <n v="6000"/>
    <n v="-1"/>
    <n v="14"/>
    <x v="5"/>
    <x v="0"/>
  </r>
  <r>
    <n v="3540"/>
    <x v="139"/>
    <x v="1"/>
    <x v="8"/>
    <n v="1"/>
    <x v="29"/>
    <x v="37"/>
    <x v="233"/>
    <m/>
    <m/>
    <m/>
    <m/>
    <n v="6074"/>
    <n v="6500"/>
    <n v="426"/>
    <n v="-1"/>
    <n v="14"/>
    <x v="5"/>
    <x v="0"/>
  </r>
  <r>
    <n v="3541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42"/>
    <x v="139"/>
    <x v="1"/>
    <x v="20"/>
    <n v="1"/>
    <x v="26"/>
    <x v="1"/>
    <x v="633"/>
    <m/>
    <m/>
    <m/>
    <m/>
    <n v="9000"/>
    <n v="18000"/>
    <n v="9000"/>
    <n v="-1"/>
    <n v="14"/>
    <x v="5"/>
    <x v="0"/>
  </r>
  <r>
    <n v="3543"/>
    <x v="140"/>
    <x v="1"/>
    <x v="15"/>
    <n v="1"/>
    <x v="29"/>
    <x v="37"/>
    <x v="233"/>
    <m/>
    <m/>
    <m/>
    <m/>
    <n v="14953"/>
    <n v="16000"/>
    <n v="1047"/>
    <n v="-1"/>
    <n v="15"/>
    <x v="5"/>
    <x v="0"/>
  </r>
  <r>
    <n v="3544"/>
    <x v="140"/>
    <x v="1"/>
    <x v="13"/>
    <n v="1"/>
    <x v="29"/>
    <x v="34"/>
    <x v="214"/>
    <m/>
    <m/>
    <m/>
    <s v="Portal Asesora"/>
    <n v="0"/>
    <n v="5000"/>
    <n v="5000"/>
    <n v="-1"/>
    <n v="15"/>
    <x v="5"/>
    <x v="0"/>
  </r>
  <r>
    <n v="3545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46"/>
    <x v="140"/>
    <x v="1"/>
    <x v="8"/>
    <n v="1"/>
    <x v="0"/>
    <x v="5"/>
    <x v="914"/>
    <m/>
    <m/>
    <m/>
    <m/>
    <n v="1800"/>
    <n v="10000"/>
    <n v="8200"/>
    <n v="-1"/>
    <n v="15"/>
    <x v="5"/>
    <x v="0"/>
  </r>
  <r>
    <n v="3547"/>
    <x v="140"/>
    <x v="1"/>
    <x v="8"/>
    <n v="1"/>
    <x v="95"/>
    <x v="1"/>
    <x v="367"/>
    <s v="TC"/>
    <m/>
    <m/>
    <s v="Instalada"/>
    <n v="10000"/>
    <n v="45000"/>
    <n v="35000"/>
    <n v="-1"/>
    <n v="15"/>
    <x v="5"/>
    <x v="0"/>
  </r>
  <r>
    <n v="3548"/>
    <x v="140"/>
    <x v="1"/>
    <x v="8"/>
    <n v="1"/>
    <x v="1"/>
    <x v="1"/>
    <x v="1000"/>
    <m/>
    <m/>
    <m/>
    <m/>
    <n v="2800"/>
    <n v="10000"/>
    <n v="7200"/>
    <n v="-1"/>
    <n v="15"/>
    <x v="5"/>
    <x v="0"/>
  </r>
  <r>
    <n v="3549"/>
    <x v="140"/>
    <x v="1"/>
    <x v="8"/>
    <n v="1"/>
    <x v="35"/>
    <x v="36"/>
    <x v="231"/>
    <m/>
    <m/>
    <m/>
    <m/>
    <n v="13900"/>
    <n v="29000"/>
    <n v="15100"/>
    <n v="-1"/>
    <n v="15"/>
    <x v="5"/>
    <x v="0"/>
  </r>
  <r>
    <n v="3550"/>
    <x v="135"/>
    <x v="0"/>
    <x v="64"/>
    <n v="1"/>
    <x v="84"/>
    <x v="41"/>
    <x v="1062"/>
    <m/>
    <m/>
    <m/>
    <m/>
    <n v="90000"/>
    <n v="150000"/>
    <n v="-90000"/>
    <n v="1"/>
    <n v="10"/>
    <x v="5"/>
    <x v="0"/>
  </r>
  <r>
    <n v="3551"/>
    <x v="135"/>
    <x v="0"/>
    <x v="64"/>
    <n v="1"/>
    <x v="95"/>
    <x v="1"/>
    <x v="200"/>
    <s v="TC"/>
    <m/>
    <m/>
    <m/>
    <n v="15000"/>
    <n v="35000"/>
    <n v="-15000"/>
    <n v="1"/>
    <n v="10"/>
    <x v="5"/>
    <x v="0"/>
  </r>
  <r>
    <n v="3552"/>
    <x v="135"/>
    <x v="0"/>
    <x v="4"/>
    <n v="1"/>
    <x v="8"/>
    <x v="25"/>
    <x v="1077"/>
    <m/>
    <s v="Negra"/>
    <m/>
    <m/>
    <n v="14000"/>
    <n v="30000"/>
    <n v="-14000"/>
    <n v="1"/>
    <n v="10"/>
    <x v="5"/>
    <x v="0"/>
  </r>
  <r>
    <n v="3553"/>
    <x v="135"/>
    <x v="0"/>
    <x v="4"/>
    <n v="1"/>
    <x v="8"/>
    <x v="25"/>
    <x v="1077"/>
    <m/>
    <s v="Roja"/>
    <m/>
    <m/>
    <n v="14000"/>
    <n v="30000"/>
    <n v="-14000"/>
    <n v="1"/>
    <n v="10"/>
    <x v="5"/>
    <x v="0"/>
  </r>
  <r>
    <n v="3554"/>
    <x v="135"/>
    <x v="0"/>
    <x v="4"/>
    <n v="2"/>
    <x v="4"/>
    <x v="1"/>
    <x v="1078"/>
    <m/>
    <s v="Rosa"/>
    <m/>
    <s v="Se cambio por samsung Buds el 12/11/22"/>
    <n v="32000"/>
    <n v="60000"/>
    <n v="-64000"/>
    <n v="2"/>
    <n v="10"/>
    <x v="5"/>
    <x v="0"/>
  </r>
  <r>
    <n v="3555"/>
    <x v="135"/>
    <x v="0"/>
    <x v="117"/>
    <n v="2"/>
    <x v="79"/>
    <x v="99"/>
    <x v="869"/>
    <m/>
    <m/>
    <m/>
    <m/>
    <n v="48000"/>
    <n v="69000"/>
    <n v="-96000"/>
    <n v="2"/>
    <n v="10"/>
    <x v="5"/>
    <x v="0"/>
  </r>
  <r>
    <n v="3556"/>
    <x v="135"/>
    <x v="0"/>
    <x v="114"/>
    <n v="1"/>
    <x v="22"/>
    <x v="25"/>
    <x v="112"/>
    <m/>
    <m/>
    <m/>
    <m/>
    <n v="60000"/>
    <n v="90000"/>
    <n v="-60000"/>
    <n v="1"/>
    <n v="10"/>
    <x v="5"/>
    <x v="0"/>
  </r>
  <r>
    <n v="3557"/>
    <x v="135"/>
    <x v="0"/>
    <x v="114"/>
    <n v="2"/>
    <x v="0"/>
    <x v="6"/>
    <x v="1079"/>
    <m/>
    <m/>
    <m/>
    <m/>
    <n v="6000"/>
    <n v="14000"/>
    <n v="-12000"/>
    <n v="2"/>
    <n v="10"/>
    <x v="5"/>
    <x v="0"/>
  </r>
  <r>
    <n v="3558"/>
    <x v="135"/>
    <x v="0"/>
    <x v="114"/>
    <n v="10"/>
    <x v="81"/>
    <x v="48"/>
    <x v="741"/>
    <m/>
    <m/>
    <m/>
    <m/>
    <n v="3500"/>
    <n v="10000"/>
    <n v="-35000"/>
    <n v="10"/>
    <n v="10"/>
    <x v="5"/>
    <x v="0"/>
  </r>
  <r>
    <n v="3559"/>
    <x v="135"/>
    <x v="0"/>
    <x v="114"/>
    <n v="3"/>
    <x v="55"/>
    <x v="48"/>
    <x v="741"/>
    <m/>
    <m/>
    <m/>
    <m/>
    <n v="7000"/>
    <n v="20000"/>
    <n v="-21000"/>
    <n v="3"/>
    <n v="10"/>
    <x v="5"/>
    <x v="0"/>
  </r>
  <r>
    <n v="3560"/>
    <x v="135"/>
    <x v="0"/>
    <x v="114"/>
    <n v="2"/>
    <x v="55"/>
    <x v="4"/>
    <x v="934"/>
    <m/>
    <m/>
    <m/>
    <m/>
    <n v="8000"/>
    <n v="20000"/>
    <n v="-16000"/>
    <n v="2"/>
    <n v="10"/>
    <x v="5"/>
    <x v="0"/>
  </r>
  <r>
    <n v="3561"/>
    <x v="135"/>
    <x v="0"/>
    <x v="114"/>
    <n v="10"/>
    <x v="30"/>
    <x v="48"/>
    <x v="741"/>
    <m/>
    <m/>
    <m/>
    <m/>
    <n v="800"/>
    <n v="10000"/>
    <n v="-8000"/>
    <n v="10"/>
    <n v="10"/>
    <x v="5"/>
    <x v="0"/>
  </r>
  <r>
    <n v="3562"/>
    <x v="135"/>
    <x v="0"/>
    <x v="114"/>
    <n v="1"/>
    <x v="134"/>
    <x v="4"/>
    <x v="312"/>
    <m/>
    <m/>
    <m/>
    <m/>
    <n v="17000"/>
    <n v="30000"/>
    <n v="-17000"/>
    <n v="1"/>
    <n v="10"/>
    <x v="5"/>
    <x v="0"/>
  </r>
  <r>
    <n v="3563"/>
    <x v="139"/>
    <x v="0"/>
    <x v="33"/>
    <n v="3"/>
    <x v="53"/>
    <x v="6"/>
    <x v="343"/>
    <m/>
    <m/>
    <m/>
    <m/>
    <n v="30000"/>
    <n v="45000"/>
    <n v="-90000"/>
    <n v="3"/>
    <n v="14"/>
    <x v="5"/>
    <x v="0"/>
  </r>
  <r>
    <n v="3564"/>
    <x v="139"/>
    <x v="0"/>
    <x v="64"/>
    <n v="1"/>
    <x v="84"/>
    <x v="1"/>
    <x v="1080"/>
    <m/>
    <m/>
    <m/>
    <m/>
    <n v="68000"/>
    <n v="125000"/>
    <n v="-68000"/>
    <n v="1"/>
    <n v="14"/>
    <x v="5"/>
    <x v="0"/>
  </r>
  <r>
    <n v="3565"/>
    <x v="139"/>
    <x v="0"/>
    <x v="64"/>
    <n v="1"/>
    <x v="135"/>
    <x v="1"/>
    <x v="1081"/>
    <m/>
    <m/>
    <m/>
    <s v="Instalada"/>
    <n v="20000"/>
    <n v="39000"/>
    <n v="-20000"/>
    <n v="1"/>
    <n v="14"/>
    <x v="5"/>
    <x v="0"/>
  </r>
  <r>
    <n v="3566"/>
    <x v="139"/>
    <x v="0"/>
    <x v="64"/>
    <n v="1"/>
    <x v="103"/>
    <x v="1"/>
    <x v="200"/>
    <m/>
    <m/>
    <m/>
    <m/>
    <n v="10000"/>
    <n v="25000"/>
    <n v="-10000"/>
    <n v="1"/>
    <n v="14"/>
    <x v="5"/>
    <x v="0"/>
  </r>
  <r>
    <n v="3567"/>
    <x v="139"/>
    <x v="0"/>
    <x v="3"/>
    <n v="2"/>
    <x v="11"/>
    <x v="22"/>
    <x v="1048"/>
    <m/>
    <m/>
    <m/>
    <m/>
    <n v="125000"/>
    <n v="175000"/>
    <n v="-250000"/>
    <n v="2"/>
    <n v="14"/>
    <x v="5"/>
    <x v="0"/>
  </r>
  <r>
    <n v="3568"/>
    <x v="139"/>
    <x v="0"/>
    <x v="118"/>
    <n v="3"/>
    <x v="26"/>
    <x v="1"/>
    <x v="1082"/>
    <m/>
    <m/>
    <m/>
    <m/>
    <n v="8500"/>
    <n v="20000"/>
    <n v="-25500"/>
    <n v="3"/>
    <n v="14"/>
    <x v="5"/>
    <x v="0"/>
  </r>
  <r>
    <n v="3569"/>
    <x v="139"/>
    <x v="0"/>
    <x v="118"/>
    <n v="2"/>
    <x v="26"/>
    <x v="1"/>
    <x v="633"/>
    <m/>
    <m/>
    <m/>
    <m/>
    <n v="9000"/>
    <n v="20000"/>
    <n v="-18000"/>
    <n v="2"/>
    <n v="14"/>
    <x v="5"/>
    <x v="0"/>
  </r>
  <r>
    <n v="3570"/>
    <x v="139"/>
    <x v="0"/>
    <x v="51"/>
    <n v="10"/>
    <x v="2"/>
    <x v="7"/>
    <x v="328"/>
    <m/>
    <m/>
    <m/>
    <m/>
    <n v="8500"/>
    <n v="20000"/>
    <n v="-85000"/>
    <n v="10"/>
    <n v="14"/>
    <x v="5"/>
    <x v="0"/>
  </r>
  <r>
    <n v="3571"/>
    <x v="139"/>
    <x v="0"/>
    <x v="51"/>
    <n v="8"/>
    <x v="1"/>
    <x v="1"/>
    <x v="1000"/>
    <m/>
    <m/>
    <m/>
    <m/>
    <n v="2800"/>
    <n v="10000"/>
    <n v="-22400"/>
    <n v="8"/>
    <n v="14"/>
    <x v="5"/>
    <x v="0"/>
  </r>
  <r>
    <n v="3572"/>
    <x v="139"/>
    <x v="0"/>
    <x v="114"/>
    <n v="1"/>
    <x v="16"/>
    <x v="6"/>
    <x v="111"/>
    <m/>
    <m/>
    <m/>
    <m/>
    <n v="10500"/>
    <n v="20000"/>
    <n v="-10500"/>
    <n v="1"/>
    <n v="14"/>
    <x v="5"/>
    <x v="0"/>
  </r>
  <r>
    <n v="3573"/>
    <x v="139"/>
    <x v="0"/>
    <x v="114"/>
    <n v="1"/>
    <x v="4"/>
    <x v="1"/>
    <x v="1083"/>
    <m/>
    <m/>
    <m/>
    <m/>
    <n v="55000"/>
    <n v="89000"/>
    <n v="-55000"/>
    <n v="1"/>
    <n v="14"/>
    <x v="5"/>
    <x v="0"/>
  </r>
  <r>
    <n v="3574"/>
    <x v="139"/>
    <x v="0"/>
    <x v="114"/>
    <n v="4"/>
    <x v="4"/>
    <x v="4"/>
    <x v="215"/>
    <m/>
    <m/>
    <m/>
    <m/>
    <n v="19000"/>
    <n v="35000"/>
    <n v="-76000"/>
    <n v="4"/>
    <n v="14"/>
    <x v="5"/>
    <x v="0"/>
  </r>
  <r>
    <n v="3575"/>
    <x v="140"/>
    <x v="0"/>
    <x v="33"/>
    <n v="3"/>
    <x v="53"/>
    <x v="6"/>
    <x v="343"/>
    <m/>
    <m/>
    <m/>
    <m/>
    <n v="30000"/>
    <n v="45000"/>
    <n v="-90000"/>
    <n v="3"/>
    <n v="15"/>
    <x v="5"/>
    <x v="0"/>
  </r>
  <r>
    <n v="3576"/>
    <x v="140"/>
    <x v="0"/>
    <x v="64"/>
    <n v="1"/>
    <x v="84"/>
    <x v="1"/>
    <x v="1080"/>
    <m/>
    <m/>
    <m/>
    <m/>
    <n v="65000"/>
    <n v="125000"/>
    <n v="-65000"/>
    <n v="1"/>
    <n v="15"/>
    <x v="5"/>
    <x v="0"/>
  </r>
  <r>
    <n v="3577"/>
    <x v="140"/>
    <x v="0"/>
    <x v="64"/>
    <n v="1"/>
    <x v="84"/>
    <x v="2"/>
    <x v="595"/>
    <m/>
    <m/>
    <m/>
    <m/>
    <n v="105000"/>
    <n v="155000"/>
    <n v="-105000"/>
    <n v="1"/>
    <n v="15"/>
    <x v="5"/>
    <x v="0"/>
  </r>
  <r>
    <n v="3578"/>
    <x v="140"/>
    <x v="0"/>
    <x v="64"/>
    <n v="1"/>
    <x v="84"/>
    <x v="1"/>
    <x v="178"/>
    <m/>
    <m/>
    <m/>
    <m/>
    <n v="73000"/>
    <n v="135000"/>
    <n v="-73000"/>
    <n v="1"/>
    <n v="15"/>
    <x v="5"/>
    <x v="0"/>
  </r>
  <r>
    <n v="3579"/>
    <x v="140"/>
    <x v="0"/>
    <x v="107"/>
    <n v="1"/>
    <x v="95"/>
    <x v="1"/>
    <x v="367"/>
    <s v="TC"/>
    <m/>
    <m/>
    <m/>
    <n v="13000"/>
    <n v="35000"/>
    <n v="-13000"/>
    <n v="1"/>
    <n v="15"/>
    <x v="5"/>
    <x v="0"/>
  </r>
  <r>
    <n v="3580"/>
    <x v="140"/>
    <x v="0"/>
    <x v="107"/>
    <n v="1"/>
    <x v="95"/>
    <x v="28"/>
    <x v="150"/>
    <s v="TC"/>
    <m/>
    <m/>
    <m/>
    <n v="13000"/>
    <n v="35000"/>
    <n v="-13000"/>
    <n v="1"/>
    <n v="15"/>
    <x v="5"/>
    <x v="0"/>
  </r>
  <r>
    <n v="3581"/>
    <x v="140"/>
    <x v="0"/>
    <x v="107"/>
    <n v="1"/>
    <x v="95"/>
    <x v="2"/>
    <x v="168"/>
    <s v="TC"/>
    <m/>
    <m/>
    <m/>
    <n v="10000"/>
    <n v="30000"/>
    <n v="-10000"/>
    <n v="1"/>
    <n v="15"/>
    <x v="5"/>
    <x v="0"/>
  </r>
  <r>
    <n v="3582"/>
    <x v="140"/>
    <x v="0"/>
    <x v="107"/>
    <n v="1"/>
    <x v="95"/>
    <x v="28"/>
    <x v="133"/>
    <s v="TC"/>
    <m/>
    <m/>
    <m/>
    <n v="12000"/>
    <n v="35000"/>
    <n v="-12000"/>
    <n v="1"/>
    <n v="15"/>
    <x v="5"/>
    <x v="0"/>
  </r>
  <r>
    <n v="3583"/>
    <x v="140"/>
    <x v="0"/>
    <x v="107"/>
    <n v="1"/>
    <x v="95"/>
    <x v="28"/>
    <x v="297"/>
    <s v="TC"/>
    <m/>
    <m/>
    <m/>
    <n v="12000"/>
    <n v="35000"/>
    <n v="-12000"/>
    <n v="1"/>
    <n v="15"/>
    <x v="5"/>
    <x v="0"/>
  </r>
  <r>
    <n v="3584"/>
    <x v="140"/>
    <x v="0"/>
    <x v="107"/>
    <n v="5"/>
    <x v="46"/>
    <x v="6"/>
    <x v="1084"/>
    <m/>
    <m/>
    <m/>
    <m/>
    <n v="400"/>
    <n v="20000"/>
    <n v="-2000"/>
    <n v="5"/>
    <n v="15"/>
    <x v="5"/>
    <x v="0"/>
  </r>
  <r>
    <n v="3585"/>
    <x v="140"/>
    <x v="0"/>
    <x v="107"/>
    <n v="1"/>
    <x v="95"/>
    <x v="28"/>
    <x v="364"/>
    <s v="TC"/>
    <m/>
    <m/>
    <s v="No lo cobraron"/>
    <n v="12000"/>
    <n v="35000"/>
    <n v="-12000"/>
    <n v="1"/>
    <n v="15"/>
    <x v="5"/>
    <x v="0"/>
  </r>
  <r>
    <n v="3586"/>
    <x v="140"/>
    <x v="1"/>
    <x v="8"/>
    <n v="1"/>
    <x v="8"/>
    <x v="86"/>
    <x v="572"/>
    <m/>
    <s v="Rosa"/>
    <m/>
    <s v="Segundo Abono"/>
    <n v="20000"/>
    <n v="20000"/>
    <n v="0"/>
    <n v="-1"/>
    <n v="15"/>
    <x v="5"/>
    <x v="0"/>
  </r>
  <r>
    <n v="3587"/>
    <x v="140"/>
    <x v="1"/>
    <x v="8"/>
    <n v="1"/>
    <x v="29"/>
    <x v="32"/>
    <x v="201"/>
    <m/>
    <m/>
    <m/>
    <m/>
    <n v="6074"/>
    <n v="6500"/>
    <n v="426"/>
    <n v="-1"/>
    <n v="15"/>
    <x v="5"/>
    <x v="0"/>
  </r>
  <r>
    <n v="3588"/>
    <x v="140"/>
    <x v="1"/>
    <x v="8"/>
    <n v="1"/>
    <x v="81"/>
    <x v="1"/>
    <x v="224"/>
    <m/>
    <m/>
    <m/>
    <m/>
    <n v="3800"/>
    <n v="10000"/>
    <n v="6200"/>
    <n v="-1"/>
    <n v="15"/>
    <x v="5"/>
    <x v="0"/>
  </r>
  <r>
    <n v="3589"/>
    <x v="140"/>
    <x v="1"/>
    <x v="8"/>
    <n v="1"/>
    <x v="29"/>
    <x v="37"/>
    <x v="233"/>
    <m/>
    <m/>
    <m/>
    <m/>
    <n v="3271"/>
    <n v="3500"/>
    <n v="229"/>
    <n v="-1"/>
    <n v="15"/>
    <x v="5"/>
    <x v="0"/>
  </r>
  <r>
    <n v="3590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591"/>
    <x v="140"/>
    <x v="1"/>
    <x v="8"/>
    <n v="1"/>
    <x v="26"/>
    <x v="29"/>
    <x v="139"/>
    <m/>
    <m/>
    <m/>
    <m/>
    <n v="9500"/>
    <n v="20000"/>
    <n v="10500"/>
    <n v="-1"/>
    <n v="15"/>
    <x v="5"/>
    <x v="0"/>
  </r>
  <r>
    <n v="3592"/>
    <x v="140"/>
    <x v="1"/>
    <x v="8"/>
    <n v="1"/>
    <x v="109"/>
    <x v="1"/>
    <x v="631"/>
    <m/>
    <m/>
    <m/>
    <m/>
    <n v="8500"/>
    <n v="17000"/>
    <n v="8500"/>
    <n v="-1"/>
    <n v="15"/>
    <x v="5"/>
    <x v="0"/>
  </r>
  <r>
    <n v="3593"/>
    <x v="140"/>
    <x v="1"/>
    <x v="8"/>
    <n v="1"/>
    <x v="27"/>
    <x v="29"/>
    <x v="1085"/>
    <m/>
    <m/>
    <m/>
    <m/>
    <n v="1100"/>
    <n v="10000"/>
    <n v="8900"/>
    <n v="-1"/>
    <n v="15"/>
    <x v="5"/>
    <x v="0"/>
  </r>
  <r>
    <n v="3594"/>
    <x v="140"/>
    <x v="1"/>
    <x v="8"/>
    <n v="1"/>
    <x v="20"/>
    <x v="6"/>
    <x v="95"/>
    <m/>
    <m/>
    <m/>
    <m/>
    <n v="5000"/>
    <n v="15000"/>
    <n v="10000"/>
    <n v="-1"/>
    <n v="15"/>
    <x v="5"/>
    <x v="0"/>
  </r>
  <r>
    <n v="3595"/>
    <x v="140"/>
    <x v="1"/>
    <x v="8"/>
    <n v="1"/>
    <x v="33"/>
    <x v="89"/>
    <x v="1086"/>
    <m/>
    <m/>
    <m/>
    <m/>
    <n v="0"/>
    <n v="5000"/>
    <n v="5000"/>
    <n v="-1"/>
    <n v="15"/>
    <x v="5"/>
    <x v="0"/>
  </r>
  <r>
    <n v="3596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97"/>
    <x v="140"/>
    <x v="1"/>
    <x v="8"/>
    <n v="1"/>
    <x v="26"/>
    <x v="28"/>
    <x v="391"/>
    <m/>
    <m/>
    <m/>
    <m/>
    <n v="9000"/>
    <n v="20000"/>
    <n v="11000"/>
    <n v="-1"/>
    <n v="15"/>
    <x v="5"/>
    <x v="0"/>
  </r>
  <r>
    <n v="3598"/>
    <x v="140"/>
    <x v="1"/>
    <x v="8"/>
    <n v="1"/>
    <x v="1"/>
    <x v="1"/>
    <x v="1000"/>
    <m/>
    <m/>
    <m/>
    <m/>
    <n v="2800"/>
    <n v="12000"/>
    <n v="9200"/>
    <n v="-1"/>
    <n v="15"/>
    <x v="5"/>
    <x v="0"/>
  </r>
  <r>
    <n v="3599"/>
    <x v="140"/>
    <x v="1"/>
    <x v="8"/>
    <n v="1"/>
    <x v="29"/>
    <x v="32"/>
    <x v="340"/>
    <m/>
    <m/>
    <m/>
    <m/>
    <n v="1870"/>
    <n v="2000"/>
    <n v="130"/>
    <n v="-1"/>
    <n v="15"/>
    <x v="5"/>
    <x v="0"/>
  </r>
  <r>
    <n v="3600"/>
    <x v="140"/>
    <x v="1"/>
    <x v="8"/>
    <n v="1"/>
    <x v="84"/>
    <x v="1"/>
    <x v="178"/>
    <m/>
    <m/>
    <m/>
    <m/>
    <n v="75000"/>
    <n v="125000"/>
    <n v="50000"/>
    <n v="-1"/>
    <n v="15"/>
    <x v="5"/>
    <x v="0"/>
  </r>
  <r>
    <n v="3601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2"/>
    <x v="140"/>
    <x v="1"/>
    <x v="8"/>
    <n v="1"/>
    <x v="26"/>
    <x v="28"/>
    <x v="430"/>
    <m/>
    <m/>
    <m/>
    <m/>
    <n v="13000"/>
    <n v="17500"/>
    <n v="4500"/>
    <n v="-1"/>
    <n v="15"/>
    <x v="5"/>
    <x v="0"/>
  </r>
  <r>
    <n v="3603"/>
    <x v="140"/>
    <x v="1"/>
    <x v="8"/>
    <n v="1"/>
    <x v="26"/>
    <x v="1"/>
    <x v="141"/>
    <m/>
    <m/>
    <m/>
    <m/>
    <n v="9000"/>
    <n v="17500"/>
    <n v="8500"/>
    <n v="-1"/>
    <n v="15"/>
    <x v="5"/>
    <x v="0"/>
  </r>
  <r>
    <n v="3604"/>
    <x v="140"/>
    <x v="1"/>
    <x v="8"/>
    <n v="1"/>
    <x v="4"/>
    <x v="6"/>
    <x v="396"/>
    <m/>
    <m/>
    <m/>
    <m/>
    <n v="45000"/>
    <n v="70000"/>
    <n v="25000"/>
    <n v="-1"/>
    <n v="15"/>
    <x v="5"/>
    <x v="0"/>
  </r>
  <r>
    <n v="3605"/>
    <x v="140"/>
    <x v="1"/>
    <x v="8"/>
    <n v="1"/>
    <x v="29"/>
    <x v="37"/>
    <x v="233"/>
    <m/>
    <m/>
    <m/>
    <m/>
    <n v="10280"/>
    <n v="11000"/>
    <n v="720"/>
    <n v="-1"/>
    <n v="15"/>
    <x v="5"/>
    <x v="0"/>
  </r>
  <r>
    <n v="3606"/>
    <x v="140"/>
    <x v="1"/>
    <x v="8"/>
    <n v="1"/>
    <x v="29"/>
    <x v="37"/>
    <x v="233"/>
    <m/>
    <m/>
    <m/>
    <m/>
    <n v="5140"/>
    <n v="5500"/>
    <n v="360"/>
    <n v="-1"/>
    <n v="15"/>
    <x v="5"/>
    <x v="0"/>
  </r>
  <r>
    <n v="3607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8"/>
    <x v="140"/>
    <x v="1"/>
    <x v="8"/>
    <n v="1"/>
    <x v="29"/>
    <x v="32"/>
    <x v="340"/>
    <m/>
    <m/>
    <m/>
    <m/>
    <n v="5610"/>
    <n v="6000"/>
    <n v="390"/>
    <n v="-1"/>
    <n v="15"/>
    <x v="5"/>
    <x v="0"/>
  </r>
  <r>
    <n v="3609"/>
    <x v="141"/>
    <x v="1"/>
    <x v="8"/>
    <n v="1"/>
    <x v="84"/>
    <x v="1"/>
    <x v="367"/>
    <m/>
    <m/>
    <m/>
    <m/>
    <n v="68000"/>
    <n v="135000"/>
    <n v="67000"/>
    <n v="-1"/>
    <n v="16"/>
    <x v="5"/>
    <x v="0"/>
  </r>
  <r>
    <n v="3610"/>
    <x v="141"/>
    <x v="1"/>
    <x v="8"/>
    <n v="1"/>
    <x v="33"/>
    <x v="1"/>
    <x v="1087"/>
    <m/>
    <m/>
    <m/>
    <m/>
    <n v="0"/>
    <n v="50000"/>
    <n v="50000"/>
    <n v="-1"/>
    <n v="16"/>
    <x v="5"/>
    <x v="0"/>
  </r>
  <r>
    <n v="3611"/>
    <x v="141"/>
    <x v="1"/>
    <x v="8"/>
    <n v="1"/>
    <x v="27"/>
    <x v="1"/>
    <x v="367"/>
    <m/>
    <m/>
    <m/>
    <m/>
    <n v="1100"/>
    <n v="5000"/>
    <n v="3900"/>
    <n v="-1"/>
    <n v="16"/>
    <x v="5"/>
    <x v="0"/>
  </r>
  <r>
    <n v="3612"/>
    <x v="141"/>
    <x v="1"/>
    <x v="8"/>
    <n v="1"/>
    <x v="109"/>
    <x v="1"/>
    <x v="367"/>
    <m/>
    <m/>
    <m/>
    <m/>
    <n v="8500"/>
    <n v="15000"/>
    <n v="6500"/>
    <n v="-1"/>
    <n v="16"/>
    <x v="5"/>
    <x v="0"/>
  </r>
  <r>
    <n v="3613"/>
    <x v="141"/>
    <x v="1"/>
    <x v="8"/>
    <n v="1"/>
    <x v="135"/>
    <x v="1"/>
    <x v="1081"/>
    <m/>
    <m/>
    <m/>
    <s v="Lo hizo David EKADY"/>
    <n v="20000"/>
    <n v="35000"/>
    <n v="15000"/>
    <n v="-1"/>
    <n v="16"/>
    <x v="5"/>
    <x v="0"/>
  </r>
  <r>
    <n v="3614"/>
    <x v="141"/>
    <x v="1"/>
    <x v="8"/>
    <n v="1"/>
    <x v="0"/>
    <x v="6"/>
    <x v="48"/>
    <s v="TC"/>
    <s v="Blanco"/>
    <s v="Caja"/>
    <s v="Alambrico"/>
    <n v="3000"/>
    <n v="6000"/>
    <n v="3000"/>
    <n v="-1"/>
    <n v="16"/>
    <x v="5"/>
    <x v="0"/>
  </r>
  <r>
    <n v="3615"/>
    <x v="141"/>
    <x v="1"/>
    <x v="40"/>
    <n v="1"/>
    <x v="33"/>
    <x v="132"/>
    <x v="1088"/>
    <m/>
    <m/>
    <m/>
    <m/>
    <n v="0"/>
    <n v="35000"/>
    <n v="35000"/>
    <n v="-1"/>
    <n v="16"/>
    <x v="5"/>
    <x v="0"/>
  </r>
  <r>
    <n v="3616"/>
    <x v="141"/>
    <x v="1"/>
    <x v="8"/>
    <n v="1"/>
    <x v="26"/>
    <x v="1"/>
    <x v="367"/>
    <m/>
    <m/>
    <m/>
    <m/>
    <n v="8500"/>
    <n v="20000"/>
    <n v="11500"/>
    <n v="-1"/>
    <n v="16"/>
    <x v="5"/>
    <x v="0"/>
  </r>
  <r>
    <n v="3617"/>
    <x v="141"/>
    <x v="1"/>
    <x v="8"/>
    <n v="1"/>
    <x v="29"/>
    <x v="32"/>
    <x v="201"/>
    <m/>
    <m/>
    <m/>
    <m/>
    <n v="3271"/>
    <n v="3500"/>
    <n v="229"/>
    <n v="-1"/>
    <n v="16"/>
    <x v="5"/>
    <x v="0"/>
  </r>
  <r>
    <n v="3618"/>
    <x v="141"/>
    <x v="1"/>
    <x v="8"/>
    <n v="1"/>
    <x v="35"/>
    <x v="36"/>
    <x v="226"/>
    <m/>
    <m/>
    <m/>
    <m/>
    <n v="10300"/>
    <n v="18000"/>
    <n v="7700"/>
    <n v="-1"/>
    <n v="16"/>
    <x v="5"/>
    <x v="0"/>
  </r>
  <r>
    <n v="3619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0"/>
    <x v="141"/>
    <x v="1"/>
    <x v="8"/>
    <n v="1"/>
    <x v="33"/>
    <x v="1"/>
    <x v="1089"/>
    <m/>
    <m/>
    <m/>
    <m/>
    <n v="0"/>
    <n v="20000"/>
    <n v="20000"/>
    <n v="-1"/>
    <n v="16"/>
    <x v="5"/>
    <x v="0"/>
  </r>
  <r>
    <n v="3621"/>
    <x v="141"/>
    <x v="1"/>
    <x v="8"/>
    <n v="1"/>
    <x v="2"/>
    <x v="7"/>
    <x v="440"/>
    <m/>
    <m/>
    <m/>
    <m/>
    <n v="9500"/>
    <n v="20000"/>
    <n v="10500"/>
    <n v="-1"/>
    <n v="16"/>
    <x v="5"/>
    <x v="0"/>
  </r>
  <r>
    <n v="3622"/>
    <x v="141"/>
    <x v="1"/>
    <x v="8"/>
    <n v="1"/>
    <x v="81"/>
    <x v="1"/>
    <x v="512"/>
    <m/>
    <m/>
    <m/>
    <m/>
    <n v="3800"/>
    <n v="10000"/>
    <n v="6200"/>
    <n v="-1"/>
    <n v="16"/>
    <x v="5"/>
    <x v="0"/>
  </r>
  <r>
    <n v="3623"/>
    <x v="141"/>
    <x v="1"/>
    <x v="8"/>
    <n v="1"/>
    <x v="20"/>
    <x v="6"/>
    <x v="95"/>
    <m/>
    <m/>
    <m/>
    <m/>
    <n v="2000"/>
    <n v="3000"/>
    <n v="1000"/>
    <n v="-1"/>
    <n v="16"/>
    <x v="5"/>
    <x v="0"/>
  </r>
  <r>
    <n v="3624"/>
    <x v="141"/>
    <x v="1"/>
    <x v="8"/>
    <n v="1"/>
    <x v="0"/>
    <x v="6"/>
    <x v="1019"/>
    <m/>
    <m/>
    <m/>
    <m/>
    <n v="3000"/>
    <n v="10000"/>
    <n v="7000"/>
    <n v="-1"/>
    <n v="16"/>
    <x v="5"/>
    <x v="0"/>
  </r>
  <r>
    <n v="3625"/>
    <x v="141"/>
    <x v="1"/>
    <x v="109"/>
    <n v="1"/>
    <x v="81"/>
    <x v="4"/>
    <x v="314"/>
    <m/>
    <m/>
    <m/>
    <m/>
    <n v="5500"/>
    <n v="12000"/>
    <n v="6500"/>
    <n v="-1"/>
    <n v="16"/>
    <x v="5"/>
    <x v="0"/>
  </r>
  <r>
    <n v="3626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7"/>
    <x v="141"/>
    <x v="1"/>
    <x v="8"/>
    <n v="1"/>
    <x v="29"/>
    <x v="32"/>
    <x v="201"/>
    <m/>
    <m/>
    <m/>
    <m/>
    <n v="3735"/>
    <n v="4000"/>
    <n v="265"/>
    <n v="-1"/>
    <n v="16"/>
    <x v="5"/>
    <x v="0"/>
  </r>
  <r>
    <n v="3628"/>
    <x v="141"/>
    <x v="1"/>
    <x v="8"/>
    <n v="1"/>
    <x v="0"/>
    <x v="5"/>
    <x v="914"/>
    <m/>
    <m/>
    <m/>
    <m/>
    <n v="1800"/>
    <n v="10000"/>
    <n v="8200"/>
    <n v="-1"/>
    <n v="16"/>
    <x v="5"/>
    <x v="0"/>
  </r>
  <r>
    <n v="3629"/>
    <x v="142"/>
    <x v="0"/>
    <x v="119"/>
    <n v="1"/>
    <x v="95"/>
    <x v="1"/>
    <x v="1090"/>
    <s v="TC"/>
    <m/>
    <m/>
    <m/>
    <n v="0"/>
    <n v="35000"/>
    <n v="0"/>
    <n v="1"/>
    <n v="17"/>
    <x v="5"/>
    <x v="0"/>
  </r>
  <r>
    <n v="3630"/>
    <x v="142"/>
    <x v="0"/>
    <x v="32"/>
    <n v="1"/>
    <x v="95"/>
    <x v="2"/>
    <x v="143"/>
    <s v="TC"/>
    <m/>
    <m/>
    <m/>
    <n v="15000"/>
    <n v="30000"/>
    <n v="-15000"/>
    <n v="1"/>
    <n v="17"/>
    <x v="5"/>
    <x v="0"/>
  </r>
  <r>
    <n v="3631"/>
    <x v="142"/>
    <x v="0"/>
    <x v="8"/>
    <n v="1"/>
    <x v="95"/>
    <x v="1"/>
    <x v="174"/>
    <s v="TC"/>
    <m/>
    <m/>
    <m/>
    <n v="10000"/>
    <n v="35000"/>
    <n v="-10000"/>
    <n v="1"/>
    <n v="17"/>
    <x v="5"/>
    <x v="0"/>
  </r>
  <r>
    <n v="3632"/>
    <x v="142"/>
    <x v="0"/>
    <x v="8"/>
    <n v="1"/>
    <x v="95"/>
    <x v="1"/>
    <x v="1091"/>
    <s v="TC"/>
    <m/>
    <m/>
    <m/>
    <n v="10000"/>
    <n v="35000"/>
    <n v="-10000"/>
    <n v="1"/>
    <n v="17"/>
    <x v="5"/>
    <x v="0"/>
  </r>
  <r>
    <n v="3633"/>
    <x v="142"/>
    <x v="0"/>
    <x v="8"/>
    <n v="1"/>
    <x v="95"/>
    <x v="2"/>
    <x v="1092"/>
    <s v="TC"/>
    <m/>
    <m/>
    <m/>
    <n v="15000"/>
    <n v="30000"/>
    <n v="-15000"/>
    <n v="1"/>
    <n v="17"/>
    <x v="5"/>
    <x v="0"/>
  </r>
  <r>
    <n v="3634"/>
    <x v="142"/>
    <x v="1"/>
    <x v="8"/>
    <n v="1"/>
    <x v="27"/>
    <x v="1"/>
    <x v="1093"/>
    <m/>
    <m/>
    <m/>
    <m/>
    <n v="1100"/>
    <n v="10000"/>
    <n v="8900"/>
    <n v="-1"/>
    <n v="17"/>
    <x v="5"/>
    <x v="0"/>
  </r>
  <r>
    <n v="3635"/>
    <x v="142"/>
    <x v="1"/>
    <x v="8"/>
    <n v="1"/>
    <x v="81"/>
    <x v="1"/>
    <x v="1093"/>
    <m/>
    <m/>
    <m/>
    <m/>
    <n v="4000"/>
    <n v="10000"/>
    <n v="6000"/>
    <n v="-1"/>
    <n v="17"/>
    <x v="5"/>
    <x v="0"/>
  </r>
  <r>
    <n v="3636"/>
    <x v="142"/>
    <x v="1"/>
    <x v="8"/>
    <n v="1"/>
    <x v="37"/>
    <x v="37"/>
    <x v="336"/>
    <m/>
    <m/>
    <m/>
    <m/>
    <n v="1000"/>
    <n v="3000"/>
    <n v="2000"/>
    <n v="-1"/>
    <n v="17"/>
    <x v="5"/>
    <x v="0"/>
  </r>
  <r>
    <n v="3637"/>
    <x v="142"/>
    <x v="1"/>
    <x v="8"/>
    <n v="1"/>
    <x v="29"/>
    <x v="37"/>
    <x v="233"/>
    <m/>
    <m/>
    <m/>
    <m/>
    <n v="3271"/>
    <n v="3500"/>
    <n v="229"/>
    <n v="-1"/>
    <n v="17"/>
    <x v="5"/>
    <x v="0"/>
  </r>
  <r>
    <n v="3638"/>
    <x v="142"/>
    <x v="1"/>
    <x v="8"/>
    <n v="1"/>
    <x v="2"/>
    <x v="1"/>
    <x v="4"/>
    <s v="V8"/>
    <m/>
    <m/>
    <m/>
    <n v="9000"/>
    <n v="25000"/>
    <n v="16000"/>
    <n v="-1"/>
    <n v="17"/>
    <x v="5"/>
    <x v="0"/>
  </r>
  <r>
    <n v="3639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40"/>
    <x v="142"/>
    <x v="1"/>
    <x v="8"/>
    <n v="1"/>
    <x v="136"/>
    <x v="1"/>
    <x v="431"/>
    <m/>
    <m/>
    <m/>
    <m/>
    <n v="10000"/>
    <n v="20000"/>
    <n v="10000"/>
    <n v="-1"/>
    <n v="17"/>
    <x v="5"/>
    <x v="0"/>
  </r>
  <r>
    <n v="3641"/>
    <x v="142"/>
    <x v="1"/>
    <x v="8"/>
    <n v="1"/>
    <x v="27"/>
    <x v="1"/>
    <x v="431"/>
    <m/>
    <m/>
    <m/>
    <m/>
    <n v="1100"/>
    <n v="10000"/>
    <n v="8900"/>
    <n v="-1"/>
    <n v="17"/>
    <x v="5"/>
    <x v="0"/>
  </r>
  <r>
    <n v="3642"/>
    <x v="142"/>
    <x v="1"/>
    <x v="8"/>
    <n v="1"/>
    <x v="26"/>
    <x v="41"/>
    <x v="1026"/>
    <m/>
    <m/>
    <m/>
    <m/>
    <n v="10000"/>
    <n v="20000"/>
    <n v="10000"/>
    <n v="-1"/>
    <n v="17"/>
    <x v="5"/>
    <x v="0"/>
  </r>
  <r>
    <n v="364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44"/>
    <x v="142"/>
    <x v="1"/>
    <x v="8"/>
    <n v="1"/>
    <x v="62"/>
    <x v="6"/>
    <x v="118"/>
    <m/>
    <m/>
    <m/>
    <m/>
    <n v="5500"/>
    <n v="12000"/>
    <n v="6500"/>
    <n v="-1"/>
    <n v="17"/>
    <x v="5"/>
    <x v="0"/>
  </r>
  <r>
    <n v="3645"/>
    <x v="142"/>
    <x v="1"/>
    <x v="8"/>
    <n v="1"/>
    <x v="35"/>
    <x v="89"/>
    <x v="1094"/>
    <m/>
    <m/>
    <m/>
    <m/>
    <n v="4000"/>
    <n v="9000"/>
    <n v="5000"/>
    <n v="-1"/>
    <n v="17"/>
    <x v="5"/>
    <x v="0"/>
  </r>
  <r>
    <n v="3646"/>
    <x v="142"/>
    <x v="1"/>
    <x v="8"/>
    <n v="1"/>
    <x v="35"/>
    <x v="89"/>
    <x v="794"/>
    <m/>
    <m/>
    <m/>
    <m/>
    <n v="4000"/>
    <n v="9000"/>
    <n v="5000"/>
    <n v="-1"/>
    <n v="17"/>
    <x v="5"/>
    <x v="0"/>
  </r>
  <r>
    <n v="3647"/>
    <x v="142"/>
    <x v="1"/>
    <x v="8"/>
    <n v="1"/>
    <x v="55"/>
    <x v="28"/>
    <x v="238"/>
    <m/>
    <m/>
    <m/>
    <m/>
    <n v="8500"/>
    <n v="20000"/>
    <n v="11500"/>
    <n v="-1"/>
    <n v="17"/>
    <x v="5"/>
    <x v="0"/>
  </r>
  <r>
    <n v="3648"/>
    <x v="142"/>
    <x v="1"/>
    <x v="8"/>
    <n v="1"/>
    <x v="81"/>
    <x v="1"/>
    <x v="512"/>
    <m/>
    <m/>
    <m/>
    <m/>
    <n v="3500"/>
    <n v="10000"/>
    <n v="6500"/>
    <n v="-1"/>
    <n v="17"/>
    <x v="5"/>
    <x v="0"/>
  </r>
  <r>
    <n v="3649"/>
    <x v="142"/>
    <x v="1"/>
    <x v="8"/>
    <n v="1"/>
    <x v="55"/>
    <x v="1"/>
    <x v="1095"/>
    <m/>
    <m/>
    <m/>
    <m/>
    <n v="8500"/>
    <n v="20000"/>
    <n v="11500"/>
    <n v="-1"/>
    <n v="17"/>
    <x v="5"/>
    <x v="0"/>
  </r>
  <r>
    <n v="3650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51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52"/>
    <x v="142"/>
    <x v="1"/>
    <x v="8"/>
    <n v="1"/>
    <x v="1"/>
    <x v="1"/>
    <x v="1000"/>
    <m/>
    <m/>
    <m/>
    <m/>
    <n v="2800"/>
    <n v="10000"/>
    <n v="7200"/>
    <n v="-1"/>
    <n v="17"/>
    <x v="5"/>
    <x v="0"/>
  </r>
  <r>
    <n v="3653"/>
    <x v="142"/>
    <x v="1"/>
    <x v="8"/>
    <n v="1"/>
    <x v="95"/>
    <x v="1"/>
    <x v="1090"/>
    <s v="TC"/>
    <m/>
    <m/>
    <s v="Instalada"/>
    <n v="0"/>
    <n v="35000"/>
    <n v="35000"/>
    <n v="-1"/>
    <n v="17"/>
    <x v="5"/>
    <x v="0"/>
  </r>
  <r>
    <n v="3654"/>
    <x v="142"/>
    <x v="1"/>
    <x v="8"/>
    <n v="1"/>
    <x v="29"/>
    <x v="37"/>
    <x v="233"/>
    <m/>
    <m/>
    <m/>
    <m/>
    <n v="14953"/>
    <n v="16000"/>
    <n v="1047"/>
    <n v="-1"/>
    <n v="17"/>
    <x v="5"/>
    <x v="0"/>
  </r>
  <r>
    <n v="3655"/>
    <x v="142"/>
    <x v="1"/>
    <x v="8"/>
    <n v="1"/>
    <x v="29"/>
    <x v="37"/>
    <x v="233"/>
    <m/>
    <m/>
    <m/>
    <m/>
    <n v="6975"/>
    <n v="7500"/>
    <n v="525"/>
    <n v="-1"/>
    <n v="17"/>
    <x v="5"/>
    <x v="0"/>
  </r>
  <r>
    <n v="3656"/>
    <x v="142"/>
    <x v="1"/>
    <x v="8"/>
    <n v="1"/>
    <x v="2"/>
    <x v="2"/>
    <x v="328"/>
    <m/>
    <m/>
    <m/>
    <m/>
    <n v="7500"/>
    <n v="18000"/>
    <n v="10500"/>
    <n v="-1"/>
    <n v="17"/>
    <x v="5"/>
    <x v="0"/>
  </r>
  <r>
    <n v="3657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8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9"/>
    <x v="142"/>
    <x v="1"/>
    <x v="8"/>
    <n v="1"/>
    <x v="26"/>
    <x v="2"/>
    <x v="803"/>
    <m/>
    <m/>
    <m/>
    <m/>
    <n v="13000"/>
    <n v="20000"/>
    <n v="7000"/>
    <n v="-1"/>
    <n v="17"/>
    <x v="5"/>
    <x v="0"/>
  </r>
  <r>
    <n v="3660"/>
    <x v="142"/>
    <x v="1"/>
    <x v="8"/>
    <n v="1"/>
    <x v="33"/>
    <x v="2"/>
    <x v="1096"/>
    <m/>
    <m/>
    <m/>
    <m/>
    <n v="0"/>
    <n v="25000"/>
    <n v="25000"/>
    <n v="-1"/>
    <n v="17"/>
    <x v="5"/>
    <x v="0"/>
  </r>
  <r>
    <n v="3661"/>
    <x v="142"/>
    <x v="1"/>
    <x v="8"/>
    <n v="1"/>
    <x v="81"/>
    <x v="2"/>
    <x v="143"/>
    <m/>
    <m/>
    <m/>
    <m/>
    <n v="3500"/>
    <n v="5000"/>
    <n v="1500"/>
    <n v="-1"/>
    <n v="17"/>
    <x v="5"/>
    <x v="0"/>
  </r>
  <r>
    <n v="3662"/>
    <x v="142"/>
    <x v="1"/>
    <x v="8"/>
    <n v="1"/>
    <x v="0"/>
    <x v="6"/>
    <x v="328"/>
    <m/>
    <m/>
    <m/>
    <m/>
    <n v="4500"/>
    <n v="10000"/>
    <n v="5500"/>
    <n v="-1"/>
    <n v="17"/>
    <x v="5"/>
    <x v="0"/>
  </r>
  <r>
    <n v="366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64"/>
    <x v="142"/>
    <x v="1"/>
    <x v="8"/>
    <n v="1"/>
    <x v="84"/>
    <x v="2"/>
    <x v="595"/>
    <m/>
    <m/>
    <m/>
    <m/>
    <n v="105000"/>
    <n v="160000"/>
    <n v="55000"/>
    <n v="-1"/>
    <n v="17"/>
    <x v="5"/>
    <x v="0"/>
  </r>
  <r>
    <n v="3665"/>
    <x v="142"/>
    <x v="1"/>
    <x v="8"/>
    <n v="1"/>
    <x v="27"/>
    <x v="2"/>
    <x v="168"/>
    <m/>
    <m/>
    <m/>
    <m/>
    <n v="1100"/>
    <n v="10000"/>
    <n v="8900"/>
    <n v="-1"/>
    <n v="17"/>
    <x v="5"/>
    <x v="0"/>
  </r>
  <r>
    <n v="3666"/>
    <x v="142"/>
    <x v="1"/>
    <x v="8"/>
    <n v="1"/>
    <x v="2"/>
    <x v="7"/>
    <x v="440"/>
    <m/>
    <m/>
    <m/>
    <m/>
    <n v="9500"/>
    <n v="20000"/>
    <n v="10500"/>
    <n v="-1"/>
    <n v="17"/>
    <x v="5"/>
    <x v="0"/>
  </r>
  <r>
    <n v="3667"/>
    <x v="142"/>
    <x v="1"/>
    <x v="8"/>
    <n v="1"/>
    <x v="55"/>
    <x v="28"/>
    <x v="146"/>
    <m/>
    <m/>
    <m/>
    <m/>
    <n v="8500"/>
    <n v="20000"/>
    <n v="11500"/>
    <n v="-1"/>
    <n v="17"/>
    <x v="5"/>
    <x v="0"/>
  </r>
  <r>
    <n v="3668"/>
    <x v="142"/>
    <x v="1"/>
    <x v="8"/>
    <n v="1"/>
    <x v="137"/>
    <x v="6"/>
    <x v="1097"/>
    <m/>
    <m/>
    <m/>
    <m/>
    <n v="14000"/>
    <n v="28000"/>
    <n v="14000"/>
    <n v="-1"/>
    <n v="17"/>
    <x v="5"/>
    <x v="0"/>
  </r>
  <r>
    <n v="3669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0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1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2"/>
    <x v="143"/>
    <x v="1"/>
    <x v="8"/>
    <n v="1"/>
    <x v="27"/>
    <x v="28"/>
    <x v="430"/>
    <m/>
    <m/>
    <m/>
    <m/>
    <n v="1100"/>
    <n v="10000"/>
    <n v="8900"/>
    <n v="-1"/>
    <n v="18"/>
    <x v="5"/>
    <x v="0"/>
  </r>
  <r>
    <n v="3673"/>
    <x v="143"/>
    <x v="1"/>
    <x v="8"/>
    <n v="1"/>
    <x v="2"/>
    <x v="2"/>
    <x v="618"/>
    <s v="TC"/>
    <m/>
    <m/>
    <m/>
    <n v="8000"/>
    <n v="18000"/>
    <n v="10000"/>
    <n v="-1"/>
    <n v="18"/>
    <x v="5"/>
    <x v="0"/>
  </r>
  <r>
    <n v="3674"/>
    <x v="143"/>
    <x v="1"/>
    <x v="8"/>
    <n v="1"/>
    <x v="29"/>
    <x v="32"/>
    <x v="201"/>
    <m/>
    <m/>
    <m/>
    <m/>
    <n v="935"/>
    <n v="1000"/>
    <n v="65"/>
    <n v="-1"/>
    <n v="18"/>
    <x v="5"/>
    <x v="0"/>
  </r>
  <r>
    <n v="3675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6"/>
    <x v="143"/>
    <x v="1"/>
    <x v="8"/>
    <n v="1"/>
    <x v="33"/>
    <x v="46"/>
    <x v="1098"/>
    <m/>
    <m/>
    <m/>
    <m/>
    <n v="0"/>
    <n v="25000"/>
    <n v="25000"/>
    <n v="-1"/>
    <n v="18"/>
    <x v="5"/>
    <x v="0"/>
  </r>
  <r>
    <n v="3677"/>
    <x v="143"/>
    <x v="1"/>
    <x v="8"/>
    <n v="1"/>
    <x v="1"/>
    <x v="1"/>
    <x v="1000"/>
    <m/>
    <m/>
    <m/>
    <m/>
    <n v="2800"/>
    <n v="10000"/>
    <n v="7200"/>
    <n v="-1"/>
    <n v="18"/>
    <x v="5"/>
    <x v="0"/>
  </r>
  <r>
    <n v="3678"/>
    <x v="143"/>
    <x v="0"/>
    <x v="107"/>
    <n v="1"/>
    <x v="95"/>
    <x v="1"/>
    <x v="1099"/>
    <m/>
    <m/>
    <m/>
    <m/>
    <n v="13000"/>
    <n v="35000"/>
    <n v="-13000"/>
    <n v="1"/>
    <n v="18"/>
    <x v="5"/>
    <x v="0"/>
  </r>
  <r>
    <n v="3679"/>
    <x v="143"/>
    <x v="0"/>
    <x v="119"/>
    <n v="1"/>
    <x v="95"/>
    <x v="1"/>
    <x v="1100"/>
    <m/>
    <m/>
    <m/>
    <m/>
    <n v="0"/>
    <n v="35000"/>
    <n v="0"/>
    <n v="1"/>
    <n v="18"/>
    <x v="5"/>
    <x v="0"/>
  </r>
  <r>
    <n v="3680"/>
    <x v="143"/>
    <x v="0"/>
    <x v="119"/>
    <n v="1"/>
    <x v="95"/>
    <x v="1"/>
    <x v="1101"/>
    <m/>
    <m/>
    <m/>
    <m/>
    <n v="0"/>
    <n v="35000"/>
    <n v="0"/>
    <n v="1"/>
    <n v="18"/>
    <x v="5"/>
    <x v="0"/>
  </r>
  <r>
    <n v="3681"/>
    <x v="143"/>
    <x v="0"/>
    <x v="64"/>
    <n v="1"/>
    <x v="105"/>
    <x v="29"/>
    <x v="744"/>
    <m/>
    <m/>
    <m/>
    <m/>
    <n v="20000"/>
    <n v="45000"/>
    <n v="-20000"/>
    <n v="1"/>
    <n v="18"/>
    <x v="5"/>
    <x v="0"/>
  </r>
  <r>
    <n v="3682"/>
    <x v="143"/>
    <x v="0"/>
    <x v="64"/>
    <n v="1"/>
    <x v="84"/>
    <x v="2"/>
    <x v="595"/>
    <m/>
    <m/>
    <m/>
    <m/>
    <n v="100000"/>
    <n v="160000"/>
    <n v="-100000"/>
    <n v="1"/>
    <n v="18"/>
    <x v="5"/>
    <x v="0"/>
  </r>
  <r>
    <n v="3683"/>
    <x v="143"/>
    <x v="0"/>
    <x v="64"/>
    <n v="1"/>
    <x v="84"/>
    <x v="1"/>
    <x v="1016"/>
    <m/>
    <m/>
    <m/>
    <m/>
    <n v="75000"/>
    <n v="135000"/>
    <n v="-75000"/>
    <n v="1"/>
    <n v="18"/>
    <x v="5"/>
    <x v="0"/>
  </r>
  <r>
    <n v="3684"/>
    <x v="143"/>
    <x v="0"/>
    <x v="64"/>
    <n v="1"/>
    <x v="84"/>
    <x v="1"/>
    <x v="1102"/>
    <m/>
    <m/>
    <m/>
    <m/>
    <n v="80000"/>
    <n v="140000"/>
    <n v="-80000"/>
    <n v="1"/>
    <n v="18"/>
    <x v="5"/>
    <x v="0"/>
  </r>
  <r>
    <n v="3685"/>
    <x v="143"/>
    <x v="0"/>
    <x v="51"/>
    <n v="5"/>
    <x v="2"/>
    <x v="7"/>
    <x v="440"/>
    <m/>
    <m/>
    <m/>
    <m/>
    <n v="8500"/>
    <n v="20000"/>
    <n v="-42500"/>
    <n v="5"/>
    <n v="18"/>
    <x v="5"/>
    <x v="0"/>
  </r>
  <r>
    <n v="3686"/>
    <x v="143"/>
    <x v="0"/>
    <x v="51"/>
    <n v="5"/>
    <x v="2"/>
    <x v="7"/>
    <x v="328"/>
    <m/>
    <m/>
    <m/>
    <m/>
    <n v="8500"/>
    <n v="20000"/>
    <n v="-42500"/>
    <n v="5"/>
    <n v="18"/>
    <x v="5"/>
    <x v="0"/>
  </r>
  <r>
    <n v="3687"/>
    <x v="143"/>
    <x v="0"/>
    <x v="51"/>
    <n v="10"/>
    <x v="27"/>
    <x v="28"/>
    <x v="430"/>
    <m/>
    <m/>
    <m/>
    <m/>
    <n v="1100"/>
    <n v="10000"/>
    <n v="-11000"/>
    <n v="10"/>
    <n v="18"/>
    <x v="5"/>
    <x v="0"/>
  </r>
  <r>
    <n v="3688"/>
    <x v="143"/>
    <x v="0"/>
    <x v="51"/>
    <n v="1"/>
    <x v="55"/>
    <x v="28"/>
    <x v="146"/>
    <m/>
    <m/>
    <m/>
    <m/>
    <n v="8000"/>
    <n v="20000"/>
    <n v="-8000"/>
    <n v="1"/>
    <n v="18"/>
    <x v="5"/>
    <x v="0"/>
  </r>
  <r>
    <n v="3689"/>
    <x v="143"/>
    <x v="0"/>
    <x v="51"/>
    <n v="1"/>
    <x v="0"/>
    <x v="5"/>
    <x v="914"/>
    <m/>
    <m/>
    <m/>
    <m/>
    <n v="2500"/>
    <n v="10000"/>
    <n v="-2500"/>
    <n v="1"/>
    <n v="18"/>
    <x v="5"/>
    <x v="0"/>
  </r>
  <r>
    <n v="3690"/>
    <x v="143"/>
    <x v="0"/>
    <x v="2"/>
    <n v="2"/>
    <x v="0"/>
    <x v="6"/>
    <x v="914"/>
    <m/>
    <m/>
    <m/>
    <m/>
    <n v="2000"/>
    <n v="10000"/>
    <n v="-4000"/>
    <n v="2"/>
    <n v="18"/>
    <x v="5"/>
    <x v="0"/>
  </r>
  <r>
    <n v="3691"/>
    <x v="143"/>
    <x v="0"/>
    <x v="2"/>
    <n v="1"/>
    <x v="0"/>
    <x v="6"/>
    <x v="1103"/>
    <m/>
    <m/>
    <m/>
    <m/>
    <n v="6000"/>
    <n v="15000"/>
    <n v="-6000"/>
    <n v="1"/>
    <n v="18"/>
    <x v="5"/>
    <x v="0"/>
  </r>
  <r>
    <n v="3692"/>
    <x v="143"/>
    <x v="0"/>
    <x v="2"/>
    <n v="2"/>
    <x v="2"/>
    <x v="6"/>
    <x v="1104"/>
    <m/>
    <m/>
    <m/>
    <m/>
    <n v="8000"/>
    <n v="19000"/>
    <n v="-16000"/>
    <n v="2"/>
    <n v="18"/>
    <x v="5"/>
    <x v="0"/>
  </r>
  <r>
    <n v="3693"/>
    <x v="143"/>
    <x v="0"/>
    <x v="2"/>
    <n v="2"/>
    <x v="2"/>
    <x v="6"/>
    <x v="1105"/>
    <m/>
    <m/>
    <m/>
    <m/>
    <n v="8000"/>
    <n v="19000"/>
    <n v="-16000"/>
    <n v="2"/>
    <n v="18"/>
    <x v="5"/>
    <x v="0"/>
  </r>
  <r>
    <n v="3694"/>
    <x v="134"/>
    <x v="0"/>
    <x v="114"/>
    <n v="4"/>
    <x v="136"/>
    <x v="48"/>
    <x v="741"/>
    <m/>
    <m/>
    <m/>
    <m/>
    <n v="10000"/>
    <n v="20000"/>
    <n v="-40000"/>
    <n v="4"/>
    <n v="9"/>
    <x v="5"/>
    <x v="0"/>
  </r>
  <r>
    <n v="3695"/>
    <x v="134"/>
    <x v="0"/>
    <x v="114"/>
    <n v="10"/>
    <x v="124"/>
    <x v="48"/>
    <x v="741"/>
    <m/>
    <m/>
    <m/>
    <m/>
    <n v="5300"/>
    <n v="12000"/>
    <n v="-53000"/>
    <n v="10"/>
    <n v="9"/>
    <x v="5"/>
    <x v="0"/>
  </r>
  <r>
    <n v="3696"/>
    <x v="134"/>
    <x v="0"/>
    <x v="114"/>
    <n v="37"/>
    <x v="81"/>
    <x v="48"/>
    <x v="741"/>
    <m/>
    <m/>
    <m/>
    <m/>
    <n v="3500"/>
    <n v="10000"/>
    <n v="-129500"/>
    <n v="37"/>
    <n v="9"/>
    <x v="5"/>
    <x v="0"/>
  </r>
  <r>
    <n v="3697"/>
    <x v="134"/>
    <x v="0"/>
    <x v="114"/>
    <n v="6"/>
    <x v="138"/>
    <x v="29"/>
    <x v="1106"/>
    <m/>
    <m/>
    <m/>
    <m/>
    <n v="6000"/>
    <n v="15000"/>
    <n v="-36000"/>
    <n v="6"/>
    <n v="9"/>
    <x v="5"/>
    <x v="0"/>
  </r>
  <r>
    <n v="3698"/>
    <x v="143"/>
    <x v="0"/>
    <x v="114"/>
    <n v="3"/>
    <x v="139"/>
    <x v="110"/>
    <x v="1107"/>
    <m/>
    <m/>
    <m/>
    <m/>
    <n v="4500"/>
    <n v="10000"/>
    <n v="-13500"/>
    <n v="3"/>
    <n v="18"/>
    <x v="5"/>
    <x v="0"/>
  </r>
  <r>
    <n v="3699"/>
    <x v="143"/>
    <x v="0"/>
    <x v="114"/>
    <n v="3"/>
    <x v="139"/>
    <x v="110"/>
    <x v="1108"/>
    <m/>
    <m/>
    <m/>
    <m/>
    <n v="4500"/>
    <n v="10000"/>
    <n v="-13500"/>
    <n v="3"/>
    <n v="18"/>
    <x v="5"/>
    <x v="0"/>
  </r>
  <r>
    <n v="3700"/>
    <x v="143"/>
    <x v="0"/>
    <x v="114"/>
    <n v="8"/>
    <x v="139"/>
    <x v="1"/>
    <x v="1093"/>
    <m/>
    <m/>
    <m/>
    <m/>
    <n v="4500"/>
    <n v="10000"/>
    <n v="-36000"/>
    <n v="8"/>
    <n v="18"/>
    <x v="5"/>
    <x v="0"/>
  </r>
  <r>
    <n v="3701"/>
    <x v="143"/>
    <x v="0"/>
    <x v="114"/>
    <n v="6"/>
    <x v="139"/>
    <x v="2"/>
    <x v="803"/>
    <m/>
    <m/>
    <m/>
    <m/>
    <n v="4500"/>
    <n v="10000"/>
    <n v="-27000"/>
    <n v="6"/>
    <n v="18"/>
    <x v="5"/>
    <x v="0"/>
  </r>
  <r>
    <n v="3702"/>
    <x v="143"/>
    <x v="0"/>
    <x v="114"/>
    <n v="3"/>
    <x v="139"/>
    <x v="1"/>
    <x v="175"/>
    <m/>
    <m/>
    <m/>
    <m/>
    <n v="4500"/>
    <n v="10000"/>
    <n v="-13500"/>
    <n v="3"/>
    <n v="18"/>
    <x v="5"/>
    <x v="0"/>
  </r>
  <r>
    <n v="3703"/>
    <x v="143"/>
    <x v="0"/>
    <x v="114"/>
    <n v="7"/>
    <x v="81"/>
    <x v="29"/>
    <x v="139"/>
    <m/>
    <m/>
    <m/>
    <m/>
    <n v="3500"/>
    <n v="10000"/>
    <n v="-24500"/>
    <n v="7"/>
    <n v="18"/>
    <x v="5"/>
    <x v="0"/>
  </r>
  <r>
    <n v="3704"/>
    <x v="143"/>
    <x v="0"/>
    <x v="114"/>
    <n v="8"/>
    <x v="81"/>
    <x v="29"/>
    <x v="1109"/>
    <m/>
    <m/>
    <m/>
    <m/>
    <n v="3500"/>
    <n v="10000"/>
    <n v="-28000"/>
    <n v="8"/>
    <n v="18"/>
    <x v="5"/>
    <x v="0"/>
  </r>
  <r>
    <n v="3705"/>
    <x v="143"/>
    <x v="0"/>
    <x v="114"/>
    <n v="2"/>
    <x v="26"/>
    <x v="1"/>
    <x v="1110"/>
    <m/>
    <m/>
    <m/>
    <m/>
    <n v="8500"/>
    <n v="20000"/>
    <n v="-17000"/>
    <n v="2"/>
    <n v="18"/>
    <x v="5"/>
    <x v="0"/>
  </r>
  <r>
    <n v="3706"/>
    <x v="143"/>
    <x v="0"/>
    <x v="114"/>
    <n v="2"/>
    <x v="26"/>
    <x v="1"/>
    <x v="1111"/>
    <m/>
    <m/>
    <m/>
    <m/>
    <n v="8500"/>
    <n v="20000"/>
    <n v="-17000"/>
    <n v="2"/>
    <n v="18"/>
    <x v="5"/>
    <x v="0"/>
  </r>
  <r>
    <n v="3707"/>
    <x v="143"/>
    <x v="0"/>
    <x v="114"/>
    <n v="2"/>
    <x v="26"/>
    <x v="35"/>
    <x v="388"/>
    <m/>
    <m/>
    <m/>
    <m/>
    <n v="8500"/>
    <n v="20000"/>
    <n v="-17000"/>
    <n v="2"/>
    <n v="18"/>
    <x v="5"/>
    <x v="0"/>
  </r>
  <r>
    <n v="3708"/>
    <x v="143"/>
    <x v="0"/>
    <x v="114"/>
    <n v="3"/>
    <x v="26"/>
    <x v="41"/>
    <x v="1112"/>
    <m/>
    <m/>
    <m/>
    <m/>
    <n v="8500"/>
    <n v="20000"/>
    <n v="-25500"/>
    <n v="3"/>
    <n v="18"/>
    <x v="5"/>
    <x v="0"/>
  </r>
  <r>
    <n v="3709"/>
    <x v="143"/>
    <x v="0"/>
    <x v="114"/>
    <n v="3"/>
    <x v="26"/>
    <x v="29"/>
    <x v="139"/>
    <m/>
    <m/>
    <m/>
    <m/>
    <n v="8500"/>
    <n v="20000"/>
    <n v="-25500"/>
    <n v="3"/>
    <n v="18"/>
    <x v="5"/>
    <x v="0"/>
  </r>
  <r>
    <n v="3710"/>
    <x v="143"/>
    <x v="0"/>
    <x v="114"/>
    <n v="2"/>
    <x v="26"/>
    <x v="1"/>
    <x v="488"/>
    <m/>
    <m/>
    <m/>
    <m/>
    <n v="8500"/>
    <n v="20000"/>
    <n v="-17000"/>
    <n v="2"/>
    <n v="18"/>
    <x v="5"/>
    <x v="0"/>
  </r>
  <r>
    <n v="3711"/>
    <x v="143"/>
    <x v="0"/>
    <x v="114"/>
    <n v="3"/>
    <x v="62"/>
    <x v="6"/>
    <x v="1113"/>
    <m/>
    <m/>
    <m/>
    <m/>
    <n v="4500"/>
    <n v="12000"/>
    <n v="-13500"/>
    <n v="3"/>
    <n v="18"/>
    <x v="5"/>
    <x v="0"/>
  </r>
  <r>
    <n v="3712"/>
    <x v="143"/>
    <x v="0"/>
    <x v="114"/>
    <n v="2"/>
    <x v="62"/>
    <x v="6"/>
    <x v="1114"/>
    <m/>
    <m/>
    <m/>
    <m/>
    <n v="3500"/>
    <n v="10000"/>
    <n v="-7000"/>
    <n v="2"/>
    <n v="18"/>
    <x v="5"/>
    <x v="0"/>
  </r>
  <r>
    <n v="3713"/>
    <x v="143"/>
    <x v="0"/>
    <x v="114"/>
    <n v="1"/>
    <x v="55"/>
    <x v="1"/>
    <x v="534"/>
    <m/>
    <m/>
    <m/>
    <m/>
    <n v="7000"/>
    <n v="20000"/>
    <n v="-7000"/>
    <n v="1"/>
    <n v="18"/>
    <x v="5"/>
    <x v="0"/>
  </r>
  <r>
    <n v="3714"/>
    <x v="143"/>
    <x v="0"/>
    <x v="114"/>
    <n v="2"/>
    <x v="55"/>
    <x v="41"/>
    <x v="1112"/>
    <m/>
    <m/>
    <m/>
    <m/>
    <n v="7000"/>
    <n v="20000"/>
    <n v="-14000"/>
    <n v="2"/>
    <n v="18"/>
    <x v="5"/>
    <x v="0"/>
  </r>
  <r>
    <n v="3715"/>
    <x v="143"/>
    <x v="0"/>
    <x v="114"/>
    <n v="1"/>
    <x v="55"/>
    <x v="1"/>
    <x v="177"/>
    <m/>
    <m/>
    <m/>
    <m/>
    <n v="7000"/>
    <n v="20000"/>
    <n v="-7000"/>
    <n v="1"/>
    <n v="18"/>
    <x v="5"/>
    <x v="0"/>
  </r>
  <r>
    <n v="3716"/>
    <x v="143"/>
    <x v="0"/>
    <x v="114"/>
    <n v="1"/>
    <x v="55"/>
    <x v="28"/>
    <x v="1115"/>
    <m/>
    <m/>
    <m/>
    <m/>
    <n v="7000"/>
    <n v="20000"/>
    <n v="-7000"/>
    <n v="1"/>
    <n v="18"/>
    <x v="5"/>
    <x v="0"/>
  </r>
  <r>
    <n v="3717"/>
    <x v="143"/>
    <x v="0"/>
    <x v="114"/>
    <n v="1"/>
    <x v="55"/>
    <x v="1"/>
    <x v="1116"/>
    <m/>
    <m/>
    <m/>
    <m/>
    <n v="7000"/>
    <n v="20000"/>
    <n v="-7000"/>
    <n v="1"/>
    <n v="18"/>
    <x v="5"/>
    <x v="0"/>
  </r>
  <r>
    <n v="3718"/>
    <x v="143"/>
    <x v="0"/>
    <x v="114"/>
    <n v="1"/>
    <x v="55"/>
    <x v="1"/>
    <x v="1093"/>
    <m/>
    <m/>
    <m/>
    <m/>
    <n v="7000"/>
    <n v="20000"/>
    <n v="-7000"/>
    <n v="1"/>
    <n v="18"/>
    <x v="5"/>
    <x v="0"/>
  </r>
  <r>
    <n v="3719"/>
    <x v="143"/>
    <x v="0"/>
    <x v="114"/>
    <n v="2"/>
    <x v="62"/>
    <x v="6"/>
    <x v="1117"/>
    <m/>
    <m/>
    <m/>
    <m/>
    <n v="6000"/>
    <n v="12000"/>
    <n v="-12000"/>
    <n v="2"/>
    <n v="18"/>
    <x v="5"/>
    <x v="0"/>
  </r>
  <r>
    <n v="3720"/>
    <x v="143"/>
    <x v="0"/>
    <x v="114"/>
    <n v="10"/>
    <x v="35"/>
    <x v="89"/>
    <x v="741"/>
    <m/>
    <m/>
    <m/>
    <m/>
    <n v="4000"/>
    <n v="9000"/>
    <n v="-40000"/>
    <n v="10"/>
    <n v="18"/>
    <x v="5"/>
    <x v="0"/>
  </r>
  <r>
    <n v="3721"/>
    <x v="143"/>
    <x v="0"/>
    <x v="114"/>
    <n v="4"/>
    <x v="88"/>
    <x v="6"/>
    <x v="741"/>
    <m/>
    <m/>
    <m/>
    <m/>
    <n v="900"/>
    <n v="3000"/>
    <n v="-3600"/>
    <n v="4"/>
    <n v="18"/>
    <x v="5"/>
    <x v="0"/>
  </r>
  <r>
    <n v="3722"/>
    <x v="143"/>
    <x v="0"/>
    <x v="28"/>
    <n v="1"/>
    <x v="140"/>
    <x v="133"/>
    <x v="1118"/>
    <m/>
    <m/>
    <m/>
    <s v="Herramientas"/>
    <n v="6000"/>
    <n v="0"/>
    <n v="-6000"/>
    <n v="1"/>
    <n v="18"/>
    <x v="5"/>
    <x v="0"/>
  </r>
  <r>
    <n v="3723"/>
    <x v="143"/>
    <x v="0"/>
    <x v="28"/>
    <n v="1"/>
    <x v="141"/>
    <x v="6"/>
    <x v="1119"/>
    <m/>
    <m/>
    <m/>
    <s v="Herramientas"/>
    <n v="10000"/>
    <n v="0"/>
    <n v="-10000"/>
    <n v="1"/>
    <n v="18"/>
    <x v="5"/>
    <x v="0"/>
  </r>
  <r>
    <n v="3724"/>
    <x v="143"/>
    <x v="0"/>
    <x v="28"/>
    <n v="1"/>
    <x v="142"/>
    <x v="6"/>
    <x v="1120"/>
    <m/>
    <m/>
    <m/>
    <s v="Herramientas"/>
    <n v="20000"/>
    <n v="0"/>
    <n v="-20000"/>
    <n v="1"/>
    <n v="18"/>
    <x v="5"/>
    <x v="0"/>
  </r>
  <r>
    <n v="3725"/>
    <x v="143"/>
    <x v="1"/>
    <x v="8"/>
    <n v="1"/>
    <x v="29"/>
    <x v="32"/>
    <x v="201"/>
    <m/>
    <m/>
    <m/>
    <m/>
    <n v="3271"/>
    <n v="3500"/>
    <n v="229"/>
    <n v="-1"/>
    <n v="18"/>
    <x v="5"/>
    <x v="0"/>
  </r>
  <r>
    <n v="3726"/>
    <x v="143"/>
    <x v="1"/>
    <x v="8"/>
    <n v="1"/>
    <x v="29"/>
    <x v="37"/>
    <x v="233"/>
    <m/>
    <m/>
    <m/>
    <m/>
    <n v="5140"/>
    <n v="5500"/>
    <n v="360"/>
    <n v="-1"/>
    <n v="18"/>
    <x v="5"/>
    <x v="0"/>
  </r>
  <r>
    <n v="3727"/>
    <x v="143"/>
    <x v="1"/>
    <x v="8"/>
    <n v="1"/>
    <x v="29"/>
    <x v="32"/>
    <x v="201"/>
    <m/>
    <m/>
    <m/>
    <m/>
    <n v="3735"/>
    <n v="4000"/>
    <n v="265"/>
    <n v="-1"/>
    <n v="18"/>
    <x v="5"/>
    <x v="0"/>
  </r>
  <r>
    <n v="3728"/>
    <x v="144"/>
    <x v="1"/>
    <x v="120"/>
    <n v="1"/>
    <x v="2"/>
    <x v="26"/>
    <x v="650"/>
    <m/>
    <m/>
    <m/>
    <m/>
    <n v="13000"/>
    <n v="29000"/>
    <n v="16000"/>
    <n v="-1"/>
    <n v="19"/>
    <x v="5"/>
    <x v="0"/>
  </r>
  <r>
    <n v="3729"/>
    <x v="144"/>
    <x v="1"/>
    <x v="120"/>
    <n v="1"/>
    <x v="41"/>
    <x v="6"/>
    <x v="1121"/>
    <m/>
    <m/>
    <m/>
    <m/>
    <n v="1600"/>
    <n v="4000"/>
    <n v="2400"/>
    <n v="-1"/>
    <n v="19"/>
    <x v="5"/>
    <x v="0"/>
  </r>
  <r>
    <n v="3730"/>
    <x v="144"/>
    <x v="1"/>
    <x v="8"/>
    <n v="1"/>
    <x v="20"/>
    <x v="6"/>
    <x v="96"/>
    <m/>
    <m/>
    <m/>
    <m/>
    <n v="5000"/>
    <n v="15000"/>
    <n v="10000"/>
    <n v="-1"/>
    <n v="19"/>
    <x v="5"/>
    <x v="0"/>
  </r>
  <r>
    <n v="3731"/>
    <x v="144"/>
    <x v="1"/>
    <x v="69"/>
    <n v="1"/>
    <x v="1"/>
    <x v="27"/>
    <x v="129"/>
    <m/>
    <m/>
    <m/>
    <m/>
    <n v="7000"/>
    <n v="20000"/>
    <n v="13000"/>
    <n v="-1"/>
    <n v="19"/>
    <x v="5"/>
    <x v="0"/>
  </r>
  <r>
    <n v="3732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33"/>
    <x v="144"/>
    <x v="1"/>
    <x v="8"/>
    <n v="1"/>
    <x v="29"/>
    <x v="34"/>
    <x v="214"/>
    <m/>
    <m/>
    <m/>
    <m/>
    <n v="6074"/>
    <n v="6500"/>
    <n v="426"/>
    <n v="-1"/>
    <n v="19"/>
    <x v="5"/>
    <x v="0"/>
  </r>
  <r>
    <n v="3734"/>
    <x v="144"/>
    <x v="1"/>
    <x v="10"/>
    <n v="1"/>
    <x v="29"/>
    <x v="32"/>
    <x v="201"/>
    <m/>
    <m/>
    <m/>
    <m/>
    <n v="6975"/>
    <n v="7500"/>
    <n v="525"/>
    <n v="-1"/>
    <n v="19"/>
    <x v="5"/>
    <x v="0"/>
  </r>
  <r>
    <n v="3735"/>
    <x v="144"/>
    <x v="1"/>
    <x v="8"/>
    <n v="1"/>
    <x v="29"/>
    <x v="37"/>
    <x v="233"/>
    <m/>
    <m/>
    <m/>
    <m/>
    <n v="6975"/>
    <n v="7500"/>
    <n v="525"/>
    <n v="-1"/>
    <n v="19"/>
    <x v="5"/>
    <x v="0"/>
  </r>
  <r>
    <n v="3736"/>
    <x v="144"/>
    <x v="1"/>
    <x v="8"/>
    <n v="1"/>
    <x v="2"/>
    <x v="1"/>
    <x v="4"/>
    <m/>
    <m/>
    <m/>
    <m/>
    <n v="9500"/>
    <n v="25000"/>
    <n v="15500"/>
    <n v="-1"/>
    <n v="19"/>
    <x v="5"/>
    <x v="0"/>
  </r>
  <r>
    <n v="3737"/>
    <x v="144"/>
    <x v="1"/>
    <x v="8"/>
    <n v="1"/>
    <x v="29"/>
    <x v="32"/>
    <x v="201"/>
    <m/>
    <m/>
    <m/>
    <m/>
    <n v="6074"/>
    <n v="6500"/>
    <n v="426"/>
    <n v="-1"/>
    <n v="19"/>
    <x v="5"/>
    <x v="0"/>
  </r>
  <r>
    <n v="3738"/>
    <x v="144"/>
    <x v="1"/>
    <x v="8"/>
    <n v="1"/>
    <x v="81"/>
    <x v="28"/>
    <x v="237"/>
    <m/>
    <m/>
    <m/>
    <m/>
    <n v="3800"/>
    <n v="10000"/>
    <n v="6200"/>
    <n v="-1"/>
    <n v="19"/>
    <x v="5"/>
    <x v="0"/>
  </r>
  <r>
    <n v="3739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40"/>
    <x v="144"/>
    <x v="1"/>
    <x v="8"/>
    <n v="1"/>
    <x v="57"/>
    <x v="2"/>
    <x v="403"/>
    <m/>
    <m/>
    <m/>
    <m/>
    <n v="700"/>
    <n v="5000"/>
    <n v="4300"/>
    <n v="-1"/>
    <n v="19"/>
    <x v="5"/>
    <x v="0"/>
  </r>
  <r>
    <n v="3741"/>
    <x v="145"/>
    <x v="1"/>
    <x v="8"/>
    <n v="1"/>
    <x v="35"/>
    <x v="89"/>
    <x v="888"/>
    <m/>
    <m/>
    <m/>
    <m/>
    <n v="4000"/>
    <n v="7000"/>
    <n v="3000"/>
    <n v="-1"/>
    <n v="20"/>
    <x v="5"/>
    <x v="0"/>
  </r>
  <r>
    <n v="3742"/>
    <x v="145"/>
    <x v="1"/>
    <x v="8"/>
    <n v="1"/>
    <x v="29"/>
    <x v="34"/>
    <x v="214"/>
    <m/>
    <m/>
    <m/>
    <m/>
    <n v="3271"/>
    <n v="3500"/>
    <n v="229"/>
    <n v="-1"/>
    <n v="20"/>
    <x v="5"/>
    <x v="0"/>
  </r>
  <r>
    <n v="3743"/>
    <x v="145"/>
    <x v="1"/>
    <x v="8"/>
    <n v="1"/>
    <x v="27"/>
    <x v="1"/>
    <x v="511"/>
    <m/>
    <m/>
    <m/>
    <m/>
    <n v="1100"/>
    <n v="10000"/>
    <n v="8900"/>
    <n v="-1"/>
    <n v="20"/>
    <x v="5"/>
    <x v="0"/>
  </r>
  <r>
    <n v="3744"/>
    <x v="145"/>
    <x v="1"/>
    <x v="8"/>
    <n v="1"/>
    <x v="105"/>
    <x v="29"/>
    <x v="744"/>
    <m/>
    <m/>
    <m/>
    <s v="Instalada"/>
    <n v="20000"/>
    <n v="45000"/>
    <n v="25000"/>
    <n v="-1"/>
    <n v="20"/>
    <x v="5"/>
    <x v="0"/>
  </r>
  <r>
    <n v="3745"/>
    <x v="145"/>
    <x v="1"/>
    <x v="8"/>
    <n v="1"/>
    <x v="29"/>
    <x v="32"/>
    <x v="201"/>
    <m/>
    <m/>
    <m/>
    <m/>
    <n v="10280"/>
    <n v="11000"/>
    <n v="720"/>
    <n v="-1"/>
    <n v="20"/>
    <x v="5"/>
    <x v="0"/>
  </r>
  <r>
    <n v="3746"/>
    <x v="145"/>
    <x v="1"/>
    <x v="8"/>
    <n v="1"/>
    <x v="29"/>
    <x v="32"/>
    <x v="201"/>
    <m/>
    <m/>
    <m/>
    <m/>
    <n v="6074"/>
    <n v="6500"/>
    <n v="426"/>
    <n v="-1"/>
    <n v="20"/>
    <x v="5"/>
    <x v="0"/>
  </r>
  <r>
    <n v="3747"/>
    <x v="145"/>
    <x v="1"/>
    <x v="8"/>
    <n v="1"/>
    <x v="27"/>
    <x v="1"/>
    <x v="141"/>
    <m/>
    <m/>
    <m/>
    <m/>
    <n v="1100"/>
    <n v="10000"/>
    <n v="8900"/>
    <n v="-1"/>
    <n v="20"/>
    <x v="5"/>
    <x v="0"/>
  </r>
  <r>
    <n v="3748"/>
    <x v="145"/>
    <x v="1"/>
    <x v="8"/>
    <n v="1"/>
    <x v="29"/>
    <x v="37"/>
    <x v="233"/>
    <m/>
    <m/>
    <m/>
    <m/>
    <n v="10280"/>
    <n v="11000"/>
    <n v="720"/>
    <n v="-1"/>
    <n v="20"/>
    <x v="5"/>
    <x v="0"/>
  </r>
  <r>
    <n v="3749"/>
    <x v="145"/>
    <x v="1"/>
    <x v="8"/>
    <n v="1"/>
    <x v="1"/>
    <x v="1"/>
    <x v="2"/>
    <m/>
    <m/>
    <m/>
    <m/>
    <n v="3500"/>
    <n v="12000"/>
    <n v="8500"/>
    <n v="-1"/>
    <n v="20"/>
    <x v="5"/>
    <x v="0"/>
  </r>
  <r>
    <n v="3750"/>
    <x v="145"/>
    <x v="1"/>
    <x v="8"/>
    <n v="1"/>
    <x v="29"/>
    <x v="34"/>
    <x v="214"/>
    <m/>
    <m/>
    <m/>
    <m/>
    <n v="6074"/>
    <n v="6500"/>
    <n v="426"/>
    <n v="-1"/>
    <n v="20"/>
    <x v="5"/>
    <x v="0"/>
  </r>
  <r>
    <n v="3751"/>
    <x v="145"/>
    <x v="1"/>
    <x v="8"/>
    <n v="1"/>
    <x v="11"/>
    <x v="116"/>
    <x v="845"/>
    <m/>
    <m/>
    <m/>
    <m/>
    <n v="29000"/>
    <n v="55000"/>
    <n v="26000"/>
    <n v="-1"/>
    <n v="20"/>
    <x v="5"/>
    <x v="0"/>
  </r>
  <r>
    <n v="3752"/>
    <x v="145"/>
    <x v="1"/>
    <x v="8"/>
    <n v="1"/>
    <x v="29"/>
    <x v="32"/>
    <x v="201"/>
    <m/>
    <m/>
    <m/>
    <m/>
    <n v="3271"/>
    <n v="3500"/>
    <n v="229"/>
    <n v="-1"/>
    <n v="20"/>
    <x v="5"/>
    <x v="0"/>
  </r>
  <r>
    <n v="3753"/>
    <x v="145"/>
    <x v="1"/>
    <x v="8"/>
    <n v="1"/>
    <x v="29"/>
    <x v="37"/>
    <x v="233"/>
    <m/>
    <m/>
    <m/>
    <m/>
    <n v="6074"/>
    <n v="6500"/>
    <n v="426"/>
    <n v="-1"/>
    <n v="20"/>
    <x v="5"/>
    <x v="0"/>
  </r>
  <r>
    <n v="3754"/>
    <x v="145"/>
    <x v="1"/>
    <x v="8"/>
    <n v="1"/>
    <x v="143"/>
    <x v="6"/>
    <x v="39"/>
    <s v="Plug 3.5"/>
    <s v="Negro"/>
    <s v="Caja"/>
    <s v="Alambrico"/>
    <n v="5500"/>
    <n v="12000"/>
    <n v="6500"/>
    <n v="-1"/>
    <n v="20"/>
    <x v="5"/>
    <x v="0"/>
  </r>
  <r>
    <n v="3755"/>
    <x v="145"/>
    <x v="1"/>
    <x v="8"/>
    <n v="1"/>
    <x v="37"/>
    <x v="37"/>
    <x v="336"/>
    <m/>
    <m/>
    <m/>
    <m/>
    <n v="1000"/>
    <n v="3000"/>
    <n v="2000"/>
    <n v="-1"/>
    <n v="20"/>
    <x v="5"/>
    <x v="0"/>
  </r>
  <r>
    <n v="3756"/>
    <x v="145"/>
    <x v="1"/>
    <x v="8"/>
    <n v="1"/>
    <x v="29"/>
    <x v="37"/>
    <x v="233"/>
    <m/>
    <m/>
    <m/>
    <m/>
    <n v="3271"/>
    <n v="3500"/>
    <n v="229"/>
    <n v="-1"/>
    <n v="20"/>
    <x v="5"/>
    <x v="0"/>
  </r>
  <r>
    <n v="3756"/>
    <x v="146"/>
    <x v="1"/>
    <x v="8"/>
    <n v="1"/>
    <x v="33"/>
    <x v="2"/>
    <x v="763"/>
    <m/>
    <m/>
    <m/>
    <m/>
    <n v="0"/>
    <n v="20000"/>
    <n v="20000"/>
    <n v="-1"/>
    <n v="21"/>
    <x v="5"/>
    <x v="0"/>
  </r>
  <r>
    <n v="3756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56"/>
    <x v="146"/>
    <x v="1"/>
    <x v="8"/>
    <n v="1"/>
    <x v="33"/>
    <x v="2"/>
    <x v="216"/>
    <m/>
    <m/>
    <m/>
    <m/>
    <n v="0"/>
    <n v="25000"/>
    <n v="25000"/>
    <n v="-1"/>
    <n v="21"/>
    <x v="5"/>
    <x v="0"/>
  </r>
  <r>
    <n v="3757"/>
    <x v="146"/>
    <x v="1"/>
    <x v="8"/>
    <n v="1"/>
    <x v="0"/>
    <x v="6"/>
    <x v="1019"/>
    <m/>
    <m/>
    <m/>
    <m/>
    <n v="3000"/>
    <n v="10000"/>
    <n v="7000"/>
    <n v="-1"/>
    <n v="21"/>
    <x v="5"/>
    <x v="0"/>
  </r>
  <r>
    <n v="3758"/>
    <x v="146"/>
    <x v="1"/>
    <x v="8"/>
    <n v="1"/>
    <x v="35"/>
    <x v="89"/>
    <x v="1122"/>
    <m/>
    <m/>
    <m/>
    <m/>
    <n v="4000"/>
    <n v="9000"/>
    <n v="5000"/>
    <n v="-1"/>
    <n v="21"/>
    <x v="5"/>
    <x v="0"/>
  </r>
  <r>
    <n v="3759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60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61"/>
    <x v="146"/>
    <x v="1"/>
    <x v="66"/>
    <n v="1"/>
    <x v="29"/>
    <x v="37"/>
    <x v="233"/>
    <m/>
    <m/>
    <m/>
    <m/>
    <n v="14953"/>
    <n v="16000"/>
    <n v="1047"/>
    <n v="-1"/>
    <n v="21"/>
    <x v="5"/>
    <x v="0"/>
  </r>
  <r>
    <n v="3762"/>
    <x v="146"/>
    <x v="1"/>
    <x v="121"/>
    <n v="1"/>
    <x v="0"/>
    <x v="6"/>
    <x v="328"/>
    <m/>
    <m/>
    <m/>
    <m/>
    <n v="4000"/>
    <n v="10000"/>
    <n v="6000"/>
    <n v="-1"/>
    <n v="21"/>
    <x v="5"/>
    <x v="0"/>
  </r>
  <r>
    <n v="3763"/>
    <x v="146"/>
    <x v="1"/>
    <x v="8"/>
    <n v="1"/>
    <x v="81"/>
    <x v="1"/>
    <x v="173"/>
    <m/>
    <m/>
    <m/>
    <m/>
    <n v="4000"/>
    <n v="10000"/>
    <n v="6000"/>
    <n v="-1"/>
    <n v="21"/>
    <x v="5"/>
    <x v="0"/>
  </r>
  <r>
    <n v="3764"/>
    <x v="146"/>
    <x v="1"/>
    <x v="8"/>
    <n v="1"/>
    <x v="2"/>
    <x v="1"/>
    <x v="1123"/>
    <m/>
    <m/>
    <m/>
    <m/>
    <n v="3500"/>
    <n v="8000"/>
    <n v="4500"/>
    <n v="-1"/>
    <n v="21"/>
    <x v="5"/>
    <x v="0"/>
  </r>
  <r>
    <n v="3765"/>
    <x v="146"/>
    <x v="1"/>
    <x v="8"/>
    <n v="1"/>
    <x v="0"/>
    <x v="4"/>
    <x v="124"/>
    <m/>
    <m/>
    <m/>
    <m/>
    <n v="2000"/>
    <n v="7000"/>
    <n v="5000"/>
    <n v="-1"/>
    <n v="21"/>
    <x v="5"/>
    <x v="0"/>
  </r>
  <r>
    <n v="3766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67"/>
    <x v="146"/>
    <x v="1"/>
    <x v="8"/>
    <n v="1"/>
    <x v="2"/>
    <x v="26"/>
    <x v="833"/>
    <m/>
    <m/>
    <m/>
    <m/>
    <n v="11000"/>
    <n v="30000"/>
    <n v="19000"/>
    <n v="-1"/>
    <n v="21"/>
    <x v="5"/>
    <x v="0"/>
  </r>
  <r>
    <n v="3768"/>
    <x v="146"/>
    <x v="1"/>
    <x v="8"/>
    <n v="1"/>
    <x v="1"/>
    <x v="27"/>
    <x v="129"/>
    <m/>
    <m/>
    <m/>
    <m/>
    <n v="7000"/>
    <n v="19000"/>
    <n v="12000"/>
    <n v="-1"/>
    <n v="21"/>
    <x v="5"/>
    <x v="0"/>
  </r>
  <r>
    <n v="3769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0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1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72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3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4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5"/>
    <x v="146"/>
    <x v="1"/>
    <x v="8"/>
    <n v="1"/>
    <x v="35"/>
    <x v="36"/>
    <x v="232"/>
    <m/>
    <m/>
    <m/>
    <m/>
    <n v="21000"/>
    <n v="39000"/>
    <n v="18000"/>
    <n v="-1"/>
    <n v="21"/>
    <x v="5"/>
    <x v="0"/>
  </r>
  <r>
    <n v="3776"/>
    <x v="146"/>
    <x v="1"/>
    <x v="8"/>
    <n v="1"/>
    <x v="29"/>
    <x v="32"/>
    <x v="201"/>
    <m/>
    <m/>
    <m/>
    <m/>
    <n v="3271"/>
    <n v="3500"/>
    <n v="229"/>
    <n v="-1"/>
    <n v="21"/>
    <x v="5"/>
    <x v="0"/>
  </r>
  <r>
    <n v="3777"/>
    <x v="146"/>
    <x v="1"/>
    <x v="8"/>
    <n v="1"/>
    <x v="29"/>
    <x v="50"/>
    <x v="370"/>
    <m/>
    <m/>
    <m/>
    <m/>
    <n v="4380"/>
    <n v="5000"/>
    <n v="620"/>
    <n v="-1"/>
    <n v="21"/>
    <x v="5"/>
    <x v="0"/>
  </r>
  <r>
    <n v="3778"/>
    <x v="147"/>
    <x v="1"/>
    <x v="8"/>
    <n v="1"/>
    <x v="0"/>
    <x v="6"/>
    <x v="61"/>
    <s v="Plug 3.5"/>
    <s v="Negro"/>
    <m/>
    <s v="Alambrico"/>
    <n v="1500"/>
    <n v="7000"/>
    <n v="5500"/>
    <n v="-1"/>
    <n v="22"/>
    <x v="5"/>
    <x v="0"/>
  </r>
  <r>
    <n v="3779"/>
    <x v="147"/>
    <x v="1"/>
    <x v="8"/>
    <n v="1"/>
    <x v="29"/>
    <x v="32"/>
    <x v="201"/>
    <m/>
    <m/>
    <m/>
    <m/>
    <n v="2805"/>
    <n v="3000"/>
    <n v="195"/>
    <n v="-1"/>
    <n v="22"/>
    <x v="5"/>
    <x v="0"/>
  </r>
  <r>
    <n v="3780"/>
    <x v="147"/>
    <x v="1"/>
    <x v="8"/>
    <n v="1"/>
    <x v="33"/>
    <x v="28"/>
    <x v="1124"/>
    <m/>
    <m/>
    <m/>
    <m/>
    <n v="0"/>
    <n v="20000"/>
    <n v="20000"/>
    <n v="-1"/>
    <n v="22"/>
    <x v="5"/>
    <x v="0"/>
  </r>
  <r>
    <n v="3781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2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3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4"/>
    <x v="147"/>
    <x v="1"/>
    <x v="8"/>
    <n v="1"/>
    <x v="29"/>
    <x v="32"/>
    <x v="201"/>
    <m/>
    <m/>
    <m/>
    <m/>
    <n v="10280"/>
    <n v="11000"/>
    <n v="720"/>
    <n v="-1"/>
    <n v="22"/>
    <x v="5"/>
    <x v="0"/>
  </r>
  <r>
    <n v="3785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6"/>
    <x v="147"/>
    <x v="1"/>
    <x v="8"/>
    <n v="1"/>
    <x v="27"/>
    <x v="28"/>
    <x v="218"/>
    <m/>
    <m/>
    <m/>
    <m/>
    <n v="2000"/>
    <n v="10000"/>
    <n v="8000"/>
    <n v="-1"/>
    <n v="22"/>
    <x v="5"/>
    <x v="0"/>
  </r>
  <r>
    <n v="3787"/>
    <x v="147"/>
    <x v="1"/>
    <x v="8"/>
    <n v="1"/>
    <x v="26"/>
    <x v="28"/>
    <x v="218"/>
    <m/>
    <m/>
    <m/>
    <m/>
    <n v="11500"/>
    <n v="20000"/>
    <n v="8500"/>
    <n v="-1"/>
    <n v="22"/>
    <x v="5"/>
    <x v="0"/>
  </r>
  <r>
    <n v="3788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89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0"/>
    <x v="147"/>
    <x v="1"/>
    <x v="8"/>
    <n v="1"/>
    <x v="10"/>
    <x v="6"/>
    <x v="36"/>
    <s v="Acople"/>
    <s v="Negro"/>
    <s v="Caja"/>
    <s v="Retrovisor"/>
    <n v="14000"/>
    <n v="29000"/>
    <n v="15000"/>
    <n v="-1"/>
    <n v="22"/>
    <x v="5"/>
    <x v="0"/>
  </r>
  <r>
    <n v="3791"/>
    <x v="147"/>
    <x v="1"/>
    <x v="8"/>
    <n v="1"/>
    <x v="1"/>
    <x v="1"/>
    <x v="1000"/>
    <m/>
    <m/>
    <m/>
    <m/>
    <n v="2800"/>
    <n v="10000"/>
    <n v="7200"/>
    <n v="-1"/>
    <n v="22"/>
    <x v="5"/>
    <x v="0"/>
  </r>
  <r>
    <n v="3792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93"/>
    <x v="147"/>
    <x v="1"/>
    <x v="8"/>
    <n v="1"/>
    <x v="7"/>
    <x v="6"/>
    <x v="90"/>
    <m/>
    <m/>
    <m/>
    <m/>
    <n v="30000"/>
    <n v="40000"/>
    <n v="10000"/>
    <n v="-1"/>
    <n v="22"/>
    <x v="5"/>
    <x v="0"/>
  </r>
  <r>
    <n v="3794"/>
    <x v="147"/>
    <x v="1"/>
    <x v="8"/>
    <n v="1"/>
    <x v="29"/>
    <x v="32"/>
    <x v="201"/>
    <m/>
    <m/>
    <m/>
    <m/>
    <n v="6975"/>
    <n v="7500"/>
    <n v="525"/>
    <n v="-1"/>
    <n v="22"/>
    <x v="5"/>
    <x v="0"/>
  </r>
  <r>
    <n v="3795"/>
    <x v="147"/>
    <x v="1"/>
    <x v="8"/>
    <n v="1"/>
    <x v="26"/>
    <x v="28"/>
    <x v="133"/>
    <m/>
    <m/>
    <m/>
    <m/>
    <n v="8500"/>
    <n v="20000"/>
    <n v="11500"/>
    <n v="-1"/>
    <n v="22"/>
    <x v="5"/>
    <x v="0"/>
  </r>
  <r>
    <n v="3796"/>
    <x v="147"/>
    <x v="1"/>
    <x v="8"/>
    <n v="1"/>
    <x v="2"/>
    <x v="93"/>
    <x v="328"/>
    <m/>
    <m/>
    <m/>
    <m/>
    <n v="8000"/>
    <n v="15000"/>
    <n v="7000"/>
    <n v="-1"/>
    <n v="22"/>
    <x v="5"/>
    <x v="0"/>
  </r>
  <r>
    <n v="3797"/>
    <x v="147"/>
    <x v="1"/>
    <x v="8"/>
    <n v="1"/>
    <x v="29"/>
    <x v="37"/>
    <x v="233"/>
    <m/>
    <m/>
    <m/>
    <m/>
    <n v="5140"/>
    <n v="5500"/>
    <n v="360"/>
    <n v="-1"/>
    <n v="22"/>
    <x v="5"/>
    <x v="0"/>
  </r>
  <r>
    <n v="3798"/>
    <x v="147"/>
    <x v="1"/>
    <x v="8"/>
    <n v="1"/>
    <x v="55"/>
    <x v="1"/>
    <x v="1125"/>
    <m/>
    <m/>
    <m/>
    <m/>
    <n v="8500"/>
    <n v="20000"/>
    <n v="11500"/>
    <n v="-1"/>
    <n v="22"/>
    <x v="5"/>
    <x v="0"/>
  </r>
  <r>
    <n v="3799"/>
    <x v="147"/>
    <x v="1"/>
    <x v="8"/>
    <n v="1"/>
    <x v="30"/>
    <x v="1"/>
    <x v="1125"/>
    <m/>
    <m/>
    <m/>
    <m/>
    <n v="1000"/>
    <n v="10000"/>
    <n v="9000"/>
    <n v="-1"/>
    <n v="22"/>
    <x v="5"/>
    <x v="0"/>
  </r>
  <r>
    <n v="3800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801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802"/>
    <x v="147"/>
    <x v="1"/>
    <x v="8"/>
    <n v="1"/>
    <x v="37"/>
    <x v="32"/>
    <x v="300"/>
    <m/>
    <m/>
    <m/>
    <m/>
    <n v="1000"/>
    <n v="4000"/>
    <n v="3000"/>
    <n v="-1"/>
    <n v="22"/>
    <x v="5"/>
    <x v="0"/>
  </r>
  <r>
    <n v="3803"/>
    <x v="147"/>
    <x v="1"/>
    <x v="8"/>
    <n v="1"/>
    <x v="29"/>
    <x v="37"/>
    <x v="233"/>
    <m/>
    <m/>
    <m/>
    <m/>
    <n v="3271"/>
    <n v="3500"/>
    <n v="229"/>
    <n v="-1"/>
    <n v="22"/>
    <x v="5"/>
    <x v="0"/>
  </r>
  <r>
    <n v="3804"/>
    <x v="147"/>
    <x v="1"/>
    <x v="8"/>
    <n v="1"/>
    <x v="33"/>
    <x v="34"/>
    <x v="1126"/>
    <m/>
    <m/>
    <m/>
    <m/>
    <n v="0"/>
    <n v="2000"/>
    <n v="2000"/>
    <n v="-1"/>
    <n v="22"/>
    <x v="5"/>
    <x v="0"/>
  </r>
  <r>
    <n v="3805"/>
    <x v="147"/>
    <x v="1"/>
    <x v="8"/>
    <n v="1"/>
    <x v="1"/>
    <x v="6"/>
    <x v="1127"/>
    <m/>
    <m/>
    <m/>
    <m/>
    <n v="2000"/>
    <n v="8000"/>
    <n v="6000"/>
    <n v="-1"/>
    <n v="22"/>
    <x v="5"/>
    <x v="0"/>
  </r>
  <r>
    <n v="3806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07"/>
    <x v="148"/>
    <x v="1"/>
    <x v="8"/>
    <n v="1"/>
    <x v="27"/>
    <x v="28"/>
    <x v="317"/>
    <m/>
    <m/>
    <m/>
    <m/>
    <n v="1100"/>
    <n v="10000"/>
    <n v="8900"/>
    <n v="-1"/>
    <n v="23"/>
    <x v="5"/>
    <x v="0"/>
  </r>
  <r>
    <n v="3808"/>
    <x v="148"/>
    <x v="1"/>
    <x v="8"/>
    <n v="1"/>
    <x v="33"/>
    <x v="1"/>
    <x v="1128"/>
    <m/>
    <m/>
    <m/>
    <m/>
    <n v="0"/>
    <n v="2000"/>
    <n v="2000"/>
    <n v="-1"/>
    <n v="23"/>
    <x v="5"/>
    <x v="0"/>
  </r>
  <r>
    <n v="3809"/>
    <x v="148"/>
    <x v="1"/>
    <x v="8"/>
    <n v="1"/>
    <x v="37"/>
    <x v="50"/>
    <x v="392"/>
    <m/>
    <m/>
    <m/>
    <m/>
    <n v="1000"/>
    <n v="3000"/>
    <n v="2000"/>
    <n v="-1"/>
    <n v="23"/>
    <x v="5"/>
    <x v="0"/>
  </r>
  <r>
    <n v="3810"/>
    <x v="148"/>
    <x v="1"/>
    <x v="8"/>
    <n v="1"/>
    <x v="35"/>
    <x v="89"/>
    <x v="1063"/>
    <m/>
    <m/>
    <m/>
    <m/>
    <n v="4000"/>
    <n v="7000"/>
    <n v="3000"/>
    <n v="-1"/>
    <n v="23"/>
    <x v="5"/>
    <x v="0"/>
  </r>
  <r>
    <n v="3811"/>
    <x v="148"/>
    <x v="1"/>
    <x v="8"/>
    <n v="1"/>
    <x v="26"/>
    <x v="41"/>
    <x v="974"/>
    <m/>
    <m/>
    <m/>
    <m/>
    <n v="10500"/>
    <n v="20000"/>
    <n v="9500"/>
    <n v="-1"/>
    <n v="23"/>
    <x v="5"/>
    <x v="0"/>
  </r>
  <r>
    <n v="3812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13"/>
    <x v="148"/>
    <x v="1"/>
    <x v="8"/>
    <n v="1"/>
    <x v="0"/>
    <x v="117"/>
    <x v="328"/>
    <m/>
    <m/>
    <m/>
    <m/>
    <n v="4500"/>
    <n v="10000"/>
    <n v="5500"/>
    <n v="-1"/>
    <n v="23"/>
    <x v="5"/>
    <x v="0"/>
  </r>
  <r>
    <n v="3814"/>
    <x v="148"/>
    <x v="1"/>
    <x v="8"/>
    <n v="1"/>
    <x v="27"/>
    <x v="2"/>
    <x v="348"/>
    <m/>
    <m/>
    <m/>
    <m/>
    <n v="1100"/>
    <n v="10000"/>
    <n v="8900"/>
    <n v="-1"/>
    <n v="23"/>
    <x v="5"/>
    <x v="0"/>
  </r>
  <r>
    <n v="3815"/>
    <x v="148"/>
    <x v="1"/>
    <x v="8"/>
    <n v="1"/>
    <x v="29"/>
    <x v="32"/>
    <x v="340"/>
    <m/>
    <m/>
    <m/>
    <m/>
    <n v="937"/>
    <n v="1000"/>
    <n v="63"/>
    <n v="-1"/>
    <n v="23"/>
    <x v="5"/>
    <x v="0"/>
  </r>
  <r>
    <n v="3816"/>
    <x v="148"/>
    <x v="1"/>
    <x v="8"/>
    <n v="1"/>
    <x v="22"/>
    <x v="6"/>
    <x v="205"/>
    <m/>
    <m/>
    <m/>
    <m/>
    <n v="25000"/>
    <n v="39000"/>
    <n v="14000"/>
    <n v="-1"/>
    <n v="23"/>
    <x v="5"/>
    <x v="0"/>
  </r>
  <r>
    <n v="3817"/>
    <x v="148"/>
    <x v="1"/>
    <x v="15"/>
    <n v="1"/>
    <x v="8"/>
    <x v="24"/>
    <x v="932"/>
    <m/>
    <m/>
    <m/>
    <m/>
    <n v="40000"/>
    <n v="60000"/>
    <n v="20000"/>
    <n v="-1"/>
    <n v="23"/>
    <x v="5"/>
    <x v="0"/>
  </r>
  <r>
    <n v="3818"/>
    <x v="148"/>
    <x v="1"/>
    <x v="8"/>
    <n v="1"/>
    <x v="2"/>
    <x v="7"/>
    <x v="328"/>
    <m/>
    <m/>
    <m/>
    <m/>
    <n v="8500"/>
    <n v="20000"/>
    <n v="11500"/>
    <n v="-1"/>
    <n v="23"/>
    <x v="5"/>
    <x v="0"/>
  </r>
  <r>
    <n v="3819"/>
    <x v="148"/>
    <x v="1"/>
    <x v="8"/>
    <n v="1"/>
    <x v="0"/>
    <x v="27"/>
    <x v="328"/>
    <m/>
    <m/>
    <m/>
    <m/>
    <n v="5000"/>
    <n v="12000"/>
    <n v="7000"/>
    <n v="-1"/>
    <n v="23"/>
    <x v="5"/>
    <x v="0"/>
  </r>
  <r>
    <n v="3820"/>
    <x v="148"/>
    <x v="1"/>
    <x v="122"/>
    <n v="1"/>
    <x v="4"/>
    <x v="6"/>
    <x v="396"/>
    <m/>
    <m/>
    <m/>
    <m/>
    <n v="35000"/>
    <n v="70000"/>
    <n v="35000"/>
    <n v="-1"/>
    <n v="23"/>
    <x v="5"/>
    <x v="0"/>
  </r>
  <r>
    <n v="3821"/>
    <x v="148"/>
    <x v="1"/>
    <x v="8"/>
    <n v="1"/>
    <x v="39"/>
    <x v="28"/>
    <x v="1129"/>
    <m/>
    <m/>
    <m/>
    <m/>
    <n v="8000"/>
    <n v="20000"/>
    <n v="12000"/>
    <n v="-1"/>
    <n v="23"/>
    <x v="5"/>
    <x v="0"/>
  </r>
  <r>
    <n v="3822"/>
    <x v="148"/>
    <x v="1"/>
    <x v="8"/>
    <n v="1"/>
    <x v="27"/>
    <x v="28"/>
    <x v="1130"/>
    <m/>
    <m/>
    <m/>
    <m/>
    <n v="1100"/>
    <n v="10000"/>
    <n v="8900"/>
    <n v="-1"/>
    <n v="23"/>
    <x v="5"/>
    <x v="0"/>
  </r>
  <r>
    <n v="3823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4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5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6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7"/>
    <x v="148"/>
    <x v="1"/>
    <x v="8"/>
    <n v="1"/>
    <x v="0"/>
    <x v="6"/>
    <x v="693"/>
    <m/>
    <m/>
    <m/>
    <m/>
    <n v="2500"/>
    <n v="8000"/>
    <n v="5500"/>
    <n v="-1"/>
    <n v="23"/>
    <x v="5"/>
    <x v="0"/>
  </r>
  <r>
    <n v="3828"/>
    <x v="148"/>
    <x v="1"/>
    <x v="8"/>
    <n v="1"/>
    <x v="27"/>
    <x v="52"/>
    <x v="1131"/>
    <m/>
    <m/>
    <m/>
    <m/>
    <n v="1100"/>
    <n v="10000"/>
    <n v="8900"/>
    <n v="-1"/>
    <n v="23"/>
    <x v="5"/>
    <x v="0"/>
  </r>
  <r>
    <n v="3829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30"/>
    <x v="148"/>
    <x v="1"/>
    <x v="8"/>
    <n v="1"/>
    <x v="2"/>
    <x v="47"/>
    <x v="328"/>
    <m/>
    <m/>
    <m/>
    <m/>
    <n v="3000"/>
    <n v="8000"/>
    <n v="5000"/>
    <n v="-1"/>
    <n v="23"/>
    <x v="5"/>
    <x v="0"/>
  </r>
  <r>
    <n v="3831"/>
    <x v="148"/>
    <x v="1"/>
    <x v="8"/>
    <n v="1"/>
    <x v="29"/>
    <x v="32"/>
    <x v="201"/>
    <m/>
    <m/>
    <m/>
    <m/>
    <n v="6545"/>
    <n v="7000"/>
    <n v="455"/>
    <n v="-1"/>
    <n v="23"/>
    <x v="5"/>
    <x v="0"/>
  </r>
  <r>
    <n v="3832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33"/>
    <x v="148"/>
    <x v="1"/>
    <x v="8"/>
    <n v="1"/>
    <x v="29"/>
    <x v="32"/>
    <x v="201"/>
    <m/>
    <m/>
    <m/>
    <m/>
    <n v="6975"/>
    <n v="7500"/>
    <n v="525"/>
    <n v="-1"/>
    <n v="23"/>
    <x v="5"/>
    <x v="0"/>
  </r>
  <r>
    <n v="3834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5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6"/>
    <x v="148"/>
    <x v="1"/>
    <x v="8"/>
    <n v="1"/>
    <x v="81"/>
    <x v="1"/>
    <x v="173"/>
    <m/>
    <m/>
    <m/>
    <m/>
    <n v="4000"/>
    <n v="10000"/>
    <n v="6000"/>
    <n v="-1"/>
    <n v="23"/>
    <x v="5"/>
    <x v="0"/>
  </r>
  <r>
    <n v="3837"/>
    <x v="148"/>
    <x v="1"/>
    <x v="8"/>
    <n v="1"/>
    <x v="81"/>
    <x v="29"/>
    <x v="569"/>
    <m/>
    <m/>
    <m/>
    <m/>
    <n v="7000"/>
    <n v="15000"/>
    <n v="8000"/>
    <n v="-1"/>
    <n v="23"/>
    <x v="5"/>
    <x v="0"/>
  </r>
  <r>
    <n v="3838"/>
    <x v="148"/>
    <x v="1"/>
    <x v="8"/>
    <n v="1"/>
    <x v="26"/>
    <x v="28"/>
    <x v="391"/>
    <m/>
    <m/>
    <m/>
    <m/>
    <n v="8500"/>
    <n v="20000"/>
    <n v="11500"/>
    <n v="-1"/>
    <n v="23"/>
    <x v="5"/>
    <x v="0"/>
  </r>
  <r>
    <n v="3839"/>
    <x v="148"/>
    <x v="1"/>
    <x v="8"/>
    <n v="1"/>
    <x v="27"/>
    <x v="29"/>
    <x v="569"/>
    <m/>
    <m/>
    <m/>
    <m/>
    <n v="2000"/>
    <n v="10000"/>
    <n v="8000"/>
    <n v="-1"/>
    <n v="23"/>
    <x v="5"/>
    <x v="0"/>
  </r>
  <r>
    <n v="3840"/>
    <x v="148"/>
    <x v="1"/>
    <x v="8"/>
    <n v="1"/>
    <x v="2"/>
    <x v="7"/>
    <x v="440"/>
    <m/>
    <m/>
    <m/>
    <m/>
    <n v="9500"/>
    <n v="20000"/>
    <n v="10500"/>
    <n v="-1"/>
    <n v="23"/>
    <x v="5"/>
    <x v="0"/>
  </r>
  <r>
    <n v="3841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42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43"/>
    <x v="148"/>
    <x v="1"/>
    <x v="8"/>
    <n v="1"/>
    <x v="2"/>
    <x v="7"/>
    <x v="328"/>
    <m/>
    <m/>
    <m/>
    <m/>
    <n v="9500"/>
    <n v="20000"/>
    <n v="10500"/>
    <n v="-1"/>
    <n v="23"/>
    <x v="5"/>
    <x v="0"/>
  </r>
  <r>
    <n v="3844"/>
    <x v="148"/>
    <x v="1"/>
    <x v="8"/>
    <n v="1"/>
    <x v="144"/>
    <x v="6"/>
    <x v="1132"/>
    <m/>
    <m/>
    <m/>
    <m/>
    <n v="1000"/>
    <n v="1300"/>
    <n v="300"/>
    <n v="-1"/>
    <n v="23"/>
    <x v="5"/>
    <x v="0"/>
  </r>
  <r>
    <n v="3845"/>
    <x v="148"/>
    <x v="1"/>
    <x v="8"/>
    <n v="1"/>
    <x v="2"/>
    <x v="93"/>
    <x v="328"/>
    <m/>
    <m/>
    <m/>
    <m/>
    <n v="8000"/>
    <n v="18000"/>
    <n v="10000"/>
    <n v="-1"/>
    <n v="23"/>
    <x v="5"/>
    <x v="0"/>
  </r>
  <r>
    <n v="3846"/>
    <x v="148"/>
    <x v="1"/>
    <x v="8"/>
    <n v="1"/>
    <x v="137"/>
    <x v="6"/>
    <x v="1097"/>
    <m/>
    <m/>
    <m/>
    <m/>
    <n v="7500"/>
    <n v="15000"/>
    <n v="7500"/>
    <n v="-1"/>
    <n v="23"/>
    <x v="5"/>
    <x v="0"/>
  </r>
  <r>
    <n v="3847"/>
    <x v="148"/>
    <x v="1"/>
    <x v="8"/>
    <n v="1"/>
    <x v="29"/>
    <x v="32"/>
    <x v="201"/>
    <m/>
    <m/>
    <m/>
    <m/>
    <n v="10280"/>
    <n v="11000"/>
    <n v="720"/>
    <n v="-1"/>
    <n v="23"/>
    <x v="5"/>
    <x v="0"/>
  </r>
  <r>
    <n v="3848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49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50"/>
    <x v="148"/>
    <x v="1"/>
    <x v="8"/>
    <n v="1"/>
    <x v="29"/>
    <x v="32"/>
    <x v="340"/>
    <m/>
    <m/>
    <m/>
    <m/>
    <n v="1870"/>
    <n v="2000"/>
    <n v="130"/>
    <n v="-1"/>
    <n v="23"/>
    <x v="5"/>
    <x v="0"/>
  </r>
  <r>
    <n v="3851"/>
    <x v="149"/>
    <x v="1"/>
    <x v="8"/>
    <n v="1"/>
    <x v="0"/>
    <x v="6"/>
    <x v="328"/>
    <m/>
    <m/>
    <m/>
    <m/>
    <n v="1000"/>
    <n v="7000"/>
    <n v="6000"/>
    <n v="-1"/>
    <n v="24"/>
    <x v="5"/>
    <x v="0"/>
  </r>
  <r>
    <n v="3852"/>
    <x v="149"/>
    <x v="1"/>
    <x v="33"/>
    <n v="1"/>
    <x v="98"/>
    <x v="6"/>
    <x v="748"/>
    <m/>
    <m/>
    <m/>
    <m/>
    <n v="375"/>
    <n v="1000"/>
    <n v="625"/>
    <n v="-1"/>
    <n v="24"/>
    <x v="5"/>
    <x v="0"/>
  </r>
  <r>
    <n v="3853"/>
    <x v="149"/>
    <x v="1"/>
    <x v="8"/>
    <n v="1"/>
    <x v="26"/>
    <x v="1"/>
    <x v="1133"/>
    <m/>
    <m/>
    <m/>
    <m/>
    <n v="10000"/>
    <n v="20000"/>
    <n v="10000"/>
    <n v="-1"/>
    <n v="24"/>
    <x v="5"/>
    <x v="0"/>
  </r>
  <r>
    <n v="3854"/>
    <x v="149"/>
    <x v="1"/>
    <x v="8"/>
    <n v="1"/>
    <x v="37"/>
    <x v="32"/>
    <x v="300"/>
    <m/>
    <m/>
    <m/>
    <m/>
    <n v="500"/>
    <n v="4000"/>
    <n v="3500"/>
    <n v="-1"/>
    <n v="24"/>
    <x v="5"/>
    <x v="0"/>
  </r>
  <r>
    <n v="3855"/>
    <x v="147"/>
    <x v="0"/>
    <x v="64"/>
    <n v="1"/>
    <x v="84"/>
    <x v="28"/>
    <x v="420"/>
    <m/>
    <m/>
    <m/>
    <m/>
    <n v="80000"/>
    <n v="140000"/>
    <n v="-80000"/>
    <n v="1"/>
    <n v="22"/>
    <x v="5"/>
    <x v="0"/>
  </r>
  <r>
    <n v="3856"/>
    <x v="147"/>
    <x v="0"/>
    <x v="64"/>
    <n v="1"/>
    <x v="84"/>
    <x v="28"/>
    <x v="1134"/>
    <m/>
    <m/>
    <m/>
    <m/>
    <n v="65000"/>
    <n v="125000"/>
    <n v="-65000"/>
    <n v="1"/>
    <n v="22"/>
    <x v="5"/>
    <x v="0"/>
  </r>
  <r>
    <n v="3857"/>
    <x v="147"/>
    <x v="0"/>
    <x v="64"/>
    <n v="1"/>
    <x v="119"/>
    <x v="28"/>
    <x v="420"/>
    <m/>
    <m/>
    <m/>
    <m/>
    <n v="8000"/>
    <n v="18000"/>
    <n v="-8000"/>
    <n v="1"/>
    <n v="22"/>
    <x v="5"/>
    <x v="0"/>
  </r>
  <r>
    <n v="3858"/>
    <x v="147"/>
    <x v="0"/>
    <x v="51"/>
    <n v="6"/>
    <x v="1"/>
    <x v="1"/>
    <x v="1000"/>
    <m/>
    <m/>
    <m/>
    <m/>
    <n v="2800"/>
    <n v="10000"/>
    <n v="-16800"/>
    <n v="6"/>
    <n v="22"/>
    <x v="5"/>
    <x v="0"/>
  </r>
  <r>
    <n v="3859"/>
    <x v="147"/>
    <x v="0"/>
    <x v="51"/>
    <n v="5"/>
    <x v="23"/>
    <x v="6"/>
    <x v="122"/>
    <m/>
    <m/>
    <m/>
    <m/>
    <n v="3500"/>
    <n v="10000"/>
    <n v="-17500"/>
    <n v="5"/>
    <n v="22"/>
    <x v="5"/>
    <x v="0"/>
  </r>
  <r>
    <n v="3860"/>
    <x v="147"/>
    <x v="0"/>
    <x v="51"/>
    <n v="10"/>
    <x v="27"/>
    <x v="1"/>
    <x v="141"/>
    <m/>
    <m/>
    <m/>
    <m/>
    <n v="1100"/>
    <n v="10000"/>
    <n v="-11000"/>
    <n v="10"/>
    <n v="22"/>
    <x v="5"/>
    <x v="0"/>
  </r>
  <r>
    <n v="3861"/>
    <x v="147"/>
    <x v="0"/>
    <x v="51"/>
    <n v="1"/>
    <x v="55"/>
    <x v="28"/>
    <x v="146"/>
    <m/>
    <m/>
    <m/>
    <m/>
    <n v="8000"/>
    <n v="20000"/>
    <n v="-8000"/>
    <n v="1"/>
    <n v="22"/>
    <x v="5"/>
    <x v="0"/>
  </r>
  <r>
    <n v="3862"/>
    <x v="147"/>
    <x v="0"/>
    <x v="114"/>
    <n v="2"/>
    <x v="39"/>
    <x v="28"/>
    <x v="1135"/>
    <m/>
    <m/>
    <m/>
    <m/>
    <n v="7000"/>
    <n v="18000"/>
    <n v="-14000"/>
    <n v="2"/>
    <n v="22"/>
    <x v="5"/>
    <x v="0"/>
  </r>
  <r>
    <n v="3863"/>
    <x v="147"/>
    <x v="0"/>
    <x v="114"/>
    <n v="4"/>
    <x v="81"/>
    <x v="2"/>
    <x v="167"/>
    <m/>
    <m/>
    <m/>
    <m/>
    <n v="3500"/>
    <n v="10000"/>
    <n v="-14000"/>
    <n v="4"/>
    <n v="22"/>
    <x v="5"/>
    <x v="0"/>
  </r>
  <r>
    <n v="3864"/>
    <x v="147"/>
    <x v="0"/>
    <x v="114"/>
    <n v="35"/>
    <x v="57"/>
    <x v="48"/>
    <x v="741"/>
    <m/>
    <m/>
    <m/>
    <m/>
    <n v="800"/>
    <n v="5000"/>
    <n v="-28000"/>
    <n v="35"/>
    <n v="22"/>
    <x v="5"/>
    <x v="0"/>
  </r>
  <r>
    <n v="3865"/>
    <x v="147"/>
    <x v="0"/>
    <x v="114"/>
    <n v="1"/>
    <x v="11"/>
    <x v="10"/>
    <x v="1136"/>
    <m/>
    <m/>
    <m/>
    <m/>
    <n v="37000"/>
    <n v="70000"/>
    <n v="-37000"/>
    <n v="1"/>
    <n v="22"/>
    <x v="5"/>
    <x v="0"/>
  </r>
  <r>
    <n v="3866"/>
    <x v="147"/>
    <x v="0"/>
    <x v="114"/>
    <n v="2"/>
    <x v="8"/>
    <x v="69"/>
    <x v="1137"/>
    <m/>
    <m/>
    <m/>
    <m/>
    <n v="37000"/>
    <n v="70000"/>
    <n v="-74000"/>
    <n v="2"/>
    <n v="22"/>
    <x v="5"/>
    <x v="0"/>
  </r>
  <r>
    <n v="3867"/>
    <x v="147"/>
    <x v="0"/>
    <x v="114"/>
    <n v="1"/>
    <x v="8"/>
    <x v="6"/>
    <x v="1138"/>
    <m/>
    <m/>
    <m/>
    <m/>
    <n v="35000"/>
    <n v="65000"/>
    <n v="-35000"/>
    <n v="1"/>
    <n v="22"/>
    <x v="5"/>
    <x v="0"/>
  </r>
  <r>
    <n v="3868"/>
    <x v="149"/>
    <x v="1"/>
    <x v="8"/>
    <n v="1"/>
    <x v="29"/>
    <x v="32"/>
    <x v="201"/>
    <m/>
    <m/>
    <m/>
    <m/>
    <n v="1870"/>
    <n v="2000"/>
    <n v="130"/>
    <n v="-1"/>
    <n v="24"/>
    <x v="5"/>
    <x v="0"/>
  </r>
  <r>
    <n v="3869"/>
    <x v="149"/>
    <x v="1"/>
    <x v="8"/>
    <n v="1"/>
    <x v="29"/>
    <x v="37"/>
    <x v="233"/>
    <m/>
    <m/>
    <m/>
    <m/>
    <n v="6975"/>
    <n v="7500"/>
    <n v="525"/>
    <n v="-1"/>
    <n v="24"/>
    <x v="5"/>
    <x v="0"/>
  </r>
  <r>
    <n v="3870"/>
    <x v="149"/>
    <x v="1"/>
    <x v="8"/>
    <n v="1"/>
    <x v="1"/>
    <x v="27"/>
    <x v="129"/>
    <m/>
    <m/>
    <m/>
    <m/>
    <n v="7000"/>
    <n v="20000"/>
    <n v="13000"/>
    <n v="-1"/>
    <n v="24"/>
    <x v="5"/>
    <x v="0"/>
  </r>
  <r>
    <n v="3871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2"/>
    <x v="149"/>
    <x v="1"/>
    <x v="8"/>
    <n v="1"/>
    <x v="30"/>
    <x v="1"/>
    <x v="239"/>
    <m/>
    <m/>
    <m/>
    <m/>
    <n v="2700"/>
    <n v="10000"/>
    <n v="7300"/>
    <n v="-1"/>
    <n v="24"/>
    <x v="5"/>
    <x v="0"/>
  </r>
  <r>
    <n v="3873"/>
    <x v="149"/>
    <x v="1"/>
    <x v="8"/>
    <n v="1"/>
    <x v="30"/>
    <x v="1"/>
    <x v="141"/>
    <m/>
    <m/>
    <m/>
    <m/>
    <n v="900"/>
    <n v="10000"/>
    <n v="9100"/>
    <n v="-1"/>
    <n v="24"/>
    <x v="5"/>
    <x v="0"/>
  </r>
  <r>
    <n v="3874"/>
    <x v="149"/>
    <x v="1"/>
    <x v="8"/>
    <n v="1"/>
    <x v="33"/>
    <x v="1"/>
    <x v="1139"/>
    <m/>
    <m/>
    <m/>
    <m/>
    <n v="0"/>
    <n v="20000"/>
    <n v="20000"/>
    <n v="-1"/>
    <n v="24"/>
    <x v="5"/>
    <x v="0"/>
  </r>
  <r>
    <n v="3875"/>
    <x v="149"/>
    <x v="1"/>
    <x v="8"/>
    <n v="1"/>
    <x v="26"/>
    <x v="35"/>
    <x v="222"/>
    <m/>
    <m/>
    <m/>
    <m/>
    <n v="11000"/>
    <n v="22000"/>
    <n v="11000"/>
    <n v="-1"/>
    <n v="24"/>
    <x v="5"/>
    <x v="0"/>
  </r>
  <r>
    <n v="3876"/>
    <x v="149"/>
    <x v="1"/>
    <x v="8"/>
    <n v="1"/>
    <x v="27"/>
    <x v="35"/>
    <x v="222"/>
    <m/>
    <m/>
    <m/>
    <m/>
    <n v="1100"/>
    <n v="10000"/>
    <n v="8900"/>
    <n v="-1"/>
    <n v="24"/>
    <x v="5"/>
    <x v="0"/>
  </r>
  <r>
    <n v="3877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8"/>
    <x v="147"/>
    <x v="0"/>
    <x v="5"/>
    <n v="5"/>
    <x v="2"/>
    <x v="47"/>
    <x v="355"/>
    <m/>
    <m/>
    <m/>
    <m/>
    <n v="3000"/>
    <n v="8000"/>
    <n v="-15000"/>
    <n v="5"/>
    <n v="22"/>
    <x v="5"/>
    <x v="0"/>
  </r>
  <r>
    <n v="3879"/>
    <x v="147"/>
    <x v="0"/>
    <x v="5"/>
    <n v="5"/>
    <x v="0"/>
    <x v="4"/>
    <x v="124"/>
    <m/>
    <m/>
    <m/>
    <m/>
    <n v="2000"/>
    <n v="7000"/>
    <n v="-10000"/>
    <n v="5"/>
    <n v="22"/>
    <x v="5"/>
    <x v="0"/>
  </r>
  <r>
    <n v="3880"/>
    <x v="147"/>
    <x v="0"/>
    <x v="5"/>
    <n v="4"/>
    <x v="1"/>
    <x v="6"/>
    <x v="1127"/>
    <m/>
    <m/>
    <m/>
    <m/>
    <n v="2000"/>
    <n v="8000"/>
    <n v="-8000"/>
    <n v="4"/>
    <n v="22"/>
    <x v="5"/>
    <x v="0"/>
  </r>
  <r>
    <n v="3881"/>
    <x v="147"/>
    <x v="0"/>
    <x v="5"/>
    <n v="10"/>
    <x v="1"/>
    <x v="27"/>
    <x v="129"/>
    <m/>
    <m/>
    <m/>
    <m/>
    <n v="7000"/>
    <n v="20000"/>
    <n v="-70000"/>
    <n v="10"/>
    <n v="22"/>
    <x v="5"/>
    <x v="0"/>
  </r>
  <r>
    <n v="3882"/>
    <x v="147"/>
    <x v="0"/>
    <x v="5"/>
    <n v="5"/>
    <x v="144"/>
    <x v="6"/>
    <x v="1132"/>
    <m/>
    <m/>
    <m/>
    <m/>
    <n v="1000"/>
    <n v="2000"/>
    <n v="-5000"/>
    <n v="5"/>
    <n v="22"/>
    <x v="5"/>
    <x v="0"/>
  </r>
  <r>
    <n v="3883"/>
    <x v="147"/>
    <x v="0"/>
    <x v="5"/>
    <n v="10"/>
    <x v="57"/>
    <x v="48"/>
    <x v="741"/>
    <m/>
    <m/>
    <m/>
    <m/>
    <n v="800"/>
    <n v="5000"/>
    <n v="-8000"/>
    <n v="10"/>
    <n v="22"/>
    <x v="5"/>
    <x v="0"/>
  </r>
  <r>
    <n v="3884"/>
    <x v="147"/>
    <x v="0"/>
    <x v="5"/>
    <n v="2"/>
    <x v="1"/>
    <x v="58"/>
    <x v="120"/>
    <m/>
    <m/>
    <m/>
    <m/>
    <n v="3000"/>
    <n v="10000"/>
    <n v="-6000"/>
    <n v="2"/>
    <n v="22"/>
    <x v="5"/>
    <x v="0"/>
  </r>
  <r>
    <n v="3885"/>
    <x v="147"/>
    <x v="0"/>
    <x v="5"/>
    <n v="1"/>
    <x v="55"/>
    <x v="1"/>
    <x v="470"/>
    <m/>
    <m/>
    <m/>
    <m/>
    <n v="8500"/>
    <n v="20000"/>
    <n v="-8500"/>
    <n v="1"/>
    <n v="22"/>
    <x v="5"/>
    <x v="0"/>
  </r>
  <r>
    <n v="3886"/>
    <x v="149"/>
    <x v="1"/>
    <x v="91"/>
    <n v="1"/>
    <x v="2"/>
    <x v="1"/>
    <x v="4"/>
    <m/>
    <m/>
    <m/>
    <m/>
    <n v="9500"/>
    <n v="25000"/>
    <n v="15500"/>
    <n v="-1"/>
    <n v="24"/>
    <x v="5"/>
    <x v="0"/>
  </r>
  <r>
    <n v="3887"/>
    <x v="149"/>
    <x v="1"/>
    <x v="8"/>
    <n v="1"/>
    <x v="29"/>
    <x v="32"/>
    <x v="201"/>
    <m/>
    <m/>
    <m/>
    <m/>
    <n v="3271"/>
    <n v="3500"/>
    <n v="229"/>
    <n v="-1"/>
    <n v="24"/>
    <x v="5"/>
    <x v="0"/>
  </r>
  <r>
    <n v="3888"/>
    <x v="150"/>
    <x v="1"/>
    <x v="22"/>
    <n v="1"/>
    <x v="29"/>
    <x v="32"/>
    <x v="201"/>
    <m/>
    <m/>
    <m/>
    <m/>
    <n v="3271"/>
    <n v="3500"/>
    <n v="229"/>
    <n v="-1"/>
    <n v="25"/>
    <x v="5"/>
    <x v="0"/>
  </r>
  <r>
    <n v="3889"/>
    <x v="150"/>
    <x v="1"/>
    <x v="8"/>
    <n v="1"/>
    <x v="33"/>
    <x v="29"/>
    <x v="1140"/>
    <m/>
    <m/>
    <m/>
    <m/>
    <n v="0"/>
    <n v="25000"/>
    <n v="25000"/>
    <n v="-1"/>
    <n v="25"/>
    <x v="5"/>
    <x v="0"/>
  </r>
  <r>
    <n v="3890"/>
    <x v="150"/>
    <x v="1"/>
    <x v="123"/>
    <n v="1"/>
    <x v="46"/>
    <x v="6"/>
    <x v="1097"/>
    <m/>
    <m/>
    <m/>
    <m/>
    <n v="400"/>
    <n v="1000"/>
    <n v="600"/>
    <n v="-1"/>
    <n v="25"/>
    <x v="5"/>
    <x v="0"/>
  </r>
  <r>
    <n v="3891"/>
    <x v="150"/>
    <x v="1"/>
    <x v="8"/>
    <n v="1"/>
    <x v="33"/>
    <x v="29"/>
    <x v="851"/>
    <m/>
    <m/>
    <m/>
    <m/>
    <n v="0"/>
    <n v="25000"/>
    <n v="25000"/>
    <n v="-1"/>
    <n v="25"/>
    <x v="5"/>
    <x v="0"/>
  </r>
  <r>
    <n v="3892"/>
    <x v="150"/>
    <x v="1"/>
    <x v="8"/>
    <n v="1"/>
    <x v="33"/>
    <x v="1"/>
    <x v="1141"/>
    <m/>
    <m/>
    <m/>
    <m/>
    <n v="0"/>
    <n v="20000"/>
    <n v="20000"/>
    <n v="-1"/>
    <n v="25"/>
    <x v="5"/>
    <x v="0"/>
  </r>
  <r>
    <n v="3893"/>
    <x v="150"/>
    <x v="1"/>
    <x v="124"/>
    <n v="1"/>
    <x v="84"/>
    <x v="52"/>
    <x v="1142"/>
    <m/>
    <m/>
    <m/>
    <m/>
    <n v="100000"/>
    <n v="160000"/>
    <n v="60000"/>
    <n v="-1"/>
    <n v="25"/>
    <x v="5"/>
    <x v="0"/>
  </r>
  <r>
    <n v="3894"/>
    <x v="150"/>
    <x v="1"/>
    <x v="124"/>
    <n v="1"/>
    <x v="81"/>
    <x v="52"/>
    <x v="1142"/>
    <m/>
    <m/>
    <m/>
    <m/>
    <n v="3500"/>
    <n v="10000"/>
    <n v="6500"/>
    <n v="-1"/>
    <n v="25"/>
    <x v="5"/>
    <x v="0"/>
  </r>
  <r>
    <n v="3895"/>
    <x v="150"/>
    <x v="1"/>
    <x v="124"/>
    <n v="1"/>
    <x v="27"/>
    <x v="52"/>
    <x v="1142"/>
    <m/>
    <m/>
    <m/>
    <m/>
    <n v="1100"/>
    <n v="10000"/>
    <n v="8900"/>
    <n v="-1"/>
    <n v="25"/>
    <x v="5"/>
    <x v="0"/>
  </r>
  <r>
    <n v="3896"/>
    <x v="150"/>
    <x v="1"/>
    <x v="124"/>
    <n v="1"/>
    <x v="33"/>
    <x v="52"/>
    <x v="1143"/>
    <m/>
    <m/>
    <m/>
    <m/>
    <n v="0"/>
    <n v="20000"/>
    <n v="20000"/>
    <n v="-1"/>
    <n v="25"/>
    <x v="5"/>
    <x v="0"/>
  </r>
  <r>
    <n v="3897"/>
    <x v="150"/>
    <x v="1"/>
    <x v="124"/>
    <n v="1"/>
    <x v="26"/>
    <x v="1"/>
    <x v="141"/>
    <m/>
    <m/>
    <m/>
    <m/>
    <n v="9000"/>
    <n v="20000"/>
    <n v="11000"/>
    <n v="-1"/>
    <n v="25"/>
    <x v="5"/>
    <x v="0"/>
  </r>
  <r>
    <n v="3898"/>
    <x v="150"/>
    <x v="1"/>
    <x v="8"/>
    <n v="1"/>
    <x v="29"/>
    <x v="32"/>
    <x v="201"/>
    <m/>
    <m/>
    <m/>
    <m/>
    <n v="1870"/>
    <n v="2000"/>
    <n v="130"/>
    <n v="-1"/>
    <n v="25"/>
    <x v="5"/>
    <x v="0"/>
  </r>
  <r>
    <n v="3899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0"/>
    <x v="150"/>
    <x v="1"/>
    <x v="8"/>
    <n v="1"/>
    <x v="29"/>
    <x v="32"/>
    <x v="201"/>
    <m/>
    <m/>
    <m/>
    <m/>
    <n v="6074"/>
    <n v="6500"/>
    <n v="426"/>
    <n v="-1"/>
    <n v="25"/>
    <x v="5"/>
    <x v="0"/>
  </r>
  <r>
    <n v="3901"/>
    <x v="150"/>
    <x v="1"/>
    <x v="8"/>
    <n v="1"/>
    <x v="29"/>
    <x v="32"/>
    <x v="201"/>
    <m/>
    <m/>
    <m/>
    <m/>
    <n v="6975"/>
    <n v="7500"/>
    <n v="525"/>
    <n v="-1"/>
    <n v="25"/>
    <x v="5"/>
    <x v="0"/>
  </r>
  <r>
    <n v="3902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3"/>
    <x v="150"/>
    <x v="0"/>
    <x v="64"/>
    <n v="1"/>
    <x v="84"/>
    <x v="52"/>
    <x v="1142"/>
    <m/>
    <m/>
    <m/>
    <m/>
    <n v="100000"/>
    <n v="160000"/>
    <n v="-100000"/>
    <n v="1"/>
    <n v="25"/>
    <x v="5"/>
    <x v="0"/>
  </r>
  <r>
    <n v="3904"/>
    <x v="150"/>
    <x v="0"/>
    <x v="64"/>
    <n v="1"/>
    <x v="84"/>
    <x v="1"/>
    <x v="217"/>
    <m/>
    <m/>
    <m/>
    <m/>
    <n v="85000"/>
    <n v="145000"/>
    <n v="-85000"/>
    <n v="1"/>
    <n v="25"/>
    <x v="5"/>
    <x v="0"/>
  </r>
  <r>
    <n v="3905"/>
    <x v="150"/>
    <x v="0"/>
    <x v="51"/>
    <n v="1"/>
    <x v="4"/>
    <x v="6"/>
    <x v="396"/>
    <m/>
    <m/>
    <m/>
    <m/>
    <n v="35000"/>
    <n v="75000"/>
    <n v="-35000"/>
    <n v="1"/>
    <n v="25"/>
    <x v="5"/>
    <x v="0"/>
  </r>
  <r>
    <n v="3906"/>
    <x v="150"/>
    <x v="0"/>
    <x v="51"/>
    <n v="4"/>
    <x v="26"/>
    <x v="28"/>
    <x v="144"/>
    <m/>
    <m/>
    <m/>
    <m/>
    <n v="8500"/>
    <n v="20000"/>
    <n v="-34000"/>
    <n v="4"/>
    <n v="25"/>
    <x v="5"/>
    <x v="0"/>
  </r>
  <r>
    <n v="3907"/>
    <x v="150"/>
    <x v="0"/>
    <x v="51"/>
    <n v="3"/>
    <x v="0"/>
    <x v="93"/>
    <x v="1144"/>
    <m/>
    <m/>
    <m/>
    <m/>
    <n v="3500"/>
    <n v="10000"/>
    <n v="-10500"/>
    <n v="3"/>
    <n v="25"/>
    <x v="5"/>
    <x v="0"/>
  </r>
  <r>
    <n v="3908"/>
    <x v="150"/>
    <x v="0"/>
    <x v="51"/>
    <n v="3"/>
    <x v="0"/>
    <x v="93"/>
    <x v="1145"/>
    <m/>
    <m/>
    <m/>
    <m/>
    <n v="4500"/>
    <n v="12000"/>
    <n v="-13500"/>
    <n v="3"/>
    <n v="25"/>
    <x v="5"/>
    <x v="0"/>
  </r>
  <r>
    <n v="3909"/>
    <x v="150"/>
    <x v="0"/>
    <x v="51"/>
    <n v="3"/>
    <x v="0"/>
    <x v="93"/>
    <x v="1146"/>
    <m/>
    <m/>
    <m/>
    <m/>
    <n v="5000"/>
    <n v="14000"/>
    <n v="-15000"/>
    <n v="3"/>
    <n v="25"/>
    <x v="5"/>
    <x v="0"/>
  </r>
  <r>
    <n v="3910"/>
    <x v="150"/>
    <x v="0"/>
    <x v="51"/>
    <n v="3"/>
    <x v="2"/>
    <x v="93"/>
    <x v="1147"/>
    <m/>
    <m/>
    <m/>
    <m/>
    <n v="8000"/>
    <n v="18000"/>
    <n v="-24000"/>
    <n v="3"/>
    <n v="25"/>
    <x v="5"/>
    <x v="0"/>
  </r>
  <r>
    <n v="3911"/>
    <x v="150"/>
    <x v="1"/>
    <x v="8"/>
    <n v="1"/>
    <x v="33"/>
    <x v="28"/>
    <x v="1148"/>
    <m/>
    <m/>
    <m/>
    <m/>
    <n v="0"/>
    <n v="20000"/>
    <n v="20000"/>
    <n v="-1"/>
    <n v="25"/>
    <x v="5"/>
    <x v="0"/>
  </r>
  <r>
    <n v="3912"/>
    <x v="150"/>
    <x v="1"/>
    <x v="8"/>
    <n v="1"/>
    <x v="2"/>
    <x v="7"/>
    <x v="328"/>
    <m/>
    <m/>
    <m/>
    <m/>
    <n v="8500"/>
    <n v="20000"/>
    <n v="11500"/>
    <n v="-1"/>
    <n v="25"/>
    <x v="5"/>
    <x v="0"/>
  </r>
  <r>
    <n v="3913"/>
    <x v="151"/>
    <x v="1"/>
    <x v="8"/>
    <n v="1"/>
    <x v="69"/>
    <x v="12"/>
    <x v="463"/>
    <m/>
    <m/>
    <m/>
    <m/>
    <n v="800"/>
    <n v="4000"/>
    <n v="3200"/>
    <n v="-1"/>
    <n v="26"/>
    <x v="5"/>
    <x v="0"/>
  </r>
  <r>
    <n v="3914"/>
    <x v="151"/>
    <x v="1"/>
    <x v="8"/>
    <n v="1"/>
    <x v="29"/>
    <x v="34"/>
    <x v="214"/>
    <m/>
    <m/>
    <m/>
    <m/>
    <n v="6975"/>
    <n v="7500"/>
    <n v="525"/>
    <n v="-1"/>
    <n v="26"/>
    <x v="5"/>
    <x v="0"/>
  </r>
  <r>
    <n v="3915"/>
    <x v="151"/>
    <x v="1"/>
    <x v="8"/>
    <n v="1"/>
    <x v="29"/>
    <x v="32"/>
    <x v="201"/>
    <m/>
    <m/>
    <m/>
    <m/>
    <n v="6074"/>
    <n v="6500"/>
    <n v="426"/>
    <n v="-1"/>
    <n v="26"/>
    <x v="5"/>
    <x v="0"/>
  </r>
  <r>
    <n v="3916"/>
    <x v="151"/>
    <x v="1"/>
    <x v="123"/>
    <n v="1"/>
    <x v="46"/>
    <x v="6"/>
    <x v="328"/>
    <m/>
    <m/>
    <m/>
    <m/>
    <n v="400"/>
    <n v="1000"/>
    <n v="600"/>
    <n v="-1"/>
    <n v="26"/>
    <x v="5"/>
    <x v="0"/>
  </r>
  <r>
    <n v="3917"/>
    <x v="151"/>
    <x v="1"/>
    <x v="8"/>
    <n v="1"/>
    <x v="29"/>
    <x v="32"/>
    <x v="201"/>
    <m/>
    <m/>
    <m/>
    <m/>
    <n v="935"/>
    <n v="1000"/>
    <n v="65"/>
    <n v="-1"/>
    <n v="26"/>
    <x v="5"/>
    <x v="0"/>
  </r>
  <r>
    <n v="3918"/>
    <x v="151"/>
    <x v="1"/>
    <x v="8"/>
    <n v="1"/>
    <x v="27"/>
    <x v="41"/>
    <x v="223"/>
    <m/>
    <m/>
    <m/>
    <m/>
    <n v="1100"/>
    <n v="10000"/>
    <n v="8900"/>
    <n v="-1"/>
    <n v="26"/>
    <x v="5"/>
    <x v="0"/>
  </r>
  <r>
    <n v="3919"/>
    <x v="151"/>
    <x v="1"/>
    <x v="8"/>
    <n v="1"/>
    <x v="26"/>
    <x v="41"/>
    <x v="223"/>
    <m/>
    <m/>
    <m/>
    <m/>
    <n v="8500"/>
    <n v="20000"/>
    <n v="11500"/>
    <n v="-1"/>
    <n v="26"/>
    <x v="5"/>
    <x v="0"/>
  </r>
  <r>
    <n v="3920"/>
    <x v="151"/>
    <x v="1"/>
    <x v="8"/>
    <n v="1"/>
    <x v="1"/>
    <x v="4"/>
    <x v="913"/>
    <m/>
    <m/>
    <m/>
    <m/>
    <n v="12000"/>
    <n v="29000"/>
    <n v="17000"/>
    <n v="-1"/>
    <n v="26"/>
    <x v="5"/>
    <x v="0"/>
  </r>
  <r>
    <n v="3921"/>
    <x v="151"/>
    <x v="1"/>
    <x v="8"/>
    <n v="1"/>
    <x v="35"/>
    <x v="89"/>
    <x v="625"/>
    <m/>
    <m/>
    <m/>
    <m/>
    <n v="4000"/>
    <n v="10000"/>
    <n v="6000"/>
    <n v="-1"/>
    <n v="26"/>
    <x v="5"/>
    <x v="0"/>
  </r>
  <r>
    <n v="3922"/>
    <x v="152"/>
    <x v="1"/>
    <x v="8"/>
    <n v="1"/>
    <x v="1"/>
    <x v="27"/>
    <x v="129"/>
    <m/>
    <m/>
    <m/>
    <m/>
    <n v="7000"/>
    <n v="20000"/>
    <n v="13000"/>
    <n v="-1"/>
    <n v="27"/>
    <x v="5"/>
    <x v="0"/>
  </r>
  <r>
    <n v="3923"/>
    <x v="152"/>
    <x v="1"/>
    <x v="8"/>
    <n v="1"/>
    <x v="29"/>
    <x v="50"/>
    <x v="370"/>
    <m/>
    <m/>
    <m/>
    <m/>
    <n v="2805"/>
    <n v="3000"/>
    <n v="195"/>
    <n v="-1"/>
    <n v="27"/>
    <x v="5"/>
    <x v="0"/>
  </r>
  <r>
    <n v="3924"/>
    <x v="152"/>
    <x v="1"/>
    <x v="8"/>
    <n v="1"/>
    <x v="33"/>
    <x v="1"/>
    <x v="1149"/>
    <m/>
    <m/>
    <m/>
    <m/>
    <n v="0"/>
    <n v="2000"/>
    <n v="2000"/>
    <n v="-1"/>
    <n v="27"/>
    <x v="5"/>
    <x v="0"/>
  </r>
  <r>
    <n v="3925"/>
    <x v="152"/>
    <x v="1"/>
    <x v="8"/>
    <n v="1"/>
    <x v="30"/>
    <x v="1"/>
    <x v="142"/>
    <m/>
    <m/>
    <m/>
    <m/>
    <n v="1000"/>
    <n v="10000"/>
    <n v="9000"/>
    <n v="-1"/>
    <n v="27"/>
    <x v="5"/>
    <x v="0"/>
  </r>
  <r>
    <n v="3926"/>
    <x v="152"/>
    <x v="1"/>
    <x v="8"/>
    <n v="1"/>
    <x v="30"/>
    <x v="1"/>
    <x v="141"/>
    <m/>
    <m/>
    <m/>
    <m/>
    <n v="900"/>
    <n v="10000"/>
    <n v="9100"/>
    <n v="-1"/>
    <n v="27"/>
    <x v="5"/>
    <x v="0"/>
  </r>
  <r>
    <n v="3927"/>
    <x v="152"/>
    <x v="1"/>
    <x v="8"/>
    <n v="1"/>
    <x v="29"/>
    <x v="37"/>
    <x v="233"/>
    <m/>
    <m/>
    <m/>
    <m/>
    <n v="10280"/>
    <n v="11000"/>
    <n v="720"/>
    <n v="-1"/>
    <n v="27"/>
    <x v="5"/>
    <x v="0"/>
  </r>
  <r>
    <n v="3928"/>
    <x v="152"/>
    <x v="1"/>
    <x v="8"/>
    <n v="1"/>
    <x v="95"/>
    <x v="29"/>
    <x v="1034"/>
    <s v="TC"/>
    <m/>
    <m/>
    <m/>
    <n v="10000"/>
    <n v="20000"/>
    <n v="10000"/>
    <n v="-1"/>
    <n v="27"/>
    <x v="5"/>
    <x v="0"/>
  </r>
  <r>
    <n v="3929"/>
    <x v="152"/>
    <x v="1"/>
    <x v="8"/>
    <n v="1"/>
    <x v="145"/>
    <x v="6"/>
    <x v="1150"/>
    <m/>
    <m/>
    <m/>
    <m/>
    <n v="0"/>
    <n v="2000"/>
    <n v="2000"/>
    <n v="-1"/>
    <n v="27"/>
    <x v="5"/>
    <x v="0"/>
  </r>
  <r>
    <n v="3930"/>
    <x v="152"/>
    <x v="1"/>
    <x v="8"/>
    <n v="1"/>
    <x v="29"/>
    <x v="32"/>
    <x v="201"/>
    <m/>
    <m/>
    <m/>
    <m/>
    <n v="6074"/>
    <n v="6500"/>
    <n v="426"/>
    <n v="-1"/>
    <n v="27"/>
    <x v="5"/>
    <x v="0"/>
  </r>
  <r>
    <n v="3931"/>
    <x v="152"/>
    <x v="1"/>
    <x v="8"/>
    <n v="1"/>
    <x v="79"/>
    <x v="99"/>
    <x v="869"/>
    <m/>
    <m/>
    <m/>
    <m/>
    <n v="48000"/>
    <n v="65000"/>
    <n v="17000"/>
    <n v="-1"/>
    <n v="27"/>
    <x v="5"/>
    <x v="0"/>
  </r>
  <r>
    <n v="3932"/>
    <x v="152"/>
    <x v="1"/>
    <x v="8"/>
    <n v="1"/>
    <x v="1"/>
    <x v="1"/>
    <x v="436"/>
    <m/>
    <m/>
    <m/>
    <m/>
    <n v="3500"/>
    <n v="15000"/>
    <n v="11500"/>
    <n v="-1"/>
    <n v="27"/>
    <x v="5"/>
    <x v="0"/>
  </r>
  <r>
    <n v="3933"/>
    <x v="152"/>
    <x v="1"/>
    <x v="8"/>
    <n v="1"/>
    <x v="37"/>
    <x v="34"/>
    <x v="301"/>
    <m/>
    <m/>
    <m/>
    <m/>
    <n v="1000"/>
    <n v="3000"/>
    <n v="2000"/>
    <n v="-1"/>
    <n v="27"/>
    <x v="5"/>
    <x v="0"/>
  </r>
  <r>
    <n v="3934"/>
    <x v="152"/>
    <x v="1"/>
    <x v="8"/>
    <n v="1"/>
    <x v="29"/>
    <x v="34"/>
    <x v="214"/>
    <m/>
    <m/>
    <m/>
    <m/>
    <n v="6074"/>
    <n v="6500"/>
    <n v="426"/>
    <n v="-1"/>
    <n v="27"/>
    <x v="5"/>
    <x v="0"/>
  </r>
  <r>
    <n v="3935"/>
    <x v="152"/>
    <x v="1"/>
    <x v="8"/>
    <n v="1"/>
    <x v="29"/>
    <x v="34"/>
    <x v="214"/>
    <m/>
    <m/>
    <m/>
    <m/>
    <n v="935"/>
    <n v="1000"/>
    <n v="65"/>
    <n v="-1"/>
    <n v="27"/>
    <x v="5"/>
    <x v="0"/>
  </r>
  <r>
    <n v="3936"/>
    <x v="152"/>
    <x v="1"/>
    <x v="8"/>
    <n v="1"/>
    <x v="29"/>
    <x v="37"/>
    <x v="233"/>
    <m/>
    <m/>
    <m/>
    <m/>
    <n v="14953"/>
    <n v="16000"/>
    <n v="1047"/>
    <n v="-1"/>
    <n v="27"/>
    <x v="5"/>
    <x v="0"/>
  </r>
  <r>
    <n v="3937"/>
    <x v="153"/>
    <x v="1"/>
    <x v="8"/>
    <n v="1"/>
    <x v="2"/>
    <x v="1"/>
    <x v="4"/>
    <s v="TC"/>
    <m/>
    <m/>
    <m/>
    <n v="10500"/>
    <n v="25000"/>
    <n v="14500"/>
    <n v="-1"/>
    <n v="28"/>
    <x v="5"/>
    <x v="0"/>
  </r>
  <r>
    <n v="3938"/>
    <x v="153"/>
    <x v="1"/>
    <x v="8"/>
    <n v="1"/>
    <x v="55"/>
    <x v="4"/>
    <x v="1151"/>
    <m/>
    <m/>
    <m/>
    <m/>
    <n v="8500"/>
    <n v="18000"/>
    <n v="9500"/>
    <n v="-1"/>
    <n v="28"/>
    <x v="5"/>
    <x v="0"/>
  </r>
  <r>
    <n v="3939"/>
    <x v="153"/>
    <x v="1"/>
    <x v="125"/>
    <n v="1"/>
    <x v="10"/>
    <x v="106"/>
    <x v="713"/>
    <m/>
    <m/>
    <m/>
    <m/>
    <n v="9000"/>
    <n v="20000"/>
    <n v="11000"/>
    <n v="-1"/>
    <n v="28"/>
    <x v="5"/>
    <x v="0"/>
  </r>
  <r>
    <n v="3940"/>
    <x v="153"/>
    <x v="1"/>
    <x v="81"/>
    <n v="1"/>
    <x v="53"/>
    <x v="6"/>
    <x v="343"/>
    <m/>
    <m/>
    <m/>
    <m/>
    <n v="30000"/>
    <n v="45000"/>
    <n v="15000"/>
    <n v="-1"/>
    <n v="28"/>
    <x v="5"/>
    <x v="0"/>
  </r>
  <r>
    <n v="3941"/>
    <x v="153"/>
    <x v="1"/>
    <x v="8"/>
    <n v="1"/>
    <x v="16"/>
    <x v="6"/>
    <x v="111"/>
    <m/>
    <m/>
    <m/>
    <m/>
    <n v="10000"/>
    <n v="20000"/>
    <n v="10000"/>
    <n v="-1"/>
    <n v="28"/>
    <x v="5"/>
    <x v="0"/>
  </r>
  <r>
    <n v="3942"/>
    <x v="153"/>
    <x v="1"/>
    <x v="8"/>
    <n v="1"/>
    <x v="30"/>
    <x v="1"/>
    <x v="141"/>
    <m/>
    <m/>
    <m/>
    <m/>
    <n v="900"/>
    <n v="10000"/>
    <n v="9100"/>
    <n v="-1"/>
    <n v="28"/>
    <x v="5"/>
    <x v="0"/>
  </r>
  <r>
    <n v="3943"/>
    <x v="153"/>
    <x v="1"/>
    <x v="8"/>
    <n v="1"/>
    <x v="33"/>
    <x v="29"/>
    <x v="1152"/>
    <m/>
    <m/>
    <m/>
    <m/>
    <n v="0"/>
    <n v="20000"/>
    <n v="20000"/>
    <n v="-1"/>
    <n v="28"/>
    <x v="5"/>
    <x v="0"/>
  </r>
  <r>
    <n v="3944"/>
    <x v="153"/>
    <x v="1"/>
    <x v="8"/>
    <n v="1"/>
    <x v="1"/>
    <x v="1"/>
    <x v="1000"/>
    <m/>
    <m/>
    <m/>
    <m/>
    <n v="2800"/>
    <n v="10000"/>
    <n v="7200"/>
    <n v="-1"/>
    <n v="28"/>
    <x v="5"/>
    <x v="0"/>
  </r>
  <r>
    <n v="3945"/>
    <x v="153"/>
    <x v="1"/>
    <x v="8"/>
    <n v="1"/>
    <x v="26"/>
    <x v="28"/>
    <x v="430"/>
    <m/>
    <m/>
    <m/>
    <m/>
    <n v="11000"/>
    <n v="20000"/>
    <n v="9000"/>
    <n v="-1"/>
    <n v="28"/>
    <x v="5"/>
    <x v="0"/>
  </r>
  <r>
    <n v="3946"/>
    <x v="153"/>
    <x v="1"/>
    <x v="8"/>
    <n v="1"/>
    <x v="2"/>
    <x v="28"/>
    <x v="805"/>
    <s v="TC"/>
    <m/>
    <m/>
    <m/>
    <n v="10000"/>
    <n v="25000"/>
    <n v="15000"/>
    <n v="-1"/>
    <n v="28"/>
    <x v="5"/>
    <x v="0"/>
  </r>
  <r>
    <n v="3947"/>
    <x v="153"/>
    <x v="1"/>
    <x v="8"/>
    <n v="1"/>
    <x v="2"/>
    <x v="7"/>
    <x v="328"/>
    <m/>
    <m/>
    <m/>
    <m/>
    <n v="8500"/>
    <n v="20000"/>
    <n v="11500"/>
    <n v="-1"/>
    <n v="28"/>
    <x v="5"/>
    <x v="0"/>
  </r>
  <r>
    <n v="3948"/>
    <x v="153"/>
    <x v="1"/>
    <x v="8"/>
    <n v="1"/>
    <x v="27"/>
    <x v="1"/>
    <x v="631"/>
    <m/>
    <m/>
    <m/>
    <m/>
    <n v="1100"/>
    <n v="10000"/>
    <n v="8900"/>
    <n v="-1"/>
    <n v="28"/>
    <x v="5"/>
    <x v="0"/>
  </r>
  <r>
    <n v="3949"/>
    <x v="153"/>
    <x v="1"/>
    <x v="8"/>
    <n v="1"/>
    <x v="33"/>
    <x v="2"/>
    <x v="1153"/>
    <m/>
    <m/>
    <m/>
    <m/>
    <n v="0"/>
    <n v="6000"/>
    <n v="6000"/>
    <n v="-1"/>
    <n v="28"/>
    <x v="5"/>
    <x v="0"/>
  </r>
  <r>
    <n v="3950"/>
    <x v="154"/>
    <x v="1"/>
    <x v="8"/>
    <n v="1"/>
    <x v="27"/>
    <x v="1"/>
    <x v="762"/>
    <m/>
    <m/>
    <m/>
    <m/>
    <n v="1100"/>
    <n v="10000"/>
    <n v="8900"/>
    <n v="-1"/>
    <n v="29"/>
    <x v="5"/>
    <x v="0"/>
  </r>
  <r>
    <n v="3951"/>
    <x v="154"/>
    <x v="1"/>
    <x v="8"/>
    <n v="1"/>
    <x v="81"/>
    <x v="1"/>
    <x v="762"/>
    <m/>
    <m/>
    <m/>
    <m/>
    <n v="3500"/>
    <n v="10000"/>
    <n v="6500"/>
    <n v="-1"/>
    <n v="29"/>
    <x v="5"/>
    <x v="0"/>
  </r>
  <r>
    <n v="3952"/>
    <x v="154"/>
    <x v="1"/>
    <x v="8"/>
    <n v="1"/>
    <x v="37"/>
    <x v="37"/>
    <x v="336"/>
    <m/>
    <m/>
    <m/>
    <m/>
    <n v="1000"/>
    <n v="3000"/>
    <n v="2000"/>
    <n v="-1"/>
    <n v="29"/>
    <x v="5"/>
    <x v="0"/>
  </r>
  <r>
    <n v="3953"/>
    <x v="154"/>
    <x v="1"/>
    <x v="8"/>
    <n v="1"/>
    <x v="127"/>
    <x v="28"/>
    <x v="430"/>
    <m/>
    <m/>
    <m/>
    <m/>
    <n v="7500"/>
    <n v="15000"/>
    <n v="7500"/>
    <n v="-1"/>
    <n v="29"/>
    <x v="5"/>
    <x v="0"/>
  </r>
  <r>
    <n v="3954"/>
    <x v="154"/>
    <x v="1"/>
    <x v="8"/>
    <n v="1"/>
    <x v="81"/>
    <x v="29"/>
    <x v="139"/>
    <m/>
    <m/>
    <m/>
    <m/>
    <n v="3500"/>
    <n v="10000"/>
    <n v="6500"/>
    <n v="-1"/>
    <n v="29"/>
    <x v="5"/>
    <x v="0"/>
  </r>
  <r>
    <n v="3955"/>
    <x v="154"/>
    <x v="1"/>
    <x v="8"/>
    <n v="1"/>
    <x v="29"/>
    <x v="37"/>
    <x v="233"/>
    <m/>
    <m/>
    <m/>
    <m/>
    <n v="3271"/>
    <n v="3500"/>
    <n v="229"/>
    <n v="-1"/>
    <n v="29"/>
    <x v="5"/>
    <x v="0"/>
  </r>
  <r>
    <n v="3956"/>
    <x v="154"/>
    <x v="1"/>
    <x v="8"/>
    <n v="1"/>
    <x v="29"/>
    <x v="37"/>
    <x v="233"/>
    <m/>
    <m/>
    <m/>
    <m/>
    <n v="5140"/>
    <n v="5500"/>
    <n v="360"/>
    <n v="-1"/>
    <n v="29"/>
    <x v="5"/>
    <x v="0"/>
  </r>
  <r>
    <n v="3957"/>
    <x v="154"/>
    <x v="1"/>
    <x v="8"/>
    <n v="1"/>
    <x v="27"/>
    <x v="52"/>
    <x v="1142"/>
    <m/>
    <m/>
    <m/>
    <m/>
    <n v="1100"/>
    <n v="10000"/>
    <n v="8900"/>
    <n v="-1"/>
    <n v="29"/>
    <x v="5"/>
    <x v="0"/>
  </r>
  <r>
    <n v="3958"/>
    <x v="154"/>
    <x v="1"/>
    <x v="8"/>
    <n v="1"/>
    <x v="30"/>
    <x v="28"/>
    <x v="317"/>
    <m/>
    <m/>
    <m/>
    <m/>
    <n v="900"/>
    <n v="10000"/>
    <n v="9100"/>
    <n v="-1"/>
    <n v="29"/>
    <x v="5"/>
    <x v="0"/>
  </r>
  <r>
    <n v="3959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0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1"/>
    <x v="155"/>
    <x v="1"/>
    <x v="8"/>
    <n v="1"/>
    <x v="29"/>
    <x v="32"/>
    <x v="201"/>
    <m/>
    <m/>
    <m/>
    <m/>
    <n v="6074"/>
    <n v="6500"/>
    <n v="426"/>
    <n v="-1"/>
    <n v="30"/>
    <x v="5"/>
    <x v="0"/>
  </r>
  <r>
    <n v="3962"/>
    <x v="155"/>
    <x v="1"/>
    <x v="8"/>
    <n v="1"/>
    <x v="33"/>
    <x v="1"/>
    <x v="1154"/>
    <m/>
    <m/>
    <m/>
    <m/>
    <n v="0"/>
    <n v="25000"/>
    <n v="25000"/>
    <n v="-1"/>
    <n v="30"/>
    <x v="5"/>
    <x v="0"/>
  </r>
  <r>
    <n v="3963"/>
    <x v="155"/>
    <x v="1"/>
    <x v="8"/>
    <n v="1"/>
    <x v="81"/>
    <x v="28"/>
    <x v="430"/>
    <m/>
    <m/>
    <m/>
    <m/>
    <n v="7000"/>
    <n v="15000"/>
    <n v="8000"/>
    <n v="-1"/>
    <n v="30"/>
    <x v="5"/>
    <x v="0"/>
  </r>
  <r>
    <n v="3964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65"/>
    <x v="155"/>
    <x v="1"/>
    <x v="8"/>
    <n v="1"/>
    <x v="11"/>
    <x v="22"/>
    <x v="1048"/>
    <m/>
    <m/>
    <m/>
    <m/>
    <n v="125000"/>
    <n v="170000"/>
    <n v="45000"/>
    <n v="-1"/>
    <n v="30"/>
    <x v="5"/>
    <x v="0"/>
  </r>
  <r>
    <n v="3966"/>
    <x v="155"/>
    <x v="1"/>
    <x v="8"/>
    <n v="1"/>
    <x v="33"/>
    <x v="2"/>
    <x v="1155"/>
    <m/>
    <m/>
    <m/>
    <m/>
    <n v="0"/>
    <n v="20000"/>
    <n v="20000"/>
    <n v="-1"/>
    <n v="30"/>
    <x v="5"/>
    <x v="0"/>
  </r>
  <r>
    <n v="3967"/>
    <x v="155"/>
    <x v="1"/>
    <x v="8"/>
    <n v="1"/>
    <x v="84"/>
    <x v="3"/>
    <x v="1156"/>
    <m/>
    <m/>
    <m/>
    <m/>
    <n v="100000"/>
    <n v="155000"/>
    <n v="55000"/>
    <n v="-1"/>
    <n v="30"/>
    <x v="5"/>
    <x v="0"/>
  </r>
  <r>
    <n v="3968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69"/>
    <x v="155"/>
    <x v="1"/>
    <x v="126"/>
    <n v="1"/>
    <x v="0"/>
    <x v="93"/>
    <x v="1144"/>
    <m/>
    <m/>
    <m/>
    <m/>
    <n v="3500"/>
    <n v="10000"/>
    <n v="6500"/>
    <n v="-1"/>
    <n v="30"/>
    <x v="5"/>
    <x v="0"/>
  </r>
  <r>
    <n v="3970"/>
    <x v="155"/>
    <x v="1"/>
    <x v="8"/>
    <n v="1"/>
    <x v="29"/>
    <x v="32"/>
    <x v="201"/>
    <m/>
    <m/>
    <m/>
    <m/>
    <n v="1870"/>
    <n v="2000"/>
    <n v="130"/>
    <n v="-1"/>
    <n v="30"/>
    <x v="5"/>
    <x v="0"/>
  </r>
  <r>
    <n v="3971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2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3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4"/>
    <x v="155"/>
    <x v="1"/>
    <x v="8"/>
    <n v="1"/>
    <x v="27"/>
    <x v="29"/>
    <x v="569"/>
    <m/>
    <m/>
    <m/>
    <m/>
    <n v="4000"/>
    <n v="10000"/>
    <n v="6000"/>
    <n v="-1"/>
    <n v="30"/>
    <x v="5"/>
    <x v="0"/>
  </r>
  <r>
    <n v="3975"/>
    <x v="155"/>
    <x v="1"/>
    <x v="8"/>
    <n v="1"/>
    <x v="26"/>
    <x v="29"/>
    <x v="569"/>
    <m/>
    <m/>
    <m/>
    <m/>
    <n v="11000"/>
    <n v="20000"/>
    <n v="9000"/>
    <n v="-1"/>
    <n v="30"/>
    <x v="5"/>
    <x v="0"/>
  </r>
  <r>
    <n v="3976"/>
    <x v="155"/>
    <x v="1"/>
    <x v="8"/>
    <n v="1"/>
    <x v="37"/>
    <x v="32"/>
    <x v="300"/>
    <m/>
    <m/>
    <m/>
    <m/>
    <n v="500"/>
    <n v="4000"/>
    <n v="3500"/>
    <n v="-1"/>
    <n v="30"/>
    <x v="5"/>
    <x v="0"/>
  </r>
  <r>
    <n v="3977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78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79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80"/>
    <x v="155"/>
    <x v="1"/>
    <x v="8"/>
    <n v="1"/>
    <x v="55"/>
    <x v="4"/>
    <x v="314"/>
    <m/>
    <m/>
    <m/>
    <m/>
    <n v="8000"/>
    <n v="20000"/>
    <n v="12000"/>
    <n v="-1"/>
    <n v="30"/>
    <x v="5"/>
    <x v="0"/>
  </r>
  <r>
    <n v="3981"/>
    <x v="155"/>
    <x v="1"/>
    <x v="8"/>
    <n v="1"/>
    <x v="27"/>
    <x v="4"/>
    <x v="314"/>
    <m/>
    <m/>
    <m/>
    <m/>
    <n v="1100"/>
    <n v="10000"/>
    <n v="8900"/>
    <n v="-1"/>
    <n v="30"/>
    <x v="5"/>
    <x v="0"/>
  </r>
  <r>
    <n v="3982"/>
    <x v="155"/>
    <x v="1"/>
    <x v="8"/>
    <n v="1"/>
    <x v="29"/>
    <x v="32"/>
    <x v="201"/>
    <m/>
    <m/>
    <m/>
    <m/>
    <n v="6975"/>
    <n v="7500"/>
    <n v="525"/>
    <n v="-1"/>
    <n v="30"/>
    <x v="5"/>
    <x v="0"/>
  </r>
  <r>
    <n v="3983"/>
    <x v="154"/>
    <x v="0"/>
    <x v="64"/>
    <n v="1"/>
    <x v="84"/>
    <x v="2"/>
    <x v="929"/>
    <m/>
    <m/>
    <m/>
    <m/>
    <n v="90000"/>
    <n v="150000"/>
    <n v="-90000"/>
    <n v="1"/>
    <n v="29"/>
    <x v="5"/>
    <x v="0"/>
  </r>
  <r>
    <n v="3984"/>
    <x v="154"/>
    <x v="0"/>
    <x v="64"/>
    <n v="1"/>
    <x v="116"/>
    <x v="2"/>
    <x v="249"/>
    <m/>
    <m/>
    <m/>
    <m/>
    <n v="15000"/>
    <n v="15000"/>
    <n v="-15000"/>
    <n v="1"/>
    <n v="29"/>
    <x v="5"/>
    <x v="0"/>
  </r>
  <r>
    <n v="3985"/>
    <x v="154"/>
    <x v="0"/>
    <x v="64"/>
    <n v="1"/>
    <x v="103"/>
    <x v="2"/>
    <x v="249"/>
    <m/>
    <m/>
    <m/>
    <m/>
    <n v="14000"/>
    <n v="29000"/>
    <n v="-14000"/>
    <n v="1"/>
    <n v="29"/>
    <x v="5"/>
    <x v="0"/>
  </r>
  <r>
    <n v="3986"/>
    <x v="154"/>
    <x v="0"/>
    <x v="64"/>
    <n v="1"/>
    <x v="84"/>
    <x v="3"/>
    <x v="1156"/>
    <m/>
    <m/>
    <m/>
    <m/>
    <n v="100000"/>
    <n v="155000"/>
    <n v="-100000"/>
    <n v="1"/>
    <n v="29"/>
    <x v="5"/>
    <x v="0"/>
  </r>
  <r>
    <n v="3987"/>
    <x v="154"/>
    <x v="0"/>
    <x v="64"/>
    <n v="1"/>
    <x v="103"/>
    <x v="28"/>
    <x v="420"/>
    <m/>
    <m/>
    <m/>
    <m/>
    <n v="14000"/>
    <n v="25000"/>
    <n v="-14000"/>
    <n v="1"/>
    <n v="29"/>
    <x v="5"/>
    <x v="0"/>
  </r>
  <r>
    <n v="3988"/>
    <x v="154"/>
    <x v="0"/>
    <x v="64"/>
    <n v="1"/>
    <x v="103"/>
    <x v="29"/>
    <x v="338"/>
    <m/>
    <m/>
    <m/>
    <m/>
    <n v="5000"/>
    <n v="10000"/>
    <n v="-5000"/>
    <n v="1"/>
    <n v="29"/>
    <x v="5"/>
    <x v="0"/>
  </r>
  <r>
    <n v="3989"/>
    <x v="154"/>
    <x v="0"/>
    <x v="64"/>
    <n v="1"/>
    <x v="119"/>
    <x v="29"/>
    <x v="338"/>
    <m/>
    <m/>
    <m/>
    <m/>
    <n v="5000"/>
    <n v="10000"/>
    <n v="-5000"/>
    <n v="1"/>
    <n v="29"/>
    <x v="5"/>
    <x v="0"/>
  </r>
  <r>
    <n v="3990"/>
    <x v="154"/>
    <x v="0"/>
    <x v="64"/>
    <n v="1"/>
    <x v="119"/>
    <x v="29"/>
    <x v="641"/>
    <m/>
    <m/>
    <m/>
    <m/>
    <n v="6000"/>
    <n v="15000"/>
    <n v="-6000"/>
    <n v="1"/>
    <n v="29"/>
    <x v="5"/>
    <x v="0"/>
  </r>
  <r>
    <n v="3991"/>
    <x v="154"/>
    <x v="0"/>
    <x v="64"/>
    <n v="1"/>
    <x v="146"/>
    <x v="28"/>
    <x v="420"/>
    <m/>
    <m/>
    <m/>
    <m/>
    <n v="18000"/>
    <n v="25000"/>
    <n v="-18000"/>
    <n v="1"/>
    <n v="29"/>
    <x v="5"/>
    <x v="0"/>
  </r>
  <r>
    <n v="3992"/>
    <x v="154"/>
    <x v="0"/>
    <x v="127"/>
    <n v="1"/>
    <x v="6"/>
    <x v="134"/>
    <x v="1157"/>
    <m/>
    <m/>
    <m/>
    <m/>
    <n v="35000"/>
    <n v="75000"/>
    <n v="-35000"/>
    <n v="1"/>
    <n v="29"/>
    <x v="5"/>
    <x v="0"/>
  </r>
  <r>
    <n v="3993"/>
    <x v="154"/>
    <x v="0"/>
    <x v="127"/>
    <n v="1"/>
    <x v="61"/>
    <x v="6"/>
    <x v="1158"/>
    <m/>
    <m/>
    <m/>
    <m/>
    <n v="40000"/>
    <n v="75000"/>
    <n v="-40000"/>
    <n v="1"/>
    <n v="29"/>
    <x v="5"/>
    <x v="0"/>
  </r>
  <r>
    <n v="3994"/>
    <x v="154"/>
    <x v="0"/>
    <x v="127"/>
    <n v="1"/>
    <x v="147"/>
    <x v="83"/>
    <x v="544"/>
    <m/>
    <m/>
    <m/>
    <m/>
    <n v="30000"/>
    <n v="55000"/>
    <n v="-30000"/>
    <n v="1"/>
    <n v="29"/>
    <x v="5"/>
    <x v="0"/>
  </r>
  <r>
    <n v="3995"/>
    <x v="154"/>
    <x v="0"/>
    <x v="127"/>
    <n v="1"/>
    <x v="43"/>
    <x v="6"/>
    <x v="1159"/>
    <m/>
    <m/>
    <m/>
    <m/>
    <n v="15000"/>
    <n v="30000"/>
    <n v="-15000"/>
    <n v="1"/>
    <n v="29"/>
    <x v="5"/>
    <x v="0"/>
  </r>
  <r>
    <n v="3996"/>
    <x v="154"/>
    <x v="0"/>
    <x v="127"/>
    <n v="1"/>
    <x v="79"/>
    <x v="134"/>
    <x v="1160"/>
    <m/>
    <m/>
    <m/>
    <m/>
    <n v="48000"/>
    <n v="69000"/>
    <n v="-48000"/>
    <n v="1"/>
    <n v="29"/>
    <x v="5"/>
    <x v="0"/>
  </r>
  <r>
    <n v="3997"/>
    <x v="154"/>
    <x v="0"/>
    <x v="51"/>
    <n v="5"/>
    <x v="1"/>
    <x v="1"/>
    <x v="436"/>
    <m/>
    <m/>
    <m/>
    <m/>
    <n v="3500"/>
    <n v="15000"/>
    <n v="-17500"/>
    <n v="5"/>
    <n v="29"/>
    <x v="5"/>
    <x v="0"/>
  </r>
  <r>
    <n v="3998"/>
    <x v="154"/>
    <x v="0"/>
    <x v="51"/>
    <n v="5"/>
    <x v="1"/>
    <x v="1"/>
    <x v="2"/>
    <m/>
    <m/>
    <m/>
    <m/>
    <n v="3500"/>
    <n v="12000"/>
    <n v="-17500"/>
    <n v="5"/>
    <n v="29"/>
    <x v="5"/>
    <x v="0"/>
  </r>
  <r>
    <n v="3999"/>
    <x v="154"/>
    <x v="0"/>
    <x v="51"/>
    <n v="5"/>
    <x v="30"/>
    <x v="1"/>
    <x v="142"/>
    <m/>
    <m/>
    <m/>
    <m/>
    <n v="900"/>
    <n v="10000"/>
    <n v="-4500"/>
    <n v="5"/>
    <n v="29"/>
    <x v="5"/>
    <x v="0"/>
  </r>
  <r>
    <n v="4000"/>
    <x v="154"/>
    <x v="0"/>
    <x v="51"/>
    <n v="5"/>
    <x v="27"/>
    <x v="1"/>
    <x v="367"/>
    <m/>
    <m/>
    <m/>
    <m/>
    <n v="1100"/>
    <n v="10000"/>
    <n v="-5500"/>
    <n v="5"/>
    <n v="29"/>
    <x v="5"/>
    <x v="0"/>
  </r>
  <r>
    <n v="4001"/>
    <x v="154"/>
    <x v="0"/>
    <x v="51"/>
    <n v="10"/>
    <x v="2"/>
    <x v="7"/>
    <x v="328"/>
    <m/>
    <m/>
    <m/>
    <m/>
    <n v="8500"/>
    <n v="20000"/>
    <n v="-85000"/>
    <n v="10"/>
    <n v="29"/>
    <x v="5"/>
    <x v="0"/>
  </r>
  <r>
    <n v="4002"/>
    <x v="154"/>
    <x v="0"/>
    <x v="114"/>
    <n v="2"/>
    <x v="26"/>
    <x v="28"/>
    <x v="430"/>
    <m/>
    <m/>
    <m/>
    <m/>
    <n v="9000"/>
    <n v="20000"/>
    <n v="-18000"/>
    <n v="2"/>
    <n v="29"/>
    <x v="5"/>
    <x v="0"/>
  </r>
  <r>
    <n v="4003"/>
    <x v="154"/>
    <x v="0"/>
    <x v="114"/>
    <n v="3"/>
    <x v="26"/>
    <x v="28"/>
    <x v="133"/>
    <m/>
    <m/>
    <m/>
    <m/>
    <n v="8500"/>
    <n v="20000"/>
    <n v="-25500"/>
    <n v="3"/>
    <n v="29"/>
    <x v="5"/>
    <x v="0"/>
  </r>
  <r>
    <n v="4004"/>
    <x v="154"/>
    <x v="0"/>
    <x v="114"/>
    <n v="8"/>
    <x v="81"/>
    <x v="1"/>
    <x v="1161"/>
    <m/>
    <m/>
    <m/>
    <m/>
    <n v="3500"/>
    <n v="10000"/>
    <n v="-28000"/>
    <n v="8"/>
    <n v="29"/>
    <x v="5"/>
    <x v="0"/>
  </r>
  <r>
    <n v="4005"/>
    <x v="156"/>
    <x v="1"/>
    <x v="8"/>
    <n v="1"/>
    <x v="84"/>
    <x v="2"/>
    <x v="315"/>
    <m/>
    <m/>
    <m/>
    <m/>
    <n v="67000"/>
    <n v="127000"/>
    <n v="60000"/>
    <n v="-1"/>
    <n v="31"/>
    <x v="5"/>
    <x v="0"/>
  </r>
  <r>
    <n v="4006"/>
    <x v="156"/>
    <x v="1"/>
    <x v="8"/>
    <n v="1"/>
    <x v="116"/>
    <x v="2"/>
    <x v="315"/>
    <m/>
    <m/>
    <m/>
    <m/>
    <n v="20000"/>
    <n v="30000"/>
    <n v="10000"/>
    <n v="-1"/>
    <n v="31"/>
    <x v="5"/>
    <x v="0"/>
  </r>
  <r>
    <n v="4007"/>
    <x v="156"/>
    <x v="1"/>
    <x v="8"/>
    <n v="1"/>
    <x v="33"/>
    <x v="29"/>
    <x v="1162"/>
    <m/>
    <m/>
    <m/>
    <m/>
    <n v="0"/>
    <n v="20000"/>
    <n v="20000"/>
    <n v="-1"/>
    <n v="31"/>
    <x v="5"/>
    <x v="0"/>
  </r>
  <r>
    <n v="4008"/>
    <x v="156"/>
    <x v="1"/>
    <x v="8"/>
    <n v="1"/>
    <x v="119"/>
    <x v="29"/>
    <x v="641"/>
    <m/>
    <m/>
    <m/>
    <m/>
    <n v="6000"/>
    <n v="20000"/>
    <n v="14000"/>
    <n v="-1"/>
    <n v="31"/>
    <x v="5"/>
    <x v="0"/>
  </r>
  <r>
    <n v="4009"/>
    <x v="156"/>
    <x v="1"/>
    <x v="8"/>
    <n v="1"/>
    <x v="105"/>
    <x v="2"/>
    <x v="1163"/>
    <m/>
    <m/>
    <m/>
    <m/>
    <n v="18000"/>
    <n v="40000"/>
    <n v="22000"/>
    <n v="-1"/>
    <n v="31"/>
    <x v="5"/>
    <x v="0"/>
  </r>
  <r>
    <n v="4010"/>
    <x v="156"/>
    <x v="1"/>
    <x v="8"/>
    <n v="1"/>
    <x v="119"/>
    <x v="2"/>
    <x v="1163"/>
    <m/>
    <m/>
    <m/>
    <m/>
    <n v="7000"/>
    <n v="17000"/>
    <n v="10000"/>
    <n v="-1"/>
    <n v="31"/>
    <x v="5"/>
    <x v="0"/>
  </r>
  <r>
    <n v="4011"/>
    <x v="156"/>
    <x v="1"/>
    <x v="8"/>
    <n v="1"/>
    <x v="29"/>
    <x v="32"/>
    <x v="201"/>
    <m/>
    <m/>
    <m/>
    <m/>
    <n v="3271"/>
    <n v="3500"/>
    <n v="229"/>
    <n v="-1"/>
    <n v="31"/>
    <x v="5"/>
    <x v="0"/>
  </r>
  <r>
    <n v="4012"/>
    <x v="156"/>
    <x v="1"/>
    <x v="8"/>
    <n v="1"/>
    <x v="84"/>
    <x v="1"/>
    <x v="1102"/>
    <m/>
    <m/>
    <m/>
    <m/>
    <n v="70000"/>
    <n v="145000"/>
    <n v="75000"/>
    <n v="-1"/>
    <n v="31"/>
    <x v="5"/>
    <x v="0"/>
  </r>
  <r>
    <n v="4013"/>
    <x v="156"/>
    <x v="1"/>
    <x v="8"/>
    <n v="1"/>
    <x v="29"/>
    <x v="32"/>
    <x v="201"/>
    <m/>
    <m/>
    <m/>
    <m/>
    <n v="1970"/>
    <n v="2000"/>
    <n v="30"/>
    <n v="-1"/>
    <n v="31"/>
    <x v="5"/>
    <x v="0"/>
  </r>
  <r>
    <n v="4014"/>
    <x v="156"/>
    <x v="1"/>
    <x v="8"/>
    <n v="1"/>
    <x v="38"/>
    <x v="96"/>
    <x v="653"/>
    <m/>
    <m/>
    <m/>
    <m/>
    <n v="23000"/>
    <n v="49000"/>
    <n v="26000"/>
    <n v="-1"/>
    <n v="31"/>
    <x v="5"/>
    <x v="0"/>
  </r>
  <r>
    <n v="4015"/>
    <x v="156"/>
    <x v="1"/>
    <x v="8"/>
    <n v="1"/>
    <x v="33"/>
    <x v="1"/>
    <x v="1164"/>
    <m/>
    <m/>
    <m/>
    <m/>
    <n v="0"/>
    <n v="25000"/>
    <n v="25000"/>
    <n v="-1"/>
    <n v="31"/>
    <x v="5"/>
    <x v="0"/>
  </r>
  <r>
    <n v="4016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17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18"/>
    <x v="156"/>
    <x v="1"/>
    <x v="8"/>
    <n v="1"/>
    <x v="33"/>
    <x v="3"/>
    <x v="1037"/>
    <m/>
    <m/>
    <m/>
    <m/>
    <n v="0"/>
    <n v="20000"/>
    <n v="20000"/>
    <n v="-1"/>
    <n v="31"/>
    <x v="5"/>
    <x v="0"/>
  </r>
  <r>
    <n v="4019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20"/>
    <x v="156"/>
    <x v="1"/>
    <x v="8"/>
    <n v="1"/>
    <x v="29"/>
    <x v="32"/>
    <x v="340"/>
    <m/>
    <m/>
    <m/>
    <m/>
    <n v="9350"/>
    <n v="10000"/>
    <n v="650"/>
    <n v="-1"/>
    <n v="31"/>
    <x v="5"/>
    <x v="0"/>
  </r>
  <r>
    <n v="4021"/>
    <x v="156"/>
    <x v="1"/>
    <x v="8"/>
    <n v="1"/>
    <x v="29"/>
    <x v="37"/>
    <x v="233"/>
    <m/>
    <m/>
    <m/>
    <m/>
    <n v="6975"/>
    <n v="7500"/>
    <n v="525"/>
    <n v="-1"/>
    <n v="31"/>
    <x v="5"/>
    <x v="0"/>
  </r>
  <r>
    <n v="4022"/>
    <x v="156"/>
    <x v="1"/>
    <x v="8"/>
    <n v="1"/>
    <x v="0"/>
    <x v="6"/>
    <x v="66"/>
    <m/>
    <m/>
    <m/>
    <m/>
    <n v="3000"/>
    <n v="9000"/>
    <n v="6000"/>
    <n v="-1"/>
    <n v="31"/>
    <x v="5"/>
    <x v="0"/>
  </r>
  <r>
    <n v="4023"/>
    <x v="156"/>
    <x v="1"/>
    <x v="8"/>
    <n v="1"/>
    <x v="29"/>
    <x v="50"/>
    <x v="370"/>
    <m/>
    <m/>
    <m/>
    <m/>
    <n v="935"/>
    <n v="1000"/>
    <n v="65"/>
    <n v="-1"/>
    <n v="31"/>
    <x v="5"/>
    <x v="0"/>
  </r>
  <r>
    <n v="4024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5"/>
    <x v="156"/>
    <x v="1"/>
    <x v="8"/>
    <n v="1"/>
    <x v="29"/>
    <x v="32"/>
    <x v="201"/>
    <m/>
    <m/>
    <m/>
    <m/>
    <n v="10280"/>
    <n v="11000"/>
    <n v="720"/>
    <n v="-1"/>
    <n v="31"/>
    <x v="5"/>
    <x v="0"/>
  </r>
  <r>
    <n v="4026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27"/>
    <x v="156"/>
    <x v="1"/>
    <x v="8"/>
    <n v="1"/>
    <x v="29"/>
    <x v="32"/>
    <x v="340"/>
    <m/>
    <m/>
    <m/>
    <m/>
    <n v="2805"/>
    <n v="3000"/>
    <n v="195"/>
    <n v="-1"/>
    <n v="31"/>
    <x v="5"/>
    <x v="0"/>
  </r>
  <r>
    <n v="4028"/>
    <x v="156"/>
    <x v="1"/>
    <x v="8"/>
    <n v="1"/>
    <x v="1"/>
    <x v="1"/>
    <x v="2"/>
    <m/>
    <m/>
    <m/>
    <m/>
    <n v="3500"/>
    <n v="12000"/>
    <n v="8500"/>
    <n v="-1"/>
    <n v="31"/>
    <x v="5"/>
    <x v="0"/>
  </r>
  <r>
    <n v="4029"/>
    <x v="156"/>
    <x v="0"/>
    <x v="51"/>
    <n v="5"/>
    <x v="27"/>
    <x v="1"/>
    <x v="1165"/>
    <m/>
    <m/>
    <m/>
    <m/>
    <n v="1100"/>
    <n v="10000"/>
    <n v="-5500"/>
    <n v="5"/>
    <n v="31"/>
    <x v="5"/>
    <x v="0"/>
  </r>
  <r>
    <n v="4030"/>
    <x v="156"/>
    <x v="0"/>
    <x v="51"/>
    <n v="1"/>
    <x v="4"/>
    <x v="6"/>
    <x v="396"/>
    <m/>
    <m/>
    <m/>
    <m/>
    <n v="35000"/>
    <n v="75000"/>
    <n v="-35000"/>
    <n v="1"/>
    <n v="31"/>
    <x v="5"/>
    <x v="0"/>
  </r>
  <r>
    <n v="4031"/>
    <x v="156"/>
    <x v="1"/>
    <x v="8"/>
    <n v="1"/>
    <x v="29"/>
    <x v="32"/>
    <x v="340"/>
    <m/>
    <m/>
    <m/>
    <m/>
    <n v="1873"/>
    <n v="2000"/>
    <n v="127"/>
    <n v="-1"/>
    <n v="31"/>
    <x v="5"/>
    <x v="0"/>
  </r>
  <r>
    <n v="4032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33"/>
    <x v="157"/>
    <x v="1"/>
    <x v="8"/>
    <n v="1"/>
    <x v="29"/>
    <x v="60"/>
    <x v="434"/>
    <m/>
    <m/>
    <m/>
    <m/>
    <n v="5610"/>
    <n v="6000"/>
    <n v="390"/>
    <n v="-1"/>
    <n v="1"/>
    <x v="6"/>
    <x v="0"/>
  </r>
  <r>
    <n v="4034"/>
    <x v="157"/>
    <x v="1"/>
    <x v="8"/>
    <n v="1"/>
    <x v="26"/>
    <x v="28"/>
    <x v="150"/>
    <m/>
    <m/>
    <m/>
    <m/>
    <n v="8500"/>
    <n v="20000"/>
    <n v="11500"/>
    <n v="-1"/>
    <n v="1"/>
    <x v="6"/>
    <x v="0"/>
  </r>
  <r>
    <n v="4035"/>
    <x v="157"/>
    <x v="1"/>
    <x v="8"/>
    <n v="1"/>
    <x v="1"/>
    <x v="4"/>
    <x v="574"/>
    <m/>
    <m/>
    <m/>
    <m/>
    <n v="4000"/>
    <n v="15000"/>
    <n v="11000"/>
    <n v="-1"/>
    <n v="1"/>
    <x v="6"/>
    <x v="0"/>
  </r>
  <r>
    <n v="4036"/>
    <x v="157"/>
    <x v="1"/>
    <x v="8"/>
    <n v="1"/>
    <x v="81"/>
    <x v="135"/>
    <x v="1062"/>
    <m/>
    <m/>
    <m/>
    <m/>
    <n v="4500"/>
    <n v="10000"/>
    <n v="5500"/>
    <n v="-1"/>
    <n v="1"/>
    <x v="6"/>
    <x v="0"/>
  </r>
  <r>
    <n v="4037"/>
    <x v="157"/>
    <x v="1"/>
    <x v="8"/>
    <n v="1"/>
    <x v="29"/>
    <x v="32"/>
    <x v="201"/>
    <m/>
    <m/>
    <m/>
    <m/>
    <n v="6975"/>
    <n v="7500"/>
    <n v="525"/>
    <n v="-1"/>
    <n v="1"/>
    <x v="6"/>
    <x v="0"/>
  </r>
  <r>
    <n v="4038"/>
    <x v="157"/>
    <x v="1"/>
    <x v="8"/>
    <n v="1"/>
    <x v="3"/>
    <x v="29"/>
    <x v="338"/>
    <m/>
    <m/>
    <m/>
    <m/>
    <n v="14500"/>
    <n v="32000"/>
    <n v="17500"/>
    <n v="-1"/>
    <n v="1"/>
    <x v="6"/>
    <x v="0"/>
  </r>
  <r>
    <n v="4039"/>
    <x v="157"/>
    <x v="1"/>
    <x v="8"/>
    <n v="1"/>
    <x v="2"/>
    <x v="6"/>
    <x v="588"/>
    <m/>
    <m/>
    <m/>
    <m/>
    <n v="2500"/>
    <n v="6000"/>
    <n v="3500"/>
    <n v="-1"/>
    <n v="1"/>
    <x v="6"/>
    <x v="0"/>
  </r>
  <r>
    <n v="4040"/>
    <x v="157"/>
    <x v="1"/>
    <x v="8"/>
    <n v="1"/>
    <x v="29"/>
    <x v="32"/>
    <x v="201"/>
    <m/>
    <m/>
    <m/>
    <m/>
    <n v="3271"/>
    <n v="3500"/>
    <n v="229"/>
    <n v="-1"/>
    <n v="1"/>
    <x v="6"/>
    <x v="0"/>
  </r>
  <r>
    <n v="4041"/>
    <x v="157"/>
    <x v="1"/>
    <x v="8"/>
    <n v="1"/>
    <x v="103"/>
    <x v="28"/>
    <x v="315"/>
    <m/>
    <m/>
    <m/>
    <m/>
    <n v="15000"/>
    <n v="29000"/>
    <n v="14000"/>
    <n v="-1"/>
    <n v="1"/>
    <x v="6"/>
    <x v="0"/>
  </r>
  <r>
    <n v="4042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43"/>
    <x v="157"/>
    <x v="1"/>
    <x v="8"/>
    <n v="1"/>
    <x v="27"/>
    <x v="28"/>
    <x v="316"/>
    <m/>
    <m/>
    <m/>
    <m/>
    <n v="1100"/>
    <n v="10000"/>
    <n v="8900"/>
    <n v="-1"/>
    <n v="1"/>
    <x v="6"/>
    <x v="0"/>
  </r>
  <r>
    <n v="4044"/>
    <x v="157"/>
    <x v="1"/>
    <x v="8"/>
    <n v="1"/>
    <x v="26"/>
    <x v="28"/>
    <x v="316"/>
    <m/>
    <m/>
    <m/>
    <m/>
    <n v="10000"/>
    <n v="20000"/>
    <n v="10000"/>
    <n v="-1"/>
    <n v="1"/>
    <x v="6"/>
    <x v="0"/>
  </r>
  <r>
    <n v="4045"/>
    <x v="157"/>
    <x v="1"/>
    <x v="8"/>
    <n v="1"/>
    <x v="1"/>
    <x v="58"/>
    <x v="120"/>
    <m/>
    <m/>
    <m/>
    <m/>
    <n v="3000"/>
    <n v="10000"/>
    <n v="7000"/>
    <n v="-1"/>
    <n v="1"/>
    <x v="6"/>
    <x v="0"/>
  </r>
  <r>
    <n v="4046"/>
    <x v="157"/>
    <x v="1"/>
    <x v="8"/>
    <n v="1"/>
    <x v="27"/>
    <x v="1"/>
    <x v="141"/>
    <m/>
    <m/>
    <m/>
    <s v="por pacha"/>
    <n v="1100"/>
    <n v="5000"/>
    <n v="3900"/>
    <n v="-1"/>
    <n v="1"/>
    <x v="6"/>
    <x v="0"/>
  </r>
  <r>
    <n v="4047"/>
    <x v="157"/>
    <x v="1"/>
    <x v="8"/>
    <n v="1"/>
    <x v="84"/>
    <x v="1"/>
    <x v="961"/>
    <m/>
    <m/>
    <m/>
    <m/>
    <n v="80000"/>
    <n v="120000"/>
    <n v="40000"/>
    <n v="-1"/>
    <n v="1"/>
    <x v="6"/>
    <x v="0"/>
  </r>
  <r>
    <n v="4048"/>
    <x v="157"/>
    <x v="1"/>
    <x v="8"/>
    <n v="1"/>
    <x v="30"/>
    <x v="29"/>
    <x v="213"/>
    <m/>
    <m/>
    <m/>
    <m/>
    <n v="900"/>
    <n v="10000"/>
    <n v="9100"/>
    <n v="-1"/>
    <n v="1"/>
    <x v="6"/>
    <x v="0"/>
  </r>
  <r>
    <n v="4049"/>
    <x v="157"/>
    <x v="1"/>
    <x v="8"/>
    <n v="1"/>
    <x v="30"/>
    <x v="28"/>
    <x v="297"/>
    <m/>
    <m/>
    <m/>
    <m/>
    <n v="900"/>
    <n v="10000"/>
    <n v="9100"/>
    <n v="-1"/>
    <n v="1"/>
    <x v="6"/>
    <x v="0"/>
  </r>
  <r>
    <n v="4050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1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2"/>
    <x v="157"/>
    <x v="1"/>
    <x v="8"/>
    <n v="1"/>
    <x v="84"/>
    <x v="1"/>
    <x v="217"/>
    <m/>
    <m/>
    <m/>
    <m/>
    <n v="85000"/>
    <n v="145000"/>
    <n v="60000"/>
    <n v="-1"/>
    <n v="1"/>
    <x v="6"/>
    <x v="0"/>
  </r>
  <r>
    <n v="4053"/>
    <x v="157"/>
    <x v="1"/>
    <x v="8"/>
    <n v="1"/>
    <x v="81"/>
    <x v="1"/>
    <x v="217"/>
    <m/>
    <m/>
    <m/>
    <m/>
    <n v="3500"/>
    <n v="7000"/>
    <n v="3500"/>
    <n v="-1"/>
    <n v="1"/>
    <x v="6"/>
    <x v="0"/>
  </r>
  <r>
    <n v="4054"/>
    <x v="157"/>
    <x v="1"/>
    <x v="8"/>
    <n v="1"/>
    <x v="37"/>
    <x v="32"/>
    <x v="300"/>
    <m/>
    <m/>
    <m/>
    <m/>
    <n v="500"/>
    <n v="4000"/>
    <n v="3500"/>
    <n v="-1"/>
    <n v="1"/>
    <x v="6"/>
    <x v="0"/>
  </r>
  <r>
    <n v="4055"/>
    <x v="157"/>
    <x v="1"/>
    <x v="8"/>
    <n v="1"/>
    <x v="1"/>
    <x v="1"/>
    <x v="1000"/>
    <m/>
    <m/>
    <m/>
    <m/>
    <n v="2800"/>
    <n v="10000"/>
    <n v="7200"/>
    <n v="-1"/>
    <n v="1"/>
    <x v="6"/>
    <x v="0"/>
  </r>
  <r>
    <n v="4056"/>
    <x v="157"/>
    <x v="1"/>
    <x v="8"/>
    <n v="1"/>
    <x v="0"/>
    <x v="93"/>
    <x v="1144"/>
    <m/>
    <m/>
    <m/>
    <m/>
    <n v="3500"/>
    <n v="10000"/>
    <n v="6500"/>
    <n v="-1"/>
    <n v="1"/>
    <x v="6"/>
    <x v="0"/>
  </r>
  <r>
    <n v="4057"/>
    <x v="157"/>
    <x v="1"/>
    <x v="8"/>
    <n v="1"/>
    <x v="37"/>
    <x v="34"/>
    <x v="301"/>
    <m/>
    <m/>
    <m/>
    <m/>
    <n v="1000"/>
    <n v="3000"/>
    <n v="2000"/>
    <n v="-1"/>
    <n v="1"/>
    <x v="6"/>
    <x v="0"/>
  </r>
  <r>
    <n v="4058"/>
    <x v="157"/>
    <x v="1"/>
    <x v="8"/>
    <n v="1"/>
    <x v="29"/>
    <x v="34"/>
    <x v="214"/>
    <m/>
    <m/>
    <m/>
    <m/>
    <n v="9813"/>
    <n v="10500"/>
    <n v="687"/>
    <n v="-1"/>
    <n v="1"/>
    <x v="6"/>
    <x v="0"/>
  </r>
  <r>
    <n v="4059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60"/>
    <x v="157"/>
    <x v="1"/>
    <x v="8"/>
    <n v="1"/>
    <x v="2"/>
    <x v="6"/>
    <x v="588"/>
    <m/>
    <m/>
    <m/>
    <m/>
    <n v="2500"/>
    <n v="7000"/>
    <n v="4500"/>
    <n v="-1"/>
    <n v="1"/>
    <x v="6"/>
    <x v="0"/>
  </r>
  <r>
    <n v="4061"/>
    <x v="158"/>
    <x v="1"/>
    <x v="35"/>
    <n v="1"/>
    <x v="29"/>
    <x v="37"/>
    <x v="233"/>
    <m/>
    <m/>
    <m/>
    <m/>
    <n v="3271"/>
    <n v="3500"/>
    <n v="229"/>
    <n v="-1"/>
    <n v="2"/>
    <x v="6"/>
    <x v="0"/>
  </r>
  <r>
    <n v="4062"/>
    <x v="158"/>
    <x v="1"/>
    <x v="8"/>
    <n v="1"/>
    <x v="27"/>
    <x v="1"/>
    <x v="755"/>
    <m/>
    <m/>
    <m/>
    <m/>
    <n v="1100"/>
    <n v="10000"/>
    <n v="8900"/>
    <n v="-1"/>
    <n v="2"/>
    <x v="6"/>
    <x v="0"/>
  </r>
  <r>
    <n v="4063"/>
    <x v="158"/>
    <x v="1"/>
    <x v="8"/>
    <n v="1"/>
    <x v="27"/>
    <x v="110"/>
    <x v="1166"/>
    <m/>
    <m/>
    <m/>
    <m/>
    <n v="1100"/>
    <n v="10000"/>
    <n v="8900"/>
    <n v="-1"/>
    <n v="2"/>
    <x v="6"/>
    <x v="0"/>
  </r>
  <r>
    <n v="4064"/>
    <x v="158"/>
    <x v="1"/>
    <x v="8"/>
    <n v="1"/>
    <x v="139"/>
    <x v="110"/>
    <x v="1108"/>
    <m/>
    <m/>
    <m/>
    <m/>
    <n v="4500"/>
    <n v="10000"/>
    <n v="5500"/>
    <n v="-1"/>
    <n v="2"/>
    <x v="6"/>
    <x v="0"/>
  </r>
  <r>
    <n v="4065"/>
    <x v="158"/>
    <x v="1"/>
    <x v="128"/>
    <n v="1"/>
    <x v="0"/>
    <x v="28"/>
    <x v="440"/>
    <m/>
    <m/>
    <m/>
    <m/>
    <n v="4000"/>
    <n v="10000"/>
    <n v="6000"/>
    <n v="-1"/>
    <n v="2"/>
    <x v="6"/>
    <x v="0"/>
  </r>
  <r>
    <n v="4066"/>
    <x v="158"/>
    <x v="1"/>
    <x v="8"/>
    <n v="1"/>
    <x v="26"/>
    <x v="1"/>
    <x v="367"/>
    <m/>
    <m/>
    <m/>
    <m/>
    <n v="10000"/>
    <n v="20000"/>
    <n v="10000"/>
    <n v="-1"/>
    <n v="2"/>
    <x v="6"/>
    <x v="0"/>
  </r>
  <r>
    <n v="4067"/>
    <x v="158"/>
    <x v="1"/>
    <x v="8"/>
    <n v="1"/>
    <x v="33"/>
    <x v="29"/>
    <x v="1167"/>
    <m/>
    <m/>
    <m/>
    <m/>
    <n v="0"/>
    <n v="20000"/>
    <n v="20000"/>
    <n v="-1"/>
    <n v="2"/>
    <x v="6"/>
    <x v="0"/>
  </r>
  <r>
    <n v="4068"/>
    <x v="158"/>
    <x v="1"/>
    <x v="8"/>
    <n v="1"/>
    <x v="81"/>
    <x v="28"/>
    <x v="237"/>
    <m/>
    <m/>
    <m/>
    <m/>
    <n v="3500"/>
    <n v="10000"/>
    <n v="6500"/>
    <n v="-1"/>
    <n v="2"/>
    <x v="6"/>
    <x v="0"/>
  </r>
  <r>
    <n v="4069"/>
    <x v="158"/>
    <x v="1"/>
    <x v="8"/>
    <n v="1"/>
    <x v="27"/>
    <x v="2"/>
    <x v="171"/>
    <m/>
    <m/>
    <m/>
    <m/>
    <n v="1100"/>
    <n v="10000"/>
    <n v="8900"/>
    <n v="-1"/>
    <n v="2"/>
    <x v="6"/>
    <x v="0"/>
  </r>
  <r>
    <n v="4070"/>
    <x v="158"/>
    <x v="1"/>
    <x v="8"/>
    <n v="1"/>
    <x v="2"/>
    <x v="1"/>
    <x v="1123"/>
    <m/>
    <m/>
    <m/>
    <m/>
    <n v="3500"/>
    <n v="9000"/>
    <n v="5500"/>
    <n v="-1"/>
    <n v="2"/>
    <x v="6"/>
    <x v="0"/>
  </r>
  <r>
    <n v="4071"/>
    <x v="158"/>
    <x v="1"/>
    <x v="8"/>
    <n v="1"/>
    <x v="29"/>
    <x v="32"/>
    <x v="201"/>
    <m/>
    <m/>
    <m/>
    <m/>
    <n v="6074"/>
    <n v="6500"/>
    <n v="426"/>
    <n v="-1"/>
    <n v="2"/>
    <x v="6"/>
    <x v="0"/>
  </r>
  <r>
    <n v="4072"/>
    <x v="158"/>
    <x v="1"/>
    <x v="8"/>
    <n v="1"/>
    <x v="35"/>
    <x v="89"/>
    <x v="888"/>
    <m/>
    <m/>
    <m/>
    <m/>
    <n v="4000"/>
    <n v="9000"/>
    <n v="5000"/>
    <n v="-1"/>
    <n v="2"/>
    <x v="6"/>
    <x v="0"/>
  </r>
  <r>
    <n v="4073"/>
    <x v="158"/>
    <x v="1"/>
    <x v="8"/>
    <n v="1"/>
    <x v="139"/>
    <x v="1"/>
    <x v="431"/>
    <m/>
    <m/>
    <m/>
    <m/>
    <n v="4500"/>
    <n v="10000"/>
    <n v="5500"/>
    <n v="-1"/>
    <n v="2"/>
    <x v="6"/>
    <x v="0"/>
  </r>
  <r>
    <n v="4074"/>
    <x v="158"/>
    <x v="1"/>
    <x v="114"/>
    <n v="1"/>
    <x v="8"/>
    <x v="6"/>
    <x v="1138"/>
    <m/>
    <m/>
    <m/>
    <m/>
    <n v="35000"/>
    <n v="65000"/>
    <n v="30000"/>
    <n v="-1"/>
    <n v="2"/>
    <x v="6"/>
    <x v="0"/>
  </r>
  <r>
    <n v="4075"/>
    <x v="158"/>
    <x v="1"/>
    <x v="8"/>
    <n v="1"/>
    <x v="4"/>
    <x v="4"/>
    <x v="215"/>
    <m/>
    <m/>
    <m/>
    <m/>
    <n v="18000"/>
    <n v="35000"/>
    <n v="17000"/>
    <n v="-1"/>
    <n v="2"/>
    <x v="6"/>
    <x v="0"/>
  </r>
  <r>
    <n v="4076"/>
    <x v="158"/>
    <x v="1"/>
    <x v="8"/>
    <n v="1"/>
    <x v="33"/>
    <x v="28"/>
    <x v="1168"/>
    <m/>
    <m/>
    <m/>
    <m/>
    <n v="0"/>
    <n v="20000"/>
    <n v="20000"/>
    <n v="-1"/>
    <n v="2"/>
    <x v="6"/>
    <x v="0"/>
  </r>
  <r>
    <n v="4077"/>
    <x v="158"/>
    <x v="1"/>
    <x v="8"/>
    <n v="1"/>
    <x v="29"/>
    <x v="37"/>
    <x v="233"/>
    <m/>
    <m/>
    <m/>
    <m/>
    <n v="19626"/>
    <n v="21000"/>
    <n v="1374"/>
    <n v="-1"/>
    <n v="2"/>
    <x v="6"/>
    <x v="0"/>
  </r>
  <r>
    <n v="4078"/>
    <x v="158"/>
    <x v="1"/>
    <x v="8"/>
    <n v="1"/>
    <x v="29"/>
    <x v="32"/>
    <x v="340"/>
    <m/>
    <m/>
    <m/>
    <m/>
    <n v="1873"/>
    <n v="2000"/>
    <n v="127"/>
    <n v="-1"/>
    <n v="2"/>
    <x v="6"/>
    <x v="0"/>
  </r>
  <r>
    <n v="4079"/>
    <x v="158"/>
    <x v="1"/>
    <x v="8"/>
    <n v="1"/>
    <x v="29"/>
    <x v="37"/>
    <x v="233"/>
    <m/>
    <m/>
    <m/>
    <m/>
    <n v="3271"/>
    <n v="3500"/>
    <n v="229"/>
    <n v="-1"/>
    <n v="2"/>
    <x v="6"/>
    <x v="0"/>
  </r>
  <r>
    <n v="4080"/>
    <x v="159"/>
    <x v="1"/>
    <x v="34"/>
    <n v="1"/>
    <x v="33"/>
    <x v="29"/>
    <x v="1169"/>
    <m/>
    <m/>
    <m/>
    <m/>
    <n v="0"/>
    <n v="15000"/>
    <n v="15000"/>
    <n v="-1"/>
    <n v="3"/>
    <x v="6"/>
    <x v="0"/>
  </r>
  <r>
    <n v="4081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2"/>
    <x v="159"/>
    <x v="1"/>
    <x v="8"/>
    <n v="1"/>
    <x v="13"/>
    <x v="6"/>
    <x v="1064"/>
    <m/>
    <m/>
    <m/>
    <m/>
    <n v="1000"/>
    <n v="2000"/>
    <n v="1000"/>
    <n v="-1"/>
    <n v="3"/>
    <x v="6"/>
    <x v="0"/>
  </r>
  <r>
    <n v="4083"/>
    <x v="159"/>
    <x v="1"/>
    <x v="8"/>
    <n v="1"/>
    <x v="1"/>
    <x v="1"/>
    <x v="2"/>
    <m/>
    <m/>
    <m/>
    <m/>
    <n v="3500"/>
    <n v="12000"/>
    <n v="8500"/>
    <n v="-1"/>
    <n v="3"/>
    <x v="6"/>
    <x v="0"/>
  </r>
  <r>
    <n v="4084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5"/>
    <x v="159"/>
    <x v="1"/>
    <x v="8"/>
    <n v="1"/>
    <x v="26"/>
    <x v="28"/>
    <x v="238"/>
    <m/>
    <m/>
    <m/>
    <m/>
    <n v="9500"/>
    <n v="20000"/>
    <n v="10500"/>
    <n v="-1"/>
    <n v="3"/>
    <x v="6"/>
    <x v="0"/>
  </r>
  <r>
    <n v="4086"/>
    <x v="159"/>
    <x v="1"/>
    <x v="8"/>
    <n v="1"/>
    <x v="27"/>
    <x v="1"/>
    <x v="431"/>
    <m/>
    <m/>
    <m/>
    <m/>
    <n v="1100"/>
    <n v="10000"/>
    <n v="8900"/>
    <n v="-1"/>
    <n v="3"/>
    <x v="6"/>
    <x v="0"/>
  </r>
  <r>
    <n v="4087"/>
    <x v="159"/>
    <x v="1"/>
    <x v="8"/>
    <n v="1"/>
    <x v="29"/>
    <x v="37"/>
    <x v="233"/>
    <m/>
    <m/>
    <m/>
    <m/>
    <n v="3271"/>
    <n v="3500"/>
    <n v="229"/>
    <n v="-1"/>
    <n v="3"/>
    <x v="6"/>
    <x v="0"/>
  </r>
  <r>
    <n v="4088"/>
    <x v="159"/>
    <x v="1"/>
    <x v="8"/>
    <n v="1"/>
    <x v="81"/>
    <x v="2"/>
    <x v="143"/>
    <m/>
    <m/>
    <m/>
    <m/>
    <n v="3500"/>
    <n v="10000"/>
    <n v="6500"/>
    <n v="-1"/>
    <n v="3"/>
    <x v="6"/>
    <x v="0"/>
  </r>
  <r>
    <n v="4089"/>
    <x v="159"/>
    <x v="1"/>
    <x v="8"/>
    <n v="1"/>
    <x v="0"/>
    <x v="4"/>
    <x v="124"/>
    <m/>
    <m/>
    <m/>
    <m/>
    <n v="2000"/>
    <n v="6000"/>
    <n v="4000"/>
    <n v="-1"/>
    <n v="3"/>
    <x v="6"/>
    <x v="0"/>
  </r>
  <r>
    <n v="4090"/>
    <x v="159"/>
    <x v="1"/>
    <x v="8"/>
    <n v="1"/>
    <x v="27"/>
    <x v="28"/>
    <x v="237"/>
    <m/>
    <m/>
    <m/>
    <m/>
    <n v="1100"/>
    <n v="10000"/>
    <n v="8900"/>
    <n v="-1"/>
    <n v="3"/>
    <x v="6"/>
    <x v="0"/>
  </r>
  <r>
    <n v="4091"/>
    <x v="159"/>
    <x v="1"/>
    <x v="8"/>
    <n v="1"/>
    <x v="81"/>
    <x v="28"/>
    <x v="237"/>
    <m/>
    <m/>
    <m/>
    <m/>
    <n v="3500"/>
    <n v="10000"/>
    <n v="6500"/>
    <n v="-1"/>
    <n v="3"/>
    <x v="6"/>
    <x v="0"/>
  </r>
  <r>
    <n v="4092"/>
    <x v="159"/>
    <x v="1"/>
    <x v="8"/>
    <n v="1"/>
    <x v="29"/>
    <x v="32"/>
    <x v="201"/>
    <m/>
    <m/>
    <m/>
    <m/>
    <n v="10280"/>
    <n v="11000"/>
    <n v="720"/>
    <n v="-1"/>
    <n v="3"/>
    <x v="6"/>
    <x v="0"/>
  </r>
  <r>
    <n v="4093"/>
    <x v="159"/>
    <x v="1"/>
    <x v="8"/>
    <n v="1"/>
    <x v="1"/>
    <x v="1"/>
    <x v="1000"/>
    <m/>
    <m/>
    <m/>
    <m/>
    <n v="2800"/>
    <n v="10000"/>
    <n v="7200"/>
    <n v="-1"/>
    <n v="3"/>
    <x v="6"/>
    <x v="0"/>
  </r>
  <r>
    <n v="4094"/>
    <x v="159"/>
    <x v="1"/>
    <x v="8"/>
    <n v="1"/>
    <x v="84"/>
    <x v="2"/>
    <x v="595"/>
    <m/>
    <m/>
    <m/>
    <m/>
    <n v="100000"/>
    <n v="140000"/>
    <n v="40000"/>
    <n v="-1"/>
    <n v="3"/>
    <x v="6"/>
    <x v="0"/>
  </r>
  <r>
    <n v="4095"/>
    <x v="160"/>
    <x v="1"/>
    <x v="8"/>
    <n v="1"/>
    <x v="84"/>
    <x v="52"/>
    <x v="1170"/>
    <m/>
    <m/>
    <m/>
    <m/>
    <n v="95000"/>
    <n v="145000"/>
    <n v="50000"/>
    <n v="-1"/>
    <n v="4"/>
    <x v="6"/>
    <x v="0"/>
  </r>
  <r>
    <n v="4096"/>
    <x v="160"/>
    <x v="1"/>
    <x v="8"/>
    <n v="1"/>
    <x v="33"/>
    <x v="52"/>
    <x v="1171"/>
    <m/>
    <m/>
    <m/>
    <m/>
    <n v="0"/>
    <n v="10000"/>
    <n v="10000"/>
    <n v="-1"/>
    <n v="4"/>
    <x v="6"/>
    <x v="0"/>
  </r>
  <r>
    <n v="4097"/>
    <x v="160"/>
    <x v="1"/>
    <x v="8"/>
    <n v="1"/>
    <x v="29"/>
    <x v="32"/>
    <x v="340"/>
    <m/>
    <m/>
    <m/>
    <m/>
    <n v="5610"/>
    <n v="6000"/>
    <n v="390"/>
    <n v="-1"/>
    <n v="4"/>
    <x v="6"/>
    <x v="0"/>
  </r>
  <r>
    <n v="4098"/>
    <x v="160"/>
    <x v="1"/>
    <x v="8"/>
    <n v="1"/>
    <x v="30"/>
    <x v="28"/>
    <x v="317"/>
    <m/>
    <m/>
    <m/>
    <m/>
    <n v="900"/>
    <n v="10000"/>
    <n v="9100"/>
    <n v="-1"/>
    <n v="4"/>
    <x v="6"/>
    <x v="0"/>
  </r>
  <r>
    <n v="4099"/>
    <x v="160"/>
    <x v="1"/>
    <x v="8"/>
    <n v="1"/>
    <x v="27"/>
    <x v="28"/>
    <x v="430"/>
    <m/>
    <m/>
    <m/>
    <m/>
    <n v="1100"/>
    <n v="10000"/>
    <n v="8900"/>
    <n v="-1"/>
    <n v="4"/>
    <x v="6"/>
    <x v="0"/>
  </r>
  <r>
    <n v="4100"/>
    <x v="160"/>
    <x v="1"/>
    <x v="8"/>
    <n v="1"/>
    <x v="11"/>
    <x v="6"/>
    <x v="847"/>
    <m/>
    <m/>
    <m/>
    <m/>
    <n v="14000"/>
    <n v="30000"/>
    <n v="16000"/>
    <n v="-1"/>
    <n v="4"/>
    <x v="6"/>
    <x v="0"/>
  </r>
  <r>
    <n v="4101"/>
    <x v="160"/>
    <x v="1"/>
    <x v="8"/>
    <n v="1"/>
    <x v="29"/>
    <x v="37"/>
    <x v="233"/>
    <m/>
    <m/>
    <m/>
    <m/>
    <n v="3271"/>
    <n v="3500"/>
    <n v="229"/>
    <n v="-1"/>
    <n v="4"/>
    <x v="6"/>
    <x v="0"/>
  </r>
  <r>
    <n v="4102"/>
    <x v="160"/>
    <x v="1"/>
    <x v="8"/>
    <n v="1"/>
    <x v="2"/>
    <x v="93"/>
    <x v="1147"/>
    <m/>
    <m/>
    <m/>
    <m/>
    <n v="8000"/>
    <n v="15000"/>
    <n v="7000"/>
    <n v="-1"/>
    <n v="4"/>
    <x v="6"/>
    <x v="0"/>
  </r>
  <r>
    <n v="4103"/>
    <x v="160"/>
    <x v="1"/>
    <x v="8"/>
    <n v="1"/>
    <x v="35"/>
    <x v="89"/>
    <x v="1172"/>
    <m/>
    <m/>
    <m/>
    <m/>
    <n v="4000"/>
    <n v="9000"/>
    <n v="5000"/>
    <n v="-1"/>
    <n v="4"/>
    <x v="6"/>
    <x v="0"/>
  </r>
  <r>
    <n v="4104"/>
    <x v="160"/>
    <x v="1"/>
    <x v="8"/>
    <n v="1"/>
    <x v="35"/>
    <x v="89"/>
    <x v="1173"/>
    <m/>
    <m/>
    <m/>
    <m/>
    <n v="4000"/>
    <n v="9000"/>
    <n v="5000"/>
    <n v="-1"/>
    <n v="4"/>
    <x v="6"/>
    <x v="0"/>
  </r>
  <r>
    <n v="4105"/>
    <x v="160"/>
    <x v="1"/>
    <x v="8"/>
    <n v="1"/>
    <x v="148"/>
    <x v="6"/>
    <x v="1174"/>
    <m/>
    <s v="Azul"/>
    <m/>
    <m/>
    <n v="68000"/>
    <n v="90000"/>
    <n v="22000"/>
    <n v="-1"/>
    <n v="4"/>
    <x v="6"/>
    <x v="0"/>
  </r>
  <r>
    <n v="4106"/>
    <x v="160"/>
    <x v="1"/>
    <x v="8"/>
    <n v="1"/>
    <x v="148"/>
    <x v="6"/>
    <x v="1174"/>
    <m/>
    <s v="Multicolor"/>
    <m/>
    <m/>
    <n v="68000"/>
    <n v="90000"/>
    <n v="22000"/>
    <n v="-1"/>
    <n v="4"/>
    <x v="6"/>
    <x v="0"/>
  </r>
  <r>
    <n v="4107"/>
    <x v="160"/>
    <x v="1"/>
    <x v="8"/>
    <n v="1"/>
    <x v="105"/>
    <x v="2"/>
    <x v="1175"/>
    <m/>
    <m/>
    <m/>
    <m/>
    <n v="20000"/>
    <n v="45000"/>
    <n v="25000"/>
    <n v="-1"/>
    <n v="4"/>
    <x v="6"/>
    <x v="0"/>
  </r>
  <r>
    <n v="4108"/>
    <x v="160"/>
    <x v="1"/>
    <x v="8"/>
    <n v="1"/>
    <x v="27"/>
    <x v="2"/>
    <x v="143"/>
    <m/>
    <m/>
    <m/>
    <m/>
    <n v="1100"/>
    <n v="10000"/>
    <n v="8900"/>
    <n v="-1"/>
    <n v="4"/>
    <x v="6"/>
    <x v="0"/>
  </r>
  <r>
    <n v="4109"/>
    <x v="160"/>
    <x v="1"/>
    <x v="8"/>
    <n v="1"/>
    <x v="81"/>
    <x v="52"/>
    <x v="1142"/>
    <m/>
    <m/>
    <m/>
    <m/>
    <n v="3500"/>
    <n v="10000"/>
    <n v="6500"/>
    <n v="-1"/>
    <n v="4"/>
    <x v="6"/>
    <x v="0"/>
  </r>
  <r>
    <n v="4110"/>
    <x v="160"/>
    <x v="1"/>
    <x v="8"/>
    <n v="1"/>
    <x v="27"/>
    <x v="28"/>
    <x v="297"/>
    <m/>
    <m/>
    <m/>
    <m/>
    <n v="1100"/>
    <n v="8000"/>
    <n v="6900"/>
    <n v="-1"/>
    <n v="4"/>
    <x v="6"/>
    <x v="0"/>
  </r>
  <r>
    <n v="4111"/>
    <x v="160"/>
    <x v="1"/>
    <x v="8"/>
    <n v="1"/>
    <x v="27"/>
    <x v="28"/>
    <x v="135"/>
    <m/>
    <m/>
    <m/>
    <m/>
    <n v="1100"/>
    <n v="8000"/>
    <n v="6900"/>
    <n v="-1"/>
    <n v="4"/>
    <x v="6"/>
    <x v="0"/>
  </r>
  <r>
    <n v="4112"/>
    <x v="160"/>
    <x v="1"/>
    <x v="8"/>
    <n v="1"/>
    <x v="103"/>
    <x v="135"/>
    <x v="1062"/>
    <m/>
    <m/>
    <m/>
    <m/>
    <n v="14000"/>
    <n v="29000"/>
    <n v="15000"/>
    <n v="-1"/>
    <n v="4"/>
    <x v="6"/>
    <x v="0"/>
  </r>
  <r>
    <n v="4113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4"/>
    <x v="160"/>
    <x v="1"/>
    <x v="8"/>
    <n v="1"/>
    <x v="29"/>
    <x v="34"/>
    <x v="214"/>
    <m/>
    <m/>
    <m/>
    <m/>
    <n v="6074"/>
    <n v="6500"/>
    <n v="426"/>
    <n v="-1"/>
    <n v="4"/>
    <x v="6"/>
    <x v="0"/>
  </r>
  <r>
    <n v="4115"/>
    <x v="160"/>
    <x v="1"/>
    <x v="8"/>
    <n v="1"/>
    <x v="29"/>
    <x v="32"/>
    <x v="201"/>
    <m/>
    <m/>
    <m/>
    <m/>
    <n v="10280"/>
    <n v="11000"/>
    <n v="720"/>
    <n v="-1"/>
    <n v="4"/>
    <x v="6"/>
    <x v="0"/>
  </r>
  <r>
    <n v="4116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7"/>
    <x v="160"/>
    <x v="1"/>
    <x v="8"/>
    <n v="1"/>
    <x v="4"/>
    <x v="4"/>
    <x v="215"/>
    <m/>
    <m/>
    <m/>
    <m/>
    <n v="19000"/>
    <n v="35000"/>
    <n v="16000"/>
    <n v="-1"/>
    <n v="4"/>
    <x v="6"/>
    <x v="0"/>
  </r>
  <r>
    <n v="4118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9"/>
    <x v="161"/>
    <x v="1"/>
    <x v="8"/>
    <n v="1"/>
    <x v="95"/>
    <x v="1"/>
    <x v="762"/>
    <m/>
    <m/>
    <m/>
    <m/>
    <n v="13000"/>
    <n v="35000"/>
    <n v="22000"/>
    <n v="-1"/>
    <n v="5"/>
    <x v="6"/>
    <x v="0"/>
  </r>
  <r>
    <n v="4120"/>
    <x v="161"/>
    <x v="1"/>
    <x v="8"/>
    <n v="1"/>
    <x v="0"/>
    <x v="93"/>
    <x v="1145"/>
    <m/>
    <m/>
    <m/>
    <m/>
    <n v="4500"/>
    <n v="10000"/>
    <n v="5500"/>
    <n v="-1"/>
    <n v="5"/>
    <x v="6"/>
    <x v="0"/>
  </r>
  <r>
    <n v="4121"/>
    <x v="161"/>
    <x v="1"/>
    <x v="8"/>
    <n v="1"/>
    <x v="81"/>
    <x v="48"/>
    <x v="741"/>
    <m/>
    <m/>
    <m/>
    <m/>
    <n v="3500"/>
    <n v="10000"/>
    <n v="6500"/>
    <n v="-1"/>
    <n v="5"/>
    <x v="6"/>
    <x v="0"/>
  </r>
  <r>
    <n v="4122"/>
    <x v="161"/>
    <x v="1"/>
    <x v="8"/>
    <n v="1"/>
    <x v="30"/>
    <x v="1"/>
    <x v="762"/>
    <m/>
    <m/>
    <m/>
    <m/>
    <n v="900"/>
    <n v="10000"/>
    <n v="9100"/>
    <n v="-1"/>
    <n v="5"/>
    <x v="6"/>
    <x v="0"/>
  </r>
  <r>
    <n v="4123"/>
    <x v="161"/>
    <x v="1"/>
    <x v="8"/>
    <n v="1"/>
    <x v="29"/>
    <x v="32"/>
    <x v="201"/>
    <m/>
    <m/>
    <m/>
    <m/>
    <n v="6074"/>
    <n v="6500"/>
    <n v="426"/>
    <n v="-1"/>
    <n v="5"/>
    <x v="6"/>
    <x v="0"/>
  </r>
  <r>
    <n v="4124"/>
    <x v="161"/>
    <x v="1"/>
    <x v="8"/>
    <n v="1"/>
    <x v="29"/>
    <x v="37"/>
    <x v="233"/>
    <m/>
    <m/>
    <m/>
    <m/>
    <n v="3271"/>
    <n v="3500"/>
    <n v="229"/>
    <n v="-1"/>
    <n v="5"/>
    <x v="6"/>
    <x v="0"/>
  </r>
  <r>
    <n v="4125"/>
    <x v="161"/>
    <x v="1"/>
    <x v="8"/>
    <n v="1"/>
    <x v="37"/>
    <x v="34"/>
    <x v="301"/>
    <m/>
    <m/>
    <m/>
    <m/>
    <n v="1000"/>
    <n v="4000"/>
    <n v="3000"/>
    <n v="-1"/>
    <n v="5"/>
    <x v="6"/>
    <x v="0"/>
  </r>
  <r>
    <n v="4126"/>
    <x v="161"/>
    <x v="1"/>
    <x v="8"/>
    <n v="1"/>
    <x v="35"/>
    <x v="89"/>
    <x v="597"/>
    <m/>
    <m/>
    <m/>
    <m/>
    <n v="4000"/>
    <n v="9000"/>
    <n v="5000"/>
    <n v="-1"/>
    <n v="5"/>
    <x v="6"/>
    <x v="0"/>
  </r>
  <r>
    <n v="4127"/>
    <x v="161"/>
    <x v="1"/>
    <x v="8"/>
    <n v="1"/>
    <x v="35"/>
    <x v="89"/>
    <x v="1176"/>
    <m/>
    <m/>
    <m/>
    <m/>
    <n v="4000"/>
    <n v="9000"/>
    <n v="5000"/>
    <n v="-1"/>
    <n v="5"/>
    <x v="6"/>
    <x v="0"/>
  </r>
  <r>
    <n v="4128"/>
    <x v="161"/>
    <x v="1"/>
    <x v="8"/>
    <n v="1"/>
    <x v="33"/>
    <x v="6"/>
    <x v="926"/>
    <m/>
    <m/>
    <m/>
    <m/>
    <n v="0"/>
    <n v="20000"/>
    <n v="20000"/>
    <n v="-1"/>
    <n v="5"/>
    <x v="6"/>
    <x v="0"/>
  </r>
  <r>
    <n v="4129"/>
    <x v="161"/>
    <x v="1"/>
    <x v="8"/>
    <n v="1"/>
    <x v="2"/>
    <x v="47"/>
    <x v="328"/>
    <m/>
    <m/>
    <m/>
    <m/>
    <n v="3000"/>
    <n v="8000"/>
    <n v="5000"/>
    <n v="-1"/>
    <n v="5"/>
    <x v="6"/>
    <x v="0"/>
  </r>
  <r>
    <n v="4130"/>
    <x v="161"/>
    <x v="1"/>
    <x v="8"/>
    <n v="1"/>
    <x v="1"/>
    <x v="1"/>
    <x v="1000"/>
    <m/>
    <m/>
    <m/>
    <m/>
    <n v="2800"/>
    <n v="10000"/>
    <n v="7200"/>
    <n v="-1"/>
    <n v="5"/>
    <x v="6"/>
    <x v="0"/>
  </r>
  <r>
    <n v="4131"/>
    <x v="161"/>
    <x v="1"/>
    <x v="8"/>
    <n v="1"/>
    <x v="33"/>
    <x v="2"/>
    <x v="216"/>
    <m/>
    <m/>
    <m/>
    <m/>
    <n v="0"/>
    <n v="25000"/>
    <n v="25000"/>
    <n v="-1"/>
    <n v="5"/>
    <x v="6"/>
    <x v="0"/>
  </r>
  <r>
    <n v="4132"/>
    <x v="161"/>
    <x v="1"/>
    <x v="8"/>
    <n v="1"/>
    <x v="43"/>
    <x v="6"/>
    <x v="1177"/>
    <m/>
    <m/>
    <m/>
    <m/>
    <n v="7500"/>
    <n v="15000"/>
    <n v="7500"/>
    <n v="-1"/>
    <n v="5"/>
    <x v="6"/>
    <x v="0"/>
  </r>
  <r>
    <n v="4133"/>
    <x v="161"/>
    <x v="1"/>
    <x v="8"/>
    <n v="1"/>
    <x v="29"/>
    <x v="50"/>
    <x v="370"/>
    <m/>
    <m/>
    <m/>
    <m/>
    <n v="6975"/>
    <n v="7500"/>
    <n v="525"/>
    <n v="-1"/>
    <n v="5"/>
    <x v="6"/>
    <x v="0"/>
  </r>
  <r>
    <n v="4134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5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6"/>
    <x v="161"/>
    <x v="1"/>
    <x v="8"/>
    <n v="1"/>
    <x v="22"/>
    <x v="26"/>
    <x v="110"/>
    <m/>
    <m/>
    <m/>
    <m/>
    <n v="20000"/>
    <n v="35000"/>
    <n v="15000"/>
    <n v="-1"/>
    <n v="5"/>
    <x v="6"/>
    <x v="0"/>
  </r>
  <r>
    <n v="4137"/>
    <x v="161"/>
    <x v="1"/>
    <x v="8"/>
    <n v="1"/>
    <x v="0"/>
    <x v="93"/>
    <x v="1145"/>
    <m/>
    <m/>
    <m/>
    <m/>
    <n v="4500"/>
    <n v="12000"/>
    <n v="7500"/>
    <n v="-1"/>
    <n v="5"/>
    <x v="6"/>
    <x v="0"/>
  </r>
  <r>
    <n v="4138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9"/>
    <x v="156"/>
    <x v="0"/>
    <x v="107"/>
    <n v="1"/>
    <x v="95"/>
    <x v="1"/>
    <x v="534"/>
    <m/>
    <m/>
    <m/>
    <m/>
    <n v="18000"/>
    <n v="39000"/>
    <n v="-18000"/>
    <n v="1"/>
    <n v="31"/>
    <x v="5"/>
    <x v="0"/>
  </r>
  <r>
    <n v="4140"/>
    <x v="156"/>
    <x v="0"/>
    <x v="107"/>
    <n v="8"/>
    <x v="46"/>
    <x v="48"/>
    <x v="741"/>
    <m/>
    <m/>
    <m/>
    <m/>
    <n v="500"/>
    <n v="20000"/>
    <n v="-4000"/>
    <n v="8"/>
    <n v="31"/>
    <x v="5"/>
    <x v="0"/>
  </r>
  <r>
    <n v="4141"/>
    <x v="156"/>
    <x v="0"/>
    <x v="107"/>
    <n v="1"/>
    <x v="95"/>
    <x v="1"/>
    <x v="239"/>
    <m/>
    <m/>
    <m/>
    <m/>
    <n v="18000"/>
    <n v="39000"/>
    <n v="-18000"/>
    <n v="1"/>
    <n v="31"/>
    <x v="5"/>
    <x v="0"/>
  </r>
  <r>
    <n v="4142"/>
    <x v="156"/>
    <x v="0"/>
    <x v="107"/>
    <n v="1"/>
    <x v="95"/>
    <x v="1"/>
    <x v="217"/>
    <m/>
    <m/>
    <m/>
    <m/>
    <n v="15000"/>
    <n v="35000"/>
    <n v="-15000"/>
    <n v="1"/>
    <n v="31"/>
    <x v="5"/>
    <x v="0"/>
  </r>
  <r>
    <n v="4143"/>
    <x v="156"/>
    <x v="0"/>
    <x v="107"/>
    <n v="1"/>
    <x v="95"/>
    <x v="28"/>
    <x v="317"/>
    <s v="TC"/>
    <m/>
    <m/>
    <m/>
    <n v="13000"/>
    <n v="35000"/>
    <n v="-13000"/>
    <n v="1"/>
    <n v="31"/>
    <x v="5"/>
    <x v="0"/>
  </r>
  <r>
    <n v="4144"/>
    <x v="156"/>
    <x v="0"/>
    <x v="64"/>
    <n v="1"/>
    <x v="116"/>
    <x v="28"/>
    <x v="237"/>
    <m/>
    <m/>
    <m/>
    <m/>
    <n v="20000"/>
    <n v="25000"/>
    <n v="-20000"/>
    <n v="1"/>
    <n v="31"/>
    <x v="5"/>
    <x v="0"/>
  </r>
  <r>
    <n v="4145"/>
    <x v="156"/>
    <x v="0"/>
    <x v="64"/>
    <n v="1"/>
    <x v="84"/>
    <x v="1"/>
    <x v="1102"/>
    <m/>
    <m/>
    <m/>
    <m/>
    <n v="70000"/>
    <n v="130000"/>
    <n v="-70000"/>
    <n v="1"/>
    <n v="31"/>
    <x v="5"/>
    <x v="0"/>
  </r>
  <r>
    <n v="4146"/>
    <x v="156"/>
    <x v="0"/>
    <x v="64"/>
    <n v="1"/>
    <x v="84"/>
    <x v="28"/>
    <x v="1134"/>
    <m/>
    <m/>
    <m/>
    <m/>
    <n v="67000"/>
    <n v="129000"/>
    <n v="-67000"/>
    <n v="1"/>
    <n v="31"/>
    <x v="5"/>
    <x v="0"/>
  </r>
  <r>
    <n v="4147"/>
    <x v="156"/>
    <x v="0"/>
    <x v="64"/>
    <n v="1"/>
    <x v="105"/>
    <x v="2"/>
    <x v="1175"/>
    <m/>
    <m/>
    <m/>
    <m/>
    <n v="18000"/>
    <n v="45000"/>
    <n v="-18000"/>
    <n v="1"/>
    <n v="31"/>
    <x v="5"/>
    <x v="0"/>
  </r>
  <r>
    <n v="4148"/>
    <x v="156"/>
    <x v="0"/>
    <x v="64"/>
    <n v="1"/>
    <x v="149"/>
    <x v="2"/>
    <x v="249"/>
    <m/>
    <m/>
    <m/>
    <m/>
    <n v="8000"/>
    <n v="20000"/>
    <n v="-8000"/>
    <n v="1"/>
    <n v="31"/>
    <x v="5"/>
    <x v="0"/>
  </r>
  <r>
    <n v="4149"/>
    <x v="156"/>
    <x v="0"/>
    <x v="64"/>
    <n v="1"/>
    <x v="119"/>
    <x v="2"/>
    <x v="1163"/>
    <m/>
    <m/>
    <m/>
    <m/>
    <n v="7000"/>
    <n v="20000"/>
    <n v="-7000"/>
    <n v="1"/>
    <n v="31"/>
    <x v="5"/>
    <x v="0"/>
  </r>
  <r>
    <n v="4150"/>
    <x v="156"/>
    <x v="0"/>
    <x v="64"/>
    <n v="1"/>
    <x v="103"/>
    <x v="28"/>
    <x v="420"/>
    <m/>
    <m/>
    <m/>
    <m/>
    <n v="-14000"/>
    <n v="0"/>
    <n v="14000"/>
    <n v="1"/>
    <n v="31"/>
    <x v="5"/>
    <x v="0"/>
  </r>
  <r>
    <n v="4151"/>
    <x v="156"/>
    <x v="0"/>
    <x v="4"/>
    <n v="1"/>
    <x v="2"/>
    <x v="26"/>
    <x v="650"/>
    <m/>
    <m/>
    <m/>
    <m/>
    <n v="13000"/>
    <n v="29000"/>
    <n v="-13000"/>
    <n v="1"/>
    <n v="31"/>
    <x v="5"/>
    <x v="0"/>
  </r>
  <r>
    <n v="4152"/>
    <x v="156"/>
    <x v="0"/>
    <x v="4"/>
    <n v="1"/>
    <x v="22"/>
    <x v="26"/>
    <x v="1178"/>
    <m/>
    <m/>
    <m/>
    <m/>
    <n v="40000"/>
    <n v="65000"/>
    <n v="-40000"/>
    <n v="1"/>
    <n v="31"/>
    <x v="5"/>
    <x v="0"/>
  </r>
  <r>
    <n v="4153"/>
    <x v="156"/>
    <x v="0"/>
    <x v="4"/>
    <n v="1"/>
    <x v="10"/>
    <x v="6"/>
    <x v="714"/>
    <m/>
    <m/>
    <m/>
    <m/>
    <n v="7000"/>
    <n v="15000"/>
    <n v="-7000"/>
    <n v="1"/>
    <n v="31"/>
    <x v="5"/>
    <x v="0"/>
  </r>
  <r>
    <n v="4154"/>
    <x v="156"/>
    <x v="0"/>
    <x v="4"/>
    <n v="1"/>
    <x v="4"/>
    <x v="136"/>
    <x v="1179"/>
    <m/>
    <m/>
    <m/>
    <m/>
    <n v="40000"/>
    <n v="65000"/>
    <n v="-40000"/>
    <n v="1"/>
    <n v="31"/>
    <x v="5"/>
    <x v="0"/>
  </r>
  <r>
    <n v="4155"/>
    <x v="156"/>
    <x v="0"/>
    <x v="4"/>
    <n v="1"/>
    <x v="11"/>
    <x v="137"/>
    <x v="1180"/>
    <m/>
    <m/>
    <m/>
    <m/>
    <n v="180000"/>
    <n v="250000"/>
    <n v="-180000"/>
    <n v="1"/>
    <n v="31"/>
    <x v="5"/>
    <x v="0"/>
  </r>
  <r>
    <n v="4156"/>
    <x v="156"/>
    <x v="0"/>
    <x v="114"/>
    <n v="1"/>
    <x v="4"/>
    <x v="25"/>
    <x v="1181"/>
    <m/>
    <m/>
    <m/>
    <m/>
    <n v="45000"/>
    <n v="80000"/>
    <n v="-45000"/>
    <n v="1"/>
    <n v="31"/>
    <x v="5"/>
    <x v="0"/>
  </r>
  <r>
    <n v="4157"/>
    <x v="156"/>
    <x v="0"/>
    <x v="114"/>
    <n v="2"/>
    <x v="26"/>
    <x v="29"/>
    <x v="569"/>
    <m/>
    <m/>
    <m/>
    <m/>
    <n v="8500"/>
    <n v="20000"/>
    <n v="-17000"/>
    <n v="2"/>
    <n v="31"/>
    <x v="5"/>
    <x v="0"/>
  </r>
  <r>
    <n v="4158"/>
    <x v="156"/>
    <x v="0"/>
    <x v="114"/>
    <n v="3"/>
    <x v="4"/>
    <x v="4"/>
    <x v="215"/>
    <m/>
    <m/>
    <m/>
    <m/>
    <n v="19000"/>
    <n v="35000"/>
    <n v="-57000"/>
    <n v="3"/>
    <n v="31"/>
    <x v="5"/>
    <x v="0"/>
  </r>
  <r>
    <n v="4159"/>
    <x v="156"/>
    <x v="0"/>
    <x v="114"/>
    <n v="2"/>
    <x v="55"/>
    <x v="4"/>
    <x v="314"/>
    <m/>
    <m/>
    <m/>
    <m/>
    <n v="7000"/>
    <n v="20000"/>
    <n v="-14000"/>
    <n v="2"/>
    <n v="31"/>
    <x v="5"/>
    <x v="0"/>
  </r>
  <r>
    <n v="4160"/>
    <x v="156"/>
    <x v="0"/>
    <x v="114"/>
    <n v="1"/>
    <x v="74"/>
    <x v="25"/>
    <x v="1182"/>
    <m/>
    <m/>
    <m/>
    <m/>
    <n v="25000"/>
    <n v="45000"/>
    <n v="-25000"/>
    <n v="1"/>
    <n v="31"/>
    <x v="5"/>
    <x v="0"/>
  </r>
  <r>
    <n v="4161"/>
    <x v="158"/>
    <x v="0"/>
    <x v="64"/>
    <n v="1"/>
    <x v="84"/>
    <x v="1"/>
    <x v="961"/>
    <m/>
    <m/>
    <m/>
    <m/>
    <n v="80000"/>
    <n v="140000"/>
    <n v="-80000"/>
    <n v="1"/>
    <n v="2"/>
    <x v="6"/>
    <x v="0"/>
  </r>
  <r>
    <n v="4162"/>
    <x v="158"/>
    <x v="0"/>
    <x v="64"/>
    <n v="1"/>
    <x v="84"/>
    <x v="4"/>
    <x v="1183"/>
    <m/>
    <m/>
    <m/>
    <m/>
    <n v="60000"/>
    <n v="130000"/>
    <n v="-60000"/>
    <n v="1"/>
    <n v="2"/>
    <x v="6"/>
    <x v="0"/>
  </r>
  <r>
    <n v="4163"/>
    <x v="158"/>
    <x v="0"/>
    <x v="64"/>
    <n v="1"/>
    <x v="103"/>
    <x v="29"/>
    <x v="338"/>
    <m/>
    <m/>
    <m/>
    <m/>
    <n v="5000"/>
    <n v="15000"/>
    <n v="-5000"/>
    <n v="1"/>
    <n v="2"/>
    <x v="6"/>
    <x v="0"/>
  </r>
  <r>
    <n v="4164"/>
    <x v="158"/>
    <x v="0"/>
    <x v="64"/>
    <n v="1"/>
    <x v="84"/>
    <x v="3"/>
    <x v="1184"/>
    <m/>
    <m/>
    <m/>
    <m/>
    <n v="110000"/>
    <n v="190000"/>
    <n v="-110000"/>
    <n v="1"/>
    <n v="2"/>
    <x v="6"/>
    <x v="0"/>
  </r>
  <r>
    <n v="4165"/>
    <x v="158"/>
    <x v="0"/>
    <x v="28"/>
    <n v="1"/>
    <x v="150"/>
    <x v="6"/>
    <x v="1185"/>
    <m/>
    <m/>
    <m/>
    <s v="Uñas dest"/>
    <n v="5000"/>
    <n v="0"/>
    <n v="-5000"/>
    <n v="1"/>
    <n v="2"/>
    <x v="6"/>
    <x v="0"/>
  </r>
  <r>
    <n v="4166"/>
    <x v="158"/>
    <x v="0"/>
    <x v="28"/>
    <n v="1"/>
    <x v="150"/>
    <x v="138"/>
    <x v="1186"/>
    <m/>
    <m/>
    <m/>
    <m/>
    <n v="7000"/>
    <n v="0"/>
    <n v="-7000"/>
    <n v="1"/>
    <n v="2"/>
    <x v="6"/>
    <x v="0"/>
  </r>
  <r>
    <n v="4167"/>
    <x v="158"/>
    <x v="0"/>
    <x v="28"/>
    <n v="1"/>
    <x v="150"/>
    <x v="14"/>
    <x v="1187"/>
    <m/>
    <m/>
    <m/>
    <m/>
    <n v="17000"/>
    <n v="0"/>
    <n v="-17000"/>
    <n v="1"/>
    <n v="2"/>
    <x v="6"/>
    <x v="0"/>
  </r>
  <r>
    <n v="4168"/>
    <x v="158"/>
    <x v="0"/>
    <x v="28"/>
    <n v="1"/>
    <x v="150"/>
    <x v="139"/>
    <x v="1188"/>
    <m/>
    <m/>
    <m/>
    <m/>
    <n v="12000"/>
    <n v="0"/>
    <n v="-12000"/>
    <n v="1"/>
    <n v="2"/>
    <x v="6"/>
    <x v="0"/>
  </r>
  <r>
    <n v="4169"/>
    <x v="158"/>
    <x v="0"/>
    <x v="51"/>
    <n v="5"/>
    <x v="0"/>
    <x v="93"/>
    <x v="328"/>
    <m/>
    <m/>
    <m/>
    <m/>
    <n v="3500"/>
    <n v="10000"/>
    <n v="-17500"/>
    <n v="5"/>
    <n v="2"/>
    <x v="6"/>
    <x v="0"/>
  </r>
  <r>
    <n v="4170"/>
    <x v="158"/>
    <x v="0"/>
    <x v="51"/>
    <n v="5"/>
    <x v="1"/>
    <x v="1"/>
    <x v="2"/>
    <m/>
    <m/>
    <m/>
    <m/>
    <n v="3500"/>
    <n v="12000"/>
    <n v="-17500"/>
    <n v="5"/>
    <n v="2"/>
    <x v="6"/>
    <x v="0"/>
  </r>
  <r>
    <n v="4171"/>
    <x v="158"/>
    <x v="0"/>
    <x v="51"/>
    <n v="10"/>
    <x v="27"/>
    <x v="1"/>
    <x v="218"/>
    <m/>
    <m/>
    <m/>
    <m/>
    <n v="1100"/>
    <n v="10000"/>
    <n v="-11000"/>
    <n v="10"/>
    <n v="2"/>
    <x v="6"/>
    <x v="0"/>
  </r>
  <r>
    <n v="4172"/>
    <x v="158"/>
    <x v="0"/>
    <x v="114"/>
    <n v="6"/>
    <x v="81"/>
    <x v="1"/>
    <x v="511"/>
    <m/>
    <m/>
    <m/>
    <m/>
    <n v="3500"/>
    <n v="10000"/>
    <n v="-21000"/>
    <n v="6"/>
    <n v="2"/>
    <x v="6"/>
    <x v="0"/>
  </r>
  <r>
    <n v="4173"/>
    <x v="158"/>
    <x v="0"/>
    <x v="114"/>
    <n v="1"/>
    <x v="26"/>
    <x v="29"/>
    <x v="1012"/>
    <m/>
    <m/>
    <m/>
    <m/>
    <n v="10000"/>
    <n v="20000"/>
    <n v="-10000"/>
    <n v="1"/>
    <n v="2"/>
    <x v="6"/>
    <x v="0"/>
  </r>
  <r>
    <n v="4174"/>
    <x v="158"/>
    <x v="0"/>
    <x v="114"/>
    <n v="1"/>
    <x v="26"/>
    <x v="1"/>
    <x v="239"/>
    <m/>
    <m/>
    <m/>
    <m/>
    <n v="8500"/>
    <n v="20000"/>
    <n v="-8500"/>
    <n v="1"/>
    <n v="2"/>
    <x v="6"/>
    <x v="0"/>
  </r>
  <r>
    <n v="4175"/>
    <x v="158"/>
    <x v="0"/>
    <x v="114"/>
    <n v="1"/>
    <x v="55"/>
    <x v="2"/>
    <x v="168"/>
    <m/>
    <m/>
    <m/>
    <m/>
    <n v="7500"/>
    <n v="20000"/>
    <n v="-7500"/>
    <n v="1"/>
    <n v="2"/>
    <x v="6"/>
    <x v="0"/>
  </r>
  <r>
    <n v="4176"/>
    <x v="158"/>
    <x v="0"/>
    <x v="114"/>
    <n v="1"/>
    <x v="2"/>
    <x v="1"/>
    <x v="1189"/>
    <m/>
    <m/>
    <m/>
    <m/>
    <n v="16000"/>
    <n v="32000"/>
    <n v="-16000"/>
    <n v="1"/>
    <n v="2"/>
    <x v="6"/>
    <x v="0"/>
  </r>
  <r>
    <n v="4177"/>
    <x v="160"/>
    <x v="0"/>
    <x v="107"/>
    <n v="3"/>
    <x v="46"/>
    <x v="6"/>
    <x v="1190"/>
    <m/>
    <m/>
    <m/>
    <m/>
    <n v="500"/>
    <n v="20000"/>
    <n v="-1500"/>
    <n v="3"/>
    <n v="4"/>
    <x v="6"/>
    <x v="0"/>
  </r>
  <r>
    <n v="4178"/>
    <x v="160"/>
    <x v="0"/>
    <x v="107"/>
    <n v="3"/>
    <x v="46"/>
    <x v="140"/>
    <x v="1191"/>
    <m/>
    <m/>
    <m/>
    <m/>
    <n v="400"/>
    <n v="20000"/>
    <n v="-1200"/>
    <n v="3"/>
    <n v="4"/>
    <x v="6"/>
    <x v="0"/>
  </r>
  <r>
    <n v="4179"/>
    <x v="160"/>
    <x v="0"/>
    <x v="107"/>
    <n v="3"/>
    <x v="46"/>
    <x v="2"/>
    <x v="1192"/>
    <m/>
    <m/>
    <m/>
    <m/>
    <n v="400"/>
    <n v="20000"/>
    <n v="-1200"/>
    <n v="3"/>
    <n v="4"/>
    <x v="6"/>
    <x v="0"/>
  </r>
  <r>
    <n v="4180"/>
    <x v="160"/>
    <x v="0"/>
    <x v="107"/>
    <n v="3"/>
    <x v="46"/>
    <x v="1"/>
    <x v="187"/>
    <m/>
    <m/>
    <m/>
    <m/>
    <n v="400"/>
    <n v="20000"/>
    <n v="-1200"/>
    <n v="3"/>
    <n v="4"/>
    <x v="6"/>
    <x v="0"/>
  </r>
  <r>
    <n v="4181"/>
    <x v="160"/>
    <x v="0"/>
    <x v="107"/>
    <n v="3"/>
    <x v="46"/>
    <x v="1"/>
    <x v="188"/>
    <m/>
    <m/>
    <m/>
    <m/>
    <n v="400"/>
    <n v="20000"/>
    <n v="-1200"/>
    <n v="3"/>
    <n v="4"/>
    <x v="6"/>
    <x v="0"/>
  </r>
  <r>
    <n v="4182"/>
    <x v="160"/>
    <x v="0"/>
    <x v="107"/>
    <n v="5"/>
    <x v="46"/>
    <x v="28"/>
    <x v="237"/>
    <m/>
    <m/>
    <m/>
    <m/>
    <n v="600"/>
    <n v="20000"/>
    <n v="-3000"/>
    <n v="5"/>
    <n v="4"/>
    <x v="6"/>
    <x v="0"/>
  </r>
  <r>
    <n v="4183"/>
    <x v="160"/>
    <x v="0"/>
    <x v="107"/>
    <n v="2"/>
    <x v="95"/>
    <x v="1"/>
    <x v="511"/>
    <m/>
    <m/>
    <m/>
    <m/>
    <n v="13000"/>
    <n v="35000"/>
    <n v="-26000"/>
    <n v="2"/>
    <n v="4"/>
    <x v="6"/>
    <x v="0"/>
  </r>
  <r>
    <n v="4184"/>
    <x v="160"/>
    <x v="0"/>
    <x v="107"/>
    <n v="1"/>
    <x v="46"/>
    <x v="29"/>
    <x v="1034"/>
    <m/>
    <m/>
    <m/>
    <m/>
    <n v="5000"/>
    <n v="0"/>
    <n v="-5000"/>
    <n v="1"/>
    <n v="4"/>
    <x v="6"/>
    <x v="0"/>
  </r>
  <r>
    <n v="4185"/>
    <x v="158"/>
    <x v="0"/>
    <x v="107"/>
    <n v="1"/>
    <x v="46"/>
    <x v="29"/>
    <x v="1034"/>
    <m/>
    <m/>
    <m/>
    <m/>
    <n v="-2000"/>
    <n v="0"/>
    <n v="2000"/>
    <n v="1"/>
    <n v="2"/>
    <x v="6"/>
    <x v="0"/>
  </r>
  <r>
    <n v="4186"/>
    <x v="160"/>
    <x v="0"/>
    <x v="64"/>
    <n v="1"/>
    <x v="84"/>
    <x v="2"/>
    <x v="595"/>
    <m/>
    <m/>
    <m/>
    <m/>
    <n v="95000"/>
    <n v="150000"/>
    <n v="-95000"/>
    <n v="1"/>
    <n v="4"/>
    <x v="6"/>
    <x v="0"/>
  </r>
  <r>
    <n v="4187"/>
    <x v="160"/>
    <x v="0"/>
    <x v="64"/>
    <n v="1"/>
    <x v="105"/>
    <x v="2"/>
    <x v="1163"/>
    <m/>
    <m/>
    <m/>
    <m/>
    <n v="20000"/>
    <n v="45000"/>
    <n v="-20000"/>
    <n v="1"/>
    <n v="4"/>
    <x v="6"/>
    <x v="0"/>
  </r>
  <r>
    <n v="4188"/>
    <x v="160"/>
    <x v="0"/>
    <x v="64"/>
    <n v="1"/>
    <x v="103"/>
    <x v="135"/>
    <x v="1062"/>
    <m/>
    <m/>
    <m/>
    <m/>
    <n v="14000"/>
    <n v="29000"/>
    <n v="-14000"/>
    <n v="1"/>
    <n v="4"/>
    <x v="6"/>
    <x v="0"/>
  </r>
  <r>
    <n v="4189"/>
    <x v="160"/>
    <x v="0"/>
    <x v="64"/>
    <n v="1"/>
    <x v="84"/>
    <x v="52"/>
    <x v="602"/>
    <m/>
    <m/>
    <m/>
    <m/>
    <n v="95000"/>
    <n v="140000"/>
    <n v="-95000"/>
    <n v="1"/>
    <n v="4"/>
    <x v="6"/>
    <x v="0"/>
  </r>
  <r>
    <n v="4190"/>
    <x v="160"/>
    <x v="0"/>
    <x v="64"/>
    <n v="1"/>
    <x v="151"/>
    <x v="4"/>
    <x v="1183"/>
    <m/>
    <m/>
    <m/>
    <m/>
    <n v="10000"/>
    <n v="0"/>
    <n v="-10000"/>
    <n v="1"/>
    <n v="4"/>
    <x v="6"/>
    <x v="0"/>
  </r>
  <r>
    <n v="4191"/>
    <x v="158"/>
    <x v="0"/>
    <x v="64"/>
    <n v="1"/>
    <x v="103"/>
    <x v="29"/>
    <x v="338"/>
    <m/>
    <m/>
    <m/>
    <m/>
    <n v="-5000"/>
    <n v="0"/>
    <n v="5000"/>
    <n v="1"/>
    <n v="2"/>
    <x v="6"/>
    <x v="0"/>
  </r>
  <r>
    <n v="4192"/>
    <x v="160"/>
    <x v="0"/>
    <x v="129"/>
    <n v="6"/>
    <x v="148"/>
    <x v="6"/>
    <x v="1193"/>
    <m/>
    <m/>
    <m/>
    <m/>
    <n v="5800"/>
    <n v="10000"/>
    <n v="-34800"/>
    <n v="6"/>
    <n v="4"/>
    <x v="6"/>
    <x v="0"/>
  </r>
  <r>
    <n v="4193"/>
    <x v="160"/>
    <x v="0"/>
    <x v="129"/>
    <n v="2"/>
    <x v="148"/>
    <x v="6"/>
    <x v="1194"/>
    <m/>
    <m/>
    <m/>
    <m/>
    <n v="68000"/>
    <n v="90000"/>
    <n v="-136000"/>
    <n v="2"/>
    <n v="4"/>
    <x v="6"/>
    <x v="0"/>
  </r>
  <r>
    <n v="4194"/>
    <x v="160"/>
    <x v="0"/>
    <x v="129"/>
    <n v="1"/>
    <x v="148"/>
    <x v="6"/>
    <x v="1195"/>
    <m/>
    <m/>
    <m/>
    <m/>
    <n v="55000"/>
    <n v="75000"/>
    <n v="-55000"/>
    <n v="1"/>
    <n v="4"/>
    <x v="6"/>
    <x v="0"/>
  </r>
  <r>
    <n v="4195"/>
    <x v="160"/>
    <x v="0"/>
    <x v="129"/>
    <n v="1"/>
    <x v="148"/>
    <x v="6"/>
    <x v="1196"/>
    <m/>
    <m/>
    <m/>
    <m/>
    <n v="49000"/>
    <n v="75000"/>
    <n v="-49000"/>
    <n v="1"/>
    <n v="4"/>
    <x v="6"/>
    <x v="0"/>
  </r>
  <r>
    <n v="4196"/>
    <x v="160"/>
    <x v="0"/>
    <x v="114"/>
    <n v="16"/>
    <x v="81"/>
    <x v="48"/>
    <x v="741"/>
    <m/>
    <m/>
    <m/>
    <m/>
    <n v="3500"/>
    <n v="10000"/>
    <n v="-56000"/>
    <n v="16"/>
    <n v="4"/>
    <x v="6"/>
    <x v="0"/>
  </r>
  <r>
    <n v="4197"/>
    <x v="160"/>
    <x v="0"/>
    <x v="114"/>
    <n v="1"/>
    <x v="4"/>
    <x v="4"/>
    <x v="215"/>
    <m/>
    <m/>
    <m/>
    <m/>
    <n v="19000"/>
    <n v="35000"/>
    <n v="-19000"/>
    <n v="1"/>
    <n v="4"/>
    <x v="6"/>
    <x v="0"/>
  </r>
  <r>
    <n v="4198"/>
    <x v="160"/>
    <x v="0"/>
    <x v="114"/>
    <n v="1"/>
    <x v="26"/>
    <x v="28"/>
    <x v="135"/>
    <m/>
    <m/>
    <m/>
    <m/>
    <n v="8500"/>
    <n v="20000"/>
    <n v="-8500"/>
    <n v="1"/>
    <n v="4"/>
    <x v="6"/>
    <x v="0"/>
  </r>
  <r>
    <n v="4199"/>
    <x v="160"/>
    <x v="0"/>
    <x v="114"/>
    <n v="1"/>
    <x v="26"/>
    <x v="1"/>
    <x v="431"/>
    <m/>
    <m/>
    <m/>
    <m/>
    <n v="8500"/>
    <n v="20000"/>
    <n v="-8500"/>
    <n v="1"/>
    <n v="4"/>
    <x v="6"/>
    <x v="0"/>
  </r>
  <r>
    <n v="4200"/>
    <x v="160"/>
    <x v="0"/>
    <x v="114"/>
    <n v="5"/>
    <x v="27"/>
    <x v="1"/>
    <x v="621"/>
    <m/>
    <m/>
    <m/>
    <m/>
    <n v="1100"/>
    <n v="10000"/>
    <n v="-5500"/>
    <n v="5"/>
    <n v="4"/>
    <x v="6"/>
    <x v="0"/>
  </r>
  <r>
    <n v="4201"/>
    <x v="160"/>
    <x v="0"/>
    <x v="127"/>
    <n v="1"/>
    <x v="51"/>
    <x v="134"/>
    <x v="1197"/>
    <m/>
    <m/>
    <s v="Ac Cbl Ml"/>
    <s v="356990981441530"/>
    <n v="70000"/>
    <n v="125000"/>
    <n v="-70000"/>
    <n v="1"/>
    <n v="4"/>
    <x v="6"/>
    <x v="0"/>
  </r>
  <r>
    <n v="4202"/>
    <x v="160"/>
    <x v="0"/>
    <x v="127"/>
    <n v="1"/>
    <x v="51"/>
    <x v="134"/>
    <x v="1198"/>
    <m/>
    <m/>
    <s v="Ac Cbl Ml"/>
    <s v="356990901251145"/>
    <n v="70000"/>
    <n v="125000"/>
    <n v="-70000"/>
    <n v="1"/>
    <n v="4"/>
    <x v="6"/>
    <x v="0"/>
  </r>
  <r>
    <n v="4203"/>
    <x v="162"/>
    <x v="1"/>
    <x v="20"/>
    <n v="1"/>
    <x v="35"/>
    <x v="141"/>
    <x v="1199"/>
    <m/>
    <m/>
    <m/>
    <m/>
    <n v="0"/>
    <n v="20000"/>
    <n v="20000"/>
    <n v="-1"/>
    <n v="6"/>
    <x v="6"/>
    <x v="0"/>
  </r>
  <r>
    <n v="4204"/>
    <x v="162"/>
    <x v="1"/>
    <x v="8"/>
    <n v="1"/>
    <x v="33"/>
    <x v="6"/>
    <x v="926"/>
    <m/>
    <m/>
    <m/>
    <m/>
    <n v="0"/>
    <n v="18000"/>
    <n v="18000"/>
    <n v="-1"/>
    <n v="6"/>
    <x v="6"/>
    <x v="0"/>
  </r>
  <r>
    <n v="4205"/>
    <x v="162"/>
    <x v="1"/>
    <x v="8"/>
    <n v="1"/>
    <x v="29"/>
    <x v="32"/>
    <x v="340"/>
    <m/>
    <m/>
    <m/>
    <m/>
    <n v="6074"/>
    <n v="6500"/>
    <n v="426"/>
    <n v="-1"/>
    <n v="6"/>
    <x v="6"/>
    <x v="0"/>
  </r>
  <r>
    <n v="4206"/>
    <x v="162"/>
    <x v="1"/>
    <x v="8"/>
    <n v="1"/>
    <x v="29"/>
    <x v="37"/>
    <x v="233"/>
    <m/>
    <m/>
    <m/>
    <m/>
    <n v="14953"/>
    <n v="16000"/>
    <n v="1047"/>
    <n v="-1"/>
    <n v="6"/>
    <x v="6"/>
    <x v="0"/>
  </r>
  <r>
    <n v="4207"/>
    <x v="162"/>
    <x v="1"/>
    <x v="8"/>
    <n v="1"/>
    <x v="29"/>
    <x v="32"/>
    <x v="201"/>
    <m/>
    <m/>
    <m/>
    <m/>
    <n v="3271"/>
    <n v="3500"/>
    <n v="229"/>
    <n v="-1"/>
    <n v="6"/>
    <x v="6"/>
    <x v="0"/>
  </r>
  <r>
    <n v="4208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09"/>
    <x v="162"/>
    <x v="1"/>
    <x v="8"/>
    <n v="1"/>
    <x v="29"/>
    <x v="34"/>
    <x v="214"/>
    <m/>
    <m/>
    <m/>
    <m/>
    <n v="4380"/>
    <n v="5000"/>
    <n v="620"/>
    <n v="-1"/>
    <n v="6"/>
    <x v="6"/>
    <x v="0"/>
  </r>
  <r>
    <n v="4210"/>
    <x v="162"/>
    <x v="1"/>
    <x v="8"/>
    <n v="1"/>
    <x v="29"/>
    <x v="37"/>
    <x v="233"/>
    <m/>
    <m/>
    <m/>
    <m/>
    <n v="10280"/>
    <n v="11000"/>
    <n v="720"/>
    <n v="-1"/>
    <n v="6"/>
    <x v="6"/>
    <x v="0"/>
  </r>
  <r>
    <n v="4211"/>
    <x v="162"/>
    <x v="1"/>
    <x v="8"/>
    <n v="1"/>
    <x v="29"/>
    <x v="32"/>
    <x v="340"/>
    <m/>
    <m/>
    <m/>
    <m/>
    <n v="935"/>
    <n v="1000"/>
    <n v="65"/>
    <n v="-1"/>
    <n v="6"/>
    <x v="6"/>
    <x v="0"/>
  </r>
  <r>
    <n v="4212"/>
    <x v="162"/>
    <x v="1"/>
    <x v="8"/>
    <n v="1"/>
    <x v="29"/>
    <x v="32"/>
    <x v="201"/>
    <m/>
    <m/>
    <m/>
    <m/>
    <n v="1873"/>
    <n v="2000"/>
    <n v="127"/>
    <n v="-1"/>
    <n v="6"/>
    <x v="6"/>
    <x v="0"/>
  </r>
  <r>
    <n v="4213"/>
    <x v="162"/>
    <x v="1"/>
    <x v="8"/>
    <n v="1"/>
    <x v="4"/>
    <x v="4"/>
    <x v="215"/>
    <m/>
    <m/>
    <m/>
    <m/>
    <n v="19000"/>
    <n v="35000"/>
    <n v="16000"/>
    <n v="-1"/>
    <n v="6"/>
    <x v="6"/>
    <x v="0"/>
  </r>
  <r>
    <n v="4214"/>
    <x v="162"/>
    <x v="1"/>
    <x v="8"/>
    <n v="1"/>
    <x v="1"/>
    <x v="4"/>
    <x v="574"/>
    <m/>
    <m/>
    <m/>
    <m/>
    <n v="4000"/>
    <n v="15000"/>
    <n v="11000"/>
    <n v="-1"/>
    <n v="6"/>
    <x v="6"/>
    <x v="0"/>
  </r>
  <r>
    <n v="4215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6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7"/>
    <x v="162"/>
    <x v="1"/>
    <x v="8"/>
    <n v="1"/>
    <x v="74"/>
    <x v="12"/>
    <x v="947"/>
    <m/>
    <m/>
    <m/>
    <m/>
    <n v="13000"/>
    <n v="25000"/>
    <n v="12000"/>
    <n v="-1"/>
    <n v="6"/>
    <x v="6"/>
    <x v="0"/>
  </r>
  <r>
    <n v="4218"/>
    <x v="162"/>
    <x v="1"/>
    <x v="8"/>
    <n v="1"/>
    <x v="33"/>
    <x v="52"/>
    <x v="1201"/>
    <m/>
    <m/>
    <m/>
    <m/>
    <n v="0"/>
    <n v="25000"/>
    <n v="25000"/>
    <n v="-1"/>
    <n v="6"/>
    <x v="6"/>
    <x v="0"/>
  </r>
  <r>
    <n v="4219"/>
    <x v="162"/>
    <x v="1"/>
    <x v="8"/>
    <n v="1"/>
    <x v="53"/>
    <x v="6"/>
    <x v="343"/>
    <m/>
    <m/>
    <m/>
    <m/>
    <n v="30000"/>
    <n v="42000"/>
    <n v="12000"/>
    <n v="-1"/>
    <n v="6"/>
    <x v="6"/>
    <x v="0"/>
  </r>
  <r>
    <n v="4220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21"/>
    <x v="162"/>
    <x v="1"/>
    <x v="8"/>
    <n v="1"/>
    <x v="29"/>
    <x v="60"/>
    <x v="434"/>
    <m/>
    <m/>
    <m/>
    <m/>
    <n v="9350"/>
    <n v="10000"/>
    <n v="650"/>
    <n v="-1"/>
    <n v="6"/>
    <x v="6"/>
    <x v="0"/>
  </r>
  <r>
    <n v="4222"/>
    <x v="162"/>
    <x v="1"/>
    <x v="8"/>
    <n v="1"/>
    <x v="29"/>
    <x v="32"/>
    <x v="201"/>
    <m/>
    <m/>
    <m/>
    <m/>
    <n v="6975"/>
    <n v="7500"/>
    <n v="525"/>
    <n v="-1"/>
    <n v="6"/>
    <x v="6"/>
    <x v="0"/>
  </r>
  <r>
    <n v="4223"/>
    <x v="162"/>
    <x v="1"/>
    <x v="8"/>
    <n v="1"/>
    <x v="37"/>
    <x v="32"/>
    <x v="300"/>
    <m/>
    <m/>
    <m/>
    <m/>
    <n v="500"/>
    <n v="4000"/>
    <n v="3500"/>
    <n v="-1"/>
    <n v="6"/>
    <x v="6"/>
    <x v="0"/>
  </r>
  <r>
    <n v="4224"/>
    <x v="162"/>
    <x v="1"/>
    <x v="8"/>
    <n v="1"/>
    <x v="0"/>
    <x v="6"/>
    <x v="1202"/>
    <m/>
    <m/>
    <m/>
    <s v="se devuelve dinero"/>
    <n v="0"/>
    <n v="0"/>
    <n v="0"/>
    <n v="-1"/>
    <n v="6"/>
    <x v="6"/>
    <x v="0"/>
  </r>
  <r>
    <n v="4225"/>
    <x v="162"/>
    <x v="1"/>
    <x v="8"/>
    <n v="1"/>
    <x v="2"/>
    <x v="1"/>
    <x v="4"/>
    <m/>
    <m/>
    <m/>
    <m/>
    <n v="9000"/>
    <n v="25000"/>
    <n v="16000"/>
    <n v="-1"/>
    <n v="6"/>
    <x v="6"/>
    <x v="0"/>
  </r>
  <r>
    <n v="4226"/>
    <x v="162"/>
    <x v="1"/>
    <x v="8"/>
    <n v="1"/>
    <x v="37"/>
    <x v="34"/>
    <x v="301"/>
    <m/>
    <m/>
    <m/>
    <m/>
    <n v="1000"/>
    <n v="3500"/>
    <n v="2500"/>
    <n v="-1"/>
    <n v="6"/>
    <x v="6"/>
    <x v="0"/>
  </r>
  <r>
    <n v="4227"/>
    <x v="162"/>
    <x v="1"/>
    <x v="8"/>
    <n v="1"/>
    <x v="29"/>
    <x v="34"/>
    <x v="214"/>
    <m/>
    <m/>
    <m/>
    <m/>
    <n v="6074"/>
    <n v="6500"/>
    <n v="426"/>
    <n v="-1"/>
    <n v="6"/>
    <x v="6"/>
    <x v="0"/>
  </r>
  <r>
    <n v="4228"/>
    <x v="162"/>
    <x v="1"/>
    <x v="8"/>
    <n v="1"/>
    <x v="29"/>
    <x v="37"/>
    <x v="201"/>
    <m/>
    <m/>
    <m/>
    <m/>
    <n v="3271"/>
    <n v="3500"/>
    <n v="229"/>
    <n v="-1"/>
    <n v="6"/>
    <x v="6"/>
    <x v="0"/>
  </r>
  <r>
    <n v="4229"/>
    <x v="163"/>
    <x v="1"/>
    <x v="8"/>
    <n v="1"/>
    <x v="1"/>
    <x v="1"/>
    <x v="2"/>
    <m/>
    <m/>
    <m/>
    <m/>
    <n v="3500"/>
    <n v="12000"/>
    <n v="8500"/>
    <n v="-1"/>
    <n v="7"/>
    <x v="6"/>
    <x v="0"/>
  </r>
  <r>
    <n v="4230"/>
    <x v="163"/>
    <x v="1"/>
    <x v="8"/>
    <n v="1"/>
    <x v="81"/>
    <x v="1"/>
    <x v="512"/>
    <m/>
    <m/>
    <m/>
    <m/>
    <n v="3500"/>
    <n v="10000"/>
    <n v="6500"/>
    <n v="-1"/>
    <n v="7"/>
    <x v="6"/>
    <x v="0"/>
  </r>
  <r>
    <n v="4231"/>
    <x v="163"/>
    <x v="0"/>
    <x v="64"/>
    <n v="1"/>
    <x v="84"/>
    <x v="29"/>
    <x v="375"/>
    <m/>
    <m/>
    <m/>
    <m/>
    <n v="68000"/>
    <n v="145000"/>
    <n v="-68000"/>
    <n v="1"/>
    <n v="7"/>
    <x v="6"/>
    <x v="0"/>
  </r>
  <r>
    <n v="4232"/>
    <x v="163"/>
    <x v="0"/>
    <x v="64"/>
    <n v="1"/>
    <x v="105"/>
    <x v="1"/>
    <x v="141"/>
    <m/>
    <m/>
    <m/>
    <m/>
    <n v="20000"/>
    <n v="45000"/>
    <n v="-20000"/>
    <n v="1"/>
    <n v="7"/>
    <x v="6"/>
    <x v="0"/>
  </r>
  <r>
    <n v="4233"/>
    <x v="163"/>
    <x v="0"/>
    <x v="64"/>
    <n v="1"/>
    <x v="104"/>
    <x v="3"/>
    <x v="1203"/>
    <m/>
    <m/>
    <m/>
    <m/>
    <n v="10000"/>
    <n v="25000"/>
    <n v="-10000"/>
    <n v="1"/>
    <n v="7"/>
    <x v="6"/>
    <x v="0"/>
  </r>
  <r>
    <n v="4234"/>
    <x v="163"/>
    <x v="0"/>
    <x v="107"/>
    <n v="5"/>
    <x v="46"/>
    <x v="1"/>
    <x v="1204"/>
    <m/>
    <m/>
    <m/>
    <m/>
    <n v="400"/>
    <n v="20000"/>
    <n v="-2000"/>
    <n v="5"/>
    <n v="7"/>
    <x v="6"/>
    <x v="0"/>
  </r>
  <r>
    <n v="4235"/>
    <x v="163"/>
    <x v="1"/>
    <x v="8"/>
    <n v="1"/>
    <x v="84"/>
    <x v="29"/>
    <x v="375"/>
    <m/>
    <m/>
    <m/>
    <m/>
    <n v="68000"/>
    <n v="145000"/>
    <n v="77000"/>
    <n v="-1"/>
    <n v="7"/>
    <x v="6"/>
    <x v="0"/>
  </r>
  <r>
    <n v="4236"/>
    <x v="163"/>
    <x v="1"/>
    <x v="8"/>
    <n v="1"/>
    <x v="27"/>
    <x v="1"/>
    <x v="367"/>
    <m/>
    <m/>
    <m/>
    <m/>
    <n v="1100"/>
    <n v="10000"/>
    <n v="8900"/>
    <n v="-1"/>
    <n v="7"/>
    <x v="6"/>
    <x v="0"/>
  </r>
  <r>
    <n v="4237"/>
    <x v="163"/>
    <x v="1"/>
    <x v="8"/>
    <n v="1"/>
    <x v="55"/>
    <x v="1"/>
    <x v="367"/>
    <m/>
    <m/>
    <m/>
    <m/>
    <n v="7000"/>
    <n v="18000"/>
    <n v="11000"/>
    <n v="-1"/>
    <n v="7"/>
    <x v="6"/>
    <x v="0"/>
  </r>
  <r>
    <n v="4238"/>
    <x v="163"/>
    <x v="1"/>
    <x v="8"/>
    <n v="1"/>
    <x v="29"/>
    <x v="37"/>
    <x v="233"/>
    <m/>
    <m/>
    <m/>
    <m/>
    <n v="3271"/>
    <n v="3500"/>
    <n v="229"/>
    <n v="-1"/>
    <n v="7"/>
    <x v="6"/>
    <x v="0"/>
  </r>
  <r>
    <n v="4239"/>
    <x v="163"/>
    <x v="1"/>
    <x v="8"/>
    <n v="1"/>
    <x v="4"/>
    <x v="1"/>
    <x v="1179"/>
    <m/>
    <m/>
    <m/>
    <m/>
    <n v="50000"/>
    <n v="85000"/>
    <n v="35000"/>
    <n v="-1"/>
    <n v="7"/>
    <x v="6"/>
    <x v="0"/>
  </r>
  <r>
    <n v="4240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41"/>
    <x v="163"/>
    <x v="1"/>
    <x v="8"/>
    <n v="1"/>
    <x v="33"/>
    <x v="28"/>
    <x v="1205"/>
    <m/>
    <m/>
    <m/>
    <m/>
    <n v="0"/>
    <n v="12000"/>
    <n v="12000"/>
    <n v="-1"/>
    <n v="7"/>
    <x v="6"/>
    <x v="0"/>
  </r>
  <r>
    <n v="4242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3"/>
    <x v="163"/>
    <x v="1"/>
    <x v="8"/>
    <n v="1"/>
    <x v="29"/>
    <x v="50"/>
    <x v="370"/>
    <m/>
    <m/>
    <m/>
    <m/>
    <n v="5140"/>
    <n v="5500"/>
    <n v="360"/>
    <n v="-1"/>
    <n v="7"/>
    <x v="6"/>
    <x v="0"/>
  </r>
  <r>
    <n v="4244"/>
    <x v="163"/>
    <x v="1"/>
    <x v="15"/>
    <n v="1"/>
    <x v="29"/>
    <x v="34"/>
    <x v="214"/>
    <m/>
    <m/>
    <m/>
    <m/>
    <n v="3271"/>
    <n v="3500"/>
    <n v="229"/>
    <n v="-1"/>
    <n v="7"/>
    <x v="6"/>
    <x v="0"/>
  </r>
  <r>
    <n v="4245"/>
    <x v="163"/>
    <x v="1"/>
    <x v="123"/>
    <n v="1"/>
    <x v="46"/>
    <x v="6"/>
    <x v="328"/>
    <m/>
    <m/>
    <m/>
    <m/>
    <n v="400"/>
    <n v="1000"/>
    <n v="600"/>
    <n v="-1"/>
    <n v="7"/>
    <x v="6"/>
    <x v="0"/>
  </r>
  <r>
    <n v="4246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7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47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47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47"/>
    <x v="163"/>
    <x v="1"/>
    <x v="8"/>
    <n v="1"/>
    <x v="33"/>
    <x v="1"/>
    <x v="1206"/>
    <m/>
    <m/>
    <m/>
    <s v="Estaba por adelantos"/>
    <n v="0"/>
    <n v="15000"/>
    <n v="15000"/>
    <n v="-1"/>
    <n v="7"/>
    <x v="6"/>
    <x v="0"/>
  </r>
  <r>
    <n v="4248"/>
    <x v="163"/>
    <x v="1"/>
    <x v="8"/>
    <n v="1"/>
    <x v="104"/>
    <x v="3"/>
    <x v="1203"/>
    <m/>
    <m/>
    <m/>
    <m/>
    <n v="10000"/>
    <n v="25000"/>
    <n v="15000"/>
    <n v="-1"/>
    <n v="7"/>
    <x v="6"/>
    <x v="0"/>
  </r>
  <r>
    <n v="4249"/>
    <x v="163"/>
    <x v="1"/>
    <x v="8"/>
    <n v="1"/>
    <x v="26"/>
    <x v="1"/>
    <x v="224"/>
    <m/>
    <m/>
    <m/>
    <m/>
    <n v="10000"/>
    <n v="20000"/>
    <n v="10000"/>
    <n v="-1"/>
    <n v="7"/>
    <x v="6"/>
    <x v="0"/>
  </r>
  <r>
    <n v="4250"/>
    <x v="163"/>
    <x v="1"/>
    <x v="8"/>
    <n v="1"/>
    <x v="27"/>
    <x v="1"/>
    <x v="224"/>
    <m/>
    <m/>
    <m/>
    <m/>
    <n v="1100"/>
    <n v="10000"/>
    <n v="8900"/>
    <n v="-1"/>
    <n v="7"/>
    <x v="6"/>
    <x v="0"/>
  </r>
  <r>
    <n v="4251"/>
    <x v="164"/>
    <x v="2"/>
    <x v="8"/>
    <n v="1"/>
    <x v="51"/>
    <x v="29"/>
    <x v="919"/>
    <m/>
    <m/>
    <m/>
    <s v="Pantalla Rota Tapa averiada"/>
    <n v="20000"/>
    <n v="0"/>
    <n v="-20000"/>
    <n v="1"/>
    <n v="8"/>
    <x v="6"/>
    <x v="0"/>
  </r>
  <r>
    <n v="4252"/>
    <x v="164"/>
    <x v="1"/>
    <x v="8"/>
    <n v="1"/>
    <x v="40"/>
    <x v="28"/>
    <x v="150"/>
    <m/>
    <m/>
    <m/>
    <m/>
    <n v="4000"/>
    <n v="10000"/>
    <n v="6000"/>
    <n v="-1"/>
    <n v="8"/>
    <x v="6"/>
    <x v="0"/>
  </r>
  <r>
    <n v="4253"/>
    <x v="164"/>
    <x v="1"/>
    <x v="8"/>
    <n v="1"/>
    <x v="26"/>
    <x v="28"/>
    <x v="150"/>
    <m/>
    <s v="Marron"/>
    <m/>
    <m/>
    <n v="8500"/>
    <n v="20000"/>
    <n v="11500"/>
    <n v="-1"/>
    <n v="8"/>
    <x v="6"/>
    <x v="0"/>
  </r>
  <r>
    <n v="4254"/>
    <x v="164"/>
    <x v="1"/>
    <x v="8"/>
    <n v="1"/>
    <x v="1"/>
    <x v="1"/>
    <x v="220"/>
    <m/>
    <m/>
    <m/>
    <m/>
    <n v="12000"/>
    <n v="26000"/>
    <n v="14000"/>
    <n v="-1"/>
    <n v="8"/>
    <x v="6"/>
    <x v="0"/>
  </r>
  <r>
    <n v="4255"/>
    <x v="164"/>
    <x v="1"/>
    <x v="8"/>
    <n v="1"/>
    <x v="1"/>
    <x v="27"/>
    <x v="129"/>
    <m/>
    <m/>
    <m/>
    <m/>
    <n v="7000"/>
    <n v="20000"/>
    <n v="13000"/>
    <n v="-1"/>
    <n v="8"/>
    <x v="6"/>
    <x v="0"/>
  </r>
  <r>
    <n v="4256"/>
    <x v="164"/>
    <x v="1"/>
    <x v="8"/>
    <n v="1"/>
    <x v="2"/>
    <x v="7"/>
    <x v="328"/>
    <m/>
    <m/>
    <m/>
    <m/>
    <n v="8500"/>
    <n v="20000"/>
    <n v="11500"/>
    <n v="-1"/>
    <n v="8"/>
    <x v="6"/>
    <x v="0"/>
  </r>
  <r>
    <n v="4257"/>
    <x v="164"/>
    <x v="1"/>
    <x v="8"/>
    <n v="1"/>
    <x v="53"/>
    <x v="6"/>
    <x v="343"/>
    <m/>
    <m/>
    <m/>
    <m/>
    <n v="15000"/>
    <n v="42000"/>
    <n v="27000"/>
    <n v="-1"/>
    <n v="8"/>
    <x v="6"/>
    <x v="0"/>
  </r>
  <r>
    <n v="4258"/>
    <x v="164"/>
    <x v="1"/>
    <x v="8"/>
    <n v="1"/>
    <x v="27"/>
    <x v="1"/>
    <x v="200"/>
    <m/>
    <m/>
    <m/>
    <m/>
    <n v="1100"/>
    <n v="10000"/>
    <n v="8900"/>
    <n v="-1"/>
    <n v="8"/>
    <x v="6"/>
    <x v="0"/>
  </r>
  <r>
    <n v="4259"/>
    <x v="164"/>
    <x v="1"/>
    <x v="8"/>
    <n v="1"/>
    <x v="26"/>
    <x v="1"/>
    <x v="200"/>
    <m/>
    <m/>
    <m/>
    <m/>
    <n v="8500"/>
    <n v="20000"/>
    <n v="11500"/>
    <n v="-1"/>
    <n v="8"/>
    <x v="6"/>
    <x v="0"/>
  </r>
  <r>
    <n v="4260"/>
    <x v="164"/>
    <x v="1"/>
    <x v="81"/>
    <n v="1"/>
    <x v="29"/>
    <x v="37"/>
    <x v="233"/>
    <m/>
    <m/>
    <m/>
    <m/>
    <n v="5140"/>
    <n v="5500"/>
    <n v="360"/>
    <n v="-1"/>
    <n v="8"/>
    <x v="6"/>
    <x v="0"/>
  </r>
  <r>
    <n v="4261"/>
    <x v="164"/>
    <x v="1"/>
    <x v="8"/>
    <n v="1"/>
    <x v="26"/>
    <x v="29"/>
    <x v="213"/>
    <m/>
    <m/>
    <m/>
    <m/>
    <n v="7000"/>
    <n v="15000"/>
    <n v="8000"/>
    <n v="-1"/>
    <n v="8"/>
    <x v="6"/>
    <x v="0"/>
  </r>
  <r>
    <n v="4262"/>
    <x v="164"/>
    <x v="1"/>
    <x v="8"/>
    <n v="1"/>
    <x v="0"/>
    <x v="4"/>
    <x v="124"/>
    <m/>
    <m/>
    <m/>
    <m/>
    <n v="2000"/>
    <n v="7000"/>
    <n v="5000"/>
    <n v="-1"/>
    <n v="8"/>
    <x v="6"/>
    <x v="0"/>
  </r>
  <r>
    <n v="4263"/>
    <x v="164"/>
    <x v="1"/>
    <x v="130"/>
    <n v="1"/>
    <x v="27"/>
    <x v="1"/>
    <x v="217"/>
    <m/>
    <m/>
    <m/>
    <m/>
    <n v="1100"/>
    <n v="10000"/>
    <n v="8900"/>
    <n v="-1"/>
    <n v="8"/>
    <x v="6"/>
    <x v="0"/>
  </r>
  <r>
    <n v="4264"/>
    <x v="164"/>
    <x v="1"/>
    <x v="8"/>
    <n v="1"/>
    <x v="27"/>
    <x v="29"/>
    <x v="1207"/>
    <m/>
    <m/>
    <m/>
    <m/>
    <n v="1100"/>
    <n v="10000"/>
    <n v="8900"/>
    <n v="-1"/>
    <n v="8"/>
    <x v="6"/>
    <x v="0"/>
  </r>
  <r>
    <n v="4265"/>
    <x v="164"/>
    <x v="2"/>
    <x v="8"/>
    <n v="1"/>
    <x v="51"/>
    <x v="1"/>
    <x v="897"/>
    <m/>
    <m/>
    <m/>
    <m/>
    <n v="20000"/>
    <n v="0"/>
    <n v="-20000"/>
    <n v="1"/>
    <n v="8"/>
    <x v="6"/>
    <x v="0"/>
  </r>
  <r>
    <n v="4266"/>
    <x v="164"/>
    <x v="1"/>
    <x v="8"/>
    <n v="1"/>
    <x v="105"/>
    <x v="1"/>
    <x v="141"/>
    <m/>
    <m/>
    <m/>
    <m/>
    <n v="20000"/>
    <n v="45000"/>
    <n v="25000"/>
    <n v="-1"/>
    <n v="8"/>
    <x v="6"/>
    <x v="0"/>
  </r>
  <r>
    <n v="4267"/>
    <x v="164"/>
    <x v="1"/>
    <x v="8"/>
    <n v="1"/>
    <x v="37"/>
    <x v="32"/>
    <x v="300"/>
    <m/>
    <m/>
    <m/>
    <m/>
    <n v="500"/>
    <n v="4000"/>
    <n v="3500"/>
    <n v="-1"/>
    <n v="8"/>
    <x v="6"/>
    <x v="0"/>
  </r>
  <r>
    <n v="4268"/>
    <x v="164"/>
    <x v="1"/>
    <x v="8"/>
    <n v="1"/>
    <x v="0"/>
    <x v="6"/>
    <x v="328"/>
    <m/>
    <m/>
    <m/>
    <m/>
    <n v="1000"/>
    <n v="7000"/>
    <n v="6000"/>
    <n v="-1"/>
    <n v="8"/>
    <x v="6"/>
    <x v="0"/>
  </r>
  <r>
    <n v="4269"/>
    <x v="164"/>
    <x v="1"/>
    <x v="8"/>
    <n v="1"/>
    <x v="29"/>
    <x v="32"/>
    <x v="201"/>
    <m/>
    <m/>
    <m/>
    <m/>
    <n v="935"/>
    <n v="1000"/>
    <n v="65"/>
    <n v="-1"/>
    <n v="8"/>
    <x v="6"/>
    <x v="0"/>
  </r>
  <r>
    <n v="4270"/>
    <x v="165"/>
    <x v="1"/>
    <x v="34"/>
    <n v="1"/>
    <x v="33"/>
    <x v="29"/>
    <x v="1208"/>
    <m/>
    <m/>
    <m/>
    <m/>
    <n v="0"/>
    <n v="10000"/>
    <n v="10000"/>
    <n v="-1"/>
    <n v="9"/>
    <x v="6"/>
    <x v="0"/>
  </r>
  <r>
    <n v="4271"/>
    <x v="165"/>
    <x v="1"/>
    <x v="69"/>
    <n v="1"/>
    <x v="152"/>
    <x v="6"/>
    <x v="1209"/>
    <m/>
    <m/>
    <m/>
    <m/>
    <n v="49000"/>
    <n v="70000"/>
    <n v="21000"/>
    <n v="-1"/>
    <n v="9"/>
    <x v="6"/>
    <x v="0"/>
  </r>
  <r>
    <n v="4272"/>
    <x v="165"/>
    <x v="1"/>
    <x v="69"/>
    <n v="1"/>
    <x v="53"/>
    <x v="6"/>
    <x v="343"/>
    <m/>
    <m/>
    <m/>
    <m/>
    <n v="30000"/>
    <n v="40000"/>
    <n v="10000"/>
    <n v="-1"/>
    <n v="9"/>
    <x v="6"/>
    <x v="0"/>
  </r>
  <r>
    <n v="4273"/>
    <x v="165"/>
    <x v="1"/>
    <x v="8"/>
    <n v="1"/>
    <x v="25"/>
    <x v="6"/>
    <x v="127"/>
    <m/>
    <m/>
    <m/>
    <m/>
    <n v="7500"/>
    <n v="15000"/>
    <n v="7500"/>
    <n v="-1"/>
    <n v="9"/>
    <x v="6"/>
    <x v="0"/>
  </r>
  <r>
    <n v="4274"/>
    <x v="165"/>
    <x v="1"/>
    <x v="8"/>
    <n v="1"/>
    <x v="23"/>
    <x v="6"/>
    <x v="122"/>
    <m/>
    <m/>
    <m/>
    <m/>
    <n v="3500"/>
    <n v="10000"/>
    <n v="6500"/>
    <n v="-1"/>
    <n v="9"/>
    <x v="6"/>
    <x v="0"/>
  </r>
  <r>
    <n v="4275"/>
    <x v="165"/>
    <x v="1"/>
    <x v="8"/>
    <n v="1"/>
    <x v="35"/>
    <x v="89"/>
    <x v="1075"/>
    <m/>
    <m/>
    <m/>
    <m/>
    <n v="4000"/>
    <n v="7000"/>
    <n v="3000"/>
    <n v="-1"/>
    <n v="9"/>
    <x v="6"/>
    <x v="0"/>
  </r>
  <r>
    <n v="4276"/>
    <x v="165"/>
    <x v="1"/>
    <x v="8"/>
    <n v="1"/>
    <x v="1"/>
    <x v="1"/>
    <x v="2"/>
    <m/>
    <m/>
    <m/>
    <m/>
    <n v="3500"/>
    <n v="12000"/>
    <n v="8500"/>
    <n v="-1"/>
    <n v="9"/>
    <x v="6"/>
    <x v="0"/>
  </r>
  <r>
    <n v="4277"/>
    <x v="165"/>
    <x v="1"/>
    <x v="8"/>
    <n v="1"/>
    <x v="88"/>
    <x v="6"/>
    <x v="1210"/>
    <m/>
    <m/>
    <m/>
    <m/>
    <n v="900"/>
    <n v="3000"/>
    <n v="2100"/>
    <n v="-1"/>
    <n v="9"/>
    <x v="6"/>
    <x v="0"/>
  </r>
  <r>
    <n v="4278"/>
    <x v="165"/>
    <x v="1"/>
    <x v="8"/>
    <n v="1"/>
    <x v="88"/>
    <x v="6"/>
    <x v="1211"/>
    <m/>
    <m/>
    <m/>
    <m/>
    <n v="900"/>
    <n v="3000"/>
    <n v="2100"/>
    <n v="-1"/>
    <n v="9"/>
    <x v="6"/>
    <x v="0"/>
  </r>
  <r>
    <n v="4279"/>
    <x v="165"/>
    <x v="1"/>
    <x v="8"/>
    <n v="1"/>
    <x v="33"/>
    <x v="1"/>
    <x v="1212"/>
    <m/>
    <m/>
    <m/>
    <m/>
    <n v="0"/>
    <n v="15000"/>
    <n v="15000"/>
    <n v="-1"/>
    <n v="9"/>
    <x v="6"/>
    <x v="0"/>
  </r>
  <r>
    <n v="4280"/>
    <x v="165"/>
    <x v="1"/>
    <x v="8"/>
    <n v="1"/>
    <x v="26"/>
    <x v="29"/>
    <x v="139"/>
    <m/>
    <m/>
    <m/>
    <m/>
    <n v="8500"/>
    <n v="20000"/>
    <n v="11500"/>
    <n v="-1"/>
    <n v="9"/>
    <x v="6"/>
    <x v="0"/>
  </r>
  <r>
    <n v="4281"/>
    <x v="165"/>
    <x v="1"/>
    <x v="8"/>
    <n v="1"/>
    <x v="33"/>
    <x v="35"/>
    <x v="1213"/>
    <m/>
    <m/>
    <m/>
    <m/>
    <n v="0"/>
    <n v="25000"/>
    <n v="25000"/>
    <n v="-1"/>
    <n v="9"/>
    <x v="6"/>
    <x v="0"/>
  </r>
  <r>
    <n v="4282"/>
    <x v="165"/>
    <x v="1"/>
    <x v="8"/>
    <n v="1"/>
    <x v="26"/>
    <x v="35"/>
    <x v="180"/>
    <m/>
    <m/>
    <m/>
    <m/>
    <n v="10000"/>
    <n v="20000"/>
    <n v="10000"/>
    <n v="-1"/>
    <n v="9"/>
    <x v="6"/>
    <x v="0"/>
  </r>
  <r>
    <n v="4283"/>
    <x v="165"/>
    <x v="1"/>
    <x v="8"/>
    <n v="1"/>
    <x v="29"/>
    <x v="34"/>
    <x v="214"/>
    <m/>
    <m/>
    <m/>
    <m/>
    <n v="6074"/>
    <n v="6500"/>
    <n v="426"/>
    <n v="-1"/>
    <n v="9"/>
    <x v="6"/>
    <x v="0"/>
  </r>
  <r>
    <n v="4284"/>
    <x v="165"/>
    <x v="1"/>
    <x v="8"/>
    <n v="1"/>
    <x v="29"/>
    <x v="37"/>
    <x v="233"/>
    <m/>
    <m/>
    <m/>
    <m/>
    <n v="3271"/>
    <n v="3500"/>
    <n v="229"/>
    <n v="-1"/>
    <n v="9"/>
    <x v="6"/>
    <x v="0"/>
  </r>
  <r>
    <n v="4285"/>
    <x v="165"/>
    <x v="1"/>
    <x v="8"/>
    <n v="1"/>
    <x v="29"/>
    <x v="32"/>
    <x v="201"/>
    <m/>
    <m/>
    <m/>
    <m/>
    <n v="6074"/>
    <n v="6500"/>
    <n v="426"/>
    <n v="-1"/>
    <n v="9"/>
    <x v="6"/>
    <x v="0"/>
  </r>
  <r>
    <n v="4286"/>
    <x v="165"/>
    <x v="1"/>
    <x v="8"/>
    <n v="1"/>
    <x v="2"/>
    <x v="7"/>
    <x v="440"/>
    <m/>
    <m/>
    <m/>
    <m/>
    <n v="8500"/>
    <n v="20000"/>
    <n v="11500"/>
    <n v="-1"/>
    <n v="9"/>
    <x v="6"/>
    <x v="0"/>
  </r>
  <r>
    <n v="4287"/>
    <x v="165"/>
    <x v="1"/>
    <x v="8"/>
    <n v="1"/>
    <x v="55"/>
    <x v="28"/>
    <x v="149"/>
    <m/>
    <m/>
    <m/>
    <m/>
    <n v="8500"/>
    <n v="18000"/>
    <n v="9500"/>
    <n v="-1"/>
    <n v="9"/>
    <x v="6"/>
    <x v="0"/>
  </r>
  <r>
    <n v="4288"/>
    <x v="165"/>
    <x v="1"/>
    <x v="8"/>
    <n v="1"/>
    <x v="37"/>
    <x v="34"/>
    <x v="301"/>
    <m/>
    <m/>
    <m/>
    <m/>
    <n v="1000"/>
    <n v="3000"/>
    <n v="2000"/>
    <n v="-1"/>
    <n v="9"/>
    <x v="6"/>
    <x v="0"/>
  </r>
  <r>
    <n v="4289"/>
    <x v="166"/>
    <x v="1"/>
    <x v="34"/>
    <n v="1"/>
    <x v="33"/>
    <x v="6"/>
    <x v="1214"/>
    <m/>
    <m/>
    <m/>
    <m/>
    <n v="0"/>
    <n v="15000"/>
    <n v="15000"/>
    <n v="-1"/>
    <n v="10"/>
    <x v="6"/>
    <x v="0"/>
  </r>
  <r>
    <n v="4290"/>
    <x v="166"/>
    <x v="1"/>
    <x v="34"/>
    <n v="1"/>
    <x v="33"/>
    <x v="1"/>
    <x v="1039"/>
    <m/>
    <m/>
    <m/>
    <m/>
    <n v="0"/>
    <n v="15000"/>
    <n v="15000"/>
    <n v="-1"/>
    <n v="10"/>
    <x v="6"/>
    <x v="0"/>
  </r>
  <r>
    <n v="4291"/>
    <x v="166"/>
    <x v="1"/>
    <x v="34"/>
    <n v="1"/>
    <x v="33"/>
    <x v="2"/>
    <x v="433"/>
    <m/>
    <m/>
    <m/>
    <m/>
    <n v="0"/>
    <n v="15000"/>
    <n v="15000"/>
    <n v="-1"/>
    <n v="10"/>
    <x v="6"/>
    <x v="0"/>
  </r>
  <r>
    <n v="4292"/>
    <x v="166"/>
    <x v="1"/>
    <x v="8"/>
    <n v="1"/>
    <x v="29"/>
    <x v="37"/>
    <x v="233"/>
    <m/>
    <m/>
    <m/>
    <m/>
    <n v="10280"/>
    <n v="11000"/>
    <n v="720"/>
    <n v="-1"/>
    <n v="10"/>
    <x v="6"/>
    <x v="0"/>
  </r>
  <r>
    <n v="4293"/>
    <x v="166"/>
    <x v="1"/>
    <x v="8"/>
    <n v="1"/>
    <x v="30"/>
    <x v="28"/>
    <x v="149"/>
    <m/>
    <m/>
    <m/>
    <m/>
    <n v="900"/>
    <n v="10000"/>
    <n v="9100"/>
    <n v="-1"/>
    <n v="10"/>
    <x v="6"/>
    <x v="0"/>
  </r>
  <r>
    <n v="4294"/>
    <x v="166"/>
    <x v="1"/>
    <x v="8"/>
    <n v="1"/>
    <x v="29"/>
    <x v="32"/>
    <x v="201"/>
    <m/>
    <m/>
    <m/>
    <m/>
    <n v="10280"/>
    <n v="11000"/>
    <n v="720"/>
    <n v="-1"/>
    <n v="10"/>
    <x v="6"/>
    <x v="0"/>
  </r>
  <r>
    <n v="4295"/>
    <x v="166"/>
    <x v="1"/>
    <x v="8"/>
    <n v="1"/>
    <x v="33"/>
    <x v="28"/>
    <x v="1215"/>
    <m/>
    <m/>
    <m/>
    <m/>
    <n v="0"/>
    <n v="4000"/>
    <n v="4000"/>
    <n v="-1"/>
    <n v="10"/>
    <x v="6"/>
    <x v="0"/>
  </r>
  <r>
    <n v="4296"/>
    <x v="166"/>
    <x v="1"/>
    <x v="8"/>
    <n v="1"/>
    <x v="1"/>
    <x v="1"/>
    <x v="2"/>
    <m/>
    <m/>
    <m/>
    <m/>
    <n v="3500"/>
    <n v="12000"/>
    <n v="8500"/>
    <n v="-1"/>
    <n v="10"/>
    <x v="6"/>
    <x v="0"/>
  </r>
  <r>
    <n v="4297"/>
    <x v="166"/>
    <x v="1"/>
    <x v="8"/>
    <n v="1"/>
    <x v="27"/>
    <x v="1"/>
    <x v="141"/>
    <m/>
    <m/>
    <m/>
    <m/>
    <n v="1100"/>
    <n v="10000"/>
    <n v="8900"/>
    <n v="-1"/>
    <n v="10"/>
    <x v="6"/>
    <x v="0"/>
  </r>
  <r>
    <n v="4298"/>
    <x v="166"/>
    <x v="1"/>
    <x v="8"/>
    <n v="1"/>
    <x v="33"/>
    <x v="1"/>
    <x v="1216"/>
    <m/>
    <m/>
    <m/>
    <m/>
    <n v="0"/>
    <n v="5000"/>
    <n v="5000"/>
    <n v="-1"/>
    <n v="10"/>
    <x v="6"/>
    <x v="0"/>
  </r>
  <r>
    <n v="4299"/>
    <x v="166"/>
    <x v="1"/>
    <x v="8"/>
    <n v="1"/>
    <x v="33"/>
    <x v="1"/>
    <x v="1217"/>
    <m/>
    <m/>
    <m/>
    <m/>
    <n v="0"/>
    <n v="5000"/>
    <n v="5000"/>
    <n v="-1"/>
    <n v="10"/>
    <x v="6"/>
    <x v="0"/>
  </r>
  <r>
    <n v="4300"/>
    <x v="167"/>
    <x v="1"/>
    <x v="8"/>
    <n v="1"/>
    <x v="38"/>
    <x v="96"/>
    <x v="653"/>
    <m/>
    <m/>
    <m/>
    <m/>
    <n v="23000"/>
    <n v="55000"/>
    <n v="32000"/>
    <n v="-1"/>
    <n v="11"/>
    <x v="6"/>
    <x v="0"/>
  </r>
  <r>
    <n v="4301"/>
    <x v="167"/>
    <x v="1"/>
    <x v="8"/>
    <n v="1"/>
    <x v="0"/>
    <x v="27"/>
    <x v="440"/>
    <m/>
    <m/>
    <m/>
    <m/>
    <n v="5000"/>
    <n v="12000"/>
    <n v="7000"/>
    <n v="-1"/>
    <n v="11"/>
    <x v="6"/>
    <x v="0"/>
  </r>
  <r>
    <n v="4302"/>
    <x v="167"/>
    <x v="1"/>
    <x v="8"/>
    <n v="1"/>
    <x v="27"/>
    <x v="35"/>
    <x v="180"/>
    <m/>
    <m/>
    <m/>
    <m/>
    <n v="1100"/>
    <n v="10000"/>
    <n v="8900"/>
    <n v="-1"/>
    <n v="11"/>
    <x v="6"/>
    <x v="0"/>
  </r>
  <r>
    <n v="4303"/>
    <x v="167"/>
    <x v="1"/>
    <x v="8"/>
    <n v="1"/>
    <x v="55"/>
    <x v="28"/>
    <x v="150"/>
    <m/>
    <m/>
    <m/>
    <m/>
    <n v="8500"/>
    <n v="20000"/>
    <n v="11500"/>
    <n v="-1"/>
    <n v="11"/>
    <x v="6"/>
    <x v="0"/>
  </r>
  <r>
    <n v="4304"/>
    <x v="167"/>
    <x v="1"/>
    <x v="8"/>
    <n v="1"/>
    <x v="29"/>
    <x v="32"/>
    <x v="201"/>
    <m/>
    <m/>
    <m/>
    <m/>
    <n v="6975"/>
    <n v="7500"/>
    <n v="525"/>
    <n v="-1"/>
    <n v="11"/>
    <x v="6"/>
    <x v="0"/>
  </r>
  <r>
    <n v="4305"/>
    <x v="167"/>
    <x v="1"/>
    <x v="8"/>
    <n v="1"/>
    <x v="81"/>
    <x v="1"/>
    <x v="141"/>
    <m/>
    <m/>
    <m/>
    <m/>
    <n v="3800"/>
    <n v="10000"/>
    <n v="6200"/>
    <n v="-1"/>
    <n v="11"/>
    <x v="6"/>
    <x v="0"/>
  </r>
  <r>
    <n v="4306"/>
    <x v="167"/>
    <x v="1"/>
    <x v="8"/>
    <n v="1"/>
    <x v="27"/>
    <x v="1"/>
    <x v="776"/>
    <m/>
    <m/>
    <m/>
    <m/>
    <n v="1100"/>
    <n v="10000"/>
    <n v="8900"/>
    <n v="-1"/>
    <n v="11"/>
    <x v="6"/>
    <x v="0"/>
  </r>
  <r>
    <n v="4307"/>
    <x v="167"/>
    <x v="1"/>
    <x v="8"/>
    <n v="1"/>
    <x v="51"/>
    <x v="134"/>
    <x v="1197"/>
    <m/>
    <m/>
    <m/>
    <m/>
    <n v="70000"/>
    <n v="115000"/>
    <n v="45000"/>
    <n v="-1"/>
    <n v="11"/>
    <x v="6"/>
    <x v="0"/>
  </r>
  <r>
    <n v="4308"/>
    <x v="167"/>
    <x v="1"/>
    <x v="8"/>
    <n v="1"/>
    <x v="30"/>
    <x v="35"/>
    <x v="180"/>
    <m/>
    <m/>
    <m/>
    <m/>
    <n v="900"/>
    <n v="10000"/>
    <n v="9100"/>
    <n v="-1"/>
    <n v="11"/>
    <x v="6"/>
    <x v="0"/>
  </r>
  <r>
    <n v="4309"/>
    <x v="167"/>
    <x v="1"/>
    <x v="8"/>
    <n v="1"/>
    <x v="4"/>
    <x v="6"/>
    <x v="396"/>
    <m/>
    <m/>
    <m/>
    <m/>
    <n v="35000"/>
    <n v="75000"/>
    <n v="40000"/>
    <n v="-1"/>
    <n v="11"/>
    <x v="6"/>
    <x v="0"/>
  </r>
  <r>
    <n v="4310"/>
    <x v="167"/>
    <x v="1"/>
    <x v="8"/>
    <n v="1"/>
    <x v="33"/>
    <x v="6"/>
    <x v="1218"/>
    <m/>
    <m/>
    <m/>
    <m/>
    <n v="0"/>
    <n v="2000"/>
    <n v="2000"/>
    <n v="-1"/>
    <n v="11"/>
    <x v="6"/>
    <x v="0"/>
  </r>
  <r>
    <n v="4311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2"/>
    <x v="167"/>
    <x v="1"/>
    <x v="8"/>
    <n v="1"/>
    <x v="29"/>
    <x v="32"/>
    <x v="201"/>
    <m/>
    <m/>
    <m/>
    <m/>
    <n v="3735"/>
    <n v="4000"/>
    <n v="265"/>
    <n v="-1"/>
    <n v="11"/>
    <x v="6"/>
    <x v="0"/>
  </r>
  <r>
    <n v="4313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4"/>
    <x v="167"/>
    <x v="1"/>
    <x v="8"/>
    <n v="1"/>
    <x v="35"/>
    <x v="89"/>
    <x v="1219"/>
    <m/>
    <m/>
    <m/>
    <m/>
    <n v="4000"/>
    <n v="9000"/>
    <n v="5000"/>
    <n v="-1"/>
    <n v="11"/>
    <x v="6"/>
    <x v="0"/>
  </r>
  <r>
    <n v="4315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16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17"/>
    <x v="168"/>
    <x v="1"/>
    <x v="32"/>
    <n v="1"/>
    <x v="84"/>
    <x v="41"/>
    <x v="1220"/>
    <m/>
    <m/>
    <m/>
    <m/>
    <n v="85000"/>
    <n v="95000"/>
    <n v="10000"/>
    <n v="-1"/>
    <n v="12"/>
    <x v="6"/>
    <x v="0"/>
  </r>
  <r>
    <n v="4318"/>
    <x v="168"/>
    <x v="0"/>
    <x v="33"/>
    <n v="3"/>
    <x v="53"/>
    <x v="6"/>
    <x v="343"/>
    <m/>
    <m/>
    <m/>
    <m/>
    <n v="30000"/>
    <n v="45000"/>
    <n v="-90000"/>
    <n v="3"/>
    <n v="12"/>
    <x v="6"/>
    <x v="0"/>
  </r>
  <r>
    <n v="4319"/>
    <x v="168"/>
    <x v="0"/>
    <x v="64"/>
    <n v="1"/>
    <x v="153"/>
    <x v="1"/>
    <x v="897"/>
    <m/>
    <m/>
    <m/>
    <s v="instalado"/>
    <n v="50000"/>
    <n v="80000"/>
    <n v="-50000"/>
    <n v="1"/>
    <n v="12"/>
    <x v="6"/>
    <x v="0"/>
  </r>
  <r>
    <n v="4320"/>
    <x v="168"/>
    <x v="0"/>
    <x v="64"/>
    <n v="1"/>
    <x v="103"/>
    <x v="1"/>
    <x v="897"/>
    <m/>
    <m/>
    <m/>
    <m/>
    <n v="10000"/>
    <n v="20000"/>
    <n v="-10000"/>
    <n v="1"/>
    <n v="12"/>
    <x v="6"/>
    <x v="0"/>
  </r>
  <r>
    <n v="4321"/>
    <x v="168"/>
    <x v="0"/>
    <x v="64"/>
    <n v="1"/>
    <x v="103"/>
    <x v="29"/>
    <x v="919"/>
    <m/>
    <m/>
    <m/>
    <m/>
    <n v="15000"/>
    <n v="25000"/>
    <n v="-15000"/>
    <n v="1"/>
    <n v="12"/>
    <x v="6"/>
    <x v="0"/>
  </r>
  <r>
    <n v="4322"/>
    <x v="168"/>
    <x v="0"/>
    <x v="64"/>
    <n v="1"/>
    <x v="104"/>
    <x v="29"/>
    <x v="919"/>
    <m/>
    <m/>
    <m/>
    <m/>
    <n v="8000"/>
    <n v="20000"/>
    <n v="-8000"/>
    <n v="1"/>
    <n v="12"/>
    <x v="6"/>
    <x v="0"/>
  </r>
  <r>
    <n v="4323"/>
    <x v="168"/>
    <x v="0"/>
    <x v="64"/>
    <n v="1"/>
    <x v="84"/>
    <x v="41"/>
    <x v="1220"/>
    <m/>
    <m/>
    <m/>
    <m/>
    <n v="85000"/>
    <n v="140000"/>
    <n v="-85000"/>
    <n v="1"/>
    <n v="12"/>
    <x v="6"/>
    <x v="0"/>
  </r>
  <r>
    <n v="4324"/>
    <x v="168"/>
    <x v="0"/>
    <x v="64"/>
    <n v="1"/>
    <x v="84"/>
    <x v="29"/>
    <x v="919"/>
    <m/>
    <m/>
    <m/>
    <m/>
    <n v="95000"/>
    <n v="150000"/>
    <n v="-95000"/>
    <n v="1"/>
    <n v="12"/>
    <x v="6"/>
    <x v="0"/>
  </r>
  <r>
    <n v="4325"/>
    <x v="168"/>
    <x v="0"/>
    <x v="64"/>
    <n v="1"/>
    <x v="154"/>
    <x v="29"/>
    <x v="919"/>
    <m/>
    <m/>
    <m/>
    <m/>
    <n v="8000"/>
    <n v="20000"/>
    <n v="-8000"/>
    <n v="1"/>
    <n v="12"/>
    <x v="6"/>
    <x v="0"/>
  </r>
  <r>
    <n v="4326"/>
    <x v="168"/>
    <x v="0"/>
    <x v="88"/>
    <n v="2"/>
    <x v="38"/>
    <x v="96"/>
    <x v="653"/>
    <m/>
    <m/>
    <m/>
    <m/>
    <n v="23000"/>
    <n v="55000"/>
    <n v="-46000"/>
    <n v="2"/>
    <n v="12"/>
    <x v="6"/>
    <x v="0"/>
  </r>
  <r>
    <n v="4327"/>
    <x v="168"/>
    <x v="0"/>
    <x v="88"/>
    <n v="1"/>
    <x v="2"/>
    <x v="6"/>
    <x v="1221"/>
    <m/>
    <m/>
    <m/>
    <m/>
    <n v="28000"/>
    <n v="59000"/>
    <n v="-28000"/>
    <n v="1"/>
    <n v="12"/>
    <x v="6"/>
    <x v="0"/>
  </r>
  <r>
    <n v="4328"/>
    <x v="168"/>
    <x v="0"/>
    <x v="51"/>
    <n v="5"/>
    <x v="2"/>
    <x v="7"/>
    <x v="328"/>
    <m/>
    <m/>
    <m/>
    <m/>
    <n v="8500"/>
    <n v="20000"/>
    <n v="-42500"/>
    <n v="5"/>
    <n v="12"/>
    <x v="6"/>
    <x v="0"/>
  </r>
  <r>
    <n v="4329"/>
    <x v="168"/>
    <x v="0"/>
    <x v="51"/>
    <n v="3"/>
    <x v="0"/>
    <x v="93"/>
    <x v="1222"/>
    <m/>
    <m/>
    <m/>
    <m/>
    <n v="3500"/>
    <n v="12000"/>
    <n v="-10500"/>
    <n v="3"/>
    <n v="12"/>
    <x v="6"/>
    <x v="0"/>
  </r>
  <r>
    <n v="4330"/>
    <x v="168"/>
    <x v="0"/>
    <x v="51"/>
    <n v="15"/>
    <x v="30"/>
    <x v="48"/>
    <x v="741"/>
    <m/>
    <m/>
    <m/>
    <m/>
    <n v="900"/>
    <n v="10000"/>
    <n v="-13500"/>
    <n v="15"/>
    <n v="12"/>
    <x v="6"/>
    <x v="0"/>
  </r>
  <r>
    <n v="4331"/>
    <x v="168"/>
    <x v="0"/>
    <x v="51"/>
    <n v="55"/>
    <x v="27"/>
    <x v="48"/>
    <x v="741"/>
    <m/>
    <m/>
    <m/>
    <m/>
    <n v="1100"/>
    <n v="10000"/>
    <n v="-60500"/>
    <n v="55"/>
    <n v="12"/>
    <x v="6"/>
    <x v="0"/>
  </r>
  <r>
    <n v="4332"/>
    <x v="168"/>
    <x v="0"/>
    <x v="51"/>
    <n v="1"/>
    <x v="4"/>
    <x v="142"/>
    <x v="1223"/>
    <m/>
    <m/>
    <m/>
    <m/>
    <n v="40000"/>
    <n v="80000"/>
    <n v="-40000"/>
    <n v="1"/>
    <n v="12"/>
    <x v="6"/>
    <x v="0"/>
  </r>
  <r>
    <n v="4333"/>
    <x v="168"/>
    <x v="0"/>
    <x v="114"/>
    <n v="3"/>
    <x v="26"/>
    <x v="2"/>
    <x v="1224"/>
    <m/>
    <m/>
    <m/>
    <m/>
    <n v="8500"/>
    <n v="20000"/>
    <n v="-25500"/>
    <n v="3"/>
    <n v="12"/>
    <x v="6"/>
    <x v="0"/>
  </r>
  <r>
    <n v="4334"/>
    <x v="168"/>
    <x v="0"/>
    <x v="114"/>
    <n v="2"/>
    <x v="26"/>
    <x v="29"/>
    <x v="139"/>
    <m/>
    <m/>
    <m/>
    <m/>
    <n v="8500"/>
    <n v="20000"/>
    <n v="-17000"/>
    <n v="2"/>
    <n v="12"/>
    <x v="6"/>
    <x v="0"/>
  </r>
  <r>
    <n v="4335"/>
    <x v="168"/>
    <x v="0"/>
    <x v="114"/>
    <n v="2"/>
    <x v="26"/>
    <x v="2"/>
    <x v="1225"/>
    <m/>
    <m/>
    <m/>
    <m/>
    <n v="8500"/>
    <n v="20000"/>
    <n v="-17000"/>
    <n v="2"/>
    <n v="12"/>
    <x v="6"/>
    <x v="0"/>
  </r>
  <r>
    <n v="4336"/>
    <x v="168"/>
    <x v="0"/>
    <x v="114"/>
    <n v="2"/>
    <x v="26"/>
    <x v="28"/>
    <x v="150"/>
    <m/>
    <m/>
    <m/>
    <m/>
    <n v="8500"/>
    <n v="20000"/>
    <n v="-17000"/>
    <n v="2"/>
    <n v="12"/>
    <x v="6"/>
    <x v="0"/>
  </r>
  <r>
    <n v="4337"/>
    <x v="168"/>
    <x v="0"/>
    <x v="114"/>
    <n v="1"/>
    <x v="26"/>
    <x v="28"/>
    <x v="237"/>
    <m/>
    <m/>
    <m/>
    <m/>
    <n v="8500"/>
    <n v="20000"/>
    <n v="-8500"/>
    <n v="1"/>
    <n v="12"/>
    <x v="6"/>
    <x v="0"/>
  </r>
  <r>
    <n v="4338"/>
    <x v="168"/>
    <x v="0"/>
    <x v="114"/>
    <n v="1"/>
    <x v="26"/>
    <x v="28"/>
    <x v="391"/>
    <m/>
    <m/>
    <m/>
    <m/>
    <n v="8500"/>
    <n v="20000"/>
    <n v="-8500"/>
    <n v="1"/>
    <n v="12"/>
    <x v="6"/>
    <x v="0"/>
  </r>
  <r>
    <n v="4339"/>
    <x v="168"/>
    <x v="0"/>
    <x v="114"/>
    <n v="1"/>
    <x v="26"/>
    <x v="28"/>
    <x v="1226"/>
    <m/>
    <m/>
    <m/>
    <m/>
    <n v="8500"/>
    <n v="20000"/>
    <n v="-8500"/>
    <n v="1"/>
    <n v="12"/>
    <x v="6"/>
    <x v="0"/>
  </r>
  <r>
    <n v="4340"/>
    <x v="168"/>
    <x v="0"/>
    <x v="114"/>
    <n v="3"/>
    <x v="26"/>
    <x v="29"/>
    <x v="1012"/>
    <m/>
    <m/>
    <m/>
    <m/>
    <n v="9000"/>
    <n v="20000"/>
    <n v="-27000"/>
    <n v="3"/>
    <n v="12"/>
    <x v="6"/>
    <x v="0"/>
  </r>
  <r>
    <n v="4341"/>
    <x v="168"/>
    <x v="0"/>
    <x v="114"/>
    <n v="2"/>
    <x v="26"/>
    <x v="28"/>
    <x v="430"/>
    <m/>
    <m/>
    <m/>
    <m/>
    <n v="9000"/>
    <n v="20000"/>
    <n v="-18000"/>
    <n v="2"/>
    <n v="12"/>
    <x v="6"/>
    <x v="0"/>
  </r>
  <r>
    <n v="4342"/>
    <x v="168"/>
    <x v="0"/>
    <x v="114"/>
    <n v="3"/>
    <x v="26"/>
    <x v="28"/>
    <x v="218"/>
    <m/>
    <m/>
    <m/>
    <m/>
    <n v="9000"/>
    <n v="20000"/>
    <n v="-27000"/>
    <n v="3"/>
    <n v="12"/>
    <x v="6"/>
    <x v="0"/>
  </r>
  <r>
    <n v="4343"/>
    <x v="168"/>
    <x v="0"/>
    <x v="114"/>
    <n v="9"/>
    <x v="55"/>
    <x v="48"/>
    <x v="741"/>
    <m/>
    <m/>
    <m/>
    <m/>
    <n v="7000"/>
    <n v="20000"/>
    <n v="-63000"/>
    <n v="9"/>
    <n v="12"/>
    <x v="6"/>
    <x v="0"/>
  </r>
  <r>
    <n v="4344"/>
    <x v="168"/>
    <x v="0"/>
    <x v="114"/>
    <n v="4"/>
    <x v="81"/>
    <x v="1"/>
    <x v="141"/>
    <m/>
    <m/>
    <m/>
    <m/>
    <n v="3500"/>
    <n v="10000"/>
    <n v="-14000"/>
    <n v="4"/>
    <n v="12"/>
    <x v="6"/>
    <x v="0"/>
  </r>
  <r>
    <n v="4345"/>
    <x v="168"/>
    <x v="0"/>
    <x v="114"/>
    <n v="3"/>
    <x v="26"/>
    <x v="110"/>
    <x v="1227"/>
    <m/>
    <m/>
    <m/>
    <m/>
    <n v="10000"/>
    <n v="20000"/>
    <n v="-30000"/>
    <n v="3"/>
    <n v="12"/>
    <x v="6"/>
    <x v="0"/>
  </r>
  <r>
    <n v="4346"/>
    <x v="168"/>
    <x v="1"/>
    <x v="40"/>
    <n v="1"/>
    <x v="0"/>
    <x v="4"/>
    <x v="416"/>
    <m/>
    <m/>
    <m/>
    <m/>
    <n v="4500"/>
    <n v="10000"/>
    <n v="5500"/>
    <n v="-1"/>
    <n v="12"/>
    <x v="6"/>
    <x v="0"/>
  </r>
  <r>
    <n v="4347"/>
    <x v="168"/>
    <x v="1"/>
    <x v="8"/>
    <n v="1"/>
    <x v="29"/>
    <x v="60"/>
    <x v="434"/>
    <m/>
    <m/>
    <m/>
    <m/>
    <n v="5610"/>
    <n v="6000"/>
    <n v="390"/>
    <n v="-1"/>
    <n v="12"/>
    <x v="6"/>
    <x v="0"/>
  </r>
  <r>
    <n v="4348"/>
    <x v="168"/>
    <x v="1"/>
    <x v="8"/>
    <n v="1"/>
    <x v="29"/>
    <x v="34"/>
    <x v="214"/>
    <m/>
    <m/>
    <m/>
    <m/>
    <n v="3271"/>
    <n v="3500"/>
    <n v="229"/>
    <n v="-1"/>
    <n v="12"/>
    <x v="6"/>
    <x v="0"/>
  </r>
  <r>
    <n v="4349"/>
    <x v="168"/>
    <x v="1"/>
    <x v="8"/>
    <n v="1"/>
    <x v="29"/>
    <x v="32"/>
    <x v="201"/>
    <m/>
    <m/>
    <m/>
    <m/>
    <n v="935"/>
    <n v="1000"/>
    <n v="65"/>
    <n v="-1"/>
    <n v="12"/>
    <x v="6"/>
    <x v="0"/>
  </r>
  <r>
    <n v="4350"/>
    <x v="168"/>
    <x v="1"/>
    <x v="8"/>
    <n v="1"/>
    <x v="26"/>
    <x v="29"/>
    <x v="919"/>
    <m/>
    <m/>
    <m/>
    <m/>
    <n v="9500"/>
    <n v="20000"/>
    <n v="10500"/>
    <n v="-1"/>
    <n v="12"/>
    <x v="6"/>
    <x v="0"/>
  </r>
  <r>
    <n v="4351"/>
    <x v="168"/>
    <x v="1"/>
    <x v="8"/>
    <n v="1"/>
    <x v="29"/>
    <x v="37"/>
    <x v="233"/>
    <m/>
    <m/>
    <m/>
    <m/>
    <n v="3271"/>
    <n v="3500"/>
    <n v="229"/>
    <n v="-1"/>
    <n v="12"/>
    <x v="6"/>
    <x v="0"/>
  </r>
  <r>
    <n v="4352"/>
    <x v="168"/>
    <x v="1"/>
    <x v="8"/>
    <n v="1"/>
    <x v="1"/>
    <x v="6"/>
    <x v="1127"/>
    <m/>
    <m/>
    <m/>
    <m/>
    <n v="2000"/>
    <n v="8000"/>
    <n v="6000"/>
    <n v="-1"/>
    <n v="12"/>
    <x v="6"/>
    <x v="0"/>
  </r>
  <r>
    <n v="4353"/>
    <x v="168"/>
    <x v="1"/>
    <x v="8"/>
    <n v="1"/>
    <x v="29"/>
    <x v="37"/>
    <x v="233"/>
    <m/>
    <m/>
    <m/>
    <m/>
    <n v="6975"/>
    <n v="7500"/>
    <n v="525"/>
    <n v="-1"/>
    <n v="12"/>
    <x v="6"/>
    <x v="0"/>
  </r>
  <r>
    <n v="4354"/>
    <x v="168"/>
    <x v="1"/>
    <x v="8"/>
    <n v="1"/>
    <x v="29"/>
    <x v="32"/>
    <x v="201"/>
    <m/>
    <m/>
    <m/>
    <m/>
    <n v="3271"/>
    <n v="3500"/>
    <n v="229"/>
    <n v="-1"/>
    <n v="12"/>
    <x v="6"/>
    <x v="0"/>
  </r>
  <r>
    <n v="4355"/>
    <x v="169"/>
    <x v="1"/>
    <x v="8"/>
    <n v="1"/>
    <x v="29"/>
    <x v="32"/>
    <x v="340"/>
    <m/>
    <m/>
    <m/>
    <m/>
    <n v="1873"/>
    <n v="2000"/>
    <n v="127"/>
    <n v="-1"/>
    <n v="13"/>
    <x v="6"/>
    <x v="0"/>
  </r>
  <r>
    <n v="4356"/>
    <x v="169"/>
    <x v="1"/>
    <x v="8"/>
    <n v="1"/>
    <x v="0"/>
    <x v="93"/>
    <x v="1200"/>
    <m/>
    <m/>
    <m/>
    <m/>
    <n v="3500"/>
    <n v="10000"/>
    <n v="6500"/>
    <n v="-1"/>
    <n v="13"/>
    <x v="6"/>
    <x v="0"/>
  </r>
  <r>
    <n v="4357"/>
    <x v="169"/>
    <x v="1"/>
    <x v="8"/>
    <n v="1"/>
    <x v="4"/>
    <x v="142"/>
    <x v="1223"/>
    <m/>
    <m/>
    <m/>
    <m/>
    <n v="40000"/>
    <n v="75000"/>
    <n v="35000"/>
    <n v="-1"/>
    <n v="13"/>
    <x v="6"/>
    <x v="0"/>
  </r>
  <r>
    <n v="4358"/>
    <x v="169"/>
    <x v="1"/>
    <x v="8"/>
    <n v="1"/>
    <x v="84"/>
    <x v="1"/>
    <x v="512"/>
    <m/>
    <m/>
    <m/>
    <m/>
    <n v="80000"/>
    <n v="145000"/>
    <n v="65000"/>
    <n v="-1"/>
    <n v="13"/>
    <x v="6"/>
    <x v="0"/>
  </r>
  <r>
    <n v="4359"/>
    <x v="169"/>
    <x v="1"/>
    <x v="8"/>
    <n v="1"/>
    <x v="4"/>
    <x v="136"/>
    <x v="1179"/>
    <m/>
    <m/>
    <m/>
    <m/>
    <n v="40000"/>
    <n v="60000"/>
    <n v="20000"/>
    <n v="-1"/>
    <n v="13"/>
    <x v="6"/>
    <x v="0"/>
  </r>
  <r>
    <n v="4360"/>
    <x v="169"/>
    <x v="1"/>
    <x v="8"/>
    <n v="1"/>
    <x v="22"/>
    <x v="25"/>
    <x v="109"/>
    <m/>
    <m/>
    <m/>
    <m/>
    <n v="14000"/>
    <n v="29000"/>
    <n v="15000"/>
    <n v="-1"/>
    <n v="13"/>
    <x v="6"/>
    <x v="0"/>
  </r>
  <r>
    <n v="4361"/>
    <x v="169"/>
    <x v="1"/>
    <x v="8"/>
    <n v="1"/>
    <x v="29"/>
    <x v="32"/>
    <x v="201"/>
    <m/>
    <m/>
    <m/>
    <m/>
    <n v="3271"/>
    <n v="3500"/>
    <n v="229"/>
    <n v="-1"/>
    <n v="13"/>
    <x v="6"/>
    <x v="0"/>
  </r>
  <r>
    <n v="4362"/>
    <x v="169"/>
    <x v="1"/>
    <x v="131"/>
    <n v="1"/>
    <x v="29"/>
    <x v="32"/>
    <x v="201"/>
    <m/>
    <m/>
    <m/>
    <m/>
    <n v="3271"/>
    <n v="3500"/>
    <n v="229"/>
    <n v="-1"/>
    <n v="13"/>
    <x v="6"/>
    <x v="0"/>
  </r>
  <r>
    <n v="4363"/>
    <x v="169"/>
    <x v="1"/>
    <x v="8"/>
    <n v="1"/>
    <x v="2"/>
    <x v="7"/>
    <x v="440"/>
    <m/>
    <m/>
    <m/>
    <m/>
    <n v="8500"/>
    <n v="20000"/>
    <n v="11500"/>
    <n v="-1"/>
    <n v="13"/>
    <x v="6"/>
    <x v="0"/>
  </r>
  <r>
    <n v="4364"/>
    <x v="169"/>
    <x v="1"/>
    <x v="8"/>
    <n v="1"/>
    <x v="29"/>
    <x v="32"/>
    <x v="201"/>
    <m/>
    <m/>
    <m/>
    <m/>
    <n v="6074"/>
    <n v="6500"/>
    <n v="426"/>
    <n v="-1"/>
    <n v="13"/>
    <x v="6"/>
    <x v="0"/>
  </r>
  <r>
    <n v="4365"/>
    <x v="169"/>
    <x v="1"/>
    <x v="8"/>
    <n v="1"/>
    <x v="26"/>
    <x v="28"/>
    <x v="315"/>
    <m/>
    <m/>
    <m/>
    <m/>
    <n v="11500"/>
    <n v="20000"/>
    <n v="8500"/>
    <n v="-1"/>
    <n v="13"/>
    <x v="6"/>
    <x v="0"/>
  </r>
  <r>
    <n v="4366"/>
    <x v="169"/>
    <x v="1"/>
    <x v="8"/>
    <n v="1"/>
    <x v="30"/>
    <x v="29"/>
    <x v="742"/>
    <m/>
    <m/>
    <m/>
    <m/>
    <n v="900"/>
    <n v="10000"/>
    <n v="9100"/>
    <n v="-1"/>
    <n v="13"/>
    <x v="6"/>
    <x v="0"/>
  </r>
  <r>
    <n v="4367"/>
    <x v="169"/>
    <x v="1"/>
    <x v="8"/>
    <n v="1"/>
    <x v="69"/>
    <x v="7"/>
    <x v="463"/>
    <m/>
    <m/>
    <m/>
    <m/>
    <n v="800"/>
    <n v="5000"/>
    <n v="4200"/>
    <n v="-1"/>
    <n v="13"/>
    <x v="6"/>
    <x v="0"/>
  </r>
  <r>
    <n v="4368"/>
    <x v="169"/>
    <x v="1"/>
    <x v="8"/>
    <n v="1"/>
    <x v="29"/>
    <x v="32"/>
    <x v="340"/>
    <m/>
    <m/>
    <m/>
    <m/>
    <n v="9350"/>
    <n v="10000"/>
    <n v="650"/>
    <n v="-1"/>
    <n v="13"/>
    <x v="6"/>
    <x v="0"/>
  </r>
  <r>
    <n v="4369"/>
    <x v="169"/>
    <x v="1"/>
    <x v="8"/>
    <n v="1"/>
    <x v="27"/>
    <x v="28"/>
    <x v="430"/>
    <m/>
    <m/>
    <m/>
    <m/>
    <n v="1100"/>
    <n v="10000"/>
    <n v="8900"/>
    <n v="-1"/>
    <n v="13"/>
    <x v="6"/>
    <x v="0"/>
  </r>
  <r>
    <n v="4370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1"/>
    <x v="169"/>
    <x v="1"/>
    <x v="8"/>
    <n v="1"/>
    <x v="1"/>
    <x v="1"/>
    <x v="436"/>
    <m/>
    <m/>
    <m/>
    <m/>
    <n v="3500"/>
    <n v="15000"/>
    <n v="11500"/>
    <n v="-1"/>
    <n v="13"/>
    <x v="6"/>
    <x v="0"/>
  </r>
  <r>
    <n v="4372"/>
    <x v="169"/>
    <x v="1"/>
    <x v="8"/>
    <n v="1"/>
    <x v="29"/>
    <x v="37"/>
    <x v="233"/>
    <m/>
    <m/>
    <m/>
    <m/>
    <n v="3271"/>
    <n v="3500"/>
    <n v="229"/>
    <n v="-1"/>
    <n v="13"/>
    <x v="6"/>
    <x v="0"/>
  </r>
  <r>
    <n v="4373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4"/>
    <x v="169"/>
    <x v="1"/>
    <x v="8"/>
    <n v="1"/>
    <x v="4"/>
    <x v="28"/>
    <x v="351"/>
    <m/>
    <m/>
    <m/>
    <m/>
    <n v="40000"/>
    <n v="65000"/>
    <n v="25000"/>
    <n v="-1"/>
    <n v="13"/>
    <x v="6"/>
    <x v="0"/>
  </r>
  <r>
    <n v="4375"/>
    <x v="169"/>
    <x v="1"/>
    <x v="8"/>
    <n v="1"/>
    <x v="0"/>
    <x v="27"/>
    <x v="440"/>
    <m/>
    <m/>
    <m/>
    <m/>
    <n v="5000"/>
    <n v="12000"/>
    <n v="7000"/>
    <n v="-1"/>
    <n v="13"/>
    <x v="6"/>
    <x v="0"/>
  </r>
  <r>
    <n v="4376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77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78"/>
    <x v="170"/>
    <x v="1"/>
    <x v="8"/>
    <n v="1"/>
    <x v="27"/>
    <x v="29"/>
    <x v="139"/>
    <m/>
    <m/>
    <m/>
    <m/>
    <n v="1100"/>
    <n v="10000"/>
    <n v="8900"/>
    <n v="-1"/>
    <n v="14"/>
    <x v="6"/>
    <x v="0"/>
  </r>
  <r>
    <n v="4379"/>
    <x v="170"/>
    <x v="1"/>
    <x v="8"/>
    <n v="1"/>
    <x v="35"/>
    <x v="89"/>
    <x v="1219"/>
    <m/>
    <m/>
    <m/>
    <m/>
    <n v="4000"/>
    <n v="9000"/>
    <n v="5000"/>
    <n v="-1"/>
    <n v="14"/>
    <x v="6"/>
    <x v="0"/>
  </r>
  <r>
    <n v="4380"/>
    <x v="170"/>
    <x v="1"/>
    <x v="8"/>
    <n v="1"/>
    <x v="84"/>
    <x v="2"/>
    <x v="169"/>
    <m/>
    <m/>
    <m/>
    <m/>
    <n v="55000"/>
    <n v="120000"/>
    <n v="65000"/>
    <n v="-1"/>
    <n v="14"/>
    <x v="6"/>
    <x v="0"/>
  </r>
  <r>
    <n v="4381"/>
    <x v="170"/>
    <x v="1"/>
    <x v="8"/>
    <n v="1"/>
    <x v="0"/>
    <x v="6"/>
    <x v="1079"/>
    <m/>
    <m/>
    <m/>
    <m/>
    <n v="6000"/>
    <n v="15000"/>
    <n v="9000"/>
    <n v="-1"/>
    <n v="14"/>
    <x v="6"/>
    <x v="0"/>
  </r>
  <r>
    <n v="4382"/>
    <x v="170"/>
    <x v="1"/>
    <x v="8"/>
    <n v="1"/>
    <x v="41"/>
    <x v="6"/>
    <x v="1229"/>
    <m/>
    <m/>
    <m/>
    <m/>
    <n v="1600"/>
    <n v="4000"/>
    <n v="2400"/>
    <n v="-1"/>
    <n v="14"/>
    <x v="6"/>
    <x v="0"/>
  </r>
  <r>
    <n v="4383"/>
    <x v="170"/>
    <x v="1"/>
    <x v="8"/>
    <n v="1"/>
    <x v="124"/>
    <x v="1"/>
    <x v="1230"/>
    <m/>
    <m/>
    <m/>
    <m/>
    <n v="5300"/>
    <n v="15000"/>
    <n v="9700"/>
    <n v="-1"/>
    <n v="14"/>
    <x v="6"/>
    <x v="0"/>
  </r>
  <r>
    <n v="4384"/>
    <x v="170"/>
    <x v="1"/>
    <x v="8"/>
    <n v="1"/>
    <x v="127"/>
    <x v="28"/>
    <x v="430"/>
    <m/>
    <m/>
    <m/>
    <m/>
    <n v="7500"/>
    <n v="15000"/>
    <n v="7500"/>
    <n v="-1"/>
    <n v="14"/>
    <x v="6"/>
    <x v="0"/>
  </r>
  <r>
    <n v="4385"/>
    <x v="170"/>
    <x v="1"/>
    <x v="8"/>
    <n v="1"/>
    <x v="29"/>
    <x v="37"/>
    <x v="233"/>
    <m/>
    <m/>
    <m/>
    <m/>
    <n v="10280"/>
    <n v="11000"/>
    <n v="720"/>
    <n v="-1"/>
    <n v="14"/>
    <x v="6"/>
    <x v="0"/>
  </r>
  <r>
    <n v="4386"/>
    <x v="170"/>
    <x v="1"/>
    <x v="8"/>
    <n v="1"/>
    <x v="57"/>
    <x v="29"/>
    <x v="1231"/>
    <m/>
    <m/>
    <m/>
    <m/>
    <n v="800"/>
    <n v="5000"/>
    <n v="4200"/>
    <n v="-1"/>
    <n v="14"/>
    <x v="6"/>
    <x v="0"/>
  </r>
  <r>
    <n v="4387"/>
    <x v="170"/>
    <x v="1"/>
    <x v="8"/>
    <n v="1"/>
    <x v="57"/>
    <x v="1"/>
    <x v="1232"/>
    <m/>
    <m/>
    <m/>
    <m/>
    <n v="800"/>
    <n v="5000"/>
    <n v="4200"/>
    <n v="-1"/>
    <n v="14"/>
    <x v="6"/>
    <x v="0"/>
  </r>
  <r>
    <n v="4388"/>
    <x v="170"/>
    <x v="1"/>
    <x v="8"/>
    <n v="1"/>
    <x v="29"/>
    <x v="32"/>
    <x v="201"/>
    <m/>
    <m/>
    <m/>
    <m/>
    <n v="6074"/>
    <n v="6500"/>
    <n v="426"/>
    <n v="-1"/>
    <n v="14"/>
    <x v="6"/>
    <x v="0"/>
  </r>
  <r>
    <n v="4389"/>
    <x v="170"/>
    <x v="1"/>
    <x v="81"/>
    <n v="1"/>
    <x v="29"/>
    <x v="37"/>
    <x v="233"/>
    <m/>
    <m/>
    <m/>
    <m/>
    <n v="14953"/>
    <n v="16000"/>
    <n v="1047"/>
    <n v="-1"/>
    <n v="14"/>
    <x v="6"/>
    <x v="0"/>
  </r>
  <r>
    <n v="4390"/>
    <x v="170"/>
    <x v="1"/>
    <x v="8"/>
    <n v="1"/>
    <x v="0"/>
    <x v="93"/>
    <x v="328"/>
    <m/>
    <m/>
    <m/>
    <m/>
    <n v="3500"/>
    <n v="10000"/>
    <n v="6500"/>
    <n v="-1"/>
    <n v="14"/>
    <x v="6"/>
    <x v="0"/>
  </r>
  <r>
    <n v="4391"/>
    <x v="170"/>
    <x v="1"/>
    <x v="8"/>
    <n v="1"/>
    <x v="4"/>
    <x v="142"/>
    <x v="1223"/>
    <m/>
    <m/>
    <m/>
    <m/>
    <n v="40000"/>
    <n v="75000"/>
    <n v="35000"/>
    <n v="-1"/>
    <n v="14"/>
    <x v="6"/>
    <x v="0"/>
  </r>
  <r>
    <n v="4392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393"/>
    <x v="170"/>
    <x v="1"/>
    <x v="8"/>
    <n v="1"/>
    <x v="29"/>
    <x v="32"/>
    <x v="201"/>
    <m/>
    <m/>
    <m/>
    <m/>
    <n v="6975"/>
    <n v="7500"/>
    <n v="525"/>
    <n v="-1"/>
    <n v="14"/>
    <x v="6"/>
    <x v="0"/>
  </r>
  <r>
    <n v="4394"/>
    <x v="170"/>
    <x v="1"/>
    <x v="8"/>
    <n v="1"/>
    <x v="29"/>
    <x v="37"/>
    <x v="233"/>
    <m/>
    <m/>
    <m/>
    <m/>
    <n v="14953"/>
    <n v="16000"/>
    <n v="1047"/>
    <n v="-1"/>
    <n v="14"/>
    <x v="6"/>
    <x v="0"/>
  </r>
  <r>
    <n v="4395"/>
    <x v="170"/>
    <x v="1"/>
    <x v="8"/>
    <n v="1"/>
    <x v="29"/>
    <x v="37"/>
    <x v="233"/>
    <m/>
    <m/>
    <m/>
    <m/>
    <n v="6074"/>
    <n v="6500"/>
    <n v="426"/>
    <n v="-1"/>
    <n v="14"/>
    <x v="6"/>
    <x v="0"/>
  </r>
  <r>
    <n v="4396"/>
    <x v="170"/>
    <x v="1"/>
    <x v="8"/>
    <n v="1"/>
    <x v="29"/>
    <x v="32"/>
    <x v="201"/>
    <m/>
    <m/>
    <m/>
    <m/>
    <n v="935"/>
    <n v="1000"/>
    <n v="65"/>
    <n v="-1"/>
    <n v="14"/>
    <x v="6"/>
    <x v="0"/>
  </r>
  <r>
    <n v="4397"/>
    <x v="170"/>
    <x v="1"/>
    <x v="8"/>
    <n v="1"/>
    <x v="33"/>
    <x v="2"/>
    <x v="763"/>
    <m/>
    <m/>
    <m/>
    <m/>
    <n v="0"/>
    <n v="25000"/>
    <n v="25000"/>
    <n v="-1"/>
    <n v="14"/>
    <x v="6"/>
    <x v="0"/>
  </r>
  <r>
    <n v="4398"/>
    <x v="170"/>
    <x v="1"/>
    <x v="8"/>
    <n v="1"/>
    <x v="0"/>
    <x v="117"/>
    <x v="440"/>
    <m/>
    <m/>
    <m/>
    <m/>
    <n v="4500"/>
    <n v="12000"/>
    <n v="7500"/>
    <n v="-1"/>
    <n v="14"/>
    <x v="6"/>
    <x v="0"/>
  </r>
  <r>
    <n v="4399"/>
    <x v="170"/>
    <x v="1"/>
    <x v="8"/>
    <n v="1"/>
    <x v="26"/>
    <x v="4"/>
    <x v="314"/>
    <m/>
    <m/>
    <m/>
    <m/>
    <n v="7500"/>
    <n v="18000"/>
    <n v="10500"/>
    <n v="-1"/>
    <n v="14"/>
    <x v="6"/>
    <x v="0"/>
  </r>
  <r>
    <n v="4400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401"/>
    <x v="171"/>
    <x v="1"/>
    <x v="15"/>
    <n v="1"/>
    <x v="29"/>
    <x v="37"/>
    <x v="233"/>
    <m/>
    <m/>
    <m/>
    <m/>
    <n v="14953"/>
    <n v="16000"/>
    <n v="1047"/>
    <n v="-1"/>
    <n v="15"/>
    <x v="6"/>
    <x v="0"/>
  </r>
  <r>
    <n v="4402"/>
    <x v="171"/>
    <x v="1"/>
    <x v="8"/>
    <n v="1"/>
    <x v="81"/>
    <x v="29"/>
    <x v="731"/>
    <m/>
    <m/>
    <m/>
    <m/>
    <n v="8500"/>
    <n v="15000"/>
    <n v="6500"/>
    <n v="-1"/>
    <n v="15"/>
    <x v="6"/>
    <x v="0"/>
  </r>
  <r>
    <n v="4403"/>
    <x v="171"/>
    <x v="1"/>
    <x v="8"/>
    <n v="1"/>
    <x v="26"/>
    <x v="28"/>
    <x v="315"/>
    <m/>
    <m/>
    <m/>
    <m/>
    <n v="11000"/>
    <n v="20000"/>
    <n v="9000"/>
    <n v="-1"/>
    <n v="15"/>
    <x v="6"/>
    <x v="0"/>
  </r>
  <r>
    <n v="4404"/>
    <x v="171"/>
    <x v="1"/>
    <x v="8"/>
    <n v="1"/>
    <x v="27"/>
    <x v="29"/>
    <x v="1233"/>
    <m/>
    <m/>
    <m/>
    <m/>
    <n v="1100"/>
    <n v="10000"/>
    <n v="8900"/>
    <n v="-1"/>
    <n v="15"/>
    <x v="6"/>
    <x v="0"/>
  </r>
  <r>
    <n v="4405"/>
    <x v="171"/>
    <x v="1"/>
    <x v="8"/>
    <n v="1"/>
    <x v="27"/>
    <x v="28"/>
    <x v="430"/>
    <m/>
    <m/>
    <m/>
    <m/>
    <n v="1100"/>
    <n v="10000"/>
    <n v="8900"/>
    <n v="-1"/>
    <n v="15"/>
    <x v="6"/>
    <x v="0"/>
  </r>
  <r>
    <n v="4406"/>
    <x v="171"/>
    <x v="1"/>
    <x v="8"/>
    <n v="1"/>
    <x v="22"/>
    <x v="25"/>
    <x v="112"/>
    <m/>
    <s v="Fifa"/>
    <m/>
    <m/>
    <n v="60000"/>
    <n v="89000"/>
    <n v="29000"/>
    <n v="-1"/>
    <n v="15"/>
    <x v="6"/>
    <x v="0"/>
  </r>
  <r>
    <n v="4407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08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09"/>
    <x v="171"/>
    <x v="1"/>
    <x v="8"/>
    <n v="1"/>
    <x v="27"/>
    <x v="29"/>
    <x v="919"/>
    <m/>
    <m/>
    <m/>
    <m/>
    <n v="1100"/>
    <n v="10000"/>
    <n v="8900"/>
    <n v="-1"/>
    <n v="15"/>
    <x v="6"/>
    <x v="0"/>
  </r>
  <r>
    <n v="4410"/>
    <x v="171"/>
    <x v="1"/>
    <x v="8"/>
    <n v="1"/>
    <x v="27"/>
    <x v="1"/>
    <x v="631"/>
    <m/>
    <m/>
    <m/>
    <m/>
    <n v="1100"/>
    <n v="10000"/>
    <n v="8900"/>
    <n v="-1"/>
    <n v="15"/>
    <x v="6"/>
    <x v="0"/>
  </r>
  <r>
    <n v="4411"/>
    <x v="171"/>
    <x v="1"/>
    <x v="8"/>
    <n v="1"/>
    <x v="81"/>
    <x v="1"/>
    <x v="631"/>
    <m/>
    <m/>
    <m/>
    <m/>
    <n v="3500"/>
    <n v="10000"/>
    <n v="6500"/>
    <n v="-1"/>
    <n v="15"/>
    <x v="6"/>
    <x v="0"/>
  </r>
  <r>
    <n v="4412"/>
    <x v="171"/>
    <x v="1"/>
    <x v="8"/>
    <n v="1"/>
    <x v="31"/>
    <x v="23"/>
    <x v="473"/>
    <m/>
    <m/>
    <m/>
    <m/>
    <n v="15000"/>
    <n v="32000"/>
    <n v="17000"/>
    <n v="-1"/>
    <n v="15"/>
    <x v="6"/>
    <x v="0"/>
  </r>
  <r>
    <n v="4413"/>
    <x v="171"/>
    <x v="1"/>
    <x v="8"/>
    <n v="1"/>
    <x v="27"/>
    <x v="29"/>
    <x v="139"/>
    <m/>
    <m/>
    <m/>
    <m/>
    <n v="1100"/>
    <n v="10000"/>
    <n v="8900"/>
    <n v="-1"/>
    <n v="15"/>
    <x v="6"/>
    <x v="0"/>
  </r>
  <r>
    <n v="4414"/>
    <x v="171"/>
    <x v="1"/>
    <x v="8"/>
    <n v="1"/>
    <x v="11"/>
    <x v="10"/>
    <x v="1136"/>
    <m/>
    <m/>
    <m/>
    <m/>
    <n v="37000"/>
    <n v="55000"/>
    <n v="18000"/>
    <n v="-1"/>
    <n v="15"/>
    <x v="6"/>
    <x v="0"/>
  </r>
  <r>
    <n v="4415"/>
    <x v="171"/>
    <x v="1"/>
    <x v="8"/>
    <n v="1"/>
    <x v="1"/>
    <x v="1"/>
    <x v="2"/>
    <m/>
    <m/>
    <m/>
    <m/>
    <n v="3500"/>
    <n v="12000"/>
    <n v="8500"/>
    <n v="-1"/>
    <n v="15"/>
    <x v="6"/>
    <x v="0"/>
  </r>
  <r>
    <n v="4416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17"/>
    <x v="171"/>
    <x v="1"/>
    <x v="8"/>
    <n v="1"/>
    <x v="127"/>
    <x v="28"/>
    <x v="430"/>
    <m/>
    <m/>
    <m/>
    <m/>
    <n v="7500"/>
    <n v="15000"/>
    <n v="7500"/>
    <n v="-1"/>
    <n v="15"/>
    <x v="6"/>
    <x v="0"/>
  </r>
  <r>
    <n v="4418"/>
    <x v="171"/>
    <x v="1"/>
    <x v="8"/>
    <n v="1"/>
    <x v="27"/>
    <x v="28"/>
    <x v="149"/>
    <m/>
    <m/>
    <m/>
    <m/>
    <n v="1100"/>
    <n v="10000"/>
    <n v="8900"/>
    <n v="-1"/>
    <n v="15"/>
    <x v="6"/>
    <x v="0"/>
  </r>
  <r>
    <n v="4419"/>
    <x v="171"/>
    <x v="1"/>
    <x v="8"/>
    <n v="1"/>
    <x v="26"/>
    <x v="28"/>
    <x v="149"/>
    <m/>
    <m/>
    <m/>
    <m/>
    <n v="9500"/>
    <n v="20000"/>
    <n v="10500"/>
    <n v="-1"/>
    <n v="15"/>
    <x v="6"/>
    <x v="0"/>
  </r>
  <r>
    <n v="4420"/>
    <x v="171"/>
    <x v="1"/>
    <x v="8"/>
    <n v="1"/>
    <x v="1"/>
    <x v="1"/>
    <x v="531"/>
    <m/>
    <m/>
    <m/>
    <m/>
    <n v="6000"/>
    <n v="18000"/>
    <n v="12000"/>
    <n v="-1"/>
    <n v="15"/>
    <x v="6"/>
    <x v="0"/>
  </r>
  <r>
    <n v="4421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2"/>
    <x v="171"/>
    <x v="1"/>
    <x v="13"/>
    <n v="1"/>
    <x v="33"/>
    <x v="34"/>
    <x v="214"/>
    <m/>
    <m/>
    <m/>
    <s v="Portal Asesora"/>
    <n v="0"/>
    <n v="5000"/>
    <n v="5000"/>
    <n v="-1"/>
    <n v="15"/>
    <x v="6"/>
    <x v="0"/>
  </r>
  <r>
    <n v="4423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4"/>
    <x v="171"/>
    <x v="1"/>
    <x v="8"/>
    <n v="1"/>
    <x v="27"/>
    <x v="1"/>
    <x v="512"/>
    <m/>
    <m/>
    <m/>
    <m/>
    <n v="1100"/>
    <n v="10000"/>
    <n v="8900"/>
    <n v="-1"/>
    <n v="15"/>
    <x v="6"/>
    <x v="0"/>
  </r>
  <r>
    <n v="4425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26"/>
    <x v="171"/>
    <x v="1"/>
    <x v="8"/>
    <n v="1"/>
    <x v="29"/>
    <x v="32"/>
    <x v="201"/>
    <m/>
    <m/>
    <m/>
    <m/>
    <n v="1870"/>
    <n v="2000"/>
    <n v="130"/>
    <n v="-1"/>
    <n v="15"/>
    <x v="6"/>
    <x v="0"/>
  </r>
  <r>
    <n v="4427"/>
    <x v="171"/>
    <x v="1"/>
    <x v="8"/>
    <n v="1"/>
    <x v="81"/>
    <x v="1"/>
    <x v="512"/>
    <m/>
    <m/>
    <m/>
    <m/>
    <n v="3500"/>
    <n v="10000"/>
    <n v="6500"/>
    <n v="-1"/>
    <n v="15"/>
    <x v="6"/>
    <x v="0"/>
  </r>
  <r>
    <n v="4428"/>
    <x v="171"/>
    <x v="1"/>
    <x v="8"/>
    <n v="1"/>
    <x v="29"/>
    <x v="37"/>
    <x v="233"/>
    <m/>
    <m/>
    <m/>
    <m/>
    <n v="3271"/>
    <n v="3500"/>
    <n v="229"/>
    <n v="-1"/>
    <n v="15"/>
    <x v="6"/>
    <x v="0"/>
  </r>
  <r>
    <n v="4429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0"/>
    <x v="171"/>
    <x v="1"/>
    <x v="8"/>
    <n v="1"/>
    <x v="0"/>
    <x v="6"/>
    <x v="355"/>
    <m/>
    <m/>
    <m/>
    <m/>
    <n v="1500"/>
    <n v="8000"/>
    <n v="6500"/>
    <n v="-1"/>
    <n v="15"/>
    <x v="6"/>
    <x v="0"/>
  </r>
  <r>
    <n v="4431"/>
    <x v="171"/>
    <x v="1"/>
    <x v="8"/>
    <n v="1"/>
    <x v="29"/>
    <x v="34"/>
    <x v="214"/>
    <m/>
    <m/>
    <m/>
    <m/>
    <n v="3271"/>
    <n v="3500"/>
    <n v="229"/>
    <n v="-1"/>
    <n v="15"/>
    <x v="6"/>
    <x v="0"/>
  </r>
  <r>
    <n v="4432"/>
    <x v="171"/>
    <x v="1"/>
    <x v="8"/>
    <n v="1"/>
    <x v="11"/>
    <x v="6"/>
    <x v="866"/>
    <m/>
    <m/>
    <m/>
    <m/>
    <n v="38000"/>
    <n v="65000"/>
    <n v="27000"/>
    <n v="-1"/>
    <n v="15"/>
    <x v="6"/>
    <x v="0"/>
  </r>
  <r>
    <n v="4433"/>
    <x v="171"/>
    <x v="1"/>
    <x v="8"/>
    <n v="1"/>
    <x v="33"/>
    <x v="89"/>
    <x v="1086"/>
    <m/>
    <m/>
    <m/>
    <m/>
    <n v="0"/>
    <n v="7000"/>
    <n v="7000"/>
    <n v="-1"/>
    <n v="15"/>
    <x v="6"/>
    <x v="0"/>
  </r>
  <r>
    <n v="4434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5"/>
    <x v="172"/>
    <x v="1"/>
    <x v="8"/>
    <n v="1"/>
    <x v="0"/>
    <x v="117"/>
    <x v="440"/>
    <m/>
    <m/>
    <m/>
    <m/>
    <n v="4500"/>
    <n v="12000"/>
    <n v="7500"/>
    <n v="-1"/>
    <n v="16"/>
    <x v="6"/>
    <x v="0"/>
  </r>
  <r>
    <n v="4436"/>
    <x v="172"/>
    <x v="1"/>
    <x v="8"/>
    <n v="1"/>
    <x v="0"/>
    <x v="27"/>
    <x v="328"/>
    <m/>
    <m/>
    <m/>
    <m/>
    <n v="5000"/>
    <n v="12000"/>
    <n v="7000"/>
    <n v="-1"/>
    <n v="16"/>
    <x v="6"/>
    <x v="0"/>
  </r>
  <r>
    <n v="4437"/>
    <x v="172"/>
    <x v="1"/>
    <x v="8"/>
    <n v="1"/>
    <x v="4"/>
    <x v="4"/>
    <x v="215"/>
    <m/>
    <m/>
    <m/>
    <m/>
    <n v="19000"/>
    <n v="35000"/>
    <n v="16000"/>
    <n v="-1"/>
    <n v="16"/>
    <x v="6"/>
    <x v="0"/>
  </r>
  <r>
    <n v="4438"/>
    <x v="172"/>
    <x v="1"/>
    <x v="8"/>
    <n v="1"/>
    <x v="33"/>
    <x v="29"/>
    <x v="1234"/>
    <m/>
    <m/>
    <m/>
    <m/>
    <n v="0"/>
    <n v="8000"/>
    <n v="8000"/>
    <n v="-1"/>
    <n v="16"/>
    <x v="6"/>
    <x v="0"/>
  </r>
  <r>
    <n v="443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0"/>
    <x v="172"/>
    <x v="1"/>
    <x v="8"/>
    <n v="1"/>
    <x v="31"/>
    <x v="6"/>
    <x v="324"/>
    <m/>
    <m/>
    <m/>
    <m/>
    <n v="7500"/>
    <n v="15000"/>
    <n v="7500"/>
    <n v="-1"/>
    <n v="16"/>
    <x v="6"/>
    <x v="0"/>
  </r>
  <r>
    <n v="4441"/>
    <x v="172"/>
    <x v="1"/>
    <x v="8"/>
    <n v="1"/>
    <x v="37"/>
    <x v="50"/>
    <x v="392"/>
    <m/>
    <m/>
    <m/>
    <m/>
    <n v="1000"/>
    <n v="3000"/>
    <n v="2000"/>
    <n v="-1"/>
    <n v="16"/>
    <x v="6"/>
    <x v="0"/>
  </r>
  <r>
    <n v="4442"/>
    <x v="172"/>
    <x v="1"/>
    <x v="8"/>
    <n v="1"/>
    <x v="29"/>
    <x v="50"/>
    <x v="370"/>
    <m/>
    <m/>
    <m/>
    <m/>
    <n v="6975"/>
    <n v="7500"/>
    <n v="525"/>
    <n v="-1"/>
    <n v="16"/>
    <x v="6"/>
    <x v="0"/>
  </r>
  <r>
    <n v="4443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4"/>
    <x v="172"/>
    <x v="1"/>
    <x v="8"/>
    <n v="1"/>
    <x v="33"/>
    <x v="2"/>
    <x v="1235"/>
    <m/>
    <m/>
    <m/>
    <m/>
    <n v="0"/>
    <n v="20000"/>
    <n v="20000"/>
    <n v="-1"/>
    <n v="16"/>
    <x v="6"/>
    <x v="0"/>
  </r>
  <r>
    <n v="4445"/>
    <x v="172"/>
    <x v="1"/>
    <x v="8"/>
    <n v="1"/>
    <x v="81"/>
    <x v="28"/>
    <x v="237"/>
    <m/>
    <m/>
    <m/>
    <m/>
    <n v="5000"/>
    <n v="12000"/>
    <n v="7000"/>
    <n v="-1"/>
    <n v="16"/>
    <x v="6"/>
    <x v="0"/>
  </r>
  <r>
    <n v="4446"/>
    <x v="172"/>
    <x v="1"/>
    <x v="8"/>
    <n v="1"/>
    <x v="27"/>
    <x v="28"/>
    <x v="237"/>
    <m/>
    <m/>
    <m/>
    <m/>
    <n v="1100"/>
    <n v="10000"/>
    <n v="8900"/>
    <n v="-1"/>
    <n v="16"/>
    <x v="6"/>
    <x v="0"/>
  </r>
  <r>
    <n v="4447"/>
    <x v="172"/>
    <x v="1"/>
    <x v="8"/>
    <n v="1"/>
    <x v="33"/>
    <x v="6"/>
    <x v="926"/>
    <m/>
    <m/>
    <m/>
    <m/>
    <n v="0"/>
    <n v="20000"/>
    <n v="20000"/>
    <n v="-1"/>
    <n v="16"/>
    <x v="6"/>
    <x v="0"/>
  </r>
  <r>
    <n v="4448"/>
    <x v="172"/>
    <x v="1"/>
    <x v="8"/>
    <n v="1"/>
    <x v="84"/>
    <x v="4"/>
    <x v="1183"/>
    <m/>
    <m/>
    <m/>
    <m/>
    <n v="70000"/>
    <n v="135000"/>
    <n v="65000"/>
    <n v="-1"/>
    <n v="16"/>
    <x v="6"/>
    <x v="0"/>
  </r>
  <r>
    <n v="444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0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1"/>
    <x v="172"/>
    <x v="1"/>
    <x v="8"/>
    <n v="1"/>
    <x v="29"/>
    <x v="32"/>
    <x v="201"/>
    <m/>
    <m/>
    <m/>
    <m/>
    <n v="6074"/>
    <n v="6500"/>
    <n v="426"/>
    <n v="-1"/>
    <n v="16"/>
    <x v="6"/>
    <x v="0"/>
  </r>
  <r>
    <n v="4452"/>
    <x v="172"/>
    <x v="1"/>
    <x v="8"/>
    <n v="1"/>
    <x v="33"/>
    <x v="1"/>
    <x v="669"/>
    <m/>
    <m/>
    <m/>
    <m/>
    <n v="0"/>
    <n v="25000"/>
    <n v="25000"/>
    <n v="-1"/>
    <n v="16"/>
    <x v="6"/>
    <x v="0"/>
  </r>
  <r>
    <n v="4453"/>
    <x v="172"/>
    <x v="1"/>
    <x v="8"/>
    <n v="1"/>
    <x v="37"/>
    <x v="32"/>
    <x v="300"/>
    <m/>
    <m/>
    <m/>
    <m/>
    <n v="500"/>
    <n v="5000"/>
    <n v="4500"/>
    <n v="-1"/>
    <n v="16"/>
    <x v="6"/>
    <x v="0"/>
  </r>
  <r>
    <n v="4454"/>
    <x v="172"/>
    <x v="1"/>
    <x v="8"/>
    <n v="1"/>
    <x v="81"/>
    <x v="1"/>
    <x v="141"/>
    <m/>
    <m/>
    <m/>
    <m/>
    <n v="3500"/>
    <n v="10000"/>
    <n v="6500"/>
    <n v="-1"/>
    <n v="16"/>
    <x v="6"/>
    <x v="0"/>
  </r>
  <r>
    <n v="445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6"/>
    <x v="172"/>
    <x v="1"/>
    <x v="8"/>
    <n v="1"/>
    <x v="29"/>
    <x v="37"/>
    <x v="233"/>
    <m/>
    <m/>
    <m/>
    <m/>
    <n v="5140"/>
    <n v="5500"/>
    <n v="360"/>
    <n v="-1"/>
    <n v="16"/>
    <x v="6"/>
    <x v="0"/>
  </r>
  <r>
    <n v="4457"/>
    <x v="172"/>
    <x v="1"/>
    <x v="8"/>
    <n v="1"/>
    <x v="33"/>
    <x v="29"/>
    <x v="1236"/>
    <m/>
    <m/>
    <m/>
    <s v="Lo hizo Cristian"/>
    <n v="0"/>
    <n v="18000"/>
    <n v="18000"/>
    <n v="-1"/>
    <n v="16"/>
    <x v="6"/>
    <x v="0"/>
  </r>
  <r>
    <n v="4458"/>
    <x v="173"/>
    <x v="1"/>
    <x v="8"/>
    <n v="1"/>
    <x v="29"/>
    <x v="37"/>
    <x v="233"/>
    <m/>
    <m/>
    <m/>
    <m/>
    <n v="5140"/>
    <n v="5500"/>
    <n v="360"/>
    <n v="-1"/>
    <n v="17"/>
    <x v="6"/>
    <x v="0"/>
  </r>
  <r>
    <n v="4459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0"/>
    <x v="173"/>
    <x v="1"/>
    <x v="8"/>
    <n v="1"/>
    <x v="33"/>
    <x v="29"/>
    <x v="1167"/>
    <m/>
    <m/>
    <m/>
    <m/>
    <n v="0"/>
    <n v="20000"/>
    <n v="20000"/>
    <n v="-1"/>
    <n v="17"/>
    <x v="6"/>
    <x v="0"/>
  </r>
  <r>
    <n v="4461"/>
    <x v="173"/>
    <x v="1"/>
    <x v="8"/>
    <n v="1"/>
    <x v="26"/>
    <x v="1"/>
    <x v="512"/>
    <m/>
    <m/>
    <m/>
    <m/>
    <n v="8500"/>
    <n v="20000"/>
    <n v="11500"/>
    <n v="-1"/>
    <n v="17"/>
    <x v="6"/>
    <x v="0"/>
  </r>
  <r>
    <n v="4462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63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4"/>
    <x v="173"/>
    <x v="1"/>
    <x v="8"/>
    <n v="1"/>
    <x v="4"/>
    <x v="28"/>
    <x v="351"/>
    <m/>
    <m/>
    <m/>
    <m/>
    <n v="40000"/>
    <n v="65000"/>
    <n v="25000"/>
    <n v="-1"/>
    <n v="17"/>
    <x v="6"/>
    <x v="0"/>
  </r>
  <r>
    <n v="4465"/>
    <x v="173"/>
    <x v="1"/>
    <x v="8"/>
    <n v="1"/>
    <x v="1"/>
    <x v="1"/>
    <x v="1000"/>
    <m/>
    <m/>
    <m/>
    <m/>
    <n v="2800"/>
    <n v="10000"/>
    <n v="7200"/>
    <n v="-1"/>
    <n v="17"/>
    <x v="6"/>
    <x v="0"/>
  </r>
  <r>
    <n v="4466"/>
    <x v="173"/>
    <x v="1"/>
    <x v="8"/>
    <n v="1"/>
    <x v="26"/>
    <x v="28"/>
    <x v="561"/>
    <m/>
    <m/>
    <m/>
    <m/>
    <n v="9000"/>
    <n v="20000"/>
    <n v="11000"/>
    <n v="-1"/>
    <n v="17"/>
    <x v="6"/>
    <x v="0"/>
  </r>
  <r>
    <n v="4467"/>
    <x v="173"/>
    <x v="1"/>
    <x v="8"/>
    <n v="1"/>
    <x v="4"/>
    <x v="6"/>
    <x v="864"/>
    <m/>
    <m/>
    <m/>
    <m/>
    <n v="50000"/>
    <n v="75000"/>
    <n v="25000"/>
    <n v="-1"/>
    <n v="17"/>
    <x v="6"/>
    <x v="0"/>
  </r>
  <r>
    <n v="4468"/>
    <x v="173"/>
    <x v="1"/>
    <x v="8"/>
    <n v="1"/>
    <x v="35"/>
    <x v="36"/>
    <x v="232"/>
    <m/>
    <m/>
    <m/>
    <m/>
    <n v="21000"/>
    <n v="39000"/>
    <n v="18000"/>
    <n v="-1"/>
    <n v="17"/>
    <x v="6"/>
    <x v="0"/>
  </r>
  <r>
    <n v="4469"/>
    <x v="173"/>
    <x v="1"/>
    <x v="8"/>
    <n v="1"/>
    <x v="0"/>
    <x v="27"/>
    <x v="328"/>
    <m/>
    <m/>
    <m/>
    <m/>
    <n v="5000"/>
    <n v="10000"/>
    <n v="5000"/>
    <n v="-1"/>
    <n v="17"/>
    <x v="6"/>
    <x v="0"/>
  </r>
  <r>
    <n v="4470"/>
    <x v="173"/>
    <x v="1"/>
    <x v="8"/>
    <n v="1"/>
    <x v="29"/>
    <x v="37"/>
    <x v="233"/>
    <m/>
    <m/>
    <m/>
    <m/>
    <n v="10280"/>
    <n v="11000"/>
    <n v="720"/>
    <n v="-1"/>
    <n v="17"/>
    <x v="6"/>
    <x v="0"/>
  </r>
  <r>
    <n v="4471"/>
    <x v="173"/>
    <x v="1"/>
    <x v="8"/>
    <n v="1"/>
    <x v="27"/>
    <x v="28"/>
    <x v="430"/>
    <m/>
    <m/>
    <m/>
    <m/>
    <n v="1100"/>
    <n v="10000"/>
    <n v="8900"/>
    <n v="-1"/>
    <n v="17"/>
    <x v="6"/>
    <x v="0"/>
  </r>
  <r>
    <n v="4472"/>
    <x v="173"/>
    <x v="1"/>
    <x v="8"/>
    <n v="1"/>
    <x v="26"/>
    <x v="28"/>
    <x v="430"/>
    <m/>
    <m/>
    <m/>
    <m/>
    <n v="9000"/>
    <n v="20000"/>
    <n v="11000"/>
    <n v="-1"/>
    <n v="17"/>
    <x v="6"/>
    <x v="0"/>
  </r>
  <r>
    <n v="4473"/>
    <x v="173"/>
    <x v="1"/>
    <x v="22"/>
    <n v="1"/>
    <x v="29"/>
    <x v="32"/>
    <x v="201"/>
    <m/>
    <m/>
    <m/>
    <m/>
    <n v="3271"/>
    <n v="3500"/>
    <n v="229"/>
    <n v="-1"/>
    <n v="17"/>
    <x v="6"/>
    <x v="0"/>
  </r>
  <r>
    <n v="4474"/>
    <x v="173"/>
    <x v="1"/>
    <x v="8"/>
    <n v="1"/>
    <x v="33"/>
    <x v="143"/>
    <x v="1237"/>
    <m/>
    <m/>
    <m/>
    <m/>
    <n v="0"/>
    <n v="20000"/>
    <n v="20000"/>
    <n v="-1"/>
    <n v="17"/>
    <x v="6"/>
    <x v="0"/>
  </r>
  <r>
    <n v="4475"/>
    <x v="173"/>
    <x v="1"/>
    <x v="8"/>
    <n v="1"/>
    <x v="29"/>
    <x v="32"/>
    <x v="201"/>
    <m/>
    <m/>
    <m/>
    <m/>
    <n v="6074"/>
    <n v="6500"/>
    <n v="426"/>
    <n v="-1"/>
    <n v="17"/>
    <x v="6"/>
    <x v="0"/>
  </r>
  <r>
    <n v="4476"/>
    <x v="173"/>
    <x v="1"/>
    <x v="8"/>
    <n v="1"/>
    <x v="55"/>
    <x v="1"/>
    <x v="367"/>
    <m/>
    <m/>
    <m/>
    <m/>
    <n v="7000"/>
    <n v="20000"/>
    <n v="13000"/>
    <n v="-1"/>
    <n v="17"/>
    <x v="6"/>
    <x v="0"/>
  </r>
  <r>
    <n v="4477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78"/>
    <x v="173"/>
    <x v="1"/>
    <x v="8"/>
    <n v="1"/>
    <x v="29"/>
    <x v="34"/>
    <x v="214"/>
    <m/>
    <m/>
    <m/>
    <m/>
    <n v="6074"/>
    <n v="6500"/>
    <n v="426"/>
    <n v="-1"/>
    <n v="17"/>
    <x v="6"/>
    <x v="0"/>
  </r>
  <r>
    <n v="4479"/>
    <x v="173"/>
    <x v="1"/>
    <x v="8"/>
    <n v="1"/>
    <x v="2"/>
    <x v="93"/>
    <x v="1147"/>
    <m/>
    <m/>
    <m/>
    <m/>
    <n v="8000"/>
    <n v="18000"/>
    <n v="10000"/>
    <n v="-1"/>
    <n v="17"/>
    <x v="6"/>
    <x v="0"/>
  </r>
  <r>
    <n v="4480"/>
    <x v="173"/>
    <x v="1"/>
    <x v="8"/>
    <n v="1"/>
    <x v="35"/>
    <x v="36"/>
    <x v="225"/>
    <m/>
    <m/>
    <m/>
    <m/>
    <n v="9200"/>
    <n v="15000"/>
    <n v="5800"/>
    <n v="-1"/>
    <n v="17"/>
    <x v="6"/>
    <x v="0"/>
  </r>
  <r>
    <n v="4481"/>
    <x v="174"/>
    <x v="1"/>
    <x v="8"/>
    <n v="1"/>
    <x v="1"/>
    <x v="1"/>
    <x v="436"/>
    <m/>
    <m/>
    <m/>
    <m/>
    <n v="3500"/>
    <n v="15000"/>
    <n v="11500"/>
    <n v="-1"/>
    <n v="18"/>
    <x v="6"/>
    <x v="0"/>
  </r>
  <r>
    <n v="4482"/>
    <x v="174"/>
    <x v="1"/>
    <x v="8"/>
    <n v="1"/>
    <x v="26"/>
    <x v="29"/>
    <x v="768"/>
    <m/>
    <m/>
    <m/>
    <m/>
    <n v="10000"/>
    <n v="20000"/>
    <n v="10000"/>
    <n v="-1"/>
    <n v="18"/>
    <x v="6"/>
    <x v="0"/>
  </r>
  <r>
    <n v="4483"/>
    <x v="174"/>
    <x v="1"/>
    <x v="8"/>
    <n v="1"/>
    <x v="0"/>
    <x v="6"/>
    <x v="440"/>
    <m/>
    <m/>
    <m/>
    <m/>
    <n v="3000"/>
    <n v="10000"/>
    <n v="7000"/>
    <n v="-1"/>
    <n v="18"/>
    <x v="6"/>
    <x v="0"/>
  </r>
  <r>
    <n v="4484"/>
    <x v="174"/>
    <x v="1"/>
    <x v="10"/>
    <n v="1"/>
    <x v="29"/>
    <x v="32"/>
    <x v="201"/>
    <m/>
    <m/>
    <m/>
    <m/>
    <n v="7009"/>
    <n v="7500"/>
    <n v="491"/>
    <n v="-1"/>
    <n v="18"/>
    <x v="6"/>
    <x v="0"/>
  </r>
  <r>
    <n v="4485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86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487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88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489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490"/>
    <x v="170"/>
    <x v="0"/>
    <x v="51"/>
    <n v="1"/>
    <x v="4"/>
    <x v="142"/>
    <x v="1223"/>
    <m/>
    <m/>
    <m/>
    <m/>
    <n v="40000"/>
    <n v="75000"/>
    <n v="-40000"/>
    <n v="1"/>
    <n v="14"/>
    <x v="6"/>
    <x v="0"/>
  </r>
  <r>
    <n v="4491"/>
    <x v="169"/>
    <x v="2"/>
    <x v="132"/>
    <n v="1"/>
    <x v="150"/>
    <x v="6"/>
    <x v="1238"/>
    <m/>
    <m/>
    <m/>
    <m/>
    <n v="3000"/>
    <n v="0"/>
    <n v="-3000"/>
    <n v="1"/>
    <n v="13"/>
    <x v="6"/>
    <x v="0"/>
  </r>
  <r>
    <n v="4492"/>
    <x v="169"/>
    <x v="2"/>
    <x v="132"/>
    <n v="1"/>
    <x v="150"/>
    <x v="6"/>
    <x v="1239"/>
    <m/>
    <m/>
    <m/>
    <m/>
    <n v="10000"/>
    <n v="0"/>
    <n v="-10000"/>
    <n v="1"/>
    <n v="13"/>
    <x v="6"/>
    <x v="0"/>
  </r>
  <r>
    <n v="4493"/>
    <x v="169"/>
    <x v="2"/>
    <x v="132"/>
    <n v="1"/>
    <x v="150"/>
    <x v="6"/>
    <x v="1240"/>
    <m/>
    <m/>
    <m/>
    <m/>
    <n v="5000"/>
    <n v="0"/>
    <n v="-5000"/>
    <n v="1"/>
    <n v="13"/>
    <x v="6"/>
    <x v="0"/>
  </r>
  <r>
    <n v="4494"/>
    <x v="169"/>
    <x v="2"/>
    <x v="132"/>
    <n v="1"/>
    <x v="150"/>
    <x v="6"/>
    <x v="1241"/>
    <m/>
    <m/>
    <m/>
    <m/>
    <n v="12000"/>
    <n v="0"/>
    <n v="-12000"/>
    <n v="1"/>
    <n v="13"/>
    <x v="6"/>
    <x v="0"/>
  </r>
  <r>
    <n v="4495"/>
    <x v="172"/>
    <x v="2"/>
    <x v="132"/>
    <n v="1"/>
    <x v="150"/>
    <x v="6"/>
    <x v="1242"/>
    <m/>
    <m/>
    <m/>
    <m/>
    <n v="12000"/>
    <n v="0"/>
    <n v="-12000"/>
    <n v="1"/>
    <n v="16"/>
    <x v="6"/>
    <x v="0"/>
  </r>
  <r>
    <n v="4496"/>
    <x v="172"/>
    <x v="2"/>
    <x v="132"/>
    <n v="1"/>
    <x v="150"/>
    <x v="6"/>
    <x v="1243"/>
    <m/>
    <m/>
    <m/>
    <m/>
    <n v="7000"/>
    <n v="0"/>
    <n v="-7000"/>
    <n v="1"/>
    <n v="16"/>
    <x v="6"/>
    <x v="0"/>
  </r>
  <r>
    <n v="4497"/>
    <x v="174"/>
    <x v="1"/>
    <x v="8"/>
    <n v="1"/>
    <x v="0"/>
    <x v="93"/>
    <x v="1222"/>
    <m/>
    <m/>
    <m/>
    <m/>
    <n v="3500"/>
    <n v="10000"/>
    <n v="6500"/>
    <n v="-1"/>
    <n v="18"/>
    <x v="6"/>
    <x v="0"/>
  </r>
  <r>
    <n v="4498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499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0"/>
    <x v="174"/>
    <x v="1"/>
    <x v="8"/>
    <n v="1"/>
    <x v="35"/>
    <x v="89"/>
    <x v="1244"/>
    <m/>
    <m/>
    <m/>
    <m/>
    <n v="4000"/>
    <n v="8000"/>
    <n v="4000"/>
    <n v="-1"/>
    <n v="18"/>
    <x v="6"/>
    <x v="0"/>
  </r>
  <r>
    <n v="4501"/>
    <x v="174"/>
    <x v="1"/>
    <x v="8"/>
    <n v="1"/>
    <x v="41"/>
    <x v="6"/>
    <x v="1245"/>
    <m/>
    <m/>
    <m/>
    <m/>
    <n v="1800"/>
    <n v="4000"/>
    <n v="2200"/>
    <n v="-1"/>
    <n v="18"/>
    <x v="6"/>
    <x v="0"/>
  </r>
  <r>
    <n v="4502"/>
    <x v="174"/>
    <x v="1"/>
    <x v="8"/>
    <n v="1"/>
    <x v="27"/>
    <x v="2"/>
    <x v="348"/>
    <m/>
    <m/>
    <m/>
    <m/>
    <n v="1100"/>
    <n v="10000"/>
    <n v="8900"/>
    <n v="-1"/>
    <n v="18"/>
    <x v="6"/>
    <x v="0"/>
  </r>
  <r>
    <n v="4503"/>
    <x v="174"/>
    <x v="1"/>
    <x v="8"/>
    <n v="1"/>
    <x v="81"/>
    <x v="2"/>
    <x v="348"/>
    <m/>
    <m/>
    <m/>
    <m/>
    <n v="3500"/>
    <n v="10000"/>
    <n v="6500"/>
    <n v="-1"/>
    <n v="18"/>
    <x v="6"/>
    <x v="0"/>
  </r>
  <r>
    <n v="4504"/>
    <x v="174"/>
    <x v="1"/>
    <x v="8"/>
    <n v="1"/>
    <x v="2"/>
    <x v="29"/>
    <x v="438"/>
    <m/>
    <m/>
    <m/>
    <m/>
    <n v="8500"/>
    <n v="20000"/>
    <n v="11500"/>
    <n v="-1"/>
    <n v="18"/>
    <x v="6"/>
    <x v="0"/>
  </r>
  <r>
    <n v="4505"/>
    <x v="174"/>
    <x v="1"/>
    <x v="8"/>
    <n v="1"/>
    <x v="29"/>
    <x v="37"/>
    <x v="233"/>
    <m/>
    <m/>
    <m/>
    <m/>
    <n v="14953"/>
    <n v="16000"/>
    <n v="1047"/>
    <n v="-1"/>
    <n v="18"/>
    <x v="6"/>
    <x v="0"/>
  </r>
  <r>
    <n v="4506"/>
    <x v="174"/>
    <x v="1"/>
    <x v="8"/>
    <n v="1"/>
    <x v="29"/>
    <x v="32"/>
    <x v="201"/>
    <m/>
    <m/>
    <m/>
    <m/>
    <n v="3271"/>
    <n v="3500"/>
    <n v="229"/>
    <n v="-1"/>
    <n v="18"/>
    <x v="6"/>
    <x v="0"/>
  </r>
  <r>
    <n v="4507"/>
    <x v="174"/>
    <x v="1"/>
    <x v="8"/>
    <n v="1"/>
    <x v="37"/>
    <x v="50"/>
    <x v="392"/>
    <m/>
    <m/>
    <m/>
    <m/>
    <n v="1000"/>
    <n v="3000"/>
    <n v="2000"/>
    <n v="-1"/>
    <n v="18"/>
    <x v="6"/>
    <x v="0"/>
  </r>
  <r>
    <n v="4508"/>
    <x v="174"/>
    <x v="1"/>
    <x v="8"/>
    <n v="1"/>
    <x v="33"/>
    <x v="1"/>
    <x v="1246"/>
    <m/>
    <m/>
    <m/>
    <m/>
    <n v="0"/>
    <n v="20000"/>
    <n v="20000"/>
    <n v="-1"/>
    <n v="18"/>
    <x v="6"/>
    <x v="0"/>
  </r>
  <r>
    <n v="4509"/>
    <x v="175"/>
    <x v="1"/>
    <x v="8"/>
    <n v="1"/>
    <x v="2"/>
    <x v="93"/>
    <x v="1147"/>
    <m/>
    <m/>
    <m/>
    <m/>
    <n v="8000"/>
    <n v="18000"/>
    <n v="10000"/>
    <n v="-1"/>
    <n v="19"/>
    <x v="6"/>
    <x v="0"/>
  </r>
  <r>
    <n v="4510"/>
    <x v="175"/>
    <x v="1"/>
    <x v="8"/>
    <n v="1"/>
    <x v="27"/>
    <x v="1"/>
    <x v="897"/>
    <m/>
    <m/>
    <m/>
    <m/>
    <n v="1100"/>
    <n v="10000"/>
    <n v="8900"/>
    <n v="-1"/>
    <n v="19"/>
    <x v="6"/>
    <x v="0"/>
  </r>
  <r>
    <n v="4511"/>
    <x v="175"/>
    <x v="1"/>
    <x v="8"/>
    <n v="1"/>
    <x v="81"/>
    <x v="1"/>
    <x v="897"/>
    <m/>
    <m/>
    <m/>
    <m/>
    <n v="3500"/>
    <n v="10000"/>
    <n v="6500"/>
    <n v="-1"/>
    <n v="19"/>
    <x v="6"/>
    <x v="0"/>
  </r>
  <r>
    <n v="4512"/>
    <x v="175"/>
    <x v="1"/>
    <x v="8"/>
    <n v="1"/>
    <x v="33"/>
    <x v="26"/>
    <x v="1247"/>
    <m/>
    <m/>
    <m/>
    <m/>
    <n v="0"/>
    <n v="50000"/>
    <n v="50000"/>
    <n v="-1"/>
    <n v="19"/>
    <x v="6"/>
    <x v="0"/>
  </r>
  <r>
    <n v="4513"/>
    <x v="175"/>
    <x v="1"/>
    <x v="8"/>
    <n v="1"/>
    <x v="26"/>
    <x v="28"/>
    <x v="133"/>
    <m/>
    <m/>
    <m/>
    <m/>
    <n v="7000"/>
    <n v="20000"/>
    <n v="13000"/>
    <n v="-1"/>
    <n v="19"/>
    <x v="6"/>
    <x v="0"/>
  </r>
  <r>
    <n v="4514"/>
    <x v="175"/>
    <x v="1"/>
    <x v="8"/>
    <n v="1"/>
    <x v="27"/>
    <x v="28"/>
    <x v="133"/>
    <m/>
    <m/>
    <m/>
    <m/>
    <n v="1100"/>
    <n v="10000"/>
    <n v="8900"/>
    <n v="-1"/>
    <n v="19"/>
    <x v="6"/>
    <x v="0"/>
  </r>
  <r>
    <n v="4515"/>
    <x v="175"/>
    <x v="1"/>
    <x v="8"/>
    <n v="1"/>
    <x v="1"/>
    <x v="27"/>
    <x v="129"/>
    <m/>
    <m/>
    <m/>
    <m/>
    <n v="7000"/>
    <n v="18000"/>
    <n v="11000"/>
    <n v="-1"/>
    <n v="19"/>
    <x v="6"/>
    <x v="0"/>
  </r>
  <r>
    <n v="4516"/>
    <x v="175"/>
    <x v="1"/>
    <x v="8"/>
    <n v="1"/>
    <x v="1"/>
    <x v="1"/>
    <x v="436"/>
    <m/>
    <m/>
    <m/>
    <m/>
    <n v="3500"/>
    <n v="12000"/>
    <n v="8500"/>
    <n v="-1"/>
    <n v="19"/>
    <x v="6"/>
    <x v="0"/>
  </r>
  <r>
    <n v="4517"/>
    <x v="175"/>
    <x v="1"/>
    <x v="8"/>
    <n v="1"/>
    <x v="29"/>
    <x v="32"/>
    <x v="340"/>
    <m/>
    <m/>
    <m/>
    <m/>
    <n v="4672"/>
    <n v="5000"/>
    <n v="328"/>
    <n v="-1"/>
    <n v="19"/>
    <x v="6"/>
    <x v="0"/>
  </r>
  <r>
    <n v="4518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19"/>
    <x v="175"/>
    <x v="0"/>
    <x v="129"/>
    <n v="1"/>
    <x v="148"/>
    <x v="6"/>
    <x v="1248"/>
    <m/>
    <s v="Azul"/>
    <m/>
    <m/>
    <n v="65000"/>
    <n v="100000"/>
    <n v="-65000"/>
    <n v="1"/>
    <n v="19"/>
    <x v="6"/>
    <x v="0"/>
  </r>
  <r>
    <n v="4520"/>
    <x v="175"/>
    <x v="0"/>
    <x v="129"/>
    <n v="1"/>
    <x v="148"/>
    <x v="6"/>
    <x v="1249"/>
    <m/>
    <m/>
    <m/>
    <m/>
    <n v="58000"/>
    <n v="89000"/>
    <n v="-58000"/>
    <n v="1"/>
    <n v="19"/>
    <x v="6"/>
    <x v="0"/>
  </r>
  <r>
    <n v="4521"/>
    <x v="175"/>
    <x v="1"/>
    <x v="8"/>
    <n v="1"/>
    <x v="29"/>
    <x v="32"/>
    <x v="201"/>
    <m/>
    <m/>
    <m/>
    <m/>
    <n v="3271"/>
    <n v="3500"/>
    <n v="229"/>
    <n v="-1"/>
    <n v="19"/>
    <x v="6"/>
    <x v="0"/>
  </r>
  <r>
    <n v="4522"/>
    <x v="175"/>
    <x v="1"/>
    <x v="8"/>
    <n v="1"/>
    <x v="124"/>
    <x v="6"/>
    <x v="1250"/>
    <m/>
    <m/>
    <m/>
    <m/>
    <n v="5300"/>
    <n v="12000"/>
    <n v="6700"/>
    <n v="-1"/>
    <n v="19"/>
    <x v="6"/>
    <x v="0"/>
  </r>
  <r>
    <n v="4523"/>
    <x v="175"/>
    <x v="1"/>
    <x v="8"/>
    <n v="1"/>
    <x v="27"/>
    <x v="135"/>
    <x v="1251"/>
    <m/>
    <m/>
    <m/>
    <m/>
    <n v="1100"/>
    <n v="10000"/>
    <n v="8900"/>
    <n v="-1"/>
    <n v="19"/>
    <x v="6"/>
    <x v="0"/>
  </r>
  <r>
    <n v="4524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25"/>
    <x v="175"/>
    <x v="1"/>
    <x v="8"/>
    <n v="1"/>
    <x v="119"/>
    <x v="29"/>
    <x v="338"/>
    <m/>
    <m/>
    <m/>
    <m/>
    <n v="5000"/>
    <n v="12500"/>
    <n v="7500"/>
    <n v="-1"/>
    <n v="19"/>
    <x v="6"/>
    <x v="0"/>
  </r>
  <r>
    <n v="4526"/>
    <x v="175"/>
    <x v="1"/>
    <x v="8"/>
    <n v="1"/>
    <x v="103"/>
    <x v="29"/>
    <x v="338"/>
    <m/>
    <m/>
    <m/>
    <m/>
    <n v="5000"/>
    <n v="12500"/>
    <n v="7500"/>
    <n v="-1"/>
    <n v="19"/>
    <x v="6"/>
    <x v="0"/>
  </r>
  <r>
    <n v="4527"/>
    <x v="175"/>
    <x v="1"/>
    <x v="8"/>
    <n v="25"/>
    <x v="37"/>
    <x v="32"/>
    <x v="300"/>
    <m/>
    <m/>
    <m/>
    <m/>
    <n v="12500"/>
    <n v="37500"/>
    <n v="25000"/>
    <n v="-25"/>
    <n v="19"/>
    <x v="6"/>
    <x v="0"/>
  </r>
  <r>
    <n v="4528"/>
    <x v="175"/>
    <x v="1"/>
    <x v="8"/>
    <n v="1"/>
    <x v="0"/>
    <x v="93"/>
    <x v="1222"/>
    <m/>
    <m/>
    <m/>
    <m/>
    <n v="3500"/>
    <n v="10000"/>
    <n v="6500"/>
    <n v="-1"/>
    <n v="19"/>
    <x v="6"/>
    <x v="0"/>
  </r>
  <r>
    <n v="4529"/>
    <x v="175"/>
    <x v="1"/>
    <x v="8"/>
    <n v="1"/>
    <x v="2"/>
    <x v="47"/>
    <x v="328"/>
    <m/>
    <m/>
    <m/>
    <m/>
    <n v="3200"/>
    <n v="9000"/>
    <n v="5800"/>
    <n v="-1"/>
    <n v="19"/>
    <x v="6"/>
    <x v="0"/>
  </r>
  <r>
    <n v="4530"/>
    <x v="175"/>
    <x v="1"/>
    <x v="8"/>
    <n v="1"/>
    <x v="29"/>
    <x v="32"/>
    <x v="201"/>
    <m/>
    <m/>
    <m/>
    <m/>
    <n v="6074"/>
    <n v="6500"/>
    <n v="426"/>
    <n v="-1"/>
    <n v="19"/>
    <x v="6"/>
    <x v="0"/>
  </r>
  <r>
    <n v="4531"/>
    <x v="175"/>
    <x v="1"/>
    <x v="8"/>
    <n v="1"/>
    <x v="60"/>
    <x v="28"/>
    <x v="404"/>
    <m/>
    <m/>
    <m/>
    <m/>
    <n v="25000"/>
    <n v="45000"/>
    <n v="20000"/>
    <n v="-1"/>
    <n v="19"/>
    <x v="6"/>
    <x v="0"/>
  </r>
  <r>
    <n v="4532"/>
    <x v="175"/>
    <x v="1"/>
    <x v="8"/>
    <n v="1"/>
    <x v="2"/>
    <x v="7"/>
    <x v="328"/>
    <m/>
    <m/>
    <m/>
    <m/>
    <n v="8500"/>
    <n v="20000"/>
    <n v="11500"/>
    <n v="-1"/>
    <n v="19"/>
    <x v="6"/>
    <x v="0"/>
  </r>
  <r>
    <n v="4533"/>
    <x v="175"/>
    <x v="1"/>
    <x v="8"/>
    <n v="1"/>
    <x v="29"/>
    <x v="32"/>
    <x v="340"/>
    <m/>
    <m/>
    <m/>
    <m/>
    <n v="1869"/>
    <n v="2000"/>
    <n v="131"/>
    <n v="-1"/>
    <n v="19"/>
    <x v="6"/>
    <x v="0"/>
  </r>
  <r>
    <n v="4534"/>
    <x v="175"/>
    <x v="1"/>
    <x v="8"/>
    <n v="1"/>
    <x v="26"/>
    <x v="1"/>
    <x v="141"/>
    <m/>
    <m/>
    <m/>
    <m/>
    <n v="9000"/>
    <n v="20000"/>
    <n v="11000"/>
    <n v="-1"/>
    <n v="19"/>
    <x v="6"/>
    <x v="0"/>
  </r>
  <r>
    <n v="4535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36"/>
    <x v="175"/>
    <x v="1"/>
    <x v="8"/>
    <n v="1"/>
    <x v="55"/>
    <x v="4"/>
    <x v="1252"/>
    <m/>
    <m/>
    <m/>
    <m/>
    <n v="8500"/>
    <n v="18000"/>
    <n v="9500"/>
    <n v="-1"/>
    <n v="19"/>
    <x v="6"/>
    <x v="0"/>
  </r>
  <r>
    <n v="4537"/>
    <x v="176"/>
    <x v="1"/>
    <x v="8"/>
    <n v="1"/>
    <x v="37"/>
    <x v="34"/>
    <x v="301"/>
    <m/>
    <m/>
    <m/>
    <m/>
    <n v="1000"/>
    <n v="3000"/>
    <n v="2000"/>
    <n v="-1"/>
    <n v="20"/>
    <x v="6"/>
    <x v="0"/>
  </r>
  <r>
    <n v="4538"/>
    <x v="176"/>
    <x v="1"/>
    <x v="8"/>
    <n v="1"/>
    <x v="41"/>
    <x v="6"/>
    <x v="1253"/>
    <m/>
    <m/>
    <m/>
    <m/>
    <n v="1800"/>
    <n v="4000"/>
    <n v="2200"/>
    <n v="-1"/>
    <n v="20"/>
    <x v="6"/>
    <x v="0"/>
  </r>
  <r>
    <n v="4539"/>
    <x v="176"/>
    <x v="1"/>
    <x v="8"/>
    <n v="1"/>
    <x v="84"/>
    <x v="46"/>
    <x v="1254"/>
    <m/>
    <m/>
    <m/>
    <m/>
    <n v="80000"/>
    <n v="145000"/>
    <n v="65000"/>
    <n v="-1"/>
    <n v="20"/>
    <x v="6"/>
    <x v="0"/>
  </r>
  <r>
    <n v="4540"/>
    <x v="176"/>
    <x v="1"/>
    <x v="8"/>
    <n v="1"/>
    <x v="27"/>
    <x v="46"/>
    <x v="1254"/>
    <m/>
    <m/>
    <m/>
    <s v="por pacha"/>
    <n v="1100"/>
    <n v="5000"/>
    <n v="3900"/>
    <n v="-1"/>
    <n v="20"/>
    <x v="6"/>
    <x v="0"/>
  </r>
  <r>
    <n v="4541"/>
    <x v="176"/>
    <x v="1"/>
    <x v="8"/>
    <n v="1"/>
    <x v="29"/>
    <x v="32"/>
    <x v="201"/>
    <m/>
    <m/>
    <m/>
    <m/>
    <n v="6074"/>
    <n v="6500"/>
    <n v="426"/>
    <n v="-1"/>
    <n v="20"/>
    <x v="6"/>
    <x v="0"/>
  </r>
  <r>
    <n v="4542"/>
    <x v="176"/>
    <x v="1"/>
    <x v="8"/>
    <n v="1"/>
    <x v="2"/>
    <x v="1"/>
    <x v="77"/>
    <s v="Pluyin"/>
    <m/>
    <m/>
    <m/>
    <n v="4000"/>
    <n v="10000"/>
    <n v="6000"/>
    <n v="-1"/>
    <n v="20"/>
    <x v="6"/>
    <x v="0"/>
  </r>
  <r>
    <n v="4543"/>
    <x v="176"/>
    <x v="1"/>
    <x v="8"/>
    <n v="1"/>
    <x v="81"/>
    <x v="29"/>
    <x v="374"/>
    <m/>
    <m/>
    <m/>
    <m/>
    <n v="3500"/>
    <n v="10000"/>
    <n v="6500"/>
    <n v="-1"/>
    <n v="20"/>
    <x v="6"/>
    <x v="0"/>
  </r>
  <r>
    <n v="4544"/>
    <x v="176"/>
    <x v="1"/>
    <x v="8"/>
    <n v="1"/>
    <x v="139"/>
    <x v="2"/>
    <x v="803"/>
    <m/>
    <m/>
    <m/>
    <m/>
    <n v="4500"/>
    <n v="10000"/>
    <n v="5500"/>
    <n v="-1"/>
    <n v="20"/>
    <x v="6"/>
    <x v="0"/>
  </r>
  <r>
    <n v="4545"/>
    <x v="176"/>
    <x v="1"/>
    <x v="8"/>
    <n v="1"/>
    <x v="27"/>
    <x v="2"/>
    <x v="803"/>
    <m/>
    <m/>
    <m/>
    <m/>
    <n v="1100"/>
    <n v="10000"/>
    <n v="8900"/>
    <n v="-1"/>
    <n v="20"/>
    <x v="6"/>
    <x v="0"/>
  </r>
  <r>
    <n v="4546"/>
    <x v="176"/>
    <x v="1"/>
    <x v="8"/>
    <n v="1"/>
    <x v="29"/>
    <x v="144"/>
    <x v="1255"/>
    <m/>
    <m/>
    <m/>
    <m/>
    <n v="9700"/>
    <n v="10000"/>
    <n v="300"/>
    <n v="-1"/>
    <n v="20"/>
    <x v="6"/>
    <x v="0"/>
  </r>
  <r>
    <n v="4547"/>
    <x v="176"/>
    <x v="1"/>
    <x v="8"/>
    <n v="1"/>
    <x v="148"/>
    <x v="6"/>
    <x v="1256"/>
    <m/>
    <s v="Azul"/>
    <m/>
    <m/>
    <n v="55000"/>
    <n v="70000"/>
    <n v="15000"/>
    <n v="-1"/>
    <n v="20"/>
    <x v="6"/>
    <x v="0"/>
  </r>
  <r>
    <n v="4548"/>
    <x v="176"/>
    <x v="1"/>
    <x v="8"/>
    <n v="1"/>
    <x v="148"/>
    <x v="6"/>
    <x v="1174"/>
    <m/>
    <s v="Azul"/>
    <m/>
    <m/>
    <n v="65000"/>
    <n v="90000"/>
    <n v="25000"/>
    <n v="-1"/>
    <n v="20"/>
    <x v="6"/>
    <x v="0"/>
  </r>
  <r>
    <n v="4549"/>
    <x v="176"/>
    <x v="1"/>
    <x v="8"/>
    <n v="1"/>
    <x v="79"/>
    <x v="91"/>
    <x v="950"/>
    <m/>
    <m/>
    <m/>
    <m/>
    <n v="50000"/>
    <n v="65000"/>
    <n v="15000"/>
    <n v="-1"/>
    <n v="20"/>
    <x v="6"/>
    <x v="0"/>
  </r>
  <r>
    <n v="4550"/>
    <x v="176"/>
    <x v="1"/>
    <x v="8"/>
    <n v="1"/>
    <x v="26"/>
    <x v="4"/>
    <x v="314"/>
    <m/>
    <m/>
    <m/>
    <m/>
    <n v="8500"/>
    <n v="20000"/>
    <n v="11500"/>
    <n v="-1"/>
    <n v="20"/>
    <x v="6"/>
    <x v="0"/>
  </r>
  <r>
    <n v="4551"/>
    <x v="176"/>
    <x v="1"/>
    <x v="8"/>
    <n v="1"/>
    <x v="30"/>
    <x v="4"/>
    <x v="314"/>
    <m/>
    <m/>
    <m/>
    <m/>
    <n v="900"/>
    <n v="10000"/>
    <n v="9100"/>
    <n v="-1"/>
    <n v="20"/>
    <x v="6"/>
    <x v="0"/>
  </r>
  <r>
    <n v="4552"/>
    <x v="176"/>
    <x v="1"/>
    <x v="8"/>
    <n v="1"/>
    <x v="2"/>
    <x v="4"/>
    <x v="870"/>
    <m/>
    <m/>
    <m/>
    <m/>
    <n v="23000"/>
    <n v="65000"/>
    <n v="42000"/>
    <n v="-1"/>
    <n v="20"/>
    <x v="6"/>
    <x v="0"/>
  </r>
  <r>
    <n v="4553"/>
    <x v="176"/>
    <x v="1"/>
    <x v="8"/>
    <n v="1"/>
    <x v="84"/>
    <x v="1"/>
    <x v="1102"/>
    <m/>
    <m/>
    <m/>
    <s v="Le sirve al A02"/>
    <n v="80000"/>
    <n v="130000"/>
    <n v="50000"/>
    <n v="-1"/>
    <n v="20"/>
    <x v="6"/>
    <x v="0"/>
  </r>
  <r>
    <n v="4554"/>
    <x v="176"/>
    <x v="1"/>
    <x v="8"/>
    <n v="1"/>
    <x v="26"/>
    <x v="1"/>
    <x v="173"/>
    <m/>
    <m/>
    <m/>
    <m/>
    <n v="9000"/>
    <n v="20000"/>
    <n v="11000"/>
    <n v="-1"/>
    <n v="20"/>
    <x v="6"/>
    <x v="0"/>
  </r>
  <r>
    <n v="4554"/>
    <x v="176"/>
    <x v="1"/>
    <x v="8"/>
    <n v="1"/>
    <x v="26"/>
    <x v="1"/>
    <x v="142"/>
    <m/>
    <m/>
    <m/>
    <m/>
    <n v="9000"/>
    <n v="20000"/>
    <n v="11000"/>
    <n v="-1"/>
    <n v="20"/>
    <x v="6"/>
    <x v="0"/>
  </r>
  <r>
    <n v="4555"/>
    <x v="176"/>
    <x v="1"/>
    <x v="8"/>
    <n v="1"/>
    <x v="27"/>
    <x v="28"/>
    <x v="1257"/>
    <m/>
    <m/>
    <m/>
    <m/>
    <n v="1100"/>
    <n v="10000"/>
    <n v="8900"/>
    <n v="-1"/>
    <n v="20"/>
    <x v="6"/>
    <x v="0"/>
  </r>
  <r>
    <n v="4556"/>
    <x v="176"/>
    <x v="1"/>
    <x v="8"/>
    <n v="1"/>
    <x v="29"/>
    <x v="37"/>
    <x v="233"/>
    <m/>
    <m/>
    <m/>
    <m/>
    <n v="10280"/>
    <n v="11000"/>
    <n v="720"/>
    <n v="-1"/>
    <n v="20"/>
    <x v="6"/>
    <x v="0"/>
  </r>
  <r>
    <n v="4557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58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59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0"/>
    <x v="177"/>
    <x v="1"/>
    <x v="125"/>
    <n v="1"/>
    <x v="27"/>
    <x v="1"/>
    <x v="431"/>
    <m/>
    <m/>
    <m/>
    <m/>
    <n v="1100"/>
    <n v="10000"/>
    <n v="8900"/>
    <n v="-1"/>
    <n v="21"/>
    <x v="6"/>
    <x v="0"/>
  </r>
  <r>
    <n v="4561"/>
    <x v="177"/>
    <x v="1"/>
    <x v="125"/>
    <n v="1"/>
    <x v="26"/>
    <x v="1"/>
    <x v="431"/>
    <m/>
    <m/>
    <m/>
    <m/>
    <n v="11000"/>
    <n v="20000"/>
    <n v="9000"/>
    <n v="-1"/>
    <n v="21"/>
    <x v="6"/>
    <x v="0"/>
  </r>
  <r>
    <n v="4562"/>
    <x v="177"/>
    <x v="1"/>
    <x v="8"/>
    <n v="1"/>
    <x v="27"/>
    <x v="2"/>
    <x v="166"/>
    <m/>
    <m/>
    <m/>
    <m/>
    <n v="1100"/>
    <n v="10000"/>
    <n v="8900"/>
    <n v="-1"/>
    <n v="21"/>
    <x v="6"/>
    <x v="0"/>
  </r>
  <r>
    <n v="4563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4"/>
    <x v="177"/>
    <x v="1"/>
    <x v="8"/>
    <n v="1"/>
    <x v="29"/>
    <x v="34"/>
    <x v="214"/>
    <m/>
    <m/>
    <m/>
    <m/>
    <n v="6074"/>
    <n v="6500"/>
    <n v="426"/>
    <n v="-1"/>
    <n v="21"/>
    <x v="6"/>
    <x v="0"/>
  </r>
  <r>
    <n v="4565"/>
    <x v="177"/>
    <x v="1"/>
    <x v="8"/>
    <n v="1"/>
    <x v="33"/>
    <x v="1"/>
    <x v="1258"/>
    <m/>
    <m/>
    <m/>
    <m/>
    <n v="0"/>
    <n v="20000"/>
    <n v="20000"/>
    <n v="-1"/>
    <n v="21"/>
    <x v="6"/>
    <x v="0"/>
  </r>
  <r>
    <n v="4566"/>
    <x v="177"/>
    <x v="1"/>
    <x v="8"/>
    <n v="1"/>
    <x v="29"/>
    <x v="32"/>
    <x v="340"/>
    <m/>
    <m/>
    <m/>
    <m/>
    <n v="9345"/>
    <n v="10000"/>
    <n v="655"/>
    <n v="-1"/>
    <n v="21"/>
    <x v="6"/>
    <x v="0"/>
  </r>
  <r>
    <n v="4567"/>
    <x v="177"/>
    <x v="1"/>
    <x v="8"/>
    <n v="1"/>
    <x v="33"/>
    <x v="6"/>
    <x v="1259"/>
    <m/>
    <m/>
    <m/>
    <m/>
    <n v="0"/>
    <n v="5000"/>
    <n v="5000"/>
    <n v="-1"/>
    <n v="21"/>
    <x v="6"/>
    <x v="0"/>
  </r>
  <r>
    <n v="4568"/>
    <x v="177"/>
    <x v="1"/>
    <x v="8"/>
    <n v="1"/>
    <x v="27"/>
    <x v="28"/>
    <x v="150"/>
    <m/>
    <m/>
    <m/>
    <m/>
    <n v="1100"/>
    <n v="10000"/>
    <n v="8900"/>
    <n v="-1"/>
    <n v="21"/>
    <x v="6"/>
    <x v="0"/>
  </r>
  <r>
    <n v="4569"/>
    <x v="177"/>
    <x v="1"/>
    <x v="8"/>
    <n v="1"/>
    <x v="27"/>
    <x v="28"/>
    <x v="218"/>
    <m/>
    <m/>
    <m/>
    <m/>
    <n v="1100"/>
    <n v="10000"/>
    <n v="8900"/>
    <n v="-1"/>
    <n v="21"/>
    <x v="6"/>
    <x v="0"/>
  </r>
  <r>
    <n v="4570"/>
    <x v="177"/>
    <x v="1"/>
    <x v="8"/>
    <n v="1"/>
    <x v="26"/>
    <x v="28"/>
    <x v="218"/>
    <m/>
    <m/>
    <m/>
    <m/>
    <n v="10500"/>
    <n v="20000"/>
    <n v="9500"/>
    <n v="-1"/>
    <n v="21"/>
    <x v="6"/>
    <x v="0"/>
  </r>
  <r>
    <n v="4571"/>
    <x v="177"/>
    <x v="1"/>
    <x v="8"/>
    <n v="1"/>
    <x v="27"/>
    <x v="1"/>
    <x v="534"/>
    <m/>
    <m/>
    <m/>
    <m/>
    <n v="1100"/>
    <n v="10000"/>
    <n v="8900"/>
    <n v="-1"/>
    <n v="21"/>
    <x v="6"/>
    <x v="0"/>
  </r>
  <r>
    <n v="4572"/>
    <x v="177"/>
    <x v="1"/>
    <x v="8"/>
    <n v="1"/>
    <x v="33"/>
    <x v="2"/>
    <x v="1260"/>
    <m/>
    <m/>
    <m/>
    <m/>
    <n v="0"/>
    <n v="20000"/>
    <n v="20000"/>
    <n v="-1"/>
    <n v="21"/>
    <x v="6"/>
    <x v="0"/>
  </r>
  <r>
    <n v="4573"/>
    <x v="177"/>
    <x v="1"/>
    <x v="8"/>
    <n v="1"/>
    <x v="29"/>
    <x v="32"/>
    <x v="201"/>
    <m/>
    <m/>
    <m/>
    <m/>
    <n v="7009"/>
    <n v="7500"/>
    <n v="491"/>
    <n v="-1"/>
    <n v="21"/>
    <x v="6"/>
    <x v="0"/>
  </r>
  <r>
    <n v="4574"/>
    <x v="177"/>
    <x v="1"/>
    <x v="8"/>
    <n v="1"/>
    <x v="29"/>
    <x v="32"/>
    <x v="201"/>
    <m/>
    <m/>
    <m/>
    <m/>
    <n v="5140"/>
    <n v="5500"/>
    <n v="360"/>
    <n v="-1"/>
    <n v="21"/>
    <x v="6"/>
    <x v="0"/>
  </r>
  <r>
    <n v="4575"/>
    <x v="177"/>
    <x v="1"/>
    <x v="8"/>
    <n v="1"/>
    <x v="29"/>
    <x v="32"/>
    <x v="201"/>
    <m/>
    <m/>
    <m/>
    <m/>
    <n v="3271"/>
    <n v="3500"/>
    <n v="229"/>
    <n v="-1"/>
    <n v="21"/>
    <x v="6"/>
    <x v="0"/>
  </r>
  <r>
    <n v="4576"/>
    <x v="177"/>
    <x v="1"/>
    <x v="8"/>
    <n v="1"/>
    <x v="71"/>
    <x v="83"/>
    <x v="544"/>
    <m/>
    <m/>
    <m/>
    <m/>
    <n v="30000"/>
    <n v="55000"/>
    <n v="25000"/>
    <n v="-1"/>
    <n v="21"/>
    <x v="6"/>
    <x v="0"/>
  </r>
  <r>
    <n v="4577"/>
    <x v="177"/>
    <x v="1"/>
    <x v="8"/>
    <n v="1"/>
    <x v="27"/>
    <x v="1"/>
    <x v="173"/>
    <m/>
    <m/>
    <m/>
    <m/>
    <n v="1100"/>
    <n v="10000"/>
    <n v="8900"/>
    <n v="-1"/>
    <n v="21"/>
    <x v="6"/>
    <x v="0"/>
  </r>
  <r>
    <n v="4578"/>
    <x v="177"/>
    <x v="1"/>
    <x v="8"/>
    <n v="1"/>
    <x v="13"/>
    <x v="6"/>
    <x v="787"/>
    <m/>
    <m/>
    <m/>
    <m/>
    <n v="6000"/>
    <n v="15000"/>
    <n v="9000"/>
    <n v="-1"/>
    <n v="21"/>
    <x v="6"/>
    <x v="0"/>
  </r>
  <r>
    <n v="4579"/>
    <x v="177"/>
    <x v="1"/>
    <x v="8"/>
    <n v="1"/>
    <x v="1"/>
    <x v="1"/>
    <x v="2"/>
    <m/>
    <m/>
    <m/>
    <m/>
    <n v="3500"/>
    <n v="12000"/>
    <n v="8500"/>
    <n v="-1"/>
    <n v="21"/>
    <x v="6"/>
    <x v="0"/>
  </r>
  <r>
    <n v="4580"/>
    <x v="177"/>
    <x v="1"/>
    <x v="20"/>
    <n v="1"/>
    <x v="51"/>
    <x v="1"/>
    <x v="200"/>
    <m/>
    <m/>
    <m/>
    <m/>
    <n v="138500"/>
    <n v="450000"/>
    <n v="311500"/>
    <n v="-1"/>
    <n v="21"/>
    <x v="6"/>
    <x v="0"/>
  </r>
  <r>
    <n v="4581"/>
    <x v="178"/>
    <x v="1"/>
    <x v="32"/>
    <n v="1"/>
    <x v="84"/>
    <x v="29"/>
    <x v="139"/>
    <m/>
    <m/>
    <m/>
    <m/>
    <n v="75000"/>
    <n v="85000"/>
    <n v="10000"/>
    <n v="-1"/>
    <n v="22"/>
    <x v="6"/>
    <x v="0"/>
  </r>
  <r>
    <n v="4582"/>
    <x v="178"/>
    <x v="1"/>
    <x v="8"/>
    <n v="1"/>
    <x v="103"/>
    <x v="29"/>
    <x v="853"/>
    <m/>
    <m/>
    <m/>
    <m/>
    <n v="12000"/>
    <n v="24000"/>
    <n v="12000"/>
    <n v="-1"/>
    <n v="22"/>
    <x v="6"/>
    <x v="0"/>
  </r>
  <r>
    <n v="4583"/>
    <x v="178"/>
    <x v="1"/>
    <x v="8"/>
    <n v="1"/>
    <x v="29"/>
    <x v="34"/>
    <x v="214"/>
    <m/>
    <m/>
    <m/>
    <m/>
    <n v="35"/>
    <n v="1000"/>
    <n v="965"/>
    <n v="-1"/>
    <n v="22"/>
    <x v="6"/>
    <x v="0"/>
  </r>
  <r>
    <n v="4584"/>
    <x v="178"/>
    <x v="1"/>
    <x v="8"/>
    <n v="1"/>
    <x v="0"/>
    <x v="117"/>
    <x v="440"/>
    <m/>
    <m/>
    <m/>
    <m/>
    <n v="4500"/>
    <n v="10000"/>
    <n v="5500"/>
    <n v="-1"/>
    <n v="22"/>
    <x v="6"/>
    <x v="0"/>
  </r>
  <r>
    <n v="4585"/>
    <x v="178"/>
    <x v="1"/>
    <x v="8"/>
    <n v="1"/>
    <x v="27"/>
    <x v="28"/>
    <x v="149"/>
    <m/>
    <m/>
    <m/>
    <m/>
    <n v="1100"/>
    <n v="10000"/>
    <n v="8900"/>
    <n v="-1"/>
    <n v="22"/>
    <x v="6"/>
    <x v="0"/>
  </r>
  <r>
    <n v="4586"/>
    <x v="178"/>
    <x v="1"/>
    <x v="8"/>
    <n v="1"/>
    <x v="53"/>
    <x v="6"/>
    <x v="343"/>
    <m/>
    <m/>
    <m/>
    <m/>
    <n v="30000"/>
    <n v="45000"/>
    <n v="15000"/>
    <n v="-1"/>
    <n v="22"/>
    <x v="6"/>
    <x v="0"/>
  </r>
  <r>
    <n v="4587"/>
    <x v="178"/>
    <x v="1"/>
    <x v="40"/>
    <n v="1"/>
    <x v="0"/>
    <x v="6"/>
    <x v="61"/>
    <m/>
    <m/>
    <m/>
    <m/>
    <n v="2800"/>
    <n v="8000"/>
    <n v="5200"/>
    <n v="-1"/>
    <n v="22"/>
    <x v="6"/>
    <x v="0"/>
  </r>
  <r>
    <n v="4588"/>
    <x v="178"/>
    <x v="1"/>
    <x v="8"/>
    <n v="1"/>
    <x v="27"/>
    <x v="29"/>
    <x v="546"/>
    <m/>
    <m/>
    <m/>
    <m/>
    <n v="900"/>
    <n v="10000"/>
    <n v="9100"/>
    <n v="-1"/>
    <n v="22"/>
    <x v="6"/>
    <x v="0"/>
  </r>
  <r>
    <n v="4589"/>
    <x v="178"/>
    <x v="1"/>
    <x v="8"/>
    <n v="1"/>
    <x v="153"/>
    <x v="1"/>
    <x v="1261"/>
    <m/>
    <m/>
    <m/>
    <m/>
    <n v="60000"/>
    <n v="80000"/>
    <n v="20000"/>
    <n v="-1"/>
    <n v="22"/>
    <x v="6"/>
    <x v="0"/>
  </r>
  <r>
    <n v="4590"/>
    <x v="178"/>
    <x v="1"/>
    <x v="8"/>
    <n v="1"/>
    <x v="154"/>
    <x v="1"/>
    <x v="1261"/>
    <m/>
    <m/>
    <m/>
    <m/>
    <n v="10000"/>
    <n v="15000"/>
    <n v="5000"/>
    <n v="-1"/>
    <n v="22"/>
    <x v="6"/>
    <x v="0"/>
  </r>
  <r>
    <n v="4591"/>
    <x v="178"/>
    <x v="1"/>
    <x v="8"/>
    <n v="1"/>
    <x v="33"/>
    <x v="1"/>
    <x v="1262"/>
    <m/>
    <m/>
    <m/>
    <m/>
    <n v="0"/>
    <n v="25000"/>
    <n v="25000"/>
    <n v="-1"/>
    <n v="22"/>
    <x v="6"/>
    <x v="0"/>
  </r>
  <r>
    <n v="4592"/>
    <x v="178"/>
    <x v="1"/>
    <x v="8"/>
    <n v="1"/>
    <x v="29"/>
    <x v="37"/>
    <x v="233"/>
    <m/>
    <m/>
    <m/>
    <m/>
    <n v="5140"/>
    <n v="5500"/>
    <n v="360"/>
    <n v="-1"/>
    <n v="22"/>
    <x v="6"/>
    <x v="0"/>
  </r>
  <r>
    <n v="4593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594"/>
    <x v="178"/>
    <x v="1"/>
    <x v="8"/>
    <n v="1"/>
    <x v="1"/>
    <x v="1"/>
    <x v="1000"/>
    <m/>
    <m/>
    <m/>
    <m/>
    <n v="2800"/>
    <n v="10000"/>
    <n v="7200"/>
    <n v="-1"/>
    <n v="22"/>
    <x v="6"/>
    <x v="0"/>
  </r>
  <r>
    <n v="4595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596"/>
    <x v="178"/>
    <x v="1"/>
    <x v="8"/>
    <n v="1"/>
    <x v="33"/>
    <x v="6"/>
    <x v="926"/>
    <m/>
    <m/>
    <m/>
    <m/>
    <n v="0"/>
    <n v="20000"/>
    <n v="20000"/>
    <n v="-1"/>
    <n v="22"/>
    <x v="6"/>
    <x v="0"/>
  </r>
  <r>
    <n v="4597"/>
    <x v="178"/>
    <x v="1"/>
    <x v="8"/>
    <n v="25"/>
    <x v="37"/>
    <x v="32"/>
    <x v="300"/>
    <m/>
    <m/>
    <m/>
    <m/>
    <n v="15000"/>
    <n v="37500"/>
    <n v="22500"/>
    <n v="-25"/>
    <n v="22"/>
    <x v="6"/>
    <x v="0"/>
  </r>
  <r>
    <n v="4598"/>
    <x v="178"/>
    <x v="1"/>
    <x v="133"/>
    <n v="1"/>
    <x v="84"/>
    <x v="28"/>
    <x v="1134"/>
    <m/>
    <m/>
    <m/>
    <m/>
    <n v="60000"/>
    <n v="125000"/>
    <n v="65000"/>
    <n v="-1"/>
    <n v="22"/>
    <x v="6"/>
    <x v="0"/>
  </r>
  <r>
    <n v="4599"/>
    <x v="178"/>
    <x v="1"/>
    <x v="133"/>
    <n v="1"/>
    <x v="33"/>
    <x v="28"/>
    <x v="1148"/>
    <m/>
    <m/>
    <m/>
    <m/>
    <n v="0"/>
    <n v="25000"/>
    <n v="25000"/>
    <n v="-1"/>
    <n v="22"/>
    <x v="6"/>
    <x v="0"/>
  </r>
  <r>
    <n v="4600"/>
    <x v="178"/>
    <x v="1"/>
    <x v="69"/>
    <n v="1"/>
    <x v="155"/>
    <x v="6"/>
    <x v="1263"/>
    <m/>
    <m/>
    <m/>
    <m/>
    <n v="33000"/>
    <n v="50000"/>
    <n v="17000"/>
    <n v="-1"/>
    <n v="22"/>
    <x v="6"/>
    <x v="0"/>
  </r>
  <r>
    <n v="4601"/>
    <x v="178"/>
    <x v="1"/>
    <x v="69"/>
    <n v="1"/>
    <x v="156"/>
    <x v="6"/>
    <x v="1264"/>
    <m/>
    <m/>
    <m/>
    <m/>
    <n v="17000"/>
    <n v="29000"/>
    <n v="12000"/>
    <n v="-1"/>
    <n v="22"/>
    <x v="6"/>
    <x v="0"/>
  </r>
  <r>
    <n v="4602"/>
    <x v="178"/>
    <x v="1"/>
    <x v="8"/>
    <n v="1"/>
    <x v="29"/>
    <x v="32"/>
    <x v="201"/>
    <m/>
    <m/>
    <m/>
    <m/>
    <n v="3271"/>
    <n v="3500"/>
    <n v="229"/>
    <n v="-1"/>
    <n v="22"/>
    <x v="6"/>
    <x v="0"/>
  </r>
  <r>
    <n v="4603"/>
    <x v="179"/>
    <x v="1"/>
    <x v="8"/>
    <n v="1"/>
    <x v="84"/>
    <x v="2"/>
    <x v="143"/>
    <m/>
    <m/>
    <m/>
    <m/>
    <n v="93000"/>
    <n v="150000"/>
    <n v="57000"/>
    <n v="-1"/>
    <n v="23"/>
    <x v="6"/>
    <x v="0"/>
  </r>
  <r>
    <n v="4604"/>
    <x v="179"/>
    <x v="1"/>
    <x v="8"/>
    <n v="1"/>
    <x v="27"/>
    <x v="2"/>
    <x v="143"/>
    <m/>
    <m/>
    <m/>
    <m/>
    <n v="1100"/>
    <n v="10000"/>
    <n v="8900"/>
    <n v="-1"/>
    <n v="23"/>
    <x v="6"/>
    <x v="0"/>
  </r>
  <r>
    <n v="4605"/>
    <x v="179"/>
    <x v="1"/>
    <x v="8"/>
    <n v="1"/>
    <x v="27"/>
    <x v="135"/>
    <x v="1265"/>
    <m/>
    <m/>
    <m/>
    <m/>
    <n v="1100"/>
    <n v="10000"/>
    <n v="8900"/>
    <n v="-1"/>
    <n v="23"/>
    <x v="6"/>
    <x v="0"/>
  </r>
  <r>
    <n v="4606"/>
    <x v="175"/>
    <x v="0"/>
    <x v="114"/>
    <n v="5"/>
    <x v="26"/>
    <x v="4"/>
    <x v="1252"/>
    <m/>
    <m/>
    <m/>
    <m/>
    <n v="7500"/>
    <n v="20000"/>
    <n v="-37500"/>
    <n v="5"/>
    <n v="19"/>
    <x v="6"/>
    <x v="0"/>
  </r>
  <r>
    <n v="4607"/>
    <x v="175"/>
    <x v="0"/>
    <x v="114"/>
    <n v="1"/>
    <x v="55"/>
    <x v="4"/>
    <x v="1252"/>
    <m/>
    <m/>
    <m/>
    <m/>
    <n v="7000"/>
    <n v="20000"/>
    <n v="-7000"/>
    <n v="1"/>
    <n v="19"/>
    <x v="6"/>
    <x v="0"/>
  </r>
  <r>
    <n v="4608"/>
    <x v="175"/>
    <x v="0"/>
    <x v="114"/>
    <n v="2"/>
    <x v="81"/>
    <x v="1"/>
    <x v="141"/>
    <m/>
    <m/>
    <m/>
    <m/>
    <n v="3500"/>
    <n v="10000"/>
    <n v="-7000"/>
    <n v="2"/>
    <n v="19"/>
    <x v="6"/>
    <x v="0"/>
  </r>
  <r>
    <n v="4609"/>
    <x v="179"/>
    <x v="1"/>
    <x v="8"/>
    <n v="1"/>
    <x v="27"/>
    <x v="28"/>
    <x v="218"/>
    <m/>
    <m/>
    <m/>
    <m/>
    <n v="1100"/>
    <n v="10000"/>
    <n v="8900"/>
    <n v="-1"/>
    <n v="23"/>
    <x v="6"/>
    <x v="0"/>
  </r>
  <r>
    <n v="4610"/>
    <x v="179"/>
    <x v="1"/>
    <x v="8"/>
    <n v="1"/>
    <x v="27"/>
    <x v="2"/>
    <x v="168"/>
    <m/>
    <m/>
    <m/>
    <m/>
    <n v="1100"/>
    <n v="10000"/>
    <n v="8900"/>
    <n v="-1"/>
    <n v="23"/>
    <x v="6"/>
    <x v="0"/>
  </r>
  <r>
    <n v="4611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12"/>
    <x v="179"/>
    <x v="1"/>
    <x v="8"/>
    <n v="1"/>
    <x v="26"/>
    <x v="1"/>
    <x v="142"/>
    <m/>
    <m/>
    <m/>
    <m/>
    <n v="9000"/>
    <n v="20000"/>
    <n v="11000"/>
    <n v="-1"/>
    <n v="23"/>
    <x v="6"/>
    <x v="0"/>
  </r>
  <r>
    <n v="4613"/>
    <x v="178"/>
    <x v="0"/>
    <x v="87"/>
    <n v="10"/>
    <x v="35"/>
    <x v="89"/>
    <x v="741"/>
    <m/>
    <m/>
    <m/>
    <m/>
    <n v="4000"/>
    <n v="10000"/>
    <n v="-40000"/>
    <n v="10"/>
    <n v="22"/>
    <x v="6"/>
    <x v="0"/>
  </r>
  <r>
    <n v="4614"/>
    <x v="178"/>
    <x v="0"/>
    <x v="107"/>
    <n v="1"/>
    <x v="95"/>
    <x v="1"/>
    <x v="1014"/>
    <m/>
    <m/>
    <m/>
    <m/>
    <n v="12000"/>
    <n v="35000"/>
    <n v="-12000"/>
    <n v="1"/>
    <n v="22"/>
    <x v="6"/>
    <x v="0"/>
  </r>
  <r>
    <n v="4615"/>
    <x v="179"/>
    <x v="1"/>
    <x v="15"/>
    <n v="1"/>
    <x v="62"/>
    <x v="6"/>
    <x v="1266"/>
    <m/>
    <m/>
    <m/>
    <m/>
    <n v="85000"/>
    <n v="110000"/>
    <n v="25000"/>
    <n v="-1"/>
    <n v="23"/>
    <x v="6"/>
    <x v="0"/>
  </r>
  <r>
    <n v="4616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17"/>
    <x v="179"/>
    <x v="1"/>
    <x v="8"/>
    <n v="1"/>
    <x v="35"/>
    <x v="89"/>
    <x v="1267"/>
    <m/>
    <m/>
    <m/>
    <m/>
    <n v="4000"/>
    <n v="8000"/>
    <n v="4000"/>
    <n v="-1"/>
    <n v="23"/>
    <x v="6"/>
    <x v="0"/>
  </r>
  <r>
    <n v="4618"/>
    <x v="179"/>
    <x v="1"/>
    <x v="8"/>
    <n v="1"/>
    <x v="35"/>
    <x v="89"/>
    <x v="1268"/>
    <m/>
    <m/>
    <m/>
    <m/>
    <n v="4000"/>
    <n v="8000"/>
    <n v="4000"/>
    <n v="-1"/>
    <n v="23"/>
    <x v="6"/>
    <x v="0"/>
  </r>
  <r>
    <n v="4619"/>
    <x v="179"/>
    <x v="1"/>
    <x v="8"/>
    <n v="1"/>
    <x v="105"/>
    <x v="1"/>
    <x v="633"/>
    <m/>
    <m/>
    <m/>
    <m/>
    <n v="52000"/>
    <n v="75000"/>
    <n v="23000"/>
    <n v="-1"/>
    <n v="23"/>
    <x v="6"/>
    <x v="0"/>
  </r>
  <r>
    <n v="4620"/>
    <x v="179"/>
    <x v="1"/>
    <x v="8"/>
    <n v="1"/>
    <x v="103"/>
    <x v="1"/>
    <x v="633"/>
    <m/>
    <m/>
    <m/>
    <m/>
    <n v="15000"/>
    <n v="25000"/>
    <n v="10000"/>
    <n v="-1"/>
    <n v="23"/>
    <x v="6"/>
    <x v="0"/>
  </r>
  <r>
    <n v="4621"/>
    <x v="179"/>
    <x v="1"/>
    <x v="8"/>
    <n v="1"/>
    <x v="4"/>
    <x v="4"/>
    <x v="215"/>
    <m/>
    <m/>
    <m/>
    <m/>
    <n v="19000"/>
    <n v="35000"/>
    <n v="16000"/>
    <n v="-1"/>
    <n v="23"/>
    <x v="6"/>
    <x v="0"/>
  </r>
  <r>
    <n v="4622"/>
    <x v="179"/>
    <x v="1"/>
    <x v="8"/>
    <n v="1"/>
    <x v="29"/>
    <x v="32"/>
    <x v="340"/>
    <m/>
    <m/>
    <m/>
    <m/>
    <n v="1869"/>
    <n v="2000"/>
    <n v="131"/>
    <n v="-1"/>
    <n v="23"/>
    <x v="6"/>
    <x v="0"/>
  </r>
  <r>
    <n v="4623"/>
    <x v="179"/>
    <x v="1"/>
    <x v="8"/>
    <n v="1"/>
    <x v="29"/>
    <x v="32"/>
    <x v="340"/>
    <m/>
    <m/>
    <m/>
    <m/>
    <n v="9345"/>
    <n v="10000"/>
    <n v="655"/>
    <n v="-1"/>
    <n v="23"/>
    <x v="6"/>
    <x v="0"/>
  </r>
  <r>
    <n v="4624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25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26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27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28"/>
    <x v="179"/>
    <x v="1"/>
    <x v="8"/>
    <n v="1"/>
    <x v="81"/>
    <x v="1"/>
    <x v="177"/>
    <m/>
    <m/>
    <m/>
    <m/>
    <n v="4000"/>
    <n v="10000"/>
    <n v="6000"/>
    <n v="-1"/>
    <n v="23"/>
    <x v="6"/>
    <x v="0"/>
  </r>
  <r>
    <n v="4629"/>
    <x v="179"/>
    <x v="1"/>
    <x v="8"/>
    <n v="1"/>
    <x v="84"/>
    <x v="28"/>
    <x v="1134"/>
    <m/>
    <m/>
    <m/>
    <m/>
    <n v="65000"/>
    <n v="125000"/>
    <n v="60000"/>
    <n v="-1"/>
    <n v="23"/>
    <x v="6"/>
    <x v="0"/>
  </r>
  <r>
    <n v="4630"/>
    <x v="179"/>
    <x v="1"/>
    <x v="8"/>
    <n v="1"/>
    <x v="27"/>
    <x v="28"/>
    <x v="237"/>
    <m/>
    <m/>
    <m/>
    <s v="por pacha"/>
    <n v="1100"/>
    <n v="4000"/>
    <n v="2900"/>
    <n v="-1"/>
    <n v="23"/>
    <x v="6"/>
    <x v="0"/>
  </r>
  <r>
    <n v="4631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32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633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634"/>
    <x v="170"/>
    <x v="0"/>
    <x v="51"/>
    <n v="1"/>
    <x v="4"/>
    <x v="142"/>
    <x v="1223"/>
    <m/>
    <m/>
    <m/>
    <m/>
    <n v="40000"/>
    <n v="80000"/>
    <n v="-40000"/>
    <n v="1"/>
    <n v="14"/>
    <x v="6"/>
    <x v="0"/>
  </r>
  <r>
    <n v="4635"/>
    <x v="180"/>
    <x v="1"/>
    <x v="66"/>
    <n v="1"/>
    <x v="29"/>
    <x v="37"/>
    <x v="233"/>
    <m/>
    <m/>
    <m/>
    <m/>
    <n v="14953"/>
    <n v="16000"/>
    <n v="1047"/>
    <n v="-1"/>
    <n v="24"/>
    <x v="6"/>
    <x v="0"/>
  </r>
  <r>
    <n v="4636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37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638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39"/>
    <x v="175"/>
    <x v="0"/>
    <x v="107"/>
    <n v="1"/>
    <x v="95"/>
    <x v="1"/>
    <x v="200"/>
    <m/>
    <m/>
    <m/>
    <m/>
    <n v="15000"/>
    <n v="35000"/>
    <n v="-15000"/>
    <n v="1"/>
    <n v="19"/>
    <x v="6"/>
    <x v="0"/>
  </r>
  <r>
    <n v="4640"/>
    <x v="175"/>
    <x v="0"/>
    <x v="107"/>
    <n v="1"/>
    <x v="157"/>
    <x v="1"/>
    <x v="200"/>
    <m/>
    <m/>
    <m/>
    <m/>
    <n v="12000"/>
    <n v="25000"/>
    <n v="-12000"/>
    <n v="1"/>
    <n v="19"/>
    <x v="6"/>
    <x v="0"/>
  </r>
  <r>
    <n v="4641"/>
    <x v="175"/>
    <x v="0"/>
    <x v="107"/>
    <n v="1"/>
    <x v="157"/>
    <x v="1"/>
    <x v="141"/>
    <m/>
    <m/>
    <m/>
    <m/>
    <n v="14000"/>
    <n v="25000"/>
    <n v="-14000"/>
    <n v="1"/>
    <n v="19"/>
    <x v="6"/>
    <x v="0"/>
  </r>
  <r>
    <n v="4642"/>
    <x v="175"/>
    <x v="0"/>
    <x v="107"/>
    <n v="1"/>
    <x v="84"/>
    <x v="29"/>
    <x v="139"/>
    <m/>
    <m/>
    <m/>
    <m/>
    <n v="75000"/>
    <n v="135000"/>
    <n v="-75000"/>
    <n v="1"/>
    <n v="19"/>
    <x v="6"/>
    <x v="0"/>
  </r>
  <r>
    <n v="4643"/>
    <x v="175"/>
    <x v="0"/>
    <x v="51"/>
    <n v="1"/>
    <x v="11"/>
    <x v="10"/>
    <x v="1136"/>
    <m/>
    <m/>
    <m/>
    <m/>
    <n v="35000"/>
    <n v="59000"/>
    <n v="-35000"/>
    <n v="1"/>
    <n v="19"/>
    <x v="6"/>
    <x v="0"/>
  </r>
  <r>
    <n v="4644"/>
    <x v="175"/>
    <x v="0"/>
    <x v="51"/>
    <n v="3"/>
    <x v="1"/>
    <x v="1"/>
    <x v="2"/>
    <m/>
    <m/>
    <m/>
    <m/>
    <n v="3500"/>
    <n v="12000"/>
    <n v="-10500"/>
    <n v="3"/>
    <n v="19"/>
    <x v="6"/>
    <x v="0"/>
  </r>
  <r>
    <n v="4645"/>
    <x v="175"/>
    <x v="0"/>
    <x v="51"/>
    <n v="1"/>
    <x v="1"/>
    <x v="142"/>
    <x v="1223"/>
    <m/>
    <m/>
    <m/>
    <m/>
    <n v="40000"/>
    <n v="80000"/>
    <n v="-40000"/>
    <n v="1"/>
    <n v="19"/>
    <x v="6"/>
    <x v="0"/>
  </r>
  <r>
    <n v="4646"/>
    <x v="175"/>
    <x v="0"/>
    <x v="51"/>
    <n v="2"/>
    <x v="55"/>
    <x v="48"/>
    <x v="741"/>
    <m/>
    <m/>
    <m/>
    <m/>
    <n v="8000"/>
    <n v="20000"/>
    <n v="-16000"/>
    <n v="2"/>
    <n v="19"/>
    <x v="6"/>
    <x v="0"/>
  </r>
  <r>
    <n v="4647"/>
    <x v="175"/>
    <x v="0"/>
    <x v="51"/>
    <n v="3"/>
    <x v="0"/>
    <x v="93"/>
    <x v="1269"/>
    <m/>
    <m/>
    <m/>
    <m/>
    <n v="4500"/>
    <n v="10000"/>
    <n v="-13500"/>
    <n v="3"/>
    <n v="19"/>
    <x v="6"/>
    <x v="0"/>
  </r>
  <r>
    <n v="4648"/>
    <x v="175"/>
    <x v="0"/>
    <x v="51"/>
    <n v="3"/>
    <x v="0"/>
    <x v="145"/>
    <x v="1270"/>
    <m/>
    <m/>
    <m/>
    <m/>
    <n v="5500"/>
    <n v="14000"/>
    <n v="-16500"/>
    <n v="3"/>
    <n v="19"/>
    <x v="6"/>
    <x v="0"/>
  </r>
  <r>
    <n v="4649"/>
    <x v="175"/>
    <x v="0"/>
    <x v="51"/>
    <n v="3"/>
    <x v="1"/>
    <x v="1"/>
    <x v="436"/>
    <m/>
    <m/>
    <m/>
    <m/>
    <n v="3500"/>
    <n v="15000"/>
    <n v="-10500"/>
    <n v="3"/>
    <n v="19"/>
    <x v="6"/>
    <x v="0"/>
  </r>
  <r>
    <n v="4650"/>
    <x v="175"/>
    <x v="0"/>
    <x v="51"/>
    <n v="6"/>
    <x v="1"/>
    <x v="1"/>
    <x v="1000"/>
    <m/>
    <m/>
    <m/>
    <m/>
    <n v="2800"/>
    <n v="10000"/>
    <n v="-16800"/>
    <n v="6"/>
    <n v="19"/>
    <x v="6"/>
    <x v="0"/>
  </r>
  <r>
    <n v="4651"/>
    <x v="176"/>
    <x v="0"/>
    <x v="64"/>
    <n v="1"/>
    <x v="103"/>
    <x v="29"/>
    <x v="338"/>
    <m/>
    <m/>
    <m/>
    <m/>
    <n v="8000"/>
    <n v="20000"/>
    <n v="-8000"/>
    <n v="1"/>
    <n v="20"/>
    <x v="6"/>
    <x v="0"/>
  </r>
  <r>
    <n v="4652"/>
    <x v="176"/>
    <x v="0"/>
    <x v="64"/>
    <n v="1"/>
    <x v="84"/>
    <x v="35"/>
    <x v="180"/>
    <m/>
    <m/>
    <m/>
    <m/>
    <n v="95000"/>
    <n v="150000"/>
    <n v="-95000"/>
    <n v="1"/>
    <n v="20"/>
    <x v="6"/>
    <x v="0"/>
  </r>
  <r>
    <n v="4653"/>
    <x v="176"/>
    <x v="0"/>
    <x v="64"/>
    <n v="1"/>
    <x v="105"/>
    <x v="2"/>
    <x v="1175"/>
    <m/>
    <m/>
    <m/>
    <m/>
    <n v="20000"/>
    <n v="45000"/>
    <n v="-20000"/>
    <n v="1"/>
    <n v="20"/>
    <x v="6"/>
    <x v="0"/>
  </r>
  <r>
    <n v="4654"/>
    <x v="176"/>
    <x v="0"/>
    <x v="64"/>
    <n v="1"/>
    <x v="105"/>
    <x v="2"/>
    <x v="168"/>
    <m/>
    <m/>
    <m/>
    <m/>
    <n v="20000"/>
    <n v="45000"/>
    <n v="-20000"/>
    <n v="1"/>
    <n v="20"/>
    <x v="6"/>
    <x v="0"/>
  </r>
  <r>
    <n v="4655"/>
    <x v="176"/>
    <x v="0"/>
    <x v="64"/>
    <n v="1"/>
    <x v="105"/>
    <x v="29"/>
    <x v="338"/>
    <m/>
    <m/>
    <m/>
    <m/>
    <n v="18000"/>
    <n v="39000"/>
    <n v="-18000"/>
    <n v="1"/>
    <n v="20"/>
    <x v="6"/>
    <x v="0"/>
  </r>
  <r>
    <n v="4656"/>
    <x v="176"/>
    <x v="0"/>
    <x v="64"/>
    <n v="1"/>
    <x v="84"/>
    <x v="2"/>
    <x v="1271"/>
    <m/>
    <m/>
    <m/>
    <m/>
    <n v="65000"/>
    <n v="125000"/>
    <n v="-65000"/>
    <n v="1"/>
    <n v="20"/>
    <x v="6"/>
    <x v="0"/>
  </r>
  <r>
    <n v="4657"/>
    <x v="176"/>
    <x v="0"/>
    <x v="107"/>
    <n v="1"/>
    <x v="84"/>
    <x v="46"/>
    <x v="1254"/>
    <m/>
    <m/>
    <m/>
    <m/>
    <n v="80000"/>
    <n v="140000"/>
    <n v="-80000"/>
    <n v="1"/>
    <n v="20"/>
    <x v="6"/>
    <x v="0"/>
  </r>
  <r>
    <n v="4658"/>
    <x v="176"/>
    <x v="0"/>
    <x v="107"/>
    <n v="4"/>
    <x v="46"/>
    <x v="6"/>
    <x v="741"/>
    <m/>
    <m/>
    <m/>
    <m/>
    <n v="500"/>
    <n v="20000"/>
    <n v="-2000"/>
    <n v="4"/>
    <n v="20"/>
    <x v="6"/>
    <x v="0"/>
  </r>
  <r>
    <n v="4659"/>
    <x v="176"/>
    <x v="0"/>
    <x v="107"/>
    <n v="4"/>
    <x v="46"/>
    <x v="6"/>
    <x v="741"/>
    <m/>
    <m/>
    <m/>
    <m/>
    <n v="600"/>
    <n v="20000"/>
    <n v="-2400"/>
    <n v="4"/>
    <n v="20"/>
    <x v="6"/>
    <x v="0"/>
  </r>
  <r>
    <n v="4660"/>
    <x v="176"/>
    <x v="0"/>
    <x v="107"/>
    <n v="4"/>
    <x v="46"/>
    <x v="6"/>
    <x v="741"/>
    <m/>
    <m/>
    <m/>
    <m/>
    <n v="400"/>
    <n v="20000"/>
    <n v="-1600"/>
    <n v="4"/>
    <n v="20"/>
    <x v="6"/>
    <x v="0"/>
  </r>
  <r>
    <n v="4661"/>
    <x v="176"/>
    <x v="0"/>
    <x v="107"/>
    <n v="5"/>
    <x v="46"/>
    <x v="6"/>
    <x v="741"/>
    <m/>
    <m/>
    <m/>
    <m/>
    <n v="1000"/>
    <n v="20000"/>
    <n v="-5000"/>
    <n v="5"/>
    <n v="20"/>
    <x v="6"/>
    <x v="0"/>
  </r>
  <r>
    <n v="4662"/>
    <x v="176"/>
    <x v="0"/>
    <x v="107"/>
    <n v="5"/>
    <x v="46"/>
    <x v="6"/>
    <x v="741"/>
    <m/>
    <m/>
    <m/>
    <m/>
    <n v="500"/>
    <n v="20000"/>
    <n v="-2500"/>
    <n v="5"/>
    <n v="20"/>
    <x v="6"/>
    <x v="0"/>
  </r>
  <r>
    <n v="4663"/>
    <x v="176"/>
    <x v="0"/>
    <x v="114"/>
    <n v="6"/>
    <x v="26"/>
    <x v="48"/>
    <x v="741"/>
    <m/>
    <m/>
    <m/>
    <m/>
    <n v="8500"/>
    <n v="20000"/>
    <n v="-51000"/>
    <n v="6"/>
    <n v="20"/>
    <x v="6"/>
    <x v="0"/>
  </r>
  <r>
    <n v="4664"/>
    <x v="176"/>
    <x v="0"/>
    <x v="114"/>
    <n v="2"/>
    <x v="55"/>
    <x v="48"/>
    <x v="1272"/>
    <m/>
    <m/>
    <m/>
    <m/>
    <n v="7500"/>
    <n v="20000"/>
    <n v="-15000"/>
    <n v="2"/>
    <n v="20"/>
    <x v="6"/>
    <x v="0"/>
  </r>
  <r>
    <n v="4665"/>
    <x v="176"/>
    <x v="0"/>
    <x v="114"/>
    <n v="1"/>
    <x v="55"/>
    <x v="48"/>
    <x v="741"/>
    <m/>
    <m/>
    <m/>
    <m/>
    <n v="7000"/>
    <n v="20000"/>
    <n v="-7000"/>
    <n v="1"/>
    <n v="20"/>
    <x v="6"/>
    <x v="0"/>
  </r>
  <r>
    <n v="4666"/>
    <x v="176"/>
    <x v="0"/>
    <x v="114"/>
    <n v="4"/>
    <x v="81"/>
    <x v="28"/>
    <x v="218"/>
    <m/>
    <m/>
    <m/>
    <m/>
    <n v="3500"/>
    <n v="10000"/>
    <n v="-14000"/>
    <n v="4"/>
    <n v="20"/>
    <x v="6"/>
    <x v="0"/>
  </r>
  <r>
    <n v="4667"/>
    <x v="176"/>
    <x v="0"/>
    <x v="114"/>
    <n v="7"/>
    <x v="81"/>
    <x v="1"/>
    <x v="511"/>
    <m/>
    <m/>
    <m/>
    <m/>
    <n v="3500"/>
    <n v="10000"/>
    <n v="-24500"/>
    <n v="7"/>
    <n v="20"/>
    <x v="6"/>
    <x v="0"/>
  </r>
  <r>
    <n v="4668"/>
    <x v="176"/>
    <x v="0"/>
    <x v="114"/>
    <n v="8"/>
    <x v="81"/>
    <x v="28"/>
    <x v="149"/>
    <m/>
    <m/>
    <m/>
    <m/>
    <n v="3500"/>
    <n v="10000"/>
    <n v="-28000"/>
    <n v="8"/>
    <n v="20"/>
    <x v="6"/>
    <x v="0"/>
  </r>
  <r>
    <n v="4669"/>
    <x v="178"/>
    <x v="0"/>
    <x v="72"/>
    <n v="1"/>
    <x v="4"/>
    <x v="1"/>
    <x v="1273"/>
    <m/>
    <m/>
    <m/>
    <m/>
    <n v="48000"/>
    <n v="75000"/>
    <n v="-48000"/>
    <n v="1"/>
    <n v="22"/>
    <x v="6"/>
    <x v="0"/>
  </r>
  <r>
    <n v="4670"/>
    <x v="178"/>
    <x v="0"/>
    <x v="72"/>
    <n v="2"/>
    <x v="156"/>
    <x v="6"/>
    <x v="1264"/>
    <m/>
    <m/>
    <m/>
    <m/>
    <n v="17000"/>
    <n v="39000"/>
    <n v="-34000"/>
    <n v="2"/>
    <n v="22"/>
    <x v="6"/>
    <x v="0"/>
  </r>
  <r>
    <n v="4671"/>
    <x v="178"/>
    <x v="0"/>
    <x v="64"/>
    <n v="1"/>
    <x v="84"/>
    <x v="28"/>
    <x v="1134"/>
    <m/>
    <m/>
    <m/>
    <m/>
    <n v="60000"/>
    <n v="125000"/>
    <n v="-60000"/>
    <n v="1"/>
    <n v="22"/>
    <x v="6"/>
    <x v="0"/>
  </r>
  <r>
    <n v="4672"/>
    <x v="178"/>
    <x v="0"/>
    <x v="64"/>
    <n v="1"/>
    <x v="153"/>
    <x v="1"/>
    <x v="1261"/>
    <m/>
    <m/>
    <m/>
    <m/>
    <n v="60000"/>
    <n v="80000"/>
    <n v="-60000"/>
    <n v="1"/>
    <n v="22"/>
    <x v="6"/>
    <x v="0"/>
  </r>
  <r>
    <n v="4673"/>
    <x v="178"/>
    <x v="0"/>
    <x v="64"/>
    <n v="1"/>
    <x v="103"/>
    <x v="29"/>
    <x v="1274"/>
    <m/>
    <m/>
    <m/>
    <m/>
    <n v="12000"/>
    <n v="24000"/>
    <n v="-12000"/>
    <n v="1"/>
    <n v="22"/>
    <x v="6"/>
    <x v="0"/>
  </r>
  <r>
    <n v="4674"/>
    <x v="178"/>
    <x v="0"/>
    <x v="64"/>
    <n v="1"/>
    <x v="154"/>
    <x v="1"/>
    <x v="1261"/>
    <m/>
    <m/>
    <m/>
    <m/>
    <n v="10000"/>
    <n v="15000"/>
    <n v="-10000"/>
    <n v="1"/>
    <n v="22"/>
    <x v="6"/>
    <x v="0"/>
  </r>
  <r>
    <n v="4675"/>
    <x v="178"/>
    <x v="0"/>
    <x v="64"/>
    <n v="1"/>
    <x v="84"/>
    <x v="1"/>
    <x v="1102"/>
    <m/>
    <m/>
    <m/>
    <m/>
    <n v="67000"/>
    <n v="130000"/>
    <n v="-67000"/>
    <n v="1"/>
    <n v="22"/>
    <x v="6"/>
    <x v="0"/>
  </r>
  <r>
    <n v="4676"/>
    <x v="178"/>
    <x v="0"/>
    <x v="64"/>
    <n v="1"/>
    <x v="105"/>
    <x v="1"/>
    <x v="633"/>
    <m/>
    <m/>
    <m/>
    <m/>
    <n v="52000"/>
    <n v="80000"/>
    <n v="-52000"/>
    <n v="1"/>
    <n v="22"/>
    <x v="6"/>
    <x v="0"/>
  </r>
  <r>
    <n v="4677"/>
    <x v="178"/>
    <x v="0"/>
    <x v="101"/>
    <n v="1"/>
    <x v="155"/>
    <x v="6"/>
    <x v="1263"/>
    <m/>
    <m/>
    <m/>
    <m/>
    <n v="33000"/>
    <n v="55000"/>
    <n v="-33000"/>
    <n v="1"/>
    <n v="22"/>
    <x v="6"/>
    <x v="0"/>
  </r>
  <r>
    <n v="4678"/>
    <x v="178"/>
    <x v="0"/>
    <x v="5"/>
    <n v="8"/>
    <x v="158"/>
    <x v="6"/>
    <x v="1275"/>
    <m/>
    <m/>
    <m/>
    <m/>
    <n v="2500"/>
    <n v="8000"/>
    <n v="-20000"/>
    <n v="8"/>
    <n v="22"/>
    <x v="6"/>
    <x v="0"/>
  </r>
  <r>
    <n v="4679"/>
    <x v="178"/>
    <x v="0"/>
    <x v="5"/>
    <n v="7"/>
    <x v="158"/>
    <x v="6"/>
    <x v="1276"/>
    <m/>
    <m/>
    <m/>
    <m/>
    <n v="3500"/>
    <n v="10000"/>
    <n v="-24500"/>
    <n v="7"/>
    <n v="22"/>
    <x v="6"/>
    <x v="0"/>
  </r>
  <r>
    <n v="4680"/>
    <x v="178"/>
    <x v="0"/>
    <x v="5"/>
    <n v="5"/>
    <x v="159"/>
    <x v="6"/>
    <x v="1277"/>
    <m/>
    <m/>
    <m/>
    <m/>
    <n v="3000"/>
    <n v="9000"/>
    <n v="-15000"/>
    <n v="5"/>
    <n v="22"/>
    <x v="6"/>
    <x v="0"/>
  </r>
  <r>
    <n v="4681"/>
    <x v="178"/>
    <x v="0"/>
    <x v="5"/>
    <n v="3"/>
    <x v="0"/>
    <x v="6"/>
    <x v="1278"/>
    <m/>
    <m/>
    <m/>
    <m/>
    <n v="3500"/>
    <n v="10000"/>
    <n v="-10500"/>
    <n v="3"/>
    <n v="22"/>
    <x v="6"/>
    <x v="0"/>
  </r>
  <r>
    <n v="4682"/>
    <x v="178"/>
    <x v="0"/>
    <x v="5"/>
    <n v="3"/>
    <x v="0"/>
    <x v="27"/>
    <x v="838"/>
    <m/>
    <m/>
    <m/>
    <m/>
    <n v="1800"/>
    <n v="8000"/>
    <n v="-5400"/>
    <n v="3"/>
    <n v="22"/>
    <x v="6"/>
    <x v="0"/>
  </r>
  <r>
    <n v="4683"/>
    <x v="178"/>
    <x v="0"/>
    <x v="5"/>
    <n v="2"/>
    <x v="0"/>
    <x v="27"/>
    <x v="1019"/>
    <m/>
    <m/>
    <m/>
    <m/>
    <n v="1800"/>
    <n v="8000"/>
    <n v="-3600"/>
    <n v="2"/>
    <n v="22"/>
    <x v="6"/>
    <x v="0"/>
  </r>
  <r>
    <n v="4684"/>
    <x v="178"/>
    <x v="0"/>
    <x v="5"/>
    <n v="3"/>
    <x v="0"/>
    <x v="6"/>
    <x v="328"/>
    <m/>
    <m/>
    <m/>
    <m/>
    <n v="1000"/>
    <n v="5000"/>
    <n v="-3000"/>
    <n v="3"/>
    <n v="22"/>
    <x v="6"/>
    <x v="0"/>
  </r>
  <r>
    <n v="4685"/>
    <x v="178"/>
    <x v="0"/>
    <x v="5"/>
    <n v="3"/>
    <x v="0"/>
    <x v="27"/>
    <x v="440"/>
    <m/>
    <m/>
    <m/>
    <m/>
    <n v="5000"/>
    <n v="12000"/>
    <n v="-15000"/>
    <n v="3"/>
    <n v="22"/>
    <x v="6"/>
    <x v="0"/>
  </r>
  <r>
    <n v="4686"/>
    <x v="178"/>
    <x v="0"/>
    <x v="5"/>
    <n v="3"/>
    <x v="0"/>
    <x v="27"/>
    <x v="328"/>
    <m/>
    <m/>
    <m/>
    <m/>
    <n v="5000"/>
    <n v="12000"/>
    <n v="-15000"/>
    <n v="3"/>
    <n v="22"/>
    <x v="6"/>
    <x v="0"/>
  </r>
  <r>
    <n v="4687"/>
    <x v="178"/>
    <x v="0"/>
    <x v="5"/>
    <n v="6"/>
    <x v="1"/>
    <x v="27"/>
    <x v="129"/>
    <m/>
    <m/>
    <m/>
    <m/>
    <n v="7500"/>
    <n v="20000"/>
    <n v="-45000"/>
    <n v="6"/>
    <n v="22"/>
    <x v="6"/>
    <x v="0"/>
  </r>
  <r>
    <n v="4688"/>
    <x v="178"/>
    <x v="0"/>
    <x v="5"/>
    <n v="3"/>
    <x v="2"/>
    <x v="47"/>
    <x v="328"/>
    <m/>
    <m/>
    <m/>
    <m/>
    <n v="3000"/>
    <n v="8000"/>
    <n v="-9000"/>
    <n v="3"/>
    <n v="22"/>
    <x v="6"/>
    <x v="0"/>
  </r>
  <r>
    <n v="4689"/>
    <x v="178"/>
    <x v="0"/>
    <x v="5"/>
    <n v="3"/>
    <x v="2"/>
    <x v="6"/>
    <x v="588"/>
    <m/>
    <m/>
    <m/>
    <m/>
    <n v="4000"/>
    <n v="9000"/>
    <n v="-12000"/>
    <n v="3"/>
    <n v="22"/>
    <x v="6"/>
    <x v="0"/>
  </r>
  <r>
    <n v="4690"/>
    <x v="178"/>
    <x v="0"/>
    <x v="5"/>
    <n v="1"/>
    <x v="81"/>
    <x v="1"/>
    <x v="200"/>
    <m/>
    <m/>
    <m/>
    <m/>
    <n v="4000"/>
    <n v="10000"/>
    <n v="-4000"/>
    <n v="1"/>
    <n v="22"/>
    <x v="6"/>
    <x v="0"/>
  </r>
  <r>
    <n v="4691"/>
    <x v="178"/>
    <x v="0"/>
    <x v="5"/>
    <n v="1"/>
    <x v="11"/>
    <x v="31"/>
    <x v="1279"/>
    <m/>
    <m/>
    <m/>
    <m/>
    <n v="33000"/>
    <n v="69000"/>
    <n v="-33000"/>
    <n v="1"/>
    <n v="22"/>
    <x v="6"/>
    <x v="0"/>
  </r>
  <r>
    <n v="4692"/>
    <x v="178"/>
    <x v="0"/>
    <x v="5"/>
    <n v="1"/>
    <x v="11"/>
    <x v="146"/>
    <x v="1280"/>
    <m/>
    <m/>
    <m/>
    <m/>
    <n v="70000"/>
    <n v="109000"/>
    <n v="-70000"/>
    <n v="1"/>
    <n v="22"/>
    <x v="6"/>
    <x v="0"/>
  </r>
  <r>
    <n v="4693"/>
    <x v="178"/>
    <x v="0"/>
    <x v="5"/>
    <n v="1"/>
    <x v="8"/>
    <x v="6"/>
    <x v="1281"/>
    <m/>
    <m/>
    <m/>
    <m/>
    <n v="26000"/>
    <n v="45000"/>
    <n v="-26000"/>
    <n v="1"/>
    <n v="22"/>
    <x v="6"/>
    <x v="0"/>
  </r>
  <r>
    <n v="4694"/>
    <x v="180"/>
    <x v="1"/>
    <x v="8"/>
    <n v="1"/>
    <x v="53"/>
    <x v="6"/>
    <x v="343"/>
    <m/>
    <m/>
    <m/>
    <m/>
    <n v="30000"/>
    <n v="45000"/>
    <n v="15000"/>
    <n v="-1"/>
    <n v="24"/>
    <x v="6"/>
    <x v="0"/>
  </r>
  <r>
    <n v="4695"/>
    <x v="179"/>
    <x v="0"/>
    <x v="72"/>
    <n v="1"/>
    <x v="62"/>
    <x v="6"/>
    <x v="1266"/>
    <m/>
    <m/>
    <m/>
    <m/>
    <n v="85000"/>
    <n v="110000"/>
    <n v="-85000"/>
    <n v="1"/>
    <n v="23"/>
    <x v="6"/>
    <x v="0"/>
  </r>
  <r>
    <n v="4696"/>
    <x v="179"/>
    <x v="0"/>
    <x v="72"/>
    <n v="1"/>
    <x v="22"/>
    <x v="25"/>
    <x v="109"/>
    <m/>
    <m/>
    <m/>
    <m/>
    <n v="13000"/>
    <n v="29000"/>
    <n v="-13000"/>
    <n v="1"/>
    <n v="23"/>
    <x v="6"/>
    <x v="0"/>
  </r>
  <r>
    <n v="4697"/>
    <x v="179"/>
    <x v="0"/>
    <x v="72"/>
    <n v="1"/>
    <x v="4"/>
    <x v="6"/>
    <x v="864"/>
    <m/>
    <m/>
    <m/>
    <m/>
    <n v="50000"/>
    <n v="85000"/>
    <n v="-50000"/>
    <n v="1"/>
    <n v="23"/>
    <x v="6"/>
    <x v="0"/>
  </r>
  <r>
    <n v="4698"/>
    <x v="179"/>
    <x v="0"/>
    <x v="72"/>
    <n v="1"/>
    <x v="59"/>
    <x v="28"/>
    <x v="1282"/>
    <m/>
    <m/>
    <m/>
    <m/>
    <n v="18000"/>
    <n v="45000"/>
    <n v="-18000"/>
    <n v="1"/>
    <n v="23"/>
    <x v="6"/>
    <x v="0"/>
  </r>
  <r>
    <n v="4699"/>
    <x v="179"/>
    <x v="0"/>
    <x v="72"/>
    <n v="1"/>
    <x v="11"/>
    <x v="6"/>
    <x v="1283"/>
    <m/>
    <s v="Rock"/>
    <m/>
    <m/>
    <n v="55000"/>
    <n v="89000"/>
    <n v="-55000"/>
    <n v="1"/>
    <n v="23"/>
    <x v="6"/>
    <x v="0"/>
  </r>
  <r>
    <n v="4700"/>
    <x v="179"/>
    <x v="0"/>
    <x v="64"/>
    <n v="1"/>
    <x v="105"/>
    <x v="29"/>
    <x v="853"/>
    <m/>
    <m/>
    <m/>
    <m/>
    <n v="15000"/>
    <n v="35000"/>
    <n v="-15000"/>
    <n v="1"/>
    <n v="23"/>
    <x v="6"/>
    <x v="0"/>
  </r>
  <r>
    <n v="4701"/>
    <x v="179"/>
    <x v="0"/>
    <x v="64"/>
    <n v="1"/>
    <x v="103"/>
    <x v="1"/>
    <x v="633"/>
    <m/>
    <m/>
    <m/>
    <m/>
    <n v="15000"/>
    <n v="29000"/>
    <n v="-15000"/>
    <n v="1"/>
    <n v="23"/>
    <x v="6"/>
    <x v="0"/>
  </r>
  <r>
    <n v="4702"/>
    <x v="179"/>
    <x v="0"/>
    <x v="64"/>
    <n v="1"/>
    <x v="84"/>
    <x v="2"/>
    <x v="143"/>
    <m/>
    <m/>
    <m/>
    <m/>
    <n v="93000"/>
    <n v="145000"/>
    <n v="-93000"/>
    <n v="1"/>
    <n v="23"/>
    <x v="6"/>
    <x v="0"/>
  </r>
  <r>
    <n v="4703"/>
    <x v="179"/>
    <x v="0"/>
    <x v="64"/>
    <n v="1"/>
    <x v="105"/>
    <x v="29"/>
    <x v="338"/>
    <m/>
    <m/>
    <m/>
    <m/>
    <n v="15000"/>
    <n v="35000"/>
    <n v="-15000"/>
    <n v="1"/>
    <n v="23"/>
    <x v="6"/>
    <x v="0"/>
  </r>
  <r>
    <n v="4704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5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6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7"/>
    <x v="179"/>
    <x v="0"/>
    <x v="4"/>
    <n v="2"/>
    <x v="1"/>
    <x v="28"/>
    <x v="1284"/>
    <m/>
    <m/>
    <m/>
    <m/>
    <n v="7500"/>
    <n v="19000"/>
    <n v="-15000"/>
    <n v="2"/>
    <n v="23"/>
    <x v="6"/>
    <x v="0"/>
  </r>
  <r>
    <n v="4708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9"/>
    <x v="179"/>
    <x v="0"/>
    <x v="4"/>
    <n v="1"/>
    <x v="11"/>
    <x v="6"/>
    <x v="1285"/>
    <m/>
    <m/>
    <m/>
    <m/>
    <n v="38000"/>
    <n v="69000"/>
    <n v="-38000"/>
    <n v="1"/>
    <n v="23"/>
    <x v="6"/>
    <x v="0"/>
  </r>
  <r>
    <n v="4710"/>
    <x v="180"/>
    <x v="1"/>
    <x v="8"/>
    <n v="1"/>
    <x v="33"/>
    <x v="34"/>
    <x v="214"/>
    <m/>
    <m/>
    <m/>
    <s v="Portal Asesora"/>
    <n v="0"/>
    <n v="5000"/>
    <n v="5000"/>
    <n v="-1"/>
    <n v="24"/>
    <x v="6"/>
    <x v="0"/>
  </r>
  <r>
    <n v="4711"/>
    <x v="180"/>
    <x v="1"/>
    <x v="8"/>
    <n v="1"/>
    <x v="26"/>
    <x v="28"/>
    <x v="218"/>
    <m/>
    <m/>
    <m/>
    <m/>
    <n v="9000"/>
    <n v="20000"/>
    <n v="11000"/>
    <n v="-1"/>
    <n v="24"/>
    <x v="6"/>
    <x v="0"/>
  </r>
  <r>
    <n v="4712"/>
    <x v="180"/>
    <x v="1"/>
    <x v="8"/>
    <n v="1"/>
    <x v="26"/>
    <x v="1"/>
    <x v="431"/>
    <m/>
    <m/>
    <m/>
    <m/>
    <n v="9500"/>
    <n v="20000"/>
    <n v="10500"/>
    <n v="-1"/>
    <n v="24"/>
    <x v="6"/>
    <x v="0"/>
  </r>
  <r>
    <n v="4713"/>
    <x v="180"/>
    <x v="1"/>
    <x v="8"/>
    <n v="1"/>
    <x v="2"/>
    <x v="47"/>
    <x v="328"/>
    <m/>
    <m/>
    <m/>
    <m/>
    <n v="3000"/>
    <n v="9000"/>
    <n v="6000"/>
    <n v="-1"/>
    <n v="24"/>
    <x v="6"/>
    <x v="0"/>
  </r>
  <r>
    <n v="4714"/>
    <x v="180"/>
    <x v="1"/>
    <x v="8"/>
    <n v="1"/>
    <x v="29"/>
    <x v="32"/>
    <x v="201"/>
    <m/>
    <m/>
    <m/>
    <m/>
    <n v="7009"/>
    <n v="7500"/>
    <n v="491"/>
    <n v="-1"/>
    <n v="24"/>
    <x v="6"/>
    <x v="0"/>
  </r>
  <r>
    <n v="4715"/>
    <x v="180"/>
    <x v="1"/>
    <x v="8"/>
    <n v="1"/>
    <x v="1"/>
    <x v="1"/>
    <x v="436"/>
    <m/>
    <m/>
    <m/>
    <m/>
    <n v="3500"/>
    <n v="14000"/>
    <n v="10500"/>
    <n v="-1"/>
    <n v="24"/>
    <x v="6"/>
    <x v="0"/>
  </r>
  <r>
    <n v="4716"/>
    <x v="180"/>
    <x v="1"/>
    <x v="8"/>
    <n v="1"/>
    <x v="29"/>
    <x v="32"/>
    <x v="340"/>
    <m/>
    <m/>
    <m/>
    <m/>
    <n v="1869"/>
    <n v="2000"/>
    <n v="131"/>
    <n v="-1"/>
    <n v="24"/>
    <x v="6"/>
    <x v="0"/>
  </r>
  <r>
    <n v="4717"/>
    <x v="180"/>
    <x v="1"/>
    <x v="8"/>
    <n v="1"/>
    <x v="29"/>
    <x v="37"/>
    <x v="233"/>
    <m/>
    <m/>
    <m/>
    <m/>
    <n v="6074"/>
    <n v="6500"/>
    <n v="426"/>
    <n v="-1"/>
    <n v="24"/>
    <x v="6"/>
    <x v="0"/>
  </r>
  <r>
    <n v="4718"/>
    <x v="181"/>
    <x v="1"/>
    <x v="20"/>
    <n v="1"/>
    <x v="4"/>
    <x v="1"/>
    <x v="1179"/>
    <m/>
    <m/>
    <m/>
    <m/>
    <n v="32000"/>
    <n v="50000"/>
    <n v="18000"/>
    <n v="-1"/>
    <n v="25"/>
    <x v="6"/>
    <x v="0"/>
  </r>
  <r>
    <n v="4719"/>
    <x v="181"/>
    <x v="1"/>
    <x v="8"/>
    <n v="1"/>
    <x v="22"/>
    <x v="6"/>
    <x v="205"/>
    <m/>
    <m/>
    <m/>
    <m/>
    <n v="25000"/>
    <n v="39000"/>
    <n v="14000"/>
    <n v="-1"/>
    <n v="25"/>
    <x v="6"/>
    <x v="0"/>
  </r>
  <r>
    <n v="4720"/>
    <x v="181"/>
    <x v="1"/>
    <x v="91"/>
    <n v="1"/>
    <x v="2"/>
    <x v="28"/>
    <x v="992"/>
    <s v="TC"/>
    <m/>
    <m/>
    <m/>
    <n v="10000"/>
    <n v="24000"/>
    <n v="14000"/>
    <n v="-1"/>
    <n v="25"/>
    <x v="6"/>
    <x v="0"/>
  </r>
  <r>
    <n v="4721"/>
    <x v="181"/>
    <x v="1"/>
    <x v="8"/>
    <n v="1"/>
    <x v="33"/>
    <x v="1"/>
    <x v="1286"/>
    <m/>
    <m/>
    <m/>
    <m/>
    <n v="0"/>
    <n v="25000"/>
    <n v="25000"/>
    <n v="-1"/>
    <n v="25"/>
    <x v="6"/>
    <x v="0"/>
  </r>
  <r>
    <n v="4722"/>
    <x v="181"/>
    <x v="1"/>
    <x v="8"/>
    <n v="1"/>
    <x v="29"/>
    <x v="32"/>
    <x v="201"/>
    <m/>
    <m/>
    <m/>
    <m/>
    <n v="7009"/>
    <n v="7500"/>
    <n v="491"/>
    <n v="-1"/>
    <n v="25"/>
    <x v="6"/>
    <x v="0"/>
  </r>
  <r>
    <n v="4723"/>
    <x v="181"/>
    <x v="1"/>
    <x v="8"/>
    <n v="1"/>
    <x v="33"/>
    <x v="28"/>
    <x v="1287"/>
    <m/>
    <m/>
    <m/>
    <m/>
    <n v="0"/>
    <n v="25000"/>
    <n v="25000"/>
    <n v="-1"/>
    <n v="25"/>
    <x v="6"/>
    <x v="0"/>
  </r>
  <r>
    <n v="4724"/>
    <x v="181"/>
    <x v="1"/>
    <x v="8"/>
    <n v="1"/>
    <x v="27"/>
    <x v="28"/>
    <x v="237"/>
    <m/>
    <m/>
    <m/>
    <m/>
    <n v="1100"/>
    <n v="10000"/>
    <n v="8900"/>
    <n v="-1"/>
    <n v="25"/>
    <x v="6"/>
    <x v="0"/>
  </r>
  <r>
    <n v="4725"/>
    <x v="181"/>
    <x v="1"/>
    <x v="8"/>
    <n v="1"/>
    <x v="29"/>
    <x v="32"/>
    <x v="201"/>
    <m/>
    <m/>
    <m/>
    <m/>
    <n v="3271"/>
    <n v="3500"/>
    <n v="229"/>
    <n v="-1"/>
    <n v="25"/>
    <x v="6"/>
    <x v="0"/>
  </r>
  <r>
    <n v="4726"/>
    <x v="181"/>
    <x v="1"/>
    <x v="8"/>
    <n v="1"/>
    <x v="29"/>
    <x v="32"/>
    <x v="201"/>
    <m/>
    <m/>
    <m/>
    <m/>
    <n v="6074"/>
    <n v="6500"/>
    <n v="426"/>
    <n v="-1"/>
    <n v="25"/>
    <x v="6"/>
    <x v="0"/>
  </r>
  <r>
    <n v="4727"/>
    <x v="182"/>
    <x v="1"/>
    <x v="8"/>
    <n v="1"/>
    <x v="0"/>
    <x v="27"/>
    <x v="838"/>
    <m/>
    <m/>
    <m/>
    <m/>
    <n v="1800"/>
    <n v="9000"/>
    <n v="7200"/>
    <n v="-1"/>
    <n v="26"/>
    <x v="6"/>
    <x v="0"/>
  </r>
  <r>
    <n v="4728"/>
    <x v="182"/>
    <x v="1"/>
    <x v="8"/>
    <n v="1"/>
    <x v="103"/>
    <x v="2"/>
    <x v="172"/>
    <m/>
    <m/>
    <m/>
    <m/>
    <n v="10000"/>
    <n v="24000"/>
    <n v="14000"/>
    <n v="-1"/>
    <n v="26"/>
    <x v="6"/>
    <x v="0"/>
  </r>
  <r>
    <n v="4729"/>
    <x v="182"/>
    <x v="1"/>
    <x v="8"/>
    <n v="1"/>
    <x v="81"/>
    <x v="2"/>
    <x v="172"/>
    <m/>
    <m/>
    <m/>
    <m/>
    <n v="4000"/>
    <n v="10000"/>
    <n v="6000"/>
    <n v="-1"/>
    <n v="26"/>
    <x v="6"/>
    <x v="0"/>
  </r>
  <r>
    <n v="4730"/>
    <x v="181"/>
    <x v="2"/>
    <x v="32"/>
    <n v="1"/>
    <x v="153"/>
    <x v="1"/>
    <x v="187"/>
    <m/>
    <m/>
    <m/>
    <m/>
    <n v="45000"/>
    <n v="70000"/>
    <n v="-45000"/>
    <n v="1"/>
    <n v="25"/>
    <x v="6"/>
    <x v="0"/>
  </r>
  <r>
    <n v="4731"/>
    <x v="182"/>
    <x v="1"/>
    <x v="8"/>
    <n v="1"/>
    <x v="153"/>
    <x v="1"/>
    <x v="187"/>
    <m/>
    <m/>
    <m/>
    <m/>
    <n v="45000"/>
    <n v="70000"/>
    <n v="25000"/>
    <n v="-1"/>
    <n v="26"/>
    <x v="6"/>
    <x v="0"/>
  </r>
  <r>
    <n v="4732"/>
    <x v="182"/>
    <x v="1"/>
    <x v="8"/>
    <n v="1"/>
    <x v="29"/>
    <x v="32"/>
    <x v="340"/>
    <m/>
    <m/>
    <m/>
    <m/>
    <n v="2803"/>
    <n v="3000"/>
    <n v="197"/>
    <n v="-1"/>
    <n v="26"/>
    <x v="6"/>
    <x v="0"/>
  </r>
  <r>
    <n v="4733"/>
    <x v="182"/>
    <x v="0"/>
    <x v="101"/>
    <n v="1"/>
    <x v="155"/>
    <x v="6"/>
    <x v="1263"/>
    <m/>
    <m/>
    <m/>
    <m/>
    <n v="33000"/>
    <n v="50000"/>
    <n v="-33000"/>
    <n v="1"/>
    <n v="26"/>
    <x v="6"/>
    <x v="0"/>
  </r>
  <r>
    <n v="4734"/>
    <x v="182"/>
    <x v="1"/>
    <x v="69"/>
    <n v="1"/>
    <x v="155"/>
    <x v="6"/>
    <x v="1263"/>
    <m/>
    <m/>
    <m/>
    <m/>
    <n v="33000"/>
    <n v="50000"/>
    <n v="17000"/>
    <n v="-1"/>
    <n v="26"/>
    <x v="6"/>
    <x v="0"/>
  </r>
  <r>
    <n v="4735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36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37"/>
    <x v="182"/>
    <x v="1"/>
    <x v="8"/>
    <n v="1"/>
    <x v="27"/>
    <x v="28"/>
    <x v="150"/>
    <m/>
    <m/>
    <m/>
    <m/>
    <n v="1100"/>
    <n v="10000"/>
    <n v="8900"/>
    <n v="-1"/>
    <n v="26"/>
    <x v="6"/>
    <x v="0"/>
  </r>
  <r>
    <n v="4738"/>
    <x v="182"/>
    <x v="1"/>
    <x v="8"/>
    <n v="1"/>
    <x v="160"/>
    <x v="4"/>
    <x v="1288"/>
    <m/>
    <m/>
    <m/>
    <m/>
    <n v="8500"/>
    <n v="16000"/>
    <n v="7500"/>
    <n v="-1"/>
    <n v="26"/>
    <x v="6"/>
    <x v="0"/>
  </r>
  <r>
    <n v="4739"/>
    <x v="182"/>
    <x v="1"/>
    <x v="8"/>
    <n v="1"/>
    <x v="4"/>
    <x v="4"/>
    <x v="215"/>
    <m/>
    <m/>
    <m/>
    <m/>
    <n v="18000"/>
    <n v="35000"/>
    <n v="17000"/>
    <n v="-1"/>
    <n v="26"/>
    <x v="6"/>
    <x v="0"/>
  </r>
  <r>
    <n v="4740"/>
    <x v="182"/>
    <x v="1"/>
    <x v="8"/>
    <n v="1"/>
    <x v="136"/>
    <x v="4"/>
    <x v="314"/>
    <m/>
    <m/>
    <m/>
    <m/>
    <n v="10000"/>
    <n v="20000"/>
    <n v="10000"/>
    <n v="-1"/>
    <n v="26"/>
    <x v="6"/>
    <x v="0"/>
  </r>
  <r>
    <n v="4741"/>
    <x v="182"/>
    <x v="1"/>
    <x v="8"/>
    <n v="1"/>
    <x v="33"/>
    <x v="28"/>
    <x v="1289"/>
    <m/>
    <m/>
    <m/>
    <m/>
    <n v="0"/>
    <n v="20000"/>
    <n v="20000"/>
    <n v="-1"/>
    <n v="26"/>
    <x v="6"/>
    <x v="0"/>
  </r>
  <r>
    <n v="4742"/>
    <x v="182"/>
    <x v="1"/>
    <x v="8"/>
    <n v="1"/>
    <x v="29"/>
    <x v="34"/>
    <x v="371"/>
    <m/>
    <m/>
    <m/>
    <m/>
    <n v="4672"/>
    <n v="5000"/>
    <n v="328"/>
    <n v="-1"/>
    <n v="26"/>
    <x v="6"/>
    <x v="0"/>
  </r>
  <r>
    <n v="4743"/>
    <x v="183"/>
    <x v="1"/>
    <x v="49"/>
    <n v="1"/>
    <x v="29"/>
    <x v="37"/>
    <x v="233"/>
    <m/>
    <m/>
    <m/>
    <m/>
    <n v="14946"/>
    <n v="16000"/>
    <n v="1054"/>
    <n v="-1"/>
    <n v="27"/>
    <x v="6"/>
    <x v="0"/>
  </r>
  <r>
    <n v="4744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45"/>
    <x v="183"/>
    <x v="1"/>
    <x v="8"/>
    <n v="1"/>
    <x v="84"/>
    <x v="1"/>
    <x v="174"/>
    <m/>
    <m/>
    <m/>
    <m/>
    <n v="65000"/>
    <n v="125000"/>
    <n v="60000"/>
    <n v="-1"/>
    <n v="27"/>
    <x v="6"/>
    <x v="0"/>
  </r>
  <r>
    <n v="4746"/>
    <x v="183"/>
    <x v="1"/>
    <x v="8"/>
    <n v="1"/>
    <x v="27"/>
    <x v="1"/>
    <x v="174"/>
    <m/>
    <m/>
    <m/>
    <s v="por pacha"/>
    <n v="1100"/>
    <n v="5000"/>
    <n v="3900"/>
    <n v="-1"/>
    <n v="27"/>
    <x v="6"/>
    <x v="0"/>
  </r>
  <r>
    <n v="4747"/>
    <x v="183"/>
    <x v="1"/>
    <x v="8"/>
    <n v="1"/>
    <x v="26"/>
    <x v="28"/>
    <x v="430"/>
    <m/>
    <m/>
    <m/>
    <m/>
    <n v="9000"/>
    <n v="20000"/>
    <n v="11000"/>
    <n v="-1"/>
    <n v="27"/>
    <x v="6"/>
    <x v="0"/>
  </r>
  <r>
    <n v="4748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49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0"/>
    <x v="183"/>
    <x v="1"/>
    <x v="8"/>
    <n v="1"/>
    <x v="0"/>
    <x v="93"/>
    <x v="1269"/>
    <m/>
    <m/>
    <m/>
    <m/>
    <n v="4500"/>
    <n v="10000"/>
    <n v="5500"/>
    <n v="-1"/>
    <n v="27"/>
    <x v="6"/>
    <x v="0"/>
  </r>
  <r>
    <n v="4751"/>
    <x v="183"/>
    <x v="0"/>
    <x v="114"/>
    <n v="1"/>
    <x v="160"/>
    <x v="4"/>
    <x v="1288"/>
    <m/>
    <m/>
    <m/>
    <m/>
    <n v="8500"/>
    <n v="16000"/>
    <n v="-8500"/>
    <n v="1"/>
    <n v="27"/>
    <x v="6"/>
    <x v="0"/>
  </r>
  <r>
    <n v="4752"/>
    <x v="183"/>
    <x v="0"/>
    <x v="114"/>
    <n v="2"/>
    <x v="160"/>
    <x v="4"/>
    <x v="1290"/>
    <m/>
    <m/>
    <m/>
    <m/>
    <n v="4500"/>
    <n v="13000"/>
    <n v="-9000"/>
    <n v="2"/>
    <n v="27"/>
    <x v="6"/>
    <x v="0"/>
  </r>
  <r>
    <n v="4753"/>
    <x v="183"/>
    <x v="1"/>
    <x v="8"/>
    <n v="1"/>
    <x v="27"/>
    <x v="35"/>
    <x v="181"/>
    <m/>
    <m/>
    <m/>
    <m/>
    <n v="1100"/>
    <n v="10000"/>
    <n v="8900"/>
    <n v="-1"/>
    <n v="27"/>
    <x v="6"/>
    <x v="0"/>
  </r>
  <r>
    <n v="4754"/>
    <x v="183"/>
    <x v="1"/>
    <x v="8"/>
    <n v="1"/>
    <x v="37"/>
    <x v="37"/>
    <x v="336"/>
    <m/>
    <m/>
    <m/>
    <m/>
    <n v="1000"/>
    <n v="3000"/>
    <n v="2000"/>
    <n v="-1"/>
    <n v="27"/>
    <x v="6"/>
    <x v="0"/>
  </r>
  <r>
    <n v="4755"/>
    <x v="183"/>
    <x v="1"/>
    <x v="8"/>
    <n v="1"/>
    <x v="27"/>
    <x v="29"/>
    <x v="257"/>
    <m/>
    <m/>
    <m/>
    <m/>
    <n v="1100"/>
    <n v="10000"/>
    <n v="8900"/>
    <n v="-1"/>
    <n v="27"/>
    <x v="6"/>
    <x v="0"/>
  </r>
  <r>
    <n v="4756"/>
    <x v="183"/>
    <x v="1"/>
    <x v="8"/>
    <n v="1"/>
    <x v="35"/>
    <x v="89"/>
    <x v="625"/>
    <m/>
    <m/>
    <m/>
    <m/>
    <n v="4000"/>
    <n v="9000"/>
    <n v="5000"/>
    <n v="-1"/>
    <n v="27"/>
    <x v="6"/>
    <x v="0"/>
  </r>
  <r>
    <n v="4757"/>
    <x v="183"/>
    <x v="1"/>
    <x v="73"/>
    <n v="1"/>
    <x v="33"/>
    <x v="6"/>
    <x v="926"/>
    <m/>
    <m/>
    <m/>
    <m/>
    <n v="0"/>
    <n v="20000"/>
    <n v="20000"/>
    <n v="-1"/>
    <n v="27"/>
    <x v="6"/>
    <x v="0"/>
  </r>
  <r>
    <n v="4758"/>
    <x v="183"/>
    <x v="1"/>
    <x v="8"/>
    <n v="1"/>
    <x v="29"/>
    <x v="50"/>
    <x v="370"/>
    <m/>
    <m/>
    <m/>
    <m/>
    <n v="2805"/>
    <n v="3000"/>
    <n v="195"/>
    <n v="-1"/>
    <n v="27"/>
    <x v="6"/>
    <x v="0"/>
  </r>
  <r>
    <n v="4759"/>
    <x v="183"/>
    <x v="1"/>
    <x v="8"/>
    <n v="1"/>
    <x v="161"/>
    <x v="6"/>
    <x v="57"/>
    <s v="USB"/>
    <s v="Colores"/>
    <s v="Blister"/>
    <s v="Alambrico"/>
    <n v="1500"/>
    <n v="6000"/>
    <n v="4500"/>
    <n v="-1"/>
    <n v="27"/>
    <x v="6"/>
    <x v="0"/>
  </r>
  <r>
    <n v="4760"/>
    <x v="183"/>
    <x v="1"/>
    <x v="8"/>
    <n v="1"/>
    <x v="9"/>
    <x v="17"/>
    <x v="79"/>
    <m/>
    <m/>
    <m/>
    <m/>
    <n v="5000"/>
    <n v="14000"/>
    <n v="9000"/>
    <n v="-1"/>
    <n v="27"/>
    <x v="6"/>
    <x v="0"/>
  </r>
  <r>
    <n v="4761"/>
    <x v="183"/>
    <x v="1"/>
    <x v="8"/>
    <n v="1"/>
    <x v="55"/>
    <x v="28"/>
    <x v="317"/>
    <m/>
    <m/>
    <m/>
    <m/>
    <n v="8000"/>
    <n v="20000"/>
    <n v="12000"/>
    <n v="-1"/>
    <n v="27"/>
    <x v="6"/>
    <x v="0"/>
  </r>
  <r>
    <n v="4762"/>
    <x v="183"/>
    <x v="1"/>
    <x v="8"/>
    <n v="1"/>
    <x v="21"/>
    <x v="23"/>
    <x v="1007"/>
    <m/>
    <m/>
    <m/>
    <m/>
    <n v="50000"/>
    <n v="80000"/>
    <n v="30000"/>
    <n v="-1"/>
    <n v="27"/>
    <x v="6"/>
    <x v="0"/>
  </r>
  <r>
    <n v="4763"/>
    <x v="183"/>
    <x v="1"/>
    <x v="8"/>
    <n v="1"/>
    <x v="160"/>
    <x v="4"/>
    <x v="1288"/>
    <m/>
    <m/>
    <m/>
    <m/>
    <n v="8500"/>
    <n v="16000"/>
    <n v="7500"/>
    <n v="-1"/>
    <n v="27"/>
    <x v="6"/>
    <x v="0"/>
  </r>
  <r>
    <n v="4764"/>
    <x v="183"/>
    <x v="1"/>
    <x v="8"/>
    <n v="1"/>
    <x v="27"/>
    <x v="1"/>
    <x v="200"/>
    <m/>
    <m/>
    <m/>
    <m/>
    <n v="1100"/>
    <n v="10000"/>
    <n v="8900"/>
    <n v="-1"/>
    <n v="27"/>
    <x v="6"/>
    <x v="0"/>
  </r>
  <r>
    <n v="4765"/>
    <x v="183"/>
    <x v="1"/>
    <x v="8"/>
    <n v="1"/>
    <x v="29"/>
    <x v="32"/>
    <x v="201"/>
    <m/>
    <m/>
    <m/>
    <m/>
    <n v="3271"/>
    <n v="3500"/>
    <n v="229"/>
    <n v="-1"/>
    <n v="27"/>
    <x v="6"/>
    <x v="0"/>
  </r>
  <r>
    <n v="4766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67"/>
    <x v="184"/>
    <x v="1"/>
    <x v="8"/>
    <n v="1"/>
    <x v="84"/>
    <x v="41"/>
    <x v="921"/>
    <m/>
    <m/>
    <m/>
    <m/>
    <n v="85000"/>
    <n v="150000"/>
    <n v="65000"/>
    <n v="-1"/>
    <n v="28"/>
    <x v="6"/>
    <x v="0"/>
  </r>
  <r>
    <n v="4768"/>
    <x v="184"/>
    <x v="1"/>
    <x v="8"/>
    <n v="1"/>
    <x v="2"/>
    <x v="6"/>
    <x v="1105"/>
    <m/>
    <m/>
    <m/>
    <m/>
    <n v="8000"/>
    <n v="19000"/>
    <n v="11000"/>
    <n v="-1"/>
    <n v="28"/>
    <x v="6"/>
    <x v="0"/>
  </r>
  <r>
    <n v="4769"/>
    <x v="184"/>
    <x v="1"/>
    <x v="10"/>
    <n v="1"/>
    <x v="29"/>
    <x v="34"/>
    <x v="214"/>
    <m/>
    <m/>
    <m/>
    <m/>
    <n v="6074"/>
    <n v="6500"/>
    <n v="426"/>
    <n v="-1"/>
    <n v="28"/>
    <x v="6"/>
    <x v="0"/>
  </r>
  <r>
    <n v="4770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1"/>
    <x v="184"/>
    <x v="1"/>
    <x v="8"/>
    <n v="1"/>
    <x v="29"/>
    <x v="37"/>
    <x v="233"/>
    <m/>
    <m/>
    <m/>
    <m/>
    <n v="5140"/>
    <n v="5500"/>
    <n v="360"/>
    <n v="-1"/>
    <n v="28"/>
    <x v="6"/>
    <x v="0"/>
  </r>
  <r>
    <n v="4772"/>
    <x v="184"/>
    <x v="1"/>
    <x v="8"/>
    <n v="1"/>
    <x v="1"/>
    <x v="1"/>
    <x v="1000"/>
    <m/>
    <m/>
    <m/>
    <m/>
    <n v="2800"/>
    <n v="10000"/>
    <n v="7200"/>
    <n v="-1"/>
    <n v="28"/>
    <x v="6"/>
    <x v="0"/>
  </r>
  <r>
    <n v="4773"/>
    <x v="184"/>
    <x v="1"/>
    <x v="8"/>
    <n v="1"/>
    <x v="53"/>
    <x v="6"/>
    <x v="343"/>
    <m/>
    <m/>
    <m/>
    <m/>
    <n v="30000"/>
    <n v="45000"/>
    <n v="15000"/>
    <n v="-1"/>
    <n v="28"/>
    <x v="6"/>
    <x v="0"/>
  </r>
  <r>
    <n v="4774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5"/>
    <x v="184"/>
    <x v="0"/>
    <x v="64"/>
    <n v="1"/>
    <x v="84"/>
    <x v="41"/>
    <x v="921"/>
    <m/>
    <m/>
    <m/>
    <m/>
    <n v="85000"/>
    <n v="145000"/>
    <n v="-85000"/>
    <n v="1"/>
    <n v="28"/>
    <x v="6"/>
    <x v="0"/>
  </r>
  <r>
    <n v="4776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77"/>
    <x v="185"/>
    <x v="1"/>
    <x v="8"/>
    <n v="1"/>
    <x v="33"/>
    <x v="6"/>
    <x v="1291"/>
    <m/>
    <m/>
    <m/>
    <m/>
    <n v="0"/>
    <n v="1500"/>
    <n v="1500"/>
    <n v="-1"/>
    <n v="29"/>
    <x v="6"/>
    <x v="0"/>
  </r>
  <r>
    <n v="4778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79"/>
    <x v="185"/>
    <x v="1"/>
    <x v="8"/>
    <n v="1"/>
    <x v="1"/>
    <x v="27"/>
    <x v="129"/>
    <m/>
    <m/>
    <m/>
    <m/>
    <n v="7500"/>
    <n v="20000"/>
    <n v="12500"/>
    <n v="-1"/>
    <n v="29"/>
    <x v="6"/>
    <x v="0"/>
  </r>
  <r>
    <n v="4780"/>
    <x v="185"/>
    <x v="1"/>
    <x v="8"/>
    <n v="1"/>
    <x v="33"/>
    <x v="6"/>
    <x v="1292"/>
    <m/>
    <m/>
    <m/>
    <m/>
    <n v="0"/>
    <n v="20000"/>
    <n v="20000"/>
    <n v="-1"/>
    <n v="29"/>
    <x v="6"/>
    <x v="0"/>
  </r>
  <r>
    <n v="4781"/>
    <x v="185"/>
    <x v="1"/>
    <x v="8"/>
    <n v="1"/>
    <x v="0"/>
    <x v="27"/>
    <x v="440"/>
    <m/>
    <m/>
    <m/>
    <m/>
    <n v="1800"/>
    <n v="10000"/>
    <n v="8200"/>
    <n v="-1"/>
    <n v="29"/>
    <x v="6"/>
    <x v="0"/>
  </r>
  <r>
    <n v="4782"/>
    <x v="185"/>
    <x v="1"/>
    <x v="8"/>
    <n v="1"/>
    <x v="1"/>
    <x v="1"/>
    <x v="1000"/>
    <m/>
    <m/>
    <m/>
    <m/>
    <n v="2800"/>
    <n v="10000"/>
    <n v="7200"/>
    <n v="-1"/>
    <n v="29"/>
    <x v="6"/>
    <x v="0"/>
  </r>
  <r>
    <n v="4783"/>
    <x v="185"/>
    <x v="1"/>
    <x v="8"/>
    <n v="1"/>
    <x v="26"/>
    <x v="35"/>
    <x v="180"/>
    <m/>
    <m/>
    <m/>
    <m/>
    <n v="10000"/>
    <n v="20000"/>
    <n v="10000"/>
    <n v="-1"/>
    <n v="29"/>
    <x v="6"/>
    <x v="0"/>
  </r>
  <r>
    <n v="4784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85"/>
    <x v="185"/>
    <x v="1"/>
    <x v="8"/>
    <n v="1"/>
    <x v="29"/>
    <x v="32"/>
    <x v="201"/>
    <m/>
    <m/>
    <m/>
    <m/>
    <n v="7009"/>
    <n v="7500"/>
    <n v="491"/>
    <n v="-1"/>
    <n v="29"/>
    <x v="6"/>
    <x v="0"/>
  </r>
  <r>
    <n v="4786"/>
    <x v="185"/>
    <x v="1"/>
    <x v="8"/>
    <n v="1"/>
    <x v="8"/>
    <x v="23"/>
    <x v="834"/>
    <m/>
    <m/>
    <m/>
    <m/>
    <n v="28000"/>
    <n v="50000"/>
    <n v="22000"/>
    <n v="-1"/>
    <n v="29"/>
    <x v="6"/>
    <x v="0"/>
  </r>
  <r>
    <n v="4787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88"/>
    <x v="185"/>
    <x v="1"/>
    <x v="8"/>
    <n v="1"/>
    <x v="29"/>
    <x v="37"/>
    <x v="233"/>
    <m/>
    <m/>
    <m/>
    <m/>
    <n v="3271"/>
    <n v="3500"/>
    <n v="229"/>
    <n v="-1"/>
    <n v="29"/>
    <x v="6"/>
    <x v="0"/>
  </r>
  <r>
    <n v="4789"/>
    <x v="185"/>
    <x v="1"/>
    <x v="8"/>
    <n v="1"/>
    <x v="51"/>
    <x v="2"/>
    <x v="249"/>
    <m/>
    <m/>
    <m/>
    <m/>
    <n v="155000"/>
    <n v="240000"/>
    <n v="85000"/>
    <n v="-1"/>
    <n v="29"/>
    <x v="6"/>
    <x v="0"/>
  </r>
  <r>
    <n v="4790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1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2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3"/>
    <x v="185"/>
    <x v="1"/>
    <x v="8"/>
    <n v="1"/>
    <x v="0"/>
    <x v="145"/>
    <x v="1270"/>
    <m/>
    <m/>
    <m/>
    <m/>
    <n v="5500"/>
    <n v="14000"/>
    <n v="8500"/>
    <n v="-1"/>
    <n v="29"/>
    <x v="6"/>
    <x v="0"/>
  </r>
  <r>
    <n v="4794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5"/>
    <x v="186"/>
    <x v="1"/>
    <x v="32"/>
    <n v="1"/>
    <x v="84"/>
    <x v="28"/>
    <x v="430"/>
    <m/>
    <m/>
    <m/>
    <m/>
    <n v="95000"/>
    <n v="115000"/>
    <n v="20000"/>
    <n v="-1"/>
    <n v="30"/>
    <x v="6"/>
    <x v="0"/>
  </r>
  <r>
    <n v="4796"/>
    <x v="186"/>
    <x v="1"/>
    <x v="32"/>
    <n v="1"/>
    <x v="105"/>
    <x v="2"/>
    <x v="1293"/>
    <m/>
    <m/>
    <m/>
    <m/>
    <n v="25000"/>
    <n v="30000"/>
    <n v="5000"/>
    <n v="-1"/>
    <n v="30"/>
    <x v="6"/>
    <x v="0"/>
  </r>
  <r>
    <n v="4797"/>
    <x v="186"/>
    <x v="1"/>
    <x v="8"/>
    <n v="1"/>
    <x v="2"/>
    <x v="7"/>
    <x v="328"/>
    <m/>
    <m/>
    <m/>
    <m/>
    <n v="8000"/>
    <n v="20000"/>
    <n v="12000"/>
    <n v="-1"/>
    <n v="30"/>
    <x v="6"/>
    <x v="0"/>
  </r>
  <r>
    <n v="4798"/>
    <x v="186"/>
    <x v="1"/>
    <x v="8"/>
    <n v="1"/>
    <x v="81"/>
    <x v="1"/>
    <x v="511"/>
    <m/>
    <m/>
    <m/>
    <m/>
    <n v="3500"/>
    <n v="10000"/>
    <n v="6500"/>
    <n v="-1"/>
    <n v="30"/>
    <x v="6"/>
    <x v="0"/>
  </r>
  <r>
    <n v="4799"/>
    <x v="186"/>
    <x v="1"/>
    <x v="8"/>
    <n v="1"/>
    <x v="35"/>
    <x v="89"/>
    <x v="884"/>
    <m/>
    <m/>
    <m/>
    <m/>
    <n v="4000"/>
    <n v="9000"/>
    <n v="5000"/>
    <n v="-1"/>
    <n v="30"/>
    <x v="6"/>
    <x v="0"/>
  </r>
  <r>
    <n v="4800"/>
    <x v="186"/>
    <x v="0"/>
    <x v="64"/>
    <n v="1"/>
    <x v="84"/>
    <x v="1"/>
    <x v="1001"/>
    <m/>
    <m/>
    <m/>
    <m/>
    <n v="65000"/>
    <n v="120000"/>
    <n v="-65000"/>
    <n v="1"/>
    <n v="30"/>
    <x v="6"/>
    <x v="0"/>
  </r>
  <r>
    <n v="4801"/>
    <x v="186"/>
    <x v="0"/>
    <x v="64"/>
    <n v="1"/>
    <x v="84"/>
    <x v="28"/>
    <x v="430"/>
    <m/>
    <m/>
    <m/>
    <m/>
    <n v="95000"/>
    <n v="150000"/>
    <n v="-95000"/>
    <n v="1"/>
    <n v="30"/>
    <x v="6"/>
    <x v="0"/>
  </r>
  <r>
    <n v="4802"/>
    <x v="186"/>
    <x v="0"/>
    <x v="64"/>
    <n v="1"/>
    <x v="105"/>
    <x v="2"/>
    <x v="1293"/>
    <m/>
    <m/>
    <m/>
    <m/>
    <n v="25000"/>
    <n v="45000"/>
    <n v="-25000"/>
    <n v="1"/>
    <n v="30"/>
    <x v="6"/>
    <x v="0"/>
  </r>
  <r>
    <n v="4803"/>
    <x v="186"/>
    <x v="1"/>
    <x v="8"/>
    <n v="1"/>
    <x v="55"/>
    <x v="1"/>
    <x v="431"/>
    <m/>
    <m/>
    <m/>
    <m/>
    <n v="8500"/>
    <n v="20000"/>
    <n v="11500"/>
    <n v="-1"/>
    <n v="30"/>
    <x v="6"/>
    <x v="0"/>
  </r>
  <r>
    <n v="4804"/>
    <x v="186"/>
    <x v="1"/>
    <x v="8"/>
    <n v="1"/>
    <x v="103"/>
    <x v="28"/>
    <x v="297"/>
    <m/>
    <m/>
    <m/>
    <m/>
    <n v="14000"/>
    <n v="29000"/>
    <n v="15000"/>
    <n v="-1"/>
    <n v="30"/>
    <x v="6"/>
    <x v="0"/>
  </r>
  <r>
    <n v="4805"/>
    <x v="186"/>
    <x v="1"/>
    <x v="8"/>
    <n v="1"/>
    <x v="144"/>
    <x v="6"/>
    <x v="1132"/>
    <m/>
    <m/>
    <m/>
    <m/>
    <n v="1000"/>
    <n v="3000"/>
    <n v="2000"/>
    <n v="-1"/>
    <n v="30"/>
    <x v="6"/>
    <x v="0"/>
  </r>
  <r>
    <n v="4806"/>
    <x v="186"/>
    <x v="1"/>
    <x v="8"/>
    <n v="1"/>
    <x v="29"/>
    <x v="37"/>
    <x v="233"/>
    <m/>
    <m/>
    <m/>
    <m/>
    <n v="7009"/>
    <n v="7500"/>
    <n v="491"/>
    <n v="-1"/>
    <n v="30"/>
    <x v="6"/>
    <x v="0"/>
  </r>
  <r>
    <n v="4807"/>
    <x v="186"/>
    <x v="1"/>
    <x v="8"/>
    <n v="1"/>
    <x v="11"/>
    <x v="103"/>
    <x v="691"/>
    <m/>
    <m/>
    <m/>
    <m/>
    <n v="95000"/>
    <n v="135000"/>
    <n v="40000"/>
    <n v="-1"/>
    <n v="30"/>
    <x v="6"/>
    <x v="0"/>
  </r>
  <r>
    <n v="4808"/>
    <x v="186"/>
    <x v="1"/>
    <x v="8"/>
    <n v="1"/>
    <x v="2"/>
    <x v="4"/>
    <x v="14"/>
    <s v="Ligthning"/>
    <s v="Blanco"/>
    <s v="Caja"/>
    <s v="Alambrico"/>
    <n v="8000"/>
    <n v="15000"/>
    <n v="7000"/>
    <n v="-1"/>
    <n v="30"/>
    <x v="6"/>
    <x v="0"/>
  </r>
  <r>
    <n v="4809"/>
    <x v="186"/>
    <x v="1"/>
    <x v="8"/>
    <n v="1"/>
    <x v="29"/>
    <x v="37"/>
    <x v="233"/>
    <m/>
    <m/>
    <m/>
    <m/>
    <n v="10280"/>
    <n v="11000"/>
    <n v="720"/>
    <n v="-1"/>
    <n v="30"/>
    <x v="6"/>
    <x v="0"/>
  </r>
  <r>
    <n v="4810"/>
    <x v="186"/>
    <x v="1"/>
    <x v="8"/>
    <n v="1"/>
    <x v="29"/>
    <x v="32"/>
    <x v="201"/>
    <m/>
    <m/>
    <m/>
    <m/>
    <n v="1869"/>
    <n v="2000"/>
    <n v="131"/>
    <n v="-1"/>
    <n v="30"/>
    <x v="6"/>
    <x v="0"/>
  </r>
  <r>
    <n v="4811"/>
    <x v="186"/>
    <x v="1"/>
    <x v="8"/>
    <n v="1"/>
    <x v="55"/>
    <x v="2"/>
    <x v="1294"/>
    <m/>
    <m/>
    <m/>
    <m/>
    <n v="8500"/>
    <n v="20000"/>
    <n v="11500"/>
    <n v="-1"/>
    <n v="30"/>
    <x v="6"/>
    <x v="0"/>
  </r>
  <r>
    <n v="4812"/>
    <x v="186"/>
    <x v="1"/>
    <x v="8"/>
    <n v="1"/>
    <x v="29"/>
    <x v="32"/>
    <x v="201"/>
    <m/>
    <m/>
    <m/>
    <m/>
    <n v="19626"/>
    <n v="21000"/>
    <n v="1374"/>
    <n v="-1"/>
    <n v="30"/>
    <x v="6"/>
    <x v="0"/>
  </r>
  <r>
    <n v="4813"/>
    <x v="186"/>
    <x v="1"/>
    <x v="8"/>
    <n v="1"/>
    <x v="29"/>
    <x v="32"/>
    <x v="201"/>
    <m/>
    <m/>
    <m/>
    <m/>
    <n v="6074"/>
    <n v="6500"/>
    <n v="426"/>
    <n v="-1"/>
    <n v="30"/>
    <x v="6"/>
    <x v="0"/>
  </r>
  <r>
    <n v="4814"/>
    <x v="186"/>
    <x v="1"/>
    <x v="8"/>
    <n v="1"/>
    <x v="29"/>
    <x v="32"/>
    <x v="201"/>
    <m/>
    <m/>
    <m/>
    <m/>
    <n v="3271"/>
    <n v="3500"/>
    <n v="229"/>
    <n v="-1"/>
    <n v="30"/>
    <x v="6"/>
    <x v="0"/>
  </r>
  <r>
    <n v="4815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16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17"/>
    <x v="186"/>
    <x v="1"/>
    <x v="69"/>
    <n v="1"/>
    <x v="53"/>
    <x v="6"/>
    <x v="343"/>
    <m/>
    <m/>
    <m/>
    <m/>
    <n v="30000"/>
    <n v="40000"/>
    <n v="10000"/>
    <n v="-1"/>
    <n v="30"/>
    <x v="6"/>
    <x v="0"/>
  </r>
  <r>
    <n v="4818"/>
    <x v="186"/>
    <x v="1"/>
    <x v="8"/>
    <n v="1"/>
    <x v="2"/>
    <x v="7"/>
    <x v="440"/>
    <m/>
    <m/>
    <m/>
    <m/>
    <n v="8000"/>
    <n v="20000"/>
    <n v="12000"/>
    <n v="-1"/>
    <n v="30"/>
    <x v="6"/>
    <x v="0"/>
  </r>
  <r>
    <n v="4819"/>
    <x v="186"/>
    <x v="1"/>
    <x v="8"/>
    <n v="1"/>
    <x v="0"/>
    <x v="93"/>
    <x v="1146"/>
    <m/>
    <m/>
    <m/>
    <m/>
    <n v="5000"/>
    <n v="14000"/>
    <n v="9000"/>
    <n v="-1"/>
    <n v="30"/>
    <x v="6"/>
    <x v="0"/>
  </r>
  <r>
    <n v="4820"/>
    <x v="186"/>
    <x v="1"/>
    <x v="8"/>
    <n v="1"/>
    <x v="1"/>
    <x v="1"/>
    <x v="436"/>
    <m/>
    <m/>
    <m/>
    <m/>
    <n v="3500"/>
    <n v="15000"/>
    <n v="11500"/>
    <n v="-1"/>
    <n v="30"/>
    <x v="6"/>
    <x v="0"/>
  </r>
  <r>
    <n v="4821"/>
    <x v="186"/>
    <x v="1"/>
    <x v="8"/>
    <n v="1"/>
    <x v="26"/>
    <x v="135"/>
    <x v="670"/>
    <m/>
    <m/>
    <m/>
    <m/>
    <n v="9000"/>
    <n v="20000"/>
    <n v="11000"/>
    <n v="-1"/>
    <n v="30"/>
    <x v="6"/>
    <x v="0"/>
  </r>
  <r>
    <n v="4822"/>
    <x v="186"/>
    <x v="1"/>
    <x v="8"/>
    <n v="1"/>
    <x v="29"/>
    <x v="32"/>
    <x v="201"/>
    <m/>
    <m/>
    <m/>
    <m/>
    <n v="10280"/>
    <n v="11000"/>
    <n v="720"/>
    <n v="-1"/>
    <n v="30"/>
    <x v="6"/>
    <x v="0"/>
  </r>
  <r>
    <n v="4823"/>
    <x v="187"/>
    <x v="1"/>
    <x v="8"/>
    <n v="1"/>
    <x v="27"/>
    <x v="28"/>
    <x v="1296"/>
    <m/>
    <m/>
    <m/>
    <m/>
    <n v="1100"/>
    <n v="10000"/>
    <n v="8900"/>
    <n v="-1"/>
    <n v="1"/>
    <x v="7"/>
    <x v="0"/>
  </r>
  <r>
    <n v="4824"/>
    <x v="187"/>
    <x v="1"/>
    <x v="8"/>
    <n v="1"/>
    <x v="4"/>
    <x v="4"/>
    <x v="215"/>
    <m/>
    <m/>
    <m/>
    <m/>
    <n v="19000"/>
    <n v="35000"/>
    <n v="16000"/>
    <n v="-1"/>
    <n v="1"/>
    <x v="7"/>
    <x v="0"/>
  </r>
  <r>
    <n v="4825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26"/>
    <x v="187"/>
    <x v="1"/>
    <x v="8"/>
    <n v="1"/>
    <x v="26"/>
    <x v="52"/>
    <x v="1297"/>
    <m/>
    <m/>
    <m/>
    <m/>
    <n v="7500"/>
    <n v="20000"/>
    <n v="12500"/>
    <n v="-1"/>
    <n v="1"/>
    <x v="7"/>
    <x v="0"/>
  </r>
  <r>
    <n v="4827"/>
    <x v="187"/>
    <x v="1"/>
    <x v="8"/>
    <n v="1"/>
    <x v="27"/>
    <x v="52"/>
    <x v="1297"/>
    <m/>
    <m/>
    <m/>
    <m/>
    <n v="1100"/>
    <n v="10000"/>
    <n v="8900"/>
    <n v="-1"/>
    <n v="1"/>
    <x v="7"/>
    <x v="0"/>
  </r>
  <r>
    <n v="4828"/>
    <x v="187"/>
    <x v="1"/>
    <x v="8"/>
    <n v="1"/>
    <x v="84"/>
    <x v="52"/>
    <x v="1142"/>
    <m/>
    <m/>
    <m/>
    <m/>
    <n v="97000"/>
    <n v="150000"/>
    <n v="53000"/>
    <n v="-1"/>
    <n v="1"/>
    <x v="7"/>
    <x v="0"/>
  </r>
  <r>
    <n v="4829"/>
    <x v="187"/>
    <x v="1"/>
    <x v="8"/>
    <n v="1"/>
    <x v="8"/>
    <x v="69"/>
    <x v="1137"/>
    <m/>
    <m/>
    <m/>
    <m/>
    <n v="37000"/>
    <n v="65000"/>
    <n v="28000"/>
    <n v="-1"/>
    <n v="1"/>
    <x v="7"/>
    <x v="0"/>
  </r>
  <r>
    <n v="4830"/>
    <x v="187"/>
    <x v="0"/>
    <x v="64"/>
    <n v="1"/>
    <x v="84"/>
    <x v="52"/>
    <x v="1142"/>
    <m/>
    <m/>
    <m/>
    <m/>
    <n v="97000"/>
    <n v="150000"/>
    <n v="-97000"/>
    <n v="1"/>
    <n v="1"/>
    <x v="7"/>
    <x v="0"/>
  </r>
  <r>
    <n v="4831"/>
    <x v="187"/>
    <x v="1"/>
    <x v="8"/>
    <n v="1"/>
    <x v="2"/>
    <x v="47"/>
    <x v="328"/>
    <m/>
    <m/>
    <m/>
    <m/>
    <n v="3000"/>
    <n v="9000"/>
    <n v="6000"/>
    <n v="-1"/>
    <n v="1"/>
    <x v="7"/>
    <x v="0"/>
  </r>
  <r>
    <n v="4832"/>
    <x v="187"/>
    <x v="1"/>
    <x v="8"/>
    <n v="1"/>
    <x v="27"/>
    <x v="1"/>
    <x v="142"/>
    <m/>
    <m/>
    <m/>
    <m/>
    <n v="1100"/>
    <n v="10000"/>
    <n v="8900"/>
    <n v="-1"/>
    <n v="1"/>
    <x v="7"/>
    <x v="0"/>
  </r>
  <r>
    <n v="4833"/>
    <x v="187"/>
    <x v="1"/>
    <x v="8"/>
    <n v="1"/>
    <x v="55"/>
    <x v="1"/>
    <x v="142"/>
    <m/>
    <m/>
    <m/>
    <m/>
    <n v="8500"/>
    <n v="20000"/>
    <n v="11500"/>
    <n v="-1"/>
    <n v="1"/>
    <x v="7"/>
    <x v="0"/>
  </r>
  <r>
    <n v="4834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35"/>
    <x v="187"/>
    <x v="1"/>
    <x v="8"/>
    <n v="1"/>
    <x v="84"/>
    <x v="2"/>
    <x v="169"/>
    <m/>
    <m/>
    <m/>
    <m/>
    <n v="55000"/>
    <n v="110000"/>
    <n v="55000"/>
    <n v="-1"/>
    <n v="1"/>
    <x v="7"/>
    <x v="0"/>
  </r>
  <r>
    <n v="4836"/>
    <x v="187"/>
    <x v="1"/>
    <x v="8"/>
    <n v="1"/>
    <x v="55"/>
    <x v="29"/>
    <x v="1298"/>
    <m/>
    <m/>
    <m/>
    <m/>
    <n v="8500"/>
    <n v="20000"/>
    <n v="11500"/>
    <n v="-1"/>
    <n v="1"/>
    <x v="7"/>
    <x v="0"/>
  </r>
  <r>
    <n v="4837"/>
    <x v="187"/>
    <x v="1"/>
    <x v="8"/>
    <n v="1"/>
    <x v="84"/>
    <x v="1"/>
    <x v="1014"/>
    <m/>
    <m/>
    <m/>
    <m/>
    <n v="80000"/>
    <n v="130000"/>
    <n v="50000"/>
    <n v="-1"/>
    <n v="1"/>
    <x v="7"/>
    <x v="0"/>
  </r>
  <r>
    <n v="4838"/>
    <x v="187"/>
    <x v="1"/>
    <x v="8"/>
    <n v="1"/>
    <x v="27"/>
    <x v="1"/>
    <x v="1014"/>
    <m/>
    <m/>
    <m/>
    <s v="por pacha"/>
    <n v="1100"/>
    <n v="5000"/>
    <n v="3900"/>
    <n v="-1"/>
    <n v="1"/>
    <x v="7"/>
    <x v="0"/>
  </r>
  <r>
    <n v="4839"/>
    <x v="187"/>
    <x v="1"/>
    <x v="8"/>
    <n v="1"/>
    <x v="29"/>
    <x v="32"/>
    <x v="201"/>
    <m/>
    <m/>
    <m/>
    <m/>
    <n v="7009"/>
    <n v="7500"/>
    <n v="491"/>
    <n v="-1"/>
    <n v="1"/>
    <x v="7"/>
    <x v="0"/>
  </r>
  <r>
    <n v="4840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1"/>
    <x v="187"/>
    <x v="1"/>
    <x v="8"/>
    <n v="1"/>
    <x v="39"/>
    <x v="28"/>
    <x v="1129"/>
    <m/>
    <m/>
    <m/>
    <m/>
    <n v="8000"/>
    <n v="20000"/>
    <n v="12000"/>
    <n v="-1"/>
    <n v="1"/>
    <x v="7"/>
    <x v="0"/>
  </r>
  <r>
    <n v="4842"/>
    <x v="187"/>
    <x v="1"/>
    <x v="8"/>
    <n v="1"/>
    <x v="29"/>
    <x v="37"/>
    <x v="233"/>
    <m/>
    <m/>
    <m/>
    <m/>
    <n v="5140"/>
    <n v="5500"/>
    <n v="360"/>
    <n v="-1"/>
    <n v="1"/>
    <x v="7"/>
    <x v="0"/>
  </r>
  <r>
    <n v="4843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4"/>
    <x v="187"/>
    <x v="1"/>
    <x v="8"/>
    <n v="1"/>
    <x v="81"/>
    <x v="28"/>
    <x v="316"/>
    <m/>
    <m/>
    <m/>
    <m/>
    <n v="3500"/>
    <n v="10000"/>
    <n v="6500"/>
    <n v="-1"/>
    <n v="1"/>
    <x v="7"/>
    <x v="0"/>
  </r>
  <r>
    <n v="4845"/>
    <x v="187"/>
    <x v="1"/>
    <x v="8"/>
    <n v="1"/>
    <x v="26"/>
    <x v="29"/>
    <x v="349"/>
    <m/>
    <m/>
    <m/>
    <m/>
    <n v="10000"/>
    <n v="20000"/>
    <n v="10000"/>
    <n v="-1"/>
    <n v="1"/>
    <x v="7"/>
    <x v="0"/>
  </r>
  <r>
    <n v="4846"/>
    <x v="187"/>
    <x v="1"/>
    <x v="8"/>
    <n v="1"/>
    <x v="27"/>
    <x v="2"/>
    <x v="169"/>
    <m/>
    <m/>
    <m/>
    <s v="por pacha"/>
    <n v="1100"/>
    <n v="5000"/>
    <n v="3900"/>
    <n v="-1"/>
    <n v="1"/>
    <x v="7"/>
    <x v="0"/>
  </r>
  <r>
    <n v="4847"/>
    <x v="187"/>
    <x v="1"/>
    <x v="8"/>
    <n v="1"/>
    <x v="81"/>
    <x v="2"/>
    <x v="169"/>
    <m/>
    <m/>
    <m/>
    <s v="por pacha"/>
    <n v="3500"/>
    <n v="7000"/>
    <n v="3500"/>
    <n v="-1"/>
    <n v="1"/>
    <x v="7"/>
    <x v="0"/>
  </r>
  <r>
    <n v="4848"/>
    <x v="187"/>
    <x v="1"/>
    <x v="8"/>
    <n v="1"/>
    <x v="29"/>
    <x v="34"/>
    <x v="214"/>
    <m/>
    <m/>
    <m/>
    <m/>
    <n v="6074"/>
    <n v="6500"/>
    <n v="426"/>
    <n v="-1"/>
    <n v="1"/>
    <x v="7"/>
    <x v="0"/>
  </r>
  <r>
    <n v="4849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0"/>
    <x v="188"/>
    <x v="1"/>
    <x v="8"/>
    <n v="1"/>
    <x v="4"/>
    <x v="4"/>
    <x v="215"/>
    <m/>
    <m/>
    <m/>
    <m/>
    <n v="19000"/>
    <n v="35000"/>
    <n v="16000"/>
    <n v="-1"/>
    <n v="2"/>
    <x v="7"/>
    <x v="0"/>
  </r>
  <r>
    <n v="4851"/>
    <x v="188"/>
    <x v="1"/>
    <x v="8"/>
    <n v="1"/>
    <x v="0"/>
    <x v="27"/>
    <x v="838"/>
    <m/>
    <m/>
    <m/>
    <m/>
    <n v="1800"/>
    <n v="10000"/>
    <n v="8200"/>
    <n v="-1"/>
    <n v="2"/>
    <x v="7"/>
    <x v="0"/>
  </r>
  <r>
    <n v="4852"/>
    <x v="188"/>
    <x v="1"/>
    <x v="8"/>
    <n v="1"/>
    <x v="124"/>
    <x v="6"/>
    <x v="1299"/>
    <m/>
    <m/>
    <m/>
    <m/>
    <n v="5300"/>
    <n v="12000"/>
    <n v="6700"/>
    <n v="-1"/>
    <n v="2"/>
    <x v="7"/>
    <x v="0"/>
  </r>
  <r>
    <n v="4853"/>
    <x v="188"/>
    <x v="1"/>
    <x v="8"/>
    <n v="1"/>
    <x v="57"/>
    <x v="140"/>
    <x v="1300"/>
    <m/>
    <m/>
    <m/>
    <m/>
    <n v="800"/>
    <n v="3000"/>
    <n v="2200"/>
    <n v="-1"/>
    <n v="2"/>
    <x v="7"/>
    <x v="0"/>
  </r>
  <r>
    <n v="4854"/>
    <x v="188"/>
    <x v="1"/>
    <x v="8"/>
    <n v="1"/>
    <x v="1"/>
    <x v="1"/>
    <x v="1000"/>
    <m/>
    <m/>
    <m/>
    <m/>
    <n v="2800"/>
    <n v="10000"/>
    <n v="7200"/>
    <n v="-1"/>
    <n v="2"/>
    <x v="7"/>
    <x v="0"/>
  </r>
  <r>
    <n v="4855"/>
    <x v="188"/>
    <x v="1"/>
    <x v="8"/>
    <n v="1"/>
    <x v="33"/>
    <x v="6"/>
    <x v="926"/>
    <m/>
    <m/>
    <m/>
    <m/>
    <n v="0"/>
    <n v="20000"/>
    <n v="20000"/>
    <n v="-1"/>
    <n v="2"/>
    <x v="7"/>
    <x v="0"/>
  </r>
  <r>
    <n v="4856"/>
    <x v="188"/>
    <x v="1"/>
    <x v="8"/>
    <n v="1"/>
    <x v="61"/>
    <x v="6"/>
    <x v="840"/>
    <m/>
    <m/>
    <m/>
    <m/>
    <n v="55000"/>
    <n v="100000"/>
    <n v="45000"/>
    <n v="-1"/>
    <n v="2"/>
    <x v="7"/>
    <x v="0"/>
  </r>
  <r>
    <n v="4857"/>
    <x v="188"/>
    <x v="1"/>
    <x v="8"/>
    <n v="1"/>
    <x v="33"/>
    <x v="2"/>
    <x v="1301"/>
    <m/>
    <m/>
    <m/>
    <m/>
    <n v="0"/>
    <n v="1000"/>
    <n v="1000"/>
    <n v="-1"/>
    <n v="2"/>
    <x v="7"/>
    <x v="0"/>
  </r>
  <r>
    <n v="4858"/>
    <x v="188"/>
    <x v="1"/>
    <x v="8"/>
    <n v="1"/>
    <x v="0"/>
    <x v="27"/>
    <x v="1019"/>
    <m/>
    <m/>
    <m/>
    <m/>
    <n v="1800"/>
    <n v="10000"/>
    <n v="8200"/>
    <n v="-1"/>
    <n v="2"/>
    <x v="7"/>
    <x v="0"/>
  </r>
  <r>
    <n v="4859"/>
    <x v="188"/>
    <x v="1"/>
    <x v="8"/>
    <n v="1"/>
    <x v="41"/>
    <x v="6"/>
    <x v="1302"/>
    <m/>
    <m/>
    <m/>
    <m/>
    <n v="1800"/>
    <n v="4000"/>
    <n v="2200"/>
    <n v="-1"/>
    <n v="2"/>
    <x v="7"/>
    <x v="0"/>
  </r>
  <r>
    <n v="4860"/>
    <x v="188"/>
    <x v="1"/>
    <x v="8"/>
    <n v="1"/>
    <x v="105"/>
    <x v="1"/>
    <x v="591"/>
    <m/>
    <m/>
    <m/>
    <m/>
    <n v="14000"/>
    <n v="30000"/>
    <n v="16000"/>
    <n v="-1"/>
    <n v="2"/>
    <x v="7"/>
    <x v="0"/>
  </r>
  <r>
    <n v="4861"/>
    <x v="188"/>
    <x v="1"/>
    <x v="8"/>
    <n v="1"/>
    <x v="29"/>
    <x v="32"/>
    <x v="201"/>
    <m/>
    <m/>
    <m/>
    <m/>
    <n v="10280"/>
    <n v="11000"/>
    <n v="720"/>
    <n v="-1"/>
    <n v="2"/>
    <x v="7"/>
    <x v="0"/>
  </r>
  <r>
    <n v="4862"/>
    <x v="188"/>
    <x v="1"/>
    <x v="8"/>
    <n v="1"/>
    <x v="33"/>
    <x v="1"/>
    <x v="1303"/>
    <m/>
    <m/>
    <m/>
    <m/>
    <n v="0"/>
    <n v="10000"/>
    <n v="10000"/>
    <n v="-1"/>
    <n v="2"/>
    <x v="7"/>
    <x v="0"/>
  </r>
  <r>
    <n v="4863"/>
    <x v="187"/>
    <x v="0"/>
    <x v="114"/>
    <n v="1"/>
    <x v="11"/>
    <x v="22"/>
    <x v="1304"/>
    <m/>
    <m/>
    <m/>
    <m/>
    <n v="287000"/>
    <n v="370000"/>
    <n v="-287000"/>
    <n v="1"/>
    <n v="1"/>
    <x v="7"/>
    <x v="0"/>
  </r>
  <r>
    <n v="4864"/>
    <x v="187"/>
    <x v="0"/>
    <x v="114"/>
    <n v="1"/>
    <x v="11"/>
    <x v="22"/>
    <x v="88"/>
    <m/>
    <m/>
    <m/>
    <m/>
    <n v="198000"/>
    <n v="270000"/>
    <n v="-198000"/>
    <n v="1"/>
    <n v="1"/>
    <x v="7"/>
    <x v="0"/>
  </r>
  <r>
    <n v="4865"/>
    <x v="187"/>
    <x v="0"/>
    <x v="114"/>
    <n v="2"/>
    <x v="74"/>
    <x v="25"/>
    <x v="1305"/>
    <m/>
    <m/>
    <m/>
    <m/>
    <n v="8000"/>
    <n v="19000"/>
    <n v="-16000"/>
    <n v="2"/>
    <n v="1"/>
    <x v="7"/>
    <x v="0"/>
  </r>
  <r>
    <n v="4866"/>
    <x v="183"/>
    <x v="0"/>
    <x v="64"/>
    <n v="1"/>
    <x v="84"/>
    <x v="1"/>
    <x v="1080"/>
    <m/>
    <m/>
    <m/>
    <m/>
    <n v="65000"/>
    <n v="120000"/>
    <n v="-65000"/>
    <n v="1"/>
    <n v="27"/>
    <x v="6"/>
    <x v="0"/>
  </r>
  <r>
    <n v="4867"/>
    <x v="182"/>
    <x v="0"/>
    <x v="101"/>
    <n v="1"/>
    <x v="94"/>
    <x v="6"/>
    <x v="1306"/>
    <m/>
    <m/>
    <m/>
    <m/>
    <n v="9500"/>
    <n v="19000"/>
    <n v="-9500"/>
    <n v="1"/>
    <n v="26"/>
    <x v="6"/>
    <x v="0"/>
  </r>
  <r>
    <n v="4868"/>
    <x v="182"/>
    <x v="0"/>
    <x v="101"/>
    <n v="1"/>
    <x v="155"/>
    <x v="6"/>
    <x v="1263"/>
    <m/>
    <m/>
    <m/>
    <m/>
    <n v="33000"/>
    <n v="59000"/>
    <n v="-33000"/>
    <n v="1"/>
    <n v="26"/>
    <x v="6"/>
    <x v="0"/>
  </r>
  <r>
    <n v="4869"/>
    <x v="182"/>
    <x v="0"/>
    <x v="101"/>
    <n v="1"/>
    <x v="11"/>
    <x v="6"/>
    <x v="1307"/>
    <m/>
    <m/>
    <m/>
    <m/>
    <n v="110000"/>
    <n v="140000"/>
    <n v="-110000"/>
    <n v="1"/>
    <n v="26"/>
    <x v="6"/>
    <x v="0"/>
  </r>
  <r>
    <n v="4870"/>
    <x v="182"/>
    <x v="0"/>
    <x v="4"/>
    <n v="4"/>
    <x v="4"/>
    <x v="4"/>
    <x v="215"/>
    <m/>
    <m/>
    <m/>
    <m/>
    <n v="19000"/>
    <n v="35000"/>
    <n v="-76000"/>
    <n v="4"/>
    <n v="26"/>
    <x v="6"/>
    <x v="0"/>
  </r>
  <r>
    <n v="4871"/>
    <x v="188"/>
    <x v="1"/>
    <x v="8"/>
    <n v="1"/>
    <x v="84"/>
    <x v="2"/>
    <x v="595"/>
    <m/>
    <m/>
    <m/>
    <m/>
    <n v="95000"/>
    <n v="145000"/>
    <n v="50000"/>
    <n v="-1"/>
    <n v="2"/>
    <x v="7"/>
    <x v="0"/>
  </r>
  <r>
    <n v="4872"/>
    <x v="188"/>
    <x v="1"/>
    <x v="8"/>
    <n v="1"/>
    <x v="27"/>
    <x v="2"/>
    <x v="168"/>
    <m/>
    <m/>
    <m/>
    <m/>
    <n v="1100"/>
    <n v="5000"/>
    <n v="3900"/>
    <n v="-1"/>
    <n v="2"/>
    <x v="7"/>
    <x v="0"/>
  </r>
  <r>
    <n v="4873"/>
    <x v="188"/>
    <x v="1"/>
    <x v="8"/>
    <n v="1"/>
    <x v="55"/>
    <x v="2"/>
    <x v="168"/>
    <m/>
    <m/>
    <m/>
    <m/>
    <n v="7000"/>
    <n v="20000"/>
    <n v="13000"/>
    <n v="-1"/>
    <n v="2"/>
    <x v="7"/>
    <x v="0"/>
  </r>
  <r>
    <n v="4874"/>
    <x v="188"/>
    <x v="1"/>
    <x v="8"/>
    <n v="1"/>
    <x v="27"/>
    <x v="46"/>
    <x v="346"/>
    <m/>
    <m/>
    <m/>
    <m/>
    <n v="1200"/>
    <n v="10000"/>
    <n v="8800"/>
    <n v="-1"/>
    <n v="2"/>
    <x v="7"/>
    <x v="0"/>
  </r>
  <r>
    <n v="4875"/>
    <x v="188"/>
    <x v="1"/>
    <x v="8"/>
    <n v="1"/>
    <x v="2"/>
    <x v="6"/>
    <x v="588"/>
    <m/>
    <m/>
    <m/>
    <m/>
    <n v="4000"/>
    <n v="8000"/>
    <n v="4000"/>
    <n v="-1"/>
    <n v="2"/>
    <x v="7"/>
    <x v="0"/>
  </r>
  <r>
    <n v="4876"/>
    <x v="188"/>
    <x v="1"/>
    <x v="8"/>
    <n v="1"/>
    <x v="27"/>
    <x v="28"/>
    <x v="430"/>
    <m/>
    <m/>
    <m/>
    <m/>
    <n v="1100"/>
    <n v="10000"/>
    <n v="8900"/>
    <n v="-1"/>
    <n v="2"/>
    <x v="7"/>
    <x v="0"/>
  </r>
  <r>
    <n v="4877"/>
    <x v="189"/>
    <x v="1"/>
    <x v="8"/>
    <n v="1"/>
    <x v="1"/>
    <x v="1"/>
    <x v="220"/>
    <m/>
    <m/>
    <m/>
    <m/>
    <n v="12000"/>
    <n v="29000"/>
    <n v="17000"/>
    <n v="-1"/>
    <n v="3"/>
    <x v="7"/>
    <x v="0"/>
  </r>
  <r>
    <n v="4878"/>
    <x v="189"/>
    <x v="1"/>
    <x v="8"/>
    <n v="1"/>
    <x v="1"/>
    <x v="28"/>
    <x v="1284"/>
    <m/>
    <m/>
    <m/>
    <m/>
    <n v="7500"/>
    <n v="19000"/>
    <n v="11500"/>
    <n v="-1"/>
    <n v="3"/>
    <x v="7"/>
    <x v="0"/>
  </r>
  <r>
    <n v="4879"/>
    <x v="189"/>
    <x v="1"/>
    <x v="8"/>
    <n v="1"/>
    <x v="29"/>
    <x v="34"/>
    <x v="214"/>
    <m/>
    <m/>
    <m/>
    <m/>
    <n v="6074"/>
    <n v="6500"/>
    <n v="426"/>
    <n v="-1"/>
    <n v="3"/>
    <x v="7"/>
    <x v="0"/>
  </r>
  <r>
    <n v="4880"/>
    <x v="189"/>
    <x v="1"/>
    <x v="8"/>
    <n v="1"/>
    <x v="27"/>
    <x v="52"/>
    <x v="602"/>
    <m/>
    <m/>
    <m/>
    <m/>
    <n v="1100"/>
    <n v="10000"/>
    <n v="8900"/>
    <n v="-1"/>
    <n v="3"/>
    <x v="7"/>
    <x v="0"/>
  </r>
  <r>
    <n v="4881"/>
    <x v="189"/>
    <x v="1"/>
    <x v="8"/>
    <n v="1"/>
    <x v="35"/>
    <x v="89"/>
    <x v="888"/>
    <m/>
    <m/>
    <m/>
    <m/>
    <n v="4000"/>
    <n v="9000"/>
    <n v="5000"/>
    <n v="-1"/>
    <n v="3"/>
    <x v="7"/>
    <x v="0"/>
  </r>
  <r>
    <n v="4882"/>
    <x v="189"/>
    <x v="1"/>
    <x v="134"/>
    <n v="1"/>
    <x v="51"/>
    <x v="1"/>
    <x v="897"/>
    <m/>
    <m/>
    <m/>
    <m/>
    <n v="105000"/>
    <n v="230000"/>
    <n v="125000"/>
    <n v="-1"/>
    <n v="3"/>
    <x v="7"/>
    <x v="0"/>
  </r>
  <r>
    <n v="4883"/>
    <x v="189"/>
    <x v="1"/>
    <x v="8"/>
    <n v="1"/>
    <x v="84"/>
    <x v="2"/>
    <x v="595"/>
    <m/>
    <m/>
    <m/>
    <m/>
    <n v="95000"/>
    <n v="145000"/>
    <n v="50000"/>
    <n v="-1"/>
    <n v="3"/>
    <x v="7"/>
    <x v="0"/>
  </r>
  <r>
    <n v="4884"/>
    <x v="189"/>
    <x v="1"/>
    <x v="8"/>
    <n v="1"/>
    <x v="27"/>
    <x v="2"/>
    <x v="168"/>
    <m/>
    <m/>
    <m/>
    <m/>
    <n v="1100"/>
    <n v="5000"/>
    <n v="3900"/>
    <n v="-1"/>
    <n v="3"/>
    <x v="7"/>
    <x v="0"/>
  </r>
  <r>
    <n v="4885"/>
    <x v="189"/>
    <x v="1"/>
    <x v="8"/>
    <n v="1"/>
    <x v="26"/>
    <x v="2"/>
    <x v="168"/>
    <m/>
    <m/>
    <m/>
    <m/>
    <n v="8500"/>
    <n v="15000"/>
    <n v="6500"/>
    <n v="-1"/>
    <n v="3"/>
    <x v="7"/>
    <x v="0"/>
  </r>
  <r>
    <n v="4886"/>
    <x v="189"/>
    <x v="1"/>
    <x v="8"/>
    <n v="1"/>
    <x v="33"/>
    <x v="2"/>
    <x v="1308"/>
    <m/>
    <m/>
    <m/>
    <m/>
    <n v="0"/>
    <n v="10000"/>
    <n v="10000"/>
    <n v="-1"/>
    <n v="3"/>
    <x v="7"/>
    <x v="0"/>
  </r>
  <r>
    <n v="4887"/>
    <x v="189"/>
    <x v="1"/>
    <x v="8"/>
    <n v="1"/>
    <x v="29"/>
    <x v="32"/>
    <x v="201"/>
    <m/>
    <m/>
    <m/>
    <m/>
    <n v="19626"/>
    <n v="21000"/>
    <n v="1374"/>
    <n v="-1"/>
    <n v="3"/>
    <x v="7"/>
    <x v="0"/>
  </r>
  <r>
    <n v="4888"/>
    <x v="189"/>
    <x v="1"/>
    <x v="8"/>
    <n v="1"/>
    <x v="29"/>
    <x v="32"/>
    <x v="201"/>
    <m/>
    <m/>
    <m/>
    <m/>
    <n v="10280"/>
    <n v="11000"/>
    <n v="720"/>
    <n v="-1"/>
    <n v="3"/>
    <x v="7"/>
    <x v="0"/>
  </r>
  <r>
    <n v="4889"/>
    <x v="189"/>
    <x v="1"/>
    <x v="8"/>
    <n v="1"/>
    <x v="33"/>
    <x v="6"/>
    <x v="1309"/>
    <m/>
    <m/>
    <m/>
    <m/>
    <n v="0"/>
    <n v="3000"/>
    <n v="3000"/>
    <n v="-1"/>
    <n v="3"/>
    <x v="7"/>
    <x v="0"/>
  </r>
  <r>
    <n v="4890"/>
    <x v="189"/>
    <x v="1"/>
    <x v="8"/>
    <n v="1"/>
    <x v="1"/>
    <x v="1"/>
    <x v="1000"/>
    <m/>
    <m/>
    <m/>
    <m/>
    <n v="2800"/>
    <n v="10000"/>
    <n v="7200"/>
    <n v="-1"/>
    <n v="3"/>
    <x v="7"/>
    <x v="0"/>
  </r>
  <r>
    <n v="4891"/>
    <x v="189"/>
    <x v="1"/>
    <x v="8"/>
    <n v="1"/>
    <x v="23"/>
    <x v="6"/>
    <x v="122"/>
    <m/>
    <m/>
    <m/>
    <m/>
    <n v="3500"/>
    <n v="10000"/>
    <n v="6500"/>
    <n v="-1"/>
    <n v="3"/>
    <x v="7"/>
    <x v="0"/>
  </r>
  <r>
    <n v="4892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893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894"/>
    <x v="189"/>
    <x v="0"/>
    <x v="64"/>
    <n v="1"/>
    <x v="84"/>
    <x v="2"/>
    <x v="169"/>
    <m/>
    <m/>
    <m/>
    <m/>
    <n v="55000"/>
    <n v="110000"/>
    <n v="-55000"/>
    <n v="1"/>
    <n v="3"/>
    <x v="7"/>
    <x v="0"/>
  </r>
  <r>
    <n v="4895"/>
    <x v="189"/>
    <x v="0"/>
    <x v="64"/>
    <n v="1"/>
    <x v="84"/>
    <x v="28"/>
    <x v="1310"/>
    <m/>
    <m/>
    <m/>
    <m/>
    <n v="85000"/>
    <n v="140000"/>
    <n v="-85000"/>
    <n v="1"/>
    <n v="3"/>
    <x v="7"/>
    <x v="0"/>
  </r>
  <r>
    <n v="4896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897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898"/>
    <x v="189"/>
    <x v="1"/>
    <x v="8"/>
    <n v="1"/>
    <x v="30"/>
    <x v="28"/>
    <x v="150"/>
    <m/>
    <m/>
    <m/>
    <m/>
    <n v="900"/>
    <n v="10000"/>
    <n v="9100"/>
    <n v="-1"/>
    <n v="3"/>
    <x v="7"/>
    <x v="0"/>
  </r>
  <r>
    <n v="4899"/>
    <x v="189"/>
    <x v="1"/>
    <x v="8"/>
    <n v="1"/>
    <x v="55"/>
    <x v="28"/>
    <x v="150"/>
    <m/>
    <m/>
    <m/>
    <m/>
    <n v="8000"/>
    <n v="20000"/>
    <n v="12000"/>
    <n v="-1"/>
    <n v="3"/>
    <x v="7"/>
    <x v="0"/>
  </r>
  <r>
    <n v="4900"/>
    <x v="189"/>
    <x v="1"/>
    <x v="8"/>
    <n v="1"/>
    <x v="81"/>
    <x v="1"/>
    <x v="511"/>
    <m/>
    <m/>
    <m/>
    <m/>
    <n v="3500"/>
    <n v="10000"/>
    <n v="6500"/>
    <n v="-1"/>
    <n v="3"/>
    <x v="7"/>
    <x v="0"/>
  </r>
  <r>
    <n v="4901"/>
    <x v="189"/>
    <x v="1"/>
    <x v="8"/>
    <n v="1"/>
    <x v="27"/>
    <x v="1"/>
    <x v="511"/>
    <m/>
    <m/>
    <m/>
    <m/>
    <n v="1100"/>
    <n v="10000"/>
    <n v="8900"/>
    <n v="-1"/>
    <n v="3"/>
    <x v="7"/>
    <x v="0"/>
  </r>
  <r>
    <n v="4902"/>
    <x v="190"/>
    <x v="1"/>
    <x v="8"/>
    <n v="1"/>
    <x v="35"/>
    <x v="89"/>
    <x v="1094"/>
    <m/>
    <m/>
    <m/>
    <m/>
    <n v="4000"/>
    <n v="9000"/>
    <n v="5000"/>
    <n v="-1"/>
    <n v="4"/>
    <x v="7"/>
    <x v="0"/>
  </r>
  <r>
    <n v="4903"/>
    <x v="190"/>
    <x v="1"/>
    <x v="8"/>
    <n v="1"/>
    <x v="35"/>
    <x v="89"/>
    <x v="625"/>
    <m/>
    <m/>
    <m/>
    <m/>
    <n v="4000"/>
    <n v="9000"/>
    <n v="5000"/>
    <n v="-1"/>
    <n v="4"/>
    <x v="7"/>
    <x v="0"/>
  </r>
  <r>
    <n v="4904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05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06"/>
    <x v="190"/>
    <x v="1"/>
    <x v="8"/>
    <n v="1"/>
    <x v="27"/>
    <x v="1"/>
    <x v="200"/>
    <m/>
    <m/>
    <m/>
    <m/>
    <n v="1100"/>
    <n v="10000"/>
    <n v="8900"/>
    <n v="-1"/>
    <n v="4"/>
    <x v="7"/>
    <x v="0"/>
  </r>
  <r>
    <n v="4907"/>
    <x v="190"/>
    <x v="1"/>
    <x v="8"/>
    <n v="1"/>
    <x v="33"/>
    <x v="6"/>
    <x v="926"/>
    <m/>
    <m/>
    <m/>
    <m/>
    <n v="0"/>
    <n v="15000"/>
    <n v="15000"/>
    <n v="-1"/>
    <n v="4"/>
    <x v="7"/>
    <x v="0"/>
  </r>
  <r>
    <n v="4908"/>
    <x v="190"/>
    <x v="1"/>
    <x v="8"/>
    <n v="1"/>
    <x v="141"/>
    <x v="6"/>
    <x v="1311"/>
    <m/>
    <m/>
    <m/>
    <s v="Herramientas"/>
    <n v="10000"/>
    <n v="17000"/>
    <n v="7000"/>
    <n v="-1"/>
    <n v="4"/>
    <x v="7"/>
    <x v="0"/>
  </r>
  <r>
    <n v="4909"/>
    <x v="190"/>
    <x v="1"/>
    <x v="8"/>
    <n v="1"/>
    <x v="0"/>
    <x v="6"/>
    <x v="47"/>
    <m/>
    <m/>
    <m/>
    <m/>
    <n v="3500"/>
    <n v="10000"/>
    <n v="6500"/>
    <n v="-1"/>
    <n v="4"/>
    <x v="7"/>
    <x v="0"/>
  </r>
  <r>
    <n v="4910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1"/>
    <x v="190"/>
    <x v="1"/>
    <x v="8"/>
    <n v="1"/>
    <x v="162"/>
    <x v="6"/>
    <x v="1312"/>
    <m/>
    <m/>
    <m/>
    <m/>
    <n v="0"/>
    <n v="5000"/>
    <n v="5000"/>
    <n v="-1"/>
    <n v="4"/>
    <x v="7"/>
    <x v="0"/>
  </r>
  <r>
    <n v="4912"/>
    <x v="190"/>
    <x v="1"/>
    <x v="8"/>
    <n v="1"/>
    <x v="0"/>
    <x v="27"/>
    <x v="838"/>
    <m/>
    <m/>
    <m/>
    <m/>
    <n v="1800"/>
    <n v="10000"/>
    <n v="8200"/>
    <n v="-1"/>
    <n v="4"/>
    <x v="7"/>
    <x v="0"/>
  </r>
  <r>
    <n v="4913"/>
    <x v="190"/>
    <x v="1"/>
    <x v="8"/>
    <n v="1"/>
    <x v="2"/>
    <x v="4"/>
    <x v="14"/>
    <s v="Ligthning"/>
    <s v="Blanco"/>
    <s v="Caja"/>
    <s v="Alambrico"/>
    <n v="8000"/>
    <n v="19000"/>
    <n v="11000"/>
    <n v="-1"/>
    <n v="4"/>
    <x v="7"/>
    <x v="0"/>
  </r>
  <r>
    <n v="4914"/>
    <x v="190"/>
    <x v="1"/>
    <x v="8"/>
    <n v="1"/>
    <x v="27"/>
    <x v="135"/>
    <x v="917"/>
    <m/>
    <m/>
    <m/>
    <m/>
    <n v="1100"/>
    <n v="10000"/>
    <n v="8900"/>
    <n v="-1"/>
    <n v="4"/>
    <x v="7"/>
    <x v="0"/>
  </r>
  <r>
    <n v="4915"/>
    <x v="190"/>
    <x v="1"/>
    <x v="8"/>
    <n v="1"/>
    <x v="26"/>
    <x v="4"/>
    <x v="310"/>
    <m/>
    <m/>
    <m/>
    <m/>
    <n v="7000"/>
    <n v="17000"/>
    <n v="10000"/>
    <n v="-1"/>
    <n v="4"/>
    <x v="7"/>
    <x v="0"/>
  </r>
  <r>
    <n v="4916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17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18"/>
    <x v="189"/>
    <x v="0"/>
    <x v="114"/>
    <n v="1"/>
    <x v="8"/>
    <x v="147"/>
    <x v="1313"/>
    <m/>
    <m/>
    <m/>
    <m/>
    <n v="37000"/>
    <n v="65000"/>
    <n v="-37000"/>
    <n v="1"/>
    <n v="3"/>
    <x v="7"/>
    <x v="0"/>
  </r>
  <r>
    <n v="4919"/>
    <x v="189"/>
    <x v="0"/>
    <x v="114"/>
    <n v="4"/>
    <x v="81"/>
    <x v="28"/>
    <x v="430"/>
    <m/>
    <m/>
    <m/>
    <m/>
    <n v="3500"/>
    <n v="10000"/>
    <n v="-14000"/>
    <n v="4"/>
    <n v="3"/>
    <x v="7"/>
    <x v="0"/>
  </r>
  <r>
    <n v="4920"/>
    <x v="189"/>
    <x v="0"/>
    <x v="114"/>
    <n v="2"/>
    <x v="55"/>
    <x v="48"/>
    <x v="741"/>
    <m/>
    <m/>
    <m/>
    <m/>
    <n v="7000"/>
    <n v="20000"/>
    <n v="-14000"/>
    <n v="2"/>
    <n v="3"/>
    <x v="7"/>
    <x v="0"/>
  </r>
  <r>
    <n v="4921"/>
    <x v="189"/>
    <x v="0"/>
    <x v="114"/>
    <n v="1"/>
    <x v="26"/>
    <x v="29"/>
    <x v="349"/>
    <m/>
    <m/>
    <m/>
    <m/>
    <n v="8000"/>
    <n v="20000"/>
    <n v="-8000"/>
    <n v="1"/>
    <n v="3"/>
    <x v="7"/>
    <x v="0"/>
  </r>
  <r>
    <n v="4922"/>
    <x v="189"/>
    <x v="0"/>
    <x v="114"/>
    <n v="1"/>
    <x v="26"/>
    <x v="1"/>
    <x v="142"/>
    <m/>
    <m/>
    <m/>
    <m/>
    <n v="8000"/>
    <n v="20000"/>
    <n v="-8000"/>
    <n v="1"/>
    <n v="3"/>
    <x v="7"/>
    <x v="0"/>
  </r>
  <r>
    <n v="4923"/>
    <x v="189"/>
    <x v="0"/>
    <x v="114"/>
    <n v="1"/>
    <x v="26"/>
    <x v="28"/>
    <x v="430"/>
    <m/>
    <m/>
    <m/>
    <m/>
    <n v="8000"/>
    <n v="20000"/>
    <n v="-8000"/>
    <n v="1"/>
    <n v="3"/>
    <x v="7"/>
    <x v="0"/>
  </r>
  <r>
    <n v="4924"/>
    <x v="190"/>
    <x v="1"/>
    <x v="8"/>
    <n v="1"/>
    <x v="81"/>
    <x v="1"/>
    <x v="178"/>
    <m/>
    <m/>
    <m/>
    <m/>
    <n v="4000"/>
    <n v="10000"/>
    <n v="6000"/>
    <n v="-1"/>
    <n v="4"/>
    <x v="7"/>
    <x v="0"/>
  </r>
  <r>
    <n v="4925"/>
    <x v="190"/>
    <x v="1"/>
    <x v="8"/>
    <n v="1"/>
    <x v="27"/>
    <x v="1"/>
    <x v="178"/>
    <m/>
    <m/>
    <m/>
    <m/>
    <n v="1100"/>
    <n v="10000"/>
    <n v="8900"/>
    <n v="-1"/>
    <n v="4"/>
    <x v="7"/>
    <x v="0"/>
  </r>
  <r>
    <n v="4926"/>
    <x v="190"/>
    <x v="1"/>
    <x v="8"/>
    <n v="1"/>
    <x v="104"/>
    <x v="2"/>
    <x v="171"/>
    <m/>
    <m/>
    <m/>
    <m/>
    <n v="7000"/>
    <n v="19000"/>
    <n v="12000"/>
    <n v="-1"/>
    <n v="4"/>
    <x v="7"/>
    <x v="0"/>
  </r>
  <r>
    <n v="4927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28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29"/>
    <x v="190"/>
    <x v="1"/>
    <x v="8"/>
    <n v="1"/>
    <x v="84"/>
    <x v="1"/>
    <x v="174"/>
    <m/>
    <m/>
    <m/>
    <m/>
    <n v="65000"/>
    <n v="120000"/>
    <n v="55000"/>
    <n v="-1"/>
    <n v="4"/>
    <x v="7"/>
    <x v="0"/>
  </r>
  <r>
    <n v="4930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1"/>
    <x v="190"/>
    <x v="1"/>
    <x v="8"/>
    <n v="1"/>
    <x v="29"/>
    <x v="32"/>
    <x v="201"/>
    <m/>
    <m/>
    <m/>
    <m/>
    <n v="7009"/>
    <n v="7500"/>
    <n v="491"/>
    <n v="-1"/>
    <n v="4"/>
    <x v="7"/>
    <x v="0"/>
  </r>
  <r>
    <n v="4932"/>
    <x v="190"/>
    <x v="1"/>
    <x v="69"/>
    <n v="1"/>
    <x v="8"/>
    <x v="148"/>
    <x v="1314"/>
    <m/>
    <m/>
    <m/>
    <m/>
    <n v="42000"/>
    <n v="60000"/>
    <n v="18000"/>
    <n v="-1"/>
    <n v="4"/>
    <x v="7"/>
    <x v="0"/>
  </r>
  <r>
    <n v="4933"/>
    <x v="182"/>
    <x v="0"/>
    <x v="64"/>
    <n v="1"/>
    <x v="104"/>
    <x v="2"/>
    <x v="171"/>
    <m/>
    <m/>
    <m/>
    <m/>
    <n v="7000"/>
    <n v="19000"/>
    <n v="-7000"/>
    <n v="1"/>
    <n v="26"/>
    <x v="6"/>
    <x v="0"/>
  </r>
  <r>
    <n v="4934"/>
    <x v="182"/>
    <x v="0"/>
    <x v="64"/>
    <n v="1"/>
    <x v="103"/>
    <x v="28"/>
    <x v="297"/>
    <m/>
    <m/>
    <m/>
    <m/>
    <n v="14000"/>
    <n v="29000"/>
    <n v="-14000"/>
    <n v="1"/>
    <n v="26"/>
    <x v="6"/>
    <x v="0"/>
  </r>
  <r>
    <n v="4935"/>
    <x v="182"/>
    <x v="0"/>
    <x v="64"/>
    <n v="1"/>
    <x v="103"/>
    <x v="2"/>
    <x v="172"/>
    <m/>
    <m/>
    <m/>
    <m/>
    <n v="10000"/>
    <n v="24000"/>
    <n v="-10000"/>
    <n v="1"/>
    <n v="26"/>
    <x v="6"/>
    <x v="0"/>
  </r>
  <r>
    <n v="4936"/>
    <x v="182"/>
    <x v="0"/>
    <x v="64"/>
    <n v="1"/>
    <x v="84"/>
    <x v="28"/>
    <x v="1134"/>
    <m/>
    <m/>
    <m/>
    <m/>
    <n v="63000"/>
    <n v="120000"/>
    <n v="-63000"/>
    <n v="1"/>
    <n v="26"/>
    <x v="6"/>
    <x v="0"/>
  </r>
  <r>
    <n v="4937"/>
    <x v="186"/>
    <x v="0"/>
    <x v="114"/>
    <n v="2"/>
    <x v="26"/>
    <x v="35"/>
    <x v="180"/>
    <m/>
    <m/>
    <m/>
    <m/>
    <n v="8500"/>
    <n v="20000"/>
    <n v="-17000"/>
    <n v="2"/>
    <n v="30"/>
    <x v="6"/>
    <x v="0"/>
  </r>
  <r>
    <n v="4938"/>
    <x v="186"/>
    <x v="0"/>
    <x v="114"/>
    <n v="2"/>
    <x v="26"/>
    <x v="29"/>
    <x v="1315"/>
    <m/>
    <m/>
    <m/>
    <m/>
    <n v="8500"/>
    <n v="20000"/>
    <n v="-17000"/>
    <n v="2"/>
    <n v="30"/>
    <x v="6"/>
    <x v="0"/>
  </r>
  <r>
    <n v="4939"/>
    <x v="186"/>
    <x v="0"/>
    <x v="114"/>
    <n v="4"/>
    <x v="26"/>
    <x v="2"/>
    <x v="143"/>
    <m/>
    <m/>
    <m/>
    <m/>
    <n v="8500"/>
    <n v="20000"/>
    <n v="-34000"/>
    <n v="4"/>
    <n v="30"/>
    <x v="6"/>
    <x v="0"/>
  </r>
  <r>
    <n v="4940"/>
    <x v="186"/>
    <x v="0"/>
    <x v="114"/>
    <n v="4"/>
    <x v="55"/>
    <x v="48"/>
    <x v="741"/>
    <m/>
    <m/>
    <m/>
    <m/>
    <n v="7000"/>
    <n v="20000"/>
    <n v="-28000"/>
    <n v="4"/>
    <n v="30"/>
    <x v="6"/>
    <x v="0"/>
  </r>
  <r>
    <n v="4941"/>
    <x v="186"/>
    <x v="0"/>
    <x v="114"/>
    <n v="1"/>
    <x v="8"/>
    <x v="6"/>
    <x v="1316"/>
    <m/>
    <m/>
    <m/>
    <m/>
    <n v="29000"/>
    <n v="59000"/>
    <n v="-29000"/>
    <n v="1"/>
    <n v="30"/>
    <x v="6"/>
    <x v="0"/>
  </r>
  <r>
    <n v="4942"/>
    <x v="186"/>
    <x v="0"/>
    <x v="114"/>
    <n v="1"/>
    <x v="8"/>
    <x v="148"/>
    <x v="1314"/>
    <m/>
    <m/>
    <m/>
    <m/>
    <n v="42000"/>
    <n v="65000"/>
    <n v="-42000"/>
    <n v="1"/>
    <n v="30"/>
    <x v="6"/>
    <x v="0"/>
  </r>
  <r>
    <n v="4943"/>
    <x v="186"/>
    <x v="0"/>
    <x v="114"/>
    <n v="2"/>
    <x v="26"/>
    <x v="28"/>
    <x v="1135"/>
    <m/>
    <m/>
    <m/>
    <m/>
    <n v="12500"/>
    <n v="24000"/>
    <n v="-25000"/>
    <n v="2"/>
    <n v="30"/>
    <x v="6"/>
    <x v="0"/>
  </r>
  <r>
    <n v="4944"/>
    <x v="182"/>
    <x v="0"/>
    <x v="114"/>
    <n v="5"/>
    <x v="2"/>
    <x v="4"/>
    <x v="1317"/>
    <m/>
    <m/>
    <m/>
    <m/>
    <n v="1800"/>
    <n v="5000"/>
    <n v="-9000"/>
    <n v="5"/>
    <n v="26"/>
    <x v="6"/>
    <x v="0"/>
  </r>
  <r>
    <n v="4945"/>
    <x v="182"/>
    <x v="0"/>
    <x v="114"/>
    <n v="6"/>
    <x v="160"/>
    <x v="4"/>
    <x v="741"/>
    <m/>
    <m/>
    <m/>
    <m/>
    <n v="8500"/>
    <n v="16000"/>
    <n v="-51000"/>
    <n v="6"/>
    <n v="26"/>
    <x v="6"/>
    <x v="0"/>
  </r>
  <r>
    <n v="4946"/>
    <x v="182"/>
    <x v="0"/>
    <x v="114"/>
    <n v="6"/>
    <x v="81"/>
    <x v="2"/>
    <x v="172"/>
    <m/>
    <m/>
    <m/>
    <m/>
    <n v="4000"/>
    <n v="10000"/>
    <n v="-24000"/>
    <n v="6"/>
    <n v="26"/>
    <x v="6"/>
    <x v="0"/>
  </r>
  <r>
    <n v="4947"/>
    <x v="182"/>
    <x v="0"/>
    <x v="114"/>
    <n v="1"/>
    <x v="0"/>
    <x v="6"/>
    <x v="1318"/>
    <m/>
    <m/>
    <m/>
    <m/>
    <n v="4000"/>
    <n v="12000"/>
    <n v="-4000"/>
    <n v="1"/>
    <n v="26"/>
    <x v="6"/>
    <x v="0"/>
  </r>
  <r>
    <n v="4948"/>
    <x v="182"/>
    <x v="0"/>
    <x v="114"/>
    <n v="10"/>
    <x v="81"/>
    <x v="48"/>
    <x v="741"/>
    <m/>
    <m/>
    <m/>
    <m/>
    <n v="3500"/>
    <n v="10000"/>
    <n v="-35000"/>
    <n v="10"/>
    <n v="26"/>
    <x v="6"/>
    <x v="0"/>
  </r>
  <r>
    <n v="4949"/>
    <x v="182"/>
    <x v="0"/>
    <x v="114"/>
    <n v="1"/>
    <x v="26"/>
    <x v="28"/>
    <x v="150"/>
    <m/>
    <m/>
    <m/>
    <m/>
    <n v="8500"/>
    <n v="20000"/>
    <n v="-8500"/>
    <n v="1"/>
    <n v="26"/>
    <x v="6"/>
    <x v="0"/>
  </r>
  <r>
    <n v="4950"/>
    <x v="182"/>
    <x v="0"/>
    <x v="114"/>
    <n v="1"/>
    <x v="26"/>
    <x v="1"/>
    <x v="431"/>
    <m/>
    <m/>
    <m/>
    <m/>
    <n v="8500"/>
    <n v="20000"/>
    <n v="-8500"/>
    <n v="1"/>
    <n v="26"/>
    <x v="6"/>
    <x v="0"/>
  </r>
  <r>
    <n v="4951"/>
    <x v="190"/>
    <x v="1"/>
    <x v="8"/>
    <n v="1"/>
    <x v="69"/>
    <x v="12"/>
    <x v="463"/>
    <m/>
    <m/>
    <m/>
    <m/>
    <n v="800"/>
    <n v="5000"/>
    <n v="4200"/>
    <n v="-1"/>
    <n v="4"/>
    <x v="7"/>
    <x v="0"/>
  </r>
  <r>
    <n v="4952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53"/>
    <x v="190"/>
    <x v="1"/>
    <x v="8"/>
    <n v="1"/>
    <x v="1"/>
    <x v="27"/>
    <x v="129"/>
    <m/>
    <m/>
    <m/>
    <m/>
    <n v="7500"/>
    <n v="20000"/>
    <n v="12500"/>
    <n v="-1"/>
    <n v="4"/>
    <x v="7"/>
    <x v="0"/>
  </r>
  <r>
    <n v="4954"/>
    <x v="186"/>
    <x v="0"/>
    <x v="33"/>
    <n v="3"/>
    <x v="53"/>
    <x v="6"/>
    <x v="343"/>
    <m/>
    <m/>
    <m/>
    <m/>
    <n v="30000"/>
    <n v="45000"/>
    <n v="-90000"/>
    <n v="3"/>
    <n v="30"/>
    <x v="6"/>
    <x v="0"/>
  </r>
  <r>
    <n v="4955"/>
    <x v="186"/>
    <x v="0"/>
    <x v="129"/>
    <n v="2"/>
    <x v="148"/>
    <x v="6"/>
    <x v="1319"/>
    <m/>
    <m/>
    <m/>
    <m/>
    <n v="49000"/>
    <n v="70000"/>
    <n v="-98000"/>
    <n v="2"/>
    <n v="30"/>
    <x v="6"/>
    <x v="0"/>
  </r>
  <r>
    <n v="4956"/>
    <x v="181"/>
    <x v="0"/>
    <x v="51"/>
    <n v="5"/>
    <x v="1"/>
    <x v="1"/>
    <x v="436"/>
    <m/>
    <m/>
    <m/>
    <m/>
    <n v="3500"/>
    <n v="15000"/>
    <n v="-17500"/>
    <n v="5"/>
    <n v="25"/>
    <x v="6"/>
    <x v="0"/>
  </r>
  <r>
    <n v="4957"/>
    <x v="181"/>
    <x v="0"/>
    <x v="51"/>
    <n v="8"/>
    <x v="2"/>
    <x v="7"/>
    <x v="328"/>
    <m/>
    <m/>
    <m/>
    <m/>
    <n v="8000"/>
    <n v="20000"/>
    <n v="-64000"/>
    <n v="8"/>
    <n v="25"/>
    <x v="6"/>
    <x v="0"/>
  </r>
  <r>
    <n v="4958"/>
    <x v="181"/>
    <x v="0"/>
    <x v="51"/>
    <n v="8"/>
    <x v="2"/>
    <x v="7"/>
    <x v="440"/>
    <m/>
    <m/>
    <m/>
    <m/>
    <n v="8000"/>
    <n v="20000"/>
    <n v="-64000"/>
    <n v="8"/>
    <n v="25"/>
    <x v="6"/>
    <x v="0"/>
  </r>
  <r>
    <n v="4959"/>
    <x v="181"/>
    <x v="0"/>
    <x v="51"/>
    <n v="1"/>
    <x v="4"/>
    <x v="28"/>
    <x v="351"/>
    <m/>
    <m/>
    <m/>
    <m/>
    <n v="38000"/>
    <n v="65000"/>
    <n v="-38000"/>
    <n v="1"/>
    <n v="25"/>
    <x v="6"/>
    <x v="0"/>
  </r>
  <r>
    <n v="4960"/>
    <x v="181"/>
    <x v="0"/>
    <x v="51"/>
    <n v="1"/>
    <x v="26"/>
    <x v="28"/>
    <x v="1135"/>
    <m/>
    <m/>
    <m/>
    <m/>
    <n v="11000"/>
    <n v="22000"/>
    <n v="-11000"/>
    <n v="1"/>
    <n v="25"/>
    <x v="6"/>
    <x v="0"/>
  </r>
  <r>
    <n v="4961"/>
    <x v="181"/>
    <x v="0"/>
    <x v="51"/>
    <n v="10"/>
    <x v="1"/>
    <x v="1"/>
    <x v="2"/>
    <m/>
    <m/>
    <m/>
    <m/>
    <n v="3500"/>
    <n v="12000"/>
    <n v="-35000"/>
    <n v="10"/>
    <n v="25"/>
    <x v="6"/>
    <x v="0"/>
  </r>
  <r>
    <n v="4962"/>
    <x v="181"/>
    <x v="0"/>
    <x v="51"/>
    <n v="5"/>
    <x v="26"/>
    <x v="135"/>
    <x v="1320"/>
    <m/>
    <m/>
    <m/>
    <m/>
    <n v="8000"/>
    <n v="20000"/>
    <n v="-40000"/>
    <n v="5"/>
    <n v="25"/>
    <x v="6"/>
    <x v="0"/>
  </r>
  <r>
    <n v="4963"/>
    <x v="182"/>
    <x v="0"/>
    <x v="5"/>
    <n v="4"/>
    <x v="163"/>
    <x v="6"/>
    <x v="1321"/>
    <m/>
    <m/>
    <m/>
    <m/>
    <n v="5000"/>
    <n v="10000"/>
    <n v="-20000"/>
    <n v="4"/>
    <n v="26"/>
    <x v="6"/>
    <x v="0"/>
  </r>
  <r>
    <n v="4964"/>
    <x v="182"/>
    <x v="0"/>
    <x v="5"/>
    <n v="1"/>
    <x v="0"/>
    <x v="6"/>
    <x v="1322"/>
    <m/>
    <m/>
    <m/>
    <m/>
    <n v="7000"/>
    <n v="12000"/>
    <n v="-7000"/>
    <n v="1"/>
    <n v="26"/>
    <x v="6"/>
    <x v="0"/>
  </r>
  <r>
    <n v="4965"/>
    <x v="182"/>
    <x v="0"/>
    <x v="5"/>
    <n v="1"/>
    <x v="55"/>
    <x v="2"/>
    <x v="1294"/>
    <m/>
    <m/>
    <m/>
    <m/>
    <n v="8000"/>
    <n v="20000"/>
    <n v="-8000"/>
    <n v="1"/>
    <n v="26"/>
    <x v="6"/>
    <x v="0"/>
  </r>
  <r>
    <n v="4966"/>
    <x v="182"/>
    <x v="0"/>
    <x v="5"/>
    <n v="1"/>
    <x v="159"/>
    <x v="6"/>
    <x v="1277"/>
    <m/>
    <m/>
    <m/>
    <m/>
    <n v="3000"/>
    <n v="9000"/>
    <n v="-3000"/>
    <n v="1"/>
    <n v="26"/>
    <x v="6"/>
    <x v="0"/>
  </r>
  <r>
    <n v="4967"/>
    <x v="182"/>
    <x v="0"/>
    <x v="5"/>
    <n v="3"/>
    <x v="25"/>
    <x v="6"/>
    <x v="1323"/>
    <m/>
    <m/>
    <m/>
    <m/>
    <n v="8500"/>
    <n v="19000"/>
    <n v="-25500"/>
    <n v="3"/>
    <n v="26"/>
    <x v="6"/>
    <x v="0"/>
  </r>
  <r>
    <n v="4968"/>
    <x v="182"/>
    <x v="0"/>
    <x v="5"/>
    <n v="2"/>
    <x v="1"/>
    <x v="27"/>
    <x v="1324"/>
    <m/>
    <m/>
    <m/>
    <m/>
    <n v="7500"/>
    <n v="20000"/>
    <n v="-15000"/>
    <n v="2"/>
    <n v="26"/>
    <x v="6"/>
    <x v="0"/>
  </r>
  <r>
    <n v="4969"/>
    <x v="182"/>
    <x v="0"/>
    <x v="5"/>
    <n v="5"/>
    <x v="1"/>
    <x v="6"/>
    <x v="1325"/>
    <m/>
    <m/>
    <m/>
    <m/>
    <n v="4000"/>
    <n v="14000"/>
    <n v="-20000"/>
    <n v="5"/>
    <n v="26"/>
    <x v="6"/>
    <x v="0"/>
  </r>
  <r>
    <n v="4970"/>
    <x v="182"/>
    <x v="0"/>
    <x v="5"/>
    <n v="10"/>
    <x v="41"/>
    <x v="6"/>
    <x v="1326"/>
    <m/>
    <m/>
    <m/>
    <m/>
    <n v="2000"/>
    <n v="6000"/>
    <n v="-20000"/>
    <n v="10"/>
    <n v="26"/>
    <x v="6"/>
    <x v="0"/>
  </r>
  <r>
    <n v="4971"/>
    <x v="182"/>
    <x v="0"/>
    <x v="5"/>
    <n v="1"/>
    <x v="2"/>
    <x v="1"/>
    <x v="1327"/>
    <m/>
    <m/>
    <m/>
    <m/>
    <n v="27000"/>
    <n v="49000"/>
    <n v="-27000"/>
    <n v="1"/>
    <n v="26"/>
    <x v="6"/>
    <x v="0"/>
  </r>
  <r>
    <n v="4972"/>
    <x v="182"/>
    <x v="0"/>
    <x v="5"/>
    <n v="4"/>
    <x v="81"/>
    <x v="1"/>
    <x v="511"/>
    <m/>
    <m/>
    <m/>
    <m/>
    <n v="4000"/>
    <n v="10000"/>
    <n v="-16000"/>
    <n v="4"/>
    <n v="26"/>
    <x v="6"/>
    <x v="0"/>
  </r>
  <r>
    <n v="4973"/>
    <x v="182"/>
    <x v="0"/>
    <x v="5"/>
    <n v="3"/>
    <x v="81"/>
    <x v="1"/>
    <x v="762"/>
    <m/>
    <m/>
    <m/>
    <m/>
    <n v="3000"/>
    <n v="10000"/>
    <n v="-9000"/>
    <n v="3"/>
    <n v="26"/>
    <x v="6"/>
    <x v="0"/>
  </r>
  <r>
    <n v="4974"/>
    <x v="182"/>
    <x v="0"/>
    <x v="5"/>
    <n v="4"/>
    <x v="164"/>
    <x v="4"/>
    <x v="314"/>
    <m/>
    <m/>
    <m/>
    <m/>
    <n v="9000"/>
    <n v="20000"/>
    <n v="-36000"/>
    <n v="4"/>
    <n v="26"/>
    <x v="6"/>
    <x v="0"/>
  </r>
  <r>
    <n v="4975"/>
    <x v="182"/>
    <x v="0"/>
    <x v="5"/>
    <n v="1"/>
    <x v="1"/>
    <x v="28"/>
    <x v="396"/>
    <m/>
    <m/>
    <m/>
    <m/>
    <n v="5500"/>
    <n v="18000"/>
    <n v="-5500"/>
    <n v="1"/>
    <n v="26"/>
    <x v="6"/>
    <x v="0"/>
  </r>
  <r>
    <n v="4976"/>
    <x v="186"/>
    <x v="0"/>
    <x v="5"/>
    <n v="50"/>
    <x v="27"/>
    <x v="48"/>
    <x v="741"/>
    <m/>
    <m/>
    <m/>
    <m/>
    <n v="1200"/>
    <n v="10000"/>
    <n v="-60000"/>
    <n v="50"/>
    <n v="30"/>
    <x v="6"/>
    <x v="0"/>
  </r>
  <r>
    <n v="4977"/>
    <x v="186"/>
    <x v="0"/>
    <x v="5"/>
    <n v="1"/>
    <x v="61"/>
    <x v="6"/>
    <x v="1328"/>
    <m/>
    <m/>
    <m/>
    <m/>
    <n v="50000"/>
    <n v="100000"/>
    <n v="-50000"/>
    <n v="1"/>
    <n v="30"/>
    <x v="6"/>
    <x v="0"/>
  </r>
  <r>
    <n v="4978"/>
    <x v="191"/>
    <x v="1"/>
    <x v="8"/>
    <n v="1"/>
    <x v="9"/>
    <x v="6"/>
    <x v="31"/>
    <s v="USB"/>
    <s v="Negro"/>
    <s v="Caja"/>
    <s v="Alambrico"/>
    <n v="4000"/>
    <n v="18000"/>
    <n v="14000"/>
    <n v="-1"/>
    <n v="5"/>
    <x v="7"/>
    <x v="0"/>
  </r>
  <r>
    <n v="4979"/>
    <x v="191"/>
    <x v="1"/>
    <x v="8"/>
    <n v="1"/>
    <x v="29"/>
    <x v="32"/>
    <x v="340"/>
    <m/>
    <m/>
    <m/>
    <m/>
    <n v="934"/>
    <n v="1000"/>
    <n v="66"/>
    <n v="-1"/>
    <n v="5"/>
    <x v="7"/>
    <x v="0"/>
  </r>
  <r>
    <n v="4980"/>
    <x v="191"/>
    <x v="1"/>
    <x v="8"/>
    <n v="1"/>
    <x v="29"/>
    <x v="32"/>
    <x v="340"/>
    <m/>
    <m/>
    <m/>
    <m/>
    <n v="1869"/>
    <n v="2000"/>
    <n v="131"/>
    <n v="-1"/>
    <n v="5"/>
    <x v="7"/>
    <x v="0"/>
  </r>
  <r>
    <n v="4981"/>
    <x v="191"/>
    <x v="1"/>
    <x v="8"/>
    <n v="1"/>
    <x v="36"/>
    <x v="28"/>
    <x v="430"/>
    <m/>
    <m/>
    <m/>
    <m/>
    <n v="4000"/>
    <n v="15000"/>
    <n v="11000"/>
    <n v="-1"/>
    <n v="5"/>
    <x v="7"/>
    <x v="0"/>
  </r>
  <r>
    <n v="4982"/>
    <x v="191"/>
    <x v="1"/>
    <x v="8"/>
    <n v="1"/>
    <x v="55"/>
    <x v="28"/>
    <x v="430"/>
    <m/>
    <m/>
    <m/>
    <m/>
    <n v="8000"/>
    <n v="20000"/>
    <n v="12000"/>
    <n v="-1"/>
    <n v="5"/>
    <x v="7"/>
    <x v="0"/>
  </r>
  <r>
    <n v="4983"/>
    <x v="191"/>
    <x v="1"/>
    <x v="8"/>
    <n v="1"/>
    <x v="27"/>
    <x v="135"/>
    <x v="921"/>
    <m/>
    <m/>
    <m/>
    <m/>
    <n v="1100"/>
    <n v="10000"/>
    <n v="8900"/>
    <n v="-1"/>
    <n v="5"/>
    <x v="7"/>
    <x v="0"/>
  </r>
  <r>
    <n v="4984"/>
    <x v="191"/>
    <x v="1"/>
    <x v="8"/>
    <n v="1"/>
    <x v="11"/>
    <x v="21"/>
    <x v="87"/>
    <m/>
    <m/>
    <m/>
    <m/>
    <n v="37000"/>
    <n v="53000"/>
    <n v="16000"/>
    <n v="-1"/>
    <n v="5"/>
    <x v="7"/>
    <x v="0"/>
  </r>
  <r>
    <n v="4985"/>
    <x v="191"/>
    <x v="1"/>
    <x v="8"/>
    <n v="1"/>
    <x v="30"/>
    <x v="1"/>
    <x v="1125"/>
    <m/>
    <m/>
    <m/>
    <m/>
    <n v="900"/>
    <n v="10000"/>
    <n v="9100"/>
    <n v="-1"/>
    <n v="5"/>
    <x v="7"/>
    <x v="0"/>
  </r>
  <r>
    <n v="4986"/>
    <x v="191"/>
    <x v="1"/>
    <x v="8"/>
    <n v="1"/>
    <x v="33"/>
    <x v="1"/>
    <x v="1329"/>
    <m/>
    <m/>
    <m/>
    <m/>
    <n v="0"/>
    <n v="20000"/>
    <n v="20000"/>
    <n v="-1"/>
    <n v="5"/>
    <x v="7"/>
    <x v="0"/>
  </r>
  <r>
    <n v="4987"/>
    <x v="191"/>
    <x v="1"/>
    <x v="8"/>
    <n v="1"/>
    <x v="29"/>
    <x v="37"/>
    <x v="233"/>
    <m/>
    <m/>
    <m/>
    <m/>
    <n v="3271"/>
    <n v="3500"/>
    <n v="229"/>
    <n v="-1"/>
    <n v="5"/>
    <x v="7"/>
    <x v="0"/>
  </r>
  <r>
    <n v="4988"/>
    <x v="191"/>
    <x v="1"/>
    <x v="8"/>
    <n v="1"/>
    <x v="0"/>
    <x v="27"/>
    <x v="440"/>
    <m/>
    <m/>
    <m/>
    <m/>
    <n v="2500"/>
    <n v="10000"/>
    <n v="7500"/>
    <n v="-1"/>
    <n v="5"/>
    <x v="7"/>
    <x v="0"/>
  </r>
  <r>
    <n v="4989"/>
    <x v="191"/>
    <x v="1"/>
    <x v="8"/>
    <n v="1"/>
    <x v="29"/>
    <x v="32"/>
    <x v="340"/>
    <m/>
    <m/>
    <m/>
    <m/>
    <n v="14081"/>
    <n v="15000"/>
    <n v="919"/>
    <n v="-1"/>
    <n v="5"/>
    <x v="7"/>
    <x v="0"/>
  </r>
  <r>
    <n v="4990"/>
    <x v="191"/>
    <x v="1"/>
    <x v="8"/>
    <n v="1"/>
    <x v="4"/>
    <x v="28"/>
    <x v="351"/>
    <m/>
    <m/>
    <m/>
    <m/>
    <n v="40000"/>
    <n v="65000"/>
    <n v="25000"/>
    <n v="-1"/>
    <n v="5"/>
    <x v="7"/>
    <x v="0"/>
  </r>
  <r>
    <n v="4991"/>
    <x v="192"/>
    <x v="1"/>
    <x v="32"/>
    <n v="1"/>
    <x v="105"/>
    <x v="29"/>
    <x v="1330"/>
    <m/>
    <m/>
    <m/>
    <m/>
    <n v="25000"/>
    <n v="45000"/>
    <n v="20000"/>
    <n v="-1"/>
    <n v="6"/>
    <x v="7"/>
    <x v="0"/>
  </r>
  <r>
    <n v="4992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4993"/>
    <x v="192"/>
    <x v="1"/>
    <x v="8"/>
    <n v="1"/>
    <x v="81"/>
    <x v="1"/>
    <x v="1014"/>
    <m/>
    <m/>
    <m/>
    <m/>
    <n v="3500"/>
    <n v="10000"/>
    <n v="6500"/>
    <n v="-1"/>
    <n v="6"/>
    <x v="7"/>
    <x v="0"/>
  </r>
  <r>
    <n v="4994"/>
    <x v="192"/>
    <x v="1"/>
    <x v="8"/>
    <n v="1"/>
    <x v="27"/>
    <x v="28"/>
    <x v="237"/>
    <m/>
    <m/>
    <m/>
    <m/>
    <n v="1100"/>
    <n v="10000"/>
    <n v="8900"/>
    <n v="-1"/>
    <n v="6"/>
    <x v="7"/>
    <x v="0"/>
  </r>
  <r>
    <n v="4995"/>
    <x v="192"/>
    <x v="1"/>
    <x v="8"/>
    <n v="1"/>
    <x v="29"/>
    <x v="32"/>
    <x v="201"/>
    <m/>
    <m/>
    <m/>
    <m/>
    <n v="10280"/>
    <n v="11000"/>
    <n v="720"/>
    <n v="-1"/>
    <n v="6"/>
    <x v="7"/>
    <x v="0"/>
  </r>
  <r>
    <n v="4996"/>
    <x v="192"/>
    <x v="1"/>
    <x v="8"/>
    <n v="1"/>
    <x v="84"/>
    <x v="1"/>
    <x v="1331"/>
    <m/>
    <m/>
    <m/>
    <m/>
    <n v="60000"/>
    <n v="120000"/>
    <n v="60000"/>
    <n v="-1"/>
    <n v="6"/>
    <x v="7"/>
    <x v="0"/>
  </r>
  <r>
    <n v="4997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4998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4999"/>
    <x v="192"/>
    <x v="1"/>
    <x v="8"/>
    <n v="1"/>
    <x v="1"/>
    <x v="1"/>
    <x v="1000"/>
    <m/>
    <m/>
    <m/>
    <m/>
    <n v="2800"/>
    <n v="10000"/>
    <n v="7200"/>
    <n v="-1"/>
    <n v="6"/>
    <x v="7"/>
    <x v="0"/>
  </r>
  <r>
    <n v="5000"/>
    <x v="192"/>
    <x v="1"/>
    <x v="8"/>
    <n v="1"/>
    <x v="33"/>
    <x v="28"/>
    <x v="750"/>
    <m/>
    <m/>
    <m/>
    <m/>
    <n v="0"/>
    <n v="3000"/>
    <n v="3000"/>
    <n v="-1"/>
    <n v="6"/>
    <x v="7"/>
    <x v="0"/>
  </r>
  <r>
    <n v="5001"/>
    <x v="192"/>
    <x v="1"/>
    <x v="22"/>
    <n v="1"/>
    <x v="29"/>
    <x v="32"/>
    <x v="201"/>
    <m/>
    <m/>
    <m/>
    <m/>
    <n v="3271"/>
    <n v="3500"/>
    <n v="229"/>
    <n v="-1"/>
    <n v="6"/>
    <x v="7"/>
    <x v="0"/>
  </r>
  <r>
    <n v="5002"/>
    <x v="192"/>
    <x v="1"/>
    <x v="8"/>
    <n v="1"/>
    <x v="29"/>
    <x v="32"/>
    <x v="201"/>
    <m/>
    <m/>
    <m/>
    <m/>
    <n v="6074"/>
    <n v="6500"/>
    <n v="426"/>
    <n v="-1"/>
    <n v="6"/>
    <x v="7"/>
    <x v="0"/>
  </r>
  <r>
    <n v="5003"/>
    <x v="192"/>
    <x v="1"/>
    <x v="8"/>
    <n v="1"/>
    <x v="0"/>
    <x v="4"/>
    <x v="690"/>
    <m/>
    <m/>
    <m/>
    <m/>
    <n v="12000"/>
    <n v="24000"/>
    <n v="12000"/>
    <n v="-1"/>
    <n v="6"/>
    <x v="7"/>
    <x v="0"/>
  </r>
  <r>
    <n v="5004"/>
    <x v="192"/>
    <x v="1"/>
    <x v="8"/>
    <n v="1"/>
    <x v="81"/>
    <x v="29"/>
    <x v="570"/>
    <m/>
    <m/>
    <m/>
    <m/>
    <n v="5000"/>
    <n v="12000"/>
    <n v="7000"/>
    <n v="-1"/>
    <n v="6"/>
    <x v="7"/>
    <x v="0"/>
  </r>
  <r>
    <n v="5005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06"/>
    <x v="192"/>
    <x v="1"/>
    <x v="8"/>
    <n v="1"/>
    <x v="27"/>
    <x v="28"/>
    <x v="430"/>
    <m/>
    <m/>
    <m/>
    <m/>
    <n v="1100"/>
    <n v="10000"/>
    <n v="8900"/>
    <n v="-1"/>
    <n v="6"/>
    <x v="7"/>
    <x v="0"/>
  </r>
  <r>
    <n v="5007"/>
    <x v="192"/>
    <x v="1"/>
    <x v="8"/>
    <n v="1"/>
    <x v="100"/>
    <x v="6"/>
    <x v="995"/>
    <m/>
    <m/>
    <m/>
    <m/>
    <n v="7000"/>
    <n v="15000"/>
    <n v="8000"/>
    <n v="-1"/>
    <n v="6"/>
    <x v="7"/>
    <x v="0"/>
  </r>
  <r>
    <n v="5008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09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10"/>
    <x v="193"/>
    <x v="1"/>
    <x v="8"/>
    <n v="1"/>
    <x v="27"/>
    <x v="2"/>
    <x v="168"/>
    <m/>
    <m/>
    <m/>
    <m/>
    <n v="1100"/>
    <n v="10000"/>
    <n v="8900"/>
    <n v="-1"/>
    <n v="7"/>
    <x v="7"/>
    <x v="0"/>
  </r>
  <r>
    <n v="5011"/>
    <x v="193"/>
    <x v="1"/>
    <x v="8"/>
    <n v="1"/>
    <x v="27"/>
    <x v="4"/>
    <x v="312"/>
    <m/>
    <m/>
    <m/>
    <m/>
    <n v="1100"/>
    <n v="10000"/>
    <n v="8900"/>
    <n v="-1"/>
    <n v="7"/>
    <x v="7"/>
    <x v="0"/>
  </r>
  <r>
    <n v="5012"/>
    <x v="193"/>
    <x v="1"/>
    <x v="8"/>
    <n v="1"/>
    <x v="81"/>
    <x v="2"/>
    <x v="168"/>
    <m/>
    <m/>
    <m/>
    <m/>
    <n v="3500"/>
    <n v="10000"/>
    <n v="6500"/>
    <n v="-1"/>
    <n v="7"/>
    <x v="7"/>
    <x v="0"/>
  </r>
  <r>
    <n v="5013"/>
    <x v="193"/>
    <x v="1"/>
    <x v="8"/>
    <n v="1"/>
    <x v="165"/>
    <x v="1"/>
    <x v="175"/>
    <m/>
    <m/>
    <m/>
    <m/>
    <n v="8000"/>
    <n v="20000"/>
    <n v="12000"/>
    <n v="-1"/>
    <n v="7"/>
    <x v="7"/>
    <x v="0"/>
  </r>
  <r>
    <n v="5014"/>
    <x v="193"/>
    <x v="1"/>
    <x v="131"/>
    <n v="1"/>
    <x v="29"/>
    <x v="32"/>
    <x v="340"/>
    <m/>
    <m/>
    <m/>
    <m/>
    <n v="1869"/>
    <n v="2000"/>
    <n v="131"/>
    <n v="-1"/>
    <n v="7"/>
    <x v="7"/>
    <x v="0"/>
  </r>
  <r>
    <n v="5015"/>
    <x v="193"/>
    <x v="1"/>
    <x v="8"/>
    <n v="1"/>
    <x v="29"/>
    <x v="37"/>
    <x v="233"/>
    <m/>
    <m/>
    <m/>
    <m/>
    <n v="6074"/>
    <n v="6500"/>
    <n v="426"/>
    <n v="-1"/>
    <n v="7"/>
    <x v="7"/>
    <x v="0"/>
  </r>
  <r>
    <n v="5016"/>
    <x v="193"/>
    <x v="1"/>
    <x v="8"/>
    <n v="1"/>
    <x v="27"/>
    <x v="28"/>
    <x v="291"/>
    <m/>
    <m/>
    <m/>
    <m/>
    <n v="1100"/>
    <n v="10000"/>
    <n v="8900"/>
    <n v="-1"/>
    <n v="7"/>
    <x v="7"/>
    <x v="0"/>
  </r>
  <r>
    <n v="5017"/>
    <x v="193"/>
    <x v="1"/>
    <x v="8"/>
    <n v="1"/>
    <x v="29"/>
    <x v="32"/>
    <x v="340"/>
    <m/>
    <m/>
    <m/>
    <m/>
    <n v="1869"/>
    <n v="2000"/>
    <n v="131"/>
    <n v="-1"/>
    <n v="7"/>
    <x v="7"/>
    <x v="0"/>
  </r>
  <r>
    <n v="5018"/>
    <x v="193"/>
    <x v="1"/>
    <x v="8"/>
    <n v="1"/>
    <x v="29"/>
    <x v="37"/>
    <x v="233"/>
    <m/>
    <m/>
    <m/>
    <m/>
    <n v="7009"/>
    <n v="7500"/>
    <n v="491"/>
    <n v="-1"/>
    <n v="7"/>
    <x v="7"/>
    <x v="0"/>
  </r>
  <r>
    <n v="5019"/>
    <x v="193"/>
    <x v="1"/>
    <x v="8"/>
    <n v="1"/>
    <x v="27"/>
    <x v="29"/>
    <x v="546"/>
    <m/>
    <m/>
    <m/>
    <m/>
    <n v="900"/>
    <n v="8000"/>
    <n v="7100"/>
    <n v="-1"/>
    <n v="7"/>
    <x v="7"/>
    <x v="0"/>
  </r>
  <r>
    <n v="5020"/>
    <x v="193"/>
    <x v="1"/>
    <x v="8"/>
    <n v="1"/>
    <x v="81"/>
    <x v="29"/>
    <x v="546"/>
    <m/>
    <m/>
    <m/>
    <m/>
    <n v="3500"/>
    <n v="10000"/>
    <n v="6500"/>
    <n v="-1"/>
    <n v="7"/>
    <x v="7"/>
    <x v="0"/>
  </r>
  <r>
    <n v="5021"/>
    <x v="193"/>
    <x v="1"/>
    <x v="8"/>
    <n v="1"/>
    <x v="29"/>
    <x v="34"/>
    <x v="214"/>
    <m/>
    <m/>
    <m/>
    <m/>
    <n v="6074"/>
    <n v="6500"/>
    <n v="426"/>
    <n v="-1"/>
    <n v="7"/>
    <x v="7"/>
    <x v="0"/>
  </r>
  <r>
    <n v="5022"/>
    <x v="193"/>
    <x v="1"/>
    <x v="8"/>
    <n v="1"/>
    <x v="35"/>
    <x v="89"/>
    <x v="884"/>
    <m/>
    <m/>
    <m/>
    <m/>
    <n v="4000"/>
    <n v="9000"/>
    <n v="5000"/>
    <n v="-1"/>
    <n v="7"/>
    <x v="7"/>
    <x v="0"/>
  </r>
  <r>
    <n v="5023"/>
    <x v="193"/>
    <x v="1"/>
    <x v="8"/>
    <n v="1"/>
    <x v="11"/>
    <x v="22"/>
    <x v="1304"/>
    <m/>
    <m/>
    <m/>
    <m/>
    <n v="287000"/>
    <n v="360000"/>
    <n v="73000"/>
    <n v="-1"/>
    <n v="7"/>
    <x v="7"/>
    <x v="0"/>
  </r>
  <r>
    <n v="5024"/>
    <x v="193"/>
    <x v="1"/>
    <x v="8"/>
    <n v="1"/>
    <x v="29"/>
    <x v="32"/>
    <x v="201"/>
    <m/>
    <m/>
    <m/>
    <m/>
    <n v="10280"/>
    <n v="11000"/>
    <n v="720"/>
    <n v="-1"/>
    <n v="7"/>
    <x v="7"/>
    <x v="0"/>
  </r>
  <r>
    <n v="5025"/>
    <x v="193"/>
    <x v="1"/>
    <x v="8"/>
    <n v="1"/>
    <x v="2"/>
    <x v="28"/>
    <x v="992"/>
    <s v="TC"/>
    <m/>
    <m/>
    <m/>
    <n v="10000"/>
    <n v="22000"/>
    <n v="12000"/>
    <n v="-1"/>
    <n v="7"/>
    <x v="7"/>
    <x v="0"/>
  </r>
  <r>
    <n v="5026"/>
    <x v="194"/>
    <x v="1"/>
    <x v="8"/>
    <n v="1"/>
    <x v="26"/>
    <x v="28"/>
    <x v="430"/>
    <m/>
    <m/>
    <m/>
    <m/>
    <n v="8000"/>
    <n v="20000"/>
    <n v="12000"/>
    <n v="-1"/>
    <n v="8"/>
    <x v="7"/>
    <x v="0"/>
  </r>
  <r>
    <n v="5027"/>
    <x v="194"/>
    <x v="1"/>
    <x v="8"/>
    <n v="1"/>
    <x v="2"/>
    <x v="7"/>
    <x v="328"/>
    <m/>
    <m/>
    <m/>
    <m/>
    <n v="8000"/>
    <n v="20000"/>
    <n v="12000"/>
    <n v="-1"/>
    <n v="8"/>
    <x v="7"/>
    <x v="0"/>
  </r>
  <r>
    <n v="5028"/>
    <x v="194"/>
    <x v="1"/>
    <x v="8"/>
    <n v="1"/>
    <x v="0"/>
    <x v="27"/>
    <x v="838"/>
    <m/>
    <m/>
    <m/>
    <m/>
    <n v="1800"/>
    <n v="8000"/>
    <n v="6200"/>
    <n v="-1"/>
    <n v="8"/>
    <x v="7"/>
    <x v="0"/>
  </r>
  <r>
    <n v="5029"/>
    <x v="194"/>
    <x v="1"/>
    <x v="8"/>
    <n v="1"/>
    <x v="166"/>
    <x v="6"/>
    <x v="1332"/>
    <m/>
    <m/>
    <m/>
    <m/>
    <n v="0"/>
    <n v="2000"/>
    <n v="2000"/>
    <n v="-1"/>
    <n v="8"/>
    <x v="7"/>
    <x v="0"/>
  </r>
  <r>
    <n v="5030"/>
    <x v="194"/>
    <x v="1"/>
    <x v="8"/>
    <n v="1"/>
    <x v="27"/>
    <x v="2"/>
    <x v="1333"/>
    <m/>
    <m/>
    <m/>
    <m/>
    <n v="1100"/>
    <n v="10000"/>
    <n v="8900"/>
    <n v="-1"/>
    <n v="8"/>
    <x v="7"/>
    <x v="0"/>
  </r>
  <r>
    <n v="5031"/>
    <x v="194"/>
    <x v="1"/>
    <x v="8"/>
    <n v="1"/>
    <x v="27"/>
    <x v="1"/>
    <x v="136"/>
    <m/>
    <m/>
    <m/>
    <m/>
    <n v="1100"/>
    <n v="10000"/>
    <n v="8900"/>
    <n v="-1"/>
    <n v="8"/>
    <x v="7"/>
    <x v="0"/>
  </r>
  <r>
    <n v="5032"/>
    <x v="194"/>
    <x v="1"/>
    <x v="8"/>
    <n v="1"/>
    <x v="81"/>
    <x v="1"/>
    <x v="136"/>
    <m/>
    <m/>
    <m/>
    <m/>
    <n v="3500"/>
    <n v="10000"/>
    <n v="6500"/>
    <n v="-1"/>
    <n v="8"/>
    <x v="7"/>
    <x v="0"/>
  </r>
  <r>
    <n v="5033"/>
    <x v="194"/>
    <x v="1"/>
    <x v="8"/>
    <n v="1"/>
    <x v="26"/>
    <x v="1"/>
    <x v="534"/>
    <m/>
    <m/>
    <m/>
    <m/>
    <n v="8000"/>
    <n v="20000"/>
    <n v="12000"/>
    <n v="-1"/>
    <n v="8"/>
    <x v="7"/>
    <x v="0"/>
  </r>
  <r>
    <n v="5034"/>
    <x v="194"/>
    <x v="1"/>
    <x v="8"/>
    <n v="1"/>
    <x v="29"/>
    <x v="149"/>
    <x v="1334"/>
    <m/>
    <m/>
    <m/>
    <m/>
    <n v="9345"/>
    <n v="10000"/>
    <n v="655"/>
    <n v="-1"/>
    <n v="8"/>
    <x v="7"/>
    <x v="0"/>
  </r>
  <r>
    <n v="5035"/>
    <x v="194"/>
    <x v="1"/>
    <x v="8"/>
    <n v="1"/>
    <x v="8"/>
    <x v="24"/>
    <x v="1053"/>
    <m/>
    <m/>
    <m/>
    <m/>
    <n v="42000"/>
    <n v="55000"/>
    <n v="13000"/>
    <n v="-1"/>
    <n v="8"/>
    <x v="7"/>
    <x v="0"/>
  </r>
  <r>
    <n v="5036"/>
    <x v="194"/>
    <x v="1"/>
    <x v="8"/>
    <n v="1"/>
    <x v="167"/>
    <x v="6"/>
    <x v="1335"/>
    <m/>
    <m/>
    <m/>
    <m/>
    <n v="75000"/>
    <n v="95000"/>
    <n v="20000"/>
    <n v="-1"/>
    <n v="8"/>
    <x v="7"/>
    <x v="0"/>
  </r>
  <r>
    <n v="5037"/>
    <x v="194"/>
    <x v="1"/>
    <x v="8"/>
    <n v="1"/>
    <x v="27"/>
    <x v="29"/>
    <x v="570"/>
    <m/>
    <m/>
    <m/>
    <m/>
    <n v="1100"/>
    <n v="10000"/>
    <n v="8900"/>
    <n v="-1"/>
    <n v="8"/>
    <x v="7"/>
    <x v="0"/>
  </r>
  <r>
    <n v="5038"/>
    <x v="194"/>
    <x v="1"/>
    <x v="8"/>
    <n v="1"/>
    <x v="55"/>
    <x v="29"/>
    <x v="570"/>
    <m/>
    <m/>
    <m/>
    <m/>
    <n v="8000"/>
    <n v="20000"/>
    <n v="12000"/>
    <n v="-1"/>
    <n v="8"/>
    <x v="7"/>
    <x v="0"/>
  </r>
  <r>
    <n v="5039"/>
    <x v="194"/>
    <x v="1"/>
    <x v="8"/>
    <n v="1"/>
    <x v="33"/>
    <x v="29"/>
    <x v="1336"/>
    <m/>
    <m/>
    <m/>
    <m/>
    <n v="0"/>
    <n v="20000"/>
    <n v="20000"/>
    <n v="-1"/>
    <n v="8"/>
    <x v="7"/>
    <x v="0"/>
  </r>
  <r>
    <n v="5040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1"/>
    <x v="194"/>
    <x v="1"/>
    <x v="8"/>
    <n v="1"/>
    <x v="105"/>
    <x v="29"/>
    <x v="853"/>
    <m/>
    <m/>
    <m/>
    <m/>
    <n v="15000"/>
    <n v="44000"/>
    <n v="29000"/>
    <n v="-1"/>
    <n v="8"/>
    <x v="7"/>
    <x v="0"/>
  </r>
  <r>
    <n v="5042"/>
    <x v="194"/>
    <x v="1"/>
    <x v="8"/>
    <n v="1"/>
    <x v="0"/>
    <x v="6"/>
    <x v="66"/>
    <m/>
    <m/>
    <m/>
    <m/>
    <n v="3000"/>
    <n v="10000"/>
    <n v="7000"/>
    <n v="-1"/>
    <n v="8"/>
    <x v="7"/>
    <x v="0"/>
  </r>
  <r>
    <n v="5043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4"/>
    <x v="195"/>
    <x v="1"/>
    <x v="8"/>
    <n v="1"/>
    <x v="81"/>
    <x v="1"/>
    <x v="175"/>
    <m/>
    <m/>
    <m/>
    <m/>
    <n v="3500"/>
    <n v="10000"/>
    <n v="6500"/>
    <n v="-1"/>
    <n v="9"/>
    <x v="7"/>
    <x v="0"/>
  </r>
  <r>
    <n v="5045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46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47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48"/>
    <x v="195"/>
    <x v="1"/>
    <x v="8"/>
    <n v="1"/>
    <x v="84"/>
    <x v="28"/>
    <x v="1337"/>
    <m/>
    <m/>
    <m/>
    <m/>
    <n v="55000"/>
    <n v="100000"/>
    <n v="45000"/>
    <n v="-1"/>
    <n v="9"/>
    <x v="7"/>
    <x v="0"/>
  </r>
  <r>
    <n v="5049"/>
    <x v="195"/>
    <x v="1"/>
    <x v="8"/>
    <n v="1"/>
    <x v="29"/>
    <x v="37"/>
    <x v="234"/>
    <m/>
    <m/>
    <m/>
    <m/>
    <n v="5607"/>
    <n v="6000"/>
    <n v="393"/>
    <n v="-1"/>
    <n v="9"/>
    <x v="7"/>
    <x v="0"/>
  </r>
  <r>
    <n v="5050"/>
    <x v="195"/>
    <x v="1"/>
    <x v="8"/>
    <n v="1"/>
    <x v="33"/>
    <x v="1"/>
    <x v="1338"/>
    <m/>
    <m/>
    <m/>
    <m/>
    <n v="5000"/>
    <n v="35000"/>
    <n v="30000"/>
    <n v="-1"/>
    <n v="9"/>
    <x v="7"/>
    <x v="0"/>
  </r>
  <r>
    <n v="5051"/>
    <x v="195"/>
    <x v="1"/>
    <x v="8"/>
    <n v="1"/>
    <x v="33"/>
    <x v="28"/>
    <x v="1339"/>
    <m/>
    <m/>
    <m/>
    <m/>
    <n v="0"/>
    <n v="1000"/>
    <n v="1000"/>
    <n v="-1"/>
    <n v="9"/>
    <x v="7"/>
    <x v="0"/>
  </r>
  <r>
    <n v="5052"/>
    <x v="195"/>
    <x v="1"/>
    <x v="8"/>
    <n v="1"/>
    <x v="26"/>
    <x v="1"/>
    <x v="512"/>
    <m/>
    <m/>
    <m/>
    <m/>
    <n v="7000"/>
    <n v="20000"/>
    <n v="13000"/>
    <n v="-1"/>
    <n v="9"/>
    <x v="7"/>
    <x v="0"/>
  </r>
  <r>
    <n v="5053"/>
    <x v="195"/>
    <x v="1"/>
    <x v="8"/>
    <n v="1"/>
    <x v="84"/>
    <x v="28"/>
    <x v="1340"/>
    <m/>
    <m/>
    <m/>
    <m/>
    <n v="70000"/>
    <n v="130000"/>
    <n v="60000"/>
    <n v="-1"/>
    <n v="9"/>
    <x v="7"/>
    <x v="0"/>
  </r>
  <r>
    <n v="5054"/>
    <x v="195"/>
    <x v="1"/>
    <x v="8"/>
    <n v="1"/>
    <x v="26"/>
    <x v="28"/>
    <x v="391"/>
    <m/>
    <m/>
    <m/>
    <m/>
    <n v="9000"/>
    <n v="20000"/>
    <n v="11000"/>
    <n v="-1"/>
    <n v="9"/>
    <x v="7"/>
    <x v="0"/>
  </r>
  <r>
    <n v="5055"/>
    <x v="195"/>
    <x v="1"/>
    <x v="8"/>
    <n v="1"/>
    <x v="1"/>
    <x v="27"/>
    <x v="129"/>
    <m/>
    <m/>
    <m/>
    <m/>
    <n v="7500"/>
    <n v="20000"/>
    <n v="12500"/>
    <n v="-1"/>
    <n v="9"/>
    <x v="7"/>
    <x v="0"/>
  </r>
  <r>
    <n v="5056"/>
    <x v="195"/>
    <x v="1"/>
    <x v="8"/>
    <n v="1"/>
    <x v="33"/>
    <x v="6"/>
    <x v="926"/>
    <m/>
    <m/>
    <m/>
    <m/>
    <n v="0"/>
    <n v="20000"/>
    <n v="20000"/>
    <n v="-1"/>
    <n v="9"/>
    <x v="7"/>
    <x v="0"/>
  </r>
  <r>
    <n v="5057"/>
    <x v="195"/>
    <x v="1"/>
    <x v="8"/>
    <n v="1"/>
    <x v="84"/>
    <x v="1"/>
    <x v="961"/>
    <m/>
    <m/>
    <m/>
    <m/>
    <n v="80000"/>
    <n v="130000"/>
    <n v="50000"/>
    <n v="-1"/>
    <n v="9"/>
    <x v="7"/>
    <x v="0"/>
  </r>
  <r>
    <n v="5058"/>
    <x v="195"/>
    <x v="1"/>
    <x v="8"/>
    <n v="1"/>
    <x v="27"/>
    <x v="1"/>
    <x v="141"/>
    <m/>
    <m/>
    <m/>
    <m/>
    <n v="1100"/>
    <n v="10000"/>
    <n v="8900"/>
    <n v="-1"/>
    <n v="9"/>
    <x v="7"/>
    <x v="0"/>
  </r>
  <r>
    <n v="5059"/>
    <x v="195"/>
    <x v="1"/>
    <x v="8"/>
    <n v="1"/>
    <x v="26"/>
    <x v="1"/>
    <x v="141"/>
    <m/>
    <m/>
    <m/>
    <m/>
    <n v="8500"/>
    <n v="20000"/>
    <n v="11500"/>
    <n v="-1"/>
    <n v="9"/>
    <x v="7"/>
    <x v="0"/>
  </r>
  <r>
    <n v="5060"/>
    <x v="195"/>
    <x v="1"/>
    <x v="8"/>
    <n v="1"/>
    <x v="27"/>
    <x v="28"/>
    <x v="391"/>
    <m/>
    <m/>
    <m/>
    <m/>
    <n v="1100"/>
    <n v="10000"/>
    <n v="8900"/>
    <n v="-1"/>
    <n v="9"/>
    <x v="7"/>
    <x v="0"/>
  </r>
  <r>
    <n v="5061"/>
    <x v="195"/>
    <x v="1"/>
    <x v="8"/>
    <n v="1"/>
    <x v="84"/>
    <x v="2"/>
    <x v="249"/>
    <m/>
    <m/>
    <m/>
    <m/>
    <n v="75000"/>
    <n v="115000"/>
    <n v="40000"/>
    <n v="-1"/>
    <n v="9"/>
    <x v="7"/>
    <x v="0"/>
  </r>
  <r>
    <n v="5062"/>
    <x v="195"/>
    <x v="1"/>
    <x v="8"/>
    <n v="1"/>
    <x v="27"/>
    <x v="2"/>
    <x v="249"/>
    <m/>
    <m/>
    <m/>
    <m/>
    <n v="1100"/>
    <n v="10000"/>
    <n v="8900"/>
    <n v="-1"/>
    <n v="9"/>
    <x v="7"/>
    <x v="0"/>
  </r>
  <r>
    <n v="5063"/>
    <x v="195"/>
    <x v="1"/>
    <x v="8"/>
    <n v="1"/>
    <x v="2"/>
    <x v="47"/>
    <x v="328"/>
    <m/>
    <m/>
    <m/>
    <m/>
    <n v="3000"/>
    <n v="9000"/>
    <n v="6000"/>
    <n v="-1"/>
    <n v="9"/>
    <x v="7"/>
    <x v="0"/>
  </r>
  <r>
    <n v="5064"/>
    <x v="195"/>
    <x v="1"/>
    <x v="8"/>
    <n v="1"/>
    <x v="2"/>
    <x v="47"/>
    <x v="328"/>
    <m/>
    <m/>
    <m/>
    <m/>
    <n v="3000"/>
    <n v="8000"/>
    <n v="5000"/>
    <n v="-1"/>
    <n v="9"/>
    <x v="7"/>
    <x v="0"/>
  </r>
  <r>
    <n v="5065"/>
    <x v="195"/>
    <x v="1"/>
    <x v="8"/>
    <n v="1"/>
    <x v="1"/>
    <x v="1"/>
    <x v="436"/>
    <m/>
    <m/>
    <m/>
    <m/>
    <n v="3500"/>
    <n v="15000"/>
    <n v="11500"/>
    <n v="-1"/>
    <n v="9"/>
    <x v="7"/>
    <x v="0"/>
  </r>
  <r>
    <n v="5066"/>
    <x v="195"/>
    <x v="1"/>
    <x v="8"/>
    <n v="1"/>
    <x v="1"/>
    <x v="1"/>
    <x v="2"/>
    <m/>
    <m/>
    <m/>
    <m/>
    <n v="3500"/>
    <n v="12000"/>
    <n v="8500"/>
    <n v="-1"/>
    <n v="9"/>
    <x v="7"/>
    <x v="0"/>
  </r>
  <r>
    <n v="5067"/>
    <x v="195"/>
    <x v="1"/>
    <x v="8"/>
    <n v="1"/>
    <x v="29"/>
    <x v="50"/>
    <x v="516"/>
    <m/>
    <m/>
    <m/>
    <m/>
    <n v="5607"/>
    <n v="6000"/>
    <n v="393"/>
    <n v="-1"/>
    <n v="9"/>
    <x v="7"/>
    <x v="0"/>
  </r>
  <r>
    <n v="5068"/>
    <x v="195"/>
    <x v="1"/>
    <x v="8"/>
    <n v="1"/>
    <x v="0"/>
    <x v="93"/>
    <x v="1269"/>
    <m/>
    <m/>
    <m/>
    <m/>
    <n v="4500"/>
    <n v="12000"/>
    <n v="7500"/>
    <n v="-1"/>
    <n v="9"/>
    <x v="7"/>
    <x v="0"/>
  </r>
  <r>
    <n v="5069"/>
    <x v="195"/>
    <x v="1"/>
    <x v="8"/>
    <n v="1"/>
    <x v="27"/>
    <x v="52"/>
    <x v="1142"/>
    <m/>
    <m/>
    <m/>
    <m/>
    <n v="1100"/>
    <n v="10000"/>
    <n v="8900"/>
    <n v="-1"/>
    <n v="9"/>
    <x v="7"/>
    <x v="0"/>
  </r>
  <r>
    <n v="5070"/>
    <x v="195"/>
    <x v="1"/>
    <x v="8"/>
    <n v="1"/>
    <x v="2"/>
    <x v="7"/>
    <x v="328"/>
    <m/>
    <m/>
    <m/>
    <m/>
    <n v="8000"/>
    <n v="18000"/>
    <n v="10000"/>
    <n v="-1"/>
    <n v="9"/>
    <x v="7"/>
    <x v="0"/>
  </r>
  <r>
    <n v="5071"/>
    <x v="195"/>
    <x v="1"/>
    <x v="8"/>
    <n v="1"/>
    <x v="29"/>
    <x v="32"/>
    <x v="201"/>
    <m/>
    <m/>
    <m/>
    <m/>
    <n v="6074"/>
    <n v="6500"/>
    <n v="426"/>
    <n v="-1"/>
    <n v="9"/>
    <x v="7"/>
    <x v="0"/>
  </r>
  <r>
    <n v="5072"/>
    <x v="195"/>
    <x v="1"/>
    <x v="8"/>
    <n v="1"/>
    <x v="1"/>
    <x v="1"/>
    <x v="1000"/>
    <m/>
    <m/>
    <m/>
    <m/>
    <n v="2800"/>
    <n v="10000"/>
    <n v="7200"/>
    <n v="-1"/>
    <n v="9"/>
    <x v="7"/>
    <x v="0"/>
  </r>
  <r>
    <n v="5073"/>
    <x v="195"/>
    <x v="1"/>
    <x v="8"/>
    <n v="1"/>
    <x v="2"/>
    <x v="7"/>
    <x v="440"/>
    <m/>
    <m/>
    <m/>
    <m/>
    <n v="8000"/>
    <n v="20000"/>
    <n v="12000"/>
    <n v="-1"/>
    <n v="9"/>
    <x v="7"/>
    <x v="0"/>
  </r>
  <r>
    <n v="5074"/>
    <x v="195"/>
    <x v="1"/>
    <x v="8"/>
    <n v="1"/>
    <x v="0"/>
    <x v="6"/>
    <x v="47"/>
    <m/>
    <m/>
    <m/>
    <m/>
    <n v="3500"/>
    <n v="10000"/>
    <n v="6500"/>
    <n v="-1"/>
    <n v="9"/>
    <x v="7"/>
    <x v="0"/>
  </r>
  <r>
    <n v="5075"/>
    <x v="195"/>
    <x v="1"/>
    <x v="8"/>
    <n v="1"/>
    <x v="81"/>
    <x v="29"/>
    <x v="1109"/>
    <m/>
    <m/>
    <m/>
    <m/>
    <n v="3500"/>
    <n v="10000"/>
    <n v="6500"/>
    <n v="-1"/>
    <n v="9"/>
    <x v="7"/>
    <x v="0"/>
  </r>
  <r>
    <n v="5076"/>
    <x v="195"/>
    <x v="1"/>
    <x v="8"/>
    <n v="1"/>
    <x v="29"/>
    <x v="34"/>
    <x v="214"/>
    <m/>
    <m/>
    <m/>
    <m/>
    <n v="7009"/>
    <n v="7500"/>
    <n v="491"/>
    <n v="-1"/>
    <n v="9"/>
    <x v="7"/>
    <x v="0"/>
  </r>
  <r>
    <n v="5077"/>
    <x v="195"/>
    <x v="1"/>
    <x v="8"/>
    <n v="1"/>
    <x v="33"/>
    <x v="1"/>
    <x v="1341"/>
    <m/>
    <m/>
    <m/>
    <m/>
    <n v="0"/>
    <n v="15000"/>
    <n v="15000"/>
    <n v="-1"/>
    <n v="9"/>
    <x v="7"/>
    <x v="0"/>
  </r>
  <r>
    <n v="5078"/>
    <x v="196"/>
    <x v="1"/>
    <x v="8"/>
    <n v="1"/>
    <x v="29"/>
    <x v="32"/>
    <x v="340"/>
    <m/>
    <m/>
    <m/>
    <m/>
    <n v="1869"/>
    <n v="2000"/>
    <n v="131"/>
    <n v="-1"/>
    <n v="10"/>
    <x v="7"/>
    <x v="0"/>
  </r>
  <r>
    <n v="5079"/>
    <x v="196"/>
    <x v="1"/>
    <x v="8"/>
    <n v="1"/>
    <x v="33"/>
    <x v="2"/>
    <x v="1342"/>
    <m/>
    <m/>
    <m/>
    <m/>
    <n v="0"/>
    <n v="20000"/>
    <n v="20000"/>
    <n v="-1"/>
    <n v="10"/>
    <x v="7"/>
    <x v="0"/>
  </r>
  <r>
    <n v="5080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081"/>
    <x v="196"/>
    <x v="1"/>
    <x v="8"/>
    <n v="1"/>
    <x v="1"/>
    <x v="1"/>
    <x v="1000"/>
    <m/>
    <m/>
    <m/>
    <m/>
    <n v="2800"/>
    <n v="10000"/>
    <n v="7200"/>
    <n v="-1"/>
    <n v="10"/>
    <x v="7"/>
    <x v="0"/>
  </r>
  <r>
    <n v="5082"/>
    <x v="196"/>
    <x v="1"/>
    <x v="8"/>
    <n v="1"/>
    <x v="33"/>
    <x v="28"/>
    <x v="1343"/>
    <m/>
    <m/>
    <m/>
    <m/>
    <n v="0"/>
    <n v="25000"/>
    <n v="25000"/>
    <n v="-1"/>
    <n v="10"/>
    <x v="7"/>
    <x v="0"/>
  </r>
  <r>
    <n v="5083"/>
    <x v="196"/>
    <x v="1"/>
    <x v="8"/>
    <n v="1"/>
    <x v="81"/>
    <x v="1"/>
    <x v="175"/>
    <m/>
    <m/>
    <m/>
    <m/>
    <n v="3500"/>
    <n v="10000"/>
    <n v="6500"/>
    <n v="-1"/>
    <n v="10"/>
    <x v="7"/>
    <x v="0"/>
  </r>
  <r>
    <n v="5084"/>
    <x v="196"/>
    <x v="1"/>
    <x v="8"/>
    <n v="1"/>
    <x v="81"/>
    <x v="2"/>
    <x v="171"/>
    <m/>
    <m/>
    <m/>
    <m/>
    <n v="3500"/>
    <n v="10000"/>
    <n v="6500"/>
    <n v="-1"/>
    <n v="10"/>
    <x v="7"/>
    <x v="0"/>
  </r>
  <r>
    <n v="5085"/>
    <x v="196"/>
    <x v="1"/>
    <x v="8"/>
    <n v="1"/>
    <x v="35"/>
    <x v="89"/>
    <x v="1267"/>
    <m/>
    <m/>
    <m/>
    <m/>
    <n v="4000"/>
    <n v="9000"/>
    <n v="5000"/>
    <n v="-1"/>
    <n v="10"/>
    <x v="7"/>
    <x v="0"/>
  </r>
  <r>
    <n v="5086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87"/>
    <x v="196"/>
    <x v="1"/>
    <x v="8"/>
    <n v="1"/>
    <x v="81"/>
    <x v="1"/>
    <x v="280"/>
    <m/>
    <m/>
    <m/>
    <m/>
    <n v="3500"/>
    <n v="10000"/>
    <n v="6500"/>
    <n v="-1"/>
    <n v="10"/>
    <x v="7"/>
    <x v="0"/>
  </r>
  <r>
    <n v="5088"/>
    <x v="196"/>
    <x v="1"/>
    <x v="8"/>
    <n v="1"/>
    <x v="29"/>
    <x v="37"/>
    <x v="233"/>
    <m/>
    <m/>
    <m/>
    <m/>
    <n v="3271"/>
    <n v="3500"/>
    <n v="229"/>
    <n v="-1"/>
    <n v="10"/>
    <x v="7"/>
    <x v="0"/>
  </r>
  <r>
    <n v="5089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0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1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2"/>
    <x v="195"/>
    <x v="0"/>
    <x v="107"/>
    <n v="1"/>
    <x v="84"/>
    <x v="28"/>
    <x v="1337"/>
    <m/>
    <m/>
    <m/>
    <m/>
    <n v="55000"/>
    <n v="110000"/>
    <n v="-55000"/>
    <n v="1"/>
    <n v="9"/>
    <x v="7"/>
    <x v="0"/>
  </r>
  <r>
    <n v="5093"/>
    <x v="195"/>
    <x v="0"/>
    <x v="107"/>
    <n v="15"/>
    <x v="46"/>
    <x v="48"/>
    <x v="741"/>
    <m/>
    <m/>
    <m/>
    <m/>
    <n v="500"/>
    <n v="20000"/>
    <n v="-7500"/>
    <n v="15"/>
    <n v="9"/>
    <x v="7"/>
    <x v="0"/>
  </r>
  <r>
    <n v="5094"/>
    <x v="196"/>
    <x v="0"/>
    <x v="114"/>
    <n v="5"/>
    <x v="165"/>
    <x v="48"/>
    <x v="741"/>
    <m/>
    <m/>
    <m/>
    <m/>
    <n v="7500"/>
    <n v="20000"/>
    <n v="-37500"/>
    <n v="5"/>
    <n v="10"/>
    <x v="7"/>
    <x v="0"/>
  </r>
  <r>
    <n v="5095"/>
    <x v="196"/>
    <x v="0"/>
    <x v="114"/>
    <n v="1"/>
    <x v="55"/>
    <x v="28"/>
    <x v="430"/>
    <m/>
    <m/>
    <m/>
    <m/>
    <n v="7000"/>
    <n v="20000"/>
    <n v="-7000"/>
    <n v="1"/>
    <n v="10"/>
    <x v="7"/>
    <x v="0"/>
  </r>
  <r>
    <n v="5096"/>
    <x v="196"/>
    <x v="0"/>
    <x v="72"/>
    <n v="1"/>
    <x v="168"/>
    <x v="6"/>
    <x v="1345"/>
    <m/>
    <m/>
    <m/>
    <m/>
    <n v="3500"/>
    <n v="8000"/>
    <n v="-3500"/>
    <n v="1"/>
    <n v="10"/>
    <x v="7"/>
    <x v="0"/>
  </r>
  <r>
    <n v="5097"/>
    <x v="196"/>
    <x v="0"/>
    <x v="72"/>
    <n v="1"/>
    <x v="169"/>
    <x v="6"/>
    <x v="1346"/>
    <m/>
    <m/>
    <m/>
    <m/>
    <n v="22000"/>
    <n v="45000"/>
    <n v="-22000"/>
    <n v="1"/>
    <n v="10"/>
    <x v="7"/>
    <x v="0"/>
  </r>
  <r>
    <n v="5098"/>
    <x v="196"/>
    <x v="0"/>
    <x v="127"/>
    <n v="2"/>
    <x v="170"/>
    <x v="134"/>
    <x v="1347"/>
    <m/>
    <m/>
    <m/>
    <m/>
    <n v="167000"/>
    <n v="210000"/>
    <n v="-334000"/>
    <n v="2"/>
    <n v="10"/>
    <x v="7"/>
    <x v="0"/>
  </r>
  <r>
    <n v="5099"/>
    <x v="196"/>
    <x v="0"/>
    <x v="127"/>
    <n v="1"/>
    <x v="147"/>
    <x v="83"/>
    <x v="544"/>
    <m/>
    <m/>
    <m/>
    <m/>
    <n v="30000"/>
    <n v="55000"/>
    <n v="-30000"/>
    <n v="1"/>
    <n v="10"/>
    <x v="7"/>
    <x v="0"/>
  </r>
  <r>
    <n v="5100"/>
    <x v="196"/>
    <x v="0"/>
    <x v="127"/>
    <n v="1"/>
    <x v="8"/>
    <x v="6"/>
    <x v="1348"/>
    <m/>
    <m/>
    <m/>
    <m/>
    <n v="35000"/>
    <n v="65000"/>
    <n v="-35000"/>
    <n v="1"/>
    <n v="10"/>
    <x v="7"/>
    <x v="0"/>
  </r>
  <r>
    <n v="5101"/>
    <x v="196"/>
    <x v="0"/>
    <x v="127"/>
    <n v="1"/>
    <x v="171"/>
    <x v="6"/>
    <x v="1349"/>
    <m/>
    <m/>
    <m/>
    <m/>
    <n v="35000"/>
    <n v="60000"/>
    <n v="-35000"/>
    <n v="1"/>
    <n v="10"/>
    <x v="7"/>
    <x v="0"/>
  </r>
  <r>
    <n v="5102"/>
    <x v="196"/>
    <x v="0"/>
    <x v="64"/>
    <n v="1"/>
    <x v="84"/>
    <x v="1"/>
    <x v="1014"/>
    <m/>
    <m/>
    <m/>
    <m/>
    <n v="75000"/>
    <n v="135000"/>
    <n v="-75000"/>
    <n v="1"/>
    <n v="10"/>
    <x v="7"/>
    <x v="0"/>
  </r>
  <r>
    <n v="5103"/>
    <x v="196"/>
    <x v="0"/>
    <x v="64"/>
    <n v="1"/>
    <x v="84"/>
    <x v="1"/>
    <x v="141"/>
    <m/>
    <m/>
    <m/>
    <m/>
    <n v="68000"/>
    <n v="135000"/>
    <n v="-68000"/>
    <n v="1"/>
    <n v="10"/>
    <x v="7"/>
    <x v="0"/>
  </r>
  <r>
    <n v="5104"/>
    <x v="196"/>
    <x v="0"/>
    <x v="64"/>
    <n v="1"/>
    <x v="84"/>
    <x v="1"/>
    <x v="1080"/>
    <s v="M12 A127 s/m"/>
    <m/>
    <m/>
    <m/>
    <n v="70000"/>
    <n v="135000"/>
    <n v="-70000"/>
    <n v="1"/>
    <n v="10"/>
    <x v="7"/>
    <x v="0"/>
  </r>
  <r>
    <n v="5105"/>
    <x v="196"/>
    <x v="0"/>
    <x v="64"/>
    <n v="2"/>
    <x v="105"/>
    <x v="1"/>
    <x v="591"/>
    <m/>
    <m/>
    <m/>
    <m/>
    <n v="18000"/>
    <n v="35000"/>
    <n v="-36000"/>
    <n v="2"/>
    <n v="10"/>
    <x v="7"/>
    <x v="0"/>
  </r>
  <r>
    <n v="5106"/>
    <x v="195"/>
    <x v="0"/>
    <x v="4"/>
    <n v="1"/>
    <x v="21"/>
    <x v="23"/>
    <x v="98"/>
    <m/>
    <m/>
    <m/>
    <m/>
    <n v="53000"/>
    <n v="80000"/>
    <n v="-53000"/>
    <n v="1"/>
    <n v="9"/>
    <x v="7"/>
    <x v="0"/>
  </r>
  <r>
    <n v="5107"/>
    <x v="195"/>
    <x v="0"/>
    <x v="64"/>
    <n v="1"/>
    <x v="84"/>
    <x v="1"/>
    <x v="177"/>
    <m/>
    <m/>
    <m/>
    <m/>
    <n v="70000"/>
    <n v="130000"/>
    <n v="-70000"/>
    <n v="1"/>
    <n v="9"/>
    <x v="7"/>
    <x v="0"/>
  </r>
  <r>
    <n v="5108"/>
    <x v="195"/>
    <x v="0"/>
    <x v="64"/>
    <n v="1"/>
    <x v="84"/>
    <x v="2"/>
    <x v="249"/>
    <m/>
    <m/>
    <m/>
    <m/>
    <n v="75000"/>
    <n v="135000"/>
    <n v="-75000"/>
    <n v="1"/>
    <n v="9"/>
    <x v="7"/>
    <x v="0"/>
  </r>
  <r>
    <n v="5109"/>
    <x v="195"/>
    <x v="0"/>
    <x v="64"/>
    <n v="1"/>
    <x v="84"/>
    <x v="28"/>
    <x v="1340"/>
    <m/>
    <m/>
    <m/>
    <m/>
    <n v="70000"/>
    <n v="130000"/>
    <n v="-70000"/>
    <n v="1"/>
    <n v="9"/>
    <x v="7"/>
    <x v="0"/>
  </r>
  <r>
    <n v="5110"/>
    <x v="195"/>
    <x v="0"/>
    <x v="64"/>
    <n v="1"/>
    <x v="103"/>
    <x v="1"/>
    <x v="177"/>
    <m/>
    <m/>
    <m/>
    <m/>
    <n v="13000"/>
    <n v="29000"/>
    <n v="-13000"/>
    <n v="1"/>
    <n v="9"/>
    <x v="7"/>
    <x v="0"/>
  </r>
  <r>
    <n v="5111"/>
    <x v="196"/>
    <x v="1"/>
    <x v="8"/>
    <n v="1"/>
    <x v="4"/>
    <x v="4"/>
    <x v="215"/>
    <m/>
    <m/>
    <m/>
    <m/>
    <n v="19000"/>
    <n v="35000"/>
    <n v="16000"/>
    <n v="-1"/>
    <n v="10"/>
    <x v="7"/>
    <x v="0"/>
  </r>
  <r>
    <n v="5112"/>
    <x v="196"/>
    <x v="1"/>
    <x v="8"/>
    <n v="1"/>
    <x v="160"/>
    <x v="4"/>
    <x v="215"/>
    <m/>
    <m/>
    <m/>
    <m/>
    <n v="8500"/>
    <n v="15000"/>
    <n v="6500"/>
    <n v="-1"/>
    <n v="10"/>
    <x v="7"/>
    <x v="0"/>
  </r>
  <r>
    <n v="5113"/>
    <x v="196"/>
    <x v="0"/>
    <x v="3"/>
    <n v="1"/>
    <x v="11"/>
    <x v="31"/>
    <x v="1350"/>
    <m/>
    <m/>
    <m/>
    <m/>
    <n v="220000"/>
    <n v="290000"/>
    <n v="-220000"/>
    <n v="1"/>
    <n v="10"/>
    <x v="7"/>
    <x v="0"/>
  </r>
  <r>
    <n v="5114"/>
    <x v="196"/>
    <x v="1"/>
    <x v="8"/>
    <n v="1"/>
    <x v="33"/>
    <x v="29"/>
    <x v="1351"/>
    <m/>
    <m/>
    <m/>
    <m/>
    <n v="0"/>
    <n v="20000"/>
    <n v="20000"/>
    <n v="-1"/>
    <n v="10"/>
    <x v="7"/>
    <x v="0"/>
  </r>
  <r>
    <n v="5115"/>
    <x v="179"/>
    <x v="0"/>
    <x v="135"/>
    <n v="1"/>
    <x v="172"/>
    <x v="6"/>
    <x v="1352"/>
    <m/>
    <m/>
    <m/>
    <m/>
    <n v="16000"/>
    <n v="0"/>
    <n v="-16000"/>
    <n v="1"/>
    <n v="23"/>
    <x v="6"/>
    <x v="0"/>
  </r>
  <r>
    <n v="5116"/>
    <x v="179"/>
    <x v="0"/>
    <x v="135"/>
    <n v="2"/>
    <x v="172"/>
    <x v="6"/>
    <x v="1353"/>
    <m/>
    <m/>
    <m/>
    <m/>
    <n v="6000"/>
    <n v="0"/>
    <n v="-12000"/>
    <n v="2"/>
    <n v="23"/>
    <x v="6"/>
    <x v="0"/>
  </r>
  <r>
    <n v="5117"/>
    <x v="193"/>
    <x v="0"/>
    <x v="4"/>
    <n v="8"/>
    <x v="4"/>
    <x v="4"/>
    <x v="215"/>
    <m/>
    <m/>
    <m/>
    <m/>
    <n v="19000"/>
    <n v="35000"/>
    <n v="-152000"/>
    <n v="8"/>
    <n v="7"/>
    <x v="7"/>
    <x v="0"/>
  </r>
  <r>
    <n v="5118"/>
    <x v="193"/>
    <x v="0"/>
    <x v="4"/>
    <n v="2"/>
    <x v="21"/>
    <x v="23"/>
    <x v="98"/>
    <m/>
    <m/>
    <m/>
    <m/>
    <n v="53000"/>
    <n v="80000"/>
    <n v="-106000"/>
    <n v="2"/>
    <n v="7"/>
    <x v="7"/>
    <x v="0"/>
  </r>
  <r>
    <n v="5119"/>
    <x v="193"/>
    <x v="0"/>
    <x v="33"/>
    <n v="1"/>
    <x v="167"/>
    <x v="6"/>
    <x v="1335"/>
    <m/>
    <m/>
    <m/>
    <m/>
    <n v="75000"/>
    <n v="105000"/>
    <n v="-75000"/>
    <n v="1"/>
    <n v="7"/>
    <x v="7"/>
    <x v="0"/>
  </r>
  <r>
    <n v="5120"/>
    <x v="193"/>
    <x v="0"/>
    <x v="5"/>
    <n v="1"/>
    <x v="4"/>
    <x v="28"/>
    <x v="351"/>
    <m/>
    <m/>
    <m/>
    <m/>
    <n v="40000"/>
    <n v="65000"/>
    <n v="-40000"/>
    <n v="1"/>
    <n v="7"/>
    <x v="7"/>
    <x v="0"/>
  </r>
  <r>
    <n v="5121"/>
    <x v="193"/>
    <x v="0"/>
    <x v="5"/>
    <n v="5"/>
    <x v="0"/>
    <x v="6"/>
    <x v="328"/>
    <m/>
    <m/>
    <m/>
    <m/>
    <n v="3000"/>
    <n v="8000"/>
    <n v="-15000"/>
    <n v="5"/>
    <n v="7"/>
    <x v="7"/>
    <x v="0"/>
  </r>
  <r>
    <n v="5122"/>
    <x v="193"/>
    <x v="0"/>
    <x v="5"/>
    <n v="5"/>
    <x v="81"/>
    <x v="29"/>
    <x v="546"/>
    <m/>
    <m/>
    <m/>
    <m/>
    <n v="4000"/>
    <n v="10000"/>
    <n v="-20000"/>
    <n v="5"/>
    <n v="7"/>
    <x v="7"/>
    <x v="0"/>
  </r>
  <r>
    <n v="5123"/>
    <x v="193"/>
    <x v="0"/>
    <x v="5"/>
    <n v="10"/>
    <x v="0"/>
    <x v="27"/>
    <x v="838"/>
    <m/>
    <m/>
    <m/>
    <m/>
    <n v="1800"/>
    <n v="7000"/>
    <n v="-18000"/>
    <n v="10"/>
    <n v="7"/>
    <x v="7"/>
    <x v="0"/>
  </r>
  <r>
    <n v="5124"/>
    <x v="193"/>
    <x v="0"/>
    <x v="114"/>
    <n v="1"/>
    <x v="60"/>
    <x v="6"/>
    <x v="1354"/>
    <m/>
    <m/>
    <m/>
    <m/>
    <n v="90000"/>
    <n v="130000"/>
    <n v="-90000"/>
    <n v="1"/>
    <n v="7"/>
    <x v="7"/>
    <x v="0"/>
  </r>
  <r>
    <n v="5125"/>
    <x v="193"/>
    <x v="0"/>
    <x v="114"/>
    <n v="5"/>
    <x v="81"/>
    <x v="29"/>
    <x v="546"/>
    <m/>
    <m/>
    <m/>
    <m/>
    <n v="3500"/>
    <n v="10000"/>
    <n v="-17500"/>
    <n v="5"/>
    <n v="7"/>
    <x v="7"/>
    <x v="0"/>
  </r>
  <r>
    <n v="5126"/>
    <x v="193"/>
    <x v="0"/>
    <x v="114"/>
    <n v="1"/>
    <x v="165"/>
    <x v="1"/>
    <x v="175"/>
    <m/>
    <m/>
    <m/>
    <m/>
    <n v="8000"/>
    <n v="20000"/>
    <n v="-8000"/>
    <n v="1"/>
    <n v="7"/>
    <x v="7"/>
    <x v="0"/>
  </r>
  <r>
    <n v="5127"/>
    <x v="192"/>
    <x v="0"/>
    <x v="3"/>
    <n v="1"/>
    <x v="11"/>
    <x v="150"/>
    <x v="1355"/>
    <m/>
    <m/>
    <m/>
    <m/>
    <n v="195000"/>
    <n v="240000"/>
    <n v="-195000"/>
    <n v="1"/>
    <n v="6"/>
    <x v="7"/>
    <x v="0"/>
  </r>
  <r>
    <n v="5128"/>
    <x v="192"/>
    <x v="0"/>
    <x v="3"/>
    <n v="1"/>
    <x v="11"/>
    <x v="19"/>
    <x v="1356"/>
    <m/>
    <m/>
    <m/>
    <m/>
    <n v="160000"/>
    <n v="220000"/>
    <n v="-160000"/>
    <n v="1"/>
    <n v="6"/>
    <x v="7"/>
    <x v="0"/>
  </r>
  <r>
    <n v="5129"/>
    <x v="192"/>
    <x v="0"/>
    <x v="3"/>
    <n v="1"/>
    <x v="22"/>
    <x v="6"/>
    <x v="205"/>
    <m/>
    <m/>
    <m/>
    <m/>
    <n v="28000"/>
    <n v="45000"/>
    <n v="-28000"/>
    <n v="1"/>
    <n v="6"/>
    <x v="7"/>
    <x v="0"/>
  </r>
  <r>
    <n v="5130"/>
    <x v="192"/>
    <x v="0"/>
    <x v="3"/>
    <n v="1"/>
    <x v="11"/>
    <x v="151"/>
    <x v="1357"/>
    <m/>
    <m/>
    <m/>
    <m/>
    <n v="40000"/>
    <n v="65000"/>
    <n v="-40000"/>
    <n v="1"/>
    <n v="6"/>
    <x v="7"/>
    <x v="0"/>
  </r>
  <r>
    <n v="5131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132"/>
    <x v="192"/>
    <x v="0"/>
    <x v="64"/>
    <n v="1"/>
    <x v="84"/>
    <x v="1"/>
    <x v="1331"/>
    <m/>
    <m/>
    <m/>
    <m/>
    <n v="60000"/>
    <n v="110000"/>
    <n v="-60000"/>
    <n v="1"/>
    <n v="6"/>
    <x v="7"/>
    <x v="0"/>
  </r>
  <r>
    <n v="5133"/>
    <x v="192"/>
    <x v="0"/>
    <x v="64"/>
    <n v="1"/>
    <x v="84"/>
    <x v="29"/>
    <x v="1358"/>
    <m/>
    <m/>
    <m/>
    <m/>
    <n v="63000"/>
    <n v="115000"/>
    <n v="-63000"/>
    <n v="1"/>
    <n v="6"/>
    <x v="7"/>
    <x v="0"/>
  </r>
  <r>
    <n v="5134"/>
    <x v="192"/>
    <x v="0"/>
    <x v="64"/>
    <n v="1"/>
    <x v="103"/>
    <x v="29"/>
    <x v="1358"/>
    <m/>
    <m/>
    <m/>
    <m/>
    <n v="16000"/>
    <n v="29000"/>
    <n v="-16000"/>
    <n v="1"/>
    <n v="6"/>
    <x v="7"/>
    <x v="0"/>
  </r>
  <r>
    <n v="5135"/>
    <x v="192"/>
    <x v="0"/>
    <x v="64"/>
    <n v="1"/>
    <x v="146"/>
    <x v="29"/>
    <x v="919"/>
    <m/>
    <m/>
    <m/>
    <m/>
    <n v="22000"/>
    <n v="40000"/>
    <n v="-22000"/>
    <n v="1"/>
    <n v="6"/>
    <x v="7"/>
    <x v="0"/>
  </r>
  <r>
    <n v="5136"/>
    <x v="192"/>
    <x v="0"/>
    <x v="64"/>
    <n v="1"/>
    <x v="104"/>
    <x v="28"/>
    <x v="1287"/>
    <m/>
    <m/>
    <m/>
    <m/>
    <n v="6000"/>
    <n v="15000"/>
    <n v="-6000"/>
    <n v="1"/>
    <n v="6"/>
    <x v="7"/>
    <x v="0"/>
  </r>
  <r>
    <n v="5137"/>
    <x v="196"/>
    <x v="1"/>
    <x v="8"/>
    <n v="1"/>
    <x v="29"/>
    <x v="32"/>
    <x v="201"/>
    <m/>
    <m/>
    <m/>
    <m/>
    <n v="934"/>
    <n v="1000"/>
    <n v="66"/>
    <n v="-1"/>
    <n v="10"/>
    <x v="7"/>
    <x v="0"/>
  </r>
  <r>
    <n v="5138"/>
    <x v="197"/>
    <x v="1"/>
    <x v="136"/>
    <n v="1"/>
    <x v="2"/>
    <x v="7"/>
    <x v="328"/>
    <m/>
    <m/>
    <m/>
    <m/>
    <n v="8000"/>
    <n v="15000"/>
    <n v="7000"/>
    <n v="-1"/>
    <n v="11"/>
    <x v="7"/>
    <x v="0"/>
  </r>
  <r>
    <n v="5139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40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1"/>
    <x v="197"/>
    <x v="1"/>
    <x v="8"/>
    <n v="1"/>
    <x v="26"/>
    <x v="28"/>
    <x v="297"/>
    <m/>
    <m/>
    <m/>
    <m/>
    <n v="9000"/>
    <n v="20000"/>
    <n v="11000"/>
    <n v="-1"/>
    <n v="11"/>
    <x v="7"/>
    <x v="0"/>
  </r>
  <r>
    <n v="5142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43"/>
    <x v="197"/>
    <x v="1"/>
    <x v="8"/>
    <n v="1"/>
    <x v="2"/>
    <x v="7"/>
    <x v="328"/>
    <m/>
    <m/>
    <m/>
    <m/>
    <n v="8000"/>
    <n v="20000"/>
    <n v="12000"/>
    <n v="-1"/>
    <n v="11"/>
    <x v="7"/>
    <x v="0"/>
  </r>
  <r>
    <n v="5144"/>
    <x v="197"/>
    <x v="1"/>
    <x v="8"/>
    <n v="1"/>
    <x v="16"/>
    <x v="6"/>
    <x v="54"/>
    <s v="USB"/>
    <s v="Blanco"/>
    <s v="BlisterReceptor"/>
    <s v="Inalambrico"/>
    <n v="10000"/>
    <n v="20000"/>
    <n v="10000"/>
    <n v="-1"/>
    <n v="11"/>
    <x v="7"/>
    <x v="0"/>
  </r>
  <r>
    <n v="5145"/>
    <x v="197"/>
    <x v="1"/>
    <x v="8"/>
    <n v="1"/>
    <x v="4"/>
    <x v="6"/>
    <x v="864"/>
    <m/>
    <m/>
    <m/>
    <m/>
    <n v="50000"/>
    <n v="85000"/>
    <n v="35000"/>
    <n v="-1"/>
    <n v="11"/>
    <x v="7"/>
    <x v="0"/>
  </r>
  <r>
    <n v="5146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7"/>
    <x v="197"/>
    <x v="1"/>
    <x v="8"/>
    <n v="1"/>
    <x v="41"/>
    <x v="6"/>
    <x v="1326"/>
    <m/>
    <m/>
    <m/>
    <m/>
    <n v="2000"/>
    <n v="6000"/>
    <n v="4000"/>
    <n v="-1"/>
    <n v="11"/>
    <x v="7"/>
    <x v="0"/>
  </r>
  <r>
    <n v="5148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49"/>
    <x v="197"/>
    <x v="1"/>
    <x v="8"/>
    <n v="1"/>
    <x v="1"/>
    <x v="6"/>
    <x v="1359"/>
    <m/>
    <m/>
    <m/>
    <m/>
    <n v="2000"/>
    <n v="8000"/>
    <n v="6000"/>
    <n v="-1"/>
    <n v="11"/>
    <x v="7"/>
    <x v="0"/>
  </r>
  <r>
    <n v="5150"/>
    <x v="197"/>
    <x v="1"/>
    <x v="8"/>
    <n v="1"/>
    <x v="0"/>
    <x v="27"/>
    <x v="838"/>
    <m/>
    <m/>
    <m/>
    <m/>
    <n v="1800"/>
    <n v="8000"/>
    <n v="6200"/>
    <n v="-1"/>
    <n v="11"/>
    <x v="7"/>
    <x v="0"/>
  </r>
  <r>
    <n v="5151"/>
    <x v="197"/>
    <x v="1"/>
    <x v="8"/>
    <n v="1"/>
    <x v="0"/>
    <x v="7"/>
    <x v="1360"/>
    <m/>
    <m/>
    <m/>
    <m/>
    <n v="2000"/>
    <n v="10000"/>
    <n v="8000"/>
    <n v="-1"/>
    <n v="11"/>
    <x v="7"/>
    <x v="0"/>
  </r>
  <r>
    <n v="5152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53"/>
    <x v="197"/>
    <x v="1"/>
    <x v="8"/>
    <n v="1"/>
    <x v="4"/>
    <x v="1"/>
    <x v="436"/>
    <m/>
    <m/>
    <m/>
    <m/>
    <n v="22000"/>
    <n v="45000"/>
    <n v="23000"/>
    <n v="-1"/>
    <n v="11"/>
    <x v="7"/>
    <x v="0"/>
  </r>
  <r>
    <n v="5154"/>
    <x v="197"/>
    <x v="1"/>
    <x v="8"/>
    <n v="1"/>
    <x v="4"/>
    <x v="4"/>
    <x v="215"/>
    <m/>
    <m/>
    <m/>
    <m/>
    <n v="19000"/>
    <n v="35000"/>
    <n v="16000"/>
    <n v="-1"/>
    <n v="11"/>
    <x v="7"/>
    <x v="0"/>
  </r>
  <r>
    <n v="5155"/>
    <x v="197"/>
    <x v="1"/>
    <x v="8"/>
    <n v="1"/>
    <x v="29"/>
    <x v="32"/>
    <x v="201"/>
    <m/>
    <m/>
    <m/>
    <m/>
    <n v="10280"/>
    <n v="11000"/>
    <n v="720"/>
    <n v="-1"/>
    <n v="11"/>
    <x v="7"/>
    <x v="0"/>
  </r>
  <r>
    <n v="5156"/>
    <x v="197"/>
    <x v="1"/>
    <x v="69"/>
    <n v="1"/>
    <x v="21"/>
    <x v="23"/>
    <x v="98"/>
    <m/>
    <m/>
    <m/>
    <m/>
    <n v="55000"/>
    <n v="75000"/>
    <n v="20000"/>
    <n v="-1"/>
    <n v="11"/>
    <x v="7"/>
    <x v="0"/>
  </r>
  <r>
    <n v="5157"/>
    <x v="197"/>
    <x v="1"/>
    <x v="69"/>
    <n v="1"/>
    <x v="173"/>
    <x v="6"/>
    <x v="1361"/>
    <m/>
    <m/>
    <m/>
    <m/>
    <n v="10000"/>
    <n v="15000"/>
    <n v="5000"/>
    <n v="-1"/>
    <n v="11"/>
    <x v="7"/>
    <x v="0"/>
  </r>
  <r>
    <n v="5158"/>
    <x v="198"/>
    <x v="1"/>
    <x v="8"/>
    <n v="1"/>
    <x v="81"/>
    <x v="1"/>
    <x v="367"/>
    <m/>
    <m/>
    <m/>
    <m/>
    <n v="3500"/>
    <n v="10000"/>
    <n v="6500"/>
    <n v="-1"/>
    <n v="12"/>
    <x v="7"/>
    <x v="0"/>
  </r>
  <r>
    <n v="5159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0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1"/>
    <x v="198"/>
    <x v="1"/>
    <x v="8"/>
    <n v="1"/>
    <x v="35"/>
    <x v="89"/>
    <x v="597"/>
    <m/>
    <m/>
    <m/>
    <m/>
    <n v="4000"/>
    <n v="9000"/>
    <n v="5000"/>
    <n v="-1"/>
    <n v="12"/>
    <x v="7"/>
    <x v="0"/>
  </r>
  <r>
    <n v="5162"/>
    <x v="198"/>
    <x v="1"/>
    <x v="8"/>
    <n v="1"/>
    <x v="1"/>
    <x v="1"/>
    <x v="1000"/>
    <m/>
    <m/>
    <m/>
    <m/>
    <n v="2800"/>
    <n v="10000"/>
    <n v="7200"/>
    <n v="-1"/>
    <n v="12"/>
    <x v="7"/>
    <x v="0"/>
  </r>
  <r>
    <n v="5163"/>
    <x v="198"/>
    <x v="0"/>
    <x v="64"/>
    <n v="1"/>
    <x v="84"/>
    <x v="29"/>
    <x v="257"/>
    <m/>
    <m/>
    <m/>
    <m/>
    <n v="80000"/>
    <n v="150000"/>
    <n v="-80000"/>
    <n v="1"/>
    <n v="12"/>
    <x v="7"/>
    <x v="0"/>
  </r>
  <r>
    <n v="5164"/>
    <x v="198"/>
    <x v="0"/>
    <x v="64"/>
    <n v="1"/>
    <x v="119"/>
    <x v="29"/>
    <x v="338"/>
    <m/>
    <m/>
    <m/>
    <m/>
    <n v="8000"/>
    <n v="20000"/>
    <n v="-8000"/>
    <n v="1"/>
    <n v="12"/>
    <x v="7"/>
    <x v="0"/>
  </r>
  <r>
    <n v="5165"/>
    <x v="198"/>
    <x v="1"/>
    <x v="8"/>
    <n v="1"/>
    <x v="84"/>
    <x v="29"/>
    <x v="257"/>
    <m/>
    <m/>
    <m/>
    <m/>
    <n v="80000"/>
    <n v="150000"/>
    <n v="70000"/>
    <n v="-1"/>
    <n v="12"/>
    <x v="7"/>
    <x v="0"/>
  </r>
  <r>
    <n v="5166"/>
    <x v="198"/>
    <x v="0"/>
    <x v="127"/>
    <n v="1"/>
    <x v="174"/>
    <x v="6"/>
    <x v="1362"/>
    <m/>
    <m/>
    <m/>
    <m/>
    <n v="25000"/>
    <n v="50000"/>
    <n v="-25000"/>
    <n v="1"/>
    <n v="12"/>
    <x v="7"/>
    <x v="0"/>
  </r>
  <r>
    <n v="5167"/>
    <x v="198"/>
    <x v="0"/>
    <x v="127"/>
    <n v="3"/>
    <x v="173"/>
    <x v="6"/>
    <x v="1363"/>
    <m/>
    <m/>
    <m/>
    <m/>
    <n v="18000"/>
    <n v="39000"/>
    <n v="-54000"/>
    <n v="3"/>
    <n v="12"/>
    <x v="7"/>
    <x v="0"/>
  </r>
  <r>
    <n v="5168"/>
    <x v="198"/>
    <x v="0"/>
    <x v="127"/>
    <n v="1"/>
    <x v="171"/>
    <x v="6"/>
    <x v="1364"/>
    <m/>
    <m/>
    <m/>
    <m/>
    <n v="22000"/>
    <n v="22000"/>
    <n v="-22000"/>
    <n v="1"/>
    <n v="12"/>
    <x v="7"/>
    <x v="0"/>
  </r>
  <r>
    <n v="5169"/>
    <x v="198"/>
    <x v="0"/>
    <x v="4"/>
    <n v="3"/>
    <x v="4"/>
    <x v="4"/>
    <x v="215"/>
    <m/>
    <m/>
    <m/>
    <m/>
    <n v="18000"/>
    <n v="35000"/>
    <n v="-54000"/>
    <n v="3"/>
    <n v="12"/>
    <x v="7"/>
    <x v="0"/>
  </r>
  <r>
    <n v="5170"/>
    <x v="198"/>
    <x v="0"/>
    <x v="4"/>
    <n v="2"/>
    <x v="16"/>
    <x v="6"/>
    <x v="54"/>
    <m/>
    <m/>
    <m/>
    <m/>
    <n v="10000"/>
    <n v="20000"/>
    <n v="-20000"/>
    <n v="2"/>
    <n v="12"/>
    <x v="7"/>
    <x v="0"/>
  </r>
  <r>
    <n v="5171"/>
    <x v="198"/>
    <x v="1"/>
    <x v="69"/>
    <n v="1"/>
    <x v="168"/>
    <x v="6"/>
    <x v="1345"/>
    <m/>
    <m/>
    <m/>
    <m/>
    <n v="3500"/>
    <n v="7500"/>
    <n v="4000"/>
    <n v="-1"/>
    <n v="12"/>
    <x v="7"/>
    <x v="0"/>
  </r>
  <r>
    <n v="5172"/>
    <x v="198"/>
    <x v="1"/>
    <x v="69"/>
    <n v="1"/>
    <x v="168"/>
    <x v="6"/>
    <x v="1365"/>
    <m/>
    <m/>
    <m/>
    <m/>
    <n v="3500"/>
    <n v="7500"/>
    <n v="4000"/>
    <n v="-1"/>
    <n v="12"/>
    <x v="7"/>
    <x v="0"/>
  </r>
  <r>
    <n v="5173"/>
    <x v="198"/>
    <x v="1"/>
    <x v="69"/>
    <n v="1"/>
    <x v="171"/>
    <x v="6"/>
    <x v="1364"/>
    <m/>
    <m/>
    <m/>
    <m/>
    <n v="22000"/>
    <n v="35000"/>
    <n v="13000"/>
    <n v="-1"/>
    <n v="12"/>
    <x v="7"/>
    <x v="0"/>
  </r>
  <r>
    <n v="5174"/>
    <x v="198"/>
    <x v="1"/>
    <x v="69"/>
    <n v="1"/>
    <x v="173"/>
    <x v="6"/>
    <x v="1363"/>
    <m/>
    <m/>
    <m/>
    <m/>
    <n v="18000"/>
    <n v="30000"/>
    <n v="12000"/>
    <n v="-1"/>
    <n v="12"/>
    <x v="7"/>
    <x v="0"/>
  </r>
  <r>
    <n v="5175"/>
    <x v="198"/>
    <x v="1"/>
    <x v="69"/>
    <n v="1"/>
    <x v="8"/>
    <x v="6"/>
    <x v="1348"/>
    <m/>
    <m/>
    <m/>
    <m/>
    <n v="35000"/>
    <n v="55000"/>
    <n v="20000"/>
    <n v="-1"/>
    <n v="12"/>
    <x v="7"/>
    <x v="0"/>
  </r>
  <r>
    <n v="5176"/>
    <x v="199"/>
    <x v="1"/>
    <x v="35"/>
    <n v="1"/>
    <x v="173"/>
    <x v="6"/>
    <x v="1363"/>
    <m/>
    <m/>
    <m/>
    <m/>
    <n v="18000"/>
    <n v="35000"/>
    <n v="17000"/>
    <n v="-1"/>
    <n v="13"/>
    <x v="7"/>
    <x v="0"/>
  </r>
  <r>
    <n v="5177"/>
    <x v="199"/>
    <x v="1"/>
    <x v="8"/>
    <n v="1"/>
    <x v="1"/>
    <x v="1"/>
    <x v="1000"/>
    <m/>
    <m/>
    <m/>
    <m/>
    <n v="2500"/>
    <n v="10000"/>
    <n v="7500"/>
    <n v="-1"/>
    <n v="13"/>
    <x v="7"/>
    <x v="0"/>
  </r>
  <r>
    <n v="5178"/>
    <x v="199"/>
    <x v="1"/>
    <x v="73"/>
    <n v="1"/>
    <x v="11"/>
    <x v="19"/>
    <x v="84"/>
    <m/>
    <m/>
    <m/>
    <m/>
    <n v="20000"/>
    <n v="40000"/>
    <n v="20000"/>
    <n v="-1"/>
    <n v="13"/>
    <x v="7"/>
    <x v="0"/>
  </r>
  <r>
    <n v="5179"/>
    <x v="198"/>
    <x v="0"/>
    <x v="114"/>
    <n v="21"/>
    <x v="81"/>
    <x v="48"/>
    <x v="741"/>
    <m/>
    <m/>
    <m/>
    <m/>
    <n v="3500"/>
    <n v="10000"/>
    <n v="-73500"/>
    <n v="21"/>
    <n v="12"/>
    <x v="7"/>
    <x v="0"/>
  </r>
  <r>
    <n v="5180"/>
    <x v="198"/>
    <x v="0"/>
    <x v="114"/>
    <n v="6"/>
    <x v="26"/>
    <x v="48"/>
    <x v="741"/>
    <m/>
    <m/>
    <m/>
    <m/>
    <n v="8000"/>
    <n v="20000"/>
    <n v="-48000"/>
    <n v="6"/>
    <n v="12"/>
    <x v="7"/>
    <x v="0"/>
  </r>
  <r>
    <n v="5181"/>
    <x v="198"/>
    <x v="0"/>
    <x v="114"/>
    <n v="2"/>
    <x v="26"/>
    <x v="4"/>
    <x v="314"/>
    <m/>
    <m/>
    <m/>
    <m/>
    <n v="7500"/>
    <n v="20000"/>
    <n v="-15000"/>
    <n v="2"/>
    <n v="12"/>
    <x v="7"/>
    <x v="0"/>
  </r>
  <r>
    <n v="5182"/>
    <x v="198"/>
    <x v="0"/>
    <x v="114"/>
    <n v="10"/>
    <x v="1"/>
    <x v="1"/>
    <x v="1000"/>
    <m/>
    <m/>
    <m/>
    <m/>
    <n v="2500"/>
    <n v="10000"/>
    <n v="-25000"/>
    <n v="10"/>
    <n v="12"/>
    <x v="7"/>
    <x v="0"/>
  </r>
  <r>
    <n v="5183"/>
    <x v="198"/>
    <x v="0"/>
    <x v="114"/>
    <n v="10"/>
    <x v="1"/>
    <x v="1"/>
    <x v="1000"/>
    <m/>
    <m/>
    <m/>
    <m/>
    <n v="2800"/>
    <n v="10000"/>
    <n v="-28000"/>
    <n v="10"/>
    <n v="12"/>
    <x v="7"/>
    <x v="0"/>
  </r>
  <r>
    <n v="5184"/>
    <x v="198"/>
    <x v="0"/>
    <x v="114"/>
    <n v="5"/>
    <x v="1"/>
    <x v="1"/>
    <x v="436"/>
    <m/>
    <m/>
    <m/>
    <m/>
    <n v="3500"/>
    <n v="12000"/>
    <n v="-17500"/>
    <n v="5"/>
    <n v="12"/>
    <x v="7"/>
    <x v="0"/>
  </r>
  <r>
    <n v="5185"/>
    <x v="198"/>
    <x v="0"/>
    <x v="114"/>
    <n v="5"/>
    <x v="1"/>
    <x v="152"/>
    <x v="1366"/>
    <m/>
    <m/>
    <m/>
    <m/>
    <n v="3000"/>
    <n v="10000"/>
    <n v="-15000"/>
    <n v="5"/>
    <n v="12"/>
    <x v="7"/>
    <x v="0"/>
  </r>
  <r>
    <n v="5186"/>
    <x v="198"/>
    <x v="0"/>
    <x v="114"/>
    <n v="5"/>
    <x v="1"/>
    <x v="1"/>
    <x v="436"/>
    <m/>
    <m/>
    <m/>
    <m/>
    <n v="3500"/>
    <n v="15000"/>
    <n v="-17500"/>
    <n v="5"/>
    <n v="12"/>
    <x v="7"/>
    <x v="0"/>
  </r>
  <r>
    <n v="5187"/>
    <x v="198"/>
    <x v="0"/>
    <x v="137"/>
    <n v="3"/>
    <x v="0"/>
    <x v="93"/>
    <x v="61"/>
    <m/>
    <m/>
    <m/>
    <m/>
    <n v="2700"/>
    <n v="10000"/>
    <n v="-8100"/>
    <n v="3"/>
    <n v="12"/>
    <x v="7"/>
    <x v="0"/>
  </r>
  <r>
    <n v="5188"/>
    <x v="198"/>
    <x v="0"/>
    <x v="137"/>
    <n v="3"/>
    <x v="2"/>
    <x v="0"/>
    <x v="328"/>
    <m/>
    <m/>
    <m/>
    <m/>
    <n v="6500"/>
    <n v="15000"/>
    <n v="-19500"/>
    <n v="3"/>
    <n v="12"/>
    <x v="7"/>
    <x v="0"/>
  </r>
  <r>
    <n v="5189"/>
    <x v="198"/>
    <x v="0"/>
    <x v="137"/>
    <n v="2"/>
    <x v="4"/>
    <x v="1"/>
    <x v="1367"/>
    <m/>
    <m/>
    <m/>
    <m/>
    <n v="19000"/>
    <n v="45000"/>
    <n v="-38000"/>
    <n v="2"/>
    <n v="12"/>
    <x v="7"/>
    <x v="0"/>
  </r>
  <r>
    <n v="5190"/>
    <x v="198"/>
    <x v="0"/>
    <x v="137"/>
    <n v="1"/>
    <x v="174"/>
    <x v="6"/>
    <x v="1368"/>
    <m/>
    <m/>
    <m/>
    <m/>
    <n v="37000"/>
    <n v="59000"/>
    <n v="-37000"/>
    <n v="1"/>
    <n v="12"/>
    <x v="7"/>
    <x v="0"/>
  </r>
  <r>
    <n v="5191"/>
    <x v="198"/>
    <x v="0"/>
    <x v="137"/>
    <n v="1"/>
    <x v="8"/>
    <x v="6"/>
    <x v="1369"/>
    <m/>
    <m/>
    <m/>
    <m/>
    <n v="18000"/>
    <n v="45000"/>
    <n v="-18000"/>
    <n v="1"/>
    <n v="12"/>
    <x v="7"/>
    <x v="0"/>
  </r>
  <r>
    <n v="5192"/>
    <x v="198"/>
    <x v="0"/>
    <x v="137"/>
    <n v="2"/>
    <x v="175"/>
    <x v="28"/>
    <x v="430"/>
    <m/>
    <m/>
    <m/>
    <m/>
    <n v="8500"/>
    <n v="20000"/>
    <n v="-17000"/>
    <n v="2"/>
    <n v="12"/>
    <x v="7"/>
    <x v="0"/>
  </r>
  <r>
    <n v="5193"/>
    <x v="198"/>
    <x v="0"/>
    <x v="137"/>
    <n v="2"/>
    <x v="1"/>
    <x v="92"/>
    <x v="1370"/>
    <m/>
    <m/>
    <m/>
    <m/>
    <n v="8000"/>
    <n v="20000"/>
    <n v="-16000"/>
    <n v="2"/>
    <n v="12"/>
    <x v="7"/>
    <x v="0"/>
  </r>
  <r>
    <n v="5194"/>
    <x v="198"/>
    <x v="0"/>
    <x v="137"/>
    <n v="3"/>
    <x v="1"/>
    <x v="92"/>
    <x v="1371"/>
    <m/>
    <m/>
    <m/>
    <m/>
    <n v="8500"/>
    <n v="20000"/>
    <n v="-25500"/>
    <n v="3"/>
    <n v="12"/>
    <x v="7"/>
    <x v="0"/>
  </r>
  <r>
    <n v="5195"/>
    <x v="199"/>
    <x v="1"/>
    <x v="8"/>
    <n v="1"/>
    <x v="1"/>
    <x v="27"/>
    <x v="129"/>
    <m/>
    <m/>
    <m/>
    <m/>
    <n v="7500"/>
    <n v="20000"/>
    <n v="12500"/>
    <n v="-1"/>
    <n v="13"/>
    <x v="7"/>
    <x v="0"/>
  </r>
  <r>
    <n v="5196"/>
    <x v="199"/>
    <x v="1"/>
    <x v="8"/>
    <n v="1"/>
    <x v="26"/>
    <x v="28"/>
    <x v="133"/>
    <m/>
    <m/>
    <m/>
    <m/>
    <n v="8500"/>
    <n v="20000"/>
    <n v="11500"/>
    <n v="-1"/>
    <n v="13"/>
    <x v="7"/>
    <x v="0"/>
  </r>
  <r>
    <n v="5197"/>
    <x v="199"/>
    <x v="1"/>
    <x v="34"/>
    <n v="1"/>
    <x v="33"/>
    <x v="29"/>
    <x v="1372"/>
    <m/>
    <m/>
    <m/>
    <m/>
    <n v="0"/>
    <n v="15000"/>
    <n v="15000"/>
    <n v="-1"/>
    <n v="13"/>
    <x v="7"/>
    <x v="0"/>
  </r>
  <r>
    <n v="5198"/>
    <x v="199"/>
    <x v="1"/>
    <x v="22"/>
    <n v="1"/>
    <x v="29"/>
    <x v="32"/>
    <x v="201"/>
    <m/>
    <m/>
    <m/>
    <m/>
    <n v="3271"/>
    <n v="3500"/>
    <n v="229"/>
    <n v="-1"/>
    <n v="13"/>
    <x v="7"/>
    <x v="0"/>
  </r>
  <r>
    <n v="5199"/>
    <x v="199"/>
    <x v="1"/>
    <x v="8"/>
    <n v="1"/>
    <x v="33"/>
    <x v="6"/>
    <x v="1373"/>
    <m/>
    <m/>
    <m/>
    <m/>
    <n v="0"/>
    <n v="5000"/>
    <n v="5000"/>
    <n v="-1"/>
    <n v="13"/>
    <x v="7"/>
    <x v="0"/>
  </r>
  <r>
    <n v="5200"/>
    <x v="199"/>
    <x v="1"/>
    <x v="8"/>
    <n v="1"/>
    <x v="33"/>
    <x v="29"/>
    <x v="1374"/>
    <m/>
    <m/>
    <m/>
    <m/>
    <n v="5000"/>
    <n v="35000"/>
    <n v="30000"/>
    <n v="-1"/>
    <n v="13"/>
    <x v="7"/>
    <x v="0"/>
  </r>
  <r>
    <n v="5201"/>
    <x v="199"/>
    <x v="1"/>
    <x v="8"/>
    <n v="1"/>
    <x v="29"/>
    <x v="32"/>
    <x v="201"/>
    <m/>
    <m/>
    <m/>
    <m/>
    <n v="3271"/>
    <n v="3500"/>
    <n v="229"/>
    <n v="-1"/>
    <n v="13"/>
    <x v="7"/>
    <x v="0"/>
  </r>
  <r>
    <n v="5202"/>
    <x v="200"/>
    <x v="1"/>
    <x v="8"/>
    <n v="1"/>
    <x v="4"/>
    <x v="142"/>
    <x v="1223"/>
    <m/>
    <m/>
    <m/>
    <m/>
    <n v="40000"/>
    <n v="80000"/>
    <n v="40000"/>
    <n v="-1"/>
    <n v="14"/>
    <x v="7"/>
    <x v="0"/>
  </r>
  <r>
    <n v="5203"/>
    <x v="200"/>
    <x v="1"/>
    <x v="8"/>
    <n v="1"/>
    <x v="2"/>
    <x v="29"/>
    <x v="439"/>
    <m/>
    <m/>
    <m/>
    <m/>
    <n v="8500"/>
    <n v="18000"/>
    <n v="9500"/>
    <n v="-1"/>
    <n v="14"/>
    <x v="7"/>
    <x v="0"/>
  </r>
  <r>
    <n v="5204"/>
    <x v="200"/>
    <x v="1"/>
    <x v="8"/>
    <n v="1"/>
    <x v="29"/>
    <x v="37"/>
    <x v="233"/>
    <m/>
    <m/>
    <m/>
    <m/>
    <n v="6074"/>
    <n v="6500"/>
    <n v="426"/>
    <n v="-1"/>
    <n v="14"/>
    <x v="7"/>
    <x v="0"/>
  </r>
  <r>
    <n v="5205"/>
    <x v="200"/>
    <x v="1"/>
    <x v="8"/>
    <n v="1"/>
    <x v="26"/>
    <x v="28"/>
    <x v="297"/>
    <m/>
    <m/>
    <m/>
    <m/>
    <n v="8000"/>
    <n v="20000"/>
    <n v="12000"/>
    <n v="-1"/>
    <n v="14"/>
    <x v="7"/>
    <x v="0"/>
  </r>
  <r>
    <n v="5206"/>
    <x v="200"/>
    <x v="1"/>
    <x v="8"/>
    <n v="1"/>
    <x v="26"/>
    <x v="29"/>
    <x v="375"/>
    <m/>
    <m/>
    <m/>
    <m/>
    <n v="7000"/>
    <n v="20000"/>
    <n v="13000"/>
    <n v="-1"/>
    <n v="14"/>
    <x v="7"/>
    <x v="0"/>
  </r>
  <r>
    <n v="5207"/>
    <x v="200"/>
    <x v="1"/>
    <x v="8"/>
    <n v="1"/>
    <x v="26"/>
    <x v="4"/>
    <x v="566"/>
    <m/>
    <m/>
    <m/>
    <m/>
    <n v="6800"/>
    <n v="20000"/>
    <n v="13200"/>
    <n v="-1"/>
    <n v="14"/>
    <x v="7"/>
    <x v="0"/>
  </r>
  <r>
    <n v="5208"/>
    <x v="200"/>
    <x v="1"/>
    <x v="8"/>
    <n v="1"/>
    <x v="26"/>
    <x v="135"/>
    <x v="670"/>
    <m/>
    <m/>
    <m/>
    <m/>
    <n v="9500"/>
    <n v="20000"/>
    <n v="10500"/>
    <n v="-1"/>
    <n v="14"/>
    <x v="7"/>
    <x v="0"/>
  </r>
  <r>
    <n v="5209"/>
    <x v="200"/>
    <x v="1"/>
    <x v="8"/>
    <n v="1"/>
    <x v="27"/>
    <x v="135"/>
    <x v="670"/>
    <m/>
    <m/>
    <m/>
    <m/>
    <n v="11000"/>
    <n v="10000"/>
    <n v="-1000"/>
    <n v="-1"/>
    <n v="14"/>
    <x v="7"/>
    <x v="0"/>
  </r>
  <r>
    <n v="5210"/>
    <x v="200"/>
    <x v="2"/>
    <x v="32"/>
    <n v="1"/>
    <x v="176"/>
    <x v="29"/>
    <x v="1375"/>
    <m/>
    <m/>
    <m/>
    <m/>
    <n v="60000"/>
    <n v="100000"/>
    <n v="-60000"/>
    <n v="1"/>
    <n v="14"/>
    <x v="7"/>
    <x v="0"/>
  </r>
  <r>
    <n v="5211"/>
    <x v="200"/>
    <x v="1"/>
    <x v="8"/>
    <n v="1"/>
    <x v="176"/>
    <x v="29"/>
    <x v="1375"/>
    <m/>
    <m/>
    <m/>
    <s v="Se le compro a cristian"/>
    <n v="0"/>
    <n v="40000"/>
    <n v="40000"/>
    <n v="-1"/>
    <n v="14"/>
    <x v="7"/>
    <x v="0"/>
  </r>
  <r>
    <n v="5212"/>
    <x v="200"/>
    <x v="1"/>
    <x v="8"/>
    <n v="1"/>
    <x v="1"/>
    <x v="1"/>
    <x v="1000"/>
    <m/>
    <m/>
    <m/>
    <s v="Daviplata"/>
    <n v="2800"/>
    <n v="10000"/>
    <n v="7200"/>
    <n v="-1"/>
    <n v="14"/>
    <x v="7"/>
    <x v="0"/>
  </r>
  <r>
    <n v="5213"/>
    <x v="200"/>
    <x v="1"/>
    <x v="8"/>
    <n v="1"/>
    <x v="6"/>
    <x v="5"/>
    <x v="16"/>
    <s v="USB"/>
    <s v="Negro"/>
    <s v="Combo Mouse"/>
    <s v="Alambrico"/>
    <n v="38000"/>
    <n v="53000"/>
    <n v="15000"/>
    <n v="-1"/>
    <n v="14"/>
    <x v="7"/>
    <x v="0"/>
  </r>
  <r>
    <n v="5214"/>
    <x v="200"/>
    <x v="1"/>
    <x v="8"/>
    <n v="1"/>
    <x v="13"/>
    <x v="6"/>
    <x v="108"/>
    <m/>
    <m/>
    <m/>
    <m/>
    <n v="8000"/>
    <n v="22000"/>
    <n v="14000"/>
    <n v="-1"/>
    <n v="14"/>
    <x v="7"/>
    <x v="0"/>
  </r>
  <r>
    <n v="5215"/>
    <x v="200"/>
    <x v="1"/>
    <x v="8"/>
    <n v="1"/>
    <x v="62"/>
    <x v="6"/>
    <x v="1113"/>
    <m/>
    <m/>
    <m/>
    <m/>
    <n v="4500"/>
    <n v="10000"/>
    <n v="5500"/>
    <n v="-1"/>
    <n v="14"/>
    <x v="7"/>
    <x v="0"/>
  </r>
  <r>
    <n v="5216"/>
    <x v="200"/>
    <x v="1"/>
    <x v="8"/>
    <n v="1"/>
    <x v="27"/>
    <x v="1"/>
    <x v="173"/>
    <m/>
    <m/>
    <m/>
    <m/>
    <n v="1100"/>
    <n v="10000"/>
    <n v="8900"/>
    <n v="-1"/>
    <n v="14"/>
    <x v="7"/>
    <x v="0"/>
  </r>
  <r>
    <n v="5217"/>
    <x v="200"/>
    <x v="1"/>
    <x v="8"/>
    <n v="1"/>
    <x v="33"/>
    <x v="6"/>
    <x v="1376"/>
    <m/>
    <m/>
    <m/>
    <m/>
    <n v="0"/>
    <n v="3000"/>
    <n v="3000"/>
    <n v="-1"/>
    <n v="14"/>
    <x v="7"/>
    <x v="0"/>
  </r>
  <r>
    <n v="5218"/>
    <x v="200"/>
    <x v="1"/>
    <x v="34"/>
    <n v="1"/>
    <x v="33"/>
    <x v="1"/>
    <x v="1286"/>
    <m/>
    <m/>
    <m/>
    <m/>
    <n v="0"/>
    <n v="10000"/>
    <n v="10000"/>
    <n v="-1"/>
    <n v="14"/>
    <x v="7"/>
    <x v="0"/>
  </r>
  <r>
    <n v="5219"/>
    <x v="200"/>
    <x v="1"/>
    <x v="8"/>
    <n v="1"/>
    <x v="29"/>
    <x v="37"/>
    <x v="233"/>
    <m/>
    <m/>
    <m/>
    <m/>
    <n v="14953"/>
    <n v="16000"/>
    <n v="1047"/>
    <n v="-1"/>
    <n v="14"/>
    <x v="7"/>
    <x v="0"/>
  </r>
  <r>
    <n v="5220"/>
    <x v="200"/>
    <x v="1"/>
    <x v="8"/>
    <n v="1"/>
    <x v="29"/>
    <x v="32"/>
    <x v="201"/>
    <m/>
    <m/>
    <m/>
    <m/>
    <n v="7009"/>
    <n v="7500"/>
    <n v="491"/>
    <n v="-1"/>
    <n v="14"/>
    <x v="7"/>
    <x v="0"/>
  </r>
  <r>
    <n v="5221"/>
    <x v="201"/>
    <x v="1"/>
    <x v="8"/>
    <n v="1"/>
    <x v="16"/>
    <x v="6"/>
    <x v="111"/>
    <m/>
    <m/>
    <m/>
    <m/>
    <n v="11000"/>
    <n v="20000"/>
    <n v="9000"/>
    <n v="-1"/>
    <n v="15"/>
    <x v="7"/>
    <x v="0"/>
  </r>
  <r>
    <n v="5222"/>
    <x v="201"/>
    <x v="1"/>
    <x v="8"/>
    <n v="1"/>
    <x v="11"/>
    <x v="130"/>
    <x v="1033"/>
    <m/>
    <m/>
    <m/>
    <m/>
    <n v="24000"/>
    <n v="50000"/>
    <n v="26000"/>
    <n v="-1"/>
    <n v="15"/>
    <x v="7"/>
    <x v="0"/>
  </r>
  <r>
    <n v="5223"/>
    <x v="201"/>
    <x v="1"/>
    <x v="8"/>
    <n v="1"/>
    <x v="29"/>
    <x v="32"/>
    <x v="201"/>
    <m/>
    <m/>
    <m/>
    <m/>
    <n v="6074"/>
    <n v="6500"/>
    <n v="426"/>
    <n v="-1"/>
    <n v="15"/>
    <x v="7"/>
    <x v="0"/>
  </r>
  <r>
    <n v="5224"/>
    <x v="201"/>
    <x v="1"/>
    <x v="8"/>
    <n v="1"/>
    <x v="37"/>
    <x v="32"/>
    <x v="300"/>
    <m/>
    <m/>
    <m/>
    <m/>
    <n v="1000"/>
    <n v="3000"/>
    <n v="2000"/>
    <n v="-1"/>
    <n v="15"/>
    <x v="7"/>
    <x v="0"/>
  </r>
  <r>
    <n v="5225"/>
    <x v="201"/>
    <x v="0"/>
    <x v="64"/>
    <n v="1"/>
    <x v="84"/>
    <x v="2"/>
    <x v="165"/>
    <m/>
    <m/>
    <m/>
    <m/>
    <n v="58000"/>
    <n v="110000"/>
    <n v="-58000"/>
    <n v="1"/>
    <n v="15"/>
    <x v="7"/>
    <x v="0"/>
  </r>
  <r>
    <n v="5226"/>
    <x v="201"/>
    <x v="0"/>
    <x v="64"/>
    <n v="1"/>
    <x v="96"/>
    <x v="29"/>
    <x v="338"/>
    <m/>
    <m/>
    <m/>
    <m/>
    <n v="15000"/>
    <n v="20000"/>
    <n v="-15000"/>
    <n v="1"/>
    <n v="15"/>
    <x v="7"/>
    <x v="0"/>
  </r>
  <r>
    <n v="5227"/>
    <x v="201"/>
    <x v="0"/>
    <x v="64"/>
    <n v="1"/>
    <x v="177"/>
    <x v="29"/>
    <x v="338"/>
    <m/>
    <m/>
    <m/>
    <m/>
    <n v="10000"/>
    <n v="20000"/>
    <n v="-10000"/>
    <n v="1"/>
    <n v="15"/>
    <x v="7"/>
    <x v="0"/>
  </r>
  <r>
    <n v="5228"/>
    <x v="201"/>
    <x v="0"/>
    <x v="64"/>
    <n v="1"/>
    <x v="178"/>
    <x v="29"/>
    <x v="1377"/>
    <m/>
    <m/>
    <m/>
    <m/>
    <n v="10000"/>
    <n v="25000"/>
    <n v="-10000"/>
    <n v="1"/>
    <n v="15"/>
    <x v="7"/>
    <x v="0"/>
  </r>
  <r>
    <n v="5229"/>
    <x v="201"/>
    <x v="0"/>
    <x v="64"/>
    <n v="1"/>
    <x v="103"/>
    <x v="1"/>
    <x v="1043"/>
    <m/>
    <m/>
    <m/>
    <m/>
    <n v="5000"/>
    <n v="10000"/>
    <n v="-5000"/>
    <n v="1"/>
    <n v="15"/>
    <x v="7"/>
    <x v="0"/>
  </r>
  <r>
    <n v="5230"/>
    <x v="201"/>
    <x v="0"/>
    <x v="64"/>
    <n v="1"/>
    <x v="96"/>
    <x v="1"/>
    <x v="1043"/>
    <m/>
    <m/>
    <m/>
    <m/>
    <n v="6500"/>
    <n v="10000"/>
    <n v="-6500"/>
    <n v="1"/>
    <n v="15"/>
    <x v="7"/>
    <x v="0"/>
  </r>
  <r>
    <n v="5231"/>
    <x v="201"/>
    <x v="0"/>
    <x v="64"/>
    <n v="1"/>
    <x v="177"/>
    <x v="1"/>
    <x v="1378"/>
    <m/>
    <m/>
    <m/>
    <m/>
    <n v="10000"/>
    <n v="20000"/>
    <n v="-10000"/>
    <n v="1"/>
    <n v="15"/>
    <x v="7"/>
    <x v="0"/>
  </r>
  <r>
    <n v="5232"/>
    <x v="201"/>
    <x v="0"/>
    <x v="64"/>
    <n v="1"/>
    <x v="105"/>
    <x v="29"/>
    <x v="1375"/>
    <m/>
    <m/>
    <m/>
    <m/>
    <n v="22000"/>
    <n v="45000"/>
    <n v="-22000"/>
    <n v="1"/>
    <n v="15"/>
    <x v="7"/>
    <x v="0"/>
  </r>
  <r>
    <n v="5233"/>
    <x v="201"/>
    <x v="0"/>
    <x v="72"/>
    <n v="2"/>
    <x v="16"/>
    <x v="6"/>
    <x v="111"/>
    <m/>
    <m/>
    <m/>
    <m/>
    <n v="11000"/>
    <n v="20000"/>
    <n v="-22000"/>
    <n v="2"/>
    <n v="15"/>
    <x v="7"/>
    <x v="0"/>
  </r>
  <r>
    <n v="5234"/>
    <x v="201"/>
    <x v="0"/>
    <x v="72"/>
    <n v="1"/>
    <x v="168"/>
    <x v="6"/>
    <x v="1345"/>
    <m/>
    <m/>
    <m/>
    <m/>
    <n v="3500"/>
    <n v="8000"/>
    <n v="-3500"/>
    <n v="1"/>
    <n v="15"/>
    <x v="7"/>
    <x v="0"/>
  </r>
  <r>
    <n v="5235"/>
    <x v="201"/>
    <x v="0"/>
    <x v="27"/>
    <n v="3"/>
    <x v="31"/>
    <x v="6"/>
    <x v="324"/>
    <m/>
    <m/>
    <m/>
    <m/>
    <n v="7500"/>
    <n v="15000"/>
    <n v="-22500"/>
    <n v="3"/>
    <n v="15"/>
    <x v="7"/>
    <x v="0"/>
  </r>
  <r>
    <n v="5236"/>
    <x v="201"/>
    <x v="0"/>
    <x v="87"/>
    <n v="10"/>
    <x v="35"/>
    <x v="48"/>
    <x v="741"/>
    <m/>
    <m/>
    <m/>
    <m/>
    <n v="4000"/>
    <n v="9000"/>
    <n v="-40000"/>
    <n v="10"/>
    <n v="15"/>
    <x v="7"/>
    <x v="0"/>
  </r>
  <r>
    <n v="5237"/>
    <x v="201"/>
    <x v="0"/>
    <x v="127"/>
    <n v="1"/>
    <x v="179"/>
    <x v="6"/>
    <x v="1379"/>
    <m/>
    <m/>
    <m/>
    <m/>
    <n v="180000"/>
    <n v="225000"/>
    <n v="-180000"/>
    <n v="1"/>
    <n v="15"/>
    <x v="7"/>
    <x v="0"/>
  </r>
  <r>
    <n v="5238"/>
    <x v="201"/>
    <x v="0"/>
    <x v="127"/>
    <n v="2"/>
    <x v="174"/>
    <x v="6"/>
    <x v="1380"/>
    <m/>
    <m/>
    <m/>
    <m/>
    <n v="17000"/>
    <n v="39000"/>
    <n v="-34000"/>
    <n v="2"/>
    <n v="15"/>
    <x v="7"/>
    <x v="0"/>
  </r>
  <r>
    <n v="5239"/>
    <x v="201"/>
    <x v="0"/>
    <x v="127"/>
    <n v="1"/>
    <x v="168"/>
    <x v="6"/>
    <x v="1381"/>
    <m/>
    <m/>
    <m/>
    <m/>
    <n v="5000"/>
    <n v="8000"/>
    <n v="-5000"/>
    <n v="1"/>
    <n v="15"/>
    <x v="7"/>
    <x v="0"/>
  </r>
  <r>
    <n v="5240"/>
    <x v="201"/>
    <x v="0"/>
    <x v="127"/>
    <n v="1"/>
    <x v="173"/>
    <x v="6"/>
    <x v="1363"/>
    <m/>
    <m/>
    <m/>
    <m/>
    <n v="18000"/>
    <n v="40000"/>
    <n v="-18000"/>
    <n v="1"/>
    <n v="15"/>
    <x v="7"/>
    <x v="0"/>
  </r>
  <r>
    <n v="5241"/>
    <x v="201"/>
    <x v="1"/>
    <x v="8"/>
    <n v="1"/>
    <x v="33"/>
    <x v="6"/>
    <x v="1376"/>
    <m/>
    <m/>
    <m/>
    <m/>
    <n v="0"/>
    <n v="3000"/>
    <n v="3000"/>
    <n v="-1"/>
    <n v="15"/>
    <x v="7"/>
    <x v="0"/>
  </r>
  <r>
    <n v="5242"/>
    <x v="201"/>
    <x v="1"/>
    <x v="8"/>
    <n v="1"/>
    <x v="27"/>
    <x v="28"/>
    <x v="135"/>
    <m/>
    <m/>
    <m/>
    <m/>
    <n v="1100"/>
    <n v="10000"/>
    <n v="8900"/>
    <n v="-1"/>
    <n v="15"/>
    <x v="7"/>
    <x v="0"/>
  </r>
  <r>
    <n v="5243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44"/>
    <x v="201"/>
    <x v="1"/>
    <x v="8"/>
    <n v="1"/>
    <x v="26"/>
    <x v="28"/>
    <x v="237"/>
    <m/>
    <m/>
    <m/>
    <m/>
    <n v="9000"/>
    <n v="20000"/>
    <n v="11000"/>
    <n v="-1"/>
    <n v="15"/>
    <x v="7"/>
    <x v="0"/>
  </r>
  <r>
    <n v="5245"/>
    <x v="201"/>
    <x v="1"/>
    <x v="8"/>
    <n v="1"/>
    <x v="27"/>
    <x v="28"/>
    <x v="237"/>
    <m/>
    <m/>
    <m/>
    <m/>
    <n v="1100"/>
    <n v="10000"/>
    <n v="8900"/>
    <n v="-1"/>
    <n v="15"/>
    <x v="7"/>
    <x v="0"/>
  </r>
  <r>
    <n v="5246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47"/>
    <x v="201"/>
    <x v="1"/>
    <x v="8"/>
    <n v="1"/>
    <x v="84"/>
    <x v="35"/>
    <x v="180"/>
    <m/>
    <m/>
    <m/>
    <m/>
    <n v="95000"/>
    <n v="145000"/>
    <n v="50000"/>
    <n v="-1"/>
    <n v="15"/>
    <x v="7"/>
    <x v="0"/>
  </r>
  <r>
    <n v="5248"/>
    <x v="201"/>
    <x v="1"/>
    <x v="8"/>
    <n v="1"/>
    <x v="26"/>
    <x v="35"/>
    <x v="180"/>
    <m/>
    <m/>
    <m/>
    <m/>
    <n v="11000"/>
    <n v="20000"/>
    <n v="9000"/>
    <n v="-1"/>
    <n v="15"/>
    <x v="7"/>
    <x v="0"/>
  </r>
  <r>
    <n v="5249"/>
    <x v="201"/>
    <x v="1"/>
    <x v="8"/>
    <n v="1"/>
    <x v="27"/>
    <x v="35"/>
    <x v="180"/>
    <m/>
    <m/>
    <m/>
    <m/>
    <n v="1100"/>
    <n v="5000"/>
    <n v="3900"/>
    <n v="-1"/>
    <n v="15"/>
    <x v="7"/>
    <x v="0"/>
  </r>
  <r>
    <n v="5250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1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2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3"/>
    <x v="201"/>
    <x v="1"/>
    <x v="8"/>
    <n v="1"/>
    <x v="29"/>
    <x v="50"/>
    <x v="370"/>
    <m/>
    <m/>
    <m/>
    <m/>
    <n v="5140"/>
    <n v="5500"/>
    <n v="360"/>
    <n v="-1"/>
    <n v="15"/>
    <x v="7"/>
    <x v="0"/>
  </r>
  <r>
    <n v="5254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5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6"/>
    <x v="201"/>
    <x v="0"/>
    <x v="114"/>
    <n v="2"/>
    <x v="13"/>
    <x v="6"/>
    <x v="1382"/>
    <m/>
    <m/>
    <m/>
    <m/>
    <n v="8500"/>
    <n v="15000"/>
    <n v="-17000"/>
    <n v="2"/>
    <n v="15"/>
    <x v="7"/>
    <x v="0"/>
  </r>
  <r>
    <n v="5257"/>
    <x v="201"/>
    <x v="0"/>
    <x v="114"/>
    <n v="2"/>
    <x v="26"/>
    <x v="4"/>
    <x v="566"/>
    <m/>
    <m/>
    <m/>
    <m/>
    <n v="7000"/>
    <n v="20000"/>
    <n v="-14000"/>
    <n v="2"/>
    <n v="15"/>
    <x v="7"/>
    <x v="0"/>
  </r>
  <r>
    <n v="5258"/>
    <x v="201"/>
    <x v="0"/>
    <x v="114"/>
    <n v="1"/>
    <x v="55"/>
    <x v="4"/>
    <x v="566"/>
    <m/>
    <m/>
    <m/>
    <m/>
    <n v="7000"/>
    <n v="20000"/>
    <n v="-7000"/>
    <n v="1"/>
    <n v="15"/>
    <x v="7"/>
    <x v="0"/>
  </r>
  <r>
    <n v="5259"/>
    <x v="201"/>
    <x v="0"/>
    <x v="114"/>
    <n v="1"/>
    <x v="26"/>
    <x v="29"/>
    <x v="349"/>
    <m/>
    <m/>
    <m/>
    <m/>
    <n v="8500"/>
    <n v="20000"/>
    <n v="-8500"/>
    <n v="1"/>
    <n v="15"/>
    <x v="7"/>
    <x v="0"/>
  </r>
  <r>
    <n v="5260"/>
    <x v="201"/>
    <x v="0"/>
    <x v="114"/>
    <n v="3"/>
    <x v="26"/>
    <x v="135"/>
    <x v="670"/>
    <m/>
    <m/>
    <m/>
    <m/>
    <n v="8500"/>
    <n v="20000"/>
    <n v="-25500"/>
    <n v="3"/>
    <n v="15"/>
    <x v="7"/>
    <x v="0"/>
  </r>
  <r>
    <n v="5261"/>
    <x v="201"/>
    <x v="0"/>
    <x v="114"/>
    <n v="3"/>
    <x v="26"/>
    <x v="28"/>
    <x v="304"/>
    <m/>
    <m/>
    <m/>
    <m/>
    <n v="8500"/>
    <n v="20000"/>
    <n v="-25500"/>
    <n v="3"/>
    <n v="15"/>
    <x v="7"/>
    <x v="0"/>
  </r>
  <r>
    <n v="5262"/>
    <x v="201"/>
    <x v="0"/>
    <x v="114"/>
    <n v="1"/>
    <x v="26"/>
    <x v="1"/>
    <x v="141"/>
    <m/>
    <m/>
    <m/>
    <m/>
    <n v="8500"/>
    <n v="20000"/>
    <n v="-8500"/>
    <n v="1"/>
    <n v="15"/>
    <x v="7"/>
    <x v="0"/>
  </r>
  <r>
    <n v="5263"/>
    <x v="201"/>
    <x v="0"/>
    <x v="114"/>
    <n v="1"/>
    <x v="26"/>
    <x v="29"/>
    <x v="375"/>
    <m/>
    <m/>
    <m/>
    <m/>
    <n v="8500"/>
    <n v="20000"/>
    <n v="-8500"/>
    <n v="1"/>
    <n v="15"/>
    <x v="7"/>
    <x v="0"/>
  </r>
  <r>
    <n v="5264"/>
    <x v="201"/>
    <x v="0"/>
    <x v="114"/>
    <n v="1"/>
    <x v="26"/>
    <x v="1"/>
    <x v="142"/>
    <m/>
    <m/>
    <m/>
    <m/>
    <n v="8500"/>
    <n v="20000"/>
    <n v="-8500"/>
    <n v="1"/>
    <n v="15"/>
    <x v="7"/>
    <x v="0"/>
  </r>
  <r>
    <n v="5265"/>
    <x v="201"/>
    <x v="0"/>
    <x v="114"/>
    <n v="1"/>
    <x v="26"/>
    <x v="1"/>
    <x v="1017"/>
    <m/>
    <m/>
    <m/>
    <m/>
    <n v="8500"/>
    <n v="20000"/>
    <n v="-8500"/>
    <n v="1"/>
    <n v="15"/>
    <x v="7"/>
    <x v="0"/>
  </r>
  <r>
    <n v="5266"/>
    <x v="201"/>
    <x v="1"/>
    <x v="8"/>
    <n v="1"/>
    <x v="2"/>
    <x v="7"/>
    <x v="328"/>
    <m/>
    <m/>
    <m/>
    <m/>
    <n v="8000"/>
    <n v="20000"/>
    <n v="12000"/>
    <n v="-1"/>
    <n v="15"/>
    <x v="7"/>
    <x v="0"/>
  </r>
  <r>
    <n v="5267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8"/>
    <x v="201"/>
    <x v="1"/>
    <x v="8"/>
    <n v="1"/>
    <x v="29"/>
    <x v="34"/>
    <x v="214"/>
    <m/>
    <m/>
    <m/>
    <m/>
    <n v="7009"/>
    <n v="7500"/>
    <n v="491"/>
    <n v="-1"/>
    <n v="15"/>
    <x v="7"/>
    <x v="0"/>
  </r>
  <r>
    <n v="5269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70"/>
    <x v="201"/>
    <x v="1"/>
    <x v="8"/>
    <n v="1"/>
    <x v="60"/>
    <x v="6"/>
    <x v="1354"/>
    <m/>
    <m/>
    <m/>
    <m/>
    <n v="90000"/>
    <n v="120000"/>
    <n v="30000"/>
    <n v="-1"/>
    <n v="15"/>
    <x v="7"/>
    <x v="0"/>
  </r>
  <r>
    <n v="5271"/>
    <x v="201"/>
    <x v="1"/>
    <x v="8"/>
    <n v="1"/>
    <x v="96"/>
    <x v="29"/>
    <x v="338"/>
    <m/>
    <m/>
    <m/>
    <m/>
    <n v="15000"/>
    <n v="25000"/>
    <n v="10000"/>
    <n v="-1"/>
    <n v="15"/>
    <x v="7"/>
    <x v="0"/>
  </r>
  <r>
    <n v="5272"/>
    <x v="201"/>
    <x v="1"/>
    <x v="8"/>
    <n v="1"/>
    <x v="177"/>
    <x v="29"/>
    <x v="338"/>
    <m/>
    <m/>
    <m/>
    <m/>
    <n v="10000"/>
    <n v="20000"/>
    <n v="10000"/>
    <n v="-1"/>
    <n v="15"/>
    <x v="7"/>
    <x v="0"/>
  </r>
  <r>
    <n v="5273"/>
    <x v="201"/>
    <x v="1"/>
    <x v="8"/>
    <n v="1"/>
    <x v="178"/>
    <x v="29"/>
    <x v="1377"/>
    <m/>
    <m/>
    <m/>
    <m/>
    <n v="10000"/>
    <n v="25000"/>
    <n v="15000"/>
    <n v="-1"/>
    <n v="15"/>
    <x v="7"/>
    <x v="0"/>
  </r>
  <r>
    <n v="5274"/>
    <x v="201"/>
    <x v="1"/>
    <x v="8"/>
    <n v="1"/>
    <x v="103"/>
    <x v="1"/>
    <x v="1043"/>
    <m/>
    <m/>
    <m/>
    <m/>
    <n v="5000"/>
    <n v="10000"/>
    <n v="5000"/>
    <n v="-1"/>
    <n v="15"/>
    <x v="7"/>
    <x v="0"/>
  </r>
  <r>
    <n v="5275"/>
    <x v="201"/>
    <x v="1"/>
    <x v="8"/>
    <n v="1"/>
    <x v="96"/>
    <x v="1"/>
    <x v="1043"/>
    <m/>
    <m/>
    <m/>
    <m/>
    <n v="6500"/>
    <n v="10000"/>
    <n v="3500"/>
    <n v="-1"/>
    <n v="15"/>
    <x v="7"/>
    <x v="0"/>
  </r>
  <r>
    <n v="5276"/>
    <x v="201"/>
    <x v="1"/>
    <x v="8"/>
    <n v="1"/>
    <x v="177"/>
    <x v="1"/>
    <x v="1378"/>
    <m/>
    <m/>
    <m/>
    <m/>
    <n v="10000"/>
    <n v="20000"/>
    <n v="10000"/>
    <n v="-1"/>
    <n v="15"/>
    <x v="7"/>
    <x v="0"/>
  </r>
  <r>
    <n v="5277"/>
    <x v="201"/>
    <x v="1"/>
    <x v="8"/>
    <n v="1"/>
    <x v="4"/>
    <x v="28"/>
    <x v="351"/>
    <m/>
    <m/>
    <m/>
    <m/>
    <n v="40000"/>
    <n v="65000"/>
    <n v="25000"/>
    <n v="-1"/>
    <n v="15"/>
    <x v="7"/>
    <x v="0"/>
  </r>
  <r>
    <n v="5278"/>
    <x v="201"/>
    <x v="1"/>
    <x v="8"/>
    <n v="1"/>
    <x v="26"/>
    <x v="2"/>
    <x v="143"/>
    <m/>
    <m/>
    <m/>
    <m/>
    <n v="8500"/>
    <n v="20000"/>
    <n v="11500"/>
    <n v="-1"/>
    <n v="15"/>
    <x v="7"/>
    <x v="0"/>
  </r>
  <r>
    <n v="5279"/>
    <x v="189"/>
    <x v="1"/>
    <x v="8"/>
    <n v="1"/>
    <x v="33"/>
    <x v="2"/>
    <x v="1096"/>
    <m/>
    <m/>
    <m/>
    <m/>
    <n v="0"/>
    <n v="25000"/>
    <n v="25000"/>
    <n v="-1"/>
    <n v="3"/>
    <x v="7"/>
    <x v="0"/>
  </r>
  <r>
    <n v="5280"/>
    <x v="202"/>
    <x v="1"/>
    <x v="8"/>
    <n v="1"/>
    <x v="51"/>
    <x v="28"/>
    <x v="1310"/>
    <m/>
    <m/>
    <m/>
    <m/>
    <n v="125000"/>
    <n v="280000"/>
    <n v="155000"/>
    <n v="-1"/>
    <n v="16"/>
    <x v="7"/>
    <x v="0"/>
  </r>
  <r>
    <n v="5281"/>
    <x v="202"/>
    <x v="1"/>
    <x v="8"/>
    <n v="1"/>
    <x v="71"/>
    <x v="83"/>
    <x v="544"/>
    <m/>
    <m/>
    <m/>
    <m/>
    <n v="30000"/>
    <n v="55000"/>
    <n v="25000"/>
    <n v="-1"/>
    <n v="16"/>
    <x v="7"/>
    <x v="0"/>
  </r>
  <r>
    <n v="5282"/>
    <x v="202"/>
    <x v="1"/>
    <x v="8"/>
    <n v="1"/>
    <x v="27"/>
    <x v="135"/>
    <x v="670"/>
    <m/>
    <m/>
    <m/>
    <m/>
    <n v="1100"/>
    <n v="10000"/>
    <n v="8900"/>
    <n v="-1"/>
    <n v="16"/>
    <x v="7"/>
    <x v="0"/>
  </r>
  <r>
    <n v="5283"/>
    <x v="202"/>
    <x v="1"/>
    <x v="8"/>
    <n v="1"/>
    <x v="81"/>
    <x v="135"/>
    <x v="670"/>
    <m/>
    <m/>
    <m/>
    <m/>
    <n v="3500"/>
    <n v="10000"/>
    <n v="6500"/>
    <n v="-1"/>
    <n v="16"/>
    <x v="7"/>
    <x v="0"/>
  </r>
  <r>
    <n v="5284"/>
    <x v="202"/>
    <x v="1"/>
    <x v="8"/>
    <n v="1"/>
    <x v="29"/>
    <x v="37"/>
    <x v="233"/>
    <m/>
    <m/>
    <m/>
    <m/>
    <n v="14953"/>
    <n v="16000"/>
    <n v="1047"/>
    <n v="-1"/>
    <n v="16"/>
    <x v="7"/>
    <x v="0"/>
  </r>
  <r>
    <n v="5285"/>
    <x v="202"/>
    <x v="1"/>
    <x v="8"/>
    <n v="1"/>
    <x v="57"/>
    <x v="28"/>
    <x v="1310"/>
    <m/>
    <m/>
    <m/>
    <m/>
    <n v="800"/>
    <n v="5000"/>
    <n v="4200"/>
    <n v="-1"/>
    <n v="16"/>
    <x v="7"/>
    <x v="0"/>
  </r>
  <r>
    <n v="5286"/>
    <x v="202"/>
    <x v="1"/>
    <x v="8"/>
    <n v="1"/>
    <x v="103"/>
    <x v="29"/>
    <x v="338"/>
    <m/>
    <m/>
    <m/>
    <m/>
    <n v="8000"/>
    <n v="20000"/>
    <n v="12000"/>
    <n v="-1"/>
    <n v="16"/>
    <x v="7"/>
    <x v="0"/>
  </r>
  <r>
    <n v="5287"/>
    <x v="202"/>
    <x v="1"/>
    <x v="8"/>
    <n v="1"/>
    <x v="33"/>
    <x v="6"/>
    <x v="1383"/>
    <m/>
    <m/>
    <m/>
    <m/>
    <n v="0"/>
    <n v="2000"/>
    <n v="2000"/>
    <n v="-1"/>
    <n v="16"/>
    <x v="7"/>
    <x v="0"/>
  </r>
  <r>
    <n v="5288"/>
    <x v="202"/>
    <x v="1"/>
    <x v="8"/>
    <n v="1"/>
    <x v="33"/>
    <x v="2"/>
    <x v="1384"/>
    <m/>
    <m/>
    <m/>
    <m/>
    <n v="0"/>
    <n v="2000"/>
    <n v="2000"/>
    <n v="-1"/>
    <n v="16"/>
    <x v="7"/>
    <x v="0"/>
  </r>
  <r>
    <n v="5289"/>
    <x v="202"/>
    <x v="1"/>
    <x v="8"/>
    <n v="1"/>
    <x v="29"/>
    <x v="50"/>
    <x v="370"/>
    <m/>
    <m/>
    <m/>
    <m/>
    <n v="10280"/>
    <n v="11000"/>
    <n v="720"/>
    <n v="-1"/>
    <n v="16"/>
    <x v="7"/>
    <x v="0"/>
  </r>
  <r>
    <n v="5290"/>
    <x v="202"/>
    <x v="1"/>
    <x v="8"/>
    <n v="1"/>
    <x v="29"/>
    <x v="50"/>
    <x v="370"/>
    <m/>
    <m/>
    <m/>
    <m/>
    <n v="5140"/>
    <n v="5500"/>
    <n v="360"/>
    <n v="-1"/>
    <n v="16"/>
    <x v="7"/>
    <x v="0"/>
  </r>
  <r>
    <n v="5291"/>
    <x v="202"/>
    <x v="1"/>
    <x v="8"/>
    <n v="1"/>
    <x v="29"/>
    <x v="32"/>
    <x v="201"/>
    <m/>
    <m/>
    <m/>
    <m/>
    <n v="3271"/>
    <n v="3500"/>
    <n v="229"/>
    <n v="-1"/>
    <n v="16"/>
    <x v="7"/>
    <x v="0"/>
  </r>
  <r>
    <n v="5292"/>
    <x v="202"/>
    <x v="1"/>
    <x v="8"/>
    <n v="1"/>
    <x v="33"/>
    <x v="6"/>
    <x v="926"/>
    <m/>
    <m/>
    <m/>
    <m/>
    <n v="0"/>
    <n v="25000"/>
    <n v="25000"/>
    <n v="-1"/>
    <n v="16"/>
    <x v="7"/>
    <x v="0"/>
  </r>
  <r>
    <n v="5293"/>
    <x v="202"/>
    <x v="1"/>
    <x v="8"/>
    <n v="1"/>
    <x v="84"/>
    <x v="2"/>
    <x v="165"/>
    <m/>
    <m/>
    <m/>
    <m/>
    <n v="58000"/>
    <n v="110000"/>
    <n v="52000"/>
    <n v="-1"/>
    <n v="16"/>
    <x v="7"/>
    <x v="0"/>
  </r>
  <r>
    <n v="5294"/>
    <x v="202"/>
    <x v="1"/>
    <x v="8"/>
    <n v="1"/>
    <x v="33"/>
    <x v="2"/>
    <x v="216"/>
    <m/>
    <m/>
    <m/>
    <m/>
    <n v="0"/>
    <n v="25000"/>
    <n v="25000"/>
    <n v="-1"/>
    <n v="16"/>
    <x v="7"/>
    <x v="0"/>
  </r>
  <r>
    <n v="5295"/>
    <x v="202"/>
    <x v="1"/>
    <x v="8"/>
    <n v="1"/>
    <x v="26"/>
    <x v="2"/>
    <x v="165"/>
    <m/>
    <m/>
    <m/>
    <m/>
    <n v="8500"/>
    <n v="20000"/>
    <n v="11500"/>
    <n v="-1"/>
    <n v="16"/>
    <x v="7"/>
    <x v="0"/>
  </r>
  <r>
    <n v="5296"/>
    <x v="202"/>
    <x v="1"/>
    <x v="8"/>
    <n v="1"/>
    <x v="26"/>
    <x v="28"/>
    <x v="1135"/>
    <m/>
    <m/>
    <m/>
    <m/>
    <n v="12500"/>
    <n v="24000"/>
    <n v="11500"/>
    <n v="-1"/>
    <n v="16"/>
    <x v="7"/>
    <x v="0"/>
  </r>
  <r>
    <n v="5297"/>
    <x v="202"/>
    <x v="1"/>
    <x v="8"/>
    <n v="1"/>
    <x v="27"/>
    <x v="28"/>
    <x v="1135"/>
    <m/>
    <m/>
    <m/>
    <m/>
    <n v="1100"/>
    <n v="10000"/>
    <n v="8900"/>
    <n v="-1"/>
    <n v="16"/>
    <x v="7"/>
    <x v="0"/>
  </r>
  <r>
    <n v="5298"/>
    <x v="202"/>
    <x v="1"/>
    <x v="8"/>
    <n v="1"/>
    <x v="22"/>
    <x v="6"/>
    <x v="205"/>
    <m/>
    <m/>
    <m/>
    <m/>
    <n v="28000"/>
    <n v="45000"/>
    <n v="17000"/>
    <n v="-1"/>
    <n v="16"/>
    <x v="7"/>
    <x v="0"/>
  </r>
  <r>
    <n v="5299"/>
    <x v="202"/>
    <x v="1"/>
    <x v="8"/>
    <n v="1"/>
    <x v="2"/>
    <x v="47"/>
    <x v="1385"/>
    <m/>
    <m/>
    <m/>
    <m/>
    <n v="3000"/>
    <n v="6000"/>
    <n v="3000"/>
    <n v="-1"/>
    <n v="16"/>
    <x v="7"/>
    <x v="0"/>
  </r>
  <r>
    <n v="5300"/>
    <x v="202"/>
    <x v="1"/>
    <x v="13"/>
    <n v="1"/>
    <x v="29"/>
    <x v="34"/>
    <x v="214"/>
    <m/>
    <m/>
    <m/>
    <m/>
    <n v="14953"/>
    <n v="16000"/>
    <n v="1047"/>
    <n v="-1"/>
    <n v="16"/>
    <x v="7"/>
    <x v="0"/>
  </r>
  <r>
    <n v="5301"/>
    <x v="202"/>
    <x v="1"/>
    <x v="8"/>
    <n v="1"/>
    <x v="1"/>
    <x v="1"/>
    <x v="2"/>
    <m/>
    <m/>
    <m/>
    <m/>
    <n v="3500"/>
    <n v="12000"/>
    <n v="8500"/>
    <n v="-1"/>
    <n v="16"/>
    <x v="7"/>
    <x v="0"/>
  </r>
  <r>
    <n v="5302"/>
    <x v="202"/>
    <x v="1"/>
    <x v="8"/>
    <n v="1"/>
    <x v="30"/>
    <x v="1"/>
    <x v="631"/>
    <m/>
    <m/>
    <m/>
    <m/>
    <n v="900"/>
    <n v="10000"/>
    <n v="9100"/>
    <n v="-1"/>
    <n v="16"/>
    <x v="7"/>
    <x v="0"/>
  </r>
  <r>
    <n v="5303"/>
    <x v="202"/>
    <x v="1"/>
    <x v="8"/>
    <n v="1"/>
    <x v="179"/>
    <x v="6"/>
    <x v="1379"/>
    <m/>
    <m/>
    <m/>
    <m/>
    <n v="180000"/>
    <n v="215000"/>
    <n v="35000"/>
    <n v="-1"/>
    <n v="16"/>
    <x v="7"/>
    <x v="0"/>
  </r>
  <r>
    <n v="5304"/>
    <x v="202"/>
    <x v="1"/>
    <x v="8"/>
    <n v="1"/>
    <x v="171"/>
    <x v="6"/>
    <x v="1349"/>
    <m/>
    <m/>
    <m/>
    <m/>
    <n v="35000"/>
    <n v="50000"/>
    <n v="15000"/>
    <n v="-1"/>
    <n v="16"/>
    <x v="7"/>
    <x v="0"/>
  </r>
  <r>
    <n v="5305"/>
    <x v="202"/>
    <x v="1"/>
    <x v="8"/>
    <n v="1"/>
    <x v="168"/>
    <x v="6"/>
    <x v="1345"/>
    <m/>
    <m/>
    <m/>
    <m/>
    <n v="3500"/>
    <n v="8000"/>
    <n v="4500"/>
    <n v="-1"/>
    <n v="16"/>
    <x v="7"/>
    <x v="0"/>
  </r>
  <r>
    <n v="5306"/>
    <x v="202"/>
    <x v="1"/>
    <x v="8"/>
    <n v="1"/>
    <x v="168"/>
    <x v="6"/>
    <x v="1381"/>
    <m/>
    <m/>
    <m/>
    <m/>
    <n v="5000"/>
    <n v="8000"/>
    <n v="3000"/>
    <n v="-1"/>
    <n v="16"/>
    <x v="7"/>
    <x v="0"/>
  </r>
  <r>
    <n v="5307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08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09"/>
    <x v="202"/>
    <x v="1"/>
    <x v="8"/>
    <n v="1"/>
    <x v="2"/>
    <x v="0"/>
    <x v="328"/>
    <m/>
    <m/>
    <m/>
    <m/>
    <n v="6500"/>
    <n v="16000"/>
    <n v="9500"/>
    <n v="-1"/>
    <n v="16"/>
    <x v="7"/>
    <x v="0"/>
  </r>
  <r>
    <n v="5310"/>
    <x v="202"/>
    <x v="1"/>
    <x v="8"/>
    <n v="1"/>
    <x v="11"/>
    <x v="31"/>
    <x v="1350"/>
    <m/>
    <m/>
    <m/>
    <m/>
    <n v="220000"/>
    <n v="260000"/>
    <n v="40000"/>
    <n v="-1"/>
    <n v="16"/>
    <x v="7"/>
    <x v="0"/>
  </r>
  <r>
    <n v="5311"/>
    <x v="202"/>
    <x v="1"/>
    <x v="8"/>
    <n v="1"/>
    <x v="11"/>
    <x v="97"/>
    <x v="651"/>
    <m/>
    <m/>
    <m/>
    <m/>
    <n v="22000"/>
    <n v="30000"/>
    <n v="8000"/>
    <n v="-1"/>
    <n v="16"/>
    <x v="7"/>
    <x v="0"/>
  </r>
  <r>
    <n v="5312"/>
    <x v="202"/>
    <x v="1"/>
    <x v="8"/>
    <n v="1"/>
    <x v="105"/>
    <x v="3"/>
    <x v="308"/>
    <m/>
    <m/>
    <m/>
    <m/>
    <n v="2500"/>
    <n v="7000"/>
    <n v="4500"/>
    <n v="-1"/>
    <n v="16"/>
    <x v="7"/>
    <x v="0"/>
  </r>
  <r>
    <n v="5313"/>
    <x v="202"/>
    <x v="1"/>
    <x v="8"/>
    <n v="1"/>
    <x v="73"/>
    <x v="72"/>
    <x v="493"/>
    <m/>
    <m/>
    <m/>
    <m/>
    <n v="9000"/>
    <n v="18000"/>
    <n v="9000"/>
    <n v="-1"/>
    <n v="16"/>
    <x v="7"/>
    <x v="0"/>
  </r>
  <r>
    <n v="5314"/>
    <x v="202"/>
    <x v="1"/>
    <x v="8"/>
    <n v="1"/>
    <x v="2"/>
    <x v="6"/>
    <x v="123"/>
    <s v="Pluyin"/>
    <m/>
    <m/>
    <m/>
    <n v="2500"/>
    <n v="10000"/>
    <n v="7500"/>
    <n v="-1"/>
    <n v="16"/>
    <x v="7"/>
    <x v="0"/>
  </r>
  <r>
    <n v="5315"/>
    <x v="202"/>
    <x v="1"/>
    <x v="8"/>
    <n v="1"/>
    <x v="0"/>
    <x v="7"/>
    <x v="1360"/>
    <m/>
    <m/>
    <m/>
    <m/>
    <n v="2500"/>
    <n v="10000"/>
    <n v="7500"/>
    <n v="-1"/>
    <n v="16"/>
    <x v="7"/>
    <x v="0"/>
  </r>
  <r>
    <n v="5316"/>
    <x v="202"/>
    <x v="1"/>
    <x v="8"/>
    <n v="1"/>
    <x v="180"/>
    <x v="6"/>
    <x v="625"/>
    <m/>
    <m/>
    <m/>
    <m/>
    <n v="1000"/>
    <n v="5000"/>
    <n v="4000"/>
    <n v="-1"/>
    <n v="16"/>
    <x v="7"/>
    <x v="0"/>
  </r>
  <r>
    <n v="5317"/>
    <x v="203"/>
    <x v="1"/>
    <x v="8"/>
    <n v="1"/>
    <x v="84"/>
    <x v="1"/>
    <x v="177"/>
    <m/>
    <m/>
    <m/>
    <m/>
    <n v="70000"/>
    <n v="125000"/>
    <n v="55000"/>
    <n v="-1"/>
    <n v="17"/>
    <x v="7"/>
    <x v="0"/>
  </r>
  <r>
    <n v="5318"/>
    <x v="203"/>
    <x v="1"/>
    <x v="8"/>
    <n v="1"/>
    <x v="103"/>
    <x v="1"/>
    <x v="177"/>
    <m/>
    <m/>
    <m/>
    <m/>
    <n v="13000"/>
    <n v="25000"/>
    <n v="12000"/>
    <n v="-1"/>
    <n v="17"/>
    <x v="7"/>
    <x v="0"/>
  </r>
  <r>
    <n v="5319"/>
    <x v="203"/>
    <x v="1"/>
    <x v="8"/>
    <n v="1"/>
    <x v="27"/>
    <x v="1"/>
    <x v="177"/>
    <m/>
    <m/>
    <m/>
    <s v="por pacha"/>
    <n v="1100"/>
    <n v="5000"/>
    <n v="3900"/>
    <n v="-1"/>
    <n v="17"/>
    <x v="7"/>
    <x v="0"/>
  </r>
  <r>
    <n v="5320"/>
    <x v="203"/>
    <x v="1"/>
    <x v="8"/>
    <n v="1"/>
    <x v="30"/>
    <x v="55"/>
    <x v="1386"/>
    <m/>
    <m/>
    <m/>
    <m/>
    <n v="900"/>
    <n v="10000"/>
    <n v="9100"/>
    <n v="-1"/>
    <n v="17"/>
    <x v="7"/>
    <x v="0"/>
  </r>
  <r>
    <n v="5321"/>
    <x v="203"/>
    <x v="1"/>
    <x v="8"/>
    <n v="1"/>
    <x v="31"/>
    <x v="23"/>
    <x v="473"/>
    <m/>
    <m/>
    <m/>
    <m/>
    <n v="15000"/>
    <n v="32000"/>
    <n v="17000"/>
    <n v="-1"/>
    <n v="17"/>
    <x v="7"/>
    <x v="0"/>
  </r>
  <r>
    <n v="5322"/>
    <x v="203"/>
    <x v="1"/>
    <x v="73"/>
    <n v="1"/>
    <x v="37"/>
    <x v="32"/>
    <x v="300"/>
    <m/>
    <m/>
    <m/>
    <m/>
    <n v="1000"/>
    <n v="3000"/>
    <n v="2000"/>
    <n v="-1"/>
    <n v="17"/>
    <x v="7"/>
    <x v="0"/>
  </r>
  <r>
    <n v="5323"/>
    <x v="203"/>
    <x v="1"/>
    <x v="8"/>
    <n v="1"/>
    <x v="26"/>
    <x v="29"/>
    <x v="1012"/>
    <m/>
    <m/>
    <m/>
    <m/>
    <n v="10000"/>
    <n v="20000"/>
    <n v="10000"/>
    <n v="-1"/>
    <n v="17"/>
    <x v="7"/>
    <x v="0"/>
  </r>
  <r>
    <n v="5324"/>
    <x v="203"/>
    <x v="1"/>
    <x v="8"/>
    <n v="1"/>
    <x v="30"/>
    <x v="1"/>
    <x v="217"/>
    <m/>
    <m/>
    <m/>
    <m/>
    <n v="900"/>
    <n v="10000"/>
    <n v="9100"/>
    <n v="-1"/>
    <n v="17"/>
    <x v="7"/>
    <x v="0"/>
  </r>
  <r>
    <n v="5325"/>
    <x v="203"/>
    <x v="1"/>
    <x v="8"/>
    <n v="1"/>
    <x v="30"/>
    <x v="29"/>
    <x v="1085"/>
    <m/>
    <m/>
    <m/>
    <m/>
    <n v="900"/>
    <n v="10000"/>
    <n v="9100"/>
    <n v="-1"/>
    <n v="17"/>
    <x v="7"/>
    <x v="0"/>
  </r>
  <r>
    <n v="5326"/>
    <x v="203"/>
    <x v="1"/>
    <x v="8"/>
    <n v="1"/>
    <x v="41"/>
    <x v="6"/>
    <x v="1387"/>
    <m/>
    <m/>
    <m/>
    <m/>
    <n v="1800"/>
    <n v="4000"/>
    <n v="2200"/>
    <n v="-1"/>
    <n v="17"/>
    <x v="7"/>
    <x v="0"/>
  </r>
  <r>
    <n v="5327"/>
    <x v="203"/>
    <x v="1"/>
    <x v="8"/>
    <n v="1"/>
    <x v="26"/>
    <x v="3"/>
    <x v="874"/>
    <m/>
    <m/>
    <m/>
    <m/>
    <n v="10000"/>
    <n v="20000"/>
    <n v="10000"/>
    <n v="-1"/>
    <n v="17"/>
    <x v="7"/>
    <x v="0"/>
  </r>
  <r>
    <n v="5328"/>
    <x v="203"/>
    <x v="1"/>
    <x v="8"/>
    <n v="1"/>
    <x v="27"/>
    <x v="28"/>
    <x v="364"/>
    <m/>
    <m/>
    <m/>
    <m/>
    <n v="1100"/>
    <n v="10000"/>
    <n v="8900"/>
    <n v="-1"/>
    <n v="17"/>
    <x v="7"/>
    <x v="0"/>
  </r>
  <r>
    <n v="5329"/>
    <x v="203"/>
    <x v="1"/>
    <x v="8"/>
    <n v="1"/>
    <x v="2"/>
    <x v="6"/>
    <x v="132"/>
    <s v="Plug"/>
    <m/>
    <m/>
    <m/>
    <n v="5000"/>
    <n v="20000"/>
    <n v="15000"/>
    <n v="-1"/>
    <n v="17"/>
    <x v="7"/>
    <x v="0"/>
  </r>
  <r>
    <n v="5330"/>
    <x v="203"/>
    <x v="0"/>
    <x v="72"/>
    <n v="1"/>
    <x v="168"/>
    <x v="6"/>
    <x v="1345"/>
    <m/>
    <m/>
    <m/>
    <m/>
    <n v="3500"/>
    <n v="8000"/>
    <n v="-3500"/>
    <n v="1"/>
    <n v="17"/>
    <x v="7"/>
    <x v="0"/>
  </r>
  <r>
    <n v="5331"/>
    <x v="203"/>
    <x v="0"/>
    <x v="72"/>
    <n v="1"/>
    <x v="147"/>
    <x v="153"/>
    <x v="1388"/>
    <m/>
    <m/>
    <m/>
    <m/>
    <n v="80000"/>
    <n v="120000"/>
    <n v="-80000"/>
    <n v="1"/>
    <n v="17"/>
    <x v="7"/>
    <x v="0"/>
  </r>
  <r>
    <n v="5332"/>
    <x v="203"/>
    <x v="0"/>
    <x v="64"/>
    <n v="1"/>
    <x v="84"/>
    <x v="35"/>
    <x v="180"/>
    <m/>
    <m/>
    <m/>
    <m/>
    <n v="95000"/>
    <n v="150000"/>
    <n v="-95000"/>
    <n v="1"/>
    <n v="17"/>
    <x v="7"/>
    <x v="0"/>
  </r>
  <r>
    <n v="5333"/>
    <x v="203"/>
    <x v="0"/>
    <x v="64"/>
    <n v="1"/>
    <x v="84"/>
    <x v="3"/>
    <x v="1389"/>
    <m/>
    <m/>
    <m/>
    <s v="Devuelta"/>
    <n v="0"/>
    <n v="0"/>
    <n v="0"/>
    <n v="1"/>
    <n v="17"/>
    <x v="7"/>
    <x v="0"/>
  </r>
  <r>
    <n v="5334"/>
    <x v="203"/>
    <x v="0"/>
    <x v="64"/>
    <n v="1"/>
    <x v="84"/>
    <x v="28"/>
    <x v="430"/>
    <m/>
    <m/>
    <m/>
    <m/>
    <n v="95000"/>
    <n v="150000"/>
    <n v="-95000"/>
    <n v="1"/>
    <n v="17"/>
    <x v="7"/>
    <x v="0"/>
  </r>
  <r>
    <n v="5335"/>
    <x v="203"/>
    <x v="0"/>
    <x v="64"/>
    <n v="1"/>
    <x v="84"/>
    <x v="4"/>
    <x v="574"/>
    <m/>
    <m/>
    <m/>
    <m/>
    <n v="70000"/>
    <n v="125000"/>
    <n v="-70000"/>
    <n v="1"/>
    <n v="17"/>
    <x v="7"/>
    <x v="0"/>
  </r>
  <r>
    <n v="5336"/>
    <x v="203"/>
    <x v="0"/>
    <x v="64"/>
    <n v="1"/>
    <x v="84"/>
    <x v="2"/>
    <x v="143"/>
    <m/>
    <m/>
    <m/>
    <m/>
    <n v="95000"/>
    <n v="150000"/>
    <n v="-95000"/>
    <n v="1"/>
    <n v="17"/>
    <x v="7"/>
    <x v="0"/>
  </r>
  <r>
    <n v="5337"/>
    <x v="203"/>
    <x v="1"/>
    <x v="8"/>
    <n v="1"/>
    <x v="33"/>
    <x v="28"/>
    <x v="237"/>
    <m/>
    <m/>
    <m/>
    <m/>
    <n v="0"/>
    <n v="25000"/>
    <n v="25000"/>
    <n v="-1"/>
    <n v="17"/>
    <x v="7"/>
    <x v="0"/>
  </r>
  <r>
    <n v="5338"/>
    <x v="203"/>
    <x v="1"/>
    <x v="73"/>
    <n v="1"/>
    <x v="33"/>
    <x v="29"/>
    <x v="1390"/>
    <m/>
    <m/>
    <m/>
    <m/>
    <n v="0"/>
    <n v="5000"/>
    <n v="5000"/>
    <n v="-1"/>
    <n v="17"/>
    <x v="7"/>
    <x v="0"/>
  </r>
  <r>
    <n v="5339"/>
    <x v="202"/>
    <x v="0"/>
    <x v="5"/>
    <n v="1"/>
    <x v="4"/>
    <x v="28"/>
    <x v="1391"/>
    <m/>
    <m/>
    <m/>
    <m/>
    <n v="50000"/>
    <n v="80000"/>
    <n v="-50000"/>
    <n v="1"/>
    <n v="16"/>
    <x v="7"/>
    <x v="0"/>
  </r>
  <r>
    <n v="5340"/>
    <x v="203"/>
    <x v="1"/>
    <x v="8"/>
    <n v="1"/>
    <x v="37"/>
    <x v="37"/>
    <x v="336"/>
    <m/>
    <m/>
    <m/>
    <m/>
    <n v="1000"/>
    <n v="3000"/>
    <n v="2000"/>
    <n v="-1"/>
    <n v="17"/>
    <x v="7"/>
    <x v="0"/>
  </r>
  <r>
    <n v="5341"/>
    <x v="203"/>
    <x v="1"/>
    <x v="8"/>
    <n v="1"/>
    <x v="37"/>
    <x v="32"/>
    <x v="300"/>
    <m/>
    <m/>
    <m/>
    <m/>
    <n v="1000"/>
    <n v="3000"/>
    <n v="2000"/>
    <n v="-1"/>
    <n v="17"/>
    <x v="7"/>
    <x v="0"/>
  </r>
  <r>
    <n v="5342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43"/>
    <x v="204"/>
    <x v="1"/>
    <x v="8"/>
    <n v="1"/>
    <x v="2"/>
    <x v="1"/>
    <x v="912"/>
    <s v="TC-TC"/>
    <m/>
    <m/>
    <s v="1ra Cuota"/>
    <n v="10000"/>
    <n v="20000"/>
    <n v="10000"/>
    <n v="-1"/>
    <n v="18"/>
    <x v="7"/>
    <x v="0"/>
  </r>
  <r>
    <n v="5344"/>
    <x v="204"/>
    <x v="1"/>
    <x v="8"/>
    <n v="1"/>
    <x v="35"/>
    <x v="89"/>
    <x v="1392"/>
    <m/>
    <m/>
    <m/>
    <m/>
    <n v="4000"/>
    <n v="10000"/>
    <n v="6000"/>
    <n v="-1"/>
    <n v="18"/>
    <x v="7"/>
    <x v="0"/>
  </r>
  <r>
    <n v="5345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46"/>
    <x v="204"/>
    <x v="1"/>
    <x v="8"/>
    <n v="1"/>
    <x v="2"/>
    <x v="0"/>
    <x v="328"/>
    <m/>
    <m/>
    <m/>
    <m/>
    <n v="6500"/>
    <n v="15000"/>
    <n v="8500"/>
    <n v="-1"/>
    <n v="18"/>
    <x v="7"/>
    <x v="0"/>
  </r>
  <r>
    <n v="5347"/>
    <x v="204"/>
    <x v="1"/>
    <x v="8"/>
    <n v="1"/>
    <x v="30"/>
    <x v="2"/>
    <x v="249"/>
    <m/>
    <m/>
    <m/>
    <m/>
    <n v="900"/>
    <n v="10000"/>
    <n v="9100"/>
    <n v="-1"/>
    <n v="18"/>
    <x v="7"/>
    <x v="0"/>
  </r>
  <r>
    <n v="5348"/>
    <x v="204"/>
    <x v="1"/>
    <x v="8"/>
    <n v="1"/>
    <x v="26"/>
    <x v="2"/>
    <x v="249"/>
    <m/>
    <m/>
    <m/>
    <m/>
    <n v="9000"/>
    <n v="20000"/>
    <n v="11000"/>
    <n v="-1"/>
    <n v="18"/>
    <x v="7"/>
    <x v="0"/>
  </r>
  <r>
    <n v="5349"/>
    <x v="204"/>
    <x v="1"/>
    <x v="8"/>
    <n v="1"/>
    <x v="33"/>
    <x v="6"/>
    <x v="926"/>
    <m/>
    <m/>
    <m/>
    <m/>
    <n v="0"/>
    <n v="20000"/>
    <n v="20000"/>
    <n v="-1"/>
    <n v="18"/>
    <x v="7"/>
    <x v="0"/>
  </r>
  <r>
    <n v="5350"/>
    <x v="204"/>
    <x v="1"/>
    <x v="8"/>
    <n v="1"/>
    <x v="27"/>
    <x v="29"/>
    <x v="919"/>
    <m/>
    <m/>
    <m/>
    <m/>
    <n v="1100"/>
    <n v="10000"/>
    <n v="8900"/>
    <n v="-1"/>
    <n v="18"/>
    <x v="7"/>
    <x v="0"/>
  </r>
  <r>
    <n v="5351"/>
    <x v="204"/>
    <x v="1"/>
    <x v="8"/>
    <n v="1"/>
    <x v="84"/>
    <x v="28"/>
    <x v="1134"/>
    <m/>
    <m/>
    <m/>
    <s v="le sirve a al 9c"/>
    <n v="65000"/>
    <n v="125000"/>
    <n v="60000"/>
    <n v="-1"/>
    <n v="18"/>
    <x v="7"/>
    <x v="0"/>
  </r>
  <r>
    <n v="5352"/>
    <x v="204"/>
    <x v="1"/>
    <x v="8"/>
    <n v="1"/>
    <x v="27"/>
    <x v="28"/>
    <x v="315"/>
    <m/>
    <m/>
    <m/>
    <s v="por pacha"/>
    <n v="1100"/>
    <n v="5000"/>
    <n v="3900"/>
    <n v="-1"/>
    <n v="18"/>
    <x v="7"/>
    <x v="0"/>
  </r>
  <r>
    <n v="5353"/>
    <x v="204"/>
    <x v="1"/>
    <x v="8"/>
    <n v="1"/>
    <x v="26"/>
    <x v="28"/>
    <x v="315"/>
    <m/>
    <m/>
    <m/>
    <m/>
    <n v="9000"/>
    <n v="20000"/>
    <n v="11000"/>
    <n v="-1"/>
    <n v="18"/>
    <x v="7"/>
    <x v="0"/>
  </r>
  <r>
    <n v="5354"/>
    <x v="204"/>
    <x v="1"/>
    <x v="8"/>
    <n v="1"/>
    <x v="4"/>
    <x v="4"/>
    <x v="215"/>
    <m/>
    <m/>
    <m/>
    <m/>
    <n v="18000"/>
    <n v="35000"/>
    <n v="17000"/>
    <n v="-1"/>
    <n v="18"/>
    <x v="7"/>
    <x v="0"/>
  </r>
  <r>
    <n v="5355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56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57"/>
    <x v="204"/>
    <x v="1"/>
    <x v="8"/>
    <n v="1"/>
    <x v="0"/>
    <x v="5"/>
    <x v="1393"/>
    <m/>
    <m/>
    <m/>
    <m/>
    <n v="2500"/>
    <n v="10000"/>
    <n v="7500"/>
    <n v="-1"/>
    <n v="18"/>
    <x v="7"/>
    <x v="0"/>
  </r>
  <r>
    <n v="5358"/>
    <x v="204"/>
    <x v="1"/>
    <x v="8"/>
    <n v="1"/>
    <x v="175"/>
    <x v="28"/>
    <x v="430"/>
    <m/>
    <m/>
    <m/>
    <m/>
    <n v="8500"/>
    <n v="20000"/>
    <n v="11500"/>
    <n v="-1"/>
    <n v="18"/>
    <x v="7"/>
    <x v="0"/>
  </r>
  <r>
    <n v="5359"/>
    <x v="204"/>
    <x v="1"/>
    <x v="8"/>
    <n v="1"/>
    <x v="33"/>
    <x v="29"/>
    <x v="1208"/>
    <m/>
    <m/>
    <m/>
    <m/>
    <n v="0"/>
    <n v="15000"/>
    <n v="15000"/>
    <n v="-1"/>
    <n v="18"/>
    <x v="7"/>
    <x v="0"/>
  </r>
  <r>
    <n v="5360"/>
    <x v="204"/>
    <x v="1"/>
    <x v="8"/>
    <n v="1"/>
    <x v="2"/>
    <x v="29"/>
    <x v="438"/>
    <m/>
    <m/>
    <m/>
    <m/>
    <n v="8500"/>
    <n v="20000"/>
    <n v="11500"/>
    <n v="-1"/>
    <n v="18"/>
    <x v="7"/>
    <x v="0"/>
  </r>
  <r>
    <n v="5361"/>
    <x v="204"/>
    <x v="1"/>
    <x v="8"/>
    <n v="1"/>
    <x v="53"/>
    <x v="6"/>
    <x v="343"/>
    <m/>
    <m/>
    <m/>
    <m/>
    <n v="30000"/>
    <n v="45000"/>
    <n v="15000"/>
    <n v="-1"/>
    <n v="18"/>
    <x v="7"/>
    <x v="0"/>
  </r>
  <r>
    <n v="5362"/>
    <x v="204"/>
    <x v="1"/>
    <x v="8"/>
    <n v="1"/>
    <x v="27"/>
    <x v="35"/>
    <x v="180"/>
    <m/>
    <m/>
    <m/>
    <m/>
    <n v="1100"/>
    <n v="10000"/>
    <n v="8900"/>
    <n v="-1"/>
    <n v="18"/>
    <x v="7"/>
    <x v="0"/>
  </r>
  <r>
    <n v="5363"/>
    <x v="204"/>
    <x v="1"/>
    <x v="8"/>
    <n v="1"/>
    <x v="0"/>
    <x v="27"/>
    <x v="328"/>
    <m/>
    <m/>
    <m/>
    <m/>
    <n v="5000"/>
    <n v="12000"/>
    <n v="7000"/>
    <n v="-1"/>
    <n v="18"/>
    <x v="7"/>
    <x v="0"/>
  </r>
  <r>
    <n v="5364"/>
    <x v="204"/>
    <x v="1"/>
    <x v="8"/>
    <n v="1"/>
    <x v="33"/>
    <x v="1"/>
    <x v="534"/>
    <m/>
    <m/>
    <m/>
    <m/>
    <n v="0"/>
    <n v="25000"/>
    <n v="25000"/>
    <n v="-1"/>
    <n v="18"/>
    <x v="7"/>
    <x v="0"/>
  </r>
  <r>
    <n v="5365"/>
    <x v="204"/>
    <x v="1"/>
    <x v="34"/>
    <n v="1"/>
    <x v="33"/>
    <x v="1"/>
    <x v="534"/>
    <m/>
    <m/>
    <m/>
    <m/>
    <n v="0"/>
    <n v="10000"/>
    <n v="10000"/>
    <n v="-1"/>
    <n v="18"/>
    <x v="7"/>
    <x v="0"/>
  </r>
  <r>
    <n v="5366"/>
    <x v="204"/>
    <x v="1"/>
    <x v="8"/>
    <n v="1"/>
    <x v="29"/>
    <x v="37"/>
    <x v="234"/>
    <m/>
    <m/>
    <m/>
    <m/>
    <n v="14018"/>
    <n v="15000"/>
    <n v="982"/>
    <n v="-1"/>
    <n v="18"/>
    <x v="7"/>
    <x v="0"/>
  </r>
  <r>
    <n v="5367"/>
    <x v="204"/>
    <x v="1"/>
    <x v="8"/>
    <n v="1"/>
    <x v="29"/>
    <x v="32"/>
    <x v="340"/>
    <m/>
    <m/>
    <m/>
    <m/>
    <n v="14018"/>
    <n v="15000"/>
    <n v="982"/>
    <n v="-1"/>
    <n v="18"/>
    <x v="7"/>
    <x v="0"/>
  </r>
  <r>
    <n v="5368"/>
    <x v="204"/>
    <x v="1"/>
    <x v="8"/>
    <n v="1"/>
    <x v="26"/>
    <x v="28"/>
    <x v="364"/>
    <m/>
    <m/>
    <m/>
    <m/>
    <n v="9000"/>
    <n v="20000"/>
    <n v="11000"/>
    <n v="-1"/>
    <n v="18"/>
    <x v="7"/>
    <x v="0"/>
  </r>
  <r>
    <n v="5369"/>
    <x v="204"/>
    <x v="1"/>
    <x v="34"/>
    <n v="1"/>
    <x v="33"/>
    <x v="1"/>
    <x v="823"/>
    <m/>
    <m/>
    <m/>
    <m/>
    <n v="0"/>
    <n v="10000"/>
    <n v="10000"/>
    <n v="-1"/>
    <n v="18"/>
    <x v="7"/>
    <x v="0"/>
  </r>
  <r>
    <n v="5370"/>
    <x v="204"/>
    <x v="1"/>
    <x v="8"/>
    <n v="1"/>
    <x v="181"/>
    <x v="28"/>
    <x v="133"/>
    <m/>
    <m/>
    <m/>
    <m/>
    <n v="5000"/>
    <n v="12000"/>
    <n v="7000"/>
    <n v="-1"/>
    <n v="18"/>
    <x v="7"/>
    <x v="0"/>
  </r>
  <r>
    <n v="5371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2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3"/>
    <x v="204"/>
    <x v="1"/>
    <x v="8"/>
    <n v="1"/>
    <x v="88"/>
    <x v="6"/>
    <x v="1394"/>
    <m/>
    <m/>
    <m/>
    <m/>
    <n v="1000"/>
    <n v="3000"/>
    <n v="2000"/>
    <n v="-1"/>
    <n v="18"/>
    <x v="7"/>
    <x v="0"/>
  </r>
  <r>
    <n v="5374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75"/>
    <x v="204"/>
    <x v="1"/>
    <x v="8"/>
    <n v="1"/>
    <x v="1"/>
    <x v="27"/>
    <x v="129"/>
    <m/>
    <m/>
    <m/>
    <m/>
    <n v="7500"/>
    <n v="20000"/>
    <n v="12500"/>
    <n v="-1"/>
    <n v="18"/>
    <x v="7"/>
    <x v="0"/>
  </r>
  <r>
    <n v="5376"/>
    <x v="205"/>
    <x v="1"/>
    <x v="8"/>
    <n v="1"/>
    <x v="29"/>
    <x v="32"/>
    <x v="201"/>
    <m/>
    <m/>
    <m/>
    <m/>
    <n v="6074"/>
    <n v="6500"/>
    <n v="426"/>
    <n v="-1"/>
    <n v="19"/>
    <x v="7"/>
    <x v="0"/>
  </r>
  <r>
    <n v="5377"/>
    <x v="205"/>
    <x v="1"/>
    <x v="8"/>
    <n v="1"/>
    <x v="71"/>
    <x v="83"/>
    <x v="948"/>
    <m/>
    <m/>
    <m/>
    <m/>
    <n v="24000"/>
    <n v="50000"/>
    <n v="26000"/>
    <n v="-1"/>
    <n v="19"/>
    <x v="7"/>
    <x v="0"/>
  </r>
  <r>
    <n v="5378"/>
    <x v="205"/>
    <x v="1"/>
    <x v="8"/>
    <n v="1"/>
    <x v="17"/>
    <x v="16"/>
    <x v="78"/>
    <m/>
    <m/>
    <m/>
    <m/>
    <n v="10000"/>
    <n v="19000"/>
    <n v="9000"/>
    <n v="-1"/>
    <n v="19"/>
    <x v="7"/>
    <x v="0"/>
  </r>
  <r>
    <n v="5379"/>
    <x v="205"/>
    <x v="1"/>
    <x v="8"/>
    <n v="1"/>
    <x v="1"/>
    <x v="1"/>
    <x v="2"/>
    <m/>
    <m/>
    <m/>
    <m/>
    <n v="3500"/>
    <n v="12000"/>
    <n v="8500"/>
    <n v="-1"/>
    <n v="19"/>
    <x v="7"/>
    <x v="0"/>
  </r>
  <r>
    <n v="5380"/>
    <x v="205"/>
    <x v="1"/>
    <x v="8"/>
    <n v="1"/>
    <x v="33"/>
    <x v="2"/>
    <x v="1395"/>
    <m/>
    <m/>
    <m/>
    <m/>
    <n v="0"/>
    <n v="5000"/>
    <n v="5000"/>
    <n v="-1"/>
    <n v="19"/>
    <x v="7"/>
    <x v="0"/>
  </r>
  <r>
    <n v="5381"/>
    <x v="205"/>
    <x v="1"/>
    <x v="8"/>
    <n v="1"/>
    <x v="26"/>
    <x v="2"/>
    <x v="143"/>
    <m/>
    <m/>
    <m/>
    <m/>
    <n v="8500"/>
    <n v="18000"/>
    <n v="9500"/>
    <n v="-1"/>
    <n v="19"/>
    <x v="7"/>
    <x v="0"/>
  </r>
  <r>
    <n v="5382"/>
    <x v="205"/>
    <x v="1"/>
    <x v="8"/>
    <n v="1"/>
    <x v="30"/>
    <x v="2"/>
    <x v="169"/>
    <m/>
    <m/>
    <m/>
    <m/>
    <n v="900"/>
    <n v="10000"/>
    <n v="9100"/>
    <n v="-1"/>
    <n v="19"/>
    <x v="7"/>
    <x v="0"/>
  </r>
  <r>
    <n v="5383"/>
    <x v="205"/>
    <x v="1"/>
    <x v="138"/>
    <n v="1"/>
    <x v="2"/>
    <x v="93"/>
    <x v="328"/>
    <m/>
    <m/>
    <m/>
    <m/>
    <n v="7500"/>
    <n v="12000"/>
    <n v="4500"/>
    <n v="-1"/>
    <n v="19"/>
    <x v="7"/>
    <x v="0"/>
  </r>
  <r>
    <n v="5384"/>
    <x v="202"/>
    <x v="0"/>
    <x v="51"/>
    <n v="4"/>
    <x v="26"/>
    <x v="1"/>
    <x v="173"/>
    <m/>
    <m/>
    <m/>
    <m/>
    <n v="9000"/>
    <n v="20000"/>
    <n v="-36000"/>
    <n v="4"/>
    <n v="16"/>
    <x v="7"/>
    <x v="0"/>
  </r>
  <r>
    <n v="5385"/>
    <x v="202"/>
    <x v="0"/>
    <x v="51"/>
    <n v="1"/>
    <x v="26"/>
    <x v="1"/>
    <x v="141"/>
    <m/>
    <m/>
    <m/>
    <m/>
    <n v="8000"/>
    <n v="20000"/>
    <n v="-8000"/>
    <n v="1"/>
    <n v="16"/>
    <x v="7"/>
    <x v="0"/>
  </r>
  <r>
    <n v="5386"/>
    <x v="202"/>
    <x v="0"/>
    <x v="51"/>
    <n v="1"/>
    <x v="26"/>
    <x v="28"/>
    <x v="297"/>
    <m/>
    <m/>
    <m/>
    <m/>
    <n v="8000"/>
    <n v="20000"/>
    <n v="-8000"/>
    <n v="1"/>
    <n v="16"/>
    <x v="7"/>
    <x v="0"/>
  </r>
  <r>
    <n v="5387"/>
    <x v="202"/>
    <x v="0"/>
    <x v="51"/>
    <n v="1"/>
    <x v="26"/>
    <x v="29"/>
    <x v="375"/>
    <m/>
    <m/>
    <m/>
    <m/>
    <n v="8000"/>
    <n v="20000"/>
    <n v="-8000"/>
    <n v="1"/>
    <n v="16"/>
    <x v="7"/>
    <x v="0"/>
  </r>
  <r>
    <n v="5388"/>
    <x v="202"/>
    <x v="0"/>
    <x v="51"/>
    <n v="1"/>
    <x v="26"/>
    <x v="28"/>
    <x v="316"/>
    <m/>
    <m/>
    <m/>
    <m/>
    <n v="8000"/>
    <n v="20000"/>
    <n v="-8000"/>
    <n v="1"/>
    <n v="16"/>
    <x v="7"/>
    <x v="0"/>
  </r>
  <r>
    <n v="5389"/>
    <x v="202"/>
    <x v="0"/>
    <x v="51"/>
    <n v="5"/>
    <x v="2"/>
    <x v="93"/>
    <x v="328"/>
    <m/>
    <m/>
    <m/>
    <m/>
    <n v="7500"/>
    <n v="18000"/>
    <n v="-37500"/>
    <n v="5"/>
    <n v="16"/>
    <x v="7"/>
    <x v="0"/>
  </r>
  <r>
    <n v="5390"/>
    <x v="202"/>
    <x v="0"/>
    <x v="51"/>
    <n v="10"/>
    <x v="27"/>
    <x v="28"/>
    <x v="237"/>
    <m/>
    <m/>
    <m/>
    <m/>
    <n v="1100"/>
    <n v="10000"/>
    <n v="-11000"/>
    <n v="10"/>
    <n v="16"/>
    <x v="7"/>
    <x v="0"/>
  </r>
  <r>
    <n v="5391"/>
    <x v="202"/>
    <x v="0"/>
    <x v="51"/>
    <n v="1"/>
    <x v="2"/>
    <x v="4"/>
    <x v="1396"/>
    <m/>
    <m/>
    <m/>
    <m/>
    <n v="25000"/>
    <n v="54000"/>
    <n v="-25000"/>
    <n v="1"/>
    <n v="16"/>
    <x v="7"/>
    <x v="0"/>
  </r>
  <r>
    <n v="5392"/>
    <x v="202"/>
    <x v="0"/>
    <x v="51"/>
    <n v="3"/>
    <x v="55"/>
    <x v="48"/>
    <x v="741"/>
    <m/>
    <m/>
    <m/>
    <m/>
    <n v="6500"/>
    <n v="20000"/>
    <n v="-19500"/>
    <n v="3"/>
    <n v="16"/>
    <x v="7"/>
    <x v="0"/>
  </r>
  <r>
    <n v="5393"/>
    <x v="202"/>
    <x v="0"/>
    <x v="4"/>
    <n v="2"/>
    <x v="13"/>
    <x v="6"/>
    <x v="108"/>
    <m/>
    <m/>
    <m/>
    <m/>
    <n v="8000"/>
    <n v="20000"/>
    <n v="-16000"/>
    <n v="2"/>
    <n v="16"/>
    <x v="7"/>
    <x v="0"/>
  </r>
  <r>
    <n v="5394"/>
    <x v="202"/>
    <x v="0"/>
    <x v="72"/>
    <n v="1"/>
    <x v="16"/>
    <x v="6"/>
    <x v="111"/>
    <m/>
    <m/>
    <m/>
    <m/>
    <n v="11000"/>
    <n v="20000"/>
    <n v="-11000"/>
    <n v="1"/>
    <n v="16"/>
    <x v="7"/>
    <x v="0"/>
  </r>
  <r>
    <n v="5395"/>
    <x v="202"/>
    <x v="0"/>
    <x v="72"/>
    <n v="1"/>
    <x v="60"/>
    <x v="6"/>
    <x v="1397"/>
    <m/>
    <m/>
    <m/>
    <m/>
    <n v="95000"/>
    <n v="135000"/>
    <n v="-95000"/>
    <n v="1"/>
    <n v="16"/>
    <x v="7"/>
    <x v="0"/>
  </r>
  <r>
    <n v="5396"/>
    <x v="202"/>
    <x v="0"/>
    <x v="72"/>
    <n v="1"/>
    <x v="4"/>
    <x v="28"/>
    <x v="351"/>
    <m/>
    <m/>
    <m/>
    <m/>
    <n v="40000"/>
    <n v="65000"/>
    <n v="-40000"/>
    <n v="1"/>
    <n v="16"/>
    <x v="7"/>
    <x v="0"/>
  </r>
  <r>
    <n v="5397"/>
    <x v="203"/>
    <x v="0"/>
    <x v="127"/>
    <n v="1"/>
    <x v="170"/>
    <x v="134"/>
    <x v="1398"/>
    <m/>
    <m/>
    <m/>
    <m/>
    <n v="150000"/>
    <n v="230000"/>
    <n v="-150000"/>
    <n v="1"/>
    <n v="17"/>
    <x v="7"/>
    <x v="0"/>
  </r>
  <r>
    <n v="5398"/>
    <x v="203"/>
    <x v="0"/>
    <x v="3"/>
    <n v="1"/>
    <x v="11"/>
    <x v="19"/>
    <x v="1399"/>
    <m/>
    <m/>
    <m/>
    <m/>
    <n v="240000"/>
    <n v="310000"/>
    <n v="-240000"/>
    <n v="1"/>
    <n v="17"/>
    <x v="7"/>
    <x v="0"/>
  </r>
  <r>
    <n v="5399"/>
    <x v="203"/>
    <x v="0"/>
    <x v="114"/>
    <n v="5"/>
    <x v="81"/>
    <x v="28"/>
    <x v="391"/>
    <m/>
    <m/>
    <m/>
    <m/>
    <n v="3500"/>
    <n v="10000"/>
    <n v="-17500"/>
    <n v="5"/>
    <n v="17"/>
    <x v="7"/>
    <x v="0"/>
  </r>
  <r>
    <n v="5400"/>
    <x v="203"/>
    <x v="0"/>
    <x v="114"/>
    <n v="2"/>
    <x v="26"/>
    <x v="28"/>
    <x v="391"/>
    <m/>
    <m/>
    <m/>
    <m/>
    <n v="8500"/>
    <n v="20000"/>
    <n v="-17000"/>
    <n v="2"/>
    <n v="17"/>
    <x v="7"/>
    <x v="0"/>
  </r>
  <r>
    <n v="5401"/>
    <x v="203"/>
    <x v="0"/>
    <x v="114"/>
    <n v="2"/>
    <x v="100"/>
    <x v="6"/>
    <x v="1400"/>
    <m/>
    <m/>
    <m/>
    <m/>
    <n v="7500"/>
    <n v="15000"/>
    <n v="-15000"/>
    <n v="2"/>
    <n v="17"/>
    <x v="7"/>
    <x v="0"/>
  </r>
  <r>
    <n v="5402"/>
    <x v="203"/>
    <x v="0"/>
    <x v="114"/>
    <n v="4"/>
    <x v="182"/>
    <x v="6"/>
    <x v="1401"/>
    <m/>
    <m/>
    <m/>
    <m/>
    <n v="8500"/>
    <n v="15000"/>
    <n v="-34000"/>
    <n v="4"/>
    <n v="17"/>
    <x v="7"/>
    <x v="0"/>
  </r>
  <r>
    <n v="5403"/>
    <x v="202"/>
    <x v="0"/>
    <x v="137"/>
    <n v="3"/>
    <x v="81"/>
    <x v="28"/>
    <x v="391"/>
    <m/>
    <m/>
    <m/>
    <m/>
    <n v="3500"/>
    <n v="10000"/>
    <n v="-10500"/>
    <n v="3"/>
    <n v="16"/>
    <x v="7"/>
    <x v="0"/>
  </r>
  <r>
    <n v="5404"/>
    <x v="202"/>
    <x v="0"/>
    <x v="137"/>
    <n v="10"/>
    <x v="1"/>
    <x v="1"/>
    <x v="1000"/>
    <m/>
    <m/>
    <m/>
    <m/>
    <n v="2800"/>
    <n v="10000"/>
    <n v="-28000"/>
    <n v="10"/>
    <n v="16"/>
    <x v="7"/>
    <x v="0"/>
  </r>
  <r>
    <n v="5405"/>
    <x v="202"/>
    <x v="0"/>
    <x v="137"/>
    <n v="2"/>
    <x v="8"/>
    <x v="6"/>
    <x v="1402"/>
    <m/>
    <m/>
    <m/>
    <m/>
    <n v="25000"/>
    <n v="50000"/>
    <n v="-50000"/>
    <n v="2"/>
    <n v="16"/>
    <x v="7"/>
    <x v="0"/>
  </r>
  <r>
    <n v="5406"/>
    <x v="202"/>
    <x v="0"/>
    <x v="137"/>
    <n v="1"/>
    <x v="8"/>
    <x v="6"/>
    <x v="1403"/>
    <m/>
    <m/>
    <m/>
    <m/>
    <n v="17000"/>
    <n v="40000"/>
    <n v="-17000"/>
    <n v="1"/>
    <n v="16"/>
    <x v="7"/>
    <x v="0"/>
  </r>
  <r>
    <n v="5407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08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09"/>
    <x v="205"/>
    <x v="1"/>
    <x v="8"/>
    <n v="1"/>
    <x v="2"/>
    <x v="1"/>
    <x v="1189"/>
    <m/>
    <m/>
    <m/>
    <m/>
    <n v="16000"/>
    <n v="32000"/>
    <n v="16000"/>
    <n v="-1"/>
    <n v="19"/>
    <x v="7"/>
    <x v="0"/>
  </r>
  <r>
    <n v="5410"/>
    <x v="205"/>
    <x v="1"/>
    <x v="8"/>
    <n v="1"/>
    <x v="81"/>
    <x v="28"/>
    <x v="430"/>
    <m/>
    <m/>
    <m/>
    <m/>
    <n v="3500"/>
    <n v="10000"/>
    <n v="6500"/>
    <n v="-1"/>
    <n v="19"/>
    <x v="7"/>
    <x v="0"/>
  </r>
  <r>
    <n v="5411"/>
    <x v="205"/>
    <x v="1"/>
    <x v="8"/>
    <n v="1"/>
    <x v="27"/>
    <x v="28"/>
    <x v="430"/>
    <m/>
    <m/>
    <m/>
    <m/>
    <n v="1100"/>
    <n v="10000"/>
    <n v="8900"/>
    <n v="-1"/>
    <n v="19"/>
    <x v="7"/>
    <x v="0"/>
  </r>
  <r>
    <n v="5412"/>
    <x v="205"/>
    <x v="1"/>
    <x v="8"/>
    <n v="1"/>
    <x v="26"/>
    <x v="1"/>
    <x v="431"/>
    <m/>
    <m/>
    <m/>
    <m/>
    <n v="8500"/>
    <n v="20000"/>
    <n v="11500"/>
    <n v="-1"/>
    <n v="19"/>
    <x v="7"/>
    <x v="0"/>
  </r>
  <r>
    <n v="5413"/>
    <x v="205"/>
    <x v="1"/>
    <x v="8"/>
    <n v="1"/>
    <x v="27"/>
    <x v="1"/>
    <x v="431"/>
    <m/>
    <m/>
    <m/>
    <m/>
    <n v="1100"/>
    <n v="10000"/>
    <n v="8900"/>
    <n v="-1"/>
    <n v="19"/>
    <x v="7"/>
    <x v="0"/>
  </r>
  <r>
    <n v="5414"/>
    <x v="205"/>
    <x v="1"/>
    <x v="8"/>
    <n v="1"/>
    <x v="16"/>
    <x v="6"/>
    <x v="111"/>
    <m/>
    <m/>
    <m/>
    <m/>
    <n v="11000"/>
    <n v="20000"/>
    <n v="9000"/>
    <n v="-1"/>
    <n v="19"/>
    <x v="7"/>
    <x v="0"/>
  </r>
  <r>
    <n v="5415"/>
    <x v="205"/>
    <x v="1"/>
    <x v="8"/>
    <n v="1"/>
    <x v="168"/>
    <x v="6"/>
    <x v="1345"/>
    <m/>
    <m/>
    <m/>
    <m/>
    <n v="3500"/>
    <n v="8000"/>
    <n v="4500"/>
    <n v="-1"/>
    <n v="19"/>
    <x v="7"/>
    <x v="0"/>
  </r>
  <r>
    <n v="5416"/>
    <x v="205"/>
    <x v="1"/>
    <x v="8"/>
    <n v="1"/>
    <x v="182"/>
    <x v="6"/>
    <x v="1401"/>
    <m/>
    <m/>
    <m/>
    <s v="Dinosaurio"/>
    <n v="8500"/>
    <n v="15000"/>
    <n v="6500"/>
    <n v="-1"/>
    <n v="19"/>
    <x v="7"/>
    <x v="0"/>
  </r>
  <r>
    <n v="5417"/>
    <x v="206"/>
    <x v="1"/>
    <x v="8"/>
    <n v="1"/>
    <x v="29"/>
    <x v="32"/>
    <x v="340"/>
    <m/>
    <m/>
    <m/>
    <m/>
    <n v="3738"/>
    <n v="4000"/>
    <n v="262"/>
    <n v="-1"/>
    <n v="20"/>
    <x v="7"/>
    <x v="0"/>
  </r>
  <r>
    <n v="5418"/>
    <x v="206"/>
    <x v="1"/>
    <x v="8"/>
    <n v="1"/>
    <x v="29"/>
    <x v="32"/>
    <x v="340"/>
    <m/>
    <m/>
    <m/>
    <m/>
    <n v="1869"/>
    <n v="2000"/>
    <n v="131"/>
    <n v="-1"/>
    <n v="20"/>
    <x v="7"/>
    <x v="0"/>
  </r>
  <r>
    <n v="5419"/>
    <x v="206"/>
    <x v="1"/>
    <x v="8"/>
    <n v="1"/>
    <x v="22"/>
    <x v="6"/>
    <x v="205"/>
    <m/>
    <m/>
    <m/>
    <m/>
    <n v="25000"/>
    <n v="40000"/>
    <n v="15000"/>
    <n v="-1"/>
    <n v="20"/>
    <x v="7"/>
    <x v="0"/>
  </r>
  <r>
    <n v="5420"/>
    <x v="206"/>
    <x v="1"/>
    <x v="8"/>
    <n v="1"/>
    <x v="35"/>
    <x v="89"/>
    <x v="678"/>
    <m/>
    <m/>
    <m/>
    <m/>
    <n v="4000"/>
    <n v="9000"/>
    <n v="5000"/>
    <n v="-1"/>
    <n v="20"/>
    <x v="7"/>
    <x v="0"/>
  </r>
  <r>
    <n v="5421"/>
    <x v="206"/>
    <x v="1"/>
    <x v="8"/>
    <n v="1"/>
    <x v="35"/>
    <x v="89"/>
    <x v="604"/>
    <m/>
    <m/>
    <m/>
    <m/>
    <n v="4000"/>
    <n v="9000"/>
    <n v="5000"/>
    <n v="-1"/>
    <n v="20"/>
    <x v="7"/>
    <x v="0"/>
  </r>
  <r>
    <n v="5422"/>
    <x v="206"/>
    <x v="1"/>
    <x v="8"/>
    <n v="1"/>
    <x v="35"/>
    <x v="89"/>
    <x v="678"/>
    <m/>
    <m/>
    <m/>
    <m/>
    <n v="4000"/>
    <n v="10000"/>
    <n v="6000"/>
    <n v="-1"/>
    <n v="20"/>
    <x v="7"/>
    <x v="0"/>
  </r>
  <r>
    <n v="5423"/>
    <x v="206"/>
    <x v="1"/>
    <x v="8"/>
    <n v="1"/>
    <x v="2"/>
    <x v="1"/>
    <x v="912"/>
    <s v="TC-TC"/>
    <m/>
    <m/>
    <s v="2da cuota"/>
    <n v="10000"/>
    <n v="25000"/>
    <n v="15000"/>
    <n v="-1"/>
    <n v="20"/>
    <x v="7"/>
    <x v="0"/>
  </r>
  <r>
    <n v="5424"/>
    <x v="206"/>
    <x v="1"/>
    <x v="8"/>
    <n v="1"/>
    <x v="27"/>
    <x v="28"/>
    <x v="133"/>
    <m/>
    <m/>
    <m/>
    <m/>
    <n v="1100"/>
    <n v="10000"/>
    <n v="8900"/>
    <n v="-1"/>
    <n v="20"/>
    <x v="7"/>
    <x v="0"/>
  </r>
  <r>
    <n v="5425"/>
    <x v="206"/>
    <x v="1"/>
    <x v="8"/>
    <n v="1"/>
    <x v="26"/>
    <x v="28"/>
    <x v="133"/>
    <m/>
    <m/>
    <m/>
    <m/>
    <n v="8500"/>
    <n v="20000"/>
    <n v="11500"/>
    <n v="-1"/>
    <n v="20"/>
    <x v="7"/>
    <x v="0"/>
  </r>
  <r>
    <n v="5426"/>
    <x v="206"/>
    <x v="1"/>
    <x v="8"/>
    <n v="1"/>
    <x v="27"/>
    <x v="29"/>
    <x v="375"/>
    <m/>
    <m/>
    <m/>
    <m/>
    <n v="1100"/>
    <n v="10000"/>
    <n v="8900"/>
    <n v="-1"/>
    <n v="20"/>
    <x v="7"/>
    <x v="0"/>
  </r>
  <r>
    <n v="5427"/>
    <x v="206"/>
    <x v="1"/>
    <x v="8"/>
    <n v="1"/>
    <x v="27"/>
    <x v="1"/>
    <x v="755"/>
    <m/>
    <m/>
    <m/>
    <m/>
    <n v="1100"/>
    <n v="10000"/>
    <n v="8900"/>
    <n v="-1"/>
    <n v="20"/>
    <x v="7"/>
    <x v="0"/>
  </r>
  <r>
    <n v="5428"/>
    <x v="206"/>
    <x v="1"/>
    <x v="8"/>
    <n v="1"/>
    <x v="4"/>
    <x v="4"/>
    <x v="215"/>
    <m/>
    <m/>
    <m/>
    <m/>
    <n v="19000"/>
    <n v="35000"/>
    <n v="16000"/>
    <n v="-1"/>
    <n v="20"/>
    <x v="7"/>
    <x v="0"/>
  </r>
  <r>
    <n v="5429"/>
    <x v="206"/>
    <x v="1"/>
    <x v="8"/>
    <n v="1"/>
    <x v="27"/>
    <x v="28"/>
    <x v="237"/>
    <m/>
    <m/>
    <m/>
    <m/>
    <n v="1100"/>
    <n v="10000"/>
    <n v="8900"/>
    <n v="-1"/>
    <n v="20"/>
    <x v="7"/>
    <x v="0"/>
  </r>
  <r>
    <n v="5430"/>
    <x v="206"/>
    <x v="1"/>
    <x v="8"/>
    <n v="1"/>
    <x v="81"/>
    <x v="28"/>
    <x v="237"/>
    <m/>
    <m/>
    <m/>
    <m/>
    <n v="5000"/>
    <n v="12000"/>
    <n v="7000"/>
    <n v="-1"/>
    <n v="20"/>
    <x v="7"/>
    <x v="0"/>
  </r>
  <r>
    <n v="5431"/>
    <x v="206"/>
    <x v="1"/>
    <x v="40"/>
    <n v="1"/>
    <x v="55"/>
    <x v="4"/>
    <x v="314"/>
    <m/>
    <m/>
    <m/>
    <m/>
    <n v="7000"/>
    <n v="20000"/>
    <n v="13000"/>
    <n v="-1"/>
    <n v="20"/>
    <x v="7"/>
    <x v="0"/>
  </r>
  <r>
    <n v="5432"/>
    <x v="206"/>
    <x v="1"/>
    <x v="8"/>
    <n v="1"/>
    <x v="25"/>
    <x v="6"/>
    <x v="1323"/>
    <m/>
    <m/>
    <m/>
    <m/>
    <n v="8500"/>
    <n v="19000"/>
    <n v="10500"/>
    <n v="-1"/>
    <n v="20"/>
    <x v="7"/>
    <x v="0"/>
  </r>
  <r>
    <n v="5433"/>
    <x v="206"/>
    <x v="1"/>
    <x v="34"/>
    <n v="1"/>
    <x v="33"/>
    <x v="1"/>
    <x v="1404"/>
    <m/>
    <m/>
    <m/>
    <m/>
    <n v="0"/>
    <n v="10000"/>
    <n v="10000"/>
    <n v="-1"/>
    <n v="20"/>
    <x v="7"/>
    <x v="0"/>
  </r>
  <r>
    <n v="5434"/>
    <x v="206"/>
    <x v="1"/>
    <x v="8"/>
    <n v="1"/>
    <x v="1"/>
    <x v="1"/>
    <x v="1000"/>
    <m/>
    <m/>
    <m/>
    <m/>
    <n v="2800"/>
    <n v="10000"/>
    <n v="7200"/>
    <n v="-1"/>
    <n v="20"/>
    <x v="7"/>
    <x v="0"/>
  </r>
  <r>
    <n v="5435"/>
    <x v="206"/>
    <x v="1"/>
    <x v="8"/>
    <n v="1"/>
    <x v="27"/>
    <x v="1"/>
    <x v="631"/>
    <m/>
    <m/>
    <m/>
    <m/>
    <n v="1100"/>
    <n v="10000"/>
    <n v="8900"/>
    <n v="-1"/>
    <n v="20"/>
    <x v="7"/>
    <x v="0"/>
  </r>
  <r>
    <n v="5436"/>
    <x v="206"/>
    <x v="1"/>
    <x v="8"/>
    <n v="1"/>
    <x v="55"/>
    <x v="1"/>
    <x v="631"/>
    <m/>
    <m/>
    <m/>
    <m/>
    <n v="8000"/>
    <n v="20000"/>
    <n v="12000"/>
    <n v="-1"/>
    <n v="20"/>
    <x v="7"/>
    <x v="0"/>
  </r>
  <r>
    <n v="5437"/>
    <x v="206"/>
    <x v="1"/>
    <x v="8"/>
    <n v="1"/>
    <x v="81"/>
    <x v="28"/>
    <x v="218"/>
    <m/>
    <m/>
    <m/>
    <m/>
    <n v="3500"/>
    <n v="10000"/>
    <n v="6500"/>
    <n v="-1"/>
    <n v="20"/>
    <x v="7"/>
    <x v="0"/>
  </r>
  <r>
    <n v="5438"/>
    <x v="206"/>
    <x v="1"/>
    <x v="8"/>
    <n v="1"/>
    <x v="101"/>
    <x v="1"/>
    <x v="177"/>
    <m/>
    <m/>
    <m/>
    <m/>
    <n v="5000"/>
    <n v="12000"/>
    <n v="7000"/>
    <n v="-1"/>
    <n v="20"/>
    <x v="7"/>
    <x v="0"/>
  </r>
  <r>
    <n v="5439"/>
    <x v="206"/>
    <x v="1"/>
    <x v="8"/>
    <n v="1"/>
    <x v="29"/>
    <x v="32"/>
    <x v="201"/>
    <m/>
    <m/>
    <m/>
    <m/>
    <n v="3271"/>
    <n v="3500"/>
    <n v="229"/>
    <n v="-1"/>
    <n v="20"/>
    <x v="7"/>
    <x v="0"/>
  </r>
  <r>
    <n v="5440"/>
    <x v="206"/>
    <x v="1"/>
    <x v="8"/>
    <n v="1"/>
    <x v="81"/>
    <x v="1"/>
    <x v="136"/>
    <m/>
    <m/>
    <m/>
    <m/>
    <n v="3500"/>
    <n v="10000"/>
    <n v="6500"/>
    <n v="-1"/>
    <n v="20"/>
    <x v="7"/>
    <x v="0"/>
  </r>
  <r>
    <n v="5441"/>
    <x v="207"/>
    <x v="1"/>
    <x v="8"/>
    <n v="1"/>
    <x v="26"/>
    <x v="1"/>
    <x v="755"/>
    <m/>
    <m/>
    <m/>
    <m/>
    <n v="8500"/>
    <n v="20000"/>
    <n v="11500"/>
    <n v="-1"/>
    <n v="21"/>
    <x v="7"/>
    <x v="0"/>
  </r>
  <r>
    <n v="5442"/>
    <x v="207"/>
    <x v="1"/>
    <x v="8"/>
    <n v="1"/>
    <x v="27"/>
    <x v="1"/>
    <x v="755"/>
    <m/>
    <m/>
    <m/>
    <m/>
    <n v="1100"/>
    <n v="10000"/>
    <n v="8900"/>
    <n v="-1"/>
    <n v="21"/>
    <x v="7"/>
    <x v="0"/>
  </r>
  <r>
    <n v="5443"/>
    <x v="207"/>
    <x v="1"/>
    <x v="8"/>
    <n v="1"/>
    <x v="84"/>
    <x v="1"/>
    <x v="511"/>
    <m/>
    <m/>
    <m/>
    <m/>
    <n v="65000"/>
    <n v="110000"/>
    <n v="45000"/>
    <n v="-1"/>
    <n v="21"/>
    <x v="7"/>
    <x v="0"/>
  </r>
  <r>
    <n v="5444"/>
    <x v="207"/>
    <x v="1"/>
    <x v="8"/>
    <n v="1"/>
    <x v="33"/>
    <x v="28"/>
    <x v="1405"/>
    <m/>
    <m/>
    <n v="60000"/>
    <s v="Tecnico Erwin"/>
    <n v="0"/>
    <n v="30000"/>
    <n v="30000"/>
    <n v="-1"/>
    <n v="21"/>
    <x v="7"/>
    <x v="0"/>
  </r>
  <r>
    <n v="5445"/>
    <x v="207"/>
    <x v="0"/>
    <x v="64"/>
    <n v="1"/>
    <x v="84"/>
    <x v="1"/>
    <x v="511"/>
    <m/>
    <m/>
    <m/>
    <m/>
    <n v="65000"/>
    <n v="120000"/>
    <n v="-65000"/>
    <n v="1"/>
    <n v="21"/>
    <x v="7"/>
    <x v="0"/>
  </r>
  <r>
    <n v="5446"/>
    <x v="207"/>
    <x v="0"/>
    <x v="64"/>
    <n v="1"/>
    <x v="84"/>
    <x v="2"/>
    <x v="1406"/>
    <m/>
    <m/>
    <m/>
    <m/>
    <n v="85000"/>
    <n v="140000"/>
    <n v="-85000"/>
    <n v="1"/>
    <n v="21"/>
    <x v="7"/>
    <x v="0"/>
  </r>
  <r>
    <n v="5447"/>
    <x v="207"/>
    <x v="0"/>
    <x v="64"/>
    <n v="1"/>
    <x v="84"/>
    <x v="2"/>
    <x v="1407"/>
    <m/>
    <m/>
    <m/>
    <m/>
    <n v="75000"/>
    <n v="130000"/>
    <n v="-75000"/>
    <n v="1"/>
    <n v="21"/>
    <x v="7"/>
    <x v="0"/>
  </r>
  <r>
    <n v="5448"/>
    <x v="207"/>
    <x v="0"/>
    <x v="64"/>
    <n v="1"/>
    <x v="84"/>
    <x v="28"/>
    <x v="1134"/>
    <m/>
    <m/>
    <m/>
    <m/>
    <n v="65000"/>
    <n v="120000"/>
    <n v="-65000"/>
    <n v="1"/>
    <n v="21"/>
    <x v="7"/>
    <x v="0"/>
  </r>
  <r>
    <n v="5449"/>
    <x v="207"/>
    <x v="0"/>
    <x v="107"/>
    <n v="5"/>
    <x v="46"/>
    <x v="2"/>
    <x v="1408"/>
    <m/>
    <m/>
    <m/>
    <m/>
    <n v="800"/>
    <n v="20000"/>
    <n v="-4000"/>
    <n v="5"/>
    <n v="21"/>
    <x v="7"/>
    <x v="0"/>
  </r>
  <r>
    <n v="5450"/>
    <x v="207"/>
    <x v="0"/>
    <x v="107"/>
    <n v="4"/>
    <x v="46"/>
    <x v="29"/>
    <x v="853"/>
    <m/>
    <m/>
    <m/>
    <m/>
    <n v="400"/>
    <n v="20000"/>
    <n v="-1600"/>
    <n v="4"/>
    <n v="21"/>
    <x v="7"/>
    <x v="0"/>
  </r>
  <r>
    <n v="5451"/>
    <x v="207"/>
    <x v="0"/>
    <x v="107"/>
    <n v="3"/>
    <x v="46"/>
    <x v="1"/>
    <x v="511"/>
    <m/>
    <m/>
    <m/>
    <m/>
    <n v="800"/>
    <n v="20000"/>
    <n v="-2400"/>
    <n v="3"/>
    <n v="21"/>
    <x v="7"/>
    <x v="0"/>
  </r>
  <r>
    <n v="5452"/>
    <x v="207"/>
    <x v="0"/>
    <x v="107"/>
    <n v="1"/>
    <x v="46"/>
    <x v="2"/>
    <x v="1192"/>
    <m/>
    <m/>
    <m/>
    <m/>
    <n v="625"/>
    <n v="20000"/>
    <n v="-625"/>
    <n v="1"/>
    <n v="21"/>
    <x v="7"/>
    <x v="0"/>
  </r>
  <r>
    <n v="5453"/>
    <x v="207"/>
    <x v="0"/>
    <x v="107"/>
    <n v="3"/>
    <x v="46"/>
    <x v="6"/>
    <x v="1409"/>
    <m/>
    <m/>
    <m/>
    <m/>
    <n v="400"/>
    <n v="20000"/>
    <n v="-1200"/>
    <n v="3"/>
    <n v="21"/>
    <x v="7"/>
    <x v="0"/>
  </r>
  <r>
    <n v="5454"/>
    <x v="207"/>
    <x v="0"/>
    <x v="107"/>
    <n v="5"/>
    <x v="46"/>
    <x v="6"/>
    <x v="1410"/>
    <m/>
    <m/>
    <m/>
    <m/>
    <n v="400"/>
    <n v="20000"/>
    <n v="-2000"/>
    <n v="5"/>
    <n v="21"/>
    <x v="7"/>
    <x v="0"/>
  </r>
  <r>
    <n v="5455"/>
    <x v="207"/>
    <x v="0"/>
    <x v="107"/>
    <n v="5"/>
    <x v="46"/>
    <x v="6"/>
    <x v="1411"/>
    <m/>
    <m/>
    <m/>
    <m/>
    <n v="400"/>
    <n v="20000"/>
    <n v="-2000"/>
    <n v="5"/>
    <n v="21"/>
    <x v="7"/>
    <x v="0"/>
  </r>
  <r>
    <n v="5456"/>
    <x v="207"/>
    <x v="0"/>
    <x v="107"/>
    <n v="1"/>
    <x v="104"/>
    <x v="2"/>
    <x v="1406"/>
    <m/>
    <m/>
    <m/>
    <m/>
    <n v="4000"/>
    <n v="10000"/>
    <n v="-4000"/>
    <n v="1"/>
    <n v="21"/>
    <x v="7"/>
    <x v="0"/>
  </r>
  <r>
    <n v="5457"/>
    <x v="207"/>
    <x v="1"/>
    <x v="8"/>
    <n v="1"/>
    <x v="0"/>
    <x v="6"/>
    <x v="832"/>
    <m/>
    <m/>
    <m/>
    <m/>
    <n v="4000"/>
    <n v="10000"/>
    <n v="6000"/>
    <n v="-1"/>
    <n v="21"/>
    <x v="7"/>
    <x v="0"/>
  </r>
  <r>
    <n v="5458"/>
    <x v="207"/>
    <x v="1"/>
    <x v="8"/>
    <n v="1"/>
    <x v="183"/>
    <x v="6"/>
    <x v="1412"/>
    <m/>
    <m/>
    <m/>
    <m/>
    <n v="39000"/>
    <n v="50000"/>
    <n v="11000"/>
    <n v="-1"/>
    <n v="21"/>
    <x v="7"/>
    <x v="0"/>
  </r>
  <r>
    <n v="5459"/>
    <x v="207"/>
    <x v="1"/>
    <x v="8"/>
    <n v="1"/>
    <x v="11"/>
    <x v="19"/>
    <x v="1399"/>
    <m/>
    <m/>
    <m/>
    <m/>
    <n v="240000"/>
    <n v="280000"/>
    <n v="40000"/>
    <n v="-1"/>
    <n v="21"/>
    <x v="7"/>
    <x v="0"/>
  </r>
  <r>
    <n v="5460"/>
    <x v="207"/>
    <x v="0"/>
    <x v="114"/>
    <n v="2"/>
    <x v="160"/>
    <x v="4"/>
    <x v="215"/>
    <m/>
    <m/>
    <m/>
    <m/>
    <n v="8000"/>
    <n v="15000"/>
    <n v="-16000"/>
    <n v="2"/>
    <n v="21"/>
    <x v="7"/>
    <x v="0"/>
  </r>
  <r>
    <n v="5461"/>
    <x v="207"/>
    <x v="0"/>
    <x v="114"/>
    <n v="1"/>
    <x v="160"/>
    <x v="4"/>
    <x v="215"/>
    <s v="Jordan"/>
    <m/>
    <m/>
    <m/>
    <n v="14000"/>
    <n v="24000"/>
    <n v="-14000"/>
    <n v="1"/>
    <n v="21"/>
    <x v="7"/>
    <x v="0"/>
  </r>
  <r>
    <n v="5462"/>
    <x v="207"/>
    <x v="0"/>
    <x v="114"/>
    <n v="1"/>
    <x v="55"/>
    <x v="1"/>
    <x v="431"/>
    <m/>
    <m/>
    <m/>
    <m/>
    <n v="7000"/>
    <n v="20000"/>
    <n v="-7000"/>
    <n v="1"/>
    <n v="21"/>
    <x v="7"/>
    <x v="0"/>
  </r>
  <r>
    <n v="5463"/>
    <x v="207"/>
    <x v="0"/>
    <x v="114"/>
    <n v="20"/>
    <x v="27"/>
    <x v="48"/>
    <x v="741"/>
    <m/>
    <m/>
    <m/>
    <m/>
    <n v="1100"/>
    <n v="10000"/>
    <n v="-22000"/>
    <n v="20"/>
    <n v="21"/>
    <x v="7"/>
    <x v="0"/>
  </r>
  <r>
    <n v="5464"/>
    <x v="207"/>
    <x v="0"/>
    <x v="114"/>
    <n v="1"/>
    <x v="26"/>
    <x v="2"/>
    <x v="143"/>
    <m/>
    <m/>
    <m/>
    <m/>
    <n v="8000"/>
    <n v="20000"/>
    <n v="-8000"/>
    <n v="1"/>
    <n v="21"/>
    <x v="7"/>
    <x v="0"/>
  </r>
  <r>
    <n v="5465"/>
    <x v="207"/>
    <x v="0"/>
    <x v="114"/>
    <n v="2"/>
    <x v="26"/>
    <x v="28"/>
    <x v="133"/>
    <m/>
    <m/>
    <m/>
    <m/>
    <n v="8000"/>
    <n v="20000"/>
    <n v="-16000"/>
    <n v="2"/>
    <n v="21"/>
    <x v="7"/>
    <x v="0"/>
  </r>
  <r>
    <n v="5466"/>
    <x v="207"/>
    <x v="0"/>
    <x v="114"/>
    <n v="1"/>
    <x v="26"/>
    <x v="1"/>
    <x v="631"/>
    <m/>
    <m/>
    <m/>
    <m/>
    <n v="8000"/>
    <n v="20000"/>
    <n v="-8000"/>
    <n v="1"/>
    <n v="21"/>
    <x v="7"/>
    <x v="0"/>
  </r>
  <r>
    <n v="5467"/>
    <x v="207"/>
    <x v="0"/>
    <x v="114"/>
    <n v="4"/>
    <x v="26"/>
    <x v="2"/>
    <x v="1224"/>
    <m/>
    <m/>
    <m/>
    <m/>
    <n v="8000"/>
    <n v="20000"/>
    <n v="-32000"/>
    <n v="4"/>
    <n v="21"/>
    <x v="7"/>
    <x v="0"/>
  </r>
  <r>
    <n v="5468"/>
    <x v="207"/>
    <x v="0"/>
    <x v="139"/>
    <n v="1"/>
    <x v="90"/>
    <x v="6"/>
    <x v="1413"/>
    <m/>
    <m/>
    <m/>
    <m/>
    <n v="12000"/>
    <n v="0"/>
    <n v="-12000"/>
    <n v="1"/>
    <n v="21"/>
    <x v="7"/>
    <x v="0"/>
  </r>
  <r>
    <n v="5469"/>
    <x v="207"/>
    <x v="0"/>
    <x v="139"/>
    <n v="1"/>
    <x v="184"/>
    <x v="6"/>
    <x v="1414"/>
    <m/>
    <m/>
    <m/>
    <m/>
    <n v="8500"/>
    <n v="0"/>
    <n v="-8500"/>
    <n v="1"/>
    <n v="21"/>
    <x v="7"/>
    <x v="0"/>
  </r>
  <r>
    <n v="5470"/>
    <x v="207"/>
    <x v="0"/>
    <x v="139"/>
    <n v="2"/>
    <x v="184"/>
    <x v="6"/>
    <x v="1415"/>
    <m/>
    <m/>
    <m/>
    <m/>
    <n v="3000"/>
    <n v="0"/>
    <n v="-6000"/>
    <n v="2"/>
    <n v="21"/>
    <x v="7"/>
    <x v="0"/>
  </r>
  <r>
    <n v="5471"/>
    <x v="207"/>
    <x v="1"/>
    <x v="8"/>
    <n v="1"/>
    <x v="13"/>
    <x v="6"/>
    <x v="99"/>
    <m/>
    <m/>
    <m/>
    <m/>
    <n v="15000"/>
    <n v="30000"/>
    <n v="15000"/>
    <n v="-1"/>
    <n v="21"/>
    <x v="7"/>
    <x v="0"/>
  </r>
  <r>
    <n v="5472"/>
    <x v="207"/>
    <x v="1"/>
    <x v="8"/>
    <n v="1"/>
    <x v="0"/>
    <x v="6"/>
    <x v="47"/>
    <m/>
    <m/>
    <m/>
    <m/>
    <n v="3000"/>
    <n v="10000"/>
    <n v="7000"/>
    <n v="-1"/>
    <n v="21"/>
    <x v="7"/>
    <x v="0"/>
  </r>
  <r>
    <n v="5473"/>
    <x v="207"/>
    <x v="1"/>
    <x v="8"/>
    <n v="1"/>
    <x v="0"/>
    <x v="6"/>
    <x v="1416"/>
    <m/>
    <m/>
    <m/>
    <m/>
    <n v="3000"/>
    <n v="9000"/>
    <n v="6000"/>
    <n v="-1"/>
    <n v="21"/>
    <x v="7"/>
    <x v="0"/>
  </r>
  <r>
    <n v="5474"/>
    <x v="207"/>
    <x v="1"/>
    <x v="8"/>
    <n v="1"/>
    <x v="0"/>
    <x v="6"/>
    <x v="1417"/>
    <m/>
    <m/>
    <m/>
    <m/>
    <n v="3000"/>
    <n v="9000"/>
    <n v="6000"/>
    <n v="-1"/>
    <n v="21"/>
    <x v="7"/>
    <x v="0"/>
  </r>
  <r>
    <n v="5475"/>
    <x v="207"/>
    <x v="1"/>
    <x v="8"/>
    <n v="1"/>
    <x v="27"/>
    <x v="28"/>
    <x v="149"/>
    <m/>
    <m/>
    <m/>
    <m/>
    <n v="1100"/>
    <n v="10000"/>
    <n v="8900"/>
    <n v="-1"/>
    <n v="21"/>
    <x v="7"/>
    <x v="0"/>
  </r>
  <r>
    <n v="5476"/>
    <x v="207"/>
    <x v="1"/>
    <x v="140"/>
    <n v="1"/>
    <x v="33"/>
    <x v="1"/>
    <x v="1418"/>
    <m/>
    <m/>
    <m/>
    <m/>
    <n v="0"/>
    <n v="10000"/>
    <n v="10000"/>
    <n v="-1"/>
    <n v="21"/>
    <x v="7"/>
    <x v="0"/>
  </r>
  <r>
    <n v="5477"/>
    <x v="207"/>
    <x v="1"/>
    <x v="8"/>
    <n v="1"/>
    <x v="22"/>
    <x v="25"/>
    <x v="1419"/>
    <m/>
    <m/>
    <m/>
    <m/>
    <n v="60000"/>
    <n v="85000"/>
    <n v="25000"/>
    <n v="-1"/>
    <n v="21"/>
    <x v="7"/>
    <x v="0"/>
  </r>
  <r>
    <n v="5478"/>
    <x v="207"/>
    <x v="1"/>
    <x v="8"/>
    <n v="1"/>
    <x v="17"/>
    <x v="6"/>
    <x v="1420"/>
    <m/>
    <m/>
    <m/>
    <m/>
    <n v="5000"/>
    <n v="10000"/>
    <n v="5000"/>
    <n v="-1"/>
    <n v="21"/>
    <x v="7"/>
    <x v="0"/>
  </r>
  <r>
    <n v="5479"/>
    <x v="207"/>
    <x v="1"/>
    <x v="8"/>
    <n v="1"/>
    <x v="23"/>
    <x v="6"/>
    <x v="122"/>
    <m/>
    <m/>
    <m/>
    <m/>
    <n v="3500"/>
    <n v="10000"/>
    <n v="6500"/>
    <n v="-1"/>
    <n v="21"/>
    <x v="7"/>
    <x v="0"/>
  </r>
  <r>
    <n v="5480"/>
    <x v="207"/>
    <x v="1"/>
    <x v="8"/>
    <n v="1"/>
    <x v="33"/>
    <x v="6"/>
    <x v="1421"/>
    <m/>
    <m/>
    <m/>
    <m/>
    <n v="0"/>
    <n v="2000"/>
    <n v="2000"/>
    <n v="-1"/>
    <n v="21"/>
    <x v="7"/>
    <x v="0"/>
  </r>
  <r>
    <n v="5481"/>
    <x v="207"/>
    <x v="1"/>
    <x v="8"/>
    <n v="1"/>
    <x v="35"/>
    <x v="89"/>
    <x v="1063"/>
    <m/>
    <m/>
    <m/>
    <m/>
    <n v="4000"/>
    <n v="7000"/>
    <n v="3000"/>
    <n v="-1"/>
    <n v="21"/>
    <x v="7"/>
    <x v="0"/>
  </r>
  <r>
    <n v="5482"/>
    <x v="207"/>
    <x v="1"/>
    <x v="8"/>
    <n v="1"/>
    <x v="2"/>
    <x v="28"/>
    <x v="1422"/>
    <m/>
    <m/>
    <m/>
    <m/>
    <n v="10000"/>
    <n v="24000"/>
    <n v="14000"/>
    <n v="-1"/>
    <n v="21"/>
    <x v="7"/>
    <x v="0"/>
  </r>
  <r>
    <n v="5483"/>
    <x v="207"/>
    <x v="1"/>
    <x v="8"/>
    <n v="1"/>
    <x v="122"/>
    <x v="6"/>
    <x v="983"/>
    <m/>
    <m/>
    <m/>
    <m/>
    <n v="12000"/>
    <n v="25000"/>
    <n v="13000"/>
    <n v="-1"/>
    <n v="21"/>
    <x v="7"/>
    <x v="0"/>
  </r>
  <r>
    <n v="5484"/>
    <x v="207"/>
    <x v="1"/>
    <x v="8"/>
    <n v="1"/>
    <x v="29"/>
    <x v="34"/>
    <x v="214"/>
    <m/>
    <m/>
    <m/>
    <m/>
    <n v="7009"/>
    <n v="7500"/>
    <n v="491"/>
    <n v="-1"/>
    <n v="21"/>
    <x v="7"/>
    <x v="0"/>
  </r>
  <r>
    <n v="5485"/>
    <x v="207"/>
    <x v="1"/>
    <x v="8"/>
    <n v="1"/>
    <x v="29"/>
    <x v="32"/>
    <x v="201"/>
    <m/>
    <m/>
    <m/>
    <m/>
    <n v="6074"/>
    <n v="6500"/>
    <n v="426"/>
    <n v="-1"/>
    <n v="21"/>
    <x v="7"/>
    <x v="0"/>
  </r>
  <r>
    <n v="5486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87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88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89"/>
    <x v="207"/>
    <x v="1"/>
    <x v="8"/>
    <n v="1"/>
    <x v="0"/>
    <x v="6"/>
    <x v="65"/>
    <s v="RCA"/>
    <m/>
    <m/>
    <m/>
    <n v="2500"/>
    <n v="12000"/>
    <n v="9500"/>
    <n v="-1"/>
    <n v="21"/>
    <x v="7"/>
    <x v="0"/>
  </r>
  <r>
    <n v="5490"/>
    <x v="207"/>
    <x v="1"/>
    <x v="8"/>
    <n v="1"/>
    <x v="84"/>
    <x v="4"/>
    <x v="574"/>
    <m/>
    <m/>
    <m/>
    <m/>
    <n v="70000"/>
    <n v="125000"/>
    <n v="55000"/>
    <n v="-1"/>
    <n v="21"/>
    <x v="7"/>
    <x v="0"/>
  </r>
  <r>
    <n v="5491"/>
    <x v="207"/>
    <x v="1"/>
    <x v="8"/>
    <n v="1"/>
    <x v="29"/>
    <x v="32"/>
    <x v="201"/>
    <m/>
    <m/>
    <m/>
    <m/>
    <n v="3271"/>
    <n v="3500"/>
    <n v="229"/>
    <n v="-1"/>
    <n v="21"/>
    <x v="7"/>
    <x v="0"/>
  </r>
  <r>
    <n v="5492"/>
    <x v="208"/>
    <x v="1"/>
    <x v="34"/>
    <n v="1"/>
    <x v="33"/>
    <x v="1"/>
    <x v="968"/>
    <m/>
    <m/>
    <m/>
    <m/>
    <n v="0"/>
    <n v="10000"/>
    <n v="10000"/>
    <n v="-1"/>
    <n v="22"/>
    <x v="7"/>
    <x v="0"/>
  </r>
  <r>
    <n v="5493"/>
    <x v="208"/>
    <x v="1"/>
    <x v="8"/>
    <n v="1"/>
    <x v="26"/>
    <x v="4"/>
    <x v="314"/>
    <m/>
    <m/>
    <m/>
    <m/>
    <n v="7000"/>
    <n v="18000"/>
    <n v="11000"/>
    <n v="-1"/>
    <n v="22"/>
    <x v="7"/>
    <x v="0"/>
  </r>
  <r>
    <n v="5494"/>
    <x v="208"/>
    <x v="1"/>
    <x v="8"/>
    <n v="1"/>
    <x v="53"/>
    <x v="6"/>
    <x v="343"/>
    <m/>
    <m/>
    <m/>
    <m/>
    <n v="30000"/>
    <n v="45000"/>
    <n v="15000"/>
    <n v="-1"/>
    <n v="22"/>
    <x v="7"/>
    <x v="0"/>
  </r>
  <r>
    <n v="5495"/>
    <x v="208"/>
    <x v="1"/>
    <x v="22"/>
    <n v="1"/>
    <x v="29"/>
    <x v="32"/>
    <x v="201"/>
    <m/>
    <m/>
    <m/>
    <m/>
    <n v="3271"/>
    <n v="3500"/>
    <n v="229"/>
    <n v="-1"/>
    <n v="22"/>
    <x v="7"/>
    <x v="0"/>
  </r>
  <r>
    <n v="5496"/>
    <x v="208"/>
    <x v="1"/>
    <x v="8"/>
    <n v="1"/>
    <x v="16"/>
    <x v="6"/>
    <x v="111"/>
    <m/>
    <m/>
    <m/>
    <m/>
    <n v="11000"/>
    <n v="20000"/>
    <n v="9000"/>
    <n v="-1"/>
    <n v="22"/>
    <x v="7"/>
    <x v="0"/>
  </r>
  <r>
    <n v="5497"/>
    <x v="208"/>
    <x v="1"/>
    <x v="8"/>
    <n v="1"/>
    <x v="26"/>
    <x v="28"/>
    <x v="150"/>
    <m/>
    <m/>
    <m/>
    <m/>
    <n v="9500"/>
    <n v="20000"/>
    <n v="10500"/>
    <n v="-1"/>
    <n v="22"/>
    <x v="7"/>
    <x v="0"/>
  </r>
  <r>
    <n v="5498"/>
    <x v="208"/>
    <x v="1"/>
    <x v="8"/>
    <n v="1"/>
    <x v="27"/>
    <x v="28"/>
    <x v="150"/>
    <m/>
    <m/>
    <m/>
    <m/>
    <n v="1100"/>
    <n v="10000"/>
    <n v="8900"/>
    <n v="-1"/>
    <n v="22"/>
    <x v="7"/>
    <x v="0"/>
  </r>
  <r>
    <n v="5499"/>
    <x v="208"/>
    <x v="1"/>
    <x v="8"/>
    <n v="1"/>
    <x v="26"/>
    <x v="28"/>
    <x v="391"/>
    <m/>
    <m/>
    <m/>
    <m/>
    <n v="8000"/>
    <n v="20000"/>
    <n v="12000"/>
    <n v="-1"/>
    <n v="22"/>
    <x v="7"/>
    <x v="0"/>
  </r>
  <r>
    <n v="5500"/>
    <x v="208"/>
    <x v="1"/>
    <x v="8"/>
    <n v="1"/>
    <x v="27"/>
    <x v="28"/>
    <x v="391"/>
    <m/>
    <m/>
    <m/>
    <m/>
    <n v="1100"/>
    <n v="10000"/>
    <n v="8900"/>
    <n v="-1"/>
    <n v="22"/>
    <x v="7"/>
    <x v="0"/>
  </r>
  <r>
    <n v="5501"/>
    <x v="208"/>
    <x v="1"/>
    <x v="8"/>
    <n v="1"/>
    <x v="29"/>
    <x v="32"/>
    <x v="201"/>
    <m/>
    <m/>
    <m/>
    <m/>
    <n v="6074"/>
    <n v="6500"/>
    <n v="426"/>
    <n v="-1"/>
    <n v="22"/>
    <x v="7"/>
    <x v="0"/>
  </r>
  <r>
    <n v="5502"/>
    <x v="208"/>
    <x v="1"/>
    <x v="8"/>
    <n v="1"/>
    <x v="33"/>
    <x v="1"/>
    <x v="1423"/>
    <m/>
    <m/>
    <m/>
    <m/>
    <n v="0"/>
    <n v="20000"/>
    <n v="20000"/>
    <n v="-1"/>
    <n v="22"/>
    <x v="7"/>
    <x v="0"/>
  </r>
  <r>
    <n v="5503"/>
    <x v="208"/>
    <x v="1"/>
    <x v="8"/>
    <n v="1"/>
    <x v="4"/>
    <x v="28"/>
    <x v="351"/>
    <m/>
    <m/>
    <m/>
    <m/>
    <n v="40000"/>
    <n v="65000"/>
    <n v="25000"/>
    <n v="-1"/>
    <n v="22"/>
    <x v="7"/>
    <x v="0"/>
  </r>
  <r>
    <n v="5504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05"/>
    <x v="208"/>
    <x v="1"/>
    <x v="8"/>
    <n v="1"/>
    <x v="29"/>
    <x v="32"/>
    <x v="201"/>
    <m/>
    <m/>
    <m/>
    <m/>
    <n v="10280"/>
    <n v="11000"/>
    <n v="720"/>
    <n v="-1"/>
    <n v="22"/>
    <x v="7"/>
    <x v="0"/>
  </r>
  <r>
    <n v="5506"/>
    <x v="208"/>
    <x v="1"/>
    <x v="8"/>
    <n v="1"/>
    <x v="33"/>
    <x v="28"/>
    <x v="1424"/>
    <m/>
    <m/>
    <m/>
    <m/>
    <n v="0"/>
    <n v="20000"/>
    <n v="20000"/>
    <n v="-1"/>
    <n v="22"/>
    <x v="7"/>
    <x v="0"/>
  </r>
  <r>
    <n v="5507"/>
    <x v="208"/>
    <x v="1"/>
    <x v="8"/>
    <n v="1"/>
    <x v="81"/>
    <x v="1"/>
    <x v="1014"/>
    <m/>
    <m/>
    <m/>
    <m/>
    <n v="3500"/>
    <n v="10000"/>
    <n v="6500"/>
    <n v="-1"/>
    <n v="22"/>
    <x v="7"/>
    <x v="0"/>
  </r>
  <r>
    <n v="5508"/>
    <x v="208"/>
    <x v="1"/>
    <x v="8"/>
    <n v="1"/>
    <x v="81"/>
    <x v="1"/>
    <x v="511"/>
    <m/>
    <m/>
    <m/>
    <m/>
    <n v="3500"/>
    <n v="10000"/>
    <n v="6500"/>
    <n v="-1"/>
    <n v="22"/>
    <x v="7"/>
    <x v="0"/>
  </r>
  <r>
    <n v="5509"/>
    <x v="208"/>
    <x v="1"/>
    <x v="8"/>
    <n v="1"/>
    <x v="4"/>
    <x v="4"/>
    <x v="215"/>
    <m/>
    <m/>
    <m/>
    <m/>
    <n v="19000"/>
    <n v="35000"/>
    <n v="16000"/>
    <n v="-1"/>
    <n v="22"/>
    <x v="7"/>
    <x v="0"/>
  </r>
  <r>
    <n v="5510"/>
    <x v="208"/>
    <x v="1"/>
    <x v="8"/>
    <n v="1"/>
    <x v="11"/>
    <x v="130"/>
    <x v="1033"/>
    <m/>
    <m/>
    <m/>
    <m/>
    <n v="24000"/>
    <n v="45000"/>
    <n v="21000"/>
    <n v="-1"/>
    <n v="22"/>
    <x v="7"/>
    <x v="0"/>
  </r>
  <r>
    <n v="5511"/>
    <x v="208"/>
    <x v="1"/>
    <x v="8"/>
    <n v="1"/>
    <x v="4"/>
    <x v="1"/>
    <x v="1273"/>
    <m/>
    <m/>
    <m/>
    <s v="Con Tarjeta"/>
    <n v="48000"/>
    <n v="75000"/>
    <n v="27000"/>
    <n v="-1"/>
    <n v="22"/>
    <x v="7"/>
    <x v="0"/>
  </r>
  <r>
    <n v="5512"/>
    <x v="208"/>
    <x v="1"/>
    <x v="8"/>
    <n v="1"/>
    <x v="174"/>
    <x v="6"/>
    <x v="1368"/>
    <m/>
    <m/>
    <m/>
    <s v="Con Tarjeta"/>
    <n v="37000"/>
    <n v="59000"/>
    <n v="22000"/>
    <n v="-1"/>
    <n v="22"/>
    <x v="7"/>
    <x v="0"/>
  </r>
  <r>
    <n v="5513"/>
    <x v="208"/>
    <x v="1"/>
    <x v="8"/>
    <n v="1"/>
    <x v="26"/>
    <x v="1"/>
    <x v="512"/>
    <m/>
    <m/>
    <m/>
    <m/>
    <n v="8500"/>
    <n v="20000"/>
    <n v="11500"/>
    <n v="-1"/>
    <n v="22"/>
    <x v="7"/>
    <x v="0"/>
  </r>
  <r>
    <n v="5514"/>
    <x v="208"/>
    <x v="1"/>
    <x v="8"/>
    <n v="1"/>
    <x v="1"/>
    <x v="1"/>
    <x v="1000"/>
    <m/>
    <m/>
    <m/>
    <m/>
    <n v="2800"/>
    <n v="10000"/>
    <n v="7200"/>
    <n v="-1"/>
    <n v="22"/>
    <x v="7"/>
    <x v="0"/>
  </r>
  <r>
    <n v="5515"/>
    <x v="208"/>
    <x v="1"/>
    <x v="8"/>
    <n v="1"/>
    <x v="27"/>
    <x v="48"/>
    <x v="741"/>
    <m/>
    <m/>
    <m/>
    <m/>
    <n v="1100"/>
    <n v="10000"/>
    <n v="8900"/>
    <n v="-1"/>
    <n v="22"/>
    <x v="7"/>
    <x v="0"/>
  </r>
  <r>
    <n v="5516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17"/>
    <x v="208"/>
    <x v="1"/>
    <x v="8"/>
    <n v="1"/>
    <x v="2"/>
    <x v="93"/>
    <x v="328"/>
    <m/>
    <m/>
    <m/>
    <m/>
    <n v="7500"/>
    <n v="18000"/>
    <n v="10500"/>
    <n v="-1"/>
    <n v="22"/>
    <x v="7"/>
    <x v="0"/>
  </r>
  <r>
    <n v="5518"/>
    <x v="208"/>
    <x v="1"/>
    <x v="8"/>
    <n v="1"/>
    <x v="33"/>
    <x v="28"/>
    <x v="1168"/>
    <m/>
    <m/>
    <m/>
    <m/>
    <n v="0"/>
    <n v="15000"/>
    <n v="15000"/>
    <n v="-1"/>
    <n v="22"/>
    <x v="7"/>
    <x v="0"/>
  </r>
  <r>
    <n v="5519"/>
    <x v="209"/>
    <x v="1"/>
    <x v="8"/>
    <n v="1"/>
    <x v="27"/>
    <x v="1"/>
    <x v="141"/>
    <m/>
    <m/>
    <m/>
    <m/>
    <n v="1100"/>
    <n v="10000"/>
    <n v="8900"/>
    <n v="-1"/>
    <n v="23"/>
    <x v="7"/>
    <x v="0"/>
  </r>
  <r>
    <n v="5520"/>
    <x v="209"/>
    <x v="1"/>
    <x v="8"/>
    <n v="1"/>
    <x v="27"/>
    <x v="1"/>
    <x v="217"/>
    <m/>
    <m/>
    <m/>
    <m/>
    <n v="1100"/>
    <n v="10000"/>
    <n v="8900"/>
    <n v="-1"/>
    <n v="23"/>
    <x v="7"/>
    <x v="0"/>
  </r>
  <r>
    <n v="5521"/>
    <x v="209"/>
    <x v="1"/>
    <x v="8"/>
    <n v="1"/>
    <x v="0"/>
    <x v="6"/>
    <x v="578"/>
    <m/>
    <m/>
    <m/>
    <m/>
    <n v="2500"/>
    <n v="7000"/>
    <n v="4500"/>
    <n v="-1"/>
    <n v="23"/>
    <x v="7"/>
    <x v="0"/>
  </r>
  <r>
    <n v="5522"/>
    <x v="209"/>
    <x v="1"/>
    <x v="8"/>
    <n v="1"/>
    <x v="2"/>
    <x v="7"/>
    <x v="328"/>
    <m/>
    <m/>
    <m/>
    <m/>
    <n v="8000"/>
    <n v="20000"/>
    <n v="12000"/>
    <n v="-1"/>
    <n v="23"/>
    <x v="7"/>
    <x v="0"/>
  </r>
  <r>
    <n v="5523"/>
    <x v="209"/>
    <x v="1"/>
    <x v="8"/>
    <n v="1"/>
    <x v="11"/>
    <x v="22"/>
    <x v="1048"/>
    <m/>
    <m/>
    <m/>
    <m/>
    <n v="125000"/>
    <n v="170000"/>
    <n v="45000"/>
    <n v="-1"/>
    <n v="23"/>
    <x v="7"/>
    <x v="0"/>
  </r>
  <r>
    <n v="5524"/>
    <x v="209"/>
    <x v="1"/>
    <x v="8"/>
    <n v="1"/>
    <x v="26"/>
    <x v="35"/>
    <x v="180"/>
    <m/>
    <m/>
    <m/>
    <m/>
    <n v="10000"/>
    <n v="20000"/>
    <n v="10000"/>
    <n v="-1"/>
    <n v="23"/>
    <x v="7"/>
    <x v="0"/>
  </r>
  <r>
    <n v="5525"/>
    <x v="209"/>
    <x v="1"/>
    <x v="8"/>
    <n v="1"/>
    <x v="27"/>
    <x v="35"/>
    <x v="180"/>
    <m/>
    <m/>
    <m/>
    <m/>
    <n v="1100"/>
    <n v="10000"/>
    <n v="8900"/>
    <n v="-1"/>
    <n v="23"/>
    <x v="7"/>
    <x v="0"/>
  </r>
  <r>
    <n v="5526"/>
    <x v="209"/>
    <x v="0"/>
    <x v="87"/>
    <n v="7"/>
    <x v="35"/>
    <x v="89"/>
    <x v="741"/>
    <m/>
    <m/>
    <m/>
    <m/>
    <n v="4000"/>
    <n v="10000"/>
    <n v="-28000"/>
    <n v="7"/>
    <n v="23"/>
    <x v="7"/>
    <x v="0"/>
  </r>
  <r>
    <n v="5527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28"/>
    <x v="209"/>
    <x v="1"/>
    <x v="8"/>
    <n v="1"/>
    <x v="0"/>
    <x v="6"/>
    <x v="44"/>
    <s v="Plug 3.5"/>
    <s v="Negro"/>
    <s v="Bolsa"/>
    <s v="Alambrico"/>
    <n v="2500"/>
    <n v="7000"/>
    <n v="4500"/>
    <n v="-1"/>
    <n v="23"/>
    <x v="7"/>
    <x v="0"/>
  </r>
  <r>
    <n v="5529"/>
    <x v="209"/>
    <x v="1"/>
    <x v="8"/>
    <n v="1"/>
    <x v="69"/>
    <x v="12"/>
    <x v="615"/>
    <m/>
    <m/>
    <m/>
    <m/>
    <n v="350"/>
    <n v="3000"/>
    <n v="2650"/>
    <n v="-1"/>
    <n v="23"/>
    <x v="7"/>
    <x v="0"/>
  </r>
  <r>
    <n v="5530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1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2"/>
    <x v="209"/>
    <x v="0"/>
    <x v="64"/>
    <n v="1"/>
    <x v="105"/>
    <x v="29"/>
    <x v="1425"/>
    <m/>
    <m/>
    <m/>
    <m/>
    <n v="25000"/>
    <n v="45000"/>
    <n v="-25000"/>
    <n v="1"/>
    <n v="23"/>
    <x v="7"/>
    <x v="0"/>
  </r>
  <r>
    <n v="5533"/>
    <x v="209"/>
    <x v="1"/>
    <x v="8"/>
    <n v="1"/>
    <x v="4"/>
    <x v="28"/>
    <x v="351"/>
    <m/>
    <m/>
    <m/>
    <m/>
    <n v="40000"/>
    <n v="65000"/>
    <n v="25000"/>
    <n v="-1"/>
    <n v="23"/>
    <x v="7"/>
    <x v="0"/>
  </r>
  <r>
    <n v="5534"/>
    <x v="209"/>
    <x v="1"/>
    <x v="8"/>
    <n v="1"/>
    <x v="4"/>
    <x v="4"/>
    <x v="215"/>
    <m/>
    <m/>
    <m/>
    <m/>
    <n v="19000"/>
    <n v="35000"/>
    <n v="16000"/>
    <n v="-1"/>
    <n v="23"/>
    <x v="7"/>
    <x v="0"/>
  </r>
  <r>
    <n v="5535"/>
    <x v="209"/>
    <x v="1"/>
    <x v="8"/>
    <n v="1"/>
    <x v="29"/>
    <x v="50"/>
    <x v="370"/>
    <m/>
    <m/>
    <m/>
    <m/>
    <n v="3271"/>
    <n v="3500"/>
    <n v="229"/>
    <n v="-1"/>
    <n v="23"/>
    <x v="7"/>
    <x v="0"/>
  </r>
  <r>
    <n v="5536"/>
    <x v="209"/>
    <x v="1"/>
    <x v="131"/>
    <n v="1"/>
    <x v="2"/>
    <x v="7"/>
    <x v="328"/>
    <m/>
    <m/>
    <m/>
    <m/>
    <n v="8000"/>
    <n v="20000"/>
    <n v="12000"/>
    <n v="-1"/>
    <n v="23"/>
    <x v="7"/>
    <x v="0"/>
  </r>
  <r>
    <n v="5537"/>
    <x v="209"/>
    <x v="1"/>
    <x v="8"/>
    <n v="1"/>
    <x v="81"/>
    <x v="1"/>
    <x v="280"/>
    <m/>
    <m/>
    <m/>
    <m/>
    <n v="3500"/>
    <n v="10000"/>
    <n v="6500"/>
    <n v="-1"/>
    <n v="23"/>
    <x v="7"/>
    <x v="0"/>
  </r>
  <r>
    <n v="5538"/>
    <x v="209"/>
    <x v="1"/>
    <x v="8"/>
    <n v="1"/>
    <x v="29"/>
    <x v="37"/>
    <x v="233"/>
    <m/>
    <m/>
    <m/>
    <m/>
    <n v="14953"/>
    <n v="16000"/>
    <n v="1047"/>
    <n v="-1"/>
    <n v="23"/>
    <x v="7"/>
    <x v="0"/>
  </r>
  <r>
    <n v="5539"/>
    <x v="209"/>
    <x v="1"/>
    <x v="8"/>
    <n v="1"/>
    <x v="2"/>
    <x v="93"/>
    <x v="328"/>
    <m/>
    <m/>
    <m/>
    <m/>
    <n v="7500"/>
    <n v="18000"/>
    <n v="10500"/>
    <n v="-1"/>
    <n v="23"/>
    <x v="7"/>
    <x v="0"/>
  </r>
  <r>
    <n v="5540"/>
    <x v="209"/>
    <x v="1"/>
    <x v="8"/>
    <n v="1"/>
    <x v="35"/>
    <x v="89"/>
    <x v="884"/>
    <m/>
    <m/>
    <m/>
    <m/>
    <n v="4000"/>
    <n v="9000"/>
    <n v="5000"/>
    <n v="-1"/>
    <n v="23"/>
    <x v="7"/>
    <x v="0"/>
  </r>
  <r>
    <n v="5541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2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3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4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45"/>
    <x v="209"/>
    <x v="1"/>
    <x v="8"/>
    <n v="1"/>
    <x v="26"/>
    <x v="28"/>
    <x v="391"/>
    <m/>
    <m/>
    <m/>
    <m/>
    <n v="9000"/>
    <n v="20000"/>
    <n v="11000"/>
    <n v="-1"/>
    <n v="23"/>
    <x v="7"/>
    <x v="0"/>
  </r>
  <r>
    <n v="5546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47"/>
    <x v="209"/>
    <x v="1"/>
    <x v="8"/>
    <n v="1"/>
    <x v="26"/>
    <x v="2"/>
    <x v="1224"/>
    <m/>
    <m/>
    <m/>
    <m/>
    <n v="8000"/>
    <n v="20000"/>
    <n v="12000"/>
    <n v="-1"/>
    <n v="23"/>
    <x v="7"/>
    <x v="0"/>
  </r>
  <r>
    <n v="5548"/>
    <x v="210"/>
    <x v="1"/>
    <x v="8"/>
    <n v="1"/>
    <x v="29"/>
    <x v="32"/>
    <x v="340"/>
    <m/>
    <m/>
    <m/>
    <m/>
    <n v="1869"/>
    <n v="2000"/>
    <n v="131"/>
    <n v="-1"/>
    <n v="24"/>
    <x v="7"/>
    <x v="0"/>
  </r>
  <r>
    <n v="5549"/>
    <x v="210"/>
    <x v="1"/>
    <x v="69"/>
    <n v="1"/>
    <x v="156"/>
    <x v="6"/>
    <x v="1264"/>
    <m/>
    <m/>
    <m/>
    <m/>
    <n v="17000"/>
    <n v="28000"/>
    <n v="11000"/>
    <n v="-1"/>
    <n v="24"/>
    <x v="7"/>
    <x v="0"/>
  </r>
  <r>
    <n v="5550"/>
    <x v="210"/>
    <x v="1"/>
    <x v="8"/>
    <n v="1"/>
    <x v="53"/>
    <x v="6"/>
    <x v="343"/>
    <m/>
    <m/>
    <m/>
    <m/>
    <n v="30000"/>
    <n v="45000"/>
    <n v="15000"/>
    <n v="-1"/>
    <n v="24"/>
    <x v="7"/>
    <x v="0"/>
  </r>
  <r>
    <n v="5551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52"/>
    <x v="209"/>
    <x v="0"/>
    <x v="95"/>
    <n v="17"/>
    <x v="40"/>
    <x v="48"/>
    <x v="741"/>
    <m/>
    <m/>
    <m/>
    <m/>
    <n v="4000"/>
    <n v="10000"/>
    <n v="-68000"/>
    <n v="17"/>
    <n v="23"/>
    <x v="7"/>
    <x v="0"/>
  </r>
  <r>
    <n v="5553"/>
    <x v="209"/>
    <x v="0"/>
    <x v="4"/>
    <n v="2"/>
    <x v="4"/>
    <x v="4"/>
    <x v="215"/>
    <m/>
    <m/>
    <m/>
    <m/>
    <n v="18000"/>
    <n v="35000"/>
    <n v="-36000"/>
    <n v="2"/>
    <n v="23"/>
    <x v="7"/>
    <x v="0"/>
  </r>
  <r>
    <n v="5554"/>
    <x v="209"/>
    <x v="0"/>
    <x v="33"/>
    <n v="3"/>
    <x v="53"/>
    <x v="6"/>
    <x v="343"/>
    <m/>
    <m/>
    <m/>
    <m/>
    <n v="30000"/>
    <n v="45000"/>
    <n v="-90000"/>
    <n v="3"/>
    <n v="23"/>
    <x v="7"/>
    <x v="0"/>
  </r>
  <r>
    <n v="5555"/>
    <x v="209"/>
    <x v="0"/>
    <x v="72"/>
    <n v="3"/>
    <x v="16"/>
    <x v="6"/>
    <x v="111"/>
    <m/>
    <m/>
    <m/>
    <m/>
    <n v="11000"/>
    <n v="20000"/>
    <n v="-33000"/>
    <n v="3"/>
    <n v="23"/>
    <x v="7"/>
    <x v="0"/>
  </r>
  <r>
    <n v="5556"/>
    <x v="209"/>
    <x v="0"/>
    <x v="72"/>
    <n v="2"/>
    <x v="4"/>
    <x v="28"/>
    <x v="351"/>
    <m/>
    <m/>
    <m/>
    <m/>
    <n v="40000"/>
    <n v="65000"/>
    <n v="-80000"/>
    <n v="2"/>
    <n v="23"/>
    <x v="7"/>
    <x v="0"/>
  </r>
  <r>
    <n v="5557"/>
    <x v="209"/>
    <x v="0"/>
    <x v="114"/>
    <n v="3"/>
    <x v="40"/>
    <x v="4"/>
    <x v="741"/>
    <m/>
    <m/>
    <m/>
    <m/>
    <n v="3500"/>
    <n v="10000"/>
    <n v="-10500"/>
    <n v="3"/>
    <n v="23"/>
    <x v="7"/>
    <x v="0"/>
  </r>
  <r>
    <n v="5558"/>
    <x v="209"/>
    <x v="0"/>
    <x v="114"/>
    <n v="1"/>
    <x v="22"/>
    <x v="25"/>
    <x v="1427"/>
    <m/>
    <m/>
    <m/>
    <m/>
    <n v="58000"/>
    <n v="89000"/>
    <n v="-58000"/>
    <n v="1"/>
    <n v="23"/>
    <x v="7"/>
    <x v="0"/>
  </r>
  <r>
    <n v="5559"/>
    <x v="209"/>
    <x v="0"/>
    <x v="114"/>
    <n v="5"/>
    <x v="26"/>
    <x v="4"/>
    <x v="1428"/>
    <m/>
    <m/>
    <m/>
    <m/>
    <n v="6000"/>
    <n v="15000"/>
    <n v="-30000"/>
    <n v="5"/>
    <n v="23"/>
    <x v="7"/>
    <x v="0"/>
  </r>
  <r>
    <n v="5560"/>
    <x v="209"/>
    <x v="0"/>
    <x v="114"/>
    <n v="1"/>
    <x v="26"/>
    <x v="28"/>
    <x v="297"/>
    <m/>
    <m/>
    <m/>
    <m/>
    <n v="8000"/>
    <n v="20000"/>
    <n v="-8000"/>
    <n v="1"/>
    <n v="23"/>
    <x v="7"/>
    <x v="0"/>
  </r>
  <r>
    <n v="5561"/>
    <x v="209"/>
    <x v="0"/>
    <x v="114"/>
    <n v="1"/>
    <x v="26"/>
    <x v="28"/>
    <x v="1429"/>
    <m/>
    <m/>
    <m/>
    <m/>
    <n v="8000"/>
    <n v="20000"/>
    <n v="-8000"/>
    <n v="1"/>
    <n v="23"/>
    <x v="7"/>
    <x v="0"/>
  </r>
  <r>
    <n v="5562"/>
    <x v="209"/>
    <x v="0"/>
    <x v="114"/>
    <n v="1"/>
    <x v="26"/>
    <x v="28"/>
    <x v="237"/>
    <m/>
    <m/>
    <m/>
    <m/>
    <n v="8000"/>
    <n v="20000"/>
    <n v="-8000"/>
    <n v="1"/>
    <n v="23"/>
    <x v="7"/>
    <x v="0"/>
  </r>
  <r>
    <n v="5563"/>
    <x v="209"/>
    <x v="0"/>
    <x v="114"/>
    <n v="1"/>
    <x v="26"/>
    <x v="28"/>
    <x v="150"/>
    <m/>
    <m/>
    <m/>
    <m/>
    <n v="8000"/>
    <n v="20000"/>
    <n v="-8000"/>
    <n v="1"/>
    <n v="23"/>
    <x v="7"/>
    <x v="0"/>
  </r>
  <r>
    <n v="5564"/>
    <x v="209"/>
    <x v="0"/>
    <x v="114"/>
    <n v="1"/>
    <x v="26"/>
    <x v="28"/>
    <x v="391"/>
    <m/>
    <m/>
    <m/>
    <m/>
    <n v="8000"/>
    <n v="20000"/>
    <n v="-8000"/>
    <n v="1"/>
    <n v="23"/>
    <x v="7"/>
    <x v="0"/>
  </r>
  <r>
    <n v="5565"/>
    <x v="209"/>
    <x v="0"/>
    <x v="114"/>
    <n v="1"/>
    <x v="26"/>
    <x v="1"/>
    <x v="755"/>
    <m/>
    <m/>
    <m/>
    <m/>
    <n v="8000"/>
    <n v="20000"/>
    <n v="-8000"/>
    <n v="1"/>
    <n v="23"/>
    <x v="7"/>
    <x v="0"/>
  </r>
  <r>
    <n v="5566"/>
    <x v="209"/>
    <x v="0"/>
    <x v="114"/>
    <n v="1"/>
    <x v="26"/>
    <x v="1"/>
    <x v="217"/>
    <m/>
    <m/>
    <m/>
    <m/>
    <n v="8000"/>
    <n v="20000"/>
    <n v="-8000"/>
    <n v="1"/>
    <n v="23"/>
    <x v="7"/>
    <x v="0"/>
  </r>
  <r>
    <n v="5567"/>
    <x v="209"/>
    <x v="0"/>
    <x v="114"/>
    <n v="1"/>
    <x v="26"/>
    <x v="1"/>
    <x v="1093"/>
    <m/>
    <m/>
    <m/>
    <m/>
    <n v="8000"/>
    <n v="20000"/>
    <n v="-8000"/>
    <n v="1"/>
    <n v="23"/>
    <x v="7"/>
    <x v="0"/>
  </r>
  <r>
    <n v="5568"/>
    <x v="209"/>
    <x v="0"/>
    <x v="114"/>
    <n v="1"/>
    <x v="26"/>
    <x v="2"/>
    <x v="168"/>
    <m/>
    <m/>
    <m/>
    <m/>
    <n v="8000"/>
    <n v="20000"/>
    <n v="-8000"/>
    <n v="1"/>
    <n v="23"/>
    <x v="7"/>
    <x v="0"/>
  </r>
  <r>
    <n v="5569"/>
    <x v="209"/>
    <x v="0"/>
    <x v="114"/>
    <n v="2"/>
    <x v="26"/>
    <x v="1"/>
    <x v="184"/>
    <m/>
    <m/>
    <m/>
    <m/>
    <n v="8000"/>
    <n v="20000"/>
    <n v="-16000"/>
    <n v="2"/>
    <n v="23"/>
    <x v="7"/>
    <x v="0"/>
  </r>
  <r>
    <n v="5570"/>
    <x v="209"/>
    <x v="0"/>
    <x v="114"/>
    <n v="5"/>
    <x v="26"/>
    <x v="46"/>
    <x v="1430"/>
    <m/>
    <m/>
    <m/>
    <m/>
    <n v="8000"/>
    <n v="20000"/>
    <n v="-40000"/>
    <n v="5"/>
    <n v="23"/>
    <x v="7"/>
    <x v="0"/>
  </r>
  <r>
    <n v="5571"/>
    <x v="209"/>
    <x v="0"/>
    <x v="114"/>
    <n v="3"/>
    <x v="26"/>
    <x v="28"/>
    <x v="1135"/>
    <m/>
    <m/>
    <m/>
    <m/>
    <n v="10000"/>
    <n v="20000"/>
    <n v="-30000"/>
    <n v="3"/>
    <n v="23"/>
    <x v="7"/>
    <x v="0"/>
  </r>
  <r>
    <n v="5572"/>
    <x v="209"/>
    <x v="0"/>
    <x v="114"/>
    <n v="3"/>
    <x v="26"/>
    <x v="35"/>
    <x v="1431"/>
    <m/>
    <m/>
    <m/>
    <m/>
    <n v="10000"/>
    <n v="20000"/>
    <n v="-30000"/>
    <n v="3"/>
    <n v="23"/>
    <x v="7"/>
    <x v="0"/>
  </r>
  <r>
    <n v="5573"/>
    <x v="209"/>
    <x v="0"/>
    <x v="114"/>
    <n v="4"/>
    <x v="26"/>
    <x v="1"/>
    <x v="1432"/>
    <m/>
    <m/>
    <m/>
    <m/>
    <n v="9000"/>
    <n v="20000"/>
    <n v="-36000"/>
    <n v="4"/>
    <n v="23"/>
    <x v="7"/>
    <x v="0"/>
  </r>
  <r>
    <n v="5574"/>
    <x v="209"/>
    <x v="0"/>
    <x v="114"/>
    <n v="1"/>
    <x v="26"/>
    <x v="28"/>
    <x v="391"/>
    <m/>
    <s v="Arco Iris"/>
    <m/>
    <m/>
    <n v="9000"/>
    <n v="20000"/>
    <n v="-9000"/>
    <n v="1"/>
    <n v="23"/>
    <x v="7"/>
    <x v="0"/>
  </r>
  <r>
    <n v="5575"/>
    <x v="209"/>
    <x v="0"/>
    <x v="114"/>
    <n v="1"/>
    <x v="26"/>
    <x v="28"/>
    <x v="430"/>
    <m/>
    <s v="Arco Iris"/>
    <m/>
    <m/>
    <n v="9000"/>
    <n v="20000"/>
    <n v="-9000"/>
    <n v="1"/>
    <n v="23"/>
    <x v="7"/>
    <x v="0"/>
  </r>
  <r>
    <n v="5576"/>
    <x v="209"/>
    <x v="0"/>
    <x v="114"/>
    <n v="1"/>
    <x v="26"/>
    <x v="1"/>
    <x v="431"/>
    <m/>
    <s v="Arco Iris"/>
    <m/>
    <m/>
    <n v="9000"/>
    <n v="20000"/>
    <n v="-9000"/>
    <n v="1"/>
    <n v="23"/>
    <x v="7"/>
    <x v="0"/>
  </r>
  <r>
    <n v="5577"/>
    <x v="209"/>
    <x v="0"/>
    <x v="114"/>
    <n v="15"/>
    <x v="27"/>
    <x v="48"/>
    <x v="741"/>
    <m/>
    <m/>
    <m/>
    <m/>
    <n v="1100"/>
    <n v="10000"/>
    <n v="-16500"/>
    <n v="15"/>
    <n v="23"/>
    <x v="7"/>
    <x v="0"/>
  </r>
  <r>
    <n v="5578"/>
    <x v="209"/>
    <x v="0"/>
    <x v="114"/>
    <n v="1"/>
    <x v="11"/>
    <x v="130"/>
    <x v="1033"/>
    <m/>
    <m/>
    <m/>
    <m/>
    <n v="32000"/>
    <n v="65000"/>
    <n v="-32000"/>
    <n v="1"/>
    <n v="23"/>
    <x v="7"/>
    <x v="0"/>
  </r>
  <r>
    <n v="5579"/>
    <x v="209"/>
    <x v="0"/>
    <x v="114"/>
    <n v="1"/>
    <x v="55"/>
    <x v="1"/>
    <x v="1093"/>
    <m/>
    <m/>
    <m/>
    <m/>
    <n v="7000"/>
    <n v="20000"/>
    <n v="-7000"/>
    <n v="1"/>
    <n v="23"/>
    <x v="7"/>
    <x v="0"/>
  </r>
  <r>
    <n v="5580"/>
    <x v="209"/>
    <x v="0"/>
    <x v="114"/>
    <n v="1"/>
    <x v="9"/>
    <x v="6"/>
    <x v="1433"/>
    <m/>
    <m/>
    <m/>
    <m/>
    <n v="26000"/>
    <n v="49000"/>
    <n v="-26000"/>
    <n v="1"/>
    <n v="23"/>
    <x v="7"/>
    <x v="0"/>
  </r>
  <r>
    <n v="5581"/>
    <x v="209"/>
    <x v="0"/>
    <x v="114"/>
    <n v="1"/>
    <x v="9"/>
    <x v="6"/>
    <x v="1434"/>
    <m/>
    <m/>
    <m/>
    <m/>
    <n v="24000"/>
    <n v="44000"/>
    <n v="-24000"/>
    <n v="1"/>
    <n v="23"/>
    <x v="7"/>
    <x v="0"/>
  </r>
  <r>
    <n v="5582"/>
    <x v="209"/>
    <x v="0"/>
    <x v="114"/>
    <n v="6"/>
    <x v="81"/>
    <x v="2"/>
    <x v="655"/>
    <m/>
    <m/>
    <m/>
    <m/>
    <n v="3300"/>
    <n v="10000"/>
    <n v="-19800"/>
    <n v="6"/>
    <n v="23"/>
    <x v="7"/>
    <x v="0"/>
  </r>
  <r>
    <n v="5583"/>
    <x v="210"/>
    <x v="1"/>
    <x v="8"/>
    <n v="1"/>
    <x v="0"/>
    <x v="6"/>
    <x v="693"/>
    <m/>
    <m/>
    <m/>
    <m/>
    <n v="2500"/>
    <n v="9000"/>
    <n v="6500"/>
    <n v="-1"/>
    <n v="24"/>
    <x v="7"/>
    <x v="0"/>
  </r>
  <r>
    <n v="5584"/>
    <x v="210"/>
    <x v="0"/>
    <x v="3"/>
    <n v="1"/>
    <x v="11"/>
    <x v="19"/>
    <x v="1399"/>
    <m/>
    <m/>
    <m/>
    <m/>
    <n v="240000"/>
    <n v="340000"/>
    <n v="-240000"/>
    <n v="1"/>
    <n v="24"/>
    <x v="7"/>
    <x v="0"/>
  </r>
  <r>
    <n v="5585"/>
    <x v="210"/>
    <x v="0"/>
    <x v="3"/>
    <n v="1"/>
    <x v="11"/>
    <x v="20"/>
    <x v="1435"/>
    <m/>
    <m/>
    <m/>
    <m/>
    <n v="220000"/>
    <n v="290000"/>
    <n v="-220000"/>
    <n v="1"/>
    <n v="24"/>
    <x v="7"/>
    <x v="0"/>
  </r>
  <r>
    <n v="5586"/>
    <x v="210"/>
    <x v="0"/>
    <x v="72"/>
    <n v="2"/>
    <x v="4"/>
    <x v="28"/>
    <x v="351"/>
    <m/>
    <m/>
    <m/>
    <m/>
    <n v="40000"/>
    <n v="65000"/>
    <n v="-80000"/>
    <n v="2"/>
    <n v="24"/>
    <x v="7"/>
    <x v="0"/>
  </r>
  <r>
    <n v="5587"/>
    <x v="210"/>
    <x v="0"/>
    <x v="72"/>
    <n v="1"/>
    <x v="4"/>
    <x v="1"/>
    <x v="396"/>
    <m/>
    <m/>
    <m/>
    <m/>
    <n v="48000"/>
    <n v="75000"/>
    <n v="-48000"/>
    <n v="1"/>
    <n v="24"/>
    <x v="7"/>
    <x v="0"/>
  </r>
  <r>
    <n v="5588"/>
    <x v="210"/>
    <x v="0"/>
    <x v="72"/>
    <n v="1"/>
    <x v="171"/>
    <x v="154"/>
    <x v="1436"/>
    <m/>
    <m/>
    <m/>
    <m/>
    <n v="20000"/>
    <n v="35000"/>
    <n v="-20000"/>
    <n v="1"/>
    <n v="24"/>
    <x v="7"/>
    <x v="0"/>
  </r>
  <r>
    <n v="5589"/>
    <x v="210"/>
    <x v="1"/>
    <x v="8"/>
    <n v="1"/>
    <x v="21"/>
    <x v="23"/>
    <x v="97"/>
    <m/>
    <m/>
    <m/>
    <m/>
    <n v="36000"/>
    <n v="65000"/>
    <n v="29000"/>
    <n v="-1"/>
    <n v="24"/>
    <x v="7"/>
    <x v="0"/>
  </r>
  <r>
    <n v="5590"/>
    <x v="210"/>
    <x v="1"/>
    <x v="35"/>
    <n v="1"/>
    <x v="174"/>
    <x v="6"/>
    <x v="1362"/>
    <m/>
    <m/>
    <m/>
    <m/>
    <n v="25000"/>
    <n v="50000"/>
    <n v="25000"/>
    <n v="-1"/>
    <n v="24"/>
    <x v="7"/>
    <x v="0"/>
  </r>
  <r>
    <n v="5591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92"/>
    <x v="210"/>
    <x v="1"/>
    <x v="8"/>
    <n v="1"/>
    <x v="37"/>
    <x v="34"/>
    <x v="301"/>
    <m/>
    <m/>
    <m/>
    <m/>
    <n v="1000"/>
    <n v="3000"/>
    <n v="2000"/>
    <n v="-1"/>
    <n v="24"/>
    <x v="7"/>
    <x v="0"/>
  </r>
  <r>
    <n v="5593"/>
    <x v="210"/>
    <x v="1"/>
    <x v="8"/>
    <n v="1"/>
    <x v="161"/>
    <x v="6"/>
    <x v="57"/>
    <s v="USB"/>
    <s v="Colores"/>
    <s v="Blister"/>
    <s v="Alambrico"/>
    <n v="1500"/>
    <n v="8000"/>
    <n v="6500"/>
    <n v="-1"/>
    <n v="24"/>
    <x v="7"/>
    <x v="0"/>
  </r>
  <r>
    <n v="5594"/>
    <x v="210"/>
    <x v="1"/>
    <x v="8"/>
    <n v="1"/>
    <x v="2"/>
    <x v="47"/>
    <x v="1437"/>
    <m/>
    <m/>
    <m/>
    <m/>
    <n v="3000"/>
    <n v="9000"/>
    <n v="6000"/>
    <n v="-1"/>
    <n v="24"/>
    <x v="7"/>
    <x v="0"/>
  </r>
  <r>
    <n v="5595"/>
    <x v="210"/>
    <x v="1"/>
    <x v="8"/>
    <n v="1"/>
    <x v="29"/>
    <x v="37"/>
    <x v="233"/>
    <m/>
    <m/>
    <m/>
    <m/>
    <n v="6074"/>
    <n v="6500"/>
    <n v="426"/>
    <n v="-1"/>
    <n v="24"/>
    <x v="7"/>
    <x v="0"/>
  </r>
  <r>
    <n v="5596"/>
    <x v="210"/>
    <x v="1"/>
    <x v="8"/>
    <n v="1"/>
    <x v="35"/>
    <x v="89"/>
    <x v="809"/>
    <m/>
    <m/>
    <m/>
    <m/>
    <n v="4000"/>
    <n v="10000"/>
    <n v="6000"/>
    <n v="-1"/>
    <n v="24"/>
    <x v="7"/>
    <x v="0"/>
  </r>
  <r>
    <n v="5597"/>
    <x v="210"/>
    <x v="1"/>
    <x v="8"/>
    <n v="1"/>
    <x v="29"/>
    <x v="34"/>
    <x v="214"/>
    <m/>
    <m/>
    <m/>
    <m/>
    <n v="7009"/>
    <n v="7500"/>
    <n v="491"/>
    <n v="-1"/>
    <n v="24"/>
    <x v="7"/>
    <x v="0"/>
  </r>
  <r>
    <n v="5598"/>
    <x v="210"/>
    <x v="1"/>
    <x v="8"/>
    <n v="1"/>
    <x v="11"/>
    <x v="19"/>
    <x v="903"/>
    <m/>
    <m/>
    <m/>
    <m/>
    <n v="14000"/>
    <n v="30000"/>
    <n v="16000"/>
    <n v="-1"/>
    <n v="24"/>
    <x v="7"/>
    <x v="0"/>
  </r>
  <r>
    <n v="5599"/>
    <x v="210"/>
    <x v="1"/>
    <x v="8"/>
    <n v="1"/>
    <x v="35"/>
    <x v="89"/>
    <x v="1063"/>
    <m/>
    <m/>
    <m/>
    <m/>
    <n v="4000"/>
    <n v="5000"/>
    <n v="1000"/>
    <n v="-1"/>
    <n v="24"/>
    <x v="7"/>
    <x v="0"/>
  </r>
  <r>
    <n v="5600"/>
    <x v="210"/>
    <x v="1"/>
    <x v="8"/>
    <n v="1"/>
    <x v="26"/>
    <x v="1"/>
    <x v="755"/>
    <m/>
    <m/>
    <m/>
    <m/>
    <n v="9000"/>
    <n v="20000"/>
    <n v="11000"/>
    <n v="-1"/>
    <n v="24"/>
    <x v="7"/>
    <x v="0"/>
  </r>
  <r>
    <n v="5601"/>
    <x v="210"/>
    <x v="1"/>
    <x v="8"/>
    <n v="1"/>
    <x v="1"/>
    <x v="1"/>
    <x v="1000"/>
    <m/>
    <m/>
    <m/>
    <m/>
    <n v="2800"/>
    <n v="10000"/>
    <n v="7200"/>
    <n v="-1"/>
    <n v="24"/>
    <x v="7"/>
    <x v="0"/>
  </r>
  <r>
    <n v="5602"/>
    <x v="210"/>
    <x v="1"/>
    <x v="8"/>
    <n v="1"/>
    <x v="27"/>
    <x v="1"/>
    <x v="141"/>
    <m/>
    <m/>
    <m/>
    <m/>
    <n v="1100"/>
    <n v="10000"/>
    <n v="8900"/>
    <n v="-1"/>
    <n v="24"/>
    <x v="7"/>
    <x v="0"/>
  </r>
  <r>
    <n v="5603"/>
    <x v="210"/>
    <x v="1"/>
    <x v="8"/>
    <n v="1"/>
    <x v="4"/>
    <x v="4"/>
    <x v="215"/>
    <m/>
    <m/>
    <m/>
    <m/>
    <n v="18000"/>
    <n v="35000"/>
    <n v="17000"/>
    <n v="-1"/>
    <n v="24"/>
    <x v="7"/>
    <x v="0"/>
  </r>
  <r>
    <n v="5604"/>
    <x v="210"/>
    <x v="1"/>
    <x v="8"/>
    <n v="1"/>
    <x v="0"/>
    <x v="6"/>
    <x v="355"/>
    <m/>
    <m/>
    <m/>
    <m/>
    <n v="1500"/>
    <n v="8000"/>
    <n v="6500"/>
    <n v="-1"/>
    <n v="24"/>
    <x v="7"/>
    <x v="0"/>
  </r>
  <r>
    <n v="5605"/>
    <x v="210"/>
    <x v="1"/>
    <x v="8"/>
    <n v="1"/>
    <x v="29"/>
    <x v="32"/>
    <x v="201"/>
    <m/>
    <m/>
    <m/>
    <m/>
    <n v="6074"/>
    <n v="6500"/>
    <n v="426"/>
    <n v="-1"/>
    <n v="24"/>
    <x v="7"/>
    <x v="0"/>
  </r>
  <r>
    <n v="5606"/>
    <x v="210"/>
    <x v="1"/>
    <x v="8"/>
    <n v="1"/>
    <x v="0"/>
    <x v="27"/>
    <x v="416"/>
    <m/>
    <m/>
    <m/>
    <m/>
    <n v="5500"/>
    <n v="15000"/>
    <n v="9500"/>
    <n v="-1"/>
    <n v="24"/>
    <x v="7"/>
    <x v="0"/>
  </r>
  <r>
    <n v="5607"/>
    <x v="210"/>
    <x v="1"/>
    <x v="8"/>
    <n v="1"/>
    <x v="170"/>
    <x v="134"/>
    <x v="1438"/>
    <m/>
    <m/>
    <m/>
    <m/>
    <n v="150000"/>
    <n v="215000"/>
    <n v="65000"/>
    <n v="-1"/>
    <n v="24"/>
    <x v="7"/>
    <x v="0"/>
  </r>
  <r>
    <n v="5608"/>
    <x v="210"/>
    <x v="1"/>
    <x v="8"/>
    <n v="1"/>
    <x v="83"/>
    <x v="48"/>
    <x v="587"/>
    <m/>
    <m/>
    <m/>
    <m/>
    <n v="3500"/>
    <n v="15000"/>
    <n v="11500"/>
    <n v="-1"/>
    <n v="24"/>
    <x v="7"/>
    <x v="0"/>
  </r>
  <r>
    <n v="5609"/>
    <x v="210"/>
    <x v="0"/>
    <x v="33"/>
    <n v="3"/>
    <x v="53"/>
    <x v="6"/>
    <x v="343"/>
    <m/>
    <m/>
    <m/>
    <m/>
    <n v="30000"/>
    <n v="45000"/>
    <n v="-90000"/>
    <n v="3"/>
    <n v="24"/>
    <x v="7"/>
    <x v="0"/>
  </r>
  <r>
    <n v="5610"/>
    <x v="210"/>
    <x v="1"/>
    <x v="8"/>
    <n v="1"/>
    <x v="33"/>
    <x v="28"/>
    <x v="1148"/>
    <m/>
    <m/>
    <m/>
    <m/>
    <n v="0"/>
    <n v="15000"/>
    <n v="15000"/>
    <n v="-1"/>
    <n v="24"/>
    <x v="7"/>
    <x v="0"/>
  </r>
  <r>
    <n v="5611"/>
    <x v="210"/>
    <x v="1"/>
    <x v="8"/>
    <n v="1"/>
    <x v="73"/>
    <x v="72"/>
    <x v="493"/>
    <m/>
    <m/>
    <m/>
    <m/>
    <n v="5000"/>
    <n v="10000"/>
    <n v="5000"/>
    <n v="-1"/>
    <n v="24"/>
    <x v="7"/>
    <x v="0"/>
  </r>
  <r>
    <n v="5612"/>
    <x v="211"/>
    <x v="1"/>
    <x v="66"/>
    <n v="1"/>
    <x v="29"/>
    <x v="37"/>
    <x v="233"/>
    <m/>
    <m/>
    <m/>
    <m/>
    <n v="14953"/>
    <n v="16000"/>
    <n v="1047"/>
    <n v="-1"/>
    <n v="25"/>
    <x v="7"/>
    <x v="0"/>
  </r>
  <r>
    <n v="5613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14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15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16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17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18"/>
    <x v="211"/>
    <x v="1"/>
    <x v="8"/>
    <n v="1"/>
    <x v="81"/>
    <x v="28"/>
    <x v="150"/>
    <m/>
    <m/>
    <m/>
    <m/>
    <n v="3500"/>
    <n v="10000"/>
    <n v="6500"/>
    <n v="-1"/>
    <n v="25"/>
    <x v="7"/>
    <x v="0"/>
  </r>
  <r>
    <n v="5619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0"/>
    <x v="211"/>
    <x v="1"/>
    <x v="8"/>
    <n v="1"/>
    <x v="26"/>
    <x v="28"/>
    <x v="150"/>
    <m/>
    <m/>
    <m/>
    <m/>
    <n v="8500"/>
    <n v="20000"/>
    <n v="11500"/>
    <n v="-1"/>
    <n v="25"/>
    <x v="7"/>
    <x v="0"/>
  </r>
  <r>
    <n v="5621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2"/>
    <x v="211"/>
    <x v="1"/>
    <x v="8"/>
    <n v="1"/>
    <x v="30"/>
    <x v="28"/>
    <x v="133"/>
    <m/>
    <m/>
    <m/>
    <m/>
    <n v="900"/>
    <n v="10000"/>
    <n v="9100"/>
    <n v="-1"/>
    <n v="25"/>
    <x v="7"/>
    <x v="0"/>
  </r>
  <r>
    <n v="5623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24"/>
    <x v="211"/>
    <x v="1"/>
    <x v="8"/>
    <n v="1"/>
    <x v="37"/>
    <x v="32"/>
    <x v="300"/>
    <m/>
    <m/>
    <m/>
    <m/>
    <n v="1000"/>
    <n v="3000"/>
    <n v="2000"/>
    <n v="-1"/>
    <n v="25"/>
    <x v="7"/>
    <x v="0"/>
  </r>
  <r>
    <n v="5625"/>
    <x v="211"/>
    <x v="1"/>
    <x v="8"/>
    <n v="1"/>
    <x v="0"/>
    <x v="4"/>
    <x v="416"/>
    <m/>
    <m/>
    <m/>
    <m/>
    <n v="2000"/>
    <n v="6000"/>
    <n v="4000"/>
    <n v="-1"/>
    <n v="25"/>
    <x v="7"/>
    <x v="0"/>
  </r>
  <r>
    <n v="5626"/>
    <x v="211"/>
    <x v="1"/>
    <x v="8"/>
    <n v="1"/>
    <x v="2"/>
    <x v="28"/>
    <x v="1422"/>
    <m/>
    <m/>
    <m/>
    <m/>
    <n v="10000"/>
    <n v="24000"/>
    <n v="14000"/>
    <n v="-1"/>
    <n v="25"/>
    <x v="7"/>
    <x v="0"/>
  </r>
  <r>
    <n v="5627"/>
    <x v="211"/>
    <x v="1"/>
    <x v="8"/>
    <n v="1"/>
    <x v="2"/>
    <x v="7"/>
    <x v="440"/>
    <m/>
    <m/>
    <m/>
    <m/>
    <n v="8500"/>
    <n v="20000"/>
    <n v="11500"/>
    <n v="-1"/>
    <n v="25"/>
    <x v="7"/>
    <x v="0"/>
  </r>
  <r>
    <n v="5628"/>
    <x v="211"/>
    <x v="1"/>
    <x v="8"/>
    <n v="1"/>
    <x v="33"/>
    <x v="29"/>
    <x v="622"/>
    <m/>
    <m/>
    <m/>
    <m/>
    <n v="0"/>
    <n v="25000"/>
    <n v="25000"/>
    <n v="-1"/>
    <n v="25"/>
    <x v="7"/>
    <x v="0"/>
  </r>
  <r>
    <n v="5629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0"/>
    <x v="211"/>
    <x v="1"/>
    <x v="8"/>
    <n v="1"/>
    <x v="29"/>
    <x v="32"/>
    <x v="340"/>
    <m/>
    <m/>
    <m/>
    <m/>
    <n v="2803"/>
    <n v="3000"/>
    <n v="197"/>
    <n v="-1"/>
    <n v="25"/>
    <x v="7"/>
    <x v="0"/>
  </r>
  <r>
    <n v="5631"/>
    <x v="211"/>
    <x v="1"/>
    <x v="8"/>
    <n v="1"/>
    <x v="174"/>
    <x v="6"/>
    <x v="1380"/>
    <m/>
    <m/>
    <m/>
    <m/>
    <n v="17000"/>
    <n v="45000"/>
    <n v="28000"/>
    <n v="-1"/>
    <n v="25"/>
    <x v="7"/>
    <x v="0"/>
  </r>
  <r>
    <n v="5632"/>
    <x v="211"/>
    <x v="1"/>
    <x v="8"/>
    <n v="1"/>
    <x v="29"/>
    <x v="32"/>
    <x v="340"/>
    <m/>
    <m/>
    <m/>
    <m/>
    <n v="3271"/>
    <n v="3500"/>
    <n v="229"/>
    <n v="-1"/>
    <n v="25"/>
    <x v="7"/>
    <x v="0"/>
  </r>
  <r>
    <n v="5633"/>
    <x v="211"/>
    <x v="1"/>
    <x v="8"/>
    <n v="1"/>
    <x v="30"/>
    <x v="1"/>
    <x v="786"/>
    <m/>
    <m/>
    <m/>
    <m/>
    <n v="900"/>
    <n v="10000"/>
    <n v="9100"/>
    <n v="-1"/>
    <n v="25"/>
    <x v="7"/>
    <x v="0"/>
  </r>
  <r>
    <n v="5634"/>
    <x v="211"/>
    <x v="1"/>
    <x v="8"/>
    <n v="1"/>
    <x v="26"/>
    <x v="1"/>
    <x v="786"/>
    <m/>
    <m/>
    <m/>
    <m/>
    <n v="8500"/>
    <n v="20000"/>
    <n v="11500"/>
    <n v="-1"/>
    <n v="25"/>
    <x v="7"/>
    <x v="0"/>
  </r>
  <r>
    <n v="5635"/>
    <x v="211"/>
    <x v="1"/>
    <x v="8"/>
    <n v="1"/>
    <x v="1"/>
    <x v="27"/>
    <x v="129"/>
    <m/>
    <m/>
    <m/>
    <m/>
    <n v="7500"/>
    <n v="20000"/>
    <n v="12500"/>
    <n v="-1"/>
    <n v="25"/>
    <x v="7"/>
    <x v="0"/>
  </r>
  <r>
    <n v="5636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37"/>
    <x v="211"/>
    <x v="1"/>
    <x v="8"/>
    <n v="1"/>
    <x v="51"/>
    <x v="134"/>
    <x v="1198"/>
    <m/>
    <m/>
    <s v="Ac Cbl Ml"/>
    <s v="356990901251145"/>
    <n v="70000"/>
    <n v="105000"/>
    <n v="35000"/>
    <n v="-1"/>
    <n v="25"/>
    <x v="7"/>
    <x v="0"/>
  </r>
  <r>
    <n v="5638"/>
    <x v="211"/>
    <x v="1"/>
    <x v="8"/>
    <n v="1"/>
    <x v="29"/>
    <x v="32"/>
    <x v="201"/>
    <m/>
    <m/>
    <m/>
    <m/>
    <n v="1869"/>
    <n v="2000"/>
    <n v="131"/>
    <n v="-1"/>
    <n v="25"/>
    <x v="7"/>
    <x v="0"/>
  </r>
  <r>
    <n v="5639"/>
    <x v="211"/>
    <x v="1"/>
    <x v="8"/>
    <n v="1"/>
    <x v="29"/>
    <x v="32"/>
    <x v="201"/>
    <m/>
    <m/>
    <m/>
    <m/>
    <n v="3271"/>
    <n v="3500"/>
    <n v="229"/>
    <n v="-1"/>
    <n v="25"/>
    <x v="7"/>
    <x v="0"/>
  </r>
  <r>
    <n v="5640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41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2"/>
    <x v="211"/>
    <x v="1"/>
    <x v="8"/>
    <n v="1"/>
    <x v="29"/>
    <x v="37"/>
    <x v="233"/>
    <m/>
    <m/>
    <m/>
    <m/>
    <n v="5140"/>
    <n v="5500"/>
    <n v="360"/>
    <n v="-1"/>
    <n v="25"/>
    <x v="7"/>
    <x v="0"/>
  </r>
  <r>
    <n v="5643"/>
    <x v="211"/>
    <x v="1"/>
    <x v="8"/>
    <n v="1"/>
    <x v="185"/>
    <x v="6"/>
    <x v="1439"/>
    <m/>
    <m/>
    <m/>
    <m/>
    <n v="300"/>
    <n v="500"/>
    <n v="200"/>
    <n v="-1"/>
    <n v="25"/>
    <x v="7"/>
    <x v="0"/>
  </r>
  <r>
    <n v="5644"/>
    <x v="212"/>
    <x v="1"/>
    <x v="69"/>
    <n v="1"/>
    <x v="29"/>
    <x v="32"/>
    <x v="201"/>
    <m/>
    <m/>
    <m/>
    <m/>
    <n v="7009"/>
    <n v="7500"/>
    <n v="491"/>
    <n v="-1"/>
    <n v="26"/>
    <x v="7"/>
    <x v="0"/>
  </r>
  <r>
    <n v="5645"/>
    <x v="212"/>
    <x v="1"/>
    <x v="8"/>
    <n v="1"/>
    <x v="33"/>
    <x v="6"/>
    <x v="926"/>
    <m/>
    <m/>
    <m/>
    <m/>
    <n v="0"/>
    <n v="10000"/>
    <n v="10000"/>
    <n v="-1"/>
    <n v="26"/>
    <x v="7"/>
    <x v="0"/>
  </r>
  <r>
    <n v="5646"/>
    <x v="212"/>
    <x v="1"/>
    <x v="8"/>
    <n v="1"/>
    <x v="59"/>
    <x v="28"/>
    <x v="1282"/>
    <m/>
    <m/>
    <m/>
    <m/>
    <n v="18000"/>
    <n v="45000"/>
    <n v="27000"/>
    <n v="-1"/>
    <n v="26"/>
    <x v="7"/>
    <x v="0"/>
  </r>
  <r>
    <n v="5647"/>
    <x v="212"/>
    <x v="1"/>
    <x v="22"/>
    <n v="1"/>
    <x v="29"/>
    <x v="32"/>
    <x v="201"/>
    <m/>
    <m/>
    <m/>
    <m/>
    <n v="6074"/>
    <n v="6500"/>
    <n v="426"/>
    <n v="-1"/>
    <n v="26"/>
    <x v="7"/>
    <x v="0"/>
  </r>
  <r>
    <n v="5648"/>
    <x v="212"/>
    <x v="1"/>
    <x v="8"/>
    <n v="1"/>
    <x v="37"/>
    <x v="34"/>
    <x v="301"/>
    <m/>
    <m/>
    <m/>
    <m/>
    <n v="1000"/>
    <n v="3000"/>
    <n v="2000"/>
    <n v="-1"/>
    <n v="26"/>
    <x v="7"/>
    <x v="0"/>
  </r>
  <r>
    <n v="5649"/>
    <x v="212"/>
    <x v="1"/>
    <x v="40"/>
    <n v="1"/>
    <x v="186"/>
    <x v="6"/>
    <x v="497"/>
    <m/>
    <m/>
    <m/>
    <m/>
    <n v="33000"/>
    <n v="55000"/>
    <n v="22000"/>
    <n v="-1"/>
    <n v="26"/>
    <x v="7"/>
    <x v="0"/>
  </r>
  <r>
    <n v="5650"/>
    <x v="212"/>
    <x v="1"/>
    <x v="8"/>
    <n v="1"/>
    <x v="27"/>
    <x v="3"/>
    <x v="1440"/>
    <m/>
    <m/>
    <m/>
    <m/>
    <n v="1100"/>
    <n v="10000"/>
    <n v="8900"/>
    <n v="-1"/>
    <n v="26"/>
    <x v="7"/>
    <x v="0"/>
  </r>
  <r>
    <n v="5651"/>
    <x v="212"/>
    <x v="1"/>
    <x v="8"/>
    <n v="1"/>
    <x v="1"/>
    <x v="1"/>
    <x v="1000"/>
    <m/>
    <m/>
    <m/>
    <m/>
    <n v="2800"/>
    <n v="10000"/>
    <n v="7200"/>
    <n v="-1"/>
    <n v="26"/>
    <x v="7"/>
    <x v="0"/>
  </r>
  <r>
    <n v="5652"/>
    <x v="212"/>
    <x v="1"/>
    <x v="8"/>
    <n v="1"/>
    <x v="26"/>
    <x v="28"/>
    <x v="430"/>
    <m/>
    <m/>
    <m/>
    <m/>
    <n v="9000"/>
    <n v="20000"/>
    <n v="11000"/>
    <n v="-1"/>
    <n v="26"/>
    <x v="7"/>
    <x v="0"/>
  </r>
  <r>
    <n v="5653"/>
    <x v="212"/>
    <x v="1"/>
    <x v="8"/>
    <n v="1"/>
    <x v="26"/>
    <x v="29"/>
    <x v="919"/>
    <m/>
    <m/>
    <m/>
    <m/>
    <n v="8500"/>
    <n v="20000"/>
    <n v="11500"/>
    <n v="-1"/>
    <n v="26"/>
    <x v="7"/>
    <x v="0"/>
  </r>
  <r>
    <n v="5654"/>
    <x v="212"/>
    <x v="1"/>
    <x v="81"/>
    <n v="1"/>
    <x v="86"/>
    <x v="6"/>
    <x v="612"/>
    <m/>
    <m/>
    <m/>
    <m/>
    <n v="20000"/>
    <n v="35000"/>
    <n v="15000"/>
    <n v="-1"/>
    <n v="26"/>
    <x v="7"/>
    <x v="0"/>
  </r>
  <r>
    <n v="5655"/>
    <x v="212"/>
    <x v="1"/>
    <x v="8"/>
    <n v="1"/>
    <x v="29"/>
    <x v="32"/>
    <x v="201"/>
    <m/>
    <m/>
    <m/>
    <m/>
    <n v="6074"/>
    <n v="6500"/>
    <n v="426"/>
    <n v="-1"/>
    <n v="26"/>
    <x v="7"/>
    <x v="0"/>
  </r>
  <r>
    <n v="5656"/>
    <x v="212"/>
    <x v="1"/>
    <x v="8"/>
    <n v="1"/>
    <x v="27"/>
    <x v="29"/>
    <x v="212"/>
    <m/>
    <m/>
    <m/>
    <m/>
    <n v="1100"/>
    <n v="10000"/>
    <n v="8900"/>
    <n v="-1"/>
    <n v="26"/>
    <x v="7"/>
    <x v="0"/>
  </r>
  <r>
    <n v="5657"/>
    <x v="212"/>
    <x v="1"/>
    <x v="8"/>
    <n v="1"/>
    <x v="33"/>
    <x v="6"/>
    <x v="1441"/>
    <m/>
    <m/>
    <m/>
    <m/>
    <n v="0"/>
    <n v="20000"/>
    <n v="20000"/>
    <n v="-1"/>
    <n v="26"/>
    <x v="7"/>
    <x v="0"/>
  </r>
  <r>
    <n v="5658"/>
    <x v="212"/>
    <x v="0"/>
    <x v="107"/>
    <n v="1"/>
    <x v="154"/>
    <x v="29"/>
    <x v="1425"/>
    <m/>
    <m/>
    <m/>
    <m/>
    <n v="8000"/>
    <n v="15000"/>
    <n v="-8000"/>
    <n v="1"/>
    <n v="26"/>
    <x v="7"/>
    <x v="0"/>
  </r>
  <r>
    <n v="5659"/>
    <x v="212"/>
    <x v="0"/>
    <x v="127"/>
    <n v="1"/>
    <x v="170"/>
    <x v="134"/>
    <x v="1438"/>
    <m/>
    <m/>
    <m/>
    <m/>
    <n v="150000"/>
    <n v="230000"/>
    <n v="-150000"/>
    <n v="1"/>
    <n v="26"/>
    <x v="7"/>
    <x v="0"/>
  </r>
  <r>
    <n v="5660"/>
    <x v="212"/>
    <x v="0"/>
    <x v="127"/>
    <n v="1"/>
    <x v="51"/>
    <x v="134"/>
    <x v="1198"/>
    <m/>
    <m/>
    <m/>
    <s v="356990981190939"/>
    <n v="69000"/>
    <n v="120000"/>
    <n v="-69000"/>
    <n v="1"/>
    <n v="26"/>
    <x v="7"/>
    <x v="0"/>
  </r>
  <r>
    <n v="5661"/>
    <x v="212"/>
    <x v="0"/>
    <x v="4"/>
    <n v="3"/>
    <x v="4"/>
    <x v="4"/>
    <x v="215"/>
    <m/>
    <m/>
    <m/>
    <m/>
    <n v="18000"/>
    <n v="35000"/>
    <n v="-54000"/>
    <n v="3"/>
    <n v="26"/>
    <x v="7"/>
    <x v="0"/>
  </r>
  <r>
    <n v="5662"/>
    <x v="212"/>
    <x v="0"/>
    <x v="4"/>
    <n v="1"/>
    <x v="147"/>
    <x v="83"/>
    <x v="1442"/>
    <m/>
    <m/>
    <m/>
    <m/>
    <n v="68000"/>
    <n v="110000"/>
    <n v="-68000"/>
    <n v="1"/>
    <n v="26"/>
    <x v="7"/>
    <x v="0"/>
  </r>
  <r>
    <n v="5663"/>
    <x v="212"/>
    <x v="0"/>
    <x v="4"/>
    <n v="1"/>
    <x v="147"/>
    <x v="83"/>
    <x v="544"/>
    <m/>
    <m/>
    <m/>
    <m/>
    <n v="30000"/>
    <n v="55000"/>
    <n v="-30000"/>
    <n v="1"/>
    <n v="26"/>
    <x v="7"/>
    <x v="0"/>
  </r>
  <r>
    <n v="5664"/>
    <x v="212"/>
    <x v="0"/>
    <x v="114"/>
    <n v="1"/>
    <x v="26"/>
    <x v="28"/>
    <x v="237"/>
    <m/>
    <m/>
    <m/>
    <m/>
    <n v="8000"/>
    <n v="20000"/>
    <n v="-8000"/>
    <n v="1"/>
    <n v="26"/>
    <x v="7"/>
    <x v="0"/>
  </r>
  <r>
    <n v="5665"/>
    <x v="212"/>
    <x v="0"/>
    <x v="114"/>
    <n v="1"/>
    <x v="26"/>
    <x v="29"/>
    <x v="569"/>
    <m/>
    <m/>
    <m/>
    <m/>
    <n v="8000"/>
    <n v="20000"/>
    <n v="-8000"/>
    <n v="1"/>
    <n v="26"/>
    <x v="7"/>
    <x v="0"/>
  </r>
  <r>
    <n v="5666"/>
    <x v="212"/>
    <x v="0"/>
    <x v="114"/>
    <n v="1"/>
    <x v="26"/>
    <x v="35"/>
    <x v="180"/>
    <m/>
    <m/>
    <m/>
    <m/>
    <n v="8000"/>
    <n v="20000"/>
    <n v="-8000"/>
    <n v="1"/>
    <n v="26"/>
    <x v="7"/>
    <x v="0"/>
  </r>
  <r>
    <n v="5667"/>
    <x v="212"/>
    <x v="0"/>
    <x v="114"/>
    <n v="1"/>
    <x v="26"/>
    <x v="35"/>
    <x v="222"/>
    <m/>
    <m/>
    <m/>
    <m/>
    <n v="8000"/>
    <n v="20000"/>
    <n v="-8000"/>
    <n v="1"/>
    <n v="26"/>
    <x v="7"/>
    <x v="0"/>
  </r>
  <r>
    <n v="5668"/>
    <x v="212"/>
    <x v="0"/>
    <x v="114"/>
    <n v="1"/>
    <x v="26"/>
    <x v="35"/>
    <x v="388"/>
    <m/>
    <m/>
    <m/>
    <m/>
    <n v="8000"/>
    <n v="20000"/>
    <n v="-8000"/>
    <n v="1"/>
    <n v="26"/>
    <x v="7"/>
    <x v="0"/>
  </r>
  <r>
    <n v="5669"/>
    <x v="212"/>
    <x v="0"/>
    <x v="114"/>
    <n v="1"/>
    <x v="26"/>
    <x v="135"/>
    <x v="917"/>
    <m/>
    <m/>
    <m/>
    <m/>
    <n v="8000"/>
    <n v="20000"/>
    <n v="-8000"/>
    <n v="1"/>
    <n v="26"/>
    <x v="7"/>
    <x v="0"/>
  </r>
  <r>
    <n v="5670"/>
    <x v="212"/>
    <x v="0"/>
    <x v="114"/>
    <n v="6"/>
    <x v="26"/>
    <x v="48"/>
    <x v="741"/>
    <m/>
    <m/>
    <m/>
    <m/>
    <n v="8000"/>
    <n v="20000"/>
    <n v="-48000"/>
    <n v="6"/>
    <n v="26"/>
    <x v="7"/>
    <x v="0"/>
  </r>
  <r>
    <n v="5671"/>
    <x v="212"/>
    <x v="0"/>
    <x v="114"/>
    <n v="60"/>
    <x v="30"/>
    <x v="48"/>
    <x v="741"/>
    <m/>
    <m/>
    <m/>
    <m/>
    <n v="800"/>
    <n v="10000"/>
    <n v="-48000"/>
    <n v="60"/>
    <n v="26"/>
    <x v="7"/>
    <x v="0"/>
  </r>
  <r>
    <n v="5672"/>
    <x v="212"/>
    <x v="0"/>
    <x v="114"/>
    <n v="30"/>
    <x v="27"/>
    <x v="48"/>
    <x v="741"/>
    <m/>
    <m/>
    <m/>
    <m/>
    <n v="1100"/>
    <n v="10000"/>
    <n v="-33000"/>
    <n v="30"/>
    <n v="26"/>
    <x v="7"/>
    <x v="0"/>
  </r>
  <r>
    <n v="5673"/>
    <x v="212"/>
    <x v="0"/>
    <x v="72"/>
    <n v="10"/>
    <x v="78"/>
    <x v="12"/>
    <x v="49"/>
    <m/>
    <m/>
    <m/>
    <m/>
    <n v="900"/>
    <n v="2500"/>
    <n v="-9000"/>
    <n v="10"/>
    <n v="26"/>
    <x v="7"/>
    <x v="0"/>
  </r>
  <r>
    <n v="5674"/>
    <x v="212"/>
    <x v="0"/>
    <x v="72"/>
    <n v="10"/>
    <x v="78"/>
    <x v="12"/>
    <x v="539"/>
    <m/>
    <m/>
    <m/>
    <m/>
    <n v="900"/>
    <n v="2500"/>
    <n v="-9000"/>
    <n v="10"/>
    <n v="26"/>
    <x v="7"/>
    <x v="0"/>
  </r>
  <r>
    <n v="5675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76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77"/>
    <x v="212"/>
    <x v="0"/>
    <x v="6"/>
    <n v="3"/>
    <x v="2"/>
    <x v="6"/>
    <x v="1443"/>
    <m/>
    <m/>
    <m/>
    <m/>
    <n v="5000"/>
    <n v="14000"/>
    <n v="-15000"/>
    <n v="3"/>
    <n v="26"/>
    <x v="7"/>
    <x v="0"/>
  </r>
  <r>
    <n v="5678"/>
    <x v="212"/>
    <x v="0"/>
    <x v="6"/>
    <n v="2"/>
    <x v="13"/>
    <x v="6"/>
    <x v="1444"/>
    <m/>
    <m/>
    <m/>
    <m/>
    <n v="12000"/>
    <n v="24000"/>
    <n v="-24000"/>
    <n v="2"/>
    <n v="26"/>
    <x v="7"/>
    <x v="0"/>
  </r>
  <r>
    <n v="5679"/>
    <x v="212"/>
    <x v="0"/>
    <x v="6"/>
    <n v="3"/>
    <x v="0"/>
    <x v="6"/>
    <x v="1416"/>
    <m/>
    <m/>
    <m/>
    <m/>
    <n v="2600"/>
    <n v="10000"/>
    <n v="-7800"/>
    <n v="3"/>
    <n v="26"/>
    <x v="7"/>
    <x v="0"/>
  </r>
  <r>
    <n v="5680"/>
    <x v="212"/>
    <x v="0"/>
    <x v="6"/>
    <n v="3"/>
    <x v="0"/>
    <x v="6"/>
    <x v="47"/>
    <m/>
    <m/>
    <m/>
    <m/>
    <n v="3500"/>
    <n v="10000"/>
    <n v="-10500"/>
    <n v="3"/>
    <n v="26"/>
    <x v="7"/>
    <x v="0"/>
  </r>
  <r>
    <n v="5681"/>
    <x v="212"/>
    <x v="0"/>
    <x v="6"/>
    <n v="2"/>
    <x v="16"/>
    <x v="6"/>
    <x v="52"/>
    <m/>
    <m/>
    <m/>
    <m/>
    <n v="10000"/>
    <n v="20000"/>
    <n v="-20000"/>
    <n v="2"/>
    <n v="26"/>
    <x v="7"/>
    <x v="0"/>
  </r>
  <r>
    <n v="5682"/>
    <x v="212"/>
    <x v="1"/>
    <x v="8"/>
    <n v="1"/>
    <x v="27"/>
    <x v="1"/>
    <x v="142"/>
    <m/>
    <m/>
    <m/>
    <m/>
    <n v="1100"/>
    <n v="10000"/>
    <n v="8900"/>
    <n v="-1"/>
    <n v="26"/>
    <x v="7"/>
    <x v="0"/>
  </r>
  <r>
    <n v="5683"/>
    <x v="212"/>
    <x v="1"/>
    <x v="8"/>
    <n v="1"/>
    <x v="26"/>
    <x v="1"/>
    <x v="142"/>
    <m/>
    <m/>
    <m/>
    <m/>
    <n v="9000"/>
    <n v="20000"/>
    <n v="11000"/>
    <n v="-1"/>
    <n v="26"/>
    <x v="7"/>
    <x v="0"/>
  </r>
  <r>
    <n v="5684"/>
    <x v="212"/>
    <x v="1"/>
    <x v="8"/>
    <n v="1"/>
    <x v="53"/>
    <x v="6"/>
    <x v="343"/>
    <m/>
    <m/>
    <m/>
    <m/>
    <n v="30000"/>
    <n v="45000"/>
    <n v="15000"/>
    <n v="-1"/>
    <n v="26"/>
    <x v="7"/>
    <x v="0"/>
  </r>
  <r>
    <n v="5685"/>
    <x v="212"/>
    <x v="1"/>
    <x v="8"/>
    <n v="1"/>
    <x v="29"/>
    <x v="37"/>
    <x v="233"/>
    <m/>
    <m/>
    <m/>
    <m/>
    <n v="14953"/>
    <n v="16000"/>
    <n v="1047"/>
    <n v="-1"/>
    <n v="26"/>
    <x v="7"/>
    <x v="0"/>
  </r>
  <r>
    <n v="5686"/>
    <x v="213"/>
    <x v="1"/>
    <x v="8"/>
    <n v="1"/>
    <x v="29"/>
    <x v="32"/>
    <x v="201"/>
    <m/>
    <m/>
    <m/>
    <m/>
    <n v="934"/>
    <n v="1000"/>
    <n v="66"/>
    <n v="-1"/>
    <n v="27"/>
    <x v="7"/>
    <x v="0"/>
  </r>
  <r>
    <n v="5687"/>
    <x v="213"/>
    <x v="1"/>
    <x v="8"/>
    <n v="1"/>
    <x v="33"/>
    <x v="28"/>
    <x v="1445"/>
    <m/>
    <m/>
    <m/>
    <m/>
    <n v="0"/>
    <n v="40000"/>
    <n v="40000"/>
    <n v="-1"/>
    <n v="27"/>
    <x v="7"/>
    <x v="0"/>
  </r>
  <r>
    <n v="5688"/>
    <x v="213"/>
    <x v="1"/>
    <x v="8"/>
    <n v="1"/>
    <x v="29"/>
    <x v="32"/>
    <x v="201"/>
    <m/>
    <m/>
    <m/>
    <m/>
    <n v="10280"/>
    <n v="11000"/>
    <n v="720"/>
    <n v="-1"/>
    <n v="27"/>
    <x v="7"/>
    <x v="0"/>
  </r>
  <r>
    <n v="5689"/>
    <x v="213"/>
    <x v="1"/>
    <x v="8"/>
    <n v="1"/>
    <x v="27"/>
    <x v="2"/>
    <x v="1446"/>
    <m/>
    <m/>
    <m/>
    <s v="por pacha"/>
    <n v="1100"/>
    <n v="5000"/>
    <n v="3900"/>
    <n v="-1"/>
    <n v="27"/>
    <x v="7"/>
    <x v="0"/>
  </r>
  <r>
    <n v="5690"/>
    <x v="213"/>
    <x v="1"/>
    <x v="8"/>
    <n v="1"/>
    <x v="38"/>
    <x v="0"/>
    <x v="1447"/>
    <m/>
    <m/>
    <m/>
    <m/>
    <n v="23000"/>
    <n v="48000"/>
    <n v="25000"/>
    <n v="-1"/>
    <n v="27"/>
    <x v="7"/>
    <x v="0"/>
  </r>
  <r>
    <n v="5691"/>
    <x v="209"/>
    <x v="0"/>
    <x v="28"/>
    <n v="1"/>
    <x v="187"/>
    <x v="155"/>
    <x v="1448"/>
    <m/>
    <m/>
    <m/>
    <m/>
    <n v="95000"/>
    <n v="0"/>
    <n v="-95000"/>
    <n v="1"/>
    <n v="23"/>
    <x v="7"/>
    <x v="0"/>
  </r>
  <r>
    <n v="5692"/>
    <x v="209"/>
    <x v="0"/>
    <x v="28"/>
    <n v="1"/>
    <x v="184"/>
    <x v="6"/>
    <x v="1449"/>
    <m/>
    <m/>
    <m/>
    <m/>
    <n v="10000"/>
    <n v="0"/>
    <n v="-10000"/>
    <n v="1"/>
    <n v="23"/>
    <x v="7"/>
    <x v="0"/>
  </r>
  <r>
    <n v="5693"/>
    <x v="209"/>
    <x v="0"/>
    <x v="28"/>
    <n v="1"/>
    <x v="44"/>
    <x v="6"/>
    <x v="1450"/>
    <m/>
    <m/>
    <m/>
    <m/>
    <n v="20000"/>
    <n v="0"/>
    <n v="-20000"/>
    <n v="1"/>
    <n v="23"/>
    <x v="7"/>
    <x v="0"/>
  </r>
  <r>
    <n v="5694"/>
    <x v="209"/>
    <x v="0"/>
    <x v="28"/>
    <n v="1"/>
    <x v="188"/>
    <x v="6"/>
    <x v="1451"/>
    <m/>
    <m/>
    <m/>
    <m/>
    <n v="13000"/>
    <n v="0"/>
    <n v="-13000"/>
    <n v="1"/>
    <n v="23"/>
    <x v="7"/>
    <x v="0"/>
  </r>
  <r>
    <n v="5695"/>
    <x v="213"/>
    <x v="1"/>
    <x v="8"/>
    <n v="1"/>
    <x v="1"/>
    <x v="27"/>
    <x v="129"/>
    <m/>
    <m/>
    <m/>
    <m/>
    <n v="7500"/>
    <n v="20000"/>
    <n v="12500"/>
    <n v="-1"/>
    <n v="27"/>
    <x v="7"/>
    <x v="0"/>
  </r>
  <r>
    <n v="5696"/>
    <x v="213"/>
    <x v="1"/>
    <x v="8"/>
    <n v="1"/>
    <x v="37"/>
    <x v="32"/>
    <x v="300"/>
    <m/>
    <m/>
    <m/>
    <m/>
    <n v="1000"/>
    <n v="3000"/>
    <n v="2000"/>
    <n v="-1"/>
    <n v="27"/>
    <x v="7"/>
    <x v="0"/>
  </r>
  <r>
    <n v="5697"/>
    <x v="213"/>
    <x v="1"/>
    <x v="8"/>
    <n v="1"/>
    <x v="29"/>
    <x v="32"/>
    <x v="340"/>
    <m/>
    <m/>
    <m/>
    <m/>
    <n v="9345"/>
    <n v="10000"/>
    <n v="655"/>
    <n v="-1"/>
    <n v="27"/>
    <x v="7"/>
    <x v="0"/>
  </r>
  <r>
    <n v="5698"/>
    <x v="213"/>
    <x v="1"/>
    <x v="8"/>
    <n v="1"/>
    <x v="27"/>
    <x v="1"/>
    <x v="141"/>
    <m/>
    <m/>
    <m/>
    <m/>
    <n v="1100"/>
    <n v="10000"/>
    <n v="8900"/>
    <n v="-1"/>
    <n v="27"/>
    <x v="7"/>
    <x v="0"/>
  </r>
  <r>
    <n v="5699"/>
    <x v="213"/>
    <x v="1"/>
    <x v="8"/>
    <n v="1"/>
    <x v="26"/>
    <x v="4"/>
    <x v="817"/>
    <m/>
    <m/>
    <m/>
    <m/>
    <n v="7000"/>
    <n v="18000"/>
    <n v="11000"/>
    <n v="-1"/>
    <n v="27"/>
    <x v="7"/>
    <x v="0"/>
  </r>
  <r>
    <n v="5700"/>
    <x v="213"/>
    <x v="1"/>
    <x v="8"/>
    <n v="1"/>
    <x v="30"/>
    <x v="4"/>
    <x v="817"/>
    <m/>
    <m/>
    <m/>
    <m/>
    <n v="900"/>
    <n v="10000"/>
    <n v="9100"/>
    <n v="-1"/>
    <n v="27"/>
    <x v="7"/>
    <x v="0"/>
  </r>
  <r>
    <n v="5701"/>
    <x v="213"/>
    <x v="1"/>
    <x v="8"/>
    <n v="1"/>
    <x v="29"/>
    <x v="32"/>
    <x v="201"/>
    <m/>
    <m/>
    <m/>
    <m/>
    <n v="6074"/>
    <n v="6500"/>
    <n v="426"/>
    <n v="-1"/>
    <n v="27"/>
    <x v="7"/>
    <x v="0"/>
  </r>
  <r>
    <n v="5702"/>
    <x v="214"/>
    <x v="1"/>
    <x v="20"/>
    <n v="1"/>
    <x v="84"/>
    <x v="2"/>
    <x v="1407"/>
    <m/>
    <m/>
    <m/>
    <s v="75mil"/>
    <n v="75000"/>
    <n v="140000"/>
    <n v="65000"/>
    <n v="-1"/>
    <n v="28"/>
    <x v="7"/>
    <x v="0"/>
  </r>
  <r>
    <n v="5703"/>
    <x v="214"/>
    <x v="1"/>
    <x v="8"/>
    <n v="1"/>
    <x v="26"/>
    <x v="2"/>
    <x v="249"/>
    <m/>
    <m/>
    <m/>
    <m/>
    <n v="8500"/>
    <n v="18000"/>
    <n v="9500"/>
    <n v="-1"/>
    <n v="28"/>
    <x v="7"/>
    <x v="0"/>
  </r>
  <r>
    <n v="5704"/>
    <x v="214"/>
    <x v="1"/>
    <x v="8"/>
    <n v="1"/>
    <x v="27"/>
    <x v="2"/>
    <x v="249"/>
    <m/>
    <m/>
    <m/>
    <m/>
    <n v="1100"/>
    <n v="10000"/>
    <n v="8900"/>
    <n v="-1"/>
    <n v="28"/>
    <x v="7"/>
    <x v="0"/>
  </r>
  <r>
    <n v="5705"/>
    <x v="214"/>
    <x v="1"/>
    <x v="8"/>
    <n v="1"/>
    <x v="53"/>
    <x v="6"/>
    <x v="343"/>
    <m/>
    <m/>
    <m/>
    <m/>
    <n v="30000"/>
    <n v="45000"/>
    <n v="15000"/>
    <n v="-1"/>
    <n v="28"/>
    <x v="7"/>
    <x v="0"/>
  </r>
  <r>
    <n v="5706"/>
    <x v="214"/>
    <x v="1"/>
    <x v="141"/>
    <n v="1"/>
    <x v="33"/>
    <x v="135"/>
    <x v="1452"/>
    <m/>
    <m/>
    <m/>
    <m/>
    <n v="0"/>
    <n v="10000"/>
    <n v="10000"/>
    <n v="-1"/>
    <n v="28"/>
    <x v="7"/>
    <x v="0"/>
  </r>
  <r>
    <n v="5707"/>
    <x v="214"/>
    <x v="1"/>
    <x v="141"/>
    <n v="1"/>
    <x v="33"/>
    <x v="6"/>
    <x v="1453"/>
    <m/>
    <m/>
    <m/>
    <m/>
    <n v="0"/>
    <n v="5000"/>
    <n v="5000"/>
    <n v="-1"/>
    <n v="28"/>
    <x v="7"/>
    <x v="0"/>
  </r>
  <r>
    <n v="5708"/>
    <x v="214"/>
    <x v="1"/>
    <x v="8"/>
    <n v="1"/>
    <x v="33"/>
    <x v="2"/>
    <x v="1454"/>
    <m/>
    <m/>
    <m/>
    <m/>
    <n v="0"/>
    <n v="50000"/>
    <n v="50000"/>
    <n v="-1"/>
    <n v="28"/>
    <x v="7"/>
    <x v="0"/>
  </r>
  <r>
    <n v="5709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0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1"/>
    <x v="214"/>
    <x v="1"/>
    <x v="8"/>
    <n v="1"/>
    <x v="29"/>
    <x v="32"/>
    <x v="201"/>
    <m/>
    <m/>
    <m/>
    <m/>
    <n v="10280"/>
    <n v="11000"/>
    <n v="720"/>
    <n v="-1"/>
    <n v="28"/>
    <x v="7"/>
    <x v="0"/>
  </r>
  <r>
    <n v="5712"/>
    <x v="214"/>
    <x v="1"/>
    <x v="8"/>
    <n v="1"/>
    <x v="84"/>
    <x v="1"/>
    <x v="1102"/>
    <m/>
    <m/>
    <m/>
    <s v="le queda al A02s"/>
    <n v="67000"/>
    <n v="125000"/>
    <n v="58000"/>
    <n v="-1"/>
    <n v="28"/>
    <x v="7"/>
    <x v="0"/>
  </r>
  <r>
    <n v="5713"/>
    <x v="214"/>
    <x v="1"/>
    <x v="8"/>
    <n v="1"/>
    <x v="29"/>
    <x v="37"/>
    <x v="233"/>
    <m/>
    <m/>
    <m/>
    <m/>
    <n v="14953"/>
    <n v="16000"/>
    <n v="1047"/>
    <n v="-1"/>
    <n v="28"/>
    <x v="7"/>
    <x v="0"/>
  </r>
  <r>
    <n v="5714"/>
    <x v="214"/>
    <x v="1"/>
    <x v="8"/>
    <n v="1"/>
    <x v="26"/>
    <x v="28"/>
    <x v="644"/>
    <m/>
    <m/>
    <m/>
    <m/>
    <n v="8500"/>
    <n v="18000"/>
    <n v="9500"/>
    <n v="-1"/>
    <n v="28"/>
    <x v="7"/>
    <x v="0"/>
  </r>
  <r>
    <n v="5715"/>
    <x v="214"/>
    <x v="1"/>
    <x v="8"/>
    <n v="1"/>
    <x v="35"/>
    <x v="36"/>
    <x v="232"/>
    <m/>
    <m/>
    <m/>
    <m/>
    <n v="21000"/>
    <n v="39000"/>
    <n v="18000"/>
    <n v="-1"/>
    <n v="28"/>
    <x v="7"/>
    <x v="0"/>
  </r>
  <r>
    <n v="5716"/>
    <x v="214"/>
    <x v="1"/>
    <x v="8"/>
    <n v="1"/>
    <x v="1"/>
    <x v="92"/>
    <x v="1371"/>
    <m/>
    <m/>
    <m/>
    <m/>
    <n v="8500"/>
    <n v="20000"/>
    <n v="11500"/>
    <n v="-1"/>
    <n v="28"/>
    <x v="7"/>
    <x v="0"/>
  </r>
  <r>
    <n v="5717"/>
    <x v="214"/>
    <x v="1"/>
    <x v="8"/>
    <n v="1"/>
    <x v="27"/>
    <x v="1"/>
    <x v="177"/>
    <m/>
    <m/>
    <m/>
    <m/>
    <n v="1100"/>
    <n v="10000"/>
    <n v="8900"/>
    <n v="-1"/>
    <n v="28"/>
    <x v="7"/>
    <x v="0"/>
  </r>
  <r>
    <n v="5718"/>
    <x v="214"/>
    <x v="1"/>
    <x v="8"/>
    <n v="1"/>
    <x v="33"/>
    <x v="29"/>
    <x v="1455"/>
    <m/>
    <m/>
    <m/>
    <s v="Lo hizo Cristian"/>
    <n v="0"/>
    <n v="15000"/>
    <n v="15000"/>
    <n v="-1"/>
    <n v="28"/>
    <x v="7"/>
    <x v="0"/>
  </r>
  <r>
    <n v="5719"/>
    <x v="214"/>
    <x v="1"/>
    <x v="8"/>
    <n v="1"/>
    <x v="81"/>
    <x v="29"/>
    <x v="1425"/>
    <m/>
    <m/>
    <m/>
    <m/>
    <n v="3500"/>
    <n v="10000"/>
    <n v="6500"/>
    <n v="-1"/>
    <n v="28"/>
    <x v="7"/>
    <x v="0"/>
  </r>
  <r>
    <n v="5720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1"/>
    <x v="214"/>
    <x v="1"/>
    <x v="8"/>
    <n v="1"/>
    <x v="161"/>
    <x v="6"/>
    <x v="48"/>
    <s v="TC"/>
    <s v="Blanco"/>
    <s v="Caja"/>
    <s v="Alambrico"/>
    <n v="3000"/>
    <n v="8000"/>
    <n v="5000"/>
    <n v="-1"/>
    <n v="28"/>
    <x v="7"/>
    <x v="0"/>
  </r>
  <r>
    <n v="5722"/>
    <x v="214"/>
    <x v="1"/>
    <x v="8"/>
    <n v="1"/>
    <x v="29"/>
    <x v="37"/>
    <x v="233"/>
    <m/>
    <m/>
    <m/>
    <m/>
    <n v="6074"/>
    <n v="6500"/>
    <n v="426"/>
    <n v="-1"/>
    <n v="28"/>
    <x v="7"/>
    <x v="0"/>
  </r>
  <r>
    <n v="5723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4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5"/>
    <x v="214"/>
    <x v="1"/>
    <x v="8"/>
    <n v="1"/>
    <x v="29"/>
    <x v="32"/>
    <x v="201"/>
    <m/>
    <m/>
    <m/>
    <m/>
    <n v="3271"/>
    <n v="3500"/>
    <n v="229"/>
    <n v="-1"/>
    <n v="28"/>
    <x v="7"/>
    <x v="0"/>
  </r>
  <r>
    <n v="5726"/>
    <x v="215"/>
    <x v="1"/>
    <x v="15"/>
    <n v="1"/>
    <x v="2"/>
    <x v="47"/>
    <x v="328"/>
    <m/>
    <m/>
    <m/>
    <m/>
    <n v="3000"/>
    <n v="7000"/>
    <n v="4000"/>
    <n v="-1"/>
    <n v="29"/>
    <x v="7"/>
    <x v="0"/>
  </r>
  <r>
    <n v="5727"/>
    <x v="215"/>
    <x v="1"/>
    <x v="10"/>
    <n v="1"/>
    <x v="29"/>
    <x v="32"/>
    <x v="201"/>
    <m/>
    <m/>
    <m/>
    <m/>
    <n v="10280"/>
    <n v="11000"/>
    <n v="720"/>
    <n v="-1"/>
    <n v="29"/>
    <x v="7"/>
    <x v="0"/>
  </r>
  <r>
    <n v="5728"/>
    <x v="215"/>
    <x v="1"/>
    <x v="10"/>
    <n v="1"/>
    <x v="35"/>
    <x v="89"/>
    <x v="1267"/>
    <m/>
    <m/>
    <m/>
    <m/>
    <n v="4000"/>
    <n v="8000"/>
    <n v="4000"/>
    <n v="-1"/>
    <n v="29"/>
    <x v="7"/>
    <x v="0"/>
  </r>
  <r>
    <n v="5729"/>
    <x v="215"/>
    <x v="1"/>
    <x v="8"/>
    <n v="1"/>
    <x v="84"/>
    <x v="2"/>
    <x v="378"/>
    <m/>
    <m/>
    <m/>
    <s v="Pacha 650 inst 10 tap 16 hydr 9 tl= 685"/>
    <n v="660000"/>
    <n v="795000"/>
    <n v="135000"/>
    <n v="-1"/>
    <n v="29"/>
    <x v="7"/>
    <x v="0"/>
  </r>
  <r>
    <n v="5730"/>
    <x v="215"/>
    <x v="1"/>
    <x v="8"/>
    <n v="1"/>
    <x v="29"/>
    <x v="37"/>
    <x v="233"/>
    <m/>
    <m/>
    <m/>
    <m/>
    <n v="14953"/>
    <n v="16000"/>
    <n v="1047"/>
    <n v="-1"/>
    <n v="29"/>
    <x v="7"/>
    <x v="0"/>
  </r>
  <r>
    <n v="5731"/>
    <x v="215"/>
    <x v="1"/>
    <x v="8"/>
    <n v="1"/>
    <x v="26"/>
    <x v="1"/>
    <x v="200"/>
    <m/>
    <m/>
    <m/>
    <m/>
    <n v="9000"/>
    <n v="20000"/>
    <n v="11000"/>
    <n v="-1"/>
    <n v="29"/>
    <x v="7"/>
    <x v="0"/>
  </r>
  <r>
    <n v="5732"/>
    <x v="215"/>
    <x v="1"/>
    <x v="8"/>
    <n v="1"/>
    <x v="27"/>
    <x v="1"/>
    <x v="200"/>
    <m/>
    <m/>
    <m/>
    <m/>
    <n v="1100"/>
    <n v="10000"/>
    <n v="8900"/>
    <n v="-1"/>
    <n v="29"/>
    <x v="7"/>
    <x v="0"/>
  </r>
  <r>
    <n v="5733"/>
    <x v="215"/>
    <x v="1"/>
    <x v="8"/>
    <n v="1"/>
    <x v="27"/>
    <x v="29"/>
    <x v="569"/>
    <m/>
    <m/>
    <m/>
    <m/>
    <n v="1100"/>
    <n v="10000"/>
    <n v="8900"/>
    <n v="-1"/>
    <n v="29"/>
    <x v="7"/>
    <x v="0"/>
  </r>
  <r>
    <n v="5734"/>
    <x v="215"/>
    <x v="1"/>
    <x v="8"/>
    <n v="1"/>
    <x v="27"/>
    <x v="29"/>
    <x v="919"/>
    <m/>
    <m/>
    <m/>
    <m/>
    <n v="1100"/>
    <n v="10000"/>
    <n v="8900"/>
    <n v="-1"/>
    <n v="29"/>
    <x v="7"/>
    <x v="0"/>
  </r>
  <r>
    <n v="5735"/>
    <x v="215"/>
    <x v="1"/>
    <x v="8"/>
    <n v="1"/>
    <x v="33"/>
    <x v="2"/>
    <x v="555"/>
    <m/>
    <m/>
    <m/>
    <m/>
    <n v="0"/>
    <n v="17000"/>
    <n v="17000"/>
    <n v="-1"/>
    <n v="29"/>
    <x v="7"/>
    <x v="0"/>
  </r>
  <r>
    <n v="5736"/>
    <x v="215"/>
    <x v="1"/>
    <x v="8"/>
    <n v="1"/>
    <x v="88"/>
    <x v="6"/>
    <x v="1456"/>
    <m/>
    <m/>
    <m/>
    <m/>
    <n v="1000"/>
    <n v="3000"/>
    <n v="2000"/>
    <n v="-1"/>
    <n v="29"/>
    <x v="7"/>
    <x v="0"/>
  </r>
  <r>
    <n v="5737"/>
    <x v="215"/>
    <x v="1"/>
    <x v="8"/>
    <n v="1"/>
    <x v="189"/>
    <x v="6"/>
    <x v="1230"/>
    <m/>
    <m/>
    <m/>
    <m/>
    <n v="5300"/>
    <n v="12000"/>
    <n v="6700"/>
    <n v="-1"/>
    <n v="29"/>
    <x v="7"/>
    <x v="0"/>
  </r>
  <r>
    <n v="5738"/>
    <x v="215"/>
    <x v="1"/>
    <x v="8"/>
    <n v="1"/>
    <x v="1"/>
    <x v="28"/>
    <x v="1325"/>
    <m/>
    <m/>
    <m/>
    <m/>
    <n v="4000"/>
    <n v="15000"/>
    <n v="11000"/>
    <n v="-1"/>
    <n v="29"/>
    <x v="7"/>
    <x v="0"/>
  </r>
  <r>
    <n v="5739"/>
    <x v="215"/>
    <x v="1"/>
    <x v="8"/>
    <n v="1"/>
    <x v="13"/>
    <x v="6"/>
    <x v="1457"/>
    <m/>
    <m/>
    <m/>
    <m/>
    <n v="14000"/>
    <n v="29000"/>
    <n v="15000"/>
    <n v="-1"/>
    <n v="29"/>
    <x v="7"/>
    <x v="0"/>
  </r>
  <r>
    <n v="5740"/>
    <x v="215"/>
    <x v="1"/>
    <x v="8"/>
    <n v="1"/>
    <x v="0"/>
    <x v="6"/>
    <x v="1457"/>
    <m/>
    <m/>
    <m/>
    <m/>
    <n v="5000"/>
    <n v="15000"/>
    <n v="10000"/>
    <n v="-1"/>
    <n v="29"/>
    <x v="7"/>
    <x v="0"/>
  </r>
  <r>
    <n v="5741"/>
    <x v="215"/>
    <x v="1"/>
    <x v="8"/>
    <n v="1"/>
    <x v="33"/>
    <x v="156"/>
    <x v="1458"/>
    <m/>
    <m/>
    <m/>
    <m/>
    <n v="0"/>
    <n v="20000"/>
    <n v="20000"/>
    <n v="-1"/>
    <n v="29"/>
    <x v="7"/>
    <x v="0"/>
  </r>
  <r>
    <n v="5742"/>
    <x v="215"/>
    <x v="1"/>
    <x v="8"/>
    <n v="1"/>
    <x v="0"/>
    <x v="6"/>
    <x v="328"/>
    <m/>
    <m/>
    <m/>
    <m/>
    <n v="1000"/>
    <n v="5000"/>
    <n v="4000"/>
    <n v="-1"/>
    <n v="29"/>
    <x v="7"/>
    <x v="0"/>
  </r>
  <r>
    <n v="5743"/>
    <x v="215"/>
    <x v="1"/>
    <x v="8"/>
    <n v="1"/>
    <x v="0"/>
    <x v="6"/>
    <x v="47"/>
    <m/>
    <m/>
    <m/>
    <m/>
    <n v="3500"/>
    <n v="10000"/>
    <n v="6500"/>
    <n v="-1"/>
    <n v="29"/>
    <x v="7"/>
    <x v="0"/>
  </r>
  <r>
    <n v="5744"/>
    <x v="215"/>
    <x v="1"/>
    <x v="8"/>
    <n v="1"/>
    <x v="4"/>
    <x v="1"/>
    <x v="396"/>
    <m/>
    <m/>
    <m/>
    <m/>
    <n v="48000"/>
    <n v="70000"/>
    <n v="22000"/>
    <n v="-1"/>
    <n v="29"/>
    <x v="7"/>
    <x v="0"/>
  </r>
  <r>
    <n v="5745"/>
    <x v="215"/>
    <x v="1"/>
    <x v="8"/>
    <n v="1"/>
    <x v="81"/>
    <x v="29"/>
    <x v="919"/>
    <m/>
    <m/>
    <m/>
    <m/>
    <n v="3500"/>
    <n v="10000"/>
    <n v="6500"/>
    <n v="-1"/>
    <n v="29"/>
    <x v="7"/>
    <x v="0"/>
  </r>
  <r>
    <n v="5746"/>
    <x v="215"/>
    <x v="1"/>
    <x v="8"/>
    <n v="1"/>
    <x v="29"/>
    <x v="32"/>
    <x v="201"/>
    <m/>
    <m/>
    <m/>
    <m/>
    <n v="7009"/>
    <n v="7500"/>
    <n v="491"/>
    <n v="-1"/>
    <n v="29"/>
    <x v="7"/>
    <x v="0"/>
  </r>
  <r>
    <n v="5747"/>
    <x v="215"/>
    <x v="1"/>
    <x v="8"/>
    <n v="1"/>
    <x v="29"/>
    <x v="32"/>
    <x v="201"/>
    <m/>
    <m/>
    <m/>
    <m/>
    <n v="3271"/>
    <n v="3500"/>
    <n v="229"/>
    <n v="-1"/>
    <n v="29"/>
    <x v="7"/>
    <x v="0"/>
  </r>
  <r>
    <n v="5748"/>
    <x v="215"/>
    <x v="1"/>
    <x v="8"/>
    <n v="1"/>
    <x v="35"/>
    <x v="89"/>
    <x v="1459"/>
    <m/>
    <m/>
    <m/>
    <m/>
    <n v="4000"/>
    <n v="10000"/>
    <n v="6000"/>
    <n v="-1"/>
    <n v="29"/>
    <x v="7"/>
    <x v="0"/>
  </r>
  <r>
    <n v="5749"/>
    <x v="215"/>
    <x v="1"/>
    <x v="8"/>
    <n v="1"/>
    <x v="35"/>
    <x v="89"/>
    <x v="1173"/>
    <m/>
    <m/>
    <m/>
    <m/>
    <n v="4000"/>
    <n v="10000"/>
    <n v="6000"/>
    <n v="-1"/>
    <n v="29"/>
    <x v="7"/>
    <x v="0"/>
  </r>
  <r>
    <n v="5750"/>
    <x v="215"/>
    <x v="1"/>
    <x v="8"/>
    <n v="1"/>
    <x v="29"/>
    <x v="37"/>
    <x v="233"/>
    <m/>
    <m/>
    <m/>
    <m/>
    <n v="6074"/>
    <n v="6500"/>
    <n v="426"/>
    <n v="-1"/>
    <n v="29"/>
    <x v="7"/>
    <x v="0"/>
  </r>
  <r>
    <n v="5751"/>
    <x v="215"/>
    <x v="1"/>
    <x v="8"/>
    <n v="1"/>
    <x v="37"/>
    <x v="37"/>
    <x v="336"/>
    <m/>
    <m/>
    <m/>
    <m/>
    <n v="1000"/>
    <n v="3000"/>
    <n v="2000"/>
    <n v="-1"/>
    <n v="29"/>
    <x v="7"/>
    <x v="0"/>
  </r>
  <r>
    <n v="5752"/>
    <x v="215"/>
    <x v="1"/>
    <x v="8"/>
    <n v="1"/>
    <x v="95"/>
    <x v="3"/>
    <x v="380"/>
    <m/>
    <m/>
    <m/>
    <m/>
    <n v="14000"/>
    <n v="25000"/>
    <n v="11000"/>
    <n v="-1"/>
    <n v="29"/>
    <x v="7"/>
    <x v="0"/>
  </r>
  <r>
    <n v="5753"/>
    <x v="215"/>
    <x v="1"/>
    <x v="8"/>
    <n v="1"/>
    <x v="1"/>
    <x v="28"/>
    <x v="351"/>
    <m/>
    <m/>
    <m/>
    <m/>
    <n v="40000"/>
    <n v="65000"/>
    <n v="25000"/>
    <n v="-1"/>
    <n v="29"/>
    <x v="7"/>
    <x v="0"/>
  </r>
  <r>
    <n v="5754"/>
    <x v="215"/>
    <x v="0"/>
    <x v="107"/>
    <n v="1"/>
    <x v="95"/>
    <x v="3"/>
    <x v="380"/>
    <m/>
    <m/>
    <m/>
    <m/>
    <n v="14000"/>
    <n v="25000"/>
    <n v="-14000"/>
    <n v="1"/>
    <n v="29"/>
    <x v="7"/>
    <x v="0"/>
  </r>
  <r>
    <n v="5755"/>
    <x v="215"/>
    <x v="0"/>
    <x v="33"/>
    <n v="1"/>
    <x v="53"/>
    <x v="6"/>
    <x v="343"/>
    <m/>
    <m/>
    <m/>
    <m/>
    <n v="30000"/>
    <n v="45000"/>
    <n v="-30000"/>
    <n v="1"/>
    <n v="29"/>
    <x v="7"/>
    <x v="0"/>
  </r>
  <r>
    <n v="5756"/>
    <x v="215"/>
    <x v="0"/>
    <x v="64"/>
    <n v="1"/>
    <x v="84"/>
    <x v="2"/>
    <x v="378"/>
    <m/>
    <m/>
    <m/>
    <m/>
    <n v="660000"/>
    <n v="795000"/>
    <n v="-660000"/>
    <n v="1"/>
    <n v="29"/>
    <x v="7"/>
    <x v="0"/>
  </r>
  <r>
    <n v="5757"/>
    <x v="215"/>
    <x v="0"/>
    <x v="64"/>
    <n v="1"/>
    <x v="103"/>
    <x v="2"/>
    <x v="378"/>
    <m/>
    <m/>
    <m/>
    <m/>
    <n v="16000"/>
    <n v="0"/>
    <n v="-16000"/>
    <n v="1"/>
    <n v="29"/>
    <x v="7"/>
    <x v="0"/>
  </r>
  <r>
    <n v="5758"/>
    <x v="215"/>
    <x v="0"/>
    <x v="64"/>
    <n v="1"/>
    <x v="84"/>
    <x v="29"/>
    <x v="257"/>
    <m/>
    <m/>
    <m/>
    <m/>
    <n v="78000"/>
    <n v="140000"/>
    <n v="-78000"/>
    <n v="1"/>
    <n v="29"/>
    <x v="7"/>
    <x v="0"/>
  </r>
  <r>
    <n v="5759"/>
    <x v="215"/>
    <x v="0"/>
    <x v="64"/>
    <n v="1"/>
    <x v="84"/>
    <x v="1"/>
    <x v="1102"/>
    <m/>
    <m/>
    <m/>
    <m/>
    <n v="65000"/>
    <n v="0"/>
    <n v="-65000"/>
    <n v="1"/>
    <n v="29"/>
    <x v="7"/>
    <x v="0"/>
  </r>
  <r>
    <n v="5760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61"/>
    <x v="216"/>
    <x v="1"/>
    <x v="8"/>
    <n v="1"/>
    <x v="29"/>
    <x v="60"/>
    <x v="434"/>
    <m/>
    <m/>
    <m/>
    <m/>
    <n v="934"/>
    <n v="1000"/>
    <n v="66"/>
    <n v="-1"/>
    <n v="30"/>
    <x v="7"/>
    <x v="0"/>
  </r>
  <r>
    <n v="5762"/>
    <x v="216"/>
    <x v="1"/>
    <x v="8"/>
    <n v="1"/>
    <x v="22"/>
    <x v="25"/>
    <x v="878"/>
    <m/>
    <m/>
    <m/>
    <m/>
    <n v="27000"/>
    <n v="55000"/>
    <n v="28000"/>
    <n v="-1"/>
    <n v="30"/>
    <x v="7"/>
    <x v="0"/>
  </r>
  <r>
    <n v="5763"/>
    <x v="216"/>
    <x v="1"/>
    <x v="8"/>
    <n v="1"/>
    <x v="122"/>
    <x v="6"/>
    <x v="983"/>
    <m/>
    <m/>
    <m/>
    <m/>
    <n v="12000"/>
    <n v="25000"/>
    <n v="13000"/>
    <n v="-1"/>
    <n v="30"/>
    <x v="7"/>
    <x v="0"/>
  </r>
  <r>
    <n v="5764"/>
    <x v="216"/>
    <x v="1"/>
    <x v="8"/>
    <n v="1"/>
    <x v="11"/>
    <x v="4"/>
    <x v="836"/>
    <m/>
    <m/>
    <m/>
    <m/>
    <n v="18000"/>
    <n v="35000"/>
    <n v="17000"/>
    <n v="-1"/>
    <n v="30"/>
    <x v="7"/>
    <x v="0"/>
  </r>
  <r>
    <n v="5765"/>
    <x v="216"/>
    <x v="1"/>
    <x v="8"/>
    <n v="1"/>
    <x v="26"/>
    <x v="35"/>
    <x v="180"/>
    <m/>
    <m/>
    <m/>
    <m/>
    <n v="8000"/>
    <n v="20000"/>
    <n v="12000"/>
    <n v="-1"/>
    <n v="30"/>
    <x v="7"/>
    <x v="0"/>
  </r>
  <r>
    <n v="5766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67"/>
    <x v="216"/>
    <x v="1"/>
    <x v="8"/>
    <n v="1"/>
    <x v="33"/>
    <x v="129"/>
    <x v="1460"/>
    <m/>
    <m/>
    <m/>
    <m/>
    <n v="0"/>
    <n v="20000"/>
    <n v="20000"/>
    <n v="-1"/>
    <n v="30"/>
    <x v="7"/>
    <x v="0"/>
  </r>
  <r>
    <n v="5768"/>
    <x v="216"/>
    <x v="1"/>
    <x v="8"/>
    <n v="1"/>
    <x v="29"/>
    <x v="32"/>
    <x v="201"/>
    <m/>
    <m/>
    <m/>
    <m/>
    <n v="3271"/>
    <n v="3500"/>
    <n v="229"/>
    <n v="-1"/>
    <n v="30"/>
    <x v="7"/>
    <x v="0"/>
  </r>
  <r>
    <n v="5769"/>
    <x v="216"/>
    <x v="1"/>
    <x v="8"/>
    <n v="1"/>
    <x v="33"/>
    <x v="6"/>
    <x v="1461"/>
    <m/>
    <m/>
    <m/>
    <m/>
    <n v="0"/>
    <n v="15000"/>
    <n v="15000"/>
    <n v="-1"/>
    <n v="30"/>
    <x v="7"/>
    <x v="0"/>
  </r>
  <r>
    <n v="5770"/>
    <x v="216"/>
    <x v="1"/>
    <x v="8"/>
    <n v="1"/>
    <x v="0"/>
    <x v="93"/>
    <x v="1269"/>
    <m/>
    <m/>
    <m/>
    <m/>
    <n v="4500"/>
    <n v="12000"/>
    <n v="7500"/>
    <n v="-1"/>
    <n v="30"/>
    <x v="7"/>
    <x v="0"/>
  </r>
  <r>
    <n v="5771"/>
    <x v="216"/>
    <x v="1"/>
    <x v="8"/>
    <n v="1"/>
    <x v="2"/>
    <x v="7"/>
    <x v="328"/>
    <m/>
    <m/>
    <m/>
    <m/>
    <n v="8000"/>
    <n v="20000"/>
    <n v="12000"/>
    <n v="-1"/>
    <n v="30"/>
    <x v="7"/>
    <x v="0"/>
  </r>
  <r>
    <n v="5772"/>
    <x v="216"/>
    <x v="1"/>
    <x v="142"/>
    <n v="1"/>
    <x v="35"/>
    <x v="89"/>
    <x v="1063"/>
    <m/>
    <m/>
    <m/>
    <m/>
    <n v="4000"/>
    <n v="7000"/>
    <n v="3000"/>
    <n v="-1"/>
    <n v="30"/>
    <x v="7"/>
    <x v="0"/>
  </r>
  <r>
    <n v="5773"/>
    <x v="216"/>
    <x v="1"/>
    <x v="8"/>
    <n v="1"/>
    <x v="84"/>
    <x v="1"/>
    <x v="141"/>
    <m/>
    <m/>
    <m/>
    <m/>
    <n v="68000"/>
    <n v="130000"/>
    <n v="62000"/>
    <n v="-1"/>
    <n v="30"/>
    <x v="7"/>
    <x v="0"/>
  </r>
  <r>
    <n v="5774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75"/>
    <x v="216"/>
    <x v="1"/>
    <x v="69"/>
    <n v="1"/>
    <x v="11"/>
    <x v="116"/>
    <x v="991"/>
    <m/>
    <m/>
    <m/>
    <m/>
    <n v="32000"/>
    <n v="50000"/>
    <n v="18000"/>
    <n v="-1"/>
    <n v="30"/>
    <x v="7"/>
    <x v="0"/>
  </r>
  <r>
    <n v="5776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77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78"/>
    <x v="217"/>
    <x v="1"/>
    <x v="8"/>
    <n v="1"/>
    <x v="29"/>
    <x v="60"/>
    <x v="434"/>
    <m/>
    <m/>
    <m/>
    <m/>
    <n v="5607"/>
    <n v="6000"/>
    <n v="393"/>
    <n v="-1"/>
    <n v="31"/>
    <x v="7"/>
    <x v="0"/>
  </r>
  <r>
    <n v="5779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0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781"/>
    <x v="217"/>
    <x v="1"/>
    <x v="8"/>
    <n v="1"/>
    <x v="33"/>
    <x v="29"/>
    <x v="1375"/>
    <m/>
    <m/>
    <m/>
    <m/>
    <n v="0"/>
    <n v="25000"/>
    <n v="25000"/>
    <n v="-1"/>
    <n v="31"/>
    <x v="7"/>
    <x v="0"/>
  </r>
  <r>
    <n v="5782"/>
    <x v="217"/>
    <x v="1"/>
    <x v="8"/>
    <n v="1"/>
    <x v="11"/>
    <x v="20"/>
    <x v="562"/>
    <m/>
    <m/>
    <m/>
    <m/>
    <n v="40000"/>
    <n v="79000"/>
    <n v="39000"/>
    <n v="-1"/>
    <n v="31"/>
    <x v="7"/>
    <x v="0"/>
  </r>
  <r>
    <n v="5783"/>
    <x v="217"/>
    <x v="1"/>
    <x v="8"/>
    <n v="1"/>
    <x v="2"/>
    <x v="7"/>
    <x v="328"/>
    <m/>
    <m/>
    <m/>
    <m/>
    <n v="8000"/>
    <n v="20000"/>
    <n v="12000"/>
    <n v="-1"/>
    <n v="31"/>
    <x v="7"/>
    <x v="0"/>
  </r>
  <r>
    <n v="5784"/>
    <x v="217"/>
    <x v="1"/>
    <x v="8"/>
    <n v="1"/>
    <x v="81"/>
    <x v="1"/>
    <x v="756"/>
    <m/>
    <m/>
    <m/>
    <m/>
    <n v="3500"/>
    <n v="10000"/>
    <n v="6500"/>
    <n v="-1"/>
    <n v="31"/>
    <x v="7"/>
    <x v="0"/>
  </r>
  <r>
    <n v="5785"/>
    <x v="217"/>
    <x v="1"/>
    <x v="8"/>
    <n v="1"/>
    <x v="33"/>
    <x v="2"/>
    <x v="1462"/>
    <m/>
    <m/>
    <m/>
    <m/>
    <n v="0"/>
    <n v="2000"/>
    <n v="2000"/>
    <n v="-1"/>
    <n v="31"/>
    <x v="7"/>
    <x v="0"/>
  </r>
  <r>
    <n v="5786"/>
    <x v="217"/>
    <x v="1"/>
    <x v="8"/>
    <n v="1"/>
    <x v="13"/>
    <x v="6"/>
    <x v="1064"/>
    <m/>
    <m/>
    <m/>
    <m/>
    <n v="1000"/>
    <n v="3000"/>
    <n v="2000"/>
    <n v="-1"/>
    <n v="31"/>
    <x v="7"/>
    <x v="0"/>
  </r>
  <r>
    <n v="5787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788"/>
    <x v="215"/>
    <x v="0"/>
    <x v="5"/>
    <n v="5"/>
    <x v="2"/>
    <x v="47"/>
    <x v="353"/>
    <m/>
    <m/>
    <m/>
    <m/>
    <n v="3200"/>
    <n v="8000"/>
    <n v="-16000"/>
    <n v="5"/>
    <n v="29"/>
    <x v="7"/>
    <x v="0"/>
  </r>
  <r>
    <n v="5789"/>
    <x v="215"/>
    <x v="0"/>
    <x v="5"/>
    <n v="5"/>
    <x v="2"/>
    <x v="47"/>
    <x v="328"/>
    <m/>
    <m/>
    <m/>
    <m/>
    <n v="3000"/>
    <n v="8000"/>
    <n v="-15000"/>
    <n v="5"/>
    <n v="29"/>
    <x v="7"/>
    <x v="0"/>
  </r>
  <r>
    <n v="5790"/>
    <x v="215"/>
    <x v="0"/>
    <x v="5"/>
    <n v="9"/>
    <x v="0"/>
    <x v="27"/>
    <x v="1463"/>
    <m/>
    <m/>
    <m/>
    <m/>
    <n v="2500"/>
    <n v="8000"/>
    <n v="-22500"/>
    <n v="9"/>
    <n v="29"/>
    <x v="7"/>
    <x v="0"/>
  </r>
  <r>
    <n v="5791"/>
    <x v="215"/>
    <x v="0"/>
    <x v="5"/>
    <n v="3"/>
    <x v="0"/>
    <x v="4"/>
    <x v="416"/>
    <m/>
    <m/>
    <m/>
    <m/>
    <n v="6000"/>
    <n v="12000"/>
    <n v="-18000"/>
    <n v="3"/>
    <n v="29"/>
    <x v="7"/>
    <x v="0"/>
  </r>
  <r>
    <n v="5792"/>
    <x v="215"/>
    <x v="0"/>
    <x v="5"/>
    <n v="7"/>
    <x v="1"/>
    <x v="27"/>
    <x v="129"/>
    <m/>
    <m/>
    <m/>
    <m/>
    <n v="7500"/>
    <n v="20000"/>
    <n v="-52500"/>
    <n v="7"/>
    <n v="29"/>
    <x v="7"/>
    <x v="0"/>
  </r>
  <r>
    <n v="5793"/>
    <x v="215"/>
    <x v="0"/>
    <x v="5"/>
    <n v="3"/>
    <x v="1"/>
    <x v="27"/>
    <x v="1464"/>
    <m/>
    <m/>
    <m/>
    <m/>
    <n v="7500"/>
    <n v="20000"/>
    <n v="-22500"/>
    <n v="3"/>
    <n v="29"/>
    <x v="7"/>
    <x v="0"/>
  </r>
  <r>
    <n v="5794"/>
    <x v="215"/>
    <x v="0"/>
    <x v="5"/>
    <n v="3"/>
    <x v="2"/>
    <x v="28"/>
    <x v="1465"/>
    <m/>
    <m/>
    <m/>
    <m/>
    <n v="8000"/>
    <n v="18000"/>
    <n v="-24000"/>
    <n v="3"/>
    <n v="29"/>
    <x v="7"/>
    <x v="0"/>
  </r>
  <r>
    <n v="5795"/>
    <x v="215"/>
    <x v="0"/>
    <x v="5"/>
    <n v="3"/>
    <x v="2"/>
    <x v="28"/>
    <x v="1466"/>
    <m/>
    <m/>
    <m/>
    <m/>
    <n v="8000"/>
    <n v="18000"/>
    <n v="-24000"/>
    <n v="3"/>
    <n v="29"/>
    <x v="7"/>
    <x v="0"/>
  </r>
  <r>
    <n v="5796"/>
    <x v="215"/>
    <x v="0"/>
    <x v="5"/>
    <n v="3"/>
    <x v="2"/>
    <x v="28"/>
    <x v="1467"/>
    <m/>
    <m/>
    <m/>
    <m/>
    <n v="10000"/>
    <n v="24000"/>
    <n v="-30000"/>
    <n v="3"/>
    <n v="29"/>
    <x v="7"/>
    <x v="0"/>
  </r>
  <r>
    <n v="5797"/>
    <x v="215"/>
    <x v="0"/>
    <x v="5"/>
    <n v="1"/>
    <x v="2"/>
    <x v="46"/>
    <x v="1468"/>
    <m/>
    <m/>
    <m/>
    <m/>
    <n v="17500"/>
    <n v="39000"/>
    <n v="-17500"/>
    <n v="1"/>
    <n v="29"/>
    <x v="7"/>
    <x v="0"/>
  </r>
  <r>
    <n v="5798"/>
    <x v="215"/>
    <x v="0"/>
    <x v="5"/>
    <n v="1"/>
    <x v="11"/>
    <x v="27"/>
    <x v="1469"/>
    <m/>
    <m/>
    <m/>
    <m/>
    <n v="10000"/>
    <n v="20000"/>
    <n v="-10000"/>
    <n v="1"/>
    <n v="29"/>
    <x v="7"/>
    <x v="0"/>
  </r>
  <r>
    <n v="5799"/>
    <x v="217"/>
    <x v="1"/>
    <x v="8"/>
    <n v="1"/>
    <x v="26"/>
    <x v="1"/>
    <x v="141"/>
    <m/>
    <m/>
    <m/>
    <m/>
    <n v="8000"/>
    <n v="20000"/>
    <n v="12000"/>
    <n v="-1"/>
    <n v="31"/>
    <x v="7"/>
    <x v="0"/>
  </r>
  <r>
    <n v="5800"/>
    <x v="217"/>
    <x v="1"/>
    <x v="8"/>
    <n v="1"/>
    <x v="1"/>
    <x v="1"/>
    <x v="1000"/>
    <m/>
    <m/>
    <m/>
    <m/>
    <n v="2800"/>
    <n v="10000"/>
    <n v="7200"/>
    <n v="-1"/>
    <n v="31"/>
    <x v="7"/>
    <x v="0"/>
  </r>
  <r>
    <n v="5801"/>
    <x v="215"/>
    <x v="0"/>
    <x v="114"/>
    <n v="4"/>
    <x v="26"/>
    <x v="4"/>
    <x v="817"/>
    <m/>
    <m/>
    <m/>
    <m/>
    <n v="6500"/>
    <n v="15000"/>
    <n v="-26000"/>
    <n v="4"/>
    <n v="29"/>
    <x v="7"/>
    <x v="0"/>
  </r>
  <r>
    <n v="5802"/>
    <x v="215"/>
    <x v="0"/>
    <x v="114"/>
    <n v="1"/>
    <x v="26"/>
    <x v="1"/>
    <x v="512"/>
    <m/>
    <m/>
    <m/>
    <m/>
    <n v="8000"/>
    <n v="20000"/>
    <n v="-8000"/>
    <n v="1"/>
    <n v="29"/>
    <x v="7"/>
    <x v="0"/>
  </r>
  <r>
    <n v="5803"/>
    <x v="215"/>
    <x v="0"/>
    <x v="114"/>
    <n v="1"/>
    <x v="26"/>
    <x v="135"/>
    <x v="730"/>
    <m/>
    <m/>
    <m/>
    <m/>
    <n v="8000"/>
    <n v="20000"/>
    <n v="-8000"/>
    <n v="1"/>
    <n v="29"/>
    <x v="7"/>
    <x v="0"/>
  </r>
  <r>
    <n v="5804"/>
    <x v="215"/>
    <x v="0"/>
    <x v="114"/>
    <n v="1"/>
    <x v="26"/>
    <x v="1"/>
    <x v="142"/>
    <m/>
    <m/>
    <m/>
    <m/>
    <n v="8000"/>
    <n v="20000"/>
    <n v="-8000"/>
    <n v="1"/>
    <n v="29"/>
    <x v="7"/>
    <x v="0"/>
  </r>
  <r>
    <n v="5805"/>
    <x v="215"/>
    <x v="0"/>
    <x v="114"/>
    <n v="1"/>
    <x v="26"/>
    <x v="29"/>
    <x v="212"/>
    <m/>
    <m/>
    <m/>
    <m/>
    <n v="8000"/>
    <n v="20000"/>
    <n v="-8000"/>
    <n v="1"/>
    <n v="29"/>
    <x v="7"/>
    <x v="0"/>
  </r>
  <r>
    <n v="5806"/>
    <x v="215"/>
    <x v="0"/>
    <x v="114"/>
    <n v="2"/>
    <x v="26"/>
    <x v="28"/>
    <x v="430"/>
    <m/>
    <m/>
    <m/>
    <m/>
    <n v="8000"/>
    <n v="20000"/>
    <n v="-16000"/>
    <n v="2"/>
    <n v="29"/>
    <x v="7"/>
    <x v="0"/>
  </r>
  <r>
    <n v="5807"/>
    <x v="215"/>
    <x v="0"/>
    <x v="114"/>
    <n v="2"/>
    <x v="26"/>
    <x v="1"/>
    <x v="177"/>
    <m/>
    <m/>
    <m/>
    <m/>
    <n v="8000"/>
    <n v="20000"/>
    <n v="-16000"/>
    <n v="2"/>
    <n v="29"/>
    <x v="7"/>
    <x v="0"/>
  </r>
  <r>
    <n v="5808"/>
    <x v="215"/>
    <x v="0"/>
    <x v="114"/>
    <n v="2"/>
    <x v="26"/>
    <x v="28"/>
    <x v="315"/>
    <m/>
    <m/>
    <m/>
    <m/>
    <n v="8000"/>
    <n v="20000"/>
    <n v="-16000"/>
    <n v="2"/>
    <n v="29"/>
    <x v="7"/>
    <x v="0"/>
  </r>
  <r>
    <n v="5809"/>
    <x v="215"/>
    <x v="0"/>
    <x v="114"/>
    <n v="2"/>
    <x v="26"/>
    <x v="1"/>
    <x v="511"/>
    <m/>
    <m/>
    <m/>
    <m/>
    <n v="8000"/>
    <n v="20000"/>
    <n v="-16000"/>
    <n v="2"/>
    <n v="29"/>
    <x v="7"/>
    <x v="0"/>
  </r>
  <r>
    <n v="5810"/>
    <x v="215"/>
    <x v="0"/>
    <x v="114"/>
    <n v="2"/>
    <x v="26"/>
    <x v="28"/>
    <x v="238"/>
    <m/>
    <m/>
    <m/>
    <m/>
    <n v="8000"/>
    <n v="20000"/>
    <n v="-16000"/>
    <n v="2"/>
    <n v="29"/>
    <x v="7"/>
    <x v="0"/>
  </r>
  <r>
    <n v="5811"/>
    <x v="215"/>
    <x v="0"/>
    <x v="114"/>
    <n v="2"/>
    <x v="26"/>
    <x v="29"/>
    <x v="570"/>
    <m/>
    <m/>
    <m/>
    <m/>
    <n v="8000"/>
    <n v="20000"/>
    <n v="-16000"/>
    <n v="2"/>
    <n v="29"/>
    <x v="7"/>
    <x v="0"/>
  </r>
  <r>
    <n v="5812"/>
    <x v="217"/>
    <x v="1"/>
    <x v="8"/>
    <n v="1"/>
    <x v="29"/>
    <x v="32"/>
    <x v="201"/>
    <m/>
    <m/>
    <m/>
    <m/>
    <n v="7009"/>
    <n v="7500"/>
    <n v="491"/>
    <n v="-1"/>
    <n v="31"/>
    <x v="7"/>
    <x v="0"/>
  </r>
  <r>
    <n v="5813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814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815"/>
    <x v="217"/>
    <x v="1"/>
    <x v="8"/>
    <n v="1"/>
    <x v="29"/>
    <x v="34"/>
    <x v="214"/>
    <m/>
    <m/>
    <m/>
    <m/>
    <n v="7009"/>
    <n v="7500"/>
    <n v="491"/>
    <n v="-1"/>
    <n v="31"/>
    <x v="7"/>
    <x v="0"/>
  </r>
  <r>
    <n v="5816"/>
    <x v="217"/>
    <x v="1"/>
    <x v="8"/>
    <n v="1"/>
    <x v="22"/>
    <x v="26"/>
    <x v="500"/>
    <m/>
    <m/>
    <m/>
    <m/>
    <n v="75000"/>
    <n v="105000"/>
    <n v="30000"/>
    <n v="-1"/>
    <n v="31"/>
    <x v="7"/>
    <x v="0"/>
  </r>
  <r>
    <n v="5817"/>
    <x v="217"/>
    <x v="1"/>
    <x v="8"/>
    <n v="1"/>
    <x v="26"/>
    <x v="29"/>
    <x v="1470"/>
    <m/>
    <m/>
    <m/>
    <m/>
    <n v="9500"/>
    <n v="20000"/>
    <n v="10500"/>
    <n v="-1"/>
    <n v="31"/>
    <x v="7"/>
    <x v="0"/>
  </r>
  <r>
    <n v="5818"/>
    <x v="217"/>
    <x v="1"/>
    <x v="8"/>
    <n v="1"/>
    <x v="27"/>
    <x v="29"/>
    <x v="1470"/>
    <m/>
    <m/>
    <m/>
    <m/>
    <n v="1100"/>
    <n v="10000"/>
    <n v="8900"/>
    <n v="-1"/>
    <n v="31"/>
    <x v="7"/>
    <x v="0"/>
  </r>
  <r>
    <n v="5819"/>
    <x v="217"/>
    <x v="1"/>
    <x v="8"/>
    <n v="1"/>
    <x v="41"/>
    <x v="6"/>
    <x v="960"/>
    <m/>
    <m/>
    <m/>
    <m/>
    <n v="1800"/>
    <n v="5000"/>
    <n v="3200"/>
    <n v="-1"/>
    <n v="31"/>
    <x v="7"/>
    <x v="0"/>
  </r>
  <r>
    <n v="5820"/>
    <x v="217"/>
    <x v="1"/>
    <x v="8"/>
    <n v="1"/>
    <x v="2"/>
    <x v="47"/>
    <x v="328"/>
    <m/>
    <m/>
    <m/>
    <m/>
    <n v="3000"/>
    <n v="8000"/>
    <n v="5000"/>
    <n v="-1"/>
    <n v="31"/>
    <x v="7"/>
    <x v="0"/>
  </r>
  <r>
    <n v="5821"/>
    <x v="217"/>
    <x v="1"/>
    <x v="8"/>
    <n v="1"/>
    <x v="37"/>
    <x v="32"/>
    <x v="300"/>
    <m/>
    <m/>
    <m/>
    <m/>
    <n v="1000"/>
    <n v="3000"/>
    <n v="2000"/>
    <n v="-1"/>
    <n v="31"/>
    <x v="7"/>
    <x v="0"/>
  </r>
  <r>
    <n v="5822"/>
    <x v="217"/>
    <x v="1"/>
    <x v="8"/>
    <n v="1"/>
    <x v="0"/>
    <x v="93"/>
    <x v="61"/>
    <m/>
    <m/>
    <m/>
    <m/>
    <n v="2700"/>
    <n v="10000"/>
    <n v="7300"/>
    <n v="-1"/>
    <n v="31"/>
    <x v="7"/>
    <x v="0"/>
  </r>
  <r>
    <n v="5823"/>
    <x v="217"/>
    <x v="1"/>
    <x v="8"/>
    <n v="1"/>
    <x v="33"/>
    <x v="2"/>
    <x v="1471"/>
    <m/>
    <m/>
    <m/>
    <m/>
    <n v="0"/>
    <n v="20000"/>
    <n v="20000"/>
    <n v="-1"/>
    <n v="31"/>
    <x v="7"/>
    <x v="0"/>
  </r>
  <r>
    <n v="5824"/>
    <x v="217"/>
    <x v="1"/>
    <x v="8"/>
    <n v="1"/>
    <x v="29"/>
    <x v="37"/>
    <x v="233"/>
    <m/>
    <m/>
    <m/>
    <m/>
    <n v="3271"/>
    <n v="3500"/>
    <n v="229"/>
    <n v="-1"/>
    <n v="31"/>
    <x v="7"/>
    <x v="0"/>
  </r>
  <r>
    <n v="5825"/>
    <x v="217"/>
    <x v="1"/>
    <x v="8"/>
    <n v="1"/>
    <x v="29"/>
    <x v="50"/>
    <x v="516"/>
    <m/>
    <m/>
    <m/>
    <m/>
    <n v="19626"/>
    <n v="21000"/>
    <n v="1374"/>
    <n v="-1"/>
    <n v="31"/>
    <x v="7"/>
    <x v="0"/>
  </r>
  <r>
    <n v="5826"/>
    <x v="217"/>
    <x v="1"/>
    <x v="8"/>
    <n v="1"/>
    <x v="8"/>
    <x v="65"/>
    <x v="858"/>
    <m/>
    <s v="Blanco"/>
    <m/>
    <m/>
    <n v="40000"/>
    <n v="55000"/>
    <n v="15000"/>
    <n v="-1"/>
    <n v="31"/>
    <x v="7"/>
    <x v="0"/>
  </r>
  <r>
    <n v="5827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828"/>
    <x v="218"/>
    <x v="1"/>
    <x v="81"/>
    <n v="1"/>
    <x v="29"/>
    <x v="37"/>
    <x v="233"/>
    <m/>
    <m/>
    <m/>
    <m/>
    <n v="3271"/>
    <n v="3500"/>
    <n v="229"/>
    <n v="-1"/>
    <n v="1"/>
    <x v="8"/>
    <x v="1"/>
  </r>
  <r>
    <n v="5829"/>
    <x v="219"/>
    <x v="1"/>
    <x v="81"/>
    <n v="1"/>
    <x v="27"/>
    <x v="28"/>
    <x v="237"/>
    <m/>
    <m/>
    <m/>
    <m/>
    <n v="1100"/>
    <n v="5000"/>
    <n v="3900"/>
    <n v="-1"/>
    <n v="2"/>
    <x v="8"/>
    <x v="1"/>
  </r>
  <r>
    <n v="5830"/>
    <x v="219"/>
    <x v="1"/>
    <x v="81"/>
    <n v="1"/>
    <x v="33"/>
    <x v="140"/>
    <x v="1472"/>
    <m/>
    <m/>
    <m/>
    <m/>
    <n v="0"/>
    <n v="5000"/>
    <n v="5000"/>
    <n v="-1"/>
    <n v="2"/>
    <x v="8"/>
    <x v="1"/>
  </r>
  <r>
    <n v="5831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2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3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34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35"/>
    <x v="219"/>
    <x v="1"/>
    <x v="8"/>
    <n v="1"/>
    <x v="81"/>
    <x v="2"/>
    <x v="171"/>
    <m/>
    <m/>
    <m/>
    <m/>
    <n v="3500"/>
    <n v="10000"/>
    <n v="6500"/>
    <n v="-1"/>
    <n v="2"/>
    <x v="8"/>
    <x v="1"/>
  </r>
  <r>
    <n v="5836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37"/>
    <x v="219"/>
    <x v="1"/>
    <x v="8"/>
    <n v="1"/>
    <x v="1"/>
    <x v="27"/>
    <x v="129"/>
    <m/>
    <m/>
    <m/>
    <m/>
    <n v="7500"/>
    <n v="20000"/>
    <n v="12500"/>
    <n v="-1"/>
    <n v="2"/>
    <x v="8"/>
    <x v="1"/>
  </r>
  <r>
    <n v="5838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39"/>
    <x v="219"/>
    <x v="1"/>
    <x v="8"/>
    <n v="1"/>
    <x v="29"/>
    <x v="32"/>
    <x v="201"/>
    <m/>
    <m/>
    <m/>
    <m/>
    <n v="10280"/>
    <n v="11000"/>
    <n v="720"/>
    <n v="-1"/>
    <n v="2"/>
    <x v="8"/>
    <x v="1"/>
  </r>
  <r>
    <n v="5840"/>
    <x v="219"/>
    <x v="1"/>
    <x v="8"/>
    <n v="1"/>
    <x v="29"/>
    <x v="37"/>
    <x v="233"/>
    <m/>
    <m/>
    <m/>
    <m/>
    <n v="6074"/>
    <n v="6500"/>
    <n v="426"/>
    <n v="-1"/>
    <n v="2"/>
    <x v="8"/>
    <x v="1"/>
  </r>
  <r>
    <n v="5841"/>
    <x v="219"/>
    <x v="1"/>
    <x v="8"/>
    <n v="1"/>
    <x v="27"/>
    <x v="35"/>
    <x v="1473"/>
    <m/>
    <m/>
    <m/>
    <m/>
    <n v="1100"/>
    <n v="10000"/>
    <n v="8900"/>
    <n v="-1"/>
    <n v="2"/>
    <x v="8"/>
    <x v="1"/>
  </r>
  <r>
    <n v="5842"/>
    <x v="219"/>
    <x v="1"/>
    <x v="8"/>
    <n v="1"/>
    <x v="57"/>
    <x v="1"/>
    <x v="141"/>
    <m/>
    <m/>
    <m/>
    <m/>
    <n v="800"/>
    <n v="5000"/>
    <n v="4200"/>
    <n v="-1"/>
    <n v="2"/>
    <x v="8"/>
    <x v="1"/>
  </r>
  <r>
    <n v="5843"/>
    <x v="219"/>
    <x v="1"/>
    <x v="8"/>
    <n v="1"/>
    <x v="53"/>
    <x v="6"/>
    <x v="343"/>
    <m/>
    <m/>
    <m/>
    <m/>
    <n v="30000"/>
    <n v="45000"/>
    <n v="15000"/>
    <n v="-1"/>
    <n v="2"/>
    <x v="8"/>
    <x v="1"/>
  </r>
  <r>
    <n v="5844"/>
    <x v="219"/>
    <x v="1"/>
    <x v="8"/>
    <n v="1"/>
    <x v="31"/>
    <x v="6"/>
    <x v="473"/>
    <m/>
    <m/>
    <m/>
    <m/>
    <n v="15000"/>
    <n v="32000"/>
    <n v="17000"/>
    <n v="-1"/>
    <n v="2"/>
    <x v="8"/>
    <x v="1"/>
  </r>
  <r>
    <n v="5845"/>
    <x v="219"/>
    <x v="1"/>
    <x v="8"/>
    <n v="1"/>
    <x v="27"/>
    <x v="2"/>
    <x v="168"/>
    <m/>
    <m/>
    <m/>
    <m/>
    <n v="1100"/>
    <n v="10000"/>
    <n v="8900"/>
    <n v="-1"/>
    <n v="2"/>
    <x v="8"/>
    <x v="1"/>
  </r>
  <r>
    <n v="5846"/>
    <x v="219"/>
    <x v="1"/>
    <x v="8"/>
    <n v="1"/>
    <x v="27"/>
    <x v="29"/>
    <x v="1474"/>
    <m/>
    <m/>
    <m/>
    <m/>
    <n v="1100"/>
    <n v="10000"/>
    <n v="8900"/>
    <n v="-1"/>
    <n v="2"/>
    <x v="8"/>
    <x v="1"/>
  </r>
  <r>
    <n v="5847"/>
    <x v="219"/>
    <x v="1"/>
    <x v="8"/>
    <n v="1"/>
    <x v="1"/>
    <x v="1"/>
    <x v="1000"/>
    <m/>
    <m/>
    <m/>
    <m/>
    <n v="2800"/>
    <n v="10000"/>
    <n v="7200"/>
    <n v="-1"/>
    <n v="2"/>
    <x v="8"/>
    <x v="1"/>
  </r>
  <r>
    <n v="5848"/>
    <x v="219"/>
    <x v="1"/>
    <x v="8"/>
    <n v="1"/>
    <x v="27"/>
    <x v="28"/>
    <x v="218"/>
    <m/>
    <m/>
    <m/>
    <m/>
    <n v="1100"/>
    <n v="10000"/>
    <n v="8900"/>
    <n v="-1"/>
    <n v="2"/>
    <x v="8"/>
    <x v="1"/>
  </r>
  <r>
    <n v="5849"/>
    <x v="219"/>
    <x v="1"/>
    <x v="8"/>
    <n v="1"/>
    <x v="27"/>
    <x v="28"/>
    <x v="133"/>
    <m/>
    <m/>
    <m/>
    <m/>
    <n v="1100"/>
    <n v="10000"/>
    <n v="8900"/>
    <n v="-1"/>
    <n v="2"/>
    <x v="8"/>
    <x v="1"/>
  </r>
  <r>
    <n v="5850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51"/>
    <x v="219"/>
    <x v="1"/>
    <x v="8"/>
    <n v="1"/>
    <x v="2"/>
    <x v="28"/>
    <x v="1467"/>
    <m/>
    <m/>
    <m/>
    <m/>
    <n v="10000"/>
    <n v="20000"/>
    <n v="10000"/>
    <n v="-1"/>
    <n v="2"/>
    <x v="8"/>
    <x v="1"/>
  </r>
  <r>
    <n v="5852"/>
    <x v="219"/>
    <x v="1"/>
    <x v="8"/>
    <n v="1"/>
    <x v="26"/>
    <x v="28"/>
    <x v="1475"/>
    <m/>
    <m/>
    <m/>
    <m/>
    <n v="8000"/>
    <n v="20000"/>
    <n v="12000"/>
    <n v="-1"/>
    <n v="2"/>
    <x v="8"/>
    <x v="1"/>
  </r>
  <r>
    <n v="5853"/>
    <x v="219"/>
    <x v="1"/>
    <x v="8"/>
    <n v="1"/>
    <x v="27"/>
    <x v="28"/>
    <x v="1475"/>
    <m/>
    <m/>
    <m/>
    <m/>
    <n v="1100"/>
    <n v="10000"/>
    <n v="8900"/>
    <n v="-1"/>
    <n v="2"/>
    <x v="8"/>
    <x v="1"/>
  </r>
  <r>
    <n v="5854"/>
    <x v="219"/>
    <x v="1"/>
    <x v="8"/>
    <n v="1"/>
    <x v="17"/>
    <x v="16"/>
    <x v="78"/>
    <m/>
    <m/>
    <m/>
    <m/>
    <n v="10000"/>
    <n v="18000"/>
    <n v="8000"/>
    <n v="-1"/>
    <n v="2"/>
    <x v="8"/>
    <x v="1"/>
  </r>
  <r>
    <n v="5855"/>
    <x v="219"/>
    <x v="1"/>
    <x v="8"/>
    <n v="1"/>
    <x v="4"/>
    <x v="28"/>
    <x v="351"/>
    <m/>
    <m/>
    <m/>
    <m/>
    <n v="40000"/>
    <n v="65000"/>
    <n v="25000"/>
    <n v="-1"/>
    <n v="2"/>
    <x v="8"/>
    <x v="1"/>
  </r>
  <r>
    <n v="5856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57"/>
    <x v="219"/>
    <x v="1"/>
    <x v="8"/>
    <n v="1"/>
    <x v="29"/>
    <x v="32"/>
    <x v="340"/>
    <m/>
    <m/>
    <m/>
    <m/>
    <n v="6542"/>
    <n v="7000"/>
    <n v="458"/>
    <n v="-1"/>
    <n v="2"/>
    <x v="8"/>
    <x v="1"/>
  </r>
  <r>
    <n v="5858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59"/>
    <x v="219"/>
    <x v="1"/>
    <x v="8"/>
    <n v="1"/>
    <x v="29"/>
    <x v="32"/>
    <x v="340"/>
    <m/>
    <m/>
    <m/>
    <m/>
    <n v="7009"/>
    <n v="7500"/>
    <n v="491"/>
    <n v="-1"/>
    <n v="2"/>
    <x v="8"/>
    <x v="1"/>
  </r>
  <r>
    <n v="5860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1"/>
    <x v="219"/>
    <x v="1"/>
    <x v="8"/>
    <n v="1"/>
    <x v="88"/>
    <x v="111"/>
    <x v="1476"/>
    <m/>
    <m/>
    <m/>
    <m/>
    <n v="1000"/>
    <n v="3000"/>
    <n v="2000"/>
    <n v="-1"/>
    <n v="2"/>
    <x v="8"/>
    <x v="1"/>
  </r>
  <r>
    <n v="5862"/>
    <x v="219"/>
    <x v="1"/>
    <x v="8"/>
    <n v="1"/>
    <x v="88"/>
    <x v="111"/>
    <x v="1477"/>
    <m/>
    <m/>
    <m/>
    <m/>
    <n v="1000"/>
    <n v="3000"/>
    <n v="2000"/>
    <n v="-1"/>
    <n v="2"/>
    <x v="8"/>
    <x v="1"/>
  </r>
  <r>
    <n v="5863"/>
    <x v="219"/>
    <x v="1"/>
    <x v="8"/>
    <n v="1"/>
    <x v="2"/>
    <x v="7"/>
    <x v="440"/>
    <m/>
    <m/>
    <m/>
    <m/>
    <n v="8500"/>
    <n v="20000"/>
    <n v="11500"/>
    <n v="-1"/>
    <n v="2"/>
    <x v="8"/>
    <x v="1"/>
  </r>
  <r>
    <n v="5864"/>
    <x v="219"/>
    <x v="1"/>
    <x v="8"/>
    <n v="1"/>
    <x v="55"/>
    <x v="1"/>
    <x v="1095"/>
    <m/>
    <m/>
    <m/>
    <m/>
    <n v="8500"/>
    <n v="20000"/>
    <n v="11500"/>
    <n v="-1"/>
    <n v="2"/>
    <x v="8"/>
    <x v="1"/>
  </r>
  <r>
    <n v="5865"/>
    <x v="219"/>
    <x v="1"/>
    <x v="8"/>
    <n v="1"/>
    <x v="37"/>
    <x v="32"/>
    <x v="300"/>
    <m/>
    <m/>
    <m/>
    <m/>
    <n v="1000"/>
    <n v="4000"/>
    <n v="3000"/>
    <n v="-1"/>
    <n v="2"/>
    <x v="8"/>
    <x v="1"/>
  </r>
  <r>
    <n v="5866"/>
    <x v="219"/>
    <x v="1"/>
    <x v="8"/>
    <n v="1"/>
    <x v="51"/>
    <x v="29"/>
    <x v="1478"/>
    <m/>
    <m/>
    <m/>
    <m/>
    <n v="94000"/>
    <n v="200000"/>
    <n v="106000"/>
    <n v="-1"/>
    <n v="2"/>
    <x v="8"/>
    <x v="1"/>
  </r>
  <r>
    <n v="5867"/>
    <x v="219"/>
    <x v="1"/>
    <x v="8"/>
    <n v="1"/>
    <x v="4"/>
    <x v="4"/>
    <x v="215"/>
    <m/>
    <m/>
    <m/>
    <m/>
    <n v="18000"/>
    <n v="35000"/>
    <n v="17000"/>
    <n v="-1"/>
    <n v="2"/>
    <x v="8"/>
    <x v="1"/>
  </r>
  <r>
    <n v="5868"/>
    <x v="219"/>
    <x v="1"/>
    <x v="8"/>
    <n v="1"/>
    <x v="160"/>
    <x v="4"/>
    <x v="215"/>
    <m/>
    <m/>
    <m/>
    <m/>
    <n v="8500"/>
    <n v="15000"/>
    <n v="6500"/>
    <n v="-1"/>
    <n v="2"/>
    <x v="8"/>
    <x v="1"/>
  </r>
  <r>
    <n v="5869"/>
    <x v="219"/>
    <x v="1"/>
    <x v="8"/>
    <n v="1"/>
    <x v="73"/>
    <x v="72"/>
    <x v="493"/>
    <m/>
    <m/>
    <m/>
    <m/>
    <n v="9500"/>
    <n v="19000"/>
    <n v="9500"/>
    <n v="-1"/>
    <n v="2"/>
    <x v="8"/>
    <x v="1"/>
  </r>
  <r>
    <n v="5870"/>
    <x v="220"/>
    <x v="1"/>
    <x v="8"/>
    <n v="1"/>
    <x v="84"/>
    <x v="29"/>
    <x v="212"/>
    <m/>
    <m/>
    <m/>
    <m/>
    <n v="90000"/>
    <n v="145000"/>
    <n v="55000"/>
    <n v="-1"/>
    <n v="3"/>
    <x v="8"/>
    <x v="1"/>
  </r>
  <r>
    <n v="5871"/>
    <x v="220"/>
    <x v="1"/>
    <x v="8"/>
    <n v="1"/>
    <x v="84"/>
    <x v="1"/>
    <x v="431"/>
    <m/>
    <m/>
    <m/>
    <m/>
    <n v="65000"/>
    <n v="130000"/>
    <n v="65000"/>
    <n v="-1"/>
    <n v="3"/>
    <x v="8"/>
    <x v="1"/>
  </r>
  <r>
    <n v="5872"/>
    <x v="220"/>
    <x v="1"/>
    <x v="8"/>
    <n v="1"/>
    <x v="30"/>
    <x v="1"/>
    <x v="431"/>
    <m/>
    <m/>
    <m/>
    <m/>
    <n v="900"/>
    <n v="5000"/>
    <n v="4100"/>
    <n v="-1"/>
    <n v="3"/>
    <x v="8"/>
    <x v="1"/>
  </r>
  <r>
    <n v="5873"/>
    <x v="220"/>
    <x v="1"/>
    <x v="8"/>
    <n v="1"/>
    <x v="2"/>
    <x v="7"/>
    <x v="440"/>
    <m/>
    <m/>
    <m/>
    <m/>
    <n v="8000"/>
    <n v="20000"/>
    <n v="12000"/>
    <n v="-1"/>
    <n v="3"/>
    <x v="8"/>
    <x v="1"/>
  </r>
  <r>
    <n v="5874"/>
    <x v="220"/>
    <x v="1"/>
    <x v="8"/>
    <n v="1"/>
    <x v="62"/>
    <x v="6"/>
    <x v="1114"/>
    <m/>
    <m/>
    <m/>
    <s v="Daviplata"/>
    <n v="3500"/>
    <n v="10000"/>
    <n v="6500"/>
    <n v="-1"/>
    <n v="3"/>
    <x v="8"/>
    <x v="1"/>
  </r>
  <r>
    <n v="5875"/>
    <x v="220"/>
    <x v="1"/>
    <x v="8"/>
    <n v="1"/>
    <x v="1"/>
    <x v="1"/>
    <x v="1000"/>
    <m/>
    <m/>
    <m/>
    <m/>
    <n v="2800"/>
    <n v="10000"/>
    <n v="7200"/>
    <n v="-1"/>
    <n v="3"/>
    <x v="8"/>
    <x v="1"/>
  </r>
  <r>
    <n v="5876"/>
    <x v="220"/>
    <x v="1"/>
    <x v="8"/>
    <n v="1"/>
    <x v="26"/>
    <x v="1"/>
    <x v="756"/>
    <m/>
    <m/>
    <m/>
    <m/>
    <n v="8500"/>
    <n v="20000"/>
    <n v="11500"/>
    <n v="-1"/>
    <n v="3"/>
    <x v="8"/>
    <x v="1"/>
  </r>
  <r>
    <n v="5877"/>
    <x v="220"/>
    <x v="1"/>
    <x v="8"/>
    <n v="1"/>
    <x v="37"/>
    <x v="50"/>
    <x v="392"/>
    <m/>
    <m/>
    <m/>
    <m/>
    <n v="1000"/>
    <n v="3000"/>
    <n v="2000"/>
    <n v="-1"/>
    <n v="3"/>
    <x v="8"/>
    <x v="1"/>
  </r>
  <r>
    <n v="5878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79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0"/>
    <x v="220"/>
    <x v="1"/>
    <x v="8"/>
    <n v="1"/>
    <x v="29"/>
    <x v="32"/>
    <x v="201"/>
    <m/>
    <m/>
    <m/>
    <m/>
    <n v="6074"/>
    <n v="6500"/>
    <n v="426"/>
    <n v="-1"/>
    <n v="3"/>
    <x v="8"/>
    <x v="1"/>
  </r>
  <r>
    <n v="5881"/>
    <x v="220"/>
    <x v="1"/>
    <x v="8"/>
    <n v="1"/>
    <x v="29"/>
    <x v="50"/>
    <x v="370"/>
    <m/>
    <m/>
    <m/>
    <m/>
    <n v="5140"/>
    <n v="5500"/>
    <n v="360"/>
    <n v="-1"/>
    <n v="3"/>
    <x v="8"/>
    <x v="1"/>
  </r>
  <r>
    <n v="5882"/>
    <x v="220"/>
    <x v="1"/>
    <x v="8"/>
    <n v="1"/>
    <x v="33"/>
    <x v="29"/>
    <x v="1479"/>
    <m/>
    <m/>
    <m/>
    <m/>
    <n v="0"/>
    <n v="20000"/>
    <n v="20000"/>
    <n v="-1"/>
    <n v="3"/>
    <x v="8"/>
    <x v="1"/>
  </r>
  <r>
    <n v="5883"/>
    <x v="220"/>
    <x v="1"/>
    <x v="8"/>
    <n v="1"/>
    <x v="33"/>
    <x v="52"/>
    <x v="1480"/>
    <m/>
    <m/>
    <m/>
    <m/>
    <n v="0"/>
    <n v="15000"/>
    <n v="15000"/>
    <n v="-1"/>
    <n v="3"/>
    <x v="8"/>
    <x v="1"/>
  </r>
  <r>
    <n v="5884"/>
    <x v="220"/>
    <x v="1"/>
    <x v="8"/>
    <n v="1"/>
    <x v="33"/>
    <x v="1"/>
    <x v="1286"/>
    <m/>
    <m/>
    <m/>
    <m/>
    <n v="0"/>
    <n v="10000"/>
    <n v="10000"/>
    <n v="-1"/>
    <n v="3"/>
    <x v="8"/>
    <x v="1"/>
  </r>
  <r>
    <n v="5885"/>
    <x v="220"/>
    <x v="1"/>
    <x v="8"/>
    <n v="1"/>
    <x v="33"/>
    <x v="1"/>
    <x v="1481"/>
    <m/>
    <m/>
    <m/>
    <m/>
    <n v="0"/>
    <n v="10000"/>
    <n v="10000"/>
    <n v="-1"/>
    <n v="3"/>
    <x v="8"/>
    <x v="1"/>
  </r>
  <r>
    <n v="5886"/>
    <x v="220"/>
    <x v="1"/>
    <x v="69"/>
    <n v="1"/>
    <x v="11"/>
    <x v="151"/>
    <x v="1357"/>
    <m/>
    <m/>
    <m/>
    <m/>
    <n v="40000"/>
    <n v="60000"/>
    <n v="20000"/>
    <n v="-1"/>
    <n v="3"/>
    <x v="8"/>
    <x v="1"/>
  </r>
  <r>
    <n v="5887"/>
    <x v="220"/>
    <x v="1"/>
    <x v="8"/>
    <n v="1"/>
    <x v="35"/>
    <x v="89"/>
    <x v="927"/>
    <m/>
    <m/>
    <m/>
    <m/>
    <n v="4000"/>
    <n v="5000"/>
    <n v="1000"/>
    <n v="-1"/>
    <n v="3"/>
    <x v="8"/>
    <x v="1"/>
  </r>
  <r>
    <n v="5888"/>
    <x v="220"/>
    <x v="1"/>
    <x v="8"/>
    <n v="1"/>
    <x v="73"/>
    <x v="72"/>
    <x v="493"/>
    <m/>
    <m/>
    <m/>
    <m/>
    <n v="20500"/>
    <n v="41000"/>
    <n v="20500"/>
    <n v="-1"/>
    <n v="3"/>
    <x v="8"/>
    <x v="1"/>
  </r>
  <r>
    <n v="5889"/>
    <x v="221"/>
    <x v="1"/>
    <x v="8"/>
    <n v="1"/>
    <x v="4"/>
    <x v="28"/>
    <x v="351"/>
    <m/>
    <m/>
    <m/>
    <m/>
    <n v="40000"/>
    <n v="65000"/>
    <n v="25000"/>
    <n v="-1"/>
    <n v="4"/>
    <x v="8"/>
    <x v="1"/>
  </r>
  <r>
    <n v="5890"/>
    <x v="221"/>
    <x v="1"/>
    <x v="8"/>
    <n v="1"/>
    <x v="119"/>
    <x v="29"/>
    <x v="338"/>
    <m/>
    <m/>
    <m/>
    <m/>
    <n v="8000"/>
    <n v="20000"/>
    <n v="12000"/>
    <n v="-1"/>
    <n v="4"/>
    <x v="8"/>
    <x v="1"/>
  </r>
  <r>
    <n v="5891"/>
    <x v="221"/>
    <x v="1"/>
    <x v="8"/>
    <n v="1"/>
    <x v="84"/>
    <x v="1"/>
    <x v="367"/>
    <m/>
    <m/>
    <m/>
    <m/>
    <n v="70000"/>
    <n v="125000"/>
    <n v="55000"/>
    <n v="-1"/>
    <n v="4"/>
    <x v="8"/>
    <x v="1"/>
  </r>
  <r>
    <n v="5892"/>
    <x v="221"/>
    <x v="1"/>
    <x v="8"/>
    <n v="1"/>
    <x v="27"/>
    <x v="1"/>
    <x v="367"/>
    <m/>
    <m/>
    <m/>
    <m/>
    <n v="1100"/>
    <n v="10000"/>
    <n v="8900"/>
    <n v="-1"/>
    <n v="4"/>
    <x v="8"/>
    <x v="1"/>
  </r>
  <r>
    <n v="5893"/>
    <x v="221"/>
    <x v="1"/>
    <x v="8"/>
    <n v="1"/>
    <x v="29"/>
    <x v="32"/>
    <x v="201"/>
    <m/>
    <m/>
    <m/>
    <m/>
    <n v="3271"/>
    <n v="3500"/>
    <n v="229"/>
    <n v="-1"/>
    <n v="4"/>
    <x v="8"/>
    <x v="1"/>
  </r>
  <r>
    <n v="5894"/>
    <x v="221"/>
    <x v="1"/>
    <x v="8"/>
    <n v="1"/>
    <x v="29"/>
    <x v="37"/>
    <x v="233"/>
    <m/>
    <m/>
    <m/>
    <m/>
    <n v="7009"/>
    <n v="7500"/>
    <n v="491"/>
    <n v="-1"/>
    <n v="4"/>
    <x v="8"/>
    <x v="1"/>
  </r>
  <r>
    <n v="5895"/>
    <x v="221"/>
    <x v="1"/>
    <x v="8"/>
    <n v="1"/>
    <x v="29"/>
    <x v="32"/>
    <x v="201"/>
    <m/>
    <m/>
    <m/>
    <m/>
    <n v="7009"/>
    <n v="7500"/>
    <n v="491"/>
    <n v="-1"/>
    <n v="4"/>
    <x v="8"/>
    <x v="1"/>
  </r>
  <r>
    <n v="5896"/>
    <x v="221"/>
    <x v="1"/>
    <x v="128"/>
    <n v="1"/>
    <x v="33"/>
    <x v="6"/>
    <x v="926"/>
    <m/>
    <m/>
    <m/>
    <m/>
    <n v="0"/>
    <n v="20000"/>
    <n v="20000"/>
    <n v="-1"/>
    <n v="4"/>
    <x v="8"/>
    <x v="1"/>
  </r>
  <r>
    <n v="5896"/>
    <x v="221"/>
    <x v="1"/>
    <x v="8"/>
    <n v="1"/>
    <x v="27"/>
    <x v="3"/>
    <x v="1482"/>
    <m/>
    <m/>
    <m/>
    <m/>
    <n v="1100"/>
    <n v="10000"/>
    <n v="8900"/>
    <n v="-1"/>
    <n v="4"/>
    <x v="8"/>
    <x v="1"/>
  </r>
  <r>
    <n v="5896"/>
    <x v="221"/>
    <x v="1"/>
    <x v="8"/>
    <n v="1"/>
    <x v="16"/>
    <x v="6"/>
    <x v="111"/>
    <m/>
    <m/>
    <m/>
    <m/>
    <n v="11000"/>
    <n v="20000"/>
    <n v="9000"/>
    <n v="-1"/>
    <n v="4"/>
    <x v="8"/>
    <x v="1"/>
  </r>
  <r>
    <n v="5896"/>
    <x v="221"/>
    <x v="1"/>
    <x v="8"/>
    <n v="1"/>
    <x v="33"/>
    <x v="1"/>
    <x v="1483"/>
    <m/>
    <m/>
    <m/>
    <m/>
    <n v="0"/>
    <n v="25000"/>
    <n v="25000"/>
    <n v="-1"/>
    <n v="4"/>
    <x v="8"/>
    <x v="1"/>
  </r>
  <r>
    <n v="5897"/>
    <x v="221"/>
    <x v="1"/>
    <x v="8"/>
    <n v="1"/>
    <x v="2"/>
    <x v="28"/>
    <x v="1467"/>
    <m/>
    <m/>
    <m/>
    <m/>
    <n v="10000"/>
    <n v="24000"/>
    <n v="14000"/>
    <n v="-1"/>
    <n v="4"/>
    <x v="8"/>
    <x v="1"/>
  </r>
  <r>
    <n v="5898"/>
    <x v="221"/>
    <x v="1"/>
    <x v="8"/>
    <n v="1"/>
    <x v="27"/>
    <x v="28"/>
    <x v="644"/>
    <m/>
    <m/>
    <m/>
    <m/>
    <n v="1100"/>
    <n v="10000"/>
    <n v="8900"/>
    <n v="-1"/>
    <n v="4"/>
    <x v="8"/>
    <x v="1"/>
  </r>
  <r>
    <n v="5899"/>
    <x v="221"/>
    <x v="1"/>
    <x v="8"/>
    <n v="1"/>
    <x v="81"/>
    <x v="1"/>
    <x v="1014"/>
    <m/>
    <m/>
    <m/>
    <m/>
    <n v="3500"/>
    <n v="10000"/>
    <n v="6500"/>
    <n v="-1"/>
    <n v="4"/>
    <x v="8"/>
    <x v="1"/>
  </r>
  <r>
    <n v="5900"/>
    <x v="221"/>
    <x v="1"/>
    <x v="8"/>
    <n v="1"/>
    <x v="7"/>
    <x v="6"/>
    <x v="128"/>
    <m/>
    <m/>
    <m/>
    <m/>
    <n v="13000"/>
    <n v="29000"/>
    <n v="16000"/>
    <n v="-1"/>
    <n v="4"/>
    <x v="8"/>
    <x v="1"/>
  </r>
  <r>
    <n v="5901"/>
    <x v="221"/>
    <x v="1"/>
    <x v="8"/>
    <n v="1"/>
    <x v="0"/>
    <x v="6"/>
    <x v="1393"/>
    <m/>
    <m/>
    <m/>
    <m/>
    <n v="2800"/>
    <n v="10000"/>
    <n v="7200"/>
    <n v="-1"/>
    <n v="4"/>
    <x v="8"/>
    <x v="1"/>
  </r>
  <r>
    <n v="5902"/>
    <x v="221"/>
    <x v="1"/>
    <x v="8"/>
    <n v="1"/>
    <x v="8"/>
    <x v="6"/>
    <x v="1402"/>
    <m/>
    <m/>
    <m/>
    <m/>
    <n v="25000"/>
    <n v="45000"/>
    <n v="20000"/>
    <n v="-1"/>
    <n v="4"/>
    <x v="8"/>
    <x v="1"/>
  </r>
  <r>
    <n v="5903"/>
    <x v="221"/>
    <x v="1"/>
    <x v="8"/>
    <n v="1"/>
    <x v="29"/>
    <x v="32"/>
    <x v="201"/>
    <m/>
    <m/>
    <m/>
    <m/>
    <n v="6074"/>
    <n v="6500"/>
    <n v="426"/>
    <n v="-1"/>
    <n v="4"/>
    <x v="8"/>
    <x v="1"/>
  </r>
  <r>
    <n v="5904"/>
    <x v="221"/>
    <x v="1"/>
    <x v="8"/>
    <n v="1"/>
    <x v="29"/>
    <x v="34"/>
    <x v="371"/>
    <m/>
    <m/>
    <m/>
    <m/>
    <n v="1869"/>
    <n v="2000"/>
    <n v="131"/>
    <n v="-1"/>
    <n v="4"/>
    <x v="8"/>
    <x v="1"/>
  </r>
  <r>
    <n v="5905"/>
    <x v="221"/>
    <x v="1"/>
    <x v="8"/>
    <n v="1"/>
    <x v="160"/>
    <x v="4"/>
    <x v="215"/>
    <m/>
    <m/>
    <m/>
    <m/>
    <n v="8000"/>
    <n v="15000"/>
    <n v="7000"/>
    <n v="-1"/>
    <n v="4"/>
    <x v="8"/>
    <x v="1"/>
  </r>
  <r>
    <n v="5906"/>
    <x v="221"/>
    <x v="1"/>
    <x v="8"/>
    <n v="1"/>
    <x v="4"/>
    <x v="4"/>
    <x v="215"/>
    <m/>
    <m/>
    <m/>
    <m/>
    <n v="18000"/>
    <n v="35000"/>
    <n v="17000"/>
    <n v="-1"/>
    <n v="4"/>
    <x v="8"/>
    <x v="1"/>
  </r>
  <r>
    <n v="5907"/>
    <x v="222"/>
    <x v="1"/>
    <x v="8"/>
    <n v="1"/>
    <x v="84"/>
    <x v="29"/>
    <x v="349"/>
    <m/>
    <m/>
    <m/>
    <m/>
    <n v="65000"/>
    <n v="130000"/>
    <n v="65000"/>
    <n v="-1"/>
    <n v="5"/>
    <x v="8"/>
    <x v="1"/>
  </r>
  <r>
    <n v="5908"/>
    <x v="222"/>
    <x v="1"/>
    <x v="8"/>
    <n v="1"/>
    <x v="27"/>
    <x v="29"/>
    <x v="349"/>
    <m/>
    <m/>
    <m/>
    <s v="por pacha"/>
    <n v="1100"/>
    <n v="5000"/>
    <n v="3900"/>
    <n v="-1"/>
    <n v="5"/>
    <x v="8"/>
    <x v="1"/>
  </r>
  <r>
    <n v="5909"/>
    <x v="222"/>
    <x v="1"/>
    <x v="8"/>
    <n v="1"/>
    <x v="33"/>
    <x v="2"/>
    <x v="1484"/>
    <m/>
    <m/>
    <m/>
    <m/>
    <n v="0"/>
    <n v="3000"/>
    <n v="3000"/>
    <n v="-1"/>
    <n v="5"/>
    <x v="8"/>
    <x v="1"/>
  </r>
  <r>
    <n v="5910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11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12"/>
    <x v="221"/>
    <x v="0"/>
    <x v="64"/>
    <n v="1"/>
    <x v="119"/>
    <x v="29"/>
    <x v="338"/>
    <m/>
    <m/>
    <m/>
    <m/>
    <n v="8000"/>
    <n v="20000"/>
    <n v="-8000"/>
    <n v="1"/>
    <n v="4"/>
    <x v="8"/>
    <x v="1"/>
  </r>
  <r>
    <n v="5913"/>
    <x v="221"/>
    <x v="0"/>
    <x v="64"/>
    <n v="1"/>
    <x v="84"/>
    <x v="29"/>
    <x v="349"/>
    <m/>
    <m/>
    <m/>
    <m/>
    <n v="65000"/>
    <n v="130000"/>
    <n v="-65000"/>
    <n v="1"/>
    <n v="4"/>
    <x v="8"/>
    <x v="1"/>
  </r>
  <r>
    <n v="5914"/>
    <x v="221"/>
    <x v="0"/>
    <x v="5"/>
    <n v="5"/>
    <x v="2"/>
    <x v="47"/>
    <x v="354"/>
    <m/>
    <m/>
    <m/>
    <m/>
    <n v="3000"/>
    <n v="8000"/>
    <n v="-15000"/>
    <n v="5"/>
    <n v="4"/>
    <x v="8"/>
    <x v="1"/>
  </r>
  <r>
    <n v="5915"/>
    <x v="221"/>
    <x v="0"/>
    <x v="5"/>
    <n v="15"/>
    <x v="27"/>
    <x v="27"/>
    <x v="1485"/>
    <m/>
    <m/>
    <m/>
    <m/>
    <n v="2000"/>
    <n v="10000"/>
    <n v="-30000"/>
    <n v="15"/>
    <n v="4"/>
    <x v="8"/>
    <x v="1"/>
  </r>
  <r>
    <n v="5916"/>
    <x v="222"/>
    <x v="1"/>
    <x v="8"/>
    <n v="1"/>
    <x v="26"/>
    <x v="4"/>
    <x v="1486"/>
    <m/>
    <m/>
    <m/>
    <m/>
    <n v="7500"/>
    <n v="18000"/>
    <n v="10500"/>
    <n v="-1"/>
    <n v="5"/>
    <x v="8"/>
    <x v="1"/>
  </r>
  <r>
    <n v="5917"/>
    <x v="222"/>
    <x v="1"/>
    <x v="8"/>
    <n v="1"/>
    <x v="27"/>
    <x v="4"/>
    <x v="1486"/>
    <m/>
    <m/>
    <m/>
    <m/>
    <n v="1100"/>
    <n v="10000"/>
    <n v="8900"/>
    <n v="-1"/>
    <n v="5"/>
    <x v="8"/>
    <x v="1"/>
  </r>
  <r>
    <n v="5918"/>
    <x v="222"/>
    <x v="1"/>
    <x v="8"/>
    <n v="1"/>
    <x v="26"/>
    <x v="1"/>
    <x v="185"/>
    <m/>
    <m/>
    <m/>
    <m/>
    <n v="9000"/>
    <n v="20000"/>
    <n v="11000"/>
    <n v="-1"/>
    <n v="5"/>
    <x v="8"/>
    <x v="1"/>
  </r>
  <r>
    <n v="5919"/>
    <x v="222"/>
    <x v="1"/>
    <x v="8"/>
    <n v="1"/>
    <x v="26"/>
    <x v="1"/>
    <x v="141"/>
    <m/>
    <m/>
    <m/>
    <m/>
    <n v="8000"/>
    <n v="20000"/>
    <n v="12000"/>
    <n v="-1"/>
    <n v="5"/>
    <x v="8"/>
    <x v="1"/>
  </r>
  <r>
    <n v="5920"/>
    <x v="222"/>
    <x v="1"/>
    <x v="8"/>
    <n v="1"/>
    <x v="27"/>
    <x v="1"/>
    <x v="367"/>
    <m/>
    <m/>
    <m/>
    <m/>
    <n v="1100"/>
    <n v="10000"/>
    <n v="8900"/>
    <n v="-1"/>
    <n v="5"/>
    <x v="8"/>
    <x v="1"/>
  </r>
  <r>
    <n v="5921"/>
    <x v="222"/>
    <x v="1"/>
    <x v="8"/>
    <n v="1"/>
    <x v="84"/>
    <x v="29"/>
    <x v="641"/>
    <m/>
    <m/>
    <m/>
    <m/>
    <n v="60000"/>
    <n v="125000"/>
    <n v="65000"/>
    <n v="-1"/>
    <n v="5"/>
    <x v="8"/>
    <x v="1"/>
  </r>
  <r>
    <n v="5922"/>
    <x v="222"/>
    <x v="1"/>
    <x v="8"/>
    <n v="1"/>
    <x v="46"/>
    <x v="29"/>
    <x v="641"/>
    <m/>
    <m/>
    <m/>
    <m/>
    <n v="0"/>
    <n v="10000"/>
    <n v="10000"/>
    <n v="-1"/>
    <n v="5"/>
    <x v="8"/>
    <x v="1"/>
  </r>
  <r>
    <n v="5923"/>
    <x v="222"/>
    <x v="1"/>
    <x v="8"/>
    <n v="1"/>
    <x v="27"/>
    <x v="29"/>
    <x v="641"/>
    <m/>
    <m/>
    <m/>
    <m/>
    <n v="1100"/>
    <n v="10000"/>
    <n v="8900"/>
    <n v="-1"/>
    <n v="5"/>
    <x v="8"/>
    <x v="1"/>
  </r>
  <r>
    <n v="5924"/>
    <x v="222"/>
    <x v="1"/>
    <x v="8"/>
    <n v="1"/>
    <x v="4"/>
    <x v="28"/>
    <x v="1391"/>
    <m/>
    <m/>
    <m/>
    <m/>
    <n v="50000"/>
    <n v="70000"/>
    <n v="20000"/>
    <n v="-1"/>
    <n v="5"/>
    <x v="8"/>
    <x v="1"/>
  </r>
  <r>
    <n v="5925"/>
    <x v="222"/>
    <x v="1"/>
    <x v="8"/>
    <n v="1"/>
    <x v="31"/>
    <x v="6"/>
    <x v="1487"/>
    <m/>
    <m/>
    <m/>
    <m/>
    <n v="7500"/>
    <n v="15000"/>
    <n v="7500"/>
    <n v="-1"/>
    <n v="5"/>
    <x v="8"/>
    <x v="1"/>
  </r>
  <r>
    <n v="5926"/>
    <x v="222"/>
    <x v="1"/>
    <x v="8"/>
    <n v="1"/>
    <x v="175"/>
    <x v="28"/>
    <x v="430"/>
    <m/>
    <m/>
    <m/>
    <m/>
    <n v="8500"/>
    <n v="20000"/>
    <n v="11500"/>
    <n v="-1"/>
    <n v="5"/>
    <x v="8"/>
    <x v="1"/>
  </r>
  <r>
    <n v="5927"/>
    <x v="222"/>
    <x v="1"/>
    <x v="8"/>
    <n v="1"/>
    <x v="101"/>
    <x v="1"/>
    <x v="177"/>
    <m/>
    <m/>
    <m/>
    <m/>
    <n v="5000"/>
    <n v="10000"/>
    <n v="5000"/>
    <n v="-1"/>
    <n v="5"/>
    <x v="8"/>
    <x v="1"/>
  </r>
  <r>
    <n v="5928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29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30"/>
    <x v="222"/>
    <x v="1"/>
    <x v="8"/>
    <n v="1"/>
    <x v="1"/>
    <x v="1"/>
    <x v="2"/>
    <m/>
    <m/>
    <m/>
    <m/>
    <n v="3500"/>
    <n v="12000"/>
    <n v="8500"/>
    <n v="-1"/>
    <n v="5"/>
    <x v="8"/>
    <x v="1"/>
  </r>
  <r>
    <n v="5931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32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33"/>
    <x v="222"/>
    <x v="1"/>
    <x v="8"/>
    <n v="1"/>
    <x v="4"/>
    <x v="28"/>
    <x v="139"/>
    <m/>
    <m/>
    <m/>
    <m/>
    <n v="40000"/>
    <n v="63000"/>
    <n v="23000"/>
    <n v="-1"/>
    <n v="5"/>
    <x v="8"/>
    <x v="1"/>
  </r>
  <r>
    <n v="5934"/>
    <x v="222"/>
    <x v="1"/>
    <x v="8"/>
    <n v="1"/>
    <x v="2"/>
    <x v="2"/>
    <x v="385"/>
    <s v="TC"/>
    <s v="Blanco"/>
    <s v="Caja"/>
    <s v="Alambrico"/>
    <n v="8000"/>
    <n v="17000"/>
    <n v="9000"/>
    <n v="-1"/>
    <n v="5"/>
    <x v="8"/>
    <x v="1"/>
  </r>
  <r>
    <n v="5935"/>
    <x v="222"/>
    <x v="1"/>
    <x v="8"/>
    <n v="1"/>
    <x v="81"/>
    <x v="28"/>
    <x v="139"/>
    <m/>
    <m/>
    <m/>
    <m/>
    <n v="3500"/>
    <n v="10000"/>
    <n v="6500"/>
    <n v="-1"/>
    <n v="5"/>
    <x v="8"/>
    <x v="1"/>
  </r>
  <r>
    <n v="5936"/>
    <x v="222"/>
    <x v="1"/>
    <x v="8"/>
    <n v="1"/>
    <x v="1"/>
    <x v="152"/>
    <x v="1366"/>
    <m/>
    <m/>
    <m/>
    <m/>
    <n v="3000"/>
    <n v="10000"/>
    <n v="7000"/>
    <n v="-1"/>
    <n v="5"/>
    <x v="8"/>
    <x v="1"/>
  </r>
  <r>
    <n v="5937"/>
    <x v="223"/>
    <x v="1"/>
    <x v="8"/>
    <n v="1"/>
    <x v="2"/>
    <x v="11"/>
    <x v="1488"/>
    <m/>
    <m/>
    <m/>
    <m/>
    <n v="26000"/>
    <n v="50000"/>
    <n v="24000"/>
    <n v="-1"/>
    <n v="6"/>
    <x v="8"/>
    <x v="1"/>
  </r>
  <r>
    <n v="5938"/>
    <x v="223"/>
    <x v="1"/>
    <x v="8"/>
    <n v="1"/>
    <x v="27"/>
    <x v="2"/>
    <x v="1489"/>
    <m/>
    <m/>
    <m/>
    <m/>
    <n v="1100"/>
    <n v="10000"/>
    <n v="8900"/>
    <n v="-1"/>
    <n v="6"/>
    <x v="8"/>
    <x v="1"/>
  </r>
  <r>
    <n v="5939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40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41"/>
    <x v="223"/>
    <x v="1"/>
    <x v="8"/>
    <n v="1"/>
    <x v="27"/>
    <x v="4"/>
    <x v="314"/>
    <m/>
    <m/>
    <m/>
    <m/>
    <n v="1100"/>
    <n v="10000"/>
    <n v="8900"/>
    <n v="-1"/>
    <n v="6"/>
    <x v="8"/>
    <x v="1"/>
  </r>
  <r>
    <n v="5942"/>
    <x v="223"/>
    <x v="1"/>
    <x v="8"/>
    <n v="1"/>
    <x v="2"/>
    <x v="113"/>
    <x v="829"/>
    <m/>
    <m/>
    <m/>
    <m/>
    <n v="12000"/>
    <n v="25000"/>
    <n v="13000"/>
    <n v="-1"/>
    <n v="6"/>
    <x v="8"/>
    <x v="1"/>
  </r>
  <r>
    <n v="5943"/>
    <x v="223"/>
    <x v="1"/>
    <x v="8"/>
    <n v="1"/>
    <x v="0"/>
    <x v="93"/>
    <x v="1269"/>
    <m/>
    <m/>
    <m/>
    <m/>
    <n v="4500"/>
    <n v="12000"/>
    <n v="7500"/>
    <n v="-1"/>
    <n v="6"/>
    <x v="8"/>
    <x v="1"/>
  </r>
  <r>
    <n v="5944"/>
    <x v="223"/>
    <x v="1"/>
    <x v="8"/>
    <n v="1"/>
    <x v="29"/>
    <x v="32"/>
    <x v="201"/>
    <m/>
    <m/>
    <m/>
    <m/>
    <n v="10280"/>
    <n v="11000"/>
    <n v="720"/>
    <n v="-1"/>
    <n v="6"/>
    <x v="8"/>
    <x v="1"/>
  </r>
  <r>
    <n v="5945"/>
    <x v="223"/>
    <x v="1"/>
    <x v="8"/>
    <n v="1"/>
    <x v="29"/>
    <x v="34"/>
    <x v="214"/>
    <m/>
    <m/>
    <m/>
    <m/>
    <n v="7009"/>
    <n v="7500"/>
    <n v="491"/>
    <n v="-1"/>
    <n v="6"/>
    <x v="8"/>
    <x v="1"/>
  </r>
  <r>
    <n v="5946"/>
    <x v="223"/>
    <x v="1"/>
    <x v="8"/>
    <n v="1"/>
    <x v="29"/>
    <x v="34"/>
    <x v="214"/>
    <m/>
    <m/>
    <m/>
    <m/>
    <n v="6074"/>
    <n v="6500"/>
    <n v="426"/>
    <n v="-1"/>
    <n v="6"/>
    <x v="8"/>
    <x v="1"/>
  </r>
  <r>
    <n v="5947"/>
    <x v="223"/>
    <x v="1"/>
    <x v="8"/>
    <n v="1"/>
    <x v="29"/>
    <x v="32"/>
    <x v="201"/>
    <m/>
    <m/>
    <m/>
    <m/>
    <n v="3271"/>
    <n v="3500"/>
    <n v="229"/>
    <n v="-1"/>
    <n v="6"/>
    <x v="8"/>
    <x v="1"/>
  </r>
  <r>
    <n v="5948"/>
    <x v="223"/>
    <x v="1"/>
    <x v="8"/>
    <n v="1"/>
    <x v="29"/>
    <x v="32"/>
    <x v="201"/>
    <m/>
    <m/>
    <m/>
    <m/>
    <n v="935"/>
    <n v="1000"/>
    <n v="65"/>
    <n v="-1"/>
    <n v="6"/>
    <x v="8"/>
    <x v="1"/>
  </r>
  <r>
    <n v="5949"/>
    <x v="223"/>
    <x v="1"/>
    <x v="8"/>
    <n v="1"/>
    <x v="30"/>
    <x v="28"/>
    <x v="430"/>
    <m/>
    <m/>
    <m/>
    <m/>
    <n v="900"/>
    <n v="10000"/>
    <n v="9100"/>
    <n v="-1"/>
    <n v="6"/>
    <x v="8"/>
    <x v="1"/>
  </r>
  <r>
    <n v="5950"/>
    <x v="223"/>
    <x v="1"/>
    <x v="8"/>
    <n v="1"/>
    <x v="33"/>
    <x v="28"/>
    <x v="1490"/>
    <m/>
    <m/>
    <m/>
    <m/>
    <n v="0"/>
    <n v="25000"/>
    <n v="25000"/>
    <n v="-1"/>
    <n v="6"/>
    <x v="8"/>
    <x v="1"/>
  </r>
  <r>
    <n v="5951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52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53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54"/>
    <x v="223"/>
    <x v="1"/>
    <x v="8"/>
    <n v="1"/>
    <x v="22"/>
    <x v="25"/>
    <x v="109"/>
    <m/>
    <m/>
    <m/>
    <m/>
    <n v="13000"/>
    <n v="29000"/>
    <n v="16000"/>
    <n v="-1"/>
    <n v="6"/>
    <x v="8"/>
    <x v="1"/>
  </r>
  <r>
    <n v="5955"/>
    <x v="223"/>
    <x v="1"/>
    <x v="8"/>
    <n v="1"/>
    <x v="26"/>
    <x v="4"/>
    <x v="817"/>
    <m/>
    <m/>
    <m/>
    <m/>
    <n v="7500"/>
    <n v="15000"/>
    <n v="7500"/>
    <n v="-1"/>
    <n v="6"/>
    <x v="8"/>
    <x v="1"/>
  </r>
  <r>
    <n v="5956"/>
    <x v="223"/>
    <x v="1"/>
    <x v="8"/>
    <n v="1"/>
    <x v="1"/>
    <x v="6"/>
    <x v="1491"/>
    <m/>
    <m/>
    <m/>
    <m/>
    <n v="2200"/>
    <n v="8000"/>
    <n v="5800"/>
    <n v="-1"/>
    <n v="6"/>
    <x v="8"/>
    <x v="1"/>
  </r>
  <r>
    <n v="5957"/>
    <x v="223"/>
    <x v="1"/>
    <x v="8"/>
    <n v="1"/>
    <x v="4"/>
    <x v="4"/>
    <x v="215"/>
    <m/>
    <m/>
    <m/>
    <m/>
    <n v="18000"/>
    <n v="35000"/>
    <n v="17000"/>
    <n v="-1"/>
    <n v="6"/>
    <x v="8"/>
    <x v="1"/>
  </r>
  <r>
    <n v="5958"/>
    <x v="223"/>
    <x v="1"/>
    <x v="8"/>
    <n v="1"/>
    <x v="160"/>
    <x v="4"/>
    <x v="215"/>
    <m/>
    <m/>
    <m/>
    <m/>
    <n v="8500"/>
    <n v="15000"/>
    <n v="6500"/>
    <n v="-1"/>
    <n v="6"/>
    <x v="8"/>
    <x v="1"/>
  </r>
  <r>
    <n v="5959"/>
    <x v="223"/>
    <x v="1"/>
    <x v="8"/>
    <n v="1"/>
    <x v="84"/>
    <x v="29"/>
    <x v="641"/>
    <m/>
    <m/>
    <m/>
    <m/>
    <n v="60000"/>
    <n v="125000"/>
    <n v="65000"/>
    <n v="-1"/>
    <n v="6"/>
    <x v="8"/>
    <x v="1"/>
  </r>
  <r>
    <n v="5960"/>
    <x v="223"/>
    <x v="1"/>
    <x v="8"/>
    <n v="1"/>
    <x v="95"/>
    <x v="29"/>
    <x v="641"/>
    <m/>
    <m/>
    <m/>
    <m/>
    <n v="12000"/>
    <n v="15000"/>
    <n v="3000"/>
    <n v="-1"/>
    <n v="6"/>
    <x v="8"/>
    <x v="1"/>
  </r>
  <r>
    <n v="5961"/>
    <x v="223"/>
    <x v="1"/>
    <x v="8"/>
    <n v="1"/>
    <x v="119"/>
    <x v="29"/>
    <x v="641"/>
    <m/>
    <m/>
    <m/>
    <m/>
    <n v="8000"/>
    <n v="10000"/>
    <n v="2000"/>
    <n v="-1"/>
    <n v="6"/>
    <x v="8"/>
    <x v="1"/>
  </r>
  <r>
    <n v="5962"/>
    <x v="223"/>
    <x v="1"/>
    <x v="8"/>
    <n v="1"/>
    <x v="27"/>
    <x v="29"/>
    <x v="641"/>
    <m/>
    <m/>
    <m/>
    <m/>
    <n v="1100"/>
    <n v="10000"/>
    <n v="8900"/>
    <n v="-1"/>
    <n v="6"/>
    <x v="8"/>
    <x v="1"/>
  </r>
  <r>
    <n v="5963"/>
    <x v="223"/>
    <x v="1"/>
    <x v="8"/>
    <n v="1"/>
    <x v="190"/>
    <x v="27"/>
    <x v="414"/>
    <m/>
    <m/>
    <m/>
    <m/>
    <n v="9500"/>
    <n v="20000"/>
    <n v="10500"/>
    <n v="-1"/>
    <n v="6"/>
    <x v="8"/>
    <x v="1"/>
  </r>
  <r>
    <n v="5964"/>
    <x v="223"/>
    <x v="1"/>
    <x v="8"/>
    <n v="1"/>
    <x v="73"/>
    <x v="72"/>
    <x v="493"/>
    <m/>
    <m/>
    <m/>
    <m/>
    <n v="5000"/>
    <n v="10000"/>
    <n v="5000"/>
    <n v="-1"/>
    <n v="6"/>
    <x v="8"/>
    <x v="1"/>
  </r>
  <r>
    <n v="5965"/>
    <x v="223"/>
    <x v="0"/>
    <x v="64"/>
    <n v="1"/>
    <x v="119"/>
    <x v="29"/>
    <x v="641"/>
    <m/>
    <m/>
    <m/>
    <m/>
    <n v="12000"/>
    <n v="15000"/>
    <n v="-12000"/>
    <n v="1"/>
    <n v="6"/>
    <x v="8"/>
    <x v="1"/>
  </r>
  <r>
    <n v="5966"/>
    <x v="223"/>
    <x v="0"/>
    <x v="64"/>
    <n v="1"/>
    <x v="95"/>
    <x v="29"/>
    <x v="641"/>
    <m/>
    <m/>
    <m/>
    <m/>
    <n v="8000"/>
    <n v="10000"/>
    <n v="-8000"/>
    <n v="1"/>
    <n v="6"/>
    <x v="8"/>
    <x v="1"/>
  </r>
  <r>
    <n v="5967"/>
    <x v="223"/>
    <x v="0"/>
    <x v="64"/>
    <n v="1"/>
    <x v="84"/>
    <x v="29"/>
    <x v="1492"/>
    <m/>
    <m/>
    <m/>
    <m/>
    <n v="105000"/>
    <n v="165000"/>
    <n v="-105000"/>
    <n v="1"/>
    <n v="6"/>
    <x v="8"/>
    <x v="1"/>
  </r>
  <r>
    <n v="5968"/>
    <x v="223"/>
    <x v="0"/>
    <x v="64"/>
    <n v="1"/>
    <x v="84"/>
    <x v="35"/>
    <x v="388"/>
    <m/>
    <m/>
    <m/>
    <m/>
    <n v="95000"/>
    <n v="150000"/>
    <n v="-95000"/>
    <n v="1"/>
    <n v="6"/>
    <x v="8"/>
    <x v="1"/>
  </r>
  <r>
    <n v="5969"/>
    <x v="223"/>
    <x v="0"/>
    <x v="64"/>
    <n v="1"/>
    <x v="84"/>
    <x v="29"/>
    <x v="1493"/>
    <m/>
    <m/>
    <m/>
    <m/>
    <n v="65000"/>
    <n v="125000"/>
    <n v="-65000"/>
    <n v="1"/>
    <n v="6"/>
    <x v="8"/>
    <x v="1"/>
  </r>
  <r>
    <n v="5970"/>
    <x v="223"/>
    <x v="0"/>
    <x v="64"/>
    <n v="1"/>
    <x v="191"/>
    <x v="29"/>
    <x v="1492"/>
    <m/>
    <m/>
    <m/>
    <m/>
    <n v="10000"/>
    <n v="15000"/>
    <n v="-10000"/>
    <n v="1"/>
    <n v="6"/>
    <x v="8"/>
    <x v="1"/>
  </r>
  <r>
    <n v="5971"/>
    <x v="223"/>
    <x v="1"/>
    <x v="143"/>
    <n v="1"/>
    <x v="1"/>
    <x v="1"/>
    <x v="1000"/>
    <m/>
    <m/>
    <m/>
    <m/>
    <n v="2800"/>
    <n v="10000"/>
    <n v="7200"/>
    <n v="-1"/>
    <n v="6"/>
    <x v="8"/>
    <x v="1"/>
  </r>
  <r>
    <n v="5972"/>
    <x v="223"/>
    <x v="1"/>
    <x v="8"/>
    <n v="1"/>
    <x v="26"/>
    <x v="28"/>
    <x v="315"/>
    <m/>
    <m/>
    <m/>
    <m/>
    <n v="8500"/>
    <n v="18000"/>
    <n v="9500"/>
    <n v="-1"/>
    <n v="6"/>
    <x v="8"/>
    <x v="1"/>
  </r>
  <r>
    <n v="5973"/>
    <x v="223"/>
    <x v="1"/>
    <x v="8"/>
    <n v="1"/>
    <x v="27"/>
    <x v="28"/>
    <x v="315"/>
    <m/>
    <m/>
    <m/>
    <m/>
    <n v="1100"/>
    <n v="8000"/>
    <n v="6900"/>
    <n v="-1"/>
    <n v="6"/>
    <x v="8"/>
    <x v="1"/>
  </r>
  <r>
    <n v="5974"/>
    <x v="224"/>
    <x v="1"/>
    <x v="8"/>
    <n v="1"/>
    <x v="26"/>
    <x v="29"/>
    <x v="1494"/>
    <m/>
    <m/>
    <m/>
    <m/>
    <n v="9000"/>
    <n v="20000"/>
    <n v="11000"/>
    <n v="-1"/>
    <n v="7"/>
    <x v="8"/>
    <x v="1"/>
  </r>
  <r>
    <n v="5975"/>
    <x v="224"/>
    <x v="1"/>
    <x v="8"/>
    <n v="1"/>
    <x v="27"/>
    <x v="29"/>
    <x v="1494"/>
    <m/>
    <m/>
    <m/>
    <m/>
    <n v="1100"/>
    <n v="10000"/>
    <n v="8900"/>
    <n v="-1"/>
    <n v="7"/>
    <x v="8"/>
    <x v="1"/>
  </r>
  <r>
    <n v="5976"/>
    <x v="224"/>
    <x v="1"/>
    <x v="8"/>
    <n v="1"/>
    <x v="27"/>
    <x v="28"/>
    <x v="316"/>
    <m/>
    <m/>
    <m/>
    <m/>
    <n v="1100"/>
    <n v="10000"/>
    <n v="8900"/>
    <n v="-1"/>
    <n v="7"/>
    <x v="8"/>
    <x v="1"/>
  </r>
  <r>
    <n v="5977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78"/>
    <x v="224"/>
    <x v="1"/>
    <x v="8"/>
    <n v="1"/>
    <x v="29"/>
    <x v="32"/>
    <x v="340"/>
    <m/>
    <m/>
    <m/>
    <m/>
    <n v="1869"/>
    <n v="2000"/>
    <n v="131"/>
    <n v="-1"/>
    <n v="7"/>
    <x v="8"/>
    <x v="1"/>
  </r>
  <r>
    <n v="5979"/>
    <x v="224"/>
    <x v="1"/>
    <x v="8"/>
    <n v="1"/>
    <x v="27"/>
    <x v="55"/>
    <x v="1495"/>
    <m/>
    <m/>
    <m/>
    <m/>
    <n v="1100"/>
    <n v="10000"/>
    <n v="8900"/>
    <n v="-1"/>
    <n v="7"/>
    <x v="8"/>
    <x v="1"/>
  </r>
  <r>
    <n v="5980"/>
    <x v="224"/>
    <x v="1"/>
    <x v="37"/>
    <n v="1"/>
    <x v="29"/>
    <x v="32"/>
    <x v="201"/>
    <m/>
    <m/>
    <m/>
    <m/>
    <n v="1869"/>
    <n v="2000"/>
    <n v="131"/>
    <n v="-1"/>
    <n v="7"/>
    <x v="8"/>
    <x v="1"/>
  </r>
  <r>
    <n v="5980"/>
    <x v="224"/>
    <x v="1"/>
    <x v="8"/>
    <n v="1"/>
    <x v="0"/>
    <x v="6"/>
    <x v="1496"/>
    <m/>
    <m/>
    <m/>
    <m/>
    <n v="4200"/>
    <n v="10000"/>
    <n v="5800"/>
    <n v="-1"/>
    <n v="7"/>
    <x v="8"/>
    <x v="1"/>
  </r>
  <r>
    <n v="5980"/>
    <x v="224"/>
    <x v="1"/>
    <x v="8"/>
    <n v="1"/>
    <x v="13"/>
    <x v="6"/>
    <x v="1497"/>
    <m/>
    <m/>
    <m/>
    <m/>
    <n v="16000"/>
    <n v="30000"/>
    <n v="14000"/>
    <n v="-1"/>
    <n v="7"/>
    <x v="8"/>
    <x v="1"/>
  </r>
  <r>
    <n v="5981"/>
    <x v="224"/>
    <x v="1"/>
    <x v="8"/>
    <n v="1"/>
    <x v="105"/>
    <x v="1"/>
    <x v="890"/>
    <m/>
    <m/>
    <m/>
    <m/>
    <n v="20000"/>
    <n v="43000"/>
    <n v="23000"/>
    <n v="-1"/>
    <n v="7"/>
    <x v="8"/>
    <x v="1"/>
  </r>
  <r>
    <n v="5982"/>
    <x v="224"/>
    <x v="1"/>
    <x v="8"/>
    <n v="1"/>
    <x v="30"/>
    <x v="1"/>
    <x v="178"/>
    <m/>
    <m/>
    <m/>
    <m/>
    <n v="1100"/>
    <n v="10000"/>
    <n v="8900"/>
    <n v="-1"/>
    <n v="7"/>
    <x v="8"/>
    <x v="1"/>
  </r>
  <r>
    <n v="5983"/>
    <x v="224"/>
    <x v="1"/>
    <x v="8"/>
    <n v="1"/>
    <x v="29"/>
    <x v="37"/>
    <x v="233"/>
    <m/>
    <m/>
    <m/>
    <m/>
    <n v="14953"/>
    <n v="16000"/>
    <n v="1047"/>
    <n v="-1"/>
    <n v="7"/>
    <x v="8"/>
    <x v="1"/>
  </r>
  <r>
    <n v="5984"/>
    <x v="224"/>
    <x v="1"/>
    <x v="8"/>
    <n v="1"/>
    <x v="29"/>
    <x v="32"/>
    <x v="201"/>
    <m/>
    <m/>
    <m/>
    <m/>
    <n v="10280"/>
    <n v="11000"/>
    <n v="720"/>
    <n v="-1"/>
    <n v="7"/>
    <x v="8"/>
    <x v="1"/>
  </r>
  <r>
    <n v="5985"/>
    <x v="220"/>
    <x v="0"/>
    <x v="6"/>
    <n v="3"/>
    <x v="0"/>
    <x v="6"/>
    <x v="1498"/>
    <m/>
    <m/>
    <m/>
    <m/>
    <n v="2500"/>
    <n v="9000"/>
    <n v="-7500"/>
    <n v="3"/>
    <n v="3"/>
    <x v="8"/>
    <x v="1"/>
  </r>
  <r>
    <n v="5986"/>
    <x v="220"/>
    <x v="0"/>
    <x v="6"/>
    <n v="2"/>
    <x v="0"/>
    <x v="6"/>
    <x v="1496"/>
    <m/>
    <m/>
    <m/>
    <m/>
    <n v="4200"/>
    <n v="15000"/>
    <n v="-8400"/>
    <n v="2"/>
    <n v="3"/>
    <x v="8"/>
    <x v="1"/>
  </r>
  <r>
    <n v="5987"/>
    <x v="220"/>
    <x v="0"/>
    <x v="6"/>
    <n v="3"/>
    <x v="0"/>
    <x v="6"/>
    <x v="1417"/>
    <m/>
    <m/>
    <m/>
    <m/>
    <n v="2500"/>
    <n v="9000"/>
    <n v="-7500"/>
    <n v="3"/>
    <n v="3"/>
    <x v="8"/>
    <x v="1"/>
  </r>
  <r>
    <n v="5988"/>
    <x v="220"/>
    <x v="0"/>
    <x v="6"/>
    <n v="1"/>
    <x v="0"/>
    <x v="6"/>
    <x v="1499"/>
    <m/>
    <m/>
    <m/>
    <m/>
    <n v="5500"/>
    <n v="19000"/>
    <n v="-5500"/>
    <n v="1"/>
    <n v="3"/>
    <x v="8"/>
    <x v="1"/>
  </r>
  <r>
    <n v="5989"/>
    <x v="220"/>
    <x v="0"/>
    <x v="6"/>
    <n v="1"/>
    <x v="13"/>
    <x v="6"/>
    <x v="1497"/>
    <m/>
    <m/>
    <m/>
    <m/>
    <n v="16000"/>
    <n v="30000"/>
    <n v="-16000"/>
    <n v="1"/>
    <n v="3"/>
    <x v="8"/>
    <x v="1"/>
  </r>
  <r>
    <n v="5990"/>
    <x v="220"/>
    <x v="0"/>
    <x v="6"/>
    <n v="3"/>
    <x v="13"/>
    <x v="6"/>
    <x v="57"/>
    <m/>
    <m/>
    <m/>
    <m/>
    <n v="1000"/>
    <n v="5000"/>
    <n v="-3000"/>
    <n v="3"/>
    <n v="3"/>
    <x v="8"/>
    <x v="1"/>
  </r>
  <r>
    <n v="5991"/>
    <x v="224"/>
    <x v="1"/>
    <x v="8"/>
    <n v="1"/>
    <x v="84"/>
    <x v="55"/>
    <x v="1500"/>
    <m/>
    <m/>
    <m/>
    <m/>
    <n v="123000"/>
    <n v="170000"/>
    <n v="47000"/>
    <n v="-1"/>
    <n v="7"/>
    <x v="8"/>
    <x v="1"/>
  </r>
  <r>
    <n v="5992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93"/>
    <x v="224"/>
    <x v="1"/>
    <x v="8"/>
    <n v="1"/>
    <x v="33"/>
    <x v="29"/>
    <x v="853"/>
    <m/>
    <m/>
    <m/>
    <m/>
    <n v="0"/>
    <n v="20000"/>
    <n v="20000"/>
    <n v="-1"/>
    <n v="7"/>
    <x v="8"/>
    <x v="1"/>
  </r>
  <r>
    <n v="5994"/>
    <x v="224"/>
    <x v="1"/>
    <x v="8"/>
    <n v="1"/>
    <x v="105"/>
    <x v="29"/>
    <x v="338"/>
    <m/>
    <m/>
    <m/>
    <s v="Moto g5"/>
    <n v="15000"/>
    <n v="35000"/>
    <n v="20000"/>
    <n v="-1"/>
    <n v="7"/>
    <x v="8"/>
    <x v="1"/>
  </r>
  <r>
    <n v="5995"/>
    <x v="224"/>
    <x v="1"/>
    <x v="8"/>
    <n v="1"/>
    <x v="81"/>
    <x v="29"/>
    <x v="853"/>
    <m/>
    <m/>
    <m/>
    <m/>
    <n v="3500"/>
    <n v="10000"/>
    <n v="6500"/>
    <n v="-1"/>
    <n v="7"/>
    <x v="8"/>
    <x v="1"/>
  </r>
  <r>
    <n v="5996"/>
    <x v="224"/>
    <x v="1"/>
    <x v="8"/>
    <n v="1"/>
    <x v="29"/>
    <x v="32"/>
    <x v="201"/>
    <m/>
    <m/>
    <m/>
    <m/>
    <n v="3271"/>
    <n v="3500"/>
    <n v="229"/>
    <n v="-1"/>
    <n v="7"/>
    <x v="8"/>
    <x v="1"/>
  </r>
  <r>
    <n v="5997"/>
    <x v="224"/>
    <x v="1"/>
    <x v="8"/>
    <n v="1"/>
    <x v="2"/>
    <x v="7"/>
    <x v="440"/>
    <m/>
    <m/>
    <m/>
    <m/>
    <n v="8500"/>
    <n v="20000"/>
    <n v="11500"/>
    <n v="-1"/>
    <n v="7"/>
    <x v="8"/>
    <x v="1"/>
  </r>
  <r>
    <n v="5998"/>
    <x v="224"/>
    <x v="1"/>
    <x v="8"/>
    <n v="1"/>
    <x v="2"/>
    <x v="2"/>
    <x v="440"/>
    <m/>
    <m/>
    <m/>
    <m/>
    <n v="7500"/>
    <n v="20000"/>
    <n v="12500"/>
    <n v="-1"/>
    <n v="7"/>
    <x v="8"/>
    <x v="1"/>
  </r>
  <r>
    <n v="5999"/>
    <x v="224"/>
    <x v="1"/>
    <x v="8"/>
    <n v="1"/>
    <x v="170"/>
    <x v="134"/>
    <x v="1347"/>
    <m/>
    <m/>
    <m/>
    <m/>
    <n v="167000"/>
    <n v="200000"/>
    <n v="33000"/>
    <n v="-1"/>
    <n v="7"/>
    <x v="8"/>
    <x v="1"/>
  </r>
  <r>
    <n v="6000"/>
    <x v="224"/>
    <x v="1"/>
    <x v="8"/>
    <n v="1"/>
    <x v="170"/>
    <x v="134"/>
    <x v="1438"/>
    <m/>
    <m/>
    <m/>
    <m/>
    <n v="150000"/>
    <n v="220000"/>
    <n v="70000"/>
    <n v="-1"/>
    <n v="7"/>
    <x v="8"/>
    <x v="1"/>
  </r>
  <r>
    <n v="6001"/>
    <x v="224"/>
    <x v="1"/>
    <x v="8"/>
    <n v="1"/>
    <x v="33"/>
    <x v="6"/>
    <x v="926"/>
    <m/>
    <m/>
    <m/>
    <s v="Torre Guarda"/>
    <n v="0"/>
    <n v="20000"/>
    <n v="20000"/>
    <n v="-1"/>
    <n v="7"/>
    <x v="8"/>
    <x v="1"/>
  </r>
  <r>
    <n v="6002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03"/>
    <x v="224"/>
    <x v="1"/>
    <x v="8"/>
    <n v="1"/>
    <x v="37"/>
    <x v="34"/>
    <x v="301"/>
    <m/>
    <m/>
    <m/>
    <m/>
    <n v="1000"/>
    <n v="3000"/>
    <n v="2000"/>
    <n v="-1"/>
    <n v="7"/>
    <x v="8"/>
    <x v="1"/>
  </r>
  <r>
    <n v="6004"/>
    <x v="224"/>
    <x v="1"/>
    <x v="8"/>
    <n v="1"/>
    <x v="2"/>
    <x v="6"/>
    <x v="588"/>
    <m/>
    <m/>
    <m/>
    <m/>
    <n v="4000"/>
    <n v="8000"/>
    <n v="4000"/>
    <n v="-1"/>
    <n v="7"/>
    <x v="8"/>
    <x v="1"/>
  </r>
  <r>
    <n v="6005"/>
    <x v="224"/>
    <x v="1"/>
    <x v="8"/>
    <n v="1"/>
    <x v="1"/>
    <x v="1"/>
    <x v="1000"/>
    <m/>
    <m/>
    <m/>
    <m/>
    <n v="2800"/>
    <n v="9000"/>
    <n v="6200"/>
    <n v="-1"/>
    <n v="7"/>
    <x v="8"/>
    <x v="1"/>
  </r>
  <r>
    <n v="6006"/>
    <x v="224"/>
    <x v="1"/>
    <x v="8"/>
    <n v="1"/>
    <x v="81"/>
    <x v="28"/>
    <x v="237"/>
    <m/>
    <m/>
    <m/>
    <m/>
    <n v="5000"/>
    <n v="10000"/>
    <n v="5000"/>
    <n v="-1"/>
    <n v="7"/>
    <x v="8"/>
    <x v="1"/>
  </r>
  <r>
    <n v="6007"/>
    <x v="224"/>
    <x v="1"/>
    <x v="8"/>
    <n v="1"/>
    <x v="27"/>
    <x v="28"/>
    <x v="237"/>
    <m/>
    <m/>
    <m/>
    <m/>
    <n v="1100"/>
    <n v="8000"/>
    <n v="6900"/>
    <n v="-1"/>
    <n v="7"/>
    <x v="8"/>
    <x v="1"/>
  </r>
  <r>
    <n v="6008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09"/>
    <x v="220"/>
    <x v="0"/>
    <x v="87"/>
    <n v="5"/>
    <x v="192"/>
    <x v="89"/>
    <x v="1063"/>
    <m/>
    <m/>
    <m/>
    <m/>
    <n v="1000"/>
    <n v="5000"/>
    <n v="-5000"/>
    <n v="5"/>
    <n v="3"/>
    <x v="8"/>
    <x v="1"/>
  </r>
  <r>
    <n v="6010"/>
    <x v="220"/>
    <x v="0"/>
    <x v="87"/>
    <n v="10"/>
    <x v="88"/>
    <x v="89"/>
    <x v="741"/>
    <m/>
    <m/>
    <m/>
    <m/>
    <n v="900"/>
    <n v="3000"/>
    <n v="-9000"/>
    <n v="10"/>
    <n v="3"/>
    <x v="8"/>
    <x v="1"/>
  </r>
  <r>
    <n v="6011"/>
    <x v="220"/>
    <x v="0"/>
    <x v="87"/>
    <n v="11"/>
    <x v="35"/>
    <x v="89"/>
    <x v="741"/>
    <m/>
    <m/>
    <m/>
    <m/>
    <n v="4000"/>
    <n v="9000"/>
    <n v="-44000"/>
    <n v="11"/>
    <n v="3"/>
    <x v="8"/>
    <x v="1"/>
  </r>
  <r>
    <n v="6012"/>
    <x v="225"/>
    <x v="1"/>
    <x v="8"/>
    <n v="1"/>
    <x v="193"/>
    <x v="157"/>
    <x v="1501"/>
    <m/>
    <m/>
    <m/>
    <s v="No se laboro"/>
    <n v="1"/>
    <n v="1"/>
    <n v="0"/>
    <n v="-1"/>
    <n v="8"/>
    <x v="8"/>
    <x v="1"/>
  </r>
  <r>
    <n v="6013"/>
    <x v="226"/>
    <x v="1"/>
    <x v="8"/>
    <n v="1"/>
    <x v="193"/>
    <x v="157"/>
    <x v="1501"/>
    <m/>
    <m/>
    <m/>
    <s v="No se laboro"/>
    <n v="1"/>
    <n v="1"/>
    <n v="0"/>
    <n v="-1"/>
    <n v="9"/>
    <x v="8"/>
    <x v="1"/>
  </r>
  <r>
    <n v="6014"/>
    <x v="227"/>
    <x v="1"/>
    <x v="8"/>
    <n v="1"/>
    <x v="2"/>
    <x v="7"/>
    <x v="328"/>
    <m/>
    <m/>
    <m/>
    <m/>
    <n v="8000"/>
    <n v="20000"/>
    <n v="12000"/>
    <n v="-1"/>
    <n v="10"/>
    <x v="8"/>
    <x v="1"/>
  </r>
  <r>
    <n v="6015"/>
    <x v="227"/>
    <x v="1"/>
    <x v="8"/>
    <n v="1"/>
    <x v="2"/>
    <x v="6"/>
    <x v="1221"/>
    <m/>
    <m/>
    <m/>
    <m/>
    <n v="28000"/>
    <n v="59000"/>
    <n v="31000"/>
    <n v="-1"/>
    <n v="10"/>
    <x v="8"/>
    <x v="1"/>
  </r>
  <r>
    <n v="6016"/>
    <x v="227"/>
    <x v="1"/>
    <x v="8"/>
    <n v="1"/>
    <x v="29"/>
    <x v="50"/>
    <x v="516"/>
    <m/>
    <m/>
    <m/>
    <m/>
    <n v="9345"/>
    <n v="10000"/>
    <n v="655"/>
    <n v="-1"/>
    <n v="10"/>
    <x v="8"/>
    <x v="1"/>
  </r>
  <r>
    <n v="6017"/>
    <x v="227"/>
    <x v="1"/>
    <x v="8"/>
    <n v="1"/>
    <x v="29"/>
    <x v="32"/>
    <x v="201"/>
    <m/>
    <m/>
    <m/>
    <m/>
    <n v="3271"/>
    <n v="3500"/>
    <n v="229"/>
    <n v="-1"/>
    <n v="10"/>
    <x v="8"/>
    <x v="1"/>
  </r>
  <r>
    <n v="6018"/>
    <x v="227"/>
    <x v="1"/>
    <x v="8"/>
    <n v="1"/>
    <x v="74"/>
    <x v="12"/>
    <x v="616"/>
    <m/>
    <m/>
    <m/>
    <m/>
    <n v="8500"/>
    <n v="19000"/>
    <n v="10500"/>
    <n v="-1"/>
    <n v="10"/>
    <x v="8"/>
    <x v="1"/>
  </r>
  <r>
    <n v="6019"/>
    <x v="227"/>
    <x v="1"/>
    <x v="8"/>
    <n v="1"/>
    <x v="27"/>
    <x v="29"/>
    <x v="919"/>
    <m/>
    <m/>
    <m/>
    <m/>
    <n v="1100"/>
    <n v="10000"/>
    <n v="8900"/>
    <n v="-1"/>
    <n v="10"/>
    <x v="8"/>
    <x v="1"/>
  </r>
  <r>
    <n v="6020"/>
    <x v="227"/>
    <x v="1"/>
    <x v="8"/>
    <n v="1"/>
    <x v="158"/>
    <x v="6"/>
    <x v="1275"/>
    <m/>
    <m/>
    <m/>
    <m/>
    <n v="2500"/>
    <n v="10000"/>
    <n v="7500"/>
    <n v="-1"/>
    <n v="10"/>
    <x v="8"/>
    <x v="1"/>
  </r>
  <r>
    <n v="6021"/>
    <x v="227"/>
    <x v="1"/>
    <x v="8"/>
    <n v="1"/>
    <x v="101"/>
    <x v="29"/>
    <x v="919"/>
    <m/>
    <m/>
    <m/>
    <m/>
    <n v="5000"/>
    <n v="10000"/>
    <n v="5000"/>
    <n v="-1"/>
    <n v="10"/>
    <x v="8"/>
    <x v="1"/>
  </r>
  <r>
    <n v="6022"/>
    <x v="227"/>
    <x v="1"/>
    <x v="8"/>
    <n v="1"/>
    <x v="16"/>
    <x v="6"/>
    <x v="111"/>
    <m/>
    <m/>
    <m/>
    <m/>
    <n v="11000"/>
    <n v="20000"/>
    <n v="9000"/>
    <n v="-1"/>
    <n v="10"/>
    <x v="8"/>
    <x v="1"/>
  </r>
  <r>
    <n v="6023"/>
    <x v="227"/>
    <x v="1"/>
    <x v="8"/>
    <n v="1"/>
    <x v="33"/>
    <x v="158"/>
    <x v="1502"/>
    <m/>
    <m/>
    <m/>
    <m/>
    <n v="0"/>
    <n v="25000"/>
    <n v="25000"/>
    <n v="-1"/>
    <n v="10"/>
    <x v="8"/>
    <x v="1"/>
  </r>
  <r>
    <n v="6024"/>
    <x v="227"/>
    <x v="1"/>
    <x v="8"/>
    <n v="1"/>
    <x v="29"/>
    <x v="32"/>
    <x v="201"/>
    <m/>
    <m/>
    <m/>
    <m/>
    <n v="6074"/>
    <n v="6500"/>
    <n v="426"/>
    <n v="-1"/>
    <n v="10"/>
    <x v="8"/>
    <x v="1"/>
  </r>
  <r>
    <n v="6025"/>
    <x v="227"/>
    <x v="1"/>
    <x v="8"/>
    <n v="1"/>
    <x v="29"/>
    <x v="37"/>
    <x v="233"/>
    <m/>
    <m/>
    <m/>
    <m/>
    <n v="3271"/>
    <n v="3500"/>
    <n v="229"/>
    <n v="-1"/>
    <n v="10"/>
    <x v="8"/>
    <x v="1"/>
  </r>
  <r>
    <n v="6026"/>
    <x v="227"/>
    <x v="1"/>
    <x v="8"/>
    <n v="1"/>
    <x v="4"/>
    <x v="28"/>
    <x v="351"/>
    <m/>
    <m/>
    <m/>
    <m/>
    <n v="40000"/>
    <n v="65000"/>
    <n v="25000"/>
    <n v="-1"/>
    <n v="10"/>
    <x v="8"/>
    <x v="1"/>
  </r>
  <r>
    <n v="6027"/>
    <x v="227"/>
    <x v="1"/>
    <x v="8"/>
    <n v="1"/>
    <x v="4"/>
    <x v="4"/>
    <x v="215"/>
    <m/>
    <m/>
    <m/>
    <m/>
    <n v="18000"/>
    <n v="35000"/>
    <n v="17000"/>
    <n v="-1"/>
    <n v="10"/>
    <x v="8"/>
    <x v="1"/>
  </r>
  <r>
    <n v="6028"/>
    <x v="227"/>
    <x v="1"/>
    <x v="8"/>
    <n v="1"/>
    <x v="160"/>
    <x v="4"/>
    <x v="215"/>
    <m/>
    <m/>
    <m/>
    <m/>
    <n v="8500"/>
    <n v="15000"/>
    <n v="6500"/>
    <n v="-1"/>
    <n v="10"/>
    <x v="8"/>
    <x v="1"/>
  </r>
  <r>
    <n v="6029"/>
    <x v="227"/>
    <x v="1"/>
    <x v="20"/>
    <n v="1"/>
    <x v="0"/>
    <x v="6"/>
    <x v="981"/>
    <m/>
    <m/>
    <m/>
    <m/>
    <n v="7600"/>
    <n v="17000"/>
    <n v="9400"/>
    <n v="-1"/>
    <n v="10"/>
    <x v="8"/>
    <x v="1"/>
  </r>
  <r>
    <n v="6030"/>
    <x v="227"/>
    <x v="1"/>
    <x v="8"/>
    <n v="1"/>
    <x v="0"/>
    <x v="145"/>
    <x v="1270"/>
    <m/>
    <m/>
    <m/>
    <m/>
    <n v="5500"/>
    <n v="15000"/>
    <n v="9500"/>
    <n v="-1"/>
    <n v="10"/>
    <x v="8"/>
    <x v="1"/>
  </r>
  <r>
    <n v="6031"/>
    <x v="227"/>
    <x v="1"/>
    <x v="34"/>
    <n v="1"/>
    <x v="33"/>
    <x v="1"/>
    <x v="1503"/>
    <m/>
    <m/>
    <m/>
    <m/>
    <n v="0"/>
    <n v="15000"/>
    <n v="15000"/>
    <n v="-1"/>
    <n v="10"/>
    <x v="8"/>
    <x v="1"/>
  </r>
  <r>
    <n v="6032"/>
    <x v="228"/>
    <x v="1"/>
    <x v="8"/>
    <n v="1"/>
    <x v="33"/>
    <x v="1"/>
    <x v="1072"/>
    <m/>
    <m/>
    <m/>
    <m/>
    <n v="0"/>
    <n v="20000"/>
    <n v="20000"/>
    <n v="-1"/>
    <n v="11"/>
    <x v="8"/>
    <x v="1"/>
  </r>
  <r>
    <n v="6033"/>
    <x v="228"/>
    <x v="1"/>
    <x v="8"/>
    <n v="1"/>
    <x v="1"/>
    <x v="152"/>
    <x v="1366"/>
    <m/>
    <m/>
    <m/>
    <m/>
    <n v="3000"/>
    <n v="10000"/>
    <n v="7000"/>
    <n v="-1"/>
    <n v="11"/>
    <x v="8"/>
    <x v="1"/>
  </r>
  <r>
    <n v="6034"/>
    <x v="228"/>
    <x v="1"/>
    <x v="8"/>
    <n v="1"/>
    <x v="81"/>
    <x v="1"/>
    <x v="188"/>
    <m/>
    <m/>
    <m/>
    <m/>
    <n v="4000"/>
    <n v="10000"/>
    <n v="6000"/>
    <n v="-1"/>
    <n v="11"/>
    <x v="8"/>
    <x v="1"/>
  </r>
  <r>
    <n v="6035"/>
    <x v="228"/>
    <x v="1"/>
    <x v="8"/>
    <n v="1"/>
    <x v="0"/>
    <x v="27"/>
    <x v="1463"/>
    <m/>
    <m/>
    <m/>
    <m/>
    <n v="2000"/>
    <n v="10000"/>
    <n v="8000"/>
    <n v="-1"/>
    <n v="11"/>
    <x v="8"/>
    <x v="1"/>
  </r>
  <r>
    <n v="6036"/>
    <x v="228"/>
    <x v="1"/>
    <x v="8"/>
    <n v="1"/>
    <x v="51"/>
    <x v="29"/>
    <x v="919"/>
    <m/>
    <m/>
    <m/>
    <m/>
    <n v="169600"/>
    <n v="400000"/>
    <n v="230400"/>
    <n v="-1"/>
    <n v="11"/>
    <x v="8"/>
    <x v="1"/>
  </r>
  <r>
    <n v="6037"/>
    <x v="228"/>
    <x v="1"/>
    <x v="8"/>
    <n v="1"/>
    <x v="0"/>
    <x v="6"/>
    <x v="1504"/>
    <m/>
    <m/>
    <m/>
    <m/>
    <n v="0"/>
    <n v="6000"/>
    <n v="6000"/>
    <n v="-1"/>
    <n v="11"/>
    <x v="8"/>
    <x v="1"/>
  </r>
  <r>
    <n v="6038"/>
    <x v="228"/>
    <x v="1"/>
    <x v="8"/>
    <n v="1"/>
    <x v="33"/>
    <x v="1"/>
    <x v="1505"/>
    <m/>
    <m/>
    <m/>
    <m/>
    <n v="0"/>
    <n v="20000"/>
    <n v="20000"/>
    <n v="-1"/>
    <n v="11"/>
    <x v="8"/>
    <x v="1"/>
  </r>
  <r>
    <n v="6039"/>
    <x v="228"/>
    <x v="1"/>
    <x v="8"/>
    <n v="1"/>
    <x v="26"/>
    <x v="29"/>
    <x v="919"/>
    <m/>
    <m/>
    <m/>
    <s v="Por venta G20"/>
    <n v="8500"/>
    <n v="15000"/>
    <n v="6500"/>
    <n v="-1"/>
    <n v="11"/>
    <x v="8"/>
    <x v="1"/>
  </r>
  <r>
    <n v="6040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41"/>
    <x v="228"/>
    <x v="1"/>
    <x v="8"/>
    <n v="1"/>
    <x v="29"/>
    <x v="37"/>
    <x v="233"/>
    <m/>
    <m/>
    <m/>
    <m/>
    <n v="3271"/>
    <n v="3500"/>
    <n v="229"/>
    <n v="-1"/>
    <n v="11"/>
    <x v="8"/>
    <x v="1"/>
  </r>
  <r>
    <n v="6042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43"/>
    <x v="228"/>
    <x v="1"/>
    <x v="8"/>
    <n v="1"/>
    <x v="29"/>
    <x v="32"/>
    <x v="201"/>
    <m/>
    <m/>
    <m/>
    <m/>
    <n v="6074"/>
    <n v="6500"/>
    <n v="426"/>
    <n v="-1"/>
    <n v="11"/>
    <x v="8"/>
    <x v="1"/>
  </r>
  <r>
    <n v="6044"/>
    <x v="228"/>
    <x v="1"/>
    <x v="8"/>
    <n v="1"/>
    <x v="2"/>
    <x v="6"/>
    <x v="1443"/>
    <m/>
    <m/>
    <m/>
    <m/>
    <n v="5000"/>
    <n v="15000"/>
    <n v="10000"/>
    <n v="-1"/>
    <n v="11"/>
    <x v="8"/>
    <x v="1"/>
  </r>
  <r>
    <n v="6045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46"/>
    <x v="228"/>
    <x v="1"/>
    <x v="8"/>
    <n v="1"/>
    <x v="33"/>
    <x v="6"/>
    <x v="524"/>
    <m/>
    <m/>
    <m/>
    <m/>
    <n v="0"/>
    <n v="2000"/>
    <n v="2000"/>
    <n v="-1"/>
    <n v="11"/>
    <x v="8"/>
    <x v="1"/>
  </r>
  <r>
    <n v="6047"/>
    <x v="228"/>
    <x v="1"/>
    <x v="8"/>
    <n v="1"/>
    <x v="33"/>
    <x v="1"/>
    <x v="1506"/>
    <m/>
    <m/>
    <m/>
    <s v="Erwin"/>
    <n v="0"/>
    <n v="40000"/>
    <n v="40000"/>
    <n v="-1"/>
    <n v="11"/>
    <x v="8"/>
    <x v="1"/>
  </r>
  <r>
    <n v="6048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49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0"/>
    <x v="228"/>
    <x v="1"/>
    <x v="8"/>
    <n v="1"/>
    <x v="33"/>
    <x v="140"/>
    <x v="1507"/>
    <m/>
    <m/>
    <m/>
    <m/>
    <n v="0"/>
    <n v="15000"/>
    <n v="15000"/>
    <n v="-1"/>
    <n v="11"/>
    <x v="8"/>
    <x v="1"/>
  </r>
  <r>
    <n v="6051"/>
    <x v="228"/>
    <x v="1"/>
    <x v="8"/>
    <n v="1"/>
    <x v="29"/>
    <x v="32"/>
    <x v="340"/>
    <m/>
    <m/>
    <m/>
    <m/>
    <n v="935"/>
    <n v="1000"/>
    <n v="65"/>
    <n v="-1"/>
    <n v="11"/>
    <x v="8"/>
    <x v="1"/>
  </r>
  <r>
    <n v="6052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53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54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55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56"/>
    <x v="229"/>
    <x v="1"/>
    <x v="8"/>
    <n v="1"/>
    <x v="1"/>
    <x v="152"/>
    <x v="1366"/>
    <m/>
    <m/>
    <m/>
    <m/>
    <n v="3000"/>
    <n v="12000"/>
    <n v="9000"/>
    <n v="-1"/>
    <n v="12"/>
    <x v="8"/>
    <x v="1"/>
  </r>
  <r>
    <n v="6057"/>
    <x v="229"/>
    <x v="1"/>
    <x v="8"/>
    <n v="1"/>
    <x v="33"/>
    <x v="2"/>
    <x v="1508"/>
    <m/>
    <m/>
    <m/>
    <m/>
    <n v="0"/>
    <n v="30000"/>
    <n v="30000"/>
    <n v="-1"/>
    <n v="12"/>
    <x v="8"/>
    <x v="1"/>
  </r>
  <r>
    <n v="6058"/>
    <x v="229"/>
    <x v="1"/>
    <x v="8"/>
    <n v="1"/>
    <x v="37"/>
    <x v="32"/>
    <x v="300"/>
    <m/>
    <m/>
    <m/>
    <m/>
    <n v="1000"/>
    <n v="3000"/>
    <n v="2000"/>
    <n v="-1"/>
    <n v="12"/>
    <x v="8"/>
    <x v="1"/>
  </r>
  <r>
    <n v="6059"/>
    <x v="229"/>
    <x v="1"/>
    <x v="8"/>
    <n v="1"/>
    <x v="2"/>
    <x v="15"/>
    <x v="76"/>
    <s v="V8"/>
    <m/>
    <m/>
    <m/>
    <n v="9000"/>
    <n v="17000"/>
    <n v="8000"/>
    <n v="-1"/>
    <n v="12"/>
    <x v="8"/>
    <x v="1"/>
  </r>
  <r>
    <n v="6060"/>
    <x v="229"/>
    <x v="1"/>
    <x v="8"/>
    <n v="1"/>
    <x v="29"/>
    <x v="32"/>
    <x v="201"/>
    <m/>
    <m/>
    <m/>
    <m/>
    <n v="7009"/>
    <n v="7500"/>
    <n v="491"/>
    <n v="-1"/>
    <n v="12"/>
    <x v="8"/>
    <x v="1"/>
  </r>
  <r>
    <n v="6061"/>
    <x v="229"/>
    <x v="1"/>
    <x v="8"/>
    <n v="1"/>
    <x v="37"/>
    <x v="34"/>
    <x v="301"/>
    <m/>
    <m/>
    <m/>
    <m/>
    <n v="1000"/>
    <n v="3000"/>
    <n v="2000"/>
    <n v="-1"/>
    <n v="12"/>
    <x v="8"/>
    <x v="1"/>
  </r>
  <r>
    <n v="6062"/>
    <x v="229"/>
    <x v="1"/>
    <x v="8"/>
    <n v="1"/>
    <x v="29"/>
    <x v="34"/>
    <x v="214"/>
    <m/>
    <m/>
    <m/>
    <m/>
    <n v="9813"/>
    <n v="10500"/>
    <n v="687"/>
    <n v="-1"/>
    <n v="12"/>
    <x v="8"/>
    <x v="1"/>
  </r>
  <r>
    <n v="6063"/>
    <x v="229"/>
    <x v="1"/>
    <x v="8"/>
    <n v="1"/>
    <x v="33"/>
    <x v="28"/>
    <x v="1343"/>
    <m/>
    <m/>
    <m/>
    <m/>
    <n v="0"/>
    <n v="25000"/>
    <n v="25000"/>
    <n v="-1"/>
    <n v="12"/>
    <x v="8"/>
    <x v="1"/>
  </r>
  <r>
    <n v="6064"/>
    <x v="229"/>
    <x v="1"/>
    <x v="8"/>
    <n v="1"/>
    <x v="84"/>
    <x v="1"/>
    <x v="1102"/>
    <m/>
    <m/>
    <m/>
    <m/>
    <n v="65000"/>
    <n v="120000"/>
    <n v="55000"/>
    <n v="-1"/>
    <n v="12"/>
    <x v="8"/>
    <x v="1"/>
  </r>
  <r>
    <n v="6065"/>
    <x v="229"/>
    <x v="1"/>
    <x v="8"/>
    <n v="1"/>
    <x v="2"/>
    <x v="7"/>
    <x v="328"/>
    <m/>
    <m/>
    <m/>
    <m/>
    <n v="8000"/>
    <n v="20000"/>
    <n v="12000"/>
    <n v="-1"/>
    <n v="12"/>
    <x v="8"/>
    <x v="1"/>
  </r>
  <r>
    <n v="6066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67"/>
    <x v="230"/>
    <x v="1"/>
    <x v="8"/>
    <n v="1"/>
    <x v="29"/>
    <x v="32"/>
    <x v="201"/>
    <m/>
    <m/>
    <m/>
    <m/>
    <n v="10280"/>
    <n v="11000"/>
    <n v="720"/>
    <n v="-1"/>
    <n v="13"/>
    <x v="8"/>
    <x v="1"/>
  </r>
  <r>
    <n v="6068"/>
    <x v="230"/>
    <x v="1"/>
    <x v="144"/>
    <n v="1"/>
    <x v="27"/>
    <x v="4"/>
    <x v="566"/>
    <m/>
    <m/>
    <m/>
    <m/>
    <n v="1100"/>
    <n v="10000"/>
    <n v="8900"/>
    <n v="-1"/>
    <n v="13"/>
    <x v="8"/>
    <x v="1"/>
  </r>
  <r>
    <n v="6069"/>
    <x v="230"/>
    <x v="1"/>
    <x v="8"/>
    <n v="1"/>
    <x v="62"/>
    <x v="6"/>
    <x v="497"/>
    <m/>
    <m/>
    <m/>
    <m/>
    <n v="33000"/>
    <n v="55000"/>
    <n v="22000"/>
    <n v="-1"/>
    <n v="13"/>
    <x v="8"/>
    <x v="1"/>
  </r>
  <r>
    <n v="6070"/>
    <x v="230"/>
    <x v="1"/>
    <x v="8"/>
    <n v="1"/>
    <x v="38"/>
    <x v="96"/>
    <x v="653"/>
    <m/>
    <m/>
    <m/>
    <m/>
    <n v="23000"/>
    <n v="55000"/>
    <n v="32000"/>
    <n v="-1"/>
    <n v="13"/>
    <x v="8"/>
    <x v="1"/>
  </r>
  <r>
    <n v="6071"/>
    <x v="230"/>
    <x v="1"/>
    <x v="8"/>
    <n v="1"/>
    <x v="84"/>
    <x v="28"/>
    <x v="1134"/>
    <m/>
    <m/>
    <m/>
    <s v="Le sirve al 9c"/>
    <n v="65000"/>
    <n v="120000"/>
    <n v="55000"/>
    <n v="-1"/>
    <n v="13"/>
    <x v="8"/>
    <x v="1"/>
  </r>
  <r>
    <n v="6072"/>
    <x v="230"/>
    <x v="1"/>
    <x v="8"/>
    <n v="1"/>
    <x v="27"/>
    <x v="28"/>
    <x v="237"/>
    <m/>
    <m/>
    <m/>
    <m/>
    <n v="1100"/>
    <n v="10000"/>
    <n v="8900"/>
    <n v="-1"/>
    <n v="13"/>
    <x v="8"/>
    <x v="1"/>
  </r>
  <r>
    <n v="6073"/>
    <x v="230"/>
    <x v="1"/>
    <x v="8"/>
    <n v="1"/>
    <x v="27"/>
    <x v="1"/>
    <x v="141"/>
    <m/>
    <m/>
    <m/>
    <m/>
    <n v="1100"/>
    <n v="9000"/>
    <n v="7900"/>
    <n v="-1"/>
    <n v="13"/>
    <x v="8"/>
    <x v="1"/>
  </r>
  <r>
    <n v="6074"/>
    <x v="230"/>
    <x v="1"/>
    <x v="8"/>
    <n v="1"/>
    <x v="55"/>
    <x v="1"/>
    <x v="141"/>
    <m/>
    <m/>
    <m/>
    <m/>
    <n v="7000"/>
    <n v="19000"/>
    <n v="12000"/>
    <n v="-1"/>
    <n v="13"/>
    <x v="8"/>
    <x v="1"/>
  </r>
  <r>
    <n v="6075"/>
    <x v="230"/>
    <x v="1"/>
    <x v="8"/>
    <n v="1"/>
    <x v="13"/>
    <x v="6"/>
    <x v="1509"/>
    <m/>
    <m/>
    <m/>
    <m/>
    <n v="2500"/>
    <n v="7000"/>
    <n v="4500"/>
    <n v="-1"/>
    <n v="13"/>
    <x v="8"/>
    <x v="1"/>
  </r>
  <r>
    <n v="6076"/>
    <x v="230"/>
    <x v="1"/>
    <x v="8"/>
    <n v="1"/>
    <x v="13"/>
    <x v="6"/>
    <x v="1509"/>
    <m/>
    <m/>
    <m/>
    <m/>
    <n v="2500"/>
    <n v="8000"/>
    <n v="5500"/>
    <n v="-1"/>
    <n v="13"/>
    <x v="8"/>
    <x v="1"/>
  </r>
  <r>
    <n v="6077"/>
    <x v="230"/>
    <x v="1"/>
    <x v="8"/>
    <n v="1"/>
    <x v="0"/>
    <x v="6"/>
    <x v="65"/>
    <s v="RCA"/>
    <m/>
    <m/>
    <m/>
    <n v="2500"/>
    <n v="12000"/>
    <n v="9500"/>
    <n v="-1"/>
    <n v="13"/>
    <x v="8"/>
    <x v="1"/>
  </r>
  <r>
    <n v="6078"/>
    <x v="230"/>
    <x v="1"/>
    <x v="8"/>
    <n v="1"/>
    <x v="0"/>
    <x v="27"/>
    <x v="1463"/>
    <m/>
    <m/>
    <m/>
    <m/>
    <n v="2000"/>
    <n v="10000"/>
    <n v="8000"/>
    <n v="-1"/>
    <n v="13"/>
    <x v="8"/>
    <x v="1"/>
  </r>
  <r>
    <n v="6079"/>
    <x v="230"/>
    <x v="1"/>
    <x v="8"/>
    <n v="1"/>
    <x v="35"/>
    <x v="89"/>
    <x v="1510"/>
    <m/>
    <m/>
    <m/>
    <m/>
    <n v="4000"/>
    <n v="9000"/>
    <n v="5000"/>
    <n v="-1"/>
    <n v="13"/>
    <x v="8"/>
    <x v="1"/>
  </r>
  <r>
    <n v="6080"/>
    <x v="230"/>
    <x v="1"/>
    <x v="8"/>
    <n v="1"/>
    <x v="26"/>
    <x v="28"/>
    <x v="364"/>
    <m/>
    <m/>
    <m/>
    <m/>
    <n v="8500"/>
    <n v="20000"/>
    <n v="11500"/>
    <n v="-1"/>
    <n v="13"/>
    <x v="8"/>
    <x v="1"/>
  </r>
  <r>
    <n v="6081"/>
    <x v="230"/>
    <x v="1"/>
    <x v="8"/>
    <n v="1"/>
    <x v="27"/>
    <x v="28"/>
    <x v="364"/>
    <m/>
    <m/>
    <m/>
    <m/>
    <n v="1100"/>
    <n v="10000"/>
    <n v="8900"/>
    <n v="-1"/>
    <n v="13"/>
    <x v="8"/>
    <x v="1"/>
  </r>
  <r>
    <n v="6082"/>
    <x v="230"/>
    <x v="1"/>
    <x v="8"/>
    <n v="1"/>
    <x v="33"/>
    <x v="2"/>
    <x v="1511"/>
    <m/>
    <m/>
    <m/>
    <m/>
    <n v="0"/>
    <n v="25000"/>
    <n v="25000"/>
    <n v="-1"/>
    <n v="13"/>
    <x v="8"/>
    <x v="1"/>
  </r>
  <r>
    <n v="6083"/>
    <x v="230"/>
    <x v="1"/>
    <x v="8"/>
    <n v="1"/>
    <x v="33"/>
    <x v="2"/>
    <x v="1512"/>
    <m/>
    <m/>
    <m/>
    <m/>
    <n v="0"/>
    <n v="25000"/>
    <n v="25000"/>
    <n v="-1"/>
    <n v="13"/>
    <x v="8"/>
    <x v="1"/>
  </r>
  <r>
    <n v="6084"/>
    <x v="230"/>
    <x v="1"/>
    <x v="8"/>
    <n v="1"/>
    <x v="103"/>
    <x v="28"/>
    <x v="364"/>
    <m/>
    <m/>
    <m/>
    <m/>
    <n v="14000"/>
    <n v="29000"/>
    <n v="15000"/>
    <n v="-1"/>
    <n v="13"/>
    <x v="8"/>
    <x v="1"/>
  </r>
  <r>
    <n v="6085"/>
    <x v="230"/>
    <x v="1"/>
    <x v="8"/>
    <n v="1"/>
    <x v="33"/>
    <x v="6"/>
    <x v="926"/>
    <m/>
    <m/>
    <m/>
    <m/>
    <n v="0"/>
    <n v="20000"/>
    <n v="20000"/>
    <n v="-1"/>
    <n v="13"/>
    <x v="8"/>
    <x v="1"/>
  </r>
  <r>
    <n v="6086"/>
    <x v="230"/>
    <x v="1"/>
    <x v="8"/>
    <n v="1"/>
    <x v="105"/>
    <x v="1"/>
    <x v="512"/>
    <m/>
    <m/>
    <m/>
    <s v="desmontada"/>
    <n v="20000"/>
    <n v="45000"/>
    <n v="25000"/>
    <n v="-1"/>
    <n v="13"/>
    <x v="8"/>
    <x v="1"/>
  </r>
  <r>
    <n v="6087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88"/>
    <x v="230"/>
    <x v="1"/>
    <x v="8"/>
    <n v="1"/>
    <x v="29"/>
    <x v="32"/>
    <x v="201"/>
    <m/>
    <m/>
    <m/>
    <m/>
    <n v="7009"/>
    <n v="7500"/>
    <n v="491"/>
    <n v="-1"/>
    <n v="13"/>
    <x v="8"/>
    <x v="1"/>
  </r>
  <r>
    <n v="6089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90"/>
    <x v="230"/>
    <x v="1"/>
    <x v="8"/>
    <n v="1"/>
    <x v="29"/>
    <x v="32"/>
    <x v="201"/>
    <m/>
    <m/>
    <m/>
    <m/>
    <n v="19626"/>
    <n v="21000"/>
    <n v="1374"/>
    <n v="-1"/>
    <n v="13"/>
    <x v="8"/>
    <x v="1"/>
  </r>
  <r>
    <n v="6091"/>
    <x v="230"/>
    <x v="1"/>
    <x v="8"/>
    <n v="1"/>
    <x v="78"/>
    <x v="12"/>
    <x v="49"/>
    <m/>
    <m/>
    <m/>
    <m/>
    <n v="900"/>
    <n v="3000"/>
    <n v="2100"/>
    <n v="-1"/>
    <n v="13"/>
    <x v="8"/>
    <x v="1"/>
  </r>
  <r>
    <n v="6092"/>
    <x v="230"/>
    <x v="1"/>
    <x v="8"/>
    <n v="1"/>
    <x v="0"/>
    <x v="6"/>
    <x v="1360"/>
    <m/>
    <m/>
    <m/>
    <m/>
    <n v="3000"/>
    <n v="10000"/>
    <n v="7000"/>
    <n v="-1"/>
    <n v="13"/>
    <x v="8"/>
    <x v="1"/>
  </r>
  <r>
    <n v="6093"/>
    <x v="230"/>
    <x v="1"/>
    <x v="8"/>
    <n v="1"/>
    <x v="29"/>
    <x v="32"/>
    <x v="201"/>
    <m/>
    <m/>
    <m/>
    <m/>
    <n v="3271"/>
    <n v="3500"/>
    <n v="229"/>
    <n v="-1"/>
    <n v="13"/>
    <x v="8"/>
    <x v="1"/>
  </r>
  <r>
    <n v="6094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95"/>
    <x v="230"/>
    <x v="1"/>
    <x v="8"/>
    <n v="1"/>
    <x v="11"/>
    <x v="20"/>
    <x v="658"/>
    <m/>
    <m/>
    <m/>
    <m/>
    <n v="45000"/>
    <n v="90000"/>
    <n v="45000"/>
    <n v="-1"/>
    <n v="13"/>
    <x v="8"/>
    <x v="1"/>
  </r>
  <r>
    <n v="6096"/>
    <x v="230"/>
    <x v="1"/>
    <x v="8"/>
    <n v="1"/>
    <x v="2"/>
    <x v="4"/>
    <x v="1396"/>
    <m/>
    <m/>
    <m/>
    <m/>
    <n v="25000"/>
    <n v="59000"/>
    <n v="34000"/>
    <n v="-1"/>
    <n v="13"/>
    <x v="8"/>
    <x v="1"/>
  </r>
  <r>
    <n v="6097"/>
    <x v="230"/>
    <x v="1"/>
    <x v="8"/>
    <n v="1"/>
    <x v="1"/>
    <x v="1"/>
    <x v="2"/>
    <m/>
    <m/>
    <m/>
    <m/>
    <n v="3500"/>
    <n v="12000"/>
    <n v="8500"/>
    <n v="-1"/>
    <n v="13"/>
    <x v="8"/>
    <x v="1"/>
  </r>
  <r>
    <n v="6098"/>
    <x v="230"/>
    <x v="1"/>
    <x v="8"/>
    <n v="1"/>
    <x v="1"/>
    <x v="1"/>
    <x v="1000"/>
    <m/>
    <m/>
    <m/>
    <m/>
    <n v="2800"/>
    <n v="10000"/>
    <n v="7200"/>
    <n v="-1"/>
    <n v="13"/>
    <x v="8"/>
    <x v="1"/>
  </r>
  <r>
    <n v="6099"/>
    <x v="230"/>
    <x v="1"/>
    <x v="8"/>
    <n v="1"/>
    <x v="37"/>
    <x v="37"/>
    <x v="336"/>
    <m/>
    <m/>
    <m/>
    <m/>
    <n v="1000"/>
    <n v="3000"/>
    <n v="2000"/>
    <n v="-1"/>
    <n v="13"/>
    <x v="8"/>
    <x v="1"/>
  </r>
  <r>
    <n v="6100"/>
    <x v="230"/>
    <x v="1"/>
    <x v="8"/>
    <n v="1"/>
    <x v="41"/>
    <x v="6"/>
    <x v="1513"/>
    <m/>
    <m/>
    <m/>
    <m/>
    <n v="1800"/>
    <n v="5000"/>
    <n v="3200"/>
    <n v="-1"/>
    <n v="13"/>
    <x v="8"/>
    <x v="1"/>
  </r>
  <r>
    <n v="6101"/>
    <x v="230"/>
    <x v="1"/>
    <x v="8"/>
    <n v="1"/>
    <x v="2"/>
    <x v="47"/>
    <x v="328"/>
    <m/>
    <m/>
    <m/>
    <m/>
    <n v="3000"/>
    <n v="8000"/>
    <n v="5000"/>
    <n v="-1"/>
    <n v="13"/>
    <x v="8"/>
    <x v="1"/>
  </r>
  <r>
    <n v="6102"/>
    <x v="231"/>
    <x v="1"/>
    <x v="8"/>
    <n v="1"/>
    <x v="29"/>
    <x v="37"/>
    <x v="233"/>
    <m/>
    <m/>
    <m/>
    <m/>
    <n v="14953"/>
    <n v="16000"/>
    <n v="1047"/>
    <n v="-1"/>
    <n v="14"/>
    <x v="8"/>
    <x v="1"/>
  </r>
  <r>
    <n v="6103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04"/>
    <x v="231"/>
    <x v="1"/>
    <x v="8"/>
    <n v="1"/>
    <x v="26"/>
    <x v="2"/>
    <x v="1225"/>
    <m/>
    <m/>
    <m/>
    <m/>
    <n v="8500"/>
    <n v="20000"/>
    <n v="11500"/>
    <n v="-1"/>
    <n v="14"/>
    <x v="8"/>
    <x v="1"/>
  </r>
  <r>
    <n v="6105"/>
    <x v="231"/>
    <x v="1"/>
    <x v="8"/>
    <n v="1"/>
    <x v="0"/>
    <x v="6"/>
    <x v="981"/>
    <m/>
    <m/>
    <m/>
    <m/>
    <n v="7600"/>
    <n v="19000"/>
    <n v="11400"/>
    <n v="-1"/>
    <n v="14"/>
    <x v="8"/>
    <x v="1"/>
  </r>
  <r>
    <n v="6106"/>
    <x v="231"/>
    <x v="1"/>
    <x v="8"/>
    <n v="1"/>
    <x v="26"/>
    <x v="135"/>
    <x v="921"/>
    <m/>
    <m/>
    <m/>
    <m/>
    <n v="11000"/>
    <n v="20000"/>
    <n v="9000"/>
    <n v="-1"/>
    <n v="14"/>
    <x v="8"/>
    <x v="1"/>
  </r>
  <r>
    <n v="6107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08"/>
    <x v="231"/>
    <x v="1"/>
    <x v="8"/>
    <n v="1"/>
    <x v="30"/>
    <x v="35"/>
    <x v="388"/>
    <m/>
    <m/>
    <m/>
    <m/>
    <n v="900"/>
    <n v="10000"/>
    <n v="9100"/>
    <n v="-1"/>
    <n v="14"/>
    <x v="8"/>
    <x v="1"/>
  </r>
  <r>
    <n v="6109"/>
    <x v="231"/>
    <x v="1"/>
    <x v="8"/>
    <n v="1"/>
    <x v="26"/>
    <x v="35"/>
    <x v="388"/>
    <m/>
    <m/>
    <m/>
    <m/>
    <n v="8000"/>
    <n v="20000"/>
    <n v="12000"/>
    <n v="-1"/>
    <n v="14"/>
    <x v="8"/>
    <x v="1"/>
  </r>
  <r>
    <n v="6110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11"/>
    <x v="231"/>
    <x v="1"/>
    <x v="8"/>
    <n v="1"/>
    <x v="29"/>
    <x v="32"/>
    <x v="201"/>
    <m/>
    <m/>
    <m/>
    <m/>
    <n v="2803"/>
    <n v="3000"/>
    <n v="197"/>
    <n v="-1"/>
    <n v="14"/>
    <x v="8"/>
    <x v="1"/>
  </r>
  <r>
    <n v="6112"/>
    <x v="231"/>
    <x v="1"/>
    <x v="8"/>
    <n v="1"/>
    <x v="29"/>
    <x v="34"/>
    <x v="214"/>
    <m/>
    <m/>
    <m/>
    <m/>
    <n v="3271"/>
    <n v="3500"/>
    <n v="229"/>
    <n v="-1"/>
    <n v="14"/>
    <x v="8"/>
    <x v="1"/>
  </r>
  <r>
    <n v="6113"/>
    <x v="231"/>
    <x v="1"/>
    <x v="8"/>
    <n v="1"/>
    <x v="174"/>
    <x v="6"/>
    <x v="1380"/>
    <m/>
    <m/>
    <m/>
    <m/>
    <n v="17000"/>
    <n v="50000"/>
    <n v="33000"/>
    <n v="-1"/>
    <n v="14"/>
    <x v="8"/>
    <x v="1"/>
  </r>
  <r>
    <n v="6114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15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16"/>
    <x v="231"/>
    <x v="1"/>
    <x v="8"/>
    <n v="1"/>
    <x v="1"/>
    <x v="152"/>
    <x v="1366"/>
    <m/>
    <m/>
    <m/>
    <m/>
    <n v="3000"/>
    <n v="12000"/>
    <n v="9000"/>
    <n v="-1"/>
    <n v="14"/>
    <x v="8"/>
    <x v="1"/>
  </r>
  <r>
    <n v="6117"/>
    <x v="231"/>
    <x v="1"/>
    <x v="8"/>
    <n v="1"/>
    <x v="84"/>
    <x v="29"/>
    <x v="1034"/>
    <m/>
    <m/>
    <m/>
    <m/>
    <n v="65000"/>
    <n v="115000"/>
    <n v="50000"/>
    <n v="-1"/>
    <n v="14"/>
    <x v="8"/>
    <x v="1"/>
  </r>
  <r>
    <n v="6118"/>
    <x v="231"/>
    <x v="1"/>
    <x v="8"/>
    <n v="1"/>
    <x v="33"/>
    <x v="29"/>
    <x v="1514"/>
    <m/>
    <m/>
    <m/>
    <m/>
    <n v="0"/>
    <n v="5000"/>
    <n v="5000"/>
    <n v="-1"/>
    <n v="14"/>
    <x v="8"/>
    <x v="1"/>
  </r>
  <r>
    <n v="6119"/>
    <x v="231"/>
    <x v="1"/>
    <x v="8"/>
    <n v="1"/>
    <x v="27"/>
    <x v="29"/>
    <x v="1034"/>
    <m/>
    <m/>
    <m/>
    <m/>
    <n v="1100"/>
    <n v="10000"/>
    <n v="8900"/>
    <n v="-1"/>
    <n v="14"/>
    <x v="8"/>
    <x v="1"/>
  </r>
  <r>
    <n v="6120"/>
    <x v="231"/>
    <x v="1"/>
    <x v="8"/>
    <n v="1"/>
    <x v="2"/>
    <x v="47"/>
    <x v="355"/>
    <m/>
    <m/>
    <m/>
    <m/>
    <n v="3000"/>
    <n v="8000"/>
    <n v="5000"/>
    <n v="-1"/>
    <n v="14"/>
    <x v="8"/>
    <x v="1"/>
  </r>
  <r>
    <n v="6121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22"/>
    <x v="231"/>
    <x v="1"/>
    <x v="8"/>
    <n v="1"/>
    <x v="9"/>
    <x v="8"/>
    <x v="29"/>
    <s v="Inalambrico"/>
    <s v="Gris"/>
    <s v="BlisterReceptor"/>
    <s v="Inalambrico"/>
    <n v="16000"/>
    <n v="29000"/>
    <n v="13000"/>
    <n v="-1"/>
    <n v="14"/>
    <x v="8"/>
    <x v="1"/>
  </r>
  <r>
    <n v="6123"/>
    <x v="231"/>
    <x v="1"/>
    <x v="8"/>
    <n v="1"/>
    <x v="29"/>
    <x v="37"/>
    <x v="233"/>
    <m/>
    <m/>
    <m/>
    <m/>
    <n v="3271"/>
    <n v="3500"/>
    <n v="229"/>
    <n v="-1"/>
    <n v="14"/>
    <x v="8"/>
    <x v="1"/>
  </r>
  <r>
    <n v="6124"/>
    <x v="231"/>
    <x v="1"/>
    <x v="8"/>
    <n v="1"/>
    <x v="4"/>
    <x v="6"/>
    <x v="1181"/>
    <m/>
    <m/>
    <m/>
    <m/>
    <n v="45000"/>
    <n v="80000"/>
    <n v="35000"/>
    <n v="-1"/>
    <n v="14"/>
    <x v="8"/>
    <x v="1"/>
  </r>
  <r>
    <n v="6125"/>
    <x v="231"/>
    <x v="1"/>
    <x v="8"/>
    <n v="1"/>
    <x v="26"/>
    <x v="1"/>
    <x v="512"/>
    <m/>
    <m/>
    <m/>
    <m/>
    <n v="8000"/>
    <n v="20000"/>
    <n v="12000"/>
    <n v="-1"/>
    <n v="14"/>
    <x v="8"/>
    <x v="1"/>
  </r>
  <r>
    <n v="6126"/>
    <x v="231"/>
    <x v="1"/>
    <x v="8"/>
    <n v="1"/>
    <x v="105"/>
    <x v="1"/>
    <x v="591"/>
    <m/>
    <m/>
    <m/>
    <s v="Devuelta el 16/1 que porque supuestamente no era la original"/>
    <n v="0"/>
    <n v="0"/>
    <n v="0"/>
    <n v="-1"/>
    <n v="14"/>
    <x v="8"/>
    <x v="1"/>
  </r>
  <r>
    <n v="6127"/>
    <x v="231"/>
    <x v="1"/>
    <x v="8"/>
    <n v="1"/>
    <x v="84"/>
    <x v="1"/>
    <x v="187"/>
    <m/>
    <m/>
    <m/>
    <m/>
    <n v="63000"/>
    <n v="120000"/>
    <n v="57000"/>
    <n v="-1"/>
    <n v="14"/>
    <x v="8"/>
    <x v="1"/>
  </r>
  <r>
    <n v="6128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29"/>
    <x v="231"/>
    <x v="1"/>
    <x v="8"/>
    <n v="1"/>
    <x v="26"/>
    <x v="1"/>
    <x v="911"/>
    <m/>
    <m/>
    <m/>
    <m/>
    <n v="7000"/>
    <n v="20000"/>
    <n v="13000"/>
    <n v="-1"/>
    <n v="14"/>
    <x v="8"/>
    <x v="1"/>
  </r>
  <r>
    <n v="6130"/>
    <x v="231"/>
    <x v="1"/>
    <x v="8"/>
    <n v="1"/>
    <x v="29"/>
    <x v="37"/>
    <x v="233"/>
    <m/>
    <m/>
    <m/>
    <m/>
    <n v="5140"/>
    <n v="5500"/>
    <n v="360"/>
    <n v="-1"/>
    <n v="14"/>
    <x v="8"/>
    <x v="1"/>
  </r>
  <r>
    <n v="6131"/>
    <x v="231"/>
    <x v="1"/>
    <x v="8"/>
    <n v="1"/>
    <x v="4"/>
    <x v="4"/>
    <x v="215"/>
    <m/>
    <m/>
    <m/>
    <m/>
    <n v="18000"/>
    <n v="35000"/>
    <n v="17000"/>
    <n v="-1"/>
    <n v="14"/>
    <x v="8"/>
    <x v="1"/>
  </r>
  <r>
    <n v="6132"/>
    <x v="231"/>
    <x v="1"/>
    <x v="8"/>
    <n v="1"/>
    <x v="0"/>
    <x v="6"/>
    <x v="1417"/>
    <m/>
    <m/>
    <m/>
    <m/>
    <n v="2500"/>
    <n v="9000"/>
    <n v="6500"/>
    <n v="-1"/>
    <n v="14"/>
    <x v="8"/>
    <x v="1"/>
  </r>
  <r>
    <n v="6133"/>
    <x v="231"/>
    <x v="1"/>
    <x v="8"/>
    <n v="1"/>
    <x v="29"/>
    <x v="32"/>
    <x v="201"/>
    <m/>
    <m/>
    <m/>
    <m/>
    <n v="3271"/>
    <n v="3500"/>
    <n v="229"/>
    <n v="-1"/>
    <n v="14"/>
    <x v="8"/>
    <x v="1"/>
  </r>
  <r>
    <n v="6134"/>
    <x v="231"/>
    <x v="1"/>
    <x v="8"/>
    <n v="1"/>
    <x v="29"/>
    <x v="32"/>
    <x v="340"/>
    <m/>
    <m/>
    <m/>
    <m/>
    <n v="9345"/>
    <n v="10000"/>
    <n v="655"/>
    <n v="-1"/>
    <n v="14"/>
    <x v="8"/>
    <x v="1"/>
  </r>
  <r>
    <n v="6135"/>
    <x v="232"/>
    <x v="1"/>
    <x v="8"/>
    <n v="1"/>
    <x v="27"/>
    <x v="28"/>
    <x v="391"/>
    <m/>
    <m/>
    <m/>
    <m/>
    <n v="1100"/>
    <n v="10000"/>
    <n v="8900"/>
    <n v="-1"/>
    <n v="15"/>
    <x v="8"/>
    <x v="1"/>
  </r>
  <r>
    <n v="6136"/>
    <x v="232"/>
    <x v="1"/>
    <x v="8"/>
    <n v="1"/>
    <x v="27"/>
    <x v="29"/>
    <x v="1494"/>
    <m/>
    <m/>
    <m/>
    <m/>
    <n v="1100"/>
    <n v="10000"/>
    <n v="8900"/>
    <n v="-1"/>
    <n v="15"/>
    <x v="8"/>
    <x v="1"/>
  </r>
  <r>
    <n v="6137"/>
    <x v="232"/>
    <x v="1"/>
    <x v="8"/>
    <n v="1"/>
    <x v="33"/>
    <x v="6"/>
    <x v="926"/>
    <m/>
    <m/>
    <m/>
    <m/>
    <n v="0"/>
    <n v="15000"/>
    <n v="15000"/>
    <n v="-1"/>
    <n v="15"/>
    <x v="8"/>
    <x v="1"/>
  </r>
  <r>
    <n v="6138"/>
    <x v="232"/>
    <x v="1"/>
    <x v="8"/>
    <n v="1"/>
    <x v="2"/>
    <x v="46"/>
    <x v="1468"/>
    <m/>
    <m/>
    <m/>
    <m/>
    <n v="17500"/>
    <n v="45000"/>
    <n v="27500"/>
    <n v="-1"/>
    <n v="15"/>
    <x v="8"/>
    <x v="1"/>
  </r>
  <r>
    <n v="6139"/>
    <x v="232"/>
    <x v="1"/>
    <x v="8"/>
    <n v="1"/>
    <x v="0"/>
    <x v="145"/>
    <x v="1270"/>
    <m/>
    <m/>
    <m/>
    <m/>
    <n v="5500"/>
    <n v="15000"/>
    <n v="9500"/>
    <n v="-1"/>
    <n v="15"/>
    <x v="8"/>
    <x v="1"/>
  </r>
  <r>
    <n v="6140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41"/>
    <x v="232"/>
    <x v="1"/>
    <x v="8"/>
    <n v="1"/>
    <x v="37"/>
    <x v="32"/>
    <x v="300"/>
    <m/>
    <m/>
    <m/>
    <m/>
    <n v="1000"/>
    <n v="4000"/>
    <n v="3000"/>
    <n v="-1"/>
    <n v="15"/>
    <x v="8"/>
    <x v="1"/>
  </r>
  <r>
    <n v="6142"/>
    <x v="232"/>
    <x v="1"/>
    <x v="22"/>
    <n v="1"/>
    <x v="29"/>
    <x v="32"/>
    <x v="201"/>
    <m/>
    <m/>
    <m/>
    <m/>
    <n v="6074"/>
    <n v="6500"/>
    <n v="426"/>
    <n v="-1"/>
    <n v="15"/>
    <x v="8"/>
    <x v="1"/>
  </r>
  <r>
    <n v="6143"/>
    <x v="232"/>
    <x v="1"/>
    <x v="8"/>
    <n v="1"/>
    <x v="29"/>
    <x v="32"/>
    <x v="201"/>
    <m/>
    <m/>
    <m/>
    <m/>
    <n v="10280"/>
    <n v="11000"/>
    <n v="720"/>
    <n v="-1"/>
    <n v="15"/>
    <x v="8"/>
    <x v="1"/>
  </r>
  <r>
    <n v="6144"/>
    <x v="232"/>
    <x v="1"/>
    <x v="8"/>
    <n v="1"/>
    <x v="27"/>
    <x v="159"/>
    <x v="1515"/>
    <m/>
    <m/>
    <m/>
    <m/>
    <n v="1100"/>
    <n v="10000"/>
    <n v="8900"/>
    <n v="-1"/>
    <n v="15"/>
    <x v="8"/>
    <x v="1"/>
  </r>
  <r>
    <n v="6145"/>
    <x v="232"/>
    <x v="1"/>
    <x v="8"/>
    <n v="1"/>
    <x v="33"/>
    <x v="35"/>
    <x v="1516"/>
    <m/>
    <m/>
    <m/>
    <m/>
    <n v="0"/>
    <n v="25000"/>
    <n v="25000"/>
    <n v="-1"/>
    <n v="15"/>
    <x v="8"/>
    <x v="1"/>
  </r>
  <r>
    <n v="6146"/>
    <x v="232"/>
    <x v="1"/>
    <x v="8"/>
    <n v="1"/>
    <x v="33"/>
    <x v="28"/>
    <x v="1517"/>
    <m/>
    <m/>
    <m/>
    <m/>
    <n v="0"/>
    <n v="20000"/>
    <n v="20000"/>
    <n v="-1"/>
    <n v="15"/>
    <x v="8"/>
    <x v="1"/>
  </r>
  <r>
    <n v="6147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48"/>
    <x v="230"/>
    <x v="0"/>
    <x v="87"/>
    <n v="5"/>
    <x v="35"/>
    <x v="89"/>
    <x v="741"/>
    <m/>
    <m/>
    <m/>
    <m/>
    <n v="4000"/>
    <n v="10000"/>
    <n v="-20000"/>
    <n v="5"/>
    <n v="13"/>
    <x v="8"/>
    <x v="1"/>
  </r>
  <r>
    <n v="6149"/>
    <x v="230"/>
    <x v="0"/>
    <x v="87"/>
    <n v="5"/>
    <x v="88"/>
    <x v="111"/>
    <x v="1518"/>
    <m/>
    <m/>
    <m/>
    <m/>
    <n v="900"/>
    <n v="3000"/>
    <n v="-4500"/>
    <n v="5"/>
    <n v="13"/>
    <x v="8"/>
    <x v="1"/>
  </r>
  <r>
    <n v="6150"/>
    <x v="232"/>
    <x v="1"/>
    <x v="8"/>
    <n v="1"/>
    <x v="1"/>
    <x v="1"/>
    <x v="436"/>
    <m/>
    <m/>
    <m/>
    <m/>
    <n v="3500"/>
    <n v="15000"/>
    <n v="11500"/>
    <n v="-1"/>
    <n v="15"/>
    <x v="8"/>
    <x v="1"/>
  </r>
  <r>
    <n v="6151"/>
    <x v="232"/>
    <x v="1"/>
    <x v="8"/>
    <n v="1"/>
    <x v="35"/>
    <x v="89"/>
    <x v="1519"/>
    <m/>
    <m/>
    <m/>
    <m/>
    <n v="4000"/>
    <n v="10000"/>
    <n v="6000"/>
    <n v="-1"/>
    <n v="15"/>
    <x v="8"/>
    <x v="1"/>
  </r>
  <r>
    <n v="6152"/>
    <x v="232"/>
    <x v="1"/>
    <x v="8"/>
    <n v="1"/>
    <x v="22"/>
    <x v="26"/>
    <x v="1178"/>
    <m/>
    <m/>
    <m/>
    <m/>
    <n v="40000"/>
    <n v="69000"/>
    <n v="29000"/>
    <n v="-1"/>
    <n v="15"/>
    <x v="8"/>
    <x v="1"/>
  </r>
  <r>
    <n v="6153"/>
    <x v="232"/>
    <x v="1"/>
    <x v="8"/>
    <n v="1"/>
    <x v="37"/>
    <x v="37"/>
    <x v="336"/>
    <m/>
    <m/>
    <m/>
    <m/>
    <n v="1000"/>
    <n v="3000"/>
    <n v="2000"/>
    <n v="-1"/>
    <n v="15"/>
    <x v="8"/>
    <x v="1"/>
  </r>
  <r>
    <n v="6154"/>
    <x v="232"/>
    <x v="1"/>
    <x v="8"/>
    <n v="1"/>
    <x v="84"/>
    <x v="1"/>
    <x v="177"/>
    <m/>
    <m/>
    <m/>
    <m/>
    <n v="65000"/>
    <n v="125000"/>
    <n v="60000"/>
    <n v="-1"/>
    <n v="15"/>
    <x v="8"/>
    <x v="1"/>
  </r>
  <r>
    <n v="6155"/>
    <x v="232"/>
    <x v="1"/>
    <x v="8"/>
    <n v="1"/>
    <x v="103"/>
    <x v="1"/>
    <x v="177"/>
    <m/>
    <m/>
    <m/>
    <m/>
    <n v="14000"/>
    <n v="25000"/>
    <n v="11000"/>
    <n v="-1"/>
    <n v="15"/>
    <x v="8"/>
    <x v="1"/>
  </r>
  <r>
    <n v="6156"/>
    <x v="232"/>
    <x v="1"/>
    <x v="8"/>
    <n v="1"/>
    <x v="26"/>
    <x v="1"/>
    <x v="177"/>
    <m/>
    <m/>
    <m/>
    <m/>
    <n v="8000"/>
    <n v="20000"/>
    <n v="12000"/>
    <n v="-1"/>
    <n v="15"/>
    <x v="8"/>
    <x v="1"/>
  </r>
  <r>
    <n v="6157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58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59"/>
    <x v="232"/>
    <x v="1"/>
    <x v="8"/>
    <n v="1"/>
    <x v="35"/>
    <x v="36"/>
    <x v="226"/>
    <m/>
    <m/>
    <m/>
    <m/>
    <n v="10300"/>
    <n v="19000"/>
    <n v="8700"/>
    <n v="-1"/>
    <n v="15"/>
    <x v="8"/>
    <x v="1"/>
  </r>
  <r>
    <n v="6160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61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62"/>
    <x v="232"/>
    <x v="1"/>
    <x v="8"/>
    <n v="1"/>
    <x v="26"/>
    <x v="1"/>
    <x v="142"/>
    <m/>
    <m/>
    <m/>
    <m/>
    <n v="8000"/>
    <n v="20000"/>
    <n v="12000"/>
    <n v="-1"/>
    <n v="15"/>
    <x v="8"/>
    <x v="1"/>
  </r>
  <r>
    <n v="6163"/>
    <x v="232"/>
    <x v="1"/>
    <x v="8"/>
    <n v="1"/>
    <x v="2"/>
    <x v="7"/>
    <x v="440"/>
    <m/>
    <m/>
    <m/>
    <m/>
    <n v="8000"/>
    <n v="20000"/>
    <n v="12000"/>
    <n v="-1"/>
    <n v="15"/>
    <x v="8"/>
    <x v="1"/>
  </r>
  <r>
    <n v="6164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65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66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67"/>
    <x v="233"/>
    <x v="1"/>
    <x v="8"/>
    <n v="1"/>
    <x v="29"/>
    <x v="37"/>
    <x v="233"/>
    <m/>
    <m/>
    <m/>
    <m/>
    <n v="14952"/>
    <n v="16000"/>
    <n v="1048"/>
    <n v="-1"/>
    <n v="16"/>
    <x v="8"/>
    <x v="1"/>
  </r>
  <r>
    <n v="6168"/>
    <x v="233"/>
    <x v="1"/>
    <x v="8"/>
    <n v="1"/>
    <x v="0"/>
    <x v="6"/>
    <x v="131"/>
    <m/>
    <m/>
    <m/>
    <m/>
    <n v="5500"/>
    <n v="17000"/>
    <n v="11500"/>
    <n v="-1"/>
    <n v="16"/>
    <x v="8"/>
    <x v="1"/>
  </r>
  <r>
    <n v="6169"/>
    <x v="233"/>
    <x v="1"/>
    <x v="8"/>
    <n v="1"/>
    <x v="1"/>
    <x v="1"/>
    <x v="436"/>
    <m/>
    <m/>
    <m/>
    <m/>
    <n v="3500"/>
    <n v="15000"/>
    <n v="11500"/>
    <n v="-1"/>
    <n v="16"/>
    <x v="8"/>
    <x v="1"/>
  </r>
  <r>
    <n v="6170"/>
    <x v="233"/>
    <x v="1"/>
    <x v="8"/>
    <n v="1"/>
    <x v="33"/>
    <x v="28"/>
    <x v="315"/>
    <m/>
    <m/>
    <m/>
    <m/>
    <n v="0"/>
    <n v="20000"/>
    <n v="20000"/>
    <n v="-1"/>
    <n v="16"/>
    <x v="8"/>
    <x v="1"/>
  </r>
  <r>
    <n v="6171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72"/>
    <x v="233"/>
    <x v="1"/>
    <x v="8"/>
    <n v="1"/>
    <x v="29"/>
    <x v="32"/>
    <x v="201"/>
    <m/>
    <m/>
    <m/>
    <m/>
    <n v="3270"/>
    <n v="3500"/>
    <n v="230"/>
    <n v="-1"/>
    <n v="16"/>
    <x v="8"/>
    <x v="1"/>
  </r>
  <r>
    <n v="6173"/>
    <x v="233"/>
    <x v="1"/>
    <x v="8"/>
    <n v="1"/>
    <x v="53"/>
    <x v="6"/>
    <x v="343"/>
    <m/>
    <m/>
    <m/>
    <m/>
    <n v="30000"/>
    <n v="45000"/>
    <n v="15000"/>
    <n v="-1"/>
    <n v="16"/>
    <x v="8"/>
    <x v="1"/>
  </r>
  <r>
    <n v="6174"/>
    <x v="233"/>
    <x v="1"/>
    <x v="8"/>
    <n v="1"/>
    <x v="62"/>
    <x v="6"/>
    <x v="478"/>
    <m/>
    <m/>
    <m/>
    <m/>
    <n v="9000"/>
    <n v="15000"/>
    <n v="6000"/>
    <n v="-1"/>
    <n v="16"/>
    <x v="8"/>
    <x v="1"/>
  </r>
  <r>
    <n v="6175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76"/>
    <x v="233"/>
    <x v="1"/>
    <x v="8"/>
    <n v="1"/>
    <x v="0"/>
    <x v="6"/>
    <x v="1463"/>
    <m/>
    <m/>
    <m/>
    <m/>
    <n v="1000"/>
    <n v="5000"/>
    <n v="4000"/>
    <n v="-1"/>
    <n v="16"/>
    <x v="8"/>
    <x v="1"/>
  </r>
  <r>
    <n v="6177"/>
    <x v="233"/>
    <x v="1"/>
    <x v="8"/>
    <n v="1"/>
    <x v="33"/>
    <x v="6"/>
    <x v="926"/>
    <m/>
    <m/>
    <m/>
    <m/>
    <n v="0"/>
    <n v="15000"/>
    <n v="15000"/>
    <n v="-1"/>
    <n v="16"/>
    <x v="8"/>
    <x v="1"/>
  </r>
  <r>
    <n v="6178"/>
    <x v="220"/>
    <x v="0"/>
    <x v="64"/>
    <n v="1"/>
    <x v="84"/>
    <x v="1"/>
    <x v="431"/>
    <m/>
    <m/>
    <m/>
    <m/>
    <n v="63000"/>
    <n v="125000"/>
    <n v="-63000"/>
    <n v="1"/>
    <n v="3"/>
    <x v="8"/>
    <x v="1"/>
  </r>
  <r>
    <n v="6179"/>
    <x v="220"/>
    <x v="0"/>
    <x v="64"/>
    <n v="1"/>
    <x v="84"/>
    <x v="29"/>
    <x v="1520"/>
    <m/>
    <m/>
    <m/>
    <m/>
    <n v="90000"/>
    <n v="150000"/>
    <n v="-90000"/>
    <n v="1"/>
    <n v="3"/>
    <x v="8"/>
    <x v="1"/>
  </r>
  <r>
    <n v="6180"/>
    <x v="220"/>
    <x v="0"/>
    <x v="64"/>
    <n v="1"/>
    <x v="84"/>
    <x v="1"/>
    <x v="141"/>
    <m/>
    <m/>
    <m/>
    <m/>
    <n v="65000"/>
    <n v="125000"/>
    <n v="-65000"/>
    <n v="1"/>
    <n v="3"/>
    <x v="8"/>
    <x v="1"/>
  </r>
  <r>
    <n v="6181"/>
    <x v="220"/>
    <x v="0"/>
    <x v="64"/>
    <n v="1"/>
    <x v="84"/>
    <x v="55"/>
    <x v="1500"/>
    <m/>
    <m/>
    <m/>
    <m/>
    <n v="123000"/>
    <n v="170000"/>
    <n v="-123000"/>
    <n v="1"/>
    <n v="3"/>
    <x v="8"/>
    <x v="1"/>
  </r>
  <r>
    <n v="6182"/>
    <x v="220"/>
    <x v="0"/>
    <x v="64"/>
    <n v="1"/>
    <x v="95"/>
    <x v="2"/>
    <x v="377"/>
    <m/>
    <m/>
    <m/>
    <m/>
    <n v="25000"/>
    <n v="0"/>
    <n v="-25000"/>
    <n v="1"/>
    <n v="3"/>
    <x v="8"/>
    <x v="1"/>
  </r>
  <r>
    <n v="6183"/>
    <x v="223"/>
    <x v="0"/>
    <x v="72"/>
    <n v="2"/>
    <x v="4"/>
    <x v="28"/>
    <x v="351"/>
    <m/>
    <m/>
    <m/>
    <m/>
    <n v="40000"/>
    <n v="65000"/>
    <n v="-80000"/>
    <n v="2"/>
    <n v="6"/>
    <x v="8"/>
    <x v="1"/>
  </r>
  <r>
    <n v="6184"/>
    <x v="223"/>
    <x v="0"/>
    <x v="72"/>
    <n v="1"/>
    <x v="6"/>
    <x v="6"/>
    <x v="473"/>
    <m/>
    <m/>
    <m/>
    <m/>
    <n v="17000"/>
    <n v="34000"/>
    <n v="-17000"/>
    <n v="1"/>
    <n v="6"/>
    <x v="8"/>
    <x v="1"/>
  </r>
  <r>
    <n v="6185"/>
    <x v="220"/>
    <x v="0"/>
    <x v="72"/>
    <n v="1"/>
    <x v="4"/>
    <x v="28"/>
    <x v="351"/>
    <m/>
    <m/>
    <m/>
    <m/>
    <n v="40000"/>
    <n v="65000"/>
    <n v="-40000"/>
    <n v="1"/>
    <n v="3"/>
    <x v="8"/>
    <x v="1"/>
  </r>
  <r>
    <n v="6186"/>
    <x v="220"/>
    <x v="0"/>
    <x v="72"/>
    <n v="1"/>
    <x v="4"/>
    <x v="142"/>
    <x v="1521"/>
    <m/>
    <m/>
    <m/>
    <m/>
    <n v="48000"/>
    <n v="80000"/>
    <n v="-48000"/>
    <n v="1"/>
    <n v="3"/>
    <x v="8"/>
    <x v="1"/>
  </r>
  <r>
    <n v="6187"/>
    <x v="220"/>
    <x v="0"/>
    <x v="72"/>
    <n v="1"/>
    <x v="59"/>
    <x v="28"/>
    <x v="1522"/>
    <m/>
    <m/>
    <m/>
    <m/>
    <n v="19000"/>
    <n v="45000"/>
    <n v="-19000"/>
    <n v="1"/>
    <n v="3"/>
    <x v="8"/>
    <x v="1"/>
  </r>
  <r>
    <n v="6188"/>
    <x v="220"/>
    <x v="0"/>
    <x v="4"/>
    <n v="4"/>
    <x v="4"/>
    <x v="4"/>
    <x v="215"/>
    <m/>
    <m/>
    <m/>
    <m/>
    <n v="18000"/>
    <n v="35000"/>
    <n v="-72000"/>
    <n v="4"/>
    <n v="3"/>
    <x v="8"/>
    <x v="1"/>
  </r>
  <r>
    <n v="6189"/>
    <x v="220"/>
    <x v="0"/>
    <x v="4"/>
    <n v="1"/>
    <x v="22"/>
    <x v="25"/>
    <x v="878"/>
    <m/>
    <m/>
    <m/>
    <m/>
    <n v="24000"/>
    <n v="55000"/>
    <n v="-24000"/>
    <n v="1"/>
    <n v="3"/>
    <x v="8"/>
    <x v="1"/>
  </r>
  <r>
    <n v="6190"/>
    <x v="220"/>
    <x v="0"/>
    <x v="4"/>
    <n v="1"/>
    <x v="147"/>
    <x v="83"/>
    <x v="544"/>
    <m/>
    <m/>
    <m/>
    <m/>
    <n v="30000"/>
    <n v="55000"/>
    <n v="-30000"/>
    <n v="1"/>
    <n v="3"/>
    <x v="8"/>
    <x v="1"/>
  </r>
  <r>
    <n v="6191"/>
    <x v="220"/>
    <x v="0"/>
    <x v="4"/>
    <n v="1"/>
    <x v="1"/>
    <x v="28"/>
    <x v="1284"/>
    <m/>
    <m/>
    <m/>
    <m/>
    <n v="7500"/>
    <n v="19000"/>
    <n v="-7500"/>
    <n v="1"/>
    <n v="3"/>
    <x v="8"/>
    <x v="1"/>
  </r>
  <r>
    <n v="6192"/>
    <x v="220"/>
    <x v="0"/>
    <x v="4"/>
    <n v="1"/>
    <x v="11"/>
    <x v="160"/>
    <x v="836"/>
    <m/>
    <m/>
    <m/>
    <m/>
    <n v="18000"/>
    <n v="35000"/>
    <n v="-18000"/>
    <n v="1"/>
    <n v="3"/>
    <x v="8"/>
    <x v="1"/>
  </r>
  <r>
    <n v="6193"/>
    <x v="220"/>
    <x v="0"/>
    <x v="114"/>
    <n v="1"/>
    <x v="55"/>
    <x v="48"/>
    <x v="741"/>
    <m/>
    <m/>
    <m/>
    <m/>
    <n v="7000"/>
    <n v="20000"/>
    <n v="-7000"/>
    <n v="1"/>
    <n v="3"/>
    <x v="8"/>
    <x v="1"/>
  </r>
  <r>
    <n v="6194"/>
    <x v="220"/>
    <x v="0"/>
    <x v="114"/>
    <n v="20"/>
    <x v="27"/>
    <x v="48"/>
    <x v="741"/>
    <m/>
    <m/>
    <m/>
    <m/>
    <n v="1100"/>
    <n v="10000"/>
    <n v="-22000"/>
    <n v="20"/>
    <n v="3"/>
    <x v="8"/>
    <x v="1"/>
  </r>
  <r>
    <n v="6195"/>
    <x v="220"/>
    <x v="0"/>
    <x v="114"/>
    <n v="5"/>
    <x v="26"/>
    <x v="48"/>
    <x v="741"/>
    <m/>
    <m/>
    <m/>
    <m/>
    <n v="8000"/>
    <n v="20000"/>
    <n v="-40000"/>
    <n v="5"/>
    <n v="3"/>
    <x v="8"/>
    <x v="1"/>
  </r>
  <r>
    <n v="6196"/>
    <x v="230"/>
    <x v="0"/>
    <x v="64"/>
    <n v="1"/>
    <x v="84"/>
    <x v="29"/>
    <x v="919"/>
    <m/>
    <m/>
    <m/>
    <m/>
    <n v="65000"/>
    <n v="125000"/>
    <n v="-65000"/>
    <n v="1"/>
    <n v="13"/>
    <x v="8"/>
    <x v="1"/>
  </r>
  <r>
    <n v="6197"/>
    <x v="230"/>
    <x v="0"/>
    <x v="64"/>
    <n v="1"/>
    <x v="84"/>
    <x v="1"/>
    <x v="1102"/>
    <m/>
    <m/>
    <m/>
    <m/>
    <n v="65000"/>
    <n v="125000"/>
    <n v="-65000"/>
    <n v="1"/>
    <n v="13"/>
    <x v="8"/>
    <x v="1"/>
  </r>
  <r>
    <n v="6198"/>
    <x v="230"/>
    <x v="0"/>
    <x v="64"/>
    <n v="1"/>
    <x v="84"/>
    <x v="29"/>
    <x v="1523"/>
    <m/>
    <m/>
    <m/>
    <m/>
    <n v="65000"/>
    <n v="125000"/>
    <n v="-65000"/>
    <n v="1"/>
    <n v="13"/>
    <x v="8"/>
    <x v="1"/>
  </r>
  <r>
    <n v="6199"/>
    <x v="230"/>
    <x v="0"/>
    <x v="64"/>
    <n v="1"/>
    <x v="84"/>
    <x v="29"/>
    <x v="1478"/>
    <m/>
    <m/>
    <m/>
    <m/>
    <n v="75000"/>
    <n v="135000"/>
    <n v="-75000"/>
    <n v="1"/>
    <n v="13"/>
    <x v="8"/>
    <x v="1"/>
  </r>
  <r>
    <n v="6200"/>
    <x v="230"/>
    <x v="0"/>
    <x v="64"/>
    <n v="1"/>
    <x v="105"/>
    <x v="28"/>
    <x v="298"/>
    <m/>
    <m/>
    <m/>
    <m/>
    <n v="25000"/>
    <n v="45000"/>
    <n v="-25000"/>
    <n v="1"/>
    <n v="13"/>
    <x v="8"/>
    <x v="1"/>
  </r>
  <r>
    <n v="6201"/>
    <x v="230"/>
    <x v="0"/>
    <x v="64"/>
    <n v="1"/>
    <x v="84"/>
    <x v="41"/>
    <x v="1524"/>
    <m/>
    <m/>
    <m/>
    <m/>
    <n v="68000"/>
    <n v="125000"/>
    <n v="-68000"/>
    <n v="1"/>
    <n v="13"/>
    <x v="8"/>
    <x v="1"/>
  </r>
  <r>
    <n v="6202"/>
    <x v="230"/>
    <x v="0"/>
    <x v="64"/>
    <n v="1"/>
    <x v="103"/>
    <x v="28"/>
    <x v="364"/>
    <m/>
    <m/>
    <m/>
    <m/>
    <n v="14000"/>
    <n v="25000"/>
    <n v="-14000"/>
    <n v="1"/>
    <n v="13"/>
    <x v="8"/>
    <x v="1"/>
  </r>
  <r>
    <n v="6203"/>
    <x v="230"/>
    <x v="0"/>
    <x v="64"/>
    <n v="1"/>
    <x v="105"/>
    <x v="28"/>
    <x v="237"/>
    <m/>
    <m/>
    <m/>
    <m/>
    <n v="22000"/>
    <n v="45000"/>
    <n v="-22000"/>
    <n v="1"/>
    <n v="13"/>
    <x v="8"/>
    <x v="1"/>
  </r>
  <r>
    <n v="6204"/>
    <x v="231"/>
    <x v="0"/>
    <x v="64"/>
    <n v="1"/>
    <x v="84"/>
    <x v="29"/>
    <x v="1085"/>
    <m/>
    <m/>
    <m/>
    <m/>
    <n v="70000"/>
    <n v="125000"/>
    <n v="-70000"/>
    <n v="1"/>
    <n v="14"/>
    <x v="8"/>
    <x v="1"/>
  </r>
  <r>
    <n v="6205"/>
    <x v="231"/>
    <x v="0"/>
    <x v="64"/>
    <n v="1"/>
    <x v="84"/>
    <x v="28"/>
    <x v="1134"/>
    <m/>
    <m/>
    <m/>
    <m/>
    <n v="60000"/>
    <n v="120000"/>
    <n v="-60000"/>
    <n v="1"/>
    <n v="14"/>
    <x v="8"/>
    <x v="1"/>
  </r>
  <r>
    <n v="6206"/>
    <x v="227"/>
    <x v="0"/>
    <x v="64"/>
    <n v="1"/>
    <x v="84"/>
    <x v="29"/>
    <x v="641"/>
    <m/>
    <m/>
    <m/>
    <m/>
    <n v="55000"/>
    <n v="115000"/>
    <n v="-55000"/>
    <n v="1"/>
    <n v="10"/>
    <x v="8"/>
    <x v="1"/>
  </r>
  <r>
    <n v="6207"/>
    <x v="227"/>
    <x v="0"/>
    <x v="64"/>
    <n v="1"/>
    <x v="84"/>
    <x v="1"/>
    <x v="187"/>
    <m/>
    <m/>
    <m/>
    <m/>
    <n v="63000"/>
    <n v="120000"/>
    <n v="-63000"/>
    <n v="1"/>
    <n v="10"/>
    <x v="8"/>
    <x v="1"/>
  </r>
  <r>
    <n v="6208"/>
    <x v="227"/>
    <x v="0"/>
    <x v="64"/>
    <n v="1"/>
    <x v="105"/>
    <x v="29"/>
    <x v="338"/>
    <m/>
    <m/>
    <m/>
    <m/>
    <n v="17000"/>
    <n v="35000"/>
    <n v="-17000"/>
    <n v="1"/>
    <n v="10"/>
    <x v="8"/>
    <x v="1"/>
  </r>
  <r>
    <n v="6209"/>
    <x v="227"/>
    <x v="0"/>
    <x v="64"/>
    <n v="1"/>
    <x v="105"/>
    <x v="1"/>
    <x v="511"/>
    <m/>
    <m/>
    <m/>
    <m/>
    <n v="20000"/>
    <n v="45000"/>
    <n v="-20000"/>
    <n v="1"/>
    <n v="10"/>
    <x v="8"/>
    <x v="1"/>
  </r>
  <r>
    <n v="6210"/>
    <x v="227"/>
    <x v="0"/>
    <x v="64"/>
    <n v="1"/>
    <x v="105"/>
    <x v="2"/>
    <x v="1525"/>
    <m/>
    <m/>
    <m/>
    <m/>
    <n v="23000"/>
    <n v="45000"/>
    <n v="-23000"/>
    <n v="1"/>
    <n v="10"/>
    <x v="8"/>
    <x v="1"/>
  </r>
  <r>
    <n v="6211"/>
    <x v="227"/>
    <x v="0"/>
    <x v="64"/>
    <n v="1"/>
    <x v="105"/>
    <x v="29"/>
    <x v="1526"/>
    <m/>
    <m/>
    <m/>
    <m/>
    <n v="22000"/>
    <n v="45000"/>
    <n v="-22000"/>
    <n v="1"/>
    <n v="10"/>
    <x v="8"/>
    <x v="1"/>
  </r>
  <r>
    <n v="6212"/>
    <x v="227"/>
    <x v="0"/>
    <x v="64"/>
    <n v="1"/>
    <x v="116"/>
    <x v="35"/>
    <x v="388"/>
    <m/>
    <m/>
    <m/>
    <m/>
    <n v="35000"/>
    <n v="0"/>
    <n v="-35000"/>
    <n v="1"/>
    <n v="10"/>
    <x v="8"/>
    <x v="1"/>
  </r>
  <r>
    <n v="6213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14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15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16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17"/>
    <x v="232"/>
    <x v="0"/>
    <x v="64"/>
    <n v="1"/>
    <x v="84"/>
    <x v="29"/>
    <x v="1523"/>
    <m/>
    <m/>
    <m/>
    <m/>
    <n v="65000"/>
    <n v="125000"/>
    <n v="-65000"/>
    <n v="1"/>
    <n v="15"/>
    <x v="8"/>
    <x v="1"/>
  </r>
  <r>
    <n v="6218"/>
    <x v="232"/>
    <x v="0"/>
    <x v="64"/>
    <n v="1"/>
    <x v="103"/>
    <x v="1"/>
    <x v="177"/>
    <m/>
    <m/>
    <m/>
    <m/>
    <n v="14000"/>
    <n v="25000"/>
    <n v="-14000"/>
    <n v="1"/>
    <n v="15"/>
    <x v="8"/>
    <x v="1"/>
  </r>
  <r>
    <n v="6219"/>
    <x v="230"/>
    <x v="0"/>
    <x v="72"/>
    <n v="1"/>
    <x v="16"/>
    <x v="6"/>
    <x v="111"/>
    <m/>
    <m/>
    <m/>
    <m/>
    <n v="11000"/>
    <n v="20000"/>
    <n v="-11000"/>
    <n v="1"/>
    <n v="13"/>
    <x v="8"/>
    <x v="1"/>
  </r>
  <r>
    <n v="6220"/>
    <x v="230"/>
    <x v="0"/>
    <x v="72"/>
    <n v="1"/>
    <x v="59"/>
    <x v="6"/>
    <x v="1527"/>
    <m/>
    <m/>
    <m/>
    <m/>
    <n v="30000"/>
    <n v="65000"/>
    <n v="-30000"/>
    <n v="1"/>
    <n v="13"/>
    <x v="8"/>
    <x v="1"/>
  </r>
  <r>
    <n v="6221"/>
    <x v="230"/>
    <x v="0"/>
    <x v="72"/>
    <n v="1"/>
    <x v="74"/>
    <x v="12"/>
    <x v="1528"/>
    <m/>
    <m/>
    <m/>
    <m/>
    <n v="8500"/>
    <n v="19000"/>
    <n v="-8500"/>
    <n v="1"/>
    <n v="13"/>
    <x v="8"/>
    <x v="1"/>
  </r>
  <r>
    <n v="6222"/>
    <x v="223"/>
    <x v="0"/>
    <x v="145"/>
    <n v="1"/>
    <x v="2"/>
    <x v="11"/>
    <x v="1529"/>
    <m/>
    <m/>
    <m/>
    <m/>
    <n v="26000"/>
    <n v="50000"/>
    <n v="-26000"/>
    <n v="1"/>
    <n v="6"/>
    <x v="8"/>
    <x v="1"/>
  </r>
  <r>
    <n v="6223"/>
    <x v="223"/>
    <x v="0"/>
    <x v="145"/>
    <n v="1"/>
    <x v="62"/>
    <x v="6"/>
    <x v="1530"/>
    <m/>
    <m/>
    <m/>
    <m/>
    <n v="22000"/>
    <n v="35000"/>
    <n v="-22000"/>
    <n v="1"/>
    <n v="6"/>
    <x v="8"/>
    <x v="1"/>
  </r>
  <r>
    <n v="6224"/>
    <x v="223"/>
    <x v="0"/>
    <x v="145"/>
    <n v="3"/>
    <x v="9"/>
    <x v="6"/>
    <x v="1531"/>
    <m/>
    <m/>
    <m/>
    <m/>
    <n v="4000"/>
    <n v="12000"/>
    <n v="-12000"/>
    <n v="3"/>
    <n v="6"/>
    <x v="8"/>
    <x v="1"/>
  </r>
  <r>
    <n v="6225"/>
    <x v="223"/>
    <x v="0"/>
    <x v="145"/>
    <n v="2"/>
    <x v="0"/>
    <x v="6"/>
    <x v="1532"/>
    <m/>
    <m/>
    <m/>
    <m/>
    <n v="2500"/>
    <n v="7000"/>
    <n v="-5000"/>
    <n v="2"/>
    <n v="6"/>
    <x v="8"/>
    <x v="1"/>
  </r>
  <r>
    <n v="6226"/>
    <x v="223"/>
    <x v="0"/>
    <x v="145"/>
    <n v="1"/>
    <x v="0"/>
    <x v="6"/>
    <x v="1533"/>
    <m/>
    <m/>
    <m/>
    <m/>
    <n v="3000"/>
    <n v="9000"/>
    <n v="-3000"/>
    <n v="1"/>
    <n v="6"/>
    <x v="8"/>
    <x v="1"/>
  </r>
  <r>
    <n v="6227"/>
    <x v="223"/>
    <x v="0"/>
    <x v="145"/>
    <n v="2"/>
    <x v="122"/>
    <x v="6"/>
    <x v="1534"/>
    <m/>
    <m/>
    <m/>
    <m/>
    <n v="12000"/>
    <n v="25000"/>
    <n v="-24000"/>
    <n v="2"/>
    <n v="6"/>
    <x v="8"/>
    <x v="1"/>
  </r>
  <r>
    <n v="6228"/>
    <x v="223"/>
    <x v="0"/>
    <x v="145"/>
    <n v="2"/>
    <x v="13"/>
    <x v="6"/>
    <x v="1535"/>
    <m/>
    <m/>
    <m/>
    <m/>
    <n v="5000"/>
    <n v="12000"/>
    <n v="-10000"/>
    <n v="2"/>
    <n v="6"/>
    <x v="8"/>
    <x v="1"/>
  </r>
  <r>
    <n v="6229"/>
    <x v="223"/>
    <x v="0"/>
    <x v="145"/>
    <n v="3"/>
    <x v="13"/>
    <x v="6"/>
    <x v="1064"/>
    <m/>
    <m/>
    <m/>
    <m/>
    <n v="1500"/>
    <n v="3000"/>
    <n v="-4500"/>
    <n v="3"/>
    <n v="6"/>
    <x v="8"/>
    <x v="1"/>
  </r>
  <r>
    <n v="6230"/>
    <x v="223"/>
    <x v="0"/>
    <x v="114"/>
    <n v="8"/>
    <x v="26"/>
    <x v="48"/>
    <x v="741"/>
    <m/>
    <m/>
    <m/>
    <m/>
    <n v="8500"/>
    <n v="20000"/>
    <n v="-68000"/>
    <n v="8"/>
    <n v="6"/>
    <x v="8"/>
    <x v="1"/>
  </r>
  <r>
    <n v="6231"/>
    <x v="223"/>
    <x v="0"/>
    <x v="114"/>
    <n v="5"/>
    <x v="1"/>
    <x v="1"/>
    <x v="1000"/>
    <m/>
    <m/>
    <m/>
    <m/>
    <n v="2800"/>
    <n v="10000"/>
    <n v="-14000"/>
    <n v="5"/>
    <n v="6"/>
    <x v="8"/>
    <x v="1"/>
  </r>
  <r>
    <n v="6232"/>
    <x v="227"/>
    <x v="0"/>
    <x v="114"/>
    <n v="1"/>
    <x v="4"/>
    <x v="28"/>
    <x v="1536"/>
    <m/>
    <m/>
    <m/>
    <m/>
    <n v="38000"/>
    <n v="65000"/>
    <n v="-38000"/>
    <n v="1"/>
    <n v="10"/>
    <x v="8"/>
    <x v="1"/>
  </r>
  <r>
    <n v="6233"/>
    <x v="227"/>
    <x v="0"/>
    <x v="114"/>
    <n v="1"/>
    <x v="2"/>
    <x v="28"/>
    <x v="1537"/>
    <m/>
    <m/>
    <m/>
    <m/>
    <n v="24000"/>
    <n v="49000"/>
    <n v="-24000"/>
    <n v="1"/>
    <n v="10"/>
    <x v="8"/>
    <x v="1"/>
  </r>
  <r>
    <n v="6234"/>
    <x v="227"/>
    <x v="0"/>
    <x v="114"/>
    <n v="1"/>
    <x v="4"/>
    <x v="25"/>
    <x v="1181"/>
    <m/>
    <m/>
    <m/>
    <m/>
    <n v="45000"/>
    <n v="80000"/>
    <n v="-45000"/>
    <n v="1"/>
    <n v="10"/>
    <x v="8"/>
    <x v="1"/>
  </r>
  <r>
    <n v="6235"/>
    <x v="227"/>
    <x v="0"/>
    <x v="114"/>
    <n v="2"/>
    <x v="26"/>
    <x v="2"/>
    <x v="412"/>
    <m/>
    <m/>
    <m/>
    <m/>
    <n v="8500"/>
    <n v="20000"/>
    <n v="-17000"/>
    <n v="2"/>
    <n v="10"/>
    <x v="8"/>
    <x v="1"/>
  </r>
  <r>
    <n v="6236"/>
    <x v="227"/>
    <x v="0"/>
    <x v="114"/>
    <n v="1"/>
    <x v="26"/>
    <x v="29"/>
    <x v="1012"/>
    <m/>
    <m/>
    <m/>
    <m/>
    <n v="8000"/>
    <n v="20000"/>
    <n v="-8000"/>
    <n v="1"/>
    <n v="10"/>
    <x v="8"/>
    <x v="1"/>
  </r>
  <r>
    <n v="6237"/>
    <x v="227"/>
    <x v="0"/>
    <x v="114"/>
    <n v="1"/>
    <x v="26"/>
    <x v="4"/>
    <x v="1538"/>
    <m/>
    <m/>
    <m/>
    <m/>
    <n v="6500"/>
    <n v="18000"/>
    <n v="-6500"/>
    <n v="1"/>
    <n v="10"/>
    <x v="8"/>
    <x v="1"/>
  </r>
  <r>
    <n v="6238"/>
    <x v="227"/>
    <x v="0"/>
    <x v="114"/>
    <n v="25"/>
    <x v="81"/>
    <x v="48"/>
    <x v="741"/>
    <m/>
    <m/>
    <m/>
    <m/>
    <n v="3300"/>
    <n v="10000"/>
    <n v="-82500"/>
    <n v="25"/>
    <n v="10"/>
    <x v="8"/>
    <x v="1"/>
  </r>
  <r>
    <n v="6239"/>
    <x v="227"/>
    <x v="0"/>
    <x v="114"/>
    <n v="10"/>
    <x v="27"/>
    <x v="48"/>
    <x v="741"/>
    <m/>
    <m/>
    <m/>
    <m/>
    <n v="1100"/>
    <n v="10000"/>
    <n v="-11000"/>
    <n v="10"/>
    <n v="10"/>
    <x v="8"/>
    <x v="1"/>
  </r>
  <r>
    <n v="6240"/>
    <x v="227"/>
    <x v="0"/>
    <x v="114"/>
    <n v="5"/>
    <x v="30"/>
    <x v="4"/>
    <x v="817"/>
    <m/>
    <m/>
    <m/>
    <m/>
    <n v="800"/>
    <n v="10000"/>
    <n v="-4000"/>
    <n v="5"/>
    <n v="10"/>
    <x v="8"/>
    <x v="1"/>
  </r>
  <r>
    <n v="6241"/>
    <x v="230"/>
    <x v="0"/>
    <x v="114"/>
    <n v="1"/>
    <x v="55"/>
    <x v="4"/>
    <x v="934"/>
    <m/>
    <m/>
    <m/>
    <m/>
    <n v="7000"/>
    <n v="20000"/>
    <n v="-7000"/>
    <n v="1"/>
    <n v="13"/>
    <x v="8"/>
    <x v="1"/>
  </r>
  <r>
    <n v="6242"/>
    <x v="230"/>
    <x v="0"/>
    <x v="114"/>
    <n v="1"/>
    <x v="26"/>
    <x v="29"/>
    <x v="821"/>
    <m/>
    <m/>
    <m/>
    <m/>
    <n v="8000"/>
    <n v="20000"/>
    <n v="-8000"/>
    <n v="1"/>
    <n v="13"/>
    <x v="8"/>
    <x v="1"/>
  </r>
  <r>
    <n v="6243"/>
    <x v="230"/>
    <x v="0"/>
    <x v="114"/>
    <n v="1"/>
    <x v="26"/>
    <x v="4"/>
    <x v="1539"/>
    <m/>
    <m/>
    <m/>
    <m/>
    <n v="8500"/>
    <n v="20000"/>
    <n v="-8500"/>
    <n v="1"/>
    <n v="13"/>
    <x v="8"/>
    <x v="1"/>
  </r>
  <r>
    <n v="6244"/>
    <x v="230"/>
    <x v="0"/>
    <x v="114"/>
    <n v="3"/>
    <x v="194"/>
    <x v="4"/>
    <x v="314"/>
    <m/>
    <m/>
    <m/>
    <m/>
    <n v="9500"/>
    <n v="20000"/>
    <n v="-28500"/>
    <n v="3"/>
    <n v="13"/>
    <x v="8"/>
    <x v="1"/>
  </r>
  <r>
    <n v="6245"/>
    <x v="230"/>
    <x v="0"/>
    <x v="114"/>
    <n v="3"/>
    <x v="160"/>
    <x v="4"/>
    <x v="215"/>
    <m/>
    <m/>
    <m/>
    <m/>
    <n v="8500"/>
    <n v="15000"/>
    <n v="-25500"/>
    <n v="3"/>
    <n v="13"/>
    <x v="8"/>
    <x v="1"/>
  </r>
  <r>
    <n v="6246"/>
    <x v="232"/>
    <x v="0"/>
    <x v="114"/>
    <n v="5"/>
    <x v="26"/>
    <x v="48"/>
    <x v="741"/>
    <m/>
    <m/>
    <m/>
    <m/>
    <n v="8000"/>
    <n v="20000"/>
    <n v="-40000"/>
    <n v="5"/>
    <n v="15"/>
    <x v="8"/>
    <x v="1"/>
  </r>
  <r>
    <n v="6247"/>
    <x v="232"/>
    <x v="0"/>
    <x v="114"/>
    <n v="1"/>
    <x v="4"/>
    <x v="25"/>
    <x v="1181"/>
    <m/>
    <m/>
    <m/>
    <m/>
    <n v="45000"/>
    <n v="80000"/>
    <n v="-45000"/>
    <n v="1"/>
    <n v="15"/>
    <x v="8"/>
    <x v="1"/>
  </r>
  <r>
    <n v="6248"/>
    <x v="232"/>
    <x v="0"/>
    <x v="114"/>
    <n v="1"/>
    <x v="55"/>
    <x v="4"/>
    <x v="934"/>
    <m/>
    <m/>
    <m/>
    <m/>
    <n v="7000"/>
    <n v="20000"/>
    <n v="-7000"/>
    <n v="1"/>
    <n v="15"/>
    <x v="8"/>
    <x v="1"/>
  </r>
  <r>
    <n v="6249"/>
    <x v="232"/>
    <x v="0"/>
    <x v="114"/>
    <n v="8"/>
    <x v="81"/>
    <x v="48"/>
    <x v="741"/>
    <m/>
    <m/>
    <m/>
    <m/>
    <n v="3500"/>
    <n v="10000"/>
    <n v="-28000"/>
    <n v="8"/>
    <n v="15"/>
    <x v="8"/>
    <x v="1"/>
  </r>
  <r>
    <n v="6250"/>
    <x v="232"/>
    <x v="0"/>
    <x v="114"/>
    <n v="1"/>
    <x v="55"/>
    <x v="1"/>
    <x v="911"/>
    <m/>
    <m/>
    <m/>
    <m/>
    <n v="7000"/>
    <n v="20000"/>
    <n v="-7000"/>
    <n v="1"/>
    <n v="15"/>
    <x v="8"/>
    <x v="1"/>
  </r>
  <r>
    <n v="6251"/>
    <x v="227"/>
    <x v="0"/>
    <x v="146"/>
    <n v="1"/>
    <x v="154"/>
    <x v="29"/>
    <x v="1492"/>
    <m/>
    <m/>
    <m/>
    <m/>
    <n v="10000"/>
    <n v="20000"/>
    <n v="-10000"/>
    <n v="1"/>
    <n v="10"/>
    <x v="8"/>
    <x v="1"/>
  </r>
  <r>
    <n v="6252"/>
    <x v="227"/>
    <x v="0"/>
    <x v="146"/>
    <n v="1"/>
    <x v="104"/>
    <x v="28"/>
    <x v="149"/>
    <m/>
    <m/>
    <m/>
    <m/>
    <n v="7000"/>
    <n v="25000"/>
    <n v="-7000"/>
    <n v="1"/>
    <n v="10"/>
    <x v="8"/>
    <x v="1"/>
  </r>
  <r>
    <n v="6253"/>
    <x v="227"/>
    <x v="0"/>
    <x v="146"/>
    <n v="5"/>
    <x v="46"/>
    <x v="2"/>
    <x v="1527"/>
    <m/>
    <m/>
    <m/>
    <m/>
    <n v="1000"/>
    <n v="20000"/>
    <n v="-5000"/>
    <n v="5"/>
    <n v="10"/>
    <x v="8"/>
    <x v="1"/>
  </r>
  <r>
    <n v="6254"/>
    <x v="227"/>
    <x v="0"/>
    <x v="146"/>
    <n v="5"/>
    <x v="46"/>
    <x v="29"/>
    <x v="338"/>
    <m/>
    <m/>
    <m/>
    <m/>
    <n v="500"/>
    <n v="20000"/>
    <n v="-2500"/>
    <n v="5"/>
    <n v="10"/>
    <x v="8"/>
    <x v="1"/>
  </r>
  <r>
    <n v="6255"/>
    <x v="230"/>
    <x v="0"/>
    <x v="4"/>
    <n v="5"/>
    <x v="4"/>
    <x v="4"/>
    <x v="215"/>
    <m/>
    <m/>
    <m/>
    <m/>
    <n v="18000"/>
    <n v="35000"/>
    <n v="-90000"/>
    <n v="5"/>
    <n v="13"/>
    <x v="8"/>
    <x v="1"/>
  </r>
  <r>
    <n v="6256"/>
    <x v="230"/>
    <x v="0"/>
    <x v="4"/>
    <n v="1"/>
    <x v="22"/>
    <x v="26"/>
    <x v="500"/>
    <m/>
    <m/>
    <m/>
    <m/>
    <n v="85000"/>
    <n v="120000"/>
    <n v="-85000"/>
    <n v="1"/>
    <n v="13"/>
    <x v="8"/>
    <x v="1"/>
  </r>
  <r>
    <n v="6257"/>
    <x v="230"/>
    <x v="0"/>
    <x v="4"/>
    <n v="1"/>
    <x v="6"/>
    <x v="23"/>
    <x v="473"/>
    <m/>
    <m/>
    <m/>
    <m/>
    <n v="18000"/>
    <n v="34000"/>
    <n v="-18000"/>
    <n v="1"/>
    <n v="13"/>
    <x v="8"/>
    <x v="1"/>
  </r>
  <r>
    <n v="6258"/>
    <x v="230"/>
    <x v="0"/>
    <x v="4"/>
    <n v="1"/>
    <x v="21"/>
    <x v="23"/>
    <x v="97"/>
    <m/>
    <m/>
    <m/>
    <m/>
    <n v="42000"/>
    <n v="65000"/>
    <n v="-42000"/>
    <n v="1"/>
    <n v="13"/>
    <x v="8"/>
    <x v="1"/>
  </r>
  <r>
    <n v="6259"/>
    <x v="230"/>
    <x v="0"/>
    <x v="4"/>
    <n v="1"/>
    <x v="195"/>
    <x v="6"/>
    <x v="1540"/>
    <m/>
    <m/>
    <m/>
    <m/>
    <n v="35000"/>
    <n v="0"/>
    <n v="-35000"/>
    <n v="1"/>
    <n v="13"/>
    <x v="8"/>
    <x v="1"/>
  </r>
  <r>
    <n v="6260"/>
    <x v="230"/>
    <x v="0"/>
    <x v="4"/>
    <n v="1"/>
    <x v="196"/>
    <x v="139"/>
    <x v="1541"/>
    <m/>
    <m/>
    <m/>
    <m/>
    <n v="8000"/>
    <n v="0"/>
    <n v="-8000"/>
    <n v="1"/>
    <n v="13"/>
    <x v="8"/>
    <x v="1"/>
  </r>
  <r>
    <n v="6261"/>
    <x v="230"/>
    <x v="0"/>
    <x v="146"/>
    <n v="25"/>
    <x v="46"/>
    <x v="48"/>
    <x v="741"/>
    <m/>
    <m/>
    <m/>
    <m/>
    <n v="500"/>
    <n v="20000"/>
    <n v="-12500"/>
    <n v="25"/>
    <n v="13"/>
    <x v="8"/>
    <x v="1"/>
  </r>
  <r>
    <n v="6262"/>
    <x v="230"/>
    <x v="0"/>
    <x v="146"/>
    <n v="1"/>
    <x v="197"/>
    <x v="29"/>
    <x v="1478"/>
    <m/>
    <m/>
    <m/>
    <m/>
    <n v="5000"/>
    <n v="20000"/>
    <n v="-5000"/>
    <n v="1"/>
    <n v="13"/>
    <x v="8"/>
    <x v="1"/>
  </r>
  <r>
    <n v="6263"/>
    <x v="231"/>
    <x v="0"/>
    <x v="127"/>
    <n v="2"/>
    <x v="62"/>
    <x v="6"/>
    <x v="1542"/>
    <m/>
    <m/>
    <m/>
    <m/>
    <n v="12000"/>
    <n v="24000"/>
    <n v="-24000"/>
    <n v="2"/>
    <n v="14"/>
    <x v="8"/>
    <x v="1"/>
  </r>
  <r>
    <n v="6264"/>
    <x v="231"/>
    <x v="0"/>
    <x v="127"/>
    <n v="4"/>
    <x v="23"/>
    <x v="6"/>
    <x v="122"/>
    <m/>
    <m/>
    <m/>
    <m/>
    <n v="3000"/>
    <n v="10000"/>
    <n v="-12000"/>
    <n v="4"/>
    <n v="14"/>
    <x v="8"/>
    <x v="1"/>
  </r>
  <r>
    <n v="6265"/>
    <x v="231"/>
    <x v="0"/>
    <x v="127"/>
    <n v="1"/>
    <x v="170"/>
    <x v="134"/>
    <x v="1543"/>
    <m/>
    <m/>
    <m/>
    <m/>
    <n v="150000"/>
    <n v="230000"/>
    <n v="-150000"/>
    <n v="1"/>
    <n v="14"/>
    <x v="8"/>
    <x v="1"/>
  </r>
  <r>
    <n v="6266"/>
    <x v="231"/>
    <x v="0"/>
    <x v="127"/>
    <n v="1"/>
    <x v="9"/>
    <x v="134"/>
    <x v="1544"/>
    <m/>
    <m/>
    <m/>
    <m/>
    <n v="14000"/>
    <n v="29000"/>
    <n v="-14000"/>
    <n v="1"/>
    <n v="14"/>
    <x v="8"/>
    <x v="1"/>
  </r>
  <r>
    <n v="6267"/>
    <x v="231"/>
    <x v="0"/>
    <x v="127"/>
    <n v="1"/>
    <x v="9"/>
    <x v="134"/>
    <x v="1545"/>
    <m/>
    <m/>
    <m/>
    <m/>
    <n v="10000"/>
    <n v="20000"/>
    <n v="-10000"/>
    <n v="1"/>
    <n v="14"/>
    <x v="8"/>
    <x v="1"/>
  </r>
  <r>
    <n v="6268"/>
    <x v="231"/>
    <x v="0"/>
    <x v="127"/>
    <n v="2"/>
    <x v="198"/>
    <x v="6"/>
    <x v="1546"/>
    <m/>
    <m/>
    <m/>
    <m/>
    <n v="15000"/>
    <n v="29000"/>
    <n v="-30000"/>
    <n v="2"/>
    <n v="14"/>
    <x v="8"/>
    <x v="1"/>
  </r>
  <r>
    <n v="6269"/>
    <x v="231"/>
    <x v="0"/>
    <x v="5"/>
    <n v="10"/>
    <x v="1"/>
    <x v="1"/>
    <x v="1000"/>
    <m/>
    <m/>
    <m/>
    <m/>
    <n v="3000"/>
    <n v="10000"/>
    <n v="-30000"/>
    <n v="10"/>
    <n v="14"/>
    <x v="8"/>
    <x v="1"/>
  </r>
  <r>
    <n v="6270"/>
    <x v="231"/>
    <x v="0"/>
    <x v="5"/>
    <n v="5"/>
    <x v="2"/>
    <x v="6"/>
    <x v="123"/>
    <m/>
    <m/>
    <m/>
    <m/>
    <n v="2000"/>
    <n v="8000"/>
    <n v="-10000"/>
    <n v="5"/>
    <n v="14"/>
    <x v="8"/>
    <x v="1"/>
  </r>
  <r>
    <n v="6271"/>
    <x v="231"/>
    <x v="0"/>
    <x v="5"/>
    <n v="2"/>
    <x v="2"/>
    <x v="6"/>
    <x v="1547"/>
    <m/>
    <m/>
    <m/>
    <m/>
    <n v="3500"/>
    <n v="10000"/>
    <n v="-7000"/>
    <n v="2"/>
    <n v="14"/>
    <x v="8"/>
    <x v="1"/>
  </r>
  <r>
    <n v="6272"/>
    <x v="231"/>
    <x v="0"/>
    <x v="5"/>
    <n v="1"/>
    <x v="2"/>
    <x v="4"/>
    <x v="1548"/>
    <m/>
    <m/>
    <m/>
    <m/>
    <n v="12000"/>
    <n v="24000"/>
    <n v="-12000"/>
    <n v="1"/>
    <n v="14"/>
    <x v="8"/>
    <x v="1"/>
  </r>
  <r>
    <n v="6273"/>
    <x v="231"/>
    <x v="0"/>
    <x v="5"/>
    <n v="1"/>
    <x v="2"/>
    <x v="4"/>
    <x v="1396"/>
    <m/>
    <m/>
    <m/>
    <m/>
    <n v="20000"/>
    <n v="44000"/>
    <n v="-20000"/>
    <n v="1"/>
    <n v="14"/>
    <x v="8"/>
    <x v="1"/>
  </r>
  <r>
    <n v="6274"/>
    <x v="231"/>
    <x v="0"/>
    <x v="5"/>
    <n v="1"/>
    <x v="2"/>
    <x v="4"/>
    <x v="1549"/>
    <m/>
    <m/>
    <m/>
    <m/>
    <n v="47000"/>
    <n v="89000"/>
    <n v="-47000"/>
    <n v="1"/>
    <n v="14"/>
    <x v="8"/>
    <x v="1"/>
  </r>
  <r>
    <n v="6275"/>
    <x v="231"/>
    <x v="0"/>
    <x v="5"/>
    <n v="1"/>
    <x v="2"/>
    <x v="4"/>
    <x v="1550"/>
    <m/>
    <m/>
    <m/>
    <m/>
    <n v="25000"/>
    <n v="49000"/>
    <n v="-25000"/>
    <n v="1"/>
    <n v="14"/>
    <x v="8"/>
    <x v="1"/>
  </r>
  <r>
    <n v="6276"/>
    <x v="231"/>
    <x v="0"/>
    <x v="5"/>
    <n v="2"/>
    <x v="68"/>
    <x v="6"/>
    <x v="1420"/>
    <m/>
    <m/>
    <m/>
    <m/>
    <n v="5000"/>
    <n v="10000"/>
    <n v="-10000"/>
    <n v="2"/>
    <n v="14"/>
    <x v="8"/>
    <x v="1"/>
  </r>
  <r>
    <n v="6277"/>
    <x v="231"/>
    <x v="0"/>
    <x v="5"/>
    <n v="1"/>
    <x v="62"/>
    <x v="6"/>
    <x v="1551"/>
    <m/>
    <m/>
    <m/>
    <m/>
    <n v="10000"/>
    <n v="20000"/>
    <n v="-10000"/>
    <n v="1"/>
    <n v="14"/>
    <x v="8"/>
    <x v="1"/>
  </r>
  <r>
    <n v="6278"/>
    <x v="231"/>
    <x v="0"/>
    <x v="5"/>
    <n v="5"/>
    <x v="27"/>
    <x v="29"/>
    <x v="1012"/>
    <m/>
    <m/>
    <m/>
    <m/>
    <n v="1200"/>
    <n v="10000"/>
    <n v="-6000"/>
    <n v="5"/>
    <n v="14"/>
    <x v="8"/>
    <x v="1"/>
  </r>
  <r>
    <n v="6279"/>
    <x v="231"/>
    <x v="0"/>
    <x v="5"/>
    <n v="4"/>
    <x v="0"/>
    <x v="6"/>
    <x v="1552"/>
    <m/>
    <m/>
    <m/>
    <m/>
    <n v="1800"/>
    <n v="8000"/>
    <n v="-7200"/>
    <n v="4"/>
    <n v="14"/>
    <x v="8"/>
    <x v="1"/>
  </r>
  <r>
    <n v="6280"/>
    <x v="231"/>
    <x v="0"/>
    <x v="5"/>
    <n v="4"/>
    <x v="0"/>
    <x v="6"/>
    <x v="1553"/>
    <m/>
    <m/>
    <m/>
    <m/>
    <n v="2000"/>
    <n v="10000"/>
    <n v="-8000"/>
    <n v="4"/>
    <n v="14"/>
    <x v="8"/>
    <x v="1"/>
  </r>
  <r>
    <n v="6281"/>
    <x v="234"/>
    <x v="1"/>
    <x v="8"/>
    <n v="1"/>
    <x v="11"/>
    <x v="20"/>
    <x v="660"/>
    <m/>
    <m/>
    <m/>
    <m/>
    <n v="48000"/>
    <n v="75000"/>
    <n v="27000"/>
    <n v="-1"/>
    <n v="17"/>
    <x v="8"/>
    <x v="1"/>
  </r>
  <r>
    <n v="6282"/>
    <x v="234"/>
    <x v="1"/>
    <x v="8"/>
    <n v="1"/>
    <x v="0"/>
    <x v="7"/>
    <x v="1360"/>
    <m/>
    <m/>
    <m/>
    <m/>
    <n v="2800"/>
    <n v="10000"/>
    <n v="7200"/>
    <n v="-1"/>
    <n v="17"/>
    <x v="8"/>
    <x v="1"/>
  </r>
  <r>
    <n v="6283"/>
    <x v="234"/>
    <x v="1"/>
    <x v="8"/>
    <n v="1"/>
    <x v="95"/>
    <x v="1"/>
    <x v="239"/>
    <m/>
    <m/>
    <m/>
    <m/>
    <n v="18000"/>
    <n v="39000"/>
    <n v="21000"/>
    <n v="-1"/>
    <n v="17"/>
    <x v="8"/>
    <x v="1"/>
  </r>
  <r>
    <n v="6284"/>
    <x v="234"/>
    <x v="1"/>
    <x v="8"/>
    <n v="1"/>
    <x v="29"/>
    <x v="32"/>
    <x v="201"/>
    <m/>
    <m/>
    <m/>
    <m/>
    <n v="3270"/>
    <n v="3500"/>
    <n v="230"/>
    <n v="-1"/>
    <n v="17"/>
    <x v="8"/>
    <x v="1"/>
  </r>
  <r>
    <n v="6285"/>
    <x v="234"/>
    <x v="1"/>
    <x v="8"/>
    <n v="1"/>
    <x v="57"/>
    <x v="28"/>
    <x v="133"/>
    <m/>
    <m/>
    <m/>
    <m/>
    <n v="800"/>
    <n v="5000"/>
    <n v="4200"/>
    <n v="-1"/>
    <n v="17"/>
    <x v="8"/>
    <x v="1"/>
  </r>
  <r>
    <n v="6286"/>
    <x v="234"/>
    <x v="1"/>
    <x v="8"/>
    <n v="1"/>
    <x v="35"/>
    <x v="89"/>
    <x v="596"/>
    <m/>
    <m/>
    <m/>
    <m/>
    <n v="4000"/>
    <n v="9000"/>
    <n v="5000"/>
    <n v="-1"/>
    <n v="17"/>
    <x v="8"/>
    <x v="1"/>
  </r>
  <r>
    <n v="6287"/>
    <x v="234"/>
    <x v="1"/>
    <x v="8"/>
    <n v="1"/>
    <x v="27"/>
    <x v="1"/>
    <x v="511"/>
    <m/>
    <m/>
    <m/>
    <m/>
    <n v="1100"/>
    <n v="10000"/>
    <n v="8900"/>
    <n v="-1"/>
    <n v="17"/>
    <x v="8"/>
    <x v="1"/>
  </r>
  <r>
    <n v="6288"/>
    <x v="234"/>
    <x v="1"/>
    <x v="8"/>
    <n v="1"/>
    <x v="37"/>
    <x v="32"/>
    <x v="300"/>
    <m/>
    <m/>
    <m/>
    <m/>
    <n v="1000"/>
    <n v="3000"/>
    <n v="2000"/>
    <n v="-1"/>
    <n v="17"/>
    <x v="8"/>
    <x v="1"/>
  </r>
  <r>
    <n v="6289"/>
    <x v="234"/>
    <x v="1"/>
    <x v="8"/>
    <n v="1"/>
    <x v="26"/>
    <x v="2"/>
    <x v="377"/>
    <m/>
    <m/>
    <m/>
    <m/>
    <n v="7000"/>
    <n v="20000"/>
    <n v="13000"/>
    <n v="-1"/>
    <n v="17"/>
    <x v="8"/>
    <x v="1"/>
  </r>
  <r>
    <n v="6290"/>
    <x v="234"/>
    <x v="1"/>
    <x v="8"/>
    <n v="1"/>
    <x v="1"/>
    <x v="1"/>
    <x v="2"/>
    <m/>
    <m/>
    <m/>
    <m/>
    <n v="3500"/>
    <n v="12000"/>
    <n v="8500"/>
    <n v="-1"/>
    <n v="17"/>
    <x v="8"/>
    <x v="1"/>
  </r>
  <r>
    <n v="6291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292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293"/>
    <x v="235"/>
    <x v="1"/>
    <x v="8"/>
    <n v="1"/>
    <x v="29"/>
    <x v="32"/>
    <x v="340"/>
    <m/>
    <m/>
    <m/>
    <m/>
    <n v="934"/>
    <n v="1000"/>
    <n v="66"/>
    <n v="-1"/>
    <n v="18"/>
    <x v="8"/>
    <x v="1"/>
  </r>
  <r>
    <n v="6294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295"/>
    <x v="235"/>
    <x v="1"/>
    <x v="8"/>
    <n v="1"/>
    <x v="29"/>
    <x v="32"/>
    <x v="201"/>
    <m/>
    <m/>
    <m/>
    <m/>
    <n v="10279"/>
    <n v="11000"/>
    <n v="721"/>
    <n v="-1"/>
    <n v="18"/>
    <x v="8"/>
    <x v="1"/>
  </r>
  <r>
    <n v="6296"/>
    <x v="235"/>
    <x v="1"/>
    <x v="13"/>
    <n v="1"/>
    <x v="33"/>
    <x v="34"/>
    <x v="214"/>
    <m/>
    <m/>
    <m/>
    <s v="Portal Asesora"/>
    <n v="0"/>
    <n v="5000"/>
    <n v="5000"/>
    <n v="-1"/>
    <n v="18"/>
    <x v="8"/>
    <x v="1"/>
  </r>
  <r>
    <n v="6297"/>
    <x v="235"/>
    <x v="0"/>
    <x v="64"/>
    <n v="1"/>
    <x v="84"/>
    <x v="1"/>
    <x v="512"/>
    <m/>
    <m/>
    <m/>
    <m/>
    <n v="78000"/>
    <n v="130000"/>
    <n v="-78000"/>
    <n v="1"/>
    <n v="18"/>
    <x v="8"/>
    <x v="1"/>
  </r>
  <r>
    <n v="6298"/>
    <x v="235"/>
    <x v="0"/>
    <x v="64"/>
    <n v="1"/>
    <x v="84"/>
    <x v="1"/>
    <x v="186"/>
    <m/>
    <m/>
    <m/>
    <m/>
    <n v="60000"/>
    <n v="115000"/>
    <n v="-60000"/>
    <n v="1"/>
    <n v="18"/>
    <x v="8"/>
    <x v="1"/>
  </r>
  <r>
    <n v="6299"/>
    <x v="235"/>
    <x v="0"/>
    <x v="64"/>
    <n v="1"/>
    <x v="103"/>
    <x v="1"/>
    <x v="186"/>
    <m/>
    <m/>
    <m/>
    <m/>
    <n v="5000"/>
    <n v="0"/>
    <n v="-5000"/>
    <n v="1"/>
    <n v="18"/>
    <x v="8"/>
    <x v="1"/>
  </r>
  <r>
    <n v="6300"/>
    <x v="235"/>
    <x v="0"/>
    <x v="64"/>
    <n v="1"/>
    <x v="104"/>
    <x v="1"/>
    <x v="186"/>
    <m/>
    <m/>
    <m/>
    <m/>
    <n v="5000"/>
    <n v="0"/>
    <n v="-5000"/>
    <n v="1"/>
    <n v="18"/>
    <x v="8"/>
    <x v="1"/>
  </r>
  <r>
    <n v="6301"/>
    <x v="235"/>
    <x v="1"/>
    <x v="8"/>
    <n v="1"/>
    <x v="1"/>
    <x v="1"/>
    <x v="1000"/>
    <m/>
    <m/>
    <m/>
    <m/>
    <n v="2800"/>
    <n v="10000"/>
    <n v="7200"/>
    <n v="-1"/>
    <n v="18"/>
    <x v="8"/>
    <x v="1"/>
  </r>
  <r>
    <n v="6302"/>
    <x v="235"/>
    <x v="1"/>
    <x v="8"/>
    <n v="1"/>
    <x v="55"/>
    <x v="1"/>
    <x v="175"/>
    <m/>
    <m/>
    <m/>
    <m/>
    <n v="8000"/>
    <n v="20000"/>
    <n v="12000"/>
    <n v="-1"/>
    <n v="18"/>
    <x v="8"/>
    <x v="1"/>
  </r>
  <r>
    <n v="6303"/>
    <x v="235"/>
    <x v="1"/>
    <x v="8"/>
    <n v="1"/>
    <x v="81"/>
    <x v="1"/>
    <x v="175"/>
    <m/>
    <m/>
    <m/>
    <m/>
    <n v="3500"/>
    <n v="10000"/>
    <n v="6500"/>
    <n v="-1"/>
    <n v="18"/>
    <x v="8"/>
    <x v="1"/>
  </r>
  <r>
    <n v="6304"/>
    <x v="235"/>
    <x v="1"/>
    <x v="8"/>
    <n v="1"/>
    <x v="29"/>
    <x v="32"/>
    <x v="340"/>
    <m/>
    <m/>
    <m/>
    <m/>
    <n v="1868"/>
    <n v="2000"/>
    <n v="132"/>
    <n v="-1"/>
    <n v="18"/>
    <x v="8"/>
    <x v="1"/>
  </r>
  <r>
    <n v="6305"/>
    <x v="235"/>
    <x v="1"/>
    <x v="69"/>
    <n v="1"/>
    <x v="171"/>
    <x v="6"/>
    <x v="1554"/>
    <m/>
    <m/>
    <m/>
    <m/>
    <n v="30000"/>
    <n v="50000"/>
    <n v="20000"/>
    <n v="-1"/>
    <n v="18"/>
    <x v="8"/>
    <x v="1"/>
  </r>
  <r>
    <n v="6306"/>
    <x v="235"/>
    <x v="1"/>
    <x v="69"/>
    <n v="1"/>
    <x v="199"/>
    <x v="6"/>
    <x v="1555"/>
    <m/>
    <m/>
    <m/>
    <m/>
    <n v="3500"/>
    <n v="8000"/>
    <n v="4500"/>
    <n v="-1"/>
    <n v="18"/>
    <x v="8"/>
    <x v="1"/>
  </r>
  <r>
    <n v="6307"/>
    <x v="235"/>
    <x v="1"/>
    <x v="69"/>
    <n v="1"/>
    <x v="199"/>
    <x v="6"/>
    <x v="1556"/>
    <m/>
    <m/>
    <m/>
    <m/>
    <n v="3500"/>
    <n v="8000"/>
    <n v="4500"/>
    <n v="-1"/>
    <n v="18"/>
    <x v="8"/>
    <x v="1"/>
  </r>
  <r>
    <n v="6308"/>
    <x v="235"/>
    <x v="1"/>
    <x v="69"/>
    <n v="1"/>
    <x v="200"/>
    <x v="6"/>
    <x v="1557"/>
    <m/>
    <m/>
    <m/>
    <m/>
    <n v="40000"/>
    <n v="52000"/>
    <n v="12000"/>
    <n v="-1"/>
    <n v="18"/>
    <x v="8"/>
    <x v="1"/>
  </r>
  <r>
    <n v="6309"/>
    <x v="235"/>
    <x v="1"/>
    <x v="8"/>
    <n v="1"/>
    <x v="4"/>
    <x v="4"/>
    <x v="215"/>
    <m/>
    <m/>
    <m/>
    <m/>
    <n v="18000"/>
    <n v="35000"/>
    <n v="17000"/>
    <n v="-1"/>
    <n v="18"/>
    <x v="8"/>
    <x v="1"/>
  </r>
  <r>
    <n v="6310"/>
    <x v="235"/>
    <x v="1"/>
    <x v="8"/>
    <n v="1"/>
    <x v="29"/>
    <x v="37"/>
    <x v="233"/>
    <m/>
    <m/>
    <m/>
    <m/>
    <n v="10279"/>
    <n v="11000"/>
    <n v="721"/>
    <n v="-1"/>
    <n v="18"/>
    <x v="8"/>
    <x v="1"/>
  </r>
  <r>
    <n v="6311"/>
    <x v="235"/>
    <x v="1"/>
    <x v="8"/>
    <n v="1"/>
    <x v="29"/>
    <x v="32"/>
    <x v="201"/>
    <m/>
    <m/>
    <m/>
    <m/>
    <n v="19625"/>
    <n v="21000"/>
    <n v="1375"/>
    <n v="-1"/>
    <n v="18"/>
    <x v="8"/>
    <x v="1"/>
  </r>
  <r>
    <n v="6312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13"/>
    <x v="235"/>
    <x v="1"/>
    <x v="8"/>
    <n v="1"/>
    <x v="33"/>
    <x v="1"/>
    <x v="1286"/>
    <m/>
    <m/>
    <m/>
    <m/>
    <n v="0"/>
    <n v="10000"/>
    <n v="10000"/>
    <n v="-1"/>
    <n v="18"/>
    <x v="8"/>
    <x v="1"/>
  </r>
  <r>
    <n v="6314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15"/>
    <x v="236"/>
    <x v="1"/>
    <x v="8"/>
    <n v="1"/>
    <x v="27"/>
    <x v="28"/>
    <x v="218"/>
    <m/>
    <m/>
    <m/>
    <m/>
    <n v="1100"/>
    <n v="10000"/>
    <n v="8900"/>
    <n v="-1"/>
    <n v="19"/>
    <x v="8"/>
    <x v="1"/>
  </r>
  <r>
    <n v="6316"/>
    <x v="236"/>
    <x v="1"/>
    <x v="8"/>
    <n v="1"/>
    <x v="20"/>
    <x v="134"/>
    <x v="1160"/>
    <m/>
    <m/>
    <m/>
    <m/>
    <n v="48000"/>
    <n v="69000"/>
    <n v="21000"/>
    <n v="-1"/>
    <n v="19"/>
    <x v="8"/>
    <x v="1"/>
  </r>
  <r>
    <n v="6317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18"/>
    <x v="236"/>
    <x v="1"/>
    <x v="8"/>
    <n v="1"/>
    <x v="201"/>
    <x v="6"/>
    <x v="447"/>
    <m/>
    <m/>
    <m/>
    <m/>
    <n v="3500"/>
    <n v="12000"/>
    <n v="8500"/>
    <n v="-1"/>
    <n v="19"/>
    <x v="8"/>
    <x v="1"/>
  </r>
  <r>
    <n v="6319"/>
    <x v="236"/>
    <x v="1"/>
    <x v="8"/>
    <n v="1"/>
    <x v="84"/>
    <x v="1"/>
    <x v="512"/>
    <m/>
    <m/>
    <m/>
    <m/>
    <n v="78000"/>
    <n v="135000"/>
    <n v="57000"/>
    <n v="-1"/>
    <n v="19"/>
    <x v="8"/>
    <x v="1"/>
  </r>
  <r>
    <n v="6320"/>
    <x v="236"/>
    <x v="1"/>
    <x v="8"/>
    <n v="1"/>
    <x v="84"/>
    <x v="1"/>
    <x v="512"/>
    <m/>
    <m/>
    <m/>
    <m/>
    <n v="78000"/>
    <n v="130000"/>
    <n v="52000"/>
    <n v="-1"/>
    <n v="19"/>
    <x v="8"/>
    <x v="1"/>
  </r>
  <r>
    <n v="6321"/>
    <x v="236"/>
    <x v="1"/>
    <x v="8"/>
    <n v="1"/>
    <x v="33"/>
    <x v="2"/>
    <x v="1558"/>
    <m/>
    <m/>
    <m/>
    <m/>
    <n v="0"/>
    <n v="2000"/>
    <n v="2000"/>
    <n v="-1"/>
    <n v="19"/>
    <x v="8"/>
    <x v="1"/>
  </r>
  <r>
    <n v="6322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23"/>
    <x v="236"/>
    <x v="1"/>
    <x v="8"/>
    <n v="1"/>
    <x v="29"/>
    <x v="32"/>
    <x v="340"/>
    <m/>
    <m/>
    <m/>
    <m/>
    <n v="4672"/>
    <n v="5000"/>
    <n v="328"/>
    <n v="-1"/>
    <n v="19"/>
    <x v="8"/>
    <x v="1"/>
  </r>
  <r>
    <n v="6324"/>
    <x v="236"/>
    <x v="1"/>
    <x v="8"/>
    <n v="1"/>
    <x v="95"/>
    <x v="1"/>
    <x v="142"/>
    <m/>
    <m/>
    <m/>
    <m/>
    <n v="18000"/>
    <n v="40000"/>
    <n v="22000"/>
    <n v="-1"/>
    <n v="19"/>
    <x v="8"/>
    <x v="1"/>
  </r>
  <r>
    <n v="6325"/>
    <x v="236"/>
    <x v="1"/>
    <x v="8"/>
    <n v="1"/>
    <x v="84"/>
    <x v="1"/>
    <x v="786"/>
    <m/>
    <m/>
    <m/>
    <m/>
    <n v="70000"/>
    <n v="135000"/>
    <n v="65000"/>
    <n v="-1"/>
    <n v="19"/>
    <x v="8"/>
    <x v="1"/>
  </r>
  <r>
    <n v="6326"/>
    <x v="236"/>
    <x v="1"/>
    <x v="8"/>
    <n v="1"/>
    <x v="33"/>
    <x v="1"/>
    <x v="1559"/>
    <m/>
    <m/>
    <m/>
    <s v="Por Pacha"/>
    <n v="0"/>
    <n v="15000"/>
    <n v="15000"/>
    <n v="-1"/>
    <n v="19"/>
    <x v="8"/>
    <x v="1"/>
  </r>
  <r>
    <n v="6327"/>
    <x v="236"/>
    <x v="1"/>
    <x v="8"/>
    <n v="1"/>
    <x v="29"/>
    <x v="32"/>
    <x v="201"/>
    <m/>
    <m/>
    <m/>
    <m/>
    <n v="3270"/>
    <n v="3500"/>
    <n v="230"/>
    <n v="-1"/>
    <n v="19"/>
    <x v="8"/>
    <x v="1"/>
  </r>
  <r>
    <n v="6328"/>
    <x v="237"/>
    <x v="1"/>
    <x v="8"/>
    <n v="1"/>
    <x v="27"/>
    <x v="28"/>
    <x v="430"/>
    <m/>
    <m/>
    <m/>
    <m/>
    <n v="1100"/>
    <n v="10000"/>
    <n v="8900"/>
    <n v="-1"/>
    <n v="20"/>
    <x v="8"/>
    <x v="1"/>
  </r>
  <r>
    <n v="6329"/>
    <x v="237"/>
    <x v="1"/>
    <x v="8"/>
    <n v="1"/>
    <x v="55"/>
    <x v="28"/>
    <x v="430"/>
    <m/>
    <m/>
    <m/>
    <m/>
    <n v="8000"/>
    <n v="20000"/>
    <n v="12000"/>
    <n v="-1"/>
    <n v="20"/>
    <x v="8"/>
    <x v="1"/>
  </r>
  <r>
    <n v="6330"/>
    <x v="237"/>
    <x v="1"/>
    <x v="8"/>
    <n v="1"/>
    <x v="0"/>
    <x v="6"/>
    <x v="1360"/>
    <m/>
    <m/>
    <m/>
    <m/>
    <n v="2800"/>
    <n v="10000"/>
    <n v="7200"/>
    <n v="-1"/>
    <n v="20"/>
    <x v="8"/>
    <x v="1"/>
  </r>
  <r>
    <n v="6331"/>
    <x v="237"/>
    <x v="1"/>
    <x v="81"/>
    <n v="1"/>
    <x v="202"/>
    <x v="6"/>
    <x v="1560"/>
    <m/>
    <m/>
    <m/>
    <m/>
    <n v="50000"/>
    <n v="75000"/>
    <n v="25000"/>
    <n v="-1"/>
    <n v="20"/>
    <x v="8"/>
    <x v="1"/>
  </r>
  <r>
    <n v="6332"/>
    <x v="237"/>
    <x v="1"/>
    <x v="8"/>
    <n v="1"/>
    <x v="1"/>
    <x v="27"/>
    <x v="129"/>
    <m/>
    <m/>
    <m/>
    <m/>
    <n v="7500"/>
    <n v="18000"/>
    <n v="10500"/>
    <n v="-1"/>
    <n v="20"/>
    <x v="8"/>
    <x v="1"/>
  </r>
  <r>
    <n v="6333"/>
    <x v="237"/>
    <x v="1"/>
    <x v="8"/>
    <n v="1"/>
    <x v="26"/>
    <x v="1"/>
    <x v="185"/>
    <m/>
    <m/>
    <m/>
    <m/>
    <n v="7000"/>
    <n v="18000"/>
    <n v="11000"/>
    <n v="-1"/>
    <n v="20"/>
    <x v="8"/>
    <x v="1"/>
  </r>
  <r>
    <n v="6334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35"/>
    <x v="237"/>
    <x v="1"/>
    <x v="147"/>
    <n v="1"/>
    <x v="126"/>
    <x v="4"/>
    <x v="817"/>
    <m/>
    <m/>
    <m/>
    <m/>
    <n v="70000"/>
    <n v="90000"/>
    <n v="20000"/>
    <n v="-1"/>
    <n v="20"/>
    <x v="8"/>
    <x v="1"/>
  </r>
  <r>
    <n v="6336"/>
    <x v="237"/>
    <x v="1"/>
    <x v="147"/>
    <n v="1"/>
    <x v="84"/>
    <x v="4"/>
    <x v="817"/>
    <m/>
    <m/>
    <m/>
    <m/>
    <n v="70000"/>
    <n v="90000"/>
    <n v="20000"/>
    <n v="-1"/>
    <n v="20"/>
    <x v="8"/>
    <x v="1"/>
  </r>
  <r>
    <n v="6337"/>
    <x v="237"/>
    <x v="1"/>
    <x v="147"/>
    <n v="1"/>
    <x v="105"/>
    <x v="4"/>
    <x v="817"/>
    <m/>
    <m/>
    <m/>
    <m/>
    <n v="50000"/>
    <n v="60000"/>
    <n v="10000"/>
    <n v="-1"/>
    <n v="20"/>
    <x v="8"/>
    <x v="1"/>
  </r>
  <r>
    <n v="6338"/>
    <x v="237"/>
    <x v="1"/>
    <x v="147"/>
    <n v="1"/>
    <x v="203"/>
    <x v="4"/>
    <x v="817"/>
    <m/>
    <m/>
    <m/>
    <m/>
    <n v="18000"/>
    <n v="20000"/>
    <n v="2000"/>
    <n v="-1"/>
    <n v="20"/>
    <x v="8"/>
    <x v="1"/>
  </r>
  <r>
    <n v="6339"/>
    <x v="237"/>
    <x v="1"/>
    <x v="147"/>
    <n v="1"/>
    <x v="95"/>
    <x v="4"/>
    <x v="817"/>
    <m/>
    <m/>
    <m/>
    <m/>
    <n v="12000"/>
    <n v="15000"/>
    <n v="3000"/>
    <n v="-1"/>
    <n v="20"/>
    <x v="8"/>
    <x v="1"/>
  </r>
  <r>
    <n v="6340"/>
    <x v="237"/>
    <x v="1"/>
    <x v="147"/>
    <n v="1"/>
    <x v="27"/>
    <x v="4"/>
    <x v="817"/>
    <m/>
    <m/>
    <m/>
    <m/>
    <n v="1100"/>
    <n v="5000"/>
    <n v="3900"/>
    <n v="-1"/>
    <n v="20"/>
    <x v="8"/>
    <x v="1"/>
  </r>
  <r>
    <n v="6341"/>
    <x v="237"/>
    <x v="1"/>
    <x v="147"/>
    <n v="1"/>
    <x v="55"/>
    <x v="4"/>
    <x v="817"/>
    <m/>
    <m/>
    <m/>
    <m/>
    <n v="7000"/>
    <n v="15000"/>
    <n v="8000"/>
    <n v="-1"/>
    <n v="20"/>
    <x v="8"/>
    <x v="1"/>
  </r>
  <r>
    <n v="6342"/>
    <x v="237"/>
    <x v="1"/>
    <x v="147"/>
    <n v="1"/>
    <x v="2"/>
    <x v="4"/>
    <x v="1549"/>
    <m/>
    <m/>
    <m/>
    <m/>
    <n v="47000"/>
    <n v="80000"/>
    <n v="33000"/>
    <n v="-1"/>
    <n v="20"/>
    <x v="8"/>
    <x v="1"/>
  </r>
  <r>
    <n v="6343"/>
    <x v="237"/>
    <x v="1"/>
    <x v="147"/>
    <n v="1"/>
    <x v="0"/>
    <x v="102"/>
    <x v="689"/>
    <m/>
    <m/>
    <m/>
    <m/>
    <n v="12000"/>
    <n v="20000"/>
    <n v="8000"/>
    <n v="-1"/>
    <n v="20"/>
    <x v="8"/>
    <x v="1"/>
  </r>
  <r>
    <n v="6344"/>
    <x v="237"/>
    <x v="1"/>
    <x v="8"/>
    <n v="1"/>
    <x v="33"/>
    <x v="2"/>
    <x v="1561"/>
    <m/>
    <m/>
    <m/>
    <m/>
    <n v="0"/>
    <n v="27000"/>
    <n v="27000"/>
    <n v="-1"/>
    <n v="20"/>
    <x v="8"/>
    <x v="1"/>
  </r>
  <r>
    <n v="6345"/>
    <x v="237"/>
    <x v="1"/>
    <x v="8"/>
    <n v="1"/>
    <x v="33"/>
    <x v="6"/>
    <x v="1562"/>
    <m/>
    <m/>
    <m/>
    <m/>
    <n v="0"/>
    <n v="10000"/>
    <n v="10000"/>
    <n v="-1"/>
    <n v="20"/>
    <x v="8"/>
    <x v="1"/>
  </r>
  <r>
    <n v="6346"/>
    <x v="237"/>
    <x v="1"/>
    <x v="8"/>
    <n v="1"/>
    <x v="27"/>
    <x v="2"/>
    <x v="168"/>
    <m/>
    <m/>
    <m/>
    <m/>
    <n v="1100"/>
    <n v="10000"/>
    <n v="8900"/>
    <n v="-1"/>
    <n v="20"/>
    <x v="8"/>
    <x v="1"/>
  </r>
  <r>
    <n v="6347"/>
    <x v="237"/>
    <x v="1"/>
    <x v="8"/>
    <n v="1"/>
    <x v="81"/>
    <x v="28"/>
    <x v="218"/>
    <m/>
    <m/>
    <m/>
    <m/>
    <n v="3500"/>
    <n v="10000"/>
    <n v="6500"/>
    <n v="-1"/>
    <n v="20"/>
    <x v="8"/>
    <x v="1"/>
  </r>
  <r>
    <n v="6348"/>
    <x v="237"/>
    <x v="1"/>
    <x v="8"/>
    <n v="1"/>
    <x v="27"/>
    <x v="135"/>
    <x v="917"/>
    <m/>
    <m/>
    <m/>
    <m/>
    <n v="1100"/>
    <n v="10000"/>
    <n v="8900"/>
    <n v="-1"/>
    <n v="20"/>
    <x v="8"/>
    <x v="1"/>
  </r>
  <r>
    <n v="6349"/>
    <x v="237"/>
    <x v="1"/>
    <x v="8"/>
    <n v="1"/>
    <x v="26"/>
    <x v="28"/>
    <x v="237"/>
    <m/>
    <m/>
    <m/>
    <m/>
    <n v="8000"/>
    <n v="20000"/>
    <n v="12000"/>
    <n v="-1"/>
    <n v="20"/>
    <x v="8"/>
    <x v="1"/>
  </r>
  <r>
    <n v="6350"/>
    <x v="237"/>
    <x v="1"/>
    <x v="8"/>
    <n v="1"/>
    <x v="26"/>
    <x v="1"/>
    <x v="512"/>
    <m/>
    <m/>
    <m/>
    <m/>
    <n v="8000"/>
    <n v="18000"/>
    <n v="10000"/>
    <n v="-1"/>
    <n v="20"/>
    <x v="8"/>
    <x v="1"/>
  </r>
  <r>
    <n v="6351"/>
    <x v="237"/>
    <x v="1"/>
    <x v="8"/>
    <n v="1"/>
    <x v="27"/>
    <x v="1"/>
    <x v="512"/>
    <m/>
    <m/>
    <m/>
    <m/>
    <n v="1100"/>
    <n v="10000"/>
    <n v="8900"/>
    <n v="-1"/>
    <n v="20"/>
    <x v="8"/>
    <x v="1"/>
  </r>
  <r>
    <n v="6352"/>
    <x v="237"/>
    <x v="1"/>
    <x v="8"/>
    <n v="1"/>
    <x v="33"/>
    <x v="28"/>
    <x v="1563"/>
    <m/>
    <m/>
    <m/>
    <m/>
    <n v="0"/>
    <n v="12000"/>
    <n v="12000"/>
    <n v="-1"/>
    <n v="20"/>
    <x v="8"/>
    <x v="1"/>
  </r>
  <r>
    <n v="6353"/>
    <x v="237"/>
    <x v="1"/>
    <x v="8"/>
    <n v="1"/>
    <x v="0"/>
    <x v="27"/>
    <x v="117"/>
    <m/>
    <m/>
    <m/>
    <m/>
    <n v="7500"/>
    <n v="18000"/>
    <n v="10500"/>
    <n v="-1"/>
    <n v="20"/>
    <x v="8"/>
    <x v="1"/>
  </r>
  <r>
    <n v="6354"/>
    <x v="237"/>
    <x v="1"/>
    <x v="8"/>
    <n v="1"/>
    <x v="81"/>
    <x v="28"/>
    <x v="133"/>
    <m/>
    <m/>
    <m/>
    <m/>
    <n v="3500"/>
    <n v="10000"/>
    <n v="6500"/>
    <n v="-1"/>
    <n v="20"/>
    <x v="8"/>
    <x v="1"/>
  </r>
  <r>
    <n v="6355"/>
    <x v="237"/>
    <x v="1"/>
    <x v="8"/>
    <n v="1"/>
    <x v="2"/>
    <x v="4"/>
    <x v="1396"/>
    <m/>
    <m/>
    <m/>
    <m/>
    <n v="20000"/>
    <n v="50000"/>
    <n v="30000"/>
    <n v="-1"/>
    <n v="20"/>
    <x v="8"/>
    <x v="1"/>
  </r>
  <r>
    <n v="6356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57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58"/>
    <x v="237"/>
    <x v="1"/>
    <x v="8"/>
    <n v="1"/>
    <x v="29"/>
    <x v="32"/>
    <x v="201"/>
    <m/>
    <m/>
    <m/>
    <m/>
    <n v="10279"/>
    <n v="11000"/>
    <n v="721"/>
    <n v="-1"/>
    <n v="20"/>
    <x v="8"/>
    <x v="1"/>
  </r>
  <r>
    <n v="6359"/>
    <x v="237"/>
    <x v="1"/>
    <x v="8"/>
    <n v="1"/>
    <x v="29"/>
    <x v="32"/>
    <x v="201"/>
    <m/>
    <m/>
    <m/>
    <m/>
    <n v="3270"/>
    <n v="3500"/>
    <n v="230"/>
    <n v="-1"/>
    <n v="20"/>
    <x v="8"/>
    <x v="1"/>
  </r>
  <r>
    <n v="6360"/>
    <x v="237"/>
    <x v="1"/>
    <x v="8"/>
    <n v="1"/>
    <x v="68"/>
    <x v="6"/>
    <x v="1564"/>
    <m/>
    <m/>
    <m/>
    <m/>
    <n v="10000"/>
    <n v="18000"/>
    <n v="8000"/>
    <n v="-1"/>
    <n v="20"/>
    <x v="8"/>
    <x v="1"/>
  </r>
  <r>
    <n v="6361"/>
    <x v="237"/>
    <x v="1"/>
    <x v="8"/>
    <n v="1"/>
    <x v="33"/>
    <x v="2"/>
    <x v="623"/>
    <m/>
    <m/>
    <m/>
    <m/>
    <n v="0"/>
    <n v="25000"/>
    <n v="25000"/>
    <n v="-1"/>
    <n v="20"/>
    <x v="8"/>
    <x v="1"/>
  </r>
  <r>
    <n v="6362"/>
    <x v="237"/>
    <x v="1"/>
    <x v="8"/>
    <n v="1"/>
    <x v="33"/>
    <x v="52"/>
    <x v="1565"/>
    <m/>
    <m/>
    <m/>
    <m/>
    <n v="0"/>
    <n v="25000"/>
    <n v="25000"/>
    <n v="-1"/>
    <n v="20"/>
    <x v="8"/>
    <x v="1"/>
  </r>
  <r>
    <n v="6363"/>
    <x v="237"/>
    <x v="1"/>
    <x v="8"/>
    <n v="1"/>
    <x v="27"/>
    <x v="4"/>
    <x v="1566"/>
    <m/>
    <m/>
    <m/>
    <m/>
    <n v="1100"/>
    <n v="10000"/>
    <n v="8900"/>
    <n v="-1"/>
    <n v="20"/>
    <x v="8"/>
    <x v="1"/>
  </r>
  <r>
    <n v="6364"/>
    <x v="237"/>
    <x v="1"/>
    <x v="8"/>
    <n v="1"/>
    <x v="204"/>
    <x v="6"/>
    <x v="1567"/>
    <m/>
    <m/>
    <m/>
    <m/>
    <n v="0"/>
    <n v="15000"/>
    <n v="15000"/>
    <n v="-1"/>
    <n v="20"/>
    <x v="8"/>
    <x v="1"/>
  </r>
  <r>
    <n v="6365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66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67"/>
    <x v="237"/>
    <x v="1"/>
    <x v="8"/>
    <n v="1"/>
    <x v="69"/>
    <x v="7"/>
    <x v="462"/>
    <m/>
    <m/>
    <m/>
    <m/>
    <n v="800"/>
    <n v="5000"/>
    <n v="4200"/>
    <n v="-1"/>
    <n v="20"/>
    <x v="8"/>
    <x v="1"/>
  </r>
  <r>
    <n v="6368"/>
    <x v="237"/>
    <x v="1"/>
    <x v="8"/>
    <n v="1"/>
    <x v="26"/>
    <x v="1"/>
    <x v="1568"/>
    <m/>
    <m/>
    <m/>
    <m/>
    <n v="8000"/>
    <n v="20000"/>
    <n v="12000"/>
    <n v="-1"/>
    <n v="20"/>
    <x v="8"/>
    <x v="1"/>
  </r>
  <r>
    <n v="6369"/>
    <x v="237"/>
    <x v="1"/>
    <x v="8"/>
    <n v="1"/>
    <x v="0"/>
    <x v="6"/>
    <x v="47"/>
    <m/>
    <m/>
    <m/>
    <m/>
    <n v="3500"/>
    <n v="10000"/>
    <n v="6500"/>
    <n v="-1"/>
    <n v="20"/>
    <x v="8"/>
    <x v="1"/>
  </r>
  <r>
    <n v="6370"/>
    <x v="237"/>
    <x v="1"/>
    <x v="13"/>
    <n v="1"/>
    <x v="60"/>
    <x v="6"/>
    <x v="1569"/>
    <m/>
    <m/>
    <m/>
    <m/>
    <n v="100000"/>
    <n v="125000"/>
    <n v="25000"/>
    <n v="-1"/>
    <n v="20"/>
    <x v="8"/>
    <x v="1"/>
  </r>
  <r>
    <n v="6371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72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73"/>
    <x v="238"/>
    <x v="1"/>
    <x v="8"/>
    <n v="1"/>
    <x v="81"/>
    <x v="1"/>
    <x v="141"/>
    <m/>
    <m/>
    <m/>
    <m/>
    <n v="3500"/>
    <n v="10000"/>
    <n v="6500"/>
    <n v="-1"/>
    <n v="21"/>
    <x v="8"/>
    <x v="1"/>
  </r>
  <r>
    <n v="6374"/>
    <x v="238"/>
    <x v="1"/>
    <x v="8"/>
    <n v="1"/>
    <x v="30"/>
    <x v="1"/>
    <x v="141"/>
    <m/>
    <m/>
    <m/>
    <m/>
    <n v="900"/>
    <n v="10000"/>
    <n v="9100"/>
    <n v="-1"/>
    <n v="21"/>
    <x v="8"/>
    <x v="1"/>
  </r>
  <r>
    <n v="6375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76"/>
    <x v="238"/>
    <x v="1"/>
    <x v="22"/>
    <n v="1"/>
    <x v="29"/>
    <x v="32"/>
    <x v="201"/>
    <m/>
    <m/>
    <m/>
    <m/>
    <n v="6074"/>
    <n v="6500"/>
    <n v="426"/>
    <n v="-1"/>
    <n v="21"/>
    <x v="8"/>
    <x v="1"/>
  </r>
  <r>
    <n v="6377"/>
    <x v="238"/>
    <x v="1"/>
    <x v="8"/>
    <n v="1"/>
    <x v="27"/>
    <x v="29"/>
    <x v="1570"/>
    <m/>
    <m/>
    <m/>
    <m/>
    <n v="1100"/>
    <n v="10000"/>
    <n v="8900"/>
    <n v="-1"/>
    <n v="21"/>
    <x v="8"/>
    <x v="1"/>
  </r>
  <r>
    <n v="6378"/>
    <x v="238"/>
    <x v="1"/>
    <x v="8"/>
    <n v="1"/>
    <x v="27"/>
    <x v="2"/>
    <x v="246"/>
    <m/>
    <m/>
    <m/>
    <m/>
    <n v="1100"/>
    <n v="10000"/>
    <n v="8900"/>
    <n v="-1"/>
    <n v="21"/>
    <x v="8"/>
    <x v="1"/>
  </r>
  <r>
    <n v="6379"/>
    <x v="238"/>
    <x v="1"/>
    <x v="8"/>
    <n v="1"/>
    <x v="0"/>
    <x v="27"/>
    <x v="440"/>
    <m/>
    <m/>
    <m/>
    <m/>
    <n v="7000"/>
    <n v="12000"/>
    <n v="5000"/>
    <n v="-1"/>
    <n v="21"/>
    <x v="8"/>
    <x v="1"/>
  </r>
  <r>
    <n v="6380"/>
    <x v="238"/>
    <x v="1"/>
    <x v="8"/>
    <n v="1"/>
    <x v="0"/>
    <x v="93"/>
    <x v="61"/>
    <m/>
    <m/>
    <m/>
    <m/>
    <n v="2700"/>
    <n v="10000"/>
    <n v="7300"/>
    <n v="-1"/>
    <n v="21"/>
    <x v="8"/>
    <x v="1"/>
  </r>
  <r>
    <n v="6381"/>
    <x v="238"/>
    <x v="1"/>
    <x v="8"/>
    <n v="1"/>
    <x v="57"/>
    <x v="29"/>
    <x v="349"/>
    <m/>
    <m/>
    <m/>
    <m/>
    <n v="800"/>
    <n v="5000"/>
    <n v="4200"/>
    <n v="-1"/>
    <n v="21"/>
    <x v="8"/>
    <x v="1"/>
  </r>
  <r>
    <n v="6382"/>
    <x v="238"/>
    <x v="1"/>
    <x v="8"/>
    <n v="1"/>
    <x v="78"/>
    <x v="12"/>
    <x v="539"/>
    <m/>
    <m/>
    <m/>
    <m/>
    <n v="900"/>
    <n v="3000"/>
    <n v="2100"/>
    <n v="-1"/>
    <n v="21"/>
    <x v="8"/>
    <x v="1"/>
  </r>
  <r>
    <n v="6383"/>
    <x v="238"/>
    <x v="1"/>
    <x v="8"/>
    <n v="1"/>
    <x v="84"/>
    <x v="29"/>
    <x v="1085"/>
    <m/>
    <m/>
    <m/>
    <m/>
    <n v="70000"/>
    <n v="120000"/>
    <n v="50000"/>
    <n v="-1"/>
    <n v="21"/>
    <x v="8"/>
    <x v="1"/>
  </r>
  <r>
    <n v="6384"/>
    <x v="238"/>
    <x v="1"/>
    <x v="8"/>
    <n v="1"/>
    <x v="33"/>
    <x v="29"/>
    <x v="1571"/>
    <m/>
    <m/>
    <m/>
    <s v="Laboratorio Ekady"/>
    <n v="50000"/>
    <n v="60000"/>
    <n v="10000"/>
    <n v="-1"/>
    <n v="21"/>
    <x v="8"/>
    <x v="1"/>
  </r>
  <r>
    <n v="6385"/>
    <x v="238"/>
    <x v="1"/>
    <x v="8"/>
    <n v="1"/>
    <x v="29"/>
    <x v="37"/>
    <x v="233"/>
    <m/>
    <m/>
    <m/>
    <m/>
    <n v="5139"/>
    <n v="5500"/>
    <n v="361"/>
    <n v="-1"/>
    <n v="21"/>
    <x v="8"/>
    <x v="1"/>
  </r>
  <r>
    <n v="6386"/>
    <x v="238"/>
    <x v="1"/>
    <x v="8"/>
    <n v="1"/>
    <x v="81"/>
    <x v="29"/>
    <x v="1085"/>
    <m/>
    <m/>
    <m/>
    <m/>
    <n v="2500"/>
    <n v="10000"/>
    <n v="7500"/>
    <n v="-1"/>
    <n v="21"/>
    <x v="8"/>
    <x v="1"/>
  </r>
  <r>
    <n v="6387"/>
    <x v="238"/>
    <x v="1"/>
    <x v="8"/>
    <n v="1"/>
    <x v="27"/>
    <x v="135"/>
    <x v="857"/>
    <m/>
    <m/>
    <m/>
    <m/>
    <n v="1100"/>
    <n v="10000"/>
    <n v="8900"/>
    <n v="-1"/>
    <n v="21"/>
    <x v="8"/>
    <x v="1"/>
  </r>
  <r>
    <n v="6388"/>
    <x v="238"/>
    <x v="1"/>
    <x v="8"/>
    <n v="1"/>
    <x v="27"/>
    <x v="161"/>
    <x v="430"/>
    <m/>
    <m/>
    <m/>
    <m/>
    <n v="1100"/>
    <n v="10000"/>
    <n v="8900"/>
    <n v="-1"/>
    <n v="21"/>
    <x v="8"/>
    <x v="1"/>
  </r>
  <r>
    <n v="6389"/>
    <x v="238"/>
    <x v="1"/>
    <x v="8"/>
    <n v="1"/>
    <x v="26"/>
    <x v="161"/>
    <x v="430"/>
    <m/>
    <m/>
    <m/>
    <m/>
    <n v="8000"/>
    <n v="20000"/>
    <n v="12000"/>
    <n v="-1"/>
    <n v="21"/>
    <x v="8"/>
    <x v="1"/>
  </r>
  <r>
    <n v="6390"/>
    <x v="238"/>
    <x v="1"/>
    <x v="8"/>
    <n v="1"/>
    <x v="26"/>
    <x v="28"/>
    <x v="315"/>
    <m/>
    <m/>
    <m/>
    <m/>
    <n v="8000"/>
    <n v="20000"/>
    <n v="12000"/>
    <n v="-1"/>
    <n v="21"/>
    <x v="8"/>
    <x v="1"/>
  </r>
  <r>
    <n v="6391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92"/>
    <x v="238"/>
    <x v="1"/>
    <x v="8"/>
    <n v="1"/>
    <x v="29"/>
    <x v="32"/>
    <x v="201"/>
    <m/>
    <m/>
    <m/>
    <m/>
    <n v="7008"/>
    <n v="7500"/>
    <n v="492"/>
    <n v="-1"/>
    <n v="21"/>
    <x v="8"/>
    <x v="1"/>
  </r>
  <r>
    <n v="6393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94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95"/>
    <x v="238"/>
    <x v="1"/>
    <x v="8"/>
    <n v="1"/>
    <x v="2"/>
    <x v="4"/>
    <x v="1548"/>
    <m/>
    <m/>
    <m/>
    <m/>
    <n v="12000"/>
    <n v="29000"/>
    <n v="17000"/>
    <n v="-1"/>
    <n v="21"/>
    <x v="8"/>
    <x v="1"/>
  </r>
  <r>
    <n v="6396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97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98"/>
    <x v="238"/>
    <x v="1"/>
    <x v="8"/>
    <n v="1"/>
    <x v="27"/>
    <x v="28"/>
    <x v="1135"/>
    <m/>
    <m/>
    <m/>
    <m/>
    <n v="1100"/>
    <n v="10000"/>
    <n v="8900"/>
    <n v="-1"/>
    <n v="21"/>
    <x v="8"/>
    <x v="1"/>
  </r>
  <r>
    <n v="6399"/>
    <x v="238"/>
    <x v="1"/>
    <x v="8"/>
    <n v="1"/>
    <x v="81"/>
    <x v="29"/>
    <x v="919"/>
    <m/>
    <m/>
    <m/>
    <m/>
    <n v="3800"/>
    <n v="10000"/>
    <n v="6200"/>
    <n v="-1"/>
    <n v="21"/>
    <x v="8"/>
    <x v="1"/>
  </r>
  <r>
    <n v="6400"/>
    <x v="239"/>
    <x v="1"/>
    <x v="8"/>
    <n v="1"/>
    <x v="109"/>
    <x v="1"/>
    <x v="173"/>
    <m/>
    <m/>
    <m/>
    <m/>
    <n v="8500"/>
    <n v="15000"/>
    <n v="6500"/>
    <n v="-1"/>
    <n v="22"/>
    <x v="8"/>
    <x v="1"/>
  </r>
  <r>
    <n v="6401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02"/>
    <x v="239"/>
    <x v="1"/>
    <x v="8"/>
    <n v="1"/>
    <x v="2"/>
    <x v="28"/>
    <x v="1465"/>
    <m/>
    <m/>
    <m/>
    <m/>
    <n v="8000"/>
    <n v="18000"/>
    <n v="10000"/>
    <n v="-1"/>
    <n v="22"/>
    <x v="8"/>
    <x v="1"/>
  </r>
  <r>
    <n v="6403"/>
    <x v="239"/>
    <x v="1"/>
    <x v="8"/>
    <n v="1"/>
    <x v="21"/>
    <x v="23"/>
    <x v="97"/>
    <m/>
    <m/>
    <m/>
    <m/>
    <n v="42000"/>
    <n v="63000"/>
    <n v="21000"/>
    <n v="-1"/>
    <n v="22"/>
    <x v="8"/>
    <x v="1"/>
  </r>
  <r>
    <n v="6404"/>
    <x v="239"/>
    <x v="1"/>
    <x v="8"/>
    <n v="1"/>
    <x v="29"/>
    <x v="32"/>
    <x v="201"/>
    <m/>
    <m/>
    <m/>
    <m/>
    <n v="7008"/>
    <n v="7500"/>
    <n v="492"/>
    <n v="-1"/>
    <n v="22"/>
    <x v="8"/>
    <x v="1"/>
  </r>
  <r>
    <n v="6405"/>
    <x v="239"/>
    <x v="1"/>
    <x v="8"/>
    <n v="1"/>
    <x v="13"/>
    <x v="6"/>
    <x v="100"/>
    <m/>
    <m/>
    <m/>
    <m/>
    <n v="14000"/>
    <n v="30000"/>
    <n v="16000"/>
    <n v="-1"/>
    <n v="22"/>
    <x v="8"/>
    <x v="1"/>
  </r>
  <r>
    <n v="6406"/>
    <x v="239"/>
    <x v="1"/>
    <x v="8"/>
    <n v="1"/>
    <x v="33"/>
    <x v="28"/>
    <x v="1343"/>
    <m/>
    <m/>
    <m/>
    <m/>
    <n v="0"/>
    <n v="25000"/>
    <n v="25000"/>
    <n v="-1"/>
    <n v="22"/>
    <x v="8"/>
    <x v="1"/>
  </r>
  <r>
    <n v="6407"/>
    <x v="239"/>
    <x v="1"/>
    <x v="8"/>
    <n v="1"/>
    <x v="13"/>
    <x v="6"/>
    <x v="609"/>
    <m/>
    <m/>
    <m/>
    <m/>
    <n v="15000"/>
    <n v="30000"/>
    <n v="15000"/>
    <n v="-1"/>
    <n v="22"/>
    <x v="8"/>
    <x v="1"/>
  </r>
  <r>
    <n v="6408"/>
    <x v="239"/>
    <x v="1"/>
    <x v="8"/>
    <n v="1"/>
    <x v="81"/>
    <x v="1"/>
    <x v="1014"/>
    <m/>
    <m/>
    <m/>
    <m/>
    <n v="1100"/>
    <n v="10000"/>
    <n v="8900"/>
    <n v="-1"/>
    <n v="22"/>
    <x v="8"/>
    <x v="1"/>
  </r>
  <r>
    <n v="6409"/>
    <x v="239"/>
    <x v="1"/>
    <x v="8"/>
    <n v="1"/>
    <x v="27"/>
    <x v="1"/>
    <x v="1014"/>
    <m/>
    <m/>
    <m/>
    <m/>
    <n v="3500"/>
    <n v="10000"/>
    <n v="6500"/>
    <n v="-1"/>
    <n v="22"/>
    <x v="8"/>
    <x v="1"/>
  </r>
  <r>
    <n v="6410"/>
    <x v="239"/>
    <x v="1"/>
    <x v="8"/>
    <n v="1"/>
    <x v="1"/>
    <x v="1"/>
    <x v="1000"/>
    <m/>
    <m/>
    <m/>
    <s v="A maritza Lazzer"/>
    <n v="2800"/>
    <n v="8000"/>
    <n v="5200"/>
    <n v="-1"/>
    <n v="22"/>
    <x v="8"/>
    <x v="1"/>
  </r>
  <r>
    <n v="6411"/>
    <x v="239"/>
    <x v="1"/>
    <x v="8"/>
    <n v="1"/>
    <x v="33"/>
    <x v="29"/>
    <x v="1372"/>
    <m/>
    <m/>
    <m/>
    <m/>
    <n v="0"/>
    <n v="25000"/>
    <n v="25000"/>
    <n v="-1"/>
    <n v="22"/>
    <x v="8"/>
    <x v="1"/>
  </r>
  <r>
    <n v="6412"/>
    <x v="239"/>
    <x v="1"/>
    <x v="8"/>
    <n v="1"/>
    <x v="27"/>
    <x v="28"/>
    <x v="237"/>
    <m/>
    <m/>
    <m/>
    <m/>
    <n v="1100"/>
    <n v="10000"/>
    <n v="8900"/>
    <n v="-1"/>
    <n v="22"/>
    <x v="8"/>
    <x v="1"/>
  </r>
  <r>
    <n v="6413"/>
    <x v="239"/>
    <x v="1"/>
    <x v="8"/>
    <n v="1"/>
    <x v="4"/>
    <x v="4"/>
    <x v="215"/>
    <m/>
    <m/>
    <m/>
    <m/>
    <n v="18000"/>
    <n v="35000"/>
    <n v="17000"/>
    <n v="-1"/>
    <n v="22"/>
    <x v="8"/>
    <x v="1"/>
  </r>
  <r>
    <n v="6414"/>
    <x v="239"/>
    <x v="1"/>
    <x v="8"/>
    <n v="1"/>
    <x v="26"/>
    <x v="28"/>
    <x v="237"/>
    <m/>
    <m/>
    <m/>
    <m/>
    <n v="8000"/>
    <n v="20000"/>
    <n v="12000"/>
    <n v="-1"/>
    <n v="22"/>
    <x v="8"/>
    <x v="1"/>
  </r>
  <r>
    <n v="6415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16"/>
    <x v="239"/>
    <x v="1"/>
    <x v="8"/>
    <n v="1"/>
    <x v="81"/>
    <x v="1"/>
    <x v="187"/>
    <m/>
    <m/>
    <m/>
    <m/>
    <n v="3500"/>
    <n v="10000"/>
    <n v="6500"/>
    <n v="-1"/>
    <n v="22"/>
    <x v="8"/>
    <x v="1"/>
  </r>
  <r>
    <n v="6417"/>
    <x v="239"/>
    <x v="1"/>
    <x v="8"/>
    <n v="1"/>
    <x v="1"/>
    <x v="1"/>
    <x v="1000"/>
    <m/>
    <m/>
    <m/>
    <m/>
    <n v="2800"/>
    <n v="10000"/>
    <n v="7200"/>
    <n v="-1"/>
    <n v="22"/>
    <x v="8"/>
    <x v="1"/>
  </r>
  <r>
    <n v="6418"/>
    <x v="239"/>
    <x v="1"/>
    <x v="8"/>
    <n v="1"/>
    <x v="81"/>
    <x v="1"/>
    <x v="150"/>
    <m/>
    <m/>
    <m/>
    <m/>
    <n v="3500"/>
    <n v="10000"/>
    <n v="6500"/>
    <n v="-1"/>
    <n v="22"/>
    <x v="8"/>
    <x v="1"/>
  </r>
  <r>
    <n v="6419"/>
    <x v="239"/>
    <x v="1"/>
    <x v="8"/>
    <n v="1"/>
    <x v="101"/>
    <x v="1"/>
    <x v="367"/>
    <m/>
    <m/>
    <m/>
    <m/>
    <n v="5000"/>
    <n v="12000"/>
    <n v="7000"/>
    <n v="-1"/>
    <n v="22"/>
    <x v="8"/>
    <x v="1"/>
  </r>
  <r>
    <n v="6420"/>
    <x v="239"/>
    <x v="1"/>
    <x v="8"/>
    <n v="1"/>
    <x v="41"/>
    <x v="6"/>
    <x v="1572"/>
    <m/>
    <m/>
    <m/>
    <m/>
    <n v="2000"/>
    <n v="6000"/>
    <n v="4000"/>
    <n v="-1"/>
    <n v="22"/>
    <x v="8"/>
    <x v="1"/>
  </r>
  <r>
    <n v="6421"/>
    <x v="239"/>
    <x v="1"/>
    <x v="8"/>
    <n v="1"/>
    <x v="71"/>
    <x v="83"/>
    <x v="544"/>
    <m/>
    <m/>
    <m/>
    <m/>
    <n v="30000"/>
    <n v="55000"/>
    <n v="25000"/>
    <n v="-1"/>
    <n v="22"/>
    <x v="8"/>
    <x v="1"/>
  </r>
  <r>
    <n v="6422"/>
    <x v="239"/>
    <x v="1"/>
    <x v="8"/>
    <n v="1"/>
    <x v="37"/>
    <x v="50"/>
    <x v="392"/>
    <m/>
    <m/>
    <m/>
    <m/>
    <n v="1000"/>
    <n v="4000"/>
    <n v="3000"/>
    <n v="-1"/>
    <n v="22"/>
    <x v="8"/>
    <x v="1"/>
  </r>
  <r>
    <n v="6423"/>
    <x v="239"/>
    <x v="1"/>
    <x v="8"/>
    <n v="1"/>
    <x v="29"/>
    <x v="50"/>
    <x v="370"/>
    <m/>
    <m/>
    <m/>
    <m/>
    <n v="3270"/>
    <n v="3500"/>
    <n v="230"/>
    <n v="-1"/>
    <n v="22"/>
    <x v="8"/>
    <x v="1"/>
  </r>
  <r>
    <n v="6424"/>
    <x v="239"/>
    <x v="1"/>
    <x v="8"/>
    <n v="1"/>
    <x v="29"/>
    <x v="32"/>
    <x v="201"/>
    <m/>
    <m/>
    <m/>
    <m/>
    <n v="3270"/>
    <n v="3500"/>
    <n v="230"/>
    <n v="-1"/>
    <n v="22"/>
    <x v="8"/>
    <x v="1"/>
  </r>
  <r>
    <n v="6425"/>
    <x v="240"/>
    <x v="1"/>
    <x v="8"/>
    <n v="1"/>
    <x v="84"/>
    <x v="1"/>
    <x v="1573"/>
    <m/>
    <m/>
    <m/>
    <m/>
    <n v="78000"/>
    <n v="125000"/>
    <n v="47000"/>
    <n v="-1"/>
    <n v="23"/>
    <x v="8"/>
    <x v="1"/>
  </r>
  <r>
    <n v="6426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27"/>
    <x v="240"/>
    <x v="1"/>
    <x v="8"/>
    <n v="1"/>
    <x v="29"/>
    <x v="50"/>
    <x v="370"/>
    <m/>
    <m/>
    <m/>
    <m/>
    <n v="2803"/>
    <n v="3000"/>
    <n v="197"/>
    <n v="-1"/>
    <n v="23"/>
    <x v="8"/>
    <x v="1"/>
  </r>
  <r>
    <n v="6428"/>
    <x v="240"/>
    <x v="1"/>
    <x v="8"/>
    <n v="1"/>
    <x v="0"/>
    <x v="4"/>
    <x v="416"/>
    <m/>
    <m/>
    <m/>
    <m/>
    <n v="2000"/>
    <n v="10000"/>
    <n v="8000"/>
    <n v="-1"/>
    <n v="23"/>
    <x v="8"/>
    <x v="1"/>
  </r>
  <r>
    <n v="6429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30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31"/>
    <x v="240"/>
    <x v="1"/>
    <x v="8"/>
    <n v="1"/>
    <x v="1"/>
    <x v="1"/>
    <x v="2"/>
    <m/>
    <m/>
    <m/>
    <m/>
    <n v="2800"/>
    <n v="10000"/>
    <n v="7200"/>
    <n v="-1"/>
    <n v="23"/>
    <x v="8"/>
    <x v="1"/>
  </r>
  <r>
    <n v="6432"/>
    <x v="240"/>
    <x v="1"/>
    <x v="8"/>
    <n v="1"/>
    <x v="29"/>
    <x v="32"/>
    <x v="201"/>
    <m/>
    <m/>
    <m/>
    <m/>
    <n v="7008"/>
    <n v="7500"/>
    <n v="492"/>
    <n v="-1"/>
    <n v="23"/>
    <x v="8"/>
    <x v="1"/>
  </r>
  <r>
    <n v="6433"/>
    <x v="240"/>
    <x v="1"/>
    <x v="8"/>
    <n v="1"/>
    <x v="26"/>
    <x v="29"/>
    <x v="376"/>
    <m/>
    <m/>
    <m/>
    <m/>
    <n v="7000"/>
    <n v="18000"/>
    <n v="11000"/>
    <n v="-1"/>
    <n v="23"/>
    <x v="8"/>
    <x v="1"/>
  </r>
  <r>
    <n v="6434"/>
    <x v="240"/>
    <x v="1"/>
    <x v="8"/>
    <n v="1"/>
    <x v="8"/>
    <x v="6"/>
    <x v="1574"/>
    <m/>
    <m/>
    <m/>
    <m/>
    <n v="35000"/>
    <n v="53000"/>
    <n v="18000"/>
    <n v="-1"/>
    <n v="23"/>
    <x v="8"/>
    <x v="1"/>
  </r>
  <r>
    <n v="6435"/>
    <x v="240"/>
    <x v="1"/>
    <x v="69"/>
    <n v="1"/>
    <x v="171"/>
    <x v="6"/>
    <x v="1554"/>
    <m/>
    <m/>
    <m/>
    <m/>
    <n v="30000"/>
    <n v="50000"/>
    <n v="20000"/>
    <n v="-1"/>
    <n v="23"/>
    <x v="8"/>
    <x v="1"/>
  </r>
  <r>
    <n v="6436"/>
    <x v="240"/>
    <x v="1"/>
    <x v="69"/>
    <n v="1"/>
    <x v="199"/>
    <x v="6"/>
    <x v="1555"/>
    <m/>
    <m/>
    <m/>
    <m/>
    <n v="3500"/>
    <n v="8000"/>
    <n v="4500"/>
    <n v="-1"/>
    <n v="23"/>
    <x v="8"/>
    <x v="1"/>
  </r>
  <r>
    <n v="6437"/>
    <x v="240"/>
    <x v="1"/>
    <x v="69"/>
    <n v="1"/>
    <x v="199"/>
    <x v="6"/>
    <x v="1556"/>
    <m/>
    <m/>
    <m/>
    <m/>
    <n v="3500"/>
    <n v="8000"/>
    <n v="4500"/>
    <n v="-1"/>
    <n v="23"/>
    <x v="8"/>
    <x v="1"/>
  </r>
  <r>
    <n v="6438"/>
    <x v="240"/>
    <x v="1"/>
    <x v="69"/>
    <n v="1"/>
    <x v="199"/>
    <x v="6"/>
    <x v="1575"/>
    <m/>
    <m/>
    <m/>
    <m/>
    <n v="3500"/>
    <n v="8000"/>
    <n v="4500"/>
    <n v="-1"/>
    <n v="23"/>
    <x v="8"/>
    <x v="1"/>
  </r>
  <r>
    <n v="6439"/>
    <x v="240"/>
    <x v="1"/>
    <x v="69"/>
    <n v="1"/>
    <x v="171"/>
    <x v="6"/>
    <x v="1576"/>
    <m/>
    <m/>
    <m/>
    <m/>
    <n v="21000"/>
    <n v="30000"/>
    <n v="9000"/>
    <n v="-1"/>
    <n v="23"/>
    <x v="8"/>
    <x v="1"/>
  </r>
  <r>
    <n v="6440"/>
    <x v="240"/>
    <x v="1"/>
    <x v="69"/>
    <n v="1"/>
    <x v="205"/>
    <x v="6"/>
    <x v="1577"/>
    <m/>
    <m/>
    <m/>
    <m/>
    <n v="22000"/>
    <n v="35000"/>
    <n v="13000"/>
    <n v="-1"/>
    <n v="23"/>
    <x v="8"/>
    <x v="1"/>
  </r>
  <r>
    <n v="6441"/>
    <x v="240"/>
    <x v="1"/>
    <x v="8"/>
    <n v="1"/>
    <x v="33"/>
    <x v="28"/>
    <x v="1578"/>
    <m/>
    <m/>
    <m/>
    <m/>
    <n v="0"/>
    <n v="25000"/>
    <n v="25000"/>
    <n v="-1"/>
    <n v="23"/>
    <x v="8"/>
    <x v="1"/>
  </r>
  <r>
    <n v="6442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43"/>
    <x v="240"/>
    <x v="1"/>
    <x v="8"/>
    <n v="1"/>
    <x v="27"/>
    <x v="4"/>
    <x v="314"/>
    <m/>
    <m/>
    <m/>
    <m/>
    <n v="1100"/>
    <n v="10000"/>
    <n v="8900"/>
    <n v="-1"/>
    <n v="23"/>
    <x v="8"/>
    <x v="1"/>
  </r>
  <r>
    <n v="6444"/>
    <x v="240"/>
    <x v="1"/>
    <x v="8"/>
    <n v="1"/>
    <x v="29"/>
    <x v="32"/>
    <x v="201"/>
    <m/>
    <m/>
    <m/>
    <m/>
    <n v="1868"/>
    <n v="2000"/>
    <n v="132"/>
    <n v="-1"/>
    <n v="23"/>
    <x v="8"/>
    <x v="1"/>
  </r>
  <r>
    <n v="6445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46"/>
    <x v="241"/>
    <x v="1"/>
    <x v="8"/>
    <n v="1"/>
    <x v="35"/>
    <x v="89"/>
    <x v="1579"/>
    <m/>
    <m/>
    <m/>
    <m/>
    <n v="4000"/>
    <n v="9000"/>
    <n v="5000"/>
    <n v="-1"/>
    <n v="24"/>
    <x v="8"/>
    <x v="1"/>
  </r>
  <r>
    <n v="6447"/>
    <x v="241"/>
    <x v="1"/>
    <x v="8"/>
    <n v="1"/>
    <x v="2"/>
    <x v="7"/>
    <x v="328"/>
    <m/>
    <m/>
    <m/>
    <m/>
    <n v="8000"/>
    <n v="20000"/>
    <n v="12000"/>
    <n v="-1"/>
    <n v="24"/>
    <x v="8"/>
    <x v="1"/>
  </r>
  <r>
    <n v="6448"/>
    <x v="241"/>
    <x v="1"/>
    <x v="8"/>
    <n v="1"/>
    <x v="0"/>
    <x v="27"/>
    <x v="440"/>
    <m/>
    <m/>
    <m/>
    <m/>
    <n v="5000"/>
    <n v="12000"/>
    <n v="7000"/>
    <n v="-1"/>
    <n v="24"/>
    <x v="8"/>
    <x v="1"/>
  </r>
  <r>
    <n v="6449"/>
    <x v="241"/>
    <x v="1"/>
    <x v="8"/>
    <n v="1"/>
    <x v="84"/>
    <x v="1"/>
    <x v="512"/>
    <m/>
    <m/>
    <m/>
    <m/>
    <n v="78000"/>
    <n v="135000"/>
    <n v="57000"/>
    <n v="-1"/>
    <n v="24"/>
    <x v="8"/>
    <x v="1"/>
  </r>
  <r>
    <n v="6450"/>
    <x v="241"/>
    <x v="1"/>
    <x v="8"/>
    <n v="1"/>
    <x v="0"/>
    <x v="6"/>
    <x v="1498"/>
    <m/>
    <m/>
    <m/>
    <m/>
    <n v="2500"/>
    <n v="9000"/>
    <n v="6500"/>
    <n v="-1"/>
    <n v="24"/>
    <x v="8"/>
    <x v="1"/>
  </r>
  <r>
    <n v="6451"/>
    <x v="241"/>
    <x v="1"/>
    <x v="8"/>
    <n v="1"/>
    <x v="6"/>
    <x v="6"/>
    <x v="473"/>
    <m/>
    <m/>
    <m/>
    <m/>
    <n v="17000"/>
    <n v="34000"/>
    <n v="17000"/>
    <n v="-1"/>
    <n v="24"/>
    <x v="8"/>
    <x v="1"/>
  </r>
  <r>
    <n v="6452"/>
    <x v="235"/>
    <x v="0"/>
    <x v="114"/>
    <n v="10"/>
    <x v="27"/>
    <x v="48"/>
    <x v="741"/>
    <m/>
    <m/>
    <m/>
    <m/>
    <n v="1100"/>
    <n v="10000"/>
    <n v="-11000"/>
    <n v="10"/>
    <n v="18"/>
    <x v="8"/>
    <x v="1"/>
  </r>
  <r>
    <n v="6453"/>
    <x v="235"/>
    <x v="0"/>
    <x v="114"/>
    <n v="4"/>
    <x v="55"/>
    <x v="48"/>
    <x v="741"/>
    <m/>
    <m/>
    <m/>
    <m/>
    <n v="7000"/>
    <n v="20000"/>
    <n v="-28000"/>
    <n v="4"/>
    <n v="18"/>
    <x v="8"/>
    <x v="1"/>
  </r>
  <r>
    <n v="6454"/>
    <x v="235"/>
    <x v="0"/>
    <x v="4"/>
    <n v="1"/>
    <x v="62"/>
    <x v="6"/>
    <x v="1580"/>
    <m/>
    <m/>
    <m/>
    <m/>
    <n v="33500"/>
    <n v="55000"/>
    <n v="-33500"/>
    <n v="1"/>
    <n v="18"/>
    <x v="8"/>
    <x v="1"/>
  </r>
  <r>
    <n v="6455"/>
    <x v="235"/>
    <x v="0"/>
    <x v="4"/>
    <n v="1"/>
    <x v="11"/>
    <x v="6"/>
    <x v="1581"/>
    <m/>
    <m/>
    <m/>
    <m/>
    <n v="30000"/>
    <n v="59000"/>
    <n v="-30000"/>
    <n v="1"/>
    <n v="18"/>
    <x v="8"/>
    <x v="1"/>
  </r>
  <r>
    <n v="6456"/>
    <x v="235"/>
    <x v="0"/>
    <x v="4"/>
    <n v="2"/>
    <x v="4"/>
    <x v="4"/>
    <x v="215"/>
    <m/>
    <m/>
    <m/>
    <m/>
    <n v="18000"/>
    <n v="35000"/>
    <n v="-36000"/>
    <n v="2"/>
    <n v="18"/>
    <x v="8"/>
    <x v="1"/>
  </r>
  <r>
    <n v="6457"/>
    <x v="235"/>
    <x v="0"/>
    <x v="145"/>
    <n v="1"/>
    <x v="2"/>
    <x v="6"/>
    <x v="1582"/>
    <m/>
    <m/>
    <m/>
    <m/>
    <n v="23000"/>
    <n v="50000"/>
    <n v="-23000"/>
    <n v="1"/>
    <n v="18"/>
    <x v="8"/>
    <x v="1"/>
  </r>
  <r>
    <n v="6458"/>
    <x v="235"/>
    <x v="0"/>
    <x v="145"/>
    <n v="1"/>
    <x v="2"/>
    <x v="6"/>
    <x v="1583"/>
    <m/>
    <m/>
    <m/>
    <m/>
    <n v="25000"/>
    <n v="55000"/>
    <n v="-25000"/>
    <n v="1"/>
    <n v="18"/>
    <x v="8"/>
    <x v="1"/>
  </r>
  <r>
    <n v="6459"/>
    <x v="235"/>
    <x v="0"/>
    <x v="145"/>
    <n v="1"/>
    <x v="13"/>
    <x v="6"/>
    <x v="1497"/>
    <m/>
    <m/>
    <m/>
    <m/>
    <n v="16000"/>
    <n v="30000"/>
    <n v="-16000"/>
    <n v="1"/>
    <n v="18"/>
    <x v="8"/>
    <x v="1"/>
  </r>
  <r>
    <n v="6460"/>
    <x v="235"/>
    <x v="0"/>
    <x v="145"/>
    <n v="2"/>
    <x v="13"/>
    <x v="6"/>
    <x v="1584"/>
    <m/>
    <m/>
    <m/>
    <m/>
    <n v="2000"/>
    <n v="6000"/>
    <n v="-4000"/>
    <n v="2"/>
    <n v="18"/>
    <x v="8"/>
    <x v="1"/>
  </r>
  <r>
    <n v="6461"/>
    <x v="235"/>
    <x v="0"/>
    <x v="145"/>
    <n v="2"/>
    <x v="13"/>
    <x v="6"/>
    <x v="1585"/>
    <m/>
    <m/>
    <m/>
    <m/>
    <n v="3500"/>
    <n v="8000"/>
    <n v="-7000"/>
    <n v="2"/>
    <n v="18"/>
    <x v="8"/>
    <x v="1"/>
  </r>
  <r>
    <n v="6462"/>
    <x v="235"/>
    <x v="0"/>
    <x v="145"/>
    <n v="2"/>
    <x v="13"/>
    <x v="6"/>
    <x v="1586"/>
    <m/>
    <m/>
    <m/>
    <m/>
    <n v="2500"/>
    <n v="6000"/>
    <n v="-5000"/>
    <n v="2"/>
    <n v="18"/>
    <x v="8"/>
    <x v="1"/>
  </r>
  <r>
    <n v="6463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64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65"/>
    <x v="235"/>
    <x v="0"/>
    <x v="145"/>
    <n v="1"/>
    <x v="202"/>
    <x v="6"/>
    <x v="1560"/>
    <m/>
    <m/>
    <m/>
    <m/>
    <n v="50000"/>
    <n v="85000"/>
    <n v="-50000"/>
    <n v="1"/>
    <n v="18"/>
    <x v="8"/>
    <x v="1"/>
  </r>
  <r>
    <n v="6466"/>
    <x v="235"/>
    <x v="0"/>
    <x v="127"/>
    <n v="1"/>
    <x v="171"/>
    <x v="6"/>
    <x v="1554"/>
    <m/>
    <m/>
    <m/>
    <m/>
    <n v="35000"/>
    <n v="59000"/>
    <n v="-35000"/>
    <n v="1"/>
    <n v="18"/>
    <x v="8"/>
    <x v="1"/>
  </r>
  <r>
    <n v="6467"/>
    <x v="235"/>
    <x v="0"/>
    <x v="127"/>
    <n v="1"/>
    <x v="205"/>
    <x v="6"/>
    <x v="1577"/>
    <m/>
    <m/>
    <m/>
    <m/>
    <n v="22000"/>
    <n v="50000"/>
    <n v="-22000"/>
    <n v="1"/>
    <n v="18"/>
    <x v="8"/>
    <x v="1"/>
  </r>
  <r>
    <n v="6468"/>
    <x v="235"/>
    <x v="0"/>
    <x v="127"/>
    <n v="2"/>
    <x v="174"/>
    <x v="6"/>
    <x v="1362"/>
    <m/>
    <m/>
    <m/>
    <m/>
    <n v="25000"/>
    <n v="50000"/>
    <n v="-50000"/>
    <n v="2"/>
    <n v="18"/>
    <x v="8"/>
    <x v="1"/>
  </r>
  <r>
    <n v="6469"/>
    <x v="235"/>
    <x v="0"/>
    <x v="127"/>
    <n v="1"/>
    <x v="200"/>
    <x v="6"/>
    <x v="1587"/>
    <m/>
    <m/>
    <m/>
    <m/>
    <n v="40000"/>
    <n v="59000"/>
    <n v="-40000"/>
    <n v="1"/>
    <n v="18"/>
    <x v="8"/>
    <x v="1"/>
  </r>
  <r>
    <n v="6470"/>
    <x v="236"/>
    <x v="0"/>
    <x v="127"/>
    <n v="1"/>
    <x v="171"/>
    <x v="6"/>
    <x v="1588"/>
    <m/>
    <m/>
    <m/>
    <m/>
    <n v="20000"/>
    <n v="35000"/>
    <n v="-20000"/>
    <n v="1"/>
    <n v="19"/>
    <x v="8"/>
    <x v="1"/>
  </r>
  <r>
    <n v="6471"/>
    <x v="236"/>
    <x v="0"/>
    <x v="127"/>
    <n v="1"/>
    <x v="171"/>
    <x v="6"/>
    <x v="1576"/>
    <m/>
    <m/>
    <m/>
    <m/>
    <n v="22000"/>
    <n v="35000"/>
    <n v="-22000"/>
    <n v="1"/>
    <n v="19"/>
    <x v="8"/>
    <x v="1"/>
  </r>
  <r>
    <n v="6472"/>
    <x v="236"/>
    <x v="0"/>
    <x v="127"/>
    <n v="1"/>
    <x v="171"/>
    <x v="6"/>
    <x v="1589"/>
    <m/>
    <m/>
    <m/>
    <m/>
    <n v="21000"/>
    <n v="35000"/>
    <n v="-21000"/>
    <n v="1"/>
    <n v="19"/>
    <x v="8"/>
    <x v="1"/>
  </r>
  <r>
    <n v="6473"/>
    <x v="236"/>
    <x v="0"/>
    <x v="72"/>
    <n v="10"/>
    <x v="199"/>
    <x v="48"/>
    <x v="741"/>
    <m/>
    <m/>
    <m/>
    <m/>
    <n v="3500"/>
    <n v="9000"/>
    <n v="-35000"/>
    <n v="10"/>
    <n v="19"/>
    <x v="8"/>
    <x v="1"/>
  </r>
  <r>
    <n v="6474"/>
    <x v="236"/>
    <x v="0"/>
    <x v="72"/>
    <n v="1"/>
    <x v="60"/>
    <x v="6"/>
    <x v="1569"/>
    <m/>
    <m/>
    <m/>
    <m/>
    <n v="100000"/>
    <n v="125000"/>
    <n v="-100000"/>
    <n v="1"/>
    <n v="19"/>
    <x v="8"/>
    <x v="1"/>
  </r>
  <r>
    <n v="6475"/>
    <x v="236"/>
    <x v="0"/>
    <x v="64"/>
    <n v="1"/>
    <x v="84"/>
    <x v="1"/>
    <x v="1590"/>
    <m/>
    <m/>
    <m/>
    <m/>
    <n v="78000"/>
    <n v="135000"/>
    <n v="-78000"/>
    <n v="1"/>
    <n v="19"/>
    <x v="8"/>
    <x v="1"/>
  </r>
  <r>
    <n v="6476"/>
    <x v="236"/>
    <x v="0"/>
    <x v="64"/>
    <n v="1"/>
    <x v="84"/>
    <x v="1"/>
    <x v="1573"/>
    <m/>
    <m/>
    <m/>
    <m/>
    <n v="70000"/>
    <n v="130000"/>
    <n v="-70000"/>
    <n v="1"/>
    <n v="19"/>
    <x v="8"/>
    <x v="1"/>
  </r>
  <r>
    <n v="6477"/>
    <x v="236"/>
    <x v="0"/>
    <x v="64"/>
    <n v="1"/>
    <x v="105"/>
    <x v="2"/>
    <x v="655"/>
    <m/>
    <m/>
    <m/>
    <m/>
    <n v="20000"/>
    <n v="45000"/>
    <n v="-20000"/>
    <n v="1"/>
    <n v="19"/>
    <x v="8"/>
    <x v="1"/>
  </r>
  <r>
    <n v="6478"/>
    <x v="236"/>
    <x v="0"/>
    <x v="64"/>
    <n v="1"/>
    <x v="126"/>
    <x v="4"/>
    <x v="817"/>
    <m/>
    <m/>
    <m/>
    <m/>
    <n v="70000"/>
    <n v="90000"/>
    <n v="-70000"/>
    <n v="1"/>
    <n v="19"/>
    <x v="8"/>
    <x v="1"/>
  </r>
  <r>
    <n v="6479"/>
    <x v="236"/>
    <x v="0"/>
    <x v="64"/>
    <n v="1"/>
    <x v="84"/>
    <x v="4"/>
    <x v="817"/>
    <m/>
    <m/>
    <m/>
    <m/>
    <n v="70000"/>
    <n v="90000"/>
    <n v="-70000"/>
    <n v="1"/>
    <n v="19"/>
    <x v="8"/>
    <x v="1"/>
  </r>
  <r>
    <n v="6480"/>
    <x v="236"/>
    <x v="0"/>
    <x v="64"/>
    <n v="1"/>
    <x v="105"/>
    <x v="4"/>
    <x v="817"/>
    <m/>
    <m/>
    <m/>
    <m/>
    <n v="50000"/>
    <n v="60000"/>
    <n v="-50000"/>
    <n v="1"/>
    <n v="19"/>
    <x v="8"/>
    <x v="1"/>
  </r>
  <r>
    <n v="6481"/>
    <x v="236"/>
    <x v="0"/>
    <x v="64"/>
    <n v="1"/>
    <x v="203"/>
    <x v="4"/>
    <x v="817"/>
    <m/>
    <m/>
    <m/>
    <m/>
    <n v="18000"/>
    <n v="20000"/>
    <n v="-18000"/>
    <n v="1"/>
    <n v="19"/>
    <x v="8"/>
    <x v="1"/>
  </r>
  <r>
    <n v="6482"/>
    <x v="236"/>
    <x v="0"/>
    <x v="64"/>
    <n v="1"/>
    <x v="95"/>
    <x v="4"/>
    <x v="817"/>
    <m/>
    <m/>
    <m/>
    <m/>
    <n v="12000"/>
    <n v="15000"/>
    <n v="-12000"/>
    <n v="1"/>
    <n v="19"/>
    <x v="8"/>
    <x v="1"/>
  </r>
  <r>
    <n v="6483"/>
    <x v="237"/>
    <x v="0"/>
    <x v="127"/>
    <n v="1"/>
    <x v="171"/>
    <x v="6"/>
    <x v="1554"/>
    <m/>
    <m/>
    <m/>
    <m/>
    <n v="35000"/>
    <n v="59000"/>
    <n v="-35000"/>
    <n v="1"/>
    <n v="20"/>
    <x v="8"/>
    <x v="1"/>
  </r>
  <r>
    <n v="6484"/>
    <x v="237"/>
    <x v="0"/>
    <x v="127"/>
    <n v="1"/>
    <x v="20"/>
    <x v="134"/>
    <x v="1160"/>
    <m/>
    <m/>
    <m/>
    <m/>
    <n v="48000"/>
    <n v="69000"/>
    <n v="-48000"/>
    <n v="1"/>
    <n v="20"/>
    <x v="8"/>
    <x v="1"/>
  </r>
  <r>
    <n v="6485"/>
    <x v="237"/>
    <x v="0"/>
    <x v="148"/>
    <n v="3"/>
    <x v="83"/>
    <x v="6"/>
    <x v="1591"/>
    <m/>
    <m/>
    <m/>
    <m/>
    <n v="16000"/>
    <n v="29000"/>
    <n v="-48000"/>
    <n v="3"/>
    <n v="20"/>
    <x v="8"/>
    <x v="1"/>
  </r>
  <r>
    <n v="6486"/>
    <x v="237"/>
    <x v="0"/>
    <x v="148"/>
    <n v="2"/>
    <x v="83"/>
    <x v="6"/>
    <x v="1592"/>
    <m/>
    <m/>
    <m/>
    <m/>
    <n v="18000"/>
    <n v="32000"/>
    <n v="-36000"/>
    <n v="2"/>
    <n v="20"/>
    <x v="8"/>
    <x v="1"/>
  </r>
  <r>
    <n v="6487"/>
    <x v="237"/>
    <x v="0"/>
    <x v="148"/>
    <n v="6"/>
    <x v="83"/>
    <x v="6"/>
    <x v="1593"/>
    <m/>
    <m/>
    <m/>
    <m/>
    <n v="11000"/>
    <n v="20000"/>
    <n v="-66000"/>
    <n v="6"/>
    <n v="20"/>
    <x v="8"/>
    <x v="1"/>
  </r>
  <r>
    <n v="6488"/>
    <x v="237"/>
    <x v="0"/>
    <x v="148"/>
    <n v="6"/>
    <x v="83"/>
    <x v="6"/>
    <x v="1594"/>
    <m/>
    <m/>
    <m/>
    <m/>
    <n v="15000"/>
    <n v="25000"/>
    <n v="-90000"/>
    <n v="6"/>
    <n v="20"/>
    <x v="8"/>
    <x v="1"/>
  </r>
  <r>
    <n v="6489"/>
    <x v="237"/>
    <x v="0"/>
    <x v="109"/>
    <n v="5"/>
    <x v="26"/>
    <x v="4"/>
    <x v="314"/>
    <m/>
    <s v="Arcoiris"/>
    <m/>
    <m/>
    <n v="8000"/>
    <n v="20000"/>
    <n v="-40000"/>
    <n v="5"/>
    <n v="20"/>
    <x v="8"/>
    <x v="1"/>
  </r>
  <r>
    <n v="6490"/>
    <x v="237"/>
    <x v="0"/>
    <x v="109"/>
    <n v="3"/>
    <x v="160"/>
    <x v="4"/>
    <x v="215"/>
    <m/>
    <m/>
    <m/>
    <m/>
    <n v="6500"/>
    <n v="15000"/>
    <n v="-19500"/>
    <n v="3"/>
    <n v="20"/>
    <x v="8"/>
    <x v="1"/>
  </r>
  <r>
    <n v="6491"/>
    <x v="237"/>
    <x v="0"/>
    <x v="109"/>
    <n v="23"/>
    <x v="81"/>
    <x v="48"/>
    <x v="741"/>
    <m/>
    <m/>
    <m/>
    <m/>
    <n v="3800"/>
    <n v="10000"/>
    <n v="-87400"/>
    <n v="23"/>
    <n v="20"/>
    <x v="8"/>
    <x v="1"/>
  </r>
  <r>
    <n v="6492"/>
    <x v="237"/>
    <x v="0"/>
    <x v="145"/>
    <n v="1"/>
    <x v="6"/>
    <x v="17"/>
    <x v="1595"/>
    <m/>
    <m/>
    <m/>
    <m/>
    <n v="16000"/>
    <n v="30000"/>
    <n v="-16000"/>
    <n v="1"/>
    <n v="20"/>
    <x v="8"/>
    <x v="1"/>
  </r>
  <r>
    <n v="6493"/>
    <x v="237"/>
    <x v="0"/>
    <x v="145"/>
    <n v="2"/>
    <x v="35"/>
    <x v="5"/>
    <x v="1596"/>
    <m/>
    <m/>
    <m/>
    <m/>
    <n v="13500"/>
    <n v="30000"/>
    <n v="-27000"/>
    <n v="2"/>
    <n v="20"/>
    <x v="8"/>
    <x v="1"/>
  </r>
  <r>
    <n v="6494"/>
    <x v="237"/>
    <x v="0"/>
    <x v="145"/>
    <n v="2"/>
    <x v="35"/>
    <x v="5"/>
    <x v="1597"/>
    <m/>
    <m/>
    <m/>
    <m/>
    <n v="15500"/>
    <n v="35000"/>
    <n v="-31000"/>
    <n v="2"/>
    <n v="20"/>
    <x v="8"/>
    <x v="1"/>
  </r>
  <r>
    <n v="6495"/>
    <x v="237"/>
    <x v="0"/>
    <x v="145"/>
    <n v="1"/>
    <x v="8"/>
    <x v="5"/>
    <x v="1598"/>
    <m/>
    <m/>
    <m/>
    <m/>
    <n v="14000"/>
    <n v="30000"/>
    <n v="-14000"/>
    <n v="1"/>
    <n v="20"/>
    <x v="8"/>
    <x v="1"/>
  </r>
  <r>
    <n v="6496"/>
    <x v="237"/>
    <x v="0"/>
    <x v="145"/>
    <n v="1"/>
    <x v="11"/>
    <x v="21"/>
    <x v="1599"/>
    <m/>
    <m/>
    <m/>
    <m/>
    <n v="19000"/>
    <n v="35000"/>
    <n v="-19000"/>
    <n v="1"/>
    <n v="20"/>
    <x v="8"/>
    <x v="1"/>
  </r>
  <r>
    <n v="6497"/>
    <x v="237"/>
    <x v="0"/>
    <x v="145"/>
    <n v="1"/>
    <x v="11"/>
    <x v="21"/>
    <x v="1600"/>
    <m/>
    <m/>
    <m/>
    <m/>
    <n v="18000"/>
    <n v="35000"/>
    <n v="-18000"/>
    <n v="1"/>
    <n v="20"/>
    <x v="8"/>
    <x v="1"/>
  </r>
  <r>
    <n v="6498"/>
    <x v="237"/>
    <x v="0"/>
    <x v="145"/>
    <n v="1"/>
    <x v="8"/>
    <x v="6"/>
    <x v="1574"/>
    <m/>
    <m/>
    <m/>
    <m/>
    <n v="35000"/>
    <n v="60000"/>
    <n v="-35000"/>
    <n v="1"/>
    <n v="20"/>
    <x v="8"/>
    <x v="1"/>
  </r>
  <r>
    <n v="6499"/>
    <x v="237"/>
    <x v="0"/>
    <x v="145"/>
    <n v="1"/>
    <x v="13"/>
    <x v="6"/>
    <x v="1601"/>
    <m/>
    <m/>
    <m/>
    <m/>
    <n v="30000"/>
    <n v="59000"/>
    <n v="-30000"/>
    <n v="1"/>
    <n v="20"/>
    <x v="8"/>
    <x v="1"/>
  </r>
  <r>
    <n v="6500"/>
    <x v="237"/>
    <x v="0"/>
    <x v="145"/>
    <n v="1"/>
    <x v="62"/>
    <x v="6"/>
    <x v="1602"/>
    <m/>
    <m/>
    <m/>
    <m/>
    <n v="10000"/>
    <n v="25000"/>
    <n v="-10000"/>
    <n v="1"/>
    <n v="20"/>
    <x v="8"/>
    <x v="1"/>
  </r>
  <r>
    <n v="6501"/>
    <x v="241"/>
    <x v="1"/>
    <x v="8"/>
    <n v="1"/>
    <x v="2"/>
    <x v="6"/>
    <x v="1443"/>
    <m/>
    <m/>
    <m/>
    <m/>
    <n v="5000"/>
    <n v="15000"/>
    <n v="10000"/>
    <n v="-1"/>
    <n v="24"/>
    <x v="8"/>
    <x v="1"/>
  </r>
  <r>
    <n v="6502"/>
    <x v="241"/>
    <x v="1"/>
    <x v="8"/>
    <n v="1"/>
    <x v="35"/>
    <x v="89"/>
    <x v="625"/>
    <m/>
    <m/>
    <m/>
    <m/>
    <n v="4000"/>
    <n v="9000"/>
    <n v="5000"/>
    <n v="-1"/>
    <n v="24"/>
    <x v="8"/>
    <x v="1"/>
  </r>
  <r>
    <n v="6503"/>
    <x v="241"/>
    <x v="1"/>
    <x v="8"/>
    <n v="1"/>
    <x v="11"/>
    <x v="19"/>
    <x v="904"/>
    <m/>
    <m/>
    <m/>
    <m/>
    <n v="14000"/>
    <n v="30000"/>
    <n v="16000"/>
    <n v="-1"/>
    <n v="24"/>
    <x v="8"/>
    <x v="1"/>
  </r>
  <r>
    <n v="6504"/>
    <x v="241"/>
    <x v="1"/>
    <x v="8"/>
    <n v="1"/>
    <x v="29"/>
    <x v="37"/>
    <x v="233"/>
    <m/>
    <m/>
    <m/>
    <m/>
    <n v="6074"/>
    <n v="6500"/>
    <n v="426"/>
    <n v="-1"/>
    <n v="24"/>
    <x v="8"/>
    <x v="1"/>
  </r>
  <r>
    <n v="6505"/>
    <x v="241"/>
    <x v="1"/>
    <x v="8"/>
    <n v="1"/>
    <x v="2"/>
    <x v="93"/>
    <x v="328"/>
    <m/>
    <m/>
    <m/>
    <m/>
    <n v="7500"/>
    <n v="18000"/>
    <n v="10500"/>
    <n v="-1"/>
    <n v="24"/>
    <x v="8"/>
    <x v="1"/>
  </r>
  <r>
    <n v="6506"/>
    <x v="241"/>
    <x v="1"/>
    <x v="8"/>
    <n v="1"/>
    <x v="57"/>
    <x v="1"/>
    <x v="186"/>
    <m/>
    <m/>
    <m/>
    <m/>
    <n v="800"/>
    <n v="5000"/>
    <n v="4200"/>
    <n v="-1"/>
    <n v="24"/>
    <x v="8"/>
    <x v="1"/>
  </r>
  <r>
    <n v="6507"/>
    <x v="241"/>
    <x v="1"/>
    <x v="8"/>
    <n v="1"/>
    <x v="26"/>
    <x v="1"/>
    <x v="186"/>
    <m/>
    <m/>
    <m/>
    <m/>
    <n v="7000"/>
    <n v="10000"/>
    <n v="3000"/>
    <n v="-1"/>
    <n v="24"/>
    <x v="8"/>
    <x v="1"/>
  </r>
  <r>
    <n v="6508"/>
    <x v="241"/>
    <x v="1"/>
    <x v="8"/>
    <n v="1"/>
    <x v="2"/>
    <x v="6"/>
    <x v="1582"/>
    <m/>
    <m/>
    <m/>
    <m/>
    <n v="23000"/>
    <n v="50000"/>
    <n v="27000"/>
    <n v="-1"/>
    <n v="24"/>
    <x v="8"/>
    <x v="1"/>
  </r>
  <r>
    <n v="6509"/>
    <x v="241"/>
    <x v="1"/>
    <x v="8"/>
    <n v="1"/>
    <x v="27"/>
    <x v="1"/>
    <x v="786"/>
    <m/>
    <m/>
    <m/>
    <m/>
    <n v="1100"/>
    <n v="5000"/>
    <n v="3900"/>
    <n v="-1"/>
    <n v="24"/>
    <x v="8"/>
    <x v="1"/>
  </r>
  <r>
    <n v="6510"/>
    <x v="241"/>
    <x v="1"/>
    <x v="8"/>
    <n v="1"/>
    <x v="26"/>
    <x v="1"/>
    <x v="1014"/>
    <m/>
    <m/>
    <m/>
    <m/>
    <n v="9000"/>
    <n v="20000"/>
    <n v="11000"/>
    <n v="-1"/>
    <n v="24"/>
    <x v="8"/>
    <x v="1"/>
  </r>
  <r>
    <n v="6511"/>
    <x v="241"/>
    <x v="1"/>
    <x v="8"/>
    <n v="1"/>
    <x v="105"/>
    <x v="1"/>
    <x v="591"/>
    <m/>
    <m/>
    <m/>
    <m/>
    <n v="18000"/>
    <n v="35000"/>
    <n v="17000"/>
    <n v="-1"/>
    <n v="24"/>
    <x v="8"/>
    <x v="1"/>
  </r>
  <r>
    <n v="6512"/>
    <x v="241"/>
    <x v="1"/>
    <x v="8"/>
    <n v="1"/>
    <x v="53"/>
    <x v="6"/>
    <x v="343"/>
    <m/>
    <m/>
    <m/>
    <m/>
    <n v="30000"/>
    <n v="45000"/>
    <n v="15000"/>
    <n v="-1"/>
    <n v="24"/>
    <x v="8"/>
    <x v="1"/>
  </r>
  <r>
    <n v="6513"/>
    <x v="242"/>
    <x v="1"/>
    <x v="8"/>
    <n v="1"/>
    <x v="27"/>
    <x v="28"/>
    <x v="589"/>
    <m/>
    <m/>
    <m/>
    <m/>
    <n v="1100"/>
    <n v="10000"/>
    <n v="8900"/>
    <n v="-1"/>
    <n v="25"/>
    <x v="8"/>
    <x v="1"/>
  </r>
  <r>
    <n v="6514"/>
    <x v="242"/>
    <x v="1"/>
    <x v="66"/>
    <n v="1"/>
    <x v="29"/>
    <x v="37"/>
    <x v="233"/>
    <m/>
    <m/>
    <m/>
    <m/>
    <n v="14952"/>
    <n v="16000"/>
    <n v="1048"/>
    <n v="-1"/>
    <n v="25"/>
    <x v="8"/>
    <x v="1"/>
  </r>
  <r>
    <n v="6515"/>
    <x v="242"/>
    <x v="1"/>
    <x v="10"/>
    <n v="1"/>
    <x v="29"/>
    <x v="32"/>
    <x v="201"/>
    <m/>
    <m/>
    <m/>
    <m/>
    <n v="7008"/>
    <n v="7500"/>
    <n v="492"/>
    <n v="-1"/>
    <n v="25"/>
    <x v="8"/>
    <x v="1"/>
  </r>
  <r>
    <n v="6516"/>
    <x v="242"/>
    <x v="1"/>
    <x v="8"/>
    <n v="1"/>
    <x v="55"/>
    <x v="28"/>
    <x v="237"/>
    <m/>
    <m/>
    <m/>
    <m/>
    <n v="7000"/>
    <n v="20000"/>
    <n v="13000"/>
    <n v="-1"/>
    <n v="25"/>
    <x v="8"/>
    <x v="1"/>
  </r>
  <r>
    <n v="6517"/>
    <x v="242"/>
    <x v="1"/>
    <x v="8"/>
    <n v="1"/>
    <x v="33"/>
    <x v="28"/>
    <x v="1148"/>
    <m/>
    <m/>
    <m/>
    <m/>
    <n v="0"/>
    <n v="20000"/>
    <n v="20000"/>
    <n v="-1"/>
    <n v="25"/>
    <x v="8"/>
    <x v="1"/>
  </r>
  <r>
    <n v="6518"/>
    <x v="242"/>
    <x v="1"/>
    <x v="8"/>
    <n v="1"/>
    <x v="37"/>
    <x v="34"/>
    <x v="301"/>
    <m/>
    <m/>
    <m/>
    <m/>
    <n v="1000"/>
    <n v="3000"/>
    <n v="2000"/>
    <n v="-1"/>
    <n v="25"/>
    <x v="8"/>
    <x v="1"/>
  </r>
  <r>
    <n v="6519"/>
    <x v="242"/>
    <x v="1"/>
    <x v="8"/>
    <n v="1"/>
    <x v="81"/>
    <x v="29"/>
    <x v="139"/>
    <m/>
    <m/>
    <m/>
    <m/>
    <n v="4000"/>
    <n v="10000"/>
    <n v="6000"/>
    <n v="-1"/>
    <n v="25"/>
    <x v="8"/>
    <x v="1"/>
  </r>
  <r>
    <n v="6520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21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22"/>
    <x v="242"/>
    <x v="1"/>
    <x v="8"/>
    <n v="1"/>
    <x v="29"/>
    <x v="32"/>
    <x v="340"/>
    <m/>
    <m/>
    <m/>
    <m/>
    <n v="1868"/>
    <n v="2000"/>
    <n v="132"/>
    <n v="-1"/>
    <n v="25"/>
    <x v="8"/>
    <x v="1"/>
  </r>
  <r>
    <n v="6523"/>
    <x v="242"/>
    <x v="1"/>
    <x v="8"/>
    <n v="1"/>
    <x v="1"/>
    <x v="1"/>
    <x v="1000"/>
    <m/>
    <m/>
    <m/>
    <m/>
    <n v="2800"/>
    <n v="10000"/>
    <n v="7200"/>
    <n v="-1"/>
    <n v="25"/>
    <x v="8"/>
    <x v="1"/>
  </r>
  <r>
    <n v="6524"/>
    <x v="242"/>
    <x v="1"/>
    <x v="8"/>
    <n v="1"/>
    <x v="29"/>
    <x v="37"/>
    <x v="234"/>
    <m/>
    <m/>
    <m/>
    <m/>
    <n v="2803"/>
    <n v="3000"/>
    <n v="197"/>
    <n v="-1"/>
    <n v="25"/>
    <x v="8"/>
    <x v="1"/>
  </r>
  <r>
    <n v="6525"/>
    <x v="242"/>
    <x v="1"/>
    <x v="8"/>
    <n v="1"/>
    <x v="0"/>
    <x v="27"/>
    <x v="440"/>
    <m/>
    <m/>
    <m/>
    <m/>
    <n v="5000"/>
    <n v="12000"/>
    <n v="7000"/>
    <n v="-1"/>
    <n v="25"/>
    <x v="8"/>
    <x v="1"/>
  </r>
  <r>
    <n v="6526"/>
    <x v="242"/>
    <x v="1"/>
    <x v="8"/>
    <n v="1"/>
    <x v="29"/>
    <x v="37"/>
    <x v="233"/>
    <m/>
    <m/>
    <m/>
    <m/>
    <n v="3270"/>
    <n v="3500"/>
    <n v="230"/>
    <n v="-1"/>
    <n v="25"/>
    <x v="8"/>
    <x v="1"/>
  </r>
  <r>
    <n v="6527"/>
    <x v="243"/>
    <x v="1"/>
    <x v="8"/>
    <n v="1"/>
    <x v="29"/>
    <x v="34"/>
    <x v="214"/>
    <m/>
    <m/>
    <m/>
    <m/>
    <n v="6074"/>
    <n v="6500"/>
    <n v="426"/>
    <n v="-1"/>
    <n v="26"/>
    <x v="8"/>
    <x v="1"/>
  </r>
  <r>
    <n v="6528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29"/>
    <x v="243"/>
    <x v="1"/>
    <x v="69"/>
    <n v="1"/>
    <x v="33"/>
    <x v="28"/>
    <x v="1603"/>
    <m/>
    <m/>
    <m/>
    <m/>
    <n v="0"/>
    <n v="30000"/>
    <n v="30000"/>
    <n v="-1"/>
    <n v="26"/>
    <x v="8"/>
    <x v="1"/>
  </r>
  <r>
    <n v="6530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31"/>
    <x v="243"/>
    <x v="1"/>
    <x v="8"/>
    <n v="1"/>
    <x v="35"/>
    <x v="5"/>
    <x v="1596"/>
    <m/>
    <m/>
    <m/>
    <m/>
    <n v="13500"/>
    <n v="30000"/>
    <n v="16500"/>
    <n v="-1"/>
    <n v="26"/>
    <x v="8"/>
    <x v="1"/>
  </r>
  <r>
    <n v="6532"/>
    <x v="243"/>
    <x v="1"/>
    <x v="8"/>
    <n v="1"/>
    <x v="2"/>
    <x v="28"/>
    <x v="1465"/>
    <m/>
    <m/>
    <m/>
    <m/>
    <n v="8000"/>
    <n v="18000"/>
    <n v="10000"/>
    <n v="-1"/>
    <n v="26"/>
    <x v="8"/>
    <x v="1"/>
  </r>
  <r>
    <n v="6533"/>
    <x v="243"/>
    <x v="1"/>
    <x v="8"/>
    <n v="1"/>
    <x v="26"/>
    <x v="28"/>
    <x v="297"/>
    <m/>
    <m/>
    <m/>
    <m/>
    <n v="9000"/>
    <n v="20000"/>
    <n v="11000"/>
    <n v="-1"/>
    <n v="26"/>
    <x v="8"/>
    <x v="1"/>
  </r>
  <r>
    <n v="6534"/>
    <x v="243"/>
    <x v="1"/>
    <x v="8"/>
    <n v="1"/>
    <x v="33"/>
    <x v="29"/>
    <x v="1604"/>
    <m/>
    <m/>
    <m/>
    <m/>
    <n v="0"/>
    <n v="3000"/>
    <n v="3000"/>
    <n v="-1"/>
    <n v="26"/>
    <x v="8"/>
    <x v="1"/>
  </r>
  <r>
    <n v="6535"/>
    <x v="243"/>
    <x v="1"/>
    <x v="8"/>
    <n v="1"/>
    <x v="0"/>
    <x v="27"/>
    <x v="328"/>
    <m/>
    <m/>
    <m/>
    <m/>
    <n v="5000"/>
    <n v="12000"/>
    <n v="7000"/>
    <n v="-1"/>
    <n v="26"/>
    <x v="8"/>
    <x v="1"/>
  </r>
  <r>
    <n v="6536"/>
    <x v="243"/>
    <x v="1"/>
    <x v="8"/>
    <n v="1"/>
    <x v="26"/>
    <x v="135"/>
    <x v="1320"/>
    <m/>
    <m/>
    <m/>
    <m/>
    <n v="8000"/>
    <n v="22000"/>
    <n v="14000"/>
    <n v="-1"/>
    <n v="26"/>
    <x v="8"/>
    <x v="1"/>
  </r>
  <r>
    <n v="6537"/>
    <x v="243"/>
    <x v="1"/>
    <x v="8"/>
    <n v="1"/>
    <x v="55"/>
    <x v="4"/>
    <x v="314"/>
    <m/>
    <m/>
    <m/>
    <m/>
    <n v="7000"/>
    <n v="20000"/>
    <n v="13000"/>
    <n v="-1"/>
    <n v="26"/>
    <x v="8"/>
    <x v="1"/>
  </r>
  <r>
    <n v="6538"/>
    <x v="243"/>
    <x v="1"/>
    <x v="8"/>
    <n v="1"/>
    <x v="84"/>
    <x v="1"/>
    <x v="511"/>
    <m/>
    <m/>
    <m/>
    <m/>
    <n v="75000"/>
    <n v="130000"/>
    <n v="55000"/>
    <n v="-1"/>
    <n v="26"/>
    <x v="8"/>
    <x v="1"/>
  </r>
  <r>
    <n v="6539"/>
    <x v="243"/>
    <x v="1"/>
    <x v="8"/>
    <n v="1"/>
    <x v="105"/>
    <x v="1"/>
    <x v="511"/>
    <m/>
    <m/>
    <m/>
    <m/>
    <n v="20000"/>
    <n v="40000"/>
    <n v="20000"/>
    <n v="-1"/>
    <n v="26"/>
    <x v="8"/>
    <x v="1"/>
  </r>
  <r>
    <n v="6540"/>
    <x v="243"/>
    <x v="1"/>
    <x v="8"/>
    <n v="1"/>
    <x v="29"/>
    <x v="32"/>
    <x v="201"/>
    <m/>
    <m/>
    <m/>
    <m/>
    <n v="3270"/>
    <n v="3500"/>
    <n v="230"/>
    <n v="-1"/>
    <n v="26"/>
    <x v="8"/>
    <x v="1"/>
  </r>
  <r>
    <n v="6541"/>
    <x v="244"/>
    <x v="1"/>
    <x v="8"/>
    <n v="1"/>
    <x v="78"/>
    <x v="12"/>
    <x v="49"/>
    <m/>
    <m/>
    <m/>
    <m/>
    <n v="900"/>
    <n v="3000"/>
    <n v="2100"/>
    <n v="-1"/>
    <n v="27"/>
    <x v="8"/>
    <x v="1"/>
  </r>
  <r>
    <n v="6542"/>
    <x v="244"/>
    <x v="1"/>
    <x v="8"/>
    <n v="1"/>
    <x v="30"/>
    <x v="28"/>
    <x v="430"/>
    <m/>
    <m/>
    <m/>
    <m/>
    <n v="1100"/>
    <n v="10000"/>
    <n v="8900"/>
    <n v="-1"/>
    <n v="27"/>
    <x v="8"/>
    <x v="1"/>
  </r>
  <r>
    <n v="6543"/>
    <x v="244"/>
    <x v="1"/>
    <x v="8"/>
    <n v="1"/>
    <x v="101"/>
    <x v="28"/>
    <x v="430"/>
    <m/>
    <m/>
    <m/>
    <m/>
    <n v="5000"/>
    <n v="10000"/>
    <n v="5000"/>
    <n v="-1"/>
    <n v="27"/>
    <x v="8"/>
    <x v="1"/>
  </r>
  <r>
    <n v="6544"/>
    <x v="244"/>
    <x v="1"/>
    <x v="69"/>
    <n v="1"/>
    <x v="29"/>
    <x v="32"/>
    <x v="201"/>
    <m/>
    <m/>
    <m/>
    <m/>
    <n v="7008"/>
    <n v="7500"/>
    <n v="492"/>
    <n v="-1"/>
    <n v="27"/>
    <x v="8"/>
    <x v="1"/>
  </r>
  <r>
    <n v="6545"/>
    <x v="244"/>
    <x v="1"/>
    <x v="8"/>
    <n v="1"/>
    <x v="0"/>
    <x v="6"/>
    <x v="1553"/>
    <m/>
    <m/>
    <m/>
    <m/>
    <n v="2000"/>
    <n v="9000"/>
    <n v="7000"/>
    <n v="-1"/>
    <n v="27"/>
    <x v="8"/>
    <x v="1"/>
  </r>
  <r>
    <n v="6546"/>
    <x v="244"/>
    <x v="1"/>
    <x v="8"/>
    <n v="1"/>
    <x v="30"/>
    <x v="28"/>
    <x v="644"/>
    <m/>
    <m/>
    <m/>
    <m/>
    <n v="1100"/>
    <n v="10000"/>
    <n v="8900"/>
    <n v="-1"/>
    <n v="27"/>
    <x v="8"/>
    <x v="1"/>
  </r>
  <r>
    <n v="6547"/>
    <x v="244"/>
    <x v="1"/>
    <x v="8"/>
    <n v="1"/>
    <x v="51"/>
    <x v="29"/>
    <x v="1492"/>
    <m/>
    <m/>
    <m/>
    <m/>
    <n v="153500"/>
    <n v="340000"/>
    <n v="186500"/>
    <n v="-1"/>
    <n v="27"/>
    <x v="8"/>
    <x v="1"/>
  </r>
  <r>
    <n v="6548"/>
    <x v="244"/>
    <x v="1"/>
    <x v="8"/>
    <n v="1"/>
    <x v="81"/>
    <x v="29"/>
    <x v="1492"/>
    <m/>
    <m/>
    <m/>
    <m/>
    <n v="3500"/>
    <n v="10000"/>
    <n v="6500"/>
    <n v="-1"/>
    <n v="27"/>
    <x v="8"/>
    <x v="1"/>
  </r>
  <r>
    <n v="6549"/>
    <x v="244"/>
    <x v="1"/>
    <x v="8"/>
    <n v="1"/>
    <x v="1"/>
    <x v="1"/>
    <x v="1000"/>
    <m/>
    <m/>
    <m/>
    <m/>
    <n v="2800"/>
    <n v="10000"/>
    <n v="7200"/>
    <n v="-1"/>
    <n v="27"/>
    <x v="8"/>
    <x v="1"/>
  </r>
  <r>
    <n v="6550"/>
    <x v="244"/>
    <x v="1"/>
    <x v="8"/>
    <n v="1"/>
    <x v="27"/>
    <x v="1"/>
    <x v="512"/>
    <m/>
    <m/>
    <m/>
    <m/>
    <n v="1100"/>
    <n v="10000"/>
    <n v="8900"/>
    <n v="-1"/>
    <n v="27"/>
    <x v="8"/>
    <x v="1"/>
  </r>
  <r>
    <n v="6551"/>
    <x v="244"/>
    <x v="1"/>
    <x v="8"/>
    <n v="1"/>
    <x v="23"/>
    <x v="6"/>
    <x v="122"/>
    <m/>
    <m/>
    <m/>
    <m/>
    <n v="3500"/>
    <n v="10000"/>
    <n v="6500"/>
    <n v="-1"/>
    <n v="27"/>
    <x v="8"/>
    <x v="1"/>
  </r>
  <r>
    <n v="6552"/>
    <x v="244"/>
    <x v="1"/>
    <x v="8"/>
    <n v="1"/>
    <x v="2"/>
    <x v="47"/>
    <x v="355"/>
    <m/>
    <m/>
    <m/>
    <m/>
    <n v="3000"/>
    <n v="8000"/>
    <n v="5000"/>
    <n v="-1"/>
    <n v="27"/>
    <x v="8"/>
    <x v="1"/>
  </r>
  <r>
    <n v="6553"/>
    <x v="244"/>
    <x v="1"/>
    <x v="8"/>
    <n v="1"/>
    <x v="29"/>
    <x v="32"/>
    <x v="201"/>
    <m/>
    <m/>
    <m/>
    <m/>
    <n v="7008"/>
    <n v="7500"/>
    <n v="492"/>
    <n v="-1"/>
    <n v="27"/>
    <x v="8"/>
    <x v="1"/>
  </r>
  <r>
    <n v="6554"/>
    <x v="244"/>
    <x v="1"/>
    <x v="149"/>
    <n v="1"/>
    <x v="84"/>
    <x v="2"/>
    <x v="595"/>
    <m/>
    <m/>
    <m/>
    <m/>
    <n v="93000"/>
    <n v="145000"/>
    <n v="52000"/>
    <n v="-1"/>
    <n v="27"/>
    <x v="8"/>
    <x v="1"/>
  </r>
  <r>
    <n v="6555"/>
    <x v="244"/>
    <x v="1"/>
    <x v="8"/>
    <n v="1"/>
    <x v="27"/>
    <x v="2"/>
    <x v="595"/>
    <m/>
    <m/>
    <m/>
    <m/>
    <n v="1100"/>
    <n v="5000"/>
    <n v="3900"/>
    <n v="-1"/>
    <n v="27"/>
    <x v="8"/>
    <x v="1"/>
  </r>
  <r>
    <n v="6556"/>
    <x v="244"/>
    <x v="1"/>
    <x v="8"/>
    <n v="1"/>
    <x v="37"/>
    <x v="32"/>
    <x v="300"/>
    <m/>
    <m/>
    <m/>
    <m/>
    <n v="800"/>
    <n v="4000"/>
    <n v="3200"/>
    <n v="-1"/>
    <n v="27"/>
    <x v="8"/>
    <x v="1"/>
  </r>
  <r>
    <n v="6557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58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59"/>
    <x v="244"/>
    <x v="1"/>
    <x v="8"/>
    <n v="1"/>
    <x v="29"/>
    <x v="37"/>
    <x v="233"/>
    <m/>
    <m/>
    <m/>
    <m/>
    <n v="3270"/>
    <n v="3500"/>
    <n v="230"/>
    <n v="-1"/>
    <n v="27"/>
    <x v="8"/>
    <x v="1"/>
  </r>
  <r>
    <n v="6560"/>
    <x v="245"/>
    <x v="1"/>
    <x v="8"/>
    <n v="1"/>
    <x v="29"/>
    <x v="37"/>
    <x v="233"/>
    <m/>
    <m/>
    <m/>
    <m/>
    <n v="14952"/>
    <n v="16000"/>
    <n v="1048"/>
    <n v="-1"/>
    <n v="28"/>
    <x v="8"/>
    <x v="1"/>
  </r>
  <r>
    <n v="6561"/>
    <x v="245"/>
    <x v="1"/>
    <x v="8"/>
    <n v="1"/>
    <x v="27"/>
    <x v="4"/>
    <x v="828"/>
    <m/>
    <m/>
    <m/>
    <m/>
    <n v="1100"/>
    <n v="10000"/>
    <n v="8900"/>
    <n v="-1"/>
    <n v="28"/>
    <x v="8"/>
    <x v="1"/>
  </r>
  <r>
    <n v="6562"/>
    <x v="245"/>
    <x v="1"/>
    <x v="8"/>
    <n v="1"/>
    <x v="105"/>
    <x v="158"/>
    <x v="1605"/>
    <m/>
    <m/>
    <m/>
    <s v="Telefono Abandonado"/>
    <n v="0"/>
    <n v="35000"/>
    <n v="35000"/>
    <n v="-1"/>
    <n v="28"/>
    <x v="8"/>
    <x v="1"/>
  </r>
  <r>
    <n v="6563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64"/>
    <x v="245"/>
    <x v="1"/>
    <x v="8"/>
    <n v="1"/>
    <x v="27"/>
    <x v="1"/>
    <x v="142"/>
    <m/>
    <m/>
    <m/>
    <m/>
    <n v="1100"/>
    <n v="10000"/>
    <n v="8900"/>
    <n v="-1"/>
    <n v="28"/>
    <x v="8"/>
    <x v="1"/>
  </r>
  <r>
    <n v="6565"/>
    <x v="245"/>
    <x v="1"/>
    <x v="8"/>
    <n v="1"/>
    <x v="26"/>
    <x v="1"/>
    <x v="142"/>
    <m/>
    <m/>
    <m/>
    <m/>
    <n v="8000"/>
    <n v="20000"/>
    <n v="12000"/>
    <n v="-1"/>
    <n v="28"/>
    <x v="8"/>
    <x v="1"/>
  </r>
  <r>
    <n v="6566"/>
    <x v="245"/>
    <x v="1"/>
    <x v="8"/>
    <n v="1"/>
    <x v="46"/>
    <x v="29"/>
    <x v="375"/>
    <m/>
    <m/>
    <m/>
    <s v="Tipo C"/>
    <n v="3000"/>
    <n v="35000"/>
    <n v="32000"/>
    <n v="-1"/>
    <n v="28"/>
    <x v="8"/>
    <x v="1"/>
  </r>
  <r>
    <n v="6567"/>
    <x v="245"/>
    <x v="1"/>
    <x v="8"/>
    <n v="1"/>
    <x v="104"/>
    <x v="28"/>
    <x v="149"/>
    <m/>
    <m/>
    <m/>
    <m/>
    <n v="10000"/>
    <n v="29000"/>
    <n v="19000"/>
    <n v="-1"/>
    <n v="28"/>
    <x v="8"/>
    <x v="1"/>
  </r>
  <r>
    <n v="6568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69"/>
    <x v="245"/>
    <x v="1"/>
    <x v="8"/>
    <n v="1"/>
    <x v="29"/>
    <x v="32"/>
    <x v="201"/>
    <m/>
    <m/>
    <m/>
    <m/>
    <n v="3270"/>
    <n v="3500"/>
    <n v="230"/>
    <n v="-1"/>
    <n v="28"/>
    <x v="8"/>
    <x v="1"/>
  </r>
  <r>
    <n v="6570"/>
    <x v="245"/>
    <x v="1"/>
    <x v="8"/>
    <n v="1"/>
    <x v="83"/>
    <x v="6"/>
    <x v="1593"/>
    <m/>
    <m/>
    <m/>
    <m/>
    <n v="11000"/>
    <n v="22000"/>
    <n v="11000"/>
    <n v="-1"/>
    <n v="28"/>
    <x v="8"/>
    <x v="1"/>
  </r>
  <r>
    <n v="6571"/>
    <x v="245"/>
    <x v="1"/>
    <x v="8"/>
    <n v="1"/>
    <x v="37"/>
    <x v="32"/>
    <x v="300"/>
    <m/>
    <m/>
    <m/>
    <m/>
    <n v="800"/>
    <n v="4000"/>
    <n v="3200"/>
    <n v="-1"/>
    <n v="28"/>
    <x v="8"/>
    <x v="1"/>
  </r>
  <r>
    <n v="6572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73"/>
    <x v="245"/>
    <x v="1"/>
    <x v="8"/>
    <n v="1"/>
    <x v="84"/>
    <x v="29"/>
    <x v="1606"/>
    <m/>
    <m/>
    <m/>
    <m/>
    <n v="55000"/>
    <n v="110000"/>
    <n v="55000"/>
    <n v="-1"/>
    <n v="28"/>
    <x v="8"/>
    <x v="1"/>
  </r>
  <r>
    <n v="6574"/>
    <x v="245"/>
    <x v="1"/>
    <x v="8"/>
    <n v="1"/>
    <x v="27"/>
    <x v="4"/>
    <x v="314"/>
    <m/>
    <m/>
    <m/>
    <m/>
    <n v="1100"/>
    <n v="10000"/>
    <n v="8900"/>
    <n v="-1"/>
    <n v="28"/>
    <x v="8"/>
    <x v="1"/>
  </r>
  <r>
    <n v="6575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76"/>
    <x v="245"/>
    <x v="1"/>
    <x v="8"/>
    <n v="1"/>
    <x v="4"/>
    <x v="28"/>
    <x v="1536"/>
    <m/>
    <m/>
    <m/>
    <m/>
    <n v="38000"/>
    <n v="60000"/>
    <n v="22000"/>
    <n v="-1"/>
    <n v="28"/>
    <x v="8"/>
    <x v="1"/>
  </r>
  <r>
    <n v="6577"/>
    <x v="245"/>
    <x v="1"/>
    <x v="8"/>
    <n v="1"/>
    <x v="4"/>
    <x v="4"/>
    <x v="215"/>
    <m/>
    <m/>
    <m/>
    <m/>
    <n v="18000"/>
    <n v="35000"/>
    <n v="17000"/>
    <n v="-1"/>
    <n v="28"/>
    <x v="8"/>
    <x v="1"/>
  </r>
  <r>
    <n v="6578"/>
    <x v="245"/>
    <x v="1"/>
    <x v="8"/>
    <n v="1"/>
    <x v="2"/>
    <x v="7"/>
    <x v="328"/>
    <m/>
    <m/>
    <m/>
    <m/>
    <n v="8000"/>
    <n v="20000"/>
    <n v="12000"/>
    <n v="-1"/>
    <n v="28"/>
    <x v="8"/>
    <x v="1"/>
  </r>
  <r>
    <n v="6579"/>
    <x v="245"/>
    <x v="1"/>
    <x v="8"/>
    <n v="1"/>
    <x v="6"/>
    <x v="17"/>
    <x v="1595"/>
    <m/>
    <m/>
    <m/>
    <m/>
    <n v="16000"/>
    <n v="30000"/>
    <n v="14000"/>
    <n v="-1"/>
    <n v="28"/>
    <x v="8"/>
    <x v="1"/>
  </r>
  <r>
    <n v="6580"/>
    <x v="245"/>
    <x v="1"/>
    <x v="8"/>
    <n v="1"/>
    <x v="9"/>
    <x v="6"/>
    <x v="1531"/>
    <m/>
    <m/>
    <m/>
    <m/>
    <n v="4000"/>
    <n v="13000"/>
    <n v="9000"/>
    <n v="-1"/>
    <n v="28"/>
    <x v="8"/>
    <x v="1"/>
  </r>
  <r>
    <n v="6581"/>
    <x v="245"/>
    <x v="1"/>
    <x v="8"/>
    <n v="1"/>
    <x v="29"/>
    <x v="34"/>
    <x v="214"/>
    <m/>
    <m/>
    <m/>
    <m/>
    <n v="3270"/>
    <n v="3500"/>
    <n v="230"/>
    <n v="-1"/>
    <n v="28"/>
    <x v="8"/>
    <x v="1"/>
  </r>
  <r>
    <n v="6582"/>
    <x v="245"/>
    <x v="1"/>
    <x v="8"/>
    <n v="1"/>
    <x v="33"/>
    <x v="6"/>
    <x v="1607"/>
    <m/>
    <m/>
    <m/>
    <m/>
    <n v="0"/>
    <n v="3000"/>
    <n v="3000"/>
    <n v="-1"/>
    <n v="28"/>
    <x v="8"/>
    <x v="1"/>
  </r>
  <r>
    <n v="6583"/>
    <x v="245"/>
    <x v="1"/>
    <x v="8"/>
    <n v="1"/>
    <x v="73"/>
    <x v="72"/>
    <x v="493"/>
    <m/>
    <m/>
    <m/>
    <m/>
    <n v="10000"/>
    <n v="20000"/>
    <n v="10000"/>
    <n v="-1"/>
    <n v="28"/>
    <x v="8"/>
    <x v="1"/>
  </r>
  <r>
    <n v="6584"/>
    <x v="245"/>
    <x v="0"/>
    <x v="107"/>
    <n v="1"/>
    <x v="104"/>
    <x v="28"/>
    <x v="644"/>
    <m/>
    <m/>
    <m/>
    <m/>
    <n v="10000"/>
    <n v="29000"/>
    <n v="-10000"/>
    <n v="1"/>
    <n v="28"/>
    <x v="8"/>
    <x v="1"/>
  </r>
  <r>
    <n v="6585"/>
    <x v="245"/>
    <x v="0"/>
    <x v="107"/>
    <n v="1"/>
    <x v="104"/>
    <x v="28"/>
    <x v="430"/>
    <m/>
    <m/>
    <m/>
    <m/>
    <n v="12000"/>
    <n v="29000"/>
    <n v="-12000"/>
    <n v="1"/>
    <n v="28"/>
    <x v="8"/>
    <x v="1"/>
  </r>
  <r>
    <n v="6586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587"/>
    <x v="245"/>
    <x v="0"/>
    <x v="107"/>
    <n v="1"/>
    <x v="46"/>
    <x v="29"/>
    <x v="375"/>
    <m/>
    <m/>
    <m/>
    <m/>
    <n v="3000"/>
    <n v="35000"/>
    <n v="-3000"/>
    <n v="1"/>
    <n v="28"/>
    <x v="8"/>
    <x v="1"/>
  </r>
  <r>
    <n v="6588"/>
    <x v="246"/>
    <x v="1"/>
    <x v="8"/>
    <n v="1"/>
    <x v="95"/>
    <x v="28"/>
    <x v="133"/>
    <s v="TC"/>
    <m/>
    <m/>
    <m/>
    <n v="12000"/>
    <n v="35000"/>
    <n v="23000"/>
    <n v="-1"/>
    <n v="29"/>
    <x v="8"/>
    <x v="1"/>
  </r>
  <r>
    <n v="6589"/>
    <x v="246"/>
    <x v="1"/>
    <x v="8"/>
    <n v="1"/>
    <x v="1"/>
    <x v="1"/>
    <x v="2"/>
    <m/>
    <m/>
    <m/>
    <s v="Por Logica"/>
    <n v="3500"/>
    <n v="10000"/>
    <n v="6500"/>
    <n v="-1"/>
    <n v="29"/>
    <x v="8"/>
    <x v="1"/>
  </r>
  <r>
    <n v="6590"/>
    <x v="246"/>
    <x v="1"/>
    <x v="8"/>
    <n v="1"/>
    <x v="33"/>
    <x v="28"/>
    <x v="1608"/>
    <m/>
    <m/>
    <m/>
    <m/>
    <n v="0"/>
    <n v="2500"/>
    <n v="2500"/>
    <n v="-1"/>
    <n v="29"/>
    <x v="8"/>
    <x v="1"/>
  </r>
  <r>
    <n v="6591"/>
    <x v="246"/>
    <x v="1"/>
    <x v="8"/>
    <n v="1"/>
    <x v="37"/>
    <x v="37"/>
    <x v="233"/>
    <m/>
    <m/>
    <m/>
    <m/>
    <n v="0"/>
    <n v="4000"/>
    <n v="4000"/>
    <n v="-1"/>
    <n v="29"/>
    <x v="8"/>
    <x v="1"/>
  </r>
  <r>
    <n v="6592"/>
    <x v="246"/>
    <x v="1"/>
    <x v="8"/>
    <n v="1"/>
    <x v="29"/>
    <x v="37"/>
    <x v="233"/>
    <m/>
    <m/>
    <m/>
    <m/>
    <n v="3270"/>
    <n v="3500"/>
    <n v="230"/>
    <n v="-1"/>
    <n v="29"/>
    <x v="8"/>
    <x v="1"/>
  </r>
  <r>
    <n v="6593"/>
    <x v="246"/>
    <x v="1"/>
    <x v="69"/>
    <n v="1"/>
    <x v="29"/>
    <x v="34"/>
    <x v="214"/>
    <m/>
    <m/>
    <m/>
    <m/>
    <n v="7008"/>
    <n v="7500"/>
    <n v="492"/>
    <n v="-1"/>
    <n v="29"/>
    <x v="8"/>
    <x v="1"/>
  </r>
  <r>
    <n v="6594"/>
    <x v="246"/>
    <x v="1"/>
    <x v="8"/>
    <n v="1"/>
    <x v="0"/>
    <x v="6"/>
    <x v="832"/>
    <m/>
    <m/>
    <m/>
    <m/>
    <n v="4000"/>
    <n v="8000"/>
    <n v="4000"/>
    <n v="-1"/>
    <n v="29"/>
    <x v="8"/>
    <x v="1"/>
  </r>
  <r>
    <n v="6595"/>
    <x v="237"/>
    <x v="0"/>
    <x v="107"/>
    <n v="1"/>
    <x v="95"/>
    <x v="1"/>
    <x v="142"/>
    <m/>
    <m/>
    <m/>
    <m/>
    <n v="22000"/>
    <n v="45000"/>
    <n v="-22000"/>
    <n v="1"/>
    <n v="20"/>
    <x v="8"/>
    <x v="1"/>
  </r>
  <r>
    <n v="6596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597"/>
    <x v="246"/>
    <x v="1"/>
    <x v="8"/>
    <n v="1"/>
    <x v="27"/>
    <x v="1"/>
    <x v="944"/>
    <m/>
    <m/>
    <m/>
    <m/>
    <n v="1100"/>
    <n v="10000"/>
    <n v="8900"/>
    <n v="-1"/>
    <n v="29"/>
    <x v="8"/>
    <x v="1"/>
  </r>
  <r>
    <n v="6598"/>
    <x v="246"/>
    <x v="0"/>
    <x v="146"/>
    <n v="1"/>
    <x v="119"/>
    <x v="29"/>
    <x v="338"/>
    <m/>
    <m/>
    <m/>
    <m/>
    <n v="5000"/>
    <n v="19000"/>
    <n v="-5000"/>
    <n v="1"/>
    <n v="29"/>
    <x v="8"/>
    <x v="1"/>
  </r>
  <r>
    <n v="6599"/>
    <x v="246"/>
    <x v="0"/>
    <x v="146"/>
    <n v="3"/>
    <x v="46"/>
    <x v="29"/>
    <x v="1609"/>
    <s v="TC"/>
    <m/>
    <m/>
    <m/>
    <n v="2500"/>
    <n v="30000"/>
    <n v="-7500"/>
    <n v="3"/>
    <n v="29"/>
    <x v="8"/>
    <x v="1"/>
  </r>
  <r>
    <n v="6600"/>
    <x v="246"/>
    <x v="0"/>
    <x v="146"/>
    <n v="1"/>
    <x v="104"/>
    <x v="28"/>
    <x v="364"/>
    <m/>
    <m/>
    <m/>
    <m/>
    <n v="6000"/>
    <n v="25000"/>
    <n v="-6000"/>
    <n v="1"/>
    <n v="29"/>
    <x v="8"/>
    <x v="1"/>
  </r>
  <r>
    <n v="6601"/>
    <x v="246"/>
    <x v="0"/>
    <x v="146"/>
    <n v="1"/>
    <x v="104"/>
    <x v="28"/>
    <x v="149"/>
    <m/>
    <m/>
    <m/>
    <m/>
    <n v="8000"/>
    <n v="25000"/>
    <n v="-8000"/>
    <n v="1"/>
    <n v="29"/>
    <x v="8"/>
    <x v="1"/>
  </r>
  <r>
    <n v="6602"/>
    <x v="246"/>
    <x v="0"/>
    <x v="146"/>
    <n v="1"/>
    <x v="95"/>
    <x v="28"/>
    <x v="237"/>
    <m/>
    <m/>
    <m/>
    <m/>
    <n v="15000"/>
    <n v="29000"/>
    <n v="-15000"/>
    <n v="1"/>
    <n v="29"/>
    <x v="8"/>
    <x v="1"/>
  </r>
  <r>
    <n v="6603"/>
    <x v="246"/>
    <x v="0"/>
    <x v="146"/>
    <n v="1"/>
    <x v="119"/>
    <x v="29"/>
    <x v="641"/>
    <m/>
    <m/>
    <m/>
    <m/>
    <n v="6000"/>
    <n v="19000"/>
    <n v="-6000"/>
    <n v="1"/>
    <n v="29"/>
    <x v="8"/>
    <x v="1"/>
  </r>
  <r>
    <n v="6604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05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06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07"/>
    <x v="246"/>
    <x v="1"/>
    <x v="8"/>
    <n v="1"/>
    <x v="83"/>
    <x v="6"/>
    <x v="1594"/>
    <m/>
    <m/>
    <m/>
    <m/>
    <n v="15000"/>
    <n v="30000"/>
    <n v="15000"/>
    <n v="-1"/>
    <n v="29"/>
    <x v="8"/>
    <x v="1"/>
  </r>
  <r>
    <n v="6608"/>
    <x v="246"/>
    <x v="1"/>
    <x v="8"/>
    <n v="1"/>
    <x v="206"/>
    <x v="140"/>
    <x v="1610"/>
    <m/>
    <m/>
    <m/>
    <m/>
    <n v="8000"/>
    <n v="24000"/>
    <n v="16000"/>
    <n v="-1"/>
    <n v="29"/>
    <x v="8"/>
    <x v="1"/>
  </r>
  <r>
    <n v="6609"/>
    <x v="246"/>
    <x v="1"/>
    <x v="8"/>
    <n v="1"/>
    <x v="206"/>
    <x v="1"/>
    <x v="1610"/>
    <m/>
    <m/>
    <m/>
    <m/>
    <n v="8000"/>
    <n v="24000"/>
    <n v="16000"/>
    <n v="-1"/>
    <n v="29"/>
    <x v="8"/>
    <x v="1"/>
  </r>
  <r>
    <n v="6610"/>
    <x v="246"/>
    <x v="1"/>
    <x v="8"/>
    <n v="1"/>
    <x v="101"/>
    <x v="29"/>
    <x v="768"/>
    <m/>
    <m/>
    <m/>
    <m/>
    <n v="5000"/>
    <n v="12000"/>
    <n v="7000"/>
    <n v="-1"/>
    <n v="29"/>
    <x v="8"/>
    <x v="1"/>
  </r>
  <r>
    <n v="6611"/>
    <x v="246"/>
    <x v="1"/>
    <x v="8"/>
    <n v="1"/>
    <x v="105"/>
    <x v="1"/>
    <x v="591"/>
    <m/>
    <m/>
    <m/>
    <m/>
    <n v="18000"/>
    <n v="35000"/>
    <n v="17000"/>
    <n v="-1"/>
    <n v="29"/>
    <x v="8"/>
    <x v="1"/>
  </r>
  <r>
    <n v="6612"/>
    <x v="246"/>
    <x v="1"/>
    <x v="8"/>
    <n v="1"/>
    <x v="51"/>
    <x v="1"/>
    <x v="186"/>
    <m/>
    <m/>
    <m/>
    <m/>
    <n v="86000"/>
    <n v="150000"/>
    <n v="64000"/>
    <n v="-1"/>
    <n v="29"/>
    <x v="8"/>
    <x v="1"/>
  </r>
  <r>
    <n v="6613"/>
    <x v="246"/>
    <x v="1"/>
    <x v="8"/>
    <n v="1"/>
    <x v="27"/>
    <x v="46"/>
    <x v="1611"/>
    <m/>
    <m/>
    <m/>
    <m/>
    <n v="1200"/>
    <n v="10000"/>
    <n v="8800"/>
    <n v="-1"/>
    <n v="29"/>
    <x v="8"/>
    <x v="1"/>
  </r>
  <r>
    <n v="6614"/>
    <x v="246"/>
    <x v="1"/>
    <x v="8"/>
    <n v="1"/>
    <x v="81"/>
    <x v="28"/>
    <x v="364"/>
    <m/>
    <m/>
    <m/>
    <m/>
    <n v="3500"/>
    <n v="10000"/>
    <n v="6500"/>
    <n v="-1"/>
    <n v="29"/>
    <x v="8"/>
    <x v="1"/>
  </r>
  <r>
    <n v="6615"/>
    <x v="246"/>
    <x v="1"/>
    <x v="8"/>
    <n v="1"/>
    <x v="27"/>
    <x v="28"/>
    <x v="364"/>
    <m/>
    <m/>
    <m/>
    <m/>
    <n v="1100"/>
    <n v="10000"/>
    <n v="8900"/>
    <n v="-1"/>
    <n v="29"/>
    <x v="8"/>
    <x v="1"/>
  </r>
  <r>
    <n v="6616"/>
    <x v="246"/>
    <x v="1"/>
    <x v="8"/>
    <n v="1"/>
    <x v="4"/>
    <x v="1"/>
    <x v="1000"/>
    <m/>
    <m/>
    <m/>
    <m/>
    <n v="2800"/>
    <n v="10000"/>
    <n v="7200"/>
    <n v="-1"/>
    <n v="29"/>
    <x v="8"/>
    <x v="1"/>
  </r>
  <r>
    <n v="6617"/>
    <x v="246"/>
    <x v="1"/>
    <x v="8"/>
    <n v="1"/>
    <x v="41"/>
    <x v="6"/>
    <x v="1612"/>
    <m/>
    <m/>
    <m/>
    <m/>
    <n v="1800"/>
    <n v="5000"/>
    <n v="3200"/>
    <n v="-1"/>
    <n v="29"/>
    <x v="8"/>
    <x v="1"/>
  </r>
  <r>
    <n v="6618"/>
    <x v="246"/>
    <x v="1"/>
    <x v="8"/>
    <n v="1"/>
    <x v="29"/>
    <x v="34"/>
    <x v="214"/>
    <m/>
    <m/>
    <m/>
    <m/>
    <n v="6074"/>
    <n v="6500"/>
    <n v="426"/>
    <n v="-1"/>
    <n v="29"/>
    <x v="8"/>
    <x v="1"/>
  </r>
  <r>
    <n v="6619"/>
    <x v="246"/>
    <x v="1"/>
    <x v="8"/>
    <n v="1"/>
    <x v="29"/>
    <x v="37"/>
    <x v="233"/>
    <m/>
    <m/>
    <m/>
    <m/>
    <n v="5139"/>
    <n v="5500"/>
    <n v="361"/>
    <n v="-1"/>
    <n v="29"/>
    <x v="8"/>
    <x v="1"/>
  </r>
  <r>
    <n v="6620"/>
    <x v="246"/>
    <x v="1"/>
    <x v="8"/>
    <n v="1"/>
    <x v="26"/>
    <x v="28"/>
    <x v="316"/>
    <m/>
    <m/>
    <m/>
    <m/>
    <n v="8000"/>
    <n v="20000"/>
    <n v="12000"/>
    <n v="-1"/>
    <n v="29"/>
    <x v="8"/>
    <x v="1"/>
  </r>
  <r>
    <n v="6621"/>
    <x v="246"/>
    <x v="1"/>
    <x v="8"/>
    <n v="1"/>
    <x v="27"/>
    <x v="28"/>
    <x v="316"/>
    <m/>
    <m/>
    <m/>
    <m/>
    <n v="1100"/>
    <n v="10000"/>
    <n v="8900"/>
    <n v="-1"/>
    <n v="29"/>
    <x v="8"/>
    <x v="1"/>
  </r>
  <r>
    <n v="6622"/>
    <x v="246"/>
    <x v="1"/>
    <x v="8"/>
    <n v="1"/>
    <x v="29"/>
    <x v="32"/>
    <x v="201"/>
    <m/>
    <m/>
    <m/>
    <m/>
    <n v="10279"/>
    <n v="11000"/>
    <n v="721"/>
    <n v="-1"/>
    <n v="29"/>
    <x v="8"/>
    <x v="1"/>
  </r>
  <r>
    <n v="6623"/>
    <x v="246"/>
    <x v="1"/>
    <x v="8"/>
    <n v="1"/>
    <x v="1"/>
    <x v="4"/>
    <x v="913"/>
    <m/>
    <m/>
    <m/>
    <m/>
    <n v="12000"/>
    <n v="24000"/>
    <n v="12000"/>
    <n v="-1"/>
    <n v="29"/>
    <x v="8"/>
    <x v="1"/>
  </r>
  <r>
    <n v="6624"/>
    <x v="247"/>
    <x v="1"/>
    <x v="8"/>
    <n v="1"/>
    <x v="29"/>
    <x v="37"/>
    <x v="233"/>
    <m/>
    <m/>
    <m/>
    <m/>
    <n v="14952"/>
    <n v="16000"/>
    <n v="1048"/>
    <n v="-1"/>
    <n v="30"/>
    <x v="8"/>
    <x v="1"/>
  </r>
  <r>
    <n v="6625"/>
    <x v="247"/>
    <x v="1"/>
    <x v="8"/>
    <n v="1"/>
    <x v="29"/>
    <x v="32"/>
    <x v="340"/>
    <m/>
    <m/>
    <m/>
    <m/>
    <n v="6541"/>
    <n v="7000"/>
    <n v="459"/>
    <n v="-1"/>
    <n v="30"/>
    <x v="8"/>
    <x v="1"/>
  </r>
  <r>
    <n v="6626"/>
    <x v="247"/>
    <x v="1"/>
    <x v="8"/>
    <n v="1"/>
    <x v="0"/>
    <x v="6"/>
    <x v="1553"/>
    <m/>
    <m/>
    <m/>
    <m/>
    <n v="2000"/>
    <n v="8000"/>
    <n v="6000"/>
    <n v="-1"/>
    <n v="30"/>
    <x v="8"/>
    <x v="1"/>
  </r>
  <r>
    <n v="6627"/>
    <x v="247"/>
    <x v="1"/>
    <x v="8"/>
    <n v="1"/>
    <x v="30"/>
    <x v="35"/>
    <x v="388"/>
    <m/>
    <m/>
    <m/>
    <m/>
    <n v="900"/>
    <n v="10000"/>
    <n v="9100"/>
    <n v="-1"/>
    <n v="30"/>
    <x v="8"/>
    <x v="1"/>
  </r>
  <r>
    <n v="6628"/>
    <x v="247"/>
    <x v="1"/>
    <x v="8"/>
    <n v="1"/>
    <x v="30"/>
    <x v="28"/>
    <x v="150"/>
    <m/>
    <m/>
    <m/>
    <m/>
    <n v="900"/>
    <n v="10000"/>
    <n v="9100"/>
    <n v="-1"/>
    <n v="30"/>
    <x v="8"/>
    <x v="1"/>
  </r>
  <r>
    <n v="6629"/>
    <x v="247"/>
    <x v="1"/>
    <x v="8"/>
    <n v="1"/>
    <x v="29"/>
    <x v="162"/>
    <x v="1613"/>
    <m/>
    <m/>
    <m/>
    <m/>
    <n v="9345"/>
    <n v="10000"/>
    <n v="655"/>
    <n v="-1"/>
    <n v="30"/>
    <x v="8"/>
    <x v="1"/>
  </r>
  <r>
    <n v="6630"/>
    <x v="247"/>
    <x v="1"/>
    <x v="8"/>
    <n v="1"/>
    <x v="26"/>
    <x v="1"/>
    <x v="200"/>
    <m/>
    <m/>
    <m/>
    <m/>
    <n v="8500"/>
    <n v="20000"/>
    <n v="11500"/>
    <n v="-1"/>
    <n v="30"/>
    <x v="8"/>
    <x v="1"/>
  </r>
  <r>
    <n v="6631"/>
    <x v="247"/>
    <x v="1"/>
    <x v="8"/>
    <n v="1"/>
    <x v="207"/>
    <x v="2"/>
    <x v="168"/>
    <m/>
    <m/>
    <m/>
    <m/>
    <n v="2800"/>
    <n v="15000"/>
    <n v="12200"/>
    <n v="-1"/>
    <n v="30"/>
    <x v="8"/>
    <x v="1"/>
  </r>
  <r>
    <n v="6632"/>
    <x v="247"/>
    <x v="1"/>
    <x v="8"/>
    <n v="1"/>
    <x v="6"/>
    <x v="134"/>
    <x v="1157"/>
    <m/>
    <m/>
    <m/>
    <m/>
    <n v="35000"/>
    <n v="70000"/>
    <n v="35000"/>
    <n v="-1"/>
    <n v="30"/>
    <x v="8"/>
    <x v="1"/>
  </r>
  <r>
    <n v="6633"/>
    <x v="247"/>
    <x v="1"/>
    <x v="8"/>
    <n v="1"/>
    <x v="1"/>
    <x v="1"/>
    <x v="436"/>
    <m/>
    <m/>
    <m/>
    <m/>
    <n v="3500"/>
    <n v="15000"/>
    <n v="11500"/>
    <n v="-1"/>
    <n v="30"/>
    <x v="8"/>
    <x v="1"/>
  </r>
  <r>
    <n v="6634"/>
    <x v="247"/>
    <x v="1"/>
    <x v="8"/>
    <n v="1"/>
    <x v="29"/>
    <x v="37"/>
    <x v="233"/>
    <m/>
    <m/>
    <m/>
    <m/>
    <n v="3270"/>
    <n v="3500"/>
    <n v="230"/>
    <n v="-1"/>
    <n v="30"/>
    <x v="8"/>
    <x v="1"/>
  </r>
  <r>
    <n v="6635"/>
    <x v="247"/>
    <x v="1"/>
    <x v="8"/>
    <n v="1"/>
    <x v="84"/>
    <x v="1"/>
    <x v="973"/>
    <m/>
    <m/>
    <m/>
    <m/>
    <n v="65000"/>
    <n v="120000"/>
    <n v="55000"/>
    <n v="-1"/>
    <n v="30"/>
    <x v="8"/>
    <x v="1"/>
  </r>
  <r>
    <n v="6636"/>
    <x v="247"/>
    <x v="1"/>
    <x v="8"/>
    <n v="1"/>
    <x v="27"/>
    <x v="1"/>
    <x v="973"/>
    <m/>
    <m/>
    <m/>
    <m/>
    <n v="1100"/>
    <n v="10000"/>
    <n v="8900"/>
    <n v="-1"/>
    <n v="30"/>
    <x v="8"/>
    <x v="1"/>
  </r>
  <r>
    <n v="6637"/>
    <x v="247"/>
    <x v="1"/>
    <x v="8"/>
    <n v="1"/>
    <x v="29"/>
    <x v="37"/>
    <x v="233"/>
    <m/>
    <m/>
    <m/>
    <m/>
    <n v="6074"/>
    <n v="6500"/>
    <n v="426"/>
    <n v="-1"/>
    <n v="30"/>
    <x v="8"/>
    <x v="1"/>
  </r>
  <r>
    <n v="6638"/>
    <x v="247"/>
    <x v="1"/>
    <x v="8"/>
    <n v="1"/>
    <x v="26"/>
    <x v="29"/>
    <x v="1494"/>
    <m/>
    <m/>
    <m/>
    <m/>
    <n v="10000"/>
    <n v="20000"/>
    <n v="10000"/>
    <n v="-1"/>
    <n v="30"/>
    <x v="8"/>
    <x v="1"/>
  </r>
  <r>
    <n v="6639"/>
    <x v="247"/>
    <x v="1"/>
    <x v="8"/>
    <n v="1"/>
    <x v="27"/>
    <x v="29"/>
    <x v="1494"/>
    <m/>
    <m/>
    <m/>
    <m/>
    <n v="1100"/>
    <n v="10000"/>
    <n v="8900"/>
    <n v="-1"/>
    <n v="30"/>
    <x v="8"/>
    <x v="1"/>
  </r>
  <r>
    <n v="6640"/>
    <x v="248"/>
    <x v="1"/>
    <x v="8"/>
    <n v="1"/>
    <x v="29"/>
    <x v="32"/>
    <x v="340"/>
    <m/>
    <m/>
    <m/>
    <m/>
    <n v="3737"/>
    <n v="4000"/>
    <n v="263"/>
    <n v="-1"/>
    <n v="31"/>
    <x v="8"/>
    <x v="1"/>
  </r>
  <r>
    <n v="6641"/>
    <x v="248"/>
    <x v="1"/>
    <x v="8"/>
    <n v="1"/>
    <x v="2"/>
    <x v="6"/>
    <x v="132"/>
    <m/>
    <m/>
    <m/>
    <m/>
    <n v="5000"/>
    <n v="19000"/>
    <n v="14000"/>
    <n v="-1"/>
    <n v="31"/>
    <x v="8"/>
    <x v="1"/>
  </r>
  <r>
    <n v="6642"/>
    <x v="248"/>
    <x v="0"/>
    <x v="87"/>
    <n v="5"/>
    <x v="35"/>
    <x v="89"/>
    <x v="741"/>
    <m/>
    <m/>
    <m/>
    <m/>
    <n v="4000"/>
    <n v="10000"/>
    <n v="-20000"/>
    <n v="5"/>
    <n v="31"/>
    <x v="8"/>
    <x v="1"/>
  </r>
  <r>
    <n v="6643"/>
    <x v="248"/>
    <x v="0"/>
    <x v="150"/>
    <n v="20"/>
    <x v="208"/>
    <x v="26"/>
    <x v="741"/>
    <m/>
    <m/>
    <m/>
    <m/>
    <n v="2200"/>
    <n v="7000"/>
    <n v="-44000"/>
    <n v="20"/>
    <n v="31"/>
    <x v="8"/>
    <x v="1"/>
  </r>
  <r>
    <n v="6644"/>
    <x v="248"/>
    <x v="0"/>
    <x v="150"/>
    <n v="2"/>
    <x v="34"/>
    <x v="48"/>
    <x v="741"/>
    <m/>
    <m/>
    <m/>
    <m/>
    <n v="3000"/>
    <n v="15000"/>
    <n v="-6000"/>
    <n v="2"/>
    <n v="31"/>
    <x v="8"/>
    <x v="1"/>
  </r>
  <r>
    <n v="6645"/>
    <x v="248"/>
    <x v="1"/>
    <x v="8"/>
    <n v="1"/>
    <x v="27"/>
    <x v="35"/>
    <x v="1614"/>
    <m/>
    <m/>
    <m/>
    <m/>
    <n v="1100"/>
    <n v="10000"/>
    <n v="8900"/>
    <n v="-1"/>
    <n v="31"/>
    <x v="8"/>
    <x v="1"/>
  </r>
  <r>
    <n v="6646"/>
    <x v="248"/>
    <x v="1"/>
    <x v="8"/>
    <n v="1"/>
    <x v="27"/>
    <x v="2"/>
    <x v="1615"/>
    <m/>
    <m/>
    <m/>
    <m/>
    <n v="1100"/>
    <n v="10000"/>
    <n v="8900"/>
    <n v="-1"/>
    <n v="31"/>
    <x v="8"/>
    <x v="1"/>
  </r>
  <r>
    <n v="6647"/>
    <x v="248"/>
    <x v="1"/>
    <x v="8"/>
    <n v="1"/>
    <x v="30"/>
    <x v="28"/>
    <x v="298"/>
    <m/>
    <m/>
    <m/>
    <m/>
    <n v="900"/>
    <n v="10000"/>
    <n v="9100"/>
    <n v="-1"/>
    <n v="31"/>
    <x v="8"/>
    <x v="1"/>
  </r>
  <r>
    <n v="6648"/>
    <x v="248"/>
    <x v="1"/>
    <x v="8"/>
    <n v="1"/>
    <x v="30"/>
    <x v="28"/>
    <x v="430"/>
    <m/>
    <m/>
    <m/>
    <m/>
    <n v="900"/>
    <n v="10000"/>
    <n v="9100"/>
    <n v="-1"/>
    <n v="31"/>
    <x v="8"/>
    <x v="1"/>
  </r>
  <r>
    <n v="6649"/>
    <x v="248"/>
    <x v="1"/>
    <x v="8"/>
    <n v="1"/>
    <x v="37"/>
    <x v="34"/>
    <x v="301"/>
    <m/>
    <m/>
    <m/>
    <m/>
    <n v="0"/>
    <n v="4000"/>
    <n v="4000"/>
    <n v="-1"/>
    <n v="31"/>
    <x v="8"/>
    <x v="1"/>
  </r>
  <r>
    <n v="6650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51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52"/>
    <x v="248"/>
    <x v="1"/>
    <x v="8"/>
    <n v="1"/>
    <x v="27"/>
    <x v="28"/>
    <x v="297"/>
    <m/>
    <m/>
    <m/>
    <m/>
    <n v="1100"/>
    <n v="10000"/>
    <n v="8900"/>
    <n v="-1"/>
    <n v="31"/>
    <x v="8"/>
    <x v="1"/>
  </r>
  <r>
    <n v="6653"/>
    <x v="248"/>
    <x v="1"/>
    <x v="8"/>
    <n v="1"/>
    <x v="29"/>
    <x v="32"/>
    <x v="201"/>
    <m/>
    <m/>
    <m/>
    <m/>
    <n v="3270"/>
    <n v="3500"/>
    <n v="230"/>
    <n v="-1"/>
    <n v="31"/>
    <x v="8"/>
    <x v="1"/>
  </r>
  <r>
    <n v="6654"/>
    <x v="248"/>
    <x v="1"/>
    <x v="8"/>
    <n v="1"/>
    <x v="27"/>
    <x v="1"/>
    <x v="512"/>
    <m/>
    <m/>
    <m/>
    <m/>
    <n v="1100"/>
    <n v="10000"/>
    <n v="8900"/>
    <n v="-1"/>
    <n v="31"/>
    <x v="8"/>
    <x v="1"/>
  </r>
  <r>
    <n v="6655"/>
    <x v="248"/>
    <x v="1"/>
    <x v="8"/>
    <n v="1"/>
    <x v="2"/>
    <x v="7"/>
    <x v="328"/>
    <m/>
    <m/>
    <m/>
    <m/>
    <n v="8000"/>
    <n v="20000"/>
    <n v="12000"/>
    <n v="-1"/>
    <n v="31"/>
    <x v="8"/>
    <x v="1"/>
  </r>
  <r>
    <n v="6656"/>
    <x v="248"/>
    <x v="1"/>
    <x v="8"/>
    <n v="1"/>
    <x v="84"/>
    <x v="29"/>
    <x v="1358"/>
    <m/>
    <m/>
    <m/>
    <m/>
    <n v="55000"/>
    <n v="115000"/>
    <n v="60000"/>
    <n v="-1"/>
    <n v="31"/>
    <x v="8"/>
    <x v="1"/>
  </r>
  <r>
    <n v="6657"/>
    <x v="248"/>
    <x v="1"/>
    <x v="8"/>
    <n v="1"/>
    <x v="11"/>
    <x v="21"/>
    <x v="1599"/>
    <m/>
    <m/>
    <m/>
    <m/>
    <n v="20000"/>
    <n v="35000"/>
    <n v="15000"/>
    <n v="-1"/>
    <n v="31"/>
    <x v="8"/>
    <x v="1"/>
  </r>
  <r>
    <n v="6658"/>
    <x v="248"/>
    <x v="1"/>
    <x v="8"/>
    <n v="1"/>
    <x v="55"/>
    <x v="1"/>
    <x v="141"/>
    <m/>
    <m/>
    <m/>
    <m/>
    <n v="7000"/>
    <n v="20000"/>
    <n v="13000"/>
    <n v="-1"/>
    <n v="31"/>
    <x v="8"/>
    <x v="1"/>
  </r>
  <r>
    <n v="6659"/>
    <x v="248"/>
    <x v="1"/>
    <x v="8"/>
    <n v="1"/>
    <x v="0"/>
    <x v="27"/>
    <x v="1463"/>
    <m/>
    <m/>
    <m/>
    <m/>
    <n v="2000"/>
    <n v="8000"/>
    <n v="6000"/>
    <n v="-1"/>
    <n v="31"/>
    <x v="8"/>
    <x v="1"/>
  </r>
  <r>
    <n v="6660"/>
    <x v="249"/>
    <x v="1"/>
    <x v="8"/>
    <n v="1"/>
    <x v="29"/>
    <x v="32"/>
    <x v="201"/>
    <m/>
    <m/>
    <m/>
    <m/>
    <n v="10279"/>
    <n v="11000"/>
    <n v="721"/>
    <n v="-1"/>
    <n v="1"/>
    <x v="9"/>
    <x v="1"/>
  </r>
  <r>
    <n v="6661"/>
    <x v="249"/>
    <x v="1"/>
    <x v="8"/>
    <n v="1"/>
    <x v="27"/>
    <x v="1"/>
    <x v="200"/>
    <m/>
    <m/>
    <m/>
    <m/>
    <n v="1100"/>
    <n v="10000"/>
    <n v="8900"/>
    <n v="-1"/>
    <n v="1"/>
    <x v="9"/>
    <x v="1"/>
  </r>
  <r>
    <n v="6662"/>
    <x v="249"/>
    <x v="1"/>
    <x v="8"/>
    <n v="1"/>
    <x v="33"/>
    <x v="1"/>
    <x v="1616"/>
    <m/>
    <m/>
    <m/>
    <m/>
    <n v="0"/>
    <n v="30000"/>
    <n v="30000"/>
    <n v="-1"/>
    <n v="1"/>
    <x v="9"/>
    <x v="1"/>
  </r>
  <r>
    <n v="6663"/>
    <x v="249"/>
    <x v="0"/>
    <x v="107"/>
    <n v="1"/>
    <x v="84"/>
    <x v="2"/>
    <x v="249"/>
    <m/>
    <m/>
    <m/>
    <m/>
    <n v="70000"/>
    <n v="125000"/>
    <n v="-70000"/>
    <n v="1"/>
    <n v="1"/>
    <x v="9"/>
    <x v="1"/>
  </r>
  <r>
    <n v="6664"/>
    <x v="249"/>
    <x v="0"/>
    <x v="107"/>
    <n v="3"/>
    <x v="46"/>
    <x v="28"/>
    <x v="133"/>
    <m/>
    <m/>
    <m/>
    <m/>
    <n v="2500"/>
    <n v="30000"/>
    <n v="-7500"/>
    <n v="3"/>
    <n v="1"/>
    <x v="9"/>
    <x v="1"/>
  </r>
  <r>
    <n v="6665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666"/>
    <x v="249"/>
    <x v="0"/>
    <x v="51"/>
    <n v="10"/>
    <x v="27"/>
    <x v="1"/>
    <x v="512"/>
    <m/>
    <m/>
    <m/>
    <m/>
    <n v="900"/>
    <n v="10000"/>
    <n v="-9000"/>
    <n v="10"/>
    <n v="1"/>
    <x v="9"/>
    <x v="1"/>
  </r>
  <r>
    <n v="6667"/>
    <x v="249"/>
    <x v="1"/>
    <x v="8"/>
    <n v="1"/>
    <x v="29"/>
    <x v="34"/>
    <x v="214"/>
    <m/>
    <m/>
    <m/>
    <m/>
    <n v="934"/>
    <n v="1000"/>
    <n v="66"/>
    <n v="-1"/>
    <n v="1"/>
    <x v="9"/>
    <x v="1"/>
  </r>
  <r>
    <n v="6668"/>
    <x v="249"/>
    <x v="1"/>
    <x v="8"/>
    <n v="1"/>
    <x v="4"/>
    <x v="4"/>
    <x v="215"/>
    <m/>
    <m/>
    <m/>
    <m/>
    <n v="18000"/>
    <n v="35000"/>
    <n v="17000"/>
    <n v="-1"/>
    <n v="1"/>
    <x v="9"/>
    <x v="1"/>
  </r>
  <r>
    <n v="6669"/>
    <x v="249"/>
    <x v="1"/>
    <x v="8"/>
    <n v="1"/>
    <x v="33"/>
    <x v="29"/>
    <x v="1617"/>
    <m/>
    <m/>
    <m/>
    <m/>
    <n v="0"/>
    <n v="50000"/>
    <n v="50000"/>
    <n v="-1"/>
    <n v="1"/>
    <x v="9"/>
    <x v="1"/>
  </r>
  <r>
    <n v="6670"/>
    <x v="249"/>
    <x v="1"/>
    <x v="73"/>
    <n v="1"/>
    <x v="35"/>
    <x v="89"/>
    <x v="597"/>
    <m/>
    <m/>
    <m/>
    <s v="Descargada"/>
    <n v="0"/>
    <n v="20000"/>
    <n v="20000"/>
    <n v="-1"/>
    <n v="1"/>
    <x v="9"/>
    <x v="1"/>
  </r>
  <r>
    <n v="6671"/>
    <x v="249"/>
    <x v="1"/>
    <x v="8"/>
    <n v="1"/>
    <x v="30"/>
    <x v="28"/>
    <x v="1618"/>
    <m/>
    <m/>
    <m/>
    <m/>
    <n v="900"/>
    <n v="10000"/>
    <n v="9100"/>
    <n v="-1"/>
    <n v="1"/>
    <x v="9"/>
    <x v="1"/>
  </r>
  <r>
    <n v="6672"/>
    <x v="249"/>
    <x v="1"/>
    <x v="8"/>
    <n v="1"/>
    <x v="30"/>
    <x v="28"/>
    <x v="1619"/>
    <m/>
    <m/>
    <m/>
    <m/>
    <n v="900"/>
    <n v="10000"/>
    <n v="9100"/>
    <n v="-1"/>
    <n v="1"/>
    <x v="9"/>
    <x v="1"/>
  </r>
  <r>
    <n v="6673"/>
    <x v="249"/>
    <x v="1"/>
    <x v="8"/>
    <n v="1"/>
    <x v="33"/>
    <x v="2"/>
    <x v="1620"/>
    <m/>
    <m/>
    <m/>
    <m/>
    <n v="0"/>
    <n v="10000"/>
    <n v="10000"/>
    <n v="-1"/>
    <n v="1"/>
    <x v="9"/>
    <x v="1"/>
  </r>
  <r>
    <n v="6674"/>
    <x v="249"/>
    <x v="1"/>
    <x v="8"/>
    <n v="1"/>
    <x v="0"/>
    <x v="6"/>
    <x v="1360"/>
    <m/>
    <m/>
    <m/>
    <m/>
    <n v="2800"/>
    <n v="10000"/>
    <n v="7200"/>
    <n v="-1"/>
    <n v="1"/>
    <x v="9"/>
    <x v="1"/>
  </r>
  <r>
    <n v="6675"/>
    <x v="249"/>
    <x v="1"/>
    <x v="8"/>
    <n v="1"/>
    <x v="33"/>
    <x v="1"/>
    <x v="1621"/>
    <m/>
    <m/>
    <m/>
    <m/>
    <n v="1000"/>
    <n v="30000"/>
    <n v="29000"/>
    <n v="-1"/>
    <n v="1"/>
    <x v="9"/>
    <x v="1"/>
  </r>
  <r>
    <n v="6676"/>
    <x v="249"/>
    <x v="1"/>
    <x v="8"/>
    <n v="1"/>
    <x v="1"/>
    <x v="1"/>
    <x v="2"/>
    <m/>
    <m/>
    <m/>
    <m/>
    <n v="3500"/>
    <n v="12000"/>
    <n v="8500"/>
    <n v="-1"/>
    <n v="1"/>
    <x v="9"/>
    <x v="1"/>
  </r>
  <r>
    <n v="6677"/>
    <x v="249"/>
    <x v="1"/>
    <x v="8"/>
    <n v="1"/>
    <x v="29"/>
    <x v="37"/>
    <x v="233"/>
    <m/>
    <m/>
    <m/>
    <m/>
    <n v="14952"/>
    <n v="16000"/>
    <n v="1048"/>
    <n v="-1"/>
    <n v="1"/>
    <x v="9"/>
    <x v="1"/>
  </r>
  <r>
    <n v="6678"/>
    <x v="249"/>
    <x v="1"/>
    <x v="8"/>
    <n v="1"/>
    <x v="27"/>
    <x v="29"/>
    <x v="376"/>
    <m/>
    <m/>
    <m/>
    <m/>
    <n v="1100"/>
    <n v="10000"/>
    <n v="8900"/>
    <n v="-1"/>
    <n v="1"/>
    <x v="9"/>
    <x v="1"/>
  </r>
  <r>
    <n v="6679"/>
    <x v="249"/>
    <x v="1"/>
    <x v="8"/>
    <n v="1"/>
    <x v="27"/>
    <x v="29"/>
    <x v="919"/>
    <m/>
    <m/>
    <m/>
    <m/>
    <n v="1100"/>
    <n v="10000"/>
    <n v="8900"/>
    <n v="-1"/>
    <n v="1"/>
    <x v="9"/>
    <x v="1"/>
  </r>
  <r>
    <n v="6680"/>
    <x v="249"/>
    <x v="1"/>
    <x v="8"/>
    <n v="1"/>
    <x v="81"/>
    <x v="29"/>
    <x v="919"/>
    <m/>
    <m/>
    <m/>
    <m/>
    <n v="3500"/>
    <n v="10000"/>
    <n v="6500"/>
    <n v="-1"/>
    <n v="1"/>
    <x v="9"/>
    <x v="1"/>
  </r>
  <r>
    <n v="6681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82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83"/>
    <x v="249"/>
    <x v="1"/>
    <x v="8"/>
    <n v="1"/>
    <x v="33"/>
    <x v="29"/>
    <x v="1622"/>
    <m/>
    <m/>
    <m/>
    <m/>
    <n v="0"/>
    <n v="20000"/>
    <n v="20000"/>
    <n v="-1"/>
    <n v="1"/>
    <x v="9"/>
    <x v="1"/>
  </r>
  <r>
    <n v="6684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85"/>
    <x v="249"/>
    <x v="1"/>
    <x v="8"/>
    <n v="1"/>
    <x v="1"/>
    <x v="163"/>
    <x v="1623"/>
    <m/>
    <m/>
    <m/>
    <m/>
    <n v="10000"/>
    <n v="20000"/>
    <n v="10000"/>
    <n v="-1"/>
    <n v="1"/>
    <x v="9"/>
    <x v="1"/>
  </r>
  <r>
    <n v="6686"/>
    <x v="249"/>
    <x v="1"/>
    <x v="8"/>
    <n v="1"/>
    <x v="30"/>
    <x v="135"/>
    <x v="857"/>
    <m/>
    <m/>
    <m/>
    <m/>
    <n v="900"/>
    <n v="10000"/>
    <n v="9100"/>
    <n v="-1"/>
    <n v="1"/>
    <x v="9"/>
    <x v="1"/>
  </r>
  <r>
    <n v="6687"/>
    <x v="249"/>
    <x v="1"/>
    <x v="8"/>
    <n v="1"/>
    <x v="81"/>
    <x v="135"/>
    <x v="857"/>
    <m/>
    <m/>
    <m/>
    <m/>
    <n v="3500"/>
    <n v="10000"/>
    <n v="6500"/>
    <n v="-1"/>
    <n v="1"/>
    <x v="9"/>
    <x v="1"/>
  </r>
  <r>
    <n v="6688"/>
    <x v="249"/>
    <x v="1"/>
    <x v="8"/>
    <n v="1"/>
    <x v="1"/>
    <x v="1"/>
    <x v="1000"/>
    <m/>
    <m/>
    <m/>
    <m/>
    <n v="2800"/>
    <n v="10000"/>
    <n v="7200"/>
    <n v="-1"/>
    <n v="1"/>
    <x v="9"/>
    <x v="1"/>
  </r>
  <r>
    <n v="6689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0"/>
    <x v="249"/>
    <x v="1"/>
    <x v="8"/>
    <n v="1"/>
    <x v="22"/>
    <x v="25"/>
    <x v="109"/>
    <m/>
    <m/>
    <m/>
    <m/>
    <n v="13000"/>
    <n v="29000"/>
    <n v="16000"/>
    <n v="-1"/>
    <n v="1"/>
    <x v="9"/>
    <x v="1"/>
  </r>
  <r>
    <n v="6691"/>
    <x v="249"/>
    <x v="1"/>
    <x v="8"/>
    <n v="1"/>
    <x v="0"/>
    <x v="25"/>
    <x v="990"/>
    <m/>
    <m/>
    <m/>
    <m/>
    <n v="5000"/>
    <n v="10000"/>
    <n v="5000"/>
    <n v="-1"/>
    <n v="1"/>
    <x v="9"/>
    <x v="1"/>
  </r>
  <r>
    <n v="6692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693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694"/>
    <x v="249"/>
    <x v="1"/>
    <x v="8"/>
    <n v="1"/>
    <x v="2"/>
    <x v="7"/>
    <x v="328"/>
    <m/>
    <m/>
    <m/>
    <m/>
    <n v="8000"/>
    <n v="20000"/>
    <n v="12000"/>
    <n v="-1"/>
    <n v="1"/>
    <x v="9"/>
    <x v="1"/>
  </r>
  <r>
    <n v="6695"/>
    <x v="249"/>
    <x v="1"/>
    <x v="8"/>
    <n v="1"/>
    <x v="29"/>
    <x v="37"/>
    <x v="233"/>
    <m/>
    <m/>
    <m/>
    <m/>
    <n v="2335"/>
    <n v="2500"/>
    <n v="165"/>
    <n v="-1"/>
    <n v="1"/>
    <x v="9"/>
    <x v="1"/>
  </r>
  <r>
    <n v="6696"/>
    <x v="249"/>
    <x v="1"/>
    <x v="8"/>
    <n v="1"/>
    <x v="73"/>
    <x v="72"/>
    <x v="493"/>
    <m/>
    <m/>
    <m/>
    <m/>
    <n v="10000"/>
    <n v="21000"/>
    <n v="11000"/>
    <n v="-1"/>
    <n v="1"/>
    <x v="9"/>
    <x v="1"/>
  </r>
  <r>
    <n v="6697"/>
    <x v="250"/>
    <x v="1"/>
    <x v="8"/>
    <n v="1"/>
    <x v="0"/>
    <x v="93"/>
    <x v="1222"/>
    <m/>
    <m/>
    <m/>
    <m/>
    <n v="3500"/>
    <n v="12000"/>
    <n v="8500"/>
    <n v="-1"/>
    <n v="2"/>
    <x v="9"/>
    <x v="1"/>
  </r>
  <r>
    <n v="6698"/>
    <x v="250"/>
    <x v="1"/>
    <x v="8"/>
    <n v="1"/>
    <x v="22"/>
    <x v="26"/>
    <x v="501"/>
    <m/>
    <m/>
    <m/>
    <m/>
    <n v="140000"/>
    <n v="180000"/>
    <n v="40000"/>
    <n v="-1"/>
    <n v="2"/>
    <x v="9"/>
    <x v="1"/>
  </r>
  <r>
    <n v="6699"/>
    <x v="250"/>
    <x v="1"/>
    <x v="8"/>
    <n v="1"/>
    <x v="0"/>
    <x v="27"/>
    <x v="1463"/>
    <m/>
    <m/>
    <m/>
    <m/>
    <n v="2000"/>
    <n v="10000"/>
    <n v="8000"/>
    <n v="-1"/>
    <n v="2"/>
    <x v="9"/>
    <x v="1"/>
  </r>
  <r>
    <n v="6700"/>
    <x v="250"/>
    <x v="1"/>
    <x v="10"/>
    <n v="1"/>
    <x v="29"/>
    <x v="32"/>
    <x v="201"/>
    <m/>
    <m/>
    <m/>
    <m/>
    <n v="7008"/>
    <n v="7500"/>
    <n v="492"/>
    <n v="-1"/>
    <n v="2"/>
    <x v="9"/>
    <x v="1"/>
  </r>
  <r>
    <n v="6701"/>
    <x v="250"/>
    <x v="1"/>
    <x v="10"/>
    <n v="1"/>
    <x v="35"/>
    <x v="89"/>
    <x v="1624"/>
    <m/>
    <m/>
    <m/>
    <m/>
    <n v="4000"/>
    <n v="9000"/>
    <n v="5000"/>
    <n v="-1"/>
    <n v="2"/>
    <x v="9"/>
    <x v="1"/>
  </r>
  <r>
    <n v="6702"/>
    <x v="250"/>
    <x v="1"/>
    <x v="8"/>
    <n v="1"/>
    <x v="2"/>
    <x v="47"/>
    <x v="355"/>
    <m/>
    <m/>
    <m/>
    <m/>
    <n v="3000"/>
    <n v="9000"/>
    <n v="6000"/>
    <n v="-1"/>
    <n v="2"/>
    <x v="9"/>
    <x v="1"/>
  </r>
  <r>
    <n v="6703"/>
    <x v="250"/>
    <x v="1"/>
    <x v="8"/>
    <n v="1"/>
    <x v="1"/>
    <x v="1"/>
    <x v="2"/>
    <m/>
    <m/>
    <m/>
    <m/>
    <n v="3500"/>
    <n v="12000"/>
    <n v="8500"/>
    <n v="-1"/>
    <n v="2"/>
    <x v="9"/>
    <x v="1"/>
  </r>
  <r>
    <n v="6704"/>
    <x v="250"/>
    <x v="1"/>
    <x v="8"/>
    <n v="1"/>
    <x v="2"/>
    <x v="6"/>
    <x v="1443"/>
    <m/>
    <m/>
    <m/>
    <m/>
    <n v="5000"/>
    <n v="15000"/>
    <n v="10000"/>
    <n v="-1"/>
    <n v="2"/>
    <x v="9"/>
    <x v="1"/>
  </r>
  <r>
    <n v="6705"/>
    <x v="250"/>
    <x v="1"/>
    <x v="8"/>
    <n v="1"/>
    <x v="2"/>
    <x v="47"/>
    <x v="354"/>
    <m/>
    <m/>
    <m/>
    <m/>
    <n v="3000"/>
    <n v="10000"/>
    <n v="7000"/>
    <n v="-1"/>
    <n v="2"/>
    <x v="9"/>
    <x v="1"/>
  </r>
  <r>
    <n v="6706"/>
    <x v="250"/>
    <x v="1"/>
    <x v="8"/>
    <n v="1"/>
    <x v="21"/>
    <x v="23"/>
    <x v="97"/>
    <m/>
    <m/>
    <m/>
    <m/>
    <n v="42000"/>
    <n v="65000"/>
    <n v="23000"/>
    <n v="-1"/>
    <n v="2"/>
    <x v="9"/>
    <x v="1"/>
  </r>
  <r>
    <n v="6707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08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09"/>
    <x v="250"/>
    <x v="1"/>
    <x v="151"/>
    <n v="1"/>
    <x v="13"/>
    <x v="6"/>
    <x v="119"/>
    <m/>
    <m/>
    <m/>
    <m/>
    <n v="1500"/>
    <n v="4000"/>
    <n v="2500"/>
    <n v="-1"/>
    <n v="2"/>
    <x v="9"/>
    <x v="1"/>
  </r>
  <r>
    <n v="6710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11"/>
    <x v="250"/>
    <x v="1"/>
    <x v="8"/>
    <n v="1"/>
    <x v="105"/>
    <x v="2"/>
    <x v="1525"/>
    <m/>
    <m/>
    <m/>
    <m/>
    <n v="23000"/>
    <n v="45000"/>
    <n v="22000"/>
    <n v="-1"/>
    <n v="2"/>
    <x v="9"/>
    <x v="1"/>
  </r>
  <r>
    <n v="6711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11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12"/>
    <x v="250"/>
    <x v="1"/>
    <x v="8"/>
    <n v="1"/>
    <x v="4"/>
    <x v="4"/>
    <x v="215"/>
    <m/>
    <m/>
    <m/>
    <m/>
    <n v="18000"/>
    <n v="35000"/>
    <n v="17000"/>
    <n v="-1"/>
    <n v="2"/>
    <x v="9"/>
    <x v="1"/>
  </r>
  <r>
    <n v="6713"/>
    <x v="250"/>
    <x v="1"/>
    <x v="8"/>
    <n v="1"/>
    <x v="33"/>
    <x v="6"/>
    <x v="1625"/>
    <m/>
    <m/>
    <m/>
    <m/>
    <n v="0"/>
    <n v="2000"/>
    <n v="2000"/>
    <n v="-1"/>
    <n v="2"/>
    <x v="9"/>
    <x v="1"/>
  </r>
  <r>
    <n v="6714"/>
    <x v="251"/>
    <x v="1"/>
    <x v="152"/>
    <n v="1"/>
    <x v="20"/>
    <x v="134"/>
    <x v="1160"/>
    <m/>
    <m/>
    <m/>
    <m/>
    <n v="48000"/>
    <n v="67000"/>
    <n v="19000"/>
    <n v="-1"/>
    <n v="3"/>
    <x v="9"/>
    <x v="1"/>
  </r>
  <r>
    <n v="6715"/>
    <x v="251"/>
    <x v="1"/>
    <x v="8"/>
    <n v="1"/>
    <x v="33"/>
    <x v="6"/>
    <x v="1626"/>
    <m/>
    <m/>
    <m/>
    <m/>
    <n v="0"/>
    <n v="2000"/>
    <n v="2000"/>
    <n v="-1"/>
    <n v="3"/>
    <x v="9"/>
    <x v="1"/>
  </r>
  <r>
    <n v="6716"/>
    <x v="251"/>
    <x v="1"/>
    <x v="151"/>
    <n v="1"/>
    <x v="33"/>
    <x v="120"/>
    <x v="1627"/>
    <m/>
    <m/>
    <m/>
    <m/>
    <n v="0"/>
    <n v="40000"/>
    <n v="40000"/>
    <n v="-1"/>
    <n v="3"/>
    <x v="9"/>
    <x v="1"/>
  </r>
  <r>
    <n v="6717"/>
    <x v="251"/>
    <x v="1"/>
    <x v="8"/>
    <n v="1"/>
    <x v="29"/>
    <x v="34"/>
    <x v="214"/>
    <m/>
    <m/>
    <m/>
    <m/>
    <n v="7008"/>
    <n v="7500"/>
    <n v="492"/>
    <n v="-1"/>
    <n v="3"/>
    <x v="9"/>
    <x v="1"/>
  </r>
  <r>
    <n v="6718"/>
    <x v="251"/>
    <x v="1"/>
    <x v="8"/>
    <n v="1"/>
    <x v="33"/>
    <x v="2"/>
    <x v="1628"/>
    <m/>
    <m/>
    <m/>
    <m/>
    <n v="0"/>
    <n v="30000"/>
    <n v="30000"/>
    <n v="-1"/>
    <n v="3"/>
    <x v="9"/>
    <x v="1"/>
  </r>
  <r>
    <n v="6719"/>
    <x v="251"/>
    <x v="1"/>
    <x v="8"/>
    <n v="1"/>
    <x v="37"/>
    <x v="37"/>
    <x v="336"/>
    <m/>
    <m/>
    <m/>
    <m/>
    <n v="0"/>
    <n v="2000"/>
    <n v="2000"/>
    <n v="-1"/>
    <n v="3"/>
    <x v="9"/>
    <x v="1"/>
  </r>
  <r>
    <n v="6720"/>
    <x v="251"/>
    <x v="1"/>
    <x v="8"/>
    <n v="1"/>
    <x v="2"/>
    <x v="93"/>
    <x v="328"/>
    <m/>
    <m/>
    <m/>
    <m/>
    <n v="7500"/>
    <n v="18000"/>
    <n v="10500"/>
    <n v="-1"/>
    <n v="3"/>
    <x v="9"/>
    <x v="1"/>
  </r>
  <r>
    <n v="6721"/>
    <x v="251"/>
    <x v="1"/>
    <x v="8"/>
    <n v="1"/>
    <x v="4"/>
    <x v="4"/>
    <x v="215"/>
    <m/>
    <m/>
    <m/>
    <m/>
    <n v="18000"/>
    <n v="35000"/>
    <n v="17000"/>
    <n v="-1"/>
    <n v="3"/>
    <x v="9"/>
    <x v="1"/>
  </r>
  <r>
    <n v="6722"/>
    <x v="251"/>
    <x v="1"/>
    <x v="8"/>
    <n v="1"/>
    <x v="62"/>
    <x v="6"/>
    <x v="36"/>
    <s v="Acople"/>
    <s v="Negro"/>
    <s v="Caja"/>
    <s v="Retrovisor"/>
    <n v="7000"/>
    <n v="19000"/>
    <n v="12000"/>
    <n v="-1"/>
    <n v="3"/>
    <x v="9"/>
    <x v="1"/>
  </r>
  <r>
    <n v="6723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24"/>
    <x v="251"/>
    <x v="1"/>
    <x v="8"/>
    <n v="1"/>
    <x v="29"/>
    <x v="32"/>
    <x v="201"/>
    <m/>
    <m/>
    <m/>
    <m/>
    <n v="19625"/>
    <n v="21000"/>
    <n v="1375"/>
    <n v="-1"/>
    <n v="3"/>
    <x v="9"/>
    <x v="1"/>
  </r>
  <r>
    <n v="6725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26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27"/>
    <x v="251"/>
    <x v="1"/>
    <x v="8"/>
    <n v="1"/>
    <x v="29"/>
    <x v="32"/>
    <x v="201"/>
    <m/>
    <m/>
    <m/>
    <m/>
    <n v="1868"/>
    <n v="2000"/>
    <n v="132"/>
    <n v="-1"/>
    <n v="3"/>
    <x v="9"/>
    <x v="1"/>
  </r>
  <r>
    <n v="6728"/>
    <x v="251"/>
    <x v="1"/>
    <x v="8"/>
    <n v="1"/>
    <x v="29"/>
    <x v="32"/>
    <x v="201"/>
    <m/>
    <m/>
    <m/>
    <m/>
    <n v="6074"/>
    <n v="6500"/>
    <n v="426"/>
    <n v="-1"/>
    <n v="3"/>
    <x v="9"/>
    <x v="1"/>
  </r>
  <r>
    <n v="6729"/>
    <x v="251"/>
    <x v="1"/>
    <x v="8"/>
    <n v="1"/>
    <x v="35"/>
    <x v="89"/>
    <x v="1629"/>
    <m/>
    <m/>
    <m/>
    <m/>
    <n v="4000"/>
    <n v="9000"/>
    <n v="5000"/>
    <n v="-1"/>
    <n v="3"/>
    <x v="9"/>
    <x v="1"/>
  </r>
  <r>
    <n v="6730"/>
    <x v="251"/>
    <x v="1"/>
    <x v="8"/>
    <n v="1"/>
    <x v="35"/>
    <x v="89"/>
    <x v="1630"/>
    <m/>
    <m/>
    <m/>
    <m/>
    <n v="4000"/>
    <n v="9000"/>
    <n v="5000"/>
    <n v="-1"/>
    <n v="3"/>
    <x v="9"/>
    <x v="1"/>
  </r>
  <r>
    <n v="6731"/>
    <x v="251"/>
    <x v="1"/>
    <x v="8"/>
    <n v="1"/>
    <x v="55"/>
    <x v="1"/>
    <x v="175"/>
    <m/>
    <m/>
    <m/>
    <m/>
    <n v="8000"/>
    <n v="20000"/>
    <n v="12000"/>
    <n v="-1"/>
    <n v="3"/>
    <x v="9"/>
    <x v="1"/>
  </r>
  <r>
    <n v="6732"/>
    <x v="251"/>
    <x v="1"/>
    <x v="8"/>
    <n v="1"/>
    <x v="1"/>
    <x v="1"/>
    <x v="1000"/>
    <m/>
    <m/>
    <m/>
    <m/>
    <n v="2800"/>
    <n v="10000"/>
    <n v="7200"/>
    <n v="-1"/>
    <n v="3"/>
    <x v="9"/>
    <x v="1"/>
  </r>
  <r>
    <n v="6733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34"/>
    <x v="251"/>
    <x v="1"/>
    <x v="8"/>
    <n v="1"/>
    <x v="26"/>
    <x v="1"/>
    <x v="177"/>
    <m/>
    <m/>
    <m/>
    <m/>
    <n v="8000"/>
    <n v="20000"/>
    <n v="12000"/>
    <n v="-1"/>
    <n v="3"/>
    <x v="9"/>
    <x v="1"/>
  </r>
  <r>
    <n v="6735"/>
    <x v="251"/>
    <x v="1"/>
    <x v="8"/>
    <n v="1"/>
    <x v="27"/>
    <x v="1"/>
    <x v="177"/>
    <m/>
    <m/>
    <m/>
    <m/>
    <n v="1100"/>
    <n v="10000"/>
    <n v="8900"/>
    <n v="-1"/>
    <n v="3"/>
    <x v="9"/>
    <x v="1"/>
  </r>
  <r>
    <n v="6736"/>
    <x v="251"/>
    <x v="1"/>
    <x v="8"/>
    <n v="1"/>
    <x v="27"/>
    <x v="28"/>
    <x v="237"/>
    <m/>
    <m/>
    <m/>
    <m/>
    <n v="1100"/>
    <n v="10000"/>
    <n v="8900"/>
    <n v="-1"/>
    <n v="3"/>
    <x v="9"/>
    <x v="1"/>
  </r>
  <r>
    <n v="6737"/>
    <x v="251"/>
    <x v="1"/>
    <x v="8"/>
    <n v="1"/>
    <x v="2"/>
    <x v="7"/>
    <x v="328"/>
    <m/>
    <m/>
    <m/>
    <m/>
    <n v="8000"/>
    <n v="20000"/>
    <n v="12000"/>
    <n v="-1"/>
    <n v="3"/>
    <x v="9"/>
    <x v="1"/>
  </r>
  <r>
    <n v="6738"/>
    <x v="251"/>
    <x v="1"/>
    <x v="8"/>
    <n v="1"/>
    <x v="46"/>
    <x v="1"/>
    <x v="511"/>
    <m/>
    <m/>
    <m/>
    <m/>
    <n v="0"/>
    <n v="20000"/>
    <n v="20000"/>
    <n v="-1"/>
    <n v="3"/>
    <x v="9"/>
    <x v="1"/>
  </r>
  <r>
    <n v="6739"/>
    <x v="251"/>
    <x v="1"/>
    <x v="8"/>
    <n v="1"/>
    <x v="29"/>
    <x v="32"/>
    <x v="201"/>
    <m/>
    <m/>
    <m/>
    <m/>
    <n v="7008"/>
    <n v="7500"/>
    <n v="492"/>
    <n v="-1"/>
    <n v="3"/>
    <x v="9"/>
    <x v="1"/>
  </r>
  <r>
    <n v="6740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41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42"/>
    <x v="251"/>
    <x v="1"/>
    <x v="69"/>
    <n v="1"/>
    <x v="29"/>
    <x v="32"/>
    <x v="201"/>
    <m/>
    <m/>
    <m/>
    <m/>
    <n v="19625"/>
    <n v="21000"/>
    <n v="1375"/>
    <n v="-1"/>
    <n v="3"/>
    <x v="9"/>
    <x v="1"/>
  </r>
  <r>
    <n v="6743"/>
    <x v="252"/>
    <x v="1"/>
    <x v="8"/>
    <n v="1"/>
    <x v="29"/>
    <x v="32"/>
    <x v="201"/>
    <m/>
    <m/>
    <m/>
    <m/>
    <n v="6074"/>
    <n v="6500"/>
    <n v="426"/>
    <n v="-1"/>
    <n v="4"/>
    <x v="9"/>
    <x v="1"/>
  </r>
  <r>
    <n v="6744"/>
    <x v="252"/>
    <x v="1"/>
    <x v="8"/>
    <n v="1"/>
    <x v="37"/>
    <x v="50"/>
    <x v="336"/>
    <m/>
    <m/>
    <m/>
    <m/>
    <n v="1000"/>
    <n v="3000"/>
    <n v="2000"/>
    <n v="-1"/>
    <n v="4"/>
    <x v="9"/>
    <x v="1"/>
  </r>
  <r>
    <n v="6745"/>
    <x v="252"/>
    <x v="1"/>
    <x v="22"/>
    <n v="1"/>
    <x v="29"/>
    <x v="32"/>
    <x v="201"/>
    <m/>
    <m/>
    <m/>
    <m/>
    <n v="3270"/>
    <n v="3500"/>
    <n v="230"/>
    <n v="-1"/>
    <n v="4"/>
    <x v="9"/>
    <x v="1"/>
  </r>
  <r>
    <n v="6746"/>
    <x v="252"/>
    <x v="1"/>
    <x v="8"/>
    <n v="1"/>
    <x v="2"/>
    <x v="6"/>
    <x v="1631"/>
    <m/>
    <m/>
    <m/>
    <m/>
    <n v="1500"/>
    <n v="5000"/>
    <n v="3500"/>
    <n v="-1"/>
    <n v="4"/>
    <x v="9"/>
    <x v="1"/>
  </r>
  <r>
    <n v="6747"/>
    <x v="252"/>
    <x v="1"/>
    <x v="8"/>
    <n v="1"/>
    <x v="0"/>
    <x v="6"/>
    <x v="355"/>
    <m/>
    <m/>
    <m/>
    <m/>
    <n v="1500"/>
    <n v="5000"/>
    <n v="3500"/>
    <n v="-1"/>
    <n v="4"/>
    <x v="9"/>
    <x v="1"/>
  </r>
  <r>
    <n v="6748"/>
    <x v="252"/>
    <x v="1"/>
    <x v="151"/>
    <n v="1"/>
    <x v="84"/>
    <x v="29"/>
    <x v="1632"/>
    <m/>
    <m/>
    <m/>
    <m/>
    <n v="140000"/>
    <n v="200000"/>
    <n v="60000"/>
    <n v="-1"/>
    <n v="4"/>
    <x v="9"/>
    <x v="1"/>
  </r>
  <r>
    <n v="6749"/>
    <x v="252"/>
    <x v="1"/>
    <x v="8"/>
    <n v="1"/>
    <x v="170"/>
    <x v="134"/>
    <x v="1347"/>
    <m/>
    <m/>
    <m/>
    <m/>
    <n v="167000"/>
    <n v="200000"/>
    <n v="33000"/>
    <n v="-1"/>
    <n v="4"/>
    <x v="9"/>
    <x v="1"/>
  </r>
  <r>
    <n v="6750"/>
    <x v="252"/>
    <x v="1"/>
    <x v="8"/>
    <n v="1"/>
    <x v="83"/>
    <x v="6"/>
    <x v="1633"/>
    <m/>
    <m/>
    <m/>
    <m/>
    <n v="11000"/>
    <n v="20000"/>
    <n v="9000"/>
    <n v="-1"/>
    <n v="4"/>
    <x v="9"/>
    <x v="1"/>
  </r>
  <r>
    <n v="6751"/>
    <x v="252"/>
    <x v="1"/>
    <x v="8"/>
    <n v="1"/>
    <x v="33"/>
    <x v="1"/>
    <x v="239"/>
    <m/>
    <m/>
    <m/>
    <m/>
    <n v="0"/>
    <n v="25000"/>
    <n v="25000"/>
    <n v="-1"/>
    <n v="4"/>
    <x v="9"/>
    <x v="1"/>
  </r>
  <r>
    <n v="6752"/>
    <x v="252"/>
    <x v="1"/>
    <x v="8"/>
    <n v="1"/>
    <x v="37"/>
    <x v="32"/>
    <x v="300"/>
    <m/>
    <m/>
    <m/>
    <m/>
    <n v="800"/>
    <n v="4000"/>
    <n v="3200"/>
    <n v="-1"/>
    <n v="4"/>
    <x v="9"/>
    <x v="1"/>
  </r>
  <r>
    <n v="6753"/>
    <x v="252"/>
    <x v="1"/>
    <x v="8"/>
    <n v="1"/>
    <x v="33"/>
    <x v="1"/>
    <x v="1329"/>
    <m/>
    <m/>
    <m/>
    <m/>
    <n v="0"/>
    <n v="25000"/>
    <n v="25000"/>
    <n v="-1"/>
    <n v="4"/>
    <x v="9"/>
    <x v="1"/>
  </r>
  <r>
    <n v="6754"/>
    <x v="252"/>
    <x v="1"/>
    <x v="8"/>
    <n v="1"/>
    <x v="101"/>
    <x v="1"/>
    <x v="177"/>
    <m/>
    <m/>
    <m/>
    <m/>
    <n v="5000"/>
    <n v="12000"/>
    <n v="7000"/>
    <n v="-1"/>
    <n v="4"/>
    <x v="9"/>
    <x v="1"/>
  </r>
  <r>
    <n v="6755"/>
    <x v="252"/>
    <x v="1"/>
    <x v="8"/>
    <n v="1"/>
    <x v="27"/>
    <x v="135"/>
    <x v="1026"/>
    <m/>
    <m/>
    <m/>
    <m/>
    <n v="1100"/>
    <n v="10000"/>
    <n v="8900"/>
    <n v="-1"/>
    <n v="4"/>
    <x v="9"/>
    <x v="1"/>
  </r>
  <r>
    <n v="6756"/>
    <x v="252"/>
    <x v="1"/>
    <x v="8"/>
    <n v="1"/>
    <x v="27"/>
    <x v="1"/>
    <x v="177"/>
    <m/>
    <m/>
    <m/>
    <m/>
    <n v="1100"/>
    <n v="10000"/>
    <n v="8900"/>
    <n v="-1"/>
    <n v="4"/>
    <x v="9"/>
    <x v="1"/>
  </r>
  <r>
    <n v="6757"/>
    <x v="252"/>
    <x v="1"/>
    <x v="8"/>
    <n v="1"/>
    <x v="37"/>
    <x v="34"/>
    <x v="301"/>
    <m/>
    <m/>
    <m/>
    <m/>
    <n v="1000"/>
    <n v="3500"/>
    <n v="2500"/>
    <n v="-1"/>
    <n v="4"/>
    <x v="9"/>
    <x v="1"/>
  </r>
  <r>
    <n v="6758"/>
    <x v="252"/>
    <x v="1"/>
    <x v="8"/>
    <n v="1"/>
    <x v="29"/>
    <x v="34"/>
    <x v="214"/>
    <m/>
    <m/>
    <m/>
    <m/>
    <n v="6074"/>
    <n v="6500"/>
    <n v="426"/>
    <n v="-1"/>
    <n v="4"/>
    <x v="9"/>
    <x v="1"/>
  </r>
  <r>
    <n v="6759"/>
    <x v="252"/>
    <x v="1"/>
    <x v="8"/>
    <n v="1"/>
    <x v="1"/>
    <x v="1"/>
    <x v="1000"/>
    <m/>
    <m/>
    <m/>
    <m/>
    <n v="2800"/>
    <n v="10000"/>
    <n v="7200"/>
    <n v="-1"/>
    <n v="4"/>
    <x v="9"/>
    <x v="1"/>
  </r>
  <r>
    <n v="6760"/>
    <x v="252"/>
    <x v="1"/>
    <x v="8"/>
    <n v="1"/>
    <x v="0"/>
    <x v="6"/>
    <x v="1634"/>
    <m/>
    <m/>
    <m/>
    <s v="De Escarpeta"/>
    <n v="0"/>
    <n v="10000"/>
    <n v="10000"/>
    <n v="-1"/>
    <n v="4"/>
    <x v="9"/>
    <x v="1"/>
  </r>
  <r>
    <n v="6761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63"/>
    <x v="253"/>
    <x v="1"/>
    <x v="8"/>
    <n v="1"/>
    <x v="1"/>
    <x v="69"/>
    <x v="913"/>
    <m/>
    <m/>
    <m/>
    <m/>
    <n v="16000"/>
    <n v="32000"/>
    <n v="16000"/>
    <n v="-1"/>
    <n v="5"/>
    <x v="9"/>
    <x v="1"/>
  </r>
  <r>
    <n v="6764"/>
    <x v="253"/>
    <x v="1"/>
    <x v="8"/>
    <n v="1"/>
    <x v="1"/>
    <x v="27"/>
    <x v="1324"/>
    <m/>
    <m/>
    <m/>
    <m/>
    <n v="7500"/>
    <n v="20000"/>
    <n v="12500"/>
    <n v="-1"/>
    <n v="5"/>
    <x v="9"/>
    <x v="1"/>
  </r>
  <r>
    <n v="6765"/>
    <x v="253"/>
    <x v="1"/>
    <x v="8"/>
    <n v="1"/>
    <x v="33"/>
    <x v="1"/>
    <x v="1635"/>
    <m/>
    <m/>
    <m/>
    <m/>
    <n v="0"/>
    <n v="25000"/>
    <n v="25000"/>
    <n v="-1"/>
    <n v="5"/>
    <x v="9"/>
    <x v="1"/>
  </r>
  <r>
    <n v="6766"/>
    <x v="253"/>
    <x v="1"/>
    <x v="8"/>
    <n v="1"/>
    <x v="4"/>
    <x v="6"/>
    <x v="1636"/>
    <m/>
    <m/>
    <m/>
    <m/>
    <n v="33000"/>
    <n v="60000"/>
    <n v="27000"/>
    <n v="-1"/>
    <n v="5"/>
    <x v="9"/>
    <x v="1"/>
  </r>
  <r>
    <n v="6767"/>
    <x v="253"/>
    <x v="1"/>
    <x v="8"/>
    <n v="1"/>
    <x v="33"/>
    <x v="29"/>
    <x v="1637"/>
    <m/>
    <m/>
    <m/>
    <m/>
    <n v="0"/>
    <n v="25000"/>
    <n v="25000"/>
    <n v="-1"/>
    <n v="5"/>
    <x v="9"/>
    <x v="1"/>
  </r>
  <r>
    <n v="6768"/>
    <x v="253"/>
    <x v="1"/>
    <x v="8"/>
    <n v="1"/>
    <x v="29"/>
    <x v="32"/>
    <x v="201"/>
    <m/>
    <m/>
    <m/>
    <m/>
    <n v="7008"/>
    <n v="7500"/>
    <n v="492"/>
    <n v="-1"/>
    <n v="5"/>
    <x v="9"/>
    <x v="1"/>
  </r>
  <r>
    <n v="6769"/>
    <x v="253"/>
    <x v="1"/>
    <x v="8"/>
    <n v="1"/>
    <x v="27"/>
    <x v="29"/>
    <x v="1494"/>
    <m/>
    <m/>
    <m/>
    <m/>
    <n v="1100"/>
    <n v="10000"/>
    <n v="8900"/>
    <n v="-1"/>
    <n v="5"/>
    <x v="9"/>
    <x v="1"/>
  </r>
  <r>
    <n v="6770"/>
    <x v="253"/>
    <x v="1"/>
    <x v="8"/>
    <n v="1"/>
    <x v="30"/>
    <x v="1"/>
    <x v="177"/>
    <m/>
    <m/>
    <m/>
    <m/>
    <n v="900"/>
    <n v="10000"/>
    <n v="9100"/>
    <n v="-1"/>
    <n v="5"/>
    <x v="9"/>
    <x v="1"/>
  </r>
  <r>
    <n v="6771"/>
    <x v="253"/>
    <x v="1"/>
    <x v="8"/>
    <n v="1"/>
    <x v="29"/>
    <x v="32"/>
    <x v="201"/>
    <m/>
    <m/>
    <m/>
    <m/>
    <n v="1868"/>
    <n v="2000"/>
    <n v="132"/>
    <n v="-1"/>
    <n v="5"/>
    <x v="9"/>
    <x v="1"/>
  </r>
  <r>
    <n v="6772"/>
    <x v="253"/>
    <x v="1"/>
    <x v="8"/>
    <n v="1"/>
    <x v="27"/>
    <x v="2"/>
    <x v="1638"/>
    <m/>
    <m/>
    <m/>
    <m/>
    <n v="1100"/>
    <n v="10000"/>
    <n v="8900"/>
    <n v="-1"/>
    <n v="5"/>
    <x v="9"/>
    <x v="1"/>
  </r>
  <r>
    <n v="6773"/>
    <x v="253"/>
    <x v="1"/>
    <x v="8"/>
    <n v="1"/>
    <x v="33"/>
    <x v="1"/>
    <x v="946"/>
    <m/>
    <m/>
    <m/>
    <m/>
    <n v="0"/>
    <n v="25000"/>
    <n v="25000"/>
    <n v="-1"/>
    <n v="5"/>
    <x v="9"/>
    <x v="1"/>
  </r>
  <r>
    <n v="6774"/>
    <x v="253"/>
    <x v="1"/>
    <x v="8"/>
    <n v="1"/>
    <x v="27"/>
    <x v="135"/>
    <x v="917"/>
    <m/>
    <m/>
    <m/>
    <m/>
    <n v="1100"/>
    <n v="10000"/>
    <n v="8900"/>
    <n v="-1"/>
    <n v="5"/>
    <x v="9"/>
    <x v="1"/>
  </r>
  <r>
    <n v="6775"/>
    <x v="253"/>
    <x v="1"/>
    <x v="8"/>
    <n v="1"/>
    <x v="26"/>
    <x v="135"/>
    <x v="917"/>
    <m/>
    <m/>
    <m/>
    <m/>
    <n v="8500"/>
    <n v="20000"/>
    <n v="11500"/>
    <n v="-1"/>
    <n v="5"/>
    <x v="9"/>
    <x v="1"/>
  </r>
  <r>
    <n v="6776"/>
    <x v="253"/>
    <x v="1"/>
    <x v="8"/>
    <n v="1"/>
    <x v="4"/>
    <x v="28"/>
    <x v="351"/>
    <m/>
    <m/>
    <m/>
    <m/>
    <n v="40000"/>
    <n v="65000"/>
    <n v="25000"/>
    <n v="-1"/>
    <n v="5"/>
    <x v="9"/>
    <x v="1"/>
  </r>
  <r>
    <n v="6777"/>
    <x v="253"/>
    <x v="1"/>
    <x v="8"/>
    <n v="1"/>
    <x v="1"/>
    <x v="1"/>
    <x v="436"/>
    <m/>
    <m/>
    <m/>
    <m/>
    <n v="3500"/>
    <n v="15000"/>
    <n v="11500"/>
    <n v="-1"/>
    <n v="5"/>
    <x v="9"/>
    <x v="1"/>
  </r>
  <r>
    <n v="6778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79"/>
    <x v="253"/>
    <x v="1"/>
    <x v="8"/>
    <n v="1"/>
    <x v="1"/>
    <x v="92"/>
    <x v="1371"/>
    <m/>
    <m/>
    <m/>
    <m/>
    <n v="8500"/>
    <n v="20000"/>
    <n v="11500"/>
    <n v="-1"/>
    <n v="5"/>
    <x v="9"/>
    <x v="1"/>
  </r>
  <r>
    <n v="6780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81"/>
    <x v="253"/>
    <x v="1"/>
    <x v="8"/>
    <n v="1"/>
    <x v="0"/>
    <x v="27"/>
    <x v="1463"/>
    <m/>
    <m/>
    <m/>
    <m/>
    <n v="2000"/>
    <n v="10000"/>
    <n v="8000"/>
    <n v="-1"/>
    <n v="5"/>
    <x v="9"/>
    <x v="1"/>
  </r>
  <r>
    <n v="6782"/>
    <x v="253"/>
    <x v="1"/>
    <x v="8"/>
    <n v="1"/>
    <x v="38"/>
    <x v="96"/>
    <x v="653"/>
    <m/>
    <m/>
    <m/>
    <m/>
    <n v="23000"/>
    <n v="55000"/>
    <n v="32000"/>
    <n v="-1"/>
    <n v="5"/>
    <x v="9"/>
    <x v="1"/>
  </r>
  <r>
    <n v="6783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84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85"/>
    <x v="253"/>
    <x v="1"/>
    <x v="8"/>
    <n v="1"/>
    <x v="29"/>
    <x v="37"/>
    <x v="233"/>
    <m/>
    <m/>
    <m/>
    <m/>
    <n v="7008"/>
    <n v="7500"/>
    <n v="492"/>
    <n v="-1"/>
    <n v="5"/>
    <x v="9"/>
    <x v="1"/>
  </r>
  <r>
    <n v="6786"/>
    <x v="253"/>
    <x v="1"/>
    <x v="8"/>
    <n v="1"/>
    <x v="27"/>
    <x v="29"/>
    <x v="1639"/>
    <m/>
    <m/>
    <m/>
    <m/>
    <n v="1100"/>
    <n v="10000"/>
    <n v="8900"/>
    <n v="-1"/>
    <n v="5"/>
    <x v="9"/>
    <x v="1"/>
  </r>
  <r>
    <n v="6787"/>
    <x v="253"/>
    <x v="1"/>
    <x v="8"/>
    <n v="1"/>
    <x v="81"/>
    <x v="29"/>
    <x v="1639"/>
    <m/>
    <m/>
    <m/>
    <m/>
    <n v="4000"/>
    <n v="10000"/>
    <n v="6000"/>
    <n v="-1"/>
    <n v="5"/>
    <x v="9"/>
    <x v="1"/>
  </r>
  <r>
    <n v="6788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789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790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791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92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793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794"/>
    <x v="253"/>
    <x v="1"/>
    <x v="8"/>
    <n v="1"/>
    <x v="158"/>
    <x v="6"/>
    <x v="1275"/>
    <m/>
    <m/>
    <m/>
    <m/>
    <n v="2500"/>
    <n v="10000"/>
    <n v="7500"/>
    <n v="-1"/>
    <n v="5"/>
    <x v="9"/>
    <x v="1"/>
  </r>
  <r>
    <n v="6795"/>
    <x v="252"/>
    <x v="0"/>
    <x v="87"/>
    <n v="5"/>
    <x v="35"/>
    <x v="89"/>
    <x v="741"/>
    <m/>
    <m/>
    <m/>
    <m/>
    <n v="4000"/>
    <n v="10000"/>
    <n v="-20000"/>
    <n v="5"/>
    <n v="4"/>
    <x v="9"/>
    <x v="1"/>
  </r>
  <r>
    <n v="6796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797"/>
    <x v="253"/>
    <x v="1"/>
    <x v="8"/>
    <n v="1"/>
    <x v="29"/>
    <x v="32"/>
    <x v="201"/>
    <m/>
    <m/>
    <m/>
    <m/>
    <n v="3270"/>
    <n v="3500"/>
    <n v="230"/>
    <n v="-1"/>
    <n v="5"/>
    <x v="9"/>
    <x v="1"/>
  </r>
  <r>
    <n v="6798"/>
    <x v="254"/>
    <x v="1"/>
    <x v="8"/>
    <n v="1"/>
    <x v="8"/>
    <x v="24"/>
    <x v="105"/>
    <m/>
    <m/>
    <m/>
    <m/>
    <n v="32000"/>
    <n v="50000"/>
    <n v="18000"/>
    <n v="-1"/>
    <n v="6"/>
    <x v="9"/>
    <x v="1"/>
  </r>
  <r>
    <n v="6799"/>
    <x v="254"/>
    <x v="1"/>
    <x v="8"/>
    <n v="1"/>
    <x v="29"/>
    <x v="32"/>
    <x v="201"/>
    <m/>
    <m/>
    <m/>
    <m/>
    <n v="934"/>
    <n v="1000"/>
    <n v="66"/>
    <n v="-1"/>
    <n v="6"/>
    <x v="9"/>
    <x v="1"/>
  </r>
  <r>
    <n v="6800"/>
    <x v="254"/>
    <x v="1"/>
    <x v="8"/>
    <n v="1"/>
    <x v="29"/>
    <x v="32"/>
    <x v="201"/>
    <m/>
    <m/>
    <m/>
    <m/>
    <n v="1868"/>
    <n v="2000"/>
    <n v="132"/>
    <n v="-1"/>
    <n v="6"/>
    <x v="9"/>
    <x v="1"/>
  </r>
  <r>
    <n v="6801"/>
    <x v="254"/>
    <x v="1"/>
    <x v="8"/>
    <n v="1"/>
    <x v="11"/>
    <x v="6"/>
    <x v="1581"/>
    <m/>
    <m/>
    <m/>
    <m/>
    <n v="30000"/>
    <n v="55000"/>
    <n v="25000"/>
    <n v="-1"/>
    <n v="6"/>
    <x v="9"/>
    <x v="1"/>
  </r>
  <r>
    <n v="6802"/>
    <x v="245"/>
    <x v="0"/>
    <x v="6"/>
    <n v="1"/>
    <x v="209"/>
    <x v="6"/>
    <x v="1640"/>
    <m/>
    <m/>
    <m/>
    <m/>
    <n v="65000"/>
    <n v="110000"/>
    <n v="-65000"/>
    <n v="1"/>
    <n v="28"/>
    <x v="8"/>
    <x v="1"/>
  </r>
  <r>
    <n v="6803"/>
    <x v="245"/>
    <x v="0"/>
    <x v="6"/>
    <n v="2"/>
    <x v="13"/>
    <x v="6"/>
    <x v="101"/>
    <m/>
    <m/>
    <m/>
    <m/>
    <n v="19000"/>
    <n v="35000"/>
    <n v="-38000"/>
    <n v="2"/>
    <n v="28"/>
    <x v="8"/>
    <x v="1"/>
  </r>
  <r>
    <n v="6804"/>
    <x v="245"/>
    <x v="0"/>
    <x v="6"/>
    <n v="1"/>
    <x v="13"/>
    <x v="6"/>
    <x v="1497"/>
    <m/>
    <m/>
    <m/>
    <m/>
    <n v="16000"/>
    <n v="30000"/>
    <n v="-16000"/>
    <n v="1"/>
    <n v="28"/>
    <x v="8"/>
    <x v="1"/>
  </r>
  <r>
    <n v="6805"/>
    <x v="245"/>
    <x v="0"/>
    <x v="6"/>
    <n v="2"/>
    <x v="0"/>
    <x v="6"/>
    <x v="46"/>
    <m/>
    <m/>
    <m/>
    <m/>
    <n v="7600"/>
    <n v="19000"/>
    <n v="-15200"/>
    <n v="2"/>
    <n v="28"/>
    <x v="8"/>
    <x v="1"/>
  </r>
  <r>
    <n v="6806"/>
    <x v="245"/>
    <x v="0"/>
    <x v="6"/>
    <n v="3"/>
    <x v="0"/>
    <x v="6"/>
    <x v="1641"/>
    <m/>
    <m/>
    <m/>
    <m/>
    <n v="3500"/>
    <n v="12000"/>
    <n v="-10500"/>
    <n v="3"/>
    <n v="28"/>
    <x v="8"/>
    <x v="1"/>
  </r>
  <r>
    <n v="6807"/>
    <x v="245"/>
    <x v="0"/>
    <x v="6"/>
    <n v="2"/>
    <x v="0"/>
    <x v="6"/>
    <x v="1642"/>
    <m/>
    <m/>
    <m/>
    <m/>
    <n v="16000"/>
    <n v="34000"/>
    <n v="-32000"/>
    <n v="2"/>
    <n v="28"/>
    <x v="8"/>
    <x v="1"/>
  </r>
  <r>
    <n v="6808"/>
    <x v="245"/>
    <x v="0"/>
    <x v="107"/>
    <n v="1"/>
    <x v="104"/>
    <x v="28"/>
    <x v="430"/>
    <m/>
    <m/>
    <m/>
    <m/>
    <n v="12000"/>
    <n v="25000"/>
    <n v="-12000"/>
    <n v="1"/>
    <n v="28"/>
    <x v="8"/>
    <x v="1"/>
  </r>
  <r>
    <n v="6809"/>
    <x v="245"/>
    <x v="0"/>
    <x v="107"/>
    <n v="1"/>
    <x v="104"/>
    <x v="28"/>
    <x v="644"/>
    <m/>
    <m/>
    <m/>
    <m/>
    <n v="10000"/>
    <n v="25000"/>
    <n v="-10000"/>
    <n v="1"/>
    <n v="28"/>
    <x v="8"/>
    <x v="1"/>
  </r>
  <r>
    <n v="6810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811"/>
    <x v="245"/>
    <x v="0"/>
    <x v="107"/>
    <n v="1"/>
    <x v="46"/>
    <x v="29"/>
    <x v="1526"/>
    <m/>
    <m/>
    <m/>
    <m/>
    <n v="3000"/>
    <n v="30000"/>
    <n v="-3000"/>
    <n v="1"/>
    <n v="28"/>
    <x v="8"/>
    <x v="1"/>
  </r>
  <r>
    <n v="6812"/>
    <x v="245"/>
    <x v="0"/>
    <x v="4"/>
    <n v="2"/>
    <x v="21"/>
    <x v="23"/>
    <x v="97"/>
    <m/>
    <m/>
    <m/>
    <m/>
    <n v="42000"/>
    <n v="65000"/>
    <n v="-84000"/>
    <n v="2"/>
    <n v="28"/>
    <x v="8"/>
    <x v="1"/>
  </r>
  <r>
    <n v="6813"/>
    <x v="245"/>
    <x v="0"/>
    <x v="4"/>
    <n v="1"/>
    <x v="21"/>
    <x v="23"/>
    <x v="98"/>
    <m/>
    <m/>
    <m/>
    <m/>
    <n v="53000"/>
    <n v="80000"/>
    <n v="-53000"/>
    <n v="1"/>
    <n v="28"/>
    <x v="8"/>
    <x v="1"/>
  </r>
  <r>
    <n v="6814"/>
    <x v="245"/>
    <x v="0"/>
    <x v="4"/>
    <n v="2"/>
    <x v="22"/>
    <x v="26"/>
    <x v="978"/>
    <m/>
    <m/>
    <m/>
    <m/>
    <n v="40000"/>
    <n v="65000"/>
    <n v="-80000"/>
    <n v="2"/>
    <n v="28"/>
    <x v="8"/>
    <x v="1"/>
  </r>
  <r>
    <n v="6815"/>
    <x v="245"/>
    <x v="0"/>
    <x v="64"/>
    <n v="1"/>
    <x v="84"/>
    <x v="2"/>
    <x v="595"/>
    <m/>
    <m/>
    <m/>
    <m/>
    <n v="95000"/>
    <n v="150000"/>
    <n v="-95000"/>
    <n v="1"/>
    <n v="28"/>
    <x v="8"/>
    <x v="1"/>
  </r>
  <r>
    <n v="6816"/>
    <x v="245"/>
    <x v="0"/>
    <x v="64"/>
    <n v="1"/>
    <x v="84"/>
    <x v="1"/>
    <x v="1643"/>
    <m/>
    <m/>
    <m/>
    <m/>
    <n v="70000"/>
    <n v="130000"/>
    <n v="-70000"/>
    <n v="1"/>
    <n v="28"/>
    <x v="8"/>
    <x v="1"/>
  </r>
  <r>
    <n v="6817"/>
    <x v="245"/>
    <x v="0"/>
    <x v="64"/>
    <n v="1"/>
    <x v="84"/>
    <x v="1"/>
    <x v="1644"/>
    <m/>
    <m/>
    <m/>
    <m/>
    <n v="68000"/>
    <n v="130000"/>
    <n v="-68000"/>
    <n v="1"/>
    <n v="28"/>
    <x v="8"/>
    <x v="1"/>
  </r>
  <r>
    <n v="6818"/>
    <x v="245"/>
    <x v="0"/>
    <x v="64"/>
    <n v="1"/>
    <x v="84"/>
    <x v="1"/>
    <x v="1590"/>
    <m/>
    <m/>
    <m/>
    <m/>
    <n v="78000"/>
    <n v="140000"/>
    <n v="-78000"/>
    <n v="1"/>
    <n v="28"/>
    <x v="8"/>
    <x v="1"/>
  </r>
  <r>
    <n v="6819"/>
    <x v="245"/>
    <x v="0"/>
    <x v="64"/>
    <n v="1"/>
    <x v="84"/>
    <x v="29"/>
    <x v="1645"/>
    <m/>
    <m/>
    <m/>
    <m/>
    <n v="80000"/>
    <n v="150000"/>
    <n v="-80000"/>
    <n v="1"/>
    <n v="28"/>
    <x v="8"/>
    <x v="1"/>
  </r>
  <r>
    <n v="6820"/>
    <x v="245"/>
    <x v="0"/>
    <x v="64"/>
    <n v="1"/>
    <x v="84"/>
    <x v="2"/>
    <x v="348"/>
    <m/>
    <m/>
    <m/>
    <m/>
    <n v="55000"/>
    <n v="120000"/>
    <n v="-55000"/>
    <n v="1"/>
    <n v="28"/>
    <x v="8"/>
    <x v="1"/>
  </r>
  <r>
    <n v="6821"/>
    <x v="245"/>
    <x v="0"/>
    <x v="51"/>
    <n v="3"/>
    <x v="0"/>
    <x v="93"/>
    <x v="440"/>
    <m/>
    <m/>
    <m/>
    <m/>
    <n v="3500"/>
    <n v="12000"/>
    <n v="-10500"/>
    <n v="3"/>
    <n v="28"/>
    <x v="8"/>
    <x v="1"/>
  </r>
  <r>
    <n v="6822"/>
    <x v="245"/>
    <x v="0"/>
    <x v="51"/>
    <n v="5"/>
    <x v="0"/>
    <x v="164"/>
    <x v="440"/>
    <m/>
    <m/>
    <m/>
    <m/>
    <n v="3000"/>
    <n v="10000"/>
    <n v="-15000"/>
    <n v="5"/>
    <n v="28"/>
    <x v="8"/>
    <x v="1"/>
  </r>
  <r>
    <n v="6823"/>
    <x v="245"/>
    <x v="0"/>
    <x v="51"/>
    <n v="3"/>
    <x v="0"/>
    <x v="145"/>
    <x v="1646"/>
    <m/>
    <m/>
    <m/>
    <m/>
    <n v="5000"/>
    <n v="15000"/>
    <n v="-15000"/>
    <n v="3"/>
    <n v="28"/>
    <x v="8"/>
    <x v="1"/>
  </r>
  <r>
    <n v="6824"/>
    <x v="245"/>
    <x v="0"/>
    <x v="51"/>
    <n v="2"/>
    <x v="55"/>
    <x v="48"/>
    <x v="741"/>
    <m/>
    <m/>
    <m/>
    <m/>
    <n v="8000"/>
    <n v="20000"/>
    <n v="-16000"/>
    <n v="2"/>
    <n v="28"/>
    <x v="8"/>
    <x v="1"/>
  </r>
  <r>
    <n v="6825"/>
    <x v="245"/>
    <x v="0"/>
    <x v="51"/>
    <n v="4"/>
    <x v="55"/>
    <x v="4"/>
    <x v="817"/>
    <m/>
    <m/>
    <m/>
    <m/>
    <n v="6500"/>
    <n v="18000"/>
    <n v="-26000"/>
    <n v="4"/>
    <n v="28"/>
    <x v="8"/>
    <x v="1"/>
  </r>
  <r>
    <n v="6826"/>
    <x v="245"/>
    <x v="0"/>
    <x v="51"/>
    <n v="10"/>
    <x v="30"/>
    <x v="48"/>
    <x v="741"/>
    <m/>
    <m/>
    <m/>
    <m/>
    <n v="800"/>
    <n v="10000"/>
    <n v="-8000"/>
    <n v="10"/>
    <n v="28"/>
    <x v="8"/>
    <x v="1"/>
  </r>
  <r>
    <n v="6827"/>
    <x v="245"/>
    <x v="0"/>
    <x v="51"/>
    <n v="5"/>
    <x v="27"/>
    <x v="48"/>
    <x v="741"/>
    <m/>
    <m/>
    <m/>
    <m/>
    <n v="900"/>
    <n v="10000"/>
    <n v="-4500"/>
    <n v="5"/>
    <n v="28"/>
    <x v="8"/>
    <x v="1"/>
  </r>
  <r>
    <n v="6828"/>
    <x v="245"/>
    <x v="0"/>
    <x v="51"/>
    <n v="20"/>
    <x v="207"/>
    <x v="48"/>
    <x v="741"/>
    <m/>
    <m/>
    <m/>
    <m/>
    <n v="2800"/>
    <n v="15000"/>
    <n v="-56000"/>
    <n v="20"/>
    <n v="28"/>
    <x v="8"/>
    <x v="1"/>
  </r>
  <r>
    <n v="6829"/>
    <x v="245"/>
    <x v="0"/>
    <x v="51"/>
    <n v="5"/>
    <x v="1"/>
    <x v="1"/>
    <x v="2"/>
    <m/>
    <m/>
    <m/>
    <m/>
    <n v="3500"/>
    <n v="12000"/>
    <n v="-17500"/>
    <n v="5"/>
    <n v="28"/>
    <x v="8"/>
    <x v="1"/>
  </r>
  <r>
    <n v="6830"/>
    <x v="245"/>
    <x v="0"/>
    <x v="51"/>
    <n v="18"/>
    <x v="81"/>
    <x v="48"/>
    <x v="741"/>
    <m/>
    <m/>
    <m/>
    <m/>
    <n v="3600"/>
    <n v="10000"/>
    <n v="-64800"/>
    <n v="18"/>
    <n v="28"/>
    <x v="8"/>
    <x v="1"/>
  </r>
  <r>
    <n v="6831"/>
    <x v="245"/>
    <x v="0"/>
    <x v="51"/>
    <n v="3"/>
    <x v="2"/>
    <x v="93"/>
    <x v="328"/>
    <m/>
    <m/>
    <m/>
    <m/>
    <n v="8500"/>
    <n v="18000"/>
    <n v="-25500"/>
    <n v="3"/>
    <n v="28"/>
    <x v="8"/>
    <x v="1"/>
  </r>
  <r>
    <n v="6832"/>
    <x v="245"/>
    <x v="0"/>
    <x v="51"/>
    <n v="2"/>
    <x v="210"/>
    <x v="4"/>
    <x v="314"/>
    <m/>
    <m/>
    <m/>
    <m/>
    <n v="11000"/>
    <n v="20000"/>
    <n v="-22000"/>
    <n v="2"/>
    <n v="28"/>
    <x v="8"/>
    <x v="1"/>
  </r>
  <r>
    <n v="6833"/>
    <x v="245"/>
    <x v="0"/>
    <x v="145"/>
    <n v="1"/>
    <x v="0"/>
    <x v="6"/>
    <x v="1647"/>
    <m/>
    <m/>
    <m/>
    <m/>
    <n v="4000"/>
    <n v="12000"/>
    <n v="-4000"/>
    <n v="1"/>
    <n v="28"/>
    <x v="8"/>
    <x v="1"/>
  </r>
  <r>
    <n v="6834"/>
    <x v="245"/>
    <x v="0"/>
    <x v="145"/>
    <n v="1"/>
    <x v="13"/>
    <x v="6"/>
    <x v="99"/>
    <m/>
    <m/>
    <m/>
    <m/>
    <n v="14000"/>
    <n v="30000"/>
    <n v="-14000"/>
    <n v="1"/>
    <n v="28"/>
    <x v="8"/>
    <x v="1"/>
  </r>
  <r>
    <n v="6835"/>
    <x v="245"/>
    <x v="0"/>
    <x v="145"/>
    <n v="1"/>
    <x v="2"/>
    <x v="6"/>
    <x v="1648"/>
    <m/>
    <m/>
    <m/>
    <m/>
    <n v="23000"/>
    <n v="50000"/>
    <n v="-23000"/>
    <n v="1"/>
    <n v="28"/>
    <x v="8"/>
    <x v="1"/>
  </r>
  <r>
    <n v="6836"/>
    <x v="245"/>
    <x v="0"/>
    <x v="145"/>
    <n v="4"/>
    <x v="13"/>
    <x v="6"/>
    <x v="48"/>
    <m/>
    <m/>
    <m/>
    <m/>
    <n v="2000"/>
    <n v="7000"/>
    <n v="-8000"/>
    <n v="4"/>
    <n v="28"/>
    <x v="8"/>
    <x v="1"/>
  </r>
  <r>
    <n v="6837"/>
    <x v="245"/>
    <x v="0"/>
    <x v="145"/>
    <n v="1"/>
    <x v="13"/>
    <x v="6"/>
    <x v="48"/>
    <m/>
    <m/>
    <m/>
    <m/>
    <n v="2000"/>
    <n v="7000"/>
    <n v="-2000"/>
    <n v="1"/>
    <n v="28"/>
    <x v="8"/>
    <x v="1"/>
  </r>
  <r>
    <n v="6838"/>
    <x v="245"/>
    <x v="0"/>
    <x v="145"/>
    <n v="1"/>
    <x v="6"/>
    <x v="165"/>
    <x v="1649"/>
    <m/>
    <m/>
    <m/>
    <m/>
    <n v="28000"/>
    <n v="55000"/>
    <n v="-28000"/>
    <n v="1"/>
    <n v="28"/>
    <x v="8"/>
    <x v="1"/>
  </r>
  <r>
    <n v="6839"/>
    <x v="245"/>
    <x v="0"/>
    <x v="145"/>
    <n v="2"/>
    <x v="0"/>
    <x v="6"/>
    <x v="71"/>
    <m/>
    <m/>
    <m/>
    <m/>
    <n v="6500"/>
    <n v="17000"/>
    <n v="-13000"/>
    <n v="2"/>
    <n v="28"/>
    <x v="8"/>
    <x v="1"/>
  </r>
  <r>
    <n v="6840"/>
    <x v="245"/>
    <x v="0"/>
    <x v="145"/>
    <n v="3"/>
    <x v="0"/>
    <x v="6"/>
    <x v="1650"/>
    <m/>
    <m/>
    <m/>
    <m/>
    <n v="3000"/>
    <n v="9000"/>
    <n v="-9000"/>
    <n v="3"/>
    <n v="28"/>
    <x v="8"/>
    <x v="1"/>
  </r>
  <r>
    <n v="6841"/>
    <x v="245"/>
    <x v="0"/>
    <x v="145"/>
    <n v="2"/>
    <x v="143"/>
    <x v="6"/>
    <x v="1651"/>
    <m/>
    <m/>
    <m/>
    <m/>
    <n v="18000"/>
    <n v="34000"/>
    <n v="-36000"/>
    <n v="2"/>
    <n v="28"/>
    <x v="8"/>
    <x v="1"/>
  </r>
  <r>
    <n v="6842"/>
    <x v="245"/>
    <x v="0"/>
    <x v="146"/>
    <n v="1"/>
    <x v="119"/>
    <x v="29"/>
    <x v="338"/>
    <m/>
    <m/>
    <m/>
    <m/>
    <n v="5000"/>
    <n v="19000"/>
    <n v="-5000"/>
    <n v="1"/>
    <n v="28"/>
    <x v="8"/>
    <x v="1"/>
  </r>
  <r>
    <n v="6843"/>
    <x v="245"/>
    <x v="0"/>
    <x v="146"/>
    <n v="3"/>
    <x v="46"/>
    <x v="29"/>
    <x v="1652"/>
    <m/>
    <m/>
    <m/>
    <m/>
    <n v="2500"/>
    <n v="30000"/>
    <n v="-7500"/>
    <n v="3"/>
    <n v="28"/>
    <x v="8"/>
    <x v="1"/>
  </r>
  <r>
    <n v="6844"/>
    <x v="245"/>
    <x v="0"/>
    <x v="146"/>
    <n v="1"/>
    <x v="104"/>
    <x v="28"/>
    <x v="364"/>
    <m/>
    <m/>
    <m/>
    <m/>
    <n v="6000"/>
    <n v="25000"/>
    <n v="-6000"/>
    <n v="1"/>
    <n v="28"/>
    <x v="8"/>
    <x v="1"/>
  </r>
  <r>
    <n v="6845"/>
    <x v="245"/>
    <x v="0"/>
    <x v="146"/>
    <n v="1"/>
    <x v="104"/>
    <x v="28"/>
    <x v="135"/>
    <m/>
    <m/>
    <m/>
    <m/>
    <n v="8000"/>
    <n v="25000"/>
    <n v="-8000"/>
    <n v="1"/>
    <n v="28"/>
    <x v="8"/>
    <x v="1"/>
  </r>
  <r>
    <n v="6846"/>
    <x v="245"/>
    <x v="0"/>
    <x v="146"/>
    <n v="1"/>
    <x v="95"/>
    <x v="28"/>
    <x v="315"/>
    <m/>
    <m/>
    <m/>
    <m/>
    <n v="15000"/>
    <n v="30000"/>
    <n v="-15000"/>
    <n v="1"/>
    <n v="28"/>
    <x v="8"/>
    <x v="1"/>
  </r>
  <r>
    <n v="6847"/>
    <x v="246"/>
    <x v="0"/>
    <x v="148"/>
    <n v="5"/>
    <x v="211"/>
    <x v="6"/>
    <x v="1653"/>
    <m/>
    <m/>
    <m/>
    <m/>
    <n v="11000"/>
    <n v="22000"/>
    <n v="-55000"/>
    <n v="5"/>
    <n v="29"/>
    <x v="8"/>
    <x v="1"/>
  </r>
  <r>
    <n v="6848"/>
    <x v="246"/>
    <x v="0"/>
    <x v="148"/>
    <n v="2"/>
    <x v="83"/>
    <x v="6"/>
    <x v="1654"/>
    <m/>
    <m/>
    <m/>
    <m/>
    <n v="11000"/>
    <n v="20000"/>
    <n v="-22000"/>
    <n v="2"/>
    <n v="29"/>
    <x v="8"/>
    <x v="1"/>
  </r>
  <r>
    <n v="6849"/>
    <x v="246"/>
    <x v="0"/>
    <x v="148"/>
    <n v="10"/>
    <x v="206"/>
    <x v="6"/>
    <x v="1655"/>
    <m/>
    <m/>
    <m/>
    <m/>
    <n v="5000"/>
    <n v="15000"/>
    <n v="-50000"/>
    <n v="10"/>
    <n v="29"/>
    <x v="8"/>
    <x v="1"/>
  </r>
  <r>
    <n v="6850"/>
    <x v="246"/>
    <x v="0"/>
    <x v="148"/>
    <n v="6"/>
    <x v="206"/>
    <x v="6"/>
    <x v="1656"/>
    <m/>
    <m/>
    <m/>
    <m/>
    <n v="8000"/>
    <n v="24000"/>
    <n v="-48000"/>
    <n v="6"/>
    <n v="29"/>
    <x v="8"/>
    <x v="1"/>
  </r>
  <r>
    <n v="6851"/>
    <x v="246"/>
    <x v="0"/>
    <x v="148"/>
    <n v="3"/>
    <x v="212"/>
    <x v="6"/>
    <x v="1657"/>
    <m/>
    <m/>
    <m/>
    <m/>
    <n v="3500"/>
    <n v="10000"/>
    <n v="-10500"/>
    <n v="3"/>
    <n v="29"/>
    <x v="8"/>
    <x v="1"/>
  </r>
  <r>
    <n v="6852"/>
    <x v="246"/>
    <x v="0"/>
    <x v="148"/>
    <n v="7"/>
    <x v="212"/>
    <x v="6"/>
    <x v="1658"/>
    <m/>
    <m/>
    <m/>
    <m/>
    <n v="4000"/>
    <n v="10000"/>
    <n v="-28000"/>
    <n v="7"/>
    <n v="29"/>
    <x v="8"/>
    <x v="1"/>
  </r>
  <r>
    <n v="6853"/>
    <x v="246"/>
    <x v="0"/>
    <x v="64"/>
    <n v="1"/>
    <x v="84"/>
    <x v="29"/>
    <x v="1659"/>
    <m/>
    <m/>
    <m/>
    <m/>
    <n v="80000"/>
    <n v="140000"/>
    <n v="-80000"/>
    <n v="1"/>
    <n v="29"/>
    <x v="8"/>
    <x v="1"/>
  </r>
  <r>
    <n v="6854"/>
    <x v="246"/>
    <x v="0"/>
    <x v="64"/>
    <n v="1"/>
    <x v="105"/>
    <x v="1"/>
    <x v="511"/>
    <m/>
    <m/>
    <m/>
    <m/>
    <n v="18000"/>
    <n v="45000"/>
    <n v="-18000"/>
    <n v="1"/>
    <n v="29"/>
    <x v="8"/>
    <x v="1"/>
  </r>
  <r>
    <n v="6855"/>
    <x v="246"/>
    <x v="0"/>
    <x v="64"/>
    <n v="1"/>
    <x v="84"/>
    <x v="29"/>
    <x v="1660"/>
    <m/>
    <m/>
    <m/>
    <m/>
    <n v="65000"/>
    <n v="130000"/>
    <n v="-65000"/>
    <n v="1"/>
    <n v="29"/>
    <x v="8"/>
    <x v="1"/>
  </r>
  <r>
    <n v="6856"/>
    <x v="246"/>
    <x v="0"/>
    <x v="64"/>
    <n v="1"/>
    <x v="84"/>
    <x v="1"/>
    <x v="973"/>
    <m/>
    <m/>
    <m/>
    <m/>
    <n v="65000"/>
    <n v="130000"/>
    <n v="-65000"/>
    <n v="1"/>
    <n v="29"/>
    <x v="8"/>
    <x v="1"/>
  </r>
  <r>
    <n v="6857"/>
    <x v="246"/>
    <x v="0"/>
    <x v="5"/>
    <n v="5"/>
    <x v="0"/>
    <x v="27"/>
    <x v="440"/>
    <m/>
    <m/>
    <m/>
    <m/>
    <n v="4500"/>
    <n v="12000"/>
    <n v="-22500"/>
    <n v="5"/>
    <n v="29"/>
    <x v="8"/>
    <x v="1"/>
  </r>
  <r>
    <n v="6858"/>
    <x v="246"/>
    <x v="0"/>
    <x v="5"/>
    <n v="1"/>
    <x v="0"/>
    <x v="102"/>
    <x v="690"/>
    <m/>
    <m/>
    <m/>
    <m/>
    <n v="11000"/>
    <n v="22000"/>
    <n v="-11000"/>
    <n v="1"/>
    <n v="29"/>
    <x v="8"/>
    <x v="1"/>
  </r>
  <r>
    <n v="6859"/>
    <x v="246"/>
    <x v="0"/>
    <x v="5"/>
    <n v="2"/>
    <x v="0"/>
    <x v="6"/>
    <x v="1661"/>
    <m/>
    <m/>
    <m/>
    <m/>
    <n v="8500"/>
    <n v="22000"/>
    <n v="-17000"/>
    <n v="2"/>
    <n v="29"/>
    <x v="8"/>
    <x v="1"/>
  </r>
  <r>
    <n v="6860"/>
    <x v="246"/>
    <x v="0"/>
    <x v="5"/>
    <n v="3"/>
    <x v="0"/>
    <x v="6"/>
    <x v="1662"/>
    <m/>
    <m/>
    <m/>
    <m/>
    <n v="3800"/>
    <n v="15000"/>
    <n v="-11400"/>
    <n v="3"/>
    <n v="29"/>
    <x v="8"/>
    <x v="1"/>
  </r>
  <r>
    <n v="6861"/>
    <x v="246"/>
    <x v="0"/>
    <x v="5"/>
    <n v="1"/>
    <x v="2"/>
    <x v="4"/>
    <x v="1663"/>
    <m/>
    <m/>
    <m/>
    <m/>
    <n v="20000"/>
    <n v="49000"/>
    <n v="-20000"/>
    <n v="1"/>
    <n v="29"/>
    <x v="8"/>
    <x v="1"/>
  </r>
  <r>
    <n v="6862"/>
    <x v="246"/>
    <x v="0"/>
    <x v="5"/>
    <n v="1"/>
    <x v="213"/>
    <x v="1"/>
    <x v="186"/>
    <m/>
    <m/>
    <m/>
    <m/>
    <n v="8000"/>
    <n v="0"/>
    <n v="-8000"/>
    <n v="1"/>
    <n v="29"/>
    <x v="8"/>
    <x v="1"/>
  </r>
  <r>
    <n v="6863"/>
    <x v="246"/>
    <x v="0"/>
    <x v="5"/>
    <n v="1"/>
    <x v="2"/>
    <x v="4"/>
    <x v="1664"/>
    <m/>
    <m/>
    <m/>
    <m/>
    <n v="8500"/>
    <n v="19000"/>
    <n v="-8500"/>
    <n v="1"/>
    <n v="29"/>
    <x v="8"/>
    <x v="1"/>
  </r>
  <r>
    <n v="6864"/>
    <x v="246"/>
    <x v="0"/>
    <x v="5"/>
    <n v="1"/>
    <x v="2"/>
    <x v="4"/>
    <x v="1665"/>
    <m/>
    <m/>
    <m/>
    <m/>
    <n v="10000"/>
    <n v="19000"/>
    <n v="-10000"/>
    <n v="1"/>
    <n v="29"/>
    <x v="8"/>
    <x v="1"/>
  </r>
  <r>
    <n v="6865"/>
    <x v="246"/>
    <x v="0"/>
    <x v="5"/>
    <n v="3"/>
    <x v="1"/>
    <x v="6"/>
    <x v="1666"/>
    <m/>
    <m/>
    <m/>
    <m/>
    <n v="10000"/>
    <n v="20000"/>
    <n v="-30000"/>
    <n v="3"/>
    <n v="29"/>
    <x v="8"/>
    <x v="1"/>
  </r>
  <r>
    <n v="6866"/>
    <x v="246"/>
    <x v="0"/>
    <x v="5"/>
    <n v="4"/>
    <x v="55"/>
    <x v="48"/>
    <x v="1667"/>
    <m/>
    <m/>
    <m/>
    <m/>
    <n v="8500"/>
    <n v="20000"/>
    <n v="-34000"/>
    <n v="4"/>
    <n v="29"/>
    <x v="8"/>
    <x v="1"/>
  </r>
  <r>
    <n v="6867"/>
    <x v="248"/>
    <x v="0"/>
    <x v="127"/>
    <n v="1"/>
    <x v="6"/>
    <x v="134"/>
    <x v="1157"/>
    <m/>
    <m/>
    <m/>
    <m/>
    <n v="35000"/>
    <n v="70000"/>
    <n v="-35000"/>
    <n v="1"/>
    <n v="31"/>
    <x v="8"/>
    <x v="1"/>
  </r>
  <r>
    <n v="6868"/>
    <x v="248"/>
    <x v="0"/>
    <x v="127"/>
    <n v="1"/>
    <x v="170"/>
    <x v="134"/>
    <x v="1668"/>
    <m/>
    <m/>
    <m/>
    <m/>
    <n v="265000"/>
    <n v="330000"/>
    <n v="-265000"/>
    <n v="1"/>
    <n v="31"/>
    <x v="8"/>
    <x v="1"/>
  </r>
  <r>
    <n v="6869"/>
    <x v="254"/>
    <x v="1"/>
    <x v="8"/>
    <n v="1"/>
    <x v="0"/>
    <x v="27"/>
    <x v="1463"/>
    <m/>
    <m/>
    <m/>
    <m/>
    <n v="2000"/>
    <n v="10000"/>
    <n v="8000"/>
    <n v="-1"/>
    <n v="6"/>
    <x v="9"/>
    <x v="1"/>
  </r>
  <r>
    <n v="6870"/>
    <x v="254"/>
    <x v="1"/>
    <x v="8"/>
    <n v="1"/>
    <x v="33"/>
    <x v="1"/>
    <x v="1669"/>
    <m/>
    <m/>
    <m/>
    <m/>
    <n v="0"/>
    <n v="5000"/>
    <n v="5000"/>
    <n v="-1"/>
    <n v="6"/>
    <x v="9"/>
    <x v="1"/>
  </r>
  <r>
    <n v="6871"/>
    <x v="248"/>
    <x v="0"/>
    <x v="148"/>
    <n v="20"/>
    <x v="206"/>
    <x v="48"/>
    <x v="1656"/>
    <m/>
    <m/>
    <m/>
    <m/>
    <n v="8000"/>
    <n v="24000"/>
    <n v="-160000"/>
    <n v="20"/>
    <n v="31"/>
    <x v="8"/>
    <x v="1"/>
  </r>
  <r>
    <n v="6872"/>
    <x v="248"/>
    <x v="0"/>
    <x v="148"/>
    <n v="2"/>
    <x v="83"/>
    <x v="6"/>
    <x v="1670"/>
    <m/>
    <m/>
    <m/>
    <m/>
    <n v="15000"/>
    <n v="29000"/>
    <n v="-30000"/>
    <n v="2"/>
    <n v="31"/>
    <x v="8"/>
    <x v="1"/>
  </r>
  <r>
    <n v="6873"/>
    <x v="248"/>
    <x v="0"/>
    <x v="114"/>
    <n v="9"/>
    <x v="26"/>
    <x v="48"/>
    <x v="741"/>
    <m/>
    <m/>
    <m/>
    <m/>
    <n v="8000"/>
    <n v="20000"/>
    <n v="-72000"/>
    <n v="9"/>
    <n v="31"/>
    <x v="8"/>
    <x v="1"/>
  </r>
  <r>
    <n v="6874"/>
    <x v="248"/>
    <x v="0"/>
    <x v="114"/>
    <n v="1"/>
    <x v="26"/>
    <x v="4"/>
    <x v="817"/>
    <m/>
    <m/>
    <m/>
    <m/>
    <n v="6500"/>
    <n v="18000"/>
    <n v="-6500"/>
    <n v="1"/>
    <n v="31"/>
    <x v="8"/>
    <x v="1"/>
  </r>
  <r>
    <n v="6875"/>
    <x v="248"/>
    <x v="0"/>
    <x v="114"/>
    <n v="1"/>
    <x v="4"/>
    <x v="6"/>
    <x v="1636"/>
    <m/>
    <m/>
    <m/>
    <m/>
    <n v="33000"/>
    <n v="60000"/>
    <n v="-33000"/>
    <n v="1"/>
    <n v="31"/>
    <x v="8"/>
    <x v="1"/>
  </r>
  <r>
    <n v="6876"/>
    <x v="248"/>
    <x v="0"/>
    <x v="114"/>
    <n v="2"/>
    <x v="55"/>
    <x v="48"/>
    <x v="741"/>
    <m/>
    <m/>
    <m/>
    <m/>
    <n v="7000"/>
    <n v="20000"/>
    <n v="-14000"/>
    <n v="2"/>
    <n v="31"/>
    <x v="8"/>
    <x v="1"/>
  </r>
  <r>
    <n v="6877"/>
    <x v="248"/>
    <x v="0"/>
    <x v="114"/>
    <n v="1"/>
    <x v="35"/>
    <x v="36"/>
    <x v="1671"/>
    <m/>
    <m/>
    <m/>
    <m/>
    <n v="27500"/>
    <n v="59000"/>
    <n v="-27500"/>
    <n v="1"/>
    <n v="31"/>
    <x v="8"/>
    <x v="1"/>
  </r>
  <r>
    <n v="6878"/>
    <x v="248"/>
    <x v="0"/>
    <x v="114"/>
    <n v="1"/>
    <x v="35"/>
    <x v="166"/>
    <x v="232"/>
    <m/>
    <m/>
    <m/>
    <m/>
    <n v="29500"/>
    <n v="59000"/>
    <n v="-29500"/>
    <n v="1"/>
    <n v="31"/>
    <x v="8"/>
    <x v="1"/>
  </r>
  <r>
    <n v="6879"/>
    <x v="248"/>
    <x v="0"/>
    <x v="114"/>
    <n v="1"/>
    <x v="35"/>
    <x v="36"/>
    <x v="232"/>
    <m/>
    <m/>
    <m/>
    <m/>
    <n v="29500"/>
    <n v="59000"/>
    <n v="-29500"/>
    <n v="1"/>
    <n v="31"/>
    <x v="8"/>
    <x v="1"/>
  </r>
  <r>
    <n v="6880"/>
    <x v="248"/>
    <x v="0"/>
    <x v="114"/>
    <n v="3"/>
    <x v="35"/>
    <x v="36"/>
    <x v="229"/>
    <m/>
    <m/>
    <m/>
    <m/>
    <n v="10000"/>
    <n v="19000"/>
    <n v="-30000"/>
    <n v="3"/>
    <n v="31"/>
    <x v="8"/>
    <x v="1"/>
  </r>
  <r>
    <n v="6881"/>
    <x v="248"/>
    <x v="0"/>
    <x v="114"/>
    <n v="2"/>
    <x v="35"/>
    <x v="36"/>
    <x v="228"/>
    <m/>
    <m/>
    <m/>
    <m/>
    <n v="7500"/>
    <n v="15000"/>
    <n v="-15000"/>
    <n v="2"/>
    <n v="31"/>
    <x v="8"/>
    <x v="1"/>
  </r>
  <r>
    <n v="6882"/>
    <x v="248"/>
    <x v="0"/>
    <x v="114"/>
    <n v="3"/>
    <x v="35"/>
    <x v="36"/>
    <x v="226"/>
    <m/>
    <m/>
    <m/>
    <m/>
    <n v="10000"/>
    <n v="19000"/>
    <n v="-30000"/>
    <n v="3"/>
    <n v="31"/>
    <x v="8"/>
    <x v="1"/>
  </r>
  <r>
    <n v="6883"/>
    <x v="248"/>
    <x v="0"/>
    <x v="114"/>
    <n v="2"/>
    <x v="35"/>
    <x v="36"/>
    <x v="225"/>
    <m/>
    <m/>
    <m/>
    <m/>
    <n v="7500"/>
    <n v="15000"/>
    <n v="-15000"/>
    <n v="2"/>
    <n v="31"/>
    <x v="8"/>
    <x v="1"/>
  </r>
  <r>
    <n v="6884"/>
    <x v="248"/>
    <x v="0"/>
    <x v="114"/>
    <n v="1"/>
    <x v="35"/>
    <x v="36"/>
    <x v="231"/>
    <m/>
    <m/>
    <m/>
    <m/>
    <n v="11500"/>
    <n v="29000"/>
    <n v="-11500"/>
    <n v="1"/>
    <n v="31"/>
    <x v="8"/>
    <x v="1"/>
  </r>
  <r>
    <n v="6885"/>
    <x v="248"/>
    <x v="0"/>
    <x v="114"/>
    <n v="1"/>
    <x v="35"/>
    <x v="36"/>
    <x v="227"/>
    <m/>
    <m/>
    <m/>
    <m/>
    <n v="12000"/>
    <n v="29000"/>
    <n v="-12000"/>
    <n v="1"/>
    <n v="31"/>
    <x v="8"/>
    <x v="1"/>
  </r>
  <r>
    <n v="6886"/>
    <x v="254"/>
    <x v="1"/>
    <x v="8"/>
    <n v="1"/>
    <x v="11"/>
    <x v="19"/>
    <x v="905"/>
    <m/>
    <m/>
    <m/>
    <m/>
    <n v="26000"/>
    <n v="60000"/>
    <n v="34000"/>
    <n v="-1"/>
    <n v="6"/>
    <x v="9"/>
    <x v="1"/>
  </r>
  <r>
    <n v="6887"/>
    <x v="254"/>
    <x v="1"/>
    <x v="8"/>
    <n v="1"/>
    <x v="35"/>
    <x v="89"/>
    <x v="1672"/>
    <m/>
    <m/>
    <m/>
    <m/>
    <n v="4000"/>
    <n v="9000"/>
    <n v="5000"/>
    <n v="-1"/>
    <n v="6"/>
    <x v="9"/>
    <x v="1"/>
  </r>
  <r>
    <n v="6888"/>
    <x v="254"/>
    <x v="1"/>
    <x v="8"/>
    <n v="1"/>
    <x v="11"/>
    <x v="19"/>
    <x v="904"/>
    <m/>
    <m/>
    <m/>
    <m/>
    <n v="14000"/>
    <n v="32000"/>
    <n v="18000"/>
    <n v="-1"/>
    <n v="6"/>
    <x v="9"/>
    <x v="1"/>
  </r>
  <r>
    <n v="6889"/>
    <x v="254"/>
    <x v="1"/>
    <x v="8"/>
    <n v="1"/>
    <x v="29"/>
    <x v="37"/>
    <x v="233"/>
    <m/>
    <m/>
    <m/>
    <m/>
    <n v="10279"/>
    <n v="11000"/>
    <n v="721"/>
    <n v="-1"/>
    <n v="6"/>
    <x v="9"/>
    <x v="1"/>
  </r>
  <r>
    <n v="6890"/>
    <x v="254"/>
    <x v="1"/>
    <x v="8"/>
    <n v="1"/>
    <x v="29"/>
    <x v="32"/>
    <x v="201"/>
    <m/>
    <m/>
    <m/>
    <m/>
    <n v="7008"/>
    <n v="7500"/>
    <n v="492"/>
    <n v="-1"/>
    <n v="6"/>
    <x v="9"/>
    <x v="1"/>
  </r>
  <r>
    <n v="6891"/>
    <x v="254"/>
    <x v="1"/>
    <x v="8"/>
    <n v="1"/>
    <x v="55"/>
    <x v="2"/>
    <x v="168"/>
    <m/>
    <m/>
    <m/>
    <m/>
    <n v="8000"/>
    <n v="20000"/>
    <n v="12000"/>
    <n v="-1"/>
    <n v="6"/>
    <x v="9"/>
    <x v="1"/>
  </r>
  <r>
    <n v="6892"/>
    <x v="254"/>
    <x v="1"/>
    <x v="8"/>
    <n v="1"/>
    <x v="26"/>
    <x v="28"/>
    <x v="1135"/>
    <m/>
    <m/>
    <m/>
    <m/>
    <n v="10000"/>
    <n v="20000"/>
    <n v="10000"/>
    <n v="-1"/>
    <n v="6"/>
    <x v="9"/>
    <x v="1"/>
  </r>
  <r>
    <n v="6893"/>
    <x v="254"/>
    <x v="1"/>
    <x v="8"/>
    <n v="1"/>
    <x v="27"/>
    <x v="28"/>
    <x v="1135"/>
    <m/>
    <m/>
    <m/>
    <m/>
    <n v="1100"/>
    <n v="6000"/>
    <n v="4900"/>
    <n v="-1"/>
    <n v="6"/>
    <x v="9"/>
    <x v="1"/>
  </r>
  <r>
    <n v="6894"/>
    <x v="254"/>
    <x v="1"/>
    <x v="8"/>
    <n v="1"/>
    <x v="33"/>
    <x v="1"/>
    <x v="1673"/>
    <m/>
    <m/>
    <m/>
    <m/>
    <n v="0"/>
    <n v="15000"/>
    <n v="15000"/>
    <n v="-1"/>
    <n v="6"/>
    <x v="9"/>
    <x v="1"/>
  </r>
  <r>
    <n v="6895"/>
    <x v="254"/>
    <x v="1"/>
    <x v="8"/>
    <n v="1"/>
    <x v="55"/>
    <x v="1"/>
    <x v="184"/>
    <m/>
    <m/>
    <m/>
    <m/>
    <n v="8000"/>
    <n v="20000"/>
    <n v="12000"/>
    <n v="-1"/>
    <n v="6"/>
    <x v="9"/>
    <x v="1"/>
  </r>
  <r>
    <n v="6896"/>
    <x v="254"/>
    <x v="1"/>
    <x v="8"/>
    <n v="1"/>
    <x v="33"/>
    <x v="158"/>
    <x v="1502"/>
    <m/>
    <m/>
    <m/>
    <m/>
    <n v="0"/>
    <n v="25000"/>
    <n v="25000"/>
    <n v="-1"/>
    <n v="6"/>
    <x v="9"/>
    <x v="1"/>
  </r>
  <r>
    <n v="6897"/>
    <x v="254"/>
    <x v="1"/>
    <x v="8"/>
    <n v="1"/>
    <x v="27"/>
    <x v="2"/>
    <x v="172"/>
    <m/>
    <m/>
    <m/>
    <m/>
    <n v="1100"/>
    <n v="10000"/>
    <n v="8900"/>
    <n v="-1"/>
    <n v="6"/>
    <x v="9"/>
    <x v="1"/>
  </r>
  <r>
    <n v="6898"/>
    <x v="254"/>
    <x v="1"/>
    <x v="8"/>
    <n v="1"/>
    <x v="6"/>
    <x v="17"/>
    <x v="1674"/>
    <m/>
    <m/>
    <m/>
    <m/>
    <n v="16000"/>
    <n v="35000"/>
    <n v="19000"/>
    <n v="-1"/>
    <n v="6"/>
    <x v="9"/>
    <x v="1"/>
  </r>
  <r>
    <n v="6899"/>
    <x v="254"/>
    <x v="1"/>
    <x v="8"/>
    <n v="1"/>
    <x v="2"/>
    <x v="7"/>
    <x v="328"/>
    <m/>
    <m/>
    <m/>
    <m/>
    <n v="8000"/>
    <n v="20000"/>
    <n v="12000"/>
    <n v="-1"/>
    <n v="6"/>
    <x v="9"/>
    <x v="1"/>
  </r>
  <r>
    <n v="6900"/>
    <x v="255"/>
    <x v="1"/>
    <x v="8"/>
    <n v="1"/>
    <x v="207"/>
    <x v="28"/>
    <x v="144"/>
    <m/>
    <m/>
    <m/>
    <m/>
    <n v="2800"/>
    <n v="12000"/>
    <n v="9200"/>
    <n v="-1"/>
    <n v="7"/>
    <x v="9"/>
    <x v="1"/>
  </r>
  <r>
    <n v="6901"/>
    <x v="255"/>
    <x v="1"/>
    <x v="8"/>
    <n v="1"/>
    <x v="55"/>
    <x v="28"/>
    <x v="144"/>
    <m/>
    <m/>
    <m/>
    <m/>
    <n v="8000"/>
    <n v="20000"/>
    <n v="12000"/>
    <n v="-1"/>
    <n v="7"/>
    <x v="9"/>
    <x v="1"/>
  </r>
  <r>
    <n v="6902"/>
    <x v="255"/>
    <x v="1"/>
    <x v="8"/>
    <n v="1"/>
    <x v="33"/>
    <x v="29"/>
    <x v="1675"/>
    <m/>
    <m/>
    <m/>
    <m/>
    <n v="0"/>
    <n v="25000"/>
    <n v="25000"/>
    <n v="-1"/>
    <n v="7"/>
    <x v="9"/>
    <x v="1"/>
  </r>
  <r>
    <n v="6903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904"/>
    <x v="249"/>
    <x v="0"/>
    <x v="88"/>
    <n v="1"/>
    <x v="22"/>
    <x v="26"/>
    <x v="501"/>
    <m/>
    <m/>
    <m/>
    <m/>
    <n v="145000"/>
    <n v="180000"/>
    <n v="-145000"/>
    <n v="1"/>
    <n v="1"/>
    <x v="9"/>
    <x v="1"/>
  </r>
  <r>
    <n v="6905"/>
    <x v="249"/>
    <x v="0"/>
    <x v="88"/>
    <n v="2"/>
    <x v="74"/>
    <x v="96"/>
    <x v="1676"/>
    <m/>
    <m/>
    <m/>
    <m/>
    <n v="20000"/>
    <n v="35000"/>
    <n v="-40000"/>
    <n v="2"/>
    <n v="1"/>
    <x v="9"/>
    <x v="1"/>
  </r>
  <r>
    <n v="6906"/>
    <x v="252"/>
    <x v="0"/>
    <x v="72"/>
    <n v="1"/>
    <x v="60"/>
    <x v="6"/>
    <x v="1569"/>
    <m/>
    <m/>
    <m/>
    <m/>
    <n v="100000"/>
    <n v="135000"/>
    <n v="-100000"/>
    <n v="1"/>
    <n v="4"/>
    <x v="9"/>
    <x v="1"/>
  </r>
  <r>
    <n v="6907"/>
    <x v="252"/>
    <x v="0"/>
    <x v="72"/>
    <n v="1"/>
    <x v="60"/>
    <x v="6"/>
    <x v="1397"/>
    <m/>
    <m/>
    <m/>
    <m/>
    <n v="95000"/>
    <n v="130000"/>
    <n v="-95000"/>
    <n v="1"/>
    <n v="4"/>
    <x v="9"/>
    <x v="1"/>
  </r>
  <r>
    <n v="6908"/>
    <x v="252"/>
    <x v="0"/>
    <x v="72"/>
    <n v="1"/>
    <x v="60"/>
    <x v="6"/>
    <x v="860"/>
    <m/>
    <m/>
    <m/>
    <m/>
    <n v="38000"/>
    <n v="85000"/>
    <n v="-38000"/>
    <n v="1"/>
    <n v="4"/>
    <x v="9"/>
    <x v="1"/>
  </r>
  <r>
    <n v="6909"/>
    <x v="252"/>
    <x v="0"/>
    <x v="72"/>
    <n v="2"/>
    <x v="22"/>
    <x v="25"/>
    <x v="109"/>
    <m/>
    <m/>
    <m/>
    <m/>
    <n v="13000"/>
    <n v="29000"/>
    <n v="-26000"/>
    <n v="2"/>
    <n v="4"/>
    <x v="9"/>
    <x v="1"/>
  </r>
  <r>
    <n v="6910"/>
    <x v="252"/>
    <x v="0"/>
    <x v="72"/>
    <n v="2"/>
    <x v="2"/>
    <x v="6"/>
    <x v="1677"/>
    <m/>
    <m/>
    <m/>
    <m/>
    <n v="10000"/>
    <n v="19000"/>
    <n v="-20000"/>
    <n v="2"/>
    <n v="4"/>
    <x v="9"/>
    <x v="1"/>
  </r>
  <r>
    <n v="6911"/>
    <x v="252"/>
    <x v="0"/>
    <x v="4"/>
    <n v="8"/>
    <x v="4"/>
    <x v="4"/>
    <x v="215"/>
    <m/>
    <m/>
    <m/>
    <m/>
    <n v="18000"/>
    <n v="35000"/>
    <n v="-144000"/>
    <n v="8"/>
    <n v="4"/>
    <x v="9"/>
    <x v="1"/>
  </r>
  <r>
    <n v="6912"/>
    <x v="252"/>
    <x v="0"/>
    <x v="4"/>
    <n v="1"/>
    <x v="21"/>
    <x v="23"/>
    <x v="97"/>
    <m/>
    <m/>
    <m/>
    <m/>
    <n v="42000"/>
    <n v="65000"/>
    <n v="-42000"/>
    <n v="1"/>
    <n v="4"/>
    <x v="9"/>
    <x v="1"/>
  </r>
  <r>
    <n v="6913"/>
    <x v="252"/>
    <x v="0"/>
    <x v="4"/>
    <n v="1"/>
    <x v="22"/>
    <x v="25"/>
    <x v="109"/>
    <m/>
    <m/>
    <m/>
    <m/>
    <n v="15000"/>
    <n v="29000"/>
    <n v="-15000"/>
    <n v="1"/>
    <n v="4"/>
    <x v="9"/>
    <x v="1"/>
  </r>
  <r>
    <n v="6914"/>
    <x v="252"/>
    <x v="0"/>
    <x v="4"/>
    <n v="1"/>
    <x v="22"/>
    <x v="25"/>
    <x v="112"/>
    <m/>
    <m/>
    <m/>
    <m/>
    <n v="55000"/>
    <n v="85000"/>
    <n v="-55000"/>
    <n v="1"/>
    <n v="4"/>
    <x v="9"/>
    <x v="1"/>
  </r>
  <r>
    <n v="6915"/>
    <x v="252"/>
    <x v="0"/>
    <x v="4"/>
    <n v="1"/>
    <x v="6"/>
    <x v="23"/>
    <x v="473"/>
    <m/>
    <m/>
    <m/>
    <m/>
    <n v="18000"/>
    <n v="34000"/>
    <n v="-18000"/>
    <n v="1"/>
    <n v="4"/>
    <x v="9"/>
    <x v="1"/>
  </r>
  <r>
    <n v="6916"/>
    <x v="252"/>
    <x v="0"/>
    <x v="145"/>
    <n v="3"/>
    <x v="9"/>
    <x v="6"/>
    <x v="1531"/>
    <m/>
    <m/>
    <m/>
    <m/>
    <n v="4000"/>
    <n v="12000"/>
    <n v="-12000"/>
    <n v="3"/>
    <n v="4"/>
    <x v="9"/>
    <x v="1"/>
  </r>
  <r>
    <n v="6917"/>
    <x v="252"/>
    <x v="0"/>
    <x v="145"/>
    <n v="1"/>
    <x v="6"/>
    <x v="6"/>
    <x v="1678"/>
    <m/>
    <m/>
    <m/>
    <m/>
    <n v="13000"/>
    <n v="29000"/>
    <n v="-13000"/>
    <n v="1"/>
    <n v="4"/>
    <x v="9"/>
    <x v="1"/>
  </r>
  <r>
    <n v="6918"/>
    <x v="252"/>
    <x v="0"/>
    <x v="145"/>
    <n v="1"/>
    <x v="6"/>
    <x v="17"/>
    <x v="1674"/>
    <m/>
    <m/>
    <m/>
    <m/>
    <n v="16000"/>
    <n v="35000"/>
    <n v="-16000"/>
    <n v="1"/>
    <n v="4"/>
    <x v="9"/>
    <x v="1"/>
  </r>
  <r>
    <n v="6919"/>
    <x v="252"/>
    <x v="0"/>
    <x v="145"/>
    <n v="5"/>
    <x v="0"/>
    <x v="6"/>
    <x v="1679"/>
    <m/>
    <m/>
    <m/>
    <m/>
    <n v="2000"/>
    <n v="10000"/>
    <n v="-10000"/>
    <n v="5"/>
    <n v="4"/>
    <x v="9"/>
    <x v="1"/>
  </r>
  <r>
    <n v="6920"/>
    <x v="252"/>
    <x v="0"/>
    <x v="145"/>
    <n v="2"/>
    <x v="0"/>
    <x v="6"/>
    <x v="1680"/>
    <m/>
    <m/>
    <m/>
    <m/>
    <n v="3000"/>
    <n v="12000"/>
    <n v="-6000"/>
    <n v="2"/>
    <n v="4"/>
    <x v="9"/>
    <x v="1"/>
  </r>
  <r>
    <n v="6921"/>
    <x v="252"/>
    <x v="0"/>
    <x v="145"/>
    <n v="1"/>
    <x v="0"/>
    <x v="6"/>
    <x v="1681"/>
    <m/>
    <m/>
    <m/>
    <m/>
    <n v="5000"/>
    <n v="15000"/>
    <n v="-5000"/>
    <n v="1"/>
    <n v="4"/>
    <x v="9"/>
    <x v="1"/>
  </r>
  <r>
    <n v="6922"/>
    <x v="252"/>
    <x v="0"/>
    <x v="64"/>
    <n v="1"/>
    <x v="84"/>
    <x v="29"/>
    <x v="1632"/>
    <m/>
    <m/>
    <m/>
    <m/>
    <n v="140000"/>
    <n v="200000"/>
    <n v="-140000"/>
    <n v="1"/>
    <n v="4"/>
    <x v="9"/>
    <x v="1"/>
  </r>
  <r>
    <n v="6923"/>
    <x v="252"/>
    <x v="0"/>
    <x v="64"/>
    <n v="1"/>
    <x v="105"/>
    <x v="2"/>
    <x v="1525"/>
    <m/>
    <m/>
    <m/>
    <m/>
    <n v="20000"/>
    <n v="45000"/>
    <n v="-20000"/>
    <n v="1"/>
    <n v="4"/>
    <x v="9"/>
    <x v="1"/>
  </r>
  <r>
    <n v="6924"/>
    <x v="255"/>
    <x v="1"/>
    <x v="8"/>
    <n v="1"/>
    <x v="29"/>
    <x v="34"/>
    <x v="214"/>
    <m/>
    <m/>
    <m/>
    <m/>
    <n v="7008"/>
    <n v="7500"/>
    <n v="492"/>
    <n v="-1"/>
    <n v="7"/>
    <x v="9"/>
    <x v="1"/>
  </r>
  <r>
    <n v="6925"/>
    <x v="256"/>
    <x v="0"/>
    <x v="145"/>
    <n v="2"/>
    <x v="62"/>
    <x v="6"/>
    <x v="1580"/>
    <m/>
    <m/>
    <m/>
    <m/>
    <n v="27000"/>
    <n v="50000"/>
    <n v="-54000"/>
    <n v="2"/>
    <n v="8"/>
    <x v="9"/>
    <x v="1"/>
  </r>
  <r>
    <n v="6926"/>
    <x v="256"/>
    <x v="0"/>
    <x v="145"/>
    <n v="2"/>
    <x v="6"/>
    <x v="17"/>
    <x v="1674"/>
    <m/>
    <m/>
    <m/>
    <m/>
    <n v="16000"/>
    <n v="35000"/>
    <n v="-32000"/>
    <n v="2"/>
    <n v="8"/>
    <x v="9"/>
    <x v="1"/>
  </r>
  <r>
    <n v="6927"/>
    <x v="256"/>
    <x v="0"/>
    <x v="145"/>
    <n v="1"/>
    <x v="11"/>
    <x v="19"/>
    <x v="1682"/>
    <m/>
    <m/>
    <m/>
    <m/>
    <n v="25000"/>
    <n v="59000"/>
    <n v="-25000"/>
    <n v="1"/>
    <n v="8"/>
    <x v="9"/>
    <x v="1"/>
  </r>
  <r>
    <n v="6928"/>
    <x v="256"/>
    <x v="0"/>
    <x v="145"/>
    <n v="1"/>
    <x v="11"/>
    <x v="167"/>
    <x v="1683"/>
    <m/>
    <m/>
    <m/>
    <m/>
    <n v="18000"/>
    <n v="35000"/>
    <n v="-18000"/>
    <n v="1"/>
    <n v="8"/>
    <x v="9"/>
    <x v="1"/>
  </r>
  <r>
    <n v="6929"/>
    <x v="256"/>
    <x v="0"/>
    <x v="145"/>
    <n v="2"/>
    <x v="214"/>
    <x v="6"/>
    <x v="1684"/>
    <m/>
    <m/>
    <m/>
    <m/>
    <n v="2000"/>
    <n v="9000"/>
    <n v="-4000"/>
    <n v="2"/>
    <n v="8"/>
    <x v="9"/>
    <x v="1"/>
  </r>
  <r>
    <n v="6930"/>
    <x v="255"/>
    <x v="1"/>
    <x v="8"/>
    <n v="1"/>
    <x v="37"/>
    <x v="37"/>
    <x v="336"/>
    <m/>
    <m/>
    <m/>
    <m/>
    <n v="0"/>
    <n v="4000"/>
    <n v="4000"/>
    <n v="-1"/>
    <n v="7"/>
    <x v="9"/>
    <x v="1"/>
  </r>
  <r>
    <n v="6931"/>
    <x v="255"/>
    <x v="1"/>
    <x v="8"/>
    <n v="1"/>
    <x v="29"/>
    <x v="37"/>
    <x v="233"/>
    <m/>
    <m/>
    <m/>
    <m/>
    <n v="3270"/>
    <n v="3500"/>
    <n v="230"/>
    <n v="-1"/>
    <n v="7"/>
    <x v="9"/>
    <x v="1"/>
  </r>
  <r>
    <n v="6932"/>
    <x v="255"/>
    <x v="0"/>
    <x v="114"/>
    <n v="1"/>
    <x v="4"/>
    <x v="28"/>
    <x v="1391"/>
    <m/>
    <m/>
    <m/>
    <m/>
    <n v="38000"/>
    <n v="65000"/>
    <n v="-38000"/>
    <n v="1"/>
    <n v="7"/>
    <x v="9"/>
    <x v="1"/>
  </r>
  <r>
    <n v="6933"/>
    <x v="255"/>
    <x v="0"/>
    <x v="114"/>
    <n v="2"/>
    <x v="4"/>
    <x v="6"/>
    <x v="1636"/>
    <m/>
    <m/>
    <m/>
    <m/>
    <n v="33000"/>
    <n v="60000"/>
    <n v="-66000"/>
    <n v="2"/>
    <n v="7"/>
    <x v="9"/>
    <x v="1"/>
  </r>
  <r>
    <n v="6934"/>
    <x v="255"/>
    <x v="0"/>
    <x v="114"/>
    <n v="1"/>
    <x v="22"/>
    <x v="26"/>
    <x v="501"/>
    <m/>
    <m/>
    <m/>
    <m/>
    <n v="100000"/>
    <n v="180000"/>
    <n v="-100000"/>
    <n v="1"/>
    <n v="7"/>
    <x v="9"/>
    <x v="1"/>
  </r>
  <r>
    <n v="6935"/>
    <x v="255"/>
    <x v="0"/>
    <x v="114"/>
    <n v="2"/>
    <x v="62"/>
    <x v="6"/>
    <x v="777"/>
    <m/>
    <m/>
    <m/>
    <m/>
    <n v="8500"/>
    <n v="24000"/>
    <n v="-17000"/>
    <n v="2"/>
    <n v="7"/>
    <x v="9"/>
    <x v="1"/>
  </r>
  <r>
    <n v="6936"/>
    <x v="255"/>
    <x v="0"/>
    <x v="114"/>
    <n v="1"/>
    <x v="62"/>
    <x v="6"/>
    <x v="1685"/>
    <m/>
    <m/>
    <m/>
    <m/>
    <n v="8500"/>
    <n v="24000"/>
    <n v="-8500"/>
    <n v="1"/>
    <n v="7"/>
    <x v="9"/>
    <x v="1"/>
  </r>
  <r>
    <n v="6937"/>
    <x v="255"/>
    <x v="1"/>
    <x v="8"/>
    <n v="1"/>
    <x v="4"/>
    <x v="4"/>
    <x v="215"/>
    <m/>
    <m/>
    <m/>
    <m/>
    <n v="18000"/>
    <n v="35000"/>
    <n v="17000"/>
    <n v="-1"/>
    <n v="7"/>
    <x v="9"/>
    <x v="1"/>
  </r>
  <r>
    <n v="6938"/>
    <x v="255"/>
    <x v="1"/>
    <x v="8"/>
    <n v="1"/>
    <x v="29"/>
    <x v="37"/>
    <x v="233"/>
    <m/>
    <m/>
    <m/>
    <m/>
    <n v="5139"/>
    <n v="5500"/>
    <n v="361"/>
    <n v="-1"/>
    <n v="7"/>
    <x v="9"/>
    <x v="1"/>
  </r>
  <r>
    <n v="6939"/>
    <x v="255"/>
    <x v="1"/>
    <x v="8"/>
    <n v="1"/>
    <x v="81"/>
    <x v="2"/>
    <x v="1271"/>
    <m/>
    <m/>
    <m/>
    <m/>
    <n v="3500"/>
    <n v="10000"/>
    <n v="6500"/>
    <n v="-1"/>
    <n v="7"/>
    <x v="9"/>
    <x v="1"/>
  </r>
  <r>
    <n v="6940"/>
    <x v="255"/>
    <x v="1"/>
    <x v="8"/>
    <n v="1"/>
    <x v="84"/>
    <x v="1"/>
    <x v="1644"/>
    <m/>
    <m/>
    <m/>
    <m/>
    <n v="68000"/>
    <n v="125000"/>
    <n v="57000"/>
    <n v="-1"/>
    <n v="7"/>
    <x v="9"/>
    <x v="1"/>
  </r>
  <r>
    <n v="6941"/>
    <x v="255"/>
    <x v="1"/>
    <x v="8"/>
    <n v="1"/>
    <x v="33"/>
    <x v="6"/>
    <x v="1686"/>
    <m/>
    <m/>
    <m/>
    <m/>
    <n v="1000"/>
    <n v="10000"/>
    <n v="9000"/>
    <n v="-1"/>
    <n v="7"/>
    <x v="9"/>
    <x v="1"/>
  </r>
  <r>
    <n v="6942"/>
    <x v="255"/>
    <x v="1"/>
    <x v="8"/>
    <n v="1"/>
    <x v="206"/>
    <x v="6"/>
    <x v="1687"/>
    <m/>
    <m/>
    <m/>
    <m/>
    <n v="5000"/>
    <n v="15000"/>
    <n v="10000"/>
    <n v="-1"/>
    <n v="7"/>
    <x v="9"/>
    <x v="1"/>
  </r>
  <r>
    <n v="6943"/>
    <x v="255"/>
    <x v="1"/>
    <x v="8"/>
    <n v="1"/>
    <x v="2"/>
    <x v="93"/>
    <x v="328"/>
    <m/>
    <m/>
    <m/>
    <m/>
    <n v="8500"/>
    <n v="18000"/>
    <n v="9500"/>
    <n v="-1"/>
    <n v="7"/>
    <x v="9"/>
    <x v="1"/>
  </r>
  <r>
    <n v="6944"/>
    <x v="255"/>
    <x v="1"/>
    <x v="8"/>
    <n v="1"/>
    <x v="160"/>
    <x v="4"/>
    <x v="1688"/>
    <m/>
    <m/>
    <m/>
    <m/>
    <n v="8500"/>
    <n v="15000"/>
    <n v="6500"/>
    <n v="-1"/>
    <n v="7"/>
    <x v="9"/>
    <x v="1"/>
  </r>
  <r>
    <n v="6945"/>
    <x v="255"/>
    <x v="1"/>
    <x v="8"/>
    <n v="1"/>
    <x v="26"/>
    <x v="1"/>
    <x v="141"/>
    <m/>
    <m/>
    <m/>
    <m/>
    <n v="8000"/>
    <n v="20000"/>
    <n v="12000"/>
    <n v="-1"/>
    <n v="7"/>
    <x v="9"/>
    <x v="1"/>
  </r>
  <r>
    <n v="6946"/>
    <x v="256"/>
    <x v="1"/>
    <x v="8"/>
    <n v="1"/>
    <x v="27"/>
    <x v="28"/>
    <x v="316"/>
    <m/>
    <m/>
    <m/>
    <m/>
    <n v="1100"/>
    <n v="10000"/>
    <n v="8900"/>
    <n v="-1"/>
    <n v="8"/>
    <x v="9"/>
    <x v="1"/>
  </r>
  <r>
    <n v="6947"/>
    <x v="256"/>
    <x v="1"/>
    <x v="8"/>
    <n v="1"/>
    <x v="27"/>
    <x v="2"/>
    <x v="1293"/>
    <m/>
    <m/>
    <m/>
    <m/>
    <n v="900"/>
    <n v="10000"/>
    <n v="9100"/>
    <n v="-1"/>
    <n v="8"/>
    <x v="9"/>
    <x v="1"/>
  </r>
  <r>
    <n v="6948"/>
    <x v="256"/>
    <x v="1"/>
    <x v="8"/>
    <n v="1"/>
    <x v="81"/>
    <x v="28"/>
    <x v="316"/>
    <m/>
    <m/>
    <m/>
    <m/>
    <n v="3500"/>
    <n v="10000"/>
    <n v="6500"/>
    <n v="-1"/>
    <n v="8"/>
    <x v="9"/>
    <x v="1"/>
  </r>
  <r>
    <n v="6949"/>
    <x v="256"/>
    <x v="1"/>
    <x v="8"/>
    <n v="1"/>
    <x v="33"/>
    <x v="6"/>
    <x v="1689"/>
    <m/>
    <m/>
    <m/>
    <m/>
    <n v="0"/>
    <n v="40000"/>
    <n v="40000"/>
    <n v="-1"/>
    <n v="8"/>
    <x v="9"/>
    <x v="1"/>
  </r>
  <r>
    <n v="6950"/>
    <x v="256"/>
    <x v="1"/>
    <x v="8"/>
    <n v="1"/>
    <x v="27"/>
    <x v="1"/>
    <x v="141"/>
    <m/>
    <m/>
    <m/>
    <m/>
    <n v="900"/>
    <n v="10000"/>
    <n v="9100"/>
    <n v="-1"/>
    <n v="8"/>
    <x v="9"/>
    <x v="1"/>
  </r>
  <r>
    <n v="6951"/>
    <x v="256"/>
    <x v="1"/>
    <x v="8"/>
    <n v="1"/>
    <x v="81"/>
    <x v="1"/>
    <x v="141"/>
    <m/>
    <m/>
    <m/>
    <m/>
    <n v="3500"/>
    <n v="10000"/>
    <n v="6500"/>
    <n v="-1"/>
    <n v="8"/>
    <x v="9"/>
    <x v="1"/>
  </r>
  <r>
    <n v="6952"/>
    <x v="256"/>
    <x v="1"/>
    <x v="8"/>
    <n v="1"/>
    <x v="35"/>
    <x v="36"/>
    <x v="1671"/>
    <m/>
    <m/>
    <m/>
    <m/>
    <n v="27500"/>
    <n v="65000"/>
    <n v="37500"/>
    <n v="-1"/>
    <n v="8"/>
    <x v="9"/>
    <x v="1"/>
  </r>
  <r>
    <n v="6953"/>
    <x v="256"/>
    <x v="1"/>
    <x v="8"/>
    <n v="1"/>
    <x v="1"/>
    <x v="1"/>
    <x v="436"/>
    <m/>
    <m/>
    <m/>
    <m/>
    <n v="3500"/>
    <n v="15000"/>
    <n v="11500"/>
    <n v="-1"/>
    <n v="8"/>
    <x v="9"/>
    <x v="1"/>
  </r>
  <r>
    <n v="6954"/>
    <x v="256"/>
    <x v="1"/>
    <x v="8"/>
    <n v="1"/>
    <x v="2"/>
    <x v="6"/>
    <x v="1690"/>
    <m/>
    <m/>
    <m/>
    <m/>
    <n v="0"/>
    <n v="20000"/>
    <n v="20000"/>
    <n v="-1"/>
    <n v="8"/>
    <x v="9"/>
    <x v="1"/>
  </r>
  <r>
    <n v="6955"/>
    <x v="256"/>
    <x v="1"/>
    <x v="8"/>
    <n v="1"/>
    <x v="4"/>
    <x v="4"/>
    <x v="215"/>
    <m/>
    <m/>
    <m/>
    <m/>
    <n v="18000"/>
    <n v="35000"/>
    <n v="17000"/>
    <n v="-1"/>
    <n v="8"/>
    <x v="9"/>
    <x v="1"/>
  </r>
  <r>
    <n v="6956"/>
    <x v="256"/>
    <x v="1"/>
    <x v="8"/>
    <n v="1"/>
    <x v="21"/>
    <x v="23"/>
    <x v="97"/>
    <m/>
    <m/>
    <m/>
    <m/>
    <n v="42000"/>
    <n v="63000"/>
    <n v="21000"/>
    <n v="-1"/>
    <n v="8"/>
    <x v="9"/>
    <x v="1"/>
  </r>
  <r>
    <n v="6957"/>
    <x v="256"/>
    <x v="1"/>
    <x v="8"/>
    <n v="1"/>
    <x v="170"/>
    <x v="134"/>
    <x v="1668"/>
    <m/>
    <m/>
    <m/>
    <m/>
    <n v="265000"/>
    <n v="325000"/>
    <n v="60000"/>
    <n v="-1"/>
    <n v="8"/>
    <x v="9"/>
    <x v="1"/>
  </r>
  <r>
    <n v="6958"/>
    <x v="256"/>
    <x v="1"/>
    <x v="8"/>
    <n v="1"/>
    <x v="83"/>
    <x v="6"/>
    <x v="1594"/>
    <m/>
    <m/>
    <m/>
    <m/>
    <n v="15000"/>
    <n v="25000"/>
    <n v="10000"/>
    <n v="-1"/>
    <n v="8"/>
    <x v="9"/>
    <x v="1"/>
  </r>
  <r>
    <n v="6959"/>
    <x v="256"/>
    <x v="1"/>
    <x v="8"/>
    <n v="1"/>
    <x v="33"/>
    <x v="28"/>
    <x v="1691"/>
    <m/>
    <m/>
    <m/>
    <m/>
    <n v="0"/>
    <n v="20000"/>
    <n v="20000"/>
    <n v="-1"/>
    <n v="8"/>
    <x v="9"/>
    <x v="1"/>
  </r>
  <r>
    <n v="6960"/>
    <x v="256"/>
    <x v="1"/>
    <x v="8"/>
    <n v="1"/>
    <x v="33"/>
    <x v="28"/>
    <x v="1692"/>
    <m/>
    <m/>
    <m/>
    <m/>
    <n v="0"/>
    <n v="3000"/>
    <n v="3000"/>
    <n v="-1"/>
    <n v="8"/>
    <x v="9"/>
    <x v="1"/>
  </r>
  <r>
    <n v="6961"/>
    <x v="256"/>
    <x v="1"/>
    <x v="8"/>
    <n v="1"/>
    <x v="27"/>
    <x v="28"/>
    <x v="237"/>
    <m/>
    <m/>
    <m/>
    <m/>
    <n v="1100"/>
    <n v="10000"/>
    <n v="8900"/>
    <n v="-1"/>
    <n v="8"/>
    <x v="9"/>
    <x v="1"/>
  </r>
  <r>
    <n v="6962"/>
    <x v="256"/>
    <x v="1"/>
    <x v="8"/>
    <n v="1"/>
    <x v="36"/>
    <x v="28"/>
    <x v="1693"/>
    <m/>
    <m/>
    <m/>
    <m/>
    <n v="4000"/>
    <n v="15000"/>
    <n v="11000"/>
    <n v="-1"/>
    <n v="8"/>
    <x v="9"/>
    <x v="1"/>
  </r>
  <r>
    <n v="6963"/>
    <x v="256"/>
    <x v="1"/>
    <x v="8"/>
    <n v="1"/>
    <x v="33"/>
    <x v="28"/>
    <x v="1694"/>
    <m/>
    <m/>
    <m/>
    <m/>
    <n v="0"/>
    <n v="7000"/>
    <n v="7000"/>
    <n v="-1"/>
    <n v="8"/>
    <x v="9"/>
    <x v="1"/>
  </r>
  <r>
    <n v="6964"/>
    <x v="256"/>
    <x v="1"/>
    <x v="8"/>
    <n v="1"/>
    <x v="37"/>
    <x v="34"/>
    <x v="301"/>
    <m/>
    <m/>
    <m/>
    <m/>
    <n v="0"/>
    <n v="4000"/>
    <n v="4000"/>
    <n v="-1"/>
    <n v="8"/>
    <x v="9"/>
    <x v="1"/>
  </r>
  <r>
    <n v="6965"/>
    <x v="256"/>
    <x v="1"/>
    <x v="8"/>
    <n v="1"/>
    <x v="62"/>
    <x v="6"/>
    <x v="497"/>
    <m/>
    <m/>
    <m/>
    <m/>
    <n v="27000"/>
    <n v="45000"/>
    <n v="18000"/>
    <n v="-1"/>
    <n v="8"/>
    <x v="9"/>
    <x v="1"/>
  </r>
  <r>
    <n v="6966"/>
    <x v="256"/>
    <x v="1"/>
    <x v="8"/>
    <n v="1"/>
    <x v="29"/>
    <x v="32"/>
    <x v="201"/>
    <m/>
    <m/>
    <m/>
    <m/>
    <n v="10279"/>
    <n v="11000"/>
    <n v="721"/>
    <n v="-1"/>
    <n v="8"/>
    <x v="9"/>
    <x v="1"/>
  </r>
  <r>
    <n v="6967"/>
    <x v="256"/>
    <x v="1"/>
    <x v="8"/>
    <n v="1"/>
    <x v="29"/>
    <x v="60"/>
    <x v="434"/>
    <m/>
    <m/>
    <m/>
    <m/>
    <n v="5606"/>
    <n v="6000"/>
    <n v="394"/>
    <n v="-1"/>
    <n v="8"/>
    <x v="9"/>
    <x v="1"/>
  </r>
  <r>
    <n v="6968"/>
    <x v="256"/>
    <x v="1"/>
    <x v="8"/>
    <n v="1"/>
    <x v="2"/>
    <x v="28"/>
    <x v="1466"/>
    <m/>
    <m/>
    <m/>
    <m/>
    <n v="8000"/>
    <n v="22000"/>
    <n v="14000"/>
    <n v="-1"/>
    <n v="8"/>
    <x v="9"/>
    <x v="1"/>
  </r>
  <r>
    <n v="6969"/>
    <x v="256"/>
    <x v="1"/>
    <x v="8"/>
    <n v="1"/>
    <x v="29"/>
    <x v="48"/>
    <x v="741"/>
    <m/>
    <m/>
    <m/>
    <m/>
    <n v="15420"/>
    <n v="16500"/>
    <n v="1080"/>
    <n v="-1"/>
    <n v="8"/>
    <x v="9"/>
    <x v="1"/>
  </r>
  <r>
    <n v="6970"/>
    <x v="256"/>
    <x v="1"/>
    <x v="8"/>
    <n v="1"/>
    <x v="23"/>
    <x v="6"/>
    <x v="122"/>
    <m/>
    <m/>
    <m/>
    <m/>
    <n v="3000"/>
    <n v="10000"/>
    <n v="7000"/>
    <n v="-1"/>
    <n v="8"/>
    <x v="9"/>
    <x v="1"/>
  </r>
  <r>
    <n v="6971"/>
    <x v="256"/>
    <x v="1"/>
    <x v="8"/>
    <n v="1"/>
    <x v="73"/>
    <x v="72"/>
    <x v="493"/>
    <m/>
    <m/>
    <m/>
    <m/>
    <n v="5000"/>
    <n v="13000"/>
    <n v="8000"/>
    <n v="-1"/>
    <n v="8"/>
    <x v="9"/>
    <x v="1"/>
  </r>
  <r>
    <n v="6972"/>
    <x v="256"/>
    <x v="1"/>
    <x v="8"/>
    <n v="1"/>
    <x v="29"/>
    <x v="34"/>
    <x v="214"/>
    <m/>
    <m/>
    <m/>
    <m/>
    <n v="6074"/>
    <n v="6500"/>
    <n v="426"/>
    <n v="-1"/>
    <n v="8"/>
    <x v="9"/>
    <x v="1"/>
  </r>
  <r>
    <n v="6973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74"/>
    <x v="257"/>
    <x v="1"/>
    <x v="8"/>
    <n v="1"/>
    <x v="33"/>
    <x v="6"/>
    <x v="1695"/>
    <m/>
    <m/>
    <m/>
    <m/>
    <n v="0"/>
    <n v="2000"/>
    <n v="2000"/>
    <n v="-1"/>
    <n v="9"/>
    <x v="9"/>
    <x v="1"/>
  </r>
  <r>
    <n v="6975"/>
    <x v="257"/>
    <x v="1"/>
    <x v="8"/>
    <n v="1"/>
    <x v="68"/>
    <x v="6"/>
    <x v="684"/>
    <m/>
    <m/>
    <m/>
    <m/>
    <n v="7500"/>
    <n v="19000"/>
    <n v="11500"/>
    <n v="-1"/>
    <n v="9"/>
    <x v="9"/>
    <x v="1"/>
  </r>
  <r>
    <n v="6976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77"/>
    <x v="257"/>
    <x v="1"/>
    <x v="8"/>
    <n v="1"/>
    <x v="2"/>
    <x v="7"/>
    <x v="328"/>
    <m/>
    <m/>
    <m/>
    <m/>
    <n v="8000"/>
    <n v="20000"/>
    <n v="12000"/>
    <n v="-1"/>
    <n v="9"/>
    <x v="9"/>
    <x v="1"/>
  </r>
  <r>
    <n v="6978"/>
    <x v="257"/>
    <x v="1"/>
    <x v="8"/>
    <n v="1"/>
    <x v="27"/>
    <x v="2"/>
    <x v="1224"/>
    <m/>
    <m/>
    <m/>
    <m/>
    <n v="2000"/>
    <n v="10000"/>
    <n v="8000"/>
    <n v="-1"/>
    <n v="9"/>
    <x v="9"/>
    <x v="1"/>
  </r>
  <r>
    <n v="6979"/>
    <x v="257"/>
    <x v="1"/>
    <x v="8"/>
    <n v="1"/>
    <x v="26"/>
    <x v="2"/>
    <x v="1224"/>
    <m/>
    <m/>
    <m/>
    <m/>
    <n v="8000"/>
    <n v="20000"/>
    <n v="12000"/>
    <n v="-1"/>
    <n v="9"/>
    <x v="9"/>
    <x v="1"/>
  </r>
  <r>
    <n v="6980"/>
    <x v="257"/>
    <x v="1"/>
    <x v="8"/>
    <n v="1"/>
    <x v="30"/>
    <x v="2"/>
    <x v="1271"/>
    <m/>
    <m/>
    <m/>
    <m/>
    <n v="900"/>
    <n v="10000"/>
    <n v="9100"/>
    <n v="-1"/>
    <n v="9"/>
    <x v="9"/>
    <x v="1"/>
  </r>
  <r>
    <n v="6981"/>
    <x v="257"/>
    <x v="1"/>
    <x v="8"/>
    <n v="1"/>
    <x v="11"/>
    <x v="19"/>
    <x v="1399"/>
    <m/>
    <m/>
    <m/>
    <m/>
    <n v="240000"/>
    <n v="340000"/>
    <n v="100000"/>
    <n v="-1"/>
    <n v="9"/>
    <x v="9"/>
    <x v="1"/>
  </r>
  <r>
    <n v="6982"/>
    <x v="257"/>
    <x v="1"/>
    <x v="8"/>
    <n v="1"/>
    <x v="35"/>
    <x v="89"/>
    <x v="1579"/>
    <m/>
    <m/>
    <m/>
    <m/>
    <n v="4000"/>
    <n v="9000"/>
    <n v="5000"/>
    <n v="-1"/>
    <n v="9"/>
    <x v="9"/>
    <x v="1"/>
  </r>
  <r>
    <n v="6983"/>
    <x v="257"/>
    <x v="1"/>
    <x v="8"/>
    <n v="1"/>
    <x v="2"/>
    <x v="28"/>
    <x v="440"/>
    <m/>
    <m/>
    <m/>
    <m/>
    <n v="10000"/>
    <n v="22000"/>
    <n v="12000"/>
    <n v="-1"/>
    <n v="9"/>
    <x v="9"/>
    <x v="1"/>
  </r>
  <r>
    <n v="6984"/>
    <x v="257"/>
    <x v="1"/>
    <x v="8"/>
    <n v="1"/>
    <x v="1"/>
    <x v="69"/>
    <x v="440"/>
    <m/>
    <m/>
    <m/>
    <m/>
    <n v="16000"/>
    <n v="32000"/>
    <n v="16000"/>
    <n v="-1"/>
    <n v="9"/>
    <x v="9"/>
    <x v="1"/>
  </r>
  <r>
    <n v="6985"/>
    <x v="257"/>
    <x v="1"/>
    <x v="8"/>
    <n v="2"/>
    <x v="69"/>
    <x v="12"/>
    <x v="734"/>
    <m/>
    <m/>
    <m/>
    <m/>
    <n v="1000"/>
    <n v="4000"/>
    <n v="3000"/>
    <n v="-2"/>
    <n v="9"/>
    <x v="9"/>
    <x v="1"/>
  </r>
  <r>
    <n v="6986"/>
    <x v="257"/>
    <x v="1"/>
    <x v="8"/>
    <n v="1"/>
    <x v="29"/>
    <x v="32"/>
    <x v="201"/>
    <m/>
    <m/>
    <m/>
    <m/>
    <n v="10279"/>
    <n v="11000"/>
    <n v="721"/>
    <n v="-1"/>
    <n v="9"/>
    <x v="9"/>
    <x v="1"/>
  </r>
  <r>
    <n v="6987"/>
    <x v="257"/>
    <x v="1"/>
    <x v="8"/>
    <n v="1"/>
    <x v="29"/>
    <x v="32"/>
    <x v="201"/>
    <m/>
    <m/>
    <m/>
    <m/>
    <n v="7008"/>
    <n v="7500"/>
    <n v="492"/>
    <n v="-1"/>
    <n v="9"/>
    <x v="9"/>
    <x v="1"/>
  </r>
  <r>
    <n v="6988"/>
    <x v="257"/>
    <x v="1"/>
    <x v="8"/>
    <n v="1"/>
    <x v="37"/>
    <x v="32"/>
    <x v="300"/>
    <m/>
    <m/>
    <m/>
    <m/>
    <n v="800"/>
    <n v="2000"/>
    <n v="1200"/>
    <n v="-1"/>
    <n v="9"/>
    <x v="9"/>
    <x v="1"/>
  </r>
  <r>
    <n v="6989"/>
    <x v="257"/>
    <x v="1"/>
    <x v="8"/>
    <n v="1"/>
    <x v="37"/>
    <x v="34"/>
    <x v="301"/>
    <m/>
    <m/>
    <m/>
    <m/>
    <n v="0"/>
    <n v="4000"/>
    <n v="4000"/>
    <n v="-1"/>
    <n v="9"/>
    <x v="9"/>
    <x v="1"/>
  </r>
  <r>
    <n v="6990"/>
    <x v="257"/>
    <x v="1"/>
    <x v="8"/>
    <n v="1"/>
    <x v="27"/>
    <x v="28"/>
    <x v="430"/>
    <m/>
    <m/>
    <m/>
    <m/>
    <n v="1100"/>
    <n v="10000"/>
    <n v="8900"/>
    <n v="-1"/>
    <n v="9"/>
    <x v="9"/>
    <x v="1"/>
  </r>
  <r>
    <n v="6991"/>
    <x v="257"/>
    <x v="1"/>
    <x v="8"/>
    <n v="1"/>
    <x v="33"/>
    <x v="28"/>
    <x v="1696"/>
    <m/>
    <m/>
    <m/>
    <m/>
    <n v="0"/>
    <n v="30000"/>
    <n v="30000"/>
    <n v="-1"/>
    <n v="9"/>
    <x v="9"/>
    <x v="1"/>
  </r>
  <r>
    <n v="6991"/>
    <x v="258"/>
    <x v="1"/>
    <x v="8"/>
    <n v="1"/>
    <x v="53"/>
    <x v="6"/>
    <x v="343"/>
    <m/>
    <m/>
    <m/>
    <m/>
    <n v="30000"/>
    <n v="45000"/>
    <n v="15000"/>
    <n v="-1"/>
    <n v="10"/>
    <x v="9"/>
    <x v="1"/>
  </r>
  <r>
    <n v="6991"/>
    <x v="258"/>
    <x v="1"/>
    <x v="8"/>
    <n v="1"/>
    <x v="2"/>
    <x v="7"/>
    <x v="328"/>
    <m/>
    <m/>
    <m/>
    <m/>
    <n v="8000"/>
    <n v="20000"/>
    <n v="12000"/>
    <n v="-1"/>
    <n v="10"/>
    <x v="9"/>
    <x v="1"/>
  </r>
  <r>
    <n v="6991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6991"/>
    <x v="258"/>
    <x v="1"/>
    <x v="8"/>
    <n v="1"/>
    <x v="84"/>
    <x v="1"/>
    <x v="1697"/>
    <m/>
    <m/>
    <m/>
    <m/>
    <n v="85000"/>
    <n v="150000"/>
    <n v="65000"/>
    <n v="-1"/>
    <n v="10"/>
    <x v="9"/>
    <x v="1"/>
  </r>
  <r>
    <n v="6991"/>
    <x v="258"/>
    <x v="1"/>
    <x v="8"/>
    <n v="1"/>
    <x v="26"/>
    <x v="1"/>
    <x v="239"/>
    <m/>
    <m/>
    <m/>
    <m/>
    <n v="8000"/>
    <n v="20000"/>
    <n v="12000"/>
    <n v="-1"/>
    <n v="10"/>
    <x v="9"/>
    <x v="1"/>
  </r>
  <r>
    <n v="6991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6991"/>
    <x v="258"/>
    <x v="1"/>
    <x v="8"/>
    <n v="1"/>
    <x v="33"/>
    <x v="2"/>
    <x v="377"/>
    <m/>
    <m/>
    <m/>
    <m/>
    <n v="0"/>
    <n v="30000"/>
    <n v="30000"/>
    <n v="-1"/>
    <n v="10"/>
    <x v="9"/>
    <x v="1"/>
  </r>
  <r>
    <n v="6991"/>
    <x v="258"/>
    <x v="1"/>
    <x v="8"/>
    <n v="1"/>
    <x v="33"/>
    <x v="2"/>
    <x v="1163"/>
    <m/>
    <m/>
    <m/>
    <m/>
    <n v="0"/>
    <n v="25000"/>
    <n v="25000"/>
    <n v="-1"/>
    <n v="10"/>
    <x v="9"/>
    <x v="1"/>
  </r>
  <r>
    <n v="6991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6991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6991"/>
    <x v="258"/>
    <x v="1"/>
    <x v="8"/>
    <n v="1"/>
    <x v="27"/>
    <x v="2"/>
    <x v="1271"/>
    <m/>
    <m/>
    <m/>
    <m/>
    <n v="1100"/>
    <n v="10000"/>
    <n v="8900"/>
    <n v="-1"/>
    <n v="10"/>
    <x v="9"/>
    <x v="1"/>
  </r>
  <r>
    <n v="6991"/>
    <x v="258"/>
    <x v="1"/>
    <x v="8"/>
    <n v="1"/>
    <x v="81"/>
    <x v="2"/>
    <x v="1271"/>
    <m/>
    <m/>
    <m/>
    <m/>
    <n v="3500"/>
    <n v="10000"/>
    <n v="6500"/>
    <n v="-1"/>
    <n v="10"/>
    <x v="9"/>
    <x v="1"/>
  </r>
  <r>
    <n v="6991"/>
    <x v="258"/>
    <x v="1"/>
    <x v="8"/>
    <n v="1"/>
    <x v="33"/>
    <x v="1"/>
    <x v="511"/>
    <m/>
    <m/>
    <m/>
    <m/>
    <n v="0"/>
    <n v="20000"/>
    <n v="20000"/>
    <n v="-1"/>
    <n v="10"/>
    <x v="9"/>
    <x v="1"/>
  </r>
  <r>
    <n v="6991"/>
    <x v="258"/>
    <x v="1"/>
    <x v="8"/>
    <n v="1"/>
    <x v="27"/>
    <x v="1"/>
    <x v="142"/>
    <m/>
    <m/>
    <m/>
    <m/>
    <n v="1100"/>
    <n v="10000"/>
    <n v="8900"/>
    <n v="-1"/>
    <n v="10"/>
    <x v="9"/>
    <x v="1"/>
  </r>
  <r>
    <n v="6992"/>
    <x v="258"/>
    <x v="1"/>
    <x v="8"/>
    <n v="1"/>
    <x v="29"/>
    <x v="32"/>
    <x v="201"/>
    <m/>
    <m/>
    <m/>
    <m/>
    <n v="23363"/>
    <n v="25000"/>
    <n v="1637"/>
    <n v="-1"/>
    <n v="10"/>
    <x v="9"/>
    <x v="1"/>
  </r>
  <r>
    <n v="6993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6994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6995"/>
    <x v="258"/>
    <x v="1"/>
    <x v="8"/>
    <n v="1"/>
    <x v="33"/>
    <x v="29"/>
    <x v="853"/>
    <m/>
    <m/>
    <m/>
    <m/>
    <n v="0"/>
    <n v="20000"/>
    <n v="20000"/>
    <n v="-1"/>
    <n v="10"/>
    <x v="9"/>
    <x v="1"/>
  </r>
  <r>
    <n v="6996"/>
    <x v="258"/>
    <x v="1"/>
    <x v="8"/>
    <n v="1"/>
    <x v="0"/>
    <x v="93"/>
    <x v="1146"/>
    <m/>
    <m/>
    <m/>
    <m/>
    <n v="5000"/>
    <n v="15000"/>
    <n v="10000"/>
    <n v="-1"/>
    <n v="10"/>
    <x v="9"/>
    <x v="1"/>
  </r>
  <r>
    <n v="6997"/>
    <x v="258"/>
    <x v="1"/>
    <x v="8"/>
    <n v="1"/>
    <x v="1"/>
    <x v="27"/>
    <x v="1324"/>
    <m/>
    <m/>
    <m/>
    <m/>
    <n v="7500"/>
    <n v="20000"/>
    <n v="12500"/>
    <n v="-1"/>
    <n v="10"/>
    <x v="9"/>
    <x v="1"/>
  </r>
  <r>
    <n v="6998"/>
    <x v="258"/>
    <x v="1"/>
    <x v="8"/>
    <n v="1"/>
    <x v="1"/>
    <x v="1"/>
    <x v="2"/>
    <m/>
    <m/>
    <m/>
    <m/>
    <n v="3500"/>
    <n v="12000"/>
    <n v="8500"/>
    <n v="-1"/>
    <n v="10"/>
    <x v="9"/>
    <x v="1"/>
  </r>
  <r>
    <n v="6999"/>
    <x v="258"/>
    <x v="1"/>
    <x v="8"/>
    <n v="1"/>
    <x v="37"/>
    <x v="37"/>
    <x v="233"/>
    <m/>
    <m/>
    <m/>
    <m/>
    <n v="0"/>
    <n v="4000"/>
    <n v="4000"/>
    <n v="-1"/>
    <n v="10"/>
    <x v="9"/>
    <x v="1"/>
  </r>
  <r>
    <n v="7000"/>
    <x v="258"/>
    <x v="1"/>
    <x v="8"/>
    <n v="1"/>
    <x v="29"/>
    <x v="34"/>
    <x v="214"/>
    <m/>
    <m/>
    <m/>
    <m/>
    <n v="6074"/>
    <n v="6500"/>
    <n v="426"/>
    <n v="-1"/>
    <n v="10"/>
    <x v="9"/>
    <x v="1"/>
  </r>
  <r>
    <n v="7001"/>
    <x v="258"/>
    <x v="1"/>
    <x v="8"/>
    <n v="1"/>
    <x v="0"/>
    <x v="6"/>
    <x v="1650"/>
    <m/>
    <m/>
    <m/>
    <m/>
    <n v="3000"/>
    <n v="9000"/>
    <n v="6000"/>
    <n v="-1"/>
    <n v="10"/>
    <x v="9"/>
    <x v="1"/>
  </r>
  <r>
    <n v="7002"/>
    <x v="258"/>
    <x v="1"/>
    <x v="8"/>
    <n v="1"/>
    <x v="37"/>
    <x v="32"/>
    <x v="300"/>
    <m/>
    <m/>
    <m/>
    <m/>
    <n v="0"/>
    <n v="4000"/>
    <n v="4000"/>
    <n v="-1"/>
    <n v="10"/>
    <x v="9"/>
    <x v="1"/>
  </r>
  <r>
    <n v="7003"/>
    <x v="259"/>
    <x v="1"/>
    <x v="8"/>
    <n v="1"/>
    <x v="84"/>
    <x v="1"/>
    <x v="1698"/>
    <m/>
    <m/>
    <m/>
    <m/>
    <n v="85000"/>
    <n v="165000"/>
    <n v="80000"/>
    <n v="-1"/>
    <n v="11"/>
    <x v="9"/>
    <x v="1"/>
  </r>
  <r>
    <n v="7004"/>
    <x v="259"/>
    <x v="1"/>
    <x v="8"/>
    <n v="1"/>
    <x v="4"/>
    <x v="4"/>
    <x v="215"/>
    <m/>
    <m/>
    <m/>
    <m/>
    <n v="18000"/>
    <n v="35000"/>
    <n v="17000"/>
    <n v="-1"/>
    <n v="11"/>
    <x v="9"/>
    <x v="1"/>
  </r>
  <r>
    <n v="7005"/>
    <x v="259"/>
    <x v="1"/>
    <x v="8"/>
    <n v="1"/>
    <x v="29"/>
    <x v="32"/>
    <x v="201"/>
    <m/>
    <m/>
    <m/>
    <m/>
    <n v="6074"/>
    <n v="6500"/>
    <n v="426"/>
    <n v="-1"/>
    <n v="11"/>
    <x v="9"/>
    <x v="1"/>
  </r>
  <r>
    <n v="7006"/>
    <x v="259"/>
    <x v="1"/>
    <x v="8"/>
    <n v="1"/>
    <x v="29"/>
    <x v="32"/>
    <x v="201"/>
    <m/>
    <m/>
    <m/>
    <m/>
    <n v="1868"/>
    <n v="2000"/>
    <n v="132"/>
    <n v="-1"/>
    <n v="11"/>
    <x v="9"/>
    <x v="1"/>
  </r>
  <r>
    <n v="7007"/>
    <x v="259"/>
    <x v="1"/>
    <x v="8"/>
    <n v="1"/>
    <x v="29"/>
    <x v="34"/>
    <x v="214"/>
    <m/>
    <m/>
    <m/>
    <m/>
    <n v="934"/>
    <n v="1000"/>
    <n v="66"/>
    <n v="-1"/>
    <n v="11"/>
    <x v="9"/>
    <x v="1"/>
  </r>
  <r>
    <n v="7008"/>
    <x v="259"/>
    <x v="1"/>
    <x v="8"/>
    <n v="1"/>
    <x v="29"/>
    <x v="34"/>
    <x v="214"/>
    <m/>
    <m/>
    <m/>
    <m/>
    <n v="7008"/>
    <n v="7500"/>
    <n v="492"/>
    <n v="-1"/>
    <n v="11"/>
    <x v="9"/>
    <x v="1"/>
  </r>
  <r>
    <n v="7009"/>
    <x v="259"/>
    <x v="1"/>
    <x v="8"/>
    <n v="1"/>
    <x v="33"/>
    <x v="1"/>
    <x v="1699"/>
    <m/>
    <m/>
    <m/>
    <m/>
    <n v="0"/>
    <n v="25000"/>
    <n v="25000"/>
    <n v="-1"/>
    <n v="11"/>
    <x v="9"/>
    <x v="1"/>
  </r>
  <r>
    <n v="7010"/>
    <x v="259"/>
    <x v="1"/>
    <x v="8"/>
    <n v="1"/>
    <x v="81"/>
    <x v="1"/>
    <x v="1700"/>
    <m/>
    <m/>
    <m/>
    <m/>
    <n v="3500"/>
    <n v="9000"/>
    <n v="5500"/>
    <n v="-1"/>
    <n v="11"/>
    <x v="9"/>
    <x v="1"/>
  </r>
  <r>
    <n v="7011"/>
    <x v="259"/>
    <x v="1"/>
    <x v="8"/>
    <n v="1"/>
    <x v="0"/>
    <x v="27"/>
    <x v="1463"/>
    <m/>
    <m/>
    <m/>
    <m/>
    <n v="2000"/>
    <n v="10000"/>
    <n v="8000"/>
    <n v="-1"/>
    <n v="11"/>
    <x v="9"/>
    <x v="1"/>
  </r>
  <r>
    <n v="7012"/>
    <x v="259"/>
    <x v="1"/>
    <x v="8"/>
    <n v="1"/>
    <x v="27"/>
    <x v="35"/>
    <x v="180"/>
    <m/>
    <m/>
    <m/>
    <m/>
    <n v="1100"/>
    <n v="10000"/>
    <n v="8900"/>
    <n v="-1"/>
    <n v="11"/>
    <x v="9"/>
    <x v="1"/>
  </r>
  <r>
    <n v="7013"/>
    <x v="259"/>
    <x v="1"/>
    <x v="8"/>
    <n v="1"/>
    <x v="33"/>
    <x v="1"/>
    <x v="1701"/>
    <m/>
    <m/>
    <m/>
    <m/>
    <n v="0"/>
    <n v="10000"/>
    <n v="10000"/>
    <n v="-1"/>
    <n v="11"/>
    <x v="9"/>
    <x v="1"/>
  </r>
  <r>
    <n v="7014"/>
    <x v="259"/>
    <x v="1"/>
    <x v="8"/>
    <n v="1"/>
    <x v="207"/>
    <x v="1"/>
    <x v="141"/>
    <m/>
    <m/>
    <m/>
    <m/>
    <n v="2800"/>
    <n v="15000"/>
    <n v="12200"/>
    <n v="-1"/>
    <n v="11"/>
    <x v="9"/>
    <x v="1"/>
  </r>
  <r>
    <n v="7015"/>
    <x v="259"/>
    <x v="1"/>
    <x v="8"/>
    <n v="1"/>
    <x v="84"/>
    <x v="29"/>
    <x v="257"/>
    <m/>
    <m/>
    <m/>
    <m/>
    <n v="78000"/>
    <n v="135000"/>
    <n v="57000"/>
    <n v="-1"/>
    <n v="11"/>
    <x v="9"/>
    <x v="1"/>
  </r>
  <r>
    <n v="7016"/>
    <x v="259"/>
    <x v="1"/>
    <x v="8"/>
    <n v="1"/>
    <x v="27"/>
    <x v="29"/>
    <x v="257"/>
    <m/>
    <m/>
    <m/>
    <s v="Por Pacha"/>
    <n v="1100"/>
    <n v="5000"/>
    <n v="3900"/>
    <n v="-1"/>
    <n v="11"/>
    <x v="9"/>
    <x v="1"/>
  </r>
  <r>
    <n v="7017"/>
    <x v="259"/>
    <x v="1"/>
    <x v="8"/>
    <n v="1"/>
    <x v="33"/>
    <x v="29"/>
    <x v="1372"/>
    <m/>
    <m/>
    <m/>
    <m/>
    <n v="0"/>
    <n v="25000"/>
    <n v="25000"/>
    <n v="-1"/>
    <n v="11"/>
    <x v="9"/>
    <x v="1"/>
  </r>
  <r>
    <n v="7018"/>
    <x v="259"/>
    <x v="1"/>
    <x v="8"/>
    <n v="1"/>
    <x v="81"/>
    <x v="29"/>
    <x v="919"/>
    <m/>
    <m/>
    <m/>
    <m/>
    <n v="3500"/>
    <n v="10000"/>
    <n v="6500"/>
    <n v="-1"/>
    <n v="11"/>
    <x v="9"/>
    <x v="1"/>
  </r>
  <r>
    <n v="7019"/>
    <x v="259"/>
    <x v="1"/>
    <x v="8"/>
    <n v="1"/>
    <x v="35"/>
    <x v="36"/>
    <x v="231"/>
    <m/>
    <m/>
    <m/>
    <m/>
    <n v="11500"/>
    <n v="25000"/>
    <n v="13500"/>
    <n v="-1"/>
    <n v="11"/>
    <x v="9"/>
    <x v="1"/>
  </r>
  <r>
    <n v="7020"/>
    <x v="259"/>
    <x v="1"/>
    <x v="8"/>
    <n v="1"/>
    <x v="35"/>
    <x v="36"/>
    <x v="225"/>
    <m/>
    <m/>
    <m/>
    <m/>
    <n v="7500"/>
    <n v="15000"/>
    <n v="7500"/>
    <n v="-1"/>
    <n v="11"/>
    <x v="9"/>
    <x v="1"/>
  </r>
  <r>
    <n v="7021"/>
    <x v="259"/>
    <x v="1"/>
    <x v="8"/>
    <n v="1"/>
    <x v="35"/>
    <x v="36"/>
    <x v="231"/>
    <m/>
    <m/>
    <m/>
    <m/>
    <n v="11500"/>
    <n v="30000"/>
    <n v="18500"/>
    <n v="-1"/>
    <n v="11"/>
    <x v="9"/>
    <x v="1"/>
  </r>
  <r>
    <n v="7022"/>
    <x v="259"/>
    <x v="1"/>
    <x v="8"/>
    <n v="1"/>
    <x v="16"/>
    <x v="6"/>
    <x v="111"/>
    <m/>
    <m/>
    <m/>
    <m/>
    <n v="11000"/>
    <n v="20000"/>
    <n v="9000"/>
    <n v="-1"/>
    <n v="11"/>
    <x v="9"/>
    <x v="1"/>
  </r>
  <r>
    <n v="7023"/>
    <x v="259"/>
    <x v="1"/>
    <x v="8"/>
    <n v="1"/>
    <x v="29"/>
    <x v="32"/>
    <x v="201"/>
    <m/>
    <m/>
    <m/>
    <m/>
    <n v="16821"/>
    <n v="18000"/>
    <n v="1179"/>
    <n v="-1"/>
    <n v="11"/>
    <x v="9"/>
    <x v="1"/>
  </r>
  <r>
    <n v="7024"/>
    <x v="259"/>
    <x v="0"/>
    <x v="6"/>
    <n v="1"/>
    <x v="122"/>
    <x v="6"/>
    <x v="610"/>
    <m/>
    <m/>
    <m/>
    <m/>
    <n v="19000"/>
    <n v="36000"/>
    <n v="-19000"/>
    <n v="1"/>
    <n v="11"/>
    <x v="9"/>
    <x v="1"/>
  </r>
  <r>
    <n v="7025"/>
    <x v="259"/>
    <x v="0"/>
    <x v="6"/>
    <n v="1"/>
    <x v="81"/>
    <x v="1"/>
    <x v="200"/>
    <m/>
    <m/>
    <m/>
    <m/>
    <n v="3500"/>
    <n v="10000"/>
    <n v="-3500"/>
    <n v="1"/>
    <n v="11"/>
    <x v="9"/>
    <x v="1"/>
  </r>
  <r>
    <n v="7026"/>
    <x v="259"/>
    <x v="0"/>
    <x v="6"/>
    <n v="1"/>
    <x v="1"/>
    <x v="1"/>
    <x v="1000"/>
    <m/>
    <m/>
    <m/>
    <m/>
    <n v="2800"/>
    <n v="10000"/>
    <n v="-2800"/>
    <n v="1"/>
    <n v="11"/>
    <x v="9"/>
    <x v="1"/>
  </r>
  <r>
    <n v="7027"/>
    <x v="260"/>
    <x v="1"/>
    <x v="69"/>
    <n v="1"/>
    <x v="2"/>
    <x v="1"/>
    <x v="1327"/>
    <m/>
    <m/>
    <m/>
    <m/>
    <n v="27000"/>
    <n v="35000"/>
    <n v="8000"/>
    <n v="-1"/>
    <n v="12"/>
    <x v="9"/>
    <x v="1"/>
  </r>
  <r>
    <n v="7028"/>
    <x v="260"/>
    <x v="1"/>
    <x v="69"/>
    <n v="1"/>
    <x v="1"/>
    <x v="28"/>
    <x v="1284"/>
    <m/>
    <m/>
    <m/>
    <m/>
    <n v="7500"/>
    <n v="15000"/>
    <n v="7500"/>
    <n v="-1"/>
    <n v="12"/>
    <x v="9"/>
    <x v="1"/>
  </r>
  <r>
    <n v="7029"/>
    <x v="260"/>
    <x v="1"/>
    <x v="8"/>
    <n v="1"/>
    <x v="33"/>
    <x v="6"/>
    <x v="1702"/>
    <m/>
    <m/>
    <m/>
    <m/>
    <n v="0"/>
    <n v="5000"/>
    <n v="5000"/>
    <n v="-1"/>
    <n v="12"/>
    <x v="9"/>
    <x v="1"/>
  </r>
  <r>
    <n v="7030"/>
    <x v="260"/>
    <x v="1"/>
    <x v="8"/>
    <n v="1"/>
    <x v="33"/>
    <x v="1"/>
    <x v="1703"/>
    <m/>
    <m/>
    <m/>
    <m/>
    <n v="0"/>
    <n v="5000"/>
    <n v="5000"/>
    <n v="-1"/>
    <n v="12"/>
    <x v="9"/>
    <x v="1"/>
  </r>
  <r>
    <n v="7031"/>
    <x v="260"/>
    <x v="1"/>
    <x v="8"/>
    <n v="1"/>
    <x v="33"/>
    <x v="1"/>
    <x v="1704"/>
    <m/>
    <m/>
    <m/>
    <m/>
    <n v="0"/>
    <n v="20000"/>
    <n v="20000"/>
    <n v="-1"/>
    <n v="12"/>
    <x v="9"/>
    <x v="1"/>
  </r>
  <r>
    <n v="7032"/>
    <x v="260"/>
    <x v="1"/>
    <x v="8"/>
    <n v="1"/>
    <x v="57"/>
    <x v="71"/>
    <x v="1705"/>
    <m/>
    <m/>
    <m/>
    <m/>
    <n v="800"/>
    <n v="5000"/>
    <n v="4200"/>
    <n v="-1"/>
    <n v="12"/>
    <x v="9"/>
    <x v="1"/>
  </r>
  <r>
    <n v="7033"/>
    <x v="260"/>
    <x v="1"/>
    <x v="8"/>
    <n v="1"/>
    <x v="27"/>
    <x v="2"/>
    <x v="168"/>
    <m/>
    <m/>
    <m/>
    <m/>
    <n v="1100"/>
    <n v="10000"/>
    <n v="8900"/>
    <n v="-1"/>
    <n v="12"/>
    <x v="9"/>
    <x v="1"/>
  </r>
  <r>
    <n v="7034"/>
    <x v="260"/>
    <x v="1"/>
    <x v="8"/>
    <n v="1"/>
    <x v="26"/>
    <x v="2"/>
    <x v="168"/>
    <m/>
    <m/>
    <m/>
    <m/>
    <n v="7000"/>
    <n v="20000"/>
    <n v="13000"/>
    <n v="-1"/>
    <n v="12"/>
    <x v="9"/>
    <x v="1"/>
  </r>
  <r>
    <n v="7035"/>
    <x v="260"/>
    <x v="1"/>
    <x v="8"/>
    <n v="1"/>
    <x v="1"/>
    <x v="27"/>
    <x v="129"/>
    <m/>
    <m/>
    <m/>
    <m/>
    <n v="7500"/>
    <n v="20000"/>
    <n v="12500"/>
    <n v="-1"/>
    <n v="12"/>
    <x v="9"/>
    <x v="1"/>
  </r>
  <r>
    <n v="7036"/>
    <x v="260"/>
    <x v="1"/>
    <x v="8"/>
    <n v="1"/>
    <x v="11"/>
    <x v="6"/>
    <x v="1283"/>
    <m/>
    <s v="Rock"/>
    <m/>
    <m/>
    <n v="55000"/>
    <n v="85000"/>
    <n v="30000"/>
    <n v="-1"/>
    <n v="12"/>
    <x v="9"/>
    <x v="1"/>
  </r>
  <r>
    <n v="7037"/>
    <x v="260"/>
    <x v="1"/>
    <x v="8"/>
    <n v="1"/>
    <x v="53"/>
    <x v="6"/>
    <x v="343"/>
    <m/>
    <m/>
    <m/>
    <m/>
    <n v="30000"/>
    <n v="45000"/>
    <n v="15000"/>
    <n v="-1"/>
    <n v="12"/>
    <x v="9"/>
    <x v="1"/>
  </r>
  <r>
    <n v="7038"/>
    <x v="260"/>
    <x v="1"/>
    <x v="8"/>
    <n v="1"/>
    <x v="81"/>
    <x v="110"/>
    <x v="1108"/>
    <m/>
    <m/>
    <m/>
    <m/>
    <n v="4000"/>
    <n v="12000"/>
    <n v="8000"/>
    <n v="-1"/>
    <n v="12"/>
    <x v="9"/>
    <x v="1"/>
  </r>
  <r>
    <n v="7039"/>
    <x v="260"/>
    <x v="1"/>
    <x v="8"/>
    <n v="1"/>
    <x v="27"/>
    <x v="28"/>
    <x v="430"/>
    <m/>
    <m/>
    <m/>
    <m/>
    <n v="1100"/>
    <n v="10000"/>
    <n v="8900"/>
    <n v="-1"/>
    <n v="12"/>
    <x v="9"/>
    <x v="1"/>
  </r>
  <r>
    <n v="7040"/>
    <x v="260"/>
    <x v="1"/>
    <x v="8"/>
    <n v="1"/>
    <x v="81"/>
    <x v="28"/>
    <x v="430"/>
    <m/>
    <m/>
    <m/>
    <m/>
    <n v="3500"/>
    <n v="10000"/>
    <n v="6500"/>
    <n v="-1"/>
    <n v="12"/>
    <x v="9"/>
    <x v="1"/>
  </r>
  <r>
    <n v="7041"/>
    <x v="260"/>
    <x v="1"/>
    <x v="8"/>
    <n v="1"/>
    <x v="23"/>
    <x v="6"/>
    <x v="122"/>
    <m/>
    <m/>
    <m/>
    <m/>
    <n v="3000"/>
    <n v="10000"/>
    <n v="7000"/>
    <n v="-1"/>
    <n v="12"/>
    <x v="9"/>
    <x v="1"/>
  </r>
  <r>
    <n v="7042"/>
    <x v="260"/>
    <x v="1"/>
    <x v="8"/>
    <n v="1"/>
    <x v="35"/>
    <x v="36"/>
    <x v="228"/>
    <m/>
    <m/>
    <m/>
    <m/>
    <n v="7500"/>
    <n v="15000"/>
    <n v="7500"/>
    <n v="-1"/>
    <n v="12"/>
    <x v="9"/>
    <x v="1"/>
  </r>
  <r>
    <n v="7043"/>
    <x v="260"/>
    <x v="1"/>
    <x v="8"/>
    <n v="1"/>
    <x v="29"/>
    <x v="32"/>
    <x v="201"/>
    <m/>
    <m/>
    <m/>
    <m/>
    <n v="18691"/>
    <n v="20000"/>
    <n v="1309"/>
    <n v="-1"/>
    <n v="12"/>
    <x v="9"/>
    <x v="1"/>
  </r>
  <r>
    <n v="7044"/>
    <x v="260"/>
    <x v="1"/>
    <x v="8"/>
    <n v="1"/>
    <x v="29"/>
    <x v="32"/>
    <x v="201"/>
    <m/>
    <m/>
    <m/>
    <m/>
    <n v="7008"/>
    <n v="7500"/>
    <n v="492"/>
    <n v="-1"/>
    <n v="12"/>
    <x v="9"/>
    <x v="1"/>
  </r>
  <r>
    <n v="7045"/>
    <x v="260"/>
    <x v="1"/>
    <x v="8"/>
    <n v="1"/>
    <x v="2"/>
    <x v="93"/>
    <x v="328"/>
    <m/>
    <m/>
    <m/>
    <m/>
    <n v="8500"/>
    <n v="18000"/>
    <n v="9500"/>
    <n v="-1"/>
    <n v="12"/>
    <x v="9"/>
    <x v="1"/>
  </r>
  <r>
    <n v="7046"/>
    <x v="260"/>
    <x v="1"/>
    <x v="8"/>
    <n v="1"/>
    <x v="5"/>
    <x v="6"/>
    <x v="125"/>
    <m/>
    <m/>
    <m/>
    <m/>
    <n v="11000"/>
    <n v="20000"/>
    <n v="9000"/>
    <n v="-1"/>
    <n v="12"/>
    <x v="9"/>
    <x v="1"/>
  </r>
  <r>
    <n v="7047"/>
    <x v="260"/>
    <x v="1"/>
    <x v="8"/>
    <n v="1"/>
    <x v="33"/>
    <x v="1"/>
    <x v="1706"/>
    <m/>
    <m/>
    <m/>
    <m/>
    <n v="0"/>
    <n v="25000"/>
    <n v="25000"/>
    <n v="-1"/>
    <n v="12"/>
    <x v="9"/>
    <x v="1"/>
  </r>
  <r>
    <n v="7048"/>
    <x v="260"/>
    <x v="1"/>
    <x v="8"/>
    <n v="1"/>
    <x v="2"/>
    <x v="6"/>
    <x v="1547"/>
    <m/>
    <m/>
    <m/>
    <m/>
    <n v="3500"/>
    <n v="12000"/>
    <n v="8500"/>
    <n v="-1"/>
    <n v="12"/>
    <x v="9"/>
    <x v="1"/>
  </r>
  <r>
    <n v="7049"/>
    <x v="260"/>
    <x v="1"/>
    <x v="8"/>
    <n v="1"/>
    <x v="29"/>
    <x v="32"/>
    <x v="201"/>
    <m/>
    <m/>
    <m/>
    <m/>
    <n v="12616"/>
    <n v="13500"/>
    <n v="884"/>
    <n v="-1"/>
    <n v="12"/>
    <x v="9"/>
    <x v="1"/>
  </r>
  <r>
    <n v="7050"/>
    <x v="260"/>
    <x v="1"/>
    <x v="8"/>
    <n v="1"/>
    <x v="2"/>
    <x v="28"/>
    <x v="1465"/>
    <m/>
    <m/>
    <m/>
    <m/>
    <n v="8000"/>
    <n v="20000"/>
    <n v="12000"/>
    <n v="-1"/>
    <n v="12"/>
    <x v="9"/>
    <x v="1"/>
  </r>
  <r>
    <n v="7051"/>
    <x v="260"/>
    <x v="1"/>
    <x v="153"/>
    <n v="1"/>
    <x v="30"/>
    <x v="4"/>
    <x v="314"/>
    <m/>
    <m/>
    <m/>
    <m/>
    <n v="900"/>
    <n v="10000"/>
    <n v="9100"/>
    <n v="-1"/>
    <n v="12"/>
    <x v="9"/>
    <x v="1"/>
  </r>
  <r>
    <n v="7052"/>
    <x v="261"/>
    <x v="1"/>
    <x v="8"/>
    <n v="1"/>
    <x v="4"/>
    <x v="4"/>
    <x v="215"/>
    <m/>
    <m/>
    <m/>
    <m/>
    <n v="18000"/>
    <n v="35000"/>
    <n v="17000"/>
    <n v="-1"/>
    <n v="13"/>
    <x v="9"/>
    <x v="1"/>
  </r>
  <r>
    <n v="7053"/>
    <x v="261"/>
    <x v="1"/>
    <x v="8"/>
    <n v="1"/>
    <x v="78"/>
    <x v="12"/>
    <x v="49"/>
    <m/>
    <m/>
    <m/>
    <m/>
    <n v="900"/>
    <n v="3000"/>
    <n v="2100"/>
    <n v="-1"/>
    <n v="13"/>
    <x v="9"/>
    <x v="1"/>
  </r>
  <r>
    <n v="7054"/>
    <x v="261"/>
    <x v="1"/>
    <x v="8"/>
    <n v="1"/>
    <x v="1"/>
    <x v="1"/>
    <x v="2"/>
    <m/>
    <m/>
    <m/>
    <m/>
    <n v="3500"/>
    <n v="12000"/>
    <n v="8500"/>
    <n v="-1"/>
    <n v="13"/>
    <x v="9"/>
    <x v="1"/>
  </r>
  <r>
    <n v="7055"/>
    <x v="261"/>
    <x v="1"/>
    <x v="8"/>
    <n v="1"/>
    <x v="2"/>
    <x v="47"/>
    <x v="1707"/>
    <m/>
    <m/>
    <m/>
    <m/>
    <n v="3000"/>
    <n v="9000"/>
    <n v="6000"/>
    <n v="-1"/>
    <n v="13"/>
    <x v="9"/>
    <x v="1"/>
  </r>
  <r>
    <n v="7056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57"/>
    <x v="255"/>
    <x v="0"/>
    <x v="64"/>
    <n v="1"/>
    <x v="84"/>
    <x v="29"/>
    <x v="1708"/>
    <m/>
    <m/>
    <m/>
    <m/>
    <n v="100000"/>
    <n v="180000"/>
    <n v="-100000"/>
    <n v="1"/>
    <n v="7"/>
    <x v="9"/>
    <x v="1"/>
  </r>
  <r>
    <n v="7058"/>
    <x v="255"/>
    <x v="0"/>
    <x v="64"/>
    <n v="1"/>
    <x v="84"/>
    <x v="29"/>
    <x v="1709"/>
    <m/>
    <m/>
    <m/>
    <m/>
    <n v="55000"/>
    <n v="110000"/>
    <n v="-55000"/>
    <n v="1"/>
    <n v="7"/>
    <x v="9"/>
    <x v="1"/>
  </r>
  <r>
    <n v="7059"/>
    <x v="258"/>
    <x v="0"/>
    <x v="51"/>
    <n v="5"/>
    <x v="1"/>
    <x v="1"/>
    <x v="436"/>
    <m/>
    <m/>
    <m/>
    <m/>
    <n v="3400"/>
    <n v="15000"/>
    <n v="-17000"/>
    <n v="5"/>
    <n v="10"/>
    <x v="9"/>
    <x v="1"/>
  </r>
  <r>
    <n v="7060"/>
    <x v="258"/>
    <x v="0"/>
    <x v="51"/>
    <n v="5"/>
    <x v="1"/>
    <x v="1"/>
    <x v="2"/>
    <m/>
    <m/>
    <m/>
    <m/>
    <n v="3500"/>
    <n v="12000"/>
    <n v="-17500"/>
    <n v="5"/>
    <n v="10"/>
    <x v="9"/>
    <x v="1"/>
  </r>
  <r>
    <n v="7061"/>
    <x v="258"/>
    <x v="0"/>
    <x v="51"/>
    <n v="5"/>
    <x v="1"/>
    <x v="1"/>
    <x v="1000"/>
    <m/>
    <m/>
    <m/>
    <m/>
    <n v="2600"/>
    <n v="10000"/>
    <n v="-13000"/>
    <n v="5"/>
    <n v="10"/>
    <x v="9"/>
    <x v="1"/>
  </r>
  <r>
    <n v="7062"/>
    <x v="258"/>
    <x v="0"/>
    <x v="51"/>
    <n v="10"/>
    <x v="2"/>
    <x v="7"/>
    <x v="328"/>
    <m/>
    <m/>
    <m/>
    <m/>
    <n v="8000"/>
    <n v="20000"/>
    <n v="-80000"/>
    <n v="10"/>
    <n v="10"/>
    <x v="9"/>
    <x v="1"/>
  </r>
  <r>
    <n v="7063"/>
    <x v="258"/>
    <x v="0"/>
    <x v="51"/>
    <n v="10"/>
    <x v="2"/>
    <x v="7"/>
    <x v="440"/>
    <m/>
    <m/>
    <m/>
    <m/>
    <n v="8000"/>
    <n v="20000"/>
    <n v="-80000"/>
    <n v="10"/>
    <n v="10"/>
    <x v="9"/>
    <x v="1"/>
  </r>
  <r>
    <n v="7064"/>
    <x v="258"/>
    <x v="0"/>
    <x v="5"/>
    <n v="1"/>
    <x v="26"/>
    <x v="28"/>
    <x v="144"/>
    <m/>
    <m/>
    <m/>
    <m/>
    <n v="9000"/>
    <n v="10000"/>
    <n v="-9000"/>
    <n v="1"/>
    <n v="10"/>
    <x v="9"/>
    <x v="1"/>
  </r>
  <r>
    <n v="7065"/>
    <x v="258"/>
    <x v="0"/>
    <x v="5"/>
    <n v="1"/>
    <x v="55"/>
    <x v="28"/>
    <x v="144"/>
    <m/>
    <m/>
    <m/>
    <m/>
    <n v="7500"/>
    <n v="10000"/>
    <n v="-7500"/>
    <n v="1"/>
    <n v="10"/>
    <x v="9"/>
    <x v="1"/>
  </r>
  <r>
    <n v="7066"/>
    <x v="258"/>
    <x v="0"/>
    <x v="5"/>
    <n v="5"/>
    <x v="26"/>
    <x v="1"/>
    <x v="1232"/>
    <m/>
    <m/>
    <m/>
    <m/>
    <n v="8500"/>
    <n v="20000"/>
    <n v="-42500"/>
    <n v="5"/>
    <n v="10"/>
    <x v="9"/>
    <x v="1"/>
  </r>
  <r>
    <n v="7067"/>
    <x v="258"/>
    <x v="0"/>
    <x v="5"/>
    <n v="3"/>
    <x v="26"/>
    <x v="2"/>
    <x v="1489"/>
    <m/>
    <m/>
    <m/>
    <m/>
    <n v="7500"/>
    <n v="20000"/>
    <n v="-22500"/>
    <n v="3"/>
    <n v="10"/>
    <x v="9"/>
    <x v="1"/>
  </r>
  <r>
    <n v="7068"/>
    <x v="258"/>
    <x v="0"/>
    <x v="5"/>
    <n v="5"/>
    <x v="0"/>
    <x v="27"/>
    <x v="328"/>
    <m/>
    <m/>
    <m/>
    <m/>
    <n v="4500"/>
    <n v="12000"/>
    <n v="-22500"/>
    <n v="5"/>
    <n v="10"/>
    <x v="9"/>
    <x v="1"/>
  </r>
  <r>
    <n v="7069"/>
    <x v="258"/>
    <x v="0"/>
    <x v="5"/>
    <n v="10"/>
    <x v="0"/>
    <x v="6"/>
    <x v="328"/>
    <m/>
    <m/>
    <m/>
    <m/>
    <n v="1500"/>
    <n v="7000"/>
    <n v="-15000"/>
    <n v="10"/>
    <n v="10"/>
    <x v="9"/>
    <x v="1"/>
  </r>
  <r>
    <n v="7070"/>
    <x v="258"/>
    <x v="0"/>
    <x v="5"/>
    <n v="5"/>
    <x v="2"/>
    <x v="47"/>
    <x v="328"/>
    <m/>
    <m/>
    <m/>
    <m/>
    <n v="3000"/>
    <n v="9000"/>
    <n v="-15000"/>
    <n v="5"/>
    <n v="10"/>
    <x v="9"/>
    <x v="1"/>
  </r>
  <r>
    <n v="7071"/>
    <x v="258"/>
    <x v="0"/>
    <x v="5"/>
    <n v="2"/>
    <x v="189"/>
    <x v="6"/>
    <x v="1710"/>
    <m/>
    <m/>
    <m/>
    <m/>
    <n v="6000"/>
    <n v="12000"/>
    <n v="-12000"/>
    <n v="2"/>
    <n v="10"/>
    <x v="9"/>
    <x v="1"/>
  </r>
  <r>
    <n v="7072"/>
    <x v="258"/>
    <x v="0"/>
    <x v="5"/>
    <n v="4"/>
    <x v="215"/>
    <x v="1"/>
    <x v="1017"/>
    <m/>
    <m/>
    <m/>
    <m/>
    <n v="9000"/>
    <n v="20000"/>
    <n v="-36000"/>
    <n v="4"/>
    <n v="10"/>
    <x v="9"/>
    <x v="1"/>
  </r>
  <r>
    <n v="7073"/>
    <x v="258"/>
    <x v="0"/>
    <x v="5"/>
    <n v="7"/>
    <x v="55"/>
    <x v="48"/>
    <x v="741"/>
    <m/>
    <m/>
    <m/>
    <m/>
    <n v="6500"/>
    <n v="20000"/>
    <n v="-45500"/>
    <n v="7"/>
    <n v="10"/>
    <x v="9"/>
    <x v="1"/>
  </r>
  <r>
    <n v="7074"/>
    <x v="258"/>
    <x v="0"/>
    <x v="5"/>
    <n v="3"/>
    <x v="81"/>
    <x v="2"/>
    <x v="1293"/>
    <m/>
    <m/>
    <m/>
    <m/>
    <n v="3000"/>
    <n v="10000"/>
    <n v="-9000"/>
    <n v="3"/>
    <n v="10"/>
    <x v="9"/>
    <x v="1"/>
  </r>
  <r>
    <n v="7075"/>
    <x v="258"/>
    <x v="0"/>
    <x v="5"/>
    <n v="5"/>
    <x v="27"/>
    <x v="2"/>
    <x v="1293"/>
    <m/>
    <m/>
    <m/>
    <m/>
    <n v="1200"/>
    <n v="10000"/>
    <n v="-6000"/>
    <n v="5"/>
    <n v="10"/>
    <x v="9"/>
    <x v="1"/>
  </r>
  <r>
    <n v="7076"/>
    <x v="258"/>
    <x v="0"/>
    <x v="5"/>
    <n v="4"/>
    <x v="41"/>
    <x v="6"/>
    <x v="1711"/>
    <m/>
    <m/>
    <m/>
    <m/>
    <n v="5000"/>
    <n v="10000"/>
    <n v="-20000"/>
    <n v="4"/>
    <n v="10"/>
    <x v="9"/>
    <x v="1"/>
  </r>
  <r>
    <n v="7077"/>
    <x v="258"/>
    <x v="0"/>
    <x v="145"/>
    <n v="2"/>
    <x v="62"/>
    <x v="6"/>
    <x v="1580"/>
    <m/>
    <m/>
    <m/>
    <m/>
    <n v="27000"/>
    <n v="50000"/>
    <n v="-54000"/>
    <n v="2"/>
    <n v="10"/>
    <x v="9"/>
    <x v="1"/>
  </r>
  <r>
    <n v="7078"/>
    <x v="258"/>
    <x v="0"/>
    <x v="114"/>
    <n v="1"/>
    <x v="20"/>
    <x v="137"/>
    <x v="1712"/>
    <m/>
    <m/>
    <m/>
    <m/>
    <n v="465000"/>
    <n v="540000"/>
    <n v="-465000"/>
    <n v="1"/>
    <n v="10"/>
    <x v="9"/>
    <x v="1"/>
  </r>
  <r>
    <n v="7079"/>
    <x v="258"/>
    <x v="0"/>
    <x v="127"/>
    <n v="1"/>
    <x v="170"/>
    <x v="134"/>
    <x v="1668"/>
    <m/>
    <m/>
    <m/>
    <m/>
    <n v="265000"/>
    <n v="330000"/>
    <n v="-265000"/>
    <n v="1"/>
    <n v="10"/>
    <x v="9"/>
    <x v="1"/>
  </r>
  <r>
    <n v="7080"/>
    <x v="258"/>
    <x v="0"/>
    <x v="127"/>
    <n v="1"/>
    <x v="170"/>
    <x v="134"/>
    <x v="1713"/>
    <m/>
    <m/>
    <m/>
    <m/>
    <n v="167000"/>
    <n v="210000"/>
    <n v="-167000"/>
    <n v="1"/>
    <n v="10"/>
    <x v="9"/>
    <x v="1"/>
  </r>
  <r>
    <n v="7081"/>
    <x v="258"/>
    <x v="0"/>
    <x v="127"/>
    <n v="5"/>
    <x v="23"/>
    <x v="6"/>
    <x v="122"/>
    <m/>
    <m/>
    <m/>
    <m/>
    <n v="3000"/>
    <n v="10000"/>
    <n v="-15000"/>
    <n v="5"/>
    <n v="10"/>
    <x v="9"/>
    <x v="1"/>
  </r>
  <r>
    <n v="7082"/>
    <x v="258"/>
    <x v="0"/>
    <x v="64"/>
    <n v="1"/>
    <x v="84"/>
    <x v="1"/>
    <x v="1573"/>
    <m/>
    <m/>
    <m/>
    <m/>
    <n v="75000"/>
    <n v="130000"/>
    <n v="-75000"/>
    <n v="1"/>
    <n v="10"/>
    <x v="9"/>
    <x v="1"/>
  </r>
  <r>
    <n v="7083"/>
    <x v="258"/>
    <x v="0"/>
    <x v="64"/>
    <n v="1"/>
    <x v="84"/>
    <x v="1"/>
    <x v="1697"/>
    <m/>
    <m/>
    <m/>
    <m/>
    <n v="85000"/>
    <n v="140000"/>
    <n v="-85000"/>
    <n v="1"/>
    <n v="10"/>
    <x v="9"/>
    <x v="1"/>
  </r>
  <r>
    <n v="7084"/>
    <x v="258"/>
    <x v="0"/>
    <x v="64"/>
    <n v="1"/>
    <x v="84"/>
    <x v="1"/>
    <x v="1698"/>
    <m/>
    <m/>
    <m/>
    <m/>
    <n v="85000"/>
    <n v="140000"/>
    <n v="-85000"/>
    <n v="1"/>
    <n v="10"/>
    <x v="9"/>
    <x v="1"/>
  </r>
  <r>
    <n v="7085"/>
    <x v="261"/>
    <x v="1"/>
    <x v="8"/>
    <n v="1"/>
    <x v="27"/>
    <x v="135"/>
    <x v="857"/>
    <m/>
    <m/>
    <m/>
    <m/>
    <n v="1100"/>
    <n v="10000"/>
    <n v="8900"/>
    <n v="-1"/>
    <n v="13"/>
    <x v="9"/>
    <x v="1"/>
  </r>
  <r>
    <n v="7086"/>
    <x v="261"/>
    <x v="1"/>
    <x v="8"/>
    <n v="1"/>
    <x v="4"/>
    <x v="1"/>
    <x v="1000"/>
    <m/>
    <m/>
    <m/>
    <m/>
    <n v="2800"/>
    <n v="10000"/>
    <n v="7200"/>
    <n v="-1"/>
    <n v="13"/>
    <x v="9"/>
    <x v="1"/>
  </r>
  <r>
    <n v="7087"/>
    <x v="261"/>
    <x v="1"/>
    <x v="8"/>
    <n v="1"/>
    <x v="37"/>
    <x v="32"/>
    <x v="300"/>
    <m/>
    <m/>
    <m/>
    <m/>
    <n v="800"/>
    <n v="4000"/>
    <n v="3200"/>
    <n v="-1"/>
    <n v="13"/>
    <x v="9"/>
    <x v="1"/>
  </r>
  <r>
    <n v="7088"/>
    <x v="261"/>
    <x v="1"/>
    <x v="8"/>
    <n v="1"/>
    <x v="29"/>
    <x v="32"/>
    <x v="201"/>
    <m/>
    <m/>
    <m/>
    <m/>
    <n v="3270"/>
    <n v="3500"/>
    <n v="230"/>
    <n v="-1"/>
    <n v="13"/>
    <x v="9"/>
    <x v="1"/>
  </r>
  <r>
    <n v="7089"/>
    <x v="261"/>
    <x v="1"/>
    <x v="8"/>
    <n v="1"/>
    <x v="81"/>
    <x v="2"/>
    <x v="1271"/>
    <m/>
    <m/>
    <m/>
    <m/>
    <n v="3500"/>
    <n v="9000"/>
    <n v="5500"/>
    <n v="-1"/>
    <n v="13"/>
    <x v="9"/>
    <x v="1"/>
  </r>
  <r>
    <n v="7090"/>
    <x v="261"/>
    <x v="1"/>
    <x v="8"/>
    <n v="1"/>
    <x v="27"/>
    <x v="2"/>
    <x v="1271"/>
    <m/>
    <m/>
    <m/>
    <m/>
    <n v="1100"/>
    <n v="9000"/>
    <n v="7900"/>
    <n v="-1"/>
    <n v="13"/>
    <x v="9"/>
    <x v="1"/>
  </r>
  <r>
    <n v="7091"/>
    <x v="261"/>
    <x v="1"/>
    <x v="8"/>
    <n v="1"/>
    <x v="29"/>
    <x v="32"/>
    <x v="340"/>
    <m/>
    <m/>
    <m/>
    <m/>
    <n v="1868"/>
    <n v="2000"/>
    <n v="132"/>
    <n v="-1"/>
    <n v="13"/>
    <x v="9"/>
    <x v="1"/>
  </r>
  <r>
    <n v="7092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93"/>
    <x v="261"/>
    <x v="1"/>
    <x v="8"/>
    <n v="1"/>
    <x v="33"/>
    <x v="28"/>
    <x v="1517"/>
    <m/>
    <m/>
    <m/>
    <m/>
    <n v="0"/>
    <n v="25000"/>
    <n v="25000"/>
    <n v="-1"/>
    <n v="13"/>
    <x v="9"/>
    <x v="1"/>
  </r>
  <r>
    <n v="7094"/>
    <x v="261"/>
    <x v="1"/>
    <x v="8"/>
    <n v="1"/>
    <x v="2"/>
    <x v="28"/>
    <x v="328"/>
    <m/>
    <m/>
    <m/>
    <m/>
    <n v="8000"/>
    <n v="18000"/>
    <n v="10000"/>
    <n v="-1"/>
    <n v="13"/>
    <x v="9"/>
    <x v="1"/>
  </r>
  <r>
    <n v="7095"/>
    <x v="261"/>
    <x v="1"/>
    <x v="8"/>
    <n v="1"/>
    <x v="2"/>
    <x v="7"/>
    <x v="440"/>
    <m/>
    <m/>
    <m/>
    <m/>
    <n v="8000"/>
    <n v="20000"/>
    <n v="12000"/>
    <n v="-1"/>
    <n v="13"/>
    <x v="9"/>
    <x v="1"/>
  </r>
  <r>
    <n v="7096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97"/>
    <x v="261"/>
    <x v="1"/>
    <x v="8"/>
    <n v="1"/>
    <x v="2"/>
    <x v="7"/>
    <x v="328"/>
    <m/>
    <m/>
    <m/>
    <m/>
    <n v="8000"/>
    <n v="20000"/>
    <n v="12000"/>
    <n v="-1"/>
    <n v="13"/>
    <x v="9"/>
    <x v="1"/>
  </r>
  <r>
    <n v="7098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99"/>
    <x v="261"/>
    <x v="1"/>
    <x v="8"/>
    <n v="1"/>
    <x v="29"/>
    <x v="37"/>
    <x v="233"/>
    <m/>
    <m/>
    <m/>
    <m/>
    <n v="934"/>
    <n v="1000"/>
    <n v="66"/>
    <n v="-1"/>
    <n v="13"/>
    <x v="9"/>
    <x v="1"/>
  </r>
  <r>
    <n v="7100"/>
    <x v="262"/>
    <x v="1"/>
    <x v="8"/>
    <n v="1"/>
    <x v="29"/>
    <x v="32"/>
    <x v="201"/>
    <m/>
    <m/>
    <m/>
    <m/>
    <n v="6074"/>
    <n v="6500"/>
    <n v="426"/>
    <n v="-1"/>
    <n v="14"/>
    <x v="9"/>
    <x v="1"/>
  </r>
  <r>
    <n v="7101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02"/>
    <x v="262"/>
    <x v="1"/>
    <x v="20"/>
    <n v="1"/>
    <x v="33"/>
    <x v="1"/>
    <x v="1714"/>
    <m/>
    <m/>
    <m/>
    <m/>
    <n v="0"/>
    <n v="5000"/>
    <n v="5000"/>
    <n v="-1"/>
    <n v="14"/>
    <x v="9"/>
    <x v="1"/>
  </r>
  <r>
    <n v="7103"/>
    <x v="262"/>
    <x v="1"/>
    <x v="8"/>
    <n v="1"/>
    <x v="27"/>
    <x v="35"/>
    <x v="180"/>
    <m/>
    <m/>
    <m/>
    <m/>
    <n v="1100"/>
    <n v="10000"/>
    <n v="8900"/>
    <n v="-1"/>
    <n v="14"/>
    <x v="9"/>
    <x v="1"/>
  </r>
  <r>
    <n v="7104"/>
    <x v="262"/>
    <x v="1"/>
    <x v="8"/>
    <n v="1"/>
    <x v="23"/>
    <x v="6"/>
    <x v="122"/>
    <m/>
    <m/>
    <m/>
    <m/>
    <n v="3000"/>
    <n v="10000"/>
    <n v="7000"/>
    <n v="-1"/>
    <n v="14"/>
    <x v="9"/>
    <x v="1"/>
  </r>
  <r>
    <n v="7105"/>
    <x v="262"/>
    <x v="1"/>
    <x v="8"/>
    <n v="1"/>
    <x v="33"/>
    <x v="2"/>
    <x v="1715"/>
    <m/>
    <m/>
    <m/>
    <m/>
    <n v="0"/>
    <n v="45000"/>
    <n v="45000"/>
    <n v="-1"/>
    <n v="14"/>
    <x v="9"/>
    <x v="1"/>
  </r>
  <r>
    <n v="7106"/>
    <x v="262"/>
    <x v="1"/>
    <x v="8"/>
    <n v="1"/>
    <x v="2"/>
    <x v="6"/>
    <x v="1648"/>
    <m/>
    <m/>
    <m/>
    <m/>
    <n v="23000"/>
    <n v="45000"/>
    <n v="22000"/>
    <n v="-1"/>
    <n v="14"/>
    <x v="9"/>
    <x v="1"/>
  </r>
  <r>
    <n v="7107"/>
    <x v="262"/>
    <x v="1"/>
    <x v="8"/>
    <n v="1"/>
    <x v="94"/>
    <x v="6"/>
    <x v="908"/>
    <m/>
    <m/>
    <m/>
    <m/>
    <n v="15000"/>
    <n v="30000"/>
    <n v="15000"/>
    <n v="-1"/>
    <n v="14"/>
    <x v="9"/>
    <x v="1"/>
  </r>
  <r>
    <n v="7108"/>
    <x v="262"/>
    <x v="1"/>
    <x v="8"/>
    <n v="1"/>
    <x v="27"/>
    <x v="29"/>
    <x v="876"/>
    <m/>
    <m/>
    <m/>
    <m/>
    <n v="800"/>
    <n v="5000"/>
    <n v="4200"/>
    <n v="-1"/>
    <n v="14"/>
    <x v="9"/>
    <x v="1"/>
  </r>
  <r>
    <n v="7109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10"/>
    <x v="262"/>
    <x v="1"/>
    <x v="8"/>
    <n v="1"/>
    <x v="0"/>
    <x v="6"/>
    <x v="67"/>
    <s v="Plug"/>
    <m/>
    <m/>
    <m/>
    <n v="3000"/>
    <n v="9000"/>
    <n v="6000"/>
    <n v="-1"/>
    <n v="14"/>
    <x v="9"/>
    <x v="1"/>
  </r>
  <r>
    <n v="7111"/>
    <x v="262"/>
    <x v="1"/>
    <x v="8"/>
    <n v="1"/>
    <x v="4"/>
    <x v="6"/>
    <x v="1636"/>
    <m/>
    <m/>
    <m/>
    <m/>
    <n v="33000"/>
    <n v="60000"/>
    <n v="27000"/>
    <n v="-1"/>
    <n v="14"/>
    <x v="9"/>
    <x v="1"/>
  </r>
  <r>
    <n v="7112"/>
    <x v="262"/>
    <x v="1"/>
    <x v="8"/>
    <n v="1"/>
    <x v="2"/>
    <x v="6"/>
    <x v="409"/>
    <m/>
    <m/>
    <m/>
    <m/>
    <n v="7500"/>
    <n v="15000"/>
    <n v="7500"/>
    <n v="-1"/>
    <n v="14"/>
    <x v="9"/>
    <x v="1"/>
  </r>
  <r>
    <n v="7113"/>
    <x v="262"/>
    <x v="1"/>
    <x v="8"/>
    <n v="1"/>
    <x v="29"/>
    <x v="37"/>
    <x v="233"/>
    <m/>
    <m/>
    <m/>
    <m/>
    <n v="934"/>
    <n v="1000"/>
    <n v="66"/>
    <n v="-1"/>
    <n v="14"/>
    <x v="9"/>
    <x v="1"/>
  </r>
  <r>
    <n v="7114"/>
    <x v="262"/>
    <x v="1"/>
    <x v="8"/>
    <n v="1"/>
    <x v="84"/>
    <x v="29"/>
    <x v="1523"/>
    <m/>
    <m/>
    <m/>
    <m/>
    <n v="65000"/>
    <n v="125000"/>
    <n v="60000"/>
    <n v="-1"/>
    <n v="14"/>
    <x v="9"/>
    <x v="1"/>
  </r>
  <r>
    <n v="7115"/>
    <x v="262"/>
    <x v="1"/>
    <x v="8"/>
    <n v="1"/>
    <x v="30"/>
    <x v="29"/>
    <x v="1523"/>
    <m/>
    <m/>
    <m/>
    <s v="Por Pacha"/>
    <n v="900"/>
    <n v="5000"/>
    <n v="4100"/>
    <n v="-1"/>
    <n v="14"/>
    <x v="9"/>
    <x v="1"/>
  </r>
  <r>
    <n v="7116"/>
    <x v="262"/>
    <x v="1"/>
    <x v="8"/>
    <n v="1"/>
    <x v="29"/>
    <x v="32"/>
    <x v="201"/>
    <m/>
    <m/>
    <m/>
    <m/>
    <n v="7008"/>
    <n v="7500"/>
    <n v="492"/>
    <n v="-1"/>
    <n v="14"/>
    <x v="9"/>
    <x v="1"/>
  </r>
  <r>
    <n v="7117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18"/>
    <x v="262"/>
    <x v="1"/>
    <x v="8"/>
    <n v="1"/>
    <x v="26"/>
    <x v="29"/>
    <x v="919"/>
    <m/>
    <m/>
    <m/>
    <m/>
    <n v="8000"/>
    <n v="20000"/>
    <n v="12000"/>
    <n v="-1"/>
    <n v="14"/>
    <x v="9"/>
    <x v="1"/>
  </r>
  <r>
    <n v="7119"/>
    <x v="262"/>
    <x v="1"/>
    <x v="8"/>
    <n v="1"/>
    <x v="37"/>
    <x v="37"/>
    <x v="336"/>
    <m/>
    <m/>
    <m/>
    <m/>
    <n v="0"/>
    <n v="4000"/>
    <n v="4000"/>
    <n v="-1"/>
    <n v="14"/>
    <x v="9"/>
    <x v="1"/>
  </r>
  <r>
    <n v="7120"/>
    <x v="262"/>
    <x v="1"/>
    <x v="8"/>
    <n v="1"/>
    <x v="29"/>
    <x v="37"/>
    <x v="1716"/>
    <m/>
    <m/>
    <m/>
    <m/>
    <n v="934"/>
    <n v="1000"/>
    <n v="66"/>
    <n v="-1"/>
    <n v="14"/>
    <x v="9"/>
    <x v="1"/>
  </r>
  <r>
    <n v="7121"/>
    <x v="262"/>
    <x v="1"/>
    <x v="20"/>
    <n v="1"/>
    <x v="2"/>
    <x v="93"/>
    <x v="630"/>
    <m/>
    <m/>
    <m/>
    <m/>
    <n v="15000"/>
    <n v="35000"/>
    <n v="20000"/>
    <n v="-1"/>
    <n v="14"/>
    <x v="9"/>
    <x v="1"/>
  </r>
  <r>
    <n v="7122"/>
    <x v="263"/>
    <x v="1"/>
    <x v="8"/>
    <n v="1"/>
    <x v="74"/>
    <x v="25"/>
    <x v="1182"/>
    <m/>
    <m/>
    <m/>
    <m/>
    <n v="25000"/>
    <n v="40000"/>
    <n v="15000"/>
    <n v="-1"/>
    <n v="15"/>
    <x v="9"/>
    <x v="1"/>
  </r>
  <r>
    <n v="7123"/>
    <x v="263"/>
    <x v="1"/>
    <x v="8"/>
    <n v="1"/>
    <x v="26"/>
    <x v="35"/>
    <x v="1431"/>
    <m/>
    <m/>
    <m/>
    <m/>
    <n v="10000"/>
    <n v="20000"/>
    <n v="10000"/>
    <n v="-1"/>
    <n v="15"/>
    <x v="9"/>
    <x v="1"/>
  </r>
  <r>
    <n v="7124"/>
    <x v="263"/>
    <x v="1"/>
    <x v="8"/>
    <n v="1"/>
    <x v="27"/>
    <x v="35"/>
    <x v="1431"/>
    <m/>
    <m/>
    <m/>
    <m/>
    <n v="1100"/>
    <n v="10000"/>
    <n v="8900"/>
    <n v="-1"/>
    <n v="15"/>
    <x v="9"/>
    <x v="1"/>
  </r>
  <r>
    <n v="7125"/>
    <x v="263"/>
    <x v="1"/>
    <x v="8"/>
    <n v="1"/>
    <x v="29"/>
    <x v="32"/>
    <x v="201"/>
    <m/>
    <m/>
    <m/>
    <m/>
    <n v="50466"/>
    <n v="54000"/>
    <n v="3534"/>
    <n v="-1"/>
    <n v="15"/>
    <x v="9"/>
    <x v="1"/>
  </r>
  <r>
    <n v="7126"/>
    <x v="263"/>
    <x v="1"/>
    <x v="8"/>
    <n v="1"/>
    <x v="2"/>
    <x v="7"/>
    <x v="328"/>
    <m/>
    <m/>
    <m/>
    <m/>
    <n v="8000"/>
    <n v="20000"/>
    <n v="12000"/>
    <n v="-1"/>
    <n v="15"/>
    <x v="9"/>
    <x v="1"/>
  </r>
  <r>
    <n v="7127"/>
    <x v="263"/>
    <x v="1"/>
    <x v="8"/>
    <n v="1"/>
    <x v="26"/>
    <x v="1"/>
    <x v="431"/>
    <m/>
    <m/>
    <m/>
    <m/>
    <n v="8000"/>
    <n v="20000"/>
    <n v="12000"/>
    <n v="-1"/>
    <n v="15"/>
    <x v="9"/>
    <x v="1"/>
  </r>
  <r>
    <n v="7128"/>
    <x v="263"/>
    <x v="1"/>
    <x v="8"/>
    <n v="1"/>
    <x v="27"/>
    <x v="1"/>
    <x v="431"/>
    <m/>
    <m/>
    <m/>
    <m/>
    <n v="1100"/>
    <n v="10000"/>
    <n v="8900"/>
    <n v="-1"/>
    <n v="15"/>
    <x v="9"/>
    <x v="1"/>
  </r>
  <r>
    <n v="7129"/>
    <x v="263"/>
    <x v="1"/>
    <x v="8"/>
    <n v="1"/>
    <x v="30"/>
    <x v="29"/>
    <x v="139"/>
    <m/>
    <m/>
    <m/>
    <m/>
    <n v="900"/>
    <n v="10000"/>
    <n v="9100"/>
    <n v="-1"/>
    <n v="15"/>
    <x v="9"/>
    <x v="1"/>
  </r>
  <r>
    <n v="7130"/>
    <x v="263"/>
    <x v="1"/>
    <x v="8"/>
    <n v="1"/>
    <x v="0"/>
    <x v="145"/>
    <x v="1646"/>
    <m/>
    <m/>
    <m/>
    <m/>
    <n v="5000"/>
    <n v="15000"/>
    <n v="10000"/>
    <n v="-1"/>
    <n v="15"/>
    <x v="9"/>
    <x v="1"/>
  </r>
  <r>
    <n v="7131"/>
    <x v="263"/>
    <x v="1"/>
    <x v="8"/>
    <n v="1"/>
    <x v="0"/>
    <x v="164"/>
    <x v="440"/>
    <m/>
    <m/>
    <m/>
    <m/>
    <n v="3000"/>
    <n v="10000"/>
    <n v="7000"/>
    <n v="-1"/>
    <n v="15"/>
    <x v="9"/>
    <x v="1"/>
  </r>
  <r>
    <n v="7132"/>
    <x v="263"/>
    <x v="1"/>
    <x v="8"/>
    <n v="1"/>
    <x v="27"/>
    <x v="28"/>
    <x v="644"/>
    <m/>
    <m/>
    <m/>
    <m/>
    <n v="1100"/>
    <n v="10000"/>
    <n v="8900"/>
    <n v="-1"/>
    <n v="15"/>
    <x v="9"/>
    <x v="1"/>
  </r>
  <r>
    <n v="7133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34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35"/>
    <x v="263"/>
    <x v="1"/>
    <x v="8"/>
    <n v="1"/>
    <x v="26"/>
    <x v="1"/>
    <x v="897"/>
    <m/>
    <m/>
    <m/>
    <m/>
    <n v="7000"/>
    <n v="18000"/>
    <n v="11000"/>
    <n v="-1"/>
    <n v="15"/>
    <x v="9"/>
    <x v="1"/>
  </r>
  <r>
    <n v="7136"/>
    <x v="263"/>
    <x v="1"/>
    <x v="8"/>
    <n v="1"/>
    <x v="84"/>
    <x v="1"/>
    <x v="1102"/>
    <m/>
    <m/>
    <m/>
    <m/>
    <n v="68000"/>
    <n v="125000"/>
    <n v="57000"/>
    <n v="-1"/>
    <n v="15"/>
    <x v="9"/>
    <x v="1"/>
  </r>
  <r>
    <n v="7137"/>
    <x v="263"/>
    <x v="1"/>
    <x v="8"/>
    <n v="1"/>
    <x v="33"/>
    <x v="1"/>
    <x v="1704"/>
    <m/>
    <m/>
    <m/>
    <m/>
    <n v="0"/>
    <n v="25000"/>
    <n v="25000"/>
    <n v="-1"/>
    <n v="15"/>
    <x v="9"/>
    <x v="1"/>
  </r>
  <r>
    <n v="7138"/>
    <x v="263"/>
    <x v="1"/>
    <x v="8"/>
    <n v="1"/>
    <x v="84"/>
    <x v="2"/>
    <x v="1489"/>
    <m/>
    <m/>
    <m/>
    <m/>
    <n v="70000"/>
    <n v="140000"/>
    <n v="70000"/>
    <n v="-1"/>
    <n v="15"/>
    <x v="9"/>
    <x v="1"/>
  </r>
  <r>
    <n v="7139"/>
    <x v="263"/>
    <x v="1"/>
    <x v="8"/>
    <n v="1"/>
    <x v="27"/>
    <x v="2"/>
    <x v="1489"/>
    <m/>
    <m/>
    <m/>
    <s v="Por Pacha"/>
    <n v="1100"/>
    <n v="5000"/>
    <n v="3900"/>
    <n v="-1"/>
    <n v="15"/>
    <x v="9"/>
    <x v="1"/>
  </r>
  <r>
    <n v="7140"/>
    <x v="263"/>
    <x v="1"/>
    <x v="8"/>
    <n v="1"/>
    <x v="1"/>
    <x v="1"/>
    <x v="1000"/>
    <m/>
    <m/>
    <m/>
    <m/>
    <n v="2800"/>
    <n v="10000"/>
    <n v="7200"/>
    <n v="-1"/>
    <n v="15"/>
    <x v="9"/>
    <x v="1"/>
  </r>
  <r>
    <n v="7141"/>
    <x v="263"/>
    <x v="1"/>
    <x v="8"/>
    <n v="1"/>
    <x v="27"/>
    <x v="29"/>
    <x v="919"/>
    <m/>
    <m/>
    <m/>
    <m/>
    <n v="1100"/>
    <n v="10000"/>
    <n v="8900"/>
    <n v="-1"/>
    <n v="15"/>
    <x v="9"/>
    <x v="1"/>
  </r>
  <r>
    <n v="7142"/>
    <x v="263"/>
    <x v="1"/>
    <x v="8"/>
    <n v="1"/>
    <x v="29"/>
    <x v="32"/>
    <x v="201"/>
    <m/>
    <m/>
    <m/>
    <m/>
    <n v="10279"/>
    <n v="11000"/>
    <n v="721"/>
    <n v="-1"/>
    <n v="15"/>
    <x v="9"/>
    <x v="1"/>
  </r>
  <r>
    <n v="7143"/>
    <x v="263"/>
    <x v="1"/>
    <x v="69"/>
    <n v="1"/>
    <x v="51"/>
    <x v="35"/>
    <x v="388"/>
    <m/>
    <m/>
    <m/>
    <m/>
    <n v="146000"/>
    <n v="400000"/>
    <n v="254000"/>
    <n v="-1"/>
    <n v="15"/>
    <x v="9"/>
    <x v="1"/>
  </r>
  <r>
    <n v="7144"/>
    <x v="263"/>
    <x v="1"/>
    <x v="69"/>
    <n v="1"/>
    <x v="171"/>
    <x v="6"/>
    <x v="1588"/>
    <m/>
    <m/>
    <m/>
    <m/>
    <n v="20000"/>
    <n v="30000"/>
    <n v="10000"/>
    <n v="-1"/>
    <n v="15"/>
    <x v="9"/>
    <x v="1"/>
  </r>
  <r>
    <n v="7145"/>
    <x v="263"/>
    <x v="1"/>
    <x v="69"/>
    <n v="1"/>
    <x v="26"/>
    <x v="35"/>
    <x v="388"/>
    <m/>
    <m/>
    <m/>
    <m/>
    <n v="9000"/>
    <n v="20000"/>
    <n v="11000"/>
    <n v="-1"/>
    <n v="15"/>
    <x v="9"/>
    <x v="1"/>
  </r>
  <r>
    <n v="7146"/>
    <x v="264"/>
    <x v="1"/>
    <x v="8"/>
    <n v="1"/>
    <x v="11"/>
    <x v="150"/>
    <x v="1355"/>
    <m/>
    <m/>
    <m/>
    <s v="195 + 4 de mem"/>
    <n v="199000"/>
    <n v="230000"/>
    <n v="31000"/>
    <n v="-1"/>
    <n v="16"/>
    <x v="9"/>
    <x v="1"/>
  </r>
  <r>
    <n v="7147"/>
    <x v="264"/>
    <x v="1"/>
    <x v="8"/>
    <n v="1"/>
    <x v="6"/>
    <x v="64"/>
    <x v="503"/>
    <m/>
    <m/>
    <m/>
    <m/>
    <n v="50000"/>
    <n v="85000"/>
    <n v="35000"/>
    <n v="-1"/>
    <n v="16"/>
    <x v="9"/>
    <x v="1"/>
  </r>
  <r>
    <n v="7148"/>
    <x v="264"/>
    <x v="1"/>
    <x v="8"/>
    <n v="1"/>
    <x v="60"/>
    <x v="6"/>
    <x v="860"/>
    <m/>
    <m/>
    <m/>
    <m/>
    <n v="38000"/>
    <n v="85000"/>
    <n v="47000"/>
    <n v="-1"/>
    <n v="16"/>
    <x v="9"/>
    <x v="1"/>
  </r>
  <r>
    <n v="7149"/>
    <x v="264"/>
    <x v="1"/>
    <x v="8"/>
    <n v="1"/>
    <x v="33"/>
    <x v="1"/>
    <x v="1329"/>
    <m/>
    <m/>
    <m/>
    <m/>
    <n v="0"/>
    <n v="15000"/>
    <n v="15000"/>
    <n v="-1"/>
    <n v="16"/>
    <x v="9"/>
    <x v="1"/>
  </r>
  <r>
    <n v="7150"/>
    <x v="264"/>
    <x v="1"/>
    <x v="8"/>
    <n v="1"/>
    <x v="33"/>
    <x v="1"/>
    <x v="1717"/>
    <m/>
    <m/>
    <m/>
    <m/>
    <n v="0"/>
    <n v="25000"/>
    <n v="25000"/>
    <n v="-1"/>
    <n v="16"/>
    <x v="9"/>
    <x v="1"/>
  </r>
  <r>
    <n v="7151"/>
    <x v="264"/>
    <x v="1"/>
    <x v="8"/>
    <n v="1"/>
    <x v="16"/>
    <x v="6"/>
    <x v="53"/>
    <s v="USB"/>
    <s v="Negro"/>
    <s v="BlisterReceptor"/>
    <s v="Inalambrico"/>
    <n v="7000"/>
    <n v="18000"/>
    <n v="11000"/>
    <n v="-1"/>
    <n v="16"/>
    <x v="9"/>
    <x v="1"/>
  </r>
  <r>
    <n v="7152"/>
    <x v="264"/>
    <x v="1"/>
    <x v="8"/>
    <n v="1"/>
    <x v="33"/>
    <x v="29"/>
    <x v="1718"/>
    <m/>
    <m/>
    <m/>
    <m/>
    <n v="5000"/>
    <n v="20000"/>
    <n v="15000"/>
    <n v="-1"/>
    <n v="16"/>
    <x v="9"/>
    <x v="1"/>
  </r>
  <r>
    <n v="7153"/>
    <x v="264"/>
    <x v="1"/>
    <x v="8"/>
    <n v="1"/>
    <x v="16"/>
    <x v="6"/>
    <x v="52"/>
    <s v="USB"/>
    <s v="Negro"/>
    <s v="BlisterReceptor"/>
    <s v="Inalambrico"/>
    <n v="10000"/>
    <n v="20000"/>
    <n v="10000"/>
    <n v="-1"/>
    <n v="16"/>
    <x v="9"/>
    <x v="1"/>
  </r>
  <r>
    <n v="7154"/>
    <x v="264"/>
    <x v="1"/>
    <x v="8"/>
    <n v="1"/>
    <x v="101"/>
    <x v="1"/>
    <x v="431"/>
    <m/>
    <m/>
    <m/>
    <m/>
    <n v="9000"/>
    <n v="20000"/>
    <n v="11000"/>
    <n v="-1"/>
    <n v="16"/>
    <x v="9"/>
    <x v="1"/>
  </r>
  <r>
    <n v="7155"/>
    <x v="264"/>
    <x v="1"/>
    <x v="8"/>
    <n v="1"/>
    <x v="27"/>
    <x v="1"/>
    <x v="431"/>
    <m/>
    <m/>
    <m/>
    <m/>
    <n v="1100"/>
    <n v="10000"/>
    <n v="8900"/>
    <n v="-1"/>
    <n v="16"/>
    <x v="9"/>
    <x v="1"/>
  </r>
  <r>
    <n v="7156"/>
    <x v="264"/>
    <x v="1"/>
    <x v="8"/>
    <n v="1"/>
    <x v="33"/>
    <x v="1"/>
    <x v="1719"/>
    <m/>
    <m/>
    <m/>
    <m/>
    <n v="0"/>
    <n v="15000"/>
    <n v="15000"/>
    <n v="-1"/>
    <n v="16"/>
    <x v="9"/>
    <x v="1"/>
  </r>
  <r>
    <n v="7157"/>
    <x v="264"/>
    <x v="1"/>
    <x v="8"/>
    <n v="1"/>
    <x v="27"/>
    <x v="1"/>
    <x v="217"/>
    <m/>
    <m/>
    <m/>
    <m/>
    <n v="1100"/>
    <n v="10000"/>
    <n v="8900"/>
    <n v="-1"/>
    <n v="16"/>
    <x v="9"/>
    <x v="1"/>
  </r>
  <r>
    <n v="7158"/>
    <x v="264"/>
    <x v="1"/>
    <x v="8"/>
    <n v="1"/>
    <x v="26"/>
    <x v="1"/>
    <x v="470"/>
    <m/>
    <m/>
    <m/>
    <m/>
    <n v="10000"/>
    <n v="20000"/>
    <n v="10000"/>
    <n v="-1"/>
    <n v="16"/>
    <x v="9"/>
    <x v="1"/>
  </r>
  <r>
    <n v="7159"/>
    <x v="264"/>
    <x v="1"/>
    <x v="8"/>
    <n v="1"/>
    <x v="29"/>
    <x v="32"/>
    <x v="201"/>
    <m/>
    <m/>
    <m/>
    <m/>
    <n v="61681"/>
    <n v="66000"/>
    <n v="4319"/>
    <n v="-1"/>
    <n v="16"/>
    <x v="9"/>
    <x v="1"/>
  </r>
  <r>
    <n v="7160"/>
    <x v="264"/>
    <x v="1"/>
    <x v="8"/>
    <n v="1"/>
    <x v="84"/>
    <x v="29"/>
    <x v="1425"/>
    <m/>
    <m/>
    <m/>
    <m/>
    <n v="65000"/>
    <n v="125000"/>
    <n v="60000"/>
    <n v="-1"/>
    <n v="16"/>
    <x v="9"/>
    <x v="1"/>
  </r>
  <r>
    <n v="7161"/>
    <x v="264"/>
    <x v="1"/>
    <x v="8"/>
    <n v="1"/>
    <x v="33"/>
    <x v="29"/>
    <x v="1425"/>
    <m/>
    <m/>
    <m/>
    <m/>
    <n v="0"/>
    <n v="25000"/>
    <n v="25000"/>
    <n v="-1"/>
    <n v="16"/>
    <x v="9"/>
    <x v="1"/>
  </r>
  <r>
    <n v="7162"/>
    <x v="264"/>
    <x v="1"/>
    <x v="8"/>
    <n v="1"/>
    <x v="0"/>
    <x v="27"/>
    <x v="1463"/>
    <m/>
    <m/>
    <m/>
    <m/>
    <n v="2000"/>
    <n v="8000"/>
    <n v="6000"/>
    <n v="-1"/>
    <n v="16"/>
    <x v="9"/>
    <x v="1"/>
  </r>
  <r>
    <n v="7163"/>
    <x v="264"/>
    <x v="1"/>
    <x v="8"/>
    <n v="1"/>
    <x v="29"/>
    <x v="34"/>
    <x v="214"/>
    <m/>
    <m/>
    <m/>
    <m/>
    <n v="6074"/>
    <n v="6500"/>
    <n v="426"/>
    <n v="-1"/>
    <n v="16"/>
    <x v="9"/>
    <x v="1"/>
  </r>
  <r>
    <n v="7164"/>
    <x v="264"/>
    <x v="1"/>
    <x v="8"/>
    <n v="1"/>
    <x v="1"/>
    <x v="1"/>
    <x v="1000"/>
    <m/>
    <m/>
    <m/>
    <m/>
    <n v="2800"/>
    <n v="10000"/>
    <n v="7200"/>
    <n v="-1"/>
    <n v="16"/>
    <x v="9"/>
    <x v="1"/>
  </r>
  <r>
    <n v="7165"/>
    <x v="264"/>
    <x v="1"/>
    <x v="8"/>
    <n v="1"/>
    <x v="73"/>
    <x v="72"/>
    <x v="493"/>
    <m/>
    <m/>
    <m/>
    <m/>
    <n v="3000"/>
    <n v="10000"/>
    <n v="7000"/>
    <n v="-1"/>
    <n v="16"/>
    <x v="9"/>
    <x v="1"/>
  </r>
  <r>
    <n v="7166"/>
    <x v="263"/>
    <x v="0"/>
    <x v="154"/>
    <n v="3"/>
    <x v="53"/>
    <x v="6"/>
    <x v="343"/>
    <m/>
    <m/>
    <m/>
    <m/>
    <n v="30000"/>
    <n v="45000"/>
    <n v="-90000"/>
    <n v="3"/>
    <n v="15"/>
    <x v="9"/>
    <x v="1"/>
  </r>
  <r>
    <n v="7167"/>
    <x v="265"/>
    <x v="1"/>
    <x v="8"/>
    <n v="1"/>
    <x v="8"/>
    <x v="25"/>
    <x v="1077"/>
    <m/>
    <s v="Negra"/>
    <m/>
    <m/>
    <n v="14000"/>
    <n v="30000"/>
    <n v="16000"/>
    <n v="-1"/>
    <n v="17"/>
    <x v="9"/>
    <x v="1"/>
  </r>
  <r>
    <n v="7168"/>
    <x v="265"/>
    <x v="1"/>
    <x v="8"/>
    <n v="1"/>
    <x v="8"/>
    <x v="69"/>
    <x v="1137"/>
    <m/>
    <m/>
    <m/>
    <m/>
    <n v="37000"/>
    <n v="65000"/>
    <n v="28000"/>
    <n v="-1"/>
    <n v="17"/>
    <x v="9"/>
    <x v="1"/>
  </r>
  <r>
    <n v="7169"/>
    <x v="265"/>
    <x v="1"/>
    <x v="8"/>
    <n v="1"/>
    <x v="27"/>
    <x v="28"/>
    <x v="589"/>
    <m/>
    <m/>
    <m/>
    <m/>
    <n v="1100"/>
    <n v="10000"/>
    <n v="8900"/>
    <n v="-1"/>
    <n v="17"/>
    <x v="9"/>
    <x v="1"/>
  </r>
  <r>
    <n v="7170"/>
    <x v="265"/>
    <x v="1"/>
    <x v="8"/>
    <n v="1"/>
    <x v="84"/>
    <x v="1"/>
    <x v="1573"/>
    <m/>
    <m/>
    <m/>
    <m/>
    <n v="78000"/>
    <n v="140000"/>
    <n v="62000"/>
    <n v="-1"/>
    <n v="17"/>
    <x v="9"/>
    <x v="1"/>
  </r>
  <r>
    <n v="7171"/>
    <x v="265"/>
    <x v="1"/>
    <x v="8"/>
    <n v="1"/>
    <x v="33"/>
    <x v="28"/>
    <x v="1720"/>
    <m/>
    <m/>
    <m/>
    <m/>
    <n v="0"/>
    <n v="10000"/>
    <n v="10000"/>
    <n v="-1"/>
    <n v="17"/>
    <x v="9"/>
    <x v="1"/>
  </r>
  <r>
    <n v="7172"/>
    <x v="265"/>
    <x v="1"/>
    <x v="8"/>
    <n v="1"/>
    <x v="23"/>
    <x v="6"/>
    <x v="122"/>
    <m/>
    <m/>
    <m/>
    <m/>
    <n v="3000"/>
    <n v="10000"/>
    <n v="7000"/>
    <n v="-1"/>
    <n v="17"/>
    <x v="9"/>
    <x v="1"/>
  </r>
  <r>
    <n v="7173"/>
    <x v="265"/>
    <x v="1"/>
    <x v="8"/>
    <n v="1"/>
    <x v="26"/>
    <x v="135"/>
    <x v="1524"/>
    <m/>
    <m/>
    <m/>
    <m/>
    <n v="8000"/>
    <n v="20000"/>
    <n v="12000"/>
    <n v="-1"/>
    <n v="17"/>
    <x v="9"/>
    <x v="1"/>
  </r>
  <r>
    <n v="7174"/>
    <x v="265"/>
    <x v="1"/>
    <x v="8"/>
    <n v="1"/>
    <x v="22"/>
    <x v="25"/>
    <x v="112"/>
    <m/>
    <m/>
    <m/>
    <m/>
    <n v="55000"/>
    <n v="85000"/>
    <n v="30000"/>
    <n v="-1"/>
    <n v="17"/>
    <x v="9"/>
    <x v="1"/>
  </r>
  <r>
    <n v="7175"/>
    <x v="265"/>
    <x v="1"/>
    <x v="8"/>
    <n v="1"/>
    <x v="81"/>
    <x v="1"/>
    <x v="141"/>
    <m/>
    <m/>
    <m/>
    <m/>
    <n v="3500"/>
    <n v="10000"/>
    <n v="6500"/>
    <n v="-1"/>
    <n v="17"/>
    <x v="9"/>
    <x v="1"/>
  </r>
  <r>
    <n v="7176"/>
    <x v="265"/>
    <x v="1"/>
    <x v="8"/>
    <n v="1"/>
    <x v="1"/>
    <x v="1"/>
    <x v="1000"/>
    <m/>
    <m/>
    <m/>
    <m/>
    <n v="2800"/>
    <n v="10000"/>
    <n v="7200"/>
    <n v="-1"/>
    <n v="17"/>
    <x v="9"/>
    <x v="1"/>
  </r>
  <r>
    <n v="7177"/>
    <x v="265"/>
    <x v="1"/>
    <x v="8"/>
    <n v="1"/>
    <x v="2"/>
    <x v="93"/>
    <x v="1721"/>
    <m/>
    <m/>
    <m/>
    <m/>
    <n v="9500"/>
    <n v="24000"/>
    <n v="14500"/>
    <n v="-1"/>
    <n v="17"/>
    <x v="9"/>
    <x v="1"/>
  </r>
  <r>
    <n v="7178"/>
    <x v="265"/>
    <x v="1"/>
    <x v="8"/>
    <n v="1"/>
    <x v="29"/>
    <x v="32"/>
    <x v="201"/>
    <m/>
    <m/>
    <m/>
    <m/>
    <n v="25233"/>
    <n v="27000"/>
    <n v="1767"/>
    <n v="-1"/>
    <n v="17"/>
    <x v="9"/>
    <x v="1"/>
  </r>
  <r>
    <n v="7179"/>
    <x v="265"/>
    <x v="1"/>
    <x v="8"/>
    <n v="1"/>
    <x v="33"/>
    <x v="110"/>
    <x v="1722"/>
    <m/>
    <m/>
    <m/>
    <m/>
    <n v="0"/>
    <n v="10000"/>
    <n v="10000"/>
    <n v="-1"/>
    <n v="17"/>
    <x v="9"/>
    <x v="1"/>
  </r>
  <r>
    <n v="7180"/>
    <x v="265"/>
    <x v="0"/>
    <x v="146"/>
    <n v="20"/>
    <x v="46"/>
    <x v="48"/>
    <x v="741"/>
    <m/>
    <m/>
    <m/>
    <m/>
    <n v="400"/>
    <n v="20000"/>
    <n v="-8000"/>
    <n v="20"/>
    <n v="17"/>
    <x v="9"/>
    <x v="1"/>
  </r>
  <r>
    <n v="7181"/>
    <x v="265"/>
    <x v="0"/>
    <x v="107"/>
    <n v="5"/>
    <x v="46"/>
    <x v="1"/>
    <x v="280"/>
    <m/>
    <m/>
    <m/>
    <m/>
    <n v="500"/>
    <n v="20000"/>
    <n v="-2500"/>
    <n v="5"/>
    <n v="17"/>
    <x v="9"/>
    <x v="1"/>
  </r>
  <r>
    <n v="7182"/>
    <x v="265"/>
    <x v="0"/>
    <x v="107"/>
    <n v="2"/>
    <x v="118"/>
    <x v="29"/>
    <x v="264"/>
    <m/>
    <m/>
    <m/>
    <m/>
    <n v="2000"/>
    <n v="18000"/>
    <n v="-4000"/>
    <n v="2"/>
    <n v="17"/>
    <x v="9"/>
    <x v="1"/>
  </r>
  <r>
    <n v="7183"/>
    <x v="265"/>
    <x v="0"/>
    <x v="107"/>
    <n v="1"/>
    <x v="95"/>
    <x v="1"/>
    <x v="177"/>
    <m/>
    <m/>
    <m/>
    <m/>
    <n v="18000"/>
    <n v="35000"/>
    <n v="-18000"/>
    <n v="1"/>
    <n v="17"/>
    <x v="9"/>
    <x v="1"/>
  </r>
  <r>
    <n v="7184"/>
    <x v="266"/>
    <x v="1"/>
    <x v="8"/>
    <n v="1"/>
    <x v="27"/>
    <x v="1"/>
    <x v="512"/>
    <m/>
    <m/>
    <m/>
    <m/>
    <n v="1100"/>
    <n v="10000"/>
    <n v="8900"/>
    <n v="-1"/>
    <n v="18"/>
    <x v="9"/>
    <x v="1"/>
  </r>
  <r>
    <n v="7185"/>
    <x v="266"/>
    <x v="1"/>
    <x v="8"/>
    <n v="1"/>
    <x v="27"/>
    <x v="28"/>
    <x v="133"/>
    <m/>
    <m/>
    <m/>
    <m/>
    <n v="1100"/>
    <n v="8000"/>
    <n v="6900"/>
    <n v="-1"/>
    <n v="18"/>
    <x v="9"/>
    <x v="1"/>
  </r>
  <r>
    <n v="7186"/>
    <x v="266"/>
    <x v="1"/>
    <x v="8"/>
    <n v="1"/>
    <x v="84"/>
    <x v="29"/>
    <x v="1375"/>
    <m/>
    <m/>
    <m/>
    <m/>
    <n v="58000"/>
    <n v="120000"/>
    <n v="62000"/>
    <n v="-1"/>
    <n v="18"/>
    <x v="9"/>
    <x v="1"/>
  </r>
  <r>
    <n v="7187"/>
    <x v="266"/>
    <x v="1"/>
    <x v="8"/>
    <n v="1"/>
    <x v="27"/>
    <x v="29"/>
    <x v="1375"/>
    <m/>
    <m/>
    <m/>
    <m/>
    <n v="1100"/>
    <n v="5000"/>
    <n v="3900"/>
    <n v="-1"/>
    <n v="18"/>
    <x v="9"/>
    <x v="1"/>
  </r>
  <r>
    <n v="7188"/>
    <x v="266"/>
    <x v="1"/>
    <x v="8"/>
    <n v="1"/>
    <x v="33"/>
    <x v="29"/>
    <x v="1723"/>
    <m/>
    <m/>
    <m/>
    <m/>
    <n v="0"/>
    <n v="25000"/>
    <n v="25000"/>
    <n v="-1"/>
    <n v="18"/>
    <x v="9"/>
    <x v="1"/>
  </r>
  <r>
    <n v="7189"/>
    <x v="266"/>
    <x v="1"/>
    <x v="8"/>
    <n v="1"/>
    <x v="27"/>
    <x v="35"/>
    <x v="222"/>
    <m/>
    <m/>
    <m/>
    <m/>
    <n v="1100"/>
    <n v="10000"/>
    <n v="8900"/>
    <n v="-1"/>
    <n v="18"/>
    <x v="9"/>
    <x v="1"/>
  </r>
  <r>
    <n v="7190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191"/>
    <x v="266"/>
    <x v="1"/>
    <x v="8"/>
    <n v="1"/>
    <x v="27"/>
    <x v="35"/>
    <x v="1431"/>
    <m/>
    <m/>
    <m/>
    <m/>
    <n v="1100"/>
    <n v="10000"/>
    <n v="8900"/>
    <n v="-1"/>
    <n v="18"/>
    <x v="9"/>
    <x v="1"/>
  </r>
  <r>
    <n v="7192"/>
    <x v="266"/>
    <x v="1"/>
    <x v="8"/>
    <n v="1"/>
    <x v="26"/>
    <x v="35"/>
    <x v="1431"/>
    <m/>
    <m/>
    <m/>
    <m/>
    <n v="8000"/>
    <n v="20000"/>
    <n v="12000"/>
    <n v="-1"/>
    <n v="18"/>
    <x v="9"/>
    <x v="1"/>
  </r>
  <r>
    <n v="7193"/>
    <x v="266"/>
    <x v="1"/>
    <x v="8"/>
    <n v="1"/>
    <x v="1"/>
    <x v="1"/>
    <x v="436"/>
    <m/>
    <m/>
    <m/>
    <m/>
    <n v="3500"/>
    <n v="15000"/>
    <n v="11500"/>
    <n v="-1"/>
    <n v="18"/>
    <x v="9"/>
    <x v="1"/>
  </r>
  <r>
    <n v="7194"/>
    <x v="266"/>
    <x v="1"/>
    <x v="8"/>
    <n v="1"/>
    <x v="81"/>
    <x v="2"/>
    <x v="167"/>
    <m/>
    <m/>
    <m/>
    <m/>
    <n v="3500"/>
    <n v="10000"/>
    <n v="6500"/>
    <n v="-1"/>
    <n v="18"/>
    <x v="9"/>
    <x v="1"/>
  </r>
  <r>
    <n v="7195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196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197"/>
    <x v="266"/>
    <x v="1"/>
    <x v="8"/>
    <n v="1"/>
    <x v="33"/>
    <x v="6"/>
    <x v="1724"/>
    <m/>
    <m/>
    <m/>
    <m/>
    <n v="0"/>
    <n v="10000"/>
    <n v="10000"/>
    <n v="-1"/>
    <n v="18"/>
    <x v="9"/>
    <x v="1"/>
  </r>
  <r>
    <n v="7198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199"/>
    <x v="266"/>
    <x v="1"/>
    <x v="8"/>
    <n v="1"/>
    <x v="81"/>
    <x v="29"/>
    <x v="1109"/>
    <m/>
    <m/>
    <m/>
    <m/>
    <n v="3500"/>
    <n v="10000"/>
    <n v="6500"/>
    <n v="-1"/>
    <n v="18"/>
    <x v="9"/>
    <x v="1"/>
  </r>
  <r>
    <n v="7200"/>
    <x v="266"/>
    <x v="1"/>
    <x v="8"/>
    <n v="1"/>
    <x v="2"/>
    <x v="4"/>
    <x v="1550"/>
    <m/>
    <m/>
    <m/>
    <m/>
    <n v="25000"/>
    <n v="55000"/>
    <n v="30000"/>
    <n v="-1"/>
    <n v="18"/>
    <x v="9"/>
    <x v="1"/>
  </r>
  <r>
    <n v="7201"/>
    <x v="266"/>
    <x v="1"/>
    <x v="8"/>
    <n v="1"/>
    <x v="2"/>
    <x v="4"/>
    <x v="1548"/>
    <m/>
    <m/>
    <m/>
    <m/>
    <n v="12000"/>
    <n v="24000"/>
    <n v="12000"/>
    <n v="-1"/>
    <n v="18"/>
    <x v="9"/>
    <x v="1"/>
  </r>
  <r>
    <n v="7202"/>
    <x v="266"/>
    <x v="1"/>
    <x v="8"/>
    <n v="1"/>
    <x v="84"/>
    <x v="29"/>
    <x v="1708"/>
    <m/>
    <m/>
    <m/>
    <m/>
    <n v="110000"/>
    <n v="180000"/>
    <n v="70000"/>
    <n v="-1"/>
    <n v="18"/>
    <x v="9"/>
    <x v="1"/>
  </r>
  <r>
    <n v="7203"/>
    <x v="266"/>
    <x v="1"/>
    <x v="8"/>
    <n v="1"/>
    <x v="29"/>
    <x v="32"/>
    <x v="201"/>
    <m/>
    <m/>
    <m/>
    <m/>
    <n v="29438"/>
    <n v="31500"/>
    <n v="2062"/>
    <n v="-1"/>
    <n v="18"/>
    <x v="9"/>
    <x v="1"/>
  </r>
  <r>
    <n v="7204"/>
    <x v="266"/>
    <x v="1"/>
    <x v="8"/>
    <n v="1"/>
    <x v="37"/>
    <x v="37"/>
    <x v="336"/>
    <m/>
    <m/>
    <m/>
    <m/>
    <n v="0"/>
    <n v="4000"/>
    <n v="4000"/>
    <n v="-1"/>
    <n v="18"/>
    <x v="9"/>
    <x v="1"/>
  </r>
  <r>
    <n v="7205"/>
    <x v="266"/>
    <x v="1"/>
    <x v="8"/>
    <n v="1"/>
    <x v="73"/>
    <x v="72"/>
    <x v="493"/>
    <m/>
    <m/>
    <m/>
    <m/>
    <n v="3000"/>
    <n v="10000"/>
    <n v="7000"/>
    <n v="-1"/>
    <n v="18"/>
    <x v="9"/>
    <x v="1"/>
  </r>
  <r>
    <n v="7206"/>
    <x v="266"/>
    <x v="1"/>
    <x v="8"/>
    <n v="1"/>
    <x v="2"/>
    <x v="7"/>
    <x v="440"/>
    <m/>
    <m/>
    <m/>
    <m/>
    <n v="8000"/>
    <n v="20000"/>
    <n v="12000"/>
    <n v="-1"/>
    <n v="18"/>
    <x v="9"/>
    <x v="1"/>
  </r>
  <r>
    <n v="7207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08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09"/>
    <x v="266"/>
    <x v="1"/>
    <x v="8"/>
    <n v="1"/>
    <x v="29"/>
    <x v="32"/>
    <x v="201"/>
    <m/>
    <m/>
    <m/>
    <m/>
    <n v="6074"/>
    <n v="6500"/>
    <n v="426"/>
    <n v="-1"/>
    <n v="18"/>
    <x v="9"/>
    <x v="1"/>
  </r>
  <r>
    <n v="7210"/>
    <x v="266"/>
    <x v="1"/>
    <x v="8"/>
    <n v="1"/>
    <x v="29"/>
    <x v="32"/>
    <x v="201"/>
    <m/>
    <m/>
    <m/>
    <m/>
    <n v="3270"/>
    <n v="3500"/>
    <n v="230"/>
    <n v="-1"/>
    <n v="18"/>
    <x v="9"/>
    <x v="1"/>
  </r>
  <r>
    <n v="7211"/>
    <x v="266"/>
    <x v="1"/>
    <x v="13"/>
    <n v="1"/>
    <x v="33"/>
    <x v="34"/>
    <x v="214"/>
    <m/>
    <m/>
    <m/>
    <s v="Portal Asesora"/>
    <n v="0"/>
    <n v="6000"/>
    <n v="6000"/>
    <n v="-1"/>
    <n v="18"/>
    <x v="9"/>
    <x v="1"/>
  </r>
  <r>
    <n v="7212"/>
    <x v="267"/>
    <x v="1"/>
    <x v="8"/>
    <n v="1"/>
    <x v="51"/>
    <x v="29"/>
    <x v="569"/>
    <m/>
    <m/>
    <m/>
    <m/>
    <n v="163000"/>
    <n v="420000"/>
    <n v="257000"/>
    <n v="-1"/>
    <n v="19"/>
    <x v="9"/>
    <x v="1"/>
  </r>
  <r>
    <n v="7213"/>
    <x v="267"/>
    <x v="1"/>
    <x v="8"/>
    <n v="1"/>
    <x v="29"/>
    <x v="32"/>
    <x v="201"/>
    <m/>
    <m/>
    <m/>
    <m/>
    <n v="37849"/>
    <n v="40500"/>
    <n v="2651"/>
    <n v="-1"/>
    <n v="19"/>
    <x v="9"/>
    <x v="1"/>
  </r>
  <r>
    <n v="7214"/>
    <x v="267"/>
    <x v="1"/>
    <x v="8"/>
    <n v="1"/>
    <x v="81"/>
    <x v="1"/>
    <x v="512"/>
    <m/>
    <m/>
    <m/>
    <m/>
    <n v="3500"/>
    <n v="10000"/>
    <n v="6500"/>
    <n v="-1"/>
    <n v="19"/>
    <x v="9"/>
    <x v="1"/>
  </r>
  <r>
    <n v="7215"/>
    <x v="267"/>
    <x v="1"/>
    <x v="8"/>
    <n v="1"/>
    <x v="26"/>
    <x v="28"/>
    <x v="430"/>
    <m/>
    <m/>
    <m/>
    <m/>
    <n v="8000"/>
    <n v="20000"/>
    <n v="12000"/>
    <n v="-1"/>
    <n v="19"/>
    <x v="9"/>
    <x v="1"/>
  </r>
  <r>
    <n v="7216"/>
    <x v="267"/>
    <x v="1"/>
    <x v="8"/>
    <n v="1"/>
    <x v="1"/>
    <x v="1"/>
    <x v="436"/>
    <m/>
    <m/>
    <m/>
    <m/>
    <n v="3500"/>
    <n v="17000"/>
    <n v="13500"/>
    <n v="-1"/>
    <n v="19"/>
    <x v="9"/>
    <x v="1"/>
  </r>
  <r>
    <n v="7217"/>
    <x v="267"/>
    <x v="1"/>
    <x v="8"/>
    <n v="1"/>
    <x v="160"/>
    <x v="4"/>
    <x v="215"/>
    <m/>
    <m/>
    <m/>
    <m/>
    <n v="8000"/>
    <n v="15000"/>
    <n v="7000"/>
    <n v="-1"/>
    <n v="19"/>
    <x v="9"/>
    <x v="1"/>
  </r>
  <r>
    <n v="7218"/>
    <x v="267"/>
    <x v="1"/>
    <x v="8"/>
    <n v="1"/>
    <x v="26"/>
    <x v="28"/>
    <x v="133"/>
    <m/>
    <m/>
    <m/>
    <m/>
    <n v="8000"/>
    <n v="20000"/>
    <n v="12000"/>
    <n v="-1"/>
    <n v="19"/>
    <x v="9"/>
    <x v="1"/>
  </r>
  <r>
    <n v="7219"/>
    <x v="267"/>
    <x v="1"/>
    <x v="8"/>
    <n v="1"/>
    <x v="27"/>
    <x v="2"/>
    <x v="1225"/>
    <m/>
    <m/>
    <m/>
    <m/>
    <n v="1100"/>
    <n v="10000"/>
    <n v="8900"/>
    <n v="-1"/>
    <n v="19"/>
    <x v="9"/>
    <x v="1"/>
  </r>
  <r>
    <n v="7220"/>
    <x v="267"/>
    <x v="1"/>
    <x v="8"/>
    <n v="1"/>
    <x v="27"/>
    <x v="29"/>
    <x v="919"/>
    <m/>
    <m/>
    <m/>
    <m/>
    <n v="1100"/>
    <n v="10000"/>
    <n v="8900"/>
    <n v="-1"/>
    <n v="19"/>
    <x v="9"/>
    <x v="1"/>
  </r>
  <r>
    <n v="7221"/>
    <x v="267"/>
    <x v="1"/>
    <x v="8"/>
    <n v="1"/>
    <x v="27"/>
    <x v="29"/>
    <x v="768"/>
    <m/>
    <m/>
    <m/>
    <m/>
    <n v="1100"/>
    <n v="10000"/>
    <n v="8900"/>
    <n v="-1"/>
    <n v="19"/>
    <x v="9"/>
    <x v="1"/>
  </r>
  <r>
    <n v="7222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23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24"/>
    <x v="267"/>
    <x v="1"/>
    <x v="8"/>
    <n v="1"/>
    <x v="81"/>
    <x v="1"/>
    <x v="431"/>
    <m/>
    <m/>
    <m/>
    <m/>
    <n v="3500"/>
    <n v="10000"/>
    <n v="6500"/>
    <n v="-1"/>
    <n v="19"/>
    <x v="9"/>
    <x v="1"/>
  </r>
  <r>
    <n v="7225"/>
    <x v="267"/>
    <x v="1"/>
    <x v="8"/>
    <n v="1"/>
    <x v="30"/>
    <x v="35"/>
    <x v="388"/>
    <m/>
    <m/>
    <m/>
    <m/>
    <n v="900"/>
    <n v="10000"/>
    <n v="9100"/>
    <n v="-1"/>
    <n v="19"/>
    <x v="9"/>
    <x v="1"/>
  </r>
  <r>
    <n v="7226"/>
    <x v="267"/>
    <x v="1"/>
    <x v="8"/>
    <n v="1"/>
    <x v="53"/>
    <x v="6"/>
    <x v="343"/>
    <m/>
    <m/>
    <m/>
    <m/>
    <n v="30000"/>
    <n v="45000"/>
    <n v="15000"/>
    <n v="-1"/>
    <n v="19"/>
    <x v="9"/>
    <x v="1"/>
  </r>
  <r>
    <n v="7227"/>
    <x v="267"/>
    <x v="1"/>
    <x v="8"/>
    <n v="1"/>
    <x v="8"/>
    <x v="24"/>
    <x v="1725"/>
    <m/>
    <m/>
    <m/>
    <m/>
    <n v="42000"/>
    <n v="65000"/>
    <n v="23000"/>
    <n v="-1"/>
    <n v="19"/>
    <x v="9"/>
    <x v="1"/>
  </r>
  <r>
    <n v="7228"/>
    <x v="267"/>
    <x v="1"/>
    <x v="8"/>
    <n v="1"/>
    <x v="33"/>
    <x v="168"/>
    <x v="1726"/>
    <m/>
    <m/>
    <m/>
    <m/>
    <n v="0"/>
    <n v="50000"/>
    <n v="50000"/>
    <n v="-1"/>
    <n v="19"/>
    <x v="9"/>
    <x v="1"/>
  </r>
  <r>
    <n v="7229"/>
    <x v="267"/>
    <x v="1"/>
    <x v="8"/>
    <n v="1"/>
    <x v="27"/>
    <x v="28"/>
    <x v="237"/>
    <m/>
    <m/>
    <m/>
    <m/>
    <n v="1100"/>
    <n v="8000"/>
    <n v="6900"/>
    <n v="-1"/>
    <n v="19"/>
    <x v="9"/>
    <x v="1"/>
  </r>
  <r>
    <n v="7230"/>
    <x v="267"/>
    <x v="1"/>
    <x v="8"/>
    <n v="1"/>
    <x v="101"/>
    <x v="28"/>
    <x v="237"/>
    <m/>
    <m/>
    <m/>
    <m/>
    <n v="5000"/>
    <n v="12000"/>
    <n v="7000"/>
    <n v="-1"/>
    <n v="19"/>
    <x v="9"/>
    <x v="1"/>
  </r>
  <r>
    <n v="7231"/>
    <x v="267"/>
    <x v="1"/>
    <x v="8"/>
    <n v="1"/>
    <x v="33"/>
    <x v="28"/>
    <x v="1343"/>
    <m/>
    <m/>
    <m/>
    <m/>
    <n v="0"/>
    <n v="25000"/>
    <n v="25000"/>
    <n v="-1"/>
    <n v="19"/>
    <x v="9"/>
    <x v="1"/>
  </r>
  <r>
    <n v="7232"/>
    <x v="267"/>
    <x v="1"/>
    <x v="8"/>
    <n v="1"/>
    <x v="13"/>
    <x v="6"/>
    <x v="1064"/>
    <m/>
    <m/>
    <m/>
    <m/>
    <n v="1500"/>
    <n v="4000"/>
    <n v="2500"/>
    <n v="-1"/>
    <n v="19"/>
    <x v="9"/>
    <x v="1"/>
  </r>
  <r>
    <n v="7233"/>
    <x v="267"/>
    <x v="1"/>
    <x v="8"/>
    <n v="1"/>
    <x v="0"/>
    <x v="6"/>
    <x v="41"/>
    <s v="Plug 3.5"/>
    <s v="Negro"/>
    <s v="Bolsa"/>
    <s v="Alambrico"/>
    <n v="3000"/>
    <n v="7000"/>
    <n v="4000"/>
    <n v="-1"/>
    <n v="19"/>
    <x v="9"/>
    <x v="1"/>
  </r>
  <r>
    <n v="7234"/>
    <x v="267"/>
    <x v="1"/>
    <x v="8"/>
    <n v="1"/>
    <x v="27"/>
    <x v="29"/>
    <x v="569"/>
    <m/>
    <m/>
    <m/>
    <s v="por Celular"/>
    <n v="1100"/>
    <n v="5000"/>
    <n v="3900"/>
    <n v="-1"/>
    <n v="19"/>
    <x v="9"/>
    <x v="1"/>
  </r>
  <r>
    <n v="7235"/>
    <x v="267"/>
    <x v="1"/>
    <x v="8"/>
    <n v="1"/>
    <x v="171"/>
    <x v="6"/>
    <x v="1727"/>
    <m/>
    <m/>
    <m/>
    <m/>
    <n v="20000"/>
    <n v="35000"/>
    <n v="15000"/>
    <n v="-1"/>
    <n v="19"/>
    <x v="9"/>
    <x v="1"/>
  </r>
  <r>
    <n v="7236"/>
    <x v="267"/>
    <x v="1"/>
    <x v="8"/>
    <n v="1"/>
    <x v="199"/>
    <x v="6"/>
    <x v="1728"/>
    <m/>
    <m/>
    <m/>
    <m/>
    <n v="3500"/>
    <n v="5000"/>
    <n v="1500"/>
    <n v="-1"/>
    <n v="19"/>
    <x v="9"/>
    <x v="1"/>
  </r>
  <r>
    <n v="7237"/>
    <x v="267"/>
    <x v="1"/>
    <x v="8"/>
    <n v="1"/>
    <x v="73"/>
    <x v="72"/>
    <x v="493"/>
    <m/>
    <m/>
    <m/>
    <m/>
    <n v="8000"/>
    <n v="23000"/>
    <n v="15000"/>
    <n v="-1"/>
    <n v="19"/>
    <x v="9"/>
    <x v="1"/>
  </r>
  <r>
    <n v="7238"/>
    <x v="268"/>
    <x v="1"/>
    <x v="8"/>
    <n v="1"/>
    <x v="29"/>
    <x v="37"/>
    <x v="233"/>
    <m/>
    <m/>
    <m/>
    <m/>
    <n v="14952"/>
    <n v="16000"/>
    <n v="1048"/>
    <n v="-1"/>
    <n v="20"/>
    <x v="9"/>
    <x v="1"/>
  </r>
  <r>
    <n v="7239"/>
    <x v="268"/>
    <x v="1"/>
    <x v="8"/>
    <n v="1"/>
    <x v="0"/>
    <x v="6"/>
    <x v="1729"/>
    <m/>
    <m/>
    <m/>
    <s v="Obsequio Rubiani"/>
    <n v="0"/>
    <n v="10000"/>
    <n v="10000"/>
    <n v="-1"/>
    <n v="20"/>
    <x v="9"/>
    <x v="1"/>
  </r>
  <r>
    <n v="7240"/>
    <x v="268"/>
    <x v="1"/>
    <x v="8"/>
    <n v="1"/>
    <x v="84"/>
    <x v="2"/>
    <x v="169"/>
    <m/>
    <m/>
    <m/>
    <m/>
    <n v="55000"/>
    <n v="110000"/>
    <n v="55000"/>
    <n v="-1"/>
    <n v="20"/>
    <x v="9"/>
    <x v="1"/>
  </r>
  <r>
    <n v="7241"/>
    <x v="268"/>
    <x v="1"/>
    <x v="8"/>
    <n v="1"/>
    <x v="26"/>
    <x v="28"/>
    <x v="430"/>
    <m/>
    <m/>
    <m/>
    <m/>
    <n v="12000"/>
    <n v="20000"/>
    <n v="8000"/>
    <n v="-1"/>
    <n v="20"/>
    <x v="9"/>
    <x v="1"/>
  </r>
  <r>
    <n v="7242"/>
    <x v="268"/>
    <x v="1"/>
    <x v="8"/>
    <n v="1"/>
    <x v="33"/>
    <x v="29"/>
    <x v="1730"/>
    <m/>
    <m/>
    <m/>
    <m/>
    <n v="0"/>
    <n v="2000"/>
    <n v="2000"/>
    <n v="-1"/>
    <n v="20"/>
    <x v="9"/>
    <x v="1"/>
  </r>
  <r>
    <n v="7243"/>
    <x v="268"/>
    <x v="1"/>
    <x v="8"/>
    <n v="1"/>
    <x v="43"/>
    <x v="6"/>
    <x v="1731"/>
    <m/>
    <m/>
    <m/>
    <m/>
    <n v="7500"/>
    <n v="15000"/>
    <n v="7500"/>
    <n v="-1"/>
    <n v="20"/>
    <x v="9"/>
    <x v="1"/>
  </r>
  <r>
    <n v="7244"/>
    <x v="268"/>
    <x v="1"/>
    <x v="8"/>
    <n v="1"/>
    <x v="0"/>
    <x v="4"/>
    <x v="1732"/>
    <m/>
    <m/>
    <m/>
    <m/>
    <n v="2000"/>
    <n v="8000"/>
    <n v="6000"/>
    <n v="-1"/>
    <n v="20"/>
    <x v="9"/>
    <x v="1"/>
  </r>
  <r>
    <n v="7245"/>
    <x v="268"/>
    <x v="1"/>
    <x v="8"/>
    <n v="1"/>
    <x v="0"/>
    <x v="27"/>
    <x v="1463"/>
    <m/>
    <m/>
    <m/>
    <m/>
    <n v="2000"/>
    <n v="10000"/>
    <n v="8000"/>
    <n v="-1"/>
    <n v="20"/>
    <x v="9"/>
    <x v="1"/>
  </r>
  <r>
    <n v="7246"/>
    <x v="268"/>
    <x v="1"/>
    <x v="8"/>
    <n v="1"/>
    <x v="33"/>
    <x v="1"/>
    <x v="1733"/>
    <m/>
    <m/>
    <m/>
    <m/>
    <n v="0"/>
    <n v="15000"/>
    <n v="15000"/>
    <n v="-1"/>
    <n v="20"/>
    <x v="9"/>
    <x v="1"/>
  </r>
  <r>
    <n v="7247"/>
    <x v="268"/>
    <x v="1"/>
    <x v="8"/>
    <n v="1"/>
    <x v="33"/>
    <x v="32"/>
    <x v="1734"/>
    <m/>
    <m/>
    <m/>
    <m/>
    <n v="0"/>
    <n v="3000"/>
    <n v="3000"/>
    <n v="-1"/>
    <n v="20"/>
    <x v="9"/>
    <x v="1"/>
  </r>
  <r>
    <n v="7248"/>
    <x v="268"/>
    <x v="1"/>
    <x v="8"/>
    <n v="1"/>
    <x v="29"/>
    <x v="32"/>
    <x v="201"/>
    <m/>
    <m/>
    <m/>
    <m/>
    <n v="7008"/>
    <n v="7500"/>
    <n v="492"/>
    <n v="-1"/>
    <n v="20"/>
    <x v="9"/>
    <x v="1"/>
  </r>
  <r>
    <n v="7249"/>
    <x v="268"/>
    <x v="1"/>
    <x v="8"/>
    <n v="1"/>
    <x v="29"/>
    <x v="32"/>
    <x v="201"/>
    <m/>
    <m/>
    <m/>
    <m/>
    <n v="1868"/>
    <n v="2000"/>
    <n v="132"/>
    <n v="-1"/>
    <n v="20"/>
    <x v="9"/>
    <x v="1"/>
  </r>
  <r>
    <n v="7250"/>
    <x v="268"/>
    <x v="1"/>
    <x v="8"/>
    <n v="1"/>
    <x v="29"/>
    <x v="32"/>
    <x v="201"/>
    <m/>
    <m/>
    <m/>
    <m/>
    <n v="6074"/>
    <n v="6500"/>
    <n v="426"/>
    <n v="-1"/>
    <n v="20"/>
    <x v="9"/>
    <x v="1"/>
  </r>
  <r>
    <n v="7251"/>
    <x v="268"/>
    <x v="1"/>
    <x v="8"/>
    <n v="1"/>
    <x v="27"/>
    <x v="28"/>
    <x v="430"/>
    <m/>
    <m/>
    <m/>
    <m/>
    <n v="1100"/>
    <n v="10000"/>
    <n v="8900"/>
    <n v="-1"/>
    <n v="20"/>
    <x v="9"/>
    <x v="1"/>
  </r>
  <r>
    <n v="7252"/>
    <x v="268"/>
    <x v="1"/>
    <x v="8"/>
    <n v="1"/>
    <x v="26"/>
    <x v="28"/>
    <x v="430"/>
    <m/>
    <m/>
    <m/>
    <m/>
    <n v="9000"/>
    <n v="20000"/>
    <n v="11000"/>
    <n v="-1"/>
    <n v="20"/>
    <x v="9"/>
    <x v="1"/>
  </r>
  <r>
    <n v="7253"/>
    <x v="268"/>
    <x v="1"/>
    <x v="8"/>
    <n v="1"/>
    <x v="1"/>
    <x v="1"/>
    <x v="436"/>
    <m/>
    <m/>
    <m/>
    <m/>
    <n v="3500"/>
    <n v="15000"/>
    <n v="11500"/>
    <n v="-1"/>
    <n v="20"/>
    <x v="9"/>
    <x v="1"/>
  </r>
  <r>
    <n v="7254"/>
    <x v="268"/>
    <x v="1"/>
    <x v="8"/>
    <n v="1"/>
    <x v="27"/>
    <x v="29"/>
    <x v="139"/>
    <m/>
    <m/>
    <m/>
    <m/>
    <n v="900"/>
    <n v="10000"/>
    <n v="9100"/>
    <n v="-1"/>
    <n v="20"/>
    <x v="9"/>
    <x v="1"/>
  </r>
  <r>
    <n v="7255"/>
    <x v="268"/>
    <x v="1"/>
    <x v="8"/>
    <n v="1"/>
    <x v="101"/>
    <x v="1"/>
    <x v="177"/>
    <m/>
    <m/>
    <m/>
    <m/>
    <n v="5000"/>
    <n v="12000"/>
    <n v="7000"/>
    <n v="-1"/>
    <n v="20"/>
    <x v="9"/>
    <x v="1"/>
  </r>
  <r>
    <n v="7256"/>
    <x v="268"/>
    <x v="1"/>
    <x v="8"/>
    <n v="1"/>
    <x v="27"/>
    <x v="29"/>
    <x v="742"/>
    <m/>
    <m/>
    <m/>
    <m/>
    <n v="1100"/>
    <n v="10000"/>
    <n v="8900"/>
    <n v="-1"/>
    <n v="20"/>
    <x v="9"/>
    <x v="1"/>
  </r>
  <r>
    <n v="7257"/>
    <x v="268"/>
    <x v="1"/>
    <x v="8"/>
    <n v="1"/>
    <x v="4"/>
    <x v="25"/>
    <x v="1181"/>
    <m/>
    <m/>
    <m/>
    <m/>
    <n v="45000"/>
    <n v="80000"/>
    <n v="35000"/>
    <n v="-1"/>
    <n v="20"/>
    <x v="9"/>
    <x v="1"/>
  </r>
  <r>
    <n v="7258"/>
    <x v="268"/>
    <x v="1"/>
    <x v="8"/>
    <n v="1"/>
    <x v="26"/>
    <x v="1"/>
    <x v="141"/>
    <m/>
    <m/>
    <m/>
    <m/>
    <n v="8000"/>
    <n v="20000"/>
    <n v="12000"/>
    <n v="-1"/>
    <n v="20"/>
    <x v="9"/>
    <x v="1"/>
  </r>
  <r>
    <n v="7259"/>
    <x v="268"/>
    <x v="1"/>
    <x v="8"/>
    <n v="1"/>
    <x v="55"/>
    <x v="1"/>
    <x v="141"/>
    <m/>
    <m/>
    <m/>
    <m/>
    <n v="8000"/>
    <n v="20000"/>
    <n v="12000"/>
    <n v="-1"/>
    <n v="20"/>
    <x v="9"/>
    <x v="1"/>
  </r>
  <r>
    <n v="7260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61"/>
    <x v="268"/>
    <x v="1"/>
    <x v="8"/>
    <n v="1"/>
    <x v="160"/>
    <x v="4"/>
    <x v="215"/>
    <m/>
    <m/>
    <m/>
    <m/>
    <n v="8000"/>
    <n v="15000"/>
    <n v="7000"/>
    <n v="-1"/>
    <n v="20"/>
    <x v="9"/>
    <x v="1"/>
  </r>
  <r>
    <n v="7262"/>
    <x v="268"/>
    <x v="1"/>
    <x v="8"/>
    <n v="1"/>
    <x v="2"/>
    <x v="6"/>
    <x v="1735"/>
    <m/>
    <m/>
    <m/>
    <m/>
    <n v="23000"/>
    <n v="50000"/>
    <n v="27000"/>
    <n v="-1"/>
    <n v="20"/>
    <x v="9"/>
    <x v="1"/>
  </r>
  <r>
    <n v="7263"/>
    <x v="268"/>
    <x v="1"/>
    <x v="8"/>
    <n v="1"/>
    <x v="62"/>
    <x v="6"/>
    <x v="1580"/>
    <m/>
    <m/>
    <m/>
    <m/>
    <n v="27000"/>
    <n v="50000"/>
    <n v="23000"/>
    <n v="-1"/>
    <n v="20"/>
    <x v="9"/>
    <x v="1"/>
  </r>
  <r>
    <n v="7264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65"/>
    <x v="268"/>
    <x v="1"/>
    <x v="8"/>
    <n v="1"/>
    <x v="1"/>
    <x v="27"/>
    <x v="129"/>
    <m/>
    <m/>
    <m/>
    <m/>
    <n v="7000"/>
    <n v="20000"/>
    <n v="13000"/>
    <n v="-1"/>
    <n v="20"/>
    <x v="9"/>
    <x v="1"/>
  </r>
  <r>
    <n v="7266"/>
    <x v="268"/>
    <x v="1"/>
    <x v="8"/>
    <n v="1"/>
    <x v="53"/>
    <x v="6"/>
    <x v="343"/>
    <m/>
    <m/>
    <m/>
    <m/>
    <n v="30000"/>
    <n v="45000"/>
    <n v="15000"/>
    <n v="-1"/>
    <n v="20"/>
    <x v="9"/>
    <x v="1"/>
  </r>
  <r>
    <n v="7267"/>
    <x v="268"/>
    <x v="1"/>
    <x v="8"/>
    <n v="1"/>
    <x v="22"/>
    <x v="25"/>
    <x v="878"/>
    <m/>
    <m/>
    <m/>
    <m/>
    <n v="24000"/>
    <n v="50000"/>
    <n v="26000"/>
    <n v="-1"/>
    <n v="20"/>
    <x v="9"/>
    <x v="1"/>
  </r>
  <r>
    <n v="7268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69"/>
    <x v="268"/>
    <x v="1"/>
    <x v="8"/>
    <n v="1"/>
    <x v="2"/>
    <x v="28"/>
    <x v="1537"/>
    <m/>
    <m/>
    <m/>
    <m/>
    <n v="24000"/>
    <n v="49000"/>
    <n v="25000"/>
    <n v="-1"/>
    <n v="20"/>
    <x v="9"/>
    <x v="1"/>
  </r>
  <r>
    <n v="7270"/>
    <x v="268"/>
    <x v="1"/>
    <x v="8"/>
    <n v="1"/>
    <x v="2"/>
    <x v="7"/>
    <x v="440"/>
    <m/>
    <m/>
    <m/>
    <m/>
    <n v="8000"/>
    <n v="20000"/>
    <n v="12000"/>
    <n v="-1"/>
    <n v="20"/>
    <x v="9"/>
    <x v="1"/>
  </r>
  <r>
    <n v="7271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72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73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74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275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276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277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278"/>
    <x v="269"/>
    <x v="1"/>
    <x v="8"/>
    <n v="1"/>
    <x v="81"/>
    <x v="29"/>
    <x v="919"/>
    <m/>
    <m/>
    <m/>
    <m/>
    <n v="3500"/>
    <n v="10000"/>
    <n v="6500"/>
    <n v="-1"/>
    <n v="21"/>
    <x v="9"/>
    <x v="1"/>
  </r>
  <r>
    <n v="7279"/>
    <x v="269"/>
    <x v="1"/>
    <x v="8"/>
    <n v="1"/>
    <x v="81"/>
    <x v="28"/>
    <x v="167"/>
    <m/>
    <m/>
    <m/>
    <m/>
    <n v="3500"/>
    <n v="10000"/>
    <n v="6500"/>
    <n v="-1"/>
    <n v="21"/>
    <x v="9"/>
    <x v="1"/>
  </r>
  <r>
    <n v="7280"/>
    <x v="269"/>
    <x v="1"/>
    <x v="8"/>
    <n v="1"/>
    <x v="33"/>
    <x v="28"/>
    <x v="1736"/>
    <m/>
    <m/>
    <m/>
    <m/>
    <n v="0"/>
    <n v="10000"/>
    <n v="10000"/>
    <n v="-1"/>
    <n v="21"/>
    <x v="9"/>
    <x v="1"/>
  </r>
  <r>
    <n v="7281"/>
    <x v="269"/>
    <x v="1"/>
    <x v="8"/>
    <n v="1"/>
    <x v="33"/>
    <x v="1"/>
    <x v="1737"/>
    <m/>
    <m/>
    <m/>
    <m/>
    <n v="0"/>
    <n v="25000"/>
    <n v="25000"/>
    <n v="-1"/>
    <n v="21"/>
    <x v="9"/>
    <x v="1"/>
  </r>
  <r>
    <n v="7282"/>
    <x v="269"/>
    <x v="1"/>
    <x v="8"/>
    <n v="1"/>
    <x v="105"/>
    <x v="1"/>
    <x v="591"/>
    <m/>
    <m/>
    <m/>
    <m/>
    <n v="17000"/>
    <n v="30000"/>
    <n v="13000"/>
    <n v="-1"/>
    <n v="21"/>
    <x v="9"/>
    <x v="1"/>
  </r>
  <r>
    <n v="7283"/>
    <x v="269"/>
    <x v="1"/>
    <x v="8"/>
    <n v="1"/>
    <x v="4"/>
    <x v="6"/>
    <x v="1397"/>
    <m/>
    <m/>
    <m/>
    <m/>
    <n v="33000"/>
    <n v="60000"/>
    <n v="27000"/>
    <n v="-1"/>
    <n v="21"/>
    <x v="9"/>
    <x v="1"/>
  </r>
  <r>
    <n v="7284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285"/>
    <x v="269"/>
    <x v="1"/>
    <x v="8"/>
    <n v="1"/>
    <x v="41"/>
    <x v="6"/>
    <x v="1738"/>
    <m/>
    <m/>
    <m/>
    <m/>
    <n v="1800"/>
    <n v="5000"/>
    <n v="3200"/>
    <n v="-1"/>
    <n v="21"/>
    <x v="9"/>
    <x v="1"/>
  </r>
  <r>
    <n v="7286"/>
    <x v="269"/>
    <x v="1"/>
    <x v="8"/>
    <n v="1"/>
    <x v="27"/>
    <x v="2"/>
    <x v="377"/>
    <m/>
    <m/>
    <m/>
    <m/>
    <n v="1100"/>
    <n v="10000"/>
    <n v="8900"/>
    <n v="-1"/>
    <n v="21"/>
    <x v="9"/>
    <x v="1"/>
  </r>
  <r>
    <n v="7287"/>
    <x v="269"/>
    <x v="1"/>
    <x v="8"/>
    <n v="1"/>
    <x v="4"/>
    <x v="4"/>
    <x v="215"/>
    <m/>
    <m/>
    <m/>
    <m/>
    <n v="18000"/>
    <n v="30000"/>
    <n v="12000"/>
    <n v="-1"/>
    <n v="21"/>
    <x v="9"/>
    <x v="1"/>
  </r>
  <r>
    <n v="7288"/>
    <x v="269"/>
    <x v="1"/>
    <x v="8"/>
    <n v="1"/>
    <x v="41"/>
    <x v="6"/>
    <x v="1326"/>
    <m/>
    <m/>
    <m/>
    <m/>
    <n v="3000"/>
    <n v="7000"/>
    <n v="4000"/>
    <n v="-1"/>
    <n v="21"/>
    <x v="9"/>
    <x v="1"/>
  </r>
  <r>
    <n v="7289"/>
    <x v="269"/>
    <x v="1"/>
    <x v="8"/>
    <n v="1"/>
    <x v="29"/>
    <x v="32"/>
    <x v="201"/>
    <m/>
    <m/>
    <m/>
    <m/>
    <n v="3270"/>
    <n v="3500"/>
    <n v="230"/>
    <n v="-1"/>
    <n v="21"/>
    <x v="9"/>
    <x v="1"/>
  </r>
  <r>
    <n v="7290"/>
    <x v="269"/>
    <x v="1"/>
    <x v="8"/>
    <n v="1"/>
    <x v="0"/>
    <x v="6"/>
    <x v="1679"/>
    <m/>
    <m/>
    <m/>
    <m/>
    <n v="2000"/>
    <n v="10000"/>
    <n v="8000"/>
    <n v="-1"/>
    <n v="21"/>
    <x v="9"/>
    <x v="1"/>
  </r>
  <r>
    <n v="7291"/>
    <x v="269"/>
    <x v="1"/>
    <x v="8"/>
    <n v="1"/>
    <x v="84"/>
    <x v="28"/>
    <x v="1340"/>
    <m/>
    <m/>
    <m/>
    <m/>
    <n v="70000"/>
    <n v="130000"/>
    <n v="60000"/>
    <n v="-1"/>
    <n v="21"/>
    <x v="9"/>
    <x v="1"/>
  </r>
  <r>
    <n v="7292"/>
    <x v="269"/>
    <x v="1"/>
    <x v="8"/>
    <n v="1"/>
    <x v="27"/>
    <x v="28"/>
    <x v="391"/>
    <m/>
    <m/>
    <m/>
    <m/>
    <n v="1100"/>
    <n v="5000"/>
    <n v="3900"/>
    <n v="-1"/>
    <n v="21"/>
    <x v="9"/>
    <x v="1"/>
  </r>
  <r>
    <n v="7293"/>
    <x v="269"/>
    <x v="1"/>
    <x v="8"/>
    <n v="1"/>
    <x v="29"/>
    <x v="32"/>
    <x v="201"/>
    <m/>
    <m/>
    <m/>
    <m/>
    <n v="6074"/>
    <n v="6500"/>
    <n v="426"/>
    <n v="-1"/>
    <n v="21"/>
    <x v="9"/>
    <x v="1"/>
  </r>
  <r>
    <n v="7294"/>
    <x v="269"/>
    <x v="1"/>
    <x v="8"/>
    <n v="1"/>
    <x v="29"/>
    <x v="32"/>
    <x v="201"/>
    <m/>
    <m/>
    <m/>
    <m/>
    <n v="7008"/>
    <n v="7500"/>
    <n v="492"/>
    <n v="-1"/>
    <n v="21"/>
    <x v="9"/>
    <x v="1"/>
  </r>
  <r>
    <n v="7295"/>
    <x v="269"/>
    <x v="1"/>
    <x v="8"/>
    <n v="1"/>
    <x v="73"/>
    <x v="72"/>
    <x v="493"/>
    <m/>
    <m/>
    <m/>
    <m/>
    <n v="5000"/>
    <n v="18000"/>
    <n v="13000"/>
    <n v="-1"/>
    <n v="21"/>
    <x v="9"/>
    <x v="1"/>
  </r>
  <r>
    <n v="7296"/>
    <x v="270"/>
    <x v="1"/>
    <x v="8"/>
    <n v="1"/>
    <x v="95"/>
    <x v="28"/>
    <x v="297"/>
    <m/>
    <m/>
    <m/>
    <m/>
    <n v="12000"/>
    <n v="35000"/>
    <n v="23000"/>
    <n v="-1"/>
    <n v="22"/>
    <x v="9"/>
    <x v="1"/>
  </r>
  <r>
    <n v="7297"/>
    <x v="255"/>
    <x v="0"/>
    <x v="127"/>
    <n v="1"/>
    <x v="216"/>
    <x v="134"/>
    <x v="1739"/>
    <m/>
    <m/>
    <m/>
    <m/>
    <n v="355000"/>
    <n v="43000"/>
    <n v="-355000"/>
    <n v="1"/>
    <n v="7"/>
    <x v="9"/>
    <x v="1"/>
  </r>
  <r>
    <n v="7298"/>
    <x v="255"/>
    <x v="0"/>
    <x v="127"/>
    <n v="1"/>
    <x v="8"/>
    <x v="169"/>
    <x v="1740"/>
    <m/>
    <m/>
    <m/>
    <m/>
    <n v="55000"/>
    <n v="99000"/>
    <n v="-55000"/>
    <n v="1"/>
    <n v="7"/>
    <x v="9"/>
    <x v="1"/>
  </r>
  <r>
    <n v="7299"/>
    <x v="255"/>
    <x v="0"/>
    <x v="127"/>
    <n v="1"/>
    <x v="170"/>
    <x v="134"/>
    <x v="1713"/>
    <m/>
    <m/>
    <m/>
    <m/>
    <n v="165000"/>
    <n v="210000"/>
    <n v="-165000"/>
    <n v="1"/>
    <n v="7"/>
    <x v="9"/>
    <x v="1"/>
  </r>
  <r>
    <n v="7300"/>
    <x v="255"/>
    <x v="0"/>
    <x v="127"/>
    <n v="1"/>
    <x v="79"/>
    <x v="134"/>
    <x v="1741"/>
    <m/>
    <m/>
    <m/>
    <m/>
    <n v="48000"/>
    <n v="69000"/>
    <n v="-48000"/>
    <n v="1"/>
    <n v="7"/>
    <x v="9"/>
    <x v="1"/>
  </r>
  <r>
    <n v="7301"/>
    <x v="263"/>
    <x v="0"/>
    <x v="114"/>
    <n v="2"/>
    <x v="8"/>
    <x v="170"/>
    <x v="1742"/>
    <m/>
    <m/>
    <m/>
    <m/>
    <n v="24000"/>
    <n v="50000"/>
    <n v="-48000"/>
    <n v="2"/>
    <n v="15"/>
    <x v="9"/>
    <x v="1"/>
  </r>
  <r>
    <n v="7302"/>
    <x v="263"/>
    <x v="0"/>
    <x v="114"/>
    <n v="2"/>
    <x v="8"/>
    <x v="25"/>
    <x v="1743"/>
    <m/>
    <m/>
    <m/>
    <m/>
    <n v="13000"/>
    <n v="30000"/>
    <n v="-26000"/>
    <n v="2"/>
    <n v="15"/>
    <x v="9"/>
    <x v="1"/>
  </r>
  <r>
    <n v="7303"/>
    <x v="263"/>
    <x v="0"/>
    <x v="114"/>
    <n v="4"/>
    <x v="81"/>
    <x v="1"/>
    <x v="141"/>
    <m/>
    <m/>
    <m/>
    <m/>
    <n v="3300"/>
    <n v="10000"/>
    <n v="-13200"/>
    <n v="4"/>
    <n v="15"/>
    <x v="9"/>
    <x v="1"/>
  </r>
  <r>
    <n v="7304"/>
    <x v="263"/>
    <x v="0"/>
    <x v="114"/>
    <n v="1"/>
    <x v="26"/>
    <x v="48"/>
    <x v="741"/>
    <m/>
    <m/>
    <m/>
    <m/>
    <n v="8000"/>
    <n v="20000"/>
    <n v="-8000"/>
    <n v="1"/>
    <n v="15"/>
    <x v="9"/>
    <x v="1"/>
  </r>
  <r>
    <n v="7305"/>
    <x v="263"/>
    <x v="0"/>
    <x v="114"/>
    <n v="1"/>
    <x v="55"/>
    <x v="48"/>
    <x v="741"/>
    <m/>
    <m/>
    <m/>
    <m/>
    <n v="7000"/>
    <n v="20000"/>
    <n v="-7000"/>
    <n v="1"/>
    <n v="15"/>
    <x v="9"/>
    <x v="1"/>
  </r>
  <r>
    <n v="7306"/>
    <x v="263"/>
    <x v="0"/>
    <x v="114"/>
    <n v="1"/>
    <x v="60"/>
    <x v="171"/>
    <x v="1744"/>
    <m/>
    <m/>
    <m/>
    <m/>
    <n v="140000"/>
    <n v="185000"/>
    <n v="-140000"/>
    <n v="1"/>
    <n v="15"/>
    <x v="9"/>
    <x v="1"/>
  </r>
  <r>
    <n v="7307"/>
    <x v="263"/>
    <x v="0"/>
    <x v="145"/>
    <n v="1"/>
    <x v="2"/>
    <x v="6"/>
    <x v="1735"/>
    <m/>
    <m/>
    <m/>
    <m/>
    <n v="23000"/>
    <n v="50000"/>
    <n v="-23000"/>
    <n v="1"/>
    <n v="15"/>
    <x v="9"/>
    <x v="1"/>
  </r>
  <r>
    <n v="7308"/>
    <x v="263"/>
    <x v="0"/>
    <x v="145"/>
    <n v="3"/>
    <x v="0"/>
    <x v="6"/>
    <x v="1745"/>
    <m/>
    <m/>
    <m/>
    <m/>
    <n v="7000"/>
    <n v="19000"/>
    <n v="-21000"/>
    <n v="3"/>
    <n v="15"/>
    <x v="9"/>
    <x v="1"/>
  </r>
  <r>
    <n v="7309"/>
    <x v="263"/>
    <x v="0"/>
    <x v="145"/>
    <n v="3"/>
    <x v="0"/>
    <x v="6"/>
    <x v="1746"/>
    <m/>
    <m/>
    <m/>
    <m/>
    <n v="3000"/>
    <n v="9000"/>
    <n v="-9000"/>
    <n v="3"/>
    <n v="15"/>
    <x v="9"/>
    <x v="1"/>
  </r>
  <r>
    <n v="7310"/>
    <x v="263"/>
    <x v="0"/>
    <x v="148"/>
    <n v="4"/>
    <x v="83"/>
    <x v="6"/>
    <x v="1747"/>
    <m/>
    <m/>
    <m/>
    <m/>
    <n v="15000"/>
    <n v="25000"/>
    <n v="-60000"/>
    <n v="4"/>
    <n v="15"/>
    <x v="9"/>
    <x v="1"/>
  </r>
  <r>
    <n v="7311"/>
    <x v="263"/>
    <x v="0"/>
    <x v="148"/>
    <n v="2"/>
    <x v="83"/>
    <x v="6"/>
    <x v="1748"/>
    <m/>
    <m/>
    <m/>
    <m/>
    <n v="13000"/>
    <n v="22000"/>
    <n v="-26000"/>
    <n v="2"/>
    <n v="15"/>
    <x v="9"/>
    <x v="1"/>
  </r>
  <r>
    <n v="7312"/>
    <x v="263"/>
    <x v="0"/>
    <x v="64"/>
    <n v="1"/>
    <x v="84"/>
    <x v="29"/>
    <x v="257"/>
    <m/>
    <m/>
    <m/>
    <m/>
    <n v="75000"/>
    <n v="130000"/>
    <n v="-75000"/>
    <n v="1"/>
    <n v="15"/>
    <x v="9"/>
    <x v="1"/>
  </r>
  <r>
    <n v="7313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14"/>
    <x v="263"/>
    <x v="0"/>
    <x v="64"/>
    <n v="1"/>
    <x v="84"/>
    <x v="28"/>
    <x v="1340"/>
    <m/>
    <m/>
    <m/>
    <m/>
    <n v="70000"/>
    <n v="125000"/>
    <n v="-70000"/>
    <n v="1"/>
    <n v="15"/>
    <x v="9"/>
    <x v="1"/>
  </r>
  <r>
    <n v="7315"/>
    <x v="263"/>
    <x v="0"/>
    <x v="64"/>
    <n v="1"/>
    <x v="84"/>
    <x v="28"/>
    <x v="589"/>
    <m/>
    <m/>
    <m/>
    <m/>
    <n v="60000"/>
    <n v="120000"/>
    <n v="-60000"/>
    <n v="1"/>
    <n v="15"/>
    <x v="9"/>
    <x v="1"/>
  </r>
  <r>
    <n v="7316"/>
    <x v="263"/>
    <x v="0"/>
    <x v="64"/>
    <n v="1"/>
    <x v="84"/>
    <x v="2"/>
    <x v="1489"/>
    <m/>
    <m/>
    <m/>
    <m/>
    <n v="70000"/>
    <n v="125000"/>
    <n v="-70000"/>
    <n v="1"/>
    <n v="15"/>
    <x v="9"/>
    <x v="1"/>
  </r>
  <r>
    <n v="7317"/>
    <x v="270"/>
    <x v="1"/>
    <x v="8"/>
    <n v="1"/>
    <x v="27"/>
    <x v="28"/>
    <x v="150"/>
    <m/>
    <m/>
    <m/>
    <m/>
    <n v="1100"/>
    <n v="10000"/>
    <n v="8900"/>
    <n v="-1"/>
    <n v="22"/>
    <x v="9"/>
    <x v="1"/>
  </r>
  <r>
    <n v="7318"/>
    <x v="270"/>
    <x v="1"/>
    <x v="8"/>
    <n v="1"/>
    <x v="13"/>
    <x v="6"/>
    <x v="48"/>
    <m/>
    <m/>
    <m/>
    <m/>
    <n v="2000"/>
    <n v="8000"/>
    <n v="6000"/>
    <n v="-1"/>
    <n v="22"/>
    <x v="9"/>
    <x v="1"/>
  </r>
  <r>
    <n v="7319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20"/>
    <x v="270"/>
    <x v="1"/>
    <x v="8"/>
    <n v="1"/>
    <x v="29"/>
    <x v="37"/>
    <x v="233"/>
    <m/>
    <m/>
    <m/>
    <m/>
    <n v="10279"/>
    <n v="11000"/>
    <n v="721"/>
    <n v="-1"/>
    <n v="22"/>
    <x v="9"/>
    <x v="1"/>
  </r>
  <r>
    <n v="7321"/>
    <x v="270"/>
    <x v="1"/>
    <x v="5"/>
    <n v="1"/>
    <x v="2"/>
    <x v="4"/>
    <x v="1663"/>
    <m/>
    <m/>
    <m/>
    <m/>
    <n v="20000"/>
    <n v="49000"/>
    <n v="29000"/>
    <n v="-1"/>
    <n v="22"/>
    <x v="9"/>
    <x v="1"/>
  </r>
  <r>
    <n v="7322"/>
    <x v="263"/>
    <x v="0"/>
    <x v="51"/>
    <n v="2"/>
    <x v="35"/>
    <x v="36"/>
    <x v="1749"/>
    <m/>
    <m/>
    <m/>
    <m/>
    <n v="20000"/>
    <n v="49000"/>
    <n v="-40000"/>
    <n v="2"/>
    <n v="15"/>
    <x v="9"/>
    <x v="1"/>
  </r>
  <r>
    <n v="7323"/>
    <x v="263"/>
    <x v="0"/>
    <x v="51"/>
    <n v="2"/>
    <x v="35"/>
    <x v="36"/>
    <x v="231"/>
    <m/>
    <m/>
    <m/>
    <m/>
    <n v="17000"/>
    <n v="35000"/>
    <n v="-34000"/>
    <n v="2"/>
    <n v="15"/>
    <x v="9"/>
    <x v="1"/>
  </r>
  <r>
    <n v="7324"/>
    <x v="263"/>
    <x v="0"/>
    <x v="51"/>
    <n v="3"/>
    <x v="2"/>
    <x v="93"/>
    <x v="1750"/>
    <m/>
    <m/>
    <m/>
    <m/>
    <n v="10000"/>
    <n v="24000"/>
    <n v="-30000"/>
    <n v="3"/>
    <n v="15"/>
    <x v="9"/>
    <x v="1"/>
  </r>
  <r>
    <n v="7325"/>
    <x v="263"/>
    <x v="0"/>
    <x v="51"/>
    <n v="3"/>
    <x v="2"/>
    <x v="93"/>
    <x v="1751"/>
    <m/>
    <m/>
    <m/>
    <m/>
    <n v="9500"/>
    <n v="24000"/>
    <n v="-28500"/>
    <n v="3"/>
    <n v="15"/>
    <x v="9"/>
    <x v="1"/>
  </r>
  <r>
    <n v="7326"/>
    <x v="263"/>
    <x v="0"/>
    <x v="51"/>
    <n v="1"/>
    <x v="1"/>
    <x v="69"/>
    <x v="1752"/>
    <m/>
    <m/>
    <m/>
    <m/>
    <n v="17000"/>
    <n v="32000"/>
    <n v="-17000"/>
    <n v="1"/>
    <n v="15"/>
    <x v="9"/>
    <x v="1"/>
  </r>
  <r>
    <n v="7327"/>
    <x v="263"/>
    <x v="0"/>
    <x v="51"/>
    <n v="1"/>
    <x v="1"/>
    <x v="10"/>
    <x v="1753"/>
    <m/>
    <m/>
    <m/>
    <m/>
    <n v="15500"/>
    <n v="32000"/>
    <n v="-15500"/>
    <n v="1"/>
    <n v="15"/>
    <x v="9"/>
    <x v="1"/>
  </r>
  <r>
    <n v="7328"/>
    <x v="263"/>
    <x v="0"/>
    <x v="51"/>
    <n v="5"/>
    <x v="2"/>
    <x v="7"/>
    <x v="328"/>
    <m/>
    <m/>
    <m/>
    <m/>
    <n v="8300"/>
    <n v="20000"/>
    <n v="-41500"/>
    <n v="5"/>
    <n v="15"/>
    <x v="9"/>
    <x v="1"/>
  </r>
  <r>
    <n v="7329"/>
    <x v="263"/>
    <x v="0"/>
    <x v="51"/>
    <n v="119"/>
    <x v="27"/>
    <x v="48"/>
    <x v="741"/>
    <m/>
    <m/>
    <m/>
    <m/>
    <n v="800"/>
    <n v="10000"/>
    <n v="-95200"/>
    <n v="119"/>
    <n v="15"/>
    <x v="9"/>
    <x v="1"/>
  </r>
  <r>
    <n v="7330"/>
    <x v="266"/>
    <x v="0"/>
    <x v="114"/>
    <n v="20"/>
    <x v="27"/>
    <x v="48"/>
    <x v="741"/>
    <m/>
    <m/>
    <m/>
    <m/>
    <n v="1100"/>
    <n v="10000"/>
    <n v="-22000"/>
    <n v="20"/>
    <n v="18"/>
    <x v="9"/>
    <x v="1"/>
  </r>
  <r>
    <n v="7331"/>
    <x v="266"/>
    <x v="0"/>
    <x v="114"/>
    <n v="1"/>
    <x v="4"/>
    <x v="6"/>
    <x v="1636"/>
    <m/>
    <m/>
    <m/>
    <m/>
    <n v="33000"/>
    <n v="65000"/>
    <n v="-33000"/>
    <n v="1"/>
    <n v="18"/>
    <x v="9"/>
    <x v="1"/>
  </r>
  <r>
    <n v="7332"/>
    <x v="266"/>
    <x v="0"/>
    <x v="114"/>
    <n v="1"/>
    <x v="2"/>
    <x v="29"/>
    <x v="1754"/>
    <m/>
    <m/>
    <m/>
    <m/>
    <n v="27000"/>
    <n v="59000"/>
    <n v="-27000"/>
    <n v="1"/>
    <n v="18"/>
    <x v="9"/>
    <x v="1"/>
  </r>
  <r>
    <n v="7333"/>
    <x v="266"/>
    <x v="0"/>
    <x v="114"/>
    <n v="1"/>
    <x v="2"/>
    <x v="1"/>
    <x v="1755"/>
    <m/>
    <m/>
    <m/>
    <m/>
    <n v="42000"/>
    <n v="89000"/>
    <n v="-42000"/>
    <n v="1"/>
    <n v="18"/>
    <x v="9"/>
    <x v="1"/>
  </r>
  <r>
    <n v="7334"/>
    <x v="266"/>
    <x v="0"/>
    <x v="114"/>
    <n v="2"/>
    <x v="1"/>
    <x v="1"/>
    <x v="1756"/>
    <m/>
    <m/>
    <m/>
    <m/>
    <n v="4300"/>
    <n v="15000"/>
    <n v="-8600"/>
    <n v="2"/>
    <n v="18"/>
    <x v="9"/>
    <x v="1"/>
  </r>
  <r>
    <n v="7335"/>
    <x v="266"/>
    <x v="0"/>
    <x v="114"/>
    <n v="2"/>
    <x v="1"/>
    <x v="1"/>
    <x v="220"/>
    <m/>
    <m/>
    <m/>
    <m/>
    <n v="10500"/>
    <n v="24000"/>
    <n v="-21000"/>
    <n v="2"/>
    <n v="18"/>
    <x v="9"/>
    <x v="1"/>
  </r>
  <r>
    <n v="7336"/>
    <x v="266"/>
    <x v="0"/>
    <x v="114"/>
    <n v="2"/>
    <x v="1"/>
    <x v="28"/>
    <x v="1757"/>
    <m/>
    <m/>
    <m/>
    <m/>
    <n v="5500"/>
    <n v="15000"/>
    <n v="-11000"/>
    <n v="2"/>
    <n v="18"/>
    <x v="9"/>
    <x v="1"/>
  </r>
  <r>
    <n v="7337"/>
    <x v="263"/>
    <x v="0"/>
    <x v="4"/>
    <n v="2"/>
    <x v="217"/>
    <x v="23"/>
    <x v="1758"/>
    <m/>
    <m/>
    <m/>
    <m/>
    <n v="63000"/>
    <n v="99000"/>
    <n v="-126000"/>
    <n v="2"/>
    <n v="15"/>
    <x v="9"/>
    <x v="1"/>
  </r>
  <r>
    <n v="7338"/>
    <x v="263"/>
    <x v="0"/>
    <x v="72"/>
    <n v="2"/>
    <x v="60"/>
    <x v="6"/>
    <x v="1759"/>
    <m/>
    <m/>
    <m/>
    <m/>
    <n v="38000"/>
    <n v="85000"/>
    <n v="-76000"/>
    <n v="2"/>
    <n v="15"/>
    <x v="9"/>
    <x v="1"/>
  </r>
  <r>
    <n v="7339"/>
    <x v="263"/>
    <x v="0"/>
    <x v="64"/>
    <n v="1"/>
    <x v="84"/>
    <x v="41"/>
    <x v="1760"/>
    <m/>
    <m/>
    <m/>
    <m/>
    <n v="65000"/>
    <n v="125000"/>
    <n v="-65000"/>
    <n v="1"/>
    <n v="15"/>
    <x v="9"/>
    <x v="1"/>
  </r>
  <r>
    <n v="7340"/>
    <x v="263"/>
    <x v="0"/>
    <x v="64"/>
    <n v="1"/>
    <x v="84"/>
    <x v="2"/>
    <x v="249"/>
    <m/>
    <m/>
    <m/>
    <m/>
    <n v="70000"/>
    <n v="125000"/>
    <n v="-70000"/>
    <n v="1"/>
    <n v="15"/>
    <x v="9"/>
    <x v="1"/>
  </r>
  <r>
    <n v="7341"/>
    <x v="263"/>
    <x v="0"/>
    <x v="64"/>
    <n v="1"/>
    <x v="84"/>
    <x v="29"/>
    <x v="1761"/>
    <m/>
    <m/>
    <m/>
    <m/>
    <n v="65000"/>
    <n v="125000"/>
    <n v="-65000"/>
    <n v="1"/>
    <n v="15"/>
    <x v="9"/>
    <x v="1"/>
  </r>
  <r>
    <n v="7342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43"/>
    <x v="263"/>
    <x v="0"/>
    <x v="64"/>
    <n v="1"/>
    <x v="84"/>
    <x v="1"/>
    <x v="1102"/>
    <m/>
    <m/>
    <m/>
    <m/>
    <n v="65000"/>
    <n v="125000"/>
    <n v="-65000"/>
    <n v="1"/>
    <n v="15"/>
    <x v="9"/>
    <x v="1"/>
  </r>
  <r>
    <n v="7344"/>
    <x v="263"/>
    <x v="0"/>
    <x v="64"/>
    <n v="1"/>
    <x v="103"/>
    <x v="28"/>
    <x v="1762"/>
    <m/>
    <m/>
    <m/>
    <m/>
    <n v="17000"/>
    <n v="29000"/>
    <n v="-17000"/>
    <n v="1"/>
    <n v="15"/>
    <x v="9"/>
    <x v="1"/>
  </r>
  <r>
    <n v="7345"/>
    <x v="265"/>
    <x v="0"/>
    <x v="114"/>
    <n v="4"/>
    <x v="62"/>
    <x v="6"/>
    <x v="479"/>
    <m/>
    <m/>
    <m/>
    <m/>
    <n v="3000"/>
    <n v="9000"/>
    <n v="-12000"/>
    <n v="4"/>
    <n v="17"/>
    <x v="9"/>
    <x v="1"/>
  </r>
  <r>
    <n v="7346"/>
    <x v="265"/>
    <x v="0"/>
    <x v="114"/>
    <n v="1"/>
    <x v="6"/>
    <x v="5"/>
    <x v="1763"/>
    <m/>
    <m/>
    <m/>
    <m/>
    <n v="48000"/>
    <n v="79000"/>
    <n v="-48000"/>
    <n v="1"/>
    <n v="17"/>
    <x v="9"/>
    <x v="1"/>
  </r>
  <r>
    <n v="7347"/>
    <x v="265"/>
    <x v="0"/>
    <x v="114"/>
    <n v="3"/>
    <x v="16"/>
    <x v="6"/>
    <x v="52"/>
    <m/>
    <m/>
    <m/>
    <m/>
    <n v="10000"/>
    <n v="20000"/>
    <n v="-30000"/>
    <n v="3"/>
    <n v="17"/>
    <x v="9"/>
    <x v="1"/>
  </r>
  <r>
    <n v="7348"/>
    <x v="270"/>
    <x v="1"/>
    <x v="8"/>
    <n v="1"/>
    <x v="62"/>
    <x v="6"/>
    <x v="1542"/>
    <m/>
    <m/>
    <m/>
    <m/>
    <n v="12000"/>
    <n v="24000"/>
    <n v="12000"/>
    <n v="-1"/>
    <n v="22"/>
    <x v="9"/>
    <x v="1"/>
  </r>
  <r>
    <n v="7349"/>
    <x v="270"/>
    <x v="0"/>
    <x v="127"/>
    <n v="1"/>
    <x v="92"/>
    <x v="172"/>
    <x v="1764"/>
    <m/>
    <m/>
    <m/>
    <m/>
    <n v="40000"/>
    <n v="65000"/>
    <n v="-40000"/>
    <n v="1"/>
    <n v="22"/>
    <x v="9"/>
    <x v="1"/>
  </r>
  <r>
    <n v="7350"/>
    <x v="270"/>
    <x v="0"/>
    <x v="127"/>
    <n v="1"/>
    <x v="92"/>
    <x v="173"/>
    <x v="1765"/>
    <m/>
    <m/>
    <m/>
    <m/>
    <n v="57000"/>
    <n v="95000"/>
    <n v="-57000"/>
    <n v="1"/>
    <n v="22"/>
    <x v="9"/>
    <x v="1"/>
  </r>
  <r>
    <n v="7351"/>
    <x v="270"/>
    <x v="0"/>
    <x v="127"/>
    <n v="1"/>
    <x v="92"/>
    <x v="173"/>
    <x v="1766"/>
    <m/>
    <m/>
    <m/>
    <m/>
    <n v="58000"/>
    <n v="95000"/>
    <n v="-58000"/>
    <n v="1"/>
    <n v="22"/>
    <x v="9"/>
    <x v="1"/>
  </r>
  <r>
    <n v="7352"/>
    <x v="270"/>
    <x v="0"/>
    <x v="127"/>
    <n v="1"/>
    <x v="218"/>
    <x v="174"/>
    <x v="1767"/>
    <m/>
    <m/>
    <m/>
    <m/>
    <n v="24000"/>
    <n v="49000"/>
    <n v="-24000"/>
    <n v="1"/>
    <n v="22"/>
    <x v="9"/>
    <x v="1"/>
  </r>
  <r>
    <n v="7353"/>
    <x v="270"/>
    <x v="0"/>
    <x v="127"/>
    <n v="1"/>
    <x v="219"/>
    <x v="175"/>
    <x v="1768"/>
    <m/>
    <m/>
    <m/>
    <m/>
    <n v="8000"/>
    <n v="20000"/>
    <n v="-8000"/>
    <n v="1"/>
    <n v="22"/>
    <x v="9"/>
    <x v="1"/>
  </r>
  <r>
    <n v="7354"/>
    <x v="270"/>
    <x v="0"/>
    <x v="127"/>
    <n v="1"/>
    <x v="220"/>
    <x v="176"/>
    <x v="1769"/>
    <m/>
    <m/>
    <m/>
    <m/>
    <n v="23000"/>
    <n v="49000"/>
    <n v="-23000"/>
    <n v="1"/>
    <n v="22"/>
    <x v="9"/>
    <x v="1"/>
  </r>
  <r>
    <n v="7355"/>
    <x v="270"/>
    <x v="0"/>
    <x v="127"/>
    <n v="1"/>
    <x v="220"/>
    <x v="173"/>
    <x v="1770"/>
    <m/>
    <m/>
    <m/>
    <m/>
    <n v="25000"/>
    <n v="55000"/>
    <n v="-25000"/>
    <n v="1"/>
    <n v="22"/>
    <x v="9"/>
    <x v="1"/>
  </r>
  <r>
    <n v="7356"/>
    <x v="270"/>
    <x v="0"/>
    <x v="127"/>
    <n v="1"/>
    <x v="11"/>
    <x v="134"/>
    <x v="1771"/>
    <m/>
    <m/>
    <m/>
    <m/>
    <n v="215000"/>
    <n v="290000"/>
    <n v="-215000"/>
    <n v="1"/>
    <n v="22"/>
    <x v="9"/>
    <x v="1"/>
  </r>
  <r>
    <n v="7357"/>
    <x v="270"/>
    <x v="0"/>
    <x v="127"/>
    <n v="2"/>
    <x v="62"/>
    <x v="6"/>
    <x v="1772"/>
    <m/>
    <m/>
    <m/>
    <m/>
    <n v="6000"/>
    <n v="19000"/>
    <n v="-12000"/>
    <n v="2"/>
    <n v="22"/>
    <x v="9"/>
    <x v="1"/>
  </r>
  <r>
    <n v="7358"/>
    <x v="270"/>
    <x v="0"/>
    <x v="127"/>
    <n v="1"/>
    <x v="171"/>
    <x v="6"/>
    <x v="1773"/>
    <m/>
    <m/>
    <m/>
    <m/>
    <n v="22000"/>
    <n v="35000"/>
    <n v="-22000"/>
    <n v="1"/>
    <n v="22"/>
    <x v="9"/>
    <x v="1"/>
  </r>
  <r>
    <n v="7359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60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61"/>
    <x v="270"/>
    <x v="1"/>
    <x v="8"/>
    <n v="1"/>
    <x v="4"/>
    <x v="4"/>
    <x v="215"/>
    <m/>
    <m/>
    <m/>
    <m/>
    <n v="18000"/>
    <n v="35000"/>
    <n v="17000"/>
    <n v="-1"/>
    <n v="22"/>
    <x v="9"/>
    <x v="1"/>
  </r>
  <r>
    <n v="7362"/>
    <x v="270"/>
    <x v="1"/>
    <x v="8"/>
    <n v="1"/>
    <x v="1"/>
    <x v="1"/>
    <x v="2"/>
    <m/>
    <m/>
    <m/>
    <m/>
    <n v="3500"/>
    <n v="12000"/>
    <n v="8500"/>
    <n v="-1"/>
    <n v="22"/>
    <x v="9"/>
    <x v="1"/>
  </r>
  <r>
    <n v="7363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64"/>
    <x v="270"/>
    <x v="1"/>
    <x v="8"/>
    <n v="1"/>
    <x v="27"/>
    <x v="1"/>
    <x v="944"/>
    <m/>
    <m/>
    <m/>
    <m/>
    <n v="1100"/>
    <n v="10000"/>
    <n v="8900"/>
    <n v="-1"/>
    <n v="22"/>
    <x v="9"/>
    <x v="1"/>
  </r>
  <r>
    <n v="7365"/>
    <x v="270"/>
    <x v="1"/>
    <x v="8"/>
    <n v="1"/>
    <x v="26"/>
    <x v="1"/>
    <x v="944"/>
    <m/>
    <m/>
    <m/>
    <m/>
    <n v="7000"/>
    <n v="15000"/>
    <n v="8000"/>
    <n v="-1"/>
    <n v="22"/>
    <x v="9"/>
    <x v="1"/>
  </r>
  <r>
    <n v="7366"/>
    <x v="270"/>
    <x v="1"/>
    <x v="8"/>
    <n v="1"/>
    <x v="29"/>
    <x v="32"/>
    <x v="201"/>
    <m/>
    <m/>
    <m/>
    <m/>
    <n v="3270"/>
    <n v="3500"/>
    <n v="230"/>
    <n v="-1"/>
    <n v="22"/>
    <x v="9"/>
    <x v="1"/>
  </r>
  <r>
    <n v="7366"/>
    <x v="270"/>
    <x v="1"/>
    <x v="8"/>
    <n v="1"/>
    <x v="29"/>
    <x v="34"/>
    <x v="214"/>
    <m/>
    <m/>
    <m/>
    <m/>
    <n v="3270"/>
    <n v="3500"/>
    <n v="230"/>
    <n v="-1"/>
    <n v="22"/>
    <x v="9"/>
    <x v="1"/>
  </r>
  <r>
    <n v="7368"/>
    <x v="270"/>
    <x v="1"/>
    <x v="8"/>
    <n v="1"/>
    <x v="37"/>
    <x v="34"/>
    <x v="301"/>
    <m/>
    <m/>
    <m/>
    <m/>
    <n v="0"/>
    <n v="4000"/>
    <n v="4000"/>
    <n v="-1"/>
    <n v="22"/>
    <x v="9"/>
    <x v="1"/>
  </r>
  <r>
    <n v="7369"/>
    <x v="270"/>
    <x v="1"/>
    <x v="8"/>
    <n v="1"/>
    <x v="29"/>
    <x v="32"/>
    <x v="340"/>
    <m/>
    <m/>
    <m/>
    <m/>
    <n v="4672"/>
    <n v="5000"/>
    <n v="328"/>
    <n v="-1"/>
    <n v="22"/>
    <x v="9"/>
    <x v="1"/>
  </r>
  <r>
    <n v="7370"/>
    <x v="263"/>
    <x v="0"/>
    <x v="4"/>
    <n v="6"/>
    <x v="4"/>
    <x v="4"/>
    <x v="215"/>
    <m/>
    <m/>
    <m/>
    <m/>
    <n v="18000"/>
    <n v="35000"/>
    <n v="-108000"/>
    <n v="6"/>
    <n v="15"/>
    <x v="9"/>
    <x v="1"/>
  </r>
  <r>
    <n v="7371"/>
    <x v="263"/>
    <x v="0"/>
    <x v="4"/>
    <n v="1"/>
    <x v="8"/>
    <x v="24"/>
    <x v="1774"/>
    <m/>
    <m/>
    <m/>
    <m/>
    <n v="45000"/>
    <n v="69000"/>
    <n v="-45000"/>
    <n v="1"/>
    <n v="15"/>
    <x v="9"/>
    <x v="1"/>
  </r>
  <r>
    <n v="7372"/>
    <x v="266"/>
    <x v="0"/>
    <x v="51"/>
    <n v="5"/>
    <x v="27"/>
    <x v="48"/>
    <x v="741"/>
    <m/>
    <m/>
    <m/>
    <m/>
    <n v="900"/>
    <n v="10000"/>
    <n v="-4500"/>
    <n v="5"/>
    <n v="18"/>
    <x v="9"/>
    <x v="1"/>
  </r>
  <r>
    <n v="7373"/>
    <x v="266"/>
    <x v="0"/>
    <x v="51"/>
    <n v="3"/>
    <x v="35"/>
    <x v="36"/>
    <x v="228"/>
    <m/>
    <m/>
    <m/>
    <m/>
    <n v="7500"/>
    <n v="15000"/>
    <n v="-22500"/>
    <n v="3"/>
    <n v="18"/>
    <x v="9"/>
    <x v="1"/>
  </r>
  <r>
    <n v="7374"/>
    <x v="266"/>
    <x v="0"/>
    <x v="51"/>
    <n v="3"/>
    <x v="35"/>
    <x v="36"/>
    <x v="229"/>
    <m/>
    <m/>
    <m/>
    <m/>
    <n v="10000"/>
    <n v="19000"/>
    <n v="-30000"/>
    <n v="3"/>
    <n v="18"/>
    <x v="9"/>
    <x v="1"/>
  </r>
  <r>
    <n v="7375"/>
    <x v="266"/>
    <x v="0"/>
    <x v="51"/>
    <n v="4"/>
    <x v="2"/>
    <x v="93"/>
    <x v="1750"/>
    <m/>
    <m/>
    <m/>
    <m/>
    <n v="9500"/>
    <n v="24000"/>
    <n v="-38000"/>
    <n v="4"/>
    <n v="18"/>
    <x v="9"/>
    <x v="1"/>
  </r>
  <r>
    <n v="7376"/>
    <x v="266"/>
    <x v="0"/>
    <x v="51"/>
    <n v="2"/>
    <x v="35"/>
    <x v="36"/>
    <x v="1749"/>
    <m/>
    <m/>
    <m/>
    <m/>
    <n v="20000"/>
    <n v="49000"/>
    <n v="-40000"/>
    <n v="2"/>
    <n v="18"/>
    <x v="9"/>
    <x v="1"/>
  </r>
  <r>
    <n v="7377"/>
    <x v="266"/>
    <x v="0"/>
    <x v="64"/>
    <n v="1"/>
    <x v="84"/>
    <x v="29"/>
    <x v="1375"/>
    <m/>
    <m/>
    <m/>
    <m/>
    <n v="58000"/>
    <n v="120000"/>
    <n v="-58000"/>
    <n v="1"/>
    <n v="18"/>
    <x v="9"/>
    <x v="1"/>
  </r>
  <r>
    <n v="7378"/>
    <x v="266"/>
    <x v="0"/>
    <x v="64"/>
    <n v="1"/>
    <x v="84"/>
    <x v="1"/>
    <x v="1590"/>
    <m/>
    <m/>
    <m/>
    <m/>
    <n v="78000"/>
    <n v="135000"/>
    <n v="-78000"/>
    <n v="1"/>
    <n v="18"/>
    <x v="9"/>
    <x v="1"/>
  </r>
  <r>
    <n v="7379"/>
    <x v="266"/>
    <x v="0"/>
    <x v="64"/>
    <n v="1"/>
    <x v="103"/>
    <x v="29"/>
    <x v="569"/>
    <m/>
    <m/>
    <m/>
    <m/>
    <n v="15000"/>
    <n v="30000"/>
    <n v="-15000"/>
    <n v="1"/>
    <n v="18"/>
    <x v="9"/>
    <x v="1"/>
  </r>
  <r>
    <n v="7380"/>
    <x v="266"/>
    <x v="0"/>
    <x v="64"/>
    <n v="1"/>
    <x v="116"/>
    <x v="29"/>
    <x v="569"/>
    <m/>
    <m/>
    <m/>
    <m/>
    <n v="28000"/>
    <n v="45000"/>
    <n v="-28000"/>
    <n v="1"/>
    <n v="18"/>
    <x v="9"/>
    <x v="1"/>
  </r>
  <r>
    <n v="7381"/>
    <x v="266"/>
    <x v="0"/>
    <x v="64"/>
    <n v="1"/>
    <x v="119"/>
    <x v="29"/>
    <x v="569"/>
    <m/>
    <m/>
    <m/>
    <m/>
    <n v="15000"/>
    <n v="30000"/>
    <n v="-15000"/>
    <n v="1"/>
    <n v="18"/>
    <x v="9"/>
    <x v="1"/>
  </r>
  <r>
    <n v="7382"/>
    <x v="266"/>
    <x v="0"/>
    <x v="64"/>
    <n v="1"/>
    <x v="84"/>
    <x v="29"/>
    <x v="569"/>
    <m/>
    <m/>
    <m/>
    <m/>
    <n v="80000"/>
    <n v="150000"/>
    <n v="-80000"/>
    <n v="1"/>
    <n v="18"/>
    <x v="9"/>
    <x v="1"/>
  </r>
  <r>
    <n v="7383"/>
    <x v="268"/>
    <x v="0"/>
    <x v="64"/>
    <n v="1"/>
    <x v="84"/>
    <x v="2"/>
    <x v="169"/>
    <m/>
    <m/>
    <m/>
    <m/>
    <n v="55000"/>
    <n v="110000"/>
    <n v="-55000"/>
    <n v="1"/>
    <n v="20"/>
    <x v="9"/>
    <x v="1"/>
  </r>
  <r>
    <n v="7384"/>
    <x v="268"/>
    <x v="0"/>
    <x v="64"/>
    <n v="1"/>
    <x v="84"/>
    <x v="1"/>
    <x v="177"/>
    <m/>
    <m/>
    <m/>
    <m/>
    <n v="63000"/>
    <n v="120000"/>
    <n v="-63000"/>
    <n v="1"/>
    <n v="20"/>
    <x v="9"/>
    <x v="1"/>
  </r>
  <r>
    <n v="7385"/>
    <x v="268"/>
    <x v="0"/>
    <x v="51"/>
    <n v="3"/>
    <x v="2"/>
    <x v="93"/>
    <x v="1751"/>
    <m/>
    <m/>
    <m/>
    <m/>
    <n v="10000"/>
    <n v="24000"/>
    <n v="-30000"/>
    <n v="3"/>
    <n v="20"/>
    <x v="9"/>
    <x v="1"/>
  </r>
  <r>
    <n v="7386"/>
    <x v="268"/>
    <x v="0"/>
    <x v="51"/>
    <n v="3"/>
    <x v="35"/>
    <x v="36"/>
    <x v="230"/>
    <m/>
    <m/>
    <m/>
    <m/>
    <n v="10500"/>
    <n v="25000"/>
    <n v="-31500"/>
    <n v="3"/>
    <n v="20"/>
    <x v="9"/>
    <x v="1"/>
  </r>
  <r>
    <n v="7387"/>
    <x v="268"/>
    <x v="0"/>
    <x v="114"/>
    <n v="30"/>
    <x v="26"/>
    <x v="48"/>
    <x v="741"/>
    <m/>
    <m/>
    <m/>
    <m/>
    <n v="8000"/>
    <n v="20000"/>
    <n v="-240000"/>
    <n v="30"/>
    <n v="20"/>
    <x v="9"/>
    <x v="1"/>
  </r>
  <r>
    <n v="7388"/>
    <x v="268"/>
    <x v="0"/>
    <x v="114"/>
    <n v="4"/>
    <x v="26"/>
    <x v="4"/>
    <x v="313"/>
    <m/>
    <m/>
    <m/>
    <m/>
    <n v="7000"/>
    <n v="18000"/>
    <n v="-28000"/>
    <n v="4"/>
    <n v="20"/>
    <x v="9"/>
    <x v="1"/>
  </r>
  <r>
    <n v="7389"/>
    <x v="268"/>
    <x v="0"/>
    <x v="114"/>
    <n v="1"/>
    <x v="26"/>
    <x v="35"/>
    <x v="1431"/>
    <m/>
    <m/>
    <m/>
    <m/>
    <n v="8500"/>
    <n v="20000"/>
    <n v="-8500"/>
    <n v="1"/>
    <n v="20"/>
    <x v="9"/>
    <x v="1"/>
  </r>
  <r>
    <n v="7390"/>
    <x v="268"/>
    <x v="0"/>
    <x v="5"/>
    <n v="3"/>
    <x v="221"/>
    <x v="6"/>
    <x v="1775"/>
    <m/>
    <m/>
    <m/>
    <m/>
    <n v="12000"/>
    <n v="24000"/>
    <n v="-36000"/>
    <n v="3"/>
    <n v="20"/>
    <x v="9"/>
    <x v="1"/>
  </r>
  <r>
    <n v="7391"/>
    <x v="268"/>
    <x v="0"/>
    <x v="5"/>
    <n v="1"/>
    <x v="221"/>
    <x v="6"/>
    <x v="1775"/>
    <m/>
    <m/>
    <m/>
    <m/>
    <n v="13000"/>
    <n v="24000"/>
    <n v="-13000"/>
    <n v="1"/>
    <n v="20"/>
    <x v="9"/>
    <x v="1"/>
  </r>
  <r>
    <n v="7392"/>
    <x v="268"/>
    <x v="0"/>
    <x v="5"/>
    <n v="15"/>
    <x v="81"/>
    <x v="48"/>
    <x v="741"/>
    <m/>
    <m/>
    <m/>
    <m/>
    <n v="3800"/>
    <n v="10000"/>
    <n v="-57000"/>
    <n v="15"/>
    <n v="20"/>
    <x v="9"/>
    <x v="1"/>
  </r>
  <r>
    <n v="7393"/>
    <x v="268"/>
    <x v="0"/>
    <x v="5"/>
    <n v="5"/>
    <x v="81"/>
    <x v="48"/>
    <x v="741"/>
    <m/>
    <m/>
    <m/>
    <m/>
    <n v="4000"/>
    <n v="10000"/>
    <n v="-20000"/>
    <n v="5"/>
    <n v="20"/>
    <x v="9"/>
    <x v="1"/>
  </r>
  <r>
    <n v="7394"/>
    <x v="268"/>
    <x v="0"/>
    <x v="5"/>
    <n v="4"/>
    <x v="222"/>
    <x v="48"/>
    <x v="741"/>
    <m/>
    <m/>
    <m/>
    <m/>
    <n v="5000"/>
    <n v="12000"/>
    <n v="-20000"/>
    <n v="4"/>
    <n v="20"/>
    <x v="9"/>
    <x v="1"/>
  </r>
  <r>
    <n v="7395"/>
    <x v="268"/>
    <x v="0"/>
    <x v="5"/>
    <n v="4"/>
    <x v="81"/>
    <x v="48"/>
    <x v="741"/>
    <m/>
    <m/>
    <m/>
    <m/>
    <n v="4500"/>
    <n v="10000"/>
    <n v="-18000"/>
    <n v="4"/>
    <n v="20"/>
    <x v="9"/>
    <x v="1"/>
  </r>
  <r>
    <n v="7396"/>
    <x v="268"/>
    <x v="0"/>
    <x v="5"/>
    <n v="3"/>
    <x v="223"/>
    <x v="48"/>
    <x v="741"/>
    <m/>
    <m/>
    <m/>
    <m/>
    <n v="5000"/>
    <n v="12000"/>
    <n v="-15000"/>
    <n v="3"/>
    <n v="20"/>
    <x v="9"/>
    <x v="1"/>
  </r>
  <r>
    <n v="7397"/>
    <x v="268"/>
    <x v="0"/>
    <x v="5"/>
    <n v="1"/>
    <x v="224"/>
    <x v="1"/>
    <x v="431"/>
    <m/>
    <m/>
    <m/>
    <m/>
    <n v="9000"/>
    <n v="20000"/>
    <n v="-9000"/>
    <n v="1"/>
    <n v="20"/>
    <x v="9"/>
    <x v="1"/>
  </r>
  <r>
    <n v="7398"/>
    <x v="268"/>
    <x v="0"/>
    <x v="5"/>
    <n v="2"/>
    <x v="225"/>
    <x v="28"/>
    <x v="589"/>
    <m/>
    <m/>
    <m/>
    <m/>
    <n v="5500"/>
    <n v="12000"/>
    <n v="-11000"/>
    <n v="2"/>
    <n v="20"/>
    <x v="9"/>
    <x v="1"/>
  </r>
  <r>
    <n v="7399"/>
    <x v="268"/>
    <x v="0"/>
    <x v="5"/>
    <n v="4"/>
    <x v="226"/>
    <x v="4"/>
    <x v="314"/>
    <m/>
    <m/>
    <m/>
    <m/>
    <n v="5000"/>
    <n v="15000"/>
    <n v="-20000"/>
    <n v="4"/>
    <n v="20"/>
    <x v="9"/>
    <x v="1"/>
  </r>
  <r>
    <n v="7400"/>
    <x v="268"/>
    <x v="0"/>
    <x v="5"/>
    <n v="1"/>
    <x v="2"/>
    <x v="27"/>
    <x v="1776"/>
    <m/>
    <m/>
    <m/>
    <m/>
    <n v="25000"/>
    <n v="54000"/>
    <n v="-25000"/>
    <n v="1"/>
    <n v="20"/>
    <x v="9"/>
    <x v="1"/>
  </r>
  <r>
    <n v="7401"/>
    <x v="268"/>
    <x v="0"/>
    <x v="5"/>
    <n v="2"/>
    <x v="2"/>
    <x v="4"/>
    <x v="1665"/>
    <m/>
    <m/>
    <m/>
    <m/>
    <n v="9000"/>
    <n v="24000"/>
    <n v="-18000"/>
    <n v="2"/>
    <n v="20"/>
    <x v="9"/>
    <x v="1"/>
  </r>
  <r>
    <n v="7402"/>
    <x v="268"/>
    <x v="0"/>
    <x v="5"/>
    <n v="1"/>
    <x v="2"/>
    <x v="4"/>
    <x v="1777"/>
    <m/>
    <m/>
    <m/>
    <m/>
    <n v="25000"/>
    <n v="54000"/>
    <n v="-25000"/>
    <n v="1"/>
    <n v="20"/>
    <x v="9"/>
    <x v="1"/>
  </r>
  <r>
    <n v="7403"/>
    <x v="268"/>
    <x v="0"/>
    <x v="5"/>
    <n v="1"/>
    <x v="2"/>
    <x v="4"/>
    <x v="1778"/>
    <m/>
    <m/>
    <m/>
    <m/>
    <n v="50000"/>
    <n v="99000"/>
    <n v="-50000"/>
    <n v="1"/>
    <n v="20"/>
    <x v="9"/>
    <x v="1"/>
  </r>
  <r>
    <n v="7404"/>
    <x v="271"/>
    <x v="1"/>
    <x v="8"/>
    <n v="1"/>
    <x v="27"/>
    <x v="28"/>
    <x v="316"/>
    <m/>
    <m/>
    <m/>
    <m/>
    <n v="1100"/>
    <n v="10000"/>
    <n v="8900"/>
    <n v="-1"/>
    <n v="23"/>
    <x v="9"/>
    <x v="1"/>
  </r>
  <r>
    <n v="7405"/>
    <x v="271"/>
    <x v="1"/>
    <x v="8"/>
    <n v="1"/>
    <x v="2"/>
    <x v="93"/>
    <x v="1751"/>
    <m/>
    <m/>
    <m/>
    <m/>
    <n v="10000"/>
    <n v="24000"/>
    <n v="14000"/>
    <n v="-1"/>
    <n v="23"/>
    <x v="9"/>
    <x v="1"/>
  </r>
  <r>
    <n v="7406"/>
    <x v="271"/>
    <x v="1"/>
    <x v="8"/>
    <n v="1"/>
    <x v="33"/>
    <x v="1"/>
    <x v="1779"/>
    <m/>
    <m/>
    <m/>
    <m/>
    <n v="0"/>
    <n v="8000"/>
    <n v="8000"/>
    <n v="-1"/>
    <n v="23"/>
    <x v="9"/>
    <x v="1"/>
  </r>
  <r>
    <n v="7407"/>
    <x v="271"/>
    <x v="1"/>
    <x v="8"/>
    <n v="1"/>
    <x v="4"/>
    <x v="23"/>
    <x v="215"/>
    <m/>
    <m/>
    <m/>
    <m/>
    <n v="18000"/>
    <n v="35000"/>
    <n v="17000"/>
    <n v="-1"/>
    <n v="23"/>
    <x v="9"/>
    <x v="1"/>
  </r>
  <r>
    <n v="7408"/>
    <x v="271"/>
    <x v="1"/>
    <x v="8"/>
    <n v="1"/>
    <x v="0"/>
    <x v="6"/>
    <x v="1650"/>
    <m/>
    <m/>
    <m/>
    <m/>
    <n v="3000"/>
    <n v="9000"/>
    <n v="6000"/>
    <n v="-1"/>
    <n v="23"/>
    <x v="9"/>
    <x v="1"/>
  </r>
  <r>
    <n v="7409"/>
    <x v="271"/>
    <x v="1"/>
    <x v="8"/>
    <n v="1"/>
    <x v="29"/>
    <x v="34"/>
    <x v="214"/>
    <m/>
    <m/>
    <m/>
    <m/>
    <n v="3270"/>
    <n v="3500"/>
    <n v="230"/>
    <n v="-1"/>
    <n v="23"/>
    <x v="9"/>
    <x v="1"/>
  </r>
  <r>
    <n v="7410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11"/>
    <x v="271"/>
    <x v="1"/>
    <x v="8"/>
    <n v="1"/>
    <x v="33"/>
    <x v="2"/>
    <x v="1780"/>
    <m/>
    <m/>
    <m/>
    <m/>
    <n v="0"/>
    <n v="5000"/>
    <n v="5000"/>
    <n v="-1"/>
    <n v="23"/>
    <x v="9"/>
    <x v="1"/>
  </r>
  <r>
    <n v="7412"/>
    <x v="271"/>
    <x v="1"/>
    <x v="8"/>
    <n v="1"/>
    <x v="29"/>
    <x v="37"/>
    <x v="233"/>
    <m/>
    <m/>
    <m/>
    <m/>
    <n v="14952"/>
    <n v="16000"/>
    <n v="1048"/>
    <n v="-1"/>
    <n v="23"/>
    <x v="9"/>
    <x v="1"/>
  </r>
  <r>
    <n v="7413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14"/>
    <x v="271"/>
    <x v="1"/>
    <x v="8"/>
    <n v="1"/>
    <x v="2"/>
    <x v="7"/>
    <x v="328"/>
    <m/>
    <m/>
    <m/>
    <m/>
    <n v="8000"/>
    <n v="18000"/>
    <n v="10000"/>
    <n v="-1"/>
    <n v="23"/>
    <x v="9"/>
    <x v="1"/>
  </r>
  <r>
    <n v="7415"/>
    <x v="271"/>
    <x v="1"/>
    <x v="8"/>
    <n v="1"/>
    <x v="29"/>
    <x v="32"/>
    <x v="201"/>
    <m/>
    <m/>
    <m/>
    <m/>
    <n v="7008"/>
    <n v="7500"/>
    <n v="492"/>
    <n v="-1"/>
    <n v="23"/>
    <x v="9"/>
    <x v="1"/>
  </r>
  <r>
    <n v="7416"/>
    <x v="271"/>
    <x v="1"/>
    <x v="8"/>
    <n v="1"/>
    <x v="29"/>
    <x v="32"/>
    <x v="201"/>
    <m/>
    <m/>
    <m/>
    <m/>
    <n v="3270"/>
    <n v="3500"/>
    <n v="230"/>
    <n v="-1"/>
    <n v="23"/>
    <x v="9"/>
    <x v="1"/>
  </r>
  <r>
    <n v="7417"/>
    <x v="271"/>
    <x v="1"/>
    <x v="8"/>
    <n v="1"/>
    <x v="29"/>
    <x v="32"/>
    <x v="201"/>
    <m/>
    <m/>
    <m/>
    <m/>
    <n v="1868"/>
    <n v="2000"/>
    <n v="132"/>
    <n v="-1"/>
    <n v="23"/>
    <x v="9"/>
    <x v="1"/>
  </r>
  <r>
    <n v="7418"/>
    <x v="271"/>
    <x v="1"/>
    <x v="69"/>
    <n v="1"/>
    <x v="171"/>
    <x v="6"/>
    <x v="1773"/>
    <m/>
    <m/>
    <m/>
    <m/>
    <n v="22000"/>
    <n v="30000"/>
    <n v="8000"/>
    <n v="-1"/>
    <n v="23"/>
    <x v="9"/>
    <x v="1"/>
  </r>
  <r>
    <n v="7419"/>
    <x v="272"/>
    <x v="1"/>
    <x v="8"/>
    <n v="1"/>
    <x v="33"/>
    <x v="37"/>
    <x v="1781"/>
    <m/>
    <m/>
    <m/>
    <m/>
    <n v="0"/>
    <n v="3000"/>
    <n v="3000"/>
    <n v="-1"/>
    <n v="24"/>
    <x v="9"/>
    <x v="1"/>
  </r>
  <r>
    <n v="7420"/>
    <x v="272"/>
    <x v="1"/>
    <x v="8"/>
    <n v="1"/>
    <x v="33"/>
    <x v="2"/>
    <x v="1782"/>
    <m/>
    <m/>
    <m/>
    <m/>
    <n v="0"/>
    <n v="20000"/>
    <n v="20000"/>
    <n v="-1"/>
    <n v="24"/>
    <x v="9"/>
    <x v="1"/>
  </r>
  <r>
    <n v="7421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22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23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24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25"/>
    <x v="272"/>
    <x v="1"/>
    <x v="8"/>
    <n v="1"/>
    <x v="12"/>
    <x v="6"/>
    <x v="39"/>
    <s v="Plug 3.5"/>
    <s v="Azul"/>
    <s v="Caja"/>
    <s v="Alambrico"/>
    <n v="5500"/>
    <n v="12000"/>
    <n v="6500"/>
    <n v="-1"/>
    <n v="24"/>
    <x v="9"/>
    <x v="1"/>
  </r>
  <r>
    <n v="7426"/>
    <x v="272"/>
    <x v="1"/>
    <x v="8"/>
    <n v="1"/>
    <x v="26"/>
    <x v="4"/>
    <x v="313"/>
    <m/>
    <m/>
    <m/>
    <m/>
    <n v="7000"/>
    <n v="20000"/>
    <n v="13000"/>
    <n v="-1"/>
    <n v="24"/>
    <x v="9"/>
    <x v="1"/>
  </r>
  <r>
    <n v="7427"/>
    <x v="272"/>
    <x v="1"/>
    <x v="8"/>
    <n v="1"/>
    <x v="29"/>
    <x v="32"/>
    <x v="201"/>
    <m/>
    <m/>
    <m/>
    <m/>
    <n v="42990"/>
    <n v="46000"/>
    <n v="3010"/>
    <n v="-1"/>
    <n v="24"/>
    <x v="9"/>
    <x v="1"/>
  </r>
  <r>
    <n v="7428"/>
    <x v="272"/>
    <x v="1"/>
    <x v="8"/>
    <n v="1"/>
    <x v="88"/>
    <x v="6"/>
    <x v="1783"/>
    <m/>
    <m/>
    <m/>
    <m/>
    <n v="1000"/>
    <n v="5000"/>
    <n v="4000"/>
    <n v="-1"/>
    <n v="24"/>
    <x v="9"/>
    <x v="1"/>
  </r>
  <r>
    <n v="7429"/>
    <x v="272"/>
    <x v="1"/>
    <x v="8"/>
    <n v="1"/>
    <x v="104"/>
    <x v="1"/>
    <x v="431"/>
    <m/>
    <m/>
    <m/>
    <m/>
    <n v="6000"/>
    <n v="20000"/>
    <n v="14000"/>
    <n v="-1"/>
    <n v="24"/>
    <x v="9"/>
    <x v="1"/>
  </r>
  <r>
    <n v="7430"/>
    <x v="272"/>
    <x v="1"/>
    <x v="8"/>
    <n v="1"/>
    <x v="160"/>
    <x v="4"/>
    <x v="215"/>
    <s v="Jordan"/>
    <m/>
    <m/>
    <m/>
    <n v="14000"/>
    <n v="20000"/>
    <n v="6000"/>
    <n v="-1"/>
    <n v="24"/>
    <x v="9"/>
    <x v="1"/>
  </r>
  <r>
    <n v="7431"/>
    <x v="272"/>
    <x v="1"/>
    <x v="8"/>
    <n v="1"/>
    <x v="160"/>
    <x v="4"/>
    <x v="215"/>
    <m/>
    <m/>
    <m/>
    <m/>
    <n v="8000"/>
    <n v="15000"/>
    <n v="7000"/>
    <n v="-1"/>
    <n v="24"/>
    <x v="9"/>
    <x v="1"/>
  </r>
  <r>
    <n v="7432"/>
    <x v="272"/>
    <x v="1"/>
    <x v="8"/>
    <n v="1"/>
    <x v="37"/>
    <x v="32"/>
    <x v="300"/>
    <m/>
    <m/>
    <m/>
    <m/>
    <n v="800"/>
    <n v="4000"/>
    <n v="3200"/>
    <n v="-1"/>
    <n v="24"/>
    <x v="9"/>
    <x v="1"/>
  </r>
  <r>
    <n v="7433"/>
    <x v="272"/>
    <x v="1"/>
    <x v="8"/>
    <n v="1"/>
    <x v="78"/>
    <x v="12"/>
    <x v="49"/>
    <m/>
    <m/>
    <m/>
    <m/>
    <n v="900"/>
    <n v="3000"/>
    <n v="2100"/>
    <n v="-1"/>
    <n v="24"/>
    <x v="9"/>
    <x v="1"/>
  </r>
  <r>
    <n v="7434"/>
    <x v="272"/>
    <x v="1"/>
    <x v="8"/>
    <n v="1"/>
    <x v="29"/>
    <x v="32"/>
    <x v="201"/>
    <m/>
    <m/>
    <m/>
    <m/>
    <n v="10279"/>
    <n v="11000"/>
    <n v="721"/>
    <n v="-1"/>
    <n v="24"/>
    <x v="9"/>
    <x v="1"/>
  </r>
  <r>
    <n v="7435"/>
    <x v="272"/>
    <x v="1"/>
    <x v="8"/>
    <n v="1"/>
    <x v="29"/>
    <x v="34"/>
    <x v="214"/>
    <m/>
    <m/>
    <m/>
    <m/>
    <n v="6074"/>
    <n v="6500"/>
    <n v="426"/>
    <n v="-1"/>
    <n v="24"/>
    <x v="9"/>
    <x v="1"/>
  </r>
  <r>
    <n v="7436"/>
    <x v="272"/>
    <x v="1"/>
    <x v="8"/>
    <n v="1"/>
    <x v="29"/>
    <x v="34"/>
    <x v="214"/>
    <m/>
    <m/>
    <m/>
    <m/>
    <n v="3270"/>
    <n v="3500"/>
    <n v="230"/>
    <n v="-1"/>
    <n v="24"/>
    <x v="9"/>
    <x v="1"/>
  </r>
  <r>
    <n v="7437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38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39"/>
    <x v="273"/>
    <x v="1"/>
    <x v="8"/>
    <n v="1"/>
    <x v="33"/>
    <x v="6"/>
    <x v="926"/>
    <m/>
    <m/>
    <m/>
    <m/>
    <n v="0"/>
    <n v="20000"/>
    <n v="20000"/>
    <n v="-1"/>
    <n v="25"/>
    <x v="9"/>
    <x v="1"/>
  </r>
  <r>
    <n v="7440"/>
    <x v="273"/>
    <x v="1"/>
    <x v="8"/>
    <n v="1"/>
    <x v="84"/>
    <x v="29"/>
    <x v="919"/>
    <m/>
    <m/>
    <m/>
    <m/>
    <n v="65000"/>
    <n v="125000"/>
    <n v="60000"/>
    <n v="-1"/>
    <n v="25"/>
    <x v="9"/>
    <x v="1"/>
  </r>
  <r>
    <n v="7441"/>
    <x v="273"/>
    <x v="1"/>
    <x v="8"/>
    <n v="1"/>
    <x v="119"/>
    <x v="28"/>
    <x v="317"/>
    <m/>
    <m/>
    <m/>
    <m/>
    <n v="9000"/>
    <n v="25000"/>
    <n v="16000"/>
    <n v="-1"/>
    <n v="25"/>
    <x v="9"/>
    <x v="1"/>
  </r>
  <r>
    <n v="7442"/>
    <x v="273"/>
    <x v="1"/>
    <x v="8"/>
    <n v="1"/>
    <x v="30"/>
    <x v="28"/>
    <x v="317"/>
    <m/>
    <m/>
    <m/>
    <m/>
    <n v="900"/>
    <n v="10000"/>
    <n v="9100"/>
    <n v="-1"/>
    <n v="25"/>
    <x v="9"/>
    <x v="1"/>
  </r>
  <r>
    <n v="7443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44"/>
    <x v="273"/>
    <x v="1"/>
    <x v="8"/>
    <n v="1"/>
    <x v="11"/>
    <x v="6"/>
    <x v="1784"/>
    <m/>
    <m/>
    <m/>
    <m/>
    <n v="10000"/>
    <n v="20000"/>
    <n v="10000"/>
    <n v="-1"/>
    <n v="25"/>
    <x v="9"/>
    <x v="1"/>
  </r>
  <r>
    <n v="7445"/>
    <x v="273"/>
    <x v="1"/>
    <x v="8"/>
    <n v="1"/>
    <x v="37"/>
    <x v="37"/>
    <x v="336"/>
    <m/>
    <m/>
    <m/>
    <m/>
    <n v="1000"/>
    <n v="4000"/>
    <n v="3000"/>
    <n v="-1"/>
    <n v="25"/>
    <x v="9"/>
    <x v="1"/>
  </r>
  <r>
    <n v="7446"/>
    <x v="273"/>
    <x v="1"/>
    <x v="8"/>
    <n v="1"/>
    <x v="29"/>
    <x v="37"/>
    <x v="233"/>
    <m/>
    <m/>
    <m/>
    <m/>
    <n v="3270"/>
    <n v="3500"/>
    <n v="230"/>
    <n v="-1"/>
    <n v="25"/>
    <x v="9"/>
    <x v="1"/>
  </r>
  <r>
    <n v="7447"/>
    <x v="273"/>
    <x v="1"/>
    <x v="8"/>
    <n v="1"/>
    <x v="33"/>
    <x v="28"/>
    <x v="1226"/>
    <m/>
    <m/>
    <m/>
    <m/>
    <n v="0"/>
    <n v="2000"/>
    <n v="2000"/>
    <n v="-1"/>
    <n v="25"/>
    <x v="9"/>
    <x v="1"/>
  </r>
  <r>
    <n v="7448"/>
    <x v="273"/>
    <x v="1"/>
    <x v="8"/>
    <n v="1"/>
    <x v="30"/>
    <x v="28"/>
    <x v="1226"/>
    <m/>
    <m/>
    <m/>
    <m/>
    <n v="900"/>
    <n v="10000"/>
    <n v="9100"/>
    <n v="-1"/>
    <n v="25"/>
    <x v="9"/>
    <x v="1"/>
  </r>
  <r>
    <n v="7449"/>
    <x v="273"/>
    <x v="1"/>
    <x v="8"/>
    <n v="1"/>
    <x v="26"/>
    <x v="28"/>
    <x v="1226"/>
    <m/>
    <m/>
    <m/>
    <m/>
    <n v="8000"/>
    <n v="20000"/>
    <n v="12000"/>
    <n v="-1"/>
    <n v="25"/>
    <x v="9"/>
    <x v="1"/>
  </r>
  <r>
    <n v="7450"/>
    <x v="273"/>
    <x v="1"/>
    <x v="8"/>
    <n v="1"/>
    <x v="26"/>
    <x v="35"/>
    <x v="1473"/>
    <m/>
    <m/>
    <m/>
    <m/>
    <n v="9800"/>
    <n v="20000"/>
    <n v="10200"/>
    <n v="-1"/>
    <n v="25"/>
    <x v="9"/>
    <x v="1"/>
  </r>
  <r>
    <n v="7451"/>
    <x v="273"/>
    <x v="1"/>
    <x v="8"/>
    <n v="1"/>
    <x v="27"/>
    <x v="35"/>
    <x v="1473"/>
    <m/>
    <m/>
    <m/>
    <m/>
    <n v="1100"/>
    <n v="10000"/>
    <n v="8900"/>
    <n v="-1"/>
    <n v="25"/>
    <x v="9"/>
    <x v="1"/>
  </r>
  <r>
    <n v="7452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53"/>
    <x v="273"/>
    <x v="1"/>
    <x v="8"/>
    <n v="1"/>
    <x v="30"/>
    <x v="2"/>
    <x v="1785"/>
    <m/>
    <m/>
    <m/>
    <m/>
    <n v="900"/>
    <n v="10000"/>
    <n v="9100"/>
    <n v="-1"/>
    <n v="25"/>
    <x v="9"/>
    <x v="1"/>
  </r>
  <r>
    <n v="7454"/>
    <x v="273"/>
    <x v="1"/>
    <x v="8"/>
    <n v="1"/>
    <x v="27"/>
    <x v="2"/>
    <x v="143"/>
    <m/>
    <m/>
    <m/>
    <m/>
    <n v="1100"/>
    <n v="10000"/>
    <n v="8900"/>
    <n v="-1"/>
    <n v="25"/>
    <x v="9"/>
    <x v="1"/>
  </r>
  <r>
    <n v="7455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56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57"/>
    <x v="273"/>
    <x v="1"/>
    <x v="8"/>
    <n v="1"/>
    <x v="55"/>
    <x v="1"/>
    <x v="755"/>
    <m/>
    <m/>
    <m/>
    <m/>
    <n v="8000"/>
    <n v="20000"/>
    <n v="12000"/>
    <n v="-1"/>
    <n v="25"/>
    <x v="9"/>
    <x v="1"/>
  </r>
  <r>
    <n v="7458"/>
    <x v="273"/>
    <x v="1"/>
    <x v="8"/>
    <n v="1"/>
    <x v="27"/>
    <x v="1"/>
    <x v="755"/>
    <m/>
    <m/>
    <m/>
    <m/>
    <n v="1100"/>
    <n v="10000"/>
    <n v="8900"/>
    <n v="-1"/>
    <n v="25"/>
    <x v="9"/>
    <x v="1"/>
  </r>
  <r>
    <n v="7459"/>
    <x v="273"/>
    <x v="1"/>
    <x v="8"/>
    <n v="1"/>
    <x v="0"/>
    <x v="6"/>
    <x v="787"/>
    <m/>
    <m/>
    <m/>
    <m/>
    <n v="6000"/>
    <n v="15000"/>
    <n v="9000"/>
    <n v="-1"/>
    <n v="25"/>
    <x v="9"/>
    <x v="1"/>
  </r>
  <r>
    <n v="7460"/>
    <x v="273"/>
    <x v="1"/>
    <x v="8"/>
    <n v="1"/>
    <x v="2"/>
    <x v="7"/>
    <x v="328"/>
    <m/>
    <m/>
    <m/>
    <m/>
    <n v="8000"/>
    <n v="18000"/>
    <n v="10000"/>
    <n v="-1"/>
    <n v="25"/>
    <x v="9"/>
    <x v="1"/>
  </r>
  <r>
    <n v="7461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62"/>
    <x v="272"/>
    <x v="0"/>
    <x v="51"/>
    <n v="1"/>
    <x v="2"/>
    <x v="4"/>
    <x v="1663"/>
    <m/>
    <m/>
    <m/>
    <m/>
    <n v="20000"/>
    <n v="59000"/>
    <n v="-20000"/>
    <n v="1"/>
    <n v="24"/>
    <x v="9"/>
    <x v="1"/>
  </r>
  <r>
    <n v="7463"/>
    <x v="269"/>
    <x v="0"/>
    <x v="51"/>
    <n v="5"/>
    <x v="1"/>
    <x v="1"/>
    <x v="436"/>
    <m/>
    <m/>
    <m/>
    <s v="Factura en Whatsapp"/>
    <n v="3400"/>
    <n v="15000"/>
    <n v="-17000"/>
    <n v="5"/>
    <n v="21"/>
    <x v="9"/>
    <x v="1"/>
  </r>
  <r>
    <n v="7464"/>
    <x v="269"/>
    <x v="0"/>
    <x v="51"/>
    <n v="5"/>
    <x v="1"/>
    <x v="1"/>
    <x v="2"/>
    <m/>
    <m/>
    <m/>
    <s v="Factura en Whatsapp"/>
    <n v="3500"/>
    <n v="12000"/>
    <n v="-17500"/>
    <n v="5"/>
    <n v="21"/>
    <x v="9"/>
    <x v="1"/>
  </r>
  <r>
    <n v="7465"/>
    <x v="269"/>
    <x v="0"/>
    <x v="51"/>
    <n v="6"/>
    <x v="26"/>
    <x v="35"/>
    <x v="1786"/>
    <m/>
    <m/>
    <m/>
    <s v="Factura en Whatsapp"/>
    <n v="9800"/>
    <n v="2000"/>
    <n v="-58800"/>
    <n v="6"/>
    <n v="21"/>
    <x v="9"/>
    <x v="1"/>
  </r>
  <r>
    <n v="7466"/>
    <x v="269"/>
    <x v="0"/>
    <x v="51"/>
    <n v="6"/>
    <x v="26"/>
    <x v="35"/>
    <x v="1473"/>
    <m/>
    <m/>
    <m/>
    <s v="Factura en Whatsapp"/>
    <n v="9800"/>
    <n v="2000"/>
    <n v="-58800"/>
    <n v="6"/>
    <n v="21"/>
    <x v="9"/>
    <x v="1"/>
  </r>
  <r>
    <n v="7467"/>
    <x v="272"/>
    <x v="0"/>
    <x v="33"/>
    <n v="4"/>
    <x v="53"/>
    <x v="6"/>
    <x v="343"/>
    <m/>
    <m/>
    <m/>
    <m/>
    <n v="30000"/>
    <n v="45000"/>
    <n v="-120000"/>
    <n v="4"/>
    <n v="24"/>
    <x v="9"/>
    <x v="1"/>
  </r>
  <r>
    <n v="7468"/>
    <x v="272"/>
    <x v="0"/>
    <x v="33"/>
    <n v="1"/>
    <x v="228"/>
    <x v="6"/>
    <x v="1787"/>
    <m/>
    <m/>
    <m/>
    <m/>
    <n v="35000"/>
    <n v="0"/>
    <n v="-35000"/>
    <n v="1"/>
    <n v="24"/>
    <x v="9"/>
    <x v="1"/>
  </r>
  <r>
    <n v="7469"/>
    <x v="272"/>
    <x v="0"/>
    <x v="64"/>
    <n v="1"/>
    <x v="104"/>
    <x v="28"/>
    <x v="1340"/>
    <m/>
    <m/>
    <m/>
    <m/>
    <n v="12000"/>
    <n v="25000"/>
    <n v="-12000"/>
    <n v="1"/>
    <n v="24"/>
    <x v="9"/>
    <x v="1"/>
  </r>
  <r>
    <n v="7470"/>
    <x v="272"/>
    <x v="0"/>
    <x v="64"/>
    <n v="1"/>
    <x v="95"/>
    <x v="28"/>
    <x v="297"/>
    <m/>
    <m/>
    <m/>
    <m/>
    <n v="8000"/>
    <n v="30000"/>
    <n v="-8000"/>
    <n v="1"/>
    <n v="24"/>
    <x v="9"/>
    <x v="1"/>
  </r>
  <r>
    <n v="7471"/>
    <x v="272"/>
    <x v="0"/>
    <x v="64"/>
    <n v="1"/>
    <x v="95"/>
    <x v="28"/>
    <x v="1340"/>
    <m/>
    <m/>
    <m/>
    <m/>
    <n v="12000"/>
    <n v="35000"/>
    <n v="-12000"/>
    <n v="1"/>
    <n v="24"/>
    <x v="9"/>
    <x v="1"/>
  </r>
  <r>
    <n v="7472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473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474"/>
    <x v="272"/>
    <x v="0"/>
    <x v="64"/>
    <n v="1"/>
    <x v="84"/>
    <x v="1"/>
    <x v="431"/>
    <m/>
    <m/>
    <m/>
    <m/>
    <n v="68000"/>
    <n v="130000"/>
    <n v="-68000"/>
    <n v="1"/>
    <n v="24"/>
    <x v="9"/>
    <x v="1"/>
  </r>
  <r>
    <n v="7475"/>
    <x v="272"/>
    <x v="0"/>
    <x v="64"/>
    <n v="1"/>
    <x v="104"/>
    <x v="1"/>
    <x v="431"/>
    <m/>
    <m/>
    <m/>
    <m/>
    <n v="6000"/>
    <n v="20000"/>
    <n v="-6000"/>
    <n v="1"/>
    <n v="24"/>
    <x v="9"/>
    <x v="1"/>
  </r>
  <r>
    <n v="7476"/>
    <x v="272"/>
    <x v="0"/>
    <x v="64"/>
    <n v="1"/>
    <x v="119"/>
    <x v="28"/>
    <x v="317"/>
    <m/>
    <m/>
    <m/>
    <m/>
    <n v="9000"/>
    <n v="35000"/>
    <n v="-9000"/>
    <n v="1"/>
    <n v="24"/>
    <x v="9"/>
    <x v="1"/>
  </r>
  <r>
    <n v="7477"/>
    <x v="272"/>
    <x v="0"/>
    <x v="64"/>
    <n v="1"/>
    <x v="146"/>
    <x v="28"/>
    <x v="1340"/>
    <m/>
    <m/>
    <m/>
    <m/>
    <n v="22000"/>
    <n v="45000"/>
    <n v="-22000"/>
    <n v="1"/>
    <n v="24"/>
    <x v="9"/>
    <x v="1"/>
  </r>
  <r>
    <n v="7478"/>
    <x v="272"/>
    <x v="0"/>
    <x v="114"/>
    <n v="6"/>
    <x v="160"/>
    <x v="4"/>
    <x v="1788"/>
    <m/>
    <m/>
    <m/>
    <m/>
    <n v="8000"/>
    <n v="15000"/>
    <n v="-48000"/>
    <n v="6"/>
    <n v="24"/>
    <x v="9"/>
    <x v="1"/>
  </r>
  <r>
    <n v="7479"/>
    <x v="272"/>
    <x v="0"/>
    <x v="114"/>
    <n v="4"/>
    <x v="26"/>
    <x v="48"/>
    <x v="741"/>
    <m/>
    <m/>
    <m/>
    <m/>
    <n v="9000"/>
    <n v="20000"/>
    <n v="-36000"/>
    <n v="4"/>
    <n v="24"/>
    <x v="9"/>
    <x v="1"/>
  </r>
  <r>
    <n v="7480"/>
    <x v="272"/>
    <x v="0"/>
    <x v="114"/>
    <n v="1"/>
    <x v="26"/>
    <x v="28"/>
    <x v="150"/>
    <m/>
    <m/>
    <m/>
    <m/>
    <n v="8000"/>
    <n v="20000"/>
    <n v="-8000"/>
    <n v="1"/>
    <n v="24"/>
    <x v="9"/>
    <x v="1"/>
  </r>
  <r>
    <n v="7481"/>
    <x v="272"/>
    <x v="0"/>
    <x v="114"/>
    <n v="5"/>
    <x v="182"/>
    <x v="6"/>
    <x v="1789"/>
    <m/>
    <m/>
    <m/>
    <m/>
    <n v="7000"/>
    <n v="15000"/>
    <n v="-35000"/>
    <n v="5"/>
    <n v="24"/>
    <x v="9"/>
    <x v="1"/>
  </r>
  <r>
    <n v="7482"/>
    <x v="272"/>
    <x v="0"/>
    <x v="114"/>
    <n v="5"/>
    <x v="26"/>
    <x v="4"/>
    <x v="1566"/>
    <m/>
    <m/>
    <m/>
    <m/>
    <n v="7000"/>
    <n v="18000"/>
    <n v="-35000"/>
    <n v="5"/>
    <n v="24"/>
    <x v="9"/>
    <x v="1"/>
  </r>
  <r>
    <n v="7483"/>
    <x v="272"/>
    <x v="0"/>
    <x v="127"/>
    <n v="2"/>
    <x v="147"/>
    <x v="83"/>
    <x v="544"/>
    <m/>
    <m/>
    <m/>
    <m/>
    <n v="29000"/>
    <n v="55000"/>
    <n v="-58000"/>
    <n v="2"/>
    <n v="24"/>
    <x v="9"/>
    <x v="1"/>
  </r>
  <r>
    <n v="7484"/>
    <x v="272"/>
    <x v="0"/>
    <x v="127"/>
    <n v="1"/>
    <x v="229"/>
    <x v="134"/>
    <x v="1790"/>
    <m/>
    <m/>
    <m/>
    <m/>
    <n v="30000"/>
    <n v="45000"/>
    <n v="-30000"/>
    <n v="1"/>
    <n v="24"/>
    <x v="9"/>
    <x v="1"/>
  </r>
  <r>
    <n v="7485"/>
    <x v="272"/>
    <x v="0"/>
    <x v="127"/>
    <n v="1"/>
    <x v="11"/>
    <x v="134"/>
    <x v="1791"/>
    <m/>
    <m/>
    <m/>
    <m/>
    <n v="110000"/>
    <n v="160000"/>
    <n v="-110000"/>
    <n v="1"/>
    <n v="24"/>
    <x v="9"/>
    <x v="1"/>
  </r>
  <r>
    <n v="7486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7"/>
    <x v="263"/>
    <x v="0"/>
    <x v="6"/>
    <n v="2"/>
    <x v="15"/>
    <x v="6"/>
    <x v="610"/>
    <m/>
    <m/>
    <m/>
    <m/>
    <n v="20000"/>
    <n v="45000"/>
    <n v="-40000"/>
    <n v="2"/>
    <n v="15"/>
    <x v="9"/>
    <x v="1"/>
  </r>
  <r>
    <n v="7488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89"/>
    <x v="273"/>
    <x v="1"/>
    <x v="8"/>
    <n v="1"/>
    <x v="2"/>
    <x v="93"/>
    <x v="1751"/>
    <m/>
    <m/>
    <m/>
    <m/>
    <n v="10000"/>
    <n v="24000"/>
    <n v="14000"/>
    <n v="-1"/>
    <n v="25"/>
    <x v="9"/>
    <x v="1"/>
  </r>
  <r>
    <n v="7490"/>
    <x v="273"/>
    <x v="1"/>
    <x v="8"/>
    <n v="1"/>
    <x v="27"/>
    <x v="1"/>
    <x v="431"/>
    <m/>
    <m/>
    <m/>
    <m/>
    <n v="1100"/>
    <n v="10000"/>
    <n v="8900"/>
    <n v="-1"/>
    <n v="25"/>
    <x v="9"/>
    <x v="1"/>
  </r>
  <r>
    <n v="7491"/>
    <x v="273"/>
    <x v="1"/>
    <x v="8"/>
    <n v="1"/>
    <x v="81"/>
    <x v="1"/>
    <x v="431"/>
    <m/>
    <m/>
    <m/>
    <m/>
    <n v="3500"/>
    <n v="10000"/>
    <n v="6500"/>
    <n v="-1"/>
    <n v="25"/>
    <x v="9"/>
    <x v="1"/>
  </r>
  <r>
    <n v="7492"/>
    <x v="273"/>
    <x v="1"/>
    <x v="8"/>
    <n v="1"/>
    <x v="33"/>
    <x v="2"/>
    <x v="1792"/>
    <m/>
    <m/>
    <m/>
    <m/>
    <n v="0"/>
    <n v="2000"/>
    <n v="2000"/>
    <n v="-1"/>
    <n v="25"/>
    <x v="9"/>
    <x v="1"/>
  </r>
  <r>
    <n v="7493"/>
    <x v="273"/>
    <x v="1"/>
    <x v="8"/>
    <n v="1"/>
    <x v="22"/>
    <x v="26"/>
    <x v="978"/>
    <m/>
    <m/>
    <m/>
    <m/>
    <n v="40000"/>
    <n v="65000"/>
    <n v="25000"/>
    <n v="-1"/>
    <n v="25"/>
    <x v="9"/>
    <x v="1"/>
  </r>
  <r>
    <n v="7494"/>
    <x v="273"/>
    <x v="1"/>
    <x v="8"/>
    <n v="1"/>
    <x v="79"/>
    <x v="134"/>
    <x v="1741"/>
    <m/>
    <m/>
    <m/>
    <m/>
    <n v="48000"/>
    <n v="69000"/>
    <n v="21000"/>
    <n v="-1"/>
    <n v="25"/>
    <x v="9"/>
    <x v="1"/>
  </r>
  <r>
    <n v="7495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496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497"/>
    <x v="274"/>
    <x v="1"/>
    <x v="8"/>
    <n v="1"/>
    <x v="11"/>
    <x v="10"/>
    <x v="1136"/>
    <m/>
    <m/>
    <m/>
    <m/>
    <n v="35000"/>
    <n v="50000"/>
    <n v="15000"/>
    <n v="-1"/>
    <n v="26"/>
    <x v="9"/>
    <x v="1"/>
  </r>
  <r>
    <n v="7498"/>
    <x v="274"/>
    <x v="1"/>
    <x v="8"/>
    <n v="1"/>
    <x v="55"/>
    <x v="1"/>
    <x v="431"/>
    <m/>
    <m/>
    <m/>
    <m/>
    <n v="7000"/>
    <n v="18000"/>
    <n v="11000"/>
    <n v="-1"/>
    <n v="26"/>
    <x v="9"/>
    <x v="1"/>
  </r>
  <r>
    <n v="7499"/>
    <x v="274"/>
    <x v="1"/>
    <x v="8"/>
    <n v="1"/>
    <x v="2"/>
    <x v="1"/>
    <x v="4"/>
    <s v="V8"/>
    <s v="Blanco"/>
    <s v="Caja"/>
    <s v="Carga Rapida"/>
    <n v="9000"/>
    <n v="24000"/>
    <n v="15000"/>
    <n v="-1"/>
    <n v="26"/>
    <x v="9"/>
    <x v="1"/>
  </r>
  <r>
    <n v="7500"/>
    <x v="274"/>
    <x v="1"/>
    <x v="8"/>
    <n v="1"/>
    <x v="0"/>
    <x v="164"/>
    <x v="440"/>
    <m/>
    <m/>
    <m/>
    <m/>
    <n v="3000"/>
    <n v="10000"/>
    <n v="7000"/>
    <n v="-1"/>
    <n v="26"/>
    <x v="9"/>
    <x v="1"/>
  </r>
  <r>
    <n v="7501"/>
    <x v="274"/>
    <x v="1"/>
    <x v="8"/>
    <n v="1"/>
    <x v="0"/>
    <x v="6"/>
    <x v="1679"/>
    <m/>
    <m/>
    <m/>
    <m/>
    <n v="2000"/>
    <n v="10000"/>
    <n v="8000"/>
    <n v="-1"/>
    <n v="26"/>
    <x v="9"/>
    <x v="1"/>
  </r>
  <r>
    <n v="7502"/>
    <x v="274"/>
    <x v="1"/>
    <x v="8"/>
    <n v="1"/>
    <x v="81"/>
    <x v="2"/>
    <x v="1271"/>
    <m/>
    <m/>
    <m/>
    <m/>
    <n v="3500"/>
    <n v="10000"/>
    <n v="6500"/>
    <n v="-1"/>
    <n v="26"/>
    <x v="9"/>
    <x v="1"/>
  </r>
  <r>
    <n v="7503"/>
    <x v="274"/>
    <x v="1"/>
    <x v="8"/>
    <n v="1"/>
    <x v="26"/>
    <x v="1"/>
    <x v="470"/>
    <m/>
    <m/>
    <m/>
    <m/>
    <n v="11000"/>
    <n v="20000"/>
    <n v="9000"/>
    <n v="-1"/>
    <n v="26"/>
    <x v="9"/>
    <x v="1"/>
  </r>
  <r>
    <n v="7504"/>
    <x v="274"/>
    <x v="1"/>
    <x v="8"/>
    <n v="1"/>
    <x v="23"/>
    <x v="6"/>
    <x v="122"/>
    <m/>
    <m/>
    <m/>
    <m/>
    <n v="3000"/>
    <n v="10000"/>
    <n v="7000"/>
    <n v="-1"/>
    <n v="26"/>
    <x v="9"/>
    <x v="1"/>
  </r>
  <r>
    <n v="7505"/>
    <x v="274"/>
    <x v="1"/>
    <x v="8"/>
    <n v="1"/>
    <x v="1"/>
    <x v="1"/>
    <x v="436"/>
    <m/>
    <m/>
    <m/>
    <m/>
    <n v="3500"/>
    <n v="15000"/>
    <n v="11500"/>
    <n v="-1"/>
    <n v="26"/>
    <x v="9"/>
    <x v="1"/>
  </r>
  <r>
    <n v="7506"/>
    <x v="274"/>
    <x v="1"/>
    <x v="8"/>
    <n v="1"/>
    <x v="1"/>
    <x v="28"/>
    <x v="1757"/>
    <m/>
    <m/>
    <m/>
    <m/>
    <n v="5500"/>
    <n v="20000"/>
    <n v="14500"/>
    <n v="-1"/>
    <n v="26"/>
    <x v="9"/>
    <x v="1"/>
  </r>
  <r>
    <n v="7507"/>
    <x v="274"/>
    <x v="1"/>
    <x v="8"/>
    <n v="1"/>
    <x v="2"/>
    <x v="7"/>
    <x v="440"/>
    <m/>
    <m/>
    <m/>
    <m/>
    <n v="8000"/>
    <n v="20000"/>
    <n v="12000"/>
    <n v="-1"/>
    <n v="26"/>
    <x v="9"/>
    <x v="1"/>
  </r>
  <r>
    <n v="7508"/>
    <x v="274"/>
    <x v="1"/>
    <x v="8"/>
    <n v="1"/>
    <x v="27"/>
    <x v="28"/>
    <x v="315"/>
    <m/>
    <m/>
    <m/>
    <m/>
    <n v="1100"/>
    <n v="10000"/>
    <n v="8900"/>
    <n v="-1"/>
    <n v="26"/>
    <x v="9"/>
    <x v="1"/>
  </r>
  <r>
    <n v="7509"/>
    <x v="274"/>
    <x v="1"/>
    <x v="8"/>
    <n v="1"/>
    <x v="88"/>
    <x v="6"/>
    <x v="1793"/>
    <m/>
    <m/>
    <m/>
    <m/>
    <n v="12000"/>
    <n v="24000"/>
    <n v="12000"/>
    <n v="-1"/>
    <n v="26"/>
    <x v="9"/>
    <x v="1"/>
  </r>
  <r>
    <n v="7510"/>
    <x v="274"/>
    <x v="1"/>
    <x v="8"/>
    <n v="1"/>
    <x v="33"/>
    <x v="6"/>
    <x v="1794"/>
    <m/>
    <m/>
    <m/>
    <m/>
    <n v="0"/>
    <n v="15000"/>
    <n v="15000"/>
    <n v="-1"/>
    <n v="26"/>
    <x v="9"/>
    <x v="1"/>
  </r>
  <r>
    <n v="7511"/>
    <x v="274"/>
    <x v="1"/>
    <x v="8"/>
    <n v="1"/>
    <x v="41"/>
    <x v="6"/>
    <x v="1795"/>
    <m/>
    <m/>
    <m/>
    <m/>
    <n v="1800"/>
    <n v="5000"/>
    <n v="3200"/>
    <n v="-1"/>
    <n v="26"/>
    <x v="9"/>
    <x v="1"/>
  </r>
  <r>
    <n v="7512"/>
    <x v="274"/>
    <x v="1"/>
    <x v="8"/>
    <n v="1"/>
    <x v="81"/>
    <x v="1"/>
    <x v="141"/>
    <m/>
    <m/>
    <m/>
    <m/>
    <n v="3500"/>
    <n v="10000"/>
    <n v="6500"/>
    <n v="-1"/>
    <n v="26"/>
    <x v="9"/>
    <x v="1"/>
  </r>
  <r>
    <n v="7513"/>
    <x v="274"/>
    <x v="1"/>
    <x v="8"/>
    <n v="1"/>
    <x v="30"/>
    <x v="1"/>
    <x v="141"/>
    <m/>
    <m/>
    <m/>
    <m/>
    <n v="1100"/>
    <n v="10000"/>
    <n v="8900"/>
    <n v="-1"/>
    <n v="26"/>
    <x v="9"/>
    <x v="1"/>
  </r>
  <r>
    <n v="7514"/>
    <x v="274"/>
    <x v="1"/>
    <x v="8"/>
    <n v="1"/>
    <x v="81"/>
    <x v="28"/>
    <x v="218"/>
    <m/>
    <m/>
    <m/>
    <m/>
    <n v="3500"/>
    <n v="10000"/>
    <n v="6500"/>
    <n v="-1"/>
    <n v="26"/>
    <x v="9"/>
    <x v="1"/>
  </r>
  <r>
    <n v="7515"/>
    <x v="274"/>
    <x v="1"/>
    <x v="8"/>
    <n v="1"/>
    <x v="27"/>
    <x v="28"/>
    <x v="218"/>
    <m/>
    <m/>
    <m/>
    <m/>
    <n v="1100"/>
    <n v="10000"/>
    <n v="8900"/>
    <n v="-1"/>
    <n v="26"/>
    <x v="9"/>
    <x v="1"/>
  </r>
  <r>
    <n v="7516"/>
    <x v="274"/>
    <x v="1"/>
    <x v="8"/>
    <n v="1"/>
    <x v="1"/>
    <x v="1"/>
    <x v="2"/>
    <m/>
    <m/>
    <m/>
    <m/>
    <n v="3500"/>
    <n v="12000"/>
    <n v="8500"/>
    <n v="-1"/>
    <n v="26"/>
    <x v="9"/>
    <x v="1"/>
  </r>
  <r>
    <n v="7517"/>
    <x v="274"/>
    <x v="1"/>
    <x v="8"/>
    <n v="1"/>
    <x v="37"/>
    <x v="34"/>
    <x v="301"/>
    <m/>
    <m/>
    <m/>
    <m/>
    <n v="0"/>
    <n v="4000"/>
    <n v="4000"/>
    <n v="-1"/>
    <n v="26"/>
    <x v="9"/>
    <x v="1"/>
  </r>
  <r>
    <n v="7518"/>
    <x v="274"/>
    <x v="1"/>
    <x v="8"/>
    <n v="1"/>
    <x v="37"/>
    <x v="37"/>
    <x v="336"/>
    <m/>
    <m/>
    <m/>
    <m/>
    <n v="1000"/>
    <n v="4000"/>
    <n v="3000"/>
    <n v="-1"/>
    <n v="26"/>
    <x v="9"/>
    <x v="1"/>
  </r>
  <r>
    <n v="7519"/>
    <x v="274"/>
    <x v="1"/>
    <x v="8"/>
    <n v="1"/>
    <x v="2"/>
    <x v="7"/>
    <x v="328"/>
    <m/>
    <m/>
    <m/>
    <m/>
    <n v="8000"/>
    <n v="18000"/>
    <n v="10000"/>
    <n v="-1"/>
    <n v="26"/>
    <x v="9"/>
    <x v="1"/>
  </r>
  <r>
    <n v="7520"/>
    <x v="274"/>
    <x v="1"/>
    <x v="8"/>
    <n v="1"/>
    <x v="2"/>
    <x v="7"/>
    <x v="328"/>
    <m/>
    <m/>
    <m/>
    <m/>
    <n v="8000"/>
    <n v="20000"/>
    <n v="12000"/>
    <n v="-1"/>
    <n v="26"/>
    <x v="9"/>
    <x v="1"/>
  </r>
  <r>
    <n v="7521"/>
    <x v="274"/>
    <x v="1"/>
    <x v="8"/>
    <n v="1"/>
    <x v="206"/>
    <x v="6"/>
    <x v="1656"/>
    <m/>
    <m/>
    <m/>
    <m/>
    <n v="8000"/>
    <n v="25000"/>
    <n v="17000"/>
    <n v="-1"/>
    <n v="26"/>
    <x v="9"/>
    <x v="1"/>
  </r>
  <r>
    <n v="7522"/>
    <x v="274"/>
    <x v="1"/>
    <x v="8"/>
    <n v="1"/>
    <x v="83"/>
    <x v="6"/>
    <x v="1594"/>
    <m/>
    <m/>
    <m/>
    <m/>
    <n v="8000"/>
    <n v="25000"/>
    <n v="17000"/>
    <n v="-1"/>
    <n v="26"/>
    <x v="9"/>
    <x v="1"/>
  </r>
  <r>
    <n v="7523"/>
    <x v="275"/>
    <x v="1"/>
    <x v="8"/>
    <n v="1"/>
    <x v="16"/>
    <x v="6"/>
    <x v="52"/>
    <m/>
    <m/>
    <m/>
    <m/>
    <n v="10000"/>
    <n v="20000"/>
    <n v="10000"/>
    <n v="-1"/>
    <n v="27"/>
    <x v="9"/>
    <x v="1"/>
  </r>
  <r>
    <n v="7524"/>
    <x v="275"/>
    <x v="1"/>
    <x v="8"/>
    <n v="1"/>
    <x v="29"/>
    <x v="32"/>
    <x v="340"/>
    <m/>
    <m/>
    <m/>
    <m/>
    <n v="934"/>
    <n v="1000"/>
    <n v="66"/>
    <n v="-1"/>
    <n v="27"/>
    <x v="9"/>
    <x v="1"/>
  </r>
  <r>
    <n v="7525"/>
    <x v="275"/>
    <x v="1"/>
    <x v="8"/>
    <n v="1"/>
    <x v="33"/>
    <x v="29"/>
    <x v="1796"/>
    <m/>
    <m/>
    <m/>
    <m/>
    <n v="0"/>
    <n v="20000"/>
    <n v="20000"/>
    <n v="-1"/>
    <n v="27"/>
    <x v="9"/>
    <x v="1"/>
  </r>
  <r>
    <n v="7526"/>
    <x v="275"/>
    <x v="1"/>
    <x v="35"/>
    <n v="1"/>
    <x v="33"/>
    <x v="6"/>
    <x v="1797"/>
    <m/>
    <m/>
    <m/>
    <m/>
    <n v="0"/>
    <n v="10000"/>
    <n v="10000"/>
    <n v="-1"/>
    <n v="27"/>
    <x v="9"/>
    <x v="1"/>
  </r>
  <r>
    <n v="7527"/>
    <x v="275"/>
    <x v="1"/>
    <x v="8"/>
    <n v="1"/>
    <x v="27"/>
    <x v="28"/>
    <x v="589"/>
    <m/>
    <m/>
    <m/>
    <m/>
    <n v="1100"/>
    <n v="10000"/>
    <n v="8900"/>
    <n v="-1"/>
    <n v="27"/>
    <x v="9"/>
    <x v="1"/>
  </r>
  <r>
    <n v="7528"/>
    <x v="275"/>
    <x v="1"/>
    <x v="8"/>
    <n v="1"/>
    <x v="26"/>
    <x v="35"/>
    <x v="181"/>
    <m/>
    <m/>
    <m/>
    <m/>
    <n v="11000"/>
    <n v="20000"/>
    <n v="9000"/>
    <n v="-1"/>
    <n v="27"/>
    <x v="9"/>
    <x v="1"/>
  </r>
  <r>
    <n v="7529"/>
    <x v="275"/>
    <x v="1"/>
    <x v="8"/>
    <n v="1"/>
    <x v="79"/>
    <x v="99"/>
    <x v="869"/>
    <m/>
    <m/>
    <m/>
    <m/>
    <n v="48000"/>
    <n v="62000"/>
    <n v="14000"/>
    <n v="-1"/>
    <n v="27"/>
    <x v="9"/>
    <x v="1"/>
  </r>
  <r>
    <n v="7530"/>
    <x v="275"/>
    <x v="1"/>
    <x v="8"/>
    <n v="1"/>
    <x v="29"/>
    <x v="32"/>
    <x v="201"/>
    <m/>
    <m/>
    <m/>
    <m/>
    <n v="10279"/>
    <n v="11000"/>
    <n v="721"/>
    <n v="-1"/>
    <n v="27"/>
    <x v="9"/>
    <x v="1"/>
  </r>
  <r>
    <n v="7531"/>
    <x v="275"/>
    <x v="1"/>
    <x v="8"/>
    <n v="1"/>
    <x v="78"/>
    <x v="12"/>
    <x v="539"/>
    <m/>
    <m/>
    <m/>
    <m/>
    <n v="900"/>
    <n v="3000"/>
    <n v="2100"/>
    <n v="-1"/>
    <n v="27"/>
    <x v="9"/>
    <x v="1"/>
  </r>
  <r>
    <n v="7532"/>
    <x v="275"/>
    <x v="1"/>
    <x v="8"/>
    <n v="1"/>
    <x v="84"/>
    <x v="1"/>
    <x v="1001"/>
    <m/>
    <m/>
    <m/>
    <m/>
    <n v="65000"/>
    <n v="110000"/>
    <n v="45000"/>
    <n v="-1"/>
    <n v="27"/>
    <x v="9"/>
    <x v="1"/>
  </r>
  <r>
    <n v="7533"/>
    <x v="275"/>
    <x v="1"/>
    <x v="8"/>
    <n v="1"/>
    <x v="0"/>
    <x v="27"/>
    <x v="328"/>
    <m/>
    <m/>
    <m/>
    <m/>
    <n v="5000"/>
    <n v="12000"/>
    <n v="7000"/>
    <n v="-1"/>
    <n v="27"/>
    <x v="9"/>
    <x v="1"/>
  </r>
  <r>
    <n v="7534"/>
    <x v="275"/>
    <x v="1"/>
    <x v="8"/>
    <n v="1"/>
    <x v="57"/>
    <x v="35"/>
    <x v="181"/>
    <m/>
    <m/>
    <m/>
    <m/>
    <n v="800"/>
    <n v="5000"/>
    <n v="4200"/>
    <n v="-1"/>
    <n v="27"/>
    <x v="9"/>
    <x v="1"/>
  </r>
  <r>
    <n v="7535"/>
    <x v="275"/>
    <x v="1"/>
    <x v="8"/>
    <n v="1"/>
    <x v="29"/>
    <x v="60"/>
    <x v="434"/>
    <m/>
    <m/>
    <m/>
    <m/>
    <n v="2803"/>
    <n v="3000"/>
    <n v="197"/>
    <n v="-1"/>
    <n v="27"/>
    <x v="9"/>
    <x v="1"/>
  </r>
  <r>
    <n v="7536"/>
    <x v="275"/>
    <x v="1"/>
    <x v="8"/>
    <n v="1"/>
    <x v="84"/>
    <x v="2"/>
    <x v="249"/>
    <m/>
    <m/>
    <m/>
    <m/>
    <n v="70000"/>
    <n v="125000"/>
    <n v="55000"/>
    <n v="-1"/>
    <n v="27"/>
    <x v="9"/>
    <x v="1"/>
  </r>
  <r>
    <n v="7537"/>
    <x v="275"/>
    <x v="1"/>
    <x v="8"/>
    <n v="1"/>
    <x v="26"/>
    <x v="2"/>
    <x v="1018"/>
    <m/>
    <m/>
    <m/>
    <m/>
    <n v="12000"/>
    <n v="20000"/>
    <n v="8000"/>
    <n v="-1"/>
    <n v="27"/>
    <x v="9"/>
    <x v="1"/>
  </r>
  <r>
    <n v="7538"/>
    <x v="275"/>
    <x v="1"/>
    <x v="8"/>
    <n v="1"/>
    <x v="29"/>
    <x v="32"/>
    <x v="201"/>
    <m/>
    <m/>
    <m/>
    <m/>
    <n v="3270"/>
    <n v="3500"/>
    <n v="230"/>
    <n v="-1"/>
    <n v="27"/>
    <x v="9"/>
    <x v="1"/>
  </r>
  <r>
    <n v="7539"/>
    <x v="275"/>
    <x v="1"/>
    <x v="8"/>
    <n v="1"/>
    <x v="26"/>
    <x v="4"/>
    <x v="313"/>
    <m/>
    <m/>
    <m/>
    <m/>
    <n v="8000"/>
    <n v="20000"/>
    <n v="12000"/>
    <n v="-1"/>
    <n v="27"/>
    <x v="9"/>
    <x v="1"/>
  </r>
  <r>
    <n v="7540"/>
    <x v="275"/>
    <x v="1"/>
    <x v="8"/>
    <n v="1"/>
    <x v="29"/>
    <x v="34"/>
    <x v="214"/>
    <m/>
    <m/>
    <m/>
    <m/>
    <n v="6074"/>
    <n v="6500"/>
    <n v="426"/>
    <n v="-1"/>
    <n v="27"/>
    <x v="9"/>
    <x v="1"/>
  </r>
  <r>
    <n v="7541"/>
    <x v="276"/>
    <x v="1"/>
    <x v="69"/>
    <n v="1"/>
    <x v="33"/>
    <x v="35"/>
    <x v="1798"/>
    <m/>
    <m/>
    <m/>
    <m/>
    <n v="0"/>
    <n v="5000"/>
    <n v="5000"/>
    <n v="-1"/>
    <n v="28"/>
    <x v="9"/>
    <x v="1"/>
  </r>
  <r>
    <n v="7542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43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44"/>
    <x v="276"/>
    <x v="1"/>
    <x v="25"/>
    <n v="1"/>
    <x v="33"/>
    <x v="1"/>
    <x v="1799"/>
    <m/>
    <m/>
    <m/>
    <m/>
    <n v="0"/>
    <n v="25000"/>
    <n v="25000"/>
    <n v="-1"/>
    <n v="28"/>
    <x v="9"/>
    <x v="1"/>
  </r>
  <r>
    <n v="7545"/>
    <x v="276"/>
    <x v="1"/>
    <x v="25"/>
    <n v="1"/>
    <x v="30"/>
    <x v="1"/>
    <x v="897"/>
    <m/>
    <m/>
    <m/>
    <s v="Por Pin"/>
    <n v="900"/>
    <n v="5000"/>
    <n v="4100"/>
    <n v="-1"/>
    <n v="28"/>
    <x v="9"/>
    <x v="1"/>
  </r>
  <r>
    <n v="7546"/>
    <x v="276"/>
    <x v="1"/>
    <x v="22"/>
    <n v="1"/>
    <x v="29"/>
    <x v="32"/>
    <x v="201"/>
    <m/>
    <m/>
    <m/>
    <m/>
    <n v="6074"/>
    <n v="6500"/>
    <n v="426"/>
    <n v="-1"/>
    <n v="28"/>
    <x v="9"/>
    <x v="1"/>
  </r>
  <r>
    <n v="7547"/>
    <x v="276"/>
    <x v="1"/>
    <x v="155"/>
    <n v="1"/>
    <x v="33"/>
    <x v="6"/>
    <x v="926"/>
    <m/>
    <m/>
    <m/>
    <m/>
    <n v="0"/>
    <n v="25000"/>
    <n v="25000"/>
    <n v="-1"/>
    <n v="28"/>
    <x v="9"/>
    <x v="1"/>
  </r>
  <r>
    <n v="7548"/>
    <x v="276"/>
    <x v="1"/>
    <x v="8"/>
    <n v="1"/>
    <x v="33"/>
    <x v="6"/>
    <x v="1800"/>
    <m/>
    <m/>
    <m/>
    <m/>
    <n v="0"/>
    <n v="2000"/>
    <n v="2000"/>
    <n v="-1"/>
    <n v="28"/>
    <x v="9"/>
    <x v="1"/>
  </r>
  <r>
    <n v="7549"/>
    <x v="276"/>
    <x v="1"/>
    <x v="8"/>
    <n v="1"/>
    <x v="53"/>
    <x v="6"/>
    <x v="343"/>
    <m/>
    <m/>
    <m/>
    <m/>
    <n v="30000"/>
    <n v="45000"/>
    <n v="15000"/>
    <n v="-1"/>
    <n v="28"/>
    <x v="9"/>
    <x v="1"/>
  </r>
  <r>
    <n v="7550"/>
    <x v="276"/>
    <x v="1"/>
    <x v="8"/>
    <n v="1"/>
    <x v="30"/>
    <x v="1"/>
    <x v="136"/>
    <m/>
    <m/>
    <m/>
    <m/>
    <n v="900"/>
    <n v="10000"/>
    <n v="9100"/>
    <n v="-1"/>
    <n v="28"/>
    <x v="9"/>
    <x v="1"/>
  </r>
  <r>
    <n v="7551"/>
    <x v="276"/>
    <x v="1"/>
    <x v="8"/>
    <n v="1"/>
    <x v="26"/>
    <x v="28"/>
    <x v="430"/>
    <m/>
    <m/>
    <m/>
    <m/>
    <n v="8000"/>
    <n v="20000"/>
    <n v="12000"/>
    <n v="-1"/>
    <n v="28"/>
    <x v="9"/>
    <x v="1"/>
  </r>
  <r>
    <n v="7552"/>
    <x v="276"/>
    <x v="1"/>
    <x v="8"/>
    <n v="1"/>
    <x v="26"/>
    <x v="1"/>
    <x v="136"/>
    <m/>
    <m/>
    <m/>
    <m/>
    <n v="8000"/>
    <n v="20000"/>
    <n v="12000"/>
    <n v="-1"/>
    <n v="28"/>
    <x v="9"/>
    <x v="1"/>
  </r>
  <r>
    <n v="7553"/>
    <x v="276"/>
    <x v="1"/>
    <x v="8"/>
    <n v="1"/>
    <x v="30"/>
    <x v="46"/>
    <x v="1801"/>
    <m/>
    <m/>
    <m/>
    <m/>
    <n v="900"/>
    <n v="10000"/>
    <n v="9100"/>
    <n v="-1"/>
    <n v="28"/>
    <x v="9"/>
    <x v="1"/>
  </r>
  <r>
    <n v="7554"/>
    <x v="276"/>
    <x v="1"/>
    <x v="8"/>
    <n v="1"/>
    <x v="2"/>
    <x v="47"/>
    <x v="1707"/>
    <m/>
    <m/>
    <m/>
    <m/>
    <n v="3000"/>
    <n v="9000"/>
    <n v="6000"/>
    <n v="-1"/>
    <n v="28"/>
    <x v="9"/>
    <x v="1"/>
  </r>
  <r>
    <n v="7555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56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57"/>
    <x v="276"/>
    <x v="1"/>
    <x v="13"/>
    <n v="1"/>
    <x v="26"/>
    <x v="1"/>
    <x v="200"/>
    <m/>
    <m/>
    <m/>
    <m/>
    <n v="8000"/>
    <n v="18000"/>
    <n v="10000"/>
    <n v="-1"/>
    <n v="28"/>
    <x v="9"/>
    <x v="1"/>
  </r>
  <r>
    <n v="7558"/>
    <x v="276"/>
    <x v="1"/>
    <x v="8"/>
    <n v="1"/>
    <x v="26"/>
    <x v="28"/>
    <x v="133"/>
    <m/>
    <m/>
    <m/>
    <m/>
    <n v="8000"/>
    <n v="20000"/>
    <n v="12000"/>
    <n v="-1"/>
    <n v="28"/>
    <x v="9"/>
    <x v="1"/>
  </r>
  <r>
    <n v="7559"/>
    <x v="276"/>
    <x v="1"/>
    <x v="8"/>
    <n v="1"/>
    <x v="29"/>
    <x v="37"/>
    <x v="233"/>
    <m/>
    <m/>
    <m/>
    <m/>
    <n v="6074"/>
    <n v="6500"/>
    <n v="426"/>
    <n v="-1"/>
    <n v="28"/>
    <x v="9"/>
    <x v="1"/>
  </r>
  <r>
    <n v="7560"/>
    <x v="276"/>
    <x v="1"/>
    <x v="8"/>
    <n v="1"/>
    <x v="35"/>
    <x v="89"/>
    <x v="625"/>
    <m/>
    <m/>
    <m/>
    <m/>
    <n v="4000"/>
    <n v="9000"/>
    <n v="5000"/>
    <n v="-1"/>
    <n v="28"/>
    <x v="9"/>
    <x v="1"/>
  </r>
  <r>
    <n v="7561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62"/>
    <x v="276"/>
    <x v="1"/>
    <x v="8"/>
    <n v="1"/>
    <x v="81"/>
    <x v="29"/>
    <x v="570"/>
    <m/>
    <m/>
    <m/>
    <m/>
    <n v="3500"/>
    <n v="10000"/>
    <n v="6500"/>
    <n v="-1"/>
    <n v="28"/>
    <x v="9"/>
    <x v="1"/>
  </r>
  <r>
    <n v="7563"/>
    <x v="276"/>
    <x v="1"/>
    <x v="8"/>
    <n v="1"/>
    <x v="27"/>
    <x v="28"/>
    <x v="430"/>
    <m/>
    <m/>
    <m/>
    <m/>
    <n v="1100"/>
    <n v="10000"/>
    <n v="8900"/>
    <n v="-1"/>
    <n v="28"/>
    <x v="9"/>
    <x v="1"/>
  </r>
  <r>
    <n v="7564"/>
    <x v="276"/>
    <x v="1"/>
    <x v="8"/>
    <n v="1"/>
    <x v="27"/>
    <x v="28"/>
    <x v="133"/>
    <m/>
    <m/>
    <m/>
    <m/>
    <n v="1100"/>
    <n v="10000"/>
    <n v="8900"/>
    <n v="-1"/>
    <n v="28"/>
    <x v="9"/>
    <x v="1"/>
  </r>
  <r>
    <n v="7565"/>
    <x v="276"/>
    <x v="1"/>
    <x v="8"/>
    <n v="1"/>
    <x v="55"/>
    <x v="1"/>
    <x v="175"/>
    <m/>
    <m/>
    <m/>
    <m/>
    <n v="7000"/>
    <n v="20000"/>
    <n v="13000"/>
    <n v="-1"/>
    <n v="28"/>
    <x v="9"/>
    <x v="1"/>
  </r>
  <r>
    <n v="7566"/>
    <x v="276"/>
    <x v="1"/>
    <x v="8"/>
    <n v="1"/>
    <x v="26"/>
    <x v="1"/>
    <x v="175"/>
    <m/>
    <m/>
    <m/>
    <m/>
    <n v="8000"/>
    <n v="20000"/>
    <n v="12000"/>
    <n v="-1"/>
    <n v="28"/>
    <x v="9"/>
    <x v="1"/>
  </r>
  <r>
    <n v="7567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68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69"/>
    <x v="276"/>
    <x v="1"/>
    <x v="8"/>
    <n v="1"/>
    <x v="1"/>
    <x v="1"/>
    <x v="1000"/>
    <m/>
    <m/>
    <m/>
    <m/>
    <n v="2800"/>
    <n v="10000"/>
    <n v="7200"/>
    <n v="-1"/>
    <n v="28"/>
    <x v="9"/>
    <x v="1"/>
  </r>
  <r>
    <n v="7570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71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72"/>
    <x v="276"/>
    <x v="1"/>
    <x v="8"/>
    <n v="1"/>
    <x v="33"/>
    <x v="6"/>
    <x v="1802"/>
    <m/>
    <m/>
    <m/>
    <m/>
    <n v="0"/>
    <n v="3000"/>
    <n v="3000"/>
    <n v="-1"/>
    <n v="28"/>
    <x v="9"/>
    <x v="1"/>
  </r>
  <r>
    <n v="7573"/>
    <x v="276"/>
    <x v="1"/>
    <x v="8"/>
    <n v="1"/>
    <x v="29"/>
    <x v="34"/>
    <x v="214"/>
    <m/>
    <m/>
    <m/>
    <m/>
    <n v="6074"/>
    <n v="6500"/>
    <n v="426"/>
    <n v="-1"/>
    <n v="28"/>
    <x v="9"/>
    <x v="1"/>
  </r>
  <r>
    <n v="7574"/>
    <x v="276"/>
    <x v="1"/>
    <x v="8"/>
    <n v="1"/>
    <x v="2"/>
    <x v="7"/>
    <x v="328"/>
    <m/>
    <m/>
    <m/>
    <m/>
    <n v="8000"/>
    <n v="18000"/>
    <n v="10000"/>
    <n v="-1"/>
    <n v="28"/>
    <x v="9"/>
    <x v="1"/>
  </r>
  <r>
    <n v="7575"/>
    <x v="276"/>
    <x v="1"/>
    <x v="8"/>
    <n v="1"/>
    <x v="27"/>
    <x v="1"/>
    <x v="799"/>
    <m/>
    <m/>
    <m/>
    <m/>
    <n v="1100"/>
    <n v="10000"/>
    <n v="8900"/>
    <n v="-1"/>
    <n v="28"/>
    <x v="9"/>
    <x v="1"/>
  </r>
  <r>
    <n v="7576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577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578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79"/>
    <x v="276"/>
    <x v="1"/>
    <x v="10"/>
    <n v="1"/>
    <x v="29"/>
    <x v="32"/>
    <x v="201"/>
    <m/>
    <m/>
    <m/>
    <m/>
    <n v="7008"/>
    <n v="7500"/>
    <n v="492"/>
    <n v="-1"/>
    <n v="28"/>
    <x v="9"/>
    <x v="1"/>
  </r>
  <r>
    <n v="7580"/>
    <x v="276"/>
    <x v="1"/>
    <x v="8"/>
    <n v="1"/>
    <x v="26"/>
    <x v="2"/>
    <x v="165"/>
    <m/>
    <m/>
    <m/>
    <m/>
    <n v="8000"/>
    <n v="18000"/>
    <n v="10000"/>
    <n v="-1"/>
    <n v="28"/>
    <x v="9"/>
    <x v="1"/>
  </r>
  <r>
    <n v="7581"/>
    <x v="276"/>
    <x v="1"/>
    <x v="8"/>
    <n v="1"/>
    <x v="1"/>
    <x v="28"/>
    <x v="1757"/>
    <m/>
    <m/>
    <m/>
    <m/>
    <n v="5500"/>
    <n v="20000"/>
    <n v="14500"/>
    <n v="-1"/>
    <n v="28"/>
    <x v="9"/>
    <x v="1"/>
  </r>
  <r>
    <n v="7582"/>
    <x v="276"/>
    <x v="1"/>
    <x v="8"/>
    <n v="1"/>
    <x v="84"/>
    <x v="28"/>
    <x v="1340"/>
    <m/>
    <m/>
    <m/>
    <m/>
    <n v="70000"/>
    <n v="135000"/>
    <n v="65000"/>
    <n v="-1"/>
    <n v="28"/>
    <x v="9"/>
    <x v="1"/>
  </r>
  <r>
    <n v="7583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584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585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586"/>
    <x v="276"/>
    <x v="1"/>
    <x v="8"/>
    <n v="1"/>
    <x v="26"/>
    <x v="1"/>
    <x v="141"/>
    <m/>
    <m/>
    <m/>
    <m/>
    <n v="8000"/>
    <n v="20000"/>
    <n v="12000"/>
    <n v="-1"/>
    <n v="28"/>
    <x v="9"/>
    <x v="1"/>
  </r>
  <r>
    <n v="7587"/>
    <x v="276"/>
    <x v="1"/>
    <x v="8"/>
    <n v="1"/>
    <x v="207"/>
    <x v="1"/>
    <x v="141"/>
    <m/>
    <m/>
    <m/>
    <m/>
    <n v="2800"/>
    <n v="15000"/>
    <n v="12200"/>
    <n v="-1"/>
    <n v="28"/>
    <x v="9"/>
    <x v="1"/>
  </r>
  <r>
    <n v="7588"/>
    <x v="277"/>
    <x v="1"/>
    <x v="8"/>
    <n v="1"/>
    <x v="171"/>
    <x v="6"/>
    <x v="1727"/>
    <m/>
    <m/>
    <m/>
    <m/>
    <n v="22000"/>
    <n v="30000"/>
    <n v="8000"/>
    <n v="-1"/>
    <n v="1"/>
    <x v="10"/>
    <x v="1"/>
  </r>
  <r>
    <n v="7589"/>
    <x v="277"/>
    <x v="1"/>
    <x v="8"/>
    <n v="1"/>
    <x v="0"/>
    <x v="6"/>
    <x v="1647"/>
    <m/>
    <m/>
    <m/>
    <m/>
    <n v="4000"/>
    <n v="10000"/>
    <n v="6000"/>
    <n v="-1"/>
    <n v="1"/>
    <x v="10"/>
    <x v="1"/>
  </r>
  <r>
    <n v="7590"/>
    <x v="277"/>
    <x v="1"/>
    <x v="8"/>
    <n v="1"/>
    <x v="27"/>
    <x v="28"/>
    <x v="391"/>
    <m/>
    <m/>
    <m/>
    <m/>
    <n v="1100"/>
    <n v="10000"/>
    <n v="8900"/>
    <n v="-1"/>
    <n v="1"/>
    <x v="10"/>
    <x v="1"/>
  </r>
  <r>
    <n v="7591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592"/>
    <x v="277"/>
    <x v="1"/>
    <x v="8"/>
    <n v="1"/>
    <x v="199"/>
    <x v="6"/>
    <x v="1803"/>
    <m/>
    <m/>
    <m/>
    <m/>
    <n v="3500"/>
    <n v="8000"/>
    <n v="4500"/>
    <n v="-1"/>
    <n v="1"/>
    <x v="10"/>
    <x v="1"/>
  </r>
  <r>
    <n v="7593"/>
    <x v="277"/>
    <x v="1"/>
    <x v="8"/>
    <n v="1"/>
    <x v="199"/>
    <x v="6"/>
    <x v="1804"/>
    <m/>
    <m/>
    <m/>
    <m/>
    <n v="3500"/>
    <n v="7000"/>
    <n v="3500"/>
    <n v="-1"/>
    <n v="1"/>
    <x v="10"/>
    <x v="1"/>
  </r>
  <r>
    <n v="7594"/>
    <x v="277"/>
    <x v="1"/>
    <x v="8"/>
    <n v="1"/>
    <x v="84"/>
    <x v="2"/>
    <x v="143"/>
    <m/>
    <m/>
    <m/>
    <m/>
    <n v="93000"/>
    <n v="150000"/>
    <n v="57000"/>
    <n v="-1"/>
    <n v="1"/>
    <x v="10"/>
    <x v="1"/>
  </r>
  <r>
    <n v="7595"/>
    <x v="277"/>
    <x v="1"/>
    <x v="8"/>
    <n v="1"/>
    <x v="220"/>
    <x v="173"/>
    <x v="1770"/>
    <m/>
    <m/>
    <m/>
    <m/>
    <n v="25000"/>
    <n v="50000"/>
    <n v="25000"/>
    <n v="-1"/>
    <n v="1"/>
    <x v="10"/>
    <x v="1"/>
  </r>
  <r>
    <n v="7596"/>
    <x v="277"/>
    <x v="1"/>
    <x v="156"/>
    <n v="1"/>
    <x v="51"/>
    <x v="29"/>
    <x v="1375"/>
    <m/>
    <m/>
    <m/>
    <m/>
    <n v="62000"/>
    <n v="200000"/>
    <n v="138000"/>
    <n v="-1"/>
    <n v="1"/>
    <x v="10"/>
    <x v="1"/>
  </r>
  <r>
    <n v="7597"/>
    <x v="277"/>
    <x v="1"/>
    <x v="8"/>
    <n v="1"/>
    <x v="2"/>
    <x v="7"/>
    <x v="328"/>
    <m/>
    <m/>
    <m/>
    <m/>
    <n v="8000"/>
    <n v="18000"/>
    <n v="10000"/>
    <n v="-1"/>
    <n v="1"/>
    <x v="10"/>
    <x v="1"/>
  </r>
  <r>
    <n v="7598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599"/>
    <x v="277"/>
    <x v="1"/>
    <x v="8"/>
    <n v="1"/>
    <x v="27"/>
    <x v="2"/>
    <x v="168"/>
    <m/>
    <m/>
    <m/>
    <m/>
    <n v="1100"/>
    <n v="10000"/>
    <n v="8900"/>
    <n v="-1"/>
    <n v="1"/>
    <x v="10"/>
    <x v="1"/>
  </r>
  <r>
    <n v="7600"/>
    <x v="277"/>
    <x v="1"/>
    <x v="8"/>
    <n v="1"/>
    <x v="101"/>
    <x v="1"/>
    <x v="799"/>
    <m/>
    <m/>
    <m/>
    <m/>
    <n v="8000"/>
    <n v="20000"/>
    <n v="12000"/>
    <n v="-1"/>
    <n v="1"/>
    <x v="10"/>
    <x v="1"/>
  </r>
  <r>
    <n v="7601"/>
    <x v="277"/>
    <x v="0"/>
    <x v="64"/>
    <n v="1"/>
    <x v="84"/>
    <x v="28"/>
    <x v="1805"/>
    <m/>
    <m/>
    <m/>
    <m/>
    <n v="70000"/>
    <n v="130000"/>
    <n v="-70000"/>
    <n v="1"/>
    <n v="1"/>
    <x v="10"/>
    <x v="1"/>
  </r>
  <r>
    <n v="7602"/>
    <x v="277"/>
    <x v="0"/>
    <x v="64"/>
    <n v="1"/>
    <x v="84"/>
    <x v="1"/>
    <x v="200"/>
    <m/>
    <m/>
    <m/>
    <m/>
    <n v="72000"/>
    <n v="130000"/>
    <n v="-72000"/>
    <n v="1"/>
    <n v="1"/>
    <x v="10"/>
    <x v="1"/>
  </r>
  <r>
    <n v="7603"/>
    <x v="277"/>
    <x v="0"/>
    <x v="64"/>
    <n v="1"/>
    <x v="84"/>
    <x v="2"/>
    <x v="1615"/>
    <m/>
    <m/>
    <m/>
    <m/>
    <n v="80000"/>
    <n v="145000"/>
    <n v="-80000"/>
    <n v="1"/>
    <n v="1"/>
    <x v="10"/>
    <x v="1"/>
  </r>
  <r>
    <n v="7604"/>
    <x v="277"/>
    <x v="0"/>
    <x v="64"/>
    <n v="1"/>
    <x v="84"/>
    <x v="29"/>
    <x v="919"/>
    <m/>
    <m/>
    <m/>
    <m/>
    <n v="60000"/>
    <n v="125000"/>
    <n v="-60000"/>
    <n v="1"/>
    <n v="1"/>
    <x v="10"/>
    <x v="1"/>
  </r>
  <r>
    <n v="7605"/>
    <x v="277"/>
    <x v="0"/>
    <x v="64"/>
    <n v="1"/>
    <x v="84"/>
    <x v="2"/>
    <x v="143"/>
    <m/>
    <m/>
    <m/>
    <m/>
    <n v="93000"/>
    <n v="150000"/>
    <n v="-93000"/>
    <n v="1"/>
    <n v="1"/>
    <x v="10"/>
    <x v="1"/>
  </r>
  <r>
    <n v="7606"/>
    <x v="277"/>
    <x v="1"/>
    <x v="8"/>
    <n v="1"/>
    <x v="33"/>
    <x v="34"/>
    <x v="1806"/>
    <m/>
    <m/>
    <m/>
    <m/>
    <n v="0"/>
    <n v="5000"/>
    <n v="5000"/>
    <n v="-1"/>
    <n v="1"/>
    <x v="10"/>
    <x v="1"/>
  </r>
  <r>
    <n v="7607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08"/>
    <x v="277"/>
    <x v="1"/>
    <x v="8"/>
    <n v="1"/>
    <x v="199"/>
    <x v="6"/>
    <x v="1804"/>
    <m/>
    <m/>
    <m/>
    <m/>
    <n v="3500"/>
    <n v="8000"/>
    <n v="4500"/>
    <n v="-1"/>
    <n v="1"/>
    <x v="10"/>
    <x v="1"/>
  </r>
  <r>
    <n v="7609"/>
    <x v="277"/>
    <x v="1"/>
    <x v="8"/>
    <n v="1"/>
    <x v="4"/>
    <x v="4"/>
    <x v="215"/>
    <m/>
    <m/>
    <m/>
    <m/>
    <n v="18000"/>
    <n v="35000"/>
    <n v="17000"/>
    <n v="-1"/>
    <n v="1"/>
    <x v="10"/>
    <x v="1"/>
  </r>
  <r>
    <n v="7610"/>
    <x v="277"/>
    <x v="1"/>
    <x v="20"/>
    <n v="1"/>
    <x v="26"/>
    <x v="1"/>
    <x v="633"/>
    <m/>
    <m/>
    <m/>
    <m/>
    <n v="9000"/>
    <n v="15000"/>
    <n v="6000"/>
    <n v="-1"/>
    <n v="1"/>
    <x v="10"/>
    <x v="1"/>
  </r>
  <r>
    <n v="7611"/>
    <x v="277"/>
    <x v="1"/>
    <x v="8"/>
    <n v="1"/>
    <x v="1"/>
    <x v="27"/>
    <x v="1464"/>
    <m/>
    <m/>
    <m/>
    <m/>
    <n v="7500"/>
    <n v="20000"/>
    <n v="12500"/>
    <n v="-1"/>
    <n v="1"/>
    <x v="10"/>
    <x v="1"/>
  </r>
  <r>
    <n v="7612"/>
    <x v="277"/>
    <x v="1"/>
    <x v="8"/>
    <n v="1"/>
    <x v="2"/>
    <x v="93"/>
    <x v="1750"/>
    <m/>
    <m/>
    <m/>
    <m/>
    <n v="9500"/>
    <n v="22000"/>
    <n v="12500"/>
    <n v="-1"/>
    <n v="1"/>
    <x v="10"/>
    <x v="1"/>
  </r>
  <r>
    <n v="7613"/>
    <x v="277"/>
    <x v="1"/>
    <x v="8"/>
    <n v="1"/>
    <x v="170"/>
    <x v="134"/>
    <x v="1668"/>
    <m/>
    <m/>
    <m/>
    <m/>
    <n v="265000"/>
    <n v="330000"/>
    <n v="65000"/>
    <n v="-1"/>
    <n v="1"/>
    <x v="10"/>
    <x v="1"/>
  </r>
  <r>
    <n v="7614"/>
    <x v="277"/>
    <x v="1"/>
    <x v="8"/>
    <n v="1"/>
    <x v="8"/>
    <x v="6"/>
    <x v="1402"/>
    <m/>
    <m/>
    <m/>
    <m/>
    <n v="25000"/>
    <n v="59000"/>
    <n v="34000"/>
    <n v="-1"/>
    <n v="1"/>
    <x v="10"/>
    <x v="1"/>
  </r>
  <r>
    <n v="7615"/>
    <x v="277"/>
    <x v="1"/>
    <x v="8"/>
    <n v="1"/>
    <x v="83"/>
    <x v="6"/>
    <x v="1594"/>
    <m/>
    <m/>
    <m/>
    <m/>
    <n v="15000"/>
    <n v="25000"/>
    <n v="10000"/>
    <n v="-1"/>
    <n v="1"/>
    <x v="10"/>
    <x v="1"/>
  </r>
  <r>
    <n v="7616"/>
    <x v="277"/>
    <x v="1"/>
    <x v="8"/>
    <n v="1"/>
    <x v="0"/>
    <x v="6"/>
    <x v="1807"/>
    <m/>
    <m/>
    <m/>
    <m/>
    <n v="2500"/>
    <n v="9000"/>
    <n v="6500"/>
    <n v="-1"/>
    <n v="1"/>
    <x v="10"/>
    <x v="1"/>
  </r>
  <r>
    <n v="7617"/>
    <x v="277"/>
    <x v="1"/>
    <x v="8"/>
    <n v="1"/>
    <x v="78"/>
    <x v="12"/>
    <x v="539"/>
    <m/>
    <m/>
    <m/>
    <m/>
    <n v="1800"/>
    <n v="6000"/>
    <n v="4200"/>
    <n v="-1"/>
    <n v="1"/>
    <x v="10"/>
    <x v="1"/>
  </r>
  <r>
    <n v="7618"/>
    <x v="277"/>
    <x v="1"/>
    <x v="8"/>
    <n v="1"/>
    <x v="1"/>
    <x v="1"/>
    <x v="2"/>
    <m/>
    <m/>
    <m/>
    <m/>
    <n v="3500"/>
    <n v="12000"/>
    <n v="8500"/>
    <n v="-1"/>
    <n v="1"/>
    <x v="10"/>
    <x v="1"/>
  </r>
  <r>
    <n v="7619"/>
    <x v="277"/>
    <x v="1"/>
    <x v="8"/>
    <n v="1"/>
    <x v="33"/>
    <x v="29"/>
    <x v="1808"/>
    <m/>
    <m/>
    <m/>
    <m/>
    <n v="0"/>
    <n v="20000"/>
    <n v="20000"/>
    <n v="-1"/>
    <n v="1"/>
    <x v="10"/>
    <x v="1"/>
  </r>
  <r>
    <n v="7620"/>
    <x v="277"/>
    <x v="1"/>
    <x v="8"/>
    <n v="1"/>
    <x v="29"/>
    <x v="32"/>
    <x v="201"/>
    <m/>
    <m/>
    <m/>
    <m/>
    <n v="16354"/>
    <n v="17500"/>
    <n v="1146"/>
    <n v="-1"/>
    <n v="1"/>
    <x v="10"/>
    <x v="1"/>
  </r>
  <r>
    <n v="7621"/>
    <x v="277"/>
    <x v="1"/>
    <x v="8"/>
    <n v="1"/>
    <x v="55"/>
    <x v="28"/>
    <x v="430"/>
    <m/>
    <m/>
    <m/>
    <m/>
    <n v="7000"/>
    <n v="18000"/>
    <n v="11000"/>
    <n v="-1"/>
    <n v="1"/>
    <x v="10"/>
    <x v="1"/>
  </r>
  <r>
    <n v="7622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23"/>
    <x v="278"/>
    <x v="1"/>
    <x v="8"/>
    <n v="1"/>
    <x v="55"/>
    <x v="28"/>
    <x v="297"/>
    <m/>
    <m/>
    <m/>
    <m/>
    <n v="7000"/>
    <n v="18000"/>
    <n v="11000"/>
    <n v="-1"/>
    <n v="2"/>
    <x v="10"/>
    <x v="1"/>
  </r>
  <r>
    <n v="7624"/>
    <x v="278"/>
    <x v="1"/>
    <x v="8"/>
    <n v="1"/>
    <x v="223"/>
    <x v="35"/>
    <x v="1431"/>
    <m/>
    <m/>
    <m/>
    <m/>
    <n v="5000"/>
    <n v="12000"/>
    <n v="7000"/>
    <n v="-1"/>
    <n v="2"/>
    <x v="10"/>
    <x v="1"/>
  </r>
  <r>
    <n v="7625"/>
    <x v="278"/>
    <x v="1"/>
    <x v="8"/>
    <n v="1"/>
    <x v="35"/>
    <x v="89"/>
    <x v="597"/>
    <m/>
    <m/>
    <m/>
    <m/>
    <n v="4000"/>
    <n v="9000"/>
    <n v="5000"/>
    <n v="-1"/>
    <n v="2"/>
    <x v="10"/>
    <x v="1"/>
  </r>
  <r>
    <n v="7626"/>
    <x v="278"/>
    <x v="1"/>
    <x v="8"/>
    <n v="1"/>
    <x v="84"/>
    <x v="1"/>
    <x v="178"/>
    <m/>
    <m/>
    <m/>
    <m/>
    <n v="73000"/>
    <n v="125000"/>
    <n v="52000"/>
    <n v="-1"/>
    <n v="2"/>
    <x v="10"/>
    <x v="1"/>
  </r>
  <r>
    <n v="7627"/>
    <x v="278"/>
    <x v="1"/>
    <x v="8"/>
    <n v="1"/>
    <x v="26"/>
    <x v="1"/>
    <x v="178"/>
    <m/>
    <m/>
    <m/>
    <m/>
    <n v="7000"/>
    <n v="18000"/>
    <n v="11000"/>
    <n v="-1"/>
    <n v="2"/>
    <x v="10"/>
    <x v="1"/>
  </r>
  <r>
    <n v="7628"/>
    <x v="278"/>
    <x v="1"/>
    <x v="8"/>
    <n v="1"/>
    <x v="29"/>
    <x v="32"/>
    <x v="201"/>
    <m/>
    <m/>
    <m/>
    <m/>
    <n v="3270"/>
    <n v="3500"/>
    <n v="230"/>
    <n v="-1"/>
    <n v="2"/>
    <x v="10"/>
    <x v="1"/>
  </r>
  <r>
    <n v="7629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30"/>
    <x v="278"/>
    <x v="1"/>
    <x v="8"/>
    <n v="1"/>
    <x v="92"/>
    <x v="173"/>
    <x v="1766"/>
    <m/>
    <m/>
    <m/>
    <m/>
    <n v="58000"/>
    <n v="90000"/>
    <n v="32000"/>
    <n v="-1"/>
    <n v="2"/>
    <x v="10"/>
    <x v="1"/>
  </r>
  <r>
    <n v="7631"/>
    <x v="278"/>
    <x v="1"/>
    <x v="8"/>
    <n v="1"/>
    <x v="0"/>
    <x v="6"/>
    <x v="1662"/>
    <m/>
    <m/>
    <m/>
    <m/>
    <n v="3800"/>
    <n v="12000"/>
    <n v="8200"/>
    <n v="-1"/>
    <n v="2"/>
    <x v="10"/>
    <x v="1"/>
  </r>
  <r>
    <n v="7632"/>
    <x v="278"/>
    <x v="1"/>
    <x v="8"/>
    <n v="1"/>
    <x v="1"/>
    <x v="27"/>
    <x v="129"/>
    <m/>
    <m/>
    <m/>
    <m/>
    <n v="7500"/>
    <n v="20000"/>
    <n v="12500"/>
    <n v="-1"/>
    <n v="2"/>
    <x v="10"/>
    <x v="1"/>
  </r>
  <r>
    <n v="7633"/>
    <x v="278"/>
    <x v="1"/>
    <x v="8"/>
    <n v="1"/>
    <x v="29"/>
    <x v="37"/>
    <x v="233"/>
    <m/>
    <m/>
    <m/>
    <m/>
    <n v="7008"/>
    <n v="7500"/>
    <n v="492"/>
    <n v="-1"/>
    <n v="2"/>
    <x v="10"/>
    <x v="1"/>
  </r>
  <r>
    <n v="7634"/>
    <x v="278"/>
    <x v="1"/>
    <x v="8"/>
    <n v="1"/>
    <x v="29"/>
    <x v="37"/>
    <x v="234"/>
    <m/>
    <m/>
    <m/>
    <m/>
    <n v="1868"/>
    <n v="2000"/>
    <n v="132"/>
    <n v="-1"/>
    <n v="2"/>
    <x v="10"/>
    <x v="1"/>
  </r>
  <r>
    <n v="7635"/>
    <x v="278"/>
    <x v="1"/>
    <x v="8"/>
    <n v="1"/>
    <x v="0"/>
    <x v="27"/>
    <x v="1463"/>
    <m/>
    <m/>
    <m/>
    <m/>
    <n v="2000"/>
    <n v="10000"/>
    <n v="8000"/>
    <n v="-1"/>
    <n v="2"/>
    <x v="10"/>
    <x v="1"/>
  </r>
  <r>
    <n v="7636"/>
    <x v="278"/>
    <x v="1"/>
    <x v="8"/>
    <n v="1"/>
    <x v="84"/>
    <x v="2"/>
    <x v="1809"/>
    <m/>
    <m/>
    <m/>
    <m/>
    <n v="80000"/>
    <n v="140000"/>
    <n v="60000"/>
    <n v="-1"/>
    <n v="2"/>
    <x v="10"/>
    <x v="1"/>
  </r>
  <r>
    <n v="7637"/>
    <x v="278"/>
    <x v="1"/>
    <x v="8"/>
    <n v="1"/>
    <x v="11"/>
    <x v="134"/>
    <x v="1771"/>
    <m/>
    <m/>
    <m/>
    <m/>
    <n v="215000"/>
    <n v="272000"/>
    <n v="57000"/>
    <n v="-1"/>
    <n v="2"/>
    <x v="10"/>
    <x v="1"/>
  </r>
  <r>
    <n v="7638"/>
    <x v="278"/>
    <x v="1"/>
    <x v="8"/>
    <n v="1"/>
    <x v="2"/>
    <x v="7"/>
    <x v="440"/>
    <m/>
    <m/>
    <m/>
    <m/>
    <n v="8000"/>
    <n v="20000"/>
    <n v="12000"/>
    <n v="-1"/>
    <n v="2"/>
    <x v="10"/>
    <x v="1"/>
  </r>
  <r>
    <n v="7639"/>
    <x v="278"/>
    <x v="1"/>
    <x v="8"/>
    <n v="1"/>
    <x v="1"/>
    <x v="1"/>
    <x v="1000"/>
    <m/>
    <m/>
    <m/>
    <m/>
    <n v="2800"/>
    <n v="10000"/>
    <n v="7200"/>
    <n v="-1"/>
    <n v="2"/>
    <x v="10"/>
    <x v="1"/>
  </r>
  <r>
    <n v="7640"/>
    <x v="278"/>
    <x v="1"/>
    <x v="8"/>
    <n v="1"/>
    <x v="2"/>
    <x v="7"/>
    <x v="328"/>
    <m/>
    <m/>
    <m/>
    <m/>
    <n v="8000"/>
    <n v="20000"/>
    <n v="12000"/>
    <n v="-1"/>
    <n v="2"/>
    <x v="10"/>
    <x v="1"/>
  </r>
  <r>
    <n v="7641"/>
    <x v="278"/>
    <x v="1"/>
    <x v="8"/>
    <n v="1"/>
    <x v="27"/>
    <x v="4"/>
    <x v="1810"/>
    <m/>
    <m/>
    <m/>
    <m/>
    <n v="1100"/>
    <n v="10000"/>
    <n v="8900"/>
    <n v="-1"/>
    <n v="2"/>
    <x v="10"/>
    <x v="1"/>
  </r>
  <r>
    <n v="7642"/>
    <x v="278"/>
    <x v="1"/>
    <x v="8"/>
    <n v="1"/>
    <x v="29"/>
    <x v="32"/>
    <x v="201"/>
    <m/>
    <m/>
    <m/>
    <m/>
    <n v="6074"/>
    <n v="6500"/>
    <n v="426"/>
    <n v="-1"/>
    <n v="2"/>
    <x v="10"/>
    <x v="1"/>
  </r>
  <r>
    <n v="7643"/>
    <x v="278"/>
    <x v="1"/>
    <x v="8"/>
    <n v="1"/>
    <x v="29"/>
    <x v="34"/>
    <x v="214"/>
    <m/>
    <m/>
    <m/>
    <m/>
    <n v="934"/>
    <n v="1000"/>
    <n v="66"/>
    <n v="-1"/>
    <n v="2"/>
    <x v="10"/>
    <x v="1"/>
  </r>
  <r>
    <n v="7644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45"/>
    <x v="278"/>
    <x v="1"/>
    <x v="8"/>
    <n v="1"/>
    <x v="29"/>
    <x v="32"/>
    <x v="340"/>
    <m/>
    <m/>
    <m/>
    <m/>
    <n v="3737"/>
    <n v="4000"/>
    <n v="263"/>
    <n v="-1"/>
    <n v="2"/>
    <x v="10"/>
    <x v="1"/>
  </r>
  <r>
    <n v="7646"/>
    <x v="279"/>
    <x v="1"/>
    <x v="8"/>
    <n v="1"/>
    <x v="29"/>
    <x v="32"/>
    <x v="201"/>
    <m/>
    <m/>
    <m/>
    <m/>
    <n v="934"/>
    <n v="1000"/>
    <n v="66"/>
    <n v="-1"/>
    <n v="3"/>
    <x v="10"/>
    <x v="1"/>
  </r>
  <r>
    <n v="7647"/>
    <x v="279"/>
    <x v="1"/>
    <x v="8"/>
    <n v="1"/>
    <x v="27"/>
    <x v="2"/>
    <x v="1811"/>
    <m/>
    <m/>
    <m/>
    <s v="pot pacha"/>
    <n v="1100"/>
    <n v="5000"/>
    <n v="3900"/>
    <n v="-1"/>
    <n v="3"/>
    <x v="10"/>
    <x v="1"/>
  </r>
  <r>
    <n v="7648"/>
    <x v="279"/>
    <x v="1"/>
    <x v="8"/>
    <n v="1"/>
    <x v="27"/>
    <x v="2"/>
    <x v="1812"/>
    <m/>
    <m/>
    <m/>
    <m/>
    <n v="1100"/>
    <n v="10000"/>
    <n v="8900"/>
    <n v="-1"/>
    <n v="3"/>
    <x v="10"/>
    <x v="1"/>
  </r>
  <r>
    <n v="7649"/>
    <x v="279"/>
    <x v="1"/>
    <x v="8"/>
    <n v="1"/>
    <x v="33"/>
    <x v="6"/>
    <x v="1086"/>
    <m/>
    <m/>
    <m/>
    <m/>
    <n v="0"/>
    <n v="10000"/>
    <n v="10000"/>
    <n v="-1"/>
    <n v="3"/>
    <x v="10"/>
    <x v="1"/>
  </r>
  <r>
    <n v="7650"/>
    <x v="279"/>
    <x v="1"/>
    <x v="8"/>
    <n v="1"/>
    <x v="1"/>
    <x v="1"/>
    <x v="2"/>
    <m/>
    <m/>
    <m/>
    <m/>
    <n v="3500"/>
    <n v="12000"/>
    <n v="8500"/>
    <n v="-1"/>
    <n v="3"/>
    <x v="10"/>
    <x v="1"/>
  </r>
  <r>
    <n v="7651"/>
    <x v="279"/>
    <x v="1"/>
    <x v="8"/>
    <n v="1"/>
    <x v="57"/>
    <x v="120"/>
    <x v="1813"/>
    <m/>
    <m/>
    <m/>
    <m/>
    <n v="700"/>
    <n v="5000"/>
    <n v="4300"/>
    <n v="-1"/>
    <n v="3"/>
    <x v="10"/>
    <x v="1"/>
  </r>
  <r>
    <n v="7652"/>
    <x v="279"/>
    <x v="1"/>
    <x v="8"/>
    <n v="1"/>
    <x v="95"/>
    <x v="1"/>
    <x v="177"/>
    <m/>
    <m/>
    <m/>
    <m/>
    <n v="18000"/>
    <n v="35000"/>
    <n v="17000"/>
    <n v="-1"/>
    <n v="3"/>
    <x v="10"/>
    <x v="1"/>
  </r>
  <r>
    <n v="7653"/>
    <x v="279"/>
    <x v="1"/>
    <x v="8"/>
    <n v="1"/>
    <x v="29"/>
    <x v="32"/>
    <x v="201"/>
    <m/>
    <m/>
    <m/>
    <m/>
    <n v="6074"/>
    <n v="6500"/>
    <n v="426"/>
    <n v="-1"/>
    <n v="3"/>
    <x v="10"/>
    <x v="1"/>
  </r>
  <r>
    <n v="7654"/>
    <x v="279"/>
    <x v="1"/>
    <x v="8"/>
    <n v="1"/>
    <x v="84"/>
    <x v="1"/>
    <x v="185"/>
    <m/>
    <m/>
    <m/>
    <m/>
    <n v="63000"/>
    <n v="120000"/>
    <n v="57000"/>
    <n v="-1"/>
    <n v="3"/>
    <x v="10"/>
    <x v="1"/>
  </r>
  <r>
    <n v="7655"/>
    <x v="279"/>
    <x v="1"/>
    <x v="8"/>
    <n v="1"/>
    <x v="105"/>
    <x v="1"/>
    <x v="185"/>
    <m/>
    <m/>
    <m/>
    <m/>
    <n v="0"/>
    <n v="45000"/>
    <n v="45000"/>
    <n v="-1"/>
    <n v="3"/>
    <x v="10"/>
    <x v="1"/>
  </r>
  <r>
    <n v="7656"/>
    <x v="279"/>
    <x v="1"/>
    <x v="8"/>
    <n v="1"/>
    <x v="27"/>
    <x v="1"/>
    <x v="185"/>
    <m/>
    <m/>
    <m/>
    <m/>
    <n v="1100"/>
    <n v="5000"/>
    <n v="3900"/>
    <n v="-1"/>
    <n v="3"/>
    <x v="10"/>
    <x v="1"/>
  </r>
  <r>
    <n v="7657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58"/>
    <x v="279"/>
    <x v="1"/>
    <x v="8"/>
    <n v="1"/>
    <x v="55"/>
    <x v="28"/>
    <x v="149"/>
    <m/>
    <m/>
    <m/>
    <m/>
    <n v="7000"/>
    <n v="20000"/>
    <n v="13000"/>
    <n v="-1"/>
    <n v="3"/>
    <x v="10"/>
    <x v="1"/>
  </r>
  <r>
    <n v="7659"/>
    <x v="279"/>
    <x v="1"/>
    <x v="8"/>
    <n v="1"/>
    <x v="29"/>
    <x v="34"/>
    <x v="214"/>
    <m/>
    <m/>
    <m/>
    <m/>
    <n v="6074"/>
    <n v="6500"/>
    <n v="426"/>
    <n v="-1"/>
    <n v="3"/>
    <x v="10"/>
    <x v="1"/>
  </r>
  <r>
    <n v="7660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61"/>
    <x v="279"/>
    <x v="1"/>
    <x v="8"/>
    <n v="1"/>
    <x v="29"/>
    <x v="37"/>
    <x v="233"/>
    <m/>
    <m/>
    <m/>
    <m/>
    <n v="7008"/>
    <n v="7500"/>
    <n v="492"/>
    <n v="-1"/>
    <n v="3"/>
    <x v="10"/>
    <x v="1"/>
  </r>
  <r>
    <n v="7662"/>
    <x v="279"/>
    <x v="1"/>
    <x v="8"/>
    <n v="1"/>
    <x v="29"/>
    <x v="37"/>
    <x v="233"/>
    <m/>
    <m/>
    <m/>
    <m/>
    <n v="6074"/>
    <n v="6500"/>
    <n v="426"/>
    <n v="-1"/>
    <n v="3"/>
    <x v="10"/>
    <x v="1"/>
  </r>
  <r>
    <n v="7663"/>
    <x v="280"/>
    <x v="1"/>
    <x v="8"/>
    <n v="1"/>
    <x v="55"/>
    <x v="4"/>
    <x v="314"/>
    <m/>
    <m/>
    <m/>
    <m/>
    <n v="8000"/>
    <n v="19000"/>
    <n v="11000"/>
    <n v="-1"/>
    <n v="4"/>
    <x v="10"/>
    <x v="1"/>
  </r>
  <r>
    <n v="7664"/>
    <x v="280"/>
    <x v="1"/>
    <x v="8"/>
    <n v="1"/>
    <x v="40"/>
    <x v="4"/>
    <x v="314"/>
    <m/>
    <m/>
    <m/>
    <m/>
    <n v="4000"/>
    <n v="8000"/>
    <n v="4000"/>
    <n v="-1"/>
    <n v="4"/>
    <x v="10"/>
    <x v="1"/>
  </r>
  <r>
    <n v="7665"/>
    <x v="280"/>
    <x v="1"/>
    <x v="8"/>
    <n v="1"/>
    <x v="27"/>
    <x v="4"/>
    <x v="314"/>
    <m/>
    <m/>
    <m/>
    <m/>
    <n v="1100"/>
    <n v="8000"/>
    <n v="6900"/>
    <n v="-1"/>
    <n v="4"/>
    <x v="10"/>
    <x v="1"/>
  </r>
  <r>
    <n v="7666"/>
    <x v="280"/>
    <x v="1"/>
    <x v="8"/>
    <n v="1"/>
    <x v="95"/>
    <x v="1"/>
    <x v="200"/>
    <m/>
    <m/>
    <m/>
    <m/>
    <n v="15000"/>
    <n v="35000"/>
    <n v="20000"/>
    <n v="-1"/>
    <n v="4"/>
    <x v="10"/>
    <x v="1"/>
  </r>
  <r>
    <n v="7667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68"/>
    <x v="280"/>
    <x v="1"/>
    <x v="8"/>
    <n v="1"/>
    <x v="83"/>
    <x v="1"/>
    <x v="1814"/>
    <m/>
    <m/>
    <m/>
    <m/>
    <n v="22000"/>
    <n v="47000"/>
    <n v="25000"/>
    <n v="-1"/>
    <n v="4"/>
    <x v="10"/>
    <x v="1"/>
  </r>
  <r>
    <n v="7669"/>
    <x v="280"/>
    <x v="1"/>
    <x v="8"/>
    <n v="1"/>
    <x v="206"/>
    <x v="1"/>
    <x v="1814"/>
    <m/>
    <m/>
    <m/>
    <m/>
    <n v="8000"/>
    <n v="23000"/>
    <n v="15000"/>
    <n v="-1"/>
    <n v="4"/>
    <x v="10"/>
    <x v="1"/>
  </r>
  <r>
    <n v="7670"/>
    <x v="280"/>
    <x v="1"/>
    <x v="8"/>
    <n v="1"/>
    <x v="37"/>
    <x v="37"/>
    <x v="336"/>
    <m/>
    <m/>
    <m/>
    <m/>
    <n v="1000"/>
    <n v="4000"/>
    <n v="3000"/>
    <n v="-1"/>
    <n v="4"/>
    <x v="10"/>
    <x v="1"/>
  </r>
  <r>
    <n v="7671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72"/>
    <x v="280"/>
    <x v="1"/>
    <x v="8"/>
    <n v="1"/>
    <x v="35"/>
    <x v="36"/>
    <x v="228"/>
    <m/>
    <m/>
    <m/>
    <m/>
    <n v="7500"/>
    <n v="14000"/>
    <n v="6500"/>
    <n v="-1"/>
    <n v="4"/>
    <x v="10"/>
    <x v="1"/>
  </r>
  <r>
    <n v="7673"/>
    <x v="280"/>
    <x v="1"/>
    <x v="8"/>
    <n v="1"/>
    <x v="29"/>
    <x v="37"/>
    <x v="233"/>
    <m/>
    <m/>
    <m/>
    <m/>
    <n v="10279"/>
    <n v="11000"/>
    <n v="721"/>
    <n v="-1"/>
    <n v="4"/>
    <x v="10"/>
    <x v="1"/>
  </r>
  <r>
    <n v="7674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675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676"/>
    <x v="280"/>
    <x v="1"/>
    <x v="8"/>
    <n v="1"/>
    <x v="2"/>
    <x v="6"/>
    <x v="1735"/>
    <m/>
    <m/>
    <m/>
    <m/>
    <n v="23000"/>
    <n v="50000"/>
    <n v="27000"/>
    <n v="-1"/>
    <n v="4"/>
    <x v="10"/>
    <x v="1"/>
  </r>
  <r>
    <n v="7677"/>
    <x v="280"/>
    <x v="1"/>
    <x v="8"/>
    <n v="1"/>
    <x v="81"/>
    <x v="28"/>
    <x v="315"/>
    <m/>
    <m/>
    <m/>
    <m/>
    <n v="3500"/>
    <n v="10000"/>
    <n v="6500"/>
    <n v="-1"/>
    <n v="4"/>
    <x v="10"/>
    <x v="1"/>
  </r>
  <r>
    <n v="7678"/>
    <x v="280"/>
    <x v="1"/>
    <x v="8"/>
    <n v="1"/>
    <x v="23"/>
    <x v="6"/>
    <x v="122"/>
    <m/>
    <m/>
    <m/>
    <m/>
    <n v="3000"/>
    <n v="10000"/>
    <n v="7000"/>
    <n v="-1"/>
    <n v="4"/>
    <x v="10"/>
    <x v="1"/>
  </r>
  <r>
    <n v="7679"/>
    <x v="280"/>
    <x v="1"/>
    <x v="69"/>
    <n v="1"/>
    <x v="1"/>
    <x v="1"/>
    <x v="436"/>
    <m/>
    <m/>
    <m/>
    <m/>
    <n v="3500"/>
    <n v="10000"/>
    <n v="6500"/>
    <n v="-1"/>
    <n v="4"/>
    <x v="10"/>
    <x v="1"/>
  </r>
  <r>
    <n v="7680"/>
    <x v="280"/>
    <x v="1"/>
    <x v="69"/>
    <n v="1"/>
    <x v="216"/>
    <x v="134"/>
    <x v="1816"/>
    <m/>
    <m/>
    <m/>
    <m/>
    <n v="215000"/>
    <n v="270000"/>
    <n v="55000"/>
    <n v="-1"/>
    <n v="4"/>
    <x v="10"/>
    <x v="1"/>
  </r>
  <r>
    <n v="7681"/>
    <x v="280"/>
    <x v="1"/>
    <x v="69"/>
    <n v="1"/>
    <x v="230"/>
    <x v="6"/>
    <x v="1817"/>
    <m/>
    <m/>
    <m/>
    <m/>
    <n v="68000"/>
    <n v="95000"/>
    <n v="27000"/>
    <n v="-1"/>
    <n v="4"/>
    <x v="10"/>
    <x v="1"/>
  </r>
  <r>
    <n v="7682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683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684"/>
    <x v="280"/>
    <x v="1"/>
    <x v="69"/>
    <n v="1"/>
    <x v="11"/>
    <x v="116"/>
    <x v="845"/>
    <m/>
    <m/>
    <m/>
    <m/>
    <n v="28000"/>
    <n v="50000"/>
    <n v="22000"/>
    <n v="-1"/>
    <n v="4"/>
    <x v="10"/>
    <x v="1"/>
  </r>
  <r>
    <n v="7685"/>
    <x v="280"/>
    <x v="1"/>
    <x v="8"/>
    <n v="1"/>
    <x v="37"/>
    <x v="32"/>
    <x v="300"/>
    <m/>
    <m/>
    <m/>
    <m/>
    <n v="800"/>
    <n v="4000"/>
    <n v="3200"/>
    <n v="-1"/>
    <n v="4"/>
    <x v="10"/>
    <x v="1"/>
  </r>
  <r>
    <n v="7686"/>
    <x v="277"/>
    <x v="0"/>
    <x v="114"/>
    <n v="1"/>
    <x v="26"/>
    <x v="4"/>
    <x v="1566"/>
    <m/>
    <m/>
    <m/>
    <m/>
    <n v="6500"/>
    <n v="20000"/>
    <n v="-6500"/>
    <n v="1"/>
    <n v="1"/>
    <x v="10"/>
    <x v="1"/>
  </r>
  <r>
    <n v="7687"/>
    <x v="277"/>
    <x v="0"/>
    <x v="114"/>
    <n v="1"/>
    <x v="26"/>
    <x v="1"/>
    <x v="141"/>
    <m/>
    <m/>
    <m/>
    <m/>
    <n v="9000"/>
    <n v="20000"/>
    <n v="-9000"/>
    <n v="1"/>
    <n v="1"/>
    <x v="10"/>
    <x v="1"/>
  </r>
  <r>
    <n v="7688"/>
    <x v="277"/>
    <x v="0"/>
    <x v="114"/>
    <n v="2"/>
    <x v="26"/>
    <x v="2"/>
    <x v="168"/>
    <m/>
    <m/>
    <m/>
    <m/>
    <n v="9500"/>
    <n v="20000"/>
    <n v="-19000"/>
    <n v="2"/>
    <n v="1"/>
    <x v="10"/>
    <x v="1"/>
  </r>
  <r>
    <n v="7689"/>
    <x v="277"/>
    <x v="0"/>
    <x v="114"/>
    <n v="26"/>
    <x v="26"/>
    <x v="48"/>
    <x v="741"/>
    <m/>
    <m/>
    <m/>
    <m/>
    <n v="7800"/>
    <n v="20000"/>
    <n v="-202800"/>
    <n v="26"/>
    <n v="1"/>
    <x v="10"/>
    <x v="1"/>
  </r>
  <r>
    <n v="7690"/>
    <x v="277"/>
    <x v="0"/>
    <x v="114"/>
    <n v="2"/>
    <x v="1"/>
    <x v="28"/>
    <x v="1666"/>
    <m/>
    <m/>
    <m/>
    <m/>
    <n v="5500"/>
    <n v="20000"/>
    <n v="-11000"/>
    <n v="2"/>
    <n v="1"/>
    <x v="10"/>
    <x v="1"/>
  </r>
  <r>
    <n v="7691"/>
    <x v="277"/>
    <x v="0"/>
    <x v="5"/>
    <n v="1"/>
    <x v="2"/>
    <x v="28"/>
    <x v="1818"/>
    <m/>
    <m/>
    <m/>
    <m/>
    <n v="28000"/>
    <n v="59000"/>
    <n v="-28000"/>
    <n v="1"/>
    <n v="1"/>
    <x v="10"/>
    <x v="1"/>
  </r>
  <r>
    <n v="7692"/>
    <x v="277"/>
    <x v="0"/>
    <x v="5"/>
    <n v="1"/>
    <x v="2"/>
    <x v="46"/>
    <x v="1468"/>
    <m/>
    <m/>
    <m/>
    <m/>
    <n v="17000"/>
    <n v="39000"/>
    <n v="-17000"/>
    <n v="1"/>
    <n v="1"/>
    <x v="10"/>
    <x v="1"/>
  </r>
  <r>
    <n v="7693"/>
    <x v="277"/>
    <x v="0"/>
    <x v="5"/>
    <n v="5"/>
    <x v="0"/>
    <x v="27"/>
    <x v="328"/>
    <m/>
    <m/>
    <m/>
    <m/>
    <n v="3500"/>
    <n v="12000"/>
    <n v="-17500"/>
    <n v="5"/>
    <n v="1"/>
    <x v="10"/>
    <x v="1"/>
  </r>
  <r>
    <n v="7694"/>
    <x v="277"/>
    <x v="0"/>
    <x v="5"/>
    <n v="3"/>
    <x v="0"/>
    <x v="27"/>
    <x v="440"/>
    <m/>
    <m/>
    <m/>
    <m/>
    <n v="4000"/>
    <n v="12000"/>
    <n v="-12000"/>
    <n v="3"/>
    <n v="1"/>
    <x v="10"/>
    <x v="1"/>
  </r>
  <r>
    <n v="7695"/>
    <x v="277"/>
    <x v="0"/>
    <x v="5"/>
    <n v="3"/>
    <x v="2"/>
    <x v="27"/>
    <x v="328"/>
    <m/>
    <m/>
    <m/>
    <m/>
    <n v="9000"/>
    <n v="18000"/>
    <n v="-27000"/>
    <n v="3"/>
    <n v="1"/>
    <x v="10"/>
    <x v="1"/>
  </r>
  <r>
    <n v="7696"/>
    <x v="277"/>
    <x v="0"/>
    <x v="5"/>
    <n v="3"/>
    <x v="2"/>
    <x v="27"/>
    <x v="440"/>
    <m/>
    <m/>
    <m/>
    <m/>
    <n v="9000"/>
    <n v="18000"/>
    <n v="-27000"/>
    <n v="3"/>
    <n v="1"/>
    <x v="10"/>
    <x v="1"/>
  </r>
  <r>
    <n v="7697"/>
    <x v="277"/>
    <x v="0"/>
    <x v="5"/>
    <n v="3"/>
    <x v="0"/>
    <x v="47"/>
    <x v="440"/>
    <m/>
    <m/>
    <m/>
    <m/>
    <n v="3500"/>
    <n v="10000"/>
    <n v="-10500"/>
    <n v="3"/>
    <n v="1"/>
    <x v="10"/>
    <x v="1"/>
  </r>
  <r>
    <n v="7698"/>
    <x v="277"/>
    <x v="0"/>
    <x v="5"/>
    <n v="5"/>
    <x v="0"/>
    <x v="6"/>
    <x v="838"/>
    <m/>
    <m/>
    <m/>
    <m/>
    <n v="1000"/>
    <n v="6000"/>
    <n v="-5000"/>
    <n v="5"/>
    <n v="1"/>
    <x v="10"/>
    <x v="1"/>
  </r>
  <r>
    <n v="7699"/>
    <x v="277"/>
    <x v="0"/>
    <x v="5"/>
    <n v="5"/>
    <x v="0"/>
    <x v="27"/>
    <x v="1463"/>
    <m/>
    <m/>
    <m/>
    <m/>
    <n v="2500"/>
    <n v="10000"/>
    <n v="-12500"/>
    <n v="5"/>
    <n v="1"/>
    <x v="10"/>
    <x v="1"/>
  </r>
  <r>
    <n v="7700"/>
    <x v="277"/>
    <x v="0"/>
    <x v="4"/>
    <n v="9"/>
    <x v="4"/>
    <x v="4"/>
    <x v="215"/>
    <m/>
    <m/>
    <m/>
    <m/>
    <n v="18000"/>
    <n v="35000"/>
    <n v="-162000"/>
    <n v="9"/>
    <n v="1"/>
    <x v="10"/>
    <x v="1"/>
  </r>
  <r>
    <n v="7701"/>
    <x v="277"/>
    <x v="0"/>
    <x v="4"/>
    <n v="1"/>
    <x v="22"/>
    <x v="26"/>
    <x v="1178"/>
    <m/>
    <m/>
    <m/>
    <m/>
    <n v="40000"/>
    <n v="69000"/>
    <n v="-40000"/>
    <n v="1"/>
    <n v="1"/>
    <x v="10"/>
    <x v="1"/>
  </r>
  <r>
    <n v="7702"/>
    <x v="277"/>
    <x v="0"/>
    <x v="72"/>
    <n v="1"/>
    <x v="22"/>
    <x v="25"/>
    <x v="878"/>
    <m/>
    <m/>
    <m/>
    <m/>
    <n v="22000"/>
    <n v="55000"/>
    <n v="-22000"/>
    <n v="1"/>
    <n v="1"/>
    <x v="10"/>
    <x v="1"/>
  </r>
  <r>
    <n v="7703"/>
    <x v="277"/>
    <x v="0"/>
    <x v="72"/>
    <n v="1"/>
    <x v="22"/>
    <x v="25"/>
    <x v="878"/>
    <m/>
    <m/>
    <m/>
    <m/>
    <n v="25000"/>
    <n v="55000"/>
    <n v="-25000"/>
    <n v="1"/>
    <n v="1"/>
    <x v="10"/>
    <x v="1"/>
  </r>
  <r>
    <n v="7704"/>
    <x v="277"/>
    <x v="0"/>
    <x v="72"/>
    <n v="1"/>
    <x v="22"/>
    <x v="25"/>
    <x v="112"/>
    <m/>
    <m/>
    <m/>
    <m/>
    <n v="58000"/>
    <n v="89000"/>
    <n v="-58000"/>
    <n v="1"/>
    <n v="1"/>
    <x v="10"/>
    <x v="1"/>
  </r>
  <r>
    <n v="7705"/>
    <x v="278"/>
    <x v="0"/>
    <x v="64"/>
    <n v="1"/>
    <x v="84"/>
    <x v="2"/>
    <x v="1809"/>
    <m/>
    <m/>
    <m/>
    <m/>
    <n v="80000"/>
    <n v="140000"/>
    <n v="-80000"/>
    <n v="1"/>
    <n v="2"/>
    <x v="10"/>
    <x v="1"/>
  </r>
  <r>
    <n v="7706"/>
    <x v="278"/>
    <x v="0"/>
    <x v="64"/>
    <n v="1"/>
    <x v="84"/>
    <x v="1"/>
    <x v="178"/>
    <m/>
    <m/>
    <m/>
    <m/>
    <n v="65000"/>
    <n v="125000"/>
    <n v="-65000"/>
    <n v="1"/>
    <n v="2"/>
    <x v="10"/>
    <x v="1"/>
  </r>
  <r>
    <n v="7707"/>
    <x v="278"/>
    <x v="0"/>
    <x v="145"/>
    <n v="2"/>
    <x v="62"/>
    <x v="6"/>
    <x v="497"/>
    <m/>
    <m/>
    <m/>
    <m/>
    <n v="27000"/>
    <n v="50000"/>
    <n v="-54000"/>
    <n v="2"/>
    <n v="2"/>
    <x v="10"/>
    <x v="1"/>
  </r>
  <r>
    <n v="7708"/>
    <x v="278"/>
    <x v="0"/>
    <x v="145"/>
    <n v="2"/>
    <x v="2"/>
    <x v="6"/>
    <x v="1648"/>
    <m/>
    <m/>
    <m/>
    <m/>
    <n v="23000"/>
    <n v="50000"/>
    <n v="-46000"/>
    <n v="2"/>
    <n v="2"/>
    <x v="10"/>
    <x v="1"/>
  </r>
  <r>
    <n v="7709"/>
    <x v="278"/>
    <x v="0"/>
    <x v="127"/>
    <n v="3"/>
    <x v="79"/>
    <x v="134"/>
    <x v="1741"/>
    <m/>
    <m/>
    <m/>
    <m/>
    <n v="45000"/>
    <n v="69000"/>
    <n v="-135000"/>
    <n v="3"/>
    <n v="2"/>
    <x v="10"/>
    <x v="1"/>
  </r>
  <r>
    <n v="7710"/>
    <x v="278"/>
    <x v="0"/>
    <x v="72"/>
    <n v="2"/>
    <x v="11"/>
    <x v="116"/>
    <x v="845"/>
    <m/>
    <m/>
    <m/>
    <m/>
    <n v="28000"/>
    <n v="59000"/>
    <n v="-56000"/>
    <n v="2"/>
    <n v="2"/>
    <x v="10"/>
    <x v="1"/>
  </r>
  <r>
    <n v="7711"/>
    <x v="278"/>
    <x v="0"/>
    <x v="72"/>
    <n v="6"/>
    <x v="199"/>
    <x v="6"/>
    <x v="741"/>
    <m/>
    <m/>
    <m/>
    <m/>
    <n v="3500"/>
    <n v="8000"/>
    <n v="-21000"/>
    <n v="6"/>
    <n v="2"/>
    <x v="10"/>
    <x v="1"/>
  </r>
  <r>
    <n v="7712"/>
    <x v="278"/>
    <x v="0"/>
    <x v="72"/>
    <n v="1"/>
    <x v="171"/>
    <x v="6"/>
    <x v="1819"/>
    <m/>
    <m/>
    <m/>
    <m/>
    <n v="28000"/>
    <n v="55000"/>
    <n v="-28000"/>
    <n v="1"/>
    <n v="2"/>
    <x v="10"/>
    <x v="1"/>
  </r>
  <r>
    <n v="7713"/>
    <x v="278"/>
    <x v="0"/>
    <x v="72"/>
    <n v="1"/>
    <x v="171"/>
    <x v="6"/>
    <x v="1727"/>
    <m/>
    <m/>
    <m/>
    <m/>
    <n v="20000"/>
    <n v="35000"/>
    <n v="-20000"/>
    <n v="1"/>
    <n v="2"/>
    <x v="10"/>
    <x v="1"/>
  </r>
  <r>
    <n v="7714"/>
    <x v="278"/>
    <x v="0"/>
    <x v="114"/>
    <n v="2"/>
    <x v="81"/>
    <x v="29"/>
    <x v="1820"/>
    <m/>
    <m/>
    <m/>
    <m/>
    <n v="3300"/>
    <n v="10000"/>
    <n v="-6600"/>
    <n v="2"/>
    <n v="2"/>
    <x v="10"/>
    <x v="1"/>
  </r>
  <r>
    <n v="7715"/>
    <x v="278"/>
    <x v="0"/>
    <x v="114"/>
    <n v="2"/>
    <x v="182"/>
    <x v="6"/>
    <x v="1789"/>
    <m/>
    <m/>
    <m/>
    <m/>
    <n v="6500"/>
    <n v="15000"/>
    <n v="-13000"/>
    <n v="2"/>
    <n v="2"/>
    <x v="10"/>
    <x v="1"/>
  </r>
  <r>
    <n v="7716"/>
    <x v="278"/>
    <x v="0"/>
    <x v="114"/>
    <n v="1"/>
    <x v="105"/>
    <x v="29"/>
    <x v="1821"/>
    <m/>
    <m/>
    <m/>
    <m/>
    <n v="18000"/>
    <n v="35000"/>
    <n v="-18000"/>
    <n v="1"/>
    <n v="2"/>
    <x v="10"/>
    <x v="1"/>
  </r>
  <r>
    <n v="7717"/>
    <x v="278"/>
    <x v="0"/>
    <x v="114"/>
    <n v="7"/>
    <x v="55"/>
    <x v="48"/>
    <x v="741"/>
    <m/>
    <m/>
    <m/>
    <m/>
    <n v="5500"/>
    <n v="20000"/>
    <n v="-38500"/>
    <n v="7"/>
    <n v="2"/>
    <x v="10"/>
    <x v="1"/>
  </r>
  <r>
    <n v="7718"/>
    <x v="278"/>
    <x v="0"/>
    <x v="127"/>
    <n v="1"/>
    <x v="216"/>
    <x v="134"/>
    <x v="1816"/>
    <m/>
    <m/>
    <m/>
    <m/>
    <n v="215000"/>
    <n v="290000"/>
    <n v="-215000"/>
    <n v="1"/>
    <n v="2"/>
    <x v="10"/>
    <x v="1"/>
  </r>
  <r>
    <n v="7719"/>
    <x v="278"/>
    <x v="0"/>
    <x v="127"/>
    <n v="1"/>
    <x v="230"/>
    <x v="6"/>
    <x v="1758"/>
    <m/>
    <m/>
    <m/>
    <m/>
    <n v="57000"/>
    <n v="99000"/>
    <n v="-57000"/>
    <n v="1"/>
    <n v="2"/>
    <x v="10"/>
    <x v="1"/>
  </r>
  <r>
    <n v="7720"/>
    <x v="278"/>
    <x v="0"/>
    <x v="127"/>
    <n v="1"/>
    <x v="230"/>
    <x v="6"/>
    <x v="1817"/>
    <m/>
    <m/>
    <m/>
    <m/>
    <n v="68000"/>
    <n v="99000"/>
    <n v="-68000"/>
    <n v="1"/>
    <n v="2"/>
    <x v="10"/>
    <x v="1"/>
  </r>
  <r>
    <n v="7721"/>
    <x v="278"/>
    <x v="0"/>
    <x v="127"/>
    <n v="1"/>
    <x v="220"/>
    <x v="173"/>
    <x v="1770"/>
    <m/>
    <m/>
    <m/>
    <m/>
    <n v="25000"/>
    <n v="55000"/>
    <n v="-25000"/>
    <n v="1"/>
    <n v="2"/>
    <x v="10"/>
    <x v="1"/>
  </r>
  <r>
    <n v="7722"/>
    <x v="278"/>
    <x v="0"/>
    <x v="127"/>
    <n v="1"/>
    <x v="171"/>
    <x v="6"/>
    <x v="1822"/>
    <m/>
    <m/>
    <m/>
    <m/>
    <n v="20000"/>
    <n v="35000"/>
    <n v="-20000"/>
    <n v="1"/>
    <n v="2"/>
    <x v="10"/>
    <x v="1"/>
  </r>
  <r>
    <n v="7723"/>
    <x v="280"/>
    <x v="0"/>
    <x v="64"/>
    <n v="1"/>
    <x v="84"/>
    <x v="1"/>
    <x v="187"/>
    <m/>
    <m/>
    <m/>
    <m/>
    <n v="58000"/>
    <n v="110000"/>
    <n v="-58000"/>
    <n v="1"/>
    <n v="4"/>
    <x v="10"/>
    <x v="1"/>
  </r>
  <r>
    <n v="7724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25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26"/>
    <x v="280"/>
    <x v="0"/>
    <x v="64"/>
    <n v="1"/>
    <x v="95"/>
    <x v="1"/>
    <x v="200"/>
    <m/>
    <m/>
    <m/>
    <m/>
    <n v="15000"/>
    <n v="35000"/>
    <n v="-15000"/>
    <n v="1"/>
    <n v="4"/>
    <x v="10"/>
    <x v="1"/>
  </r>
  <r>
    <n v="7727"/>
    <x v="280"/>
    <x v="0"/>
    <x v="127"/>
    <n v="1"/>
    <x v="170"/>
    <x v="134"/>
    <x v="1668"/>
    <m/>
    <m/>
    <m/>
    <m/>
    <n v="265000"/>
    <n v="330000"/>
    <n v="-265000"/>
    <n v="1"/>
    <n v="4"/>
    <x v="10"/>
    <x v="1"/>
  </r>
  <r>
    <n v="7728"/>
    <x v="280"/>
    <x v="0"/>
    <x v="127"/>
    <n v="1"/>
    <x v="92"/>
    <x v="173"/>
    <x v="1766"/>
    <m/>
    <m/>
    <m/>
    <m/>
    <n v="58000"/>
    <n v="95000"/>
    <n v="-58000"/>
    <n v="1"/>
    <n v="4"/>
    <x v="10"/>
    <x v="1"/>
  </r>
  <r>
    <n v="7729"/>
    <x v="280"/>
    <x v="0"/>
    <x v="127"/>
    <n v="1"/>
    <x v="11"/>
    <x v="134"/>
    <x v="1823"/>
    <m/>
    <m/>
    <m/>
    <m/>
    <n v="230000"/>
    <n v="320000"/>
    <n v="-230000"/>
    <n v="1"/>
    <n v="4"/>
    <x v="10"/>
    <x v="1"/>
  </r>
  <r>
    <n v="7730"/>
    <x v="280"/>
    <x v="1"/>
    <x v="8"/>
    <n v="1"/>
    <x v="29"/>
    <x v="32"/>
    <x v="201"/>
    <m/>
    <m/>
    <m/>
    <m/>
    <n v="3270"/>
    <n v="3500"/>
    <n v="230"/>
    <n v="-1"/>
    <n v="4"/>
    <x v="10"/>
    <x v="1"/>
  </r>
  <r>
    <n v="7731"/>
    <x v="281"/>
    <x v="1"/>
    <x v="8"/>
    <n v="1"/>
    <x v="84"/>
    <x v="29"/>
    <x v="1652"/>
    <m/>
    <m/>
    <m/>
    <m/>
    <n v="75000"/>
    <n v="125000"/>
    <n v="50000"/>
    <n v="-1"/>
    <n v="5"/>
    <x v="10"/>
    <x v="1"/>
  </r>
  <r>
    <n v="7732"/>
    <x v="281"/>
    <x v="1"/>
    <x v="8"/>
    <n v="1"/>
    <x v="27"/>
    <x v="52"/>
    <x v="1824"/>
    <m/>
    <m/>
    <m/>
    <m/>
    <n v="1100"/>
    <n v="10000"/>
    <n v="8900"/>
    <n v="-1"/>
    <n v="5"/>
    <x v="10"/>
    <x v="1"/>
  </r>
  <r>
    <n v="773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34"/>
    <x v="281"/>
    <x v="1"/>
    <x v="8"/>
    <n v="1"/>
    <x v="95"/>
    <x v="1"/>
    <x v="178"/>
    <m/>
    <m/>
    <m/>
    <m/>
    <n v="12000"/>
    <n v="35000"/>
    <n v="23000"/>
    <n v="-1"/>
    <n v="5"/>
    <x v="10"/>
    <x v="1"/>
  </r>
  <r>
    <n v="7735"/>
    <x v="281"/>
    <x v="1"/>
    <x v="8"/>
    <n v="1"/>
    <x v="29"/>
    <x v="32"/>
    <x v="340"/>
    <m/>
    <m/>
    <m/>
    <m/>
    <n v="4672"/>
    <n v="5000"/>
    <n v="328"/>
    <n v="-1"/>
    <n v="5"/>
    <x v="10"/>
    <x v="1"/>
  </r>
  <r>
    <n v="7736"/>
    <x v="281"/>
    <x v="1"/>
    <x v="8"/>
    <n v="1"/>
    <x v="0"/>
    <x v="6"/>
    <x v="1498"/>
    <m/>
    <m/>
    <m/>
    <m/>
    <n v="2500"/>
    <n v="9000"/>
    <n v="6500"/>
    <n v="-1"/>
    <n v="5"/>
    <x v="10"/>
    <x v="1"/>
  </r>
  <r>
    <n v="7737"/>
    <x v="281"/>
    <x v="1"/>
    <x v="8"/>
    <n v="1"/>
    <x v="160"/>
    <x v="4"/>
    <x v="1788"/>
    <m/>
    <m/>
    <m/>
    <m/>
    <n v="8000"/>
    <n v="15000"/>
    <n v="7000"/>
    <n v="-1"/>
    <n v="5"/>
    <x v="10"/>
    <x v="1"/>
  </r>
  <r>
    <n v="7738"/>
    <x v="281"/>
    <x v="1"/>
    <x v="8"/>
    <n v="1"/>
    <x v="78"/>
    <x v="12"/>
    <x v="49"/>
    <m/>
    <m/>
    <m/>
    <m/>
    <n v="900"/>
    <n v="3000"/>
    <n v="2100"/>
    <n v="-1"/>
    <n v="5"/>
    <x v="10"/>
    <x v="1"/>
  </r>
  <r>
    <n v="7739"/>
    <x v="281"/>
    <x v="1"/>
    <x v="8"/>
    <n v="1"/>
    <x v="74"/>
    <x v="96"/>
    <x v="648"/>
    <m/>
    <m/>
    <m/>
    <m/>
    <n v="17000"/>
    <n v="35000"/>
    <n v="18000"/>
    <n v="-1"/>
    <n v="5"/>
    <x v="10"/>
    <x v="1"/>
  </r>
  <r>
    <n v="774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41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42"/>
    <x v="281"/>
    <x v="1"/>
    <x v="8"/>
    <n v="1"/>
    <x v="41"/>
    <x v="6"/>
    <x v="1795"/>
    <m/>
    <m/>
    <m/>
    <m/>
    <n v="1800"/>
    <n v="5000"/>
    <n v="3200"/>
    <n v="-1"/>
    <n v="5"/>
    <x v="10"/>
    <x v="1"/>
  </r>
  <r>
    <n v="7743"/>
    <x v="281"/>
    <x v="1"/>
    <x v="8"/>
    <n v="1"/>
    <x v="33"/>
    <x v="6"/>
    <x v="926"/>
    <m/>
    <m/>
    <m/>
    <m/>
    <n v="0"/>
    <n v="25000"/>
    <n v="25000"/>
    <n v="-1"/>
    <n v="5"/>
    <x v="10"/>
    <x v="1"/>
  </r>
  <r>
    <n v="7744"/>
    <x v="281"/>
    <x v="1"/>
    <x v="8"/>
    <n v="1"/>
    <x v="0"/>
    <x v="27"/>
    <x v="440"/>
    <m/>
    <m/>
    <m/>
    <m/>
    <n v="5000"/>
    <n v="12000"/>
    <n v="7000"/>
    <n v="-1"/>
    <n v="5"/>
    <x v="10"/>
    <x v="1"/>
  </r>
  <r>
    <n v="7745"/>
    <x v="281"/>
    <x v="1"/>
    <x v="8"/>
    <n v="1"/>
    <x v="84"/>
    <x v="1"/>
    <x v="1590"/>
    <m/>
    <m/>
    <m/>
    <m/>
    <n v="78000"/>
    <n v="140000"/>
    <n v="62000"/>
    <n v="-1"/>
    <n v="5"/>
    <x v="10"/>
    <x v="1"/>
  </r>
  <r>
    <n v="7746"/>
    <x v="281"/>
    <x v="1"/>
    <x v="8"/>
    <n v="1"/>
    <x v="27"/>
    <x v="1"/>
    <x v="512"/>
    <m/>
    <m/>
    <m/>
    <s v="pot pacha"/>
    <n v="1100"/>
    <n v="5000"/>
    <n v="3900"/>
    <n v="-1"/>
    <n v="5"/>
    <x v="10"/>
    <x v="1"/>
  </r>
  <r>
    <n v="7747"/>
    <x v="281"/>
    <x v="1"/>
    <x v="8"/>
    <n v="1"/>
    <x v="26"/>
    <x v="1"/>
    <x v="512"/>
    <m/>
    <m/>
    <m/>
    <m/>
    <n v="7000"/>
    <n v="20000"/>
    <n v="13000"/>
    <n v="-1"/>
    <n v="5"/>
    <x v="10"/>
    <x v="1"/>
  </r>
  <r>
    <n v="7748"/>
    <x v="281"/>
    <x v="1"/>
    <x v="8"/>
    <n v="1"/>
    <x v="29"/>
    <x v="32"/>
    <x v="201"/>
    <m/>
    <m/>
    <m/>
    <m/>
    <n v="10279"/>
    <n v="11000"/>
    <n v="721"/>
    <n v="-1"/>
    <n v="5"/>
    <x v="10"/>
    <x v="1"/>
  </r>
  <r>
    <n v="7749"/>
    <x v="281"/>
    <x v="1"/>
    <x v="8"/>
    <n v="1"/>
    <x v="29"/>
    <x v="32"/>
    <x v="201"/>
    <m/>
    <m/>
    <m/>
    <m/>
    <n v="23831"/>
    <n v="25500"/>
    <n v="1669"/>
    <n v="-1"/>
    <n v="5"/>
    <x v="10"/>
    <x v="1"/>
  </r>
  <r>
    <n v="7750"/>
    <x v="281"/>
    <x v="1"/>
    <x v="8"/>
    <n v="1"/>
    <x v="2"/>
    <x v="26"/>
    <x v="650"/>
    <m/>
    <m/>
    <m/>
    <m/>
    <n v="13000"/>
    <n v="29000"/>
    <n v="16000"/>
    <n v="-1"/>
    <n v="5"/>
    <x v="10"/>
    <x v="1"/>
  </r>
  <r>
    <n v="7751"/>
    <x v="281"/>
    <x v="1"/>
    <x v="8"/>
    <n v="1"/>
    <x v="27"/>
    <x v="1"/>
    <x v="512"/>
    <m/>
    <m/>
    <m/>
    <m/>
    <n v="1100"/>
    <n v="10000"/>
    <n v="8900"/>
    <n v="-1"/>
    <n v="5"/>
    <x v="10"/>
    <x v="1"/>
  </r>
  <r>
    <n v="7752"/>
    <x v="281"/>
    <x v="1"/>
    <x v="8"/>
    <n v="1"/>
    <x v="1"/>
    <x v="1"/>
    <x v="1000"/>
    <m/>
    <m/>
    <m/>
    <m/>
    <n v="2800"/>
    <n v="10000"/>
    <n v="7200"/>
    <n v="-1"/>
    <n v="5"/>
    <x v="10"/>
    <x v="1"/>
  </r>
  <r>
    <n v="7753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54"/>
    <x v="281"/>
    <x v="1"/>
    <x v="8"/>
    <n v="1"/>
    <x v="27"/>
    <x v="1"/>
    <x v="786"/>
    <m/>
    <m/>
    <m/>
    <m/>
    <n v="1100"/>
    <n v="10000"/>
    <n v="8900"/>
    <n v="-1"/>
    <n v="5"/>
    <x v="10"/>
    <x v="1"/>
  </r>
  <r>
    <n v="7755"/>
    <x v="281"/>
    <x v="0"/>
    <x v="114"/>
    <n v="1"/>
    <x v="4"/>
    <x v="25"/>
    <x v="1181"/>
    <m/>
    <m/>
    <m/>
    <m/>
    <n v="48000"/>
    <n v="80000"/>
    <n v="-48000"/>
    <n v="1"/>
    <n v="5"/>
    <x v="10"/>
    <x v="1"/>
  </r>
  <r>
    <n v="7756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57"/>
    <x v="281"/>
    <x v="0"/>
    <x v="64"/>
    <n v="1"/>
    <x v="84"/>
    <x v="1"/>
    <x v="188"/>
    <m/>
    <m/>
    <m/>
    <m/>
    <n v="53000"/>
    <n v="110000"/>
    <n v="-53000"/>
    <n v="1"/>
    <n v="5"/>
    <x v="10"/>
    <x v="1"/>
  </r>
  <r>
    <n v="7758"/>
    <x v="281"/>
    <x v="0"/>
    <x v="64"/>
    <n v="1"/>
    <x v="84"/>
    <x v="29"/>
    <x v="1652"/>
    <m/>
    <m/>
    <m/>
    <m/>
    <n v="75000"/>
    <n v="135000"/>
    <n v="-75000"/>
    <n v="1"/>
    <n v="5"/>
    <x v="10"/>
    <x v="1"/>
  </r>
  <r>
    <n v="7759"/>
    <x v="281"/>
    <x v="0"/>
    <x v="64"/>
    <n v="1"/>
    <x v="95"/>
    <x v="1"/>
    <x v="178"/>
    <m/>
    <m/>
    <m/>
    <m/>
    <n v="15000"/>
    <n v="35000"/>
    <n v="-15000"/>
    <n v="1"/>
    <n v="5"/>
    <x v="10"/>
    <x v="1"/>
  </r>
  <r>
    <n v="7760"/>
    <x v="281"/>
    <x v="0"/>
    <x v="64"/>
    <n v="2"/>
    <x v="95"/>
    <x v="1"/>
    <x v="178"/>
    <m/>
    <m/>
    <m/>
    <m/>
    <n v="12000"/>
    <n v="35000"/>
    <n v="-24000"/>
    <n v="2"/>
    <n v="5"/>
    <x v="10"/>
    <x v="1"/>
  </r>
  <r>
    <n v="7761"/>
    <x v="281"/>
    <x v="1"/>
    <x v="8"/>
    <n v="1"/>
    <x v="55"/>
    <x v="4"/>
    <x v="313"/>
    <m/>
    <m/>
    <m/>
    <m/>
    <n v="7000"/>
    <n v="18000"/>
    <n v="11000"/>
    <n v="-1"/>
    <n v="5"/>
    <x v="10"/>
    <x v="1"/>
  </r>
  <r>
    <n v="7762"/>
    <x v="281"/>
    <x v="1"/>
    <x v="8"/>
    <n v="1"/>
    <x v="55"/>
    <x v="4"/>
    <x v="1566"/>
    <m/>
    <m/>
    <m/>
    <m/>
    <n v="7000"/>
    <n v="18000"/>
    <n v="11000"/>
    <n v="-1"/>
    <n v="5"/>
    <x v="10"/>
    <x v="1"/>
  </r>
  <r>
    <n v="776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4"/>
    <x v="281"/>
    <x v="1"/>
    <x v="8"/>
    <n v="1"/>
    <x v="0"/>
    <x v="6"/>
    <x v="1463"/>
    <m/>
    <m/>
    <m/>
    <m/>
    <n v="1000"/>
    <n v="7000"/>
    <n v="6000"/>
    <n v="-1"/>
    <n v="5"/>
    <x v="10"/>
    <x v="1"/>
  </r>
  <r>
    <n v="7765"/>
    <x v="281"/>
    <x v="1"/>
    <x v="8"/>
    <n v="1"/>
    <x v="2"/>
    <x v="7"/>
    <x v="328"/>
    <m/>
    <m/>
    <m/>
    <m/>
    <n v="8000"/>
    <n v="20000"/>
    <n v="12000"/>
    <n v="-1"/>
    <n v="5"/>
    <x v="10"/>
    <x v="1"/>
  </r>
  <r>
    <n v="7766"/>
    <x v="281"/>
    <x v="1"/>
    <x v="8"/>
    <n v="1"/>
    <x v="27"/>
    <x v="29"/>
    <x v="1652"/>
    <m/>
    <m/>
    <m/>
    <m/>
    <n v="1100"/>
    <n v="10000"/>
    <n v="8900"/>
    <n v="-1"/>
    <n v="5"/>
    <x v="10"/>
    <x v="1"/>
  </r>
  <r>
    <n v="7767"/>
    <x v="281"/>
    <x v="1"/>
    <x v="8"/>
    <n v="1"/>
    <x v="29"/>
    <x v="32"/>
    <x v="201"/>
    <m/>
    <m/>
    <m/>
    <m/>
    <n v="6074"/>
    <n v="6500"/>
    <n v="426"/>
    <n v="-1"/>
    <n v="5"/>
    <x v="10"/>
    <x v="1"/>
  </r>
  <r>
    <n v="7768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69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70"/>
    <x v="281"/>
    <x v="1"/>
    <x v="8"/>
    <n v="1"/>
    <x v="37"/>
    <x v="37"/>
    <x v="336"/>
    <m/>
    <m/>
    <m/>
    <m/>
    <n v="1000"/>
    <n v="4000"/>
    <n v="3000"/>
    <n v="-1"/>
    <n v="5"/>
    <x v="10"/>
    <x v="1"/>
  </r>
  <r>
    <n v="7771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72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7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74"/>
    <x v="281"/>
    <x v="1"/>
    <x v="8"/>
    <n v="1"/>
    <x v="73"/>
    <x v="72"/>
    <x v="493"/>
    <m/>
    <m/>
    <m/>
    <m/>
    <n v="1000"/>
    <n v="5000"/>
    <n v="4000"/>
    <n v="-1"/>
    <n v="5"/>
    <x v="10"/>
    <x v="1"/>
  </r>
  <r>
    <n v="7775"/>
    <x v="281"/>
    <x v="1"/>
    <x v="8"/>
    <n v="1"/>
    <x v="35"/>
    <x v="36"/>
    <x v="229"/>
    <m/>
    <m/>
    <m/>
    <m/>
    <n v="10000"/>
    <n v="19000"/>
    <n v="9000"/>
    <n v="-1"/>
    <n v="5"/>
    <x v="10"/>
    <x v="1"/>
  </r>
  <r>
    <n v="7776"/>
    <x v="282"/>
    <x v="1"/>
    <x v="8"/>
    <n v="1"/>
    <x v="33"/>
    <x v="1"/>
    <x v="1072"/>
    <m/>
    <m/>
    <m/>
    <m/>
    <n v="0"/>
    <n v="20000"/>
    <n v="20000"/>
    <n v="-1"/>
    <n v="6"/>
    <x v="10"/>
    <x v="1"/>
  </r>
  <r>
    <n v="7777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778"/>
    <x v="282"/>
    <x v="1"/>
    <x v="8"/>
    <n v="1"/>
    <x v="27"/>
    <x v="28"/>
    <x v="315"/>
    <m/>
    <m/>
    <m/>
    <m/>
    <n v="1100"/>
    <n v="10000"/>
    <n v="8900"/>
    <n v="-1"/>
    <n v="6"/>
    <x v="10"/>
    <x v="1"/>
  </r>
  <r>
    <n v="7779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780"/>
    <x v="282"/>
    <x v="1"/>
    <x v="8"/>
    <n v="1"/>
    <x v="26"/>
    <x v="28"/>
    <x v="315"/>
    <m/>
    <m/>
    <m/>
    <m/>
    <n v="8000"/>
    <n v="19000"/>
    <n v="11000"/>
    <n v="-1"/>
    <n v="6"/>
    <x v="10"/>
    <x v="1"/>
  </r>
  <r>
    <n v="7781"/>
    <x v="282"/>
    <x v="1"/>
    <x v="8"/>
    <n v="1"/>
    <x v="0"/>
    <x v="27"/>
    <x v="440"/>
    <m/>
    <m/>
    <m/>
    <m/>
    <n v="5000"/>
    <n v="12000"/>
    <n v="7000"/>
    <n v="-1"/>
    <n v="6"/>
    <x v="10"/>
    <x v="1"/>
  </r>
  <r>
    <n v="7782"/>
    <x v="282"/>
    <x v="1"/>
    <x v="8"/>
    <n v="1"/>
    <x v="2"/>
    <x v="7"/>
    <x v="328"/>
    <m/>
    <m/>
    <m/>
    <m/>
    <n v="8000"/>
    <n v="18000"/>
    <n v="10000"/>
    <n v="-1"/>
    <n v="6"/>
    <x v="10"/>
    <x v="1"/>
  </r>
  <r>
    <n v="7783"/>
    <x v="282"/>
    <x v="1"/>
    <x v="8"/>
    <n v="1"/>
    <x v="27"/>
    <x v="28"/>
    <x v="430"/>
    <m/>
    <m/>
    <m/>
    <m/>
    <n v="1100"/>
    <n v="10000"/>
    <n v="8900"/>
    <n v="-1"/>
    <n v="6"/>
    <x v="10"/>
    <x v="1"/>
  </r>
  <r>
    <n v="7784"/>
    <x v="282"/>
    <x v="1"/>
    <x v="8"/>
    <n v="1"/>
    <x v="13"/>
    <x v="6"/>
    <x v="119"/>
    <m/>
    <m/>
    <m/>
    <m/>
    <n v="1500"/>
    <n v="3000"/>
    <n v="1500"/>
    <n v="-1"/>
    <n v="6"/>
    <x v="10"/>
    <x v="1"/>
  </r>
  <r>
    <n v="7785"/>
    <x v="282"/>
    <x v="1"/>
    <x v="8"/>
    <n v="1"/>
    <x v="16"/>
    <x v="6"/>
    <x v="111"/>
    <m/>
    <m/>
    <m/>
    <m/>
    <n v="11000"/>
    <n v="20000"/>
    <n v="9000"/>
    <n v="-1"/>
    <n v="6"/>
    <x v="10"/>
    <x v="1"/>
  </r>
  <r>
    <n v="7786"/>
    <x v="282"/>
    <x v="1"/>
    <x v="8"/>
    <n v="1"/>
    <x v="4"/>
    <x v="4"/>
    <x v="215"/>
    <m/>
    <m/>
    <m/>
    <m/>
    <n v="18000"/>
    <n v="35000"/>
    <n v="17000"/>
    <n v="-1"/>
    <n v="6"/>
    <x v="10"/>
    <x v="1"/>
  </r>
  <r>
    <n v="7787"/>
    <x v="282"/>
    <x v="1"/>
    <x v="8"/>
    <n v="1"/>
    <x v="27"/>
    <x v="29"/>
    <x v="919"/>
    <m/>
    <m/>
    <m/>
    <m/>
    <n v="1100"/>
    <n v="10000"/>
    <n v="8900"/>
    <n v="-1"/>
    <n v="6"/>
    <x v="10"/>
    <x v="1"/>
  </r>
  <r>
    <n v="7788"/>
    <x v="282"/>
    <x v="1"/>
    <x v="8"/>
    <n v="1"/>
    <x v="26"/>
    <x v="29"/>
    <x v="919"/>
    <m/>
    <m/>
    <m/>
    <m/>
    <n v="8000"/>
    <n v="20000"/>
    <n v="12000"/>
    <n v="-1"/>
    <n v="6"/>
    <x v="10"/>
    <x v="1"/>
  </r>
  <r>
    <n v="7789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790"/>
    <x v="282"/>
    <x v="1"/>
    <x v="8"/>
    <n v="1"/>
    <x v="26"/>
    <x v="1"/>
    <x v="1825"/>
    <m/>
    <m/>
    <m/>
    <m/>
    <n v="8000"/>
    <n v="20000"/>
    <n v="12000"/>
    <n v="-1"/>
    <n v="6"/>
    <x v="10"/>
    <x v="1"/>
  </r>
  <r>
    <n v="7791"/>
    <x v="282"/>
    <x v="1"/>
    <x v="8"/>
    <n v="1"/>
    <x v="95"/>
    <x v="1"/>
    <x v="512"/>
    <m/>
    <m/>
    <m/>
    <m/>
    <n v="15000"/>
    <n v="35000"/>
    <n v="20000"/>
    <n v="-1"/>
    <n v="6"/>
    <x v="10"/>
    <x v="1"/>
  </r>
  <r>
    <n v="7792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793"/>
    <x v="282"/>
    <x v="1"/>
    <x v="8"/>
    <n v="1"/>
    <x v="84"/>
    <x v="2"/>
    <x v="169"/>
    <m/>
    <m/>
    <m/>
    <m/>
    <n v="55000"/>
    <n v="115000"/>
    <n v="60000"/>
    <n v="-1"/>
    <n v="6"/>
    <x v="10"/>
    <x v="1"/>
  </r>
  <r>
    <n v="7794"/>
    <x v="282"/>
    <x v="1"/>
    <x v="8"/>
    <n v="1"/>
    <x v="27"/>
    <x v="2"/>
    <x v="169"/>
    <m/>
    <m/>
    <m/>
    <m/>
    <n v="1100"/>
    <n v="5000"/>
    <n v="3900"/>
    <n v="-1"/>
    <n v="6"/>
    <x v="10"/>
    <x v="1"/>
  </r>
  <r>
    <n v="7795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796"/>
    <x v="282"/>
    <x v="1"/>
    <x v="8"/>
    <n v="1"/>
    <x v="29"/>
    <x v="32"/>
    <x v="340"/>
    <m/>
    <m/>
    <m/>
    <m/>
    <n v="9345"/>
    <n v="10000"/>
    <n v="655"/>
    <n v="-1"/>
    <n v="6"/>
    <x v="10"/>
    <x v="1"/>
  </r>
  <r>
    <n v="7797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798"/>
    <x v="283"/>
    <x v="1"/>
    <x v="8"/>
    <n v="1"/>
    <x v="4"/>
    <x v="25"/>
    <x v="1181"/>
    <m/>
    <m/>
    <m/>
    <m/>
    <n v="48000"/>
    <n v="77000"/>
    <n v="29000"/>
    <n v="-1"/>
    <n v="7"/>
    <x v="10"/>
    <x v="1"/>
  </r>
  <r>
    <n v="7799"/>
    <x v="283"/>
    <x v="1"/>
    <x v="8"/>
    <n v="1"/>
    <x v="170"/>
    <x v="134"/>
    <x v="1713"/>
    <m/>
    <m/>
    <m/>
    <m/>
    <n v="165000"/>
    <n v="200000"/>
    <n v="35000"/>
    <n v="-1"/>
    <n v="7"/>
    <x v="10"/>
    <x v="1"/>
  </r>
  <r>
    <n v="7800"/>
    <x v="283"/>
    <x v="1"/>
    <x v="8"/>
    <n v="1"/>
    <x v="37"/>
    <x v="32"/>
    <x v="300"/>
    <m/>
    <m/>
    <m/>
    <m/>
    <n v="800"/>
    <n v="4000"/>
    <n v="3200"/>
    <n v="-1"/>
    <n v="7"/>
    <x v="10"/>
    <x v="1"/>
  </r>
  <r>
    <n v="7801"/>
    <x v="283"/>
    <x v="1"/>
    <x v="8"/>
    <n v="1"/>
    <x v="1"/>
    <x v="28"/>
    <x v="1666"/>
    <m/>
    <m/>
    <m/>
    <m/>
    <n v="5500"/>
    <n v="20000"/>
    <n v="14500"/>
    <n v="-1"/>
    <n v="7"/>
    <x v="10"/>
    <x v="1"/>
  </r>
  <r>
    <n v="7802"/>
    <x v="283"/>
    <x v="1"/>
    <x v="8"/>
    <n v="1"/>
    <x v="35"/>
    <x v="89"/>
    <x v="1063"/>
    <m/>
    <m/>
    <m/>
    <m/>
    <n v="4000"/>
    <n v="9000"/>
    <n v="5000"/>
    <n v="-1"/>
    <n v="7"/>
    <x v="10"/>
    <x v="1"/>
  </r>
  <r>
    <n v="7803"/>
    <x v="283"/>
    <x v="1"/>
    <x v="8"/>
    <n v="1"/>
    <x v="27"/>
    <x v="1"/>
    <x v="178"/>
    <m/>
    <m/>
    <m/>
    <s v="pot pacha"/>
    <n v="1100"/>
    <n v="5000"/>
    <n v="3900"/>
    <n v="-1"/>
    <n v="7"/>
    <x v="10"/>
    <x v="1"/>
  </r>
  <r>
    <n v="7804"/>
    <x v="283"/>
    <x v="1"/>
    <x v="8"/>
    <n v="1"/>
    <x v="35"/>
    <x v="36"/>
    <x v="230"/>
    <m/>
    <m/>
    <m/>
    <m/>
    <n v="10500"/>
    <n v="24000"/>
    <n v="13500"/>
    <n v="-1"/>
    <n v="7"/>
    <x v="10"/>
    <x v="1"/>
  </r>
  <r>
    <n v="7805"/>
    <x v="283"/>
    <x v="1"/>
    <x v="8"/>
    <n v="1"/>
    <x v="84"/>
    <x v="1"/>
    <x v="1590"/>
    <m/>
    <m/>
    <m/>
    <m/>
    <n v="78000"/>
    <n v="135000"/>
    <n v="57000"/>
    <n v="-1"/>
    <n v="7"/>
    <x v="10"/>
    <x v="1"/>
  </r>
  <r>
    <n v="7806"/>
    <x v="283"/>
    <x v="1"/>
    <x v="8"/>
    <n v="1"/>
    <x v="33"/>
    <x v="28"/>
    <x v="1826"/>
    <m/>
    <m/>
    <m/>
    <m/>
    <n v="0"/>
    <n v="2000"/>
    <n v="2000"/>
    <n v="-1"/>
    <n v="7"/>
    <x v="10"/>
    <x v="1"/>
  </r>
  <r>
    <n v="7807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08"/>
    <x v="283"/>
    <x v="0"/>
    <x v="127"/>
    <n v="1"/>
    <x v="230"/>
    <x v="6"/>
    <x v="1817"/>
    <m/>
    <m/>
    <m/>
    <m/>
    <n v="68000"/>
    <n v="99000"/>
    <n v="-68000"/>
    <n v="1"/>
    <n v="7"/>
    <x v="10"/>
    <x v="1"/>
  </r>
  <r>
    <n v="7809"/>
    <x v="283"/>
    <x v="1"/>
    <x v="8"/>
    <n v="1"/>
    <x v="4"/>
    <x v="4"/>
    <x v="215"/>
    <m/>
    <m/>
    <m/>
    <m/>
    <n v="17000"/>
    <n v="35000"/>
    <n v="18000"/>
    <n v="-1"/>
    <n v="7"/>
    <x v="10"/>
    <x v="1"/>
  </r>
  <r>
    <n v="7810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11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12"/>
    <x v="283"/>
    <x v="1"/>
    <x v="8"/>
    <n v="1"/>
    <x v="126"/>
    <x v="1"/>
    <x v="141"/>
    <m/>
    <m/>
    <m/>
    <m/>
    <n v="15000"/>
    <n v="35000"/>
    <n v="20000"/>
    <n v="-1"/>
    <n v="7"/>
    <x v="10"/>
    <x v="1"/>
  </r>
  <r>
    <n v="7813"/>
    <x v="283"/>
    <x v="1"/>
    <x v="8"/>
    <n v="1"/>
    <x v="26"/>
    <x v="135"/>
    <x v="670"/>
    <m/>
    <m/>
    <m/>
    <m/>
    <n v="8000"/>
    <n v="20000"/>
    <n v="12000"/>
    <n v="-1"/>
    <n v="7"/>
    <x v="10"/>
    <x v="1"/>
  </r>
  <r>
    <n v="7814"/>
    <x v="283"/>
    <x v="1"/>
    <x v="8"/>
    <n v="1"/>
    <x v="27"/>
    <x v="135"/>
    <x v="670"/>
    <m/>
    <m/>
    <m/>
    <m/>
    <n v="1100"/>
    <n v="10000"/>
    <n v="8900"/>
    <n v="-1"/>
    <n v="7"/>
    <x v="10"/>
    <x v="1"/>
  </r>
  <r>
    <n v="7815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16"/>
    <x v="283"/>
    <x v="1"/>
    <x v="8"/>
    <n v="1"/>
    <x v="33"/>
    <x v="1"/>
    <x v="1827"/>
    <m/>
    <m/>
    <m/>
    <m/>
    <n v="0"/>
    <n v="25000"/>
    <n v="25000"/>
    <n v="-1"/>
    <n v="7"/>
    <x v="10"/>
    <x v="1"/>
  </r>
  <r>
    <n v="7817"/>
    <x v="283"/>
    <x v="1"/>
    <x v="8"/>
    <n v="1"/>
    <x v="33"/>
    <x v="28"/>
    <x v="1828"/>
    <m/>
    <m/>
    <m/>
    <m/>
    <n v="0"/>
    <n v="7000"/>
    <n v="7000"/>
    <n v="-1"/>
    <n v="7"/>
    <x v="10"/>
    <x v="1"/>
  </r>
  <r>
    <n v="7818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19"/>
    <x v="283"/>
    <x v="1"/>
    <x v="8"/>
    <n v="1"/>
    <x v="158"/>
    <x v="6"/>
    <x v="1276"/>
    <m/>
    <m/>
    <m/>
    <m/>
    <n v="3500"/>
    <n v="10000"/>
    <n v="6500"/>
    <n v="-1"/>
    <n v="7"/>
    <x v="10"/>
    <x v="1"/>
  </r>
  <r>
    <n v="7820"/>
    <x v="283"/>
    <x v="1"/>
    <x v="8"/>
    <n v="1"/>
    <x v="26"/>
    <x v="28"/>
    <x v="297"/>
    <m/>
    <m/>
    <m/>
    <m/>
    <n v="8000"/>
    <n v="20000"/>
    <n v="12000"/>
    <n v="-1"/>
    <n v="7"/>
    <x v="10"/>
    <x v="1"/>
  </r>
  <r>
    <n v="7821"/>
    <x v="283"/>
    <x v="1"/>
    <x v="8"/>
    <n v="1"/>
    <x v="27"/>
    <x v="28"/>
    <x v="297"/>
    <m/>
    <m/>
    <m/>
    <m/>
    <n v="1100"/>
    <n v="10000"/>
    <n v="8900"/>
    <n v="-1"/>
    <n v="7"/>
    <x v="10"/>
    <x v="1"/>
  </r>
  <r>
    <n v="7822"/>
    <x v="283"/>
    <x v="1"/>
    <x v="8"/>
    <n v="1"/>
    <x v="29"/>
    <x v="32"/>
    <x v="201"/>
    <m/>
    <m/>
    <m/>
    <m/>
    <n v="7008"/>
    <n v="7500"/>
    <n v="492"/>
    <n v="-1"/>
    <n v="7"/>
    <x v="10"/>
    <x v="1"/>
  </r>
  <r>
    <n v="7823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24"/>
    <x v="281"/>
    <x v="0"/>
    <x v="148"/>
    <n v="1"/>
    <x v="83"/>
    <x v="6"/>
    <x v="1814"/>
    <m/>
    <m/>
    <m/>
    <m/>
    <n v="22000"/>
    <n v="49000"/>
    <n v="-22000"/>
    <n v="1"/>
    <n v="5"/>
    <x v="10"/>
    <x v="1"/>
  </r>
  <r>
    <n v="7825"/>
    <x v="281"/>
    <x v="0"/>
    <x v="148"/>
    <n v="2"/>
    <x v="83"/>
    <x v="6"/>
    <x v="1829"/>
    <m/>
    <m/>
    <m/>
    <m/>
    <n v="15000"/>
    <n v="25000"/>
    <n v="-30000"/>
    <n v="2"/>
    <n v="5"/>
    <x v="10"/>
    <x v="1"/>
  </r>
  <r>
    <n v="7826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27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28"/>
    <x v="283"/>
    <x v="0"/>
    <x v="64"/>
    <n v="1"/>
    <x v="84"/>
    <x v="2"/>
    <x v="169"/>
    <m/>
    <m/>
    <m/>
    <m/>
    <n v="55000"/>
    <n v="115000"/>
    <n v="-55000"/>
    <n v="1"/>
    <n v="7"/>
    <x v="10"/>
    <x v="1"/>
  </r>
  <r>
    <n v="7829"/>
    <x v="283"/>
    <x v="0"/>
    <x v="64"/>
    <n v="1"/>
    <x v="95"/>
    <x v="1"/>
    <x v="512"/>
    <m/>
    <m/>
    <m/>
    <m/>
    <n v="13000"/>
    <n v="35000"/>
    <n v="-13000"/>
    <n v="1"/>
    <n v="7"/>
    <x v="10"/>
    <x v="1"/>
  </r>
  <r>
    <n v="7830"/>
    <x v="283"/>
    <x v="0"/>
    <x v="64"/>
    <n v="1"/>
    <x v="126"/>
    <x v="1"/>
    <x v="141"/>
    <m/>
    <m/>
    <m/>
    <m/>
    <n v="15000"/>
    <n v="35000"/>
    <n v="-15000"/>
    <n v="1"/>
    <n v="7"/>
    <x v="10"/>
    <x v="1"/>
  </r>
  <r>
    <n v="7831"/>
    <x v="283"/>
    <x v="0"/>
    <x v="51"/>
    <n v="1"/>
    <x v="1"/>
    <x v="10"/>
    <x v="1830"/>
    <m/>
    <m/>
    <m/>
    <m/>
    <n v="15500"/>
    <n v="35000"/>
    <n v="-15500"/>
    <n v="1"/>
    <n v="7"/>
    <x v="10"/>
    <x v="1"/>
  </r>
  <r>
    <n v="7832"/>
    <x v="283"/>
    <x v="0"/>
    <x v="51"/>
    <n v="13"/>
    <x v="26"/>
    <x v="48"/>
    <x v="741"/>
    <m/>
    <m/>
    <m/>
    <m/>
    <n v="7500"/>
    <n v="20000"/>
    <n v="-97500"/>
    <n v="13"/>
    <n v="7"/>
    <x v="10"/>
    <x v="1"/>
  </r>
  <r>
    <n v="7833"/>
    <x v="283"/>
    <x v="0"/>
    <x v="51"/>
    <n v="1"/>
    <x v="26"/>
    <x v="4"/>
    <x v="313"/>
    <m/>
    <m/>
    <m/>
    <m/>
    <n v="7000"/>
    <n v="18000"/>
    <n v="-7000"/>
    <n v="1"/>
    <n v="7"/>
    <x v="10"/>
    <x v="1"/>
  </r>
  <r>
    <n v="7834"/>
    <x v="283"/>
    <x v="0"/>
    <x v="51"/>
    <n v="20"/>
    <x v="26"/>
    <x v="48"/>
    <x v="741"/>
    <m/>
    <m/>
    <m/>
    <m/>
    <n v="800"/>
    <n v="10000"/>
    <n v="-16000"/>
    <n v="20"/>
    <n v="7"/>
    <x v="10"/>
    <x v="1"/>
  </r>
  <r>
    <n v="7835"/>
    <x v="283"/>
    <x v="0"/>
    <x v="51"/>
    <n v="45"/>
    <x v="26"/>
    <x v="48"/>
    <x v="741"/>
    <m/>
    <m/>
    <m/>
    <m/>
    <n v="900"/>
    <n v="10000"/>
    <n v="-40500"/>
    <n v="45"/>
    <n v="7"/>
    <x v="10"/>
    <x v="1"/>
  </r>
  <r>
    <n v="7836"/>
    <x v="283"/>
    <x v="0"/>
    <x v="51"/>
    <n v="11"/>
    <x v="55"/>
    <x v="48"/>
    <x v="741"/>
    <m/>
    <m/>
    <m/>
    <m/>
    <n v="5500"/>
    <n v="20000"/>
    <n v="-60500"/>
    <n v="11"/>
    <n v="7"/>
    <x v="10"/>
    <x v="1"/>
  </r>
  <r>
    <n v="7837"/>
    <x v="283"/>
    <x v="0"/>
    <x v="51"/>
    <n v="10"/>
    <x v="1"/>
    <x v="1"/>
    <x v="2"/>
    <m/>
    <m/>
    <m/>
    <m/>
    <n v="3500"/>
    <n v="12000"/>
    <n v="-35000"/>
    <n v="10"/>
    <n v="7"/>
    <x v="10"/>
    <x v="1"/>
  </r>
  <r>
    <n v="7838"/>
    <x v="283"/>
    <x v="0"/>
    <x v="51"/>
    <n v="5"/>
    <x v="1"/>
    <x v="1"/>
    <x v="1000"/>
    <m/>
    <m/>
    <m/>
    <m/>
    <n v="2600"/>
    <n v="10000"/>
    <n v="-13000"/>
    <n v="5"/>
    <n v="7"/>
    <x v="10"/>
    <x v="1"/>
  </r>
  <r>
    <n v="7839"/>
    <x v="283"/>
    <x v="0"/>
    <x v="51"/>
    <n v="3"/>
    <x v="2"/>
    <x v="7"/>
    <x v="328"/>
    <m/>
    <m/>
    <m/>
    <m/>
    <n v="8000"/>
    <n v="20000"/>
    <n v="-24000"/>
    <n v="3"/>
    <n v="7"/>
    <x v="10"/>
    <x v="1"/>
  </r>
  <r>
    <n v="7840"/>
    <x v="283"/>
    <x v="0"/>
    <x v="51"/>
    <n v="5"/>
    <x v="2"/>
    <x v="7"/>
    <x v="440"/>
    <m/>
    <m/>
    <m/>
    <m/>
    <n v="8000"/>
    <n v="20000"/>
    <n v="-40000"/>
    <n v="5"/>
    <n v="7"/>
    <x v="10"/>
    <x v="1"/>
  </r>
  <r>
    <n v="7841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42"/>
    <x v="283"/>
    <x v="1"/>
    <x v="8"/>
    <n v="1"/>
    <x v="29"/>
    <x v="37"/>
    <x v="233"/>
    <m/>
    <m/>
    <m/>
    <m/>
    <n v="5139"/>
    <n v="5500"/>
    <n v="361"/>
    <n v="-1"/>
    <n v="7"/>
    <x v="10"/>
    <x v="1"/>
  </r>
  <r>
    <n v="7843"/>
    <x v="284"/>
    <x v="1"/>
    <x v="8"/>
    <n v="1"/>
    <x v="26"/>
    <x v="28"/>
    <x v="133"/>
    <m/>
    <m/>
    <m/>
    <m/>
    <n v="8000"/>
    <n v="20000"/>
    <n v="12000"/>
    <n v="-1"/>
    <n v="8"/>
    <x v="10"/>
    <x v="1"/>
  </r>
  <r>
    <n v="7844"/>
    <x v="284"/>
    <x v="1"/>
    <x v="8"/>
    <n v="1"/>
    <x v="27"/>
    <x v="28"/>
    <x v="133"/>
    <m/>
    <m/>
    <m/>
    <m/>
    <n v="1100"/>
    <n v="10000"/>
    <n v="8900"/>
    <n v="-1"/>
    <n v="8"/>
    <x v="10"/>
    <x v="1"/>
  </r>
  <r>
    <n v="7845"/>
    <x v="284"/>
    <x v="1"/>
    <x v="8"/>
    <n v="1"/>
    <x v="0"/>
    <x v="93"/>
    <x v="1200"/>
    <m/>
    <m/>
    <m/>
    <m/>
    <n v="3500"/>
    <n v="14000"/>
    <n v="10500"/>
    <n v="-1"/>
    <n v="8"/>
    <x v="10"/>
    <x v="1"/>
  </r>
  <r>
    <n v="7846"/>
    <x v="284"/>
    <x v="1"/>
    <x v="8"/>
    <n v="1"/>
    <x v="57"/>
    <x v="140"/>
    <x v="1831"/>
    <m/>
    <m/>
    <m/>
    <m/>
    <n v="800"/>
    <n v="5000"/>
    <n v="4200"/>
    <n v="-1"/>
    <n v="8"/>
    <x v="10"/>
    <x v="1"/>
  </r>
  <r>
    <n v="7847"/>
    <x v="284"/>
    <x v="1"/>
    <x v="8"/>
    <n v="1"/>
    <x v="33"/>
    <x v="1"/>
    <x v="1832"/>
    <m/>
    <m/>
    <m/>
    <m/>
    <n v="0"/>
    <n v="10000"/>
    <n v="10000"/>
    <n v="-1"/>
    <n v="8"/>
    <x v="10"/>
    <x v="1"/>
  </r>
  <r>
    <n v="7848"/>
    <x v="284"/>
    <x v="1"/>
    <x v="8"/>
    <n v="1"/>
    <x v="60"/>
    <x v="6"/>
    <x v="1569"/>
    <m/>
    <m/>
    <m/>
    <m/>
    <n v="100000"/>
    <n v="130000"/>
    <n v="30000"/>
    <n v="-1"/>
    <n v="8"/>
    <x v="10"/>
    <x v="1"/>
  </r>
  <r>
    <n v="7849"/>
    <x v="284"/>
    <x v="1"/>
    <x v="8"/>
    <n v="1"/>
    <x v="29"/>
    <x v="60"/>
    <x v="434"/>
    <m/>
    <m/>
    <m/>
    <m/>
    <n v="5606"/>
    <n v="6000"/>
    <n v="394"/>
    <n v="-1"/>
    <n v="8"/>
    <x v="10"/>
    <x v="1"/>
  </r>
  <r>
    <n v="7850"/>
    <x v="284"/>
    <x v="1"/>
    <x v="8"/>
    <n v="1"/>
    <x v="2"/>
    <x v="7"/>
    <x v="440"/>
    <m/>
    <m/>
    <m/>
    <m/>
    <n v="8000"/>
    <n v="20000"/>
    <n v="12000"/>
    <n v="-1"/>
    <n v="8"/>
    <x v="10"/>
    <x v="1"/>
  </r>
  <r>
    <n v="7851"/>
    <x v="284"/>
    <x v="1"/>
    <x v="8"/>
    <n v="1"/>
    <x v="0"/>
    <x v="6"/>
    <x v="1679"/>
    <m/>
    <m/>
    <m/>
    <m/>
    <n v="2000"/>
    <n v="10000"/>
    <n v="8000"/>
    <n v="-1"/>
    <n v="8"/>
    <x v="10"/>
    <x v="1"/>
  </r>
  <r>
    <n v="7852"/>
    <x v="284"/>
    <x v="1"/>
    <x v="8"/>
    <n v="1"/>
    <x v="33"/>
    <x v="1"/>
    <x v="1833"/>
    <m/>
    <m/>
    <m/>
    <m/>
    <n v="0"/>
    <n v="20000"/>
    <n v="20000"/>
    <n v="-1"/>
    <n v="8"/>
    <x v="10"/>
    <x v="1"/>
  </r>
  <r>
    <n v="7853"/>
    <x v="284"/>
    <x v="1"/>
    <x v="8"/>
    <n v="1"/>
    <x v="33"/>
    <x v="1"/>
    <x v="1834"/>
    <m/>
    <m/>
    <m/>
    <m/>
    <n v="0"/>
    <n v="25000"/>
    <n v="25000"/>
    <n v="-1"/>
    <n v="8"/>
    <x v="10"/>
    <x v="1"/>
  </r>
  <r>
    <n v="7854"/>
    <x v="284"/>
    <x v="1"/>
    <x v="8"/>
    <n v="1"/>
    <x v="30"/>
    <x v="1"/>
    <x v="1043"/>
    <m/>
    <m/>
    <m/>
    <m/>
    <n v="900"/>
    <n v="8000"/>
    <n v="7100"/>
    <n v="-1"/>
    <n v="8"/>
    <x v="10"/>
    <x v="1"/>
  </r>
  <r>
    <n v="7855"/>
    <x v="284"/>
    <x v="1"/>
    <x v="8"/>
    <n v="1"/>
    <x v="212"/>
    <x v="6"/>
    <x v="1658"/>
    <m/>
    <m/>
    <m/>
    <m/>
    <n v="4000"/>
    <n v="10000"/>
    <n v="6000"/>
    <n v="-1"/>
    <n v="8"/>
    <x v="10"/>
    <x v="1"/>
  </r>
  <r>
    <n v="7856"/>
    <x v="284"/>
    <x v="1"/>
    <x v="145"/>
    <n v="1"/>
    <x v="122"/>
    <x v="6"/>
    <x v="1534"/>
    <m/>
    <m/>
    <m/>
    <m/>
    <n v="12000"/>
    <n v="25000"/>
    <n v="13000"/>
    <n v="-1"/>
    <n v="8"/>
    <x v="10"/>
    <x v="1"/>
  </r>
  <r>
    <n v="7857"/>
    <x v="284"/>
    <x v="1"/>
    <x v="145"/>
    <n v="1"/>
    <x v="13"/>
    <x v="6"/>
    <x v="48"/>
    <m/>
    <m/>
    <m/>
    <m/>
    <n v="2000"/>
    <n v="4000"/>
    <n v="2000"/>
    <n v="-1"/>
    <n v="8"/>
    <x v="10"/>
    <x v="1"/>
  </r>
  <r>
    <n v="7858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59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60"/>
    <x v="284"/>
    <x v="1"/>
    <x v="8"/>
    <n v="1"/>
    <x v="30"/>
    <x v="29"/>
    <x v="919"/>
    <m/>
    <m/>
    <m/>
    <m/>
    <n v="900"/>
    <n v="8000"/>
    <n v="7100"/>
    <n v="-1"/>
    <n v="8"/>
    <x v="10"/>
    <x v="1"/>
  </r>
  <r>
    <n v="7861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62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63"/>
    <x v="285"/>
    <x v="1"/>
    <x v="8"/>
    <n v="1"/>
    <x v="61"/>
    <x v="6"/>
    <x v="1328"/>
    <m/>
    <m/>
    <m/>
    <m/>
    <n v="50000"/>
    <n v="85000"/>
    <n v="35000"/>
    <n v="-1"/>
    <n v="9"/>
    <x v="10"/>
    <x v="1"/>
  </r>
  <r>
    <n v="7864"/>
    <x v="285"/>
    <x v="1"/>
    <x v="69"/>
    <n v="1"/>
    <x v="29"/>
    <x v="34"/>
    <x v="371"/>
    <m/>
    <m/>
    <m/>
    <m/>
    <n v="4672"/>
    <n v="5000"/>
    <n v="328"/>
    <n v="-1"/>
    <n v="9"/>
    <x v="10"/>
    <x v="1"/>
  </r>
  <r>
    <n v="7865"/>
    <x v="285"/>
    <x v="1"/>
    <x v="8"/>
    <n v="1"/>
    <x v="2"/>
    <x v="7"/>
    <x v="328"/>
    <m/>
    <m/>
    <m/>
    <m/>
    <n v="8000"/>
    <n v="18000"/>
    <n v="10000"/>
    <n v="-1"/>
    <n v="9"/>
    <x v="10"/>
    <x v="1"/>
  </r>
  <r>
    <n v="7866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67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68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69"/>
    <x v="285"/>
    <x v="1"/>
    <x v="8"/>
    <n v="1"/>
    <x v="0"/>
    <x v="27"/>
    <x v="1463"/>
    <m/>
    <m/>
    <m/>
    <m/>
    <n v="2500"/>
    <n v="10000"/>
    <n v="7500"/>
    <n v="-1"/>
    <n v="9"/>
    <x v="10"/>
    <x v="1"/>
  </r>
  <r>
    <n v="7870"/>
    <x v="285"/>
    <x v="1"/>
    <x v="8"/>
    <n v="1"/>
    <x v="26"/>
    <x v="41"/>
    <x v="1320"/>
    <m/>
    <m/>
    <m/>
    <m/>
    <n v="8000"/>
    <n v="20000"/>
    <n v="12000"/>
    <n v="-1"/>
    <n v="9"/>
    <x v="10"/>
    <x v="1"/>
  </r>
  <r>
    <n v="7871"/>
    <x v="285"/>
    <x v="1"/>
    <x v="8"/>
    <n v="1"/>
    <x v="27"/>
    <x v="41"/>
    <x v="1320"/>
    <m/>
    <m/>
    <m/>
    <m/>
    <n v="1100"/>
    <n v="10000"/>
    <n v="8900"/>
    <n v="-1"/>
    <n v="9"/>
    <x v="10"/>
    <x v="1"/>
  </r>
  <r>
    <n v="7872"/>
    <x v="285"/>
    <x v="1"/>
    <x v="8"/>
    <n v="1"/>
    <x v="8"/>
    <x v="170"/>
    <x v="1742"/>
    <m/>
    <m/>
    <m/>
    <m/>
    <n v="24000"/>
    <n v="55000"/>
    <n v="31000"/>
    <n v="-1"/>
    <n v="9"/>
    <x v="10"/>
    <x v="1"/>
  </r>
  <r>
    <n v="7873"/>
    <x v="285"/>
    <x v="1"/>
    <x v="8"/>
    <n v="1"/>
    <x v="11"/>
    <x v="134"/>
    <x v="1823"/>
    <m/>
    <m/>
    <m/>
    <m/>
    <n v="230000"/>
    <n v="285000"/>
    <n v="55000"/>
    <n v="-1"/>
    <n v="9"/>
    <x v="10"/>
    <x v="1"/>
  </r>
  <r>
    <n v="7874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75"/>
    <x v="285"/>
    <x v="1"/>
    <x v="8"/>
    <n v="1"/>
    <x v="29"/>
    <x v="32"/>
    <x v="201"/>
    <m/>
    <m/>
    <m/>
    <m/>
    <n v="3270"/>
    <n v="3500"/>
    <n v="230"/>
    <n v="-1"/>
    <n v="9"/>
    <x v="10"/>
    <x v="1"/>
  </r>
  <r>
    <n v="7876"/>
    <x v="285"/>
    <x v="1"/>
    <x v="8"/>
    <n v="1"/>
    <x v="33"/>
    <x v="1"/>
    <x v="1835"/>
    <m/>
    <m/>
    <m/>
    <m/>
    <n v="0"/>
    <n v="10000"/>
    <n v="10000"/>
    <n v="-1"/>
    <n v="9"/>
    <x v="10"/>
    <x v="1"/>
  </r>
  <r>
    <n v="7877"/>
    <x v="285"/>
    <x v="1"/>
    <x v="8"/>
    <n v="1"/>
    <x v="29"/>
    <x v="32"/>
    <x v="201"/>
    <m/>
    <m/>
    <m/>
    <m/>
    <n v="7008"/>
    <n v="7500"/>
    <n v="492"/>
    <n v="-1"/>
    <n v="9"/>
    <x v="10"/>
    <x v="1"/>
  </r>
  <r>
    <n v="7878"/>
    <x v="286"/>
    <x v="1"/>
    <x v="8"/>
    <n v="1"/>
    <x v="27"/>
    <x v="1"/>
    <x v="217"/>
    <m/>
    <m/>
    <m/>
    <m/>
    <n v="1100"/>
    <n v="10000"/>
    <n v="8900"/>
    <n v="-1"/>
    <n v="10"/>
    <x v="10"/>
    <x v="1"/>
  </r>
  <r>
    <n v="7879"/>
    <x v="286"/>
    <x v="1"/>
    <x v="8"/>
    <n v="1"/>
    <x v="81"/>
    <x v="1"/>
    <x v="217"/>
    <m/>
    <m/>
    <m/>
    <m/>
    <n v="3500"/>
    <n v="10000"/>
    <n v="6500"/>
    <n v="-1"/>
    <n v="10"/>
    <x v="10"/>
    <x v="1"/>
  </r>
  <r>
    <n v="7880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881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882"/>
    <x v="286"/>
    <x v="1"/>
    <x v="8"/>
    <n v="1"/>
    <x v="0"/>
    <x v="145"/>
    <x v="1646"/>
    <m/>
    <m/>
    <m/>
    <m/>
    <n v="5000"/>
    <n v="14000"/>
    <n v="9000"/>
    <n v="-1"/>
    <n v="10"/>
    <x v="10"/>
    <x v="1"/>
  </r>
  <r>
    <n v="7883"/>
    <x v="286"/>
    <x v="1"/>
    <x v="8"/>
    <n v="1"/>
    <x v="33"/>
    <x v="29"/>
    <x v="1836"/>
    <m/>
    <m/>
    <m/>
    <m/>
    <n v="0"/>
    <n v="3000"/>
    <n v="3000"/>
    <n v="-1"/>
    <n v="10"/>
    <x v="10"/>
    <x v="1"/>
  </r>
  <r>
    <n v="7884"/>
    <x v="286"/>
    <x v="1"/>
    <x v="8"/>
    <n v="1"/>
    <x v="29"/>
    <x v="32"/>
    <x v="201"/>
    <m/>
    <m/>
    <m/>
    <m/>
    <n v="6074"/>
    <n v="6500"/>
    <n v="426"/>
    <n v="-1"/>
    <n v="10"/>
    <x v="10"/>
    <x v="1"/>
  </r>
  <r>
    <n v="7885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886"/>
    <x v="286"/>
    <x v="1"/>
    <x v="8"/>
    <n v="1"/>
    <x v="33"/>
    <x v="140"/>
    <x v="1837"/>
    <m/>
    <m/>
    <m/>
    <m/>
    <n v="0"/>
    <n v="20000"/>
    <n v="20000"/>
    <n v="-1"/>
    <n v="10"/>
    <x v="10"/>
    <x v="1"/>
  </r>
  <r>
    <n v="7887"/>
    <x v="286"/>
    <x v="1"/>
    <x v="8"/>
    <n v="1"/>
    <x v="27"/>
    <x v="28"/>
    <x v="237"/>
    <m/>
    <m/>
    <m/>
    <m/>
    <n v="1100"/>
    <n v="10000"/>
    <n v="8900"/>
    <n v="-1"/>
    <n v="10"/>
    <x v="10"/>
    <x v="1"/>
  </r>
  <r>
    <n v="7888"/>
    <x v="286"/>
    <x v="1"/>
    <x v="8"/>
    <n v="1"/>
    <x v="8"/>
    <x v="23"/>
    <x v="834"/>
    <m/>
    <m/>
    <m/>
    <m/>
    <n v="28000"/>
    <n v="50000"/>
    <n v="22000"/>
    <n v="-1"/>
    <n v="10"/>
    <x v="10"/>
    <x v="1"/>
  </r>
  <r>
    <n v="7889"/>
    <x v="286"/>
    <x v="1"/>
    <x v="8"/>
    <n v="1"/>
    <x v="1"/>
    <x v="1"/>
    <x v="2"/>
    <m/>
    <m/>
    <m/>
    <m/>
    <n v="2800"/>
    <n v="12000"/>
    <n v="9200"/>
    <n v="-1"/>
    <n v="10"/>
    <x v="10"/>
    <x v="1"/>
  </r>
  <r>
    <n v="7890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891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892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893"/>
    <x v="286"/>
    <x v="1"/>
    <x v="8"/>
    <n v="1"/>
    <x v="23"/>
    <x v="6"/>
    <x v="122"/>
    <m/>
    <m/>
    <m/>
    <m/>
    <n v="3000"/>
    <n v="10000"/>
    <n v="7000"/>
    <n v="-1"/>
    <n v="10"/>
    <x v="10"/>
    <x v="1"/>
  </r>
  <r>
    <n v="7894"/>
    <x v="286"/>
    <x v="1"/>
    <x v="20"/>
    <n v="5"/>
    <x v="70"/>
    <x v="12"/>
    <x v="464"/>
    <m/>
    <m/>
    <m/>
    <m/>
    <n v="900"/>
    <n v="20000"/>
    <n v="19100"/>
    <n v="-5"/>
    <n v="10"/>
    <x v="10"/>
    <x v="1"/>
  </r>
  <r>
    <n v="7895"/>
    <x v="287"/>
    <x v="1"/>
    <x v="8"/>
    <n v="1"/>
    <x v="29"/>
    <x v="32"/>
    <x v="201"/>
    <m/>
    <m/>
    <m/>
    <m/>
    <n v="3270"/>
    <n v="3500"/>
    <n v="230"/>
    <n v="-1"/>
    <n v="11"/>
    <x v="10"/>
    <x v="1"/>
  </r>
  <r>
    <n v="7896"/>
    <x v="287"/>
    <x v="1"/>
    <x v="8"/>
    <n v="1"/>
    <x v="11"/>
    <x v="116"/>
    <x v="845"/>
    <m/>
    <m/>
    <m/>
    <m/>
    <n v="28000"/>
    <n v="55000"/>
    <n v="27000"/>
    <n v="-1"/>
    <n v="11"/>
    <x v="10"/>
    <x v="1"/>
  </r>
  <r>
    <n v="7897"/>
    <x v="287"/>
    <x v="1"/>
    <x v="8"/>
    <n v="1"/>
    <x v="26"/>
    <x v="29"/>
    <x v="742"/>
    <m/>
    <m/>
    <m/>
    <m/>
    <n v="12000"/>
    <n v="20000"/>
    <n v="8000"/>
    <n v="-1"/>
    <n v="11"/>
    <x v="10"/>
    <x v="1"/>
  </r>
  <r>
    <n v="7898"/>
    <x v="287"/>
    <x v="1"/>
    <x v="8"/>
    <n v="1"/>
    <x v="1"/>
    <x v="1"/>
    <x v="1000"/>
    <m/>
    <m/>
    <m/>
    <m/>
    <n v="2800"/>
    <n v="10000"/>
    <n v="7200"/>
    <n v="-1"/>
    <n v="11"/>
    <x v="10"/>
    <x v="1"/>
  </r>
  <r>
    <n v="7899"/>
    <x v="287"/>
    <x v="1"/>
    <x v="8"/>
    <n v="1"/>
    <x v="22"/>
    <x v="25"/>
    <x v="878"/>
    <m/>
    <m/>
    <m/>
    <m/>
    <n v="22000"/>
    <n v="55000"/>
    <n v="33000"/>
    <n v="-1"/>
    <n v="11"/>
    <x v="10"/>
    <x v="1"/>
  </r>
  <r>
    <n v="7900"/>
    <x v="287"/>
    <x v="1"/>
    <x v="131"/>
    <n v="1"/>
    <x v="0"/>
    <x v="27"/>
    <x v="1463"/>
    <m/>
    <m/>
    <m/>
    <m/>
    <n v="2500"/>
    <n v="10000"/>
    <n v="7500"/>
    <n v="-1"/>
    <n v="11"/>
    <x v="10"/>
    <x v="1"/>
  </r>
  <r>
    <n v="7901"/>
    <x v="287"/>
    <x v="1"/>
    <x v="8"/>
    <n v="1"/>
    <x v="27"/>
    <x v="2"/>
    <x v="1225"/>
    <m/>
    <m/>
    <m/>
    <m/>
    <n v="1100"/>
    <n v="10000"/>
    <n v="8900"/>
    <n v="-1"/>
    <n v="11"/>
    <x v="10"/>
    <x v="1"/>
  </r>
  <r>
    <n v="7902"/>
    <x v="287"/>
    <x v="1"/>
    <x v="8"/>
    <n v="1"/>
    <x v="27"/>
    <x v="28"/>
    <x v="430"/>
    <m/>
    <m/>
    <m/>
    <m/>
    <n v="1100"/>
    <n v="10000"/>
    <n v="8900"/>
    <n v="-1"/>
    <n v="11"/>
    <x v="10"/>
    <x v="1"/>
  </r>
  <r>
    <n v="7903"/>
    <x v="287"/>
    <x v="1"/>
    <x v="8"/>
    <n v="1"/>
    <x v="33"/>
    <x v="28"/>
    <x v="1838"/>
    <m/>
    <m/>
    <m/>
    <m/>
    <n v="0"/>
    <n v="40000"/>
    <n v="40000"/>
    <n v="-1"/>
    <n v="11"/>
    <x v="10"/>
    <x v="1"/>
  </r>
  <r>
    <n v="7904"/>
    <x v="287"/>
    <x v="1"/>
    <x v="8"/>
    <n v="1"/>
    <x v="4"/>
    <x v="142"/>
    <x v="1521"/>
    <m/>
    <m/>
    <m/>
    <m/>
    <n v="48000"/>
    <n v="80000"/>
    <n v="32000"/>
    <n v="-1"/>
    <n v="11"/>
    <x v="10"/>
    <x v="1"/>
  </r>
  <r>
    <n v="7905"/>
    <x v="287"/>
    <x v="1"/>
    <x v="8"/>
    <n v="1"/>
    <x v="27"/>
    <x v="4"/>
    <x v="283"/>
    <m/>
    <m/>
    <m/>
    <m/>
    <n v="1100"/>
    <n v="10000"/>
    <n v="8900"/>
    <n v="-1"/>
    <n v="11"/>
    <x v="10"/>
    <x v="1"/>
  </r>
  <r>
    <n v="7906"/>
    <x v="287"/>
    <x v="1"/>
    <x v="8"/>
    <n v="1"/>
    <x v="0"/>
    <x v="102"/>
    <x v="689"/>
    <m/>
    <m/>
    <m/>
    <m/>
    <n v="12000"/>
    <n v="24000"/>
    <n v="12000"/>
    <n v="-1"/>
    <n v="11"/>
    <x v="10"/>
    <x v="1"/>
  </r>
  <r>
    <n v="7907"/>
    <x v="287"/>
    <x v="1"/>
    <x v="8"/>
    <n v="1"/>
    <x v="33"/>
    <x v="2"/>
    <x v="623"/>
    <m/>
    <m/>
    <m/>
    <m/>
    <n v="0"/>
    <n v="20000"/>
    <n v="20000"/>
    <n v="-1"/>
    <n v="11"/>
    <x v="10"/>
    <x v="1"/>
  </r>
  <r>
    <n v="7908"/>
    <x v="287"/>
    <x v="1"/>
    <x v="8"/>
    <n v="1"/>
    <x v="27"/>
    <x v="1"/>
    <x v="431"/>
    <m/>
    <m/>
    <m/>
    <m/>
    <n v="1100"/>
    <n v="10000"/>
    <n v="8900"/>
    <n v="-1"/>
    <n v="11"/>
    <x v="10"/>
    <x v="1"/>
  </r>
  <r>
    <n v="7909"/>
    <x v="287"/>
    <x v="1"/>
    <x v="8"/>
    <n v="1"/>
    <x v="1"/>
    <x v="1"/>
    <x v="436"/>
    <m/>
    <m/>
    <m/>
    <m/>
    <n v="3500"/>
    <n v="15000"/>
    <n v="11500"/>
    <n v="-1"/>
    <n v="11"/>
    <x v="10"/>
    <x v="1"/>
  </r>
  <r>
    <n v="7910"/>
    <x v="287"/>
    <x v="1"/>
    <x v="8"/>
    <n v="1"/>
    <x v="70"/>
    <x v="12"/>
    <x v="465"/>
    <m/>
    <m/>
    <m/>
    <m/>
    <n v="900"/>
    <n v="5000"/>
    <n v="4100"/>
    <n v="-1"/>
    <n v="11"/>
    <x v="10"/>
    <x v="1"/>
  </r>
  <r>
    <n v="7911"/>
    <x v="287"/>
    <x v="1"/>
    <x v="8"/>
    <n v="1"/>
    <x v="37"/>
    <x v="37"/>
    <x v="233"/>
    <m/>
    <m/>
    <m/>
    <m/>
    <n v="1000"/>
    <n v="5000"/>
    <n v="4000"/>
    <n v="-1"/>
    <n v="11"/>
    <x v="10"/>
    <x v="1"/>
  </r>
  <r>
    <n v="7912"/>
    <x v="287"/>
    <x v="1"/>
    <x v="8"/>
    <n v="1"/>
    <x v="26"/>
    <x v="28"/>
    <x v="430"/>
    <m/>
    <m/>
    <m/>
    <m/>
    <n v="8000"/>
    <n v="20000"/>
    <n v="12000"/>
    <n v="-1"/>
    <n v="11"/>
    <x v="10"/>
    <x v="1"/>
  </r>
  <r>
    <n v="791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14"/>
    <x v="287"/>
    <x v="1"/>
    <x v="8"/>
    <n v="1"/>
    <x v="29"/>
    <x v="32"/>
    <x v="201"/>
    <m/>
    <m/>
    <m/>
    <m/>
    <n v="6074"/>
    <n v="6500"/>
    <n v="426"/>
    <n v="-1"/>
    <n v="11"/>
    <x v="10"/>
    <x v="1"/>
  </r>
  <r>
    <n v="7915"/>
    <x v="287"/>
    <x v="1"/>
    <x v="8"/>
    <n v="1"/>
    <x v="0"/>
    <x v="27"/>
    <x v="440"/>
    <m/>
    <m/>
    <m/>
    <m/>
    <n v="5000"/>
    <n v="12000"/>
    <n v="7000"/>
    <n v="-1"/>
    <n v="11"/>
    <x v="10"/>
    <x v="1"/>
  </r>
  <r>
    <n v="7916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17"/>
    <x v="287"/>
    <x v="0"/>
    <x v="114"/>
    <n v="1"/>
    <x v="4"/>
    <x v="142"/>
    <x v="1181"/>
    <m/>
    <m/>
    <m/>
    <m/>
    <n v="48000"/>
    <n v="80000"/>
    <n v="-48000"/>
    <n v="1"/>
    <n v="11"/>
    <x v="10"/>
    <x v="1"/>
  </r>
  <r>
    <n v="7918"/>
    <x v="287"/>
    <x v="1"/>
    <x v="8"/>
    <n v="1"/>
    <x v="68"/>
    <x v="6"/>
    <x v="1420"/>
    <m/>
    <m/>
    <m/>
    <m/>
    <n v="5000"/>
    <n v="9000"/>
    <n v="4000"/>
    <n v="-1"/>
    <n v="11"/>
    <x v="10"/>
    <x v="1"/>
  </r>
  <r>
    <n v="7919"/>
    <x v="287"/>
    <x v="1"/>
    <x v="8"/>
    <n v="1"/>
    <x v="9"/>
    <x v="5"/>
    <x v="32"/>
    <s v="USB"/>
    <s v="Negro"/>
    <s v="Caja"/>
    <s v="Inalambrico"/>
    <n v="15000"/>
    <n v="24000"/>
    <n v="9000"/>
    <n v="-1"/>
    <n v="11"/>
    <x v="10"/>
    <x v="1"/>
  </r>
  <r>
    <n v="7920"/>
    <x v="287"/>
    <x v="1"/>
    <x v="8"/>
    <n v="1"/>
    <x v="33"/>
    <x v="29"/>
    <x v="1839"/>
    <m/>
    <m/>
    <m/>
    <m/>
    <n v="0"/>
    <n v="7000"/>
    <n v="7000"/>
    <n v="-1"/>
    <n v="11"/>
    <x v="10"/>
    <x v="1"/>
  </r>
  <r>
    <n v="7921"/>
    <x v="287"/>
    <x v="1"/>
    <x v="8"/>
    <n v="1"/>
    <x v="29"/>
    <x v="32"/>
    <x v="340"/>
    <m/>
    <m/>
    <m/>
    <m/>
    <n v="2803"/>
    <n v="3000"/>
    <n v="197"/>
    <n v="-1"/>
    <n v="11"/>
    <x v="10"/>
    <x v="1"/>
  </r>
  <r>
    <n v="7922"/>
    <x v="287"/>
    <x v="0"/>
    <x v="88"/>
    <n v="2"/>
    <x v="38"/>
    <x v="96"/>
    <x v="1840"/>
    <m/>
    <m/>
    <m/>
    <m/>
    <n v="23000"/>
    <n v="55000"/>
    <n v="-46000"/>
    <n v="2"/>
    <n v="11"/>
    <x v="10"/>
    <x v="1"/>
  </r>
  <r>
    <n v="7923"/>
    <x v="287"/>
    <x v="0"/>
    <x v="127"/>
    <n v="1"/>
    <x v="231"/>
    <x v="6"/>
    <x v="1841"/>
    <m/>
    <m/>
    <m/>
    <m/>
    <n v="23000"/>
    <n v="49000"/>
    <n v="-23000"/>
    <n v="1"/>
    <n v="11"/>
    <x v="10"/>
    <x v="1"/>
  </r>
  <r>
    <n v="7924"/>
    <x v="287"/>
    <x v="0"/>
    <x v="127"/>
    <n v="1"/>
    <x v="218"/>
    <x v="174"/>
    <x v="1767"/>
    <m/>
    <m/>
    <m/>
    <m/>
    <n v="24000"/>
    <n v="49000"/>
    <n v="-24000"/>
    <n v="1"/>
    <n v="11"/>
    <x v="10"/>
    <x v="1"/>
  </r>
  <r>
    <n v="7925"/>
    <x v="287"/>
    <x v="0"/>
    <x v="127"/>
    <n v="1"/>
    <x v="218"/>
    <x v="6"/>
    <x v="1842"/>
    <m/>
    <m/>
    <m/>
    <m/>
    <n v="17000"/>
    <n v="39000"/>
    <n v="-17000"/>
    <n v="1"/>
    <n v="11"/>
    <x v="10"/>
    <x v="1"/>
  </r>
  <r>
    <n v="7926"/>
    <x v="287"/>
    <x v="0"/>
    <x v="127"/>
    <n v="1"/>
    <x v="219"/>
    <x v="175"/>
    <x v="1843"/>
    <m/>
    <m/>
    <m/>
    <m/>
    <n v="17000"/>
    <n v="39000"/>
    <n v="-17000"/>
    <n v="1"/>
    <n v="11"/>
    <x v="10"/>
    <x v="1"/>
  </r>
  <r>
    <n v="7927"/>
    <x v="287"/>
    <x v="0"/>
    <x v="127"/>
    <n v="1"/>
    <x v="11"/>
    <x v="134"/>
    <x v="1844"/>
    <m/>
    <m/>
    <m/>
    <m/>
    <n v="210000"/>
    <n v="290000"/>
    <n v="-210000"/>
    <n v="1"/>
    <n v="11"/>
    <x v="10"/>
    <x v="1"/>
  </r>
  <r>
    <n v="7928"/>
    <x v="287"/>
    <x v="0"/>
    <x v="145"/>
    <n v="1"/>
    <x v="62"/>
    <x v="6"/>
    <x v="1580"/>
    <m/>
    <m/>
    <m/>
    <m/>
    <n v="27000"/>
    <n v="50000"/>
    <n v="-27000"/>
    <n v="1"/>
    <n v="11"/>
    <x v="10"/>
    <x v="1"/>
  </r>
  <r>
    <n v="7929"/>
    <x v="287"/>
    <x v="0"/>
    <x v="145"/>
    <n v="2"/>
    <x v="0"/>
    <x v="6"/>
    <x v="1845"/>
    <m/>
    <m/>
    <m/>
    <m/>
    <n v="8000"/>
    <n v="20000"/>
    <n v="-16000"/>
    <n v="2"/>
    <n v="11"/>
    <x v="10"/>
    <x v="1"/>
  </r>
  <r>
    <n v="7930"/>
    <x v="287"/>
    <x v="0"/>
    <x v="145"/>
    <n v="3"/>
    <x v="0"/>
    <x v="6"/>
    <x v="1680"/>
    <m/>
    <m/>
    <m/>
    <m/>
    <n v="3000"/>
    <n v="14000"/>
    <n v="-9000"/>
    <n v="3"/>
    <n v="11"/>
    <x v="10"/>
    <x v="1"/>
  </r>
  <r>
    <n v="7931"/>
    <x v="287"/>
    <x v="0"/>
    <x v="145"/>
    <n v="2"/>
    <x v="2"/>
    <x v="6"/>
    <x v="1648"/>
    <m/>
    <m/>
    <m/>
    <m/>
    <n v="23000"/>
    <n v="50000"/>
    <n v="-46000"/>
    <n v="2"/>
    <n v="11"/>
    <x v="10"/>
    <x v="1"/>
  </r>
  <r>
    <n v="7932"/>
    <x v="287"/>
    <x v="0"/>
    <x v="5"/>
    <n v="15"/>
    <x v="26"/>
    <x v="48"/>
    <x v="741"/>
    <m/>
    <m/>
    <m/>
    <m/>
    <n v="5000"/>
    <n v="20000"/>
    <n v="-75000"/>
    <n v="15"/>
    <n v="11"/>
    <x v="10"/>
    <x v="1"/>
  </r>
  <r>
    <n v="7933"/>
    <x v="287"/>
    <x v="0"/>
    <x v="51"/>
    <n v="3"/>
    <x v="175"/>
    <x v="48"/>
    <x v="741"/>
    <m/>
    <m/>
    <m/>
    <m/>
    <n v="6500"/>
    <n v="15000"/>
    <n v="-19500"/>
    <n v="3"/>
    <n v="11"/>
    <x v="10"/>
    <x v="1"/>
  </r>
  <r>
    <n v="7934"/>
    <x v="287"/>
    <x v="0"/>
    <x v="51"/>
    <n v="10"/>
    <x v="1"/>
    <x v="1"/>
    <x v="2"/>
    <m/>
    <m/>
    <m/>
    <m/>
    <n v="3500"/>
    <n v="12000"/>
    <n v="-35000"/>
    <n v="10"/>
    <n v="11"/>
    <x v="10"/>
    <x v="1"/>
  </r>
  <r>
    <n v="7935"/>
    <x v="287"/>
    <x v="0"/>
    <x v="51"/>
    <n v="2"/>
    <x v="101"/>
    <x v="28"/>
    <x v="430"/>
    <m/>
    <m/>
    <m/>
    <m/>
    <n v="5000"/>
    <n v="12000"/>
    <n v="-10000"/>
    <n v="2"/>
    <n v="11"/>
    <x v="10"/>
    <x v="1"/>
  </r>
  <r>
    <n v="7936"/>
    <x v="287"/>
    <x v="0"/>
    <x v="51"/>
    <n v="5"/>
    <x v="2"/>
    <x v="7"/>
    <x v="328"/>
    <m/>
    <m/>
    <m/>
    <m/>
    <n v="8000"/>
    <n v="20000"/>
    <n v="-40000"/>
    <n v="5"/>
    <n v="11"/>
    <x v="10"/>
    <x v="1"/>
  </r>
  <r>
    <n v="7937"/>
    <x v="287"/>
    <x v="0"/>
    <x v="4"/>
    <n v="5"/>
    <x v="4"/>
    <x v="4"/>
    <x v="215"/>
    <m/>
    <m/>
    <m/>
    <m/>
    <n v="18000"/>
    <n v="35000"/>
    <n v="-90000"/>
    <n v="5"/>
    <n v="11"/>
    <x v="10"/>
    <x v="1"/>
  </r>
  <r>
    <n v="7938"/>
    <x v="287"/>
    <x v="0"/>
    <x v="4"/>
    <n v="2"/>
    <x v="232"/>
    <x v="177"/>
    <x v="1846"/>
    <m/>
    <m/>
    <m/>
    <m/>
    <n v="14000"/>
    <n v="29000"/>
    <n v="-28000"/>
    <n v="2"/>
    <n v="11"/>
    <x v="10"/>
    <x v="1"/>
  </r>
  <r>
    <n v="7939"/>
    <x v="287"/>
    <x v="0"/>
    <x v="72"/>
    <n v="2"/>
    <x v="16"/>
    <x v="6"/>
    <x v="111"/>
    <m/>
    <m/>
    <m/>
    <m/>
    <n v="10000"/>
    <n v="20000"/>
    <n v="-20000"/>
    <n v="2"/>
    <n v="11"/>
    <x v="10"/>
    <x v="1"/>
  </r>
  <r>
    <n v="7940"/>
    <x v="287"/>
    <x v="0"/>
    <x v="72"/>
    <n v="1"/>
    <x v="60"/>
    <x v="6"/>
    <x v="1847"/>
    <m/>
    <m/>
    <m/>
    <m/>
    <n v="95000"/>
    <n v="145000"/>
    <n v="-95000"/>
    <n v="1"/>
    <n v="11"/>
    <x v="10"/>
    <x v="1"/>
  </r>
  <r>
    <n v="7941"/>
    <x v="287"/>
    <x v="0"/>
    <x v="72"/>
    <n v="1"/>
    <x v="60"/>
    <x v="6"/>
    <x v="1569"/>
    <m/>
    <m/>
    <m/>
    <m/>
    <n v="100000"/>
    <n v="140000"/>
    <n v="-100000"/>
    <n v="1"/>
    <n v="11"/>
    <x v="10"/>
    <x v="1"/>
  </r>
  <r>
    <n v="7942"/>
    <x v="287"/>
    <x v="0"/>
    <x v="72"/>
    <n v="2"/>
    <x v="60"/>
    <x v="6"/>
    <x v="860"/>
    <m/>
    <m/>
    <m/>
    <m/>
    <n v="38000"/>
    <n v="80000"/>
    <n v="-76000"/>
    <n v="2"/>
    <n v="11"/>
    <x v="10"/>
    <x v="1"/>
  </r>
  <r>
    <n v="7943"/>
    <x v="287"/>
    <x v="0"/>
    <x v="72"/>
    <n v="1"/>
    <x v="60"/>
    <x v="6"/>
    <x v="1848"/>
    <m/>
    <m/>
    <m/>
    <m/>
    <n v="78000"/>
    <n v="120000"/>
    <n v="-78000"/>
    <n v="1"/>
    <n v="11"/>
    <x v="10"/>
    <x v="1"/>
  </r>
  <r>
    <n v="7944"/>
    <x v="287"/>
    <x v="1"/>
    <x v="8"/>
    <n v="1"/>
    <x v="35"/>
    <x v="89"/>
    <x v="1849"/>
    <m/>
    <m/>
    <m/>
    <m/>
    <n v="4000"/>
    <n v="9000"/>
    <n v="5000"/>
    <n v="-1"/>
    <n v="11"/>
    <x v="10"/>
    <x v="1"/>
  </r>
  <r>
    <n v="7945"/>
    <x v="287"/>
    <x v="0"/>
    <x v="64"/>
    <n v="1"/>
    <x v="105"/>
    <x v="28"/>
    <x v="1850"/>
    <m/>
    <m/>
    <m/>
    <m/>
    <n v="35000"/>
    <n v="55000"/>
    <n v="-35000"/>
    <n v="1"/>
    <n v="11"/>
    <x v="10"/>
    <x v="1"/>
  </r>
  <r>
    <n v="7946"/>
    <x v="287"/>
    <x v="0"/>
    <x v="64"/>
    <n v="1"/>
    <x v="103"/>
    <x v="28"/>
    <x v="133"/>
    <m/>
    <m/>
    <m/>
    <m/>
    <n v="13000"/>
    <n v="25000"/>
    <n v="-13000"/>
    <n v="1"/>
    <n v="11"/>
    <x v="10"/>
    <x v="1"/>
  </r>
  <r>
    <n v="7947"/>
    <x v="287"/>
    <x v="0"/>
    <x v="64"/>
    <n v="1"/>
    <x v="84"/>
    <x v="29"/>
    <x v="570"/>
    <m/>
    <m/>
    <m/>
    <m/>
    <n v="58000"/>
    <n v="125000"/>
    <n v="-58000"/>
    <n v="1"/>
    <n v="11"/>
    <x v="10"/>
    <x v="1"/>
  </r>
  <r>
    <n v="7948"/>
    <x v="287"/>
    <x v="0"/>
    <x v="64"/>
    <n v="1"/>
    <x v="104"/>
    <x v="1"/>
    <x v="200"/>
    <m/>
    <m/>
    <m/>
    <m/>
    <n v="5000"/>
    <n v="20000"/>
    <n v="-5000"/>
    <n v="1"/>
    <n v="11"/>
    <x v="10"/>
    <x v="1"/>
  </r>
  <r>
    <n v="7949"/>
    <x v="287"/>
    <x v="0"/>
    <x v="64"/>
    <n v="1"/>
    <x v="104"/>
    <x v="1"/>
    <x v="141"/>
    <m/>
    <m/>
    <m/>
    <m/>
    <n v="5000"/>
    <n v="20000"/>
    <n v="-5000"/>
    <n v="1"/>
    <n v="11"/>
    <x v="10"/>
    <x v="1"/>
  </r>
  <r>
    <n v="7950"/>
    <x v="287"/>
    <x v="0"/>
    <x v="64"/>
    <n v="1"/>
    <x v="104"/>
    <x v="28"/>
    <x v="133"/>
    <m/>
    <m/>
    <m/>
    <m/>
    <n v="5000"/>
    <n v="20000"/>
    <n v="-5000"/>
    <n v="1"/>
    <n v="11"/>
    <x v="10"/>
    <x v="1"/>
  </r>
  <r>
    <n v="7951"/>
    <x v="287"/>
    <x v="0"/>
    <x v="64"/>
    <n v="1"/>
    <x v="104"/>
    <x v="28"/>
    <x v="237"/>
    <m/>
    <m/>
    <m/>
    <m/>
    <n v="5000"/>
    <n v="20000"/>
    <n v="-5000"/>
    <n v="1"/>
    <n v="11"/>
    <x v="10"/>
    <x v="1"/>
  </r>
  <r>
    <n v="7952"/>
    <x v="287"/>
    <x v="0"/>
    <x v="157"/>
    <n v="1"/>
    <x v="61"/>
    <x v="6"/>
    <x v="1851"/>
    <m/>
    <m/>
    <m/>
    <m/>
    <n v="50000"/>
    <n v="99000"/>
    <n v="-50000"/>
    <n v="1"/>
    <n v="11"/>
    <x v="10"/>
    <x v="1"/>
  </r>
  <r>
    <n v="795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54"/>
    <x v="288"/>
    <x v="1"/>
    <x v="8"/>
    <n v="1"/>
    <x v="33"/>
    <x v="29"/>
    <x v="1852"/>
    <m/>
    <m/>
    <m/>
    <m/>
    <n v="0"/>
    <n v="2000"/>
    <n v="2000"/>
    <n v="-1"/>
    <n v="12"/>
    <x v="10"/>
    <x v="1"/>
  </r>
  <r>
    <n v="7955"/>
    <x v="288"/>
    <x v="1"/>
    <x v="8"/>
    <n v="1"/>
    <x v="29"/>
    <x v="32"/>
    <x v="201"/>
    <m/>
    <m/>
    <m/>
    <m/>
    <n v="1588"/>
    <n v="1700"/>
    <n v="112"/>
    <n v="-1"/>
    <n v="12"/>
    <x v="10"/>
    <x v="1"/>
  </r>
  <r>
    <n v="7956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57"/>
    <x v="288"/>
    <x v="1"/>
    <x v="8"/>
    <n v="1"/>
    <x v="2"/>
    <x v="2"/>
    <x v="1750"/>
    <m/>
    <m/>
    <m/>
    <m/>
    <n v="9000"/>
    <n v="24000"/>
    <n v="15000"/>
    <n v="-1"/>
    <n v="12"/>
    <x v="10"/>
    <x v="1"/>
  </r>
  <r>
    <n v="7958"/>
    <x v="288"/>
    <x v="1"/>
    <x v="8"/>
    <n v="1"/>
    <x v="78"/>
    <x v="12"/>
    <x v="49"/>
    <m/>
    <m/>
    <m/>
    <m/>
    <n v="900"/>
    <n v="3500"/>
    <n v="2600"/>
    <n v="-1"/>
    <n v="12"/>
    <x v="10"/>
    <x v="1"/>
  </r>
  <r>
    <n v="7959"/>
    <x v="288"/>
    <x v="1"/>
    <x v="8"/>
    <n v="1"/>
    <x v="27"/>
    <x v="1"/>
    <x v="141"/>
    <m/>
    <m/>
    <m/>
    <m/>
    <n v="1100"/>
    <n v="10000"/>
    <n v="8900"/>
    <n v="-1"/>
    <n v="12"/>
    <x v="10"/>
    <x v="1"/>
  </r>
  <r>
    <n v="7960"/>
    <x v="288"/>
    <x v="1"/>
    <x v="8"/>
    <n v="1"/>
    <x v="26"/>
    <x v="4"/>
    <x v="314"/>
    <m/>
    <m/>
    <m/>
    <m/>
    <n v="5000"/>
    <n v="18000"/>
    <n v="13000"/>
    <n v="-1"/>
    <n v="12"/>
    <x v="10"/>
    <x v="1"/>
  </r>
  <r>
    <n v="7961"/>
    <x v="288"/>
    <x v="1"/>
    <x v="8"/>
    <n v="1"/>
    <x v="226"/>
    <x v="4"/>
    <x v="314"/>
    <m/>
    <m/>
    <m/>
    <m/>
    <n v="5000"/>
    <n v="15000"/>
    <n v="10000"/>
    <n v="-1"/>
    <n v="12"/>
    <x v="10"/>
    <x v="1"/>
  </r>
  <r>
    <n v="7962"/>
    <x v="288"/>
    <x v="1"/>
    <x v="8"/>
    <n v="1"/>
    <x v="27"/>
    <x v="1"/>
    <x v="1568"/>
    <m/>
    <m/>
    <m/>
    <m/>
    <n v="1100"/>
    <n v="10000"/>
    <n v="8900"/>
    <n v="-1"/>
    <n v="12"/>
    <x v="10"/>
    <x v="1"/>
  </r>
  <r>
    <n v="7963"/>
    <x v="288"/>
    <x v="1"/>
    <x v="8"/>
    <n v="1"/>
    <x v="29"/>
    <x v="32"/>
    <x v="340"/>
    <m/>
    <m/>
    <m/>
    <m/>
    <n v="9345"/>
    <n v="10000"/>
    <n v="655"/>
    <n v="-1"/>
    <n v="12"/>
    <x v="10"/>
    <x v="1"/>
  </r>
  <r>
    <n v="7964"/>
    <x v="288"/>
    <x v="1"/>
    <x v="8"/>
    <n v="1"/>
    <x v="0"/>
    <x v="6"/>
    <x v="1746"/>
    <m/>
    <m/>
    <m/>
    <m/>
    <n v="3000"/>
    <n v="9000"/>
    <n v="6000"/>
    <n v="-1"/>
    <n v="12"/>
    <x v="10"/>
    <x v="1"/>
  </r>
  <r>
    <n v="7965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66"/>
    <x v="288"/>
    <x v="1"/>
    <x v="8"/>
    <n v="1"/>
    <x v="1"/>
    <x v="1"/>
    <x v="2"/>
    <m/>
    <m/>
    <m/>
    <m/>
    <n v="2800"/>
    <n v="10000"/>
    <n v="7200"/>
    <n v="-1"/>
    <n v="12"/>
    <x v="10"/>
    <x v="1"/>
  </r>
  <r>
    <n v="7967"/>
    <x v="288"/>
    <x v="1"/>
    <x v="8"/>
    <n v="1"/>
    <x v="105"/>
    <x v="29"/>
    <x v="338"/>
    <m/>
    <m/>
    <m/>
    <m/>
    <n v="17000"/>
    <n v="35000"/>
    <n v="18000"/>
    <n v="-1"/>
    <n v="12"/>
    <x v="10"/>
    <x v="1"/>
  </r>
  <r>
    <n v="7968"/>
    <x v="288"/>
    <x v="1"/>
    <x v="8"/>
    <n v="1"/>
    <x v="2"/>
    <x v="7"/>
    <x v="328"/>
    <m/>
    <m/>
    <m/>
    <m/>
    <n v="8000"/>
    <n v="20000"/>
    <n v="12000"/>
    <n v="-1"/>
    <n v="12"/>
    <x v="10"/>
    <x v="1"/>
  </r>
  <r>
    <n v="7969"/>
    <x v="288"/>
    <x v="1"/>
    <x v="8"/>
    <n v="1"/>
    <x v="206"/>
    <x v="6"/>
    <x v="1656"/>
    <m/>
    <m/>
    <m/>
    <m/>
    <n v="8000"/>
    <n v="24000"/>
    <n v="16000"/>
    <n v="-1"/>
    <n v="12"/>
    <x v="10"/>
    <x v="1"/>
  </r>
  <r>
    <n v="7970"/>
    <x v="288"/>
    <x v="1"/>
    <x v="8"/>
    <n v="1"/>
    <x v="83"/>
    <x v="6"/>
    <x v="587"/>
    <m/>
    <m/>
    <m/>
    <m/>
    <n v="3500"/>
    <n v="24000"/>
    <n v="20500"/>
    <n v="-1"/>
    <n v="12"/>
    <x v="10"/>
    <x v="1"/>
  </r>
  <r>
    <n v="7971"/>
    <x v="288"/>
    <x v="1"/>
    <x v="8"/>
    <n v="1"/>
    <x v="60"/>
    <x v="6"/>
    <x v="860"/>
    <m/>
    <m/>
    <m/>
    <m/>
    <n v="38000"/>
    <n v="80000"/>
    <n v="42000"/>
    <n v="-1"/>
    <n v="12"/>
    <x v="10"/>
    <x v="1"/>
  </r>
  <r>
    <n v="7972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73"/>
    <x v="289"/>
    <x v="1"/>
    <x v="8"/>
    <n v="1"/>
    <x v="83"/>
    <x v="6"/>
    <x v="1829"/>
    <m/>
    <m/>
    <m/>
    <m/>
    <n v="15000"/>
    <n v="24000"/>
    <n v="9000"/>
    <n v="-1"/>
    <n v="13"/>
    <x v="10"/>
    <x v="1"/>
  </r>
  <r>
    <n v="7974"/>
    <x v="289"/>
    <x v="1"/>
    <x v="8"/>
    <n v="1"/>
    <x v="11"/>
    <x v="21"/>
    <x v="1599"/>
    <m/>
    <m/>
    <m/>
    <m/>
    <n v="19000"/>
    <n v="35000"/>
    <n v="16000"/>
    <n v="-1"/>
    <n v="13"/>
    <x v="10"/>
    <x v="1"/>
  </r>
  <r>
    <n v="7975"/>
    <x v="289"/>
    <x v="1"/>
    <x v="22"/>
    <n v="1"/>
    <x v="29"/>
    <x v="32"/>
    <x v="201"/>
    <m/>
    <m/>
    <m/>
    <m/>
    <n v="3270"/>
    <n v="3500"/>
    <n v="230"/>
    <n v="-1"/>
    <n v="13"/>
    <x v="10"/>
    <x v="1"/>
  </r>
  <r>
    <n v="7976"/>
    <x v="289"/>
    <x v="1"/>
    <x v="8"/>
    <n v="1"/>
    <x v="26"/>
    <x v="35"/>
    <x v="180"/>
    <m/>
    <m/>
    <m/>
    <m/>
    <n v="8000"/>
    <n v="20000"/>
    <n v="12000"/>
    <n v="-1"/>
    <n v="13"/>
    <x v="10"/>
    <x v="1"/>
  </r>
  <r>
    <n v="7977"/>
    <x v="289"/>
    <x v="1"/>
    <x v="8"/>
    <n v="1"/>
    <x v="27"/>
    <x v="35"/>
    <x v="180"/>
    <m/>
    <m/>
    <m/>
    <m/>
    <n v="1100"/>
    <n v="10000"/>
    <n v="8900"/>
    <n v="-1"/>
    <n v="13"/>
    <x v="10"/>
    <x v="1"/>
  </r>
  <r>
    <n v="7978"/>
    <x v="289"/>
    <x v="1"/>
    <x v="8"/>
    <n v="1"/>
    <x v="29"/>
    <x v="34"/>
    <x v="214"/>
    <m/>
    <m/>
    <m/>
    <m/>
    <n v="3270"/>
    <n v="3500"/>
    <n v="230"/>
    <n v="-1"/>
    <n v="13"/>
    <x v="10"/>
    <x v="1"/>
  </r>
  <r>
    <n v="7979"/>
    <x v="289"/>
    <x v="1"/>
    <x v="8"/>
    <n v="1"/>
    <x v="57"/>
    <x v="1"/>
    <x v="141"/>
    <m/>
    <m/>
    <m/>
    <m/>
    <n v="800"/>
    <n v="5000"/>
    <n v="4200"/>
    <n v="-1"/>
    <n v="13"/>
    <x v="10"/>
    <x v="1"/>
  </r>
  <r>
    <n v="7980"/>
    <x v="289"/>
    <x v="1"/>
    <x v="8"/>
    <n v="1"/>
    <x v="29"/>
    <x v="32"/>
    <x v="201"/>
    <m/>
    <m/>
    <m/>
    <m/>
    <n v="28971"/>
    <n v="31000"/>
    <n v="2029"/>
    <n v="-1"/>
    <n v="13"/>
    <x v="10"/>
    <x v="1"/>
  </r>
  <r>
    <n v="7981"/>
    <x v="289"/>
    <x v="1"/>
    <x v="8"/>
    <n v="1"/>
    <x v="29"/>
    <x v="32"/>
    <x v="340"/>
    <m/>
    <m/>
    <m/>
    <m/>
    <n v="934"/>
    <n v="1000"/>
    <n v="66"/>
    <n v="-1"/>
    <n v="13"/>
    <x v="10"/>
    <x v="1"/>
  </r>
  <r>
    <n v="7982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83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84"/>
    <x v="289"/>
    <x v="1"/>
    <x v="8"/>
    <n v="1"/>
    <x v="26"/>
    <x v="1"/>
    <x v="367"/>
    <m/>
    <m/>
    <m/>
    <m/>
    <n v="8000"/>
    <n v="20000"/>
    <n v="12000"/>
    <n v="-1"/>
    <n v="13"/>
    <x v="10"/>
    <x v="1"/>
  </r>
  <r>
    <n v="7985"/>
    <x v="289"/>
    <x v="1"/>
    <x v="8"/>
    <n v="1"/>
    <x v="0"/>
    <x v="164"/>
    <x v="440"/>
    <m/>
    <m/>
    <m/>
    <m/>
    <n v="3000"/>
    <n v="10000"/>
    <n v="7000"/>
    <n v="-1"/>
    <n v="13"/>
    <x v="10"/>
    <x v="1"/>
  </r>
  <r>
    <n v="7986"/>
    <x v="289"/>
    <x v="1"/>
    <x v="8"/>
    <n v="1"/>
    <x v="33"/>
    <x v="29"/>
    <x v="1853"/>
    <m/>
    <m/>
    <m/>
    <m/>
    <n v="0"/>
    <n v="3000"/>
    <n v="3000"/>
    <n v="-1"/>
    <n v="13"/>
    <x v="10"/>
    <x v="1"/>
  </r>
  <r>
    <n v="7987"/>
    <x v="289"/>
    <x v="1"/>
    <x v="8"/>
    <n v="1"/>
    <x v="4"/>
    <x v="28"/>
    <x v="351"/>
    <m/>
    <m/>
    <m/>
    <m/>
    <n v="40000"/>
    <n v="60000"/>
    <n v="20000"/>
    <n v="-1"/>
    <n v="13"/>
    <x v="10"/>
    <x v="1"/>
  </r>
  <r>
    <n v="7988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89"/>
    <x v="289"/>
    <x v="1"/>
    <x v="8"/>
    <n v="1"/>
    <x v="69"/>
    <x v="12"/>
    <x v="462"/>
    <m/>
    <m/>
    <m/>
    <m/>
    <n v="800"/>
    <n v="4000"/>
    <n v="3200"/>
    <n v="-1"/>
    <n v="13"/>
    <x v="10"/>
    <x v="1"/>
  </r>
  <r>
    <n v="7990"/>
    <x v="289"/>
    <x v="1"/>
    <x v="8"/>
    <n v="1"/>
    <x v="26"/>
    <x v="1"/>
    <x v="224"/>
    <m/>
    <m/>
    <m/>
    <m/>
    <n v="10000"/>
    <n v="20000"/>
    <n v="10000"/>
    <n v="-1"/>
    <n v="13"/>
    <x v="10"/>
    <x v="1"/>
  </r>
  <r>
    <n v="7991"/>
    <x v="289"/>
    <x v="1"/>
    <x v="8"/>
    <n v="1"/>
    <x v="30"/>
    <x v="1"/>
    <x v="224"/>
    <m/>
    <m/>
    <m/>
    <m/>
    <n v="900"/>
    <n v="10000"/>
    <n v="9100"/>
    <n v="-1"/>
    <n v="13"/>
    <x v="10"/>
    <x v="1"/>
  </r>
  <r>
    <n v="7992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93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94"/>
    <x v="290"/>
    <x v="1"/>
    <x v="8"/>
    <n v="1"/>
    <x v="62"/>
    <x v="6"/>
    <x v="1117"/>
    <m/>
    <m/>
    <m/>
    <m/>
    <n v="6000"/>
    <n v="12000"/>
    <n v="6000"/>
    <n v="-1"/>
    <n v="14"/>
    <x v="10"/>
    <x v="1"/>
  </r>
  <r>
    <n v="7995"/>
    <x v="290"/>
    <x v="1"/>
    <x v="8"/>
    <n v="1"/>
    <x v="29"/>
    <x v="32"/>
    <x v="201"/>
    <m/>
    <m/>
    <m/>
    <m/>
    <n v="10279"/>
    <n v="11000"/>
    <n v="721"/>
    <n v="-1"/>
    <n v="14"/>
    <x v="10"/>
    <x v="1"/>
  </r>
  <r>
    <n v="7996"/>
    <x v="290"/>
    <x v="1"/>
    <x v="8"/>
    <n v="1"/>
    <x v="29"/>
    <x v="50"/>
    <x v="516"/>
    <m/>
    <m/>
    <m/>
    <m/>
    <n v="1868"/>
    <n v="2000"/>
    <n v="132"/>
    <n v="-1"/>
    <n v="14"/>
    <x v="10"/>
    <x v="1"/>
  </r>
  <r>
    <n v="7997"/>
    <x v="290"/>
    <x v="1"/>
    <x v="8"/>
    <n v="1"/>
    <x v="26"/>
    <x v="110"/>
    <x v="1227"/>
    <m/>
    <m/>
    <m/>
    <m/>
    <n v="10000"/>
    <n v="20000"/>
    <n v="10000"/>
    <n v="-1"/>
    <n v="14"/>
    <x v="10"/>
    <x v="1"/>
  </r>
  <r>
    <n v="7998"/>
    <x v="290"/>
    <x v="1"/>
    <x v="8"/>
    <n v="1"/>
    <x v="27"/>
    <x v="110"/>
    <x v="1227"/>
    <m/>
    <m/>
    <m/>
    <m/>
    <n v="1100"/>
    <n v="10000"/>
    <n v="8900"/>
    <n v="-1"/>
    <n v="14"/>
    <x v="10"/>
    <x v="1"/>
  </r>
  <r>
    <n v="7999"/>
    <x v="290"/>
    <x v="1"/>
    <x v="8"/>
    <n v="1"/>
    <x v="35"/>
    <x v="36"/>
    <x v="230"/>
    <m/>
    <m/>
    <m/>
    <m/>
    <n v="10500"/>
    <n v="25000"/>
    <n v="14500"/>
    <n v="-1"/>
    <n v="14"/>
    <x v="10"/>
    <x v="1"/>
  </r>
  <r>
    <n v="8000"/>
    <x v="290"/>
    <x v="1"/>
    <x v="8"/>
    <n v="1"/>
    <x v="33"/>
    <x v="6"/>
    <x v="1854"/>
    <m/>
    <m/>
    <m/>
    <m/>
    <n v="0"/>
    <n v="12000"/>
    <n v="12000"/>
    <n v="-1"/>
    <n v="14"/>
    <x v="10"/>
    <x v="1"/>
  </r>
  <r>
    <n v="8001"/>
    <x v="290"/>
    <x v="1"/>
    <x v="8"/>
    <n v="1"/>
    <x v="41"/>
    <x v="6"/>
    <x v="1795"/>
    <m/>
    <m/>
    <m/>
    <m/>
    <n v="1800"/>
    <n v="5000"/>
    <n v="3200"/>
    <n v="-1"/>
    <n v="14"/>
    <x v="10"/>
    <x v="1"/>
  </r>
  <r>
    <n v="8002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03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04"/>
    <x v="290"/>
    <x v="1"/>
    <x v="8"/>
    <n v="1"/>
    <x v="33"/>
    <x v="6"/>
    <x v="1855"/>
    <m/>
    <m/>
    <m/>
    <m/>
    <n v="0"/>
    <n v="3000"/>
    <n v="3000"/>
    <n v="-1"/>
    <n v="14"/>
    <x v="10"/>
    <x v="1"/>
  </r>
  <r>
    <n v="8005"/>
    <x v="290"/>
    <x v="1"/>
    <x v="8"/>
    <n v="1"/>
    <x v="69"/>
    <x v="12"/>
    <x v="463"/>
    <m/>
    <m/>
    <m/>
    <m/>
    <n v="1000"/>
    <n v="4000"/>
    <n v="3000"/>
    <n v="-1"/>
    <n v="14"/>
    <x v="10"/>
    <x v="1"/>
  </r>
  <r>
    <n v="8006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07"/>
    <x v="290"/>
    <x v="1"/>
    <x v="8"/>
    <n v="1"/>
    <x v="35"/>
    <x v="89"/>
    <x v="1856"/>
    <m/>
    <m/>
    <m/>
    <m/>
    <n v="4000"/>
    <n v="9000"/>
    <n v="5000"/>
    <n v="-1"/>
    <n v="14"/>
    <x v="10"/>
    <x v="1"/>
  </r>
  <r>
    <n v="8008"/>
    <x v="290"/>
    <x v="1"/>
    <x v="8"/>
    <n v="1"/>
    <x v="35"/>
    <x v="89"/>
    <x v="1857"/>
    <m/>
    <m/>
    <m/>
    <m/>
    <n v="4000"/>
    <n v="9000"/>
    <n v="5000"/>
    <n v="-1"/>
    <n v="14"/>
    <x v="10"/>
    <x v="1"/>
  </r>
  <r>
    <n v="8009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10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11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12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13"/>
    <x v="290"/>
    <x v="1"/>
    <x v="8"/>
    <n v="1"/>
    <x v="0"/>
    <x v="27"/>
    <x v="328"/>
    <m/>
    <m/>
    <m/>
    <m/>
    <n v="5000"/>
    <n v="12000"/>
    <n v="7000"/>
    <n v="-1"/>
    <n v="14"/>
    <x v="10"/>
    <x v="1"/>
  </r>
  <r>
    <n v="8014"/>
    <x v="291"/>
    <x v="1"/>
    <x v="8"/>
    <n v="1"/>
    <x v="26"/>
    <x v="29"/>
    <x v="569"/>
    <m/>
    <m/>
    <m/>
    <m/>
    <n v="8000"/>
    <n v="19000"/>
    <n v="11000"/>
    <n v="-1"/>
    <n v="15"/>
    <x v="10"/>
    <x v="1"/>
  </r>
  <r>
    <n v="8015"/>
    <x v="291"/>
    <x v="1"/>
    <x v="8"/>
    <n v="1"/>
    <x v="27"/>
    <x v="29"/>
    <x v="569"/>
    <m/>
    <m/>
    <m/>
    <m/>
    <n v="1100"/>
    <n v="9000"/>
    <n v="7900"/>
    <n v="-1"/>
    <n v="15"/>
    <x v="10"/>
    <x v="1"/>
  </r>
  <r>
    <n v="8016"/>
    <x v="291"/>
    <x v="1"/>
    <x v="8"/>
    <n v="1"/>
    <x v="33"/>
    <x v="28"/>
    <x v="1858"/>
    <m/>
    <m/>
    <m/>
    <m/>
    <n v="0"/>
    <n v="3000"/>
    <n v="3000"/>
    <n v="-1"/>
    <n v="15"/>
    <x v="10"/>
    <x v="1"/>
  </r>
  <r>
    <n v="8017"/>
    <x v="291"/>
    <x v="1"/>
    <x v="8"/>
    <n v="1"/>
    <x v="1"/>
    <x v="1"/>
    <x v="436"/>
    <m/>
    <m/>
    <m/>
    <m/>
    <n v="3500"/>
    <n v="15000"/>
    <n v="11500"/>
    <n v="-1"/>
    <n v="15"/>
    <x v="10"/>
    <x v="1"/>
  </r>
  <r>
    <n v="8018"/>
    <x v="291"/>
    <x v="1"/>
    <x v="8"/>
    <n v="1"/>
    <x v="0"/>
    <x v="6"/>
    <x v="842"/>
    <m/>
    <m/>
    <m/>
    <m/>
    <n v="4500"/>
    <n v="10000"/>
    <n v="5500"/>
    <n v="-1"/>
    <n v="15"/>
    <x v="10"/>
    <x v="1"/>
  </r>
  <r>
    <n v="8019"/>
    <x v="291"/>
    <x v="1"/>
    <x v="35"/>
    <n v="1"/>
    <x v="112"/>
    <x v="6"/>
    <x v="865"/>
    <m/>
    <m/>
    <m/>
    <m/>
    <n v="13000"/>
    <n v="22000"/>
    <n v="9000"/>
    <n v="-1"/>
    <n v="15"/>
    <x v="10"/>
    <x v="1"/>
  </r>
  <r>
    <n v="8020"/>
    <x v="291"/>
    <x v="1"/>
    <x v="8"/>
    <n v="1"/>
    <x v="26"/>
    <x v="28"/>
    <x v="297"/>
    <m/>
    <m/>
    <m/>
    <m/>
    <n v="8000"/>
    <n v="20000"/>
    <n v="12000"/>
    <n v="-1"/>
    <n v="15"/>
    <x v="10"/>
    <x v="1"/>
  </r>
  <r>
    <n v="8021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22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23"/>
    <x v="291"/>
    <x v="1"/>
    <x v="8"/>
    <n v="1"/>
    <x v="103"/>
    <x v="28"/>
    <x v="133"/>
    <m/>
    <m/>
    <m/>
    <m/>
    <n v="13000"/>
    <n v="29000"/>
    <n v="16000"/>
    <n v="-1"/>
    <n v="15"/>
    <x v="10"/>
    <x v="1"/>
  </r>
  <r>
    <n v="8024"/>
    <x v="291"/>
    <x v="1"/>
    <x v="8"/>
    <n v="1"/>
    <x v="4"/>
    <x v="6"/>
    <x v="1636"/>
    <m/>
    <m/>
    <m/>
    <m/>
    <n v="33000"/>
    <n v="60000"/>
    <n v="27000"/>
    <n v="-1"/>
    <n v="15"/>
    <x v="10"/>
    <x v="1"/>
  </r>
  <r>
    <n v="8025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26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27"/>
    <x v="291"/>
    <x v="1"/>
    <x v="8"/>
    <n v="1"/>
    <x v="26"/>
    <x v="35"/>
    <x v="1431"/>
    <m/>
    <m/>
    <m/>
    <m/>
    <n v="8000"/>
    <n v="20000"/>
    <n v="12000"/>
    <n v="-1"/>
    <n v="15"/>
    <x v="10"/>
    <x v="1"/>
  </r>
  <r>
    <n v="8028"/>
    <x v="291"/>
    <x v="1"/>
    <x v="8"/>
    <n v="1"/>
    <x v="2"/>
    <x v="4"/>
    <x v="1777"/>
    <m/>
    <m/>
    <m/>
    <m/>
    <n v="25000"/>
    <n v="59000"/>
    <n v="34000"/>
    <n v="-1"/>
    <n v="15"/>
    <x v="10"/>
    <x v="1"/>
  </r>
  <r>
    <n v="8029"/>
    <x v="291"/>
    <x v="1"/>
    <x v="8"/>
    <n v="1"/>
    <x v="81"/>
    <x v="28"/>
    <x v="133"/>
    <m/>
    <m/>
    <m/>
    <m/>
    <n v="3500"/>
    <n v="10000"/>
    <n v="6500"/>
    <n v="-1"/>
    <n v="15"/>
    <x v="10"/>
    <x v="1"/>
  </r>
  <r>
    <n v="8030"/>
    <x v="291"/>
    <x v="1"/>
    <x v="8"/>
    <n v="1"/>
    <x v="2"/>
    <x v="7"/>
    <x v="440"/>
    <m/>
    <m/>
    <m/>
    <m/>
    <n v="8000"/>
    <n v="20000"/>
    <n v="12000"/>
    <n v="-1"/>
    <n v="15"/>
    <x v="10"/>
    <x v="1"/>
  </r>
  <r>
    <n v="8031"/>
    <x v="291"/>
    <x v="1"/>
    <x v="8"/>
    <n v="1"/>
    <x v="27"/>
    <x v="28"/>
    <x v="133"/>
    <m/>
    <m/>
    <m/>
    <m/>
    <n v="1100"/>
    <n v="10000"/>
    <n v="8900"/>
    <n v="-1"/>
    <n v="15"/>
    <x v="10"/>
    <x v="1"/>
  </r>
  <r>
    <n v="8032"/>
    <x v="291"/>
    <x v="1"/>
    <x v="8"/>
    <n v="1"/>
    <x v="33"/>
    <x v="28"/>
    <x v="1860"/>
    <m/>
    <m/>
    <m/>
    <m/>
    <n v="0"/>
    <n v="7000"/>
    <n v="7000"/>
    <n v="-1"/>
    <n v="15"/>
    <x v="10"/>
    <x v="1"/>
  </r>
  <r>
    <n v="8033"/>
    <x v="291"/>
    <x v="1"/>
    <x v="8"/>
    <n v="1"/>
    <x v="29"/>
    <x v="37"/>
    <x v="233"/>
    <m/>
    <m/>
    <m/>
    <m/>
    <n v="10279"/>
    <n v="11000"/>
    <n v="721"/>
    <n v="-1"/>
    <n v="15"/>
    <x v="10"/>
    <x v="1"/>
  </r>
  <r>
    <n v="8034"/>
    <x v="291"/>
    <x v="1"/>
    <x v="8"/>
    <n v="1"/>
    <x v="37"/>
    <x v="32"/>
    <x v="300"/>
    <m/>
    <m/>
    <m/>
    <m/>
    <n v="800"/>
    <n v="4000"/>
    <n v="3200"/>
    <n v="-1"/>
    <n v="15"/>
    <x v="10"/>
    <x v="1"/>
  </r>
  <r>
    <n v="8035"/>
    <x v="291"/>
    <x v="1"/>
    <x v="8"/>
    <n v="1"/>
    <x v="29"/>
    <x v="32"/>
    <x v="201"/>
    <m/>
    <m/>
    <m/>
    <m/>
    <n v="10279"/>
    <n v="11000"/>
    <n v="721"/>
    <n v="-1"/>
    <n v="15"/>
    <x v="10"/>
    <x v="1"/>
  </r>
  <r>
    <n v="8036"/>
    <x v="291"/>
    <x v="1"/>
    <x v="8"/>
    <n v="1"/>
    <x v="29"/>
    <x v="32"/>
    <x v="201"/>
    <m/>
    <m/>
    <m/>
    <m/>
    <n v="3270"/>
    <n v="3500"/>
    <n v="230"/>
    <n v="-1"/>
    <n v="15"/>
    <x v="10"/>
    <x v="1"/>
  </r>
  <r>
    <n v="8037"/>
    <x v="291"/>
    <x v="1"/>
    <x v="8"/>
    <n v="1"/>
    <x v="33"/>
    <x v="3"/>
    <x v="1861"/>
    <m/>
    <m/>
    <m/>
    <m/>
    <n v="0"/>
    <n v="1000"/>
    <n v="1000"/>
    <n v="-1"/>
    <n v="15"/>
    <x v="10"/>
    <x v="1"/>
  </r>
  <r>
    <n v="8038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39"/>
    <x v="291"/>
    <x v="1"/>
    <x v="8"/>
    <n v="1"/>
    <x v="26"/>
    <x v="28"/>
    <x v="430"/>
    <m/>
    <m/>
    <m/>
    <m/>
    <n v="9000"/>
    <n v="20000"/>
    <n v="11000"/>
    <n v="-1"/>
    <n v="15"/>
    <x v="10"/>
    <x v="1"/>
  </r>
  <r>
    <n v="8040"/>
    <x v="291"/>
    <x v="1"/>
    <x v="8"/>
    <n v="1"/>
    <x v="13"/>
    <x v="6"/>
    <x v="1064"/>
    <m/>
    <m/>
    <m/>
    <m/>
    <n v="0"/>
    <n v="3000"/>
    <n v="3000"/>
    <n v="-1"/>
    <n v="15"/>
    <x v="10"/>
    <x v="1"/>
  </r>
  <r>
    <n v="8041"/>
    <x v="291"/>
    <x v="1"/>
    <x v="8"/>
    <n v="1"/>
    <x v="1"/>
    <x v="1"/>
    <x v="1000"/>
    <m/>
    <m/>
    <m/>
    <m/>
    <n v="2800"/>
    <n v="10000"/>
    <n v="7200"/>
    <n v="-1"/>
    <n v="15"/>
    <x v="10"/>
    <x v="1"/>
  </r>
  <r>
    <n v="8042"/>
    <x v="292"/>
    <x v="1"/>
    <x v="8"/>
    <n v="1"/>
    <x v="29"/>
    <x v="34"/>
    <x v="214"/>
    <m/>
    <m/>
    <m/>
    <m/>
    <n v="6074"/>
    <n v="6500"/>
    <n v="426"/>
    <n v="-1"/>
    <n v="16"/>
    <x v="10"/>
    <x v="1"/>
  </r>
  <r>
    <n v="8043"/>
    <x v="292"/>
    <x v="0"/>
    <x v="64"/>
    <n v="1"/>
    <x v="118"/>
    <x v="28"/>
    <x v="133"/>
    <m/>
    <m/>
    <m/>
    <s v="8000 el 16/3 y 6000 el 31/3"/>
    <n v="14000"/>
    <n v="29000"/>
    <n v="-14000"/>
    <n v="1"/>
    <n v="16"/>
    <x v="10"/>
    <x v="1"/>
  </r>
  <r>
    <n v="8044"/>
    <x v="292"/>
    <x v="0"/>
    <x v="64"/>
    <n v="1"/>
    <x v="84"/>
    <x v="2"/>
    <x v="167"/>
    <m/>
    <m/>
    <m/>
    <m/>
    <n v="53000"/>
    <n v="110000"/>
    <n v="-53000"/>
    <n v="1"/>
    <n v="16"/>
    <x v="10"/>
    <x v="1"/>
  </r>
  <r>
    <n v="8045"/>
    <x v="292"/>
    <x v="0"/>
    <x v="64"/>
    <n v="1"/>
    <x v="95"/>
    <x v="1"/>
    <x v="431"/>
    <m/>
    <m/>
    <m/>
    <m/>
    <n v="21000"/>
    <n v="39000"/>
    <n v="-21000"/>
    <n v="1"/>
    <n v="16"/>
    <x v="10"/>
    <x v="1"/>
  </r>
  <r>
    <n v="8046"/>
    <x v="292"/>
    <x v="0"/>
    <x v="64"/>
    <n v="1"/>
    <x v="233"/>
    <x v="28"/>
    <x v="521"/>
    <m/>
    <m/>
    <m/>
    <m/>
    <n v="7000"/>
    <n v="25000"/>
    <n v="-7000"/>
    <n v="1"/>
    <n v="16"/>
    <x v="10"/>
    <x v="1"/>
  </r>
  <r>
    <n v="8047"/>
    <x v="292"/>
    <x v="0"/>
    <x v="148"/>
    <n v="2"/>
    <x v="83"/>
    <x v="6"/>
    <x v="1829"/>
    <m/>
    <m/>
    <m/>
    <m/>
    <n v="14000"/>
    <n v="25000"/>
    <n v="-28000"/>
    <n v="2"/>
    <n v="16"/>
    <x v="10"/>
    <x v="1"/>
  </r>
  <r>
    <n v="8048"/>
    <x v="292"/>
    <x v="0"/>
    <x v="148"/>
    <n v="2"/>
    <x v="212"/>
    <x v="6"/>
    <x v="1862"/>
    <m/>
    <m/>
    <m/>
    <m/>
    <n v="5500"/>
    <n v="12000"/>
    <n v="-11000"/>
    <n v="2"/>
    <n v="16"/>
    <x v="10"/>
    <x v="1"/>
  </r>
  <r>
    <n v="8049"/>
    <x v="292"/>
    <x v="0"/>
    <x v="4"/>
    <n v="2"/>
    <x v="22"/>
    <x v="25"/>
    <x v="878"/>
    <m/>
    <m/>
    <m/>
    <m/>
    <n v="24000"/>
    <n v="55000"/>
    <n v="-48000"/>
    <n v="2"/>
    <n v="16"/>
    <x v="10"/>
    <x v="1"/>
  </r>
  <r>
    <n v="8050"/>
    <x v="292"/>
    <x v="0"/>
    <x v="4"/>
    <n v="2"/>
    <x v="2"/>
    <x v="26"/>
    <x v="833"/>
    <m/>
    <m/>
    <m/>
    <m/>
    <n v="11000"/>
    <n v="25000"/>
    <n v="-22000"/>
    <n v="2"/>
    <n v="16"/>
    <x v="10"/>
    <x v="1"/>
  </r>
  <r>
    <n v="8051"/>
    <x v="292"/>
    <x v="0"/>
    <x v="72"/>
    <n v="2"/>
    <x v="4"/>
    <x v="28"/>
    <x v="351"/>
    <m/>
    <m/>
    <m/>
    <m/>
    <n v="40000"/>
    <n v="65000"/>
    <n v="-80000"/>
    <n v="2"/>
    <n v="16"/>
    <x v="10"/>
    <x v="1"/>
  </r>
  <r>
    <n v="8052"/>
    <x v="292"/>
    <x v="0"/>
    <x v="72"/>
    <n v="1"/>
    <x v="60"/>
    <x v="6"/>
    <x v="860"/>
    <m/>
    <m/>
    <m/>
    <m/>
    <n v="38000"/>
    <n v="80000"/>
    <n v="-38000"/>
    <n v="1"/>
    <n v="16"/>
    <x v="10"/>
    <x v="1"/>
  </r>
  <r>
    <n v="8053"/>
    <x v="292"/>
    <x v="0"/>
    <x v="72"/>
    <n v="1"/>
    <x v="4"/>
    <x v="6"/>
    <x v="396"/>
    <m/>
    <m/>
    <m/>
    <m/>
    <n v="40000"/>
    <n v="70000"/>
    <n v="-40000"/>
    <n v="1"/>
    <n v="16"/>
    <x v="10"/>
    <x v="1"/>
  </r>
  <r>
    <n v="8054"/>
    <x v="292"/>
    <x v="0"/>
    <x v="72"/>
    <n v="1"/>
    <x v="4"/>
    <x v="131"/>
    <x v="1863"/>
    <m/>
    <m/>
    <m/>
    <m/>
    <n v="50000"/>
    <n v="80000"/>
    <n v="-50000"/>
    <n v="1"/>
    <n v="16"/>
    <x v="10"/>
    <x v="1"/>
  </r>
  <r>
    <n v="8055"/>
    <x v="292"/>
    <x v="0"/>
    <x v="72"/>
    <n v="10"/>
    <x v="78"/>
    <x v="12"/>
    <x v="49"/>
    <m/>
    <m/>
    <m/>
    <m/>
    <n v="450"/>
    <n v="3500"/>
    <n v="-4500"/>
    <n v="10"/>
    <n v="16"/>
    <x v="10"/>
    <x v="1"/>
  </r>
  <r>
    <n v="8056"/>
    <x v="292"/>
    <x v="0"/>
    <x v="72"/>
    <n v="2"/>
    <x v="11"/>
    <x v="116"/>
    <x v="845"/>
    <m/>
    <m/>
    <m/>
    <m/>
    <n v="28000"/>
    <n v="59000"/>
    <n v="-56000"/>
    <n v="2"/>
    <n v="16"/>
    <x v="10"/>
    <x v="1"/>
  </r>
  <r>
    <n v="8057"/>
    <x v="292"/>
    <x v="0"/>
    <x v="51"/>
    <n v="3"/>
    <x v="0"/>
    <x v="93"/>
    <x v="1864"/>
    <m/>
    <m/>
    <m/>
    <m/>
    <n v="4300"/>
    <n v="15000"/>
    <n v="-12900"/>
    <n v="3"/>
    <n v="16"/>
    <x v="10"/>
    <x v="1"/>
  </r>
  <r>
    <n v="8058"/>
    <x v="292"/>
    <x v="0"/>
    <x v="51"/>
    <n v="3"/>
    <x v="0"/>
    <x v="93"/>
    <x v="1865"/>
    <m/>
    <m/>
    <m/>
    <m/>
    <n v="4500"/>
    <n v="15000"/>
    <n v="-13500"/>
    <n v="3"/>
    <n v="16"/>
    <x v="10"/>
    <x v="1"/>
  </r>
  <r>
    <n v="8059"/>
    <x v="292"/>
    <x v="0"/>
    <x v="51"/>
    <n v="8"/>
    <x v="26"/>
    <x v="48"/>
    <x v="741"/>
    <m/>
    <m/>
    <m/>
    <m/>
    <n v="7500"/>
    <n v="20000"/>
    <n v="-60000"/>
    <n v="8"/>
    <n v="16"/>
    <x v="10"/>
    <x v="1"/>
  </r>
  <r>
    <n v="8060"/>
    <x v="292"/>
    <x v="0"/>
    <x v="51"/>
    <n v="2"/>
    <x v="26"/>
    <x v="35"/>
    <x v="1431"/>
    <m/>
    <m/>
    <m/>
    <m/>
    <n v="8300"/>
    <n v="20000"/>
    <n v="-16600"/>
    <n v="2"/>
    <n v="16"/>
    <x v="10"/>
    <x v="1"/>
  </r>
  <r>
    <n v="8061"/>
    <x v="292"/>
    <x v="0"/>
    <x v="51"/>
    <n v="6"/>
    <x v="26"/>
    <x v="41"/>
    <x v="1859"/>
    <m/>
    <m/>
    <m/>
    <m/>
    <n v="9300"/>
    <n v="20000"/>
    <n v="-55800"/>
    <n v="6"/>
    <n v="16"/>
    <x v="10"/>
    <x v="1"/>
  </r>
  <r>
    <n v="8062"/>
    <x v="292"/>
    <x v="0"/>
    <x v="114"/>
    <n v="1"/>
    <x v="55"/>
    <x v="28"/>
    <x v="297"/>
    <m/>
    <m/>
    <m/>
    <m/>
    <n v="5500"/>
    <n v="20000"/>
    <n v="-5500"/>
    <n v="1"/>
    <n v="16"/>
    <x v="10"/>
    <x v="1"/>
  </r>
  <r>
    <n v="8063"/>
    <x v="292"/>
    <x v="0"/>
    <x v="114"/>
    <n v="2"/>
    <x v="4"/>
    <x v="6"/>
    <x v="1636"/>
    <m/>
    <m/>
    <m/>
    <m/>
    <n v="33000"/>
    <n v="60000"/>
    <n v="-66000"/>
    <n v="2"/>
    <n v="16"/>
    <x v="10"/>
    <x v="1"/>
  </r>
  <r>
    <n v="8064"/>
    <x v="292"/>
    <x v="0"/>
    <x v="114"/>
    <n v="1"/>
    <x v="8"/>
    <x v="25"/>
    <x v="1866"/>
    <m/>
    <m/>
    <m/>
    <m/>
    <n v="27000"/>
    <n v="55000"/>
    <n v="-27000"/>
    <n v="1"/>
    <n v="16"/>
    <x v="10"/>
    <x v="1"/>
  </r>
  <r>
    <n v="8065"/>
    <x v="292"/>
    <x v="0"/>
    <x v="114"/>
    <n v="21"/>
    <x v="40"/>
    <x v="4"/>
    <x v="1867"/>
    <m/>
    <m/>
    <m/>
    <m/>
    <n v="2000"/>
    <n v="6000"/>
    <n v="-42000"/>
    <n v="21"/>
    <n v="16"/>
    <x v="10"/>
    <x v="1"/>
  </r>
  <r>
    <n v="8066"/>
    <x v="292"/>
    <x v="0"/>
    <x v="114"/>
    <n v="28"/>
    <x v="40"/>
    <x v="4"/>
    <x v="1868"/>
    <m/>
    <m/>
    <m/>
    <m/>
    <n v="2000"/>
    <n v="6000"/>
    <n v="-56000"/>
    <n v="28"/>
    <n v="16"/>
    <x v="10"/>
    <x v="1"/>
  </r>
  <r>
    <n v="8067"/>
    <x v="292"/>
    <x v="0"/>
    <x v="127"/>
    <n v="1"/>
    <x v="219"/>
    <x v="175"/>
    <x v="1843"/>
    <m/>
    <m/>
    <m/>
    <m/>
    <n v="17000"/>
    <n v="45000"/>
    <n v="-17000"/>
    <n v="1"/>
    <n v="16"/>
    <x v="10"/>
    <x v="1"/>
  </r>
  <r>
    <n v="8068"/>
    <x v="292"/>
    <x v="0"/>
    <x v="127"/>
    <n v="5"/>
    <x v="23"/>
    <x v="6"/>
    <x v="122"/>
    <m/>
    <m/>
    <m/>
    <m/>
    <n v="3000"/>
    <n v="10000"/>
    <n v="-15000"/>
    <n v="5"/>
    <n v="16"/>
    <x v="10"/>
    <x v="1"/>
  </r>
  <r>
    <n v="8069"/>
    <x v="292"/>
    <x v="0"/>
    <x v="127"/>
    <n v="1"/>
    <x v="105"/>
    <x v="134"/>
    <x v="1869"/>
    <m/>
    <m/>
    <m/>
    <m/>
    <n v="20000"/>
    <n v="40000"/>
    <n v="-20000"/>
    <n v="1"/>
    <n v="16"/>
    <x v="10"/>
    <x v="1"/>
  </r>
  <r>
    <n v="8070"/>
    <x v="292"/>
    <x v="0"/>
    <x v="5"/>
    <n v="2"/>
    <x v="2"/>
    <x v="4"/>
    <x v="1777"/>
    <m/>
    <m/>
    <m/>
    <m/>
    <n v="25000"/>
    <n v="59000"/>
    <n v="-50000"/>
    <n v="2"/>
    <n v="16"/>
    <x v="10"/>
    <x v="1"/>
  </r>
  <r>
    <n v="8071"/>
    <x v="292"/>
    <x v="0"/>
    <x v="5"/>
    <n v="10"/>
    <x v="0"/>
    <x v="27"/>
    <x v="838"/>
    <m/>
    <m/>
    <m/>
    <m/>
    <n v="2000"/>
    <n v="10000"/>
    <n v="-20000"/>
    <n v="10"/>
    <n v="16"/>
    <x v="10"/>
    <x v="1"/>
  </r>
  <r>
    <n v="8072"/>
    <x v="292"/>
    <x v="0"/>
    <x v="5"/>
    <n v="5"/>
    <x v="0"/>
    <x v="1"/>
    <x v="1870"/>
    <m/>
    <m/>
    <m/>
    <m/>
    <n v="1000"/>
    <n v="7000"/>
    <n v="-5000"/>
    <n v="5"/>
    <n v="16"/>
    <x v="10"/>
    <x v="1"/>
  </r>
  <r>
    <n v="8073"/>
    <x v="292"/>
    <x v="0"/>
    <x v="5"/>
    <n v="1"/>
    <x v="2"/>
    <x v="47"/>
    <x v="588"/>
    <m/>
    <m/>
    <m/>
    <m/>
    <n v="4500"/>
    <n v="9000"/>
    <n v="-4500"/>
    <n v="1"/>
    <n v="16"/>
    <x v="10"/>
    <x v="1"/>
  </r>
  <r>
    <n v="8074"/>
    <x v="292"/>
    <x v="0"/>
    <x v="5"/>
    <n v="1"/>
    <x v="2"/>
    <x v="47"/>
    <x v="1871"/>
    <m/>
    <m/>
    <m/>
    <m/>
    <n v="4000"/>
    <n v="7000"/>
    <n v="-4000"/>
    <n v="1"/>
    <n v="16"/>
    <x v="10"/>
    <x v="1"/>
  </r>
  <r>
    <n v="8075"/>
    <x v="292"/>
    <x v="0"/>
    <x v="5"/>
    <n v="9"/>
    <x v="35"/>
    <x v="89"/>
    <x v="741"/>
    <m/>
    <m/>
    <m/>
    <m/>
    <n v="4000"/>
    <n v="9000"/>
    <n v="-36000"/>
    <n v="9"/>
    <n v="16"/>
    <x v="10"/>
    <x v="1"/>
  </r>
  <r>
    <n v="8076"/>
    <x v="292"/>
    <x v="1"/>
    <x v="8"/>
    <n v="1"/>
    <x v="233"/>
    <x v="28"/>
    <x v="521"/>
    <m/>
    <m/>
    <m/>
    <m/>
    <n v="7000"/>
    <n v="29000"/>
    <n v="22000"/>
    <n v="-1"/>
    <n v="16"/>
    <x v="10"/>
    <x v="1"/>
  </r>
  <r>
    <n v="8077"/>
    <x v="292"/>
    <x v="1"/>
    <x v="8"/>
    <n v="1"/>
    <x v="29"/>
    <x v="32"/>
    <x v="201"/>
    <m/>
    <m/>
    <m/>
    <m/>
    <n v="7008"/>
    <n v="7500"/>
    <n v="492"/>
    <n v="-1"/>
    <n v="16"/>
    <x v="10"/>
    <x v="1"/>
  </r>
  <r>
    <n v="8078"/>
    <x v="292"/>
    <x v="1"/>
    <x v="8"/>
    <n v="1"/>
    <x v="37"/>
    <x v="32"/>
    <x v="300"/>
    <m/>
    <m/>
    <m/>
    <m/>
    <n v="800"/>
    <n v="4000"/>
    <n v="3200"/>
    <n v="-1"/>
    <n v="16"/>
    <x v="10"/>
    <x v="1"/>
  </r>
  <r>
    <n v="8079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080"/>
    <x v="292"/>
    <x v="1"/>
    <x v="8"/>
    <n v="1"/>
    <x v="26"/>
    <x v="1"/>
    <x v="141"/>
    <m/>
    <m/>
    <m/>
    <m/>
    <n v="9000"/>
    <n v="20000"/>
    <n v="11000"/>
    <n v="-1"/>
    <n v="16"/>
    <x v="10"/>
    <x v="1"/>
  </r>
  <r>
    <n v="8081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082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083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084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085"/>
    <x v="292"/>
    <x v="1"/>
    <x v="8"/>
    <n v="1"/>
    <x v="29"/>
    <x v="32"/>
    <x v="201"/>
    <m/>
    <m/>
    <m/>
    <m/>
    <n v="6074"/>
    <n v="6500"/>
    <n v="426"/>
    <n v="-1"/>
    <n v="16"/>
    <x v="10"/>
    <x v="1"/>
  </r>
  <r>
    <n v="8085"/>
    <x v="292"/>
    <x v="1"/>
    <x v="8"/>
    <n v="1"/>
    <x v="53"/>
    <x v="6"/>
    <x v="343"/>
    <m/>
    <m/>
    <m/>
    <m/>
    <n v="30000"/>
    <n v="45000"/>
    <n v="15000"/>
    <n v="-1"/>
    <n v="16"/>
    <x v="10"/>
    <x v="1"/>
  </r>
  <r>
    <n v="8085"/>
    <x v="292"/>
    <x v="1"/>
    <x v="8"/>
    <n v="1"/>
    <x v="55"/>
    <x v="1"/>
    <x v="224"/>
    <m/>
    <m/>
    <m/>
    <m/>
    <n v="7000"/>
    <n v="20000"/>
    <n v="13000"/>
    <n v="-1"/>
    <n v="16"/>
    <x v="10"/>
    <x v="1"/>
  </r>
  <r>
    <n v="8086"/>
    <x v="292"/>
    <x v="1"/>
    <x v="8"/>
    <n v="1"/>
    <x v="0"/>
    <x v="6"/>
    <x v="1746"/>
    <m/>
    <m/>
    <m/>
    <m/>
    <n v="3000"/>
    <n v="9000"/>
    <n v="6000"/>
    <n v="-1"/>
    <n v="16"/>
    <x v="10"/>
    <x v="1"/>
  </r>
  <r>
    <n v="8087"/>
    <x v="292"/>
    <x v="1"/>
    <x v="8"/>
    <n v="1"/>
    <x v="4"/>
    <x v="6"/>
    <x v="396"/>
    <m/>
    <m/>
    <m/>
    <m/>
    <n v="40000"/>
    <n v="65000"/>
    <n v="25000"/>
    <n v="-1"/>
    <n v="16"/>
    <x v="10"/>
    <x v="1"/>
  </r>
  <r>
    <n v="8088"/>
    <x v="292"/>
    <x v="1"/>
    <x v="8"/>
    <n v="1"/>
    <x v="29"/>
    <x v="32"/>
    <x v="201"/>
    <m/>
    <m/>
    <m/>
    <m/>
    <n v="3270"/>
    <n v="3500"/>
    <n v="230"/>
    <n v="-1"/>
    <n v="16"/>
    <x v="10"/>
    <x v="1"/>
  </r>
  <r>
    <n v="8089"/>
    <x v="292"/>
    <x v="1"/>
    <x v="8"/>
    <n v="1"/>
    <x v="26"/>
    <x v="29"/>
    <x v="768"/>
    <m/>
    <m/>
    <m/>
    <m/>
    <n v="8000"/>
    <n v="20000"/>
    <n v="12000"/>
    <n v="-1"/>
    <n v="16"/>
    <x v="10"/>
    <x v="1"/>
  </r>
  <r>
    <n v="8090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091"/>
    <x v="292"/>
    <x v="1"/>
    <x v="8"/>
    <n v="1"/>
    <x v="2"/>
    <x v="7"/>
    <x v="328"/>
    <m/>
    <m/>
    <m/>
    <m/>
    <n v="8000"/>
    <n v="20000"/>
    <n v="12000"/>
    <n v="-1"/>
    <n v="16"/>
    <x v="10"/>
    <x v="1"/>
  </r>
  <r>
    <n v="8092"/>
    <x v="292"/>
    <x v="1"/>
    <x v="8"/>
    <n v="1"/>
    <x v="81"/>
    <x v="29"/>
    <x v="213"/>
    <m/>
    <m/>
    <m/>
    <m/>
    <n v="3500"/>
    <n v="10000"/>
    <n v="6500"/>
    <n v="-1"/>
    <n v="16"/>
    <x v="10"/>
    <x v="1"/>
  </r>
  <r>
    <n v="8093"/>
    <x v="292"/>
    <x v="1"/>
    <x v="8"/>
    <n v="1"/>
    <x v="1"/>
    <x v="27"/>
    <x v="129"/>
    <m/>
    <m/>
    <m/>
    <m/>
    <n v="7000"/>
    <n v="20000"/>
    <n v="13000"/>
    <n v="-1"/>
    <n v="16"/>
    <x v="10"/>
    <x v="1"/>
  </r>
  <r>
    <n v="8094"/>
    <x v="292"/>
    <x v="1"/>
    <x v="8"/>
    <n v="1"/>
    <x v="33"/>
    <x v="28"/>
    <x v="1872"/>
    <m/>
    <m/>
    <m/>
    <m/>
    <n v="0"/>
    <n v="20000"/>
    <n v="20000"/>
    <n v="-1"/>
    <n v="16"/>
    <x v="10"/>
    <x v="1"/>
  </r>
  <r>
    <n v="8095"/>
    <x v="293"/>
    <x v="1"/>
    <x v="8"/>
    <n v="1"/>
    <x v="105"/>
    <x v="134"/>
    <x v="1869"/>
    <m/>
    <m/>
    <m/>
    <m/>
    <n v="20000"/>
    <n v="40000"/>
    <n v="20000"/>
    <n v="-1"/>
    <n v="17"/>
    <x v="10"/>
    <x v="1"/>
  </r>
  <r>
    <n v="8096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097"/>
    <x v="293"/>
    <x v="1"/>
    <x v="8"/>
    <n v="1"/>
    <x v="2"/>
    <x v="7"/>
    <x v="328"/>
    <m/>
    <m/>
    <m/>
    <m/>
    <n v="8000"/>
    <n v="20000"/>
    <n v="12000"/>
    <n v="-1"/>
    <n v="17"/>
    <x v="10"/>
    <x v="1"/>
  </r>
  <r>
    <n v="8098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099"/>
    <x v="293"/>
    <x v="1"/>
    <x v="8"/>
    <n v="1"/>
    <x v="29"/>
    <x v="32"/>
    <x v="201"/>
    <m/>
    <m/>
    <m/>
    <m/>
    <n v="10279"/>
    <n v="11000"/>
    <n v="721"/>
    <n v="-1"/>
    <n v="17"/>
    <x v="10"/>
    <x v="1"/>
  </r>
  <r>
    <n v="8100"/>
    <x v="293"/>
    <x v="1"/>
    <x v="8"/>
    <n v="1"/>
    <x v="1"/>
    <x v="1"/>
    <x v="2"/>
    <m/>
    <m/>
    <m/>
    <m/>
    <n v="3500"/>
    <n v="12000"/>
    <n v="8500"/>
    <n v="-1"/>
    <n v="17"/>
    <x v="10"/>
    <x v="1"/>
  </r>
  <r>
    <n v="8101"/>
    <x v="293"/>
    <x v="1"/>
    <x v="8"/>
    <n v="1"/>
    <x v="33"/>
    <x v="29"/>
    <x v="1873"/>
    <m/>
    <m/>
    <m/>
    <m/>
    <n v="0"/>
    <n v="25000"/>
    <n v="25000"/>
    <n v="-1"/>
    <n v="17"/>
    <x v="10"/>
    <x v="1"/>
  </r>
  <r>
    <n v="8102"/>
    <x v="293"/>
    <x v="1"/>
    <x v="8"/>
    <n v="1"/>
    <x v="29"/>
    <x v="34"/>
    <x v="214"/>
    <m/>
    <m/>
    <m/>
    <m/>
    <n v="1588"/>
    <n v="1700"/>
    <n v="112"/>
    <n v="-1"/>
    <n v="17"/>
    <x v="10"/>
    <x v="1"/>
  </r>
  <r>
    <n v="8103"/>
    <x v="293"/>
    <x v="1"/>
    <x v="8"/>
    <n v="1"/>
    <x v="4"/>
    <x v="131"/>
    <x v="1863"/>
    <m/>
    <m/>
    <m/>
    <m/>
    <n v="50000"/>
    <n v="75000"/>
    <n v="25000"/>
    <n v="-1"/>
    <n v="17"/>
    <x v="10"/>
    <x v="1"/>
  </r>
  <r>
    <n v="8104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05"/>
    <x v="293"/>
    <x v="1"/>
    <x v="8"/>
    <n v="1"/>
    <x v="29"/>
    <x v="37"/>
    <x v="233"/>
    <m/>
    <m/>
    <m/>
    <m/>
    <n v="3270"/>
    <n v="3500"/>
    <n v="230"/>
    <n v="-1"/>
    <n v="17"/>
    <x v="10"/>
    <x v="1"/>
  </r>
  <r>
    <n v="8106"/>
    <x v="293"/>
    <x v="1"/>
    <x v="8"/>
    <n v="1"/>
    <x v="30"/>
    <x v="28"/>
    <x v="430"/>
    <m/>
    <m/>
    <m/>
    <m/>
    <n v="900"/>
    <n v="10000"/>
    <n v="9100"/>
    <n v="-1"/>
    <n v="17"/>
    <x v="10"/>
    <x v="1"/>
  </r>
  <r>
    <n v="8107"/>
    <x v="293"/>
    <x v="1"/>
    <x v="8"/>
    <n v="1"/>
    <x v="26"/>
    <x v="1"/>
    <x v="185"/>
    <m/>
    <m/>
    <m/>
    <m/>
    <n v="8000"/>
    <n v="18000"/>
    <n v="10000"/>
    <n v="-1"/>
    <n v="17"/>
    <x v="10"/>
    <x v="1"/>
  </r>
  <r>
    <n v="8108"/>
    <x v="293"/>
    <x v="1"/>
    <x v="69"/>
    <n v="1"/>
    <x v="219"/>
    <x v="175"/>
    <x v="1843"/>
    <m/>
    <m/>
    <m/>
    <m/>
    <n v="17000"/>
    <n v="35000"/>
    <n v="18000"/>
    <n v="-1"/>
    <n v="17"/>
    <x v="10"/>
    <x v="1"/>
  </r>
  <r>
    <n v="8109"/>
    <x v="293"/>
    <x v="1"/>
    <x v="69"/>
    <n v="1"/>
    <x v="27"/>
    <x v="35"/>
    <x v="388"/>
    <m/>
    <m/>
    <m/>
    <m/>
    <n v="1100"/>
    <n v="10000"/>
    <n v="8900"/>
    <n v="-1"/>
    <n v="17"/>
    <x v="10"/>
    <x v="1"/>
  </r>
  <r>
    <n v="8110"/>
    <x v="293"/>
    <x v="1"/>
    <x v="8"/>
    <n v="1"/>
    <x v="6"/>
    <x v="134"/>
    <x v="1157"/>
    <m/>
    <m/>
    <m/>
    <m/>
    <n v="35000"/>
    <n v="70000"/>
    <n v="35000"/>
    <n v="-1"/>
    <n v="17"/>
    <x v="10"/>
    <x v="1"/>
  </r>
  <r>
    <n v="8111"/>
    <x v="293"/>
    <x v="1"/>
    <x v="69"/>
    <n v="1"/>
    <x v="35"/>
    <x v="36"/>
    <x v="227"/>
    <m/>
    <m/>
    <m/>
    <m/>
    <n v="12000"/>
    <n v="24000"/>
    <n v="12000"/>
    <n v="-1"/>
    <n v="17"/>
    <x v="10"/>
    <x v="1"/>
  </r>
  <r>
    <n v="8112"/>
    <x v="293"/>
    <x v="1"/>
    <x v="8"/>
    <n v="1"/>
    <x v="2"/>
    <x v="7"/>
    <x v="328"/>
    <m/>
    <m/>
    <m/>
    <m/>
    <n v="8000"/>
    <n v="18000"/>
    <n v="10000"/>
    <n v="-1"/>
    <n v="17"/>
    <x v="10"/>
    <x v="1"/>
  </r>
  <r>
    <n v="8113"/>
    <x v="293"/>
    <x v="1"/>
    <x v="8"/>
    <n v="1"/>
    <x v="4"/>
    <x v="4"/>
    <x v="215"/>
    <m/>
    <m/>
    <m/>
    <m/>
    <n v="18000"/>
    <n v="35000"/>
    <n v="17000"/>
    <n v="-1"/>
    <n v="17"/>
    <x v="10"/>
    <x v="1"/>
  </r>
  <r>
    <n v="8114"/>
    <x v="293"/>
    <x v="1"/>
    <x v="8"/>
    <n v="1"/>
    <x v="160"/>
    <x v="4"/>
    <x v="215"/>
    <m/>
    <m/>
    <m/>
    <m/>
    <n v="8000"/>
    <n v="15000"/>
    <n v="7000"/>
    <n v="-1"/>
    <n v="17"/>
    <x v="10"/>
    <x v="1"/>
  </r>
  <r>
    <n v="8115"/>
    <x v="293"/>
    <x v="1"/>
    <x v="8"/>
    <n v="1"/>
    <x v="1"/>
    <x v="1"/>
    <x v="1000"/>
    <m/>
    <m/>
    <m/>
    <m/>
    <n v="2800"/>
    <n v="10000"/>
    <n v="7200"/>
    <n v="-1"/>
    <n v="17"/>
    <x v="10"/>
    <x v="1"/>
  </r>
  <r>
    <n v="8116"/>
    <x v="293"/>
    <x v="1"/>
    <x v="13"/>
    <n v="1"/>
    <x v="35"/>
    <x v="36"/>
    <x v="228"/>
    <m/>
    <m/>
    <m/>
    <m/>
    <n v="7500"/>
    <n v="15000"/>
    <n v="7500"/>
    <n v="-1"/>
    <n v="17"/>
    <x v="10"/>
    <x v="1"/>
  </r>
  <r>
    <n v="8117"/>
    <x v="294"/>
    <x v="1"/>
    <x v="81"/>
    <n v="1"/>
    <x v="29"/>
    <x v="37"/>
    <x v="233"/>
    <m/>
    <m/>
    <m/>
    <m/>
    <n v="10279"/>
    <n v="11000"/>
    <n v="721"/>
    <n v="-1"/>
    <n v="18"/>
    <x v="10"/>
    <x v="1"/>
  </r>
  <r>
    <n v="8118"/>
    <x v="294"/>
    <x v="1"/>
    <x v="69"/>
    <n v="1"/>
    <x v="171"/>
    <x v="6"/>
    <x v="1822"/>
    <m/>
    <m/>
    <m/>
    <m/>
    <n v="20000"/>
    <n v="30000"/>
    <n v="10000"/>
    <n v="-1"/>
    <n v="18"/>
    <x v="10"/>
    <x v="1"/>
  </r>
  <r>
    <n v="8119"/>
    <x v="294"/>
    <x v="1"/>
    <x v="69"/>
    <n v="1"/>
    <x v="199"/>
    <x v="6"/>
    <x v="1874"/>
    <m/>
    <m/>
    <m/>
    <m/>
    <n v="3500"/>
    <n v="8000"/>
    <n v="4500"/>
    <n v="-1"/>
    <n v="18"/>
    <x v="10"/>
    <x v="1"/>
  </r>
  <r>
    <n v="8120"/>
    <x v="294"/>
    <x v="1"/>
    <x v="69"/>
    <n v="1"/>
    <x v="219"/>
    <x v="175"/>
    <x v="1768"/>
    <m/>
    <m/>
    <m/>
    <m/>
    <n v="8000"/>
    <n v="18000"/>
    <n v="10000"/>
    <n v="-1"/>
    <n v="18"/>
    <x v="10"/>
    <x v="1"/>
  </r>
  <r>
    <n v="8121"/>
    <x v="294"/>
    <x v="1"/>
    <x v="8"/>
    <n v="1"/>
    <x v="29"/>
    <x v="32"/>
    <x v="201"/>
    <m/>
    <m/>
    <m/>
    <m/>
    <n v="7008"/>
    <n v="7500"/>
    <n v="492"/>
    <n v="-1"/>
    <n v="18"/>
    <x v="10"/>
    <x v="1"/>
  </r>
  <r>
    <n v="8122"/>
    <x v="294"/>
    <x v="1"/>
    <x v="8"/>
    <n v="1"/>
    <x v="2"/>
    <x v="6"/>
    <x v="1318"/>
    <m/>
    <m/>
    <m/>
    <m/>
    <n v="4000"/>
    <n v="12000"/>
    <n v="8000"/>
    <n v="-1"/>
    <n v="18"/>
    <x v="10"/>
    <x v="1"/>
  </r>
  <r>
    <n v="8123"/>
    <x v="294"/>
    <x v="1"/>
    <x v="8"/>
    <n v="1"/>
    <x v="1"/>
    <x v="27"/>
    <x v="129"/>
    <m/>
    <m/>
    <m/>
    <m/>
    <n v="7000"/>
    <n v="20000"/>
    <n v="13000"/>
    <n v="-1"/>
    <n v="18"/>
    <x v="10"/>
    <x v="1"/>
  </r>
  <r>
    <n v="8124"/>
    <x v="294"/>
    <x v="1"/>
    <x v="8"/>
    <n v="1"/>
    <x v="2"/>
    <x v="1"/>
    <x v="440"/>
    <m/>
    <m/>
    <m/>
    <s v="Solo Cabeza"/>
    <n v="7000"/>
    <n v="12000"/>
    <n v="5000"/>
    <n v="-1"/>
    <n v="18"/>
    <x v="10"/>
    <x v="1"/>
  </r>
  <r>
    <n v="8125"/>
    <x v="294"/>
    <x v="1"/>
    <x v="8"/>
    <n v="1"/>
    <x v="0"/>
    <x v="27"/>
    <x v="440"/>
    <m/>
    <m/>
    <m/>
    <m/>
    <n v="5000"/>
    <n v="12000"/>
    <n v="7000"/>
    <n v="-1"/>
    <n v="18"/>
    <x v="10"/>
    <x v="1"/>
  </r>
  <r>
    <n v="8126"/>
    <x v="294"/>
    <x v="1"/>
    <x v="8"/>
    <n v="1"/>
    <x v="29"/>
    <x v="37"/>
    <x v="233"/>
    <m/>
    <m/>
    <m/>
    <m/>
    <n v="10279"/>
    <n v="11000"/>
    <n v="721"/>
    <n v="-1"/>
    <n v="18"/>
    <x v="10"/>
    <x v="1"/>
  </r>
  <r>
    <n v="8127"/>
    <x v="294"/>
    <x v="1"/>
    <x v="8"/>
    <n v="1"/>
    <x v="33"/>
    <x v="55"/>
    <x v="1875"/>
    <m/>
    <m/>
    <m/>
    <m/>
    <n v="0"/>
    <n v="5000"/>
    <n v="5000"/>
    <n v="-1"/>
    <n v="18"/>
    <x v="10"/>
    <x v="1"/>
  </r>
  <r>
    <n v="8128"/>
    <x v="294"/>
    <x v="1"/>
    <x v="8"/>
    <n v="1"/>
    <x v="33"/>
    <x v="1"/>
    <x v="1876"/>
    <m/>
    <m/>
    <m/>
    <m/>
    <n v="0"/>
    <n v="7000"/>
    <n v="7000"/>
    <n v="-1"/>
    <n v="18"/>
    <x v="10"/>
    <x v="1"/>
  </r>
  <r>
    <n v="8129"/>
    <x v="294"/>
    <x v="1"/>
    <x v="8"/>
    <n v="1"/>
    <x v="1"/>
    <x v="1"/>
    <x v="1000"/>
    <m/>
    <m/>
    <m/>
    <m/>
    <n v="2800"/>
    <n v="10000"/>
    <n v="7200"/>
    <n v="-1"/>
    <n v="18"/>
    <x v="10"/>
    <x v="1"/>
  </r>
  <r>
    <n v="8130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31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32"/>
    <x v="294"/>
    <x v="1"/>
    <x v="8"/>
    <n v="1"/>
    <x v="81"/>
    <x v="29"/>
    <x v="919"/>
    <m/>
    <m/>
    <m/>
    <m/>
    <n v="3500"/>
    <n v="10000"/>
    <n v="6500"/>
    <n v="-1"/>
    <n v="18"/>
    <x v="10"/>
    <x v="1"/>
  </r>
  <r>
    <n v="8133"/>
    <x v="294"/>
    <x v="1"/>
    <x v="8"/>
    <n v="1"/>
    <x v="2"/>
    <x v="6"/>
    <x v="1648"/>
    <m/>
    <m/>
    <m/>
    <m/>
    <n v="23000"/>
    <n v="50000"/>
    <n v="27000"/>
    <n v="-1"/>
    <n v="18"/>
    <x v="10"/>
    <x v="1"/>
  </r>
  <r>
    <n v="8134"/>
    <x v="294"/>
    <x v="1"/>
    <x v="8"/>
    <n v="1"/>
    <x v="33"/>
    <x v="1"/>
    <x v="1877"/>
    <m/>
    <m/>
    <m/>
    <m/>
    <n v="0"/>
    <n v="20000"/>
    <n v="20000"/>
    <n v="-1"/>
    <n v="18"/>
    <x v="10"/>
    <x v="1"/>
  </r>
  <r>
    <n v="8135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36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37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38"/>
    <x v="294"/>
    <x v="1"/>
    <x v="8"/>
    <n v="1"/>
    <x v="21"/>
    <x v="23"/>
    <x v="97"/>
    <m/>
    <m/>
    <m/>
    <m/>
    <n v="42000"/>
    <n v="63000"/>
    <n v="21000"/>
    <n v="-1"/>
    <n v="18"/>
    <x v="10"/>
    <x v="1"/>
  </r>
  <r>
    <n v="8139"/>
    <x v="294"/>
    <x v="1"/>
    <x v="8"/>
    <n v="1"/>
    <x v="33"/>
    <x v="28"/>
    <x v="1878"/>
    <m/>
    <m/>
    <m/>
    <m/>
    <n v="0"/>
    <n v="15000"/>
    <n v="15000"/>
    <n v="-1"/>
    <n v="18"/>
    <x v="10"/>
    <x v="1"/>
  </r>
  <r>
    <n v="8139"/>
    <x v="294"/>
    <x v="1"/>
    <x v="8"/>
    <n v="1"/>
    <x v="55"/>
    <x v="1"/>
    <x v="431"/>
    <m/>
    <m/>
    <m/>
    <m/>
    <n v="7000"/>
    <n v="18000"/>
    <n v="11000"/>
    <n v="-1"/>
    <n v="18"/>
    <x v="10"/>
    <x v="1"/>
  </r>
  <r>
    <n v="8139"/>
    <x v="294"/>
    <x v="1"/>
    <x v="8"/>
    <n v="1"/>
    <x v="30"/>
    <x v="1"/>
    <x v="431"/>
    <m/>
    <m/>
    <m/>
    <m/>
    <n v="900"/>
    <n v="10000"/>
    <n v="9100"/>
    <n v="-1"/>
    <n v="18"/>
    <x v="10"/>
    <x v="1"/>
  </r>
  <r>
    <n v="8139"/>
    <x v="294"/>
    <x v="1"/>
    <x v="8"/>
    <n v="1"/>
    <x v="30"/>
    <x v="1"/>
    <x v="1125"/>
    <m/>
    <m/>
    <m/>
    <m/>
    <n v="900"/>
    <n v="10000"/>
    <n v="9100"/>
    <n v="-1"/>
    <n v="18"/>
    <x v="10"/>
    <x v="1"/>
  </r>
  <r>
    <n v="8140"/>
    <x v="294"/>
    <x v="1"/>
    <x v="8"/>
    <n v="1"/>
    <x v="29"/>
    <x v="37"/>
    <x v="234"/>
    <m/>
    <m/>
    <m/>
    <m/>
    <n v="2803"/>
    <n v="3000"/>
    <n v="197"/>
    <n v="-1"/>
    <n v="18"/>
    <x v="10"/>
    <x v="1"/>
  </r>
  <r>
    <n v="8141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42"/>
    <x v="294"/>
    <x v="1"/>
    <x v="8"/>
    <n v="1"/>
    <x v="2"/>
    <x v="7"/>
    <x v="328"/>
    <m/>
    <m/>
    <m/>
    <m/>
    <n v="8000"/>
    <n v="20000"/>
    <n v="12000"/>
    <n v="-1"/>
    <n v="18"/>
    <x v="10"/>
    <x v="1"/>
  </r>
  <r>
    <n v="8143"/>
    <x v="294"/>
    <x v="1"/>
    <x v="8"/>
    <n v="1"/>
    <x v="51"/>
    <x v="1"/>
    <x v="188"/>
    <m/>
    <m/>
    <m/>
    <m/>
    <n v="66500"/>
    <n v="150000"/>
    <n v="83500"/>
    <n v="-1"/>
    <n v="18"/>
    <x v="10"/>
    <x v="1"/>
  </r>
  <r>
    <n v="8144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45"/>
    <x v="295"/>
    <x v="1"/>
    <x v="35"/>
    <n v="1"/>
    <x v="29"/>
    <x v="37"/>
    <x v="233"/>
    <m/>
    <m/>
    <m/>
    <m/>
    <n v="28971"/>
    <n v="31000"/>
    <n v="2029"/>
    <n v="-1"/>
    <n v="19"/>
    <x v="10"/>
    <x v="1"/>
  </r>
  <r>
    <n v="8146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47"/>
    <x v="295"/>
    <x v="1"/>
    <x v="8"/>
    <n v="1"/>
    <x v="33"/>
    <x v="29"/>
    <x v="1879"/>
    <m/>
    <m/>
    <m/>
    <m/>
    <n v="0"/>
    <n v="5000"/>
    <n v="5000"/>
    <n v="-1"/>
    <n v="19"/>
    <x v="10"/>
    <x v="1"/>
  </r>
  <r>
    <n v="8148"/>
    <x v="295"/>
    <x v="1"/>
    <x v="35"/>
    <n v="1"/>
    <x v="78"/>
    <x v="12"/>
    <x v="49"/>
    <m/>
    <m/>
    <m/>
    <m/>
    <n v="900"/>
    <n v="3500"/>
    <n v="2600"/>
    <n v="-1"/>
    <n v="19"/>
    <x v="10"/>
    <x v="1"/>
  </r>
  <r>
    <n v="8149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50"/>
    <x v="295"/>
    <x v="1"/>
    <x v="8"/>
    <n v="1"/>
    <x v="29"/>
    <x v="32"/>
    <x v="201"/>
    <m/>
    <m/>
    <m/>
    <m/>
    <n v="3270"/>
    <n v="3500"/>
    <n v="230"/>
    <n v="-1"/>
    <n v="19"/>
    <x v="10"/>
    <x v="1"/>
  </r>
  <r>
    <n v="8151"/>
    <x v="295"/>
    <x v="1"/>
    <x v="8"/>
    <n v="1"/>
    <x v="26"/>
    <x v="2"/>
    <x v="168"/>
    <m/>
    <s v="Rojo"/>
    <m/>
    <m/>
    <n v="8000"/>
    <n v="18000"/>
    <n v="10000"/>
    <n v="-1"/>
    <n v="19"/>
    <x v="10"/>
    <x v="1"/>
  </r>
  <r>
    <n v="8152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53"/>
    <x v="295"/>
    <x v="1"/>
    <x v="8"/>
    <n v="1"/>
    <x v="27"/>
    <x v="2"/>
    <x v="168"/>
    <m/>
    <m/>
    <m/>
    <m/>
    <n v="1100"/>
    <n v="10000"/>
    <n v="8900"/>
    <n v="-1"/>
    <n v="19"/>
    <x v="10"/>
    <x v="1"/>
  </r>
  <r>
    <n v="8154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55"/>
    <x v="295"/>
    <x v="1"/>
    <x v="8"/>
    <n v="1"/>
    <x v="81"/>
    <x v="1"/>
    <x v="177"/>
    <m/>
    <m/>
    <m/>
    <m/>
    <n v="3500"/>
    <n v="10000"/>
    <n v="6500"/>
    <n v="-1"/>
    <n v="19"/>
    <x v="10"/>
    <x v="1"/>
  </r>
  <r>
    <n v="8156"/>
    <x v="295"/>
    <x v="1"/>
    <x v="8"/>
    <n v="1"/>
    <x v="27"/>
    <x v="1"/>
    <x v="177"/>
    <m/>
    <m/>
    <m/>
    <m/>
    <n v="1100"/>
    <n v="10000"/>
    <n v="8900"/>
    <n v="-1"/>
    <n v="19"/>
    <x v="10"/>
    <x v="1"/>
  </r>
  <r>
    <n v="8157"/>
    <x v="295"/>
    <x v="1"/>
    <x v="8"/>
    <n v="1"/>
    <x v="1"/>
    <x v="1"/>
    <x v="1000"/>
    <m/>
    <m/>
    <m/>
    <m/>
    <n v="2800"/>
    <n v="9000"/>
    <n v="6200"/>
    <n v="-1"/>
    <n v="19"/>
    <x v="10"/>
    <x v="1"/>
  </r>
  <r>
    <n v="8158"/>
    <x v="295"/>
    <x v="1"/>
    <x v="8"/>
    <n v="1"/>
    <x v="0"/>
    <x v="6"/>
    <x v="1416"/>
    <m/>
    <m/>
    <m/>
    <m/>
    <n v="2600"/>
    <n v="9000"/>
    <n v="6400"/>
    <n v="-1"/>
    <n v="19"/>
    <x v="10"/>
    <x v="1"/>
  </r>
  <r>
    <n v="8159"/>
    <x v="295"/>
    <x v="1"/>
    <x v="8"/>
    <n v="1"/>
    <x v="27"/>
    <x v="28"/>
    <x v="430"/>
    <m/>
    <m/>
    <m/>
    <m/>
    <n v="900"/>
    <n v="10000"/>
    <n v="9100"/>
    <n v="-1"/>
    <n v="19"/>
    <x v="10"/>
    <x v="1"/>
  </r>
  <r>
    <n v="8160"/>
    <x v="295"/>
    <x v="1"/>
    <x v="8"/>
    <n v="1"/>
    <x v="0"/>
    <x v="6"/>
    <x v="355"/>
    <m/>
    <m/>
    <m/>
    <m/>
    <n v="1500"/>
    <n v="7000"/>
    <n v="5500"/>
    <n v="-1"/>
    <n v="19"/>
    <x v="10"/>
    <x v="1"/>
  </r>
  <r>
    <n v="8161"/>
    <x v="295"/>
    <x v="1"/>
    <x v="8"/>
    <n v="1"/>
    <x v="33"/>
    <x v="52"/>
    <x v="1880"/>
    <m/>
    <m/>
    <m/>
    <m/>
    <n v="0"/>
    <n v="10000"/>
    <n v="10000"/>
    <n v="-1"/>
    <n v="19"/>
    <x v="10"/>
    <x v="1"/>
  </r>
  <r>
    <n v="8162"/>
    <x v="295"/>
    <x v="1"/>
    <x v="8"/>
    <n v="1"/>
    <x v="30"/>
    <x v="52"/>
    <x v="1824"/>
    <m/>
    <m/>
    <m/>
    <m/>
    <n v="900"/>
    <n v="10000"/>
    <n v="9100"/>
    <n v="-1"/>
    <n v="19"/>
    <x v="10"/>
    <x v="1"/>
  </r>
  <r>
    <n v="8163"/>
    <x v="295"/>
    <x v="1"/>
    <x v="8"/>
    <n v="1"/>
    <x v="4"/>
    <x v="4"/>
    <x v="215"/>
    <m/>
    <m/>
    <m/>
    <m/>
    <n v="18000"/>
    <n v="35000"/>
    <n v="17000"/>
    <n v="-1"/>
    <n v="19"/>
    <x v="10"/>
    <x v="1"/>
  </r>
  <r>
    <n v="8164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65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66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67"/>
    <x v="295"/>
    <x v="1"/>
    <x v="8"/>
    <n v="1"/>
    <x v="37"/>
    <x v="32"/>
    <x v="300"/>
    <m/>
    <m/>
    <m/>
    <m/>
    <n v="800"/>
    <n v="4000"/>
    <n v="3200"/>
    <n v="-1"/>
    <n v="19"/>
    <x v="10"/>
    <x v="1"/>
  </r>
  <r>
    <n v="8168"/>
    <x v="295"/>
    <x v="1"/>
    <x v="8"/>
    <n v="1"/>
    <x v="37"/>
    <x v="32"/>
    <x v="300"/>
    <m/>
    <m/>
    <m/>
    <m/>
    <n v="800"/>
    <n v="5000"/>
    <n v="4200"/>
    <n v="-1"/>
    <n v="19"/>
    <x v="10"/>
    <x v="1"/>
  </r>
  <r>
    <n v="8169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170"/>
    <x v="295"/>
    <x v="1"/>
    <x v="8"/>
    <n v="1"/>
    <x v="4"/>
    <x v="4"/>
    <x v="215"/>
    <m/>
    <s v="Blanco"/>
    <m/>
    <m/>
    <n v="18000"/>
    <n v="35000"/>
    <n v="17000"/>
    <n v="-1"/>
    <n v="19"/>
    <x v="10"/>
    <x v="1"/>
  </r>
  <r>
    <n v="8171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172"/>
    <x v="295"/>
    <x v="1"/>
    <x v="8"/>
    <n v="1"/>
    <x v="2"/>
    <x v="1"/>
    <x v="1755"/>
    <m/>
    <m/>
    <m/>
    <m/>
    <n v="42000"/>
    <n v="70000"/>
    <n v="28000"/>
    <n v="-1"/>
    <n v="19"/>
    <x v="10"/>
    <x v="1"/>
  </r>
  <r>
    <n v="8173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74"/>
    <x v="295"/>
    <x v="1"/>
    <x v="8"/>
    <n v="1"/>
    <x v="27"/>
    <x v="2"/>
    <x v="1224"/>
    <m/>
    <m/>
    <m/>
    <m/>
    <n v="1100"/>
    <n v="10000"/>
    <n v="8900"/>
    <n v="-1"/>
    <n v="19"/>
    <x v="10"/>
    <x v="1"/>
  </r>
  <r>
    <n v="8175"/>
    <x v="296"/>
    <x v="1"/>
    <x v="8"/>
    <n v="1"/>
    <x v="0"/>
    <x v="27"/>
    <x v="440"/>
    <m/>
    <m/>
    <m/>
    <m/>
    <n v="5000"/>
    <n v="12000"/>
    <n v="7000"/>
    <n v="-1"/>
    <n v="20"/>
    <x v="10"/>
    <x v="1"/>
  </r>
  <r>
    <n v="8176"/>
    <x v="296"/>
    <x v="1"/>
    <x v="8"/>
    <n v="1"/>
    <x v="33"/>
    <x v="29"/>
    <x v="1881"/>
    <m/>
    <m/>
    <m/>
    <m/>
    <n v="1500"/>
    <n v="5000"/>
    <n v="3500"/>
    <n v="-1"/>
    <n v="20"/>
    <x v="10"/>
    <x v="1"/>
  </r>
  <r>
    <n v="8177"/>
    <x v="296"/>
    <x v="1"/>
    <x v="8"/>
    <n v="1"/>
    <x v="0"/>
    <x v="6"/>
    <x v="68"/>
    <m/>
    <m/>
    <m/>
    <m/>
    <n v="2500"/>
    <n v="10000"/>
    <n v="7500"/>
    <n v="-1"/>
    <n v="20"/>
    <x v="10"/>
    <x v="1"/>
  </r>
  <r>
    <n v="8178"/>
    <x v="296"/>
    <x v="1"/>
    <x v="8"/>
    <n v="1"/>
    <x v="33"/>
    <x v="6"/>
    <x v="1882"/>
    <m/>
    <m/>
    <m/>
    <m/>
    <n v="0"/>
    <n v="5000"/>
    <n v="5000"/>
    <n v="-1"/>
    <n v="20"/>
    <x v="10"/>
    <x v="1"/>
  </r>
  <r>
    <n v="8179"/>
    <x v="296"/>
    <x v="1"/>
    <x v="8"/>
    <n v="1"/>
    <x v="160"/>
    <x v="4"/>
    <x v="215"/>
    <m/>
    <m/>
    <m/>
    <s v="Nequi"/>
    <n v="8000"/>
    <n v="15000"/>
    <n v="7000"/>
    <n v="-1"/>
    <n v="20"/>
    <x v="10"/>
    <x v="1"/>
  </r>
  <r>
    <n v="818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181"/>
    <x v="296"/>
    <x v="1"/>
    <x v="8"/>
    <n v="1"/>
    <x v="37"/>
    <x v="32"/>
    <x v="300"/>
    <m/>
    <m/>
    <m/>
    <s v="Nequi"/>
    <n v="800"/>
    <n v="5000"/>
    <n v="4200"/>
    <n v="-1"/>
    <n v="20"/>
    <x v="10"/>
    <x v="1"/>
  </r>
  <r>
    <n v="8182"/>
    <x v="296"/>
    <x v="1"/>
    <x v="8"/>
    <n v="1"/>
    <x v="41"/>
    <x v="6"/>
    <x v="1795"/>
    <m/>
    <s v="hello kitty"/>
    <m/>
    <s v="Nequi"/>
    <n v="1800"/>
    <n v="5000"/>
    <n v="3200"/>
    <n v="-1"/>
    <n v="20"/>
    <x v="10"/>
    <x v="1"/>
  </r>
  <r>
    <n v="8183"/>
    <x v="296"/>
    <x v="1"/>
    <x v="8"/>
    <n v="1"/>
    <x v="27"/>
    <x v="1"/>
    <x v="141"/>
    <m/>
    <m/>
    <m/>
    <s v="Nequi"/>
    <n v="1100"/>
    <n v="10000"/>
    <n v="8900"/>
    <n v="-1"/>
    <n v="20"/>
    <x v="10"/>
    <x v="1"/>
  </r>
  <r>
    <n v="8184"/>
    <x v="296"/>
    <x v="1"/>
    <x v="8"/>
    <n v="1"/>
    <x v="33"/>
    <x v="1"/>
    <x v="669"/>
    <m/>
    <m/>
    <m/>
    <m/>
    <n v="0"/>
    <n v="20000"/>
    <n v="20000"/>
    <n v="-1"/>
    <n v="20"/>
    <x v="10"/>
    <x v="1"/>
  </r>
  <r>
    <n v="8185"/>
    <x v="296"/>
    <x v="1"/>
    <x v="8"/>
    <n v="1"/>
    <x v="22"/>
    <x v="25"/>
    <x v="109"/>
    <m/>
    <m/>
    <m/>
    <m/>
    <n v="13000"/>
    <n v="29000"/>
    <n v="16000"/>
    <n v="-1"/>
    <n v="20"/>
    <x v="10"/>
    <x v="1"/>
  </r>
  <r>
    <n v="8186"/>
    <x v="296"/>
    <x v="1"/>
    <x v="158"/>
    <n v="1"/>
    <x v="33"/>
    <x v="1"/>
    <x v="1883"/>
    <m/>
    <m/>
    <m/>
    <m/>
    <n v="0"/>
    <n v="6000"/>
    <n v="6000"/>
    <n v="-1"/>
    <n v="20"/>
    <x v="10"/>
    <x v="1"/>
  </r>
  <r>
    <n v="8187"/>
    <x v="296"/>
    <x v="1"/>
    <x v="158"/>
    <n v="1"/>
    <x v="35"/>
    <x v="36"/>
    <x v="229"/>
    <m/>
    <m/>
    <m/>
    <m/>
    <n v="10000"/>
    <n v="19000"/>
    <n v="9000"/>
    <n v="-1"/>
    <n v="20"/>
    <x v="10"/>
    <x v="1"/>
  </r>
  <r>
    <n v="8188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189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190"/>
    <x v="296"/>
    <x v="1"/>
    <x v="8"/>
    <n v="1"/>
    <x v="33"/>
    <x v="34"/>
    <x v="214"/>
    <m/>
    <m/>
    <m/>
    <s v="Portal Asesora"/>
    <n v="0"/>
    <n v="6000"/>
    <n v="6000"/>
    <n v="-1"/>
    <n v="20"/>
    <x v="10"/>
    <x v="1"/>
  </r>
  <r>
    <n v="8191"/>
    <x v="296"/>
    <x v="1"/>
    <x v="8"/>
    <n v="1"/>
    <x v="33"/>
    <x v="1"/>
    <x v="1884"/>
    <m/>
    <m/>
    <m/>
    <m/>
    <n v="0"/>
    <n v="12000"/>
    <n v="12000"/>
    <n v="-1"/>
    <n v="20"/>
    <x v="10"/>
    <x v="1"/>
  </r>
  <r>
    <n v="8192"/>
    <x v="296"/>
    <x v="1"/>
    <x v="8"/>
    <n v="1"/>
    <x v="26"/>
    <x v="1"/>
    <x v="1082"/>
    <m/>
    <s v="Verde"/>
    <m/>
    <m/>
    <n v="8500"/>
    <n v="20000"/>
    <n v="11500"/>
    <n v="-1"/>
    <n v="20"/>
    <x v="10"/>
    <x v="1"/>
  </r>
  <r>
    <n v="8193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194"/>
    <x v="296"/>
    <x v="1"/>
    <x v="8"/>
    <n v="1"/>
    <x v="160"/>
    <x v="4"/>
    <x v="215"/>
    <m/>
    <m/>
    <m/>
    <m/>
    <n v="8000"/>
    <n v="15000"/>
    <n v="7000"/>
    <n v="-1"/>
    <n v="20"/>
    <x v="10"/>
    <x v="1"/>
  </r>
  <r>
    <n v="8195"/>
    <x v="296"/>
    <x v="1"/>
    <x v="8"/>
    <n v="1"/>
    <x v="2"/>
    <x v="7"/>
    <x v="328"/>
    <m/>
    <m/>
    <m/>
    <m/>
    <n v="8000"/>
    <n v="20000"/>
    <n v="12000"/>
    <n v="-1"/>
    <n v="20"/>
    <x v="10"/>
    <x v="1"/>
  </r>
  <r>
    <n v="8196"/>
    <x v="296"/>
    <x v="1"/>
    <x v="8"/>
    <n v="1"/>
    <x v="33"/>
    <x v="29"/>
    <x v="1885"/>
    <m/>
    <m/>
    <m/>
    <m/>
    <n v="0"/>
    <n v="20000"/>
    <n v="20000"/>
    <n v="-1"/>
    <n v="20"/>
    <x v="10"/>
    <x v="1"/>
  </r>
  <r>
    <n v="8197"/>
    <x v="296"/>
    <x v="1"/>
    <x v="8"/>
    <n v="1"/>
    <x v="2"/>
    <x v="92"/>
    <x v="440"/>
    <m/>
    <m/>
    <m/>
    <m/>
    <n v="11500"/>
    <n v="39000"/>
    <n v="27500"/>
    <n v="-1"/>
    <n v="20"/>
    <x v="10"/>
    <x v="1"/>
  </r>
  <r>
    <n v="8198"/>
    <x v="296"/>
    <x v="1"/>
    <x v="8"/>
    <n v="1"/>
    <x v="30"/>
    <x v="52"/>
    <x v="1142"/>
    <m/>
    <m/>
    <m/>
    <m/>
    <n v="900"/>
    <n v="10000"/>
    <n v="9100"/>
    <n v="-1"/>
    <n v="20"/>
    <x v="10"/>
    <x v="1"/>
  </r>
  <r>
    <n v="8199"/>
    <x v="296"/>
    <x v="1"/>
    <x v="8"/>
    <n v="1"/>
    <x v="81"/>
    <x v="52"/>
    <x v="1142"/>
    <m/>
    <m/>
    <m/>
    <m/>
    <n v="3500"/>
    <n v="10000"/>
    <n v="6500"/>
    <n v="-1"/>
    <n v="20"/>
    <x v="10"/>
    <x v="1"/>
  </r>
  <r>
    <n v="8200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01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02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03"/>
    <x v="296"/>
    <x v="1"/>
    <x v="8"/>
    <n v="1"/>
    <x v="26"/>
    <x v="35"/>
    <x v="1473"/>
    <m/>
    <s v="Rosado"/>
    <m/>
    <m/>
    <n v="9500"/>
    <n v="20000"/>
    <n v="10500"/>
    <n v="-1"/>
    <n v="20"/>
    <x v="10"/>
    <x v="1"/>
  </r>
  <r>
    <n v="8204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05"/>
    <x v="296"/>
    <x v="1"/>
    <x v="8"/>
    <n v="1"/>
    <x v="29"/>
    <x v="32"/>
    <x v="340"/>
    <m/>
    <m/>
    <m/>
    <m/>
    <n v="1868"/>
    <n v="2000"/>
    <n v="132"/>
    <n v="-1"/>
    <n v="20"/>
    <x v="10"/>
    <x v="1"/>
  </r>
  <r>
    <n v="8206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07"/>
    <x v="296"/>
    <x v="1"/>
    <x v="8"/>
    <n v="1"/>
    <x v="29"/>
    <x v="34"/>
    <x v="214"/>
    <m/>
    <m/>
    <m/>
    <m/>
    <n v="3270"/>
    <n v="3500"/>
    <n v="230"/>
    <n v="-1"/>
    <n v="20"/>
    <x v="10"/>
    <x v="1"/>
  </r>
  <r>
    <n v="8208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09"/>
    <x v="296"/>
    <x v="1"/>
    <x v="8"/>
    <n v="1"/>
    <x v="57"/>
    <x v="29"/>
    <x v="641"/>
    <m/>
    <m/>
    <m/>
    <m/>
    <n v="800"/>
    <n v="5000"/>
    <n v="4200"/>
    <n v="-1"/>
    <n v="20"/>
    <x v="10"/>
    <x v="1"/>
  </r>
  <r>
    <n v="8210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11"/>
    <x v="296"/>
    <x v="1"/>
    <x v="8"/>
    <n v="1"/>
    <x v="0"/>
    <x v="6"/>
    <x v="1870"/>
    <m/>
    <m/>
    <m/>
    <m/>
    <n v="1000"/>
    <n v="7000"/>
    <n v="6000"/>
    <n v="-1"/>
    <n v="20"/>
    <x v="10"/>
    <x v="1"/>
  </r>
  <r>
    <n v="8212"/>
    <x v="296"/>
    <x v="1"/>
    <x v="8"/>
    <n v="1"/>
    <x v="37"/>
    <x v="32"/>
    <x v="300"/>
    <m/>
    <m/>
    <m/>
    <m/>
    <n v="800"/>
    <n v="4000"/>
    <n v="3200"/>
    <n v="-1"/>
    <n v="20"/>
    <x v="10"/>
    <x v="1"/>
  </r>
  <r>
    <n v="8213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14"/>
    <x v="296"/>
    <x v="1"/>
    <x v="8"/>
    <n v="1"/>
    <x v="170"/>
    <x v="134"/>
    <x v="1668"/>
    <m/>
    <m/>
    <m/>
    <m/>
    <n v="265000"/>
    <n v="330000"/>
    <n v="65000"/>
    <n v="-1"/>
    <n v="20"/>
    <x v="10"/>
    <x v="1"/>
  </r>
  <r>
    <n v="8215"/>
    <x v="296"/>
    <x v="1"/>
    <x v="8"/>
    <n v="1"/>
    <x v="83"/>
    <x v="6"/>
    <x v="1829"/>
    <m/>
    <m/>
    <m/>
    <m/>
    <n v="15000"/>
    <n v="25000"/>
    <n v="10000"/>
    <n v="-1"/>
    <n v="20"/>
    <x v="10"/>
    <x v="1"/>
  </r>
  <r>
    <n v="8216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17"/>
    <x v="296"/>
    <x v="1"/>
    <x v="8"/>
    <n v="1"/>
    <x v="33"/>
    <x v="28"/>
    <x v="1886"/>
    <m/>
    <m/>
    <m/>
    <m/>
    <n v="0"/>
    <n v="25000"/>
    <n v="25000"/>
    <n v="-1"/>
    <n v="20"/>
    <x v="10"/>
    <x v="1"/>
  </r>
  <r>
    <n v="8218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19"/>
    <x v="297"/>
    <x v="0"/>
    <x v="64"/>
    <n v="1"/>
    <x v="84"/>
    <x v="28"/>
    <x v="133"/>
    <m/>
    <m/>
    <m/>
    <m/>
    <n v="65000"/>
    <n v="120000"/>
    <n v="-65000"/>
    <n v="1"/>
    <n v="21"/>
    <x v="10"/>
    <x v="1"/>
  </r>
  <r>
    <n v="8220"/>
    <x v="297"/>
    <x v="0"/>
    <x v="64"/>
    <n v="2"/>
    <x v="118"/>
    <x v="1"/>
    <x v="141"/>
    <m/>
    <m/>
    <m/>
    <m/>
    <n v="3000"/>
    <n v="20000"/>
    <n v="-6000"/>
    <n v="2"/>
    <n v="21"/>
    <x v="10"/>
    <x v="1"/>
  </r>
  <r>
    <n v="8221"/>
    <x v="297"/>
    <x v="0"/>
    <x v="64"/>
    <n v="1"/>
    <x v="103"/>
    <x v="2"/>
    <x v="169"/>
    <m/>
    <m/>
    <m/>
    <m/>
    <n v="14000"/>
    <n v="25000"/>
    <n v="-14000"/>
    <n v="1"/>
    <n v="21"/>
    <x v="10"/>
    <x v="1"/>
  </r>
  <r>
    <n v="8222"/>
    <x v="297"/>
    <x v="0"/>
    <x v="64"/>
    <n v="1"/>
    <x v="119"/>
    <x v="2"/>
    <x v="169"/>
    <m/>
    <m/>
    <m/>
    <m/>
    <n v="6000"/>
    <n v="19000"/>
    <n v="-6000"/>
    <n v="1"/>
    <n v="21"/>
    <x v="10"/>
    <x v="1"/>
  </r>
  <r>
    <n v="8223"/>
    <x v="297"/>
    <x v="0"/>
    <x v="64"/>
    <n v="1"/>
    <x v="84"/>
    <x v="28"/>
    <x v="297"/>
    <m/>
    <m/>
    <m/>
    <m/>
    <n v="65000"/>
    <n v="120000"/>
    <n v="-65000"/>
    <n v="1"/>
    <n v="21"/>
    <x v="10"/>
    <x v="1"/>
  </r>
  <r>
    <n v="8224"/>
    <x v="297"/>
    <x v="0"/>
    <x v="127"/>
    <n v="2"/>
    <x v="219"/>
    <x v="175"/>
    <x v="1768"/>
    <m/>
    <m/>
    <m/>
    <m/>
    <n v="8000"/>
    <n v="24000"/>
    <n v="-16000"/>
    <n v="2"/>
    <n v="21"/>
    <x v="10"/>
    <x v="1"/>
  </r>
  <r>
    <n v="8225"/>
    <x v="297"/>
    <x v="0"/>
    <x v="127"/>
    <n v="1"/>
    <x v="219"/>
    <x v="175"/>
    <x v="1843"/>
    <m/>
    <m/>
    <m/>
    <m/>
    <n v="17000"/>
    <n v="39000"/>
    <n v="-17000"/>
    <n v="1"/>
    <n v="21"/>
    <x v="10"/>
    <x v="1"/>
  </r>
  <r>
    <n v="8226"/>
    <x v="297"/>
    <x v="0"/>
    <x v="127"/>
    <n v="1"/>
    <x v="105"/>
    <x v="134"/>
    <x v="1887"/>
    <m/>
    <m/>
    <m/>
    <m/>
    <n v="20000"/>
    <n v="40000"/>
    <n v="-20000"/>
    <n v="1"/>
    <n v="21"/>
    <x v="10"/>
    <x v="1"/>
  </r>
  <r>
    <n v="8227"/>
    <x v="297"/>
    <x v="0"/>
    <x v="127"/>
    <n v="1"/>
    <x v="170"/>
    <x v="134"/>
    <x v="1668"/>
    <m/>
    <m/>
    <m/>
    <m/>
    <n v="265000"/>
    <n v="330000"/>
    <n v="-265000"/>
    <n v="1"/>
    <n v="21"/>
    <x v="10"/>
    <x v="1"/>
  </r>
  <r>
    <n v="8228"/>
    <x v="297"/>
    <x v="0"/>
    <x v="127"/>
    <n v="1"/>
    <x v="234"/>
    <x v="134"/>
    <x v="1888"/>
    <m/>
    <m/>
    <m/>
    <m/>
    <n v="215000"/>
    <n v="285000"/>
    <n v="-215000"/>
    <n v="1"/>
    <n v="21"/>
    <x v="10"/>
    <x v="1"/>
  </r>
  <r>
    <n v="8229"/>
    <x v="297"/>
    <x v="0"/>
    <x v="127"/>
    <n v="1"/>
    <x v="11"/>
    <x v="134"/>
    <x v="1889"/>
    <m/>
    <m/>
    <m/>
    <m/>
    <n v="235000"/>
    <n v="320000"/>
    <n v="-235000"/>
    <n v="1"/>
    <n v="21"/>
    <x v="10"/>
    <x v="1"/>
  </r>
  <r>
    <n v="8230"/>
    <x v="297"/>
    <x v="0"/>
    <x v="51"/>
    <n v="15"/>
    <x v="1"/>
    <x v="1"/>
    <x v="1000"/>
    <m/>
    <m/>
    <m/>
    <m/>
    <n v="2600"/>
    <n v="10000"/>
    <n v="-39000"/>
    <n v="15"/>
    <n v="21"/>
    <x v="10"/>
    <x v="1"/>
  </r>
  <r>
    <n v="8231"/>
    <x v="297"/>
    <x v="0"/>
    <x v="51"/>
    <n v="5"/>
    <x v="1"/>
    <x v="1"/>
    <x v="1000"/>
    <m/>
    <m/>
    <m/>
    <m/>
    <n v="2600"/>
    <n v="10000"/>
    <n v="-13000"/>
    <n v="5"/>
    <n v="21"/>
    <x v="10"/>
    <x v="1"/>
  </r>
  <r>
    <n v="8232"/>
    <x v="297"/>
    <x v="0"/>
    <x v="51"/>
    <n v="2"/>
    <x v="35"/>
    <x v="36"/>
    <x v="227"/>
    <m/>
    <m/>
    <m/>
    <m/>
    <n v="20000"/>
    <n v="39000"/>
    <n v="-40000"/>
    <n v="2"/>
    <n v="21"/>
    <x v="10"/>
    <x v="1"/>
  </r>
  <r>
    <n v="8233"/>
    <x v="297"/>
    <x v="0"/>
    <x v="51"/>
    <n v="2"/>
    <x v="35"/>
    <x v="36"/>
    <x v="225"/>
    <m/>
    <m/>
    <m/>
    <m/>
    <n v="7000"/>
    <n v="15000"/>
    <n v="-14000"/>
    <n v="2"/>
    <n v="21"/>
    <x v="10"/>
    <x v="1"/>
  </r>
  <r>
    <n v="8234"/>
    <x v="297"/>
    <x v="0"/>
    <x v="51"/>
    <n v="2"/>
    <x v="35"/>
    <x v="36"/>
    <x v="228"/>
    <m/>
    <m/>
    <m/>
    <m/>
    <n v="7500"/>
    <n v="15000"/>
    <n v="-15000"/>
    <n v="2"/>
    <n v="21"/>
    <x v="10"/>
    <x v="1"/>
  </r>
  <r>
    <n v="8235"/>
    <x v="297"/>
    <x v="0"/>
    <x v="51"/>
    <n v="2"/>
    <x v="35"/>
    <x v="36"/>
    <x v="231"/>
    <m/>
    <m/>
    <m/>
    <m/>
    <n v="13000"/>
    <n v="29000"/>
    <n v="-26000"/>
    <n v="2"/>
    <n v="21"/>
    <x v="10"/>
    <x v="1"/>
  </r>
  <r>
    <n v="8236"/>
    <x v="297"/>
    <x v="0"/>
    <x v="114"/>
    <n v="3"/>
    <x v="55"/>
    <x v="1"/>
    <x v="431"/>
    <m/>
    <m/>
    <m/>
    <m/>
    <n v="5500"/>
    <n v="18000"/>
    <n v="-16500"/>
    <n v="3"/>
    <n v="21"/>
    <x v="10"/>
    <x v="1"/>
  </r>
  <r>
    <n v="8237"/>
    <x v="297"/>
    <x v="0"/>
    <x v="114"/>
    <n v="7"/>
    <x v="1"/>
    <x v="152"/>
    <x v="1366"/>
    <m/>
    <m/>
    <m/>
    <m/>
    <n v="3000"/>
    <n v="10000"/>
    <n v="-21000"/>
    <n v="7"/>
    <n v="21"/>
    <x v="10"/>
    <x v="1"/>
  </r>
  <r>
    <n v="8238"/>
    <x v="297"/>
    <x v="0"/>
    <x v="114"/>
    <n v="1"/>
    <x v="22"/>
    <x v="25"/>
    <x v="109"/>
    <m/>
    <m/>
    <m/>
    <m/>
    <n v="16000"/>
    <n v="29000"/>
    <n v="-16000"/>
    <n v="1"/>
    <n v="21"/>
    <x v="10"/>
    <x v="1"/>
  </r>
  <r>
    <n v="8239"/>
    <x v="297"/>
    <x v="0"/>
    <x v="114"/>
    <n v="1"/>
    <x v="26"/>
    <x v="4"/>
    <x v="314"/>
    <m/>
    <s v="Morado"/>
    <m/>
    <m/>
    <n v="6500"/>
    <n v="18000"/>
    <n v="-6500"/>
    <n v="1"/>
    <n v="21"/>
    <x v="10"/>
    <x v="1"/>
  </r>
  <r>
    <n v="8240"/>
    <x v="297"/>
    <x v="0"/>
    <x v="72"/>
    <n v="1"/>
    <x v="4"/>
    <x v="6"/>
    <x v="396"/>
    <m/>
    <m/>
    <m/>
    <m/>
    <n v="40000"/>
    <n v="70000"/>
    <n v="-40000"/>
    <n v="1"/>
    <n v="21"/>
    <x v="10"/>
    <x v="1"/>
  </r>
  <r>
    <n v="8241"/>
    <x v="297"/>
    <x v="0"/>
    <x v="72"/>
    <n v="1"/>
    <x v="4"/>
    <x v="6"/>
    <x v="804"/>
    <m/>
    <m/>
    <m/>
    <m/>
    <n v="44000"/>
    <n v="75000"/>
    <n v="-44000"/>
    <n v="1"/>
    <n v="21"/>
    <x v="10"/>
    <x v="1"/>
  </r>
  <r>
    <n v="8242"/>
    <x v="297"/>
    <x v="0"/>
    <x v="72"/>
    <n v="1"/>
    <x v="4"/>
    <x v="131"/>
    <x v="1863"/>
    <m/>
    <m/>
    <m/>
    <m/>
    <n v="50000"/>
    <n v="80000"/>
    <n v="-50000"/>
    <n v="1"/>
    <n v="21"/>
    <x v="10"/>
    <x v="1"/>
  </r>
  <r>
    <n v="8243"/>
    <x v="297"/>
    <x v="0"/>
    <x v="4"/>
    <n v="11"/>
    <x v="4"/>
    <x v="4"/>
    <x v="215"/>
    <m/>
    <m/>
    <m/>
    <m/>
    <n v="18000"/>
    <n v="35000"/>
    <n v="-198000"/>
    <n v="11"/>
    <n v="21"/>
    <x v="10"/>
    <x v="1"/>
  </r>
  <r>
    <n v="8244"/>
    <x v="297"/>
    <x v="0"/>
    <x v="6"/>
    <n v="1"/>
    <x v="122"/>
    <x v="6"/>
    <x v="1890"/>
    <m/>
    <m/>
    <m/>
    <m/>
    <n v="25000"/>
    <n v="49000"/>
    <n v="-25000"/>
    <n v="1"/>
    <n v="21"/>
    <x v="10"/>
    <x v="1"/>
  </r>
  <r>
    <n v="8245"/>
    <x v="297"/>
    <x v="0"/>
    <x v="6"/>
    <n v="1"/>
    <x v="122"/>
    <x v="6"/>
    <x v="1891"/>
    <m/>
    <m/>
    <m/>
    <m/>
    <n v="24000"/>
    <n v="49000"/>
    <n v="-24000"/>
    <n v="1"/>
    <n v="21"/>
    <x v="10"/>
    <x v="1"/>
  </r>
  <r>
    <n v="8246"/>
    <x v="297"/>
    <x v="0"/>
    <x v="6"/>
    <n v="2"/>
    <x v="2"/>
    <x v="6"/>
    <x v="1892"/>
    <m/>
    <m/>
    <m/>
    <m/>
    <n v="6000"/>
    <n v="20000"/>
    <n v="-12000"/>
    <n v="2"/>
    <n v="21"/>
    <x v="10"/>
    <x v="1"/>
  </r>
  <r>
    <n v="8247"/>
    <x v="297"/>
    <x v="0"/>
    <x v="6"/>
    <n v="2"/>
    <x v="2"/>
    <x v="6"/>
    <x v="1893"/>
    <m/>
    <m/>
    <m/>
    <m/>
    <n v="6500"/>
    <n v="15000"/>
    <n v="-13000"/>
    <n v="2"/>
    <n v="21"/>
    <x v="10"/>
    <x v="1"/>
  </r>
  <r>
    <n v="8248"/>
    <x v="297"/>
    <x v="0"/>
    <x v="6"/>
    <n v="2"/>
    <x v="2"/>
    <x v="6"/>
    <x v="1894"/>
    <m/>
    <m/>
    <m/>
    <m/>
    <n v="6500"/>
    <n v="15000"/>
    <n v="-13000"/>
    <n v="2"/>
    <n v="21"/>
    <x v="10"/>
    <x v="1"/>
  </r>
  <r>
    <n v="8249"/>
    <x v="297"/>
    <x v="0"/>
    <x v="6"/>
    <n v="5"/>
    <x v="0"/>
    <x v="6"/>
    <x v="47"/>
    <m/>
    <m/>
    <m/>
    <m/>
    <n v="3500"/>
    <n v="10000"/>
    <n v="-17500"/>
    <n v="5"/>
    <n v="21"/>
    <x v="10"/>
    <x v="1"/>
  </r>
  <r>
    <n v="8250"/>
    <x v="297"/>
    <x v="0"/>
    <x v="28"/>
    <n v="1"/>
    <x v="184"/>
    <x v="139"/>
    <x v="1895"/>
    <m/>
    <m/>
    <m/>
    <m/>
    <n v="10000"/>
    <n v="0"/>
    <n v="-10000"/>
    <n v="1"/>
    <n v="21"/>
    <x v="10"/>
    <x v="1"/>
  </r>
  <r>
    <n v="8251"/>
    <x v="297"/>
    <x v="0"/>
    <x v="107"/>
    <n v="5"/>
    <x v="46"/>
    <x v="29"/>
    <x v="1358"/>
    <m/>
    <m/>
    <m/>
    <m/>
    <n v="400"/>
    <n v="20000"/>
    <n v="-2000"/>
    <n v="5"/>
    <n v="21"/>
    <x v="10"/>
    <x v="1"/>
  </r>
  <r>
    <n v="8252"/>
    <x v="297"/>
    <x v="0"/>
    <x v="107"/>
    <n v="5"/>
    <x v="46"/>
    <x v="6"/>
    <x v="1202"/>
    <m/>
    <m/>
    <m/>
    <m/>
    <n v="400"/>
    <n v="20000"/>
    <n v="-2000"/>
    <n v="5"/>
    <n v="21"/>
    <x v="10"/>
    <x v="1"/>
  </r>
  <r>
    <n v="8253"/>
    <x v="297"/>
    <x v="0"/>
    <x v="107"/>
    <n v="1"/>
    <x v="95"/>
    <x v="1"/>
    <x v="786"/>
    <m/>
    <m/>
    <m/>
    <m/>
    <n v="20000"/>
    <n v="39000"/>
    <n v="-20000"/>
    <n v="1"/>
    <n v="21"/>
    <x v="10"/>
    <x v="1"/>
  </r>
  <r>
    <n v="8254"/>
    <x v="297"/>
    <x v="1"/>
    <x v="8"/>
    <n v="1"/>
    <x v="0"/>
    <x v="27"/>
    <x v="838"/>
    <m/>
    <m/>
    <m/>
    <m/>
    <n v="2000"/>
    <n v="10000"/>
    <n v="8000"/>
    <n v="-1"/>
    <n v="21"/>
    <x v="10"/>
    <x v="1"/>
  </r>
  <r>
    <n v="8255"/>
    <x v="297"/>
    <x v="1"/>
    <x v="8"/>
    <n v="1"/>
    <x v="57"/>
    <x v="28"/>
    <x v="237"/>
    <m/>
    <m/>
    <m/>
    <m/>
    <n v="800"/>
    <n v="5000"/>
    <n v="4200"/>
    <n v="-1"/>
    <n v="21"/>
    <x v="10"/>
    <x v="1"/>
  </r>
  <r>
    <n v="8256"/>
    <x v="297"/>
    <x v="1"/>
    <x v="8"/>
    <n v="1"/>
    <x v="81"/>
    <x v="28"/>
    <x v="237"/>
    <m/>
    <m/>
    <m/>
    <m/>
    <n v="3500"/>
    <n v="10000"/>
    <n v="6500"/>
    <n v="-1"/>
    <n v="21"/>
    <x v="10"/>
    <x v="1"/>
  </r>
  <r>
    <n v="8257"/>
    <x v="297"/>
    <x v="1"/>
    <x v="8"/>
    <n v="1"/>
    <x v="230"/>
    <x v="6"/>
    <x v="1817"/>
    <m/>
    <m/>
    <m/>
    <m/>
    <n v="68000"/>
    <n v="90000"/>
    <n v="22000"/>
    <n v="-1"/>
    <n v="21"/>
    <x v="10"/>
    <x v="1"/>
  </r>
  <r>
    <n v="8258"/>
    <x v="297"/>
    <x v="1"/>
    <x v="8"/>
    <n v="1"/>
    <x v="29"/>
    <x v="37"/>
    <x v="233"/>
    <m/>
    <m/>
    <m/>
    <m/>
    <n v="3270"/>
    <n v="3500"/>
    <n v="230"/>
    <n v="-1"/>
    <n v="21"/>
    <x v="10"/>
    <x v="1"/>
  </r>
  <r>
    <n v="8259"/>
    <x v="297"/>
    <x v="1"/>
    <x v="8"/>
    <n v="1"/>
    <x v="33"/>
    <x v="6"/>
    <x v="1896"/>
    <m/>
    <m/>
    <m/>
    <m/>
    <n v="0"/>
    <n v="15000"/>
    <n v="15000"/>
    <n v="-1"/>
    <n v="21"/>
    <x v="10"/>
    <x v="1"/>
  </r>
  <r>
    <n v="8260"/>
    <x v="297"/>
    <x v="1"/>
    <x v="8"/>
    <n v="1"/>
    <x v="26"/>
    <x v="28"/>
    <x v="237"/>
    <m/>
    <s v="Azul Cielo"/>
    <m/>
    <m/>
    <n v="10000"/>
    <n v="18000"/>
    <n v="8000"/>
    <n v="-1"/>
    <n v="21"/>
    <x v="10"/>
    <x v="1"/>
  </r>
  <r>
    <n v="8261"/>
    <x v="297"/>
    <x v="1"/>
    <x v="8"/>
    <n v="1"/>
    <x v="30"/>
    <x v="28"/>
    <x v="237"/>
    <m/>
    <m/>
    <m/>
    <m/>
    <n v="900"/>
    <n v="10000"/>
    <n v="9100"/>
    <n v="-1"/>
    <n v="21"/>
    <x v="10"/>
    <x v="1"/>
  </r>
  <r>
    <n v="8262"/>
    <x v="297"/>
    <x v="1"/>
    <x v="8"/>
    <n v="1"/>
    <x v="29"/>
    <x v="32"/>
    <x v="201"/>
    <m/>
    <m/>
    <m/>
    <m/>
    <n v="10279"/>
    <n v="11000"/>
    <n v="721"/>
    <n v="-1"/>
    <n v="21"/>
    <x v="10"/>
    <x v="1"/>
  </r>
  <r>
    <n v="8263"/>
    <x v="297"/>
    <x v="1"/>
    <x v="8"/>
    <n v="1"/>
    <x v="33"/>
    <x v="28"/>
    <x v="1886"/>
    <m/>
    <m/>
    <m/>
    <m/>
    <n v="0"/>
    <n v="25000"/>
    <n v="25000"/>
    <n v="-1"/>
    <n v="21"/>
    <x v="10"/>
    <x v="1"/>
  </r>
  <r>
    <n v="8264"/>
    <x v="297"/>
    <x v="1"/>
    <x v="8"/>
    <n v="1"/>
    <x v="29"/>
    <x v="32"/>
    <x v="201"/>
    <m/>
    <m/>
    <m/>
    <m/>
    <n v="6074"/>
    <n v="6500"/>
    <n v="426"/>
    <n v="-1"/>
    <n v="21"/>
    <x v="10"/>
    <x v="1"/>
  </r>
  <r>
    <n v="8265"/>
    <x v="297"/>
    <x v="1"/>
    <x v="59"/>
    <n v="1"/>
    <x v="6"/>
    <x v="64"/>
    <x v="459"/>
    <m/>
    <m/>
    <m/>
    <m/>
    <n v="25000"/>
    <n v="55000"/>
    <n v="30000"/>
    <n v="-1"/>
    <n v="21"/>
    <x v="10"/>
    <x v="1"/>
  </r>
  <r>
    <n v="8266"/>
    <x v="297"/>
    <x v="1"/>
    <x v="8"/>
    <n v="1"/>
    <x v="25"/>
    <x v="6"/>
    <x v="1323"/>
    <m/>
    <m/>
    <m/>
    <m/>
    <n v="8500"/>
    <n v="19000"/>
    <n v="10500"/>
    <n v="-1"/>
    <n v="21"/>
    <x v="10"/>
    <x v="1"/>
  </r>
  <r>
    <n v="8267"/>
    <x v="297"/>
    <x v="1"/>
    <x v="8"/>
    <n v="1"/>
    <x v="2"/>
    <x v="7"/>
    <x v="440"/>
    <m/>
    <m/>
    <m/>
    <m/>
    <n v="8000"/>
    <n v="20000"/>
    <n v="12000"/>
    <n v="-1"/>
    <n v="21"/>
    <x v="10"/>
    <x v="1"/>
  </r>
  <r>
    <n v="8268"/>
    <x v="297"/>
    <x v="1"/>
    <x v="13"/>
    <n v="1"/>
    <x v="33"/>
    <x v="34"/>
    <x v="214"/>
    <m/>
    <m/>
    <m/>
    <s v="Portal Asesora"/>
    <n v="0"/>
    <n v="6000"/>
    <n v="6000"/>
    <n v="-1"/>
    <n v="21"/>
    <x v="10"/>
    <x v="1"/>
  </r>
  <r>
    <n v="8269"/>
    <x v="297"/>
    <x v="1"/>
    <x v="8"/>
    <n v="1"/>
    <x v="29"/>
    <x v="32"/>
    <x v="201"/>
    <m/>
    <m/>
    <m/>
    <m/>
    <n v="3270"/>
    <n v="3500"/>
    <n v="230"/>
    <n v="-1"/>
    <n v="21"/>
    <x v="10"/>
    <x v="1"/>
  </r>
  <r>
    <n v="8270"/>
    <x v="297"/>
    <x v="1"/>
    <x v="8"/>
    <n v="1"/>
    <x v="37"/>
    <x v="32"/>
    <x v="300"/>
    <m/>
    <m/>
    <m/>
    <m/>
    <n v="800"/>
    <n v="4000"/>
    <n v="3200"/>
    <n v="-1"/>
    <n v="21"/>
    <x v="10"/>
    <x v="1"/>
  </r>
  <r>
    <n v="8271"/>
    <x v="297"/>
    <x v="1"/>
    <x v="8"/>
    <n v="1"/>
    <x v="11"/>
    <x v="134"/>
    <x v="1844"/>
    <m/>
    <m/>
    <m/>
    <m/>
    <n v="210000"/>
    <n v="290000"/>
    <n v="80000"/>
    <n v="-1"/>
    <n v="21"/>
    <x v="10"/>
    <x v="1"/>
  </r>
  <r>
    <n v="8272"/>
    <x v="297"/>
    <x v="1"/>
    <x v="8"/>
    <n v="1"/>
    <x v="78"/>
    <x v="12"/>
    <x v="539"/>
    <m/>
    <m/>
    <m/>
    <m/>
    <n v="900"/>
    <n v="3000"/>
    <n v="2100"/>
    <n v="-1"/>
    <n v="21"/>
    <x v="10"/>
    <x v="1"/>
  </r>
  <r>
    <n v="8273"/>
    <x v="297"/>
    <x v="1"/>
    <x v="8"/>
    <n v="1"/>
    <x v="27"/>
    <x v="29"/>
    <x v="1897"/>
    <m/>
    <m/>
    <m/>
    <m/>
    <n v="1100"/>
    <n v="10000"/>
    <n v="8900"/>
    <n v="-1"/>
    <n v="21"/>
    <x v="10"/>
    <x v="1"/>
  </r>
  <r>
    <n v="8274"/>
    <x v="297"/>
    <x v="1"/>
    <x v="8"/>
    <n v="1"/>
    <x v="33"/>
    <x v="29"/>
    <x v="1898"/>
    <m/>
    <m/>
    <m/>
    <m/>
    <n v="0"/>
    <n v="2000"/>
    <n v="2000"/>
    <n v="-1"/>
    <n v="21"/>
    <x v="10"/>
    <x v="1"/>
  </r>
  <r>
    <n v="8275"/>
    <x v="297"/>
    <x v="1"/>
    <x v="8"/>
    <n v="1"/>
    <x v="29"/>
    <x v="32"/>
    <x v="201"/>
    <m/>
    <m/>
    <m/>
    <m/>
    <n v="7008"/>
    <n v="7500"/>
    <n v="492"/>
    <n v="-1"/>
    <n v="21"/>
    <x v="10"/>
    <x v="1"/>
  </r>
  <r>
    <n v="8276"/>
    <x v="297"/>
    <x v="1"/>
    <x v="8"/>
    <n v="1"/>
    <x v="84"/>
    <x v="29"/>
    <x v="1645"/>
    <m/>
    <m/>
    <m/>
    <m/>
    <n v="80000"/>
    <n v="140000"/>
    <n v="60000"/>
    <n v="-1"/>
    <n v="21"/>
    <x v="10"/>
    <x v="1"/>
  </r>
  <r>
    <n v="8277"/>
    <x v="297"/>
    <x v="1"/>
    <x v="8"/>
    <n v="1"/>
    <x v="26"/>
    <x v="29"/>
    <x v="349"/>
    <m/>
    <s v="Lila"/>
    <m/>
    <m/>
    <n v="8000"/>
    <n v="20000"/>
    <n v="12000"/>
    <n v="-1"/>
    <n v="21"/>
    <x v="10"/>
    <x v="1"/>
  </r>
  <r>
    <n v="8278"/>
    <x v="297"/>
    <x v="1"/>
    <x v="8"/>
    <n v="1"/>
    <x v="27"/>
    <x v="29"/>
    <x v="349"/>
    <m/>
    <m/>
    <m/>
    <s v="Por Pacha"/>
    <n v="1100"/>
    <n v="5000"/>
    <n v="3900"/>
    <n v="-1"/>
    <n v="21"/>
    <x v="10"/>
    <x v="1"/>
  </r>
  <r>
    <n v="8279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280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281"/>
    <x v="298"/>
    <x v="0"/>
    <x v="64"/>
    <n v="1"/>
    <x v="84"/>
    <x v="28"/>
    <x v="521"/>
    <m/>
    <m/>
    <m/>
    <m/>
    <n v="64000"/>
    <n v="120000"/>
    <n v="-64000"/>
    <n v="1"/>
    <n v="22"/>
    <x v="10"/>
    <x v="1"/>
  </r>
  <r>
    <n v="8282"/>
    <x v="298"/>
    <x v="0"/>
    <x v="127"/>
    <n v="1"/>
    <x v="234"/>
    <x v="134"/>
    <x v="1899"/>
    <m/>
    <m/>
    <m/>
    <m/>
    <n v="168000"/>
    <n v="209000"/>
    <n v="-168000"/>
    <n v="1"/>
    <n v="22"/>
    <x v="10"/>
    <x v="1"/>
  </r>
  <r>
    <n v="8283"/>
    <x v="298"/>
    <x v="0"/>
    <x v="127"/>
    <n v="1"/>
    <x v="230"/>
    <x v="6"/>
    <x v="1817"/>
    <m/>
    <m/>
    <m/>
    <m/>
    <n v="68000"/>
    <n v="99000"/>
    <n v="-68000"/>
    <n v="1"/>
    <n v="22"/>
    <x v="10"/>
    <x v="1"/>
  </r>
  <r>
    <n v="8284"/>
    <x v="298"/>
    <x v="0"/>
    <x v="127"/>
    <n v="1"/>
    <x v="171"/>
    <x v="6"/>
    <x v="1822"/>
    <m/>
    <m/>
    <m/>
    <m/>
    <n v="20000"/>
    <n v="35000"/>
    <n v="-20000"/>
    <n v="1"/>
    <n v="22"/>
    <x v="10"/>
    <x v="1"/>
  </r>
  <r>
    <n v="8285"/>
    <x v="298"/>
    <x v="0"/>
    <x v="114"/>
    <n v="21"/>
    <x v="81"/>
    <x v="48"/>
    <x v="741"/>
    <m/>
    <m/>
    <m/>
    <m/>
    <n v="3300"/>
    <n v="10000"/>
    <n v="-69300"/>
    <n v="21"/>
    <n v="22"/>
    <x v="10"/>
    <x v="1"/>
  </r>
  <r>
    <n v="8286"/>
    <x v="298"/>
    <x v="0"/>
    <x v="114"/>
    <n v="1"/>
    <x v="26"/>
    <x v="29"/>
    <x v="349"/>
    <m/>
    <s v="Azul Cielo"/>
    <m/>
    <m/>
    <n v="7500"/>
    <n v="20000"/>
    <n v="-7500"/>
    <n v="1"/>
    <n v="22"/>
    <x v="10"/>
    <x v="1"/>
  </r>
  <r>
    <n v="8287"/>
    <x v="298"/>
    <x v="0"/>
    <x v="114"/>
    <n v="1"/>
    <x v="26"/>
    <x v="28"/>
    <x v="237"/>
    <m/>
    <s v="Azul Cielo"/>
    <m/>
    <m/>
    <n v="7500"/>
    <n v="20000"/>
    <n v="-7500"/>
    <n v="1"/>
    <n v="22"/>
    <x v="10"/>
    <x v="1"/>
  </r>
  <r>
    <n v="8288"/>
    <x v="298"/>
    <x v="0"/>
    <x v="114"/>
    <n v="5"/>
    <x v="26"/>
    <x v="1"/>
    <x v="1125"/>
    <m/>
    <m/>
    <m/>
    <m/>
    <n v="7500"/>
    <n v="20000"/>
    <n v="-37500"/>
    <n v="5"/>
    <n v="22"/>
    <x v="10"/>
    <x v="1"/>
  </r>
  <r>
    <n v="8289"/>
    <x v="298"/>
    <x v="0"/>
    <x v="114"/>
    <n v="5"/>
    <x v="27"/>
    <x v="2"/>
    <x v="172"/>
    <m/>
    <s v="Blanco"/>
    <m/>
    <m/>
    <n v="1000"/>
    <n v="10000"/>
    <n v="-5000"/>
    <n v="5"/>
    <n v="22"/>
    <x v="10"/>
    <x v="1"/>
  </r>
  <r>
    <n v="8290"/>
    <x v="298"/>
    <x v="0"/>
    <x v="51"/>
    <n v="15"/>
    <x v="27"/>
    <x v="48"/>
    <x v="741"/>
    <m/>
    <m/>
    <m/>
    <m/>
    <n v="900"/>
    <n v="10000"/>
    <n v="-13500"/>
    <n v="15"/>
    <n v="22"/>
    <x v="10"/>
    <x v="1"/>
  </r>
  <r>
    <n v="8291"/>
    <x v="298"/>
    <x v="0"/>
    <x v="51"/>
    <n v="5"/>
    <x v="30"/>
    <x v="28"/>
    <x v="237"/>
    <m/>
    <m/>
    <m/>
    <m/>
    <n v="800"/>
    <n v="10000"/>
    <n v="-4000"/>
    <n v="5"/>
    <n v="22"/>
    <x v="10"/>
    <x v="1"/>
  </r>
  <r>
    <n v="8292"/>
    <x v="298"/>
    <x v="0"/>
    <x v="51"/>
    <n v="1"/>
    <x v="81"/>
    <x v="28"/>
    <x v="218"/>
    <m/>
    <m/>
    <m/>
    <m/>
    <n v="3400"/>
    <n v="10000"/>
    <n v="-3400"/>
    <n v="1"/>
    <n v="22"/>
    <x v="10"/>
    <x v="1"/>
  </r>
  <r>
    <n v="8293"/>
    <x v="298"/>
    <x v="0"/>
    <x v="51"/>
    <n v="1"/>
    <x v="81"/>
    <x v="28"/>
    <x v="133"/>
    <m/>
    <m/>
    <m/>
    <m/>
    <n v="3400"/>
    <n v="10000"/>
    <n v="-3400"/>
    <n v="1"/>
    <n v="22"/>
    <x v="10"/>
    <x v="1"/>
  </r>
  <r>
    <n v="8294"/>
    <x v="298"/>
    <x v="0"/>
    <x v="51"/>
    <n v="2"/>
    <x v="26"/>
    <x v="29"/>
    <x v="1900"/>
    <m/>
    <m/>
    <m/>
    <m/>
    <n v="7500"/>
    <n v="20000"/>
    <n v="-15000"/>
    <n v="2"/>
    <n v="22"/>
    <x v="10"/>
    <x v="1"/>
  </r>
  <r>
    <n v="8295"/>
    <x v="298"/>
    <x v="0"/>
    <x v="51"/>
    <n v="1"/>
    <x v="26"/>
    <x v="4"/>
    <x v="1566"/>
    <m/>
    <m/>
    <m/>
    <m/>
    <n v="6500"/>
    <n v="18000"/>
    <n v="-6500"/>
    <n v="1"/>
    <n v="22"/>
    <x v="10"/>
    <x v="1"/>
  </r>
  <r>
    <n v="8296"/>
    <x v="298"/>
    <x v="0"/>
    <x v="51"/>
    <n v="1"/>
    <x v="4"/>
    <x v="6"/>
    <x v="396"/>
    <m/>
    <m/>
    <m/>
    <m/>
    <n v="35000"/>
    <n v="70000"/>
    <n v="-35000"/>
    <n v="1"/>
    <n v="22"/>
    <x v="10"/>
    <x v="1"/>
  </r>
  <r>
    <n v="8297"/>
    <x v="298"/>
    <x v="0"/>
    <x v="51"/>
    <n v="5"/>
    <x v="2"/>
    <x v="7"/>
    <x v="328"/>
    <m/>
    <m/>
    <m/>
    <m/>
    <n v="8000"/>
    <n v="20000"/>
    <n v="-40000"/>
    <n v="5"/>
    <n v="22"/>
    <x v="10"/>
    <x v="1"/>
  </r>
  <r>
    <n v="8298"/>
    <x v="298"/>
    <x v="0"/>
    <x v="51"/>
    <n v="1"/>
    <x v="2"/>
    <x v="93"/>
    <x v="1901"/>
    <m/>
    <m/>
    <m/>
    <m/>
    <n v="18500"/>
    <n v="39000"/>
    <n v="-18500"/>
    <n v="1"/>
    <n v="22"/>
    <x v="10"/>
    <x v="1"/>
  </r>
  <r>
    <n v="8299"/>
    <x v="298"/>
    <x v="0"/>
    <x v="51"/>
    <n v="1"/>
    <x v="2"/>
    <x v="92"/>
    <x v="1902"/>
    <m/>
    <m/>
    <m/>
    <m/>
    <n v="12000"/>
    <n v="29000"/>
    <n v="-12000"/>
    <n v="1"/>
    <n v="22"/>
    <x v="10"/>
    <x v="1"/>
  </r>
  <r>
    <n v="8300"/>
    <x v="298"/>
    <x v="0"/>
    <x v="51"/>
    <n v="1"/>
    <x v="2"/>
    <x v="92"/>
    <x v="1903"/>
    <m/>
    <m/>
    <m/>
    <m/>
    <n v="16000"/>
    <n v="34000"/>
    <n v="-16000"/>
    <n v="1"/>
    <n v="22"/>
    <x v="10"/>
    <x v="1"/>
  </r>
  <r>
    <n v="8301"/>
    <x v="298"/>
    <x v="2"/>
    <x v="31"/>
    <n v="5"/>
    <x v="37"/>
    <x v="37"/>
    <x v="336"/>
    <m/>
    <m/>
    <m/>
    <m/>
    <n v="1000"/>
    <n v="4000"/>
    <n v="-5000"/>
    <n v="5"/>
    <n v="22"/>
    <x v="10"/>
    <x v="1"/>
  </r>
  <r>
    <n v="8302"/>
    <x v="298"/>
    <x v="1"/>
    <x v="8"/>
    <n v="1"/>
    <x v="2"/>
    <x v="7"/>
    <x v="440"/>
    <m/>
    <m/>
    <m/>
    <m/>
    <n v="8000"/>
    <n v="20000"/>
    <n v="12000"/>
    <n v="-1"/>
    <n v="22"/>
    <x v="10"/>
    <x v="1"/>
  </r>
  <r>
    <n v="8303"/>
    <x v="298"/>
    <x v="1"/>
    <x v="8"/>
    <n v="1"/>
    <x v="0"/>
    <x v="145"/>
    <x v="1646"/>
    <m/>
    <m/>
    <m/>
    <m/>
    <n v="5000"/>
    <n v="15000"/>
    <n v="10000"/>
    <n v="-1"/>
    <n v="22"/>
    <x v="10"/>
    <x v="1"/>
  </r>
  <r>
    <n v="8304"/>
    <x v="298"/>
    <x v="1"/>
    <x v="8"/>
    <n v="1"/>
    <x v="29"/>
    <x v="32"/>
    <x v="201"/>
    <m/>
    <m/>
    <m/>
    <m/>
    <n v="1868"/>
    <n v="2000"/>
    <n v="132"/>
    <n v="-1"/>
    <n v="22"/>
    <x v="10"/>
    <x v="1"/>
  </r>
  <r>
    <n v="8305"/>
    <x v="298"/>
    <x v="1"/>
    <x v="8"/>
    <n v="1"/>
    <x v="81"/>
    <x v="1"/>
    <x v="184"/>
    <m/>
    <s v="Caballero"/>
    <m/>
    <m/>
    <n v="3500"/>
    <n v="10000"/>
    <n v="6500"/>
    <n v="-1"/>
    <n v="22"/>
    <x v="10"/>
    <x v="1"/>
  </r>
  <r>
    <n v="8306"/>
    <x v="298"/>
    <x v="1"/>
    <x v="8"/>
    <n v="1"/>
    <x v="26"/>
    <x v="1"/>
    <x v="178"/>
    <m/>
    <s v="Amarillo"/>
    <m/>
    <m/>
    <n v="8000"/>
    <n v="18000"/>
    <n v="10000"/>
    <n v="-1"/>
    <n v="22"/>
    <x v="10"/>
    <x v="1"/>
  </r>
  <r>
    <n v="8307"/>
    <x v="298"/>
    <x v="1"/>
    <x v="8"/>
    <n v="1"/>
    <x v="0"/>
    <x v="6"/>
    <x v="46"/>
    <m/>
    <m/>
    <m/>
    <m/>
    <n v="7600"/>
    <n v="17000"/>
    <n v="9400"/>
    <n v="-1"/>
    <n v="22"/>
    <x v="10"/>
    <x v="1"/>
  </r>
  <r>
    <n v="8308"/>
    <x v="298"/>
    <x v="1"/>
    <x v="8"/>
    <n v="1"/>
    <x v="26"/>
    <x v="35"/>
    <x v="1473"/>
    <m/>
    <s v="Rojo"/>
    <m/>
    <m/>
    <n v="9800"/>
    <n v="20000"/>
    <n v="10200"/>
    <n v="-1"/>
    <n v="22"/>
    <x v="10"/>
    <x v="1"/>
  </r>
  <r>
    <n v="8309"/>
    <x v="298"/>
    <x v="1"/>
    <x v="8"/>
    <n v="1"/>
    <x v="4"/>
    <x v="4"/>
    <x v="215"/>
    <m/>
    <m/>
    <m/>
    <m/>
    <n v="18000"/>
    <n v="35000"/>
    <n v="17000"/>
    <n v="-1"/>
    <n v="22"/>
    <x v="10"/>
    <x v="1"/>
  </r>
  <r>
    <n v="8310"/>
    <x v="298"/>
    <x v="1"/>
    <x v="8"/>
    <n v="1"/>
    <x v="35"/>
    <x v="89"/>
    <x v="678"/>
    <m/>
    <m/>
    <m/>
    <m/>
    <n v="4000"/>
    <n v="9000"/>
    <n v="5000"/>
    <n v="-1"/>
    <n v="22"/>
    <x v="10"/>
    <x v="1"/>
  </r>
  <r>
    <n v="8311"/>
    <x v="298"/>
    <x v="1"/>
    <x v="8"/>
    <n v="1"/>
    <x v="29"/>
    <x v="32"/>
    <x v="201"/>
    <m/>
    <m/>
    <m/>
    <m/>
    <n v="6074"/>
    <n v="6500"/>
    <n v="426"/>
    <n v="-1"/>
    <n v="22"/>
    <x v="10"/>
    <x v="1"/>
  </r>
  <r>
    <n v="8312"/>
    <x v="298"/>
    <x v="1"/>
    <x v="8"/>
    <n v="1"/>
    <x v="37"/>
    <x v="32"/>
    <x v="300"/>
    <m/>
    <m/>
    <m/>
    <m/>
    <n v="800"/>
    <n v="4000"/>
    <n v="3200"/>
    <n v="-1"/>
    <n v="22"/>
    <x v="10"/>
    <x v="1"/>
  </r>
  <r>
    <n v="8313"/>
    <x v="298"/>
    <x v="1"/>
    <x v="8"/>
    <n v="1"/>
    <x v="29"/>
    <x v="37"/>
    <x v="233"/>
    <m/>
    <m/>
    <m/>
    <m/>
    <n v="6074"/>
    <n v="6500"/>
    <n v="426"/>
    <n v="-1"/>
    <n v="22"/>
    <x v="10"/>
    <x v="1"/>
  </r>
  <r>
    <n v="8314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15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16"/>
    <x v="298"/>
    <x v="1"/>
    <x v="8"/>
    <n v="1"/>
    <x v="29"/>
    <x v="37"/>
    <x v="233"/>
    <m/>
    <m/>
    <m/>
    <m/>
    <n v="7008"/>
    <n v="7500"/>
    <n v="492"/>
    <n v="-1"/>
    <n v="22"/>
    <x v="10"/>
    <x v="1"/>
  </r>
  <r>
    <n v="8317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18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19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20"/>
    <x v="298"/>
    <x v="1"/>
    <x v="8"/>
    <n v="1"/>
    <x v="33"/>
    <x v="2"/>
    <x v="1904"/>
    <m/>
    <m/>
    <m/>
    <m/>
    <n v="0"/>
    <n v="2000"/>
    <n v="2000"/>
    <n v="-1"/>
    <n v="22"/>
    <x v="10"/>
    <x v="1"/>
  </r>
  <r>
    <n v="8321"/>
    <x v="298"/>
    <x v="1"/>
    <x v="8"/>
    <n v="1"/>
    <x v="37"/>
    <x v="50"/>
    <x v="392"/>
    <m/>
    <m/>
    <m/>
    <m/>
    <n v="1000"/>
    <n v="4000"/>
    <n v="3000"/>
    <n v="-1"/>
    <n v="22"/>
    <x v="10"/>
    <x v="1"/>
  </r>
  <r>
    <n v="8322"/>
    <x v="299"/>
    <x v="1"/>
    <x v="8"/>
    <n v="1"/>
    <x v="2"/>
    <x v="27"/>
    <x v="328"/>
    <m/>
    <m/>
    <m/>
    <m/>
    <n v="9000"/>
    <n v="20000"/>
    <n v="11000"/>
    <n v="-1"/>
    <n v="23"/>
    <x v="10"/>
    <x v="1"/>
  </r>
  <r>
    <n v="8323"/>
    <x v="299"/>
    <x v="1"/>
    <x v="8"/>
    <n v="1"/>
    <x v="23"/>
    <x v="6"/>
    <x v="122"/>
    <m/>
    <m/>
    <m/>
    <m/>
    <n v="3000"/>
    <n v="10000"/>
    <n v="7000"/>
    <n v="-1"/>
    <n v="23"/>
    <x v="10"/>
    <x v="1"/>
  </r>
  <r>
    <n v="8324"/>
    <x v="299"/>
    <x v="1"/>
    <x v="8"/>
    <n v="1"/>
    <x v="29"/>
    <x v="32"/>
    <x v="340"/>
    <m/>
    <m/>
    <m/>
    <m/>
    <n v="1868"/>
    <n v="2000"/>
    <n v="132"/>
    <n v="-1"/>
    <n v="23"/>
    <x v="10"/>
    <x v="1"/>
  </r>
  <r>
    <n v="8325"/>
    <x v="299"/>
    <x v="1"/>
    <x v="8"/>
    <n v="1"/>
    <x v="33"/>
    <x v="29"/>
    <x v="1905"/>
    <m/>
    <m/>
    <m/>
    <m/>
    <n v="0"/>
    <n v="25000"/>
    <n v="25000"/>
    <n v="-1"/>
    <n v="23"/>
    <x v="10"/>
    <x v="1"/>
  </r>
  <r>
    <n v="8326"/>
    <x v="299"/>
    <x v="1"/>
    <x v="8"/>
    <n v="1"/>
    <x v="84"/>
    <x v="1"/>
    <x v="200"/>
    <m/>
    <m/>
    <m/>
    <m/>
    <n v="72000"/>
    <n v="135000"/>
    <n v="63000"/>
    <n v="-1"/>
    <n v="23"/>
    <x v="10"/>
    <x v="1"/>
  </r>
  <r>
    <n v="8327"/>
    <x v="299"/>
    <x v="1"/>
    <x v="8"/>
    <n v="1"/>
    <x v="27"/>
    <x v="1"/>
    <x v="200"/>
    <m/>
    <m/>
    <m/>
    <m/>
    <n v="1100"/>
    <n v="5000"/>
    <n v="3900"/>
    <n v="-1"/>
    <n v="23"/>
    <x v="10"/>
    <x v="1"/>
  </r>
  <r>
    <n v="8328"/>
    <x v="299"/>
    <x v="1"/>
    <x v="8"/>
    <n v="1"/>
    <x v="26"/>
    <x v="1"/>
    <x v="200"/>
    <m/>
    <m/>
    <m/>
    <m/>
    <n v="8000"/>
    <n v="20000"/>
    <n v="12000"/>
    <n v="-1"/>
    <n v="23"/>
    <x v="10"/>
    <x v="1"/>
  </r>
  <r>
    <n v="8329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30"/>
    <x v="299"/>
    <x v="1"/>
    <x v="8"/>
    <n v="1"/>
    <x v="26"/>
    <x v="2"/>
    <x v="169"/>
    <m/>
    <s v="Negro"/>
    <m/>
    <m/>
    <n v="7000"/>
    <n v="15000"/>
    <n v="8000"/>
    <n v="-1"/>
    <n v="23"/>
    <x v="10"/>
    <x v="1"/>
  </r>
  <r>
    <n v="8331"/>
    <x v="299"/>
    <x v="1"/>
    <x v="8"/>
    <n v="1"/>
    <x v="4"/>
    <x v="4"/>
    <x v="215"/>
    <m/>
    <s v="Gris"/>
    <m/>
    <m/>
    <n v="18000"/>
    <n v="35000"/>
    <n v="17000"/>
    <n v="-1"/>
    <n v="23"/>
    <x v="10"/>
    <x v="1"/>
  </r>
  <r>
    <n v="8332"/>
    <x v="299"/>
    <x v="1"/>
    <x v="8"/>
    <n v="1"/>
    <x v="33"/>
    <x v="11"/>
    <x v="1906"/>
    <m/>
    <m/>
    <m/>
    <m/>
    <n v="0"/>
    <n v="25000"/>
    <n v="25000"/>
    <n v="-1"/>
    <n v="23"/>
    <x v="10"/>
    <x v="1"/>
  </r>
  <r>
    <n v="8333"/>
    <x v="299"/>
    <x v="1"/>
    <x v="8"/>
    <n v="1"/>
    <x v="2"/>
    <x v="7"/>
    <x v="328"/>
    <m/>
    <m/>
    <m/>
    <m/>
    <n v="8000"/>
    <n v="20000"/>
    <n v="12000"/>
    <n v="-1"/>
    <n v="23"/>
    <x v="10"/>
    <x v="1"/>
  </r>
  <r>
    <n v="8334"/>
    <x v="299"/>
    <x v="1"/>
    <x v="8"/>
    <n v="1"/>
    <x v="16"/>
    <x v="6"/>
    <x v="111"/>
    <m/>
    <m/>
    <m/>
    <m/>
    <n v="10000"/>
    <n v="20000"/>
    <n v="10000"/>
    <n v="-1"/>
    <n v="23"/>
    <x v="10"/>
    <x v="1"/>
  </r>
  <r>
    <n v="8335"/>
    <x v="299"/>
    <x v="1"/>
    <x v="8"/>
    <n v="1"/>
    <x v="1"/>
    <x v="1"/>
    <x v="1000"/>
    <m/>
    <m/>
    <m/>
    <m/>
    <n v="2600"/>
    <n v="9000"/>
    <n v="6400"/>
    <n v="-1"/>
    <n v="23"/>
    <x v="10"/>
    <x v="1"/>
  </r>
  <r>
    <n v="8336"/>
    <x v="299"/>
    <x v="1"/>
    <x v="8"/>
    <n v="1"/>
    <x v="207"/>
    <x v="2"/>
    <x v="168"/>
    <m/>
    <m/>
    <m/>
    <m/>
    <n v="2800"/>
    <n v="15000"/>
    <n v="12200"/>
    <n v="-1"/>
    <n v="23"/>
    <x v="10"/>
    <x v="1"/>
  </r>
  <r>
    <n v="8337"/>
    <x v="299"/>
    <x v="1"/>
    <x v="8"/>
    <n v="1"/>
    <x v="26"/>
    <x v="2"/>
    <x v="168"/>
    <m/>
    <m/>
    <m/>
    <m/>
    <n v="8500"/>
    <n v="20000"/>
    <n v="11500"/>
    <n v="-1"/>
    <n v="23"/>
    <x v="10"/>
    <x v="1"/>
  </r>
  <r>
    <n v="8338"/>
    <x v="299"/>
    <x v="1"/>
    <x v="8"/>
    <n v="1"/>
    <x v="84"/>
    <x v="28"/>
    <x v="1907"/>
    <m/>
    <m/>
    <m/>
    <m/>
    <n v="65000"/>
    <n v="130000"/>
    <n v="65000"/>
    <n v="-1"/>
    <n v="23"/>
    <x v="10"/>
    <x v="1"/>
  </r>
  <r>
    <n v="8339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40"/>
    <x v="299"/>
    <x v="1"/>
    <x v="8"/>
    <n v="1"/>
    <x v="37"/>
    <x v="32"/>
    <x v="300"/>
    <m/>
    <m/>
    <m/>
    <m/>
    <n v="800"/>
    <n v="4000"/>
    <n v="3200"/>
    <n v="-1"/>
    <n v="23"/>
    <x v="10"/>
    <x v="1"/>
  </r>
  <r>
    <n v="8341"/>
    <x v="299"/>
    <x v="1"/>
    <x v="8"/>
    <n v="1"/>
    <x v="37"/>
    <x v="34"/>
    <x v="301"/>
    <m/>
    <m/>
    <m/>
    <m/>
    <n v="0"/>
    <n v="4000"/>
    <n v="4000"/>
    <n v="-1"/>
    <n v="23"/>
    <x v="10"/>
    <x v="1"/>
  </r>
  <r>
    <n v="8342"/>
    <x v="299"/>
    <x v="1"/>
    <x v="8"/>
    <n v="1"/>
    <x v="84"/>
    <x v="29"/>
    <x v="1645"/>
    <m/>
    <m/>
    <m/>
    <m/>
    <n v="85000"/>
    <n v="140000"/>
    <n v="55000"/>
    <n v="-1"/>
    <n v="23"/>
    <x v="10"/>
    <x v="1"/>
  </r>
  <r>
    <n v="8343"/>
    <x v="299"/>
    <x v="1"/>
    <x v="8"/>
    <n v="1"/>
    <x v="26"/>
    <x v="29"/>
    <x v="349"/>
    <m/>
    <m/>
    <m/>
    <m/>
    <n v="8000"/>
    <n v="20000"/>
    <n v="12000"/>
    <n v="-1"/>
    <n v="23"/>
    <x v="10"/>
    <x v="1"/>
  </r>
  <r>
    <n v="8344"/>
    <x v="299"/>
    <x v="1"/>
    <x v="8"/>
    <n v="1"/>
    <x v="27"/>
    <x v="29"/>
    <x v="349"/>
    <m/>
    <m/>
    <m/>
    <m/>
    <n v="1100"/>
    <n v="5000"/>
    <n v="3900"/>
    <n v="-1"/>
    <n v="23"/>
    <x v="10"/>
    <x v="1"/>
  </r>
  <r>
    <n v="8345"/>
    <x v="299"/>
    <x v="1"/>
    <x v="8"/>
    <n v="1"/>
    <x v="29"/>
    <x v="32"/>
    <x v="201"/>
    <m/>
    <m/>
    <m/>
    <m/>
    <n v="10279"/>
    <n v="11000"/>
    <n v="721"/>
    <n v="-1"/>
    <n v="23"/>
    <x v="10"/>
    <x v="1"/>
  </r>
  <r>
    <n v="8346"/>
    <x v="299"/>
    <x v="1"/>
    <x v="8"/>
    <n v="1"/>
    <x v="30"/>
    <x v="3"/>
    <x v="1184"/>
    <m/>
    <m/>
    <m/>
    <m/>
    <n v="900"/>
    <n v="10000"/>
    <n v="9100"/>
    <n v="-1"/>
    <n v="23"/>
    <x v="10"/>
    <x v="1"/>
  </r>
  <r>
    <n v="8347"/>
    <x v="299"/>
    <x v="0"/>
    <x v="64"/>
    <n v="1"/>
    <x v="84"/>
    <x v="28"/>
    <x v="1907"/>
    <m/>
    <m/>
    <m/>
    <m/>
    <n v="65000"/>
    <n v="130000"/>
    <n v="-65000"/>
    <n v="1"/>
    <n v="23"/>
    <x v="10"/>
    <x v="1"/>
  </r>
  <r>
    <n v="8348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49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50"/>
    <x v="299"/>
    <x v="1"/>
    <x v="8"/>
    <n v="1"/>
    <x v="33"/>
    <x v="29"/>
    <x v="1908"/>
    <m/>
    <m/>
    <m/>
    <m/>
    <n v="0"/>
    <n v="20000"/>
    <n v="20000"/>
    <n v="-1"/>
    <n v="23"/>
    <x v="10"/>
    <x v="1"/>
  </r>
  <r>
    <n v="8351"/>
    <x v="299"/>
    <x v="1"/>
    <x v="8"/>
    <n v="1"/>
    <x v="0"/>
    <x v="27"/>
    <x v="838"/>
    <m/>
    <m/>
    <m/>
    <m/>
    <n v="2000"/>
    <n v="10000"/>
    <n v="8000"/>
    <n v="-1"/>
    <n v="23"/>
    <x v="10"/>
    <x v="1"/>
  </r>
  <r>
    <n v="8352"/>
    <x v="299"/>
    <x v="1"/>
    <x v="8"/>
    <n v="1"/>
    <x v="73"/>
    <x v="72"/>
    <x v="493"/>
    <m/>
    <m/>
    <m/>
    <m/>
    <n v="3000"/>
    <n v="8000"/>
    <n v="5000"/>
    <n v="-1"/>
    <n v="23"/>
    <x v="10"/>
    <x v="1"/>
  </r>
  <r>
    <n v="8353"/>
    <x v="300"/>
    <x v="1"/>
    <x v="69"/>
    <n v="1"/>
    <x v="53"/>
    <x v="6"/>
    <x v="343"/>
    <m/>
    <m/>
    <m/>
    <m/>
    <n v="30000"/>
    <n v="45000"/>
    <n v="15000"/>
    <n v="-1"/>
    <n v="24"/>
    <x v="10"/>
    <x v="1"/>
  </r>
  <r>
    <n v="8354"/>
    <x v="300"/>
    <x v="1"/>
    <x v="69"/>
    <n v="1"/>
    <x v="218"/>
    <x v="6"/>
    <x v="1909"/>
    <m/>
    <m/>
    <m/>
    <m/>
    <n v="24000"/>
    <n v="45000"/>
    <n v="21000"/>
    <n v="-1"/>
    <n v="24"/>
    <x v="10"/>
    <x v="1"/>
  </r>
  <r>
    <n v="8355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56"/>
    <x v="300"/>
    <x v="1"/>
    <x v="8"/>
    <n v="1"/>
    <x v="2"/>
    <x v="7"/>
    <x v="440"/>
    <m/>
    <m/>
    <m/>
    <m/>
    <n v="8000"/>
    <n v="20000"/>
    <n v="12000"/>
    <n v="-1"/>
    <n v="24"/>
    <x v="10"/>
    <x v="1"/>
  </r>
  <r>
    <n v="8357"/>
    <x v="300"/>
    <x v="1"/>
    <x v="8"/>
    <n v="1"/>
    <x v="219"/>
    <x v="6"/>
    <x v="1843"/>
    <m/>
    <m/>
    <m/>
    <m/>
    <n v="17000"/>
    <n v="35000"/>
    <n v="18000"/>
    <n v="-1"/>
    <n v="24"/>
    <x v="10"/>
    <x v="1"/>
  </r>
  <r>
    <n v="8358"/>
    <x v="300"/>
    <x v="1"/>
    <x v="69"/>
    <n v="1"/>
    <x v="29"/>
    <x v="34"/>
    <x v="214"/>
    <m/>
    <m/>
    <m/>
    <m/>
    <n v="6074"/>
    <n v="6500"/>
    <n v="426"/>
    <n v="-1"/>
    <n v="24"/>
    <x v="10"/>
    <x v="1"/>
  </r>
  <r>
    <n v="8359"/>
    <x v="300"/>
    <x v="1"/>
    <x v="8"/>
    <n v="1"/>
    <x v="27"/>
    <x v="28"/>
    <x v="1910"/>
    <m/>
    <m/>
    <m/>
    <m/>
    <n v="1100"/>
    <n v="10000"/>
    <n v="8900"/>
    <n v="-1"/>
    <n v="24"/>
    <x v="10"/>
    <x v="1"/>
  </r>
  <r>
    <n v="8360"/>
    <x v="300"/>
    <x v="1"/>
    <x v="8"/>
    <n v="1"/>
    <x v="33"/>
    <x v="6"/>
    <x v="1911"/>
    <m/>
    <m/>
    <m/>
    <m/>
    <n v="0"/>
    <n v="5000"/>
    <n v="5000"/>
    <n v="-1"/>
    <n v="24"/>
    <x v="10"/>
    <x v="1"/>
  </r>
  <r>
    <n v="8361"/>
    <x v="300"/>
    <x v="1"/>
    <x v="8"/>
    <n v="1"/>
    <x v="29"/>
    <x v="37"/>
    <x v="233"/>
    <m/>
    <m/>
    <m/>
    <m/>
    <n v="7008"/>
    <n v="7500"/>
    <n v="492"/>
    <n v="-1"/>
    <n v="24"/>
    <x v="10"/>
    <x v="1"/>
  </r>
  <r>
    <n v="8362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63"/>
    <x v="300"/>
    <x v="1"/>
    <x v="8"/>
    <n v="1"/>
    <x v="29"/>
    <x v="32"/>
    <x v="201"/>
    <m/>
    <m/>
    <m/>
    <m/>
    <n v="1868"/>
    <n v="2000"/>
    <n v="132"/>
    <n v="-1"/>
    <n v="24"/>
    <x v="10"/>
    <x v="1"/>
  </r>
  <r>
    <n v="8364"/>
    <x v="300"/>
    <x v="1"/>
    <x v="8"/>
    <n v="1"/>
    <x v="73"/>
    <x v="72"/>
    <x v="493"/>
    <m/>
    <m/>
    <m/>
    <m/>
    <n v="2000"/>
    <n v="10000"/>
    <n v="8000"/>
    <n v="-1"/>
    <n v="24"/>
    <x v="10"/>
    <x v="1"/>
  </r>
  <r>
    <n v="8365"/>
    <x v="301"/>
    <x v="1"/>
    <x v="8"/>
    <n v="1"/>
    <x v="0"/>
    <x v="27"/>
    <x v="328"/>
    <m/>
    <m/>
    <m/>
    <m/>
    <n v="3500"/>
    <n v="12000"/>
    <n v="8500"/>
    <n v="-1"/>
    <n v="25"/>
    <x v="10"/>
    <x v="1"/>
  </r>
  <r>
    <n v="8366"/>
    <x v="301"/>
    <x v="1"/>
    <x v="8"/>
    <n v="1"/>
    <x v="62"/>
    <x v="6"/>
    <x v="497"/>
    <m/>
    <m/>
    <m/>
    <m/>
    <n v="27000"/>
    <n v="48000"/>
    <n v="21000"/>
    <n v="-1"/>
    <n v="25"/>
    <x v="10"/>
    <x v="1"/>
  </r>
  <r>
    <n v="8367"/>
    <x v="301"/>
    <x v="1"/>
    <x v="8"/>
    <n v="1"/>
    <x v="43"/>
    <x v="6"/>
    <x v="323"/>
    <m/>
    <m/>
    <m/>
    <m/>
    <n v="7000"/>
    <n v="15000"/>
    <n v="8000"/>
    <n v="-1"/>
    <n v="25"/>
    <x v="10"/>
    <x v="1"/>
  </r>
  <r>
    <n v="8368"/>
    <x v="301"/>
    <x v="1"/>
    <x v="8"/>
    <n v="1"/>
    <x v="78"/>
    <x v="12"/>
    <x v="539"/>
    <m/>
    <m/>
    <m/>
    <m/>
    <n v="900"/>
    <n v="3500"/>
    <n v="2600"/>
    <n v="-1"/>
    <n v="25"/>
    <x v="10"/>
    <x v="1"/>
  </r>
  <r>
    <n v="8369"/>
    <x v="301"/>
    <x v="1"/>
    <x v="8"/>
    <n v="1"/>
    <x v="29"/>
    <x v="32"/>
    <x v="340"/>
    <m/>
    <m/>
    <m/>
    <m/>
    <n v="934"/>
    <n v="1000"/>
    <n v="66"/>
    <n v="-1"/>
    <n v="25"/>
    <x v="10"/>
    <x v="1"/>
  </r>
  <r>
    <n v="8370"/>
    <x v="301"/>
    <x v="1"/>
    <x v="8"/>
    <n v="1"/>
    <x v="37"/>
    <x v="32"/>
    <x v="300"/>
    <m/>
    <m/>
    <m/>
    <m/>
    <n v="800"/>
    <n v="4000"/>
    <n v="3200"/>
    <n v="-1"/>
    <n v="25"/>
    <x v="10"/>
    <x v="1"/>
  </r>
  <r>
    <n v="8371"/>
    <x v="301"/>
    <x v="1"/>
    <x v="8"/>
    <n v="1"/>
    <x v="29"/>
    <x v="37"/>
    <x v="233"/>
    <m/>
    <m/>
    <m/>
    <m/>
    <n v="3270"/>
    <n v="3500"/>
    <n v="230"/>
    <n v="-1"/>
    <n v="25"/>
    <x v="10"/>
    <x v="1"/>
  </r>
  <r>
    <n v="8372"/>
    <x v="301"/>
    <x v="1"/>
    <x v="8"/>
    <n v="1"/>
    <x v="0"/>
    <x v="27"/>
    <x v="328"/>
    <m/>
    <m/>
    <m/>
    <m/>
    <n v="5000"/>
    <n v="12000"/>
    <n v="7000"/>
    <n v="-1"/>
    <n v="25"/>
    <x v="10"/>
    <x v="1"/>
  </r>
  <r>
    <n v="8373"/>
    <x v="301"/>
    <x v="1"/>
    <x v="8"/>
    <n v="1"/>
    <x v="95"/>
    <x v="1"/>
    <x v="786"/>
    <m/>
    <m/>
    <m/>
    <m/>
    <n v="20000"/>
    <n v="30000"/>
    <n v="10000"/>
    <n v="-1"/>
    <n v="25"/>
    <x v="10"/>
    <x v="1"/>
  </r>
  <r>
    <n v="8374"/>
    <x v="301"/>
    <x v="0"/>
    <x v="64"/>
    <n v="1"/>
    <x v="84"/>
    <x v="1"/>
    <x v="200"/>
    <m/>
    <m/>
    <m/>
    <m/>
    <n v="72000"/>
    <n v="135000"/>
    <n v="-72000"/>
    <n v="1"/>
    <n v="25"/>
    <x v="10"/>
    <x v="1"/>
  </r>
  <r>
    <n v="8375"/>
    <x v="301"/>
    <x v="0"/>
    <x v="64"/>
    <n v="1"/>
    <x v="235"/>
    <x v="3"/>
    <x v="1912"/>
    <m/>
    <m/>
    <m/>
    <m/>
    <n v="28000"/>
    <n v="60000"/>
    <n v="-28000"/>
    <n v="1"/>
    <n v="25"/>
    <x v="10"/>
    <x v="1"/>
  </r>
  <r>
    <n v="8376"/>
    <x v="301"/>
    <x v="0"/>
    <x v="64"/>
    <n v="1"/>
    <x v="236"/>
    <x v="28"/>
    <x v="430"/>
    <m/>
    <m/>
    <m/>
    <m/>
    <n v="60000"/>
    <n v="10000"/>
    <n v="-60000"/>
    <n v="1"/>
    <n v="25"/>
    <x v="10"/>
    <x v="1"/>
  </r>
  <r>
    <n v="8377"/>
    <x v="301"/>
    <x v="1"/>
    <x v="159"/>
    <n v="1"/>
    <x v="235"/>
    <x v="3"/>
    <x v="1912"/>
    <m/>
    <m/>
    <m/>
    <s v="ST Ekady"/>
    <n v="28000"/>
    <n v="60000"/>
    <n v="32000"/>
    <n v="-1"/>
    <n v="25"/>
    <x v="10"/>
    <x v="1"/>
  </r>
  <r>
    <n v="8378"/>
    <x v="301"/>
    <x v="1"/>
    <x v="8"/>
    <n v="1"/>
    <x v="81"/>
    <x v="28"/>
    <x v="589"/>
    <m/>
    <m/>
    <m/>
    <m/>
    <n v="3400"/>
    <n v="10000"/>
    <n v="6600"/>
    <n v="-1"/>
    <n v="25"/>
    <x v="10"/>
    <x v="1"/>
  </r>
  <r>
    <n v="8379"/>
    <x v="301"/>
    <x v="0"/>
    <x v="127"/>
    <n v="1"/>
    <x v="218"/>
    <x v="178"/>
    <x v="1913"/>
    <m/>
    <m/>
    <m/>
    <m/>
    <n v="23000"/>
    <n v="49000"/>
    <n v="-23000"/>
    <n v="1"/>
    <n v="25"/>
    <x v="10"/>
    <x v="1"/>
  </r>
  <r>
    <n v="8380"/>
    <x v="301"/>
    <x v="0"/>
    <x v="127"/>
    <n v="1"/>
    <x v="218"/>
    <x v="174"/>
    <x v="1767"/>
    <m/>
    <m/>
    <m/>
    <m/>
    <n v="24000"/>
    <n v="49000"/>
    <n v="-24000"/>
    <n v="1"/>
    <n v="25"/>
    <x v="10"/>
    <x v="1"/>
  </r>
  <r>
    <n v="8381"/>
    <x v="301"/>
    <x v="0"/>
    <x v="127"/>
    <n v="1"/>
    <x v="219"/>
    <x v="175"/>
    <x v="1843"/>
    <m/>
    <m/>
    <m/>
    <m/>
    <n v="17000"/>
    <n v="39000"/>
    <n v="-17000"/>
    <n v="1"/>
    <n v="25"/>
    <x v="10"/>
    <x v="1"/>
  </r>
  <r>
    <n v="8382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383"/>
    <x v="301"/>
    <x v="1"/>
    <x v="8"/>
    <n v="2"/>
    <x v="10"/>
    <x v="6"/>
    <x v="715"/>
    <m/>
    <m/>
    <m/>
    <m/>
    <n v="2500"/>
    <n v="8000"/>
    <n v="5500"/>
    <n v="-2"/>
    <n v="25"/>
    <x v="10"/>
    <x v="1"/>
  </r>
  <r>
    <n v="8384"/>
    <x v="301"/>
    <x v="1"/>
    <x v="8"/>
    <n v="1"/>
    <x v="29"/>
    <x v="37"/>
    <x v="233"/>
    <m/>
    <m/>
    <m/>
    <m/>
    <n v="6074"/>
    <n v="6500"/>
    <n v="426"/>
    <n v="-1"/>
    <n v="25"/>
    <x v="10"/>
    <x v="1"/>
  </r>
  <r>
    <n v="8385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386"/>
    <x v="301"/>
    <x v="1"/>
    <x v="8"/>
    <n v="1"/>
    <x v="236"/>
    <x v="28"/>
    <x v="430"/>
    <m/>
    <m/>
    <m/>
    <s v="ST Ekady"/>
    <n v="60000"/>
    <n v="100000"/>
    <n v="40000"/>
    <n v="-1"/>
    <n v="25"/>
    <x v="10"/>
    <x v="1"/>
  </r>
  <r>
    <n v="8387"/>
    <x v="301"/>
    <x v="1"/>
    <x v="8"/>
    <n v="1"/>
    <x v="27"/>
    <x v="28"/>
    <x v="430"/>
    <m/>
    <m/>
    <m/>
    <m/>
    <n v="1100"/>
    <n v="10000"/>
    <n v="8900"/>
    <n v="-1"/>
    <n v="25"/>
    <x v="10"/>
    <x v="1"/>
  </r>
  <r>
    <n v="8388"/>
    <x v="301"/>
    <x v="1"/>
    <x v="8"/>
    <n v="1"/>
    <x v="55"/>
    <x v="28"/>
    <x v="430"/>
    <m/>
    <m/>
    <m/>
    <m/>
    <n v="7000"/>
    <n v="20000"/>
    <n v="13000"/>
    <n v="-1"/>
    <n v="25"/>
    <x v="10"/>
    <x v="1"/>
  </r>
  <r>
    <n v="8389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390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391"/>
    <x v="301"/>
    <x v="1"/>
    <x v="8"/>
    <n v="1"/>
    <x v="55"/>
    <x v="28"/>
    <x v="412"/>
    <m/>
    <m/>
    <m/>
    <m/>
    <n v="8000"/>
    <n v="20000"/>
    <n v="12000"/>
    <n v="-1"/>
    <n v="25"/>
    <x v="10"/>
    <x v="1"/>
  </r>
  <r>
    <n v="8392"/>
    <x v="301"/>
    <x v="1"/>
    <x v="8"/>
    <n v="1"/>
    <x v="105"/>
    <x v="1"/>
    <x v="591"/>
    <m/>
    <m/>
    <m/>
    <m/>
    <n v="17000"/>
    <n v="35000"/>
    <n v="18000"/>
    <n v="-1"/>
    <n v="25"/>
    <x v="10"/>
    <x v="1"/>
  </r>
  <r>
    <n v="8393"/>
    <x v="301"/>
    <x v="1"/>
    <x v="8"/>
    <n v="1"/>
    <x v="33"/>
    <x v="6"/>
    <x v="1914"/>
    <m/>
    <m/>
    <m/>
    <m/>
    <n v="0"/>
    <n v="9000"/>
    <n v="9000"/>
    <n v="-1"/>
    <n v="25"/>
    <x v="10"/>
    <x v="1"/>
  </r>
  <r>
    <n v="8394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395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396"/>
    <x v="301"/>
    <x v="1"/>
    <x v="8"/>
    <n v="1"/>
    <x v="29"/>
    <x v="32"/>
    <x v="340"/>
    <m/>
    <m/>
    <m/>
    <m/>
    <n v="1868"/>
    <n v="2000"/>
    <n v="132"/>
    <n v="-1"/>
    <n v="25"/>
    <x v="10"/>
    <x v="1"/>
  </r>
  <r>
    <n v="8397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398"/>
    <x v="302"/>
    <x v="1"/>
    <x v="8"/>
    <n v="1"/>
    <x v="26"/>
    <x v="4"/>
    <x v="314"/>
    <m/>
    <s v="Morado"/>
    <m/>
    <m/>
    <n v="6500"/>
    <n v="18000"/>
    <n v="11500"/>
    <n v="-1"/>
    <n v="26"/>
    <x v="10"/>
    <x v="1"/>
  </r>
  <r>
    <n v="8399"/>
    <x v="302"/>
    <x v="1"/>
    <x v="8"/>
    <n v="1"/>
    <x v="0"/>
    <x v="6"/>
    <x v="1870"/>
    <m/>
    <m/>
    <m/>
    <m/>
    <n v="1000"/>
    <n v="7000"/>
    <n v="6000"/>
    <n v="-1"/>
    <n v="26"/>
    <x v="10"/>
    <x v="1"/>
  </r>
  <r>
    <n v="8400"/>
    <x v="302"/>
    <x v="1"/>
    <x v="8"/>
    <n v="1"/>
    <x v="33"/>
    <x v="50"/>
    <x v="1915"/>
    <m/>
    <m/>
    <m/>
    <m/>
    <n v="0"/>
    <n v="6000"/>
    <n v="6000"/>
    <n v="-1"/>
    <n v="26"/>
    <x v="10"/>
    <x v="1"/>
  </r>
  <r>
    <n v="8401"/>
    <x v="302"/>
    <x v="1"/>
    <x v="8"/>
    <n v="1"/>
    <x v="230"/>
    <x v="6"/>
    <x v="1758"/>
    <m/>
    <m/>
    <m/>
    <m/>
    <n v="57000"/>
    <n v="95000"/>
    <n v="38000"/>
    <n v="-1"/>
    <n v="26"/>
    <x v="10"/>
    <x v="1"/>
  </r>
  <r>
    <n v="8402"/>
    <x v="302"/>
    <x v="1"/>
    <x v="8"/>
    <n v="1"/>
    <x v="29"/>
    <x v="37"/>
    <x v="233"/>
    <m/>
    <m/>
    <m/>
    <m/>
    <n v="3270"/>
    <n v="3500"/>
    <n v="230"/>
    <n v="-1"/>
    <n v="26"/>
    <x v="10"/>
    <x v="1"/>
  </r>
  <r>
    <n v="8403"/>
    <x v="302"/>
    <x v="1"/>
    <x v="8"/>
    <n v="1"/>
    <x v="6"/>
    <x v="23"/>
    <x v="473"/>
    <m/>
    <m/>
    <m/>
    <m/>
    <n v="18000"/>
    <n v="32000"/>
    <n v="14000"/>
    <n v="-1"/>
    <n v="26"/>
    <x v="10"/>
    <x v="1"/>
  </r>
  <r>
    <n v="8404"/>
    <x v="302"/>
    <x v="1"/>
    <x v="8"/>
    <n v="1"/>
    <x v="33"/>
    <x v="28"/>
    <x v="1916"/>
    <m/>
    <m/>
    <m/>
    <m/>
    <n v="0"/>
    <n v="10000"/>
    <n v="10000"/>
    <n v="-1"/>
    <n v="26"/>
    <x v="10"/>
    <x v="1"/>
  </r>
  <r>
    <n v="8405"/>
    <x v="302"/>
    <x v="1"/>
    <x v="8"/>
    <n v="1"/>
    <x v="33"/>
    <x v="28"/>
    <x v="1916"/>
    <m/>
    <m/>
    <m/>
    <m/>
    <n v="0"/>
    <n v="10000"/>
    <n v="10000"/>
    <n v="-1"/>
    <n v="26"/>
    <x v="10"/>
    <x v="1"/>
  </r>
  <r>
    <n v="8406"/>
    <x v="302"/>
    <x v="1"/>
    <x v="8"/>
    <n v="1"/>
    <x v="4"/>
    <x v="4"/>
    <x v="215"/>
    <m/>
    <s v="Azul Oscuro"/>
    <m/>
    <m/>
    <n v="18000"/>
    <n v="35000"/>
    <n v="17000"/>
    <n v="-1"/>
    <n v="26"/>
    <x v="10"/>
    <x v="1"/>
  </r>
  <r>
    <n v="8407"/>
    <x v="302"/>
    <x v="1"/>
    <x v="8"/>
    <n v="1"/>
    <x v="81"/>
    <x v="28"/>
    <x v="315"/>
    <m/>
    <s v="Caballero"/>
    <m/>
    <m/>
    <n v="3500"/>
    <n v="10000"/>
    <n v="6500"/>
    <n v="-1"/>
    <n v="26"/>
    <x v="10"/>
    <x v="1"/>
  </r>
  <r>
    <n v="8408"/>
    <x v="302"/>
    <x v="1"/>
    <x v="8"/>
    <n v="1"/>
    <x v="33"/>
    <x v="6"/>
    <x v="1917"/>
    <m/>
    <m/>
    <m/>
    <m/>
    <n v="1000"/>
    <n v="20000"/>
    <n v="19000"/>
    <n v="-1"/>
    <n v="26"/>
    <x v="10"/>
    <x v="1"/>
  </r>
  <r>
    <n v="8409"/>
    <x v="302"/>
    <x v="1"/>
    <x v="8"/>
    <n v="1"/>
    <x v="0"/>
    <x v="25"/>
    <x v="109"/>
    <m/>
    <m/>
    <m/>
    <m/>
    <n v="3000"/>
    <n v="12000"/>
    <n v="9000"/>
    <n v="-1"/>
    <n v="26"/>
    <x v="10"/>
    <x v="1"/>
  </r>
  <r>
    <n v="8410"/>
    <x v="302"/>
    <x v="1"/>
    <x v="8"/>
    <n v="1"/>
    <x v="29"/>
    <x v="32"/>
    <x v="201"/>
    <m/>
    <m/>
    <m/>
    <m/>
    <n v="6074"/>
    <n v="6500"/>
    <n v="426"/>
    <n v="-1"/>
    <n v="26"/>
    <x v="10"/>
    <x v="1"/>
  </r>
  <r>
    <n v="8411"/>
    <x v="302"/>
    <x v="1"/>
    <x v="8"/>
    <n v="1"/>
    <x v="27"/>
    <x v="28"/>
    <x v="644"/>
    <m/>
    <m/>
    <m/>
    <m/>
    <n v="1100"/>
    <n v="10000"/>
    <n v="8900"/>
    <n v="-1"/>
    <n v="26"/>
    <x v="10"/>
    <x v="1"/>
  </r>
  <r>
    <n v="8412"/>
    <x v="302"/>
    <x v="1"/>
    <x v="8"/>
    <n v="1"/>
    <x v="182"/>
    <x v="6"/>
    <x v="1789"/>
    <m/>
    <s v="Marciano"/>
    <m/>
    <m/>
    <n v="6500"/>
    <n v="15000"/>
    <n v="8500"/>
    <n v="-1"/>
    <n v="26"/>
    <x v="10"/>
    <x v="1"/>
  </r>
  <r>
    <n v="8413"/>
    <x v="302"/>
    <x v="1"/>
    <x v="8"/>
    <n v="1"/>
    <x v="55"/>
    <x v="28"/>
    <x v="297"/>
    <m/>
    <m/>
    <m/>
    <m/>
    <n v="7000"/>
    <n v="18000"/>
    <n v="11000"/>
    <n v="-1"/>
    <n v="26"/>
    <x v="10"/>
    <x v="1"/>
  </r>
  <r>
    <n v="8414"/>
    <x v="302"/>
    <x v="1"/>
    <x v="8"/>
    <n v="1"/>
    <x v="30"/>
    <x v="28"/>
    <x v="297"/>
    <m/>
    <m/>
    <m/>
    <m/>
    <n v="900"/>
    <n v="10000"/>
    <n v="9100"/>
    <n v="-1"/>
    <n v="26"/>
    <x v="10"/>
    <x v="1"/>
  </r>
  <r>
    <n v="8415"/>
    <x v="302"/>
    <x v="1"/>
    <x v="8"/>
    <n v="1"/>
    <x v="1"/>
    <x v="1"/>
    <x v="2"/>
    <m/>
    <s v="Negro"/>
    <m/>
    <m/>
    <n v="3500"/>
    <n v="12000"/>
    <n v="8500"/>
    <n v="-1"/>
    <n v="26"/>
    <x v="10"/>
    <x v="1"/>
  </r>
  <r>
    <n v="8416"/>
    <x v="302"/>
    <x v="1"/>
    <x v="8"/>
    <n v="1"/>
    <x v="83"/>
    <x v="6"/>
    <x v="1592"/>
    <m/>
    <s v="Negro"/>
    <m/>
    <m/>
    <n v="18000"/>
    <n v="30000"/>
    <n v="12000"/>
    <n v="-1"/>
    <n v="26"/>
    <x v="10"/>
    <x v="1"/>
  </r>
  <r>
    <n v="8417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18"/>
    <x v="303"/>
    <x v="1"/>
    <x v="8"/>
    <n v="1"/>
    <x v="29"/>
    <x v="50"/>
    <x v="370"/>
    <m/>
    <m/>
    <m/>
    <m/>
    <n v="5139"/>
    <n v="5500"/>
    <n v="361"/>
    <n v="-1"/>
    <n v="27"/>
    <x v="10"/>
    <x v="1"/>
  </r>
  <r>
    <n v="8419"/>
    <x v="303"/>
    <x v="0"/>
    <x v="145"/>
    <n v="1"/>
    <x v="2"/>
    <x v="120"/>
    <x v="1918"/>
    <m/>
    <m/>
    <m/>
    <m/>
    <n v="28000"/>
    <n v="55000"/>
    <n v="-28000"/>
    <n v="1"/>
    <n v="27"/>
    <x v="10"/>
    <x v="1"/>
  </r>
  <r>
    <n v="8420"/>
    <x v="303"/>
    <x v="0"/>
    <x v="145"/>
    <n v="1"/>
    <x v="2"/>
    <x v="132"/>
    <x v="1919"/>
    <m/>
    <m/>
    <m/>
    <m/>
    <n v="28000"/>
    <n v="55000"/>
    <n v="-28000"/>
    <n v="1"/>
    <n v="27"/>
    <x v="10"/>
    <x v="1"/>
  </r>
  <r>
    <n v="8421"/>
    <x v="303"/>
    <x v="0"/>
    <x v="145"/>
    <n v="2"/>
    <x v="11"/>
    <x v="179"/>
    <x v="1920"/>
    <m/>
    <m/>
    <m/>
    <m/>
    <n v="14000"/>
    <n v="30000"/>
    <n v="-28000"/>
    <n v="2"/>
    <n v="27"/>
    <x v="10"/>
    <x v="1"/>
  </r>
  <r>
    <n v="8422"/>
    <x v="303"/>
    <x v="0"/>
    <x v="145"/>
    <n v="1"/>
    <x v="11"/>
    <x v="179"/>
    <x v="1921"/>
    <m/>
    <m/>
    <m/>
    <m/>
    <n v="16000"/>
    <n v="35000"/>
    <n v="-16000"/>
    <n v="1"/>
    <n v="27"/>
    <x v="10"/>
    <x v="1"/>
  </r>
  <r>
    <n v="8423"/>
    <x v="303"/>
    <x v="0"/>
    <x v="145"/>
    <n v="1"/>
    <x v="6"/>
    <x v="6"/>
    <x v="473"/>
    <m/>
    <m/>
    <m/>
    <m/>
    <n v="16000"/>
    <n v="35000"/>
    <n v="-16000"/>
    <n v="1"/>
    <n v="27"/>
    <x v="10"/>
    <x v="1"/>
  </r>
  <r>
    <n v="8424"/>
    <x v="303"/>
    <x v="0"/>
    <x v="145"/>
    <n v="1"/>
    <x v="11"/>
    <x v="21"/>
    <x v="1922"/>
    <m/>
    <m/>
    <m/>
    <m/>
    <n v="19000"/>
    <n v="39000"/>
    <n v="-19000"/>
    <n v="1"/>
    <n v="27"/>
    <x v="10"/>
    <x v="1"/>
  </r>
  <r>
    <n v="8425"/>
    <x v="303"/>
    <x v="0"/>
    <x v="145"/>
    <n v="1"/>
    <x v="11"/>
    <x v="6"/>
    <x v="1923"/>
    <m/>
    <m/>
    <m/>
    <m/>
    <n v="15000"/>
    <n v="35000"/>
    <n v="-15000"/>
    <n v="1"/>
    <n v="27"/>
    <x v="10"/>
    <x v="1"/>
  </r>
  <r>
    <n v="8426"/>
    <x v="303"/>
    <x v="0"/>
    <x v="145"/>
    <n v="3"/>
    <x v="2"/>
    <x v="6"/>
    <x v="1871"/>
    <m/>
    <m/>
    <m/>
    <m/>
    <n v="3500"/>
    <n v="7000"/>
    <n v="-10500"/>
    <n v="3"/>
    <n v="27"/>
    <x v="10"/>
    <x v="1"/>
  </r>
  <r>
    <n v="8427"/>
    <x v="303"/>
    <x v="0"/>
    <x v="145"/>
    <n v="3"/>
    <x v="0"/>
    <x v="25"/>
    <x v="109"/>
    <m/>
    <m/>
    <m/>
    <m/>
    <n v="4000"/>
    <n v="12000"/>
    <n v="-12000"/>
    <n v="3"/>
    <n v="27"/>
    <x v="10"/>
    <x v="1"/>
  </r>
  <r>
    <n v="8428"/>
    <x v="303"/>
    <x v="0"/>
    <x v="4"/>
    <n v="1"/>
    <x v="8"/>
    <x v="180"/>
    <x v="1924"/>
    <m/>
    <m/>
    <m/>
    <m/>
    <n v="25000"/>
    <n v="55000"/>
    <n v="-25000"/>
    <n v="1"/>
    <n v="27"/>
    <x v="10"/>
    <x v="1"/>
  </r>
  <r>
    <n v="8429"/>
    <x v="303"/>
    <x v="0"/>
    <x v="4"/>
    <n v="3"/>
    <x v="21"/>
    <x v="23"/>
    <x v="97"/>
    <m/>
    <m/>
    <m/>
    <m/>
    <n v="38000"/>
    <n v="65000"/>
    <n v="-114000"/>
    <n v="3"/>
    <n v="27"/>
    <x v="10"/>
    <x v="1"/>
  </r>
  <r>
    <n v="8430"/>
    <x v="303"/>
    <x v="0"/>
    <x v="4"/>
    <n v="1"/>
    <x v="22"/>
    <x v="25"/>
    <x v="1925"/>
    <m/>
    <m/>
    <m/>
    <m/>
    <n v="60000"/>
    <n v="90000"/>
    <n v="-60000"/>
    <n v="1"/>
    <n v="27"/>
    <x v="10"/>
    <x v="1"/>
  </r>
  <r>
    <n v="8431"/>
    <x v="303"/>
    <x v="0"/>
    <x v="4"/>
    <n v="2"/>
    <x v="4"/>
    <x v="4"/>
    <x v="215"/>
    <m/>
    <s v="Azul Oscuro"/>
    <m/>
    <m/>
    <n v="18000"/>
    <n v="35000"/>
    <n v="-36000"/>
    <n v="2"/>
    <n v="27"/>
    <x v="10"/>
    <x v="1"/>
  </r>
  <r>
    <n v="8432"/>
    <x v="303"/>
    <x v="0"/>
    <x v="4"/>
    <n v="3"/>
    <x v="4"/>
    <x v="4"/>
    <x v="215"/>
    <m/>
    <s v="Negro"/>
    <m/>
    <m/>
    <n v="18000"/>
    <n v="35000"/>
    <n v="-54000"/>
    <n v="3"/>
    <n v="27"/>
    <x v="10"/>
    <x v="1"/>
  </r>
  <r>
    <n v="8433"/>
    <x v="303"/>
    <x v="0"/>
    <x v="64"/>
    <n v="1"/>
    <x v="84"/>
    <x v="28"/>
    <x v="297"/>
    <m/>
    <m/>
    <m/>
    <m/>
    <n v="65000"/>
    <n v="120000"/>
    <n v="-65000"/>
    <n v="1"/>
    <n v="27"/>
    <x v="10"/>
    <x v="1"/>
  </r>
  <r>
    <n v="8434"/>
    <x v="303"/>
    <x v="0"/>
    <x v="64"/>
    <n v="2"/>
    <x v="105"/>
    <x v="1"/>
    <x v="591"/>
    <m/>
    <m/>
    <m/>
    <m/>
    <n v="17000"/>
    <n v="35000"/>
    <n v="-34000"/>
    <n v="2"/>
    <n v="27"/>
    <x v="10"/>
    <x v="1"/>
  </r>
  <r>
    <n v="8435"/>
    <x v="303"/>
    <x v="0"/>
    <x v="64"/>
    <n v="1"/>
    <x v="84"/>
    <x v="29"/>
    <x v="139"/>
    <m/>
    <m/>
    <m/>
    <m/>
    <n v="65000"/>
    <n v="120000"/>
    <n v="-65000"/>
    <n v="1"/>
    <n v="27"/>
    <x v="10"/>
    <x v="1"/>
  </r>
  <r>
    <n v="8436"/>
    <x v="303"/>
    <x v="0"/>
    <x v="127"/>
    <n v="1"/>
    <x v="230"/>
    <x v="6"/>
    <x v="1758"/>
    <m/>
    <m/>
    <m/>
    <m/>
    <n v="57000"/>
    <n v="99000"/>
    <n v="-57000"/>
    <n v="1"/>
    <n v="27"/>
    <x v="10"/>
    <x v="1"/>
  </r>
  <r>
    <n v="8437"/>
    <x v="303"/>
    <x v="0"/>
    <x v="127"/>
    <n v="1"/>
    <x v="230"/>
    <x v="6"/>
    <x v="1817"/>
    <m/>
    <m/>
    <m/>
    <m/>
    <n v="68000"/>
    <n v="99000"/>
    <n v="-68000"/>
    <n v="1"/>
    <n v="27"/>
    <x v="10"/>
    <x v="1"/>
  </r>
  <r>
    <n v="8438"/>
    <x v="303"/>
    <x v="0"/>
    <x v="114"/>
    <n v="4"/>
    <x v="26"/>
    <x v="29"/>
    <x v="1926"/>
    <m/>
    <m/>
    <m/>
    <m/>
    <n v="8000"/>
    <n v="20000"/>
    <n v="-32000"/>
    <n v="4"/>
    <n v="27"/>
    <x v="10"/>
    <x v="1"/>
  </r>
  <r>
    <n v="8439"/>
    <x v="303"/>
    <x v="0"/>
    <x v="114"/>
    <n v="3"/>
    <x v="55"/>
    <x v="48"/>
    <x v="741"/>
    <m/>
    <m/>
    <m/>
    <m/>
    <n v="5500"/>
    <n v="18000"/>
    <n v="-16500"/>
    <n v="3"/>
    <n v="27"/>
    <x v="10"/>
    <x v="1"/>
  </r>
  <r>
    <n v="8440"/>
    <x v="303"/>
    <x v="0"/>
    <x v="114"/>
    <n v="8"/>
    <x v="81"/>
    <x v="48"/>
    <x v="741"/>
    <m/>
    <m/>
    <m/>
    <m/>
    <n v="3300"/>
    <n v="10000"/>
    <n v="-26400"/>
    <n v="8"/>
    <n v="27"/>
    <x v="10"/>
    <x v="1"/>
  </r>
  <r>
    <n v="8441"/>
    <x v="303"/>
    <x v="0"/>
    <x v="114"/>
    <n v="30"/>
    <x v="26"/>
    <x v="48"/>
    <x v="741"/>
    <m/>
    <m/>
    <m/>
    <m/>
    <n v="7500"/>
    <n v="20000"/>
    <n v="-225000"/>
    <n v="30"/>
    <n v="27"/>
    <x v="10"/>
    <x v="1"/>
  </r>
  <r>
    <n v="8442"/>
    <x v="303"/>
    <x v="0"/>
    <x v="114"/>
    <n v="2"/>
    <x v="26"/>
    <x v="4"/>
    <x v="314"/>
    <m/>
    <m/>
    <m/>
    <m/>
    <n v="6500"/>
    <n v="18000"/>
    <n v="-13000"/>
    <n v="2"/>
    <n v="27"/>
    <x v="10"/>
    <x v="1"/>
  </r>
  <r>
    <n v="8443"/>
    <x v="303"/>
    <x v="0"/>
    <x v="114"/>
    <n v="7"/>
    <x v="26"/>
    <x v="1"/>
    <x v="1927"/>
    <m/>
    <m/>
    <m/>
    <m/>
    <n v="8800"/>
    <n v="20000"/>
    <n v="-61600"/>
    <n v="7"/>
    <n v="27"/>
    <x v="10"/>
    <x v="1"/>
  </r>
  <r>
    <n v="8444"/>
    <x v="303"/>
    <x v="1"/>
    <x v="8"/>
    <n v="1"/>
    <x v="29"/>
    <x v="34"/>
    <x v="214"/>
    <m/>
    <m/>
    <m/>
    <m/>
    <n v="7008"/>
    <n v="7500"/>
    <n v="492"/>
    <n v="-1"/>
    <n v="27"/>
    <x v="10"/>
    <x v="1"/>
  </r>
  <r>
    <n v="8445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46"/>
    <x v="303"/>
    <x v="1"/>
    <x v="8"/>
    <n v="1"/>
    <x v="29"/>
    <x v="32"/>
    <x v="201"/>
    <m/>
    <m/>
    <m/>
    <m/>
    <n v="3270"/>
    <n v="3500"/>
    <n v="230"/>
    <n v="-1"/>
    <n v="27"/>
    <x v="10"/>
    <x v="1"/>
  </r>
  <r>
    <n v="8447"/>
    <x v="303"/>
    <x v="1"/>
    <x v="8"/>
    <n v="1"/>
    <x v="4"/>
    <x v="6"/>
    <x v="396"/>
    <m/>
    <m/>
    <m/>
    <m/>
    <n v="40000"/>
    <n v="70000"/>
    <n v="30000"/>
    <n v="-1"/>
    <n v="27"/>
    <x v="10"/>
    <x v="1"/>
  </r>
  <r>
    <n v="8448"/>
    <x v="303"/>
    <x v="1"/>
    <x v="8"/>
    <n v="1"/>
    <x v="68"/>
    <x v="6"/>
    <x v="987"/>
    <m/>
    <m/>
    <m/>
    <m/>
    <n v="4000"/>
    <n v="10000"/>
    <n v="6000"/>
    <n v="-1"/>
    <n v="27"/>
    <x v="10"/>
    <x v="1"/>
  </r>
  <r>
    <n v="8449"/>
    <x v="303"/>
    <x v="0"/>
    <x v="148"/>
    <n v="1"/>
    <x v="83"/>
    <x v="6"/>
    <x v="1592"/>
    <m/>
    <m/>
    <m/>
    <m/>
    <n v="18000"/>
    <n v="35000"/>
    <n v="-18000"/>
    <n v="1"/>
    <n v="27"/>
    <x v="10"/>
    <x v="1"/>
  </r>
  <r>
    <n v="8450"/>
    <x v="303"/>
    <x v="0"/>
    <x v="148"/>
    <n v="1"/>
    <x v="83"/>
    <x v="6"/>
    <x v="1829"/>
    <m/>
    <m/>
    <m/>
    <m/>
    <n v="14000"/>
    <n v="25000"/>
    <n v="-14000"/>
    <n v="1"/>
    <n v="27"/>
    <x v="10"/>
    <x v="1"/>
  </r>
  <r>
    <n v="8451"/>
    <x v="303"/>
    <x v="1"/>
    <x v="8"/>
    <n v="1"/>
    <x v="26"/>
    <x v="2"/>
    <x v="412"/>
    <m/>
    <s v="Rosa"/>
    <m/>
    <m/>
    <n v="8000"/>
    <n v="20000"/>
    <n v="12000"/>
    <n v="-1"/>
    <n v="27"/>
    <x v="10"/>
    <x v="1"/>
  </r>
  <r>
    <n v="8452"/>
    <x v="303"/>
    <x v="1"/>
    <x v="8"/>
    <n v="1"/>
    <x v="30"/>
    <x v="2"/>
    <x v="412"/>
    <m/>
    <m/>
    <m/>
    <m/>
    <n v="900"/>
    <n v="10000"/>
    <n v="9100"/>
    <n v="-1"/>
    <n v="27"/>
    <x v="10"/>
    <x v="1"/>
  </r>
  <r>
    <n v="8453"/>
    <x v="303"/>
    <x v="1"/>
    <x v="8"/>
    <n v="1"/>
    <x v="55"/>
    <x v="1"/>
    <x v="217"/>
    <m/>
    <m/>
    <m/>
    <m/>
    <n v="7000"/>
    <n v="18000"/>
    <n v="11000"/>
    <n v="-1"/>
    <n v="27"/>
    <x v="10"/>
    <x v="1"/>
  </r>
  <r>
    <n v="8454"/>
    <x v="303"/>
    <x v="1"/>
    <x v="8"/>
    <n v="1"/>
    <x v="8"/>
    <x v="23"/>
    <x v="834"/>
    <m/>
    <s v="Azul"/>
    <m/>
    <m/>
    <n v="28000"/>
    <n v="50000"/>
    <n v="22000"/>
    <n v="-1"/>
    <n v="27"/>
    <x v="10"/>
    <x v="1"/>
  </r>
  <r>
    <n v="8455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56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57"/>
    <x v="303"/>
    <x v="1"/>
    <x v="8"/>
    <n v="1"/>
    <x v="2"/>
    <x v="7"/>
    <x v="440"/>
    <m/>
    <m/>
    <m/>
    <m/>
    <n v="8000"/>
    <n v="20000"/>
    <n v="12000"/>
    <n v="-1"/>
    <n v="27"/>
    <x v="10"/>
    <x v="1"/>
  </r>
  <r>
    <n v="8458"/>
    <x v="303"/>
    <x v="1"/>
    <x v="8"/>
    <n v="1"/>
    <x v="29"/>
    <x v="37"/>
    <x v="233"/>
    <m/>
    <m/>
    <m/>
    <m/>
    <n v="3270"/>
    <n v="3500"/>
    <n v="230"/>
    <n v="-1"/>
    <n v="27"/>
    <x v="10"/>
    <x v="1"/>
  </r>
  <r>
    <n v="8459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60"/>
    <x v="303"/>
    <x v="1"/>
    <x v="8"/>
    <n v="1"/>
    <x v="69"/>
    <x v="12"/>
    <x v="463"/>
    <m/>
    <m/>
    <m/>
    <m/>
    <n v="1000"/>
    <n v="4000"/>
    <n v="3000"/>
    <n v="-1"/>
    <n v="27"/>
    <x v="10"/>
    <x v="1"/>
  </r>
  <r>
    <n v="8461"/>
    <x v="303"/>
    <x v="1"/>
    <x v="8"/>
    <n v="1"/>
    <x v="1"/>
    <x v="27"/>
    <x v="129"/>
    <m/>
    <s v="Negro"/>
    <m/>
    <m/>
    <n v="7500"/>
    <n v="20000"/>
    <n v="12500"/>
    <n v="-1"/>
    <n v="27"/>
    <x v="10"/>
    <x v="1"/>
  </r>
  <r>
    <n v="8462"/>
    <x v="304"/>
    <x v="2"/>
    <x v="8"/>
    <n v="1"/>
    <x v="237"/>
    <x v="6"/>
    <x v="1928"/>
    <m/>
    <m/>
    <m/>
    <m/>
    <n v="3500"/>
    <n v="0"/>
    <n v="-3500"/>
    <n v="1"/>
    <n v="28"/>
    <x v="10"/>
    <x v="1"/>
  </r>
  <r>
    <n v="8463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64"/>
    <x v="304"/>
    <x v="1"/>
    <x v="8"/>
    <n v="1"/>
    <x v="29"/>
    <x v="37"/>
    <x v="233"/>
    <m/>
    <m/>
    <m/>
    <m/>
    <n v="3270"/>
    <n v="3500"/>
    <n v="230"/>
    <n v="-1"/>
    <n v="28"/>
    <x v="10"/>
    <x v="1"/>
  </r>
  <r>
    <n v="8465"/>
    <x v="304"/>
    <x v="1"/>
    <x v="8"/>
    <n v="1"/>
    <x v="2"/>
    <x v="7"/>
    <x v="328"/>
    <m/>
    <m/>
    <m/>
    <m/>
    <n v="8000"/>
    <n v="20000"/>
    <n v="12000"/>
    <n v="-1"/>
    <n v="28"/>
    <x v="10"/>
    <x v="1"/>
  </r>
  <r>
    <n v="8466"/>
    <x v="304"/>
    <x v="1"/>
    <x v="8"/>
    <n v="1"/>
    <x v="29"/>
    <x v="32"/>
    <x v="201"/>
    <m/>
    <m/>
    <m/>
    <m/>
    <n v="6074"/>
    <n v="6500"/>
    <n v="426"/>
    <n v="-1"/>
    <n v="28"/>
    <x v="10"/>
    <x v="1"/>
  </r>
  <r>
    <n v="8467"/>
    <x v="304"/>
    <x v="1"/>
    <x v="8"/>
    <n v="1"/>
    <x v="26"/>
    <x v="41"/>
    <x v="1859"/>
    <m/>
    <s v="Negro"/>
    <m/>
    <m/>
    <n v="9800"/>
    <n v="20000"/>
    <n v="10200"/>
    <n v="-1"/>
    <n v="28"/>
    <x v="10"/>
    <x v="1"/>
  </r>
  <r>
    <n v="8468"/>
    <x v="304"/>
    <x v="1"/>
    <x v="8"/>
    <n v="1"/>
    <x v="29"/>
    <x v="50"/>
    <x v="370"/>
    <m/>
    <m/>
    <m/>
    <m/>
    <n v="5139"/>
    <n v="5500"/>
    <n v="361"/>
    <n v="-1"/>
    <n v="28"/>
    <x v="10"/>
    <x v="1"/>
  </r>
  <r>
    <n v="8469"/>
    <x v="304"/>
    <x v="1"/>
    <x v="8"/>
    <n v="1"/>
    <x v="0"/>
    <x v="6"/>
    <x v="355"/>
    <m/>
    <m/>
    <m/>
    <m/>
    <n v="1500"/>
    <n v="7000"/>
    <n v="5500"/>
    <n v="-1"/>
    <n v="28"/>
    <x v="10"/>
    <x v="1"/>
  </r>
  <r>
    <n v="8470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71"/>
    <x v="304"/>
    <x v="1"/>
    <x v="8"/>
    <n v="1"/>
    <x v="234"/>
    <x v="134"/>
    <x v="1888"/>
    <m/>
    <m/>
    <m/>
    <m/>
    <n v="215000"/>
    <n v="275000"/>
    <n v="60000"/>
    <n v="-1"/>
    <n v="28"/>
    <x v="10"/>
    <x v="1"/>
  </r>
  <r>
    <n v="8472"/>
    <x v="304"/>
    <x v="1"/>
    <x v="8"/>
    <n v="1"/>
    <x v="1"/>
    <x v="1"/>
    <x v="1000"/>
    <m/>
    <m/>
    <m/>
    <m/>
    <n v="2600"/>
    <n v="10000"/>
    <n v="7400"/>
    <n v="-1"/>
    <n v="28"/>
    <x v="10"/>
    <x v="1"/>
  </r>
  <r>
    <n v="8473"/>
    <x v="304"/>
    <x v="1"/>
    <x v="8"/>
    <n v="1"/>
    <x v="0"/>
    <x v="6"/>
    <x v="1498"/>
    <m/>
    <m/>
    <m/>
    <m/>
    <n v="2500"/>
    <n v="9000"/>
    <n v="6500"/>
    <n v="-1"/>
    <n v="28"/>
    <x v="10"/>
    <x v="1"/>
  </r>
  <r>
    <n v="8474"/>
    <x v="305"/>
    <x v="2"/>
    <x v="160"/>
    <n v="1"/>
    <x v="238"/>
    <x v="181"/>
    <x v="1929"/>
    <m/>
    <m/>
    <m/>
    <m/>
    <n v="116000"/>
    <n v="0"/>
    <n v="-116000"/>
    <n v="1"/>
    <n v="29"/>
    <x v="10"/>
    <x v="1"/>
  </r>
  <r>
    <n v="8475"/>
    <x v="305"/>
    <x v="0"/>
    <x v="64"/>
    <n v="1"/>
    <x v="103"/>
    <x v="28"/>
    <x v="364"/>
    <m/>
    <m/>
    <m/>
    <m/>
    <n v="13000"/>
    <n v="25000"/>
    <n v="-13000"/>
    <n v="1"/>
    <n v="29"/>
    <x v="10"/>
    <x v="1"/>
  </r>
  <r>
    <n v="8476"/>
    <x v="305"/>
    <x v="0"/>
    <x v="64"/>
    <n v="1"/>
    <x v="84"/>
    <x v="2"/>
    <x v="1930"/>
    <m/>
    <m/>
    <m/>
    <m/>
    <n v="93000"/>
    <n v="150000"/>
    <n v="-93000"/>
    <n v="1"/>
    <n v="29"/>
    <x v="10"/>
    <x v="1"/>
  </r>
  <r>
    <n v="8477"/>
    <x v="305"/>
    <x v="0"/>
    <x v="64"/>
    <n v="1"/>
    <x v="84"/>
    <x v="110"/>
    <x v="1931"/>
    <m/>
    <m/>
    <m/>
    <m/>
    <n v="65000"/>
    <n v="120000"/>
    <n v="-65000"/>
    <n v="1"/>
    <n v="29"/>
    <x v="10"/>
    <x v="1"/>
  </r>
  <r>
    <n v="8478"/>
    <x v="305"/>
    <x v="0"/>
    <x v="51"/>
    <n v="3"/>
    <x v="0"/>
    <x v="66"/>
    <x v="1932"/>
    <m/>
    <m/>
    <m/>
    <m/>
    <n v="2000"/>
    <n v="8000"/>
    <n v="-6000"/>
    <n v="3"/>
    <n v="29"/>
    <x v="10"/>
    <x v="1"/>
  </r>
  <r>
    <n v="8479"/>
    <x v="305"/>
    <x v="0"/>
    <x v="51"/>
    <n v="7"/>
    <x v="81"/>
    <x v="2"/>
    <x v="377"/>
    <m/>
    <m/>
    <m/>
    <m/>
    <n v="3600"/>
    <n v="10000"/>
    <n v="-25200"/>
    <n v="7"/>
    <n v="29"/>
    <x v="10"/>
    <x v="1"/>
  </r>
  <r>
    <n v="8480"/>
    <x v="305"/>
    <x v="0"/>
    <x v="51"/>
    <n v="2"/>
    <x v="26"/>
    <x v="29"/>
    <x v="256"/>
    <m/>
    <m/>
    <m/>
    <m/>
    <n v="7000"/>
    <n v="20000"/>
    <n v="-14000"/>
    <n v="2"/>
    <n v="29"/>
    <x v="10"/>
    <x v="1"/>
  </r>
  <r>
    <n v="8481"/>
    <x v="305"/>
    <x v="0"/>
    <x v="51"/>
    <n v="1"/>
    <x v="55"/>
    <x v="2"/>
    <x v="412"/>
    <m/>
    <m/>
    <m/>
    <m/>
    <n v="5500"/>
    <n v="20000"/>
    <n v="-5500"/>
    <n v="1"/>
    <n v="29"/>
    <x v="10"/>
    <x v="1"/>
  </r>
  <r>
    <n v="8482"/>
    <x v="305"/>
    <x v="0"/>
    <x v="51"/>
    <n v="3"/>
    <x v="0"/>
    <x v="7"/>
    <x v="1933"/>
    <m/>
    <m/>
    <m/>
    <m/>
    <n v="2500"/>
    <n v="10000"/>
    <n v="-7500"/>
    <n v="3"/>
    <n v="29"/>
    <x v="10"/>
    <x v="1"/>
  </r>
  <r>
    <n v="8483"/>
    <x v="305"/>
    <x v="0"/>
    <x v="51"/>
    <n v="7"/>
    <x v="26"/>
    <x v="110"/>
    <x v="1934"/>
    <m/>
    <m/>
    <m/>
    <m/>
    <n v="7000"/>
    <n v="20000"/>
    <n v="-49000"/>
    <n v="7"/>
    <n v="29"/>
    <x v="10"/>
    <x v="1"/>
  </r>
  <r>
    <n v="8484"/>
    <x v="305"/>
    <x v="1"/>
    <x v="8"/>
    <n v="1"/>
    <x v="84"/>
    <x v="110"/>
    <x v="1931"/>
    <m/>
    <m/>
    <m/>
    <m/>
    <n v="65000"/>
    <n v="135000"/>
    <n v="70000"/>
    <n v="-1"/>
    <n v="29"/>
    <x v="10"/>
    <x v="1"/>
  </r>
  <r>
    <n v="8485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486"/>
    <x v="305"/>
    <x v="1"/>
    <x v="8"/>
    <n v="1"/>
    <x v="103"/>
    <x v="28"/>
    <x v="297"/>
    <m/>
    <m/>
    <m/>
    <m/>
    <n v="13000"/>
    <n v="25000"/>
    <n v="12000"/>
    <n v="-1"/>
    <n v="29"/>
    <x v="10"/>
    <x v="1"/>
  </r>
  <r>
    <n v="8487"/>
    <x v="305"/>
    <x v="1"/>
    <x v="8"/>
    <n v="1"/>
    <x v="33"/>
    <x v="52"/>
    <x v="1935"/>
    <m/>
    <m/>
    <m/>
    <m/>
    <n v="0"/>
    <n v="3000"/>
    <n v="3000"/>
    <n v="-1"/>
    <n v="29"/>
    <x v="10"/>
    <x v="1"/>
  </r>
  <r>
    <n v="8488"/>
    <x v="305"/>
    <x v="1"/>
    <x v="8"/>
    <n v="1"/>
    <x v="11"/>
    <x v="134"/>
    <x v="1889"/>
    <m/>
    <m/>
    <m/>
    <m/>
    <n v="235000"/>
    <n v="285000"/>
    <n v="50000"/>
    <n v="-1"/>
    <n v="29"/>
    <x v="10"/>
    <x v="1"/>
  </r>
  <r>
    <n v="8489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490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491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492"/>
    <x v="305"/>
    <x v="1"/>
    <x v="69"/>
    <n v="1"/>
    <x v="62"/>
    <x v="6"/>
    <x v="1551"/>
    <m/>
    <m/>
    <m/>
    <m/>
    <n v="10000"/>
    <n v="17000"/>
    <n v="7000"/>
    <n v="-1"/>
    <n v="29"/>
    <x v="10"/>
    <x v="1"/>
  </r>
  <r>
    <n v="8493"/>
    <x v="305"/>
    <x v="1"/>
    <x v="69"/>
    <n v="1"/>
    <x v="219"/>
    <x v="6"/>
    <x v="1768"/>
    <m/>
    <m/>
    <m/>
    <m/>
    <n v="8000"/>
    <n v="18000"/>
    <n v="10000"/>
    <n v="-1"/>
    <n v="29"/>
    <x v="10"/>
    <x v="1"/>
  </r>
  <r>
    <n v="8494"/>
    <x v="305"/>
    <x v="1"/>
    <x v="8"/>
    <n v="1"/>
    <x v="30"/>
    <x v="2"/>
    <x v="1936"/>
    <m/>
    <m/>
    <m/>
    <m/>
    <n v="900"/>
    <n v="10000"/>
    <n v="9100"/>
    <n v="-1"/>
    <n v="29"/>
    <x v="10"/>
    <x v="1"/>
  </r>
  <r>
    <n v="8495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496"/>
    <x v="305"/>
    <x v="1"/>
    <x v="8"/>
    <n v="1"/>
    <x v="29"/>
    <x v="32"/>
    <x v="201"/>
    <m/>
    <m/>
    <m/>
    <m/>
    <n v="10279"/>
    <n v="11000"/>
    <n v="721"/>
    <n v="-1"/>
    <n v="29"/>
    <x v="10"/>
    <x v="1"/>
  </r>
  <r>
    <n v="8497"/>
    <x v="306"/>
    <x v="1"/>
    <x v="8"/>
    <n v="1"/>
    <x v="2"/>
    <x v="4"/>
    <x v="1777"/>
    <m/>
    <m/>
    <m/>
    <m/>
    <n v="25000"/>
    <n v="55000"/>
    <n v="30000"/>
    <n v="-1"/>
    <n v="30"/>
    <x v="10"/>
    <x v="1"/>
  </r>
  <r>
    <n v="8498"/>
    <x v="306"/>
    <x v="1"/>
    <x v="8"/>
    <n v="1"/>
    <x v="30"/>
    <x v="2"/>
    <x v="1785"/>
    <m/>
    <m/>
    <m/>
    <m/>
    <n v="900"/>
    <n v="5000"/>
    <n v="4100"/>
    <n v="-1"/>
    <n v="30"/>
    <x v="10"/>
    <x v="1"/>
  </r>
  <r>
    <n v="8499"/>
    <x v="306"/>
    <x v="0"/>
    <x v="64"/>
    <n v="1"/>
    <x v="84"/>
    <x v="1"/>
    <x v="367"/>
    <m/>
    <m/>
    <m/>
    <m/>
    <n v="65000"/>
    <n v="120000"/>
    <n v="-65000"/>
    <n v="1"/>
    <n v="30"/>
    <x v="10"/>
    <x v="1"/>
  </r>
  <r>
    <n v="8500"/>
    <x v="306"/>
    <x v="0"/>
    <x v="64"/>
    <n v="1"/>
    <x v="129"/>
    <x v="121"/>
    <x v="1937"/>
    <m/>
    <m/>
    <m/>
    <m/>
    <n v="60000"/>
    <n v="105000"/>
    <n v="-60000"/>
    <n v="1"/>
    <n v="30"/>
    <x v="10"/>
    <x v="1"/>
  </r>
  <r>
    <n v="8501"/>
    <x v="306"/>
    <x v="0"/>
    <x v="64"/>
    <n v="1"/>
    <x v="96"/>
    <x v="121"/>
    <x v="1937"/>
    <m/>
    <m/>
    <m/>
    <s v="Alfinal Se vendio la tableta porque no la recogieron"/>
    <n v="8000"/>
    <n v="15000"/>
    <n v="-8000"/>
    <n v="1"/>
    <n v="30"/>
    <x v="10"/>
    <x v="1"/>
  </r>
  <r>
    <n v="8502"/>
    <x v="306"/>
    <x v="0"/>
    <x v="64"/>
    <n v="1"/>
    <x v="239"/>
    <x v="52"/>
    <x v="1938"/>
    <m/>
    <m/>
    <m/>
    <m/>
    <n v="2000"/>
    <n v="12000"/>
    <n v="-2000"/>
    <n v="1"/>
    <n v="30"/>
    <x v="10"/>
    <x v="1"/>
  </r>
  <r>
    <n v="8503"/>
    <x v="306"/>
    <x v="0"/>
    <x v="64"/>
    <n v="1"/>
    <x v="84"/>
    <x v="46"/>
    <x v="346"/>
    <m/>
    <m/>
    <m/>
    <m/>
    <n v="78000"/>
    <n v="90000"/>
    <n v="-78000"/>
    <n v="1"/>
    <n v="30"/>
    <x v="10"/>
    <x v="1"/>
  </r>
  <r>
    <n v="8504"/>
    <x v="306"/>
    <x v="1"/>
    <x v="32"/>
    <n v="1"/>
    <x v="84"/>
    <x v="46"/>
    <x v="346"/>
    <m/>
    <m/>
    <m/>
    <m/>
    <n v="78000"/>
    <n v="90000"/>
    <n v="12000"/>
    <n v="-1"/>
    <n v="30"/>
    <x v="10"/>
    <x v="1"/>
  </r>
  <r>
    <n v="8505"/>
    <x v="306"/>
    <x v="1"/>
    <x v="8"/>
    <n v="1"/>
    <x v="24"/>
    <x v="6"/>
    <x v="126"/>
    <m/>
    <m/>
    <m/>
    <m/>
    <n v="15000"/>
    <n v="30000"/>
    <n v="15000"/>
    <n v="-1"/>
    <n v="30"/>
    <x v="10"/>
    <x v="1"/>
  </r>
  <r>
    <n v="8506"/>
    <x v="306"/>
    <x v="1"/>
    <x v="8"/>
    <n v="1"/>
    <x v="148"/>
    <x v="6"/>
    <x v="1939"/>
    <m/>
    <m/>
    <m/>
    <m/>
    <n v="0"/>
    <n v="10000"/>
    <n v="10000"/>
    <n v="-1"/>
    <n v="30"/>
    <x v="10"/>
    <x v="1"/>
  </r>
  <r>
    <n v="8507"/>
    <x v="306"/>
    <x v="1"/>
    <x v="8"/>
    <n v="1"/>
    <x v="0"/>
    <x v="25"/>
    <x v="109"/>
    <m/>
    <m/>
    <m/>
    <m/>
    <n v="4000"/>
    <n v="15000"/>
    <n v="11000"/>
    <n v="-1"/>
    <n v="30"/>
    <x v="10"/>
    <x v="1"/>
  </r>
  <r>
    <n v="8508"/>
    <x v="306"/>
    <x v="1"/>
    <x v="8"/>
    <n v="1"/>
    <x v="208"/>
    <x v="25"/>
    <x v="109"/>
    <m/>
    <m/>
    <m/>
    <m/>
    <n v="1200"/>
    <n v="4000"/>
    <n v="2800"/>
    <n v="-1"/>
    <n v="30"/>
    <x v="10"/>
    <x v="1"/>
  </r>
  <r>
    <n v="8509"/>
    <x v="306"/>
    <x v="1"/>
    <x v="8"/>
    <n v="1"/>
    <x v="4"/>
    <x v="6"/>
    <x v="804"/>
    <m/>
    <m/>
    <m/>
    <m/>
    <n v="44000"/>
    <n v="80000"/>
    <n v="36000"/>
    <n v="-1"/>
    <n v="30"/>
    <x v="10"/>
    <x v="1"/>
  </r>
  <r>
    <n v="8510"/>
    <x v="306"/>
    <x v="1"/>
    <x v="8"/>
    <n v="1"/>
    <x v="29"/>
    <x v="32"/>
    <x v="201"/>
    <m/>
    <m/>
    <m/>
    <m/>
    <n v="6074"/>
    <n v="6500"/>
    <n v="426"/>
    <n v="-1"/>
    <n v="30"/>
    <x v="10"/>
    <x v="1"/>
  </r>
  <r>
    <n v="8511"/>
    <x v="306"/>
    <x v="1"/>
    <x v="8"/>
    <n v="1"/>
    <x v="29"/>
    <x v="37"/>
    <x v="233"/>
    <m/>
    <m/>
    <m/>
    <m/>
    <n v="6074"/>
    <n v="6500"/>
    <n v="426"/>
    <n v="-1"/>
    <n v="30"/>
    <x v="10"/>
    <x v="1"/>
  </r>
  <r>
    <n v="8512"/>
    <x v="306"/>
    <x v="1"/>
    <x v="8"/>
    <n v="1"/>
    <x v="0"/>
    <x v="164"/>
    <x v="440"/>
    <m/>
    <m/>
    <m/>
    <m/>
    <n v="3000"/>
    <n v="10000"/>
    <n v="7000"/>
    <n v="-1"/>
    <n v="30"/>
    <x v="10"/>
    <x v="1"/>
  </r>
  <r>
    <n v="8513"/>
    <x v="306"/>
    <x v="1"/>
    <x v="8"/>
    <n v="1"/>
    <x v="212"/>
    <x v="6"/>
    <x v="1862"/>
    <m/>
    <m/>
    <m/>
    <m/>
    <n v="5500"/>
    <n v="12000"/>
    <n v="6500"/>
    <n v="-1"/>
    <n v="30"/>
    <x v="10"/>
    <x v="1"/>
  </r>
  <r>
    <n v="8514"/>
    <x v="306"/>
    <x v="1"/>
    <x v="8"/>
    <n v="1"/>
    <x v="81"/>
    <x v="29"/>
    <x v="1940"/>
    <m/>
    <m/>
    <m/>
    <m/>
    <n v="3500"/>
    <n v="10000"/>
    <n v="6500"/>
    <n v="-1"/>
    <n v="30"/>
    <x v="10"/>
    <x v="1"/>
  </r>
  <r>
    <n v="8515"/>
    <x v="306"/>
    <x v="1"/>
    <x v="8"/>
    <n v="1"/>
    <x v="81"/>
    <x v="29"/>
    <x v="349"/>
    <m/>
    <m/>
    <m/>
    <m/>
    <n v="3500"/>
    <n v="10000"/>
    <n v="6500"/>
    <n v="-1"/>
    <n v="30"/>
    <x v="10"/>
    <x v="1"/>
  </r>
  <r>
    <n v="8516"/>
    <x v="306"/>
    <x v="1"/>
    <x v="8"/>
    <n v="1"/>
    <x v="37"/>
    <x v="32"/>
    <x v="300"/>
    <m/>
    <m/>
    <m/>
    <m/>
    <n v="800"/>
    <n v="4000"/>
    <n v="3200"/>
    <n v="-1"/>
    <n v="30"/>
    <x v="10"/>
    <x v="1"/>
  </r>
  <r>
    <n v="8517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18"/>
    <x v="306"/>
    <x v="1"/>
    <x v="8"/>
    <n v="1"/>
    <x v="27"/>
    <x v="28"/>
    <x v="133"/>
    <m/>
    <m/>
    <m/>
    <m/>
    <n v="1100"/>
    <n v="8000"/>
    <n v="6900"/>
    <n v="-1"/>
    <n v="30"/>
    <x v="10"/>
    <x v="1"/>
  </r>
  <r>
    <n v="8519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20"/>
    <x v="306"/>
    <x v="1"/>
    <x v="8"/>
    <n v="1"/>
    <x v="81"/>
    <x v="29"/>
    <x v="139"/>
    <m/>
    <m/>
    <m/>
    <m/>
    <n v="3500"/>
    <n v="10000"/>
    <n v="6500"/>
    <n v="-1"/>
    <n v="30"/>
    <x v="10"/>
    <x v="1"/>
  </r>
  <r>
    <n v="8521"/>
    <x v="306"/>
    <x v="1"/>
    <x v="8"/>
    <n v="1"/>
    <x v="27"/>
    <x v="29"/>
    <x v="139"/>
    <m/>
    <m/>
    <m/>
    <m/>
    <n v="1100"/>
    <n v="8000"/>
    <n v="6900"/>
    <n v="-1"/>
    <n v="30"/>
    <x v="10"/>
    <x v="1"/>
  </r>
  <r>
    <n v="8522"/>
    <x v="306"/>
    <x v="1"/>
    <x v="8"/>
    <n v="1"/>
    <x v="1"/>
    <x v="1"/>
    <x v="1000"/>
    <m/>
    <m/>
    <m/>
    <m/>
    <n v="2600"/>
    <n v="10000"/>
    <n v="7400"/>
    <n v="-1"/>
    <n v="30"/>
    <x v="10"/>
    <x v="1"/>
  </r>
  <r>
    <n v="8523"/>
    <x v="306"/>
    <x v="1"/>
    <x v="8"/>
    <n v="1"/>
    <x v="9"/>
    <x v="5"/>
    <x v="32"/>
    <s v="USB"/>
    <s v="Negro"/>
    <s v="Caja"/>
    <s v="Inalambrico"/>
    <n v="15000"/>
    <n v="25000"/>
    <n v="10000"/>
    <n v="-1"/>
    <n v="30"/>
    <x v="10"/>
    <x v="1"/>
  </r>
  <r>
    <n v="8524"/>
    <x v="306"/>
    <x v="1"/>
    <x v="8"/>
    <n v="1"/>
    <x v="53"/>
    <x v="6"/>
    <x v="343"/>
    <m/>
    <m/>
    <m/>
    <m/>
    <n v="30000"/>
    <n v="45000"/>
    <n v="15000"/>
    <n v="-1"/>
    <n v="30"/>
    <x v="10"/>
    <x v="1"/>
  </r>
  <r>
    <n v="8525"/>
    <x v="307"/>
    <x v="1"/>
    <x v="8"/>
    <n v="1"/>
    <x v="27"/>
    <x v="29"/>
    <x v="569"/>
    <m/>
    <m/>
    <m/>
    <m/>
    <n v="1100"/>
    <n v="10000"/>
    <n v="8900"/>
    <n v="-1"/>
    <n v="31"/>
    <x v="10"/>
    <x v="1"/>
  </r>
  <r>
    <n v="8526"/>
    <x v="307"/>
    <x v="1"/>
    <x v="8"/>
    <n v="1"/>
    <x v="55"/>
    <x v="1"/>
    <x v="1125"/>
    <m/>
    <m/>
    <m/>
    <m/>
    <n v="6000"/>
    <n v="18000"/>
    <n v="12000"/>
    <n v="-1"/>
    <n v="31"/>
    <x v="10"/>
    <x v="1"/>
  </r>
  <r>
    <n v="8527"/>
    <x v="307"/>
    <x v="0"/>
    <x v="64"/>
    <n v="3"/>
    <x v="84"/>
    <x v="2"/>
    <x v="171"/>
    <m/>
    <m/>
    <m/>
    <m/>
    <n v="63000"/>
    <n v="120000"/>
    <n v="-189000"/>
    <n v="3"/>
    <n v="31"/>
    <x v="10"/>
    <x v="1"/>
  </r>
  <r>
    <n v="8528"/>
    <x v="307"/>
    <x v="0"/>
    <x v="161"/>
    <n v="1"/>
    <x v="240"/>
    <x v="182"/>
    <x v="1941"/>
    <m/>
    <m/>
    <m/>
    <m/>
    <n v="1250000"/>
    <n v="0"/>
    <n v="-1250000"/>
    <n v="1"/>
    <n v="31"/>
    <x v="10"/>
    <x v="1"/>
  </r>
  <r>
    <n v="8529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30"/>
    <x v="307"/>
    <x v="1"/>
    <x v="8"/>
    <n v="1"/>
    <x v="30"/>
    <x v="4"/>
    <x v="314"/>
    <m/>
    <m/>
    <m/>
    <m/>
    <n v="900"/>
    <n v="10000"/>
    <n v="9100"/>
    <n v="-1"/>
    <n v="31"/>
    <x v="10"/>
    <x v="1"/>
  </r>
  <r>
    <n v="8531"/>
    <x v="307"/>
    <x v="1"/>
    <x v="8"/>
    <n v="1"/>
    <x v="62"/>
    <x v="6"/>
    <x v="37"/>
    <s v="Acople"/>
    <s v="Negro"/>
    <s v="Caja"/>
    <s v="Portavasos"/>
    <n v="20000"/>
    <n v="35000"/>
    <n v="15000"/>
    <n v="-1"/>
    <n v="31"/>
    <x v="10"/>
    <x v="1"/>
  </r>
  <r>
    <n v="8532"/>
    <x v="307"/>
    <x v="1"/>
    <x v="8"/>
    <n v="1"/>
    <x v="33"/>
    <x v="29"/>
    <x v="1942"/>
    <m/>
    <m/>
    <m/>
    <m/>
    <n v="0"/>
    <n v="20000"/>
    <n v="20000"/>
    <n v="-1"/>
    <n v="31"/>
    <x v="10"/>
    <x v="1"/>
  </r>
  <r>
    <n v="8533"/>
    <x v="307"/>
    <x v="1"/>
    <x v="8"/>
    <n v="1"/>
    <x v="33"/>
    <x v="1"/>
    <x v="1943"/>
    <m/>
    <m/>
    <m/>
    <m/>
    <n v="0"/>
    <n v="15000"/>
    <n v="15000"/>
    <n v="-1"/>
    <n v="31"/>
    <x v="10"/>
    <x v="1"/>
  </r>
  <r>
    <n v="8534"/>
    <x v="307"/>
    <x v="1"/>
    <x v="8"/>
    <n v="1"/>
    <x v="147"/>
    <x v="83"/>
    <x v="544"/>
    <m/>
    <m/>
    <m/>
    <m/>
    <n v="30000"/>
    <n v="50000"/>
    <n v="20000"/>
    <n v="-1"/>
    <n v="31"/>
    <x v="10"/>
    <x v="1"/>
  </r>
  <r>
    <n v="8535"/>
    <x v="307"/>
    <x v="1"/>
    <x v="8"/>
    <n v="1"/>
    <x v="147"/>
    <x v="83"/>
    <x v="544"/>
    <m/>
    <m/>
    <m/>
    <m/>
    <n v="29000"/>
    <n v="50000"/>
    <n v="21000"/>
    <n v="-1"/>
    <n v="31"/>
    <x v="10"/>
    <x v="1"/>
  </r>
  <r>
    <n v="8536"/>
    <x v="307"/>
    <x v="1"/>
    <x v="8"/>
    <n v="1"/>
    <x v="84"/>
    <x v="2"/>
    <x v="171"/>
    <m/>
    <m/>
    <m/>
    <m/>
    <n v="65000"/>
    <n v="115000"/>
    <n v="50000"/>
    <n v="-1"/>
    <n v="31"/>
    <x v="10"/>
    <x v="1"/>
  </r>
  <r>
    <n v="8537"/>
    <x v="307"/>
    <x v="1"/>
    <x v="8"/>
    <n v="1"/>
    <x v="84"/>
    <x v="2"/>
    <x v="1930"/>
    <m/>
    <m/>
    <m/>
    <m/>
    <n v="93000"/>
    <n v="150000"/>
    <n v="57000"/>
    <n v="-1"/>
    <n v="31"/>
    <x v="10"/>
    <x v="1"/>
  </r>
  <r>
    <n v="8538"/>
    <x v="307"/>
    <x v="1"/>
    <x v="8"/>
    <n v="1"/>
    <x v="27"/>
    <x v="2"/>
    <x v="171"/>
    <m/>
    <m/>
    <m/>
    <m/>
    <n v="900"/>
    <n v="5000"/>
    <n v="4100"/>
    <n v="-1"/>
    <n v="31"/>
    <x v="10"/>
    <x v="1"/>
  </r>
  <r>
    <n v="8539"/>
    <x v="307"/>
    <x v="1"/>
    <x v="8"/>
    <n v="1"/>
    <x v="84"/>
    <x v="1"/>
    <x v="141"/>
    <m/>
    <m/>
    <m/>
    <m/>
    <n v="65000"/>
    <n v="120000"/>
    <n v="55000"/>
    <n v="-1"/>
    <n v="31"/>
    <x v="10"/>
    <x v="1"/>
  </r>
  <r>
    <n v="8540"/>
    <x v="307"/>
    <x v="1"/>
    <x v="8"/>
    <n v="1"/>
    <x v="26"/>
    <x v="1"/>
    <x v="141"/>
    <m/>
    <s v="Arcoiris"/>
    <m/>
    <m/>
    <n v="8000"/>
    <n v="20000"/>
    <n v="12000"/>
    <n v="-1"/>
    <n v="31"/>
    <x v="10"/>
    <x v="1"/>
  </r>
  <r>
    <n v="8541"/>
    <x v="307"/>
    <x v="1"/>
    <x v="8"/>
    <n v="1"/>
    <x v="207"/>
    <x v="1"/>
    <x v="141"/>
    <m/>
    <m/>
    <m/>
    <m/>
    <n v="2800"/>
    <n v="15000"/>
    <n v="12200"/>
    <n v="-1"/>
    <n v="31"/>
    <x v="10"/>
    <x v="1"/>
  </r>
  <r>
    <n v="8542"/>
    <x v="307"/>
    <x v="1"/>
    <x v="8"/>
    <n v="1"/>
    <x v="27"/>
    <x v="1"/>
    <x v="511"/>
    <m/>
    <m/>
    <m/>
    <m/>
    <n v="1100"/>
    <n v="10000"/>
    <n v="8900"/>
    <n v="-1"/>
    <n v="31"/>
    <x v="10"/>
    <x v="1"/>
  </r>
  <r>
    <n v="8543"/>
    <x v="307"/>
    <x v="1"/>
    <x v="8"/>
    <n v="1"/>
    <x v="26"/>
    <x v="1"/>
    <x v="511"/>
    <m/>
    <s v="Lila"/>
    <m/>
    <m/>
    <n v="8000"/>
    <n v="20000"/>
    <n v="12000"/>
    <n v="-1"/>
    <n v="31"/>
    <x v="10"/>
    <x v="1"/>
  </r>
  <r>
    <n v="8544"/>
    <x v="307"/>
    <x v="1"/>
    <x v="8"/>
    <n v="1"/>
    <x v="33"/>
    <x v="1"/>
    <x v="1944"/>
    <m/>
    <m/>
    <m/>
    <m/>
    <n v="0"/>
    <n v="50000"/>
    <n v="50000"/>
    <n v="-1"/>
    <n v="31"/>
    <x v="10"/>
    <x v="1"/>
  </r>
  <r>
    <n v="8545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46"/>
    <x v="307"/>
    <x v="1"/>
    <x v="8"/>
    <n v="1"/>
    <x v="27"/>
    <x v="2"/>
    <x v="171"/>
    <m/>
    <m/>
    <m/>
    <m/>
    <n v="1100"/>
    <n v="10000"/>
    <n v="8900"/>
    <n v="-1"/>
    <n v="31"/>
    <x v="10"/>
    <x v="1"/>
  </r>
  <r>
    <n v="8547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48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49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50"/>
    <x v="307"/>
    <x v="1"/>
    <x v="8"/>
    <n v="1"/>
    <x v="37"/>
    <x v="32"/>
    <x v="300"/>
    <m/>
    <m/>
    <m/>
    <m/>
    <n v="800"/>
    <n v="4000"/>
    <n v="3200"/>
    <n v="-1"/>
    <n v="31"/>
    <x v="10"/>
    <x v="1"/>
  </r>
  <r>
    <n v="8551"/>
    <x v="307"/>
    <x v="1"/>
    <x v="69"/>
    <n v="1"/>
    <x v="218"/>
    <x v="6"/>
    <x v="1909"/>
    <m/>
    <m/>
    <m/>
    <m/>
    <n v="24000"/>
    <n v="45000"/>
    <n v="21000"/>
    <n v="-1"/>
    <n v="31"/>
    <x v="10"/>
    <x v="1"/>
  </r>
  <r>
    <n v="8552"/>
    <x v="307"/>
    <x v="1"/>
    <x v="8"/>
    <n v="1"/>
    <x v="41"/>
    <x v="6"/>
    <x v="1795"/>
    <m/>
    <m/>
    <m/>
    <m/>
    <n v="1800"/>
    <n v="5000"/>
    <n v="3200"/>
    <n v="-1"/>
    <n v="31"/>
    <x v="10"/>
    <x v="1"/>
  </r>
  <r>
    <n v="8553"/>
    <x v="307"/>
    <x v="1"/>
    <x v="8"/>
    <n v="1"/>
    <x v="81"/>
    <x v="2"/>
    <x v="143"/>
    <m/>
    <m/>
    <m/>
    <m/>
    <n v="3500"/>
    <n v="10000"/>
    <n v="6500"/>
    <n v="-1"/>
    <n v="31"/>
    <x v="10"/>
    <x v="1"/>
  </r>
  <r>
    <n v="8554"/>
    <x v="307"/>
    <x v="1"/>
    <x v="8"/>
    <n v="1"/>
    <x v="2"/>
    <x v="7"/>
    <x v="328"/>
    <m/>
    <m/>
    <m/>
    <m/>
    <n v="8000"/>
    <n v="18000"/>
    <n v="10000"/>
    <n v="-1"/>
    <n v="31"/>
    <x v="10"/>
    <x v="1"/>
  </r>
  <r>
    <n v="8555"/>
    <x v="307"/>
    <x v="1"/>
    <x v="8"/>
    <n v="1"/>
    <x v="29"/>
    <x v="32"/>
    <x v="201"/>
    <m/>
    <m/>
    <m/>
    <m/>
    <n v="6074"/>
    <n v="6500"/>
    <n v="426"/>
    <n v="-1"/>
    <n v="31"/>
    <x v="10"/>
    <x v="1"/>
  </r>
  <r>
    <n v="8556"/>
    <x v="307"/>
    <x v="1"/>
    <x v="8"/>
    <n v="1"/>
    <x v="25"/>
    <x v="6"/>
    <x v="1323"/>
    <m/>
    <m/>
    <m/>
    <m/>
    <n v="8500"/>
    <n v="19000"/>
    <n v="10500"/>
    <n v="-1"/>
    <n v="31"/>
    <x v="10"/>
    <x v="1"/>
  </r>
  <r>
    <n v="8557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58"/>
    <x v="308"/>
    <x v="1"/>
    <x v="69"/>
    <n v="1"/>
    <x v="33"/>
    <x v="34"/>
    <x v="214"/>
    <m/>
    <m/>
    <m/>
    <s v="Portal Asesora"/>
    <n v="0"/>
    <n v="6000"/>
    <n v="6000"/>
    <n v="-1"/>
    <n v="1"/>
    <x v="11"/>
    <x v="1"/>
  </r>
  <r>
    <n v="8559"/>
    <x v="308"/>
    <x v="1"/>
    <x v="8"/>
    <n v="1"/>
    <x v="4"/>
    <x v="4"/>
    <x v="215"/>
    <m/>
    <s v="Negro"/>
    <m/>
    <m/>
    <n v="18000"/>
    <n v="35000"/>
    <n v="17000"/>
    <n v="-1"/>
    <n v="1"/>
    <x v="11"/>
    <x v="1"/>
  </r>
  <r>
    <n v="8560"/>
    <x v="308"/>
    <x v="1"/>
    <x v="8"/>
    <n v="1"/>
    <x v="35"/>
    <x v="89"/>
    <x v="1945"/>
    <m/>
    <m/>
    <m/>
    <m/>
    <n v="4000"/>
    <n v="9000"/>
    <n v="5000"/>
    <n v="-1"/>
    <n v="1"/>
    <x v="11"/>
    <x v="1"/>
  </r>
  <r>
    <n v="8561"/>
    <x v="308"/>
    <x v="1"/>
    <x v="8"/>
    <n v="1"/>
    <x v="35"/>
    <x v="89"/>
    <x v="1945"/>
    <m/>
    <m/>
    <m/>
    <m/>
    <n v="4000"/>
    <n v="9000"/>
    <n v="5000"/>
    <n v="-1"/>
    <n v="1"/>
    <x v="11"/>
    <x v="1"/>
  </r>
  <r>
    <n v="8562"/>
    <x v="308"/>
    <x v="1"/>
    <x v="8"/>
    <n v="1"/>
    <x v="26"/>
    <x v="41"/>
    <x v="921"/>
    <m/>
    <s v="Arcoiris"/>
    <m/>
    <m/>
    <n v="8000"/>
    <n v="20000"/>
    <n v="12000"/>
    <n v="-1"/>
    <n v="1"/>
    <x v="11"/>
    <x v="1"/>
  </r>
  <r>
    <n v="8563"/>
    <x v="308"/>
    <x v="1"/>
    <x v="8"/>
    <n v="1"/>
    <x v="27"/>
    <x v="41"/>
    <x v="921"/>
    <m/>
    <m/>
    <m/>
    <m/>
    <n v="1100"/>
    <n v="10000"/>
    <n v="8900"/>
    <n v="-1"/>
    <n v="1"/>
    <x v="11"/>
    <x v="1"/>
  </r>
  <r>
    <n v="8564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65"/>
    <x v="308"/>
    <x v="1"/>
    <x v="8"/>
    <n v="1"/>
    <x v="81"/>
    <x v="1"/>
    <x v="488"/>
    <m/>
    <m/>
    <m/>
    <m/>
    <n v="3500"/>
    <n v="10000"/>
    <n v="6500"/>
    <n v="-1"/>
    <n v="1"/>
    <x v="11"/>
    <x v="1"/>
  </r>
  <r>
    <n v="8566"/>
    <x v="308"/>
    <x v="1"/>
    <x v="8"/>
    <n v="1"/>
    <x v="2"/>
    <x v="29"/>
    <x v="1754"/>
    <m/>
    <m/>
    <m/>
    <m/>
    <n v="27000"/>
    <n v="59000"/>
    <n v="32000"/>
    <n v="-1"/>
    <n v="1"/>
    <x v="11"/>
    <x v="1"/>
  </r>
  <r>
    <n v="8567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568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569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570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571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72"/>
    <x v="308"/>
    <x v="1"/>
    <x v="8"/>
    <n v="1"/>
    <x v="29"/>
    <x v="32"/>
    <x v="201"/>
    <m/>
    <m/>
    <m/>
    <m/>
    <n v="19625"/>
    <n v="21000"/>
    <n v="1375"/>
    <n v="-1"/>
    <n v="1"/>
    <x v="11"/>
    <x v="1"/>
  </r>
  <r>
    <n v="8573"/>
    <x v="308"/>
    <x v="1"/>
    <x v="8"/>
    <n v="1"/>
    <x v="29"/>
    <x v="32"/>
    <x v="201"/>
    <m/>
    <m/>
    <m/>
    <m/>
    <n v="6074"/>
    <n v="6500"/>
    <n v="426"/>
    <n v="-1"/>
    <n v="1"/>
    <x v="11"/>
    <x v="1"/>
  </r>
  <r>
    <n v="8574"/>
    <x v="308"/>
    <x v="1"/>
    <x v="8"/>
    <n v="1"/>
    <x v="33"/>
    <x v="120"/>
    <x v="1946"/>
    <m/>
    <m/>
    <m/>
    <m/>
    <n v="0"/>
    <n v="35000"/>
    <n v="35000"/>
    <n v="-1"/>
    <n v="1"/>
    <x v="11"/>
    <x v="1"/>
  </r>
  <r>
    <n v="8575"/>
    <x v="308"/>
    <x v="1"/>
    <x v="8"/>
    <n v="1"/>
    <x v="33"/>
    <x v="28"/>
    <x v="1947"/>
    <m/>
    <m/>
    <m/>
    <m/>
    <n v="0"/>
    <n v="5000"/>
    <n v="5000"/>
    <n v="-1"/>
    <n v="1"/>
    <x v="11"/>
    <x v="1"/>
  </r>
  <r>
    <n v="8576"/>
    <x v="308"/>
    <x v="1"/>
    <x v="8"/>
    <n v="1"/>
    <x v="27"/>
    <x v="2"/>
    <x v="171"/>
    <m/>
    <m/>
    <m/>
    <m/>
    <n v="7000"/>
    <n v="17000"/>
    <n v="10000"/>
    <n v="-1"/>
    <n v="1"/>
    <x v="11"/>
    <x v="1"/>
  </r>
  <r>
    <n v="8577"/>
    <x v="308"/>
    <x v="1"/>
    <x v="8"/>
    <n v="1"/>
    <x v="26"/>
    <x v="2"/>
    <x v="171"/>
    <m/>
    <s v="Rojo"/>
    <m/>
    <m/>
    <n v="1100"/>
    <n v="10000"/>
    <n v="8900"/>
    <n v="-1"/>
    <n v="1"/>
    <x v="11"/>
    <x v="1"/>
  </r>
  <r>
    <n v="8578"/>
    <x v="308"/>
    <x v="1"/>
    <x v="8"/>
    <n v="1"/>
    <x v="84"/>
    <x v="1"/>
    <x v="367"/>
    <m/>
    <m/>
    <m/>
    <m/>
    <n v="65000"/>
    <n v="120000"/>
    <n v="55000"/>
    <n v="-1"/>
    <n v="1"/>
    <x v="11"/>
    <x v="1"/>
  </r>
  <r>
    <n v="8579"/>
    <x v="308"/>
    <x v="1"/>
    <x v="8"/>
    <n v="1"/>
    <x v="26"/>
    <x v="28"/>
    <x v="1948"/>
    <m/>
    <m/>
    <m/>
    <m/>
    <n v="8000"/>
    <n v="20000"/>
    <n v="12000"/>
    <n v="-1"/>
    <n v="1"/>
    <x v="11"/>
    <x v="1"/>
  </r>
  <r>
    <n v="8580"/>
    <x v="308"/>
    <x v="1"/>
    <x v="8"/>
    <n v="1"/>
    <x v="27"/>
    <x v="28"/>
    <x v="1948"/>
    <m/>
    <m/>
    <m/>
    <m/>
    <n v="1100"/>
    <n v="10000"/>
    <n v="8900"/>
    <n v="-1"/>
    <n v="1"/>
    <x v="11"/>
    <x v="1"/>
  </r>
  <r>
    <n v="8581"/>
    <x v="308"/>
    <x v="1"/>
    <x v="8"/>
    <n v="1"/>
    <x v="27"/>
    <x v="1"/>
    <x v="1261"/>
    <m/>
    <m/>
    <m/>
    <m/>
    <n v="1100"/>
    <n v="10000"/>
    <n v="8900"/>
    <n v="-1"/>
    <n v="1"/>
    <x v="11"/>
    <x v="1"/>
  </r>
  <r>
    <n v="8582"/>
    <x v="308"/>
    <x v="1"/>
    <x v="8"/>
    <n v="1"/>
    <x v="4"/>
    <x v="6"/>
    <x v="1636"/>
    <m/>
    <m/>
    <m/>
    <m/>
    <n v="33000"/>
    <n v="60000"/>
    <n v="27000"/>
    <n v="-1"/>
    <n v="1"/>
    <x v="11"/>
    <x v="1"/>
  </r>
  <r>
    <n v="8583"/>
    <x v="308"/>
    <x v="1"/>
    <x v="8"/>
    <n v="1"/>
    <x v="81"/>
    <x v="1"/>
    <x v="186"/>
    <m/>
    <m/>
    <m/>
    <m/>
    <n v="7000"/>
    <n v="12000"/>
    <n v="5000"/>
    <n v="-1"/>
    <n v="1"/>
    <x v="11"/>
    <x v="1"/>
  </r>
  <r>
    <n v="8584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85"/>
    <x v="308"/>
    <x v="1"/>
    <x v="8"/>
    <n v="1"/>
    <x v="29"/>
    <x v="37"/>
    <x v="233"/>
    <m/>
    <m/>
    <m/>
    <m/>
    <n v="3270"/>
    <n v="3500"/>
    <n v="230"/>
    <n v="-1"/>
    <n v="1"/>
    <x v="11"/>
    <x v="1"/>
  </r>
  <r>
    <n v="8586"/>
    <x v="308"/>
    <x v="1"/>
    <x v="8"/>
    <n v="1"/>
    <x v="29"/>
    <x v="34"/>
    <x v="214"/>
    <m/>
    <m/>
    <m/>
    <m/>
    <n v="3270"/>
    <n v="3500"/>
    <n v="230"/>
    <n v="-1"/>
    <n v="1"/>
    <x v="11"/>
    <x v="1"/>
  </r>
  <r>
    <n v="8587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588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589"/>
    <x v="308"/>
    <x v="1"/>
    <x v="8"/>
    <n v="1"/>
    <x v="29"/>
    <x v="32"/>
    <x v="201"/>
    <m/>
    <m/>
    <m/>
    <m/>
    <n v="26635"/>
    <n v="28500"/>
    <n v="1865"/>
    <n v="-1"/>
    <n v="1"/>
    <x v="11"/>
    <x v="1"/>
  </r>
  <r>
    <n v="8590"/>
    <x v="308"/>
    <x v="1"/>
    <x v="8"/>
    <n v="1"/>
    <x v="0"/>
    <x v="47"/>
    <x v="440"/>
    <m/>
    <m/>
    <m/>
    <m/>
    <n v="3500"/>
    <n v="10000"/>
    <n v="6500"/>
    <n v="-1"/>
    <n v="1"/>
    <x v="11"/>
    <x v="1"/>
  </r>
  <r>
    <n v="8591"/>
    <x v="308"/>
    <x v="1"/>
    <x v="8"/>
    <n v="1"/>
    <x v="57"/>
    <x v="1"/>
    <x v="141"/>
    <m/>
    <m/>
    <m/>
    <m/>
    <n v="800"/>
    <n v="5000"/>
    <n v="4200"/>
    <n v="-1"/>
    <n v="1"/>
    <x v="11"/>
    <x v="1"/>
  </r>
  <r>
    <n v="8592"/>
    <x v="308"/>
    <x v="1"/>
    <x v="8"/>
    <n v="1"/>
    <x v="1"/>
    <x v="1"/>
    <x v="2"/>
    <m/>
    <m/>
    <m/>
    <m/>
    <n v="3500"/>
    <n v="12000"/>
    <n v="8500"/>
    <n v="-1"/>
    <n v="1"/>
    <x v="11"/>
    <x v="1"/>
  </r>
  <r>
    <n v="8593"/>
    <x v="308"/>
    <x v="1"/>
    <x v="8"/>
    <n v="1"/>
    <x v="55"/>
    <x v="4"/>
    <x v="314"/>
    <m/>
    <m/>
    <m/>
    <m/>
    <n v="7000"/>
    <n v="18000"/>
    <n v="11000"/>
    <n v="-1"/>
    <n v="1"/>
    <x v="11"/>
    <x v="1"/>
  </r>
  <r>
    <n v="8594"/>
    <x v="308"/>
    <x v="1"/>
    <x v="8"/>
    <n v="1"/>
    <x v="73"/>
    <x v="72"/>
    <x v="493"/>
    <m/>
    <m/>
    <m/>
    <m/>
    <n v="1000"/>
    <n v="4000"/>
    <n v="3000"/>
    <n v="-1"/>
    <n v="1"/>
    <x v="11"/>
    <x v="1"/>
  </r>
  <r>
    <n v="8595"/>
    <x v="308"/>
    <x v="1"/>
    <x v="8"/>
    <n v="1"/>
    <x v="2"/>
    <x v="7"/>
    <x v="328"/>
    <m/>
    <m/>
    <m/>
    <m/>
    <n v="8000"/>
    <n v="20000"/>
    <n v="12000"/>
    <n v="-1"/>
    <n v="1"/>
    <x v="11"/>
    <x v="1"/>
  </r>
  <r>
    <n v="8596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597"/>
    <x v="309"/>
    <x v="1"/>
    <x v="8"/>
    <n v="1"/>
    <x v="175"/>
    <x v="1"/>
    <x v="1095"/>
    <m/>
    <m/>
    <m/>
    <m/>
    <n v="10000"/>
    <n v="25000"/>
    <n v="15000"/>
    <n v="-1"/>
    <n v="2"/>
    <x v="11"/>
    <x v="1"/>
  </r>
  <r>
    <n v="8598"/>
    <x v="309"/>
    <x v="1"/>
    <x v="8"/>
    <n v="1"/>
    <x v="51"/>
    <x v="134"/>
    <x v="1198"/>
    <m/>
    <m/>
    <m/>
    <s v="356990981190939"/>
    <n v="69000"/>
    <n v="110000"/>
    <n v="41000"/>
    <n v="-1"/>
    <n v="2"/>
    <x v="11"/>
    <x v="1"/>
  </r>
  <r>
    <n v="8599"/>
    <x v="309"/>
    <x v="1"/>
    <x v="8"/>
    <n v="1"/>
    <x v="29"/>
    <x v="37"/>
    <x v="233"/>
    <m/>
    <m/>
    <m/>
    <m/>
    <n v="5139"/>
    <n v="5500"/>
    <n v="361"/>
    <n v="-1"/>
    <n v="2"/>
    <x v="11"/>
    <x v="1"/>
  </r>
  <r>
    <n v="8600"/>
    <x v="309"/>
    <x v="1"/>
    <x v="8"/>
    <n v="1"/>
    <x v="27"/>
    <x v="35"/>
    <x v="222"/>
    <m/>
    <m/>
    <m/>
    <m/>
    <n v="1100"/>
    <n v="10000"/>
    <n v="8900"/>
    <n v="-1"/>
    <n v="2"/>
    <x v="11"/>
    <x v="1"/>
  </r>
  <r>
    <n v="8601"/>
    <x v="309"/>
    <x v="1"/>
    <x v="8"/>
    <n v="1"/>
    <x v="26"/>
    <x v="35"/>
    <x v="222"/>
    <m/>
    <s v="Marron"/>
    <m/>
    <m/>
    <n v="8000"/>
    <n v="20000"/>
    <n v="12000"/>
    <n v="-1"/>
    <n v="2"/>
    <x v="11"/>
    <x v="1"/>
  </r>
  <r>
    <n v="8602"/>
    <x v="309"/>
    <x v="1"/>
    <x v="8"/>
    <n v="1"/>
    <x v="1"/>
    <x v="27"/>
    <x v="129"/>
    <m/>
    <m/>
    <m/>
    <m/>
    <n v="7500"/>
    <n v="18000"/>
    <n v="10500"/>
    <n v="-1"/>
    <n v="2"/>
    <x v="11"/>
    <x v="1"/>
  </r>
  <r>
    <n v="8603"/>
    <x v="309"/>
    <x v="1"/>
    <x v="8"/>
    <n v="1"/>
    <x v="0"/>
    <x v="6"/>
    <x v="1870"/>
    <m/>
    <m/>
    <m/>
    <m/>
    <n v="2000"/>
    <n v="8000"/>
    <n v="6000"/>
    <n v="-1"/>
    <n v="2"/>
    <x v="11"/>
    <x v="1"/>
  </r>
  <r>
    <n v="8604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05"/>
    <x v="309"/>
    <x v="1"/>
    <x v="8"/>
    <n v="1"/>
    <x v="26"/>
    <x v="1"/>
    <x v="799"/>
    <m/>
    <s v="Arcoiris"/>
    <m/>
    <m/>
    <n v="8000"/>
    <n v="20000"/>
    <n v="12000"/>
    <n v="-1"/>
    <n v="2"/>
    <x v="11"/>
    <x v="1"/>
  </r>
  <r>
    <n v="8606"/>
    <x v="309"/>
    <x v="1"/>
    <x v="8"/>
    <n v="1"/>
    <x v="30"/>
    <x v="1"/>
    <x v="799"/>
    <m/>
    <m/>
    <m/>
    <m/>
    <n v="900"/>
    <n v="10000"/>
    <n v="9100"/>
    <n v="-1"/>
    <n v="2"/>
    <x v="11"/>
    <x v="1"/>
  </r>
  <r>
    <n v="8607"/>
    <x v="309"/>
    <x v="1"/>
    <x v="8"/>
    <n v="1"/>
    <x v="29"/>
    <x v="32"/>
    <x v="201"/>
    <m/>
    <m/>
    <m/>
    <m/>
    <n v="3737"/>
    <n v="4000"/>
    <n v="263"/>
    <n v="-1"/>
    <n v="2"/>
    <x v="11"/>
    <x v="1"/>
  </r>
  <r>
    <n v="8608"/>
    <x v="309"/>
    <x v="1"/>
    <x v="8"/>
    <n v="1"/>
    <x v="33"/>
    <x v="29"/>
    <x v="1375"/>
    <m/>
    <m/>
    <m/>
    <m/>
    <n v="0"/>
    <n v="20000"/>
    <n v="20000"/>
    <n v="-1"/>
    <n v="2"/>
    <x v="11"/>
    <x v="1"/>
  </r>
  <r>
    <n v="8609"/>
    <x v="309"/>
    <x v="1"/>
    <x v="8"/>
    <n v="1"/>
    <x v="27"/>
    <x v="28"/>
    <x v="1949"/>
    <m/>
    <m/>
    <m/>
    <m/>
    <n v="1100"/>
    <n v="10000"/>
    <n v="8900"/>
    <n v="-1"/>
    <n v="2"/>
    <x v="11"/>
    <x v="1"/>
  </r>
  <r>
    <n v="8610"/>
    <x v="309"/>
    <x v="1"/>
    <x v="8"/>
    <n v="1"/>
    <x v="1"/>
    <x v="92"/>
    <x v="1371"/>
    <m/>
    <s v="Blanco"/>
    <m/>
    <m/>
    <n v="8500"/>
    <n v="22000"/>
    <n v="13500"/>
    <n v="-1"/>
    <n v="2"/>
    <x v="11"/>
    <x v="1"/>
  </r>
  <r>
    <n v="8611"/>
    <x v="309"/>
    <x v="1"/>
    <x v="8"/>
    <n v="1"/>
    <x v="29"/>
    <x v="34"/>
    <x v="214"/>
    <m/>
    <m/>
    <m/>
    <m/>
    <n v="3270"/>
    <n v="3500"/>
    <n v="230"/>
    <n v="-1"/>
    <n v="2"/>
    <x v="11"/>
    <x v="1"/>
  </r>
  <r>
    <n v="8612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13"/>
    <x v="309"/>
    <x v="1"/>
    <x v="8"/>
    <n v="3"/>
    <x v="40"/>
    <x v="4"/>
    <x v="1252"/>
    <m/>
    <m/>
    <m/>
    <m/>
    <n v="2000"/>
    <n v="6000"/>
    <n v="4000"/>
    <n v="-3"/>
    <n v="2"/>
    <x v="11"/>
    <x v="1"/>
  </r>
  <r>
    <n v="8614"/>
    <x v="309"/>
    <x v="1"/>
    <x v="8"/>
    <n v="3"/>
    <x v="22"/>
    <x v="6"/>
    <x v="206"/>
    <m/>
    <m/>
    <m/>
    <m/>
    <n v="3500"/>
    <n v="9000"/>
    <n v="5500"/>
    <n v="-3"/>
    <n v="2"/>
    <x v="11"/>
    <x v="1"/>
  </r>
  <r>
    <n v="8615"/>
    <x v="309"/>
    <x v="1"/>
    <x v="8"/>
    <n v="1"/>
    <x v="18"/>
    <x v="6"/>
    <x v="93"/>
    <m/>
    <m/>
    <m/>
    <s v="Devuelto y cambiado por Control PS4 fifa el 4/4"/>
    <n v="0"/>
    <n v="0"/>
    <n v="0"/>
    <n v="-1"/>
    <n v="2"/>
    <x v="11"/>
    <x v="1"/>
  </r>
  <r>
    <n v="8616"/>
    <x v="309"/>
    <x v="1"/>
    <x v="8"/>
    <n v="1"/>
    <x v="4"/>
    <x v="4"/>
    <x v="215"/>
    <m/>
    <m/>
    <m/>
    <m/>
    <n v="18000"/>
    <n v="35000"/>
    <n v="17000"/>
    <n v="-1"/>
    <n v="2"/>
    <x v="11"/>
    <x v="1"/>
  </r>
  <r>
    <n v="8617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18"/>
    <x v="309"/>
    <x v="1"/>
    <x v="8"/>
    <n v="1"/>
    <x v="1"/>
    <x v="1"/>
    <x v="1000"/>
    <m/>
    <m/>
    <m/>
    <m/>
    <n v="2600"/>
    <n v="10000"/>
    <n v="7400"/>
    <n v="-1"/>
    <n v="2"/>
    <x v="11"/>
    <x v="1"/>
  </r>
  <r>
    <n v="8619"/>
    <x v="309"/>
    <x v="1"/>
    <x v="8"/>
    <n v="1"/>
    <x v="29"/>
    <x v="32"/>
    <x v="201"/>
    <m/>
    <m/>
    <m/>
    <m/>
    <n v="3270"/>
    <n v="3500"/>
    <n v="230"/>
    <n v="-1"/>
    <n v="2"/>
    <x v="11"/>
    <x v="1"/>
  </r>
  <r>
    <n v="8620"/>
    <x v="309"/>
    <x v="1"/>
    <x v="8"/>
    <n v="1"/>
    <x v="33"/>
    <x v="26"/>
    <x v="1950"/>
    <m/>
    <m/>
    <m/>
    <m/>
    <n v="0"/>
    <n v="5000"/>
    <n v="5000"/>
    <n v="-1"/>
    <n v="2"/>
    <x v="11"/>
    <x v="1"/>
  </r>
  <r>
    <n v="8621"/>
    <x v="309"/>
    <x v="1"/>
    <x v="8"/>
    <n v="1"/>
    <x v="2"/>
    <x v="4"/>
    <x v="1317"/>
    <m/>
    <m/>
    <m/>
    <m/>
    <n v="1800"/>
    <n v="5000"/>
    <n v="3200"/>
    <n v="-1"/>
    <n v="2"/>
    <x v="11"/>
    <x v="1"/>
  </r>
  <r>
    <n v="8622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23"/>
    <x v="309"/>
    <x v="1"/>
    <x v="8"/>
    <n v="1"/>
    <x v="62"/>
    <x v="6"/>
    <x v="1602"/>
    <m/>
    <m/>
    <m/>
    <m/>
    <n v="10000"/>
    <n v="20000"/>
    <n v="10000"/>
    <n v="-1"/>
    <n v="2"/>
    <x v="11"/>
    <x v="1"/>
  </r>
  <r>
    <n v="8624"/>
    <x v="309"/>
    <x v="1"/>
    <x v="8"/>
    <n v="1"/>
    <x v="2"/>
    <x v="47"/>
    <x v="328"/>
    <m/>
    <m/>
    <m/>
    <m/>
    <n v="3000"/>
    <n v="9000"/>
    <n v="6000"/>
    <n v="-1"/>
    <n v="2"/>
    <x v="11"/>
    <x v="1"/>
  </r>
  <r>
    <n v="8625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26"/>
    <x v="309"/>
    <x v="1"/>
    <x v="8"/>
    <n v="1"/>
    <x v="2"/>
    <x v="6"/>
    <x v="132"/>
    <s v="Plug"/>
    <m/>
    <m/>
    <m/>
    <n v="5000"/>
    <n v="15000"/>
    <n v="10000"/>
    <n v="-1"/>
    <n v="2"/>
    <x v="11"/>
    <x v="1"/>
  </r>
  <r>
    <n v="8627"/>
    <x v="309"/>
    <x v="1"/>
    <x v="8"/>
    <n v="1"/>
    <x v="2"/>
    <x v="6"/>
    <x v="123"/>
    <m/>
    <m/>
    <m/>
    <m/>
    <n v="2000"/>
    <n v="8000"/>
    <n v="6000"/>
    <n v="-1"/>
    <n v="2"/>
    <x v="11"/>
    <x v="1"/>
  </r>
  <r>
    <n v="8628"/>
    <x v="309"/>
    <x v="1"/>
    <x v="8"/>
    <n v="1"/>
    <x v="2"/>
    <x v="7"/>
    <x v="440"/>
    <m/>
    <m/>
    <m/>
    <m/>
    <n v="8000"/>
    <n v="20000"/>
    <n v="12000"/>
    <n v="-1"/>
    <n v="2"/>
    <x v="11"/>
    <x v="1"/>
  </r>
  <r>
    <n v="8629"/>
    <x v="309"/>
    <x v="1"/>
    <x v="8"/>
    <n v="1"/>
    <x v="0"/>
    <x v="4"/>
    <x v="1732"/>
    <m/>
    <m/>
    <m/>
    <m/>
    <n v="2000"/>
    <n v="7000"/>
    <n v="5000"/>
    <n v="-1"/>
    <n v="2"/>
    <x v="11"/>
    <x v="1"/>
  </r>
  <r>
    <n v="8630"/>
    <x v="309"/>
    <x v="1"/>
    <x v="8"/>
    <n v="1"/>
    <x v="29"/>
    <x v="37"/>
    <x v="233"/>
    <m/>
    <m/>
    <m/>
    <m/>
    <n v="3270"/>
    <n v="3500"/>
    <n v="230"/>
    <n v="-1"/>
    <n v="2"/>
    <x v="11"/>
    <x v="1"/>
  </r>
  <r>
    <n v="8631"/>
    <x v="309"/>
    <x v="1"/>
    <x v="8"/>
    <n v="1"/>
    <x v="29"/>
    <x v="37"/>
    <x v="233"/>
    <m/>
    <m/>
    <m/>
    <m/>
    <n v="1401"/>
    <n v="1500"/>
    <n v="99"/>
    <n v="-1"/>
    <n v="2"/>
    <x v="11"/>
    <x v="1"/>
  </r>
  <r>
    <n v="8632"/>
    <x v="309"/>
    <x v="1"/>
    <x v="8"/>
    <n v="1"/>
    <x v="26"/>
    <x v="2"/>
    <x v="1785"/>
    <m/>
    <m/>
    <m/>
    <m/>
    <n v="7000"/>
    <n v="20000"/>
    <n v="13000"/>
    <n v="-1"/>
    <n v="2"/>
    <x v="11"/>
    <x v="1"/>
  </r>
  <r>
    <n v="8633"/>
    <x v="310"/>
    <x v="1"/>
    <x v="8"/>
    <n v="1"/>
    <x v="1"/>
    <x v="1"/>
    <x v="2"/>
    <m/>
    <s v="Negro"/>
    <m/>
    <m/>
    <n v="3500"/>
    <n v="10000"/>
    <n v="6500"/>
    <n v="-1"/>
    <n v="3"/>
    <x v="11"/>
    <x v="1"/>
  </r>
  <r>
    <n v="8634"/>
    <x v="310"/>
    <x v="1"/>
    <x v="8"/>
    <n v="1"/>
    <x v="0"/>
    <x v="102"/>
    <x v="802"/>
    <m/>
    <m/>
    <m/>
    <m/>
    <n v="10000"/>
    <n v="22000"/>
    <n v="12000"/>
    <n v="-1"/>
    <n v="3"/>
    <x v="11"/>
    <x v="1"/>
  </r>
  <r>
    <n v="8635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36"/>
    <x v="310"/>
    <x v="1"/>
    <x v="8"/>
    <n v="1"/>
    <x v="2"/>
    <x v="7"/>
    <x v="328"/>
    <m/>
    <m/>
    <m/>
    <m/>
    <n v="8000"/>
    <n v="20000"/>
    <n v="12000"/>
    <n v="-1"/>
    <n v="3"/>
    <x v="11"/>
    <x v="1"/>
  </r>
  <r>
    <n v="8637"/>
    <x v="310"/>
    <x v="1"/>
    <x v="8"/>
    <n v="1"/>
    <x v="2"/>
    <x v="6"/>
    <x v="1105"/>
    <m/>
    <m/>
    <m/>
    <m/>
    <n v="8000"/>
    <n v="18000"/>
    <n v="10000"/>
    <n v="-1"/>
    <n v="3"/>
    <x v="11"/>
    <x v="1"/>
  </r>
  <r>
    <n v="8638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39"/>
    <x v="310"/>
    <x v="1"/>
    <x v="8"/>
    <n v="1"/>
    <x v="33"/>
    <x v="52"/>
    <x v="1951"/>
    <m/>
    <m/>
    <m/>
    <m/>
    <n v="2000"/>
    <n v="12000"/>
    <n v="10000"/>
    <n v="-1"/>
    <n v="3"/>
    <x v="11"/>
    <x v="1"/>
  </r>
  <r>
    <n v="864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41"/>
    <x v="310"/>
    <x v="1"/>
    <x v="8"/>
    <n v="1"/>
    <x v="33"/>
    <x v="6"/>
    <x v="1952"/>
    <m/>
    <m/>
    <m/>
    <m/>
    <n v="0"/>
    <n v="2000"/>
    <n v="2000"/>
    <n v="-1"/>
    <n v="3"/>
    <x v="11"/>
    <x v="1"/>
  </r>
  <r>
    <n v="8642"/>
    <x v="310"/>
    <x v="1"/>
    <x v="8"/>
    <n v="1"/>
    <x v="33"/>
    <x v="6"/>
    <x v="926"/>
    <m/>
    <m/>
    <m/>
    <m/>
    <n v="0"/>
    <n v="25000"/>
    <n v="25000"/>
    <n v="-1"/>
    <n v="3"/>
    <x v="11"/>
    <x v="1"/>
  </r>
  <r>
    <n v="8643"/>
    <x v="310"/>
    <x v="1"/>
    <x v="8"/>
    <n v="1"/>
    <x v="26"/>
    <x v="52"/>
    <x v="1297"/>
    <m/>
    <s v="Negro"/>
    <m/>
    <m/>
    <n v="7000"/>
    <n v="20000"/>
    <n v="13000"/>
    <n v="-1"/>
    <n v="3"/>
    <x v="11"/>
    <x v="1"/>
  </r>
  <r>
    <n v="8644"/>
    <x v="310"/>
    <x v="1"/>
    <x v="8"/>
    <n v="1"/>
    <x v="84"/>
    <x v="1"/>
    <x v="786"/>
    <m/>
    <m/>
    <m/>
    <m/>
    <n v="75000"/>
    <n v="130000"/>
    <n v="55000"/>
    <n v="-1"/>
    <n v="3"/>
    <x v="11"/>
    <x v="1"/>
  </r>
  <r>
    <n v="8645"/>
    <x v="310"/>
    <x v="1"/>
    <x v="8"/>
    <n v="1"/>
    <x v="26"/>
    <x v="4"/>
    <x v="1151"/>
    <m/>
    <s v="Arcoiris"/>
    <m/>
    <m/>
    <n v="5000"/>
    <n v="20000"/>
    <n v="15000"/>
    <n v="-1"/>
    <n v="3"/>
    <x v="11"/>
    <x v="1"/>
  </r>
  <r>
    <n v="8646"/>
    <x v="310"/>
    <x v="1"/>
    <x v="8"/>
    <n v="1"/>
    <x v="37"/>
    <x v="34"/>
    <x v="301"/>
    <m/>
    <m/>
    <m/>
    <m/>
    <n v="0"/>
    <n v="4000"/>
    <n v="4000"/>
    <n v="-1"/>
    <n v="3"/>
    <x v="11"/>
    <x v="1"/>
  </r>
  <r>
    <n v="8647"/>
    <x v="310"/>
    <x v="1"/>
    <x v="8"/>
    <n v="1"/>
    <x v="37"/>
    <x v="37"/>
    <x v="336"/>
    <m/>
    <m/>
    <m/>
    <m/>
    <n v="1000"/>
    <n v="4000"/>
    <n v="3000"/>
    <n v="-1"/>
    <n v="3"/>
    <x v="11"/>
    <x v="1"/>
  </r>
  <r>
    <n v="8648"/>
    <x v="310"/>
    <x v="1"/>
    <x v="8"/>
    <n v="1"/>
    <x v="29"/>
    <x v="32"/>
    <x v="201"/>
    <m/>
    <m/>
    <m/>
    <m/>
    <n v="7476"/>
    <n v="8000"/>
    <n v="524"/>
    <n v="-1"/>
    <n v="3"/>
    <x v="11"/>
    <x v="1"/>
  </r>
  <r>
    <n v="8649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5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51"/>
    <x v="310"/>
    <x v="1"/>
    <x v="8"/>
    <n v="1"/>
    <x v="4"/>
    <x v="4"/>
    <x v="215"/>
    <m/>
    <s v="Negro"/>
    <m/>
    <m/>
    <n v="18000"/>
    <n v="35000"/>
    <n v="17000"/>
    <n v="-1"/>
    <n v="3"/>
    <x v="11"/>
    <x v="1"/>
  </r>
  <r>
    <n v="8652"/>
    <x v="310"/>
    <x v="1"/>
    <x v="8"/>
    <n v="1"/>
    <x v="29"/>
    <x v="32"/>
    <x v="201"/>
    <m/>
    <m/>
    <m/>
    <m/>
    <n v="10279"/>
    <n v="11000"/>
    <n v="721"/>
    <n v="-1"/>
    <n v="3"/>
    <x v="11"/>
    <x v="1"/>
  </r>
  <r>
    <n v="8653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54"/>
    <x v="310"/>
    <x v="1"/>
    <x v="8"/>
    <n v="1"/>
    <x v="62"/>
    <x v="6"/>
    <x v="1602"/>
    <m/>
    <m/>
    <m/>
    <m/>
    <n v="10000"/>
    <n v="20000"/>
    <n v="10000"/>
    <n v="-1"/>
    <n v="3"/>
    <x v="11"/>
    <x v="1"/>
  </r>
  <r>
    <n v="8655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56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57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58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59"/>
    <x v="310"/>
    <x v="1"/>
    <x v="8"/>
    <n v="1"/>
    <x v="23"/>
    <x v="6"/>
    <x v="122"/>
    <m/>
    <m/>
    <m/>
    <m/>
    <n v="3000"/>
    <n v="10000"/>
    <n v="7000"/>
    <n v="-1"/>
    <n v="3"/>
    <x v="11"/>
    <x v="1"/>
  </r>
  <r>
    <n v="8660"/>
    <x v="310"/>
    <x v="1"/>
    <x v="8"/>
    <n v="1"/>
    <x v="1"/>
    <x v="1"/>
    <x v="436"/>
    <m/>
    <m/>
    <m/>
    <m/>
    <n v="3500"/>
    <n v="15000"/>
    <n v="11500"/>
    <n v="-1"/>
    <n v="3"/>
    <x v="11"/>
    <x v="1"/>
  </r>
  <r>
    <n v="8661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62"/>
    <x v="310"/>
    <x v="1"/>
    <x v="8"/>
    <n v="1"/>
    <x v="27"/>
    <x v="3"/>
    <x v="1482"/>
    <m/>
    <m/>
    <m/>
    <m/>
    <n v="1100"/>
    <n v="10000"/>
    <n v="8900"/>
    <n v="-1"/>
    <n v="3"/>
    <x v="11"/>
    <x v="1"/>
  </r>
  <r>
    <n v="8663"/>
    <x v="311"/>
    <x v="1"/>
    <x v="8"/>
    <n v="1"/>
    <x v="81"/>
    <x v="29"/>
    <x v="768"/>
    <m/>
    <s v="Caballero"/>
    <m/>
    <m/>
    <n v="3500"/>
    <n v="10000"/>
    <n v="6500"/>
    <n v="-1"/>
    <n v="4"/>
    <x v="11"/>
    <x v="1"/>
  </r>
  <r>
    <n v="8664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65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66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67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668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669"/>
    <x v="311"/>
    <x v="1"/>
    <x v="8"/>
    <n v="1"/>
    <x v="4"/>
    <x v="57"/>
    <x v="417"/>
    <m/>
    <m/>
    <m/>
    <m/>
    <n v="35000"/>
    <n v="60000"/>
    <n v="25000"/>
    <n v="-1"/>
    <n v="4"/>
    <x v="11"/>
    <x v="1"/>
  </r>
  <r>
    <n v="8670"/>
    <x v="311"/>
    <x v="1"/>
    <x v="8"/>
    <n v="1"/>
    <x v="30"/>
    <x v="1"/>
    <x v="360"/>
    <m/>
    <m/>
    <m/>
    <m/>
    <n v="900"/>
    <n v="10000"/>
    <n v="9100"/>
    <n v="-1"/>
    <n v="4"/>
    <x v="11"/>
    <x v="1"/>
  </r>
  <r>
    <n v="8671"/>
    <x v="311"/>
    <x v="1"/>
    <x v="8"/>
    <n v="1"/>
    <x v="81"/>
    <x v="1"/>
    <x v="360"/>
    <m/>
    <s v="Dama"/>
    <m/>
    <m/>
    <n v="3500"/>
    <n v="10000"/>
    <n v="6500"/>
    <n v="-1"/>
    <n v="4"/>
    <x v="11"/>
    <x v="1"/>
  </r>
  <r>
    <n v="8672"/>
    <x v="311"/>
    <x v="1"/>
    <x v="8"/>
    <n v="1"/>
    <x v="0"/>
    <x v="27"/>
    <x v="440"/>
    <m/>
    <m/>
    <m/>
    <m/>
    <n v="5000"/>
    <n v="10000"/>
    <n v="5000"/>
    <n v="-1"/>
    <n v="4"/>
    <x v="11"/>
    <x v="1"/>
  </r>
  <r>
    <n v="8673"/>
    <x v="311"/>
    <x v="1"/>
    <x v="8"/>
    <n v="1"/>
    <x v="2"/>
    <x v="6"/>
    <x v="1547"/>
    <m/>
    <m/>
    <m/>
    <m/>
    <n v="3500"/>
    <n v="10000"/>
    <n v="6500"/>
    <n v="-1"/>
    <n v="4"/>
    <x v="11"/>
    <x v="1"/>
  </r>
  <r>
    <n v="8674"/>
    <x v="311"/>
    <x v="1"/>
    <x v="8"/>
    <n v="1"/>
    <x v="190"/>
    <x v="6"/>
    <x v="1953"/>
    <m/>
    <m/>
    <m/>
    <m/>
    <n v="10000"/>
    <n v="20000"/>
    <n v="10000"/>
    <n v="-1"/>
    <n v="4"/>
    <x v="11"/>
    <x v="1"/>
  </r>
  <r>
    <n v="8675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76"/>
    <x v="311"/>
    <x v="1"/>
    <x v="8"/>
    <n v="1"/>
    <x v="26"/>
    <x v="29"/>
    <x v="919"/>
    <m/>
    <s v="Negro"/>
    <m/>
    <m/>
    <n v="8000"/>
    <n v="20000"/>
    <n v="12000"/>
    <n v="-1"/>
    <n v="4"/>
    <x v="11"/>
    <x v="1"/>
  </r>
  <r>
    <n v="8677"/>
    <x v="311"/>
    <x v="1"/>
    <x v="8"/>
    <n v="1"/>
    <x v="27"/>
    <x v="2"/>
    <x v="1954"/>
    <m/>
    <m/>
    <m/>
    <m/>
    <n v="1100"/>
    <n v="10000"/>
    <n v="8900"/>
    <n v="-1"/>
    <n v="4"/>
    <x v="11"/>
    <x v="1"/>
  </r>
  <r>
    <n v="8678"/>
    <x v="311"/>
    <x v="1"/>
    <x v="8"/>
    <n v="1"/>
    <x v="29"/>
    <x v="34"/>
    <x v="214"/>
    <m/>
    <m/>
    <m/>
    <m/>
    <n v="6074"/>
    <n v="6500"/>
    <n v="426"/>
    <n v="-1"/>
    <n v="4"/>
    <x v="11"/>
    <x v="1"/>
  </r>
  <r>
    <n v="8679"/>
    <x v="311"/>
    <x v="0"/>
    <x v="64"/>
    <n v="2"/>
    <x v="84"/>
    <x v="28"/>
    <x v="644"/>
    <m/>
    <m/>
    <m/>
    <m/>
    <n v="75000"/>
    <n v="140000"/>
    <n v="-150000"/>
    <n v="2"/>
    <n v="4"/>
    <x v="11"/>
    <x v="1"/>
  </r>
  <r>
    <n v="8680"/>
    <x v="311"/>
    <x v="1"/>
    <x v="8"/>
    <n v="1"/>
    <x v="1"/>
    <x v="1"/>
    <x v="1000"/>
    <m/>
    <m/>
    <m/>
    <m/>
    <n v="2600"/>
    <n v="10000"/>
    <n v="7400"/>
    <n v="-1"/>
    <n v="4"/>
    <x v="11"/>
    <x v="1"/>
  </r>
  <r>
    <n v="8681"/>
    <x v="311"/>
    <x v="1"/>
    <x v="8"/>
    <n v="1"/>
    <x v="33"/>
    <x v="1"/>
    <x v="1955"/>
    <m/>
    <m/>
    <m/>
    <m/>
    <n v="0"/>
    <n v="3000"/>
    <n v="3000"/>
    <n v="-1"/>
    <n v="4"/>
    <x v="11"/>
    <x v="1"/>
  </r>
  <r>
    <n v="8682"/>
    <x v="311"/>
    <x v="1"/>
    <x v="8"/>
    <n v="1"/>
    <x v="27"/>
    <x v="1"/>
    <x v="367"/>
    <m/>
    <m/>
    <m/>
    <m/>
    <n v="1100"/>
    <n v="10000"/>
    <n v="8900"/>
    <n v="-1"/>
    <n v="4"/>
    <x v="11"/>
    <x v="1"/>
  </r>
  <r>
    <n v="8683"/>
    <x v="311"/>
    <x v="1"/>
    <x v="8"/>
    <n v="1"/>
    <x v="22"/>
    <x v="25"/>
    <x v="1925"/>
    <m/>
    <m/>
    <m/>
    <m/>
    <n v="60000"/>
    <n v="90000"/>
    <n v="30000"/>
    <n v="-1"/>
    <n v="4"/>
    <x v="11"/>
    <x v="1"/>
  </r>
  <r>
    <n v="8684"/>
    <x v="311"/>
    <x v="1"/>
    <x v="8"/>
    <n v="1"/>
    <x v="37"/>
    <x v="32"/>
    <x v="300"/>
    <m/>
    <m/>
    <m/>
    <m/>
    <n v="800"/>
    <n v="4000"/>
    <n v="3200"/>
    <n v="-1"/>
    <n v="4"/>
    <x v="11"/>
    <x v="1"/>
  </r>
  <r>
    <n v="8685"/>
    <x v="311"/>
    <x v="1"/>
    <x v="8"/>
    <n v="1"/>
    <x v="29"/>
    <x v="32"/>
    <x v="201"/>
    <m/>
    <m/>
    <m/>
    <m/>
    <n v="6074"/>
    <n v="6500"/>
    <n v="426"/>
    <n v="-1"/>
    <n v="4"/>
    <x v="11"/>
    <x v="1"/>
  </r>
  <r>
    <n v="8686"/>
    <x v="311"/>
    <x v="1"/>
    <x v="8"/>
    <n v="1"/>
    <x v="84"/>
    <x v="28"/>
    <x v="644"/>
    <m/>
    <m/>
    <m/>
    <m/>
    <n v="75000"/>
    <n v="160000"/>
    <n v="85000"/>
    <n v="-1"/>
    <n v="4"/>
    <x v="11"/>
    <x v="1"/>
  </r>
  <r>
    <n v="8687"/>
    <x v="311"/>
    <x v="1"/>
    <x v="8"/>
    <n v="1"/>
    <x v="27"/>
    <x v="28"/>
    <x v="644"/>
    <m/>
    <m/>
    <m/>
    <s v="Por Pacha"/>
    <n v="1100"/>
    <n v="5000"/>
    <n v="3900"/>
    <n v="-1"/>
    <n v="4"/>
    <x v="11"/>
    <x v="1"/>
  </r>
  <r>
    <n v="8688"/>
    <x v="311"/>
    <x v="1"/>
    <x v="8"/>
    <n v="1"/>
    <x v="26"/>
    <x v="28"/>
    <x v="430"/>
    <m/>
    <s v="Negro"/>
    <m/>
    <m/>
    <n v="8000"/>
    <n v="20000"/>
    <n v="12000"/>
    <n v="-1"/>
    <n v="4"/>
    <x v="11"/>
    <x v="1"/>
  </r>
  <r>
    <n v="8689"/>
    <x v="311"/>
    <x v="1"/>
    <x v="8"/>
    <n v="1"/>
    <x v="241"/>
    <x v="3"/>
    <x v="1956"/>
    <m/>
    <m/>
    <m/>
    <m/>
    <n v="28000"/>
    <n v="75000"/>
    <n v="47000"/>
    <n v="-1"/>
    <n v="4"/>
    <x v="11"/>
    <x v="1"/>
  </r>
  <r>
    <n v="8690"/>
    <x v="311"/>
    <x v="1"/>
    <x v="8"/>
    <n v="1"/>
    <x v="21"/>
    <x v="23"/>
    <x v="97"/>
    <m/>
    <m/>
    <m/>
    <m/>
    <n v="38000"/>
    <n v="65000"/>
    <n v="27000"/>
    <n v="-1"/>
    <n v="4"/>
    <x v="11"/>
    <x v="1"/>
  </r>
  <r>
    <n v="8691"/>
    <x v="311"/>
    <x v="1"/>
    <x v="8"/>
    <n v="1"/>
    <x v="4"/>
    <x v="6"/>
    <x v="1636"/>
    <m/>
    <m/>
    <m/>
    <m/>
    <n v="33000"/>
    <n v="60000"/>
    <n v="27000"/>
    <n v="-1"/>
    <n v="4"/>
    <x v="11"/>
    <x v="1"/>
  </r>
  <r>
    <n v="8692"/>
    <x v="311"/>
    <x v="1"/>
    <x v="8"/>
    <n v="1"/>
    <x v="30"/>
    <x v="28"/>
    <x v="315"/>
    <m/>
    <m/>
    <m/>
    <m/>
    <n v="900"/>
    <n v="10000"/>
    <n v="9100"/>
    <n v="-1"/>
    <n v="4"/>
    <x v="11"/>
    <x v="1"/>
  </r>
  <r>
    <n v="8693"/>
    <x v="311"/>
    <x v="1"/>
    <x v="8"/>
    <n v="1"/>
    <x v="33"/>
    <x v="2"/>
    <x v="1957"/>
    <m/>
    <m/>
    <m/>
    <m/>
    <n v="0"/>
    <n v="20000"/>
    <n v="20000"/>
    <n v="-1"/>
    <n v="4"/>
    <x v="11"/>
    <x v="1"/>
  </r>
  <r>
    <n v="8694"/>
    <x v="311"/>
    <x v="1"/>
    <x v="8"/>
    <n v="1"/>
    <x v="2"/>
    <x v="7"/>
    <x v="328"/>
    <m/>
    <m/>
    <m/>
    <m/>
    <n v="8000"/>
    <n v="20000"/>
    <n v="12000"/>
    <n v="-1"/>
    <n v="4"/>
    <x v="11"/>
    <x v="1"/>
  </r>
  <r>
    <n v="8695"/>
    <x v="311"/>
    <x v="1"/>
    <x v="8"/>
    <n v="1"/>
    <x v="212"/>
    <x v="6"/>
    <x v="1658"/>
    <m/>
    <m/>
    <m/>
    <m/>
    <n v="4000"/>
    <n v="10000"/>
    <n v="6000"/>
    <n v="-1"/>
    <n v="4"/>
    <x v="11"/>
    <x v="1"/>
  </r>
  <r>
    <n v="8696"/>
    <x v="311"/>
    <x v="1"/>
    <x v="8"/>
    <n v="1"/>
    <x v="26"/>
    <x v="35"/>
    <x v="180"/>
    <m/>
    <m/>
    <m/>
    <m/>
    <n v="8000"/>
    <n v="20000"/>
    <n v="12000"/>
    <n v="-1"/>
    <n v="4"/>
    <x v="11"/>
    <x v="1"/>
  </r>
  <r>
    <n v="8697"/>
    <x v="311"/>
    <x v="1"/>
    <x v="8"/>
    <n v="1"/>
    <x v="159"/>
    <x v="6"/>
    <x v="1097"/>
    <m/>
    <m/>
    <m/>
    <m/>
    <n v="3000"/>
    <n v="10000"/>
    <n v="7000"/>
    <n v="-1"/>
    <n v="4"/>
    <x v="11"/>
    <x v="1"/>
  </r>
  <r>
    <n v="8698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699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700"/>
    <x v="311"/>
    <x v="1"/>
    <x v="8"/>
    <n v="1"/>
    <x v="0"/>
    <x v="102"/>
    <x v="802"/>
    <m/>
    <m/>
    <m/>
    <m/>
    <n v="10000"/>
    <n v="22000"/>
    <n v="12000"/>
    <n v="-1"/>
    <n v="4"/>
    <x v="11"/>
    <x v="1"/>
  </r>
  <r>
    <n v="8701"/>
    <x v="311"/>
    <x v="1"/>
    <x v="8"/>
    <n v="1"/>
    <x v="9"/>
    <x v="134"/>
    <x v="1544"/>
    <m/>
    <m/>
    <m/>
    <m/>
    <n v="14000"/>
    <n v="35000"/>
    <n v="21000"/>
    <n v="-1"/>
    <n v="4"/>
    <x v="11"/>
    <x v="1"/>
  </r>
  <r>
    <n v="8702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03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04"/>
    <x v="311"/>
    <x v="1"/>
    <x v="8"/>
    <n v="1"/>
    <x v="84"/>
    <x v="1"/>
    <x v="141"/>
    <m/>
    <m/>
    <m/>
    <m/>
    <n v="65000"/>
    <n v="125000"/>
    <n v="60000"/>
    <n v="-1"/>
    <n v="4"/>
    <x v="11"/>
    <x v="1"/>
  </r>
  <r>
    <n v="8705"/>
    <x v="311"/>
    <x v="1"/>
    <x v="8"/>
    <n v="1"/>
    <x v="29"/>
    <x v="32"/>
    <x v="201"/>
    <m/>
    <m/>
    <m/>
    <m/>
    <n v="29906"/>
    <n v="32000"/>
    <n v="2094"/>
    <n v="-1"/>
    <n v="4"/>
    <x v="11"/>
    <x v="1"/>
  </r>
  <r>
    <n v="8706"/>
    <x v="311"/>
    <x v="1"/>
    <x v="8"/>
    <n v="1"/>
    <x v="73"/>
    <x v="72"/>
    <x v="493"/>
    <m/>
    <m/>
    <m/>
    <m/>
    <n v="4000"/>
    <n v="13000"/>
    <n v="9000"/>
    <n v="-1"/>
    <n v="4"/>
    <x v="11"/>
    <x v="1"/>
  </r>
  <r>
    <n v="8707"/>
    <x v="312"/>
    <x v="1"/>
    <x v="8"/>
    <n v="1"/>
    <x v="29"/>
    <x v="32"/>
    <x v="201"/>
    <m/>
    <m/>
    <m/>
    <m/>
    <n v="3270"/>
    <n v="3500"/>
    <n v="230"/>
    <n v="-1"/>
    <n v="5"/>
    <x v="11"/>
    <x v="1"/>
  </r>
  <r>
    <n v="8708"/>
    <x v="312"/>
    <x v="1"/>
    <x v="8"/>
    <n v="1"/>
    <x v="84"/>
    <x v="2"/>
    <x v="1615"/>
    <m/>
    <m/>
    <m/>
    <m/>
    <n v="80000"/>
    <n v="145000"/>
    <n v="65000"/>
    <n v="-1"/>
    <n v="5"/>
    <x v="11"/>
    <x v="1"/>
  </r>
  <r>
    <n v="8709"/>
    <x v="312"/>
    <x v="1"/>
    <x v="8"/>
    <n v="1"/>
    <x v="30"/>
    <x v="2"/>
    <x v="1615"/>
    <m/>
    <m/>
    <m/>
    <s v="Por Pacha"/>
    <n v="2000"/>
    <n v="5000"/>
    <n v="3000"/>
    <n v="-1"/>
    <n v="5"/>
    <x v="11"/>
    <x v="1"/>
  </r>
  <r>
    <n v="8710"/>
    <x v="312"/>
    <x v="1"/>
    <x v="8"/>
    <n v="1"/>
    <x v="26"/>
    <x v="2"/>
    <x v="1615"/>
    <m/>
    <s v="Azul Claro"/>
    <m/>
    <m/>
    <n v="6500"/>
    <n v="20000"/>
    <n v="13500"/>
    <n v="-1"/>
    <n v="5"/>
    <x v="11"/>
    <x v="1"/>
  </r>
  <r>
    <n v="8711"/>
    <x v="312"/>
    <x v="1"/>
    <x v="8"/>
    <n v="1"/>
    <x v="37"/>
    <x v="32"/>
    <x v="300"/>
    <m/>
    <m/>
    <m/>
    <m/>
    <n v="800"/>
    <n v="4000"/>
    <n v="3200"/>
    <n v="-1"/>
    <n v="5"/>
    <x v="11"/>
    <x v="1"/>
  </r>
  <r>
    <n v="8712"/>
    <x v="312"/>
    <x v="1"/>
    <x v="8"/>
    <n v="1"/>
    <x v="2"/>
    <x v="47"/>
    <x v="328"/>
    <m/>
    <m/>
    <m/>
    <m/>
    <n v="3000"/>
    <n v="9000"/>
    <n v="6000"/>
    <n v="-1"/>
    <n v="5"/>
    <x v="11"/>
    <x v="1"/>
  </r>
  <r>
    <n v="8713"/>
    <x v="312"/>
    <x v="1"/>
    <x v="8"/>
    <n v="1"/>
    <x v="2"/>
    <x v="93"/>
    <x v="1958"/>
    <m/>
    <m/>
    <m/>
    <m/>
    <n v="12000"/>
    <n v="25000"/>
    <n v="13000"/>
    <n v="-1"/>
    <n v="5"/>
    <x v="11"/>
    <x v="1"/>
  </r>
  <r>
    <n v="8714"/>
    <x v="312"/>
    <x v="1"/>
    <x v="8"/>
    <n v="1"/>
    <x v="6"/>
    <x v="165"/>
    <x v="1649"/>
    <m/>
    <m/>
    <m/>
    <m/>
    <n v="28000"/>
    <n v="59000"/>
    <n v="31000"/>
    <n v="-1"/>
    <n v="5"/>
    <x v="11"/>
    <x v="1"/>
  </r>
  <r>
    <n v="8715"/>
    <x v="312"/>
    <x v="1"/>
    <x v="8"/>
    <n v="1"/>
    <x v="81"/>
    <x v="29"/>
    <x v="139"/>
    <m/>
    <m/>
    <m/>
    <m/>
    <n v="3500"/>
    <n v="10000"/>
    <n v="6500"/>
    <n v="-1"/>
    <n v="5"/>
    <x v="11"/>
    <x v="1"/>
  </r>
  <r>
    <n v="8716"/>
    <x v="312"/>
    <x v="1"/>
    <x v="8"/>
    <n v="1"/>
    <x v="29"/>
    <x v="32"/>
    <x v="201"/>
    <m/>
    <m/>
    <m/>
    <m/>
    <n v="934"/>
    <n v="1000"/>
    <n v="66"/>
    <n v="-1"/>
    <n v="5"/>
    <x v="11"/>
    <x v="1"/>
  </r>
  <r>
    <n v="8717"/>
    <x v="312"/>
    <x v="1"/>
    <x v="8"/>
    <n v="1"/>
    <x v="33"/>
    <x v="6"/>
    <x v="1959"/>
    <m/>
    <m/>
    <m/>
    <m/>
    <n v="0"/>
    <n v="5000"/>
    <n v="5000"/>
    <n v="-1"/>
    <n v="5"/>
    <x v="11"/>
    <x v="1"/>
  </r>
  <r>
    <n v="8718"/>
    <x v="312"/>
    <x v="1"/>
    <x v="8"/>
    <n v="1"/>
    <x v="33"/>
    <x v="41"/>
    <x v="1960"/>
    <m/>
    <m/>
    <m/>
    <m/>
    <n v="0"/>
    <n v="2000"/>
    <n v="2000"/>
    <n v="-1"/>
    <n v="5"/>
    <x v="11"/>
    <x v="1"/>
  </r>
  <r>
    <n v="8719"/>
    <x v="312"/>
    <x v="1"/>
    <x v="8"/>
    <n v="1"/>
    <x v="6"/>
    <x v="134"/>
    <x v="1157"/>
    <m/>
    <m/>
    <m/>
    <m/>
    <n v="35000"/>
    <n v="70000"/>
    <n v="35000"/>
    <n v="-1"/>
    <n v="5"/>
    <x v="11"/>
    <x v="1"/>
  </r>
  <r>
    <n v="8720"/>
    <x v="312"/>
    <x v="1"/>
    <x v="8"/>
    <n v="1"/>
    <x v="11"/>
    <x v="116"/>
    <x v="845"/>
    <m/>
    <m/>
    <m/>
    <m/>
    <n v="28000"/>
    <n v="55000"/>
    <n v="27000"/>
    <n v="-1"/>
    <n v="5"/>
    <x v="11"/>
    <x v="1"/>
  </r>
  <r>
    <n v="8721"/>
    <x v="312"/>
    <x v="1"/>
    <x v="8"/>
    <n v="1"/>
    <x v="0"/>
    <x v="4"/>
    <x v="361"/>
    <m/>
    <m/>
    <m/>
    <m/>
    <n v="4500"/>
    <n v="24000"/>
    <n v="19500"/>
    <n v="-1"/>
    <n v="5"/>
    <x v="11"/>
    <x v="1"/>
  </r>
  <r>
    <n v="8722"/>
    <x v="312"/>
    <x v="1"/>
    <x v="8"/>
    <n v="1"/>
    <x v="83"/>
    <x v="6"/>
    <x v="1592"/>
    <m/>
    <s v="Negro"/>
    <m/>
    <m/>
    <n v="18000"/>
    <n v="30000"/>
    <n v="12000"/>
    <n v="-1"/>
    <n v="5"/>
    <x v="11"/>
    <x v="1"/>
  </r>
  <r>
    <n v="8723"/>
    <x v="312"/>
    <x v="1"/>
    <x v="40"/>
    <n v="1"/>
    <x v="26"/>
    <x v="4"/>
    <x v="284"/>
    <m/>
    <s v="verde"/>
    <m/>
    <m/>
    <n v="6500"/>
    <n v="18000"/>
    <n v="11500"/>
    <n v="-1"/>
    <n v="5"/>
    <x v="11"/>
    <x v="1"/>
  </r>
  <r>
    <n v="8724"/>
    <x v="312"/>
    <x v="1"/>
    <x v="40"/>
    <n v="1"/>
    <x v="26"/>
    <x v="4"/>
    <x v="828"/>
    <m/>
    <s v="Rojo"/>
    <m/>
    <m/>
    <n v="6500"/>
    <n v="18000"/>
    <n v="11500"/>
    <n v="-1"/>
    <n v="5"/>
    <x v="11"/>
    <x v="1"/>
  </r>
  <r>
    <n v="8725"/>
    <x v="312"/>
    <x v="1"/>
    <x v="8"/>
    <n v="1"/>
    <x v="81"/>
    <x v="29"/>
    <x v="569"/>
    <m/>
    <m/>
    <m/>
    <m/>
    <n v="3500"/>
    <n v="10000"/>
    <n v="6500"/>
    <n v="-1"/>
    <n v="5"/>
    <x v="11"/>
    <x v="1"/>
  </r>
  <r>
    <n v="8726"/>
    <x v="312"/>
    <x v="1"/>
    <x v="8"/>
    <n v="1"/>
    <x v="33"/>
    <x v="6"/>
    <x v="1961"/>
    <m/>
    <m/>
    <m/>
    <m/>
    <n v="0"/>
    <n v="1000"/>
    <n v="1000"/>
    <n v="-1"/>
    <n v="5"/>
    <x v="11"/>
    <x v="1"/>
  </r>
  <r>
    <n v="8727"/>
    <x v="312"/>
    <x v="1"/>
    <x v="8"/>
    <n v="1"/>
    <x v="33"/>
    <x v="52"/>
    <x v="1962"/>
    <m/>
    <m/>
    <m/>
    <m/>
    <n v="0"/>
    <n v="5000"/>
    <n v="5000"/>
    <n v="-1"/>
    <n v="5"/>
    <x v="11"/>
    <x v="1"/>
  </r>
  <r>
    <n v="8728"/>
    <x v="312"/>
    <x v="1"/>
    <x v="8"/>
    <n v="1"/>
    <x v="2"/>
    <x v="7"/>
    <x v="328"/>
    <m/>
    <m/>
    <m/>
    <m/>
    <n v="8000"/>
    <n v="20000"/>
    <n v="12000"/>
    <n v="-1"/>
    <n v="5"/>
    <x v="11"/>
    <x v="1"/>
  </r>
  <r>
    <n v="8729"/>
    <x v="312"/>
    <x v="1"/>
    <x v="8"/>
    <n v="1"/>
    <x v="23"/>
    <x v="6"/>
    <x v="122"/>
    <m/>
    <m/>
    <m/>
    <m/>
    <n v="3000"/>
    <n v="10000"/>
    <n v="7000"/>
    <n v="-1"/>
    <n v="5"/>
    <x v="11"/>
    <x v="1"/>
  </r>
  <r>
    <n v="8730"/>
    <x v="312"/>
    <x v="1"/>
    <x v="8"/>
    <n v="1"/>
    <x v="29"/>
    <x v="32"/>
    <x v="201"/>
    <m/>
    <m/>
    <m/>
    <m/>
    <n v="33644"/>
    <n v="36000"/>
    <n v="2356"/>
    <n v="-1"/>
    <n v="5"/>
    <x v="11"/>
    <x v="1"/>
  </r>
  <r>
    <n v="8731"/>
    <x v="313"/>
    <x v="1"/>
    <x v="8"/>
    <n v="1"/>
    <x v="84"/>
    <x v="28"/>
    <x v="1963"/>
    <m/>
    <m/>
    <m/>
    <m/>
    <n v="85000"/>
    <n v="160000"/>
    <n v="75000"/>
    <n v="-1"/>
    <n v="6"/>
    <x v="11"/>
    <x v="1"/>
  </r>
  <r>
    <n v="8732"/>
    <x v="313"/>
    <x v="1"/>
    <x v="8"/>
    <n v="1"/>
    <x v="27"/>
    <x v="28"/>
    <x v="1963"/>
    <m/>
    <m/>
    <m/>
    <s v="Por Pacha"/>
    <n v="1100"/>
    <n v="5000"/>
    <n v="3900"/>
    <n v="-1"/>
    <n v="6"/>
    <x v="11"/>
    <x v="1"/>
  </r>
  <r>
    <n v="8733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734"/>
    <x v="313"/>
    <x v="1"/>
    <x v="8"/>
    <n v="1"/>
    <x v="84"/>
    <x v="1"/>
    <x v="1573"/>
    <m/>
    <m/>
    <m/>
    <m/>
    <n v="75000"/>
    <n v="115000"/>
    <n v="40000"/>
    <n v="-1"/>
    <n v="6"/>
    <x v="11"/>
    <x v="1"/>
  </r>
  <r>
    <n v="8735"/>
    <x v="313"/>
    <x v="1"/>
    <x v="8"/>
    <n v="1"/>
    <x v="26"/>
    <x v="1"/>
    <x v="786"/>
    <m/>
    <m/>
    <m/>
    <m/>
    <n v="7500"/>
    <n v="13000"/>
    <n v="5500"/>
    <n v="-1"/>
    <n v="6"/>
    <x v="11"/>
    <x v="1"/>
  </r>
  <r>
    <n v="8736"/>
    <x v="313"/>
    <x v="1"/>
    <x v="8"/>
    <n v="1"/>
    <x v="27"/>
    <x v="1"/>
    <x v="786"/>
    <m/>
    <m/>
    <m/>
    <m/>
    <n v="1100"/>
    <n v="2000"/>
    <n v="900"/>
    <n v="-1"/>
    <n v="6"/>
    <x v="11"/>
    <x v="1"/>
  </r>
  <r>
    <n v="8737"/>
    <x v="313"/>
    <x v="1"/>
    <x v="8"/>
    <n v="1"/>
    <x v="57"/>
    <x v="1"/>
    <x v="1964"/>
    <m/>
    <m/>
    <m/>
    <m/>
    <n v="800"/>
    <n v="5000"/>
    <n v="4200"/>
    <n v="-1"/>
    <n v="6"/>
    <x v="11"/>
    <x v="1"/>
  </r>
  <r>
    <n v="8738"/>
    <x v="313"/>
    <x v="1"/>
    <x v="8"/>
    <n v="1"/>
    <x v="27"/>
    <x v="28"/>
    <x v="133"/>
    <m/>
    <m/>
    <m/>
    <m/>
    <n v="1100"/>
    <n v="10000"/>
    <n v="8900"/>
    <n v="-1"/>
    <n v="6"/>
    <x v="11"/>
    <x v="1"/>
  </r>
  <r>
    <n v="8739"/>
    <x v="313"/>
    <x v="1"/>
    <x v="8"/>
    <n v="1"/>
    <x v="37"/>
    <x v="37"/>
    <x v="336"/>
    <m/>
    <m/>
    <m/>
    <m/>
    <n v="1000"/>
    <n v="4000"/>
    <n v="3000"/>
    <n v="-1"/>
    <n v="6"/>
    <x v="11"/>
    <x v="1"/>
  </r>
  <r>
    <n v="8740"/>
    <x v="313"/>
    <x v="1"/>
    <x v="8"/>
    <n v="1"/>
    <x v="81"/>
    <x v="28"/>
    <x v="218"/>
    <m/>
    <m/>
    <m/>
    <m/>
    <n v="3500"/>
    <n v="10000"/>
    <n v="6500"/>
    <n v="-1"/>
    <n v="6"/>
    <x v="11"/>
    <x v="1"/>
  </r>
  <r>
    <n v="8741"/>
    <x v="313"/>
    <x v="1"/>
    <x v="8"/>
    <n v="1"/>
    <x v="1"/>
    <x v="28"/>
    <x v="1284"/>
    <m/>
    <m/>
    <m/>
    <m/>
    <n v="7500"/>
    <n v="20000"/>
    <n v="12500"/>
    <n v="-1"/>
    <n v="6"/>
    <x v="11"/>
    <x v="1"/>
  </r>
  <r>
    <n v="8742"/>
    <x v="313"/>
    <x v="1"/>
    <x v="8"/>
    <n v="1"/>
    <x v="37"/>
    <x v="32"/>
    <x v="300"/>
    <m/>
    <m/>
    <m/>
    <m/>
    <n v="800"/>
    <n v="4000"/>
    <n v="3200"/>
    <n v="-1"/>
    <n v="6"/>
    <x v="11"/>
    <x v="1"/>
  </r>
  <r>
    <n v="8743"/>
    <x v="313"/>
    <x v="1"/>
    <x v="8"/>
    <n v="1"/>
    <x v="62"/>
    <x v="6"/>
    <x v="1965"/>
    <m/>
    <m/>
    <m/>
    <m/>
    <n v="18000"/>
    <n v="35000"/>
    <n v="17000"/>
    <n v="-1"/>
    <n v="6"/>
    <x v="11"/>
    <x v="1"/>
  </r>
  <r>
    <n v="8744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745"/>
    <x v="313"/>
    <x v="1"/>
    <x v="8"/>
    <n v="1"/>
    <x v="60"/>
    <x v="6"/>
    <x v="1397"/>
    <m/>
    <m/>
    <m/>
    <m/>
    <n v="95000"/>
    <n v="100000"/>
    <n v="5000"/>
    <n v="-1"/>
    <n v="6"/>
    <x v="11"/>
    <x v="1"/>
  </r>
  <r>
    <n v="8746"/>
    <x v="313"/>
    <x v="1"/>
    <x v="8"/>
    <n v="1"/>
    <x v="11"/>
    <x v="134"/>
    <x v="1844"/>
    <m/>
    <m/>
    <m/>
    <m/>
    <n v="210000"/>
    <n v="290000"/>
    <n v="80000"/>
    <n v="-1"/>
    <n v="6"/>
    <x v="11"/>
    <x v="1"/>
  </r>
  <r>
    <n v="8747"/>
    <x v="313"/>
    <x v="1"/>
    <x v="8"/>
    <n v="1"/>
    <x v="84"/>
    <x v="28"/>
    <x v="297"/>
    <m/>
    <m/>
    <m/>
    <m/>
    <n v="65000"/>
    <n v="115000"/>
    <n v="50000"/>
    <n v="-1"/>
    <n v="6"/>
    <x v="11"/>
    <x v="1"/>
  </r>
  <r>
    <n v="8748"/>
    <x v="313"/>
    <x v="1"/>
    <x v="8"/>
    <n v="1"/>
    <x v="33"/>
    <x v="28"/>
    <x v="1578"/>
    <m/>
    <m/>
    <m/>
    <m/>
    <n v="0"/>
    <n v="25000"/>
    <n v="25000"/>
    <n v="-1"/>
    <n v="6"/>
    <x v="11"/>
    <x v="1"/>
  </r>
  <r>
    <n v="8749"/>
    <x v="313"/>
    <x v="1"/>
    <x v="8"/>
    <n v="1"/>
    <x v="81"/>
    <x v="28"/>
    <x v="297"/>
    <m/>
    <m/>
    <m/>
    <m/>
    <n v="3500"/>
    <n v="10000"/>
    <n v="6500"/>
    <n v="-1"/>
    <n v="6"/>
    <x v="11"/>
    <x v="1"/>
  </r>
  <r>
    <n v="8750"/>
    <x v="313"/>
    <x v="1"/>
    <x v="8"/>
    <n v="1"/>
    <x v="41"/>
    <x v="6"/>
    <x v="1795"/>
    <m/>
    <m/>
    <m/>
    <m/>
    <n v="1800"/>
    <n v="5000"/>
    <n v="3200"/>
    <n v="-1"/>
    <n v="6"/>
    <x v="11"/>
    <x v="1"/>
  </r>
  <r>
    <n v="8751"/>
    <x v="313"/>
    <x v="1"/>
    <x v="8"/>
    <n v="1"/>
    <x v="27"/>
    <x v="28"/>
    <x v="297"/>
    <m/>
    <m/>
    <m/>
    <m/>
    <n v="1100"/>
    <n v="9000"/>
    <n v="7900"/>
    <n v="-1"/>
    <n v="6"/>
    <x v="11"/>
    <x v="1"/>
  </r>
  <r>
    <n v="8752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53"/>
    <x v="313"/>
    <x v="1"/>
    <x v="8"/>
    <n v="1"/>
    <x v="35"/>
    <x v="89"/>
    <x v="678"/>
    <m/>
    <m/>
    <m/>
    <m/>
    <n v="4000"/>
    <n v="9000"/>
    <n v="5000"/>
    <n v="-1"/>
    <n v="6"/>
    <x v="11"/>
    <x v="1"/>
  </r>
  <r>
    <n v="8754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755"/>
    <x v="313"/>
    <x v="1"/>
    <x v="8"/>
    <n v="1"/>
    <x v="55"/>
    <x v="1"/>
    <x v="141"/>
    <m/>
    <m/>
    <m/>
    <m/>
    <n v="7000"/>
    <n v="18000"/>
    <n v="11000"/>
    <n v="-1"/>
    <n v="6"/>
    <x v="11"/>
    <x v="1"/>
  </r>
  <r>
    <n v="8756"/>
    <x v="313"/>
    <x v="1"/>
    <x v="8"/>
    <n v="1"/>
    <x v="27"/>
    <x v="28"/>
    <x v="1966"/>
    <m/>
    <m/>
    <m/>
    <m/>
    <n v="1100"/>
    <n v="10000"/>
    <n v="8900"/>
    <n v="-1"/>
    <n v="6"/>
    <x v="11"/>
    <x v="1"/>
  </r>
  <r>
    <n v="8757"/>
    <x v="313"/>
    <x v="1"/>
    <x v="8"/>
    <n v="1"/>
    <x v="33"/>
    <x v="29"/>
    <x v="1967"/>
    <m/>
    <m/>
    <m/>
    <m/>
    <n v="0"/>
    <n v="25000"/>
    <n v="25000"/>
    <n v="-1"/>
    <n v="6"/>
    <x v="11"/>
    <x v="1"/>
  </r>
  <r>
    <n v="8758"/>
    <x v="313"/>
    <x v="1"/>
    <x v="8"/>
    <n v="1"/>
    <x v="2"/>
    <x v="7"/>
    <x v="440"/>
    <m/>
    <m/>
    <m/>
    <m/>
    <n v="8000"/>
    <n v="20000"/>
    <n v="12000"/>
    <n v="-1"/>
    <n v="6"/>
    <x v="11"/>
    <x v="1"/>
  </r>
  <r>
    <n v="8759"/>
    <x v="313"/>
    <x v="1"/>
    <x v="8"/>
    <n v="1"/>
    <x v="33"/>
    <x v="1"/>
    <x v="1968"/>
    <m/>
    <m/>
    <m/>
    <m/>
    <n v="0"/>
    <n v="10000"/>
    <n v="10000"/>
    <n v="-1"/>
    <n v="6"/>
    <x v="11"/>
    <x v="1"/>
  </r>
  <r>
    <n v="8760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61"/>
    <x v="306"/>
    <x v="0"/>
    <x v="51"/>
    <n v="105"/>
    <x v="30"/>
    <x v="48"/>
    <x v="741"/>
    <m/>
    <m/>
    <m/>
    <m/>
    <n v="800"/>
    <n v="10000"/>
    <n v="-84000"/>
    <n v="105"/>
    <n v="30"/>
    <x v="10"/>
    <x v="1"/>
  </r>
  <r>
    <n v="8762"/>
    <x v="307"/>
    <x v="0"/>
    <x v="51"/>
    <n v="86"/>
    <x v="27"/>
    <x v="48"/>
    <x v="741"/>
    <m/>
    <m/>
    <m/>
    <m/>
    <n v="900"/>
    <n v="10000"/>
    <n v="-77400"/>
    <n v="86"/>
    <n v="31"/>
    <x v="10"/>
    <x v="1"/>
  </r>
  <r>
    <n v="8763"/>
    <x v="307"/>
    <x v="0"/>
    <x v="51"/>
    <n v="2"/>
    <x v="26"/>
    <x v="48"/>
    <x v="741"/>
    <m/>
    <m/>
    <m/>
    <m/>
    <n v="7000"/>
    <n v="20000"/>
    <n v="-14000"/>
    <n v="2"/>
    <n v="31"/>
    <x v="10"/>
    <x v="1"/>
  </r>
  <r>
    <n v="8764"/>
    <x v="307"/>
    <x v="0"/>
    <x v="51"/>
    <n v="9"/>
    <x v="81"/>
    <x v="48"/>
    <x v="741"/>
    <m/>
    <m/>
    <m/>
    <m/>
    <n v="3500"/>
    <n v="10000"/>
    <n v="-31500"/>
    <n v="9"/>
    <n v="31"/>
    <x v="10"/>
    <x v="1"/>
  </r>
  <r>
    <n v="8765"/>
    <x v="313"/>
    <x v="1"/>
    <x v="8"/>
    <n v="1"/>
    <x v="26"/>
    <x v="1"/>
    <x v="755"/>
    <m/>
    <s v="Rojo"/>
    <m/>
    <m/>
    <n v="8000"/>
    <n v="20000"/>
    <n v="12000"/>
    <n v="-1"/>
    <n v="6"/>
    <x v="11"/>
    <x v="1"/>
  </r>
  <r>
    <n v="8766"/>
    <x v="313"/>
    <x v="1"/>
    <x v="8"/>
    <n v="1"/>
    <x v="1"/>
    <x v="28"/>
    <x v="396"/>
    <m/>
    <m/>
    <m/>
    <m/>
    <n v="5500"/>
    <n v="19000"/>
    <n v="13500"/>
    <n v="-1"/>
    <n v="6"/>
    <x v="11"/>
    <x v="1"/>
  </r>
  <r>
    <n v="8767"/>
    <x v="308"/>
    <x v="0"/>
    <x v="64"/>
    <n v="1"/>
    <x v="84"/>
    <x v="1"/>
    <x v="141"/>
    <m/>
    <m/>
    <m/>
    <m/>
    <n v="65000"/>
    <n v="125000"/>
    <n v="-65000"/>
    <n v="1"/>
    <n v="1"/>
    <x v="11"/>
    <x v="1"/>
  </r>
  <r>
    <n v="8768"/>
    <x v="308"/>
    <x v="0"/>
    <x v="64"/>
    <n v="1"/>
    <x v="95"/>
    <x v="1"/>
    <x v="488"/>
    <m/>
    <m/>
    <m/>
    <m/>
    <n v="12000"/>
    <n v="35000"/>
    <n v="-12000"/>
    <n v="1"/>
    <n v="1"/>
    <x v="11"/>
    <x v="1"/>
  </r>
  <r>
    <n v="8769"/>
    <x v="308"/>
    <x v="0"/>
    <x v="64"/>
    <n v="1"/>
    <x v="103"/>
    <x v="2"/>
    <x v="171"/>
    <m/>
    <m/>
    <m/>
    <m/>
    <n v="18000"/>
    <n v="35000"/>
    <n v="-18000"/>
    <n v="1"/>
    <n v="1"/>
    <x v="11"/>
    <x v="1"/>
  </r>
  <r>
    <n v="8770"/>
    <x v="308"/>
    <x v="0"/>
    <x v="51"/>
    <n v="14"/>
    <x v="26"/>
    <x v="48"/>
    <x v="741"/>
    <m/>
    <m/>
    <m/>
    <m/>
    <n v="7000"/>
    <n v="20000"/>
    <n v="-98000"/>
    <n v="14"/>
    <n v="1"/>
    <x v="11"/>
    <x v="1"/>
  </r>
  <r>
    <n v="8771"/>
    <x v="308"/>
    <x v="0"/>
    <x v="51"/>
    <n v="4"/>
    <x v="26"/>
    <x v="4"/>
    <x v="1252"/>
    <m/>
    <m/>
    <m/>
    <m/>
    <n v="6500"/>
    <n v="18000"/>
    <n v="-26000"/>
    <n v="4"/>
    <n v="1"/>
    <x v="11"/>
    <x v="1"/>
  </r>
  <r>
    <n v="8772"/>
    <x v="308"/>
    <x v="0"/>
    <x v="162"/>
    <n v="1"/>
    <x v="242"/>
    <x v="183"/>
    <x v="1969"/>
    <m/>
    <m/>
    <m/>
    <s v="Herramientas"/>
    <n v="20000"/>
    <n v="0"/>
    <n v="-20000"/>
    <n v="1"/>
    <n v="1"/>
    <x v="11"/>
    <x v="1"/>
  </r>
  <r>
    <n v="8773"/>
    <x v="308"/>
    <x v="0"/>
    <x v="162"/>
    <n v="1"/>
    <x v="162"/>
    <x v="148"/>
    <x v="1970"/>
    <m/>
    <m/>
    <m/>
    <s v="Herramientas"/>
    <n v="15000"/>
    <n v="0"/>
    <n v="-15000"/>
    <n v="1"/>
    <n v="1"/>
    <x v="11"/>
    <x v="1"/>
  </r>
  <r>
    <n v="8774"/>
    <x v="309"/>
    <x v="0"/>
    <x v="162"/>
    <n v="1"/>
    <x v="188"/>
    <x v="184"/>
    <x v="1971"/>
    <m/>
    <m/>
    <m/>
    <s v="Herramientas"/>
    <n v="12000"/>
    <n v="0"/>
    <n v="-12000"/>
    <n v="1"/>
    <n v="2"/>
    <x v="11"/>
    <x v="1"/>
  </r>
  <r>
    <n v="8775"/>
    <x v="309"/>
    <x v="0"/>
    <x v="162"/>
    <n v="2"/>
    <x v="184"/>
    <x v="139"/>
    <x v="1972"/>
    <m/>
    <m/>
    <m/>
    <s v="Herramientas"/>
    <n v="16000"/>
    <n v="0"/>
    <n v="-32000"/>
    <n v="2"/>
    <n v="2"/>
    <x v="11"/>
    <x v="1"/>
  </r>
  <r>
    <n v="8776"/>
    <x v="309"/>
    <x v="0"/>
    <x v="162"/>
    <n v="1"/>
    <x v="243"/>
    <x v="6"/>
    <x v="1973"/>
    <m/>
    <m/>
    <m/>
    <s v="Herramientas"/>
    <n v="5000"/>
    <n v="0"/>
    <n v="-5000"/>
    <n v="1"/>
    <n v="2"/>
    <x v="11"/>
    <x v="1"/>
  </r>
  <r>
    <n v="8777"/>
    <x v="309"/>
    <x v="0"/>
    <x v="64"/>
    <n v="1"/>
    <x v="96"/>
    <x v="3"/>
    <x v="1956"/>
    <m/>
    <m/>
    <m/>
    <m/>
    <n v="18000"/>
    <n v="70000"/>
    <n v="-18000"/>
    <n v="1"/>
    <n v="2"/>
    <x v="11"/>
    <x v="1"/>
  </r>
  <r>
    <n v="8778"/>
    <x v="309"/>
    <x v="0"/>
    <x v="64"/>
    <n v="2"/>
    <x v="84"/>
    <x v="1"/>
    <x v="786"/>
    <m/>
    <m/>
    <m/>
    <m/>
    <n v="75000"/>
    <n v="135000"/>
    <n v="-150000"/>
    <n v="2"/>
    <n v="2"/>
    <x v="11"/>
    <x v="1"/>
  </r>
  <r>
    <n v="8779"/>
    <x v="309"/>
    <x v="0"/>
    <x v="64"/>
    <n v="1"/>
    <x v="84"/>
    <x v="28"/>
    <x v="150"/>
    <m/>
    <m/>
    <m/>
    <m/>
    <n v="75000"/>
    <n v="135000"/>
    <n v="-75000"/>
    <n v="1"/>
    <n v="2"/>
    <x v="11"/>
    <x v="1"/>
  </r>
  <r>
    <n v="8780"/>
    <x v="309"/>
    <x v="0"/>
    <x v="114"/>
    <n v="2"/>
    <x v="26"/>
    <x v="48"/>
    <x v="741"/>
    <m/>
    <m/>
    <m/>
    <m/>
    <n v="7500"/>
    <n v="2000"/>
    <n v="-15000"/>
    <n v="2"/>
    <n v="2"/>
    <x v="11"/>
    <x v="1"/>
  </r>
  <r>
    <n v="8781"/>
    <x v="309"/>
    <x v="0"/>
    <x v="114"/>
    <n v="2"/>
    <x v="26"/>
    <x v="48"/>
    <x v="741"/>
    <m/>
    <m/>
    <m/>
    <m/>
    <n v="9000"/>
    <n v="20000"/>
    <n v="-18000"/>
    <n v="2"/>
    <n v="2"/>
    <x v="11"/>
    <x v="1"/>
  </r>
  <r>
    <n v="8782"/>
    <x v="309"/>
    <x v="0"/>
    <x v="114"/>
    <n v="1"/>
    <x v="2"/>
    <x v="1"/>
    <x v="1974"/>
    <m/>
    <m/>
    <m/>
    <m/>
    <n v="25000"/>
    <n v="59000"/>
    <n v="-25000"/>
    <n v="1"/>
    <n v="2"/>
    <x v="11"/>
    <x v="1"/>
  </r>
  <r>
    <n v="8783"/>
    <x v="309"/>
    <x v="0"/>
    <x v="114"/>
    <n v="1"/>
    <x v="2"/>
    <x v="29"/>
    <x v="1975"/>
    <m/>
    <m/>
    <m/>
    <m/>
    <n v="28000"/>
    <n v="59000"/>
    <n v="-28000"/>
    <n v="1"/>
    <n v="2"/>
    <x v="11"/>
    <x v="1"/>
  </r>
  <r>
    <n v="8784"/>
    <x v="309"/>
    <x v="0"/>
    <x v="114"/>
    <n v="3"/>
    <x v="12"/>
    <x v="6"/>
    <x v="1976"/>
    <m/>
    <m/>
    <m/>
    <m/>
    <n v="6500"/>
    <n v="19000"/>
    <n v="-19500"/>
    <n v="3"/>
    <n v="2"/>
    <x v="11"/>
    <x v="1"/>
  </r>
  <r>
    <n v="8785"/>
    <x v="309"/>
    <x v="0"/>
    <x v="114"/>
    <n v="1"/>
    <x v="12"/>
    <x v="6"/>
    <x v="1977"/>
    <m/>
    <m/>
    <m/>
    <m/>
    <n v="15000"/>
    <n v="30000"/>
    <n v="-15000"/>
    <n v="1"/>
    <n v="2"/>
    <x v="11"/>
    <x v="1"/>
  </r>
  <r>
    <n v="8786"/>
    <x v="309"/>
    <x v="0"/>
    <x v="114"/>
    <n v="2"/>
    <x v="1"/>
    <x v="6"/>
    <x v="1978"/>
    <m/>
    <m/>
    <m/>
    <m/>
    <n v="6500"/>
    <n v="20000"/>
    <n v="-13000"/>
    <n v="2"/>
    <n v="2"/>
    <x v="11"/>
    <x v="1"/>
  </r>
  <r>
    <n v="8787"/>
    <x v="310"/>
    <x v="0"/>
    <x v="64"/>
    <n v="1"/>
    <x v="84"/>
    <x v="29"/>
    <x v="374"/>
    <m/>
    <m/>
    <m/>
    <m/>
    <n v="65000"/>
    <n v="125000"/>
    <n v="-65000"/>
    <n v="1"/>
    <n v="3"/>
    <x v="11"/>
    <x v="1"/>
  </r>
  <r>
    <n v="8788"/>
    <x v="308"/>
    <x v="0"/>
    <x v="163"/>
    <n v="9"/>
    <x v="40"/>
    <x v="4"/>
    <x v="1252"/>
    <m/>
    <m/>
    <m/>
    <m/>
    <n v="2000"/>
    <n v="6000"/>
    <n v="-18000"/>
    <n v="9"/>
    <n v="1"/>
    <x v="11"/>
    <x v="1"/>
  </r>
  <r>
    <n v="8789"/>
    <x v="312"/>
    <x v="0"/>
    <x v="51"/>
    <n v="10"/>
    <x v="2"/>
    <x v="7"/>
    <x v="328"/>
    <m/>
    <m/>
    <m/>
    <m/>
    <n v="8000"/>
    <n v="20000"/>
    <n v="-80000"/>
    <n v="10"/>
    <n v="5"/>
    <x v="11"/>
    <x v="1"/>
  </r>
  <r>
    <n v="8790"/>
    <x v="312"/>
    <x v="0"/>
    <x v="51"/>
    <n v="10"/>
    <x v="2"/>
    <x v="7"/>
    <x v="440"/>
    <m/>
    <m/>
    <m/>
    <m/>
    <n v="8000"/>
    <n v="20000"/>
    <n v="-80000"/>
    <n v="10"/>
    <n v="5"/>
    <x v="11"/>
    <x v="1"/>
  </r>
  <r>
    <n v="8791"/>
    <x v="312"/>
    <x v="0"/>
    <x v="51"/>
    <n v="1"/>
    <x v="26"/>
    <x v="28"/>
    <x v="1949"/>
    <m/>
    <m/>
    <m/>
    <s v="Devueltos 4 180423"/>
    <n v="10500"/>
    <n v="20000"/>
    <n v="-10500"/>
    <n v="1"/>
    <n v="5"/>
    <x v="11"/>
    <x v="1"/>
  </r>
  <r>
    <n v="8792"/>
    <x v="312"/>
    <x v="0"/>
    <x v="51"/>
    <n v="5"/>
    <x v="27"/>
    <x v="2"/>
    <x v="1979"/>
    <m/>
    <m/>
    <m/>
    <m/>
    <n v="900"/>
    <n v="10000"/>
    <n v="-4500"/>
    <n v="5"/>
    <n v="5"/>
    <x v="11"/>
    <x v="1"/>
  </r>
  <r>
    <n v="8793"/>
    <x v="312"/>
    <x v="0"/>
    <x v="64"/>
    <n v="1"/>
    <x v="84"/>
    <x v="1"/>
    <x v="141"/>
    <m/>
    <m/>
    <m/>
    <m/>
    <n v="65000"/>
    <n v="125000"/>
    <n v="-65000"/>
    <n v="1"/>
    <n v="5"/>
    <x v="11"/>
    <x v="1"/>
  </r>
  <r>
    <n v="8794"/>
    <x v="312"/>
    <x v="0"/>
    <x v="64"/>
    <n v="1"/>
    <x v="84"/>
    <x v="28"/>
    <x v="1963"/>
    <m/>
    <m/>
    <m/>
    <m/>
    <n v="85000"/>
    <n v="150000"/>
    <n v="-85000"/>
    <n v="1"/>
    <n v="5"/>
    <x v="11"/>
    <x v="1"/>
  </r>
  <r>
    <n v="8795"/>
    <x v="312"/>
    <x v="0"/>
    <x v="114"/>
    <n v="5"/>
    <x v="26"/>
    <x v="2"/>
    <x v="1615"/>
    <m/>
    <m/>
    <m/>
    <m/>
    <n v="6500"/>
    <n v="20000"/>
    <n v="-32500"/>
    <n v="5"/>
    <n v="5"/>
    <x v="11"/>
    <x v="1"/>
  </r>
  <r>
    <n v="8796"/>
    <x v="312"/>
    <x v="0"/>
    <x v="114"/>
    <n v="1"/>
    <x v="62"/>
    <x v="185"/>
    <x v="1980"/>
    <m/>
    <m/>
    <m/>
    <m/>
    <n v="12500"/>
    <n v="25000"/>
    <n v="-12500"/>
    <n v="1"/>
    <n v="5"/>
    <x v="11"/>
    <x v="1"/>
  </r>
  <r>
    <n v="8797"/>
    <x v="312"/>
    <x v="0"/>
    <x v="114"/>
    <n v="1"/>
    <x v="2"/>
    <x v="93"/>
    <x v="1981"/>
    <m/>
    <m/>
    <m/>
    <m/>
    <n v="13500"/>
    <n v="29000"/>
    <n v="-13500"/>
    <n v="1"/>
    <n v="5"/>
    <x v="11"/>
    <x v="1"/>
  </r>
  <r>
    <n v="8798"/>
    <x v="312"/>
    <x v="0"/>
    <x v="114"/>
    <n v="1"/>
    <x v="2"/>
    <x v="6"/>
    <x v="1982"/>
    <m/>
    <m/>
    <m/>
    <m/>
    <n v="12000"/>
    <n v="24000"/>
    <n v="-12000"/>
    <n v="1"/>
    <n v="5"/>
    <x v="11"/>
    <x v="1"/>
  </r>
  <r>
    <n v="8799"/>
    <x v="312"/>
    <x v="0"/>
    <x v="114"/>
    <n v="2"/>
    <x v="4"/>
    <x v="6"/>
    <x v="1636"/>
    <m/>
    <m/>
    <m/>
    <m/>
    <n v="32000"/>
    <n v="60000"/>
    <n v="-64000"/>
    <n v="2"/>
    <n v="5"/>
    <x v="11"/>
    <x v="1"/>
  </r>
  <r>
    <n v="8800"/>
    <x v="312"/>
    <x v="0"/>
    <x v="114"/>
    <n v="2"/>
    <x v="62"/>
    <x v="6"/>
    <x v="1983"/>
    <m/>
    <m/>
    <m/>
    <m/>
    <n v="6000"/>
    <n v="15000"/>
    <n v="-12000"/>
    <n v="2"/>
    <n v="5"/>
    <x v="11"/>
    <x v="1"/>
  </r>
  <r>
    <n v="8801"/>
    <x v="312"/>
    <x v="0"/>
    <x v="114"/>
    <n v="4"/>
    <x v="62"/>
    <x v="6"/>
    <x v="1984"/>
    <m/>
    <m/>
    <m/>
    <m/>
    <n v="3500"/>
    <n v="9000"/>
    <n v="-14000"/>
    <n v="4"/>
    <n v="5"/>
    <x v="11"/>
    <x v="1"/>
  </r>
  <r>
    <n v="8802"/>
    <x v="308"/>
    <x v="0"/>
    <x v="161"/>
    <n v="1"/>
    <x v="244"/>
    <x v="186"/>
    <x v="1985"/>
    <m/>
    <m/>
    <m/>
    <s v="Herramientas"/>
    <n v="500000"/>
    <n v="0"/>
    <n v="-500000"/>
    <n v="1"/>
    <n v="1"/>
    <x v="11"/>
    <x v="1"/>
  </r>
  <r>
    <n v="8803"/>
    <x v="308"/>
    <x v="0"/>
    <x v="161"/>
    <n v="1"/>
    <x v="245"/>
    <x v="182"/>
    <x v="1986"/>
    <m/>
    <m/>
    <m/>
    <s v="Herramientas"/>
    <n v="15000"/>
    <n v="0"/>
    <n v="-15000"/>
    <n v="1"/>
    <n v="1"/>
    <x v="11"/>
    <x v="1"/>
  </r>
  <r>
    <n v="8804"/>
    <x v="308"/>
    <x v="0"/>
    <x v="161"/>
    <n v="1"/>
    <x v="111"/>
    <x v="182"/>
    <x v="1987"/>
    <m/>
    <m/>
    <m/>
    <s v="Herramientas"/>
    <n v="15000"/>
    <n v="0"/>
    <n v="-15000"/>
    <n v="1"/>
    <n v="1"/>
    <x v="11"/>
    <x v="1"/>
  </r>
  <r>
    <n v="8805"/>
    <x v="312"/>
    <x v="0"/>
    <x v="162"/>
    <n v="15"/>
    <x v="46"/>
    <x v="48"/>
    <x v="741"/>
    <m/>
    <m/>
    <m/>
    <m/>
    <n v="500"/>
    <n v="20000"/>
    <n v="-7500"/>
    <n v="15"/>
    <n v="5"/>
    <x v="11"/>
    <x v="1"/>
  </r>
  <r>
    <n v="8806"/>
    <x v="313"/>
    <x v="1"/>
    <x v="8"/>
    <n v="1"/>
    <x v="23"/>
    <x v="6"/>
    <x v="122"/>
    <m/>
    <m/>
    <m/>
    <m/>
    <n v="3000"/>
    <n v="10000"/>
    <n v="7000"/>
    <n v="-1"/>
    <n v="6"/>
    <x v="11"/>
    <x v="1"/>
  </r>
  <r>
    <n v="8807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808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09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10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11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12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13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14"/>
    <x v="313"/>
    <x v="1"/>
    <x v="8"/>
    <n v="1"/>
    <x v="175"/>
    <x v="28"/>
    <x v="430"/>
    <m/>
    <m/>
    <m/>
    <m/>
    <n v="10000"/>
    <n v="20000"/>
    <n v="10000"/>
    <n v="-1"/>
    <n v="6"/>
    <x v="11"/>
    <x v="1"/>
  </r>
  <r>
    <n v="881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16"/>
    <x v="313"/>
    <x v="1"/>
    <x v="8"/>
    <n v="1"/>
    <x v="35"/>
    <x v="89"/>
    <x v="1459"/>
    <m/>
    <m/>
    <m/>
    <m/>
    <n v="4000"/>
    <n v="9000"/>
    <n v="5000"/>
    <n v="-1"/>
    <n v="6"/>
    <x v="11"/>
    <x v="1"/>
  </r>
  <r>
    <n v="8817"/>
    <x v="314"/>
    <x v="1"/>
    <x v="3"/>
    <n v="1"/>
    <x v="11"/>
    <x v="20"/>
    <x v="1050"/>
    <m/>
    <m/>
    <m/>
    <m/>
    <n v="50000"/>
    <n v="100000"/>
    <n v="50000"/>
    <n v="-1"/>
    <n v="7"/>
    <x v="11"/>
    <x v="1"/>
  </r>
  <r>
    <n v="8818"/>
    <x v="314"/>
    <x v="1"/>
    <x v="8"/>
    <n v="1"/>
    <x v="33"/>
    <x v="6"/>
    <x v="1988"/>
    <m/>
    <m/>
    <m/>
    <m/>
    <n v="0"/>
    <n v="5000"/>
    <n v="5000"/>
    <n v="-1"/>
    <n v="7"/>
    <x v="11"/>
    <x v="1"/>
  </r>
  <r>
    <n v="8819"/>
    <x v="314"/>
    <x v="1"/>
    <x v="8"/>
    <n v="1"/>
    <x v="0"/>
    <x v="27"/>
    <x v="117"/>
    <m/>
    <m/>
    <m/>
    <m/>
    <n v="7500"/>
    <n v="20000"/>
    <n v="12500"/>
    <n v="-1"/>
    <n v="7"/>
    <x v="11"/>
    <x v="1"/>
  </r>
  <r>
    <n v="8820"/>
    <x v="314"/>
    <x v="1"/>
    <x v="8"/>
    <n v="1"/>
    <x v="2"/>
    <x v="47"/>
    <x v="328"/>
    <m/>
    <m/>
    <m/>
    <m/>
    <n v="3000"/>
    <n v="10000"/>
    <n v="7000"/>
    <n v="-1"/>
    <n v="7"/>
    <x v="11"/>
    <x v="1"/>
  </r>
  <r>
    <n v="8821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22"/>
    <x v="314"/>
    <x v="1"/>
    <x v="8"/>
    <n v="1"/>
    <x v="27"/>
    <x v="110"/>
    <x v="1989"/>
    <m/>
    <m/>
    <m/>
    <m/>
    <n v="1100"/>
    <n v="10000"/>
    <n v="8900"/>
    <n v="-1"/>
    <n v="7"/>
    <x v="11"/>
    <x v="1"/>
  </r>
  <r>
    <n v="8823"/>
    <x v="314"/>
    <x v="1"/>
    <x v="8"/>
    <n v="1"/>
    <x v="26"/>
    <x v="110"/>
    <x v="1989"/>
    <m/>
    <m/>
    <m/>
    <m/>
    <n v="10000"/>
    <n v="20000"/>
    <n v="10000"/>
    <n v="-1"/>
    <n v="7"/>
    <x v="11"/>
    <x v="1"/>
  </r>
  <r>
    <n v="8824"/>
    <x v="314"/>
    <x v="1"/>
    <x v="8"/>
    <n v="1"/>
    <x v="33"/>
    <x v="29"/>
    <x v="1990"/>
    <m/>
    <m/>
    <m/>
    <m/>
    <n v="3000"/>
    <n v="25000"/>
    <n v="22000"/>
    <n v="-1"/>
    <n v="7"/>
    <x v="11"/>
    <x v="1"/>
  </r>
  <r>
    <n v="8825"/>
    <x v="314"/>
    <x v="1"/>
    <x v="8"/>
    <n v="1"/>
    <x v="6"/>
    <x v="6"/>
    <x v="1678"/>
    <m/>
    <m/>
    <m/>
    <m/>
    <n v="13000"/>
    <n v="25000"/>
    <n v="12000"/>
    <n v="-1"/>
    <n v="7"/>
    <x v="11"/>
    <x v="1"/>
  </r>
  <r>
    <n v="8826"/>
    <x v="314"/>
    <x v="1"/>
    <x v="8"/>
    <n v="1"/>
    <x v="9"/>
    <x v="6"/>
    <x v="1531"/>
    <m/>
    <m/>
    <m/>
    <m/>
    <n v="4000"/>
    <n v="15000"/>
    <n v="11000"/>
    <n v="-1"/>
    <n v="7"/>
    <x v="11"/>
    <x v="1"/>
  </r>
  <r>
    <n v="8827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28"/>
    <x v="314"/>
    <x v="1"/>
    <x v="8"/>
    <n v="1"/>
    <x v="84"/>
    <x v="29"/>
    <x v="139"/>
    <m/>
    <m/>
    <m/>
    <m/>
    <n v="65000"/>
    <n v="120000"/>
    <n v="55000"/>
    <n v="-1"/>
    <n v="7"/>
    <x v="11"/>
    <x v="1"/>
  </r>
  <r>
    <n v="8829"/>
    <x v="314"/>
    <x v="1"/>
    <x v="8"/>
    <n v="1"/>
    <x v="108"/>
    <x v="6"/>
    <x v="1991"/>
    <m/>
    <m/>
    <m/>
    <m/>
    <n v="4000"/>
    <n v="12000"/>
    <n v="8000"/>
    <n v="-1"/>
    <n v="7"/>
    <x v="11"/>
    <x v="1"/>
  </r>
  <r>
    <n v="8830"/>
    <x v="314"/>
    <x v="1"/>
    <x v="8"/>
    <n v="1"/>
    <x v="27"/>
    <x v="28"/>
    <x v="644"/>
    <m/>
    <m/>
    <m/>
    <m/>
    <n v="900"/>
    <n v="10000"/>
    <n v="9100"/>
    <n v="-1"/>
    <n v="7"/>
    <x v="11"/>
    <x v="1"/>
  </r>
  <r>
    <n v="8831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32"/>
    <x v="314"/>
    <x v="1"/>
    <x v="8"/>
    <n v="1"/>
    <x v="33"/>
    <x v="35"/>
    <x v="1992"/>
    <m/>
    <m/>
    <m/>
    <m/>
    <n v="0"/>
    <n v="5000"/>
    <n v="5000"/>
    <n v="-1"/>
    <n v="7"/>
    <x v="11"/>
    <x v="1"/>
  </r>
  <r>
    <n v="8832"/>
    <x v="314"/>
    <x v="1"/>
    <x v="8"/>
    <n v="1"/>
    <x v="33"/>
    <x v="28"/>
    <x v="1993"/>
    <m/>
    <m/>
    <m/>
    <m/>
    <n v="0"/>
    <n v="25000"/>
    <n v="25000"/>
    <n v="-1"/>
    <n v="7"/>
    <x v="11"/>
    <x v="1"/>
  </r>
  <r>
    <n v="8832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32"/>
    <x v="314"/>
    <x v="1"/>
    <x v="8"/>
    <n v="1"/>
    <x v="0"/>
    <x v="27"/>
    <x v="328"/>
    <m/>
    <m/>
    <m/>
    <m/>
    <n v="3000"/>
    <n v="12000"/>
    <n v="9000"/>
    <n v="-1"/>
    <n v="7"/>
    <x v="11"/>
    <x v="1"/>
  </r>
  <r>
    <n v="8833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34"/>
    <x v="314"/>
    <x v="1"/>
    <x v="8"/>
    <n v="1"/>
    <x v="30"/>
    <x v="1"/>
    <x v="431"/>
    <m/>
    <m/>
    <m/>
    <m/>
    <n v="900"/>
    <n v="10000"/>
    <n v="9100"/>
    <n v="-1"/>
    <n v="7"/>
    <x v="11"/>
    <x v="1"/>
  </r>
  <r>
    <n v="8835"/>
    <x v="314"/>
    <x v="1"/>
    <x v="8"/>
    <n v="1"/>
    <x v="33"/>
    <x v="28"/>
    <x v="1578"/>
    <m/>
    <m/>
    <m/>
    <m/>
    <n v="0"/>
    <n v="25000"/>
    <n v="25000"/>
    <n v="-1"/>
    <n v="7"/>
    <x v="11"/>
    <x v="1"/>
  </r>
  <r>
    <n v="8836"/>
    <x v="314"/>
    <x v="1"/>
    <x v="8"/>
    <n v="1"/>
    <x v="27"/>
    <x v="28"/>
    <x v="644"/>
    <m/>
    <m/>
    <m/>
    <m/>
    <n v="1100"/>
    <n v="10000"/>
    <n v="8900"/>
    <n v="-1"/>
    <n v="7"/>
    <x v="11"/>
    <x v="1"/>
  </r>
  <r>
    <n v="8837"/>
    <x v="314"/>
    <x v="1"/>
    <x v="8"/>
    <n v="1"/>
    <x v="26"/>
    <x v="28"/>
    <x v="644"/>
    <m/>
    <m/>
    <m/>
    <m/>
    <n v="8000"/>
    <n v="20000"/>
    <n v="12000"/>
    <n v="-1"/>
    <n v="7"/>
    <x v="11"/>
    <x v="1"/>
  </r>
  <r>
    <n v="8838"/>
    <x v="314"/>
    <x v="1"/>
    <x v="8"/>
    <n v="1"/>
    <x v="26"/>
    <x v="35"/>
    <x v="180"/>
    <m/>
    <m/>
    <m/>
    <m/>
    <n v="8000"/>
    <n v="20000"/>
    <n v="12000"/>
    <n v="-1"/>
    <n v="7"/>
    <x v="11"/>
    <x v="1"/>
  </r>
  <r>
    <n v="8839"/>
    <x v="314"/>
    <x v="1"/>
    <x v="8"/>
    <n v="1"/>
    <x v="84"/>
    <x v="29"/>
    <x v="570"/>
    <m/>
    <m/>
    <m/>
    <m/>
    <n v="58000"/>
    <n v="125000"/>
    <n v="67000"/>
    <n v="-1"/>
    <n v="7"/>
    <x v="11"/>
    <x v="1"/>
  </r>
  <r>
    <n v="8840"/>
    <x v="314"/>
    <x v="1"/>
    <x v="8"/>
    <n v="1"/>
    <x v="60"/>
    <x v="6"/>
    <x v="860"/>
    <m/>
    <m/>
    <m/>
    <m/>
    <n v="38000"/>
    <n v="80000"/>
    <n v="42000"/>
    <n v="-1"/>
    <n v="7"/>
    <x v="11"/>
    <x v="1"/>
  </r>
  <r>
    <n v="8841"/>
    <x v="314"/>
    <x v="1"/>
    <x v="8"/>
    <n v="1"/>
    <x v="4"/>
    <x v="6"/>
    <x v="396"/>
    <m/>
    <m/>
    <m/>
    <m/>
    <n v="35000"/>
    <n v="70000"/>
    <n v="35000"/>
    <n v="-1"/>
    <n v="7"/>
    <x v="11"/>
    <x v="1"/>
  </r>
  <r>
    <n v="8842"/>
    <x v="314"/>
    <x v="1"/>
    <x v="8"/>
    <n v="1"/>
    <x v="11"/>
    <x v="6"/>
    <x v="1285"/>
    <m/>
    <m/>
    <m/>
    <m/>
    <n v="38000"/>
    <n v="60000"/>
    <n v="22000"/>
    <n v="-1"/>
    <n v="7"/>
    <x v="11"/>
    <x v="1"/>
  </r>
  <r>
    <n v="8843"/>
    <x v="314"/>
    <x v="1"/>
    <x v="8"/>
    <n v="1"/>
    <x v="26"/>
    <x v="1"/>
    <x v="799"/>
    <m/>
    <m/>
    <m/>
    <m/>
    <n v="8000"/>
    <n v="20000"/>
    <n v="12000"/>
    <n v="-1"/>
    <n v="7"/>
    <x v="11"/>
    <x v="1"/>
  </r>
  <r>
    <n v="8844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45"/>
    <x v="314"/>
    <x v="1"/>
    <x v="8"/>
    <n v="1"/>
    <x v="78"/>
    <x v="12"/>
    <x v="539"/>
    <m/>
    <m/>
    <m/>
    <m/>
    <n v="900"/>
    <n v="4000"/>
    <n v="3100"/>
    <n v="-1"/>
    <n v="7"/>
    <x v="11"/>
    <x v="1"/>
  </r>
  <r>
    <n v="8846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47"/>
    <x v="314"/>
    <x v="1"/>
    <x v="8"/>
    <n v="1"/>
    <x v="105"/>
    <x v="2"/>
    <x v="168"/>
    <m/>
    <m/>
    <m/>
    <m/>
    <n v="20000"/>
    <n v="45000"/>
    <n v="25000"/>
    <n v="-1"/>
    <n v="7"/>
    <x v="11"/>
    <x v="1"/>
  </r>
  <r>
    <n v="8848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49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50"/>
    <x v="314"/>
    <x v="1"/>
    <x v="8"/>
    <n v="1"/>
    <x v="29"/>
    <x v="32"/>
    <x v="201"/>
    <m/>
    <m/>
    <m/>
    <m/>
    <n v="70560"/>
    <n v="75500"/>
    <n v="4940"/>
    <n v="-1"/>
    <n v="7"/>
    <x v="11"/>
    <x v="1"/>
  </r>
  <r>
    <n v="8851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52"/>
    <x v="314"/>
    <x v="1"/>
    <x v="8"/>
    <n v="1"/>
    <x v="37"/>
    <x v="37"/>
    <x v="336"/>
    <m/>
    <m/>
    <m/>
    <m/>
    <n v="0"/>
    <n v="4000"/>
    <n v="4000"/>
    <n v="-1"/>
    <n v="7"/>
    <x v="11"/>
    <x v="1"/>
  </r>
  <r>
    <n v="8853"/>
    <x v="314"/>
    <x v="1"/>
    <x v="8"/>
    <n v="1"/>
    <x v="27"/>
    <x v="29"/>
    <x v="1298"/>
    <m/>
    <m/>
    <m/>
    <m/>
    <n v="1100"/>
    <n v="10000"/>
    <n v="8900"/>
    <n v="-1"/>
    <n v="7"/>
    <x v="11"/>
    <x v="1"/>
  </r>
  <r>
    <n v="8854"/>
    <x v="314"/>
    <x v="1"/>
    <x v="8"/>
    <n v="1"/>
    <x v="4"/>
    <x v="28"/>
    <x v="351"/>
    <m/>
    <m/>
    <m/>
    <m/>
    <n v="40000"/>
    <n v="65000"/>
    <n v="25000"/>
    <n v="-1"/>
    <n v="7"/>
    <x v="11"/>
    <x v="1"/>
  </r>
  <r>
    <n v="8855"/>
    <x v="314"/>
    <x v="1"/>
    <x v="8"/>
    <n v="1"/>
    <x v="0"/>
    <x v="6"/>
    <x v="1994"/>
    <m/>
    <m/>
    <m/>
    <m/>
    <n v="2000"/>
    <n v="5000"/>
    <n v="3000"/>
    <n v="-1"/>
    <n v="7"/>
    <x v="11"/>
    <x v="1"/>
  </r>
  <r>
    <n v="8856"/>
    <x v="314"/>
    <x v="1"/>
    <x v="8"/>
    <n v="1"/>
    <x v="81"/>
    <x v="1"/>
    <x v="367"/>
    <m/>
    <m/>
    <m/>
    <m/>
    <n v="3500"/>
    <n v="10000"/>
    <n v="6500"/>
    <n v="-1"/>
    <n v="7"/>
    <x v="11"/>
    <x v="1"/>
  </r>
  <r>
    <n v="8857"/>
    <x v="315"/>
    <x v="0"/>
    <x v="64"/>
    <n v="1"/>
    <x v="84"/>
    <x v="28"/>
    <x v="1963"/>
    <m/>
    <m/>
    <m/>
    <m/>
    <n v="85000"/>
    <n v="160000"/>
    <n v="-85000"/>
    <n v="1"/>
    <n v="8"/>
    <x v="11"/>
    <x v="1"/>
  </r>
  <r>
    <n v="8858"/>
    <x v="315"/>
    <x v="0"/>
    <x v="64"/>
    <n v="1"/>
    <x v="84"/>
    <x v="29"/>
    <x v="1995"/>
    <m/>
    <m/>
    <m/>
    <m/>
    <n v="60000"/>
    <n v="125000"/>
    <n v="-60000"/>
    <n v="1"/>
    <n v="8"/>
    <x v="11"/>
    <x v="1"/>
  </r>
  <r>
    <n v="8859"/>
    <x v="315"/>
    <x v="0"/>
    <x v="64"/>
    <n v="1"/>
    <x v="84"/>
    <x v="29"/>
    <x v="1995"/>
    <m/>
    <m/>
    <m/>
    <s v="Devuelta el 12/04/23 se cruza factura"/>
    <n v="0"/>
    <n v="125000"/>
    <n v="0"/>
    <n v="1"/>
    <n v="8"/>
    <x v="11"/>
    <x v="1"/>
  </r>
  <r>
    <n v="8860"/>
    <x v="315"/>
    <x v="0"/>
    <x v="87"/>
    <n v="10"/>
    <x v="35"/>
    <x v="89"/>
    <x v="741"/>
    <m/>
    <m/>
    <m/>
    <m/>
    <n v="4000"/>
    <n v="10000"/>
    <n v="-40000"/>
    <n v="10"/>
    <n v="8"/>
    <x v="11"/>
    <x v="1"/>
  </r>
  <r>
    <n v="8861"/>
    <x v="315"/>
    <x v="0"/>
    <x v="114"/>
    <n v="6"/>
    <x v="26"/>
    <x v="48"/>
    <x v="741"/>
    <m/>
    <m/>
    <m/>
    <m/>
    <n v="7500"/>
    <n v="20000"/>
    <n v="-45000"/>
    <n v="6"/>
    <n v="8"/>
    <x v="11"/>
    <x v="1"/>
  </r>
  <r>
    <n v="8862"/>
    <x v="315"/>
    <x v="0"/>
    <x v="114"/>
    <n v="10"/>
    <x v="26"/>
    <x v="48"/>
    <x v="741"/>
    <m/>
    <m/>
    <m/>
    <m/>
    <n v="8500"/>
    <n v="20000"/>
    <n v="-85000"/>
    <n v="10"/>
    <n v="8"/>
    <x v="11"/>
    <x v="1"/>
  </r>
  <r>
    <n v="8863"/>
    <x v="315"/>
    <x v="0"/>
    <x v="114"/>
    <n v="9"/>
    <x v="81"/>
    <x v="1"/>
    <x v="367"/>
    <m/>
    <m/>
    <m/>
    <m/>
    <n v="3500"/>
    <n v="10000"/>
    <n v="-31500"/>
    <n v="9"/>
    <n v="8"/>
    <x v="11"/>
    <x v="1"/>
  </r>
  <r>
    <n v="8864"/>
    <x v="315"/>
    <x v="1"/>
    <x v="8"/>
    <n v="1"/>
    <x v="37"/>
    <x v="34"/>
    <x v="301"/>
    <m/>
    <m/>
    <m/>
    <m/>
    <n v="0"/>
    <n v="4000"/>
    <n v="4000"/>
    <n v="-1"/>
    <n v="8"/>
    <x v="11"/>
    <x v="1"/>
  </r>
  <r>
    <n v="8865"/>
    <x v="315"/>
    <x v="1"/>
    <x v="8"/>
    <n v="1"/>
    <x v="33"/>
    <x v="1"/>
    <x v="1996"/>
    <m/>
    <m/>
    <m/>
    <m/>
    <n v="0"/>
    <n v="15000"/>
    <n v="15000"/>
    <n v="-1"/>
    <n v="8"/>
    <x v="11"/>
    <x v="1"/>
  </r>
  <r>
    <n v="8866"/>
    <x v="315"/>
    <x v="1"/>
    <x v="8"/>
    <n v="1"/>
    <x v="234"/>
    <x v="134"/>
    <x v="1899"/>
    <m/>
    <m/>
    <m/>
    <m/>
    <n v="168000"/>
    <n v="210000"/>
    <n v="42000"/>
    <n v="-1"/>
    <n v="8"/>
    <x v="11"/>
    <x v="1"/>
  </r>
  <r>
    <n v="8867"/>
    <x v="315"/>
    <x v="1"/>
    <x v="8"/>
    <n v="1"/>
    <x v="1"/>
    <x v="1"/>
    <x v="1000"/>
    <m/>
    <m/>
    <m/>
    <m/>
    <n v="2600"/>
    <n v="10000"/>
    <n v="7400"/>
    <n v="-1"/>
    <n v="8"/>
    <x v="11"/>
    <x v="1"/>
  </r>
  <r>
    <n v="8868"/>
    <x v="315"/>
    <x v="1"/>
    <x v="8"/>
    <n v="1"/>
    <x v="246"/>
    <x v="6"/>
    <x v="99"/>
    <m/>
    <m/>
    <m/>
    <m/>
    <n v="15000"/>
    <n v="29000"/>
    <n v="14000"/>
    <n v="-1"/>
    <n v="8"/>
    <x v="11"/>
    <x v="1"/>
  </r>
  <r>
    <n v="8869"/>
    <x v="315"/>
    <x v="1"/>
    <x v="8"/>
    <n v="1"/>
    <x v="29"/>
    <x v="32"/>
    <x v="201"/>
    <m/>
    <m/>
    <m/>
    <m/>
    <n v="1868"/>
    <n v="2000"/>
    <n v="132"/>
    <n v="-1"/>
    <n v="8"/>
    <x v="11"/>
    <x v="1"/>
  </r>
  <r>
    <n v="8870"/>
    <x v="315"/>
    <x v="1"/>
    <x v="8"/>
    <n v="1"/>
    <x v="29"/>
    <x v="37"/>
    <x v="233"/>
    <m/>
    <m/>
    <m/>
    <m/>
    <n v="3270"/>
    <n v="3500"/>
    <n v="230"/>
    <n v="-1"/>
    <n v="8"/>
    <x v="11"/>
    <x v="1"/>
  </r>
  <r>
    <n v="8871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872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873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874"/>
    <x v="315"/>
    <x v="1"/>
    <x v="8"/>
    <n v="1"/>
    <x v="11"/>
    <x v="99"/>
    <x v="657"/>
    <m/>
    <m/>
    <m/>
    <m/>
    <n v="195000"/>
    <n v="240000"/>
    <n v="45000"/>
    <n v="-1"/>
    <n v="8"/>
    <x v="11"/>
    <x v="1"/>
  </r>
  <r>
    <n v="8875"/>
    <x v="315"/>
    <x v="1"/>
    <x v="8"/>
    <n v="1"/>
    <x v="88"/>
    <x v="6"/>
    <x v="1793"/>
    <m/>
    <m/>
    <m/>
    <m/>
    <n v="12000"/>
    <n v="20000"/>
    <n v="8000"/>
    <n v="-1"/>
    <n v="8"/>
    <x v="11"/>
    <x v="1"/>
  </r>
  <r>
    <n v="8876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877"/>
    <x v="315"/>
    <x v="1"/>
    <x v="8"/>
    <n v="1"/>
    <x v="29"/>
    <x v="34"/>
    <x v="214"/>
    <m/>
    <m/>
    <m/>
    <m/>
    <n v="7008"/>
    <n v="7500"/>
    <n v="492"/>
    <n v="-1"/>
    <n v="8"/>
    <x v="11"/>
    <x v="1"/>
  </r>
  <r>
    <n v="8878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879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880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881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882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883"/>
    <x v="315"/>
    <x v="1"/>
    <x v="8"/>
    <n v="1"/>
    <x v="30"/>
    <x v="1"/>
    <x v="360"/>
    <m/>
    <m/>
    <m/>
    <m/>
    <n v="900"/>
    <n v="10000"/>
    <n v="9100"/>
    <n v="-1"/>
    <n v="8"/>
    <x v="11"/>
    <x v="1"/>
  </r>
  <r>
    <n v="8884"/>
    <x v="315"/>
    <x v="1"/>
    <x v="8"/>
    <n v="1"/>
    <x v="26"/>
    <x v="1"/>
    <x v="360"/>
    <m/>
    <m/>
    <m/>
    <m/>
    <n v="8000"/>
    <n v="20000"/>
    <n v="12000"/>
    <n v="-1"/>
    <n v="8"/>
    <x v="11"/>
    <x v="1"/>
  </r>
  <r>
    <n v="8885"/>
    <x v="316"/>
    <x v="1"/>
    <x v="69"/>
    <n v="1"/>
    <x v="221"/>
    <x v="6"/>
    <x v="1775"/>
    <m/>
    <m/>
    <m/>
    <m/>
    <n v="12000"/>
    <n v="18000"/>
    <n v="6000"/>
    <n v="-1"/>
    <n v="9"/>
    <x v="11"/>
    <x v="1"/>
  </r>
  <r>
    <n v="8886"/>
    <x v="316"/>
    <x v="1"/>
    <x v="8"/>
    <n v="1"/>
    <x v="27"/>
    <x v="4"/>
    <x v="313"/>
    <m/>
    <m/>
    <m/>
    <m/>
    <n v="1100"/>
    <n v="10000"/>
    <n v="8900"/>
    <n v="-1"/>
    <n v="9"/>
    <x v="11"/>
    <x v="1"/>
  </r>
  <r>
    <n v="8887"/>
    <x v="316"/>
    <x v="1"/>
    <x v="8"/>
    <n v="1"/>
    <x v="81"/>
    <x v="29"/>
    <x v="139"/>
    <m/>
    <m/>
    <m/>
    <m/>
    <n v="3500"/>
    <n v="10000"/>
    <n v="6500"/>
    <n v="-1"/>
    <n v="9"/>
    <x v="11"/>
    <x v="1"/>
  </r>
  <r>
    <n v="8888"/>
    <x v="316"/>
    <x v="1"/>
    <x v="8"/>
    <n v="1"/>
    <x v="29"/>
    <x v="34"/>
    <x v="214"/>
    <m/>
    <m/>
    <m/>
    <m/>
    <n v="7008"/>
    <n v="7500"/>
    <n v="492"/>
    <n v="-1"/>
    <n v="9"/>
    <x v="11"/>
    <x v="1"/>
  </r>
  <r>
    <n v="8889"/>
    <x v="316"/>
    <x v="1"/>
    <x v="8"/>
    <n v="1"/>
    <x v="0"/>
    <x v="1"/>
    <x v="443"/>
    <m/>
    <m/>
    <m/>
    <m/>
    <n v="5000"/>
    <n v="19000"/>
    <n v="14000"/>
    <n v="-1"/>
    <n v="9"/>
    <x v="11"/>
    <x v="1"/>
  </r>
  <r>
    <n v="8890"/>
    <x v="316"/>
    <x v="1"/>
    <x v="8"/>
    <n v="1"/>
    <x v="33"/>
    <x v="28"/>
    <x v="1997"/>
    <m/>
    <m/>
    <m/>
    <m/>
    <n v="0"/>
    <n v="4000"/>
    <n v="4000"/>
    <n v="-1"/>
    <n v="9"/>
    <x v="11"/>
    <x v="1"/>
  </r>
  <r>
    <n v="8891"/>
    <x v="316"/>
    <x v="1"/>
    <x v="8"/>
    <n v="1"/>
    <x v="1"/>
    <x v="27"/>
    <x v="129"/>
    <m/>
    <m/>
    <m/>
    <m/>
    <n v="7500"/>
    <n v="15000"/>
    <n v="7500"/>
    <n v="-1"/>
    <n v="9"/>
    <x v="11"/>
    <x v="1"/>
  </r>
  <r>
    <n v="8892"/>
    <x v="316"/>
    <x v="1"/>
    <x v="8"/>
    <n v="1"/>
    <x v="82"/>
    <x v="119"/>
    <x v="901"/>
    <m/>
    <m/>
    <m/>
    <m/>
    <n v="25000"/>
    <n v="40000"/>
    <n v="15000"/>
    <n v="-1"/>
    <n v="9"/>
    <x v="11"/>
    <x v="1"/>
  </r>
  <r>
    <n v="8893"/>
    <x v="316"/>
    <x v="1"/>
    <x v="8"/>
    <n v="1"/>
    <x v="27"/>
    <x v="1"/>
    <x v="187"/>
    <m/>
    <m/>
    <m/>
    <m/>
    <n v="1100"/>
    <n v="10000"/>
    <n v="8900"/>
    <n v="-1"/>
    <n v="9"/>
    <x v="11"/>
    <x v="1"/>
  </r>
  <r>
    <n v="8894"/>
    <x v="316"/>
    <x v="1"/>
    <x v="8"/>
    <n v="1"/>
    <x v="26"/>
    <x v="1"/>
    <x v="174"/>
    <m/>
    <m/>
    <m/>
    <m/>
    <n v="8000"/>
    <n v="20000"/>
    <n v="12000"/>
    <n v="-1"/>
    <n v="9"/>
    <x v="11"/>
    <x v="1"/>
  </r>
  <r>
    <n v="8895"/>
    <x v="316"/>
    <x v="1"/>
    <x v="8"/>
    <n v="1"/>
    <x v="0"/>
    <x v="27"/>
    <x v="328"/>
    <m/>
    <m/>
    <m/>
    <m/>
    <n v="3000"/>
    <n v="12000"/>
    <n v="9000"/>
    <n v="-1"/>
    <n v="9"/>
    <x v="11"/>
    <x v="1"/>
  </r>
  <r>
    <n v="8896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897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898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899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00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01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02"/>
    <x v="316"/>
    <x v="1"/>
    <x v="8"/>
    <n v="1"/>
    <x v="29"/>
    <x v="32"/>
    <x v="201"/>
    <m/>
    <m/>
    <m/>
    <m/>
    <n v="2803"/>
    <n v="3000"/>
    <n v="197"/>
    <n v="-1"/>
    <n v="9"/>
    <x v="11"/>
    <x v="1"/>
  </r>
  <r>
    <n v="8903"/>
    <x v="316"/>
    <x v="1"/>
    <x v="8"/>
    <n v="1"/>
    <x v="29"/>
    <x v="32"/>
    <x v="201"/>
    <m/>
    <m/>
    <m/>
    <m/>
    <n v="934"/>
    <n v="1000"/>
    <n v="66"/>
    <n v="-1"/>
    <n v="9"/>
    <x v="11"/>
    <x v="1"/>
  </r>
  <r>
    <n v="8904"/>
    <x v="316"/>
    <x v="1"/>
    <x v="8"/>
    <n v="1"/>
    <x v="27"/>
    <x v="29"/>
    <x v="570"/>
    <m/>
    <m/>
    <m/>
    <s v="Por Pacha"/>
    <n v="1100"/>
    <n v="5000"/>
    <n v="3900"/>
    <n v="-1"/>
    <n v="9"/>
    <x v="11"/>
    <x v="1"/>
  </r>
  <r>
    <n v="8905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06"/>
    <x v="316"/>
    <x v="1"/>
    <x v="8"/>
    <n v="1"/>
    <x v="29"/>
    <x v="32"/>
    <x v="201"/>
    <m/>
    <m/>
    <m/>
    <m/>
    <n v="3270"/>
    <n v="3500"/>
    <n v="230"/>
    <n v="-1"/>
    <n v="9"/>
    <x v="11"/>
    <x v="1"/>
  </r>
  <r>
    <n v="8907"/>
    <x v="316"/>
    <x v="1"/>
    <x v="8"/>
    <n v="1"/>
    <x v="29"/>
    <x v="37"/>
    <x v="233"/>
    <m/>
    <m/>
    <m/>
    <m/>
    <n v="3270"/>
    <n v="3500"/>
    <n v="230"/>
    <n v="-1"/>
    <n v="9"/>
    <x v="11"/>
    <x v="1"/>
  </r>
  <r>
    <n v="8908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09"/>
    <x v="317"/>
    <x v="1"/>
    <x v="8"/>
    <n v="1"/>
    <x v="2"/>
    <x v="6"/>
    <x v="1631"/>
    <m/>
    <m/>
    <m/>
    <m/>
    <n v="1500"/>
    <n v="7000"/>
    <n v="5500"/>
    <n v="-1"/>
    <n v="10"/>
    <x v="11"/>
    <x v="1"/>
  </r>
  <r>
    <n v="8910"/>
    <x v="317"/>
    <x v="1"/>
    <x v="8"/>
    <n v="1"/>
    <x v="37"/>
    <x v="50"/>
    <x v="392"/>
    <m/>
    <m/>
    <m/>
    <m/>
    <n v="1000"/>
    <n v="4000"/>
    <n v="3000"/>
    <n v="-1"/>
    <n v="10"/>
    <x v="11"/>
    <x v="1"/>
  </r>
  <r>
    <n v="8911"/>
    <x v="317"/>
    <x v="1"/>
    <x v="8"/>
    <n v="1"/>
    <x v="35"/>
    <x v="36"/>
    <x v="229"/>
    <m/>
    <m/>
    <m/>
    <m/>
    <n v="10000"/>
    <n v="20000"/>
    <n v="10000"/>
    <n v="-1"/>
    <n v="10"/>
    <x v="11"/>
    <x v="1"/>
  </r>
  <r>
    <n v="8912"/>
    <x v="317"/>
    <x v="1"/>
    <x v="8"/>
    <n v="1"/>
    <x v="33"/>
    <x v="6"/>
    <x v="1086"/>
    <m/>
    <m/>
    <m/>
    <s v="8 memorias"/>
    <n v="0"/>
    <n v="10000"/>
    <n v="10000"/>
    <n v="-1"/>
    <n v="10"/>
    <x v="11"/>
    <x v="1"/>
  </r>
  <r>
    <n v="8913"/>
    <x v="317"/>
    <x v="1"/>
    <x v="8"/>
    <n v="1"/>
    <x v="0"/>
    <x v="27"/>
    <x v="328"/>
    <m/>
    <m/>
    <m/>
    <m/>
    <n v="3000"/>
    <n v="12000"/>
    <n v="9000"/>
    <n v="-1"/>
    <n v="10"/>
    <x v="11"/>
    <x v="1"/>
  </r>
  <r>
    <n v="8914"/>
    <x v="317"/>
    <x v="1"/>
    <x v="8"/>
    <n v="1"/>
    <x v="29"/>
    <x v="32"/>
    <x v="201"/>
    <m/>
    <m/>
    <m/>
    <m/>
    <n v="934"/>
    <n v="1000"/>
    <n v="66"/>
    <n v="-1"/>
    <n v="10"/>
    <x v="11"/>
    <x v="1"/>
  </r>
  <r>
    <n v="8915"/>
    <x v="317"/>
    <x v="1"/>
    <x v="8"/>
    <n v="1"/>
    <x v="8"/>
    <x v="169"/>
    <x v="1740"/>
    <m/>
    <m/>
    <m/>
    <m/>
    <n v="55000"/>
    <n v="90000"/>
    <n v="35000"/>
    <n v="-1"/>
    <n v="10"/>
    <x v="11"/>
    <x v="1"/>
  </r>
  <r>
    <n v="8916"/>
    <x v="317"/>
    <x v="1"/>
    <x v="8"/>
    <n v="1"/>
    <x v="33"/>
    <x v="1"/>
    <x v="1072"/>
    <m/>
    <m/>
    <m/>
    <m/>
    <n v="0"/>
    <n v="20000"/>
    <n v="20000"/>
    <n v="-1"/>
    <n v="10"/>
    <x v="11"/>
    <x v="1"/>
  </r>
  <r>
    <n v="8917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18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19"/>
    <x v="317"/>
    <x v="1"/>
    <x v="8"/>
    <n v="1"/>
    <x v="26"/>
    <x v="28"/>
    <x v="1963"/>
    <m/>
    <s v="amarillo"/>
    <m/>
    <m/>
    <n v="8000"/>
    <n v="20000"/>
    <n v="12000"/>
    <n v="-1"/>
    <n v="10"/>
    <x v="11"/>
    <x v="1"/>
  </r>
  <r>
    <n v="8920"/>
    <x v="317"/>
    <x v="1"/>
    <x v="8"/>
    <n v="1"/>
    <x v="29"/>
    <x v="32"/>
    <x v="340"/>
    <m/>
    <m/>
    <m/>
    <m/>
    <n v="4672"/>
    <n v="5000"/>
    <n v="328"/>
    <n v="-1"/>
    <n v="10"/>
    <x v="11"/>
    <x v="1"/>
  </r>
  <r>
    <n v="8921"/>
    <x v="317"/>
    <x v="1"/>
    <x v="8"/>
    <n v="1"/>
    <x v="0"/>
    <x v="6"/>
    <x v="1870"/>
    <m/>
    <m/>
    <m/>
    <m/>
    <n v="1000"/>
    <n v="7000"/>
    <n v="6000"/>
    <n v="-1"/>
    <n v="10"/>
    <x v="11"/>
    <x v="1"/>
  </r>
  <r>
    <n v="8922"/>
    <x v="317"/>
    <x v="1"/>
    <x v="8"/>
    <n v="1"/>
    <x v="37"/>
    <x v="37"/>
    <x v="336"/>
    <m/>
    <m/>
    <m/>
    <m/>
    <n v="0"/>
    <n v="4000"/>
    <n v="4000"/>
    <n v="-1"/>
    <n v="10"/>
    <x v="11"/>
    <x v="1"/>
  </r>
  <r>
    <n v="8923"/>
    <x v="317"/>
    <x v="1"/>
    <x v="8"/>
    <n v="1"/>
    <x v="84"/>
    <x v="29"/>
    <x v="1761"/>
    <m/>
    <m/>
    <m/>
    <m/>
    <n v="65000"/>
    <n v="125000"/>
    <n v="60000"/>
    <n v="-1"/>
    <n v="10"/>
    <x v="11"/>
    <x v="1"/>
  </r>
  <r>
    <n v="8924"/>
    <x v="317"/>
    <x v="1"/>
    <x v="8"/>
    <n v="1"/>
    <x v="29"/>
    <x v="37"/>
    <x v="233"/>
    <m/>
    <m/>
    <m/>
    <m/>
    <n v="6074"/>
    <n v="6500"/>
    <n v="426"/>
    <n v="-1"/>
    <n v="10"/>
    <x v="11"/>
    <x v="1"/>
  </r>
  <r>
    <n v="8925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26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27"/>
    <x v="317"/>
    <x v="1"/>
    <x v="8"/>
    <n v="1"/>
    <x v="2"/>
    <x v="27"/>
    <x v="328"/>
    <m/>
    <m/>
    <m/>
    <m/>
    <n v="9000"/>
    <n v="20000"/>
    <n v="11000"/>
    <n v="-1"/>
    <n v="10"/>
    <x v="11"/>
    <x v="1"/>
  </r>
  <r>
    <n v="8928"/>
    <x v="317"/>
    <x v="1"/>
    <x v="8"/>
    <n v="1"/>
    <x v="1"/>
    <x v="1"/>
    <x v="1000"/>
    <m/>
    <s v="Negro"/>
    <m/>
    <m/>
    <n v="2600"/>
    <n v="8000"/>
    <n v="5400"/>
    <n v="-1"/>
    <n v="10"/>
    <x v="11"/>
    <x v="1"/>
  </r>
  <r>
    <n v="8929"/>
    <x v="316"/>
    <x v="1"/>
    <x v="22"/>
    <n v="1"/>
    <x v="33"/>
    <x v="1"/>
    <x v="1998"/>
    <m/>
    <m/>
    <m/>
    <m/>
    <n v="0"/>
    <n v="5000"/>
    <n v="5000"/>
    <n v="-1"/>
    <n v="9"/>
    <x v="11"/>
    <x v="1"/>
  </r>
  <r>
    <n v="8930"/>
    <x v="317"/>
    <x v="1"/>
    <x v="8"/>
    <n v="1"/>
    <x v="29"/>
    <x v="32"/>
    <x v="201"/>
    <m/>
    <m/>
    <m/>
    <m/>
    <n v="3270"/>
    <n v="3500"/>
    <n v="230"/>
    <n v="-1"/>
    <n v="10"/>
    <x v="11"/>
    <x v="1"/>
  </r>
  <r>
    <n v="8931"/>
    <x v="318"/>
    <x v="1"/>
    <x v="8"/>
    <n v="1"/>
    <x v="29"/>
    <x v="32"/>
    <x v="201"/>
    <m/>
    <m/>
    <m/>
    <m/>
    <n v="3270"/>
    <n v="3500"/>
    <n v="230"/>
    <n v="-1"/>
    <n v="11"/>
    <x v="11"/>
    <x v="1"/>
  </r>
  <r>
    <n v="8932"/>
    <x v="318"/>
    <x v="1"/>
    <x v="8"/>
    <n v="1"/>
    <x v="37"/>
    <x v="37"/>
    <x v="336"/>
    <m/>
    <m/>
    <m/>
    <m/>
    <n v="0"/>
    <n v="4000"/>
    <n v="4000"/>
    <n v="-1"/>
    <n v="11"/>
    <x v="11"/>
    <x v="1"/>
  </r>
  <r>
    <n v="8933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34"/>
    <x v="318"/>
    <x v="1"/>
    <x v="8"/>
    <n v="1"/>
    <x v="2"/>
    <x v="47"/>
    <x v="328"/>
    <m/>
    <m/>
    <m/>
    <m/>
    <n v="3000"/>
    <n v="8000"/>
    <n v="5000"/>
    <n v="-1"/>
    <n v="11"/>
    <x v="11"/>
    <x v="1"/>
  </r>
  <r>
    <n v="8935"/>
    <x v="318"/>
    <x v="1"/>
    <x v="8"/>
    <n v="1"/>
    <x v="0"/>
    <x v="7"/>
    <x v="1933"/>
    <m/>
    <m/>
    <m/>
    <m/>
    <n v="2500"/>
    <n v="14000"/>
    <n v="11500"/>
    <n v="-1"/>
    <n v="11"/>
    <x v="11"/>
    <x v="1"/>
  </r>
  <r>
    <n v="8936"/>
    <x v="318"/>
    <x v="1"/>
    <x v="8"/>
    <n v="1"/>
    <x v="1"/>
    <x v="152"/>
    <x v="1366"/>
    <m/>
    <m/>
    <m/>
    <m/>
    <n v="3000"/>
    <n v="12000"/>
    <n v="9000"/>
    <n v="-1"/>
    <n v="11"/>
    <x v="11"/>
    <x v="1"/>
  </r>
  <r>
    <n v="8937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38"/>
    <x v="318"/>
    <x v="1"/>
    <x v="8"/>
    <n v="1"/>
    <x v="29"/>
    <x v="32"/>
    <x v="201"/>
    <m/>
    <m/>
    <m/>
    <m/>
    <n v="1401"/>
    <n v="1500"/>
    <n v="99"/>
    <n v="-1"/>
    <n v="11"/>
    <x v="11"/>
    <x v="1"/>
  </r>
  <r>
    <n v="8939"/>
    <x v="318"/>
    <x v="1"/>
    <x v="8"/>
    <n v="1"/>
    <x v="2"/>
    <x v="15"/>
    <x v="76"/>
    <s v="Ligthning"/>
    <m/>
    <m/>
    <m/>
    <n v="9000"/>
    <n v="19000"/>
    <n v="10000"/>
    <n v="-1"/>
    <n v="11"/>
    <x v="11"/>
    <x v="1"/>
  </r>
  <r>
    <n v="8940"/>
    <x v="318"/>
    <x v="1"/>
    <x v="8"/>
    <n v="1"/>
    <x v="29"/>
    <x v="50"/>
    <x v="370"/>
    <m/>
    <m/>
    <m/>
    <m/>
    <n v="10279"/>
    <n v="11000"/>
    <n v="721"/>
    <n v="-1"/>
    <n v="11"/>
    <x v="11"/>
    <x v="1"/>
  </r>
  <r>
    <n v="8941"/>
    <x v="318"/>
    <x v="1"/>
    <x v="8"/>
    <n v="1"/>
    <x v="29"/>
    <x v="34"/>
    <x v="214"/>
    <m/>
    <m/>
    <m/>
    <m/>
    <n v="6074"/>
    <n v="6500"/>
    <n v="426"/>
    <n v="-1"/>
    <n v="11"/>
    <x v="11"/>
    <x v="1"/>
  </r>
  <r>
    <n v="8942"/>
    <x v="318"/>
    <x v="1"/>
    <x v="8"/>
    <n v="1"/>
    <x v="2"/>
    <x v="6"/>
    <x v="1894"/>
    <m/>
    <m/>
    <m/>
    <m/>
    <n v="6500"/>
    <n v="15000"/>
    <n v="8500"/>
    <n v="-1"/>
    <n v="11"/>
    <x v="11"/>
    <x v="1"/>
  </r>
  <r>
    <n v="8943"/>
    <x v="318"/>
    <x v="1"/>
    <x v="8"/>
    <n v="1"/>
    <x v="27"/>
    <x v="2"/>
    <x v="1999"/>
    <m/>
    <m/>
    <m/>
    <m/>
    <n v="1100"/>
    <n v="10000"/>
    <n v="8900"/>
    <n v="-1"/>
    <n v="11"/>
    <x v="11"/>
    <x v="1"/>
  </r>
  <r>
    <n v="8944"/>
    <x v="318"/>
    <x v="1"/>
    <x v="8"/>
    <n v="1"/>
    <x v="29"/>
    <x v="32"/>
    <x v="201"/>
    <m/>
    <m/>
    <m/>
    <m/>
    <n v="10279"/>
    <n v="11000"/>
    <n v="721"/>
    <n v="-1"/>
    <n v="11"/>
    <x v="11"/>
    <x v="1"/>
  </r>
  <r>
    <n v="8945"/>
    <x v="318"/>
    <x v="1"/>
    <x v="8"/>
    <n v="1"/>
    <x v="4"/>
    <x v="28"/>
    <x v="351"/>
    <m/>
    <m/>
    <m/>
    <m/>
    <n v="40000"/>
    <n v="65000"/>
    <n v="25000"/>
    <n v="-1"/>
    <n v="11"/>
    <x v="11"/>
    <x v="1"/>
  </r>
  <r>
    <n v="8946"/>
    <x v="318"/>
    <x v="1"/>
    <x v="8"/>
    <n v="1"/>
    <x v="1"/>
    <x v="1"/>
    <x v="1000"/>
    <m/>
    <m/>
    <m/>
    <m/>
    <n v="2600"/>
    <n v="10000"/>
    <n v="7400"/>
    <n v="-1"/>
    <n v="11"/>
    <x v="11"/>
    <x v="1"/>
  </r>
  <r>
    <n v="8947"/>
    <x v="318"/>
    <x v="1"/>
    <x v="8"/>
    <n v="1"/>
    <x v="29"/>
    <x v="32"/>
    <x v="201"/>
    <m/>
    <m/>
    <m/>
    <m/>
    <n v="6074"/>
    <n v="6500"/>
    <n v="426"/>
    <n v="-1"/>
    <n v="11"/>
    <x v="11"/>
    <x v="1"/>
  </r>
  <r>
    <n v="8948"/>
    <x v="319"/>
    <x v="1"/>
    <x v="8"/>
    <n v="1"/>
    <x v="61"/>
    <x v="6"/>
    <x v="2000"/>
    <m/>
    <m/>
    <m/>
    <m/>
    <n v="6000"/>
    <n v="16000"/>
    <n v="10000"/>
    <n v="-1"/>
    <n v="12"/>
    <x v="11"/>
    <x v="1"/>
  </r>
  <r>
    <n v="8949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50"/>
    <x v="319"/>
    <x v="1"/>
    <x v="8"/>
    <n v="1"/>
    <x v="29"/>
    <x v="37"/>
    <x v="234"/>
    <m/>
    <m/>
    <m/>
    <m/>
    <n v="1868"/>
    <n v="2000"/>
    <n v="132"/>
    <n v="-1"/>
    <n v="12"/>
    <x v="11"/>
    <x v="1"/>
  </r>
  <r>
    <n v="8951"/>
    <x v="319"/>
    <x v="1"/>
    <x v="8"/>
    <n v="1"/>
    <x v="55"/>
    <x v="28"/>
    <x v="589"/>
    <m/>
    <m/>
    <m/>
    <m/>
    <n v="7000"/>
    <n v="18000"/>
    <n v="11000"/>
    <n v="-1"/>
    <n v="12"/>
    <x v="11"/>
    <x v="1"/>
  </r>
  <r>
    <n v="8952"/>
    <x v="319"/>
    <x v="1"/>
    <x v="8"/>
    <n v="1"/>
    <x v="27"/>
    <x v="35"/>
    <x v="180"/>
    <m/>
    <m/>
    <m/>
    <m/>
    <n v="1100"/>
    <n v="10000"/>
    <n v="8900"/>
    <n v="-1"/>
    <n v="12"/>
    <x v="11"/>
    <x v="1"/>
  </r>
  <r>
    <n v="8953"/>
    <x v="319"/>
    <x v="1"/>
    <x v="8"/>
    <n v="1"/>
    <x v="26"/>
    <x v="35"/>
    <x v="180"/>
    <m/>
    <s v="Rosa"/>
    <m/>
    <m/>
    <n v="9000"/>
    <n v="20000"/>
    <n v="11000"/>
    <n v="-1"/>
    <n v="12"/>
    <x v="11"/>
    <x v="1"/>
  </r>
  <r>
    <n v="8954"/>
    <x v="319"/>
    <x v="1"/>
    <x v="8"/>
    <n v="1"/>
    <x v="27"/>
    <x v="29"/>
    <x v="742"/>
    <m/>
    <m/>
    <m/>
    <m/>
    <n v="1100"/>
    <n v="10000"/>
    <n v="8900"/>
    <n v="-1"/>
    <n v="12"/>
    <x v="11"/>
    <x v="1"/>
  </r>
  <r>
    <n v="8955"/>
    <x v="308"/>
    <x v="0"/>
    <x v="164"/>
    <n v="5"/>
    <x v="175"/>
    <x v="48"/>
    <x v="741"/>
    <m/>
    <m/>
    <m/>
    <m/>
    <n v="10000"/>
    <n v="20000"/>
    <n v="-50000"/>
    <n v="5"/>
    <n v="1"/>
    <x v="11"/>
    <x v="1"/>
  </r>
  <r>
    <n v="8956"/>
    <x v="319"/>
    <x v="0"/>
    <x v="64"/>
    <n v="1"/>
    <x v="84"/>
    <x v="29"/>
    <x v="1761"/>
    <m/>
    <m/>
    <m/>
    <m/>
    <n v="65000"/>
    <n v="120000"/>
    <n v="-65000"/>
    <n v="1"/>
    <n v="12"/>
    <x v="11"/>
    <x v="1"/>
  </r>
  <r>
    <n v="8957"/>
    <x v="319"/>
    <x v="0"/>
    <x v="64"/>
    <n v="1"/>
    <x v="84"/>
    <x v="1"/>
    <x v="1698"/>
    <m/>
    <m/>
    <m/>
    <m/>
    <n v="82000"/>
    <n v="140000"/>
    <n v="-82000"/>
    <n v="1"/>
    <n v="12"/>
    <x v="11"/>
    <x v="1"/>
  </r>
  <r>
    <n v="8958"/>
    <x v="319"/>
    <x v="0"/>
    <x v="64"/>
    <n v="1"/>
    <x v="84"/>
    <x v="1"/>
    <x v="2001"/>
    <m/>
    <m/>
    <m/>
    <m/>
    <n v="65000"/>
    <n v="125000"/>
    <n v="-65000"/>
    <n v="1"/>
    <n v="12"/>
    <x v="11"/>
    <x v="1"/>
  </r>
  <r>
    <n v="8959"/>
    <x v="319"/>
    <x v="0"/>
    <x v="64"/>
    <n v="1"/>
    <x v="105"/>
    <x v="1"/>
    <x v="2002"/>
    <m/>
    <m/>
    <m/>
    <s v="Devuelta el 130423"/>
    <n v="0"/>
    <n v="0"/>
    <n v="0"/>
    <n v="1"/>
    <n v="12"/>
    <x v="11"/>
    <x v="1"/>
  </r>
  <r>
    <n v="8960"/>
    <x v="319"/>
    <x v="1"/>
    <x v="8"/>
    <n v="1"/>
    <x v="0"/>
    <x v="6"/>
    <x v="1417"/>
    <m/>
    <m/>
    <m/>
    <m/>
    <n v="2500"/>
    <n v="9000"/>
    <n v="6500"/>
    <n v="-1"/>
    <n v="12"/>
    <x v="11"/>
    <x v="1"/>
  </r>
  <r>
    <n v="8961"/>
    <x v="319"/>
    <x v="0"/>
    <x v="4"/>
    <n v="2"/>
    <x v="1"/>
    <x v="28"/>
    <x v="351"/>
    <m/>
    <m/>
    <m/>
    <m/>
    <n v="30000"/>
    <n v="65000"/>
    <n v="-60000"/>
    <n v="2"/>
    <n v="12"/>
    <x v="11"/>
    <x v="1"/>
  </r>
  <r>
    <n v="8962"/>
    <x v="319"/>
    <x v="0"/>
    <x v="4"/>
    <n v="1"/>
    <x v="22"/>
    <x v="25"/>
    <x v="1925"/>
    <m/>
    <m/>
    <m/>
    <m/>
    <n v="60000"/>
    <n v="89000"/>
    <n v="-60000"/>
    <n v="1"/>
    <n v="12"/>
    <x v="11"/>
    <x v="1"/>
  </r>
  <r>
    <n v="8963"/>
    <x v="319"/>
    <x v="0"/>
    <x v="4"/>
    <n v="3"/>
    <x v="4"/>
    <x v="4"/>
    <x v="215"/>
    <m/>
    <m/>
    <m/>
    <m/>
    <n v="18000"/>
    <n v="35000"/>
    <n v="-54000"/>
    <n v="3"/>
    <n v="12"/>
    <x v="11"/>
    <x v="1"/>
  </r>
  <r>
    <n v="8964"/>
    <x v="319"/>
    <x v="0"/>
    <x v="6"/>
    <n v="2"/>
    <x v="2"/>
    <x v="6"/>
    <x v="2003"/>
    <m/>
    <m/>
    <m/>
    <m/>
    <n v="15000"/>
    <n v="29000"/>
    <n v="-30000"/>
    <n v="2"/>
    <n v="12"/>
    <x v="11"/>
    <x v="1"/>
  </r>
  <r>
    <n v="8965"/>
    <x v="319"/>
    <x v="0"/>
    <x v="6"/>
    <n v="2"/>
    <x v="13"/>
    <x v="6"/>
    <x v="2004"/>
    <m/>
    <m/>
    <m/>
    <m/>
    <n v="16000"/>
    <n v="35000"/>
    <n v="-32000"/>
    <n v="2"/>
    <n v="12"/>
    <x v="11"/>
    <x v="1"/>
  </r>
  <r>
    <n v="8966"/>
    <x v="319"/>
    <x v="0"/>
    <x v="6"/>
    <n v="2"/>
    <x v="2"/>
    <x v="6"/>
    <x v="1894"/>
    <m/>
    <m/>
    <m/>
    <m/>
    <n v="6500"/>
    <n v="15000"/>
    <n v="-13000"/>
    <n v="2"/>
    <n v="12"/>
    <x v="11"/>
    <x v="1"/>
  </r>
  <r>
    <n v="8967"/>
    <x v="319"/>
    <x v="0"/>
    <x v="6"/>
    <n v="5"/>
    <x v="0"/>
    <x v="6"/>
    <x v="1498"/>
    <m/>
    <m/>
    <m/>
    <m/>
    <n v="2500"/>
    <n v="9000"/>
    <n v="-12500"/>
    <n v="5"/>
    <n v="12"/>
    <x v="11"/>
    <x v="1"/>
  </r>
  <r>
    <n v="8968"/>
    <x v="319"/>
    <x v="0"/>
    <x v="72"/>
    <n v="1"/>
    <x v="4"/>
    <x v="6"/>
    <x v="396"/>
    <m/>
    <m/>
    <m/>
    <m/>
    <n v="40000"/>
    <n v="75000"/>
    <n v="-40000"/>
    <n v="1"/>
    <n v="12"/>
    <x v="11"/>
    <x v="1"/>
  </r>
  <r>
    <n v="8969"/>
    <x v="319"/>
    <x v="0"/>
    <x v="72"/>
    <n v="1"/>
    <x v="4"/>
    <x v="6"/>
    <x v="804"/>
    <m/>
    <m/>
    <m/>
    <m/>
    <n v="44000"/>
    <n v="80000"/>
    <n v="-44000"/>
    <n v="1"/>
    <n v="12"/>
    <x v="11"/>
    <x v="1"/>
  </r>
  <r>
    <n v="8970"/>
    <x v="319"/>
    <x v="0"/>
    <x v="72"/>
    <n v="1"/>
    <x v="11"/>
    <x v="116"/>
    <x v="845"/>
    <m/>
    <m/>
    <m/>
    <m/>
    <n v="29000"/>
    <n v="59000"/>
    <n v="-29000"/>
    <n v="1"/>
    <n v="12"/>
    <x v="11"/>
    <x v="1"/>
  </r>
  <r>
    <n v="8971"/>
    <x v="319"/>
    <x v="0"/>
    <x v="72"/>
    <n v="1"/>
    <x v="60"/>
    <x v="6"/>
    <x v="860"/>
    <m/>
    <m/>
    <m/>
    <m/>
    <n v="38000"/>
    <n v="80000"/>
    <n v="-38000"/>
    <n v="1"/>
    <n v="12"/>
    <x v="11"/>
    <x v="1"/>
  </r>
  <r>
    <n v="8972"/>
    <x v="319"/>
    <x v="0"/>
    <x v="72"/>
    <n v="1"/>
    <x v="11"/>
    <x v="6"/>
    <x v="1283"/>
    <m/>
    <s v="Rock"/>
    <m/>
    <m/>
    <n v="55000"/>
    <n v="99000"/>
    <n v="-55000"/>
    <n v="1"/>
    <n v="12"/>
    <x v="11"/>
    <x v="1"/>
  </r>
  <r>
    <n v="8973"/>
    <x v="319"/>
    <x v="1"/>
    <x v="8"/>
    <n v="1"/>
    <x v="81"/>
    <x v="1"/>
    <x v="360"/>
    <m/>
    <s v="Dama"/>
    <m/>
    <m/>
    <n v="3500"/>
    <n v="10000"/>
    <n v="6500"/>
    <n v="-1"/>
    <n v="12"/>
    <x v="11"/>
    <x v="1"/>
  </r>
  <r>
    <n v="8974"/>
    <x v="319"/>
    <x v="0"/>
    <x v="5"/>
    <n v="3"/>
    <x v="81"/>
    <x v="29"/>
    <x v="919"/>
    <m/>
    <m/>
    <m/>
    <m/>
    <n v="4000"/>
    <n v="10000"/>
    <n v="-12000"/>
    <n v="3"/>
    <n v="12"/>
    <x v="11"/>
    <x v="1"/>
  </r>
  <r>
    <n v="8975"/>
    <x v="319"/>
    <x v="0"/>
    <x v="5"/>
    <n v="1"/>
    <x v="101"/>
    <x v="29"/>
    <x v="919"/>
    <m/>
    <m/>
    <m/>
    <m/>
    <n v="5000"/>
    <n v="10000"/>
    <n v="-5000"/>
    <n v="1"/>
    <n v="12"/>
    <x v="11"/>
    <x v="1"/>
  </r>
  <r>
    <n v="8976"/>
    <x v="319"/>
    <x v="0"/>
    <x v="5"/>
    <n v="1"/>
    <x v="81"/>
    <x v="29"/>
    <x v="919"/>
    <m/>
    <m/>
    <m/>
    <m/>
    <n v="4500"/>
    <n v="10000"/>
    <n v="-4500"/>
    <n v="1"/>
    <n v="12"/>
    <x v="11"/>
    <x v="1"/>
  </r>
  <r>
    <n v="8977"/>
    <x v="319"/>
    <x v="0"/>
    <x v="5"/>
    <n v="1"/>
    <x v="81"/>
    <x v="29"/>
    <x v="919"/>
    <m/>
    <m/>
    <m/>
    <m/>
    <n v="3500"/>
    <n v="10000"/>
    <n v="-3500"/>
    <n v="1"/>
    <n v="12"/>
    <x v="11"/>
    <x v="1"/>
  </r>
  <r>
    <n v="8978"/>
    <x v="319"/>
    <x v="0"/>
    <x v="5"/>
    <n v="1"/>
    <x v="2"/>
    <x v="27"/>
    <x v="2005"/>
    <m/>
    <m/>
    <m/>
    <m/>
    <n v="16000"/>
    <n v="29000"/>
    <n v="-16000"/>
    <n v="1"/>
    <n v="12"/>
    <x v="11"/>
    <x v="1"/>
  </r>
  <r>
    <n v="8979"/>
    <x v="319"/>
    <x v="0"/>
    <x v="5"/>
    <n v="2"/>
    <x v="2"/>
    <x v="27"/>
    <x v="2006"/>
    <m/>
    <m/>
    <m/>
    <m/>
    <n v="7500"/>
    <n v="19000"/>
    <n v="-15000"/>
    <n v="2"/>
    <n v="12"/>
    <x v="11"/>
    <x v="1"/>
  </r>
  <r>
    <n v="8980"/>
    <x v="319"/>
    <x v="0"/>
    <x v="5"/>
    <n v="5"/>
    <x v="0"/>
    <x v="27"/>
    <x v="328"/>
    <m/>
    <m/>
    <m/>
    <m/>
    <n v="3500"/>
    <n v="12000"/>
    <n v="-17500"/>
    <n v="5"/>
    <n v="12"/>
    <x v="11"/>
    <x v="1"/>
  </r>
  <r>
    <n v="8981"/>
    <x v="319"/>
    <x v="0"/>
    <x v="5"/>
    <n v="10"/>
    <x v="0"/>
    <x v="27"/>
    <x v="440"/>
    <m/>
    <m/>
    <m/>
    <m/>
    <n v="4000"/>
    <n v="12000"/>
    <n v="-40000"/>
    <n v="10"/>
    <n v="12"/>
    <x v="11"/>
    <x v="1"/>
  </r>
  <r>
    <n v="8982"/>
    <x v="319"/>
    <x v="0"/>
    <x v="5"/>
    <n v="5"/>
    <x v="2"/>
    <x v="47"/>
    <x v="328"/>
    <m/>
    <m/>
    <m/>
    <m/>
    <n v="3000"/>
    <n v="9000"/>
    <n v="-15000"/>
    <n v="5"/>
    <n v="12"/>
    <x v="11"/>
    <x v="1"/>
  </r>
  <r>
    <n v="8983"/>
    <x v="319"/>
    <x v="0"/>
    <x v="5"/>
    <n v="1"/>
    <x v="61"/>
    <x v="6"/>
    <x v="2007"/>
    <m/>
    <m/>
    <m/>
    <m/>
    <n v="40000"/>
    <n v="90000"/>
    <n v="-40000"/>
    <n v="1"/>
    <n v="12"/>
    <x v="11"/>
    <x v="1"/>
  </r>
  <r>
    <n v="8984"/>
    <x v="319"/>
    <x v="0"/>
    <x v="5"/>
    <n v="3"/>
    <x v="2"/>
    <x v="47"/>
    <x v="2008"/>
    <m/>
    <m/>
    <m/>
    <m/>
    <n v="5000"/>
    <n v="20000"/>
    <n v="-15000"/>
    <n v="3"/>
    <n v="12"/>
    <x v="11"/>
    <x v="1"/>
  </r>
  <r>
    <n v="8985"/>
    <x v="319"/>
    <x v="0"/>
    <x v="127"/>
    <n v="1"/>
    <x v="11"/>
    <x v="134"/>
    <x v="1844"/>
    <m/>
    <m/>
    <m/>
    <m/>
    <n v="215000"/>
    <n v="300000"/>
    <n v="-215000"/>
    <n v="1"/>
    <n v="12"/>
    <x v="11"/>
    <x v="1"/>
  </r>
  <r>
    <n v="8986"/>
    <x v="319"/>
    <x v="0"/>
    <x v="127"/>
    <n v="1"/>
    <x v="8"/>
    <x v="169"/>
    <x v="2009"/>
    <m/>
    <m/>
    <m/>
    <m/>
    <n v="46000"/>
    <n v="95000"/>
    <n v="-46000"/>
    <n v="1"/>
    <n v="12"/>
    <x v="11"/>
    <x v="1"/>
  </r>
  <r>
    <n v="8987"/>
    <x v="319"/>
    <x v="0"/>
    <x v="127"/>
    <n v="10"/>
    <x v="23"/>
    <x v="6"/>
    <x v="122"/>
    <m/>
    <m/>
    <m/>
    <m/>
    <n v="3000"/>
    <n v="10000"/>
    <n v="-30000"/>
    <n v="10"/>
    <n v="12"/>
    <x v="11"/>
    <x v="1"/>
  </r>
  <r>
    <n v="8988"/>
    <x v="319"/>
    <x v="0"/>
    <x v="127"/>
    <n v="1"/>
    <x v="6"/>
    <x v="134"/>
    <x v="1157"/>
    <m/>
    <m/>
    <m/>
    <m/>
    <n v="35000"/>
    <n v="70000"/>
    <n v="-35000"/>
    <n v="1"/>
    <n v="12"/>
    <x v="11"/>
    <x v="1"/>
  </r>
  <r>
    <n v="8989"/>
    <x v="319"/>
    <x v="0"/>
    <x v="127"/>
    <n v="1"/>
    <x v="9"/>
    <x v="134"/>
    <x v="2010"/>
    <m/>
    <m/>
    <m/>
    <m/>
    <n v="14000"/>
    <n v="29000"/>
    <n v="-14000"/>
    <n v="1"/>
    <n v="12"/>
    <x v="11"/>
    <x v="1"/>
  </r>
  <r>
    <n v="8990"/>
    <x v="319"/>
    <x v="0"/>
    <x v="127"/>
    <n v="1"/>
    <x v="9"/>
    <x v="134"/>
    <x v="2011"/>
    <m/>
    <m/>
    <m/>
    <m/>
    <n v="14000"/>
    <n v="29000"/>
    <n v="-14000"/>
    <n v="1"/>
    <n v="12"/>
    <x v="11"/>
    <x v="1"/>
  </r>
  <r>
    <n v="8991"/>
    <x v="319"/>
    <x v="1"/>
    <x v="8"/>
    <n v="1"/>
    <x v="84"/>
    <x v="1"/>
    <x v="200"/>
    <m/>
    <m/>
    <m/>
    <m/>
    <n v="72000"/>
    <n v="75000"/>
    <n v="3000"/>
    <n v="-1"/>
    <n v="12"/>
    <x v="11"/>
    <x v="1"/>
  </r>
  <r>
    <n v="8992"/>
    <x v="319"/>
    <x v="1"/>
    <x v="69"/>
    <n v="1"/>
    <x v="171"/>
    <x v="6"/>
    <x v="1727"/>
    <m/>
    <m/>
    <m/>
    <m/>
    <n v="20000"/>
    <n v="30000"/>
    <n v="10000"/>
    <n v="-1"/>
    <n v="12"/>
    <x v="11"/>
    <x v="1"/>
  </r>
  <r>
    <n v="8993"/>
    <x v="319"/>
    <x v="1"/>
    <x v="69"/>
    <n v="1"/>
    <x v="199"/>
    <x v="6"/>
    <x v="2012"/>
    <m/>
    <m/>
    <m/>
    <m/>
    <n v="3500"/>
    <n v="8000"/>
    <n v="4500"/>
    <n v="-1"/>
    <n v="12"/>
    <x v="11"/>
    <x v="1"/>
  </r>
  <r>
    <n v="8994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95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96"/>
    <x v="319"/>
    <x v="1"/>
    <x v="8"/>
    <n v="1"/>
    <x v="29"/>
    <x v="37"/>
    <x v="233"/>
    <m/>
    <m/>
    <m/>
    <m/>
    <n v="7008"/>
    <n v="7500"/>
    <n v="492"/>
    <n v="-1"/>
    <n v="12"/>
    <x v="11"/>
    <x v="1"/>
  </r>
  <r>
    <n v="8997"/>
    <x v="320"/>
    <x v="1"/>
    <x v="8"/>
    <n v="1"/>
    <x v="30"/>
    <x v="1"/>
    <x v="431"/>
    <m/>
    <m/>
    <m/>
    <m/>
    <n v="900"/>
    <n v="10000"/>
    <n v="9100"/>
    <n v="-1"/>
    <n v="13"/>
    <x v="11"/>
    <x v="1"/>
  </r>
  <r>
    <n v="8998"/>
    <x v="320"/>
    <x v="1"/>
    <x v="8"/>
    <n v="1"/>
    <x v="27"/>
    <x v="1"/>
    <x v="136"/>
    <m/>
    <m/>
    <m/>
    <m/>
    <n v="1100"/>
    <n v="10000"/>
    <n v="8900"/>
    <n v="-1"/>
    <n v="13"/>
    <x v="11"/>
    <x v="1"/>
  </r>
  <r>
    <n v="8999"/>
    <x v="320"/>
    <x v="1"/>
    <x v="8"/>
    <n v="1"/>
    <x v="55"/>
    <x v="1"/>
    <x v="136"/>
    <m/>
    <m/>
    <m/>
    <m/>
    <n v="7000"/>
    <n v="18000"/>
    <n v="11000"/>
    <n v="-1"/>
    <n v="13"/>
    <x v="11"/>
    <x v="1"/>
  </r>
  <r>
    <n v="9000"/>
    <x v="320"/>
    <x v="1"/>
    <x v="8"/>
    <n v="1"/>
    <x v="170"/>
    <x v="134"/>
    <x v="1713"/>
    <m/>
    <m/>
    <m/>
    <m/>
    <n v="165000"/>
    <n v="200000"/>
    <n v="35000"/>
    <n v="-1"/>
    <n v="13"/>
    <x v="11"/>
    <x v="1"/>
  </r>
  <r>
    <n v="9001"/>
    <x v="320"/>
    <x v="1"/>
    <x v="8"/>
    <n v="1"/>
    <x v="26"/>
    <x v="28"/>
    <x v="1949"/>
    <m/>
    <m/>
    <m/>
    <m/>
    <n v="10500"/>
    <n v="20000"/>
    <n v="9500"/>
    <n v="-1"/>
    <n v="13"/>
    <x v="11"/>
    <x v="1"/>
  </r>
  <r>
    <n v="9002"/>
    <x v="320"/>
    <x v="1"/>
    <x v="8"/>
    <n v="1"/>
    <x v="35"/>
    <x v="36"/>
    <x v="225"/>
    <m/>
    <m/>
    <m/>
    <m/>
    <n v="7000"/>
    <n v="15000"/>
    <n v="8000"/>
    <n v="-1"/>
    <n v="13"/>
    <x v="11"/>
    <x v="1"/>
  </r>
  <r>
    <n v="9003"/>
    <x v="320"/>
    <x v="1"/>
    <x v="8"/>
    <n v="1"/>
    <x v="4"/>
    <x v="4"/>
    <x v="215"/>
    <m/>
    <s v="Azul Oscuro"/>
    <m/>
    <m/>
    <n v="18000"/>
    <n v="35000"/>
    <n v="17000"/>
    <n v="-1"/>
    <n v="13"/>
    <x v="11"/>
    <x v="1"/>
  </r>
  <r>
    <n v="9004"/>
    <x v="320"/>
    <x v="1"/>
    <x v="8"/>
    <n v="1"/>
    <x v="29"/>
    <x v="32"/>
    <x v="201"/>
    <m/>
    <m/>
    <m/>
    <m/>
    <n v="14952"/>
    <n v="16000"/>
    <n v="1048"/>
    <n v="-1"/>
    <n v="13"/>
    <x v="11"/>
    <x v="1"/>
  </r>
  <r>
    <n v="9005"/>
    <x v="320"/>
    <x v="1"/>
    <x v="8"/>
    <n v="1"/>
    <x v="84"/>
    <x v="1"/>
    <x v="1573"/>
    <m/>
    <m/>
    <m/>
    <m/>
    <n v="70000"/>
    <n v="135000"/>
    <n v="65000"/>
    <n v="-1"/>
    <n v="13"/>
    <x v="11"/>
    <x v="1"/>
  </r>
  <r>
    <n v="9006"/>
    <x v="320"/>
    <x v="1"/>
    <x v="8"/>
    <n v="1"/>
    <x v="57"/>
    <x v="1"/>
    <x v="141"/>
    <m/>
    <m/>
    <m/>
    <m/>
    <n v="800"/>
    <n v="5000"/>
    <n v="4200"/>
    <n v="-1"/>
    <n v="13"/>
    <x v="11"/>
    <x v="1"/>
  </r>
  <r>
    <n v="9007"/>
    <x v="320"/>
    <x v="1"/>
    <x v="8"/>
    <n v="1"/>
    <x v="27"/>
    <x v="1"/>
    <x v="142"/>
    <m/>
    <m/>
    <m/>
    <m/>
    <n v="1100"/>
    <n v="10000"/>
    <n v="8900"/>
    <n v="-1"/>
    <n v="13"/>
    <x v="11"/>
    <x v="1"/>
  </r>
  <r>
    <n v="9008"/>
    <x v="321"/>
    <x v="1"/>
    <x v="8"/>
    <n v="1"/>
    <x v="29"/>
    <x v="32"/>
    <x v="201"/>
    <m/>
    <m/>
    <m/>
    <m/>
    <n v="10279"/>
    <n v="11000"/>
    <n v="721"/>
    <n v="-1"/>
    <n v="14"/>
    <x v="11"/>
    <x v="1"/>
  </r>
  <r>
    <n v="9009"/>
    <x v="321"/>
    <x v="1"/>
    <x v="8"/>
    <n v="1"/>
    <x v="84"/>
    <x v="1"/>
    <x v="2013"/>
    <m/>
    <m/>
    <m/>
    <m/>
    <n v="80000"/>
    <n v="140000"/>
    <n v="60000"/>
    <n v="-1"/>
    <n v="14"/>
    <x v="11"/>
    <x v="1"/>
  </r>
  <r>
    <n v="9010"/>
    <x v="321"/>
    <x v="1"/>
    <x v="8"/>
    <n v="1"/>
    <x v="33"/>
    <x v="1"/>
    <x v="1481"/>
    <m/>
    <m/>
    <m/>
    <m/>
    <n v="0"/>
    <n v="25000"/>
    <n v="25000"/>
    <n v="-1"/>
    <n v="14"/>
    <x v="11"/>
    <x v="1"/>
  </r>
  <r>
    <n v="9011"/>
    <x v="321"/>
    <x v="1"/>
    <x v="8"/>
    <n v="1"/>
    <x v="2"/>
    <x v="4"/>
    <x v="1663"/>
    <m/>
    <m/>
    <m/>
    <m/>
    <n v="20000"/>
    <n v="49000"/>
    <n v="29000"/>
    <n v="-1"/>
    <n v="14"/>
    <x v="11"/>
    <x v="1"/>
  </r>
  <r>
    <n v="9012"/>
    <x v="321"/>
    <x v="1"/>
    <x v="8"/>
    <n v="1"/>
    <x v="26"/>
    <x v="35"/>
    <x v="181"/>
    <m/>
    <m/>
    <m/>
    <m/>
    <n v="11000"/>
    <n v="20000"/>
    <n v="9000"/>
    <n v="-1"/>
    <n v="14"/>
    <x v="11"/>
    <x v="1"/>
  </r>
  <r>
    <n v="9013"/>
    <x v="321"/>
    <x v="1"/>
    <x v="8"/>
    <n v="1"/>
    <x v="33"/>
    <x v="6"/>
    <x v="926"/>
    <m/>
    <m/>
    <m/>
    <m/>
    <n v="0"/>
    <n v="20000"/>
    <n v="20000"/>
    <n v="-1"/>
    <n v="14"/>
    <x v="11"/>
    <x v="1"/>
  </r>
  <r>
    <n v="9014"/>
    <x v="321"/>
    <x v="1"/>
    <x v="8"/>
    <n v="1"/>
    <x v="81"/>
    <x v="28"/>
    <x v="430"/>
    <m/>
    <s v="Caballero"/>
    <m/>
    <m/>
    <n v="3500"/>
    <n v="10000"/>
    <n v="6500"/>
    <n v="-1"/>
    <n v="14"/>
    <x v="11"/>
    <x v="1"/>
  </r>
  <r>
    <n v="9015"/>
    <x v="321"/>
    <x v="1"/>
    <x v="8"/>
    <n v="1"/>
    <x v="33"/>
    <x v="28"/>
    <x v="2014"/>
    <m/>
    <m/>
    <m/>
    <m/>
    <n v="0"/>
    <n v="15000"/>
    <n v="15000"/>
    <n v="-1"/>
    <n v="14"/>
    <x v="11"/>
    <x v="1"/>
  </r>
  <r>
    <n v="9016"/>
    <x v="321"/>
    <x v="1"/>
    <x v="8"/>
    <n v="1"/>
    <x v="27"/>
    <x v="28"/>
    <x v="237"/>
    <m/>
    <m/>
    <m/>
    <m/>
    <n v="1100"/>
    <n v="10000"/>
    <n v="8900"/>
    <n v="-1"/>
    <n v="14"/>
    <x v="11"/>
    <x v="1"/>
  </r>
  <r>
    <n v="9017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18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19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20"/>
    <x v="321"/>
    <x v="1"/>
    <x v="8"/>
    <n v="1"/>
    <x v="11"/>
    <x v="134"/>
    <x v="1844"/>
    <m/>
    <m/>
    <m/>
    <m/>
    <n v="215000"/>
    <n v="300000"/>
    <n v="85000"/>
    <n v="-1"/>
    <n v="14"/>
    <x v="11"/>
    <x v="1"/>
  </r>
  <r>
    <n v="9021"/>
    <x v="321"/>
    <x v="1"/>
    <x v="8"/>
    <n v="1"/>
    <x v="81"/>
    <x v="28"/>
    <x v="237"/>
    <m/>
    <m/>
    <m/>
    <m/>
    <n v="3500"/>
    <n v="10000"/>
    <n v="6500"/>
    <n v="-1"/>
    <n v="14"/>
    <x v="11"/>
    <x v="1"/>
  </r>
  <r>
    <n v="9022"/>
    <x v="321"/>
    <x v="1"/>
    <x v="8"/>
    <n v="1"/>
    <x v="0"/>
    <x v="187"/>
    <x v="2015"/>
    <m/>
    <m/>
    <m/>
    <m/>
    <n v="4000"/>
    <n v="14000"/>
    <n v="10000"/>
    <n v="-1"/>
    <n v="14"/>
    <x v="11"/>
    <x v="1"/>
  </r>
  <r>
    <n v="9022"/>
    <x v="321"/>
    <x v="1"/>
    <x v="8"/>
    <n v="1"/>
    <x v="13"/>
    <x v="6"/>
    <x v="1382"/>
    <m/>
    <m/>
    <m/>
    <m/>
    <n v="8500"/>
    <n v="20000"/>
    <n v="11500"/>
    <n v="-1"/>
    <n v="14"/>
    <x v="11"/>
    <x v="1"/>
  </r>
  <r>
    <n v="9022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23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24"/>
    <x v="321"/>
    <x v="1"/>
    <x v="8"/>
    <n v="1"/>
    <x v="95"/>
    <x v="1"/>
    <x v="1014"/>
    <m/>
    <m/>
    <m/>
    <m/>
    <n v="12000"/>
    <n v="35000"/>
    <n v="23000"/>
    <n v="-1"/>
    <n v="14"/>
    <x v="11"/>
    <x v="1"/>
  </r>
  <r>
    <n v="9025"/>
    <x v="321"/>
    <x v="1"/>
    <x v="8"/>
    <n v="1"/>
    <x v="2"/>
    <x v="92"/>
    <x v="1903"/>
    <m/>
    <m/>
    <m/>
    <m/>
    <n v="16000"/>
    <n v="34000"/>
    <n v="18000"/>
    <n v="-1"/>
    <n v="14"/>
    <x v="11"/>
    <x v="1"/>
  </r>
  <r>
    <n v="9026"/>
    <x v="321"/>
    <x v="1"/>
    <x v="8"/>
    <n v="1"/>
    <x v="81"/>
    <x v="1"/>
    <x v="184"/>
    <m/>
    <s v="Dama"/>
    <m/>
    <m/>
    <n v="3500"/>
    <n v="10000"/>
    <n v="6500"/>
    <n v="-1"/>
    <n v="14"/>
    <x v="11"/>
    <x v="1"/>
  </r>
  <r>
    <n v="9027"/>
    <x v="321"/>
    <x v="1"/>
    <x v="8"/>
    <n v="1"/>
    <x v="26"/>
    <x v="1"/>
    <x v="217"/>
    <m/>
    <s v="Negro"/>
    <m/>
    <m/>
    <n v="8000"/>
    <n v="20000"/>
    <n v="12000"/>
    <n v="-1"/>
    <n v="14"/>
    <x v="11"/>
    <x v="1"/>
  </r>
  <r>
    <n v="9028"/>
    <x v="321"/>
    <x v="1"/>
    <x v="8"/>
    <n v="1"/>
    <x v="26"/>
    <x v="1"/>
    <x v="1927"/>
    <m/>
    <s v="Rojo"/>
    <m/>
    <m/>
    <n v="8000"/>
    <n v="20000"/>
    <n v="12000"/>
    <n v="-1"/>
    <n v="14"/>
    <x v="11"/>
    <x v="1"/>
  </r>
  <r>
    <n v="9029"/>
    <x v="321"/>
    <x v="1"/>
    <x v="8"/>
    <n v="1"/>
    <x v="30"/>
    <x v="1"/>
    <x v="1927"/>
    <m/>
    <m/>
    <m/>
    <m/>
    <n v="900"/>
    <n v="10000"/>
    <n v="9100"/>
    <n v="-1"/>
    <n v="14"/>
    <x v="11"/>
    <x v="1"/>
  </r>
  <r>
    <n v="9030"/>
    <x v="321"/>
    <x v="1"/>
    <x v="8"/>
    <n v="1"/>
    <x v="30"/>
    <x v="1"/>
    <x v="631"/>
    <m/>
    <m/>
    <m/>
    <m/>
    <n v="900"/>
    <n v="10000"/>
    <n v="9100"/>
    <n v="-1"/>
    <n v="14"/>
    <x v="11"/>
    <x v="1"/>
  </r>
  <r>
    <n v="9031"/>
    <x v="321"/>
    <x v="1"/>
    <x v="8"/>
    <n v="1"/>
    <x v="37"/>
    <x v="37"/>
    <x v="336"/>
    <m/>
    <m/>
    <m/>
    <m/>
    <n v="0"/>
    <n v="4000"/>
    <n v="4000"/>
    <n v="-1"/>
    <n v="14"/>
    <x v="11"/>
    <x v="1"/>
  </r>
  <r>
    <n v="9032"/>
    <x v="321"/>
    <x v="1"/>
    <x v="8"/>
    <n v="1"/>
    <x v="29"/>
    <x v="37"/>
    <x v="233"/>
    <m/>
    <m/>
    <m/>
    <m/>
    <n v="3270"/>
    <n v="3500"/>
    <n v="230"/>
    <n v="-1"/>
    <n v="14"/>
    <x v="11"/>
    <x v="1"/>
  </r>
  <r>
    <n v="9033"/>
    <x v="321"/>
    <x v="1"/>
    <x v="8"/>
    <n v="1"/>
    <x v="55"/>
    <x v="28"/>
    <x v="218"/>
    <m/>
    <m/>
    <m/>
    <m/>
    <n v="7000"/>
    <n v="20000"/>
    <n v="13000"/>
    <n v="-1"/>
    <n v="14"/>
    <x v="11"/>
    <x v="1"/>
  </r>
  <r>
    <n v="9034"/>
    <x v="321"/>
    <x v="1"/>
    <x v="8"/>
    <n v="1"/>
    <x v="55"/>
    <x v="28"/>
    <x v="430"/>
    <m/>
    <m/>
    <m/>
    <m/>
    <n v="7000"/>
    <n v="20000"/>
    <n v="13000"/>
    <n v="-1"/>
    <n v="14"/>
    <x v="11"/>
    <x v="1"/>
  </r>
  <r>
    <n v="9035"/>
    <x v="321"/>
    <x v="1"/>
    <x v="8"/>
    <n v="1"/>
    <x v="27"/>
    <x v="28"/>
    <x v="218"/>
    <m/>
    <m/>
    <m/>
    <m/>
    <n v="1100"/>
    <n v="10000"/>
    <n v="8900"/>
    <n v="-1"/>
    <n v="14"/>
    <x v="11"/>
    <x v="1"/>
  </r>
  <r>
    <n v="9036"/>
    <x v="321"/>
    <x v="1"/>
    <x v="8"/>
    <n v="1"/>
    <x v="1"/>
    <x v="152"/>
    <x v="1366"/>
    <m/>
    <m/>
    <m/>
    <m/>
    <n v="3000"/>
    <n v="12000"/>
    <n v="9000"/>
    <n v="-1"/>
    <n v="14"/>
    <x v="11"/>
    <x v="1"/>
  </r>
  <r>
    <n v="9037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38"/>
    <x v="321"/>
    <x v="1"/>
    <x v="8"/>
    <n v="1"/>
    <x v="20"/>
    <x v="6"/>
    <x v="96"/>
    <m/>
    <m/>
    <m/>
    <m/>
    <n v="5000"/>
    <n v="15000"/>
    <n v="10000"/>
    <n v="-1"/>
    <n v="14"/>
    <x v="11"/>
    <x v="1"/>
  </r>
  <r>
    <n v="9039"/>
    <x v="321"/>
    <x v="1"/>
    <x v="8"/>
    <n v="1"/>
    <x v="35"/>
    <x v="89"/>
    <x v="625"/>
    <m/>
    <m/>
    <m/>
    <m/>
    <n v="4000"/>
    <n v="9000"/>
    <n v="5000"/>
    <n v="-1"/>
    <n v="14"/>
    <x v="11"/>
    <x v="1"/>
  </r>
  <r>
    <n v="9040"/>
    <x v="322"/>
    <x v="1"/>
    <x v="8"/>
    <n v="1"/>
    <x v="26"/>
    <x v="28"/>
    <x v="150"/>
    <m/>
    <s v="Negro"/>
    <m/>
    <m/>
    <n v="8000"/>
    <n v="20000"/>
    <n v="12000"/>
    <n v="-1"/>
    <n v="15"/>
    <x v="11"/>
    <x v="1"/>
  </r>
  <r>
    <n v="9041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41"/>
    <x v="322"/>
    <x v="1"/>
    <x v="8"/>
    <n v="1"/>
    <x v="26"/>
    <x v="2"/>
    <x v="1018"/>
    <m/>
    <m/>
    <m/>
    <m/>
    <n v="12000"/>
    <n v="20000"/>
    <n v="8000"/>
    <n v="-1"/>
    <n v="15"/>
    <x v="11"/>
    <x v="1"/>
  </r>
  <r>
    <n v="9041"/>
    <x v="322"/>
    <x v="1"/>
    <x v="8"/>
    <n v="1"/>
    <x v="27"/>
    <x v="2"/>
    <x v="2016"/>
    <m/>
    <m/>
    <m/>
    <m/>
    <n v="2000"/>
    <n v="10000"/>
    <n v="8000"/>
    <n v="-1"/>
    <n v="15"/>
    <x v="11"/>
    <x v="1"/>
  </r>
  <r>
    <n v="9041"/>
    <x v="322"/>
    <x v="1"/>
    <x v="8"/>
    <n v="1"/>
    <x v="0"/>
    <x v="187"/>
    <x v="440"/>
    <m/>
    <m/>
    <m/>
    <m/>
    <n v="4000"/>
    <n v="10000"/>
    <n v="6000"/>
    <n v="-1"/>
    <n v="15"/>
    <x v="11"/>
    <x v="1"/>
  </r>
  <r>
    <n v="9041"/>
    <x v="322"/>
    <x v="1"/>
    <x v="8"/>
    <n v="1"/>
    <x v="0"/>
    <x v="6"/>
    <x v="1746"/>
    <m/>
    <m/>
    <m/>
    <m/>
    <n v="3000"/>
    <n v="9000"/>
    <n v="6000"/>
    <n v="-1"/>
    <n v="15"/>
    <x v="11"/>
    <x v="1"/>
  </r>
  <r>
    <n v="9042"/>
    <x v="322"/>
    <x v="1"/>
    <x v="8"/>
    <n v="1"/>
    <x v="1"/>
    <x v="152"/>
    <x v="1366"/>
    <m/>
    <s v="Negro"/>
    <m/>
    <m/>
    <n v="3000"/>
    <n v="12000"/>
    <n v="9000"/>
    <n v="-1"/>
    <n v="15"/>
    <x v="11"/>
    <x v="1"/>
  </r>
  <r>
    <n v="9043"/>
    <x v="322"/>
    <x v="1"/>
    <x v="8"/>
    <n v="1"/>
    <x v="29"/>
    <x v="32"/>
    <x v="340"/>
    <m/>
    <m/>
    <m/>
    <m/>
    <n v="1868"/>
    <n v="2000"/>
    <n v="132"/>
    <n v="-1"/>
    <n v="15"/>
    <x v="11"/>
    <x v="1"/>
  </r>
  <r>
    <n v="9044"/>
    <x v="322"/>
    <x v="1"/>
    <x v="8"/>
    <n v="1"/>
    <x v="29"/>
    <x v="37"/>
    <x v="233"/>
    <m/>
    <m/>
    <m/>
    <m/>
    <n v="3270"/>
    <n v="3500"/>
    <n v="230"/>
    <n v="-1"/>
    <n v="15"/>
    <x v="11"/>
    <x v="1"/>
  </r>
  <r>
    <n v="9045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46"/>
    <x v="322"/>
    <x v="1"/>
    <x v="8"/>
    <n v="1"/>
    <x v="16"/>
    <x v="6"/>
    <x v="111"/>
    <m/>
    <m/>
    <m/>
    <m/>
    <n v="10000"/>
    <n v="20000"/>
    <n v="10000"/>
    <n v="-1"/>
    <n v="15"/>
    <x v="11"/>
    <x v="1"/>
  </r>
  <r>
    <n v="9047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48"/>
    <x v="322"/>
    <x v="1"/>
    <x v="8"/>
    <n v="1"/>
    <x v="81"/>
    <x v="1"/>
    <x v="511"/>
    <m/>
    <s v="Caballero"/>
    <m/>
    <m/>
    <n v="3500"/>
    <n v="10000"/>
    <n v="6500"/>
    <n v="-1"/>
    <n v="15"/>
    <x v="11"/>
    <x v="1"/>
  </r>
  <r>
    <n v="9049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5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51"/>
    <x v="322"/>
    <x v="1"/>
    <x v="8"/>
    <n v="1"/>
    <x v="69"/>
    <x v="12"/>
    <x v="463"/>
    <m/>
    <m/>
    <m/>
    <m/>
    <n v="1000"/>
    <n v="4000"/>
    <n v="3000"/>
    <n v="-1"/>
    <n v="15"/>
    <x v="11"/>
    <x v="1"/>
  </r>
  <r>
    <n v="9052"/>
    <x v="322"/>
    <x v="1"/>
    <x v="8"/>
    <n v="1"/>
    <x v="4"/>
    <x v="6"/>
    <x v="1636"/>
    <m/>
    <m/>
    <m/>
    <m/>
    <n v="32000"/>
    <n v="60000"/>
    <n v="28000"/>
    <n v="-1"/>
    <n v="15"/>
    <x v="11"/>
    <x v="1"/>
  </r>
  <r>
    <n v="9053"/>
    <x v="322"/>
    <x v="1"/>
    <x v="8"/>
    <n v="1"/>
    <x v="33"/>
    <x v="6"/>
    <x v="2017"/>
    <m/>
    <m/>
    <m/>
    <m/>
    <n v="0"/>
    <n v="25000"/>
    <n v="25000"/>
    <n v="-1"/>
    <n v="15"/>
    <x v="11"/>
    <x v="1"/>
  </r>
  <r>
    <n v="9054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55"/>
    <x v="322"/>
    <x v="1"/>
    <x v="8"/>
    <n v="1"/>
    <x v="37"/>
    <x v="32"/>
    <x v="300"/>
    <m/>
    <m/>
    <m/>
    <m/>
    <n v="800"/>
    <n v="4000"/>
    <n v="3200"/>
    <n v="-1"/>
    <n v="15"/>
    <x v="11"/>
    <x v="1"/>
  </r>
  <r>
    <n v="9056"/>
    <x v="322"/>
    <x v="1"/>
    <x v="8"/>
    <n v="1"/>
    <x v="27"/>
    <x v="28"/>
    <x v="149"/>
    <m/>
    <m/>
    <m/>
    <m/>
    <n v="1100"/>
    <n v="10000"/>
    <n v="8900"/>
    <n v="-1"/>
    <n v="15"/>
    <x v="11"/>
    <x v="1"/>
  </r>
  <r>
    <n v="9057"/>
    <x v="322"/>
    <x v="1"/>
    <x v="8"/>
    <n v="1"/>
    <x v="26"/>
    <x v="28"/>
    <x v="364"/>
    <m/>
    <m/>
    <m/>
    <m/>
    <n v="8000"/>
    <n v="18000"/>
    <n v="10000"/>
    <n v="-1"/>
    <n v="15"/>
    <x v="11"/>
    <x v="1"/>
  </r>
  <r>
    <n v="9058"/>
    <x v="322"/>
    <x v="1"/>
    <x v="8"/>
    <n v="1"/>
    <x v="1"/>
    <x v="27"/>
    <x v="1464"/>
    <m/>
    <m/>
    <m/>
    <m/>
    <n v="7500"/>
    <n v="20000"/>
    <n v="12500"/>
    <n v="-1"/>
    <n v="15"/>
    <x v="11"/>
    <x v="1"/>
  </r>
  <r>
    <n v="9059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60"/>
    <x v="322"/>
    <x v="1"/>
    <x v="8"/>
    <n v="1"/>
    <x v="0"/>
    <x v="27"/>
    <x v="440"/>
    <m/>
    <m/>
    <m/>
    <m/>
    <n v="4000"/>
    <n v="10500"/>
    <n v="6500"/>
    <n v="-1"/>
    <n v="15"/>
    <x v="11"/>
    <x v="1"/>
  </r>
  <r>
    <n v="9061"/>
    <x v="322"/>
    <x v="1"/>
    <x v="8"/>
    <n v="1"/>
    <x v="84"/>
    <x v="29"/>
    <x v="139"/>
    <m/>
    <m/>
    <m/>
    <m/>
    <n v="60000"/>
    <n v="120000"/>
    <n v="60000"/>
    <n v="-1"/>
    <n v="15"/>
    <x v="11"/>
    <x v="1"/>
  </r>
  <r>
    <n v="9062"/>
    <x v="322"/>
    <x v="1"/>
    <x v="8"/>
    <n v="1"/>
    <x v="26"/>
    <x v="29"/>
    <x v="139"/>
    <m/>
    <s v="Rojo"/>
    <m/>
    <m/>
    <n v="8000"/>
    <n v="20000"/>
    <n v="12000"/>
    <n v="-1"/>
    <n v="15"/>
    <x v="11"/>
    <x v="1"/>
  </r>
  <r>
    <n v="9063"/>
    <x v="322"/>
    <x v="1"/>
    <x v="8"/>
    <n v="1"/>
    <x v="27"/>
    <x v="29"/>
    <x v="139"/>
    <m/>
    <m/>
    <m/>
    <s v="Por Pacha"/>
    <n v="1100"/>
    <n v="5000"/>
    <n v="3900"/>
    <n v="-1"/>
    <n v="15"/>
    <x v="11"/>
    <x v="1"/>
  </r>
  <r>
    <n v="9064"/>
    <x v="322"/>
    <x v="1"/>
    <x v="8"/>
    <n v="1"/>
    <x v="13"/>
    <x v="6"/>
    <x v="1382"/>
    <m/>
    <m/>
    <m/>
    <m/>
    <n v="8500"/>
    <n v="20000"/>
    <n v="11500"/>
    <n v="-1"/>
    <n v="15"/>
    <x v="11"/>
    <x v="1"/>
  </r>
  <r>
    <n v="9065"/>
    <x v="322"/>
    <x v="1"/>
    <x v="8"/>
    <n v="1"/>
    <x v="26"/>
    <x v="28"/>
    <x v="430"/>
    <m/>
    <s v="verde"/>
    <m/>
    <m/>
    <n v="8000"/>
    <n v="20000"/>
    <n v="12000"/>
    <n v="-1"/>
    <n v="15"/>
    <x v="11"/>
    <x v="1"/>
  </r>
  <r>
    <n v="9066"/>
    <x v="322"/>
    <x v="1"/>
    <x v="8"/>
    <n v="1"/>
    <x v="1"/>
    <x v="1"/>
    <x v="1000"/>
    <m/>
    <s v="blanco"/>
    <m/>
    <m/>
    <n v="2600"/>
    <n v="9500"/>
    <n v="6900"/>
    <n v="-1"/>
    <n v="15"/>
    <x v="11"/>
    <x v="1"/>
  </r>
  <r>
    <n v="9067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68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69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69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7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71"/>
    <x v="322"/>
    <x v="1"/>
    <x v="8"/>
    <n v="1"/>
    <x v="35"/>
    <x v="89"/>
    <x v="1459"/>
    <m/>
    <m/>
    <m/>
    <m/>
    <n v="4000"/>
    <n v="9000"/>
    <n v="5000"/>
    <n v="-1"/>
    <n v="15"/>
    <x v="11"/>
    <x v="1"/>
  </r>
  <r>
    <n v="9072"/>
    <x v="322"/>
    <x v="1"/>
    <x v="8"/>
    <n v="1"/>
    <x v="4"/>
    <x v="4"/>
    <x v="215"/>
    <m/>
    <s v="Azul Oscuro"/>
    <m/>
    <m/>
    <n v="18000"/>
    <n v="35000"/>
    <n v="17000"/>
    <n v="-1"/>
    <n v="15"/>
    <x v="11"/>
    <x v="1"/>
  </r>
  <r>
    <n v="9073"/>
    <x v="322"/>
    <x v="1"/>
    <x v="8"/>
    <n v="1"/>
    <x v="1"/>
    <x v="1"/>
    <x v="1000"/>
    <m/>
    <m/>
    <m/>
    <m/>
    <n v="2600"/>
    <n v="10000"/>
    <n v="7400"/>
    <n v="-1"/>
    <n v="15"/>
    <x v="11"/>
    <x v="1"/>
  </r>
  <r>
    <n v="9074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75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076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077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078"/>
    <x v="323"/>
    <x v="1"/>
    <x v="8"/>
    <n v="1"/>
    <x v="27"/>
    <x v="28"/>
    <x v="237"/>
    <m/>
    <m/>
    <m/>
    <m/>
    <n v="1100"/>
    <n v="10000"/>
    <n v="8900"/>
    <n v="-1"/>
    <n v="16"/>
    <x v="11"/>
    <x v="1"/>
  </r>
  <r>
    <n v="9079"/>
    <x v="323"/>
    <x v="1"/>
    <x v="8"/>
    <n v="1"/>
    <x v="37"/>
    <x v="37"/>
    <x v="336"/>
    <m/>
    <m/>
    <m/>
    <m/>
    <n v="0"/>
    <n v="4000"/>
    <n v="4000"/>
    <n v="-1"/>
    <n v="16"/>
    <x v="11"/>
    <x v="1"/>
  </r>
  <r>
    <n v="908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081"/>
    <x v="323"/>
    <x v="1"/>
    <x v="8"/>
    <n v="1"/>
    <x v="29"/>
    <x v="32"/>
    <x v="201"/>
    <m/>
    <m/>
    <m/>
    <m/>
    <n v="1868"/>
    <n v="2000"/>
    <n v="132"/>
    <n v="-1"/>
    <n v="16"/>
    <x v="11"/>
    <x v="1"/>
  </r>
  <r>
    <n v="9082"/>
    <x v="323"/>
    <x v="1"/>
    <x v="8"/>
    <n v="1"/>
    <x v="29"/>
    <x v="37"/>
    <x v="233"/>
    <m/>
    <m/>
    <m/>
    <m/>
    <n v="10279"/>
    <n v="11000"/>
    <n v="721"/>
    <n v="-1"/>
    <n v="16"/>
    <x v="11"/>
    <x v="1"/>
  </r>
  <r>
    <n v="9083"/>
    <x v="323"/>
    <x v="1"/>
    <x v="8"/>
    <n v="1"/>
    <x v="0"/>
    <x v="27"/>
    <x v="328"/>
    <m/>
    <m/>
    <m/>
    <m/>
    <n v="2000"/>
    <n v="10000"/>
    <n v="8000"/>
    <n v="-1"/>
    <n v="16"/>
    <x v="11"/>
    <x v="1"/>
  </r>
  <r>
    <n v="9084"/>
    <x v="323"/>
    <x v="1"/>
    <x v="8"/>
    <n v="1"/>
    <x v="41"/>
    <x v="6"/>
    <x v="522"/>
    <m/>
    <m/>
    <m/>
    <m/>
    <n v="1800"/>
    <n v="7000"/>
    <n v="5200"/>
    <n v="-1"/>
    <n v="16"/>
    <x v="11"/>
    <x v="1"/>
  </r>
  <r>
    <n v="9085"/>
    <x v="323"/>
    <x v="1"/>
    <x v="8"/>
    <n v="1"/>
    <x v="247"/>
    <x v="28"/>
    <x v="315"/>
    <m/>
    <m/>
    <m/>
    <s v="Comprado con la maquina"/>
    <n v="0"/>
    <n v="20000"/>
    <n v="20000"/>
    <n v="-1"/>
    <n v="16"/>
    <x v="11"/>
    <x v="1"/>
  </r>
  <r>
    <n v="9086"/>
    <x v="323"/>
    <x v="1"/>
    <x v="8"/>
    <n v="1"/>
    <x v="81"/>
    <x v="28"/>
    <x v="315"/>
    <m/>
    <m/>
    <m/>
    <m/>
    <n v="3500"/>
    <n v="10000"/>
    <n v="6500"/>
    <n v="-1"/>
    <n v="16"/>
    <x v="11"/>
    <x v="1"/>
  </r>
  <r>
    <n v="9087"/>
    <x v="323"/>
    <x v="1"/>
    <x v="8"/>
    <n v="1"/>
    <x v="95"/>
    <x v="1"/>
    <x v="512"/>
    <m/>
    <m/>
    <m/>
    <m/>
    <n v="13000"/>
    <n v="35000"/>
    <n v="22000"/>
    <n v="-1"/>
    <n v="16"/>
    <x v="11"/>
    <x v="1"/>
  </r>
  <r>
    <n v="9088"/>
    <x v="323"/>
    <x v="1"/>
    <x v="8"/>
    <n v="1"/>
    <x v="157"/>
    <x v="1"/>
    <x v="512"/>
    <m/>
    <m/>
    <m/>
    <m/>
    <n v="15000"/>
    <n v="30000"/>
    <n v="15000"/>
    <n v="-1"/>
    <n v="16"/>
    <x v="11"/>
    <x v="1"/>
  </r>
  <r>
    <n v="9089"/>
    <x v="323"/>
    <x v="1"/>
    <x v="8"/>
    <n v="1"/>
    <x v="33"/>
    <x v="1"/>
    <x v="2018"/>
    <m/>
    <m/>
    <m/>
    <m/>
    <n v="0"/>
    <n v="30000"/>
    <n v="30000"/>
    <n v="-1"/>
    <n v="16"/>
    <x v="11"/>
    <x v="1"/>
  </r>
  <r>
    <n v="9090"/>
    <x v="323"/>
    <x v="1"/>
    <x v="8"/>
    <n v="1"/>
    <x v="159"/>
    <x v="6"/>
    <x v="1277"/>
    <m/>
    <m/>
    <m/>
    <m/>
    <n v="3000"/>
    <n v="10000"/>
    <n v="7000"/>
    <n v="-1"/>
    <n v="16"/>
    <x v="11"/>
    <x v="1"/>
  </r>
  <r>
    <n v="9091"/>
    <x v="323"/>
    <x v="1"/>
    <x v="8"/>
    <n v="1"/>
    <x v="27"/>
    <x v="1"/>
    <x v="430"/>
    <m/>
    <m/>
    <m/>
    <m/>
    <n v="1100"/>
    <n v="10000"/>
    <n v="8900"/>
    <n v="-1"/>
    <n v="16"/>
    <x v="11"/>
    <x v="1"/>
  </r>
  <r>
    <n v="9092"/>
    <x v="323"/>
    <x v="1"/>
    <x v="8"/>
    <n v="1"/>
    <x v="37"/>
    <x v="32"/>
    <x v="300"/>
    <m/>
    <m/>
    <m/>
    <m/>
    <n v="800"/>
    <n v="4000"/>
    <n v="3200"/>
    <n v="-1"/>
    <n v="16"/>
    <x v="11"/>
    <x v="1"/>
  </r>
  <r>
    <n v="9093"/>
    <x v="323"/>
    <x v="1"/>
    <x v="8"/>
    <n v="1"/>
    <x v="26"/>
    <x v="29"/>
    <x v="569"/>
    <m/>
    <s v="Rojo"/>
    <m/>
    <m/>
    <n v="8000"/>
    <n v="20000"/>
    <n v="12000"/>
    <n v="-1"/>
    <n v="16"/>
    <x v="11"/>
    <x v="1"/>
  </r>
  <r>
    <n v="9094"/>
    <x v="323"/>
    <x v="1"/>
    <x v="8"/>
    <n v="1"/>
    <x v="26"/>
    <x v="1"/>
    <x v="142"/>
    <m/>
    <s v="Rojo"/>
    <m/>
    <m/>
    <n v="8000"/>
    <n v="20000"/>
    <n v="12000"/>
    <n v="-1"/>
    <n v="16"/>
    <x v="11"/>
    <x v="1"/>
  </r>
  <r>
    <n v="9095"/>
    <x v="323"/>
    <x v="1"/>
    <x v="8"/>
    <n v="1"/>
    <x v="84"/>
    <x v="29"/>
    <x v="1523"/>
    <m/>
    <m/>
    <m/>
    <m/>
    <n v="65000"/>
    <n v="120000"/>
    <n v="55000"/>
    <n v="-1"/>
    <n v="16"/>
    <x v="11"/>
    <x v="1"/>
  </r>
  <r>
    <n v="9096"/>
    <x v="323"/>
    <x v="1"/>
    <x v="8"/>
    <n v="1"/>
    <x v="26"/>
    <x v="41"/>
    <x v="1859"/>
    <m/>
    <s v="Negro"/>
    <m/>
    <m/>
    <n v="9800"/>
    <n v="20000"/>
    <n v="10200"/>
    <n v="-1"/>
    <n v="16"/>
    <x v="11"/>
    <x v="1"/>
  </r>
  <r>
    <n v="9097"/>
    <x v="323"/>
    <x v="1"/>
    <x v="8"/>
    <n v="1"/>
    <x v="11"/>
    <x v="134"/>
    <x v="1791"/>
    <m/>
    <m/>
    <m/>
    <m/>
    <n v="110000"/>
    <n v="140000"/>
    <n v="30000"/>
    <n v="-1"/>
    <n v="16"/>
    <x v="11"/>
    <x v="1"/>
  </r>
  <r>
    <n v="9098"/>
    <x v="323"/>
    <x v="1"/>
    <x v="8"/>
    <n v="1"/>
    <x v="53"/>
    <x v="6"/>
    <x v="343"/>
    <m/>
    <m/>
    <m/>
    <m/>
    <n v="30000"/>
    <n v="45000"/>
    <n v="15000"/>
    <n v="-1"/>
    <n v="16"/>
    <x v="11"/>
    <x v="1"/>
  </r>
  <r>
    <n v="9099"/>
    <x v="323"/>
    <x v="1"/>
    <x v="8"/>
    <n v="1"/>
    <x v="29"/>
    <x v="37"/>
    <x v="233"/>
    <m/>
    <m/>
    <m/>
    <m/>
    <n v="1401"/>
    <n v="1500"/>
    <n v="99"/>
    <n v="-1"/>
    <n v="16"/>
    <x v="11"/>
    <x v="1"/>
  </r>
  <r>
    <n v="9100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01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02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03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4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5"/>
    <x v="323"/>
    <x v="1"/>
    <x v="8"/>
    <n v="1"/>
    <x v="1"/>
    <x v="1"/>
    <x v="1000"/>
    <m/>
    <m/>
    <m/>
    <m/>
    <n v="2600"/>
    <n v="10000"/>
    <n v="7400"/>
    <n v="-1"/>
    <n v="16"/>
    <x v="11"/>
    <x v="1"/>
  </r>
  <r>
    <n v="9106"/>
    <x v="323"/>
    <x v="1"/>
    <x v="8"/>
    <n v="1"/>
    <x v="46"/>
    <x v="1"/>
    <x v="2002"/>
    <m/>
    <m/>
    <m/>
    <m/>
    <n v="6000"/>
    <n v="45000"/>
    <n v="39000"/>
    <n v="-1"/>
    <n v="16"/>
    <x v="11"/>
    <x v="1"/>
  </r>
  <r>
    <n v="9107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9"/>
    <x v="323"/>
    <x v="1"/>
    <x v="8"/>
    <n v="1"/>
    <x v="27"/>
    <x v="4"/>
    <x v="1810"/>
    <m/>
    <m/>
    <m/>
    <m/>
    <n v="1100"/>
    <n v="10000"/>
    <n v="8900"/>
    <n v="-1"/>
    <n v="16"/>
    <x v="11"/>
    <x v="1"/>
  </r>
  <r>
    <n v="9110"/>
    <x v="323"/>
    <x v="1"/>
    <x v="69"/>
    <n v="1"/>
    <x v="11"/>
    <x v="116"/>
    <x v="845"/>
    <m/>
    <m/>
    <m/>
    <m/>
    <n v="29000"/>
    <n v="40000"/>
    <n v="11000"/>
    <n v="-1"/>
    <n v="16"/>
    <x v="11"/>
    <x v="1"/>
  </r>
  <r>
    <n v="9111"/>
    <x v="323"/>
    <x v="1"/>
    <x v="69"/>
    <n v="1"/>
    <x v="219"/>
    <x v="6"/>
    <x v="1768"/>
    <m/>
    <m/>
    <m/>
    <m/>
    <n v="8000"/>
    <n v="18000"/>
    <n v="10000"/>
    <n v="-1"/>
    <n v="16"/>
    <x v="11"/>
    <x v="1"/>
  </r>
  <r>
    <n v="9112"/>
    <x v="323"/>
    <x v="1"/>
    <x v="69"/>
    <n v="1"/>
    <x v="62"/>
    <x v="6"/>
    <x v="2019"/>
    <m/>
    <m/>
    <m/>
    <m/>
    <n v="3500"/>
    <n v="7000"/>
    <n v="3500"/>
    <n v="-1"/>
    <n v="16"/>
    <x v="11"/>
    <x v="1"/>
  </r>
  <r>
    <n v="9113"/>
    <x v="323"/>
    <x v="1"/>
    <x v="69"/>
    <n v="1"/>
    <x v="1"/>
    <x v="27"/>
    <x v="129"/>
    <m/>
    <m/>
    <m/>
    <m/>
    <n v="7500"/>
    <n v="20000"/>
    <n v="12500"/>
    <n v="-1"/>
    <n v="16"/>
    <x v="11"/>
    <x v="1"/>
  </r>
  <r>
    <n v="9114"/>
    <x v="323"/>
    <x v="1"/>
    <x v="69"/>
    <n v="1"/>
    <x v="221"/>
    <x v="6"/>
    <x v="1775"/>
    <m/>
    <m/>
    <m/>
    <m/>
    <n v="12000"/>
    <n v="18000"/>
    <n v="6000"/>
    <n v="-1"/>
    <n v="16"/>
    <x v="11"/>
    <x v="1"/>
  </r>
  <r>
    <n v="9115"/>
    <x v="323"/>
    <x v="1"/>
    <x v="8"/>
    <n v="1"/>
    <x v="26"/>
    <x v="29"/>
    <x v="768"/>
    <m/>
    <m/>
    <m/>
    <m/>
    <n v="8000"/>
    <n v="20000"/>
    <n v="12000"/>
    <n v="-1"/>
    <n v="16"/>
    <x v="11"/>
    <x v="1"/>
  </r>
  <r>
    <n v="9116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17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1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19"/>
    <x v="323"/>
    <x v="1"/>
    <x v="8"/>
    <n v="1"/>
    <x v="33"/>
    <x v="6"/>
    <x v="2020"/>
    <m/>
    <m/>
    <m/>
    <m/>
    <n v="0"/>
    <n v="7000"/>
    <n v="7000"/>
    <n v="-1"/>
    <n v="16"/>
    <x v="11"/>
    <x v="1"/>
  </r>
  <r>
    <n v="9120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21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22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23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24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25"/>
    <x v="324"/>
    <x v="1"/>
    <x v="8"/>
    <n v="1"/>
    <x v="89"/>
    <x v="16"/>
    <x v="831"/>
    <m/>
    <m/>
    <m/>
    <m/>
    <n v="17000"/>
    <n v="39000"/>
    <n v="22000"/>
    <n v="-1"/>
    <n v="17"/>
    <x v="11"/>
    <x v="1"/>
  </r>
  <r>
    <n v="9126"/>
    <x v="324"/>
    <x v="1"/>
    <x v="8"/>
    <n v="1"/>
    <x v="33"/>
    <x v="6"/>
    <x v="1959"/>
    <m/>
    <m/>
    <m/>
    <m/>
    <n v="0"/>
    <n v="2000"/>
    <n v="2000"/>
    <n v="-1"/>
    <n v="17"/>
    <x v="11"/>
    <x v="1"/>
  </r>
  <r>
    <n v="9127"/>
    <x v="324"/>
    <x v="1"/>
    <x v="8"/>
    <n v="1"/>
    <x v="81"/>
    <x v="1"/>
    <x v="141"/>
    <m/>
    <s v="Caballero"/>
    <m/>
    <m/>
    <n v="3500"/>
    <n v="10000"/>
    <n v="6500"/>
    <n v="-1"/>
    <n v="17"/>
    <x v="11"/>
    <x v="1"/>
  </r>
  <r>
    <n v="9128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29"/>
    <x v="324"/>
    <x v="1"/>
    <x v="8"/>
    <n v="1"/>
    <x v="30"/>
    <x v="28"/>
    <x v="430"/>
    <m/>
    <m/>
    <m/>
    <m/>
    <n v="900"/>
    <n v="10000"/>
    <n v="9100"/>
    <n v="-1"/>
    <n v="17"/>
    <x v="11"/>
    <x v="1"/>
  </r>
  <r>
    <n v="9130"/>
    <x v="324"/>
    <x v="1"/>
    <x v="8"/>
    <n v="1"/>
    <x v="4"/>
    <x v="6"/>
    <x v="1636"/>
    <m/>
    <m/>
    <m/>
    <m/>
    <n v="32000"/>
    <n v="60000"/>
    <n v="28000"/>
    <n v="-1"/>
    <n v="17"/>
    <x v="11"/>
    <x v="1"/>
  </r>
  <r>
    <n v="9131"/>
    <x v="324"/>
    <x v="1"/>
    <x v="8"/>
    <n v="1"/>
    <x v="29"/>
    <x v="37"/>
    <x v="233"/>
    <m/>
    <m/>
    <m/>
    <m/>
    <n v="3270"/>
    <n v="3500"/>
    <n v="230"/>
    <n v="-1"/>
    <n v="17"/>
    <x v="11"/>
    <x v="1"/>
  </r>
  <r>
    <n v="9132"/>
    <x v="320"/>
    <x v="0"/>
    <x v="51"/>
    <n v="1"/>
    <x v="0"/>
    <x v="41"/>
    <x v="440"/>
    <m/>
    <m/>
    <m/>
    <m/>
    <n v="3500"/>
    <n v="12000"/>
    <n v="-3500"/>
    <n v="1"/>
    <n v="13"/>
    <x v="11"/>
    <x v="1"/>
  </r>
  <r>
    <n v="9133"/>
    <x v="320"/>
    <x v="0"/>
    <x v="51"/>
    <n v="1"/>
    <x v="0"/>
    <x v="188"/>
    <x v="440"/>
    <m/>
    <m/>
    <m/>
    <m/>
    <n v="4500"/>
    <n v="12000"/>
    <n v="-4500"/>
    <n v="1"/>
    <n v="13"/>
    <x v="11"/>
    <x v="1"/>
  </r>
  <r>
    <n v="9134"/>
    <x v="320"/>
    <x v="0"/>
    <x v="51"/>
    <n v="1"/>
    <x v="0"/>
    <x v="187"/>
    <x v="440"/>
    <m/>
    <m/>
    <m/>
    <m/>
    <n v="4000"/>
    <n v="12000"/>
    <n v="-4000"/>
    <n v="1"/>
    <n v="13"/>
    <x v="11"/>
    <x v="1"/>
  </r>
  <r>
    <n v="9135"/>
    <x v="320"/>
    <x v="0"/>
    <x v="51"/>
    <n v="1"/>
    <x v="2"/>
    <x v="4"/>
    <x v="1663"/>
    <m/>
    <m/>
    <m/>
    <m/>
    <n v="24000"/>
    <n v="54000"/>
    <n v="-24000"/>
    <n v="1"/>
    <n v="13"/>
    <x v="11"/>
    <x v="1"/>
  </r>
  <r>
    <n v="9136"/>
    <x v="320"/>
    <x v="0"/>
    <x v="51"/>
    <n v="20"/>
    <x v="37"/>
    <x v="32"/>
    <x v="300"/>
    <m/>
    <m/>
    <m/>
    <m/>
    <n v="800"/>
    <n v="4000"/>
    <n v="-16000"/>
    <n v="20"/>
    <n v="13"/>
    <x v="11"/>
    <x v="1"/>
  </r>
  <r>
    <n v="9137"/>
    <x v="320"/>
    <x v="0"/>
    <x v="64"/>
    <n v="1"/>
    <x v="46"/>
    <x v="1"/>
    <x v="2002"/>
    <m/>
    <m/>
    <m/>
    <m/>
    <n v="6000"/>
    <n v="45000"/>
    <n v="-6000"/>
    <n v="1"/>
    <n v="13"/>
    <x v="11"/>
    <x v="1"/>
  </r>
  <r>
    <n v="9138"/>
    <x v="320"/>
    <x v="0"/>
    <x v="64"/>
    <n v="1"/>
    <x v="84"/>
    <x v="1"/>
    <x v="2013"/>
    <m/>
    <m/>
    <m/>
    <m/>
    <n v="80000"/>
    <n v="140000"/>
    <n v="-80000"/>
    <n v="1"/>
    <n v="13"/>
    <x v="11"/>
    <x v="1"/>
  </r>
  <r>
    <n v="9139"/>
    <x v="322"/>
    <x v="0"/>
    <x v="64"/>
    <n v="1"/>
    <x v="84"/>
    <x v="1"/>
    <x v="2021"/>
    <m/>
    <m/>
    <m/>
    <m/>
    <n v="75000"/>
    <n v="135000"/>
    <n v="-75000"/>
    <n v="1"/>
    <n v="15"/>
    <x v="11"/>
    <x v="1"/>
  </r>
  <r>
    <n v="9140"/>
    <x v="322"/>
    <x v="0"/>
    <x v="64"/>
    <n v="1"/>
    <x v="84"/>
    <x v="29"/>
    <x v="570"/>
    <m/>
    <m/>
    <m/>
    <m/>
    <n v="65000"/>
    <n v="125000"/>
    <n v="-65000"/>
    <n v="1"/>
    <n v="15"/>
    <x v="11"/>
    <x v="1"/>
  </r>
  <r>
    <n v="9141"/>
    <x v="322"/>
    <x v="0"/>
    <x v="64"/>
    <n v="1"/>
    <x v="105"/>
    <x v="2"/>
    <x v="168"/>
    <m/>
    <m/>
    <m/>
    <m/>
    <n v="25000"/>
    <n v="45000"/>
    <n v="-25000"/>
    <n v="1"/>
    <n v="15"/>
    <x v="11"/>
    <x v="1"/>
  </r>
  <r>
    <n v="9142"/>
    <x v="322"/>
    <x v="0"/>
    <x v="64"/>
    <n v="1"/>
    <x v="95"/>
    <x v="1"/>
    <x v="1014"/>
    <m/>
    <m/>
    <m/>
    <m/>
    <n v="15000"/>
    <n v="35000"/>
    <n v="-15000"/>
    <n v="1"/>
    <n v="15"/>
    <x v="11"/>
    <x v="1"/>
  </r>
  <r>
    <n v="9143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44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45"/>
    <x v="322"/>
    <x v="0"/>
    <x v="51"/>
    <n v="2"/>
    <x v="175"/>
    <x v="28"/>
    <x v="430"/>
    <m/>
    <m/>
    <m/>
    <m/>
    <n v="7000"/>
    <n v="20000"/>
    <n v="-14000"/>
    <n v="2"/>
    <n v="15"/>
    <x v="11"/>
    <x v="1"/>
  </r>
  <r>
    <n v="9146"/>
    <x v="322"/>
    <x v="0"/>
    <x v="51"/>
    <n v="1"/>
    <x v="2"/>
    <x v="92"/>
    <x v="2022"/>
    <m/>
    <m/>
    <m/>
    <m/>
    <n v="16000"/>
    <n v="34000"/>
    <n v="-16000"/>
    <n v="1"/>
    <n v="15"/>
    <x v="11"/>
    <x v="1"/>
  </r>
  <r>
    <n v="9147"/>
    <x v="322"/>
    <x v="0"/>
    <x v="51"/>
    <n v="1"/>
    <x v="4"/>
    <x v="127"/>
    <x v="1021"/>
    <m/>
    <m/>
    <m/>
    <m/>
    <n v="35000"/>
    <n v="65000"/>
    <n v="-35000"/>
    <n v="1"/>
    <n v="15"/>
    <x v="11"/>
    <x v="1"/>
  </r>
  <r>
    <n v="9148"/>
    <x v="322"/>
    <x v="0"/>
    <x v="51"/>
    <n v="1"/>
    <x v="4"/>
    <x v="46"/>
    <x v="2023"/>
    <m/>
    <m/>
    <m/>
    <m/>
    <n v="45000"/>
    <n v="80000"/>
    <n v="-45000"/>
    <n v="1"/>
    <n v="15"/>
    <x v="11"/>
    <x v="1"/>
  </r>
  <r>
    <n v="9149"/>
    <x v="322"/>
    <x v="0"/>
    <x v="51"/>
    <n v="2"/>
    <x v="0"/>
    <x v="188"/>
    <x v="2015"/>
    <m/>
    <m/>
    <m/>
    <m/>
    <n v="5000"/>
    <n v="14000"/>
    <n v="-10000"/>
    <n v="2"/>
    <n v="15"/>
    <x v="11"/>
    <x v="1"/>
  </r>
  <r>
    <n v="9150"/>
    <x v="322"/>
    <x v="0"/>
    <x v="51"/>
    <n v="4"/>
    <x v="55"/>
    <x v="48"/>
    <x v="741"/>
    <m/>
    <m/>
    <m/>
    <m/>
    <n v="5500"/>
    <n v="20000"/>
    <n v="-22000"/>
    <n v="4"/>
    <n v="15"/>
    <x v="11"/>
    <x v="1"/>
  </r>
  <r>
    <n v="9151"/>
    <x v="324"/>
    <x v="1"/>
    <x v="8"/>
    <n v="1"/>
    <x v="29"/>
    <x v="32"/>
    <x v="201"/>
    <m/>
    <m/>
    <m/>
    <m/>
    <n v="6074"/>
    <n v="6500"/>
    <n v="426"/>
    <n v="-1"/>
    <n v="17"/>
    <x v="11"/>
    <x v="1"/>
  </r>
  <r>
    <n v="9152"/>
    <x v="324"/>
    <x v="1"/>
    <x v="8"/>
    <n v="1"/>
    <x v="37"/>
    <x v="37"/>
    <x v="233"/>
    <m/>
    <m/>
    <m/>
    <m/>
    <n v="0"/>
    <n v="4000"/>
    <n v="4000"/>
    <n v="-1"/>
    <n v="17"/>
    <x v="11"/>
    <x v="1"/>
  </r>
  <r>
    <n v="9153"/>
    <x v="324"/>
    <x v="1"/>
    <x v="8"/>
    <n v="1"/>
    <x v="26"/>
    <x v="4"/>
    <x v="1151"/>
    <m/>
    <m/>
    <m/>
    <m/>
    <n v="7000"/>
    <n v="18000"/>
    <n v="11000"/>
    <n v="-1"/>
    <n v="17"/>
    <x v="11"/>
    <x v="1"/>
  </r>
  <r>
    <n v="9154"/>
    <x v="324"/>
    <x v="1"/>
    <x v="8"/>
    <n v="1"/>
    <x v="27"/>
    <x v="4"/>
    <x v="1151"/>
    <m/>
    <m/>
    <m/>
    <m/>
    <n v="1100"/>
    <n v="10000"/>
    <n v="8900"/>
    <n v="-1"/>
    <n v="17"/>
    <x v="11"/>
    <x v="1"/>
  </r>
  <r>
    <n v="9155"/>
    <x v="324"/>
    <x v="1"/>
    <x v="8"/>
    <n v="1"/>
    <x v="247"/>
    <x v="41"/>
    <x v="1026"/>
    <m/>
    <m/>
    <m/>
    <s v="Comprado con la maquina"/>
    <n v="0"/>
    <n v="15000"/>
    <n v="15000"/>
    <n v="-1"/>
    <n v="17"/>
    <x v="11"/>
    <x v="1"/>
  </r>
  <r>
    <n v="9156"/>
    <x v="324"/>
    <x v="1"/>
    <x v="8"/>
    <n v="1"/>
    <x v="35"/>
    <x v="89"/>
    <x v="1075"/>
    <m/>
    <m/>
    <m/>
    <m/>
    <n v="5000"/>
    <n v="9000"/>
    <n v="4000"/>
    <n v="-1"/>
    <n v="17"/>
    <x v="11"/>
    <x v="1"/>
  </r>
  <r>
    <n v="9157"/>
    <x v="324"/>
    <x v="1"/>
    <x v="8"/>
    <n v="1"/>
    <x v="247"/>
    <x v="110"/>
    <x v="2024"/>
    <m/>
    <m/>
    <m/>
    <s v="Comprado con la maquina"/>
    <n v="0"/>
    <n v="18000"/>
    <n v="18000"/>
    <n v="-1"/>
    <n v="17"/>
    <x v="11"/>
    <x v="1"/>
  </r>
  <r>
    <n v="9158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59"/>
    <x v="324"/>
    <x v="1"/>
    <x v="8"/>
    <n v="1"/>
    <x v="26"/>
    <x v="41"/>
    <x v="1062"/>
    <m/>
    <m/>
    <m/>
    <m/>
    <n v="8000"/>
    <n v="20000"/>
    <n v="12000"/>
    <n v="-1"/>
    <n v="17"/>
    <x v="11"/>
    <x v="1"/>
  </r>
  <r>
    <n v="9160"/>
    <x v="324"/>
    <x v="1"/>
    <x v="8"/>
    <n v="1"/>
    <x v="35"/>
    <x v="36"/>
    <x v="230"/>
    <m/>
    <m/>
    <m/>
    <m/>
    <n v="10500"/>
    <n v="24000"/>
    <n v="13500"/>
    <n v="-1"/>
    <n v="17"/>
    <x v="11"/>
    <x v="1"/>
  </r>
  <r>
    <n v="9161"/>
    <x v="324"/>
    <x v="1"/>
    <x v="8"/>
    <n v="1"/>
    <x v="0"/>
    <x v="27"/>
    <x v="328"/>
    <m/>
    <m/>
    <m/>
    <m/>
    <n v="2000"/>
    <n v="10000"/>
    <n v="8000"/>
    <n v="-1"/>
    <n v="17"/>
    <x v="11"/>
    <x v="1"/>
  </r>
  <r>
    <n v="9162"/>
    <x v="324"/>
    <x v="1"/>
    <x v="8"/>
    <n v="1"/>
    <x v="37"/>
    <x v="32"/>
    <x v="300"/>
    <m/>
    <m/>
    <m/>
    <m/>
    <n v="800"/>
    <n v="4000"/>
    <n v="3200"/>
    <n v="-1"/>
    <n v="17"/>
    <x v="11"/>
    <x v="1"/>
  </r>
  <r>
    <n v="9163"/>
    <x v="324"/>
    <x v="1"/>
    <x v="8"/>
    <n v="1"/>
    <x v="4"/>
    <x v="4"/>
    <x v="215"/>
    <m/>
    <s v="gris"/>
    <m/>
    <m/>
    <n v="18000"/>
    <n v="35000"/>
    <n v="17000"/>
    <n v="-1"/>
    <n v="17"/>
    <x v="11"/>
    <x v="1"/>
  </r>
  <r>
    <n v="9164"/>
    <x v="322"/>
    <x v="0"/>
    <x v="161"/>
    <n v="1"/>
    <x v="247"/>
    <x v="189"/>
    <x v="2025"/>
    <m/>
    <m/>
    <m/>
    <s v="Herramientas"/>
    <n v="2700000"/>
    <n v="0"/>
    <n v="-2700000"/>
    <n v="1"/>
    <n v="15"/>
    <x v="11"/>
    <x v="1"/>
  </r>
  <r>
    <n v="9165"/>
    <x v="320"/>
    <x v="0"/>
    <x v="161"/>
    <n v="1"/>
    <x v="0"/>
    <x v="182"/>
    <x v="2026"/>
    <m/>
    <m/>
    <m/>
    <s v="Herramientas"/>
    <n v="43000"/>
    <n v="0"/>
    <n v="-43000"/>
    <n v="1"/>
    <n v="13"/>
    <x v="11"/>
    <x v="1"/>
  </r>
  <r>
    <n v="9166"/>
    <x v="324"/>
    <x v="1"/>
    <x v="8"/>
    <n v="1"/>
    <x v="1"/>
    <x v="1"/>
    <x v="1000"/>
    <m/>
    <m/>
    <m/>
    <m/>
    <n v="2600"/>
    <n v="10000"/>
    <n v="7400"/>
    <n v="-1"/>
    <n v="17"/>
    <x v="11"/>
    <x v="1"/>
  </r>
  <r>
    <n v="9167"/>
    <x v="324"/>
    <x v="1"/>
    <x v="8"/>
    <n v="1"/>
    <x v="26"/>
    <x v="1"/>
    <x v="141"/>
    <m/>
    <s v="Arcoiris"/>
    <m/>
    <m/>
    <n v="9000"/>
    <n v="20000"/>
    <n v="11000"/>
    <n v="-1"/>
    <n v="17"/>
    <x v="11"/>
    <x v="1"/>
  </r>
  <r>
    <n v="9168"/>
    <x v="324"/>
    <x v="1"/>
    <x v="8"/>
    <n v="1"/>
    <x v="30"/>
    <x v="1"/>
    <x v="141"/>
    <m/>
    <m/>
    <m/>
    <m/>
    <n v="900"/>
    <n v="10000"/>
    <n v="9100"/>
    <n v="-1"/>
    <n v="17"/>
    <x v="11"/>
    <x v="1"/>
  </r>
  <r>
    <n v="9169"/>
    <x v="324"/>
    <x v="1"/>
    <x v="8"/>
    <n v="1"/>
    <x v="73"/>
    <x v="72"/>
    <x v="493"/>
    <m/>
    <m/>
    <m/>
    <s v="Recarga fallida"/>
    <n v="0"/>
    <n v="3500"/>
    <n v="3500"/>
    <n v="-1"/>
    <n v="17"/>
    <x v="11"/>
    <x v="1"/>
  </r>
  <r>
    <n v="9170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171"/>
    <x v="325"/>
    <x v="1"/>
    <x v="69"/>
    <n v="1"/>
    <x v="248"/>
    <x v="6"/>
    <x v="2027"/>
    <m/>
    <m/>
    <m/>
    <m/>
    <n v="55000"/>
    <n v="70000"/>
    <n v="15000"/>
    <n v="-1"/>
    <n v="18"/>
    <x v="11"/>
    <x v="1"/>
  </r>
  <r>
    <n v="9172"/>
    <x v="325"/>
    <x v="0"/>
    <x v="127"/>
    <n v="1"/>
    <x v="248"/>
    <x v="6"/>
    <x v="2027"/>
    <m/>
    <m/>
    <m/>
    <m/>
    <n v="55000"/>
    <n v="95000"/>
    <n v="-55000"/>
    <n v="1"/>
    <n v="18"/>
    <x v="11"/>
    <x v="1"/>
  </r>
  <r>
    <n v="9173"/>
    <x v="325"/>
    <x v="0"/>
    <x v="127"/>
    <n v="1"/>
    <x v="147"/>
    <x v="83"/>
    <x v="544"/>
    <m/>
    <s v="gris"/>
    <m/>
    <m/>
    <n v="29000"/>
    <n v="55000"/>
    <n v="-29000"/>
    <n v="1"/>
    <n v="18"/>
    <x v="11"/>
    <x v="1"/>
  </r>
  <r>
    <n v="9174"/>
    <x v="325"/>
    <x v="0"/>
    <x v="127"/>
    <n v="1"/>
    <x v="147"/>
    <x v="83"/>
    <x v="544"/>
    <m/>
    <s v="Azul"/>
    <m/>
    <m/>
    <n v="29000"/>
    <n v="55000"/>
    <n v="-29000"/>
    <n v="1"/>
    <n v="18"/>
    <x v="11"/>
    <x v="1"/>
  </r>
  <r>
    <n v="9175"/>
    <x v="325"/>
    <x v="0"/>
    <x v="127"/>
    <n v="1"/>
    <x v="11"/>
    <x v="134"/>
    <x v="1791"/>
    <m/>
    <s v="Negro"/>
    <m/>
    <m/>
    <n v="110000"/>
    <n v="160000"/>
    <n v="-110000"/>
    <n v="1"/>
    <n v="18"/>
    <x v="11"/>
    <x v="1"/>
  </r>
  <r>
    <n v="9176"/>
    <x v="325"/>
    <x v="0"/>
    <x v="127"/>
    <n v="1"/>
    <x v="4"/>
    <x v="116"/>
    <x v="2028"/>
    <m/>
    <s v="gris"/>
    <m/>
    <m/>
    <n v="45000"/>
    <n v="75000"/>
    <n v="-45000"/>
    <n v="1"/>
    <n v="18"/>
    <x v="11"/>
    <x v="1"/>
  </r>
  <r>
    <n v="9177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178"/>
    <x v="325"/>
    <x v="1"/>
    <x v="8"/>
    <n v="1"/>
    <x v="29"/>
    <x v="32"/>
    <x v="201"/>
    <m/>
    <m/>
    <m/>
    <m/>
    <n v="10279"/>
    <n v="11000"/>
    <n v="721"/>
    <n v="-1"/>
    <n v="18"/>
    <x v="11"/>
    <x v="1"/>
  </r>
  <r>
    <n v="9179"/>
    <x v="325"/>
    <x v="1"/>
    <x v="8"/>
    <n v="1"/>
    <x v="81"/>
    <x v="28"/>
    <x v="133"/>
    <m/>
    <m/>
    <m/>
    <m/>
    <n v="3500"/>
    <n v="10000"/>
    <n v="6500"/>
    <n v="-1"/>
    <n v="18"/>
    <x v="11"/>
    <x v="1"/>
  </r>
  <r>
    <n v="9180"/>
    <x v="325"/>
    <x v="1"/>
    <x v="8"/>
    <n v="1"/>
    <x v="27"/>
    <x v="28"/>
    <x v="133"/>
    <m/>
    <m/>
    <m/>
    <m/>
    <n v="1100"/>
    <n v="10000"/>
    <n v="8900"/>
    <n v="-1"/>
    <n v="18"/>
    <x v="11"/>
    <x v="1"/>
  </r>
  <r>
    <n v="9181"/>
    <x v="325"/>
    <x v="1"/>
    <x v="8"/>
    <n v="1"/>
    <x v="2"/>
    <x v="47"/>
    <x v="2008"/>
    <m/>
    <m/>
    <m/>
    <m/>
    <n v="5000"/>
    <n v="15000"/>
    <n v="10000"/>
    <n v="-1"/>
    <n v="18"/>
    <x v="11"/>
    <x v="1"/>
  </r>
  <r>
    <n v="9182"/>
    <x v="325"/>
    <x v="0"/>
    <x v="64"/>
    <n v="1"/>
    <x v="84"/>
    <x v="2"/>
    <x v="2029"/>
    <m/>
    <m/>
    <m/>
    <m/>
    <n v="55000"/>
    <n v="115000"/>
    <n v="-55000"/>
    <n v="1"/>
    <n v="18"/>
    <x v="11"/>
    <x v="1"/>
  </r>
  <r>
    <n v="9183"/>
    <x v="325"/>
    <x v="0"/>
    <x v="64"/>
    <n v="1"/>
    <x v="84"/>
    <x v="29"/>
    <x v="1523"/>
    <m/>
    <m/>
    <m/>
    <m/>
    <n v="70000"/>
    <n v="130000"/>
    <n v="-70000"/>
    <n v="1"/>
    <n v="18"/>
    <x v="11"/>
    <x v="1"/>
  </r>
  <r>
    <n v="9184"/>
    <x v="325"/>
    <x v="0"/>
    <x v="64"/>
    <n v="1"/>
    <x v="84"/>
    <x v="1"/>
    <x v="367"/>
    <m/>
    <m/>
    <m/>
    <m/>
    <n v="63000"/>
    <n v="125000"/>
    <n v="-63000"/>
    <n v="1"/>
    <n v="18"/>
    <x v="11"/>
    <x v="1"/>
  </r>
  <r>
    <n v="9185"/>
    <x v="325"/>
    <x v="0"/>
    <x v="64"/>
    <n v="1"/>
    <x v="157"/>
    <x v="2"/>
    <x v="1333"/>
    <m/>
    <m/>
    <m/>
    <m/>
    <n v="12000"/>
    <n v="25000"/>
    <n v="-12000"/>
    <n v="1"/>
    <n v="18"/>
    <x v="11"/>
    <x v="1"/>
  </r>
  <r>
    <n v="9186"/>
    <x v="325"/>
    <x v="0"/>
    <x v="51"/>
    <n v="20"/>
    <x v="81"/>
    <x v="48"/>
    <x v="741"/>
    <m/>
    <m/>
    <m/>
    <m/>
    <n v="3400"/>
    <n v="10000"/>
    <n v="-68000"/>
    <n v="20"/>
    <n v="18"/>
    <x v="11"/>
    <x v="1"/>
  </r>
  <r>
    <n v="9187"/>
    <x v="325"/>
    <x v="0"/>
    <x v="51"/>
    <n v="7"/>
    <x v="101"/>
    <x v="48"/>
    <x v="741"/>
    <m/>
    <m/>
    <m/>
    <m/>
    <n v="4000"/>
    <n v="10000"/>
    <n v="-28000"/>
    <n v="7"/>
    <n v="18"/>
    <x v="11"/>
    <x v="1"/>
  </r>
  <r>
    <n v="9188"/>
    <x v="325"/>
    <x v="0"/>
    <x v="51"/>
    <n v="5"/>
    <x v="27"/>
    <x v="28"/>
    <x v="315"/>
    <m/>
    <m/>
    <m/>
    <m/>
    <n v="900"/>
    <n v="10000"/>
    <n v="-4500"/>
    <n v="5"/>
    <n v="18"/>
    <x v="11"/>
    <x v="1"/>
  </r>
  <r>
    <n v="9189"/>
    <x v="325"/>
    <x v="0"/>
    <x v="51"/>
    <n v="5"/>
    <x v="207"/>
    <x v="1"/>
    <x v="367"/>
    <m/>
    <m/>
    <m/>
    <m/>
    <n v="2500"/>
    <n v="12000"/>
    <n v="-12500"/>
    <n v="5"/>
    <n v="18"/>
    <x v="11"/>
    <x v="1"/>
  </r>
  <r>
    <n v="9190"/>
    <x v="325"/>
    <x v="0"/>
    <x v="114"/>
    <n v="25"/>
    <x v="81"/>
    <x v="48"/>
    <x v="741"/>
    <m/>
    <m/>
    <m/>
    <m/>
    <n v="3300"/>
    <n v="10000"/>
    <n v="-82500"/>
    <n v="25"/>
    <n v="18"/>
    <x v="11"/>
    <x v="1"/>
  </r>
  <r>
    <n v="9191"/>
    <x v="325"/>
    <x v="0"/>
    <x v="114"/>
    <n v="2"/>
    <x v="182"/>
    <x v="6"/>
    <x v="741"/>
    <m/>
    <m/>
    <m/>
    <m/>
    <n v="7000"/>
    <n v="14000"/>
    <n v="-14000"/>
    <n v="2"/>
    <n v="18"/>
    <x v="11"/>
    <x v="1"/>
  </r>
  <r>
    <n v="9192"/>
    <x v="325"/>
    <x v="0"/>
    <x v="114"/>
    <n v="2"/>
    <x v="26"/>
    <x v="1"/>
    <x v="141"/>
    <m/>
    <m/>
    <m/>
    <m/>
    <n v="7500"/>
    <n v="20000"/>
    <n v="-15000"/>
    <n v="2"/>
    <n v="18"/>
    <x v="11"/>
    <x v="1"/>
  </r>
  <r>
    <n v="9193"/>
    <x v="325"/>
    <x v="0"/>
    <x v="114"/>
    <n v="2"/>
    <x v="26"/>
    <x v="28"/>
    <x v="1949"/>
    <m/>
    <m/>
    <m/>
    <m/>
    <n v="11000"/>
    <n v="20000"/>
    <n v="-22000"/>
    <n v="2"/>
    <n v="18"/>
    <x v="11"/>
    <x v="1"/>
  </r>
  <r>
    <n v="9194"/>
    <x v="325"/>
    <x v="0"/>
    <x v="114"/>
    <n v="1"/>
    <x v="26"/>
    <x v="35"/>
    <x v="180"/>
    <m/>
    <s v="Rojo"/>
    <m/>
    <m/>
    <n v="10000"/>
    <n v="20000"/>
    <n v="-10000"/>
    <n v="1"/>
    <n v="18"/>
    <x v="11"/>
    <x v="1"/>
  </r>
  <r>
    <n v="9195"/>
    <x v="325"/>
    <x v="0"/>
    <x v="114"/>
    <n v="1"/>
    <x v="9"/>
    <x v="6"/>
    <x v="2030"/>
    <m/>
    <m/>
    <m/>
    <m/>
    <n v="11000"/>
    <n v="22000"/>
    <n v="-11000"/>
    <n v="1"/>
    <n v="18"/>
    <x v="11"/>
    <x v="1"/>
  </r>
  <r>
    <n v="9196"/>
    <x v="325"/>
    <x v="0"/>
    <x v="114"/>
    <n v="1"/>
    <x v="9"/>
    <x v="190"/>
    <x v="2031"/>
    <m/>
    <m/>
    <m/>
    <m/>
    <n v="11000"/>
    <n v="22000"/>
    <n v="-11000"/>
    <n v="1"/>
    <n v="18"/>
    <x v="11"/>
    <x v="1"/>
  </r>
  <r>
    <n v="9197"/>
    <x v="325"/>
    <x v="0"/>
    <x v="114"/>
    <n v="1"/>
    <x v="4"/>
    <x v="6"/>
    <x v="1636"/>
    <m/>
    <m/>
    <m/>
    <m/>
    <n v="30000"/>
    <n v="60000"/>
    <n v="-30000"/>
    <n v="1"/>
    <n v="18"/>
    <x v="11"/>
    <x v="1"/>
  </r>
  <r>
    <n v="9198"/>
    <x v="325"/>
    <x v="0"/>
    <x v="114"/>
    <n v="1"/>
    <x v="4"/>
    <x v="6"/>
    <x v="2032"/>
    <m/>
    <m/>
    <m/>
    <m/>
    <n v="30000"/>
    <n v="60000"/>
    <n v="-30000"/>
    <n v="1"/>
    <n v="18"/>
    <x v="11"/>
    <x v="1"/>
  </r>
  <r>
    <n v="9199"/>
    <x v="325"/>
    <x v="0"/>
    <x v="114"/>
    <n v="3"/>
    <x v="13"/>
    <x v="6"/>
    <x v="1382"/>
    <m/>
    <m/>
    <m/>
    <m/>
    <n v="8000"/>
    <n v="20000"/>
    <n v="-24000"/>
    <n v="3"/>
    <n v="18"/>
    <x v="11"/>
    <x v="1"/>
  </r>
  <r>
    <n v="9200"/>
    <x v="325"/>
    <x v="0"/>
    <x v="114"/>
    <n v="3"/>
    <x v="0"/>
    <x v="7"/>
    <x v="1646"/>
    <m/>
    <m/>
    <m/>
    <m/>
    <n v="2500"/>
    <n v="10000"/>
    <n v="-7500"/>
    <n v="3"/>
    <n v="18"/>
    <x v="11"/>
    <x v="1"/>
  </r>
  <r>
    <n v="9201"/>
    <x v="325"/>
    <x v="1"/>
    <x v="8"/>
    <n v="1"/>
    <x v="29"/>
    <x v="32"/>
    <x v="201"/>
    <m/>
    <m/>
    <m/>
    <m/>
    <n v="1401"/>
    <n v="1500"/>
    <n v="99"/>
    <n v="-1"/>
    <n v="18"/>
    <x v="11"/>
    <x v="1"/>
  </r>
  <r>
    <n v="9202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03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04"/>
    <x v="325"/>
    <x v="1"/>
    <x v="8"/>
    <n v="1"/>
    <x v="174"/>
    <x v="6"/>
    <x v="1362"/>
    <m/>
    <m/>
    <m/>
    <s v="Unicornio"/>
    <n v="25000"/>
    <n v="50000"/>
    <n v="25000"/>
    <n v="-1"/>
    <n v="18"/>
    <x v="11"/>
    <x v="1"/>
  </r>
  <r>
    <n v="9205"/>
    <x v="325"/>
    <x v="1"/>
    <x v="8"/>
    <n v="1"/>
    <x v="37"/>
    <x v="50"/>
    <x v="392"/>
    <m/>
    <m/>
    <m/>
    <m/>
    <n v="1000"/>
    <n v="4000"/>
    <n v="3000"/>
    <n v="-1"/>
    <n v="18"/>
    <x v="11"/>
    <x v="1"/>
  </r>
  <r>
    <n v="9206"/>
    <x v="325"/>
    <x v="1"/>
    <x v="8"/>
    <n v="1"/>
    <x v="29"/>
    <x v="32"/>
    <x v="201"/>
    <m/>
    <m/>
    <m/>
    <m/>
    <n v="1868"/>
    <n v="2000"/>
    <n v="132"/>
    <n v="-1"/>
    <n v="18"/>
    <x v="11"/>
    <x v="1"/>
  </r>
  <r>
    <n v="9207"/>
    <x v="325"/>
    <x v="1"/>
    <x v="8"/>
    <n v="1"/>
    <x v="13"/>
    <x v="6"/>
    <x v="99"/>
    <m/>
    <m/>
    <m/>
    <m/>
    <n v="14000"/>
    <n v="30000"/>
    <n v="16000"/>
    <n v="-1"/>
    <n v="18"/>
    <x v="11"/>
    <x v="1"/>
  </r>
  <r>
    <n v="9208"/>
    <x v="325"/>
    <x v="1"/>
    <x v="8"/>
    <n v="1"/>
    <x v="247"/>
    <x v="1"/>
    <x v="2033"/>
    <m/>
    <m/>
    <m/>
    <s v="Comprado con la maquina"/>
    <n v="0"/>
    <n v="18000"/>
    <n v="18000"/>
    <n v="-1"/>
    <n v="18"/>
    <x v="11"/>
    <x v="1"/>
  </r>
  <r>
    <n v="9209"/>
    <x v="325"/>
    <x v="1"/>
    <x v="8"/>
    <n v="1"/>
    <x v="2"/>
    <x v="7"/>
    <x v="440"/>
    <m/>
    <m/>
    <m/>
    <m/>
    <n v="8000"/>
    <n v="20000"/>
    <n v="12000"/>
    <n v="-1"/>
    <n v="18"/>
    <x v="11"/>
    <x v="1"/>
  </r>
  <r>
    <n v="9210"/>
    <x v="325"/>
    <x v="1"/>
    <x v="8"/>
    <n v="1"/>
    <x v="247"/>
    <x v="28"/>
    <x v="364"/>
    <m/>
    <m/>
    <m/>
    <s v="Comprado con la maquina"/>
    <n v="0"/>
    <n v="18000"/>
    <n v="18000"/>
    <n v="-1"/>
    <n v="18"/>
    <x v="11"/>
    <x v="1"/>
  </r>
  <r>
    <n v="9211"/>
    <x v="325"/>
    <x v="1"/>
    <x v="8"/>
    <n v="1"/>
    <x v="26"/>
    <x v="28"/>
    <x v="364"/>
    <m/>
    <s v="Salmon"/>
    <m/>
    <m/>
    <n v="8000"/>
    <n v="20000"/>
    <n v="12000"/>
    <n v="-1"/>
    <n v="18"/>
    <x v="11"/>
    <x v="1"/>
  </r>
  <r>
    <n v="9212"/>
    <x v="325"/>
    <x v="1"/>
    <x v="8"/>
    <n v="1"/>
    <x v="29"/>
    <x v="32"/>
    <x v="201"/>
    <m/>
    <m/>
    <m/>
    <m/>
    <n v="15420"/>
    <n v="16500"/>
    <n v="1080"/>
    <n v="-1"/>
    <n v="18"/>
    <x v="11"/>
    <x v="1"/>
  </r>
  <r>
    <n v="9213"/>
    <x v="325"/>
    <x v="1"/>
    <x v="8"/>
    <n v="1"/>
    <x v="26"/>
    <x v="1"/>
    <x v="141"/>
    <m/>
    <s v="Negro"/>
    <m/>
    <m/>
    <n v="7500"/>
    <n v="20000"/>
    <n v="12500"/>
    <n v="-1"/>
    <n v="18"/>
    <x v="11"/>
    <x v="1"/>
  </r>
  <r>
    <n v="9214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15"/>
    <x v="325"/>
    <x v="1"/>
    <x v="8"/>
    <n v="1"/>
    <x v="81"/>
    <x v="1"/>
    <x v="786"/>
    <m/>
    <m/>
    <m/>
    <m/>
    <n v="3500"/>
    <n v="10000"/>
    <n v="6500"/>
    <n v="-1"/>
    <n v="18"/>
    <x v="11"/>
    <x v="1"/>
  </r>
  <r>
    <n v="9216"/>
    <x v="326"/>
    <x v="1"/>
    <x v="8"/>
    <n v="1"/>
    <x v="1"/>
    <x v="28"/>
    <x v="1666"/>
    <m/>
    <m/>
    <m/>
    <m/>
    <n v="5500"/>
    <n v="22000"/>
    <n v="16500"/>
    <n v="-1"/>
    <n v="19"/>
    <x v="11"/>
    <x v="1"/>
  </r>
  <r>
    <n v="9217"/>
    <x v="326"/>
    <x v="1"/>
    <x v="8"/>
    <n v="1"/>
    <x v="247"/>
    <x v="1"/>
    <x v="1568"/>
    <m/>
    <m/>
    <m/>
    <s v="Comprado con la maquina"/>
    <n v="0"/>
    <n v="18000"/>
    <n v="18000"/>
    <n v="-1"/>
    <n v="19"/>
    <x v="11"/>
    <x v="1"/>
  </r>
  <r>
    <n v="9218"/>
    <x v="326"/>
    <x v="1"/>
    <x v="8"/>
    <n v="1"/>
    <x v="26"/>
    <x v="1"/>
    <x v="1568"/>
    <m/>
    <m/>
    <m/>
    <m/>
    <n v="8000"/>
    <n v="20000"/>
    <n v="12000"/>
    <n v="-1"/>
    <n v="19"/>
    <x v="11"/>
    <x v="1"/>
  </r>
  <r>
    <n v="9219"/>
    <x v="326"/>
    <x v="1"/>
    <x v="8"/>
    <n v="1"/>
    <x v="105"/>
    <x v="3"/>
    <x v="308"/>
    <m/>
    <m/>
    <m/>
    <m/>
    <n v="2800"/>
    <n v="8000"/>
    <n v="5200"/>
    <n v="-1"/>
    <n v="19"/>
    <x v="11"/>
    <x v="1"/>
  </r>
  <r>
    <n v="9220"/>
    <x v="326"/>
    <x v="1"/>
    <x v="8"/>
    <n v="1"/>
    <x v="0"/>
    <x v="6"/>
    <x v="1870"/>
    <m/>
    <m/>
    <m/>
    <m/>
    <n v="1000"/>
    <n v="7000"/>
    <n v="6000"/>
    <n v="-1"/>
    <n v="19"/>
    <x v="11"/>
    <x v="1"/>
  </r>
  <r>
    <n v="9221"/>
    <x v="326"/>
    <x v="1"/>
    <x v="8"/>
    <n v="1"/>
    <x v="247"/>
    <x v="4"/>
    <x v="314"/>
    <m/>
    <m/>
    <m/>
    <s v="Comprado con la maquina"/>
    <n v="0"/>
    <n v="18000"/>
    <n v="18000"/>
    <n v="-1"/>
    <n v="19"/>
    <x v="11"/>
    <x v="1"/>
  </r>
  <r>
    <n v="9222"/>
    <x v="326"/>
    <x v="1"/>
    <x v="8"/>
    <n v="1"/>
    <x v="84"/>
    <x v="1"/>
    <x v="367"/>
    <m/>
    <m/>
    <m/>
    <m/>
    <n v="63000"/>
    <n v="120000"/>
    <n v="57000"/>
    <n v="-1"/>
    <n v="19"/>
    <x v="11"/>
    <x v="1"/>
  </r>
  <r>
    <n v="9223"/>
    <x v="326"/>
    <x v="1"/>
    <x v="8"/>
    <n v="1"/>
    <x v="207"/>
    <x v="1"/>
    <x v="367"/>
    <m/>
    <m/>
    <m/>
    <m/>
    <n v="2500"/>
    <n v="15000"/>
    <n v="12500"/>
    <n v="-1"/>
    <n v="19"/>
    <x v="11"/>
    <x v="1"/>
  </r>
  <r>
    <n v="9224"/>
    <x v="326"/>
    <x v="1"/>
    <x v="8"/>
    <n v="1"/>
    <x v="207"/>
    <x v="35"/>
    <x v="180"/>
    <m/>
    <m/>
    <m/>
    <m/>
    <n v="2500"/>
    <n v="15000"/>
    <n v="12500"/>
    <n v="-1"/>
    <n v="19"/>
    <x v="11"/>
    <x v="1"/>
  </r>
  <r>
    <n v="9225"/>
    <x v="326"/>
    <x v="1"/>
    <x v="8"/>
    <n v="1"/>
    <x v="0"/>
    <x v="4"/>
    <x v="689"/>
    <m/>
    <m/>
    <m/>
    <m/>
    <n v="12000"/>
    <n v="20000"/>
    <n v="8000"/>
    <n v="-1"/>
    <n v="19"/>
    <x v="11"/>
    <x v="1"/>
  </r>
  <r>
    <n v="9226"/>
    <x v="326"/>
    <x v="1"/>
    <x v="8"/>
    <n v="1"/>
    <x v="247"/>
    <x v="4"/>
    <x v="2034"/>
    <m/>
    <m/>
    <m/>
    <s v="Comprado con la maquina"/>
    <n v="0"/>
    <n v="15000"/>
    <n v="15000"/>
    <n v="-1"/>
    <n v="19"/>
    <x v="11"/>
    <x v="1"/>
  </r>
  <r>
    <n v="9227"/>
    <x v="326"/>
    <x v="1"/>
    <x v="8"/>
    <n v="1"/>
    <x v="105"/>
    <x v="4"/>
    <x v="2034"/>
    <m/>
    <m/>
    <m/>
    <m/>
    <n v="40000"/>
    <n v="75000"/>
    <n v="35000"/>
    <n v="-1"/>
    <n v="19"/>
    <x v="11"/>
    <x v="1"/>
  </r>
  <r>
    <n v="9228"/>
    <x v="326"/>
    <x v="1"/>
    <x v="8"/>
    <n v="1"/>
    <x v="29"/>
    <x v="34"/>
    <x v="214"/>
    <m/>
    <m/>
    <m/>
    <m/>
    <n v="14952"/>
    <n v="16000"/>
    <n v="1048"/>
    <n v="-1"/>
    <n v="19"/>
    <x v="11"/>
    <x v="1"/>
  </r>
  <r>
    <n v="9229"/>
    <x v="326"/>
    <x v="1"/>
    <x v="8"/>
    <n v="1"/>
    <x v="81"/>
    <x v="1"/>
    <x v="200"/>
    <m/>
    <m/>
    <m/>
    <m/>
    <n v="3500"/>
    <n v="10000"/>
    <n v="6500"/>
    <n v="-1"/>
    <n v="19"/>
    <x v="11"/>
    <x v="1"/>
  </r>
  <r>
    <n v="9230"/>
    <x v="326"/>
    <x v="1"/>
    <x v="8"/>
    <n v="1"/>
    <x v="30"/>
    <x v="1"/>
    <x v="200"/>
    <m/>
    <m/>
    <m/>
    <m/>
    <n v="900"/>
    <n v="10000"/>
    <n v="9100"/>
    <n v="-1"/>
    <n v="19"/>
    <x v="11"/>
    <x v="1"/>
  </r>
  <r>
    <n v="9231"/>
    <x v="326"/>
    <x v="1"/>
    <x v="8"/>
    <n v="1"/>
    <x v="41"/>
    <x v="6"/>
    <x v="1795"/>
    <m/>
    <m/>
    <m/>
    <m/>
    <n v="1800"/>
    <n v="5000"/>
    <n v="3200"/>
    <n v="-1"/>
    <n v="19"/>
    <x v="11"/>
    <x v="1"/>
  </r>
  <r>
    <n v="9232"/>
    <x v="326"/>
    <x v="1"/>
    <x v="8"/>
    <n v="1"/>
    <x v="62"/>
    <x v="6"/>
    <x v="1542"/>
    <m/>
    <m/>
    <m/>
    <m/>
    <n v="12000"/>
    <n v="22000"/>
    <n v="10000"/>
    <n v="-1"/>
    <n v="19"/>
    <x v="11"/>
    <x v="1"/>
  </r>
  <r>
    <n v="9233"/>
    <x v="326"/>
    <x v="1"/>
    <x v="8"/>
    <n v="1"/>
    <x v="37"/>
    <x v="32"/>
    <x v="300"/>
    <m/>
    <m/>
    <m/>
    <m/>
    <n v="800"/>
    <n v="4000"/>
    <n v="3200"/>
    <n v="-1"/>
    <n v="19"/>
    <x v="11"/>
    <x v="1"/>
  </r>
  <r>
    <n v="9234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35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36"/>
    <x v="326"/>
    <x v="1"/>
    <x v="8"/>
    <n v="1"/>
    <x v="1"/>
    <x v="4"/>
    <x v="913"/>
    <m/>
    <m/>
    <m/>
    <m/>
    <n v="12000"/>
    <n v="29000"/>
    <n v="17000"/>
    <n v="-1"/>
    <n v="19"/>
    <x v="11"/>
    <x v="1"/>
  </r>
  <r>
    <n v="9237"/>
    <x v="326"/>
    <x v="1"/>
    <x v="8"/>
    <n v="1"/>
    <x v="29"/>
    <x v="34"/>
    <x v="214"/>
    <m/>
    <m/>
    <m/>
    <m/>
    <n v="3270"/>
    <n v="3500"/>
    <n v="230"/>
    <n v="-1"/>
    <n v="19"/>
    <x v="11"/>
    <x v="1"/>
  </r>
  <r>
    <n v="9238"/>
    <x v="326"/>
    <x v="1"/>
    <x v="8"/>
    <n v="1"/>
    <x v="29"/>
    <x v="37"/>
    <x v="233"/>
    <m/>
    <m/>
    <m/>
    <m/>
    <n v="28971"/>
    <n v="31000"/>
    <n v="2029"/>
    <n v="-1"/>
    <n v="19"/>
    <x v="11"/>
    <x v="1"/>
  </r>
  <r>
    <n v="9239"/>
    <x v="326"/>
    <x v="1"/>
    <x v="8"/>
    <n v="1"/>
    <x v="29"/>
    <x v="32"/>
    <x v="201"/>
    <m/>
    <m/>
    <m/>
    <m/>
    <n v="6074"/>
    <n v="6500"/>
    <n v="426"/>
    <n v="-1"/>
    <n v="19"/>
    <x v="11"/>
    <x v="1"/>
  </r>
  <r>
    <n v="9240"/>
    <x v="326"/>
    <x v="1"/>
    <x v="8"/>
    <n v="1"/>
    <x v="29"/>
    <x v="32"/>
    <x v="201"/>
    <m/>
    <m/>
    <m/>
    <m/>
    <n v="3270"/>
    <n v="3500"/>
    <n v="230"/>
    <n v="-1"/>
    <n v="19"/>
    <x v="11"/>
    <x v="1"/>
  </r>
  <r>
    <n v="9241"/>
    <x v="326"/>
    <x v="0"/>
    <x v="4"/>
    <n v="1"/>
    <x v="21"/>
    <x v="23"/>
    <x v="647"/>
    <m/>
    <m/>
    <m/>
    <m/>
    <n v="160000"/>
    <n v="220000"/>
    <n v="-160000"/>
    <n v="1"/>
    <n v="19"/>
    <x v="11"/>
    <x v="1"/>
  </r>
  <r>
    <n v="9242"/>
    <x v="326"/>
    <x v="0"/>
    <x v="4"/>
    <n v="1"/>
    <x v="11"/>
    <x v="191"/>
    <x v="949"/>
    <m/>
    <m/>
    <m/>
    <m/>
    <n v="90000"/>
    <n v="140000"/>
    <n v="-90000"/>
    <n v="1"/>
    <n v="19"/>
    <x v="11"/>
    <x v="1"/>
  </r>
  <r>
    <n v="9243"/>
    <x v="326"/>
    <x v="0"/>
    <x v="6"/>
    <n v="3"/>
    <x v="0"/>
    <x v="6"/>
    <x v="1746"/>
    <m/>
    <m/>
    <m/>
    <m/>
    <n v="2500"/>
    <n v="9000"/>
    <n v="-7500"/>
    <n v="3"/>
    <n v="19"/>
    <x v="11"/>
    <x v="1"/>
  </r>
  <r>
    <n v="9244"/>
    <x v="326"/>
    <x v="0"/>
    <x v="6"/>
    <n v="1"/>
    <x v="13"/>
    <x v="6"/>
    <x v="99"/>
    <m/>
    <m/>
    <m/>
    <m/>
    <n v="16000"/>
    <n v="30000"/>
    <n v="-16000"/>
    <n v="1"/>
    <n v="19"/>
    <x v="11"/>
    <x v="1"/>
  </r>
  <r>
    <n v="9245"/>
    <x v="326"/>
    <x v="0"/>
    <x v="64"/>
    <n v="1"/>
    <x v="105"/>
    <x v="4"/>
    <x v="2034"/>
    <m/>
    <m/>
    <m/>
    <m/>
    <n v="40000"/>
    <n v="70000"/>
    <n v="-40000"/>
    <n v="1"/>
    <n v="19"/>
    <x v="11"/>
    <x v="1"/>
  </r>
  <r>
    <n v="9246"/>
    <x v="326"/>
    <x v="0"/>
    <x v="64"/>
    <n v="1"/>
    <x v="84"/>
    <x v="29"/>
    <x v="853"/>
    <m/>
    <m/>
    <m/>
    <m/>
    <n v="55000"/>
    <n v="115000"/>
    <n v="-55000"/>
    <n v="1"/>
    <n v="19"/>
    <x v="11"/>
    <x v="1"/>
  </r>
  <r>
    <n v="9247"/>
    <x v="327"/>
    <x v="1"/>
    <x v="8"/>
    <n v="1"/>
    <x v="84"/>
    <x v="1"/>
    <x v="2001"/>
    <m/>
    <m/>
    <m/>
    <s v="Se devuelve dinero"/>
    <n v="0"/>
    <n v="0"/>
    <n v="0"/>
    <n v="-1"/>
    <n v="20"/>
    <x v="11"/>
    <x v="1"/>
  </r>
  <r>
    <n v="9248"/>
    <x v="327"/>
    <x v="1"/>
    <x v="8"/>
    <n v="1"/>
    <x v="2"/>
    <x v="6"/>
    <x v="1648"/>
    <m/>
    <m/>
    <m/>
    <m/>
    <n v="23000"/>
    <n v="50000"/>
    <n v="27000"/>
    <n v="-1"/>
    <n v="20"/>
    <x v="11"/>
    <x v="1"/>
  </r>
  <r>
    <n v="9249"/>
    <x v="327"/>
    <x v="1"/>
    <x v="8"/>
    <n v="1"/>
    <x v="226"/>
    <x v="4"/>
    <x v="314"/>
    <m/>
    <m/>
    <m/>
    <m/>
    <n v="5000"/>
    <n v="15000"/>
    <n v="10000"/>
    <n v="-1"/>
    <n v="20"/>
    <x v="11"/>
    <x v="1"/>
  </r>
  <r>
    <n v="9250"/>
    <x v="327"/>
    <x v="1"/>
    <x v="8"/>
    <n v="1"/>
    <x v="33"/>
    <x v="28"/>
    <x v="2035"/>
    <m/>
    <m/>
    <m/>
    <m/>
    <n v="0"/>
    <n v="15000"/>
    <n v="15000"/>
    <n v="-1"/>
    <n v="20"/>
    <x v="11"/>
    <x v="1"/>
  </r>
  <r>
    <n v="9251"/>
    <x v="327"/>
    <x v="1"/>
    <x v="8"/>
    <n v="1"/>
    <x v="2"/>
    <x v="7"/>
    <x v="440"/>
    <m/>
    <m/>
    <m/>
    <m/>
    <n v="8000"/>
    <n v="20000"/>
    <n v="12000"/>
    <n v="-1"/>
    <n v="20"/>
    <x v="11"/>
    <x v="1"/>
  </r>
  <r>
    <n v="9252"/>
    <x v="327"/>
    <x v="1"/>
    <x v="165"/>
    <n v="1"/>
    <x v="84"/>
    <x v="29"/>
    <x v="1645"/>
    <m/>
    <m/>
    <m/>
    <m/>
    <n v="85000"/>
    <n v="105000"/>
    <n v="20000"/>
    <n v="-1"/>
    <n v="20"/>
    <x v="11"/>
    <x v="1"/>
  </r>
  <r>
    <n v="9253"/>
    <x v="327"/>
    <x v="1"/>
    <x v="8"/>
    <n v="1"/>
    <x v="33"/>
    <x v="28"/>
    <x v="2036"/>
    <m/>
    <m/>
    <m/>
    <m/>
    <n v="0"/>
    <n v="15000"/>
    <n v="15000"/>
    <n v="-1"/>
    <n v="20"/>
    <x v="11"/>
    <x v="1"/>
  </r>
  <r>
    <n v="9254"/>
    <x v="327"/>
    <x v="1"/>
    <x v="8"/>
    <n v="1"/>
    <x v="81"/>
    <x v="28"/>
    <x v="316"/>
    <m/>
    <m/>
    <m/>
    <m/>
    <n v="3500"/>
    <n v="10000"/>
    <n v="6500"/>
    <n v="-1"/>
    <n v="20"/>
    <x v="11"/>
    <x v="1"/>
  </r>
  <r>
    <n v="9255"/>
    <x v="327"/>
    <x v="1"/>
    <x v="8"/>
    <n v="1"/>
    <x v="4"/>
    <x v="4"/>
    <x v="215"/>
    <m/>
    <s v="amarillo"/>
    <m/>
    <m/>
    <n v="18000"/>
    <n v="35000"/>
    <n v="17000"/>
    <n v="-1"/>
    <n v="20"/>
    <x v="11"/>
    <x v="1"/>
  </r>
  <r>
    <n v="9256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57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58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59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60"/>
    <x v="327"/>
    <x v="1"/>
    <x v="8"/>
    <n v="1"/>
    <x v="37"/>
    <x v="37"/>
    <x v="336"/>
    <m/>
    <m/>
    <m/>
    <m/>
    <n v="0"/>
    <n v="4000"/>
    <n v="4000"/>
    <n v="-1"/>
    <n v="20"/>
    <x v="11"/>
    <x v="1"/>
  </r>
  <r>
    <n v="9261"/>
    <x v="327"/>
    <x v="1"/>
    <x v="8"/>
    <n v="1"/>
    <x v="51"/>
    <x v="3"/>
    <x v="1848"/>
    <m/>
    <m/>
    <m/>
    <m/>
    <n v="135000"/>
    <n v="290000"/>
    <n v="155000"/>
    <n v="-1"/>
    <n v="20"/>
    <x v="11"/>
    <x v="1"/>
  </r>
  <r>
    <n v="9262"/>
    <x v="328"/>
    <x v="1"/>
    <x v="166"/>
    <n v="1"/>
    <x v="33"/>
    <x v="1"/>
    <x v="2037"/>
    <m/>
    <m/>
    <m/>
    <m/>
    <n v="0"/>
    <n v="10000"/>
    <n v="10000"/>
    <n v="-1"/>
    <n v="21"/>
    <x v="11"/>
    <x v="1"/>
  </r>
  <r>
    <n v="9263"/>
    <x v="328"/>
    <x v="1"/>
    <x v="166"/>
    <n v="1"/>
    <x v="33"/>
    <x v="28"/>
    <x v="2038"/>
    <m/>
    <m/>
    <m/>
    <m/>
    <n v="0"/>
    <n v="15000"/>
    <n v="15000"/>
    <n v="-1"/>
    <n v="21"/>
    <x v="11"/>
    <x v="1"/>
  </r>
  <r>
    <n v="9264"/>
    <x v="328"/>
    <x v="1"/>
    <x v="8"/>
    <n v="1"/>
    <x v="33"/>
    <x v="1"/>
    <x v="669"/>
    <m/>
    <m/>
    <m/>
    <m/>
    <n v="0"/>
    <n v="25000"/>
    <n v="25000"/>
    <n v="-1"/>
    <n v="21"/>
    <x v="11"/>
    <x v="1"/>
  </r>
  <r>
    <n v="9265"/>
    <x v="328"/>
    <x v="1"/>
    <x v="8"/>
    <n v="1"/>
    <x v="57"/>
    <x v="2"/>
    <x v="403"/>
    <m/>
    <m/>
    <m/>
    <m/>
    <n v="800"/>
    <n v="5000"/>
    <n v="4200"/>
    <n v="-1"/>
    <n v="21"/>
    <x v="11"/>
    <x v="1"/>
  </r>
  <r>
    <n v="9266"/>
    <x v="328"/>
    <x v="1"/>
    <x v="8"/>
    <n v="1"/>
    <x v="41"/>
    <x v="6"/>
    <x v="1795"/>
    <m/>
    <m/>
    <m/>
    <m/>
    <n v="1800"/>
    <n v="5000"/>
    <n v="3200"/>
    <n v="-1"/>
    <n v="21"/>
    <x v="11"/>
    <x v="1"/>
  </r>
  <r>
    <n v="9267"/>
    <x v="328"/>
    <x v="1"/>
    <x v="8"/>
    <n v="1"/>
    <x v="29"/>
    <x v="37"/>
    <x v="233"/>
    <m/>
    <m/>
    <m/>
    <m/>
    <n v="5139"/>
    <n v="5500"/>
    <n v="361"/>
    <n v="-1"/>
    <n v="21"/>
    <x v="11"/>
    <x v="1"/>
  </r>
  <r>
    <n v="9268"/>
    <x v="328"/>
    <x v="1"/>
    <x v="8"/>
    <n v="1"/>
    <x v="33"/>
    <x v="6"/>
    <x v="2039"/>
    <m/>
    <m/>
    <m/>
    <m/>
    <n v="0"/>
    <n v="3000"/>
    <n v="3000"/>
    <n v="-1"/>
    <n v="21"/>
    <x v="11"/>
    <x v="1"/>
  </r>
  <r>
    <n v="9269"/>
    <x v="328"/>
    <x v="1"/>
    <x v="8"/>
    <n v="1"/>
    <x v="29"/>
    <x v="32"/>
    <x v="201"/>
    <m/>
    <m/>
    <m/>
    <m/>
    <n v="1401"/>
    <n v="1500"/>
    <n v="99"/>
    <n v="-1"/>
    <n v="21"/>
    <x v="11"/>
    <x v="1"/>
  </r>
  <r>
    <n v="9270"/>
    <x v="328"/>
    <x v="1"/>
    <x v="8"/>
    <n v="1"/>
    <x v="247"/>
    <x v="1"/>
    <x v="142"/>
    <m/>
    <m/>
    <m/>
    <s v="Comprado con la maquina"/>
    <n v="0"/>
    <n v="18000"/>
    <n v="18000"/>
    <n v="-1"/>
    <n v="21"/>
    <x v="11"/>
    <x v="1"/>
  </r>
  <r>
    <n v="9271"/>
    <x v="328"/>
    <x v="1"/>
    <x v="8"/>
    <n v="1"/>
    <x v="55"/>
    <x v="1"/>
    <x v="142"/>
    <m/>
    <m/>
    <m/>
    <m/>
    <n v="7000"/>
    <n v="17000"/>
    <n v="10000"/>
    <n v="-1"/>
    <n v="21"/>
    <x v="11"/>
    <x v="1"/>
  </r>
  <r>
    <n v="9272"/>
    <x v="328"/>
    <x v="1"/>
    <x v="8"/>
    <n v="1"/>
    <x v="37"/>
    <x v="32"/>
    <x v="300"/>
    <m/>
    <m/>
    <m/>
    <m/>
    <n v="800"/>
    <n v="4000"/>
    <n v="3200"/>
    <n v="-1"/>
    <n v="21"/>
    <x v="11"/>
    <x v="1"/>
  </r>
  <r>
    <n v="9273"/>
    <x v="328"/>
    <x v="1"/>
    <x v="8"/>
    <n v="1"/>
    <x v="27"/>
    <x v="1"/>
    <x v="2040"/>
    <m/>
    <m/>
    <m/>
    <m/>
    <n v="1100"/>
    <n v="10000"/>
    <n v="8900"/>
    <n v="-1"/>
    <n v="21"/>
    <x v="11"/>
    <x v="1"/>
  </r>
  <r>
    <n v="9274"/>
    <x v="328"/>
    <x v="1"/>
    <x v="8"/>
    <n v="1"/>
    <x v="33"/>
    <x v="29"/>
    <x v="375"/>
    <m/>
    <m/>
    <m/>
    <m/>
    <n v="3000"/>
    <n v="25000"/>
    <n v="22000"/>
    <n v="-1"/>
    <n v="21"/>
    <x v="11"/>
    <x v="1"/>
  </r>
  <r>
    <n v="9275"/>
    <x v="328"/>
    <x v="1"/>
    <x v="8"/>
    <n v="1"/>
    <x v="29"/>
    <x v="37"/>
    <x v="233"/>
    <m/>
    <m/>
    <m/>
    <m/>
    <n v="934"/>
    <n v="1000"/>
    <n v="66"/>
    <n v="-1"/>
    <n v="21"/>
    <x v="11"/>
    <x v="1"/>
  </r>
  <r>
    <n v="9276"/>
    <x v="328"/>
    <x v="1"/>
    <x v="8"/>
    <n v="1"/>
    <x v="81"/>
    <x v="1"/>
    <x v="141"/>
    <m/>
    <m/>
    <m/>
    <m/>
    <n v="3500"/>
    <n v="10000"/>
    <n v="6500"/>
    <n v="-1"/>
    <n v="21"/>
    <x v="11"/>
    <x v="1"/>
  </r>
  <r>
    <n v="9277"/>
    <x v="328"/>
    <x v="1"/>
    <x v="8"/>
    <n v="1"/>
    <x v="29"/>
    <x v="32"/>
    <x v="340"/>
    <m/>
    <m/>
    <m/>
    <m/>
    <n v="4672"/>
    <n v="5000"/>
    <n v="328"/>
    <n v="-1"/>
    <n v="21"/>
    <x v="11"/>
    <x v="1"/>
  </r>
  <r>
    <n v="9278"/>
    <x v="328"/>
    <x v="1"/>
    <x v="8"/>
    <n v="1"/>
    <x v="29"/>
    <x v="32"/>
    <x v="201"/>
    <m/>
    <m/>
    <m/>
    <m/>
    <n v="19625"/>
    <n v="21000"/>
    <n v="1375"/>
    <n v="-1"/>
    <n v="21"/>
    <x v="11"/>
    <x v="1"/>
  </r>
  <r>
    <n v="9279"/>
    <x v="328"/>
    <x v="1"/>
    <x v="13"/>
    <n v="1"/>
    <x v="33"/>
    <x v="34"/>
    <x v="214"/>
    <m/>
    <m/>
    <m/>
    <s v="Portal Asesora"/>
    <n v="0"/>
    <n v="5000"/>
    <n v="5000"/>
    <n v="-1"/>
    <n v="21"/>
    <x v="11"/>
    <x v="1"/>
  </r>
  <r>
    <n v="9280"/>
    <x v="328"/>
    <x v="1"/>
    <x v="8"/>
    <n v="1"/>
    <x v="30"/>
    <x v="1"/>
    <x v="431"/>
    <m/>
    <m/>
    <m/>
    <m/>
    <n v="900"/>
    <n v="10000"/>
    <n v="9100"/>
    <n v="-1"/>
    <n v="21"/>
    <x v="11"/>
    <x v="1"/>
  </r>
  <r>
    <n v="9281"/>
    <x v="328"/>
    <x v="1"/>
    <x v="8"/>
    <n v="1"/>
    <x v="81"/>
    <x v="1"/>
    <x v="431"/>
    <m/>
    <s v="Caballero"/>
    <m/>
    <m/>
    <n v="3500"/>
    <n v="10000"/>
    <n v="6500"/>
    <n v="-1"/>
    <n v="21"/>
    <x v="11"/>
    <x v="1"/>
  </r>
  <r>
    <n v="9282"/>
    <x v="328"/>
    <x v="1"/>
    <x v="13"/>
    <n v="1"/>
    <x v="2"/>
    <x v="7"/>
    <x v="440"/>
    <m/>
    <m/>
    <m/>
    <m/>
    <n v="8000"/>
    <n v="20000"/>
    <n v="12000"/>
    <n v="-1"/>
    <n v="21"/>
    <x v="11"/>
    <x v="1"/>
  </r>
  <r>
    <n v="9283"/>
    <x v="328"/>
    <x v="1"/>
    <x v="8"/>
    <n v="1"/>
    <x v="29"/>
    <x v="37"/>
    <x v="233"/>
    <m/>
    <m/>
    <m/>
    <m/>
    <n v="14952"/>
    <n v="16000"/>
    <n v="1048"/>
    <n v="-1"/>
    <n v="21"/>
    <x v="11"/>
    <x v="1"/>
  </r>
  <r>
    <n v="9284"/>
    <x v="328"/>
    <x v="1"/>
    <x v="8"/>
    <n v="1"/>
    <x v="29"/>
    <x v="32"/>
    <x v="201"/>
    <m/>
    <m/>
    <m/>
    <m/>
    <n v="3270"/>
    <n v="3500"/>
    <n v="230"/>
    <n v="-1"/>
    <n v="21"/>
    <x v="11"/>
    <x v="1"/>
  </r>
  <r>
    <n v="9285"/>
    <x v="328"/>
    <x v="1"/>
    <x v="8"/>
    <n v="1"/>
    <x v="247"/>
    <x v="28"/>
    <x v="2041"/>
    <m/>
    <m/>
    <m/>
    <s v="Comprado con la maquina"/>
    <n v="0"/>
    <n v="20000"/>
    <n v="20000"/>
    <n v="-1"/>
    <n v="21"/>
    <x v="11"/>
    <x v="1"/>
  </r>
  <r>
    <n v="9286"/>
    <x v="328"/>
    <x v="1"/>
    <x v="8"/>
    <n v="1"/>
    <x v="27"/>
    <x v="1"/>
    <x v="1125"/>
    <m/>
    <m/>
    <m/>
    <m/>
    <n v="1100"/>
    <n v="10000"/>
    <n v="8900"/>
    <n v="-1"/>
    <n v="21"/>
    <x v="11"/>
    <x v="1"/>
  </r>
  <r>
    <n v="9287"/>
    <x v="328"/>
    <x v="1"/>
    <x v="69"/>
    <n v="1"/>
    <x v="11"/>
    <x v="179"/>
    <x v="1921"/>
    <m/>
    <m/>
    <m/>
    <m/>
    <n v="16000"/>
    <n v="30000"/>
    <n v="14000"/>
    <n v="-1"/>
    <n v="21"/>
    <x v="11"/>
    <x v="1"/>
  </r>
  <r>
    <n v="9288"/>
    <x v="328"/>
    <x v="1"/>
    <x v="167"/>
    <n v="1"/>
    <x v="33"/>
    <x v="28"/>
    <x v="2042"/>
    <m/>
    <m/>
    <m/>
    <m/>
    <n v="0"/>
    <n v="20000"/>
    <n v="20000"/>
    <n v="-1"/>
    <n v="21"/>
    <x v="11"/>
    <x v="1"/>
  </r>
  <r>
    <n v="9289"/>
    <x v="328"/>
    <x v="1"/>
    <x v="8"/>
    <n v="1"/>
    <x v="27"/>
    <x v="1"/>
    <x v="217"/>
    <m/>
    <m/>
    <m/>
    <m/>
    <n v="1100"/>
    <n v="10000"/>
    <n v="8900"/>
    <n v="-1"/>
    <n v="21"/>
    <x v="11"/>
    <x v="1"/>
  </r>
  <r>
    <n v="9290"/>
    <x v="328"/>
    <x v="1"/>
    <x v="8"/>
    <n v="1"/>
    <x v="4"/>
    <x v="4"/>
    <x v="215"/>
    <m/>
    <m/>
    <m/>
    <m/>
    <n v="18000"/>
    <n v="35000"/>
    <n v="17000"/>
    <n v="-1"/>
    <n v="21"/>
    <x v="11"/>
    <x v="1"/>
  </r>
  <r>
    <n v="9291"/>
    <x v="328"/>
    <x v="1"/>
    <x v="8"/>
    <n v="1"/>
    <x v="27"/>
    <x v="29"/>
    <x v="768"/>
    <m/>
    <m/>
    <m/>
    <m/>
    <n v="1100"/>
    <n v="10000"/>
    <n v="8900"/>
    <n v="-1"/>
    <n v="21"/>
    <x v="11"/>
    <x v="1"/>
  </r>
  <r>
    <n v="9292"/>
    <x v="328"/>
    <x v="1"/>
    <x v="8"/>
    <n v="1"/>
    <x v="29"/>
    <x v="37"/>
    <x v="233"/>
    <m/>
    <m/>
    <m/>
    <m/>
    <n v="6074"/>
    <n v="6500"/>
    <n v="426"/>
    <n v="-1"/>
    <n v="21"/>
    <x v="11"/>
    <x v="1"/>
  </r>
  <r>
    <n v="9293"/>
    <x v="328"/>
    <x v="1"/>
    <x v="8"/>
    <n v="1"/>
    <x v="26"/>
    <x v="1"/>
    <x v="944"/>
    <m/>
    <m/>
    <m/>
    <m/>
    <n v="5000"/>
    <n v="15000"/>
    <n v="10000"/>
    <n v="-1"/>
    <n v="21"/>
    <x v="11"/>
    <x v="1"/>
  </r>
  <r>
    <n v="9294"/>
    <x v="328"/>
    <x v="1"/>
    <x v="8"/>
    <n v="1"/>
    <x v="4"/>
    <x v="6"/>
    <x v="804"/>
    <m/>
    <m/>
    <m/>
    <m/>
    <n v="44000"/>
    <n v="80000"/>
    <n v="36000"/>
    <n v="-1"/>
    <n v="21"/>
    <x v="11"/>
    <x v="1"/>
  </r>
  <r>
    <n v="9295"/>
    <x v="328"/>
    <x v="1"/>
    <x v="8"/>
    <n v="1"/>
    <x v="29"/>
    <x v="32"/>
    <x v="201"/>
    <m/>
    <m/>
    <m/>
    <m/>
    <n v="6074"/>
    <n v="6500"/>
    <n v="426"/>
    <n v="-1"/>
    <n v="21"/>
    <x v="11"/>
    <x v="1"/>
  </r>
  <r>
    <n v="9296"/>
    <x v="328"/>
    <x v="1"/>
    <x v="8"/>
    <n v="1"/>
    <x v="29"/>
    <x v="32"/>
    <x v="201"/>
    <m/>
    <m/>
    <m/>
    <m/>
    <n v="7008"/>
    <n v="7500"/>
    <n v="492"/>
    <n v="-1"/>
    <n v="21"/>
    <x v="11"/>
    <x v="1"/>
  </r>
  <r>
    <n v="9297"/>
    <x v="329"/>
    <x v="0"/>
    <x v="168"/>
    <n v="1"/>
    <x v="234"/>
    <x v="28"/>
    <x v="757"/>
    <s v="868256068602084"/>
    <s v="868256068602092"/>
    <m/>
    <s v="Conto 890"/>
    <n v="890000"/>
    <n v="950000"/>
    <n v="-890000"/>
    <n v="1"/>
    <n v="22"/>
    <x v="11"/>
    <x v="1"/>
  </r>
  <r>
    <n v="9298"/>
    <x v="329"/>
    <x v="1"/>
    <x v="35"/>
    <n v="1"/>
    <x v="234"/>
    <x v="28"/>
    <x v="757"/>
    <s v="868256068602084"/>
    <s v="868256068602092"/>
    <m/>
    <s v="Conto 890"/>
    <n v="0"/>
    <n v="60000"/>
    <n v="60000"/>
    <n v="-1"/>
    <n v="22"/>
    <x v="11"/>
    <x v="1"/>
  </r>
  <r>
    <n v="9299"/>
    <x v="329"/>
    <x v="0"/>
    <x v="64"/>
    <n v="1"/>
    <x v="84"/>
    <x v="1"/>
    <x v="367"/>
    <m/>
    <m/>
    <m/>
    <m/>
    <n v="65000"/>
    <n v="125000"/>
    <n v="-65000"/>
    <n v="1"/>
    <n v="22"/>
    <x v="11"/>
    <x v="1"/>
  </r>
  <r>
    <n v="9300"/>
    <x v="329"/>
    <x v="0"/>
    <x v="64"/>
    <n v="1"/>
    <x v="84"/>
    <x v="29"/>
    <x v="2043"/>
    <m/>
    <m/>
    <m/>
    <m/>
    <n v="65000"/>
    <n v="125000"/>
    <n v="-65000"/>
    <n v="1"/>
    <n v="22"/>
    <x v="11"/>
    <x v="1"/>
  </r>
  <r>
    <n v="9301"/>
    <x v="329"/>
    <x v="0"/>
    <x v="4"/>
    <n v="3"/>
    <x v="4"/>
    <x v="4"/>
    <x v="215"/>
    <m/>
    <m/>
    <m/>
    <m/>
    <n v="18000"/>
    <n v="35000"/>
    <n v="-54000"/>
    <n v="3"/>
    <n v="22"/>
    <x v="11"/>
    <x v="1"/>
  </r>
  <r>
    <n v="9302"/>
    <x v="329"/>
    <x v="0"/>
    <x v="6"/>
    <n v="2"/>
    <x v="13"/>
    <x v="6"/>
    <x v="99"/>
    <m/>
    <m/>
    <m/>
    <m/>
    <n v="14000"/>
    <n v="30000"/>
    <n v="-28000"/>
    <n v="2"/>
    <n v="22"/>
    <x v="11"/>
    <x v="1"/>
  </r>
  <r>
    <n v="9303"/>
    <x v="329"/>
    <x v="0"/>
    <x v="127"/>
    <n v="1"/>
    <x v="249"/>
    <x v="6"/>
    <x v="2044"/>
    <m/>
    <m/>
    <m/>
    <m/>
    <n v="23000"/>
    <n v="45000"/>
    <n v="-23000"/>
    <n v="1"/>
    <n v="22"/>
    <x v="11"/>
    <x v="1"/>
  </r>
  <r>
    <n v="9304"/>
    <x v="329"/>
    <x v="0"/>
    <x v="114"/>
    <n v="16"/>
    <x v="81"/>
    <x v="48"/>
    <x v="741"/>
    <m/>
    <m/>
    <m/>
    <m/>
    <n v="3300"/>
    <n v="10000"/>
    <n v="-52800"/>
    <n v="16"/>
    <n v="22"/>
    <x v="11"/>
    <x v="1"/>
  </r>
  <r>
    <n v="9305"/>
    <x v="329"/>
    <x v="0"/>
    <x v="114"/>
    <n v="12"/>
    <x v="26"/>
    <x v="48"/>
    <x v="741"/>
    <m/>
    <m/>
    <m/>
    <m/>
    <n v="7500"/>
    <n v="20000"/>
    <n v="-90000"/>
    <n v="12"/>
    <n v="22"/>
    <x v="11"/>
    <x v="1"/>
  </r>
  <r>
    <n v="9306"/>
    <x v="329"/>
    <x v="0"/>
    <x v="114"/>
    <n v="5"/>
    <x v="26"/>
    <x v="2"/>
    <x v="2045"/>
    <m/>
    <m/>
    <m/>
    <m/>
    <n v="12500"/>
    <n v="22000"/>
    <n v="-62500"/>
    <n v="5"/>
    <n v="22"/>
    <x v="11"/>
    <x v="1"/>
  </r>
  <r>
    <n v="9307"/>
    <x v="329"/>
    <x v="0"/>
    <x v="72"/>
    <n v="1"/>
    <x v="4"/>
    <x v="6"/>
    <x v="804"/>
    <m/>
    <m/>
    <m/>
    <m/>
    <n v="44000"/>
    <n v="80000"/>
    <n v="-44000"/>
    <n v="1"/>
    <n v="22"/>
    <x v="11"/>
    <x v="1"/>
  </r>
  <r>
    <n v="9308"/>
    <x v="329"/>
    <x v="0"/>
    <x v="72"/>
    <n v="7"/>
    <x v="199"/>
    <x v="6"/>
    <x v="2046"/>
    <m/>
    <m/>
    <m/>
    <m/>
    <n v="3500"/>
    <n v="10000"/>
    <n v="-24500"/>
    <n v="7"/>
    <n v="22"/>
    <x v="11"/>
    <x v="1"/>
  </r>
  <r>
    <n v="9309"/>
    <x v="329"/>
    <x v="0"/>
    <x v="145"/>
    <n v="1"/>
    <x v="11"/>
    <x v="6"/>
    <x v="2047"/>
    <m/>
    <m/>
    <m/>
    <m/>
    <n v="10000"/>
    <n v="20000"/>
    <n v="-10000"/>
    <n v="1"/>
    <n v="22"/>
    <x v="11"/>
    <x v="1"/>
  </r>
  <r>
    <n v="9310"/>
    <x v="329"/>
    <x v="0"/>
    <x v="145"/>
    <n v="2"/>
    <x v="0"/>
    <x v="6"/>
    <x v="2048"/>
    <m/>
    <m/>
    <m/>
    <m/>
    <n v="4000"/>
    <n v="12000"/>
    <n v="-8000"/>
    <n v="2"/>
    <n v="22"/>
    <x v="11"/>
    <x v="1"/>
  </r>
  <r>
    <n v="9311"/>
    <x v="329"/>
    <x v="0"/>
    <x v="145"/>
    <n v="1"/>
    <x v="11"/>
    <x v="6"/>
    <x v="2049"/>
    <m/>
    <m/>
    <m/>
    <m/>
    <n v="16000"/>
    <n v="34000"/>
    <n v="-16000"/>
    <n v="1"/>
    <n v="22"/>
    <x v="11"/>
    <x v="1"/>
  </r>
  <r>
    <n v="9312"/>
    <x v="329"/>
    <x v="0"/>
    <x v="145"/>
    <n v="1"/>
    <x v="11"/>
    <x v="6"/>
    <x v="2050"/>
    <m/>
    <m/>
    <m/>
    <m/>
    <n v="15000"/>
    <n v="32000"/>
    <n v="-15000"/>
    <n v="1"/>
    <n v="22"/>
    <x v="11"/>
    <x v="1"/>
  </r>
  <r>
    <n v="9313"/>
    <x v="329"/>
    <x v="0"/>
    <x v="145"/>
    <n v="1"/>
    <x v="2"/>
    <x v="11"/>
    <x v="2051"/>
    <m/>
    <m/>
    <m/>
    <m/>
    <n v="26000"/>
    <n v="55000"/>
    <n v="-26000"/>
    <n v="1"/>
    <n v="22"/>
    <x v="11"/>
    <x v="1"/>
  </r>
  <r>
    <n v="9314"/>
    <x v="329"/>
    <x v="1"/>
    <x v="8"/>
    <n v="1"/>
    <x v="210"/>
    <x v="4"/>
    <x v="314"/>
    <m/>
    <m/>
    <m/>
    <m/>
    <n v="11000"/>
    <n v="20000"/>
    <n v="9000"/>
    <n v="-1"/>
    <n v="22"/>
    <x v="11"/>
    <x v="1"/>
  </r>
  <r>
    <n v="9315"/>
    <x v="329"/>
    <x v="1"/>
    <x v="8"/>
    <n v="1"/>
    <x v="1"/>
    <x v="1"/>
    <x v="436"/>
    <m/>
    <m/>
    <m/>
    <m/>
    <n v="3500"/>
    <n v="12000"/>
    <n v="8500"/>
    <n v="-1"/>
    <n v="22"/>
    <x v="11"/>
    <x v="1"/>
  </r>
  <r>
    <n v="9316"/>
    <x v="329"/>
    <x v="1"/>
    <x v="8"/>
    <n v="1"/>
    <x v="26"/>
    <x v="29"/>
    <x v="376"/>
    <m/>
    <m/>
    <m/>
    <m/>
    <n v="7000"/>
    <n v="20000"/>
    <n v="13000"/>
    <n v="-1"/>
    <n v="22"/>
    <x v="11"/>
    <x v="1"/>
  </r>
  <r>
    <n v="9317"/>
    <x v="329"/>
    <x v="1"/>
    <x v="8"/>
    <n v="1"/>
    <x v="81"/>
    <x v="28"/>
    <x v="237"/>
    <m/>
    <m/>
    <m/>
    <m/>
    <n v="3500"/>
    <n v="10000"/>
    <n v="6500"/>
    <n v="-1"/>
    <n v="22"/>
    <x v="11"/>
    <x v="1"/>
  </r>
  <r>
    <n v="9318"/>
    <x v="329"/>
    <x v="1"/>
    <x v="8"/>
    <n v="1"/>
    <x v="29"/>
    <x v="32"/>
    <x v="201"/>
    <m/>
    <m/>
    <m/>
    <m/>
    <n v="7008"/>
    <n v="7500"/>
    <n v="492"/>
    <n v="-1"/>
    <n v="22"/>
    <x v="11"/>
    <x v="1"/>
  </r>
  <r>
    <n v="9319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20"/>
    <x v="329"/>
    <x v="1"/>
    <x v="8"/>
    <n v="1"/>
    <x v="26"/>
    <x v="1"/>
    <x v="431"/>
    <m/>
    <s v="Arcoiris"/>
    <m/>
    <m/>
    <n v="8000"/>
    <n v="20000"/>
    <n v="12000"/>
    <n v="-1"/>
    <n v="22"/>
    <x v="11"/>
    <x v="1"/>
  </r>
  <r>
    <n v="9321"/>
    <x v="329"/>
    <x v="1"/>
    <x v="8"/>
    <n v="1"/>
    <x v="33"/>
    <x v="1"/>
    <x v="2052"/>
    <m/>
    <m/>
    <m/>
    <m/>
    <n v="0"/>
    <n v="20000"/>
    <n v="20000"/>
    <n v="-1"/>
    <n v="22"/>
    <x v="11"/>
    <x v="1"/>
  </r>
  <r>
    <n v="9322"/>
    <x v="329"/>
    <x v="1"/>
    <x v="8"/>
    <n v="1"/>
    <x v="84"/>
    <x v="1"/>
    <x v="1643"/>
    <m/>
    <m/>
    <m/>
    <m/>
    <n v="65000"/>
    <n v="125000"/>
    <n v="60000"/>
    <n v="-1"/>
    <n v="22"/>
    <x v="11"/>
    <x v="1"/>
  </r>
  <r>
    <n v="9323"/>
    <x v="329"/>
    <x v="1"/>
    <x v="8"/>
    <n v="1"/>
    <x v="30"/>
    <x v="2"/>
    <x v="150"/>
    <m/>
    <m/>
    <m/>
    <m/>
    <n v="900"/>
    <n v="10000"/>
    <n v="9100"/>
    <n v="-1"/>
    <n v="22"/>
    <x v="11"/>
    <x v="1"/>
  </r>
  <r>
    <n v="9324"/>
    <x v="329"/>
    <x v="1"/>
    <x v="8"/>
    <n v="1"/>
    <x v="33"/>
    <x v="29"/>
    <x v="2053"/>
    <m/>
    <m/>
    <m/>
    <m/>
    <n v="0"/>
    <n v="8000"/>
    <n v="8000"/>
    <n v="-1"/>
    <n v="22"/>
    <x v="11"/>
    <x v="1"/>
  </r>
  <r>
    <n v="9325"/>
    <x v="329"/>
    <x v="1"/>
    <x v="8"/>
    <n v="1"/>
    <x v="2"/>
    <x v="6"/>
    <x v="1648"/>
    <m/>
    <m/>
    <m/>
    <m/>
    <n v="23000"/>
    <n v="55000"/>
    <n v="32000"/>
    <n v="-1"/>
    <n v="22"/>
    <x v="11"/>
    <x v="1"/>
  </r>
  <r>
    <n v="9326"/>
    <x v="329"/>
    <x v="1"/>
    <x v="8"/>
    <n v="1"/>
    <x v="29"/>
    <x v="37"/>
    <x v="233"/>
    <m/>
    <m/>
    <m/>
    <m/>
    <n v="52803"/>
    <n v="56500"/>
    <n v="3697"/>
    <n v="-1"/>
    <n v="22"/>
    <x v="11"/>
    <x v="1"/>
  </r>
  <r>
    <n v="9327"/>
    <x v="329"/>
    <x v="1"/>
    <x v="8"/>
    <n v="1"/>
    <x v="33"/>
    <x v="1"/>
    <x v="2054"/>
    <m/>
    <m/>
    <m/>
    <m/>
    <n v="0"/>
    <n v="25000"/>
    <n v="25000"/>
    <n v="-1"/>
    <n v="22"/>
    <x v="11"/>
    <x v="1"/>
  </r>
  <r>
    <n v="9328"/>
    <x v="329"/>
    <x v="1"/>
    <x v="8"/>
    <n v="1"/>
    <x v="1"/>
    <x v="1"/>
    <x v="2"/>
    <m/>
    <m/>
    <m/>
    <m/>
    <n v="3500"/>
    <n v="12000"/>
    <n v="8500"/>
    <n v="-1"/>
    <n v="22"/>
    <x v="11"/>
    <x v="1"/>
  </r>
  <r>
    <n v="9329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30"/>
    <x v="329"/>
    <x v="1"/>
    <x v="8"/>
    <n v="1"/>
    <x v="33"/>
    <x v="55"/>
    <x v="2055"/>
    <m/>
    <m/>
    <m/>
    <m/>
    <n v="0"/>
    <n v="30000"/>
    <n v="30000"/>
    <n v="-1"/>
    <n v="22"/>
    <x v="11"/>
    <x v="1"/>
  </r>
  <r>
    <n v="9331"/>
    <x v="329"/>
    <x v="1"/>
    <x v="8"/>
    <n v="1"/>
    <x v="1"/>
    <x v="6"/>
    <x v="1325"/>
    <m/>
    <m/>
    <m/>
    <m/>
    <n v="4000"/>
    <n v="15000"/>
    <n v="11000"/>
    <n v="-1"/>
    <n v="22"/>
    <x v="11"/>
    <x v="1"/>
  </r>
  <r>
    <n v="9332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33"/>
    <x v="329"/>
    <x v="1"/>
    <x v="8"/>
    <n v="1"/>
    <x v="1"/>
    <x v="27"/>
    <x v="129"/>
    <m/>
    <s v="blanco"/>
    <m/>
    <m/>
    <n v="7500"/>
    <n v="20000"/>
    <n v="12500"/>
    <n v="-1"/>
    <n v="22"/>
    <x v="11"/>
    <x v="1"/>
  </r>
  <r>
    <n v="9334"/>
    <x v="329"/>
    <x v="1"/>
    <x v="8"/>
    <n v="1"/>
    <x v="0"/>
    <x v="6"/>
    <x v="1662"/>
    <m/>
    <m/>
    <m/>
    <m/>
    <n v="3800"/>
    <n v="12000"/>
    <n v="8200"/>
    <n v="-1"/>
    <n v="22"/>
    <x v="11"/>
    <x v="1"/>
  </r>
  <r>
    <n v="9335"/>
    <x v="329"/>
    <x v="1"/>
    <x v="8"/>
    <n v="1"/>
    <x v="247"/>
    <x v="28"/>
    <x v="757"/>
    <m/>
    <m/>
    <m/>
    <s v="Comprado con la maquina"/>
    <n v="0"/>
    <n v="15000"/>
    <n v="15000"/>
    <n v="-1"/>
    <n v="22"/>
    <x v="11"/>
    <x v="1"/>
  </r>
  <r>
    <n v="9336"/>
    <x v="329"/>
    <x v="1"/>
    <x v="8"/>
    <n v="1"/>
    <x v="26"/>
    <x v="28"/>
    <x v="757"/>
    <m/>
    <m/>
    <m/>
    <m/>
    <n v="8000"/>
    <n v="20000"/>
    <n v="12000"/>
    <n v="-1"/>
    <n v="22"/>
    <x v="11"/>
    <x v="1"/>
  </r>
  <r>
    <n v="9337"/>
    <x v="330"/>
    <x v="1"/>
    <x v="8"/>
    <n v="1"/>
    <x v="37"/>
    <x v="32"/>
    <x v="300"/>
    <m/>
    <m/>
    <m/>
    <m/>
    <n v="800"/>
    <n v="4000"/>
    <n v="3200"/>
    <n v="-1"/>
    <n v="23"/>
    <x v="11"/>
    <x v="1"/>
  </r>
  <r>
    <n v="9338"/>
    <x v="330"/>
    <x v="1"/>
    <x v="8"/>
    <n v="1"/>
    <x v="29"/>
    <x v="32"/>
    <x v="201"/>
    <m/>
    <m/>
    <m/>
    <m/>
    <n v="3270"/>
    <n v="3500"/>
    <n v="230"/>
    <n v="-1"/>
    <n v="23"/>
    <x v="11"/>
    <x v="1"/>
  </r>
  <r>
    <n v="9339"/>
    <x v="330"/>
    <x v="1"/>
    <x v="8"/>
    <n v="1"/>
    <x v="30"/>
    <x v="1"/>
    <x v="512"/>
    <m/>
    <m/>
    <m/>
    <m/>
    <n v="900"/>
    <n v="10000"/>
    <n v="9100"/>
    <n v="-1"/>
    <n v="23"/>
    <x v="11"/>
    <x v="1"/>
  </r>
  <r>
    <n v="9340"/>
    <x v="330"/>
    <x v="1"/>
    <x v="8"/>
    <n v="1"/>
    <x v="33"/>
    <x v="6"/>
    <x v="2056"/>
    <m/>
    <m/>
    <m/>
    <m/>
    <n v="0"/>
    <n v="2500"/>
    <n v="2500"/>
    <n v="-1"/>
    <n v="23"/>
    <x v="11"/>
    <x v="1"/>
  </r>
  <r>
    <n v="9341"/>
    <x v="330"/>
    <x v="1"/>
    <x v="8"/>
    <n v="1"/>
    <x v="81"/>
    <x v="1"/>
    <x v="141"/>
    <s v="Nequi"/>
    <s v="Dama"/>
    <m/>
    <m/>
    <n v="3500"/>
    <n v="10000"/>
    <n v="6500"/>
    <n v="-1"/>
    <n v="23"/>
    <x v="11"/>
    <x v="1"/>
  </r>
  <r>
    <n v="9342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43"/>
    <x v="330"/>
    <x v="1"/>
    <x v="8"/>
    <n v="1"/>
    <x v="1"/>
    <x v="1"/>
    <x v="1000"/>
    <m/>
    <m/>
    <m/>
    <m/>
    <n v="2600"/>
    <n v="10000"/>
    <n v="7400"/>
    <n v="-1"/>
    <n v="23"/>
    <x v="11"/>
    <x v="1"/>
  </r>
  <r>
    <n v="9344"/>
    <x v="330"/>
    <x v="1"/>
    <x v="8"/>
    <n v="1"/>
    <x v="33"/>
    <x v="29"/>
    <x v="2057"/>
    <m/>
    <m/>
    <m/>
    <m/>
    <n v="0"/>
    <n v="15000"/>
    <n v="15000"/>
    <n v="-1"/>
    <n v="23"/>
    <x v="11"/>
    <x v="1"/>
  </r>
  <r>
    <n v="9345"/>
    <x v="330"/>
    <x v="1"/>
    <x v="8"/>
    <n v="1"/>
    <x v="30"/>
    <x v="1"/>
    <x v="184"/>
    <m/>
    <m/>
    <m/>
    <m/>
    <n v="900"/>
    <n v="9000"/>
    <n v="8100"/>
    <n v="-1"/>
    <n v="23"/>
    <x v="11"/>
    <x v="1"/>
  </r>
  <r>
    <n v="9346"/>
    <x v="330"/>
    <x v="1"/>
    <x v="8"/>
    <n v="1"/>
    <x v="26"/>
    <x v="1"/>
    <x v="184"/>
    <m/>
    <m/>
    <m/>
    <m/>
    <n v="8000"/>
    <n v="19000"/>
    <n v="11000"/>
    <n v="-1"/>
    <n v="23"/>
    <x v="11"/>
    <x v="1"/>
  </r>
  <r>
    <n v="9347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48"/>
    <x v="330"/>
    <x v="1"/>
    <x v="8"/>
    <n v="1"/>
    <x v="11"/>
    <x v="134"/>
    <x v="1844"/>
    <m/>
    <m/>
    <m/>
    <m/>
    <n v="215000"/>
    <n v="300000"/>
    <n v="85000"/>
    <n v="-1"/>
    <n v="23"/>
    <x v="11"/>
    <x v="1"/>
  </r>
  <r>
    <n v="9349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50"/>
    <x v="330"/>
    <x v="1"/>
    <x v="8"/>
    <n v="1"/>
    <x v="92"/>
    <x v="173"/>
    <x v="1765"/>
    <m/>
    <m/>
    <m/>
    <m/>
    <n v="57000"/>
    <n v="110000"/>
    <n v="53000"/>
    <n v="-1"/>
    <n v="23"/>
    <x v="11"/>
    <x v="1"/>
  </r>
  <r>
    <n v="9351"/>
    <x v="330"/>
    <x v="1"/>
    <x v="8"/>
    <n v="1"/>
    <x v="218"/>
    <x v="6"/>
    <x v="1842"/>
    <m/>
    <m/>
    <m/>
    <m/>
    <n v="17000"/>
    <n v="30000"/>
    <n v="13000"/>
    <n v="-1"/>
    <n v="23"/>
    <x v="11"/>
    <x v="1"/>
  </r>
  <r>
    <n v="9352"/>
    <x v="330"/>
    <x v="1"/>
    <x v="8"/>
    <n v="1"/>
    <x v="84"/>
    <x v="29"/>
    <x v="919"/>
    <m/>
    <m/>
    <m/>
    <m/>
    <n v="65000"/>
    <n v="125000"/>
    <n v="60000"/>
    <n v="-1"/>
    <n v="23"/>
    <x v="11"/>
    <x v="1"/>
  </r>
  <r>
    <n v="9353"/>
    <x v="330"/>
    <x v="1"/>
    <x v="8"/>
    <n v="1"/>
    <x v="27"/>
    <x v="29"/>
    <x v="919"/>
    <m/>
    <m/>
    <m/>
    <m/>
    <n v="1100"/>
    <n v="5000"/>
    <n v="3900"/>
    <n v="-1"/>
    <n v="23"/>
    <x v="11"/>
    <x v="1"/>
  </r>
  <r>
    <n v="9354"/>
    <x v="330"/>
    <x v="1"/>
    <x v="8"/>
    <n v="1"/>
    <x v="81"/>
    <x v="29"/>
    <x v="919"/>
    <m/>
    <m/>
    <m/>
    <m/>
    <n v="3500"/>
    <n v="10000"/>
    <n v="6500"/>
    <n v="-1"/>
    <n v="23"/>
    <x v="11"/>
    <x v="1"/>
  </r>
  <r>
    <n v="9355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56"/>
    <x v="330"/>
    <x v="1"/>
    <x v="8"/>
    <n v="1"/>
    <x v="29"/>
    <x v="32"/>
    <x v="201"/>
    <m/>
    <m/>
    <m/>
    <m/>
    <n v="6541"/>
    <n v="7000"/>
    <n v="459"/>
    <n v="-1"/>
    <n v="23"/>
    <x v="11"/>
    <x v="1"/>
  </r>
  <r>
    <n v="9357"/>
    <x v="330"/>
    <x v="1"/>
    <x v="8"/>
    <n v="1"/>
    <x v="2"/>
    <x v="27"/>
    <x v="2008"/>
    <m/>
    <m/>
    <m/>
    <m/>
    <n v="5000"/>
    <n v="15000"/>
    <n v="10000"/>
    <n v="-1"/>
    <n v="23"/>
    <x v="11"/>
    <x v="1"/>
  </r>
  <r>
    <n v="9358"/>
    <x v="330"/>
    <x v="1"/>
    <x v="8"/>
    <n v="1"/>
    <x v="29"/>
    <x v="32"/>
    <x v="201"/>
    <m/>
    <m/>
    <m/>
    <m/>
    <n v="6074"/>
    <n v="6500"/>
    <n v="426"/>
    <n v="-1"/>
    <n v="23"/>
    <x v="11"/>
    <x v="1"/>
  </r>
  <r>
    <n v="9359"/>
    <x v="330"/>
    <x v="1"/>
    <x v="8"/>
    <n v="1"/>
    <x v="231"/>
    <x v="6"/>
    <x v="1841"/>
    <m/>
    <m/>
    <m/>
    <m/>
    <n v="23000"/>
    <n v="55000"/>
    <n v="32000"/>
    <n v="-1"/>
    <n v="23"/>
    <x v="11"/>
    <x v="1"/>
  </r>
  <r>
    <n v="9360"/>
    <x v="330"/>
    <x v="1"/>
    <x v="8"/>
    <n v="1"/>
    <x v="29"/>
    <x v="32"/>
    <x v="201"/>
    <m/>
    <m/>
    <m/>
    <m/>
    <n v="1401"/>
    <n v="1500"/>
    <n v="99"/>
    <n v="-1"/>
    <n v="23"/>
    <x v="11"/>
    <x v="1"/>
  </r>
  <r>
    <n v="9361"/>
    <x v="330"/>
    <x v="1"/>
    <x v="8"/>
    <n v="1"/>
    <x v="29"/>
    <x v="32"/>
    <x v="201"/>
    <m/>
    <m/>
    <m/>
    <m/>
    <n v="1868"/>
    <n v="2000"/>
    <n v="132"/>
    <n v="-1"/>
    <n v="23"/>
    <x v="11"/>
    <x v="1"/>
  </r>
  <r>
    <n v="9362"/>
    <x v="330"/>
    <x v="1"/>
    <x v="8"/>
    <n v="1"/>
    <x v="33"/>
    <x v="1"/>
    <x v="1072"/>
    <m/>
    <m/>
    <m/>
    <m/>
    <n v="0"/>
    <n v="20000"/>
    <n v="20000"/>
    <n v="-1"/>
    <n v="23"/>
    <x v="11"/>
    <x v="1"/>
  </r>
  <r>
    <n v="9363"/>
    <x v="330"/>
    <x v="1"/>
    <x v="8"/>
    <n v="1"/>
    <x v="29"/>
    <x v="34"/>
    <x v="214"/>
    <m/>
    <m/>
    <m/>
    <m/>
    <n v="14952"/>
    <n v="16000"/>
    <n v="1048"/>
    <n v="-1"/>
    <n v="23"/>
    <x v="11"/>
    <x v="1"/>
  </r>
  <r>
    <n v="9364"/>
    <x v="330"/>
    <x v="1"/>
    <x v="8"/>
    <n v="1"/>
    <x v="29"/>
    <x v="32"/>
    <x v="201"/>
    <m/>
    <m/>
    <m/>
    <m/>
    <n v="18691"/>
    <n v="20000"/>
    <n v="1309"/>
    <n v="-1"/>
    <n v="23"/>
    <x v="11"/>
    <x v="1"/>
  </r>
  <r>
    <n v="9365"/>
    <x v="330"/>
    <x v="1"/>
    <x v="8"/>
    <n v="1"/>
    <x v="88"/>
    <x v="192"/>
    <x v="1456"/>
    <m/>
    <m/>
    <m/>
    <m/>
    <n v="0"/>
    <n v="12000"/>
    <n v="12000"/>
    <n v="-1"/>
    <n v="23"/>
    <x v="11"/>
    <x v="1"/>
  </r>
  <r>
    <n v="9366"/>
    <x v="330"/>
    <x v="1"/>
    <x v="8"/>
    <n v="1"/>
    <x v="33"/>
    <x v="28"/>
    <x v="2058"/>
    <m/>
    <m/>
    <m/>
    <m/>
    <n v="0"/>
    <n v="15000"/>
    <n v="15000"/>
    <n v="-1"/>
    <n v="23"/>
    <x v="11"/>
    <x v="1"/>
  </r>
  <r>
    <n v="9367"/>
    <x v="327"/>
    <x v="1"/>
    <x v="8"/>
    <n v="1"/>
    <x v="33"/>
    <x v="1"/>
    <x v="2059"/>
    <m/>
    <m/>
    <m/>
    <m/>
    <n v="0"/>
    <n v="20000"/>
    <n v="20000"/>
    <n v="-1"/>
    <n v="20"/>
    <x v="11"/>
    <x v="1"/>
  </r>
  <r>
    <n v="9368"/>
    <x v="331"/>
    <x v="1"/>
    <x v="8"/>
    <n v="1"/>
    <x v="247"/>
    <x v="28"/>
    <x v="644"/>
    <m/>
    <m/>
    <m/>
    <s v="Comprado con la maquina"/>
    <n v="0"/>
    <n v="15000"/>
    <n v="15000"/>
    <n v="-1"/>
    <n v="24"/>
    <x v="11"/>
    <x v="1"/>
  </r>
  <r>
    <n v="9369"/>
    <x v="331"/>
    <x v="1"/>
    <x v="8"/>
    <n v="1"/>
    <x v="1"/>
    <x v="1"/>
    <x v="2"/>
    <m/>
    <m/>
    <m/>
    <m/>
    <n v="3500"/>
    <n v="12000"/>
    <n v="8500"/>
    <n v="-1"/>
    <n v="24"/>
    <x v="11"/>
    <x v="1"/>
  </r>
  <r>
    <n v="9370"/>
    <x v="331"/>
    <x v="1"/>
    <x v="8"/>
    <n v="1"/>
    <x v="29"/>
    <x v="32"/>
    <x v="201"/>
    <m/>
    <m/>
    <m/>
    <m/>
    <n v="10279"/>
    <n v="11000"/>
    <n v="721"/>
    <n v="-1"/>
    <n v="24"/>
    <x v="11"/>
    <x v="1"/>
  </r>
  <r>
    <n v="9371"/>
    <x v="331"/>
    <x v="1"/>
    <x v="8"/>
    <n v="1"/>
    <x v="9"/>
    <x v="8"/>
    <x v="29"/>
    <s v="Inalambrico"/>
    <s v="Gris"/>
    <s v="BlisterReceptor"/>
    <s v="Inalambrico"/>
    <n v="16000"/>
    <n v="18000"/>
    <n v="2000"/>
    <n v="-1"/>
    <n v="24"/>
    <x v="11"/>
    <x v="1"/>
  </r>
  <r>
    <n v="9372"/>
    <x v="331"/>
    <x v="1"/>
    <x v="8"/>
    <n v="1"/>
    <x v="0"/>
    <x v="27"/>
    <x v="1870"/>
    <m/>
    <m/>
    <m/>
    <m/>
    <n v="2000"/>
    <n v="10000"/>
    <n v="8000"/>
    <n v="-1"/>
    <n v="24"/>
    <x v="11"/>
    <x v="1"/>
  </r>
  <r>
    <n v="9373"/>
    <x v="331"/>
    <x v="1"/>
    <x v="8"/>
    <n v="1"/>
    <x v="33"/>
    <x v="29"/>
    <x v="2060"/>
    <m/>
    <m/>
    <m/>
    <m/>
    <n v="0"/>
    <n v="20000"/>
    <n v="20000"/>
    <n v="-1"/>
    <n v="24"/>
    <x v="11"/>
    <x v="1"/>
  </r>
  <r>
    <n v="9374"/>
    <x v="331"/>
    <x v="1"/>
    <x v="69"/>
    <n v="1"/>
    <x v="51"/>
    <x v="29"/>
    <x v="853"/>
    <m/>
    <m/>
    <m/>
    <m/>
    <n v="62500"/>
    <n v="150000"/>
    <n v="87500"/>
    <n v="-1"/>
    <n v="24"/>
    <x v="11"/>
    <x v="1"/>
  </r>
  <r>
    <n v="9375"/>
    <x v="331"/>
    <x v="1"/>
    <x v="69"/>
    <n v="1"/>
    <x v="43"/>
    <x v="6"/>
    <x v="477"/>
    <m/>
    <m/>
    <m/>
    <m/>
    <n v="7500"/>
    <n v="15000"/>
    <n v="7500"/>
    <n v="-1"/>
    <n v="24"/>
    <x v="11"/>
    <x v="1"/>
  </r>
  <r>
    <n v="9376"/>
    <x v="331"/>
    <x v="1"/>
    <x v="8"/>
    <n v="1"/>
    <x v="29"/>
    <x v="32"/>
    <x v="201"/>
    <m/>
    <m/>
    <m/>
    <m/>
    <n v="6074"/>
    <n v="6500"/>
    <n v="426"/>
    <n v="-1"/>
    <n v="24"/>
    <x v="11"/>
    <x v="1"/>
  </r>
  <r>
    <n v="9377"/>
    <x v="331"/>
    <x v="1"/>
    <x v="8"/>
    <n v="1"/>
    <x v="4"/>
    <x v="142"/>
    <x v="1181"/>
    <m/>
    <m/>
    <m/>
    <m/>
    <n v="48000"/>
    <n v="80000"/>
    <n v="32000"/>
    <n v="-1"/>
    <n v="24"/>
    <x v="11"/>
    <x v="1"/>
  </r>
  <r>
    <n v="9378"/>
    <x v="331"/>
    <x v="1"/>
    <x v="8"/>
    <n v="1"/>
    <x v="27"/>
    <x v="29"/>
    <x v="570"/>
    <m/>
    <m/>
    <m/>
    <m/>
    <n v="1100"/>
    <n v="10000"/>
    <n v="8900"/>
    <n v="-1"/>
    <n v="24"/>
    <x v="11"/>
    <x v="1"/>
  </r>
  <r>
    <n v="9379"/>
    <x v="331"/>
    <x v="1"/>
    <x v="8"/>
    <n v="1"/>
    <x v="37"/>
    <x v="32"/>
    <x v="300"/>
    <m/>
    <m/>
    <m/>
    <m/>
    <n v="800"/>
    <n v="4000"/>
    <n v="3200"/>
    <n v="-1"/>
    <n v="24"/>
    <x v="11"/>
    <x v="1"/>
  </r>
  <r>
    <n v="9380"/>
    <x v="332"/>
    <x v="1"/>
    <x v="8"/>
    <n v="1"/>
    <x v="13"/>
    <x v="6"/>
    <x v="609"/>
    <m/>
    <m/>
    <m/>
    <m/>
    <n v="15000"/>
    <n v="30000"/>
    <n v="15000"/>
    <n v="-1"/>
    <n v="25"/>
    <x v="11"/>
    <x v="1"/>
  </r>
  <r>
    <n v="9381"/>
    <x v="332"/>
    <x v="1"/>
    <x v="166"/>
    <n v="1"/>
    <x v="33"/>
    <x v="6"/>
    <x v="2061"/>
    <m/>
    <m/>
    <m/>
    <m/>
    <n v="0"/>
    <n v="15000"/>
    <n v="15000"/>
    <n v="-1"/>
    <n v="25"/>
    <x v="11"/>
    <x v="1"/>
  </r>
  <r>
    <n v="9382"/>
    <x v="332"/>
    <x v="1"/>
    <x v="166"/>
    <n v="1"/>
    <x v="33"/>
    <x v="6"/>
    <x v="2062"/>
    <m/>
    <m/>
    <m/>
    <m/>
    <n v="0"/>
    <n v="15000"/>
    <n v="15000"/>
    <n v="-1"/>
    <n v="25"/>
    <x v="11"/>
    <x v="1"/>
  </r>
  <r>
    <n v="9383"/>
    <x v="332"/>
    <x v="1"/>
    <x v="8"/>
    <n v="1"/>
    <x v="0"/>
    <x v="6"/>
    <x v="1650"/>
    <m/>
    <m/>
    <m/>
    <m/>
    <n v="3000"/>
    <n v="9000"/>
    <n v="6000"/>
    <n v="-1"/>
    <n v="25"/>
    <x v="11"/>
    <x v="1"/>
  </r>
  <r>
    <n v="9384"/>
    <x v="332"/>
    <x v="1"/>
    <x v="8"/>
    <n v="1"/>
    <x v="0"/>
    <x v="7"/>
    <x v="440"/>
    <m/>
    <m/>
    <m/>
    <m/>
    <n v="2500"/>
    <n v="10000"/>
    <n v="7500"/>
    <n v="-1"/>
    <n v="25"/>
    <x v="11"/>
    <x v="1"/>
  </r>
  <r>
    <n v="9385"/>
    <x v="332"/>
    <x v="1"/>
    <x v="8"/>
    <n v="1"/>
    <x v="211"/>
    <x v="6"/>
    <x v="1653"/>
    <m/>
    <m/>
    <m/>
    <m/>
    <n v="11000"/>
    <n v="24000"/>
    <n v="13000"/>
    <n v="-1"/>
    <n v="25"/>
    <x v="11"/>
    <x v="1"/>
  </r>
  <r>
    <n v="9386"/>
    <x v="332"/>
    <x v="1"/>
    <x v="8"/>
    <n v="1"/>
    <x v="250"/>
    <x v="25"/>
    <x v="2063"/>
    <m/>
    <m/>
    <m/>
    <m/>
    <n v="1200"/>
    <n v="4000"/>
    <n v="2800"/>
    <n v="-1"/>
    <n v="25"/>
    <x v="11"/>
    <x v="1"/>
  </r>
  <r>
    <n v="9387"/>
    <x v="332"/>
    <x v="1"/>
    <x v="8"/>
    <n v="1"/>
    <x v="250"/>
    <x v="25"/>
    <x v="2064"/>
    <m/>
    <m/>
    <m/>
    <m/>
    <n v="1200"/>
    <n v="4000"/>
    <n v="2800"/>
    <n v="-1"/>
    <n v="25"/>
    <x v="11"/>
    <x v="1"/>
  </r>
  <r>
    <n v="9388"/>
    <x v="332"/>
    <x v="1"/>
    <x v="8"/>
    <n v="1"/>
    <x v="26"/>
    <x v="28"/>
    <x v="316"/>
    <m/>
    <s v="Azul Oscuro"/>
    <m/>
    <m/>
    <n v="8000"/>
    <n v="20000"/>
    <n v="12000"/>
    <n v="-1"/>
    <n v="25"/>
    <x v="11"/>
    <x v="1"/>
  </r>
  <r>
    <n v="9389"/>
    <x v="332"/>
    <x v="1"/>
    <x v="8"/>
    <n v="1"/>
    <x v="247"/>
    <x v="35"/>
    <x v="1431"/>
    <m/>
    <m/>
    <m/>
    <s v="Comprado con la maquina"/>
    <n v="0"/>
    <n v="15000"/>
    <n v="15000"/>
    <n v="-1"/>
    <n v="25"/>
    <x v="11"/>
    <x v="1"/>
  </r>
  <r>
    <n v="9390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391"/>
    <x v="332"/>
    <x v="1"/>
    <x v="8"/>
    <n v="1"/>
    <x v="4"/>
    <x v="4"/>
    <x v="215"/>
    <m/>
    <s v="AzulClaro"/>
    <m/>
    <m/>
    <n v="18000"/>
    <n v="35000"/>
    <n v="17000"/>
    <n v="-1"/>
    <n v="25"/>
    <x v="11"/>
    <x v="1"/>
  </r>
  <r>
    <n v="9392"/>
    <x v="332"/>
    <x v="1"/>
    <x v="8"/>
    <n v="1"/>
    <x v="27"/>
    <x v="28"/>
    <x v="391"/>
    <m/>
    <m/>
    <m/>
    <m/>
    <n v="1100"/>
    <n v="10000"/>
    <n v="8900"/>
    <n v="-1"/>
    <n v="25"/>
    <x v="11"/>
    <x v="1"/>
  </r>
  <r>
    <n v="9393"/>
    <x v="332"/>
    <x v="1"/>
    <x v="8"/>
    <n v="1"/>
    <x v="26"/>
    <x v="28"/>
    <x v="391"/>
    <m/>
    <m/>
    <m/>
    <m/>
    <n v="8000"/>
    <n v="20000"/>
    <n v="12000"/>
    <n v="-1"/>
    <n v="25"/>
    <x v="11"/>
    <x v="1"/>
  </r>
  <r>
    <n v="9394"/>
    <x v="332"/>
    <x v="1"/>
    <x v="8"/>
    <n v="1"/>
    <x v="26"/>
    <x v="41"/>
    <x v="921"/>
    <m/>
    <m/>
    <m/>
    <m/>
    <n v="8000"/>
    <n v="20000"/>
    <n v="12000"/>
    <n v="-1"/>
    <n v="25"/>
    <x v="11"/>
    <x v="1"/>
  </r>
  <r>
    <n v="9395"/>
    <x v="332"/>
    <x v="1"/>
    <x v="8"/>
    <n v="1"/>
    <x v="84"/>
    <x v="1"/>
    <x v="1573"/>
    <m/>
    <m/>
    <m/>
    <m/>
    <n v="70000"/>
    <n v="120000"/>
    <n v="50000"/>
    <n v="-1"/>
    <n v="25"/>
    <x v="11"/>
    <x v="1"/>
  </r>
  <r>
    <n v="9396"/>
    <x v="332"/>
    <x v="1"/>
    <x v="8"/>
    <n v="1"/>
    <x v="1"/>
    <x v="152"/>
    <x v="1366"/>
    <m/>
    <m/>
    <m/>
    <m/>
    <n v="3000"/>
    <n v="12000"/>
    <n v="9000"/>
    <n v="-1"/>
    <n v="25"/>
    <x v="11"/>
    <x v="1"/>
  </r>
  <r>
    <n v="9397"/>
    <x v="332"/>
    <x v="1"/>
    <x v="8"/>
    <n v="1"/>
    <x v="81"/>
    <x v="28"/>
    <x v="2065"/>
    <m/>
    <m/>
    <m/>
    <m/>
    <n v="3500"/>
    <n v="10000"/>
    <n v="6500"/>
    <n v="-1"/>
    <n v="25"/>
    <x v="11"/>
    <x v="1"/>
  </r>
  <r>
    <n v="9398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399"/>
    <x v="332"/>
    <x v="1"/>
    <x v="8"/>
    <n v="1"/>
    <x v="29"/>
    <x v="32"/>
    <x v="201"/>
    <m/>
    <m/>
    <m/>
    <m/>
    <n v="3270"/>
    <n v="3500"/>
    <n v="230"/>
    <n v="-1"/>
    <n v="25"/>
    <x v="11"/>
    <x v="1"/>
  </r>
  <r>
    <n v="9400"/>
    <x v="333"/>
    <x v="1"/>
    <x v="8"/>
    <n v="1"/>
    <x v="26"/>
    <x v="28"/>
    <x v="237"/>
    <m/>
    <s v="Rojo"/>
    <m/>
    <m/>
    <n v="8000"/>
    <n v="20000"/>
    <n v="12000"/>
    <n v="-1"/>
    <n v="26"/>
    <x v="11"/>
    <x v="1"/>
  </r>
  <r>
    <n v="9401"/>
    <x v="333"/>
    <x v="1"/>
    <x v="8"/>
    <n v="1"/>
    <x v="248"/>
    <x v="6"/>
    <x v="2066"/>
    <m/>
    <m/>
    <m/>
    <m/>
    <n v="58000"/>
    <n v="104000"/>
    <n v="46000"/>
    <n v="-1"/>
    <n v="26"/>
    <x v="11"/>
    <x v="1"/>
  </r>
  <r>
    <n v="9402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03"/>
    <x v="333"/>
    <x v="1"/>
    <x v="8"/>
    <n v="1"/>
    <x v="4"/>
    <x v="4"/>
    <x v="215"/>
    <m/>
    <s v="Negro"/>
    <m/>
    <m/>
    <n v="18000"/>
    <n v="35000"/>
    <n v="17000"/>
    <n v="-1"/>
    <n v="26"/>
    <x v="11"/>
    <x v="1"/>
  </r>
  <r>
    <n v="9404"/>
    <x v="333"/>
    <x v="1"/>
    <x v="8"/>
    <n v="1"/>
    <x v="0"/>
    <x v="2"/>
    <x v="1865"/>
    <m/>
    <m/>
    <m/>
    <m/>
    <n v="4500"/>
    <n v="15000"/>
    <n v="10500"/>
    <n v="-1"/>
    <n v="26"/>
    <x v="11"/>
    <x v="1"/>
  </r>
  <r>
    <n v="9405"/>
    <x v="333"/>
    <x v="1"/>
    <x v="8"/>
    <n v="1"/>
    <x v="81"/>
    <x v="28"/>
    <x v="316"/>
    <m/>
    <m/>
    <m/>
    <m/>
    <n v="3500"/>
    <n v="10000"/>
    <n v="6500"/>
    <n v="-1"/>
    <n v="26"/>
    <x v="11"/>
    <x v="1"/>
  </r>
  <r>
    <n v="9406"/>
    <x v="333"/>
    <x v="1"/>
    <x v="8"/>
    <n v="1"/>
    <x v="1"/>
    <x v="27"/>
    <x v="129"/>
    <m/>
    <s v="blanco"/>
    <m/>
    <m/>
    <n v="7500"/>
    <n v="20000"/>
    <n v="12500"/>
    <n v="-1"/>
    <n v="26"/>
    <x v="11"/>
    <x v="1"/>
  </r>
  <r>
    <n v="9407"/>
    <x v="333"/>
    <x v="1"/>
    <x v="8"/>
    <n v="1"/>
    <x v="1"/>
    <x v="92"/>
    <x v="1370"/>
    <m/>
    <m/>
    <m/>
    <m/>
    <n v="8000"/>
    <n v="20000"/>
    <n v="12000"/>
    <n v="-1"/>
    <n v="26"/>
    <x v="11"/>
    <x v="1"/>
  </r>
  <r>
    <n v="9408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09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10"/>
    <x v="333"/>
    <x v="1"/>
    <x v="8"/>
    <n v="1"/>
    <x v="33"/>
    <x v="34"/>
    <x v="2067"/>
    <m/>
    <m/>
    <m/>
    <m/>
    <n v="0"/>
    <n v="40000"/>
    <n v="40000"/>
    <n v="-1"/>
    <n v="26"/>
    <x v="11"/>
    <x v="1"/>
  </r>
  <r>
    <n v="9411"/>
    <x v="333"/>
    <x v="1"/>
    <x v="8"/>
    <n v="1"/>
    <x v="33"/>
    <x v="28"/>
    <x v="2068"/>
    <m/>
    <m/>
    <m/>
    <m/>
    <n v="0"/>
    <n v="70000"/>
    <n v="70000"/>
    <n v="-1"/>
    <n v="26"/>
    <x v="11"/>
    <x v="1"/>
  </r>
  <r>
    <n v="9412"/>
    <x v="333"/>
    <x v="1"/>
    <x v="8"/>
    <n v="1"/>
    <x v="247"/>
    <x v="28"/>
    <x v="430"/>
    <m/>
    <m/>
    <m/>
    <s v="Comprado con la maquina"/>
    <n v="0"/>
    <n v="15000"/>
    <n v="15000"/>
    <n v="-1"/>
    <n v="26"/>
    <x v="11"/>
    <x v="1"/>
  </r>
  <r>
    <n v="9413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14"/>
    <x v="334"/>
    <x v="1"/>
    <x v="20"/>
    <n v="1"/>
    <x v="18"/>
    <x v="6"/>
    <x v="92"/>
    <m/>
    <m/>
    <m/>
    <m/>
    <n v="25000"/>
    <n v="40000"/>
    <n v="15000"/>
    <n v="-1"/>
    <n v="27"/>
    <x v="11"/>
    <x v="1"/>
  </r>
  <r>
    <n v="9415"/>
    <x v="334"/>
    <x v="1"/>
    <x v="8"/>
    <n v="1"/>
    <x v="0"/>
    <x v="6"/>
    <x v="2069"/>
    <m/>
    <m/>
    <m/>
    <m/>
    <n v="3000"/>
    <n v="8000"/>
    <n v="5000"/>
    <n v="-1"/>
    <n v="27"/>
    <x v="11"/>
    <x v="1"/>
  </r>
  <r>
    <n v="9416"/>
    <x v="334"/>
    <x v="1"/>
    <x v="8"/>
    <n v="1"/>
    <x v="13"/>
    <x v="6"/>
    <x v="125"/>
    <m/>
    <m/>
    <m/>
    <m/>
    <n v="11000"/>
    <n v="25000"/>
    <n v="14000"/>
    <n v="-1"/>
    <n v="27"/>
    <x v="11"/>
    <x v="1"/>
  </r>
  <r>
    <n v="9417"/>
    <x v="334"/>
    <x v="1"/>
    <x v="8"/>
    <n v="1"/>
    <x v="0"/>
    <x v="27"/>
    <x v="416"/>
    <m/>
    <m/>
    <m/>
    <m/>
    <n v="5500"/>
    <n v="14000"/>
    <n v="8500"/>
    <n v="-1"/>
    <n v="27"/>
    <x v="11"/>
    <x v="1"/>
  </r>
  <r>
    <n v="9418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19"/>
    <x v="334"/>
    <x v="1"/>
    <x v="69"/>
    <n v="1"/>
    <x v="51"/>
    <x v="2"/>
    <x v="1406"/>
    <m/>
    <m/>
    <m/>
    <m/>
    <n v="89000"/>
    <n v="200000"/>
    <n v="111000"/>
    <n v="-1"/>
    <n v="27"/>
    <x v="11"/>
    <x v="1"/>
  </r>
  <r>
    <n v="9420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21"/>
    <x v="334"/>
    <x v="1"/>
    <x v="169"/>
    <n v="1"/>
    <x v="230"/>
    <x v="6"/>
    <x v="1758"/>
    <m/>
    <m/>
    <m/>
    <m/>
    <n v="57000"/>
    <n v="90000"/>
    <n v="33000"/>
    <n v="-1"/>
    <n v="27"/>
    <x v="11"/>
    <x v="1"/>
  </r>
  <r>
    <n v="9422"/>
    <x v="334"/>
    <x v="2"/>
    <x v="169"/>
    <n v="1"/>
    <x v="251"/>
    <x v="6"/>
    <x v="2070"/>
    <m/>
    <m/>
    <m/>
    <m/>
    <n v="100000"/>
    <n v="170000"/>
    <n v="-100000"/>
    <n v="1"/>
    <n v="27"/>
    <x v="11"/>
    <x v="1"/>
  </r>
  <r>
    <n v="9423"/>
    <x v="335"/>
    <x v="1"/>
    <x v="10"/>
    <n v="1"/>
    <x v="35"/>
    <x v="36"/>
    <x v="229"/>
    <m/>
    <m/>
    <m/>
    <m/>
    <n v="10000"/>
    <n v="19000"/>
    <n v="9000"/>
    <n v="-1"/>
    <n v="28"/>
    <x v="11"/>
    <x v="1"/>
  </r>
  <r>
    <n v="9424"/>
    <x v="335"/>
    <x v="1"/>
    <x v="10"/>
    <n v="1"/>
    <x v="33"/>
    <x v="6"/>
    <x v="2071"/>
    <m/>
    <m/>
    <m/>
    <m/>
    <n v="0"/>
    <n v="5000"/>
    <n v="5000"/>
    <n v="-1"/>
    <n v="28"/>
    <x v="11"/>
    <x v="1"/>
  </r>
  <r>
    <n v="9425"/>
    <x v="335"/>
    <x v="1"/>
    <x v="8"/>
    <n v="1"/>
    <x v="33"/>
    <x v="6"/>
    <x v="2072"/>
    <m/>
    <m/>
    <m/>
    <m/>
    <n v="0"/>
    <n v="4000"/>
    <n v="4000"/>
    <n v="-1"/>
    <n v="28"/>
    <x v="11"/>
    <x v="1"/>
  </r>
  <r>
    <n v="9426"/>
    <x v="335"/>
    <x v="1"/>
    <x v="8"/>
    <n v="1"/>
    <x v="29"/>
    <x v="32"/>
    <x v="340"/>
    <m/>
    <m/>
    <m/>
    <m/>
    <n v="1868"/>
    <n v="2000"/>
    <n v="132"/>
    <n v="-1"/>
    <n v="28"/>
    <x v="11"/>
    <x v="1"/>
  </r>
  <r>
    <n v="9427"/>
    <x v="335"/>
    <x v="1"/>
    <x v="8"/>
    <n v="1"/>
    <x v="26"/>
    <x v="28"/>
    <x v="430"/>
    <m/>
    <m/>
    <m/>
    <m/>
    <n v="8000"/>
    <n v="20000"/>
    <n v="12000"/>
    <n v="-1"/>
    <n v="28"/>
    <x v="11"/>
    <x v="1"/>
  </r>
  <r>
    <n v="9428"/>
    <x v="335"/>
    <x v="1"/>
    <x v="8"/>
    <n v="1"/>
    <x v="247"/>
    <x v="28"/>
    <x v="430"/>
    <m/>
    <m/>
    <m/>
    <s v="Comprado con la maquina"/>
    <n v="0"/>
    <n v="18000"/>
    <n v="18000"/>
    <n v="-1"/>
    <n v="28"/>
    <x v="11"/>
    <x v="1"/>
  </r>
  <r>
    <n v="9429"/>
    <x v="335"/>
    <x v="1"/>
    <x v="8"/>
    <n v="1"/>
    <x v="2"/>
    <x v="7"/>
    <x v="440"/>
    <m/>
    <m/>
    <m/>
    <m/>
    <n v="8000"/>
    <n v="18000"/>
    <n v="10000"/>
    <n v="-1"/>
    <n v="28"/>
    <x v="11"/>
    <x v="1"/>
  </r>
  <r>
    <n v="9430"/>
    <x v="335"/>
    <x v="1"/>
    <x v="8"/>
    <n v="1"/>
    <x v="27"/>
    <x v="41"/>
    <x v="894"/>
    <m/>
    <m/>
    <m/>
    <m/>
    <n v="1100"/>
    <n v="8000"/>
    <n v="6900"/>
    <n v="-1"/>
    <n v="28"/>
    <x v="11"/>
    <x v="1"/>
  </r>
  <r>
    <n v="9431"/>
    <x v="335"/>
    <x v="1"/>
    <x v="8"/>
    <n v="1"/>
    <x v="2"/>
    <x v="47"/>
    <x v="328"/>
    <m/>
    <m/>
    <m/>
    <m/>
    <n v="3000"/>
    <n v="9000"/>
    <n v="6000"/>
    <n v="-1"/>
    <n v="28"/>
    <x v="11"/>
    <x v="1"/>
  </r>
  <r>
    <n v="9432"/>
    <x v="335"/>
    <x v="1"/>
    <x v="8"/>
    <n v="1"/>
    <x v="92"/>
    <x v="173"/>
    <x v="1765"/>
    <m/>
    <m/>
    <m/>
    <m/>
    <n v="58000"/>
    <n v="115000"/>
    <n v="57000"/>
    <n v="-1"/>
    <n v="28"/>
    <x v="11"/>
    <x v="1"/>
  </r>
  <r>
    <n v="9433"/>
    <x v="335"/>
    <x v="1"/>
    <x v="8"/>
    <n v="1"/>
    <x v="4"/>
    <x v="4"/>
    <x v="215"/>
    <m/>
    <m/>
    <m/>
    <m/>
    <n v="18000"/>
    <n v="35000"/>
    <n v="17000"/>
    <n v="-1"/>
    <n v="28"/>
    <x v="11"/>
    <x v="1"/>
  </r>
  <r>
    <n v="9434"/>
    <x v="335"/>
    <x v="1"/>
    <x v="8"/>
    <n v="1"/>
    <x v="33"/>
    <x v="6"/>
    <x v="2073"/>
    <m/>
    <m/>
    <m/>
    <m/>
    <n v="0"/>
    <n v="10000"/>
    <n v="10000"/>
    <n v="-1"/>
    <n v="28"/>
    <x v="11"/>
    <x v="1"/>
  </r>
  <r>
    <n v="9435"/>
    <x v="335"/>
    <x v="1"/>
    <x v="8"/>
    <n v="1"/>
    <x v="88"/>
    <x v="193"/>
    <x v="2074"/>
    <m/>
    <m/>
    <m/>
    <m/>
    <n v="900"/>
    <n v="3000"/>
    <n v="2100"/>
    <n v="-1"/>
    <n v="28"/>
    <x v="11"/>
    <x v="1"/>
  </r>
  <r>
    <n v="9436"/>
    <x v="335"/>
    <x v="1"/>
    <x v="8"/>
    <n v="1"/>
    <x v="0"/>
    <x v="6"/>
    <x v="2069"/>
    <m/>
    <m/>
    <m/>
    <m/>
    <n v="3000"/>
    <n v="7000"/>
    <n v="4000"/>
    <n v="-1"/>
    <n v="28"/>
    <x v="11"/>
    <x v="1"/>
  </r>
  <r>
    <n v="9437"/>
    <x v="335"/>
    <x v="1"/>
    <x v="8"/>
    <n v="1"/>
    <x v="1"/>
    <x v="1"/>
    <x v="1000"/>
    <m/>
    <m/>
    <m/>
    <m/>
    <n v="2600"/>
    <n v="10000"/>
    <n v="7400"/>
    <n v="-1"/>
    <n v="28"/>
    <x v="11"/>
    <x v="1"/>
  </r>
  <r>
    <n v="9438"/>
    <x v="335"/>
    <x v="1"/>
    <x v="8"/>
    <n v="1"/>
    <x v="30"/>
    <x v="1"/>
    <x v="431"/>
    <m/>
    <m/>
    <m/>
    <m/>
    <n v="900"/>
    <n v="10000"/>
    <n v="9100"/>
    <n v="-1"/>
    <n v="28"/>
    <x v="11"/>
    <x v="1"/>
  </r>
  <r>
    <n v="9439"/>
    <x v="335"/>
    <x v="1"/>
    <x v="8"/>
    <n v="1"/>
    <x v="55"/>
    <x v="1"/>
    <x v="431"/>
    <m/>
    <m/>
    <m/>
    <m/>
    <n v="7000"/>
    <n v="20000"/>
    <n v="13000"/>
    <n v="-1"/>
    <n v="28"/>
    <x v="11"/>
    <x v="1"/>
  </r>
  <r>
    <n v="9440"/>
    <x v="335"/>
    <x v="1"/>
    <x v="69"/>
    <n v="1"/>
    <x v="33"/>
    <x v="6"/>
    <x v="2075"/>
    <m/>
    <m/>
    <m/>
    <m/>
    <n v="0"/>
    <n v="20000"/>
    <n v="20000"/>
    <n v="-1"/>
    <n v="28"/>
    <x v="11"/>
    <x v="1"/>
  </r>
  <r>
    <n v="9441"/>
    <x v="335"/>
    <x v="1"/>
    <x v="8"/>
    <n v="1"/>
    <x v="33"/>
    <x v="1"/>
    <x v="2076"/>
    <m/>
    <m/>
    <m/>
    <m/>
    <n v="0"/>
    <n v="15000"/>
    <n v="15000"/>
    <n v="-1"/>
    <n v="28"/>
    <x v="11"/>
    <x v="1"/>
  </r>
  <r>
    <n v="9442"/>
    <x v="335"/>
    <x v="1"/>
    <x v="8"/>
    <n v="1"/>
    <x v="29"/>
    <x v="32"/>
    <x v="201"/>
    <m/>
    <m/>
    <m/>
    <m/>
    <n v="6074"/>
    <n v="6500"/>
    <n v="426"/>
    <n v="-1"/>
    <n v="28"/>
    <x v="11"/>
    <x v="1"/>
  </r>
  <r>
    <n v="9443"/>
    <x v="335"/>
    <x v="1"/>
    <x v="8"/>
    <n v="1"/>
    <x v="60"/>
    <x v="6"/>
    <x v="860"/>
    <m/>
    <s v="Rosa"/>
    <m/>
    <m/>
    <n v="38000"/>
    <n v="80000"/>
    <n v="42000"/>
    <n v="-1"/>
    <n v="28"/>
    <x v="11"/>
    <x v="1"/>
  </r>
  <r>
    <n v="9444"/>
    <x v="335"/>
    <x v="1"/>
    <x v="8"/>
    <n v="1"/>
    <x v="29"/>
    <x v="37"/>
    <x v="233"/>
    <m/>
    <m/>
    <m/>
    <m/>
    <n v="14952"/>
    <n v="16000"/>
    <n v="1048"/>
    <n v="-1"/>
    <n v="28"/>
    <x v="11"/>
    <x v="1"/>
  </r>
  <r>
    <n v="9445"/>
    <x v="335"/>
    <x v="1"/>
    <x v="8"/>
    <n v="1"/>
    <x v="11"/>
    <x v="134"/>
    <x v="1844"/>
    <m/>
    <m/>
    <m/>
    <m/>
    <n v="210000"/>
    <n v="300000"/>
    <n v="90000"/>
    <n v="-1"/>
    <n v="28"/>
    <x v="11"/>
    <x v="1"/>
  </r>
  <r>
    <n v="9446"/>
    <x v="335"/>
    <x v="1"/>
    <x v="8"/>
    <n v="1"/>
    <x v="29"/>
    <x v="32"/>
    <x v="201"/>
    <m/>
    <m/>
    <m/>
    <m/>
    <n v="19625"/>
    <n v="21000"/>
    <n v="1375"/>
    <n v="-1"/>
    <n v="28"/>
    <x v="11"/>
    <x v="1"/>
  </r>
  <r>
    <n v="9447"/>
    <x v="335"/>
    <x v="1"/>
    <x v="8"/>
    <n v="1"/>
    <x v="13"/>
    <x v="6"/>
    <x v="48"/>
    <m/>
    <m/>
    <m/>
    <m/>
    <n v="2500"/>
    <n v="8000"/>
    <n v="5500"/>
    <n v="-1"/>
    <n v="28"/>
    <x v="11"/>
    <x v="1"/>
  </r>
  <r>
    <n v="9448"/>
    <x v="335"/>
    <x v="1"/>
    <x v="8"/>
    <n v="1"/>
    <x v="29"/>
    <x v="32"/>
    <x v="201"/>
    <m/>
    <m/>
    <m/>
    <m/>
    <n v="3270"/>
    <n v="3500"/>
    <n v="230"/>
    <n v="-1"/>
    <n v="28"/>
    <x v="11"/>
    <x v="1"/>
  </r>
  <r>
    <n v="9449"/>
    <x v="335"/>
    <x v="1"/>
    <x v="8"/>
    <n v="1"/>
    <x v="11"/>
    <x v="6"/>
    <x v="2049"/>
    <m/>
    <m/>
    <m/>
    <m/>
    <n v="16000"/>
    <n v="39000"/>
    <n v="23000"/>
    <n v="-1"/>
    <n v="28"/>
    <x v="11"/>
    <x v="1"/>
  </r>
  <r>
    <n v="9450"/>
    <x v="335"/>
    <x v="1"/>
    <x v="8"/>
    <n v="1"/>
    <x v="34"/>
    <x v="6"/>
    <x v="2077"/>
    <m/>
    <m/>
    <m/>
    <m/>
    <n v="0"/>
    <n v="5000"/>
    <n v="5000"/>
    <n v="-1"/>
    <n v="28"/>
    <x v="11"/>
    <x v="1"/>
  </r>
  <r>
    <n v="9451"/>
    <x v="335"/>
    <x v="1"/>
    <x v="8"/>
    <n v="1"/>
    <x v="29"/>
    <x v="37"/>
    <x v="233"/>
    <m/>
    <m/>
    <m/>
    <m/>
    <n v="5139"/>
    <n v="5500"/>
    <n v="361"/>
    <n v="-1"/>
    <n v="28"/>
    <x v="11"/>
    <x v="1"/>
  </r>
  <r>
    <n v="9452"/>
    <x v="336"/>
    <x v="1"/>
    <x v="8"/>
    <n v="1"/>
    <x v="4"/>
    <x v="4"/>
    <x v="215"/>
    <m/>
    <s v="Negro"/>
    <m/>
    <m/>
    <n v="18000"/>
    <n v="35000"/>
    <n v="17000"/>
    <n v="-1"/>
    <n v="29"/>
    <x v="11"/>
    <x v="1"/>
  </r>
  <r>
    <n v="9453"/>
    <x v="336"/>
    <x v="1"/>
    <x v="8"/>
    <n v="1"/>
    <x v="29"/>
    <x v="32"/>
    <x v="201"/>
    <m/>
    <m/>
    <m/>
    <m/>
    <n v="10279"/>
    <n v="11000"/>
    <n v="721"/>
    <n v="-1"/>
    <n v="29"/>
    <x v="11"/>
    <x v="1"/>
  </r>
  <r>
    <n v="9454"/>
    <x v="336"/>
    <x v="1"/>
    <x v="8"/>
    <n v="1"/>
    <x v="78"/>
    <x v="12"/>
    <x v="539"/>
    <m/>
    <m/>
    <m/>
    <m/>
    <n v="900"/>
    <n v="4000"/>
    <n v="3100"/>
    <n v="-1"/>
    <n v="29"/>
    <x v="11"/>
    <x v="1"/>
  </r>
  <r>
    <n v="9455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56"/>
    <x v="336"/>
    <x v="1"/>
    <x v="8"/>
    <n v="1"/>
    <x v="26"/>
    <x v="28"/>
    <x v="1949"/>
    <m/>
    <m/>
    <m/>
    <m/>
    <n v="9000"/>
    <n v="20000"/>
    <n v="11000"/>
    <n v="-1"/>
    <n v="29"/>
    <x v="11"/>
    <x v="1"/>
  </r>
  <r>
    <n v="9457"/>
    <x v="336"/>
    <x v="1"/>
    <x v="8"/>
    <n v="1"/>
    <x v="33"/>
    <x v="194"/>
    <x v="2078"/>
    <m/>
    <m/>
    <m/>
    <m/>
    <n v="0"/>
    <n v="8000"/>
    <n v="8000"/>
    <n v="-1"/>
    <n v="29"/>
    <x v="11"/>
    <x v="1"/>
  </r>
  <r>
    <n v="9458"/>
    <x v="336"/>
    <x v="1"/>
    <x v="8"/>
    <n v="1"/>
    <x v="55"/>
    <x v="28"/>
    <x v="135"/>
    <m/>
    <m/>
    <m/>
    <m/>
    <n v="7000"/>
    <n v="20000"/>
    <n v="13000"/>
    <n v="-1"/>
    <n v="29"/>
    <x v="11"/>
    <x v="1"/>
  </r>
  <r>
    <n v="9459"/>
    <x v="336"/>
    <x v="1"/>
    <x v="8"/>
    <n v="1"/>
    <x v="55"/>
    <x v="29"/>
    <x v="1492"/>
    <m/>
    <m/>
    <m/>
    <s v="Por Pacha"/>
    <n v="7000"/>
    <n v="16500"/>
    <n v="9500"/>
    <n v="-1"/>
    <n v="29"/>
    <x v="11"/>
    <x v="1"/>
  </r>
  <r>
    <n v="9460"/>
    <x v="336"/>
    <x v="1"/>
    <x v="8"/>
    <n v="1"/>
    <x v="84"/>
    <x v="29"/>
    <x v="1761"/>
    <m/>
    <m/>
    <m/>
    <m/>
    <n v="65000"/>
    <n v="125000"/>
    <n v="60000"/>
    <n v="-1"/>
    <n v="29"/>
    <x v="11"/>
    <x v="1"/>
  </r>
  <r>
    <n v="9461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62"/>
    <x v="336"/>
    <x v="1"/>
    <x v="8"/>
    <n v="1"/>
    <x v="27"/>
    <x v="29"/>
    <x v="1492"/>
    <m/>
    <m/>
    <m/>
    <s v="Por Pacha"/>
    <n v="1100"/>
    <n v="5000"/>
    <n v="3900"/>
    <n v="-1"/>
    <n v="29"/>
    <x v="11"/>
    <x v="1"/>
  </r>
  <r>
    <n v="9463"/>
    <x v="336"/>
    <x v="1"/>
    <x v="8"/>
    <n v="1"/>
    <x v="2"/>
    <x v="7"/>
    <x v="328"/>
    <m/>
    <m/>
    <m/>
    <m/>
    <n v="8000"/>
    <n v="20000"/>
    <n v="12000"/>
    <n v="-1"/>
    <n v="29"/>
    <x v="11"/>
    <x v="1"/>
  </r>
  <r>
    <n v="9464"/>
    <x v="336"/>
    <x v="1"/>
    <x v="8"/>
    <n v="1"/>
    <x v="29"/>
    <x v="37"/>
    <x v="233"/>
    <m/>
    <m/>
    <m/>
    <m/>
    <n v="14952"/>
    <n v="16000"/>
    <n v="1048"/>
    <n v="-1"/>
    <n v="29"/>
    <x v="11"/>
    <x v="1"/>
  </r>
  <r>
    <n v="9465"/>
    <x v="336"/>
    <x v="1"/>
    <x v="8"/>
    <n v="1"/>
    <x v="26"/>
    <x v="29"/>
    <x v="2079"/>
    <m/>
    <s v="amarillo"/>
    <m/>
    <m/>
    <n v="8000"/>
    <n v="19000"/>
    <n v="11000"/>
    <n v="-1"/>
    <n v="29"/>
    <x v="11"/>
    <x v="1"/>
  </r>
  <r>
    <n v="9466"/>
    <x v="336"/>
    <x v="1"/>
    <x v="8"/>
    <n v="1"/>
    <x v="26"/>
    <x v="29"/>
    <x v="731"/>
    <m/>
    <s v="Verde"/>
    <m/>
    <m/>
    <n v="8000"/>
    <n v="19000"/>
    <n v="11000"/>
    <n v="-1"/>
    <n v="29"/>
    <x v="11"/>
    <x v="1"/>
  </r>
  <r>
    <n v="9467"/>
    <x v="336"/>
    <x v="1"/>
    <x v="8"/>
    <n v="1"/>
    <x v="26"/>
    <x v="41"/>
    <x v="1220"/>
    <m/>
    <s v="Verde"/>
    <m/>
    <m/>
    <n v="8000"/>
    <n v="19000"/>
    <n v="11000"/>
    <n v="-1"/>
    <n v="29"/>
    <x v="11"/>
    <x v="1"/>
  </r>
  <r>
    <n v="9468"/>
    <x v="336"/>
    <x v="1"/>
    <x v="8"/>
    <n v="1"/>
    <x v="27"/>
    <x v="41"/>
    <x v="1220"/>
    <m/>
    <m/>
    <m/>
    <m/>
    <n v="1100"/>
    <n v="10000"/>
    <n v="8900"/>
    <n v="-1"/>
    <n v="29"/>
    <x v="11"/>
    <x v="1"/>
  </r>
  <r>
    <n v="9469"/>
    <x v="336"/>
    <x v="1"/>
    <x v="8"/>
    <n v="1"/>
    <x v="13"/>
    <x v="6"/>
    <x v="1891"/>
    <m/>
    <m/>
    <m/>
    <m/>
    <n v="24000"/>
    <n v="49000"/>
    <n v="25000"/>
    <n v="-1"/>
    <n v="29"/>
    <x v="11"/>
    <x v="1"/>
  </r>
  <r>
    <n v="9470"/>
    <x v="336"/>
    <x v="1"/>
    <x v="8"/>
    <n v="1"/>
    <x v="0"/>
    <x v="6"/>
    <x v="2080"/>
    <m/>
    <m/>
    <m/>
    <m/>
    <n v="0"/>
    <n v="6000"/>
    <n v="6000"/>
    <n v="-1"/>
    <n v="29"/>
    <x v="11"/>
    <x v="1"/>
  </r>
  <r>
    <n v="9471"/>
    <x v="336"/>
    <x v="1"/>
    <x v="8"/>
    <n v="1"/>
    <x v="26"/>
    <x v="1"/>
    <x v="755"/>
    <m/>
    <s v="Negro"/>
    <m/>
    <m/>
    <n v="8000"/>
    <n v="20000"/>
    <n v="12000"/>
    <n v="-1"/>
    <n v="29"/>
    <x v="11"/>
    <x v="1"/>
  </r>
  <r>
    <n v="9472"/>
    <x v="336"/>
    <x v="1"/>
    <x v="8"/>
    <n v="1"/>
    <x v="81"/>
    <x v="28"/>
    <x v="237"/>
    <m/>
    <s v="Caballero"/>
    <m/>
    <m/>
    <n v="3500"/>
    <n v="10000"/>
    <n v="6500"/>
    <n v="-1"/>
    <n v="29"/>
    <x v="11"/>
    <x v="1"/>
  </r>
  <r>
    <n v="9473"/>
    <x v="336"/>
    <x v="1"/>
    <x v="8"/>
    <n v="1"/>
    <x v="0"/>
    <x v="6"/>
    <x v="131"/>
    <m/>
    <m/>
    <m/>
    <m/>
    <n v="5500"/>
    <n v="19000"/>
    <n v="13500"/>
    <n v="-1"/>
    <n v="29"/>
    <x v="11"/>
    <x v="1"/>
  </r>
  <r>
    <n v="9474"/>
    <x v="336"/>
    <x v="1"/>
    <x v="8"/>
    <n v="1"/>
    <x v="26"/>
    <x v="1"/>
    <x v="175"/>
    <m/>
    <s v="Rojo"/>
    <m/>
    <m/>
    <n v="8000"/>
    <n v="20000"/>
    <n v="12000"/>
    <n v="-1"/>
    <n v="29"/>
    <x v="11"/>
    <x v="1"/>
  </r>
  <r>
    <n v="9475"/>
    <x v="336"/>
    <x v="1"/>
    <x v="8"/>
    <n v="1"/>
    <x v="84"/>
    <x v="1"/>
    <x v="141"/>
    <m/>
    <m/>
    <m/>
    <m/>
    <n v="65000"/>
    <n v="125000"/>
    <n v="60000"/>
    <n v="-1"/>
    <n v="29"/>
    <x v="11"/>
    <x v="1"/>
  </r>
  <r>
    <n v="9476"/>
    <x v="336"/>
    <x v="1"/>
    <x v="8"/>
    <n v="1"/>
    <x v="247"/>
    <x v="1"/>
    <x v="141"/>
    <m/>
    <m/>
    <m/>
    <s v="Comprado con la maquina"/>
    <n v="0"/>
    <n v="15000"/>
    <n v="15000"/>
    <n v="-1"/>
    <n v="29"/>
    <x v="11"/>
    <x v="1"/>
  </r>
  <r>
    <n v="9477"/>
    <x v="336"/>
    <x v="1"/>
    <x v="8"/>
    <n v="1"/>
    <x v="84"/>
    <x v="2"/>
    <x v="1930"/>
    <m/>
    <m/>
    <m/>
    <m/>
    <n v="93000"/>
    <n v="150000"/>
    <n v="57000"/>
    <n v="-1"/>
    <n v="29"/>
    <x v="11"/>
    <x v="1"/>
  </r>
  <r>
    <n v="9478"/>
    <x v="336"/>
    <x v="1"/>
    <x v="8"/>
    <n v="1"/>
    <x v="13"/>
    <x v="6"/>
    <x v="1584"/>
    <m/>
    <m/>
    <m/>
    <m/>
    <n v="2000"/>
    <n v="7000"/>
    <n v="5000"/>
    <n v="-1"/>
    <n v="29"/>
    <x v="11"/>
    <x v="1"/>
  </r>
  <r>
    <n v="9479"/>
    <x v="336"/>
    <x v="1"/>
    <x v="8"/>
    <n v="1"/>
    <x v="2"/>
    <x v="27"/>
    <x v="328"/>
    <m/>
    <m/>
    <m/>
    <m/>
    <n v="9000"/>
    <n v="18000"/>
    <n v="9000"/>
    <n v="-1"/>
    <n v="29"/>
    <x v="11"/>
    <x v="1"/>
  </r>
  <r>
    <n v="9480"/>
    <x v="336"/>
    <x v="1"/>
    <x v="8"/>
    <n v="1"/>
    <x v="27"/>
    <x v="29"/>
    <x v="157"/>
    <m/>
    <m/>
    <m/>
    <m/>
    <n v="1100"/>
    <n v="10000"/>
    <n v="8900"/>
    <n v="-1"/>
    <n v="29"/>
    <x v="11"/>
    <x v="1"/>
  </r>
  <r>
    <n v="9481"/>
    <x v="336"/>
    <x v="1"/>
    <x v="8"/>
    <n v="1"/>
    <x v="81"/>
    <x v="29"/>
    <x v="157"/>
    <m/>
    <m/>
    <m/>
    <m/>
    <n v="3500"/>
    <n v="10000"/>
    <n v="6500"/>
    <n v="-1"/>
    <n v="29"/>
    <x v="11"/>
    <x v="1"/>
  </r>
  <r>
    <n v="9482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8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84"/>
    <x v="336"/>
    <x v="1"/>
    <x v="8"/>
    <n v="1"/>
    <x v="29"/>
    <x v="144"/>
    <x v="1255"/>
    <m/>
    <m/>
    <m/>
    <m/>
    <n v="9345"/>
    <n v="10000"/>
    <n v="655"/>
    <n v="-1"/>
    <n v="29"/>
    <x v="11"/>
    <x v="1"/>
  </r>
  <r>
    <n v="9485"/>
    <x v="336"/>
    <x v="1"/>
    <x v="8"/>
    <n v="1"/>
    <x v="27"/>
    <x v="1"/>
    <x v="141"/>
    <m/>
    <m/>
    <m/>
    <m/>
    <n v="1100"/>
    <n v="10000"/>
    <n v="8900"/>
    <n v="-1"/>
    <n v="29"/>
    <x v="11"/>
    <x v="1"/>
  </r>
  <r>
    <n v="9486"/>
    <x v="336"/>
    <x v="1"/>
    <x v="8"/>
    <n v="1"/>
    <x v="26"/>
    <x v="1"/>
    <x v="141"/>
    <m/>
    <m/>
    <m/>
    <m/>
    <n v="8000"/>
    <n v="20000"/>
    <n v="12000"/>
    <n v="-1"/>
    <n v="29"/>
    <x v="11"/>
    <x v="1"/>
  </r>
  <r>
    <n v="9487"/>
    <x v="336"/>
    <x v="1"/>
    <x v="8"/>
    <n v="1"/>
    <x v="26"/>
    <x v="35"/>
    <x v="222"/>
    <m/>
    <m/>
    <m/>
    <m/>
    <n v="8000"/>
    <n v="20000"/>
    <n v="12000"/>
    <n v="-1"/>
    <n v="29"/>
    <x v="11"/>
    <x v="1"/>
  </r>
  <r>
    <n v="9488"/>
    <x v="336"/>
    <x v="1"/>
    <x v="8"/>
    <n v="1"/>
    <x v="4"/>
    <x v="4"/>
    <x v="215"/>
    <m/>
    <s v="Azul Oscuro"/>
    <m/>
    <m/>
    <n v="18000"/>
    <n v="35000"/>
    <n v="17000"/>
    <n v="-1"/>
    <n v="29"/>
    <x v="11"/>
    <x v="1"/>
  </r>
  <r>
    <n v="9489"/>
    <x v="336"/>
    <x v="1"/>
    <x v="8"/>
    <n v="1"/>
    <x v="4"/>
    <x v="6"/>
    <x v="396"/>
    <m/>
    <m/>
    <m/>
    <m/>
    <n v="40000"/>
    <n v="75000"/>
    <n v="35000"/>
    <n v="-1"/>
    <n v="29"/>
    <x v="11"/>
    <x v="1"/>
  </r>
  <r>
    <n v="9490"/>
    <x v="336"/>
    <x v="1"/>
    <x v="8"/>
    <n v="1"/>
    <x v="0"/>
    <x v="27"/>
    <x v="328"/>
    <m/>
    <m/>
    <m/>
    <m/>
    <n v="2000"/>
    <n v="10000"/>
    <n v="8000"/>
    <n v="-1"/>
    <n v="29"/>
    <x v="11"/>
    <x v="1"/>
  </r>
  <r>
    <n v="9491"/>
    <x v="336"/>
    <x v="1"/>
    <x v="8"/>
    <n v="1"/>
    <x v="1"/>
    <x v="1"/>
    <x v="1000"/>
    <m/>
    <m/>
    <m/>
    <m/>
    <n v="2600"/>
    <n v="10000"/>
    <n v="7400"/>
    <n v="-1"/>
    <n v="29"/>
    <x v="11"/>
    <x v="1"/>
  </r>
  <r>
    <n v="9492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9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94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95"/>
    <x v="336"/>
    <x v="1"/>
    <x v="8"/>
    <n v="1"/>
    <x v="29"/>
    <x v="37"/>
    <x v="233"/>
    <m/>
    <m/>
    <m/>
    <m/>
    <n v="10279"/>
    <n v="11000"/>
    <n v="721"/>
    <n v="-1"/>
    <n v="29"/>
    <x v="11"/>
    <x v="1"/>
  </r>
  <r>
    <n v="9496"/>
    <x v="336"/>
    <x v="1"/>
    <x v="8"/>
    <n v="1"/>
    <x v="29"/>
    <x v="37"/>
    <x v="233"/>
    <m/>
    <m/>
    <m/>
    <m/>
    <n v="6074"/>
    <n v="6500"/>
    <n v="426"/>
    <n v="-1"/>
    <n v="29"/>
    <x v="11"/>
    <x v="1"/>
  </r>
  <r>
    <n v="9497"/>
    <x v="336"/>
    <x v="1"/>
    <x v="8"/>
    <n v="1"/>
    <x v="35"/>
    <x v="36"/>
    <x v="225"/>
    <m/>
    <m/>
    <m/>
    <m/>
    <n v="7000"/>
    <n v="15000"/>
    <n v="8000"/>
    <n v="-1"/>
    <n v="29"/>
    <x v="11"/>
    <x v="1"/>
  </r>
  <r>
    <n v="9498"/>
    <x v="336"/>
    <x v="1"/>
    <x v="8"/>
    <n v="1"/>
    <x v="22"/>
    <x v="26"/>
    <x v="498"/>
    <m/>
    <m/>
    <m/>
    <m/>
    <n v="22000"/>
    <n v="45000"/>
    <n v="23000"/>
    <n v="-1"/>
    <n v="29"/>
    <x v="11"/>
    <x v="1"/>
  </r>
  <r>
    <n v="9499"/>
    <x v="337"/>
    <x v="1"/>
    <x v="8"/>
    <n v="1"/>
    <x v="29"/>
    <x v="32"/>
    <x v="340"/>
    <m/>
    <m/>
    <m/>
    <m/>
    <n v="1868"/>
    <n v="2000"/>
    <n v="132"/>
    <n v="-1"/>
    <n v="30"/>
    <x v="11"/>
    <x v="1"/>
  </r>
  <r>
    <n v="9500"/>
    <x v="337"/>
    <x v="1"/>
    <x v="8"/>
    <n v="1"/>
    <x v="55"/>
    <x v="4"/>
    <x v="311"/>
    <m/>
    <m/>
    <m/>
    <m/>
    <n v="7000"/>
    <n v="20000"/>
    <n v="13000"/>
    <n v="-1"/>
    <n v="30"/>
    <x v="11"/>
    <x v="1"/>
  </r>
  <r>
    <n v="9501"/>
    <x v="337"/>
    <x v="1"/>
    <x v="8"/>
    <n v="1"/>
    <x v="1"/>
    <x v="92"/>
    <x v="1371"/>
    <m/>
    <s v="Negro"/>
    <m/>
    <m/>
    <n v="8500"/>
    <n v="22000"/>
    <n v="13500"/>
    <n v="-1"/>
    <n v="30"/>
    <x v="11"/>
    <x v="1"/>
  </r>
  <r>
    <n v="9502"/>
    <x v="337"/>
    <x v="1"/>
    <x v="8"/>
    <n v="1"/>
    <x v="29"/>
    <x v="37"/>
    <x v="233"/>
    <m/>
    <m/>
    <m/>
    <m/>
    <n v="7008"/>
    <n v="7500"/>
    <n v="492"/>
    <n v="-1"/>
    <n v="30"/>
    <x v="11"/>
    <x v="1"/>
  </r>
  <r>
    <n v="9503"/>
    <x v="337"/>
    <x v="1"/>
    <x v="8"/>
    <n v="1"/>
    <x v="55"/>
    <x v="2"/>
    <x v="143"/>
    <m/>
    <m/>
    <m/>
    <m/>
    <n v="7000"/>
    <n v="20000"/>
    <n v="13000"/>
    <n v="-1"/>
    <n v="30"/>
    <x v="11"/>
    <x v="1"/>
  </r>
  <r>
    <n v="9504"/>
    <x v="337"/>
    <x v="1"/>
    <x v="8"/>
    <n v="1"/>
    <x v="247"/>
    <x v="2"/>
    <x v="143"/>
    <m/>
    <m/>
    <m/>
    <s v="Comprado con la maquina"/>
    <n v="0"/>
    <n v="15000"/>
    <n v="15000"/>
    <n v="-1"/>
    <n v="30"/>
    <x v="11"/>
    <x v="1"/>
  </r>
  <r>
    <n v="9505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06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07"/>
    <x v="337"/>
    <x v="1"/>
    <x v="8"/>
    <n v="1"/>
    <x v="118"/>
    <x v="28"/>
    <x v="133"/>
    <m/>
    <m/>
    <m/>
    <m/>
    <n v="14000"/>
    <n v="30000"/>
    <n v="16000"/>
    <n v="-1"/>
    <n v="30"/>
    <x v="11"/>
    <x v="1"/>
  </r>
  <r>
    <n v="9508"/>
    <x v="337"/>
    <x v="1"/>
    <x v="8"/>
    <n v="1"/>
    <x v="33"/>
    <x v="28"/>
    <x v="2081"/>
    <m/>
    <m/>
    <m/>
    <m/>
    <n v="0"/>
    <n v="10000"/>
    <n v="10000"/>
    <n v="-1"/>
    <n v="30"/>
    <x v="11"/>
    <x v="1"/>
  </r>
  <r>
    <n v="9509"/>
    <x v="337"/>
    <x v="1"/>
    <x v="8"/>
    <n v="1"/>
    <x v="33"/>
    <x v="1"/>
    <x v="2082"/>
    <m/>
    <m/>
    <m/>
    <m/>
    <n v="0"/>
    <n v="5000"/>
    <n v="5000"/>
    <n v="-1"/>
    <n v="30"/>
    <x v="11"/>
    <x v="1"/>
  </r>
  <r>
    <n v="9510"/>
    <x v="337"/>
    <x v="1"/>
    <x v="8"/>
    <n v="1"/>
    <x v="27"/>
    <x v="28"/>
    <x v="150"/>
    <m/>
    <m/>
    <m/>
    <m/>
    <n v="1100"/>
    <n v="10000"/>
    <n v="8900"/>
    <n v="-1"/>
    <n v="30"/>
    <x v="11"/>
    <x v="1"/>
  </r>
  <r>
    <n v="9511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12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13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14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15"/>
    <x v="337"/>
    <x v="1"/>
    <x v="8"/>
    <n v="1"/>
    <x v="2"/>
    <x v="27"/>
    <x v="2008"/>
    <m/>
    <m/>
    <m/>
    <m/>
    <n v="9000"/>
    <n v="18000"/>
    <n v="9000"/>
    <n v="-1"/>
    <n v="30"/>
    <x v="11"/>
    <x v="1"/>
  </r>
  <r>
    <n v="9516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17"/>
    <x v="337"/>
    <x v="1"/>
    <x v="8"/>
    <n v="1"/>
    <x v="26"/>
    <x v="1"/>
    <x v="367"/>
    <m/>
    <m/>
    <m/>
    <m/>
    <n v="8500"/>
    <n v="20000"/>
    <n v="11500"/>
    <n v="-1"/>
    <n v="30"/>
    <x v="11"/>
    <x v="1"/>
  </r>
  <r>
    <n v="9518"/>
    <x v="337"/>
    <x v="1"/>
    <x v="8"/>
    <n v="1"/>
    <x v="29"/>
    <x v="32"/>
    <x v="201"/>
    <m/>
    <m/>
    <m/>
    <m/>
    <n v="6074"/>
    <n v="6500"/>
    <n v="426"/>
    <n v="-1"/>
    <n v="30"/>
    <x v="11"/>
    <x v="1"/>
  </r>
  <r>
    <n v="9519"/>
    <x v="337"/>
    <x v="1"/>
    <x v="8"/>
    <n v="1"/>
    <x v="29"/>
    <x v="32"/>
    <x v="201"/>
    <m/>
    <m/>
    <m/>
    <m/>
    <n v="7008"/>
    <n v="7500"/>
    <n v="492"/>
    <n v="-1"/>
    <n v="30"/>
    <x v="11"/>
    <x v="1"/>
  </r>
  <r>
    <n v="9520"/>
    <x v="337"/>
    <x v="1"/>
    <x v="8"/>
    <n v="1"/>
    <x v="84"/>
    <x v="1"/>
    <x v="173"/>
    <m/>
    <m/>
    <m/>
    <m/>
    <n v="65000"/>
    <n v="125000"/>
    <n v="60000"/>
    <n v="-1"/>
    <n v="30"/>
    <x v="11"/>
    <x v="1"/>
  </r>
  <r>
    <n v="9521"/>
    <x v="337"/>
    <x v="1"/>
    <x v="8"/>
    <n v="1"/>
    <x v="27"/>
    <x v="1"/>
    <x v="173"/>
    <m/>
    <m/>
    <m/>
    <s v="Por Pacha"/>
    <n v="1100"/>
    <n v="5000"/>
    <n v="3900"/>
    <n v="-1"/>
    <n v="30"/>
    <x v="11"/>
    <x v="1"/>
  </r>
  <r>
    <n v="9522"/>
    <x v="337"/>
    <x v="1"/>
    <x v="8"/>
    <n v="1"/>
    <x v="107"/>
    <x v="1"/>
    <x v="173"/>
    <m/>
    <m/>
    <m/>
    <m/>
    <n v="6000"/>
    <n v="12000"/>
    <n v="6000"/>
    <n v="-1"/>
    <n v="30"/>
    <x v="11"/>
    <x v="1"/>
  </r>
  <r>
    <n v="9523"/>
    <x v="337"/>
    <x v="1"/>
    <x v="8"/>
    <n v="1"/>
    <x v="26"/>
    <x v="28"/>
    <x v="1949"/>
    <m/>
    <m/>
    <m/>
    <m/>
    <n v="11000"/>
    <n v="20000"/>
    <n v="9000"/>
    <n v="-1"/>
    <n v="30"/>
    <x v="11"/>
    <x v="1"/>
  </r>
  <r>
    <n v="9524"/>
    <x v="337"/>
    <x v="1"/>
    <x v="8"/>
    <n v="1"/>
    <x v="26"/>
    <x v="46"/>
    <x v="346"/>
    <m/>
    <m/>
    <m/>
    <m/>
    <n v="10000"/>
    <n v="20000"/>
    <n v="10000"/>
    <n v="-1"/>
    <n v="30"/>
    <x v="11"/>
    <x v="1"/>
  </r>
  <r>
    <n v="9525"/>
    <x v="337"/>
    <x v="1"/>
    <x v="8"/>
    <n v="1"/>
    <x v="27"/>
    <x v="28"/>
    <x v="1949"/>
    <m/>
    <m/>
    <m/>
    <m/>
    <n v="1100"/>
    <n v="10000"/>
    <n v="8900"/>
    <n v="-1"/>
    <n v="30"/>
    <x v="11"/>
    <x v="1"/>
  </r>
  <r>
    <n v="9526"/>
    <x v="337"/>
    <x v="1"/>
    <x v="8"/>
    <n v="1"/>
    <x v="37"/>
    <x v="34"/>
    <x v="301"/>
    <m/>
    <m/>
    <m/>
    <m/>
    <n v="0"/>
    <n v="4000"/>
    <n v="4000"/>
    <n v="-1"/>
    <n v="30"/>
    <x v="11"/>
    <x v="1"/>
  </r>
  <r>
    <n v="9527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28"/>
    <x v="337"/>
    <x v="1"/>
    <x v="8"/>
    <n v="1"/>
    <x v="29"/>
    <x v="34"/>
    <x v="214"/>
    <m/>
    <m/>
    <m/>
    <m/>
    <n v="6074"/>
    <n v="6500"/>
    <n v="426"/>
    <n v="-1"/>
    <n v="30"/>
    <x v="11"/>
    <x v="1"/>
  </r>
  <r>
    <n v="9529"/>
    <x v="337"/>
    <x v="1"/>
    <x v="8"/>
    <n v="1"/>
    <x v="29"/>
    <x v="32"/>
    <x v="201"/>
    <m/>
    <m/>
    <m/>
    <m/>
    <n v="19158"/>
    <n v="20500"/>
    <n v="1342"/>
    <n v="-1"/>
    <n v="30"/>
    <x v="11"/>
    <x v="1"/>
  </r>
  <r>
    <n v="9530"/>
    <x v="337"/>
    <x v="1"/>
    <x v="8"/>
    <n v="1"/>
    <x v="20"/>
    <x v="82"/>
    <x v="541"/>
    <m/>
    <m/>
    <m/>
    <m/>
    <n v="55000"/>
    <n v="80000"/>
    <n v="25000"/>
    <n v="-1"/>
    <n v="30"/>
    <x v="11"/>
    <x v="1"/>
  </r>
  <r>
    <n v="9531"/>
    <x v="337"/>
    <x v="1"/>
    <x v="8"/>
    <n v="1"/>
    <x v="27"/>
    <x v="110"/>
    <x v="2083"/>
    <m/>
    <m/>
    <m/>
    <m/>
    <n v="1100"/>
    <n v="10000"/>
    <n v="8900"/>
    <n v="-1"/>
    <n v="30"/>
    <x v="11"/>
    <x v="1"/>
  </r>
  <r>
    <n v="9532"/>
    <x v="337"/>
    <x v="1"/>
    <x v="8"/>
    <n v="1"/>
    <x v="33"/>
    <x v="28"/>
    <x v="2084"/>
    <m/>
    <m/>
    <m/>
    <m/>
    <n v="0"/>
    <n v="3000"/>
    <n v="3000"/>
    <n v="-1"/>
    <n v="30"/>
    <x v="11"/>
    <x v="1"/>
  </r>
  <r>
    <n v="9533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34"/>
    <x v="337"/>
    <x v="1"/>
    <x v="8"/>
    <n v="1"/>
    <x v="199"/>
    <x v="6"/>
    <x v="2085"/>
    <m/>
    <m/>
    <m/>
    <m/>
    <n v="3500"/>
    <n v="5000"/>
    <n v="1500"/>
    <n v="-1"/>
    <n v="30"/>
    <x v="11"/>
    <x v="1"/>
  </r>
  <r>
    <n v="9535"/>
    <x v="337"/>
    <x v="1"/>
    <x v="8"/>
    <n v="1"/>
    <x v="29"/>
    <x v="32"/>
    <x v="201"/>
    <m/>
    <m/>
    <m/>
    <m/>
    <n v="10279"/>
    <n v="11000"/>
    <n v="721"/>
    <n v="-1"/>
    <n v="30"/>
    <x v="11"/>
    <x v="1"/>
  </r>
  <r>
    <n v="9536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37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38"/>
    <x v="322"/>
    <x v="0"/>
    <x v="127"/>
    <n v="2"/>
    <x v="11"/>
    <x v="134"/>
    <x v="1844"/>
    <m/>
    <m/>
    <m/>
    <m/>
    <n v="215000"/>
    <n v="300000"/>
    <n v="-430000"/>
    <n v="2"/>
    <n v="15"/>
    <x v="11"/>
    <x v="1"/>
  </r>
  <r>
    <n v="9539"/>
    <x v="326"/>
    <x v="0"/>
    <x v="72"/>
    <n v="2"/>
    <x v="16"/>
    <x v="6"/>
    <x v="111"/>
    <m/>
    <m/>
    <m/>
    <m/>
    <n v="11000"/>
    <n v="20000"/>
    <n v="-22000"/>
    <n v="2"/>
    <n v="19"/>
    <x v="11"/>
    <x v="1"/>
  </r>
  <r>
    <n v="9540"/>
    <x v="333"/>
    <x v="0"/>
    <x v="64"/>
    <n v="1"/>
    <x v="105"/>
    <x v="2"/>
    <x v="2086"/>
    <m/>
    <m/>
    <m/>
    <m/>
    <n v="20000"/>
    <n v="45000"/>
    <n v="-20000"/>
    <n v="1"/>
    <n v="26"/>
    <x v="11"/>
    <x v="1"/>
  </r>
  <r>
    <n v="9541"/>
    <x v="333"/>
    <x v="0"/>
    <x v="64"/>
    <n v="1"/>
    <x v="84"/>
    <x v="2"/>
    <x v="172"/>
    <m/>
    <m/>
    <m/>
    <m/>
    <n v="63000"/>
    <n v="125000"/>
    <n v="-63000"/>
    <n v="1"/>
    <n v="26"/>
    <x v="11"/>
    <x v="1"/>
  </r>
  <r>
    <n v="9542"/>
    <x v="333"/>
    <x v="0"/>
    <x v="64"/>
    <n v="1"/>
    <x v="84"/>
    <x v="1"/>
    <x v="1573"/>
    <m/>
    <m/>
    <m/>
    <m/>
    <n v="73000"/>
    <n v="135000"/>
    <n v="-73000"/>
    <n v="1"/>
    <n v="26"/>
    <x v="11"/>
    <x v="1"/>
  </r>
  <r>
    <n v="9543"/>
    <x v="333"/>
    <x v="0"/>
    <x v="64"/>
    <n v="1"/>
    <x v="84"/>
    <x v="1"/>
    <x v="1643"/>
    <m/>
    <m/>
    <m/>
    <m/>
    <n v="63000"/>
    <n v="125000"/>
    <n v="-63000"/>
    <n v="1"/>
    <n v="26"/>
    <x v="11"/>
    <x v="1"/>
  </r>
  <r>
    <n v="9544"/>
    <x v="333"/>
    <x v="0"/>
    <x v="64"/>
    <n v="1"/>
    <x v="104"/>
    <x v="28"/>
    <x v="150"/>
    <m/>
    <m/>
    <m/>
    <m/>
    <n v="6000"/>
    <n v="19000"/>
    <n v="-6000"/>
    <n v="1"/>
    <n v="26"/>
    <x v="11"/>
    <x v="1"/>
  </r>
  <r>
    <n v="9545"/>
    <x v="333"/>
    <x v="0"/>
    <x v="64"/>
    <n v="1"/>
    <x v="104"/>
    <x v="28"/>
    <x v="316"/>
    <m/>
    <m/>
    <m/>
    <m/>
    <n v="5000"/>
    <n v="19000"/>
    <n v="-5000"/>
    <n v="1"/>
    <n v="26"/>
    <x v="11"/>
    <x v="1"/>
  </r>
  <r>
    <n v="9546"/>
    <x v="333"/>
    <x v="0"/>
    <x v="64"/>
    <n v="1"/>
    <x v="104"/>
    <x v="28"/>
    <x v="1963"/>
    <m/>
    <m/>
    <m/>
    <m/>
    <n v="6000"/>
    <n v="19000"/>
    <n v="-6000"/>
    <n v="1"/>
    <n v="26"/>
    <x v="11"/>
    <x v="1"/>
  </r>
  <r>
    <n v="9547"/>
    <x v="333"/>
    <x v="0"/>
    <x v="5"/>
    <n v="5"/>
    <x v="2"/>
    <x v="27"/>
    <x v="2008"/>
    <m/>
    <m/>
    <m/>
    <m/>
    <n v="9000"/>
    <n v="18000"/>
    <n v="-45000"/>
    <n v="5"/>
    <n v="26"/>
    <x v="11"/>
    <x v="1"/>
  </r>
  <r>
    <n v="9548"/>
    <x v="333"/>
    <x v="0"/>
    <x v="5"/>
    <n v="5"/>
    <x v="1"/>
    <x v="27"/>
    <x v="129"/>
    <m/>
    <m/>
    <m/>
    <m/>
    <n v="7500"/>
    <n v="20000"/>
    <n v="-37500"/>
    <n v="5"/>
    <n v="26"/>
    <x v="11"/>
    <x v="1"/>
  </r>
  <r>
    <n v="9549"/>
    <x v="333"/>
    <x v="0"/>
    <x v="5"/>
    <n v="3"/>
    <x v="26"/>
    <x v="28"/>
    <x v="1949"/>
    <m/>
    <m/>
    <m/>
    <m/>
    <n v="9000"/>
    <n v="20000"/>
    <n v="-27000"/>
    <n v="3"/>
    <n v="26"/>
    <x v="11"/>
    <x v="1"/>
  </r>
  <r>
    <n v="9550"/>
    <x v="333"/>
    <x v="0"/>
    <x v="5"/>
    <n v="1"/>
    <x v="2"/>
    <x v="47"/>
    <x v="2087"/>
    <m/>
    <m/>
    <m/>
    <m/>
    <n v="8500"/>
    <n v="20000"/>
    <n v="-8500"/>
    <n v="1"/>
    <n v="26"/>
    <x v="11"/>
    <x v="1"/>
  </r>
  <r>
    <n v="9551"/>
    <x v="333"/>
    <x v="0"/>
    <x v="51"/>
    <n v="9"/>
    <x v="26"/>
    <x v="48"/>
    <x v="741"/>
    <m/>
    <m/>
    <m/>
    <m/>
    <n v="7000"/>
    <n v="8000"/>
    <n v="-63000"/>
    <n v="9"/>
    <n v="26"/>
    <x v="11"/>
    <x v="1"/>
  </r>
  <r>
    <n v="9552"/>
    <x v="333"/>
    <x v="0"/>
    <x v="51"/>
    <n v="6"/>
    <x v="26"/>
    <x v="4"/>
    <x v="574"/>
    <m/>
    <m/>
    <m/>
    <m/>
    <n v="6500"/>
    <n v="18000"/>
    <n v="-39000"/>
    <n v="6"/>
    <n v="26"/>
    <x v="11"/>
    <x v="1"/>
  </r>
  <r>
    <n v="9553"/>
    <x v="333"/>
    <x v="0"/>
    <x v="51"/>
    <n v="10"/>
    <x v="1"/>
    <x v="1"/>
    <x v="2"/>
    <m/>
    <m/>
    <m/>
    <m/>
    <n v="3500"/>
    <n v="12000"/>
    <n v="-35000"/>
    <n v="10"/>
    <n v="26"/>
    <x v="11"/>
    <x v="1"/>
  </r>
  <r>
    <n v="9554"/>
    <x v="302"/>
    <x v="0"/>
    <x v="114"/>
    <n v="31"/>
    <x v="81"/>
    <x v="48"/>
    <x v="741"/>
    <m/>
    <m/>
    <m/>
    <m/>
    <n v="3300"/>
    <n v="10000"/>
    <n v="-102300"/>
    <n v="31"/>
    <n v="26"/>
    <x v="10"/>
    <x v="1"/>
  </r>
  <r>
    <n v="9555"/>
    <x v="302"/>
    <x v="0"/>
    <x v="114"/>
    <n v="9"/>
    <x v="26"/>
    <x v="48"/>
    <x v="741"/>
    <m/>
    <m/>
    <m/>
    <m/>
    <n v="7500"/>
    <n v="20000"/>
    <n v="-67500"/>
    <n v="9"/>
    <n v="26"/>
    <x v="10"/>
    <x v="1"/>
  </r>
  <r>
    <n v="9556"/>
    <x v="302"/>
    <x v="0"/>
    <x v="114"/>
    <n v="1"/>
    <x v="11"/>
    <x v="116"/>
    <x v="2088"/>
    <m/>
    <m/>
    <m/>
    <m/>
    <n v="38000"/>
    <n v="79000"/>
    <n v="-38000"/>
    <n v="1"/>
    <n v="26"/>
    <x v="10"/>
    <x v="1"/>
  </r>
  <r>
    <n v="9557"/>
    <x v="302"/>
    <x v="0"/>
    <x v="114"/>
    <n v="1"/>
    <x v="11"/>
    <x v="116"/>
    <x v="2089"/>
    <m/>
    <m/>
    <m/>
    <m/>
    <n v="25000"/>
    <n v="59000"/>
    <n v="-25000"/>
    <n v="1"/>
    <n v="26"/>
    <x v="10"/>
    <x v="1"/>
  </r>
  <r>
    <n v="9558"/>
    <x v="333"/>
    <x v="0"/>
    <x v="127"/>
    <n v="1"/>
    <x v="248"/>
    <x v="6"/>
    <x v="2066"/>
    <m/>
    <m/>
    <m/>
    <m/>
    <n v="58000"/>
    <n v="110000"/>
    <n v="-58000"/>
    <n v="1"/>
    <n v="26"/>
    <x v="11"/>
    <x v="1"/>
  </r>
  <r>
    <n v="9559"/>
    <x v="333"/>
    <x v="0"/>
    <x v="127"/>
    <n v="1"/>
    <x v="218"/>
    <x v="195"/>
    <x v="1842"/>
    <m/>
    <m/>
    <m/>
    <m/>
    <n v="16000"/>
    <n v="35000"/>
    <n v="-16000"/>
    <n v="1"/>
    <n v="26"/>
    <x v="11"/>
    <x v="1"/>
  </r>
  <r>
    <n v="9560"/>
    <x v="333"/>
    <x v="0"/>
    <x v="127"/>
    <n v="1"/>
    <x v="92"/>
    <x v="173"/>
    <x v="1765"/>
    <m/>
    <m/>
    <m/>
    <m/>
    <n v="57000"/>
    <n v="110000"/>
    <n v="-57000"/>
    <n v="1"/>
    <n v="26"/>
    <x v="11"/>
    <x v="1"/>
  </r>
  <r>
    <n v="9561"/>
    <x v="333"/>
    <x v="0"/>
    <x v="127"/>
    <n v="1"/>
    <x v="92"/>
    <x v="172"/>
    <x v="1764"/>
    <m/>
    <m/>
    <m/>
    <m/>
    <n v="40000"/>
    <n v="75000"/>
    <n v="-40000"/>
    <n v="1"/>
    <n v="26"/>
    <x v="11"/>
    <x v="1"/>
  </r>
  <r>
    <n v="9562"/>
    <x v="333"/>
    <x v="0"/>
    <x v="127"/>
    <n v="1"/>
    <x v="231"/>
    <x v="6"/>
    <x v="1841"/>
    <m/>
    <m/>
    <m/>
    <m/>
    <n v="23000"/>
    <n v="69000"/>
    <n v="-23000"/>
    <n v="1"/>
    <n v="26"/>
    <x v="11"/>
    <x v="1"/>
  </r>
  <r>
    <n v="9563"/>
    <x v="337"/>
    <x v="1"/>
    <x v="8"/>
    <n v="1"/>
    <x v="218"/>
    <x v="6"/>
    <x v="1909"/>
    <m/>
    <m/>
    <m/>
    <m/>
    <n v="24000"/>
    <n v="45000"/>
    <n v="21000"/>
    <n v="-1"/>
    <n v="30"/>
    <x v="11"/>
    <x v="1"/>
  </r>
  <r>
    <n v="9564"/>
    <x v="337"/>
    <x v="1"/>
    <x v="8"/>
    <n v="1"/>
    <x v="29"/>
    <x v="50"/>
    <x v="370"/>
    <m/>
    <m/>
    <m/>
    <m/>
    <n v="5139"/>
    <n v="5500"/>
    <n v="361"/>
    <n v="-1"/>
    <n v="30"/>
    <x v="11"/>
    <x v="1"/>
  </r>
  <r>
    <n v="9565"/>
    <x v="336"/>
    <x v="0"/>
    <x v="33"/>
    <n v="4"/>
    <x v="53"/>
    <x v="6"/>
    <x v="343"/>
    <m/>
    <m/>
    <m/>
    <m/>
    <n v="30000"/>
    <n v="45000"/>
    <n v="-120000"/>
    <n v="4"/>
    <n v="29"/>
    <x v="11"/>
    <x v="1"/>
  </r>
  <r>
    <n v="9566"/>
    <x v="337"/>
    <x v="1"/>
    <x v="8"/>
    <n v="1"/>
    <x v="33"/>
    <x v="2"/>
    <x v="2090"/>
    <m/>
    <m/>
    <m/>
    <m/>
    <n v="0"/>
    <n v="5000"/>
    <n v="5000"/>
    <n v="-1"/>
    <n v="30"/>
    <x v="11"/>
    <x v="1"/>
  </r>
  <r>
    <n v="9567"/>
    <x v="337"/>
    <x v="1"/>
    <x v="8"/>
    <n v="1"/>
    <x v="2"/>
    <x v="7"/>
    <x v="440"/>
    <m/>
    <m/>
    <m/>
    <m/>
    <n v="8000"/>
    <n v="20000"/>
    <n v="12000"/>
    <n v="-1"/>
    <n v="30"/>
    <x v="11"/>
    <x v="1"/>
  </r>
  <r>
    <n v="9568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69"/>
    <x v="337"/>
    <x v="1"/>
    <x v="8"/>
    <n v="1"/>
    <x v="27"/>
    <x v="28"/>
    <x v="430"/>
    <m/>
    <m/>
    <m/>
    <m/>
    <n v="1100"/>
    <n v="10000"/>
    <n v="8900"/>
    <n v="-1"/>
    <n v="30"/>
    <x v="11"/>
    <x v="1"/>
  </r>
  <r>
    <n v="9570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71"/>
    <x v="338"/>
    <x v="1"/>
    <x v="8"/>
    <n v="1"/>
    <x v="35"/>
    <x v="89"/>
    <x v="2091"/>
    <m/>
    <m/>
    <m/>
    <m/>
    <n v="4000"/>
    <n v="9000"/>
    <n v="5000"/>
    <n v="-1"/>
    <n v="1"/>
    <x v="0"/>
    <x v="1"/>
  </r>
  <r>
    <n v="9572"/>
    <x v="338"/>
    <x v="1"/>
    <x v="8"/>
    <n v="1"/>
    <x v="35"/>
    <x v="89"/>
    <x v="1075"/>
    <m/>
    <m/>
    <m/>
    <m/>
    <n v="4000"/>
    <n v="9000"/>
    <n v="5000"/>
    <n v="-1"/>
    <n v="1"/>
    <x v="0"/>
    <x v="1"/>
  </r>
  <r>
    <n v="9573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574"/>
    <x v="338"/>
    <x v="1"/>
    <x v="8"/>
    <n v="1"/>
    <x v="40"/>
    <x v="1"/>
    <x v="431"/>
    <m/>
    <m/>
    <m/>
    <m/>
    <n v="4000"/>
    <n v="10000"/>
    <n v="6000"/>
    <n v="-1"/>
    <n v="1"/>
    <x v="0"/>
    <x v="1"/>
  </r>
  <r>
    <n v="9575"/>
    <x v="338"/>
    <x v="1"/>
    <x v="8"/>
    <n v="1"/>
    <x v="0"/>
    <x v="7"/>
    <x v="440"/>
    <m/>
    <m/>
    <m/>
    <m/>
    <n v="2500"/>
    <n v="10000"/>
    <n v="7500"/>
    <n v="-1"/>
    <n v="1"/>
    <x v="0"/>
    <x v="1"/>
  </r>
  <r>
    <n v="9576"/>
    <x v="338"/>
    <x v="1"/>
    <x v="8"/>
    <n v="1"/>
    <x v="29"/>
    <x v="32"/>
    <x v="340"/>
    <m/>
    <m/>
    <m/>
    <m/>
    <n v="1868"/>
    <n v="2000"/>
    <n v="132"/>
    <n v="-1"/>
    <n v="1"/>
    <x v="0"/>
    <x v="1"/>
  </r>
  <r>
    <n v="9577"/>
    <x v="338"/>
    <x v="1"/>
    <x v="8"/>
    <n v="1"/>
    <x v="84"/>
    <x v="28"/>
    <x v="133"/>
    <m/>
    <m/>
    <m/>
    <m/>
    <n v="65000"/>
    <n v="125000"/>
    <n v="60000"/>
    <n v="-1"/>
    <n v="1"/>
    <x v="0"/>
    <x v="1"/>
  </r>
  <r>
    <n v="9578"/>
    <x v="338"/>
    <x v="1"/>
    <x v="8"/>
    <n v="1"/>
    <x v="247"/>
    <x v="4"/>
    <x v="344"/>
    <m/>
    <m/>
    <m/>
    <s v="Comprado con la maquina"/>
    <n v="0"/>
    <n v="15000"/>
    <n v="15000"/>
    <n v="-1"/>
    <n v="1"/>
    <x v="0"/>
    <x v="1"/>
  </r>
  <r>
    <n v="9579"/>
    <x v="338"/>
    <x v="1"/>
    <x v="8"/>
    <n v="1"/>
    <x v="26"/>
    <x v="4"/>
    <x v="344"/>
    <m/>
    <m/>
    <m/>
    <m/>
    <n v="6500"/>
    <n v="18000"/>
    <n v="11500"/>
    <n v="-1"/>
    <n v="1"/>
    <x v="0"/>
    <x v="1"/>
  </r>
  <r>
    <n v="9580"/>
    <x v="338"/>
    <x v="1"/>
    <x v="8"/>
    <n v="1"/>
    <x v="11"/>
    <x v="6"/>
    <x v="2049"/>
    <m/>
    <m/>
    <m/>
    <m/>
    <n v="16000"/>
    <n v="47000"/>
    <n v="31000"/>
    <n v="-1"/>
    <n v="1"/>
    <x v="0"/>
    <x v="1"/>
  </r>
  <r>
    <n v="9581"/>
    <x v="338"/>
    <x v="1"/>
    <x v="8"/>
    <n v="1"/>
    <x v="1"/>
    <x v="1"/>
    <x v="436"/>
    <m/>
    <m/>
    <m/>
    <m/>
    <n v="3500"/>
    <n v="15000"/>
    <n v="11500"/>
    <n v="-1"/>
    <n v="1"/>
    <x v="0"/>
    <x v="1"/>
  </r>
  <r>
    <n v="9582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83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584"/>
    <x v="338"/>
    <x v="1"/>
    <x v="8"/>
    <n v="1"/>
    <x v="33"/>
    <x v="28"/>
    <x v="1148"/>
    <m/>
    <m/>
    <m/>
    <m/>
    <n v="0"/>
    <n v="20000"/>
    <n v="20000"/>
    <n v="-1"/>
    <n v="1"/>
    <x v="0"/>
    <x v="1"/>
  </r>
  <r>
    <n v="9585"/>
    <x v="338"/>
    <x v="1"/>
    <x v="8"/>
    <n v="1"/>
    <x v="62"/>
    <x v="6"/>
    <x v="2092"/>
    <m/>
    <m/>
    <m/>
    <m/>
    <n v="13000"/>
    <n v="24000"/>
    <n v="11000"/>
    <n v="-1"/>
    <n v="1"/>
    <x v="0"/>
    <x v="1"/>
  </r>
  <r>
    <n v="9586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87"/>
    <x v="338"/>
    <x v="1"/>
    <x v="8"/>
    <n v="1"/>
    <x v="13"/>
    <x v="6"/>
    <x v="2093"/>
    <m/>
    <m/>
    <m/>
    <m/>
    <n v="0"/>
    <n v="5000"/>
    <n v="5000"/>
    <n v="-1"/>
    <n v="1"/>
    <x v="0"/>
    <x v="1"/>
  </r>
  <r>
    <n v="9588"/>
    <x v="338"/>
    <x v="1"/>
    <x v="8"/>
    <n v="1"/>
    <x v="26"/>
    <x v="2"/>
    <x v="1615"/>
    <m/>
    <s v="Rojo"/>
    <m/>
    <m/>
    <n v="8000"/>
    <n v="20000"/>
    <n v="12000"/>
    <n v="-1"/>
    <n v="1"/>
    <x v="0"/>
    <x v="1"/>
  </r>
  <r>
    <n v="9589"/>
    <x v="338"/>
    <x v="1"/>
    <x v="8"/>
    <n v="1"/>
    <x v="30"/>
    <x v="1"/>
    <x v="2094"/>
    <m/>
    <m/>
    <m/>
    <m/>
    <n v="900"/>
    <n v="10000"/>
    <n v="9100"/>
    <n v="-1"/>
    <n v="1"/>
    <x v="0"/>
    <x v="1"/>
  </r>
  <r>
    <n v="9590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591"/>
    <x v="338"/>
    <x v="1"/>
    <x v="8"/>
    <n v="1"/>
    <x v="29"/>
    <x v="37"/>
    <x v="233"/>
    <m/>
    <m/>
    <m/>
    <m/>
    <n v="6074"/>
    <n v="6500"/>
    <n v="426"/>
    <n v="-1"/>
    <n v="1"/>
    <x v="0"/>
    <x v="1"/>
  </r>
  <r>
    <n v="9592"/>
    <x v="338"/>
    <x v="1"/>
    <x v="8"/>
    <n v="1"/>
    <x v="29"/>
    <x v="34"/>
    <x v="214"/>
    <m/>
    <m/>
    <m/>
    <m/>
    <n v="6074"/>
    <n v="6500"/>
    <n v="426"/>
    <n v="-1"/>
    <n v="1"/>
    <x v="0"/>
    <x v="1"/>
  </r>
  <r>
    <n v="9593"/>
    <x v="338"/>
    <x v="1"/>
    <x v="8"/>
    <n v="1"/>
    <x v="26"/>
    <x v="28"/>
    <x v="644"/>
    <m/>
    <m/>
    <m/>
    <m/>
    <n v="8000"/>
    <n v="20000"/>
    <n v="12000"/>
    <n v="-1"/>
    <n v="1"/>
    <x v="0"/>
    <x v="1"/>
  </r>
  <r>
    <n v="9594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595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596"/>
    <x v="338"/>
    <x v="1"/>
    <x v="8"/>
    <n v="1"/>
    <x v="247"/>
    <x v="4"/>
    <x v="314"/>
    <m/>
    <m/>
    <m/>
    <s v="Comprado con la maquina"/>
    <n v="0"/>
    <n v="15000"/>
    <n v="15000"/>
    <n v="-1"/>
    <n v="1"/>
    <x v="0"/>
    <x v="1"/>
  </r>
  <r>
    <n v="9597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98"/>
    <x v="338"/>
    <x v="1"/>
    <x v="8"/>
    <n v="1"/>
    <x v="81"/>
    <x v="2"/>
    <x v="167"/>
    <m/>
    <m/>
    <m/>
    <m/>
    <n v="3500"/>
    <n v="10000"/>
    <n v="6500"/>
    <n v="-1"/>
    <n v="1"/>
    <x v="0"/>
    <x v="1"/>
  </r>
  <r>
    <n v="9599"/>
    <x v="338"/>
    <x v="1"/>
    <x v="8"/>
    <n v="1"/>
    <x v="55"/>
    <x v="35"/>
    <x v="180"/>
    <m/>
    <m/>
    <m/>
    <m/>
    <n v="8000"/>
    <n v="20000"/>
    <n v="12000"/>
    <n v="-1"/>
    <n v="1"/>
    <x v="0"/>
    <x v="1"/>
  </r>
  <r>
    <n v="9600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01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02"/>
    <x v="338"/>
    <x v="1"/>
    <x v="8"/>
    <n v="1"/>
    <x v="33"/>
    <x v="29"/>
    <x v="2095"/>
    <m/>
    <m/>
    <m/>
    <m/>
    <n v="0"/>
    <n v="2000"/>
    <n v="2000"/>
    <n v="-1"/>
    <n v="1"/>
    <x v="0"/>
    <x v="1"/>
  </r>
  <r>
    <n v="9603"/>
    <x v="338"/>
    <x v="1"/>
    <x v="8"/>
    <n v="1"/>
    <x v="81"/>
    <x v="1"/>
    <x v="141"/>
    <m/>
    <m/>
    <m/>
    <m/>
    <n v="0"/>
    <n v="10000"/>
    <n v="10000"/>
    <n v="-1"/>
    <n v="1"/>
    <x v="0"/>
    <x v="1"/>
  </r>
  <r>
    <n v="9604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0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06"/>
    <x v="339"/>
    <x v="1"/>
    <x v="8"/>
    <n v="1"/>
    <x v="2"/>
    <x v="7"/>
    <x v="440"/>
    <m/>
    <m/>
    <m/>
    <m/>
    <n v="8000"/>
    <n v="20000"/>
    <n v="12000"/>
    <n v="-1"/>
    <n v="2"/>
    <x v="0"/>
    <x v="1"/>
  </r>
  <r>
    <n v="9607"/>
    <x v="339"/>
    <x v="1"/>
    <x v="8"/>
    <n v="1"/>
    <x v="84"/>
    <x v="1"/>
    <x v="2096"/>
    <m/>
    <m/>
    <m/>
    <m/>
    <n v="85000"/>
    <n v="145000"/>
    <n v="60000"/>
    <n v="-1"/>
    <n v="2"/>
    <x v="0"/>
    <x v="1"/>
  </r>
  <r>
    <n v="9608"/>
    <x v="339"/>
    <x v="1"/>
    <x v="8"/>
    <n v="1"/>
    <x v="36"/>
    <x v="28"/>
    <x v="237"/>
    <m/>
    <m/>
    <m/>
    <m/>
    <n v="4000"/>
    <n v="15000"/>
    <n v="11000"/>
    <n v="-1"/>
    <n v="2"/>
    <x v="0"/>
    <x v="1"/>
  </r>
  <r>
    <n v="9609"/>
    <x v="339"/>
    <x v="1"/>
    <x v="8"/>
    <n v="1"/>
    <x v="29"/>
    <x v="32"/>
    <x v="201"/>
    <m/>
    <m/>
    <m/>
    <m/>
    <n v="10279"/>
    <n v="11000"/>
    <n v="721"/>
    <n v="-1"/>
    <n v="2"/>
    <x v="0"/>
    <x v="1"/>
  </r>
  <r>
    <n v="9610"/>
    <x v="339"/>
    <x v="1"/>
    <x v="8"/>
    <n v="1"/>
    <x v="26"/>
    <x v="28"/>
    <x v="644"/>
    <m/>
    <m/>
    <m/>
    <m/>
    <n v="8000"/>
    <n v="20000"/>
    <n v="12000"/>
    <n v="-1"/>
    <n v="2"/>
    <x v="0"/>
    <x v="1"/>
  </r>
  <r>
    <n v="9611"/>
    <x v="339"/>
    <x v="1"/>
    <x v="8"/>
    <n v="1"/>
    <x v="37"/>
    <x v="37"/>
    <x v="336"/>
    <m/>
    <m/>
    <m/>
    <m/>
    <n v="1000"/>
    <n v="4000"/>
    <n v="3000"/>
    <n v="-1"/>
    <n v="2"/>
    <x v="0"/>
    <x v="1"/>
  </r>
  <r>
    <n v="9612"/>
    <x v="339"/>
    <x v="1"/>
    <x v="8"/>
    <n v="1"/>
    <x v="81"/>
    <x v="1"/>
    <x v="367"/>
    <m/>
    <m/>
    <m/>
    <m/>
    <n v="3300"/>
    <n v="10000"/>
    <n v="6700"/>
    <n v="-1"/>
    <n v="2"/>
    <x v="0"/>
    <x v="1"/>
  </r>
  <r>
    <n v="9613"/>
    <x v="339"/>
    <x v="1"/>
    <x v="8"/>
    <n v="1"/>
    <x v="27"/>
    <x v="41"/>
    <x v="1062"/>
    <m/>
    <m/>
    <m/>
    <m/>
    <n v="1100"/>
    <n v="10000"/>
    <n v="8900"/>
    <n v="-1"/>
    <n v="2"/>
    <x v="0"/>
    <x v="1"/>
  </r>
  <r>
    <n v="9614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15"/>
    <x v="339"/>
    <x v="1"/>
    <x v="8"/>
    <n v="1"/>
    <x v="26"/>
    <x v="29"/>
    <x v="376"/>
    <m/>
    <m/>
    <m/>
    <m/>
    <n v="8000"/>
    <n v="20000"/>
    <n v="12000"/>
    <n v="-1"/>
    <n v="2"/>
    <x v="0"/>
    <x v="1"/>
  </r>
  <r>
    <n v="9616"/>
    <x v="339"/>
    <x v="1"/>
    <x v="8"/>
    <n v="1"/>
    <x v="27"/>
    <x v="29"/>
    <x v="376"/>
    <m/>
    <m/>
    <m/>
    <m/>
    <n v="2200"/>
    <n v="10000"/>
    <n v="7800"/>
    <n v="-1"/>
    <n v="2"/>
    <x v="0"/>
    <x v="1"/>
  </r>
  <r>
    <n v="9617"/>
    <x v="339"/>
    <x v="1"/>
    <x v="8"/>
    <n v="1"/>
    <x v="101"/>
    <x v="4"/>
    <x v="314"/>
    <m/>
    <m/>
    <m/>
    <m/>
    <n v="5000"/>
    <n v="12000"/>
    <n v="7000"/>
    <n v="-1"/>
    <n v="2"/>
    <x v="0"/>
    <x v="1"/>
  </r>
  <r>
    <n v="9618"/>
    <x v="339"/>
    <x v="1"/>
    <x v="8"/>
    <n v="1"/>
    <x v="33"/>
    <x v="6"/>
    <x v="926"/>
    <m/>
    <m/>
    <m/>
    <m/>
    <n v="0"/>
    <n v="20000"/>
    <n v="20000"/>
    <n v="-1"/>
    <n v="2"/>
    <x v="0"/>
    <x v="1"/>
  </r>
  <r>
    <n v="9619"/>
    <x v="339"/>
    <x v="1"/>
    <x v="8"/>
    <n v="1"/>
    <x v="21"/>
    <x v="23"/>
    <x v="98"/>
    <m/>
    <m/>
    <m/>
    <m/>
    <n v="53000"/>
    <n v="80000"/>
    <n v="27000"/>
    <n v="-1"/>
    <n v="2"/>
    <x v="0"/>
    <x v="1"/>
  </r>
  <r>
    <n v="9620"/>
    <x v="339"/>
    <x v="1"/>
    <x v="8"/>
    <n v="1"/>
    <x v="37"/>
    <x v="32"/>
    <x v="300"/>
    <m/>
    <m/>
    <m/>
    <m/>
    <n v="800"/>
    <n v="4000"/>
    <n v="3200"/>
    <n v="-1"/>
    <n v="2"/>
    <x v="0"/>
    <x v="1"/>
  </r>
  <r>
    <n v="9621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22"/>
    <x v="339"/>
    <x v="1"/>
    <x v="8"/>
    <n v="1"/>
    <x v="29"/>
    <x v="32"/>
    <x v="201"/>
    <m/>
    <m/>
    <m/>
    <m/>
    <n v="3270"/>
    <n v="3500"/>
    <n v="230"/>
    <n v="-1"/>
    <n v="2"/>
    <x v="0"/>
    <x v="1"/>
  </r>
  <r>
    <n v="9623"/>
    <x v="339"/>
    <x v="1"/>
    <x v="8"/>
    <n v="1"/>
    <x v="0"/>
    <x v="6"/>
    <x v="2048"/>
    <m/>
    <m/>
    <m/>
    <m/>
    <n v="4000"/>
    <n v="15000"/>
    <n v="11000"/>
    <n v="-1"/>
    <n v="2"/>
    <x v="0"/>
    <x v="1"/>
  </r>
  <r>
    <n v="9624"/>
    <x v="339"/>
    <x v="1"/>
    <x v="8"/>
    <n v="1"/>
    <x v="29"/>
    <x v="34"/>
    <x v="214"/>
    <m/>
    <m/>
    <m/>
    <m/>
    <n v="3270"/>
    <n v="3500"/>
    <n v="230"/>
    <n v="-1"/>
    <n v="2"/>
    <x v="0"/>
    <x v="1"/>
  </r>
  <r>
    <n v="9625"/>
    <x v="339"/>
    <x v="1"/>
    <x v="8"/>
    <n v="1"/>
    <x v="0"/>
    <x v="27"/>
    <x v="328"/>
    <m/>
    <m/>
    <m/>
    <m/>
    <n v="2000"/>
    <n v="10000"/>
    <n v="8000"/>
    <n v="-1"/>
    <n v="2"/>
    <x v="0"/>
    <x v="1"/>
  </r>
  <r>
    <n v="9626"/>
    <x v="340"/>
    <x v="1"/>
    <x v="8"/>
    <n v="1"/>
    <x v="30"/>
    <x v="4"/>
    <x v="1151"/>
    <m/>
    <m/>
    <m/>
    <m/>
    <n v="900"/>
    <n v="10000"/>
    <n v="9100"/>
    <n v="-1"/>
    <n v="3"/>
    <x v="0"/>
    <x v="1"/>
  </r>
  <r>
    <n v="9627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28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29"/>
    <x v="340"/>
    <x v="1"/>
    <x v="8"/>
    <n v="1"/>
    <x v="33"/>
    <x v="28"/>
    <x v="2097"/>
    <m/>
    <m/>
    <m/>
    <m/>
    <n v="0"/>
    <n v="40000"/>
    <n v="40000"/>
    <n v="-1"/>
    <n v="3"/>
    <x v="0"/>
    <x v="1"/>
  </r>
  <r>
    <n v="9630"/>
    <x v="340"/>
    <x v="1"/>
    <x v="8"/>
    <n v="1"/>
    <x v="22"/>
    <x v="25"/>
    <x v="1925"/>
    <m/>
    <m/>
    <m/>
    <m/>
    <n v="60000"/>
    <n v="89000"/>
    <n v="29000"/>
    <n v="-1"/>
    <n v="3"/>
    <x v="0"/>
    <x v="1"/>
  </r>
  <r>
    <n v="9631"/>
    <x v="340"/>
    <x v="1"/>
    <x v="8"/>
    <n v="1"/>
    <x v="37"/>
    <x v="50"/>
    <x v="392"/>
    <m/>
    <m/>
    <m/>
    <m/>
    <n v="1000"/>
    <n v="4000"/>
    <n v="3000"/>
    <n v="-1"/>
    <n v="3"/>
    <x v="0"/>
    <x v="1"/>
  </r>
  <r>
    <n v="9632"/>
    <x v="340"/>
    <x v="1"/>
    <x v="8"/>
    <n v="1"/>
    <x v="2"/>
    <x v="1"/>
    <x v="1974"/>
    <m/>
    <m/>
    <m/>
    <m/>
    <n v="25000"/>
    <n v="55000"/>
    <n v="30000"/>
    <n v="-1"/>
    <n v="3"/>
    <x v="0"/>
    <x v="1"/>
  </r>
  <r>
    <n v="9633"/>
    <x v="340"/>
    <x v="1"/>
    <x v="8"/>
    <n v="1"/>
    <x v="27"/>
    <x v="4"/>
    <x v="574"/>
    <m/>
    <m/>
    <m/>
    <m/>
    <n v="1100"/>
    <n v="10000"/>
    <n v="8900"/>
    <n v="-1"/>
    <n v="3"/>
    <x v="0"/>
    <x v="1"/>
  </r>
  <r>
    <n v="9634"/>
    <x v="340"/>
    <x v="1"/>
    <x v="8"/>
    <n v="1"/>
    <x v="252"/>
    <x v="121"/>
    <x v="2098"/>
    <m/>
    <m/>
    <m/>
    <s v="Alfinal Se vendio la tableta porque no la recogieron"/>
    <n v="5000"/>
    <n v="20000"/>
    <n v="15000"/>
    <n v="-1"/>
    <n v="3"/>
    <x v="0"/>
    <x v="1"/>
  </r>
  <r>
    <n v="9635"/>
    <x v="340"/>
    <x v="1"/>
    <x v="8"/>
    <n v="1"/>
    <x v="199"/>
    <x v="6"/>
    <x v="2099"/>
    <m/>
    <m/>
    <m/>
    <m/>
    <n v="3500"/>
    <n v="9000"/>
    <n v="5500"/>
    <n v="-1"/>
    <n v="3"/>
    <x v="0"/>
    <x v="1"/>
  </r>
  <r>
    <n v="9636"/>
    <x v="340"/>
    <x v="1"/>
    <x v="8"/>
    <n v="1"/>
    <x v="199"/>
    <x v="6"/>
    <x v="2100"/>
    <m/>
    <m/>
    <m/>
    <m/>
    <n v="3500"/>
    <n v="9000"/>
    <n v="5500"/>
    <n v="-1"/>
    <n v="3"/>
    <x v="0"/>
    <x v="1"/>
  </r>
  <r>
    <n v="9637"/>
    <x v="340"/>
    <x v="1"/>
    <x v="8"/>
    <n v="1"/>
    <x v="26"/>
    <x v="35"/>
    <x v="1473"/>
    <m/>
    <s v="Lila"/>
    <m/>
    <m/>
    <n v="9800"/>
    <n v="20000"/>
    <n v="10200"/>
    <n v="-1"/>
    <n v="3"/>
    <x v="0"/>
    <x v="1"/>
  </r>
  <r>
    <n v="9638"/>
    <x v="340"/>
    <x v="1"/>
    <x v="8"/>
    <n v="1"/>
    <x v="2"/>
    <x v="7"/>
    <x v="328"/>
    <m/>
    <m/>
    <m/>
    <m/>
    <n v="8000"/>
    <n v="20000"/>
    <n v="12000"/>
    <n v="-1"/>
    <n v="3"/>
    <x v="0"/>
    <x v="1"/>
  </r>
  <r>
    <n v="9639"/>
    <x v="340"/>
    <x v="1"/>
    <x v="8"/>
    <n v="1"/>
    <x v="247"/>
    <x v="29"/>
    <x v="2101"/>
    <m/>
    <m/>
    <m/>
    <s v="Comprado con la maquina"/>
    <n v="0"/>
    <n v="15000"/>
    <n v="15000"/>
    <n v="-1"/>
    <n v="3"/>
    <x v="0"/>
    <x v="1"/>
  </r>
  <r>
    <n v="9640"/>
    <x v="340"/>
    <x v="1"/>
    <x v="8"/>
    <n v="1"/>
    <x v="247"/>
    <x v="29"/>
    <x v="853"/>
    <m/>
    <m/>
    <m/>
    <s v="Comprado con la maquina"/>
    <n v="0"/>
    <n v="16000"/>
    <n v="16000"/>
    <n v="-1"/>
    <n v="3"/>
    <x v="0"/>
    <x v="1"/>
  </r>
  <r>
    <n v="9641"/>
    <x v="340"/>
    <x v="1"/>
    <x v="8"/>
    <n v="1"/>
    <x v="37"/>
    <x v="32"/>
    <x v="300"/>
    <m/>
    <m/>
    <m/>
    <m/>
    <n v="800"/>
    <n v="4000"/>
    <n v="3200"/>
    <n v="-1"/>
    <n v="3"/>
    <x v="0"/>
    <x v="1"/>
  </r>
  <r>
    <n v="9642"/>
    <x v="340"/>
    <x v="1"/>
    <x v="8"/>
    <n v="1"/>
    <x v="81"/>
    <x v="29"/>
    <x v="853"/>
    <m/>
    <m/>
    <m/>
    <m/>
    <n v="3500"/>
    <n v="10000"/>
    <n v="6500"/>
    <n v="-1"/>
    <n v="3"/>
    <x v="0"/>
    <x v="1"/>
  </r>
  <r>
    <n v="9643"/>
    <x v="340"/>
    <x v="1"/>
    <x v="8"/>
    <n v="1"/>
    <x v="2"/>
    <x v="27"/>
    <x v="2008"/>
    <m/>
    <m/>
    <m/>
    <m/>
    <n v="5000"/>
    <n v="15000"/>
    <n v="10000"/>
    <n v="-1"/>
    <n v="3"/>
    <x v="0"/>
    <x v="1"/>
  </r>
  <r>
    <n v="9644"/>
    <x v="340"/>
    <x v="1"/>
    <x v="8"/>
    <n v="1"/>
    <x v="247"/>
    <x v="35"/>
    <x v="388"/>
    <m/>
    <m/>
    <m/>
    <s v="Comprado con la maquina"/>
    <n v="0"/>
    <n v="15000"/>
    <n v="15000"/>
    <n v="-1"/>
    <n v="3"/>
    <x v="0"/>
    <x v="1"/>
  </r>
  <r>
    <n v="9645"/>
    <x v="340"/>
    <x v="1"/>
    <x v="8"/>
    <n v="1"/>
    <x v="26"/>
    <x v="4"/>
    <x v="314"/>
    <m/>
    <m/>
    <m/>
    <m/>
    <n v="5000"/>
    <n v="20000"/>
    <n v="15000"/>
    <n v="-1"/>
    <n v="3"/>
    <x v="0"/>
    <x v="1"/>
  </r>
  <r>
    <n v="9646"/>
    <x v="340"/>
    <x v="1"/>
    <x v="8"/>
    <n v="1"/>
    <x v="22"/>
    <x v="6"/>
    <x v="205"/>
    <m/>
    <m/>
    <m/>
    <m/>
    <n v="28000"/>
    <n v="50000"/>
    <n v="22000"/>
    <n v="-1"/>
    <n v="3"/>
    <x v="0"/>
    <x v="1"/>
  </r>
  <r>
    <n v="9647"/>
    <x v="340"/>
    <x v="1"/>
    <x v="8"/>
    <n v="1"/>
    <x v="29"/>
    <x v="32"/>
    <x v="201"/>
    <m/>
    <m/>
    <m/>
    <m/>
    <n v="6074"/>
    <n v="6500"/>
    <n v="426"/>
    <n v="-1"/>
    <n v="3"/>
    <x v="0"/>
    <x v="1"/>
  </r>
  <r>
    <n v="9648"/>
    <x v="340"/>
    <x v="1"/>
    <x v="8"/>
    <n v="1"/>
    <x v="0"/>
    <x v="27"/>
    <x v="1870"/>
    <m/>
    <m/>
    <m/>
    <m/>
    <n v="2000"/>
    <n v="10000"/>
    <n v="8000"/>
    <n v="-1"/>
    <n v="3"/>
    <x v="0"/>
    <x v="1"/>
  </r>
  <r>
    <n v="9649"/>
    <x v="340"/>
    <x v="1"/>
    <x v="8"/>
    <n v="1"/>
    <x v="0"/>
    <x v="4"/>
    <x v="2102"/>
    <m/>
    <m/>
    <m/>
    <m/>
    <n v="2000"/>
    <n v="7000"/>
    <n v="5000"/>
    <n v="-1"/>
    <n v="3"/>
    <x v="0"/>
    <x v="1"/>
  </r>
  <r>
    <n v="9650"/>
    <x v="340"/>
    <x v="1"/>
    <x v="8"/>
    <n v="1"/>
    <x v="247"/>
    <x v="4"/>
    <x v="314"/>
    <m/>
    <m/>
    <m/>
    <s v="Comprado con la maquina"/>
    <n v="0"/>
    <n v="15000"/>
    <n v="15000"/>
    <n v="-1"/>
    <n v="3"/>
    <x v="0"/>
    <x v="1"/>
  </r>
  <r>
    <n v="9651"/>
    <x v="340"/>
    <x v="1"/>
    <x v="8"/>
    <n v="1"/>
    <x v="27"/>
    <x v="4"/>
    <x v="314"/>
    <m/>
    <m/>
    <m/>
    <m/>
    <n v="1100"/>
    <n v="10000"/>
    <n v="8900"/>
    <n v="-1"/>
    <n v="3"/>
    <x v="0"/>
    <x v="1"/>
  </r>
  <r>
    <n v="9652"/>
    <x v="341"/>
    <x v="1"/>
    <x v="8"/>
    <n v="1"/>
    <x v="247"/>
    <x v="29"/>
    <x v="2103"/>
    <m/>
    <m/>
    <m/>
    <s v="Comprado con la maquina"/>
    <n v="0"/>
    <n v="15000"/>
    <n v="15000"/>
    <n v="-1"/>
    <n v="4"/>
    <x v="0"/>
    <x v="1"/>
  </r>
  <r>
    <n v="9653"/>
    <x v="341"/>
    <x v="1"/>
    <x v="8"/>
    <n v="1"/>
    <x v="234"/>
    <x v="28"/>
    <x v="757"/>
    <m/>
    <m/>
    <m/>
    <m/>
    <n v="0"/>
    <n v="70000"/>
    <n v="70000"/>
    <n v="-1"/>
    <n v="4"/>
    <x v="0"/>
    <x v="1"/>
  </r>
  <r>
    <n v="9654"/>
    <x v="341"/>
    <x v="1"/>
    <x v="8"/>
    <n v="1"/>
    <x v="0"/>
    <x v="6"/>
    <x v="1870"/>
    <m/>
    <m/>
    <m/>
    <m/>
    <n v="1000"/>
    <n v="7000"/>
    <n v="6000"/>
    <n v="-1"/>
    <n v="4"/>
    <x v="0"/>
    <x v="1"/>
  </r>
  <r>
    <n v="9655"/>
    <x v="341"/>
    <x v="1"/>
    <x v="8"/>
    <n v="1"/>
    <x v="0"/>
    <x v="4"/>
    <x v="993"/>
    <m/>
    <m/>
    <m/>
    <m/>
    <n v="4500"/>
    <n v="12000"/>
    <n v="7500"/>
    <n v="-1"/>
    <n v="4"/>
    <x v="0"/>
    <x v="1"/>
  </r>
  <r>
    <n v="9656"/>
    <x v="341"/>
    <x v="1"/>
    <x v="8"/>
    <n v="1"/>
    <x v="247"/>
    <x v="28"/>
    <x v="757"/>
    <m/>
    <m/>
    <m/>
    <s v="Comprado con la maquina"/>
    <n v="0"/>
    <n v="15000"/>
    <n v="15000"/>
    <n v="-1"/>
    <n v="4"/>
    <x v="0"/>
    <x v="1"/>
  </r>
  <r>
    <n v="9657"/>
    <x v="341"/>
    <x v="1"/>
    <x v="8"/>
    <n v="1"/>
    <x v="175"/>
    <x v="28"/>
    <x v="757"/>
    <m/>
    <m/>
    <m/>
    <m/>
    <n v="10000"/>
    <n v="20000"/>
    <n v="10000"/>
    <n v="-1"/>
    <n v="4"/>
    <x v="0"/>
    <x v="1"/>
  </r>
  <r>
    <n v="9658"/>
    <x v="341"/>
    <x v="1"/>
    <x v="8"/>
    <n v="1"/>
    <x v="1"/>
    <x v="27"/>
    <x v="1464"/>
    <m/>
    <m/>
    <m/>
    <m/>
    <n v="7500"/>
    <n v="20000"/>
    <n v="12500"/>
    <n v="-1"/>
    <n v="4"/>
    <x v="0"/>
    <x v="1"/>
  </r>
  <r>
    <n v="9658"/>
    <x v="341"/>
    <x v="1"/>
    <x v="8"/>
    <n v="1"/>
    <x v="84"/>
    <x v="41"/>
    <x v="730"/>
    <m/>
    <m/>
    <m/>
    <s v="Se cobro 150"/>
    <n v="75000"/>
    <n v="134000"/>
    <n v="59000"/>
    <n v="-1"/>
    <n v="4"/>
    <x v="0"/>
    <x v="1"/>
  </r>
  <r>
    <n v="9658"/>
    <x v="341"/>
    <x v="1"/>
    <x v="8"/>
    <n v="1"/>
    <x v="103"/>
    <x v="41"/>
    <x v="730"/>
    <m/>
    <m/>
    <m/>
    <s v="Tapa que se me daño"/>
    <n v="16000"/>
    <n v="16000"/>
    <n v="0"/>
    <n v="-1"/>
    <n v="4"/>
    <x v="0"/>
    <x v="1"/>
  </r>
  <r>
    <n v="9658"/>
    <x v="341"/>
    <x v="1"/>
    <x v="8"/>
    <n v="1"/>
    <x v="27"/>
    <x v="41"/>
    <x v="730"/>
    <m/>
    <m/>
    <m/>
    <m/>
    <n v="1100"/>
    <n v="5000"/>
    <n v="3900"/>
    <n v="-1"/>
    <n v="4"/>
    <x v="0"/>
    <x v="1"/>
  </r>
  <r>
    <n v="9659"/>
    <x v="341"/>
    <x v="1"/>
    <x v="8"/>
    <n v="1"/>
    <x v="29"/>
    <x v="37"/>
    <x v="233"/>
    <m/>
    <m/>
    <m/>
    <m/>
    <n v="3270"/>
    <n v="3500"/>
    <n v="230"/>
    <n v="-1"/>
    <n v="4"/>
    <x v="0"/>
    <x v="1"/>
  </r>
  <r>
    <n v="9660"/>
    <x v="341"/>
    <x v="1"/>
    <x v="8"/>
    <n v="1"/>
    <x v="29"/>
    <x v="32"/>
    <x v="201"/>
    <m/>
    <m/>
    <m/>
    <m/>
    <n v="3270"/>
    <n v="3500"/>
    <n v="230"/>
    <n v="-1"/>
    <n v="4"/>
    <x v="0"/>
    <x v="1"/>
  </r>
  <r>
    <n v="9661"/>
    <x v="341"/>
    <x v="1"/>
    <x v="8"/>
    <n v="1"/>
    <x v="13"/>
    <x v="6"/>
    <x v="108"/>
    <m/>
    <m/>
    <m/>
    <m/>
    <n v="8000"/>
    <n v="20000"/>
    <n v="12000"/>
    <n v="-1"/>
    <n v="4"/>
    <x v="0"/>
    <x v="1"/>
  </r>
  <r>
    <n v="9662"/>
    <x v="341"/>
    <x v="0"/>
    <x v="51"/>
    <n v="3"/>
    <x v="26"/>
    <x v="35"/>
    <x v="1473"/>
    <m/>
    <m/>
    <m/>
    <m/>
    <n v="9000"/>
    <n v="20000"/>
    <n v="-27000"/>
    <n v="3"/>
    <n v="4"/>
    <x v="0"/>
    <x v="1"/>
  </r>
  <r>
    <n v="9663"/>
    <x v="341"/>
    <x v="0"/>
    <x v="51"/>
    <n v="1"/>
    <x v="26"/>
    <x v="1"/>
    <x v="2104"/>
    <m/>
    <m/>
    <m/>
    <m/>
    <n v="9000"/>
    <n v="20000"/>
    <n v="-9000"/>
    <n v="1"/>
    <n v="4"/>
    <x v="0"/>
    <x v="1"/>
  </r>
  <r>
    <n v="9664"/>
    <x v="341"/>
    <x v="0"/>
    <x v="4"/>
    <n v="2"/>
    <x v="22"/>
    <x v="6"/>
    <x v="205"/>
    <m/>
    <m/>
    <m/>
    <m/>
    <n v="29000"/>
    <n v="50000"/>
    <n v="-58000"/>
    <n v="2"/>
    <n v="4"/>
    <x v="0"/>
    <x v="1"/>
  </r>
  <r>
    <n v="9665"/>
    <x v="341"/>
    <x v="0"/>
    <x v="4"/>
    <n v="1"/>
    <x v="22"/>
    <x v="25"/>
    <x v="1925"/>
    <m/>
    <m/>
    <m/>
    <m/>
    <n v="60000"/>
    <n v="89000"/>
    <n v="-60000"/>
    <n v="1"/>
    <n v="4"/>
    <x v="0"/>
    <x v="1"/>
  </r>
  <r>
    <n v="9666"/>
    <x v="341"/>
    <x v="0"/>
    <x v="114"/>
    <n v="2"/>
    <x v="2"/>
    <x v="1"/>
    <x v="2105"/>
    <m/>
    <m/>
    <m/>
    <m/>
    <n v="25000"/>
    <n v="50000"/>
    <n v="-50000"/>
    <n v="2"/>
    <n v="4"/>
    <x v="0"/>
    <x v="1"/>
  </r>
  <r>
    <n v="9667"/>
    <x v="341"/>
    <x v="0"/>
    <x v="5"/>
    <n v="2"/>
    <x v="0"/>
    <x v="6"/>
    <x v="1870"/>
    <m/>
    <m/>
    <m/>
    <m/>
    <n v="1000"/>
    <n v="7000"/>
    <n v="-2000"/>
    <n v="2"/>
    <n v="4"/>
    <x v="0"/>
    <x v="1"/>
  </r>
  <r>
    <n v="9668"/>
    <x v="341"/>
    <x v="0"/>
    <x v="5"/>
    <n v="3"/>
    <x v="0"/>
    <x v="27"/>
    <x v="1870"/>
    <m/>
    <m/>
    <m/>
    <m/>
    <n v="2000"/>
    <n v="10000"/>
    <n v="-6000"/>
    <n v="3"/>
    <n v="4"/>
    <x v="0"/>
    <x v="1"/>
  </r>
  <r>
    <n v="9669"/>
    <x v="341"/>
    <x v="0"/>
    <x v="5"/>
    <n v="2"/>
    <x v="0"/>
    <x v="4"/>
    <x v="993"/>
    <m/>
    <m/>
    <m/>
    <m/>
    <n v="4000"/>
    <n v="12000"/>
    <n v="-8000"/>
    <n v="2"/>
    <n v="4"/>
    <x v="0"/>
    <x v="1"/>
  </r>
  <r>
    <n v="9670"/>
    <x v="341"/>
    <x v="0"/>
    <x v="127"/>
    <n v="1"/>
    <x v="171"/>
    <x v="6"/>
    <x v="2106"/>
    <m/>
    <m/>
    <m/>
    <m/>
    <n v="35000"/>
    <n v="79000"/>
    <n v="-35000"/>
    <n v="1"/>
    <n v="4"/>
    <x v="0"/>
    <x v="1"/>
  </r>
  <r>
    <n v="9671"/>
    <x v="341"/>
    <x v="0"/>
    <x v="127"/>
    <n v="1"/>
    <x v="253"/>
    <x v="6"/>
    <x v="2107"/>
    <m/>
    <m/>
    <m/>
    <m/>
    <n v="55000"/>
    <n v="89000"/>
    <n v="-55000"/>
    <n v="1"/>
    <n v="4"/>
    <x v="0"/>
    <x v="1"/>
  </r>
  <r>
    <n v="9672"/>
    <x v="341"/>
    <x v="0"/>
    <x v="127"/>
    <n v="1"/>
    <x v="171"/>
    <x v="6"/>
    <x v="1822"/>
    <m/>
    <m/>
    <m/>
    <m/>
    <n v="15000"/>
    <n v="34000"/>
    <n v="-15000"/>
    <n v="1"/>
    <n v="4"/>
    <x v="0"/>
    <x v="1"/>
  </r>
  <r>
    <n v="9673"/>
    <x v="341"/>
    <x v="1"/>
    <x v="8"/>
    <n v="1"/>
    <x v="16"/>
    <x v="6"/>
    <x v="111"/>
    <m/>
    <m/>
    <m/>
    <m/>
    <n v="11000"/>
    <n v="20000"/>
    <n v="9000"/>
    <n v="-1"/>
    <n v="4"/>
    <x v="0"/>
    <x v="1"/>
  </r>
  <r>
    <n v="9674"/>
    <x v="341"/>
    <x v="0"/>
    <x v="64"/>
    <n v="1"/>
    <x v="84"/>
    <x v="41"/>
    <x v="730"/>
    <m/>
    <m/>
    <m/>
    <m/>
    <n v="75000"/>
    <n v="45000"/>
    <n v="-75000"/>
    <n v="1"/>
    <n v="4"/>
    <x v="0"/>
    <x v="1"/>
  </r>
  <r>
    <n v="9675"/>
    <x v="341"/>
    <x v="0"/>
    <x v="64"/>
    <n v="1"/>
    <x v="103"/>
    <x v="41"/>
    <x v="730"/>
    <m/>
    <m/>
    <m/>
    <m/>
    <n v="16000"/>
    <n v="29000"/>
    <n v="-16000"/>
    <n v="1"/>
    <n v="4"/>
    <x v="0"/>
    <x v="1"/>
  </r>
  <r>
    <n v="9676"/>
    <x v="341"/>
    <x v="0"/>
    <x v="64"/>
    <n v="1"/>
    <x v="103"/>
    <x v="41"/>
    <x v="2108"/>
    <m/>
    <m/>
    <m/>
    <m/>
    <n v="16000"/>
    <n v="29000"/>
    <n v="-16000"/>
    <n v="1"/>
    <n v="4"/>
    <x v="0"/>
    <x v="1"/>
  </r>
  <r>
    <n v="9677"/>
    <x v="341"/>
    <x v="0"/>
    <x v="64"/>
    <n v="1"/>
    <x v="84"/>
    <x v="29"/>
    <x v="2109"/>
    <m/>
    <m/>
    <m/>
    <m/>
    <n v="45000"/>
    <n v="100000"/>
    <n v="-45000"/>
    <n v="1"/>
    <n v="4"/>
    <x v="0"/>
    <x v="1"/>
  </r>
  <r>
    <n v="9678"/>
    <x v="339"/>
    <x v="0"/>
    <x v="64"/>
    <n v="1"/>
    <x v="84"/>
    <x v="1"/>
    <x v="2096"/>
    <m/>
    <m/>
    <m/>
    <m/>
    <n v="85000"/>
    <n v="150000"/>
    <n v="-85000"/>
    <n v="1"/>
    <n v="2"/>
    <x v="0"/>
    <x v="1"/>
  </r>
  <r>
    <n v="9679"/>
    <x v="339"/>
    <x v="0"/>
    <x v="64"/>
    <n v="1"/>
    <x v="84"/>
    <x v="28"/>
    <x v="133"/>
    <m/>
    <m/>
    <m/>
    <m/>
    <n v="65000"/>
    <n v="125000"/>
    <n v="-65000"/>
    <n v="1"/>
    <n v="2"/>
    <x v="0"/>
    <x v="1"/>
  </r>
  <r>
    <n v="9680"/>
    <x v="339"/>
    <x v="0"/>
    <x v="64"/>
    <n v="1"/>
    <x v="84"/>
    <x v="1"/>
    <x v="141"/>
    <m/>
    <m/>
    <m/>
    <m/>
    <n v="63000"/>
    <n v="125000"/>
    <n v="-63000"/>
    <n v="1"/>
    <n v="2"/>
    <x v="0"/>
    <x v="1"/>
  </r>
  <r>
    <n v="9681"/>
    <x v="339"/>
    <x v="0"/>
    <x v="64"/>
    <n v="1"/>
    <x v="84"/>
    <x v="29"/>
    <x v="1761"/>
    <m/>
    <m/>
    <m/>
    <m/>
    <n v="63000"/>
    <n v="125000"/>
    <n v="-63000"/>
    <n v="1"/>
    <n v="2"/>
    <x v="0"/>
    <x v="1"/>
  </r>
  <r>
    <n v="9682"/>
    <x v="339"/>
    <x v="0"/>
    <x v="64"/>
    <n v="1"/>
    <x v="118"/>
    <x v="28"/>
    <x v="133"/>
    <m/>
    <m/>
    <m/>
    <m/>
    <n v="15000"/>
    <n v="30000"/>
    <n v="-15000"/>
    <n v="1"/>
    <n v="2"/>
    <x v="0"/>
    <x v="1"/>
  </r>
  <r>
    <n v="9683"/>
    <x v="339"/>
    <x v="0"/>
    <x v="64"/>
    <n v="1"/>
    <x v="84"/>
    <x v="1"/>
    <x v="1102"/>
    <m/>
    <m/>
    <m/>
    <m/>
    <n v="63000"/>
    <n v="125000"/>
    <n v="-63000"/>
    <n v="1"/>
    <n v="2"/>
    <x v="0"/>
    <x v="1"/>
  </r>
  <r>
    <n v="9684"/>
    <x v="339"/>
    <x v="0"/>
    <x v="64"/>
    <n v="1"/>
    <x v="84"/>
    <x v="2"/>
    <x v="1224"/>
    <m/>
    <m/>
    <m/>
    <m/>
    <n v="69000"/>
    <n v="135000"/>
    <n v="-69000"/>
    <n v="1"/>
    <n v="2"/>
    <x v="0"/>
    <x v="1"/>
  </r>
  <r>
    <n v="9685"/>
    <x v="341"/>
    <x v="1"/>
    <x v="8"/>
    <n v="1"/>
    <x v="84"/>
    <x v="1"/>
    <x v="367"/>
    <m/>
    <m/>
    <m/>
    <m/>
    <n v="65000"/>
    <n v="120000"/>
    <n v="55000"/>
    <n v="-1"/>
    <n v="4"/>
    <x v="0"/>
    <x v="1"/>
  </r>
  <r>
    <n v="9686"/>
    <x v="336"/>
    <x v="0"/>
    <x v="64"/>
    <n v="1"/>
    <x v="84"/>
    <x v="28"/>
    <x v="521"/>
    <m/>
    <m/>
    <m/>
    <m/>
    <n v="70000"/>
    <n v="125000"/>
    <n v="-70000"/>
    <n v="1"/>
    <n v="29"/>
    <x v="11"/>
    <x v="1"/>
  </r>
  <r>
    <n v="9687"/>
    <x v="336"/>
    <x v="0"/>
    <x v="64"/>
    <n v="1"/>
    <x v="103"/>
    <x v="2"/>
    <x v="172"/>
    <m/>
    <m/>
    <m/>
    <m/>
    <n v="8000"/>
    <n v="19000"/>
    <n v="-8000"/>
    <n v="1"/>
    <n v="29"/>
    <x v="11"/>
    <x v="1"/>
  </r>
  <r>
    <n v="9688"/>
    <x v="336"/>
    <x v="0"/>
    <x v="64"/>
    <n v="1"/>
    <x v="104"/>
    <x v="1"/>
    <x v="173"/>
    <m/>
    <m/>
    <m/>
    <m/>
    <n v="6000"/>
    <n v="15000"/>
    <n v="-6000"/>
    <n v="1"/>
    <n v="29"/>
    <x v="11"/>
    <x v="1"/>
  </r>
  <r>
    <n v="9689"/>
    <x v="336"/>
    <x v="0"/>
    <x v="72"/>
    <n v="1"/>
    <x v="60"/>
    <x v="6"/>
    <x v="2110"/>
    <m/>
    <m/>
    <m/>
    <m/>
    <n v="35000"/>
    <n v="80000"/>
    <n v="-35000"/>
    <n v="1"/>
    <n v="29"/>
    <x v="11"/>
    <x v="1"/>
  </r>
  <r>
    <n v="9690"/>
    <x v="336"/>
    <x v="0"/>
    <x v="127"/>
    <n v="2"/>
    <x v="11"/>
    <x v="134"/>
    <x v="1844"/>
    <m/>
    <m/>
    <m/>
    <m/>
    <n v="210000"/>
    <n v="30000"/>
    <n v="-420000"/>
    <n v="2"/>
    <n v="29"/>
    <x v="11"/>
    <x v="1"/>
  </r>
  <r>
    <n v="9691"/>
    <x v="336"/>
    <x v="0"/>
    <x v="127"/>
    <n v="2"/>
    <x v="92"/>
    <x v="173"/>
    <x v="1765"/>
    <m/>
    <m/>
    <m/>
    <m/>
    <n v="58000"/>
    <n v="110000"/>
    <n v="-116000"/>
    <n v="2"/>
    <n v="29"/>
    <x v="11"/>
    <x v="1"/>
  </r>
  <r>
    <n v="9692"/>
    <x v="336"/>
    <x v="0"/>
    <x v="127"/>
    <n v="1"/>
    <x v="248"/>
    <x v="6"/>
    <x v="2066"/>
    <m/>
    <m/>
    <m/>
    <m/>
    <n v="58000"/>
    <n v="110000"/>
    <n v="-58000"/>
    <n v="1"/>
    <n v="29"/>
    <x v="11"/>
    <x v="1"/>
  </r>
  <r>
    <n v="9693"/>
    <x v="336"/>
    <x v="0"/>
    <x v="127"/>
    <n v="1"/>
    <x v="254"/>
    <x v="6"/>
    <x v="2111"/>
    <m/>
    <m/>
    <m/>
    <m/>
    <n v="35000"/>
    <n v="75000"/>
    <n v="-35000"/>
    <n v="1"/>
    <n v="29"/>
    <x v="11"/>
    <x v="1"/>
  </r>
  <r>
    <n v="9694"/>
    <x v="336"/>
    <x v="0"/>
    <x v="127"/>
    <n v="2"/>
    <x v="92"/>
    <x v="6"/>
    <x v="2112"/>
    <m/>
    <m/>
    <m/>
    <m/>
    <n v="8000"/>
    <n v="22000"/>
    <n v="-16000"/>
    <n v="2"/>
    <n v="29"/>
    <x v="11"/>
    <x v="1"/>
  </r>
  <r>
    <n v="9695"/>
    <x v="336"/>
    <x v="0"/>
    <x v="127"/>
    <n v="1"/>
    <x v="255"/>
    <x v="173"/>
    <x v="2113"/>
    <m/>
    <m/>
    <m/>
    <m/>
    <n v="20000"/>
    <n v="45000"/>
    <n v="-20000"/>
    <n v="1"/>
    <n v="29"/>
    <x v="11"/>
    <x v="1"/>
  </r>
  <r>
    <n v="9696"/>
    <x v="336"/>
    <x v="0"/>
    <x v="127"/>
    <n v="1"/>
    <x v="219"/>
    <x v="175"/>
    <x v="2114"/>
    <m/>
    <m/>
    <m/>
    <m/>
    <n v="10000"/>
    <n v="22000"/>
    <n v="-10000"/>
    <n v="1"/>
    <n v="29"/>
    <x v="11"/>
    <x v="1"/>
  </r>
  <r>
    <n v="9697"/>
    <x v="336"/>
    <x v="0"/>
    <x v="127"/>
    <n v="1"/>
    <x v="256"/>
    <x v="6"/>
    <x v="2115"/>
    <m/>
    <m/>
    <m/>
    <m/>
    <n v="13000"/>
    <n v="25000"/>
    <n v="-13000"/>
    <n v="1"/>
    <n v="29"/>
    <x v="11"/>
    <x v="1"/>
  </r>
  <r>
    <n v="9698"/>
    <x v="336"/>
    <x v="0"/>
    <x v="127"/>
    <n v="1"/>
    <x v="257"/>
    <x v="6"/>
    <x v="2116"/>
    <m/>
    <m/>
    <m/>
    <m/>
    <n v="8000"/>
    <n v="20000"/>
    <n v="-8000"/>
    <n v="1"/>
    <n v="29"/>
    <x v="11"/>
    <x v="1"/>
  </r>
  <r>
    <n v="9699"/>
    <x v="336"/>
    <x v="0"/>
    <x v="127"/>
    <n v="3"/>
    <x v="246"/>
    <x v="6"/>
    <x v="609"/>
    <m/>
    <m/>
    <m/>
    <m/>
    <n v="16000"/>
    <n v="30000"/>
    <n v="-48000"/>
    <n v="3"/>
    <n v="29"/>
    <x v="11"/>
    <x v="1"/>
  </r>
  <r>
    <n v="9700"/>
    <x v="336"/>
    <x v="0"/>
    <x v="145"/>
    <n v="1"/>
    <x v="82"/>
    <x v="6"/>
    <x v="2117"/>
    <m/>
    <m/>
    <m/>
    <m/>
    <n v="20000"/>
    <n v="45000"/>
    <n v="-20000"/>
    <n v="1"/>
    <n v="29"/>
    <x v="11"/>
    <x v="1"/>
  </r>
  <r>
    <n v="9701"/>
    <x v="336"/>
    <x v="0"/>
    <x v="145"/>
    <n v="3"/>
    <x v="0"/>
    <x v="6"/>
    <x v="1650"/>
    <m/>
    <m/>
    <m/>
    <m/>
    <n v="3000"/>
    <n v="7000"/>
    <n v="-9000"/>
    <n v="3"/>
    <n v="29"/>
    <x v="11"/>
    <x v="1"/>
  </r>
  <r>
    <n v="9702"/>
    <x v="336"/>
    <x v="0"/>
    <x v="145"/>
    <n v="1"/>
    <x v="174"/>
    <x v="6"/>
    <x v="2118"/>
    <m/>
    <m/>
    <m/>
    <m/>
    <n v="11000"/>
    <n v="22000"/>
    <n v="-11000"/>
    <n v="1"/>
    <n v="29"/>
    <x v="11"/>
    <x v="1"/>
  </r>
  <r>
    <n v="9703"/>
    <x v="336"/>
    <x v="0"/>
    <x v="145"/>
    <n v="1"/>
    <x v="11"/>
    <x v="6"/>
    <x v="2119"/>
    <m/>
    <m/>
    <m/>
    <m/>
    <n v="16000"/>
    <n v="45000"/>
    <n v="-16000"/>
    <n v="1"/>
    <n v="29"/>
    <x v="11"/>
    <x v="1"/>
  </r>
  <r>
    <n v="9704"/>
    <x v="336"/>
    <x v="0"/>
    <x v="145"/>
    <n v="1"/>
    <x v="11"/>
    <x v="6"/>
    <x v="2120"/>
    <m/>
    <m/>
    <m/>
    <m/>
    <n v="40000"/>
    <n v="89000"/>
    <n v="-40000"/>
    <n v="1"/>
    <n v="29"/>
    <x v="11"/>
    <x v="1"/>
  </r>
  <r>
    <n v="9705"/>
    <x v="336"/>
    <x v="0"/>
    <x v="145"/>
    <n v="3"/>
    <x v="0"/>
    <x v="6"/>
    <x v="2121"/>
    <m/>
    <m/>
    <m/>
    <m/>
    <n v="1500"/>
    <n v="7000"/>
    <n v="-4500"/>
    <n v="3"/>
    <n v="29"/>
    <x v="11"/>
    <x v="1"/>
  </r>
  <r>
    <n v="9706"/>
    <x v="336"/>
    <x v="0"/>
    <x v="145"/>
    <n v="3"/>
    <x v="0"/>
    <x v="6"/>
    <x v="2122"/>
    <m/>
    <m/>
    <m/>
    <m/>
    <n v="3000"/>
    <n v="9000"/>
    <n v="-9000"/>
    <n v="3"/>
    <n v="29"/>
    <x v="11"/>
    <x v="1"/>
  </r>
  <r>
    <n v="9707"/>
    <x v="336"/>
    <x v="0"/>
    <x v="145"/>
    <n v="1"/>
    <x v="174"/>
    <x v="6"/>
    <x v="2123"/>
    <m/>
    <m/>
    <m/>
    <m/>
    <n v="26000"/>
    <n v="50000"/>
    <n v="-26000"/>
    <n v="1"/>
    <n v="29"/>
    <x v="11"/>
    <x v="1"/>
  </r>
  <r>
    <n v="9708"/>
    <x v="336"/>
    <x v="0"/>
    <x v="145"/>
    <n v="10"/>
    <x v="78"/>
    <x v="12"/>
    <x v="539"/>
    <m/>
    <m/>
    <m/>
    <m/>
    <n v="500"/>
    <n v="2000"/>
    <n v="-5000"/>
    <n v="10"/>
    <n v="29"/>
    <x v="11"/>
    <x v="1"/>
  </r>
  <r>
    <n v="9709"/>
    <x v="341"/>
    <x v="1"/>
    <x v="8"/>
    <n v="1"/>
    <x v="1"/>
    <x v="1"/>
    <x v="1000"/>
    <m/>
    <m/>
    <m/>
    <m/>
    <n v="2600"/>
    <n v="10000"/>
    <n v="7400"/>
    <n v="-1"/>
    <n v="4"/>
    <x v="0"/>
    <x v="1"/>
  </r>
  <r>
    <n v="9710"/>
    <x v="342"/>
    <x v="1"/>
    <x v="8"/>
    <n v="1"/>
    <x v="11"/>
    <x v="6"/>
    <x v="2047"/>
    <m/>
    <m/>
    <m/>
    <m/>
    <n v="10000"/>
    <n v="20000"/>
    <n v="10000"/>
    <n v="-1"/>
    <n v="5"/>
    <x v="0"/>
    <x v="1"/>
  </r>
  <r>
    <n v="9711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12"/>
    <x v="342"/>
    <x v="1"/>
    <x v="8"/>
    <n v="1"/>
    <x v="103"/>
    <x v="41"/>
    <x v="2108"/>
    <m/>
    <m/>
    <m/>
    <m/>
    <n v="16000"/>
    <n v="29000"/>
    <n v="13000"/>
    <n v="-1"/>
    <n v="5"/>
    <x v="0"/>
    <x v="1"/>
  </r>
  <r>
    <n v="9713"/>
    <x v="342"/>
    <x v="1"/>
    <x v="8"/>
    <n v="1"/>
    <x v="27"/>
    <x v="41"/>
    <x v="2108"/>
    <m/>
    <m/>
    <m/>
    <m/>
    <n v="1100"/>
    <n v="10000"/>
    <n v="8900"/>
    <n v="-1"/>
    <n v="5"/>
    <x v="0"/>
    <x v="1"/>
  </r>
  <r>
    <n v="9714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15"/>
    <x v="342"/>
    <x v="1"/>
    <x v="8"/>
    <n v="1"/>
    <x v="1"/>
    <x v="1"/>
    <x v="1000"/>
    <m/>
    <s v="Negro"/>
    <m/>
    <m/>
    <n v="2600"/>
    <n v="10000"/>
    <n v="7400"/>
    <n v="-1"/>
    <n v="5"/>
    <x v="0"/>
    <x v="1"/>
  </r>
  <r>
    <n v="9716"/>
    <x v="342"/>
    <x v="1"/>
    <x v="8"/>
    <n v="1"/>
    <x v="29"/>
    <x v="32"/>
    <x v="201"/>
    <m/>
    <m/>
    <m/>
    <m/>
    <n v="10279"/>
    <n v="11000"/>
    <n v="721"/>
    <n v="-1"/>
    <n v="5"/>
    <x v="0"/>
    <x v="1"/>
  </r>
  <r>
    <n v="9717"/>
    <x v="342"/>
    <x v="1"/>
    <x v="8"/>
    <n v="1"/>
    <x v="38"/>
    <x v="5"/>
    <x v="481"/>
    <m/>
    <m/>
    <m/>
    <m/>
    <n v="55000"/>
    <n v="75000"/>
    <n v="20000"/>
    <n v="-1"/>
    <n v="5"/>
    <x v="0"/>
    <x v="1"/>
  </r>
  <r>
    <n v="9718"/>
    <x v="342"/>
    <x v="1"/>
    <x v="8"/>
    <n v="1"/>
    <x v="4"/>
    <x v="6"/>
    <x v="396"/>
    <m/>
    <m/>
    <m/>
    <m/>
    <n v="40000"/>
    <n v="80000"/>
    <n v="40000"/>
    <n v="-1"/>
    <n v="5"/>
    <x v="0"/>
    <x v="1"/>
  </r>
  <r>
    <n v="9719"/>
    <x v="342"/>
    <x v="1"/>
    <x v="8"/>
    <n v="1"/>
    <x v="11"/>
    <x v="116"/>
    <x v="2088"/>
    <m/>
    <m/>
    <m/>
    <m/>
    <n v="38000"/>
    <n v="79000"/>
    <n v="41000"/>
    <n v="-1"/>
    <n v="5"/>
    <x v="0"/>
    <x v="1"/>
  </r>
  <r>
    <n v="9720"/>
    <x v="342"/>
    <x v="1"/>
    <x v="8"/>
    <n v="1"/>
    <x v="33"/>
    <x v="29"/>
    <x v="2124"/>
    <m/>
    <m/>
    <m/>
    <m/>
    <n v="0"/>
    <n v="15000"/>
    <n v="15000"/>
    <n v="-1"/>
    <n v="5"/>
    <x v="0"/>
    <x v="1"/>
  </r>
  <r>
    <n v="9721"/>
    <x v="342"/>
    <x v="1"/>
    <x v="8"/>
    <n v="1"/>
    <x v="2"/>
    <x v="7"/>
    <x v="440"/>
    <m/>
    <m/>
    <m/>
    <m/>
    <n v="8000"/>
    <n v="20000"/>
    <n v="12000"/>
    <n v="-1"/>
    <n v="5"/>
    <x v="0"/>
    <x v="1"/>
  </r>
  <r>
    <n v="9722"/>
    <x v="342"/>
    <x v="1"/>
    <x v="8"/>
    <n v="1"/>
    <x v="26"/>
    <x v="29"/>
    <x v="376"/>
    <m/>
    <m/>
    <m/>
    <m/>
    <n v="7000"/>
    <n v="15000"/>
    <n v="8000"/>
    <n v="-1"/>
    <n v="5"/>
    <x v="0"/>
    <x v="1"/>
  </r>
  <r>
    <n v="9723"/>
    <x v="342"/>
    <x v="1"/>
    <x v="8"/>
    <n v="1"/>
    <x v="29"/>
    <x v="34"/>
    <x v="214"/>
    <m/>
    <m/>
    <m/>
    <m/>
    <n v="3270"/>
    <n v="3500"/>
    <n v="230"/>
    <n v="-1"/>
    <n v="5"/>
    <x v="0"/>
    <x v="1"/>
  </r>
  <r>
    <n v="9724"/>
    <x v="342"/>
    <x v="1"/>
    <x v="8"/>
    <n v="1"/>
    <x v="29"/>
    <x v="34"/>
    <x v="214"/>
    <m/>
    <m/>
    <m/>
    <m/>
    <n v="6074"/>
    <n v="6500"/>
    <n v="426"/>
    <n v="-1"/>
    <n v="5"/>
    <x v="0"/>
    <x v="1"/>
  </r>
  <r>
    <n v="9725"/>
    <x v="343"/>
    <x v="1"/>
    <x v="8"/>
    <n v="1"/>
    <x v="108"/>
    <x v="28"/>
    <x v="2125"/>
    <m/>
    <m/>
    <m/>
    <m/>
    <n v="4000"/>
    <n v="14000"/>
    <n v="10000"/>
    <n v="-1"/>
    <n v="6"/>
    <x v="0"/>
    <x v="1"/>
  </r>
  <r>
    <n v="9726"/>
    <x v="343"/>
    <x v="1"/>
    <x v="8"/>
    <n v="1"/>
    <x v="81"/>
    <x v="28"/>
    <x v="644"/>
    <m/>
    <m/>
    <m/>
    <m/>
    <n v="3400"/>
    <n v="10000"/>
    <n v="6600"/>
    <n v="-1"/>
    <n v="6"/>
    <x v="0"/>
    <x v="1"/>
  </r>
  <r>
    <n v="9727"/>
    <x v="343"/>
    <x v="1"/>
    <x v="8"/>
    <n v="1"/>
    <x v="21"/>
    <x v="23"/>
    <x v="98"/>
    <m/>
    <m/>
    <m/>
    <m/>
    <n v="53000"/>
    <n v="80000"/>
    <n v="27000"/>
    <n v="-1"/>
    <n v="6"/>
    <x v="0"/>
    <x v="1"/>
  </r>
  <r>
    <n v="9728"/>
    <x v="343"/>
    <x v="1"/>
    <x v="8"/>
    <n v="1"/>
    <x v="206"/>
    <x v="1"/>
    <x v="2126"/>
    <m/>
    <m/>
    <m/>
    <m/>
    <n v="8000"/>
    <n v="24000"/>
    <n v="16000"/>
    <n v="-1"/>
    <n v="6"/>
    <x v="0"/>
    <x v="1"/>
  </r>
  <r>
    <n v="9729"/>
    <x v="339"/>
    <x v="0"/>
    <x v="51"/>
    <n v="5"/>
    <x v="81"/>
    <x v="1"/>
    <x v="141"/>
    <m/>
    <m/>
    <m/>
    <m/>
    <n v="3400"/>
    <n v="10000"/>
    <n v="-17000"/>
    <n v="5"/>
    <n v="2"/>
    <x v="0"/>
    <x v="1"/>
  </r>
  <r>
    <n v="9730"/>
    <x v="339"/>
    <x v="0"/>
    <x v="51"/>
    <n v="8"/>
    <x v="26"/>
    <x v="1"/>
    <x v="2104"/>
    <m/>
    <m/>
    <m/>
    <m/>
    <n v="10000"/>
    <n v="20000"/>
    <n v="-80000"/>
    <n v="8"/>
    <n v="2"/>
    <x v="0"/>
    <x v="1"/>
  </r>
  <r>
    <n v="9731"/>
    <x v="339"/>
    <x v="0"/>
    <x v="51"/>
    <n v="7"/>
    <x v="26"/>
    <x v="28"/>
    <x v="430"/>
    <m/>
    <m/>
    <m/>
    <m/>
    <n v="7000"/>
    <n v="20000"/>
    <n v="-49000"/>
    <n v="7"/>
    <n v="2"/>
    <x v="0"/>
    <x v="1"/>
  </r>
  <r>
    <n v="9732"/>
    <x v="339"/>
    <x v="0"/>
    <x v="51"/>
    <n v="6"/>
    <x v="26"/>
    <x v="28"/>
    <x v="133"/>
    <m/>
    <m/>
    <m/>
    <m/>
    <n v="7000"/>
    <n v="20000"/>
    <n v="-42000"/>
    <n v="6"/>
    <n v="2"/>
    <x v="0"/>
    <x v="1"/>
  </r>
  <r>
    <n v="9733"/>
    <x v="339"/>
    <x v="0"/>
    <x v="51"/>
    <n v="10"/>
    <x v="27"/>
    <x v="29"/>
    <x v="919"/>
    <m/>
    <m/>
    <m/>
    <m/>
    <n v="900"/>
    <n v="10000"/>
    <n v="-9000"/>
    <n v="10"/>
    <n v="2"/>
    <x v="0"/>
    <x v="1"/>
  </r>
  <r>
    <n v="9734"/>
    <x v="339"/>
    <x v="0"/>
    <x v="127"/>
    <n v="2"/>
    <x v="62"/>
    <x v="6"/>
    <x v="2092"/>
    <m/>
    <m/>
    <m/>
    <m/>
    <n v="9000"/>
    <n v="20000"/>
    <n v="-18000"/>
    <n v="2"/>
    <n v="2"/>
    <x v="0"/>
    <x v="1"/>
  </r>
  <r>
    <n v="9735"/>
    <x v="339"/>
    <x v="0"/>
    <x v="127"/>
    <n v="2"/>
    <x v="62"/>
    <x v="6"/>
    <x v="1542"/>
    <m/>
    <m/>
    <m/>
    <m/>
    <n v="9000"/>
    <n v="20000"/>
    <n v="-18000"/>
    <n v="2"/>
    <n v="2"/>
    <x v="0"/>
    <x v="1"/>
  </r>
  <r>
    <n v="9736"/>
    <x v="339"/>
    <x v="0"/>
    <x v="4"/>
    <n v="1"/>
    <x v="22"/>
    <x v="6"/>
    <x v="205"/>
    <m/>
    <m/>
    <m/>
    <m/>
    <n v="29000"/>
    <n v="50000"/>
    <n v="-29000"/>
    <n v="1"/>
    <n v="2"/>
    <x v="0"/>
    <x v="1"/>
  </r>
  <r>
    <n v="9737"/>
    <x v="336"/>
    <x v="0"/>
    <x v="33"/>
    <n v="1"/>
    <x v="258"/>
    <x v="6"/>
    <x v="2127"/>
    <m/>
    <m/>
    <m/>
    <m/>
    <n v="70000"/>
    <n v="110000"/>
    <n v="-70000"/>
    <n v="1"/>
    <n v="29"/>
    <x v="11"/>
    <x v="1"/>
  </r>
  <r>
    <n v="9738"/>
    <x v="336"/>
    <x v="0"/>
    <x v="5"/>
    <n v="11"/>
    <x v="26"/>
    <x v="48"/>
    <x v="741"/>
    <m/>
    <m/>
    <m/>
    <m/>
    <n v="9000"/>
    <n v="10000"/>
    <n v="-99000"/>
    <n v="11"/>
    <n v="29"/>
    <x v="11"/>
    <x v="1"/>
  </r>
  <r>
    <n v="9739"/>
    <x v="336"/>
    <x v="0"/>
    <x v="5"/>
    <n v="3"/>
    <x v="26"/>
    <x v="28"/>
    <x v="2128"/>
    <m/>
    <m/>
    <m/>
    <m/>
    <n v="10000"/>
    <n v="20000"/>
    <n v="-30000"/>
    <n v="3"/>
    <n v="29"/>
    <x v="11"/>
    <x v="1"/>
  </r>
  <r>
    <n v="9740"/>
    <x v="336"/>
    <x v="0"/>
    <x v="5"/>
    <n v="21"/>
    <x v="81"/>
    <x v="48"/>
    <x v="741"/>
    <m/>
    <m/>
    <m/>
    <m/>
    <n v="4000"/>
    <n v="10000"/>
    <n v="-84000"/>
    <n v="21"/>
    <n v="29"/>
    <x v="11"/>
    <x v="1"/>
  </r>
  <r>
    <n v="9741"/>
    <x v="336"/>
    <x v="0"/>
    <x v="5"/>
    <n v="1"/>
    <x v="22"/>
    <x v="26"/>
    <x v="110"/>
    <m/>
    <m/>
    <m/>
    <m/>
    <n v="28000"/>
    <n v="50000"/>
    <n v="-28000"/>
    <n v="1"/>
    <n v="29"/>
    <x v="11"/>
    <x v="1"/>
  </r>
  <r>
    <n v="9742"/>
    <x v="339"/>
    <x v="0"/>
    <x v="170"/>
    <n v="1"/>
    <x v="43"/>
    <x v="1"/>
    <x v="2129"/>
    <m/>
    <m/>
    <m/>
    <m/>
    <n v="8000"/>
    <n v="15000"/>
    <n v="-8000"/>
    <n v="1"/>
    <n v="2"/>
    <x v="0"/>
    <x v="1"/>
  </r>
  <r>
    <n v="9743"/>
    <x v="339"/>
    <x v="0"/>
    <x v="170"/>
    <n v="1"/>
    <x v="259"/>
    <x v="52"/>
    <x v="2130"/>
    <m/>
    <m/>
    <m/>
    <m/>
    <n v="5000"/>
    <n v="15000"/>
    <n v="-5000"/>
    <n v="1"/>
    <n v="2"/>
    <x v="0"/>
    <x v="1"/>
  </r>
  <r>
    <n v="9744"/>
    <x v="339"/>
    <x v="0"/>
    <x v="170"/>
    <n v="1"/>
    <x v="260"/>
    <x v="6"/>
    <x v="2131"/>
    <m/>
    <m/>
    <m/>
    <m/>
    <n v="5000"/>
    <n v="15000"/>
    <n v="-5000"/>
    <n v="1"/>
    <n v="2"/>
    <x v="0"/>
    <x v="1"/>
  </r>
  <r>
    <n v="9745"/>
    <x v="339"/>
    <x v="0"/>
    <x v="170"/>
    <n v="1"/>
    <x v="94"/>
    <x v="6"/>
    <x v="2132"/>
    <m/>
    <m/>
    <m/>
    <m/>
    <n v="12000"/>
    <n v="22000"/>
    <n v="-12000"/>
    <n v="1"/>
    <n v="2"/>
    <x v="0"/>
    <x v="1"/>
  </r>
  <r>
    <n v="9746"/>
    <x v="339"/>
    <x v="0"/>
    <x v="72"/>
    <n v="1"/>
    <x v="4"/>
    <x v="6"/>
    <x v="396"/>
    <m/>
    <m/>
    <m/>
    <m/>
    <n v="40000"/>
    <n v="75000"/>
    <n v="-40000"/>
    <n v="1"/>
    <n v="2"/>
    <x v="0"/>
    <x v="1"/>
  </r>
  <r>
    <n v="9747"/>
    <x v="339"/>
    <x v="0"/>
    <x v="72"/>
    <n v="1"/>
    <x v="199"/>
    <x v="6"/>
    <x v="2085"/>
    <m/>
    <m/>
    <m/>
    <m/>
    <n v="3500"/>
    <n v="9000"/>
    <n v="-3500"/>
    <n v="1"/>
    <n v="2"/>
    <x v="0"/>
    <x v="1"/>
  </r>
  <r>
    <n v="9748"/>
    <x v="343"/>
    <x v="1"/>
    <x v="8"/>
    <n v="1"/>
    <x v="35"/>
    <x v="36"/>
    <x v="230"/>
    <m/>
    <m/>
    <m/>
    <m/>
    <n v="10500"/>
    <n v="24000"/>
    <n v="13500"/>
    <n v="-1"/>
    <n v="6"/>
    <x v="0"/>
    <x v="1"/>
  </r>
  <r>
    <n v="9749"/>
    <x v="343"/>
    <x v="1"/>
    <x v="8"/>
    <n v="1"/>
    <x v="35"/>
    <x v="89"/>
    <x v="2133"/>
    <m/>
    <m/>
    <m/>
    <m/>
    <n v="4000"/>
    <n v="8000"/>
    <n v="4000"/>
    <n v="-1"/>
    <n v="6"/>
    <x v="0"/>
    <x v="1"/>
  </r>
  <r>
    <n v="9750"/>
    <x v="343"/>
    <x v="1"/>
    <x v="8"/>
    <n v="1"/>
    <x v="35"/>
    <x v="89"/>
    <x v="1849"/>
    <m/>
    <m/>
    <m/>
    <m/>
    <n v="4000"/>
    <n v="8000"/>
    <n v="4000"/>
    <n v="-1"/>
    <n v="6"/>
    <x v="0"/>
    <x v="1"/>
  </r>
  <r>
    <n v="9751"/>
    <x v="343"/>
    <x v="1"/>
    <x v="8"/>
    <n v="1"/>
    <x v="29"/>
    <x v="32"/>
    <x v="201"/>
    <m/>
    <m/>
    <m/>
    <m/>
    <n v="7008"/>
    <n v="7500"/>
    <n v="492"/>
    <n v="-1"/>
    <n v="6"/>
    <x v="0"/>
    <x v="1"/>
  </r>
  <r>
    <n v="9752"/>
    <x v="343"/>
    <x v="1"/>
    <x v="8"/>
    <n v="1"/>
    <x v="29"/>
    <x v="50"/>
    <x v="370"/>
    <m/>
    <m/>
    <m/>
    <m/>
    <n v="10279"/>
    <n v="11000"/>
    <n v="721"/>
    <n v="-1"/>
    <n v="6"/>
    <x v="0"/>
    <x v="1"/>
  </r>
  <r>
    <n v="9753"/>
    <x v="343"/>
    <x v="1"/>
    <x v="8"/>
    <n v="1"/>
    <x v="33"/>
    <x v="29"/>
    <x v="2134"/>
    <m/>
    <m/>
    <m/>
    <m/>
    <n v="0"/>
    <n v="25000"/>
    <n v="25000"/>
    <n v="-1"/>
    <n v="6"/>
    <x v="0"/>
    <x v="1"/>
  </r>
  <r>
    <n v="9754"/>
    <x v="343"/>
    <x v="1"/>
    <x v="8"/>
    <n v="1"/>
    <x v="81"/>
    <x v="29"/>
    <x v="213"/>
    <m/>
    <m/>
    <m/>
    <m/>
    <n v="3500"/>
    <n v="10000"/>
    <n v="6500"/>
    <n v="-1"/>
    <n v="6"/>
    <x v="0"/>
    <x v="1"/>
  </r>
  <r>
    <n v="9755"/>
    <x v="343"/>
    <x v="1"/>
    <x v="8"/>
    <n v="1"/>
    <x v="0"/>
    <x v="6"/>
    <x v="1318"/>
    <m/>
    <m/>
    <m/>
    <m/>
    <n v="4000"/>
    <n v="15000"/>
    <n v="11000"/>
    <n v="-1"/>
    <n v="6"/>
    <x v="0"/>
    <x v="1"/>
  </r>
  <r>
    <n v="9756"/>
    <x v="343"/>
    <x v="1"/>
    <x v="8"/>
    <n v="1"/>
    <x v="27"/>
    <x v="29"/>
    <x v="2135"/>
    <m/>
    <m/>
    <m/>
    <m/>
    <n v="1100"/>
    <n v="10000"/>
    <n v="8900"/>
    <n v="-1"/>
    <n v="6"/>
    <x v="0"/>
    <x v="1"/>
  </r>
  <r>
    <n v="9757"/>
    <x v="343"/>
    <x v="1"/>
    <x v="8"/>
    <n v="1"/>
    <x v="30"/>
    <x v="41"/>
    <x v="730"/>
    <m/>
    <m/>
    <m/>
    <m/>
    <n v="900"/>
    <n v="10000"/>
    <n v="9100"/>
    <n v="-1"/>
    <n v="6"/>
    <x v="0"/>
    <x v="1"/>
  </r>
  <r>
    <n v="9758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759"/>
    <x v="343"/>
    <x v="1"/>
    <x v="8"/>
    <n v="1"/>
    <x v="29"/>
    <x v="37"/>
    <x v="233"/>
    <m/>
    <m/>
    <m/>
    <m/>
    <n v="6074"/>
    <n v="6500"/>
    <n v="426"/>
    <n v="-1"/>
    <n v="6"/>
    <x v="0"/>
    <x v="1"/>
  </r>
  <r>
    <n v="9760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761"/>
    <x v="343"/>
    <x v="1"/>
    <x v="8"/>
    <n v="1"/>
    <x v="29"/>
    <x v="37"/>
    <x v="233"/>
    <m/>
    <m/>
    <m/>
    <m/>
    <n v="3270"/>
    <n v="3500"/>
    <n v="230"/>
    <n v="-1"/>
    <n v="6"/>
    <x v="0"/>
    <x v="1"/>
  </r>
  <r>
    <n v="9762"/>
    <x v="343"/>
    <x v="1"/>
    <x v="8"/>
    <n v="1"/>
    <x v="84"/>
    <x v="1"/>
    <x v="2021"/>
    <m/>
    <m/>
    <m/>
    <m/>
    <n v="75000"/>
    <n v="130000"/>
    <n v="55000"/>
    <n v="-1"/>
    <n v="6"/>
    <x v="0"/>
    <x v="1"/>
  </r>
  <r>
    <n v="9763"/>
    <x v="343"/>
    <x v="1"/>
    <x v="8"/>
    <n v="1"/>
    <x v="27"/>
    <x v="1"/>
    <x v="512"/>
    <m/>
    <m/>
    <m/>
    <s v="Por Pacha"/>
    <n v="1100"/>
    <n v="5000"/>
    <n v="3900"/>
    <n v="-1"/>
    <n v="6"/>
    <x v="0"/>
    <x v="1"/>
  </r>
  <r>
    <n v="9764"/>
    <x v="343"/>
    <x v="1"/>
    <x v="8"/>
    <n v="1"/>
    <x v="37"/>
    <x v="32"/>
    <x v="300"/>
    <m/>
    <m/>
    <m/>
    <m/>
    <n v="800"/>
    <n v="4000"/>
    <n v="3200"/>
    <n v="-1"/>
    <n v="6"/>
    <x v="0"/>
    <x v="1"/>
  </r>
  <r>
    <n v="9765"/>
    <x v="343"/>
    <x v="1"/>
    <x v="8"/>
    <n v="1"/>
    <x v="29"/>
    <x v="34"/>
    <x v="214"/>
    <m/>
    <m/>
    <m/>
    <m/>
    <n v="10279"/>
    <n v="11000"/>
    <n v="721"/>
    <n v="-1"/>
    <n v="6"/>
    <x v="0"/>
    <x v="1"/>
  </r>
  <r>
    <n v="9766"/>
    <x v="343"/>
    <x v="1"/>
    <x v="8"/>
    <n v="1"/>
    <x v="212"/>
    <x v="6"/>
    <x v="2136"/>
    <m/>
    <m/>
    <m/>
    <m/>
    <n v="4000"/>
    <n v="10000"/>
    <n v="6000"/>
    <n v="-1"/>
    <n v="6"/>
    <x v="0"/>
    <x v="1"/>
  </r>
  <r>
    <n v="9767"/>
    <x v="343"/>
    <x v="1"/>
    <x v="8"/>
    <n v="1"/>
    <x v="29"/>
    <x v="34"/>
    <x v="214"/>
    <m/>
    <m/>
    <m/>
    <m/>
    <n v="3270"/>
    <n v="3500"/>
    <n v="230"/>
    <n v="-1"/>
    <n v="6"/>
    <x v="0"/>
    <x v="1"/>
  </r>
  <r>
    <n v="9768"/>
    <x v="343"/>
    <x v="1"/>
    <x v="8"/>
    <n v="1"/>
    <x v="29"/>
    <x v="32"/>
    <x v="201"/>
    <m/>
    <m/>
    <m/>
    <m/>
    <n v="6074"/>
    <n v="6500"/>
    <n v="426"/>
    <n v="-1"/>
    <n v="6"/>
    <x v="0"/>
    <x v="1"/>
  </r>
  <r>
    <n v="9769"/>
    <x v="343"/>
    <x v="1"/>
    <x v="8"/>
    <n v="1"/>
    <x v="0"/>
    <x v="66"/>
    <x v="1932"/>
    <m/>
    <m/>
    <m/>
    <m/>
    <n v="2000"/>
    <n v="8000"/>
    <n v="6000"/>
    <n v="-1"/>
    <n v="6"/>
    <x v="0"/>
    <x v="1"/>
  </r>
  <r>
    <n v="9770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771"/>
    <x v="344"/>
    <x v="1"/>
    <x v="8"/>
    <n v="1"/>
    <x v="27"/>
    <x v="29"/>
    <x v="257"/>
    <m/>
    <m/>
    <m/>
    <m/>
    <n v="1100"/>
    <n v="10000"/>
    <n v="8900"/>
    <n v="-1"/>
    <n v="7"/>
    <x v="0"/>
    <x v="1"/>
  </r>
  <r>
    <n v="9772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773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774"/>
    <x v="344"/>
    <x v="1"/>
    <x v="8"/>
    <n v="1"/>
    <x v="29"/>
    <x v="34"/>
    <x v="214"/>
    <m/>
    <m/>
    <m/>
    <m/>
    <n v="3270"/>
    <n v="3500"/>
    <n v="230"/>
    <n v="-1"/>
    <n v="7"/>
    <x v="0"/>
    <x v="1"/>
  </r>
  <r>
    <n v="9775"/>
    <x v="344"/>
    <x v="1"/>
    <x v="8"/>
    <n v="1"/>
    <x v="55"/>
    <x v="4"/>
    <x v="2137"/>
    <m/>
    <m/>
    <m/>
    <m/>
    <n v="7000"/>
    <n v="18000"/>
    <n v="11000"/>
    <n v="-1"/>
    <n v="7"/>
    <x v="0"/>
    <x v="1"/>
  </r>
  <r>
    <n v="9776"/>
    <x v="344"/>
    <x v="1"/>
    <x v="8"/>
    <n v="1"/>
    <x v="27"/>
    <x v="1"/>
    <x v="631"/>
    <m/>
    <m/>
    <m/>
    <m/>
    <n v="1100"/>
    <n v="10000"/>
    <n v="8900"/>
    <n v="-1"/>
    <n v="7"/>
    <x v="0"/>
    <x v="1"/>
  </r>
  <r>
    <n v="9777"/>
    <x v="344"/>
    <x v="1"/>
    <x v="8"/>
    <n v="1"/>
    <x v="27"/>
    <x v="29"/>
    <x v="213"/>
    <m/>
    <m/>
    <m/>
    <m/>
    <n v="1100"/>
    <n v="10000"/>
    <n v="8900"/>
    <n v="-1"/>
    <n v="7"/>
    <x v="0"/>
    <x v="1"/>
  </r>
  <r>
    <n v="9778"/>
    <x v="344"/>
    <x v="1"/>
    <x v="8"/>
    <n v="1"/>
    <x v="0"/>
    <x v="27"/>
    <x v="328"/>
    <m/>
    <m/>
    <m/>
    <m/>
    <n v="3000"/>
    <n v="12000"/>
    <n v="9000"/>
    <n v="-1"/>
    <n v="7"/>
    <x v="0"/>
    <x v="1"/>
  </r>
  <r>
    <n v="9779"/>
    <x v="344"/>
    <x v="1"/>
    <x v="8"/>
    <n v="1"/>
    <x v="29"/>
    <x v="32"/>
    <x v="201"/>
    <m/>
    <m/>
    <m/>
    <m/>
    <n v="7008"/>
    <n v="7500"/>
    <n v="492"/>
    <n v="-1"/>
    <n v="7"/>
    <x v="0"/>
    <x v="1"/>
  </r>
  <r>
    <n v="9780"/>
    <x v="344"/>
    <x v="1"/>
    <x v="8"/>
    <n v="1"/>
    <x v="1"/>
    <x v="1"/>
    <x v="1000"/>
    <m/>
    <s v="Negro"/>
    <m/>
    <m/>
    <n v="2600"/>
    <n v="10000"/>
    <n v="7400"/>
    <n v="-1"/>
    <n v="7"/>
    <x v="0"/>
    <x v="1"/>
  </r>
  <r>
    <n v="9781"/>
    <x v="344"/>
    <x v="1"/>
    <x v="8"/>
    <n v="1"/>
    <x v="74"/>
    <x v="96"/>
    <x v="648"/>
    <m/>
    <m/>
    <m/>
    <m/>
    <n v="18000"/>
    <n v="39000"/>
    <n v="21000"/>
    <n v="-1"/>
    <n v="7"/>
    <x v="0"/>
    <x v="1"/>
  </r>
  <r>
    <n v="9782"/>
    <x v="344"/>
    <x v="1"/>
    <x v="8"/>
    <n v="1"/>
    <x v="258"/>
    <x v="6"/>
    <x v="2127"/>
    <m/>
    <m/>
    <m/>
    <m/>
    <n v="70000"/>
    <n v="90000"/>
    <n v="20000"/>
    <n v="-1"/>
    <n v="7"/>
    <x v="0"/>
    <x v="1"/>
  </r>
  <r>
    <n v="9783"/>
    <x v="344"/>
    <x v="1"/>
    <x v="69"/>
    <n v="1"/>
    <x v="92"/>
    <x v="172"/>
    <x v="1764"/>
    <m/>
    <m/>
    <m/>
    <m/>
    <n v="40000"/>
    <n v="60000"/>
    <n v="20000"/>
    <n v="-1"/>
    <n v="7"/>
    <x v="0"/>
    <x v="1"/>
  </r>
  <r>
    <n v="9784"/>
    <x v="344"/>
    <x v="1"/>
    <x v="8"/>
    <n v="1"/>
    <x v="78"/>
    <x v="12"/>
    <x v="539"/>
    <m/>
    <m/>
    <m/>
    <m/>
    <n v="900"/>
    <n v="3000"/>
    <n v="2100"/>
    <n v="-1"/>
    <n v="7"/>
    <x v="0"/>
    <x v="1"/>
  </r>
  <r>
    <n v="9785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786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787"/>
    <x v="344"/>
    <x v="1"/>
    <x v="8"/>
    <n v="1"/>
    <x v="29"/>
    <x v="32"/>
    <x v="201"/>
    <m/>
    <m/>
    <m/>
    <m/>
    <n v="3270"/>
    <n v="3500"/>
    <n v="230"/>
    <n v="-1"/>
    <n v="7"/>
    <x v="0"/>
    <x v="1"/>
  </r>
  <r>
    <n v="9788"/>
    <x v="344"/>
    <x v="1"/>
    <x v="8"/>
    <n v="1"/>
    <x v="0"/>
    <x v="4"/>
    <x v="993"/>
    <m/>
    <m/>
    <m/>
    <m/>
    <n v="4500"/>
    <n v="12000"/>
    <n v="7500"/>
    <n v="-1"/>
    <n v="7"/>
    <x v="0"/>
    <x v="1"/>
  </r>
  <r>
    <n v="9789"/>
    <x v="345"/>
    <x v="1"/>
    <x v="8"/>
    <n v="1"/>
    <x v="84"/>
    <x v="1"/>
    <x v="897"/>
    <m/>
    <m/>
    <m/>
    <m/>
    <n v="58000"/>
    <n v="119000"/>
    <n v="61000"/>
    <n v="-1"/>
    <n v="8"/>
    <x v="0"/>
    <x v="1"/>
  </r>
  <r>
    <n v="9790"/>
    <x v="345"/>
    <x v="1"/>
    <x v="8"/>
    <n v="1"/>
    <x v="27"/>
    <x v="1"/>
    <x v="897"/>
    <m/>
    <m/>
    <m/>
    <s v="Por Pacha"/>
    <n v="1100"/>
    <n v="5000"/>
    <n v="3900"/>
    <n v="-1"/>
    <n v="8"/>
    <x v="0"/>
    <x v="1"/>
  </r>
  <r>
    <n v="9791"/>
    <x v="345"/>
    <x v="1"/>
    <x v="8"/>
    <n v="1"/>
    <x v="189"/>
    <x v="6"/>
    <x v="1710"/>
    <m/>
    <m/>
    <m/>
    <m/>
    <n v="6000"/>
    <n v="12000"/>
    <n v="6000"/>
    <n v="-1"/>
    <n v="8"/>
    <x v="0"/>
    <x v="1"/>
  </r>
  <r>
    <n v="9792"/>
    <x v="345"/>
    <x v="1"/>
    <x v="8"/>
    <n v="1"/>
    <x v="105"/>
    <x v="28"/>
    <x v="521"/>
    <m/>
    <m/>
    <m/>
    <m/>
    <n v="20000"/>
    <n v="45000"/>
    <n v="25000"/>
    <n v="-1"/>
    <n v="8"/>
    <x v="0"/>
    <x v="1"/>
  </r>
  <r>
    <n v="9793"/>
    <x v="345"/>
    <x v="1"/>
    <x v="8"/>
    <n v="1"/>
    <x v="233"/>
    <x v="28"/>
    <x v="521"/>
    <m/>
    <m/>
    <m/>
    <m/>
    <n v="7000"/>
    <n v="20000"/>
    <n v="13000"/>
    <n v="-1"/>
    <n v="8"/>
    <x v="0"/>
    <x v="1"/>
  </r>
  <r>
    <n v="9794"/>
    <x v="345"/>
    <x v="1"/>
    <x v="8"/>
    <n v="1"/>
    <x v="29"/>
    <x v="32"/>
    <x v="201"/>
    <m/>
    <m/>
    <m/>
    <m/>
    <n v="1868"/>
    <n v="2000"/>
    <n v="132"/>
    <n v="-1"/>
    <n v="8"/>
    <x v="0"/>
    <x v="1"/>
  </r>
  <r>
    <n v="9795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796"/>
    <x v="345"/>
    <x v="1"/>
    <x v="8"/>
    <n v="1"/>
    <x v="84"/>
    <x v="1"/>
    <x v="367"/>
    <m/>
    <m/>
    <m/>
    <m/>
    <n v="65000"/>
    <n v="125000"/>
    <n v="60000"/>
    <n v="-1"/>
    <n v="8"/>
    <x v="0"/>
    <x v="1"/>
  </r>
  <r>
    <n v="9797"/>
    <x v="345"/>
    <x v="1"/>
    <x v="8"/>
    <n v="1"/>
    <x v="68"/>
    <x v="6"/>
    <x v="2138"/>
    <m/>
    <m/>
    <m/>
    <m/>
    <n v="10500"/>
    <n v="20000"/>
    <n v="9500"/>
    <n v="-1"/>
    <n v="8"/>
    <x v="0"/>
    <x v="1"/>
  </r>
  <r>
    <n v="9798"/>
    <x v="345"/>
    <x v="1"/>
    <x v="8"/>
    <n v="1"/>
    <x v="247"/>
    <x v="2"/>
    <x v="1615"/>
    <m/>
    <m/>
    <m/>
    <s v="Comprado con la maquina"/>
    <n v="0"/>
    <n v="15000"/>
    <n v="15000"/>
    <n v="-1"/>
    <n v="8"/>
    <x v="0"/>
    <x v="1"/>
  </r>
  <r>
    <n v="9799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00"/>
    <x v="345"/>
    <x v="1"/>
    <x v="8"/>
    <n v="1"/>
    <x v="13"/>
    <x v="6"/>
    <x v="119"/>
    <m/>
    <m/>
    <m/>
    <m/>
    <n v="1500"/>
    <n v="4000"/>
    <n v="2500"/>
    <n v="-1"/>
    <n v="8"/>
    <x v="0"/>
    <x v="1"/>
  </r>
  <r>
    <n v="9801"/>
    <x v="345"/>
    <x v="1"/>
    <x v="8"/>
    <n v="1"/>
    <x v="2"/>
    <x v="27"/>
    <x v="2139"/>
    <m/>
    <m/>
    <m/>
    <m/>
    <n v="9000"/>
    <n v="18000"/>
    <n v="9000"/>
    <n v="-1"/>
    <n v="8"/>
    <x v="0"/>
    <x v="1"/>
  </r>
  <r>
    <n v="9802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03"/>
    <x v="345"/>
    <x v="1"/>
    <x v="8"/>
    <n v="1"/>
    <x v="13"/>
    <x v="6"/>
    <x v="2140"/>
    <m/>
    <m/>
    <m/>
    <m/>
    <n v="0"/>
    <n v="7000"/>
    <n v="7000"/>
    <n v="-1"/>
    <n v="8"/>
    <x v="0"/>
    <x v="1"/>
  </r>
  <r>
    <n v="9804"/>
    <x v="345"/>
    <x v="1"/>
    <x v="8"/>
    <n v="1"/>
    <x v="101"/>
    <x v="29"/>
    <x v="569"/>
    <m/>
    <m/>
    <m/>
    <m/>
    <n v="6000"/>
    <n v="12000"/>
    <n v="6000"/>
    <n v="-1"/>
    <n v="8"/>
    <x v="0"/>
    <x v="1"/>
  </r>
  <r>
    <n v="9805"/>
    <x v="345"/>
    <x v="1"/>
    <x v="8"/>
    <n v="1"/>
    <x v="37"/>
    <x v="32"/>
    <x v="300"/>
    <m/>
    <m/>
    <m/>
    <m/>
    <n v="800"/>
    <n v="4000"/>
    <n v="3200"/>
    <n v="-1"/>
    <n v="8"/>
    <x v="0"/>
    <x v="1"/>
  </r>
  <r>
    <n v="9806"/>
    <x v="345"/>
    <x v="1"/>
    <x v="8"/>
    <n v="1"/>
    <x v="33"/>
    <x v="6"/>
    <x v="421"/>
    <m/>
    <m/>
    <m/>
    <m/>
    <n v="0"/>
    <n v="6000"/>
    <n v="6000"/>
    <n v="-1"/>
    <n v="8"/>
    <x v="0"/>
    <x v="1"/>
  </r>
  <r>
    <n v="9807"/>
    <x v="345"/>
    <x v="1"/>
    <x v="8"/>
    <n v="1"/>
    <x v="29"/>
    <x v="32"/>
    <x v="340"/>
    <m/>
    <m/>
    <m/>
    <m/>
    <n v="9345"/>
    <n v="10000"/>
    <n v="655"/>
    <n v="-1"/>
    <n v="8"/>
    <x v="0"/>
    <x v="1"/>
  </r>
  <r>
    <n v="9808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09"/>
    <x v="345"/>
    <x v="0"/>
    <x v="127"/>
    <n v="1"/>
    <x v="261"/>
    <x v="6"/>
    <x v="2141"/>
    <m/>
    <m/>
    <m/>
    <m/>
    <n v="14000"/>
    <n v="30000"/>
    <n v="-14000"/>
    <n v="1"/>
    <n v="8"/>
    <x v="0"/>
    <x v="1"/>
  </r>
  <r>
    <n v="9810"/>
    <x v="345"/>
    <x v="0"/>
    <x v="127"/>
    <n v="1"/>
    <x v="261"/>
    <x v="6"/>
    <x v="2142"/>
    <m/>
    <m/>
    <m/>
    <m/>
    <n v="25000"/>
    <n v="49000"/>
    <n v="-25000"/>
    <n v="1"/>
    <n v="8"/>
    <x v="0"/>
    <x v="1"/>
  </r>
  <r>
    <n v="9811"/>
    <x v="345"/>
    <x v="0"/>
    <x v="127"/>
    <n v="1"/>
    <x v="261"/>
    <x v="6"/>
    <x v="2143"/>
    <m/>
    <m/>
    <m/>
    <m/>
    <n v="30000"/>
    <n v="55000"/>
    <n v="-30000"/>
    <n v="1"/>
    <n v="8"/>
    <x v="0"/>
    <x v="1"/>
  </r>
  <r>
    <n v="9812"/>
    <x v="345"/>
    <x v="0"/>
    <x v="127"/>
    <n v="1"/>
    <x v="248"/>
    <x v="6"/>
    <x v="2144"/>
    <m/>
    <m/>
    <m/>
    <m/>
    <n v="75000"/>
    <n v="110000"/>
    <n v="-75000"/>
    <n v="1"/>
    <n v="8"/>
    <x v="0"/>
    <x v="1"/>
  </r>
  <r>
    <n v="9813"/>
    <x v="345"/>
    <x v="0"/>
    <x v="127"/>
    <n v="1"/>
    <x v="219"/>
    <x v="175"/>
    <x v="2114"/>
    <m/>
    <m/>
    <m/>
    <m/>
    <n v="10000"/>
    <n v="22000"/>
    <n v="-10000"/>
    <n v="1"/>
    <n v="8"/>
    <x v="0"/>
    <x v="1"/>
  </r>
  <r>
    <n v="9814"/>
    <x v="345"/>
    <x v="0"/>
    <x v="64"/>
    <n v="1"/>
    <x v="84"/>
    <x v="1"/>
    <x v="897"/>
    <m/>
    <m/>
    <m/>
    <m/>
    <n v="58000"/>
    <n v="120000"/>
    <n v="-58000"/>
    <n v="1"/>
    <n v="8"/>
    <x v="0"/>
    <x v="1"/>
  </r>
  <r>
    <n v="9815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16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17"/>
    <x v="345"/>
    <x v="0"/>
    <x v="64"/>
    <n v="1"/>
    <x v="233"/>
    <x v="28"/>
    <x v="521"/>
    <m/>
    <m/>
    <m/>
    <m/>
    <n v="7000"/>
    <n v="20000"/>
    <n v="-7000"/>
    <n v="1"/>
    <n v="8"/>
    <x v="0"/>
    <x v="1"/>
  </r>
  <r>
    <n v="9818"/>
    <x v="345"/>
    <x v="0"/>
    <x v="64"/>
    <n v="1"/>
    <x v="84"/>
    <x v="1"/>
    <x v="2021"/>
    <m/>
    <m/>
    <m/>
    <m/>
    <n v="75000"/>
    <n v="135000"/>
    <n v="-75000"/>
    <n v="1"/>
    <n v="8"/>
    <x v="0"/>
    <x v="1"/>
  </r>
  <r>
    <n v="9819"/>
    <x v="345"/>
    <x v="0"/>
    <x v="4"/>
    <n v="2"/>
    <x v="21"/>
    <x v="23"/>
    <x v="647"/>
    <m/>
    <m/>
    <m/>
    <m/>
    <n v="53000"/>
    <n v="80000"/>
    <n v="-106000"/>
    <n v="2"/>
    <n v="8"/>
    <x v="0"/>
    <x v="1"/>
  </r>
  <r>
    <n v="9820"/>
    <x v="345"/>
    <x v="0"/>
    <x v="4"/>
    <n v="1"/>
    <x v="21"/>
    <x v="23"/>
    <x v="2145"/>
    <m/>
    <m/>
    <m/>
    <m/>
    <n v="38000"/>
    <n v="65000"/>
    <n v="-38000"/>
    <n v="1"/>
    <n v="8"/>
    <x v="0"/>
    <x v="1"/>
  </r>
  <r>
    <n v="9821"/>
    <x v="345"/>
    <x v="0"/>
    <x v="72"/>
    <n v="2"/>
    <x v="4"/>
    <x v="6"/>
    <x v="396"/>
    <m/>
    <m/>
    <m/>
    <m/>
    <n v="40000"/>
    <n v="75000"/>
    <n v="-80000"/>
    <n v="2"/>
    <n v="8"/>
    <x v="0"/>
    <x v="1"/>
  </r>
  <r>
    <n v="9822"/>
    <x v="345"/>
    <x v="0"/>
    <x v="72"/>
    <n v="1"/>
    <x v="171"/>
    <x v="6"/>
    <x v="1727"/>
    <m/>
    <m/>
    <m/>
    <m/>
    <n v="20000"/>
    <n v="35000"/>
    <n v="-20000"/>
    <n v="1"/>
    <n v="8"/>
    <x v="0"/>
    <x v="1"/>
  </r>
  <r>
    <n v="9823"/>
    <x v="345"/>
    <x v="0"/>
    <x v="145"/>
    <n v="1"/>
    <x v="11"/>
    <x v="6"/>
    <x v="2146"/>
    <m/>
    <m/>
    <m/>
    <m/>
    <n v="10000"/>
    <n v="20000"/>
    <n v="-10000"/>
    <n v="1"/>
    <n v="8"/>
    <x v="0"/>
    <x v="1"/>
  </r>
  <r>
    <n v="9824"/>
    <x v="345"/>
    <x v="0"/>
    <x v="145"/>
    <n v="1"/>
    <x v="11"/>
    <x v="6"/>
    <x v="2147"/>
    <m/>
    <m/>
    <m/>
    <m/>
    <n v="8500"/>
    <n v="20000"/>
    <n v="-8500"/>
    <n v="1"/>
    <n v="8"/>
    <x v="0"/>
    <x v="1"/>
  </r>
  <r>
    <n v="9825"/>
    <x v="345"/>
    <x v="0"/>
    <x v="145"/>
    <n v="1"/>
    <x v="62"/>
    <x v="6"/>
    <x v="2148"/>
    <m/>
    <m/>
    <m/>
    <m/>
    <n v="15000"/>
    <n v="30000"/>
    <n v="-15000"/>
    <n v="1"/>
    <n v="8"/>
    <x v="0"/>
    <x v="1"/>
  </r>
  <r>
    <n v="9826"/>
    <x v="345"/>
    <x v="0"/>
    <x v="145"/>
    <n v="1"/>
    <x v="62"/>
    <x v="6"/>
    <x v="2149"/>
    <m/>
    <m/>
    <m/>
    <m/>
    <n v="13000"/>
    <n v="25000"/>
    <n v="-13000"/>
    <n v="1"/>
    <n v="8"/>
    <x v="0"/>
    <x v="1"/>
  </r>
  <r>
    <n v="9827"/>
    <x v="345"/>
    <x v="0"/>
    <x v="51"/>
    <n v="5"/>
    <x v="2"/>
    <x v="7"/>
    <x v="440"/>
    <m/>
    <m/>
    <m/>
    <m/>
    <n v="8300"/>
    <n v="20000"/>
    <n v="-41500"/>
    <n v="5"/>
    <n v="8"/>
    <x v="0"/>
    <x v="1"/>
  </r>
  <r>
    <n v="9828"/>
    <x v="345"/>
    <x v="0"/>
    <x v="51"/>
    <n v="6"/>
    <x v="26"/>
    <x v="41"/>
    <x v="2150"/>
    <m/>
    <m/>
    <m/>
    <m/>
    <n v="9500"/>
    <n v="20000"/>
    <n v="-57000"/>
    <n v="6"/>
    <n v="8"/>
    <x v="0"/>
    <x v="1"/>
  </r>
  <r>
    <n v="9829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0"/>
    <x v="346"/>
    <x v="1"/>
    <x v="8"/>
    <n v="1"/>
    <x v="29"/>
    <x v="32"/>
    <x v="340"/>
    <m/>
    <m/>
    <m/>
    <m/>
    <n v="1868"/>
    <n v="2000"/>
    <n v="132"/>
    <n v="-1"/>
    <n v="9"/>
    <x v="0"/>
    <x v="1"/>
  </r>
  <r>
    <n v="9831"/>
    <x v="346"/>
    <x v="1"/>
    <x v="8"/>
    <n v="1"/>
    <x v="29"/>
    <x v="37"/>
    <x v="233"/>
    <m/>
    <m/>
    <m/>
    <m/>
    <n v="14952"/>
    <n v="16000"/>
    <n v="1048"/>
    <n v="-1"/>
    <n v="9"/>
    <x v="0"/>
    <x v="1"/>
  </r>
  <r>
    <n v="9832"/>
    <x v="346"/>
    <x v="1"/>
    <x v="8"/>
    <n v="1"/>
    <x v="92"/>
    <x v="6"/>
    <x v="2112"/>
    <m/>
    <s v="Azul"/>
    <m/>
    <m/>
    <n v="8000"/>
    <n v="22000"/>
    <n v="14000"/>
    <n v="-1"/>
    <n v="9"/>
    <x v="0"/>
    <x v="1"/>
  </r>
  <r>
    <n v="9833"/>
    <x v="346"/>
    <x v="1"/>
    <x v="8"/>
    <n v="1"/>
    <x v="147"/>
    <x v="83"/>
    <x v="544"/>
    <m/>
    <s v="gris"/>
    <m/>
    <m/>
    <n v="29000"/>
    <n v="55000"/>
    <n v="26000"/>
    <n v="-1"/>
    <n v="9"/>
    <x v="0"/>
    <x v="1"/>
  </r>
  <r>
    <n v="9834"/>
    <x v="346"/>
    <x v="1"/>
    <x v="8"/>
    <n v="1"/>
    <x v="26"/>
    <x v="28"/>
    <x v="133"/>
    <m/>
    <s v="Lila"/>
    <m/>
    <m/>
    <n v="8000"/>
    <n v="20000"/>
    <n v="12000"/>
    <n v="-1"/>
    <n v="9"/>
    <x v="0"/>
    <x v="1"/>
  </r>
  <r>
    <n v="9835"/>
    <x v="346"/>
    <x v="1"/>
    <x v="8"/>
    <n v="1"/>
    <x v="4"/>
    <x v="4"/>
    <x v="215"/>
    <m/>
    <s v="Azul Oscuro"/>
    <m/>
    <m/>
    <n v="18000"/>
    <n v="35000"/>
    <n v="17000"/>
    <n v="-1"/>
    <n v="9"/>
    <x v="0"/>
    <x v="1"/>
  </r>
  <r>
    <n v="9836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7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8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9"/>
    <x v="347"/>
    <x v="1"/>
    <x v="8"/>
    <n v="1"/>
    <x v="36"/>
    <x v="1"/>
    <x v="177"/>
    <m/>
    <m/>
    <m/>
    <m/>
    <n v="4300"/>
    <n v="15000"/>
    <n v="10700"/>
    <n v="-1"/>
    <n v="10"/>
    <x v="0"/>
    <x v="1"/>
  </r>
  <r>
    <n v="9840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41"/>
    <x v="347"/>
    <x v="1"/>
    <x v="8"/>
    <n v="1"/>
    <x v="33"/>
    <x v="2"/>
    <x v="2151"/>
    <m/>
    <m/>
    <m/>
    <m/>
    <n v="0"/>
    <n v="10000"/>
    <n v="10000"/>
    <n v="-1"/>
    <n v="10"/>
    <x v="0"/>
    <x v="1"/>
  </r>
  <r>
    <n v="9842"/>
    <x v="347"/>
    <x v="1"/>
    <x v="8"/>
    <n v="1"/>
    <x v="27"/>
    <x v="2"/>
    <x v="168"/>
    <m/>
    <m/>
    <m/>
    <m/>
    <n v="1100"/>
    <n v="10000"/>
    <n v="8900"/>
    <n v="-1"/>
    <n v="10"/>
    <x v="0"/>
    <x v="1"/>
  </r>
  <r>
    <n v="9843"/>
    <x v="347"/>
    <x v="1"/>
    <x v="8"/>
    <n v="1"/>
    <x v="27"/>
    <x v="28"/>
    <x v="133"/>
    <m/>
    <m/>
    <m/>
    <m/>
    <n v="1100"/>
    <n v="10000"/>
    <n v="8900"/>
    <n v="-1"/>
    <n v="10"/>
    <x v="0"/>
    <x v="1"/>
  </r>
  <r>
    <n v="9844"/>
    <x v="347"/>
    <x v="1"/>
    <x v="8"/>
    <n v="1"/>
    <x v="4"/>
    <x v="116"/>
    <x v="2028"/>
    <m/>
    <s v="gris"/>
    <m/>
    <m/>
    <n v="45000"/>
    <n v="60000"/>
    <n v="15000"/>
    <n v="-1"/>
    <n v="10"/>
    <x v="0"/>
    <x v="1"/>
  </r>
  <r>
    <n v="9845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46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47"/>
    <x v="347"/>
    <x v="1"/>
    <x v="8"/>
    <n v="1"/>
    <x v="33"/>
    <x v="1"/>
    <x v="2152"/>
    <m/>
    <m/>
    <m/>
    <m/>
    <n v="0"/>
    <n v="8000"/>
    <n v="8000"/>
    <n v="-1"/>
    <n v="10"/>
    <x v="0"/>
    <x v="1"/>
  </r>
  <r>
    <n v="9848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49"/>
    <x v="347"/>
    <x v="1"/>
    <x v="8"/>
    <n v="1"/>
    <x v="29"/>
    <x v="32"/>
    <x v="201"/>
    <m/>
    <m/>
    <m/>
    <m/>
    <n v="6074"/>
    <n v="6500"/>
    <n v="426"/>
    <n v="-1"/>
    <n v="10"/>
    <x v="0"/>
    <x v="1"/>
  </r>
  <r>
    <n v="9850"/>
    <x v="347"/>
    <x v="1"/>
    <x v="8"/>
    <n v="1"/>
    <x v="33"/>
    <x v="1"/>
    <x v="1072"/>
    <m/>
    <m/>
    <m/>
    <m/>
    <n v="0"/>
    <n v="20000"/>
    <n v="20000"/>
    <n v="-1"/>
    <n v="10"/>
    <x v="0"/>
    <x v="1"/>
  </r>
  <r>
    <n v="9851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52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53"/>
    <x v="347"/>
    <x v="1"/>
    <x v="8"/>
    <n v="1"/>
    <x v="33"/>
    <x v="34"/>
    <x v="214"/>
    <m/>
    <m/>
    <m/>
    <s v="Portal Asesora"/>
    <n v="0"/>
    <n v="4000"/>
    <n v="4000"/>
    <n v="-1"/>
    <n v="10"/>
    <x v="0"/>
    <x v="1"/>
  </r>
  <r>
    <n v="9854"/>
    <x v="347"/>
    <x v="1"/>
    <x v="8"/>
    <n v="1"/>
    <x v="29"/>
    <x v="32"/>
    <x v="201"/>
    <m/>
    <m/>
    <m/>
    <m/>
    <n v="10279"/>
    <n v="11000"/>
    <n v="721"/>
    <n v="-1"/>
    <n v="10"/>
    <x v="0"/>
    <x v="1"/>
  </r>
  <r>
    <n v="9855"/>
    <x v="347"/>
    <x v="1"/>
    <x v="8"/>
    <n v="1"/>
    <x v="0"/>
    <x v="27"/>
    <x v="1870"/>
    <m/>
    <m/>
    <m/>
    <m/>
    <n v="2000"/>
    <n v="10000"/>
    <n v="8000"/>
    <n v="-1"/>
    <n v="10"/>
    <x v="0"/>
    <x v="1"/>
  </r>
  <r>
    <n v="9856"/>
    <x v="347"/>
    <x v="1"/>
    <x v="166"/>
    <n v="1"/>
    <x v="33"/>
    <x v="1"/>
    <x v="2153"/>
    <m/>
    <m/>
    <m/>
    <m/>
    <n v="0"/>
    <n v="10000"/>
    <n v="10000"/>
    <n v="-1"/>
    <n v="10"/>
    <x v="0"/>
    <x v="1"/>
  </r>
  <r>
    <n v="9857"/>
    <x v="347"/>
    <x v="1"/>
    <x v="166"/>
    <n v="1"/>
    <x v="33"/>
    <x v="1"/>
    <x v="2154"/>
    <m/>
    <m/>
    <m/>
    <m/>
    <n v="0"/>
    <n v="15000"/>
    <n v="15000"/>
    <n v="-1"/>
    <n v="10"/>
    <x v="0"/>
    <x v="1"/>
  </r>
  <r>
    <n v="9858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859"/>
    <x v="348"/>
    <x v="1"/>
    <x v="69"/>
    <n v="1"/>
    <x v="92"/>
    <x v="172"/>
    <x v="1764"/>
    <m/>
    <m/>
    <m/>
    <m/>
    <n v="40000"/>
    <n v="60000"/>
    <n v="20000"/>
    <n v="-1"/>
    <n v="11"/>
    <x v="0"/>
    <x v="1"/>
  </r>
  <r>
    <n v="9860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861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862"/>
    <x v="348"/>
    <x v="1"/>
    <x v="8"/>
    <n v="1"/>
    <x v="26"/>
    <x v="29"/>
    <x v="1492"/>
    <m/>
    <s v="Lila"/>
    <m/>
    <m/>
    <n v="8500"/>
    <n v="20000"/>
    <n v="11500"/>
    <n v="-1"/>
    <n v="11"/>
    <x v="0"/>
    <x v="1"/>
  </r>
  <r>
    <n v="9863"/>
    <x v="348"/>
    <x v="1"/>
    <x v="8"/>
    <n v="1"/>
    <x v="247"/>
    <x v="28"/>
    <x v="2155"/>
    <m/>
    <m/>
    <m/>
    <s v="Comprado con la maquina"/>
    <n v="0"/>
    <n v="20000"/>
    <n v="20000"/>
    <n v="-1"/>
    <n v="11"/>
    <x v="0"/>
    <x v="1"/>
  </r>
  <r>
    <n v="9864"/>
    <x v="348"/>
    <x v="1"/>
    <x v="8"/>
    <n v="1"/>
    <x v="26"/>
    <x v="28"/>
    <x v="144"/>
    <m/>
    <m/>
    <m/>
    <m/>
    <n v="8000"/>
    <n v="20000"/>
    <n v="12000"/>
    <n v="-1"/>
    <n v="11"/>
    <x v="0"/>
    <x v="1"/>
  </r>
  <r>
    <n v="9865"/>
    <x v="348"/>
    <x v="1"/>
    <x v="8"/>
    <n v="1"/>
    <x v="1"/>
    <x v="1"/>
    <x v="220"/>
    <m/>
    <m/>
    <m/>
    <m/>
    <n v="10500"/>
    <n v="24000"/>
    <n v="13500"/>
    <n v="-1"/>
    <n v="11"/>
    <x v="0"/>
    <x v="1"/>
  </r>
  <r>
    <n v="9866"/>
    <x v="348"/>
    <x v="1"/>
    <x v="8"/>
    <n v="1"/>
    <x v="1"/>
    <x v="27"/>
    <x v="129"/>
    <m/>
    <s v="Negro"/>
    <m/>
    <m/>
    <n v="7500"/>
    <n v="20000"/>
    <n v="12500"/>
    <n v="-1"/>
    <n v="11"/>
    <x v="0"/>
    <x v="1"/>
  </r>
  <r>
    <n v="9867"/>
    <x v="348"/>
    <x v="1"/>
    <x v="8"/>
    <n v="1"/>
    <x v="247"/>
    <x v="29"/>
    <x v="1478"/>
    <m/>
    <m/>
    <m/>
    <s v="Comprado con la maquina"/>
    <n v="0"/>
    <n v="15000"/>
    <n v="15000"/>
    <n v="-1"/>
    <n v="11"/>
    <x v="0"/>
    <x v="1"/>
  </r>
  <r>
    <n v="9868"/>
    <x v="348"/>
    <x v="1"/>
    <x v="8"/>
    <n v="1"/>
    <x v="247"/>
    <x v="1"/>
    <x v="367"/>
    <m/>
    <m/>
    <m/>
    <s v="Comprado con la maquina"/>
    <n v="0"/>
    <n v="15000"/>
    <n v="15000"/>
    <n v="-1"/>
    <n v="11"/>
    <x v="0"/>
    <x v="1"/>
  </r>
  <r>
    <n v="9869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870"/>
    <x v="348"/>
    <x v="1"/>
    <x v="8"/>
    <n v="1"/>
    <x v="29"/>
    <x v="32"/>
    <x v="201"/>
    <m/>
    <m/>
    <m/>
    <m/>
    <n v="7008"/>
    <n v="7500"/>
    <n v="492"/>
    <n v="-1"/>
    <n v="11"/>
    <x v="0"/>
    <x v="1"/>
  </r>
  <r>
    <n v="9871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872"/>
    <x v="349"/>
    <x v="1"/>
    <x v="8"/>
    <n v="1"/>
    <x v="11"/>
    <x v="134"/>
    <x v="1844"/>
    <m/>
    <m/>
    <m/>
    <m/>
    <n v="210000"/>
    <n v="300000"/>
    <n v="90000"/>
    <n v="-1"/>
    <n v="12"/>
    <x v="0"/>
    <x v="1"/>
  </r>
  <r>
    <n v="9873"/>
    <x v="349"/>
    <x v="1"/>
    <x v="8"/>
    <n v="1"/>
    <x v="29"/>
    <x v="196"/>
    <x v="484"/>
    <m/>
    <m/>
    <m/>
    <m/>
    <n v="4094"/>
    <n v="4200"/>
    <n v="106"/>
    <n v="-1"/>
    <n v="12"/>
    <x v="0"/>
    <x v="1"/>
  </r>
  <r>
    <n v="9874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875"/>
    <x v="349"/>
    <x v="1"/>
    <x v="8"/>
    <n v="1"/>
    <x v="0"/>
    <x v="27"/>
    <x v="328"/>
    <m/>
    <m/>
    <m/>
    <m/>
    <n v="3000"/>
    <n v="12000"/>
    <n v="9000"/>
    <n v="-1"/>
    <n v="12"/>
    <x v="0"/>
    <x v="1"/>
  </r>
  <r>
    <n v="9876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877"/>
    <x v="349"/>
    <x v="1"/>
    <x v="8"/>
    <n v="1"/>
    <x v="27"/>
    <x v="4"/>
    <x v="314"/>
    <m/>
    <m/>
    <m/>
    <m/>
    <n v="1100"/>
    <n v="10000"/>
    <n v="8900"/>
    <n v="-1"/>
    <n v="12"/>
    <x v="0"/>
    <x v="1"/>
  </r>
  <r>
    <n v="9878"/>
    <x v="349"/>
    <x v="1"/>
    <x v="8"/>
    <n v="1"/>
    <x v="2"/>
    <x v="47"/>
    <x v="1707"/>
    <m/>
    <m/>
    <m/>
    <m/>
    <n v="3000"/>
    <n v="9000"/>
    <n v="6000"/>
    <n v="-1"/>
    <n v="12"/>
    <x v="0"/>
    <x v="1"/>
  </r>
  <r>
    <n v="9879"/>
    <x v="349"/>
    <x v="1"/>
    <x v="8"/>
    <n v="1"/>
    <x v="199"/>
    <x v="6"/>
    <x v="2085"/>
    <m/>
    <m/>
    <m/>
    <m/>
    <n v="3500"/>
    <n v="9000"/>
    <n v="5500"/>
    <n v="-1"/>
    <n v="12"/>
    <x v="0"/>
    <x v="1"/>
  </r>
  <r>
    <n v="9880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881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882"/>
    <x v="349"/>
    <x v="1"/>
    <x v="8"/>
    <n v="1"/>
    <x v="29"/>
    <x v="37"/>
    <x v="234"/>
    <m/>
    <m/>
    <m/>
    <m/>
    <n v="1868"/>
    <n v="2000"/>
    <n v="132"/>
    <n v="-1"/>
    <n v="12"/>
    <x v="0"/>
    <x v="1"/>
  </r>
  <r>
    <n v="9883"/>
    <x v="349"/>
    <x v="1"/>
    <x v="8"/>
    <n v="1"/>
    <x v="55"/>
    <x v="4"/>
    <x v="314"/>
    <m/>
    <m/>
    <m/>
    <m/>
    <n v="10000"/>
    <n v="20000"/>
    <n v="10000"/>
    <n v="-1"/>
    <n v="12"/>
    <x v="0"/>
    <x v="1"/>
  </r>
  <r>
    <n v="9884"/>
    <x v="350"/>
    <x v="1"/>
    <x v="8"/>
    <n v="1"/>
    <x v="104"/>
    <x v="28"/>
    <x v="150"/>
    <m/>
    <m/>
    <m/>
    <m/>
    <n v="5000"/>
    <n v="20000"/>
    <n v="15000"/>
    <n v="-1"/>
    <n v="13"/>
    <x v="0"/>
    <x v="1"/>
  </r>
  <r>
    <n v="9885"/>
    <x v="350"/>
    <x v="1"/>
    <x v="8"/>
    <n v="1"/>
    <x v="0"/>
    <x v="27"/>
    <x v="328"/>
    <m/>
    <m/>
    <m/>
    <m/>
    <n v="3000"/>
    <n v="10000"/>
    <n v="7000"/>
    <n v="-1"/>
    <n v="13"/>
    <x v="0"/>
    <x v="1"/>
  </r>
  <r>
    <n v="9886"/>
    <x v="350"/>
    <x v="1"/>
    <x v="8"/>
    <n v="1"/>
    <x v="262"/>
    <x v="28"/>
    <x v="315"/>
    <m/>
    <m/>
    <m/>
    <m/>
    <n v="7500"/>
    <n v="18000"/>
    <n v="10500"/>
    <n v="-1"/>
    <n v="13"/>
    <x v="0"/>
    <x v="1"/>
  </r>
  <r>
    <n v="9887"/>
    <x v="350"/>
    <x v="1"/>
    <x v="8"/>
    <n v="1"/>
    <x v="247"/>
    <x v="1"/>
    <x v="200"/>
    <m/>
    <m/>
    <m/>
    <s v="Comprado con la maquina"/>
    <n v="0"/>
    <n v="15000"/>
    <n v="15000"/>
    <n v="-1"/>
    <n v="13"/>
    <x v="0"/>
    <x v="1"/>
  </r>
  <r>
    <n v="9888"/>
    <x v="350"/>
    <x v="1"/>
    <x v="8"/>
    <n v="1"/>
    <x v="247"/>
    <x v="41"/>
    <x v="1760"/>
    <m/>
    <m/>
    <m/>
    <s v="Comprado con la maquina"/>
    <n v="0"/>
    <n v="18000"/>
    <n v="18000"/>
    <n v="-1"/>
    <n v="13"/>
    <x v="0"/>
    <x v="1"/>
  </r>
  <r>
    <n v="9889"/>
    <x v="350"/>
    <x v="1"/>
    <x v="8"/>
    <n v="1"/>
    <x v="26"/>
    <x v="41"/>
    <x v="1760"/>
    <m/>
    <m/>
    <m/>
    <m/>
    <n v="8000"/>
    <n v="20000"/>
    <n v="12000"/>
    <n v="-1"/>
    <n v="13"/>
    <x v="0"/>
    <x v="1"/>
  </r>
  <r>
    <n v="9890"/>
    <x v="350"/>
    <x v="1"/>
    <x v="8"/>
    <n v="1"/>
    <x v="84"/>
    <x v="28"/>
    <x v="589"/>
    <m/>
    <m/>
    <m/>
    <m/>
    <n v="60000"/>
    <n v="115000"/>
    <n v="55000"/>
    <n v="-1"/>
    <n v="13"/>
    <x v="0"/>
    <x v="1"/>
  </r>
  <r>
    <n v="9891"/>
    <x v="350"/>
    <x v="1"/>
    <x v="8"/>
    <n v="1"/>
    <x v="27"/>
    <x v="28"/>
    <x v="589"/>
    <m/>
    <m/>
    <m/>
    <s v="Por Pacha"/>
    <n v="1100"/>
    <n v="5000"/>
    <n v="3900"/>
    <n v="-1"/>
    <n v="13"/>
    <x v="0"/>
    <x v="1"/>
  </r>
  <r>
    <n v="9892"/>
    <x v="350"/>
    <x v="1"/>
    <x v="8"/>
    <n v="1"/>
    <x v="29"/>
    <x v="50"/>
    <x v="370"/>
    <m/>
    <m/>
    <m/>
    <m/>
    <n v="10279"/>
    <n v="11000"/>
    <n v="721"/>
    <n v="-1"/>
    <n v="13"/>
    <x v="0"/>
    <x v="1"/>
  </r>
  <r>
    <n v="9893"/>
    <x v="350"/>
    <x v="1"/>
    <x v="69"/>
    <n v="1"/>
    <x v="33"/>
    <x v="6"/>
    <x v="2156"/>
    <m/>
    <m/>
    <m/>
    <s v="Costo Memoria"/>
    <n v="10000"/>
    <n v="100000"/>
    <n v="90000"/>
    <n v="-1"/>
    <n v="13"/>
    <x v="0"/>
    <x v="1"/>
  </r>
  <r>
    <n v="9894"/>
    <x v="350"/>
    <x v="1"/>
    <x v="8"/>
    <n v="1"/>
    <x v="33"/>
    <x v="1"/>
    <x v="2157"/>
    <m/>
    <m/>
    <m/>
    <m/>
    <n v="0"/>
    <n v="25000"/>
    <n v="25000"/>
    <n v="-1"/>
    <n v="13"/>
    <x v="0"/>
    <x v="1"/>
  </r>
  <r>
    <n v="9895"/>
    <x v="350"/>
    <x v="1"/>
    <x v="10"/>
    <n v="1"/>
    <x v="29"/>
    <x v="32"/>
    <x v="201"/>
    <m/>
    <m/>
    <m/>
    <m/>
    <n v="7008"/>
    <n v="7500"/>
    <n v="492"/>
    <n v="-1"/>
    <n v="13"/>
    <x v="0"/>
    <x v="1"/>
  </r>
  <r>
    <n v="9896"/>
    <x v="350"/>
    <x v="1"/>
    <x v="8"/>
    <n v="1"/>
    <x v="26"/>
    <x v="28"/>
    <x v="237"/>
    <m/>
    <m/>
    <m/>
    <m/>
    <n v="8000"/>
    <n v="20000"/>
    <n v="12000"/>
    <n v="-1"/>
    <n v="13"/>
    <x v="0"/>
    <x v="1"/>
  </r>
  <r>
    <n v="9897"/>
    <x v="350"/>
    <x v="1"/>
    <x v="8"/>
    <n v="1"/>
    <x v="33"/>
    <x v="1"/>
    <x v="1481"/>
    <m/>
    <m/>
    <m/>
    <m/>
    <n v="0"/>
    <n v="20000"/>
    <n v="20000"/>
    <n v="-1"/>
    <n v="13"/>
    <x v="0"/>
    <x v="1"/>
  </r>
  <r>
    <n v="9898"/>
    <x v="350"/>
    <x v="1"/>
    <x v="8"/>
    <n v="1"/>
    <x v="29"/>
    <x v="32"/>
    <x v="201"/>
    <m/>
    <m/>
    <m/>
    <m/>
    <n v="2803"/>
    <n v="3000"/>
    <n v="197"/>
    <n v="-1"/>
    <n v="13"/>
    <x v="0"/>
    <x v="1"/>
  </r>
  <r>
    <n v="9899"/>
    <x v="350"/>
    <x v="1"/>
    <x v="8"/>
    <n v="1"/>
    <x v="29"/>
    <x v="32"/>
    <x v="201"/>
    <m/>
    <m/>
    <m/>
    <m/>
    <n v="1868"/>
    <n v="2000"/>
    <n v="132"/>
    <n v="-1"/>
    <n v="13"/>
    <x v="0"/>
    <x v="1"/>
  </r>
  <r>
    <n v="9900"/>
    <x v="350"/>
    <x v="1"/>
    <x v="8"/>
    <n v="1"/>
    <x v="29"/>
    <x v="32"/>
    <x v="201"/>
    <m/>
    <m/>
    <m/>
    <m/>
    <n v="3270"/>
    <n v="3500"/>
    <n v="230"/>
    <n v="-1"/>
    <n v="13"/>
    <x v="0"/>
    <x v="1"/>
  </r>
  <r>
    <n v="9901"/>
    <x v="351"/>
    <x v="1"/>
    <x v="8"/>
    <n v="1"/>
    <x v="27"/>
    <x v="28"/>
    <x v="430"/>
    <m/>
    <m/>
    <m/>
    <m/>
    <n v="1100"/>
    <n v="10000"/>
    <n v="8900"/>
    <n v="-1"/>
    <n v="14"/>
    <x v="0"/>
    <x v="1"/>
  </r>
  <r>
    <n v="9902"/>
    <x v="351"/>
    <x v="1"/>
    <x v="8"/>
    <n v="1"/>
    <x v="33"/>
    <x v="2"/>
    <x v="2158"/>
    <m/>
    <m/>
    <m/>
    <m/>
    <n v="0"/>
    <n v="2000"/>
    <n v="2000"/>
    <n v="-1"/>
    <n v="14"/>
    <x v="0"/>
    <x v="1"/>
  </r>
  <r>
    <n v="9903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04"/>
    <x v="351"/>
    <x v="1"/>
    <x v="8"/>
    <n v="1"/>
    <x v="2"/>
    <x v="93"/>
    <x v="1750"/>
    <m/>
    <m/>
    <m/>
    <m/>
    <n v="9500"/>
    <n v="24000"/>
    <n v="14500"/>
    <n v="-1"/>
    <n v="14"/>
    <x v="0"/>
    <x v="1"/>
  </r>
  <r>
    <n v="9905"/>
    <x v="351"/>
    <x v="1"/>
    <x v="8"/>
    <n v="1"/>
    <x v="26"/>
    <x v="1"/>
    <x v="534"/>
    <m/>
    <m/>
    <m/>
    <m/>
    <n v="8000"/>
    <n v="20000"/>
    <n v="12000"/>
    <n v="-1"/>
    <n v="14"/>
    <x v="0"/>
    <x v="1"/>
  </r>
  <r>
    <n v="9906"/>
    <x v="351"/>
    <x v="1"/>
    <x v="8"/>
    <n v="1"/>
    <x v="27"/>
    <x v="1"/>
    <x v="534"/>
    <m/>
    <m/>
    <m/>
    <m/>
    <n v="1100"/>
    <n v="10000"/>
    <n v="8900"/>
    <n v="-1"/>
    <n v="14"/>
    <x v="0"/>
    <x v="1"/>
  </r>
  <r>
    <n v="9907"/>
    <x v="351"/>
    <x v="1"/>
    <x v="8"/>
    <n v="1"/>
    <x v="247"/>
    <x v="197"/>
    <x v="2159"/>
    <m/>
    <m/>
    <m/>
    <s v="Comprado con la maquina"/>
    <n v="0"/>
    <n v="15000"/>
    <n v="15000"/>
    <n v="-1"/>
    <n v="14"/>
    <x v="0"/>
    <x v="1"/>
  </r>
  <r>
    <n v="9908"/>
    <x v="351"/>
    <x v="1"/>
    <x v="8"/>
    <n v="1"/>
    <x v="29"/>
    <x v="37"/>
    <x v="233"/>
    <m/>
    <m/>
    <m/>
    <m/>
    <n v="14952"/>
    <n v="16000"/>
    <n v="1048"/>
    <n v="-1"/>
    <n v="14"/>
    <x v="0"/>
    <x v="1"/>
  </r>
  <r>
    <n v="9909"/>
    <x v="351"/>
    <x v="1"/>
    <x v="8"/>
    <n v="1"/>
    <x v="29"/>
    <x v="37"/>
    <x v="233"/>
    <m/>
    <m/>
    <m/>
    <m/>
    <n v="5139"/>
    <n v="5500"/>
    <n v="361"/>
    <n v="-1"/>
    <n v="14"/>
    <x v="0"/>
    <x v="1"/>
  </r>
  <r>
    <n v="9910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11"/>
    <x v="351"/>
    <x v="1"/>
    <x v="8"/>
    <n v="1"/>
    <x v="1"/>
    <x v="1"/>
    <x v="1000"/>
    <m/>
    <m/>
    <m/>
    <m/>
    <n v="2600"/>
    <n v="10000"/>
    <n v="7400"/>
    <n v="-1"/>
    <n v="14"/>
    <x v="0"/>
    <x v="1"/>
  </r>
  <r>
    <n v="9912"/>
    <x v="351"/>
    <x v="1"/>
    <x v="8"/>
    <n v="1"/>
    <x v="29"/>
    <x v="32"/>
    <x v="201"/>
    <m/>
    <m/>
    <m/>
    <m/>
    <n v="19625"/>
    <n v="21000"/>
    <n v="1375"/>
    <n v="-1"/>
    <n v="14"/>
    <x v="0"/>
    <x v="1"/>
  </r>
  <r>
    <n v="9913"/>
    <x v="351"/>
    <x v="1"/>
    <x v="8"/>
    <n v="1"/>
    <x v="81"/>
    <x v="1"/>
    <x v="177"/>
    <m/>
    <m/>
    <m/>
    <m/>
    <n v="3500"/>
    <n v="10000"/>
    <n v="6500"/>
    <n v="-1"/>
    <n v="14"/>
    <x v="0"/>
    <x v="1"/>
  </r>
  <r>
    <n v="9914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15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16"/>
    <x v="351"/>
    <x v="1"/>
    <x v="8"/>
    <n v="1"/>
    <x v="26"/>
    <x v="29"/>
    <x v="919"/>
    <m/>
    <m/>
    <m/>
    <m/>
    <n v="8000"/>
    <n v="20000"/>
    <n v="12000"/>
    <n v="-1"/>
    <n v="14"/>
    <x v="0"/>
    <x v="1"/>
  </r>
  <r>
    <n v="9917"/>
    <x v="351"/>
    <x v="1"/>
    <x v="8"/>
    <n v="1"/>
    <x v="81"/>
    <x v="1"/>
    <x v="200"/>
    <m/>
    <m/>
    <m/>
    <m/>
    <n v="3500"/>
    <n v="10000"/>
    <n v="6500"/>
    <n v="-1"/>
    <n v="14"/>
    <x v="0"/>
    <x v="1"/>
  </r>
  <r>
    <n v="9918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19"/>
    <x v="351"/>
    <x v="1"/>
    <x v="8"/>
    <n v="1"/>
    <x v="37"/>
    <x v="37"/>
    <x v="336"/>
    <m/>
    <m/>
    <m/>
    <m/>
    <n v="0"/>
    <n v="4000"/>
    <n v="4000"/>
    <n v="-1"/>
    <n v="14"/>
    <x v="0"/>
    <x v="1"/>
  </r>
  <r>
    <n v="9920"/>
    <x v="351"/>
    <x v="1"/>
    <x v="8"/>
    <n v="1"/>
    <x v="33"/>
    <x v="52"/>
    <x v="2160"/>
    <m/>
    <m/>
    <m/>
    <m/>
    <n v="0"/>
    <n v="25000"/>
    <n v="25000"/>
    <n v="-1"/>
    <n v="14"/>
    <x v="0"/>
    <x v="1"/>
  </r>
  <r>
    <n v="9921"/>
    <x v="351"/>
    <x v="1"/>
    <x v="8"/>
    <n v="1"/>
    <x v="29"/>
    <x v="50"/>
    <x v="370"/>
    <m/>
    <m/>
    <m/>
    <m/>
    <n v="3270"/>
    <n v="3500"/>
    <n v="230"/>
    <n v="-1"/>
    <n v="14"/>
    <x v="0"/>
    <x v="1"/>
  </r>
  <r>
    <n v="9922"/>
    <x v="351"/>
    <x v="1"/>
    <x v="8"/>
    <n v="1"/>
    <x v="29"/>
    <x v="37"/>
    <x v="233"/>
    <m/>
    <m/>
    <m/>
    <m/>
    <n v="7008"/>
    <n v="7500"/>
    <n v="492"/>
    <n v="-1"/>
    <n v="14"/>
    <x v="0"/>
    <x v="1"/>
  </r>
  <r>
    <n v="9923"/>
    <x v="351"/>
    <x v="1"/>
    <x v="8"/>
    <n v="1"/>
    <x v="29"/>
    <x v="32"/>
    <x v="201"/>
    <m/>
    <m/>
    <m/>
    <m/>
    <n v="10279"/>
    <n v="11000"/>
    <n v="721"/>
    <n v="-1"/>
    <n v="14"/>
    <x v="0"/>
    <x v="1"/>
  </r>
  <r>
    <n v="9924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25"/>
    <x v="351"/>
    <x v="1"/>
    <x v="8"/>
    <n v="1"/>
    <x v="29"/>
    <x v="34"/>
    <x v="214"/>
    <m/>
    <m/>
    <m/>
    <m/>
    <n v="3270"/>
    <n v="3500"/>
    <n v="230"/>
    <n v="-1"/>
    <n v="14"/>
    <x v="0"/>
    <x v="1"/>
  </r>
  <r>
    <n v="9926"/>
    <x v="351"/>
    <x v="1"/>
    <x v="8"/>
    <n v="1"/>
    <x v="33"/>
    <x v="1"/>
    <x v="1827"/>
    <m/>
    <m/>
    <m/>
    <m/>
    <n v="0"/>
    <n v="25000"/>
    <n v="25000"/>
    <n v="-1"/>
    <n v="14"/>
    <x v="0"/>
    <x v="1"/>
  </r>
  <r>
    <n v="9927"/>
    <x v="351"/>
    <x v="1"/>
    <x v="8"/>
    <n v="1"/>
    <x v="41"/>
    <x v="6"/>
    <x v="2161"/>
    <m/>
    <m/>
    <m/>
    <m/>
    <n v="6000"/>
    <n v="12000"/>
    <n v="6000"/>
    <n v="-1"/>
    <n v="14"/>
    <x v="0"/>
    <x v="1"/>
  </r>
  <r>
    <n v="9928"/>
    <x v="351"/>
    <x v="1"/>
    <x v="8"/>
    <n v="1"/>
    <x v="33"/>
    <x v="28"/>
    <x v="2162"/>
    <m/>
    <m/>
    <m/>
    <m/>
    <n v="0"/>
    <n v="3000"/>
    <n v="3000"/>
    <n v="-1"/>
    <n v="14"/>
    <x v="0"/>
    <x v="1"/>
  </r>
  <r>
    <n v="9929"/>
    <x v="351"/>
    <x v="1"/>
    <x v="8"/>
    <n v="1"/>
    <x v="212"/>
    <x v="6"/>
    <x v="2163"/>
    <m/>
    <m/>
    <m/>
    <m/>
    <n v="3500"/>
    <n v="10000"/>
    <n v="6500"/>
    <n v="-1"/>
    <n v="14"/>
    <x v="0"/>
    <x v="1"/>
  </r>
  <r>
    <n v="9930"/>
    <x v="351"/>
    <x v="1"/>
    <x v="8"/>
    <n v="1"/>
    <x v="29"/>
    <x v="37"/>
    <x v="234"/>
    <m/>
    <m/>
    <m/>
    <m/>
    <n v="7476"/>
    <n v="8000"/>
    <n v="524"/>
    <n v="-1"/>
    <n v="14"/>
    <x v="0"/>
    <x v="1"/>
  </r>
  <r>
    <n v="9931"/>
    <x v="351"/>
    <x v="1"/>
    <x v="8"/>
    <n v="1"/>
    <x v="73"/>
    <x v="72"/>
    <x v="493"/>
    <m/>
    <m/>
    <m/>
    <m/>
    <n v="3000"/>
    <n v="7000"/>
    <n v="4000"/>
    <n v="-1"/>
    <n v="14"/>
    <x v="0"/>
    <x v="1"/>
  </r>
  <r>
    <n v="9932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33"/>
    <x v="352"/>
    <x v="1"/>
    <x v="8"/>
    <n v="1"/>
    <x v="84"/>
    <x v="2"/>
    <x v="168"/>
    <m/>
    <m/>
    <m/>
    <m/>
    <n v="95000"/>
    <n v="150000"/>
    <n v="55000"/>
    <n v="-1"/>
    <n v="15"/>
    <x v="0"/>
    <x v="1"/>
  </r>
  <r>
    <n v="9934"/>
    <x v="352"/>
    <x v="1"/>
    <x v="8"/>
    <n v="1"/>
    <x v="33"/>
    <x v="2"/>
    <x v="763"/>
    <m/>
    <m/>
    <m/>
    <m/>
    <n v="0"/>
    <n v="25000"/>
    <n v="25000"/>
    <n v="-1"/>
    <n v="15"/>
    <x v="0"/>
    <x v="1"/>
  </r>
  <r>
    <n v="9935"/>
    <x v="352"/>
    <x v="1"/>
    <x v="8"/>
    <n v="1"/>
    <x v="13"/>
    <x v="6"/>
    <x v="119"/>
    <m/>
    <m/>
    <m/>
    <m/>
    <n v="1500"/>
    <n v="4000"/>
    <n v="2500"/>
    <n v="-1"/>
    <n v="15"/>
    <x v="0"/>
    <x v="1"/>
  </r>
  <r>
    <n v="9936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37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38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39"/>
    <x v="352"/>
    <x v="1"/>
    <x v="8"/>
    <n v="1"/>
    <x v="33"/>
    <x v="29"/>
    <x v="2164"/>
    <m/>
    <m/>
    <m/>
    <m/>
    <n v="0"/>
    <n v="12000"/>
    <n v="12000"/>
    <n v="-1"/>
    <n v="15"/>
    <x v="0"/>
    <x v="1"/>
  </r>
  <r>
    <n v="9940"/>
    <x v="352"/>
    <x v="1"/>
    <x v="8"/>
    <n v="1"/>
    <x v="247"/>
    <x v="29"/>
    <x v="2165"/>
    <m/>
    <m/>
    <m/>
    <s v="Comprado con la maquina"/>
    <n v="0"/>
    <n v="18000"/>
    <n v="18000"/>
    <n v="-1"/>
    <n v="15"/>
    <x v="0"/>
    <x v="1"/>
  </r>
  <r>
    <n v="9941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42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43"/>
    <x v="352"/>
    <x v="1"/>
    <x v="8"/>
    <n v="1"/>
    <x v="29"/>
    <x v="37"/>
    <x v="233"/>
    <m/>
    <m/>
    <m/>
    <m/>
    <n v="5139"/>
    <n v="5500"/>
    <n v="361"/>
    <n v="-1"/>
    <n v="15"/>
    <x v="0"/>
    <x v="1"/>
  </r>
  <r>
    <n v="9944"/>
    <x v="352"/>
    <x v="1"/>
    <x v="8"/>
    <n v="1"/>
    <x v="26"/>
    <x v="28"/>
    <x v="2128"/>
    <m/>
    <m/>
    <m/>
    <m/>
    <n v="10000"/>
    <n v="20000"/>
    <n v="10000"/>
    <n v="-1"/>
    <n v="15"/>
    <x v="0"/>
    <x v="1"/>
  </r>
  <r>
    <n v="9945"/>
    <x v="352"/>
    <x v="1"/>
    <x v="8"/>
    <n v="1"/>
    <x v="33"/>
    <x v="28"/>
    <x v="2166"/>
    <m/>
    <m/>
    <m/>
    <m/>
    <n v="0"/>
    <n v="15000"/>
    <n v="15000"/>
    <n v="-1"/>
    <n v="15"/>
    <x v="0"/>
    <x v="1"/>
  </r>
  <r>
    <n v="9946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47"/>
    <x v="352"/>
    <x v="1"/>
    <x v="8"/>
    <n v="1"/>
    <x v="29"/>
    <x v="32"/>
    <x v="201"/>
    <m/>
    <m/>
    <m/>
    <m/>
    <n v="10279"/>
    <n v="11000"/>
    <n v="721"/>
    <n v="-1"/>
    <n v="15"/>
    <x v="0"/>
    <x v="1"/>
  </r>
  <r>
    <n v="9948"/>
    <x v="352"/>
    <x v="1"/>
    <x v="8"/>
    <n v="1"/>
    <x v="26"/>
    <x v="41"/>
    <x v="2167"/>
    <m/>
    <m/>
    <m/>
    <m/>
    <n v="8000"/>
    <n v="20000"/>
    <n v="12000"/>
    <n v="-1"/>
    <n v="15"/>
    <x v="0"/>
    <x v="1"/>
  </r>
  <r>
    <n v="9949"/>
    <x v="352"/>
    <x v="1"/>
    <x v="8"/>
    <n v="1"/>
    <x v="247"/>
    <x v="41"/>
    <x v="2167"/>
    <m/>
    <m/>
    <m/>
    <s v="Comprado con la maquina"/>
    <n v="0"/>
    <n v="15000"/>
    <n v="15000"/>
    <n v="-1"/>
    <n v="15"/>
    <x v="0"/>
    <x v="1"/>
  </r>
  <r>
    <n v="9950"/>
    <x v="352"/>
    <x v="1"/>
    <x v="8"/>
    <n v="1"/>
    <x v="92"/>
    <x v="6"/>
    <x v="1764"/>
    <m/>
    <m/>
    <m/>
    <m/>
    <n v="40000"/>
    <n v="65000"/>
    <n v="25000"/>
    <n v="-1"/>
    <n v="15"/>
    <x v="0"/>
    <x v="1"/>
  </r>
  <r>
    <n v="9951"/>
    <x v="352"/>
    <x v="1"/>
    <x v="8"/>
    <n v="1"/>
    <x v="220"/>
    <x v="176"/>
    <x v="1769"/>
    <m/>
    <m/>
    <m/>
    <m/>
    <n v="23000"/>
    <n v="45000"/>
    <n v="22000"/>
    <n v="-1"/>
    <n v="15"/>
    <x v="0"/>
    <x v="1"/>
  </r>
  <r>
    <n v="9952"/>
    <x v="352"/>
    <x v="1"/>
    <x v="8"/>
    <n v="1"/>
    <x v="81"/>
    <x v="28"/>
    <x v="297"/>
    <m/>
    <m/>
    <m/>
    <m/>
    <n v="3500"/>
    <n v="10000"/>
    <n v="6500"/>
    <n v="-1"/>
    <n v="15"/>
    <x v="0"/>
    <x v="1"/>
  </r>
  <r>
    <n v="9953"/>
    <x v="352"/>
    <x v="1"/>
    <x v="8"/>
    <n v="1"/>
    <x v="27"/>
    <x v="28"/>
    <x v="297"/>
    <m/>
    <m/>
    <m/>
    <m/>
    <n v="1100"/>
    <n v="10000"/>
    <n v="8900"/>
    <n v="-1"/>
    <n v="15"/>
    <x v="0"/>
    <x v="1"/>
  </r>
  <r>
    <n v="9954"/>
    <x v="352"/>
    <x v="1"/>
    <x v="8"/>
    <n v="1"/>
    <x v="29"/>
    <x v="37"/>
    <x v="233"/>
    <m/>
    <m/>
    <m/>
    <m/>
    <n v="14952"/>
    <n v="16000"/>
    <n v="1048"/>
    <n v="-1"/>
    <n v="15"/>
    <x v="0"/>
    <x v="1"/>
  </r>
  <r>
    <n v="9955"/>
    <x v="352"/>
    <x v="1"/>
    <x v="8"/>
    <n v="1"/>
    <x v="26"/>
    <x v="2"/>
    <x v="168"/>
    <m/>
    <s v="Lila"/>
    <m/>
    <m/>
    <n v="8000"/>
    <n v="18000"/>
    <n v="10000"/>
    <n v="-1"/>
    <n v="15"/>
    <x v="0"/>
    <x v="1"/>
  </r>
  <r>
    <n v="9956"/>
    <x v="352"/>
    <x v="1"/>
    <x v="8"/>
    <n v="1"/>
    <x v="84"/>
    <x v="1"/>
    <x v="367"/>
    <m/>
    <m/>
    <m/>
    <m/>
    <n v="65000"/>
    <n v="120000"/>
    <n v="55000"/>
    <n v="-1"/>
    <n v="15"/>
    <x v="0"/>
    <x v="1"/>
  </r>
  <r>
    <n v="9957"/>
    <x v="352"/>
    <x v="1"/>
    <x v="8"/>
    <n v="1"/>
    <x v="27"/>
    <x v="1"/>
    <x v="367"/>
    <m/>
    <m/>
    <m/>
    <s v="Por Pacha"/>
    <n v="1100"/>
    <n v="5000"/>
    <n v="3900"/>
    <n v="-1"/>
    <n v="15"/>
    <x v="0"/>
    <x v="1"/>
  </r>
  <r>
    <n v="9958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59"/>
    <x v="352"/>
    <x v="1"/>
    <x v="8"/>
    <n v="1"/>
    <x v="29"/>
    <x v="32"/>
    <x v="201"/>
    <m/>
    <m/>
    <m/>
    <m/>
    <n v="3270"/>
    <n v="3500"/>
    <n v="230"/>
    <n v="-1"/>
    <n v="15"/>
    <x v="0"/>
    <x v="1"/>
  </r>
  <r>
    <n v="9960"/>
    <x v="352"/>
    <x v="1"/>
    <x v="8"/>
    <n v="1"/>
    <x v="11"/>
    <x v="134"/>
    <x v="1844"/>
    <m/>
    <m/>
    <m/>
    <m/>
    <n v="210000"/>
    <n v="300000"/>
    <n v="90000"/>
    <n v="-1"/>
    <n v="15"/>
    <x v="0"/>
    <x v="1"/>
  </r>
  <r>
    <n v="9961"/>
    <x v="352"/>
    <x v="1"/>
    <x v="8"/>
    <n v="1"/>
    <x v="84"/>
    <x v="28"/>
    <x v="430"/>
    <m/>
    <m/>
    <m/>
    <m/>
    <n v="95000"/>
    <n v="150000"/>
    <n v="55000"/>
    <n v="-1"/>
    <n v="15"/>
    <x v="0"/>
    <x v="1"/>
  </r>
  <r>
    <n v="9962"/>
    <x v="352"/>
    <x v="1"/>
    <x v="8"/>
    <n v="1"/>
    <x v="247"/>
    <x v="28"/>
    <x v="430"/>
    <m/>
    <m/>
    <m/>
    <s v="Comprado con la maquina Por Pacha"/>
    <n v="0"/>
    <n v="12000"/>
    <n v="12000"/>
    <n v="-1"/>
    <n v="15"/>
    <x v="0"/>
    <x v="1"/>
  </r>
  <r>
    <n v="9963"/>
    <x v="352"/>
    <x v="1"/>
    <x v="8"/>
    <n v="1"/>
    <x v="26"/>
    <x v="28"/>
    <x v="589"/>
    <m/>
    <s v="Lila"/>
    <m/>
    <m/>
    <n v="8000"/>
    <n v="20000"/>
    <n v="12000"/>
    <n v="-1"/>
    <n v="15"/>
    <x v="0"/>
    <x v="1"/>
  </r>
  <r>
    <n v="9964"/>
    <x v="352"/>
    <x v="1"/>
    <x v="8"/>
    <n v="1"/>
    <x v="92"/>
    <x v="173"/>
    <x v="1765"/>
    <m/>
    <m/>
    <m/>
    <m/>
    <n v="58000"/>
    <n v="90000"/>
    <n v="32000"/>
    <n v="-1"/>
    <n v="15"/>
    <x v="0"/>
    <x v="1"/>
  </r>
  <r>
    <n v="9965"/>
    <x v="352"/>
    <x v="1"/>
    <x v="8"/>
    <n v="1"/>
    <x v="92"/>
    <x v="173"/>
    <x v="1765"/>
    <m/>
    <m/>
    <m/>
    <m/>
    <n v="57000"/>
    <n v="90000"/>
    <n v="33000"/>
    <n v="-1"/>
    <n v="15"/>
    <x v="0"/>
    <x v="1"/>
  </r>
  <r>
    <n v="9966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67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68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69"/>
    <x v="352"/>
    <x v="1"/>
    <x v="8"/>
    <n v="1"/>
    <x v="55"/>
    <x v="29"/>
    <x v="1494"/>
    <m/>
    <m/>
    <m/>
    <m/>
    <n v="7000"/>
    <n v="20000"/>
    <n v="13000"/>
    <n v="-1"/>
    <n v="15"/>
    <x v="0"/>
    <x v="1"/>
  </r>
  <r>
    <n v="9970"/>
    <x v="352"/>
    <x v="1"/>
    <x v="8"/>
    <n v="1"/>
    <x v="55"/>
    <x v="28"/>
    <x v="430"/>
    <m/>
    <m/>
    <m/>
    <m/>
    <n v="7000"/>
    <n v="20000"/>
    <n v="13000"/>
    <n v="-1"/>
    <n v="15"/>
    <x v="0"/>
    <x v="1"/>
  </r>
  <r>
    <n v="9971"/>
    <x v="352"/>
    <x v="1"/>
    <x v="8"/>
    <n v="1"/>
    <x v="79"/>
    <x v="134"/>
    <x v="1741"/>
    <m/>
    <m/>
    <m/>
    <m/>
    <n v="45000"/>
    <n v="69000"/>
    <n v="24000"/>
    <n v="-1"/>
    <n v="15"/>
    <x v="0"/>
    <x v="1"/>
  </r>
  <r>
    <n v="9972"/>
    <x v="352"/>
    <x v="1"/>
    <x v="8"/>
    <n v="1"/>
    <x v="37"/>
    <x v="32"/>
    <x v="300"/>
    <m/>
    <m/>
    <m/>
    <m/>
    <n v="800"/>
    <n v="4000"/>
    <n v="3200"/>
    <n v="-1"/>
    <n v="15"/>
    <x v="0"/>
    <x v="1"/>
  </r>
  <r>
    <n v="9973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74"/>
    <x v="352"/>
    <x v="1"/>
    <x v="8"/>
    <n v="1"/>
    <x v="29"/>
    <x v="37"/>
    <x v="233"/>
    <m/>
    <m/>
    <m/>
    <m/>
    <n v="3270"/>
    <n v="3500"/>
    <n v="230"/>
    <n v="-1"/>
    <n v="15"/>
    <x v="0"/>
    <x v="1"/>
  </r>
  <r>
    <n v="9975"/>
    <x v="352"/>
    <x v="1"/>
    <x v="8"/>
    <n v="1"/>
    <x v="27"/>
    <x v="29"/>
    <x v="2168"/>
    <m/>
    <m/>
    <m/>
    <m/>
    <n v="1100"/>
    <n v="10000"/>
    <n v="8900"/>
    <n v="-1"/>
    <n v="15"/>
    <x v="0"/>
    <x v="1"/>
  </r>
  <r>
    <n v="9976"/>
    <x v="352"/>
    <x v="1"/>
    <x v="8"/>
    <n v="1"/>
    <x v="27"/>
    <x v="29"/>
    <x v="569"/>
    <m/>
    <m/>
    <m/>
    <m/>
    <n v="1100"/>
    <n v="10000"/>
    <n v="8900"/>
    <n v="-1"/>
    <n v="15"/>
    <x v="0"/>
    <x v="1"/>
  </r>
  <r>
    <n v="9977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78"/>
    <x v="352"/>
    <x v="1"/>
    <x v="8"/>
    <n v="1"/>
    <x v="1"/>
    <x v="1"/>
    <x v="436"/>
    <m/>
    <m/>
    <m/>
    <m/>
    <n v="3500"/>
    <n v="15000"/>
    <n v="11500"/>
    <n v="-1"/>
    <n v="15"/>
    <x v="0"/>
    <x v="1"/>
  </r>
  <r>
    <n v="9979"/>
    <x v="352"/>
    <x v="1"/>
    <x v="8"/>
    <n v="1"/>
    <x v="27"/>
    <x v="72"/>
    <x v="493"/>
    <m/>
    <m/>
    <m/>
    <m/>
    <n v="1100"/>
    <n v="10000"/>
    <n v="8900"/>
    <n v="-1"/>
    <n v="15"/>
    <x v="0"/>
    <x v="1"/>
  </r>
  <r>
    <n v="9980"/>
    <x v="353"/>
    <x v="1"/>
    <x v="8"/>
    <n v="1"/>
    <x v="69"/>
    <x v="12"/>
    <x v="2169"/>
    <m/>
    <m/>
    <m/>
    <m/>
    <n v="800"/>
    <n v="3000"/>
    <n v="2200"/>
    <n v="-1"/>
    <n v="16"/>
    <x v="0"/>
    <x v="1"/>
  </r>
  <r>
    <n v="9981"/>
    <x v="353"/>
    <x v="1"/>
    <x v="8"/>
    <n v="1"/>
    <x v="26"/>
    <x v="52"/>
    <x v="1170"/>
    <m/>
    <m/>
    <m/>
    <m/>
    <n v="7000"/>
    <n v="20000"/>
    <n v="13000"/>
    <n v="-1"/>
    <n v="16"/>
    <x v="0"/>
    <x v="1"/>
  </r>
  <r>
    <n v="9982"/>
    <x v="353"/>
    <x v="1"/>
    <x v="8"/>
    <n v="1"/>
    <x v="27"/>
    <x v="52"/>
    <x v="2170"/>
    <m/>
    <m/>
    <m/>
    <m/>
    <n v="1100"/>
    <n v="10000"/>
    <n v="8900"/>
    <n v="-1"/>
    <n v="16"/>
    <x v="0"/>
    <x v="1"/>
  </r>
  <r>
    <n v="9983"/>
    <x v="353"/>
    <x v="1"/>
    <x v="8"/>
    <n v="1"/>
    <x v="41"/>
    <x v="6"/>
    <x v="2161"/>
    <m/>
    <m/>
    <m/>
    <m/>
    <n v="6000"/>
    <n v="12000"/>
    <n v="6000"/>
    <n v="-1"/>
    <n v="16"/>
    <x v="0"/>
    <x v="1"/>
  </r>
  <r>
    <n v="9984"/>
    <x v="353"/>
    <x v="1"/>
    <x v="8"/>
    <n v="1"/>
    <x v="29"/>
    <x v="37"/>
    <x v="233"/>
    <m/>
    <m/>
    <m/>
    <m/>
    <n v="3270"/>
    <n v="3500"/>
    <n v="230"/>
    <n v="-1"/>
    <n v="16"/>
    <x v="0"/>
    <x v="1"/>
  </r>
  <r>
    <n v="9985"/>
    <x v="353"/>
    <x v="1"/>
    <x v="8"/>
    <n v="1"/>
    <x v="247"/>
    <x v="28"/>
    <x v="430"/>
    <m/>
    <m/>
    <m/>
    <s v="Comprado con la maquina"/>
    <n v="0"/>
    <n v="15000"/>
    <n v="15000"/>
    <n v="-1"/>
    <n v="16"/>
    <x v="0"/>
    <x v="1"/>
  </r>
  <r>
    <n v="9986"/>
    <x v="353"/>
    <x v="1"/>
    <x v="8"/>
    <n v="1"/>
    <x v="26"/>
    <x v="28"/>
    <x v="430"/>
    <m/>
    <m/>
    <m/>
    <m/>
    <n v="8000"/>
    <n v="20000"/>
    <n v="12000"/>
    <n v="-1"/>
    <n v="16"/>
    <x v="0"/>
    <x v="1"/>
  </r>
  <r>
    <n v="9987"/>
    <x v="353"/>
    <x v="1"/>
    <x v="35"/>
    <n v="1"/>
    <x v="33"/>
    <x v="6"/>
    <x v="2171"/>
    <m/>
    <m/>
    <m/>
    <m/>
    <n v="15000"/>
    <n v="22000"/>
    <n v="7000"/>
    <n v="-1"/>
    <n v="16"/>
    <x v="0"/>
    <x v="1"/>
  </r>
  <r>
    <n v="9988"/>
    <x v="353"/>
    <x v="1"/>
    <x v="35"/>
    <n v="1"/>
    <x v="41"/>
    <x v="6"/>
    <x v="2161"/>
    <m/>
    <m/>
    <m/>
    <m/>
    <n v="6000"/>
    <n v="12000"/>
    <n v="6000"/>
    <n v="-1"/>
    <n v="16"/>
    <x v="0"/>
    <x v="1"/>
  </r>
  <r>
    <n v="9989"/>
    <x v="353"/>
    <x v="1"/>
    <x v="8"/>
    <n v="1"/>
    <x v="38"/>
    <x v="96"/>
    <x v="1840"/>
    <m/>
    <m/>
    <m/>
    <m/>
    <n v="23000"/>
    <n v="55000"/>
    <n v="32000"/>
    <n v="-1"/>
    <n v="16"/>
    <x v="0"/>
    <x v="1"/>
  </r>
  <r>
    <n v="9990"/>
    <x v="353"/>
    <x v="1"/>
    <x v="8"/>
    <n v="1"/>
    <x v="11"/>
    <x v="134"/>
    <x v="1791"/>
    <m/>
    <s v="Negro"/>
    <m/>
    <m/>
    <n v="110000"/>
    <n v="145000"/>
    <n v="35000"/>
    <n v="-1"/>
    <n v="16"/>
    <x v="0"/>
    <x v="1"/>
  </r>
  <r>
    <n v="9991"/>
    <x v="353"/>
    <x v="1"/>
    <x v="8"/>
    <n v="1"/>
    <x v="27"/>
    <x v="28"/>
    <x v="391"/>
    <m/>
    <m/>
    <m/>
    <m/>
    <n v="1100"/>
    <n v="10000"/>
    <n v="8900"/>
    <n v="-1"/>
    <n v="16"/>
    <x v="0"/>
    <x v="1"/>
  </r>
  <r>
    <n v="9992"/>
    <x v="353"/>
    <x v="1"/>
    <x v="8"/>
    <n v="1"/>
    <x v="33"/>
    <x v="28"/>
    <x v="2172"/>
    <m/>
    <m/>
    <m/>
    <m/>
    <n v="0"/>
    <n v="35000"/>
    <n v="35000"/>
    <n v="-1"/>
    <n v="16"/>
    <x v="0"/>
    <x v="1"/>
  </r>
  <r>
    <n v="9993"/>
    <x v="353"/>
    <x v="1"/>
    <x v="8"/>
    <n v="1"/>
    <x v="104"/>
    <x v="28"/>
    <x v="430"/>
    <m/>
    <m/>
    <m/>
    <m/>
    <n v="5000"/>
    <n v="25000"/>
    <n v="20000"/>
    <n v="-1"/>
    <n v="16"/>
    <x v="0"/>
    <x v="1"/>
  </r>
  <r>
    <n v="9994"/>
    <x v="353"/>
    <x v="1"/>
    <x v="8"/>
    <n v="1"/>
    <x v="84"/>
    <x v="2"/>
    <x v="595"/>
    <m/>
    <m/>
    <m/>
    <m/>
    <n v="95000"/>
    <n v="150000"/>
    <n v="55000"/>
    <n v="-1"/>
    <n v="16"/>
    <x v="0"/>
    <x v="1"/>
  </r>
  <r>
    <n v="9995"/>
    <x v="353"/>
    <x v="1"/>
    <x v="8"/>
    <n v="1"/>
    <x v="46"/>
    <x v="2"/>
    <x v="2173"/>
    <m/>
    <m/>
    <m/>
    <m/>
    <n v="0"/>
    <n v="25000"/>
    <n v="25000"/>
    <n v="-1"/>
    <n v="16"/>
    <x v="0"/>
    <x v="1"/>
  </r>
  <r>
    <n v="9996"/>
    <x v="353"/>
    <x v="1"/>
    <x v="8"/>
    <n v="1"/>
    <x v="119"/>
    <x v="2"/>
    <x v="1333"/>
    <m/>
    <m/>
    <m/>
    <m/>
    <n v="12000"/>
    <n v="30000"/>
    <n v="18000"/>
    <n v="-1"/>
    <n v="16"/>
    <x v="0"/>
    <x v="1"/>
  </r>
  <r>
    <n v="9997"/>
    <x v="353"/>
    <x v="1"/>
    <x v="8"/>
    <n v="1"/>
    <x v="4"/>
    <x v="4"/>
    <x v="215"/>
    <m/>
    <m/>
    <m/>
    <m/>
    <n v="18000"/>
    <n v="35000"/>
    <n v="17000"/>
    <n v="-1"/>
    <n v="16"/>
    <x v="0"/>
    <x v="1"/>
  </r>
  <r>
    <n v="9998"/>
    <x v="353"/>
    <x v="1"/>
    <x v="8"/>
    <n v="1"/>
    <x v="92"/>
    <x v="173"/>
    <x v="1766"/>
    <m/>
    <m/>
    <m/>
    <m/>
    <n v="58000"/>
    <n v="90000"/>
    <n v="32000"/>
    <n v="-1"/>
    <n v="16"/>
    <x v="0"/>
    <x v="1"/>
  </r>
  <r>
    <n v="9999"/>
    <x v="353"/>
    <x v="1"/>
    <x v="8"/>
    <n v="1"/>
    <x v="26"/>
    <x v="28"/>
    <x v="391"/>
    <m/>
    <m/>
    <m/>
    <m/>
    <n v="8000"/>
    <n v="20000"/>
    <n v="12000"/>
    <n v="-1"/>
    <n v="16"/>
    <x v="0"/>
    <x v="1"/>
  </r>
  <r>
    <n v="10000"/>
    <x v="353"/>
    <x v="1"/>
    <x v="8"/>
    <n v="1"/>
    <x v="29"/>
    <x v="32"/>
    <x v="201"/>
    <m/>
    <m/>
    <m/>
    <m/>
    <n v="14018"/>
    <n v="15000"/>
    <n v="982"/>
    <n v="-1"/>
    <n v="16"/>
    <x v="0"/>
    <x v="1"/>
  </r>
  <r>
    <n v="10001"/>
    <x v="353"/>
    <x v="1"/>
    <x v="8"/>
    <n v="1"/>
    <x v="33"/>
    <x v="6"/>
    <x v="2174"/>
    <m/>
    <m/>
    <m/>
    <m/>
    <n v="0"/>
    <n v="1000"/>
    <n v="1000"/>
    <n v="-1"/>
    <n v="16"/>
    <x v="0"/>
    <x v="1"/>
  </r>
  <r>
    <n v="10002"/>
    <x v="353"/>
    <x v="1"/>
    <x v="8"/>
    <n v="1"/>
    <x v="29"/>
    <x v="32"/>
    <x v="201"/>
    <m/>
    <m/>
    <m/>
    <m/>
    <n v="6074"/>
    <n v="6500"/>
    <n v="426"/>
    <n v="-1"/>
    <n v="16"/>
    <x v="0"/>
    <x v="1"/>
  </r>
  <r>
    <n v="10003"/>
    <x v="353"/>
    <x v="1"/>
    <x v="8"/>
    <n v="1"/>
    <x v="33"/>
    <x v="34"/>
    <x v="214"/>
    <m/>
    <m/>
    <m/>
    <s v="Portal Asesora"/>
    <n v="0"/>
    <n v="6000"/>
    <n v="6000"/>
    <n v="-1"/>
    <n v="16"/>
    <x v="0"/>
    <x v="1"/>
  </r>
  <r>
    <n v="10004"/>
    <x v="353"/>
    <x v="1"/>
    <x v="8"/>
    <n v="1"/>
    <x v="43"/>
    <x v="6"/>
    <x v="2175"/>
    <m/>
    <m/>
    <m/>
    <m/>
    <n v="7500"/>
    <n v="15000"/>
    <n v="7500"/>
    <n v="-1"/>
    <n v="16"/>
    <x v="0"/>
    <x v="1"/>
  </r>
  <r>
    <n v="10005"/>
    <x v="353"/>
    <x v="1"/>
    <x v="166"/>
    <n v="1"/>
    <x v="33"/>
    <x v="28"/>
    <x v="2176"/>
    <m/>
    <m/>
    <m/>
    <m/>
    <n v="0"/>
    <n v="10000"/>
    <n v="10000"/>
    <n v="-1"/>
    <n v="16"/>
    <x v="0"/>
    <x v="1"/>
  </r>
  <r>
    <n v="10006"/>
    <x v="353"/>
    <x v="1"/>
    <x v="166"/>
    <n v="1"/>
    <x v="33"/>
    <x v="52"/>
    <x v="2177"/>
    <m/>
    <m/>
    <m/>
    <m/>
    <n v="0"/>
    <n v="15000"/>
    <n v="15000"/>
    <n v="-1"/>
    <n v="16"/>
    <x v="0"/>
    <x v="1"/>
  </r>
  <r>
    <n v="10007"/>
    <x v="354"/>
    <x v="1"/>
    <x v="8"/>
    <n v="1"/>
    <x v="29"/>
    <x v="37"/>
    <x v="233"/>
    <m/>
    <m/>
    <m/>
    <m/>
    <n v="7008"/>
    <n v="7500"/>
    <n v="492"/>
    <n v="-1"/>
    <n v="17"/>
    <x v="0"/>
    <x v="1"/>
  </r>
  <r>
    <n v="10008"/>
    <x v="354"/>
    <x v="1"/>
    <x v="8"/>
    <n v="1"/>
    <x v="33"/>
    <x v="6"/>
    <x v="2178"/>
    <m/>
    <m/>
    <m/>
    <m/>
    <n v="0"/>
    <n v="2000"/>
    <n v="2000"/>
    <n v="-1"/>
    <n v="17"/>
    <x v="0"/>
    <x v="1"/>
  </r>
  <r>
    <n v="10009"/>
    <x v="354"/>
    <x v="1"/>
    <x v="8"/>
    <n v="1"/>
    <x v="33"/>
    <x v="29"/>
    <x v="2179"/>
    <m/>
    <m/>
    <m/>
    <m/>
    <n v="0"/>
    <n v="25000"/>
    <n v="25000"/>
    <n v="-1"/>
    <n v="17"/>
    <x v="0"/>
    <x v="1"/>
  </r>
  <r>
    <n v="10010"/>
    <x v="354"/>
    <x v="1"/>
    <x v="8"/>
    <n v="1"/>
    <x v="104"/>
    <x v="41"/>
    <x v="730"/>
    <m/>
    <m/>
    <m/>
    <m/>
    <n v="7000"/>
    <n v="25000"/>
    <n v="18000"/>
    <n v="-1"/>
    <n v="17"/>
    <x v="0"/>
    <x v="1"/>
  </r>
  <r>
    <n v="10011"/>
    <x v="354"/>
    <x v="1"/>
    <x v="8"/>
    <n v="1"/>
    <x v="27"/>
    <x v="41"/>
    <x v="730"/>
    <m/>
    <m/>
    <m/>
    <m/>
    <n v="1100"/>
    <n v="10000"/>
    <n v="8900"/>
    <n v="-1"/>
    <n v="17"/>
    <x v="0"/>
    <x v="1"/>
  </r>
  <r>
    <n v="10012"/>
    <x v="354"/>
    <x v="1"/>
    <x v="8"/>
    <n v="1"/>
    <x v="26"/>
    <x v="1"/>
    <x v="1017"/>
    <m/>
    <m/>
    <m/>
    <m/>
    <n v="8000"/>
    <n v="20000"/>
    <n v="12000"/>
    <n v="-1"/>
    <n v="17"/>
    <x v="0"/>
    <x v="1"/>
  </r>
  <r>
    <n v="10013"/>
    <x v="354"/>
    <x v="1"/>
    <x v="8"/>
    <n v="1"/>
    <x v="26"/>
    <x v="28"/>
    <x v="218"/>
    <m/>
    <m/>
    <m/>
    <m/>
    <n v="8000"/>
    <n v="20000"/>
    <n v="12000"/>
    <n v="-1"/>
    <n v="17"/>
    <x v="0"/>
    <x v="1"/>
  </r>
  <r>
    <n v="10014"/>
    <x v="354"/>
    <x v="1"/>
    <x v="8"/>
    <n v="1"/>
    <x v="27"/>
    <x v="1"/>
    <x v="1017"/>
    <m/>
    <m/>
    <m/>
    <m/>
    <n v="1100"/>
    <n v="10000"/>
    <n v="8900"/>
    <n v="-1"/>
    <n v="17"/>
    <x v="0"/>
    <x v="1"/>
  </r>
  <r>
    <n v="10015"/>
    <x v="354"/>
    <x v="1"/>
    <x v="8"/>
    <n v="1"/>
    <x v="27"/>
    <x v="28"/>
    <x v="150"/>
    <m/>
    <m/>
    <m/>
    <m/>
    <n v="1100"/>
    <n v="10000"/>
    <n v="8900"/>
    <n v="-1"/>
    <n v="17"/>
    <x v="0"/>
    <x v="1"/>
  </r>
  <r>
    <n v="10016"/>
    <x v="354"/>
    <x v="1"/>
    <x v="8"/>
    <n v="1"/>
    <x v="33"/>
    <x v="2"/>
    <x v="2180"/>
    <m/>
    <m/>
    <m/>
    <m/>
    <n v="0"/>
    <n v="5000"/>
    <n v="5000"/>
    <n v="-1"/>
    <n v="17"/>
    <x v="0"/>
    <x v="1"/>
  </r>
  <r>
    <n v="10017"/>
    <x v="354"/>
    <x v="1"/>
    <x v="8"/>
    <n v="1"/>
    <x v="29"/>
    <x v="37"/>
    <x v="233"/>
    <m/>
    <m/>
    <m/>
    <m/>
    <n v="10279"/>
    <n v="11000"/>
    <n v="721"/>
    <n v="-1"/>
    <n v="17"/>
    <x v="0"/>
    <x v="1"/>
  </r>
  <r>
    <n v="10018"/>
    <x v="354"/>
    <x v="1"/>
    <x v="8"/>
    <n v="1"/>
    <x v="26"/>
    <x v="1"/>
    <x v="2104"/>
    <m/>
    <m/>
    <m/>
    <m/>
    <n v="10000"/>
    <n v="20000"/>
    <n v="10000"/>
    <n v="-1"/>
    <n v="17"/>
    <x v="0"/>
    <x v="1"/>
  </r>
  <r>
    <n v="10019"/>
    <x v="354"/>
    <x v="1"/>
    <x v="8"/>
    <n v="1"/>
    <x v="29"/>
    <x v="37"/>
    <x v="233"/>
    <m/>
    <m/>
    <m/>
    <m/>
    <n v="6074"/>
    <n v="6500"/>
    <n v="426"/>
    <n v="-1"/>
    <n v="17"/>
    <x v="0"/>
    <x v="1"/>
  </r>
  <r>
    <n v="10020"/>
    <x v="354"/>
    <x v="1"/>
    <x v="8"/>
    <n v="1"/>
    <x v="29"/>
    <x v="34"/>
    <x v="214"/>
    <m/>
    <m/>
    <m/>
    <m/>
    <n v="3270"/>
    <n v="3500"/>
    <n v="230"/>
    <n v="-1"/>
    <n v="17"/>
    <x v="0"/>
    <x v="1"/>
  </r>
  <r>
    <n v="10021"/>
    <x v="354"/>
    <x v="1"/>
    <x v="8"/>
    <n v="1"/>
    <x v="0"/>
    <x v="6"/>
    <x v="2181"/>
    <m/>
    <m/>
    <m/>
    <m/>
    <n v="0"/>
    <n v="8000"/>
    <n v="8000"/>
    <n v="-1"/>
    <n v="17"/>
    <x v="0"/>
    <x v="1"/>
  </r>
  <r>
    <n v="10022"/>
    <x v="354"/>
    <x v="1"/>
    <x v="8"/>
    <n v="1"/>
    <x v="27"/>
    <x v="2"/>
    <x v="803"/>
    <m/>
    <m/>
    <m/>
    <m/>
    <n v="1100"/>
    <n v="10000"/>
    <n v="8900"/>
    <n v="-1"/>
    <n v="17"/>
    <x v="0"/>
    <x v="1"/>
  </r>
  <r>
    <n v="10023"/>
    <x v="354"/>
    <x v="1"/>
    <x v="8"/>
    <n v="1"/>
    <x v="26"/>
    <x v="2"/>
    <x v="803"/>
    <m/>
    <m/>
    <m/>
    <m/>
    <n v="8000"/>
    <n v="20000"/>
    <n v="12000"/>
    <n v="-1"/>
    <n v="17"/>
    <x v="0"/>
    <x v="1"/>
  </r>
  <r>
    <n v="10024"/>
    <x v="354"/>
    <x v="1"/>
    <x v="8"/>
    <n v="1"/>
    <x v="26"/>
    <x v="41"/>
    <x v="730"/>
    <m/>
    <m/>
    <m/>
    <m/>
    <n v="8000"/>
    <n v="20000"/>
    <n v="12000"/>
    <n v="-1"/>
    <n v="17"/>
    <x v="0"/>
    <x v="1"/>
  </r>
  <r>
    <n v="10025"/>
    <x v="354"/>
    <x v="1"/>
    <x v="8"/>
    <n v="1"/>
    <x v="37"/>
    <x v="37"/>
    <x v="336"/>
    <m/>
    <m/>
    <m/>
    <m/>
    <n v="0"/>
    <n v="4000"/>
    <n v="4000"/>
    <n v="-1"/>
    <n v="17"/>
    <x v="0"/>
    <x v="1"/>
  </r>
  <r>
    <n v="10026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27"/>
    <x v="354"/>
    <x v="1"/>
    <x v="8"/>
    <n v="1"/>
    <x v="27"/>
    <x v="35"/>
    <x v="388"/>
    <m/>
    <m/>
    <m/>
    <m/>
    <n v="1100"/>
    <n v="10000"/>
    <n v="8900"/>
    <n v="-1"/>
    <n v="17"/>
    <x v="0"/>
    <x v="1"/>
  </r>
  <r>
    <n v="10028"/>
    <x v="354"/>
    <x v="1"/>
    <x v="8"/>
    <n v="1"/>
    <x v="26"/>
    <x v="35"/>
    <x v="388"/>
    <m/>
    <m/>
    <m/>
    <m/>
    <n v="8000"/>
    <n v="20000"/>
    <n v="12000"/>
    <n v="-1"/>
    <n v="17"/>
    <x v="0"/>
    <x v="1"/>
  </r>
  <r>
    <n v="10029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30"/>
    <x v="354"/>
    <x v="1"/>
    <x v="8"/>
    <n v="1"/>
    <x v="37"/>
    <x v="32"/>
    <x v="300"/>
    <m/>
    <m/>
    <m/>
    <m/>
    <n v="1000"/>
    <n v="4000"/>
    <n v="3000"/>
    <n v="-1"/>
    <n v="17"/>
    <x v="0"/>
    <x v="1"/>
  </r>
  <r>
    <n v="10031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32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33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34"/>
    <x v="355"/>
    <x v="1"/>
    <x v="8"/>
    <n v="1"/>
    <x v="26"/>
    <x v="28"/>
    <x v="430"/>
    <m/>
    <s v="Rojo"/>
    <m/>
    <m/>
    <n v="8000"/>
    <n v="20000"/>
    <n v="12000"/>
    <n v="-1"/>
    <n v="18"/>
    <x v="0"/>
    <x v="1"/>
  </r>
  <r>
    <n v="10035"/>
    <x v="355"/>
    <x v="1"/>
    <x v="8"/>
    <n v="1"/>
    <x v="247"/>
    <x v="28"/>
    <x v="644"/>
    <m/>
    <s v="back"/>
    <m/>
    <s v="Comprado con la maquina"/>
    <n v="0"/>
    <n v="18000"/>
    <n v="18000"/>
    <n v="-1"/>
    <n v="18"/>
    <x v="0"/>
    <x v="1"/>
  </r>
  <r>
    <n v="10036"/>
    <x v="355"/>
    <x v="1"/>
    <x v="8"/>
    <n v="1"/>
    <x v="26"/>
    <x v="41"/>
    <x v="2167"/>
    <m/>
    <m/>
    <m/>
    <m/>
    <n v="8000"/>
    <n v="20000"/>
    <n v="12000"/>
    <n v="-1"/>
    <n v="18"/>
    <x v="0"/>
    <x v="1"/>
  </r>
  <r>
    <n v="10037"/>
    <x v="355"/>
    <x v="1"/>
    <x v="8"/>
    <n v="1"/>
    <x v="27"/>
    <x v="41"/>
    <x v="2167"/>
    <m/>
    <m/>
    <m/>
    <m/>
    <n v="1100"/>
    <n v="10000"/>
    <n v="8900"/>
    <n v="-1"/>
    <n v="18"/>
    <x v="0"/>
    <x v="1"/>
  </r>
  <r>
    <n v="10038"/>
    <x v="355"/>
    <x v="1"/>
    <x v="8"/>
    <n v="1"/>
    <x v="33"/>
    <x v="6"/>
    <x v="926"/>
    <m/>
    <m/>
    <m/>
    <m/>
    <n v="0"/>
    <n v="25000"/>
    <n v="25000"/>
    <n v="-1"/>
    <n v="18"/>
    <x v="0"/>
    <x v="1"/>
  </r>
  <r>
    <n v="10039"/>
    <x v="355"/>
    <x v="1"/>
    <x v="8"/>
    <n v="1"/>
    <x v="0"/>
    <x v="66"/>
    <x v="1932"/>
    <m/>
    <m/>
    <m/>
    <m/>
    <n v="2000"/>
    <n v="8000"/>
    <n v="6000"/>
    <n v="-1"/>
    <n v="18"/>
    <x v="0"/>
    <x v="1"/>
  </r>
  <r>
    <n v="10040"/>
    <x v="355"/>
    <x v="1"/>
    <x v="8"/>
    <n v="1"/>
    <x v="33"/>
    <x v="28"/>
    <x v="2182"/>
    <m/>
    <m/>
    <m/>
    <m/>
    <n v="0"/>
    <n v="10000"/>
    <n v="10000"/>
    <n v="-1"/>
    <n v="18"/>
    <x v="0"/>
    <x v="1"/>
  </r>
  <r>
    <n v="10041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42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43"/>
    <x v="355"/>
    <x v="1"/>
    <x v="8"/>
    <n v="1"/>
    <x v="2"/>
    <x v="7"/>
    <x v="328"/>
    <m/>
    <m/>
    <m/>
    <m/>
    <n v="8000"/>
    <n v="20000"/>
    <n v="12000"/>
    <n v="-1"/>
    <n v="18"/>
    <x v="0"/>
    <x v="1"/>
  </r>
  <r>
    <n v="10044"/>
    <x v="355"/>
    <x v="1"/>
    <x v="8"/>
    <n v="1"/>
    <x v="27"/>
    <x v="2"/>
    <x v="1936"/>
    <m/>
    <m/>
    <m/>
    <m/>
    <n v="1100"/>
    <n v="10000"/>
    <n v="8900"/>
    <n v="-1"/>
    <n v="18"/>
    <x v="0"/>
    <x v="1"/>
  </r>
  <r>
    <n v="10045"/>
    <x v="355"/>
    <x v="1"/>
    <x v="8"/>
    <n v="1"/>
    <x v="27"/>
    <x v="1"/>
    <x v="141"/>
    <m/>
    <m/>
    <m/>
    <m/>
    <n v="1100"/>
    <n v="10000"/>
    <n v="8900"/>
    <n v="-1"/>
    <n v="18"/>
    <x v="0"/>
    <x v="1"/>
  </r>
  <r>
    <n v="10046"/>
    <x v="355"/>
    <x v="1"/>
    <x v="8"/>
    <n v="1"/>
    <x v="81"/>
    <x v="1"/>
    <x v="141"/>
    <m/>
    <m/>
    <m/>
    <m/>
    <n v="3500"/>
    <n v="10000"/>
    <n v="6500"/>
    <n v="-1"/>
    <n v="18"/>
    <x v="0"/>
    <x v="1"/>
  </r>
  <r>
    <n v="10047"/>
    <x v="355"/>
    <x v="1"/>
    <x v="8"/>
    <n v="1"/>
    <x v="26"/>
    <x v="1"/>
    <x v="2104"/>
    <m/>
    <m/>
    <m/>
    <m/>
    <n v="10000"/>
    <n v="20000"/>
    <n v="10000"/>
    <n v="-1"/>
    <n v="18"/>
    <x v="0"/>
    <x v="1"/>
  </r>
  <r>
    <n v="10048"/>
    <x v="355"/>
    <x v="1"/>
    <x v="8"/>
    <n v="1"/>
    <x v="33"/>
    <x v="29"/>
    <x v="2183"/>
    <m/>
    <m/>
    <m/>
    <m/>
    <n v="0"/>
    <n v="25000"/>
    <n v="25000"/>
    <n v="-1"/>
    <n v="18"/>
    <x v="0"/>
    <x v="1"/>
  </r>
  <r>
    <n v="10049"/>
    <x v="355"/>
    <x v="1"/>
    <x v="8"/>
    <n v="1"/>
    <x v="27"/>
    <x v="29"/>
    <x v="2184"/>
    <m/>
    <m/>
    <m/>
    <m/>
    <n v="1100"/>
    <n v="10000"/>
    <n v="8900"/>
    <n v="-1"/>
    <n v="18"/>
    <x v="0"/>
    <x v="1"/>
  </r>
  <r>
    <n v="10050"/>
    <x v="355"/>
    <x v="1"/>
    <x v="8"/>
    <n v="1"/>
    <x v="37"/>
    <x v="32"/>
    <x v="300"/>
    <m/>
    <m/>
    <m/>
    <m/>
    <n v="0"/>
    <n v="4000"/>
    <n v="4000"/>
    <n v="-1"/>
    <n v="18"/>
    <x v="0"/>
    <x v="1"/>
  </r>
  <r>
    <n v="10051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52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53"/>
    <x v="355"/>
    <x v="1"/>
    <x v="8"/>
    <n v="1"/>
    <x v="27"/>
    <x v="28"/>
    <x v="218"/>
    <m/>
    <m/>
    <m/>
    <m/>
    <n v="1100"/>
    <n v="10000"/>
    <n v="8900"/>
    <n v="-1"/>
    <n v="18"/>
    <x v="0"/>
    <x v="1"/>
  </r>
  <r>
    <n v="10054"/>
    <x v="355"/>
    <x v="1"/>
    <x v="8"/>
    <n v="1"/>
    <x v="2"/>
    <x v="7"/>
    <x v="440"/>
    <m/>
    <m/>
    <m/>
    <m/>
    <n v="8000"/>
    <n v="20000"/>
    <n v="12000"/>
    <n v="-1"/>
    <n v="18"/>
    <x v="0"/>
    <x v="1"/>
  </r>
  <r>
    <n v="10055"/>
    <x v="355"/>
    <x v="1"/>
    <x v="8"/>
    <n v="1"/>
    <x v="1"/>
    <x v="1"/>
    <x v="1000"/>
    <m/>
    <m/>
    <m/>
    <m/>
    <n v="2600"/>
    <n v="10000"/>
    <n v="7400"/>
    <n v="-1"/>
    <n v="18"/>
    <x v="0"/>
    <x v="1"/>
  </r>
  <r>
    <n v="10056"/>
    <x v="355"/>
    <x v="1"/>
    <x v="8"/>
    <n v="1"/>
    <x v="29"/>
    <x v="32"/>
    <x v="201"/>
    <m/>
    <m/>
    <m/>
    <m/>
    <n v="6074"/>
    <n v="6500"/>
    <n v="426"/>
    <n v="-1"/>
    <n v="18"/>
    <x v="0"/>
    <x v="1"/>
  </r>
  <r>
    <n v="10057"/>
    <x v="356"/>
    <x v="1"/>
    <x v="8"/>
    <n v="1"/>
    <x v="26"/>
    <x v="28"/>
    <x v="150"/>
    <m/>
    <s v="Amarillo"/>
    <m/>
    <m/>
    <n v="8000"/>
    <n v="20000"/>
    <n v="12000"/>
    <n v="-1"/>
    <n v="19"/>
    <x v="0"/>
    <x v="1"/>
  </r>
  <r>
    <n v="10058"/>
    <x v="356"/>
    <x v="1"/>
    <x v="8"/>
    <n v="1"/>
    <x v="53"/>
    <x v="6"/>
    <x v="343"/>
    <m/>
    <m/>
    <m/>
    <m/>
    <n v="30000"/>
    <n v="45000"/>
    <n v="15000"/>
    <n v="-1"/>
    <n v="19"/>
    <x v="0"/>
    <x v="1"/>
  </r>
  <r>
    <n v="10059"/>
    <x v="356"/>
    <x v="1"/>
    <x v="8"/>
    <n v="1"/>
    <x v="11"/>
    <x v="134"/>
    <x v="1844"/>
    <m/>
    <m/>
    <m/>
    <m/>
    <n v="210000"/>
    <n v="295000"/>
    <n v="85000"/>
    <n v="-1"/>
    <n v="19"/>
    <x v="0"/>
    <x v="1"/>
  </r>
  <r>
    <n v="10060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061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062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063"/>
    <x v="356"/>
    <x v="1"/>
    <x v="8"/>
    <n v="1"/>
    <x v="26"/>
    <x v="1"/>
    <x v="136"/>
    <m/>
    <m/>
    <m/>
    <m/>
    <n v="8000"/>
    <n v="18000"/>
    <n v="10000"/>
    <n v="-1"/>
    <n v="19"/>
    <x v="0"/>
    <x v="1"/>
  </r>
  <r>
    <n v="10064"/>
    <x v="356"/>
    <x v="1"/>
    <x v="8"/>
    <n v="1"/>
    <x v="29"/>
    <x v="32"/>
    <x v="340"/>
    <m/>
    <m/>
    <m/>
    <m/>
    <n v="2803"/>
    <n v="3000"/>
    <n v="197"/>
    <n v="-1"/>
    <n v="19"/>
    <x v="0"/>
    <x v="1"/>
  </r>
  <r>
    <n v="10065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066"/>
    <x v="356"/>
    <x v="1"/>
    <x v="8"/>
    <n v="1"/>
    <x v="26"/>
    <x v="28"/>
    <x v="150"/>
    <m/>
    <m/>
    <m/>
    <m/>
    <n v="8000"/>
    <n v="20000"/>
    <n v="12000"/>
    <n v="-1"/>
    <n v="19"/>
    <x v="0"/>
    <x v="1"/>
  </r>
  <r>
    <n v="10067"/>
    <x v="356"/>
    <x v="1"/>
    <x v="8"/>
    <n v="1"/>
    <x v="41"/>
    <x v="6"/>
    <x v="2161"/>
    <m/>
    <m/>
    <m/>
    <m/>
    <n v="6000"/>
    <n v="12000"/>
    <n v="6000"/>
    <n v="-1"/>
    <n v="19"/>
    <x v="0"/>
    <x v="1"/>
  </r>
  <r>
    <n v="10068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069"/>
    <x v="356"/>
    <x v="1"/>
    <x v="8"/>
    <n v="1"/>
    <x v="2"/>
    <x v="6"/>
    <x v="2185"/>
    <m/>
    <m/>
    <m/>
    <m/>
    <n v="12000"/>
    <n v="24000"/>
    <n v="12000"/>
    <n v="-1"/>
    <n v="19"/>
    <x v="0"/>
    <x v="1"/>
  </r>
  <r>
    <n v="10070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071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072"/>
    <x v="356"/>
    <x v="1"/>
    <x v="8"/>
    <n v="1"/>
    <x v="29"/>
    <x v="32"/>
    <x v="201"/>
    <m/>
    <m/>
    <m/>
    <m/>
    <n v="6074"/>
    <n v="6500"/>
    <n v="426"/>
    <n v="-1"/>
    <n v="19"/>
    <x v="0"/>
    <x v="1"/>
  </r>
  <r>
    <n v="10073"/>
    <x v="356"/>
    <x v="1"/>
    <x v="8"/>
    <n v="1"/>
    <x v="219"/>
    <x v="6"/>
    <x v="1843"/>
    <m/>
    <m/>
    <m/>
    <m/>
    <n v="17000"/>
    <n v="34000"/>
    <n v="17000"/>
    <n v="-1"/>
    <n v="19"/>
    <x v="0"/>
    <x v="1"/>
  </r>
  <r>
    <n v="10074"/>
    <x v="356"/>
    <x v="1"/>
    <x v="8"/>
    <n v="1"/>
    <x v="147"/>
    <x v="83"/>
    <x v="544"/>
    <m/>
    <s v="Azul"/>
    <m/>
    <m/>
    <n v="29000"/>
    <n v="50000"/>
    <n v="21000"/>
    <n v="-1"/>
    <n v="19"/>
    <x v="0"/>
    <x v="1"/>
  </r>
  <r>
    <n v="10075"/>
    <x v="356"/>
    <x v="1"/>
    <x v="8"/>
    <n v="1"/>
    <x v="147"/>
    <x v="83"/>
    <x v="544"/>
    <m/>
    <s v="Rosa"/>
    <m/>
    <m/>
    <n v="29000"/>
    <n v="50000"/>
    <n v="21000"/>
    <n v="-1"/>
    <n v="19"/>
    <x v="0"/>
    <x v="1"/>
  </r>
  <r>
    <n v="10076"/>
    <x v="356"/>
    <x v="1"/>
    <x v="8"/>
    <n v="1"/>
    <x v="29"/>
    <x v="32"/>
    <x v="201"/>
    <m/>
    <m/>
    <m/>
    <m/>
    <n v="1401"/>
    <n v="1500"/>
    <n v="99"/>
    <n v="-1"/>
    <n v="19"/>
    <x v="0"/>
    <x v="1"/>
  </r>
  <r>
    <n v="10077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078"/>
    <x v="356"/>
    <x v="1"/>
    <x v="8"/>
    <n v="1"/>
    <x v="26"/>
    <x v="4"/>
    <x v="2137"/>
    <m/>
    <m/>
    <m/>
    <m/>
    <n v="7500"/>
    <n v="18000"/>
    <n v="10500"/>
    <n v="-1"/>
    <n v="19"/>
    <x v="0"/>
    <x v="1"/>
  </r>
  <r>
    <n v="10079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080"/>
    <x v="357"/>
    <x v="1"/>
    <x v="8"/>
    <n v="1"/>
    <x v="84"/>
    <x v="41"/>
    <x v="2186"/>
    <m/>
    <m/>
    <m/>
    <m/>
    <n v="65000"/>
    <n v="135000"/>
    <n v="70000"/>
    <n v="-1"/>
    <n v="20"/>
    <x v="0"/>
    <x v="1"/>
  </r>
  <r>
    <n v="10081"/>
    <x v="357"/>
    <x v="1"/>
    <x v="8"/>
    <n v="1"/>
    <x v="247"/>
    <x v="41"/>
    <x v="2186"/>
    <m/>
    <m/>
    <m/>
    <s v="Comprado con la maquina"/>
    <n v="0"/>
    <n v="15000"/>
    <n v="15000"/>
    <n v="-1"/>
    <n v="20"/>
    <x v="0"/>
    <x v="1"/>
  </r>
  <r>
    <n v="10082"/>
    <x v="357"/>
    <x v="1"/>
    <x v="8"/>
    <n v="1"/>
    <x v="27"/>
    <x v="29"/>
    <x v="1055"/>
    <m/>
    <m/>
    <m/>
    <m/>
    <n v="1100"/>
    <n v="10000"/>
    <n v="8900"/>
    <n v="-1"/>
    <n v="20"/>
    <x v="0"/>
    <x v="1"/>
  </r>
  <r>
    <n v="10083"/>
    <x v="357"/>
    <x v="1"/>
    <x v="8"/>
    <n v="1"/>
    <x v="81"/>
    <x v="29"/>
    <x v="1055"/>
    <m/>
    <m/>
    <m/>
    <m/>
    <n v="3500"/>
    <n v="10000"/>
    <n v="6500"/>
    <n v="-1"/>
    <n v="20"/>
    <x v="0"/>
    <x v="1"/>
  </r>
  <r>
    <n v="10084"/>
    <x v="357"/>
    <x v="1"/>
    <x v="8"/>
    <n v="1"/>
    <x v="29"/>
    <x v="37"/>
    <x v="233"/>
    <m/>
    <m/>
    <m/>
    <m/>
    <n v="14952"/>
    <n v="16000"/>
    <n v="1048"/>
    <n v="-1"/>
    <n v="20"/>
    <x v="0"/>
    <x v="1"/>
  </r>
  <r>
    <n v="10085"/>
    <x v="357"/>
    <x v="1"/>
    <x v="8"/>
    <n v="1"/>
    <x v="26"/>
    <x v="28"/>
    <x v="1949"/>
    <m/>
    <m/>
    <m/>
    <m/>
    <n v="9000"/>
    <n v="20000"/>
    <n v="11000"/>
    <n v="-1"/>
    <n v="20"/>
    <x v="0"/>
    <x v="1"/>
  </r>
  <r>
    <n v="10086"/>
    <x v="357"/>
    <x v="1"/>
    <x v="8"/>
    <n v="1"/>
    <x v="84"/>
    <x v="1"/>
    <x v="187"/>
    <m/>
    <m/>
    <m/>
    <m/>
    <n v="60000"/>
    <n v="110000"/>
    <n v="50000"/>
    <n v="-1"/>
    <n v="20"/>
    <x v="0"/>
    <x v="1"/>
  </r>
  <r>
    <n v="10087"/>
    <x v="357"/>
    <x v="1"/>
    <x v="8"/>
    <n v="1"/>
    <x v="27"/>
    <x v="1"/>
    <x v="187"/>
    <m/>
    <m/>
    <m/>
    <m/>
    <n v="1100"/>
    <n v="5000"/>
    <n v="3900"/>
    <n v="-1"/>
    <n v="20"/>
    <x v="0"/>
    <x v="1"/>
  </r>
  <r>
    <n v="10088"/>
    <x v="357"/>
    <x v="1"/>
    <x v="8"/>
    <n v="1"/>
    <x v="0"/>
    <x v="27"/>
    <x v="328"/>
    <m/>
    <m/>
    <m/>
    <m/>
    <n v="2000"/>
    <n v="10000"/>
    <n v="8000"/>
    <n v="-1"/>
    <n v="20"/>
    <x v="0"/>
    <x v="1"/>
  </r>
  <r>
    <n v="10089"/>
    <x v="357"/>
    <x v="1"/>
    <x v="8"/>
    <n v="1"/>
    <x v="0"/>
    <x v="7"/>
    <x v="440"/>
    <m/>
    <m/>
    <m/>
    <m/>
    <n v="2800"/>
    <n v="10000"/>
    <n v="7200"/>
    <n v="-1"/>
    <n v="20"/>
    <x v="0"/>
    <x v="1"/>
  </r>
  <r>
    <n v="10090"/>
    <x v="357"/>
    <x v="1"/>
    <x v="8"/>
    <n v="1"/>
    <x v="1"/>
    <x v="4"/>
    <x v="574"/>
    <m/>
    <m/>
    <m/>
    <m/>
    <n v="4000"/>
    <n v="18000"/>
    <n v="14000"/>
    <n v="-1"/>
    <n v="20"/>
    <x v="0"/>
    <x v="1"/>
  </r>
  <r>
    <n v="10091"/>
    <x v="357"/>
    <x v="1"/>
    <x v="8"/>
    <n v="1"/>
    <x v="26"/>
    <x v="4"/>
    <x v="817"/>
    <m/>
    <m/>
    <m/>
    <m/>
    <n v="6500"/>
    <n v="18000"/>
    <n v="11500"/>
    <n v="-1"/>
    <n v="20"/>
    <x v="0"/>
    <x v="1"/>
  </r>
  <r>
    <n v="10092"/>
    <x v="357"/>
    <x v="1"/>
    <x v="8"/>
    <n v="1"/>
    <x v="33"/>
    <x v="6"/>
    <x v="2187"/>
    <m/>
    <m/>
    <m/>
    <m/>
    <n v="0"/>
    <n v="6000"/>
    <n v="6000"/>
    <n v="-1"/>
    <n v="20"/>
    <x v="0"/>
    <x v="1"/>
  </r>
  <r>
    <n v="10093"/>
    <x v="357"/>
    <x v="1"/>
    <x v="8"/>
    <n v="1"/>
    <x v="8"/>
    <x v="25"/>
    <x v="1866"/>
    <m/>
    <m/>
    <m/>
    <m/>
    <n v="27000"/>
    <n v="50000"/>
    <n v="23000"/>
    <n v="-1"/>
    <n v="20"/>
    <x v="0"/>
    <x v="1"/>
  </r>
  <r>
    <n v="10094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095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096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097"/>
    <x v="357"/>
    <x v="1"/>
    <x v="8"/>
    <n v="1"/>
    <x v="33"/>
    <x v="34"/>
    <x v="214"/>
    <m/>
    <m/>
    <m/>
    <s v="Portal Asesora"/>
    <n v="0"/>
    <n v="6000"/>
    <n v="6000"/>
    <n v="-1"/>
    <n v="20"/>
    <x v="0"/>
    <x v="1"/>
  </r>
  <r>
    <n v="10098"/>
    <x v="357"/>
    <x v="1"/>
    <x v="8"/>
    <n v="1"/>
    <x v="247"/>
    <x v="110"/>
    <x v="2188"/>
    <m/>
    <m/>
    <m/>
    <s v="Comprado con la maquina"/>
    <n v="0"/>
    <n v="15000"/>
    <n v="15000"/>
    <n v="-1"/>
    <n v="20"/>
    <x v="0"/>
    <x v="1"/>
  </r>
  <r>
    <n v="10099"/>
    <x v="357"/>
    <x v="1"/>
    <x v="8"/>
    <n v="1"/>
    <x v="212"/>
    <x v="6"/>
    <x v="2136"/>
    <m/>
    <m/>
    <m/>
    <m/>
    <n v="4000"/>
    <n v="12000"/>
    <n v="8000"/>
    <n v="-1"/>
    <n v="20"/>
    <x v="0"/>
    <x v="1"/>
  </r>
  <r>
    <n v="10100"/>
    <x v="357"/>
    <x v="1"/>
    <x v="8"/>
    <n v="1"/>
    <x v="84"/>
    <x v="1"/>
    <x v="534"/>
    <m/>
    <m/>
    <m/>
    <m/>
    <n v="63000"/>
    <n v="120000"/>
    <n v="57000"/>
    <n v="-1"/>
    <n v="20"/>
    <x v="0"/>
    <x v="1"/>
  </r>
  <r>
    <n v="10101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02"/>
    <x v="357"/>
    <x v="1"/>
    <x v="8"/>
    <n v="1"/>
    <x v="23"/>
    <x v="6"/>
    <x v="122"/>
    <m/>
    <m/>
    <m/>
    <m/>
    <n v="3000"/>
    <n v="10000"/>
    <n v="7000"/>
    <n v="-1"/>
    <n v="20"/>
    <x v="0"/>
    <x v="1"/>
  </r>
  <r>
    <n v="10103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04"/>
    <x v="357"/>
    <x v="1"/>
    <x v="8"/>
    <n v="1"/>
    <x v="26"/>
    <x v="1"/>
    <x v="755"/>
    <m/>
    <m/>
    <m/>
    <m/>
    <n v="7300"/>
    <n v="20000"/>
    <n v="12700"/>
    <n v="-1"/>
    <n v="20"/>
    <x v="0"/>
    <x v="1"/>
  </r>
  <r>
    <n v="10105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06"/>
    <x v="357"/>
    <x v="1"/>
    <x v="8"/>
    <n v="1"/>
    <x v="26"/>
    <x v="1"/>
    <x v="755"/>
    <m/>
    <m/>
    <m/>
    <m/>
    <n v="8000"/>
    <n v="20000"/>
    <n v="12000"/>
    <n v="-1"/>
    <n v="20"/>
    <x v="0"/>
    <x v="1"/>
  </r>
  <r>
    <n v="10107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08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09"/>
    <x v="357"/>
    <x v="1"/>
    <x v="8"/>
    <n v="1"/>
    <x v="247"/>
    <x v="52"/>
    <x v="1344"/>
    <m/>
    <m/>
    <m/>
    <s v="Comprado con la maquina"/>
    <n v="0"/>
    <n v="15000"/>
    <n v="15000"/>
    <n v="-1"/>
    <n v="20"/>
    <x v="0"/>
    <x v="1"/>
  </r>
  <r>
    <n v="10110"/>
    <x v="357"/>
    <x v="1"/>
    <x v="8"/>
    <n v="1"/>
    <x v="84"/>
    <x v="1"/>
    <x v="431"/>
    <m/>
    <m/>
    <m/>
    <m/>
    <n v="68000"/>
    <n v="125000"/>
    <n v="57000"/>
    <n v="-1"/>
    <n v="20"/>
    <x v="0"/>
    <x v="1"/>
  </r>
  <r>
    <n v="10111"/>
    <x v="357"/>
    <x v="1"/>
    <x v="8"/>
    <n v="1"/>
    <x v="33"/>
    <x v="6"/>
    <x v="2189"/>
    <m/>
    <m/>
    <m/>
    <m/>
    <n v="0"/>
    <n v="3000"/>
    <n v="3000"/>
    <n v="-1"/>
    <n v="20"/>
    <x v="0"/>
    <x v="1"/>
  </r>
  <r>
    <n v="10112"/>
    <x v="357"/>
    <x v="1"/>
    <x v="8"/>
    <n v="1"/>
    <x v="29"/>
    <x v="32"/>
    <x v="201"/>
    <m/>
    <m/>
    <m/>
    <m/>
    <n v="3270"/>
    <n v="3500"/>
    <n v="230"/>
    <n v="-1"/>
    <n v="20"/>
    <x v="0"/>
    <x v="1"/>
  </r>
  <r>
    <n v="10113"/>
    <x v="357"/>
    <x v="1"/>
    <x v="8"/>
    <n v="1"/>
    <x v="27"/>
    <x v="4"/>
    <x v="828"/>
    <m/>
    <m/>
    <m/>
    <m/>
    <n v="1100"/>
    <n v="10000"/>
    <n v="8900"/>
    <n v="-1"/>
    <n v="20"/>
    <x v="0"/>
    <x v="1"/>
  </r>
  <r>
    <n v="10114"/>
    <x v="357"/>
    <x v="1"/>
    <x v="8"/>
    <n v="1"/>
    <x v="27"/>
    <x v="1"/>
    <x v="534"/>
    <m/>
    <m/>
    <m/>
    <m/>
    <n v="1100"/>
    <n v="10000"/>
    <n v="8900"/>
    <n v="-1"/>
    <n v="20"/>
    <x v="0"/>
    <x v="1"/>
  </r>
  <r>
    <n v="10115"/>
    <x v="358"/>
    <x v="1"/>
    <x v="8"/>
    <n v="1"/>
    <x v="4"/>
    <x v="4"/>
    <x v="215"/>
    <m/>
    <s v="Verde"/>
    <m/>
    <m/>
    <n v="18000"/>
    <n v="35000"/>
    <n v="17000"/>
    <n v="-1"/>
    <n v="21"/>
    <x v="0"/>
    <x v="1"/>
  </r>
  <r>
    <n v="10116"/>
    <x v="358"/>
    <x v="1"/>
    <x v="8"/>
    <n v="1"/>
    <x v="13"/>
    <x v="6"/>
    <x v="697"/>
    <m/>
    <m/>
    <m/>
    <m/>
    <n v="1500"/>
    <n v="10000"/>
    <n v="8500"/>
    <n v="-1"/>
    <n v="21"/>
    <x v="0"/>
    <x v="1"/>
  </r>
  <r>
    <n v="10117"/>
    <x v="358"/>
    <x v="1"/>
    <x v="8"/>
    <n v="1"/>
    <x v="29"/>
    <x v="37"/>
    <x v="233"/>
    <m/>
    <m/>
    <m/>
    <m/>
    <n v="3270"/>
    <n v="3500"/>
    <n v="230"/>
    <n v="-1"/>
    <n v="21"/>
    <x v="0"/>
    <x v="1"/>
  </r>
  <r>
    <n v="10118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19"/>
    <x v="358"/>
    <x v="1"/>
    <x v="8"/>
    <n v="1"/>
    <x v="26"/>
    <x v="28"/>
    <x v="133"/>
    <m/>
    <m/>
    <m/>
    <m/>
    <n v="8000"/>
    <n v="20000"/>
    <n v="12000"/>
    <n v="-1"/>
    <n v="21"/>
    <x v="0"/>
    <x v="1"/>
  </r>
  <r>
    <n v="10120"/>
    <x v="358"/>
    <x v="1"/>
    <x v="8"/>
    <n v="1"/>
    <x v="27"/>
    <x v="28"/>
    <x v="133"/>
    <m/>
    <m/>
    <m/>
    <m/>
    <n v="1100"/>
    <n v="10000"/>
    <n v="8900"/>
    <n v="-1"/>
    <n v="21"/>
    <x v="0"/>
    <x v="1"/>
  </r>
  <r>
    <n v="10121"/>
    <x v="358"/>
    <x v="1"/>
    <x v="8"/>
    <n v="1"/>
    <x v="0"/>
    <x v="6"/>
    <x v="2190"/>
    <m/>
    <m/>
    <m/>
    <m/>
    <n v="3000"/>
    <n v="9000"/>
    <n v="6000"/>
    <n v="-1"/>
    <n v="21"/>
    <x v="0"/>
    <x v="1"/>
  </r>
  <r>
    <n v="10122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23"/>
    <x v="358"/>
    <x v="1"/>
    <x v="8"/>
    <n v="1"/>
    <x v="26"/>
    <x v="28"/>
    <x v="297"/>
    <m/>
    <m/>
    <m/>
    <m/>
    <n v="8000"/>
    <n v="20000"/>
    <n v="12000"/>
    <n v="-1"/>
    <n v="21"/>
    <x v="0"/>
    <x v="1"/>
  </r>
  <r>
    <n v="10124"/>
    <x v="358"/>
    <x v="1"/>
    <x v="8"/>
    <n v="1"/>
    <x v="33"/>
    <x v="2"/>
    <x v="2191"/>
    <m/>
    <m/>
    <m/>
    <m/>
    <n v="0"/>
    <n v="25000"/>
    <n v="25000"/>
    <n v="-1"/>
    <n v="21"/>
    <x v="0"/>
    <x v="1"/>
  </r>
  <r>
    <n v="10125"/>
    <x v="358"/>
    <x v="1"/>
    <x v="8"/>
    <n v="1"/>
    <x v="84"/>
    <x v="29"/>
    <x v="919"/>
    <m/>
    <m/>
    <m/>
    <m/>
    <n v="65000"/>
    <n v="120000"/>
    <n v="55000"/>
    <n v="-1"/>
    <n v="21"/>
    <x v="0"/>
    <x v="1"/>
  </r>
  <r>
    <n v="10126"/>
    <x v="358"/>
    <x v="1"/>
    <x v="8"/>
    <n v="1"/>
    <x v="27"/>
    <x v="29"/>
    <x v="919"/>
    <m/>
    <m/>
    <m/>
    <m/>
    <n v="1100"/>
    <n v="10000"/>
    <n v="8900"/>
    <n v="-1"/>
    <n v="21"/>
    <x v="0"/>
    <x v="1"/>
  </r>
  <r>
    <n v="10127"/>
    <x v="358"/>
    <x v="1"/>
    <x v="8"/>
    <n v="1"/>
    <x v="81"/>
    <x v="29"/>
    <x v="919"/>
    <m/>
    <m/>
    <m/>
    <m/>
    <n v="3500"/>
    <n v="10000"/>
    <n v="6500"/>
    <n v="-1"/>
    <n v="21"/>
    <x v="0"/>
    <x v="1"/>
  </r>
  <r>
    <n v="10128"/>
    <x v="358"/>
    <x v="1"/>
    <x v="8"/>
    <n v="1"/>
    <x v="2"/>
    <x v="6"/>
    <x v="2192"/>
    <m/>
    <m/>
    <m/>
    <m/>
    <n v="7500"/>
    <n v="15000"/>
    <n v="7500"/>
    <n v="-1"/>
    <n v="21"/>
    <x v="0"/>
    <x v="1"/>
  </r>
  <r>
    <n v="10129"/>
    <x v="358"/>
    <x v="1"/>
    <x v="8"/>
    <n v="1"/>
    <x v="29"/>
    <x v="32"/>
    <x v="201"/>
    <m/>
    <m/>
    <m/>
    <m/>
    <n v="6074"/>
    <n v="6500"/>
    <n v="426"/>
    <n v="-1"/>
    <n v="21"/>
    <x v="0"/>
    <x v="1"/>
  </r>
  <r>
    <n v="10130"/>
    <x v="358"/>
    <x v="1"/>
    <x v="8"/>
    <n v="1"/>
    <x v="33"/>
    <x v="159"/>
    <x v="2193"/>
    <m/>
    <m/>
    <m/>
    <m/>
    <n v="0"/>
    <n v="25000"/>
    <n v="25000"/>
    <n v="-1"/>
    <n v="21"/>
    <x v="0"/>
    <x v="1"/>
  </r>
  <r>
    <n v="10131"/>
    <x v="358"/>
    <x v="1"/>
    <x v="8"/>
    <n v="1"/>
    <x v="26"/>
    <x v="28"/>
    <x v="237"/>
    <m/>
    <m/>
    <m/>
    <m/>
    <n v="8000"/>
    <n v="20000"/>
    <n v="12000"/>
    <n v="-1"/>
    <n v="21"/>
    <x v="0"/>
    <x v="1"/>
  </r>
  <r>
    <n v="10132"/>
    <x v="358"/>
    <x v="1"/>
    <x v="8"/>
    <n v="1"/>
    <x v="29"/>
    <x v="34"/>
    <x v="214"/>
    <m/>
    <m/>
    <m/>
    <m/>
    <n v="14952"/>
    <n v="16000"/>
    <n v="1048"/>
    <n v="-1"/>
    <n v="21"/>
    <x v="0"/>
    <x v="1"/>
  </r>
  <r>
    <n v="10133"/>
    <x v="358"/>
    <x v="1"/>
    <x v="8"/>
    <n v="1"/>
    <x v="37"/>
    <x v="34"/>
    <x v="301"/>
    <m/>
    <m/>
    <m/>
    <m/>
    <n v="0"/>
    <n v="4000"/>
    <n v="4000"/>
    <n v="-1"/>
    <n v="21"/>
    <x v="0"/>
    <x v="1"/>
  </r>
  <r>
    <n v="10134"/>
    <x v="358"/>
    <x v="1"/>
    <x v="8"/>
    <n v="1"/>
    <x v="29"/>
    <x v="34"/>
    <x v="371"/>
    <m/>
    <m/>
    <m/>
    <m/>
    <n v="934"/>
    <n v="1000"/>
    <n v="66"/>
    <n v="-1"/>
    <n v="21"/>
    <x v="0"/>
    <x v="1"/>
  </r>
  <r>
    <n v="10135"/>
    <x v="358"/>
    <x v="1"/>
    <x v="8"/>
    <n v="1"/>
    <x v="35"/>
    <x v="89"/>
    <x v="927"/>
    <m/>
    <m/>
    <m/>
    <m/>
    <n v="5000"/>
    <n v="9000"/>
    <n v="4000"/>
    <n v="-1"/>
    <n v="21"/>
    <x v="0"/>
    <x v="1"/>
  </r>
  <r>
    <n v="10136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37"/>
    <x v="358"/>
    <x v="1"/>
    <x v="8"/>
    <n v="1"/>
    <x v="158"/>
    <x v="6"/>
    <x v="1276"/>
    <m/>
    <m/>
    <m/>
    <m/>
    <n v="3500"/>
    <n v="9000"/>
    <n v="5500"/>
    <n v="-1"/>
    <n v="21"/>
    <x v="0"/>
    <x v="1"/>
  </r>
  <r>
    <n v="10138"/>
    <x v="358"/>
    <x v="1"/>
    <x v="8"/>
    <n v="1"/>
    <x v="171"/>
    <x v="6"/>
    <x v="1822"/>
    <m/>
    <m/>
    <m/>
    <m/>
    <n v="15000"/>
    <n v="35000"/>
    <n v="20000"/>
    <n v="-1"/>
    <n v="21"/>
    <x v="0"/>
    <x v="1"/>
  </r>
  <r>
    <n v="10139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40"/>
    <x v="359"/>
    <x v="1"/>
    <x v="8"/>
    <n v="1"/>
    <x v="57"/>
    <x v="1"/>
    <x v="217"/>
    <m/>
    <m/>
    <m/>
    <m/>
    <n v="700"/>
    <n v="5000"/>
    <n v="4300"/>
    <n v="-1"/>
    <n v="22"/>
    <x v="0"/>
    <x v="1"/>
  </r>
  <r>
    <n v="10141"/>
    <x v="359"/>
    <x v="1"/>
    <x v="8"/>
    <n v="1"/>
    <x v="81"/>
    <x v="1"/>
    <x v="217"/>
    <m/>
    <m/>
    <m/>
    <m/>
    <n v="3500"/>
    <n v="10000"/>
    <n v="6500"/>
    <n v="-1"/>
    <n v="22"/>
    <x v="0"/>
    <x v="1"/>
  </r>
  <r>
    <n v="10142"/>
    <x v="359"/>
    <x v="1"/>
    <x v="8"/>
    <n v="1"/>
    <x v="33"/>
    <x v="29"/>
    <x v="622"/>
    <m/>
    <m/>
    <m/>
    <m/>
    <n v="0"/>
    <n v="25000"/>
    <n v="25000"/>
    <n v="-1"/>
    <n v="22"/>
    <x v="0"/>
    <x v="1"/>
  </r>
  <r>
    <n v="10143"/>
    <x v="359"/>
    <x v="1"/>
    <x v="8"/>
    <n v="1"/>
    <x v="9"/>
    <x v="6"/>
    <x v="1531"/>
    <m/>
    <m/>
    <m/>
    <m/>
    <n v="4000"/>
    <n v="12000"/>
    <n v="8000"/>
    <n v="-1"/>
    <n v="22"/>
    <x v="0"/>
    <x v="1"/>
  </r>
  <r>
    <n v="10144"/>
    <x v="359"/>
    <x v="1"/>
    <x v="8"/>
    <n v="1"/>
    <x v="0"/>
    <x v="27"/>
    <x v="440"/>
    <m/>
    <m/>
    <m/>
    <m/>
    <n v="4000"/>
    <n v="12000"/>
    <n v="8000"/>
    <n v="-1"/>
    <n v="22"/>
    <x v="0"/>
    <x v="1"/>
  </r>
  <r>
    <n v="10145"/>
    <x v="359"/>
    <x v="1"/>
    <x v="8"/>
    <n v="1"/>
    <x v="0"/>
    <x v="27"/>
    <x v="328"/>
    <m/>
    <m/>
    <m/>
    <m/>
    <n v="2000"/>
    <n v="10000"/>
    <n v="8000"/>
    <n v="-1"/>
    <n v="22"/>
    <x v="0"/>
    <x v="1"/>
  </r>
  <r>
    <n v="10146"/>
    <x v="359"/>
    <x v="1"/>
    <x v="8"/>
    <n v="1"/>
    <x v="247"/>
    <x v="4"/>
    <x v="1151"/>
    <m/>
    <m/>
    <m/>
    <s v="Comprado con la maquina"/>
    <n v="0"/>
    <n v="15000"/>
    <n v="15000"/>
    <n v="-1"/>
    <n v="22"/>
    <x v="0"/>
    <x v="1"/>
  </r>
  <r>
    <n v="10147"/>
    <x v="359"/>
    <x v="1"/>
    <x v="8"/>
    <n v="1"/>
    <x v="29"/>
    <x v="37"/>
    <x v="233"/>
    <m/>
    <m/>
    <m/>
    <m/>
    <n v="10279"/>
    <n v="11000"/>
    <n v="721"/>
    <n v="-1"/>
    <n v="22"/>
    <x v="0"/>
    <x v="1"/>
  </r>
  <r>
    <n v="10148"/>
    <x v="359"/>
    <x v="1"/>
    <x v="8"/>
    <n v="1"/>
    <x v="247"/>
    <x v="1"/>
    <x v="496"/>
    <m/>
    <m/>
    <m/>
    <s v="Comprado con la maquina"/>
    <n v="0"/>
    <n v="15000"/>
    <n v="15000"/>
    <n v="-1"/>
    <n v="22"/>
    <x v="0"/>
    <x v="1"/>
  </r>
  <r>
    <n v="10149"/>
    <x v="359"/>
    <x v="1"/>
    <x v="8"/>
    <n v="1"/>
    <x v="26"/>
    <x v="1"/>
    <x v="496"/>
    <m/>
    <m/>
    <m/>
    <m/>
    <n v="8000"/>
    <n v="20000"/>
    <n v="12000"/>
    <n v="-1"/>
    <n v="22"/>
    <x v="0"/>
    <x v="1"/>
  </r>
  <r>
    <n v="10150"/>
    <x v="359"/>
    <x v="1"/>
    <x v="8"/>
    <n v="1"/>
    <x v="263"/>
    <x v="6"/>
    <x v="1592"/>
    <m/>
    <s v="Azul Oscuro"/>
    <m/>
    <m/>
    <n v="18000"/>
    <n v="35000"/>
    <n v="17000"/>
    <n v="-1"/>
    <n v="22"/>
    <x v="0"/>
    <x v="1"/>
  </r>
  <r>
    <n v="10151"/>
    <x v="359"/>
    <x v="1"/>
    <x v="8"/>
    <n v="1"/>
    <x v="33"/>
    <x v="28"/>
    <x v="2194"/>
    <m/>
    <m/>
    <m/>
    <m/>
    <n v="0"/>
    <n v="25000"/>
    <n v="25000"/>
    <n v="-1"/>
    <n v="22"/>
    <x v="0"/>
    <x v="1"/>
  </r>
  <r>
    <n v="10152"/>
    <x v="359"/>
    <x v="1"/>
    <x v="8"/>
    <n v="1"/>
    <x v="30"/>
    <x v="28"/>
    <x v="644"/>
    <m/>
    <m/>
    <m/>
    <s v="por FRP"/>
    <n v="900"/>
    <n v="5000"/>
    <n v="4100"/>
    <n v="-1"/>
    <n v="22"/>
    <x v="0"/>
    <x v="1"/>
  </r>
  <r>
    <n v="10153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54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55"/>
    <x v="359"/>
    <x v="1"/>
    <x v="8"/>
    <n v="1"/>
    <x v="1"/>
    <x v="1"/>
    <x v="2"/>
    <m/>
    <m/>
    <m/>
    <m/>
    <n v="3500"/>
    <n v="12000"/>
    <n v="8500"/>
    <n v="-1"/>
    <n v="22"/>
    <x v="0"/>
    <x v="1"/>
  </r>
  <r>
    <n v="10156"/>
    <x v="359"/>
    <x v="1"/>
    <x v="8"/>
    <n v="1"/>
    <x v="38"/>
    <x v="96"/>
    <x v="1840"/>
    <m/>
    <m/>
    <m/>
    <m/>
    <n v="23000"/>
    <n v="52500"/>
    <n v="29500"/>
    <n v="-1"/>
    <n v="22"/>
    <x v="0"/>
    <x v="1"/>
  </r>
  <r>
    <n v="10157"/>
    <x v="359"/>
    <x v="1"/>
    <x v="8"/>
    <n v="1"/>
    <x v="4"/>
    <x v="4"/>
    <x v="215"/>
    <m/>
    <s v="Gris"/>
    <m/>
    <m/>
    <n v="18000"/>
    <n v="32500"/>
    <n v="14500"/>
    <n v="-1"/>
    <n v="22"/>
    <x v="0"/>
    <x v="1"/>
  </r>
  <r>
    <n v="10158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59"/>
    <x v="359"/>
    <x v="1"/>
    <x v="8"/>
    <n v="1"/>
    <x v="92"/>
    <x v="6"/>
    <x v="2112"/>
    <m/>
    <s v="Lila"/>
    <m/>
    <m/>
    <n v="8000"/>
    <n v="20000"/>
    <n v="12000"/>
    <n v="-1"/>
    <n v="22"/>
    <x v="0"/>
    <x v="1"/>
  </r>
  <r>
    <n v="10160"/>
    <x v="359"/>
    <x v="1"/>
    <x v="8"/>
    <n v="1"/>
    <x v="29"/>
    <x v="144"/>
    <x v="1255"/>
    <m/>
    <m/>
    <m/>
    <m/>
    <n v="19400"/>
    <n v="20000"/>
    <n v="600"/>
    <n v="-1"/>
    <n v="22"/>
    <x v="0"/>
    <x v="1"/>
  </r>
  <r>
    <n v="10161"/>
    <x v="359"/>
    <x v="1"/>
    <x v="8"/>
    <n v="1"/>
    <x v="29"/>
    <x v="34"/>
    <x v="214"/>
    <m/>
    <m/>
    <m/>
    <m/>
    <n v="3270"/>
    <n v="3500"/>
    <n v="230"/>
    <n v="-1"/>
    <n v="22"/>
    <x v="0"/>
    <x v="1"/>
  </r>
  <r>
    <n v="10162"/>
    <x v="359"/>
    <x v="1"/>
    <x v="8"/>
    <n v="1"/>
    <x v="26"/>
    <x v="4"/>
    <x v="314"/>
    <m/>
    <s v="Negro"/>
    <m/>
    <m/>
    <n v="7000"/>
    <n v="18000"/>
    <n v="11000"/>
    <n v="-1"/>
    <n v="22"/>
    <x v="0"/>
    <x v="1"/>
  </r>
  <r>
    <n v="10163"/>
    <x v="360"/>
    <x v="1"/>
    <x v="13"/>
    <n v="1"/>
    <x v="33"/>
    <x v="34"/>
    <x v="214"/>
    <m/>
    <m/>
    <m/>
    <s v="Portal Asesora"/>
    <n v="0"/>
    <n v="6000"/>
    <n v="6000"/>
    <n v="-1"/>
    <n v="23"/>
    <x v="0"/>
    <x v="1"/>
  </r>
  <r>
    <n v="10164"/>
    <x v="360"/>
    <x v="1"/>
    <x v="8"/>
    <n v="1"/>
    <x v="58"/>
    <x v="54"/>
    <x v="398"/>
    <m/>
    <m/>
    <m/>
    <m/>
    <n v="95000"/>
    <n v="125000"/>
    <n v="30000"/>
    <n v="-1"/>
    <n v="23"/>
    <x v="0"/>
    <x v="1"/>
  </r>
  <r>
    <n v="10165"/>
    <x v="360"/>
    <x v="1"/>
    <x v="8"/>
    <n v="1"/>
    <x v="30"/>
    <x v="28"/>
    <x v="430"/>
    <m/>
    <m/>
    <m/>
    <m/>
    <n v="900"/>
    <n v="10000"/>
    <n v="9100"/>
    <n v="-1"/>
    <n v="23"/>
    <x v="0"/>
    <x v="1"/>
  </r>
  <r>
    <n v="10166"/>
    <x v="360"/>
    <x v="1"/>
    <x v="8"/>
    <n v="1"/>
    <x v="29"/>
    <x v="32"/>
    <x v="201"/>
    <m/>
    <m/>
    <m/>
    <m/>
    <n v="3270"/>
    <n v="3500"/>
    <n v="230"/>
    <n v="-1"/>
    <n v="23"/>
    <x v="0"/>
    <x v="1"/>
  </r>
  <r>
    <n v="10167"/>
    <x v="350"/>
    <x v="0"/>
    <x v="51"/>
    <n v="5"/>
    <x v="30"/>
    <x v="48"/>
    <x v="741"/>
    <m/>
    <m/>
    <m/>
    <m/>
    <n v="800"/>
    <n v="10000"/>
    <n v="-4000"/>
    <n v="5"/>
    <n v="13"/>
    <x v="0"/>
    <x v="1"/>
  </r>
  <r>
    <n v="10168"/>
    <x v="350"/>
    <x v="0"/>
    <x v="51"/>
    <n v="9"/>
    <x v="41"/>
    <x v="6"/>
    <x v="2161"/>
    <m/>
    <m/>
    <m/>
    <m/>
    <n v="6000"/>
    <n v="12000"/>
    <n v="-54000"/>
    <n v="9"/>
    <n v="13"/>
    <x v="0"/>
    <x v="1"/>
  </r>
  <r>
    <n v="10169"/>
    <x v="350"/>
    <x v="0"/>
    <x v="51"/>
    <n v="2"/>
    <x v="1"/>
    <x v="92"/>
    <x v="2195"/>
    <m/>
    <m/>
    <m/>
    <m/>
    <n v="8000"/>
    <n v="24000"/>
    <n v="-16000"/>
    <n v="2"/>
    <n v="13"/>
    <x v="0"/>
    <x v="1"/>
  </r>
  <r>
    <n v="10170"/>
    <x v="350"/>
    <x v="0"/>
    <x v="51"/>
    <n v="10"/>
    <x v="1"/>
    <x v="1"/>
    <x v="1000"/>
    <m/>
    <m/>
    <m/>
    <m/>
    <n v="2600"/>
    <n v="10000"/>
    <n v="-26000"/>
    <n v="10"/>
    <n v="13"/>
    <x v="0"/>
    <x v="1"/>
  </r>
  <r>
    <n v="10171"/>
    <x v="350"/>
    <x v="0"/>
    <x v="51"/>
    <n v="3"/>
    <x v="26"/>
    <x v="4"/>
    <x v="314"/>
    <m/>
    <m/>
    <m/>
    <m/>
    <n v="6500"/>
    <n v="18000"/>
    <n v="-19500"/>
    <n v="3"/>
    <n v="13"/>
    <x v="0"/>
    <x v="1"/>
  </r>
  <r>
    <n v="10172"/>
    <x v="350"/>
    <x v="0"/>
    <x v="51"/>
    <n v="6"/>
    <x v="81"/>
    <x v="48"/>
    <x v="741"/>
    <m/>
    <m/>
    <m/>
    <m/>
    <n v="3500"/>
    <n v="10000"/>
    <n v="-21000"/>
    <n v="6"/>
    <n v="13"/>
    <x v="0"/>
    <x v="1"/>
  </r>
  <r>
    <n v="10173"/>
    <x v="350"/>
    <x v="0"/>
    <x v="51"/>
    <n v="7"/>
    <x v="26"/>
    <x v="29"/>
    <x v="2103"/>
    <m/>
    <m/>
    <m/>
    <m/>
    <n v="10500"/>
    <n v="20000"/>
    <n v="-73500"/>
    <n v="7"/>
    <n v="13"/>
    <x v="0"/>
    <x v="1"/>
  </r>
  <r>
    <n v="10174"/>
    <x v="350"/>
    <x v="0"/>
    <x v="51"/>
    <n v="3"/>
    <x v="55"/>
    <x v="48"/>
    <x v="741"/>
    <m/>
    <m/>
    <m/>
    <m/>
    <n v="5500"/>
    <n v="20000"/>
    <n v="-16500"/>
    <n v="3"/>
    <n v="13"/>
    <x v="0"/>
    <x v="1"/>
  </r>
  <r>
    <n v="10175"/>
    <x v="350"/>
    <x v="0"/>
    <x v="51"/>
    <n v="7"/>
    <x v="26"/>
    <x v="29"/>
    <x v="2101"/>
    <m/>
    <m/>
    <m/>
    <m/>
    <n v="10500"/>
    <n v="20000"/>
    <n v="-73500"/>
    <n v="7"/>
    <n v="13"/>
    <x v="0"/>
    <x v="1"/>
  </r>
  <r>
    <n v="10176"/>
    <x v="360"/>
    <x v="1"/>
    <x v="8"/>
    <n v="1"/>
    <x v="33"/>
    <x v="6"/>
    <x v="2196"/>
    <m/>
    <m/>
    <m/>
    <m/>
    <n v="0"/>
    <n v="5000"/>
    <n v="5000"/>
    <n v="-1"/>
    <n v="23"/>
    <x v="0"/>
    <x v="1"/>
  </r>
  <r>
    <n v="10177"/>
    <x v="350"/>
    <x v="0"/>
    <x v="127"/>
    <n v="1"/>
    <x v="92"/>
    <x v="173"/>
    <x v="1765"/>
    <m/>
    <m/>
    <m/>
    <m/>
    <n v="58000"/>
    <n v="110000"/>
    <n v="-58000"/>
    <n v="1"/>
    <n v="13"/>
    <x v="0"/>
    <x v="1"/>
  </r>
  <r>
    <n v="10178"/>
    <x v="350"/>
    <x v="0"/>
    <x v="127"/>
    <n v="1"/>
    <x v="92"/>
    <x v="172"/>
    <x v="1764"/>
    <m/>
    <m/>
    <m/>
    <m/>
    <n v="40000"/>
    <n v="69000"/>
    <n v="-40000"/>
    <n v="1"/>
    <n v="13"/>
    <x v="0"/>
    <x v="1"/>
  </r>
  <r>
    <n v="10179"/>
    <x v="350"/>
    <x v="0"/>
    <x v="127"/>
    <n v="1"/>
    <x v="92"/>
    <x v="6"/>
    <x v="2112"/>
    <m/>
    <m/>
    <m/>
    <m/>
    <n v="7000"/>
    <n v="22000"/>
    <n v="-7000"/>
    <n v="1"/>
    <n v="13"/>
    <x v="0"/>
    <x v="1"/>
  </r>
  <r>
    <n v="10180"/>
    <x v="350"/>
    <x v="0"/>
    <x v="127"/>
    <n v="1"/>
    <x v="205"/>
    <x v="6"/>
    <x v="2197"/>
    <m/>
    <m/>
    <m/>
    <m/>
    <n v="15000"/>
    <n v="30000"/>
    <n v="-15000"/>
    <n v="1"/>
    <n v="13"/>
    <x v="0"/>
    <x v="1"/>
  </r>
  <r>
    <n v="10181"/>
    <x v="350"/>
    <x v="0"/>
    <x v="64"/>
    <n v="1"/>
    <x v="84"/>
    <x v="1"/>
    <x v="177"/>
    <m/>
    <m/>
    <m/>
    <m/>
    <n v="75000"/>
    <n v="140000"/>
    <n v="-75000"/>
    <n v="1"/>
    <n v="13"/>
    <x v="0"/>
    <x v="1"/>
  </r>
  <r>
    <n v="10182"/>
    <x v="350"/>
    <x v="0"/>
    <x v="64"/>
    <n v="1"/>
    <x v="84"/>
    <x v="2"/>
    <x v="595"/>
    <m/>
    <m/>
    <m/>
    <m/>
    <n v="85000"/>
    <n v="150000"/>
    <n v="-85000"/>
    <n v="1"/>
    <n v="13"/>
    <x v="0"/>
    <x v="1"/>
  </r>
  <r>
    <n v="10183"/>
    <x v="350"/>
    <x v="0"/>
    <x v="64"/>
    <n v="1"/>
    <x v="104"/>
    <x v="41"/>
    <x v="730"/>
    <m/>
    <m/>
    <m/>
    <m/>
    <n v="8000"/>
    <n v="25000"/>
    <n v="-8000"/>
    <n v="1"/>
    <n v="13"/>
    <x v="0"/>
    <x v="1"/>
  </r>
  <r>
    <n v="10184"/>
    <x v="350"/>
    <x v="0"/>
    <x v="64"/>
    <n v="1"/>
    <x v="84"/>
    <x v="1"/>
    <x v="367"/>
    <m/>
    <m/>
    <m/>
    <m/>
    <n v="60000"/>
    <n v="125000"/>
    <n v="-60000"/>
    <n v="1"/>
    <n v="13"/>
    <x v="0"/>
    <x v="1"/>
  </r>
  <r>
    <n v="10185"/>
    <x v="350"/>
    <x v="0"/>
    <x v="64"/>
    <n v="1"/>
    <x v="84"/>
    <x v="2"/>
    <x v="1930"/>
    <m/>
    <m/>
    <m/>
    <m/>
    <n v="83000"/>
    <n v="150000"/>
    <n v="-83000"/>
    <n v="1"/>
    <n v="13"/>
    <x v="0"/>
    <x v="1"/>
  </r>
  <r>
    <n v="10186"/>
    <x v="350"/>
    <x v="0"/>
    <x v="64"/>
    <n v="1"/>
    <x v="104"/>
    <x v="41"/>
    <x v="2198"/>
    <m/>
    <m/>
    <m/>
    <m/>
    <n v="7000"/>
    <n v="25000"/>
    <n v="-7000"/>
    <n v="1"/>
    <n v="13"/>
    <x v="0"/>
    <x v="1"/>
  </r>
  <r>
    <n v="10187"/>
    <x v="353"/>
    <x v="0"/>
    <x v="154"/>
    <n v="1"/>
    <x v="264"/>
    <x v="6"/>
    <x v="2199"/>
    <m/>
    <m/>
    <m/>
    <m/>
    <n v="550000"/>
    <n v="0"/>
    <n v="-550000"/>
    <n v="1"/>
    <n v="16"/>
    <x v="0"/>
    <x v="1"/>
  </r>
  <r>
    <n v="10188"/>
    <x v="353"/>
    <x v="0"/>
    <x v="51"/>
    <n v="1"/>
    <x v="0"/>
    <x v="93"/>
    <x v="361"/>
    <m/>
    <m/>
    <m/>
    <m/>
    <n v="4500"/>
    <n v="12000"/>
    <n v="-4500"/>
    <n v="1"/>
    <n v="16"/>
    <x v="0"/>
    <x v="1"/>
  </r>
  <r>
    <n v="10189"/>
    <x v="353"/>
    <x v="0"/>
    <x v="51"/>
    <n v="1"/>
    <x v="0"/>
    <x v="4"/>
    <x v="361"/>
    <m/>
    <m/>
    <m/>
    <m/>
    <n v="4000"/>
    <n v="12000"/>
    <n v="-4000"/>
    <n v="1"/>
    <n v="16"/>
    <x v="0"/>
    <x v="1"/>
  </r>
  <r>
    <n v="10190"/>
    <x v="353"/>
    <x v="0"/>
    <x v="51"/>
    <n v="3"/>
    <x v="55"/>
    <x v="48"/>
    <x v="741"/>
    <m/>
    <m/>
    <m/>
    <m/>
    <n v="5500"/>
    <n v="20000"/>
    <n v="-16500"/>
    <n v="3"/>
    <n v="16"/>
    <x v="0"/>
    <x v="1"/>
  </r>
  <r>
    <n v="10191"/>
    <x v="353"/>
    <x v="0"/>
    <x v="51"/>
    <n v="5"/>
    <x v="41"/>
    <x v="6"/>
    <x v="2161"/>
    <m/>
    <m/>
    <m/>
    <m/>
    <n v="6000"/>
    <n v="12000"/>
    <n v="-30000"/>
    <n v="5"/>
    <n v="16"/>
    <x v="0"/>
    <x v="1"/>
  </r>
  <r>
    <n v="10192"/>
    <x v="353"/>
    <x v="0"/>
    <x v="51"/>
    <n v="4"/>
    <x v="26"/>
    <x v="48"/>
    <x v="741"/>
    <m/>
    <m/>
    <m/>
    <m/>
    <n v="8000"/>
    <n v="20000"/>
    <n v="-32000"/>
    <n v="4"/>
    <n v="16"/>
    <x v="0"/>
    <x v="1"/>
  </r>
  <r>
    <n v="10193"/>
    <x v="353"/>
    <x v="0"/>
    <x v="127"/>
    <n v="1"/>
    <x v="254"/>
    <x v="173"/>
    <x v="2200"/>
    <m/>
    <m/>
    <m/>
    <m/>
    <n v="42000"/>
    <n v="85000"/>
    <n v="-42000"/>
    <n v="1"/>
    <n v="16"/>
    <x v="0"/>
    <x v="1"/>
  </r>
  <r>
    <n v="10194"/>
    <x v="353"/>
    <x v="0"/>
    <x v="127"/>
    <n v="2"/>
    <x v="171"/>
    <x v="6"/>
    <x v="2201"/>
    <m/>
    <m/>
    <m/>
    <m/>
    <n v="9000"/>
    <n v="39000"/>
    <n v="-18000"/>
    <n v="2"/>
    <n v="16"/>
    <x v="0"/>
    <x v="1"/>
  </r>
  <r>
    <n v="10195"/>
    <x v="353"/>
    <x v="0"/>
    <x v="127"/>
    <n v="1"/>
    <x v="156"/>
    <x v="170"/>
    <x v="2202"/>
    <m/>
    <m/>
    <m/>
    <m/>
    <n v="11000"/>
    <n v="24000"/>
    <n v="-11000"/>
    <n v="1"/>
    <n v="16"/>
    <x v="0"/>
    <x v="1"/>
  </r>
  <r>
    <n v="10196"/>
    <x v="353"/>
    <x v="0"/>
    <x v="127"/>
    <n v="2"/>
    <x v="156"/>
    <x v="6"/>
    <x v="2203"/>
    <m/>
    <m/>
    <m/>
    <m/>
    <n v="12000"/>
    <n v="24000"/>
    <n v="-24000"/>
    <n v="2"/>
    <n v="16"/>
    <x v="0"/>
    <x v="1"/>
  </r>
  <r>
    <n v="10197"/>
    <x v="353"/>
    <x v="0"/>
    <x v="127"/>
    <n v="1"/>
    <x v="156"/>
    <x v="6"/>
    <x v="2204"/>
    <m/>
    <m/>
    <m/>
    <m/>
    <n v="13000"/>
    <n v="29000"/>
    <n v="-13000"/>
    <n v="1"/>
    <n v="16"/>
    <x v="0"/>
    <x v="1"/>
  </r>
  <r>
    <n v="10198"/>
    <x v="353"/>
    <x v="0"/>
    <x v="127"/>
    <n v="1"/>
    <x v="156"/>
    <x v="6"/>
    <x v="2205"/>
    <m/>
    <m/>
    <m/>
    <m/>
    <n v="15000"/>
    <n v="29000"/>
    <n v="-15000"/>
    <n v="1"/>
    <n v="16"/>
    <x v="0"/>
    <x v="1"/>
  </r>
  <r>
    <n v="10199"/>
    <x v="353"/>
    <x v="0"/>
    <x v="127"/>
    <n v="1"/>
    <x v="265"/>
    <x v="6"/>
    <x v="2206"/>
    <m/>
    <m/>
    <m/>
    <m/>
    <n v="27000"/>
    <n v="55000"/>
    <n v="-27000"/>
    <n v="1"/>
    <n v="16"/>
    <x v="0"/>
    <x v="1"/>
  </r>
  <r>
    <n v="10200"/>
    <x v="353"/>
    <x v="0"/>
    <x v="127"/>
    <n v="1"/>
    <x v="92"/>
    <x v="173"/>
    <x v="1765"/>
    <m/>
    <m/>
    <m/>
    <m/>
    <n v="58000"/>
    <n v="110000"/>
    <n v="-58000"/>
    <n v="1"/>
    <n v="16"/>
    <x v="0"/>
    <x v="1"/>
  </r>
  <r>
    <n v="10201"/>
    <x v="353"/>
    <x v="0"/>
    <x v="127"/>
    <n v="1"/>
    <x v="92"/>
    <x v="6"/>
    <x v="2112"/>
    <m/>
    <m/>
    <m/>
    <m/>
    <n v="7000"/>
    <n v="22000"/>
    <n v="-7000"/>
    <n v="1"/>
    <n v="16"/>
    <x v="0"/>
    <x v="1"/>
  </r>
  <r>
    <n v="10202"/>
    <x v="353"/>
    <x v="0"/>
    <x v="127"/>
    <n v="1"/>
    <x v="92"/>
    <x v="172"/>
    <x v="1764"/>
    <m/>
    <m/>
    <m/>
    <m/>
    <n v="40000"/>
    <n v="69000"/>
    <n v="-40000"/>
    <n v="1"/>
    <n v="16"/>
    <x v="0"/>
    <x v="1"/>
  </r>
  <r>
    <n v="10203"/>
    <x v="353"/>
    <x v="0"/>
    <x v="127"/>
    <n v="2"/>
    <x v="11"/>
    <x v="134"/>
    <x v="1844"/>
    <m/>
    <m/>
    <m/>
    <m/>
    <n v="210000"/>
    <n v="300000"/>
    <n v="-420000"/>
    <n v="2"/>
    <n v="16"/>
    <x v="0"/>
    <x v="1"/>
  </r>
  <r>
    <n v="10204"/>
    <x v="353"/>
    <x v="0"/>
    <x v="135"/>
    <n v="3"/>
    <x v="90"/>
    <x v="6"/>
    <x v="2207"/>
    <m/>
    <m/>
    <m/>
    <m/>
    <n v="13000"/>
    <n v="0"/>
    <n v="-39000"/>
    <n v="3"/>
    <n v="16"/>
    <x v="0"/>
    <x v="1"/>
  </r>
  <r>
    <n v="10205"/>
    <x v="353"/>
    <x v="0"/>
    <x v="64"/>
    <n v="1"/>
    <x v="84"/>
    <x v="28"/>
    <x v="430"/>
    <m/>
    <m/>
    <m/>
    <m/>
    <n v="85000"/>
    <n v="150000"/>
    <n v="-85000"/>
    <n v="1"/>
    <n v="16"/>
    <x v="0"/>
    <x v="1"/>
  </r>
  <r>
    <n v="10206"/>
    <x v="353"/>
    <x v="0"/>
    <x v="64"/>
    <n v="4"/>
    <x v="104"/>
    <x v="41"/>
    <x v="2208"/>
    <m/>
    <m/>
    <m/>
    <m/>
    <n v="5000"/>
    <n v="20000"/>
    <n v="-20000"/>
    <n v="4"/>
    <n v="16"/>
    <x v="0"/>
    <x v="1"/>
  </r>
  <r>
    <n v="10207"/>
    <x v="353"/>
    <x v="0"/>
    <x v="114"/>
    <n v="3"/>
    <x v="22"/>
    <x v="6"/>
    <x v="2209"/>
    <m/>
    <m/>
    <m/>
    <m/>
    <n v="5500"/>
    <n v="15000"/>
    <n v="-16500"/>
    <n v="3"/>
    <n v="16"/>
    <x v="0"/>
    <x v="1"/>
  </r>
  <r>
    <n v="10208"/>
    <x v="356"/>
    <x v="0"/>
    <x v="114"/>
    <n v="4"/>
    <x v="2"/>
    <x v="6"/>
    <x v="2192"/>
    <m/>
    <m/>
    <m/>
    <m/>
    <n v="7500"/>
    <n v="15000"/>
    <n v="-30000"/>
    <n v="4"/>
    <n v="19"/>
    <x v="0"/>
    <x v="1"/>
  </r>
  <r>
    <n v="10209"/>
    <x v="356"/>
    <x v="0"/>
    <x v="114"/>
    <n v="1"/>
    <x v="2"/>
    <x v="6"/>
    <x v="2185"/>
    <m/>
    <m/>
    <m/>
    <m/>
    <n v="13000"/>
    <n v="25000"/>
    <n v="-13000"/>
    <n v="1"/>
    <n v="19"/>
    <x v="0"/>
    <x v="1"/>
  </r>
  <r>
    <n v="10210"/>
    <x v="356"/>
    <x v="0"/>
    <x v="114"/>
    <n v="1"/>
    <x v="2"/>
    <x v="6"/>
    <x v="2185"/>
    <m/>
    <m/>
    <m/>
    <m/>
    <n v="12000"/>
    <n v="25000"/>
    <n v="-12000"/>
    <n v="1"/>
    <n v="19"/>
    <x v="0"/>
    <x v="1"/>
  </r>
  <r>
    <n v="10211"/>
    <x v="356"/>
    <x v="0"/>
    <x v="114"/>
    <n v="3"/>
    <x v="13"/>
    <x v="6"/>
    <x v="48"/>
    <m/>
    <m/>
    <m/>
    <m/>
    <n v="2500"/>
    <n v="7000"/>
    <n v="-7500"/>
    <n v="3"/>
    <n v="19"/>
    <x v="0"/>
    <x v="1"/>
  </r>
  <r>
    <n v="10212"/>
    <x v="356"/>
    <x v="0"/>
    <x v="114"/>
    <n v="9"/>
    <x v="26"/>
    <x v="48"/>
    <x v="741"/>
    <m/>
    <m/>
    <m/>
    <m/>
    <n v="7300"/>
    <n v="20000"/>
    <n v="-65700"/>
    <n v="9"/>
    <n v="19"/>
    <x v="0"/>
    <x v="1"/>
  </r>
  <r>
    <n v="10213"/>
    <x v="356"/>
    <x v="0"/>
    <x v="114"/>
    <n v="1"/>
    <x v="11"/>
    <x v="116"/>
    <x v="2210"/>
    <m/>
    <m/>
    <m/>
    <m/>
    <n v="30000"/>
    <n v="69000"/>
    <n v="-30000"/>
    <n v="1"/>
    <n v="19"/>
    <x v="0"/>
    <x v="1"/>
  </r>
  <r>
    <n v="10214"/>
    <x v="356"/>
    <x v="0"/>
    <x v="114"/>
    <n v="1"/>
    <x v="11"/>
    <x v="116"/>
    <x v="2211"/>
    <m/>
    <m/>
    <m/>
    <m/>
    <n v="38000"/>
    <n v="79000"/>
    <n v="-38000"/>
    <n v="1"/>
    <n v="19"/>
    <x v="0"/>
    <x v="1"/>
  </r>
  <r>
    <n v="10215"/>
    <x v="356"/>
    <x v="0"/>
    <x v="114"/>
    <n v="1"/>
    <x v="11"/>
    <x v="142"/>
    <x v="2212"/>
    <m/>
    <m/>
    <m/>
    <m/>
    <n v="42000"/>
    <n v="79000"/>
    <n v="-42000"/>
    <n v="1"/>
    <n v="19"/>
    <x v="0"/>
    <x v="1"/>
  </r>
  <r>
    <n v="10216"/>
    <x v="356"/>
    <x v="0"/>
    <x v="127"/>
    <n v="1"/>
    <x v="266"/>
    <x v="6"/>
    <x v="2213"/>
    <m/>
    <m/>
    <m/>
    <m/>
    <n v="25000"/>
    <n v="49000"/>
    <n v="-25000"/>
    <n v="1"/>
    <n v="19"/>
    <x v="0"/>
    <x v="1"/>
  </r>
  <r>
    <n v="10217"/>
    <x v="356"/>
    <x v="0"/>
    <x v="127"/>
    <n v="1"/>
    <x v="267"/>
    <x v="6"/>
    <x v="2214"/>
    <m/>
    <m/>
    <m/>
    <m/>
    <n v="16000"/>
    <n v="35000"/>
    <n v="-16000"/>
    <n v="1"/>
    <n v="19"/>
    <x v="0"/>
    <x v="1"/>
  </r>
  <r>
    <n v="10218"/>
    <x v="356"/>
    <x v="0"/>
    <x v="127"/>
    <n v="1"/>
    <x v="156"/>
    <x v="170"/>
    <x v="2202"/>
    <m/>
    <m/>
    <m/>
    <m/>
    <n v="11000"/>
    <n v="24000"/>
    <n v="-11000"/>
    <n v="1"/>
    <n v="19"/>
    <x v="0"/>
    <x v="1"/>
  </r>
  <r>
    <n v="10219"/>
    <x v="356"/>
    <x v="0"/>
    <x v="127"/>
    <n v="1"/>
    <x v="231"/>
    <x v="198"/>
    <x v="2215"/>
    <m/>
    <m/>
    <m/>
    <m/>
    <n v="28000"/>
    <n v="55000"/>
    <n v="-28000"/>
    <n v="1"/>
    <n v="19"/>
    <x v="0"/>
    <x v="1"/>
  </r>
  <r>
    <n v="10220"/>
    <x v="356"/>
    <x v="0"/>
    <x v="127"/>
    <n v="1"/>
    <x v="268"/>
    <x v="6"/>
    <x v="2216"/>
    <m/>
    <m/>
    <m/>
    <m/>
    <n v="20000"/>
    <n v="45000"/>
    <n v="-20000"/>
    <n v="1"/>
    <n v="19"/>
    <x v="0"/>
    <x v="1"/>
  </r>
  <r>
    <n v="10221"/>
    <x v="356"/>
    <x v="0"/>
    <x v="51"/>
    <n v="10"/>
    <x v="30"/>
    <x v="48"/>
    <x v="741"/>
    <m/>
    <m/>
    <m/>
    <m/>
    <n v="800"/>
    <n v="10000"/>
    <n v="-8000"/>
    <n v="10"/>
    <n v="19"/>
    <x v="0"/>
    <x v="1"/>
  </r>
  <r>
    <n v="10222"/>
    <x v="356"/>
    <x v="0"/>
    <x v="51"/>
    <n v="5"/>
    <x v="27"/>
    <x v="48"/>
    <x v="741"/>
    <m/>
    <m/>
    <m/>
    <m/>
    <n v="900"/>
    <n v="10000"/>
    <n v="-4500"/>
    <n v="5"/>
    <n v="19"/>
    <x v="0"/>
    <x v="1"/>
  </r>
  <r>
    <n v="10223"/>
    <x v="356"/>
    <x v="0"/>
    <x v="51"/>
    <n v="20"/>
    <x v="269"/>
    <x v="48"/>
    <x v="741"/>
    <m/>
    <m/>
    <m/>
    <m/>
    <n v="2500"/>
    <n v="15000"/>
    <n v="-50000"/>
    <n v="20"/>
    <n v="19"/>
    <x v="0"/>
    <x v="1"/>
  </r>
  <r>
    <n v="10224"/>
    <x v="356"/>
    <x v="0"/>
    <x v="51"/>
    <n v="5"/>
    <x v="55"/>
    <x v="48"/>
    <x v="741"/>
    <m/>
    <m/>
    <m/>
    <m/>
    <n v="5500"/>
    <n v="20000"/>
    <n v="-27500"/>
    <n v="5"/>
    <n v="19"/>
    <x v="0"/>
    <x v="1"/>
  </r>
  <r>
    <n v="10225"/>
    <x v="356"/>
    <x v="0"/>
    <x v="51"/>
    <n v="1"/>
    <x v="2"/>
    <x v="93"/>
    <x v="2217"/>
    <m/>
    <m/>
    <m/>
    <m/>
    <n v="16000"/>
    <n v="34000"/>
    <n v="-16000"/>
    <n v="1"/>
    <n v="19"/>
    <x v="0"/>
    <x v="1"/>
  </r>
  <r>
    <n v="10226"/>
    <x v="356"/>
    <x v="0"/>
    <x v="51"/>
    <n v="17"/>
    <x v="26"/>
    <x v="48"/>
    <x v="741"/>
    <m/>
    <m/>
    <m/>
    <m/>
    <n v="7000"/>
    <n v="20000"/>
    <n v="-119000"/>
    <n v="17"/>
    <n v="19"/>
    <x v="0"/>
    <x v="1"/>
  </r>
  <r>
    <n v="10227"/>
    <x v="356"/>
    <x v="0"/>
    <x v="51"/>
    <n v="8"/>
    <x v="81"/>
    <x v="48"/>
    <x v="741"/>
    <m/>
    <m/>
    <m/>
    <m/>
    <n v="3500"/>
    <n v="10000"/>
    <n v="-28000"/>
    <n v="8"/>
    <n v="19"/>
    <x v="0"/>
    <x v="1"/>
  </r>
  <r>
    <n v="10228"/>
    <x v="356"/>
    <x v="0"/>
    <x v="64"/>
    <n v="1"/>
    <x v="84"/>
    <x v="2"/>
    <x v="595"/>
    <m/>
    <m/>
    <m/>
    <m/>
    <n v="83000"/>
    <n v="150000"/>
    <n v="-83000"/>
    <n v="1"/>
    <n v="19"/>
    <x v="0"/>
    <x v="1"/>
  </r>
  <r>
    <n v="10229"/>
    <x v="356"/>
    <x v="0"/>
    <x v="64"/>
    <n v="1"/>
    <x v="95"/>
    <x v="1"/>
    <x v="360"/>
    <m/>
    <m/>
    <m/>
    <m/>
    <n v="12000"/>
    <n v="30000"/>
    <n v="-12000"/>
    <n v="1"/>
    <n v="19"/>
    <x v="0"/>
    <x v="1"/>
  </r>
  <r>
    <n v="10230"/>
    <x v="356"/>
    <x v="0"/>
    <x v="64"/>
    <n v="1"/>
    <x v="270"/>
    <x v="29"/>
    <x v="853"/>
    <m/>
    <m/>
    <m/>
    <m/>
    <n v="5000"/>
    <n v="19000"/>
    <n v="-5000"/>
    <n v="1"/>
    <n v="19"/>
    <x v="0"/>
    <x v="1"/>
  </r>
  <r>
    <n v="10231"/>
    <x v="358"/>
    <x v="0"/>
    <x v="51"/>
    <n v="10"/>
    <x v="1"/>
    <x v="1"/>
    <x v="1000"/>
    <m/>
    <m/>
    <m/>
    <m/>
    <n v="2600"/>
    <n v="10000"/>
    <n v="-26000"/>
    <n v="10"/>
    <n v="21"/>
    <x v="0"/>
    <x v="1"/>
  </r>
  <r>
    <n v="10232"/>
    <x v="358"/>
    <x v="0"/>
    <x v="51"/>
    <n v="5"/>
    <x v="2"/>
    <x v="7"/>
    <x v="328"/>
    <m/>
    <m/>
    <m/>
    <m/>
    <n v="8500"/>
    <n v="20000"/>
    <n v="-42500"/>
    <n v="5"/>
    <n v="21"/>
    <x v="0"/>
    <x v="1"/>
  </r>
  <r>
    <n v="10233"/>
    <x v="358"/>
    <x v="0"/>
    <x v="51"/>
    <n v="1"/>
    <x v="26"/>
    <x v="4"/>
    <x v="828"/>
    <m/>
    <m/>
    <m/>
    <m/>
    <n v="6300"/>
    <n v="18000"/>
    <n v="-6300"/>
    <n v="1"/>
    <n v="21"/>
    <x v="0"/>
    <x v="1"/>
  </r>
  <r>
    <n v="10234"/>
    <x v="358"/>
    <x v="0"/>
    <x v="114"/>
    <n v="2"/>
    <x v="2"/>
    <x v="6"/>
    <x v="2192"/>
    <m/>
    <m/>
    <m/>
    <m/>
    <n v="7000"/>
    <n v="15000"/>
    <n v="-14000"/>
    <n v="2"/>
    <n v="21"/>
    <x v="0"/>
    <x v="1"/>
  </r>
  <r>
    <n v="10235"/>
    <x v="358"/>
    <x v="0"/>
    <x v="114"/>
    <n v="2"/>
    <x v="2"/>
    <x v="6"/>
    <x v="2185"/>
    <m/>
    <m/>
    <m/>
    <m/>
    <n v="12000"/>
    <n v="24000"/>
    <n v="-24000"/>
    <n v="2"/>
    <n v="21"/>
    <x v="0"/>
    <x v="1"/>
  </r>
  <r>
    <n v="10236"/>
    <x v="358"/>
    <x v="0"/>
    <x v="114"/>
    <n v="5"/>
    <x v="26"/>
    <x v="48"/>
    <x v="741"/>
    <m/>
    <m/>
    <m/>
    <m/>
    <n v="7500"/>
    <n v="20000"/>
    <n v="-37500"/>
    <n v="5"/>
    <n v="21"/>
    <x v="0"/>
    <x v="1"/>
  </r>
  <r>
    <n v="10237"/>
    <x v="358"/>
    <x v="0"/>
    <x v="114"/>
    <n v="3"/>
    <x v="26"/>
    <x v="28"/>
    <x v="1949"/>
    <m/>
    <m/>
    <m/>
    <m/>
    <n v="10500"/>
    <n v="22000"/>
    <n v="-31500"/>
    <n v="3"/>
    <n v="21"/>
    <x v="0"/>
    <x v="1"/>
  </r>
  <r>
    <n v="10238"/>
    <x v="358"/>
    <x v="0"/>
    <x v="114"/>
    <n v="4"/>
    <x v="26"/>
    <x v="48"/>
    <x v="741"/>
    <m/>
    <m/>
    <m/>
    <m/>
    <n v="7300"/>
    <n v="20000"/>
    <n v="-29200"/>
    <n v="4"/>
    <n v="21"/>
    <x v="0"/>
    <x v="1"/>
  </r>
  <r>
    <n v="10239"/>
    <x v="358"/>
    <x v="0"/>
    <x v="64"/>
    <n v="1"/>
    <x v="84"/>
    <x v="1"/>
    <x v="534"/>
    <m/>
    <m/>
    <m/>
    <m/>
    <n v="58000"/>
    <n v="125000"/>
    <n v="-58000"/>
    <n v="1"/>
    <n v="21"/>
    <x v="0"/>
    <x v="1"/>
  </r>
  <r>
    <n v="10240"/>
    <x v="358"/>
    <x v="0"/>
    <x v="64"/>
    <n v="1"/>
    <x v="84"/>
    <x v="1"/>
    <x v="2218"/>
    <m/>
    <m/>
    <m/>
    <m/>
    <n v="58000"/>
    <n v="125000"/>
    <n v="-58000"/>
    <n v="1"/>
    <n v="21"/>
    <x v="0"/>
    <x v="1"/>
  </r>
  <r>
    <n v="10241"/>
    <x v="358"/>
    <x v="0"/>
    <x v="64"/>
    <n v="1"/>
    <x v="84"/>
    <x v="1"/>
    <x v="431"/>
    <m/>
    <m/>
    <m/>
    <m/>
    <n v="65000"/>
    <n v="125000"/>
    <n v="-65000"/>
    <n v="1"/>
    <n v="21"/>
    <x v="0"/>
    <x v="1"/>
  </r>
  <r>
    <n v="10242"/>
    <x v="358"/>
    <x v="0"/>
    <x v="64"/>
    <n v="1"/>
    <x v="84"/>
    <x v="29"/>
    <x v="919"/>
    <m/>
    <m/>
    <m/>
    <m/>
    <n v="60000"/>
    <n v="125000"/>
    <n v="-60000"/>
    <n v="1"/>
    <n v="21"/>
    <x v="0"/>
    <x v="1"/>
  </r>
  <r>
    <n v="10243"/>
    <x v="358"/>
    <x v="0"/>
    <x v="5"/>
    <n v="2"/>
    <x v="55"/>
    <x v="48"/>
    <x v="741"/>
    <m/>
    <m/>
    <m/>
    <m/>
    <n v="5500"/>
    <n v="20000"/>
    <n v="-11000"/>
    <n v="2"/>
    <n v="21"/>
    <x v="0"/>
    <x v="1"/>
  </r>
  <r>
    <n v="10244"/>
    <x v="358"/>
    <x v="0"/>
    <x v="5"/>
    <n v="1"/>
    <x v="55"/>
    <x v="2"/>
    <x v="2219"/>
    <m/>
    <m/>
    <m/>
    <m/>
    <n v="8000"/>
    <n v="20000"/>
    <n v="-8000"/>
    <n v="1"/>
    <n v="21"/>
    <x v="0"/>
    <x v="1"/>
  </r>
  <r>
    <n v="10245"/>
    <x v="358"/>
    <x v="0"/>
    <x v="5"/>
    <n v="2"/>
    <x v="55"/>
    <x v="41"/>
    <x v="1859"/>
    <m/>
    <m/>
    <m/>
    <m/>
    <n v="6000"/>
    <n v="20000"/>
    <n v="-12000"/>
    <n v="2"/>
    <n v="21"/>
    <x v="0"/>
    <x v="1"/>
  </r>
  <r>
    <n v="10246"/>
    <x v="358"/>
    <x v="0"/>
    <x v="5"/>
    <n v="4"/>
    <x v="1"/>
    <x v="199"/>
    <x v="2220"/>
    <m/>
    <m/>
    <m/>
    <m/>
    <n v="6000"/>
    <n v="15000"/>
    <n v="-24000"/>
    <n v="4"/>
    <n v="21"/>
    <x v="0"/>
    <x v="1"/>
  </r>
  <r>
    <n v="10247"/>
    <x v="358"/>
    <x v="0"/>
    <x v="5"/>
    <n v="2"/>
    <x v="81"/>
    <x v="1"/>
    <x v="755"/>
    <m/>
    <m/>
    <m/>
    <m/>
    <n v="4000"/>
    <n v="10000"/>
    <n v="-8000"/>
    <n v="2"/>
    <n v="21"/>
    <x v="0"/>
    <x v="1"/>
  </r>
  <r>
    <n v="10248"/>
    <x v="358"/>
    <x v="0"/>
    <x v="5"/>
    <n v="2"/>
    <x v="26"/>
    <x v="4"/>
    <x v="828"/>
    <m/>
    <m/>
    <m/>
    <m/>
    <n v="7500"/>
    <n v="20000"/>
    <n v="-15000"/>
    <n v="2"/>
    <n v="21"/>
    <x v="0"/>
    <x v="1"/>
  </r>
  <r>
    <n v="10249"/>
    <x v="358"/>
    <x v="0"/>
    <x v="5"/>
    <n v="3"/>
    <x v="26"/>
    <x v="1"/>
    <x v="2221"/>
    <m/>
    <m/>
    <m/>
    <m/>
    <n v="10000"/>
    <n v="20000"/>
    <n v="-30000"/>
    <n v="3"/>
    <n v="21"/>
    <x v="0"/>
    <x v="1"/>
  </r>
  <r>
    <n v="10250"/>
    <x v="358"/>
    <x v="0"/>
    <x v="5"/>
    <n v="13"/>
    <x v="26"/>
    <x v="48"/>
    <x v="741"/>
    <m/>
    <m/>
    <m/>
    <m/>
    <n v="8000"/>
    <n v="20000"/>
    <n v="-104000"/>
    <n v="13"/>
    <n v="21"/>
    <x v="0"/>
    <x v="1"/>
  </r>
  <r>
    <n v="10251"/>
    <x v="358"/>
    <x v="0"/>
    <x v="5"/>
    <n v="5"/>
    <x v="30"/>
    <x v="28"/>
    <x v="218"/>
    <m/>
    <m/>
    <m/>
    <m/>
    <n v="1000"/>
    <n v="10000"/>
    <n v="-5000"/>
    <n v="5"/>
    <n v="21"/>
    <x v="0"/>
    <x v="1"/>
  </r>
  <r>
    <n v="10252"/>
    <x v="358"/>
    <x v="0"/>
    <x v="5"/>
    <n v="5"/>
    <x v="27"/>
    <x v="29"/>
    <x v="2222"/>
    <m/>
    <m/>
    <m/>
    <m/>
    <n v="1200"/>
    <n v="10000"/>
    <n v="-6000"/>
    <n v="5"/>
    <n v="21"/>
    <x v="0"/>
    <x v="1"/>
  </r>
  <r>
    <n v="10253"/>
    <x v="358"/>
    <x v="0"/>
    <x v="5"/>
    <n v="2"/>
    <x v="2"/>
    <x v="199"/>
    <x v="2223"/>
    <m/>
    <m/>
    <m/>
    <m/>
    <n v="12000"/>
    <n v="24000"/>
    <n v="-24000"/>
    <n v="2"/>
    <n v="21"/>
    <x v="0"/>
    <x v="1"/>
  </r>
  <r>
    <n v="10254"/>
    <x v="358"/>
    <x v="0"/>
    <x v="5"/>
    <n v="1"/>
    <x v="2"/>
    <x v="199"/>
    <x v="2224"/>
    <m/>
    <m/>
    <m/>
    <m/>
    <n v="15000"/>
    <n v="29000"/>
    <n v="-15000"/>
    <n v="1"/>
    <n v="21"/>
    <x v="0"/>
    <x v="1"/>
  </r>
  <r>
    <n v="10255"/>
    <x v="358"/>
    <x v="0"/>
    <x v="5"/>
    <n v="4"/>
    <x v="41"/>
    <x v="6"/>
    <x v="2225"/>
    <m/>
    <m/>
    <m/>
    <m/>
    <n v="6000"/>
    <n v="12000"/>
    <n v="-24000"/>
    <n v="4"/>
    <n v="21"/>
    <x v="0"/>
    <x v="1"/>
  </r>
  <r>
    <n v="10256"/>
    <x v="360"/>
    <x v="1"/>
    <x v="8"/>
    <n v="1"/>
    <x v="104"/>
    <x v="28"/>
    <x v="364"/>
    <m/>
    <m/>
    <m/>
    <m/>
    <n v="5000"/>
    <n v="20000"/>
    <n v="15000"/>
    <n v="-1"/>
    <n v="23"/>
    <x v="0"/>
    <x v="1"/>
  </r>
  <r>
    <n v="10257"/>
    <x v="360"/>
    <x v="1"/>
    <x v="5"/>
    <n v="1"/>
    <x v="81"/>
    <x v="28"/>
    <x v="364"/>
    <m/>
    <m/>
    <m/>
    <s v="Lo debe Lucho Arepas"/>
    <n v="3500"/>
    <n v="10000"/>
    <n v="6500"/>
    <n v="-1"/>
    <n v="23"/>
    <x v="0"/>
    <x v="1"/>
  </r>
  <r>
    <n v="10258"/>
    <x v="360"/>
    <x v="1"/>
    <x v="5"/>
    <n v="1"/>
    <x v="41"/>
    <x v="6"/>
    <x v="2161"/>
    <m/>
    <m/>
    <m/>
    <s v="Lo debe Lucho Arepas"/>
    <n v="6000"/>
    <n v="12000"/>
    <n v="6000"/>
    <n v="-1"/>
    <n v="23"/>
    <x v="0"/>
    <x v="1"/>
  </r>
  <r>
    <n v="10259"/>
    <x v="360"/>
    <x v="1"/>
    <x v="8"/>
    <n v="1"/>
    <x v="33"/>
    <x v="1"/>
    <x v="2226"/>
    <m/>
    <m/>
    <m/>
    <m/>
    <n v="0"/>
    <n v="25000"/>
    <n v="25000"/>
    <n v="-1"/>
    <n v="23"/>
    <x v="0"/>
    <x v="1"/>
  </r>
  <r>
    <n v="10260"/>
    <x v="360"/>
    <x v="1"/>
    <x v="8"/>
    <n v="1"/>
    <x v="0"/>
    <x v="27"/>
    <x v="328"/>
    <m/>
    <m/>
    <m/>
    <m/>
    <n v="3000"/>
    <n v="12000"/>
    <n v="9000"/>
    <n v="-1"/>
    <n v="23"/>
    <x v="0"/>
    <x v="1"/>
  </r>
  <r>
    <n v="10261"/>
    <x v="360"/>
    <x v="1"/>
    <x v="8"/>
    <n v="1"/>
    <x v="0"/>
    <x v="6"/>
    <x v="843"/>
    <m/>
    <m/>
    <m/>
    <m/>
    <n v="5500"/>
    <n v="14000"/>
    <n v="8500"/>
    <n v="-1"/>
    <n v="23"/>
    <x v="0"/>
    <x v="1"/>
  </r>
  <r>
    <n v="10262"/>
    <x v="360"/>
    <x v="1"/>
    <x v="8"/>
    <n v="1"/>
    <x v="29"/>
    <x v="34"/>
    <x v="214"/>
    <m/>
    <m/>
    <m/>
    <m/>
    <n v="3270"/>
    <n v="3500"/>
    <n v="230"/>
    <n v="-1"/>
    <n v="23"/>
    <x v="0"/>
    <x v="1"/>
  </r>
  <r>
    <n v="10263"/>
    <x v="360"/>
    <x v="1"/>
    <x v="8"/>
    <n v="1"/>
    <x v="1"/>
    <x v="1"/>
    <x v="1000"/>
    <m/>
    <m/>
    <m/>
    <m/>
    <n v="2600"/>
    <n v="10000"/>
    <n v="7400"/>
    <n v="-1"/>
    <n v="23"/>
    <x v="0"/>
    <x v="1"/>
  </r>
  <r>
    <n v="10264"/>
    <x v="360"/>
    <x v="1"/>
    <x v="8"/>
    <n v="1"/>
    <x v="0"/>
    <x v="6"/>
    <x v="1416"/>
    <m/>
    <m/>
    <m/>
    <m/>
    <n v="2600"/>
    <n v="7000"/>
    <n v="4400"/>
    <n v="-1"/>
    <n v="23"/>
    <x v="0"/>
    <x v="1"/>
  </r>
  <r>
    <n v="10265"/>
    <x v="360"/>
    <x v="1"/>
    <x v="8"/>
    <n v="1"/>
    <x v="37"/>
    <x v="32"/>
    <x v="300"/>
    <m/>
    <m/>
    <m/>
    <m/>
    <n v="0"/>
    <n v="4000"/>
    <n v="4000"/>
    <n v="-1"/>
    <n v="23"/>
    <x v="0"/>
    <x v="1"/>
  </r>
  <r>
    <n v="10266"/>
    <x v="360"/>
    <x v="1"/>
    <x v="69"/>
    <n v="1"/>
    <x v="4"/>
    <x v="6"/>
    <x v="804"/>
    <m/>
    <m/>
    <m/>
    <m/>
    <n v="44000"/>
    <n v="70000"/>
    <n v="26000"/>
    <n v="-1"/>
    <n v="23"/>
    <x v="0"/>
    <x v="1"/>
  </r>
  <r>
    <n v="10267"/>
    <x v="360"/>
    <x v="1"/>
    <x v="69"/>
    <n v="1"/>
    <x v="92"/>
    <x v="173"/>
    <x v="1765"/>
    <m/>
    <m/>
    <m/>
    <m/>
    <n v="58000"/>
    <n v="90000"/>
    <n v="32000"/>
    <n v="-1"/>
    <n v="23"/>
    <x v="0"/>
    <x v="1"/>
  </r>
  <r>
    <n v="10268"/>
    <x v="360"/>
    <x v="1"/>
    <x v="8"/>
    <n v="1"/>
    <x v="105"/>
    <x v="3"/>
    <x v="308"/>
    <m/>
    <m/>
    <m/>
    <m/>
    <n v="2800"/>
    <n v="5000"/>
    <n v="2200"/>
    <n v="-1"/>
    <n v="23"/>
    <x v="0"/>
    <x v="1"/>
  </r>
  <r>
    <n v="10269"/>
    <x v="360"/>
    <x v="1"/>
    <x v="8"/>
    <n v="1"/>
    <x v="37"/>
    <x v="37"/>
    <x v="336"/>
    <m/>
    <m/>
    <m/>
    <m/>
    <n v="0"/>
    <n v="4000"/>
    <n v="4000"/>
    <n v="-1"/>
    <n v="23"/>
    <x v="0"/>
    <x v="1"/>
  </r>
  <r>
    <n v="10270"/>
    <x v="361"/>
    <x v="1"/>
    <x v="8"/>
    <n v="1"/>
    <x v="1"/>
    <x v="1"/>
    <x v="1000"/>
    <m/>
    <m/>
    <m/>
    <m/>
    <n v="2600"/>
    <n v="10000"/>
    <n v="7400"/>
    <n v="-1"/>
    <n v="24"/>
    <x v="0"/>
    <x v="1"/>
  </r>
  <r>
    <n v="10271"/>
    <x v="361"/>
    <x v="1"/>
    <x v="8"/>
    <n v="1"/>
    <x v="26"/>
    <x v="1"/>
    <x v="2104"/>
    <m/>
    <m/>
    <m/>
    <m/>
    <n v="10500"/>
    <n v="22000"/>
    <n v="11500"/>
    <n v="-1"/>
    <n v="24"/>
    <x v="0"/>
    <x v="1"/>
  </r>
  <r>
    <n v="10272"/>
    <x v="361"/>
    <x v="1"/>
    <x v="8"/>
    <n v="1"/>
    <x v="247"/>
    <x v="1"/>
    <x v="2104"/>
    <m/>
    <m/>
    <m/>
    <s v="Comprado con la maquina"/>
    <n v="0"/>
    <n v="17000"/>
    <n v="17000"/>
    <n v="-1"/>
    <n v="24"/>
    <x v="0"/>
    <x v="1"/>
  </r>
  <r>
    <n v="10273"/>
    <x v="361"/>
    <x v="1"/>
    <x v="8"/>
    <n v="1"/>
    <x v="84"/>
    <x v="29"/>
    <x v="919"/>
    <m/>
    <m/>
    <m/>
    <s v="Ser recibe A03 y moto G22"/>
    <n v="60000"/>
    <n v="70000"/>
    <n v="10000"/>
    <n v="-1"/>
    <n v="24"/>
    <x v="0"/>
    <x v="1"/>
  </r>
  <r>
    <n v="10274"/>
    <x v="361"/>
    <x v="1"/>
    <x v="8"/>
    <n v="1"/>
    <x v="2"/>
    <x v="6"/>
    <x v="1871"/>
    <m/>
    <m/>
    <m/>
    <m/>
    <n v="3000"/>
    <n v="9000"/>
    <n v="6000"/>
    <n v="-1"/>
    <n v="24"/>
    <x v="0"/>
    <x v="1"/>
  </r>
  <r>
    <n v="10275"/>
    <x v="361"/>
    <x v="1"/>
    <x v="8"/>
    <n v="1"/>
    <x v="0"/>
    <x v="6"/>
    <x v="843"/>
    <m/>
    <m/>
    <m/>
    <m/>
    <n v="5500"/>
    <n v="14000"/>
    <n v="8500"/>
    <n v="-1"/>
    <n v="24"/>
    <x v="0"/>
    <x v="1"/>
  </r>
  <r>
    <n v="10276"/>
    <x v="361"/>
    <x v="1"/>
    <x v="8"/>
    <n v="1"/>
    <x v="33"/>
    <x v="34"/>
    <x v="214"/>
    <m/>
    <m/>
    <m/>
    <s v="Portal Asesora"/>
    <n v="0"/>
    <n v="6000"/>
    <n v="6000"/>
    <n v="-1"/>
    <n v="24"/>
    <x v="0"/>
    <x v="1"/>
  </r>
  <r>
    <n v="10277"/>
    <x v="361"/>
    <x v="1"/>
    <x v="8"/>
    <n v="1"/>
    <x v="26"/>
    <x v="28"/>
    <x v="1135"/>
    <m/>
    <s v="Rosado"/>
    <m/>
    <m/>
    <n v="10000"/>
    <n v="20000"/>
    <n v="10000"/>
    <n v="-1"/>
    <n v="24"/>
    <x v="0"/>
    <x v="1"/>
  </r>
  <r>
    <n v="10278"/>
    <x v="361"/>
    <x v="1"/>
    <x v="8"/>
    <n v="1"/>
    <x v="27"/>
    <x v="28"/>
    <x v="1135"/>
    <m/>
    <m/>
    <m/>
    <m/>
    <n v="1100"/>
    <n v="10000"/>
    <n v="8900"/>
    <n v="-1"/>
    <n v="24"/>
    <x v="0"/>
    <x v="1"/>
  </r>
  <r>
    <n v="10279"/>
    <x v="361"/>
    <x v="1"/>
    <x v="8"/>
    <n v="1"/>
    <x v="27"/>
    <x v="2"/>
    <x v="1615"/>
    <m/>
    <m/>
    <m/>
    <m/>
    <n v="1100"/>
    <n v="10000"/>
    <n v="8900"/>
    <n v="-1"/>
    <n v="24"/>
    <x v="0"/>
    <x v="1"/>
  </r>
  <r>
    <n v="10280"/>
    <x v="361"/>
    <x v="1"/>
    <x v="8"/>
    <n v="1"/>
    <x v="8"/>
    <x v="147"/>
    <x v="1313"/>
    <m/>
    <m/>
    <m/>
    <m/>
    <n v="37000"/>
    <n v="63000"/>
    <n v="26000"/>
    <n v="-1"/>
    <n v="24"/>
    <x v="0"/>
    <x v="1"/>
  </r>
  <r>
    <n v="10281"/>
    <x v="361"/>
    <x v="1"/>
    <x v="8"/>
    <n v="1"/>
    <x v="27"/>
    <x v="28"/>
    <x v="430"/>
    <m/>
    <m/>
    <m/>
    <m/>
    <n v="1100"/>
    <n v="10000"/>
    <n v="8900"/>
    <n v="-1"/>
    <n v="24"/>
    <x v="0"/>
    <x v="1"/>
  </r>
  <r>
    <n v="10282"/>
    <x v="361"/>
    <x v="1"/>
    <x v="8"/>
    <n v="1"/>
    <x v="26"/>
    <x v="28"/>
    <x v="430"/>
    <m/>
    <m/>
    <m/>
    <m/>
    <n v="8000"/>
    <n v="20000"/>
    <n v="12000"/>
    <n v="-1"/>
    <n v="24"/>
    <x v="0"/>
    <x v="1"/>
  </r>
  <r>
    <n v="10283"/>
    <x v="361"/>
    <x v="1"/>
    <x v="8"/>
    <n v="1"/>
    <x v="29"/>
    <x v="144"/>
    <x v="1255"/>
    <m/>
    <m/>
    <m/>
    <m/>
    <n v="9700"/>
    <n v="10000"/>
    <n v="300"/>
    <n v="-1"/>
    <n v="24"/>
    <x v="0"/>
    <x v="1"/>
  </r>
  <r>
    <n v="10284"/>
    <x v="361"/>
    <x v="1"/>
    <x v="8"/>
    <n v="1"/>
    <x v="29"/>
    <x v="34"/>
    <x v="214"/>
    <m/>
    <m/>
    <m/>
    <m/>
    <n v="6074"/>
    <n v="6500"/>
    <n v="426"/>
    <n v="-1"/>
    <n v="24"/>
    <x v="0"/>
    <x v="1"/>
  </r>
  <r>
    <n v="10285"/>
    <x v="361"/>
    <x v="1"/>
    <x v="8"/>
    <n v="1"/>
    <x v="29"/>
    <x v="32"/>
    <x v="201"/>
    <m/>
    <m/>
    <m/>
    <m/>
    <n v="3270"/>
    <n v="3500"/>
    <n v="230"/>
    <n v="-1"/>
    <n v="24"/>
    <x v="0"/>
    <x v="1"/>
  </r>
  <r>
    <n v="10286"/>
    <x v="362"/>
    <x v="1"/>
    <x v="8"/>
    <n v="1"/>
    <x v="26"/>
    <x v="110"/>
    <x v="2227"/>
    <m/>
    <m/>
    <m/>
    <m/>
    <n v="10000"/>
    <n v="20000"/>
    <n v="10000"/>
    <n v="-1"/>
    <n v="25"/>
    <x v="0"/>
    <x v="1"/>
  </r>
  <r>
    <n v="10287"/>
    <x v="362"/>
    <x v="1"/>
    <x v="8"/>
    <n v="1"/>
    <x v="27"/>
    <x v="110"/>
    <x v="2227"/>
    <m/>
    <m/>
    <m/>
    <m/>
    <n v="1100"/>
    <n v="10000"/>
    <n v="8900"/>
    <n v="-1"/>
    <n v="25"/>
    <x v="0"/>
    <x v="1"/>
  </r>
  <r>
    <n v="10288"/>
    <x v="362"/>
    <x v="1"/>
    <x v="8"/>
    <n v="1"/>
    <x v="84"/>
    <x v="1"/>
    <x v="141"/>
    <m/>
    <m/>
    <m/>
    <m/>
    <n v="63000"/>
    <n v="120000"/>
    <n v="57000"/>
    <n v="-1"/>
    <n v="25"/>
    <x v="0"/>
    <x v="1"/>
  </r>
  <r>
    <n v="10289"/>
    <x v="362"/>
    <x v="1"/>
    <x v="8"/>
    <n v="1"/>
    <x v="1"/>
    <x v="1"/>
    <x v="1000"/>
    <m/>
    <m/>
    <m/>
    <m/>
    <n v="2600"/>
    <n v="10000"/>
    <n v="7400"/>
    <n v="-1"/>
    <n v="25"/>
    <x v="0"/>
    <x v="1"/>
  </r>
  <r>
    <n v="10290"/>
    <x v="362"/>
    <x v="1"/>
    <x v="8"/>
    <n v="1"/>
    <x v="27"/>
    <x v="4"/>
    <x v="314"/>
    <m/>
    <m/>
    <m/>
    <m/>
    <n v="1100"/>
    <n v="10000"/>
    <n v="8900"/>
    <n v="-1"/>
    <n v="25"/>
    <x v="0"/>
    <x v="1"/>
  </r>
  <r>
    <n v="10291"/>
    <x v="362"/>
    <x v="1"/>
    <x v="8"/>
    <n v="1"/>
    <x v="29"/>
    <x v="34"/>
    <x v="214"/>
    <m/>
    <m/>
    <m/>
    <m/>
    <n v="6074"/>
    <n v="6500"/>
    <n v="426"/>
    <n v="-1"/>
    <n v="25"/>
    <x v="0"/>
    <x v="1"/>
  </r>
  <r>
    <n v="10292"/>
    <x v="362"/>
    <x v="1"/>
    <x v="8"/>
    <n v="1"/>
    <x v="33"/>
    <x v="1"/>
    <x v="2228"/>
    <m/>
    <m/>
    <m/>
    <m/>
    <n v="0"/>
    <n v="50000"/>
    <n v="50000"/>
    <n v="-1"/>
    <n v="25"/>
    <x v="0"/>
    <x v="1"/>
  </r>
  <r>
    <n v="10293"/>
    <x v="362"/>
    <x v="1"/>
    <x v="8"/>
    <n v="1"/>
    <x v="55"/>
    <x v="1"/>
    <x v="141"/>
    <m/>
    <m/>
    <m/>
    <m/>
    <n v="10000"/>
    <n v="20000"/>
    <n v="10000"/>
    <n v="-1"/>
    <n v="25"/>
    <x v="0"/>
    <x v="1"/>
  </r>
  <r>
    <n v="10294"/>
    <x v="362"/>
    <x v="1"/>
    <x v="8"/>
    <n v="1"/>
    <x v="27"/>
    <x v="1"/>
    <x v="141"/>
    <m/>
    <m/>
    <m/>
    <m/>
    <n v="1100"/>
    <n v="10000"/>
    <n v="8900"/>
    <n v="-1"/>
    <n v="25"/>
    <x v="0"/>
    <x v="1"/>
  </r>
  <r>
    <n v="10295"/>
    <x v="362"/>
    <x v="1"/>
    <x v="69"/>
    <n v="1"/>
    <x v="27"/>
    <x v="1"/>
    <x v="177"/>
    <m/>
    <m/>
    <m/>
    <m/>
    <n v="1100"/>
    <n v="10000"/>
    <n v="8900"/>
    <n v="-1"/>
    <n v="25"/>
    <x v="0"/>
    <x v="1"/>
  </r>
  <r>
    <n v="10296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297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298"/>
    <x v="362"/>
    <x v="1"/>
    <x v="8"/>
    <n v="1"/>
    <x v="0"/>
    <x v="6"/>
    <x v="1417"/>
    <m/>
    <m/>
    <m/>
    <m/>
    <n v="2500"/>
    <n v="9000"/>
    <n v="6500"/>
    <n v="-1"/>
    <n v="25"/>
    <x v="0"/>
    <x v="1"/>
  </r>
  <r>
    <n v="10299"/>
    <x v="362"/>
    <x v="1"/>
    <x v="8"/>
    <n v="1"/>
    <x v="9"/>
    <x v="6"/>
    <x v="1531"/>
    <m/>
    <m/>
    <m/>
    <m/>
    <n v="4000"/>
    <n v="12000"/>
    <n v="8000"/>
    <n v="-1"/>
    <n v="25"/>
    <x v="0"/>
    <x v="1"/>
  </r>
  <r>
    <n v="10300"/>
    <x v="362"/>
    <x v="1"/>
    <x v="8"/>
    <n v="1"/>
    <x v="29"/>
    <x v="32"/>
    <x v="201"/>
    <m/>
    <m/>
    <m/>
    <m/>
    <n v="6074"/>
    <n v="6500"/>
    <n v="426"/>
    <n v="-1"/>
    <n v="25"/>
    <x v="0"/>
    <x v="1"/>
  </r>
  <r>
    <n v="10301"/>
    <x v="362"/>
    <x v="1"/>
    <x v="8"/>
    <n v="1"/>
    <x v="175"/>
    <x v="28"/>
    <x v="430"/>
    <m/>
    <m/>
    <m/>
    <m/>
    <n v="7000"/>
    <n v="20000"/>
    <n v="13000"/>
    <n v="-1"/>
    <n v="25"/>
    <x v="0"/>
    <x v="1"/>
  </r>
  <r>
    <n v="10302"/>
    <x v="361"/>
    <x v="0"/>
    <x v="64"/>
    <n v="1"/>
    <x v="84"/>
    <x v="2"/>
    <x v="1785"/>
    <m/>
    <m/>
    <m/>
    <m/>
    <n v="60000"/>
    <n v="115000"/>
    <n v="-60000"/>
    <n v="1"/>
    <n v="24"/>
    <x v="0"/>
    <x v="1"/>
  </r>
  <r>
    <n v="10303"/>
    <x v="361"/>
    <x v="0"/>
    <x v="64"/>
    <n v="1"/>
    <x v="104"/>
    <x v="28"/>
    <x v="364"/>
    <m/>
    <m/>
    <m/>
    <m/>
    <n v="5000"/>
    <n v="20000"/>
    <n v="-5000"/>
    <n v="1"/>
    <n v="24"/>
    <x v="0"/>
    <x v="1"/>
  </r>
  <r>
    <n v="10304"/>
    <x v="361"/>
    <x v="0"/>
    <x v="88"/>
    <n v="4"/>
    <x v="38"/>
    <x v="96"/>
    <x v="1840"/>
    <m/>
    <m/>
    <m/>
    <m/>
    <n v="23000"/>
    <n v="55000"/>
    <n v="-92000"/>
    <n v="4"/>
    <n v="24"/>
    <x v="0"/>
    <x v="1"/>
  </r>
  <r>
    <n v="10305"/>
    <x v="361"/>
    <x v="0"/>
    <x v="88"/>
    <n v="1"/>
    <x v="2"/>
    <x v="26"/>
    <x v="650"/>
    <m/>
    <m/>
    <m/>
    <m/>
    <n v="11000"/>
    <n v="25000"/>
    <n v="-11000"/>
    <n v="1"/>
    <n v="24"/>
    <x v="0"/>
    <x v="1"/>
  </r>
  <r>
    <n v="10306"/>
    <x v="361"/>
    <x v="0"/>
    <x v="88"/>
    <n v="2"/>
    <x v="2"/>
    <x v="96"/>
    <x v="2229"/>
    <m/>
    <m/>
    <m/>
    <m/>
    <n v="20000"/>
    <n v="35000"/>
    <n v="-40000"/>
    <n v="2"/>
    <n v="24"/>
    <x v="0"/>
    <x v="1"/>
  </r>
  <r>
    <n v="10307"/>
    <x v="361"/>
    <x v="0"/>
    <x v="127"/>
    <n v="1"/>
    <x v="4"/>
    <x v="116"/>
    <x v="2230"/>
    <m/>
    <m/>
    <m/>
    <m/>
    <n v="45000"/>
    <n v="70000"/>
    <n v="-45000"/>
    <n v="1"/>
    <n v="24"/>
    <x v="0"/>
    <x v="1"/>
  </r>
  <r>
    <n v="10308"/>
    <x v="361"/>
    <x v="0"/>
    <x v="127"/>
    <n v="1"/>
    <x v="271"/>
    <x v="6"/>
    <x v="2231"/>
    <m/>
    <m/>
    <m/>
    <m/>
    <n v="20000"/>
    <n v="45000"/>
    <n v="-20000"/>
    <n v="1"/>
    <n v="24"/>
    <x v="0"/>
    <x v="1"/>
  </r>
  <r>
    <n v="10309"/>
    <x v="361"/>
    <x v="0"/>
    <x v="127"/>
    <n v="1"/>
    <x v="92"/>
    <x v="6"/>
    <x v="2112"/>
    <m/>
    <m/>
    <m/>
    <m/>
    <n v="7000"/>
    <n v="22000"/>
    <n v="-7000"/>
    <n v="1"/>
    <n v="24"/>
    <x v="0"/>
    <x v="1"/>
  </r>
  <r>
    <n v="10310"/>
    <x v="361"/>
    <x v="0"/>
    <x v="6"/>
    <n v="1"/>
    <x v="0"/>
    <x v="6"/>
    <x v="2232"/>
    <m/>
    <m/>
    <m/>
    <m/>
    <n v="10000"/>
    <n v="24000"/>
    <n v="-10000"/>
    <n v="1"/>
    <n v="24"/>
    <x v="0"/>
    <x v="1"/>
  </r>
  <r>
    <n v="10311"/>
    <x v="361"/>
    <x v="0"/>
    <x v="6"/>
    <n v="1"/>
    <x v="0"/>
    <x v="6"/>
    <x v="2233"/>
    <m/>
    <m/>
    <m/>
    <m/>
    <n v="6500"/>
    <n v="14000"/>
    <n v="-6500"/>
    <n v="1"/>
    <n v="24"/>
    <x v="0"/>
    <x v="1"/>
  </r>
  <r>
    <n v="10312"/>
    <x v="361"/>
    <x v="0"/>
    <x v="6"/>
    <n v="5"/>
    <x v="0"/>
    <x v="6"/>
    <x v="1417"/>
    <m/>
    <m/>
    <m/>
    <m/>
    <n v="2500"/>
    <n v="9000"/>
    <n v="-12500"/>
    <n v="5"/>
    <n v="24"/>
    <x v="0"/>
    <x v="1"/>
  </r>
  <r>
    <n v="10313"/>
    <x v="362"/>
    <x v="0"/>
    <x v="64"/>
    <n v="1"/>
    <x v="84"/>
    <x v="1"/>
    <x v="141"/>
    <m/>
    <m/>
    <m/>
    <m/>
    <n v="63000"/>
    <n v="125000"/>
    <n v="-63000"/>
    <n v="1"/>
    <n v="25"/>
    <x v="0"/>
    <x v="1"/>
  </r>
  <r>
    <n v="10314"/>
    <x v="362"/>
    <x v="0"/>
    <x v="64"/>
    <n v="1"/>
    <x v="84"/>
    <x v="29"/>
    <x v="919"/>
    <m/>
    <m/>
    <m/>
    <m/>
    <n v="60000"/>
    <n v="125000"/>
    <n v="-60000"/>
    <n v="1"/>
    <n v="25"/>
    <x v="0"/>
    <x v="1"/>
  </r>
  <r>
    <n v="10315"/>
    <x v="362"/>
    <x v="0"/>
    <x v="64"/>
    <n v="1"/>
    <x v="103"/>
    <x v="1"/>
    <x v="177"/>
    <m/>
    <m/>
    <m/>
    <m/>
    <n v="15000"/>
    <n v="30000"/>
    <n v="-15000"/>
    <n v="1"/>
    <n v="25"/>
    <x v="0"/>
    <x v="1"/>
  </r>
  <r>
    <n v="10316"/>
    <x v="362"/>
    <x v="0"/>
    <x v="127"/>
    <n v="3"/>
    <x v="147"/>
    <x v="83"/>
    <x v="544"/>
    <m/>
    <m/>
    <m/>
    <m/>
    <n v="29000"/>
    <n v="55000"/>
    <n v="-87000"/>
    <n v="3"/>
    <n v="25"/>
    <x v="0"/>
    <x v="1"/>
  </r>
  <r>
    <n v="10317"/>
    <x v="362"/>
    <x v="0"/>
    <x v="27"/>
    <n v="3"/>
    <x v="43"/>
    <x v="6"/>
    <x v="2234"/>
    <m/>
    <m/>
    <m/>
    <m/>
    <n v="8000"/>
    <n v="15000"/>
    <n v="-24000"/>
    <n v="3"/>
    <n v="25"/>
    <x v="0"/>
    <x v="1"/>
  </r>
  <r>
    <n v="10318"/>
    <x v="362"/>
    <x v="0"/>
    <x v="114"/>
    <n v="1"/>
    <x v="8"/>
    <x v="69"/>
    <x v="1137"/>
    <m/>
    <m/>
    <m/>
    <m/>
    <n v="37000"/>
    <n v="70000"/>
    <n v="-37000"/>
    <n v="1"/>
    <n v="25"/>
    <x v="0"/>
    <x v="1"/>
  </r>
  <r>
    <n v="10319"/>
    <x v="362"/>
    <x v="0"/>
    <x v="114"/>
    <n v="1"/>
    <x v="8"/>
    <x v="147"/>
    <x v="1313"/>
    <m/>
    <m/>
    <m/>
    <m/>
    <n v="35000"/>
    <n v="65000"/>
    <n v="-35000"/>
    <n v="1"/>
    <n v="25"/>
    <x v="0"/>
    <x v="1"/>
  </r>
  <r>
    <n v="10320"/>
    <x v="362"/>
    <x v="0"/>
    <x v="114"/>
    <n v="1"/>
    <x v="8"/>
    <x v="8"/>
    <x v="2235"/>
    <m/>
    <m/>
    <m/>
    <m/>
    <n v="27000"/>
    <n v="50000"/>
    <n v="-27000"/>
    <n v="1"/>
    <n v="25"/>
    <x v="0"/>
    <x v="1"/>
  </r>
  <r>
    <n v="10321"/>
    <x v="362"/>
    <x v="0"/>
    <x v="114"/>
    <n v="1"/>
    <x v="8"/>
    <x v="200"/>
    <x v="2236"/>
    <m/>
    <m/>
    <m/>
    <m/>
    <n v="21000"/>
    <n v="45000"/>
    <n v="-21000"/>
    <n v="1"/>
    <n v="25"/>
    <x v="0"/>
    <x v="1"/>
  </r>
  <r>
    <n v="10322"/>
    <x v="362"/>
    <x v="0"/>
    <x v="114"/>
    <n v="10"/>
    <x v="41"/>
    <x v="6"/>
    <x v="2237"/>
    <m/>
    <m/>
    <m/>
    <m/>
    <n v="2500"/>
    <n v="9000"/>
    <n v="-25000"/>
    <n v="10"/>
    <n v="25"/>
    <x v="0"/>
    <x v="1"/>
  </r>
  <r>
    <n v="10323"/>
    <x v="362"/>
    <x v="0"/>
    <x v="114"/>
    <n v="10"/>
    <x v="41"/>
    <x v="6"/>
    <x v="2238"/>
    <m/>
    <m/>
    <m/>
    <m/>
    <n v="1500"/>
    <n v="5000"/>
    <n v="-15000"/>
    <n v="10"/>
    <n v="25"/>
    <x v="0"/>
    <x v="1"/>
  </r>
  <r>
    <n v="10324"/>
    <x v="362"/>
    <x v="0"/>
    <x v="114"/>
    <n v="1"/>
    <x v="26"/>
    <x v="4"/>
    <x v="314"/>
    <m/>
    <s v="Morado"/>
    <m/>
    <m/>
    <n v="6500"/>
    <n v="18000"/>
    <n v="-6500"/>
    <n v="1"/>
    <n v="25"/>
    <x v="0"/>
    <x v="1"/>
  </r>
  <r>
    <n v="10325"/>
    <x v="363"/>
    <x v="1"/>
    <x v="25"/>
    <n v="1"/>
    <x v="84"/>
    <x v="1"/>
    <x v="2239"/>
    <m/>
    <m/>
    <m/>
    <m/>
    <n v="55000"/>
    <n v="110000"/>
    <n v="55000"/>
    <n v="-1"/>
    <n v="26"/>
    <x v="0"/>
    <x v="1"/>
  </r>
  <r>
    <n v="10326"/>
    <x v="363"/>
    <x v="1"/>
    <x v="25"/>
    <n v="1"/>
    <x v="0"/>
    <x v="6"/>
    <x v="2121"/>
    <m/>
    <m/>
    <m/>
    <m/>
    <n v="1500"/>
    <n v="5000"/>
    <n v="3500"/>
    <n v="-1"/>
    <n v="26"/>
    <x v="0"/>
    <x v="1"/>
  </r>
  <r>
    <n v="10327"/>
    <x v="363"/>
    <x v="1"/>
    <x v="25"/>
    <n v="1"/>
    <x v="2"/>
    <x v="7"/>
    <x v="328"/>
    <m/>
    <m/>
    <m/>
    <m/>
    <n v="8000"/>
    <n v="20000"/>
    <n v="12000"/>
    <n v="-1"/>
    <n v="26"/>
    <x v="0"/>
    <x v="1"/>
  </r>
  <r>
    <n v="10328"/>
    <x v="363"/>
    <x v="1"/>
    <x v="25"/>
    <n v="1"/>
    <x v="26"/>
    <x v="1"/>
    <x v="897"/>
    <m/>
    <m/>
    <m/>
    <m/>
    <n v="7000"/>
    <n v="15000"/>
    <n v="8000"/>
    <n v="-1"/>
    <n v="26"/>
    <x v="0"/>
    <x v="1"/>
  </r>
  <r>
    <n v="10329"/>
    <x v="363"/>
    <x v="1"/>
    <x v="25"/>
    <n v="1"/>
    <x v="79"/>
    <x v="134"/>
    <x v="1741"/>
    <m/>
    <m/>
    <m/>
    <m/>
    <n v="45000"/>
    <n v="60000"/>
    <n v="15000"/>
    <n v="-1"/>
    <n v="26"/>
    <x v="0"/>
    <x v="1"/>
  </r>
  <r>
    <n v="10330"/>
    <x v="363"/>
    <x v="1"/>
    <x v="8"/>
    <n v="1"/>
    <x v="29"/>
    <x v="32"/>
    <x v="201"/>
    <m/>
    <m/>
    <m/>
    <m/>
    <n v="3270"/>
    <n v="3500"/>
    <n v="230"/>
    <n v="-1"/>
    <n v="26"/>
    <x v="0"/>
    <x v="1"/>
  </r>
  <r>
    <n v="10331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32"/>
    <x v="363"/>
    <x v="1"/>
    <x v="8"/>
    <n v="1"/>
    <x v="26"/>
    <x v="28"/>
    <x v="149"/>
    <m/>
    <m/>
    <m/>
    <m/>
    <n v="8000"/>
    <n v="20000"/>
    <n v="12000"/>
    <n v="-1"/>
    <n v="26"/>
    <x v="0"/>
    <x v="1"/>
  </r>
  <r>
    <n v="10333"/>
    <x v="363"/>
    <x v="1"/>
    <x v="8"/>
    <n v="1"/>
    <x v="2"/>
    <x v="28"/>
    <x v="1818"/>
    <m/>
    <m/>
    <m/>
    <m/>
    <n v="28000"/>
    <n v="55000"/>
    <n v="27000"/>
    <n v="-1"/>
    <n v="26"/>
    <x v="0"/>
    <x v="1"/>
  </r>
  <r>
    <n v="10334"/>
    <x v="363"/>
    <x v="1"/>
    <x v="8"/>
    <n v="1"/>
    <x v="247"/>
    <x v="28"/>
    <x v="149"/>
    <m/>
    <m/>
    <m/>
    <s v="Comprado con la maquina"/>
    <n v="0"/>
    <n v="15000"/>
    <n v="15000"/>
    <n v="-1"/>
    <n v="26"/>
    <x v="0"/>
    <x v="1"/>
  </r>
  <r>
    <n v="10335"/>
    <x v="363"/>
    <x v="1"/>
    <x v="8"/>
    <n v="1"/>
    <x v="22"/>
    <x v="26"/>
    <x v="1178"/>
    <m/>
    <m/>
    <m/>
    <m/>
    <n v="40000"/>
    <n v="65000"/>
    <n v="25000"/>
    <n v="-1"/>
    <n v="26"/>
    <x v="0"/>
    <x v="1"/>
  </r>
  <r>
    <n v="10336"/>
    <x v="363"/>
    <x v="1"/>
    <x v="8"/>
    <n v="1"/>
    <x v="81"/>
    <x v="1"/>
    <x v="141"/>
    <m/>
    <m/>
    <m/>
    <m/>
    <n v="3500"/>
    <n v="10000"/>
    <n v="6500"/>
    <n v="-1"/>
    <n v="26"/>
    <x v="0"/>
    <x v="1"/>
  </r>
  <r>
    <n v="10337"/>
    <x v="363"/>
    <x v="1"/>
    <x v="8"/>
    <n v="1"/>
    <x v="27"/>
    <x v="2"/>
    <x v="1615"/>
    <m/>
    <m/>
    <m/>
    <m/>
    <n v="1100"/>
    <n v="10000"/>
    <n v="8900"/>
    <n v="-1"/>
    <n v="26"/>
    <x v="0"/>
    <x v="1"/>
  </r>
  <r>
    <n v="10338"/>
    <x v="363"/>
    <x v="1"/>
    <x v="8"/>
    <n v="1"/>
    <x v="30"/>
    <x v="2"/>
    <x v="171"/>
    <m/>
    <m/>
    <m/>
    <m/>
    <n v="1000"/>
    <n v="10000"/>
    <n v="9000"/>
    <n v="-1"/>
    <n v="26"/>
    <x v="0"/>
    <x v="1"/>
  </r>
  <r>
    <n v="10339"/>
    <x v="363"/>
    <x v="1"/>
    <x v="8"/>
    <n v="1"/>
    <x v="33"/>
    <x v="1"/>
    <x v="2240"/>
    <m/>
    <m/>
    <m/>
    <m/>
    <n v="0"/>
    <n v="20000"/>
    <n v="20000"/>
    <n v="-1"/>
    <n v="26"/>
    <x v="0"/>
    <x v="1"/>
  </r>
  <r>
    <n v="10340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41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42"/>
    <x v="363"/>
    <x v="1"/>
    <x v="8"/>
    <n v="1"/>
    <x v="29"/>
    <x v="32"/>
    <x v="201"/>
    <m/>
    <m/>
    <m/>
    <m/>
    <n v="10279"/>
    <n v="11000"/>
    <n v="721"/>
    <n v="-1"/>
    <n v="26"/>
    <x v="0"/>
    <x v="1"/>
  </r>
  <r>
    <n v="10343"/>
    <x v="363"/>
    <x v="1"/>
    <x v="8"/>
    <n v="1"/>
    <x v="37"/>
    <x v="37"/>
    <x v="336"/>
    <m/>
    <m/>
    <m/>
    <m/>
    <n v="0"/>
    <n v="4000"/>
    <n v="4000"/>
    <n v="-1"/>
    <n v="26"/>
    <x v="0"/>
    <x v="1"/>
  </r>
  <r>
    <n v="10344"/>
    <x v="363"/>
    <x v="1"/>
    <x v="8"/>
    <n v="1"/>
    <x v="33"/>
    <x v="2"/>
    <x v="752"/>
    <m/>
    <m/>
    <m/>
    <m/>
    <n v="0"/>
    <n v="20000"/>
    <n v="20000"/>
    <n v="-1"/>
    <n v="26"/>
    <x v="0"/>
    <x v="1"/>
  </r>
  <r>
    <n v="10345"/>
    <x v="364"/>
    <x v="1"/>
    <x v="8"/>
    <n v="1"/>
    <x v="33"/>
    <x v="29"/>
    <x v="1067"/>
    <m/>
    <m/>
    <m/>
    <m/>
    <n v="0"/>
    <n v="12000"/>
    <n v="12000"/>
    <n v="-1"/>
    <n v="27"/>
    <x v="0"/>
    <x v="1"/>
  </r>
  <r>
    <n v="10346"/>
    <x v="364"/>
    <x v="1"/>
    <x v="8"/>
    <n v="1"/>
    <x v="27"/>
    <x v="29"/>
    <x v="919"/>
    <m/>
    <m/>
    <m/>
    <m/>
    <n v="1100"/>
    <n v="10000"/>
    <n v="8900"/>
    <n v="-1"/>
    <n v="27"/>
    <x v="0"/>
    <x v="1"/>
  </r>
  <r>
    <n v="10347"/>
    <x v="364"/>
    <x v="1"/>
    <x v="8"/>
    <n v="1"/>
    <x v="81"/>
    <x v="29"/>
    <x v="919"/>
    <m/>
    <m/>
    <m/>
    <m/>
    <n v="3500"/>
    <n v="10000"/>
    <n v="6500"/>
    <n v="-1"/>
    <n v="27"/>
    <x v="0"/>
    <x v="1"/>
  </r>
  <r>
    <n v="10348"/>
    <x v="364"/>
    <x v="1"/>
    <x v="8"/>
    <n v="1"/>
    <x v="33"/>
    <x v="1"/>
    <x v="968"/>
    <m/>
    <m/>
    <m/>
    <m/>
    <n v="0"/>
    <n v="29000"/>
    <n v="29000"/>
    <n v="-1"/>
    <n v="27"/>
    <x v="0"/>
    <x v="1"/>
  </r>
  <r>
    <n v="10349"/>
    <x v="364"/>
    <x v="1"/>
    <x v="8"/>
    <n v="1"/>
    <x v="26"/>
    <x v="28"/>
    <x v="364"/>
    <m/>
    <m/>
    <m/>
    <m/>
    <n v="8000"/>
    <n v="20000"/>
    <n v="12000"/>
    <n v="-1"/>
    <n v="27"/>
    <x v="0"/>
    <x v="1"/>
  </r>
  <r>
    <n v="10350"/>
    <x v="364"/>
    <x v="1"/>
    <x v="8"/>
    <n v="1"/>
    <x v="30"/>
    <x v="28"/>
    <x v="364"/>
    <m/>
    <m/>
    <m/>
    <m/>
    <n v="800"/>
    <n v="10000"/>
    <n v="9200"/>
    <n v="-1"/>
    <n v="27"/>
    <x v="0"/>
    <x v="1"/>
  </r>
  <r>
    <n v="10351"/>
    <x v="364"/>
    <x v="1"/>
    <x v="8"/>
    <n v="1"/>
    <x v="247"/>
    <x v="28"/>
    <x v="2128"/>
    <m/>
    <m/>
    <m/>
    <s v="Comprado con la maquina"/>
    <n v="0"/>
    <n v="18000"/>
    <n v="18000"/>
    <n v="-1"/>
    <n v="27"/>
    <x v="0"/>
    <x v="1"/>
  </r>
  <r>
    <n v="10352"/>
    <x v="364"/>
    <x v="1"/>
    <x v="8"/>
    <n v="1"/>
    <x v="6"/>
    <x v="6"/>
    <x v="473"/>
    <m/>
    <m/>
    <m/>
    <m/>
    <n v="16000"/>
    <n v="35000"/>
    <n v="19000"/>
    <n v="-1"/>
    <n v="27"/>
    <x v="0"/>
    <x v="1"/>
  </r>
  <r>
    <n v="10353"/>
    <x v="364"/>
    <x v="1"/>
    <x v="8"/>
    <n v="1"/>
    <x v="1"/>
    <x v="1"/>
    <x v="1000"/>
    <m/>
    <m/>
    <m/>
    <m/>
    <n v="2600"/>
    <n v="10000"/>
    <n v="7400"/>
    <n v="-1"/>
    <n v="27"/>
    <x v="0"/>
    <x v="1"/>
  </r>
  <r>
    <n v="10354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355"/>
    <x v="364"/>
    <x v="1"/>
    <x v="69"/>
    <n v="1"/>
    <x v="272"/>
    <x v="6"/>
    <x v="2241"/>
    <m/>
    <m/>
    <m/>
    <m/>
    <n v="15000"/>
    <n v="25000"/>
    <n v="10000"/>
    <n v="-1"/>
    <n v="27"/>
    <x v="0"/>
    <x v="1"/>
  </r>
  <r>
    <n v="10356"/>
    <x v="364"/>
    <x v="1"/>
    <x v="166"/>
    <n v="1"/>
    <x v="33"/>
    <x v="1"/>
    <x v="1827"/>
    <m/>
    <m/>
    <m/>
    <m/>
    <n v="0"/>
    <n v="15000"/>
    <n v="15000"/>
    <n v="-1"/>
    <n v="27"/>
    <x v="0"/>
    <x v="1"/>
  </r>
  <r>
    <n v="10357"/>
    <x v="364"/>
    <x v="1"/>
    <x v="8"/>
    <n v="1"/>
    <x v="84"/>
    <x v="1"/>
    <x v="200"/>
    <m/>
    <m/>
    <m/>
    <m/>
    <n v="82000"/>
    <n v="140000"/>
    <n v="58000"/>
    <n v="-1"/>
    <n v="27"/>
    <x v="0"/>
    <x v="1"/>
  </r>
  <r>
    <n v="10358"/>
    <x v="364"/>
    <x v="1"/>
    <x v="8"/>
    <n v="1"/>
    <x v="103"/>
    <x v="1"/>
    <x v="200"/>
    <m/>
    <m/>
    <m/>
    <m/>
    <n v="0"/>
    <n v="15000"/>
    <n v="15000"/>
    <n v="-1"/>
    <n v="27"/>
    <x v="0"/>
    <x v="1"/>
  </r>
  <r>
    <n v="10359"/>
    <x v="364"/>
    <x v="1"/>
    <x v="8"/>
    <n v="1"/>
    <x v="27"/>
    <x v="1"/>
    <x v="200"/>
    <m/>
    <m/>
    <m/>
    <s v="Por Pacha"/>
    <n v="1100"/>
    <n v="5000"/>
    <n v="3900"/>
    <n v="-1"/>
    <n v="27"/>
    <x v="0"/>
    <x v="1"/>
  </r>
  <r>
    <n v="10360"/>
    <x v="364"/>
    <x v="1"/>
    <x v="8"/>
    <n v="1"/>
    <x v="81"/>
    <x v="1"/>
    <x v="200"/>
    <m/>
    <m/>
    <m/>
    <m/>
    <n v="3500"/>
    <n v="10000"/>
    <n v="6500"/>
    <n v="-1"/>
    <n v="27"/>
    <x v="0"/>
    <x v="1"/>
  </r>
  <r>
    <n v="10361"/>
    <x v="364"/>
    <x v="1"/>
    <x v="8"/>
    <n v="1"/>
    <x v="55"/>
    <x v="4"/>
    <x v="314"/>
    <m/>
    <m/>
    <m/>
    <m/>
    <n v="6000"/>
    <n v="18000"/>
    <n v="12000"/>
    <n v="-1"/>
    <n v="27"/>
    <x v="0"/>
    <x v="1"/>
  </r>
  <r>
    <n v="10362"/>
    <x v="364"/>
    <x v="1"/>
    <x v="8"/>
    <n v="1"/>
    <x v="226"/>
    <x v="4"/>
    <x v="314"/>
    <m/>
    <m/>
    <m/>
    <m/>
    <n v="4000"/>
    <n v="15000"/>
    <n v="11000"/>
    <n v="-1"/>
    <n v="27"/>
    <x v="0"/>
    <x v="1"/>
  </r>
  <r>
    <n v="10363"/>
    <x v="364"/>
    <x v="1"/>
    <x v="8"/>
    <n v="1"/>
    <x v="27"/>
    <x v="1"/>
    <x v="217"/>
    <m/>
    <m/>
    <m/>
    <m/>
    <n v="1100"/>
    <n v="10000"/>
    <n v="8900"/>
    <n v="-1"/>
    <n v="27"/>
    <x v="0"/>
    <x v="1"/>
  </r>
  <r>
    <n v="10364"/>
    <x v="364"/>
    <x v="1"/>
    <x v="8"/>
    <n v="1"/>
    <x v="81"/>
    <x v="52"/>
    <x v="1142"/>
    <m/>
    <m/>
    <m/>
    <m/>
    <n v="3500"/>
    <n v="10000"/>
    <n v="6500"/>
    <n v="-1"/>
    <n v="27"/>
    <x v="0"/>
    <x v="1"/>
  </r>
  <r>
    <n v="10365"/>
    <x v="364"/>
    <x v="1"/>
    <x v="8"/>
    <n v="1"/>
    <x v="33"/>
    <x v="6"/>
    <x v="926"/>
    <m/>
    <m/>
    <m/>
    <m/>
    <n v="0"/>
    <n v="25000"/>
    <n v="25000"/>
    <n v="-1"/>
    <n v="27"/>
    <x v="0"/>
    <x v="1"/>
  </r>
  <r>
    <n v="10366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367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368"/>
    <x v="364"/>
    <x v="1"/>
    <x v="8"/>
    <n v="1"/>
    <x v="29"/>
    <x v="32"/>
    <x v="201"/>
    <m/>
    <m/>
    <m/>
    <m/>
    <n v="3270"/>
    <n v="3500"/>
    <n v="230"/>
    <n v="-1"/>
    <n v="27"/>
    <x v="0"/>
    <x v="1"/>
  </r>
  <r>
    <n v="10369"/>
    <x v="364"/>
    <x v="1"/>
    <x v="8"/>
    <n v="1"/>
    <x v="13"/>
    <x v="6"/>
    <x v="2242"/>
    <m/>
    <m/>
    <m/>
    <m/>
    <n v="2000"/>
    <n v="8000"/>
    <n v="6000"/>
    <n v="-1"/>
    <n v="27"/>
    <x v="0"/>
    <x v="1"/>
  </r>
  <r>
    <n v="10370"/>
    <x v="364"/>
    <x v="1"/>
    <x v="8"/>
    <n v="1"/>
    <x v="13"/>
    <x v="6"/>
    <x v="2242"/>
    <m/>
    <m/>
    <m/>
    <m/>
    <n v="2000"/>
    <n v="8000"/>
    <n v="6000"/>
    <n v="-1"/>
    <n v="27"/>
    <x v="0"/>
    <x v="1"/>
  </r>
  <r>
    <n v="10371"/>
    <x v="364"/>
    <x v="1"/>
    <x v="8"/>
    <n v="1"/>
    <x v="0"/>
    <x v="6"/>
    <x v="2122"/>
    <m/>
    <m/>
    <m/>
    <m/>
    <n v="3500"/>
    <n v="12000"/>
    <n v="8500"/>
    <n v="-1"/>
    <n v="27"/>
    <x v="0"/>
    <x v="1"/>
  </r>
  <r>
    <n v="10372"/>
    <x v="364"/>
    <x v="1"/>
    <x v="8"/>
    <n v="1"/>
    <x v="26"/>
    <x v="41"/>
    <x v="2150"/>
    <m/>
    <m/>
    <m/>
    <m/>
    <n v="9500"/>
    <n v="20000"/>
    <n v="10500"/>
    <n v="-1"/>
    <n v="27"/>
    <x v="0"/>
    <x v="1"/>
  </r>
  <r>
    <n v="10373"/>
    <x v="364"/>
    <x v="1"/>
    <x v="8"/>
    <n v="1"/>
    <x v="27"/>
    <x v="41"/>
    <x v="2150"/>
    <m/>
    <m/>
    <m/>
    <m/>
    <n v="1100"/>
    <n v="10000"/>
    <n v="8900"/>
    <n v="-1"/>
    <n v="27"/>
    <x v="0"/>
    <x v="1"/>
  </r>
  <r>
    <n v="10374"/>
    <x v="364"/>
    <x v="1"/>
    <x v="8"/>
    <n v="1"/>
    <x v="4"/>
    <x v="116"/>
    <x v="2230"/>
    <m/>
    <m/>
    <m/>
    <m/>
    <n v="45000"/>
    <n v="75000"/>
    <n v="30000"/>
    <n v="-1"/>
    <n v="27"/>
    <x v="0"/>
    <x v="1"/>
  </r>
  <r>
    <n v="10375"/>
    <x v="364"/>
    <x v="1"/>
    <x v="8"/>
    <n v="1"/>
    <x v="0"/>
    <x v="1"/>
    <x v="1870"/>
    <m/>
    <m/>
    <m/>
    <m/>
    <n v="1000"/>
    <n v="7000"/>
    <n v="6000"/>
    <n v="-1"/>
    <n v="27"/>
    <x v="0"/>
    <x v="1"/>
  </r>
  <r>
    <n v="10376"/>
    <x v="364"/>
    <x v="1"/>
    <x v="8"/>
    <n v="1"/>
    <x v="88"/>
    <x v="111"/>
    <x v="2243"/>
    <m/>
    <m/>
    <m/>
    <m/>
    <n v="900"/>
    <n v="3000"/>
    <n v="2100"/>
    <n v="-1"/>
    <n v="27"/>
    <x v="0"/>
    <x v="1"/>
  </r>
  <r>
    <n v="10377"/>
    <x v="365"/>
    <x v="1"/>
    <x v="8"/>
    <n v="1"/>
    <x v="29"/>
    <x v="144"/>
    <x v="1255"/>
    <m/>
    <m/>
    <m/>
    <m/>
    <n v="9700"/>
    <n v="10000"/>
    <n v="300"/>
    <n v="-1"/>
    <n v="28"/>
    <x v="0"/>
    <x v="1"/>
  </r>
  <r>
    <n v="10378"/>
    <x v="365"/>
    <x v="1"/>
    <x v="8"/>
    <n v="1"/>
    <x v="29"/>
    <x v="37"/>
    <x v="233"/>
    <m/>
    <m/>
    <m/>
    <m/>
    <n v="7008"/>
    <n v="7500"/>
    <n v="492"/>
    <n v="-1"/>
    <n v="28"/>
    <x v="0"/>
    <x v="1"/>
  </r>
  <r>
    <n v="10379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380"/>
    <x v="365"/>
    <x v="1"/>
    <x v="8"/>
    <n v="1"/>
    <x v="84"/>
    <x v="1"/>
    <x v="2244"/>
    <m/>
    <m/>
    <m/>
    <m/>
    <n v="63000"/>
    <n v="120000"/>
    <n v="57000"/>
    <n v="-1"/>
    <n v="28"/>
    <x v="0"/>
    <x v="1"/>
  </r>
  <r>
    <n v="10381"/>
    <x v="365"/>
    <x v="1"/>
    <x v="8"/>
    <n v="1"/>
    <x v="81"/>
    <x v="1"/>
    <x v="185"/>
    <m/>
    <m/>
    <m/>
    <m/>
    <n v="7500"/>
    <n v="10000"/>
    <n v="2500"/>
    <n v="-1"/>
    <n v="28"/>
    <x v="0"/>
    <x v="1"/>
  </r>
  <r>
    <n v="10382"/>
    <x v="365"/>
    <x v="1"/>
    <x v="8"/>
    <n v="1"/>
    <x v="30"/>
    <x v="1"/>
    <x v="185"/>
    <m/>
    <m/>
    <m/>
    <m/>
    <n v="900"/>
    <n v="10000"/>
    <n v="9100"/>
    <n v="-1"/>
    <n v="28"/>
    <x v="0"/>
    <x v="1"/>
  </r>
  <r>
    <n v="10383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384"/>
    <x v="365"/>
    <x v="1"/>
    <x v="8"/>
    <n v="1"/>
    <x v="51"/>
    <x v="1"/>
    <x v="2094"/>
    <m/>
    <m/>
    <m/>
    <m/>
    <n v="18500"/>
    <n v="130000"/>
    <n v="111500"/>
    <n v="-1"/>
    <n v="28"/>
    <x v="0"/>
    <x v="1"/>
  </r>
  <r>
    <n v="10385"/>
    <x v="365"/>
    <x v="1"/>
    <x v="8"/>
    <n v="1"/>
    <x v="0"/>
    <x v="27"/>
    <x v="328"/>
    <m/>
    <m/>
    <m/>
    <m/>
    <n v="2000"/>
    <n v="8000"/>
    <n v="6000"/>
    <n v="-1"/>
    <n v="28"/>
    <x v="0"/>
    <x v="1"/>
  </r>
  <r>
    <n v="10386"/>
    <x v="365"/>
    <x v="1"/>
    <x v="8"/>
    <n v="1"/>
    <x v="29"/>
    <x v="37"/>
    <x v="233"/>
    <m/>
    <m/>
    <m/>
    <m/>
    <n v="3270"/>
    <n v="3500"/>
    <n v="230"/>
    <n v="-1"/>
    <n v="28"/>
    <x v="0"/>
    <x v="1"/>
  </r>
  <r>
    <n v="10387"/>
    <x v="365"/>
    <x v="1"/>
    <x v="8"/>
    <n v="1"/>
    <x v="29"/>
    <x v="32"/>
    <x v="201"/>
    <m/>
    <m/>
    <m/>
    <m/>
    <n v="1401"/>
    <n v="1500"/>
    <n v="99"/>
    <n v="-1"/>
    <n v="28"/>
    <x v="0"/>
    <x v="1"/>
  </r>
  <r>
    <n v="10388"/>
    <x v="364"/>
    <x v="0"/>
    <x v="51"/>
    <n v="2"/>
    <x v="55"/>
    <x v="4"/>
    <x v="1151"/>
    <m/>
    <m/>
    <m/>
    <m/>
    <n v="5000"/>
    <n v="18000"/>
    <n v="-10000"/>
    <n v="2"/>
    <n v="27"/>
    <x v="0"/>
    <x v="1"/>
  </r>
  <r>
    <n v="10389"/>
    <x v="364"/>
    <x v="0"/>
    <x v="171"/>
    <n v="1"/>
    <x v="272"/>
    <x v="201"/>
    <x v="2241"/>
    <m/>
    <m/>
    <m/>
    <m/>
    <n v="15000"/>
    <n v="25000"/>
    <n v="-15000"/>
    <n v="1"/>
    <n v="27"/>
    <x v="0"/>
    <x v="1"/>
  </r>
  <r>
    <n v="10390"/>
    <x v="364"/>
    <x v="0"/>
    <x v="64"/>
    <n v="1"/>
    <x v="84"/>
    <x v="1"/>
    <x v="1698"/>
    <m/>
    <m/>
    <m/>
    <m/>
    <n v="75000"/>
    <n v="135000"/>
    <n v="-75000"/>
    <n v="1"/>
    <n v="27"/>
    <x v="0"/>
    <x v="1"/>
  </r>
  <r>
    <n v="10391"/>
    <x v="364"/>
    <x v="0"/>
    <x v="64"/>
    <n v="1"/>
    <x v="84"/>
    <x v="1"/>
    <x v="141"/>
    <m/>
    <m/>
    <m/>
    <m/>
    <n v="68000"/>
    <n v="125000"/>
    <n v="-68000"/>
    <n v="1"/>
    <n v="27"/>
    <x v="0"/>
    <x v="1"/>
  </r>
  <r>
    <n v="10392"/>
    <x v="364"/>
    <x v="0"/>
    <x v="64"/>
    <n v="1"/>
    <x v="96"/>
    <x v="1"/>
    <x v="2094"/>
    <m/>
    <m/>
    <m/>
    <m/>
    <n v="6000"/>
    <n v="30000"/>
    <n v="-6000"/>
    <n v="1"/>
    <n v="27"/>
    <x v="0"/>
    <x v="1"/>
  </r>
  <r>
    <n v="10393"/>
    <x v="364"/>
    <x v="0"/>
    <x v="64"/>
    <n v="1"/>
    <x v="84"/>
    <x v="29"/>
    <x v="375"/>
    <m/>
    <m/>
    <m/>
    <m/>
    <n v="75000"/>
    <n v="135000"/>
    <n v="-75000"/>
    <n v="1"/>
    <n v="27"/>
    <x v="0"/>
    <x v="1"/>
  </r>
  <r>
    <n v="10394"/>
    <x v="364"/>
    <x v="0"/>
    <x v="127"/>
    <n v="1"/>
    <x v="273"/>
    <x v="202"/>
    <x v="2245"/>
    <m/>
    <m/>
    <m/>
    <m/>
    <n v="82000"/>
    <n v="125000"/>
    <n v="-82000"/>
    <n v="1"/>
    <n v="27"/>
    <x v="0"/>
    <x v="1"/>
  </r>
  <r>
    <n v="10395"/>
    <x v="364"/>
    <x v="0"/>
    <x v="127"/>
    <n v="2"/>
    <x v="79"/>
    <x v="134"/>
    <x v="1741"/>
    <m/>
    <m/>
    <m/>
    <m/>
    <n v="45000"/>
    <n v="69000"/>
    <n v="-90000"/>
    <n v="2"/>
    <n v="27"/>
    <x v="0"/>
    <x v="1"/>
  </r>
  <r>
    <n v="10396"/>
    <x v="364"/>
    <x v="0"/>
    <x v="114"/>
    <n v="1"/>
    <x v="2"/>
    <x v="28"/>
    <x v="2246"/>
    <m/>
    <m/>
    <m/>
    <m/>
    <n v="28000"/>
    <n v="59000"/>
    <n v="-28000"/>
    <n v="1"/>
    <n v="27"/>
    <x v="0"/>
    <x v="1"/>
  </r>
  <r>
    <n v="10397"/>
    <x v="364"/>
    <x v="0"/>
    <x v="51"/>
    <n v="2"/>
    <x v="26"/>
    <x v="48"/>
    <x v="741"/>
    <m/>
    <m/>
    <m/>
    <m/>
    <n v="7000"/>
    <n v="20000"/>
    <n v="-14000"/>
    <n v="2"/>
    <n v="27"/>
    <x v="0"/>
    <x v="1"/>
  </r>
  <r>
    <n v="10398"/>
    <x v="364"/>
    <x v="0"/>
    <x v="51"/>
    <n v="1"/>
    <x v="274"/>
    <x v="4"/>
    <x v="314"/>
    <m/>
    <m/>
    <m/>
    <m/>
    <n v="10000"/>
    <n v="20000"/>
    <n v="-10000"/>
    <n v="1"/>
    <n v="27"/>
    <x v="0"/>
    <x v="1"/>
  </r>
  <r>
    <n v="10399"/>
    <x v="364"/>
    <x v="0"/>
    <x v="51"/>
    <n v="3"/>
    <x v="26"/>
    <x v="4"/>
    <x v="1151"/>
    <m/>
    <m/>
    <m/>
    <m/>
    <n v="6300"/>
    <n v="18000"/>
    <n v="-18900"/>
    <n v="3"/>
    <n v="27"/>
    <x v="0"/>
    <x v="1"/>
  </r>
  <r>
    <n v="10400"/>
    <x v="364"/>
    <x v="0"/>
    <x v="51"/>
    <n v="10"/>
    <x v="27"/>
    <x v="1"/>
    <x v="141"/>
    <m/>
    <m/>
    <m/>
    <m/>
    <n v="900"/>
    <n v="10000"/>
    <n v="-9000"/>
    <n v="10"/>
    <n v="27"/>
    <x v="0"/>
    <x v="1"/>
  </r>
  <r>
    <n v="10401"/>
    <x v="364"/>
    <x v="0"/>
    <x v="51"/>
    <n v="5"/>
    <x v="30"/>
    <x v="1"/>
    <x v="141"/>
    <m/>
    <m/>
    <m/>
    <m/>
    <n v="800"/>
    <n v="10000"/>
    <n v="-4000"/>
    <n v="5"/>
    <n v="27"/>
    <x v="0"/>
    <x v="1"/>
  </r>
  <r>
    <n v="10402"/>
    <x v="364"/>
    <x v="0"/>
    <x v="51"/>
    <n v="2"/>
    <x v="81"/>
    <x v="1"/>
    <x v="141"/>
    <m/>
    <m/>
    <m/>
    <m/>
    <n v="3500"/>
    <n v="10000"/>
    <n v="-7000"/>
    <n v="2"/>
    <n v="27"/>
    <x v="0"/>
    <x v="1"/>
  </r>
  <r>
    <n v="10403"/>
    <x v="364"/>
    <x v="0"/>
    <x v="51"/>
    <n v="1"/>
    <x v="26"/>
    <x v="28"/>
    <x v="430"/>
    <m/>
    <s v="Morado"/>
    <m/>
    <m/>
    <n v="7000"/>
    <n v="20000"/>
    <n v="-7000"/>
    <n v="1"/>
    <n v="27"/>
    <x v="0"/>
    <x v="1"/>
  </r>
  <r>
    <n v="10404"/>
    <x v="364"/>
    <x v="0"/>
    <x v="51"/>
    <n v="2"/>
    <x v="223"/>
    <x v="4"/>
    <x v="1151"/>
    <m/>
    <s v="Marvel"/>
    <m/>
    <m/>
    <n v="9500"/>
    <n v="20000"/>
    <n v="-19000"/>
    <n v="2"/>
    <n v="27"/>
    <x v="0"/>
    <x v="1"/>
  </r>
  <r>
    <n v="10405"/>
    <x v="365"/>
    <x v="1"/>
    <x v="8"/>
    <n v="1"/>
    <x v="8"/>
    <x v="25"/>
    <x v="1077"/>
    <m/>
    <s v="Azul"/>
    <m/>
    <m/>
    <n v="14000"/>
    <n v="30000"/>
    <n v="16000"/>
    <n v="-1"/>
    <n v="28"/>
    <x v="0"/>
    <x v="1"/>
  </r>
  <r>
    <n v="10406"/>
    <x v="365"/>
    <x v="1"/>
    <x v="8"/>
    <n v="1"/>
    <x v="29"/>
    <x v="50"/>
    <x v="370"/>
    <m/>
    <m/>
    <m/>
    <m/>
    <n v="3270"/>
    <n v="3500"/>
    <n v="230"/>
    <n v="-1"/>
    <n v="28"/>
    <x v="0"/>
    <x v="1"/>
  </r>
  <r>
    <n v="10407"/>
    <x v="365"/>
    <x v="1"/>
    <x v="8"/>
    <n v="1"/>
    <x v="4"/>
    <x v="4"/>
    <x v="215"/>
    <m/>
    <s v="Blanco"/>
    <m/>
    <m/>
    <n v="18000"/>
    <n v="35000"/>
    <n v="17000"/>
    <n v="-1"/>
    <n v="28"/>
    <x v="0"/>
    <x v="1"/>
  </r>
  <r>
    <n v="10408"/>
    <x v="365"/>
    <x v="1"/>
    <x v="8"/>
    <n v="1"/>
    <x v="160"/>
    <x v="4"/>
    <x v="215"/>
    <m/>
    <s v="Arcoiris"/>
    <m/>
    <m/>
    <n v="8000"/>
    <n v="13000"/>
    <n v="5000"/>
    <n v="-1"/>
    <n v="28"/>
    <x v="0"/>
    <x v="1"/>
  </r>
  <r>
    <n v="10409"/>
    <x v="365"/>
    <x v="1"/>
    <x v="8"/>
    <n v="1"/>
    <x v="0"/>
    <x v="27"/>
    <x v="416"/>
    <m/>
    <m/>
    <m/>
    <m/>
    <n v="5500"/>
    <n v="12000"/>
    <n v="6500"/>
    <n v="-1"/>
    <n v="28"/>
    <x v="0"/>
    <x v="1"/>
  </r>
  <r>
    <n v="10410"/>
    <x v="365"/>
    <x v="1"/>
    <x v="8"/>
    <n v="1"/>
    <x v="1"/>
    <x v="199"/>
    <x v="2220"/>
    <m/>
    <m/>
    <m/>
    <m/>
    <n v="6000"/>
    <n v="15000"/>
    <n v="9000"/>
    <n v="-1"/>
    <n v="28"/>
    <x v="0"/>
    <x v="1"/>
  </r>
  <r>
    <n v="10411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12"/>
    <x v="365"/>
    <x v="1"/>
    <x v="8"/>
    <n v="1"/>
    <x v="29"/>
    <x v="32"/>
    <x v="340"/>
    <m/>
    <m/>
    <m/>
    <m/>
    <n v="1868"/>
    <n v="2000"/>
    <n v="132"/>
    <n v="-1"/>
    <n v="28"/>
    <x v="0"/>
    <x v="1"/>
  </r>
  <r>
    <n v="10413"/>
    <x v="365"/>
    <x v="1"/>
    <x v="8"/>
    <n v="1"/>
    <x v="29"/>
    <x v="32"/>
    <x v="201"/>
    <m/>
    <m/>
    <m/>
    <m/>
    <n v="7008"/>
    <n v="7500"/>
    <n v="492"/>
    <n v="-1"/>
    <n v="28"/>
    <x v="0"/>
    <x v="1"/>
  </r>
  <r>
    <n v="10414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15"/>
    <x v="365"/>
    <x v="1"/>
    <x v="8"/>
    <n v="1"/>
    <x v="101"/>
    <x v="29"/>
    <x v="569"/>
    <m/>
    <m/>
    <m/>
    <m/>
    <n v="6000"/>
    <n v="12000"/>
    <n v="6000"/>
    <n v="-1"/>
    <n v="28"/>
    <x v="0"/>
    <x v="1"/>
  </r>
  <r>
    <n v="10416"/>
    <x v="365"/>
    <x v="1"/>
    <x v="8"/>
    <n v="1"/>
    <x v="29"/>
    <x v="37"/>
    <x v="233"/>
    <m/>
    <m/>
    <m/>
    <m/>
    <n v="6074"/>
    <n v="6500"/>
    <n v="426"/>
    <n v="-1"/>
    <n v="28"/>
    <x v="0"/>
    <x v="1"/>
  </r>
  <r>
    <n v="10417"/>
    <x v="365"/>
    <x v="1"/>
    <x v="8"/>
    <n v="1"/>
    <x v="223"/>
    <x v="4"/>
    <x v="1151"/>
    <m/>
    <s v="Marvel"/>
    <m/>
    <m/>
    <n v="9500"/>
    <n v="20000"/>
    <n v="10500"/>
    <n v="-1"/>
    <n v="28"/>
    <x v="0"/>
    <x v="1"/>
  </r>
  <r>
    <n v="10418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19"/>
    <x v="365"/>
    <x v="1"/>
    <x v="8"/>
    <n v="1"/>
    <x v="13"/>
    <x v="6"/>
    <x v="119"/>
    <m/>
    <m/>
    <m/>
    <m/>
    <n v="1500"/>
    <n v="4000"/>
    <n v="2500"/>
    <n v="-1"/>
    <n v="28"/>
    <x v="0"/>
    <x v="1"/>
  </r>
  <r>
    <n v="10420"/>
    <x v="366"/>
    <x v="1"/>
    <x v="8"/>
    <n v="1"/>
    <x v="26"/>
    <x v="1"/>
    <x v="786"/>
    <m/>
    <m/>
    <m/>
    <m/>
    <n v="8000"/>
    <n v="20000"/>
    <n v="12000"/>
    <n v="-1"/>
    <n v="29"/>
    <x v="0"/>
    <x v="1"/>
  </r>
  <r>
    <n v="10421"/>
    <x v="366"/>
    <x v="1"/>
    <x v="8"/>
    <n v="1"/>
    <x v="105"/>
    <x v="2"/>
    <x v="2086"/>
    <m/>
    <m/>
    <m/>
    <m/>
    <n v="20000"/>
    <n v="45000"/>
    <n v="25000"/>
    <n v="-1"/>
    <n v="29"/>
    <x v="0"/>
    <x v="1"/>
  </r>
  <r>
    <n v="10422"/>
    <x v="366"/>
    <x v="1"/>
    <x v="8"/>
    <n v="1"/>
    <x v="33"/>
    <x v="1"/>
    <x v="2247"/>
    <m/>
    <m/>
    <m/>
    <m/>
    <n v="0"/>
    <n v="15000"/>
    <n v="15000"/>
    <n v="-1"/>
    <n v="29"/>
    <x v="0"/>
    <x v="1"/>
  </r>
  <r>
    <n v="10423"/>
    <x v="366"/>
    <x v="1"/>
    <x v="8"/>
    <n v="1"/>
    <x v="27"/>
    <x v="35"/>
    <x v="1473"/>
    <m/>
    <m/>
    <m/>
    <m/>
    <n v="1100"/>
    <n v="10000"/>
    <n v="8900"/>
    <n v="-1"/>
    <n v="29"/>
    <x v="0"/>
    <x v="1"/>
  </r>
  <r>
    <n v="10424"/>
    <x v="366"/>
    <x v="1"/>
    <x v="172"/>
    <n v="1"/>
    <x v="33"/>
    <x v="29"/>
    <x v="2248"/>
    <m/>
    <m/>
    <m/>
    <m/>
    <n v="0"/>
    <n v="25000"/>
    <n v="25000"/>
    <n v="-1"/>
    <n v="29"/>
    <x v="0"/>
    <x v="1"/>
  </r>
  <r>
    <n v="10425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26"/>
    <x v="366"/>
    <x v="1"/>
    <x v="8"/>
    <n v="1"/>
    <x v="0"/>
    <x v="25"/>
    <x v="109"/>
    <m/>
    <m/>
    <m/>
    <m/>
    <n v="4000"/>
    <n v="14000"/>
    <n v="10000"/>
    <n v="-1"/>
    <n v="29"/>
    <x v="0"/>
    <x v="1"/>
  </r>
  <r>
    <n v="10427"/>
    <x v="366"/>
    <x v="1"/>
    <x v="8"/>
    <n v="1"/>
    <x v="1"/>
    <x v="1"/>
    <x v="1000"/>
    <m/>
    <m/>
    <m/>
    <m/>
    <n v="2600"/>
    <n v="10000"/>
    <n v="7400"/>
    <n v="-1"/>
    <n v="29"/>
    <x v="0"/>
    <x v="1"/>
  </r>
  <r>
    <n v="10428"/>
    <x v="366"/>
    <x v="1"/>
    <x v="69"/>
    <n v="1"/>
    <x v="0"/>
    <x v="6"/>
    <x v="2121"/>
    <m/>
    <m/>
    <m/>
    <m/>
    <n v="1500"/>
    <n v="7000"/>
    <n v="5500"/>
    <n v="-1"/>
    <n v="29"/>
    <x v="0"/>
    <x v="1"/>
  </r>
  <r>
    <n v="10429"/>
    <x v="366"/>
    <x v="1"/>
    <x v="8"/>
    <n v="1"/>
    <x v="29"/>
    <x v="50"/>
    <x v="370"/>
    <m/>
    <m/>
    <m/>
    <m/>
    <n v="5139"/>
    <n v="5500"/>
    <n v="361"/>
    <n v="-1"/>
    <n v="29"/>
    <x v="0"/>
    <x v="1"/>
  </r>
  <r>
    <n v="10430"/>
    <x v="366"/>
    <x v="1"/>
    <x v="8"/>
    <n v="1"/>
    <x v="27"/>
    <x v="1"/>
    <x v="2249"/>
    <m/>
    <m/>
    <m/>
    <m/>
    <n v="1100"/>
    <n v="10000"/>
    <n v="8900"/>
    <n v="-1"/>
    <n v="29"/>
    <x v="0"/>
    <x v="1"/>
  </r>
  <r>
    <n v="10431"/>
    <x v="366"/>
    <x v="1"/>
    <x v="8"/>
    <n v="1"/>
    <x v="1"/>
    <x v="28"/>
    <x v="1284"/>
    <m/>
    <m/>
    <m/>
    <m/>
    <n v="7500"/>
    <n v="20000"/>
    <n v="12500"/>
    <n v="-1"/>
    <n v="29"/>
    <x v="0"/>
    <x v="1"/>
  </r>
  <r>
    <n v="10432"/>
    <x v="366"/>
    <x v="1"/>
    <x v="8"/>
    <n v="1"/>
    <x v="29"/>
    <x v="34"/>
    <x v="371"/>
    <m/>
    <m/>
    <m/>
    <m/>
    <n v="4672"/>
    <n v="5000"/>
    <n v="328"/>
    <n v="-1"/>
    <n v="29"/>
    <x v="0"/>
    <x v="1"/>
  </r>
  <r>
    <n v="10433"/>
    <x v="366"/>
    <x v="1"/>
    <x v="8"/>
    <n v="1"/>
    <x v="33"/>
    <x v="203"/>
    <x v="2250"/>
    <m/>
    <m/>
    <m/>
    <m/>
    <n v="0"/>
    <n v="25000"/>
    <n v="25000"/>
    <n v="-1"/>
    <n v="29"/>
    <x v="0"/>
    <x v="1"/>
  </r>
  <r>
    <n v="10434"/>
    <x v="366"/>
    <x v="1"/>
    <x v="8"/>
    <n v="1"/>
    <x v="13"/>
    <x v="6"/>
    <x v="119"/>
    <m/>
    <m/>
    <m/>
    <m/>
    <n v="1500"/>
    <n v="4000"/>
    <n v="2500"/>
    <n v="-1"/>
    <n v="29"/>
    <x v="0"/>
    <x v="1"/>
  </r>
  <r>
    <n v="10435"/>
    <x v="366"/>
    <x v="1"/>
    <x v="8"/>
    <n v="1"/>
    <x v="29"/>
    <x v="34"/>
    <x v="214"/>
    <m/>
    <m/>
    <m/>
    <m/>
    <n v="6074"/>
    <n v="6500"/>
    <n v="426"/>
    <n v="-1"/>
    <n v="29"/>
    <x v="0"/>
    <x v="1"/>
  </r>
  <r>
    <n v="10436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37"/>
    <x v="366"/>
    <x v="1"/>
    <x v="8"/>
    <n v="1"/>
    <x v="182"/>
    <x v="6"/>
    <x v="741"/>
    <m/>
    <s v="Spiderman"/>
    <m/>
    <m/>
    <n v="7000"/>
    <n v="14000"/>
    <n v="7000"/>
    <n v="-1"/>
    <n v="29"/>
    <x v="0"/>
    <x v="1"/>
  </r>
  <r>
    <n v="10438"/>
    <x v="366"/>
    <x v="1"/>
    <x v="8"/>
    <n v="1"/>
    <x v="0"/>
    <x v="7"/>
    <x v="2251"/>
    <m/>
    <m/>
    <m/>
    <m/>
    <n v="2000"/>
    <n v="10000"/>
    <n v="8000"/>
    <n v="-1"/>
    <n v="29"/>
    <x v="0"/>
    <x v="1"/>
  </r>
  <r>
    <n v="10439"/>
    <x v="366"/>
    <x v="1"/>
    <x v="8"/>
    <n v="1"/>
    <x v="0"/>
    <x v="7"/>
    <x v="2251"/>
    <m/>
    <m/>
    <m/>
    <m/>
    <n v="2000"/>
    <n v="10000"/>
    <n v="8000"/>
    <n v="-1"/>
    <n v="29"/>
    <x v="0"/>
    <x v="1"/>
  </r>
  <r>
    <n v="10440"/>
    <x v="366"/>
    <x v="1"/>
    <x v="8"/>
    <n v="1"/>
    <x v="6"/>
    <x v="134"/>
    <x v="2252"/>
    <m/>
    <m/>
    <m/>
    <m/>
    <n v="25000"/>
    <n v="50000"/>
    <n v="25000"/>
    <n v="-1"/>
    <n v="29"/>
    <x v="0"/>
    <x v="1"/>
  </r>
  <r>
    <n v="10441"/>
    <x v="366"/>
    <x v="1"/>
    <x v="8"/>
    <n v="1"/>
    <x v="6"/>
    <x v="5"/>
    <x v="1763"/>
    <m/>
    <m/>
    <m/>
    <m/>
    <n v="48000"/>
    <n v="85000"/>
    <n v="37000"/>
    <n v="-1"/>
    <n v="29"/>
    <x v="0"/>
    <x v="1"/>
  </r>
  <r>
    <n v="10442"/>
    <x v="366"/>
    <x v="1"/>
    <x v="8"/>
    <n v="1"/>
    <x v="26"/>
    <x v="4"/>
    <x v="314"/>
    <m/>
    <m/>
    <s v="Morado"/>
    <m/>
    <n v="7000"/>
    <n v="18000"/>
    <n v="11000"/>
    <n v="-1"/>
    <n v="29"/>
    <x v="0"/>
    <x v="1"/>
  </r>
  <r>
    <n v="10443"/>
    <x v="367"/>
    <x v="1"/>
    <x v="8"/>
    <n v="1"/>
    <x v="33"/>
    <x v="41"/>
    <x v="2253"/>
    <m/>
    <m/>
    <m/>
    <m/>
    <n v="0"/>
    <n v="4000"/>
    <n v="4000"/>
    <n v="-1"/>
    <n v="30"/>
    <x v="0"/>
    <x v="1"/>
  </r>
  <r>
    <n v="10444"/>
    <x v="367"/>
    <x v="1"/>
    <x v="8"/>
    <n v="1"/>
    <x v="13"/>
    <x v="6"/>
    <x v="119"/>
    <m/>
    <m/>
    <m/>
    <m/>
    <n v="1500"/>
    <n v="4000"/>
    <n v="2500"/>
    <n v="-1"/>
    <n v="30"/>
    <x v="0"/>
    <x v="1"/>
  </r>
  <r>
    <n v="10445"/>
    <x v="367"/>
    <x v="1"/>
    <x v="8"/>
    <n v="1"/>
    <x v="29"/>
    <x v="32"/>
    <x v="201"/>
    <m/>
    <m/>
    <m/>
    <m/>
    <n v="3270"/>
    <n v="3500"/>
    <n v="230"/>
    <n v="-1"/>
    <n v="30"/>
    <x v="0"/>
    <x v="1"/>
  </r>
  <r>
    <n v="10446"/>
    <x v="367"/>
    <x v="1"/>
    <x v="8"/>
    <n v="1"/>
    <x v="33"/>
    <x v="6"/>
    <x v="926"/>
    <m/>
    <m/>
    <m/>
    <m/>
    <n v="0"/>
    <n v="10000"/>
    <n v="10000"/>
    <n v="-1"/>
    <n v="30"/>
    <x v="0"/>
    <x v="1"/>
  </r>
  <r>
    <n v="10447"/>
    <x v="367"/>
    <x v="1"/>
    <x v="8"/>
    <n v="1"/>
    <x v="29"/>
    <x v="32"/>
    <x v="201"/>
    <m/>
    <m/>
    <m/>
    <m/>
    <n v="7008"/>
    <n v="7500"/>
    <n v="492"/>
    <n v="-1"/>
    <n v="30"/>
    <x v="0"/>
    <x v="1"/>
  </r>
  <r>
    <n v="10448"/>
    <x v="367"/>
    <x v="1"/>
    <x v="8"/>
    <n v="1"/>
    <x v="29"/>
    <x v="34"/>
    <x v="214"/>
    <m/>
    <m/>
    <m/>
    <m/>
    <n v="10279"/>
    <n v="11000"/>
    <n v="721"/>
    <n v="-1"/>
    <n v="30"/>
    <x v="0"/>
    <x v="1"/>
  </r>
  <r>
    <n v="10449"/>
    <x v="367"/>
    <x v="1"/>
    <x v="8"/>
    <n v="1"/>
    <x v="53"/>
    <x v="6"/>
    <x v="343"/>
    <m/>
    <m/>
    <m/>
    <m/>
    <n v="30000"/>
    <n v="45000"/>
    <n v="15000"/>
    <n v="-1"/>
    <n v="30"/>
    <x v="0"/>
    <x v="1"/>
  </r>
  <r>
    <n v="10450"/>
    <x v="367"/>
    <x v="1"/>
    <x v="8"/>
    <n v="1"/>
    <x v="29"/>
    <x v="32"/>
    <x v="201"/>
    <m/>
    <m/>
    <m/>
    <m/>
    <n v="3737"/>
    <n v="4000"/>
    <n v="263"/>
    <n v="-1"/>
    <n v="30"/>
    <x v="0"/>
    <x v="1"/>
  </r>
  <r>
    <n v="10451"/>
    <x v="367"/>
    <x v="1"/>
    <x v="8"/>
    <n v="1"/>
    <x v="33"/>
    <x v="1"/>
    <x v="1483"/>
    <m/>
    <m/>
    <m/>
    <m/>
    <n v="0"/>
    <n v="25000"/>
    <n v="25000"/>
    <n v="-1"/>
    <n v="30"/>
    <x v="0"/>
    <x v="1"/>
  </r>
  <r>
    <n v="10452"/>
    <x v="367"/>
    <x v="1"/>
    <x v="8"/>
    <n v="1"/>
    <x v="33"/>
    <x v="1"/>
    <x v="669"/>
    <m/>
    <m/>
    <m/>
    <m/>
    <n v="0"/>
    <n v="25000"/>
    <n v="25000"/>
    <n v="-1"/>
    <n v="30"/>
    <x v="0"/>
    <x v="1"/>
  </r>
  <r>
    <n v="10453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54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55"/>
    <x v="367"/>
    <x v="1"/>
    <x v="8"/>
    <n v="1"/>
    <x v="37"/>
    <x v="32"/>
    <x v="300"/>
    <m/>
    <m/>
    <m/>
    <m/>
    <n v="0"/>
    <n v="4000"/>
    <n v="4000"/>
    <n v="-1"/>
    <n v="30"/>
    <x v="0"/>
    <x v="1"/>
  </r>
  <r>
    <n v="10456"/>
    <x v="367"/>
    <x v="1"/>
    <x v="8"/>
    <n v="1"/>
    <x v="37"/>
    <x v="37"/>
    <x v="336"/>
    <m/>
    <m/>
    <m/>
    <m/>
    <n v="0"/>
    <n v="4000"/>
    <n v="4000"/>
    <n v="-1"/>
    <n v="30"/>
    <x v="0"/>
    <x v="1"/>
  </r>
  <r>
    <n v="10457"/>
    <x v="367"/>
    <x v="1"/>
    <x v="8"/>
    <n v="1"/>
    <x v="16"/>
    <x v="6"/>
    <x v="111"/>
    <m/>
    <m/>
    <m/>
    <m/>
    <n v="11000"/>
    <n v="20000"/>
    <n v="9000"/>
    <n v="-1"/>
    <n v="30"/>
    <x v="0"/>
    <x v="1"/>
  </r>
  <r>
    <n v="10458"/>
    <x v="367"/>
    <x v="1"/>
    <x v="8"/>
    <n v="1"/>
    <x v="26"/>
    <x v="110"/>
    <x v="2254"/>
    <m/>
    <m/>
    <m/>
    <m/>
    <n v="7000"/>
    <n v="20000"/>
    <n v="13000"/>
    <n v="-1"/>
    <n v="30"/>
    <x v="0"/>
    <x v="1"/>
  </r>
  <r>
    <n v="10459"/>
    <x v="367"/>
    <x v="1"/>
    <x v="8"/>
    <n v="1"/>
    <x v="33"/>
    <x v="28"/>
    <x v="2255"/>
    <m/>
    <m/>
    <m/>
    <m/>
    <n v="0"/>
    <n v="5000"/>
    <n v="5000"/>
    <n v="-1"/>
    <n v="30"/>
    <x v="0"/>
    <x v="1"/>
  </r>
  <r>
    <n v="10460"/>
    <x v="367"/>
    <x v="1"/>
    <x v="8"/>
    <n v="1"/>
    <x v="35"/>
    <x v="89"/>
    <x v="927"/>
    <m/>
    <m/>
    <m/>
    <m/>
    <n v="4000"/>
    <n v="9000"/>
    <n v="5000"/>
    <n v="-1"/>
    <n v="30"/>
    <x v="0"/>
    <x v="1"/>
  </r>
  <r>
    <n v="10461"/>
    <x v="367"/>
    <x v="1"/>
    <x v="8"/>
    <n v="1"/>
    <x v="1"/>
    <x v="1"/>
    <x v="220"/>
    <m/>
    <m/>
    <m/>
    <m/>
    <n v="10500"/>
    <n v="25000"/>
    <n v="14500"/>
    <n v="-1"/>
    <n v="30"/>
    <x v="0"/>
    <x v="1"/>
  </r>
  <r>
    <n v="10462"/>
    <x v="367"/>
    <x v="1"/>
    <x v="8"/>
    <n v="1"/>
    <x v="81"/>
    <x v="204"/>
    <x v="1142"/>
    <m/>
    <m/>
    <m/>
    <m/>
    <n v="3500"/>
    <n v="10000"/>
    <n v="6500"/>
    <n v="-1"/>
    <n v="30"/>
    <x v="0"/>
    <x v="1"/>
  </r>
  <r>
    <n v="10463"/>
    <x v="367"/>
    <x v="1"/>
    <x v="8"/>
    <n v="1"/>
    <x v="29"/>
    <x v="32"/>
    <x v="201"/>
    <m/>
    <m/>
    <m/>
    <m/>
    <n v="6074"/>
    <n v="6500"/>
    <n v="426"/>
    <n v="-1"/>
    <n v="30"/>
    <x v="0"/>
    <x v="1"/>
  </r>
  <r>
    <n v="10464"/>
    <x v="367"/>
    <x v="1"/>
    <x v="8"/>
    <n v="1"/>
    <x v="22"/>
    <x v="6"/>
    <x v="207"/>
    <m/>
    <m/>
    <m/>
    <m/>
    <n v="6000"/>
    <n v="15000"/>
    <n v="9000"/>
    <n v="-1"/>
    <n v="30"/>
    <x v="0"/>
    <x v="1"/>
  </r>
  <r>
    <n v="10465"/>
    <x v="368"/>
    <x v="1"/>
    <x v="8"/>
    <n v="1"/>
    <x v="10"/>
    <x v="6"/>
    <x v="715"/>
    <m/>
    <m/>
    <m/>
    <m/>
    <n v="2500"/>
    <n v="9000"/>
    <n v="6500"/>
    <n v="-1"/>
    <n v="31"/>
    <x v="0"/>
    <x v="1"/>
  </r>
  <r>
    <n v="10466"/>
    <x v="368"/>
    <x v="1"/>
    <x v="8"/>
    <n v="1"/>
    <x v="199"/>
    <x v="6"/>
    <x v="1728"/>
    <m/>
    <m/>
    <m/>
    <m/>
    <n v="3500"/>
    <n v="10000"/>
    <n v="6500"/>
    <n v="-1"/>
    <n v="31"/>
    <x v="0"/>
    <x v="1"/>
  </r>
  <r>
    <n v="10467"/>
    <x v="368"/>
    <x v="0"/>
    <x v="161"/>
    <n v="50"/>
    <x v="247"/>
    <x v="205"/>
    <x v="2256"/>
    <m/>
    <m/>
    <m/>
    <m/>
    <n v="5000"/>
    <n v="18000"/>
    <n v="-250000"/>
    <n v="50"/>
    <n v="31"/>
    <x v="0"/>
    <x v="1"/>
  </r>
  <r>
    <n v="10468"/>
    <x v="368"/>
    <x v="1"/>
    <x v="8"/>
    <n v="1"/>
    <x v="247"/>
    <x v="28"/>
    <x v="237"/>
    <m/>
    <m/>
    <m/>
    <s v="Comprado con la maquina"/>
    <n v="0"/>
    <n v="15000"/>
    <n v="15000"/>
    <n v="-1"/>
    <n v="31"/>
    <x v="0"/>
    <x v="1"/>
  </r>
  <r>
    <n v="10469"/>
    <x v="368"/>
    <x v="1"/>
    <x v="8"/>
    <n v="1"/>
    <x v="29"/>
    <x v="37"/>
    <x v="233"/>
    <m/>
    <m/>
    <m/>
    <m/>
    <n v="3270"/>
    <n v="3500"/>
    <n v="230"/>
    <n v="-1"/>
    <n v="31"/>
    <x v="0"/>
    <x v="1"/>
  </r>
  <r>
    <n v="10470"/>
    <x v="368"/>
    <x v="1"/>
    <x v="8"/>
    <n v="1"/>
    <x v="43"/>
    <x v="6"/>
    <x v="2175"/>
    <m/>
    <m/>
    <m/>
    <m/>
    <n v="8000"/>
    <n v="18000"/>
    <n v="10000"/>
    <n v="-1"/>
    <n v="31"/>
    <x v="0"/>
    <x v="1"/>
  </r>
  <r>
    <n v="10471"/>
    <x v="368"/>
    <x v="1"/>
    <x v="8"/>
    <n v="1"/>
    <x v="26"/>
    <x v="29"/>
    <x v="919"/>
    <m/>
    <m/>
    <m/>
    <m/>
    <n v="8000"/>
    <n v="20000"/>
    <n v="12000"/>
    <n v="-1"/>
    <n v="31"/>
    <x v="0"/>
    <x v="1"/>
  </r>
  <r>
    <n v="10472"/>
    <x v="368"/>
    <x v="1"/>
    <x v="8"/>
    <n v="1"/>
    <x v="41"/>
    <x v="6"/>
    <x v="2161"/>
    <m/>
    <m/>
    <m/>
    <m/>
    <n v="6000"/>
    <n v="12000"/>
    <n v="6000"/>
    <n v="-1"/>
    <n v="31"/>
    <x v="0"/>
    <x v="1"/>
  </r>
  <r>
    <n v="10473"/>
    <x v="368"/>
    <x v="1"/>
    <x v="8"/>
    <n v="1"/>
    <x v="78"/>
    <x v="12"/>
    <x v="539"/>
    <m/>
    <m/>
    <m/>
    <m/>
    <n v="900"/>
    <n v="4000"/>
    <n v="3100"/>
    <n v="-1"/>
    <n v="31"/>
    <x v="0"/>
    <x v="1"/>
  </r>
  <r>
    <n v="10474"/>
    <x v="368"/>
    <x v="1"/>
    <x v="8"/>
    <n v="1"/>
    <x v="160"/>
    <x v="41"/>
    <x v="730"/>
    <m/>
    <m/>
    <m/>
    <m/>
    <n v="3500"/>
    <n v="10000"/>
    <n v="6500"/>
    <n v="-1"/>
    <n v="31"/>
    <x v="0"/>
    <x v="1"/>
  </r>
  <r>
    <n v="10475"/>
    <x v="368"/>
    <x v="1"/>
    <x v="8"/>
    <n v="1"/>
    <x v="4"/>
    <x v="28"/>
    <x v="351"/>
    <m/>
    <m/>
    <m/>
    <m/>
    <n v="30000"/>
    <n v="60000"/>
    <n v="30000"/>
    <n v="-1"/>
    <n v="31"/>
    <x v="0"/>
    <x v="1"/>
  </r>
  <r>
    <n v="10476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477"/>
    <x v="368"/>
    <x v="1"/>
    <x v="8"/>
    <n v="1"/>
    <x v="84"/>
    <x v="1"/>
    <x v="1643"/>
    <m/>
    <m/>
    <m/>
    <m/>
    <n v="63000"/>
    <n v="120000"/>
    <n v="57000"/>
    <n v="-1"/>
    <n v="31"/>
    <x v="0"/>
    <x v="1"/>
  </r>
  <r>
    <n v="10478"/>
    <x v="368"/>
    <x v="1"/>
    <x v="8"/>
    <n v="1"/>
    <x v="84"/>
    <x v="2"/>
    <x v="1785"/>
    <m/>
    <m/>
    <m/>
    <m/>
    <n v="60000"/>
    <n v="120000"/>
    <n v="60000"/>
    <n v="-1"/>
    <n v="31"/>
    <x v="0"/>
    <x v="1"/>
  </r>
  <r>
    <n v="10479"/>
    <x v="368"/>
    <x v="1"/>
    <x v="8"/>
    <n v="1"/>
    <x v="27"/>
    <x v="2"/>
    <x v="1785"/>
    <m/>
    <m/>
    <m/>
    <m/>
    <n v="900"/>
    <n v="10000"/>
    <n v="9100"/>
    <n v="-1"/>
    <n v="31"/>
    <x v="0"/>
    <x v="1"/>
  </r>
  <r>
    <n v="10480"/>
    <x v="368"/>
    <x v="1"/>
    <x v="8"/>
    <n v="1"/>
    <x v="247"/>
    <x v="35"/>
    <x v="2257"/>
    <m/>
    <m/>
    <m/>
    <s v="Comprado con la maquina"/>
    <n v="0"/>
    <n v="18000"/>
    <n v="18000"/>
    <n v="-1"/>
    <n v="31"/>
    <x v="0"/>
    <x v="1"/>
  </r>
  <r>
    <n v="10481"/>
    <x v="368"/>
    <x v="1"/>
    <x v="8"/>
    <n v="1"/>
    <x v="8"/>
    <x v="69"/>
    <x v="1137"/>
    <m/>
    <m/>
    <m/>
    <m/>
    <n v="37000"/>
    <n v="65000"/>
    <n v="28000"/>
    <n v="-1"/>
    <n v="31"/>
    <x v="0"/>
    <x v="1"/>
  </r>
  <r>
    <n v="10482"/>
    <x v="368"/>
    <x v="1"/>
    <x v="8"/>
    <n v="1"/>
    <x v="223"/>
    <x v="4"/>
    <x v="1151"/>
    <m/>
    <s v="Marvel"/>
    <m/>
    <m/>
    <n v="9500"/>
    <n v="20000"/>
    <n v="10500"/>
    <n v="-1"/>
    <n v="31"/>
    <x v="0"/>
    <x v="1"/>
  </r>
  <r>
    <n v="10483"/>
    <x v="368"/>
    <x v="1"/>
    <x v="8"/>
    <n v="1"/>
    <x v="27"/>
    <x v="29"/>
    <x v="569"/>
    <m/>
    <m/>
    <m/>
    <m/>
    <n v="1100"/>
    <n v="10000"/>
    <n v="8900"/>
    <n v="-1"/>
    <n v="31"/>
    <x v="0"/>
    <x v="1"/>
  </r>
  <r>
    <n v="10484"/>
    <x v="368"/>
    <x v="1"/>
    <x v="8"/>
    <n v="1"/>
    <x v="81"/>
    <x v="1"/>
    <x v="511"/>
    <m/>
    <m/>
    <m/>
    <m/>
    <n v="3500"/>
    <n v="10000"/>
    <n v="6500"/>
    <n v="-1"/>
    <n v="31"/>
    <x v="0"/>
    <x v="1"/>
  </r>
  <r>
    <n v="10484"/>
    <x v="368"/>
    <x v="1"/>
    <x v="8"/>
    <n v="1"/>
    <x v="33"/>
    <x v="1"/>
    <x v="1072"/>
    <m/>
    <m/>
    <m/>
    <m/>
    <n v="0"/>
    <n v="20000"/>
    <n v="20000"/>
    <n v="-1"/>
    <n v="31"/>
    <x v="0"/>
    <x v="1"/>
  </r>
  <r>
    <n v="10484"/>
    <x v="368"/>
    <x v="1"/>
    <x v="8"/>
    <n v="1"/>
    <x v="33"/>
    <x v="1"/>
    <x v="2258"/>
    <m/>
    <m/>
    <m/>
    <m/>
    <n v="0"/>
    <n v="5000"/>
    <n v="5000"/>
    <n v="-1"/>
    <n v="31"/>
    <x v="0"/>
    <x v="1"/>
  </r>
  <r>
    <n v="10484"/>
    <x v="368"/>
    <x v="1"/>
    <x v="8"/>
    <n v="1"/>
    <x v="26"/>
    <x v="28"/>
    <x v="1949"/>
    <m/>
    <s v="Rojo"/>
    <m/>
    <m/>
    <n v="10500"/>
    <n v="22000"/>
    <n v="11500"/>
    <n v="-1"/>
    <n v="31"/>
    <x v="0"/>
    <x v="1"/>
  </r>
  <r>
    <n v="10485"/>
    <x v="368"/>
    <x v="1"/>
    <x v="8"/>
    <n v="1"/>
    <x v="1"/>
    <x v="1"/>
    <x v="2"/>
    <m/>
    <m/>
    <m/>
    <m/>
    <n v="3500"/>
    <n v="12000"/>
    <n v="8500"/>
    <n v="-1"/>
    <n v="31"/>
    <x v="0"/>
    <x v="1"/>
  </r>
  <r>
    <n v="10486"/>
    <x v="368"/>
    <x v="1"/>
    <x v="8"/>
    <n v="1"/>
    <x v="26"/>
    <x v="2"/>
    <x v="168"/>
    <m/>
    <m/>
    <m/>
    <m/>
    <n v="8000"/>
    <n v="20000"/>
    <n v="12000"/>
    <n v="-1"/>
    <n v="31"/>
    <x v="0"/>
    <x v="1"/>
  </r>
  <r>
    <n v="10487"/>
    <x v="368"/>
    <x v="1"/>
    <x v="8"/>
    <n v="1"/>
    <x v="30"/>
    <x v="2"/>
    <x v="168"/>
    <m/>
    <m/>
    <m/>
    <m/>
    <n v="900"/>
    <n v="10000"/>
    <n v="9100"/>
    <n v="-1"/>
    <n v="31"/>
    <x v="0"/>
    <x v="1"/>
  </r>
  <r>
    <n v="10488"/>
    <x v="368"/>
    <x v="1"/>
    <x v="8"/>
    <n v="1"/>
    <x v="78"/>
    <x v="12"/>
    <x v="49"/>
    <m/>
    <m/>
    <m/>
    <m/>
    <n v="900"/>
    <n v="4000"/>
    <n v="3100"/>
    <n v="-1"/>
    <n v="31"/>
    <x v="0"/>
    <x v="1"/>
  </r>
  <r>
    <n v="10489"/>
    <x v="368"/>
    <x v="1"/>
    <x v="8"/>
    <n v="1"/>
    <x v="171"/>
    <x v="6"/>
    <x v="2201"/>
    <m/>
    <m/>
    <m/>
    <m/>
    <n v="9000"/>
    <n v="29000"/>
    <n v="20000"/>
    <n v="-1"/>
    <n v="31"/>
    <x v="0"/>
    <x v="1"/>
  </r>
  <r>
    <n v="10490"/>
    <x v="368"/>
    <x v="1"/>
    <x v="8"/>
    <n v="1"/>
    <x v="272"/>
    <x v="6"/>
    <x v="2259"/>
    <m/>
    <m/>
    <m/>
    <m/>
    <n v="35000"/>
    <n v="50000"/>
    <n v="15000"/>
    <n v="-1"/>
    <n v="31"/>
    <x v="0"/>
    <x v="1"/>
  </r>
  <r>
    <n v="10491"/>
    <x v="368"/>
    <x v="1"/>
    <x v="8"/>
    <n v="1"/>
    <x v="41"/>
    <x v="6"/>
    <x v="2161"/>
    <m/>
    <m/>
    <m/>
    <m/>
    <n v="6000"/>
    <n v="10000"/>
    <n v="4000"/>
    <n v="-1"/>
    <n v="31"/>
    <x v="0"/>
    <x v="1"/>
  </r>
  <r>
    <n v="10492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493"/>
    <x v="368"/>
    <x v="1"/>
    <x v="8"/>
    <n v="1"/>
    <x v="35"/>
    <x v="89"/>
    <x v="2260"/>
    <m/>
    <m/>
    <m/>
    <m/>
    <n v="4000"/>
    <n v="9000"/>
    <n v="5000"/>
    <n v="-1"/>
    <n v="31"/>
    <x v="0"/>
    <x v="1"/>
  </r>
  <r>
    <n v="10494"/>
    <x v="368"/>
    <x v="1"/>
    <x v="8"/>
    <n v="1"/>
    <x v="37"/>
    <x v="32"/>
    <x v="201"/>
    <m/>
    <m/>
    <m/>
    <m/>
    <n v="0"/>
    <n v="4000"/>
    <n v="4000"/>
    <n v="-1"/>
    <n v="31"/>
    <x v="0"/>
    <x v="1"/>
  </r>
  <r>
    <n v="10495"/>
    <x v="368"/>
    <x v="1"/>
    <x v="8"/>
    <n v="1"/>
    <x v="2"/>
    <x v="7"/>
    <x v="328"/>
    <m/>
    <m/>
    <m/>
    <m/>
    <n v="8000"/>
    <n v="20000"/>
    <n v="12000"/>
    <n v="-1"/>
    <n v="31"/>
    <x v="0"/>
    <x v="1"/>
  </r>
  <r>
    <n v="10496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497"/>
    <x v="368"/>
    <x v="1"/>
    <x v="8"/>
    <n v="1"/>
    <x v="16"/>
    <x v="6"/>
    <x v="111"/>
    <m/>
    <m/>
    <m/>
    <m/>
    <n v="11000"/>
    <n v="20000"/>
    <n v="9000"/>
    <n v="-1"/>
    <n v="31"/>
    <x v="0"/>
    <x v="1"/>
  </r>
  <r>
    <n v="10498"/>
    <x v="369"/>
    <x v="1"/>
    <x v="8"/>
    <n v="1"/>
    <x v="26"/>
    <x v="1"/>
    <x v="217"/>
    <m/>
    <m/>
    <m/>
    <m/>
    <n v="7000"/>
    <n v="18000"/>
    <n v="11000"/>
    <n v="-1"/>
    <n v="1"/>
    <x v="1"/>
    <x v="1"/>
  </r>
  <r>
    <n v="10499"/>
    <x v="369"/>
    <x v="1"/>
    <x v="8"/>
    <n v="1"/>
    <x v="26"/>
    <x v="1"/>
    <x v="2261"/>
    <m/>
    <m/>
    <m/>
    <m/>
    <n v="7000"/>
    <n v="18000"/>
    <n v="11000"/>
    <n v="-1"/>
    <n v="1"/>
    <x v="1"/>
    <x v="1"/>
  </r>
  <r>
    <n v="10500"/>
    <x v="369"/>
    <x v="1"/>
    <x v="8"/>
    <n v="1"/>
    <x v="275"/>
    <x v="6"/>
    <x v="2262"/>
    <m/>
    <m/>
    <m/>
    <m/>
    <n v="0"/>
    <n v="6000"/>
    <n v="6000"/>
    <n v="-1"/>
    <n v="1"/>
    <x v="1"/>
    <x v="1"/>
  </r>
  <r>
    <n v="10501"/>
    <x v="369"/>
    <x v="1"/>
    <x v="8"/>
    <n v="1"/>
    <x v="84"/>
    <x v="1"/>
    <x v="2263"/>
    <m/>
    <m/>
    <m/>
    <m/>
    <n v="78000"/>
    <n v="135000"/>
    <n v="57000"/>
    <n v="-1"/>
    <n v="1"/>
    <x v="1"/>
    <x v="1"/>
  </r>
  <r>
    <n v="10502"/>
    <x v="369"/>
    <x v="1"/>
    <x v="8"/>
    <n v="1"/>
    <x v="26"/>
    <x v="28"/>
    <x v="430"/>
    <m/>
    <m/>
    <m/>
    <m/>
    <n v="8000"/>
    <n v="20000"/>
    <n v="12000"/>
    <n v="-1"/>
    <n v="1"/>
    <x v="1"/>
    <x v="1"/>
  </r>
  <r>
    <n v="10503"/>
    <x v="369"/>
    <x v="1"/>
    <x v="8"/>
    <n v="1"/>
    <x v="0"/>
    <x v="27"/>
    <x v="440"/>
    <m/>
    <m/>
    <m/>
    <m/>
    <n v="4000"/>
    <n v="12000"/>
    <n v="8000"/>
    <n v="-1"/>
    <n v="1"/>
    <x v="1"/>
    <x v="1"/>
  </r>
  <r>
    <n v="10504"/>
    <x v="369"/>
    <x v="1"/>
    <x v="8"/>
    <n v="1"/>
    <x v="6"/>
    <x v="17"/>
    <x v="1674"/>
    <m/>
    <m/>
    <m/>
    <m/>
    <n v="16000"/>
    <n v="30000"/>
    <n v="14000"/>
    <n v="-1"/>
    <n v="1"/>
    <x v="1"/>
    <x v="1"/>
  </r>
  <r>
    <n v="10505"/>
    <x v="369"/>
    <x v="1"/>
    <x v="8"/>
    <n v="1"/>
    <x v="26"/>
    <x v="2"/>
    <x v="1018"/>
    <m/>
    <m/>
    <m/>
    <m/>
    <n v="12000"/>
    <n v="20000"/>
    <n v="8000"/>
    <n v="-1"/>
    <n v="1"/>
    <x v="1"/>
    <x v="1"/>
  </r>
  <r>
    <n v="10506"/>
    <x v="369"/>
    <x v="1"/>
    <x v="8"/>
    <n v="1"/>
    <x v="29"/>
    <x v="34"/>
    <x v="214"/>
    <m/>
    <m/>
    <m/>
    <m/>
    <n v="6074"/>
    <n v="6500"/>
    <n v="426"/>
    <n v="-1"/>
    <n v="1"/>
    <x v="1"/>
    <x v="1"/>
  </r>
  <r>
    <n v="10507"/>
    <x v="369"/>
    <x v="1"/>
    <x v="8"/>
    <n v="1"/>
    <x v="29"/>
    <x v="32"/>
    <x v="201"/>
    <m/>
    <m/>
    <m/>
    <m/>
    <n v="1401"/>
    <n v="1500"/>
    <n v="99"/>
    <n v="-1"/>
    <n v="1"/>
    <x v="1"/>
    <x v="1"/>
  </r>
  <r>
    <n v="10508"/>
    <x v="369"/>
    <x v="1"/>
    <x v="8"/>
    <n v="1"/>
    <x v="84"/>
    <x v="2"/>
    <x v="1930"/>
    <m/>
    <m/>
    <m/>
    <m/>
    <n v="83000"/>
    <n v="150000"/>
    <n v="67000"/>
    <n v="-1"/>
    <n v="1"/>
    <x v="1"/>
    <x v="1"/>
  </r>
  <r>
    <n v="10509"/>
    <x v="369"/>
    <x v="1"/>
    <x v="8"/>
    <n v="1"/>
    <x v="37"/>
    <x v="32"/>
    <x v="300"/>
    <m/>
    <m/>
    <m/>
    <m/>
    <n v="0"/>
    <n v="4000"/>
    <n v="4000"/>
    <n v="-1"/>
    <n v="1"/>
    <x v="1"/>
    <x v="1"/>
  </r>
  <r>
    <n v="10510"/>
    <x v="369"/>
    <x v="1"/>
    <x v="8"/>
    <n v="1"/>
    <x v="37"/>
    <x v="37"/>
    <x v="336"/>
    <m/>
    <m/>
    <m/>
    <m/>
    <n v="0"/>
    <n v="4000"/>
    <n v="4000"/>
    <n v="-1"/>
    <n v="1"/>
    <x v="1"/>
    <x v="1"/>
  </r>
  <r>
    <n v="10511"/>
    <x v="369"/>
    <x v="1"/>
    <x v="8"/>
    <n v="1"/>
    <x v="81"/>
    <x v="2"/>
    <x v="143"/>
    <m/>
    <m/>
    <m/>
    <m/>
    <n v="8000"/>
    <n v="20000"/>
    <n v="12000"/>
    <n v="-1"/>
    <n v="1"/>
    <x v="1"/>
    <x v="1"/>
  </r>
  <r>
    <n v="10512"/>
    <x v="369"/>
    <x v="1"/>
    <x v="40"/>
    <n v="1"/>
    <x v="231"/>
    <x v="198"/>
    <x v="2264"/>
    <m/>
    <m/>
    <m/>
    <m/>
    <n v="28000"/>
    <n v="55000"/>
    <n v="27000"/>
    <n v="-1"/>
    <n v="1"/>
    <x v="1"/>
    <x v="1"/>
  </r>
  <r>
    <n v="10513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14"/>
    <x v="369"/>
    <x v="1"/>
    <x v="8"/>
    <n v="1"/>
    <x v="247"/>
    <x v="1"/>
    <x v="265"/>
    <m/>
    <m/>
    <m/>
    <s v="Comprado con la maquina"/>
    <n v="0"/>
    <n v="18000"/>
    <n v="18000"/>
    <n v="-1"/>
    <n v="1"/>
    <x v="1"/>
    <x v="1"/>
  </r>
  <r>
    <n v="10515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16"/>
    <x v="369"/>
    <x v="1"/>
    <x v="8"/>
    <n v="1"/>
    <x v="35"/>
    <x v="89"/>
    <x v="1519"/>
    <m/>
    <m/>
    <m/>
    <m/>
    <n v="5000"/>
    <n v="9000"/>
    <n v="4000"/>
    <n v="-1"/>
    <n v="1"/>
    <x v="1"/>
    <x v="1"/>
  </r>
  <r>
    <n v="10517"/>
    <x v="369"/>
    <x v="1"/>
    <x v="8"/>
    <n v="1"/>
    <x v="35"/>
    <x v="89"/>
    <x v="888"/>
    <m/>
    <m/>
    <m/>
    <m/>
    <n v="5000"/>
    <n v="9000"/>
    <n v="4000"/>
    <n v="-1"/>
    <n v="1"/>
    <x v="1"/>
    <x v="1"/>
  </r>
  <r>
    <n v="10518"/>
    <x v="369"/>
    <x v="1"/>
    <x v="8"/>
    <n v="1"/>
    <x v="33"/>
    <x v="28"/>
    <x v="2265"/>
    <m/>
    <m/>
    <m/>
    <m/>
    <n v="0"/>
    <n v="3000"/>
    <n v="3000"/>
    <n v="-1"/>
    <n v="1"/>
    <x v="1"/>
    <x v="1"/>
  </r>
  <r>
    <n v="10519"/>
    <x v="369"/>
    <x v="1"/>
    <x v="8"/>
    <n v="1"/>
    <x v="16"/>
    <x v="6"/>
    <x v="111"/>
    <m/>
    <m/>
    <m/>
    <m/>
    <n v="11000"/>
    <n v="20000"/>
    <n v="9000"/>
    <n v="-1"/>
    <n v="1"/>
    <x v="1"/>
    <x v="1"/>
  </r>
  <r>
    <n v="10520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21"/>
    <x v="369"/>
    <x v="1"/>
    <x v="8"/>
    <n v="1"/>
    <x v="27"/>
    <x v="41"/>
    <x v="857"/>
    <m/>
    <m/>
    <m/>
    <m/>
    <n v="1100"/>
    <n v="10000"/>
    <n v="8900"/>
    <n v="-1"/>
    <n v="1"/>
    <x v="1"/>
    <x v="1"/>
  </r>
  <r>
    <n v="10522"/>
    <x v="369"/>
    <x v="1"/>
    <x v="8"/>
    <n v="1"/>
    <x v="247"/>
    <x v="29"/>
    <x v="2222"/>
    <m/>
    <m/>
    <m/>
    <s v="Comprado con la maquina"/>
    <n v="0"/>
    <n v="15000"/>
    <n v="15000"/>
    <n v="-1"/>
    <n v="1"/>
    <x v="1"/>
    <x v="1"/>
  </r>
  <r>
    <n v="10523"/>
    <x v="369"/>
    <x v="1"/>
    <x v="8"/>
    <n v="1"/>
    <x v="55"/>
    <x v="28"/>
    <x v="430"/>
    <m/>
    <m/>
    <m/>
    <m/>
    <n v="6000"/>
    <n v="20000"/>
    <n v="14000"/>
    <n v="-1"/>
    <n v="1"/>
    <x v="1"/>
    <x v="1"/>
  </r>
  <r>
    <n v="10524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25"/>
    <x v="369"/>
    <x v="1"/>
    <x v="8"/>
    <n v="1"/>
    <x v="1"/>
    <x v="6"/>
    <x v="1666"/>
    <m/>
    <m/>
    <m/>
    <m/>
    <n v="10000"/>
    <n v="20000"/>
    <n v="10000"/>
    <n v="-1"/>
    <n v="1"/>
    <x v="1"/>
    <x v="1"/>
  </r>
  <r>
    <n v="10526"/>
    <x v="369"/>
    <x v="1"/>
    <x v="8"/>
    <n v="1"/>
    <x v="0"/>
    <x v="4"/>
    <x v="361"/>
    <m/>
    <m/>
    <m/>
    <m/>
    <n v="4000"/>
    <n v="10000"/>
    <n v="6000"/>
    <n v="-1"/>
    <n v="1"/>
    <x v="1"/>
    <x v="1"/>
  </r>
  <r>
    <n v="10527"/>
    <x v="369"/>
    <x v="1"/>
    <x v="8"/>
    <n v="1"/>
    <x v="23"/>
    <x v="6"/>
    <x v="122"/>
    <m/>
    <m/>
    <m/>
    <m/>
    <n v="3000"/>
    <n v="10000"/>
    <n v="7000"/>
    <n v="-1"/>
    <n v="1"/>
    <x v="1"/>
    <x v="1"/>
  </r>
  <r>
    <n v="10528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29"/>
    <x v="369"/>
    <x v="1"/>
    <x v="8"/>
    <n v="1"/>
    <x v="84"/>
    <x v="28"/>
    <x v="430"/>
    <m/>
    <m/>
    <m/>
    <m/>
    <n v="85000"/>
    <n v="150000"/>
    <n v="65000"/>
    <n v="-1"/>
    <n v="1"/>
    <x v="1"/>
    <x v="1"/>
  </r>
  <r>
    <n v="10530"/>
    <x v="369"/>
    <x v="1"/>
    <x v="8"/>
    <n v="1"/>
    <x v="0"/>
    <x v="188"/>
    <x v="2015"/>
    <m/>
    <m/>
    <m/>
    <m/>
    <n v="5000"/>
    <n v="15000"/>
    <n v="10000"/>
    <n v="-1"/>
    <n v="1"/>
    <x v="1"/>
    <x v="1"/>
  </r>
  <r>
    <n v="10531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32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33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34"/>
    <x v="369"/>
    <x v="1"/>
    <x v="8"/>
    <n v="1"/>
    <x v="33"/>
    <x v="28"/>
    <x v="1886"/>
    <m/>
    <m/>
    <m/>
    <m/>
    <n v="0"/>
    <n v="25000"/>
    <n v="25000"/>
    <n v="-1"/>
    <n v="1"/>
    <x v="1"/>
    <x v="1"/>
  </r>
  <r>
    <n v="10535"/>
    <x v="369"/>
    <x v="1"/>
    <x v="8"/>
    <n v="1"/>
    <x v="33"/>
    <x v="41"/>
    <x v="2253"/>
    <m/>
    <m/>
    <m/>
    <m/>
    <n v="0"/>
    <n v="3000"/>
    <n v="3000"/>
    <n v="-1"/>
    <n v="1"/>
    <x v="1"/>
    <x v="1"/>
  </r>
  <r>
    <n v="10536"/>
    <x v="369"/>
    <x v="1"/>
    <x v="8"/>
    <n v="1"/>
    <x v="78"/>
    <x v="12"/>
    <x v="539"/>
    <m/>
    <m/>
    <m/>
    <m/>
    <n v="900"/>
    <n v="4000"/>
    <n v="3100"/>
    <n v="-1"/>
    <n v="1"/>
    <x v="1"/>
    <x v="1"/>
  </r>
  <r>
    <n v="10537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38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39"/>
    <x v="370"/>
    <x v="1"/>
    <x v="8"/>
    <n v="1"/>
    <x v="29"/>
    <x v="32"/>
    <x v="201"/>
    <m/>
    <m/>
    <m/>
    <m/>
    <n v="3270"/>
    <n v="3500"/>
    <n v="230"/>
    <n v="-1"/>
    <n v="2"/>
    <x v="1"/>
    <x v="1"/>
  </r>
  <r>
    <n v="10540"/>
    <x v="370"/>
    <x v="1"/>
    <x v="8"/>
    <n v="1"/>
    <x v="30"/>
    <x v="4"/>
    <x v="312"/>
    <m/>
    <m/>
    <m/>
    <m/>
    <n v="900"/>
    <n v="10000"/>
    <n v="9100"/>
    <n v="-1"/>
    <n v="2"/>
    <x v="1"/>
    <x v="1"/>
  </r>
  <r>
    <n v="10541"/>
    <x v="370"/>
    <x v="1"/>
    <x v="8"/>
    <n v="1"/>
    <x v="4"/>
    <x v="4"/>
    <x v="215"/>
    <m/>
    <s v="Negro"/>
    <m/>
    <m/>
    <n v="18000"/>
    <n v="35000"/>
    <n v="17000"/>
    <n v="-1"/>
    <n v="2"/>
    <x v="1"/>
    <x v="1"/>
  </r>
  <r>
    <n v="10542"/>
    <x v="368"/>
    <x v="0"/>
    <x v="173"/>
    <n v="1"/>
    <x v="9"/>
    <x v="6"/>
    <x v="2266"/>
    <m/>
    <m/>
    <m/>
    <m/>
    <n v="5000"/>
    <n v="10000"/>
    <n v="-5000"/>
    <n v="1"/>
    <n v="31"/>
    <x v="0"/>
    <x v="1"/>
  </r>
  <r>
    <n v="10543"/>
    <x v="368"/>
    <x v="0"/>
    <x v="173"/>
    <n v="2"/>
    <x v="0"/>
    <x v="4"/>
    <x v="2267"/>
    <m/>
    <m/>
    <m/>
    <m/>
    <n v="2500"/>
    <n v="10000"/>
    <n v="-5000"/>
    <n v="2"/>
    <n v="31"/>
    <x v="0"/>
    <x v="1"/>
  </r>
  <r>
    <n v="10544"/>
    <x v="368"/>
    <x v="0"/>
    <x v="173"/>
    <n v="2"/>
    <x v="68"/>
    <x v="6"/>
    <x v="461"/>
    <m/>
    <m/>
    <m/>
    <m/>
    <n v="5000"/>
    <n v="20000"/>
    <n v="-10000"/>
    <n v="2"/>
    <n v="31"/>
    <x v="0"/>
    <x v="1"/>
  </r>
  <r>
    <n v="10545"/>
    <x v="370"/>
    <x v="1"/>
    <x v="8"/>
    <n v="1"/>
    <x v="51"/>
    <x v="2"/>
    <x v="1192"/>
    <m/>
    <m/>
    <m/>
    <m/>
    <n v="50000"/>
    <n v="130000"/>
    <n v="80000"/>
    <n v="-1"/>
    <n v="2"/>
    <x v="1"/>
    <x v="1"/>
  </r>
  <r>
    <n v="10546"/>
    <x v="370"/>
    <x v="1"/>
    <x v="8"/>
    <n v="1"/>
    <x v="4"/>
    <x v="6"/>
    <x v="396"/>
    <m/>
    <m/>
    <m/>
    <m/>
    <n v="40000"/>
    <n v="70000"/>
    <n v="30000"/>
    <n v="-1"/>
    <n v="2"/>
    <x v="1"/>
    <x v="1"/>
  </r>
  <r>
    <n v="10547"/>
    <x v="370"/>
    <x v="1"/>
    <x v="8"/>
    <n v="1"/>
    <x v="4"/>
    <x v="4"/>
    <x v="215"/>
    <m/>
    <s v="AzulClaro"/>
    <m/>
    <m/>
    <n v="18000"/>
    <n v="35000"/>
    <n v="17000"/>
    <n v="-1"/>
    <n v="2"/>
    <x v="1"/>
    <x v="1"/>
  </r>
  <r>
    <n v="10548"/>
    <x v="370"/>
    <x v="1"/>
    <x v="8"/>
    <n v="1"/>
    <x v="27"/>
    <x v="41"/>
    <x v="2268"/>
    <m/>
    <m/>
    <m/>
    <m/>
    <n v="1100"/>
    <n v="10000"/>
    <n v="8900"/>
    <n v="-1"/>
    <n v="2"/>
    <x v="1"/>
    <x v="1"/>
  </r>
  <r>
    <n v="10549"/>
    <x v="370"/>
    <x v="1"/>
    <x v="8"/>
    <n v="1"/>
    <x v="81"/>
    <x v="41"/>
    <x v="2268"/>
    <m/>
    <m/>
    <m/>
    <m/>
    <n v="3500"/>
    <n v="10000"/>
    <n v="6500"/>
    <n v="-1"/>
    <n v="2"/>
    <x v="1"/>
    <x v="1"/>
  </r>
  <r>
    <n v="10550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51"/>
    <x v="370"/>
    <x v="1"/>
    <x v="8"/>
    <n v="1"/>
    <x v="27"/>
    <x v="29"/>
    <x v="257"/>
    <m/>
    <m/>
    <m/>
    <m/>
    <n v="1100"/>
    <n v="10000"/>
    <n v="8900"/>
    <n v="-1"/>
    <n v="2"/>
    <x v="1"/>
    <x v="1"/>
  </r>
  <r>
    <n v="10552"/>
    <x v="370"/>
    <x v="1"/>
    <x v="8"/>
    <n v="1"/>
    <x v="2"/>
    <x v="7"/>
    <x v="328"/>
    <m/>
    <m/>
    <m/>
    <m/>
    <n v="8000"/>
    <n v="20000"/>
    <n v="12000"/>
    <n v="-1"/>
    <n v="2"/>
    <x v="1"/>
    <x v="1"/>
  </r>
  <r>
    <n v="10553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54"/>
    <x v="370"/>
    <x v="1"/>
    <x v="8"/>
    <n v="1"/>
    <x v="9"/>
    <x v="6"/>
    <x v="1531"/>
    <m/>
    <m/>
    <m/>
    <m/>
    <n v="4000"/>
    <n v="12000"/>
    <n v="8000"/>
    <n v="-1"/>
    <n v="2"/>
    <x v="1"/>
    <x v="1"/>
  </r>
  <r>
    <n v="10555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556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557"/>
    <x v="371"/>
    <x v="1"/>
    <x v="8"/>
    <n v="1"/>
    <x v="33"/>
    <x v="140"/>
    <x v="2269"/>
    <m/>
    <m/>
    <m/>
    <m/>
    <n v="0"/>
    <n v="20000"/>
    <n v="20000"/>
    <n v="-1"/>
    <n v="3"/>
    <x v="1"/>
    <x v="1"/>
  </r>
  <r>
    <n v="10558"/>
    <x v="371"/>
    <x v="1"/>
    <x v="8"/>
    <n v="1"/>
    <x v="247"/>
    <x v="1"/>
    <x v="142"/>
    <m/>
    <m/>
    <m/>
    <m/>
    <n v="5000"/>
    <n v="15000"/>
    <n v="10000"/>
    <n v="-1"/>
    <n v="3"/>
    <x v="1"/>
    <x v="1"/>
  </r>
  <r>
    <n v="10559"/>
    <x v="371"/>
    <x v="1"/>
    <x v="8"/>
    <n v="1"/>
    <x v="41"/>
    <x v="6"/>
    <x v="2225"/>
    <m/>
    <m/>
    <m/>
    <m/>
    <n v="6000"/>
    <n v="12000"/>
    <n v="6000"/>
    <n v="-1"/>
    <n v="3"/>
    <x v="1"/>
    <x v="1"/>
  </r>
  <r>
    <n v="10560"/>
    <x v="371"/>
    <x v="1"/>
    <x v="8"/>
    <n v="1"/>
    <x v="13"/>
    <x v="6"/>
    <x v="99"/>
    <m/>
    <m/>
    <m/>
    <m/>
    <n v="14000"/>
    <n v="30000"/>
    <n v="16000"/>
    <n v="-1"/>
    <n v="3"/>
    <x v="1"/>
    <x v="1"/>
  </r>
  <r>
    <n v="10561"/>
    <x v="371"/>
    <x v="1"/>
    <x v="8"/>
    <n v="1"/>
    <x v="171"/>
    <x v="6"/>
    <x v="2201"/>
    <m/>
    <m/>
    <m/>
    <m/>
    <n v="9000"/>
    <n v="30000"/>
    <n v="21000"/>
    <n v="-1"/>
    <n v="3"/>
    <x v="1"/>
    <x v="1"/>
  </r>
  <r>
    <n v="10562"/>
    <x v="371"/>
    <x v="1"/>
    <x v="8"/>
    <n v="1"/>
    <x v="199"/>
    <x v="6"/>
    <x v="1556"/>
    <m/>
    <m/>
    <m/>
    <m/>
    <n v="3500"/>
    <n v="10000"/>
    <n v="6500"/>
    <n v="-1"/>
    <n v="3"/>
    <x v="1"/>
    <x v="1"/>
  </r>
  <r>
    <n v="10563"/>
    <x v="371"/>
    <x v="1"/>
    <x v="8"/>
    <n v="1"/>
    <x v="33"/>
    <x v="159"/>
    <x v="2270"/>
    <m/>
    <m/>
    <m/>
    <m/>
    <n v="0"/>
    <n v="30000"/>
    <n v="30000"/>
    <n v="-1"/>
    <n v="3"/>
    <x v="1"/>
    <x v="1"/>
  </r>
  <r>
    <n v="10564"/>
    <x v="371"/>
    <x v="1"/>
    <x v="8"/>
    <n v="1"/>
    <x v="33"/>
    <x v="6"/>
    <x v="2271"/>
    <m/>
    <m/>
    <m/>
    <m/>
    <n v="0"/>
    <n v="15000"/>
    <n v="15000"/>
    <n v="-1"/>
    <n v="3"/>
    <x v="1"/>
    <x v="1"/>
  </r>
  <r>
    <n v="10565"/>
    <x v="371"/>
    <x v="1"/>
    <x v="8"/>
    <n v="1"/>
    <x v="0"/>
    <x v="6"/>
    <x v="1870"/>
    <m/>
    <m/>
    <m/>
    <m/>
    <n v="1000"/>
    <n v="7000"/>
    <n v="6000"/>
    <n v="-1"/>
    <n v="3"/>
    <x v="1"/>
    <x v="1"/>
  </r>
  <r>
    <n v="10566"/>
    <x v="371"/>
    <x v="1"/>
    <x v="8"/>
    <n v="1"/>
    <x v="0"/>
    <x v="6"/>
    <x v="2272"/>
    <m/>
    <m/>
    <m/>
    <m/>
    <n v="2000"/>
    <n v="10000"/>
    <n v="8000"/>
    <n v="-1"/>
    <n v="3"/>
    <x v="1"/>
    <x v="1"/>
  </r>
  <r>
    <n v="10567"/>
    <x v="371"/>
    <x v="1"/>
    <x v="8"/>
    <n v="1"/>
    <x v="84"/>
    <x v="1"/>
    <x v="534"/>
    <m/>
    <m/>
    <m/>
    <m/>
    <n v="63000"/>
    <n v="125000"/>
    <n v="62000"/>
    <n v="-1"/>
    <n v="3"/>
    <x v="1"/>
    <x v="1"/>
  </r>
  <r>
    <n v="10568"/>
    <x v="371"/>
    <x v="1"/>
    <x v="8"/>
    <n v="1"/>
    <x v="81"/>
    <x v="1"/>
    <x v="534"/>
    <m/>
    <s v="Caballero"/>
    <m/>
    <m/>
    <n v="3500"/>
    <n v="10000"/>
    <n v="6500"/>
    <n v="-1"/>
    <n v="3"/>
    <x v="1"/>
    <x v="1"/>
  </r>
  <r>
    <n v="10569"/>
    <x v="371"/>
    <x v="1"/>
    <x v="8"/>
    <n v="1"/>
    <x v="27"/>
    <x v="1"/>
    <x v="534"/>
    <m/>
    <m/>
    <m/>
    <s v="Por Pacha"/>
    <n v="1100"/>
    <n v="5000"/>
    <n v="3900"/>
    <n v="-1"/>
    <n v="3"/>
    <x v="1"/>
    <x v="1"/>
  </r>
  <r>
    <n v="10570"/>
    <x v="371"/>
    <x v="1"/>
    <x v="8"/>
    <n v="1"/>
    <x v="33"/>
    <x v="6"/>
    <x v="926"/>
    <m/>
    <m/>
    <m/>
    <s v="Parlante Bicicleta Harvic"/>
    <n v="0"/>
    <n v="20000"/>
    <n v="20000"/>
    <n v="-1"/>
    <n v="3"/>
    <x v="1"/>
    <x v="1"/>
  </r>
  <r>
    <n v="10571"/>
    <x v="371"/>
    <x v="1"/>
    <x v="8"/>
    <n v="1"/>
    <x v="1"/>
    <x v="1"/>
    <x v="1000"/>
    <m/>
    <m/>
    <m/>
    <m/>
    <n v="2600"/>
    <n v="10000"/>
    <n v="7400"/>
    <n v="-1"/>
    <n v="3"/>
    <x v="1"/>
    <x v="1"/>
  </r>
  <r>
    <n v="10572"/>
    <x v="371"/>
    <x v="1"/>
    <x v="8"/>
    <n v="1"/>
    <x v="26"/>
    <x v="4"/>
    <x v="312"/>
    <m/>
    <m/>
    <m/>
    <m/>
    <n v="6500"/>
    <n v="18000"/>
    <n v="11500"/>
    <n v="-1"/>
    <n v="3"/>
    <x v="1"/>
    <x v="1"/>
  </r>
  <r>
    <n v="10573"/>
    <x v="371"/>
    <x v="1"/>
    <x v="8"/>
    <n v="1"/>
    <x v="27"/>
    <x v="35"/>
    <x v="2257"/>
    <m/>
    <m/>
    <m/>
    <m/>
    <n v="1100"/>
    <n v="10000"/>
    <n v="8900"/>
    <n v="-1"/>
    <n v="3"/>
    <x v="1"/>
    <x v="1"/>
  </r>
  <r>
    <n v="10574"/>
    <x v="372"/>
    <x v="1"/>
    <x v="8"/>
    <n v="1"/>
    <x v="27"/>
    <x v="4"/>
    <x v="314"/>
    <m/>
    <m/>
    <m/>
    <m/>
    <n v="1100"/>
    <n v="10000"/>
    <n v="8900"/>
    <n v="-1"/>
    <n v="4"/>
    <x v="1"/>
    <x v="1"/>
  </r>
  <r>
    <n v="10575"/>
    <x v="372"/>
    <x v="1"/>
    <x v="8"/>
    <n v="1"/>
    <x v="26"/>
    <x v="1"/>
    <x v="799"/>
    <m/>
    <m/>
    <m/>
    <m/>
    <n v="8000"/>
    <n v="20000"/>
    <n v="12000"/>
    <n v="-1"/>
    <n v="4"/>
    <x v="1"/>
    <x v="1"/>
  </r>
  <r>
    <n v="10576"/>
    <x v="372"/>
    <x v="1"/>
    <x v="8"/>
    <n v="1"/>
    <x v="247"/>
    <x v="1"/>
    <x v="1165"/>
    <m/>
    <m/>
    <m/>
    <m/>
    <n v="5000"/>
    <n v="15000"/>
    <n v="10000"/>
    <n v="-1"/>
    <n v="4"/>
    <x v="1"/>
    <x v="1"/>
  </r>
  <r>
    <n v="10577"/>
    <x v="372"/>
    <x v="1"/>
    <x v="8"/>
    <n v="1"/>
    <x v="247"/>
    <x v="1"/>
    <x v="799"/>
    <m/>
    <m/>
    <m/>
    <m/>
    <n v="5000"/>
    <n v="15000"/>
    <n v="10000"/>
    <n v="-1"/>
    <n v="4"/>
    <x v="1"/>
    <x v="1"/>
  </r>
  <r>
    <n v="10578"/>
    <x v="372"/>
    <x v="1"/>
    <x v="8"/>
    <n v="1"/>
    <x v="2"/>
    <x v="93"/>
    <x v="1750"/>
    <m/>
    <m/>
    <m/>
    <m/>
    <n v="9500"/>
    <n v="20000"/>
    <n v="10500"/>
    <n v="-1"/>
    <n v="4"/>
    <x v="1"/>
    <x v="1"/>
  </r>
  <r>
    <n v="10579"/>
    <x v="372"/>
    <x v="1"/>
    <x v="8"/>
    <n v="1"/>
    <x v="26"/>
    <x v="29"/>
    <x v="1494"/>
    <m/>
    <m/>
    <m/>
    <m/>
    <n v="8000"/>
    <n v="20000"/>
    <n v="12000"/>
    <n v="-1"/>
    <n v="4"/>
    <x v="1"/>
    <x v="1"/>
  </r>
  <r>
    <n v="10580"/>
    <x v="372"/>
    <x v="1"/>
    <x v="8"/>
    <n v="1"/>
    <x v="26"/>
    <x v="1"/>
    <x v="141"/>
    <m/>
    <m/>
    <m/>
    <m/>
    <n v="8000"/>
    <n v="20000"/>
    <n v="12000"/>
    <n v="-1"/>
    <n v="4"/>
    <x v="1"/>
    <x v="1"/>
  </r>
  <r>
    <n v="10581"/>
    <x v="372"/>
    <x v="1"/>
    <x v="8"/>
    <n v="1"/>
    <x v="26"/>
    <x v="1"/>
    <x v="367"/>
    <m/>
    <m/>
    <m/>
    <m/>
    <n v="8000"/>
    <n v="20000"/>
    <n v="12000"/>
    <n v="-1"/>
    <n v="4"/>
    <x v="1"/>
    <x v="1"/>
  </r>
  <r>
    <n v="10582"/>
    <x v="372"/>
    <x v="1"/>
    <x v="8"/>
    <n v="1"/>
    <x v="41"/>
    <x v="6"/>
    <x v="2161"/>
    <m/>
    <m/>
    <m/>
    <m/>
    <n v="6000"/>
    <n v="12000"/>
    <n v="6000"/>
    <n v="-1"/>
    <n v="4"/>
    <x v="1"/>
    <x v="1"/>
  </r>
  <r>
    <n v="10583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584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585"/>
    <x v="372"/>
    <x v="1"/>
    <x v="8"/>
    <n v="1"/>
    <x v="0"/>
    <x v="1"/>
    <x v="1870"/>
    <m/>
    <m/>
    <m/>
    <m/>
    <n v="1000"/>
    <n v="7000"/>
    <n v="6000"/>
    <n v="-1"/>
    <n v="4"/>
    <x v="1"/>
    <x v="1"/>
  </r>
  <r>
    <n v="10586"/>
    <x v="372"/>
    <x v="1"/>
    <x v="8"/>
    <n v="1"/>
    <x v="29"/>
    <x v="37"/>
    <x v="233"/>
    <m/>
    <m/>
    <m/>
    <m/>
    <n v="6074"/>
    <n v="6500"/>
    <n v="426"/>
    <n v="-1"/>
    <n v="4"/>
    <x v="1"/>
    <x v="1"/>
  </r>
  <r>
    <n v="10587"/>
    <x v="372"/>
    <x v="1"/>
    <x v="8"/>
    <n v="1"/>
    <x v="29"/>
    <x v="37"/>
    <x v="233"/>
    <m/>
    <m/>
    <m/>
    <m/>
    <n v="10279"/>
    <n v="11000"/>
    <n v="721"/>
    <n v="-1"/>
    <n v="4"/>
    <x v="1"/>
    <x v="1"/>
  </r>
  <r>
    <n v="10588"/>
    <x v="372"/>
    <x v="1"/>
    <x v="8"/>
    <n v="1"/>
    <x v="2"/>
    <x v="6"/>
    <x v="1735"/>
    <m/>
    <m/>
    <m/>
    <m/>
    <n v="23000"/>
    <n v="50000"/>
    <n v="27000"/>
    <n v="-1"/>
    <n v="4"/>
    <x v="1"/>
    <x v="1"/>
  </r>
  <r>
    <n v="10589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590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591"/>
    <x v="372"/>
    <x v="1"/>
    <x v="8"/>
    <n v="1"/>
    <x v="4"/>
    <x v="4"/>
    <x v="215"/>
    <m/>
    <s v="Negro"/>
    <m/>
    <m/>
    <n v="18000"/>
    <n v="35000"/>
    <n v="17000"/>
    <n v="-1"/>
    <n v="4"/>
    <x v="1"/>
    <x v="1"/>
  </r>
  <r>
    <n v="10592"/>
    <x v="372"/>
    <x v="1"/>
    <x v="8"/>
    <n v="1"/>
    <x v="62"/>
    <x v="6"/>
    <x v="1772"/>
    <m/>
    <m/>
    <m/>
    <m/>
    <n v="6000"/>
    <n v="20000"/>
    <n v="14000"/>
    <n v="-1"/>
    <n v="4"/>
    <x v="1"/>
    <x v="1"/>
  </r>
  <r>
    <n v="10593"/>
    <x v="372"/>
    <x v="1"/>
    <x v="8"/>
    <n v="1"/>
    <x v="186"/>
    <x v="6"/>
    <x v="1542"/>
    <m/>
    <m/>
    <m/>
    <m/>
    <n v="9000"/>
    <n v="20000"/>
    <n v="11000"/>
    <n v="-1"/>
    <n v="4"/>
    <x v="1"/>
    <x v="1"/>
  </r>
  <r>
    <n v="10594"/>
    <x v="372"/>
    <x v="1"/>
    <x v="8"/>
    <n v="1"/>
    <x v="41"/>
    <x v="6"/>
    <x v="2273"/>
    <m/>
    <m/>
    <m/>
    <m/>
    <n v="1800"/>
    <n v="5000"/>
    <n v="3200"/>
    <n v="-1"/>
    <n v="4"/>
    <x v="1"/>
    <x v="1"/>
  </r>
  <r>
    <n v="10595"/>
    <x v="372"/>
    <x v="1"/>
    <x v="8"/>
    <n v="1"/>
    <x v="156"/>
    <x v="6"/>
    <x v="2205"/>
    <m/>
    <m/>
    <m/>
    <m/>
    <n v="15000"/>
    <n v="27000"/>
    <n v="12000"/>
    <n v="-1"/>
    <n v="4"/>
    <x v="1"/>
    <x v="1"/>
  </r>
  <r>
    <n v="10596"/>
    <x v="372"/>
    <x v="1"/>
    <x v="8"/>
    <n v="1"/>
    <x v="247"/>
    <x v="28"/>
    <x v="2274"/>
    <m/>
    <m/>
    <m/>
    <m/>
    <n v="5000"/>
    <n v="10000"/>
    <n v="5000"/>
    <n v="-1"/>
    <n v="4"/>
    <x v="1"/>
    <x v="1"/>
  </r>
  <r>
    <n v="10597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598"/>
    <x v="372"/>
    <x v="1"/>
    <x v="8"/>
    <n v="1"/>
    <x v="29"/>
    <x v="34"/>
    <x v="214"/>
    <m/>
    <m/>
    <m/>
    <m/>
    <n v="3270"/>
    <n v="3500"/>
    <n v="230"/>
    <n v="-1"/>
    <n v="4"/>
    <x v="1"/>
    <x v="1"/>
  </r>
  <r>
    <n v="10599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0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1"/>
    <x v="372"/>
    <x v="1"/>
    <x v="8"/>
    <n v="1"/>
    <x v="26"/>
    <x v="4"/>
    <x v="1040"/>
    <m/>
    <m/>
    <m/>
    <m/>
    <n v="9000"/>
    <n v="20000"/>
    <n v="11000"/>
    <n v="-1"/>
    <n v="4"/>
    <x v="1"/>
    <x v="1"/>
  </r>
  <r>
    <n v="10602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03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4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5"/>
    <x v="372"/>
    <x v="1"/>
    <x v="8"/>
    <n v="1"/>
    <x v="1"/>
    <x v="152"/>
    <x v="1366"/>
    <m/>
    <s v="Verde"/>
    <m/>
    <m/>
    <n v="3000"/>
    <n v="12000"/>
    <n v="9000"/>
    <n v="-1"/>
    <n v="4"/>
    <x v="1"/>
    <x v="1"/>
  </r>
  <r>
    <n v="10606"/>
    <x v="372"/>
    <x v="1"/>
    <x v="8"/>
    <n v="1"/>
    <x v="210"/>
    <x v="4"/>
    <x v="314"/>
    <m/>
    <m/>
    <m/>
    <m/>
    <n v="11000"/>
    <n v="20000"/>
    <n v="9000"/>
    <n v="-1"/>
    <n v="4"/>
    <x v="1"/>
    <x v="1"/>
  </r>
  <r>
    <n v="10607"/>
    <x v="372"/>
    <x v="1"/>
    <x v="8"/>
    <n v="1"/>
    <x v="41"/>
    <x v="6"/>
    <x v="2161"/>
    <m/>
    <m/>
    <m/>
    <m/>
    <n v="6000"/>
    <n v="12000"/>
    <n v="6000"/>
    <n v="-1"/>
    <n v="4"/>
    <x v="1"/>
    <x v="1"/>
  </r>
  <r>
    <n v="10608"/>
    <x v="372"/>
    <x v="1"/>
    <x v="8"/>
    <n v="1"/>
    <x v="247"/>
    <x v="4"/>
    <x v="314"/>
    <m/>
    <m/>
    <m/>
    <m/>
    <n v="5000"/>
    <n v="16000"/>
    <n v="11000"/>
    <n v="-1"/>
    <n v="4"/>
    <x v="1"/>
    <x v="1"/>
  </r>
  <r>
    <n v="10609"/>
    <x v="368"/>
    <x v="0"/>
    <x v="87"/>
    <n v="5"/>
    <x v="35"/>
    <x v="89"/>
    <x v="741"/>
    <m/>
    <m/>
    <m/>
    <m/>
    <n v="4000"/>
    <n v="10000"/>
    <n v="-20000"/>
    <n v="5"/>
    <n v="31"/>
    <x v="0"/>
    <x v="1"/>
  </r>
  <r>
    <n v="10610"/>
    <x v="368"/>
    <x v="0"/>
    <x v="5"/>
    <n v="5"/>
    <x v="30"/>
    <x v="2"/>
    <x v="1785"/>
    <m/>
    <m/>
    <m/>
    <m/>
    <n v="1000"/>
    <n v="10000"/>
    <n v="-5000"/>
    <n v="5"/>
    <n v="31"/>
    <x v="0"/>
    <x v="1"/>
  </r>
  <r>
    <n v="10611"/>
    <x v="368"/>
    <x v="0"/>
    <x v="5"/>
    <n v="3"/>
    <x v="1"/>
    <x v="1"/>
    <x v="220"/>
    <m/>
    <m/>
    <m/>
    <m/>
    <n v="13000"/>
    <n v="29000"/>
    <n v="-39000"/>
    <n v="3"/>
    <n v="31"/>
    <x v="0"/>
    <x v="1"/>
  </r>
  <r>
    <n v="10612"/>
    <x v="368"/>
    <x v="0"/>
    <x v="5"/>
    <n v="5"/>
    <x v="0"/>
    <x v="27"/>
    <x v="328"/>
    <m/>
    <m/>
    <m/>
    <m/>
    <n v="3500"/>
    <n v="12000"/>
    <n v="-17500"/>
    <n v="5"/>
    <n v="31"/>
    <x v="0"/>
    <x v="1"/>
  </r>
  <r>
    <n v="10613"/>
    <x v="368"/>
    <x v="0"/>
    <x v="5"/>
    <n v="1"/>
    <x v="26"/>
    <x v="28"/>
    <x v="218"/>
    <m/>
    <m/>
    <m/>
    <m/>
    <n v="8000"/>
    <n v="20000"/>
    <n v="-8000"/>
    <n v="1"/>
    <n v="31"/>
    <x v="0"/>
    <x v="1"/>
  </r>
  <r>
    <n v="10614"/>
    <x v="368"/>
    <x v="0"/>
    <x v="5"/>
    <n v="4"/>
    <x v="215"/>
    <x v="28"/>
    <x v="2275"/>
    <m/>
    <m/>
    <m/>
    <m/>
    <n v="7000"/>
    <n v="20000"/>
    <n v="-28000"/>
    <n v="4"/>
    <n v="31"/>
    <x v="0"/>
    <x v="1"/>
  </r>
  <r>
    <n v="10615"/>
    <x v="368"/>
    <x v="0"/>
    <x v="5"/>
    <n v="2"/>
    <x v="215"/>
    <x v="28"/>
    <x v="1135"/>
    <m/>
    <m/>
    <m/>
    <m/>
    <n v="7500"/>
    <n v="20000"/>
    <n v="-15000"/>
    <n v="2"/>
    <n v="31"/>
    <x v="0"/>
    <x v="1"/>
  </r>
  <r>
    <n v="10616"/>
    <x v="368"/>
    <x v="0"/>
    <x v="5"/>
    <n v="3"/>
    <x v="276"/>
    <x v="1"/>
    <x v="141"/>
    <m/>
    <m/>
    <m/>
    <m/>
    <n v="6500"/>
    <n v="15000"/>
    <n v="-19500"/>
    <n v="3"/>
    <n v="31"/>
    <x v="0"/>
    <x v="1"/>
  </r>
  <r>
    <n v="10617"/>
    <x v="368"/>
    <x v="0"/>
    <x v="5"/>
    <n v="2"/>
    <x v="1"/>
    <x v="27"/>
    <x v="129"/>
    <m/>
    <m/>
    <m/>
    <m/>
    <n v="7500"/>
    <n v="20000"/>
    <n v="-15000"/>
    <n v="2"/>
    <n v="31"/>
    <x v="0"/>
    <x v="1"/>
  </r>
  <r>
    <n v="10618"/>
    <x v="372"/>
    <x v="1"/>
    <x v="8"/>
    <n v="1"/>
    <x v="57"/>
    <x v="1"/>
    <x v="367"/>
    <m/>
    <m/>
    <m/>
    <m/>
    <n v="800"/>
    <n v="5000"/>
    <n v="4200"/>
    <n v="-1"/>
    <n v="4"/>
    <x v="1"/>
    <x v="1"/>
  </r>
  <r>
    <n v="10619"/>
    <x v="368"/>
    <x v="0"/>
    <x v="64"/>
    <n v="1"/>
    <x v="84"/>
    <x v="29"/>
    <x v="152"/>
    <m/>
    <m/>
    <m/>
    <m/>
    <n v="90000"/>
    <n v="150000"/>
    <n v="-90000"/>
    <n v="1"/>
    <n v="31"/>
    <x v="0"/>
    <x v="1"/>
  </r>
  <r>
    <n v="10620"/>
    <x v="368"/>
    <x v="0"/>
    <x v="64"/>
    <n v="1"/>
    <x v="84"/>
    <x v="1"/>
    <x v="280"/>
    <m/>
    <s v="Blanca"/>
    <m/>
    <m/>
    <n v="58000"/>
    <n v="115000"/>
    <n v="-58000"/>
    <n v="1"/>
    <n v="31"/>
    <x v="0"/>
    <x v="1"/>
  </r>
  <r>
    <n v="10621"/>
    <x v="368"/>
    <x v="0"/>
    <x v="64"/>
    <n v="1"/>
    <x v="84"/>
    <x v="2"/>
    <x v="1192"/>
    <m/>
    <m/>
    <m/>
    <m/>
    <n v="45000"/>
    <n v="110000"/>
    <n v="-45000"/>
    <n v="1"/>
    <n v="31"/>
    <x v="0"/>
    <x v="1"/>
  </r>
  <r>
    <n v="10622"/>
    <x v="368"/>
    <x v="0"/>
    <x v="64"/>
    <n v="1"/>
    <x v="105"/>
    <x v="2"/>
    <x v="2086"/>
    <m/>
    <m/>
    <m/>
    <m/>
    <n v="20000"/>
    <n v="45000"/>
    <n v="-20000"/>
    <n v="1"/>
    <n v="31"/>
    <x v="0"/>
    <x v="1"/>
  </r>
  <r>
    <n v="10623"/>
    <x v="368"/>
    <x v="0"/>
    <x v="145"/>
    <n v="3"/>
    <x v="13"/>
    <x v="6"/>
    <x v="697"/>
    <m/>
    <m/>
    <m/>
    <m/>
    <n v="2000"/>
    <n v="9000"/>
    <n v="-6000"/>
    <n v="3"/>
    <n v="31"/>
    <x v="0"/>
    <x v="1"/>
  </r>
  <r>
    <n v="10624"/>
    <x v="368"/>
    <x v="0"/>
    <x v="145"/>
    <n v="1"/>
    <x v="6"/>
    <x v="190"/>
    <x v="2276"/>
    <m/>
    <m/>
    <m/>
    <m/>
    <n v="27000"/>
    <n v="55000"/>
    <n v="-27000"/>
    <n v="1"/>
    <n v="31"/>
    <x v="0"/>
    <x v="1"/>
  </r>
  <r>
    <n v="10625"/>
    <x v="368"/>
    <x v="0"/>
    <x v="145"/>
    <n v="1"/>
    <x v="6"/>
    <x v="6"/>
    <x v="2277"/>
    <m/>
    <m/>
    <m/>
    <m/>
    <n v="22000"/>
    <n v="44000"/>
    <n v="-22000"/>
    <n v="1"/>
    <n v="31"/>
    <x v="0"/>
    <x v="1"/>
  </r>
  <r>
    <n v="10626"/>
    <x v="368"/>
    <x v="0"/>
    <x v="145"/>
    <n v="1"/>
    <x v="22"/>
    <x v="206"/>
    <x v="2278"/>
    <m/>
    <m/>
    <m/>
    <m/>
    <n v="12000"/>
    <n v="24000"/>
    <n v="-12000"/>
    <n v="1"/>
    <n v="31"/>
    <x v="0"/>
    <x v="1"/>
  </r>
  <r>
    <n v="10627"/>
    <x v="368"/>
    <x v="0"/>
    <x v="145"/>
    <n v="1"/>
    <x v="22"/>
    <x v="6"/>
    <x v="207"/>
    <m/>
    <m/>
    <m/>
    <m/>
    <n v="5000"/>
    <n v="14000"/>
    <n v="-5000"/>
    <n v="1"/>
    <n v="31"/>
    <x v="0"/>
    <x v="1"/>
  </r>
  <r>
    <n v="10628"/>
    <x v="368"/>
    <x v="0"/>
    <x v="145"/>
    <n v="1"/>
    <x v="4"/>
    <x v="6"/>
    <x v="2279"/>
    <m/>
    <m/>
    <m/>
    <m/>
    <n v="22000"/>
    <n v="50000"/>
    <n v="-22000"/>
    <n v="1"/>
    <n v="31"/>
    <x v="0"/>
    <x v="1"/>
  </r>
  <r>
    <n v="10629"/>
    <x v="368"/>
    <x v="0"/>
    <x v="145"/>
    <n v="3"/>
    <x v="13"/>
    <x v="6"/>
    <x v="2280"/>
    <m/>
    <m/>
    <m/>
    <m/>
    <n v="2000"/>
    <n v="5000"/>
    <n v="-6000"/>
    <n v="3"/>
    <n v="31"/>
    <x v="0"/>
    <x v="1"/>
  </r>
  <r>
    <n v="10630"/>
    <x v="368"/>
    <x v="0"/>
    <x v="145"/>
    <n v="1"/>
    <x v="61"/>
    <x v="6"/>
    <x v="2281"/>
    <m/>
    <m/>
    <m/>
    <m/>
    <n v="25000"/>
    <n v="49000"/>
    <n v="-25000"/>
    <n v="1"/>
    <n v="31"/>
    <x v="0"/>
    <x v="1"/>
  </r>
  <r>
    <n v="10631"/>
    <x v="369"/>
    <x v="0"/>
    <x v="174"/>
    <n v="5"/>
    <x v="0"/>
    <x v="6"/>
    <x v="2282"/>
    <m/>
    <m/>
    <m/>
    <m/>
    <n v="2000"/>
    <n v="10000"/>
    <n v="-10000"/>
    <n v="5"/>
    <n v="1"/>
    <x v="1"/>
    <x v="1"/>
  </r>
  <r>
    <n v="10632"/>
    <x v="369"/>
    <x v="0"/>
    <x v="174"/>
    <n v="10"/>
    <x v="0"/>
    <x v="1"/>
    <x v="1870"/>
    <m/>
    <m/>
    <m/>
    <m/>
    <n v="1000"/>
    <n v="7000"/>
    <n v="-10000"/>
    <n v="10"/>
    <n v="1"/>
    <x v="1"/>
    <x v="1"/>
  </r>
  <r>
    <n v="10633"/>
    <x v="369"/>
    <x v="0"/>
    <x v="174"/>
    <n v="5"/>
    <x v="1"/>
    <x v="207"/>
    <x v="2283"/>
    <m/>
    <m/>
    <m/>
    <m/>
    <n v="2400"/>
    <n v="10000"/>
    <n v="-12000"/>
    <n v="5"/>
    <n v="1"/>
    <x v="1"/>
    <x v="1"/>
  </r>
  <r>
    <n v="10634"/>
    <x v="369"/>
    <x v="0"/>
    <x v="174"/>
    <n v="5"/>
    <x v="1"/>
    <x v="6"/>
    <x v="1359"/>
    <m/>
    <m/>
    <m/>
    <m/>
    <n v="1500"/>
    <n v="8000"/>
    <n v="-7500"/>
    <n v="5"/>
    <n v="1"/>
    <x v="1"/>
    <x v="1"/>
  </r>
  <r>
    <n v="10635"/>
    <x v="369"/>
    <x v="0"/>
    <x v="174"/>
    <n v="2"/>
    <x v="13"/>
    <x v="6"/>
    <x v="2284"/>
    <m/>
    <m/>
    <m/>
    <m/>
    <n v="3500"/>
    <n v="9000"/>
    <n v="-7000"/>
    <n v="2"/>
    <n v="1"/>
    <x v="1"/>
    <x v="1"/>
  </r>
  <r>
    <n v="10636"/>
    <x v="369"/>
    <x v="0"/>
    <x v="174"/>
    <n v="5"/>
    <x v="13"/>
    <x v="6"/>
    <x v="2285"/>
    <m/>
    <m/>
    <m/>
    <m/>
    <n v="1000"/>
    <n v="3000"/>
    <n v="-5000"/>
    <n v="5"/>
    <n v="1"/>
    <x v="1"/>
    <x v="1"/>
  </r>
  <r>
    <n v="10637"/>
    <x v="369"/>
    <x v="0"/>
    <x v="174"/>
    <n v="4"/>
    <x v="26"/>
    <x v="2"/>
    <x v="168"/>
    <m/>
    <m/>
    <m/>
    <m/>
    <n v="8000"/>
    <n v="20000"/>
    <n v="-32000"/>
    <n v="4"/>
    <n v="1"/>
    <x v="1"/>
    <x v="1"/>
  </r>
  <r>
    <n v="10638"/>
    <x v="369"/>
    <x v="0"/>
    <x v="174"/>
    <n v="1"/>
    <x v="26"/>
    <x v="1"/>
    <x v="187"/>
    <m/>
    <m/>
    <m/>
    <m/>
    <n v="7000"/>
    <n v="20000"/>
    <n v="-7000"/>
    <n v="1"/>
    <n v="1"/>
    <x v="1"/>
    <x v="1"/>
  </r>
  <r>
    <n v="10639"/>
    <x v="369"/>
    <x v="0"/>
    <x v="174"/>
    <n v="5"/>
    <x v="26"/>
    <x v="4"/>
    <x v="828"/>
    <m/>
    <m/>
    <m/>
    <m/>
    <n v="7000"/>
    <n v="20000"/>
    <n v="-35000"/>
    <n v="5"/>
    <n v="1"/>
    <x v="1"/>
    <x v="1"/>
  </r>
  <r>
    <n v="10640"/>
    <x v="369"/>
    <x v="0"/>
    <x v="174"/>
    <n v="5"/>
    <x v="26"/>
    <x v="35"/>
    <x v="180"/>
    <m/>
    <m/>
    <m/>
    <m/>
    <n v="9000"/>
    <n v="20000"/>
    <n v="-45000"/>
    <n v="5"/>
    <n v="1"/>
    <x v="1"/>
    <x v="1"/>
  </r>
  <r>
    <n v="10641"/>
    <x v="369"/>
    <x v="0"/>
    <x v="174"/>
    <n v="2"/>
    <x v="55"/>
    <x v="4"/>
    <x v="828"/>
    <m/>
    <m/>
    <m/>
    <m/>
    <n v="5000"/>
    <n v="18000"/>
    <n v="-10000"/>
    <n v="2"/>
    <n v="1"/>
    <x v="1"/>
    <x v="1"/>
  </r>
  <r>
    <n v="10642"/>
    <x v="369"/>
    <x v="0"/>
    <x v="174"/>
    <n v="1"/>
    <x v="277"/>
    <x v="4"/>
    <x v="828"/>
    <m/>
    <m/>
    <m/>
    <m/>
    <n v="11000"/>
    <n v="24000"/>
    <n v="-11000"/>
    <n v="1"/>
    <n v="1"/>
    <x v="1"/>
    <x v="1"/>
  </r>
  <r>
    <n v="10643"/>
    <x v="369"/>
    <x v="0"/>
    <x v="174"/>
    <n v="1"/>
    <x v="4"/>
    <x v="28"/>
    <x v="446"/>
    <m/>
    <m/>
    <m/>
    <m/>
    <n v="33000"/>
    <n v="65000"/>
    <n v="-33000"/>
    <n v="1"/>
    <n v="1"/>
    <x v="1"/>
    <x v="1"/>
  </r>
  <r>
    <n v="10644"/>
    <x v="369"/>
    <x v="0"/>
    <x v="174"/>
    <n v="1"/>
    <x v="4"/>
    <x v="6"/>
    <x v="2286"/>
    <m/>
    <m/>
    <m/>
    <m/>
    <n v="25000"/>
    <n v="50000"/>
    <n v="-25000"/>
    <n v="1"/>
    <n v="1"/>
    <x v="1"/>
    <x v="1"/>
  </r>
  <r>
    <n v="10645"/>
    <x v="369"/>
    <x v="0"/>
    <x v="174"/>
    <n v="9"/>
    <x v="81"/>
    <x v="48"/>
    <x v="741"/>
    <m/>
    <m/>
    <m/>
    <m/>
    <n v="3500"/>
    <n v="10000"/>
    <n v="-31500"/>
    <n v="9"/>
    <n v="1"/>
    <x v="1"/>
    <x v="1"/>
  </r>
  <r>
    <n v="10646"/>
    <x v="369"/>
    <x v="0"/>
    <x v="174"/>
    <n v="5"/>
    <x v="27"/>
    <x v="1"/>
    <x v="265"/>
    <m/>
    <m/>
    <m/>
    <m/>
    <n v="1000"/>
    <n v="10000"/>
    <n v="-5000"/>
    <n v="5"/>
    <n v="1"/>
    <x v="1"/>
    <x v="1"/>
  </r>
  <r>
    <n v="10647"/>
    <x v="369"/>
    <x v="0"/>
    <x v="4"/>
    <n v="3"/>
    <x v="16"/>
    <x v="6"/>
    <x v="111"/>
    <m/>
    <m/>
    <m/>
    <m/>
    <n v="11000"/>
    <n v="20000"/>
    <n v="-33000"/>
    <n v="3"/>
    <n v="1"/>
    <x v="1"/>
    <x v="1"/>
  </r>
  <r>
    <n v="10648"/>
    <x v="369"/>
    <x v="0"/>
    <x v="4"/>
    <n v="1"/>
    <x v="11"/>
    <x v="6"/>
    <x v="2287"/>
    <m/>
    <m/>
    <m/>
    <m/>
    <n v="22000"/>
    <n v="45000"/>
    <n v="-22000"/>
    <n v="1"/>
    <n v="1"/>
    <x v="1"/>
    <x v="1"/>
  </r>
  <r>
    <n v="10649"/>
    <x v="369"/>
    <x v="0"/>
    <x v="4"/>
    <n v="1"/>
    <x v="8"/>
    <x v="25"/>
    <x v="2288"/>
    <m/>
    <m/>
    <m/>
    <m/>
    <n v="30000"/>
    <n v="59000"/>
    <n v="-30000"/>
    <n v="1"/>
    <n v="1"/>
    <x v="1"/>
    <x v="1"/>
  </r>
  <r>
    <n v="10650"/>
    <x v="369"/>
    <x v="0"/>
    <x v="64"/>
    <n v="1"/>
    <x v="84"/>
    <x v="1"/>
    <x v="2263"/>
    <m/>
    <m/>
    <m/>
    <m/>
    <n v="78000"/>
    <n v="140000"/>
    <n v="-78000"/>
    <n v="1"/>
    <n v="1"/>
    <x v="1"/>
    <x v="1"/>
  </r>
  <r>
    <n v="10651"/>
    <x v="369"/>
    <x v="0"/>
    <x v="64"/>
    <n v="1"/>
    <x v="84"/>
    <x v="1"/>
    <x v="1643"/>
    <m/>
    <m/>
    <m/>
    <m/>
    <n v="65000"/>
    <n v="125000"/>
    <n v="-65000"/>
    <n v="1"/>
    <n v="1"/>
    <x v="1"/>
    <x v="1"/>
  </r>
  <r>
    <n v="10652"/>
    <x v="369"/>
    <x v="0"/>
    <x v="64"/>
    <n v="1"/>
    <x v="270"/>
    <x v="1"/>
    <x v="511"/>
    <m/>
    <m/>
    <m/>
    <m/>
    <n v="5000"/>
    <n v="15000"/>
    <n v="-5000"/>
    <n v="1"/>
    <n v="1"/>
    <x v="1"/>
    <x v="1"/>
  </r>
  <r>
    <n v="10653"/>
    <x v="369"/>
    <x v="0"/>
    <x v="64"/>
    <n v="1"/>
    <x v="103"/>
    <x v="1"/>
    <x v="511"/>
    <m/>
    <m/>
    <m/>
    <m/>
    <n v="15000"/>
    <n v="25000"/>
    <n v="-15000"/>
    <n v="1"/>
    <n v="1"/>
    <x v="1"/>
    <x v="1"/>
  </r>
  <r>
    <n v="10654"/>
    <x v="371"/>
    <x v="0"/>
    <x v="127"/>
    <n v="2"/>
    <x v="218"/>
    <x v="208"/>
    <x v="2289"/>
    <m/>
    <m/>
    <m/>
    <m/>
    <n v="20000"/>
    <n v="55000"/>
    <n v="-40000"/>
    <n v="2"/>
    <n v="3"/>
    <x v="1"/>
    <x v="1"/>
  </r>
  <r>
    <n v="10655"/>
    <x v="371"/>
    <x v="0"/>
    <x v="127"/>
    <n v="1"/>
    <x v="220"/>
    <x v="173"/>
    <x v="1769"/>
    <m/>
    <m/>
    <m/>
    <m/>
    <n v="22000"/>
    <n v="59000"/>
    <n v="-22000"/>
    <n v="1"/>
    <n v="3"/>
    <x v="1"/>
    <x v="1"/>
  </r>
  <r>
    <n v="10656"/>
    <x v="371"/>
    <x v="0"/>
    <x v="127"/>
    <n v="1"/>
    <x v="220"/>
    <x v="176"/>
    <x v="2290"/>
    <m/>
    <m/>
    <m/>
    <m/>
    <n v="20000"/>
    <n v="55000"/>
    <n v="-20000"/>
    <n v="1"/>
    <n v="3"/>
    <x v="1"/>
    <x v="1"/>
  </r>
  <r>
    <n v="10657"/>
    <x v="371"/>
    <x v="0"/>
    <x v="64"/>
    <n v="1"/>
    <x v="84"/>
    <x v="28"/>
    <x v="430"/>
    <m/>
    <m/>
    <m/>
    <m/>
    <n v="80000"/>
    <n v="150000"/>
    <n v="-80000"/>
    <n v="1"/>
    <n v="3"/>
    <x v="1"/>
    <x v="1"/>
  </r>
  <r>
    <n v="10658"/>
    <x v="371"/>
    <x v="0"/>
    <x v="64"/>
    <n v="1"/>
    <x v="84"/>
    <x v="2"/>
    <x v="1930"/>
    <m/>
    <m/>
    <m/>
    <m/>
    <n v="85000"/>
    <n v="150000"/>
    <n v="-85000"/>
    <n v="1"/>
    <n v="3"/>
    <x v="1"/>
    <x v="1"/>
  </r>
  <r>
    <n v="10659"/>
    <x v="371"/>
    <x v="0"/>
    <x v="5"/>
    <n v="3"/>
    <x v="81"/>
    <x v="2"/>
    <x v="348"/>
    <m/>
    <m/>
    <m/>
    <m/>
    <n v="3800"/>
    <n v="10000"/>
    <n v="-11400"/>
    <n v="3"/>
    <n v="3"/>
    <x v="1"/>
    <x v="1"/>
  </r>
  <r>
    <n v="10660"/>
    <x v="371"/>
    <x v="0"/>
    <x v="5"/>
    <n v="1"/>
    <x v="26"/>
    <x v="41"/>
    <x v="670"/>
    <m/>
    <m/>
    <m/>
    <m/>
    <n v="9000"/>
    <n v="20000"/>
    <n v="-9000"/>
    <n v="1"/>
    <n v="3"/>
    <x v="1"/>
    <x v="1"/>
  </r>
  <r>
    <n v="10661"/>
    <x v="371"/>
    <x v="0"/>
    <x v="5"/>
    <n v="1"/>
    <x v="26"/>
    <x v="29"/>
    <x v="2103"/>
    <m/>
    <m/>
    <m/>
    <m/>
    <n v="12000"/>
    <n v="20000"/>
    <n v="-12000"/>
    <n v="1"/>
    <n v="3"/>
    <x v="1"/>
    <x v="1"/>
  </r>
  <r>
    <n v="10662"/>
    <x v="371"/>
    <x v="0"/>
    <x v="5"/>
    <n v="1"/>
    <x v="39"/>
    <x v="1"/>
    <x v="2104"/>
    <m/>
    <s v="Rojo"/>
    <m/>
    <m/>
    <n v="6500"/>
    <n v="15000"/>
    <n v="-6500"/>
    <n v="1"/>
    <n v="3"/>
    <x v="1"/>
    <x v="1"/>
  </r>
  <r>
    <n v="10663"/>
    <x v="371"/>
    <x v="0"/>
    <x v="5"/>
    <n v="5"/>
    <x v="278"/>
    <x v="6"/>
    <x v="2291"/>
    <m/>
    <m/>
    <m/>
    <m/>
    <n v="6000"/>
    <n v="14000"/>
    <n v="-30000"/>
    <n v="5"/>
    <n v="3"/>
    <x v="1"/>
    <x v="1"/>
  </r>
  <r>
    <n v="10664"/>
    <x v="371"/>
    <x v="0"/>
    <x v="5"/>
    <n v="6"/>
    <x v="182"/>
    <x v="6"/>
    <x v="2292"/>
    <m/>
    <m/>
    <m/>
    <m/>
    <n v="6000"/>
    <n v="14000"/>
    <n v="-36000"/>
    <n v="6"/>
    <n v="3"/>
    <x v="1"/>
    <x v="1"/>
  </r>
  <r>
    <n v="10665"/>
    <x v="371"/>
    <x v="0"/>
    <x v="5"/>
    <n v="1"/>
    <x v="200"/>
    <x v="6"/>
    <x v="2293"/>
    <m/>
    <m/>
    <m/>
    <m/>
    <n v="45000"/>
    <n v="65000"/>
    <n v="-45000"/>
    <n v="1"/>
    <n v="3"/>
    <x v="1"/>
    <x v="1"/>
  </r>
  <r>
    <n v="10666"/>
    <x v="371"/>
    <x v="0"/>
    <x v="72"/>
    <n v="1"/>
    <x v="4"/>
    <x v="6"/>
    <x v="396"/>
    <m/>
    <m/>
    <m/>
    <m/>
    <n v="40000"/>
    <n v="65000"/>
    <n v="-40000"/>
    <n v="1"/>
    <n v="3"/>
    <x v="1"/>
    <x v="1"/>
  </r>
  <r>
    <n v="10667"/>
    <x v="371"/>
    <x v="0"/>
    <x v="72"/>
    <n v="1"/>
    <x v="4"/>
    <x v="6"/>
    <x v="804"/>
    <m/>
    <m/>
    <m/>
    <m/>
    <n v="44000"/>
    <n v="75000"/>
    <n v="-44000"/>
    <n v="1"/>
    <n v="3"/>
    <x v="1"/>
    <x v="1"/>
  </r>
  <r>
    <n v="10668"/>
    <x v="371"/>
    <x v="0"/>
    <x v="72"/>
    <n v="3"/>
    <x v="199"/>
    <x v="6"/>
    <x v="741"/>
    <m/>
    <m/>
    <m/>
    <m/>
    <n v="3500"/>
    <n v="10000"/>
    <n v="-10500"/>
    <n v="3"/>
    <n v="3"/>
    <x v="1"/>
    <x v="1"/>
  </r>
  <r>
    <n v="10669"/>
    <x v="373"/>
    <x v="1"/>
    <x v="8"/>
    <n v="1"/>
    <x v="29"/>
    <x v="37"/>
    <x v="233"/>
    <m/>
    <m/>
    <m/>
    <m/>
    <n v="3270"/>
    <n v="3500"/>
    <n v="230"/>
    <n v="-1"/>
    <n v="5"/>
    <x v="1"/>
    <x v="1"/>
  </r>
  <r>
    <n v="10670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671"/>
    <x v="373"/>
    <x v="1"/>
    <x v="8"/>
    <n v="1"/>
    <x v="84"/>
    <x v="29"/>
    <x v="1523"/>
    <m/>
    <m/>
    <m/>
    <m/>
    <n v="70000"/>
    <n v="135000"/>
    <n v="65000"/>
    <n v="-1"/>
    <n v="5"/>
    <x v="1"/>
    <x v="1"/>
  </r>
  <r>
    <n v="1067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673"/>
    <x v="373"/>
    <x v="1"/>
    <x v="8"/>
    <n v="1"/>
    <x v="68"/>
    <x v="6"/>
    <x v="987"/>
    <m/>
    <m/>
    <m/>
    <m/>
    <n v="4000"/>
    <n v="10000"/>
    <n v="6000"/>
    <n v="-1"/>
    <n v="5"/>
    <x v="1"/>
    <x v="1"/>
  </r>
  <r>
    <n v="10674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675"/>
    <x v="373"/>
    <x v="1"/>
    <x v="8"/>
    <n v="1"/>
    <x v="215"/>
    <x v="28"/>
    <x v="2275"/>
    <m/>
    <m/>
    <m/>
    <m/>
    <n v="7000"/>
    <n v="20000"/>
    <n v="13000"/>
    <n v="-1"/>
    <n v="5"/>
    <x v="1"/>
    <x v="1"/>
  </r>
  <r>
    <n v="10676"/>
    <x v="373"/>
    <x v="1"/>
    <x v="8"/>
    <n v="1"/>
    <x v="27"/>
    <x v="28"/>
    <x v="237"/>
    <m/>
    <m/>
    <m/>
    <m/>
    <n v="1100"/>
    <n v="10000"/>
    <n v="8900"/>
    <n v="-1"/>
    <n v="5"/>
    <x v="1"/>
    <x v="1"/>
  </r>
  <r>
    <n v="10677"/>
    <x v="373"/>
    <x v="1"/>
    <x v="69"/>
    <n v="1"/>
    <x v="254"/>
    <x v="6"/>
    <x v="2111"/>
    <m/>
    <m/>
    <m/>
    <m/>
    <n v="35000"/>
    <n v="60000"/>
    <n v="25000"/>
    <n v="-1"/>
    <n v="5"/>
    <x v="1"/>
    <x v="1"/>
  </r>
  <r>
    <n v="10678"/>
    <x v="373"/>
    <x v="1"/>
    <x v="8"/>
    <n v="1"/>
    <x v="247"/>
    <x v="46"/>
    <x v="2294"/>
    <m/>
    <m/>
    <m/>
    <m/>
    <n v="5000"/>
    <n v="15000"/>
    <n v="10000"/>
    <n v="-1"/>
    <n v="5"/>
    <x v="1"/>
    <x v="1"/>
  </r>
  <r>
    <n v="10679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680"/>
    <x v="373"/>
    <x v="1"/>
    <x v="8"/>
    <n v="1"/>
    <x v="84"/>
    <x v="29"/>
    <x v="152"/>
    <m/>
    <m/>
    <m/>
    <m/>
    <n v="90000"/>
    <n v="155000"/>
    <n v="65000"/>
    <n v="-1"/>
    <n v="5"/>
    <x v="1"/>
    <x v="1"/>
  </r>
  <r>
    <n v="10681"/>
    <x v="373"/>
    <x v="1"/>
    <x v="8"/>
    <n v="1"/>
    <x v="1"/>
    <x v="1"/>
    <x v="1000"/>
    <m/>
    <m/>
    <m/>
    <m/>
    <n v="2600"/>
    <n v="10000"/>
    <n v="7400"/>
    <n v="-1"/>
    <n v="5"/>
    <x v="1"/>
    <x v="1"/>
  </r>
  <r>
    <n v="1068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683"/>
    <x v="374"/>
    <x v="1"/>
    <x v="8"/>
    <n v="1"/>
    <x v="26"/>
    <x v="28"/>
    <x v="218"/>
    <m/>
    <s v="Negro"/>
    <m/>
    <m/>
    <n v="8000"/>
    <n v="20000"/>
    <n v="12000"/>
    <n v="-1"/>
    <n v="6"/>
    <x v="1"/>
    <x v="1"/>
  </r>
  <r>
    <n v="10684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685"/>
    <x v="374"/>
    <x v="1"/>
    <x v="8"/>
    <n v="1"/>
    <x v="84"/>
    <x v="1"/>
    <x v="2295"/>
    <m/>
    <m/>
    <m/>
    <m/>
    <n v="150000"/>
    <n v="225000"/>
    <n v="75000"/>
    <n v="-1"/>
    <n v="6"/>
    <x v="1"/>
    <x v="1"/>
  </r>
  <r>
    <n v="10686"/>
    <x v="374"/>
    <x v="1"/>
    <x v="8"/>
    <n v="1"/>
    <x v="27"/>
    <x v="1"/>
    <x v="799"/>
    <m/>
    <m/>
    <m/>
    <m/>
    <n v="1100"/>
    <n v="10000"/>
    <n v="8900"/>
    <n v="-1"/>
    <n v="6"/>
    <x v="1"/>
    <x v="1"/>
  </r>
  <r>
    <n v="10687"/>
    <x v="371"/>
    <x v="0"/>
    <x v="4"/>
    <n v="1"/>
    <x v="74"/>
    <x v="12"/>
    <x v="1182"/>
    <m/>
    <m/>
    <m/>
    <m/>
    <n v="24000"/>
    <n v="44000"/>
    <n v="-24000"/>
    <n v="1"/>
    <n v="3"/>
    <x v="1"/>
    <x v="1"/>
  </r>
  <r>
    <n v="10688"/>
    <x v="371"/>
    <x v="0"/>
    <x v="4"/>
    <n v="2"/>
    <x v="16"/>
    <x v="6"/>
    <x v="111"/>
    <m/>
    <m/>
    <m/>
    <m/>
    <n v="11000"/>
    <n v="20000"/>
    <n v="-22000"/>
    <n v="2"/>
    <n v="3"/>
    <x v="1"/>
    <x v="1"/>
  </r>
  <r>
    <n v="10689"/>
    <x v="371"/>
    <x v="0"/>
    <x v="4"/>
    <n v="2"/>
    <x v="4"/>
    <x v="4"/>
    <x v="215"/>
    <m/>
    <s v="Negro"/>
    <m/>
    <m/>
    <n v="18000"/>
    <n v="35000"/>
    <n v="-36000"/>
    <n v="2"/>
    <n v="3"/>
    <x v="1"/>
    <x v="1"/>
  </r>
  <r>
    <n v="10690"/>
    <x v="371"/>
    <x v="0"/>
    <x v="4"/>
    <n v="2"/>
    <x v="4"/>
    <x v="4"/>
    <x v="215"/>
    <m/>
    <s v="AzulClaro"/>
    <m/>
    <m/>
    <n v="18000"/>
    <n v="35000"/>
    <n v="-36000"/>
    <n v="2"/>
    <n v="3"/>
    <x v="1"/>
    <x v="1"/>
  </r>
  <r>
    <n v="10691"/>
    <x v="371"/>
    <x v="0"/>
    <x v="4"/>
    <n v="1"/>
    <x v="8"/>
    <x v="209"/>
    <x v="2296"/>
    <m/>
    <s v="Dorado"/>
    <m/>
    <m/>
    <n v="36000"/>
    <n v="65000"/>
    <n v="-36000"/>
    <n v="1"/>
    <n v="3"/>
    <x v="1"/>
    <x v="1"/>
  </r>
  <r>
    <n v="10692"/>
    <x v="374"/>
    <x v="0"/>
    <x v="64"/>
    <n v="1"/>
    <x v="84"/>
    <x v="1"/>
    <x v="1697"/>
    <m/>
    <m/>
    <m/>
    <m/>
    <n v="75000"/>
    <n v="135000"/>
    <n v="-75000"/>
    <n v="1"/>
    <n v="6"/>
    <x v="1"/>
    <x v="1"/>
  </r>
  <r>
    <n v="10693"/>
    <x v="374"/>
    <x v="0"/>
    <x v="64"/>
    <n v="1"/>
    <x v="84"/>
    <x v="1"/>
    <x v="2295"/>
    <m/>
    <m/>
    <m/>
    <m/>
    <n v="150000"/>
    <n v="230000"/>
    <n v="-150000"/>
    <n v="1"/>
    <n v="6"/>
    <x v="1"/>
    <x v="1"/>
  </r>
  <r>
    <n v="10694"/>
    <x v="374"/>
    <x v="0"/>
    <x v="64"/>
    <n v="1"/>
    <x v="84"/>
    <x v="29"/>
    <x v="1523"/>
    <m/>
    <m/>
    <m/>
    <m/>
    <n v="60000"/>
    <n v="125000"/>
    <n v="-60000"/>
    <n v="1"/>
    <n v="6"/>
    <x v="1"/>
    <x v="1"/>
  </r>
  <r>
    <n v="10695"/>
    <x v="374"/>
    <x v="0"/>
    <x v="64"/>
    <n v="1"/>
    <x v="84"/>
    <x v="1"/>
    <x v="534"/>
    <m/>
    <m/>
    <m/>
    <m/>
    <n v="60000"/>
    <n v="125000"/>
    <n v="-60000"/>
    <n v="1"/>
    <n v="6"/>
    <x v="1"/>
    <x v="1"/>
  </r>
  <r>
    <n v="10696"/>
    <x v="374"/>
    <x v="0"/>
    <x v="64"/>
    <n v="1"/>
    <x v="105"/>
    <x v="29"/>
    <x v="1523"/>
    <m/>
    <m/>
    <m/>
    <m/>
    <n v="20000"/>
    <n v="45000"/>
    <n v="-20000"/>
    <n v="1"/>
    <n v="6"/>
    <x v="1"/>
    <x v="1"/>
  </r>
  <r>
    <n v="10697"/>
    <x v="374"/>
    <x v="0"/>
    <x v="64"/>
    <n v="1"/>
    <x v="84"/>
    <x v="1"/>
    <x v="2297"/>
    <m/>
    <m/>
    <m/>
    <m/>
    <n v="60000"/>
    <n v="125000"/>
    <n v="-60000"/>
    <n v="1"/>
    <n v="6"/>
    <x v="1"/>
    <x v="1"/>
  </r>
  <r>
    <n v="10698"/>
    <x v="374"/>
    <x v="0"/>
    <x v="64"/>
    <n v="1"/>
    <x v="95"/>
    <x v="28"/>
    <x v="316"/>
    <m/>
    <m/>
    <m/>
    <m/>
    <n v="12000"/>
    <n v="30000"/>
    <n v="-12000"/>
    <n v="1"/>
    <n v="6"/>
    <x v="1"/>
    <x v="1"/>
  </r>
  <r>
    <n v="10699"/>
    <x v="374"/>
    <x v="0"/>
    <x v="127"/>
    <n v="1"/>
    <x v="254"/>
    <x v="6"/>
    <x v="2298"/>
    <m/>
    <m/>
    <m/>
    <m/>
    <n v="29000"/>
    <n v="65000"/>
    <n v="-29000"/>
    <n v="1"/>
    <n v="6"/>
    <x v="1"/>
    <x v="1"/>
  </r>
  <r>
    <n v="10700"/>
    <x v="374"/>
    <x v="0"/>
    <x v="127"/>
    <n v="1"/>
    <x v="254"/>
    <x v="6"/>
    <x v="2299"/>
    <m/>
    <m/>
    <m/>
    <m/>
    <n v="18000"/>
    <n v="55000"/>
    <n v="-18000"/>
    <n v="1"/>
    <n v="6"/>
    <x v="1"/>
    <x v="1"/>
  </r>
  <r>
    <n v="10701"/>
    <x v="374"/>
    <x v="0"/>
    <x v="127"/>
    <n v="1"/>
    <x v="25"/>
    <x v="6"/>
    <x v="2300"/>
    <m/>
    <m/>
    <m/>
    <m/>
    <n v="17000"/>
    <n v="45000"/>
    <n v="-17000"/>
    <n v="1"/>
    <n v="6"/>
    <x v="1"/>
    <x v="1"/>
  </r>
  <r>
    <n v="10702"/>
    <x v="374"/>
    <x v="0"/>
    <x v="51"/>
    <n v="28"/>
    <x v="26"/>
    <x v="48"/>
    <x v="741"/>
    <m/>
    <m/>
    <m/>
    <m/>
    <n v="7000"/>
    <n v="20000"/>
    <n v="-196000"/>
    <n v="28"/>
    <n v="6"/>
    <x v="1"/>
    <x v="1"/>
  </r>
  <r>
    <n v="10703"/>
    <x v="374"/>
    <x v="0"/>
    <x v="51"/>
    <n v="6"/>
    <x v="26"/>
    <x v="48"/>
    <x v="741"/>
    <m/>
    <m/>
    <m/>
    <m/>
    <n v="9500"/>
    <n v="20000"/>
    <n v="-57000"/>
    <n v="6"/>
    <n v="6"/>
    <x v="1"/>
    <x v="1"/>
  </r>
  <r>
    <n v="10704"/>
    <x v="374"/>
    <x v="0"/>
    <x v="51"/>
    <n v="6"/>
    <x v="26"/>
    <x v="48"/>
    <x v="741"/>
    <m/>
    <m/>
    <m/>
    <m/>
    <n v="6300"/>
    <n v="18000"/>
    <n v="-37800"/>
    <n v="6"/>
    <n v="6"/>
    <x v="1"/>
    <x v="1"/>
  </r>
  <r>
    <n v="10705"/>
    <x v="374"/>
    <x v="0"/>
    <x v="51"/>
    <n v="2"/>
    <x v="223"/>
    <x v="4"/>
    <x v="1151"/>
    <m/>
    <m/>
    <m/>
    <m/>
    <n v="6500"/>
    <n v="15000"/>
    <n v="-13000"/>
    <n v="2"/>
    <n v="6"/>
    <x v="1"/>
    <x v="1"/>
  </r>
  <r>
    <n v="10706"/>
    <x v="374"/>
    <x v="0"/>
    <x v="51"/>
    <n v="9"/>
    <x v="175"/>
    <x v="48"/>
    <x v="741"/>
    <m/>
    <m/>
    <m/>
    <m/>
    <n v="6500"/>
    <n v="20000"/>
    <n v="-58500"/>
    <n v="9"/>
    <n v="6"/>
    <x v="1"/>
    <x v="1"/>
  </r>
  <r>
    <n v="10707"/>
    <x v="374"/>
    <x v="0"/>
    <x v="51"/>
    <n v="1"/>
    <x v="279"/>
    <x v="4"/>
    <x v="828"/>
    <m/>
    <m/>
    <m/>
    <m/>
    <n v="3500"/>
    <n v="14000"/>
    <n v="-3500"/>
    <n v="1"/>
    <n v="6"/>
    <x v="1"/>
    <x v="1"/>
  </r>
  <r>
    <n v="10708"/>
    <x v="374"/>
    <x v="0"/>
    <x v="51"/>
    <n v="30"/>
    <x v="30"/>
    <x v="48"/>
    <x v="741"/>
    <m/>
    <m/>
    <m/>
    <m/>
    <n v="800"/>
    <n v="10000"/>
    <n v="-24000"/>
    <n v="30"/>
    <n v="6"/>
    <x v="1"/>
    <x v="1"/>
  </r>
  <r>
    <n v="10709"/>
    <x v="374"/>
    <x v="0"/>
    <x v="51"/>
    <n v="44"/>
    <x v="27"/>
    <x v="48"/>
    <x v="741"/>
    <m/>
    <m/>
    <m/>
    <m/>
    <n v="900"/>
    <n v="10000"/>
    <n v="-39600"/>
    <n v="44"/>
    <n v="6"/>
    <x v="1"/>
    <x v="1"/>
  </r>
  <r>
    <n v="10710"/>
    <x v="374"/>
    <x v="0"/>
    <x v="51"/>
    <n v="3"/>
    <x v="55"/>
    <x v="48"/>
    <x v="741"/>
    <m/>
    <m/>
    <m/>
    <m/>
    <n v="5500"/>
    <n v="18000"/>
    <n v="-16500"/>
    <n v="3"/>
    <n v="6"/>
    <x v="1"/>
    <x v="1"/>
  </r>
  <r>
    <n v="10711"/>
    <x v="374"/>
    <x v="1"/>
    <x v="8"/>
    <n v="1"/>
    <x v="0"/>
    <x v="6"/>
    <x v="2272"/>
    <m/>
    <m/>
    <m/>
    <m/>
    <n v="2000"/>
    <n v="10000"/>
    <n v="8000"/>
    <n v="-1"/>
    <n v="6"/>
    <x v="1"/>
    <x v="1"/>
  </r>
  <r>
    <n v="10712"/>
    <x v="374"/>
    <x v="1"/>
    <x v="8"/>
    <n v="1"/>
    <x v="22"/>
    <x v="6"/>
    <x v="205"/>
    <m/>
    <m/>
    <m/>
    <m/>
    <n v="29000"/>
    <n v="50000"/>
    <n v="21000"/>
    <n v="-1"/>
    <n v="6"/>
    <x v="1"/>
    <x v="1"/>
  </r>
  <r>
    <n v="10713"/>
    <x v="374"/>
    <x v="1"/>
    <x v="8"/>
    <n v="1"/>
    <x v="4"/>
    <x v="6"/>
    <x v="2286"/>
    <m/>
    <m/>
    <m/>
    <m/>
    <n v="25000"/>
    <n v="50000"/>
    <n v="25000"/>
    <n v="-1"/>
    <n v="6"/>
    <x v="1"/>
    <x v="1"/>
  </r>
  <r>
    <n v="10714"/>
    <x v="374"/>
    <x v="1"/>
    <x v="8"/>
    <n v="1"/>
    <x v="29"/>
    <x v="32"/>
    <x v="201"/>
    <m/>
    <m/>
    <m/>
    <m/>
    <n v="7008"/>
    <n v="7500"/>
    <n v="492"/>
    <n v="-1"/>
    <n v="6"/>
    <x v="1"/>
    <x v="1"/>
  </r>
  <r>
    <n v="10715"/>
    <x v="374"/>
    <x v="1"/>
    <x v="8"/>
    <n v="1"/>
    <x v="33"/>
    <x v="29"/>
    <x v="2301"/>
    <m/>
    <m/>
    <m/>
    <m/>
    <n v="0"/>
    <n v="4000"/>
    <n v="4000"/>
    <n v="-1"/>
    <n v="6"/>
    <x v="1"/>
    <x v="1"/>
  </r>
  <r>
    <n v="10716"/>
    <x v="374"/>
    <x v="1"/>
    <x v="8"/>
    <n v="1"/>
    <x v="0"/>
    <x v="27"/>
    <x v="440"/>
    <m/>
    <m/>
    <m/>
    <s v="Se cambio por TC a TC"/>
    <n v="4000"/>
    <n v="5000"/>
    <n v="1000"/>
    <n v="-1"/>
    <n v="6"/>
    <x v="1"/>
    <x v="1"/>
  </r>
  <r>
    <n v="10717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18"/>
    <x v="374"/>
    <x v="1"/>
    <x v="8"/>
    <n v="1"/>
    <x v="33"/>
    <x v="1"/>
    <x v="2302"/>
    <m/>
    <m/>
    <m/>
    <m/>
    <n v="0"/>
    <n v="6000"/>
    <n v="6000"/>
    <n v="-1"/>
    <n v="6"/>
    <x v="1"/>
    <x v="1"/>
  </r>
  <r>
    <n v="10719"/>
    <x v="374"/>
    <x v="1"/>
    <x v="8"/>
    <n v="1"/>
    <x v="26"/>
    <x v="41"/>
    <x v="1859"/>
    <m/>
    <s v="Lila"/>
    <m/>
    <m/>
    <n v="10000"/>
    <n v="20000"/>
    <n v="10000"/>
    <n v="-1"/>
    <n v="6"/>
    <x v="1"/>
    <x v="1"/>
  </r>
  <r>
    <n v="10720"/>
    <x v="374"/>
    <x v="1"/>
    <x v="8"/>
    <n v="1"/>
    <x v="248"/>
    <x v="6"/>
    <x v="2066"/>
    <m/>
    <m/>
    <m/>
    <m/>
    <n v="58000"/>
    <n v="105000"/>
    <n v="47000"/>
    <n v="-1"/>
    <n v="6"/>
    <x v="1"/>
    <x v="1"/>
  </r>
  <r>
    <n v="10721"/>
    <x v="374"/>
    <x v="1"/>
    <x v="8"/>
    <n v="1"/>
    <x v="33"/>
    <x v="1"/>
    <x v="2303"/>
    <m/>
    <m/>
    <m/>
    <m/>
    <n v="0"/>
    <n v="15000"/>
    <n v="15000"/>
    <n v="-1"/>
    <n v="6"/>
    <x v="1"/>
    <x v="1"/>
  </r>
  <r>
    <n v="10722"/>
    <x v="374"/>
    <x v="1"/>
    <x v="8"/>
    <n v="1"/>
    <x v="37"/>
    <x v="32"/>
    <x v="300"/>
    <m/>
    <m/>
    <m/>
    <m/>
    <n v="0"/>
    <n v="4000"/>
    <n v="4000"/>
    <n v="-1"/>
    <n v="6"/>
    <x v="1"/>
    <x v="1"/>
  </r>
  <r>
    <n v="10723"/>
    <x v="374"/>
    <x v="1"/>
    <x v="8"/>
    <n v="1"/>
    <x v="33"/>
    <x v="1"/>
    <x v="1072"/>
    <m/>
    <m/>
    <m/>
    <m/>
    <n v="0"/>
    <n v="18000"/>
    <n v="18000"/>
    <n v="-1"/>
    <n v="6"/>
    <x v="1"/>
    <x v="1"/>
  </r>
  <r>
    <n v="10724"/>
    <x v="374"/>
    <x v="1"/>
    <x v="8"/>
    <n v="1"/>
    <x v="33"/>
    <x v="1"/>
    <x v="1827"/>
    <m/>
    <m/>
    <m/>
    <m/>
    <n v="0"/>
    <n v="25000"/>
    <n v="25000"/>
    <n v="-1"/>
    <n v="6"/>
    <x v="1"/>
    <x v="1"/>
  </r>
  <r>
    <n v="10725"/>
    <x v="374"/>
    <x v="1"/>
    <x v="8"/>
    <n v="1"/>
    <x v="4"/>
    <x v="4"/>
    <x v="215"/>
    <m/>
    <s v="AzulClaro"/>
    <m/>
    <m/>
    <n v="18000"/>
    <n v="35000"/>
    <n v="17000"/>
    <n v="-1"/>
    <n v="6"/>
    <x v="1"/>
    <x v="1"/>
  </r>
  <r>
    <n v="10726"/>
    <x v="374"/>
    <x v="1"/>
    <x v="8"/>
    <n v="1"/>
    <x v="223"/>
    <x v="4"/>
    <x v="1151"/>
    <m/>
    <m/>
    <m/>
    <m/>
    <n v="6500"/>
    <n v="15000"/>
    <n v="8500"/>
    <n v="-1"/>
    <n v="6"/>
    <x v="1"/>
    <x v="1"/>
  </r>
  <r>
    <n v="10727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28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29"/>
    <x v="375"/>
    <x v="1"/>
    <x v="8"/>
    <n v="1"/>
    <x v="84"/>
    <x v="1"/>
    <x v="2304"/>
    <m/>
    <m/>
    <m/>
    <m/>
    <n v="470000"/>
    <n v="575000"/>
    <n v="105000"/>
    <n v="-1"/>
    <n v="7"/>
    <x v="1"/>
    <x v="1"/>
  </r>
  <r>
    <n v="10730"/>
    <x v="375"/>
    <x v="1"/>
    <x v="8"/>
    <n v="1"/>
    <x v="247"/>
    <x v="1"/>
    <x v="911"/>
    <m/>
    <m/>
    <m/>
    <m/>
    <n v="5000"/>
    <n v="15000"/>
    <n v="10000"/>
    <n v="-1"/>
    <n v="7"/>
    <x v="1"/>
    <x v="1"/>
  </r>
  <r>
    <n v="10731"/>
    <x v="375"/>
    <x v="1"/>
    <x v="8"/>
    <n v="1"/>
    <x v="55"/>
    <x v="1"/>
    <x v="911"/>
    <m/>
    <m/>
    <m/>
    <m/>
    <n v="7000"/>
    <n v="15000"/>
    <n v="8000"/>
    <n v="-1"/>
    <n v="7"/>
    <x v="1"/>
    <x v="1"/>
  </r>
  <r>
    <n v="10732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33"/>
    <x v="375"/>
    <x v="1"/>
    <x v="8"/>
    <n v="1"/>
    <x v="53"/>
    <x v="6"/>
    <x v="343"/>
    <m/>
    <m/>
    <m/>
    <m/>
    <n v="30000"/>
    <n v="45000"/>
    <n v="15000"/>
    <n v="-1"/>
    <n v="7"/>
    <x v="1"/>
    <x v="1"/>
  </r>
  <r>
    <n v="10734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35"/>
    <x v="375"/>
    <x v="1"/>
    <x v="8"/>
    <n v="1"/>
    <x v="83"/>
    <x v="6"/>
    <x v="1594"/>
    <m/>
    <m/>
    <m/>
    <m/>
    <n v="15000"/>
    <n v="28000"/>
    <n v="13000"/>
    <n v="-1"/>
    <n v="7"/>
    <x v="1"/>
    <x v="1"/>
  </r>
  <r>
    <n v="10736"/>
    <x v="375"/>
    <x v="1"/>
    <x v="8"/>
    <n v="1"/>
    <x v="2"/>
    <x v="27"/>
    <x v="2006"/>
    <m/>
    <m/>
    <m/>
    <m/>
    <n v="7500"/>
    <n v="20000"/>
    <n v="12500"/>
    <n v="-1"/>
    <n v="7"/>
    <x v="1"/>
    <x v="1"/>
  </r>
  <r>
    <n v="10737"/>
    <x v="375"/>
    <x v="1"/>
    <x v="8"/>
    <n v="1"/>
    <x v="0"/>
    <x v="6"/>
    <x v="2121"/>
    <m/>
    <m/>
    <m/>
    <m/>
    <n v="1500"/>
    <n v="7000"/>
    <n v="5500"/>
    <n v="-1"/>
    <n v="7"/>
    <x v="1"/>
    <x v="1"/>
  </r>
  <r>
    <n v="10738"/>
    <x v="375"/>
    <x v="1"/>
    <x v="8"/>
    <n v="1"/>
    <x v="33"/>
    <x v="6"/>
    <x v="2305"/>
    <m/>
    <m/>
    <m/>
    <m/>
    <n v="0"/>
    <n v="2000"/>
    <n v="2000"/>
    <n v="-1"/>
    <n v="7"/>
    <x v="1"/>
    <x v="1"/>
  </r>
  <r>
    <n v="10739"/>
    <x v="375"/>
    <x v="1"/>
    <x v="8"/>
    <n v="1"/>
    <x v="29"/>
    <x v="32"/>
    <x v="201"/>
    <m/>
    <m/>
    <m/>
    <m/>
    <n v="10279"/>
    <n v="11000"/>
    <n v="721"/>
    <n v="-1"/>
    <n v="7"/>
    <x v="1"/>
    <x v="1"/>
  </r>
  <r>
    <n v="10740"/>
    <x v="375"/>
    <x v="1"/>
    <x v="8"/>
    <n v="1"/>
    <x v="2"/>
    <x v="27"/>
    <x v="328"/>
    <m/>
    <m/>
    <m/>
    <m/>
    <n v="9000"/>
    <n v="18000"/>
    <n v="9000"/>
    <n v="-1"/>
    <n v="7"/>
    <x v="1"/>
    <x v="1"/>
  </r>
  <r>
    <n v="10741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42"/>
    <x v="375"/>
    <x v="1"/>
    <x v="8"/>
    <n v="1"/>
    <x v="29"/>
    <x v="32"/>
    <x v="340"/>
    <m/>
    <m/>
    <m/>
    <m/>
    <n v="7008"/>
    <n v="8000"/>
    <n v="992"/>
    <n v="-1"/>
    <n v="7"/>
    <x v="1"/>
    <x v="1"/>
  </r>
  <r>
    <n v="10743"/>
    <x v="375"/>
    <x v="1"/>
    <x v="8"/>
    <n v="1"/>
    <x v="2"/>
    <x v="6"/>
    <x v="2192"/>
    <m/>
    <m/>
    <m/>
    <m/>
    <n v="7000"/>
    <n v="15000"/>
    <n v="8000"/>
    <n v="-1"/>
    <n v="7"/>
    <x v="1"/>
    <x v="1"/>
  </r>
  <r>
    <n v="10744"/>
    <x v="375"/>
    <x v="1"/>
    <x v="8"/>
    <n v="1"/>
    <x v="2"/>
    <x v="7"/>
    <x v="328"/>
    <m/>
    <m/>
    <m/>
    <m/>
    <n v="8000"/>
    <n v="20000"/>
    <n v="12000"/>
    <n v="-1"/>
    <n v="7"/>
    <x v="1"/>
    <x v="1"/>
  </r>
  <r>
    <n v="10745"/>
    <x v="375"/>
    <x v="1"/>
    <x v="8"/>
    <n v="1"/>
    <x v="212"/>
    <x v="6"/>
    <x v="2163"/>
    <m/>
    <m/>
    <m/>
    <m/>
    <n v="3500"/>
    <n v="10000"/>
    <n v="6500"/>
    <n v="-1"/>
    <n v="7"/>
    <x v="1"/>
    <x v="1"/>
  </r>
  <r>
    <n v="10746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47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48"/>
    <x v="375"/>
    <x v="1"/>
    <x v="8"/>
    <n v="1"/>
    <x v="26"/>
    <x v="1"/>
    <x v="1432"/>
    <m/>
    <m/>
    <m/>
    <m/>
    <n v="9000"/>
    <n v="20000"/>
    <n v="11000"/>
    <n v="-1"/>
    <n v="7"/>
    <x v="1"/>
    <x v="1"/>
  </r>
  <r>
    <n v="10749"/>
    <x v="375"/>
    <x v="1"/>
    <x v="8"/>
    <n v="1"/>
    <x v="27"/>
    <x v="1"/>
    <x v="1432"/>
    <m/>
    <m/>
    <m/>
    <m/>
    <n v="1100"/>
    <n v="10000"/>
    <n v="8900"/>
    <n v="-1"/>
    <n v="7"/>
    <x v="1"/>
    <x v="1"/>
  </r>
  <r>
    <n v="10750"/>
    <x v="375"/>
    <x v="1"/>
    <x v="8"/>
    <n v="1"/>
    <x v="33"/>
    <x v="28"/>
    <x v="2306"/>
    <m/>
    <m/>
    <m/>
    <m/>
    <n v="0"/>
    <n v="18000"/>
    <n v="18000"/>
    <n v="-1"/>
    <n v="7"/>
    <x v="1"/>
    <x v="1"/>
  </r>
  <r>
    <n v="10751"/>
    <x v="375"/>
    <x v="1"/>
    <x v="8"/>
    <n v="1"/>
    <x v="26"/>
    <x v="1"/>
    <x v="944"/>
    <m/>
    <m/>
    <m/>
    <m/>
    <n v="7000"/>
    <n v="18000"/>
    <n v="11000"/>
    <n v="-1"/>
    <n v="7"/>
    <x v="1"/>
    <x v="1"/>
  </r>
  <r>
    <n v="10752"/>
    <x v="375"/>
    <x v="1"/>
    <x v="8"/>
    <n v="1"/>
    <x v="21"/>
    <x v="6"/>
    <x v="2307"/>
    <m/>
    <m/>
    <m/>
    <m/>
    <n v="10000"/>
    <n v="20000"/>
    <n v="10000"/>
    <n v="-1"/>
    <n v="7"/>
    <x v="1"/>
    <x v="1"/>
  </r>
  <r>
    <n v="10753"/>
    <x v="375"/>
    <x v="1"/>
    <x v="8"/>
    <n v="1"/>
    <x v="247"/>
    <x v="28"/>
    <x v="430"/>
    <m/>
    <m/>
    <m/>
    <m/>
    <n v="5000"/>
    <n v="18000"/>
    <n v="13000"/>
    <n v="-1"/>
    <n v="7"/>
    <x v="1"/>
    <x v="1"/>
  </r>
  <r>
    <n v="10754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55"/>
    <x v="375"/>
    <x v="1"/>
    <x v="8"/>
    <n v="1"/>
    <x v="30"/>
    <x v="28"/>
    <x v="644"/>
    <m/>
    <m/>
    <m/>
    <m/>
    <n v="900"/>
    <n v="10000"/>
    <n v="9100"/>
    <n v="-1"/>
    <n v="7"/>
    <x v="1"/>
    <x v="1"/>
  </r>
  <r>
    <n v="10756"/>
    <x v="375"/>
    <x v="1"/>
    <x v="8"/>
    <n v="1"/>
    <x v="29"/>
    <x v="34"/>
    <x v="214"/>
    <m/>
    <m/>
    <m/>
    <m/>
    <n v="3270"/>
    <n v="3500"/>
    <n v="230"/>
    <n v="-1"/>
    <n v="7"/>
    <x v="1"/>
    <x v="1"/>
  </r>
  <r>
    <n v="10757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58"/>
    <x v="375"/>
    <x v="1"/>
    <x v="8"/>
    <n v="1"/>
    <x v="29"/>
    <x v="37"/>
    <x v="233"/>
    <m/>
    <m/>
    <m/>
    <m/>
    <n v="14952"/>
    <n v="16000"/>
    <n v="1048"/>
    <n v="-1"/>
    <n v="7"/>
    <x v="1"/>
    <x v="1"/>
  </r>
  <r>
    <n v="10759"/>
    <x v="375"/>
    <x v="1"/>
    <x v="8"/>
    <n v="1"/>
    <x v="247"/>
    <x v="1"/>
    <x v="174"/>
    <m/>
    <m/>
    <m/>
    <m/>
    <n v="5000"/>
    <n v="15000"/>
    <n v="10000"/>
    <n v="-1"/>
    <n v="7"/>
    <x v="1"/>
    <x v="1"/>
  </r>
  <r>
    <n v="10760"/>
    <x v="376"/>
    <x v="1"/>
    <x v="8"/>
    <n v="1"/>
    <x v="33"/>
    <x v="2"/>
    <x v="2308"/>
    <m/>
    <m/>
    <m/>
    <m/>
    <n v="0"/>
    <n v="50000"/>
    <n v="50000"/>
    <n v="-1"/>
    <n v="8"/>
    <x v="1"/>
    <x v="1"/>
  </r>
  <r>
    <n v="10761"/>
    <x v="375"/>
    <x v="0"/>
    <x v="64"/>
    <n v="1"/>
    <x v="84"/>
    <x v="1"/>
    <x v="2304"/>
    <m/>
    <m/>
    <m/>
    <m/>
    <n v="470000"/>
    <n v="580000"/>
    <n v="-470000"/>
    <n v="1"/>
    <n v="7"/>
    <x v="1"/>
    <x v="1"/>
  </r>
  <r>
    <n v="10762"/>
    <x v="376"/>
    <x v="1"/>
    <x v="175"/>
    <n v="1"/>
    <x v="50"/>
    <x v="121"/>
    <x v="1937"/>
    <m/>
    <m/>
    <m/>
    <s v="Alfinal Se vendio la tableta porque no la recogieron"/>
    <n v="68000"/>
    <n v="120000"/>
    <n v="52000"/>
    <n v="-1"/>
    <n v="8"/>
    <x v="1"/>
    <x v="1"/>
  </r>
  <r>
    <n v="10763"/>
    <x v="376"/>
    <x v="1"/>
    <x v="175"/>
    <n v="1"/>
    <x v="37"/>
    <x v="34"/>
    <x v="301"/>
    <m/>
    <m/>
    <m/>
    <m/>
    <n v="0"/>
    <n v="5000"/>
    <n v="5000"/>
    <n v="-1"/>
    <n v="8"/>
    <x v="1"/>
    <x v="1"/>
  </r>
  <r>
    <n v="10764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765"/>
    <x v="376"/>
    <x v="1"/>
    <x v="8"/>
    <n v="1"/>
    <x v="29"/>
    <x v="37"/>
    <x v="233"/>
    <m/>
    <m/>
    <m/>
    <m/>
    <n v="6074"/>
    <n v="6500"/>
    <n v="426"/>
    <n v="-1"/>
    <n v="8"/>
    <x v="1"/>
    <x v="1"/>
  </r>
  <r>
    <n v="10766"/>
    <x v="376"/>
    <x v="1"/>
    <x v="8"/>
    <n v="1"/>
    <x v="1"/>
    <x v="1"/>
    <x v="1000"/>
    <m/>
    <m/>
    <m/>
    <m/>
    <n v="2600"/>
    <n v="10000"/>
    <n v="7400"/>
    <n v="-1"/>
    <n v="8"/>
    <x v="1"/>
    <x v="1"/>
  </r>
  <r>
    <n v="10767"/>
    <x v="376"/>
    <x v="1"/>
    <x v="8"/>
    <n v="1"/>
    <x v="250"/>
    <x v="25"/>
    <x v="2309"/>
    <m/>
    <m/>
    <m/>
    <m/>
    <n v="1200"/>
    <n v="5000"/>
    <n v="3800"/>
    <n v="-1"/>
    <n v="8"/>
    <x v="1"/>
    <x v="1"/>
  </r>
  <r>
    <n v="10768"/>
    <x v="376"/>
    <x v="1"/>
    <x v="8"/>
    <n v="1"/>
    <x v="250"/>
    <x v="25"/>
    <x v="2310"/>
    <m/>
    <m/>
    <m/>
    <m/>
    <n v="1200"/>
    <n v="5000"/>
    <n v="3800"/>
    <n v="-1"/>
    <n v="8"/>
    <x v="1"/>
    <x v="1"/>
  </r>
  <r>
    <n v="10769"/>
    <x v="376"/>
    <x v="1"/>
    <x v="8"/>
    <n v="1"/>
    <x v="29"/>
    <x v="32"/>
    <x v="201"/>
    <m/>
    <m/>
    <m/>
    <m/>
    <n v="7008"/>
    <n v="7500"/>
    <n v="492"/>
    <n v="-1"/>
    <n v="8"/>
    <x v="1"/>
    <x v="1"/>
  </r>
  <r>
    <n v="10770"/>
    <x v="376"/>
    <x v="1"/>
    <x v="8"/>
    <n v="1"/>
    <x v="51"/>
    <x v="159"/>
    <x v="2311"/>
    <m/>
    <m/>
    <m/>
    <m/>
    <n v="10000"/>
    <n v="250000"/>
    <n v="240000"/>
    <n v="-1"/>
    <n v="8"/>
    <x v="1"/>
    <x v="1"/>
  </r>
  <r>
    <n v="10771"/>
    <x v="376"/>
    <x v="1"/>
    <x v="8"/>
    <n v="1"/>
    <x v="247"/>
    <x v="159"/>
    <x v="2312"/>
    <m/>
    <m/>
    <m/>
    <m/>
    <n v="5000"/>
    <n v="15000"/>
    <n v="10000"/>
    <n v="-1"/>
    <n v="8"/>
    <x v="1"/>
    <x v="1"/>
  </r>
  <r>
    <n v="10772"/>
    <x v="376"/>
    <x v="1"/>
    <x v="8"/>
    <n v="1"/>
    <x v="37"/>
    <x v="34"/>
    <x v="301"/>
    <m/>
    <m/>
    <m/>
    <m/>
    <n v="0"/>
    <n v="4000"/>
    <n v="4000"/>
    <n v="-1"/>
    <n v="8"/>
    <x v="1"/>
    <x v="1"/>
  </r>
  <r>
    <n v="10773"/>
    <x v="376"/>
    <x v="1"/>
    <x v="8"/>
    <n v="1"/>
    <x v="174"/>
    <x v="6"/>
    <x v="1362"/>
    <m/>
    <m/>
    <m/>
    <m/>
    <n v="25000"/>
    <n v="50000"/>
    <n v="25000"/>
    <n v="-1"/>
    <n v="8"/>
    <x v="1"/>
    <x v="1"/>
  </r>
  <r>
    <n v="10774"/>
    <x v="376"/>
    <x v="1"/>
    <x v="8"/>
    <n v="1"/>
    <x v="29"/>
    <x v="32"/>
    <x v="201"/>
    <m/>
    <m/>
    <m/>
    <m/>
    <n v="1868"/>
    <n v="2000"/>
    <n v="132"/>
    <n v="-1"/>
    <n v="8"/>
    <x v="1"/>
    <x v="1"/>
  </r>
  <r>
    <n v="10775"/>
    <x v="376"/>
    <x v="1"/>
    <x v="8"/>
    <n v="1"/>
    <x v="33"/>
    <x v="159"/>
    <x v="2313"/>
    <m/>
    <m/>
    <m/>
    <m/>
    <n v="0"/>
    <n v="5000"/>
    <n v="5000"/>
    <n v="-1"/>
    <n v="8"/>
    <x v="1"/>
    <x v="1"/>
  </r>
  <r>
    <n v="10776"/>
    <x v="375"/>
    <x v="0"/>
    <x v="174"/>
    <n v="10"/>
    <x v="27"/>
    <x v="48"/>
    <x v="741"/>
    <m/>
    <m/>
    <m/>
    <m/>
    <n v="1000"/>
    <n v="10000"/>
    <n v="-10000"/>
    <n v="10"/>
    <n v="7"/>
    <x v="1"/>
    <x v="1"/>
  </r>
  <r>
    <n v="10777"/>
    <x v="375"/>
    <x v="0"/>
    <x v="174"/>
    <n v="1"/>
    <x v="4"/>
    <x v="6"/>
    <x v="2286"/>
    <m/>
    <m/>
    <m/>
    <m/>
    <n v="25000"/>
    <n v="50000"/>
    <n v="-25000"/>
    <n v="1"/>
    <n v="7"/>
    <x v="1"/>
    <x v="1"/>
  </r>
  <r>
    <n v="10778"/>
    <x v="375"/>
    <x v="0"/>
    <x v="174"/>
    <n v="6"/>
    <x v="26"/>
    <x v="48"/>
    <x v="741"/>
    <m/>
    <m/>
    <m/>
    <m/>
    <n v="8000"/>
    <n v="20000"/>
    <n v="-48000"/>
    <n v="6"/>
    <n v="7"/>
    <x v="1"/>
    <x v="1"/>
  </r>
  <r>
    <n v="10779"/>
    <x v="375"/>
    <x v="0"/>
    <x v="174"/>
    <n v="3"/>
    <x v="21"/>
    <x v="6"/>
    <x v="2307"/>
    <m/>
    <m/>
    <m/>
    <m/>
    <n v="10000"/>
    <n v="20000"/>
    <n v="-30000"/>
    <n v="3"/>
    <n v="7"/>
    <x v="1"/>
    <x v="1"/>
  </r>
  <r>
    <n v="10780"/>
    <x v="375"/>
    <x v="0"/>
    <x v="5"/>
    <n v="5"/>
    <x v="2"/>
    <x v="47"/>
    <x v="355"/>
    <m/>
    <m/>
    <m/>
    <m/>
    <n v="3000"/>
    <n v="9000"/>
    <n v="-15000"/>
    <n v="5"/>
    <n v="7"/>
    <x v="1"/>
    <x v="1"/>
  </r>
  <r>
    <n v="10781"/>
    <x v="375"/>
    <x v="0"/>
    <x v="5"/>
    <n v="5"/>
    <x v="41"/>
    <x v="6"/>
    <x v="2161"/>
    <m/>
    <m/>
    <m/>
    <m/>
    <n v="6000"/>
    <n v="12000"/>
    <n v="-30000"/>
    <n v="5"/>
    <n v="7"/>
    <x v="1"/>
    <x v="1"/>
  </r>
  <r>
    <n v="10782"/>
    <x v="375"/>
    <x v="0"/>
    <x v="5"/>
    <n v="2"/>
    <x v="26"/>
    <x v="4"/>
    <x v="574"/>
    <m/>
    <m/>
    <m/>
    <m/>
    <n v="6000"/>
    <n v="18000"/>
    <n v="-12000"/>
    <n v="2"/>
    <n v="7"/>
    <x v="1"/>
    <x v="1"/>
  </r>
  <r>
    <n v="10783"/>
    <x v="375"/>
    <x v="0"/>
    <x v="5"/>
    <n v="1"/>
    <x v="26"/>
    <x v="29"/>
    <x v="375"/>
    <m/>
    <m/>
    <m/>
    <m/>
    <n v="8000"/>
    <n v="20000"/>
    <n v="-8000"/>
    <n v="1"/>
    <n v="7"/>
    <x v="1"/>
    <x v="1"/>
  </r>
  <r>
    <n v="10784"/>
    <x v="375"/>
    <x v="0"/>
    <x v="5"/>
    <n v="3"/>
    <x v="26"/>
    <x v="41"/>
    <x v="1859"/>
    <m/>
    <m/>
    <m/>
    <m/>
    <n v="12000"/>
    <n v="20000"/>
    <n v="-36000"/>
    <n v="3"/>
    <n v="7"/>
    <x v="1"/>
    <x v="1"/>
  </r>
  <r>
    <n v="10785"/>
    <x v="375"/>
    <x v="0"/>
    <x v="5"/>
    <n v="10"/>
    <x v="27"/>
    <x v="48"/>
    <x v="741"/>
    <m/>
    <m/>
    <m/>
    <m/>
    <n v="1200"/>
    <n v="10000"/>
    <n v="-12000"/>
    <n v="10"/>
    <n v="7"/>
    <x v="1"/>
    <x v="1"/>
  </r>
  <r>
    <n v="10786"/>
    <x v="375"/>
    <x v="0"/>
    <x v="5"/>
    <n v="1"/>
    <x v="55"/>
    <x v="4"/>
    <x v="1151"/>
    <m/>
    <m/>
    <m/>
    <m/>
    <n v="5500"/>
    <n v="18000"/>
    <n v="-5500"/>
    <n v="1"/>
    <n v="7"/>
    <x v="1"/>
    <x v="1"/>
  </r>
  <r>
    <n v="10787"/>
    <x v="375"/>
    <x v="0"/>
    <x v="5"/>
    <n v="3"/>
    <x v="26"/>
    <x v="48"/>
    <x v="741"/>
    <m/>
    <m/>
    <m/>
    <m/>
    <n v="9000"/>
    <n v="20000"/>
    <n v="-27000"/>
    <n v="3"/>
    <n v="7"/>
    <x v="1"/>
    <x v="1"/>
  </r>
  <r>
    <n v="10788"/>
    <x v="376"/>
    <x v="1"/>
    <x v="8"/>
    <n v="1"/>
    <x v="230"/>
    <x v="6"/>
    <x v="1758"/>
    <m/>
    <m/>
    <m/>
    <m/>
    <n v="57000"/>
    <n v="90000"/>
    <n v="33000"/>
    <n v="-1"/>
    <n v="8"/>
    <x v="1"/>
    <x v="1"/>
  </r>
  <r>
    <n v="10789"/>
    <x v="376"/>
    <x v="1"/>
    <x v="8"/>
    <n v="1"/>
    <x v="29"/>
    <x v="32"/>
    <x v="201"/>
    <m/>
    <m/>
    <m/>
    <m/>
    <n v="3270"/>
    <n v="3500"/>
    <n v="230"/>
    <n v="-1"/>
    <n v="8"/>
    <x v="1"/>
    <x v="1"/>
  </r>
  <r>
    <n v="10790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791"/>
    <x v="376"/>
    <x v="1"/>
    <x v="8"/>
    <n v="1"/>
    <x v="29"/>
    <x v="37"/>
    <x v="234"/>
    <m/>
    <m/>
    <m/>
    <m/>
    <n v="2803"/>
    <n v="3000"/>
    <n v="197"/>
    <n v="-1"/>
    <n v="8"/>
    <x v="1"/>
    <x v="1"/>
  </r>
  <r>
    <n v="10792"/>
    <x v="376"/>
    <x v="1"/>
    <x v="8"/>
    <n v="1"/>
    <x v="278"/>
    <x v="6"/>
    <x v="2291"/>
    <m/>
    <s v="A21s"/>
    <m/>
    <m/>
    <n v="6000"/>
    <n v="14000"/>
    <n v="8000"/>
    <n v="-1"/>
    <n v="8"/>
    <x v="1"/>
    <x v="1"/>
  </r>
  <r>
    <n v="10793"/>
    <x v="376"/>
    <x v="1"/>
    <x v="8"/>
    <n v="1"/>
    <x v="0"/>
    <x v="188"/>
    <x v="2015"/>
    <m/>
    <m/>
    <m/>
    <m/>
    <n v="5000"/>
    <n v="15000"/>
    <n v="10000"/>
    <n v="-1"/>
    <n v="8"/>
    <x v="1"/>
    <x v="1"/>
  </r>
  <r>
    <n v="10794"/>
    <x v="376"/>
    <x v="1"/>
    <x v="8"/>
    <n v="1"/>
    <x v="156"/>
    <x v="6"/>
    <x v="2204"/>
    <m/>
    <m/>
    <m/>
    <m/>
    <n v="13000"/>
    <n v="22000"/>
    <n v="9000"/>
    <n v="-1"/>
    <n v="8"/>
    <x v="1"/>
    <x v="1"/>
  </r>
  <r>
    <n v="10795"/>
    <x v="376"/>
    <x v="1"/>
    <x v="8"/>
    <n v="1"/>
    <x v="84"/>
    <x v="1"/>
    <x v="1643"/>
    <m/>
    <m/>
    <m/>
    <m/>
    <n v="65000"/>
    <n v="125000"/>
    <n v="60000"/>
    <n v="-1"/>
    <n v="8"/>
    <x v="1"/>
    <x v="1"/>
  </r>
  <r>
    <n v="10796"/>
    <x v="376"/>
    <x v="1"/>
    <x v="8"/>
    <n v="1"/>
    <x v="27"/>
    <x v="1"/>
    <x v="511"/>
    <m/>
    <m/>
    <m/>
    <m/>
    <n v="1100"/>
    <n v="5000"/>
    <n v="3900"/>
    <n v="-1"/>
    <n v="8"/>
    <x v="1"/>
    <x v="1"/>
  </r>
  <r>
    <n v="10797"/>
    <x v="376"/>
    <x v="1"/>
    <x v="8"/>
    <n v="1"/>
    <x v="81"/>
    <x v="1"/>
    <x v="511"/>
    <m/>
    <m/>
    <m/>
    <m/>
    <n v="3500"/>
    <n v="10000"/>
    <n v="6500"/>
    <n v="-1"/>
    <n v="8"/>
    <x v="1"/>
    <x v="1"/>
  </r>
  <r>
    <n v="10798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799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00"/>
    <x v="376"/>
    <x v="1"/>
    <x v="8"/>
    <n v="1"/>
    <x v="29"/>
    <x v="77"/>
    <x v="2314"/>
    <m/>
    <m/>
    <m/>
    <m/>
    <n v="19500"/>
    <n v="20000"/>
    <n v="500"/>
    <n v="-1"/>
    <n v="8"/>
    <x v="1"/>
    <x v="1"/>
  </r>
  <r>
    <n v="10801"/>
    <x v="377"/>
    <x v="1"/>
    <x v="8"/>
    <n v="1"/>
    <x v="33"/>
    <x v="29"/>
    <x v="2315"/>
    <m/>
    <m/>
    <m/>
    <m/>
    <n v="0"/>
    <n v="3000"/>
    <n v="3000"/>
    <n v="-1"/>
    <n v="9"/>
    <x v="1"/>
    <x v="1"/>
  </r>
  <r>
    <n v="10802"/>
    <x v="377"/>
    <x v="1"/>
    <x v="8"/>
    <n v="1"/>
    <x v="29"/>
    <x v="32"/>
    <x v="340"/>
    <m/>
    <m/>
    <m/>
    <m/>
    <n v="1868"/>
    <n v="2000"/>
    <n v="132"/>
    <n v="-1"/>
    <n v="9"/>
    <x v="1"/>
    <x v="1"/>
  </r>
  <r>
    <n v="10803"/>
    <x v="377"/>
    <x v="1"/>
    <x v="8"/>
    <n v="1"/>
    <x v="33"/>
    <x v="2"/>
    <x v="2316"/>
    <m/>
    <m/>
    <m/>
    <m/>
    <n v="0"/>
    <n v="25000"/>
    <n v="25000"/>
    <n v="-1"/>
    <n v="9"/>
    <x v="1"/>
    <x v="1"/>
  </r>
  <r>
    <n v="10804"/>
    <x v="377"/>
    <x v="1"/>
    <x v="8"/>
    <n v="1"/>
    <x v="33"/>
    <x v="6"/>
    <x v="1702"/>
    <m/>
    <m/>
    <m/>
    <m/>
    <n v="0"/>
    <n v="2000"/>
    <n v="2000"/>
    <n v="-1"/>
    <n v="9"/>
    <x v="1"/>
    <x v="1"/>
  </r>
  <r>
    <n v="10805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06"/>
    <x v="377"/>
    <x v="1"/>
    <x v="8"/>
    <n v="1"/>
    <x v="21"/>
    <x v="23"/>
    <x v="98"/>
    <m/>
    <m/>
    <m/>
    <m/>
    <n v="53000"/>
    <n v="80000"/>
    <n v="27000"/>
    <n v="-1"/>
    <n v="9"/>
    <x v="1"/>
    <x v="1"/>
  </r>
  <r>
    <n v="10807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08"/>
    <x v="377"/>
    <x v="1"/>
    <x v="8"/>
    <n v="1"/>
    <x v="33"/>
    <x v="173"/>
    <x v="2317"/>
    <m/>
    <m/>
    <m/>
    <m/>
    <n v="0"/>
    <n v="7000"/>
    <n v="7000"/>
    <n v="-1"/>
    <n v="9"/>
    <x v="1"/>
    <x v="1"/>
  </r>
  <r>
    <n v="10809"/>
    <x v="377"/>
    <x v="1"/>
    <x v="8"/>
    <n v="1"/>
    <x v="26"/>
    <x v="2"/>
    <x v="2219"/>
    <m/>
    <m/>
    <m/>
    <m/>
    <n v="8000"/>
    <n v="20000"/>
    <n v="12000"/>
    <n v="-1"/>
    <n v="9"/>
    <x v="1"/>
    <x v="1"/>
  </r>
  <r>
    <n v="10810"/>
    <x v="377"/>
    <x v="1"/>
    <x v="8"/>
    <n v="1"/>
    <x v="182"/>
    <x v="6"/>
    <x v="2292"/>
    <m/>
    <m/>
    <m/>
    <m/>
    <n v="6000"/>
    <n v="14000"/>
    <n v="8000"/>
    <n v="-1"/>
    <n v="9"/>
    <x v="1"/>
    <x v="1"/>
  </r>
  <r>
    <n v="10811"/>
    <x v="377"/>
    <x v="1"/>
    <x v="8"/>
    <n v="1"/>
    <x v="81"/>
    <x v="28"/>
    <x v="364"/>
    <m/>
    <m/>
    <m/>
    <m/>
    <n v="3500"/>
    <n v="10000"/>
    <n v="6500"/>
    <n v="-1"/>
    <n v="9"/>
    <x v="1"/>
    <x v="1"/>
  </r>
  <r>
    <n v="10812"/>
    <x v="377"/>
    <x v="1"/>
    <x v="8"/>
    <n v="1"/>
    <x v="101"/>
    <x v="1"/>
    <x v="177"/>
    <m/>
    <m/>
    <m/>
    <m/>
    <n v="4500"/>
    <n v="12000"/>
    <n v="7500"/>
    <n v="-1"/>
    <n v="9"/>
    <x v="1"/>
    <x v="1"/>
  </r>
  <r>
    <n v="10813"/>
    <x v="377"/>
    <x v="1"/>
    <x v="8"/>
    <n v="1"/>
    <x v="29"/>
    <x v="37"/>
    <x v="233"/>
    <m/>
    <m/>
    <m/>
    <m/>
    <n v="7008"/>
    <n v="7500"/>
    <n v="492"/>
    <n v="-1"/>
    <n v="9"/>
    <x v="1"/>
    <x v="1"/>
  </r>
  <r>
    <n v="10814"/>
    <x v="378"/>
    <x v="1"/>
    <x v="8"/>
    <n v="1"/>
    <x v="26"/>
    <x v="1"/>
    <x v="2104"/>
    <m/>
    <m/>
    <m/>
    <m/>
    <n v="10000"/>
    <n v="20000"/>
    <n v="10000"/>
    <n v="-1"/>
    <n v="10"/>
    <x v="1"/>
    <x v="1"/>
  </r>
  <r>
    <n v="10815"/>
    <x v="378"/>
    <x v="1"/>
    <x v="8"/>
    <n v="1"/>
    <x v="4"/>
    <x v="4"/>
    <x v="215"/>
    <m/>
    <s v="AzulOscuro"/>
    <m/>
    <m/>
    <n v="18000"/>
    <n v="35000"/>
    <n v="17000"/>
    <n v="-1"/>
    <n v="10"/>
    <x v="1"/>
    <x v="1"/>
  </r>
  <r>
    <n v="10816"/>
    <x v="378"/>
    <x v="1"/>
    <x v="8"/>
    <n v="1"/>
    <x v="35"/>
    <x v="89"/>
    <x v="625"/>
    <m/>
    <m/>
    <m/>
    <m/>
    <n v="4000"/>
    <n v="9000"/>
    <n v="5000"/>
    <n v="-1"/>
    <n v="10"/>
    <x v="1"/>
    <x v="1"/>
  </r>
  <r>
    <n v="10817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18"/>
    <x v="378"/>
    <x v="1"/>
    <x v="8"/>
    <n v="1"/>
    <x v="37"/>
    <x v="32"/>
    <x v="300"/>
    <m/>
    <m/>
    <m/>
    <m/>
    <n v="0"/>
    <n v="4000"/>
    <n v="4000"/>
    <n v="-1"/>
    <n v="10"/>
    <x v="1"/>
    <x v="1"/>
  </r>
  <r>
    <n v="10819"/>
    <x v="378"/>
    <x v="1"/>
    <x v="8"/>
    <n v="1"/>
    <x v="29"/>
    <x v="32"/>
    <x v="201"/>
    <m/>
    <m/>
    <m/>
    <m/>
    <n v="7008"/>
    <n v="7500"/>
    <n v="492"/>
    <n v="-1"/>
    <n v="10"/>
    <x v="1"/>
    <x v="1"/>
  </r>
  <r>
    <n v="10820"/>
    <x v="378"/>
    <x v="1"/>
    <x v="8"/>
    <n v="1"/>
    <x v="29"/>
    <x v="32"/>
    <x v="201"/>
    <m/>
    <m/>
    <m/>
    <m/>
    <n v="28971"/>
    <n v="31000"/>
    <n v="2029"/>
    <n v="-1"/>
    <n v="10"/>
    <x v="1"/>
    <x v="1"/>
  </r>
  <r>
    <n v="10821"/>
    <x v="378"/>
    <x v="1"/>
    <x v="8"/>
    <n v="1"/>
    <x v="26"/>
    <x v="4"/>
    <x v="314"/>
    <m/>
    <s v="Lila"/>
    <m/>
    <m/>
    <n v="6500"/>
    <n v="18000"/>
    <n v="11500"/>
    <n v="-1"/>
    <n v="10"/>
    <x v="1"/>
    <x v="1"/>
  </r>
  <r>
    <n v="10822"/>
    <x v="378"/>
    <x v="0"/>
    <x v="64"/>
    <n v="1"/>
    <x v="84"/>
    <x v="1"/>
    <x v="1643"/>
    <m/>
    <m/>
    <m/>
    <m/>
    <n v="65000"/>
    <n v="125000"/>
    <n v="-65000"/>
    <n v="1"/>
    <n v="10"/>
    <x v="1"/>
    <x v="1"/>
  </r>
  <r>
    <n v="10823"/>
    <x v="378"/>
    <x v="0"/>
    <x v="64"/>
    <n v="1"/>
    <x v="84"/>
    <x v="28"/>
    <x v="149"/>
    <m/>
    <m/>
    <m/>
    <m/>
    <n v="73000"/>
    <n v="135000"/>
    <n v="-73000"/>
    <n v="1"/>
    <n v="10"/>
    <x v="1"/>
    <x v="1"/>
  </r>
  <r>
    <n v="10824"/>
    <x v="378"/>
    <x v="0"/>
    <x v="64"/>
    <n v="1"/>
    <x v="84"/>
    <x v="28"/>
    <x v="218"/>
    <m/>
    <m/>
    <m/>
    <m/>
    <n v="55000"/>
    <n v="120000"/>
    <n v="-55000"/>
    <n v="1"/>
    <n v="10"/>
    <x v="1"/>
    <x v="1"/>
  </r>
  <r>
    <n v="10825"/>
    <x v="378"/>
    <x v="0"/>
    <x v="64"/>
    <n v="1"/>
    <x v="84"/>
    <x v="2"/>
    <x v="246"/>
    <m/>
    <m/>
    <m/>
    <m/>
    <n v="50000"/>
    <n v="110000"/>
    <n v="-50000"/>
    <n v="1"/>
    <n v="10"/>
    <x v="1"/>
    <x v="1"/>
  </r>
  <r>
    <n v="10826"/>
    <x v="378"/>
    <x v="0"/>
    <x v="64"/>
    <n v="1"/>
    <x v="84"/>
    <x v="29"/>
    <x v="152"/>
    <m/>
    <m/>
    <m/>
    <m/>
    <n v="65000"/>
    <n v="125000"/>
    <n v="-65000"/>
    <n v="1"/>
    <n v="10"/>
    <x v="1"/>
    <x v="1"/>
  </r>
  <r>
    <n v="10827"/>
    <x v="378"/>
    <x v="0"/>
    <x v="64"/>
    <n v="1"/>
    <x v="104"/>
    <x v="28"/>
    <x v="2318"/>
    <m/>
    <m/>
    <m/>
    <m/>
    <n v="5000"/>
    <n v="20000"/>
    <n v="-5000"/>
    <n v="1"/>
    <n v="10"/>
    <x v="1"/>
    <x v="1"/>
  </r>
  <r>
    <n v="10828"/>
    <x v="378"/>
    <x v="0"/>
    <x v="145"/>
    <n v="1"/>
    <x v="2"/>
    <x v="6"/>
    <x v="2319"/>
    <m/>
    <m/>
    <m/>
    <m/>
    <n v="26000"/>
    <n v="55000"/>
    <n v="-26000"/>
    <n v="1"/>
    <n v="10"/>
    <x v="1"/>
    <x v="1"/>
  </r>
  <r>
    <n v="10829"/>
    <x v="378"/>
    <x v="0"/>
    <x v="145"/>
    <n v="2"/>
    <x v="6"/>
    <x v="6"/>
    <x v="473"/>
    <m/>
    <m/>
    <m/>
    <m/>
    <n v="16000"/>
    <n v="34000"/>
    <n v="-32000"/>
    <n v="2"/>
    <n v="10"/>
    <x v="1"/>
    <x v="1"/>
  </r>
  <r>
    <n v="10830"/>
    <x v="378"/>
    <x v="0"/>
    <x v="145"/>
    <n v="2"/>
    <x v="2"/>
    <x v="6"/>
    <x v="1735"/>
    <m/>
    <m/>
    <m/>
    <m/>
    <n v="23000"/>
    <n v="50000"/>
    <n v="-46000"/>
    <n v="2"/>
    <n v="10"/>
    <x v="1"/>
    <x v="1"/>
  </r>
  <r>
    <n v="10831"/>
    <x v="378"/>
    <x v="0"/>
    <x v="145"/>
    <n v="1"/>
    <x v="13"/>
    <x v="6"/>
    <x v="2320"/>
    <m/>
    <m/>
    <m/>
    <m/>
    <n v="10000"/>
    <n v="22000"/>
    <n v="-10000"/>
    <n v="1"/>
    <n v="10"/>
    <x v="1"/>
    <x v="1"/>
  </r>
  <r>
    <n v="10832"/>
    <x v="378"/>
    <x v="0"/>
    <x v="145"/>
    <n v="2"/>
    <x v="9"/>
    <x v="6"/>
    <x v="1531"/>
    <m/>
    <m/>
    <m/>
    <m/>
    <n v="4000"/>
    <n v="12000"/>
    <n v="-8000"/>
    <n v="2"/>
    <n v="10"/>
    <x v="1"/>
    <x v="1"/>
  </r>
  <r>
    <n v="10833"/>
    <x v="378"/>
    <x v="0"/>
    <x v="127"/>
    <n v="1"/>
    <x v="230"/>
    <x v="6"/>
    <x v="2321"/>
    <m/>
    <m/>
    <m/>
    <m/>
    <n v="50000"/>
    <n v="89000"/>
    <n v="-50000"/>
    <n v="1"/>
    <n v="10"/>
    <x v="1"/>
    <x v="1"/>
  </r>
  <r>
    <n v="10834"/>
    <x v="378"/>
    <x v="0"/>
    <x v="4"/>
    <n v="4"/>
    <x v="4"/>
    <x v="4"/>
    <x v="215"/>
    <m/>
    <m/>
    <m/>
    <m/>
    <n v="16000"/>
    <n v="35000"/>
    <n v="-64000"/>
    <n v="4"/>
    <n v="10"/>
    <x v="1"/>
    <x v="1"/>
  </r>
  <r>
    <n v="10835"/>
    <x v="378"/>
    <x v="0"/>
    <x v="174"/>
    <n v="53"/>
    <x v="81"/>
    <x v="48"/>
    <x v="741"/>
    <m/>
    <m/>
    <m/>
    <m/>
    <n v="3500"/>
    <n v="10000"/>
    <n v="-185500"/>
    <n v="53"/>
    <n v="10"/>
    <x v="1"/>
    <x v="1"/>
  </r>
  <r>
    <n v="10836"/>
    <x v="378"/>
    <x v="0"/>
    <x v="174"/>
    <n v="1"/>
    <x v="21"/>
    <x v="6"/>
    <x v="2307"/>
    <m/>
    <m/>
    <m/>
    <m/>
    <n v="10000"/>
    <n v="20000"/>
    <n v="-10000"/>
    <n v="1"/>
    <n v="10"/>
    <x v="1"/>
    <x v="1"/>
  </r>
  <r>
    <n v="10837"/>
    <x v="378"/>
    <x v="0"/>
    <x v="174"/>
    <n v="18"/>
    <x v="26"/>
    <x v="48"/>
    <x v="741"/>
    <m/>
    <m/>
    <m/>
    <m/>
    <n v="8000"/>
    <n v="20000"/>
    <n v="-144000"/>
    <n v="18"/>
    <n v="10"/>
    <x v="1"/>
    <x v="1"/>
  </r>
  <r>
    <n v="10838"/>
    <x v="378"/>
    <x v="0"/>
    <x v="174"/>
    <n v="3"/>
    <x v="160"/>
    <x v="4"/>
    <x v="215"/>
    <m/>
    <m/>
    <m/>
    <m/>
    <n v="6500"/>
    <n v="15000"/>
    <n v="-19500"/>
    <n v="3"/>
    <n v="10"/>
    <x v="1"/>
    <x v="1"/>
  </r>
  <r>
    <n v="10839"/>
    <x v="378"/>
    <x v="0"/>
    <x v="174"/>
    <n v="2"/>
    <x v="41"/>
    <x v="6"/>
    <x v="2322"/>
    <m/>
    <m/>
    <m/>
    <m/>
    <n v="3500"/>
    <n v="9000"/>
    <n v="-7000"/>
    <n v="2"/>
    <n v="10"/>
    <x v="1"/>
    <x v="1"/>
  </r>
  <r>
    <n v="10840"/>
    <x v="378"/>
    <x v="1"/>
    <x v="8"/>
    <n v="1"/>
    <x v="29"/>
    <x v="32"/>
    <x v="201"/>
    <m/>
    <m/>
    <m/>
    <m/>
    <n v="1401"/>
    <n v="1500"/>
    <n v="99"/>
    <n v="-1"/>
    <n v="10"/>
    <x v="1"/>
    <x v="1"/>
  </r>
  <r>
    <n v="10841"/>
    <x v="378"/>
    <x v="1"/>
    <x v="8"/>
    <n v="1"/>
    <x v="247"/>
    <x v="29"/>
    <x v="139"/>
    <m/>
    <m/>
    <m/>
    <m/>
    <n v="5000"/>
    <n v="15000"/>
    <n v="10000"/>
    <n v="-1"/>
    <n v="10"/>
    <x v="1"/>
    <x v="1"/>
  </r>
  <r>
    <n v="10842"/>
    <x v="378"/>
    <x v="1"/>
    <x v="8"/>
    <n v="1"/>
    <x v="1"/>
    <x v="1"/>
    <x v="2"/>
    <m/>
    <m/>
    <m/>
    <m/>
    <n v="3500"/>
    <n v="12000"/>
    <n v="8500"/>
    <n v="-1"/>
    <n v="10"/>
    <x v="1"/>
    <x v="1"/>
  </r>
  <r>
    <n v="10843"/>
    <x v="378"/>
    <x v="1"/>
    <x v="8"/>
    <n v="1"/>
    <x v="11"/>
    <x v="146"/>
    <x v="1280"/>
    <m/>
    <m/>
    <m/>
    <m/>
    <n v="70000"/>
    <n v="100000"/>
    <n v="30000"/>
    <n v="-1"/>
    <n v="10"/>
    <x v="1"/>
    <x v="1"/>
  </r>
  <r>
    <n v="10844"/>
    <x v="378"/>
    <x v="1"/>
    <x v="8"/>
    <n v="1"/>
    <x v="22"/>
    <x v="26"/>
    <x v="501"/>
    <m/>
    <m/>
    <m/>
    <m/>
    <n v="100000"/>
    <n v="170000"/>
    <n v="70000"/>
    <n v="-1"/>
    <n v="10"/>
    <x v="1"/>
    <x v="1"/>
  </r>
  <r>
    <n v="10845"/>
    <x v="378"/>
    <x v="1"/>
    <x v="8"/>
    <n v="1"/>
    <x v="74"/>
    <x v="25"/>
    <x v="1305"/>
    <m/>
    <m/>
    <m/>
    <m/>
    <n v="8000"/>
    <n v="20000"/>
    <n v="12000"/>
    <n v="-1"/>
    <n v="10"/>
    <x v="1"/>
    <x v="1"/>
  </r>
  <r>
    <n v="10846"/>
    <x v="378"/>
    <x v="1"/>
    <x v="8"/>
    <n v="1"/>
    <x v="11"/>
    <x v="134"/>
    <x v="1844"/>
    <m/>
    <m/>
    <m/>
    <m/>
    <n v="210000"/>
    <n v="310000"/>
    <n v="100000"/>
    <n v="-1"/>
    <n v="10"/>
    <x v="1"/>
    <x v="1"/>
  </r>
  <r>
    <n v="10847"/>
    <x v="378"/>
    <x v="1"/>
    <x v="8"/>
    <n v="1"/>
    <x v="78"/>
    <x v="12"/>
    <x v="539"/>
    <m/>
    <m/>
    <m/>
    <m/>
    <n v="1000"/>
    <n v="3000"/>
    <n v="2000"/>
    <n v="-1"/>
    <n v="10"/>
    <x v="1"/>
    <x v="1"/>
  </r>
  <r>
    <n v="10848"/>
    <x v="378"/>
    <x v="1"/>
    <x v="8"/>
    <n v="1"/>
    <x v="33"/>
    <x v="6"/>
    <x v="926"/>
    <m/>
    <m/>
    <m/>
    <m/>
    <n v="0"/>
    <n v="25000"/>
    <n v="25000"/>
    <n v="-1"/>
    <n v="10"/>
    <x v="1"/>
    <x v="1"/>
  </r>
  <r>
    <n v="10849"/>
    <x v="378"/>
    <x v="1"/>
    <x v="8"/>
    <n v="1"/>
    <x v="55"/>
    <x v="28"/>
    <x v="218"/>
    <m/>
    <m/>
    <m/>
    <m/>
    <n v="6000"/>
    <n v="18000"/>
    <n v="12000"/>
    <n v="-1"/>
    <n v="10"/>
    <x v="1"/>
    <x v="1"/>
  </r>
  <r>
    <n v="10850"/>
    <x v="378"/>
    <x v="1"/>
    <x v="8"/>
    <n v="1"/>
    <x v="29"/>
    <x v="37"/>
    <x v="233"/>
    <m/>
    <m/>
    <m/>
    <m/>
    <n v="5139"/>
    <n v="5500"/>
    <n v="361"/>
    <n v="-1"/>
    <n v="10"/>
    <x v="1"/>
    <x v="1"/>
  </r>
  <r>
    <n v="10851"/>
    <x v="378"/>
    <x v="1"/>
    <x v="8"/>
    <n v="1"/>
    <x v="29"/>
    <x v="50"/>
    <x v="370"/>
    <m/>
    <m/>
    <m/>
    <m/>
    <n v="3270"/>
    <n v="3500"/>
    <n v="230"/>
    <n v="-1"/>
    <n v="10"/>
    <x v="1"/>
    <x v="1"/>
  </r>
  <r>
    <n v="10852"/>
    <x v="378"/>
    <x v="1"/>
    <x v="8"/>
    <n v="1"/>
    <x v="29"/>
    <x v="34"/>
    <x v="214"/>
    <m/>
    <m/>
    <m/>
    <m/>
    <n v="7008"/>
    <n v="7500"/>
    <n v="492"/>
    <n v="-1"/>
    <n v="10"/>
    <x v="1"/>
    <x v="1"/>
  </r>
  <r>
    <n v="10853"/>
    <x v="378"/>
    <x v="1"/>
    <x v="8"/>
    <n v="1"/>
    <x v="29"/>
    <x v="50"/>
    <x v="370"/>
    <m/>
    <m/>
    <m/>
    <m/>
    <n v="11214"/>
    <n v="12000"/>
    <n v="786"/>
    <n v="-1"/>
    <n v="10"/>
    <x v="1"/>
    <x v="1"/>
  </r>
  <r>
    <n v="10854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55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56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57"/>
    <x v="379"/>
    <x v="1"/>
    <x v="8"/>
    <n v="1"/>
    <x v="33"/>
    <x v="35"/>
    <x v="2323"/>
    <m/>
    <m/>
    <m/>
    <s v="x RX"/>
    <n v="0"/>
    <n v="40000"/>
    <n v="40000"/>
    <n v="-1"/>
    <n v="11"/>
    <x v="1"/>
    <x v="1"/>
  </r>
  <r>
    <n v="10858"/>
    <x v="379"/>
    <x v="1"/>
    <x v="8"/>
    <n v="1"/>
    <x v="29"/>
    <x v="50"/>
    <x v="370"/>
    <m/>
    <m/>
    <m/>
    <m/>
    <n v="3270"/>
    <n v="3500"/>
    <n v="230"/>
    <n v="-1"/>
    <n v="11"/>
    <x v="1"/>
    <x v="1"/>
  </r>
  <r>
    <n v="10859"/>
    <x v="380"/>
    <x v="1"/>
    <x v="8"/>
    <n v="1"/>
    <x v="133"/>
    <x v="210"/>
    <x v="2324"/>
    <m/>
    <m/>
    <m/>
    <m/>
    <n v="0"/>
    <n v="0"/>
    <n v="0"/>
    <n v="-1"/>
    <n v="12"/>
    <x v="1"/>
    <x v="1"/>
  </r>
  <r>
    <n v="10860"/>
    <x v="381"/>
    <x v="1"/>
    <x v="8"/>
    <n v="1"/>
    <x v="0"/>
    <x v="27"/>
    <x v="328"/>
    <m/>
    <m/>
    <m/>
    <m/>
    <n v="3500"/>
    <n v="12000"/>
    <n v="8500"/>
    <n v="-1"/>
    <n v="13"/>
    <x v="1"/>
    <x v="1"/>
  </r>
  <r>
    <n v="10861"/>
    <x v="381"/>
    <x v="1"/>
    <x v="8"/>
    <n v="1"/>
    <x v="4"/>
    <x v="28"/>
    <x v="446"/>
    <m/>
    <m/>
    <m/>
    <m/>
    <n v="33000"/>
    <n v="60000"/>
    <n v="27000"/>
    <n v="-1"/>
    <n v="13"/>
    <x v="1"/>
    <x v="1"/>
  </r>
  <r>
    <n v="10862"/>
    <x v="381"/>
    <x v="1"/>
    <x v="8"/>
    <n v="1"/>
    <x v="27"/>
    <x v="2"/>
    <x v="379"/>
    <m/>
    <m/>
    <m/>
    <m/>
    <n v="1100"/>
    <n v="10000"/>
    <n v="8900"/>
    <n v="-1"/>
    <n v="13"/>
    <x v="1"/>
    <x v="1"/>
  </r>
  <r>
    <n v="10863"/>
    <x v="381"/>
    <x v="1"/>
    <x v="8"/>
    <n v="1"/>
    <x v="26"/>
    <x v="1"/>
    <x v="431"/>
    <m/>
    <m/>
    <m/>
    <m/>
    <n v="8000"/>
    <n v="20000"/>
    <n v="12000"/>
    <n v="-1"/>
    <n v="13"/>
    <x v="1"/>
    <x v="1"/>
  </r>
  <r>
    <n v="10864"/>
    <x v="381"/>
    <x v="1"/>
    <x v="8"/>
    <n v="1"/>
    <x v="27"/>
    <x v="1"/>
    <x v="431"/>
    <m/>
    <m/>
    <m/>
    <m/>
    <n v="1100"/>
    <n v="10000"/>
    <n v="8900"/>
    <n v="-1"/>
    <n v="13"/>
    <x v="1"/>
    <x v="1"/>
  </r>
  <r>
    <n v="10865"/>
    <x v="381"/>
    <x v="1"/>
    <x v="8"/>
    <n v="1"/>
    <x v="247"/>
    <x v="1"/>
    <x v="142"/>
    <m/>
    <m/>
    <m/>
    <m/>
    <n v="5000"/>
    <n v="15000"/>
    <n v="10000"/>
    <n v="-1"/>
    <n v="13"/>
    <x v="1"/>
    <x v="1"/>
  </r>
  <r>
    <n v="10866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867"/>
    <x v="381"/>
    <x v="1"/>
    <x v="8"/>
    <n v="1"/>
    <x v="0"/>
    <x v="6"/>
    <x v="1532"/>
    <m/>
    <m/>
    <m/>
    <m/>
    <n v="2500"/>
    <n v="7000"/>
    <n v="4500"/>
    <n v="-1"/>
    <n v="13"/>
    <x v="1"/>
    <x v="1"/>
  </r>
  <r>
    <n v="10868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869"/>
    <x v="381"/>
    <x v="1"/>
    <x v="8"/>
    <n v="1"/>
    <x v="29"/>
    <x v="50"/>
    <x v="370"/>
    <m/>
    <m/>
    <m/>
    <m/>
    <n v="8410"/>
    <n v="9000"/>
    <n v="590"/>
    <n v="-1"/>
    <n v="13"/>
    <x v="1"/>
    <x v="1"/>
  </r>
  <r>
    <n v="10870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871"/>
    <x v="381"/>
    <x v="1"/>
    <x v="8"/>
    <n v="1"/>
    <x v="29"/>
    <x v="50"/>
    <x v="370"/>
    <m/>
    <m/>
    <m/>
    <m/>
    <n v="5606"/>
    <n v="6000"/>
    <n v="394"/>
    <n v="-1"/>
    <n v="13"/>
    <x v="1"/>
    <x v="1"/>
  </r>
  <r>
    <n v="10872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873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874"/>
    <x v="381"/>
    <x v="1"/>
    <x v="8"/>
    <n v="1"/>
    <x v="13"/>
    <x v="6"/>
    <x v="48"/>
    <m/>
    <m/>
    <m/>
    <m/>
    <n v="2000"/>
    <n v="7000"/>
    <n v="5000"/>
    <n v="-1"/>
    <n v="13"/>
    <x v="1"/>
    <x v="1"/>
  </r>
  <r>
    <n v="10875"/>
    <x v="381"/>
    <x v="1"/>
    <x v="8"/>
    <n v="1"/>
    <x v="55"/>
    <x v="28"/>
    <x v="317"/>
    <m/>
    <m/>
    <m/>
    <m/>
    <n v="7000"/>
    <n v="18000"/>
    <n v="11000"/>
    <n v="-1"/>
    <n v="13"/>
    <x v="1"/>
    <x v="1"/>
  </r>
  <r>
    <n v="10876"/>
    <x v="381"/>
    <x v="1"/>
    <x v="8"/>
    <n v="1"/>
    <x v="11"/>
    <x v="179"/>
    <x v="1920"/>
    <m/>
    <m/>
    <m/>
    <m/>
    <n v="14000"/>
    <n v="30000"/>
    <n v="16000"/>
    <n v="-1"/>
    <n v="13"/>
    <x v="1"/>
    <x v="1"/>
  </r>
  <r>
    <n v="10877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878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879"/>
    <x v="381"/>
    <x v="1"/>
    <x v="8"/>
    <n v="1"/>
    <x v="35"/>
    <x v="89"/>
    <x v="809"/>
    <m/>
    <m/>
    <m/>
    <m/>
    <n v="4000"/>
    <n v="9000"/>
    <n v="5000"/>
    <n v="-1"/>
    <n v="13"/>
    <x v="1"/>
    <x v="1"/>
  </r>
  <r>
    <n v="10880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881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882"/>
    <x v="382"/>
    <x v="0"/>
    <x v="146"/>
    <n v="1"/>
    <x v="280"/>
    <x v="1"/>
    <x v="2325"/>
    <m/>
    <m/>
    <m/>
    <m/>
    <n v="10000"/>
    <n v="18000"/>
    <n v="-10000"/>
    <n v="1"/>
    <n v="14"/>
    <x v="1"/>
    <x v="1"/>
  </r>
  <r>
    <n v="10883"/>
    <x v="382"/>
    <x v="0"/>
    <x v="64"/>
    <n v="1"/>
    <x v="84"/>
    <x v="28"/>
    <x v="316"/>
    <m/>
    <m/>
    <m/>
    <m/>
    <n v="60000"/>
    <n v="125000"/>
    <n v="-60000"/>
    <n v="1"/>
    <n v="14"/>
    <x v="1"/>
    <x v="1"/>
  </r>
  <r>
    <n v="10884"/>
    <x v="382"/>
    <x v="0"/>
    <x v="64"/>
    <n v="1"/>
    <x v="84"/>
    <x v="1"/>
    <x v="2263"/>
    <m/>
    <m/>
    <m/>
    <m/>
    <n v="75000"/>
    <n v="135000"/>
    <n v="-75000"/>
    <n v="1"/>
    <n v="14"/>
    <x v="1"/>
    <x v="1"/>
  </r>
  <r>
    <n v="10885"/>
    <x v="382"/>
    <x v="0"/>
    <x v="127"/>
    <n v="1"/>
    <x v="11"/>
    <x v="134"/>
    <x v="1823"/>
    <m/>
    <m/>
    <m/>
    <m/>
    <n v="235000"/>
    <n v="350000"/>
    <n v="-235000"/>
    <n v="1"/>
    <n v="14"/>
    <x v="1"/>
    <x v="1"/>
  </r>
  <r>
    <n v="10886"/>
    <x v="382"/>
    <x v="0"/>
    <x v="127"/>
    <n v="1"/>
    <x v="92"/>
    <x v="173"/>
    <x v="1765"/>
    <m/>
    <m/>
    <m/>
    <m/>
    <n v="55000"/>
    <n v="110000"/>
    <n v="-55000"/>
    <n v="1"/>
    <n v="14"/>
    <x v="1"/>
    <x v="1"/>
  </r>
  <r>
    <n v="10887"/>
    <x v="382"/>
    <x v="0"/>
    <x v="176"/>
    <n v="1"/>
    <x v="230"/>
    <x v="6"/>
    <x v="1758"/>
    <m/>
    <m/>
    <m/>
    <m/>
    <n v="55000"/>
    <n v="95000"/>
    <n v="-55000"/>
    <n v="1"/>
    <n v="14"/>
    <x v="1"/>
    <x v="1"/>
  </r>
  <r>
    <n v="10888"/>
    <x v="382"/>
    <x v="0"/>
    <x v="176"/>
    <n v="2"/>
    <x v="174"/>
    <x v="6"/>
    <x v="2326"/>
    <m/>
    <m/>
    <m/>
    <m/>
    <n v="20000"/>
    <n v="45000"/>
    <n v="-40000"/>
    <n v="2"/>
    <n v="14"/>
    <x v="1"/>
    <x v="1"/>
  </r>
  <r>
    <n v="10889"/>
    <x v="382"/>
    <x v="0"/>
    <x v="176"/>
    <n v="1"/>
    <x v="4"/>
    <x v="4"/>
    <x v="215"/>
    <m/>
    <s v="Negro"/>
    <m/>
    <m/>
    <n v="16000"/>
    <n v="35000"/>
    <n v="-16000"/>
    <n v="1"/>
    <n v="14"/>
    <x v="1"/>
    <x v="1"/>
  </r>
  <r>
    <n v="10890"/>
    <x v="382"/>
    <x v="1"/>
    <x v="8"/>
    <n v="1"/>
    <x v="26"/>
    <x v="29"/>
    <x v="569"/>
    <m/>
    <s v="Lila"/>
    <m/>
    <m/>
    <n v="11000"/>
    <n v="20000"/>
    <n v="9000"/>
    <n v="-1"/>
    <n v="14"/>
    <x v="1"/>
    <x v="1"/>
  </r>
  <r>
    <n v="10891"/>
    <x v="382"/>
    <x v="0"/>
    <x v="145"/>
    <n v="3"/>
    <x v="0"/>
    <x v="6"/>
    <x v="1532"/>
    <m/>
    <m/>
    <m/>
    <m/>
    <n v="2500"/>
    <n v="8000"/>
    <n v="-7500"/>
    <n v="3"/>
    <n v="14"/>
    <x v="1"/>
    <x v="1"/>
  </r>
  <r>
    <n v="10892"/>
    <x v="382"/>
    <x v="0"/>
    <x v="145"/>
    <n v="6"/>
    <x v="13"/>
    <x v="6"/>
    <x v="2327"/>
    <m/>
    <m/>
    <m/>
    <m/>
    <n v="2000"/>
    <n v="7000"/>
    <n v="-12000"/>
    <n v="6"/>
    <n v="14"/>
    <x v="1"/>
    <x v="1"/>
  </r>
  <r>
    <n v="10893"/>
    <x v="382"/>
    <x v="0"/>
    <x v="145"/>
    <n v="3"/>
    <x v="0"/>
    <x v="6"/>
    <x v="2328"/>
    <m/>
    <m/>
    <m/>
    <m/>
    <n v="3000"/>
    <n v="9000"/>
    <n v="-9000"/>
    <n v="3"/>
    <n v="14"/>
    <x v="1"/>
    <x v="1"/>
  </r>
  <r>
    <n v="10894"/>
    <x v="382"/>
    <x v="0"/>
    <x v="145"/>
    <n v="10"/>
    <x v="78"/>
    <x v="12"/>
    <x v="539"/>
    <m/>
    <m/>
    <m/>
    <m/>
    <n v="1000"/>
    <n v="4000"/>
    <n v="-10000"/>
    <n v="10"/>
    <n v="14"/>
    <x v="1"/>
    <x v="1"/>
  </r>
  <r>
    <n v="10895"/>
    <x v="382"/>
    <x v="0"/>
    <x v="145"/>
    <n v="5"/>
    <x v="78"/>
    <x v="12"/>
    <x v="49"/>
    <m/>
    <m/>
    <m/>
    <m/>
    <n v="1000"/>
    <n v="4000"/>
    <n v="-5000"/>
    <n v="5"/>
    <n v="14"/>
    <x v="1"/>
    <x v="1"/>
  </r>
  <r>
    <n v="10896"/>
    <x v="382"/>
    <x v="0"/>
    <x v="145"/>
    <n v="1"/>
    <x v="11"/>
    <x v="19"/>
    <x v="82"/>
    <m/>
    <s v="Rojo"/>
    <m/>
    <m/>
    <n v="14000"/>
    <n v="29000"/>
    <n v="-14000"/>
    <n v="1"/>
    <n v="14"/>
    <x v="1"/>
    <x v="1"/>
  </r>
  <r>
    <n v="10897"/>
    <x v="382"/>
    <x v="0"/>
    <x v="145"/>
    <n v="1"/>
    <x v="11"/>
    <x v="19"/>
    <x v="82"/>
    <m/>
    <s v="Azul"/>
    <m/>
    <m/>
    <n v="14000"/>
    <n v="29000"/>
    <n v="-14000"/>
    <n v="1"/>
    <n v="14"/>
    <x v="1"/>
    <x v="1"/>
  </r>
  <r>
    <n v="10898"/>
    <x v="382"/>
    <x v="0"/>
    <x v="114"/>
    <n v="6"/>
    <x v="1"/>
    <x v="211"/>
    <x v="2329"/>
    <m/>
    <m/>
    <m/>
    <m/>
    <n v="6000"/>
    <n v="18000"/>
    <n v="-36000"/>
    <n v="6"/>
    <n v="14"/>
    <x v="1"/>
    <x v="1"/>
  </r>
  <r>
    <n v="10899"/>
    <x v="382"/>
    <x v="0"/>
    <x v="114"/>
    <n v="6"/>
    <x v="81"/>
    <x v="29"/>
    <x v="139"/>
    <m/>
    <m/>
    <m/>
    <m/>
    <n v="3500"/>
    <n v="10000"/>
    <n v="-21000"/>
    <n v="6"/>
    <n v="14"/>
    <x v="1"/>
    <x v="1"/>
  </r>
  <r>
    <n v="10900"/>
    <x v="382"/>
    <x v="0"/>
    <x v="114"/>
    <n v="4"/>
    <x v="81"/>
    <x v="29"/>
    <x v="2330"/>
    <m/>
    <m/>
    <m/>
    <m/>
    <n v="12000"/>
    <n v="20000"/>
    <n v="-48000"/>
    <n v="4"/>
    <n v="14"/>
    <x v="1"/>
    <x v="1"/>
  </r>
  <r>
    <n v="10901"/>
    <x v="382"/>
    <x v="1"/>
    <x v="8"/>
    <n v="1"/>
    <x v="26"/>
    <x v="29"/>
    <x v="2101"/>
    <m/>
    <m/>
    <m/>
    <m/>
    <n v="10500"/>
    <n v="20000"/>
    <n v="9500"/>
    <n v="-1"/>
    <n v="14"/>
    <x v="1"/>
    <x v="1"/>
  </r>
  <r>
    <n v="10902"/>
    <x v="382"/>
    <x v="1"/>
    <x v="8"/>
    <n v="1"/>
    <x v="27"/>
    <x v="29"/>
    <x v="2222"/>
    <m/>
    <m/>
    <m/>
    <m/>
    <n v="1100"/>
    <n v="10000"/>
    <n v="8900"/>
    <n v="-1"/>
    <n v="14"/>
    <x v="1"/>
    <x v="1"/>
  </r>
  <r>
    <n v="10903"/>
    <x v="382"/>
    <x v="1"/>
    <x v="8"/>
    <n v="1"/>
    <x v="81"/>
    <x v="29"/>
    <x v="919"/>
    <m/>
    <m/>
    <m/>
    <m/>
    <n v="3500"/>
    <n v="10000"/>
    <n v="6500"/>
    <n v="-1"/>
    <n v="14"/>
    <x v="1"/>
    <x v="1"/>
  </r>
  <r>
    <n v="10904"/>
    <x v="382"/>
    <x v="1"/>
    <x v="8"/>
    <n v="1"/>
    <x v="30"/>
    <x v="29"/>
    <x v="919"/>
    <m/>
    <m/>
    <m/>
    <m/>
    <n v="900"/>
    <n v="10000"/>
    <n v="9100"/>
    <n v="-1"/>
    <n v="14"/>
    <x v="1"/>
    <x v="1"/>
  </r>
  <r>
    <n v="10905"/>
    <x v="382"/>
    <x v="1"/>
    <x v="8"/>
    <n v="1"/>
    <x v="0"/>
    <x v="27"/>
    <x v="328"/>
    <m/>
    <m/>
    <m/>
    <m/>
    <n v="3500"/>
    <n v="12000"/>
    <n v="8500"/>
    <n v="-1"/>
    <n v="14"/>
    <x v="1"/>
    <x v="1"/>
  </r>
  <r>
    <n v="10906"/>
    <x v="382"/>
    <x v="1"/>
    <x v="8"/>
    <n v="1"/>
    <x v="280"/>
    <x v="1"/>
    <x v="2325"/>
    <m/>
    <m/>
    <m/>
    <m/>
    <n v="10000"/>
    <n v="18000"/>
    <n v="8000"/>
    <n v="-1"/>
    <n v="14"/>
    <x v="1"/>
    <x v="1"/>
  </r>
  <r>
    <n v="10907"/>
    <x v="382"/>
    <x v="1"/>
    <x v="8"/>
    <n v="1"/>
    <x v="29"/>
    <x v="32"/>
    <x v="201"/>
    <m/>
    <m/>
    <m/>
    <m/>
    <n v="3737"/>
    <n v="4000"/>
    <n v="263"/>
    <n v="-1"/>
    <n v="14"/>
    <x v="1"/>
    <x v="1"/>
  </r>
  <r>
    <n v="10908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09"/>
    <x v="382"/>
    <x v="1"/>
    <x v="8"/>
    <n v="1"/>
    <x v="29"/>
    <x v="50"/>
    <x v="370"/>
    <m/>
    <m/>
    <m/>
    <m/>
    <n v="5606"/>
    <n v="6000"/>
    <n v="394"/>
    <n v="-1"/>
    <n v="14"/>
    <x v="1"/>
    <x v="1"/>
  </r>
  <r>
    <n v="10910"/>
    <x v="382"/>
    <x v="1"/>
    <x v="8"/>
    <n v="1"/>
    <x v="92"/>
    <x v="173"/>
    <x v="1765"/>
    <m/>
    <m/>
    <m/>
    <m/>
    <n v="58000"/>
    <n v="110000"/>
    <n v="52000"/>
    <n v="-1"/>
    <n v="14"/>
    <x v="1"/>
    <x v="1"/>
  </r>
  <r>
    <n v="10911"/>
    <x v="382"/>
    <x v="1"/>
    <x v="8"/>
    <n v="1"/>
    <x v="247"/>
    <x v="35"/>
    <x v="222"/>
    <m/>
    <m/>
    <m/>
    <m/>
    <n v="5000"/>
    <n v="15000"/>
    <n v="10000"/>
    <n v="-1"/>
    <n v="14"/>
    <x v="1"/>
    <x v="1"/>
  </r>
  <r>
    <n v="10912"/>
    <x v="382"/>
    <x v="1"/>
    <x v="8"/>
    <n v="1"/>
    <x v="274"/>
    <x v="4"/>
    <x v="314"/>
    <m/>
    <m/>
    <m/>
    <m/>
    <n v="10000"/>
    <n v="20000"/>
    <n v="10000"/>
    <n v="-1"/>
    <n v="14"/>
    <x v="1"/>
    <x v="1"/>
  </r>
  <r>
    <n v="10913"/>
    <x v="382"/>
    <x v="1"/>
    <x v="8"/>
    <n v="1"/>
    <x v="29"/>
    <x v="32"/>
    <x v="340"/>
    <m/>
    <m/>
    <m/>
    <m/>
    <n v="2803"/>
    <n v="3000"/>
    <n v="197"/>
    <n v="-1"/>
    <n v="14"/>
    <x v="1"/>
    <x v="1"/>
  </r>
  <r>
    <n v="10914"/>
    <x v="382"/>
    <x v="1"/>
    <x v="8"/>
    <n v="1"/>
    <x v="1"/>
    <x v="27"/>
    <x v="129"/>
    <m/>
    <m/>
    <m/>
    <m/>
    <n v="7500"/>
    <n v="20000"/>
    <n v="12500"/>
    <n v="-1"/>
    <n v="14"/>
    <x v="1"/>
    <x v="1"/>
  </r>
  <r>
    <n v="10915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16"/>
    <x v="382"/>
    <x v="1"/>
    <x v="8"/>
    <n v="1"/>
    <x v="2"/>
    <x v="7"/>
    <x v="440"/>
    <m/>
    <m/>
    <m/>
    <m/>
    <n v="8500"/>
    <n v="20000"/>
    <n v="11500"/>
    <n v="-1"/>
    <n v="14"/>
    <x v="1"/>
    <x v="1"/>
  </r>
  <r>
    <n v="10917"/>
    <x v="382"/>
    <x v="1"/>
    <x v="8"/>
    <n v="1"/>
    <x v="37"/>
    <x v="34"/>
    <x v="301"/>
    <m/>
    <m/>
    <m/>
    <m/>
    <n v="0"/>
    <n v="4000"/>
    <n v="4000"/>
    <n v="-1"/>
    <n v="14"/>
    <x v="1"/>
    <x v="1"/>
  </r>
  <r>
    <n v="10918"/>
    <x v="383"/>
    <x v="1"/>
    <x v="8"/>
    <n v="1"/>
    <x v="1"/>
    <x v="1"/>
    <x v="2"/>
    <m/>
    <m/>
    <m/>
    <m/>
    <n v="3500"/>
    <n v="12000"/>
    <n v="8500"/>
    <n v="-1"/>
    <n v="15"/>
    <x v="1"/>
    <x v="1"/>
  </r>
  <r>
    <n v="10919"/>
    <x v="383"/>
    <x v="1"/>
    <x v="8"/>
    <n v="1"/>
    <x v="35"/>
    <x v="5"/>
    <x v="1596"/>
    <m/>
    <m/>
    <m/>
    <m/>
    <n v="13500"/>
    <n v="30000"/>
    <n v="16500"/>
    <n v="-1"/>
    <n v="15"/>
    <x v="1"/>
    <x v="1"/>
  </r>
  <r>
    <n v="10920"/>
    <x v="383"/>
    <x v="1"/>
    <x v="8"/>
    <n v="1"/>
    <x v="55"/>
    <x v="1"/>
    <x v="755"/>
    <m/>
    <m/>
    <m/>
    <m/>
    <n v="7000"/>
    <n v="18000"/>
    <n v="11000"/>
    <n v="-1"/>
    <n v="15"/>
    <x v="1"/>
    <x v="1"/>
  </r>
  <r>
    <n v="10921"/>
    <x v="383"/>
    <x v="1"/>
    <x v="8"/>
    <n v="1"/>
    <x v="247"/>
    <x v="1"/>
    <x v="755"/>
    <m/>
    <m/>
    <m/>
    <m/>
    <n v="5000"/>
    <n v="15000"/>
    <n v="10000"/>
    <n v="-1"/>
    <n v="15"/>
    <x v="1"/>
    <x v="1"/>
  </r>
  <r>
    <n v="10922"/>
    <x v="383"/>
    <x v="1"/>
    <x v="8"/>
    <n v="1"/>
    <x v="4"/>
    <x v="131"/>
    <x v="1863"/>
    <m/>
    <m/>
    <m/>
    <m/>
    <n v="50000"/>
    <n v="80000"/>
    <n v="30000"/>
    <n v="-1"/>
    <n v="15"/>
    <x v="1"/>
    <x v="1"/>
  </r>
  <r>
    <n v="10923"/>
    <x v="383"/>
    <x v="1"/>
    <x v="8"/>
    <n v="1"/>
    <x v="81"/>
    <x v="28"/>
    <x v="430"/>
    <m/>
    <m/>
    <m/>
    <m/>
    <n v="3500"/>
    <n v="10000"/>
    <n v="6500"/>
    <n v="-1"/>
    <n v="15"/>
    <x v="1"/>
    <x v="1"/>
  </r>
  <r>
    <n v="10924"/>
    <x v="383"/>
    <x v="1"/>
    <x v="8"/>
    <n v="1"/>
    <x v="247"/>
    <x v="28"/>
    <x v="430"/>
    <m/>
    <m/>
    <m/>
    <m/>
    <n v="5000"/>
    <n v="15000"/>
    <n v="10000"/>
    <n v="-1"/>
    <n v="15"/>
    <x v="1"/>
    <x v="1"/>
  </r>
  <r>
    <n v="10925"/>
    <x v="383"/>
    <x v="1"/>
    <x v="8"/>
    <n v="1"/>
    <x v="55"/>
    <x v="28"/>
    <x v="430"/>
    <m/>
    <m/>
    <m/>
    <m/>
    <n v="6000"/>
    <n v="18000"/>
    <n v="12000"/>
    <n v="-1"/>
    <n v="15"/>
    <x v="1"/>
    <x v="1"/>
  </r>
  <r>
    <n v="10926"/>
    <x v="383"/>
    <x v="1"/>
    <x v="8"/>
    <n v="1"/>
    <x v="81"/>
    <x v="2"/>
    <x v="169"/>
    <m/>
    <m/>
    <m/>
    <m/>
    <n v="3500"/>
    <n v="10000"/>
    <n v="6500"/>
    <n v="-1"/>
    <n v="15"/>
    <x v="1"/>
    <x v="1"/>
  </r>
  <r>
    <n v="10927"/>
    <x v="383"/>
    <x v="1"/>
    <x v="8"/>
    <n v="1"/>
    <x v="41"/>
    <x v="6"/>
    <x v="2237"/>
    <m/>
    <m/>
    <m/>
    <m/>
    <n v="1800"/>
    <n v="5000"/>
    <n v="3200"/>
    <n v="-1"/>
    <n v="15"/>
    <x v="1"/>
    <x v="1"/>
  </r>
  <r>
    <n v="10928"/>
    <x v="383"/>
    <x v="1"/>
    <x v="8"/>
    <n v="1"/>
    <x v="218"/>
    <x v="208"/>
    <x v="2289"/>
    <m/>
    <m/>
    <m/>
    <m/>
    <n v="20000"/>
    <n v="50000"/>
    <n v="30000"/>
    <n v="-1"/>
    <n v="15"/>
    <x v="1"/>
    <x v="1"/>
  </r>
  <r>
    <n v="10929"/>
    <x v="383"/>
    <x v="1"/>
    <x v="8"/>
    <n v="1"/>
    <x v="1"/>
    <x v="211"/>
    <x v="2329"/>
    <m/>
    <m/>
    <m/>
    <m/>
    <n v="6000"/>
    <n v="20000"/>
    <n v="14000"/>
    <n v="-1"/>
    <n v="15"/>
    <x v="1"/>
    <x v="1"/>
  </r>
  <r>
    <n v="10930"/>
    <x v="383"/>
    <x v="1"/>
    <x v="8"/>
    <n v="1"/>
    <x v="27"/>
    <x v="1"/>
    <x v="141"/>
    <m/>
    <m/>
    <m/>
    <m/>
    <n v="1100"/>
    <n v="10000"/>
    <n v="8900"/>
    <n v="-1"/>
    <n v="15"/>
    <x v="1"/>
    <x v="1"/>
  </r>
  <r>
    <n v="10931"/>
    <x v="383"/>
    <x v="1"/>
    <x v="8"/>
    <n v="1"/>
    <x v="29"/>
    <x v="60"/>
    <x v="423"/>
    <m/>
    <m/>
    <m/>
    <m/>
    <n v="1868"/>
    <n v="2000"/>
    <n v="132"/>
    <n v="-1"/>
    <n v="15"/>
    <x v="1"/>
    <x v="1"/>
  </r>
  <r>
    <n v="10932"/>
    <x v="383"/>
    <x v="1"/>
    <x v="8"/>
    <n v="1"/>
    <x v="247"/>
    <x v="1"/>
    <x v="142"/>
    <m/>
    <m/>
    <m/>
    <m/>
    <n v="5000"/>
    <n v="15000"/>
    <n v="10000"/>
    <n v="-1"/>
    <n v="15"/>
    <x v="1"/>
    <x v="1"/>
  </r>
  <r>
    <n v="10933"/>
    <x v="383"/>
    <x v="1"/>
    <x v="8"/>
    <n v="1"/>
    <x v="62"/>
    <x v="6"/>
    <x v="1580"/>
    <m/>
    <m/>
    <m/>
    <m/>
    <n v="33500"/>
    <n v="55000"/>
    <n v="21500"/>
    <n v="-1"/>
    <n v="15"/>
    <x v="1"/>
    <x v="1"/>
  </r>
  <r>
    <n v="10934"/>
    <x v="383"/>
    <x v="1"/>
    <x v="8"/>
    <n v="1"/>
    <x v="33"/>
    <x v="6"/>
    <x v="926"/>
    <m/>
    <m/>
    <m/>
    <m/>
    <n v="0"/>
    <n v="20000"/>
    <n v="20000"/>
    <n v="-1"/>
    <n v="15"/>
    <x v="1"/>
    <x v="1"/>
  </r>
  <r>
    <n v="10935"/>
    <x v="383"/>
    <x v="1"/>
    <x v="8"/>
    <n v="1"/>
    <x v="1"/>
    <x v="4"/>
    <x v="997"/>
    <m/>
    <m/>
    <m/>
    <m/>
    <n v="40000"/>
    <n v="60000"/>
    <n v="20000"/>
    <n v="-1"/>
    <n v="15"/>
    <x v="1"/>
    <x v="1"/>
  </r>
  <r>
    <n v="10936"/>
    <x v="383"/>
    <x v="1"/>
    <x v="8"/>
    <n v="1"/>
    <x v="0"/>
    <x v="6"/>
    <x v="440"/>
    <m/>
    <m/>
    <m/>
    <m/>
    <n v="2000"/>
    <n v="10000"/>
    <n v="8000"/>
    <n v="-1"/>
    <n v="15"/>
    <x v="1"/>
    <x v="1"/>
  </r>
  <r>
    <n v="10937"/>
    <x v="383"/>
    <x v="1"/>
    <x v="8"/>
    <n v="1"/>
    <x v="37"/>
    <x v="212"/>
    <x v="336"/>
    <m/>
    <m/>
    <m/>
    <m/>
    <n v="0"/>
    <n v="4000"/>
    <n v="4000"/>
    <n v="-1"/>
    <n v="15"/>
    <x v="1"/>
    <x v="1"/>
  </r>
  <r>
    <n v="10938"/>
    <x v="383"/>
    <x v="1"/>
    <x v="8"/>
    <n v="1"/>
    <x v="29"/>
    <x v="37"/>
    <x v="233"/>
    <m/>
    <m/>
    <m/>
    <m/>
    <n v="6074"/>
    <n v="6500"/>
    <n v="426"/>
    <n v="-1"/>
    <n v="15"/>
    <x v="1"/>
    <x v="1"/>
  </r>
  <r>
    <n v="10939"/>
    <x v="383"/>
    <x v="1"/>
    <x v="8"/>
    <n v="1"/>
    <x v="26"/>
    <x v="28"/>
    <x v="644"/>
    <m/>
    <s v="Negro"/>
    <m/>
    <m/>
    <n v="8000"/>
    <n v="20000"/>
    <n v="12000"/>
    <n v="-1"/>
    <n v="15"/>
    <x v="1"/>
    <x v="1"/>
  </r>
  <r>
    <n v="10940"/>
    <x v="383"/>
    <x v="1"/>
    <x v="8"/>
    <n v="1"/>
    <x v="1"/>
    <x v="27"/>
    <x v="129"/>
    <m/>
    <m/>
    <m/>
    <m/>
    <n v="7500"/>
    <n v="20000"/>
    <n v="12500"/>
    <n v="-1"/>
    <n v="15"/>
    <x v="1"/>
    <x v="1"/>
  </r>
  <r>
    <n v="10941"/>
    <x v="383"/>
    <x v="1"/>
    <x v="8"/>
    <n v="1"/>
    <x v="4"/>
    <x v="4"/>
    <x v="215"/>
    <m/>
    <s v="Rosa"/>
    <m/>
    <m/>
    <n v="18000"/>
    <n v="35000"/>
    <n v="17000"/>
    <n v="-1"/>
    <n v="15"/>
    <x v="1"/>
    <x v="1"/>
  </r>
  <r>
    <n v="10942"/>
    <x v="383"/>
    <x v="1"/>
    <x v="8"/>
    <n v="1"/>
    <x v="160"/>
    <x v="4"/>
    <x v="215"/>
    <m/>
    <m/>
    <m/>
    <m/>
    <n v="6500"/>
    <n v="15000"/>
    <n v="8500"/>
    <n v="-1"/>
    <n v="15"/>
    <x v="1"/>
    <x v="1"/>
  </r>
  <r>
    <n v="10943"/>
    <x v="383"/>
    <x v="1"/>
    <x v="8"/>
    <n v="1"/>
    <x v="2"/>
    <x v="6"/>
    <x v="123"/>
    <m/>
    <m/>
    <m/>
    <m/>
    <n v="2000"/>
    <n v="8000"/>
    <n v="6000"/>
    <n v="-1"/>
    <n v="15"/>
    <x v="1"/>
    <x v="1"/>
  </r>
  <r>
    <n v="10944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45"/>
    <x v="383"/>
    <x v="1"/>
    <x v="8"/>
    <n v="1"/>
    <x v="26"/>
    <x v="28"/>
    <x v="1948"/>
    <m/>
    <s v="Lila"/>
    <m/>
    <m/>
    <n v="9000"/>
    <n v="20000"/>
    <n v="11000"/>
    <n v="-1"/>
    <n v="15"/>
    <x v="1"/>
    <x v="1"/>
  </r>
  <r>
    <n v="10946"/>
    <x v="383"/>
    <x v="1"/>
    <x v="8"/>
    <n v="1"/>
    <x v="101"/>
    <x v="28"/>
    <x v="430"/>
    <m/>
    <m/>
    <m/>
    <m/>
    <n v="6000"/>
    <n v="12000"/>
    <n v="6000"/>
    <n v="-1"/>
    <n v="15"/>
    <x v="1"/>
    <x v="1"/>
  </r>
  <r>
    <n v="10947"/>
    <x v="383"/>
    <x v="1"/>
    <x v="8"/>
    <n v="1"/>
    <x v="1"/>
    <x v="1"/>
    <x v="1000"/>
    <m/>
    <m/>
    <m/>
    <m/>
    <n v="2600"/>
    <n v="10000"/>
    <n v="7400"/>
    <n v="-1"/>
    <n v="15"/>
    <x v="1"/>
    <x v="1"/>
  </r>
  <r>
    <n v="10948"/>
    <x v="383"/>
    <x v="1"/>
    <x v="8"/>
    <n v="1"/>
    <x v="247"/>
    <x v="28"/>
    <x v="316"/>
    <m/>
    <m/>
    <m/>
    <m/>
    <n v="5000"/>
    <n v="15000"/>
    <n v="10000"/>
    <n v="-1"/>
    <n v="15"/>
    <x v="1"/>
    <x v="1"/>
  </r>
  <r>
    <n v="10949"/>
    <x v="383"/>
    <x v="1"/>
    <x v="69"/>
    <n v="1"/>
    <x v="41"/>
    <x v="6"/>
    <x v="2161"/>
    <m/>
    <m/>
    <m/>
    <m/>
    <n v="6000"/>
    <n v="10000"/>
    <n v="4000"/>
    <n v="-1"/>
    <n v="15"/>
    <x v="1"/>
    <x v="1"/>
  </r>
  <r>
    <n v="10950"/>
    <x v="383"/>
    <x v="1"/>
    <x v="8"/>
    <n v="1"/>
    <x v="29"/>
    <x v="32"/>
    <x v="201"/>
    <m/>
    <m/>
    <m/>
    <m/>
    <n v="3270"/>
    <n v="3500"/>
    <n v="230"/>
    <n v="-1"/>
    <n v="15"/>
    <x v="1"/>
    <x v="1"/>
  </r>
  <r>
    <n v="10951"/>
    <x v="383"/>
    <x v="1"/>
    <x v="8"/>
    <n v="1"/>
    <x v="29"/>
    <x v="32"/>
    <x v="201"/>
    <m/>
    <m/>
    <m/>
    <m/>
    <n v="22896"/>
    <n v="24500"/>
    <n v="1604"/>
    <n v="-1"/>
    <n v="15"/>
    <x v="1"/>
    <x v="1"/>
  </r>
  <r>
    <n v="10952"/>
    <x v="383"/>
    <x v="1"/>
    <x v="8"/>
    <n v="1"/>
    <x v="0"/>
    <x v="6"/>
    <x v="1552"/>
    <m/>
    <m/>
    <m/>
    <m/>
    <n v="1800"/>
    <n v="8000"/>
    <n v="6200"/>
    <n v="-1"/>
    <n v="15"/>
    <x v="1"/>
    <x v="1"/>
  </r>
  <r>
    <n v="10953"/>
    <x v="383"/>
    <x v="1"/>
    <x v="8"/>
    <n v="1"/>
    <x v="30"/>
    <x v="1"/>
    <x v="1014"/>
    <m/>
    <m/>
    <m/>
    <m/>
    <n v="900"/>
    <n v="10000"/>
    <n v="9100"/>
    <n v="-1"/>
    <n v="15"/>
    <x v="1"/>
    <x v="1"/>
  </r>
  <r>
    <n v="10954"/>
    <x v="383"/>
    <x v="1"/>
    <x v="8"/>
    <n v="1"/>
    <x v="26"/>
    <x v="28"/>
    <x v="430"/>
    <m/>
    <s v="Negro"/>
    <m/>
    <m/>
    <n v="8000"/>
    <n v="20000"/>
    <n v="12000"/>
    <n v="-1"/>
    <n v="15"/>
    <x v="1"/>
    <x v="1"/>
  </r>
  <r>
    <n v="10955"/>
    <x v="383"/>
    <x v="1"/>
    <x v="8"/>
    <n v="1"/>
    <x v="105"/>
    <x v="1"/>
    <x v="591"/>
    <m/>
    <m/>
    <m/>
    <m/>
    <n v="17000"/>
    <n v="35000"/>
    <n v="18000"/>
    <n v="-1"/>
    <n v="15"/>
    <x v="1"/>
    <x v="1"/>
  </r>
  <r>
    <n v="10956"/>
    <x v="383"/>
    <x v="1"/>
    <x v="8"/>
    <n v="1"/>
    <x v="29"/>
    <x v="32"/>
    <x v="201"/>
    <m/>
    <m/>
    <m/>
    <m/>
    <n v="6074"/>
    <n v="6500"/>
    <n v="426"/>
    <n v="-1"/>
    <n v="15"/>
    <x v="1"/>
    <x v="1"/>
  </r>
  <r>
    <n v="10957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58"/>
    <x v="383"/>
    <x v="1"/>
    <x v="8"/>
    <n v="1"/>
    <x v="26"/>
    <x v="1"/>
    <x v="512"/>
    <m/>
    <m/>
    <m/>
    <m/>
    <n v="8000"/>
    <n v="20000"/>
    <n v="12000"/>
    <n v="-1"/>
    <n v="15"/>
    <x v="1"/>
    <x v="1"/>
  </r>
  <r>
    <n v="10959"/>
    <x v="383"/>
    <x v="1"/>
    <x v="8"/>
    <n v="1"/>
    <x v="29"/>
    <x v="32"/>
    <x v="201"/>
    <m/>
    <m/>
    <m/>
    <m/>
    <n v="10279"/>
    <n v="11000"/>
    <n v="721"/>
    <n v="-1"/>
    <n v="15"/>
    <x v="1"/>
    <x v="1"/>
  </r>
  <r>
    <n v="10960"/>
    <x v="383"/>
    <x v="1"/>
    <x v="8"/>
    <n v="1"/>
    <x v="1"/>
    <x v="1"/>
    <x v="1000"/>
    <m/>
    <s v="Blanco"/>
    <m/>
    <m/>
    <n v="2600"/>
    <n v="10000"/>
    <n v="7400"/>
    <n v="-1"/>
    <n v="15"/>
    <x v="1"/>
    <x v="1"/>
  </r>
  <r>
    <n v="10961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0962"/>
    <x v="384"/>
    <x v="1"/>
    <x v="8"/>
    <n v="1"/>
    <x v="29"/>
    <x v="32"/>
    <x v="201"/>
    <m/>
    <m/>
    <m/>
    <m/>
    <n v="1868"/>
    <n v="2000"/>
    <n v="132"/>
    <n v="-1"/>
    <n v="16"/>
    <x v="1"/>
    <x v="1"/>
  </r>
  <r>
    <n v="10963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0964"/>
    <x v="384"/>
    <x v="1"/>
    <x v="8"/>
    <n v="1"/>
    <x v="1"/>
    <x v="1"/>
    <x v="2"/>
    <m/>
    <m/>
    <m/>
    <m/>
    <n v="3500"/>
    <n v="12000"/>
    <n v="8500"/>
    <n v="-1"/>
    <n v="16"/>
    <x v="1"/>
    <x v="1"/>
  </r>
  <r>
    <n v="10965"/>
    <x v="384"/>
    <x v="1"/>
    <x v="8"/>
    <n v="1"/>
    <x v="0"/>
    <x v="6"/>
    <x v="72"/>
    <s v="Lan"/>
    <m/>
    <m/>
    <m/>
    <n v="4000"/>
    <n v="12000"/>
    <n v="8000"/>
    <n v="-1"/>
    <n v="16"/>
    <x v="1"/>
    <x v="1"/>
  </r>
  <r>
    <n v="10966"/>
    <x v="384"/>
    <x v="1"/>
    <x v="8"/>
    <n v="1"/>
    <x v="247"/>
    <x v="41"/>
    <x v="921"/>
    <m/>
    <m/>
    <m/>
    <m/>
    <n v="5000"/>
    <n v="15000"/>
    <n v="10000"/>
    <n v="-1"/>
    <n v="16"/>
    <x v="1"/>
    <x v="1"/>
  </r>
  <r>
    <n v="10967"/>
    <x v="384"/>
    <x v="1"/>
    <x v="8"/>
    <n v="1"/>
    <x v="55"/>
    <x v="41"/>
    <x v="921"/>
    <m/>
    <m/>
    <m/>
    <m/>
    <n v="7000"/>
    <n v="18000"/>
    <n v="11000"/>
    <n v="-1"/>
    <n v="16"/>
    <x v="1"/>
    <x v="1"/>
  </r>
  <r>
    <n v="10968"/>
    <x v="384"/>
    <x v="1"/>
    <x v="8"/>
    <n v="1"/>
    <x v="27"/>
    <x v="29"/>
    <x v="349"/>
    <m/>
    <m/>
    <m/>
    <m/>
    <n v="1100"/>
    <n v="10000"/>
    <n v="8900"/>
    <n v="-1"/>
    <n v="16"/>
    <x v="1"/>
    <x v="1"/>
  </r>
  <r>
    <n v="10969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0970"/>
    <x v="384"/>
    <x v="1"/>
    <x v="8"/>
    <n v="1"/>
    <x v="35"/>
    <x v="89"/>
    <x v="888"/>
    <m/>
    <m/>
    <m/>
    <m/>
    <n v="4000"/>
    <n v="9000"/>
    <n v="5000"/>
    <n v="-1"/>
    <n v="16"/>
    <x v="1"/>
    <x v="1"/>
  </r>
  <r>
    <n v="10971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0972"/>
    <x v="384"/>
    <x v="1"/>
    <x v="8"/>
    <n v="1"/>
    <x v="4"/>
    <x v="4"/>
    <x v="215"/>
    <m/>
    <s v="Verde"/>
    <m/>
    <m/>
    <n v="18000"/>
    <n v="35000"/>
    <n v="17000"/>
    <n v="-1"/>
    <n v="16"/>
    <x v="1"/>
    <x v="1"/>
  </r>
  <r>
    <n v="10973"/>
    <x v="384"/>
    <x v="1"/>
    <x v="8"/>
    <n v="1"/>
    <x v="33"/>
    <x v="29"/>
    <x v="2331"/>
    <m/>
    <m/>
    <m/>
    <m/>
    <n v="0"/>
    <n v="10000"/>
    <n v="10000"/>
    <n v="-1"/>
    <n v="16"/>
    <x v="1"/>
    <x v="1"/>
  </r>
  <r>
    <n v="10974"/>
    <x v="384"/>
    <x v="1"/>
    <x v="8"/>
    <n v="1"/>
    <x v="27"/>
    <x v="29"/>
    <x v="546"/>
    <m/>
    <m/>
    <m/>
    <m/>
    <n v="1100"/>
    <n v="10000"/>
    <n v="8900"/>
    <n v="-1"/>
    <n v="16"/>
    <x v="1"/>
    <x v="1"/>
  </r>
  <r>
    <n v="10975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0976"/>
    <x v="384"/>
    <x v="1"/>
    <x v="8"/>
    <n v="1"/>
    <x v="4"/>
    <x v="6"/>
    <x v="396"/>
    <m/>
    <m/>
    <m/>
    <m/>
    <n v="40000"/>
    <n v="75000"/>
    <n v="35000"/>
    <n v="-1"/>
    <n v="16"/>
    <x v="1"/>
    <x v="1"/>
  </r>
  <r>
    <n v="10977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0978"/>
    <x v="384"/>
    <x v="1"/>
    <x v="8"/>
    <n v="1"/>
    <x v="81"/>
    <x v="29"/>
    <x v="1492"/>
    <m/>
    <m/>
    <m/>
    <m/>
    <n v="3500"/>
    <n v="10000"/>
    <n v="6500"/>
    <n v="-1"/>
    <n v="16"/>
    <x v="1"/>
    <x v="1"/>
  </r>
  <r>
    <n v="10979"/>
    <x v="384"/>
    <x v="1"/>
    <x v="8"/>
    <n v="1"/>
    <x v="27"/>
    <x v="29"/>
    <x v="1492"/>
    <m/>
    <m/>
    <m/>
    <m/>
    <n v="1100"/>
    <n v="10000"/>
    <n v="8900"/>
    <n v="-1"/>
    <n v="16"/>
    <x v="1"/>
    <x v="1"/>
  </r>
  <r>
    <n v="10980"/>
    <x v="384"/>
    <x v="1"/>
    <x v="8"/>
    <n v="1"/>
    <x v="84"/>
    <x v="28"/>
    <x v="644"/>
    <m/>
    <m/>
    <m/>
    <m/>
    <n v="75000"/>
    <n v="140000"/>
    <n v="65000"/>
    <n v="-1"/>
    <n v="16"/>
    <x v="1"/>
    <x v="1"/>
  </r>
  <r>
    <n v="10981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0982"/>
    <x v="384"/>
    <x v="1"/>
    <x v="8"/>
    <n v="1"/>
    <x v="29"/>
    <x v="37"/>
    <x v="233"/>
    <m/>
    <m/>
    <m/>
    <m/>
    <n v="6074"/>
    <n v="6500"/>
    <n v="426"/>
    <n v="-1"/>
    <n v="16"/>
    <x v="1"/>
    <x v="1"/>
  </r>
  <r>
    <n v="10983"/>
    <x v="384"/>
    <x v="1"/>
    <x v="8"/>
    <n v="1"/>
    <x v="37"/>
    <x v="34"/>
    <x v="301"/>
    <m/>
    <m/>
    <m/>
    <m/>
    <n v="0"/>
    <n v="4000"/>
    <n v="4000"/>
    <n v="-1"/>
    <n v="16"/>
    <x v="1"/>
    <x v="1"/>
  </r>
  <r>
    <n v="10984"/>
    <x v="384"/>
    <x v="1"/>
    <x v="8"/>
    <n v="1"/>
    <x v="29"/>
    <x v="32"/>
    <x v="201"/>
    <m/>
    <m/>
    <m/>
    <m/>
    <n v="1401"/>
    <n v="1500"/>
    <n v="99"/>
    <n v="-1"/>
    <n v="16"/>
    <x v="1"/>
    <x v="1"/>
  </r>
  <r>
    <n v="10985"/>
    <x v="384"/>
    <x v="1"/>
    <x v="8"/>
    <n v="1"/>
    <x v="27"/>
    <x v="1"/>
    <x v="360"/>
    <m/>
    <m/>
    <m/>
    <m/>
    <n v="1100"/>
    <n v="10000"/>
    <n v="8900"/>
    <n v="-1"/>
    <n v="16"/>
    <x v="1"/>
    <x v="1"/>
  </r>
  <r>
    <n v="10986"/>
    <x v="384"/>
    <x v="1"/>
    <x v="8"/>
    <n v="1"/>
    <x v="81"/>
    <x v="1"/>
    <x v="1001"/>
    <m/>
    <m/>
    <m/>
    <m/>
    <n v="3500"/>
    <n v="10000"/>
    <n v="6500"/>
    <n v="-1"/>
    <n v="16"/>
    <x v="1"/>
    <x v="1"/>
  </r>
  <r>
    <n v="10987"/>
    <x v="384"/>
    <x v="1"/>
    <x v="8"/>
    <n v="1"/>
    <x v="247"/>
    <x v="1"/>
    <x v="1001"/>
    <m/>
    <m/>
    <m/>
    <m/>
    <n v="5000"/>
    <n v="15000"/>
    <n v="10000"/>
    <n v="-1"/>
    <n v="16"/>
    <x v="1"/>
    <x v="1"/>
  </r>
  <r>
    <n v="10988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0989"/>
    <x v="384"/>
    <x v="1"/>
    <x v="8"/>
    <n v="1"/>
    <x v="81"/>
    <x v="1"/>
    <x v="141"/>
    <m/>
    <m/>
    <m/>
    <m/>
    <n v="3500"/>
    <n v="10000"/>
    <n v="6500"/>
    <n v="-1"/>
    <n v="16"/>
    <x v="1"/>
    <x v="1"/>
  </r>
  <r>
    <n v="10990"/>
    <x v="384"/>
    <x v="1"/>
    <x v="8"/>
    <n v="1"/>
    <x v="2"/>
    <x v="7"/>
    <x v="328"/>
    <m/>
    <m/>
    <m/>
    <s v="x Cable V8 cordon carga lenta"/>
    <n v="8500"/>
    <n v="20000"/>
    <n v="11500"/>
    <n v="-1"/>
    <n v="16"/>
    <x v="1"/>
    <x v="1"/>
  </r>
  <r>
    <n v="10991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0992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0993"/>
    <x v="384"/>
    <x v="1"/>
    <x v="8"/>
    <n v="1"/>
    <x v="11"/>
    <x v="116"/>
    <x v="845"/>
    <m/>
    <m/>
    <m/>
    <m/>
    <n v="28000"/>
    <n v="55000"/>
    <n v="27000"/>
    <n v="-1"/>
    <n v="16"/>
    <x v="1"/>
    <x v="1"/>
  </r>
  <r>
    <n v="10994"/>
    <x v="384"/>
    <x v="1"/>
    <x v="8"/>
    <n v="1"/>
    <x v="35"/>
    <x v="89"/>
    <x v="678"/>
    <m/>
    <m/>
    <m/>
    <s v="Por Parlante"/>
    <n v="4000"/>
    <n v="5000"/>
    <n v="1000"/>
    <n v="-1"/>
    <n v="16"/>
    <x v="1"/>
    <x v="1"/>
  </r>
  <r>
    <n v="10995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0996"/>
    <x v="384"/>
    <x v="1"/>
    <x v="8"/>
    <n v="1"/>
    <x v="81"/>
    <x v="29"/>
    <x v="375"/>
    <m/>
    <m/>
    <m/>
    <m/>
    <n v="3500"/>
    <n v="10000"/>
    <n v="6500"/>
    <n v="-1"/>
    <n v="16"/>
    <x v="1"/>
    <x v="1"/>
  </r>
  <r>
    <n v="10997"/>
    <x v="384"/>
    <x v="1"/>
    <x v="8"/>
    <n v="1"/>
    <x v="27"/>
    <x v="28"/>
    <x v="291"/>
    <m/>
    <m/>
    <m/>
    <m/>
    <n v="1100"/>
    <n v="10000"/>
    <n v="8900"/>
    <n v="-1"/>
    <n v="16"/>
    <x v="1"/>
    <x v="1"/>
  </r>
  <r>
    <n v="10998"/>
    <x v="384"/>
    <x v="1"/>
    <x v="8"/>
    <n v="1"/>
    <x v="27"/>
    <x v="1"/>
    <x v="1082"/>
    <m/>
    <m/>
    <m/>
    <m/>
    <n v="1100"/>
    <n v="10000"/>
    <n v="8900"/>
    <n v="-1"/>
    <n v="16"/>
    <x v="1"/>
    <x v="1"/>
  </r>
  <r>
    <n v="10999"/>
    <x v="384"/>
    <x v="1"/>
    <x v="8"/>
    <n v="1"/>
    <x v="169"/>
    <x v="6"/>
    <x v="1346"/>
    <m/>
    <m/>
    <m/>
    <m/>
    <n v="22000"/>
    <n v="47000"/>
    <n v="25000"/>
    <n v="-1"/>
    <n v="16"/>
    <x v="1"/>
    <x v="1"/>
  </r>
  <r>
    <n v="11000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01"/>
    <x v="385"/>
    <x v="1"/>
    <x v="8"/>
    <n v="1"/>
    <x v="92"/>
    <x v="173"/>
    <x v="1765"/>
    <m/>
    <m/>
    <m/>
    <m/>
    <n v="55000"/>
    <n v="115000"/>
    <n v="60000"/>
    <n v="-1"/>
    <n v="17"/>
    <x v="1"/>
    <x v="1"/>
  </r>
  <r>
    <n v="11002"/>
    <x v="385"/>
    <x v="0"/>
    <x v="8"/>
    <n v="5"/>
    <x v="35"/>
    <x v="89"/>
    <x v="741"/>
    <m/>
    <m/>
    <m/>
    <m/>
    <n v="4000"/>
    <n v="10000"/>
    <n v="-20000"/>
    <n v="5"/>
    <n v="17"/>
    <x v="1"/>
    <x v="1"/>
  </r>
  <r>
    <n v="11003"/>
    <x v="385"/>
    <x v="1"/>
    <x v="8"/>
    <n v="1"/>
    <x v="247"/>
    <x v="110"/>
    <x v="2332"/>
    <m/>
    <m/>
    <m/>
    <m/>
    <n v="5000"/>
    <n v="15000"/>
    <n v="10000"/>
    <n v="-1"/>
    <n v="17"/>
    <x v="1"/>
    <x v="1"/>
  </r>
  <r>
    <n v="11004"/>
    <x v="385"/>
    <x v="1"/>
    <x v="8"/>
    <n v="1"/>
    <x v="41"/>
    <x v="6"/>
    <x v="2161"/>
    <m/>
    <s v="Blanco"/>
    <m/>
    <m/>
    <n v="6000"/>
    <n v="12000"/>
    <n v="6000"/>
    <n v="-1"/>
    <n v="17"/>
    <x v="1"/>
    <x v="1"/>
  </r>
  <r>
    <n v="11005"/>
    <x v="385"/>
    <x v="1"/>
    <x v="69"/>
    <n v="1"/>
    <x v="33"/>
    <x v="34"/>
    <x v="214"/>
    <m/>
    <m/>
    <m/>
    <s v="Portal Asesora"/>
    <n v="0"/>
    <n v="6000"/>
    <n v="6000"/>
    <n v="-1"/>
    <n v="17"/>
    <x v="1"/>
    <x v="1"/>
  </r>
  <r>
    <n v="11006"/>
    <x v="385"/>
    <x v="1"/>
    <x v="8"/>
    <n v="1"/>
    <x v="81"/>
    <x v="29"/>
    <x v="1358"/>
    <m/>
    <m/>
    <m/>
    <m/>
    <n v="3500"/>
    <n v="10000"/>
    <n v="6500"/>
    <n v="-1"/>
    <n v="17"/>
    <x v="1"/>
    <x v="1"/>
  </r>
  <r>
    <n v="11007"/>
    <x v="385"/>
    <x v="1"/>
    <x v="8"/>
    <n v="1"/>
    <x v="247"/>
    <x v="29"/>
    <x v="1358"/>
    <m/>
    <m/>
    <m/>
    <m/>
    <n v="5000"/>
    <n v="15000"/>
    <n v="10000"/>
    <n v="-1"/>
    <n v="17"/>
    <x v="1"/>
    <x v="1"/>
  </r>
  <r>
    <n v="11008"/>
    <x v="385"/>
    <x v="1"/>
    <x v="8"/>
    <n v="1"/>
    <x v="37"/>
    <x v="32"/>
    <x v="300"/>
    <m/>
    <m/>
    <m/>
    <m/>
    <n v="0"/>
    <n v="5000"/>
    <n v="5000"/>
    <n v="-1"/>
    <n v="17"/>
    <x v="1"/>
    <x v="1"/>
  </r>
  <r>
    <n v="11009"/>
    <x v="385"/>
    <x v="1"/>
    <x v="8"/>
    <n v="1"/>
    <x v="4"/>
    <x v="6"/>
    <x v="2286"/>
    <m/>
    <m/>
    <m/>
    <m/>
    <n v="25000"/>
    <n v="50000"/>
    <n v="25000"/>
    <n v="-1"/>
    <n v="17"/>
    <x v="1"/>
    <x v="1"/>
  </r>
  <r>
    <n v="11010"/>
    <x v="385"/>
    <x v="0"/>
    <x v="173"/>
    <n v="1"/>
    <x v="6"/>
    <x v="213"/>
    <x v="2333"/>
    <m/>
    <m/>
    <m/>
    <m/>
    <n v="85000"/>
    <n v="129000"/>
    <n v="-85000"/>
    <n v="1"/>
    <n v="17"/>
    <x v="1"/>
    <x v="1"/>
  </r>
  <r>
    <n v="11011"/>
    <x v="385"/>
    <x v="0"/>
    <x v="173"/>
    <n v="1"/>
    <x v="20"/>
    <x v="6"/>
    <x v="2334"/>
    <m/>
    <m/>
    <m/>
    <m/>
    <n v="45000"/>
    <n v="65000"/>
    <n v="-45000"/>
    <n v="1"/>
    <n v="17"/>
    <x v="1"/>
    <x v="1"/>
  </r>
  <r>
    <n v="11012"/>
    <x v="385"/>
    <x v="0"/>
    <x v="173"/>
    <n v="1"/>
    <x v="22"/>
    <x v="6"/>
    <x v="205"/>
    <m/>
    <m/>
    <m/>
    <m/>
    <n v="28000"/>
    <n v="50000"/>
    <n v="-28000"/>
    <n v="1"/>
    <n v="17"/>
    <x v="1"/>
    <x v="1"/>
  </r>
  <r>
    <n v="11013"/>
    <x v="385"/>
    <x v="1"/>
    <x v="8"/>
    <n v="1"/>
    <x v="29"/>
    <x v="32"/>
    <x v="340"/>
    <m/>
    <m/>
    <m/>
    <m/>
    <n v="1868"/>
    <n v="2000"/>
    <n v="132"/>
    <n v="-1"/>
    <n v="17"/>
    <x v="1"/>
    <x v="1"/>
  </r>
  <r>
    <n v="11014"/>
    <x v="385"/>
    <x v="1"/>
    <x v="8"/>
    <n v="1"/>
    <x v="27"/>
    <x v="1"/>
    <x v="141"/>
    <m/>
    <m/>
    <m/>
    <m/>
    <n v="1100"/>
    <n v="10000"/>
    <n v="8900"/>
    <n v="-1"/>
    <n v="17"/>
    <x v="1"/>
    <x v="1"/>
  </r>
  <r>
    <n v="11014"/>
    <x v="385"/>
    <x v="1"/>
    <x v="8"/>
    <n v="1"/>
    <x v="30"/>
    <x v="41"/>
    <x v="894"/>
    <m/>
    <m/>
    <m/>
    <m/>
    <n v="900"/>
    <n v="10000"/>
    <n v="9100"/>
    <n v="-1"/>
    <n v="17"/>
    <x v="1"/>
    <x v="1"/>
  </r>
  <r>
    <n v="11015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16"/>
    <x v="385"/>
    <x v="1"/>
    <x v="8"/>
    <n v="1"/>
    <x v="33"/>
    <x v="6"/>
    <x v="2335"/>
    <m/>
    <m/>
    <m/>
    <m/>
    <n v="0"/>
    <n v="2000"/>
    <n v="2000"/>
    <n v="-1"/>
    <n v="17"/>
    <x v="1"/>
    <x v="1"/>
  </r>
  <r>
    <n v="11017"/>
    <x v="385"/>
    <x v="1"/>
    <x v="8"/>
    <n v="1"/>
    <x v="220"/>
    <x v="173"/>
    <x v="1770"/>
    <m/>
    <m/>
    <m/>
    <m/>
    <n v="25000"/>
    <n v="55000"/>
    <n v="30000"/>
    <n v="-1"/>
    <n v="17"/>
    <x v="1"/>
    <x v="1"/>
  </r>
  <r>
    <n v="11018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19"/>
    <x v="385"/>
    <x v="1"/>
    <x v="8"/>
    <n v="1"/>
    <x v="0"/>
    <x v="27"/>
    <x v="129"/>
    <m/>
    <m/>
    <m/>
    <m/>
    <n v="4500"/>
    <n v="12000"/>
    <n v="7500"/>
    <n v="-1"/>
    <n v="17"/>
    <x v="1"/>
    <x v="1"/>
  </r>
  <r>
    <n v="11020"/>
    <x v="385"/>
    <x v="1"/>
    <x v="8"/>
    <n v="1"/>
    <x v="1"/>
    <x v="28"/>
    <x v="1666"/>
    <m/>
    <m/>
    <m/>
    <m/>
    <n v="5500"/>
    <n v="20000"/>
    <n v="14500"/>
    <n v="-1"/>
    <n v="17"/>
    <x v="1"/>
    <x v="1"/>
  </r>
  <r>
    <n v="11021"/>
    <x v="385"/>
    <x v="1"/>
    <x v="8"/>
    <n v="1"/>
    <x v="26"/>
    <x v="41"/>
    <x v="670"/>
    <m/>
    <m/>
    <m/>
    <m/>
    <n v="8000"/>
    <n v="20000"/>
    <n v="12000"/>
    <n v="-1"/>
    <n v="17"/>
    <x v="1"/>
    <x v="1"/>
  </r>
  <r>
    <n v="11022"/>
    <x v="385"/>
    <x v="1"/>
    <x v="8"/>
    <n v="1"/>
    <x v="81"/>
    <x v="28"/>
    <x v="237"/>
    <m/>
    <s v="Dama"/>
    <m/>
    <m/>
    <n v="3500"/>
    <n v="10000"/>
    <n v="6500"/>
    <n v="-1"/>
    <n v="17"/>
    <x v="1"/>
    <x v="1"/>
  </r>
  <r>
    <n v="11023"/>
    <x v="385"/>
    <x v="1"/>
    <x v="8"/>
    <n v="1"/>
    <x v="81"/>
    <x v="28"/>
    <x v="237"/>
    <m/>
    <s v="Caballero"/>
    <m/>
    <m/>
    <n v="3500"/>
    <n v="10000"/>
    <n v="6500"/>
    <n v="-1"/>
    <n v="17"/>
    <x v="1"/>
    <x v="1"/>
  </r>
  <r>
    <n v="11024"/>
    <x v="385"/>
    <x v="0"/>
    <x v="5"/>
    <n v="10"/>
    <x v="41"/>
    <x v="6"/>
    <x v="2237"/>
    <m/>
    <m/>
    <m/>
    <m/>
    <n v="1500"/>
    <n v="5000"/>
    <n v="-15000"/>
    <n v="10"/>
    <n v="17"/>
    <x v="1"/>
    <x v="1"/>
  </r>
  <r>
    <n v="11025"/>
    <x v="385"/>
    <x v="0"/>
    <x v="145"/>
    <n v="2"/>
    <x v="6"/>
    <x v="17"/>
    <x v="2336"/>
    <m/>
    <m/>
    <m/>
    <m/>
    <n v="13000"/>
    <n v="29000"/>
    <n v="-26000"/>
    <n v="2"/>
    <n v="17"/>
    <x v="1"/>
    <x v="1"/>
  </r>
  <r>
    <n v="11026"/>
    <x v="385"/>
    <x v="0"/>
    <x v="145"/>
    <n v="1"/>
    <x v="62"/>
    <x v="6"/>
    <x v="2337"/>
    <m/>
    <m/>
    <m/>
    <m/>
    <n v="27000"/>
    <n v="50000"/>
    <n v="-27000"/>
    <n v="1"/>
    <n v="17"/>
    <x v="1"/>
    <x v="1"/>
  </r>
  <r>
    <n v="11027"/>
    <x v="385"/>
    <x v="0"/>
    <x v="127"/>
    <n v="1"/>
    <x v="11"/>
    <x v="134"/>
    <x v="1771"/>
    <m/>
    <m/>
    <m/>
    <m/>
    <n v="215000"/>
    <n v="330000"/>
    <n v="-215000"/>
    <n v="1"/>
    <n v="17"/>
    <x v="1"/>
    <x v="1"/>
  </r>
  <r>
    <n v="11028"/>
    <x v="385"/>
    <x v="0"/>
    <x v="127"/>
    <n v="1"/>
    <x v="92"/>
    <x v="173"/>
    <x v="1765"/>
    <m/>
    <m/>
    <m/>
    <m/>
    <n v="55000"/>
    <n v="115000"/>
    <n v="-55000"/>
    <n v="1"/>
    <n v="17"/>
    <x v="1"/>
    <x v="1"/>
  </r>
  <r>
    <n v="11029"/>
    <x v="385"/>
    <x v="0"/>
    <x v="127"/>
    <n v="2"/>
    <x v="53"/>
    <x v="6"/>
    <x v="2338"/>
    <m/>
    <m/>
    <m/>
    <m/>
    <n v="23000"/>
    <n v="35000"/>
    <n v="-46000"/>
    <n v="2"/>
    <n v="17"/>
    <x v="1"/>
    <x v="1"/>
  </r>
  <r>
    <n v="11030"/>
    <x v="385"/>
    <x v="0"/>
    <x v="127"/>
    <n v="1"/>
    <x v="218"/>
    <x v="214"/>
    <x v="2339"/>
    <m/>
    <m/>
    <m/>
    <m/>
    <n v="43000"/>
    <n v="79000"/>
    <n v="-43000"/>
    <n v="1"/>
    <n v="17"/>
    <x v="1"/>
    <x v="1"/>
  </r>
  <r>
    <n v="11031"/>
    <x v="385"/>
    <x v="0"/>
    <x v="127"/>
    <n v="1"/>
    <x v="218"/>
    <x v="215"/>
    <x v="2340"/>
    <m/>
    <m/>
    <m/>
    <m/>
    <n v="28000"/>
    <n v="55000"/>
    <n v="-28000"/>
    <n v="1"/>
    <n v="17"/>
    <x v="1"/>
    <x v="1"/>
  </r>
  <r>
    <n v="11032"/>
    <x v="385"/>
    <x v="0"/>
    <x v="72"/>
    <n v="1"/>
    <x v="4"/>
    <x v="131"/>
    <x v="1863"/>
    <m/>
    <m/>
    <m/>
    <m/>
    <n v="50000"/>
    <n v="80000"/>
    <n v="-50000"/>
    <n v="1"/>
    <n v="17"/>
    <x v="1"/>
    <x v="1"/>
  </r>
  <r>
    <n v="11033"/>
    <x v="385"/>
    <x v="0"/>
    <x v="72"/>
    <n v="2"/>
    <x v="1"/>
    <x v="28"/>
    <x v="1666"/>
    <m/>
    <m/>
    <m/>
    <m/>
    <n v="5500"/>
    <n v="20000"/>
    <n v="-11000"/>
    <n v="2"/>
    <n v="17"/>
    <x v="1"/>
    <x v="1"/>
  </r>
  <r>
    <n v="11034"/>
    <x v="385"/>
    <x v="0"/>
    <x v="72"/>
    <n v="1"/>
    <x v="169"/>
    <x v="6"/>
    <x v="2341"/>
    <m/>
    <m/>
    <m/>
    <m/>
    <n v="19000"/>
    <n v="40000"/>
    <n v="-19000"/>
    <n v="1"/>
    <n v="17"/>
    <x v="1"/>
    <x v="1"/>
  </r>
  <r>
    <n v="11035"/>
    <x v="385"/>
    <x v="0"/>
    <x v="72"/>
    <n v="1"/>
    <x v="169"/>
    <x v="6"/>
    <x v="2342"/>
    <m/>
    <m/>
    <m/>
    <m/>
    <n v="22000"/>
    <n v="49000"/>
    <n v="-22000"/>
    <n v="1"/>
    <n v="17"/>
    <x v="1"/>
    <x v="1"/>
  </r>
  <r>
    <n v="11036"/>
    <x v="385"/>
    <x v="0"/>
    <x v="72"/>
    <n v="1"/>
    <x v="4"/>
    <x v="6"/>
    <x v="804"/>
    <m/>
    <m/>
    <m/>
    <m/>
    <n v="44000"/>
    <n v="75000"/>
    <n v="-44000"/>
    <n v="1"/>
    <n v="17"/>
    <x v="1"/>
    <x v="1"/>
  </r>
  <r>
    <n v="11037"/>
    <x v="385"/>
    <x v="0"/>
    <x v="72"/>
    <n v="1"/>
    <x v="4"/>
    <x v="6"/>
    <x v="396"/>
    <m/>
    <m/>
    <m/>
    <m/>
    <n v="40000"/>
    <n v="80000"/>
    <n v="-40000"/>
    <n v="1"/>
    <n v="17"/>
    <x v="1"/>
    <x v="1"/>
  </r>
  <r>
    <n v="11038"/>
    <x v="385"/>
    <x v="0"/>
    <x v="72"/>
    <n v="1"/>
    <x v="11"/>
    <x v="116"/>
    <x v="845"/>
    <m/>
    <s v="Negro"/>
    <m/>
    <m/>
    <n v="29000"/>
    <n v="55000"/>
    <n v="-29000"/>
    <n v="1"/>
    <n v="17"/>
    <x v="1"/>
    <x v="1"/>
  </r>
  <r>
    <n v="11039"/>
    <x v="385"/>
    <x v="0"/>
    <x v="72"/>
    <n v="1"/>
    <x v="60"/>
    <x v="6"/>
    <x v="2343"/>
    <m/>
    <s v="Negro"/>
    <m/>
    <m/>
    <n v="75000"/>
    <n v="115000"/>
    <n v="-75000"/>
    <n v="1"/>
    <n v="17"/>
    <x v="1"/>
    <x v="1"/>
  </r>
  <r>
    <n v="11040"/>
    <x v="385"/>
    <x v="0"/>
    <x v="64"/>
    <n v="1"/>
    <x v="84"/>
    <x v="28"/>
    <x v="644"/>
    <m/>
    <m/>
    <m/>
    <m/>
    <n v="70000"/>
    <n v="135000"/>
    <n v="-70000"/>
    <n v="1"/>
    <n v="17"/>
    <x v="1"/>
    <x v="1"/>
  </r>
  <r>
    <n v="11041"/>
    <x v="385"/>
    <x v="0"/>
    <x v="64"/>
    <n v="2"/>
    <x v="105"/>
    <x v="1"/>
    <x v="591"/>
    <m/>
    <m/>
    <m/>
    <m/>
    <n v="10000"/>
    <n v="20000"/>
    <n v="-20000"/>
    <n v="2"/>
    <n v="17"/>
    <x v="1"/>
    <x v="1"/>
  </r>
  <r>
    <n v="11042"/>
    <x v="385"/>
    <x v="0"/>
    <x v="64"/>
    <n v="1"/>
    <x v="105"/>
    <x v="1"/>
    <x v="2344"/>
    <m/>
    <m/>
    <m/>
    <m/>
    <n v="17000"/>
    <n v="35000"/>
    <n v="-17000"/>
    <n v="1"/>
    <n v="17"/>
    <x v="1"/>
    <x v="1"/>
  </r>
  <r>
    <n v="11043"/>
    <x v="385"/>
    <x v="0"/>
    <x v="64"/>
    <n v="1"/>
    <x v="105"/>
    <x v="29"/>
    <x v="2345"/>
    <m/>
    <m/>
    <m/>
    <m/>
    <n v="28000"/>
    <n v="45000"/>
    <n v="-28000"/>
    <n v="1"/>
    <n v="17"/>
    <x v="1"/>
    <x v="1"/>
  </r>
  <r>
    <n v="11044"/>
    <x v="385"/>
    <x v="0"/>
    <x v="174"/>
    <n v="11"/>
    <x v="81"/>
    <x v="1"/>
    <x v="2104"/>
    <m/>
    <m/>
    <m/>
    <m/>
    <n v="3500"/>
    <n v="10000"/>
    <n v="-38500"/>
    <n v="11"/>
    <n v="17"/>
    <x v="1"/>
    <x v="1"/>
  </r>
  <r>
    <n v="11045"/>
    <x v="385"/>
    <x v="0"/>
    <x v="174"/>
    <n v="16"/>
    <x v="55"/>
    <x v="48"/>
    <x v="741"/>
    <m/>
    <m/>
    <m/>
    <m/>
    <n v="5000"/>
    <n v="18000"/>
    <n v="-80000"/>
    <n v="16"/>
    <n v="17"/>
    <x v="1"/>
    <x v="1"/>
  </r>
  <r>
    <n v="11046"/>
    <x v="385"/>
    <x v="0"/>
    <x v="51"/>
    <n v="5"/>
    <x v="55"/>
    <x v="48"/>
    <x v="741"/>
    <m/>
    <m/>
    <m/>
    <m/>
    <n v="6000"/>
    <n v="18000"/>
    <n v="-30000"/>
    <n v="5"/>
    <n v="17"/>
    <x v="1"/>
    <x v="1"/>
  </r>
  <r>
    <n v="11047"/>
    <x v="385"/>
    <x v="0"/>
    <x v="51"/>
    <n v="10"/>
    <x v="27"/>
    <x v="48"/>
    <x v="741"/>
    <m/>
    <m/>
    <m/>
    <m/>
    <n v="900"/>
    <n v="10000"/>
    <n v="-9000"/>
    <n v="10"/>
    <n v="17"/>
    <x v="1"/>
    <x v="1"/>
  </r>
  <r>
    <n v="11048"/>
    <x v="385"/>
    <x v="0"/>
    <x v="51"/>
    <n v="6"/>
    <x v="26"/>
    <x v="28"/>
    <x v="2346"/>
    <m/>
    <m/>
    <m/>
    <m/>
    <n v="13500"/>
    <n v="24000"/>
    <n v="-81000"/>
    <n v="6"/>
    <n v="17"/>
    <x v="1"/>
    <x v="1"/>
  </r>
  <r>
    <n v="11049"/>
    <x v="385"/>
    <x v="1"/>
    <x v="8"/>
    <n v="1"/>
    <x v="81"/>
    <x v="29"/>
    <x v="1375"/>
    <m/>
    <m/>
    <m/>
    <m/>
    <n v="3500"/>
    <n v="10000"/>
    <n v="6500"/>
    <n v="-1"/>
    <n v="17"/>
    <x v="1"/>
    <x v="1"/>
  </r>
  <r>
    <n v="11050"/>
    <x v="385"/>
    <x v="1"/>
    <x v="8"/>
    <n v="1"/>
    <x v="27"/>
    <x v="29"/>
    <x v="1375"/>
    <m/>
    <m/>
    <m/>
    <m/>
    <n v="1100"/>
    <n v="10000"/>
    <n v="8900"/>
    <n v="-1"/>
    <n v="17"/>
    <x v="1"/>
    <x v="1"/>
  </r>
  <r>
    <n v="11051"/>
    <x v="385"/>
    <x v="1"/>
    <x v="8"/>
    <n v="1"/>
    <x v="26"/>
    <x v="28"/>
    <x v="1135"/>
    <m/>
    <m/>
    <m/>
    <m/>
    <n v="11000"/>
    <n v="20000"/>
    <n v="9000"/>
    <n v="-1"/>
    <n v="17"/>
    <x v="1"/>
    <x v="1"/>
  </r>
  <r>
    <n v="11052"/>
    <x v="385"/>
    <x v="1"/>
    <x v="8"/>
    <n v="1"/>
    <x v="29"/>
    <x v="34"/>
    <x v="214"/>
    <m/>
    <m/>
    <m/>
    <m/>
    <n v="6074"/>
    <n v="6500"/>
    <n v="426"/>
    <n v="-1"/>
    <n v="17"/>
    <x v="1"/>
    <x v="1"/>
  </r>
  <r>
    <n v="11053"/>
    <x v="385"/>
    <x v="1"/>
    <x v="8"/>
    <n v="1"/>
    <x v="37"/>
    <x v="37"/>
    <x v="336"/>
    <m/>
    <m/>
    <m/>
    <m/>
    <n v="0"/>
    <n v="4000"/>
    <n v="4000"/>
    <n v="-1"/>
    <n v="17"/>
    <x v="1"/>
    <x v="1"/>
  </r>
  <r>
    <n v="11054"/>
    <x v="385"/>
    <x v="1"/>
    <x v="8"/>
    <n v="1"/>
    <x v="29"/>
    <x v="37"/>
    <x v="234"/>
    <m/>
    <m/>
    <m/>
    <m/>
    <n v="934"/>
    <n v="1000"/>
    <n v="66"/>
    <n v="-1"/>
    <n v="17"/>
    <x v="1"/>
    <x v="1"/>
  </r>
  <r>
    <n v="11055"/>
    <x v="385"/>
    <x v="1"/>
    <x v="8"/>
    <n v="1"/>
    <x v="29"/>
    <x v="32"/>
    <x v="201"/>
    <m/>
    <m/>
    <m/>
    <m/>
    <n v="1401"/>
    <n v="1500"/>
    <n v="99"/>
    <n v="-1"/>
    <n v="17"/>
    <x v="1"/>
    <x v="1"/>
  </r>
  <r>
    <n v="11056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57"/>
    <x v="385"/>
    <x v="1"/>
    <x v="8"/>
    <n v="1"/>
    <x v="2"/>
    <x v="7"/>
    <x v="328"/>
    <m/>
    <m/>
    <m/>
    <m/>
    <n v="8500"/>
    <n v="20000"/>
    <n v="11500"/>
    <n v="-1"/>
    <n v="17"/>
    <x v="1"/>
    <x v="1"/>
  </r>
  <r>
    <n v="11058"/>
    <x v="385"/>
    <x v="1"/>
    <x v="8"/>
    <n v="1"/>
    <x v="1"/>
    <x v="199"/>
    <x v="2220"/>
    <m/>
    <m/>
    <m/>
    <m/>
    <n v="6000"/>
    <n v="15000"/>
    <n v="9000"/>
    <n v="-1"/>
    <n v="17"/>
    <x v="1"/>
    <x v="1"/>
  </r>
  <r>
    <n v="11059"/>
    <x v="385"/>
    <x v="1"/>
    <x v="8"/>
    <n v="1"/>
    <x v="25"/>
    <x v="6"/>
    <x v="1323"/>
    <m/>
    <m/>
    <m/>
    <m/>
    <n v="8500"/>
    <n v="19000"/>
    <n v="10500"/>
    <n v="-1"/>
    <n v="17"/>
    <x v="1"/>
    <x v="1"/>
  </r>
  <r>
    <n v="11060"/>
    <x v="385"/>
    <x v="1"/>
    <x v="8"/>
    <n v="1"/>
    <x v="29"/>
    <x v="50"/>
    <x v="370"/>
    <m/>
    <m/>
    <m/>
    <m/>
    <n v="8410"/>
    <n v="9000"/>
    <n v="590"/>
    <n v="-1"/>
    <n v="17"/>
    <x v="1"/>
    <x v="1"/>
  </r>
  <r>
    <n v="11061"/>
    <x v="386"/>
    <x v="1"/>
    <x v="8"/>
    <n v="1"/>
    <x v="0"/>
    <x v="25"/>
    <x v="109"/>
    <m/>
    <m/>
    <m/>
    <m/>
    <n v="4000"/>
    <n v="14000"/>
    <n v="10000"/>
    <n v="-1"/>
    <n v="18"/>
    <x v="1"/>
    <x v="1"/>
  </r>
  <r>
    <n v="11062"/>
    <x v="386"/>
    <x v="1"/>
    <x v="8"/>
    <n v="1"/>
    <x v="0"/>
    <x v="6"/>
    <x v="2233"/>
    <m/>
    <m/>
    <m/>
    <m/>
    <n v="6500"/>
    <n v="15000"/>
    <n v="8500"/>
    <n v="-1"/>
    <n v="18"/>
    <x v="1"/>
    <x v="1"/>
  </r>
  <r>
    <n v="11063"/>
    <x v="386"/>
    <x v="1"/>
    <x v="8"/>
    <n v="1"/>
    <x v="33"/>
    <x v="52"/>
    <x v="2347"/>
    <m/>
    <m/>
    <m/>
    <m/>
    <n v="0"/>
    <n v="10000"/>
    <n v="10000"/>
    <n v="-1"/>
    <n v="18"/>
    <x v="1"/>
    <x v="1"/>
  </r>
  <r>
    <n v="11064"/>
    <x v="386"/>
    <x v="1"/>
    <x v="8"/>
    <n v="1"/>
    <x v="33"/>
    <x v="29"/>
    <x v="2348"/>
    <m/>
    <m/>
    <m/>
    <m/>
    <n v="0"/>
    <n v="25000"/>
    <n v="25000"/>
    <n v="-1"/>
    <n v="18"/>
    <x v="1"/>
    <x v="1"/>
  </r>
  <r>
    <n v="11065"/>
    <x v="386"/>
    <x v="1"/>
    <x v="8"/>
    <n v="1"/>
    <x v="29"/>
    <x v="32"/>
    <x v="201"/>
    <m/>
    <m/>
    <m/>
    <m/>
    <n v="42055"/>
    <n v="45000"/>
    <n v="2945"/>
    <n v="-1"/>
    <n v="18"/>
    <x v="1"/>
    <x v="1"/>
  </r>
  <r>
    <n v="11066"/>
    <x v="386"/>
    <x v="1"/>
    <x v="8"/>
    <n v="1"/>
    <x v="95"/>
    <x v="28"/>
    <x v="150"/>
    <m/>
    <m/>
    <m/>
    <m/>
    <n v="13000"/>
    <n v="29000"/>
    <n v="16000"/>
    <n v="-1"/>
    <n v="18"/>
    <x v="1"/>
    <x v="1"/>
  </r>
  <r>
    <n v="11067"/>
    <x v="386"/>
    <x v="1"/>
    <x v="8"/>
    <n v="1"/>
    <x v="81"/>
    <x v="1"/>
    <x v="1014"/>
    <m/>
    <m/>
    <m/>
    <m/>
    <n v="3500"/>
    <n v="10000"/>
    <n v="6500"/>
    <n v="-1"/>
    <n v="18"/>
    <x v="1"/>
    <x v="1"/>
  </r>
  <r>
    <n v="11068"/>
    <x v="386"/>
    <x v="1"/>
    <x v="8"/>
    <n v="1"/>
    <x v="41"/>
    <x v="6"/>
    <x v="2161"/>
    <m/>
    <s v="Negro"/>
    <m/>
    <m/>
    <n v="6000"/>
    <n v="12000"/>
    <n v="6000"/>
    <n v="-1"/>
    <n v="18"/>
    <x v="1"/>
    <x v="1"/>
  </r>
  <r>
    <n v="11069"/>
    <x v="386"/>
    <x v="1"/>
    <x v="8"/>
    <n v="1"/>
    <x v="53"/>
    <x v="6"/>
    <x v="343"/>
    <m/>
    <m/>
    <m/>
    <m/>
    <n v="30000"/>
    <n v="45000"/>
    <n v="15000"/>
    <n v="-1"/>
    <n v="18"/>
    <x v="1"/>
    <x v="1"/>
  </r>
  <r>
    <n v="11070"/>
    <x v="386"/>
    <x v="1"/>
    <x v="8"/>
    <n v="1"/>
    <x v="0"/>
    <x v="27"/>
    <x v="328"/>
    <m/>
    <m/>
    <m/>
    <m/>
    <n v="3500"/>
    <n v="12000"/>
    <n v="8500"/>
    <n v="-1"/>
    <n v="18"/>
    <x v="1"/>
    <x v="1"/>
  </r>
  <r>
    <n v="11071"/>
    <x v="386"/>
    <x v="1"/>
    <x v="8"/>
    <n v="1"/>
    <x v="33"/>
    <x v="1"/>
    <x v="1072"/>
    <m/>
    <m/>
    <m/>
    <m/>
    <n v="0"/>
    <n v="20000"/>
    <n v="20000"/>
    <n v="-1"/>
    <n v="18"/>
    <x v="1"/>
    <x v="1"/>
  </r>
  <r>
    <n v="11072"/>
    <x v="386"/>
    <x v="1"/>
    <x v="8"/>
    <n v="1"/>
    <x v="247"/>
    <x v="28"/>
    <x v="316"/>
    <m/>
    <m/>
    <m/>
    <m/>
    <n v="5000"/>
    <n v="15000"/>
    <n v="10000"/>
    <n v="-1"/>
    <n v="18"/>
    <x v="1"/>
    <x v="1"/>
  </r>
  <r>
    <n v="11073"/>
    <x v="386"/>
    <x v="1"/>
    <x v="8"/>
    <n v="1"/>
    <x v="4"/>
    <x v="212"/>
    <x v="2279"/>
    <m/>
    <m/>
    <m/>
    <m/>
    <n v="22000"/>
    <n v="55000"/>
    <n v="33000"/>
    <n v="-1"/>
    <n v="18"/>
    <x v="1"/>
    <x v="1"/>
  </r>
  <r>
    <n v="11074"/>
    <x v="386"/>
    <x v="1"/>
    <x v="8"/>
    <n v="1"/>
    <x v="26"/>
    <x v="4"/>
    <x v="1151"/>
    <m/>
    <s v="Blanco"/>
    <m/>
    <m/>
    <n v="6300"/>
    <n v="18000"/>
    <n v="11700"/>
    <n v="-1"/>
    <n v="18"/>
    <x v="1"/>
    <x v="1"/>
  </r>
  <r>
    <n v="11075"/>
    <x v="386"/>
    <x v="1"/>
    <x v="8"/>
    <n v="1"/>
    <x v="2"/>
    <x v="7"/>
    <x v="440"/>
    <m/>
    <m/>
    <m/>
    <m/>
    <n v="8000"/>
    <n v="20000"/>
    <n v="12000"/>
    <n v="-1"/>
    <n v="18"/>
    <x v="1"/>
    <x v="1"/>
  </r>
  <r>
    <n v="11076"/>
    <x v="386"/>
    <x v="1"/>
    <x v="8"/>
    <n v="1"/>
    <x v="29"/>
    <x v="37"/>
    <x v="233"/>
    <m/>
    <m/>
    <m/>
    <m/>
    <n v="6074"/>
    <n v="6500"/>
    <n v="426"/>
    <n v="-1"/>
    <n v="18"/>
    <x v="1"/>
    <x v="1"/>
  </r>
  <r>
    <n v="11077"/>
    <x v="386"/>
    <x v="1"/>
    <x v="8"/>
    <n v="1"/>
    <x v="37"/>
    <x v="34"/>
    <x v="301"/>
    <m/>
    <m/>
    <m/>
    <m/>
    <n v="0"/>
    <n v="4000"/>
    <n v="4000"/>
    <n v="-1"/>
    <n v="18"/>
    <x v="1"/>
    <x v="1"/>
  </r>
  <r>
    <n v="11078"/>
    <x v="386"/>
    <x v="1"/>
    <x v="8"/>
    <n v="1"/>
    <x v="37"/>
    <x v="32"/>
    <x v="300"/>
    <m/>
    <m/>
    <m/>
    <m/>
    <n v="0"/>
    <n v="4000"/>
    <n v="4000"/>
    <n v="-1"/>
    <n v="18"/>
    <x v="1"/>
    <x v="1"/>
  </r>
  <r>
    <n v="11079"/>
    <x v="386"/>
    <x v="1"/>
    <x v="8"/>
    <n v="1"/>
    <x v="13"/>
    <x v="6"/>
    <x v="2280"/>
    <m/>
    <m/>
    <m/>
    <m/>
    <n v="2000"/>
    <n v="5000"/>
    <n v="3000"/>
    <n v="-1"/>
    <n v="18"/>
    <x v="1"/>
    <x v="1"/>
  </r>
  <r>
    <n v="11080"/>
    <x v="386"/>
    <x v="1"/>
    <x v="8"/>
    <n v="1"/>
    <x v="27"/>
    <x v="4"/>
    <x v="314"/>
    <m/>
    <m/>
    <m/>
    <m/>
    <n v="1100"/>
    <n v="10000"/>
    <n v="8900"/>
    <n v="-1"/>
    <n v="18"/>
    <x v="1"/>
    <x v="1"/>
  </r>
  <r>
    <n v="11081"/>
    <x v="386"/>
    <x v="1"/>
    <x v="8"/>
    <n v="1"/>
    <x v="4"/>
    <x v="4"/>
    <x v="215"/>
    <m/>
    <s v="Negro"/>
    <m/>
    <m/>
    <n v="18000"/>
    <n v="35000"/>
    <n v="17000"/>
    <n v="-1"/>
    <n v="18"/>
    <x v="1"/>
    <x v="1"/>
  </r>
  <r>
    <n v="11082"/>
    <x v="386"/>
    <x v="1"/>
    <x v="8"/>
    <n v="1"/>
    <x v="29"/>
    <x v="34"/>
    <x v="214"/>
    <m/>
    <m/>
    <m/>
    <m/>
    <n v="7008"/>
    <n v="7500"/>
    <n v="492"/>
    <n v="-1"/>
    <n v="18"/>
    <x v="1"/>
    <x v="1"/>
  </r>
  <r>
    <n v="11083"/>
    <x v="387"/>
    <x v="1"/>
    <x v="8"/>
    <n v="1"/>
    <x v="2"/>
    <x v="7"/>
    <x v="440"/>
    <m/>
    <m/>
    <m/>
    <m/>
    <n v="8000"/>
    <n v="20000"/>
    <n v="12000"/>
    <n v="-1"/>
    <n v="19"/>
    <x v="1"/>
    <x v="1"/>
  </r>
  <r>
    <n v="11084"/>
    <x v="387"/>
    <x v="1"/>
    <x v="8"/>
    <n v="1"/>
    <x v="37"/>
    <x v="37"/>
    <x v="336"/>
    <m/>
    <m/>
    <m/>
    <m/>
    <n v="0"/>
    <n v="4000"/>
    <n v="4000"/>
    <n v="-1"/>
    <n v="19"/>
    <x v="1"/>
    <x v="1"/>
  </r>
  <r>
    <n v="11085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086"/>
    <x v="387"/>
    <x v="1"/>
    <x v="8"/>
    <n v="1"/>
    <x v="62"/>
    <x v="6"/>
    <x v="2337"/>
    <m/>
    <m/>
    <m/>
    <m/>
    <n v="27000"/>
    <n v="50000"/>
    <n v="23000"/>
    <n v="-1"/>
    <n v="19"/>
    <x v="1"/>
    <x v="1"/>
  </r>
  <r>
    <n v="11087"/>
    <x v="387"/>
    <x v="1"/>
    <x v="8"/>
    <n v="1"/>
    <x v="29"/>
    <x v="32"/>
    <x v="201"/>
    <m/>
    <m/>
    <m/>
    <m/>
    <n v="17756"/>
    <n v="19000"/>
    <n v="1244"/>
    <n v="-1"/>
    <n v="19"/>
    <x v="1"/>
    <x v="1"/>
  </r>
  <r>
    <n v="11088"/>
    <x v="387"/>
    <x v="1"/>
    <x v="8"/>
    <n v="1"/>
    <x v="147"/>
    <x v="83"/>
    <x v="544"/>
    <m/>
    <s v="Azul"/>
    <m/>
    <m/>
    <n v="29000"/>
    <n v="55000"/>
    <n v="26000"/>
    <n v="-1"/>
    <n v="19"/>
    <x v="1"/>
    <x v="1"/>
  </r>
  <r>
    <n v="11089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090"/>
    <x v="387"/>
    <x v="1"/>
    <x v="8"/>
    <n v="1"/>
    <x v="29"/>
    <x v="32"/>
    <x v="201"/>
    <m/>
    <m/>
    <m/>
    <m/>
    <n v="4672"/>
    <n v="5000"/>
    <n v="328"/>
    <n v="-1"/>
    <n v="19"/>
    <x v="1"/>
    <x v="1"/>
  </r>
  <r>
    <n v="11091"/>
    <x v="387"/>
    <x v="1"/>
    <x v="8"/>
    <n v="1"/>
    <x v="6"/>
    <x v="6"/>
    <x v="473"/>
    <m/>
    <m/>
    <m/>
    <m/>
    <n v="16000"/>
    <n v="34000"/>
    <n v="18000"/>
    <n v="-1"/>
    <n v="19"/>
    <x v="1"/>
    <x v="1"/>
  </r>
  <r>
    <n v="11092"/>
    <x v="387"/>
    <x v="1"/>
    <x v="8"/>
    <n v="1"/>
    <x v="247"/>
    <x v="29"/>
    <x v="2349"/>
    <m/>
    <m/>
    <m/>
    <m/>
    <n v="5000"/>
    <n v="20000"/>
    <n v="15000"/>
    <n v="-1"/>
    <n v="19"/>
    <x v="1"/>
    <x v="1"/>
  </r>
  <r>
    <n v="11093"/>
    <x v="387"/>
    <x v="1"/>
    <x v="8"/>
    <n v="1"/>
    <x v="84"/>
    <x v="1"/>
    <x v="367"/>
    <m/>
    <m/>
    <m/>
    <m/>
    <n v="65000"/>
    <n v="120000"/>
    <n v="55000"/>
    <n v="-1"/>
    <n v="19"/>
    <x v="1"/>
    <x v="1"/>
  </r>
  <r>
    <n v="11094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095"/>
    <x v="387"/>
    <x v="1"/>
    <x v="8"/>
    <n v="1"/>
    <x v="81"/>
    <x v="29"/>
    <x v="2135"/>
    <m/>
    <m/>
    <m/>
    <m/>
    <n v="3500"/>
    <n v="10000"/>
    <n v="6500"/>
    <n v="-1"/>
    <n v="19"/>
    <x v="1"/>
    <x v="1"/>
  </r>
  <r>
    <n v="11096"/>
    <x v="387"/>
    <x v="1"/>
    <x v="8"/>
    <n v="1"/>
    <x v="11"/>
    <x v="134"/>
    <x v="2350"/>
    <m/>
    <m/>
    <m/>
    <m/>
    <n v="110000"/>
    <n v="160000"/>
    <n v="50000"/>
    <n v="-1"/>
    <n v="19"/>
    <x v="1"/>
    <x v="1"/>
  </r>
  <r>
    <n v="11097"/>
    <x v="387"/>
    <x v="1"/>
    <x v="8"/>
    <n v="1"/>
    <x v="33"/>
    <x v="1"/>
    <x v="2351"/>
    <m/>
    <m/>
    <m/>
    <m/>
    <n v="0"/>
    <n v="5000"/>
    <n v="5000"/>
    <n v="-1"/>
    <n v="19"/>
    <x v="1"/>
    <x v="1"/>
  </r>
  <r>
    <n v="11098"/>
    <x v="387"/>
    <x v="1"/>
    <x v="8"/>
    <n v="1"/>
    <x v="4"/>
    <x v="131"/>
    <x v="1863"/>
    <m/>
    <m/>
    <m/>
    <m/>
    <n v="50000"/>
    <n v="80000"/>
    <n v="30000"/>
    <n v="-1"/>
    <n v="19"/>
    <x v="1"/>
    <x v="1"/>
  </r>
  <r>
    <n v="11099"/>
    <x v="387"/>
    <x v="1"/>
    <x v="8"/>
    <n v="1"/>
    <x v="29"/>
    <x v="32"/>
    <x v="340"/>
    <m/>
    <m/>
    <m/>
    <m/>
    <n v="9345"/>
    <n v="10000"/>
    <n v="655"/>
    <n v="-1"/>
    <n v="19"/>
    <x v="1"/>
    <x v="1"/>
  </r>
  <r>
    <n v="11100"/>
    <x v="387"/>
    <x v="1"/>
    <x v="8"/>
    <n v="1"/>
    <x v="11"/>
    <x v="6"/>
    <x v="2147"/>
    <m/>
    <m/>
    <m/>
    <m/>
    <n v="8500"/>
    <n v="20000"/>
    <n v="11500"/>
    <n v="-1"/>
    <n v="19"/>
    <x v="1"/>
    <x v="1"/>
  </r>
  <r>
    <n v="11101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02"/>
    <x v="387"/>
    <x v="1"/>
    <x v="8"/>
    <n v="1"/>
    <x v="2"/>
    <x v="7"/>
    <x v="328"/>
    <m/>
    <m/>
    <m/>
    <m/>
    <n v="8500"/>
    <n v="20000"/>
    <n v="11500"/>
    <n v="-1"/>
    <n v="19"/>
    <x v="1"/>
    <x v="1"/>
  </r>
  <r>
    <n v="11103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04"/>
    <x v="387"/>
    <x v="1"/>
    <x v="8"/>
    <n v="1"/>
    <x v="30"/>
    <x v="35"/>
    <x v="1473"/>
    <m/>
    <m/>
    <m/>
    <m/>
    <n v="900"/>
    <n v="10000"/>
    <n v="9100"/>
    <n v="-1"/>
    <n v="19"/>
    <x v="1"/>
    <x v="1"/>
  </r>
  <r>
    <n v="11105"/>
    <x v="387"/>
    <x v="1"/>
    <x v="8"/>
    <n v="1"/>
    <x v="58"/>
    <x v="54"/>
    <x v="398"/>
    <m/>
    <m/>
    <m/>
    <m/>
    <n v="95000"/>
    <n v="120000"/>
    <n v="25000"/>
    <n v="-1"/>
    <n v="19"/>
    <x v="1"/>
    <x v="1"/>
  </r>
  <r>
    <n v="11106"/>
    <x v="387"/>
    <x v="1"/>
    <x v="8"/>
    <n v="1"/>
    <x v="22"/>
    <x v="25"/>
    <x v="109"/>
    <m/>
    <m/>
    <m/>
    <m/>
    <n v="13000"/>
    <n v="29000"/>
    <n v="16000"/>
    <n v="-1"/>
    <n v="19"/>
    <x v="1"/>
    <x v="1"/>
  </r>
  <r>
    <n v="11107"/>
    <x v="387"/>
    <x v="1"/>
    <x v="8"/>
    <n v="1"/>
    <x v="22"/>
    <x v="25"/>
    <x v="109"/>
    <m/>
    <m/>
    <m/>
    <m/>
    <n v="15000"/>
    <n v="29000"/>
    <n v="14000"/>
    <n v="-1"/>
    <n v="19"/>
    <x v="1"/>
    <x v="1"/>
  </r>
  <r>
    <n v="11108"/>
    <x v="387"/>
    <x v="1"/>
    <x v="8"/>
    <n v="1"/>
    <x v="2"/>
    <x v="47"/>
    <x v="1871"/>
    <m/>
    <m/>
    <m/>
    <m/>
    <n v="3500"/>
    <n v="9000"/>
    <n v="5500"/>
    <n v="-1"/>
    <n v="19"/>
    <x v="1"/>
    <x v="1"/>
  </r>
  <r>
    <n v="11109"/>
    <x v="387"/>
    <x v="1"/>
    <x v="8"/>
    <n v="1"/>
    <x v="1"/>
    <x v="1"/>
    <x v="2"/>
    <m/>
    <m/>
    <m/>
    <m/>
    <n v="3500"/>
    <n v="12000"/>
    <n v="8500"/>
    <n v="-1"/>
    <n v="19"/>
    <x v="1"/>
    <x v="1"/>
  </r>
  <r>
    <n v="11110"/>
    <x v="387"/>
    <x v="1"/>
    <x v="8"/>
    <n v="1"/>
    <x v="29"/>
    <x v="32"/>
    <x v="201"/>
    <m/>
    <m/>
    <m/>
    <m/>
    <n v="6074"/>
    <n v="6500"/>
    <n v="426"/>
    <n v="-1"/>
    <n v="19"/>
    <x v="1"/>
    <x v="1"/>
  </r>
  <r>
    <n v="11111"/>
    <x v="387"/>
    <x v="1"/>
    <x v="8"/>
    <n v="1"/>
    <x v="4"/>
    <x v="6"/>
    <x v="2032"/>
    <m/>
    <m/>
    <m/>
    <m/>
    <n v="30000"/>
    <n v="50000"/>
    <n v="20000"/>
    <n v="-1"/>
    <n v="19"/>
    <x v="1"/>
    <x v="1"/>
  </r>
  <r>
    <n v="11112"/>
    <x v="387"/>
    <x v="1"/>
    <x v="8"/>
    <n v="1"/>
    <x v="4"/>
    <x v="6"/>
    <x v="1636"/>
    <m/>
    <m/>
    <m/>
    <m/>
    <n v="30000"/>
    <n v="50000"/>
    <n v="20000"/>
    <n v="-1"/>
    <n v="19"/>
    <x v="1"/>
    <x v="1"/>
  </r>
  <r>
    <n v="11113"/>
    <x v="387"/>
    <x v="1"/>
    <x v="8"/>
    <n v="1"/>
    <x v="27"/>
    <x v="2"/>
    <x v="168"/>
    <m/>
    <m/>
    <m/>
    <m/>
    <n v="1100"/>
    <n v="10000"/>
    <n v="8900"/>
    <n v="-1"/>
    <n v="19"/>
    <x v="1"/>
    <x v="1"/>
  </r>
  <r>
    <n v="11114"/>
    <x v="387"/>
    <x v="1"/>
    <x v="8"/>
    <n v="1"/>
    <x v="2"/>
    <x v="93"/>
    <x v="1751"/>
    <m/>
    <m/>
    <m/>
    <m/>
    <n v="10000"/>
    <n v="24000"/>
    <n v="14000"/>
    <n v="-1"/>
    <n v="19"/>
    <x v="1"/>
    <x v="1"/>
  </r>
  <r>
    <n v="11115"/>
    <x v="387"/>
    <x v="1"/>
    <x v="8"/>
    <n v="1"/>
    <x v="26"/>
    <x v="2"/>
    <x v="168"/>
    <m/>
    <m/>
    <m/>
    <m/>
    <n v="8000"/>
    <n v="20000"/>
    <n v="12000"/>
    <n v="-1"/>
    <n v="19"/>
    <x v="1"/>
    <x v="1"/>
  </r>
  <r>
    <n v="11116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17"/>
    <x v="388"/>
    <x v="1"/>
    <x v="8"/>
    <n v="1"/>
    <x v="26"/>
    <x v="1"/>
    <x v="431"/>
    <m/>
    <m/>
    <m/>
    <m/>
    <n v="8000"/>
    <n v="20000"/>
    <n v="12000"/>
    <n v="-1"/>
    <n v="20"/>
    <x v="1"/>
    <x v="1"/>
  </r>
  <r>
    <n v="11118"/>
    <x v="388"/>
    <x v="1"/>
    <x v="8"/>
    <n v="1"/>
    <x v="104"/>
    <x v="28"/>
    <x v="2318"/>
    <m/>
    <m/>
    <m/>
    <m/>
    <n v="5000"/>
    <n v="20000"/>
    <n v="15000"/>
    <n v="-1"/>
    <n v="20"/>
    <x v="1"/>
    <x v="1"/>
  </r>
  <r>
    <n v="11119"/>
    <x v="388"/>
    <x v="1"/>
    <x v="8"/>
    <n v="1"/>
    <x v="175"/>
    <x v="28"/>
    <x v="2318"/>
    <m/>
    <m/>
    <m/>
    <m/>
    <n v="10000"/>
    <n v="20000"/>
    <n v="10000"/>
    <n v="-1"/>
    <n v="20"/>
    <x v="1"/>
    <x v="1"/>
  </r>
  <r>
    <n v="11120"/>
    <x v="388"/>
    <x v="1"/>
    <x v="8"/>
    <n v="1"/>
    <x v="247"/>
    <x v="110"/>
    <x v="2352"/>
    <m/>
    <m/>
    <m/>
    <m/>
    <n v="5000"/>
    <n v="18000"/>
    <n v="13000"/>
    <n v="-1"/>
    <n v="20"/>
    <x v="1"/>
    <x v="1"/>
  </r>
  <r>
    <n v="11121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22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23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24"/>
    <x v="388"/>
    <x v="1"/>
    <x v="8"/>
    <n v="1"/>
    <x v="29"/>
    <x v="32"/>
    <x v="201"/>
    <m/>
    <m/>
    <m/>
    <m/>
    <n v="1401"/>
    <n v="1500"/>
    <n v="99"/>
    <n v="-1"/>
    <n v="20"/>
    <x v="1"/>
    <x v="1"/>
  </r>
  <r>
    <n v="11125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26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27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28"/>
    <x v="388"/>
    <x v="1"/>
    <x v="8"/>
    <n v="1"/>
    <x v="16"/>
    <x v="6"/>
    <x v="111"/>
    <m/>
    <m/>
    <m/>
    <m/>
    <n v="11000"/>
    <n v="20000"/>
    <n v="9000"/>
    <n v="-1"/>
    <n v="20"/>
    <x v="1"/>
    <x v="1"/>
  </r>
  <r>
    <n v="11129"/>
    <x v="388"/>
    <x v="1"/>
    <x v="8"/>
    <n v="1"/>
    <x v="26"/>
    <x v="29"/>
    <x v="375"/>
    <m/>
    <m/>
    <m/>
    <m/>
    <n v="8000"/>
    <n v="20000"/>
    <n v="12000"/>
    <n v="-1"/>
    <n v="20"/>
    <x v="1"/>
    <x v="1"/>
  </r>
  <r>
    <n v="11130"/>
    <x v="388"/>
    <x v="1"/>
    <x v="8"/>
    <n v="1"/>
    <x v="33"/>
    <x v="28"/>
    <x v="1006"/>
    <m/>
    <m/>
    <m/>
    <m/>
    <n v="0"/>
    <n v="20000"/>
    <n v="20000"/>
    <n v="-1"/>
    <n v="20"/>
    <x v="1"/>
    <x v="1"/>
  </r>
  <r>
    <n v="11131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32"/>
    <x v="388"/>
    <x v="0"/>
    <x v="28"/>
    <n v="1"/>
    <x v="142"/>
    <x v="6"/>
    <x v="2353"/>
    <m/>
    <m/>
    <m/>
    <m/>
    <n v="20000"/>
    <n v="0"/>
    <n v="-20000"/>
    <n v="1"/>
    <n v="20"/>
    <x v="1"/>
    <x v="1"/>
  </r>
  <r>
    <n v="11133"/>
    <x v="388"/>
    <x v="0"/>
    <x v="72"/>
    <n v="1"/>
    <x v="4"/>
    <x v="131"/>
    <x v="1863"/>
    <m/>
    <m/>
    <m/>
    <m/>
    <n v="50000"/>
    <n v="80000"/>
    <n v="-50000"/>
    <n v="1"/>
    <n v="20"/>
    <x v="1"/>
    <x v="1"/>
  </r>
  <r>
    <n v="11134"/>
    <x v="388"/>
    <x v="0"/>
    <x v="72"/>
    <n v="1"/>
    <x v="62"/>
    <x v="6"/>
    <x v="2354"/>
    <m/>
    <m/>
    <m/>
    <m/>
    <n v="17000"/>
    <n v="35000"/>
    <n v="-17000"/>
    <n v="1"/>
    <n v="20"/>
    <x v="1"/>
    <x v="1"/>
  </r>
  <r>
    <n v="11135"/>
    <x v="388"/>
    <x v="1"/>
    <x v="8"/>
    <n v="1"/>
    <x v="26"/>
    <x v="1"/>
    <x v="1125"/>
    <m/>
    <s v="Blanco"/>
    <m/>
    <m/>
    <n v="8000"/>
    <n v="20000"/>
    <n v="12000"/>
    <n v="-1"/>
    <n v="20"/>
    <x v="1"/>
    <x v="1"/>
  </r>
  <r>
    <n v="11136"/>
    <x v="388"/>
    <x v="1"/>
    <x v="8"/>
    <n v="1"/>
    <x v="247"/>
    <x v="1"/>
    <x v="1125"/>
    <m/>
    <m/>
    <m/>
    <m/>
    <n v="5000"/>
    <n v="18000"/>
    <n v="13000"/>
    <n v="-1"/>
    <n v="20"/>
    <x v="1"/>
    <x v="1"/>
  </r>
  <r>
    <n v="11137"/>
    <x v="388"/>
    <x v="1"/>
    <x v="8"/>
    <n v="1"/>
    <x v="26"/>
    <x v="28"/>
    <x v="2355"/>
    <m/>
    <s v="Negro"/>
    <m/>
    <m/>
    <n v="8000"/>
    <n v="20000"/>
    <n v="12000"/>
    <n v="-1"/>
    <n v="20"/>
    <x v="1"/>
    <x v="1"/>
  </r>
  <r>
    <n v="11138"/>
    <x v="388"/>
    <x v="1"/>
    <x v="8"/>
    <n v="1"/>
    <x v="247"/>
    <x v="28"/>
    <x v="2355"/>
    <m/>
    <m/>
    <m/>
    <m/>
    <n v="5000"/>
    <n v="18000"/>
    <n v="13000"/>
    <n v="-1"/>
    <n v="20"/>
    <x v="1"/>
    <x v="1"/>
  </r>
  <r>
    <n v="11139"/>
    <x v="388"/>
    <x v="1"/>
    <x v="8"/>
    <n v="1"/>
    <x v="29"/>
    <x v="32"/>
    <x v="201"/>
    <m/>
    <m/>
    <m/>
    <m/>
    <n v="10279"/>
    <n v="11000"/>
    <n v="721"/>
    <n v="-1"/>
    <n v="20"/>
    <x v="1"/>
    <x v="1"/>
  </r>
  <r>
    <n v="11140"/>
    <x v="388"/>
    <x v="1"/>
    <x v="8"/>
    <n v="1"/>
    <x v="29"/>
    <x v="37"/>
    <x v="233"/>
    <m/>
    <m/>
    <m/>
    <m/>
    <n v="6074"/>
    <n v="6500"/>
    <n v="426"/>
    <n v="-1"/>
    <n v="20"/>
    <x v="1"/>
    <x v="1"/>
  </r>
  <r>
    <n v="11141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42"/>
    <x v="388"/>
    <x v="1"/>
    <x v="8"/>
    <n v="1"/>
    <x v="2"/>
    <x v="1"/>
    <x v="2105"/>
    <m/>
    <m/>
    <m/>
    <m/>
    <n v="25000"/>
    <n v="59000"/>
    <n v="34000"/>
    <n v="-1"/>
    <n v="20"/>
    <x v="1"/>
    <x v="1"/>
  </r>
  <r>
    <n v="11143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44"/>
    <x v="388"/>
    <x v="1"/>
    <x v="8"/>
    <n v="1"/>
    <x v="37"/>
    <x v="32"/>
    <x v="300"/>
    <m/>
    <m/>
    <m/>
    <m/>
    <n v="0"/>
    <n v="4000"/>
    <n v="4000"/>
    <n v="-1"/>
    <n v="20"/>
    <x v="1"/>
    <x v="1"/>
  </r>
  <r>
    <n v="11145"/>
    <x v="388"/>
    <x v="0"/>
    <x v="127"/>
    <n v="1"/>
    <x v="92"/>
    <x v="173"/>
    <x v="1765"/>
    <m/>
    <m/>
    <m/>
    <m/>
    <n v="55000"/>
    <n v="115000"/>
    <n v="-55000"/>
    <n v="1"/>
    <n v="20"/>
    <x v="1"/>
    <x v="1"/>
  </r>
  <r>
    <n v="11146"/>
    <x v="388"/>
    <x v="0"/>
    <x v="127"/>
    <n v="1"/>
    <x v="147"/>
    <x v="83"/>
    <x v="544"/>
    <m/>
    <m/>
    <m/>
    <m/>
    <n v="29000"/>
    <n v="55000"/>
    <n v="-29000"/>
    <n v="1"/>
    <n v="20"/>
    <x v="1"/>
    <x v="1"/>
  </r>
  <r>
    <n v="11147"/>
    <x v="388"/>
    <x v="0"/>
    <x v="127"/>
    <n v="1"/>
    <x v="220"/>
    <x v="173"/>
    <x v="2356"/>
    <m/>
    <m/>
    <m/>
    <m/>
    <n v="25000"/>
    <n v="59000"/>
    <n v="-25000"/>
    <n v="1"/>
    <n v="20"/>
    <x v="1"/>
    <x v="1"/>
  </r>
  <r>
    <n v="11148"/>
    <x v="388"/>
    <x v="0"/>
    <x v="127"/>
    <n v="1"/>
    <x v="11"/>
    <x v="134"/>
    <x v="2350"/>
    <m/>
    <m/>
    <m/>
    <m/>
    <n v="110000"/>
    <n v="160000"/>
    <n v="-110000"/>
    <n v="1"/>
    <n v="20"/>
    <x v="1"/>
    <x v="1"/>
  </r>
  <r>
    <n v="11149"/>
    <x v="388"/>
    <x v="0"/>
    <x v="64"/>
    <n v="1"/>
    <x v="84"/>
    <x v="1"/>
    <x v="1080"/>
    <m/>
    <m/>
    <m/>
    <m/>
    <n v="60000"/>
    <n v="120000"/>
    <n v="-60000"/>
    <n v="1"/>
    <n v="20"/>
    <x v="1"/>
    <x v="1"/>
  </r>
  <r>
    <n v="11150"/>
    <x v="388"/>
    <x v="0"/>
    <x v="64"/>
    <n v="1"/>
    <x v="84"/>
    <x v="29"/>
    <x v="2357"/>
    <m/>
    <m/>
    <m/>
    <m/>
    <n v="140000"/>
    <n v="190000"/>
    <n v="-140000"/>
    <n v="1"/>
    <n v="20"/>
    <x v="1"/>
    <x v="1"/>
  </r>
  <r>
    <n v="11151"/>
    <x v="388"/>
    <x v="0"/>
    <x v="64"/>
    <n v="1"/>
    <x v="95"/>
    <x v="28"/>
    <x v="150"/>
    <m/>
    <m/>
    <m/>
    <m/>
    <n v="12000"/>
    <n v="25000"/>
    <n v="-12000"/>
    <n v="1"/>
    <n v="20"/>
    <x v="1"/>
    <x v="1"/>
  </r>
  <r>
    <n v="11152"/>
    <x v="388"/>
    <x v="0"/>
    <x v="64"/>
    <n v="1"/>
    <x v="270"/>
    <x v="1"/>
    <x v="511"/>
    <m/>
    <m/>
    <m/>
    <m/>
    <n v="6000"/>
    <n v="20000"/>
    <n v="-6000"/>
    <n v="1"/>
    <n v="20"/>
    <x v="1"/>
    <x v="1"/>
  </r>
  <r>
    <n v="11153"/>
    <x v="388"/>
    <x v="1"/>
    <x v="8"/>
    <n v="1"/>
    <x v="84"/>
    <x v="1"/>
    <x v="511"/>
    <m/>
    <m/>
    <m/>
    <m/>
    <n v="65000"/>
    <n v="125000"/>
    <n v="60000"/>
    <n v="-1"/>
    <n v="20"/>
    <x v="1"/>
    <x v="1"/>
  </r>
  <r>
    <n v="11154"/>
    <x v="388"/>
    <x v="1"/>
    <x v="8"/>
    <n v="1"/>
    <x v="2"/>
    <x v="7"/>
    <x v="328"/>
    <m/>
    <m/>
    <m/>
    <m/>
    <n v="8500"/>
    <n v="20000"/>
    <n v="11500"/>
    <n v="-1"/>
    <n v="20"/>
    <x v="1"/>
    <x v="1"/>
  </r>
  <r>
    <n v="11155"/>
    <x v="389"/>
    <x v="1"/>
    <x v="8"/>
    <n v="1"/>
    <x v="247"/>
    <x v="4"/>
    <x v="1151"/>
    <m/>
    <m/>
    <m/>
    <m/>
    <n v="5000"/>
    <n v="15000"/>
    <n v="10000"/>
    <n v="-1"/>
    <n v="21"/>
    <x v="1"/>
    <x v="1"/>
  </r>
  <r>
    <n v="11156"/>
    <x v="389"/>
    <x v="1"/>
    <x v="8"/>
    <n v="1"/>
    <x v="29"/>
    <x v="37"/>
    <x v="233"/>
    <m/>
    <m/>
    <m/>
    <m/>
    <n v="3270"/>
    <n v="3500"/>
    <n v="230"/>
    <n v="-1"/>
    <n v="21"/>
    <x v="1"/>
    <x v="1"/>
  </r>
  <r>
    <n v="11157"/>
    <x v="389"/>
    <x v="1"/>
    <x v="8"/>
    <n v="1"/>
    <x v="27"/>
    <x v="41"/>
    <x v="1220"/>
    <m/>
    <m/>
    <m/>
    <m/>
    <n v="1100"/>
    <n v="10000"/>
    <n v="8900"/>
    <n v="-1"/>
    <n v="21"/>
    <x v="1"/>
    <x v="1"/>
  </r>
  <r>
    <n v="11158"/>
    <x v="389"/>
    <x v="1"/>
    <x v="8"/>
    <n v="1"/>
    <x v="84"/>
    <x v="29"/>
    <x v="2357"/>
    <m/>
    <m/>
    <m/>
    <m/>
    <n v="140000"/>
    <n v="180000"/>
    <n v="40000"/>
    <n v="-1"/>
    <n v="21"/>
    <x v="1"/>
    <x v="1"/>
  </r>
  <r>
    <n v="11159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0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1"/>
    <x v="389"/>
    <x v="1"/>
    <x v="8"/>
    <n v="1"/>
    <x v="1"/>
    <x v="28"/>
    <x v="1666"/>
    <m/>
    <m/>
    <m/>
    <m/>
    <n v="5500"/>
    <n v="20000"/>
    <n v="14500"/>
    <n v="-1"/>
    <n v="21"/>
    <x v="1"/>
    <x v="1"/>
  </r>
  <r>
    <n v="11162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3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4"/>
    <x v="389"/>
    <x v="1"/>
    <x v="8"/>
    <n v="1"/>
    <x v="29"/>
    <x v="34"/>
    <x v="214"/>
    <m/>
    <m/>
    <m/>
    <m/>
    <n v="6074"/>
    <n v="6500"/>
    <n v="426"/>
    <n v="-1"/>
    <n v="21"/>
    <x v="1"/>
    <x v="1"/>
  </r>
  <r>
    <n v="11165"/>
    <x v="389"/>
    <x v="1"/>
    <x v="8"/>
    <n v="1"/>
    <x v="29"/>
    <x v="34"/>
    <x v="214"/>
    <m/>
    <m/>
    <m/>
    <m/>
    <n v="10279"/>
    <n v="11000"/>
    <n v="721"/>
    <n v="-1"/>
    <n v="21"/>
    <x v="1"/>
    <x v="1"/>
  </r>
  <r>
    <n v="11166"/>
    <x v="389"/>
    <x v="1"/>
    <x v="8"/>
    <n v="1"/>
    <x v="27"/>
    <x v="110"/>
    <x v="2358"/>
    <m/>
    <m/>
    <m/>
    <m/>
    <n v="1100"/>
    <n v="10000"/>
    <n v="8900"/>
    <n v="-1"/>
    <n v="21"/>
    <x v="1"/>
    <x v="1"/>
  </r>
  <r>
    <n v="11167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8"/>
    <x v="389"/>
    <x v="1"/>
    <x v="8"/>
    <n v="1"/>
    <x v="247"/>
    <x v="29"/>
    <x v="2359"/>
    <m/>
    <m/>
    <m/>
    <m/>
    <n v="5000"/>
    <n v="20000"/>
    <n v="15000"/>
    <n v="-1"/>
    <n v="21"/>
    <x v="1"/>
    <x v="1"/>
  </r>
  <r>
    <n v="11169"/>
    <x v="389"/>
    <x v="1"/>
    <x v="69"/>
    <n v="1"/>
    <x v="4"/>
    <x v="6"/>
    <x v="804"/>
    <m/>
    <m/>
    <m/>
    <m/>
    <n v="44000"/>
    <n v="70000"/>
    <n v="26000"/>
    <n v="-1"/>
    <n v="21"/>
    <x v="1"/>
    <x v="1"/>
  </r>
  <r>
    <n v="11170"/>
    <x v="389"/>
    <x v="1"/>
    <x v="69"/>
    <n v="1"/>
    <x v="41"/>
    <x v="6"/>
    <x v="2161"/>
    <m/>
    <m/>
    <m/>
    <m/>
    <n v="6000"/>
    <n v="10000"/>
    <n v="4000"/>
    <n v="-1"/>
    <n v="21"/>
    <x v="1"/>
    <x v="1"/>
  </r>
  <r>
    <n v="11171"/>
    <x v="389"/>
    <x v="1"/>
    <x v="8"/>
    <n v="1"/>
    <x v="81"/>
    <x v="2"/>
    <x v="1407"/>
    <m/>
    <m/>
    <m/>
    <m/>
    <n v="3500"/>
    <n v="10000"/>
    <n v="6500"/>
    <n v="-1"/>
    <n v="21"/>
    <x v="1"/>
    <x v="1"/>
  </r>
  <r>
    <n v="11172"/>
    <x v="389"/>
    <x v="1"/>
    <x v="8"/>
    <n v="1"/>
    <x v="81"/>
    <x v="41"/>
    <x v="1524"/>
    <m/>
    <m/>
    <m/>
    <m/>
    <n v="3500"/>
    <n v="10000"/>
    <n v="6500"/>
    <n v="-1"/>
    <n v="21"/>
    <x v="1"/>
    <x v="1"/>
  </r>
  <r>
    <n v="11173"/>
    <x v="389"/>
    <x v="1"/>
    <x v="8"/>
    <n v="1"/>
    <x v="29"/>
    <x v="32"/>
    <x v="201"/>
    <m/>
    <m/>
    <m/>
    <m/>
    <n v="10279"/>
    <n v="11000"/>
    <n v="721"/>
    <n v="-1"/>
    <n v="21"/>
    <x v="1"/>
    <x v="1"/>
  </r>
  <r>
    <n v="11174"/>
    <x v="389"/>
    <x v="1"/>
    <x v="8"/>
    <n v="1"/>
    <x v="29"/>
    <x v="37"/>
    <x v="233"/>
    <m/>
    <m/>
    <m/>
    <m/>
    <n v="14952"/>
    <n v="16000"/>
    <n v="1048"/>
    <n v="-1"/>
    <n v="21"/>
    <x v="1"/>
    <x v="1"/>
  </r>
  <r>
    <n v="11175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76"/>
    <x v="389"/>
    <x v="1"/>
    <x v="8"/>
    <n v="1"/>
    <x v="26"/>
    <x v="2"/>
    <x v="1224"/>
    <m/>
    <s v="Amarillo"/>
    <m/>
    <m/>
    <n v="8500"/>
    <n v="20000"/>
    <n v="11500"/>
    <n v="-1"/>
    <n v="21"/>
    <x v="1"/>
    <x v="1"/>
  </r>
  <r>
    <n v="11177"/>
    <x v="389"/>
    <x v="1"/>
    <x v="8"/>
    <n v="1"/>
    <x v="26"/>
    <x v="28"/>
    <x v="218"/>
    <m/>
    <m/>
    <m/>
    <m/>
    <n v="900"/>
    <n v="10000"/>
    <n v="9100"/>
    <n v="-1"/>
    <n v="21"/>
    <x v="1"/>
    <x v="1"/>
  </r>
  <r>
    <n v="11178"/>
    <x v="389"/>
    <x v="1"/>
    <x v="8"/>
    <n v="1"/>
    <x v="30"/>
    <x v="28"/>
    <x v="218"/>
    <m/>
    <s v="Negro"/>
    <m/>
    <m/>
    <n v="8000"/>
    <n v="20000"/>
    <n v="12000"/>
    <n v="-1"/>
    <n v="21"/>
    <x v="1"/>
    <x v="1"/>
  </r>
  <r>
    <n v="11179"/>
    <x v="389"/>
    <x v="1"/>
    <x v="8"/>
    <n v="1"/>
    <x v="60"/>
    <x v="6"/>
    <x v="2343"/>
    <m/>
    <s v="Negro"/>
    <m/>
    <m/>
    <n v="75000"/>
    <n v="120000"/>
    <n v="45000"/>
    <n v="-1"/>
    <n v="21"/>
    <x v="1"/>
    <x v="1"/>
  </r>
  <r>
    <n v="11180"/>
    <x v="390"/>
    <x v="1"/>
    <x v="175"/>
    <n v="1"/>
    <x v="83"/>
    <x v="6"/>
    <x v="1593"/>
    <m/>
    <m/>
    <m/>
    <m/>
    <n v="11000"/>
    <n v="20000"/>
    <n v="9000"/>
    <n v="-1"/>
    <n v="22"/>
    <x v="1"/>
    <x v="1"/>
  </r>
  <r>
    <n v="11181"/>
    <x v="390"/>
    <x v="1"/>
    <x v="175"/>
    <n v="1"/>
    <x v="2"/>
    <x v="27"/>
    <x v="328"/>
    <m/>
    <m/>
    <m/>
    <m/>
    <n v="9000"/>
    <n v="15000"/>
    <n v="6000"/>
    <n v="-1"/>
    <n v="22"/>
    <x v="1"/>
    <x v="1"/>
  </r>
  <r>
    <n v="11182"/>
    <x v="390"/>
    <x v="1"/>
    <x v="175"/>
    <n v="1"/>
    <x v="37"/>
    <x v="34"/>
    <x v="301"/>
    <m/>
    <m/>
    <m/>
    <m/>
    <n v="0"/>
    <n v="5000"/>
    <n v="5000"/>
    <n v="-1"/>
    <n v="22"/>
    <x v="1"/>
    <x v="1"/>
  </r>
  <r>
    <n v="11183"/>
    <x v="390"/>
    <x v="1"/>
    <x v="8"/>
    <n v="1"/>
    <x v="33"/>
    <x v="159"/>
    <x v="2360"/>
    <m/>
    <m/>
    <m/>
    <m/>
    <n v="0"/>
    <n v="3000"/>
    <n v="3000"/>
    <n v="-1"/>
    <n v="22"/>
    <x v="1"/>
    <x v="1"/>
  </r>
  <r>
    <n v="11184"/>
    <x v="390"/>
    <x v="1"/>
    <x v="8"/>
    <n v="1"/>
    <x v="125"/>
    <x v="4"/>
    <x v="2361"/>
    <m/>
    <m/>
    <m/>
    <m/>
    <n v="9000"/>
    <n v="20000"/>
    <n v="11000"/>
    <n v="-1"/>
    <n v="22"/>
    <x v="1"/>
    <x v="1"/>
  </r>
  <r>
    <n v="11185"/>
    <x v="390"/>
    <x v="1"/>
    <x v="8"/>
    <n v="1"/>
    <x v="27"/>
    <x v="28"/>
    <x v="237"/>
    <m/>
    <m/>
    <m/>
    <m/>
    <n v="1100"/>
    <n v="10000"/>
    <n v="8900"/>
    <n v="-1"/>
    <n v="22"/>
    <x v="1"/>
    <x v="1"/>
  </r>
  <r>
    <n v="11186"/>
    <x v="390"/>
    <x v="1"/>
    <x v="8"/>
    <n v="1"/>
    <x v="81"/>
    <x v="28"/>
    <x v="237"/>
    <m/>
    <m/>
    <m/>
    <m/>
    <n v="5500"/>
    <n v="12000"/>
    <n v="6500"/>
    <n v="-1"/>
    <n v="22"/>
    <x v="1"/>
    <x v="1"/>
  </r>
  <r>
    <n v="11187"/>
    <x v="390"/>
    <x v="1"/>
    <x v="8"/>
    <n v="1"/>
    <x v="29"/>
    <x v="32"/>
    <x v="201"/>
    <m/>
    <m/>
    <m/>
    <m/>
    <n v="4672"/>
    <n v="5000"/>
    <n v="328"/>
    <n v="-1"/>
    <n v="22"/>
    <x v="1"/>
    <x v="1"/>
  </r>
  <r>
    <n v="11188"/>
    <x v="390"/>
    <x v="1"/>
    <x v="8"/>
    <n v="1"/>
    <x v="247"/>
    <x v="35"/>
    <x v="1431"/>
    <m/>
    <m/>
    <m/>
    <m/>
    <n v="5000"/>
    <n v="20000"/>
    <n v="15000"/>
    <n v="-1"/>
    <n v="22"/>
    <x v="1"/>
    <x v="1"/>
  </r>
  <r>
    <n v="11189"/>
    <x v="390"/>
    <x v="1"/>
    <x v="8"/>
    <n v="1"/>
    <x v="84"/>
    <x v="1"/>
    <x v="1573"/>
    <m/>
    <m/>
    <m/>
    <m/>
    <n v="78000"/>
    <n v="135000"/>
    <n v="57000"/>
    <n v="-1"/>
    <n v="22"/>
    <x v="1"/>
    <x v="1"/>
  </r>
  <r>
    <n v="11190"/>
    <x v="390"/>
    <x v="1"/>
    <x v="8"/>
    <n v="1"/>
    <x v="2"/>
    <x v="26"/>
    <x v="833"/>
    <m/>
    <m/>
    <m/>
    <m/>
    <n v="11000"/>
    <n v="25000"/>
    <n v="14000"/>
    <n v="-1"/>
    <n v="22"/>
    <x v="1"/>
    <x v="1"/>
  </r>
  <r>
    <n v="11191"/>
    <x v="390"/>
    <x v="1"/>
    <x v="8"/>
    <n v="1"/>
    <x v="247"/>
    <x v="1"/>
    <x v="141"/>
    <m/>
    <m/>
    <m/>
    <m/>
    <n v="5000"/>
    <n v="20000"/>
    <n v="15000"/>
    <n v="-1"/>
    <n v="22"/>
    <x v="1"/>
    <x v="1"/>
  </r>
  <r>
    <n v="11192"/>
    <x v="390"/>
    <x v="1"/>
    <x v="8"/>
    <n v="1"/>
    <x v="33"/>
    <x v="6"/>
    <x v="926"/>
    <m/>
    <m/>
    <m/>
    <m/>
    <n v="0"/>
    <n v="20000"/>
    <n v="20000"/>
    <n v="-1"/>
    <n v="22"/>
    <x v="1"/>
    <x v="1"/>
  </r>
  <r>
    <n v="11193"/>
    <x v="390"/>
    <x v="1"/>
    <x v="8"/>
    <n v="1"/>
    <x v="29"/>
    <x v="37"/>
    <x v="233"/>
    <m/>
    <m/>
    <m/>
    <m/>
    <n v="3270"/>
    <n v="3500"/>
    <n v="230"/>
    <n v="-1"/>
    <n v="22"/>
    <x v="1"/>
    <x v="1"/>
  </r>
  <r>
    <n v="11194"/>
    <x v="388"/>
    <x v="0"/>
    <x v="5"/>
    <n v="17"/>
    <x v="26"/>
    <x v="1"/>
    <x v="2362"/>
    <m/>
    <m/>
    <m/>
    <m/>
    <n v="12500"/>
    <n v="24000"/>
    <n v="-212500"/>
    <n v="17"/>
    <n v="20"/>
    <x v="1"/>
    <x v="1"/>
  </r>
  <r>
    <n v="11195"/>
    <x v="388"/>
    <x v="0"/>
    <x v="5"/>
    <n v="1"/>
    <x v="1"/>
    <x v="4"/>
    <x v="997"/>
    <m/>
    <m/>
    <m/>
    <m/>
    <n v="13000"/>
    <n v="29000"/>
    <n v="-13000"/>
    <n v="1"/>
    <n v="20"/>
    <x v="1"/>
    <x v="1"/>
  </r>
  <r>
    <n v="11196"/>
    <x v="388"/>
    <x v="0"/>
    <x v="5"/>
    <n v="1"/>
    <x v="1"/>
    <x v="4"/>
    <x v="913"/>
    <m/>
    <m/>
    <m/>
    <m/>
    <n v="40000"/>
    <n v="69000"/>
    <n v="-40000"/>
    <n v="1"/>
    <n v="20"/>
    <x v="1"/>
    <x v="1"/>
  </r>
  <r>
    <n v="11197"/>
    <x v="388"/>
    <x v="0"/>
    <x v="5"/>
    <n v="30"/>
    <x v="281"/>
    <x v="48"/>
    <x v="741"/>
    <m/>
    <m/>
    <m/>
    <m/>
    <n v="500"/>
    <n v="2000"/>
    <n v="-15000"/>
    <n v="30"/>
    <n v="20"/>
    <x v="1"/>
    <x v="1"/>
  </r>
  <r>
    <n v="11198"/>
    <x v="388"/>
    <x v="0"/>
    <x v="5"/>
    <n v="5"/>
    <x v="125"/>
    <x v="4"/>
    <x v="2363"/>
    <m/>
    <m/>
    <m/>
    <m/>
    <n v="9000"/>
    <n v="20000"/>
    <n v="-45000"/>
    <n v="5"/>
    <n v="20"/>
    <x v="1"/>
    <x v="1"/>
  </r>
  <r>
    <n v="11199"/>
    <x v="388"/>
    <x v="0"/>
    <x v="162"/>
    <n v="1"/>
    <x v="150"/>
    <x v="6"/>
    <x v="2364"/>
    <m/>
    <m/>
    <m/>
    <m/>
    <n v="12000"/>
    <n v="0"/>
    <n v="-12000"/>
    <n v="1"/>
    <n v="20"/>
    <x v="1"/>
    <x v="1"/>
  </r>
  <r>
    <n v="11200"/>
    <x v="388"/>
    <x v="0"/>
    <x v="162"/>
    <n v="1"/>
    <x v="150"/>
    <x v="6"/>
    <x v="2365"/>
    <m/>
    <m/>
    <m/>
    <m/>
    <n v="8000"/>
    <n v="0"/>
    <n v="-8000"/>
    <n v="1"/>
    <n v="20"/>
    <x v="1"/>
    <x v="1"/>
  </r>
  <r>
    <n v="11201"/>
    <x v="388"/>
    <x v="0"/>
    <x v="51"/>
    <n v="10"/>
    <x v="2"/>
    <x v="7"/>
    <x v="328"/>
    <m/>
    <m/>
    <m/>
    <m/>
    <n v="8500"/>
    <n v="20000"/>
    <n v="-85000"/>
    <n v="10"/>
    <n v="20"/>
    <x v="1"/>
    <x v="1"/>
  </r>
  <r>
    <n v="11202"/>
    <x v="388"/>
    <x v="0"/>
    <x v="51"/>
    <n v="10"/>
    <x v="2"/>
    <x v="7"/>
    <x v="440"/>
    <m/>
    <m/>
    <m/>
    <m/>
    <n v="8500"/>
    <n v="20000"/>
    <n v="-85000"/>
    <n v="10"/>
    <n v="20"/>
    <x v="1"/>
    <x v="1"/>
  </r>
  <r>
    <n v="11203"/>
    <x v="388"/>
    <x v="0"/>
    <x v="51"/>
    <n v="10"/>
    <x v="1"/>
    <x v="1"/>
    <x v="1000"/>
    <m/>
    <m/>
    <m/>
    <m/>
    <n v="2800"/>
    <n v="10000"/>
    <n v="-28000"/>
    <n v="10"/>
    <n v="20"/>
    <x v="1"/>
    <x v="1"/>
  </r>
  <r>
    <n v="11204"/>
    <x v="388"/>
    <x v="0"/>
    <x v="174"/>
    <n v="2"/>
    <x v="25"/>
    <x v="6"/>
    <x v="2366"/>
    <m/>
    <m/>
    <m/>
    <m/>
    <n v="7500"/>
    <n v="20000"/>
    <n v="-15000"/>
    <n v="2"/>
    <n v="20"/>
    <x v="1"/>
    <x v="1"/>
  </r>
  <r>
    <n v="11205"/>
    <x v="388"/>
    <x v="0"/>
    <x v="174"/>
    <n v="2"/>
    <x v="25"/>
    <x v="6"/>
    <x v="2367"/>
    <m/>
    <m/>
    <m/>
    <m/>
    <n v="7500"/>
    <n v="18000"/>
    <n v="-15000"/>
    <n v="2"/>
    <n v="20"/>
    <x v="1"/>
    <x v="1"/>
  </r>
  <r>
    <n v="11206"/>
    <x v="388"/>
    <x v="0"/>
    <x v="174"/>
    <n v="1"/>
    <x v="4"/>
    <x v="6"/>
    <x v="2286"/>
    <m/>
    <m/>
    <m/>
    <m/>
    <n v="25000"/>
    <n v="50000"/>
    <n v="-25000"/>
    <n v="1"/>
    <n v="20"/>
    <x v="1"/>
    <x v="1"/>
  </r>
  <r>
    <n v="11207"/>
    <x v="388"/>
    <x v="0"/>
    <x v="174"/>
    <n v="1"/>
    <x v="4"/>
    <x v="6"/>
    <x v="2368"/>
    <m/>
    <m/>
    <m/>
    <m/>
    <n v="25000"/>
    <n v="50000"/>
    <n v="-25000"/>
    <n v="1"/>
    <n v="20"/>
    <x v="1"/>
    <x v="1"/>
  </r>
  <r>
    <n v="11208"/>
    <x v="388"/>
    <x v="0"/>
    <x v="174"/>
    <n v="18"/>
    <x v="81"/>
    <x v="48"/>
    <x v="741"/>
    <m/>
    <m/>
    <m/>
    <m/>
    <n v="3500"/>
    <n v="10000"/>
    <n v="-63000"/>
    <n v="18"/>
    <n v="20"/>
    <x v="1"/>
    <x v="1"/>
  </r>
  <r>
    <n v="11209"/>
    <x v="388"/>
    <x v="0"/>
    <x v="174"/>
    <n v="6"/>
    <x v="26"/>
    <x v="29"/>
    <x v="2369"/>
    <m/>
    <m/>
    <m/>
    <m/>
    <n v="8000"/>
    <n v="20000"/>
    <n v="-48000"/>
    <n v="6"/>
    <n v="20"/>
    <x v="1"/>
    <x v="1"/>
  </r>
  <r>
    <n v="11210"/>
    <x v="389"/>
    <x v="0"/>
    <x v="64"/>
    <n v="1"/>
    <x v="84"/>
    <x v="1"/>
    <x v="1643"/>
    <m/>
    <m/>
    <m/>
    <m/>
    <n v="60000"/>
    <n v="125000"/>
    <n v="-60000"/>
    <n v="1"/>
    <n v="21"/>
    <x v="1"/>
    <x v="1"/>
  </r>
  <r>
    <n v="11211"/>
    <x v="389"/>
    <x v="0"/>
    <x v="173"/>
    <n v="2"/>
    <x v="6"/>
    <x v="6"/>
    <x v="473"/>
    <m/>
    <m/>
    <m/>
    <m/>
    <n v="15000"/>
    <n v="34000"/>
    <n v="-30000"/>
    <n v="2"/>
    <n v="21"/>
    <x v="1"/>
    <x v="1"/>
  </r>
  <r>
    <n v="11212"/>
    <x v="389"/>
    <x v="0"/>
    <x v="176"/>
    <n v="1"/>
    <x v="4"/>
    <x v="4"/>
    <x v="215"/>
    <m/>
    <s v="Negro"/>
    <m/>
    <m/>
    <n v="16000"/>
    <n v="35000"/>
    <n v="-16000"/>
    <n v="1"/>
    <n v="21"/>
    <x v="1"/>
    <x v="1"/>
  </r>
  <r>
    <n v="11213"/>
    <x v="389"/>
    <x v="0"/>
    <x v="176"/>
    <n v="1"/>
    <x v="8"/>
    <x v="68"/>
    <x v="2370"/>
    <m/>
    <m/>
    <m/>
    <m/>
    <n v="32000"/>
    <n v="65000"/>
    <n v="-32000"/>
    <n v="1"/>
    <n v="21"/>
    <x v="1"/>
    <x v="1"/>
  </r>
  <r>
    <n v="11214"/>
    <x v="389"/>
    <x v="0"/>
    <x v="145"/>
    <n v="1"/>
    <x v="4"/>
    <x v="6"/>
    <x v="2371"/>
    <m/>
    <m/>
    <m/>
    <m/>
    <n v="22000"/>
    <n v="50000"/>
    <n v="-22000"/>
    <n v="1"/>
    <n v="21"/>
    <x v="1"/>
    <x v="1"/>
  </r>
  <r>
    <n v="11215"/>
    <x v="389"/>
    <x v="0"/>
    <x v="145"/>
    <n v="2"/>
    <x v="0"/>
    <x v="25"/>
    <x v="2372"/>
    <m/>
    <m/>
    <m/>
    <m/>
    <n v="4000"/>
    <n v="14000"/>
    <n v="-8000"/>
    <n v="2"/>
    <n v="21"/>
    <x v="1"/>
    <x v="1"/>
  </r>
  <r>
    <n v="11216"/>
    <x v="389"/>
    <x v="0"/>
    <x v="145"/>
    <n v="3"/>
    <x v="13"/>
    <x v="6"/>
    <x v="2280"/>
    <m/>
    <m/>
    <m/>
    <m/>
    <n v="2000"/>
    <n v="5000"/>
    <n v="-6000"/>
    <n v="3"/>
    <n v="21"/>
    <x v="1"/>
    <x v="1"/>
  </r>
  <r>
    <n v="11217"/>
    <x v="389"/>
    <x v="0"/>
    <x v="114"/>
    <n v="6"/>
    <x v="81"/>
    <x v="48"/>
    <x v="741"/>
    <m/>
    <m/>
    <m/>
    <m/>
    <n v="3500"/>
    <n v="10000"/>
    <n v="-21000"/>
    <n v="6"/>
    <n v="21"/>
    <x v="1"/>
    <x v="1"/>
  </r>
  <r>
    <n v="11218"/>
    <x v="389"/>
    <x v="0"/>
    <x v="114"/>
    <n v="9"/>
    <x v="175"/>
    <x v="48"/>
    <x v="741"/>
    <m/>
    <m/>
    <m/>
    <m/>
    <n v="7500"/>
    <n v="20000"/>
    <n v="-67500"/>
    <n v="9"/>
    <n v="21"/>
    <x v="1"/>
    <x v="1"/>
  </r>
  <r>
    <n v="11219"/>
    <x v="389"/>
    <x v="0"/>
    <x v="114"/>
    <n v="4"/>
    <x v="41"/>
    <x v="6"/>
    <x v="2161"/>
    <m/>
    <m/>
    <m/>
    <m/>
    <n v="6000"/>
    <n v="12000"/>
    <n v="-24000"/>
    <n v="4"/>
    <n v="21"/>
    <x v="1"/>
    <x v="1"/>
  </r>
  <r>
    <n v="11220"/>
    <x v="389"/>
    <x v="0"/>
    <x v="114"/>
    <n v="1"/>
    <x v="38"/>
    <x v="4"/>
    <x v="2373"/>
    <m/>
    <m/>
    <m/>
    <m/>
    <n v="43000"/>
    <n v="79000"/>
    <n v="-43000"/>
    <n v="1"/>
    <n v="21"/>
    <x v="1"/>
    <x v="1"/>
  </r>
  <r>
    <n v="11221"/>
    <x v="389"/>
    <x v="0"/>
    <x v="114"/>
    <n v="2"/>
    <x v="1"/>
    <x v="4"/>
    <x v="2374"/>
    <m/>
    <m/>
    <m/>
    <m/>
    <n v="9000"/>
    <n v="24000"/>
    <n v="-18000"/>
    <n v="2"/>
    <n v="21"/>
    <x v="1"/>
    <x v="1"/>
  </r>
  <r>
    <n v="11222"/>
    <x v="389"/>
    <x v="0"/>
    <x v="114"/>
    <n v="2"/>
    <x v="22"/>
    <x v="25"/>
    <x v="2372"/>
    <m/>
    <m/>
    <m/>
    <m/>
    <n v="15000"/>
    <n v="29000"/>
    <n v="-30000"/>
    <n v="2"/>
    <n v="21"/>
    <x v="1"/>
    <x v="1"/>
  </r>
  <r>
    <n v="11223"/>
    <x v="389"/>
    <x v="0"/>
    <x v="114"/>
    <n v="1"/>
    <x v="2"/>
    <x v="1"/>
    <x v="2105"/>
    <m/>
    <m/>
    <m/>
    <m/>
    <n v="24000"/>
    <n v="59000"/>
    <n v="-24000"/>
    <n v="1"/>
    <n v="21"/>
    <x v="1"/>
    <x v="1"/>
  </r>
  <r>
    <n v="11224"/>
    <x v="389"/>
    <x v="0"/>
    <x v="114"/>
    <n v="7"/>
    <x v="26"/>
    <x v="48"/>
    <x v="741"/>
    <m/>
    <m/>
    <m/>
    <m/>
    <n v="7500"/>
    <n v="20000"/>
    <n v="-52500"/>
    <n v="7"/>
    <n v="21"/>
    <x v="1"/>
    <x v="1"/>
  </r>
  <r>
    <n v="11225"/>
    <x v="390"/>
    <x v="1"/>
    <x v="8"/>
    <n v="1"/>
    <x v="29"/>
    <x v="34"/>
    <x v="214"/>
    <m/>
    <m/>
    <m/>
    <m/>
    <n v="14952"/>
    <n v="16000"/>
    <n v="1048"/>
    <n v="-1"/>
    <n v="22"/>
    <x v="1"/>
    <x v="1"/>
  </r>
  <r>
    <n v="11226"/>
    <x v="390"/>
    <x v="1"/>
    <x v="8"/>
    <n v="1"/>
    <x v="247"/>
    <x v="1"/>
    <x v="142"/>
    <m/>
    <m/>
    <m/>
    <m/>
    <n v="5000"/>
    <n v="18000"/>
    <n v="13000"/>
    <n v="-1"/>
    <n v="22"/>
    <x v="1"/>
    <x v="1"/>
  </r>
  <r>
    <n v="11227"/>
    <x v="390"/>
    <x v="1"/>
    <x v="8"/>
    <n v="1"/>
    <x v="29"/>
    <x v="32"/>
    <x v="201"/>
    <m/>
    <m/>
    <m/>
    <m/>
    <n v="6074"/>
    <n v="6500"/>
    <n v="426"/>
    <n v="-1"/>
    <n v="22"/>
    <x v="1"/>
    <x v="1"/>
  </r>
  <r>
    <n v="11228"/>
    <x v="390"/>
    <x v="1"/>
    <x v="8"/>
    <n v="1"/>
    <x v="84"/>
    <x v="1"/>
    <x v="534"/>
    <m/>
    <m/>
    <m/>
    <s v="le sirvio al A03"/>
    <n v="63000"/>
    <n v="120000"/>
    <n v="57000"/>
    <n v="-1"/>
    <n v="22"/>
    <x v="1"/>
    <x v="1"/>
  </r>
  <r>
    <n v="11229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30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31"/>
    <x v="390"/>
    <x v="1"/>
    <x v="8"/>
    <n v="1"/>
    <x v="27"/>
    <x v="1"/>
    <x v="136"/>
    <m/>
    <m/>
    <m/>
    <m/>
    <n v="1100"/>
    <n v="10000"/>
    <n v="8900"/>
    <n v="-1"/>
    <n v="22"/>
    <x v="1"/>
    <x v="1"/>
  </r>
  <r>
    <n v="11232"/>
    <x v="390"/>
    <x v="1"/>
    <x v="8"/>
    <n v="1"/>
    <x v="81"/>
    <x v="1"/>
    <x v="136"/>
    <m/>
    <m/>
    <m/>
    <m/>
    <n v="3500"/>
    <n v="10000"/>
    <n v="6500"/>
    <n v="-1"/>
    <n v="22"/>
    <x v="1"/>
    <x v="1"/>
  </r>
  <r>
    <n v="11233"/>
    <x v="390"/>
    <x v="1"/>
    <x v="69"/>
    <n v="1"/>
    <x v="219"/>
    <x v="175"/>
    <x v="2114"/>
    <m/>
    <m/>
    <m/>
    <m/>
    <n v="10000"/>
    <n v="18000"/>
    <n v="8000"/>
    <n v="-1"/>
    <n v="22"/>
    <x v="1"/>
    <x v="1"/>
  </r>
  <r>
    <n v="11234"/>
    <x v="390"/>
    <x v="1"/>
    <x v="8"/>
    <n v="1"/>
    <x v="16"/>
    <x v="6"/>
    <x v="111"/>
    <m/>
    <m/>
    <m/>
    <m/>
    <n v="11000"/>
    <n v="20000"/>
    <n v="9000"/>
    <n v="-1"/>
    <n v="22"/>
    <x v="1"/>
    <x v="1"/>
  </r>
  <r>
    <n v="11235"/>
    <x v="391"/>
    <x v="0"/>
    <x v="173"/>
    <n v="1"/>
    <x v="2"/>
    <x v="26"/>
    <x v="833"/>
    <m/>
    <m/>
    <m/>
    <m/>
    <n v="11000"/>
    <n v="24000"/>
    <n v="-11000"/>
    <n v="1"/>
    <n v="23"/>
    <x v="1"/>
    <x v="1"/>
  </r>
  <r>
    <n v="11236"/>
    <x v="391"/>
    <x v="1"/>
    <x v="8"/>
    <n v="1"/>
    <x v="247"/>
    <x v="29"/>
    <x v="2359"/>
    <m/>
    <m/>
    <m/>
    <m/>
    <n v="5000"/>
    <n v="20000"/>
    <n v="15000"/>
    <n v="-1"/>
    <n v="23"/>
    <x v="1"/>
    <x v="1"/>
  </r>
  <r>
    <n v="11237"/>
    <x v="391"/>
    <x v="1"/>
    <x v="8"/>
    <n v="1"/>
    <x v="247"/>
    <x v="63"/>
    <x v="2375"/>
    <m/>
    <m/>
    <m/>
    <m/>
    <n v="5000"/>
    <n v="20000"/>
    <n v="15000"/>
    <n v="-1"/>
    <n v="23"/>
    <x v="1"/>
    <x v="1"/>
  </r>
  <r>
    <n v="11238"/>
    <x v="391"/>
    <x v="1"/>
    <x v="8"/>
    <n v="1"/>
    <x v="26"/>
    <x v="1"/>
    <x v="2104"/>
    <m/>
    <m/>
    <m/>
    <m/>
    <n v="12500"/>
    <n v="22000"/>
    <n v="9500"/>
    <n v="-1"/>
    <n v="23"/>
    <x v="1"/>
    <x v="1"/>
  </r>
  <r>
    <n v="11239"/>
    <x v="391"/>
    <x v="0"/>
    <x v="162"/>
    <n v="1"/>
    <x v="150"/>
    <x v="6"/>
    <x v="2376"/>
    <m/>
    <m/>
    <m/>
    <m/>
    <n v="25000"/>
    <n v="40000"/>
    <n v="-25000"/>
    <n v="1"/>
    <n v="23"/>
    <x v="1"/>
    <x v="1"/>
  </r>
  <r>
    <n v="11240"/>
    <x v="391"/>
    <x v="0"/>
    <x v="6"/>
    <n v="3"/>
    <x v="0"/>
    <x v="6"/>
    <x v="2233"/>
    <m/>
    <m/>
    <m/>
    <m/>
    <n v="6500"/>
    <n v="15000"/>
    <n v="-19500"/>
    <n v="3"/>
    <n v="23"/>
    <x v="1"/>
    <x v="1"/>
  </r>
  <r>
    <n v="11241"/>
    <x v="391"/>
    <x v="0"/>
    <x v="6"/>
    <n v="3"/>
    <x v="13"/>
    <x v="6"/>
    <x v="119"/>
    <m/>
    <m/>
    <m/>
    <m/>
    <n v="1500"/>
    <n v="4000"/>
    <n v="-4500"/>
    <n v="3"/>
    <n v="23"/>
    <x v="1"/>
    <x v="1"/>
  </r>
  <r>
    <n v="11242"/>
    <x v="391"/>
    <x v="0"/>
    <x v="127"/>
    <n v="1"/>
    <x v="220"/>
    <x v="173"/>
    <x v="2377"/>
    <m/>
    <m/>
    <m/>
    <m/>
    <n v="39000"/>
    <n v="89000"/>
    <n v="-39000"/>
    <n v="1"/>
    <n v="23"/>
    <x v="1"/>
    <x v="1"/>
  </r>
  <r>
    <n v="11243"/>
    <x v="391"/>
    <x v="0"/>
    <x v="127"/>
    <n v="1"/>
    <x v="220"/>
    <x v="173"/>
    <x v="2290"/>
    <m/>
    <m/>
    <m/>
    <m/>
    <n v="20000"/>
    <n v="59000"/>
    <n v="-20000"/>
    <n v="1"/>
    <n v="23"/>
    <x v="1"/>
    <x v="1"/>
  </r>
  <r>
    <n v="11244"/>
    <x v="391"/>
    <x v="0"/>
    <x v="127"/>
    <n v="2"/>
    <x v="232"/>
    <x v="216"/>
    <x v="2378"/>
    <m/>
    <m/>
    <m/>
    <m/>
    <n v="10000"/>
    <n v="20000"/>
    <n v="-20000"/>
    <n v="2"/>
    <n v="23"/>
    <x v="1"/>
    <x v="1"/>
  </r>
  <r>
    <n v="11245"/>
    <x v="391"/>
    <x v="0"/>
    <x v="127"/>
    <n v="1"/>
    <x v="11"/>
    <x v="134"/>
    <x v="2350"/>
    <m/>
    <m/>
    <m/>
    <m/>
    <n v="110000"/>
    <n v="160000"/>
    <n v="-110000"/>
    <n v="1"/>
    <n v="23"/>
    <x v="1"/>
    <x v="1"/>
  </r>
  <r>
    <n v="11246"/>
    <x v="391"/>
    <x v="1"/>
    <x v="8"/>
    <n v="1"/>
    <x v="182"/>
    <x v="6"/>
    <x v="2379"/>
    <m/>
    <m/>
    <m/>
    <m/>
    <n v="6000"/>
    <n v="12000"/>
    <n v="6000"/>
    <n v="-1"/>
    <n v="23"/>
    <x v="1"/>
    <x v="1"/>
  </r>
  <r>
    <n v="11247"/>
    <x v="391"/>
    <x v="1"/>
    <x v="177"/>
    <n v="1"/>
    <x v="247"/>
    <x v="28"/>
    <x v="149"/>
    <m/>
    <m/>
    <m/>
    <m/>
    <n v="5000"/>
    <n v="17000"/>
    <n v="12000"/>
    <n v="-1"/>
    <n v="23"/>
    <x v="1"/>
    <x v="1"/>
  </r>
  <r>
    <n v="11248"/>
    <x v="391"/>
    <x v="1"/>
    <x v="8"/>
    <n v="1"/>
    <x v="29"/>
    <x v="32"/>
    <x v="201"/>
    <m/>
    <m/>
    <m/>
    <m/>
    <n v="7008"/>
    <n v="7500"/>
    <n v="492"/>
    <n v="-1"/>
    <n v="23"/>
    <x v="1"/>
    <x v="1"/>
  </r>
  <r>
    <n v="11249"/>
    <x v="391"/>
    <x v="1"/>
    <x v="8"/>
    <n v="1"/>
    <x v="0"/>
    <x v="1"/>
    <x v="1870"/>
    <m/>
    <m/>
    <m/>
    <m/>
    <n v="1000"/>
    <n v="7000"/>
    <n v="6000"/>
    <n v="-1"/>
    <n v="23"/>
    <x v="1"/>
    <x v="1"/>
  </r>
  <r>
    <n v="11250"/>
    <x v="391"/>
    <x v="0"/>
    <x v="107"/>
    <n v="1"/>
    <x v="282"/>
    <x v="28"/>
    <x v="364"/>
    <m/>
    <m/>
    <m/>
    <m/>
    <n v="6000"/>
    <n v="20000"/>
    <n v="-6000"/>
    <n v="1"/>
    <n v="23"/>
    <x v="1"/>
    <x v="1"/>
  </r>
  <r>
    <n v="11251"/>
    <x v="391"/>
    <x v="0"/>
    <x v="107"/>
    <n v="5"/>
    <x v="283"/>
    <x v="6"/>
    <x v="2380"/>
    <m/>
    <m/>
    <m/>
    <m/>
    <n v="400"/>
    <n v="20000"/>
    <n v="-2000"/>
    <n v="5"/>
    <n v="23"/>
    <x v="1"/>
    <x v="1"/>
  </r>
  <r>
    <n v="11252"/>
    <x v="391"/>
    <x v="1"/>
    <x v="8"/>
    <n v="1"/>
    <x v="84"/>
    <x v="2"/>
    <x v="2381"/>
    <m/>
    <m/>
    <m/>
    <m/>
    <n v="55000"/>
    <n v="120000"/>
    <n v="65000"/>
    <n v="-1"/>
    <n v="23"/>
    <x v="1"/>
    <x v="1"/>
  </r>
  <r>
    <n v="11253"/>
    <x v="391"/>
    <x v="1"/>
    <x v="8"/>
    <n v="1"/>
    <x v="247"/>
    <x v="2"/>
    <x v="2381"/>
    <m/>
    <m/>
    <m/>
    <s v="por pacha"/>
    <n v="5000"/>
    <n v="10000"/>
    <n v="5000"/>
    <n v="-1"/>
    <n v="23"/>
    <x v="1"/>
    <x v="1"/>
  </r>
  <r>
    <n v="11254"/>
    <x v="391"/>
    <x v="1"/>
    <x v="8"/>
    <n v="1"/>
    <x v="282"/>
    <x v="28"/>
    <x v="364"/>
    <m/>
    <m/>
    <m/>
    <m/>
    <n v="6000"/>
    <n v="20000"/>
    <n v="14000"/>
    <n v="-1"/>
    <n v="23"/>
    <x v="1"/>
    <x v="1"/>
  </r>
  <r>
    <n v="11255"/>
    <x v="391"/>
    <x v="1"/>
    <x v="8"/>
    <n v="1"/>
    <x v="26"/>
    <x v="28"/>
    <x v="364"/>
    <m/>
    <s v="Lila"/>
    <m/>
    <m/>
    <n v="8000"/>
    <n v="20000"/>
    <n v="12000"/>
    <n v="-1"/>
    <n v="23"/>
    <x v="1"/>
    <x v="1"/>
  </r>
  <r>
    <n v="11256"/>
    <x v="391"/>
    <x v="1"/>
    <x v="8"/>
    <n v="1"/>
    <x v="4"/>
    <x v="4"/>
    <x v="215"/>
    <m/>
    <s v="Blanco"/>
    <m/>
    <m/>
    <n v="18000"/>
    <n v="35000"/>
    <n v="17000"/>
    <n v="-1"/>
    <n v="23"/>
    <x v="1"/>
    <x v="1"/>
  </r>
  <r>
    <n v="11257"/>
    <x v="391"/>
    <x v="1"/>
    <x v="8"/>
    <n v="1"/>
    <x v="4"/>
    <x v="4"/>
    <x v="215"/>
    <m/>
    <s v="Amarillo"/>
    <m/>
    <m/>
    <n v="18000"/>
    <n v="35000"/>
    <n v="17000"/>
    <n v="-1"/>
    <n v="23"/>
    <x v="1"/>
    <x v="1"/>
  </r>
  <r>
    <n v="11258"/>
    <x v="391"/>
    <x v="1"/>
    <x v="8"/>
    <n v="1"/>
    <x v="81"/>
    <x v="28"/>
    <x v="316"/>
    <m/>
    <m/>
    <m/>
    <m/>
    <n v="3500"/>
    <n v="10000"/>
    <n v="6500"/>
    <n v="-1"/>
    <n v="23"/>
    <x v="1"/>
    <x v="1"/>
  </r>
  <r>
    <n v="11259"/>
    <x v="391"/>
    <x v="1"/>
    <x v="8"/>
    <n v="1"/>
    <x v="160"/>
    <x v="4"/>
    <x v="215"/>
    <m/>
    <s v="Pepsi"/>
    <m/>
    <m/>
    <n v="8000"/>
    <n v="15000"/>
    <n v="7000"/>
    <n v="-1"/>
    <n v="23"/>
    <x v="1"/>
    <x v="1"/>
  </r>
  <r>
    <n v="11260"/>
    <x v="391"/>
    <x v="1"/>
    <x v="8"/>
    <n v="1"/>
    <x v="29"/>
    <x v="37"/>
    <x v="233"/>
    <m/>
    <m/>
    <m/>
    <m/>
    <n v="14952"/>
    <n v="16000"/>
    <n v="1048"/>
    <n v="-1"/>
    <n v="23"/>
    <x v="1"/>
    <x v="1"/>
  </r>
  <r>
    <n v="11261"/>
    <x v="391"/>
    <x v="1"/>
    <x v="8"/>
    <n v="1"/>
    <x v="37"/>
    <x v="50"/>
    <x v="392"/>
    <m/>
    <m/>
    <m/>
    <m/>
    <n v="1000"/>
    <n v="4000"/>
    <n v="3000"/>
    <n v="-1"/>
    <n v="23"/>
    <x v="1"/>
    <x v="1"/>
  </r>
  <r>
    <n v="11262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263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264"/>
    <x v="391"/>
    <x v="1"/>
    <x v="8"/>
    <n v="1"/>
    <x v="33"/>
    <x v="6"/>
    <x v="1086"/>
    <m/>
    <m/>
    <m/>
    <m/>
    <n v="0"/>
    <n v="10000"/>
    <n v="10000"/>
    <n v="-1"/>
    <n v="23"/>
    <x v="1"/>
    <x v="1"/>
  </r>
  <r>
    <n v="11265"/>
    <x v="391"/>
    <x v="1"/>
    <x v="8"/>
    <n v="1"/>
    <x v="29"/>
    <x v="37"/>
    <x v="233"/>
    <m/>
    <m/>
    <m/>
    <m/>
    <n v="10279"/>
    <n v="11000"/>
    <n v="721"/>
    <n v="-1"/>
    <n v="23"/>
    <x v="1"/>
    <x v="1"/>
  </r>
  <r>
    <n v="11266"/>
    <x v="391"/>
    <x v="1"/>
    <x v="8"/>
    <n v="1"/>
    <x v="0"/>
    <x v="27"/>
    <x v="328"/>
    <m/>
    <m/>
    <m/>
    <m/>
    <n v="3500"/>
    <n v="12000"/>
    <n v="8500"/>
    <n v="-1"/>
    <n v="23"/>
    <x v="1"/>
    <x v="1"/>
  </r>
  <r>
    <n v="11267"/>
    <x v="391"/>
    <x v="1"/>
    <x v="8"/>
    <n v="1"/>
    <x v="2"/>
    <x v="7"/>
    <x v="440"/>
    <m/>
    <m/>
    <m/>
    <m/>
    <n v="8000"/>
    <n v="25000"/>
    <n v="17000"/>
    <n v="-1"/>
    <n v="23"/>
    <x v="1"/>
    <x v="1"/>
  </r>
  <r>
    <n v="11268"/>
    <x v="391"/>
    <x v="1"/>
    <x v="8"/>
    <n v="1"/>
    <x v="41"/>
    <x v="6"/>
    <x v="2161"/>
    <m/>
    <s v="Morado"/>
    <m/>
    <m/>
    <n v="6000"/>
    <n v="10000"/>
    <n v="4000"/>
    <n v="-1"/>
    <n v="23"/>
    <x v="1"/>
    <x v="1"/>
  </r>
  <r>
    <n v="11269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270"/>
    <x v="391"/>
    <x v="1"/>
    <x v="8"/>
    <n v="1"/>
    <x v="26"/>
    <x v="4"/>
    <x v="828"/>
    <m/>
    <m/>
    <m/>
    <m/>
    <n v="7500"/>
    <n v="18000"/>
    <n v="10500"/>
    <n v="-1"/>
    <n v="23"/>
    <x v="1"/>
    <x v="1"/>
  </r>
  <r>
    <n v="11271"/>
    <x v="391"/>
    <x v="1"/>
    <x v="8"/>
    <n v="1"/>
    <x v="29"/>
    <x v="37"/>
    <x v="233"/>
    <m/>
    <m/>
    <m/>
    <m/>
    <n v="7008"/>
    <n v="7500"/>
    <n v="492"/>
    <n v="-1"/>
    <n v="23"/>
    <x v="1"/>
    <x v="1"/>
  </r>
  <r>
    <n v="11272"/>
    <x v="391"/>
    <x v="1"/>
    <x v="8"/>
    <n v="1"/>
    <x v="2"/>
    <x v="4"/>
    <x v="1777"/>
    <m/>
    <m/>
    <m/>
    <m/>
    <n v="25000"/>
    <n v="55000"/>
    <n v="30000"/>
    <n v="-1"/>
    <n v="23"/>
    <x v="1"/>
    <x v="1"/>
  </r>
  <r>
    <n v="11273"/>
    <x v="391"/>
    <x v="1"/>
    <x v="8"/>
    <n v="1"/>
    <x v="0"/>
    <x v="6"/>
    <x v="328"/>
    <m/>
    <m/>
    <m/>
    <m/>
    <n v="2000"/>
    <n v="10000"/>
    <n v="8000"/>
    <n v="-1"/>
    <n v="23"/>
    <x v="1"/>
    <x v="1"/>
  </r>
  <r>
    <n v="11274"/>
    <x v="391"/>
    <x v="1"/>
    <x v="8"/>
    <n v="1"/>
    <x v="247"/>
    <x v="28"/>
    <x v="218"/>
    <m/>
    <m/>
    <m/>
    <m/>
    <n v="5000"/>
    <n v="20000"/>
    <n v="15000"/>
    <n v="-1"/>
    <n v="23"/>
    <x v="1"/>
    <x v="1"/>
  </r>
  <r>
    <n v="11275"/>
    <x v="391"/>
    <x v="1"/>
    <x v="8"/>
    <n v="1"/>
    <x v="26"/>
    <x v="28"/>
    <x v="218"/>
    <m/>
    <s v="Rojo"/>
    <m/>
    <m/>
    <n v="8000"/>
    <n v="20000"/>
    <n v="12000"/>
    <n v="-1"/>
    <n v="23"/>
    <x v="1"/>
    <x v="1"/>
  </r>
  <r>
    <n v="11276"/>
    <x v="391"/>
    <x v="1"/>
    <x v="8"/>
    <n v="1"/>
    <x v="2"/>
    <x v="7"/>
    <x v="440"/>
    <m/>
    <m/>
    <m/>
    <m/>
    <n v="8000"/>
    <n v="20000"/>
    <n v="12000"/>
    <n v="-1"/>
    <n v="23"/>
    <x v="1"/>
    <x v="1"/>
  </r>
  <r>
    <n v="11277"/>
    <x v="391"/>
    <x v="1"/>
    <x v="8"/>
    <n v="1"/>
    <x v="2"/>
    <x v="7"/>
    <x v="328"/>
    <m/>
    <m/>
    <m/>
    <m/>
    <n v="8500"/>
    <n v="20000"/>
    <n v="11500"/>
    <n v="-1"/>
    <n v="23"/>
    <x v="1"/>
    <x v="1"/>
  </r>
  <r>
    <n v="11278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279"/>
    <x v="392"/>
    <x v="1"/>
    <x v="8"/>
    <n v="1"/>
    <x v="232"/>
    <x v="177"/>
    <x v="2382"/>
    <m/>
    <m/>
    <m/>
    <m/>
    <n v="32000"/>
    <n v="52000"/>
    <n v="20000"/>
    <n v="-1"/>
    <n v="24"/>
    <x v="1"/>
    <x v="1"/>
  </r>
  <r>
    <n v="11280"/>
    <x v="392"/>
    <x v="1"/>
    <x v="8"/>
    <n v="1"/>
    <x v="143"/>
    <x v="6"/>
    <x v="1651"/>
    <m/>
    <m/>
    <m/>
    <m/>
    <n v="18000"/>
    <n v="39000"/>
    <n v="21000"/>
    <n v="-1"/>
    <n v="24"/>
    <x v="1"/>
    <x v="1"/>
  </r>
  <r>
    <n v="11281"/>
    <x v="392"/>
    <x v="1"/>
    <x v="8"/>
    <n v="1"/>
    <x v="2"/>
    <x v="132"/>
    <x v="1919"/>
    <m/>
    <m/>
    <m/>
    <m/>
    <n v="28000"/>
    <n v="55000"/>
    <n v="27000"/>
    <n v="-1"/>
    <n v="24"/>
    <x v="1"/>
    <x v="1"/>
  </r>
  <r>
    <n v="11282"/>
    <x v="392"/>
    <x v="1"/>
    <x v="8"/>
    <n v="1"/>
    <x v="199"/>
    <x v="6"/>
    <x v="2383"/>
    <m/>
    <m/>
    <m/>
    <m/>
    <n v="3500"/>
    <n v="10000"/>
    <n v="6500"/>
    <n v="-1"/>
    <n v="24"/>
    <x v="1"/>
    <x v="1"/>
  </r>
  <r>
    <n v="11283"/>
    <x v="392"/>
    <x v="1"/>
    <x v="8"/>
    <n v="1"/>
    <x v="27"/>
    <x v="2"/>
    <x v="168"/>
    <m/>
    <m/>
    <m/>
    <m/>
    <n v="1100"/>
    <n v="10000"/>
    <n v="8900"/>
    <n v="-1"/>
    <n v="24"/>
    <x v="1"/>
    <x v="1"/>
  </r>
  <r>
    <n v="11284"/>
    <x v="392"/>
    <x v="1"/>
    <x v="8"/>
    <n v="1"/>
    <x v="29"/>
    <x v="37"/>
    <x v="233"/>
    <m/>
    <m/>
    <m/>
    <m/>
    <n v="3270"/>
    <n v="3500"/>
    <n v="230"/>
    <n v="-1"/>
    <n v="24"/>
    <x v="1"/>
    <x v="1"/>
  </r>
  <r>
    <n v="11285"/>
    <x v="392"/>
    <x v="1"/>
    <x v="8"/>
    <n v="1"/>
    <x v="51"/>
    <x v="1"/>
    <x v="177"/>
    <m/>
    <m/>
    <m/>
    <m/>
    <n v="140000"/>
    <n v="270000"/>
    <n v="130000"/>
    <n v="-1"/>
    <n v="24"/>
    <x v="1"/>
    <x v="1"/>
  </r>
  <r>
    <n v="11286"/>
    <x v="392"/>
    <x v="1"/>
    <x v="8"/>
    <n v="1"/>
    <x v="37"/>
    <x v="37"/>
    <x v="336"/>
    <m/>
    <m/>
    <m/>
    <m/>
    <n v="0"/>
    <n v="5000"/>
    <n v="5000"/>
    <n v="-1"/>
    <n v="24"/>
    <x v="1"/>
    <x v="1"/>
  </r>
  <r>
    <n v="11287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288"/>
    <x v="392"/>
    <x v="1"/>
    <x v="8"/>
    <n v="1"/>
    <x v="60"/>
    <x v="6"/>
    <x v="1569"/>
    <m/>
    <m/>
    <m/>
    <m/>
    <n v="100000"/>
    <n v="130000"/>
    <n v="30000"/>
    <n v="-1"/>
    <n v="24"/>
    <x v="1"/>
    <x v="1"/>
  </r>
  <r>
    <n v="11289"/>
    <x v="391"/>
    <x v="0"/>
    <x v="176"/>
    <n v="2"/>
    <x v="4"/>
    <x v="4"/>
    <x v="215"/>
    <m/>
    <m/>
    <m/>
    <m/>
    <n v="16000"/>
    <n v="35000"/>
    <n v="-32000"/>
    <n v="2"/>
    <n v="23"/>
    <x v="1"/>
    <x v="1"/>
  </r>
  <r>
    <n v="11290"/>
    <x v="391"/>
    <x v="0"/>
    <x v="176"/>
    <n v="1"/>
    <x v="232"/>
    <x v="177"/>
    <x v="2382"/>
    <m/>
    <m/>
    <m/>
    <m/>
    <n v="32000"/>
    <n v="55000"/>
    <n v="-32000"/>
    <n v="1"/>
    <n v="23"/>
    <x v="1"/>
    <x v="1"/>
  </r>
  <r>
    <n v="11291"/>
    <x v="391"/>
    <x v="0"/>
    <x v="72"/>
    <n v="1"/>
    <x v="60"/>
    <x v="6"/>
    <x v="2384"/>
    <m/>
    <m/>
    <m/>
    <m/>
    <n v="75000"/>
    <n v="125000"/>
    <n v="-75000"/>
    <n v="1"/>
    <n v="23"/>
    <x v="1"/>
    <x v="1"/>
  </r>
  <r>
    <n v="11292"/>
    <x v="391"/>
    <x v="0"/>
    <x v="72"/>
    <n v="3"/>
    <x v="1"/>
    <x v="28"/>
    <x v="2385"/>
    <m/>
    <m/>
    <m/>
    <m/>
    <n v="5500"/>
    <n v="20000"/>
    <n v="-16500"/>
    <n v="3"/>
    <n v="23"/>
    <x v="1"/>
    <x v="1"/>
  </r>
  <r>
    <n v="11293"/>
    <x v="391"/>
    <x v="0"/>
    <x v="64"/>
    <n v="1"/>
    <x v="84"/>
    <x v="2"/>
    <x v="2381"/>
    <m/>
    <m/>
    <m/>
    <m/>
    <n v="60000"/>
    <n v="120000"/>
    <n v="-60000"/>
    <n v="1"/>
    <n v="23"/>
    <x v="1"/>
    <x v="1"/>
  </r>
  <r>
    <n v="11294"/>
    <x v="391"/>
    <x v="0"/>
    <x v="64"/>
    <n v="1"/>
    <x v="84"/>
    <x v="1"/>
    <x v="1573"/>
    <m/>
    <m/>
    <m/>
    <m/>
    <n v="70000"/>
    <n v="135000"/>
    <n v="-70000"/>
    <n v="1"/>
    <n v="23"/>
    <x v="1"/>
    <x v="1"/>
  </r>
  <r>
    <n v="11295"/>
    <x v="391"/>
    <x v="0"/>
    <x v="64"/>
    <n v="1"/>
    <x v="84"/>
    <x v="1"/>
    <x v="2386"/>
    <m/>
    <m/>
    <m/>
    <m/>
    <n v="55000"/>
    <n v="120000"/>
    <n v="-55000"/>
    <n v="1"/>
    <n v="23"/>
    <x v="1"/>
    <x v="1"/>
  </r>
  <r>
    <n v="11296"/>
    <x v="391"/>
    <x v="0"/>
    <x v="64"/>
    <n v="1"/>
    <x v="84"/>
    <x v="28"/>
    <x v="1948"/>
    <m/>
    <m/>
    <m/>
    <m/>
    <n v="65000"/>
    <n v="125000"/>
    <n v="-65000"/>
    <n v="1"/>
    <n v="23"/>
    <x v="1"/>
    <x v="1"/>
  </r>
  <r>
    <n v="11297"/>
    <x v="391"/>
    <x v="0"/>
    <x v="174"/>
    <n v="13"/>
    <x v="81"/>
    <x v="48"/>
    <x v="741"/>
    <m/>
    <m/>
    <m/>
    <m/>
    <n v="3500"/>
    <n v="10000"/>
    <n v="-45500"/>
    <n v="13"/>
    <n v="23"/>
    <x v="1"/>
    <x v="1"/>
  </r>
  <r>
    <n v="11298"/>
    <x v="391"/>
    <x v="0"/>
    <x v="174"/>
    <n v="1"/>
    <x v="55"/>
    <x v="28"/>
    <x v="2369"/>
    <m/>
    <m/>
    <m/>
    <m/>
    <n v="5000"/>
    <n v="20000"/>
    <n v="-5000"/>
    <n v="1"/>
    <n v="23"/>
    <x v="1"/>
    <x v="1"/>
  </r>
  <r>
    <n v="11299"/>
    <x v="391"/>
    <x v="0"/>
    <x v="114"/>
    <n v="10"/>
    <x v="37"/>
    <x v="50"/>
    <x v="392"/>
    <m/>
    <m/>
    <m/>
    <m/>
    <n v="1000"/>
    <n v="4000"/>
    <n v="-10000"/>
    <n v="10"/>
    <n v="23"/>
    <x v="1"/>
    <x v="1"/>
  </r>
  <r>
    <n v="11300"/>
    <x v="391"/>
    <x v="0"/>
    <x v="114"/>
    <n v="1"/>
    <x v="175"/>
    <x v="28"/>
    <x v="218"/>
    <m/>
    <m/>
    <m/>
    <m/>
    <n v="7500"/>
    <n v="20000"/>
    <n v="-7500"/>
    <n v="1"/>
    <n v="23"/>
    <x v="1"/>
    <x v="1"/>
  </r>
  <r>
    <n v="11301"/>
    <x v="391"/>
    <x v="0"/>
    <x v="114"/>
    <n v="9"/>
    <x v="26"/>
    <x v="48"/>
    <x v="741"/>
    <m/>
    <m/>
    <m/>
    <m/>
    <n v="7500"/>
    <n v="20000"/>
    <n v="-67500"/>
    <n v="9"/>
    <n v="23"/>
    <x v="1"/>
    <x v="1"/>
  </r>
  <r>
    <n v="11302"/>
    <x v="391"/>
    <x v="0"/>
    <x v="114"/>
    <n v="4"/>
    <x v="81"/>
    <x v="48"/>
    <x v="741"/>
    <m/>
    <m/>
    <m/>
    <m/>
    <n v="3300"/>
    <n v="10000"/>
    <n v="-13200"/>
    <n v="4"/>
    <n v="23"/>
    <x v="1"/>
    <x v="1"/>
  </r>
  <r>
    <n v="11303"/>
    <x v="391"/>
    <x v="0"/>
    <x v="5"/>
    <n v="2"/>
    <x v="81"/>
    <x v="2"/>
    <x v="1224"/>
    <m/>
    <m/>
    <m/>
    <m/>
    <n v="4000"/>
    <n v="10000"/>
    <n v="-8000"/>
    <n v="2"/>
    <n v="23"/>
    <x v="1"/>
    <x v="1"/>
  </r>
  <r>
    <n v="11304"/>
    <x v="391"/>
    <x v="0"/>
    <x v="5"/>
    <n v="1"/>
    <x v="26"/>
    <x v="4"/>
    <x v="1151"/>
    <m/>
    <m/>
    <m/>
    <m/>
    <n v="7000"/>
    <n v="18000"/>
    <n v="-7000"/>
    <n v="1"/>
    <n v="23"/>
    <x v="1"/>
    <x v="1"/>
  </r>
  <r>
    <n v="11305"/>
    <x v="391"/>
    <x v="0"/>
    <x v="5"/>
    <n v="1"/>
    <x v="26"/>
    <x v="2"/>
    <x v="1224"/>
    <m/>
    <m/>
    <m/>
    <m/>
    <n v="8000"/>
    <n v="20000"/>
    <n v="-8000"/>
    <n v="1"/>
    <n v="23"/>
    <x v="1"/>
    <x v="1"/>
  </r>
  <r>
    <n v="11306"/>
    <x v="391"/>
    <x v="0"/>
    <x v="5"/>
    <n v="1"/>
    <x v="26"/>
    <x v="28"/>
    <x v="317"/>
    <m/>
    <m/>
    <m/>
    <m/>
    <n v="8000"/>
    <n v="20000"/>
    <n v="-8000"/>
    <n v="1"/>
    <n v="23"/>
    <x v="1"/>
    <x v="1"/>
  </r>
  <r>
    <n v="11307"/>
    <x v="391"/>
    <x v="0"/>
    <x v="5"/>
    <n v="2"/>
    <x v="125"/>
    <x v="4"/>
    <x v="2363"/>
    <m/>
    <m/>
    <m/>
    <m/>
    <n v="8500"/>
    <n v="20000"/>
    <n v="-17000"/>
    <n v="2"/>
    <n v="23"/>
    <x v="1"/>
    <x v="1"/>
  </r>
  <r>
    <n v="11308"/>
    <x v="391"/>
    <x v="0"/>
    <x v="5"/>
    <n v="10"/>
    <x v="37"/>
    <x v="32"/>
    <x v="300"/>
    <m/>
    <m/>
    <m/>
    <m/>
    <n v="1000"/>
    <n v="4000"/>
    <n v="-10000"/>
    <n v="10"/>
    <n v="23"/>
    <x v="1"/>
    <x v="1"/>
  </r>
  <r>
    <n v="11309"/>
    <x v="391"/>
    <x v="0"/>
    <x v="5"/>
    <n v="2"/>
    <x v="223"/>
    <x v="28"/>
    <x v="430"/>
    <m/>
    <m/>
    <m/>
    <m/>
    <n v="6000"/>
    <n v="12000"/>
    <n v="-12000"/>
    <n v="2"/>
    <n v="23"/>
    <x v="1"/>
    <x v="1"/>
  </r>
  <r>
    <n v="11310"/>
    <x v="392"/>
    <x v="1"/>
    <x v="8"/>
    <n v="1"/>
    <x v="26"/>
    <x v="28"/>
    <x v="2346"/>
    <m/>
    <m/>
    <m/>
    <m/>
    <n v="12500"/>
    <n v="24000"/>
    <n v="11500"/>
    <n v="-1"/>
    <n v="24"/>
    <x v="1"/>
    <x v="1"/>
  </r>
  <r>
    <n v="11311"/>
    <x v="392"/>
    <x v="1"/>
    <x v="8"/>
    <n v="1"/>
    <x v="247"/>
    <x v="28"/>
    <x v="2346"/>
    <m/>
    <m/>
    <m/>
    <m/>
    <n v="5000"/>
    <n v="20000"/>
    <n v="15000"/>
    <n v="-1"/>
    <n v="24"/>
    <x v="1"/>
    <x v="1"/>
  </r>
  <r>
    <n v="11312"/>
    <x v="392"/>
    <x v="1"/>
    <x v="8"/>
    <n v="1"/>
    <x v="4"/>
    <x v="4"/>
    <x v="215"/>
    <m/>
    <s v="Rosado"/>
    <m/>
    <m/>
    <n v="16000"/>
    <n v="35000"/>
    <n v="19000"/>
    <n v="-1"/>
    <n v="24"/>
    <x v="1"/>
    <x v="1"/>
  </r>
  <r>
    <n v="11313"/>
    <x v="392"/>
    <x v="1"/>
    <x v="8"/>
    <n v="1"/>
    <x v="35"/>
    <x v="36"/>
    <x v="228"/>
    <m/>
    <m/>
    <m/>
    <m/>
    <n v="7500"/>
    <n v="15000"/>
    <n v="7500"/>
    <n v="-1"/>
    <n v="24"/>
    <x v="1"/>
    <x v="1"/>
  </r>
  <r>
    <n v="11314"/>
    <x v="392"/>
    <x v="1"/>
    <x v="8"/>
    <n v="1"/>
    <x v="33"/>
    <x v="6"/>
    <x v="2387"/>
    <m/>
    <m/>
    <m/>
    <m/>
    <n v="0"/>
    <n v="5000"/>
    <n v="5000"/>
    <n v="-1"/>
    <n v="24"/>
    <x v="1"/>
    <x v="1"/>
  </r>
  <r>
    <n v="11315"/>
    <x v="392"/>
    <x v="1"/>
    <x v="8"/>
    <n v="1"/>
    <x v="33"/>
    <x v="2"/>
    <x v="752"/>
    <m/>
    <m/>
    <m/>
    <m/>
    <n v="0"/>
    <n v="20000"/>
    <n v="20000"/>
    <n v="-1"/>
    <n v="24"/>
    <x v="1"/>
    <x v="1"/>
  </r>
  <r>
    <n v="11316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17"/>
    <x v="392"/>
    <x v="1"/>
    <x v="114"/>
    <n v="1"/>
    <x v="9"/>
    <x v="190"/>
    <x v="2031"/>
    <m/>
    <m/>
    <m/>
    <m/>
    <n v="11000"/>
    <n v="20000"/>
    <n v="9000"/>
    <n v="-1"/>
    <n v="24"/>
    <x v="1"/>
    <x v="1"/>
  </r>
  <r>
    <n v="11318"/>
    <x v="392"/>
    <x v="1"/>
    <x v="8"/>
    <n v="1"/>
    <x v="18"/>
    <x v="6"/>
    <x v="93"/>
    <m/>
    <m/>
    <m/>
    <m/>
    <n v="18000"/>
    <n v="39000"/>
    <n v="21000"/>
    <n v="-1"/>
    <n v="24"/>
    <x v="1"/>
    <x v="1"/>
  </r>
  <r>
    <n v="11319"/>
    <x v="392"/>
    <x v="1"/>
    <x v="8"/>
    <n v="1"/>
    <x v="22"/>
    <x v="6"/>
    <x v="2175"/>
    <m/>
    <m/>
    <m/>
    <m/>
    <n v="8000"/>
    <n v="20000"/>
    <n v="12000"/>
    <n v="-1"/>
    <n v="24"/>
    <x v="1"/>
    <x v="1"/>
  </r>
  <r>
    <n v="11320"/>
    <x v="392"/>
    <x v="1"/>
    <x v="8"/>
    <n v="1"/>
    <x v="78"/>
    <x v="12"/>
    <x v="539"/>
    <m/>
    <m/>
    <m/>
    <m/>
    <n v="1000"/>
    <n v="4000"/>
    <n v="3000"/>
    <n v="-1"/>
    <n v="24"/>
    <x v="1"/>
    <x v="1"/>
  </r>
  <r>
    <n v="11321"/>
    <x v="392"/>
    <x v="1"/>
    <x v="8"/>
    <n v="1"/>
    <x v="29"/>
    <x v="32"/>
    <x v="201"/>
    <m/>
    <m/>
    <m/>
    <m/>
    <n v="3270"/>
    <n v="3500"/>
    <n v="230"/>
    <n v="-1"/>
    <n v="24"/>
    <x v="1"/>
    <x v="1"/>
  </r>
  <r>
    <n v="11322"/>
    <x v="392"/>
    <x v="1"/>
    <x v="8"/>
    <n v="1"/>
    <x v="0"/>
    <x v="6"/>
    <x v="47"/>
    <m/>
    <m/>
    <m/>
    <m/>
    <n v="3500"/>
    <n v="10000"/>
    <n v="6500"/>
    <n v="-1"/>
    <n v="24"/>
    <x v="1"/>
    <x v="1"/>
  </r>
  <r>
    <n v="11323"/>
    <x v="393"/>
    <x v="1"/>
    <x v="8"/>
    <n v="1"/>
    <x v="37"/>
    <x v="32"/>
    <x v="300"/>
    <m/>
    <m/>
    <m/>
    <m/>
    <n v="0"/>
    <n v="4000"/>
    <n v="4000"/>
    <n v="-1"/>
    <n v="25"/>
    <x v="1"/>
    <x v="1"/>
  </r>
  <r>
    <n v="11324"/>
    <x v="393"/>
    <x v="1"/>
    <x v="8"/>
    <n v="1"/>
    <x v="30"/>
    <x v="35"/>
    <x v="180"/>
    <m/>
    <m/>
    <m/>
    <m/>
    <n v="900"/>
    <n v="10000"/>
    <n v="9100"/>
    <n v="-1"/>
    <n v="25"/>
    <x v="1"/>
    <x v="1"/>
  </r>
  <r>
    <n v="11325"/>
    <x v="393"/>
    <x v="1"/>
    <x v="8"/>
    <n v="1"/>
    <x v="29"/>
    <x v="37"/>
    <x v="233"/>
    <m/>
    <m/>
    <m/>
    <m/>
    <n v="6074"/>
    <n v="6500"/>
    <n v="426"/>
    <n v="-1"/>
    <n v="25"/>
    <x v="1"/>
    <x v="1"/>
  </r>
  <r>
    <n v="11326"/>
    <x v="393"/>
    <x v="1"/>
    <x v="8"/>
    <n v="1"/>
    <x v="11"/>
    <x v="6"/>
    <x v="2120"/>
    <m/>
    <m/>
    <m/>
    <m/>
    <n v="40000"/>
    <n v="90000"/>
    <n v="50000"/>
    <n v="-1"/>
    <n v="25"/>
    <x v="1"/>
    <x v="1"/>
  </r>
  <r>
    <n v="11327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27"/>
    <x v="393"/>
    <x v="1"/>
    <x v="8"/>
    <n v="1"/>
    <x v="247"/>
    <x v="28"/>
    <x v="644"/>
    <m/>
    <m/>
    <m/>
    <m/>
    <n v="5000"/>
    <n v="15000"/>
    <n v="10000"/>
    <n v="-1"/>
    <n v="25"/>
    <x v="1"/>
    <x v="1"/>
  </r>
  <r>
    <n v="11327"/>
    <x v="393"/>
    <x v="1"/>
    <x v="8"/>
    <n v="1"/>
    <x v="84"/>
    <x v="2"/>
    <x v="595"/>
    <m/>
    <m/>
    <m/>
    <m/>
    <n v="83000"/>
    <n v="140000"/>
    <n v="57000"/>
    <n v="-1"/>
    <n v="25"/>
    <x v="1"/>
    <x v="1"/>
  </r>
  <r>
    <n v="11327"/>
    <x v="393"/>
    <x v="1"/>
    <x v="8"/>
    <n v="1"/>
    <x v="0"/>
    <x v="6"/>
    <x v="694"/>
    <m/>
    <m/>
    <m/>
    <m/>
    <n v="3500"/>
    <n v="9000"/>
    <n v="5500"/>
    <n v="-1"/>
    <n v="25"/>
    <x v="1"/>
    <x v="1"/>
  </r>
  <r>
    <n v="11328"/>
    <x v="393"/>
    <x v="1"/>
    <x v="8"/>
    <n v="1"/>
    <x v="27"/>
    <x v="29"/>
    <x v="919"/>
    <m/>
    <m/>
    <m/>
    <m/>
    <n v="1100"/>
    <n v="10000"/>
    <n v="8900"/>
    <n v="-1"/>
    <n v="25"/>
    <x v="1"/>
    <x v="1"/>
  </r>
  <r>
    <n v="11329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30"/>
    <x v="393"/>
    <x v="1"/>
    <x v="8"/>
    <n v="1"/>
    <x v="29"/>
    <x v="32"/>
    <x v="340"/>
    <m/>
    <m/>
    <m/>
    <m/>
    <n v="934"/>
    <n v="1000"/>
    <n v="66"/>
    <n v="-1"/>
    <n v="25"/>
    <x v="1"/>
    <x v="1"/>
  </r>
  <r>
    <n v="11331"/>
    <x v="393"/>
    <x v="1"/>
    <x v="8"/>
    <n v="1"/>
    <x v="29"/>
    <x v="32"/>
    <x v="201"/>
    <m/>
    <m/>
    <m/>
    <m/>
    <n v="1868"/>
    <n v="2000"/>
    <n v="132"/>
    <n v="-1"/>
    <n v="25"/>
    <x v="1"/>
    <x v="1"/>
  </r>
  <r>
    <n v="11332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33"/>
    <x v="393"/>
    <x v="1"/>
    <x v="8"/>
    <n v="1"/>
    <x v="29"/>
    <x v="32"/>
    <x v="201"/>
    <m/>
    <m/>
    <m/>
    <m/>
    <n v="6074"/>
    <n v="6500"/>
    <n v="426"/>
    <n v="-1"/>
    <n v="25"/>
    <x v="1"/>
    <x v="1"/>
  </r>
  <r>
    <n v="11334"/>
    <x v="393"/>
    <x v="1"/>
    <x v="8"/>
    <n v="1"/>
    <x v="41"/>
    <x v="6"/>
    <x v="2322"/>
    <m/>
    <m/>
    <m/>
    <m/>
    <n v="3500"/>
    <n v="9000"/>
    <n v="5500"/>
    <n v="-1"/>
    <n v="25"/>
    <x v="1"/>
    <x v="1"/>
  </r>
  <r>
    <n v="11335"/>
    <x v="393"/>
    <x v="1"/>
    <x v="8"/>
    <n v="1"/>
    <x v="27"/>
    <x v="1"/>
    <x v="534"/>
    <m/>
    <m/>
    <m/>
    <m/>
    <n v="1100"/>
    <n v="10000"/>
    <n v="8900"/>
    <n v="-1"/>
    <n v="25"/>
    <x v="1"/>
    <x v="1"/>
  </r>
  <r>
    <n v="11336"/>
    <x v="393"/>
    <x v="1"/>
    <x v="8"/>
    <n v="1"/>
    <x v="2"/>
    <x v="7"/>
    <x v="440"/>
    <m/>
    <m/>
    <m/>
    <m/>
    <n v="8000"/>
    <n v="20000"/>
    <n v="12000"/>
    <n v="-1"/>
    <n v="25"/>
    <x v="1"/>
    <x v="1"/>
  </r>
  <r>
    <n v="11337"/>
    <x v="393"/>
    <x v="1"/>
    <x v="8"/>
    <n v="1"/>
    <x v="26"/>
    <x v="28"/>
    <x v="1949"/>
    <m/>
    <m/>
    <m/>
    <m/>
    <n v="10500"/>
    <n v="22000"/>
    <n v="11500"/>
    <n v="-1"/>
    <n v="25"/>
    <x v="1"/>
    <x v="1"/>
  </r>
  <r>
    <n v="11338"/>
    <x v="393"/>
    <x v="1"/>
    <x v="8"/>
    <n v="1"/>
    <x v="27"/>
    <x v="28"/>
    <x v="2388"/>
    <m/>
    <m/>
    <m/>
    <m/>
    <n v="2000"/>
    <n v="10000"/>
    <n v="8000"/>
    <n v="-1"/>
    <n v="25"/>
    <x v="1"/>
    <x v="1"/>
  </r>
  <r>
    <n v="11339"/>
    <x v="393"/>
    <x v="1"/>
    <x v="8"/>
    <n v="1"/>
    <x v="29"/>
    <x v="32"/>
    <x v="201"/>
    <m/>
    <m/>
    <m/>
    <m/>
    <n v="1401"/>
    <n v="1500"/>
    <n v="99"/>
    <n v="-1"/>
    <n v="25"/>
    <x v="1"/>
    <x v="1"/>
  </r>
  <r>
    <n v="11340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41"/>
    <x v="393"/>
    <x v="1"/>
    <x v="8"/>
    <n v="1"/>
    <x v="35"/>
    <x v="89"/>
    <x v="2091"/>
    <m/>
    <m/>
    <m/>
    <m/>
    <n v="4000"/>
    <n v="10000"/>
    <n v="6000"/>
    <n v="-1"/>
    <n v="25"/>
    <x v="1"/>
    <x v="1"/>
  </r>
  <r>
    <n v="11342"/>
    <x v="393"/>
    <x v="1"/>
    <x v="8"/>
    <n v="1"/>
    <x v="35"/>
    <x v="89"/>
    <x v="2389"/>
    <m/>
    <m/>
    <m/>
    <m/>
    <n v="4000"/>
    <n v="10000"/>
    <n v="6000"/>
    <n v="-1"/>
    <n v="25"/>
    <x v="1"/>
    <x v="1"/>
  </r>
  <r>
    <n v="11343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344"/>
    <x v="393"/>
    <x v="1"/>
    <x v="8"/>
    <n v="1"/>
    <x v="26"/>
    <x v="110"/>
    <x v="1108"/>
    <m/>
    <s v="Amarillo"/>
    <m/>
    <m/>
    <n v="8000"/>
    <n v="20000"/>
    <n v="12000"/>
    <n v="-1"/>
    <n v="25"/>
    <x v="1"/>
    <x v="1"/>
  </r>
  <r>
    <n v="11345"/>
    <x v="393"/>
    <x v="1"/>
    <x v="8"/>
    <n v="1"/>
    <x v="55"/>
    <x v="4"/>
    <x v="1071"/>
    <m/>
    <m/>
    <m/>
    <m/>
    <n v="6000"/>
    <n v="20000"/>
    <n v="14000"/>
    <n v="-1"/>
    <n v="25"/>
    <x v="1"/>
    <x v="1"/>
  </r>
  <r>
    <n v="11346"/>
    <x v="393"/>
    <x v="1"/>
    <x v="8"/>
    <n v="1"/>
    <x v="33"/>
    <x v="28"/>
    <x v="2390"/>
    <m/>
    <m/>
    <m/>
    <m/>
    <n v="0"/>
    <n v="30000"/>
    <n v="30000"/>
    <n v="-1"/>
    <n v="25"/>
    <x v="1"/>
    <x v="1"/>
  </r>
  <r>
    <n v="11347"/>
    <x v="393"/>
    <x v="1"/>
    <x v="8"/>
    <n v="1"/>
    <x v="33"/>
    <x v="1"/>
    <x v="662"/>
    <m/>
    <m/>
    <m/>
    <m/>
    <n v="0"/>
    <n v="29000"/>
    <n v="29000"/>
    <n v="-1"/>
    <n v="25"/>
    <x v="1"/>
    <x v="1"/>
  </r>
  <r>
    <n v="11348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349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50"/>
    <x v="393"/>
    <x v="1"/>
    <x v="8"/>
    <n v="1"/>
    <x v="2"/>
    <x v="7"/>
    <x v="328"/>
    <m/>
    <m/>
    <m/>
    <m/>
    <n v="8500"/>
    <n v="20000"/>
    <n v="11500"/>
    <n v="-1"/>
    <n v="25"/>
    <x v="1"/>
    <x v="1"/>
  </r>
  <r>
    <n v="11351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352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353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354"/>
    <x v="394"/>
    <x v="1"/>
    <x v="8"/>
    <n v="1"/>
    <x v="27"/>
    <x v="4"/>
    <x v="314"/>
    <m/>
    <m/>
    <m/>
    <m/>
    <n v="1100"/>
    <n v="10000"/>
    <n v="8900"/>
    <n v="-1"/>
    <n v="26"/>
    <x v="1"/>
    <x v="1"/>
  </r>
  <r>
    <n v="11355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356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357"/>
    <x v="394"/>
    <x v="1"/>
    <x v="8"/>
    <n v="1"/>
    <x v="27"/>
    <x v="35"/>
    <x v="1431"/>
    <m/>
    <m/>
    <m/>
    <m/>
    <n v="1100"/>
    <n v="10000"/>
    <n v="8900"/>
    <n v="-1"/>
    <n v="26"/>
    <x v="1"/>
    <x v="1"/>
  </r>
  <r>
    <n v="11358"/>
    <x v="394"/>
    <x v="1"/>
    <x v="8"/>
    <n v="1"/>
    <x v="9"/>
    <x v="6"/>
    <x v="1433"/>
    <m/>
    <m/>
    <m/>
    <m/>
    <n v="26000"/>
    <n v="47000"/>
    <n v="21000"/>
    <n v="-1"/>
    <n v="26"/>
    <x v="1"/>
    <x v="1"/>
  </r>
  <r>
    <n v="11359"/>
    <x v="394"/>
    <x v="1"/>
    <x v="8"/>
    <n v="1"/>
    <x v="29"/>
    <x v="32"/>
    <x v="201"/>
    <m/>
    <m/>
    <m/>
    <m/>
    <n v="3270"/>
    <n v="3500"/>
    <n v="230"/>
    <n v="-1"/>
    <n v="26"/>
    <x v="1"/>
    <x v="1"/>
  </r>
  <r>
    <n v="11360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361"/>
    <x v="394"/>
    <x v="1"/>
    <x v="8"/>
    <n v="1"/>
    <x v="29"/>
    <x v="34"/>
    <x v="214"/>
    <m/>
    <m/>
    <m/>
    <m/>
    <n v="6074"/>
    <n v="6500"/>
    <n v="426"/>
    <n v="-1"/>
    <n v="26"/>
    <x v="1"/>
    <x v="1"/>
  </r>
  <r>
    <n v="11362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363"/>
    <x v="394"/>
    <x v="1"/>
    <x v="8"/>
    <n v="1"/>
    <x v="0"/>
    <x v="27"/>
    <x v="440"/>
    <m/>
    <m/>
    <m/>
    <m/>
    <n v="4000"/>
    <n v="12000"/>
    <n v="8000"/>
    <n v="-1"/>
    <n v="26"/>
    <x v="1"/>
    <x v="1"/>
  </r>
  <r>
    <n v="11364"/>
    <x v="394"/>
    <x v="1"/>
    <x v="8"/>
    <n v="1"/>
    <x v="35"/>
    <x v="36"/>
    <x v="227"/>
    <m/>
    <m/>
    <m/>
    <m/>
    <n v="20000"/>
    <n v="39000"/>
    <n v="19000"/>
    <n v="-1"/>
    <n v="26"/>
    <x v="1"/>
    <x v="1"/>
  </r>
  <r>
    <n v="11365"/>
    <x v="394"/>
    <x v="1"/>
    <x v="8"/>
    <n v="1"/>
    <x v="35"/>
    <x v="89"/>
    <x v="809"/>
    <m/>
    <m/>
    <m/>
    <m/>
    <n v="4000"/>
    <n v="9000"/>
    <n v="5000"/>
    <n v="-1"/>
    <n v="26"/>
    <x v="1"/>
    <x v="1"/>
  </r>
  <r>
    <n v="11366"/>
    <x v="394"/>
    <x v="1"/>
    <x v="8"/>
    <n v="1"/>
    <x v="84"/>
    <x v="2"/>
    <x v="1407"/>
    <m/>
    <m/>
    <m/>
    <m/>
    <n v="65000"/>
    <n v="135000"/>
    <n v="70000"/>
    <n v="-1"/>
    <n v="26"/>
    <x v="1"/>
    <x v="1"/>
  </r>
  <r>
    <n v="11367"/>
    <x v="394"/>
    <x v="1"/>
    <x v="8"/>
    <n v="1"/>
    <x v="29"/>
    <x v="37"/>
    <x v="233"/>
    <m/>
    <m/>
    <m/>
    <m/>
    <n v="3270"/>
    <n v="3500"/>
    <n v="230"/>
    <n v="-1"/>
    <n v="26"/>
    <x v="1"/>
    <x v="1"/>
  </r>
  <r>
    <n v="11368"/>
    <x v="394"/>
    <x v="1"/>
    <x v="8"/>
    <n v="1"/>
    <x v="37"/>
    <x v="34"/>
    <x v="301"/>
    <m/>
    <m/>
    <m/>
    <m/>
    <n v="0"/>
    <n v="4000"/>
    <n v="4000"/>
    <n v="-1"/>
    <n v="26"/>
    <x v="1"/>
    <x v="1"/>
  </r>
  <r>
    <n v="11369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370"/>
    <x v="394"/>
    <x v="1"/>
    <x v="8"/>
    <n v="1"/>
    <x v="33"/>
    <x v="1"/>
    <x v="2391"/>
    <m/>
    <m/>
    <m/>
    <m/>
    <n v="0"/>
    <n v="3000"/>
    <n v="3000"/>
    <n v="-1"/>
    <n v="26"/>
    <x v="1"/>
    <x v="1"/>
  </r>
  <r>
    <n v="11371"/>
    <x v="394"/>
    <x v="1"/>
    <x v="8"/>
    <n v="1"/>
    <x v="2"/>
    <x v="6"/>
    <x v="1735"/>
    <m/>
    <m/>
    <m/>
    <m/>
    <n v="23000"/>
    <n v="50000"/>
    <n v="27000"/>
    <n v="-1"/>
    <n v="26"/>
    <x v="1"/>
    <x v="1"/>
  </r>
  <r>
    <n v="11372"/>
    <x v="394"/>
    <x v="1"/>
    <x v="8"/>
    <n v="1"/>
    <x v="37"/>
    <x v="32"/>
    <x v="300"/>
    <m/>
    <m/>
    <m/>
    <m/>
    <n v="0"/>
    <n v="4000"/>
    <n v="4000"/>
    <n v="-1"/>
    <n v="26"/>
    <x v="1"/>
    <x v="1"/>
  </r>
  <r>
    <n v="11373"/>
    <x v="394"/>
    <x v="1"/>
    <x v="13"/>
    <n v="1"/>
    <x v="33"/>
    <x v="34"/>
    <x v="214"/>
    <m/>
    <m/>
    <m/>
    <s v="Portal Asesora"/>
    <n v="0"/>
    <n v="6000"/>
    <n v="6000"/>
    <n v="-1"/>
    <n v="26"/>
    <x v="1"/>
    <x v="1"/>
  </r>
  <r>
    <n v="11374"/>
    <x v="394"/>
    <x v="1"/>
    <x v="8"/>
    <n v="1"/>
    <x v="27"/>
    <x v="4"/>
    <x v="1486"/>
    <m/>
    <m/>
    <m/>
    <m/>
    <n v="1100"/>
    <n v="10000"/>
    <n v="8900"/>
    <n v="-1"/>
    <n v="26"/>
    <x v="1"/>
    <x v="1"/>
  </r>
  <r>
    <n v="11375"/>
    <x v="394"/>
    <x v="1"/>
    <x v="8"/>
    <n v="1"/>
    <x v="27"/>
    <x v="29"/>
    <x v="742"/>
    <m/>
    <m/>
    <m/>
    <m/>
    <n v="1100"/>
    <n v="10000"/>
    <n v="8900"/>
    <n v="-1"/>
    <n v="26"/>
    <x v="1"/>
    <x v="1"/>
  </r>
  <r>
    <n v="11376"/>
    <x v="394"/>
    <x v="1"/>
    <x v="8"/>
    <n v="1"/>
    <x v="41"/>
    <x v="6"/>
    <x v="2392"/>
    <m/>
    <m/>
    <m/>
    <m/>
    <n v="1800"/>
    <n v="7000"/>
    <n v="5200"/>
    <n v="-1"/>
    <n v="26"/>
    <x v="1"/>
    <x v="1"/>
  </r>
  <r>
    <n v="11377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378"/>
    <x v="394"/>
    <x v="1"/>
    <x v="8"/>
    <n v="1"/>
    <x v="284"/>
    <x v="6"/>
    <x v="2393"/>
    <m/>
    <m/>
    <m/>
    <m/>
    <n v="0"/>
    <n v="500"/>
    <n v="500"/>
    <n v="-1"/>
    <n v="26"/>
    <x v="1"/>
    <x v="1"/>
  </r>
  <r>
    <n v="11379"/>
    <x v="394"/>
    <x v="1"/>
    <x v="8"/>
    <n v="1"/>
    <x v="2"/>
    <x v="7"/>
    <x v="328"/>
    <m/>
    <m/>
    <m/>
    <m/>
    <n v="8500"/>
    <n v="20000"/>
    <n v="11500"/>
    <n v="-1"/>
    <n v="26"/>
    <x v="1"/>
    <x v="1"/>
  </r>
  <r>
    <n v="11380"/>
    <x v="394"/>
    <x v="1"/>
    <x v="8"/>
    <n v="1"/>
    <x v="35"/>
    <x v="89"/>
    <x v="888"/>
    <m/>
    <m/>
    <m/>
    <m/>
    <n v="4000"/>
    <n v="9000"/>
    <n v="5000"/>
    <n v="-1"/>
    <n v="26"/>
    <x v="1"/>
    <x v="1"/>
  </r>
  <r>
    <n v="11381"/>
    <x v="395"/>
    <x v="1"/>
    <x v="8"/>
    <n v="1"/>
    <x v="30"/>
    <x v="28"/>
    <x v="144"/>
    <m/>
    <m/>
    <m/>
    <m/>
    <n v="900"/>
    <n v="10000"/>
    <n v="9100"/>
    <n v="-1"/>
    <n v="27"/>
    <x v="1"/>
    <x v="1"/>
  </r>
  <r>
    <n v="11382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383"/>
    <x v="395"/>
    <x v="1"/>
    <x v="8"/>
    <n v="1"/>
    <x v="29"/>
    <x v="34"/>
    <x v="214"/>
    <m/>
    <m/>
    <m/>
    <m/>
    <n v="6074"/>
    <n v="6500"/>
    <n v="426"/>
    <n v="-1"/>
    <n v="27"/>
    <x v="1"/>
    <x v="1"/>
  </r>
  <r>
    <n v="11384"/>
    <x v="395"/>
    <x v="1"/>
    <x v="8"/>
    <n v="1"/>
    <x v="29"/>
    <x v="34"/>
    <x v="214"/>
    <m/>
    <m/>
    <m/>
    <m/>
    <n v="3270"/>
    <n v="3500"/>
    <n v="230"/>
    <n v="-1"/>
    <n v="27"/>
    <x v="1"/>
    <x v="1"/>
  </r>
  <r>
    <n v="11385"/>
    <x v="395"/>
    <x v="1"/>
    <x v="166"/>
    <n v="1"/>
    <x v="33"/>
    <x v="1"/>
    <x v="1827"/>
    <m/>
    <m/>
    <m/>
    <m/>
    <n v="0"/>
    <n v="15000"/>
    <n v="15000"/>
    <n v="-1"/>
    <n v="27"/>
    <x v="1"/>
    <x v="1"/>
  </r>
  <r>
    <n v="11386"/>
    <x v="395"/>
    <x v="1"/>
    <x v="166"/>
    <n v="1"/>
    <x v="33"/>
    <x v="1"/>
    <x v="1827"/>
    <m/>
    <m/>
    <m/>
    <m/>
    <n v="0"/>
    <n v="15000"/>
    <n v="15000"/>
    <n v="-1"/>
    <n v="27"/>
    <x v="1"/>
    <x v="1"/>
  </r>
  <r>
    <n v="11387"/>
    <x v="395"/>
    <x v="1"/>
    <x v="166"/>
    <n v="1"/>
    <x v="33"/>
    <x v="1"/>
    <x v="669"/>
    <m/>
    <m/>
    <m/>
    <s v="Lote"/>
    <n v="0"/>
    <n v="10000"/>
    <n v="10000"/>
    <n v="-1"/>
    <n v="27"/>
    <x v="1"/>
    <x v="1"/>
  </r>
  <r>
    <n v="11388"/>
    <x v="395"/>
    <x v="1"/>
    <x v="81"/>
    <n v="1"/>
    <x v="284"/>
    <x v="6"/>
    <x v="2394"/>
    <m/>
    <m/>
    <m/>
    <m/>
    <n v="0"/>
    <n v="7000"/>
    <n v="7000"/>
    <n v="-1"/>
    <n v="27"/>
    <x v="1"/>
    <x v="1"/>
  </r>
  <r>
    <n v="11389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390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391"/>
    <x v="395"/>
    <x v="1"/>
    <x v="8"/>
    <n v="1"/>
    <x v="100"/>
    <x v="6"/>
    <x v="1400"/>
    <m/>
    <m/>
    <m/>
    <m/>
    <n v="7500"/>
    <n v="15000"/>
    <n v="7500"/>
    <n v="-1"/>
    <n v="27"/>
    <x v="1"/>
    <x v="1"/>
  </r>
  <r>
    <n v="11392"/>
    <x v="395"/>
    <x v="1"/>
    <x v="8"/>
    <n v="1"/>
    <x v="37"/>
    <x v="50"/>
    <x v="392"/>
    <m/>
    <m/>
    <m/>
    <m/>
    <n v="1000"/>
    <n v="4000"/>
    <n v="3000"/>
    <n v="-1"/>
    <n v="27"/>
    <x v="1"/>
    <x v="1"/>
  </r>
  <r>
    <n v="11393"/>
    <x v="394"/>
    <x v="0"/>
    <x v="87"/>
    <n v="3"/>
    <x v="35"/>
    <x v="89"/>
    <x v="1519"/>
    <m/>
    <m/>
    <m/>
    <m/>
    <n v="3700"/>
    <n v="10000"/>
    <n v="-11100"/>
    <n v="3"/>
    <n v="26"/>
    <x v="1"/>
    <x v="1"/>
  </r>
  <r>
    <n v="11394"/>
    <x v="394"/>
    <x v="0"/>
    <x v="87"/>
    <n v="1"/>
    <x v="35"/>
    <x v="89"/>
    <x v="2091"/>
    <m/>
    <m/>
    <m/>
    <m/>
    <n v="3700"/>
    <n v="10000"/>
    <n v="-3700"/>
    <n v="1"/>
    <n v="26"/>
    <x v="1"/>
    <x v="1"/>
  </r>
  <r>
    <n v="11395"/>
    <x v="394"/>
    <x v="0"/>
    <x v="87"/>
    <n v="1"/>
    <x v="35"/>
    <x v="89"/>
    <x v="888"/>
    <m/>
    <m/>
    <m/>
    <m/>
    <n v="3700"/>
    <n v="10000"/>
    <n v="-3700"/>
    <n v="1"/>
    <n v="26"/>
    <x v="1"/>
    <x v="1"/>
  </r>
  <r>
    <n v="11396"/>
    <x v="394"/>
    <x v="0"/>
    <x v="174"/>
    <n v="4"/>
    <x v="26"/>
    <x v="29"/>
    <x v="2395"/>
    <m/>
    <m/>
    <m/>
    <m/>
    <n v="8000"/>
    <n v="20000"/>
    <n v="-32000"/>
    <n v="4"/>
    <n v="26"/>
    <x v="1"/>
    <x v="1"/>
  </r>
  <r>
    <n v="11397"/>
    <x v="394"/>
    <x v="0"/>
    <x v="174"/>
    <n v="3"/>
    <x v="55"/>
    <x v="4"/>
    <x v="741"/>
    <m/>
    <m/>
    <m/>
    <m/>
    <n v="5000"/>
    <n v="18000"/>
    <n v="-15000"/>
    <n v="3"/>
    <n v="26"/>
    <x v="1"/>
    <x v="1"/>
  </r>
  <r>
    <n v="11398"/>
    <x v="394"/>
    <x v="0"/>
    <x v="174"/>
    <n v="4"/>
    <x v="100"/>
    <x v="28"/>
    <x v="2396"/>
    <m/>
    <m/>
    <m/>
    <m/>
    <n v="4000"/>
    <n v="15000"/>
    <n v="-16000"/>
    <n v="4"/>
    <n v="26"/>
    <x v="1"/>
    <x v="1"/>
  </r>
  <r>
    <n v="11399"/>
    <x v="394"/>
    <x v="0"/>
    <x v="174"/>
    <n v="4"/>
    <x v="100"/>
    <x v="4"/>
    <x v="1400"/>
    <m/>
    <m/>
    <m/>
    <m/>
    <n v="7500"/>
    <n v="15000"/>
    <n v="-30000"/>
    <n v="4"/>
    <n v="26"/>
    <x v="1"/>
    <x v="1"/>
  </r>
  <r>
    <n v="11400"/>
    <x v="394"/>
    <x v="0"/>
    <x v="174"/>
    <n v="3"/>
    <x v="100"/>
    <x v="6"/>
    <x v="2397"/>
    <m/>
    <m/>
    <m/>
    <m/>
    <n v="7500"/>
    <n v="15000"/>
    <n v="-22500"/>
    <n v="3"/>
    <n v="26"/>
    <x v="1"/>
    <x v="1"/>
  </r>
  <r>
    <n v="11401"/>
    <x v="394"/>
    <x v="0"/>
    <x v="174"/>
    <n v="1"/>
    <x v="143"/>
    <x v="6"/>
    <x v="2398"/>
    <m/>
    <m/>
    <m/>
    <m/>
    <n v="13500"/>
    <n v="29000"/>
    <n v="-13500"/>
    <n v="1"/>
    <n v="26"/>
    <x v="1"/>
    <x v="1"/>
  </r>
  <r>
    <n v="11402"/>
    <x v="394"/>
    <x v="0"/>
    <x v="5"/>
    <n v="3"/>
    <x v="26"/>
    <x v="28"/>
    <x v="1949"/>
    <m/>
    <m/>
    <m/>
    <m/>
    <n v="12000"/>
    <n v="22000"/>
    <n v="-36000"/>
    <n v="3"/>
    <n v="26"/>
    <x v="1"/>
    <x v="1"/>
  </r>
  <r>
    <n v="11403"/>
    <x v="394"/>
    <x v="0"/>
    <x v="5"/>
    <n v="2"/>
    <x v="2"/>
    <x v="4"/>
    <x v="1777"/>
    <m/>
    <m/>
    <m/>
    <m/>
    <n v="25000"/>
    <n v="59000"/>
    <n v="-50000"/>
    <n v="2"/>
    <n v="26"/>
    <x v="1"/>
    <x v="1"/>
  </r>
  <r>
    <n v="11404"/>
    <x v="394"/>
    <x v="0"/>
    <x v="5"/>
    <n v="3"/>
    <x v="182"/>
    <x v="6"/>
    <x v="741"/>
    <m/>
    <m/>
    <m/>
    <m/>
    <n v="6000"/>
    <n v="12000"/>
    <n v="-18000"/>
    <n v="3"/>
    <n v="26"/>
    <x v="1"/>
    <x v="1"/>
  </r>
  <r>
    <n v="11405"/>
    <x v="394"/>
    <x v="0"/>
    <x v="5"/>
    <n v="1"/>
    <x v="160"/>
    <x v="4"/>
    <x v="215"/>
    <m/>
    <s v="Redbull"/>
    <m/>
    <m/>
    <n v="9000"/>
    <n v="20000"/>
    <n v="-9000"/>
    <n v="1"/>
    <n v="26"/>
    <x v="1"/>
    <x v="1"/>
  </r>
  <r>
    <n v="11406"/>
    <x v="394"/>
    <x v="0"/>
    <x v="5"/>
    <n v="5"/>
    <x v="27"/>
    <x v="35"/>
    <x v="180"/>
    <m/>
    <m/>
    <m/>
    <m/>
    <n v="1200"/>
    <n v="10000"/>
    <n v="-6000"/>
    <n v="5"/>
    <n v="26"/>
    <x v="1"/>
    <x v="1"/>
  </r>
  <r>
    <n v="11407"/>
    <x v="394"/>
    <x v="0"/>
    <x v="145"/>
    <n v="1"/>
    <x v="11"/>
    <x v="6"/>
    <x v="2120"/>
    <m/>
    <m/>
    <m/>
    <m/>
    <n v="40000"/>
    <n v="90000"/>
    <n v="-40000"/>
    <n v="1"/>
    <n v="26"/>
    <x v="1"/>
    <x v="1"/>
  </r>
  <r>
    <n v="11408"/>
    <x v="394"/>
    <x v="0"/>
    <x v="145"/>
    <n v="2"/>
    <x v="0"/>
    <x v="6"/>
    <x v="2399"/>
    <m/>
    <m/>
    <m/>
    <m/>
    <n v="2500"/>
    <n v="7000"/>
    <n v="-5000"/>
    <n v="2"/>
    <n v="26"/>
    <x v="1"/>
    <x v="1"/>
  </r>
  <r>
    <n v="11409"/>
    <x v="394"/>
    <x v="0"/>
    <x v="145"/>
    <n v="2"/>
    <x v="0"/>
    <x v="6"/>
    <x v="2400"/>
    <m/>
    <m/>
    <m/>
    <m/>
    <n v="3500"/>
    <n v="10000"/>
    <n v="-7000"/>
    <n v="2"/>
    <n v="26"/>
    <x v="1"/>
    <x v="1"/>
  </r>
  <r>
    <n v="11410"/>
    <x v="394"/>
    <x v="0"/>
    <x v="145"/>
    <n v="1"/>
    <x v="2"/>
    <x v="6"/>
    <x v="2401"/>
    <m/>
    <m/>
    <m/>
    <m/>
    <n v="28000"/>
    <n v="55000"/>
    <n v="-28000"/>
    <n v="1"/>
    <n v="26"/>
    <x v="1"/>
    <x v="1"/>
  </r>
  <r>
    <n v="11411"/>
    <x v="394"/>
    <x v="0"/>
    <x v="145"/>
    <n v="1"/>
    <x v="11"/>
    <x v="6"/>
    <x v="2402"/>
    <m/>
    <m/>
    <m/>
    <m/>
    <n v="8500"/>
    <n v="20000"/>
    <n v="-8500"/>
    <n v="1"/>
    <n v="26"/>
    <x v="1"/>
    <x v="1"/>
  </r>
  <r>
    <n v="11412"/>
    <x v="394"/>
    <x v="0"/>
    <x v="145"/>
    <n v="1"/>
    <x v="143"/>
    <x v="6"/>
    <x v="2403"/>
    <m/>
    <m/>
    <m/>
    <m/>
    <n v="18000"/>
    <n v="39000"/>
    <n v="-18000"/>
    <n v="1"/>
    <n v="26"/>
    <x v="1"/>
    <x v="1"/>
  </r>
  <r>
    <n v="11413"/>
    <x v="394"/>
    <x v="0"/>
    <x v="145"/>
    <n v="3"/>
    <x v="23"/>
    <x v="6"/>
    <x v="2404"/>
    <m/>
    <m/>
    <m/>
    <m/>
    <n v="2500"/>
    <n v="10000"/>
    <n v="-7500"/>
    <n v="3"/>
    <n v="26"/>
    <x v="1"/>
    <x v="1"/>
  </r>
  <r>
    <n v="11414"/>
    <x v="394"/>
    <x v="0"/>
    <x v="145"/>
    <n v="2"/>
    <x v="68"/>
    <x v="6"/>
    <x v="2405"/>
    <m/>
    <m/>
    <m/>
    <m/>
    <n v="5000"/>
    <n v="10000"/>
    <n v="-10000"/>
    <n v="2"/>
    <n v="26"/>
    <x v="1"/>
    <x v="1"/>
  </r>
  <r>
    <n v="11415"/>
    <x v="394"/>
    <x v="0"/>
    <x v="145"/>
    <n v="1"/>
    <x v="68"/>
    <x v="6"/>
    <x v="2406"/>
    <m/>
    <m/>
    <m/>
    <m/>
    <n v="3000"/>
    <n v="8000"/>
    <n v="-3000"/>
    <n v="1"/>
    <n v="26"/>
    <x v="1"/>
    <x v="1"/>
  </r>
  <r>
    <n v="11416"/>
    <x v="394"/>
    <x v="0"/>
    <x v="176"/>
    <n v="1"/>
    <x v="18"/>
    <x v="6"/>
    <x v="93"/>
    <m/>
    <m/>
    <m/>
    <m/>
    <n v="18000"/>
    <n v="39000"/>
    <n v="-18000"/>
    <n v="1"/>
    <n v="26"/>
    <x v="1"/>
    <x v="1"/>
  </r>
  <r>
    <n v="11417"/>
    <x v="394"/>
    <x v="0"/>
    <x v="176"/>
    <n v="1"/>
    <x v="18"/>
    <x v="6"/>
    <x v="92"/>
    <m/>
    <m/>
    <m/>
    <m/>
    <n v="25000"/>
    <n v="49000"/>
    <n v="-25000"/>
    <n v="1"/>
    <n v="26"/>
    <x v="1"/>
    <x v="1"/>
  </r>
  <r>
    <n v="11418"/>
    <x v="394"/>
    <x v="0"/>
    <x v="176"/>
    <n v="1"/>
    <x v="4"/>
    <x v="4"/>
    <x v="215"/>
    <m/>
    <s v="AzulClaro"/>
    <m/>
    <m/>
    <n v="16000"/>
    <n v="35000"/>
    <n v="-16000"/>
    <n v="1"/>
    <n v="26"/>
    <x v="1"/>
    <x v="1"/>
  </r>
  <r>
    <n v="11419"/>
    <x v="394"/>
    <x v="0"/>
    <x v="176"/>
    <n v="1"/>
    <x v="6"/>
    <x v="24"/>
    <x v="2407"/>
    <m/>
    <m/>
    <m/>
    <m/>
    <n v="30000"/>
    <n v="69000"/>
    <n v="-30000"/>
    <n v="1"/>
    <n v="26"/>
    <x v="1"/>
    <x v="1"/>
  </r>
  <r>
    <n v="11420"/>
    <x v="394"/>
    <x v="0"/>
    <x v="161"/>
    <n v="50"/>
    <x v="247"/>
    <x v="189"/>
    <x v="2256"/>
    <m/>
    <m/>
    <m/>
    <m/>
    <n v="5000"/>
    <n v="20000"/>
    <n v="-250000"/>
    <n v="50"/>
    <n v="26"/>
    <x v="1"/>
    <x v="1"/>
  </r>
  <r>
    <n v="11421"/>
    <x v="394"/>
    <x v="0"/>
    <x v="161"/>
    <n v="50"/>
    <x v="285"/>
    <x v="189"/>
    <x v="2408"/>
    <m/>
    <m/>
    <m/>
    <m/>
    <n v="5000"/>
    <n v="25000"/>
    <n v="-250000"/>
    <n v="50"/>
    <n v="26"/>
    <x v="1"/>
    <x v="1"/>
  </r>
  <r>
    <n v="11422"/>
    <x v="394"/>
    <x v="0"/>
    <x v="64"/>
    <n v="1"/>
    <x v="84"/>
    <x v="1"/>
    <x v="2409"/>
    <m/>
    <m/>
    <m/>
    <m/>
    <n v="65000"/>
    <n v="125000"/>
    <n v="-65000"/>
    <n v="1"/>
    <n v="26"/>
    <x v="1"/>
    <x v="1"/>
  </r>
  <r>
    <n v="11423"/>
    <x v="394"/>
    <x v="0"/>
    <x v="64"/>
    <n v="1"/>
    <x v="84"/>
    <x v="2"/>
    <x v="1407"/>
    <m/>
    <m/>
    <m/>
    <m/>
    <n v="65000"/>
    <n v="125000"/>
    <n v="-65000"/>
    <n v="1"/>
    <n v="26"/>
    <x v="1"/>
    <x v="1"/>
  </r>
  <r>
    <n v="11424"/>
    <x v="394"/>
    <x v="0"/>
    <x v="64"/>
    <n v="1"/>
    <x v="84"/>
    <x v="2"/>
    <x v="595"/>
    <m/>
    <m/>
    <m/>
    <m/>
    <n v="75000"/>
    <n v="145000"/>
    <n v="-75000"/>
    <n v="1"/>
    <n v="26"/>
    <x v="1"/>
    <x v="1"/>
  </r>
  <r>
    <n v="11425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26"/>
    <x v="395"/>
    <x v="1"/>
    <x v="8"/>
    <n v="1"/>
    <x v="2"/>
    <x v="27"/>
    <x v="2005"/>
    <m/>
    <m/>
    <m/>
    <m/>
    <n v="16000"/>
    <n v="29000"/>
    <n v="13000"/>
    <n v="-1"/>
    <n v="27"/>
    <x v="1"/>
    <x v="1"/>
  </r>
  <r>
    <n v="11427"/>
    <x v="395"/>
    <x v="1"/>
    <x v="8"/>
    <n v="1"/>
    <x v="29"/>
    <x v="37"/>
    <x v="233"/>
    <m/>
    <m/>
    <m/>
    <m/>
    <n v="14952"/>
    <n v="16000"/>
    <n v="1048"/>
    <n v="-1"/>
    <n v="27"/>
    <x v="1"/>
    <x v="1"/>
  </r>
  <r>
    <n v="11428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29"/>
    <x v="395"/>
    <x v="1"/>
    <x v="8"/>
    <n v="1"/>
    <x v="4"/>
    <x v="6"/>
    <x v="2371"/>
    <m/>
    <m/>
    <m/>
    <m/>
    <n v="22000"/>
    <n v="55000"/>
    <n v="33000"/>
    <n v="-1"/>
    <n v="27"/>
    <x v="1"/>
    <x v="1"/>
  </r>
  <r>
    <n v="11430"/>
    <x v="396"/>
    <x v="1"/>
    <x v="8"/>
    <n v="1"/>
    <x v="33"/>
    <x v="1"/>
    <x v="1616"/>
    <m/>
    <m/>
    <m/>
    <m/>
    <n v="0"/>
    <n v="29000"/>
    <n v="29000"/>
    <n v="-1"/>
    <n v="28"/>
    <x v="1"/>
    <x v="1"/>
  </r>
  <r>
    <n v="11431"/>
    <x v="396"/>
    <x v="1"/>
    <x v="8"/>
    <n v="1"/>
    <x v="29"/>
    <x v="32"/>
    <x v="201"/>
    <m/>
    <m/>
    <m/>
    <m/>
    <n v="6074"/>
    <n v="6500"/>
    <n v="426"/>
    <n v="-1"/>
    <n v="28"/>
    <x v="1"/>
    <x v="1"/>
  </r>
  <r>
    <n v="11432"/>
    <x v="396"/>
    <x v="1"/>
    <x v="8"/>
    <n v="1"/>
    <x v="81"/>
    <x v="52"/>
    <x v="1142"/>
    <m/>
    <s v="Caballero"/>
    <m/>
    <m/>
    <n v="3500"/>
    <n v="10000"/>
    <n v="6500"/>
    <n v="-1"/>
    <n v="28"/>
    <x v="1"/>
    <x v="1"/>
  </r>
  <r>
    <n v="11433"/>
    <x v="396"/>
    <x v="1"/>
    <x v="8"/>
    <n v="1"/>
    <x v="81"/>
    <x v="29"/>
    <x v="569"/>
    <m/>
    <s v="Dama"/>
    <m/>
    <m/>
    <n v="3500"/>
    <n v="10000"/>
    <n v="6500"/>
    <n v="-1"/>
    <n v="28"/>
    <x v="1"/>
    <x v="1"/>
  </r>
  <r>
    <n v="11434"/>
    <x v="396"/>
    <x v="1"/>
    <x v="8"/>
    <n v="1"/>
    <x v="0"/>
    <x v="1"/>
    <x v="443"/>
    <m/>
    <m/>
    <m/>
    <m/>
    <n v="5000"/>
    <n v="19000"/>
    <n v="14000"/>
    <n v="-1"/>
    <n v="28"/>
    <x v="1"/>
    <x v="1"/>
  </r>
  <r>
    <n v="11435"/>
    <x v="396"/>
    <x v="1"/>
    <x v="8"/>
    <n v="1"/>
    <x v="37"/>
    <x v="32"/>
    <x v="300"/>
    <m/>
    <m/>
    <m/>
    <m/>
    <n v="0"/>
    <n v="4000"/>
    <n v="4000"/>
    <n v="-1"/>
    <n v="28"/>
    <x v="1"/>
    <x v="1"/>
  </r>
  <r>
    <n v="11436"/>
    <x v="396"/>
    <x v="1"/>
    <x v="8"/>
    <n v="1"/>
    <x v="29"/>
    <x v="37"/>
    <x v="233"/>
    <m/>
    <m/>
    <m/>
    <m/>
    <n v="10279"/>
    <n v="11000"/>
    <n v="721"/>
    <n v="-1"/>
    <n v="28"/>
    <x v="1"/>
    <x v="1"/>
  </r>
  <r>
    <n v="11437"/>
    <x v="396"/>
    <x v="1"/>
    <x v="81"/>
    <n v="1"/>
    <x v="29"/>
    <x v="37"/>
    <x v="233"/>
    <m/>
    <m/>
    <m/>
    <m/>
    <n v="3270"/>
    <n v="3500"/>
    <n v="230"/>
    <n v="-1"/>
    <n v="28"/>
    <x v="1"/>
    <x v="1"/>
  </r>
  <r>
    <n v="11438"/>
    <x v="396"/>
    <x v="1"/>
    <x v="8"/>
    <n v="1"/>
    <x v="150"/>
    <x v="212"/>
    <x v="2376"/>
    <m/>
    <m/>
    <m/>
    <m/>
    <n v="25000"/>
    <n v="45000"/>
    <n v="20000"/>
    <n v="-1"/>
    <n v="28"/>
    <x v="1"/>
    <x v="1"/>
  </r>
  <r>
    <n v="11439"/>
    <x v="396"/>
    <x v="1"/>
    <x v="8"/>
    <n v="1"/>
    <x v="21"/>
    <x v="23"/>
    <x v="98"/>
    <m/>
    <m/>
    <m/>
    <m/>
    <n v="53000"/>
    <n v="80000"/>
    <n v="27000"/>
    <n v="-1"/>
    <n v="28"/>
    <x v="1"/>
    <x v="1"/>
  </r>
  <r>
    <n v="11440"/>
    <x v="396"/>
    <x v="1"/>
    <x v="8"/>
    <n v="1"/>
    <x v="84"/>
    <x v="1"/>
    <x v="2409"/>
    <m/>
    <m/>
    <m/>
    <m/>
    <n v="65000"/>
    <n v="145000"/>
    <n v="80000"/>
    <n v="-1"/>
    <n v="28"/>
    <x v="1"/>
    <x v="1"/>
  </r>
  <r>
    <n v="11441"/>
    <x v="396"/>
    <x v="1"/>
    <x v="8"/>
    <n v="1"/>
    <x v="51"/>
    <x v="29"/>
    <x v="375"/>
    <m/>
    <m/>
    <m/>
    <m/>
    <n v="94100"/>
    <n v="300000"/>
    <n v="205900"/>
    <n v="-1"/>
    <n v="28"/>
    <x v="1"/>
    <x v="1"/>
  </r>
  <r>
    <n v="11442"/>
    <x v="396"/>
    <x v="1"/>
    <x v="8"/>
    <n v="1"/>
    <x v="1"/>
    <x v="1"/>
    <x v="2"/>
    <m/>
    <m/>
    <m/>
    <m/>
    <n v="3500"/>
    <n v="12000"/>
    <n v="8500"/>
    <n v="-1"/>
    <n v="28"/>
    <x v="1"/>
    <x v="1"/>
  </r>
  <r>
    <n v="11443"/>
    <x v="396"/>
    <x v="1"/>
    <x v="8"/>
    <n v="1"/>
    <x v="16"/>
    <x v="6"/>
    <x v="111"/>
    <m/>
    <m/>
    <m/>
    <m/>
    <n v="11000"/>
    <n v="20000"/>
    <n v="9000"/>
    <n v="-1"/>
    <n v="28"/>
    <x v="1"/>
    <x v="1"/>
  </r>
  <r>
    <n v="11444"/>
    <x v="396"/>
    <x v="1"/>
    <x v="8"/>
    <n v="1"/>
    <x v="26"/>
    <x v="1"/>
    <x v="142"/>
    <m/>
    <s v="Morado"/>
    <m/>
    <m/>
    <n v="8000"/>
    <n v="20000"/>
    <n v="12000"/>
    <n v="-1"/>
    <n v="28"/>
    <x v="1"/>
    <x v="1"/>
  </r>
  <r>
    <n v="11445"/>
    <x v="396"/>
    <x v="1"/>
    <x v="8"/>
    <n v="1"/>
    <x v="29"/>
    <x v="37"/>
    <x v="233"/>
    <m/>
    <m/>
    <m/>
    <m/>
    <n v="7008"/>
    <n v="7500"/>
    <n v="492"/>
    <n v="-1"/>
    <n v="28"/>
    <x v="1"/>
    <x v="1"/>
  </r>
  <r>
    <n v="11446"/>
    <x v="397"/>
    <x v="1"/>
    <x v="8"/>
    <n v="1"/>
    <x v="29"/>
    <x v="32"/>
    <x v="201"/>
    <m/>
    <m/>
    <m/>
    <m/>
    <n v="6074"/>
    <n v="6500"/>
    <n v="426"/>
    <n v="-1"/>
    <n v="29"/>
    <x v="1"/>
    <x v="1"/>
  </r>
  <r>
    <n v="11447"/>
    <x v="397"/>
    <x v="1"/>
    <x v="8"/>
    <n v="1"/>
    <x v="2"/>
    <x v="47"/>
    <x v="328"/>
    <m/>
    <m/>
    <m/>
    <m/>
    <n v="3000"/>
    <n v="10000"/>
    <n v="7000"/>
    <n v="-1"/>
    <n v="29"/>
    <x v="1"/>
    <x v="1"/>
  </r>
  <r>
    <n v="11448"/>
    <x v="397"/>
    <x v="0"/>
    <x v="87"/>
    <n v="5"/>
    <x v="35"/>
    <x v="89"/>
    <x v="741"/>
    <m/>
    <m/>
    <m/>
    <m/>
    <n v="3700"/>
    <n v="9000"/>
    <n v="-18500"/>
    <n v="5"/>
    <n v="29"/>
    <x v="1"/>
    <x v="1"/>
  </r>
  <r>
    <n v="11449"/>
    <x v="397"/>
    <x v="1"/>
    <x v="8"/>
    <n v="1"/>
    <x v="29"/>
    <x v="37"/>
    <x v="233"/>
    <m/>
    <m/>
    <m/>
    <m/>
    <n v="3270"/>
    <n v="3500"/>
    <n v="230"/>
    <n v="-1"/>
    <n v="29"/>
    <x v="1"/>
    <x v="1"/>
  </r>
  <r>
    <n v="11450"/>
    <x v="397"/>
    <x v="0"/>
    <x v="178"/>
    <n v="10"/>
    <x v="250"/>
    <x v="26"/>
    <x v="2410"/>
    <m/>
    <m/>
    <m/>
    <m/>
    <n v="2200"/>
    <n v="7000"/>
    <n v="-22000"/>
    <n v="10"/>
    <n v="29"/>
    <x v="1"/>
    <x v="1"/>
  </r>
  <r>
    <n v="11451"/>
    <x v="397"/>
    <x v="0"/>
    <x v="178"/>
    <n v="15"/>
    <x v="250"/>
    <x v="25"/>
    <x v="2411"/>
    <m/>
    <m/>
    <m/>
    <m/>
    <n v="1000"/>
    <n v="5000"/>
    <n v="-15000"/>
    <n v="15"/>
    <n v="29"/>
    <x v="1"/>
    <x v="1"/>
  </r>
  <r>
    <n v="11452"/>
    <x v="397"/>
    <x v="0"/>
    <x v="178"/>
    <n v="7"/>
    <x v="286"/>
    <x v="6"/>
    <x v="2412"/>
    <m/>
    <m/>
    <m/>
    <m/>
    <n v="2000"/>
    <n v="6000"/>
    <n v="-14000"/>
    <n v="7"/>
    <n v="29"/>
    <x v="1"/>
    <x v="1"/>
  </r>
  <r>
    <n v="11453"/>
    <x v="397"/>
    <x v="0"/>
    <x v="176"/>
    <n v="2"/>
    <x v="21"/>
    <x v="23"/>
    <x v="98"/>
    <m/>
    <m/>
    <m/>
    <m/>
    <n v="48000"/>
    <n v="80000"/>
    <n v="-96000"/>
    <n v="2"/>
    <n v="29"/>
    <x v="1"/>
    <x v="1"/>
  </r>
  <r>
    <n v="11454"/>
    <x v="397"/>
    <x v="0"/>
    <x v="176"/>
    <n v="3"/>
    <x v="16"/>
    <x v="6"/>
    <x v="111"/>
    <m/>
    <m/>
    <m/>
    <m/>
    <n v="11000"/>
    <n v="20000"/>
    <n v="-33000"/>
    <n v="3"/>
    <n v="29"/>
    <x v="1"/>
    <x v="1"/>
  </r>
  <r>
    <n v="11455"/>
    <x v="397"/>
    <x v="0"/>
    <x v="176"/>
    <n v="1"/>
    <x v="4"/>
    <x v="4"/>
    <x v="215"/>
    <m/>
    <s v="Amarillo"/>
    <m/>
    <m/>
    <n v="16000"/>
    <n v="35000"/>
    <n v="-16000"/>
    <n v="1"/>
    <n v="29"/>
    <x v="1"/>
    <x v="1"/>
  </r>
  <r>
    <n v="11456"/>
    <x v="397"/>
    <x v="0"/>
    <x v="179"/>
    <n v="4"/>
    <x v="212"/>
    <x v="6"/>
    <x v="1687"/>
    <m/>
    <m/>
    <m/>
    <m/>
    <n v="5000"/>
    <n v="12000"/>
    <n v="-20000"/>
    <n v="4"/>
    <n v="29"/>
    <x v="1"/>
    <x v="1"/>
  </r>
  <r>
    <n v="11457"/>
    <x v="397"/>
    <x v="0"/>
    <x v="179"/>
    <n v="5"/>
    <x v="212"/>
    <x v="6"/>
    <x v="2413"/>
    <m/>
    <m/>
    <m/>
    <m/>
    <n v="4500"/>
    <n v="12000"/>
    <n v="-22500"/>
    <n v="5"/>
    <n v="29"/>
    <x v="1"/>
    <x v="1"/>
  </r>
  <r>
    <n v="11458"/>
    <x v="397"/>
    <x v="0"/>
    <x v="145"/>
    <n v="2"/>
    <x v="4"/>
    <x v="6"/>
    <x v="2371"/>
    <m/>
    <m/>
    <m/>
    <m/>
    <n v="22000"/>
    <n v="55000"/>
    <n v="-44000"/>
    <n v="2"/>
    <n v="29"/>
    <x v="1"/>
    <x v="1"/>
  </r>
  <r>
    <n v="11459"/>
    <x v="397"/>
    <x v="0"/>
    <x v="145"/>
    <n v="1"/>
    <x v="2"/>
    <x v="6"/>
    <x v="1648"/>
    <m/>
    <m/>
    <m/>
    <m/>
    <n v="23000"/>
    <n v="50000"/>
    <n v="-23000"/>
    <n v="1"/>
    <n v="29"/>
    <x v="1"/>
    <x v="1"/>
  </r>
  <r>
    <n v="11460"/>
    <x v="397"/>
    <x v="0"/>
    <x v="145"/>
    <n v="1"/>
    <x v="9"/>
    <x v="6"/>
    <x v="2414"/>
    <m/>
    <m/>
    <m/>
    <m/>
    <n v="29000"/>
    <n v="54000"/>
    <n v="-29000"/>
    <n v="1"/>
    <n v="29"/>
    <x v="1"/>
    <x v="1"/>
  </r>
  <r>
    <n v="11461"/>
    <x v="397"/>
    <x v="0"/>
    <x v="145"/>
    <n v="1"/>
    <x v="6"/>
    <x v="17"/>
    <x v="2415"/>
    <m/>
    <m/>
    <m/>
    <m/>
    <n v="16000"/>
    <n v="34000"/>
    <n v="-16000"/>
    <n v="1"/>
    <n v="29"/>
    <x v="1"/>
    <x v="1"/>
  </r>
  <r>
    <n v="11462"/>
    <x v="397"/>
    <x v="0"/>
    <x v="114"/>
    <n v="8"/>
    <x v="81"/>
    <x v="48"/>
    <x v="741"/>
    <m/>
    <m/>
    <m/>
    <m/>
    <n v="3500"/>
    <n v="10000"/>
    <n v="-28000"/>
    <n v="8"/>
    <n v="29"/>
    <x v="1"/>
    <x v="1"/>
  </r>
  <r>
    <n v="11463"/>
    <x v="397"/>
    <x v="0"/>
    <x v="114"/>
    <n v="17"/>
    <x v="26"/>
    <x v="48"/>
    <x v="741"/>
    <m/>
    <m/>
    <m/>
    <m/>
    <n v="7500"/>
    <n v="20000"/>
    <n v="-127500"/>
    <n v="17"/>
    <n v="29"/>
    <x v="1"/>
    <x v="1"/>
  </r>
  <r>
    <n v="11464"/>
    <x v="397"/>
    <x v="0"/>
    <x v="114"/>
    <n v="2"/>
    <x v="26"/>
    <x v="28"/>
    <x v="1949"/>
    <m/>
    <m/>
    <m/>
    <m/>
    <n v="10500"/>
    <n v="20000"/>
    <n v="-21000"/>
    <n v="2"/>
    <n v="29"/>
    <x v="1"/>
    <x v="1"/>
  </r>
  <r>
    <n v="11465"/>
    <x v="397"/>
    <x v="0"/>
    <x v="114"/>
    <n v="2"/>
    <x v="26"/>
    <x v="1"/>
    <x v="2104"/>
    <m/>
    <m/>
    <m/>
    <m/>
    <n v="11500"/>
    <n v="22000"/>
    <n v="-23000"/>
    <n v="2"/>
    <n v="29"/>
    <x v="1"/>
    <x v="1"/>
  </r>
  <r>
    <n v="11466"/>
    <x v="397"/>
    <x v="0"/>
    <x v="114"/>
    <n v="1"/>
    <x v="26"/>
    <x v="4"/>
    <x v="314"/>
    <m/>
    <m/>
    <m/>
    <m/>
    <n v="6500"/>
    <n v="18000"/>
    <n v="-6500"/>
    <n v="1"/>
    <n v="29"/>
    <x v="1"/>
    <x v="1"/>
  </r>
  <r>
    <n v="11467"/>
    <x v="397"/>
    <x v="0"/>
    <x v="114"/>
    <n v="1"/>
    <x v="26"/>
    <x v="28"/>
    <x v="2346"/>
    <m/>
    <m/>
    <m/>
    <m/>
    <n v="11500"/>
    <n v="22000"/>
    <n v="-11500"/>
    <n v="1"/>
    <n v="29"/>
    <x v="1"/>
    <x v="1"/>
  </r>
  <r>
    <n v="11468"/>
    <x v="397"/>
    <x v="0"/>
    <x v="114"/>
    <n v="1"/>
    <x v="2"/>
    <x v="1"/>
    <x v="2416"/>
    <m/>
    <m/>
    <m/>
    <m/>
    <n v="11500"/>
    <n v="24000"/>
    <n v="-11500"/>
    <n v="1"/>
    <n v="29"/>
    <x v="1"/>
    <x v="1"/>
  </r>
  <r>
    <n v="11469"/>
    <x v="397"/>
    <x v="0"/>
    <x v="114"/>
    <n v="2"/>
    <x v="0"/>
    <x v="1"/>
    <x v="2416"/>
    <m/>
    <m/>
    <m/>
    <m/>
    <n v="3500"/>
    <n v="12000"/>
    <n v="-7000"/>
    <n v="2"/>
    <n v="29"/>
    <x v="1"/>
    <x v="1"/>
  </r>
  <r>
    <n v="11470"/>
    <x v="397"/>
    <x v="0"/>
    <x v="114"/>
    <n v="2"/>
    <x v="182"/>
    <x v="48"/>
    <x v="741"/>
    <m/>
    <m/>
    <m/>
    <m/>
    <n v="5500"/>
    <n v="12000"/>
    <n v="-11000"/>
    <n v="2"/>
    <n v="29"/>
    <x v="1"/>
    <x v="1"/>
  </r>
  <r>
    <n v="11471"/>
    <x v="397"/>
    <x v="0"/>
    <x v="114"/>
    <n v="1"/>
    <x v="182"/>
    <x v="6"/>
    <x v="2417"/>
    <m/>
    <m/>
    <m/>
    <m/>
    <n v="3800"/>
    <n v="10000"/>
    <n v="-3800"/>
    <n v="1"/>
    <n v="29"/>
    <x v="1"/>
    <x v="1"/>
  </r>
  <r>
    <n v="11472"/>
    <x v="397"/>
    <x v="0"/>
    <x v="64"/>
    <n v="1"/>
    <x v="84"/>
    <x v="2"/>
    <x v="2418"/>
    <m/>
    <m/>
    <m/>
    <m/>
    <n v="75000"/>
    <n v="140000"/>
    <n v="-75000"/>
    <n v="1"/>
    <n v="29"/>
    <x v="1"/>
    <x v="1"/>
  </r>
  <r>
    <n v="11473"/>
    <x v="397"/>
    <x v="0"/>
    <x v="64"/>
    <n v="1"/>
    <x v="84"/>
    <x v="1"/>
    <x v="1573"/>
    <m/>
    <m/>
    <m/>
    <m/>
    <n v="70000"/>
    <n v="135000"/>
    <n v="-70000"/>
    <n v="1"/>
    <n v="29"/>
    <x v="1"/>
    <x v="1"/>
  </r>
  <r>
    <n v="11474"/>
    <x v="397"/>
    <x v="1"/>
    <x v="8"/>
    <n v="1"/>
    <x v="23"/>
    <x v="6"/>
    <x v="122"/>
    <m/>
    <m/>
    <m/>
    <m/>
    <n v="3000"/>
    <n v="10000"/>
    <n v="7000"/>
    <n v="-1"/>
    <n v="29"/>
    <x v="1"/>
    <x v="1"/>
  </r>
  <r>
    <n v="11475"/>
    <x v="397"/>
    <x v="1"/>
    <x v="8"/>
    <n v="1"/>
    <x v="160"/>
    <x v="4"/>
    <x v="215"/>
    <m/>
    <s v="Galleta ojos"/>
    <m/>
    <m/>
    <n v="6500"/>
    <n v="15000"/>
    <n v="8500"/>
    <n v="-1"/>
    <n v="29"/>
    <x v="1"/>
    <x v="1"/>
  </r>
  <r>
    <n v="11476"/>
    <x v="397"/>
    <x v="1"/>
    <x v="8"/>
    <n v="1"/>
    <x v="27"/>
    <x v="1"/>
    <x v="431"/>
    <m/>
    <m/>
    <m/>
    <m/>
    <n v="1100"/>
    <n v="10000"/>
    <n v="8900"/>
    <n v="-1"/>
    <n v="29"/>
    <x v="1"/>
    <x v="1"/>
  </r>
  <r>
    <n v="11477"/>
    <x v="397"/>
    <x v="1"/>
    <x v="8"/>
    <n v="1"/>
    <x v="26"/>
    <x v="1"/>
    <x v="431"/>
    <m/>
    <s v="Verde"/>
    <m/>
    <m/>
    <n v="8000"/>
    <n v="20000"/>
    <n v="12000"/>
    <n v="-1"/>
    <n v="29"/>
    <x v="1"/>
    <x v="1"/>
  </r>
  <r>
    <n v="11478"/>
    <x v="397"/>
    <x v="1"/>
    <x v="8"/>
    <n v="1"/>
    <x v="250"/>
    <x v="25"/>
    <x v="2419"/>
    <m/>
    <m/>
    <m/>
    <m/>
    <n v="1000"/>
    <n v="5000"/>
    <n v="4000"/>
    <n v="-1"/>
    <n v="29"/>
    <x v="1"/>
    <x v="1"/>
  </r>
  <r>
    <n v="11479"/>
    <x v="397"/>
    <x v="1"/>
    <x v="8"/>
    <n v="1"/>
    <x v="247"/>
    <x v="4"/>
    <x v="314"/>
    <m/>
    <m/>
    <m/>
    <m/>
    <n v="5000"/>
    <n v="18000"/>
    <n v="13000"/>
    <n v="-1"/>
    <n v="29"/>
    <x v="1"/>
    <x v="1"/>
  </r>
  <r>
    <n v="11480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481"/>
    <x v="397"/>
    <x v="1"/>
    <x v="8"/>
    <n v="1"/>
    <x v="13"/>
    <x v="6"/>
    <x v="2280"/>
    <m/>
    <m/>
    <m/>
    <m/>
    <n v="2000"/>
    <n v="5000"/>
    <n v="3000"/>
    <n v="-1"/>
    <n v="29"/>
    <x v="1"/>
    <x v="1"/>
  </r>
  <r>
    <n v="11482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483"/>
    <x v="397"/>
    <x v="1"/>
    <x v="8"/>
    <n v="1"/>
    <x v="26"/>
    <x v="29"/>
    <x v="2330"/>
    <m/>
    <m/>
    <m/>
    <m/>
    <n v="12000"/>
    <n v="20000"/>
    <n v="8000"/>
    <n v="-1"/>
    <n v="29"/>
    <x v="1"/>
    <x v="1"/>
  </r>
  <r>
    <n v="11484"/>
    <x v="397"/>
    <x v="1"/>
    <x v="8"/>
    <n v="1"/>
    <x v="27"/>
    <x v="29"/>
    <x v="2330"/>
    <m/>
    <m/>
    <m/>
    <m/>
    <n v="1100"/>
    <n v="10000"/>
    <n v="8900"/>
    <n v="-1"/>
    <n v="29"/>
    <x v="1"/>
    <x v="1"/>
  </r>
  <r>
    <n v="11485"/>
    <x v="397"/>
    <x v="1"/>
    <x v="69"/>
    <n v="1"/>
    <x v="2"/>
    <x v="7"/>
    <x v="440"/>
    <m/>
    <m/>
    <m/>
    <m/>
    <n v="8000"/>
    <n v="20000"/>
    <n v="12000"/>
    <n v="-1"/>
    <n v="29"/>
    <x v="1"/>
    <x v="1"/>
  </r>
  <r>
    <n v="11486"/>
    <x v="397"/>
    <x v="1"/>
    <x v="69"/>
    <n v="1"/>
    <x v="92"/>
    <x v="6"/>
    <x v="1764"/>
    <m/>
    <m/>
    <m/>
    <m/>
    <n v="40000"/>
    <n v="60000"/>
    <n v="20000"/>
    <n v="-1"/>
    <n v="29"/>
    <x v="1"/>
    <x v="1"/>
  </r>
  <r>
    <n v="11487"/>
    <x v="397"/>
    <x v="1"/>
    <x v="82"/>
    <n v="1"/>
    <x v="0"/>
    <x v="27"/>
    <x v="328"/>
    <m/>
    <m/>
    <m/>
    <m/>
    <n v="3500"/>
    <n v="12000"/>
    <n v="8500"/>
    <n v="-1"/>
    <n v="29"/>
    <x v="1"/>
    <x v="1"/>
  </r>
  <r>
    <n v="11488"/>
    <x v="397"/>
    <x v="1"/>
    <x v="8"/>
    <n v="1"/>
    <x v="29"/>
    <x v="32"/>
    <x v="201"/>
    <m/>
    <m/>
    <m/>
    <m/>
    <n v="3270"/>
    <n v="3500"/>
    <n v="230"/>
    <n v="-1"/>
    <n v="29"/>
    <x v="1"/>
    <x v="1"/>
  </r>
  <r>
    <n v="11489"/>
    <x v="397"/>
    <x v="1"/>
    <x v="8"/>
    <n v="1"/>
    <x v="27"/>
    <x v="1"/>
    <x v="141"/>
    <m/>
    <m/>
    <m/>
    <m/>
    <n v="1100"/>
    <n v="10000"/>
    <n v="8900"/>
    <n v="-1"/>
    <n v="29"/>
    <x v="1"/>
    <x v="1"/>
  </r>
  <r>
    <n v="11490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491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492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493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494"/>
    <x v="397"/>
    <x v="1"/>
    <x v="8"/>
    <n v="1"/>
    <x v="37"/>
    <x v="32"/>
    <x v="201"/>
    <m/>
    <m/>
    <m/>
    <m/>
    <n v="0"/>
    <n v="4000"/>
    <n v="4000"/>
    <n v="-1"/>
    <n v="29"/>
    <x v="1"/>
    <x v="1"/>
  </r>
  <r>
    <n v="11495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496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497"/>
    <x v="398"/>
    <x v="1"/>
    <x v="8"/>
    <n v="1"/>
    <x v="29"/>
    <x v="32"/>
    <x v="201"/>
    <m/>
    <m/>
    <m/>
    <m/>
    <n v="10279"/>
    <n v="11000"/>
    <n v="721"/>
    <n v="-1"/>
    <n v="30"/>
    <x v="1"/>
    <x v="1"/>
  </r>
  <r>
    <n v="11498"/>
    <x v="398"/>
    <x v="0"/>
    <x v="64"/>
    <n v="1"/>
    <x v="84"/>
    <x v="28"/>
    <x v="150"/>
    <m/>
    <m/>
    <m/>
    <m/>
    <n v="65000"/>
    <n v="135000"/>
    <n v="-65000"/>
    <n v="1"/>
    <n v="30"/>
    <x v="1"/>
    <x v="1"/>
  </r>
  <r>
    <n v="11499"/>
    <x v="398"/>
    <x v="0"/>
    <x v="64"/>
    <n v="1"/>
    <x v="84"/>
    <x v="29"/>
    <x v="876"/>
    <m/>
    <m/>
    <m/>
    <m/>
    <n v="60000"/>
    <n v="120000"/>
    <n v="-60000"/>
    <n v="1"/>
    <n v="30"/>
    <x v="1"/>
    <x v="1"/>
  </r>
  <r>
    <n v="11500"/>
    <x v="398"/>
    <x v="1"/>
    <x v="8"/>
    <n v="1"/>
    <x v="84"/>
    <x v="28"/>
    <x v="150"/>
    <m/>
    <m/>
    <m/>
    <m/>
    <n v="65000"/>
    <n v="139000"/>
    <n v="74000"/>
    <n v="-1"/>
    <n v="30"/>
    <x v="1"/>
    <x v="1"/>
  </r>
  <r>
    <n v="11501"/>
    <x v="398"/>
    <x v="1"/>
    <x v="8"/>
    <n v="1"/>
    <x v="30"/>
    <x v="28"/>
    <x v="150"/>
    <m/>
    <m/>
    <m/>
    <m/>
    <n v="900"/>
    <n v="6000"/>
    <n v="5100"/>
    <n v="-1"/>
    <n v="30"/>
    <x v="1"/>
    <x v="1"/>
  </r>
  <r>
    <n v="11502"/>
    <x v="398"/>
    <x v="0"/>
    <x v="174"/>
    <n v="2"/>
    <x v="55"/>
    <x v="4"/>
    <x v="314"/>
    <m/>
    <s v="Colors"/>
    <m/>
    <m/>
    <n v="6500"/>
    <n v="20000"/>
    <n v="-13000"/>
    <n v="2"/>
    <n v="30"/>
    <x v="1"/>
    <x v="1"/>
  </r>
  <r>
    <n v="11503"/>
    <x v="398"/>
    <x v="0"/>
    <x v="174"/>
    <n v="3"/>
    <x v="81"/>
    <x v="29"/>
    <x v="375"/>
    <m/>
    <s v="Dama"/>
    <m/>
    <m/>
    <n v="3500"/>
    <n v="10000"/>
    <n v="-10500"/>
    <n v="3"/>
    <n v="30"/>
    <x v="1"/>
    <x v="1"/>
  </r>
  <r>
    <n v="11504"/>
    <x v="398"/>
    <x v="0"/>
    <x v="174"/>
    <n v="1"/>
    <x v="26"/>
    <x v="28"/>
    <x v="364"/>
    <m/>
    <m/>
    <m/>
    <m/>
    <n v="8000"/>
    <n v="20000"/>
    <n v="-8000"/>
    <n v="1"/>
    <n v="30"/>
    <x v="1"/>
    <x v="1"/>
  </r>
  <r>
    <n v="11505"/>
    <x v="398"/>
    <x v="0"/>
    <x v="174"/>
    <n v="1"/>
    <x v="26"/>
    <x v="4"/>
    <x v="828"/>
    <m/>
    <s v="Morado"/>
    <m/>
    <m/>
    <n v="7500"/>
    <n v="18000"/>
    <n v="-7500"/>
    <n v="1"/>
    <n v="30"/>
    <x v="1"/>
    <x v="1"/>
  </r>
  <r>
    <n v="11506"/>
    <x v="398"/>
    <x v="0"/>
    <x v="174"/>
    <n v="1"/>
    <x v="26"/>
    <x v="28"/>
    <x v="1949"/>
    <m/>
    <s v="Amarillo"/>
    <m/>
    <m/>
    <n v="9000"/>
    <n v="20000"/>
    <n v="-9000"/>
    <n v="1"/>
    <n v="30"/>
    <x v="1"/>
    <x v="1"/>
  </r>
  <r>
    <n v="11507"/>
    <x v="398"/>
    <x v="0"/>
    <x v="174"/>
    <n v="3"/>
    <x v="0"/>
    <x v="217"/>
    <x v="328"/>
    <m/>
    <m/>
    <m/>
    <m/>
    <n v="4500"/>
    <n v="14000"/>
    <n v="-13500"/>
    <n v="3"/>
    <n v="30"/>
    <x v="1"/>
    <x v="1"/>
  </r>
  <r>
    <n v="11508"/>
    <x v="398"/>
    <x v="0"/>
    <x v="174"/>
    <n v="3"/>
    <x v="0"/>
    <x v="217"/>
    <x v="440"/>
    <m/>
    <m/>
    <m/>
    <m/>
    <n v="5000"/>
    <n v="14000"/>
    <n v="-15000"/>
    <n v="3"/>
    <n v="30"/>
    <x v="1"/>
    <x v="1"/>
  </r>
  <r>
    <n v="11509"/>
    <x v="398"/>
    <x v="1"/>
    <x v="8"/>
    <n v="1"/>
    <x v="2"/>
    <x v="47"/>
    <x v="2008"/>
    <m/>
    <m/>
    <m/>
    <m/>
    <n v="5000"/>
    <n v="20000"/>
    <n v="15000"/>
    <n v="-1"/>
    <n v="30"/>
    <x v="1"/>
    <x v="1"/>
  </r>
  <r>
    <n v="11510"/>
    <x v="398"/>
    <x v="0"/>
    <x v="127"/>
    <n v="2"/>
    <x v="92"/>
    <x v="172"/>
    <x v="1764"/>
    <m/>
    <m/>
    <m/>
    <m/>
    <n v="40000"/>
    <n v="69000"/>
    <n v="-80000"/>
    <n v="2"/>
    <n v="30"/>
    <x v="1"/>
    <x v="1"/>
  </r>
  <r>
    <n v="11511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12"/>
    <x v="398"/>
    <x v="0"/>
    <x v="114"/>
    <n v="5"/>
    <x v="27"/>
    <x v="1"/>
    <x v="431"/>
    <m/>
    <m/>
    <m/>
    <m/>
    <n v="1000"/>
    <n v="10000"/>
    <n v="-5000"/>
    <n v="5"/>
    <n v="30"/>
    <x v="1"/>
    <x v="1"/>
  </r>
  <r>
    <n v="11513"/>
    <x v="398"/>
    <x v="0"/>
    <x v="114"/>
    <n v="3"/>
    <x v="26"/>
    <x v="29"/>
    <x v="2330"/>
    <m/>
    <m/>
    <m/>
    <m/>
    <n v="12500"/>
    <n v="20000"/>
    <n v="-37500"/>
    <n v="3"/>
    <n v="30"/>
    <x v="1"/>
    <x v="1"/>
  </r>
  <r>
    <n v="11514"/>
    <x v="398"/>
    <x v="0"/>
    <x v="114"/>
    <n v="1"/>
    <x v="55"/>
    <x v="29"/>
    <x v="742"/>
    <m/>
    <m/>
    <m/>
    <m/>
    <n v="5000"/>
    <n v="20000"/>
    <n v="-5000"/>
    <n v="1"/>
    <n v="30"/>
    <x v="1"/>
    <x v="1"/>
  </r>
  <r>
    <n v="11515"/>
    <x v="398"/>
    <x v="0"/>
    <x v="114"/>
    <n v="2"/>
    <x v="55"/>
    <x v="48"/>
    <x v="741"/>
    <m/>
    <m/>
    <m/>
    <m/>
    <n v="7000"/>
    <n v="20000"/>
    <n v="-14000"/>
    <n v="2"/>
    <n v="30"/>
    <x v="1"/>
    <x v="1"/>
  </r>
  <r>
    <n v="11516"/>
    <x v="398"/>
    <x v="0"/>
    <x v="114"/>
    <n v="2"/>
    <x v="100"/>
    <x v="6"/>
    <x v="2420"/>
    <m/>
    <m/>
    <m/>
    <m/>
    <n v="6000"/>
    <n v="15000"/>
    <n v="-12000"/>
    <n v="2"/>
    <n v="30"/>
    <x v="1"/>
    <x v="1"/>
  </r>
  <r>
    <n v="11517"/>
    <x v="398"/>
    <x v="1"/>
    <x v="8"/>
    <n v="1"/>
    <x v="53"/>
    <x v="6"/>
    <x v="2338"/>
    <m/>
    <m/>
    <m/>
    <m/>
    <n v="23000"/>
    <n v="35000"/>
    <n v="12000"/>
    <n v="-1"/>
    <n v="30"/>
    <x v="1"/>
    <x v="1"/>
  </r>
  <r>
    <n v="11518"/>
    <x v="398"/>
    <x v="1"/>
    <x v="8"/>
    <n v="1"/>
    <x v="26"/>
    <x v="1"/>
    <x v="217"/>
    <m/>
    <m/>
    <m/>
    <m/>
    <n v="8000"/>
    <n v="20000"/>
    <n v="12000"/>
    <n v="-1"/>
    <n v="30"/>
    <x v="1"/>
    <x v="1"/>
  </r>
  <r>
    <n v="11519"/>
    <x v="398"/>
    <x v="1"/>
    <x v="8"/>
    <n v="1"/>
    <x v="41"/>
    <x v="6"/>
    <x v="2161"/>
    <m/>
    <m/>
    <m/>
    <m/>
    <n v="5500"/>
    <n v="12000"/>
    <n v="6500"/>
    <n v="-1"/>
    <n v="30"/>
    <x v="1"/>
    <x v="1"/>
  </r>
  <r>
    <n v="11520"/>
    <x v="398"/>
    <x v="1"/>
    <x v="8"/>
    <n v="1"/>
    <x v="215"/>
    <x v="1"/>
    <x v="1017"/>
    <m/>
    <m/>
    <m/>
    <m/>
    <n v="9000"/>
    <n v="20000"/>
    <n v="11000"/>
    <n v="-1"/>
    <n v="30"/>
    <x v="1"/>
    <x v="1"/>
  </r>
  <r>
    <n v="11521"/>
    <x v="398"/>
    <x v="1"/>
    <x v="8"/>
    <n v="1"/>
    <x v="27"/>
    <x v="1"/>
    <x v="1017"/>
    <m/>
    <m/>
    <m/>
    <m/>
    <n v="1000"/>
    <n v="10000"/>
    <n v="9000"/>
    <n v="-1"/>
    <n v="30"/>
    <x v="1"/>
    <x v="1"/>
  </r>
  <r>
    <n v="11522"/>
    <x v="398"/>
    <x v="1"/>
    <x v="8"/>
    <n v="1"/>
    <x v="2"/>
    <x v="93"/>
    <x v="2217"/>
    <m/>
    <m/>
    <m/>
    <m/>
    <n v="16000"/>
    <n v="34000"/>
    <n v="18000"/>
    <n v="-1"/>
    <n v="30"/>
    <x v="1"/>
    <x v="1"/>
  </r>
  <r>
    <n v="11523"/>
    <x v="398"/>
    <x v="1"/>
    <x v="8"/>
    <n v="1"/>
    <x v="4"/>
    <x v="6"/>
    <x v="804"/>
    <m/>
    <m/>
    <m/>
    <m/>
    <n v="45000"/>
    <n v="80000"/>
    <n v="35000"/>
    <n v="-1"/>
    <n v="30"/>
    <x v="1"/>
    <x v="1"/>
  </r>
  <r>
    <n v="11524"/>
    <x v="398"/>
    <x v="1"/>
    <x v="8"/>
    <n v="1"/>
    <x v="11"/>
    <x v="218"/>
    <x v="845"/>
    <m/>
    <s v="Negro"/>
    <m/>
    <m/>
    <n v="29000"/>
    <n v="52000"/>
    <n v="23000"/>
    <n v="-1"/>
    <n v="30"/>
    <x v="1"/>
    <x v="1"/>
  </r>
  <r>
    <n v="11525"/>
    <x v="398"/>
    <x v="1"/>
    <x v="8"/>
    <n v="1"/>
    <x v="27"/>
    <x v="1"/>
    <x v="141"/>
    <m/>
    <m/>
    <m/>
    <m/>
    <n v="1100"/>
    <n v="10000"/>
    <n v="8900"/>
    <n v="-1"/>
    <n v="30"/>
    <x v="1"/>
    <x v="1"/>
  </r>
  <r>
    <n v="11526"/>
    <x v="398"/>
    <x v="1"/>
    <x v="8"/>
    <n v="1"/>
    <x v="29"/>
    <x v="32"/>
    <x v="201"/>
    <m/>
    <m/>
    <m/>
    <m/>
    <n v="19625"/>
    <n v="21000"/>
    <n v="1375"/>
    <n v="-1"/>
    <n v="30"/>
    <x v="1"/>
    <x v="1"/>
  </r>
  <r>
    <n v="11527"/>
    <x v="398"/>
    <x v="1"/>
    <x v="8"/>
    <n v="1"/>
    <x v="26"/>
    <x v="110"/>
    <x v="2358"/>
    <m/>
    <m/>
    <m/>
    <m/>
    <n v="8000"/>
    <n v="22000"/>
    <n v="14000"/>
    <n v="-1"/>
    <n v="30"/>
    <x v="1"/>
    <x v="1"/>
  </r>
  <r>
    <n v="11528"/>
    <x v="398"/>
    <x v="1"/>
    <x v="8"/>
    <n v="1"/>
    <x v="27"/>
    <x v="110"/>
    <x v="2358"/>
    <m/>
    <m/>
    <m/>
    <m/>
    <n v="1000"/>
    <n v="10000"/>
    <n v="9000"/>
    <n v="-1"/>
    <n v="30"/>
    <x v="1"/>
    <x v="1"/>
  </r>
  <r>
    <n v="11529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30"/>
    <x v="398"/>
    <x v="1"/>
    <x v="8"/>
    <n v="1"/>
    <x v="33"/>
    <x v="29"/>
    <x v="2421"/>
    <m/>
    <m/>
    <m/>
    <m/>
    <n v="0"/>
    <n v="25000"/>
    <n v="25000"/>
    <n v="-1"/>
    <n v="30"/>
    <x v="1"/>
    <x v="1"/>
  </r>
  <r>
    <n v="11531"/>
    <x v="398"/>
    <x v="1"/>
    <x v="8"/>
    <n v="1"/>
    <x v="105"/>
    <x v="29"/>
    <x v="1821"/>
    <m/>
    <m/>
    <m/>
    <m/>
    <n v="18000"/>
    <n v="35000"/>
    <n v="17000"/>
    <n v="-1"/>
    <n v="30"/>
    <x v="1"/>
    <x v="1"/>
  </r>
  <r>
    <n v="11532"/>
    <x v="398"/>
    <x v="1"/>
    <x v="8"/>
    <n v="1"/>
    <x v="4"/>
    <x v="4"/>
    <x v="215"/>
    <m/>
    <s v="Negro"/>
    <m/>
    <m/>
    <n v="18000"/>
    <n v="35000"/>
    <n v="17000"/>
    <n v="-1"/>
    <n v="30"/>
    <x v="1"/>
    <x v="1"/>
  </r>
  <r>
    <n v="11533"/>
    <x v="398"/>
    <x v="1"/>
    <x v="8"/>
    <n v="1"/>
    <x v="247"/>
    <x v="1"/>
    <x v="431"/>
    <m/>
    <m/>
    <m/>
    <s v="por pacha"/>
    <n v="5000"/>
    <n v="15000"/>
    <n v="10000"/>
    <n v="-1"/>
    <n v="30"/>
    <x v="1"/>
    <x v="1"/>
  </r>
  <r>
    <n v="11534"/>
    <x v="398"/>
    <x v="1"/>
    <x v="8"/>
    <n v="1"/>
    <x v="247"/>
    <x v="29"/>
    <x v="876"/>
    <m/>
    <m/>
    <m/>
    <s v="por pacha"/>
    <n v="5000"/>
    <n v="15000"/>
    <n v="10000"/>
    <n v="-1"/>
    <n v="30"/>
    <x v="1"/>
    <x v="1"/>
  </r>
  <r>
    <n v="11535"/>
    <x v="398"/>
    <x v="1"/>
    <x v="8"/>
    <n v="1"/>
    <x v="247"/>
    <x v="29"/>
    <x v="2369"/>
    <m/>
    <m/>
    <m/>
    <s v="por pacha"/>
    <n v="5000"/>
    <n v="15000"/>
    <n v="10000"/>
    <n v="-1"/>
    <n v="30"/>
    <x v="1"/>
    <x v="1"/>
  </r>
  <r>
    <n v="11536"/>
    <x v="398"/>
    <x v="1"/>
    <x v="8"/>
    <n v="1"/>
    <x v="84"/>
    <x v="1"/>
    <x v="431"/>
    <m/>
    <m/>
    <m/>
    <m/>
    <n v="65000"/>
    <n v="125000"/>
    <n v="60000"/>
    <n v="-1"/>
    <n v="30"/>
    <x v="1"/>
    <x v="1"/>
  </r>
  <r>
    <n v="11537"/>
    <x v="398"/>
    <x v="1"/>
    <x v="8"/>
    <n v="1"/>
    <x v="26"/>
    <x v="1"/>
    <x v="431"/>
    <m/>
    <m/>
    <m/>
    <m/>
    <n v="8000"/>
    <n v="20000"/>
    <n v="12000"/>
    <n v="-1"/>
    <n v="30"/>
    <x v="1"/>
    <x v="1"/>
  </r>
  <r>
    <n v="11538"/>
    <x v="398"/>
    <x v="1"/>
    <x v="8"/>
    <n v="1"/>
    <x v="55"/>
    <x v="28"/>
    <x v="430"/>
    <m/>
    <m/>
    <m/>
    <m/>
    <n v="5000"/>
    <n v="18000"/>
    <n v="13000"/>
    <n v="-1"/>
    <n v="30"/>
    <x v="1"/>
    <x v="1"/>
  </r>
  <r>
    <n v="11539"/>
    <x v="398"/>
    <x v="1"/>
    <x v="8"/>
    <n v="1"/>
    <x v="84"/>
    <x v="29"/>
    <x v="876"/>
    <m/>
    <m/>
    <m/>
    <m/>
    <n v="60000"/>
    <n v="125000"/>
    <n v="65000"/>
    <n v="-1"/>
    <n v="30"/>
    <x v="1"/>
    <x v="1"/>
  </r>
  <r>
    <n v="11540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41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42"/>
    <x v="398"/>
    <x v="1"/>
    <x v="8"/>
    <n v="1"/>
    <x v="37"/>
    <x v="37"/>
    <x v="300"/>
    <m/>
    <m/>
    <m/>
    <m/>
    <n v="3300"/>
    <n v="7000"/>
    <n v="3700"/>
    <n v="-1"/>
    <n v="30"/>
    <x v="1"/>
    <x v="1"/>
  </r>
  <r>
    <n v="11543"/>
    <x v="398"/>
    <x v="1"/>
    <x v="8"/>
    <n v="1"/>
    <x v="2"/>
    <x v="7"/>
    <x v="328"/>
    <m/>
    <m/>
    <m/>
    <m/>
    <n v="8500"/>
    <n v="20000"/>
    <n v="11500"/>
    <n v="-1"/>
    <n v="30"/>
    <x v="1"/>
    <x v="1"/>
  </r>
  <r>
    <n v="11544"/>
    <x v="398"/>
    <x v="1"/>
    <x v="8"/>
    <n v="1"/>
    <x v="11"/>
    <x v="6"/>
    <x v="2120"/>
    <m/>
    <m/>
    <m/>
    <m/>
    <n v="40000"/>
    <n v="90000"/>
    <n v="50000"/>
    <n v="-1"/>
    <n v="30"/>
    <x v="1"/>
    <x v="1"/>
  </r>
  <r>
    <n v="11545"/>
    <x v="398"/>
    <x v="1"/>
    <x v="8"/>
    <n v="1"/>
    <x v="81"/>
    <x v="1"/>
    <x v="512"/>
    <m/>
    <m/>
    <m/>
    <m/>
    <n v="3500"/>
    <n v="10000"/>
    <n v="6500"/>
    <n v="-1"/>
    <n v="30"/>
    <x v="1"/>
    <x v="1"/>
  </r>
  <r>
    <n v="11546"/>
    <x v="398"/>
    <x v="1"/>
    <x v="8"/>
    <n v="1"/>
    <x v="81"/>
    <x v="29"/>
    <x v="213"/>
    <m/>
    <m/>
    <m/>
    <m/>
    <n v="3500"/>
    <n v="10000"/>
    <n v="6500"/>
    <n v="-1"/>
    <n v="30"/>
    <x v="1"/>
    <x v="1"/>
  </r>
  <r>
    <n v="11547"/>
    <x v="398"/>
    <x v="1"/>
    <x v="8"/>
    <n v="1"/>
    <x v="27"/>
    <x v="28"/>
    <x v="133"/>
    <m/>
    <m/>
    <m/>
    <m/>
    <n v="1100"/>
    <n v="10000"/>
    <n v="8900"/>
    <n v="-1"/>
    <n v="30"/>
    <x v="1"/>
    <x v="1"/>
  </r>
  <r>
    <n v="11548"/>
    <x v="398"/>
    <x v="1"/>
    <x v="8"/>
    <n v="1"/>
    <x v="81"/>
    <x v="28"/>
    <x v="133"/>
    <m/>
    <m/>
    <m/>
    <m/>
    <n v="3500"/>
    <n v="10000"/>
    <n v="6500"/>
    <n v="-1"/>
    <n v="30"/>
    <x v="1"/>
    <x v="1"/>
  </r>
  <r>
    <n v="11549"/>
    <x v="398"/>
    <x v="1"/>
    <x v="8"/>
    <n v="1"/>
    <x v="35"/>
    <x v="89"/>
    <x v="809"/>
    <m/>
    <m/>
    <m/>
    <m/>
    <n v="3700"/>
    <n v="9000"/>
    <n v="5300"/>
    <n v="-1"/>
    <n v="30"/>
    <x v="1"/>
    <x v="1"/>
  </r>
  <r>
    <n v="11550"/>
    <x v="398"/>
    <x v="1"/>
    <x v="8"/>
    <n v="1"/>
    <x v="81"/>
    <x v="1"/>
    <x v="360"/>
    <m/>
    <m/>
    <m/>
    <m/>
    <n v="3500"/>
    <n v="10000"/>
    <n v="6500"/>
    <n v="-1"/>
    <n v="30"/>
    <x v="1"/>
    <x v="1"/>
  </r>
  <r>
    <n v="11551"/>
    <x v="398"/>
    <x v="1"/>
    <x v="8"/>
    <n v="1"/>
    <x v="27"/>
    <x v="1"/>
    <x v="360"/>
    <m/>
    <m/>
    <m/>
    <m/>
    <n v="1000"/>
    <n v="10000"/>
    <n v="9000"/>
    <n v="-1"/>
    <n v="30"/>
    <x v="1"/>
    <x v="1"/>
  </r>
  <r>
    <n v="11552"/>
    <x v="398"/>
    <x v="1"/>
    <x v="8"/>
    <n v="1"/>
    <x v="2"/>
    <x v="7"/>
    <x v="440"/>
    <m/>
    <m/>
    <m/>
    <m/>
    <n v="8500"/>
    <n v="20000"/>
    <n v="11500"/>
    <n v="-1"/>
    <n v="30"/>
    <x v="1"/>
    <x v="1"/>
  </r>
  <r>
    <n v="11553"/>
    <x v="398"/>
    <x v="1"/>
    <x v="8"/>
    <n v="1"/>
    <x v="35"/>
    <x v="89"/>
    <x v="2091"/>
    <m/>
    <m/>
    <m/>
    <m/>
    <n v="3700"/>
    <n v="9000"/>
    <n v="5300"/>
    <n v="-1"/>
    <n v="30"/>
    <x v="1"/>
    <x v="1"/>
  </r>
  <r>
    <n v="11554"/>
    <x v="398"/>
    <x v="1"/>
    <x v="8"/>
    <n v="1"/>
    <x v="29"/>
    <x v="32"/>
    <x v="201"/>
    <m/>
    <m/>
    <m/>
    <m/>
    <n v="3270"/>
    <n v="3500"/>
    <n v="230"/>
    <n v="-1"/>
    <n v="30"/>
    <x v="1"/>
    <x v="1"/>
  </r>
  <r>
    <n v="11555"/>
    <x v="398"/>
    <x v="1"/>
    <x v="8"/>
    <n v="1"/>
    <x v="29"/>
    <x v="32"/>
    <x v="201"/>
    <m/>
    <m/>
    <m/>
    <m/>
    <n v="24298"/>
    <n v="26000"/>
    <n v="1702"/>
    <n v="-1"/>
    <n v="30"/>
    <x v="1"/>
    <x v="1"/>
  </r>
  <r>
    <n v="11556"/>
    <x v="398"/>
    <x v="1"/>
    <x v="8"/>
    <n v="1"/>
    <x v="284"/>
    <x v="6"/>
    <x v="2422"/>
    <m/>
    <m/>
    <m/>
    <m/>
    <n v="0"/>
    <n v="1500"/>
    <n v="1500"/>
    <n v="-1"/>
    <n v="30"/>
    <x v="1"/>
    <x v="1"/>
  </r>
  <r>
    <n v="11557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58"/>
    <x v="398"/>
    <x v="1"/>
    <x v="8"/>
    <n v="1"/>
    <x v="55"/>
    <x v="28"/>
    <x v="149"/>
    <m/>
    <m/>
    <m/>
    <m/>
    <n v="6000"/>
    <n v="20000"/>
    <n v="14000"/>
    <n v="-1"/>
    <n v="30"/>
    <x v="1"/>
    <x v="1"/>
  </r>
  <r>
    <n v="11559"/>
    <x v="398"/>
    <x v="1"/>
    <x v="8"/>
    <n v="1"/>
    <x v="27"/>
    <x v="41"/>
    <x v="2423"/>
    <m/>
    <m/>
    <m/>
    <m/>
    <n v="1000"/>
    <n v="10000"/>
    <n v="9000"/>
    <n v="-1"/>
    <n v="30"/>
    <x v="1"/>
    <x v="1"/>
  </r>
  <r>
    <n v="11560"/>
    <x v="398"/>
    <x v="1"/>
    <x v="8"/>
    <n v="1"/>
    <x v="13"/>
    <x v="6"/>
    <x v="2280"/>
    <m/>
    <m/>
    <m/>
    <m/>
    <n v="2000"/>
    <n v="5000"/>
    <n v="3000"/>
    <n v="-1"/>
    <n v="30"/>
    <x v="1"/>
    <x v="1"/>
  </r>
  <r>
    <n v="11561"/>
    <x v="398"/>
    <x v="1"/>
    <x v="8"/>
    <n v="1"/>
    <x v="73"/>
    <x v="72"/>
    <x v="493"/>
    <m/>
    <m/>
    <m/>
    <m/>
    <n v="2000"/>
    <n v="7000"/>
    <n v="5000"/>
    <n v="-1"/>
    <n v="30"/>
    <x v="1"/>
    <x v="1"/>
  </r>
  <r>
    <n v="11562"/>
    <x v="399"/>
    <x v="1"/>
    <x v="8"/>
    <n v="1"/>
    <x v="170"/>
    <x v="134"/>
    <x v="1438"/>
    <m/>
    <m/>
    <m/>
    <m/>
    <n v="140000"/>
    <n v="140000"/>
    <n v="0"/>
    <n v="-1"/>
    <n v="1"/>
    <x v="2"/>
    <x v="1"/>
  </r>
  <r>
    <n v="11563"/>
    <x v="399"/>
    <x v="1"/>
    <x v="8"/>
    <n v="1"/>
    <x v="55"/>
    <x v="29"/>
    <x v="2330"/>
    <m/>
    <s v="Azul"/>
    <m/>
    <m/>
    <n v="7000"/>
    <n v="20000"/>
    <n v="13000"/>
    <n v="-1"/>
    <n v="1"/>
    <x v="2"/>
    <x v="1"/>
  </r>
  <r>
    <n v="11564"/>
    <x v="399"/>
    <x v="1"/>
    <x v="8"/>
    <n v="1"/>
    <x v="37"/>
    <x v="37"/>
    <x v="336"/>
    <m/>
    <m/>
    <m/>
    <m/>
    <n v="0"/>
    <n v="5000"/>
    <n v="5000"/>
    <n v="-1"/>
    <n v="1"/>
    <x v="2"/>
    <x v="1"/>
  </r>
  <r>
    <n v="11565"/>
    <x v="399"/>
    <x v="1"/>
    <x v="8"/>
    <n v="1"/>
    <x v="13"/>
    <x v="6"/>
    <x v="2320"/>
    <m/>
    <m/>
    <m/>
    <m/>
    <n v="10000"/>
    <n v="25000"/>
    <n v="15000"/>
    <n v="-1"/>
    <n v="1"/>
    <x v="2"/>
    <x v="1"/>
  </r>
  <r>
    <n v="11566"/>
    <x v="399"/>
    <x v="1"/>
    <x v="8"/>
    <n v="1"/>
    <x v="21"/>
    <x v="23"/>
    <x v="647"/>
    <m/>
    <m/>
    <m/>
    <m/>
    <n v="160000"/>
    <n v="210000"/>
    <n v="50000"/>
    <n v="-1"/>
    <n v="1"/>
    <x v="2"/>
    <x v="1"/>
  </r>
  <r>
    <n v="11567"/>
    <x v="399"/>
    <x v="1"/>
    <x v="8"/>
    <n v="1"/>
    <x v="26"/>
    <x v="4"/>
    <x v="1539"/>
    <m/>
    <m/>
    <m/>
    <m/>
    <n v="12000"/>
    <n v="24000"/>
    <n v="12000"/>
    <n v="-1"/>
    <n v="1"/>
    <x v="2"/>
    <x v="1"/>
  </r>
  <r>
    <n v="11568"/>
    <x v="399"/>
    <x v="1"/>
    <x v="8"/>
    <n v="1"/>
    <x v="81"/>
    <x v="1"/>
    <x v="141"/>
    <m/>
    <m/>
    <m/>
    <m/>
    <n v="3500"/>
    <n v="10000"/>
    <n v="6500"/>
    <n v="-1"/>
    <n v="1"/>
    <x v="2"/>
    <x v="1"/>
  </r>
  <r>
    <n v="11569"/>
    <x v="399"/>
    <x v="1"/>
    <x v="8"/>
    <n v="1"/>
    <x v="1"/>
    <x v="152"/>
    <x v="1366"/>
    <m/>
    <s v="Naranja"/>
    <m/>
    <m/>
    <n v="3000"/>
    <n v="11000"/>
    <n v="8000"/>
    <n v="-1"/>
    <n v="1"/>
    <x v="2"/>
    <x v="1"/>
  </r>
  <r>
    <n v="11570"/>
    <x v="399"/>
    <x v="1"/>
    <x v="8"/>
    <n v="1"/>
    <x v="2"/>
    <x v="96"/>
    <x v="2229"/>
    <m/>
    <m/>
    <m/>
    <m/>
    <n v="20000"/>
    <n v="39000"/>
    <n v="19000"/>
    <n v="-1"/>
    <n v="1"/>
    <x v="2"/>
    <x v="1"/>
  </r>
  <r>
    <n v="11571"/>
    <x v="399"/>
    <x v="1"/>
    <x v="8"/>
    <n v="1"/>
    <x v="11"/>
    <x v="134"/>
    <x v="2350"/>
    <m/>
    <m/>
    <m/>
    <m/>
    <n v="110000"/>
    <n v="165000"/>
    <n v="55000"/>
    <n v="-1"/>
    <n v="1"/>
    <x v="2"/>
    <x v="1"/>
  </r>
  <r>
    <n v="11572"/>
    <x v="399"/>
    <x v="1"/>
    <x v="8"/>
    <n v="1"/>
    <x v="33"/>
    <x v="29"/>
    <x v="2424"/>
    <m/>
    <m/>
    <m/>
    <m/>
    <n v="0"/>
    <n v="50000"/>
    <n v="50000"/>
    <n v="-1"/>
    <n v="1"/>
    <x v="2"/>
    <x v="1"/>
  </r>
  <r>
    <n v="11573"/>
    <x v="399"/>
    <x v="1"/>
    <x v="8"/>
    <n v="1"/>
    <x v="247"/>
    <x v="29"/>
    <x v="569"/>
    <m/>
    <m/>
    <m/>
    <m/>
    <n v="5000"/>
    <n v="15000"/>
    <n v="10000"/>
    <n v="-1"/>
    <n v="1"/>
    <x v="2"/>
    <x v="1"/>
  </r>
  <r>
    <n v="11574"/>
    <x v="399"/>
    <x v="1"/>
    <x v="8"/>
    <n v="1"/>
    <x v="37"/>
    <x v="50"/>
    <x v="392"/>
    <m/>
    <m/>
    <m/>
    <m/>
    <n v="1000"/>
    <n v="5000"/>
    <n v="4000"/>
    <n v="-1"/>
    <n v="1"/>
    <x v="2"/>
    <x v="1"/>
  </r>
  <r>
    <n v="11575"/>
    <x v="399"/>
    <x v="1"/>
    <x v="8"/>
    <n v="1"/>
    <x v="29"/>
    <x v="50"/>
    <x v="370"/>
    <m/>
    <m/>
    <m/>
    <m/>
    <n v="5606"/>
    <n v="6000"/>
    <n v="394"/>
    <n v="-1"/>
    <n v="1"/>
    <x v="2"/>
    <x v="1"/>
  </r>
  <r>
    <n v="11576"/>
    <x v="399"/>
    <x v="1"/>
    <x v="8"/>
    <n v="1"/>
    <x v="33"/>
    <x v="28"/>
    <x v="2425"/>
    <m/>
    <m/>
    <m/>
    <m/>
    <n v="0"/>
    <n v="40000"/>
    <n v="40000"/>
    <n v="-1"/>
    <n v="1"/>
    <x v="2"/>
    <x v="1"/>
  </r>
  <r>
    <n v="11577"/>
    <x v="399"/>
    <x v="1"/>
    <x v="8"/>
    <n v="1"/>
    <x v="26"/>
    <x v="1"/>
    <x v="136"/>
    <m/>
    <m/>
    <m/>
    <m/>
    <n v="8000"/>
    <n v="20000"/>
    <n v="12000"/>
    <n v="-1"/>
    <n v="1"/>
    <x v="2"/>
    <x v="1"/>
  </r>
  <r>
    <n v="11578"/>
    <x v="399"/>
    <x v="1"/>
    <x v="8"/>
    <n v="1"/>
    <x v="29"/>
    <x v="37"/>
    <x v="233"/>
    <m/>
    <m/>
    <m/>
    <m/>
    <n v="7008"/>
    <n v="7500"/>
    <n v="492"/>
    <n v="-1"/>
    <n v="1"/>
    <x v="2"/>
    <x v="1"/>
  </r>
  <r>
    <n v="11579"/>
    <x v="399"/>
    <x v="1"/>
    <x v="8"/>
    <n v="1"/>
    <x v="29"/>
    <x v="37"/>
    <x v="233"/>
    <m/>
    <m/>
    <m/>
    <m/>
    <n v="3270"/>
    <n v="3500"/>
    <n v="230"/>
    <n v="-1"/>
    <n v="1"/>
    <x v="2"/>
    <x v="1"/>
  </r>
  <r>
    <n v="11580"/>
    <x v="399"/>
    <x v="1"/>
    <x v="180"/>
    <n v="1"/>
    <x v="6"/>
    <x v="6"/>
    <x v="473"/>
    <m/>
    <m/>
    <m/>
    <m/>
    <n v="16000"/>
    <n v="34000"/>
    <n v="18000"/>
    <n v="-1"/>
    <n v="1"/>
    <x v="2"/>
    <x v="1"/>
  </r>
  <r>
    <n v="11581"/>
    <x v="399"/>
    <x v="1"/>
    <x v="180"/>
    <n v="1"/>
    <x v="78"/>
    <x v="12"/>
    <x v="539"/>
    <m/>
    <m/>
    <m/>
    <m/>
    <n v="1000"/>
    <n v="4000"/>
    <n v="3000"/>
    <n v="-1"/>
    <n v="1"/>
    <x v="2"/>
    <x v="1"/>
  </r>
  <r>
    <n v="11582"/>
    <x v="399"/>
    <x v="1"/>
    <x v="8"/>
    <n v="1"/>
    <x v="29"/>
    <x v="32"/>
    <x v="201"/>
    <m/>
    <m/>
    <m/>
    <m/>
    <n v="10279"/>
    <n v="11000"/>
    <n v="721"/>
    <n v="-1"/>
    <n v="1"/>
    <x v="2"/>
    <x v="1"/>
  </r>
  <r>
    <n v="11583"/>
    <x v="399"/>
    <x v="1"/>
    <x v="8"/>
    <n v="1"/>
    <x v="26"/>
    <x v="29"/>
    <x v="570"/>
    <m/>
    <s v="Lila"/>
    <m/>
    <m/>
    <n v="8000"/>
    <n v="20000"/>
    <n v="12000"/>
    <n v="-1"/>
    <n v="1"/>
    <x v="2"/>
    <x v="1"/>
  </r>
  <r>
    <n v="11584"/>
    <x v="399"/>
    <x v="1"/>
    <x v="8"/>
    <n v="1"/>
    <x v="81"/>
    <x v="29"/>
    <x v="570"/>
    <m/>
    <s v="Dama"/>
    <m/>
    <m/>
    <n v="3500"/>
    <n v="10000"/>
    <n v="6500"/>
    <n v="-1"/>
    <n v="1"/>
    <x v="2"/>
    <x v="1"/>
  </r>
  <r>
    <n v="11585"/>
    <x v="399"/>
    <x v="1"/>
    <x v="8"/>
    <n v="1"/>
    <x v="37"/>
    <x v="37"/>
    <x v="336"/>
    <m/>
    <m/>
    <m/>
    <m/>
    <n v="0"/>
    <n v="4000"/>
    <n v="4000"/>
    <n v="-1"/>
    <n v="1"/>
    <x v="2"/>
    <x v="1"/>
  </r>
  <r>
    <n v="11586"/>
    <x v="399"/>
    <x v="1"/>
    <x v="82"/>
    <n v="1"/>
    <x v="27"/>
    <x v="29"/>
    <x v="349"/>
    <m/>
    <m/>
    <m/>
    <m/>
    <n v="1000"/>
    <n v="10000"/>
    <n v="9000"/>
    <n v="-1"/>
    <n v="1"/>
    <x v="2"/>
    <x v="1"/>
  </r>
  <r>
    <n v="11587"/>
    <x v="399"/>
    <x v="1"/>
    <x v="8"/>
    <n v="1"/>
    <x v="247"/>
    <x v="41"/>
    <x v="1859"/>
    <m/>
    <m/>
    <m/>
    <m/>
    <n v="5000"/>
    <n v="18000"/>
    <n v="13000"/>
    <n v="-1"/>
    <n v="1"/>
    <x v="2"/>
    <x v="1"/>
  </r>
  <r>
    <n v="11588"/>
    <x v="399"/>
    <x v="1"/>
    <x v="8"/>
    <n v="1"/>
    <x v="247"/>
    <x v="28"/>
    <x v="315"/>
    <m/>
    <m/>
    <m/>
    <m/>
    <n v="5000"/>
    <n v="18000"/>
    <n v="13000"/>
    <n v="-1"/>
    <n v="1"/>
    <x v="2"/>
    <x v="1"/>
  </r>
  <r>
    <n v="11589"/>
    <x v="399"/>
    <x v="1"/>
    <x v="8"/>
    <n v="1"/>
    <x v="26"/>
    <x v="28"/>
    <x v="315"/>
    <m/>
    <s v="Negro"/>
    <m/>
    <m/>
    <n v="8000"/>
    <n v="20000"/>
    <n v="12000"/>
    <n v="-1"/>
    <n v="1"/>
    <x v="2"/>
    <x v="1"/>
  </r>
  <r>
    <n v="11590"/>
    <x v="399"/>
    <x v="1"/>
    <x v="8"/>
    <n v="1"/>
    <x v="171"/>
    <x v="6"/>
    <x v="1822"/>
    <m/>
    <m/>
    <m/>
    <m/>
    <n v="20000"/>
    <n v="30000"/>
    <n v="10000"/>
    <n v="-1"/>
    <n v="1"/>
    <x v="2"/>
    <x v="1"/>
  </r>
  <r>
    <n v="11591"/>
    <x v="399"/>
    <x v="1"/>
    <x v="8"/>
    <n v="1"/>
    <x v="254"/>
    <x v="173"/>
    <x v="2200"/>
    <m/>
    <m/>
    <m/>
    <m/>
    <n v="42000"/>
    <n v="65000"/>
    <n v="23000"/>
    <n v="-1"/>
    <n v="1"/>
    <x v="2"/>
    <x v="1"/>
  </r>
  <r>
    <n v="11592"/>
    <x v="399"/>
    <x v="1"/>
    <x v="8"/>
    <n v="1"/>
    <x v="220"/>
    <x v="173"/>
    <x v="2290"/>
    <m/>
    <m/>
    <m/>
    <m/>
    <n v="20000"/>
    <n v="55000"/>
    <n v="35000"/>
    <n v="-1"/>
    <n v="1"/>
    <x v="2"/>
    <x v="1"/>
  </r>
  <r>
    <n v="11593"/>
    <x v="399"/>
    <x v="1"/>
    <x v="8"/>
    <n v="1"/>
    <x v="71"/>
    <x v="67"/>
    <x v="475"/>
    <m/>
    <s v="Gris"/>
    <m/>
    <m/>
    <n v="38000"/>
    <n v="69000"/>
    <n v="31000"/>
    <n v="-1"/>
    <n v="1"/>
    <x v="2"/>
    <x v="1"/>
  </r>
  <r>
    <n v="11594"/>
    <x v="399"/>
    <x v="1"/>
    <x v="8"/>
    <n v="1"/>
    <x v="0"/>
    <x v="6"/>
    <x v="62"/>
    <s v="Plug mini"/>
    <s v="Negro"/>
    <m/>
    <m/>
    <n v="2500"/>
    <n v="6000"/>
    <n v="3500"/>
    <n v="-1"/>
    <n v="1"/>
    <x v="2"/>
    <x v="1"/>
  </r>
  <r>
    <n v="11595"/>
    <x v="399"/>
    <x v="1"/>
    <x v="8"/>
    <n v="1"/>
    <x v="247"/>
    <x v="29"/>
    <x v="570"/>
    <m/>
    <m/>
    <m/>
    <m/>
    <n v="5000"/>
    <n v="18000"/>
    <n v="13000"/>
    <n v="-1"/>
    <n v="1"/>
    <x v="2"/>
    <x v="1"/>
  </r>
  <r>
    <n v="11596"/>
    <x v="399"/>
    <x v="1"/>
    <x v="8"/>
    <n v="1"/>
    <x v="2"/>
    <x v="7"/>
    <x v="440"/>
    <m/>
    <m/>
    <m/>
    <m/>
    <n v="8500"/>
    <n v="20000"/>
    <n v="11500"/>
    <n v="-1"/>
    <n v="1"/>
    <x v="2"/>
    <x v="1"/>
  </r>
  <r>
    <n v="11597"/>
    <x v="399"/>
    <x v="1"/>
    <x v="8"/>
    <n v="1"/>
    <x v="26"/>
    <x v="28"/>
    <x v="150"/>
    <m/>
    <s v="Salmon"/>
    <m/>
    <m/>
    <n v="8000"/>
    <n v="20000"/>
    <n v="12000"/>
    <n v="-1"/>
    <n v="1"/>
    <x v="2"/>
    <x v="1"/>
  </r>
  <r>
    <n v="11598"/>
    <x v="399"/>
    <x v="1"/>
    <x v="8"/>
    <n v="1"/>
    <x v="33"/>
    <x v="1"/>
    <x v="2426"/>
    <m/>
    <m/>
    <m/>
    <m/>
    <n v="0"/>
    <n v="2000"/>
    <n v="2000"/>
    <n v="-1"/>
    <n v="1"/>
    <x v="2"/>
    <x v="1"/>
  </r>
  <r>
    <n v="11599"/>
    <x v="399"/>
    <x v="1"/>
    <x v="8"/>
    <n v="1"/>
    <x v="33"/>
    <x v="28"/>
    <x v="2427"/>
    <m/>
    <m/>
    <m/>
    <m/>
    <n v="0"/>
    <n v="2000"/>
    <n v="2000"/>
    <n v="-1"/>
    <n v="1"/>
    <x v="2"/>
    <x v="1"/>
  </r>
  <r>
    <n v="11600"/>
    <x v="399"/>
    <x v="1"/>
    <x v="8"/>
    <n v="1"/>
    <x v="41"/>
    <x v="6"/>
    <x v="2237"/>
    <m/>
    <s v="Rick Sanchez"/>
    <m/>
    <m/>
    <n v="1800"/>
    <n v="5000"/>
    <n v="3200"/>
    <n v="-1"/>
    <n v="1"/>
    <x v="2"/>
    <x v="1"/>
  </r>
  <r>
    <n v="11601"/>
    <x v="399"/>
    <x v="1"/>
    <x v="8"/>
    <n v="1"/>
    <x v="8"/>
    <x v="25"/>
    <x v="2288"/>
    <m/>
    <m/>
    <m/>
    <m/>
    <n v="30000"/>
    <n v="53000"/>
    <n v="23000"/>
    <n v="-1"/>
    <n v="1"/>
    <x v="2"/>
    <x v="1"/>
  </r>
  <r>
    <n v="11602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03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04"/>
    <x v="399"/>
    <x v="1"/>
    <x v="8"/>
    <n v="1"/>
    <x v="278"/>
    <x v="6"/>
    <x v="2291"/>
    <m/>
    <s v="Moto E13"/>
    <m/>
    <m/>
    <n v="6000"/>
    <n v="14000"/>
    <n v="8000"/>
    <n v="-1"/>
    <n v="1"/>
    <x v="2"/>
    <x v="1"/>
  </r>
  <r>
    <n v="11605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06"/>
    <x v="399"/>
    <x v="1"/>
    <x v="8"/>
    <n v="1"/>
    <x v="81"/>
    <x v="29"/>
    <x v="139"/>
    <m/>
    <m/>
    <m/>
    <m/>
    <n v="3500"/>
    <n v="10000"/>
    <n v="6500"/>
    <n v="-1"/>
    <n v="1"/>
    <x v="2"/>
    <x v="1"/>
  </r>
  <r>
    <n v="11607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08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09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10"/>
    <x v="399"/>
    <x v="1"/>
    <x v="8"/>
    <n v="1"/>
    <x v="1"/>
    <x v="1"/>
    <x v="1000"/>
    <m/>
    <m/>
    <m/>
    <m/>
    <n v="2800"/>
    <n v="10000"/>
    <n v="7200"/>
    <n v="-1"/>
    <n v="1"/>
    <x v="2"/>
    <x v="1"/>
  </r>
  <r>
    <n v="11611"/>
    <x v="399"/>
    <x v="1"/>
    <x v="8"/>
    <n v="1"/>
    <x v="84"/>
    <x v="1"/>
    <x v="2239"/>
    <m/>
    <m/>
    <m/>
    <m/>
    <n v="55000"/>
    <n v="115000"/>
    <n v="60000"/>
    <n v="-1"/>
    <n v="1"/>
    <x v="2"/>
    <x v="1"/>
  </r>
  <r>
    <n v="11612"/>
    <x v="399"/>
    <x v="1"/>
    <x v="8"/>
    <n v="1"/>
    <x v="26"/>
    <x v="29"/>
    <x v="2103"/>
    <m/>
    <m/>
    <m/>
    <m/>
    <n v="10500"/>
    <n v="24000"/>
    <n v="13500"/>
    <n v="-1"/>
    <n v="1"/>
    <x v="2"/>
    <x v="1"/>
  </r>
  <r>
    <n v="11613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14"/>
    <x v="399"/>
    <x v="1"/>
    <x v="8"/>
    <n v="1"/>
    <x v="284"/>
    <x v="6"/>
    <x v="2428"/>
    <m/>
    <m/>
    <m/>
    <m/>
    <n v="0"/>
    <n v="1300"/>
    <n v="1300"/>
    <n v="-1"/>
    <n v="1"/>
    <x v="2"/>
    <x v="1"/>
  </r>
  <r>
    <n v="11615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16"/>
    <x v="399"/>
    <x v="0"/>
    <x v="87"/>
    <n v="3"/>
    <x v="35"/>
    <x v="89"/>
    <x v="741"/>
    <m/>
    <m/>
    <m/>
    <m/>
    <n v="3700"/>
    <n v="9000"/>
    <n v="-11100"/>
    <n v="3"/>
    <n v="1"/>
    <x v="2"/>
    <x v="1"/>
  </r>
  <r>
    <n v="11617"/>
    <x v="399"/>
    <x v="0"/>
    <x v="64"/>
    <n v="1"/>
    <x v="84"/>
    <x v="1"/>
    <x v="431"/>
    <m/>
    <m/>
    <m/>
    <m/>
    <n v="65000"/>
    <n v="130000"/>
    <n v="-65000"/>
    <n v="1"/>
    <n v="1"/>
    <x v="2"/>
    <x v="1"/>
  </r>
  <r>
    <n v="11618"/>
    <x v="399"/>
    <x v="0"/>
    <x v="174"/>
    <n v="5"/>
    <x v="26"/>
    <x v="35"/>
    <x v="2429"/>
    <m/>
    <m/>
    <m/>
    <m/>
    <n v="9000"/>
    <n v="20000"/>
    <n v="-45000"/>
    <n v="5"/>
    <n v="1"/>
    <x v="2"/>
    <x v="1"/>
  </r>
  <r>
    <n v="11619"/>
    <x v="399"/>
    <x v="0"/>
    <x v="174"/>
    <n v="11"/>
    <x v="81"/>
    <x v="48"/>
    <x v="741"/>
    <m/>
    <m/>
    <m/>
    <m/>
    <n v="3500"/>
    <n v="10000"/>
    <n v="-38500"/>
    <n v="11"/>
    <n v="1"/>
    <x v="2"/>
    <x v="1"/>
  </r>
  <r>
    <n v="11620"/>
    <x v="399"/>
    <x v="0"/>
    <x v="174"/>
    <n v="1"/>
    <x v="55"/>
    <x v="28"/>
    <x v="430"/>
    <m/>
    <m/>
    <m/>
    <m/>
    <n v="5000"/>
    <n v="20000"/>
    <n v="-5000"/>
    <n v="1"/>
    <n v="1"/>
    <x v="2"/>
    <x v="1"/>
  </r>
  <r>
    <n v="11621"/>
    <x v="399"/>
    <x v="0"/>
    <x v="174"/>
    <n v="3"/>
    <x v="26"/>
    <x v="48"/>
    <x v="741"/>
    <m/>
    <m/>
    <m/>
    <m/>
    <n v="8000"/>
    <n v="20000"/>
    <n v="-24000"/>
    <n v="3"/>
    <n v="1"/>
    <x v="2"/>
    <x v="1"/>
  </r>
  <r>
    <n v="11622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23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24"/>
    <x v="400"/>
    <x v="1"/>
    <x v="8"/>
    <n v="1"/>
    <x v="4"/>
    <x v="4"/>
    <x v="215"/>
    <m/>
    <s v="Negro"/>
    <m/>
    <m/>
    <n v="18000"/>
    <n v="35000"/>
    <n v="17000"/>
    <n v="-1"/>
    <n v="2"/>
    <x v="2"/>
    <x v="1"/>
  </r>
  <r>
    <n v="11625"/>
    <x v="400"/>
    <x v="1"/>
    <x v="8"/>
    <n v="1"/>
    <x v="198"/>
    <x v="6"/>
    <x v="1546"/>
    <m/>
    <m/>
    <m/>
    <m/>
    <n v="15000"/>
    <n v="30000"/>
    <n v="15000"/>
    <n v="-1"/>
    <n v="2"/>
    <x v="2"/>
    <x v="1"/>
  </r>
  <r>
    <n v="11626"/>
    <x v="400"/>
    <x v="1"/>
    <x v="8"/>
    <n v="1"/>
    <x v="37"/>
    <x v="50"/>
    <x v="392"/>
    <m/>
    <m/>
    <m/>
    <m/>
    <n v="1000"/>
    <n v="5000"/>
    <n v="4000"/>
    <n v="-1"/>
    <n v="2"/>
    <x v="2"/>
    <x v="1"/>
  </r>
  <r>
    <n v="11627"/>
    <x v="400"/>
    <x v="1"/>
    <x v="8"/>
    <n v="1"/>
    <x v="29"/>
    <x v="50"/>
    <x v="370"/>
    <m/>
    <m/>
    <m/>
    <m/>
    <n v="5606"/>
    <n v="6000"/>
    <n v="394"/>
    <n v="-1"/>
    <n v="2"/>
    <x v="2"/>
    <x v="1"/>
  </r>
  <r>
    <n v="11628"/>
    <x v="400"/>
    <x v="1"/>
    <x v="8"/>
    <n v="1"/>
    <x v="29"/>
    <x v="32"/>
    <x v="201"/>
    <m/>
    <m/>
    <m/>
    <m/>
    <n v="6074"/>
    <n v="6500"/>
    <n v="426"/>
    <n v="-1"/>
    <n v="2"/>
    <x v="2"/>
    <x v="1"/>
  </r>
  <r>
    <n v="11629"/>
    <x v="400"/>
    <x v="1"/>
    <x v="8"/>
    <n v="1"/>
    <x v="81"/>
    <x v="52"/>
    <x v="1142"/>
    <m/>
    <m/>
    <m/>
    <m/>
    <n v="3500"/>
    <n v="10000"/>
    <n v="6500"/>
    <n v="-1"/>
    <n v="2"/>
    <x v="2"/>
    <x v="1"/>
  </r>
  <r>
    <n v="11630"/>
    <x v="400"/>
    <x v="1"/>
    <x v="8"/>
    <n v="1"/>
    <x v="41"/>
    <x v="6"/>
    <x v="2237"/>
    <m/>
    <m/>
    <m/>
    <m/>
    <n v="1800"/>
    <n v="5000"/>
    <n v="3200"/>
    <n v="-1"/>
    <n v="2"/>
    <x v="2"/>
    <x v="1"/>
  </r>
  <r>
    <n v="11631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632"/>
    <x v="400"/>
    <x v="1"/>
    <x v="8"/>
    <n v="1"/>
    <x v="30"/>
    <x v="29"/>
    <x v="919"/>
    <m/>
    <m/>
    <m/>
    <m/>
    <n v="900"/>
    <n v="10000"/>
    <n v="9100"/>
    <n v="-1"/>
    <n v="2"/>
    <x v="2"/>
    <x v="1"/>
  </r>
  <r>
    <n v="11633"/>
    <x v="400"/>
    <x v="1"/>
    <x v="8"/>
    <n v="1"/>
    <x v="11"/>
    <x v="6"/>
    <x v="2119"/>
    <m/>
    <m/>
    <m/>
    <m/>
    <n v="16000"/>
    <n v="30000"/>
    <n v="14000"/>
    <n v="-1"/>
    <n v="2"/>
    <x v="2"/>
    <x v="1"/>
  </r>
  <r>
    <n v="11634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35"/>
    <x v="400"/>
    <x v="1"/>
    <x v="8"/>
    <n v="1"/>
    <x v="26"/>
    <x v="35"/>
    <x v="1431"/>
    <m/>
    <m/>
    <m/>
    <m/>
    <n v="10000"/>
    <n v="22000"/>
    <n v="12000"/>
    <n v="-1"/>
    <n v="2"/>
    <x v="2"/>
    <x v="1"/>
  </r>
  <r>
    <n v="11636"/>
    <x v="400"/>
    <x v="1"/>
    <x v="8"/>
    <n v="1"/>
    <x v="27"/>
    <x v="35"/>
    <x v="1431"/>
    <m/>
    <m/>
    <m/>
    <m/>
    <n v="1100"/>
    <n v="10000"/>
    <n v="8900"/>
    <n v="-1"/>
    <n v="2"/>
    <x v="2"/>
    <x v="1"/>
  </r>
  <r>
    <n v="11637"/>
    <x v="400"/>
    <x v="1"/>
    <x v="8"/>
    <n v="1"/>
    <x v="53"/>
    <x v="6"/>
    <x v="2338"/>
    <m/>
    <m/>
    <m/>
    <m/>
    <n v="23000"/>
    <n v="39000"/>
    <n v="16000"/>
    <n v="-1"/>
    <n v="2"/>
    <x v="2"/>
    <x v="1"/>
  </r>
  <r>
    <n v="11638"/>
    <x v="400"/>
    <x v="1"/>
    <x v="8"/>
    <n v="1"/>
    <x v="4"/>
    <x v="28"/>
    <x v="351"/>
    <m/>
    <m/>
    <m/>
    <m/>
    <n v="40000"/>
    <n v="62000"/>
    <n v="22000"/>
    <n v="-1"/>
    <n v="2"/>
    <x v="2"/>
    <x v="1"/>
  </r>
  <r>
    <n v="11639"/>
    <x v="400"/>
    <x v="1"/>
    <x v="8"/>
    <n v="1"/>
    <x v="27"/>
    <x v="1"/>
    <x v="1432"/>
    <m/>
    <m/>
    <m/>
    <m/>
    <n v="1100"/>
    <n v="10000"/>
    <n v="8900"/>
    <n v="-1"/>
    <n v="2"/>
    <x v="2"/>
    <x v="1"/>
  </r>
  <r>
    <n v="11640"/>
    <x v="400"/>
    <x v="1"/>
    <x v="8"/>
    <n v="1"/>
    <x v="81"/>
    <x v="1"/>
    <x v="1432"/>
    <m/>
    <m/>
    <m/>
    <m/>
    <n v="3500"/>
    <n v="10000"/>
    <n v="6500"/>
    <n v="-1"/>
    <n v="2"/>
    <x v="2"/>
    <x v="1"/>
  </r>
  <r>
    <n v="11641"/>
    <x v="400"/>
    <x v="1"/>
    <x v="8"/>
    <n v="1"/>
    <x v="1"/>
    <x v="27"/>
    <x v="129"/>
    <m/>
    <m/>
    <m/>
    <m/>
    <n v="7500"/>
    <n v="20000"/>
    <n v="12500"/>
    <n v="-1"/>
    <n v="2"/>
    <x v="2"/>
    <x v="1"/>
  </r>
  <r>
    <n v="11642"/>
    <x v="400"/>
    <x v="1"/>
    <x v="8"/>
    <n v="1"/>
    <x v="27"/>
    <x v="28"/>
    <x v="291"/>
    <m/>
    <m/>
    <m/>
    <m/>
    <n v="1100"/>
    <n v="10000"/>
    <n v="8900"/>
    <n v="-1"/>
    <n v="2"/>
    <x v="2"/>
    <x v="1"/>
  </r>
  <r>
    <n v="11643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44"/>
    <x v="400"/>
    <x v="1"/>
    <x v="8"/>
    <n v="1"/>
    <x v="26"/>
    <x v="29"/>
    <x v="919"/>
    <m/>
    <m/>
    <m/>
    <m/>
    <n v="8000"/>
    <n v="20000"/>
    <n v="12000"/>
    <n v="-1"/>
    <n v="2"/>
    <x v="2"/>
    <x v="1"/>
  </r>
  <r>
    <n v="11645"/>
    <x v="400"/>
    <x v="1"/>
    <x v="8"/>
    <n v="1"/>
    <x v="27"/>
    <x v="29"/>
    <x v="375"/>
    <m/>
    <m/>
    <m/>
    <m/>
    <n v="1100"/>
    <n v="10000"/>
    <n v="8900"/>
    <n v="-1"/>
    <n v="2"/>
    <x v="2"/>
    <x v="1"/>
  </r>
  <r>
    <n v="11646"/>
    <x v="400"/>
    <x v="1"/>
    <x v="8"/>
    <n v="1"/>
    <x v="81"/>
    <x v="29"/>
    <x v="375"/>
    <m/>
    <m/>
    <m/>
    <m/>
    <n v="3500"/>
    <n v="10000"/>
    <n v="6500"/>
    <n v="-1"/>
    <n v="2"/>
    <x v="2"/>
    <x v="1"/>
  </r>
  <r>
    <n v="11647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648"/>
    <x v="400"/>
    <x v="1"/>
    <x v="8"/>
    <n v="1"/>
    <x v="29"/>
    <x v="37"/>
    <x v="233"/>
    <m/>
    <m/>
    <m/>
    <m/>
    <n v="14952"/>
    <n v="16000"/>
    <n v="1048"/>
    <n v="-1"/>
    <n v="2"/>
    <x v="2"/>
    <x v="1"/>
  </r>
  <r>
    <n v="11649"/>
    <x v="400"/>
    <x v="1"/>
    <x v="8"/>
    <n v="1"/>
    <x v="33"/>
    <x v="28"/>
    <x v="133"/>
    <m/>
    <m/>
    <m/>
    <s v="Mantenimiento y conexiones"/>
    <n v="0"/>
    <n v="35000"/>
    <n v="35000"/>
    <n v="-1"/>
    <n v="2"/>
    <x v="2"/>
    <x v="1"/>
  </r>
  <r>
    <n v="11650"/>
    <x v="400"/>
    <x v="1"/>
    <x v="8"/>
    <n v="1"/>
    <x v="84"/>
    <x v="28"/>
    <x v="644"/>
    <m/>
    <m/>
    <m/>
    <m/>
    <n v="70000"/>
    <n v="110000"/>
    <n v="40000"/>
    <n v="-1"/>
    <n v="2"/>
    <x v="2"/>
    <x v="1"/>
  </r>
  <r>
    <n v="11651"/>
    <x v="400"/>
    <x v="1"/>
    <x v="8"/>
    <n v="1"/>
    <x v="84"/>
    <x v="1"/>
    <x v="431"/>
    <m/>
    <m/>
    <m/>
    <m/>
    <n v="65000"/>
    <n v="130000"/>
    <n v="65000"/>
    <n v="-1"/>
    <n v="2"/>
    <x v="2"/>
    <x v="1"/>
  </r>
  <r>
    <n v="11652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53"/>
    <x v="400"/>
    <x v="1"/>
    <x v="8"/>
    <n v="1"/>
    <x v="37"/>
    <x v="32"/>
    <x v="300"/>
    <m/>
    <m/>
    <m/>
    <m/>
    <n v="0"/>
    <n v="4000"/>
    <n v="4000"/>
    <n v="-1"/>
    <n v="2"/>
    <x v="2"/>
    <x v="1"/>
  </r>
  <r>
    <n v="11654"/>
    <x v="400"/>
    <x v="1"/>
    <x v="8"/>
    <n v="1"/>
    <x v="29"/>
    <x v="32"/>
    <x v="201"/>
    <m/>
    <m/>
    <m/>
    <m/>
    <n v="10279"/>
    <n v="11000"/>
    <n v="721"/>
    <n v="-1"/>
    <n v="2"/>
    <x v="2"/>
    <x v="1"/>
  </r>
  <r>
    <n v="11655"/>
    <x v="400"/>
    <x v="1"/>
    <x v="8"/>
    <n v="1"/>
    <x v="29"/>
    <x v="32"/>
    <x v="201"/>
    <m/>
    <m/>
    <m/>
    <m/>
    <n v="7008"/>
    <n v="7500"/>
    <n v="492"/>
    <n v="-1"/>
    <n v="2"/>
    <x v="2"/>
    <x v="1"/>
  </r>
  <r>
    <n v="11656"/>
    <x v="400"/>
    <x v="1"/>
    <x v="8"/>
    <n v="1"/>
    <x v="29"/>
    <x v="32"/>
    <x v="201"/>
    <m/>
    <m/>
    <m/>
    <m/>
    <n v="3270"/>
    <n v="3500"/>
    <n v="230"/>
    <n v="-1"/>
    <n v="2"/>
    <x v="2"/>
    <x v="1"/>
  </r>
  <r>
    <n v="11657"/>
    <x v="400"/>
    <x v="1"/>
    <x v="8"/>
    <n v="1"/>
    <x v="33"/>
    <x v="1"/>
    <x v="2430"/>
    <m/>
    <m/>
    <m/>
    <m/>
    <n v="0"/>
    <n v="10000"/>
    <n v="10000"/>
    <n v="-1"/>
    <n v="2"/>
    <x v="2"/>
    <x v="1"/>
  </r>
  <r>
    <n v="11658"/>
    <x v="401"/>
    <x v="1"/>
    <x v="8"/>
    <n v="1"/>
    <x v="29"/>
    <x v="34"/>
    <x v="371"/>
    <m/>
    <m/>
    <m/>
    <m/>
    <n v="1868"/>
    <n v="2000"/>
    <n v="132"/>
    <n v="-1"/>
    <n v="3"/>
    <x v="2"/>
    <x v="1"/>
  </r>
  <r>
    <n v="11659"/>
    <x v="401"/>
    <x v="1"/>
    <x v="8"/>
    <n v="1"/>
    <x v="33"/>
    <x v="28"/>
    <x v="2431"/>
    <m/>
    <m/>
    <m/>
    <m/>
    <n v="0"/>
    <n v="7000"/>
    <n v="7000"/>
    <n v="-1"/>
    <n v="3"/>
    <x v="2"/>
    <x v="1"/>
  </r>
  <r>
    <n v="11660"/>
    <x v="401"/>
    <x v="1"/>
    <x v="8"/>
    <n v="1"/>
    <x v="1"/>
    <x v="199"/>
    <x v="2220"/>
    <m/>
    <m/>
    <m/>
    <m/>
    <n v="6000"/>
    <n v="15000"/>
    <n v="9000"/>
    <n v="-1"/>
    <n v="3"/>
    <x v="2"/>
    <x v="1"/>
  </r>
  <r>
    <n v="11661"/>
    <x v="401"/>
    <x v="1"/>
    <x v="8"/>
    <n v="1"/>
    <x v="33"/>
    <x v="1"/>
    <x v="2432"/>
    <m/>
    <m/>
    <m/>
    <m/>
    <n v="0"/>
    <n v="5000"/>
    <n v="5000"/>
    <n v="-1"/>
    <n v="3"/>
    <x v="2"/>
    <x v="1"/>
  </r>
  <r>
    <n v="11662"/>
    <x v="401"/>
    <x v="1"/>
    <x v="8"/>
    <n v="1"/>
    <x v="1"/>
    <x v="1"/>
    <x v="1000"/>
    <m/>
    <m/>
    <m/>
    <m/>
    <n v="2800"/>
    <n v="10000"/>
    <n v="7200"/>
    <n v="-1"/>
    <n v="3"/>
    <x v="2"/>
    <x v="1"/>
  </r>
  <r>
    <n v="11663"/>
    <x v="401"/>
    <x v="1"/>
    <x v="8"/>
    <n v="1"/>
    <x v="0"/>
    <x v="6"/>
    <x v="440"/>
    <m/>
    <m/>
    <m/>
    <m/>
    <n v="2800"/>
    <n v="10000"/>
    <n v="7200"/>
    <n v="-1"/>
    <n v="3"/>
    <x v="2"/>
    <x v="1"/>
  </r>
  <r>
    <n v="11664"/>
    <x v="401"/>
    <x v="1"/>
    <x v="8"/>
    <n v="1"/>
    <x v="104"/>
    <x v="1"/>
    <x v="141"/>
    <m/>
    <m/>
    <m/>
    <m/>
    <n v="5000"/>
    <n v="20000"/>
    <n v="15000"/>
    <n v="-1"/>
    <n v="3"/>
    <x v="2"/>
    <x v="1"/>
  </r>
  <r>
    <n v="11665"/>
    <x v="401"/>
    <x v="1"/>
    <x v="8"/>
    <n v="1"/>
    <x v="30"/>
    <x v="1"/>
    <x v="141"/>
    <m/>
    <m/>
    <m/>
    <m/>
    <n v="800"/>
    <n v="10000"/>
    <n v="9200"/>
    <n v="-1"/>
    <n v="3"/>
    <x v="2"/>
    <x v="1"/>
  </r>
  <r>
    <n v="11666"/>
    <x v="401"/>
    <x v="1"/>
    <x v="8"/>
    <n v="1"/>
    <x v="284"/>
    <x v="6"/>
    <x v="2428"/>
    <m/>
    <m/>
    <m/>
    <m/>
    <n v="0"/>
    <n v="500"/>
    <n v="500"/>
    <n v="-1"/>
    <n v="3"/>
    <x v="2"/>
    <x v="1"/>
  </r>
  <r>
    <n v="11667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668"/>
    <x v="400"/>
    <x v="0"/>
    <x v="64"/>
    <n v="1"/>
    <x v="84"/>
    <x v="1"/>
    <x v="187"/>
    <m/>
    <m/>
    <m/>
    <m/>
    <n v="55000"/>
    <n v="120000"/>
    <n v="-55000"/>
    <n v="1"/>
    <n v="2"/>
    <x v="2"/>
    <x v="1"/>
  </r>
  <r>
    <n v="11669"/>
    <x v="400"/>
    <x v="0"/>
    <x v="64"/>
    <n v="1"/>
    <x v="280"/>
    <x v="1"/>
    <x v="187"/>
    <m/>
    <m/>
    <m/>
    <m/>
    <n v="5000"/>
    <n v="15000"/>
    <n v="-5000"/>
    <n v="1"/>
    <n v="2"/>
    <x v="2"/>
    <x v="1"/>
  </r>
  <r>
    <n v="11670"/>
    <x v="400"/>
    <x v="0"/>
    <x v="51"/>
    <n v="7"/>
    <x v="26"/>
    <x v="48"/>
    <x v="741"/>
    <m/>
    <m/>
    <m/>
    <m/>
    <n v="7000"/>
    <n v="20000"/>
    <n v="-49000"/>
    <n v="7"/>
    <n v="2"/>
    <x v="2"/>
    <x v="1"/>
  </r>
  <r>
    <n v="11671"/>
    <x v="400"/>
    <x v="0"/>
    <x v="51"/>
    <n v="1"/>
    <x v="26"/>
    <x v="4"/>
    <x v="1151"/>
    <m/>
    <s v="blanco"/>
    <m/>
    <m/>
    <n v="6300"/>
    <n v="18000"/>
    <n v="-6300"/>
    <n v="1"/>
    <n v="2"/>
    <x v="2"/>
    <x v="1"/>
  </r>
  <r>
    <n v="11672"/>
    <x v="400"/>
    <x v="0"/>
    <x v="51"/>
    <n v="8"/>
    <x v="26"/>
    <x v="29"/>
    <x v="2433"/>
    <m/>
    <m/>
    <m/>
    <m/>
    <n v="9500"/>
    <n v="20000"/>
    <n v="-76000"/>
    <n v="8"/>
    <n v="2"/>
    <x v="2"/>
    <x v="1"/>
  </r>
  <r>
    <n v="11673"/>
    <x v="400"/>
    <x v="0"/>
    <x v="51"/>
    <n v="17"/>
    <x v="81"/>
    <x v="48"/>
    <x v="741"/>
    <m/>
    <m/>
    <m/>
    <m/>
    <n v="3500"/>
    <n v="10000"/>
    <n v="-59500"/>
    <n v="17"/>
    <n v="2"/>
    <x v="2"/>
    <x v="1"/>
  </r>
  <r>
    <n v="11674"/>
    <x v="400"/>
    <x v="0"/>
    <x v="51"/>
    <n v="5"/>
    <x v="2"/>
    <x v="7"/>
    <x v="328"/>
    <m/>
    <m/>
    <m/>
    <m/>
    <n v="8500"/>
    <n v="20000"/>
    <n v="-42500"/>
    <n v="5"/>
    <n v="2"/>
    <x v="2"/>
    <x v="1"/>
  </r>
  <r>
    <n v="11675"/>
    <x v="400"/>
    <x v="0"/>
    <x v="51"/>
    <n v="9"/>
    <x v="182"/>
    <x v="48"/>
    <x v="741"/>
    <m/>
    <m/>
    <m/>
    <m/>
    <n v="6000"/>
    <n v="12000"/>
    <n v="-54000"/>
    <n v="9"/>
    <n v="2"/>
    <x v="2"/>
    <x v="1"/>
  </r>
  <r>
    <n v="11676"/>
    <x v="400"/>
    <x v="0"/>
    <x v="51"/>
    <n v="1"/>
    <x v="26"/>
    <x v="28"/>
    <x v="430"/>
    <m/>
    <m/>
    <m/>
    <m/>
    <n v="5500"/>
    <n v="18000"/>
    <n v="-5500"/>
    <n v="1"/>
    <n v="2"/>
    <x v="2"/>
    <x v="1"/>
  </r>
  <r>
    <n v="11677"/>
    <x v="401"/>
    <x v="0"/>
    <x v="64"/>
    <n v="1"/>
    <x v="84"/>
    <x v="28"/>
    <x v="2434"/>
    <m/>
    <m/>
    <m/>
    <m/>
    <n v="50000"/>
    <n v="115000"/>
    <n v="-50000"/>
    <n v="1"/>
    <n v="3"/>
    <x v="2"/>
    <x v="1"/>
  </r>
  <r>
    <n v="11678"/>
    <x v="401"/>
    <x v="0"/>
    <x v="64"/>
    <n v="1"/>
    <x v="84"/>
    <x v="1"/>
    <x v="431"/>
    <m/>
    <m/>
    <m/>
    <m/>
    <n v="65000"/>
    <n v="130000"/>
    <n v="-65000"/>
    <n v="1"/>
    <n v="3"/>
    <x v="2"/>
    <x v="1"/>
  </r>
  <r>
    <n v="11679"/>
    <x v="401"/>
    <x v="0"/>
    <x v="64"/>
    <n v="1"/>
    <x v="84"/>
    <x v="28"/>
    <x v="644"/>
    <m/>
    <m/>
    <m/>
    <m/>
    <n v="70000"/>
    <n v="140000"/>
    <n v="-70000"/>
    <n v="1"/>
    <n v="3"/>
    <x v="2"/>
    <x v="1"/>
  </r>
  <r>
    <n v="11680"/>
    <x v="401"/>
    <x v="1"/>
    <x v="8"/>
    <n v="1"/>
    <x v="26"/>
    <x v="1"/>
    <x v="141"/>
    <m/>
    <s v="Amarillo"/>
    <m/>
    <m/>
    <n v="8000"/>
    <n v="20000"/>
    <n v="12000"/>
    <n v="-1"/>
    <n v="3"/>
    <x v="2"/>
    <x v="1"/>
  </r>
  <r>
    <n v="11681"/>
    <x v="401"/>
    <x v="1"/>
    <x v="8"/>
    <n v="1"/>
    <x v="37"/>
    <x v="50"/>
    <x v="392"/>
    <m/>
    <m/>
    <m/>
    <m/>
    <n v="1000"/>
    <n v="5000"/>
    <n v="4000"/>
    <n v="-1"/>
    <n v="3"/>
    <x v="2"/>
    <x v="1"/>
  </r>
  <r>
    <n v="11682"/>
    <x v="401"/>
    <x v="1"/>
    <x v="8"/>
    <n v="1"/>
    <x v="69"/>
    <x v="12"/>
    <x v="463"/>
    <m/>
    <m/>
    <m/>
    <m/>
    <n v="1000"/>
    <n v="2500"/>
    <n v="1500"/>
    <n v="-1"/>
    <n v="3"/>
    <x v="2"/>
    <x v="1"/>
  </r>
  <r>
    <n v="11683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684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685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686"/>
    <x v="401"/>
    <x v="1"/>
    <x v="8"/>
    <n v="1"/>
    <x v="29"/>
    <x v="32"/>
    <x v="201"/>
    <m/>
    <m/>
    <m/>
    <m/>
    <n v="19625"/>
    <n v="21000"/>
    <n v="1375"/>
    <n v="-1"/>
    <n v="3"/>
    <x v="2"/>
    <x v="1"/>
  </r>
  <r>
    <n v="11687"/>
    <x v="401"/>
    <x v="1"/>
    <x v="8"/>
    <n v="1"/>
    <x v="27"/>
    <x v="1"/>
    <x v="799"/>
    <m/>
    <m/>
    <m/>
    <m/>
    <n v="1100"/>
    <n v="10000"/>
    <n v="8900"/>
    <n v="-1"/>
    <n v="3"/>
    <x v="2"/>
    <x v="1"/>
  </r>
  <r>
    <n v="11688"/>
    <x v="401"/>
    <x v="1"/>
    <x v="8"/>
    <n v="1"/>
    <x v="41"/>
    <x v="6"/>
    <x v="2161"/>
    <m/>
    <m/>
    <m/>
    <m/>
    <n v="6000"/>
    <n v="10000"/>
    <n v="4000"/>
    <n v="-1"/>
    <n v="3"/>
    <x v="2"/>
    <x v="1"/>
  </r>
  <r>
    <n v="11689"/>
    <x v="401"/>
    <x v="1"/>
    <x v="8"/>
    <n v="1"/>
    <x v="4"/>
    <x v="28"/>
    <x v="351"/>
    <m/>
    <m/>
    <m/>
    <m/>
    <n v="30000"/>
    <n v="60000"/>
    <n v="30000"/>
    <n v="-1"/>
    <n v="3"/>
    <x v="2"/>
    <x v="1"/>
  </r>
  <r>
    <n v="11690"/>
    <x v="401"/>
    <x v="1"/>
    <x v="8"/>
    <n v="1"/>
    <x v="84"/>
    <x v="1"/>
    <x v="762"/>
    <m/>
    <m/>
    <m/>
    <m/>
    <n v="65000"/>
    <n v="115000"/>
    <n v="50000"/>
    <n v="-1"/>
    <n v="3"/>
    <x v="2"/>
    <x v="1"/>
  </r>
  <r>
    <n v="11691"/>
    <x v="401"/>
    <x v="1"/>
    <x v="8"/>
    <n v="1"/>
    <x v="27"/>
    <x v="1"/>
    <x v="762"/>
    <m/>
    <m/>
    <m/>
    <s v="por pacha"/>
    <n v="1100"/>
    <n v="5000"/>
    <n v="3900"/>
    <n v="-1"/>
    <n v="3"/>
    <x v="2"/>
    <x v="1"/>
  </r>
  <r>
    <n v="11692"/>
    <x v="401"/>
    <x v="1"/>
    <x v="8"/>
    <n v="1"/>
    <x v="29"/>
    <x v="32"/>
    <x v="201"/>
    <m/>
    <m/>
    <m/>
    <m/>
    <n v="3270"/>
    <n v="3500"/>
    <n v="230"/>
    <n v="-1"/>
    <n v="3"/>
    <x v="2"/>
    <x v="1"/>
  </r>
  <r>
    <n v="11693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694"/>
    <x v="401"/>
    <x v="1"/>
    <x v="8"/>
    <n v="1"/>
    <x v="284"/>
    <x v="6"/>
    <x v="2428"/>
    <m/>
    <m/>
    <m/>
    <m/>
    <n v="0"/>
    <n v="1500"/>
    <n v="1500"/>
    <n v="-1"/>
    <n v="3"/>
    <x v="2"/>
    <x v="1"/>
  </r>
  <r>
    <n v="11695"/>
    <x v="402"/>
    <x v="1"/>
    <x v="8"/>
    <n v="1"/>
    <x v="11"/>
    <x v="6"/>
    <x v="1283"/>
    <m/>
    <s v="Rock"/>
    <m/>
    <m/>
    <n v="55000"/>
    <n v="89000"/>
    <n v="34000"/>
    <n v="-1"/>
    <n v="4"/>
    <x v="2"/>
    <x v="1"/>
  </r>
  <r>
    <n v="11696"/>
    <x v="402"/>
    <x v="1"/>
    <x v="8"/>
    <n v="1"/>
    <x v="4"/>
    <x v="4"/>
    <x v="215"/>
    <m/>
    <s v="Negro"/>
    <m/>
    <m/>
    <n v="16000"/>
    <n v="35000"/>
    <n v="19000"/>
    <n v="-1"/>
    <n v="4"/>
    <x v="2"/>
    <x v="1"/>
  </r>
  <r>
    <n v="11697"/>
    <x v="402"/>
    <x v="1"/>
    <x v="8"/>
    <n v="1"/>
    <x v="2"/>
    <x v="29"/>
    <x v="1975"/>
    <m/>
    <m/>
    <m/>
    <m/>
    <n v="28000"/>
    <n v="59000"/>
    <n v="31000"/>
    <n v="-1"/>
    <n v="4"/>
    <x v="2"/>
    <x v="1"/>
  </r>
  <r>
    <n v="11698"/>
    <x v="402"/>
    <x v="1"/>
    <x v="8"/>
    <n v="1"/>
    <x v="27"/>
    <x v="28"/>
    <x v="430"/>
    <m/>
    <m/>
    <m/>
    <m/>
    <n v="1100"/>
    <n v="10000"/>
    <n v="8900"/>
    <n v="-1"/>
    <n v="4"/>
    <x v="2"/>
    <x v="1"/>
  </r>
  <r>
    <n v="11699"/>
    <x v="402"/>
    <x v="1"/>
    <x v="8"/>
    <n v="1"/>
    <x v="104"/>
    <x v="28"/>
    <x v="430"/>
    <m/>
    <m/>
    <m/>
    <m/>
    <n v="5000"/>
    <n v="25000"/>
    <n v="20000"/>
    <n v="-1"/>
    <n v="4"/>
    <x v="2"/>
    <x v="1"/>
  </r>
  <r>
    <n v="11700"/>
    <x v="402"/>
    <x v="1"/>
    <x v="8"/>
    <n v="1"/>
    <x v="26"/>
    <x v="29"/>
    <x v="569"/>
    <m/>
    <s v="Amarillo"/>
    <m/>
    <m/>
    <n v="8000"/>
    <n v="20000"/>
    <n v="12000"/>
    <n v="-1"/>
    <n v="4"/>
    <x v="2"/>
    <x v="1"/>
  </r>
  <r>
    <n v="11701"/>
    <x v="402"/>
    <x v="1"/>
    <x v="8"/>
    <n v="1"/>
    <x v="37"/>
    <x v="37"/>
    <x v="336"/>
    <m/>
    <m/>
    <m/>
    <m/>
    <n v="0"/>
    <n v="4000"/>
    <n v="4000"/>
    <n v="-1"/>
    <n v="4"/>
    <x v="2"/>
    <x v="1"/>
  </r>
  <r>
    <n v="11702"/>
    <x v="402"/>
    <x v="1"/>
    <x v="8"/>
    <n v="1"/>
    <x v="29"/>
    <x v="37"/>
    <x v="233"/>
    <m/>
    <m/>
    <m/>
    <m/>
    <n v="6074"/>
    <n v="11000"/>
    <n v="4926"/>
    <n v="-1"/>
    <n v="4"/>
    <x v="2"/>
    <x v="1"/>
  </r>
  <r>
    <n v="11703"/>
    <x v="402"/>
    <x v="1"/>
    <x v="8"/>
    <n v="1"/>
    <x v="182"/>
    <x v="6"/>
    <x v="2435"/>
    <m/>
    <m/>
    <m/>
    <m/>
    <n v="3500"/>
    <n v="10000"/>
    <n v="6500"/>
    <n v="-1"/>
    <n v="4"/>
    <x v="2"/>
    <x v="1"/>
  </r>
  <r>
    <n v="11704"/>
    <x v="402"/>
    <x v="1"/>
    <x v="8"/>
    <n v="1"/>
    <x v="4"/>
    <x v="6"/>
    <x v="2286"/>
    <m/>
    <m/>
    <m/>
    <m/>
    <n v="25000"/>
    <n v="55000"/>
    <n v="30000"/>
    <n v="-1"/>
    <n v="4"/>
    <x v="2"/>
    <x v="1"/>
  </r>
  <r>
    <n v="11705"/>
    <x v="402"/>
    <x v="1"/>
    <x v="8"/>
    <n v="1"/>
    <x v="250"/>
    <x v="26"/>
    <x v="2436"/>
    <m/>
    <m/>
    <m/>
    <m/>
    <n v="2000"/>
    <n v="7000"/>
    <n v="5000"/>
    <n v="-1"/>
    <n v="4"/>
    <x v="2"/>
    <x v="1"/>
  </r>
  <r>
    <n v="11706"/>
    <x v="402"/>
    <x v="1"/>
    <x v="8"/>
    <n v="1"/>
    <x v="33"/>
    <x v="2"/>
    <x v="2437"/>
    <m/>
    <m/>
    <m/>
    <m/>
    <n v="0"/>
    <n v="50000"/>
    <n v="50000"/>
    <n v="-1"/>
    <n v="4"/>
    <x v="2"/>
    <x v="1"/>
  </r>
  <r>
    <n v="11707"/>
    <x v="402"/>
    <x v="1"/>
    <x v="8"/>
    <n v="1"/>
    <x v="22"/>
    <x v="25"/>
    <x v="2372"/>
    <m/>
    <m/>
    <m/>
    <m/>
    <n v="15000"/>
    <n v="29000"/>
    <n v="14000"/>
    <n v="-1"/>
    <n v="4"/>
    <x v="2"/>
    <x v="1"/>
  </r>
  <r>
    <n v="11708"/>
    <x v="402"/>
    <x v="1"/>
    <x v="8"/>
    <n v="1"/>
    <x v="40"/>
    <x v="4"/>
    <x v="314"/>
    <m/>
    <m/>
    <m/>
    <m/>
    <n v="4000"/>
    <n v="10000"/>
    <n v="6000"/>
    <n v="-1"/>
    <n v="4"/>
    <x v="2"/>
    <x v="1"/>
  </r>
  <r>
    <n v="11709"/>
    <x v="402"/>
    <x v="1"/>
    <x v="8"/>
    <n v="1"/>
    <x v="13"/>
    <x v="6"/>
    <x v="609"/>
    <m/>
    <m/>
    <m/>
    <m/>
    <n v="16000"/>
    <n v="30000"/>
    <n v="14000"/>
    <n v="-1"/>
    <n v="4"/>
    <x v="2"/>
    <x v="1"/>
  </r>
  <r>
    <n v="11710"/>
    <x v="402"/>
    <x v="1"/>
    <x v="8"/>
    <n v="1"/>
    <x v="27"/>
    <x v="1"/>
    <x v="367"/>
    <m/>
    <m/>
    <m/>
    <m/>
    <n v="1100"/>
    <n v="10000"/>
    <n v="8900"/>
    <n v="-1"/>
    <n v="4"/>
    <x v="2"/>
    <x v="1"/>
  </r>
  <r>
    <n v="11711"/>
    <x v="402"/>
    <x v="1"/>
    <x v="8"/>
    <n v="1"/>
    <x v="0"/>
    <x v="27"/>
    <x v="328"/>
    <m/>
    <m/>
    <m/>
    <m/>
    <n v="3500"/>
    <n v="12000"/>
    <n v="8500"/>
    <n v="-1"/>
    <n v="4"/>
    <x v="2"/>
    <x v="1"/>
  </r>
  <r>
    <n v="11712"/>
    <x v="402"/>
    <x v="1"/>
    <x v="8"/>
    <n v="1"/>
    <x v="29"/>
    <x v="32"/>
    <x v="201"/>
    <m/>
    <m/>
    <m/>
    <m/>
    <n v="6074"/>
    <n v="6500"/>
    <n v="426"/>
    <n v="-1"/>
    <n v="4"/>
    <x v="2"/>
    <x v="1"/>
  </r>
  <r>
    <n v="11713"/>
    <x v="402"/>
    <x v="1"/>
    <x v="8"/>
    <n v="1"/>
    <x v="13"/>
    <x v="6"/>
    <x v="1382"/>
    <m/>
    <m/>
    <m/>
    <m/>
    <n v="8000"/>
    <n v="20000"/>
    <n v="12000"/>
    <n v="-1"/>
    <n v="4"/>
    <x v="2"/>
    <x v="1"/>
  </r>
  <r>
    <n v="11714"/>
    <x v="402"/>
    <x v="1"/>
    <x v="8"/>
    <n v="1"/>
    <x v="0"/>
    <x v="4"/>
    <x v="2267"/>
    <m/>
    <m/>
    <m/>
    <m/>
    <n v="2500"/>
    <n v="7000"/>
    <n v="4500"/>
    <n v="-1"/>
    <n v="4"/>
    <x v="2"/>
    <x v="1"/>
  </r>
  <r>
    <n v="11715"/>
    <x v="402"/>
    <x v="1"/>
    <x v="8"/>
    <n v="1"/>
    <x v="1"/>
    <x v="28"/>
    <x v="2385"/>
    <m/>
    <m/>
    <m/>
    <m/>
    <n v="5500"/>
    <n v="20000"/>
    <n v="14500"/>
    <n v="-1"/>
    <n v="4"/>
    <x v="2"/>
    <x v="1"/>
  </r>
  <r>
    <n v="11716"/>
    <x v="402"/>
    <x v="0"/>
    <x v="51"/>
    <n v="20"/>
    <x v="1"/>
    <x v="1"/>
    <x v="1000"/>
    <m/>
    <m/>
    <m/>
    <m/>
    <n v="2800"/>
    <n v="10000"/>
    <n v="-56000"/>
    <n v="20"/>
    <n v="4"/>
    <x v="2"/>
    <x v="1"/>
  </r>
  <r>
    <n v="11717"/>
    <x v="402"/>
    <x v="0"/>
    <x v="51"/>
    <n v="1"/>
    <x v="26"/>
    <x v="35"/>
    <x v="1431"/>
    <m/>
    <s v="Amarillo"/>
    <m/>
    <m/>
    <n v="11000"/>
    <n v="22000"/>
    <n v="-11000"/>
    <n v="1"/>
    <n v="4"/>
    <x v="2"/>
    <x v="1"/>
  </r>
  <r>
    <n v="11718"/>
    <x v="402"/>
    <x v="0"/>
    <x v="64"/>
    <n v="1"/>
    <x v="84"/>
    <x v="1"/>
    <x v="2001"/>
    <m/>
    <m/>
    <m/>
    <m/>
    <n v="65000"/>
    <n v="125000"/>
    <n v="-65000"/>
    <n v="1"/>
    <n v="4"/>
    <x v="2"/>
    <x v="1"/>
  </r>
  <r>
    <n v="11719"/>
    <x v="402"/>
    <x v="0"/>
    <x v="64"/>
    <n v="1"/>
    <x v="40"/>
    <x v="1"/>
    <x v="141"/>
    <m/>
    <m/>
    <m/>
    <m/>
    <n v="5000"/>
    <n v="5000"/>
    <n v="-5000"/>
    <n v="1"/>
    <n v="4"/>
    <x v="2"/>
    <x v="1"/>
  </r>
  <r>
    <n v="11720"/>
    <x v="402"/>
    <x v="0"/>
    <x v="64"/>
    <n v="1"/>
    <x v="40"/>
    <x v="1"/>
    <x v="799"/>
    <m/>
    <m/>
    <m/>
    <m/>
    <n v="5000"/>
    <n v="5000"/>
    <n v="-5000"/>
    <n v="1"/>
    <n v="4"/>
    <x v="2"/>
    <x v="1"/>
  </r>
  <r>
    <n v="11721"/>
    <x v="402"/>
    <x v="0"/>
    <x v="145"/>
    <n v="1"/>
    <x v="11"/>
    <x v="6"/>
    <x v="2120"/>
    <m/>
    <m/>
    <m/>
    <m/>
    <n v="40000"/>
    <n v="94000"/>
    <n v="-40000"/>
    <n v="1"/>
    <n v="4"/>
    <x v="2"/>
    <x v="1"/>
  </r>
  <r>
    <n v="11722"/>
    <x v="402"/>
    <x v="0"/>
    <x v="145"/>
    <n v="2"/>
    <x v="13"/>
    <x v="6"/>
    <x v="2320"/>
    <m/>
    <m/>
    <m/>
    <m/>
    <n v="10000"/>
    <n v="24000"/>
    <n v="-20000"/>
    <n v="2"/>
    <n v="4"/>
    <x v="2"/>
    <x v="1"/>
  </r>
  <r>
    <n v="11723"/>
    <x v="402"/>
    <x v="0"/>
    <x v="173"/>
    <n v="1"/>
    <x v="71"/>
    <x v="6"/>
    <x v="2438"/>
    <m/>
    <m/>
    <m/>
    <m/>
    <n v="48000"/>
    <n v="90000"/>
    <n v="-48000"/>
    <n v="1"/>
    <n v="4"/>
    <x v="2"/>
    <x v="1"/>
  </r>
  <r>
    <n v="11724"/>
    <x v="402"/>
    <x v="0"/>
    <x v="176"/>
    <n v="1"/>
    <x v="21"/>
    <x v="23"/>
    <x v="647"/>
    <m/>
    <m/>
    <m/>
    <m/>
    <n v="140000"/>
    <n v="220000"/>
    <n v="-140000"/>
    <n v="1"/>
    <n v="4"/>
    <x v="2"/>
    <x v="1"/>
  </r>
  <r>
    <n v="11725"/>
    <x v="402"/>
    <x v="0"/>
    <x v="176"/>
    <n v="1"/>
    <x v="20"/>
    <x v="6"/>
    <x v="2439"/>
    <m/>
    <m/>
    <m/>
    <m/>
    <n v="78000"/>
    <n v="125000"/>
    <n v="-78000"/>
    <n v="1"/>
    <n v="4"/>
    <x v="2"/>
    <x v="1"/>
  </r>
  <r>
    <n v="11726"/>
    <x v="402"/>
    <x v="0"/>
    <x v="176"/>
    <n v="2"/>
    <x v="4"/>
    <x v="4"/>
    <x v="215"/>
    <m/>
    <s v="Negro"/>
    <m/>
    <m/>
    <n v="16000"/>
    <n v="35000"/>
    <n v="-32000"/>
    <n v="2"/>
    <n v="4"/>
    <x v="2"/>
    <x v="1"/>
  </r>
  <r>
    <n v="11727"/>
    <x v="402"/>
    <x v="0"/>
    <x v="127"/>
    <n v="3"/>
    <x v="53"/>
    <x v="6"/>
    <x v="2338"/>
    <m/>
    <m/>
    <m/>
    <m/>
    <n v="23000"/>
    <n v="39000"/>
    <n v="-69000"/>
    <n v="3"/>
    <n v="4"/>
    <x v="2"/>
    <x v="1"/>
  </r>
  <r>
    <n v="11728"/>
    <x v="402"/>
    <x v="0"/>
    <x v="127"/>
    <n v="1"/>
    <x v="287"/>
    <x v="6"/>
    <x v="2440"/>
    <m/>
    <m/>
    <m/>
    <m/>
    <n v="15000"/>
    <n v="34000"/>
    <n v="-15000"/>
    <n v="1"/>
    <n v="4"/>
    <x v="2"/>
    <x v="1"/>
  </r>
  <r>
    <n v="11729"/>
    <x v="402"/>
    <x v="0"/>
    <x v="127"/>
    <n v="1"/>
    <x v="11"/>
    <x v="134"/>
    <x v="2350"/>
    <m/>
    <m/>
    <m/>
    <m/>
    <n v="110000"/>
    <n v="165000"/>
    <n v="-110000"/>
    <n v="1"/>
    <n v="4"/>
    <x v="2"/>
    <x v="1"/>
  </r>
  <r>
    <n v="11730"/>
    <x v="402"/>
    <x v="0"/>
    <x v="114"/>
    <n v="3"/>
    <x v="26"/>
    <x v="48"/>
    <x v="741"/>
    <m/>
    <m/>
    <m/>
    <m/>
    <n v="7500"/>
    <n v="20000"/>
    <n v="-22500"/>
    <n v="3"/>
    <n v="4"/>
    <x v="2"/>
    <x v="1"/>
  </r>
  <r>
    <n v="11731"/>
    <x v="402"/>
    <x v="0"/>
    <x v="114"/>
    <n v="2"/>
    <x v="26"/>
    <x v="4"/>
    <x v="1539"/>
    <m/>
    <m/>
    <m/>
    <m/>
    <n v="6500"/>
    <n v="20000"/>
    <n v="-13000"/>
    <n v="2"/>
    <n v="4"/>
    <x v="2"/>
    <x v="1"/>
  </r>
  <r>
    <n v="11732"/>
    <x v="402"/>
    <x v="0"/>
    <x v="114"/>
    <n v="20"/>
    <x v="27"/>
    <x v="48"/>
    <x v="741"/>
    <m/>
    <m/>
    <m/>
    <m/>
    <n v="1000"/>
    <n v="10000"/>
    <n v="-20000"/>
    <n v="20"/>
    <n v="4"/>
    <x v="2"/>
    <x v="1"/>
  </r>
  <r>
    <n v="11733"/>
    <x v="402"/>
    <x v="0"/>
    <x v="114"/>
    <n v="5"/>
    <x v="30"/>
    <x v="35"/>
    <x v="1431"/>
    <m/>
    <m/>
    <m/>
    <m/>
    <n v="800"/>
    <n v="10000"/>
    <n v="-4000"/>
    <n v="5"/>
    <n v="4"/>
    <x v="2"/>
    <x v="1"/>
  </r>
  <r>
    <n v="11734"/>
    <x v="402"/>
    <x v="0"/>
    <x v="114"/>
    <n v="3"/>
    <x v="81"/>
    <x v="1"/>
    <x v="141"/>
    <m/>
    <m/>
    <m/>
    <m/>
    <n v="3500"/>
    <n v="10000"/>
    <n v="-10500"/>
    <n v="3"/>
    <n v="4"/>
    <x v="2"/>
    <x v="1"/>
  </r>
  <r>
    <n v="11735"/>
    <x v="402"/>
    <x v="0"/>
    <x v="114"/>
    <n v="1"/>
    <x v="55"/>
    <x v="1"/>
    <x v="1432"/>
    <m/>
    <m/>
    <m/>
    <m/>
    <n v="5000"/>
    <n v="20000"/>
    <n v="-5000"/>
    <n v="1"/>
    <n v="4"/>
    <x v="2"/>
    <x v="1"/>
  </r>
  <r>
    <n v="11736"/>
    <x v="403"/>
    <x v="1"/>
    <x v="8"/>
    <n v="1"/>
    <x v="27"/>
    <x v="29"/>
    <x v="569"/>
    <m/>
    <m/>
    <m/>
    <m/>
    <n v="1100"/>
    <n v="10000"/>
    <n v="8900"/>
    <n v="-1"/>
    <n v="5"/>
    <x v="2"/>
    <x v="1"/>
  </r>
  <r>
    <n v="11737"/>
    <x v="402"/>
    <x v="0"/>
    <x v="72"/>
    <n v="1"/>
    <x v="4"/>
    <x v="28"/>
    <x v="351"/>
    <m/>
    <m/>
    <m/>
    <m/>
    <n v="28000"/>
    <n v="65000"/>
    <n v="-28000"/>
    <n v="1"/>
    <n v="4"/>
    <x v="2"/>
    <x v="1"/>
  </r>
  <r>
    <n v="11738"/>
    <x v="402"/>
    <x v="0"/>
    <x v="72"/>
    <n v="10"/>
    <x v="69"/>
    <x v="12"/>
    <x v="2169"/>
    <m/>
    <m/>
    <m/>
    <m/>
    <n v="600"/>
    <n v="2000"/>
    <n v="-6000"/>
    <n v="10"/>
    <n v="4"/>
    <x v="2"/>
    <x v="1"/>
  </r>
  <r>
    <n v="11739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740"/>
    <x v="403"/>
    <x v="1"/>
    <x v="8"/>
    <n v="1"/>
    <x v="285"/>
    <x v="28"/>
    <x v="430"/>
    <m/>
    <m/>
    <m/>
    <m/>
    <n v="5000"/>
    <n v="10000"/>
    <n v="5000"/>
    <n v="-1"/>
    <n v="5"/>
    <x v="2"/>
    <x v="1"/>
  </r>
  <r>
    <n v="11740"/>
    <x v="403"/>
    <x v="1"/>
    <x v="8"/>
    <n v="1"/>
    <x v="284"/>
    <x v="28"/>
    <x v="2441"/>
    <m/>
    <m/>
    <m/>
    <m/>
    <n v="0"/>
    <n v="5000"/>
    <n v="5000"/>
    <n v="-1"/>
    <n v="5"/>
    <x v="2"/>
    <x v="1"/>
  </r>
  <r>
    <n v="11740"/>
    <x v="403"/>
    <x v="1"/>
    <x v="8"/>
    <n v="1"/>
    <x v="247"/>
    <x v="28"/>
    <x v="2442"/>
    <m/>
    <m/>
    <m/>
    <m/>
    <n v="0"/>
    <n v="5000"/>
    <n v="5000"/>
    <n v="-1"/>
    <n v="5"/>
    <x v="2"/>
    <x v="1"/>
  </r>
  <r>
    <n v="11741"/>
    <x v="403"/>
    <x v="1"/>
    <x v="8"/>
    <n v="1"/>
    <x v="29"/>
    <x v="34"/>
    <x v="214"/>
    <m/>
    <m/>
    <m/>
    <m/>
    <n v="10279"/>
    <n v="11000"/>
    <n v="721"/>
    <n v="-1"/>
    <n v="5"/>
    <x v="2"/>
    <x v="1"/>
  </r>
  <r>
    <n v="11742"/>
    <x v="403"/>
    <x v="1"/>
    <x v="8"/>
    <n v="1"/>
    <x v="37"/>
    <x v="32"/>
    <x v="300"/>
    <m/>
    <m/>
    <m/>
    <m/>
    <n v="0"/>
    <n v="4000"/>
    <n v="4000"/>
    <n v="-1"/>
    <n v="5"/>
    <x v="2"/>
    <x v="1"/>
  </r>
  <r>
    <n v="11743"/>
    <x v="403"/>
    <x v="1"/>
    <x v="8"/>
    <n v="1"/>
    <x v="29"/>
    <x v="32"/>
    <x v="201"/>
    <m/>
    <m/>
    <m/>
    <m/>
    <n v="3270"/>
    <n v="3500"/>
    <n v="230"/>
    <n v="-1"/>
    <n v="5"/>
    <x v="2"/>
    <x v="1"/>
  </r>
  <r>
    <n v="11744"/>
    <x v="403"/>
    <x v="1"/>
    <x v="8"/>
    <n v="1"/>
    <x v="33"/>
    <x v="1"/>
    <x v="2443"/>
    <m/>
    <m/>
    <m/>
    <m/>
    <n v="0"/>
    <n v="2000"/>
    <n v="2000"/>
    <n v="-1"/>
    <n v="5"/>
    <x v="2"/>
    <x v="1"/>
  </r>
  <r>
    <n v="11745"/>
    <x v="403"/>
    <x v="1"/>
    <x v="8"/>
    <n v="1"/>
    <x v="4"/>
    <x v="1"/>
    <x v="1000"/>
    <m/>
    <m/>
    <m/>
    <m/>
    <n v="2800"/>
    <n v="10000"/>
    <n v="7200"/>
    <n v="-1"/>
    <n v="5"/>
    <x v="2"/>
    <x v="1"/>
  </r>
  <r>
    <n v="11746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747"/>
    <x v="403"/>
    <x v="1"/>
    <x v="8"/>
    <n v="1"/>
    <x v="11"/>
    <x v="134"/>
    <x v="1823"/>
    <m/>
    <m/>
    <m/>
    <m/>
    <n v="235000"/>
    <n v="350000"/>
    <n v="115000"/>
    <n v="-1"/>
    <n v="5"/>
    <x v="2"/>
    <x v="1"/>
  </r>
  <r>
    <n v="11748"/>
    <x v="403"/>
    <x v="1"/>
    <x v="8"/>
    <n v="1"/>
    <x v="55"/>
    <x v="2"/>
    <x v="2045"/>
    <m/>
    <m/>
    <m/>
    <m/>
    <n v="6000"/>
    <n v="20000"/>
    <n v="14000"/>
    <n v="-1"/>
    <n v="5"/>
    <x v="2"/>
    <x v="1"/>
  </r>
  <r>
    <n v="11749"/>
    <x v="403"/>
    <x v="1"/>
    <x v="8"/>
    <n v="1"/>
    <x v="29"/>
    <x v="50"/>
    <x v="370"/>
    <m/>
    <m/>
    <m/>
    <m/>
    <n v="8410"/>
    <n v="9000"/>
    <n v="590"/>
    <n v="-1"/>
    <n v="5"/>
    <x v="2"/>
    <x v="1"/>
  </r>
  <r>
    <n v="11750"/>
    <x v="403"/>
    <x v="1"/>
    <x v="8"/>
    <n v="1"/>
    <x v="29"/>
    <x v="50"/>
    <x v="370"/>
    <m/>
    <m/>
    <m/>
    <m/>
    <n v="5606"/>
    <n v="6000"/>
    <n v="394"/>
    <n v="-1"/>
    <n v="5"/>
    <x v="2"/>
    <x v="1"/>
  </r>
  <r>
    <n v="11751"/>
    <x v="403"/>
    <x v="1"/>
    <x v="8"/>
    <n v="1"/>
    <x v="27"/>
    <x v="1"/>
    <x v="217"/>
    <m/>
    <m/>
    <m/>
    <m/>
    <n v="1000"/>
    <n v="10000"/>
    <n v="9000"/>
    <n v="-1"/>
    <n v="5"/>
    <x v="2"/>
    <x v="1"/>
  </r>
  <r>
    <n v="11752"/>
    <x v="403"/>
    <x v="1"/>
    <x v="8"/>
    <n v="1"/>
    <x v="29"/>
    <x v="34"/>
    <x v="214"/>
    <m/>
    <m/>
    <m/>
    <m/>
    <n v="6074"/>
    <n v="6500"/>
    <n v="426"/>
    <n v="-1"/>
    <n v="5"/>
    <x v="2"/>
    <x v="1"/>
  </r>
  <r>
    <n v="11753"/>
    <x v="403"/>
    <x v="1"/>
    <x v="8"/>
    <n v="1"/>
    <x v="1"/>
    <x v="1"/>
    <x v="1000"/>
    <m/>
    <s v="Negro"/>
    <m/>
    <m/>
    <n v="2800"/>
    <n v="10000"/>
    <n v="7200"/>
    <n v="-1"/>
    <n v="5"/>
    <x v="2"/>
    <x v="1"/>
  </r>
  <r>
    <n v="11754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755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756"/>
    <x v="404"/>
    <x v="1"/>
    <x v="8"/>
    <n v="1"/>
    <x v="13"/>
    <x v="6"/>
    <x v="101"/>
    <m/>
    <m/>
    <m/>
    <m/>
    <n v="19000"/>
    <n v="33000"/>
    <n v="14000"/>
    <n v="-1"/>
    <n v="6"/>
    <x v="2"/>
    <x v="1"/>
  </r>
  <r>
    <n v="11757"/>
    <x v="404"/>
    <x v="1"/>
    <x v="8"/>
    <n v="1"/>
    <x v="186"/>
    <x v="6"/>
    <x v="533"/>
    <m/>
    <m/>
    <m/>
    <m/>
    <n v="9000"/>
    <n v="22000"/>
    <n v="13000"/>
    <n v="-1"/>
    <n v="6"/>
    <x v="2"/>
    <x v="1"/>
  </r>
  <r>
    <n v="11758"/>
    <x v="404"/>
    <x v="1"/>
    <x v="8"/>
    <n v="1"/>
    <x v="55"/>
    <x v="28"/>
    <x v="2444"/>
    <m/>
    <m/>
    <m/>
    <m/>
    <n v="6000"/>
    <n v="19000"/>
    <n v="13000"/>
    <n v="-1"/>
    <n v="6"/>
    <x v="2"/>
    <x v="1"/>
  </r>
  <r>
    <n v="11759"/>
    <x v="404"/>
    <x v="1"/>
    <x v="8"/>
    <n v="1"/>
    <x v="55"/>
    <x v="29"/>
    <x v="569"/>
    <m/>
    <m/>
    <m/>
    <m/>
    <n v="6000"/>
    <n v="19000"/>
    <n v="13000"/>
    <n v="-1"/>
    <n v="6"/>
    <x v="2"/>
    <x v="1"/>
  </r>
  <r>
    <n v="11760"/>
    <x v="404"/>
    <x v="1"/>
    <x v="8"/>
    <n v="1"/>
    <x v="175"/>
    <x v="1"/>
    <x v="367"/>
    <m/>
    <m/>
    <m/>
    <m/>
    <n v="7500"/>
    <n v="20000"/>
    <n v="12500"/>
    <n v="-1"/>
    <n v="6"/>
    <x v="2"/>
    <x v="1"/>
  </r>
  <r>
    <n v="11761"/>
    <x v="404"/>
    <x v="1"/>
    <x v="8"/>
    <n v="1"/>
    <x v="61"/>
    <x v="6"/>
    <x v="406"/>
    <m/>
    <m/>
    <m/>
    <m/>
    <n v="8000"/>
    <n v="20000"/>
    <n v="12000"/>
    <n v="-1"/>
    <n v="6"/>
    <x v="2"/>
    <x v="1"/>
  </r>
  <r>
    <n v="11762"/>
    <x v="404"/>
    <x v="1"/>
    <x v="8"/>
    <n v="1"/>
    <x v="125"/>
    <x v="4"/>
    <x v="2445"/>
    <m/>
    <m/>
    <m/>
    <m/>
    <n v="9000"/>
    <n v="20000"/>
    <n v="11000"/>
    <n v="-1"/>
    <n v="6"/>
    <x v="2"/>
    <x v="1"/>
  </r>
  <r>
    <n v="11763"/>
    <x v="404"/>
    <x v="1"/>
    <x v="8"/>
    <n v="1"/>
    <x v="81"/>
    <x v="29"/>
    <x v="919"/>
    <m/>
    <s v="Caballero"/>
    <m/>
    <m/>
    <n v="3500"/>
    <n v="10000"/>
    <n v="6500"/>
    <n v="-1"/>
    <n v="6"/>
    <x v="2"/>
    <x v="1"/>
  </r>
  <r>
    <n v="11764"/>
    <x v="404"/>
    <x v="1"/>
    <x v="8"/>
    <n v="1"/>
    <x v="29"/>
    <x v="32"/>
    <x v="340"/>
    <m/>
    <m/>
    <m/>
    <m/>
    <n v="934"/>
    <n v="1000"/>
    <n v="66"/>
    <n v="-1"/>
    <n v="6"/>
    <x v="2"/>
    <x v="1"/>
  </r>
  <r>
    <n v="11765"/>
    <x v="404"/>
    <x v="1"/>
    <x v="8"/>
    <n v="1"/>
    <x v="250"/>
    <x v="26"/>
    <x v="2446"/>
    <m/>
    <m/>
    <m/>
    <m/>
    <n v="2000"/>
    <n v="7000"/>
    <n v="5000"/>
    <n v="-1"/>
    <n v="6"/>
    <x v="2"/>
    <x v="1"/>
  </r>
  <r>
    <n v="11766"/>
    <x v="404"/>
    <x v="1"/>
    <x v="8"/>
    <n v="1"/>
    <x v="81"/>
    <x v="29"/>
    <x v="919"/>
    <m/>
    <s v="Dama"/>
    <m/>
    <m/>
    <n v="3500"/>
    <n v="10000"/>
    <n v="6500"/>
    <n v="-1"/>
    <n v="6"/>
    <x v="2"/>
    <x v="1"/>
  </r>
  <r>
    <n v="11767"/>
    <x v="404"/>
    <x v="1"/>
    <x v="8"/>
    <n v="1"/>
    <x v="27"/>
    <x v="29"/>
    <x v="376"/>
    <m/>
    <m/>
    <m/>
    <m/>
    <n v="1100"/>
    <n v="10000"/>
    <n v="8900"/>
    <n v="-1"/>
    <n v="6"/>
    <x v="2"/>
    <x v="1"/>
  </r>
  <r>
    <n v="11768"/>
    <x v="404"/>
    <x v="1"/>
    <x v="8"/>
    <n v="1"/>
    <x v="27"/>
    <x v="29"/>
    <x v="376"/>
    <m/>
    <m/>
    <m/>
    <m/>
    <n v="7000"/>
    <n v="17000"/>
    <n v="10000"/>
    <n v="-1"/>
    <n v="6"/>
    <x v="2"/>
    <x v="1"/>
  </r>
  <r>
    <n v="11769"/>
    <x v="404"/>
    <x v="0"/>
    <x v="64"/>
    <n v="1"/>
    <x v="84"/>
    <x v="110"/>
    <x v="2447"/>
    <m/>
    <m/>
    <m/>
    <m/>
    <n v="80000"/>
    <n v="145000"/>
    <n v="-80000"/>
    <n v="1"/>
    <n v="6"/>
    <x v="2"/>
    <x v="1"/>
  </r>
  <r>
    <n v="11770"/>
    <x v="404"/>
    <x v="1"/>
    <x v="181"/>
    <n v="1"/>
    <x v="182"/>
    <x v="6"/>
    <x v="2448"/>
    <m/>
    <m/>
    <m/>
    <m/>
    <n v="6500"/>
    <n v="9000"/>
    <n v="2500"/>
    <n v="-1"/>
    <n v="6"/>
    <x v="2"/>
    <x v="1"/>
  </r>
  <r>
    <n v="11771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772"/>
    <x v="404"/>
    <x v="1"/>
    <x v="8"/>
    <n v="1"/>
    <x v="81"/>
    <x v="1"/>
    <x v="511"/>
    <m/>
    <s v="Caballero"/>
    <m/>
    <m/>
    <n v="3500"/>
    <n v="10000"/>
    <n v="6500"/>
    <n v="-1"/>
    <n v="6"/>
    <x v="2"/>
    <x v="1"/>
  </r>
  <r>
    <n v="11773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774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775"/>
    <x v="404"/>
    <x v="1"/>
    <x v="8"/>
    <n v="1"/>
    <x v="288"/>
    <x v="37"/>
    <x v="233"/>
    <m/>
    <m/>
    <m/>
    <m/>
    <n v="0"/>
    <n v="3500"/>
    <n v="3500"/>
    <n v="-1"/>
    <n v="6"/>
    <x v="2"/>
    <x v="1"/>
  </r>
  <r>
    <n v="11776"/>
    <x v="404"/>
    <x v="1"/>
    <x v="8"/>
    <n v="1"/>
    <x v="84"/>
    <x v="110"/>
    <x v="2447"/>
    <m/>
    <m/>
    <m/>
    <m/>
    <n v="80000"/>
    <n v="145000"/>
    <n v="65000"/>
    <n v="-1"/>
    <n v="6"/>
    <x v="2"/>
    <x v="1"/>
  </r>
  <r>
    <n v="11777"/>
    <x v="404"/>
    <x v="1"/>
    <x v="8"/>
    <n v="1"/>
    <x v="33"/>
    <x v="110"/>
    <x v="2449"/>
    <m/>
    <m/>
    <m/>
    <m/>
    <n v="0"/>
    <n v="15000"/>
    <n v="15000"/>
    <n v="-1"/>
    <n v="6"/>
    <x v="2"/>
    <x v="1"/>
  </r>
  <r>
    <n v="11778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779"/>
    <x v="404"/>
    <x v="1"/>
    <x v="8"/>
    <n v="1"/>
    <x v="81"/>
    <x v="55"/>
    <x v="2450"/>
    <m/>
    <m/>
    <m/>
    <m/>
    <n v="3500"/>
    <n v="10000"/>
    <n v="6500"/>
    <n v="-1"/>
    <n v="6"/>
    <x v="2"/>
    <x v="1"/>
  </r>
  <r>
    <n v="11780"/>
    <x v="404"/>
    <x v="1"/>
    <x v="8"/>
    <n v="1"/>
    <x v="33"/>
    <x v="110"/>
    <x v="2451"/>
    <m/>
    <m/>
    <m/>
    <m/>
    <n v="0"/>
    <n v="10000"/>
    <n v="10000"/>
    <n v="-1"/>
    <n v="6"/>
    <x v="2"/>
    <x v="1"/>
  </r>
  <r>
    <n v="11781"/>
    <x v="404"/>
    <x v="1"/>
    <x v="8"/>
    <n v="1"/>
    <x v="247"/>
    <x v="110"/>
    <x v="2447"/>
    <m/>
    <m/>
    <m/>
    <m/>
    <n v="5000"/>
    <n v="15000"/>
    <n v="10000"/>
    <n v="-1"/>
    <n v="6"/>
    <x v="2"/>
    <x v="1"/>
  </r>
  <r>
    <n v="11782"/>
    <x v="404"/>
    <x v="1"/>
    <x v="8"/>
    <n v="1"/>
    <x v="212"/>
    <x v="110"/>
    <x v="2447"/>
    <m/>
    <m/>
    <m/>
    <m/>
    <n v="5500"/>
    <n v="10000"/>
    <n v="4500"/>
    <n v="-1"/>
    <n v="6"/>
    <x v="2"/>
    <x v="1"/>
  </r>
  <r>
    <n v="11783"/>
    <x v="404"/>
    <x v="1"/>
    <x v="8"/>
    <n v="1"/>
    <x v="288"/>
    <x v="37"/>
    <x v="233"/>
    <m/>
    <m/>
    <m/>
    <m/>
    <n v="0"/>
    <n v="16000"/>
    <n v="16000"/>
    <n v="-1"/>
    <n v="6"/>
    <x v="2"/>
    <x v="1"/>
  </r>
  <r>
    <n v="11784"/>
    <x v="404"/>
    <x v="1"/>
    <x v="8"/>
    <n v="1"/>
    <x v="81"/>
    <x v="29"/>
    <x v="1492"/>
    <m/>
    <m/>
    <m/>
    <m/>
    <n v="3500"/>
    <n v="10000"/>
    <n v="6500"/>
    <n v="-1"/>
    <n v="6"/>
    <x v="2"/>
    <x v="1"/>
  </r>
  <r>
    <n v="11785"/>
    <x v="404"/>
    <x v="1"/>
    <x v="8"/>
    <n v="1"/>
    <x v="0"/>
    <x v="6"/>
    <x v="1845"/>
    <m/>
    <m/>
    <m/>
    <m/>
    <n v="8000"/>
    <n v="20000"/>
    <n v="12000"/>
    <n v="-1"/>
    <n v="6"/>
    <x v="2"/>
    <x v="1"/>
  </r>
  <r>
    <n v="11786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787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788"/>
    <x v="404"/>
    <x v="1"/>
    <x v="8"/>
    <n v="1"/>
    <x v="288"/>
    <x v="37"/>
    <x v="233"/>
    <m/>
    <m/>
    <m/>
    <m/>
    <n v="0"/>
    <n v="11000"/>
    <n v="11000"/>
    <n v="-1"/>
    <n v="6"/>
    <x v="2"/>
    <x v="1"/>
  </r>
  <r>
    <n v="11789"/>
    <x v="404"/>
    <x v="1"/>
    <x v="8"/>
    <n v="1"/>
    <x v="280"/>
    <x v="29"/>
    <x v="1425"/>
    <m/>
    <m/>
    <m/>
    <m/>
    <n v="0"/>
    <n v="15000"/>
    <n v="15000"/>
    <n v="-1"/>
    <n v="6"/>
    <x v="2"/>
    <x v="1"/>
  </r>
  <r>
    <n v="11790"/>
    <x v="404"/>
    <x v="1"/>
    <x v="8"/>
    <n v="1"/>
    <x v="37"/>
    <x v="50"/>
    <x v="392"/>
    <m/>
    <m/>
    <m/>
    <m/>
    <n v="1000"/>
    <n v="5000"/>
    <n v="4000"/>
    <n v="-1"/>
    <n v="6"/>
    <x v="2"/>
    <x v="1"/>
  </r>
  <r>
    <n v="11791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792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793"/>
    <x v="404"/>
    <x v="1"/>
    <x v="8"/>
    <n v="1"/>
    <x v="81"/>
    <x v="28"/>
    <x v="237"/>
    <m/>
    <m/>
    <m/>
    <m/>
    <n v="5500"/>
    <n v="12000"/>
    <n v="6500"/>
    <n v="-1"/>
    <n v="6"/>
    <x v="2"/>
    <x v="1"/>
  </r>
  <r>
    <n v="11794"/>
    <x v="404"/>
    <x v="1"/>
    <x v="8"/>
    <n v="1"/>
    <x v="26"/>
    <x v="28"/>
    <x v="2346"/>
    <m/>
    <m/>
    <m/>
    <m/>
    <n v="13500"/>
    <n v="22000"/>
    <n v="8500"/>
    <n v="-1"/>
    <n v="6"/>
    <x v="2"/>
    <x v="1"/>
  </r>
  <r>
    <n v="11795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796"/>
    <x v="404"/>
    <x v="1"/>
    <x v="8"/>
    <n v="1"/>
    <x v="30"/>
    <x v="1"/>
    <x v="177"/>
    <m/>
    <m/>
    <m/>
    <m/>
    <n v="900"/>
    <n v="10000"/>
    <n v="9100"/>
    <n v="-1"/>
    <n v="6"/>
    <x v="2"/>
    <x v="1"/>
  </r>
  <r>
    <n v="11797"/>
    <x v="404"/>
    <x v="1"/>
    <x v="8"/>
    <n v="1"/>
    <x v="55"/>
    <x v="1"/>
    <x v="177"/>
    <m/>
    <m/>
    <m/>
    <m/>
    <n v="6000"/>
    <n v="20000"/>
    <n v="14000"/>
    <n v="-1"/>
    <n v="6"/>
    <x v="2"/>
    <x v="1"/>
  </r>
  <r>
    <n v="11798"/>
    <x v="404"/>
    <x v="1"/>
    <x v="8"/>
    <n v="1"/>
    <x v="1"/>
    <x v="1"/>
    <x v="2"/>
    <m/>
    <m/>
    <m/>
    <m/>
    <n v="3500"/>
    <n v="12000"/>
    <n v="8500"/>
    <n v="-1"/>
    <n v="6"/>
    <x v="2"/>
    <x v="1"/>
  </r>
  <r>
    <n v="11799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800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01"/>
    <x v="405"/>
    <x v="1"/>
    <x v="8"/>
    <n v="1"/>
    <x v="53"/>
    <x v="6"/>
    <x v="2338"/>
    <m/>
    <m/>
    <m/>
    <m/>
    <n v="23000"/>
    <n v="40000"/>
    <n v="17000"/>
    <n v="-1"/>
    <n v="7"/>
    <x v="2"/>
    <x v="1"/>
  </r>
  <r>
    <n v="11802"/>
    <x v="405"/>
    <x v="1"/>
    <x v="8"/>
    <n v="1"/>
    <x v="53"/>
    <x v="6"/>
    <x v="2338"/>
    <m/>
    <m/>
    <m/>
    <m/>
    <n v="23000"/>
    <n v="40000"/>
    <n v="17000"/>
    <n v="-1"/>
    <n v="7"/>
    <x v="2"/>
    <x v="1"/>
  </r>
  <r>
    <n v="11803"/>
    <x v="405"/>
    <x v="1"/>
    <x v="8"/>
    <n v="1"/>
    <x v="1"/>
    <x v="1"/>
    <x v="1000"/>
    <m/>
    <m/>
    <m/>
    <m/>
    <n v="2800"/>
    <n v="10000"/>
    <n v="7200"/>
    <n v="-1"/>
    <n v="7"/>
    <x v="2"/>
    <x v="1"/>
  </r>
  <r>
    <n v="11804"/>
    <x v="405"/>
    <x v="1"/>
    <x v="8"/>
    <n v="1"/>
    <x v="288"/>
    <x v="37"/>
    <x v="233"/>
    <m/>
    <m/>
    <m/>
    <m/>
    <n v="0"/>
    <n v="3500"/>
    <n v="3500"/>
    <n v="-1"/>
    <n v="7"/>
    <x v="2"/>
    <x v="1"/>
  </r>
  <r>
    <n v="11805"/>
    <x v="405"/>
    <x v="1"/>
    <x v="8"/>
    <n v="1"/>
    <x v="33"/>
    <x v="29"/>
    <x v="2452"/>
    <m/>
    <m/>
    <m/>
    <m/>
    <n v="0"/>
    <n v="20000"/>
    <n v="20000"/>
    <n v="-1"/>
    <n v="7"/>
    <x v="2"/>
    <x v="1"/>
  </r>
  <r>
    <n v="11806"/>
    <x v="405"/>
    <x v="1"/>
    <x v="8"/>
    <n v="1"/>
    <x v="55"/>
    <x v="29"/>
    <x v="139"/>
    <m/>
    <m/>
    <m/>
    <m/>
    <n v="6000"/>
    <n v="20000"/>
    <n v="14000"/>
    <n v="-1"/>
    <n v="7"/>
    <x v="2"/>
    <x v="1"/>
  </r>
  <r>
    <n v="11807"/>
    <x v="405"/>
    <x v="1"/>
    <x v="8"/>
    <n v="1"/>
    <x v="37"/>
    <x v="50"/>
    <x v="392"/>
    <m/>
    <m/>
    <m/>
    <m/>
    <n v="1000"/>
    <n v="5000"/>
    <n v="4000"/>
    <n v="-1"/>
    <n v="7"/>
    <x v="2"/>
    <x v="1"/>
  </r>
  <r>
    <n v="11808"/>
    <x v="405"/>
    <x v="1"/>
    <x v="8"/>
    <n v="1"/>
    <x v="29"/>
    <x v="50"/>
    <x v="370"/>
    <m/>
    <m/>
    <m/>
    <m/>
    <n v="5606"/>
    <n v="6000"/>
    <n v="394"/>
    <n v="-1"/>
    <n v="7"/>
    <x v="2"/>
    <x v="1"/>
  </r>
  <r>
    <n v="11809"/>
    <x v="405"/>
    <x v="1"/>
    <x v="8"/>
    <n v="1"/>
    <x v="247"/>
    <x v="29"/>
    <x v="2433"/>
    <m/>
    <m/>
    <m/>
    <m/>
    <n v="5000"/>
    <n v="20000"/>
    <n v="15000"/>
    <n v="-1"/>
    <n v="7"/>
    <x v="2"/>
    <x v="1"/>
  </r>
  <r>
    <n v="11810"/>
    <x v="405"/>
    <x v="1"/>
    <x v="8"/>
    <n v="1"/>
    <x v="26"/>
    <x v="28"/>
    <x v="430"/>
    <m/>
    <s v="Morado"/>
    <m/>
    <m/>
    <n v="8000"/>
    <n v="20000"/>
    <n v="12000"/>
    <n v="-1"/>
    <n v="7"/>
    <x v="2"/>
    <x v="1"/>
  </r>
  <r>
    <n v="11811"/>
    <x v="405"/>
    <x v="1"/>
    <x v="8"/>
    <n v="1"/>
    <x v="288"/>
    <x v="37"/>
    <x v="233"/>
    <m/>
    <m/>
    <m/>
    <m/>
    <n v="0"/>
    <n v="3500"/>
    <n v="3500"/>
    <n v="-1"/>
    <n v="7"/>
    <x v="2"/>
    <x v="1"/>
  </r>
  <r>
    <n v="11812"/>
    <x v="405"/>
    <x v="1"/>
    <x v="8"/>
    <n v="1"/>
    <x v="29"/>
    <x v="32"/>
    <x v="201"/>
    <m/>
    <m/>
    <m/>
    <m/>
    <n v="6074"/>
    <n v="6500"/>
    <n v="426"/>
    <n v="-1"/>
    <n v="7"/>
    <x v="2"/>
    <x v="1"/>
  </r>
  <r>
    <n v="11813"/>
    <x v="405"/>
    <x v="1"/>
    <x v="8"/>
    <n v="1"/>
    <x v="26"/>
    <x v="35"/>
    <x v="1473"/>
    <m/>
    <m/>
    <m/>
    <m/>
    <n v="9000"/>
    <n v="22000"/>
    <n v="13000"/>
    <n v="-1"/>
    <n v="7"/>
    <x v="2"/>
    <x v="1"/>
  </r>
  <r>
    <n v="11814"/>
    <x v="405"/>
    <x v="1"/>
    <x v="8"/>
    <n v="1"/>
    <x v="247"/>
    <x v="35"/>
    <x v="1473"/>
    <m/>
    <m/>
    <m/>
    <m/>
    <n v="5000"/>
    <n v="20000"/>
    <n v="15000"/>
    <n v="-1"/>
    <n v="7"/>
    <x v="2"/>
    <x v="1"/>
  </r>
  <r>
    <n v="11815"/>
    <x v="405"/>
    <x v="1"/>
    <x v="8"/>
    <n v="1"/>
    <x v="55"/>
    <x v="4"/>
    <x v="934"/>
    <m/>
    <m/>
    <m/>
    <m/>
    <n v="7000"/>
    <n v="20000"/>
    <n v="13000"/>
    <n v="-1"/>
    <n v="7"/>
    <x v="2"/>
    <x v="1"/>
  </r>
  <r>
    <n v="11816"/>
    <x v="405"/>
    <x v="1"/>
    <x v="8"/>
    <n v="1"/>
    <x v="92"/>
    <x v="172"/>
    <x v="1764"/>
    <m/>
    <m/>
    <m/>
    <m/>
    <n v="40000"/>
    <n v="65000"/>
    <n v="25000"/>
    <n v="-1"/>
    <n v="7"/>
    <x v="2"/>
    <x v="1"/>
  </r>
  <r>
    <n v="11817"/>
    <x v="405"/>
    <x v="1"/>
    <x v="8"/>
    <n v="1"/>
    <x v="4"/>
    <x v="4"/>
    <x v="215"/>
    <m/>
    <s v="Rosado"/>
    <m/>
    <m/>
    <n v="16000"/>
    <n v="35000"/>
    <n v="19000"/>
    <n v="-1"/>
    <n v="7"/>
    <x v="2"/>
    <x v="1"/>
  </r>
  <r>
    <n v="11818"/>
    <x v="405"/>
    <x v="0"/>
    <x v="64"/>
    <n v="1"/>
    <x v="84"/>
    <x v="28"/>
    <x v="644"/>
    <m/>
    <m/>
    <m/>
    <m/>
    <n v="65000"/>
    <n v="130000"/>
    <n v="-65000"/>
    <n v="1"/>
    <n v="7"/>
    <x v="2"/>
    <x v="1"/>
  </r>
  <r>
    <n v="11819"/>
    <x v="405"/>
    <x v="0"/>
    <x v="64"/>
    <n v="1"/>
    <x v="84"/>
    <x v="2"/>
    <x v="1785"/>
    <m/>
    <m/>
    <m/>
    <m/>
    <n v="65000"/>
    <n v="130000"/>
    <n v="-65000"/>
    <n v="1"/>
    <n v="7"/>
    <x v="2"/>
    <x v="1"/>
  </r>
  <r>
    <n v="11820"/>
    <x v="404"/>
    <x v="0"/>
    <x v="72"/>
    <n v="1"/>
    <x v="11"/>
    <x v="6"/>
    <x v="1283"/>
    <m/>
    <s v="Rock"/>
    <m/>
    <m/>
    <n v="56000"/>
    <n v="95000"/>
    <n v="-56000"/>
    <n v="1"/>
    <n v="6"/>
    <x v="2"/>
    <x v="1"/>
  </r>
  <r>
    <n v="11821"/>
    <x v="404"/>
    <x v="0"/>
    <x v="72"/>
    <n v="1"/>
    <x v="4"/>
    <x v="6"/>
    <x v="804"/>
    <m/>
    <m/>
    <m/>
    <m/>
    <n v="44000"/>
    <n v="80000"/>
    <n v="-44000"/>
    <n v="1"/>
    <n v="6"/>
    <x v="2"/>
    <x v="1"/>
  </r>
  <r>
    <n v="11822"/>
    <x v="404"/>
    <x v="0"/>
    <x v="176"/>
    <n v="3"/>
    <x v="4"/>
    <x v="4"/>
    <x v="215"/>
    <m/>
    <m/>
    <m/>
    <m/>
    <n v="16000"/>
    <n v="35000"/>
    <n v="-48000"/>
    <n v="3"/>
    <n v="6"/>
    <x v="2"/>
    <x v="1"/>
  </r>
  <r>
    <n v="11823"/>
    <x v="404"/>
    <x v="0"/>
    <x v="145"/>
    <n v="1"/>
    <x v="11"/>
    <x v="6"/>
    <x v="2120"/>
    <m/>
    <m/>
    <m/>
    <m/>
    <n v="40000"/>
    <n v="95000"/>
    <n v="-40000"/>
    <n v="1"/>
    <n v="6"/>
    <x v="2"/>
    <x v="1"/>
  </r>
  <r>
    <n v="11824"/>
    <x v="404"/>
    <x v="0"/>
    <x v="145"/>
    <n v="5"/>
    <x v="78"/>
    <x v="12"/>
    <x v="539"/>
    <m/>
    <m/>
    <m/>
    <m/>
    <n v="1000"/>
    <n v="4000"/>
    <n v="-5000"/>
    <n v="5"/>
    <n v="6"/>
    <x v="2"/>
    <x v="1"/>
  </r>
  <r>
    <n v="11825"/>
    <x v="404"/>
    <x v="0"/>
    <x v="145"/>
    <n v="1"/>
    <x v="2"/>
    <x v="12"/>
    <x v="2453"/>
    <m/>
    <m/>
    <m/>
    <m/>
    <n v="24500"/>
    <n v="49000"/>
    <n v="-24500"/>
    <n v="1"/>
    <n v="6"/>
    <x v="2"/>
    <x v="1"/>
  </r>
  <r>
    <n v="11826"/>
    <x v="405"/>
    <x v="0"/>
    <x v="127"/>
    <n v="1"/>
    <x v="11"/>
    <x v="134"/>
    <x v="1823"/>
    <m/>
    <m/>
    <m/>
    <m/>
    <n v="235000"/>
    <n v="350000"/>
    <n v="-235000"/>
    <n v="1"/>
    <n v="7"/>
    <x v="2"/>
    <x v="1"/>
  </r>
  <r>
    <n v="11827"/>
    <x v="405"/>
    <x v="0"/>
    <x v="114"/>
    <n v="18"/>
    <x v="40"/>
    <x v="4"/>
    <x v="2454"/>
    <m/>
    <m/>
    <m/>
    <m/>
    <n v="1500"/>
    <n v="6000"/>
    <n v="-27000"/>
    <n v="18"/>
    <n v="7"/>
    <x v="2"/>
    <x v="1"/>
  </r>
  <r>
    <n v="11828"/>
    <x v="405"/>
    <x v="0"/>
    <x v="114"/>
    <n v="4"/>
    <x v="55"/>
    <x v="48"/>
    <x v="741"/>
    <m/>
    <m/>
    <m/>
    <m/>
    <n v="5000"/>
    <n v="20000"/>
    <n v="-20000"/>
    <n v="4"/>
    <n v="7"/>
    <x v="2"/>
    <x v="1"/>
  </r>
  <r>
    <n v="11829"/>
    <x v="405"/>
    <x v="0"/>
    <x v="114"/>
    <n v="10"/>
    <x v="81"/>
    <x v="48"/>
    <x v="741"/>
    <m/>
    <m/>
    <m/>
    <m/>
    <n v="3300"/>
    <n v="10000"/>
    <n v="-33000"/>
    <n v="10"/>
    <n v="7"/>
    <x v="2"/>
    <x v="1"/>
  </r>
  <r>
    <n v="11830"/>
    <x v="405"/>
    <x v="0"/>
    <x v="114"/>
    <n v="1"/>
    <x v="2"/>
    <x v="29"/>
    <x v="1975"/>
    <m/>
    <m/>
    <m/>
    <m/>
    <n v="28000"/>
    <n v="59000"/>
    <n v="-28000"/>
    <n v="1"/>
    <n v="7"/>
    <x v="2"/>
    <x v="1"/>
  </r>
  <r>
    <n v="11831"/>
    <x v="405"/>
    <x v="0"/>
    <x v="114"/>
    <n v="2"/>
    <x v="105"/>
    <x v="29"/>
    <x v="1821"/>
    <m/>
    <m/>
    <m/>
    <m/>
    <n v="19000"/>
    <n v="39000"/>
    <n v="-38000"/>
    <n v="2"/>
    <n v="7"/>
    <x v="2"/>
    <x v="1"/>
  </r>
  <r>
    <n v="11832"/>
    <x v="405"/>
    <x v="0"/>
    <x v="114"/>
    <n v="4"/>
    <x v="26"/>
    <x v="2"/>
    <x v="2455"/>
    <m/>
    <m/>
    <m/>
    <m/>
    <n v="11000"/>
    <n v="22000"/>
    <n v="-44000"/>
    <n v="4"/>
    <n v="7"/>
    <x v="2"/>
    <x v="1"/>
  </r>
  <r>
    <n v="11833"/>
    <x v="405"/>
    <x v="0"/>
    <x v="114"/>
    <n v="4"/>
    <x v="26"/>
    <x v="48"/>
    <x v="741"/>
    <m/>
    <m/>
    <m/>
    <m/>
    <n v="7300"/>
    <n v="20000"/>
    <n v="-29200"/>
    <n v="4"/>
    <n v="7"/>
    <x v="2"/>
    <x v="1"/>
  </r>
  <r>
    <n v="11834"/>
    <x v="405"/>
    <x v="0"/>
    <x v="114"/>
    <n v="1"/>
    <x v="26"/>
    <x v="2"/>
    <x v="2045"/>
    <m/>
    <m/>
    <m/>
    <m/>
    <n v="11000"/>
    <n v="22000"/>
    <n v="-11000"/>
    <n v="1"/>
    <n v="7"/>
    <x v="2"/>
    <x v="1"/>
  </r>
  <r>
    <n v="11835"/>
    <x v="405"/>
    <x v="1"/>
    <x v="8"/>
    <n v="1"/>
    <x v="2"/>
    <x v="26"/>
    <x v="833"/>
    <m/>
    <m/>
    <m/>
    <m/>
    <n v="11000"/>
    <n v="25000"/>
    <n v="14000"/>
    <n v="-1"/>
    <n v="7"/>
    <x v="2"/>
    <x v="1"/>
  </r>
  <r>
    <n v="11836"/>
    <x v="405"/>
    <x v="1"/>
    <x v="8"/>
    <n v="1"/>
    <x v="29"/>
    <x v="32"/>
    <x v="201"/>
    <m/>
    <m/>
    <m/>
    <m/>
    <n v="7008"/>
    <n v="7500"/>
    <n v="492"/>
    <n v="-1"/>
    <n v="7"/>
    <x v="2"/>
    <x v="1"/>
  </r>
  <r>
    <n v="11837"/>
    <x v="406"/>
    <x v="1"/>
    <x v="8"/>
    <n v="1"/>
    <x v="0"/>
    <x v="6"/>
    <x v="1870"/>
    <m/>
    <m/>
    <m/>
    <m/>
    <n v="1000"/>
    <n v="7000"/>
    <n v="6000"/>
    <n v="-1"/>
    <n v="8"/>
    <x v="2"/>
    <x v="1"/>
  </r>
  <r>
    <n v="11838"/>
    <x v="406"/>
    <x v="1"/>
    <x v="8"/>
    <n v="1"/>
    <x v="29"/>
    <x v="32"/>
    <x v="201"/>
    <m/>
    <m/>
    <m/>
    <m/>
    <n v="10279"/>
    <n v="11000"/>
    <n v="721"/>
    <n v="-1"/>
    <n v="8"/>
    <x v="2"/>
    <x v="1"/>
  </r>
  <r>
    <n v="11839"/>
    <x v="406"/>
    <x v="1"/>
    <x v="8"/>
    <n v="1"/>
    <x v="26"/>
    <x v="1"/>
    <x v="265"/>
    <m/>
    <m/>
    <m/>
    <m/>
    <n v="8000"/>
    <n v="20000"/>
    <n v="12000"/>
    <n v="-1"/>
    <n v="8"/>
    <x v="2"/>
    <x v="1"/>
  </r>
  <r>
    <n v="11840"/>
    <x v="406"/>
    <x v="1"/>
    <x v="8"/>
    <n v="1"/>
    <x v="247"/>
    <x v="1"/>
    <x v="265"/>
    <m/>
    <m/>
    <m/>
    <m/>
    <n v="5000"/>
    <n v="20000"/>
    <n v="15000"/>
    <n v="-1"/>
    <n v="8"/>
    <x v="2"/>
    <x v="1"/>
  </r>
  <r>
    <n v="11841"/>
    <x v="406"/>
    <x v="1"/>
    <x v="8"/>
    <n v="1"/>
    <x v="30"/>
    <x v="41"/>
    <x v="2167"/>
    <m/>
    <m/>
    <m/>
    <m/>
    <n v="900"/>
    <n v="10000"/>
    <n v="9100"/>
    <n v="-1"/>
    <n v="8"/>
    <x v="2"/>
    <x v="1"/>
  </r>
  <r>
    <n v="11842"/>
    <x v="406"/>
    <x v="1"/>
    <x v="8"/>
    <n v="1"/>
    <x v="29"/>
    <x v="32"/>
    <x v="201"/>
    <m/>
    <m/>
    <m/>
    <m/>
    <n v="19625"/>
    <n v="21000"/>
    <n v="1375"/>
    <n v="-1"/>
    <n v="8"/>
    <x v="2"/>
    <x v="1"/>
  </r>
  <r>
    <n v="11843"/>
    <x v="406"/>
    <x v="1"/>
    <x v="8"/>
    <n v="1"/>
    <x v="29"/>
    <x v="32"/>
    <x v="201"/>
    <m/>
    <m/>
    <m/>
    <m/>
    <n v="7008"/>
    <n v="7500"/>
    <n v="492"/>
    <n v="-1"/>
    <n v="8"/>
    <x v="2"/>
    <x v="1"/>
  </r>
  <r>
    <n v="11844"/>
    <x v="406"/>
    <x v="1"/>
    <x v="8"/>
    <n v="1"/>
    <x v="29"/>
    <x v="32"/>
    <x v="340"/>
    <m/>
    <m/>
    <m/>
    <m/>
    <n v="1868"/>
    <n v="2000"/>
    <n v="132"/>
    <n v="-1"/>
    <n v="8"/>
    <x v="2"/>
    <x v="1"/>
  </r>
  <r>
    <n v="11845"/>
    <x v="406"/>
    <x v="1"/>
    <x v="8"/>
    <n v="1"/>
    <x v="29"/>
    <x v="32"/>
    <x v="340"/>
    <m/>
    <m/>
    <m/>
    <m/>
    <n v="4672"/>
    <n v="5000"/>
    <n v="328"/>
    <n v="-1"/>
    <n v="8"/>
    <x v="2"/>
    <x v="1"/>
  </r>
  <r>
    <n v="11846"/>
    <x v="406"/>
    <x v="1"/>
    <x v="8"/>
    <n v="1"/>
    <x v="33"/>
    <x v="29"/>
    <x v="2456"/>
    <m/>
    <m/>
    <m/>
    <m/>
    <n v="0"/>
    <n v="15000"/>
    <n v="15000"/>
    <n v="-1"/>
    <n v="8"/>
    <x v="2"/>
    <x v="1"/>
  </r>
  <r>
    <n v="11847"/>
    <x v="406"/>
    <x v="1"/>
    <x v="8"/>
    <n v="1"/>
    <x v="2"/>
    <x v="7"/>
    <x v="440"/>
    <m/>
    <m/>
    <m/>
    <m/>
    <n v="8500"/>
    <n v="20000"/>
    <n v="11500"/>
    <n v="-1"/>
    <n v="8"/>
    <x v="2"/>
    <x v="1"/>
  </r>
  <r>
    <n v="11848"/>
    <x v="406"/>
    <x v="1"/>
    <x v="8"/>
    <n v="1"/>
    <x v="78"/>
    <x v="12"/>
    <x v="49"/>
    <m/>
    <m/>
    <m/>
    <m/>
    <n v="1000"/>
    <n v="4000"/>
    <n v="3000"/>
    <n v="-1"/>
    <n v="8"/>
    <x v="2"/>
    <x v="1"/>
  </r>
  <r>
    <n v="11849"/>
    <x v="406"/>
    <x v="1"/>
    <x v="8"/>
    <n v="1"/>
    <x v="29"/>
    <x v="32"/>
    <x v="201"/>
    <m/>
    <m/>
    <m/>
    <m/>
    <n v="3270"/>
    <n v="3500"/>
    <n v="230"/>
    <n v="-1"/>
    <n v="8"/>
    <x v="2"/>
    <x v="1"/>
  </r>
  <r>
    <n v="11850"/>
    <x v="406"/>
    <x v="1"/>
    <x v="8"/>
    <n v="1"/>
    <x v="55"/>
    <x v="1"/>
    <x v="799"/>
    <m/>
    <m/>
    <m/>
    <m/>
    <n v="5000"/>
    <n v="20000"/>
    <n v="15000"/>
    <n v="-1"/>
    <n v="8"/>
    <x v="2"/>
    <x v="1"/>
  </r>
  <r>
    <n v="11851"/>
    <x v="406"/>
    <x v="1"/>
    <x v="8"/>
    <n v="1"/>
    <x v="2"/>
    <x v="27"/>
    <x v="2139"/>
    <m/>
    <m/>
    <m/>
    <m/>
    <n v="9000"/>
    <n v="20000"/>
    <n v="11000"/>
    <n v="-1"/>
    <n v="8"/>
    <x v="2"/>
    <x v="1"/>
  </r>
  <r>
    <n v="11852"/>
    <x v="406"/>
    <x v="1"/>
    <x v="8"/>
    <n v="1"/>
    <x v="29"/>
    <x v="32"/>
    <x v="201"/>
    <m/>
    <m/>
    <m/>
    <m/>
    <n v="1868"/>
    <n v="2000"/>
    <n v="132"/>
    <n v="-1"/>
    <n v="8"/>
    <x v="2"/>
    <x v="1"/>
  </r>
  <r>
    <n v="11853"/>
    <x v="406"/>
    <x v="1"/>
    <x v="8"/>
    <n v="1"/>
    <x v="29"/>
    <x v="32"/>
    <x v="201"/>
    <m/>
    <m/>
    <m/>
    <m/>
    <n v="7008"/>
    <n v="7500"/>
    <n v="492"/>
    <n v="-1"/>
    <n v="8"/>
    <x v="2"/>
    <x v="1"/>
  </r>
  <r>
    <n v="11854"/>
    <x v="406"/>
    <x v="1"/>
    <x v="8"/>
    <n v="1"/>
    <x v="74"/>
    <x v="25"/>
    <x v="1305"/>
    <m/>
    <m/>
    <m/>
    <m/>
    <n v="8000"/>
    <n v="20000"/>
    <n v="12000"/>
    <n v="-1"/>
    <n v="8"/>
    <x v="2"/>
    <x v="1"/>
  </r>
  <r>
    <n v="11855"/>
    <x v="406"/>
    <x v="1"/>
    <x v="8"/>
    <n v="1"/>
    <x v="22"/>
    <x v="26"/>
    <x v="1178"/>
    <m/>
    <m/>
    <m/>
    <m/>
    <n v="40000"/>
    <n v="65000"/>
    <n v="25000"/>
    <n v="-1"/>
    <n v="8"/>
    <x v="2"/>
    <x v="1"/>
  </r>
  <r>
    <n v="11856"/>
    <x v="406"/>
    <x v="1"/>
    <x v="8"/>
    <n v="1"/>
    <x v="27"/>
    <x v="2"/>
    <x v="167"/>
    <m/>
    <m/>
    <m/>
    <m/>
    <n v="1100"/>
    <n v="10000"/>
    <n v="8900"/>
    <n v="-1"/>
    <n v="8"/>
    <x v="2"/>
    <x v="1"/>
  </r>
  <r>
    <n v="11857"/>
    <x v="406"/>
    <x v="1"/>
    <x v="8"/>
    <n v="1"/>
    <x v="0"/>
    <x v="4"/>
    <x v="361"/>
    <m/>
    <m/>
    <m/>
    <m/>
    <n v="4000"/>
    <n v="10000"/>
    <n v="6000"/>
    <n v="-1"/>
    <n v="8"/>
    <x v="2"/>
    <x v="1"/>
  </r>
  <r>
    <n v="11858"/>
    <x v="406"/>
    <x v="1"/>
    <x v="8"/>
    <n v="1"/>
    <x v="247"/>
    <x v="28"/>
    <x v="2128"/>
    <m/>
    <m/>
    <m/>
    <m/>
    <n v="5000"/>
    <n v="20000"/>
    <n v="15000"/>
    <n v="-1"/>
    <n v="8"/>
    <x v="2"/>
    <x v="1"/>
  </r>
  <r>
    <n v="11859"/>
    <x v="406"/>
    <x v="1"/>
    <x v="8"/>
    <n v="1"/>
    <x v="27"/>
    <x v="1"/>
    <x v="367"/>
    <m/>
    <m/>
    <m/>
    <m/>
    <n v="1100"/>
    <n v="10000"/>
    <n v="8900"/>
    <n v="-1"/>
    <n v="8"/>
    <x v="2"/>
    <x v="1"/>
  </r>
  <r>
    <n v="11860"/>
    <x v="406"/>
    <x v="1"/>
    <x v="8"/>
    <n v="1"/>
    <x v="35"/>
    <x v="36"/>
    <x v="228"/>
    <m/>
    <m/>
    <m/>
    <m/>
    <n v="7500"/>
    <n v="15000"/>
    <n v="7500"/>
    <n v="-1"/>
    <n v="8"/>
    <x v="2"/>
    <x v="1"/>
  </r>
  <r>
    <n v="11861"/>
    <x v="406"/>
    <x v="1"/>
    <x v="8"/>
    <n v="1"/>
    <x v="288"/>
    <x v="37"/>
    <x v="233"/>
    <m/>
    <m/>
    <m/>
    <m/>
    <n v="0"/>
    <n v="3500"/>
    <n v="3500"/>
    <n v="-1"/>
    <n v="8"/>
    <x v="2"/>
    <x v="1"/>
  </r>
  <r>
    <n v="11862"/>
    <x v="406"/>
    <x v="1"/>
    <x v="8"/>
    <n v="1"/>
    <x v="2"/>
    <x v="7"/>
    <x v="440"/>
    <m/>
    <m/>
    <m/>
    <m/>
    <n v="8500"/>
    <n v="20000"/>
    <n v="11500"/>
    <n v="-1"/>
    <n v="8"/>
    <x v="2"/>
    <x v="1"/>
  </r>
  <r>
    <n v="11863"/>
    <x v="406"/>
    <x v="1"/>
    <x v="8"/>
    <n v="1"/>
    <x v="2"/>
    <x v="47"/>
    <x v="328"/>
    <m/>
    <m/>
    <m/>
    <m/>
    <n v="3000"/>
    <n v="10000"/>
    <n v="7000"/>
    <n v="-1"/>
    <n v="8"/>
    <x v="2"/>
    <x v="1"/>
  </r>
  <r>
    <n v="11864"/>
    <x v="406"/>
    <x v="1"/>
    <x v="8"/>
    <n v="1"/>
    <x v="0"/>
    <x v="6"/>
    <x v="328"/>
    <m/>
    <m/>
    <m/>
    <m/>
    <n v="2500"/>
    <n v="10000"/>
    <n v="7500"/>
    <n v="-1"/>
    <n v="8"/>
    <x v="2"/>
    <x v="1"/>
  </r>
  <r>
    <n v="11865"/>
    <x v="406"/>
    <x v="1"/>
    <x v="8"/>
    <n v="1"/>
    <x v="29"/>
    <x v="32"/>
    <x v="201"/>
    <m/>
    <m/>
    <m/>
    <m/>
    <n v="6074"/>
    <n v="6500"/>
    <n v="426"/>
    <n v="-1"/>
    <n v="8"/>
    <x v="2"/>
    <x v="1"/>
  </r>
  <r>
    <n v="11866"/>
    <x v="406"/>
    <x v="1"/>
    <x v="8"/>
    <n v="1"/>
    <x v="288"/>
    <x v="37"/>
    <x v="233"/>
    <m/>
    <m/>
    <m/>
    <m/>
    <n v="0"/>
    <n v="7500"/>
    <n v="7500"/>
    <n v="-1"/>
    <n v="8"/>
    <x v="2"/>
    <x v="1"/>
  </r>
  <r>
    <n v="11867"/>
    <x v="406"/>
    <x v="1"/>
    <x v="8"/>
    <n v="1"/>
    <x v="4"/>
    <x v="4"/>
    <x v="215"/>
    <m/>
    <s v="Negro"/>
    <m/>
    <m/>
    <n v="16000"/>
    <n v="34000"/>
    <n v="18000"/>
    <n v="-1"/>
    <n v="8"/>
    <x v="2"/>
    <x v="1"/>
  </r>
  <r>
    <n v="11868"/>
    <x v="406"/>
    <x v="1"/>
    <x v="8"/>
    <n v="1"/>
    <x v="4"/>
    <x v="4"/>
    <x v="215"/>
    <m/>
    <s v="Verde"/>
    <m/>
    <m/>
    <n v="16000"/>
    <n v="34000"/>
    <n v="18000"/>
    <n v="-1"/>
    <n v="8"/>
    <x v="2"/>
    <x v="1"/>
  </r>
  <r>
    <n v="11869"/>
    <x v="406"/>
    <x v="1"/>
    <x v="8"/>
    <n v="1"/>
    <x v="4"/>
    <x v="6"/>
    <x v="1046"/>
    <m/>
    <m/>
    <m/>
    <m/>
    <n v="30000"/>
    <n v="65000"/>
    <n v="35000"/>
    <n v="-1"/>
    <n v="8"/>
    <x v="2"/>
    <x v="1"/>
  </r>
  <r>
    <n v="11870"/>
    <x v="406"/>
    <x v="1"/>
    <x v="8"/>
    <n v="1"/>
    <x v="26"/>
    <x v="41"/>
    <x v="1320"/>
    <m/>
    <m/>
    <m/>
    <m/>
    <n v="8000"/>
    <n v="22000"/>
    <n v="14000"/>
    <n v="-1"/>
    <n v="8"/>
    <x v="2"/>
    <x v="1"/>
  </r>
  <r>
    <n v="11871"/>
    <x v="406"/>
    <x v="1"/>
    <x v="8"/>
    <n v="1"/>
    <x v="288"/>
    <x v="37"/>
    <x v="233"/>
    <m/>
    <m/>
    <m/>
    <m/>
    <n v="0"/>
    <n v="5500"/>
    <n v="5500"/>
    <n v="-1"/>
    <n v="8"/>
    <x v="2"/>
    <x v="1"/>
  </r>
  <r>
    <n v="11872"/>
    <x v="406"/>
    <x v="1"/>
    <x v="8"/>
    <n v="1"/>
    <x v="160"/>
    <x v="4"/>
    <x v="1788"/>
    <m/>
    <m/>
    <m/>
    <m/>
    <n v="8000"/>
    <n v="18000"/>
    <n v="10000"/>
    <n v="-1"/>
    <n v="8"/>
    <x v="2"/>
    <x v="1"/>
  </r>
  <r>
    <n v="11873"/>
    <x v="407"/>
    <x v="1"/>
    <x v="8"/>
    <n v="1"/>
    <x v="37"/>
    <x v="32"/>
    <x v="300"/>
    <m/>
    <m/>
    <m/>
    <m/>
    <n v="0"/>
    <n v="5000"/>
    <n v="5000"/>
    <n v="-1"/>
    <n v="9"/>
    <x v="2"/>
    <x v="1"/>
  </r>
  <r>
    <n v="11874"/>
    <x v="407"/>
    <x v="1"/>
    <x v="8"/>
    <n v="1"/>
    <x v="55"/>
    <x v="4"/>
    <x v="1566"/>
    <m/>
    <m/>
    <m/>
    <m/>
    <n v="6000"/>
    <n v="18000"/>
    <n v="12000"/>
    <n v="-1"/>
    <n v="9"/>
    <x v="2"/>
    <x v="1"/>
  </r>
  <r>
    <n v="11875"/>
    <x v="407"/>
    <x v="1"/>
    <x v="8"/>
    <n v="1"/>
    <x v="0"/>
    <x v="6"/>
    <x v="328"/>
    <m/>
    <m/>
    <m/>
    <m/>
    <n v="2000"/>
    <n v="10000"/>
    <n v="8000"/>
    <n v="-1"/>
    <n v="9"/>
    <x v="2"/>
    <x v="1"/>
  </r>
  <r>
    <n v="11876"/>
    <x v="407"/>
    <x v="1"/>
    <x v="8"/>
    <n v="1"/>
    <x v="29"/>
    <x v="32"/>
    <x v="201"/>
    <m/>
    <m/>
    <m/>
    <m/>
    <n v="10279"/>
    <n v="11000"/>
    <n v="721"/>
    <n v="-1"/>
    <n v="9"/>
    <x v="2"/>
    <x v="1"/>
  </r>
  <r>
    <n v="11877"/>
    <x v="407"/>
    <x v="1"/>
    <x v="8"/>
    <n v="1"/>
    <x v="175"/>
    <x v="1"/>
    <x v="142"/>
    <m/>
    <s v="Caballero"/>
    <m/>
    <m/>
    <n v="7500"/>
    <n v="20000"/>
    <n v="12500"/>
    <n v="-1"/>
    <n v="9"/>
    <x v="2"/>
    <x v="1"/>
  </r>
  <r>
    <n v="11878"/>
    <x v="407"/>
    <x v="1"/>
    <x v="8"/>
    <n v="1"/>
    <x v="2"/>
    <x v="7"/>
    <x v="440"/>
    <m/>
    <m/>
    <m/>
    <m/>
    <n v="8500"/>
    <n v="20000"/>
    <n v="11500"/>
    <n v="-1"/>
    <n v="9"/>
    <x v="2"/>
    <x v="1"/>
  </r>
  <r>
    <n v="11879"/>
    <x v="407"/>
    <x v="1"/>
    <x v="8"/>
    <n v="1"/>
    <x v="27"/>
    <x v="1"/>
    <x v="142"/>
    <m/>
    <m/>
    <m/>
    <m/>
    <n v="1100"/>
    <n v="10000"/>
    <n v="8900"/>
    <n v="-1"/>
    <n v="9"/>
    <x v="2"/>
    <x v="1"/>
  </r>
  <r>
    <n v="11880"/>
    <x v="407"/>
    <x v="1"/>
    <x v="8"/>
    <n v="1"/>
    <x v="69"/>
    <x v="12"/>
    <x v="463"/>
    <m/>
    <m/>
    <m/>
    <m/>
    <n v="1000"/>
    <n v="3000"/>
    <n v="2000"/>
    <n v="-1"/>
    <n v="9"/>
    <x v="2"/>
    <x v="1"/>
  </r>
  <r>
    <n v="11881"/>
    <x v="407"/>
    <x v="1"/>
    <x v="8"/>
    <n v="1"/>
    <x v="1"/>
    <x v="1"/>
    <x v="1000"/>
    <m/>
    <m/>
    <m/>
    <m/>
    <n v="2800"/>
    <n v="10000"/>
    <n v="7200"/>
    <n v="-1"/>
    <n v="9"/>
    <x v="2"/>
    <x v="1"/>
  </r>
  <r>
    <n v="11882"/>
    <x v="407"/>
    <x v="1"/>
    <x v="8"/>
    <n v="1"/>
    <x v="27"/>
    <x v="55"/>
    <x v="2457"/>
    <m/>
    <m/>
    <m/>
    <m/>
    <n v="2000"/>
    <n v="10000"/>
    <n v="8000"/>
    <n v="-1"/>
    <n v="9"/>
    <x v="2"/>
    <x v="1"/>
  </r>
  <r>
    <n v="11883"/>
    <x v="407"/>
    <x v="1"/>
    <x v="8"/>
    <n v="1"/>
    <x v="29"/>
    <x v="32"/>
    <x v="201"/>
    <m/>
    <m/>
    <m/>
    <m/>
    <n v="6074"/>
    <n v="6500"/>
    <n v="426"/>
    <n v="-1"/>
    <n v="9"/>
    <x v="2"/>
    <x v="1"/>
  </r>
  <r>
    <n v="11884"/>
    <x v="407"/>
    <x v="1"/>
    <x v="8"/>
    <n v="1"/>
    <x v="288"/>
    <x v="37"/>
    <x v="233"/>
    <m/>
    <m/>
    <m/>
    <m/>
    <n v="0"/>
    <n v="11000"/>
    <n v="11000"/>
    <n v="-1"/>
    <n v="9"/>
    <x v="2"/>
    <x v="1"/>
  </r>
  <r>
    <n v="11885"/>
    <x v="407"/>
    <x v="1"/>
    <x v="8"/>
    <n v="1"/>
    <x v="29"/>
    <x v="32"/>
    <x v="201"/>
    <m/>
    <m/>
    <m/>
    <m/>
    <n v="6074"/>
    <n v="6500"/>
    <n v="426"/>
    <n v="-1"/>
    <n v="9"/>
    <x v="2"/>
    <x v="1"/>
  </r>
  <r>
    <n v="11886"/>
    <x v="407"/>
    <x v="1"/>
    <x v="8"/>
    <n v="1"/>
    <x v="247"/>
    <x v="35"/>
    <x v="2429"/>
    <m/>
    <m/>
    <m/>
    <m/>
    <n v="5000"/>
    <n v="20000"/>
    <n v="15000"/>
    <n v="-1"/>
    <n v="9"/>
    <x v="2"/>
    <x v="1"/>
  </r>
  <r>
    <n v="11887"/>
    <x v="407"/>
    <x v="1"/>
    <x v="8"/>
    <n v="1"/>
    <x v="29"/>
    <x v="32"/>
    <x v="201"/>
    <m/>
    <m/>
    <m/>
    <m/>
    <n v="1868"/>
    <n v="2000"/>
    <n v="132"/>
    <n v="-1"/>
    <n v="9"/>
    <x v="2"/>
    <x v="1"/>
  </r>
  <r>
    <n v="11888"/>
    <x v="407"/>
    <x v="1"/>
    <x v="8"/>
    <n v="1"/>
    <x v="29"/>
    <x v="32"/>
    <x v="201"/>
    <m/>
    <m/>
    <m/>
    <m/>
    <n v="3270"/>
    <n v="3500"/>
    <n v="230"/>
    <n v="-1"/>
    <n v="9"/>
    <x v="2"/>
    <x v="1"/>
  </r>
  <r>
    <n v="11889"/>
    <x v="407"/>
    <x v="1"/>
    <x v="8"/>
    <n v="1"/>
    <x v="37"/>
    <x v="37"/>
    <x v="336"/>
    <m/>
    <m/>
    <m/>
    <m/>
    <n v="0"/>
    <n v="4000"/>
    <n v="4000"/>
    <n v="-1"/>
    <n v="9"/>
    <x v="2"/>
    <x v="1"/>
  </r>
  <r>
    <n v="11890"/>
    <x v="407"/>
    <x v="1"/>
    <x v="8"/>
    <n v="1"/>
    <x v="288"/>
    <x v="37"/>
    <x v="233"/>
    <m/>
    <m/>
    <m/>
    <m/>
    <n v="0"/>
    <n v="3500"/>
    <n v="3500"/>
    <n v="-1"/>
    <n v="9"/>
    <x v="2"/>
    <x v="1"/>
  </r>
  <r>
    <n v="11891"/>
    <x v="407"/>
    <x v="1"/>
    <x v="8"/>
    <n v="1"/>
    <x v="29"/>
    <x v="32"/>
    <x v="201"/>
    <m/>
    <m/>
    <m/>
    <m/>
    <n v="3270"/>
    <n v="3500"/>
    <n v="230"/>
    <n v="-1"/>
    <n v="9"/>
    <x v="2"/>
    <x v="1"/>
  </r>
  <r>
    <n v="11892"/>
    <x v="407"/>
    <x v="1"/>
    <x v="8"/>
    <n v="1"/>
    <x v="33"/>
    <x v="52"/>
    <x v="2458"/>
    <m/>
    <m/>
    <m/>
    <m/>
    <n v="0"/>
    <n v="2000"/>
    <n v="2000"/>
    <n v="-1"/>
    <n v="9"/>
    <x v="2"/>
    <x v="1"/>
  </r>
  <r>
    <n v="11893"/>
    <x v="408"/>
    <x v="1"/>
    <x v="8"/>
    <n v="1"/>
    <x v="33"/>
    <x v="2"/>
    <x v="2459"/>
    <m/>
    <m/>
    <m/>
    <m/>
    <n v="0"/>
    <n v="15000"/>
    <n v="15000"/>
    <n v="-1"/>
    <n v="10"/>
    <x v="2"/>
    <x v="1"/>
  </r>
  <r>
    <n v="11894"/>
    <x v="408"/>
    <x v="1"/>
    <x v="8"/>
    <n v="1"/>
    <x v="33"/>
    <x v="28"/>
    <x v="2460"/>
    <m/>
    <m/>
    <m/>
    <m/>
    <n v="0"/>
    <n v="15000"/>
    <n v="15000"/>
    <n v="-1"/>
    <n v="10"/>
    <x v="2"/>
    <x v="1"/>
  </r>
  <r>
    <n v="11895"/>
    <x v="408"/>
    <x v="1"/>
    <x v="8"/>
    <n v="1"/>
    <x v="288"/>
    <x v="37"/>
    <x v="233"/>
    <m/>
    <m/>
    <m/>
    <m/>
    <n v="0"/>
    <n v="16000"/>
    <n v="16000"/>
    <n v="-1"/>
    <n v="10"/>
    <x v="2"/>
    <x v="1"/>
  </r>
  <r>
    <n v="11896"/>
    <x v="408"/>
    <x v="1"/>
    <x v="8"/>
    <n v="1"/>
    <x v="1"/>
    <x v="1"/>
    <x v="1000"/>
    <m/>
    <s v="negro"/>
    <m/>
    <m/>
    <n v="2800"/>
    <n v="10000"/>
    <n v="7200"/>
    <n v="-1"/>
    <n v="10"/>
    <x v="2"/>
    <x v="1"/>
  </r>
  <r>
    <n v="11897"/>
    <x v="408"/>
    <x v="1"/>
    <x v="8"/>
    <n v="1"/>
    <x v="1"/>
    <x v="1"/>
    <x v="1000"/>
    <m/>
    <s v="blanco"/>
    <m/>
    <m/>
    <n v="2800"/>
    <n v="10000"/>
    <n v="7200"/>
    <n v="-1"/>
    <n v="10"/>
    <x v="2"/>
    <x v="1"/>
  </r>
  <r>
    <n v="11898"/>
    <x v="408"/>
    <x v="1"/>
    <x v="182"/>
    <n v="1"/>
    <x v="84"/>
    <x v="2"/>
    <x v="172"/>
    <m/>
    <m/>
    <m/>
    <m/>
    <n v="63000"/>
    <n v="120000"/>
    <n v="57000"/>
    <n v="-1"/>
    <n v="10"/>
    <x v="2"/>
    <x v="1"/>
  </r>
  <r>
    <n v="11899"/>
    <x v="408"/>
    <x v="1"/>
    <x v="182"/>
    <n v="1"/>
    <x v="103"/>
    <x v="2"/>
    <x v="172"/>
    <m/>
    <m/>
    <m/>
    <m/>
    <n v="8000"/>
    <n v="20000"/>
    <n v="12000"/>
    <n v="-1"/>
    <n v="10"/>
    <x v="2"/>
    <x v="1"/>
  </r>
  <r>
    <n v="11900"/>
    <x v="408"/>
    <x v="1"/>
    <x v="182"/>
    <n v="1"/>
    <x v="27"/>
    <x v="2"/>
    <x v="172"/>
    <m/>
    <m/>
    <m/>
    <m/>
    <n v="1100"/>
    <n v="10000"/>
    <n v="8900"/>
    <n v="-1"/>
    <n v="10"/>
    <x v="2"/>
    <x v="1"/>
  </r>
  <r>
    <n v="11901"/>
    <x v="408"/>
    <x v="1"/>
    <x v="182"/>
    <n v="1"/>
    <x v="288"/>
    <x v="37"/>
    <x v="233"/>
    <m/>
    <m/>
    <m/>
    <m/>
    <n v="0"/>
    <n v="16000"/>
    <n v="16000"/>
    <n v="-1"/>
    <n v="10"/>
    <x v="2"/>
    <x v="1"/>
  </r>
  <r>
    <n v="11902"/>
    <x v="408"/>
    <x v="1"/>
    <x v="8"/>
    <n v="1"/>
    <x v="29"/>
    <x v="32"/>
    <x v="201"/>
    <m/>
    <m/>
    <m/>
    <m/>
    <n v="7008"/>
    <n v="7500"/>
    <n v="492"/>
    <n v="-1"/>
    <n v="10"/>
    <x v="2"/>
    <x v="1"/>
  </r>
  <r>
    <n v="11903"/>
    <x v="408"/>
    <x v="1"/>
    <x v="8"/>
    <n v="1"/>
    <x v="26"/>
    <x v="28"/>
    <x v="1949"/>
    <m/>
    <m/>
    <m/>
    <m/>
    <n v="12000"/>
    <n v="22000"/>
    <n v="10000"/>
    <n v="-1"/>
    <n v="10"/>
    <x v="2"/>
    <x v="1"/>
  </r>
  <r>
    <n v="11904"/>
    <x v="408"/>
    <x v="1"/>
    <x v="8"/>
    <n v="1"/>
    <x v="247"/>
    <x v="28"/>
    <x v="1949"/>
    <m/>
    <m/>
    <m/>
    <m/>
    <n v="5000"/>
    <n v="20000"/>
    <n v="15000"/>
    <n v="-1"/>
    <n v="10"/>
    <x v="2"/>
    <x v="1"/>
  </r>
  <r>
    <n v="11905"/>
    <x v="408"/>
    <x v="1"/>
    <x v="8"/>
    <n v="1"/>
    <x v="29"/>
    <x v="32"/>
    <x v="201"/>
    <m/>
    <m/>
    <m/>
    <m/>
    <n v="7008"/>
    <n v="7500"/>
    <n v="492"/>
    <n v="-1"/>
    <n v="10"/>
    <x v="2"/>
    <x v="1"/>
  </r>
  <r>
    <n v="11906"/>
    <x v="408"/>
    <x v="1"/>
    <x v="8"/>
    <n v="1"/>
    <x v="26"/>
    <x v="1"/>
    <x v="141"/>
    <m/>
    <s v="Morado"/>
    <m/>
    <m/>
    <n v="8000"/>
    <n v="20000"/>
    <n v="12000"/>
    <n v="-1"/>
    <n v="10"/>
    <x v="2"/>
    <x v="1"/>
  </r>
  <r>
    <n v="11907"/>
    <x v="408"/>
    <x v="1"/>
    <x v="8"/>
    <n v="1"/>
    <x v="26"/>
    <x v="2"/>
    <x v="377"/>
    <m/>
    <s v="Amarillo"/>
    <m/>
    <m/>
    <n v="7000"/>
    <n v="20000"/>
    <n v="13000"/>
    <n v="-1"/>
    <n v="10"/>
    <x v="2"/>
    <x v="1"/>
  </r>
  <r>
    <n v="11908"/>
    <x v="408"/>
    <x v="1"/>
    <x v="8"/>
    <n v="1"/>
    <x v="55"/>
    <x v="29"/>
    <x v="161"/>
    <m/>
    <s v="Azul"/>
    <m/>
    <m/>
    <n v="4000"/>
    <n v="10000"/>
    <n v="6000"/>
    <n v="-1"/>
    <n v="10"/>
    <x v="2"/>
    <x v="1"/>
  </r>
  <r>
    <n v="11909"/>
    <x v="408"/>
    <x v="1"/>
    <x v="8"/>
    <n v="1"/>
    <x v="81"/>
    <x v="29"/>
    <x v="2461"/>
    <m/>
    <s v="Tornasol"/>
    <m/>
    <m/>
    <n v="8000"/>
    <n v="20000"/>
    <n v="12000"/>
    <n v="-1"/>
    <n v="10"/>
    <x v="2"/>
    <x v="1"/>
  </r>
  <r>
    <n v="11910"/>
    <x v="408"/>
    <x v="1"/>
    <x v="8"/>
    <n v="1"/>
    <x v="84"/>
    <x v="28"/>
    <x v="644"/>
    <m/>
    <m/>
    <m/>
    <m/>
    <n v="70000"/>
    <n v="130000"/>
    <n v="60000"/>
    <n v="-1"/>
    <n v="10"/>
    <x v="2"/>
    <x v="1"/>
  </r>
  <r>
    <n v="11911"/>
    <x v="408"/>
    <x v="1"/>
    <x v="8"/>
    <n v="1"/>
    <x v="26"/>
    <x v="1"/>
    <x v="141"/>
    <m/>
    <s v="Negro"/>
    <m/>
    <m/>
    <n v="8000"/>
    <n v="20000"/>
    <n v="12000"/>
    <n v="-1"/>
    <n v="10"/>
    <x v="2"/>
    <x v="1"/>
  </r>
  <r>
    <n v="11912"/>
    <x v="408"/>
    <x v="1"/>
    <x v="8"/>
    <n v="1"/>
    <x v="30"/>
    <x v="28"/>
    <x v="2462"/>
    <m/>
    <m/>
    <m/>
    <m/>
    <n v="900"/>
    <n v="10000"/>
    <n v="9100"/>
    <n v="-1"/>
    <n v="10"/>
    <x v="2"/>
    <x v="1"/>
  </r>
  <r>
    <n v="11913"/>
    <x v="408"/>
    <x v="1"/>
    <x v="8"/>
    <n v="1"/>
    <x v="4"/>
    <x v="6"/>
    <x v="2368"/>
    <m/>
    <m/>
    <m/>
    <m/>
    <n v="25000"/>
    <n v="60000"/>
    <n v="35000"/>
    <n v="-1"/>
    <n v="10"/>
    <x v="2"/>
    <x v="1"/>
  </r>
  <r>
    <n v="11914"/>
    <x v="408"/>
    <x v="1"/>
    <x v="8"/>
    <n v="1"/>
    <x v="29"/>
    <x v="32"/>
    <x v="201"/>
    <m/>
    <m/>
    <m/>
    <m/>
    <n v="3270"/>
    <n v="3500"/>
    <n v="230"/>
    <n v="-1"/>
    <n v="10"/>
    <x v="2"/>
    <x v="1"/>
  </r>
  <r>
    <n v="11915"/>
    <x v="408"/>
    <x v="1"/>
    <x v="8"/>
    <n v="1"/>
    <x v="29"/>
    <x v="32"/>
    <x v="201"/>
    <m/>
    <m/>
    <m/>
    <m/>
    <n v="6074"/>
    <n v="6500"/>
    <n v="426"/>
    <n v="-1"/>
    <n v="10"/>
    <x v="2"/>
    <x v="1"/>
  </r>
  <r>
    <n v="11916"/>
    <x v="408"/>
    <x v="1"/>
    <x v="8"/>
    <n v="1"/>
    <x v="1"/>
    <x v="1"/>
    <x v="2"/>
    <m/>
    <s v="Negro"/>
    <m/>
    <m/>
    <n v="3500"/>
    <n v="12000"/>
    <n v="8500"/>
    <n v="-1"/>
    <n v="10"/>
    <x v="2"/>
    <x v="1"/>
  </r>
  <r>
    <n v="11917"/>
    <x v="408"/>
    <x v="1"/>
    <x v="8"/>
    <n v="1"/>
    <x v="29"/>
    <x v="32"/>
    <x v="340"/>
    <m/>
    <m/>
    <m/>
    <m/>
    <n v="9345"/>
    <n v="10000"/>
    <n v="655"/>
    <n v="-1"/>
    <n v="10"/>
    <x v="2"/>
    <x v="1"/>
  </r>
  <r>
    <n v="11918"/>
    <x v="409"/>
    <x v="1"/>
    <x v="8"/>
    <n v="1"/>
    <x v="35"/>
    <x v="89"/>
    <x v="1063"/>
    <m/>
    <m/>
    <m/>
    <m/>
    <n v="4000"/>
    <n v="9000"/>
    <n v="5000"/>
    <n v="-1"/>
    <n v="11"/>
    <x v="2"/>
    <x v="1"/>
  </r>
  <r>
    <n v="11919"/>
    <x v="409"/>
    <x v="1"/>
    <x v="183"/>
    <n v="1"/>
    <x v="35"/>
    <x v="36"/>
    <x v="228"/>
    <m/>
    <m/>
    <m/>
    <m/>
    <n v="7500"/>
    <n v="15000"/>
    <n v="7500"/>
    <n v="-1"/>
    <n v="11"/>
    <x v="2"/>
    <x v="1"/>
  </r>
  <r>
    <n v="11920"/>
    <x v="409"/>
    <x v="1"/>
    <x v="183"/>
    <n v="1"/>
    <x v="33"/>
    <x v="6"/>
    <x v="1086"/>
    <m/>
    <m/>
    <m/>
    <m/>
    <n v="0"/>
    <n v="7000"/>
    <n v="7000"/>
    <n v="-1"/>
    <n v="11"/>
    <x v="2"/>
    <x v="1"/>
  </r>
  <r>
    <n v="11921"/>
    <x v="409"/>
    <x v="1"/>
    <x v="16"/>
    <n v="1"/>
    <x v="37"/>
    <x v="34"/>
    <x v="301"/>
    <m/>
    <m/>
    <m/>
    <m/>
    <n v="0"/>
    <n v="4000"/>
    <n v="4000"/>
    <n v="-1"/>
    <n v="11"/>
    <x v="2"/>
    <x v="1"/>
  </r>
  <r>
    <n v="11922"/>
    <x v="409"/>
    <x v="1"/>
    <x v="16"/>
    <n v="1"/>
    <x v="29"/>
    <x v="34"/>
    <x v="371"/>
    <m/>
    <m/>
    <m/>
    <m/>
    <n v="934"/>
    <n v="1000"/>
    <n v="66"/>
    <n v="-1"/>
    <n v="11"/>
    <x v="2"/>
    <x v="1"/>
  </r>
  <r>
    <n v="11923"/>
    <x v="409"/>
    <x v="1"/>
    <x v="8"/>
    <n v="1"/>
    <x v="247"/>
    <x v="28"/>
    <x v="2442"/>
    <m/>
    <m/>
    <m/>
    <m/>
    <n v="0"/>
    <n v="5000"/>
    <n v="5000"/>
    <n v="-1"/>
    <n v="11"/>
    <x v="2"/>
    <x v="1"/>
  </r>
  <r>
    <n v="11924"/>
    <x v="409"/>
    <x v="1"/>
    <x v="8"/>
    <n v="1"/>
    <x v="285"/>
    <x v="28"/>
    <x v="430"/>
    <m/>
    <m/>
    <m/>
    <m/>
    <n v="5000"/>
    <n v="10000"/>
    <n v="5000"/>
    <n v="-1"/>
    <n v="11"/>
    <x v="2"/>
    <x v="1"/>
  </r>
  <r>
    <n v="11925"/>
    <x v="409"/>
    <x v="1"/>
    <x v="8"/>
    <n v="1"/>
    <x v="284"/>
    <x v="28"/>
    <x v="2441"/>
    <m/>
    <m/>
    <m/>
    <m/>
    <n v="0"/>
    <n v="5000"/>
    <n v="5000"/>
    <n v="-1"/>
    <n v="11"/>
    <x v="2"/>
    <x v="1"/>
  </r>
  <r>
    <n v="11926"/>
    <x v="409"/>
    <x v="1"/>
    <x v="184"/>
    <n v="1"/>
    <x v="84"/>
    <x v="1"/>
    <x v="1573"/>
    <m/>
    <m/>
    <m/>
    <m/>
    <n v="70000"/>
    <n v="135000"/>
    <n v="65000"/>
    <n v="-1"/>
    <n v="11"/>
    <x v="2"/>
    <x v="1"/>
  </r>
  <r>
    <n v="11927"/>
    <x v="409"/>
    <x v="1"/>
    <x v="8"/>
    <n v="1"/>
    <x v="81"/>
    <x v="29"/>
    <x v="641"/>
    <m/>
    <m/>
    <m/>
    <m/>
    <n v="3500"/>
    <n v="10000"/>
    <n v="6500"/>
    <n v="-1"/>
    <n v="11"/>
    <x v="2"/>
    <x v="1"/>
  </r>
  <r>
    <n v="11928"/>
    <x v="409"/>
    <x v="1"/>
    <x v="8"/>
    <n v="1"/>
    <x v="11"/>
    <x v="23"/>
    <x v="836"/>
    <m/>
    <m/>
    <m/>
    <m/>
    <n v="18000"/>
    <n v="35000"/>
    <n v="17000"/>
    <n v="-1"/>
    <n v="11"/>
    <x v="2"/>
    <x v="1"/>
  </r>
  <r>
    <n v="11929"/>
    <x v="409"/>
    <x v="1"/>
    <x v="8"/>
    <n v="1"/>
    <x v="27"/>
    <x v="28"/>
    <x v="430"/>
    <m/>
    <m/>
    <m/>
    <m/>
    <n v="1100"/>
    <n v="10000"/>
    <n v="8900"/>
    <n v="-1"/>
    <n v="11"/>
    <x v="2"/>
    <x v="1"/>
  </r>
  <r>
    <n v="11930"/>
    <x v="409"/>
    <x v="1"/>
    <x v="8"/>
    <n v="1"/>
    <x v="288"/>
    <x v="37"/>
    <x v="233"/>
    <m/>
    <m/>
    <m/>
    <m/>
    <n v="0"/>
    <n v="3500"/>
    <n v="3500"/>
    <n v="-1"/>
    <n v="11"/>
    <x v="2"/>
    <x v="1"/>
  </r>
  <r>
    <n v="11931"/>
    <x v="409"/>
    <x v="1"/>
    <x v="8"/>
    <n v="1"/>
    <x v="55"/>
    <x v="28"/>
    <x v="430"/>
    <m/>
    <m/>
    <m/>
    <s v="Por Diseño"/>
    <n v="5000"/>
    <n v="15000"/>
    <n v="10000"/>
    <n v="-1"/>
    <n v="11"/>
    <x v="2"/>
    <x v="1"/>
  </r>
  <r>
    <n v="11932"/>
    <x v="409"/>
    <x v="1"/>
    <x v="8"/>
    <n v="1"/>
    <x v="29"/>
    <x v="32"/>
    <x v="201"/>
    <m/>
    <m/>
    <m/>
    <m/>
    <n v="6074"/>
    <n v="6500"/>
    <n v="426"/>
    <n v="-1"/>
    <n v="11"/>
    <x v="2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">
  <r>
    <x v="0"/>
    <s v="Entrega"/>
    <x v="0"/>
    <n v="-45000"/>
  </r>
  <r>
    <x v="0"/>
    <s v="Entrega"/>
    <x v="1"/>
    <n v="-60000"/>
  </r>
  <r>
    <x v="0"/>
    <s v="Entrega"/>
    <x v="2"/>
    <n v="-15000"/>
  </r>
  <r>
    <x v="0"/>
    <s v="Entrega"/>
    <x v="3"/>
    <n v="-3000"/>
  </r>
  <r>
    <x v="1"/>
    <s v="Pago"/>
    <x v="2"/>
    <n v="15000"/>
  </r>
  <r>
    <x v="1"/>
    <s v="Pago"/>
    <x v="0"/>
    <n v="45000"/>
  </r>
  <r>
    <x v="1"/>
    <s v="Entrega"/>
    <x v="1"/>
    <n v="-60000"/>
  </r>
  <r>
    <x v="1"/>
    <s v="Entrega"/>
    <x v="4"/>
    <n v="-90000"/>
  </r>
  <r>
    <x v="1"/>
    <s v="Entrega"/>
    <x v="5"/>
    <n v="-90000"/>
  </r>
  <r>
    <x v="2"/>
    <s v="Entrega"/>
    <x v="6"/>
    <n v="-90000"/>
  </r>
  <r>
    <x v="3"/>
    <s v="Pago"/>
    <x v="6"/>
    <n v="90000"/>
  </r>
  <r>
    <x v="3"/>
    <s v="Pago"/>
    <x v="1"/>
    <n v="60000"/>
  </r>
  <r>
    <x v="3"/>
    <s v="Pago"/>
    <x v="3"/>
    <n v="3000"/>
  </r>
  <r>
    <x v="4"/>
    <s v="Entrega"/>
    <x v="7"/>
    <n v="-95000"/>
  </r>
  <r>
    <x v="5"/>
    <s v="Devuelta"/>
    <x v="7"/>
    <n v="95000"/>
  </r>
  <r>
    <x v="6"/>
    <s v="Pago"/>
    <x v="8"/>
    <n v="0"/>
  </r>
  <r>
    <x v="7"/>
    <s v="Pago"/>
    <x v="1"/>
    <n v="60000"/>
  </r>
  <r>
    <x v="7"/>
    <s v="Entrega"/>
    <x v="9"/>
    <n v="-30000"/>
  </r>
  <r>
    <x v="7"/>
    <s v="Entrega"/>
    <x v="10"/>
    <n v="-25000"/>
  </r>
  <r>
    <x v="8"/>
    <s v="Entrega"/>
    <x v="11"/>
    <n v="-100000"/>
  </r>
  <r>
    <x v="8"/>
    <s v="Pago"/>
    <x v="11"/>
    <n v="50000"/>
  </r>
  <r>
    <x v="9"/>
    <s v="Pago"/>
    <x v="11"/>
    <n v="5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3"/>
    <n v="-70000"/>
  </r>
  <r>
    <x v="10"/>
    <s v="Entrega"/>
    <x v="4"/>
    <n v="-90000"/>
  </r>
  <r>
    <x v="10"/>
    <s v="Pago"/>
    <x v="4"/>
    <n v="90000"/>
  </r>
  <r>
    <x v="10"/>
    <s v="Pago"/>
    <x v="4"/>
    <n v="90000"/>
  </r>
  <r>
    <x v="10"/>
    <s v="Abono"/>
    <x v="13"/>
    <n v="50000"/>
  </r>
  <r>
    <x v="11"/>
    <s v="Entrega"/>
    <x v="4"/>
    <n v="-90000"/>
  </r>
  <r>
    <x v="11"/>
    <s v="Devuelta"/>
    <x v="10"/>
    <n v="25000"/>
  </r>
  <r>
    <x v="11"/>
    <s v="Pago"/>
    <x v="5"/>
    <n v="90000"/>
  </r>
  <r>
    <x v="8"/>
    <s v="Entrega"/>
    <x v="14"/>
    <n v="-6000"/>
  </r>
  <r>
    <x v="11"/>
    <s v="Pago"/>
    <x v="14"/>
    <n v="3500"/>
  </r>
  <r>
    <x v="12"/>
    <s v="Entrega"/>
    <x v="15"/>
    <n v="-34000"/>
  </r>
  <r>
    <x v="12"/>
    <s v="Entrega"/>
    <x v="16"/>
    <n v="-29000"/>
  </r>
  <r>
    <x v="13"/>
    <s v="Pago"/>
    <x v="15"/>
    <n v="34000"/>
  </r>
  <r>
    <x v="14"/>
    <s v="Pago"/>
    <x v="13"/>
    <n v="20000"/>
  </r>
  <r>
    <x v="14"/>
    <s v="Pago"/>
    <x v="4"/>
    <n v="90000"/>
  </r>
  <r>
    <x v="15"/>
    <s v="Entrega"/>
    <x v="17"/>
    <n v="-18000"/>
  </r>
  <r>
    <x v="15"/>
    <s v="Entrega"/>
    <x v="18"/>
    <n v="-250000"/>
  </r>
  <r>
    <x v="16"/>
    <s v="Entrega"/>
    <x v="19"/>
    <n v="-50000"/>
  </r>
  <r>
    <x v="16"/>
    <s v="Pago"/>
    <x v="19"/>
    <n v="50000"/>
  </r>
  <r>
    <x v="16"/>
    <s v="Pago"/>
    <x v="12"/>
    <n v="10000"/>
  </r>
  <r>
    <x v="16"/>
    <s v="Pago"/>
    <x v="16"/>
    <n v="29000"/>
  </r>
  <r>
    <x v="16"/>
    <s v="Entrega"/>
    <x v="20"/>
    <n v="-20000"/>
  </r>
  <r>
    <x v="16"/>
    <s v="Pago"/>
    <x v="20"/>
    <n v="20000"/>
  </r>
  <r>
    <x v="17"/>
    <s v="Entrega"/>
    <x v="21"/>
    <n v="-22000"/>
  </r>
  <r>
    <x v="17"/>
    <s v="Entrega"/>
    <x v="22"/>
    <n v="-22000"/>
  </r>
  <r>
    <x v="18"/>
    <s v="Entrega"/>
    <x v="23"/>
    <n v="-50000"/>
  </r>
  <r>
    <x v="18"/>
    <s v="Pago"/>
    <x v="23"/>
    <n v="50000"/>
  </r>
  <r>
    <x v="19"/>
    <s v="Entrega"/>
    <x v="24"/>
    <n v="-60000"/>
  </r>
  <r>
    <x v="19"/>
    <s v="Pago"/>
    <x v="24"/>
    <n v="60000"/>
  </r>
  <r>
    <x v="19"/>
    <s v="Pago"/>
    <x v="14"/>
    <n v="2500"/>
  </r>
  <r>
    <x v="20"/>
    <s v="Entrega"/>
    <x v="13"/>
    <n v="-70000"/>
  </r>
  <r>
    <x v="20"/>
    <s v="Pago"/>
    <x v="13"/>
    <n v="40000"/>
  </r>
  <r>
    <x v="21"/>
    <s v="Pago"/>
    <x v="21"/>
    <n v="22000"/>
  </r>
  <r>
    <x v="21"/>
    <s v="Entrega"/>
    <x v="25"/>
    <n v="-12000"/>
  </r>
  <r>
    <x v="22"/>
    <s v="Pago"/>
    <x v="25"/>
    <n v="12000"/>
  </r>
  <r>
    <x v="23"/>
    <s v="Pago"/>
    <x v="12"/>
    <n v="10000"/>
  </r>
  <r>
    <x v="23"/>
    <s v="Abono"/>
    <x v="18"/>
    <n v="80000"/>
  </r>
  <r>
    <x v="24"/>
    <s v="Entrega"/>
    <x v="26"/>
    <n v="-16000"/>
  </r>
  <r>
    <x v="25"/>
    <s v="Entrega"/>
    <x v="27"/>
    <n v="-110000"/>
  </r>
  <r>
    <x v="25"/>
    <s v="Entrega"/>
    <x v="28"/>
    <n v="-20000"/>
  </r>
  <r>
    <x v="25"/>
    <s v="Devuelta"/>
    <x v="12"/>
    <n v="10000"/>
  </r>
  <r>
    <x v="25"/>
    <s v="Entrega"/>
    <x v="29"/>
    <n v="-10000"/>
  </r>
  <r>
    <x v="26"/>
    <s v="Pago"/>
    <x v="13"/>
    <n v="30000"/>
  </r>
  <r>
    <x v="26"/>
    <s v="Pago"/>
    <x v="12"/>
    <n v="10000"/>
  </r>
  <r>
    <x v="26"/>
    <s v="Entrega"/>
    <x v="30"/>
    <n v="-55000"/>
  </r>
  <r>
    <x v="26"/>
    <s v="Pago"/>
    <x v="26"/>
    <n v="16000"/>
  </r>
  <r>
    <x v="27"/>
    <s v="Pago"/>
    <x v="17"/>
    <n v="18000"/>
  </r>
  <r>
    <x v="28"/>
    <s v="Pago"/>
    <x v="28"/>
    <n v="20000"/>
  </r>
  <r>
    <x v="28"/>
    <s v="Entrega"/>
    <x v="1"/>
    <n v="-60000"/>
  </r>
  <r>
    <x v="28"/>
    <s v="Pago"/>
    <x v="1"/>
    <n v="60000"/>
  </r>
  <r>
    <x v="29"/>
    <s v="Entrega"/>
    <x v="31"/>
    <n v="-65000"/>
  </r>
  <r>
    <x v="29"/>
    <s v="Pago"/>
    <x v="9"/>
    <n v="30000"/>
  </r>
  <r>
    <x v="29"/>
    <s v="Pago"/>
    <x v="30"/>
    <n v="55000"/>
  </r>
  <r>
    <x v="29"/>
    <s v="Pago"/>
    <x v="31"/>
    <n v="65000"/>
  </r>
  <r>
    <x v="29"/>
    <s v="Entrega"/>
    <x v="32"/>
    <n v="-10000"/>
  </r>
  <r>
    <x v="30"/>
    <s v="Pago"/>
    <x v="32"/>
    <n v="10000"/>
  </r>
  <r>
    <x v="31"/>
    <s v="Entrega"/>
    <x v="24"/>
    <n v="-6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7E7F4C-5AB9-6043-B471-9E556A97F83C}" name="TablaDinámica3" cacheId="23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1:N72" firstHeaderRow="1" firstDataRow="1" firstDataCol="2"/>
  <pivotFields count="4">
    <pivotField axis="axisRow" compact="0" numFmtId="16" outline="0" showAll="0" sortType="ascending" defaultSubtotal="0">
      <items count="32">
        <item x="0"/>
        <item x="1"/>
        <item x="2"/>
        <item x="3"/>
        <item x="6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2"/>
  </rowFields>
  <rowItems count="71">
    <i>
      <x/>
      <x/>
    </i>
    <i r="1">
      <x v="2"/>
    </i>
    <i r="1">
      <x v="3"/>
    </i>
    <i r="1">
      <x v="5"/>
    </i>
    <i>
      <x v="1"/>
      <x/>
    </i>
    <i r="1">
      <x v="2"/>
    </i>
    <i r="1">
      <x v="4"/>
    </i>
    <i r="1">
      <x v="5"/>
    </i>
    <i r="1">
      <x v="6"/>
    </i>
    <i>
      <x v="2"/>
      <x v="1"/>
    </i>
    <i>
      <x v="3"/>
      <x v="1"/>
    </i>
    <i r="1">
      <x v="3"/>
    </i>
    <i r="1">
      <x v="5"/>
    </i>
    <i>
      <x v="4"/>
      <x v="8"/>
    </i>
    <i>
      <x v="5"/>
      <x v="7"/>
    </i>
    <i>
      <x v="6"/>
      <x v="7"/>
    </i>
    <i>
      <x v="7"/>
      <x v="5"/>
    </i>
    <i r="1">
      <x v="9"/>
    </i>
    <i r="1">
      <x v="10"/>
    </i>
    <i>
      <x v="8"/>
      <x v="11"/>
    </i>
    <i r="1">
      <x v="14"/>
    </i>
    <i>
      <x v="9"/>
      <x v="11"/>
    </i>
    <i r="1">
      <x v="12"/>
    </i>
    <i r="1">
      <x v="13"/>
    </i>
    <i>
      <x v="10"/>
      <x v="4"/>
    </i>
    <i r="1">
      <x v="13"/>
    </i>
    <i>
      <x v="11"/>
      <x v="4"/>
    </i>
    <i r="1">
      <x v="6"/>
    </i>
    <i r="1">
      <x v="10"/>
    </i>
    <i r="1">
      <x v="14"/>
    </i>
    <i>
      <x v="12"/>
      <x v="15"/>
    </i>
    <i r="1">
      <x v="16"/>
    </i>
    <i>
      <x v="13"/>
      <x v="15"/>
    </i>
    <i>
      <x v="14"/>
      <x v="4"/>
    </i>
    <i r="1">
      <x v="13"/>
    </i>
    <i>
      <x v="15"/>
      <x v="17"/>
    </i>
    <i r="1">
      <x v="18"/>
    </i>
    <i>
      <x v="16"/>
      <x v="12"/>
    </i>
    <i r="1">
      <x v="16"/>
    </i>
    <i r="1">
      <x v="19"/>
    </i>
    <i r="1">
      <x v="21"/>
    </i>
    <i>
      <x v="17"/>
      <x v="22"/>
    </i>
    <i r="1">
      <x v="23"/>
    </i>
    <i>
      <x v="18"/>
      <x v="24"/>
    </i>
    <i>
      <x v="19"/>
      <x v="14"/>
    </i>
    <i r="1">
      <x v="25"/>
    </i>
    <i>
      <x v="20"/>
      <x v="13"/>
    </i>
    <i>
      <x v="21"/>
      <x v="22"/>
    </i>
    <i r="1">
      <x v="26"/>
    </i>
    <i>
      <x v="22"/>
      <x v="26"/>
    </i>
    <i>
      <x v="23"/>
      <x v="12"/>
    </i>
    <i r="1">
      <x v="18"/>
    </i>
    <i>
      <x v="24"/>
      <x v="27"/>
    </i>
    <i>
      <x v="25"/>
      <x v="12"/>
    </i>
    <i r="1">
      <x v="28"/>
    </i>
    <i r="1">
      <x v="29"/>
    </i>
    <i r="1">
      <x v="30"/>
    </i>
    <i>
      <x v="26"/>
      <x v="12"/>
    </i>
    <i r="1">
      <x v="13"/>
    </i>
    <i r="1">
      <x v="27"/>
    </i>
    <i r="1">
      <x v="31"/>
    </i>
    <i>
      <x v="27"/>
      <x v="17"/>
    </i>
    <i>
      <x v="28"/>
      <x v="5"/>
    </i>
    <i r="1">
      <x v="29"/>
    </i>
    <i>
      <x v="29"/>
      <x v="9"/>
    </i>
    <i r="1">
      <x v="31"/>
    </i>
    <i r="1">
      <x v="32"/>
    </i>
    <i r="1">
      <x v="33"/>
    </i>
    <i>
      <x v="30"/>
      <x v="33"/>
    </i>
    <i>
      <x v="31"/>
      <x v="25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873F6-8478-6C48-8AD8-BFB8477495D4}" name="TablaDinámica2" cacheId="23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1:G35" firstHeaderRow="1" firstDataRow="1" firstDataCol="1"/>
  <pivotFields count="4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34">
    <i>
      <x v="15"/>
    </i>
    <i>
      <x v="27"/>
    </i>
    <i>
      <x v="21"/>
    </i>
    <i>
      <x v="1"/>
    </i>
    <i>
      <x v="33"/>
    </i>
    <i>
      <x v="2"/>
    </i>
    <i>
      <x v="17"/>
    </i>
    <i>
      <x v="3"/>
    </i>
    <i>
      <x v="24"/>
    </i>
    <i>
      <x v="4"/>
    </i>
    <i>
      <x v="31"/>
    </i>
    <i>
      <x v="5"/>
    </i>
    <i>
      <x v="14"/>
    </i>
    <i>
      <x v="6"/>
    </i>
    <i>
      <x/>
    </i>
    <i>
      <x v="7"/>
    </i>
    <i>
      <x v="19"/>
    </i>
    <i>
      <x v="8"/>
    </i>
    <i>
      <x v="22"/>
    </i>
    <i>
      <x v="9"/>
    </i>
    <i>
      <x v="26"/>
    </i>
    <i>
      <x v="10"/>
    </i>
    <i>
      <x v="29"/>
    </i>
    <i>
      <x v="11"/>
    </i>
    <i>
      <x v="32"/>
    </i>
    <i>
      <x v="12"/>
    </i>
    <i>
      <x v="13"/>
    </i>
    <i>
      <x v="16"/>
    </i>
    <i>
      <x v="30"/>
    </i>
    <i>
      <x v="23"/>
    </i>
    <i>
      <x v="25"/>
    </i>
    <i>
      <x v="28"/>
    </i>
    <i>
      <x v="18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94E1D-675E-7A43-82E0-F83F00C148DB}" name="TablaDinámica4" cacheId="226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Fecha">
  <location ref="H6:K18" firstHeaderRow="0" firstDataRow="1" firstDataCol="1" rowPageCount="4" colPageCount="1"/>
  <pivotFields count="19">
    <pivotField showAll="0"/>
    <pivotField axis="axisRow" multipleItemSelectionAllowed="1" showAll="0" sortType="ascending">
      <items count="412">
        <item m="1" x="410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t="default"/>
      </items>
    </pivotField>
    <pivotField axis="axisPage" numFmtId="1" multipleItemSelectionAllowed="1" showAll="0">
      <items count="5">
        <item h="1" x="0"/>
        <item h="1" x="2"/>
        <item x="1"/>
        <item h="1" m="1" x="3"/>
        <item t="default"/>
      </items>
    </pivotField>
    <pivotField showAll="0"/>
    <pivotField showAll="0"/>
    <pivotField axis="axisPage" showAll="0">
      <items count="307">
        <item x="13"/>
        <item x="16"/>
        <item x="21"/>
        <item x="8"/>
        <item x="3"/>
        <item x="25"/>
        <item x="0"/>
        <item m="1" x="299"/>
        <item x="2"/>
        <item x="22"/>
        <item x="31"/>
        <item x="43"/>
        <item x="5"/>
        <item x="44"/>
        <item x="23"/>
        <item x="10"/>
        <item x="32"/>
        <item x="1"/>
        <item x="35"/>
        <item x="24"/>
        <item x="9"/>
        <item x="15"/>
        <item x="84"/>
        <item x="17"/>
        <item x="42"/>
        <item x="12"/>
        <item x="11"/>
        <item x="14"/>
        <item x="283"/>
        <item x="41"/>
        <item x="29"/>
        <item x="20"/>
        <item x="19"/>
        <item x="33"/>
        <item x="26"/>
        <item x="37"/>
        <item x="34"/>
        <item x="45"/>
        <item x="18"/>
        <item x="6"/>
        <item x="28"/>
        <item x="7"/>
        <item x="269"/>
        <item x="40"/>
        <item x="30"/>
        <item x="27"/>
        <item x="39"/>
        <item m="1" x="290"/>
        <item x="47"/>
        <item x="48"/>
        <item x="49"/>
        <item x="50"/>
        <item x="51"/>
        <item x="52"/>
        <item x="53"/>
        <item x="4"/>
        <item m="1" x="297"/>
        <item x="54"/>
        <item x="55"/>
        <item x="56"/>
        <item x="57"/>
        <item m="1" x="304"/>
        <item x="58"/>
        <item x="59"/>
        <item x="60"/>
        <item m="1" x="303"/>
        <item x="62"/>
        <item x="63"/>
        <item x="247"/>
        <item x="65"/>
        <item x="66"/>
        <item x="67"/>
        <item x="68"/>
        <item x="69"/>
        <item x="70"/>
        <item x="71"/>
        <item x="72"/>
        <item x="73"/>
        <item x="74"/>
        <item x="75"/>
        <item x="38"/>
        <item x="77"/>
        <item m="1" x="294"/>
        <item x="78"/>
        <item x="79"/>
        <item x="80"/>
        <item m="1" x="291"/>
        <item x="81"/>
        <item x="82"/>
        <item x="83"/>
        <item x="76"/>
        <item x="85"/>
        <item x="86"/>
        <item m="1" x="300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m="1" x="293"/>
        <item x="103"/>
        <item x="104"/>
        <item x="106"/>
        <item x="46"/>
        <item x="107"/>
        <item x="87"/>
        <item x="64"/>
        <item x="108"/>
        <item x="109"/>
        <item x="61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05"/>
        <item x="127"/>
        <item m="1" x="292"/>
        <item x="128"/>
        <item x="129"/>
        <item x="130"/>
        <item x="131"/>
        <item x="132"/>
        <item x="133"/>
        <item m="1" x="305"/>
        <item x="134"/>
        <item x="135"/>
        <item x="137"/>
        <item x="136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m="1" x="302"/>
        <item x="152"/>
        <item x="153"/>
        <item x="280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89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8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301"/>
        <item x="272"/>
        <item x="273"/>
        <item x="274"/>
        <item x="275"/>
        <item x="276"/>
        <item x="277"/>
        <item m="1" x="295"/>
        <item x="278"/>
        <item x="279"/>
        <item x="281"/>
        <item x="282"/>
        <item m="1" x="296"/>
        <item x="284"/>
        <item x="286"/>
        <item x="287"/>
        <item x="285"/>
        <item x="288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6" showAll="0"/>
    <pivotField dataField="1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x="2"/>
        <item h="1" x="8"/>
        <item h="1"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12"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5" hier="-1"/>
    <pageField fld="18" hier="-1"/>
    <pageField fld="17" hier="-1"/>
    <pageField fld="2" hier="-1"/>
  </pageFields>
  <dataFields count="3">
    <dataField name="Ventas" fld="13" baseField="0" baseItem="0"/>
    <dataField name="Suma de Cost" fld="12" baseField="0" baseItem="0"/>
    <dataField name="Utilidad" fld="14" baseField="0" baseItem="0"/>
  </dataFields>
  <formats count="4">
    <format dxfId="26">
      <pivotArea outline="0" collapsedLevelsAreSubtotals="1" fieldPosition="0"/>
    </format>
    <format dxfId="25">
      <pivotArea dataOnly="0" labelOnly="1" fieldPosition="0">
        <references count="1">
          <reference field="1" count="18"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</reference>
        </references>
      </pivotArea>
    </format>
    <format dxfId="24">
      <pivotArea dataOnly="0" labelOnly="1" fieldPosition="0">
        <references count="1">
          <reference field="1" count="8">
            <x v="296"/>
            <x v="297"/>
            <x v="298"/>
            <x v="299"/>
            <x v="300"/>
            <x v="301"/>
            <x v="302"/>
            <x v="303"/>
          </reference>
        </references>
      </pivotArea>
    </format>
    <format dxfId="23">
      <pivotArea dataOnly="0" labelOnly="1" fieldPosition="0">
        <references count="1">
          <reference field="1" count="3">
            <x v="304"/>
            <x v="305"/>
            <x v="30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8309C4-087B-4D49-92F3-0EB8F45B4639}" name="TablaDinámica6" cacheId="226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103:D249" firstHeaderRow="0" firstDataRow="1" firstDataCol="1" rowPageCount="3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11">
        <item x="0"/>
        <item x="3"/>
        <item x="2"/>
        <item x="4"/>
        <item x="5"/>
        <item x="6"/>
        <item x="7"/>
        <item x="8"/>
        <item x="9"/>
        <item x="40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10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06">
        <item m="1" x="297"/>
        <item x="13"/>
        <item x="142"/>
        <item x="118"/>
        <item x="16"/>
        <item x="21"/>
        <item x="4"/>
        <item x="86"/>
        <item x="126"/>
        <item x="8"/>
        <item x="105"/>
        <item x="3"/>
        <item x="131"/>
        <item x="25"/>
        <item x="121"/>
        <item x="135"/>
        <item sd="0" x="0"/>
        <item x="77"/>
        <item x="106"/>
        <item x="132"/>
        <item x="117"/>
        <item m="1" x="299"/>
        <item sd="0" x="2"/>
        <item x="56"/>
        <item x="115"/>
        <item x="51"/>
        <item x="145"/>
        <item x="91"/>
        <item x="147"/>
        <item x="71"/>
        <item sd="0" x="22"/>
        <item x="99"/>
        <item x="31"/>
        <item x="72"/>
        <item x="43"/>
        <item x="5"/>
        <item x="75"/>
        <item x="112"/>
        <item x="129"/>
        <item x="80"/>
        <item x="120"/>
        <item sd="0" x="119"/>
        <item x="44"/>
        <item x="101"/>
        <item x="127"/>
        <item x="125"/>
        <item x="124"/>
        <item x="123"/>
        <item sd="0" x="109"/>
        <item sd="0" x="81"/>
        <item x="136"/>
        <item x="139"/>
        <item sd="0" x="55"/>
        <item x="107"/>
        <item x="83"/>
        <item x="134"/>
        <item x="138"/>
        <item x="90"/>
        <item m="1" x="291"/>
        <item x="54"/>
        <item x="23"/>
        <item x="63"/>
        <item sd="0" x="10"/>
        <item x="146"/>
        <item x="247"/>
        <item x="113"/>
        <item x="140"/>
        <item x="65"/>
        <item x="32"/>
        <item x="94"/>
        <item x="95"/>
        <item m="1" x="305"/>
        <item m="1" x="292"/>
        <item x="1"/>
        <item x="116"/>
        <item x="35"/>
        <item x="61"/>
        <item m="1" x="303"/>
        <item x="52"/>
        <item x="24"/>
        <item x="9"/>
        <item x="122"/>
        <item x="15"/>
        <item x="47"/>
        <item x="133"/>
        <item x="84"/>
        <item x="68"/>
        <item x="17"/>
        <item x="42"/>
        <item x="143"/>
        <item x="12"/>
        <item x="87"/>
        <item x="11"/>
        <item x="102"/>
        <item x="141"/>
        <item x="97"/>
        <item x="88"/>
        <item x="70"/>
        <item x="69"/>
        <item m="1" x="300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4"/>
        <item x="100"/>
        <item x="111"/>
        <item x="29"/>
        <item x="20"/>
        <item x="53"/>
        <item x="19"/>
        <item x="85"/>
        <item x="114"/>
        <item x="33"/>
        <item m="1" x="293"/>
        <item x="66"/>
        <item x="26"/>
        <item x="37"/>
        <item x="137"/>
        <item x="73"/>
        <item x="59"/>
        <item x="60"/>
        <item x="34"/>
        <item x="45"/>
        <item x="62"/>
        <item m="1" x="294"/>
        <item x="18"/>
        <item x="76"/>
        <item x="49"/>
        <item x="50"/>
        <item x="96"/>
        <item x="103"/>
        <item x="79"/>
        <item x="6"/>
        <item x="82"/>
        <item x="110"/>
        <item x="28"/>
        <item x="7"/>
        <item x="58"/>
        <item x="98"/>
        <item x="89"/>
        <item x="130"/>
        <item x="93"/>
        <item x="269"/>
        <item x="40"/>
        <item x="30"/>
        <item x="64"/>
        <item x="57"/>
        <item x="108"/>
        <item x="27"/>
        <item x="67"/>
        <item x="104"/>
        <item x="39"/>
        <item m="1" x="290"/>
        <item x="148"/>
        <item x="149"/>
        <item x="150"/>
        <item x="151"/>
        <item m="1" x="302"/>
        <item x="152"/>
        <item x="153"/>
        <item x="280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89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8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301"/>
        <item x="272"/>
        <item x="273"/>
        <item x="274"/>
        <item x="275"/>
        <item x="276"/>
        <item x="277"/>
        <item m="1" x="295"/>
        <item x="278"/>
        <item x="279"/>
        <item x="281"/>
        <item x="282"/>
        <item m="1" x="296"/>
        <item x="284"/>
        <item x="286"/>
        <item x="287"/>
        <item x="285"/>
        <item x="288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multipleItemSelectionAllowed="1" showAll="0" defaultSubtotal="0">
      <items count="12">
        <item h="1" x="8"/>
        <item x="10"/>
        <item x="0"/>
        <item x="1"/>
        <item x="2"/>
        <item h="1" x="3"/>
        <item h="1" x="4"/>
        <item h="1" x="5"/>
        <item h="1" x="6"/>
        <item h="1" x="7"/>
        <item h="1" x="9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146">
    <i>
      <x v="120"/>
    </i>
    <i>
      <x v="85"/>
    </i>
    <i>
      <x v="123"/>
    </i>
    <i>
      <x v="6"/>
    </i>
    <i>
      <x v="22"/>
    </i>
    <i>
      <x v="156"/>
    </i>
    <i>
      <x v="92"/>
    </i>
    <i>
      <x v="25"/>
    </i>
    <i>
      <x v="73"/>
    </i>
    <i>
      <x v="16"/>
    </i>
    <i>
      <x v="64"/>
    </i>
    <i>
      <x v="152"/>
    </i>
    <i>
      <x v="49"/>
    </i>
    <i>
      <x v="52"/>
    </i>
    <i>
      <x v="124"/>
    </i>
    <i>
      <x v="107"/>
    </i>
    <i>
      <x v="114"/>
    </i>
    <i>
      <x v="128"/>
    </i>
    <i>
      <x v="30"/>
    </i>
    <i>
      <x v="75"/>
    </i>
    <i>
      <x v="5"/>
    </i>
    <i>
      <x v="9"/>
    </i>
    <i>
      <x v="140"/>
    </i>
    <i>
      <x v="1"/>
    </i>
    <i>
      <x v="10"/>
    </i>
    <i>
      <x v="131"/>
    </i>
    <i>
      <x v="250"/>
    </i>
    <i>
      <x v="116"/>
    </i>
    <i>
      <x v="184"/>
    </i>
    <i>
      <x v="108"/>
    </i>
    <i>
      <x v="245"/>
    </i>
    <i>
      <x v="70"/>
    </i>
    <i>
      <x v="80"/>
    </i>
    <i>
      <x v="28"/>
    </i>
    <i>
      <x v="145"/>
    </i>
    <i>
      <x v="54"/>
    </i>
    <i>
      <x v="158"/>
    </i>
    <i>
      <x v="235"/>
    </i>
    <i>
      <x v="110"/>
    </i>
    <i>
      <x v="29"/>
    </i>
    <i>
      <x v="264"/>
    </i>
    <i>
      <x v="246"/>
    </i>
    <i>
      <x v="305"/>
    </i>
    <i>
      <x v="4"/>
    </i>
    <i>
      <x v="185"/>
    </i>
    <i>
      <x v="234"/>
    </i>
    <i>
      <x v="278"/>
    </i>
    <i>
      <x v="60"/>
    </i>
    <i>
      <x v="189"/>
    </i>
    <i>
      <x v="102"/>
    </i>
    <i>
      <x v="151"/>
    </i>
    <i>
      <x v="174"/>
    </i>
    <i>
      <x v="139"/>
    </i>
    <i>
      <x v="138"/>
    </i>
    <i>
      <x v="103"/>
    </i>
    <i>
      <x v="101"/>
    </i>
    <i>
      <x v="136"/>
    </i>
    <i>
      <x v="126"/>
    </i>
    <i>
      <x v="214"/>
    </i>
    <i>
      <x v="247"/>
    </i>
    <i>
      <x v="154"/>
    </i>
    <i>
      <x v="76"/>
    </i>
    <i>
      <x v="231"/>
    </i>
    <i>
      <x v="196"/>
    </i>
    <i>
      <x v="62"/>
    </i>
    <i>
      <x v="227"/>
    </i>
    <i>
      <x v="188"/>
    </i>
    <i>
      <x v="11"/>
    </i>
    <i>
      <x v="222"/>
    </i>
    <i>
      <x v="270"/>
    </i>
    <i>
      <x v="221"/>
    </i>
    <i>
      <x v="257"/>
    </i>
    <i>
      <x v="86"/>
    </i>
    <i>
      <x v="13"/>
    </i>
    <i>
      <x v="43"/>
    </i>
    <i>
      <x v="115"/>
    </i>
    <i>
      <x v="34"/>
    </i>
    <i>
      <x v="32"/>
    </i>
    <i>
      <x v="98"/>
    </i>
    <i>
      <x v="252"/>
    </i>
    <i>
      <x v="266"/>
    </i>
    <i>
      <x v="238"/>
    </i>
    <i>
      <x v="133"/>
    </i>
    <i>
      <x v="249"/>
    </i>
    <i>
      <x v="35"/>
    </i>
    <i>
      <x v="251"/>
    </i>
    <i>
      <x v="241"/>
    </i>
    <i>
      <x v="96"/>
    </i>
    <i>
      <x v="183"/>
    </i>
    <i>
      <x v="289"/>
    </i>
    <i>
      <x v="230"/>
    </i>
    <i>
      <x v="200"/>
    </i>
    <i>
      <x v="97"/>
    </i>
    <i>
      <x v="168"/>
    </i>
    <i>
      <x v="301"/>
    </i>
    <i>
      <x v="45"/>
    </i>
    <i>
      <x v="147"/>
    </i>
    <i>
      <x v="89"/>
    </i>
    <i>
      <x v="170"/>
    </i>
    <i>
      <x v="163"/>
    </i>
    <i>
      <x v="59"/>
    </i>
    <i>
      <x v="248"/>
    </i>
    <i>
      <x v="8"/>
    </i>
    <i>
      <x v="274"/>
    </i>
    <i>
      <x v="134"/>
    </i>
    <i>
      <x v="88"/>
    </i>
    <i>
      <x v="225"/>
    </i>
    <i>
      <x v="155"/>
    </i>
    <i>
      <x v="41"/>
    </i>
    <i>
      <x v="223"/>
    </i>
    <i>
      <x v="159"/>
    </i>
    <i>
      <x v="280"/>
    </i>
    <i>
      <x v="3"/>
    </i>
    <i>
      <x v="296"/>
    </i>
    <i>
      <x v="268"/>
    </i>
    <i>
      <x v="79"/>
    </i>
    <i>
      <x v="171"/>
    </i>
    <i>
      <x v="213"/>
    </i>
    <i>
      <x v="141"/>
    </i>
    <i>
      <x v="299"/>
    </i>
    <i>
      <x v="262"/>
    </i>
    <i>
      <x v="173"/>
    </i>
    <i>
      <x v="226"/>
    </i>
    <i>
      <x v="153"/>
    </i>
    <i>
      <x v="81"/>
    </i>
    <i>
      <x v="236"/>
    </i>
    <i>
      <x v="172"/>
    </i>
    <i>
      <x v="279"/>
    </i>
    <i>
      <x v="161"/>
    </i>
    <i>
      <x v="304"/>
    </i>
    <i>
      <x v="291"/>
    </i>
    <i>
      <x v="82"/>
    </i>
    <i>
      <x v="205"/>
    </i>
    <i>
      <x v="37"/>
    </i>
    <i>
      <x v="129"/>
    </i>
    <i>
      <x v="112"/>
    </i>
    <i>
      <x v="67"/>
    </i>
    <i>
      <x v="53"/>
    </i>
    <i>
      <x v="204"/>
    </i>
    <i>
      <x v="292"/>
    </i>
    <i>
      <x v="91"/>
    </i>
    <i>
      <x v="143"/>
    </i>
    <i>
      <x v="68"/>
    </i>
    <i>
      <x v="78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1" hier="-1"/>
    <pageField fld="17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80DB6A-02D5-384B-9AB2-F44DC5083719}" name="TablaDinámica1" cacheId="22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Dias de Compras">
  <location ref="U5:V12" firstHeaderRow="1" firstDataRow="1" firstDataCol="1" rowPageCount="3" colPageCount="1"/>
  <pivotFields count="19">
    <pivotField showAll="0"/>
    <pivotField axis="axisRow" showAll="0">
      <items count="412">
        <item x="0"/>
        <item x="3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40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10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t="default"/>
      </items>
    </pivotField>
    <pivotField axis="axisPage" numFmtId="1" multipleItemSelectionAllowed="1" showAll="0">
      <items count="5">
        <item x="0"/>
        <item h="1" x="2"/>
        <item h="1" x="1"/>
        <item h="1" m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6" showAll="0"/>
    <pivotField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x="2"/>
        <item h="1" x="8"/>
        <item h="1"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7">
    <i>
      <x v="400"/>
    </i>
    <i>
      <x v="401"/>
    </i>
    <i>
      <x v="402"/>
    </i>
    <i>
      <x v="403"/>
    </i>
    <i>
      <x v="405"/>
    </i>
    <i>
      <x v="406"/>
    </i>
    <i t="grand">
      <x/>
    </i>
  </rowItems>
  <colItems count="1">
    <i/>
  </colItems>
  <pageFields count="3">
    <pageField fld="18" hier="-1"/>
    <pageField fld="17" hier="-1"/>
    <pageField fld="2" hier="-1"/>
  </pageFields>
  <dataFields count="1">
    <dataField name="Suma de Subt_Cost" fld="14" baseField="0" baseItem="0" numFmtId="6"/>
  </dataFields>
  <formats count="1">
    <format dxfId="2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226E61-BF81-7346-8977-4FA42488D99F}" name="TablaDinámica2" cacheId="226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E20" firstHeaderRow="0" firstDataRow="1" firstDataCol="2" rowPageCount="2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11">
        <item h="1" x="0"/>
        <item h="1" x="3"/>
        <item h="1" x="2"/>
        <item h="1" x="4"/>
        <item h="1" x="5"/>
        <item h="1" x="6"/>
        <item h="1" x="7"/>
        <item h="1" x="8"/>
        <item h="1" x="9"/>
        <item h="1" x="40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1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m="1" x="410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96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x="4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306">
        <item m="1" x="297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62"/>
        <item x="280"/>
        <item x="187"/>
        <item x="231"/>
        <item x="261"/>
        <item x="105"/>
        <item x="3"/>
        <item x="131"/>
        <item x="25"/>
        <item x="268"/>
        <item x="200"/>
        <item x="121"/>
        <item x="135"/>
        <item x="203"/>
        <item x="252"/>
        <item x="233"/>
        <item x="282"/>
        <item x="0"/>
        <item x="77"/>
        <item x="106"/>
        <item x="232"/>
        <item x="230"/>
        <item x="217"/>
        <item x="132"/>
        <item x="117"/>
        <item x="190"/>
        <item m="1" x="299"/>
        <item x="2"/>
        <item x="253"/>
        <item x="56"/>
        <item m="1" x="301"/>
        <item x="192"/>
        <item x="180"/>
        <item x="115"/>
        <item x="51"/>
        <item x="254"/>
        <item x="36"/>
        <item x="145"/>
        <item x="184"/>
        <item x="91"/>
        <item x="196"/>
        <item x="258"/>
        <item x="287"/>
        <item x="288"/>
        <item x="161"/>
        <item x="147"/>
        <item x="71"/>
        <item x="259"/>
        <item x="22"/>
        <item x="99"/>
        <item x="31"/>
        <item x="72"/>
        <item x="43"/>
        <item x="260"/>
        <item x="204"/>
        <item x="275"/>
        <item x="5"/>
        <item x="246"/>
        <item x="158"/>
        <item m="1" x="298"/>
        <item x="152"/>
        <item x="75"/>
        <item x="166"/>
        <item x="219"/>
        <item x="265"/>
        <item x="112"/>
        <item x="129"/>
        <item x="80"/>
        <item x="199"/>
        <item x="168"/>
        <item x="202"/>
        <item x="162"/>
        <item x="172"/>
        <item m="1" x="302"/>
        <item x="120"/>
        <item x="237"/>
        <item x="256"/>
        <item x="249"/>
        <item x="27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279"/>
        <item x="274"/>
        <item x="164"/>
        <item x="194"/>
        <item x="211"/>
        <item x="222"/>
        <item x="276"/>
        <item x="225"/>
        <item x="55"/>
        <item x="107"/>
        <item x="83"/>
        <item x="263"/>
        <item x="214"/>
        <item x="134"/>
        <item x="138"/>
        <item x="212"/>
        <item x="286"/>
        <item x="244"/>
        <item x="185"/>
        <item x="90"/>
        <item m="1" x="291"/>
        <item x="54"/>
        <item x="23"/>
        <item x="150"/>
        <item x="213"/>
        <item x="243"/>
        <item x="63"/>
        <item x="10"/>
        <item x="146"/>
        <item x="171"/>
        <item x="247"/>
        <item x="285"/>
        <item m="1" x="296"/>
        <item x="284"/>
        <item x="238"/>
        <item x="151"/>
        <item x="113"/>
        <item x="140"/>
        <item x="156"/>
        <item x="201"/>
        <item x="65"/>
        <item x="32"/>
        <item x="272"/>
        <item x="94"/>
        <item x="163"/>
        <item x="182"/>
        <item x="95"/>
        <item m="1" x="305"/>
        <item m="1" x="292"/>
        <item x="155"/>
        <item x="148"/>
        <item x="167"/>
        <item x="188"/>
        <item x="277"/>
        <item x="177"/>
        <item x="1"/>
        <item x="116"/>
        <item x="248"/>
        <item x="35"/>
        <item x="61"/>
        <item m="1" x="303"/>
        <item x="240"/>
        <item x="229"/>
        <item x="52"/>
        <item x="24"/>
        <item x="221"/>
        <item x="9"/>
        <item x="122"/>
        <item x="15"/>
        <item x="47"/>
        <item x="173"/>
        <item x="133"/>
        <item x="239"/>
        <item x="84"/>
        <item x="68"/>
        <item x="17"/>
        <item x="42"/>
        <item x="143"/>
        <item x="12"/>
        <item x="87"/>
        <item x="11"/>
        <item x="102"/>
        <item x="195"/>
        <item x="218"/>
        <item m="1" x="295"/>
        <item x="179"/>
        <item x="141"/>
        <item x="97"/>
        <item x="88"/>
        <item x="70"/>
        <item x="69"/>
        <item m="1" x="300"/>
        <item x="14"/>
        <item x="78"/>
        <item x="74"/>
        <item x="46"/>
        <item x="144"/>
        <item x="283"/>
        <item x="281"/>
        <item x="245"/>
        <item x="48"/>
        <item x="92"/>
        <item x="278"/>
        <item x="41"/>
        <item x="128"/>
        <item x="38"/>
        <item m="1" x="304"/>
        <item x="159"/>
        <item x="227"/>
        <item x="100"/>
        <item x="111"/>
        <item x="205"/>
        <item x="273"/>
        <item m="1" x="289"/>
        <item x="29"/>
        <item x="20"/>
        <item x="255"/>
        <item x="53"/>
        <item x="19"/>
        <item x="220"/>
        <item x="85"/>
        <item x="114"/>
        <item x="33"/>
        <item m="1" x="293"/>
        <item x="267"/>
        <item x="66"/>
        <item x="26"/>
        <item x="37"/>
        <item x="137"/>
        <item x="73"/>
        <item x="193"/>
        <item x="59"/>
        <item x="60"/>
        <item x="234"/>
        <item x="34"/>
        <item x="45"/>
        <item x="186"/>
        <item x="62"/>
        <item m="1" x="294"/>
        <item x="165"/>
        <item x="18"/>
        <item x="235"/>
        <item x="236"/>
        <item x="76"/>
        <item x="49"/>
        <item x="174"/>
        <item x="264"/>
        <item x="50"/>
        <item x="170"/>
        <item x="96"/>
        <item x="103"/>
        <item x="242"/>
        <item x="176"/>
        <item x="169"/>
        <item x="271"/>
        <item x="79"/>
        <item x="6"/>
        <item x="82"/>
        <item x="216"/>
        <item x="110"/>
        <item x="266"/>
        <item x="197"/>
        <item x="257"/>
        <item x="178"/>
        <item x="28"/>
        <item x="183"/>
        <item x="7"/>
        <item x="58"/>
        <item x="209"/>
        <item x="98"/>
        <item x="89"/>
        <item x="130"/>
        <item x="93"/>
        <item x="250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241"/>
        <item x="104"/>
        <item x="153"/>
        <item x="251"/>
        <item x="39"/>
        <item x="198"/>
        <item m="1" x="29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67">
        <item x="132"/>
        <item x="97"/>
        <item x="61"/>
        <item x="62"/>
        <item x="63"/>
        <item x="98"/>
        <item x="60"/>
        <item x="64"/>
        <item x="65"/>
        <item x="174"/>
        <item x="173"/>
        <item x="177"/>
        <item x="136"/>
        <item x="762"/>
        <item x="148"/>
        <item x="367"/>
        <item x="431"/>
        <item x="181"/>
        <item x="137"/>
        <item x="178"/>
        <item x="141"/>
        <item x="179"/>
        <item x="138"/>
        <item x="142"/>
        <item x="184"/>
        <item x="180"/>
        <item x="182"/>
        <item x="49"/>
        <item x="68"/>
        <item x="101"/>
        <item x="100"/>
        <item x="129"/>
        <item x="80"/>
        <item x="7"/>
        <item x="108"/>
        <item x="23"/>
        <item x="22"/>
        <item x="78"/>
        <item x="58"/>
        <item x="67"/>
        <item x="117"/>
        <item x="116"/>
        <item x="115"/>
        <item x="114"/>
        <item x="155"/>
        <item x="154"/>
        <item x="127"/>
        <item x="119"/>
        <item x="74"/>
        <item x="75"/>
        <item x="164"/>
        <item x="153"/>
        <item x="163"/>
        <item x="162"/>
        <item x="156"/>
        <item x="152"/>
        <item x="161"/>
        <item x="160"/>
        <item x="66"/>
        <item x="91"/>
        <item x="700"/>
        <item x="82"/>
        <item x="89"/>
        <item x="84"/>
        <item x="47"/>
        <item x="46"/>
        <item x="99"/>
        <item x="103"/>
        <item x="104"/>
        <item x="37"/>
        <item x="34"/>
        <item x="50"/>
        <item x="5"/>
        <item x="11"/>
        <item x="21"/>
        <item x="9"/>
        <item x="12"/>
        <item x="10"/>
        <item x="20"/>
        <item x="8"/>
        <item x="578"/>
        <item x="73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186"/>
        <item x="188"/>
        <item x="187"/>
        <item x="185"/>
        <item x="106"/>
        <item x="105"/>
        <item x="83"/>
        <item x="86"/>
        <item x="85"/>
        <item x="131"/>
        <item x="72"/>
        <item x="124"/>
        <item x="94"/>
        <item x="14"/>
        <item x="144"/>
        <item x="146"/>
        <item x="147"/>
        <item x="81"/>
        <item x="32"/>
        <item x="139"/>
        <item x="140"/>
        <item x="95"/>
        <item x="96"/>
        <item x="59"/>
        <item x="145"/>
        <item x="35"/>
        <item x="135"/>
        <item x="149"/>
        <item x="130"/>
        <item x="134"/>
        <item x="159"/>
        <item x="157"/>
        <item x="158"/>
        <item x="48"/>
        <item x="57"/>
        <item x="29"/>
        <item x="27"/>
        <item x="28"/>
        <item x="26"/>
        <item x="25"/>
        <item x="172"/>
        <item x="171"/>
        <item x="33"/>
        <item x="90"/>
        <item x="88"/>
        <item x="42"/>
        <item x="43"/>
        <item x="123"/>
        <item x="76"/>
        <item x="77"/>
        <item x="109"/>
        <item x="15"/>
        <item x="150"/>
        <item x="151"/>
        <item x="17"/>
        <item x="40"/>
        <item x="31"/>
        <item x="79"/>
        <item x="39"/>
        <item x="372"/>
        <item x="6"/>
        <item x="3"/>
        <item x="1"/>
        <item x="0"/>
        <item x="44"/>
        <item x="41"/>
        <item x="93"/>
        <item x="92"/>
        <item x="19"/>
        <item x="56"/>
        <item x="55"/>
        <item x="30"/>
        <item x="107"/>
        <item x="111"/>
        <item x="16"/>
        <item x="18"/>
        <item x="4"/>
        <item x="24"/>
        <item x="118"/>
        <item x="120"/>
        <item x="121"/>
        <item x="125"/>
        <item x="69"/>
        <item x="70"/>
        <item x="71"/>
        <item x="102"/>
        <item x="87"/>
        <item x="51"/>
        <item x="53"/>
        <item x="52"/>
        <item x="54"/>
        <item x="122"/>
        <item x="45"/>
        <item x="110"/>
        <item x="38"/>
        <item x="167"/>
        <item x="166"/>
        <item x="165"/>
        <item x="169"/>
        <item x="170"/>
        <item x="143"/>
        <item x="168"/>
        <item x="200"/>
        <item x="202"/>
        <item x="203"/>
        <item x="216"/>
        <item x="217"/>
        <item x="218"/>
        <item x="205"/>
        <item x="206"/>
        <item x="207"/>
        <item x="208"/>
        <item x="209"/>
        <item x="211"/>
        <item x="212"/>
        <item x="547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1749"/>
        <item x="235"/>
        <item x="213"/>
        <item x="232"/>
        <item x="237"/>
        <item x="238"/>
        <item x="113"/>
        <item x="239"/>
        <item x="210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6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22"/>
        <item x="126"/>
        <item x="128"/>
        <item x="317"/>
        <item x="318"/>
        <item x="320"/>
        <item x="331"/>
        <item x="324"/>
        <item x="325"/>
        <item x="328"/>
        <item x="329"/>
        <item x="330"/>
        <item x="332"/>
        <item x="335"/>
        <item x="336"/>
        <item x="337"/>
        <item x="338"/>
        <item x="233"/>
        <item x="214"/>
        <item x="339"/>
        <item x="201"/>
        <item x="340"/>
        <item x="342"/>
        <item x="343"/>
        <item x="344"/>
        <item x="345"/>
        <item x="346"/>
        <item x="347"/>
        <item x="348"/>
        <item x="349"/>
        <item x="352"/>
        <item x="353"/>
        <item x="354"/>
        <item x="355"/>
        <item x="356"/>
        <item x="357"/>
        <item x="358"/>
        <item x="359"/>
        <item x="362"/>
        <item x="363"/>
        <item x="364"/>
        <item x="365"/>
        <item x="366"/>
        <item x="215"/>
        <item x="360"/>
        <item x="350"/>
        <item x="351"/>
        <item x="361"/>
        <item x="368"/>
        <item x="369"/>
        <item x="370"/>
        <item x="234"/>
        <item x="341"/>
        <item x="37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21"/>
        <item x="385"/>
        <item x="386"/>
        <item x="387"/>
        <item x="388"/>
        <item x="389"/>
        <item x="390"/>
        <item x="391"/>
        <item x="392"/>
        <item x="393"/>
        <item x="394"/>
        <item x="397"/>
        <item x="400"/>
        <item x="402"/>
        <item x="401"/>
        <item x="396"/>
        <item x="398"/>
        <item x="403"/>
        <item x="404"/>
        <item x="406"/>
        <item x="407"/>
        <item x="408"/>
        <item x="409"/>
        <item x="410"/>
        <item x="411"/>
        <item x="412"/>
        <item x="414"/>
        <item x="415"/>
        <item x="416"/>
        <item x="417"/>
        <item x="319"/>
        <item x="418"/>
        <item x="419"/>
        <item x="420"/>
        <item x="421"/>
        <item x="422"/>
        <item x="297"/>
        <item x="423"/>
        <item x="424"/>
        <item x="405"/>
        <item x="413"/>
        <item x="425"/>
        <item x="426"/>
        <item x="428"/>
        <item x="429"/>
        <item x="471"/>
        <item x="432"/>
        <item x="433"/>
        <item x="133"/>
        <item x="434"/>
        <item x="435"/>
        <item x="436"/>
        <item x="430"/>
        <item x="437"/>
        <item x="439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40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2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7"/>
        <item x="488"/>
        <item x="489"/>
        <item x="490"/>
        <item x="491"/>
        <item x="486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176"/>
        <item x="183"/>
        <item x="268"/>
        <item x="508"/>
        <item x="509"/>
        <item x="510"/>
        <item x="511"/>
        <item x="512"/>
        <item x="513"/>
        <item x="515"/>
        <item x="516"/>
        <item x="517"/>
        <item x="175"/>
        <item x="470"/>
        <item x="519"/>
        <item x="518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3"/>
        <item x="534"/>
        <item x="535"/>
        <item x="536"/>
        <item x="538"/>
        <item x="539"/>
        <item x="540"/>
        <item x="541"/>
        <item x="542"/>
        <item x="544"/>
        <item x="545"/>
        <item x="546"/>
        <item x="548"/>
        <item x="549"/>
        <item x="550"/>
        <item x="551"/>
        <item x="552"/>
        <item x="553"/>
        <item x="554"/>
        <item x="555"/>
        <item x="556"/>
        <item x="532"/>
        <item x="557"/>
        <item x="543"/>
        <item x="558"/>
        <item x="561"/>
        <item x="559"/>
        <item x="560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9"/>
        <item x="580"/>
        <item x="581"/>
        <item x="582"/>
        <item x="586"/>
        <item x="583"/>
        <item x="584"/>
        <item x="585"/>
        <item x="587"/>
        <item x="588"/>
        <item x="589"/>
        <item x="590"/>
        <item x="591"/>
        <item x="592"/>
        <item x="593"/>
        <item x="514"/>
        <item x="594"/>
        <item x="596"/>
        <item x="597"/>
        <item x="598"/>
        <item x="599"/>
        <item x="600"/>
        <item x="601"/>
        <item x="602"/>
        <item x="603"/>
        <item x="604"/>
        <item x="13"/>
        <item x="605"/>
        <item x="609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723"/>
        <item x="627"/>
        <item x="628"/>
        <item x="629"/>
        <item x="630"/>
        <item x="204"/>
        <item x="631"/>
        <item x="632"/>
        <item x="633"/>
        <item x="634"/>
        <item x="635"/>
        <item x="636"/>
        <item x="930"/>
        <item x="638"/>
        <item x="639"/>
        <item x="640"/>
        <item x="641"/>
        <item x="642"/>
        <item x="643"/>
        <item x="644"/>
        <item x="645"/>
        <item x="647"/>
        <item x="473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5"/>
        <item x="666"/>
        <item x="667"/>
        <item x="668"/>
        <item x="669"/>
        <item x="670"/>
        <item x="671"/>
        <item x="673"/>
        <item x="674"/>
        <item x="675"/>
        <item x="676"/>
        <item x="677"/>
        <item x="678"/>
        <item x="679"/>
        <item x="680"/>
        <item x="606"/>
        <item x="607"/>
        <item x="608"/>
        <item x="681"/>
        <item x="682"/>
        <item x="683"/>
        <item x="684"/>
        <item x="685"/>
        <item x="686"/>
        <item x="687"/>
        <item x="688"/>
        <item x="689"/>
        <item x="691"/>
        <item x="692"/>
        <item x="693"/>
        <item x="694"/>
        <item x="695"/>
        <item x="696"/>
        <item x="697"/>
        <item x="698"/>
        <item x="699"/>
        <item x="701"/>
        <item x="702"/>
        <item x="703"/>
        <item x="2"/>
        <item x="705"/>
        <item x="706"/>
        <item x="707"/>
        <item x="708"/>
        <item x="709"/>
        <item x="710"/>
        <item x="711"/>
        <item x="712"/>
        <item x="714"/>
        <item x="715"/>
        <item x="716"/>
        <item x="717"/>
        <item x="718"/>
        <item x="719"/>
        <item x="720"/>
        <item x="721"/>
        <item x="722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2"/>
        <item x="743"/>
        <item x="744"/>
        <item x="745"/>
        <item x="746"/>
        <item x="747"/>
        <item x="748"/>
        <item x="749"/>
        <item x="751"/>
        <item x="752"/>
        <item x="753"/>
        <item x="323"/>
        <item x="754"/>
        <item x="741"/>
        <item x="755"/>
        <item x="756"/>
        <item x="757"/>
        <item x="758"/>
        <item x="759"/>
        <item x="760"/>
        <item x="761"/>
        <item x="763"/>
        <item x="764"/>
        <item x="765"/>
        <item x="766"/>
        <item x="767"/>
        <item x="768"/>
        <item x="769"/>
        <item x="770"/>
        <item x="808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71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112"/>
        <item x="814"/>
        <item x="815"/>
        <item x="817"/>
        <item x="818"/>
        <item x="819"/>
        <item x="820"/>
        <item x="821"/>
        <item x="822"/>
        <item x="219"/>
        <item x="824"/>
        <item x="826"/>
        <item x="827"/>
        <item x="823"/>
        <item x="825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1"/>
        <item x="842"/>
        <item x="843"/>
        <item x="844"/>
        <item x="845"/>
        <item x="846"/>
        <item x="847"/>
        <item x="848"/>
        <item x="849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9"/>
        <item x="900"/>
        <item x="901"/>
        <item x="902"/>
        <item x="903"/>
        <item x="904"/>
        <item x="905"/>
        <item x="906"/>
        <item x="907"/>
        <item x="908"/>
        <item x="910"/>
        <item x="911"/>
        <item x="912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1721"/>
        <item x="925"/>
        <item x="926"/>
        <item x="927"/>
        <item x="928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438"/>
        <item x="957"/>
        <item x="958"/>
        <item x="959"/>
        <item x="960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13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8"/>
        <item x="1027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524"/>
        <item x="1077"/>
        <item x="1079"/>
        <item x="1081"/>
        <item x="1082"/>
        <item x="1083"/>
        <item x="1080"/>
        <item x="1084"/>
        <item x="236"/>
        <item x="427"/>
        <item x="1085"/>
        <item x="1086"/>
        <item x="1062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595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36"/>
        <item x="1125"/>
        <item x="1126"/>
        <item x="1127"/>
        <item x="1128"/>
        <item x="1129"/>
        <item x="1130"/>
        <item x="1131"/>
        <item x="1132"/>
        <item x="1133"/>
        <item x="1135"/>
        <item x="1138"/>
        <item x="1139"/>
        <item x="1136"/>
        <item x="1137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713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6"/>
        <item x="1177"/>
        <item x="1178"/>
        <item x="1179"/>
        <item x="1180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256"/>
        <item x="1209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10"/>
        <item x="1211"/>
        <item x="1212"/>
        <item x="1213"/>
        <item x="1214"/>
        <item x="1215"/>
        <item x="1216"/>
        <item x="1217"/>
        <item x="1219"/>
        <item x="1220"/>
        <item x="1221"/>
        <item x="1222"/>
        <item x="1223"/>
        <item x="1224"/>
        <item x="1225"/>
        <item x="1226"/>
        <item x="1227"/>
        <item x="1078"/>
        <item x="610"/>
        <item x="1228"/>
        <item x="1229"/>
        <item x="1230"/>
        <item x="1231"/>
        <item x="1232"/>
        <item x="1233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7"/>
        <item x="1255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193"/>
        <item x="1194"/>
        <item x="1195"/>
        <item x="1196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88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840"/>
        <item x="1301"/>
        <item x="1302"/>
        <item x="1303"/>
        <item x="1304"/>
        <item x="1306"/>
        <item x="1307"/>
        <item x="1305"/>
        <item x="1309"/>
        <item x="1308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750"/>
        <item x="690"/>
        <item x="1332"/>
        <item x="1333"/>
        <item x="1334"/>
        <item x="1335"/>
        <item x="1336"/>
        <item x="1337"/>
        <item x="1338"/>
        <item x="1339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7"/>
        <item x="1368"/>
        <item x="1369"/>
        <item x="1372"/>
        <item x="1373"/>
        <item x="1374"/>
        <item x="1375"/>
        <item x="1377"/>
        <item x="1378"/>
        <item x="1379"/>
        <item x="1380"/>
        <item x="1381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333"/>
        <item x="334"/>
        <item x="399"/>
        <item x="537"/>
        <item x="637"/>
        <item x="646"/>
        <item x="672"/>
        <item x="816"/>
        <item x="850"/>
        <item x="879"/>
        <item x="898"/>
        <item x="1218"/>
        <item x="1234"/>
        <item x="1376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9"/>
        <item x="1440"/>
        <item x="1441"/>
        <item x="1438"/>
        <item x="1442"/>
        <item x="1443"/>
        <item x="1444"/>
        <item x="1445"/>
        <item x="1447"/>
        <item x="1446"/>
        <item x="1448"/>
        <item x="1449"/>
        <item x="1450"/>
        <item x="1451"/>
        <item x="1452"/>
        <item x="1453"/>
        <item x="1454"/>
        <item x="1370"/>
        <item x="1371"/>
        <item x="1455"/>
        <item x="1456"/>
        <item x="1513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7"/>
        <item x="1496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4"/>
        <item x="1181"/>
        <item x="1515"/>
        <item x="1516"/>
        <item x="1517"/>
        <item x="1518"/>
        <item x="1519"/>
        <item x="1520"/>
        <item x="1521"/>
        <item x="1522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478"/>
        <item x="1542"/>
        <item x="1543"/>
        <item x="1544"/>
        <item x="1545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4"/>
        <item x="1575"/>
        <item x="1577"/>
        <item x="1578"/>
        <item x="1579"/>
        <item x="1576"/>
        <item x="1580"/>
        <item x="1581"/>
        <item x="1582"/>
        <item x="1583"/>
        <item x="1584"/>
        <item x="1585"/>
        <item x="1586"/>
        <item x="1587"/>
        <item x="1588"/>
        <item x="1589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590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71"/>
        <item x="1690"/>
        <item x="1691"/>
        <item x="1692"/>
        <item x="1693"/>
        <item x="1694"/>
        <item x="1695"/>
        <item x="1696"/>
        <item x="1698"/>
        <item x="1699"/>
        <item x="1700"/>
        <item x="1701"/>
        <item x="1702"/>
        <item x="1703"/>
        <item x="1704"/>
        <item x="1705"/>
        <item x="1706"/>
        <item x="1707"/>
        <item x="1709"/>
        <item x="1710"/>
        <item x="1711"/>
        <item x="1712"/>
        <item x="1713"/>
        <item x="1697"/>
        <item x="1714"/>
        <item x="1715"/>
        <item x="1523"/>
        <item x="1716"/>
        <item x="1717"/>
        <item x="1718"/>
        <item x="1719"/>
        <item x="1720"/>
        <item x="1722"/>
        <item x="1723"/>
        <item x="1724"/>
        <item x="1708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102"/>
        <item x="1762"/>
        <item x="1763"/>
        <item x="1765"/>
        <item x="1766"/>
        <item x="1909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340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1"/>
        <item x="1832"/>
        <item x="1833"/>
        <item x="1834"/>
        <item x="1835"/>
        <item x="1836"/>
        <item x="961"/>
        <item x="1837"/>
        <item x="1659"/>
        <item x="929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50"/>
        <item x="307"/>
        <item x="326"/>
        <item x="327"/>
        <item x="395"/>
        <item x="453"/>
        <item x="664"/>
        <item x="704"/>
        <item x="1631"/>
        <item x="1830"/>
        <item x="1874"/>
        <item x="1875"/>
        <item x="1876"/>
        <item x="1877"/>
        <item x="1878"/>
        <item x="1879"/>
        <item x="1880"/>
        <item x="1881"/>
        <item x="1882"/>
        <item x="1883"/>
        <item x="1175"/>
        <item x="1525"/>
        <item x="1884"/>
        <item x="1885"/>
        <item x="1886"/>
        <item x="1887"/>
        <item x="1888"/>
        <item x="1889"/>
        <item x="1366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10"/>
        <item x="1911"/>
        <item x="1912"/>
        <item x="1914"/>
        <item x="1915"/>
        <item x="1916"/>
        <item x="295"/>
        <item x="454"/>
        <item x="909"/>
        <item x="1917"/>
        <item x="1918"/>
        <item x="1919"/>
        <item x="1920"/>
        <item x="1921"/>
        <item m="1" x="2463"/>
        <item m="1" x="2464"/>
        <item x="1924"/>
        <item x="1925"/>
        <item x="1926"/>
        <item x="1927"/>
        <item x="1928"/>
        <item x="1922"/>
        <item x="1923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57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4"/>
        <item x="2015"/>
        <item x="2016"/>
        <item x="2017"/>
        <item x="2018"/>
        <item x="2019"/>
        <item x="2020"/>
        <item x="2013"/>
        <item x="2021"/>
        <item x="2022"/>
        <item x="2023"/>
        <item x="2024"/>
        <item x="2026"/>
        <item x="2027"/>
        <item x="2028"/>
        <item x="1382"/>
        <item x="2029"/>
        <item x="2030"/>
        <item x="2031"/>
        <item x="2032"/>
        <item x="2033"/>
        <item x="2034"/>
        <item x="2035"/>
        <item x="2036"/>
        <item x="2039"/>
        <item x="2040"/>
        <item x="2037"/>
        <item x="2038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7"/>
        <item x="2088"/>
        <item x="2089"/>
        <item x="1764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993"/>
        <item x="2104"/>
        <item x="2105"/>
        <item x="2106"/>
        <item x="2107"/>
        <item x="2108"/>
        <item x="2109"/>
        <item x="2110"/>
        <item x="2111"/>
        <item x="2112"/>
        <item x="2113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1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6"/>
        <item x="2177"/>
        <item x="2175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64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086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02"/>
        <item x="2263"/>
        <item x="2265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1546"/>
        <item x="1767"/>
        <item x="1913"/>
        <item x="2215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1"/>
        <item x="2352"/>
        <item x="2353"/>
        <item x="2025"/>
        <item x="2354"/>
        <item x="2355"/>
        <item x="2356"/>
        <item x="2350"/>
        <item x="2357"/>
        <item x="2358"/>
        <item x="2359"/>
        <item x="2360"/>
        <item x="2363"/>
        <item x="2361"/>
        <item x="2362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3"/>
        <item x="2382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1134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m="1" x="2465"/>
        <item m="1" x="2466"/>
        <item x="2453"/>
        <item x="2454"/>
        <item x="2455"/>
        <item x="2456"/>
        <item x="2266"/>
        <item x="2457"/>
        <item x="2458"/>
        <item x="2459"/>
        <item x="2460"/>
        <item x="2461"/>
        <item x="246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7"/>
  </rowFields>
  <rowItems count="16">
    <i>
      <x v="56"/>
      <x v="320"/>
    </i>
    <i>
      <x v="109"/>
      <x v="620"/>
    </i>
    <i>
      <x v="121"/>
      <x v="421"/>
    </i>
    <i>
      <x v="143"/>
      <x v="2443"/>
    </i>
    <i>
      <x v="144"/>
      <x v="421"/>
    </i>
    <i>
      <x v="146"/>
      <x v="2442"/>
    </i>
    <i>
      <x v="171"/>
      <x v="217"/>
    </i>
    <i r="1">
      <x v="1031"/>
    </i>
    <i>
      <x v="186"/>
      <x v="1958"/>
    </i>
    <i>
      <x v="193"/>
      <x v="812"/>
    </i>
    <i>
      <x v="227"/>
      <x v="323"/>
    </i>
    <i r="1">
      <x v="356"/>
    </i>
    <i>
      <x v="235"/>
      <x v="1056"/>
    </i>
    <i>
      <x v="240"/>
      <x v="288"/>
    </i>
    <i>
      <x v="296"/>
      <x v="42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EF5324-9C89-AF49-B539-A80480549CE9}" name="TablaDinámica1" cacheId="21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R4:S10" firstHeaderRow="1" firstDataRow="1" firstDataCol="1" rowPageCount="2" colPageCount="1"/>
  <pivotFields count="9">
    <pivotField showAll="0"/>
    <pivotField axis="axisRow" showAll="0">
      <items count="24">
        <item x="0"/>
        <item x="4"/>
        <item x="5"/>
        <item x="2"/>
        <item x="1"/>
        <item x="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umFmtId="16" showAll="0"/>
    <pivotField axis="axisPage" showAll="0">
      <items count="19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/>
    <pivotField axis="axisPage" showAll="0">
      <items count="15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</pivotFields>
  <rowFields count="1">
    <field x="1"/>
  </rowFields>
  <rowItems count="6">
    <i>
      <x/>
    </i>
    <i>
      <x v="4"/>
    </i>
    <i>
      <x v="6"/>
    </i>
    <i>
      <x v="11"/>
    </i>
    <i>
      <x v="22"/>
    </i>
    <i t="grand">
      <x/>
    </i>
  </rowItems>
  <colItems count="1">
    <i/>
  </colItems>
  <pageFields count="2">
    <pageField fld="3" item="15" hier="-1"/>
    <pageField fld="5" hier="-1"/>
  </pageFields>
  <dataFields count="1">
    <dataField name="Suma de SUB" fld="8" baseField="0" baseItem="0" numFmtId="6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51E694-499E-EB49-BB69-BC0DBCD32715}" name="TablaDinámica1" cacheId="226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F6" firstHeaderRow="0" firstDataRow="1" firstDataCol="3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11">
        <item m="1" x="410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sortType="descending" defaultSubtotal="0">
      <items count="4">
        <item m="1" x="3"/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06">
        <item m="1" x="297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80"/>
        <item x="187"/>
        <item x="105"/>
        <item x="3"/>
        <item x="131"/>
        <item x="25"/>
        <item x="200"/>
        <item x="121"/>
        <item x="135"/>
        <item x="203"/>
        <item x="0"/>
        <item x="77"/>
        <item x="106"/>
        <item x="230"/>
        <item x="217"/>
        <item x="132"/>
        <item x="117"/>
        <item x="190"/>
        <item m="1" x="299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02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91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05"/>
        <item m="1" x="292"/>
        <item x="155"/>
        <item x="148"/>
        <item x="167"/>
        <item x="188"/>
        <item x="177"/>
        <item x="1"/>
        <item x="116"/>
        <item x="35"/>
        <item x="61"/>
        <item m="1" x="303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179"/>
        <item x="141"/>
        <item x="97"/>
        <item x="88"/>
        <item x="70"/>
        <item x="69"/>
        <item m="1" x="300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4"/>
        <item x="159"/>
        <item x="227"/>
        <item x="100"/>
        <item x="111"/>
        <item x="205"/>
        <item m="1" x="289"/>
        <item x="29"/>
        <item x="20"/>
        <item x="53"/>
        <item x="19"/>
        <item x="220"/>
        <item x="85"/>
        <item x="114"/>
        <item x="33"/>
        <item m="1" x="293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94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9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8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301"/>
        <item x="272"/>
        <item x="273"/>
        <item x="274"/>
        <item x="275"/>
        <item x="276"/>
        <item x="277"/>
        <item m="1" x="295"/>
        <item x="278"/>
        <item x="279"/>
        <item x="281"/>
        <item x="282"/>
        <item m="1" x="296"/>
        <item x="284"/>
        <item x="286"/>
        <item x="287"/>
        <item x="285"/>
        <item x="28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9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7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467">
        <item h="1" m="1" x="2464"/>
        <item h="1" m="1" x="2463"/>
        <item h="1" m="1" x="2466"/>
        <item h="1" m="1" x="2465"/>
        <item h="1" x="1541"/>
        <item h="1" x="1662"/>
        <item h="1" x="725"/>
        <item h="1" x="495"/>
        <item h="1" x="985"/>
        <item h="1" x="1829"/>
        <item h="1" x="484"/>
        <item h="1" x="611"/>
        <item h="1" x="2261"/>
        <item h="1" x="2394"/>
        <item h="1" x="649"/>
        <item h="1" x="132"/>
        <item h="1" x="1892"/>
        <item h="1" x="1529"/>
        <item h="1" x="1393"/>
        <item h="1" x="914"/>
        <item h="1" x="1103"/>
        <item h="1" x="1553"/>
        <item h="1" x="1552"/>
        <item h="1" x="1679"/>
        <item h="1" x="1680"/>
        <item h="1" x="1681"/>
        <item h="1" x="1994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61"/>
        <item h="1" x="62"/>
        <item h="1" x="63"/>
        <item h="1" x="1647"/>
        <item h="1" x="2389"/>
        <item h="1" x="2048"/>
        <item h="1" x="982"/>
        <item h="1" x="2069"/>
        <item h="1" x="98"/>
        <item h="1" x="1007"/>
        <item h="1" x="508"/>
        <item h="1" x="1549"/>
        <item h="1" x="444"/>
        <item h="1" x="60"/>
        <item h="1" x="64"/>
        <item h="1" x="65"/>
        <item h="1" x="1672"/>
        <item h="1" x="1299"/>
        <item h="1" x="1035"/>
        <item h="1" x="1991"/>
        <item h="1" x="647"/>
        <item h="1" x="2145"/>
        <item h="1" x="1327"/>
        <item h="1" x="202"/>
        <item h="1" x="1721"/>
        <item h="1" x="307"/>
        <item h="1" x="485"/>
        <item h="1" x="1270"/>
        <item h="1" x="1443"/>
        <item h="1" x="1894"/>
        <item h="1" x="941"/>
        <item h="1" x="1593"/>
        <item h="1" x="1633"/>
        <item h="1" x="345"/>
        <item h="1" x="1594"/>
        <item h="1" x="347"/>
        <item h="1" x="1893"/>
        <item h="1" x="944"/>
        <item h="1" x="1001"/>
        <item h="1" x="267"/>
        <item h="1" x="174"/>
        <item h="1" x="1080"/>
        <item h="1" x="534"/>
        <item h="1" x="1102"/>
        <item h="1" x="2386"/>
        <item h="1" x="535"/>
        <item h="1" x="173"/>
        <item h="1" x="177"/>
        <item h="1" x="634"/>
        <item h="1" x="136"/>
        <item h="1" x="362"/>
        <item h="1" x="2409"/>
        <item h="1" x="1432"/>
        <item h="1" x="1927"/>
        <item h="1" x="1129"/>
        <item h="1" x="1130"/>
        <item h="1" x="762"/>
        <item h="1" x="2001"/>
        <item h="1" x="183"/>
        <item h="1"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040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2104"/>
        <item h="1" x="2362"/>
        <item h="1" x="181"/>
        <item h="1" x="1786"/>
        <item h="1" x="2429"/>
        <item h="1" x="1614"/>
        <item h="1" x="2287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09"/>
        <item h="1" x="961"/>
        <item h="1" x="239"/>
        <item h="1" x="799"/>
        <item h="1" x="2295"/>
        <item h="1" x="1697"/>
        <item h="1" x="755"/>
        <item h="1" x="837"/>
        <item h="1" x="631"/>
        <item h="1" x="2249"/>
        <item h="1" x="1093"/>
        <item h="1" x="756"/>
        <item h="1" x="1133"/>
        <item h="1" x="217"/>
        <item h="1" x="179"/>
        <item h="1" x="1573"/>
        <item h="1" x="1644"/>
        <item h="1" x="1016"/>
        <item h="1" x="1825"/>
        <item h="1" x="512"/>
        <item h="1" x="1161"/>
        <item h="1" x="138"/>
        <item h="1" x="2021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2263"/>
        <item h="1" x="496"/>
        <item h="1" x="2033"/>
        <item h="1" x="2221"/>
        <item h="1" x="786"/>
        <item h="1" x="1111"/>
        <item h="1" x="184"/>
        <item h="1" x="2013"/>
        <item h="1" x="241"/>
        <item h="1" x="224"/>
        <item h="1" x="911"/>
        <item h="1" x="2304"/>
        <item h="1" x="180"/>
        <item h="1" x="1473"/>
        <item h="1" x="2257"/>
        <item h="1" x="2096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2255"/>
        <item h="1" x="1548"/>
        <item h="1" x="68"/>
        <item h="1" x="1456"/>
        <item h="1" x="2440"/>
        <item h="1" x="1569"/>
        <item h="1" x="1057"/>
        <item h="1" x="1382"/>
        <item h="1" x="1217"/>
        <item h="1" x="1617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2360"/>
        <item h="1" x="2316"/>
        <item h="1" x="1955"/>
        <item h="1" x="2271"/>
        <item h="1" x="2347"/>
        <item h="1" x="1309"/>
        <item h="1" x="436"/>
        <item h="1" x="1756"/>
        <item h="1" x="1367"/>
        <item h="1" x="219"/>
        <item h="1" x="220"/>
        <item h="1" x="1837"/>
        <item h="1" x="1300"/>
        <item h="1" x="1831"/>
        <item h="1" x="2353"/>
        <item h="1" x="1120"/>
        <item h="1" x="1712"/>
        <item h="1" x="547"/>
        <item h="1" x="960"/>
        <item h="1" x="938"/>
        <item h="1" x="830"/>
        <item h="1" x="946"/>
        <item h="1" x="956"/>
        <item h="1" x="1718"/>
        <item h="1" x="1061"/>
        <item h="1" x="920"/>
        <item h="1" x="721"/>
        <item h="1" x="1426"/>
        <item h="1" x="1833"/>
        <item h="1" x="1879"/>
        <item h="1" x="1782"/>
        <item h="1" x="2133"/>
        <item h="1" x="1787"/>
        <item h="1" x="1259"/>
        <item h="1" x="957"/>
        <item h="1" x="971"/>
        <item h="1" x="1400"/>
        <item h="1" x="1319"/>
        <item h="1" x="1290"/>
        <item h="1" x="2124"/>
        <item h="1" x="486"/>
        <item h="1" x="2307"/>
        <item h="1" x="846"/>
        <item h="1" x="939"/>
        <item h="1" x="2313"/>
        <item h="1" x="2075"/>
        <item h="1" x="2333"/>
        <item h="1" x="612"/>
        <item h="1" x="407"/>
        <item h="1" x="789"/>
        <item h="1" x="101"/>
        <item h="1" x="100"/>
        <item h="1" x="2051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704"/>
        <item h="1" x="1598"/>
        <item h="1" x="1053"/>
        <item h="1" x="1740"/>
        <item h="1" x="1574"/>
        <item h="1" x="1054"/>
        <item h="1" x="1402"/>
        <item h="1" x="1403"/>
        <item h="1" x="1743"/>
        <item h="1" x="814"/>
        <item h="1" x="1857"/>
        <item h="1" x="753"/>
        <item h="1" x="2396"/>
        <item h="1" x="1841"/>
        <item h="1" x="1283"/>
        <item h="1" x="2143"/>
        <item h="1" x="2142"/>
        <item h="1" x="1551"/>
        <item h="1" x="1580"/>
        <item h="1" x="831"/>
        <item h="1" x="835"/>
        <item h="1" x="892"/>
        <item h="1" x="893"/>
        <item h="1" x="1528"/>
        <item h="1" x="813"/>
        <item h="1" x="1776"/>
        <item h="1" x="1933"/>
        <item h="1" x="2245"/>
        <item h="1" x="1052"/>
        <item h="1" x="1242"/>
        <item h="1" x="1314"/>
        <item h="1" x="7"/>
        <item h="1" x="308"/>
        <item h="1" x="1500"/>
        <item h="1" x="2457"/>
        <item h="1" x="1604"/>
        <item h="1" x="108"/>
        <item h="1" x="2050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951"/>
        <item h="1" x="1338"/>
        <item h="1" x="2055"/>
        <item h="1" x="663"/>
        <item h="1" x="1179"/>
        <item h="1" x="1536"/>
        <item h="1" x="679"/>
        <item h="1" x="1912"/>
        <item h="1" x="1848"/>
        <item h="1" x="346"/>
        <item h="1" x="457"/>
        <item h="1" x="456"/>
        <item h="1" x="1801"/>
        <item h="1" x="1611"/>
        <item h="1" x="414"/>
        <item h="1" x="2294"/>
        <item h="1" x="499"/>
        <item h="1" x="1902"/>
        <item h="1" x="1903"/>
        <item h="1" x="2022"/>
        <item h="1" x="1123"/>
        <item h="1" x="1631"/>
        <item h="1" x="1189"/>
        <item h="1" x="210"/>
        <item h="1" x="870"/>
        <item h="1" x="2000"/>
        <item h="1" x="1322"/>
        <item h="1" x="895"/>
        <item h="1" x="1417"/>
        <item h="1" x="1373"/>
        <item h="1" x="1745"/>
        <item h="1" x="1498"/>
        <item h="1" x="1650"/>
        <item h="1" x="2080"/>
        <item h="1" x="1729"/>
        <item h="1" x="739"/>
        <item h="1" x="1911"/>
        <item h="1" x="443"/>
        <item h="1" x="1504"/>
        <item h="1" x="2181"/>
        <item h="1" x="1746"/>
        <item h="1" x="1572"/>
        <item h="1" x="986"/>
        <item h="1" x="877"/>
        <item h="1" x="788"/>
        <item h="1" x="1000"/>
        <item h="1" x="1846"/>
        <item h="1" x="2446"/>
        <item h="1" x="1758"/>
        <item h="1" x="1817"/>
        <item h="1" x="2321"/>
        <item h="1" x="599"/>
        <item h="1" x="1377"/>
        <item h="1" x="708"/>
        <item h="1" x="1378"/>
        <item h="1" x="2227"/>
        <item h="1" x="1227"/>
        <item h="1" x="1934"/>
        <item h="1" x="1060"/>
        <item h="1" x="931"/>
        <item h="1" x="2300"/>
        <item h="1" x="23"/>
        <item h="1" x="22"/>
        <item h="1" x="833"/>
        <item h="1" x="650"/>
        <item h="1" x="1792"/>
        <item h="1" x="1690"/>
        <item h="1" x="962"/>
        <item h="1" x="1318"/>
        <item h="1" x="2003"/>
        <item h="1" x="1677"/>
        <item h="1" x="1735"/>
        <item h="1" x="1488"/>
        <item h="1" x="1221"/>
        <item h="1" x="1952"/>
        <item h="1" x="1861"/>
        <item h="1" x="597"/>
        <item h="1" x="596"/>
        <item h="1" x="1612"/>
        <item h="1" x="2107"/>
        <item h="1" x="1772"/>
        <item h="1" x="552"/>
        <item h="1" x="2382"/>
        <item h="1" x="1200"/>
        <item h="1" x="1222"/>
        <item h="1" x="1269"/>
        <item h="1" x="1033"/>
        <item h="1" x="1649"/>
        <item h="1" x="740"/>
        <item h="1" x="337"/>
        <item h="1" x="2311"/>
        <item h="1" x="479"/>
        <item h="1" x="478"/>
        <item h="1" x="2299"/>
        <item h="1" x="2111"/>
        <item h="1" x="2200"/>
        <item h="1" x="645"/>
        <item h="1" x="2087"/>
        <item h="1" x="2091"/>
        <item h="1" x="2334"/>
        <item h="1" x="1150"/>
        <item h="1" x="1895"/>
        <item h="1" x="1972"/>
        <item h="1" x="1188"/>
        <item h="1" x="664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503"/>
        <item h="1" x="78"/>
        <item h="1" x="460"/>
        <item h="1" x="712"/>
        <item h="1" x="2407"/>
        <item h="1" x="2427"/>
        <item h="1" x="722"/>
        <item h="1" x="58"/>
        <item h="1" x="1046"/>
        <item h="1" x="2371"/>
        <item h="1" x="1620"/>
        <item h="1" x="1968"/>
        <item h="1" x="1423"/>
        <item h="1" x="675"/>
        <item h="1" x="1686"/>
        <item h="1" x="636"/>
        <item h="1" x="1733"/>
        <item h="1" x="2036"/>
        <item h="1" x="750"/>
        <item h="1" x="673"/>
        <item h="1" x="1088"/>
        <item h="1" x="672"/>
        <item h="1" x="2265"/>
        <item h="1" x="2458"/>
        <item h="1" x="2302"/>
        <item h="1" x="2426"/>
        <item h="1" x="1383"/>
        <item h="1" x="1030"/>
        <item h="1" x="1947"/>
        <item h="1" x="1626"/>
        <item h="1" x="1802"/>
        <item h="1" x="1853"/>
        <item h="1" x="1960"/>
        <item h="1" x="2315"/>
        <item h="1" x="1390"/>
        <item h="1" x="335"/>
        <item h="1" x="782"/>
        <item h="1" x="1798"/>
        <item h="1" x="798"/>
        <item h="1" x="2084"/>
        <item h="1" x="790"/>
        <item h="1" x="780"/>
        <item h="1" x="967"/>
        <item h="1" x="2301"/>
        <item h="1" x="674"/>
        <item h="1" x="1339"/>
        <item h="1" x="2443"/>
        <item h="1" x="925"/>
        <item h="1" x="1607"/>
        <item h="1" x="682"/>
        <item h="1" x="2187"/>
        <item h="1" x="2057"/>
        <item h="1" x="879"/>
        <item h="1" x="1068"/>
        <item h="1" x="2432"/>
        <item h="1" x="1669"/>
        <item h="1" x="1076"/>
        <item h="1" x="953"/>
        <item h="1" x="394"/>
        <item h="1" x="2130"/>
        <item h="1" x="751"/>
        <item h="1" x="2172"/>
        <item h="1" x="498"/>
        <item h="1" x="1427"/>
        <item h="1" x="1159"/>
        <item h="1" x="477"/>
        <item h="1" x="1487"/>
        <item h="1" x="2131"/>
        <item h="1" x="1032"/>
        <item h="1" x="2129"/>
        <item h="1" x="1731"/>
        <item h="1" x="1567"/>
        <item h="1" x="1724"/>
        <item h="1" x="656"/>
        <item h="1" x="1505"/>
        <item h="1" x="1883"/>
        <item h="1" x="1562"/>
        <item h="1" x="1209"/>
        <item h="1" x="1196"/>
        <item h="1" x="522"/>
        <item h="1" x="1276"/>
        <item h="1" x="1275"/>
        <item h="1" x="2282"/>
        <item h="1" x="783"/>
        <item h="1" x="1705"/>
        <item h="1" x="1176"/>
        <item h="1" x="2025"/>
        <item h="1" x="2442"/>
        <item h="1" x="1248"/>
        <item h="1" x="2270"/>
        <item h="1" x="67"/>
        <item h="1" x="734"/>
        <item h="1" x="462"/>
        <item h="1" x="463"/>
        <item h="1" x="1898"/>
        <item h="1" x="2424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986"/>
        <item h="1" x="2047"/>
        <item h="1" x="2049"/>
        <item h="1" x="1674"/>
        <item h="1" x="2402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2306"/>
        <item h="1" x="2253"/>
        <item h="1" x="306"/>
        <item h="1" x="2258"/>
        <item h="1" x="2206"/>
        <item h="1" x="302"/>
        <item h="1" x="1935"/>
        <item h="1" x="2441"/>
        <item h="1" x="553"/>
        <item h="1" x="865"/>
        <item h="1" x="2415"/>
        <item h="1" x="1413"/>
        <item h="1" x="1352"/>
        <item h="1" x="1353"/>
        <item h="1" x="822"/>
        <item h="1" x="1211"/>
        <item h="1" x="325"/>
        <item h="1" x="600"/>
        <item h="1" x="2243"/>
        <item h="1" x="1783"/>
        <item h="1" x="950"/>
        <item h="1" x="2120"/>
        <item h="1" x="1470"/>
        <item h="1" x="2079"/>
        <item h="1" x="155"/>
        <item h="1" x="1474"/>
        <item h="1" x="154"/>
        <item h="1" x="2345"/>
        <item h="1" x="446"/>
        <item h="1" x="1493"/>
        <item h="1" x="1636"/>
        <item h="1" x="221"/>
        <item h="1" x="713"/>
        <item h="1" x="1180"/>
        <item h="1" x="128"/>
        <item h="1" x="1011"/>
        <item h="1" x="2241"/>
        <item h="1" x="1579"/>
        <item h="1" x="2385"/>
        <item h="1" x="1476"/>
        <item h="1" x="2017"/>
        <item h="1" x="2431"/>
        <item h="1" x="1291"/>
        <item h="1" x="127"/>
        <item h="1" x="417"/>
        <item h="1" x="2414"/>
        <item h="1" x="1365"/>
        <item h="1" x="1345"/>
        <item h="1" x="1381"/>
        <item h="1" x="2085"/>
        <item h="1" x="1555"/>
        <item h="1" x="1874"/>
        <item h="1" x="2099"/>
        <item h="1" x="2383"/>
        <item h="1" x="1575"/>
        <item h="1" x="1728"/>
        <item h="1" x="1556"/>
        <item h="1" x="2100"/>
        <item h="1" x="2046"/>
        <item h="1" x="1773"/>
        <item h="1" x="1560"/>
        <item h="1" x="1970"/>
        <item h="1" x="1312"/>
        <item h="1" x="1174"/>
        <item h="1" x="1194"/>
        <item h="1" x="2074"/>
        <item h="1" x="2012"/>
        <item h="1" x="119"/>
        <item h="1" x="2280"/>
        <item h="1" x="411"/>
        <item h="1" x="410"/>
        <item h="1" x="2399"/>
        <item h="1" x="2400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1876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928"/>
        <item h="1" x="2115"/>
        <item h="1" x="2044"/>
        <item h="1" x="1418"/>
        <item h="1" x="2226"/>
        <item h="1" x="330"/>
        <item h="1" x="1696"/>
        <item h="1" x="1162"/>
        <item h="1" x="923"/>
        <item h="1" x="1843"/>
        <item h="1" x="2114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1880"/>
        <item h="1" x="1689"/>
        <item h="1" x="2451"/>
        <item h="1" x="2014"/>
        <item h="1" x="1832"/>
        <item h="1" x="1452"/>
        <item h="1" x="2363"/>
        <item h="1" x="2361"/>
        <item h="1" x="2445"/>
        <item h="1" x="1710"/>
        <item h="1" x="1670"/>
        <item h="1" x="1654"/>
        <item h="1" x="1747"/>
        <item h="1" x="1748"/>
        <item h="1" x="1862"/>
        <item h="1" x="1658"/>
        <item h="1" x="1657"/>
        <item h="1" x="823"/>
        <item h="1" x="724"/>
        <item h="1" x="2157"/>
        <item h="1" x="968"/>
        <item h="1" x="797"/>
        <item h="1" x="1206"/>
        <item h="1" x="1616"/>
        <item h="1" x="2059"/>
        <item h="1" x="2037"/>
        <item h="1" x="1827"/>
        <item h="1" x="1483"/>
        <item h="1" x="1003"/>
        <item h="1" x="669"/>
        <item h="1" x="1154"/>
        <item h="1" x="662"/>
        <item h="1" x="2153"/>
        <item h="1" x="1286"/>
        <item h="1" x="1559"/>
        <item h="1" x="1481"/>
        <item h="1" x="709"/>
        <item h="1" x="2323"/>
        <item h="1" x="1262"/>
        <item h="1" x="1404"/>
        <item h="1" x="1737"/>
        <item h="1" x="1507"/>
        <item h="1" x="1472"/>
        <item h="1" x="954"/>
        <item h="1" x="490"/>
        <item h="1" x="2052"/>
        <item h="1" x="1341"/>
        <item h="1" x="1834"/>
        <item h="1" x="819"/>
        <item h="1" x="2191"/>
        <item h="1" x="1069"/>
        <item h="1" x="1258"/>
        <item h="1" x="1164"/>
        <item h="1" x="2054"/>
        <item h="1" x="1039"/>
        <item h="1" x="432"/>
        <item h="1" x="2177"/>
        <item h="1" x="1480"/>
        <item h="1" x="2160"/>
        <item h="1" x="1503"/>
        <item h="1" x="433"/>
        <item h="1" x="918"/>
        <item h="1" x="1942"/>
        <item h="1" x="1675"/>
        <item h="1" x="1723"/>
        <item h="1" x="2134"/>
        <item h="1" x="1140"/>
        <item h="1" x="2183"/>
        <item h="1" x="1967"/>
        <item h="1" x="1637"/>
        <item h="1" x="1372"/>
        <item h="1" x="2248"/>
        <item h="1" x="2154"/>
        <item h="1" x="622"/>
        <item h="1" x="1169"/>
        <item h="1" x="2348"/>
        <item h="1" x="1905"/>
        <item h="1" x="2194"/>
        <item h="1" x="1886"/>
        <item h="1" x="2038"/>
        <item h="1" x="1213"/>
        <item h="1" x="623"/>
        <item h="1" x="1508"/>
        <item h="1" x="638"/>
        <item h="1" x="2176"/>
        <item h="1" x="761"/>
        <item h="1" x="1098"/>
        <item h="1" x="2390"/>
        <item h="1" x="1168"/>
        <item h="1" x="1343"/>
        <item h="1" x="2460"/>
        <item h="1" x="559"/>
        <item h="1" x="1578"/>
        <item h="1" x="1516"/>
        <item h="1" x="1070"/>
        <item h="1" x="598"/>
        <item h="1" x="928"/>
        <item h="1" x="2459"/>
        <item h="1" x="216"/>
        <item h="1" x="1512"/>
        <item h="1" x="1628"/>
        <item h="1" x="556"/>
        <item h="1" x="1096"/>
        <item h="1" x="763"/>
        <item h="1" x="1561"/>
        <item h="1" x="1803"/>
        <item h="1" x="1985"/>
        <item h="1" x="363"/>
        <item h="1" x="1315"/>
        <item h="1" x="164"/>
        <item h="1" x="874"/>
        <item h="1" x="153"/>
        <item h="1" x="847"/>
        <item h="1" x="2461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2325"/>
        <item h="1" x="2416"/>
        <item h="1" x="2002"/>
        <item h="1" x="1439"/>
        <item h="1" x="451"/>
        <item h="1" x="573"/>
        <item h="1" x="450"/>
        <item h="1" x="1047"/>
        <item h="1" x="504"/>
        <item h="1" x="505"/>
        <item h="1" x="2207"/>
        <item h="1" x="665"/>
        <item h="1" x="2273"/>
        <item h="1" x="322"/>
        <item h="1" x="2278"/>
        <item h="1" x="2209"/>
        <item h="1" x="206"/>
        <item h="1" x="207"/>
        <item h="1" x="1138"/>
        <item h="1" x="1518"/>
        <item h="1" x="1316"/>
        <item h="1" x="572"/>
        <item h="1" x="1097"/>
        <item h="1" x="2340"/>
        <item h="1" x="2264"/>
        <item h="1" x="2215"/>
        <item h="1" x="2254"/>
        <item h="1" x="1794"/>
        <item h="1" x="1086"/>
        <item h="1" x="2387"/>
        <item h="1" x="2071"/>
        <item h="1" x="2189"/>
        <item h="1" x="66"/>
        <item h="1" x="575"/>
        <item h="1" x="576"/>
        <item h="1" x="421"/>
        <item h="1" x="2141"/>
        <item h="1" x="1043"/>
        <item h="1" x="91"/>
        <item h="1" x="2056"/>
        <item h="1" x="2448"/>
        <item h="1" x="700"/>
        <item h="1" x="36"/>
        <item h="1" x="2419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2404"/>
        <item h="1" x="1244"/>
        <item h="1" x="2406"/>
        <item h="1" x="1281"/>
        <item h="1" x="2159"/>
        <item h="1" x="2217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1845"/>
        <item h="1" x="609"/>
        <item h="1" x="99"/>
        <item h="1" x="2320"/>
        <item h="1" x="103"/>
        <item h="1" x="104"/>
        <item h="1" x="1973"/>
        <item h="1" x="885"/>
        <item h="1" x="2393"/>
        <item h="1" x="37"/>
        <item h="1" x="1114"/>
        <item h="1" x="2092"/>
        <item h="1" x="1113"/>
        <item h="1" x="1953"/>
        <item h="1" x="1980"/>
        <item h="1" x="717"/>
        <item h="1" x="720"/>
        <item h="1" x="1542"/>
        <item h="1" x="437"/>
        <item h="1" x="715"/>
        <item h="1" x="714"/>
        <item h="1" x="1984"/>
        <item h="1" x="1999"/>
        <item h="1" x="873"/>
        <item h="1" x="2219"/>
        <item h="1" x="1015"/>
        <item h="1" x="2418"/>
        <item h="1" x="525"/>
        <item h="1" x="2375"/>
        <item h="1" x="803"/>
        <item h="1" x="2455"/>
        <item h="1" x="1936"/>
        <item h="1" x="2045"/>
        <item h="1" x="688"/>
        <item h="1" x="1954"/>
        <item h="1" x="1919"/>
        <item h="1" x="34"/>
        <item h="1" x="983"/>
        <item h="1" x="50"/>
        <item h="1" x="1384"/>
        <item h="1" x="1349"/>
        <item h="1" x="2228"/>
        <item h="1" x="1860"/>
        <item h="1" x="1822"/>
        <item h="1" x="1819"/>
        <item h="1" x="2201"/>
        <item h="1" x="2106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2408"/>
        <item h="1" x="2256"/>
        <item h="1" x="11"/>
        <item h="1" x="21"/>
        <item h="1" x="9"/>
        <item h="1" x="12"/>
        <item h="1" x="10"/>
        <item h="1" x="20"/>
        <item h="1" x="8"/>
        <item h="1" x="1397"/>
        <item h="1" x="2428"/>
        <item h="1" x="578"/>
        <item h="1" x="73"/>
        <item h="1" x="628"/>
        <item h="1" x="571"/>
        <item h="1" x="1868"/>
        <item h="1" x="1867"/>
        <item h="1" x="2454"/>
        <item h="1" x="1929"/>
        <item h="1" x="518"/>
        <item h="1" x="1815"/>
        <item h="1" x="1515"/>
        <item h="1" x="2312"/>
        <item h="1" x="215"/>
        <item h="1" x="429"/>
        <item h="1" x="771"/>
        <item h="1" x="1996"/>
        <item h="1" x="1950"/>
        <item h="1" x="2067"/>
        <item h="1" x="1946"/>
        <item h="1" x="2042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2137"/>
        <item h="1" x="1151"/>
        <item h="1" x="1071"/>
        <item h="1" x="1317"/>
        <item h="1" x="1183"/>
        <item h="1" x="1428"/>
        <item h="1" x="2034"/>
        <item h="1" x="1020"/>
        <item h="1" x="1550"/>
        <item h="1" x="689"/>
        <item h="1" x="1486"/>
        <item h="1" x="287"/>
        <item h="1" x="312"/>
        <item h="1" x="289"/>
        <item h="1" x="311"/>
        <item h="1" x="288"/>
        <item h="1" x="1307"/>
        <item h="1" x="356"/>
        <item h="1" x="358"/>
        <item h="1" x="800"/>
        <item h="1" x="357"/>
        <item h="1" x="186"/>
        <item h="1" x="2094"/>
        <item h="1" x="277"/>
        <item h="1" x="1964"/>
        <item h="1" x="1331"/>
        <item h="1" x="383"/>
        <item h="1" x="1602"/>
        <item h="1" x="188"/>
        <item h="1" x="278"/>
        <item h="1" x="935"/>
        <item h="1" x="591"/>
        <item h="1" x="2344"/>
        <item h="1" x="187"/>
        <item h="1" x="275"/>
        <item h="1" x="2239"/>
        <item h="1" x="2218"/>
        <item h="1" x="671"/>
        <item h="1" x="279"/>
        <item h="1" x="2297"/>
        <item h="1" x="897"/>
        <item h="1" x="281"/>
        <item h="1" x="280"/>
        <item h="1" x="1073"/>
        <item h="1" x="973"/>
        <item h="1" x="1700"/>
        <item h="1" x="185"/>
        <item h="1" x="276"/>
        <item h="1" x="2244"/>
        <item h="1" x="2262"/>
        <item h="1" x="691"/>
        <item h="1" x="1199"/>
        <item h="1" x="1045"/>
        <item h="1" x="1629"/>
        <item h="1" x="651"/>
        <item h="1" x="791"/>
        <item h="1" x="2032"/>
        <item h="1" x="793"/>
        <item h="1" x="1923"/>
        <item h="1" x="2398"/>
        <item h="1" x="1021"/>
        <item h="1" x="459"/>
        <item h="1" x="517"/>
        <item h="1" x="2170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2027"/>
        <item h="1" x="1623"/>
        <item h="1" x="1185"/>
        <item h="1" x="1187"/>
        <item h="1" x="2378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2098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2023"/>
        <item h="1" x="711"/>
        <item h="1" x="1394"/>
        <item h="1" x="977"/>
        <item h="1" x="1118"/>
        <item h="1" x="2203"/>
        <item h="1" x="2204"/>
        <item h="1" x="2216"/>
        <item h="1" x="2205"/>
        <item h="1" x="2202"/>
        <item h="1" x="1264"/>
        <item h="1" x="1228"/>
        <item h="1" x="131"/>
        <item h="1" x="2232"/>
        <item h="1" x="1807"/>
        <item h="1" x="844"/>
        <item h="1" x="72"/>
        <item h="1" x="447"/>
        <item h="1" x="1249"/>
        <item h="1" x="586"/>
        <item h="1" x="969"/>
        <item h="1" x="2285"/>
        <item h="1" x="1813"/>
        <item h="1" x="1051"/>
        <item h="1" x="937"/>
        <item h="1" x="1824"/>
        <item h="1" x="958"/>
        <item h="1" x="1495"/>
        <item h="1" x="2171"/>
        <item h="1" x="2259"/>
        <item h="1" x="1732"/>
        <item h="1" x="2102"/>
        <item h="1" x="416"/>
        <item h="1" x="994"/>
        <item h="1" x="1010"/>
        <item h="1" x="913"/>
        <item h="1" x="2374"/>
        <item h="1" x="124"/>
        <item h="1" x="1664"/>
        <item h="1" x="1665"/>
        <item h="1" x="997"/>
        <item h="1" x="1777"/>
        <item h="1" x="1778"/>
        <item h="1" x="13"/>
        <item h="1" x="627"/>
        <item h="1" x="2303"/>
        <item h="1" x="2452"/>
        <item h="1" x="2081"/>
        <item h="1" x="1041"/>
        <item h="1" x="1719"/>
        <item h="1" x="1013"/>
        <item h="1" x="1484"/>
        <item h="1" x="735"/>
        <item h="1" x="908"/>
        <item h="1" x="2152"/>
        <item h="1" x="1797"/>
        <item h="1" x="836"/>
        <item h="1" x="1173"/>
        <item h="1" x="2435"/>
        <item h="1" x="1321"/>
        <item h="1" x="2379"/>
        <item h="1" x="1789"/>
        <item h="1" x="1401"/>
        <item h="1" x="2292"/>
        <item h="1" x="883"/>
        <item h="1" x="775"/>
        <item h="1" x="1738"/>
        <item h="1" x="1387"/>
        <item h="1" x="1263"/>
        <item h="1" x="615"/>
        <item h="1" x="614"/>
        <item h="1" x="613"/>
        <item h="1" x="2169"/>
        <item h="1" x="1939"/>
        <item h="1" x="737"/>
        <item h="1" x="736"/>
        <item h="1" x="94"/>
        <item h="1" x="949"/>
        <item h="1" x="1465"/>
        <item h="1" x="1466"/>
        <item h="1" x="396"/>
        <item h="1" x="1530"/>
        <item h="1" x="1568"/>
        <item h="1" x="804"/>
        <item h="1" x="1017"/>
        <item h="1" x="1232"/>
        <item h="1" x="970"/>
        <item h="1" x="1522"/>
        <item h="1" x="14"/>
        <item h="1" x="1282"/>
        <item h="1" x="1388"/>
        <item h="1" x="2373"/>
        <item h="1" x="506"/>
        <item h="1" x="2296"/>
        <item h="1" x="1451"/>
        <item h="1" x="1971"/>
        <item h="1" x="1335"/>
        <item h="1" x="1666"/>
        <item h="1" x="1992"/>
        <item h="1" x="1828"/>
        <item h="1" x="1714"/>
        <item h="1" x="555"/>
        <item h="1" x="1715"/>
        <item h="1" x="2247"/>
        <item h="1" x="2073"/>
        <item h="1" x="1943"/>
        <item h="1" x="2351"/>
        <item h="1" x="1089"/>
        <item h="1" x="1139"/>
        <item h="1" x="1717"/>
        <item h="1" x="1246"/>
        <item h="1" x="1779"/>
        <item h="1" x="2078"/>
        <item h="1" x="2331"/>
        <item h="1" x="1208"/>
        <item h="1" x="1289"/>
        <item h="1" x="2166"/>
        <item h="1" x="1308"/>
        <item h="1" x="1143"/>
        <item h="1" x="1563"/>
        <item h="1" x="2456"/>
        <item h="1" x="1839"/>
        <item h="1" x="1490"/>
        <item h="1" x="1873"/>
        <item h="1" x="1916"/>
        <item h="1" x="393"/>
        <item h="1" x="402"/>
        <item h="1" x="515"/>
        <item h="1" x="554"/>
        <item h="1" x="2035"/>
        <item h="1" x="635"/>
        <item h="1" x="1993"/>
        <item h="1" x="1997"/>
        <item h="1" x="2053"/>
        <item h="1" x="2164"/>
        <item h="1" x="1694"/>
        <item h="1" x="886"/>
        <item h="1" x="1855"/>
        <item h="1" x="1124"/>
        <item h="1" x="1513"/>
        <item h="1" x="1510"/>
        <item h="1" x="2066"/>
        <item h="1" x="2029"/>
        <item h="1" x="1785"/>
        <item h="1" x="247"/>
        <item h="1" x="1406"/>
        <item h="1" x="1121"/>
        <item h="1" x="487"/>
        <item h="1" x="963"/>
        <item h="1" x="144"/>
        <item h="1" x="292"/>
        <item h="1" x="2444"/>
        <item h="1" x="146"/>
        <item h="1" x="872"/>
        <item h="1" x="147"/>
        <item h="1" x="1618"/>
        <item h="1" x="404"/>
        <item h="1" x="2125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2233"/>
        <item h="1" x="2269"/>
        <item h="1" x="406"/>
        <item h="1" x="1851"/>
        <item h="1" x="2007"/>
        <item h="1" x="840"/>
        <item h="1" x="1328"/>
        <item h="1" x="1306"/>
        <item h="1" x="475"/>
        <item h="1" x="542"/>
        <item h="1" x="2112"/>
        <item h="1" x="1790"/>
        <item h="1" x="81"/>
        <item h="1" x="473"/>
        <item h="1" x="1210"/>
        <item h="1" x="2214"/>
        <item h="1" x="341"/>
        <item h="1" x="2453"/>
        <item h="1" x="648"/>
        <item h="1" x="1280"/>
        <item h="1" x="1370"/>
        <item h="1" x="1371"/>
        <item h="1" x="1325"/>
        <item h="1" x="1757"/>
        <item h="1" x="32"/>
        <item h="1" x="2030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2330"/>
        <item h="1" x="139"/>
        <item h="1" x="732"/>
        <item h="1" x="369"/>
        <item h="1" x="1494"/>
        <item h="1" x="1897"/>
        <item h="1" x="681"/>
        <item h="1" x="1900"/>
        <item h="1" x="140"/>
        <item h="1" x="1012"/>
        <item h="1" x="1358"/>
        <item h="1" x="768"/>
        <item h="1" x="536"/>
        <item h="1" x="1821"/>
        <item h="1" x="1478"/>
        <item h="1" x="1375"/>
        <item h="1" x="641"/>
        <item h="1" x="2135"/>
        <item h="1" x="213"/>
        <item h="1" x="1085"/>
        <item h="1" x="1660"/>
        <item h="1" x="1109"/>
        <item h="1" x="1940"/>
        <item h="1" x="1425"/>
        <item h="1" x="1606"/>
        <item h="1" x="1761"/>
        <item h="1" x="1639"/>
        <item h="1" x="1233"/>
        <item h="1" x="2184"/>
        <item h="1" x="2165"/>
        <item h="1" x="1207"/>
        <item h="1" x="2433"/>
        <item h="1" x="2359"/>
        <item h="1" x="533"/>
        <item h="1" x="2109"/>
        <item h="1" x="729"/>
        <item h="1" x="2101"/>
        <item h="1" x="919"/>
        <item h="1" x="2349"/>
        <item h="1" x="569"/>
        <item h="1" x="2222"/>
        <item h="1" x="570"/>
        <item h="1" x="1995"/>
        <item h="1" x="1028"/>
        <item h="1" x="546"/>
        <item h="1" x="1231"/>
        <item h="1" x="1298"/>
        <item h="1" x="1002"/>
        <item h="1" x="2369"/>
        <item h="1" x="2357"/>
        <item h="1" x="853"/>
        <item h="1" x="390"/>
        <item h="1" x="1520"/>
        <item h="1" x="765"/>
        <item h="1" x="1910"/>
        <item h="1" x="212"/>
        <item h="1" x="1708"/>
        <item h="1" x="2168"/>
        <item h="1" x="876"/>
        <item h="1" x="252"/>
        <item h="1" x="955"/>
        <item h="1" x="259"/>
        <item h="1" x="264"/>
        <item h="1" x="742"/>
        <item h="1" x="2395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2103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2043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2011"/>
        <item h="1" x="2010"/>
        <item h="1" x="2266"/>
        <item h="1" x="368"/>
        <item h="1" x="95"/>
        <item h="1" x="96"/>
        <item h="1" x="1921"/>
        <item h="1" x="1920"/>
        <item h="1" x="758"/>
        <item h="1" x="1535"/>
        <item h="1" x="2284"/>
        <item h="1" x="1058"/>
        <item h="1" x="1363"/>
        <item h="1" x="1288"/>
        <item h="1" x="2283"/>
        <item h="1" x="1122"/>
        <item h="1" x="565"/>
        <item h="1" x="772"/>
        <item h="1" x="59"/>
        <item h="1" x="834"/>
        <item h="1" x="1752"/>
        <item h="1" x="2127"/>
        <item h="1" x="145"/>
        <item h="1" x="514"/>
        <item h="1" x="1830"/>
        <item h="1" x="584"/>
        <item h="1" x="716"/>
        <item h="1" x="35"/>
        <item h="1" x="1136"/>
        <item h="1" x="1707"/>
        <item h="1" x="1437"/>
        <item h="1" x="2324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956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2462"/>
        <item h="1" x="644"/>
        <item h="1" x="430"/>
        <item h="1" x="454"/>
        <item h="1" x="291"/>
        <item h="1" x="757"/>
        <item h="1" x="130"/>
        <item h="1" x="2128"/>
        <item h="1" x="2274"/>
        <item h="1" x="2346"/>
        <item x="1310"/>
        <item h="1" x="298"/>
        <item h="1" x="2318"/>
        <item h="1" x="1850"/>
        <item h="1" x="1948"/>
        <item h="1" x="299"/>
        <item h="1" x="1429"/>
        <item h="1" x="2434"/>
        <item h="1" x="1296"/>
        <item h="1" x="295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926"/>
        <item h="1" x="157"/>
        <item h="1" x="158"/>
        <item h="1" x="2009"/>
        <item h="1" x="90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235"/>
        <item h="1" x="27"/>
        <item h="1" x="28"/>
        <item h="1" x="26"/>
        <item h="1" x="25"/>
        <item h="1" x="172"/>
        <item h="1" x="2086"/>
        <item h="1" x="1293"/>
        <item h="1" x="171"/>
        <item h="1" x="243"/>
        <item h="1" x="2403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2405"/>
        <item h="1" x="1564"/>
        <item h="1" x="1420"/>
        <item h="1" x="461"/>
        <item h="1" x="2068"/>
        <item h="1" x="2308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453"/>
        <item h="1" x="1630"/>
        <item h="1" x="1087"/>
        <item h="1" x="1469"/>
        <item h="1" x="764"/>
        <item h="1" x="1540"/>
        <item h="1" x="480"/>
        <item h="1" x="706"/>
        <item h="1" x="2093"/>
        <item h="1" x="33"/>
        <item h="1" x="1767"/>
        <item h="1" x="1913"/>
        <item h="1" x="1842"/>
        <item h="1" x="1784"/>
        <item h="1" x="2148"/>
        <item h="1" x="1648"/>
        <item h="1" x="1653"/>
        <item h="1" x="2149"/>
        <item h="1" x="1581"/>
        <item h="1" x="978"/>
        <item h="1" x="2146"/>
        <item h="1" x="2147"/>
        <item h="1" x="801"/>
        <item h="1" x="802"/>
        <item h="1" x="1901"/>
        <item h="1" x="629"/>
        <item h="1" x="630"/>
        <item h="1" x="1961"/>
        <item h="1" x="1703"/>
        <item h="1" x="2391"/>
        <item h="1" x="524"/>
        <item h="1" x="966"/>
        <item h="1" x="1153"/>
        <item h="1" x="2090"/>
        <item h="1" x="815"/>
        <item h="1" x="1216"/>
        <item h="1" x="2180"/>
        <item h="1" x="2437"/>
        <item h="1" x="2196"/>
        <item h="1" x="2182"/>
        <item h="1" x="1836"/>
        <item h="1" x="1793"/>
        <item h="1" x="1369"/>
        <item h="1" x="90"/>
        <item h="1" x="616"/>
        <item h="1" x="1676"/>
        <item h="1" x="2314"/>
        <item h="1" x="1411"/>
        <item h="1" x="1410"/>
        <item h="1" x="1022"/>
        <item h="1" x="1704"/>
        <item h="1" x="1329"/>
        <item h="1" x="1877"/>
        <item h="1" x="1072"/>
        <item h="1" x="1292"/>
        <item h="1" x="1025"/>
        <item h="1" x="1065"/>
        <item h="1" x="882"/>
        <item h="1" x="1502"/>
        <item h="1" x="2193"/>
        <item h="1" x="683"/>
        <item h="1" x="1706"/>
        <item h="1" x="2018"/>
        <item h="1" x="1635"/>
        <item h="1" x="1799"/>
        <item h="1" x="2240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2421"/>
        <item h="1" x="1808"/>
        <item h="1" x="1336"/>
        <item h="1" x="1167"/>
        <item h="1" x="2179"/>
        <item h="1" x="1479"/>
        <item h="1" x="1908"/>
        <item h="1" x="1990"/>
        <item h="1" x="523"/>
        <item h="1" x="795"/>
        <item h="1" x="2060"/>
        <item h="1" x="2250"/>
        <item h="1" x="1037"/>
        <item h="1" x="998"/>
        <item h="1" x="926"/>
        <item h="1" x="2449"/>
        <item h="1" x="1260"/>
        <item h="1" x="1872"/>
        <item h="1" x="1006"/>
        <item h="1" x="1148"/>
        <item h="1" x="1517"/>
        <item h="1" x="1621"/>
        <item h="1" x="1906"/>
        <item h="1" x="999"/>
        <item h="1" x="1460"/>
        <item h="1" x="1031"/>
        <item h="1" x="1957"/>
        <item h="1" x="1044"/>
        <item h="1" x="1155"/>
        <item h="1" x="1511"/>
        <item h="1" x="1004"/>
        <item h="1" x="752"/>
        <item h="1" x="1342"/>
        <item h="1" x="1235"/>
        <item h="1" x="1885"/>
        <item h="1" x="1471"/>
        <item h="1" x="1796"/>
        <item h="1" x="1351"/>
        <item h="1" x="1132"/>
        <item h="1" x="2367"/>
        <item h="1" x="1804"/>
        <item h="1" x="1295"/>
        <item h="1" x="2019"/>
        <item h="1" x="1186"/>
        <item h="1" x="784"/>
        <item h="1" x="1284"/>
        <item h="1" x="88"/>
        <item h="1" x="1048"/>
        <item h="1" x="1304"/>
        <item h="1" x="1765"/>
        <item h="1" x="1764"/>
        <item h="1" x="1766"/>
        <item h="1" x="2372"/>
        <item h="1" x="990"/>
        <item h="1" x="1419"/>
        <item h="1" x="2140"/>
        <item h="1" x="2327"/>
        <item h="1" x="235"/>
        <item h="1" x="42"/>
        <item h="1" x="43"/>
        <item h="1" x="1958"/>
        <item h="1" x="1547"/>
        <item h="1" x="1982"/>
        <item h="1" x="2006"/>
        <item h="1" x="2005"/>
        <item h="1" x="123"/>
        <item h="1" x="76"/>
        <item h="1" x="77"/>
        <item h="1" x="1981"/>
        <item h="1" x="829"/>
        <item h="1" x="304"/>
        <item h="1" x="1257"/>
        <item h="1" x="317"/>
        <item h="1" x="1963"/>
        <item h="1" x="2355"/>
        <item h="1" x="2438"/>
        <item h="1" x="2291"/>
        <item h="1" x="855"/>
        <item h="1" x="520"/>
        <item h="1" x="1108"/>
        <item h="1" x="1166"/>
        <item h="1" x="1191"/>
        <item h="1" x="1795"/>
        <item h="1" x="2238"/>
        <item h="1" x="1711"/>
        <item h="1" x="2322"/>
        <item h="1" x="2392"/>
        <item h="1" x="1326"/>
        <item h="1" x="2225"/>
        <item h="1" x="2161"/>
        <item h="1" x="2237"/>
        <item h="1" x="1945"/>
        <item h="1" x="888"/>
        <item h="1" x="766"/>
        <item h="1" x="915"/>
        <item h="1" x="1806"/>
        <item h="1" x="2447"/>
        <item h="1" x="2024"/>
        <item h="1" x="2352"/>
        <item h="1" x="1447"/>
        <item h="1" x="653"/>
        <item h="1" x="2425"/>
        <item h="1" x="2178"/>
        <item h="1" x="2286"/>
        <item h="1" x="2132"/>
        <item h="1" x="1753"/>
        <item h="1" x="1277"/>
        <item h="1" x="1684"/>
        <item h="1" x="1239"/>
        <item h="1" x="109"/>
        <item h="1" x="2064"/>
        <item h="1" x="2063"/>
        <item h="1" x="2309"/>
        <item h="1" x="2310"/>
        <item h="1" x="878"/>
        <item h="1" x="881"/>
        <item h="1" x="112"/>
        <item h="1" x="1925"/>
        <item h="1" x="1333"/>
        <item h="1" x="2173"/>
        <item h="1" x="1271"/>
        <item h="1" x="249"/>
        <item h="1" x="1525"/>
        <item h="1" x="929"/>
        <item h="1" x="699"/>
        <item h="1" x="2156"/>
        <item h="1" x="702"/>
        <item h="1" x="1205"/>
        <item h="1" x="2020"/>
        <item h="1" x="1237"/>
        <item h="1" x="469"/>
        <item h="1" x="2026"/>
        <item h="1" x="698"/>
        <item h="1" x="2397"/>
        <item h="1" x="2401"/>
        <item h="1" x="862"/>
        <item h="1" x="1987"/>
        <item h="1" x="863"/>
        <item h="1" x="2364"/>
        <item h="1" x="1702"/>
        <item h="1" x="864"/>
        <item h="1" x="657"/>
        <item h="1" x="2370"/>
        <item h="1" x="2072"/>
        <item h="1" x="1577"/>
        <item h="1" x="2197"/>
        <item h="1" x="812"/>
        <item h="1" x="2335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2121"/>
        <item h="1" x="2122"/>
        <item h="1" x="2242"/>
        <item h="1" x="1254"/>
        <item h="1" x="1430"/>
        <item h="1" x="1904"/>
        <item h="1" x="2229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966"/>
        <item h="1" x="1949"/>
        <item h="1" x="2388"/>
        <item h="1" x="1337"/>
        <item h="1" x="420"/>
        <item h="1" x="806"/>
        <item h="1" x="316"/>
        <item h="1" x="151"/>
        <item h="1" x="1475"/>
        <item h="1" x="237"/>
        <item h="1" x="1134"/>
        <item h="1" x="2275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1907"/>
        <item h="1" x="1424"/>
        <item h="1" x="1287"/>
        <item h="1" x="521"/>
        <item h="1" x="133"/>
        <item h="1" x="594"/>
        <item h="1" x="561"/>
        <item h="1" x="297"/>
        <item h="1" x="319"/>
        <item h="1" x="2065"/>
        <item h="1" x="467"/>
        <item h="1" x="468"/>
        <item h="1" x="605"/>
        <item h="1" x="2260"/>
        <item h="1" x="1781"/>
        <item h="1" x="1215"/>
        <item h="1" x="2097"/>
        <item h="1" x="1734"/>
        <item h="1" x="1915"/>
        <item h="1" x="809"/>
        <item h="1" x="1128"/>
        <item h="1" x="1149"/>
        <item h="1" x="1301"/>
        <item h="1" x="1884"/>
        <item h="1" x="1875"/>
        <item h="1" x="1029"/>
        <item h="1" x="1849"/>
        <item h="1" x="492"/>
        <item h="1" x="2290"/>
        <item h="1" x="2377"/>
        <item h="1" x="388"/>
        <item h="1" x="222"/>
        <item h="1" x="1431"/>
        <item h="1" x="445"/>
        <item h="1" x="2317"/>
        <item h="1" x="2430"/>
        <item h="1" x="1835"/>
        <item h="1" x="1067"/>
        <item h="1" x="1514"/>
        <item h="1" x="1878"/>
        <item h="1" x="922"/>
        <item h="1" x="1852"/>
        <item h="1" x="1212"/>
        <item h="1" x="2151"/>
        <item h="1" x="1571"/>
        <item h="1" x="452"/>
        <item h="1" x="2058"/>
        <item h="1" x="2082"/>
        <item h="1" x="1673"/>
        <item h="1" x="1881"/>
        <item h="1" x="1962"/>
        <item h="1" x="1141"/>
        <item h="1" x="1126"/>
        <item h="1" x="1896"/>
        <item h="1" x="1998"/>
        <item h="1" x="747"/>
        <item h="1" x="1882"/>
        <item h="1" x="1720"/>
        <item h="1" x="778"/>
        <item h="1" x="1858"/>
        <item h="1" x="1608"/>
        <item h="1" x="1780"/>
        <item h="1" x="17"/>
        <item h="1" x="343"/>
        <item h="1" x="2338"/>
        <item h="1" x="528"/>
        <item h="1" x="397"/>
        <item h="1" x="2113"/>
        <item h="1" x="327"/>
        <item h="1" x="40"/>
        <item h="1" x="1392"/>
        <item h="1" x="604"/>
        <item h="1" x="1800"/>
        <item h="1" x="1063"/>
        <item h="1" x="891"/>
        <item h="1" x="1651"/>
        <item h="1" x="2336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1887"/>
        <item h="1" x="519"/>
        <item h="1" x="632"/>
        <item h="1" x="1181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2162"/>
        <item h="1" x="1094"/>
        <item h="1" x="701"/>
        <item h="1" x="677"/>
        <item h="1" x="1716"/>
        <item h="1" x="975"/>
        <item h="1" x="2319"/>
        <item h="1" x="972"/>
        <item h="1" x="1755"/>
        <item h="1" x="1078"/>
        <item h="1" x="1273"/>
        <item h="1" x="1379"/>
        <item h="1" x="2356"/>
        <item h="1" x="1770"/>
        <item h="1" x="2298"/>
        <item h="1" x="2076"/>
        <item h="1" x="79"/>
        <item h="1" x="1977"/>
        <item h="1" x="1976"/>
        <item h="1" x="39"/>
        <item h="1" x="796"/>
        <item h="1" x="687"/>
        <item h="1" x="1691"/>
        <item h="1" x="1201"/>
        <item h="1" x="880"/>
        <item h="1" x="792"/>
        <item h="1" x="2144"/>
        <item h="1" x="300"/>
        <item h="1" x="301"/>
        <item h="1" x="336"/>
        <item h="1" x="441"/>
        <item h="1" x="392"/>
        <item h="1" x="493"/>
        <item h="1" x="1501"/>
        <item h="1" x="1455"/>
        <item h="1" x="1917"/>
        <item h="1" x="1744"/>
        <item h="1" x="1826"/>
        <item h="1" x="372"/>
        <item h="1" x="6"/>
        <item h="1" x="3"/>
        <item h="1" x="324"/>
        <item h="1" x="409"/>
        <item h="1" x="2420"/>
        <item h="1" x="2192"/>
        <item h="1" x="2185"/>
        <item h="1" x="1759"/>
        <item h="1" x="1"/>
        <item h="1" x="0"/>
        <item h="1" x="387"/>
        <item h="1" x="509"/>
        <item h="1" x="984"/>
        <item h="1" x="1840"/>
        <item h="1" x="810"/>
        <item h="1" x="898"/>
        <item h="1" x="1988"/>
        <item h="1" x="1421"/>
        <item h="1" x="850"/>
        <item h="1" x="2174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1625"/>
        <item h="1" x="2305"/>
        <item h="1" x="1695"/>
        <item h="1" x="2039"/>
        <item h="1" x="1959"/>
        <item h="1" x="1453"/>
        <item h="1" x="1359"/>
        <item h="1" x="1491"/>
        <item h="1" x="867"/>
        <item h="1" x="1266"/>
        <item h="1" x="497"/>
        <item h="1" x="676"/>
        <item h="1" x="1667"/>
        <item h="1" x="2083"/>
        <item h="1" x="1024"/>
        <item h="1" x="2188"/>
        <item h="1" x="1931"/>
        <item h="1" x="1023"/>
        <item h="1" x="1107"/>
        <item h="1" x="2332"/>
        <item h="1" x="1989"/>
        <item h="1" x="2358"/>
        <item h="1" x="1366"/>
        <item h="1" x="44"/>
        <item h="1" x="41"/>
        <item h="1" x="93"/>
        <item h="1" x="92"/>
        <item h="1" x="1978"/>
        <item h="1" x="476"/>
        <item h="1" x="2281"/>
        <item h="1" x="408"/>
        <item h="1" x="1137"/>
        <item h="1" x="1742"/>
        <item h="1" x="2236"/>
        <item h="1" x="1245"/>
        <item h="1" x="474"/>
        <item h="1" x="544"/>
        <item h="1" x="948"/>
        <item h="1" x="1442"/>
        <item h="1" x="1127"/>
        <item h="1" x="204"/>
        <item h="1" x="741"/>
        <item h="1" x="2410"/>
        <item h="1" x="995"/>
        <item h="1" x="733"/>
        <item h="1" x="654"/>
        <item h="1" x="2411"/>
        <item h="1" x="1272"/>
        <item h="1" x="2004"/>
        <item h="1" x="1601"/>
        <item h="1" x="2220"/>
        <item h="1" x="1869"/>
        <item h="1" x="1888"/>
        <item h="1" x="1160"/>
        <item h="1" x="530"/>
        <item h="1" x="531"/>
        <item h="1" x="19"/>
        <item h="1" x="1223"/>
        <item h="1" x="1409"/>
        <item h="1" x="2110"/>
        <item h="1" x="745"/>
        <item h="1" x="1311"/>
        <item h="1" x="2384"/>
        <item h="1" x="1119"/>
        <item h="1" x="1847"/>
        <item h="1" x="398"/>
        <item h="1" x="2126"/>
        <item h="1" x="1814"/>
        <item h="1" x="1398"/>
        <item h="1" x="2123"/>
        <item h="1" x="2326"/>
        <item h="1" x="1362"/>
        <item h="1" x="1368"/>
        <item h="1" x="1380"/>
        <item h="1" x="2118"/>
        <item h="1" x="2199"/>
        <item h="1" x="1190"/>
        <item h="1" x="1347"/>
        <item h="1" x="1236"/>
        <item h="1" x="2158"/>
        <item h="1" x="2095"/>
        <item h="1" x="1730"/>
        <item h="1" x="959"/>
        <item h="1" x="2412"/>
        <item h="1" x="2138"/>
        <item h="1" x="987"/>
        <item h="1" x="684"/>
        <item h="1" x="2376"/>
        <item h="1" x="1969"/>
        <item h="1" x="56"/>
        <item h="1" x="55"/>
        <item h="1" x="1346"/>
        <item h="1" x="2342"/>
        <item h="1" x="2341"/>
        <item h="1" x="2231"/>
        <item h="1" x="1197"/>
        <item h="1" x="1198"/>
        <item h="1" x="30"/>
        <item h="1" x="440"/>
        <item h="1" x="2224"/>
        <item h="1" x="1865"/>
        <item h="1" x="1537"/>
        <item h="1" x="1975"/>
        <item h="1" x="1422"/>
        <item h="1" x="1751"/>
        <item h="1" x="1974"/>
        <item h="1" x="2105"/>
        <item h="1" x="1646"/>
        <item h="1" x="2246"/>
        <item h="1" x="1079"/>
        <item h="1" x="610"/>
        <item h="1" x="1890"/>
        <item h="1" x="690"/>
        <item h="1" x="1661"/>
        <item h="1" x="719"/>
        <item h="1" x="2015"/>
        <item h="1" x="718"/>
        <item h="1" x="1360"/>
        <item h="1" x="395"/>
        <item h="1" x="2251"/>
        <item h="1" x="1019"/>
        <item h="1" x="2139"/>
        <item h="1" x="2223"/>
        <item h="1" x="386"/>
        <item h="1" x="107"/>
        <item h="1" x="856"/>
        <item h="1" x="111"/>
        <item h="1" x="869"/>
        <item h="1" x="540"/>
        <item h="1" x="619"/>
        <item h="1" x="1741"/>
        <item h="1" x="1823"/>
        <item h="1" x="1771"/>
        <item h="1" x="1844"/>
        <item h="1" x="1355"/>
        <item h="1" x="2277"/>
        <item h="1" x="1595"/>
        <item h="1" x="2276"/>
        <item h="1" x="773"/>
        <item h="1" x="1056"/>
        <item h="1" x="875"/>
        <item h="1" x="2117"/>
        <item h="1" x="1177"/>
        <item h="1" x="861"/>
        <item h="1" x="2365"/>
        <item h="1" x="1587"/>
        <item h="1" x="2213"/>
        <item h="1" x="1544"/>
        <item h="1" x="1899"/>
        <item h="1" x="991"/>
        <item h="1" x="1889"/>
        <item h="1" x="845"/>
        <item h="1" x="2211"/>
        <item h="1" x="2210"/>
        <item h="1" x="2088"/>
        <item h="1" x="2089"/>
        <item h="1" x="2252"/>
        <item h="1" x="1713"/>
        <item h="1" x="1543"/>
        <item h="1" x="2350"/>
        <item h="1" x="2028"/>
        <item h="1" x="2230"/>
        <item h="1" x="1157"/>
        <item h="1" x="1668"/>
        <item h="1" x="1545"/>
        <item h="1" x="1791"/>
        <item h="1" x="1243"/>
        <item h="1" x="943"/>
        <item h="1" x="723"/>
        <item h="1" x="16"/>
        <item h="1" x="18"/>
        <item h="1" x="2116"/>
        <item h="1" x="2293"/>
        <item h="1" x="2062"/>
        <item h="1" x="2061"/>
        <item h="1" x="1944"/>
        <item h="1" x="303"/>
        <item h="1" x="754"/>
        <item h="1" x="4"/>
        <item h="1" x="759"/>
        <item h="1" x="624"/>
        <item h="1" x="620"/>
        <item h="1" x="1856"/>
        <item h="1" x="2190"/>
        <item h="1" x="2422"/>
        <item h="1" x="1941"/>
        <item h="1" x="1459"/>
        <item h="1" x="24"/>
        <item h="1" x="1412"/>
        <item h="1" x="825"/>
        <item h="1" x="1117"/>
        <item h="1" x="1983"/>
        <item h="1" x="118"/>
        <item h="1" x="1965"/>
        <item h="1" x="884"/>
        <item h="1" x="541"/>
        <item h="1" x="1438"/>
        <item h="1" x="1816"/>
        <item h="1" x="1739"/>
        <item h="1" x="2354"/>
        <item h="1" x="2337"/>
        <item h="1" x="2439"/>
        <item h="1" x="331"/>
        <item h="1" x="323"/>
        <item h="1" x="120"/>
        <item h="1" x="113"/>
        <item h="1" x="1937"/>
        <item h="1" x="2343"/>
        <item h="1" x="1603"/>
        <item h="1" x="1591"/>
        <item h="1" x="1592"/>
        <item h="1" x="121"/>
        <item h="1" x="1640"/>
        <item h="1" x="1585"/>
        <item h="1" x="1584"/>
        <item h="1" x="1586"/>
        <item h="1" x="1509"/>
        <item h="1" x="2413"/>
        <item h="1" x="1687"/>
        <item h="1" x="777"/>
        <item h="1" x="2136"/>
        <item h="1" x="1685"/>
        <item h="1" x="2163"/>
        <item h="1" x="1583"/>
        <item h="1" x="1582"/>
        <item h="1" x="2234"/>
        <item h="1" x="2175"/>
        <item h="1" x="321"/>
        <item h="1" x="748"/>
        <item h="1" x="2279"/>
        <item h="1" x="361"/>
        <item h="1" x="2267"/>
        <item h="1" x="230"/>
        <item h="1" x="231"/>
        <item h="1" x="228"/>
        <item h="1" x="1749"/>
        <item h="1" x="1671"/>
        <item h="1" x="229"/>
        <item h="1" x="1891"/>
        <item h="1" x="2328"/>
        <item h="1" x="1534"/>
        <item h="1" x="993"/>
        <item h="1" x="1533"/>
        <item h="1" x="1532"/>
        <item h="1" x="832"/>
        <item h="1" x="1444"/>
        <item h="1" x="125"/>
        <item h="1" x="2108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2272"/>
        <item h="1" x="389"/>
        <item h="1" x="1870"/>
        <item h="1" x="849"/>
        <item h="1" x="2380"/>
        <item h="1" x="1932"/>
        <item h="1" x="838"/>
        <item h="1" x="2008"/>
        <item h="1" x="1146"/>
        <item h="1" x="678"/>
        <item h="1" x="1075"/>
        <item h="1" x="1074"/>
        <item h="1" x="1267"/>
        <item h="1" x="401"/>
        <item h="1" x="587"/>
        <item h="1" x="1914"/>
        <item h="1" x="1416"/>
        <item h="1" x="69"/>
        <item h="1" x="70"/>
        <item h="1" x="71"/>
        <item h="1" x="102"/>
        <item h="1" x="738"/>
        <item h="1" x="2339"/>
        <item h="1" x="668"/>
        <item h="1" x="1485"/>
        <item h="1" x="1610"/>
        <item h="1" x="1656"/>
        <item h="1" x="1655"/>
        <item h="1" x="824"/>
        <item h="1" x="2195"/>
        <item h="1" x="848"/>
        <item h="1" x="1038"/>
        <item h="1" x="1027"/>
        <item h="1" x="2070"/>
        <item h="1" x="942"/>
        <item h="1" x="1265"/>
        <item h="1" x="2268"/>
        <item h="1" x="2208"/>
        <item h="1" x="1922"/>
        <item h="1" x="1683"/>
        <item h="1" x="87"/>
        <item h="1" x="2031"/>
        <item h="1" x="2041"/>
        <item h="1" x="2155"/>
        <item h="1" x="1278"/>
        <item h="1" x="1546"/>
        <item h="1" x="51"/>
        <item h="1" x="53"/>
        <item h="1" x="52"/>
        <item h="1" x="54"/>
        <item h="1" x="2077"/>
        <item h="1" x="2212"/>
        <item h="1" x="122"/>
        <item h="1" x="2289"/>
        <item h="1" x="1332"/>
        <item h="1" x="45"/>
        <item h="1" x="1354"/>
        <item h="1" x="1938"/>
        <item h="1" x="205"/>
        <item h="1" x="1468"/>
        <item h="1" x="2366"/>
        <item h="1" x="860"/>
        <item h="1" x="1979"/>
        <item h="1" x="442"/>
        <item h="1" x="413"/>
        <item h="1" x="405"/>
        <item h="1" x="2288"/>
        <item h="1" x="1866"/>
        <item h="1" x="500"/>
        <item h="1" x="1178"/>
        <item h="1" x="2436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1859"/>
        <item h="1" x="2423"/>
        <item h="1" x="1026"/>
        <item h="1" x="1112"/>
        <item h="1" x="223"/>
        <item h="1" x="2186"/>
        <item h="1" x="1760"/>
        <item h="1" x="1524"/>
        <item h="1" x="921"/>
        <item h="1" x="1220"/>
        <item h="1" x="2198"/>
        <item h="1" x="917"/>
        <item h="1" x="532"/>
        <item h="1" x="1251"/>
        <item h="1" x="329"/>
        <item h="1" x="472"/>
        <item h="1" x="974"/>
        <item h="1" x="730"/>
        <item h="1" x="2150"/>
        <item h="1" x="167"/>
        <item h="1" x="244"/>
        <item h="1" x="558"/>
        <item h="1" x="166"/>
        <item h="1" x="1192"/>
        <item h="1" x="894"/>
        <item h="1" x="857"/>
        <item h="1" x="670"/>
        <item h="1" x="2167"/>
        <item h="1" x="1527"/>
        <item h="1" x="246"/>
        <item h="1" x="165"/>
        <item h="1" x="245"/>
        <item h="1" x="655"/>
        <item h="1" x="2368"/>
        <item h="1" x="1615"/>
        <item h="1" x="2381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175"/>
        <item h="1" x="1930"/>
        <item h="1" x="1092"/>
        <item h="1" x="168"/>
        <item h="1" x="318"/>
        <item h="1" x="242"/>
        <item h="1" x="595"/>
        <item h="1" x="1018"/>
        <item h="1" x="2016"/>
        <item h="1" x="1225"/>
        <item h="1" x="781"/>
        <item h="1" x="1638"/>
        <item h="1" x="1918"/>
        <item h="1" x="1229"/>
        <item h="1" x="2329"/>
        <item h="1" x="2119"/>
        <item h="1" x="326"/>
        <item h="1" x="529"/>
        <item h="1" x="2417"/>
        <item h="1" x="1386"/>
        <item h="1" x="2450"/>
        <item h="1" x="192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7"/>
  </rowFields>
  <rowItems count="2">
    <i>
      <x v="190"/>
      <x v="3"/>
      <x v="149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item="145" hier="-1"/>
  </pageFields>
  <dataFields count="3">
    <dataField name="Suma de Cant" fld="4" baseField="0" baseItem="0"/>
    <dataField name="Promedio de Cost" fld="12" subtotal="average" baseField="0" baseItem="0" numFmtId="42"/>
    <dataField name="Promedio de Sale" fld="13" subtotal="average" baseField="0" baseItem="0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1B338-8F19-654F-A5CE-68F06626EF71}" name="TablaDinámica1" cacheId="22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19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11">
        <item m="1" x="410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8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86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85"/>
        <item x="165"/>
        <item x="166"/>
        <item x="167"/>
        <item x="168"/>
        <item x="169"/>
        <item x="170"/>
        <item x="171"/>
        <item x="172"/>
        <item m="1" x="187"/>
        <item x="173"/>
        <item x="174"/>
        <item x="175"/>
        <item x="176"/>
        <item x="177"/>
        <item x="178"/>
        <item x="179"/>
        <item x="181"/>
        <item x="180"/>
        <item x="182"/>
        <item x="183"/>
        <item x="18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06">
        <item m="1" x="297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80"/>
        <item x="187"/>
        <item x="231"/>
        <item x="105"/>
        <item x="3"/>
        <item x="131"/>
        <item x="25"/>
        <item x="200"/>
        <item x="121"/>
        <item x="135"/>
        <item x="203"/>
        <item x="233"/>
        <item x="0"/>
        <item x="77"/>
        <item x="106"/>
        <item x="232"/>
        <item x="230"/>
        <item x="217"/>
        <item x="132"/>
        <item x="117"/>
        <item x="190"/>
        <item m="1" x="299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02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91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05"/>
        <item m="1" x="292"/>
        <item x="155"/>
        <item x="148"/>
        <item x="167"/>
        <item x="188"/>
        <item x="177"/>
        <item x="1"/>
        <item x="116"/>
        <item x="35"/>
        <item x="61"/>
        <item m="1" x="303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218"/>
        <item x="179"/>
        <item x="141"/>
        <item x="97"/>
        <item x="88"/>
        <item x="70"/>
        <item x="69"/>
        <item m="1" x="300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4"/>
        <item x="159"/>
        <item x="227"/>
        <item x="100"/>
        <item x="111"/>
        <item x="205"/>
        <item m="1" x="289"/>
        <item x="29"/>
        <item x="20"/>
        <item x="53"/>
        <item x="19"/>
        <item x="220"/>
        <item x="85"/>
        <item x="114"/>
        <item x="33"/>
        <item m="1" x="293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94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9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8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301"/>
        <item x="272"/>
        <item x="273"/>
        <item x="274"/>
        <item x="275"/>
        <item x="276"/>
        <item x="277"/>
        <item m="1" x="295"/>
        <item x="278"/>
        <item x="279"/>
        <item x="281"/>
        <item x="282"/>
        <item m="1" x="296"/>
        <item x="284"/>
        <item x="286"/>
        <item x="287"/>
        <item x="285"/>
        <item x="28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9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7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h="1"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67">
        <item x="1541"/>
        <item x="1662"/>
        <item x="725"/>
        <item x="495"/>
        <item x="985"/>
        <item x="1829"/>
        <item x="484"/>
        <item x="611"/>
        <item x="649"/>
        <item x="132"/>
        <item x="1529"/>
        <item x="1393"/>
        <item x="914"/>
        <item x="1103"/>
        <item x="1553"/>
        <item x="1552"/>
        <item x="1679"/>
        <item x="1680"/>
        <item x="1681"/>
        <item x="618"/>
        <item x="774"/>
        <item x="1396"/>
        <item x="1663"/>
        <item x="464"/>
        <item x="211"/>
        <item x="97"/>
        <item x="1008"/>
        <item x="465"/>
        <item x="1818"/>
        <item x="61"/>
        <item x="62"/>
        <item x="63"/>
        <item x="1647"/>
        <item x="982"/>
        <item x="98"/>
        <item x="1007"/>
        <item x="508"/>
        <item x="1549"/>
        <item x="444"/>
        <item x="60"/>
        <item x="64"/>
        <item x="65"/>
        <item x="1672"/>
        <item x="1299"/>
        <item x="1035"/>
        <item x="647"/>
        <item x="1327"/>
        <item x="202"/>
        <item x="1721"/>
        <item x="485"/>
        <item x="1270"/>
        <item x="1443"/>
        <item x="941"/>
        <item x="1593"/>
        <item x="1633"/>
        <item x="345"/>
        <item x="1594"/>
        <item x="347"/>
        <item x="944"/>
        <item x="1001"/>
        <item x="267"/>
        <item x="174"/>
        <item x="1080"/>
        <item x="534"/>
        <item x="1102"/>
        <item x="535"/>
        <item x="173"/>
        <item x="177"/>
        <item x="634"/>
        <item x="136"/>
        <item x="362"/>
        <item x="1432"/>
        <item x="1129"/>
        <item x="1130"/>
        <item x="762"/>
        <item x="183"/>
        <item x="511"/>
        <item x="268"/>
        <item x="384"/>
        <item x="1230"/>
        <item x="890"/>
        <item x="1643"/>
        <item x="360"/>
        <item x="148"/>
        <item x="271"/>
        <item x="642"/>
        <item x="367"/>
        <item x="269"/>
        <item x="176"/>
        <item x="590"/>
        <item x="1091"/>
        <item x="1101"/>
        <item x="431"/>
        <item x="621"/>
        <item x="175"/>
        <item x="470"/>
        <item x="181"/>
        <item x="1786"/>
        <item x="1614"/>
        <item x="1014"/>
        <item x="137"/>
        <item x="274"/>
        <item x="270"/>
        <item x="178"/>
        <item x="1110"/>
        <item x="141"/>
        <item x="272"/>
        <item x="889"/>
        <item x="961"/>
        <item x="239"/>
        <item x="799"/>
        <item x="1697"/>
        <item x="755"/>
        <item x="837"/>
        <item x="631"/>
        <item x="1093"/>
        <item x="756"/>
        <item x="1133"/>
        <item x="217"/>
        <item x="179"/>
        <item x="1644"/>
        <item x="1016"/>
        <item x="1825"/>
        <item x="512"/>
        <item x="1161"/>
        <item x="138"/>
        <item x="1590"/>
        <item x="1090"/>
        <item x="1099"/>
        <item x="1100"/>
        <item x="200"/>
        <item x="1698"/>
        <item x="489"/>
        <item x="142"/>
        <item x="488"/>
        <item x="273"/>
        <item x="910"/>
        <item x="496"/>
        <item x="786"/>
        <item x="1111"/>
        <item x="184"/>
        <item x="241"/>
        <item x="224"/>
        <item x="911"/>
        <item x="180"/>
        <item x="1473"/>
        <item x="1261"/>
        <item x="776"/>
        <item x="182"/>
        <item x="1082"/>
        <item x="1165"/>
        <item x="947"/>
        <item x="1305"/>
        <item x="49"/>
        <item x="1182"/>
        <item x="539"/>
        <item x="617"/>
        <item x="1548"/>
        <item x="68"/>
        <item x="1456"/>
        <item x="1569"/>
        <item x="1057"/>
        <item x="1217"/>
        <item x="1617"/>
        <item x="858"/>
        <item x="1361"/>
        <item x="1348"/>
        <item x="1688"/>
        <item x="585"/>
        <item x="1083"/>
        <item x="351"/>
        <item x="1391"/>
        <item x="808"/>
        <item x="1788"/>
        <item x="1309"/>
        <item x="436"/>
        <item x="1756"/>
        <item x="1367"/>
        <item x="219"/>
        <item x="220"/>
        <item x="1837"/>
        <item x="1300"/>
        <item x="1831"/>
        <item x="1120"/>
        <item x="1712"/>
        <item x="547"/>
        <item x="960"/>
        <item x="938"/>
        <item x="830"/>
        <item x="946"/>
        <item x="956"/>
        <item x="1718"/>
        <item x="1061"/>
        <item x="920"/>
        <item x="721"/>
        <item x="1426"/>
        <item x="1833"/>
        <item x="1782"/>
        <item x="1787"/>
        <item x="1259"/>
        <item x="957"/>
        <item x="971"/>
        <item x="1400"/>
        <item x="1319"/>
        <item x="1290"/>
        <item x="486"/>
        <item x="846"/>
        <item x="939"/>
        <item x="612"/>
        <item x="407"/>
        <item x="789"/>
        <item x="101"/>
        <item x="100"/>
        <item x="1324"/>
        <item x="1464"/>
        <item x="129"/>
        <item x="126"/>
        <item x="866"/>
        <item x="1285"/>
        <item x="1678"/>
        <item x="1077"/>
        <item x="916"/>
        <item x="710"/>
        <item x="1005"/>
        <item x="607"/>
        <item x="606"/>
        <item x="608"/>
        <item x="588"/>
        <item x="80"/>
        <item x="1871"/>
        <item x="1598"/>
        <item x="1053"/>
        <item x="1740"/>
        <item x="1574"/>
        <item x="1054"/>
        <item x="1402"/>
        <item x="1403"/>
        <item x="1743"/>
        <item x="814"/>
        <item x="1857"/>
        <item x="753"/>
        <item x="1841"/>
        <item x="1283"/>
        <item x="1551"/>
        <item x="1580"/>
        <item x="831"/>
        <item x="835"/>
        <item x="892"/>
        <item x="893"/>
        <item x="1528"/>
        <item x="813"/>
        <item x="1776"/>
        <item x="1052"/>
        <item x="1242"/>
        <item x="1314"/>
        <item x="7"/>
        <item x="308"/>
        <item x="1500"/>
        <item x="1604"/>
        <item x="108"/>
        <item x="1323"/>
        <item x="1863"/>
        <item x="1256"/>
        <item x="1195"/>
        <item x="2"/>
        <item x="827"/>
        <item x="424"/>
        <item x="1557"/>
        <item x="980"/>
        <item x="1081"/>
        <item x="1338"/>
        <item x="663"/>
        <item x="1179"/>
        <item x="1536"/>
        <item x="679"/>
        <item x="1848"/>
        <item x="346"/>
        <item x="457"/>
        <item x="456"/>
        <item x="1801"/>
        <item x="1611"/>
        <item x="414"/>
        <item x="499"/>
        <item x="1123"/>
        <item x="1189"/>
        <item x="210"/>
        <item x="870"/>
        <item x="1322"/>
        <item x="895"/>
        <item x="1417"/>
        <item x="1373"/>
        <item x="1745"/>
        <item x="1498"/>
        <item x="1650"/>
        <item x="1729"/>
        <item x="739"/>
        <item x="443"/>
        <item x="1504"/>
        <item x="1746"/>
        <item x="1572"/>
        <item x="986"/>
        <item x="877"/>
        <item x="788"/>
        <item x="1000"/>
        <item x="1846"/>
        <item x="1758"/>
        <item x="1817"/>
        <item x="599"/>
        <item x="1377"/>
        <item x="708"/>
        <item x="1378"/>
        <item x="1227"/>
        <item x="1060"/>
        <item x="931"/>
        <item x="23"/>
        <item x="22"/>
        <item x="833"/>
        <item x="650"/>
        <item x="1792"/>
        <item x="1690"/>
        <item x="962"/>
        <item x="1318"/>
        <item x="1677"/>
        <item x="1735"/>
        <item x="1488"/>
        <item x="1221"/>
        <item x="1861"/>
        <item x="597"/>
        <item x="596"/>
        <item x="1612"/>
        <item x="1772"/>
        <item x="552"/>
        <item x="1200"/>
        <item x="1222"/>
        <item x="1269"/>
        <item x="1033"/>
        <item x="1649"/>
        <item x="740"/>
        <item x="337"/>
        <item x="479"/>
        <item x="478"/>
        <item x="645"/>
        <item x="1150"/>
        <item x="1188"/>
        <item x="1238"/>
        <item x="1414"/>
        <item x="1415"/>
        <item x="1449"/>
        <item x="1036"/>
        <item x="422"/>
        <item x="1268"/>
        <item x="339"/>
        <item x="1477"/>
        <item x="503"/>
        <item x="78"/>
        <item x="460"/>
        <item x="712"/>
        <item x="722"/>
        <item x="58"/>
        <item x="1046"/>
        <item x="1620"/>
        <item x="1423"/>
        <item x="675"/>
        <item x="1686"/>
        <item x="636"/>
        <item x="1733"/>
        <item x="750"/>
        <item x="673"/>
        <item x="1088"/>
        <item x="672"/>
        <item x="1383"/>
        <item x="1030"/>
        <item x="1626"/>
        <item x="1802"/>
        <item x="1853"/>
        <item x="1390"/>
        <item x="335"/>
        <item x="782"/>
        <item x="1798"/>
        <item x="798"/>
        <item x="790"/>
        <item x="780"/>
        <item x="967"/>
        <item x="674"/>
        <item x="1339"/>
        <item x="925"/>
        <item x="1607"/>
        <item x="682"/>
        <item x="879"/>
        <item x="1068"/>
        <item x="1669"/>
        <item x="1076"/>
        <item x="953"/>
        <item x="394"/>
        <item x="751"/>
        <item x="498"/>
        <item x="1427"/>
        <item x="1159"/>
        <item x="477"/>
        <item x="1487"/>
        <item x="1032"/>
        <item x="1731"/>
        <item x="1567"/>
        <item x="1724"/>
        <item x="656"/>
        <item x="1505"/>
        <item x="1562"/>
        <item x="1209"/>
        <item x="1196"/>
        <item x="522"/>
        <item x="1276"/>
        <item x="1275"/>
        <item x="783"/>
        <item x="1705"/>
        <item x="1176"/>
        <item x="1248"/>
        <item x="67"/>
        <item x="734"/>
        <item x="462"/>
        <item x="463"/>
        <item x="1519"/>
        <item x="625"/>
        <item x="951"/>
        <item x="1219"/>
        <item x="887"/>
        <item x="117"/>
        <item x="116"/>
        <item x="115"/>
        <item x="114"/>
        <item x="603"/>
        <item x="435"/>
        <item x="483"/>
        <item x="726"/>
        <item x="1445"/>
        <item x="560"/>
        <item x="1247"/>
        <item x="1674"/>
        <item x="510"/>
        <item x="767"/>
        <item x="332"/>
        <item x="976"/>
        <item x="1395"/>
        <item x="746"/>
        <item x="458"/>
        <item x="1736"/>
        <item x="601"/>
        <item x="306"/>
        <item x="302"/>
        <item x="553"/>
        <item x="865"/>
        <item x="1413"/>
        <item x="1352"/>
        <item x="1353"/>
        <item x="822"/>
        <item x="1211"/>
        <item x="325"/>
        <item x="600"/>
        <item x="1783"/>
        <item x="950"/>
        <item x="1470"/>
        <item x="155"/>
        <item x="1474"/>
        <item x="154"/>
        <item x="446"/>
        <item x="1493"/>
        <item x="1636"/>
        <item x="221"/>
        <item x="713"/>
        <item x="1180"/>
        <item x="128"/>
        <item x="1011"/>
        <item x="1579"/>
        <item x="1476"/>
        <item x="1291"/>
        <item x="127"/>
        <item x="417"/>
        <item x="1365"/>
        <item x="1345"/>
        <item x="1381"/>
        <item x="1555"/>
        <item x="1575"/>
        <item x="1728"/>
        <item x="1556"/>
        <item x="1773"/>
        <item x="1560"/>
        <item x="1312"/>
        <item x="1174"/>
        <item x="1194"/>
        <item x="119"/>
        <item x="411"/>
        <item x="410"/>
        <item x="74"/>
        <item x="75"/>
        <item x="1059"/>
        <item x="694"/>
        <item x="695"/>
        <item x="577"/>
        <item x="1641"/>
        <item x="1193"/>
        <item x="979"/>
        <item x="426"/>
        <item x="1722"/>
        <item x="1506"/>
        <item x="818"/>
        <item x="342"/>
        <item x="592"/>
        <item x="899"/>
        <item x="365"/>
        <item x="760"/>
        <item x="1405"/>
        <item x="1454"/>
        <item x="859"/>
        <item x="1521"/>
        <item x="507"/>
        <item x="666"/>
        <item x="640"/>
        <item x="924"/>
        <item x="1418"/>
        <item x="330"/>
        <item x="1696"/>
        <item x="1162"/>
        <item x="923"/>
        <item x="1843"/>
        <item x="1768"/>
        <item x="1605"/>
        <item x="352"/>
        <item x="1374"/>
        <item x="1302"/>
        <item x="1450"/>
        <item x="852"/>
        <item x="1627"/>
        <item x="1726"/>
        <item x="1303"/>
        <item x="1689"/>
        <item x="1832"/>
        <item x="1452"/>
        <item x="1710"/>
        <item x="1670"/>
        <item x="1654"/>
        <item x="1747"/>
        <item x="1748"/>
        <item x="1862"/>
        <item x="1658"/>
        <item x="1657"/>
        <item x="823"/>
        <item x="724"/>
        <item x="968"/>
        <item x="797"/>
        <item x="1206"/>
        <item x="1616"/>
        <item x="1827"/>
        <item x="1483"/>
        <item x="1003"/>
        <item x="669"/>
        <item x="1154"/>
        <item x="662"/>
        <item x="1286"/>
        <item x="1559"/>
        <item x="1481"/>
        <item x="709"/>
        <item x="1262"/>
        <item x="1404"/>
        <item x="1737"/>
        <item x="1507"/>
        <item x="1472"/>
        <item x="954"/>
        <item x="490"/>
        <item x="1341"/>
        <item x="1834"/>
        <item x="819"/>
        <item x="1069"/>
        <item x="1258"/>
        <item x="1164"/>
        <item x="1039"/>
        <item x="432"/>
        <item x="1480"/>
        <item x="1503"/>
        <item x="433"/>
        <item x="918"/>
        <item x="1675"/>
        <item x="1723"/>
        <item x="1140"/>
        <item x="1637"/>
        <item x="1372"/>
        <item x="622"/>
        <item x="1169"/>
        <item x="1213"/>
        <item x="623"/>
        <item x="1508"/>
        <item x="638"/>
        <item x="761"/>
        <item x="1098"/>
        <item x="1168"/>
        <item x="1343"/>
        <item x="559"/>
        <item x="1578"/>
        <item x="1516"/>
        <item x="1070"/>
        <item x="598"/>
        <item x="928"/>
        <item x="216"/>
        <item x="1512"/>
        <item x="1628"/>
        <item x="556"/>
        <item x="1096"/>
        <item x="763"/>
        <item x="1561"/>
        <item x="1803"/>
        <item x="363"/>
        <item x="1315"/>
        <item x="164"/>
        <item x="874"/>
        <item x="153"/>
        <item x="847"/>
        <item x="731"/>
        <item x="1009"/>
        <item x="821"/>
        <item x="250"/>
        <item x="1274"/>
        <item x="643"/>
        <item x="163"/>
        <item x="652"/>
        <item x="251"/>
        <item x="162"/>
        <item x="156"/>
        <item x="152"/>
        <item x="161"/>
        <item x="240"/>
        <item x="545"/>
        <item x="1106"/>
        <item x="160"/>
        <item x="1240"/>
        <item x="1439"/>
        <item x="451"/>
        <item x="573"/>
        <item x="450"/>
        <item x="1047"/>
        <item x="504"/>
        <item x="505"/>
        <item x="665"/>
        <item x="322"/>
        <item x="206"/>
        <item x="207"/>
        <item x="1138"/>
        <item x="1518"/>
        <item x="1316"/>
        <item x="572"/>
        <item x="1097"/>
        <item x="1794"/>
        <item x="1086"/>
        <item x="66"/>
        <item x="575"/>
        <item x="576"/>
        <item x="421"/>
        <item x="1043"/>
        <item x="91"/>
        <item x="700"/>
        <item x="36"/>
        <item x="903"/>
        <item x="1049"/>
        <item x="904"/>
        <item x="82"/>
        <item x="581"/>
        <item x="1399"/>
        <item x="582"/>
        <item x="1356"/>
        <item x="1682"/>
        <item x="905"/>
        <item x="89"/>
        <item x="84"/>
        <item x="1244"/>
        <item x="1281"/>
        <item x="1634"/>
        <item x="47"/>
        <item x="842"/>
        <item x="1642"/>
        <item x="965"/>
        <item x="787"/>
        <item x="843"/>
        <item x="981"/>
        <item x="46"/>
        <item x="1845"/>
        <item x="609"/>
        <item x="99"/>
        <item x="103"/>
        <item x="104"/>
        <item x="885"/>
        <item x="37"/>
        <item x="1114"/>
        <item x="1113"/>
        <item x="717"/>
        <item x="720"/>
        <item x="1542"/>
        <item x="437"/>
        <item x="715"/>
        <item x="714"/>
        <item x="873"/>
        <item x="1015"/>
        <item x="525"/>
        <item x="803"/>
        <item x="688"/>
        <item x="34"/>
        <item x="983"/>
        <item x="50"/>
        <item x="1384"/>
        <item x="1349"/>
        <item x="1860"/>
        <item x="1822"/>
        <item x="1819"/>
        <item x="1727"/>
        <item x="1588"/>
        <item x="1589"/>
        <item x="1364"/>
        <item x="1576"/>
        <item x="1554"/>
        <item x="805"/>
        <item x="5"/>
        <item x="385"/>
        <item x="11"/>
        <item x="21"/>
        <item x="9"/>
        <item x="12"/>
        <item x="10"/>
        <item x="20"/>
        <item x="8"/>
        <item x="1397"/>
        <item x="578"/>
        <item x="73"/>
        <item x="628"/>
        <item x="571"/>
        <item x="1868"/>
        <item x="1867"/>
        <item x="518"/>
        <item x="1815"/>
        <item x="1515"/>
        <item x="215"/>
        <item x="429"/>
        <item x="771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314"/>
        <item x="1252"/>
        <item x="566"/>
        <item x="828"/>
        <item x="286"/>
        <item x="284"/>
        <item x="309"/>
        <item x="285"/>
        <item x="313"/>
        <item x="282"/>
        <item x="940"/>
        <item x="1040"/>
        <item x="1566"/>
        <item x="283"/>
        <item x="934"/>
        <item x="1539"/>
        <item x="769"/>
        <item x="574"/>
        <item x="290"/>
        <item x="1810"/>
        <item x="344"/>
        <item x="817"/>
        <item x="310"/>
        <item x="1151"/>
        <item x="1071"/>
        <item x="1317"/>
        <item x="1183"/>
        <item x="1428"/>
        <item x="1020"/>
        <item x="1550"/>
        <item x="689"/>
        <item x="1486"/>
        <item x="287"/>
        <item x="312"/>
        <item x="289"/>
        <item x="311"/>
        <item x="288"/>
        <item x="1307"/>
        <item x="356"/>
        <item x="358"/>
        <item x="800"/>
        <item x="357"/>
        <item x="186"/>
        <item x="277"/>
        <item x="1331"/>
        <item x="383"/>
        <item x="1602"/>
        <item x="188"/>
        <item x="278"/>
        <item x="935"/>
        <item x="591"/>
        <item x="187"/>
        <item x="275"/>
        <item x="671"/>
        <item x="279"/>
        <item x="897"/>
        <item x="281"/>
        <item x="280"/>
        <item x="1073"/>
        <item x="973"/>
        <item x="1700"/>
        <item x="185"/>
        <item x="276"/>
        <item x="691"/>
        <item x="1199"/>
        <item x="1045"/>
        <item x="1629"/>
        <item x="651"/>
        <item x="791"/>
        <item x="793"/>
        <item x="1021"/>
        <item x="459"/>
        <item x="517"/>
        <item x="1297"/>
        <item x="1131"/>
        <item x="602"/>
        <item x="841"/>
        <item x="551"/>
        <item x="1170"/>
        <item x="1344"/>
        <item x="1142"/>
        <item x="936"/>
        <item x="1158"/>
        <item x="907"/>
        <item x="208"/>
        <item x="1623"/>
        <item x="1185"/>
        <item x="1187"/>
        <item x="1250"/>
        <item x="1436"/>
        <item x="1725"/>
        <item x="933"/>
        <item x="932"/>
        <item x="106"/>
        <item x="1774"/>
        <item x="203"/>
        <item x="105"/>
        <item x="1435"/>
        <item x="1350"/>
        <item x="1279"/>
        <item x="580"/>
        <item x="660"/>
        <item x="562"/>
        <item x="658"/>
        <item x="579"/>
        <item x="1050"/>
        <item x="659"/>
        <item x="83"/>
        <item x="86"/>
        <item x="85"/>
        <item x="1838"/>
        <item x="583"/>
        <item x="902"/>
        <item x="901"/>
        <item x="711"/>
        <item x="1394"/>
        <item x="977"/>
        <item x="1118"/>
        <item x="1264"/>
        <item x="1228"/>
        <item x="131"/>
        <item x="1807"/>
        <item x="844"/>
        <item x="72"/>
        <item x="447"/>
        <item x="1249"/>
        <item x="586"/>
        <item x="969"/>
        <item x="1813"/>
        <item x="1051"/>
        <item x="937"/>
        <item x="1824"/>
        <item x="958"/>
        <item x="1495"/>
        <item x="1732"/>
        <item x="416"/>
        <item x="994"/>
        <item x="1010"/>
        <item x="913"/>
        <item x="124"/>
        <item x="1664"/>
        <item x="1665"/>
        <item x="997"/>
        <item x="1777"/>
        <item x="1778"/>
        <item x="13"/>
        <item x="627"/>
        <item x="1041"/>
        <item x="1719"/>
        <item x="1013"/>
        <item x="1484"/>
        <item x="735"/>
        <item x="908"/>
        <item x="1797"/>
        <item x="836"/>
        <item x="1173"/>
        <item x="1321"/>
        <item x="1789"/>
        <item x="1401"/>
        <item x="883"/>
        <item x="775"/>
        <item x="1738"/>
        <item x="1387"/>
        <item x="1263"/>
        <item x="615"/>
        <item x="614"/>
        <item x="613"/>
        <item x="737"/>
        <item x="736"/>
        <item x="94"/>
        <item x="949"/>
        <item x="1465"/>
        <item x="1466"/>
        <item x="396"/>
        <item x="1530"/>
        <item x="1568"/>
        <item x="804"/>
        <item x="1017"/>
        <item x="1232"/>
        <item x="970"/>
        <item x="1522"/>
        <item x="14"/>
        <item x="1282"/>
        <item x="1388"/>
        <item x="506"/>
        <item x="1451"/>
        <item x="1335"/>
        <item x="1666"/>
        <item x="1828"/>
        <item x="1714"/>
        <item x="555"/>
        <item x="1715"/>
        <item x="1089"/>
        <item x="1139"/>
        <item x="1717"/>
        <item x="1246"/>
        <item x="1779"/>
        <item x="1208"/>
        <item x="1289"/>
        <item x="1308"/>
        <item x="1143"/>
        <item x="1563"/>
        <item x="1839"/>
        <item x="1490"/>
        <item x="393"/>
        <item x="402"/>
        <item x="515"/>
        <item x="554"/>
        <item x="635"/>
        <item x="1694"/>
        <item x="886"/>
        <item x="1855"/>
        <item x="1124"/>
        <item x="1513"/>
        <item x="1510"/>
        <item x="1785"/>
        <item x="247"/>
        <item x="1406"/>
        <item x="1121"/>
        <item x="487"/>
        <item x="963"/>
        <item x="144"/>
        <item x="292"/>
        <item x="146"/>
        <item x="872"/>
        <item x="147"/>
        <item x="1618"/>
        <item x="404"/>
        <item x="1467"/>
        <item x="1619"/>
        <item x="491"/>
        <item x="209"/>
        <item x="1596"/>
        <item x="227"/>
        <item x="225"/>
        <item x="232"/>
        <item x="226"/>
        <item x="1064"/>
        <item x="406"/>
        <item x="1851"/>
        <item x="840"/>
        <item x="1328"/>
        <item x="1306"/>
        <item x="475"/>
        <item x="542"/>
        <item x="1790"/>
        <item x="81"/>
        <item x="473"/>
        <item x="1210"/>
        <item x="341"/>
        <item x="648"/>
        <item x="1280"/>
        <item x="1370"/>
        <item x="1371"/>
        <item x="1325"/>
        <item x="1757"/>
        <item x="32"/>
        <item x="1597"/>
        <item x="527"/>
        <item x="1692"/>
        <item x="418"/>
        <item x="1775"/>
        <item x="263"/>
        <item x="1253"/>
        <item x="320"/>
        <item x="338"/>
        <item x="139"/>
        <item x="732"/>
        <item x="369"/>
        <item x="1494"/>
        <item x="681"/>
        <item x="140"/>
        <item x="1012"/>
        <item x="1358"/>
        <item x="768"/>
        <item x="536"/>
        <item x="1821"/>
        <item x="1478"/>
        <item x="1375"/>
        <item x="641"/>
        <item x="213"/>
        <item x="1085"/>
        <item x="1660"/>
        <item x="1109"/>
        <item x="1425"/>
        <item x="1606"/>
        <item x="1761"/>
        <item x="1639"/>
        <item x="1233"/>
        <item x="1207"/>
        <item x="533"/>
        <item x="729"/>
        <item x="919"/>
        <item x="569"/>
        <item x="570"/>
        <item x="1028"/>
        <item x="546"/>
        <item x="1231"/>
        <item x="1298"/>
        <item x="1002"/>
        <item x="853"/>
        <item x="390"/>
        <item x="1520"/>
        <item x="765"/>
        <item x="212"/>
        <item x="1708"/>
        <item x="876"/>
        <item x="252"/>
        <item x="955"/>
        <item x="259"/>
        <item x="264"/>
        <item x="742"/>
        <item x="1709"/>
        <item x="1652"/>
        <item x="1609"/>
        <item x="258"/>
        <item x="255"/>
        <item x="1820"/>
        <item x="254"/>
        <item x="1526"/>
        <item x="376"/>
        <item x="1034"/>
        <item x="253"/>
        <item x="1523"/>
        <item x="375"/>
        <item x="1659"/>
        <item x="744"/>
        <item x="373"/>
        <item x="374"/>
        <item x="1492"/>
        <item x="256"/>
        <item x="257"/>
        <item x="685"/>
        <item x="260"/>
        <item x="964"/>
        <item x="261"/>
        <item x="349"/>
        <item x="1645"/>
        <item x="262"/>
        <item x="1055"/>
        <item x="1570"/>
        <item x="438"/>
        <item x="439"/>
        <item x="743"/>
        <item x="1330"/>
        <item x="1632"/>
        <item x="1754"/>
        <item x="988"/>
        <item x="989"/>
        <item x="1531"/>
        <item x="1434"/>
        <item x="1433"/>
        <item x="368"/>
        <item x="95"/>
        <item x="96"/>
        <item x="758"/>
        <item x="1535"/>
        <item x="1058"/>
        <item x="1363"/>
        <item x="1288"/>
        <item x="1122"/>
        <item x="565"/>
        <item x="772"/>
        <item x="59"/>
        <item x="834"/>
        <item x="1752"/>
        <item x="145"/>
        <item x="514"/>
        <item x="584"/>
        <item x="716"/>
        <item x="35"/>
        <item x="1136"/>
        <item x="1707"/>
        <item x="1437"/>
        <item x="1385"/>
        <item x="380"/>
        <item x="353"/>
        <item x="1440"/>
        <item x="455"/>
        <item x="381"/>
        <item x="359"/>
        <item x="1042"/>
        <item x="382"/>
        <item x="1156"/>
        <item x="1389"/>
        <item x="354"/>
        <item x="1184"/>
        <item x="1482"/>
        <item x="1203"/>
        <item x="686"/>
        <item x="135"/>
        <item x="293"/>
        <item x="549"/>
        <item x="550"/>
        <item x="149"/>
        <item x="644"/>
        <item x="430"/>
        <item x="291"/>
        <item x="757"/>
        <item x="130"/>
        <item x="1310"/>
        <item x="298"/>
        <item x="299"/>
        <item x="1429"/>
        <item x="1296"/>
        <item x="364"/>
        <item x="1805"/>
        <item x="296"/>
        <item x="134"/>
        <item x="412"/>
        <item x="1769"/>
        <item x="1809"/>
        <item x="1811"/>
        <item x="996"/>
        <item x="680"/>
        <item x="839"/>
        <item x="415"/>
        <item x="159"/>
        <item x="157"/>
        <item x="158"/>
        <item x="900"/>
        <item x="1457"/>
        <item x="1496"/>
        <item x="1499"/>
        <item x="1497"/>
        <item x="707"/>
        <item x="1241"/>
        <item x="448"/>
        <item x="1448"/>
        <item x="48"/>
        <item x="697"/>
        <item x="57"/>
        <item x="794"/>
        <item x="29"/>
        <item x="27"/>
        <item x="28"/>
        <item x="26"/>
        <item x="25"/>
        <item x="172"/>
        <item x="1293"/>
        <item x="171"/>
        <item x="243"/>
        <item x="1812"/>
        <item x="377"/>
        <item x="248"/>
        <item x="378"/>
        <item x="379"/>
        <item x="593"/>
        <item x="538"/>
        <item x="403"/>
        <item x="543"/>
        <item x="807"/>
        <item x="564"/>
        <item x="945"/>
        <item x="557"/>
        <item x="826"/>
        <item x="1066"/>
        <item x="366"/>
        <item x="811"/>
        <item x="626"/>
        <item x="930"/>
        <item x="727"/>
        <item x="785"/>
        <item x="502"/>
        <item x="868"/>
        <item x="494"/>
        <item x="639"/>
        <item x="236"/>
        <item x="749"/>
        <item x="896"/>
        <item x="705"/>
        <item x="427"/>
        <item x="428"/>
        <item x="563"/>
        <item x="820"/>
        <item x="400"/>
        <item x="305"/>
        <item x="952"/>
        <item x="728"/>
        <item x="1564"/>
        <item x="1420"/>
        <item x="461"/>
        <item x="201"/>
        <item x="419"/>
        <item x="214"/>
        <item x="233"/>
        <item x="434"/>
        <item x="370"/>
        <item x="1202"/>
        <item x="693"/>
        <item x="1104"/>
        <item x="1105"/>
        <item x="1084"/>
        <item x="696"/>
        <item x="692"/>
        <item x="1630"/>
        <item x="1087"/>
        <item x="1469"/>
        <item x="764"/>
        <item x="1540"/>
        <item x="480"/>
        <item x="706"/>
        <item x="33"/>
        <item x="1842"/>
        <item x="1784"/>
        <item x="1648"/>
        <item x="1653"/>
        <item x="1581"/>
        <item x="978"/>
        <item x="801"/>
        <item x="802"/>
        <item x="629"/>
        <item x="630"/>
        <item x="1703"/>
        <item x="524"/>
        <item x="966"/>
        <item x="1153"/>
        <item x="815"/>
        <item x="1216"/>
        <item x="1836"/>
        <item x="1793"/>
        <item x="1369"/>
        <item x="90"/>
        <item x="616"/>
        <item x="1676"/>
        <item x="1411"/>
        <item x="1410"/>
        <item x="1022"/>
        <item x="1704"/>
        <item x="1329"/>
        <item x="1072"/>
        <item x="1292"/>
        <item x="1025"/>
        <item x="1065"/>
        <item x="882"/>
        <item x="1502"/>
        <item x="683"/>
        <item x="1706"/>
        <item x="1635"/>
        <item x="1799"/>
        <item x="1699"/>
        <item x="1171"/>
        <item x="1441"/>
        <item x="1461"/>
        <item x="854"/>
        <item x="1565"/>
        <item x="1458"/>
        <item x="526"/>
        <item x="703"/>
        <item x="1152"/>
        <item x="851"/>
        <item x="1622"/>
        <item x="1808"/>
        <item x="1336"/>
        <item x="1167"/>
        <item x="1479"/>
        <item x="523"/>
        <item x="795"/>
        <item x="1037"/>
        <item x="998"/>
        <item x="926"/>
        <item x="1260"/>
        <item x="1872"/>
        <item x="1006"/>
        <item x="1148"/>
        <item x="1517"/>
        <item x="1621"/>
        <item x="999"/>
        <item x="1460"/>
        <item x="1031"/>
        <item x="1044"/>
        <item x="1155"/>
        <item x="1511"/>
        <item x="1004"/>
        <item x="752"/>
        <item x="1342"/>
        <item x="1235"/>
        <item x="1471"/>
        <item x="1796"/>
        <item x="1351"/>
        <item x="1132"/>
        <item x="1804"/>
        <item x="1295"/>
        <item x="1186"/>
        <item x="784"/>
        <item x="1284"/>
        <item x="88"/>
        <item x="1048"/>
        <item x="1304"/>
        <item x="1765"/>
        <item x="1766"/>
        <item x="990"/>
        <item x="1419"/>
        <item x="235"/>
        <item x="42"/>
        <item x="43"/>
        <item x="1547"/>
        <item x="123"/>
        <item x="76"/>
        <item x="77"/>
        <item x="829"/>
        <item x="304"/>
        <item x="1257"/>
        <item x="317"/>
        <item x="855"/>
        <item x="520"/>
        <item x="1108"/>
        <item x="1166"/>
        <item x="1191"/>
        <item x="1795"/>
        <item x="1711"/>
        <item x="1326"/>
        <item x="888"/>
        <item x="766"/>
        <item x="915"/>
        <item x="1806"/>
        <item x="1447"/>
        <item x="653"/>
        <item x="1753"/>
        <item x="1277"/>
        <item x="1684"/>
        <item x="1239"/>
        <item x="109"/>
        <item x="878"/>
        <item x="881"/>
        <item x="112"/>
        <item x="1333"/>
        <item x="1271"/>
        <item x="249"/>
        <item x="929"/>
        <item x="699"/>
        <item x="702"/>
        <item x="1205"/>
        <item x="1237"/>
        <item x="469"/>
        <item x="698"/>
        <item x="862"/>
        <item x="863"/>
        <item x="1702"/>
        <item x="864"/>
        <item x="657"/>
        <item x="1577"/>
        <item x="812"/>
        <item x="1313"/>
        <item x="1357"/>
        <item x="1624"/>
        <item x="481"/>
        <item x="1763"/>
        <item x="15"/>
        <item x="1172"/>
        <item x="927"/>
        <item x="1909"/>
        <item x="1254"/>
        <item x="1430"/>
        <item x="1214"/>
        <item x="1600"/>
        <item x="1599"/>
        <item x="150"/>
        <item x="294"/>
        <item x="589"/>
        <item x="218"/>
        <item x="449"/>
        <item x="1693"/>
        <item x="1762"/>
        <item x="1337"/>
        <item x="420"/>
        <item x="806"/>
        <item x="316"/>
        <item x="151"/>
        <item x="1475"/>
        <item x="237"/>
        <item x="315"/>
        <item x="425"/>
        <item x="1226"/>
        <item x="391"/>
        <item x="1340"/>
        <item x="1135"/>
        <item x="238"/>
        <item x="1115"/>
        <item x="906"/>
        <item x="548"/>
        <item x="567"/>
        <item x="471"/>
        <item x="513"/>
        <item x="779"/>
        <item x="1424"/>
        <item x="1287"/>
        <item x="521"/>
        <item x="133"/>
        <item x="594"/>
        <item x="561"/>
        <item x="297"/>
        <item x="319"/>
        <item x="467"/>
        <item x="468"/>
        <item x="605"/>
        <item x="1781"/>
        <item x="1215"/>
        <item x="1734"/>
        <item x="809"/>
        <item x="1128"/>
        <item x="1149"/>
        <item x="1301"/>
        <item x="1029"/>
        <item x="1849"/>
        <item x="492"/>
        <item x="388"/>
        <item x="222"/>
        <item x="1431"/>
        <item x="445"/>
        <item x="1835"/>
        <item x="1067"/>
        <item x="1514"/>
        <item x="922"/>
        <item x="1852"/>
        <item x="1212"/>
        <item x="1571"/>
        <item x="452"/>
        <item x="1673"/>
        <item x="1141"/>
        <item x="1126"/>
        <item x="747"/>
        <item x="1720"/>
        <item x="778"/>
        <item x="1858"/>
        <item x="1608"/>
        <item x="1780"/>
        <item x="17"/>
        <item x="343"/>
        <item x="528"/>
        <item x="397"/>
        <item x="40"/>
        <item x="1392"/>
        <item x="604"/>
        <item x="1800"/>
        <item x="1063"/>
        <item x="891"/>
        <item x="1651"/>
        <item x="350"/>
        <item x="31"/>
        <item x="633"/>
        <item x="482"/>
        <item x="667"/>
        <item x="661"/>
        <item x="1125"/>
        <item x="266"/>
        <item x="912"/>
        <item x="265"/>
        <item x="1116"/>
        <item x="1095"/>
        <item x="519"/>
        <item x="632"/>
        <item x="1181"/>
        <item x="1558"/>
        <item x="1462"/>
        <item x="1701"/>
        <item x="340"/>
        <item x="1255"/>
        <item x="1334"/>
        <item x="1613"/>
        <item x="371"/>
        <item x="234"/>
        <item x="423"/>
        <item x="516"/>
        <item x="1094"/>
        <item x="701"/>
        <item x="677"/>
        <item x="1716"/>
        <item x="975"/>
        <item x="972"/>
        <item x="1755"/>
        <item x="1078"/>
        <item x="1273"/>
        <item x="1379"/>
        <item x="1770"/>
        <item x="79"/>
        <item x="39"/>
        <item x="796"/>
        <item x="687"/>
        <item x="1691"/>
        <item x="1201"/>
        <item x="880"/>
        <item x="792"/>
        <item x="300"/>
        <item x="301"/>
        <item x="336"/>
        <item x="441"/>
        <item x="392"/>
        <item x="493"/>
        <item x="1501"/>
        <item x="1455"/>
        <item x="1744"/>
        <item x="1826"/>
        <item x="372"/>
        <item x="6"/>
        <item x="3"/>
        <item x="324"/>
        <item x="409"/>
        <item x="1759"/>
        <item x="1"/>
        <item x="0"/>
        <item x="387"/>
        <item x="509"/>
        <item x="984"/>
        <item x="1840"/>
        <item x="810"/>
        <item x="898"/>
        <item x="1421"/>
        <item x="850"/>
        <item x="537"/>
        <item x="646"/>
        <item x="1218"/>
        <item x="816"/>
        <item x="399"/>
        <item x="334"/>
        <item x="333"/>
        <item x="1234"/>
        <item x="1376"/>
        <item x="637"/>
        <item x="1854"/>
        <item x="1625"/>
        <item x="1695"/>
        <item x="1453"/>
        <item x="1359"/>
        <item x="1491"/>
        <item x="867"/>
        <item x="1266"/>
        <item x="497"/>
        <item x="676"/>
        <item x="1667"/>
        <item x="1024"/>
        <item x="1023"/>
        <item x="1107"/>
        <item x="44"/>
        <item x="41"/>
        <item x="93"/>
        <item x="92"/>
        <item x="476"/>
        <item x="408"/>
        <item x="1137"/>
        <item x="1742"/>
        <item x="1245"/>
        <item x="474"/>
        <item x="544"/>
        <item x="948"/>
        <item x="1442"/>
        <item x="1127"/>
        <item x="204"/>
        <item x="741"/>
        <item x="995"/>
        <item x="733"/>
        <item x="654"/>
        <item x="1272"/>
        <item x="1601"/>
        <item x="1869"/>
        <item x="1160"/>
        <item x="530"/>
        <item x="531"/>
        <item x="19"/>
        <item x="1223"/>
        <item x="1409"/>
        <item x="745"/>
        <item x="1311"/>
        <item x="1119"/>
        <item x="1847"/>
        <item x="398"/>
        <item x="1814"/>
        <item x="1398"/>
        <item x="1362"/>
        <item x="1368"/>
        <item x="1380"/>
        <item x="1190"/>
        <item x="1347"/>
        <item x="1236"/>
        <item x="1730"/>
        <item x="959"/>
        <item x="987"/>
        <item x="684"/>
        <item x="56"/>
        <item x="55"/>
        <item x="1346"/>
        <item x="1197"/>
        <item x="1198"/>
        <item x="30"/>
        <item x="440"/>
        <item x="1865"/>
        <item x="1537"/>
        <item x="1422"/>
        <item x="1751"/>
        <item x="1646"/>
        <item x="1079"/>
        <item x="610"/>
        <item x="690"/>
        <item x="1661"/>
        <item x="719"/>
        <item x="718"/>
        <item x="1360"/>
        <item x="1019"/>
        <item x="386"/>
        <item x="107"/>
        <item x="856"/>
        <item x="111"/>
        <item x="869"/>
        <item x="540"/>
        <item x="619"/>
        <item x="1741"/>
        <item x="1823"/>
        <item x="1771"/>
        <item x="1844"/>
        <item x="1355"/>
        <item x="1595"/>
        <item x="773"/>
        <item x="1056"/>
        <item x="875"/>
        <item x="1177"/>
        <item x="861"/>
        <item x="1587"/>
        <item x="1544"/>
        <item x="991"/>
        <item x="845"/>
        <item x="1713"/>
        <item x="1543"/>
        <item x="1157"/>
        <item x="1668"/>
        <item x="1545"/>
        <item x="1791"/>
        <item x="1243"/>
        <item x="943"/>
        <item x="723"/>
        <item x="16"/>
        <item x="18"/>
        <item x="303"/>
        <item x="754"/>
        <item x="4"/>
        <item x="759"/>
        <item x="624"/>
        <item x="620"/>
        <item x="1856"/>
        <item x="1459"/>
        <item x="24"/>
        <item x="1412"/>
        <item x="825"/>
        <item x="1117"/>
        <item x="118"/>
        <item x="884"/>
        <item x="541"/>
        <item x="1438"/>
        <item x="1816"/>
        <item x="1739"/>
        <item x="331"/>
        <item x="323"/>
        <item x="120"/>
        <item x="113"/>
        <item x="1603"/>
        <item x="1591"/>
        <item x="1592"/>
        <item x="121"/>
        <item x="1640"/>
        <item x="1585"/>
        <item x="1584"/>
        <item x="1586"/>
        <item x="1509"/>
        <item x="1687"/>
        <item x="777"/>
        <item x="1685"/>
        <item x="1583"/>
        <item x="1582"/>
        <item x="321"/>
        <item x="748"/>
        <item x="361"/>
        <item x="230"/>
        <item x="231"/>
        <item x="228"/>
        <item x="1749"/>
        <item x="1671"/>
        <item x="229"/>
        <item x="1534"/>
        <item x="1533"/>
        <item x="1532"/>
        <item x="832"/>
        <item x="1444"/>
        <item x="125"/>
        <item x="355"/>
        <item x="328"/>
        <item x="871"/>
        <item x="1147"/>
        <item x="1864"/>
        <item x="1750"/>
        <item x="1204"/>
        <item x="1463"/>
        <item x="1144"/>
        <item x="1145"/>
        <item x="389"/>
        <item x="1870"/>
        <item x="849"/>
        <item x="838"/>
        <item x="1146"/>
        <item x="678"/>
        <item x="1075"/>
        <item x="1074"/>
        <item x="1267"/>
        <item x="401"/>
        <item x="587"/>
        <item x="1416"/>
        <item x="69"/>
        <item x="70"/>
        <item x="71"/>
        <item x="102"/>
        <item x="738"/>
        <item x="668"/>
        <item x="1485"/>
        <item x="1610"/>
        <item x="1656"/>
        <item x="1655"/>
        <item x="824"/>
        <item x="848"/>
        <item x="1038"/>
        <item x="1027"/>
        <item x="942"/>
        <item x="1265"/>
        <item x="1683"/>
        <item x="87"/>
        <item x="1278"/>
        <item x="51"/>
        <item x="53"/>
        <item x="52"/>
        <item x="54"/>
        <item x="122"/>
        <item x="1332"/>
        <item x="45"/>
        <item x="1354"/>
        <item x="205"/>
        <item x="1468"/>
        <item x="860"/>
        <item x="442"/>
        <item x="413"/>
        <item x="405"/>
        <item x="1866"/>
        <item x="500"/>
        <item x="1178"/>
        <item x="110"/>
        <item x="466"/>
        <item x="501"/>
        <item x="992"/>
        <item x="1538"/>
        <item x="770"/>
        <item x="38"/>
        <item x="1062"/>
        <item x="1320"/>
        <item x="1859"/>
        <item x="1026"/>
        <item x="1112"/>
        <item x="223"/>
        <item x="1760"/>
        <item x="1524"/>
        <item x="921"/>
        <item x="1220"/>
        <item x="917"/>
        <item x="532"/>
        <item x="1251"/>
        <item x="329"/>
        <item x="472"/>
        <item x="974"/>
        <item x="730"/>
        <item x="167"/>
        <item x="244"/>
        <item x="558"/>
        <item x="166"/>
        <item x="1192"/>
        <item x="894"/>
        <item x="857"/>
        <item x="670"/>
        <item x="1527"/>
        <item x="246"/>
        <item x="165"/>
        <item x="245"/>
        <item x="655"/>
        <item x="1615"/>
        <item x="1163"/>
        <item x="348"/>
        <item x="169"/>
        <item x="1408"/>
        <item x="1294"/>
        <item x="1224"/>
        <item x="1407"/>
        <item x="1446"/>
        <item x="1489"/>
        <item x="170"/>
        <item x="568"/>
        <item x="143"/>
        <item x="1092"/>
        <item x="168"/>
        <item x="318"/>
        <item x="242"/>
        <item x="595"/>
        <item x="1018"/>
        <item x="1225"/>
        <item x="781"/>
        <item x="1638"/>
        <item x="1229"/>
        <item x="529"/>
        <item x="1386"/>
        <item x="1873"/>
        <item x="1850"/>
        <item x="307"/>
        <item x="326"/>
        <item x="327"/>
        <item x="395"/>
        <item x="453"/>
        <item x="664"/>
        <item x="704"/>
        <item x="1631"/>
        <item x="1830"/>
        <item x="1874"/>
        <item x="1875"/>
        <item x="1876"/>
        <item x="1877"/>
        <item x="1878"/>
        <item x="1879"/>
        <item x="1880"/>
        <item x="1881"/>
        <item x="1882"/>
        <item x="1883"/>
        <item x="1175"/>
        <item x="1525"/>
        <item x="1884"/>
        <item x="1885"/>
        <item x="1886"/>
        <item x="1887"/>
        <item x="1888"/>
        <item x="1889"/>
        <item x="1366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10"/>
        <item x="1911"/>
        <item x="1912"/>
        <item x="1914"/>
        <item x="1915"/>
        <item x="1916"/>
        <item x="295"/>
        <item x="454"/>
        <item x="909"/>
        <item x="1917"/>
        <item x="1918"/>
        <item x="1919"/>
        <item x="1920"/>
        <item x="1921"/>
        <item m="1" x="2463"/>
        <item m="1" x="2464"/>
        <item x="1924"/>
        <item x="1925"/>
        <item x="1926"/>
        <item x="1927"/>
        <item x="1928"/>
        <item x="1922"/>
        <item x="1923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57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4"/>
        <item x="2015"/>
        <item x="2016"/>
        <item x="2017"/>
        <item x="2018"/>
        <item x="2019"/>
        <item x="2020"/>
        <item x="2013"/>
        <item x="2021"/>
        <item x="2022"/>
        <item x="2023"/>
        <item x="2024"/>
        <item x="2026"/>
        <item x="2027"/>
        <item x="2028"/>
        <item x="1382"/>
        <item x="2029"/>
        <item x="2030"/>
        <item x="2031"/>
        <item x="2032"/>
        <item x="2033"/>
        <item x="2034"/>
        <item x="2035"/>
        <item x="2036"/>
        <item x="2039"/>
        <item x="2040"/>
        <item x="2037"/>
        <item x="2038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7"/>
        <item x="2088"/>
        <item x="2089"/>
        <item x="1764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993"/>
        <item x="2104"/>
        <item x="2105"/>
        <item x="2106"/>
        <item x="2107"/>
        <item x="2108"/>
        <item x="2109"/>
        <item x="2110"/>
        <item x="2111"/>
        <item x="2112"/>
        <item x="2113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1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6"/>
        <item x="2177"/>
        <item x="2175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64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086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02"/>
        <item x="2263"/>
        <item x="2265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1546"/>
        <item x="1767"/>
        <item x="1913"/>
        <item x="2215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1"/>
        <item x="2352"/>
        <item x="2353"/>
        <item x="2025"/>
        <item x="2354"/>
        <item x="2355"/>
        <item x="2356"/>
        <item x="2350"/>
        <item x="2357"/>
        <item x="2358"/>
        <item x="2359"/>
        <item x="2360"/>
        <item x="2363"/>
        <item x="2361"/>
        <item x="2362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3"/>
        <item x="2382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1134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m="1" x="2465"/>
        <item m="1" x="2466"/>
        <item x="2453"/>
        <item x="2454"/>
        <item x="2455"/>
        <item x="2456"/>
        <item x="2266"/>
        <item x="2457"/>
        <item x="2458"/>
        <item x="2459"/>
        <item x="2460"/>
        <item x="2461"/>
        <item x="246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2"/>
    <field x="7"/>
  </rowFields>
  <rowItems count="15">
    <i>
      <x v="99"/>
      <x v="52"/>
      <x/>
      <x v="247"/>
    </i>
    <i r="3">
      <x v="248"/>
    </i>
    <i>
      <x v="127"/>
      <x v="52"/>
      <x/>
      <x v="697"/>
    </i>
    <i>
      <x v="157"/>
      <x v="52"/>
      <x/>
      <x v="1872"/>
    </i>
    <i>
      <x v="161"/>
      <x v="52"/>
      <x/>
      <x v="1827"/>
    </i>
    <i>
      <x v="177"/>
      <x v="52"/>
      <x/>
      <x v="1840"/>
    </i>
    <i r="3">
      <x v="1872"/>
    </i>
    <i>
      <x v="187"/>
      <x v="52"/>
      <x/>
      <x v="1188"/>
    </i>
    <i>
      <x v="228"/>
      <x v="52"/>
      <x/>
      <x v="1873"/>
    </i>
    <i>
      <x v="237"/>
      <x v="52"/>
      <x/>
      <x v="1825"/>
    </i>
    <i>
      <x v="253"/>
      <x v="52"/>
      <x/>
      <x v="1873"/>
    </i>
    <i>
      <x v="323"/>
      <x v="52"/>
      <x/>
      <x v="1840"/>
    </i>
    <i>
      <x v="334"/>
      <x v="52"/>
      <x/>
      <x v="2243"/>
    </i>
    <i>
      <x v="369"/>
      <x v="52"/>
      <x/>
      <x v="2243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16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4B6F91-B29E-734C-B8F1-E283AD6CFA5D}" name="TablaDinámica1" cacheId="22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8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11">
        <item m="1" x="410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x="1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8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86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85"/>
        <item x="165"/>
        <item x="166"/>
        <item x="167"/>
        <item x="168"/>
        <item x="169"/>
        <item x="170"/>
        <item x="171"/>
        <item x="172"/>
        <item m="1" x="187"/>
        <item x="173"/>
        <item x="174"/>
        <item x="175"/>
        <item x="176"/>
        <item x="177"/>
        <item x="178"/>
        <item x="179"/>
        <item x="181"/>
        <item x="180"/>
        <item x="182"/>
        <item x="183"/>
        <item x="18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06">
        <item h="1" m="1" x="297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80"/>
        <item h="1" x="187"/>
        <item h="1" x="231"/>
        <item h="1" x="105"/>
        <item h="1" x="3"/>
        <item h="1" x="131"/>
        <item h="1" x="25"/>
        <item h="1" x="200"/>
        <item h="1" x="121"/>
        <item h="1" x="135"/>
        <item h="1" x="203"/>
        <item h="1" x="233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299"/>
        <item h="1" x="2"/>
        <item h="1" x="56"/>
        <item h="1" x="192"/>
        <item h="1" x="180"/>
        <item h="1" x="115"/>
        <item h="1" x="51"/>
        <item h="1" x="145"/>
        <item h="1" x="184"/>
        <item h="1" x="91"/>
        <item h="1" x="196"/>
        <item h="1" x="161"/>
        <item h="1" x="147"/>
        <item h="1" x="71"/>
        <item h="1" x="22"/>
        <item h="1" x="99"/>
        <item h="1" x="31"/>
        <item h="1" x="72"/>
        <item h="1" x="43"/>
        <item h="1" x="204"/>
        <item h="1" x="5"/>
        <item h="1" x="158"/>
        <item h="1" x="152"/>
        <item h="1" x="75"/>
        <item h="1" x="166"/>
        <item h="1" x="219"/>
        <item h="1" x="112"/>
        <item h="1" x="129"/>
        <item h="1" x="80"/>
        <item h="1" x="199"/>
        <item h="1" x="168"/>
        <item h="1" x="202"/>
        <item h="1" x="162"/>
        <item h="1" x="172"/>
        <item h="1" m="1" x="302"/>
        <item h="1" x="120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24"/>
        <item h="1" x="123"/>
        <item h="1" x="109"/>
        <item h="1" x="81"/>
        <item h="1" x="136"/>
        <item h="1" x="223"/>
        <item h="1" x="139"/>
        <item h="1" x="164"/>
        <item h="1" x="194"/>
        <item h="1" x="211"/>
        <item h="1" x="222"/>
        <item h="1" x="225"/>
        <item h="1" x="55"/>
        <item h="1" x="107"/>
        <item h="1" x="83"/>
        <item h="1" x="214"/>
        <item h="1" x="134"/>
        <item h="1" x="138"/>
        <item h="1" x="212"/>
        <item h="1" x="185"/>
        <item h="1" x="90"/>
        <item h="1" m="1" x="291"/>
        <item h="1" x="54"/>
        <item h="1" x="23"/>
        <item h="1" x="150"/>
        <item h="1" x="213"/>
        <item h="1" x="63"/>
        <item h="1" x="10"/>
        <item h="1" x="146"/>
        <item h="1" x="171"/>
        <item h="1" x="247"/>
        <item h="1" x="151"/>
        <item h="1" x="113"/>
        <item h="1" x="140"/>
        <item h="1" x="156"/>
        <item h="1" x="201"/>
        <item h="1" x="65"/>
        <item h="1" x="32"/>
        <item h="1" x="94"/>
        <item h="1" x="163"/>
        <item h="1" x="182"/>
        <item x="95"/>
        <item h="1" m="1" x="305"/>
        <item h="1" m="1" x="292"/>
        <item h="1" x="155"/>
        <item h="1" x="148"/>
        <item h="1" x="167"/>
        <item h="1" x="188"/>
        <item h="1" x="177"/>
        <item h="1" x="1"/>
        <item h="1" x="116"/>
        <item h="1" x="35"/>
        <item h="1" x="61"/>
        <item h="1" m="1" x="303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x="179"/>
        <item h="1" x="141"/>
        <item h="1" x="97"/>
        <item h="1" x="88"/>
        <item h="1" x="70"/>
        <item h="1" x="69"/>
        <item h="1" m="1" x="300"/>
        <item h="1" x="14"/>
        <item h="1" x="78"/>
        <item h="1" x="74"/>
        <item h="1" x="46"/>
        <item h="1" x="144"/>
        <item h="1" x="283"/>
        <item h="1" x="48"/>
        <item h="1" x="92"/>
        <item h="1" x="41"/>
        <item h="1" x="128"/>
        <item h="1" x="38"/>
        <item h="1" m="1" x="304"/>
        <item h="1" x="159"/>
        <item h="1" x="227"/>
        <item h="1" x="100"/>
        <item h="1" x="111"/>
        <item h="1" x="205"/>
        <item h="1" m="1" x="289"/>
        <item h="1" x="29"/>
        <item h="1" x="20"/>
        <item h="1" x="53"/>
        <item h="1" x="19"/>
        <item h="1" x="220"/>
        <item h="1" x="85"/>
        <item h="1" x="114"/>
        <item h="1" x="33"/>
        <item h="1" m="1" x="293"/>
        <item h="1" x="66"/>
        <item h="1" x="26"/>
        <item h="1" x="37"/>
        <item h="1" x="137"/>
        <item h="1" x="73"/>
        <item h="1" x="193"/>
        <item h="1" x="59"/>
        <item h="1" x="60"/>
        <item h="1" x="34"/>
        <item h="1" x="45"/>
        <item h="1" x="186"/>
        <item h="1" x="62"/>
        <item h="1" m="1" x="294"/>
        <item h="1" x="165"/>
        <item h="1" x="18"/>
        <item h="1" x="76"/>
        <item h="1" x="49"/>
        <item h="1" x="174"/>
        <item h="1" x="50"/>
        <item h="1" x="170"/>
        <item h="1" x="96"/>
        <item h="1" x="103"/>
        <item h="1" x="176"/>
        <item h="1" x="169"/>
        <item h="1" x="79"/>
        <item h="1" x="6"/>
        <item h="1" x="82"/>
        <item h="1" x="216"/>
        <item h="1" x="110"/>
        <item h="1" x="19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08"/>
        <item h="1" x="269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104"/>
        <item h="1" x="153"/>
        <item h="1" x="39"/>
        <item h="1" x="198"/>
        <item h="1" m="1" x="290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m="1" x="298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36"/>
        <item h="1" x="262"/>
        <item h="1" x="263"/>
        <item h="1" x="264"/>
        <item h="1" x="265"/>
        <item h="1" x="266"/>
        <item h="1" x="267"/>
        <item h="1" x="268"/>
        <item h="1" x="270"/>
        <item h="1" x="271"/>
        <item h="1" m="1" x="301"/>
        <item h="1" x="272"/>
        <item h="1" x="273"/>
        <item h="1" x="274"/>
        <item h="1" x="275"/>
        <item h="1" x="276"/>
        <item h="1" x="277"/>
        <item h="1" m="1" x="295"/>
        <item h="1" x="278"/>
        <item h="1" x="279"/>
        <item h="1" x="281"/>
        <item h="1" x="282"/>
        <item h="1" m="1" x="296"/>
        <item h="1" x="284"/>
        <item h="1" x="286"/>
        <item h="1" x="287"/>
        <item h="1" x="285"/>
        <item h="1" x="28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9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7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67">
        <item h="1" x="1541"/>
        <item h="1" x="1662"/>
        <item h="1" x="725"/>
        <item h="1" x="495"/>
        <item h="1" x="985"/>
        <item h="1" x="1829"/>
        <item h="1" x="484"/>
        <item h="1" x="611"/>
        <item h="1" x="649"/>
        <item h="1" x="132"/>
        <item h="1" x="1529"/>
        <item h="1" x="1393"/>
        <item h="1" x="914"/>
        <item h="1" x="1103"/>
        <item h="1" x="1553"/>
        <item h="1" x="1552"/>
        <item h="1" x="1679"/>
        <item h="1" x="1680"/>
        <item h="1" x="1681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61"/>
        <item h="1" x="62"/>
        <item h="1" x="63"/>
        <item h="1" x="1647"/>
        <item h="1" x="982"/>
        <item h="1" x="98"/>
        <item h="1" x="1007"/>
        <item h="1" x="508"/>
        <item h="1" x="1549"/>
        <item h="1" x="444"/>
        <item h="1" x="60"/>
        <item h="1" x="64"/>
        <item h="1" x="65"/>
        <item h="1" x="1672"/>
        <item h="1" x="1299"/>
        <item h="1" x="1035"/>
        <item h="1" x="647"/>
        <item h="1" x="1327"/>
        <item h="1" x="202"/>
        <item h="1" x="1721"/>
        <item h="1" x="485"/>
        <item h="1" x="1270"/>
        <item h="1" x="1443"/>
        <item h="1" x="941"/>
        <item h="1" x="1593"/>
        <item h="1" x="1633"/>
        <item h="1" x="345"/>
        <item h="1" x="1594"/>
        <item h="1" x="347"/>
        <item h="1" x="944"/>
        <item h="1" x="1001"/>
        <item h="1" x="267"/>
        <item h="1" x="174"/>
        <item h="1" x="1080"/>
        <item h="1" x="534"/>
        <item h="1" x="1102"/>
        <item h="1" x="535"/>
        <item h="1" x="173"/>
        <item h="1" x="177"/>
        <item h="1" x="634"/>
        <item h="1" x="136"/>
        <item h="1" x="362"/>
        <item h="1" x="1432"/>
        <item h="1" x="1129"/>
        <item h="1" x="1130"/>
        <item h="1" x="762"/>
        <item h="1" x="183"/>
        <item h="1"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181"/>
        <item h="1" x="1786"/>
        <item h="1" x="1614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61"/>
        <item h="1" x="239"/>
        <item h="1" x="799"/>
        <item h="1" x="1697"/>
        <item h="1" x="755"/>
        <item h="1" x="837"/>
        <item h="1" x="631"/>
        <item h="1" x="1093"/>
        <item h="1" x="756"/>
        <item h="1" x="1133"/>
        <item h="1" x="217"/>
        <item h="1" x="179"/>
        <item h="1" x="1644"/>
        <item h="1" x="1016"/>
        <item h="1" x="1825"/>
        <item h="1" x="512"/>
        <item h="1" x="1161"/>
        <item h="1" x="138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496"/>
        <item h="1" x="786"/>
        <item h="1" x="1111"/>
        <item h="1" x="184"/>
        <item h="1" x="241"/>
        <item h="1" x="224"/>
        <item h="1" x="911"/>
        <item h="1" x="180"/>
        <item h="1" x="1473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1548"/>
        <item h="1" x="68"/>
        <item h="1" x="1456"/>
        <item h="1" x="1569"/>
        <item h="1" x="1057"/>
        <item h="1" x="1217"/>
        <item h="1" x="1617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1309"/>
        <item h="1" x="436"/>
        <item h="1" x="1756"/>
        <item h="1" x="1367"/>
        <item h="1" x="219"/>
        <item h="1" x="220"/>
        <item h="1" x="1837"/>
        <item h="1" x="1300"/>
        <item h="1" x="1831"/>
        <item h="1" x="1120"/>
        <item h="1" x="1712"/>
        <item h="1" x="547"/>
        <item h="1" x="960"/>
        <item h="1" x="938"/>
        <item h="1" x="830"/>
        <item h="1" x="946"/>
        <item h="1" x="956"/>
        <item h="1" x="1718"/>
        <item h="1" x="1061"/>
        <item h="1" x="920"/>
        <item h="1" x="721"/>
        <item h="1" x="1426"/>
        <item h="1" x="1833"/>
        <item h="1" x="1782"/>
        <item h="1" x="1787"/>
        <item h="1" x="1259"/>
        <item h="1" x="957"/>
        <item h="1" x="971"/>
        <item h="1" x="1400"/>
        <item h="1" x="1319"/>
        <item h="1" x="1290"/>
        <item h="1" x="486"/>
        <item h="1" x="846"/>
        <item h="1" x="939"/>
        <item h="1" x="612"/>
        <item h="1" x="407"/>
        <item h="1" x="789"/>
        <item h="1" x="101"/>
        <item h="1" x="100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1598"/>
        <item h="1" x="1053"/>
        <item h="1" x="1740"/>
        <item h="1" x="1574"/>
        <item h="1" x="1054"/>
        <item h="1" x="1402"/>
        <item h="1" x="1403"/>
        <item h="1" x="1743"/>
        <item h="1" x="814"/>
        <item h="1" x="1857"/>
        <item h="1" x="753"/>
        <item h="1" x="1841"/>
        <item h="1" x="1283"/>
        <item h="1" x="1551"/>
        <item h="1" x="1580"/>
        <item h="1" x="831"/>
        <item h="1" x="835"/>
        <item h="1" x="892"/>
        <item h="1" x="893"/>
        <item h="1" x="1528"/>
        <item h="1" x="813"/>
        <item h="1" x="1776"/>
        <item h="1" x="1052"/>
        <item h="1" x="1242"/>
        <item h="1" x="1314"/>
        <item h="1" x="7"/>
        <item h="1" x="308"/>
        <item h="1" x="1500"/>
        <item h="1" x="1604"/>
        <item h="1" x="108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338"/>
        <item h="1" x="663"/>
        <item h="1" x="1179"/>
        <item h="1" x="1536"/>
        <item h="1" x="679"/>
        <item h="1" x="1848"/>
        <item h="1" x="346"/>
        <item h="1" x="457"/>
        <item h="1" x="456"/>
        <item h="1" x="1801"/>
        <item h="1" x="1611"/>
        <item h="1" x="414"/>
        <item h="1" x="499"/>
        <item h="1" x="1123"/>
        <item h="1" x="1189"/>
        <item h="1" x="210"/>
        <item h="1" x="870"/>
        <item h="1" x="1322"/>
        <item h="1" x="895"/>
        <item h="1" x="1417"/>
        <item h="1" x="1373"/>
        <item h="1" x="1745"/>
        <item h="1" x="1498"/>
        <item h="1" x="1650"/>
        <item h="1" x="1729"/>
        <item h="1" x="739"/>
        <item h="1" x="443"/>
        <item h="1" x="1504"/>
        <item h="1" x="1746"/>
        <item h="1" x="1572"/>
        <item h="1" x="986"/>
        <item h="1" x="877"/>
        <item h="1" x="788"/>
        <item h="1" x="1000"/>
        <item h="1" x="1846"/>
        <item h="1" x="1758"/>
        <item h="1" x="1817"/>
        <item h="1" x="599"/>
        <item h="1" x="1377"/>
        <item h="1" x="708"/>
        <item h="1" x="1378"/>
        <item h="1" x="1227"/>
        <item h="1" x="1060"/>
        <item h="1" x="931"/>
        <item h="1" x="23"/>
        <item h="1" x="22"/>
        <item h="1" x="833"/>
        <item h="1" x="650"/>
        <item h="1" x="1792"/>
        <item h="1" x="1690"/>
        <item h="1" x="962"/>
        <item h="1" x="1318"/>
        <item h="1" x="1677"/>
        <item h="1" x="1735"/>
        <item h="1" x="1488"/>
        <item h="1" x="1221"/>
        <item h="1" x="1861"/>
        <item h="1" x="597"/>
        <item h="1" x="596"/>
        <item h="1" x="1612"/>
        <item h="1" x="1772"/>
        <item h="1" x="552"/>
        <item h="1" x="1200"/>
        <item h="1" x="1222"/>
        <item h="1" x="1269"/>
        <item h="1" x="1033"/>
        <item h="1" x="1649"/>
        <item h="1" x="740"/>
        <item h="1" x="337"/>
        <item h="1" x="479"/>
        <item h="1" x="478"/>
        <item h="1" x="645"/>
        <item h="1" x="1150"/>
        <item h="1" x="1188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503"/>
        <item h="1" x="78"/>
        <item h="1" x="460"/>
        <item h="1" x="712"/>
        <item h="1" x="722"/>
        <item h="1" x="58"/>
        <item h="1" x="1046"/>
        <item h="1" x="1620"/>
        <item h="1" x="1423"/>
        <item h="1" x="675"/>
        <item h="1" x="1686"/>
        <item h="1" x="636"/>
        <item h="1" x="1733"/>
        <item h="1" x="750"/>
        <item h="1" x="673"/>
        <item h="1" x="1088"/>
        <item h="1" x="672"/>
        <item h="1" x="1383"/>
        <item h="1" x="1030"/>
        <item h="1" x="1626"/>
        <item h="1" x="1802"/>
        <item h="1" x="1853"/>
        <item h="1" x="1390"/>
        <item h="1" x="335"/>
        <item h="1" x="782"/>
        <item h="1" x="1798"/>
        <item h="1" x="798"/>
        <item h="1" x="790"/>
        <item h="1" x="780"/>
        <item h="1" x="967"/>
        <item h="1" x="674"/>
        <item h="1" x="1339"/>
        <item h="1" x="925"/>
        <item h="1" x="1607"/>
        <item h="1" x="682"/>
        <item h="1" x="879"/>
        <item h="1" x="1068"/>
        <item h="1" x="1669"/>
        <item h="1" x="1076"/>
        <item h="1" x="953"/>
        <item h="1" x="394"/>
        <item h="1" x="751"/>
        <item h="1" x="498"/>
        <item h="1" x="1427"/>
        <item h="1" x="1159"/>
        <item h="1" x="477"/>
        <item h="1" x="1487"/>
        <item h="1" x="1032"/>
        <item h="1" x="1731"/>
        <item h="1" x="1567"/>
        <item h="1" x="1724"/>
        <item h="1" x="656"/>
        <item h="1" x="1505"/>
        <item h="1" x="1562"/>
        <item h="1" x="1209"/>
        <item h="1" x="1196"/>
        <item h="1" x="522"/>
        <item h="1" x="1276"/>
        <item h="1" x="1275"/>
        <item h="1" x="783"/>
        <item h="1" x="1705"/>
        <item h="1" x="1176"/>
        <item h="1" x="1248"/>
        <item h="1" x="67"/>
        <item h="1" x="734"/>
        <item h="1" x="462"/>
        <item h="1" x="463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674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306"/>
        <item h="1" x="302"/>
        <item h="1" x="553"/>
        <item h="1" x="865"/>
        <item h="1" x="1413"/>
        <item h="1" x="1352"/>
        <item h="1" x="1353"/>
        <item h="1" x="822"/>
        <item h="1" x="1211"/>
        <item h="1" x="325"/>
        <item h="1" x="600"/>
        <item h="1" x="1783"/>
        <item h="1" x="950"/>
        <item h="1" x="1470"/>
        <item h="1" x="155"/>
        <item h="1" x="1474"/>
        <item h="1" x="154"/>
        <item h="1" x="446"/>
        <item h="1" x="1493"/>
        <item h="1" x="1636"/>
        <item h="1" x="221"/>
        <item h="1" x="713"/>
        <item h="1" x="1180"/>
        <item h="1" x="128"/>
        <item h="1" x="1011"/>
        <item h="1" x="1579"/>
        <item h="1" x="1476"/>
        <item h="1" x="1291"/>
        <item h="1" x="127"/>
        <item h="1" x="417"/>
        <item h="1" x="1365"/>
        <item h="1" x="1345"/>
        <item h="1" x="1381"/>
        <item h="1" x="1555"/>
        <item h="1" x="1575"/>
        <item h="1" x="1728"/>
        <item h="1" x="1556"/>
        <item h="1" x="1773"/>
        <item h="1" x="1560"/>
        <item h="1" x="1312"/>
        <item h="1" x="1174"/>
        <item h="1" x="1194"/>
        <item h="1" x="119"/>
        <item h="1" x="411"/>
        <item h="1" x="410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418"/>
        <item h="1" x="330"/>
        <item h="1" x="1696"/>
        <item h="1" x="1162"/>
        <item h="1" x="923"/>
        <item h="1" x="1843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1689"/>
        <item h="1" x="1832"/>
        <item h="1" x="1452"/>
        <item h="1" x="1710"/>
        <item h="1" x="1670"/>
        <item h="1" x="1654"/>
        <item h="1" x="1747"/>
        <item h="1" x="1748"/>
        <item h="1" x="1862"/>
        <item h="1" x="1658"/>
        <item h="1" x="1657"/>
        <item h="1" x="823"/>
        <item h="1" x="724"/>
        <item h="1" x="968"/>
        <item h="1" x="797"/>
        <item h="1" x="1206"/>
        <item h="1" x="1616"/>
        <item h="1" x="1827"/>
        <item h="1" x="1483"/>
        <item h="1" x="1003"/>
        <item h="1" x="669"/>
        <item h="1" x="1154"/>
        <item h="1" x="662"/>
        <item h="1" x="1286"/>
        <item h="1" x="1559"/>
        <item h="1" x="1481"/>
        <item h="1" x="709"/>
        <item h="1" x="1262"/>
        <item h="1" x="1404"/>
        <item h="1" x="1737"/>
        <item h="1" x="1507"/>
        <item h="1" x="1472"/>
        <item h="1" x="954"/>
        <item h="1" x="490"/>
        <item h="1" x="1341"/>
        <item h="1" x="1834"/>
        <item h="1" x="819"/>
        <item h="1" x="1069"/>
        <item h="1" x="1258"/>
        <item h="1" x="1164"/>
        <item h="1" x="1039"/>
        <item h="1" x="432"/>
        <item h="1" x="1480"/>
        <item h="1" x="1503"/>
        <item h="1" x="433"/>
        <item h="1" x="918"/>
        <item h="1" x="1675"/>
        <item h="1" x="1723"/>
        <item h="1" x="1140"/>
        <item h="1" x="1637"/>
        <item h="1" x="1372"/>
        <item h="1" x="622"/>
        <item h="1" x="1169"/>
        <item h="1" x="1213"/>
        <item h="1" x="623"/>
        <item h="1" x="1508"/>
        <item h="1" x="638"/>
        <item h="1" x="761"/>
        <item h="1" x="1098"/>
        <item h="1" x="1168"/>
        <item h="1" x="1343"/>
        <item h="1" x="559"/>
        <item h="1" x="1578"/>
        <item h="1" x="1516"/>
        <item h="1" x="1070"/>
        <item h="1" x="598"/>
        <item h="1" x="928"/>
        <item h="1" x="216"/>
        <item h="1" x="1512"/>
        <item h="1" x="1628"/>
        <item h="1" x="556"/>
        <item h="1" x="1096"/>
        <item h="1" x="763"/>
        <item h="1" x="1561"/>
        <item h="1" x="1803"/>
        <item h="1" x="363"/>
        <item h="1" x="1315"/>
        <item h="1" x="164"/>
        <item h="1" x="874"/>
        <item h="1" x="153"/>
        <item h="1" x="847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1439"/>
        <item h="1" x="451"/>
        <item h="1" x="573"/>
        <item h="1" x="450"/>
        <item h="1" x="1047"/>
        <item h="1" x="504"/>
        <item h="1" x="505"/>
        <item h="1" x="665"/>
        <item h="1" x="322"/>
        <item h="1" x="206"/>
        <item h="1" x="207"/>
        <item h="1" x="1138"/>
        <item h="1" x="1518"/>
        <item h="1" x="1316"/>
        <item h="1" x="572"/>
        <item h="1" x="1097"/>
        <item h="1" x="1794"/>
        <item h="1" x="1086"/>
        <item h="1" x="66"/>
        <item h="1" x="575"/>
        <item h="1" x="576"/>
        <item h="1" x="421"/>
        <item h="1" x="1043"/>
        <item h="1" x="91"/>
        <item h="1" x="700"/>
        <item h="1" x="36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1244"/>
        <item h="1" x="1281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1845"/>
        <item h="1" x="609"/>
        <item h="1" x="99"/>
        <item h="1" x="103"/>
        <item h="1" x="104"/>
        <item h="1" x="885"/>
        <item h="1" x="37"/>
        <item h="1" x="1114"/>
        <item h="1" x="1113"/>
        <item h="1" x="717"/>
        <item h="1" x="720"/>
        <item h="1" x="1542"/>
        <item h="1" x="437"/>
        <item h="1" x="715"/>
        <item h="1" x="714"/>
        <item h="1" x="873"/>
        <item h="1" x="1015"/>
        <item h="1" x="525"/>
        <item h="1" x="803"/>
        <item h="1" x="688"/>
        <item h="1" x="34"/>
        <item h="1" x="983"/>
        <item h="1" x="50"/>
        <item h="1" x="1384"/>
        <item h="1" x="1349"/>
        <item h="1" x="1860"/>
        <item h="1" x="1822"/>
        <item h="1" x="1819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11"/>
        <item h="1" x="21"/>
        <item h="1" x="9"/>
        <item h="1" x="12"/>
        <item h="1" x="10"/>
        <item h="1" x="20"/>
        <item h="1" x="8"/>
        <item h="1" x="1397"/>
        <item h="1" x="578"/>
        <item h="1" x="73"/>
        <item h="1" x="628"/>
        <item h="1" x="571"/>
        <item h="1" x="1868"/>
        <item h="1" x="1867"/>
        <item h="1" x="518"/>
        <item h="1" x="1815"/>
        <item h="1" x="1515"/>
        <item h="1" x="215"/>
        <item h="1" x="429"/>
        <item h="1" x="771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1151"/>
        <item h="1" x="1071"/>
        <item h="1" x="1317"/>
        <item h="1" x="1183"/>
        <item h="1" x="1428"/>
        <item h="1" x="1020"/>
        <item h="1" x="1550"/>
        <item h="1" x="689"/>
        <item h="1" x="1486"/>
        <item h="1" x="287"/>
        <item h="1" x="312"/>
        <item h="1" x="289"/>
        <item h="1" x="311"/>
        <item h="1" x="288"/>
        <item h="1" x="1307"/>
        <item h="1" x="356"/>
        <item h="1" x="358"/>
        <item h="1" x="800"/>
        <item h="1" x="357"/>
        <item h="1" x="186"/>
        <item h="1" x="277"/>
        <item h="1" x="1331"/>
        <item h="1" x="383"/>
        <item h="1" x="1602"/>
        <item h="1" x="188"/>
        <item h="1" x="278"/>
        <item h="1" x="935"/>
        <item h="1" x="591"/>
        <item h="1" x="187"/>
        <item h="1" x="275"/>
        <item h="1" x="671"/>
        <item h="1" x="279"/>
        <item h="1" x="897"/>
        <item h="1" x="281"/>
        <item h="1" x="280"/>
        <item h="1" x="1073"/>
        <item h="1" x="973"/>
        <item h="1" x="1700"/>
        <item h="1" x="185"/>
        <item h="1" x="276"/>
        <item h="1" x="691"/>
        <item h="1" x="1199"/>
        <item h="1" x="1045"/>
        <item h="1" x="1629"/>
        <item h="1" x="651"/>
        <item h="1" x="791"/>
        <item h="1" x="793"/>
        <item h="1" x="1021"/>
        <item h="1" x="459"/>
        <item h="1" x="517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1623"/>
        <item h="1" x="1185"/>
        <item h="1" x="1187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711"/>
        <item h="1" x="1394"/>
        <item h="1" x="977"/>
        <item h="1" x="1118"/>
        <item h="1" x="1264"/>
        <item h="1" x="1228"/>
        <item h="1" x="131"/>
        <item h="1" x="1807"/>
        <item h="1" x="844"/>
        <item h="1" x="72"/>
        <item h="1" x="447"/>
        <item h="1" x="1249"/>
        <item h="1" x="586"/>
        <item h="1" x="969"/>
        <item h="1" x="1813"/>
        <item h="1" x="1051"/>
        <item h="1" x="937"/>
        <item h="1" x="1824"/>
        <item h="1" x="958"/>
        <item h="1" x="1495"/>
        <item h="1" x="1732"/>
        <item h="1" x="416"/>
        <item h="1" x="994"/>
        <item h="1" x="1010"/>
        <item h="1" x="913"/>
        <item h="1" x="124"/>
        <item h="1" x="1664"/>
        <item h="1" x="1665"/>
        <item h="1" x="997"/>
        <item h="1" x="1777"/>
        <item h="1" x="1778"/>
        <item h="1" x="13"/>
        <item h="1" x="627"/>
        <item h="1" x="1041"/>
        <item h="1" x="1719"/>
        <item h="1" x="1013"/>
        <item h="1" x="1484"/>
        <item h="1" x="735"/>
        <item h="1" x="908"/>
        <item h="1" x="1797"/>
        <item h="1" x="836"/>
        <item h="1" x="1173"/>
        <item h="1" x="1321"/>
        <item h="1" x="1789"/>
        <item h="1" x="1401"/>
        <item h="1" x="883"/>
        <item h="1" x="775"/>
        <item h="1" x="1738"/>
        <item h="1" x="1387"/>
        <item h="1" x="1263"/>
        <item h="1" x="615"/>
        <item h="1" x="614"/>
        <item h="1" x="613"/>
        <item h="1" x="737"/>
        <item h="1" x="736"/>
        <item h="1" x="94"/>
        <item h="1" x="949"/>
        <item h="1" x="1465"/>
        <item h="1" x="1466"/>
        <item h="1" x="396"/>
        <item h="1" x="1530"/>
        <item h="1" x="1568"/>
        <item h="1" x="804"/>
        <item h="1" x="1017"/>
        <item h="1" x="1232"/>
        <item h="1" x="970"/>
        <item h="1" x="1522"/>
        <item h="1" x="14"/>
        <item h="1" x="1282"/>
        <item h="1" x="1388"/>
        <item h="1" x="506"/>
        <item h="1" x="1451"/>
        <item h="1" x="1335"/>
        <item h="1" x="1666"/>
        <item h="1" x="1828"/>
        <item h="1" x="1714"/>
        <item h="1" x="555"/>
        <item h="1" x="1715"/>
        <item h="1" x="1089"/>
        <item h="1" x="1139"/>
        <item h="1" x="1717"/>
        <item h="1" x="1246"/>
        <item h="1" x="1779"/>
        <item h="1" x="1208"/>
        <item h="1" x="1289"/>
        <item h="1" x="1308"/>
        <item h="1" x="1143"/>
        <item h="1" x="1563"/>
        <item h="1" x="1839"/>
        <item h="1" x="1490"/>
        <item h="1" x="393"/>
        <item h="1" x="402"/>
        <item h="1" x="515"/>
        <item h="1" x="554"/>
        <item h="1" x="635"/>
        <item h="1" x="1694"/>
        <item h="1" x="886"/>
        <item h="1" x="1855"/>
        <item h="1" x="1124"/>
        <item h="1" x="1513"/>
        <item h="1" x="1510"/>
        <item h="1" x="1785"/>
        <item h="1" x="247"/>
        <item h="1" x="1406"/>
        <item h="1" x="1121"/>
        <item h="1" x="487"/>
        <item h="1" x="963"/>
        <item h="1" x="144"/>
        <item h="1" x="292"/>
        <item h="1" x="146"/>
        <item h="1" x="872"/>
        <item h="1" x="147"/>
        <item h="1" x="1618"/>
        <item h="1" x="404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406"/>
        <item h="1" x="1851"/>
        <item h="1" x="840"/>
        <item h="1" x="1328"/>
        <item h="1" x="1306"/>
        <item h="1" x="475"/>
        <item h="1" x="542"/>
        <item h="1" x="1790"/>
        <item h="1" x="81"/>
        <item h="1" x="473"/>
        <item h="1" x="1210"/>
        <item h="1" x="341"/>
        <item h="1" x="648"/>
        <item h="1" x="1280"/>
        <item h="1" x="1370"/>
        <item h="1" x="1371"/>
        <item h="1" x="1325"/>
        <item h="1" x="1757"/>
        <item h="1" x="32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139"/>
        <item h="1" x="732"/>
        <item h="1" x="369"/>
        <item h="1" x="1494"/>
        <item h="1" x="681"/>
        <item h="1" x="140"/>
        <item h="1" x="1012"/>
        <item h="1" x="1358"/>
        <item h="1" x="768"/>
        <item h="1" x="536"/>
        <item h="1" x="1821"/>
        <item h="1" x="1478"/>
        <item h="1" x="1375"/>
        <item h="1" x="641"/>
        <item h="1" x="213"/>
        <item h="1" x="1085"/>
        <item h="1" x="1660"/>
        <item h="1" x="1109"/>
        <item h="1" x="1425"/>
        <item h="1" x="1606"/>
        <item h="1" x="1761"/>
        <item h="1" x="1639"/>
        <item h="1" x="1233"/>
        <item h="1" x="1207"/>
        <item h="1" x="533"/>
        <item h="1" x="729"/>
        <item h="1" x="919"/>
        <item h="1" x="569"/>
        <item h="1" x="570"/>
        <item h="1" x="1028"/>
        <item h="1" x="546"/>
        <item h="1" x="1231"/>
        <item h="1" x="1298"/>
        <item h="1" x="1002"/>
        <item h="1" x="853"/>
        <item h="1" x="390"/>
        <item h="1" x="1520"/>
        <item h="1" x="765"/>
        <item h="1" x="212"/>
        <item h="1" x="1708"/>
        <item h="1" x="876"/>
        <item h="1" x="252"/>
        <item h="1" x="955"/>
        <item h="1" x="259"/>
        <item h="1" x="264"/>
        <item h="1" x="742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368"/>
        <item h="1" x="95"/>
        <item h="1" x="96"/>
        <item h="1" x="758"/>
        <item h="1" x="1535"/>
        <item h="1" x="1058"/>
        <item h="1" x="1363"/>
        <item h="1" x="1288"/>
        <item h="1" x="1122"/>
        <item h="1" x="565"/>
        <item h="1" x="772"/>
        <item h="1" x="59"/>
        <item h="1" x="834"/>
        <item h="1" x="1752"/>
        <item h="1" x="145"/>
        <item h="1" x="514"/>
        <item h="1" x="584"/>
        <item h="1" x="716"/>
        <item h="1" x="35"/>
        <item h="1" x="1136"/>
        <item h="1" x="1707"/>
        <item h="1" x="1437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644"/>
        <item h="1" x="430"/>
        <item h="1" x="291"/>
        <item h="1" x="757"/>
        <item h="1" x="130"/>
        <item h="1" x="1310"/>
        <item h="1" x="298"/>
        <item h="1" x="299"/>
        <item h="1" x="1429"/>
        <item h="1" x="1296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57"/>
        <item h="1" x="158"/>
        <item h="1" x="90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7"/>
        <item h="1" x="28"/>
        <item h="1" x="26"/>
        <item h="1" x="25"/>
        <item h="1" x="172"/>
        <item h="1" x="1293"/>
        <item h="1" x="171"/>
        <item h="1" x="243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1564"/>
        <item h="1" x="1420"/>
        <item h="1" x="461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1630"/>
        <item h="1" x="1087"/>
        <item h="1" x="1469"/>
        <item h="1" x="764"/>
        <item h="1" x="1540"/>
        <item h="1" x="480"/>
        <item h="1" x="706"/>
        <item h="1" x="33"/>
        <item h="1" x="1842"/>
        <item h="1" x="1784"/>
        <item h="1" x="1648"/>
        <item h="1" x="1653"/>
        <item h="1" x="1581"/>
        <item h="1" x="978"/>
        <item h="1" x="801"/>
        <item h="1" x="802"/>
        <item h="1" x="629"/>
        <item h="1" x="630"/>
        <item h="1" x="1703"/>
        <item h="1" x="524"/>
        <item h="1" x="966"/>
        <item h="1" x="1153"/>
        <item h="1" x="815"/>
        <item h="1" x="1216"/>
        <item h="1" x="1836"/>
        <item h="1" x="1793"/>
        <item h="1" x="1369"/>
        <item h="1" x="90"/>
        <item h="1" x="616"/>
        <item h="1" x="1676"/>
        <item h="1" x="1411"/>
        <item h="1" x="1410"/>
        <item h="1" x="1022"/>
        <item h="1" x="1704"/>
        <item h="1" x="1329"/>
        <item h="1" x="1072"/>
        <item h="1" x="1292"/>
        <item h="1" x="1025"/>
        <item h="1" x="1065"/>
        <item h="1" x="882"/>
        <item h="1" x="1502"/>
        <item h="1" x="683"/>
        <item h="1" x="1706"/>
        <item h="1" x="1635"/>
        <item h="1" x="1799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1808"/>
        <item h="1" x="1336"/>
        <item h="1" x="1167"/>
        <item h="1" x="1479"/>
        <item h="1" x="523"/>
        <item h="1" x="795"/>
        <item h="1" x="1037"/>
        <item h="1" x="998"/>
        <item h="1" x="926"/>
        <item h="1" x="1260"/>
        <item h="1" x="1872"/>
        <item h="1" x="1006"/>
        <item h="1" x="1148"/>
        <item h="1" x="1517"/>
        <item h="1" x="1621"/>
        <item h="1" x="999"/>
        <item h="1" x="1460"/>
        <item h="1" x="1031"/>
        <item h="1" x="1044"/>
        <item h="1" x="1155"/>
        <item h="1" x="1511"/>
        <item h="1" x="1004"/>
        <item h="1" x="752"/>
        <item h="1" x="1342"/>
        <item h="1" x="1235"/>
        <item h="1" x="1471"/>
        <item h="1" x="1796"/>
        <item h="1" x="1351"/>
        <item h="1" x="1132"/>
        <item h="1" x="1804"/>
        <item h="1" x="1295"/>
        <item h="1" x="1186"/>
        <item h="1" x="784"/>
        <item h="1" x="1284"/>
        <item h="1" x="88"/>
        <item h="1" x="1048"/>
        <item h="1" x="1304"/>
        <item h="1" x="1765"/>
        <item h="1" x="1766"/>
        <item h="1" x="990"/>
        <item h="1" x="1419"/>
        <item h="1" x="235"/>
        <item h="1" x="42"/>
        <item h="1" x="43"/>
        <item h="1" x="1547"/>
        <item h="1" x="123"/>
        <item h="1" x="76"/>
        <item h="1" x="77"/>
        <item h="1" x="829"/>
        <item h="1" x="304"/>
        <item h="1" x="1257"/>
        <item h="1" x="317"/>
        <item h="1" x="855"/>
        <item h="1" x="520"/>
        <item h="1" x="1108"/>
        <item h="1" x="1166"/>
        <item h="1" x="1191"/>
        <item h="1" x="1795"/>
        <item h="1" x="1711"/>
        <item h="1" x="1326"/>
        <item h="1" x="888"/>
        <item h="1" x="766"/>
        <item h="1" x="915"/>
        <item h="1" x="1806"/>
        <item h="1" x="1447"/>
        <item h="1" x="653"/>
        <item h="1" x="1753"/>
        <item h="1" x="1277"/>
        <item h="1" x="1684"/>
        <item h="1" x="1239"/>
        <item h="1" x="109"/>
        <item h="1" x="878"/>
        <item h="1" x="881"/>
        <item h="1" x="112"/>
        <item h="1" x="1333"/>
        <item h="1" x="1271"/>
        <item h="1" x="249"/>
        <item h="1" x="929"/>
        <item h="1" x="699"/>
        <item h="1" x="702"/>
        <item h="1" x="1205"/>
        <item h="1" x="1237"/>
        <item h="1" x="469"/>
        <item h="1" x="698"/>
        <item h="1" x="862"/>
        <item h="1" x="863"/>
        <item h="1" x="1702"/>
        <item h="1" x="864"/>
        <item h="1" x="657"/>
        <item h="1" x="1577"/>
        <item h="1" x="812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1254"/>
        <item h="1" x="1430"/>
        <item h="1" x="1214"/>
        <item h="1" x="1600"/>
        <item h="1" x="1599"/>
        <item x="150"/>
        <item h="1" x="294"/>
        <item h="1" x="589"/>
        <item h="1" x="218"/>
        <item h="1" x="449"/>
        <item h="1" x="1693"/>
        <item h="1" x="1762"/>
        <item h="1" x="1337"/>
        <item h="1" x="420"/>
        <item h="1" x="806"/>
        <item h="1" x="316"/>
        <item h="1" x="151"/>
        <item h="1" x="1475"/>
        <item h="1" x="237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1424"/>
        <item h="1" x="1287"/>
        <item h="1" x="521"/>
        <item h="1" x="133"/>
        <item h="1" x="594"/>
        <item h="1" x="561"/>
        <item h="1" x="297"/>
        <item h="1" x="319"/>
        <item h="1" x="467"/>
        <item h="1" x="468"/>
        <item h="1" x="605"/>
        <item h="1" x="1781"/>
        <item h="1" x="1215"/>
        <item h="1" x="1734"/>
        <item h="1" x="809"/>
        <item h="1" x="1128"/>
        <item h="1" x="1149"/>
        <item h="1" x="1301"/>
        <item h="1" x="1029"/>
        <item h="1" x="1849"/>
        <item h="1" x="492"/>
        <item h="1" x="388"/>
        <item h="1" x="222"/>
        <item h="1" x="1431"/>
        <item h="1" x="445"/>
        <item h="1" x="1835"/>
        <item h="1" x="1067"/>
        <item h="1" x="1514"/>
        <item h="1" x="922"/>
        <item h="1" x="1852"/>
        <item h="1" x="1212"/>
        <item h="1" x="1571"/>
        <item h="1" x="452"/>
        <item h="1" x="1673"/>
        <item h="1" x="1141"/>
        <item h="1" x="1126"/>
        <item h="1" x="747"/>
        <item h="1" x="1720"/>
        <item h="1" x="778"/>
        <item h="1" x="1858"/>
        <item h="1" x="1608"/>
        <item h="1" x="1780"/>
        <item h="1" x="17"/>
        <item h="1" x="343"/>
        <item h="1" x="528"/>
        <item h="1" x="397"/>
        <item h="1" x="40"/>
        <item h="1" x="1392"/>
        <item h="1" x="604"/>
        <item h="1" x="1800"/>
        <item h="1" x="1063"/>
        <item h="1" x="891"/>
        <item h="1" x="1651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519"/>
        <item h="1" x="632"/>
        <item h="1" x="1181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1094"/>
        <item h="1" x="701"/>
        <item h="1" x="677"/>
        <item h="1" x="1716"/>
        <item h="1" x="975"/>
        <item h="1" x="972"/>
        <item h="1" x="1755"/>
        <item h="1" x="1078"/>
        <item h="1" x="1273"/>
        <item h="1" x="1379"/>
        <item h="1" x="1770"/>
        <item h="1" x="79"/>
        <item h="1" x="39"/>
        <item h="1" x="796"/>
        <item h="1" x="687"/>
        <item h="1" x="1691"/>
        <item h="1" x="1201"/>
        <item h="1" x="880"/>
        <item h="1" x="792"/>
        <item h="1" x="300"/>
        <item h="1" x="301"/>
        <item h="1" x="336"/>
        <item h="1" x="441"/>
        <item h="1" x="392"/>
        <item h="1" x="493"/>
        <item h="1" x="1501"/>
        <item h="1" x="1455"/>
        <item h="1" x="1744"/>
        <item h="1" x="1826"/>
        <item h="1" x="372"/>
        <item h="1" x="6"/>
        <item h="1" x="3"/>
        <item h="1" x="324"/>
        <item h="1" x="409"/>
        <item h="1" x="1759"/>
        <item h="1" x="1"/>
        <item h="1" x="0"/>
        <item h="1" x="387"/>
        <item h="1" x="509"/>
        <item h="1" x="984"/>
        <item h="1" x="1840"/>
        <item h="1" x="810"/>
        <item h="1" x="898"/>
        <item h="1" x="1421"/>
        <item h="1" x="850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1625"/>
        <item h="1" x="1695"/>
        <item h="1" x="1453"/>
        <item h="1" x="1359"/>
        <item h="1" x="1491"/>
        <item h="1" x="867"/>
        <item h="1" x="1266"/>
        <item h="1" x="497"/>
        <item h="1" x="676"/>
        <item h="1" x="1667"/>
        <item h="1" x="1024"/>
        <item h="1" x="1023"/>
        <item h="1" x="1107"/>
        <item h="1" x="44"/>
        <item h="1" x="41"/>
        <item h="1" x="93"/>
        <item h="1" x="92"/>
        <item h="1" x="476"/>
        <item h="1" x="408"/>
        <item h="1" x="1137"/>
        <item h="1" x="1742"/>
        <item h="1" x="1245"/>
        <item h="1" x="474"/>
        <item h="1" x="544"/>
        <item h="1" x="948"/>
        <item h="1" x="1442"/>
        <item h="1" x="1127"/>
        <item h="1" x="204"/>
        <item h="1" x="741"/>
        <item h="1" x="995"/>
        <item h="1" x="733"/>
        <item h="1" x="654"/>
        <item h="1" x="1272"/>
        <item h="1" x="1601"/>
        <item h="1" x="1869"/>
        <item h="1" x="1160"/>
        <item h="1" x="530"/>
        <item h="1" x="531"/>
        <item h="1" x="19"/>
        <item h="1" x="1223"/>
        <item h="1" x="1409"/>
        <item h="1" x="745"/>
        <item h="1" x="1311"/>
        <item h="1" x="1119"/>
        <item h="1" x="1847"/>
        <item h="1" x="398"/>
        <item h="1" x="1814"/>
        <item h="1" x="1398"/>
        <item h="1" x="1362"/>
        <item h="1" x="1368"/>
        <item h="1" x="1380"/>
        <item h="1" x="1190"/>
        <item h="1" x="1347"/>
        <item h="1" x="1236"/>
        <item h="1" x="1730"/>
        <item h="1" x="959"/>
        <item h="1" x="987"/>
        <item h="1" x="684"/>
        <item h="1" x="56"/>
        <item h="1" x="55"/>
        <item h="1" x="1346"/>
        <item h="1" x="1197"/>
        <item h="1" x="1198"/>
        <item h="1" x="30"/>
        <item h="1" x="440"/>
        <item h="1" x="1865"/>
        <item h="1" x="1537"/>
        <item h="1" x="1422"/>
        <item h="1" x="1751"/>
        <item h="1" x="1646"/>
        <item h="1" x="1079"/>
        <item h="1" x="610"/>
        <item h="1" x="690"/>
        <item h="1" x="1661"/>
        <item h="1" x="719"/>
        <item h="1" x="718"/>
        <item h="1" x="1360"/>
        <item h="1" x="1019"/>
        <item h="1" x="386"/>
        <item h="1" x="107"/>
        <item h="1" x="856"/>
        <item h="1" x="111"/>
        <item h="1" x="869"/>
        <item h="1" x="540"/>
        <item h="1" x="619"/>
        <item h="1" x="1741"/>
        <item h="1" x="1823"/>
        <item h="1" x="1771"/>
        <item h="1" x="1844"/>
        <item h="1" x="1355"/>
        <item h="1" x="1595"/>
        <item h="1" x="773"/>
        <item h="1" x="1056"/>
        <item h="1" x="875"/>
        <item h="1" x="1177"/>
        <item h="1" x="861"/>
        <item h="1" x="1587"/>
        <item h="1" x="1544"/>
        <item h="1" x="991"/>
        <item h="1" x="845"/>
        <item h="1" x="1713"/>
        <item h="1" x="1543"/>
        <item h="1" x="1157"/>
        <item h="1" x="1668"/>
        <item h="1" x="1545"/>
        <item h="1" x="1791"/>
        <item h="1" x="1243"/>
        <item h="1" x="943"/>
        <item h="1" x="723"/>
        <item h="1" x="16"/>
        <item h="1" x="18"/>
        <item h="1" x="303"/>
        <item h="1" x="754"/>
        <item h="1" x="4"/>
        <item h="1" x="759"/>
        <item h="1" x="624"/>
        <item h="1" x="620"/>
        <item h="1" x="1856"/>
        <item h="1" x="1459"/>
        <item h="1" x="24"/>
        <item h="1" x="1412"/>
        <item h="1" x="825"/>
        <item h="1" x="1117"/>
        <item h="1" x="118"/>
        <item h="1" x="884"/>
        <item h="1" x="541"/>
        <item h="1" x="1438"/>
        <item h="1" x="1816"/>
        <item h="1" x="1739"/>
        <item h="1" x="331"/>
        <item h="1" x="323"/>
        <item h="1" x="120"/>
        <item h="1" x="113"/>
        <item h="1" x="1603"/>
        <item h="1" x="1591"/>
        <item h="1" x="1592"/>
        <item h="1" x="121"/>
        <item h="1" x="1640"/>
        <item h="1" x="1585"/>
        <item h="1" x="1584"/>
        <item h="1" x="1586"/>
        <item h="1" x="1509"/>
        <item h="1" x="1687"/>
        <item h="1" x="777"/>
        <item h="1" x="1685"/>
        <item h="1" x="1583"/>
        <item h="1" x="1582"/>
        <item h="1" x="321"/>
        <item h="1" x="748"/>
        <item h="1" x="361"/>
        <item h="1" x="230"/>
        <item h="1" x="231"/>
        <item h="1" x="228"/>
        <item h="1" x="1749"/>
        <item h="1" x="1671"/>
        <item h="1" x="229"/>
        <item h="1" x="1534"/>
        <item h="1" x="1533"/>
        <item h="1" x="1532"/>
        <item h="1" x="832"/>
        <item h="1" x="1444"/>
        <item h="1" x="125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389"/>
        <item h="1" x="1870"/>
        <item h="1" x="849"/>
        <item h="1" x="838"/>
        <item h="1" x="1146"/>
        <item h="1" x="678"/>
        <item h="1" x="1075"/>
        <item h="1" x="1074"/>
        <item h="1" x="1267"/>
        <item h="1" x="401"/>
        <item h="1" x="587"/>
        <item h="1" x="1416"/>
        <item h="1" x="69"/>
        <item h="1" x="70"/>
        <item h="1" x="71"/>
        <item h="1" x="102"/>
        <item h="1" x="738"/>
        <item h="1" x="668"/>
        <item h="1" x="1485"/>
        <item h="1" x="1610"/>
        <item h="1" x="1656"/>
        <item h="1" x="1655"/>
        <item h="1" x="824"/>
        <item h="1" x="848"/>
        <item h="1" x="1038"/>
        <item h="1" x="1027"/>
        <item h="1" x="942"/>
        <item h="1" x="1265"/>
        <item h="1" x="1683"/>
        <item h="1" x="87"/>
        <item h="1" x="1278"/>
        <item h="1" x="51"/>
        <item h="1" x="53"/>
        <item h="1" x="52"/>
        <item h="1" x="54"/>
        <item h="1" x="122"/>
        <item h="1" x="1332"/>
        <item h="1" x="45"/>
        <item h="1" x="1354"/>
        <item h="1" x="205"/>
        <item h="1" x="1468"/>
        <item h="1" x="860"/>
        <item h="1" x="442"/>
        <item h="1" x="413"/>
        <item h="1" x="405"/>
        <item h="1" x="1866"/>
        <item h="1" x="500"/>
        <item h="1" x="1178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1859"/>
        <item h="1" x="1026"/>
        <item h="1" x="1112"/>
        <item h="1" x="223"/>
        <item h="1" x="1760"/>
        <item h="1" x="1524"/>
        <item h="1" x="921"/>
        <item h="1" x="1220"/>
        <item h="1" x="917"/>
        <item h="1" x="532"/>
        <item h="1" x="1251"/>
        <item h="1" x="329"/>
        <item h="1" x="472"/>
        <item h="1" x="974"/>
        <item h="1" x="730"/>
        <item h="1" x="167"/>
        <item h="1" x="244"/>
        <item h="1" x="558"/>
        <item h="1" x="166"/>
        <item h="1" x="1192"/>
        <item h="1" x="894"/>
        <item h="1" x="857"/>
        <item h="1" x="670"/>
        <item h="1" x="1527"/>
        <item h="1" x="246"/>
        <item h="1" x="165"/>
        <item h="1" x="245"/>
        <item h="1" x="655"/>
        <item h="1" x="1615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092"/>
        <item h="1" x="168"/>
        <item h="1" x="318"/>
        <item h="1" x="242"/>
        <item h="1" x="595"/>
        <item h="1" x="1018"/>
        <item h="1" x="1225"/>
        <item h="1" x="781"/>
        <item h="1" x="1638"/>
        <item h="1" x="1229"/>
        <item h="1" x="529"/>
        <item h="1" x="1386"/>
        <item h="1" x="1873"/>
        <item h="1" x="1850"/>
        <item h="1" x="307"/>
        <item h="1" x="326"/>
        <item h="1" x="327"/>
        <item h="1" x="395"/>
        <item h="1" x="453"/>
        <item h="1" x="664"/>
        <item h="1" x="704"/>
        <item h="1" x="1631"/>
        <item h="1" x="1830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175"/>
        <item h="1" x="1525"/>
        <item h="1" x="1884"/>
        <item h="1" x="1885"/>
        <item h="1" x="1886"/>
        <item h="1" x="1887"/>
        <item h="1" x="1888"/>
        <item h="1" x="1889"/>
        <item h="1" x="1366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10"/>
        <item h="1" x="1911"/>
        <item h="1" x="1912"/>
        <item h="1" x="1914"/>
        <item h="1" x="1915"/>
        <item h="1" x="1916"/>
        <item h="1" x="295"/>
        <item h="1" x="454"/>
        <item h="1" x="909"/>
        <item h="1" x="1917"/>
        <item h="1" x="1918"/>
        <item h="1" x="1919"/>
        <item h="1" x="1920"/>
        <item h="1" x="1921"/>
        <item h="1" m="1" x="2463"/>
        <item h="1" m="1" x="2464"/>
        <item h="1" x="1924"/>
        <item h="1" x="1925"/>
        <item h="1" x="1926"/>
        <item h="1" x="1927"/>
        <item h="1" x="1928"/>
        <item h="1" x="1922"/>
        <item h="1" x="1923"/>
        <item h="1" x="1929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573"/>
        <item h="1" x="196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4"/>
        <item h="1" x="2015"/>
        <item h="1" x="2016"/>
        <item h="1" x="2017"/>
        <item h="1" x="2018"/>
        <item h="1" x="2019"/>
        <item h="1" x="2020"/>
        <item h="1" x="2013"/>
        <item h="1" x="2021"/>
        <item h="1" x="2022"/>
        <item h="1" x="2023"/>
        <item h="1" x="2024"/>
        <item h="1" x="2026"/>
        <item h="1" x="2027"/>
        <item h="1" x="2028"/>
        <item h="1" x="1382"/>
        <item h="1" x="2029"/>
        <item h="1" x="2030"/>
        <item h="1" x="2031"/>
        <item h="1" x="2032"/>
        <item h="1" x="2033"/>
        <item h="1" x="2034"/>
        <item h="1" x="2035"/>
        <item h="1" x="2036"/>
        <item h="1" x="2039"/>
        <item h="1" x="2040"/>
        <item h="1" x="2037"/>
        <item h="1" x="2038"/>
        <item h="1" x="2041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7"/>
        <item h="1" x="2088"/>
        <item h="1" x="2089"/>
        <item h="1" x="1764"/>
        <item h="1" x="2090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993"/>
        <item h="1" x="2104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5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14"/>
        <item h="1" x="214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6"/>
        <item h="1" x="2177"/>
        <item h="1" x="2175"/>
        <item h="1" x="2178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3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64"/>
        <item h="1" x="2216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086"/>
        <item h="1" x="2248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02"/>
        <item h="1" x="2263"/>
        <item h="1" x="2265"/>
        <item h="1" x="2267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1546"/>
        <item h="1" x="1767"/>
        <item h="1" x="1913"/>
        <item h="1" x="2215"/>
        <item h="1" x="2331"/>
        <item h="1" x="2332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1"/>
        <item h="1" x="2352"/>
        <item h="1" x="2353"/>
        <item h="1" x="2025"/>
        <item h="1" x="2354"/>
        <item h="1" x="2355"/>
        <item h="1" x="2356"/>
        <item h="1" x="2350"/>
        <item h="1" x="2357"/>
        <item h="1" x="2358"/>
        <item h="1" x="2359"/>
        <item h="1" x="2360"/>
        <item h="1" x="2363"/>
        <item h="1" x="2361"/>
        <item h="1" x="2362"/>
        <item h="1" x="2364"/>
        <item h="1" x="2365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3"/>
        <item h="1" x="2382"/>
        <item h="1" x="2384"/>
        <item h="1" x="2385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1134"/>
        <item h="1" x="2410"/>
        <item h="1" x="2411"/>
        <item h="1" x="2412"/>
        <item h="1" x="2413"/>
        <item h="1" x="2414"/>
        <item h="1" x="2415"/>
        <item h="1" x="2416"/>
        <item h="1" x="2417"/>
        <item h="1" x="2418"/>
        <item h="1" x="2419"/>
        <item h="1" x="2420"/>
        <item h="1" x="2421"/>
        <item h="1" x="2422"/>
        <item h="1" x="2423"/>
        <item h="1" x="2424"/>
        <item h="1" x="2425"/>
        <item h="1" x="2426"/>
        <item h="1" x="2427"/>
        <item h="1" x="2428"/>
        <item h="1" x="2429"/>
        <item h="1" x="2430"/>
        <item h="1" x="2431"/>
        <item h="1" x="2432"/>
        <item h="1" x="2433"/>
        <item h="1" x="2434"/>
        <item h="1" x="2435"/>
        <item h="1" x="2436"/>
        <item h="1" x="2437"/>
        <item h="1" x="2438"/>
        <item h="1" x="2439"/>
        <item h="1" x="2440"/>
        <item h="1" x="2441"/>
        <item h="1" x="2442"/>
        <item h="1" x="2443"/>
        <item h="1" x="2444"/>
        <item h="1" x="2445"/>
        <item h="1" x="2446"/>
        <item h="1" x="2447"/>
        <item h="1" x="2448"/>
        <item h="1" x="2449"/>
        <item h="1" x="2450"/>
        <item h="1" x="2451"/>
        <item h="1" x="2452"/>
        <item h="1" m="1" x="2465"/>
        <item h="1" m="1" x="2466"/>
        <item h="1" x="2453"/>
        <item h="1" x="2454"/>
        <item h="1" x="2455"/>
        <item h="1" x="2456"/>
        <item h="1" x="2266"/>
        <item h="1" x="2457"/>
        <item h="1" x="2458"/>
        <item h="1" x="2459"/>
        <item h="1" x="2460"/>
        <item h="1" x="2461"/>
        <item h="1" x="246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7"/>
    <field x="2"/>
  </rowFields>
  <rowItems count="4">
    <i>
      <x v="141"/>
      <x v="29"/>
      <x v="1406"/>
      <x/>
    </i>
    <i>
      <x v="388"/>
      <x v="125"/>
      <x v="1406"/>
      <x v="2"/>
    </i>
    <i>
      <x v="390"/>
      <x v="52"/>
      <x v="1406"/>
      <x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" xr10:uid="{DE05E1C5-87D4-7747-906A-33E2DD870F46}" sourceName="Category_Id">
  <data>
    <tabular pivotCacheId="977690389">
      <items count="306">
        <i x="297"/>
        <i x="13"/>
        <i x="142"/>
        <i x="118"/>
        <i x="191"/>
        <i x="16"/>
        <i x="228"/>
        <i x="21"/>
        <i x="4"/>
        <i x="86"/>
        <i x="126"/>
        <i x="8"/>
        <i x="154"/>
        <i x="262"/>
        <i x="280"/>
        <i x="187"/>
        <i x="231"/>
        <i x="261"/>
        <i x="105"/>
        <i x="3"/>
        <i x="131"/>
        <i x="25"/>
        <i x="268"/>
        <i x="200"/>
        <i x="121"/>
        <i x="135"/>
        <i x="203"/>
        <i x="252"/>
        <i x="233"/>
        <i x="282"/>
        <i x="0"/>
        <i x="77"/>
        <i x="106"/>
        <i x="232"/>
        <i x="230"/>
        <i x="217"/>
        <i x="132"/>
        <i x="117"/>
        <i x="190"/>
        <i x="299"/>
        <i x="2"/>
        <i x="253"/>
        <i x="56"/>
        <i x="301"/>
        <i x="192"/>
        <i x="180"/>
        <i x="115"/>
        <i x="51"/>
        <i x="254"/>
        <i x="36"/>
        <i x="145"/>
        <i x="184"/>
        <i x="91"/>
        <i x="196"/>
        <i x="258"/>
        <i x="287"/>
        <i x="288"/>
        <i x="161"/>
        <i x="147"/>
        <i x="71"/>
        <i x="259"/>
        <i x="22"/>
        <i x="99"/>
        <i x="31"/>
        <i x="72"/>
        <i x="43"/>
        <i x="260"/>
        <i x="204"/>
        <i x="275"/>
        <i x="5"/>
        <i x="246"/>
        <i x="158"/>
        <i x="298"/>
        <i x="152"/>
        <i x="75"/>
        <i x="166"/>
        <i x="219"/>
        <i x="265"/>
        <i x="112"/>
        <i x="129"/>
        <i x="80"/>
        <i x="199"/>
        <i x="168"/>
        <i x="202"/>
        <i x="162"/>
        <i x="172"/>
        <i x="302"/>
        <i x="120"/>
        <i x="237"/>
        <i x="256"/>
        <i x="249"/>
        <i x="270" s="1"/>
        <i x="149"/>
        <i x="119"/>
        <i x="157"/>
        <i x="44"/>
        <i x="181"/>
        <i x="101"/>
        <i x="127"/>
        <i x="175"/>
        <i x="160"/>
        <i x="210"/>
        <i x="215"/>
        <i x="125"/>
        <i x="189"/>
        <i x="124"/>
        <i x="224"/>
        <i x="123"/>
        <i x="109"/>
        <i x="81"/>
        <i x="136"/>
        <i x="223"/>
        <i x="139"/>
        <i x="279"/>
        <i x="274"/>
        <i x="164"/>
        <i x="194"/>
        <i x="211"/>
        <i x="222"/>
        <i x="276"/>
        <i x="225"/>
        <i x="55"/>
        <i x="107"/>
        <i x="83"/>
        <i x="263"/>
        <i x="214"/>
        <i x="134"/>
        <i x="138"/>
        <i x="212"/>
        <i x="286"/>
        <i x="244"/>
        <i x="185"/>
        <i x="90"/>
        <i x="291"/>
        <i x="54"/>
        <i x="23"/>
        <i x="150"/>
        <i x="213"/>
        <i x="243"/>
        <i x="63"/>
        <i x="10"/>
        <i x="146"/>
        <i x="171"/>
        <i x="247"/>
        <i x="285"/>
        <i x="296"/>
        <i x="284"/>
        <i x="238"/>
        <i x="151"/>
        <i x="113"/>
        <i x="140"/>
        <i x="156"/>
        <i x="201"/>
        <i x="65"/>
        <i x="32"/>
        <i x="272"/>
        <i x="94"/>
        <i x="163"/>
        <i x="182"/>
        <i x="95"/>
        <i x="305"/>
        <i x="292"/>
        <i x="155"/>
        <i x="148"/>
        <i x="167"/>
        <i x="188"/>
        <i x="277"/>
        <i x="177"/>
        <i x="1"/>
        <i x="116"/>
        <i x="248"/>
        <i x="35"/>
        <i x="61"/>
        <i x="303"/>
        <i x="240"/>
        <i x="229"/>
        <i x="52"/>
        <i x="24"/>
        <i x="221"/>
        <i x="9"/>
        <i x="122"/>
        <i x="15"/>
        <i x="47"/>
        <i x="173"/>
        <i x="133"/>
        <i x="239"/>
        <i x="84"/>
        <i x="68"/>
        <i x="17"/>
        <i x="42"/>
        <i x="143"/>
        <i x="12"/>
        <i x="87"/>
        <i x="11"/>
        <i x="102"/>
        <i x="195"/>
        <i x="218"/>
        <i x="295"/>
        <i x="179"/>
        <i x="141"/>
        <i x="97"/>
        <i x="88"/>
        <i x="70"/>
        <i x="69"/>
        <i x="300"/>
        <i x="14"/>
        <i x="78"/>
        <i x="74"/>
        <i x="46"/>
        <i x="144"/>
        <i x="283"/>
        <i x="281"/>
        <i x="245"/>
        <i x="48"/>
        <i x="92"/>
        <i x="278"/>
        <i x="41"/>
        <i x="128"/>
        <i x="38"/>
        <i x="304"/>
        <i x="159"/>
        <i x="227"/>
        <i x="100"/>
        <i x="111"/>
        <i x="205"/>
        <i x="273"/>
        <i x="289"/>
        <i x="29"/>
        <i x="20"/>
        <i x="255"/>
        <i x="53"/>
        <i x="19"/>
        <i x="220"/>
        <i x="85"/>
        <i x="114"/>
        <i x="33"/>
        <i x="293"/>
        <i x="267"/>
        <i x="66"/>
        <i x="26"/>
        <i x="37"/>
        <i x="137"/>
        <i x="73"/>
        <i x="193"/>
        <i x="59"/>
        <i x="60"/>
        <i x="234"/>
        <i x="34"/>
        <i x="45"/>
        <i x="186"/>
        <i x="62"/>
        <i x="294"/>
        <i x="165"/>
        <i x="18"/>
        <i x="235"/>
        <i x="236"/>
        <i x="76"/>
        <i x="49"/>
        <i x="174"/>
        <i x="264"/>
        <i x="50"/>
        <i x="170"/>
        <i x="96"/>
        <i x="103"/>
        <i x="242"/>
        <i x="176"/>
        <i x="169"/>
        <i x="271"/>
        <i x="79"/>
        <i x="6"/>
        <i x="82"/>
        <i x="216"/>
        <i x="110"/>
        <i x="266"/>
        <i x="197"/>
        <i x="257"/>
        <i x="178"/>
        <i x="28"/>
        <i x="183"/>
        <i x="7"/>
        <i x="58"/>
        <i x="209"/>
        <i x="98"/>
        <i x="89"/>
        <i x="130"/>
        <i x="93"/>
        <i x="250"/>
        <i x="208"/>
        <i x="269"/>
        <i x="226"/>
        <i x="40"/>
        <i x="30"/>
        <i x="64"/>
        <i x="57"/>
        <i x="108"/>
        <i x="206"/>
        <i x="27"/>
        <i x="207"/>
        <i x="67"/>
        <i x="241"/>
        <i x="104"/>
        <i x="153"/>
        <i x="251"/>
        <i x="39"/>
        <i x="198"/>
        <i x="290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erencia1" xr10:uid="{D312B621-8209-3243-9456-97A1D3E3A564}" sourceName="Referencia">
  <pivotTables>
    <pivotTable tabId="9" name="TablaDinámica1"/>
  </pivotTables>
  <data>
    <tabular pivotCacheId="1827362063">
      <items count="18">
        <i x="17"/>
        <i x="1"/>
        <i x="8"/>
        <i x="14"/>
        <i x="11"/>
        <i x="3"/>
        <i x="13"/>
        <i x="4"/>
        <i x="10"/>
        <i x="2"/>
        <i x="9"/>
        <i x="12"/>
        <i x="15" s="1"/>
        <i x="7"/>
        <i x="5"/>
        <i x="0"/>
        <i x="6"/>
        <i x="16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mei1" xr10:uid="{7DD4C129-AA20-4D41-A8EB-1B843F205B8C}" sourceName="Imei">
  <pivotTables>
    <pivotTable tabId="9" name="TablaDinámica1"/>
  </pivotTables>
  <data>
    <tabular pivotCacheId="1827362063">
      <items count="14">
        <i x="12" s="1"/>
        <i x="8" s="1" nd="1"/>
        <i x="3" s="1" nd="1"/>
        <i x="1" s="1" nd="1"/>
        <i x="7" s="1" nd="1"/>
        <i x="2" s="1" nd="1"/>
        <i x="11" s="1" nd="1"/>
        <i x="4" s="1" nd="1"/>
        <i x="9" s="1" nd="1"/>
        <i x="13" s="1" nd="1"/>
        <i x="0" s="1" nd="1"/>
        <i x="6" s="1" nd="1"/>
        <i x="5" s="1" nd="1"/>
        <i x="10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1" xr10:uid="{DA8C14F0-2945-9944-A246-8CF105228519}" sourceName="Category_Id">
  <pivotTables>
    <pivotTable tabId="12" name="TablaDinámica1"/>
  </pivotTables>
  <data>
    <tabular pivotCacheId="977690389">
      <items count="306">
        <i x="51"/>
        <i x="84" s="1"/>
        <i x="57"/>
        <i x="297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105" nd="1"/>
        <i x="3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106" nd="1"/>
        <i x="232" nd="1"/>
        <i x="230" nd="1"/>
        <i x="217" nd="1"/>
        <i x="132" nd="1"/>
        <i x="117" nd="1"/>
        <i x="190" nd="1"/>
        <i x="299" nd="1"/>
        <i x="2" nd="1"/>
        <i x="253" nd="1"/>
        <i x="56" nd="1"/>
        <i x="301" nd="1"/>
        <i x="192" nd="1"/>
        <i x="180" nd="1"/>
        <i x="115" nd="1"/>
        <i x="254" nd="1"/>
        <i x="36" nd="1"/>
        <i x="145" nd="1"/>
        <i x="184" nd="1"/>
        <i x="91" nd="1"/>
        <i x="196" nd="1"/>
        <i x="258" nd="1"/>
        <i x="287" nd="1"/>
        <i x="28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298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302" nd="1"/>
        <i x="120" nd="1"/>
        <i x="237" nd="1"/>
        <i x="256" nd="1"/>
        <i x="249" nd="1"/>
        <i x="270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24" nd="1"/>
        <i x="123" nd="1"/>
        <i x="109" nd="1"/>
        <i x="81" nd="1"/>
        <i x="136" nd="1"/>
        <i x="223" nd="1"/>
        <i x="139" nd="1"/>
        <i x="279" nd="1"/>
        <i x="274" nd="1"/>
        <i x="164" nd="1"/>
        <i x="194" nd="1"/>
        <i x="211" nd="1"/>
        <i x="222" nd="1"/>
        <i x="276" nd="1"/>
        <i x="225" nd="1"/>
        <i x="55" nd="1"/>
        <i x="107" nd="1"/>
        <i x="83" nd="1"/>
        <i x="263" nd="1"/>
        <i x="214" nd="1"/>
        <i x="134" nd="1"/>
        <i x="138" nd="1"/>
        <i x="212" nd="1"/>
        <i x="286" nd="1"/>
        <i x="244" nd="1"/>
        <i x="185" nd="1"/>
        <i x="90" nd="1"/>
        <i x="291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85" nd="1"/>
        <i x="296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95" nd="1"/>
        <i x="305" nd="1"/>
        <i x="292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303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5" nd="1"/>
        <i x="179" nd="1"/>
        <i x="141" nd="1"/>
        <i x="97" nd="1"/>
        <i x="88" nd="1"/>
        <i x="70" nd="1"/>
        <i x="69" nd="1"/>
        <i x="300" nd="1"/>
        <i x="14" nd="1"/>
        <i x="78" nd="1"/>
        <i x="74" nd="1"/>
        <i x="46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4" nd="1"/>
        <i x="159" nd="1"/>
        <i x="227" nd="1"/>
        <i x="100" nd="1"/>
        <i x="111" nd="1"/>
        <i x="205" nd="1"/>
        <i x="273" nd="1"/>
        <i x="289" nd="1"/>
        <i x="29" nd="1"/>
        <i x="20" nd="1"/>
        <i x="255" nd="1"/>
        <i x="53" nd="1"/>
        <i x="19" nd="1"/>
        <i x="220" nd="1"/>
        <i x="85" nd="1"/>
        <i x="114" nd="1"/>
        <i x="33" nd="1"/>
        <i x="293" nd="1"/>
        <i x="267" nd="1"/>
        <i x="66" nd="1"/>
        <i x="2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4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103" nd="1"/>
        <i x="242" nd="1"/>
        <i x="176" nd="1"/>
        <i x="169" nd="1"/>
        <i x="271" nd="1"/>
        <i x="79" nd="1"/>
        <i x="6" nd="1"/>
        <i x="82" nd="1"/>
        <i x="216" nd="1"/>
        <i x="110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40" nd="1"/>
        <i x="30" nd="1"/>
        <i x="64" nd="1"/>
        <i x="108" nd="1"/>
        <i x="206" nd="1"/>
        <i x="27" nd="1"/>
        <i x="207" nd="1"/>
        <i x="67" nd="1"/>
        <i x="241" nd="1"/>
        <i x="104" nd="1"/>
        <i x="153" nd="1"/>
        <i x="251" nd="1"/>
        <i x="39" nd="1"/>
        <i x="198" nd="1"/>
        <i x="290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" xr10:uid="{526C05F8-F590-104F-AB1C-DC7A3431F3EE}" sourceName="Ref">
  <pivotTables>
    <pivotTable tabId="12" name="TablaDinámica1"/>
  </pivotTables>
  <data>
    <tabular pivotCacheId="977690389">
      <items count="2467">
        <i x="149"/>
        <i x="644"/>
        <i x="430"/>
        <i x="1310" s="1"/>
        <i x="1948"/>
        <i x="2434"/>
        <i x="1805"/>
        <i x="1963"/>
        <i x="150"/>
        <i x="589"/>
        <i x="218"/>
        <i x="1337"/>
        <i x="420"/>
        <i x="316"/>
        <i x="1134"/>
        <i x="1340"/>
        <i x="1907"/>
        <i x="521"/>
        <i x="133"/>
        <i x="297"/>
        <i x="2464" nd="1"/>
        <i x="2463" nd="1"/>
        <i x="2466" nd="1"/>
        <i x="2465" nd="1"/>
        <i x="1541" nd="1"/>
        <i x="1662" nd="1"/>
        <i x="725" nd="1"/>
        <i x="495" nd="1"/>
        <i x="985" nd="1"/>
        <i x="1829" nd="1"/>
        <i x="484" nd="1"/>
        <i x="611" nd="1"/>
        <i x="2261" nd="1"/>
        <i x="2394" nd="1"/>
        <i x="649" nd="1"/>
        <i x="132" nd="1"/>
        <i x="1892" nd="1"/>
        <i x="1529" nd="1"/>
        <i x="1393" nd="1"/>
        <i x="914" nd="1"/>
        <i x="1103" nd="1"/>
        <i x="1553" nd="1"/>
        <i x="1552" nd="1"/>
        <i x="1679" nd="1"/>
        <i x="1680" nd="1"/>
        <i x="1681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1" nd="1"/>
        <i x="62" nd="1"/>
        <i x="63" nd="1"/>
        <i x="1647" nd="1"/>
        <i x="2389" nd="1"/>
        <i x="2048" nd="1"/>
        <i x="982" nd="1"/>
        <i x="2069" nd="1"/>
        <i x="98" nd="1"/>
        <i x="1007" nd="1"/>
        <i x="508" nd="1"/>
        <i x="1549" nd="1"/>
        <i x="444" nd="1"/>
        <i x="60" nd="1"/>
        <i x="64" nd="1"/>
        <i x="65" nd="1"/>
        <i x="1672" nd="1"/>
        <i x="1299" nd="1"/>
        <i x="1035" nd="1"/>
        <i x="1991" nd="1"/>
        <i x="647" nd="1"/>
        <i x="2145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1633" nd="1"/>
        <i x="345" nd="1"/>
        <i x="1594" nd="1"/>
        <i x="347" nd="1"/>
        <i x="1893" nd="1"/>
        <i x="944" nd="1"/>
        <i x="1001" nd="1"/>
        <i x="267" nd="1"/>
        <i x="174" nd="1"/>
        <i x="1080" nd="1"/>
        <i x="534" nd="1"/>
        <i x="1102" nd="1"/>
        <i x="2386" nd="1"/>
        <i x="535" nd="1"/>
        <i x="173" nd="1"/>
        <i x="177" nd="1"/>
        <i x="634" nd="1"/>
        <i x="136" nd="1"/>
        <i x="362" nd="1"/>
        <i x="2409" nd="1"/>
        <i x="1432" nd="1"/>
        <i x="1927" nd="1"/>
        <i x="1129" nd="1"/>
        <i x="1130" nd="1"/>
        <i x="762" nd="1"/>
        <i x="2001" nd="1"/>
        <i x="183" nd="1"/>
        <i x="511" nd="1"/>
        <i x="268" nd="1"/>
        <i x="384" nd="1"/>
        <i x="1230" nd="1"/>
        <i x="890" nd="1"/>
        <i x="1643" nd="1"/>
        <i x="360" nd="1"/>
        <i x="148" nd="1"/>
        <i x="271" nd="1"/>
        <i x="642" nd="1"/>
        <i x="367" nd="1"/>
        <i x="2040" nd="1"/>
        <i x="269" nd="1"/>
        <i x="176" nd="1"/>
        <i x="590" nd="1"/>
        <i x="1091" nd="1"/>
        <i x="1101" nd="1"/>
        <i x="431" nd="1"/>
        <i x="621" nd="1"/>
        <i x="175" nd="1"/>
        <i x="470" nd="1"/>
        <i x="2104" nd="1"/>
        <i x="2362" nd="1"/>
        <i x="181" nd="1"/>
        <i x="1786" nd="1"/>
        <i x="2429" nd="1"/>
        <i x="1614" nd="1"/>
        <i x="2287" nd="1"/>
        <i x="1014" nd="1"/>
        <i x="137" nd="1"/>
        <i x="274" nd="1"/>
        <i x="270" nd="1"/>
        <i x="178" nd="1"/>
        <i x="1110" nd="1"/>
        <i x="141" nd="1"/>
        <i x="272" nd="1"/>
        <i x="889" nd="1"/>
        <i x="909" nd="1"/>
        <i x="961" nd="1"/>
        <i x="239" nd="1"/>
        <i x="799" nd="1"/>
        <i x="2295" nd="1"/>
        <i x="1697" nd="1"/>
        <i x="755" nd="1"/>
        <i x="837" nd="1"/>
        <i x="631" nd="1"/>
        <i x="2249" nd="1"/>
        <i x="1093" nd="1"/>
        <i x="756" nd="1"/>
        <i x="1133" nd="1"/>
        <i x="217" nd="1"/>
        <i x="179" nd="1"/>
        <i x="1573" nd="1"/>
        <i x="1644" nd="1"/>
        <i x="1016" nd="1"/>
        <i x="1825" nd="1"/>
        <i x="512" nd="1"/>
        <i x="1161" nd="1"/>
        <i x="138" nd="1"/>
        <i x="2021" nd="1"/>
        <i x="1590" nd="1"/>
        <i x="1090" nd="1"/>
        <i x="1099" nd="1"/>
        <i x="1100" nd="1"/>
        <i x="200" nd="1"/>
        <i x="1698" nd="1"/>
        <i x="489" nd="1"/>
        <i x="142" nd="1"/>
        <i x="488" nd="1"/>
        <i x="273" nd="1"/>
        <i x="910" nd="1"/>
        <i x="2263" nd="1"/>
        <i x="496" nd="1"/>
        <i x="2033" nd="1"/>
        <i x="2221" nd="1"/>
        <i x="786" nd="1"/>
        <i x="1111" nd="1"/>
        <i x="184" nd="1"/>
        <i x="2013" nd="1"/>
        <i x="241" nd="1"/>
        <i x="224" nd="1"/>
        <i x="911" nd="1"/>
        <i x="2304" nd="1"/>
        <i x="180" nd="1"/>
        <i x="1473" nd="1"/>
        <i x="2257" nd="1"/>
        <i x="2096" nd="1"/>
        <i x="1261" nd="1"/>
        <i x="776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5" nd="1"/>
        <i x="1548" nd="1"/>
        <i x="68" nd="1"/>
        <i x="1456" nd="1"/>
        <i x="2440" nd="1"/>
        <i x="1569" nd="1"/>
        <i x="1057" nd="1"/>
        <i x="1382" nd="1"/>
        <i x="1217" nd="1"/>
        <i x="1617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0" nd="1"/>
        <i x="2316" nd="1"/>
        <i x="1955" nd="1"/>
        <i x="2271" nd="1"/>
        <i x="2347" nd="1"/>
        <i x="1309" nd="1"/>
        <i x="436" nd="1"/>
        <i x="1756" nd="1"/>
        <i x="1367" nd="1"/>
        <i x="219" nd="1"/>
        <i x="220" nd="1"/>
        <i x="1837" nd="1"/>
        <i x="1300" nd="1"/>
        <i x="1831" nd="1"/>
        <i x="2353" nd="1"/>
        <i x="1120" nd="1"/>
        <i x="1712" nd="1"/>
        <i x="547" nd="1"/>
        <i x="960" nd="1"/>
        <i x="938" nd="1"/>
        <i x="830" nd="1"/>
        <i x="946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3" nd="1"/>
        <i x="1787" nd="1"/>
        <i x="1259" nd="1"/>
        <i x="957" nd="1"/>
        <i x="971" nd="1"/>
        <i x="1400" nd="1"/>
        <i x="1319" nd="1"/>
        <i x="1290" nd="1"/>
        <i x="2124" nd="1"/>
        <i x="486" nd="1"/>
        <i x="2307" nd="1"/>
        <i x="846" nd="1"/>
        <i x="939" nd="1"/>
        <i x="2313" nd="1"/>
        <i x="2075" nd="1"/>
        <i x="2333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1740" nd="1"/>
        <i x="1574" nd="1"/>
        <i x="1054" nd="1"/>
        <i x="1402" nd="1"/>
        <i x="1403" nd="1"/>
        <i x="1743" nd="1"/>
        <i x="814" nd="1"/>
        <i x="1857" nd="1"/>
        <i x="753" nd="1"/>
        <i x="2396" nd="1"/>
        <i x="1841" nd="1"/>
        <i x="1283" nd="1"/>
        <i x="2143" nd="1"/>
        <i x="2142" nd="1"/>
        <i x="1551" nd="1"/>
        <i x="1580" nd="1"/>
        <i x="831" nd="1"/>
        <i x="835" nd="1"/>
        <i x="892" nd="1"/>
        <i x="893" nd="1"/>
        <i x="1528" nd="1"/>
        <i x="813" nd="1"/>
        <i x="1776" nd="1"/>
        <i x="1933" nd="1"/>
        <i x="2245" nd="1"/>
        <i x="1052" nd="1"/>
        <i x="1242" nd="1"/>
        <i x="1314" nd="1"/>
        <i x="7" nd="1"/>
        <i x="308" nd="1"/>
        <i x="1500" nd="1"/>
        <i x="2457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1801" nd="1"/>
        <i x="1611" nd="1"/>
        <i x="414" nd="1"/>
        <i x="2294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1498" nd="1"/>
        <i x="1650" nd="1"/>
        <i x="2080" nd="1"/>
        <i x="1729" nd="1"/>
        <i x="739" nd="1"/>
        <i x="1911" nd="1"/>
        <i x="443" nd="1"/>
        <i x="1504" nd="1"/>
        <i x="2181" nd="1"/>
        <i x="1746" nd="1"/>
        <i x="1572" nd="1"/>
        <i x="986" nd="1"/>
        <i x="877" nd="1"/>
        <i x="788" nd="1"/>
        <i x="1000" nd="1"/>
        <i x="1846" nd="1"/>
        <i x="2446" nd="1"/>
        <i x="1758" nd="1"/>
        <i x="1817" nd="1"/>
        <i x="2321" nd="1"/>
        <i x="599" nd="1"/>
        <i x="1377" nd="1"/>
        <i x="708" nd="1"/>
        <i x="1378" nd="1"/>
        <i x="2227" nd="1"/>
        <i x="1227" nd="1"/>
        <i x="1934" nd="1"/>
        <i x="1060" nd="1"/>
        <i x="931" nd="1"/>
        <i x="2300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1221" nd="1"/>
        <i x="1952" nd="1"/>
        <i x="1861" nd="1"/>
        <i x="597" nd="1"/>
        <i x="596" nd="1"/>
        <i x="1612" nd="1"/>
        <i x="2107" nd="1"/>
        <i x="1772" nd="1"/>
        <i x="552" nd="1"/>
        <i x="2382" nd="1"/>
        <i x="1200" nd="1"/>
        <i x="1222" nd="1"/>
        <i x="1269" nd="1"/>
        <i x="1033" nd="1"/>
        <i x="1649" nd="1"/>
        <i x="740" nd="1"/>
        <i x="337" nd="1"/>
        <i x="2311" nd="1"/>
        <i x="479" nd="1"/>
        <i x="478" nd="1"/>
        <i x="2299" nd="1"/>
        <i x="2111" nd="1"/>
        <i x="2200" nd="1"/>
        <i x="645" nd="1"/>
        <i x="2087" nd="1"/>
        <i x="2091" nd="1"/>
        <i x="2334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503" nd="1"/>
        <i x="78" nd="1"/>
        <i x="460" nd="1"/>
        <i x="712" nd="1"/>
        <i x="2407" nd="1"/>
        <i x="2427" nd="1"/>
        <i x="722" nd="1"/>
        <i x="58" nd="1"/>
        <i x="1046" nd="1"/>
        <i x="2371" nd="1"/>
        <i x="1620" nd="1"/>
        <i x="1968" nd="1"/>
        <i x="1423" nd="1"/>
        <i x="675" nd="1"/>
        <i x="1686" nd="1"/>
        <i x="636" nd="1"/>
        <i x="1733" nd="1"/>
        <i x="2036" nd="1"/>
        <i x="750" nd="1"/>
        <i x="673" nd="1"/>
        <i x="1088" nd="1"/>
        <i x="672" nd="1"/>
        <i x="2265" nd="1"/>
        <i x="2458" nd="1"/>
        <i x="2302" nd="1"/>
        <i x="2426" nd="1"/>
        <i x="1383" nd="1"/>
        <i x="1030" nd="1"/>
        <i x="1947" nd="1"/>
        <i x="1626" nd="1"/>
        <i x="1802" nd="1"/>
        <i x="1853" nd="1"/>
        <i x="1960" nd="1"/>
        <i x="2315" nd="1"/>
        <i x="1390" nd="1"/>
        <i x="335" nd="1"/>
        <i x="782" nd="1"/>
        <i x="1798" nd="1"/>
        <i x="798" nd="1"/>
        <i x="2084" nd="1"/>
        <i x="790" nd="1"/>
        <i x="780" nd="1"/>
        <i x="967" nd="1"/>
        <i x="2301" nd="1"/>
        <i x="674" nd="1"/>
        <i x="1339" nd="1"/>
        <i x="2443" nd="1"/>
        <i x="925" nd="1"/>
        <i x="1607" nd="1"/>
        <i x="682" nd="1"/>
        <i x="2187" nd="1"/>
        <i x="2057" nd="1"/>
        <i x="879" nd="1"/>
        <i x="1068" nd="1"/>
        <i x="2432" nd="1"/>
        <i x="1669" nd="1"/>
        <i x="1076" nd="1"/>
        <i x="953" nd="1"/>
        <i x="394" nd="1"/>
        <i x="2130" nd="1"/>
        <i x="751" nd="1"/>
        <i x="2172" nd="1"/>
        <i x="498" nd="1"/>
        <i x="1427" nd="1"/>
        <i x="1159" nd="1"/>
        <i x="477" nd="1"/>
        <i x="1487" nd="1"/>
        <i x="2131" nd="1"/>
        <i x="1032" nd="1"/>
        <i x="2129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1276" nd="1"/>
        <i x="1275" nd="1"/>
        <i x="2282" nd="1"/>
        <i x="783" nd="1"/>
        <i x="1705" nd="1"/>
        <i x="1176" nd="1"/>
        <i x="2025" nd="1"/>
        <i x="2442" nd="1"/>
        <i x="1248" nd="1"/>
        <i x="2270" nd="1"/>
        <i x="67" nd="1"/>
        <i x="734" nd="1"/>
        <i x="462" nd="1"/>
        <i x="463" nd="1"/>
        <i x="1898" nd="1"/>
        <i x="2424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5" nd="1"/>
        <i x="560" nd="1"/>
        <i x="1247" nd="1"/>
        <i x="1986" nd="1"/>
        <i x="2047" nd="1"/>
        <i x="2049" nd="1"/>
        <i x="1674" nd="1"/>
        <i x="2402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6" nd="1"/>
        <i x="2253" nd="1"/>
        <i x="306" nd="1"/>
        <i x="2258" nd="1"/>
        <i x="2206" nd="1"/>
        <i x="302" nd="1"/>
        <i x="1935" nd="1"/>
        <i x="2441" nd="1"/>
        <i x="553" nd="1"/>
        <i x="865" nd="1"/>
        <i x="2415" nd="1"/>
        <i x="1413" nd="1"/>
        <i x="1352" nd="1"/>
        <i x="1353" nd="1"/>
        <i x="822" nd="1"/>
        <i x="1211" nd="1"/>
        <i x="325" nd="1"/>
        <i x="600" nd="1"/>
        <i x="2243" nd="1"/>
        <i x="1783" nd="1"/>
        <i x="950" nd="1"/>
        <i x="2120" nd="1"/>
        <i x="1470" nd="1"/>
        <i x="2079" nd="1"/>
        <i x="155" nd="1"/>
        <i x="1474" nd="1"/>
        <i x="154" nd="1"/>
        <i x="2345" nd="1"/>
        <i x="446" nd="1"/>
        <i x="1493" nd="1"/>
        <i x="1636" nd="1"/>
        <i x="221" nd="1"/>
        <i x="713" nd="1"/>
        <i x="1180" nd="1"/>
        <i x="128" nd="1"/>
        <i x="1011" nd="1"/>
        <i x="2241" nd="1"/>
        <i x="1579" nd="1"/>
        <i x="2385" nd="1"/>
        <i x="1476" nd="1"/>
        <i x="2017" nd="1"/>
        <i x="2431" nd="1"/>
        <i x="1291" nd="1"/>
        <i x="127" nd="1"/>
        <i x="417" nd="1"/>
        <i x="2414" nd="1"/>
        <i x="1365" nd="1"/>
        <i x="1345" nd="1"/>
        <i x="1381" nd="1"/>
        <i x="2085" nd="1"/>
        <i x="1555" nd="1"/>
        <i x="1874" nd="1"/>
        <i x="2099" nd="1"/>
        <i x="2383" nd="1"/>
        <i x="1575" nd="1"/>
        <i x="1728" nd="1"/>
        <i x="1556" nd="1"/>
        <i x="2100" nd="1"/>
        <i x="2046" nd="1"/>
        <i x="1773" nd="1"/>
        <i x="1560" nd="1"/>
        <i x="1970" nd="1"/>
        <i x="1312" nd="1"/>
        <i x="1174" nd="1"/>
        <i x="1194" nd="1"/>
        <i x="2074" nd="1"/>
        <i x="2012" nd="1"/>
        <i x="119" nd="1"/>
        <i x="2280" nd="1"/>
        <i x="411" nd="1"/>
        <i x="410" nd="1"/>
        <i x="2399" nd="1"/>
        <i x="2400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5" nd="1"/>
        <i x="2044" nd="1"/>
        <i x="1418" nd="1"/>
        <i x="2226" nd="1"/>
        <i x="330" nd="1"/>
        <i x="1696" nd="1"/>
        <i x="1162" nd="1"/>
        <i x="923" nd="1"/>
        <i x="1843" nd="1"/>
        <i x="2114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1880" nd="1"/>
        <i x="1689" nd="1"/>
        <i x="2451" nd="1"/>
        <i x="2014" nd="1"/>
        <i x="1832" nd="1"/>
        <i x="1452" nd="1"/>
        <i x="2363" nd="1"/>
        <i x="2361" nd="1"/>
        <i x="2445" nd="1"/>
        <i x="1710" nd="1"/>
        <i x="1670" nd="1"/>
        <i x="1654" nd="1"/>
        <i x="1747" nd="1"/>
        <i x="1748" nd="1"/>
        <i x="1862" nd="1"/>
        <i x="1658" nd="1"/>
        <i x="1657" nd="1"/>
        <i x="823" nd="1"/>
        <i x="724" nd="1"/>
        <i x="2157" nd="1"/>
        <i x="968" nd="1"/>
        <i x="797" nd="1"/>
        <i x="1206" nd="1"/>
        <i x="1616" nd="1"/>
        <i x="2059" nd="1"/>
        <i x="2037" nd="1"/>
        <i x="1827" nd="1"/>
        <i x="1483" nd="1"/>
        <i x="1003" nd="1"/>
        <i x="669" nd="1"/>
        <i x="1154" nd="1"/>
        <i x="662" nd="1"/>
        <i x="2153" nd="1"/>
        <i x="1286" nd="1"/>
        <i x="1559" nd="1"/>
        <i x="1481" nd="1"/>
        <i x="709" nd="1"/>
        <i x="2323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1" nd="1"/>
        <i x="1069" nd="1"/>
        <i x="1258" nd="1"/>
        <i x="1164" nd="1"/>
        <i x="2054" nd="1"/>
        <i x="1039" nd="1"/>
        <i x="432" nd="1"/>
        <i x="2177" nd="1"/>
        <i x="1480" nd="1"/>
        <i x="2160" nd="1"/>
        <i x="1503" nd="1"/>
        <i x="433" nd="1"/>
        <i x="918" nd="1"/>
        <i x="1942" nd="1"/>
        <i x="1675" nd="1"/>
        <i x="1723" nd="1"/>
        <i x="2134" nd="1"/>
        <i x="1140" nd="1"/>
        <i x="2183" nd="1"/>
        <i x="1967" nd="1"/>
        <i x="1637" nd="1"/>
        <i x="1372" nd="1"/>
        <i x="2248" nd="1"/>
        <i x="2154" nd="1"/>
        <i x="622" nd="1"/>
        <i x="1169" nd="1"/>
        <i x="2348" nd="1"/>
        <i x="1905" nd="1"/>
        <i x="2194" nd="1"/>
        <i x="1886" nd="1"/>
        <i x="2038" nd="1"/>
        <i x="1213" nd="1"/>
        <i x="623" nd="1"/>
        <i x="1508" nd="1"/>
        <i x="638" nd="1"/>
        <i x="2176" nd="1"/>
        <i x="761" nd="1"/>
        <i x="1098" nd="1"/>
        <i x="2390" nd="1"/>
        <i x="1168" nd="1"/>
        <i x="1343" nd="1"/>
        <i x="2460" nd="1"/>
        <i x="559" nd="1"/>
        <i x="1578" nd="1"/>
        <i x="1516" nd="1"/>
        <i x="1070" nd="1"/>
        <i x="598" nd="1"/>
        <i x="928" nd="1"/>
        <i x="2459" nd="1"/>
        <i x="216" nd="1"/>
        <i x="1512" nd="1"/>
        <i x="1628" nd="1"/>
        <i x="556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2461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161" nd="1"/>
        <i x="240" nd="1"/>
        <i x="545" nd="1"/>
        <i x="1106" nd="1"/>
        <i x="160" nd="1"/>
        <i x="1240" nd="1"/>
        <i x="2325" nd="1"/>
        <i x="2416" nd="1"/>
        <i x="2002" nd="1"/>
        <i x="1439" nd="1"/>
        <i x="451" nd="1"/>
        <i x="573" nd="1"/>
        <i x="450" nd="1"/>
        <i x="1047" nd="1"/>
        <i x="504" nd="1"/>
        <i x="505" nd="1"/>
        <i x="2207" nd="1"/>
        <i x="665" nd="1"/>
        <i x="2273" nd="1"/>
        <i x="322" nd="1"/>
        <i x="2278" nd="1"/>
        <i x="2209" nd="1"/>
        <i x="206" nd="1"/>
        <i x="207" nd="1"/>
        <i x="1138" nd="1"/>
        <i x="1518" nd="1"/>
        <i x="1316" nd="1"/>
        <i x="572" nd="1"/>
        <i x="1097" nd="1"/>
        <i x="2340" nd="1"/>
        <i x="2264" nd="1"/>
        <i x="2215" nd="1"/>
        <i x="2254" nd="1"/>
        <i x="1794" nd="1"/>
        <i x="1086" nd="1"/>
        <i x="2387" nd="1"/>
        <i x="2071" nd="1"/>
        <i x="2189" nd="1"/>
        <i x="66" nd="1"/>
        <i x="575" nd="1"/>
        <i x="576" nd="1"/>
        <i x="421" nd="1"/>
        <i x="2141" nd="1"/>
        <i x="1043" nd="1"/>
        <i x="91" nd="1"/>
        <i x="2056" nd="1"/>
        <i x="2448" nd="1"/>
        <i x="700" nd="1"/>
        <i x="36" nd="1"/>
        <i x="2419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4" nd="1"/>
        <i x="1244" nd="1"/>
        <i x="2406" nd="1"/>
        <i x="1281" nd="1"/>
        <i x="2159" nd="1"/>
        <i x="2217" nd="1"/>
        <i x="1634" nd="1"/>
        <i x="47" nd="1"/>
        <i x="842" nd="1"/>
        <i x="1642" nd="1"/>
        <i x="965" nd="1"/>
        <i x="787" nd="1"/>
        <i x="843" nd="1"/>
        <i x="981" nd="1"/>
        <i x="46" nd="1"/>
        <i x="1845" nd="1"/>
        <i x="609" nd="1"/>
        <i x="99" nd="1"/>
        <i x="2320" nd="1"/>
        <i x="103" nd="1"/>
        <i x="104" nd="1"/>
        <i x="1973" nd="1"/>
        <i x="885" nd="1"/>
        <i x="2393" nd="1"/>
        <i x="37" nd="1"/>
        <i x="1114" nd="1"/>
        <i x="2092" nd="1"/>
        <i x="1113" nd="1"/>
        <i x="1953" nd="1"/>
        <i x="1980" nd="1"/>
        <i x="717" nd="1"/>
        <i x="720" nd="1"/>
        <i x="1542" nd="1"/>
        <i x="437" nd="1"/>
        <i x="715" nd="1"/>
        <i x="714" nd="1"/>
        <i x="1984" nd="1"/>
        <i x="1999" nd="1"/>
        <i x="873" nd="1"/>
        <i x="2219" nd="1"/>
        <i x="1015" nd="1"/>
        <i x="2418" nd="1"/>
        <i x="525" nd="1"/>
        <i x="2375" nd="1"/>
        <i x="803" nd="1"/>
        <i x="2455" nd="1"/>
        <i x="1936" nd="1"/>
        <i x="2045" nd="1"/>
        <i x="688" nd="1"/>
        <i x="1954" nd="1"/>
        <i x="1919" nd="1"/>
        <i x="34" nd="1"/>
        <i x="983" nd="1"/>
        <i x="50" nd="1"/>
        <i x="1384" nd="1"/>
        <i x="1349" nd="1"/>
        <i x="2228" nd="1"/>
        <i x="1860" nd="1"/>
        <i x="1822" nd="1"/>
        <i x="1819" nd="1"/>
        <i x="2201" nd="1"/>
        <i x="2106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08" nd="1"/>
        <i x="2256" nd="1"/>
        <i x="11" nd="1"/>
        <i x="21" nd="1"/>
        <i x="9" nd="1"/>
        <i x="12" nd="1"/>
        <i x="10" nd="1"/>
        <i x="20" nd="1"/>
        <i x="8" nd="1"/>
        <i x="1397" nd="1"/>
        <i x="2428" nd="1"/>
        <i x="578" nd="1"/>
        <i x="73" nd="1"/>
        <i x="628" nd="1"/>
        <i x="571" nd="1"/>
        <i x="1868" nd="1"/>
        <i x="1867" nd="1"/>
        <i x="2454" nd="1"/>
        <i x="1929" nd="1"/>
        <i x="518" nd="1"/>
        <i x="1815" nd="1"/>
        <i x="1515" nd="1"/>
        <i x="2312" nd="1"/>
        <i x="215" nd="1"/>
        <i x="429" nd="1"/>
        <i x="771" nd="1"/>
        <i x="1996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137" nd="1"/>
        <i x="1151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88" nd="1"/>
        <i x="1307" nd="1"/>
        <i x="356" nd="1"/>
        <i x="358" nd="1"/>
        <i x="800" nd="1"/>
        <i x="357" nd="1"/>
        <i x="186" nd="1"/>
        <i x="2094" nd="1"/>
        <i x="277" nd="1"/>
        <i x="1964" nd="1"/>
        <i x="1331" nd="1"/>
        <i x="383" nd="1"/>
        <i x="1602" nd="1"/>
        <i x="188" nd="1"/>
        <i x="278" nd="1"/>
        <i x="935" nd="1"/>
        <i x="591" nd="1"/>
        <i x="2344" nd="1"/>
        <i x="187" nd="1"/>
        <i x="275" nd="1"/>
        <i x="2239" nd="1"/>
        <i x="2218" nd="1"/>
        <i x="671" nd="1"/>
        <i x="279" nd="1"/>
        <i x="2297" nd="1"/>
        <i x="897" nd="1"/>
        <i x="281" nd="1"/>
        <i x="280" nd="1"/>
        <i x="1073" nd="1"/>
        <i x="973" nd="1"/>
        <i x="1700" nd="1"/>
        <i x="185" nd="1"/>
        <i x="276" nd="1"/>
        <i x="2244" nd="1"/>
        <i x="2262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398" nd="1"/>
        <i x="1021" nd="1"/>
        <i x="459" nd="1"/>
        <i x="517" nd="1"/>
        <i x="2170" nd="1"/>
        <i x="1297" nd="1"/>
        <i x="1131" nd="1"/>
        <i x="602" nd="1"/>
        <i x="841" nd="1"/>
        <i x="551" nd="1"/>
        <i x="1170" nd="1"/>
        <i x="1344" nd="1"/>
        <i x="1142" nd="1"/>
        <i x="936" nd="1"/>
        <i x="1158" nd="1"/>
        <i x="907" nd="1"/>
        <i x="208" nd="1"/>
        <i x="2027" nd="1"/>
        <i x="1623" nd="1"/>
        <i x="1185" nd="1"/>
        <i x="1187" nd="1"/>
        <i x="2378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8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3" nd="1"/>
        <i x="2204" nd="1"/>
        <i x="2216" nd="1"/>
        <i x="2205" nd="1"/>
        <i x="2202" nd="1"/>
        <i x="1264" nd="1"/>
        <i x="1228" nd="1"/>
        <i x="131" nd="1"/>
        <i x="2232" nd="1"/>
        <i x="1807" nd="1"/>
        <i x="844" nd="1"/>
        <i x="72" nd="1"/>
        <i x="447" nd="1"/>
        <i x="1249" nd="1"/>
        <i x="586" nd="1"/>
        <i x="969" nd="1"/>
        <i x="2285" nd="1"/>
        <i x="1813" nd="1"/>
        <i x="1051" nd="1"/>
        <i x="937" nd="1"/>
        <i x="1824" nd="1"/>
        <i x="958" nd="1"/>
        <i x="1495" nd="1"/>
        <i x="2171" nd="1"/>
        <i x="2259" nd="1"/>
        <i x="1732" nd="1"/>
        <i x="2102" nd="1"/>
        <i x="416" nd="1"/>
        <i x="994" nd="1"/>
        <i x="1010" nd="1"/>
        <i x="913" nd="1"/>
        <i x="2374" nd="1"/>
        <i x="124" nd="1"/>
        <i x="1664" nd="1"/>
        <i x="1665" nd="1"/>
        <i x="997" nd="1"/>
        <i x="1777" nd="1"/>
        <i x="1778" nd="1"/>
        <i x="13" nd="1"/>
        <i x="627" nd="1"/>
        <i x="2303" nd="1"/>
        <i x="2452" nd="1"/>
        <i x="2081" nd="1"/>
        <i x="1041" nd="1"/>
        <i x="1719" nd="1"/>
        <i x="1013" nd="1"/>
        <i x="1484" nd="1"/>
        <i x="735" nd="1"/>
        <i x="908" nd="1"/>
        <i x="2152" nd="1"/>
        <i x="1797" nd="1"/>
        <i x="836" nd="1"/>
        <i x="1173" nd="1"/>
        <i x="2435" nd="1"/>
        <i x="1321" nd="1"/>
        <i x="2379" nd="1"/>
        <i x="1789" nd="1"/>
        <i x="1401" nd="1"/>
        <i x="2292" nd="1"/>
        <i x="883" nd="1"/>
        <i x="775" nd="1"/>
        <i x="1738" nd="1"/>
        <i x="1387" nd="1"/>
        <i x="1263" nd="1"/>
        <i x="615" nd="1"/>
        <i x="614" nd="1"/>
        <i x="613" nd="1"/>
        <i x="2169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1568" nd="1"/>
        <i x="804" nd="1"/>
        <i x="1017" nd="1"/>
        <i x="1232" nd="1"/>
        <i x="970" nd="1"/>
        <i x="1522" nd="1"/>
        <i x="14" nd="1"/>
        <i x="1282" nd="1"/>
        <i x="1388" nd="1"/>
        <i x="2373" nd="1"/>
        <i x="506" nd="1"/>
        <i x="2296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7" nd="1"/>
        <i x="2073" nd="1"/>
        <i x="1943" nd="1"/>
        <i x="2351" nd="1"/>
        <i x="1089" nd="1"/>
        <i x="1139" nd="1"/>
        <i x="1717" nd="1"/>
        <i x="1246" nd="1"/>
        <i x="1779" nd="1"/>
        <i x="2078" nd="1"/>
        <i x="2331" nd="1"/>
        <i x="1208" nd="1"/>
        <i x="1289" nd="1"/>
        <i x="2166" nd="1"/>
        <i x="1308" nd="1"/>
        <i x="1143" nd="1"/>
        <i x="1563" nd="1"/>
        <i x="2456" nd="1"/>
        <i x="1839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4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4" nd="1"/>
        <i x="146" nd="1"/>
        <i x="872" nd="1"/>
        <i x="147" nd="1"/>
        <i x="1618" nd="1"/>
        <i x="404" nd="1"/>
        <i x="2125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3" nd="1"/>
        <i x="2269" nd="1"/>
        <i x="406" nd="1"/>
        <i x="1851" nd="1"/>
        <i x="2007" nd="1"/>
        <i x="840" nd="1"/>
        <i x="1328" nd="1"/>
        <i x="1306" nd="1"/>
        <i x="475" nd="1"/>
        <i x="542" nd="1"/>
        <i x="2112" nd="1"/>
        <i x="1790" nd="1"/>
        <i x="81" nd="1"/>
        <i x="473" nd="1"/>
        <i x="1210" nd="1"/>
        <i x="2214" nd="1"/>
        <i x="341" nd="1"/>
        <i x="2453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338" nd="1"/>
        <i x="2330" nd="1"/>
        <i x="139" nd="1"/>
        <i x="732" nd="1"/>
        <i x="369" nd="1"/>
        <i x="1494" nd="1"/>
        <i x="1897" nd="1"/>
        <i x="681" nd="1"/>
        <i x="1900" nd="1"/>
        <i x="140" nd="1"/>
        <i x="1012" nd="1"/>
        <i x="1358" nd="1"/>
        <i x="768" nd="1"/>
        <i x="536" nd="1"/>
        <i x="1821" nd="1"/>
        <i x="1478" nd="1"/>
        <i x="1375" nd="1"/>
        <i x="641" nd="1"/>
        <i x="2135" nd="1"/>
        <i x="213" nd="1"/>
        <i x="1085" nd="1"/>
        <i x="1660" nd="1"/>
        <i x="1109" nd="1"/>
        <i x="1940" nd="1"/>
        <i x="1425" nd="1"/>
        <i x="1606" nd="1"/>
        <i x="1761" nd="1"/>
        <i x="1639" nd="1"/>
        <i x="1233" nd="1"/>
        <i x="2184" nd="1"/>
        <i x="2165" nd="1"/>
        <i x="1207" nd="1"/>
        <i x="2433" nd="1"/>
        <i x="2359" nd="1"/>
        <i x="533" nd="1"/>
        <i x="2109" nd="1"/>
        <i x="729" nd="1"/>
        <i x="2101" nd="1"/>
        <i x="919" nd="1"/>
        <i x="2349" nd="1"/>
        <i x="569" nd="1"/>
        <i x="2222" nd="1"/>
        <i x="570" nd="1"/>
        <i x="1995" nd="1"/>
        <i x="1028" nd="1"/>
        <i x="546" nd="1"/>
        <i x="1231" nd="1"/>
        <i x="1298" nd="1"/>
        <i x="1002" nd="1"/>
        <i x="2369" nd="1"/>
        <i x="2357" nd="1"/>
        <i x="853" nd="1"/>
        <i x="390" nd="1"/>
        <i x="1520" nd="1"/>
        <i x="765" nd="1"/>
        <i x="1910" nd="1"/>
        <i x="212" nd="1"/>
        <i x="1708" nd="1"/>
        <i x="2168" nd="1"/>
        <i x="876" nd="1"/>
        <i x="252" nd="1"/>
        <i x="955" nd="1"/>
        <i x="259" nd="1"/>
        <i x="264" nd="1"/>
        <i x="742" nd="1"/>
        <i x="2395" nd="1"/>
        <i x="1709" nd="1"/>
        <i x="1652" nd="1"/>
        <i x="1609" nd="1"/>
        <i x="258" nd="1"/>
        <i x="255" nd="1"/>
        <i x="1820" nd="1"/>
        <i x="254" nd="1"/>
        <i x="1526" nd="1"/>
        <i x="376" nd="1"/>
        <i x="2103" nd="1"/>
        <i x="1034" nd="1"/>
        <i x="253" nd="1"/>
        <i x="1523" nd="1"/>
        <i x="375" nd="1"/>
        <i x="1659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349" nd="1"/>
        <i x="2043" nd="1"/>
        <i x="1645" nd="1"/>
        <i x="262" nd="1"/>
        <i x="1055" nd="1"/>
        <i x="1570" nd="1"/>
        <i x="438" nd="1"/>
        <i x="439" nd="1"/>
        <i x="743" nd="1"/>
        <i x="1330" nd="1"/>
        <i x="1632" nd="1"/>
        <i x="1754" nd="1"/>
        <i x="988" nd="1"/>
        <i x="989" nd="1"/>
        <i x="1531" nd="1"/>
        <i x="1434" nd="1"/>
        <i x="1433" nd="1"/>
        <i x="2011" nd="1"/>
        <i x="2010" nd="1"/>
        <i x="2266" nd="1"/>
        <i x="368" nd="1"/>
        <i x="95" nd="1"/>
        <i x="96" nd="1"/>
        <i x="1921" nd="1"/>
        <i x="1920" nd="1"/>
        <i x="758" nd="1"/>
        <i x="1535" nd="1"/>
        <i x="2284" nd="1"/>
        <i x="1058" nd="1"/>
        <i x="1363" nd="1"/>
        <i x="1288" nd="1"/>
        <i x="2283" nd="1"/>
        <i x="1122" nd="1"/>
        <i x="565" nd="1"/>
        <i x="772" nd="1"/>
        <i x="59" nd="1"/>
        <i x="834" nd="1"/>
        <i x="1752" nd="1"/>
        <i x="2127" nd="1"/>
        <i x="145" nd="1"/>
        <i x="514" nd="1"/>
        <i x="1830" nd="1"/>
        <i x="584" nd="1"/>
        <i x="716" nd="1"/>
        <i x="35" nd="1"/>
        <i x="1136" nd="1"/>
        <i x="1707" nd="1"/>
        <i x="1437" nd="1"/>
        <i x="2324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2462" nd="1"/>
        <i x="454" nd="1"/>
        <i x="291" nd="1"/>
        <i x="757" nd="1"/>
        <i x="130" nd="1"/>
        <i x="2128" nd="1"/>
        <i x="2274" nd="1"/>
        <i x="2346" nd="1"/>
        <i x="298" nd="1"/>
        <i x="2318" nd="1"/>
        <i x="1850" nd="1"/>
        <i x="299" nd="1"/>
        <i x="1429" nd="1"/>
        <i x="1296" nd="1"/>
        <i x="295" nd="1"/>
        <i x="364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5" nd="1"/>
        <i x="27" nd="1"/>
        <i x="28" nd="1"/>
        <i x="26" nd="1"/>
        <i x="25" nd="1"/>
        <i x="172" nd="1"/>
        <i x="2086" nd="1"/>
        <i x="1293" nd="1"/>
        <i x="171" nd="1"/>
        <i x="243" nd="1"/>
        <i x="2403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5" nd="1"/>
        <i x="1564" nd="1"/>
        <i x="1420" nd="1"/>
        <i x="461" nd="1"/>
        <i x="2068" nd="1"/>
        <i x="2308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1469" nd="1"/>
        <i x="764" nd="1"/>
        <i x="1540" nd="1"/>
        <i x="480" nd="1"/>
        <i x="706" nd="1"/>
        <i x="2093" nd="1"/>
        <i x="33" nd="1"/>
        <i x="1767" nd="1"/>
        <i x="1913" nd="1"/>
        <i x="1842" nd="1"/>
        <i x="1784" nd="1"/>
        <i x="2148" nd="1"/>
        <i x="1648" nd="1"/>
        <i x="1653" nd="1"/>
        <i x="2149" nd="1"/>
        <i x="1581" nd="1"/>
        <i x="978" nd="1"/>
        <i x="2146" nd="1"/>
        <i x="2147" nd="1"/>
        <i x="801" nd="1"/>
        <i x="802" nd="1"/>
        <i x="1901" nd="1"/>
        <i x="629" nd="1"/>
        <i x="630" nd="1"/>
        <i x="1961" nd="1"/>
        <i x="1703" nd="1"/>
        <i x="2391" nd="1"/>
        <i x="524" nd="1"/>
        <i x="966" nd="1"/>
        <i x="1153" nd="1"/>
        <i x="2090" nd="1"/>
        <i x="815" nd="1"/>
        <i x="1216" nd="1"/>
        <i x="2180" nd="1"/>
        <i x="2437" nd="1"/>
        <i x="2196" nd="1"/>
        <i x="2182" nd="1"/>
        <i x="1836" nd="1"/>
        <i x="1793" nd="1"/>
        <i x="1369" nd="1"/>
        <i x="90" nd="1"/>
        <i x="616" nd="1"/>
        <i x="1676" nd="1"/>
        <i x="2314" nd="1"/>
        <i x="1411" nd="1"/>
        <i x="1410" nd="1"/>
        <i x="1022" nd="1"/>
        <i x="1704" nd="1"/>
        <i x="1329" nd="1"/>
        <i x="1877" nd="1"/>
        <i x="1072" nd="1"/>
        <i x="1292" nd="1"/>
        <i x="1025" nd="1"/>
        <i x="1065" nd="1"/>
        <i x="882" nd="1"/>
        <i x="1502" nd="1"/>
        <i x="2193" nd="1"/>
        <i x="683" nd="1"/>
        <i x="1706" nd="1"/>
        <i x="2018" nd="1"/>
        <i x="1635" nd="1"/>
        <i x="1799" nd="1"/>
        <i x="2240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421" nd="1"/>
        <i x="1808" nd="1"/>
        <i x="1336" nd="1"/>
        <i x="1167" nd="1"/>
        <i x="2179" nd="1"/>
        <i x="1479" nd="1"/>
        <i x="1908" nd="1"/>
        <i x="1990" nd="1"/>
        <i x="523" nd="1"/>
        <i x="795" nd="1"/>
        <i x="2060" nd="1"/>
        <i x="2250" nd="1"/>
        <i x="1037" nd="1"/>
        <i x="998" nd="1"/>
        <i x="926" nd="1"/>
        <i x="2449" nd="1"/>
        <i x="1260" nd="1"/>
        <i x="1872" nd="1"/>
        <i x="1006" nd="1"/>
        <i x="1148" nd="1"/>
        <i x="1517" nd="1"/>
        <i x="1621" nd="1"/>
        <i x="1906" nd="1"/>
        <i x="999" nd="1"/>
        <i x="1460" nd="1"/>
        <i x="1031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7" nd="1"/>
        <i x="1804" nd="1"/>
        <i x="1295" nd="1"/>
        <i x="2019" nd="1"/>
        <i x="1186" nd="1"/>
        <i x="784" nd="1"/>
        <i x="1284" nd="1"/>
        <i x="88" nd="1"/>
        <i x="1048" nd="1"/>
        <i x="1304" nd="1"/>
        <i x="1765" nd="1"/>
        <i x="1764" nd="1"/>
        <i x="1766" nd="1"/>
        <i x="2372" nd="1"/>
        <i x="990" nd="1"/>
        <i x="1419" nd="1"/>
        <i x="2140" nd="1"/>
        <i x="2327" nd="1"/>
        <i x="235" nd="1"/>
        <i x="42" nd="1"/>
        <i x="43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317" nd="1"/>
        <i x="2355" nd="1"/>
        <i x="2438" nd="1"/>
        <i x="2291" nd="1"/>
        <i x="855" nd="1"/>
        <i x="520" nd="1"/>
        <i x="1108" nd="1"/>
        <i x="1166" nd="1"/>
        <i x="1191" nd="1"/>
        <i x="1795" nd="1"/>
        <i x="2238" nd="1"/>
        <i x="1711" nd="1"/>
        <i x="2322" nd="1"/>
        <i x="2392" nd="1"/>
        <i x="1326" nd="1"/>
        <i x="2225" nd="1"/>
        <i x="2161" nd="1"/>
        <i x="2237" nd="1"/>
        <i x="1945" nd="1"/>
        <i x="888" nd="1"/>
        <i x="766" nd="1"/>
        <i x="915" nd="1"/>
        <i x="1806" nd="1"/>
        <i x="2447" nd="1"/>
        <i x="2024" nd="1"/>
        <i x="2352" nd="1"/>
        <i x="1447" nd="1"/>
        <i x="653" nd="1"/>
        <i x="2425" nd="1"/>
        <i x="2178" nd="1"/>
        <i x="2286" nd="1"/>
        <i x="2132" nd="1"/>
        <i x="1753" nd="1"/>
        <i x="1277" nd="1"/>
        <i x="1684" nd="1"/>
        <i x="1239" nd="1"/>
        <i x="109" nd="1"/>
        <i x="2064" nd="1"/>
        <i x="2063" nd="1"/>
        <i x="2309" nd="1"/>
        <i x="2310" nd="1"/>
        <i x="878" nd="1"/>
        <i x="881" nd="1"/>
        <i x="112" nd="1"/>
        <i x="1925" nd="1"/>
        <i x="1333" nd="1"/>
        <i x="2173" nd="1"/>
        <i x="1271" nd="1"/>
        <i x="249" nd="1"/>
        <i x="1525" nd="1"/>
        <i x="929" nd="1"/>
        <i x="699" nd="1"/>
        <i x="2156" nd="1"/>
        <i x="702" nd="1"/>
        <i x="1205" nd="1"/>
        <i x="2020" nd="1"/>
        <i x="1237" nd="1"/>
        <i x="469" nd="1"/>
        <i x="2026" nd="1"/>
        <i x="698" nd="1"/>
        <i x="2397" nd="1"/>
        <i x="2401" nd="1"/>
        <i x="862" nd="1"/>
        <i x="1987" nd="1"/>
        <i x="863" nd="1"/>
        <i x="2364" nd="1"/>
        <i x="1702" nd="1"/>
        <i x="864" nd="1"/>
        <i x="657" nd="1"/>
        <i x="2370" nd="1"/>
        <i x="2072" nd="1"/>
        <i x="1577" nd="1"/>
        <i x="2197" nd="1"/>
        <i x="812" nd="1"/>
        <i x="2335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121" nd="1"/>
        <i x="2122" nd="1"/>
        <i x="2242" nd="1"/>
        <i x="1254" nd="1"/>
        <i x="1430" nd="1"/>
        <i x="1904" nd="1"/>
        <i x="2229" nd="1"/>
        <i x="1214" nd="1"/>
        <i x="1600" nd="1"/>
        <i x="1599" nd="1"/>
        <i x="294" nd="1"/>
        <i x="449" nd="1"/>
        <i x="1693" nd="1"/>
        <i x="1762" nd="1"/>
        <i x="1966" nd="1"/>
        <i x="1949" nd="1"/>
        <i x="2388" nd="1"/>
        <i x="806" nd="1"/>
        <i x="151" nd="1"/>
        <i x="1475" nd="1"/>
        <i x="237" nd="1"/>
        <i x="2275" nd="1"/>
        <i x="315" nd="1"/>
        <i x="425" nd="1"/>
        <i x="1226" nd="1"/>
        <i x="391" nd="1"/>
        <i x="1135" nd="1"/>
        <i x="238" nd="1"/>
        <i x="1115" nd="1"/>
        <i x="906" nd="1"/>
        <i x="548" nd="1"/>
        <i x="567" nd="1"/>
        <i x="471" nd="1"/>
        <i x="513" nd="1"/>
        <i x="779" nd="1"/>
        <i x="1424" nd="1"/>
        <i x="1287" nd="1"/>
        <i x="594" nd="1"/>
        <i x="561" nd="1"/>
        <i x="319" nd="1"/>
        <i x="2065" nd="1"/>
        <i x="467" nd="1"/>
        <i x="468" nd="1"/>
        <i x="605" nd="1"/>
        <i x="2260" nd="1"/>
        <i x="1781" nd="1"/>
        <i x="1215" nd="1"/>
        <i x="2097" nd="1"/>
        <i x="1734" nd="1"/>
        <i x="1915" nd="1"/>
        <i x="809" nd="1"/>
        <i x="1128" nd="1"/>
        <i x="1149" nd="1"/>
        <i x="1301" nd="1"/>
        <i x="1884" nd="1"/>
        <i x="1875" nd="1"/>
        <i x="1029" nd="1"/>
        <i x="1849" nd="1"/>
        <i x="492" nd="1"/>
        <i x="2290" nd="1"/>
        <i x="2377" nd="1"/>
        <i x="388" nd="1"/>
        <i x="222" nd="1"/>
        <i x="1431" nd="1"/>
        <i x="445" nd="1"/>
        <i x="2317" nd="1"/>
        <i x="2430" nd="1"/>
        <i x="1835" nd="1"/>
        <i x="1067" nd="1"/>
        <i x="1514" nd="1"/>
        <i x="1878" nd="1"/>
        <i x="922" nd="1"/>
        <i x="1852" nd="1"/>
        <i x="1212" nd="1"/>
        <i x="2151" nd="1"/>
        <i x="1571" nd="1"/>
        <i x="452" nd="1"/>
        <i x="2058" nd="1"/>
        <i x="2082" nd="1"/>
        <i x="1673" nd="1"/>
        <i x="1881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1858" nd="1"/>
        <i x="1608" nd="1"/>
        <i x="1780" nd="1"/>
        <i x="17" nd="1"/>
        <i x="343" nd="1"/>
        <i x="2338" nd="1"/>
        <i x="528" nd="1"/>
        <i x="397" nd="1"/>
        <i x="2113" nd="1"/>
        <i x="327" nd="1"/>
        <i x="40" nd="1"/>
        <i x="1392" nd="1"/>
        <i x="604" nd="1"/>
        <i x="1800" nd="1"/>
        <i x="1063" nd="1"/>
        <i x="891" nd="1"/>
        <i x="1651" nd="1"/>
        <i x="2336" nd="1"/>
        <i x="350" nd="1"/>
        <i x="31" nd="1"/>
        <i x="633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7" nd="1"/>
        <i x="519" nd="1"/>
        <i x="632" nd="1"/>
        <i x="1181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2" nd="1"/>
        <i x="1094" nd="1"/>
        <i x="701" nd="1"/>
        <i x="677" nd="1"/>
        <i x="1716" nd="1"/>
        <i x="975" nd="1"/>
        <i x="2319" nd="1"/>
        <i x="972" nd="1"/>
        <i x="1755" nd="1"/>
        <i x="1078" nd="1"/>
        <i x="1273" nd="1"/>
        <i x="1379" nd="1"/>
        <i x="2356" nd="1"/>
        <i x="1770" nd="1"/>
        <i x="2298" nd="1"/>
        <i x="2076" nd="1"/>
        <i x="79" nd="1"/>
        <i x="1977" nd="1"/>
        <i x="1976" nd="1"/>
        <i x="39" nd="1"/>
        <i x="796" nd="1"/>
        <i x="687" nd="1"/>
        <i x="1691" nd="1"/>
        <i x="1201" nd="1"/>
        <i x="880" nd="1"/>
        <i x="792" nd="1"/>
        <i x="2144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0" nd="1"/>
        <i x="2192" nd="1"/>
        <i x="2185" nd="1"/>
        <i x="1759" nd="1"/>
        <i x="1" nd="1"/>
        <i x="0" nd="1"/>
        <i x="387" nd="1"/>
        <i x="509" nd="1"/>
        <i x="984" nd="1"/>
        <i x="1840" nd="1"/>
        <i x="810" nd="1"/>
        <i x="898" nd="1"/>
        <i x="1988" nd="1"/>
        <i x="1421" nd="1"/>
        <i x="850" nd="1"/>
        <i x="2174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1625" nd="1"/>
        <i x="2305" nd="1"/>
        <i x="1695" nd="1"/>
        <i x="2039" nd="1"/>
        <i x="1959" nd="1"/>
        <i x="1453" nd="1"/>
        <i x="1359" nd="1"/>
        <i x="1491" nd="1"/>
        <i x="867" nd="1"/>
        <i x="1266" nd="1"/>
        <i x="497" nd="1"/>
        <i x="676" nd="1"/>
        <i x="1667" nd="1"/>
        <i x="2083" nd="1"/>
        <i x="1024" nd="1"/>
        <i x="2188" nd="1"/>
        <i x="1931" nd="1"/>
        <i x="1023" nd="1"/>
        <i x="1107" nd="1"/>
        <i x="2332" nd="1"/>
        <i x="1989" nd="1"/>
        <i x="2358" nd="1"/>
        <i x="1366" nd="1"/>
        <i x="44" nd="1"/>
        <i x="41" nd="1"/>
        <i x="93" nd="1"/>
        <i x="92" nd="1"/>
        <i x="1978" nd="1"/>
        <i x="476" nd="1"/>
        <i x="2281" nd="1"/>
        <i x="408" nd="1"/>
        <i x="1137" nd="1"/>
        <i x="1742" nd="1"/>
        <i x="2236" nd="1"/>
        <i x="1245" nd="1"/>
        <i x="474" nd="1"/>
        <i x="544" nd="1"/>
        <i x="948" nd="1"/>
        <i x="1442" nd="1"/>
        <i x="1127" nd="1"/>
        <i x="204" nd="1"/>
        <i x="741" nd="1"/>
        <i x="2410" nd="1"/>
        <i x="995" nd="1"/>
        <i x="733" nd="1"/>
        <i x="654" nd="1"/>
        <i x="2411" nd="1"/>
        <i x="1272" nd="1"/>
        <i x="2004" nd="1"/>
        <i x="1601" nd="1"/>
        <i x="2220" nd="1"/>
        <i x="1869" nd="1"/>
        <i x="1888" nd="1"/>
        <i x="1160" nd="1"/>
        <i x="530" nd="1"/>
        <i x="531" nd="1"/>
        <i x="19" nd="1"/>
        <i x="1223" nd="1"/>
        <i x="1409" nd="1"/>
        <i x="2110" nd="1"/>
        <i x="745" nd="1"/>
        <i x="1311" nd="1"/>
        <i x="2384" nd="1"/>
        <i x="1119" nd="1"/>
        <i x="1847" nd="1"/>
        <i x="398" nd="1"/>
        <i x="2126" nd="1"/>
        <i x="1814" nd="1"/>
        <i x="1398" nd="1"/>
        <i x="2123" nd="1"/>
        <i x="2326" nd="1"/>
        <i x="1362" nd="1"/>
        <i x="1368" nd="1"/>
        <i x="1380" nd="1"/>
        <i x="2118" nd="1"/>
        <i x="2199" nd="1"/>
        <i x="1190" nd="1"/>
        <i x="1347" nd="1"/>
        <i x="1236" nd="1"/>
        <i x="2158" nd="1"/>
        <i x="2095" nd="1"/>
        <i x="1730" nd="1"/>
        <i x="959" nd="1"/>
        <i x="2412" nd="1"/>
        <i x="2138" nd="1"/>
        <i x="987" nd="1"/>
        <i x="684" nd="1"/>
        <i x="2376" nd="1"/>
        <i x="1969" nd="1"/>
        <i x="56" nd="1"/>
        <i x="55" nd="1"/>
        <i x="1346" nd="1"/>
        <i x="2342" nd="1"/>
        <i x="2341" nd="1"/>
        <i x="2231" nd="1"/>
        <i x="1197" nd="1"/>
        <i x="1198" nd="1"/>
        <i x="30" nd="1"/>
        <i x="440" nd="1"/>
        <i x="2224" nd="1"/>
        <i x="1865" nd="1"/>
        <i x="1537" nd="1"/>
        <i x="1975" nd="1"/>
        <i x="1422" nd="1"/>
        <i x="1751" nd="1"/>
        <i x="1974" nd="1"/>
        <i x="2105" nd="1"/>
        <i x="1646" nd="1"/>
        <i x="2246" nd="1"/>
        <i x="1079" nd="1"/>
        <i x="610" nd="1"/>
        <i x="1890" nd="1"/>
        <i x="690" nd="1"/>
        <i x="1661" nd="1"/>
        <i x="719" nd="1"/>
        <i x="2015" nd="1"/>
        <i x="718" nd="1"/>
        <i x="1360" nd="1"/>
        <i x="395" nd="1"/>
        <i x="2251" nd="1"/>
        <i x="1019" nd="1"/>
        <i x="2139" nd="1"/>
        <i x="2223" nd="1"/>
        <i x="386" nd="1"/>
        <i x="107" nd="1"/>
        <i x="856" nd="1"/>
        <i x="111" nd="1"/>
        <i x="869" nd="1"/>
        <i x="540" nd="1"/>
        <i x="619" nd="1"/>
        <i x="1741" nd="1"/>
        <i x="1823" nd="1"/>
        <i x="1771" nd="1"/>
        <i x="1844" nd="1"/>
        <i x="1355" nd="1"/>
        <i x="2277" nd="1"/>
        <i x="1595" nd="1"/>
        <i x="2276" nd="1"/>
        <i x="773" nd="1"/>
        <i x="1056" nd="1"/>
        <i x="875" nd="1"/>
        <i x="2117" nd="1"/>
        <i x="1177" nd="1"/>
        <i x="861" nd="1"/>
        <i x="2365" nd="1"/>
        <i x="1587" nd="1"/>
        <i x="2213" nd="1"/>
        <i x="1544" nd="1"/>
        <i x="1899" nd="1"/>
        <i x="991" nd="1"/>
        <i x="1889" nd="1"/>
        <i x="845" nd="1"/>
        <i x="2211" nd="1"/>
        <i x="2210" nd="1"/>
        <i x="2088" nd="1"/>
        <i x="2089" nd="1"/>
        <i x="2252" nd="1"/>
        <i x="1713" nd="1"/>
        <i x="1543" nd="1"/>
        <i x="2350" nd="1"/>
        <i x="2028" nd="1"/>
        <i x="2230" nd="1"/>
        <i x="1157" nd="1"/>
        <i x="1668" nd="1"/>
        <i x="1545" nd="1"/>
        <i x="1791" nd="1"/>
        <i x="1243" nd="1"/>
        <i x="943" nd="1"/>
        <i x="723" nd="1"/>
        <i x="16" nd="1"/>
        <i x="18" nd="1"/>
        <i x="2116" nd="1"/>
        <i x="2293" nd="1"/>
        <i x="2062" nd="1"/>
        <i x="2061" nd="1"/>
        <i x="1944" nd="1"/>
        <i x="303" nd="1"/>
        <i x="754" nd="1"/>
        <i x="4" nd="1"/>
        <i x="759" nd="1"/>
        <i x="624" nd="1"/>
        <i x="620" nd="1"/>
        <i x="1856" nd="1"/>
        <i x="2190" nd="1"/>
        <i x="2422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4" nd="1"/>
        <i x="2337" nd="1"/>
        <i x="2439" nd="1"/>
        <i x="331" nd="1"/>
        <i x="323" nd="1"/>
        <i x="120" nd="1"/>
        <i x="113" nd="1"/>
        <i x="1937" nd="1"/>
        <i x="2343" nd="1"/>
        <i x="1603" nd="1"/>
        <i x="1591" nd="1"/>
        <i x="1592" nd="1"/>
        <i x="121" nd="1"/>
        <i x="1640" nd="1"/>
        <i x="1585" nd="1"/>
        <i x="1584" nd="1"/>
        <i x="1586" nd="1"/>
        <i x="1509" nd="1"/>
        <i x="2413" nd="1"/>
        <i x="1687" nd="1"/>
        <i x="777" nd="1"/>
        <i x="2136" nd="1"/>
        <i x="1685" nd="1"/>
        <i x="2163" nd="1"/>
        <i x="1583" nd="1"/>
        <i x="1582" nd="1"/>
        <i x="2234" nd="1"/>
        <i x="2175" nd="1"/>
        <i x="321" nd="1"/>
        <i x="748" nd="1"/>
        <i x="2279" nd="1"/>
        <i x="361" nd="1"/>
        <i x="2267" nd="1"/>
        <i x="230" nd="1"/>
        <i x="231" nd="1"/>
        <i x="228" nd="1"/>
        <i x="1749" nd="1"/>
        <i x="1671" nd="1"/>
        <i x="229" nd="1"/>
        <i x="1891" nd="1"/>
        <i x="2328" nd="1"/>
        <i x="1534" nd="1"/>
        <i x="993" nd="1"/>
        <i x="1533" nd="1"/>
        <i x="1532" nd="1"/>
        <i x="832" nd="1"/>
        <i x="1444" nd="1"/>
        <i x="125" nd="1"/>
        <i x="2108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2" nd="1"/>
        <i x="389" nd="1"/>
        <i x="1870" nd="1"/>
        <i x="849" nd="1"/>
        <i x="2380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39" nd="1"/>
        <i x="668" nd="1"/>
        <i x="1485" nd="1"/>
        <i x="1610" nd="1"/>
        <i x="1656" nd="1"/>
        <i x="1655" nd="1"/>
        <i x="824" nd="1"/>
        <i x="2195" nd="1"/>
        <i x="848" nd="1"/>
        <i x="1038" nd="1"/>
        <i x="1027" nd="1"/>
        <i x="2070" nd="1"/>
        <i x="942" nd="1"/>
        <i x="1265" nd="1"/>
        <i x="2268" nd="1"/>
        <i x="2208" nd="1"/>
        <i x="1922" nd="1"/>
        <i x="1683" nd="1"/>
        <i x="87" nd="1"/>
        <i x="2031" nd="1"/>
        <i x="2041" nd="1"/>
        <i x="2155" nd="1"/>
        <i x="1278" nd="1"/>
        <i x="1546" nd="1"/>
        <i x="51" nd="1"/>
        <i x="53" nd="1"/>
        <i x="52" nd="1"/>
        <i x="54" nd="1"/>
        <i x="2077" nd="1"/>
        <i x="2212" nd="1"/>
        <i x="122" nd="1"/>
        <i x="2289" nd="1"/>
        <i x="1332" nd="1"/>
        <i x="45" nd="1"/>
        <i x="1354" nd="1"/>
        <i x="1938" nd="1"/>
        <i x="205" nd="1"/>
        <i x="1468" nd="1"/>
        <i x="2366" nd="1"/>
        <i x="860" nd="1"/>
        <i x="1979" nd="1"/>
        <i x="442" nd="1"/>
        <i x="413" nd="1"/>
        <i x="405" nd="1"/>
        <i x="2288" nd="1"/>
        <i x="1866" nd="1"/>
        <i x="500" nd="1"/>
        <i x="1178" nd="1"/>
        <i x="2436" nd="1"/>
        <i x="110" nd="1"/>
        <i x="466" nd="1"/>
        <i x="501" nd="1"/>
        <i x="992" nd="1"/>
        <i x="1538" nd="1"/>
        <i x="770" nd="1"/>
        <i x="38" nd="1"/>
        <i x="1062" nd="1"/>
        <i x="1320" nd="1"/>
        <i x="1859" nd="1"/>
        <i x="2423" nd="1"/>
        <i x="1026" nd="1"/>
        <i x="1112" nd="1"/>
        <i x="223" nd="1"/>
        <i x="2186" nd="1"/>
        <i x="1760" nd="1"/>
        <i x="1524" nd="1"/>
        <i x="921" nd="1"/>
        <i x="1220" nd="1"/>
        <i x="2198" nd="1"/>
        <i x="917" nd="1"/>
        <i x="532" nd="1"/>
        <i x="1251" nd="1"/>
        <i x="329" nd="1"/>
        <i x="472" nd="1"/>
        <i x="974" nd="1"/>
        <i x="730" nd="1"/>
        <i x="2150" nd="1"/>
        <i x="167" nd="1"/>
        <i x="244" nd="1"/>
        <i x="558" nd="1"/>
        <i x="166" nd="1"/>
        <i x="1192" nd="1"/>
        <i x="894" nd="1"/>
        <i x="857" nd="1"/>
        <i x="670" nd="1"/>
        <i x="2167" nd="1"/>
        <i x="1527" nd="1"/>
        <i x="246" nd="1"/>
        <i x="165" nd="1"/>
        <i x="245" nd="1"/>
        <i x="655" nd="1"/>
        <i x="2368" nd="1"/>
        <i x="1615" nd="1"/>
        <i x="2381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1918" nd="1"/>
        <i x="1229" nd="1"/>
        <i x="2329" nd="1"/>
        <i x="2119" nd="1"/>
        <i x="326" nd="1"/>
        <i x="529" nd="1"/>
        <i x="2417" nd="1"/>
        <i x="1386" nd="1"/>
        <i x="2450" nd="1"/>
        <i x="192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" xr10:uid="{372DE81F-EB8E-0B41-9790-FF31D3AA2784}" sourceName="Ref">
  <pivotTables>
    <pivotTable tabId="14" name="TablaDinámica1"/>
  </pivotTables>
  <data>
    <tabular pivotCacheId="977690389">
      <items count="2467">
        <i x="892" s="1"/>
        <i x="893" s="1"/>
        <i x="1015" s="1"/>
        <i x="2086" s="1"/>
        <i x="1293" s="1"/>
        <i x="1525" s="1"/>
        <i x="655" s="1"/>
        <i x="1163" s="1"/>
        <i x="1175" s="1"/>
        <i x="168" s="1"/>
        <i x="2464" s="1" nd="1"/>
        <i x="2463" s="1" nd="1"/>
        <i x="2466" s="1" nd="1"/>
        <i x="2465" s="1" nd="1"/>
        <i x="1541" s="1" nd="1"/>
        <i x="1662" s="1" nd="1"/>
        <i x="725" s="1" nd="1"/>
        <i x="495" s="1" nd="1"/>
        <i x="985" s="1" nd="1"/>
        <i x="1829" s="1" nd="1"/>
        <i x="484" s="1" nd="1"/>
        <i x="611" s="1" nd="1"/>
        <i x="2261" s="1" nd="1"/>
        <i x="2394" s="1" nd="1"/>
        <i x="649" s="1" nd="1"/>
        <i x="132" s="1" nd="1"/>
        <i x="1892" s="1" nd="1"/>
        <i x="1529" s="1" nd="1"/>
        <i x="1393" s="1" nd="1"/>
        <i x="914" s="1" nd="1"/>
        <i x="1103" s="1" nd="1"/>
        <i x="1553" s="1" nd="1"/>
        <i x="1552" s="1" nd="1"/>
        <i x="1679" s="1" nd="1"/>
        <i x="1680" s="1" nd="1"/>
        <i x="1681" s="1" nd="1"/>
        <i x="1994" s="1" nd="1"/>
        <i x="618" s="1" nd="1"/>
        <i x="774" s="1" nd="1"/>
        <i x="1396" s="1" nd="1"/>
        <i x="1663" s="1" nd="1"/>
        <i x="464" s="1" nd="1"/>
        <i x="211" s="1" nd="1"/>
        <i x="97" s="1" nd="1"/>
        <i x="1008" s="1" nd="1"/>
        <i x="465" s="1" nd="1"/>
        <i x="1818" s="1" nd="1"/>
        <i x="61" s="1" nd="1"/>
        <i x="62" s="1" nd="1"/>
        <i x="63" s="1" nd="1"/>
        <i x="1647" s="1" nd="1"/>
        <i x="2389" s="1" nd="1"/>
        <i x="2048" s="1" nd="1"/>
        <i x="982" s="1" nd="1"/>
        <i x="2069" s="1" nd="1"/>
        <i x="98" s="1" nd="1"/>
        <i x="1007" s="1" nd="1"/>
        <i x="508" s="1" nd="1"/>
        <i x="1549" s="1" nd="1"/>
        <i x="444" s="1" nd="1"/>
        <i x="60" s="1" nd="1"/>
        <i x="64" s="1" nd="1"/>
        <i x="65" s="1" nd="1"/>
        <i x="1672" s="1" nd="1"/>
        <i x="1299" s="1" nd="1"/>
        <i x="1035" s="1" nd="1"/>
        <i x="1991" s="1" nd="1"/>
        <i x="647" s="1" nd="1"/>
        <i x="2145" s="1" nd="1"/>
        <i x="1327" s="1" nd="1"/>
        <i x="202" s="1" nd="1"/>
        <i x="1721" s="1" nd="1"/>
        <i x="307" s="1" nd="1"/>
        <i x="485" s="1" nd="1"/>
        <i x="1270" s="1" nd="1"/>
        <i x="1443" s="1" nd="1"/>
        <i x="1894" s="1" nd="1"/>
        <i x="941" s="1" nd="1"/>
        <i x="1593" s="1" nd="1"/>
        <i x="1633" s="1" nd="1"/>
        <i x="345" s="1" nd="1"/>
        <i x="1594" s="1" nd="1"/>
        <i x="347" s="1" nd="1"/>
        <i x="1893" s="1" nd="1"/>
        <i x="944" s="1" nd="1"/>
        <i x="1001" s="1" nd="1"/>
        <i x="267" s="1" nd="1"/>
        <i x="174" s="1" nd="1"/>
        <i x="1080" s="1" nd="1"/>
        <i x="534" s="1" nd="1"/>
        <i x="1102" s="1" nd="1"/>
        <i x="2386" s="1" nd="1"/>
        <i x="535" s="1" nd="1"/>
        <i x="173" s="1" nd="1"/>
        <i x="177" s="1" nd="1"/>
        <i x="634" s="1" nd="1"/>
        <i x="136" s="1" nd="1"/>
        <i x="362" s="1" nd="1"/>
        <i x="2409" s="1" nd="1"/>
        <i x="1432" s="1" nd="1"/>
        <i x="1927" s="1" nd="1"/>
        <i x="1129" s="1" nd="1"/>
        <i x="1130" s="1" nd="1"/>
        <i x="762" s="1" nd="1"/>
        <i x="2001" s="1" nd="1"/>
        <i x="183" s="1" nd="1"/>
        <i x="511" s="1" nd="1"/>
        <i x="268" s="1" nd="1"/>
        <i x="384" s="1" nd="1"/>
        <i x="1230" s="1" nd="1"/>
        <i x="890" s="1" nd="1"/>
        <i x="1643" s="1" nd="1"/>
        <i x="360" s="1" nd="1"/>
        <i x="148" s="1" nd="1"/>
        <i x="271" s="1" nd="1"/>
        <i x="642" s="1" nd="1"/>
        <i x="367" s="1" nd="1"/>
        <i x="2040" s="1" nd="1"/>
        <i x="269" s="1" nd="1"/>
        <i x="176" s="1" nd="1"/>
        <i x="590" s="1" nd="1"/>
        <i x="1091" s="1" nd="1"/>
        <i x="1101" s="1" nd="1"/>
        <i x="431" s="1" nd="1"/>
        <i x="621" s="1" nd="1"/>
        <i x="175" s="1" nd="1"/>
        <i x="470" s="1" nd="1"/>
        <i x="2104" s="1" nd="1"/>
        <i x="2362" s="1" nd="1"/>
        <i x="181" s="1" nd="1"/>
        <i x="1786" s="1" nd="1"/>
        <i x="2429" s="1" nd="1"/>
        <i x="1614" s="1" nd="1"/>
        <i x="2287" s="1" nd="1"/>
        <i x="1014" s="1" nd="1"/>
        <i x="137" s="1" nd="1"/>
        <i x="274" s="1" nd="1"/>
        <i x="270" s="1" nd="1"/>
        <i x="178" s="1" nd="1"/>
        <i x="1110" s="1" nd="1"/>
        <i x="141" s="1" nd="1"/>
        <i x="272" s="1" nd="1"/>
        <i x="889" s="1" nd="1"/>
        <i x="909" s="1" nd="1"/>
        <i x="961" s="1" nd="1"/>
        <i x="239" s="1" nd="1"/>
        <i x="799" s="1" nd="1"/>
        <i x="2295" s="1" nd="1"/>
        <i x="1697" s="1" nd="1"/>
        <i x="755" s="1" nd="1"/>
        <i x="837" s="1" nd="1"/>
        <i x="631" s="1" nd="1"/>
        <i x="2249" s="1" nd="1"/>
        <i x="1093" s="1" nd="1"/>
        <i x="756" s="1" nd="1"/>
        <i x="1133" s="1" nd="1"/>
        <i x="217" s="1" nd="1"/>
        <i x="179" s="1" nd="1"/>
        <i x="1573" s="1" nd="1"/>
        <i x="1644" s="1" nd="1"/>
        <i x="1016" s="1" nd="1"/>
        <i x="1825" s="1" nd="1"/>
        <i x="512" s="1" nd="1"/>
        <i x="1161" s="1" nd="1"/>
        <i x="138" s="1" nd="1"/>
        <i x="2021" s="1" nd="1"/>
        <i x="1590" s="1" nd="1"/>
        <i x="1090" s="1" nd="1"/>
        <i x="1099" s="1" nd="1"/>
        <i x="1100" s="1" nd="1"/>
        <i x="200" s="1" nd="1"/>
        <i x="1698" s="1" nd="1"/>
        <i x="489" s="1" nd="1"/>
        <i x="142" s="1" nd="1"/>
        <i x="488" s="1" nd="1"/>
        <i x="273" s="1" nd="1"/>
        <i x="910" s="1" nd="1"/>
        <i x="2263" s="1" nd="1"/>
        <i x="496" s="1" nd="1"/>
        <i x="2033" s="1" nd="1"/>
        <i x="2221" s="1" nd="1"/>
        <i x="786" s="1" nd="1"/>
        <i x="1111" s="1" nd="1"/>
        <i x="184" s="1" nd="1"/>
        <i x="2013" s="1" nd="1"/>
        <i x="241" s="1" nd="1"/>
        <i x="224" s="1" nd="1"/>
        <i x="911" s="1" nd="1"/>
        <i x="2304" s="1" nd="1"/>
        <i x="180" s="1" nd="1"/>
        <i x="1473" s="1" nd="1"/>
        <i x="2257" s="1" nd="1"/>
        <i x="2096" s="1" nd="1"/>
        <i x="1261" s="1" nd="1"/>
        <i x="776" s="1" nd="1"/>
        <i x="182" s="1" nd="1"/>
        <i x="1082" s="1" nd="1"/>
        <i x="1165" s="1" nd="1"/>
        <i x="947" s="1" nd="1"/>
        <i x="1305" s="1" nd="1"/>
        <i x="49" s="1" nd="1"/>
        <i x="1182" s="1" nd="1"/>
        <i x="539" s="1" nd="1"/>
        <i x="617" s="1" nd="1"/>
        <i x="2255" s="1" nd="1"/>
        <i x="1548" s="1" nd="1"/>
        <i x="68" s="1" nd="1"/>
        <i x="1456" s="1" nd="1"/>
        <i x="2440" s="1" nd="1"/>
        <i x="1569" s="1" nd="1"/>
        <i x="1057" s="1" nd="1"/>
        <i x="1382" s="1" nd="1"/>
        <i x="1217" s="1" nd="1"/>
        <i x="1617" s="1" nd="1"/>
        <i x="858" s="1" nd="1"/>
        <i x="1361" s="1" nd="1"/>
        <i x="1348" s="1" nd="1"/>
        <i x="1688" s="1" nd="1"/>
        <i x="585" s="1" nd="1"/>
        <i x="1083" s="1" nd="1"/>
        <i x="351" s="1" nd="1"/>
        <i x="1391" s="1" nd="1"/>
        <i x="808" s="1" nd="1"/>
        <i x="1788" s="1" nd="1"/>
        <i x="2360" s="1" nd="1"/>
        <i x="2316" s="1" nd="1"/>
        <i x="1955" s="1" nd="1"/>
        <i x="2271" s="1" nd="1"/>
        <i x="2347" s="1" nd="1"/>
        <i x="1309" s="1" nd="1"/>
        <i x="436" s="1" nd="1"/>
        <i x="1756" s="1" nd="1"/>
        <i x="1367" s="1" nd="1"/>
        <i x="219" s="1" nd="1"/>
        <i x="220" s="1" nd="1"/>
        <i x="1837" s="1" nd="1"/>
        <i x="1300" s="1" nd="1"/>
        <i x="1831" s="1" nd="1"/>
        <i x="2353" s="1" nd="1"/>
        <i x="1120" s="1" nd="1"/>
        <i x="1712" s="1" nd="1"/>
        <i x="547" s="1" nd="1"/>
        <i x="960" s="1" nd="1"/>
        <i x="938" s="1" nd="1"/>
        <i x="830" s="1" nd="1"/>
        <i x="946" s="1" nd="1"/>
        <i x="956" s="1" nd="1"/>
        <i x="1718" s="1" nd="1"/>
        <i x="1061" s="1" nd="1"/>
        <i x="920" s="1" nd="1"/>
        <i x="721" s="1" nd="1"/>
        <i x="1426" s="1" nd="1"/>
        <i x="1833" s="1" nd="1"/>
        <i x="1879" s="1" nd="1"/>
        <i x="1782" s="1" nd="1"/>
        <i x="2133" s="1" nd="1"/>
        <i x="1787" s="1" nd="1"/>
        <i x="1259" s="1" nd="1"/>
        <i x="957" s="1" nd="1"/>
        <i x="971" s="1" nd="1"/>
        <i x="1400" s="1" nd="1"/>
        <i x="1319" s="1" nd="1"/>
        <i x="1290" s="1" nd="1"/>
        <i x="2124" s="1" nd="1"/>
        <i x="486" s="1" nd="1"/>
        <i x="2307" s="1" nd="1"/>
        <i x="846" s="1" nd="1"/>
        <i x="939" s="1" nd="1"/>
        <i x="2313" s="1" nd="1"/>
        <i x="2075" s="1" nd="1"/>
        <i x="2333" s="1" nd="1"/>
        <i x="612" s="1" nd="1"/>
        <i x="407" s="1" nd="1"/>
        <i x="789" s="1" nd="1"/>
        <i x="101" s="1" nd="1"/>
        <i x="100" s="1" nd="1"/>
        <i x="2051" s="1" nd="1"/>
        <i x="1324" s="1" nd="1"/>
        <i x="1464" s="1" nd="1"/>
        <i x="129" s="1" nd="1"/>
        <i x="126" s="1" nd="1"/>
        <i x="866" s="1" nd="1"/>
        <i x="1285" s="1" nd="1"/>
        <i x="1678" s="1" nd="1"/>
        <i x="1077" s="1" nd="1"/>
        <i x="916" s="1" nd="1"/>
        <i x="710" s="1" nd="1"/>
        <i x="1005" s="1" nd="1"/>
        <i x="607" s="1" nd="1"/>
        <i x="606" s="1" nd="1"/>
        <i x="608" s="1" nd="1"/>
        <i x="588" s="1" nd="1"/>
        <i x="80" s="1" nd="1"/>
        <i x="1871" s="1" nd="1"/>
        <i x="704" s="1" nd="1"/>
        <i x="1598" s="1" nd="1"/>
        <i x="1053" s="1" nd="1"/>
        <i x="1740" s="1" nd="1"/>
        <i x="1574" s="1" nd="1"/>
        <i x="1054" s="1" nd="1"/>
        <i x="1402" s="1" nd="1"/>
        <i x="1403" s="1" nd="1"/>
        <i x="1743" s="1" nd="1"/>
        <i x="814" s="1" nd="1"/>
        <i x="1857" s="1" nd="1"/>
        <i x="753" s="1" nd="1"/>
        <i x="2396" s="1" nd="1"/>
        <i x="1841" s="1" nd="1"/>
        <i x="1283" s="1" nd="1"/>
        <i x="2143" s="1" nd="1"/>
        <i x="2142" s="1" nd="1"/>
        <i x="1551" s="1" nd="1"/>
        <i x="1580" s="1" nd="1"/>
        <i x="831" s="1" nd="1"/>
        <i x="835" s="1" nd="1"/>
        <i x="1528" s="1" nd="1"/>
        <i x="813" s="1" nd="1"/>
        <i x="1776" s="1" nd="1"/>
        <i x="1933" s="1" nd="1"/>
        <i x="2245" s="1" nd="1"/>
        <i x="1052" s="1" nd="1"/>
        <i x="1242" s="1" nd="1"/>
        <i x="1314" s="1" nd="1"/>
        <i x="7" s="1" nd="1"/>
        <i x="308" s="1" nd="1"/>
        <i x="1500" s="1" nd="1"/>
        <i x="2457" s="1" nd="1"/>
        <i x="1604" s="1" nd="1"/>
        <i x="108" s="1" nd="1"/>
        <i x="2050" s="1" nd="1"/>
        <i x="1323" s="1" nd="1"/>
        <i x="1863" s="1" nd="1"/>
        <i x="1256" s="1" nd="1"/>
        <i x="1195" s="1" nd="1"/>
        <i x="2" s="1" nd="1"/>
        <i x="827" s="1" nd="1"/>
        <i x="424" s="1" nd="1"/>
        <i x="1557" s="1" nd="1"/>
        <i x="980" s="1" nd="1"/>
        <i x="1081" s="1" nd="1"/>
        <i x="1951" s="1" nd="1"/>
        <i x="1338" s="1" nd="1"/>
        <i x="2055" s="1" nd="1"/>
        <i x="663" s="1" nd="1"/>
        <i x="1179" s="1" nd="1"/>
        <i x="1536" s="1" nd="1"/>
        <i x="679" s="1" nd="1"/>
        <i x="1912" s="1" nd="1"/>
        <i x="1848" s="1" nd="1"/>
        <i x="346" s="1" nd="1"/>
        <i x="457" s="1" nd="1"/>
        <i x="456" s="1" nd="1"/>
        <i x="1801" s="1" nd="1"/>
        <i x="1611" s="1" nd="1"/>
        <i x="414" s="1" nd="1"/>
        <i x="2294" s="1" nd="1"/>
        <i x="499" s="1" nd="1"/>
        <i x="1902" s="1" nd="1"/>
        <i x="1903" s="1" nd="1"/>
        <i x="2022" s="1" nd="1"/>
        <i x="1123" s="1" nd="1"/>
        <i x="1631" s="1" nd="1"/>
        <i x="1189" s="1" nd="1"/>
        <i x="210" s="1" nd="1"/>
        <i x="870" s="1" nd="1"/>
        <i x="2000" s="1" nd="1"/>
        <i x="1322" s="1" nd="1"/>
        <i x="895" s="1" nd="1"/>
        <i x="1417" s="1" nd="1"/>
        <i x="1373" s="1" nd="1"/>
        <i x="1745" s="1" nd="1"/>
        <i x="1498" s="1" nd="1"/>
        <i x="1650" s="1" nd="1"/>
        <i x="2080" s="1" nd="1"/>
        <i x="1729" s="1" nd="1"/>
        <i x="739" s="1" nd="1"/>
        <i x="1911" s="1" nd="1"/>
        <i x="443" s="1" nd="1"/>
        <i x="1504" s="1" nd="1"/>
        <i x="2181" s="1" nd="1"/>
        <i x="1746" s="1" nd="1"/>
        <i x="1572" s="1" nd="1"/>
        <i x="986" s="1" nd="1"/>
        <i x="877" s="1" nd="1"/>
        <i x="788" s="1" nd="1"/>
        <i x="1000" s="1" nd="1"/>
        <i x="1846" s="1" nd="1"/>
        <i x="2446" s="1" nd="1"/>
        <i x="1758" s="1" nd="1"/>
        <i x="1817" s="1" nd="1"/>
        <i x="2321" s="1" nd="1"/>
        <i x="599" s="1" nd="1"/>
        <i x="1377" s="1" nd="1"/>
        <i x="708" s="1" nd="1"/>
        <i x="1378" s="1" nd="1"/>
        <i x="2227" s="1" nd="1"/>
        <i x="1227" s="1" nd="1"/>
        <i x="1934" s="1" nd="1"/>
        <i x="1060" s="1" nd="1"/>
        <i x="931" s="1" nd="1"/>
        <i x="2300" s="1" nd="1"/>
        <i x="23" s="1" nd="1"/>
        <i x="22" s="1" nd="1"/>
        <i x="833" s="1" nd="1"/>
        <i x="650" s="1" nd="1"/>
        <i x="1792" s="1" nd="1"/>
        <i x="1690" s="1" nd="1"/>
        <i x="962" s="1" nd="1"/>
        <i x="1318" s="1" nd="1"/>
        <i x="2003" s="1" nd="1"/>
        <i x="1677" s="1" nd="1"/>
        <i x="1735" s="1" nd="1"/>
        <i x="1488" s="1" nd="1"/>
        <i x="1221" s="1" nd="1"/>
        <i x="1952" s="1" nd="1"/>
        <i x="1861" s="1" nd="1"/>
        <i x="597" s="1" nd="1"/>
        <i x="596" s="1" nd="1"/>
        <i x="1612" s="1" nd="1"/>
        <i x="2107" s="1" nd="1"/>
        <i x="1772" s="1" nd="1"/>
        <i x="552" s="1" nd="1"/>
        <i x="2382" s="1" nd="1"/>
        <i x="1200" s="1" nd="1"/>
        <i x="1222" s="1" nd="1"/>
        <i x="1269" s="1" nd="1"/>
        <i x="1033" s="1" nd="1"/>
        <i x="1649" s="1" nd="1"/>
        <i x="740" s="1" nd="1"/>
        <i x="337" s="1" nd="1"/>
        <i x="2311" s="1" nd="1"/>
        <i x="479" s="1" nd="1"/>
        <i x="478" s="1" nd="1"/>
        <i x="2299" s="1" nd="1"/>
        <i x="2111" s="1" nd="1"/>
        <i x="2200" s="1" nd="1"/>
        <i x="645" s="1" nd="1"/>
        <i x="2087" s="1" nd="1"/>
        <i x="2091" s="1" nd="1"/>
        <i x="2334" s="1" nd="1"/>
        <i x="1150" s="1" nd="1"/>
        <i x="1895" s="1" nd="1"/>
        <i x="1972" s="1" nd="1"/>
        <i x="1188" s="1" nd="1"/>
        <i x="664" s="1" nd="1"/>
        <i x="1238" s="1" nd="1"/>
        <i x="1414" s="1" nd="1"/>
        <i x="1415" s="1" nd="1"/>
        <i x="1449" s="1" nd="1"/>
        <i x="1036" s="1" nd="1"/>
        <i x="422" s="1" nd="1"/>
        <i x="1268" s="1" nd="1"/>
        <i x="339" s="1" nd="1"/>
        <i x="1477" s="1" nd="1"/>
        <i x="503" s="1" nd="1"/>
        <i x="78" s="1" nd="1"/>
        <i x="460" s="1" nd="1"/>
        <i x="712" s="1" nd="1"/>
        <i x="2407" s="1" nd="1"/>
        <i x="2427" s="1" nd="1"/>
        <i x="722" s="1" nd="1"/>
        <i x="58" s="1" nd="1"/>
        <i x="1046" s="1" nd="1"/>
        <i x="2371" s="1" nd="1"/>
        <i x="1620" s="1" nd="1"/>
        <i x="1968" s="1" nd="1"/>
        <i x="1423" s="1" nd="1"/>
        <i x="675" s="1" nd="1"/>
        <i x="1686" s="1" nd="1"/>
        <i x="636" s="1" nd="1"/>
        <i x="1733" s="1" nd="1"/>
        <i x="2036" s="1" nd="1"/>
        <i x="750" s="1" nd="1"/>
        <i x="673" s="1" nd="1"/>
        <i x="1088" s="1" nd="1"/>
        <i x="672" s="1" nd="1"/>
        <i x="2265" s="1" nd="1"/>
        <i x="2458" s="1" nd="1"/>
        <i x="2302" s="1" nd="1"/>
        <i x="2426" s="1" nd="1"/>
        <i x="1383" s="1" nd="1"/>
        <i x="1030" s="1" nd="1"/>
        <i x="1947" s="1" nd="1"/>
        <i x="1626" s="1" nd="1"/>
        <i x="1802" s="1" nd="1"/>
        <i x="1853" s="1" nd="1"/>
        <i x="1960" s="1" nd="1"/>
        <i x="2315" s="1" nd="1"/>
        <i x="1390" s="1" nd="1"/>
        <i x="335" s="1" nd="1"/>
        <i x="782" s="1" nd="1"/>
        <i x="1798" s="1" nd="1"/>
        <i x="798" s="1" nd="1"/>
        <i x="2084" s="1" nd="1"/>
        <i x="790" s="1" nd="1"/>
        <i x="780" s="1" nd="1"/>
        <i x="967" s="1" nd="1"/>
        <i x="2301" s="1" nd="1"/>
        <i x="674" s="1" nd="1"/>
        <i x="1339" s="1" nd="1"/>
        <i x="2443" s="1" nd="1"/>
        <i x="925" s="1" nd="1"/>
        <i x="1607" s="1" nd="1"/>
        <i x="682" s="1" nd="1"/>
        <i x="2187" s="1" nd="1"/>
        <i x="2057" s="1" nd="1"/>
        <i x="879" s="1" nd="1"/>
        <i x="1068" s="1" nd="1"/>
        <i x="2432" s="1" nd="1"/>
        <i x="1669" s="1" nd="1"/>
        <i x="1076" s="1" nd="1"/>
        <i x="953" s="1" nd="1"/>
        <i x="394" s="1" nd="1"/>
        <i x="2130" s="1" nd="1"/>
        <i x="751" s="1" nd="1"/>
        <i x="2172" s="1" nd="1"/>
        <i x="498" s="1" nd="1"/>
        <i x="1427" s="1" nd="1"/>
        <i x="1159" s="1" nd="1"/>
        <i x="477" s="1" nd="1"/>
        <i x="1487" s="1" nd="1"/>
        <i x="2131" s="1" nd="1"/>
        <i x="1032" s="1" nd="1"/>
        <i x="2129" s="1" nd="1"/>
        <i x="1731" s="1" nd="1"/>
        <i x="1567" s="1" nd="1"/>
        <i x="1724" s="1" nd="1"/>
        <i x="656" s="1" nd="1"/>
        <i x="1505" s="1" nd="1"/>
        <i x="1883" s="1" nd="1"/>
        <i x="1562" s="1" nd="1"/>
        <i x="1209" s="1" nd="1"/>
        <i x="1196" s="1" nd="1"/>
        <i x="522" s="1" nd="1"/>
        <i x="1276" s="1" nd="1"/>
        <i x="1275" s="1" nd="1"/>
        <i x="2282" s="1" nd="1"/>
        <i x="783" s="1" nd="1"/>
        <i x="1705" s="1" nd="1"/>
        <i x="1176" s="1" nd="1"/>
        <i x="2025" s="1" nd="1"/>
        <i x="2442" s="1" nd="1"/>
        <i x="1248" s="1" nd="1"/>
        <i x="2270" s="1" nd="1"/>
        <i x="67" s="1" nd="1"/>
        <i x="734" s="1" nd="1"/>
        <i x="462" s="1" nd="1"/>
        <i x="463" s="1" nd="1"/>
        <i x="1898" s="1" nd="1"/>
        <i x="2424" s="1" nd="1"/>
        <i x="1519" s="1" nd="1"/>
        <i x="625" s="1" nd="1"/>
        <i x="951" s="1" nd="1"/>
        <i x="1219" s="1" nd="1"/>
        <i x="887" s="1" nd="1"/>
        <i x="117" s="1" nd="1"/>
        <i x="116" s="1" nd="1"/>
        <i x="115" s="1" nd="1"/>
        <i x="114" s="1" nd="1"/>
        <i x="603" s="1" nd="1"/>
        <i x="435" s="1" nd="1"/>
        <i x="483" s="1" nd="1"/>
        <i x="726" s="1" nd="1"/>
        <i x="1445" s="1" nd="1"/>
        <i x="560" s="1" nd="1"/>
        <i x="1247" s="1" nd="1"/>
        <i x="1986" s="1" nd="1"/>
        <i x="2047" s="1" nd="1"/>
        <i x="2049" s="1" nd="1"/>
        <i x="1674" s="1" nd="1"/>
        <i x="2402" s="1" nd="1"/>
        <i x="510" s="1" nd="1"/>
        <i x="767" s="1" nd="1"/>
        <i x="332" s="1" nd="1"/>
        <i x="976" s="1" nd="1"/>
        <i x="1395" s="1" nd="1"/>
        <i x="746" s="1" nd="1"/>
        <i x="458" s="1" nd="1"/>
        <i x="1736" s="1" nd="1"/>
        <i x="601" s="1" nd="1"/>
        <i x="2306" s="1" nd="1"/>
        <i x="2253" s="1" nd="1"/>
        <i x="306" s="1" nd="1"/>
        <i x="2258" s="1" nd="1"/>
        <i x="2206" s="1" nd="1"/>
        <i x="302" s="1" nd="1"/>
        <i x="1935" s="1" nd="1"/>
        <i x="2441" s="1" nd="1"/>
        <i x="553" s="1" nd="1"/>
        <i x="865" s="1" nd="1"/>
        <i x="2415" s="1" nd="1"/>
        <i x="1413" s="1" nd="1"/>
        <i x="1352" s="1" nd="1"/>
        <i x="1353" s="1" nd="1"/>
        <i x="822" s="1" nd="1"/>
        <i x="1211" s="1" nd="1"/>
        <i x="325" s="1" nd="1"/>
        <i x="600" s="1" nd="1"/>
        <i x="2243" s="1" nd="1"/>
        <i x="1783" s="1" nd="1"/>
        <i x="950" s="1" nd="1"/>
        <i x="2120" s="1" nd="1"/>
        <i x="1470" s="1" nd="1"/>
        <i x="2079" s="1" nd="1"/>
        <i x="155" s="1" nd="1"/>
        <i x="1474" s="1" nd="1"/>
        <i x="154" s="1" nd="1"/>
        <i x="2345" s="1" nd="1"/>
        <i x="446" s="1" nd="1"/>
        <i x="1493" s="1" nd="1"/>
        <i x="1636" s="1" nd="1"/>
        <i x="221" s="1" nd="1"/>
        <i x="713" s="1" nd="1"/>
        <i x="1180" s="1" nd="1"/>
        <i x="128" s="1" nd="1"/>
        <i x="1011" s="1" nd="1"/>
        <i x="2241" s="1" nd="1"/>
        <i x="1579" s="1" nd="1"/>
        <i x="2385" s="1" nd="1"/>
        <i x="1476" s="1" nd="1"/>
        <i x="2017" s="1" nd="1"/>
        <i x="2431" s="1" nd="1"/>
        <i x="1291" s="1" nd="1"/>
        <i x="127" s="1" nd="1"/>
        <i x="417" s="1" nd="1"/>
        <i x="2414" s="1" nd="1"/>
        <i x="1365" s="1" nd="1"/>
        <i x="1345" s="1" nd="1"/>
        <i x="1381" s="1" nd="1"/>
        <i x="2085" s="1" nd="1"/>
        <i x="1555" s="1" nd="1"/>
        <i x="1874" s="1" nd="1"/>
        <i x="2099" s="1" nd="1"/>
        <i x="2383" s="1" nd="1"/>
        <i x="1575" s="1" nd="1"/>
        <i x="1728" s="1" nd="1"/>
        <i x="1556" s="1" nd="1"/>
        <i x="2100" s="1" nd="1"/>
        <i x="2046" s="1" nd="1"/>
        <i x="1773" s="1" nd="1"/>
        <i x="1560" s="1" nd="1"/>
        <i x="1970" s="1" nd="1"/>
        <i x="1312" s="1" nd="1"/>
        <i x="1174" s="1" nd="1"/>
        <i x="1194" s="1" nd="1"/>
        <i x="2074" s="1" nd="1"/>
        <i x="2012" s="1" nd="1"/>
        <i x="119" s="1" nd="1"/>
        <i x="2280" s="1" nd="1"/>
        <i x="411" s="1" nd="1"/>
        <i x="410" s="1" nd="1"/>
        <i x="2399" s="1" nd="1"/>
        <i x="2400" s="1" nd="1"/>
        <i x="74" s="1" nd="1"/>
        <i x="75" s="1" nd="1"/>
        <i x="1059" s="1" nd="1"/>
        <i x="694" s="1" nd="1"/>
        <i x="695" s="1" nd="1"/>
        <i x="577" s="1" nd="1"/>
        <i x="1641" s="1" nd="1"/>
        <i x="1193" s="1" nd="1"/>
        <i x="979" s="1" nd="1"/>
        <i x="426" s="1" nd="1"/>
        <i x="1722" s="1" nd="1"/>
        <i x="1876" s="1" nd="1"/>
        <i x="1506" s="1" nd="1"/>
        <i x="818" s="1" nd="1"/>
        <i x="342" s="1" nd="1"/>
        <i x="592" s="1" nd="1"/>
        <i x="899" s="1" nd="1"/>
        <i x="365" s="1" nd="1"/>
        <i x="760" s="1" nd="1"/>
        <i x="1405" s="1" nd="1"/>
        <i x="1454" s="1" nd="1"/>
        <i x="859" s="1" nd="1"/>
        <i x="1521" s="1" nd="1"/>
        <i x="507" s="1" nd="1"/>
        <i x="666" s="1" nd="1"/>
        <i x="640" s="1" nd="1"/>
        <i x="924" s="1" nd="1"/>
        <i x="1928" s="1" nd="1"/>
        <i x="2115" s="1" nd="1"/>
        <i x="2044" s="1" nd="1"/>
        <i x="1418" s="1" nd="1"/>
        <i x="2226" s="1" nd="1"/>
        <i x="330" s="1" nd="1"/>
        <i x="1696" s="1" nd="1"/>
        <i x="1162" s="1" nd="1"/>
        <i x="923" s="1" nd="1"/>
        <i x="1843" s="1" nd="1"/>
        <i x="2114" s="1" nd="1"/>
        <i x="1768" s="1" nd="1"/>
        <i x="1605" s="1" nd="1"/>
        <i x="352" s="1" nd="1"/>
        <i x="1374" s="1" nd="1"/>
        <i x="1302" s="1" nd="1"/>
        <i x="1450" s="1" nd="1"/>
        <i x="852" s="1" nd="1"/>
        <i x="1627" s="1" nd="1"/>
        <i x="1726" s="1" nd="1"/>
        <i x="1303" s="1" nd="1"/>
        <i x="1880" s="1" nd="1"/>
        <i x="1689" s="1" nd="1"/>
        <i x="2451" s="1" nd="1"/>
        <i x="2014" s="1" nd="1"/>
        <i x="1832" s="1" nd="1"/>
        <i x="1452" s="1" nd="1"/>
        <i x="2363" s="1" nd="1"/>
        <i x="2361" s="1" nd="1"/>
        <i x="2445" s="1" nd="1"/>
        <i x="1710" s="1" nd="1"/>
        <i x="1670" s="1" nd="1"/>
        <i x="1654" s="1" nd="1"/>
        <i x="1747" s="1" nd="1"/>
        <i x="1748" s="1" nd="1"/>
        <i x="1862" s="1" nd="1"/>
        <i x="1658" s="1" nd="1"/>
        <i x="1657" s="1" nd="1"/>
        <i x="823" s="1" nd="1"/>
        <i x="724" s="1" nd="1"/>
        <i x="2157" s="1" nd="1"/>
        <i x="968" s="1" nd="1"/>
        <i x="797" s="1" nd="1"/>
        <i x="1206" s="1" nd="1"/>
        <i x="1616" s="1" nd="1"/>
        <i x="2059" s="1" nd="1"/>
        <i x="2037" s="1" nd="1"/>
        <i x="1827" s="1" nd="1"/>
        <i x="1483" s="1" nd="1"/>
        <i x="1003" s="1" nd="1"/>
        <i x="669" s="1" nd="1"/>
        <i x="1154" s="1" nd="1"/>
        <i x="662" s="1" nd="1"/>
        <i x="2153" s="1" nd="1"/>
        <i x="1286" s="1" nd="1"/>
        <i x="1559" s="1" nd="1"/>
        <i x="1481" s="1" nd="1"/>
        <i x="709" s="1" nd="1"/>
        <i x="2323" s="1" nd="1"/>
        <i x="1262" s="1" nd="1"/>
        <i x="1404" s="1" nd="1"/>
        <i x="1737" s="1" nd="1"/>
        <i x="1507" s="1" nd="1"/>
        <i x="1472" s="1" nd="1"/>
        <i x="954" s="1" nd="1"/>
        <i x="490" s="1" nd="1"/>
        <i x="2052" s="1" nd="1"/>
        <i x="1341" s="1" nd="1"/>
        <i x="1834" s="1" nd="1"/>
        <i x="819" s="1" nd="1"/>
        <i x="2191" s="1" nd="1"/>
        <i x="1069" s="1" nd="1"/>
        <i x="1258" s="1" nd="1"/>
        <i x="1164" s="1" nd="1"/>
        <i x="2054" s="1" nd="1"/>
        <i x="1039" s="1" nd="1"/>
        <i x="432" s="1" nd="1"/>
        <i x="2177" s="1" nd="1"/>
        <i x="1480" s="1" nd="1"/>
        <i x="2160" s="1" nd="1"/>
        <i x="1503" s="1" nd="1"/>
        <i x="433" s="1" nd="1"/>
        <i x="918" s="1" nd="1"/>
        <i x="1942" s="1" nd="1"/>
        <i x="1675" s="1" nd="1"/>
        <i x="1723" s="1" nd="1"/>
        <i x="2134" s="1" nd="1"/>
        <i x="1140" s="1" nd="1"/>
        <i x="2183" s="1" nd="1"/>
        <i x="1967" s="1" nd="1"/>
        <i x="1637" s="1" nd="1"/>
        <i x="1372" s="1" nd="1"/>
        <i x="2248" s="1" nd="1"/>
        <i x="2154" s="1" nd="1"/>
        <i x="622" s="1" nd="1"/>
        <i x="1169" s="1" nd="1"/>
        <i x="2348" s="1" nd="1"/>
        <i x="1905" s="1" nd="1"/>
        <i x="2194" s="1" nd="1"/>
        <i x="1886" s="1" nd="1"/>
        <i x="2038" s="1" nd="1"/>
        <i x="1213" s="1" nd="1"/>
        <i x="623" s="1" nd="1"/>
        <i x="1508" s="1" nd="1"/>
        <i x="638" s="1" nd="1"/>
        <i x="2176" s="1" nd="1"/>
        <i x="761" s="1" nd="1"/>
        <i x="1098" s="1" nd="1"/>
        <i x="2390" s="1" nd="1"/>
        <i x="1168" s="1" nd="1"/>
        <i x="1343" s="1" nd="1"/>
        <i x="2460" s="1" nd="1"/>
        <i x="559" s="1" nd="1"/>
        <i x="1578" s="1" nd="1"/>
        <i x="1516" s="1" nd="1"/>
        <i x="1070" s="1" nd="1"/>
        <i x="598" s="1" nd="1"/>
        <i x="928" s="1" nd="1"/>
        <i x="2459" s="1" nd="1"/>
        <i x="216" s="1" nd="1"/>
        <i x="1512" s="1" nd="1"/>
        <i x="1628" s="1" nd="1"/>
        <i x="556" s="1" nd="1"/>
        <i x="1096" s="1" nd="1"/>
        <i x="763" s="1" nd="1"/>
        <i x="1561" s="1" nd="1"/>
        <i x="1803" s="1" nd="1"/>
        <i x="1985" s="1" nd="1"/>
        <i x="363" s="1" nd="1"/>
        <i x="1315" s="1" nd="1"/>
        <i x="164" s="1" nd="1"/>
        <i x="874" s="1" nd="1"/>
        <i x="153" s="1" nd="1"/>
        <i x="847" s="1" nd="1"/>
        <i x="2461" s="1" nd="1"/>
        <i x="731" s="1" nd="1"/>
        <i x="1009" s="1" nd="1"/>
        <i x="821" s="1" nd="1"/>
        <i x="250" s="1" nd="1"/>
        <i x="1274" s="1" nd="1"/>
        <i x="643" s="1" nd="1"/>
        <i x="163" s="1" nd="1"/>
        <i x="652" s="1" nd="1"/>
        <i x="251" s="1" nd="1"/>
        <i x="162" s="1" nd="1"/>
        <i x="156" s="1" nd="1"/>
        <i x="152" s="1" nd="1"/>
        <i x="161" s="1" nd="1"/>
        <i x="240" s="1" nd="1"/>
        <i x="545" s="1" nd="1"/>
        <i x="1106" s="1" nd="1"/>
        <i x="160" s="1" nd="1"/>
        <i x="1240" s="1" nd="1"/>
        <i x="2325" s="1" nd="1"/>
        <i x="2416" s="1" nd="1"/>
        <i x="2002" s="1" nd="1"/>
        <i x="1439" s="1" nd="1"/>
        <i x="451" s="1" nd="1"/>
        <i x="573" s="1" nd="1"/>
        <i x="450" s="1" nd="1"/>
        <i x="1047" s="1" nd="1"/>
        <i x="504" s="1" nd="1"/>
        <i x="505" s="1" nd="1"/>
        <i x="2207" s="1" nd="1"/>
        <i x="665" s="1" nd="1"/>
        <i x="2273" s="1" nd="1"/>
        <i x="322" s="1" nd="1"/>
        <i x="2278" s="1" nd="1"/>
        <i x="2209" s="1" nd="1"/>
        <i x="206" s="1" nd="1"/>
        <i x="207" s="1" nd="1"/>
        <i x="1138" s="1" nd="1"/>
        <i x="1518" s="1" nd="1"/>
        <i x="1316" s="1" nd="1"/>
        <i x="572" s="1" nd="1"/>
        <i x="1097" s="1" nd="1"/>
        <i x="2340" s="1" nd="1"/>
        <i x="2264" s="1" nd="1"/>
        <i x="2215" s="1" nd="1"/>
        <i x="2254" s="1" nd="1"/>
        <i x="1794" s="1" nd="1"/>
        <i x="1086" s="1" nd="1"/>
        <i x="2387" s="1" nd="1"/>
        <i x="2071" s="1" nd="1"/>
        <i x="2189" s="1" nd="1"/>
        <i x="66" s="1" nd="1"/>
        <i x="575" s="1" nd="1"/>
        <i x="576" s="1" nd="1"/>
        <i x="421" s="1" nd="1"/>
        <i x="2141" s="1" nd="1"/>
        <i x="1043" s="1" nd="1"/>
        <i x="91" s="1" nd="1"/>
        <i x="2056" s="1" nd="1"/>
        <i x="2448" s="1" nd="1"/>
        <i x="700" s="1" nd="1"/>
        <i x="36" s="1" nd="1"/>
        <i x="2419" s="1" nd="1"/>
        <i x="903" s="1" nd="1"/>
        <i x="1049" s="1" nd="1"/>
        <i x="904" s="1" nd="1"/>
        <i x="82" s="1" nd="1"/>
        <i x="581" s="1" nd="1"/>
        <i x="1399" s="1" nd="1"/>
        <i x="582" s="1" nd="1"/>
        <i x="1356" s="1" nd="1"/>
        <i x="1682" s="1" nd="1"/>
        <i x="905" s="1" nd="1"/>
        <i x="89" s="1" nd="1"/>
        <i x="84" s="1" nd="1"/>
        <i x="2404" s="1" nd="1"/>
        <i x="1244" s="1" nd="1"/>
        <i x="2406" s="1" nd="1"/>
        <i x="1281" s="1" nd="1"/>
        <i x="2159" s="1" nd="1"/>
        <i x="2217" s="1" nd="1"/>
        <i x="1634" s="1" nd="1"/>
        <i x="47" s="1" nd="1"/>
        <i x="842" s="1" nd="1"/>
        <i x="1642" s="1" nd="1"/>
        <i x="965" s="1" nd="1"/>
        <i x="787" s="1" nd="1"/>
        <i x="843" s="1" nd="1"/>
        <i x="981" s="1" nd="1"/>
        <i x="46" s="1" nd="1"/>
        <i x="1845" s="1" nd="1"/>
        <i x="609" s="1" nd="1"/>
        <i x="99" s="1" nd="1"/>
        <i x="2320" s="1" nd="1"/>
        <i x="103" s="1" nd="1"/>
        <i x="104" s="1" nd="1"/>
        <i x="1973" s="1" nd="1"/>
        <i x="885" s="1" nd="1"/>
        <i x="2393" s="1" nd="1"/>
        <i x="37" s="1" nd="1"/>
        <i x="1114" s="1" nd="1"/>
        <i x="2092" s="1" nd="1"/>
        <i x="1113" s="1" nd="1"/>
        <i x="1953" s="1" nd="1"/>
        <i x="1980" s="1" nd="1"/>
        <i x="717" s="1" nd="1"/>
        <i x="720" s="1" nd="1"/>
        <i x="1542" s="1" nd="1"/>
        <i x="437" s="1" nd="1"/>
        <i x="715" s="1" nd="1"/>
        <i x="714" s="1" nd="1"/>
        <i x="1984" s="1" nd="1"/>
        <i x="1999" s="1" nd="1"/>
        <i x="873" s="1" nd="1"/>
        <i x="2219" s="1" nd="1"/>
        <i x="2418" s="1" nd="1"/>
        <i x="525" s="1" nd="1"/>
        <i x="2375" s="1" nd="1"/>
        <i x="803" s="1" nd="1"/>
        <i x="2455" s="1" nd="1"/>
        <i x="1936" s="1" nd="1"/>
        <i x="2045" s="1" nd="1"/>
        <i x="688" s="1" nd="1"/>
        <i x="1954" s="1" nd="1"/>
        <i x="1919" s="1" nd="1"/>
        <i x="34" s="1" nd="1"/>
        <i x="983" s="1" nd="1"/>
        <i x="50" s="1" nd="1"/>
        <i x="1384" s="1" nd="1"/>
        <i x="1349" s="1" nd="1"/>
        <i x="2228" s="1" nd="1"/>
        <i x="1860" s="1" nd="1"/>
        <i x="1822" s="1" nd="1"/>
        <i x="1819" s="1" nd="1"/>
        <i x="2201" s="1" nd="1"/>
        <i x="2106" s="1" nd="1"/>
        <i x="1727" s="1" nd="1"/>
        <i x="1588" s="1" nd="1"/>
        <i x="1589" s="1" nd="1"/>
        <i x="1364" s="1" nd="1"/>
        <i x="1576" s="1" nd="1"/>
        <i x="1554" s="1" nd="1"/>
        <i x="805" s="1" nd="1"/>
        <i x="5" s="1" nd="1"/>
        <i x="385" s="1" nd="1"/>
        <i x="2408" s="1" nd="1"/>
        <i x="2256" s="1" nd="1"/>
        <i x="11" s="1" nd="1"/>
        <i x="21" s="1" nd="1"/>
        <i x="9" s="1" nd="1"/>
        <i x="12" s="1" nd="1"/>
        <i x="10" s="1" nd="1"/>
        <i x="20" s="1" nd="1"/>
        <i x="8" s="1" nd="1"/>
        <i x="1397" s="1" nd="1"/>
        <i x="2428" s="1" nd="1"/>
        <i x="578" s="1" nd="1"/>
        <i x="73" s="1" nd="1"/>
        <i x="628" s="1" nd="1"/>
        <i x="571" s="1" nd="1"/>
        <i x="1868" s="1" nd="1"/>
        <i x="1867" s="1" nd="1"/>
        <i x="2454" s="1" nd="1"/>
        <i x="1929" s="1" nd="1"/>
        <i x="518" s="1" nd="1"/>
        <i x="1815" s="1" nd="1"/>
        <i x="1515" s="1" nd="1"/>
        <i x="2312" s="1" nd="1"/>
        <i x="215" s="1" nd="1"/>
        <i x="429" s="1" nd="1"/>
        <i x="771" s="1" nd="1"/>
        <i x="1996" s="1" nd="1"/>
        <i x="1950" s="1" nd="1"/>
        <i x="2067" s="1" nd="1"/>
        <i x="1946" s="1" nd="1"/>
        <i x="2042" s="1" nd="1"/>
        <i x="199" s="1" nd="1"/>
        <i x="198" s="1" nd="1"/>
        <i x="196" s="1" nd="1"/>
        <i x="197" s="1" nd="1"/>
        <i x="191" s="1" nd="1"/>
        <i x="194" s="1" nd="1"/>
        <i x="192" s="1" nd="1"/>
        <i x="193" s="1" nd="1"/>
        <i x="190" s="1" nd="1"/>
        <i x="195" s="1" nd="1"/>
        <i x="189" s="1" nd="1"/>
        <i x="314" s="1" nd="1"/>
        <i x="1252" s="1" nd="1"/>
        <i x="566" s="1" nd="1"/>
        <i x="828" s="1" nd="1"/>
        <i x="286" s="1" nd="1"/>
        <i x="284" s="1" nd="1"/>
        <i x="309" s="1" nd="1"/>
        <i x="285" s="1" nd="1"/>
        <i x="313" s="1" nd="1"/>
        <i x="282" s="1" nd="1"/>
        <i x="940" s="1" nd="1"/>
        <i x="1040" s="1" nd="1"/>
        <i x="1566" s="1" nd="1"/>
        <i x="283" s="1" nd="1"/>
        <i x="934" s="1" nd="1"/>
        <i x="1539" s="1" nd="1"/>
        <i x="769" s="1" nd="1"/>
        <i x="574" s="1" nd="1"/>
        <i x="290" s="1" nd="1"/>
        <i x="1810" s="1" nd="1"/>
        <i x="344" s="1" nd="1"/>
        <i x="817" s="1" nd="1"/>
        <i x="310" s="1" nd="1"/>
        <i x="2137" s="1" nd="1"/>
        <i x="1151" s="1" nd="1"/>
        <i x="1071" s="1" nd="1"/>
        <i x="1317" s="1" nd="1"/>
        <i x="1183" s="1" nd="1"/>
        <i x="1428" s="1" nd="1"/>
        <i x="2034" s="1" nd="1"/>
        <i x="1020" s="1" nd="1"/>
        <i x="1550" s="1" nd="1"/>
        <i x="689" s="1" nd="1"/>
        <i x="1486" s="1" nd="1"/>
        <i x="287" s="1" nd="1"/>
        <i x="312" s="1" nd="1"/>
        <i x="289" s="1" nd="1"/>
        <i x="311" s="1" nd="1"/>
        <i x="288" s="1" nd="1"/>
        <i x="1307" s="1" nd="1"/>
        <i x="356" s="1" nd="1"/>
        <i x="358" s="1" nd="1"/>
        <i x="800" s="1" nd="1"/>
        <i x="357" s="1" nd="1"/>
        <i x="186" s="1" nd="1"/>
        <i x="2094" s="1" nd="1"/>
        <i x="277" s="1" nd="1"/>
        <i x="1964" s="1" nd="1"/>
        <i x="1331" s="1" nd="1"/>
        <i x="383" s="1" nd="1"/>
        <i x="1602" s="1" nd="1"/>
        <i x="188" s="1" nd="1"/>
        <i x="278" s="1" nd="1"/>
        <i x="935" s="1" nd="1"/>
        <i x="591" s="1" nd="1"/>
        <i x="2344" s="1" nd="1"/>
        <i x="187" s="1" nd="1"/>
        <i x="275" s="1" nd="1"/>
        <i x="2239" s="1" nd="1"/>
        <i x="2218" s="1" nd="1"/>
        <i x="671" s="1" nd="1"/>
        <i x="279" s="1" nd="1"/>
        <i x="2297" s="1" nd="1"/>
        <i x="897" s="1" nd="1"/>
        <i x="281" s="1" nd="1"/>
        <i x="280" s="1" nd="1"/>
        <i x="1073" s="1" nd="1"/>
        <i x="973" s="1" nd="1"/>
        <i x="1700" s="1" nd="1"/>
        <i x="185" s="1" nd="1"/>
        <i x="276" s="1" nd="1"/>
        <i x="2244" s="1" nd="1"/>
        <i x="2262" s="1" nd="1"/>
        <i x="691" s="1" nd="1"/>
        <i x="1199" s="1" nd="1"/>
        <i x="1045" s="1" nd="1"/>
        <i x="1629" s="1" nd="1"/>
        <i x="651" s="1" nd="1"/>
        <i x="791" s="1" nd="1"/>
        <i x="2032" s="1" nd="1"/>
        <i x="793" s="1" nd="1"/>
        <i x="1923" s="1" nd="1"/>
        <i x="2398" s="1" nd="1"/>
        <i x="1021" s="1" nd="1"/>
        <i x="459" s="1" nd="1"/>
        <i x="517" s="1" nd="1"/>
        <i x="2170" s="1" nd="1"/>
        <i x="1297" s="1" nd="1"/>
        <i x="1131" s="1" nd="1"/>
        <i x="602" s="1" nd="1"/>
        <i x="841" s="1" nd="1"/>
        <i x="551" s="1" nd="1"/>
        <i x="1170" s="1" nd="1"/>
        <i x="1344" s="1" nd="1"/>
        <i x="1142" s="1" nd="1"/>
        <i x="936" s="1" nd="1"/>
        <i x="1158" s="1" nd="1"/>
        <i x="907" s="1" nd="1"/>
        <i x="208" s="1" nd="1"/>
        <i x="2027" s="1" nd="1"/>
        <i x="1623" s="1" nd="1"/>
        <i x="1185" s="1" nd="1"/>
        <i x="1187" s="1" nd="1"/>
        <i x="2378" s="1" nd="1"/>
        <i x="1250" s="1" nd="1"/>
        <i x="1436" s="1" nd="1"/>
        <i x="1725" s="1" nd="1"/>
        <i x="933" s="1" nd="1"/>
        <i x="932" s="1" nd="1"/>
        <i x="106" s="1" nd="1"/>
        <i x="1774" s="1" nd="1"/>
        <i x="203" s="1" nd="1"/>
        <i x="105" s="1" nd="1"/>
        <i x="2098" s="1" nd="1"/>
        <i x="1435" s="1" nd="1"/>
        <i x="1350" s="1" nd="1"/>
        <i x="1279" s="1" nd="1"/>
        <i x="580" s="1" nd="1"/>
        <i x="660" s="1" nd="1"/>
        <i x="562" s="1" nd="1"/>
        <i x="658" s="1" nd="1"/>
        <i x="579" s="1" nd="1"/>
        <i x="1050" s="1" nd="1"/>
        <i x="659" s="1" nd="1"/>
        <i x="83" s="1" nd="1"/>
        <i x="86" s="1" nd="1"/>
        <i x="85" s="1" nd="1"/>
        <i x="1838" s="1" nd="1"/>
        <i x="583" s="1" nd="1"/>
        <i x="902" s="1" nd="1"/>
        <i x="901" s="1" nd="1"/>
        <i x="2023" s="1" nd="1"/>
        <i x="711" s="1" nd="1"/>
        <i x="1394" s="1" nd="1"/>
        <i x="977" s="1" nd="1"/>
        <i x="1118" s="1" nd="1"/>
        <i x="2203" s="1" nd="1"/>
        <i x="2204" s="1" nd="1"/>
        <i x="2216" s="1" nd="1"/>
        <i x="2205" s="1" nd="1"/>
        <i x="2202" s="1" nd="1"/>
        <i x="1264" s="1" nd="1"/>
        <i x="1228" s="1" nd="1"/>
        <i x="131" s="1" nd="1"/>
        <i x="2232" s="1" nd="1"/>
        <i x="1807" s="1" nd="1"/>
        <i x="844" s="1" nd="1"/>
        <i x="72" s="1" nd="1"/>
        <i x="447" s="1" nd="1"/>
        <i x="1249" s="1" nd="1"/>
        <i x="586" s="1" nd="1"/>
        <i x="969" s="1" nd="1"/>
        <i x="2285" s="1" nd="1"/>
        <i x="1813" s="1" nd="1"/>
        <i x="1051" s="1" nd="1"/>
        <i x="937" s="1" nd="1"/>
        <i x="1824" s="1" nd="1"/>
        <i x="958" s="1" nd="1"/>
        <i x="1495" s="1" nd="1"/>
        <i x="2171" s="1" nd="1"/>
        <i x="2259" s="1" nd="1"/>
        <i x="1732" s="1" nd="1"/>
        <i x="2102" s="1" nd="1"/>
        <i x="416" s="1" nd="1"/>
        <i x="994" s="1" nd="1"/>
        <i x="1010" s="1" nd="1"/>
        <i x="913" s="1" nd="1"/>
        <i x="2374" s="1" nd="1"/>
        <i x="124" s="1" nd="1"/>
        <i x="1664" s="1" nd="1"/>
        <i x="1665" s="1" nd="1"/>
        <i x="997" s="1" nd="1"/>
        <i x="1777" s="1" nd="1"/>
        <i x="1778" s="1" nd="1"/>
        <i x="13" s="1" nd="1"/>
        <i x="627" s="1" nd="1"/>
        <i x="2303" s="1" nd="1"/>
        <i x="2452" s="1" nd="1"/>
        <i x="2081" s="1" nd="1"/>
        <i x="1041" s="1" nd="1"/>
        <i x="1719" s="1" nd="1"/>
        <i x="1013" s="1" nd="1"/>
        <i x="1484" s="1" nd="1"/>
        <i x="735" s="1" nd="1"/>
        <i x="908" s="1" nd="1"/>
        <i x="2152" s="1" nd="1"/>
        <i x="1797" s="1" nd="1"/>
        <i x="836" s="1" nd="1"/>
        <i x="1173" s="1" nd="1"/>
        <i x="2435" s="1" nd="1"/>
        <i x="1321" s="1" nd="1"/>
        <i x="2379" s="1" nd="1"/>
        <i x="1789" s="1" nd="1"/>
        <i x="1401" s="1" nd="1"/>
        <i x="2292" s="1" nd="1"/>
        <i x="883" s="1" nd="1"/>
        <i x="775" s="1" nd="1"/>
        <i x="1738" s="1" nd="1"/>
        <i x="1387" s="1" nd="1"/>
        <i x="1263" s="1" nd="1"/>
        <i x="615" s="1" nd="1"/>
        <i x="614" s="1" nd="1"/>
        <i x="613" s="1" nd="1"/>
        <i x="2169" s="1" nd="1"/>
        <i x="1939" s="1" nd="1"/>
        <i x="737" s="1" nd="1"/>
        <i x="736" s="1" nd="1"/>
        <i x="94" s="1" nd="1"/>
        <i x="949" s="1" nd="1"/>
        <i x="1465" s="1" nd="1"/>
        <i x="1466" s="1" nd="1"/>
        <i x="396" s="1" nd="1"/>
        <i x="1530" s="1" nd="1"/>
        <i x="1568" s="1" nd="1"/>
        <i x="804" s="1" nd="1"/>
        <i x="1017" s="1" nd="1"/>
        <i x="1232" s="1" nd="1"/>
        <i x="970" s="1" nd="1"/>
        <i x="1522" s="1" nd="1"/>
        <i x="14" s="1" nd="1"/>
        <i x="1282" s="1" nd="1"/>
        <i x="1388" s="1" nd="1"/>
        <i x="2373" s="1" nd="1"/>
        <i x="506" s="1" nd="1"/>
        <i x="2296" s="1" nd="1"/>
        <i x="1451" s="1" nd="1"/>
        <i x="1971" s="1" nd="1"/>
        <i x="1335" s="1" nd="1"/>
        <i x="1666" s="1" nd="1"/>
        <i x="1992" s="1" nd="1"/>
        <i x="1828" s="1" nd="1"/>
        <i x="1714" s="1" nd="1"/>
        <i x="555" s="1" nd="1"/>
        <i x="1715" s="1" nd="1"/>
        <i x="2247" s="1" nd="1"/>
        <i x="2073" s="1" nd="1"/>
        <i x="1943" s="1" nd="1"/>
        <i x="2351" s="1" nd="1"/>
        <i x="1089" s="1" nd="1"/>
        <i x="1139" s="1" nd="1"/>
        <i x="1717" s="1" nd="1"/>
        <i x="1246" s="1" nd="1"/>
        <i x="1779" s="1" nd="1"/>
        <i x="2078" s="1" nd="1"/>
        <i x="2331" s="1" nd="1"/>
        <i x="1208" s="1" nd="1"/>
        <i x="1289" s="1" nd="1"/>
        <i x="2166" s="1" nd="1"/>
        <i x="1308" s="1" nd="1"/>
        <i x="1143" s="1" nd="1"/>
        <i x="1563" s="1" nd="1"/>
        <i x="2456" s="1" nd="1"/>
        <i x="1839" s="1" nd="1"/>
        <i x="1490" s="1" nd="1"/>
        <i x="1873" s="1" nd="1"/>
        <i x="1916" s="1" nd="1"/>
        <i x="393" s="1" nd="1"/>
        <i x="402" s="1" nd="1"/>
        <i x="515" s="1" nd="1"/>
        <i x="554" s="1" nd="1"/>
        <i x="2035" s="1" nd="1"/>
        <i x="635" s="1" nd="1"/>
        <i x="1993" s="1" nd="1"/>
        <i x="1997" s="1" nd="1"/>
        <i x="2053" s="1" nd="1"/>
        <i x="2164" s="1" nd="1"/>
        <i x="1694" s="1" nd="1"/>
        <i x="886" s="1" nd="1"/>
        <i x="1855" s="1" nd="1"/>
        <i x="1124" s="1" nd="1"/>
        <i x="1513" s="1" nd="1"/>
        <i x="1510" s="1" nd="1"/>
        <i x="2066" s="1" nd="1"/>
        <i x="2029" s="1" nd="1"/>
        <i x="1785" s="1" nd="1"/>
        <i x="247" s="1" nd="1"/>
        <i x="1406" s="1" nd="1"/>
        <i x="1121" s="1" nd="1"/>
        <i x="487" s="1" nd="1"/>
        <i x="963" s="1" nd="1"/>
        <i x="144" s="1" nd="1"/>
        <i x="292" s="1" nd="1"/>
        <i x="2444" s="1" nd="1"/>
        <i x="146" s="1" nd="1"/>
        <i x="872" s="1" nd="1"/>
        <i x="147" s="1" nd="1"/>
        <i x="1618" s="1" nd="1"/>
        <i x="404" s="1" nd="1"/>
        <i x="2125" s="1" nd="1"/>
        <i x="1467" s="1" nd="1"/>
        <i x="1619" s="1" nd="1"/>
        <i x="491" s="1" nd="1"/>
        <i x="209" s="1" nd="1"/>
        <i x="1596" s="1" nd="1"/>
        <i x="227" s="1" nd="1"/>
        <i x="225" s="1" nd="1"/>
        <i x="232" s="1" nd="1"/>
        <i x="226" s="1" nd="1"/>
        <i x="1064" s="1" nd="1"/>
        <i x="2233" s="1" nd="1"/>
        <i x="2269" s="1" nd="1"/>
        <i x="406" s="1" nd="1"/>
        <i x="1851" s="1" nd="1"/>
        <i x="2007" s="1" nd="1"/>
        <i x="840" s="1" nd="1"/>
        <i x="1328" s="1" nd="1"/>
        <i x="1306" s="1" nd="1"/>
        <i x="475" s="1" nd="1"/>
        <i x="542" s="1" nd="1"/>
        <i x="2112" s="1" nd="1"/>
        <i x="1790" s="1" nd="1"/>
        <i x="81" s="1" nd="1"/>
        <i x="473" s="1" nd="1"/>
        <i x="1210" s="1" nd="1"/>
        <i x="2214" s="1" nd="1"/>
        <i x="341" s="1" nd="1"/>
        <i x="2453" s="1" nd="1"/>
        <i x="648" s="1" nd="1"/>
        <i x="1280" s="1" nd="1"/>
        <i x="1370" s="1" nd="1"/>
        <i x="1371" s="1" nd="1"/>
        <i x="1325" s="1" nd="1"/>
        <i x="1757" s="1" nd="1"/>
        <i x="32" s="1" nd="1"/>
        <i x="2030" s="1" nd="1"/>
        <i x="1597" s="1" nd="1"/>
        <i x="527" s="1" nd="1"/>
        <i x="1692" s="1" nd="1"/>
        <i x="418" s="1" nd="1"/>
        <i x="1775" s="1" nd="1"/>
        <i x="263" s="1" nd="1"/>
        <i x="1253" s="1" nd="1"/>
        <i x="320" s="1" nd="1"/>
        <i x="338" s="1" nd="1"/>
        <i x="2330" s="1" nd="1"/>
        <i x="139" s="1" nd="1"/>
        <i x="732" s="1" nd="1"/>
        <i x="369" s="1" nd="1"/>
        <i x="1494" s="1" nd="1"/>
        <i x="1897" s="1" nd="1"/>
        <i x="681" s="1" nd="1"/>
        <i x="1900" s="1" nd="1"/>
        <i x="140" s="1" nd="1"/>
        <i x="1012" s="1" nd="1"/>
        <i x="1358" s="1" nd="1"/>
        <i x="768" s="1" nd="1"/>
        <i x="536" s="1" nd="1"/>
        <i x="1821" s="1" nd="1"/>
        <i x="1478" s="1" nd="1"/>
        <i x="1375" s="1" nd="1"/>
        <i x="641" s="1" nd="1"/>
        <i x="2135" s="1" nd="1"/>
        <i x="213" s="1" nd="1"/>
        <i x="1085" s="1" nd="1"/>
        <i x="1660" s="1" nd="1"/>
        <i x="1109" s="1" nd="1"/>
        <i x="1940" s="1" nd="1"/>
        <i x="1425" s="1" nd="1"/>
        <i x="1606" s="1" nd="1"/>
        <i x="1761" s="1" nd="1"/>
        <i x="1639" s="1" nd="1"/>
        <i x="1233" s="1" nd="1"/>
        <i x="2184" s="1" nd="1"/>
        <i x="2165" s="1" nd="1"/>
        <i x="1207" s="1" nd="1"/>
        <i x="2433" s="1" nd="1"/>
        <i x="2359" s="1" nd="1"/>
        <i x="533" s="1" nd="1"/>
        <i x="2109" s="1" nd="1"/>
        <i x="729" s="1" nd="1"/>
        <i x="2101" s="1" nd="1"/>
        <i x="919" s="1" nd="1"/>
        <i x="2349" s="1" nd="1"/>
        <i x="569" s="1" nd="1"/>
        <i x="2222" s="1" nd="1"/>
        <i x="570" s="1" nd="1"/>
        <i x="1995" s="1" nd="1"/>
        <i x="1028" s="1" nd="1"/>
        <i x="546" s="1" nd="1"/>
        <i x="1231" s="1" nd="1"/>
        <i x="1298" s="1" nd="1"/>
        <i x="1002" s="1" nd="1"/>
        <i x="2369" s="1" nd="1"/>
        <i x="2357" s="1" nd="1"/>
        <i x="853" s="1" nd="1"/>
        <i x="390" s="1" nd="1"/>
        <i x="1520" s="1" nd="1"/>
        <i x="765" s="1" nd="1"/>
        <i x="1910" s="1" nd="1"/>
        <i x="212" s="1" nd="1"/>
        <i x="1708" s="1" nd="1"/>
        <i x="2168" s="1" nd="1"/>
        <i x="876" s="1" nd="1"/>
        <i x="252" s="1" nd="1"/>
        <i x="955" s="1" nd="1"/>
        <i x="259" s="1" nd="1"/>
        <i x="264" s="1" nd="1"/>
        <i x="742" s="1" nd="1"/>
        <i x="2395" s="1" nd="1"/>
        <i x="1709" s="1" nd="1"/>
        <i x="1652" s="1" nd="1"/>
        <i x="1609" s="1" nd="1"/>
        <i x="258" s="1" nd="1"/>
        <i x="255" s="1" nd="1"/>
        <i x="1820" s="1" nd="1"/>
        <i x="254" s="1" nd="1"/>
        <i x="1526" s="1" nd="1"/>
        <i x="376" s="1" nd="1"/>
        <i x="2103" s="1" nd="1"/>
        <i x="1034" s="1" nd="1"/>
        <i x="253" s="1" nd="1"/>
        <i x="1523" s="1" nd="1"/>
        <i x="375" s="1" nd="1"/>
        <i x="1659" s="1" nd="1"/>
        <i x="744" s="1" nd="1"/>
        <i x="373" s="1" nd="1"/>
        <i x="374" s="1" nd="1"/>
        <i x="1492" s="1" nd="1"/>
        <i x="256" s="1" nd="1"/>
        <i x="257" s="1" nd="1"/>
        <i x="685" s="1" nd="1"/>
        <i x="260" s="1" nd="1"/>
        <i x="964" s="1" nd="1"/>
        <i x="261" s="1" nd="1"/>
        <i x="349" s="1" nd="1"/>
        <i x="2043" s="1" nd="1"/>
        <i x="1645" s="1" nd="1"/>
        <i x="262" s="1" nd="1"/>
        <i x="1055" s="1" nd="1"/>
        <i x="1570" s="1" nd="1"/>
        <i x="438" s="1" nd="1"/>
        <i x="439" s="1" nd="1"/>
        <i x="743" s="1" nd="1"/>
        <i x="1330" s="1" nd="1"/>
        <i x="1632" s="1" nd="1"/>
        <i x="1754" s="1" nd="1"/>
        <i x="988" s="1" nd="1"/>
        <i x="989" s="1" nd="1"/>
        <i x="1531" s="1" nd="1"/>
        <i x="1434" s="1" nd="1"/>
        <i x="1433" s="1" nd="1"/>
        <i x="2011" s="1" nd="1"/>
        <i x="2010" s="1" nd="1"/>
        <i x="2266" s="1" nd="1"/>
        <i x="368" s="1" nd="1"/>
        <i x="95" s="1" nd="1"/>
        <i x="96" s="1" nd="1"/>
        <i x="1921" s="1" nd="1"/>
        <i x="1920" s="1" nd="1"/>
        <i x="758" s="1" nd="1"/>
        <i x="1535" s="1" nd="1"/>
        <i x="2284" s="1" nd="1"/>
        <i x="1058" s="1" nd="1"/>
        <i x="1363" s="1" nd="1"/>
        <i x="1288" s="1" nd="1"/>
        <i x="2283" s="1" nd="1"/>
        <i x="1122" s="1" nd="1"/>
        <i x="565" s="1" nd="1"/>
        <i x="772" s="1" nd="1"/>
        <i x="59" s="1" nd="1"/>
        <i x="834" s="1" nd="1"/>
        <i x="1752" s="1" nd="1"/>
        <i x="2127" s="1" nd="1"/>
        <i x="145" s="1" nd="1"/>
        <i x="514" s="1" nd="1"/>
        <i x="1830" s="1" nd="1"/>
        <i x="584" s="1" nd="1"/>
        <i x="716" s="1" nd="1"/>
        <i x="35" s="1" nd="1"/>
        <i x="1136" s="1" nd="1"/>
        <i x="1707" s="1" nd="1"/>
        <i x="1437" s="1" nd="1"/>
        <i x="2324" s="1" nd="1"/>
        <i x="1385" s="1" nd="1"/>
        <i x="380" s="1" nd="1"/>
        <i x="353" s="1" nd="1"/>
        <i x="1440" s="1" nd="1"/>
        <i x="455" s="1" nd="1"/>
        <i x="381" s="1" nd="1"/>
        <i x="359" s="1" nd="1"/>
        <i x="1042" s="1" nd="1"/>
        <i x="382" s="1" nd="1"/>
        <i x="1156" s="1" nd="1"/>
        <i x="1389" s="1" nd="1"/>
        <i x="354" s="1" nd="1"/>
        <i x="1956" s="1" nd="1"/>
        <i x="1184" s="1" nd="1"/>
        <i x="1482" s="1" nd="1"/>
        <i x="1203" s="1" nd="1"/>
        <i x="686" s="1" nd="1"/>
        <i x="135" s="1" nd="1"/>
        <i x="293" s="1" nd="1"/>
        <i x="549" s="1" nd="1"/>
        <i x="550" s="1" nd="1"/>
        <i x="149" s="1" nd="1"/>
        <i x="2462" s="1" nd="1"/>
        <i x="644" s="1" nd="1"/>
        <i x="430" s="1" nd="1"/>
        <i x="454" s="1" nd="1"/>
        <i x="291" s="1" nd="1"/>
        <i x="757" s="1" nd="1"/>
        <i x="130" s="1" nd="1"/>
        <i x="2128" s="1" nd="1"/>
        <i x="2274" s="1" nd="1"/>
        <i x="2346" s="1" nd="1"/>
        <i x="1310" s="1" nd="1"/>
        <i x="298" s="1" nd="1"/>
        <i x="2318" s="1" nd="1"/>
        <i x="1850" s="1" nd="1"/>
        <i x="1948" s="1" nd="1"/>
        <i x="299" s="1" nd="1"/>
        <i x="1429" s="1" nd="1"/>
        <i x="2434" s="1" nd="1"/>
        <i x="1296" s="1" nd="1"/>
        <i x="295" s="1" nd="1"/>
        <i x="364" s="1" nd="1"/>
        <i x="1805" s="1" nd="1"/>
        <i x="296" s="1" nd="1"/>
        <i x="134" s="1" nd="1"/>
        <i x="412" s="1" nd="1"/>
        <i x="1769" s="1" nd="1"/>
        <i x="1809" s="1" nd="1"/>
        <i x="1811" s="1" nd="1"/>
        <i x="996" s="1" nd="1"/>
        <i x="680" s="1" nd="1"/>
        <i x="839" s="1" nd="1"/>
        <i x="415" s="1" nd="1"/>
        <i x="159" s="1" nd="1"/>
        <i x="1926" s="1" nd="1"/>
        <i x="157" s="1" nd="1"/>
        <i x="158" s="1" nd="1"/>
        <i x="2009" s="1" nd="1"/>
        <i x="900" s="1" nd="1"/>
        <i x="1457" s="1" nd="1"/>
        <i x="1496" s="1" nd="1"/>
        <i x="1499" s="1" nd="1"/>
        <i x="1497" s="1" nd="1"/>
        <i x="707" s="1" nd="1"/>
        <i x="1241" s="1" nd="1"/>
        <i x="448" s="1" nd="1"/>
        <i x="1448" s="1" nd="1"/>
        <i x="48" s="1" nd="1"/>
        <i x="697" s="1" nd="1"/>
        <i x="57" s="1" nd="1"/>
        <i x="794" s="1" nd="1"/>
        <i x="29" s="1" nd="1"/>
        <i x="2235" s="1" nd="1"/>
        <i x="27" s="1" nd="1"/>
        <i x="28" s="1" nd="1"/>
        <i x="26" s="1" nd="1"/>
        <i x="25" s="1" nd="1"/>
        <i x="172" s="1" nd="1"/>
        <i x="171" s="1" nd="1"/>
        <i x="243" s="1" nd="1"/>
        <i x="2403" s="1" nd="1"/>
        <i x="1812" s="1" nd="1"/>
        <i x="377" s="1" nd="1"/>
        <i x="248" s="1" nd="1"/>
        <i x="378" s="1" nd="1"/>
        <i x="379" s="1" nd="1"/>
        <i x="593" s="1" nd="1"/>
        <i x="538" s="1" nd="1"/>
        <i x="403" s="1" nd="1"/>
        <i x="543" s="1" nd="1"/>
        <i x="807" s="1" nd="1"/>
        <i x="564" s="1" nd="1"/>
        <i x="945" s="1" nd="1"/>
        <i x="557" s="1" nd="1"/>
        <i x="826" s="1" nd="1"/>
        <i x="1066" s="1" nd="1"/>
        <i x="366" s="1" nd="1"/>
        <i x="811" s="1" nd="1"/>
        <i x="626" s="1" nd="1"/>
        <i x="930" s="1" nd="1"/>
        <i x="727" s="1" nd="1"/>
        <i x="785" s="1" nd="1"/>
        <i x="502" s="1" nd="1"/>
        <i x="868" s="1" nd="1"/>
        <i x="494" s="1" nd="1"/>
        <i x="639" s="1" nd="1"/>
        <i x="236" s="1" nd="1"/>
        <i x="749" s="1" nd="1"/>
        <i x="896" s="1" nd="1"/>
        <i x="705" s="1" nd="1"/>
        <i x="427" s="1" nd="1"/>
        <i x="428" s="1" nd="1"/>
        <i x="563" s="1" nd="1"/>
        <i x="820" s="1" nd="1"/>
        <i x="400" s="1" nd="1"/>
        <i x="305" s="1" nd="1"/>
        <i x="952" s="1" nd="1"/>
        <i x="728" s="1" nd="1"/>
        <i x="2405" s="1" nd="1"/>
        <i x="1564" s="1" nd="1"/>
        <i x="1420" s="1" nd="1"/>
        <i x="461" s="1" nd="1"/>
        <i x="2068" s="1" nd="1"/>
        <i x="2308" s="1" nd="1"/>
        <i x="201" s="1" nd="1"/>
        <i x="419" s="1" nd="1"/>
        <i x="214" s="1" nd="1"/>
        <i x="233" s="1" nd="1"/>
        <i x="434" s="1" nd="1"/>
        <i x="370" s="1" nd="1"/>
        <i x="1202" s="1" nd="1"/>
        <i x="693" s="1" nd="1"/>
        <i x="1104" s="1" nd="1"/>
        <i x="1105" s="1" nd="1"/>
        <i x="1084" s="1" nd="1"/>
        <i x="696" s="1" nd="1"/>
        <i x="692" s="1" nd="1"/>
        <i x="453" s="1" nd="1"/>
        <i x="1630" s="1" nd="1"/>
        <i x="1087" s="1" nd="1"/>
        <i x="1469" s="1" nd="1"/>
        <i x="764" s="1" nd="1"/>
        <i x="1540" s="1" nd="1"/>
        <i x="480" s="1" nd="1"/>
        <i x="706" s="1" nd="1"/>
        <i x="2093" s="1" nd="1"/>
        <i x="33" s="1" nd="1"/>
        <i x="1767" s="1" nd="1"/>
        <i x="1913" s="1" nd="1"/>
        <i x="1842" s="1" nd="1"/>
        <i x="1784" s="1" nd="1"/>
        <i x="2148" s="1" nd="1"/>
        <i x="1648" s="1" nd="1"/>
        <i x="1653" s="1" nd="1"/>
        <i x="2149" s="1" nd="1"/>
        <i x="1581" s="1" nd="1"/>
        <i x="978" s="1" nd="1"/>
        <i x="2146" s="1" nd="1"/>
        <i x="2147" s="1" nd="1"/>
        <i x="801" s="1" nd="1"/>
        <i x="802" s="1" nd="1"/>
        <i x="1901" s="1" nd="1"/>
        <i x="629" s="1" nd="1"/>
        <i x="630" s="1" nd="1"/>
        <i x="1961" s="1" nd="1"/>
        <i x="1703" s="1" nd="1"/>
        <i x="2391" s="1" nd="1"/>
        <i x="524" s="1" nd="1"/>
        <i x="966" s="1" nd="1"/>
        <i x="1153" s="1" nd="1"/>
        <i x="2090" s="1" nd="1"/>
        <i x="815" s="1" nd="1"/>
        <i x="1216" s="1" nd="1"/>
        <i x="2180" s="1" nd="1"/>
        <i x="2437" s="1" nd="1"/>
        <i x="2196" s="1" nd="1"/>
        <i x="2182" s="1" nd="1"/>
        <i x="1836" s="1" nd="1"/>
        <i x="1793" s="1" nd="1"/>
        <i x="1369" s="1" nd="1"/>
        <i x="90" s="1" nd="1"/>
        <i x="616" s="1" nd="1"/>
        <i x="1676" s="1" nd="1"/>
        <i x="2314" s="1" nd="1"/>
        <i x="1411" s="1" nd="1"/>
        <i x="1410" s="1" nd="1"/>
        <i x="1022" s="1" nd="1"/>
        <i x="1704" s="1" nd="1"/>
        <i x="1329" s="1" nd="1"/>
        <i x="1877" s="1" nd="1"/>
        <i x="1072" s="1" nd="1"/>
        <i x="1292" s="1" nd="1"/>
        <i x="1025" s="1" nd="1"/>
        <i x="1065" s="1" nd="1"/>
        <i x="882" s="1" nd="1"/>
        <i x="1502" s="1" nd="1"/>
        <i x="2193" s="1" nd="1"/>
        <i x="683" s="1" nd="1"/>
        <i x="1706" s="1" nd="1"/>
        <i x="2018" s="1" nd="1"/>
        <i x="1635" s="1" nd="1"/>
        <i x="1799" s="1" nd="1"/>
        <i x="2240" s="1" nd="1"/>
        <i x="1699" s="1" nd="1"/>
        <i x="1171" s="1" nd="1"/>
        <i x="1441" s="1" nd="1"/>
        <i x="1461" s="1" nd="1"/>
        <i x="854" s="1" nd="1"/>
        <i x="1565" s="1" nd="1"/>
        <i x="1458" s="1" nd="1"/>
        <i x="526" s="1" nd="1"/>
        <i x="703" s="1" nd="1"/>
        <i x="1152" s="1" nd="1"/>
        <i x="851" s="1" nd="1"/>
        <i x="1622" s="1" nd="1"/>
        <i x="2421" s="1" nd="1"/>
        <i x="1808" s="1" nd="1"/>
        <i x="1336" s="1" nd="1"/>
        <i x="1167" s="1" nd="1"/>
        <i x="2179" s="1" nd="1"/>
        <i x="1479" s="1" nd="1"/>
        <i x="1908" s="1" nd="1"/>
        <i x="1990" s="1" nd="1"/>
        <i x="523" s="1" nd="1"/>
        <i x="795" s="1" nd="1"/>
        <i x="2060" s="1" nd="1"/>
        <i x="2250" s="1" nd="1"/>
        <i x="1037" s="1" nd="1"/>
        <i x="998" s="1" nd="1"/>
        <i x="926" s="1" nd="1"/>
        <i x="2449" s="1" nd="1"/>
        <i x="1260" s="1" nd="1"/>
        <i x="1872" s="1" nd="1"/>
        <i x="1006" s="1" nd="1"/>
        <i x="1148" s="1" nd="1"/>
        <i x="1517" s="1" nd="1"/>
        <i x="1621" s="1" nd="1"/>
        <i x="1906" s="1" nd="1"/>
        <i x="999" s="1" nd="1"/>
        <i x="1460" s="1" nd="1"/>
        <i x="1031" s="1" nd="1"/>
        <i x="1957" s="1" nd="1"/>
        <i x="1044" s="1" nd="1"/>
        <i x="1155" s="1" nd="1"/>
        <i x="1511" s="1" nd="1"/>
        <i x="1004" s="1" nd="1"/>
        <i x="752" s="1" nd="1"/>
        <i x="1342" s="1" nd="1"/>
        <i x="1235" s="1" nd="1"/>
        <i x="1885" s="1" nd="1"/>
        <i x="1471" s="1" nd="1"/>
        <i x="1796" s="1" nd="1"/>
        <i x="1351" s="1" nd="1"/>
        <i x="1132" s="1" nd="1"/>
        <i x="2367" s="1" nd="1"/>
        <i x="1804" s="1" nd="1"/>
        <i x="1295" s="1" nd="1"/>
        <i x="2019" s="1" nd="1"/>
        <i x="1186" s="1" nd="1"/>
        <i x="784" s="1" nd="1"/>
        <i x="1284" s="1" nd="1"/>
        <i x="88" s="1" nd="1"/>
        <i x="1048" s="1" nd="1"/>
        <i x="1304" s="1" nd="1"/>
        <i x="1765" s="1" nd="1"/>
        <i x="1764" s="1" nd="1"/>
        <i x="1766" s="1" nd="1"/>
        <i x="2372" s="1" nd="1"/>
        <i x="990" s="1" nd="1"/>
        <i x="1419" s="1" nd="1"/>
        <i x="2140" s="1" nd="1"/>
        <i x="2327" s="1" nd="1"/>
        <i x="235" s="1" nd="1"/>
        <i x="42" s="1" nd="1"/>
        <i x="43" s="1" nd="1"/>
        <i x="1958" s="1" nd="1"/>
        <i x="1547" s="1" nd="1"/>
        <i x="1982" s="1" nd="1"/>
        <i x="2006" s="1" nd="1"/>
        <i x="2005" s="1" nd="1"/>
        <i x="123" s="1" nd="1"/>
        <i x="76" s="1" nd="1"/>
        <i x="77" s="1" nd="1"/>
        <i x="1981" s="1" nd="1"/>
        <i x="829" s="1" nd="1"/>
        <i x="304" s="1" nd="1"/>
        <i x="1257" s="1" nd="1"/>
        <i x="317" s="1" nd="1"/>
        <i x="1963" s="1" nd="1"/>
        <i x="2355" s="1" nd="1"/>
        <i x="2438" s="1" nd="1"/>
        <i x="2291" s="1" nd="1"/>
        <i x="855" s="1" nd="1"/>
        <i x="520" s="1" nd="1"/>
        <i x="1108" s="1" nd="1"/>
        <i x="1166" s="1" nd="1"/>
        <i x="1191" s="1" nd="1"/>
        <i x="1795" s="1" nd="1"/>
        <i x="2238" s="1" nd="1"/>
        <i x="1711" s="1" nd="1"/>
        <i x="2322" s="1" nd="1"/>
        <i x="2392" s="1" nd="1"/>
        <i x="1326" s="1" nd="1"/>
        <i x="2225" s="1" nd="1"/>
        <i x="2161" s="1" nd="1"/>
        <i x="2237" s="1" nd="1"/>
        <i x="1945" s="1" nd="1"/>
        <i x="888" s="1" nd="1"/>
        <i x="766" s="1" nd="1"/>
        <i x="915" s="1" nd="1"/>
        <i x="1806" s="1" nd="1"/>
        <i x="2447" s="1" nd="1"/>
        <i x="2024" s="1" nd="1"/>
        <i x="2352" s="1" nd="1"/>
        <i x="1447" s="1" nd="1"/>
        <i x="653" s="1" nd="1"/>
        <i x="2425" s="1" nd="1"/>
        <i x="2178" s="1" nd="1"/>
        <i x="2286" s="1" nd="1"/>
        <i x="2132" s="1" nd="1"/>
        <i x="1753" s="1" nd="1"/>
        <i x="1277" s="1" nd="1"/>
        <i x="1684" s="1" nd="1"/>
        <i x="1239" s="1" nd="1"/>
        <i x="109" s="1" nd="1"/>
        <i x="2064" s="1" nd="1"/>
        <i x="2063" s="1" nd="1"/>
        <i x="2309" s="1" nd="1"/>
        <i x="2310" s="1" nd="1"/>
        <i x="878" s="1" nd="1"/>
        <i x="881" s="1" nd="1"/>
        <i x="112" s="1" nd="1"/>
        <i x="1925" s="1" nd="1"/>
        <i x="1333" s="1" nd="1"/>
        <i x="2173" s="1" nd="1"/>
        <i x="1271" s="1" nd="1"/>
        <i x="249" s="1" nd="1"/>
        <i x="929" s="1" nd="1"/>
        <i x="699" s="1" nd="1"/>
        <i x="2156" s="1" nd="1"/>
        <i x="702" s="1" nd="1"/>
        <i x="1205" s="1" nd="1"/>
        <i x="2020" s="1" nd="1"/>
        <i x="1237" s="1" nd="1"/>
        <i x="469" s="1" nd="1"/>
        <i x="2026" s="1" nd="1"/>
        <i x="698" s="1" nd="1"/>
        <i x="2397" s="1" nd="1"/>
        <i x="2401" s="1" nd="1"/>
        <i x="862" s="1" nd="1"/>
        <i x="1987" s="1" nd="1"/>
        <i x="863" s="1" nd="1"/>
        <i x="2364" s="1" nd="1"/>
        <i x="1702" s="1" nd="1"/>
        <i x="864" s="1" nd="1"/>
        <i x="657" s="1" nd="1"/>
        <i x="2370" s="1" nd="1"/>
        <i x="2072" s="1" nd="1"/>
        <i x="1577" s="1" nd="1"/>
        <i x="2197" s="1" nd="1"/>
        <i x="812" s="1" nd="1"/>
        <i x="2335" s="1" nd="1"/>
        <i x="1313" s="1" nd="1"/>
        <i x="1357" s="1" nd="1"/>
        <i x="1624" s="1" nd="1"/>
        <i x="481" s="1" nd="1"/>
        <i x="1763" s="1" nd="1"/>
        <i x="15" s="1" nd="1"/>
        <i x="1172" s="1" nd="1"/>
        <i x="927" s="1" nd="1"/>
        <i x="1909" s="1" nd="1"/>
        <i x="2121" s="1" nd="1"/>
        <i x="2122" s="1" nd="1"/>
        <i x="2242" s="1" nd="1"/>
        <i x="1254" s="1" nd="1"/>
        <i x="1430" s="1" nd="1"/>
        <i x="1904" s="1" nd="1"/>
        <i x="2229" s="1" nd="1"/>
        <i x="1214" s="1" nd="1"/>
        <i x="1600" s="1" nd="1"/>
        <i x="1599" s="1" nd="1"/>
        <i x="150" s="1" nd="1"/>
        <i x="294" s="1" nd="1"/>
        <i x="589" s="1" nd="1"/>
        <i x="218" s="1" nd="1"/>
        <i x="449" s="1" nd="1"/>
        <i x="1693" s="1" nd="1"/>
        <i x="1762" s="1" nd="1"/>
        <i x="1966" s="1" nd="1"/>
        <i x="1949" s="1" nd="1"/>
        <i x="2388" s="1" nd="1"/>
        <i x="1337" s="1" nd="1"/>
        <i x="420" s="1" nd="1"/>
        <i x="806" s="1" nd="1"/>
        <i x="316" s="1" nd="1"/>
        <i x="151" s="1" nd="1"/>
        <i x="1475" s="1" nd="1"/>
        <i x="237" s="1" nd="1"/>
        <i x="1134" s="1" nd="1"/>
        <i x="2275" s="1" nd="1"/>
        <i x="315" s="1" nd="1"/>
        <i x="425" s="1" nd="1"/>
        <i x="1226" s="1" nd="1"/>
        <i x="391" s="1" nd="1"/>
        <i x="1340" s="1" nd="1"/>
        <i x="1135" s="1" nd="1"/>
        <i x="238" s="1" nd="1"/>
        <i x="1115" s="1" nd="1"/>
        <i x="906" s="1" nd="1"/>
        <i x="548" s="1" nd="1"/>
        <i x="567" s="1" nd="1"/>
        <i x="471" s="1" nd="1"/>
        <i x="513" s="1" nd="1"/>
        <i x="779" s="1" nd="1"/>
        <i x="1907" s="1" nd="1"/>
        <i x="1424" s="1" nd="1"/>
        <i x="1287" s="1" nd="1"/>
        <i x="521" s="1" nd="1"/>
        <i x="133" s="1" nd="1"/>
        <i x="594" s="1" nd="1"/>
        <i x="561" s="1" nd="1"/>
        <i x="297" s="1" nd="1"/>
        <i x="319" s="1" nd="1"/>
        <i x="2065" s="1" nd="1"/>
        <i x="467" s="1" nd="1"/>
        <i x="468" s="1" nd="1"/>
        <i x="605" s="1" nd="1"/>
        <i x="2260" s="1" nd="1"/>
        <i x="1781" s="1" nd="1"/>
        <i x="1215" s="1" nd="1"/>
        <i x="2097" s="1" nd="1"/>
        <i x="1734" s="1" nd="1"/>
        <i x="1915" s="1" nd="1"/>
        <i x="809" s="1" nd="1"/>
        <i x="1128" s="1" nd="1"/>
        <i x="1149" s="1" nd="1"/>
        <i x="1301" s="1" nd="1"/>
        <i x="1884" s="1" nd="1"/>
        <i x="1875" s="1" nd="1"/>
        <i x="1029" s="1" nd="1"/>
        <i x="1849" s="1" nd="1"/>
        <i x="492" s="1" nd="1"/>
        <i x="2290" s="1" nd="1"/>
        <i x="2377" s="1" nd="1"/>
        <i x="388" s="1" nd="1"/>
        <i x="222" s="1" nd="1"/>
        <i x="1431" s="1" nd="1"/>
        <i x="445" s="1" nd="1"/>
        <i x="2317" s="1" nd="1"/>
        <i x="2430" s="1" nd="1"/>
        <i x="1835" s="1" nd="1"/>
        <i x="1067" s="1" nd="1"/>
        <i x="1514" s="1" nd="1"/>
        <i x="1878" s="1" nd="1"/>
        <i x="922" s="1" nd="1"/>
        <i x="1852" s="1" nd="1"/>
        <i x="1212" s="1" nd="1"/>
        <i x="2151" s="1" nd="1"/>
        <i x="1571" s="1" nd="1"/>
        <i x="452" s="1" nd="1"/>
        <i x="2058" s="1" nd="1"/>
        <i x="2082" s="1" nd="1"/>
        <i x="1673" s="1" nd="1"/>
        <i x="1881" s="1" nd="1"/>
        <i x="1962" s="1" nd="1"/>
        <i x="1141" s="1" nd="1"/>
        <i x="1126" s="1" nd="1"/>
        <i x="1896" s="1" nd="1"/>
        <i x="1998" s="1" nd="1"/>
        <i x="747" s="1" nd="1"/>
        <i x="1882" s="1" nd="1"/>
        <i x="1720" s="1" nd="1"/>
        <i x="778" s="1" nd="1"/>
        <i x="1858" s="1" nd="1"/>
        <i x="1608" s="1" nd="1"/>
        <i x="1780" s="1" nd="1"/>
        <i x="17" s="1" nd="1"/>
        <i x="343" s="1" nd="1"/>
        <i x="2338" s="1" nd="1"/>
        <i x="528" s="1" nd="1"/>
        <i x="397" s="1" nd="1"/>
        <i x="2113" s="1" nd="1"/>
        <i x="327" s="1" nd="1"/>
        <i x="40" s="1" nd="1"/>
        <i x="1392" s="1" nd="1"/>
        <i x="604" s="1" nd="1"/>
        <i x="1800" s="1" nd="1"/>
        <i x="1063" s="1" nd="1"/>
        <i x="891" s="1" nd="1"/>
        <i x="1651" s="1" nd="1"/>
        <i x="2336" s="1" nd="1"/>
        <i x="350" s="1" nd="1"/>
        <i x="31" s="1" nd="1"/>
        <i x="633" s="1" nd="1"/>
        <i x="482" s="1" nd="1"/>
        <i x="667" s="1" nd="1"/>
        <i x="661" s="1" nd="1"/>
        <i x="1125" s="1" nd="1"/>
        <i x="266" s="1" nd="1"/>
        <i x="912" s="1" nd="1"/>
        <i x="265" s="1" nd="1"/>
        <i x="1116" s="1" nd="1"/>
        <i x="1095" s="1" nd="1"/>
        <i x="1887" s="1" nd="1"/>
        <i x="519" s="1" nd="1"/>
        <i x="632" s="1" nd="1"/>
        <i x="1181" s="1" nd="1"/>
        <i x="1558" s="1" nd="1"/>
        <i x="1462" s="1" nd="1"/>
        <i x="1701" s="1" nd="1"/>
        <i x="340" s="1" nd="1"/>
        <i x="1255" s="1" nd="1"/>
        <i x="1334" s="1" nd="1"/>
        <i x="1613" s="1" nd="1"/>
        <i x="371" s="1" nd="1"/>
        <i x="234" s="1" nd="1"/>
        <i x="423" s="1" nd="1"/>
        <i x="516" s="1" nd="1"/>
        <i x="2162" s="1" nd="1"/>
        <i x="1094" s="1" nd="1"/>
        <i x="701" s="1" nd="1"/>
        <i x="677" s="1" nd="1"/>
        <i x="1716" s="1" nd="1"/>
        <i x="975" s="1" nd="1"/>
        <i x="2319" s="1" nd="1"/>
        <i x="972" s="1" nd="1"/>
        <i x="1755" s="1" nd="1"/>
        <i x="1078" s="1" nd="1"/>
        <i x="1273" s="1" nd="1"/>
        <i x="1379" s="1" nd="1"/>
        <i x="2356" s="1" nd="1"/>
        <i x="1770" s="1" nd="1"/>
        <i x="2298" s="1" nd="1"/>
        <i x="2076" s="1" nd="1"/>
        <i x="79" s="1" nd="1"/>
        <i x="1977" s="1" nd="1"/>
        <i x="1976" s="1" nd="1"/>
        <i x="39" s="1" nd="1"/>
        <i x="796" s="1" nd="1"/>
        <i x="687" s="1" nd="1"/>
        <i x="1691" s="1" nd="1"/>
        <i x="1201" s="1" nd="1"/>
        <i x="880" s="1" nd="1"/>
        <i x="792" s="1" nd="1"/>
        <i x="2144" s="1" nd="1"/>
        <i x="300" s="1" nd="1"/>
        <i x="301" s="1" nd="1"/>
        <i x="336" s="1" nd="1"/>
        <i x="441" s="1" nd="1"/>
        <i x="392" s="1" nd="1"/>
        <i x="493" s="1" nd="1"/>
        <i x="1501" s="1" nd="1"/>
        <i x="1455" s="1" nd="1"/>
        <i x="1917" s="1" nd="1"/>
        <i x="1744" s="1" nd="1"/>
        <i x="1826" s="1" nd="1"/>
        <i x="372" s="1" nd="1"/>
        <i x="6" s="1" nd="1"/>
        <i x="3" s="1" nd="1"/>
        <i x="324" s="1" nd="1"/>
        <i x="409" s="1" nd="1"/>
        <i x="2420" s="1" nd="1"/>
        <i x="2192" s="1" nd="1"/>
        <i x="2185" s="1" nd="1"/>
        <i x="1759" s="1" nd="1"/>
        <i x="1" s="1" nd="1"/>
        <i x="0" s="1" nd="1"/>
        <i x="387" s="1" nd="1"/>
        <i x="509" s="1" nd="1"/>
        <i x="984" s="1" nd="1"/>
        <i x="1840" s="1" nd="1"/>
        <i x="810" s="1" nd="1"/>
        <i x="898" s="1" nd="1"/>
        <i x="1988" s="1" nd="1"/>
        <i x="1421" s="1" nd="1"/>
        <i x="850" s="1" nd="1"/>
        <i x="2174" s="1" nd="1"/>
        <i x="537" s="1" nd="1"/>
        <i x="646" s="1" nd="1"/>
        <i x="1218" s="1" nd="1"/>
        <i x="816" s="1" nd="1"/>
        <i x="399" s="1" nd="1"/>
        <i x="334" s="1" nd="1"/>
        <i x="333" s="1" nd="1"/>
        <i x="1234" s="1" nd="1"/>
        <i x="1376" s="1" nd="1"/>
        <i x="637" s="1" nd="1"/>
        <i x="1854" s="1" nd="1"/>
        <i x="1625" s="1" nd="1"/>
        <i x="2305" s="1" nd="1"/>
        <i x="1695" s="1" nd="1"/>
        <i x="2039" s="1" nd="1"/>
        <i x="1959" s="1" nd="1"/>
        <i x="1453" s="1" nd="1"/>
        <i x="1359" s="1" nd="1"/>
        <i x="1491" s="1" nd="1"/>
        <i x="867" s="1" nd="1"/>
        <i x="1266" s="1" nd="1"/>
        <i x="497" s="1" nd="1"/>
        <i x="676" s="1" nd="1"/>
        <i x="1667" s="1" nd="1"/>
        <i x="2083" s="1" nd="1"/>
        <i x="1024" s="1" nd="1"/>
        <i x="2188" s="1" nd="1"/>
        <i x="1931" s="1" nd="1"/>
        <i x="1023" s="1" nd="1"/>
        <i x="1107" s="1" nd="1"/>
        <i x="2332" s="1" nd="1"/>
        <i x="1989" s="1" nd="1"/>
        <i x="2358" s="1" nd="1"/>
        <i x="1366" s="1" nd="1"/>
        <i x="44" s="1" nd="1"/>
        <i x="41" s="1" nd="1"/>
        <i x="93" s="1" nd="1"/>
        <i x="92" s="1" nd="1"/>
        <i x="1978" s="1" nd="1"/>
        <i x="476" s="1" nd="1"/>
        <i x="2281" s="1" nd="1"/>
        <i x="408" s="1" nd="1"/>
        <i x="1137" s="1" nd="1"/>
        <i x="1742" s="1" nd="1"/>
        <i x="2236" s="1" nd="1"/>
        <i x="1245" s="1" nd="1"/>
        <i x="474" s="1" nd="1"/>
        <i x="544" s="1" nd="1"/>
        <i x="948" s="1" nd="1"/>
        <i x="1442" s="1" nd="1"/>
        <i x="1127" s="1" nd="1"/>
        <i x="204" s="1" nd="1"/>
        <i x="741" s="1" nd="1"/>
        <i x="2410" s="1" nd="1"/>
        <i x="995" s="1" nd="1"/>
        <i x="733" s="1" nd="1"/>
        <i x="654" s="1" nd="1"/>
        <i x="2411" s="1" nd="1"/>
        <i x="1272" s="1" nd="1"/>
        <i x="2004" s="1" nd="1"/>
        <i x="1601" s="1" nd="1"/>
        <i x="2220" s="1" nd="1"/>
        <i x="1869" s="1" nd="1"/>
        <i x="1888" s="1" nd="1"/>
        <i x="1160" s="1" nd="1"/>
        <i x="530" s="1" nd="1"/>
        <i x="531" s="1" nd="1"/>
        <i x="19" s="1" nd="1"/>
        <i x="1223" s="1" nd="1"/>
        <i x="1409" s="1" nd="1"/>
        <i x="2110" s="1" nd="1"/>
        <i x="745" s="1" nd="1"/>
        <i x="1311" s="1" nd="1"/>
        <i x="2384" s="1" nd="1"/>
        <i x="1119" s="1" nd="1"/>
        <i x="1847" s="1" nd="1"/>
        <i x="398" s="1" nd="1"/>
        <i x="2126" s="1" nd="1"/>
        <i x="1814" s="1" nd="1"/>
        <i x="1398" s="1" nd="1"/>
        <i x="2123" s="1" nd="1"/>
        <i x="2326" s="1" nd="1"/>
        <i x="1362" s="1" nd="1"/>
        <i x="1368" s="1" nd="1"/>
        <i x="1380" s="1" nd="1"/>
        <i x="2118" s="1" nd="1"/>
        <i x="2199" s="1" nd="1"/>
        <i x="1190" s="1" nd="1"/>
        <i x="1347" s="1" nd="1"/>
        <i x="1236" s="1" nd="1"/>
        <i x="2158" s="1" nd="1"/>
        <i x="2095" s="1" nd="1"/>
        <i x="1730" s="1" nd="1"/>
        <i x="959" s="1" nd="1"/>
        <i x="2412" s="1" nd="1"/>
        <i x="2138" s="1" nd="1"/>
        <i x="987" s="1" nd="1"/>
        <i x="684" s="1" nd="1"/>
        <i x="2376" s="1" nd="1"/>
        <i x="1969" s="1" nd="1"/>
        <i x="56" s="1" nd="1"/>
        <i x="55" s="1" nd="1"/>
        <i x="1346" s="1" nd="1"/>
        <i x="2342" s="1" nd="1"/>
        <i x="2341" s="1" nd="1"/>
        <i x="2231" s="1" nd="1"/>
        <i x="1197" s="1" nd="1"/>
        <i x="1198" s="1" nd="1"/>
        <i x="30" s="1" nd="1"/>
        <i x="440" s="1" nd="1"/>
        <i x="2224" s="1" nd="1"/>
        <i x="1865" s="1" nd="1"/>
        <i x="1537" s="1" nd="1"/>
        <i x="1975" s="1" nd="1"/>
        <i x="1422" s="1" nd="1"/>
        <i x="1751" s="1" nd="1"/>
        <i x="1974" s="1" nd="1"/>
        <i x="2105" s="1" nd="1"/>
        <i x="1646" s="1" nd="1"/>
        <i x="2246" s="1" nd="1"/>
        <i x="1079" s="1" nd="1"/>
        <i x="610" s="1" nd="1"/>
        <i x="1890" s="1" nd="1"/>
        <i x="690" s="1" nd="1"/>
        <i x="1661" s="1" nd="1"/>
        <i x="719" s="1" nd="1"/>
        <i x="2015" s="1" nd="1"/>
        <i x="718" s="1" nd="1"/>
        <i x="1360" s="1" nd="1"/>
        <i x="395" s="1" nd="1"/>
        <i x="2251" s="1" nd="1"/>
        <i x="1019" s="1" nd="1"/>
        <i x="2139" s="1" nd="1"/>
        <i x="2223" s="1" nd="1"/>
        <i x="386" s="1" nd="1"/>
        <i x="107" s="1" nd="1"/>
        <i x="856" s="1" nd="1"/>
        <i x="111" s="1" nd="1"/>
        <i x="869" s="1" nd="1"/>
        <i x="540" s="1" nd="1"/>
        <i x="619" s="1" nd="1"/>
        <i x="1741" s="1" nd="1"/>
        <i x="1823" s="1" nd="1"/>
        <i x="1771" s="1" nd="1"/>
        <i x="1844" s="1" nd="1"/>
        <i x="1355" s="1" nd="1"/>
        <i x="2277" s="1" nd="1"/>
        <i x="1595" s="1" nd="1"/>
        <i x="2276" s="1" nd="1"/>
        <i x="773" s="1" nd="1"/>
        <i x="1056" s="1" nd="1"/>
        <i x="875" s="1" nd="1"/>
        <i x="2117" s="1" nd="1"/>
        <i x="1177" s="1" nd="1"/>
        <i x="861" s="1" nd="1"/>
        <i x="2365" s="1" nd="1"/>
        <i x="1587" s="1" nd="1"/>
        <i x="2213" s="1" nd="1"/>
        <i x="1544" s="1" nd="1"/>
        <i x="1899" s="1" nd="1"/>
        <i x="991" s="1" nd="1"/>
        <i x="1889" s="1" nd="1"/>
        <i x="845" s="1" nd="1"/>
        <i x="2211" s="1" nd="1"/>
        <i x="2210" s="1" nd="1"/>
        <i x="2088" s="1" nd="1"/>
        <i x="2089" s="1" nd="1"/>
        <i x="2252" s="1" nd="1"/>
        <i x="1713" s="1" nd="1"/>
        <i x="1543" s="1" nd="1"/>
        <i x="2350" s="1" nd="1"/>
        <i x="2028" s="1" nd="1"/>
        <i x="2230" s="1" nd="1"/>
        <i x="1157" s="1" nd="1"/>
        <i x="1668" s="1" nd="1"/>
        <i x="1545" s="1" nd="1"/>
        <i x="1791" s="1" nd="1"/>
        <i x="1243" s="1" nd="1"/>
        <i x="943" s="1" nd="1"/>
        <i x="723" s="1" nd="1"/>
        <i x="16" s="1" nd="1"/>
        <i x="18" s="1" nd="1"/>
        <i x="2116" s="1" nd="1"/>
        <i x="2293" s="1" nd="1"/>
        <i x="2062" s="1" nd="1"/>
        <i x="2061" s="1" nd="1"/>
        <i x="1944" s="1" nd="1"/>
        <i x="303" s="1" nd="1"/>
        <i x="754" s="1" nd="1"/>
        <i x="4" s="1" nd="1"/>
        <i x="759" s="1" nd="1"/>
        <i x="624" s="1" nd="1"/>
        <i x="620" s="1" nd="1"/>
        <i x="1856" s="1" nd="1"/>
        <i x="2190" s="1" nd="1"/>
        <i x="2422" s="1" nd="1"/>
        <i x="1941" s="1" nd="1"/>
        <i x="1459" s="1" nd="1"/>
        <i x="24" s="1" nd="1"/>
        <i x="1412" s="1" nd="1"/>
        <i x="825" s="1" nd="1"/>
        <i x="1117" s="1" nd="1"/>
        <i x="1983" s="1" nd="1"/>
        <i x="118" s="1" nd="1"/>
        <i x="1965" s="1" nd="1"/>
        <i x="884" s="1" nd="1"/>
        <i x="541" s="1" nd="1"/>
        <i x="1438" s="1" nd="1"/>
        <i x="1816" s="1" nd="1"/>
        <i x="1739" s="1" nd="1"/>
        <i x="2354" s="1" nd="1"/>
        <i x="2337" s="1" nd="1"/>
        <i x="2439" s="1" nd="1"/>
        <i x="331" s="1" nd="1"/>
        <i x="323" s="1" nd="1"/>
        <i x="120" s="1" nd="1"/>
        <i x="113" s="1" nd="1"/>
        <i x="1937" s="1" nd="1"/>
        <i x="2343" s="1" nd="1"/>
        <i x="1603" s="1" nd="1"/>
        <i x="1591" s="1" nd="1"/>
        <i x="1592" s="1" nd="1"/>
        <i x="121" s="1" nd="1"/>
        <i x="1640" s="1" nd="1"/>
        <i x="1585" s="1" nd="1"/>
        <i x="1584" s="1" nd="1"/>
        <i x="1586" s="1" nd="1"/>
        <i x="1509" s="1" nd="1"/>
        <i x="2413" s="1" nd="1"/>
        <i x="1687" s="1" nd="1"/>
        <i x="777" s="1" nd="1"/>
        <i x="2136" s="1" nd="1"/>
        <i x="1685" s="1" nd="1"/>
        <i x="2163" s="1" nd="1"/>
        <i x="1583" s="1" nd="1"/>
        <i x="1582" s="1" nd="1"/>
        <i x="2234" s="1" nd="1"/>
        <i x="2175" s="1" nd="1"/>
        <i x="321" s="1" nd="1"/>
        <i x="748" s="1" nd="1"/>
        <i x="2279" s="1" nd="1"/>
        <i x="361" s="1" nd="1"/>
        <i x="2267" s="1" nd="1"/>
        <i x="230" s="1" nd="1"/>
        <i x="231" s="1" nd="1"/>
        <i x="228" s="1" nd="1"/>
        <i x="1749" s="1" nd="1"/>
        <i x="1671" s="1" nd="1"/>
        <i x="229" s="1" nd="1"/>
        <i x="1891" s="1" nd="1"/>
        <i x="2328" s="1" nd="1"/>
        <i x="1534" s="1" nd="1"/>
        <i x="993" s="1" nd="1"/>
        <i x="1533" s="1" nd="1"/>
        <i x="1532" s="1" nd="1"/>
        <i x="832" s="1" nd="1"/>
        <i x="1444" s="1" nd="1"/>
        <i x="125" s="1" nd="1"/>
        <i x="2108" s="1" nd="1"/>
        <i x="355" s="1" nd="1"/>
        <i x="328" s="1" nd="1"/>
        <i x="871" s="1" nd="1"/>
        <i x="1147" s="1" nd="1"/>
        <i x="1864" s="1" nd="1"/>
        <i x="1750" s="1" nd="1"/>
        <i x="1204" s="1" nd="1"/>
        <i x="1463" s="1" nd="1"/>
        <i x="1144" s="1" nd="1"/>
        <i x="1145" s="1" nd="1"/>
        <i x="2272" s="1" nd="1"/>
        <i x="389" s="1" nd="1"/>
        <i x="1870" s="1" nd="1"/>
        <i x="849" s="1" nd="1"/>
        <i x="2380" s="1" nd="1"/>
        <i x="1932" s="1" nd="1"/>
        <i x="838" s="1" nd="1"/>
        <i x="2008" s="1" nd="1"/>
        <i x="1146" s="1" nd="1"/>
        <i x="678" s="1" nd="1"/>
        <i x="1075" s="1" nd="1"/>
        <i x="1074" s="1" nd="1"/>
        <i x="1267" s="1" nd="1"/>
        <i x="401" s="1" nd="1"/>
        <i x="587" s="1" nd="1"/>
        <i x="1914" s="1" nd="1"/>
        <i x="1416" s="1" nd="1"/>
        <i x="69" s="1" nd="1"/>
        <i x="70" s="1" nd="1"/>
        <i x="71" s="1" nd="1"/>
        <i x="102" s="1" nd="1"/>
        <i x="738" s="1" nd="1"/>
        <i x="2339" s="1" nd="1"/>
        <i x="668" s="1" nd="1"/>
        <i x="1485" s="1" nd="1"/>
        <i x="1610" s="1" nd="1"/>
        <i x="1656" s="1" nd="1"/>
        <i x="1655" s="1" nd="1"/>
        <i x="824" s="1" nd="1"/>
        <i x="2195" s="1" nd="1"/>
        <i x="848" s="1" nd="1"/>
        <i x="1038" s="1" nd="1"/>
        <i x="1027" s="1" nd="1"/>
        <i x="2070" s="1" nd="1"/>
        <i x="942" s="1" nd="1"/>
        <i x="1265" s="1" nd="1"/>
        <i x="2268" s="1" nd="1"/>
        <i x="2208" s="1" nd="1"/>
        <i x="1922" s="1" nd="1"/>
        <i x="1683" s="1" nd="1"/>
        <i x="87" s="1" nd="1"/>
        <i x="2031" s="1" nd="1"/>
        <i x="2041" s="1" nd="1"/>
        <i x="2155" s="1" nd="1"/>
        <i x="1278" s="1" nd="1"/>
        <i x="1546" s="1" nd="1"/>
        <i x="51" s="1" nd="1"/>
        <i x="53" s="1" nd="1"/>
        <i x="52" s="1" nd="1"/>
        <i x="54" s="1" nd="1"/>
        <i x="2077" s="1" nd="1"/>
        <i x="2212" s="1" nd="1"/>
        <i x="122" s="1" nd="1"/>
        <i x="2289" s="1" nd="1"/>
        <i x="1332" s="1" nd="1"/>
        <i x="45" s="1" nd="1"/>
        <i x="1354" s="1" nd="1"/>
        <i x="1938" s="1" nd="1"/>
        <i x="205" s="1" nd="1"/>
        <i x="1468" s="1" nd="1"/>
        <i x="2366" s="1" nd="1"/>
        <i x="860" s="1" nd="1"/>
        <i x="1979" s="1" nd="1"/>
        <i x="442" s="1" nd="1"/>
        <i x="413" s="1" nd="1"/>
        <i x="405" s="1" nd="1"/>
        <i x="2288" s="1" nd="1"/>
        <i x="1866" s="1" nd="1"/>
        <i x="500" s="1" nd="1"/>
        <i x="1178" s="1" nd="1"/>
        <i x="2436" s="1" nd="1"/>
        <i x="110" s="1" nd="1"/>
        <i x="466" s="1" nd="1"/>
        <i x="501" s="1" nd="1"/>
        <i x="992" s="1" nd="1"/>
        <i x="1538" s="1" nd="1"/>
        <i x="770" s="1" nd="1"/>
        <i x="38" s="1" nd="1"/>
        <i x="1062" s="1" nd="1"/>
        <i x="1320" s="1" nd="1"/>
        <i x="1859" s="1" nd="1"/>
        <i x="2423" s="1" nd="1"/>
        <i x="1026" s="1" nd="1"/>
        <i x="1112" s="1" nd="1"/>
        <i x="223" s="1" nd="1"/>
        <i x="2186" s="1" nd="1"/>
        <i x="1760" s="1" nd="1"/>
        <i x="1524" s="1" nd="1"/>
        <i x="921" s="1" nd="1"/>
        <i x="1220" s="1" nd="1"/>
        <i x="2198" s="1" nd="1"/>
        <i x="917" s="1" nd="1"/>
        <i x="532" s="1" nd="1"/>
        <i x="1251" s="1" nd="1"/>
        <i x="329" s="1" nd="1"/>
        <i x="472" s="1" nd="1"/>
        <i x="974" s="1" nd="1"/>
        <i x="730" s="1" nd="1"/>
        <i x="2150" s="1" nd="1"/>
        <i x="167" s="1" nd="1"/>
        <i x="244" s="1" nd="1"/>
        <i x="558" s="1" nd="1"/>
        <i x="166" s="1" nd="1"/>
        <i x="1192" s="1" nd="1"/>
        <i x="894" s="1" nd="1"/>
        <i x="857" s="1" nd="1"/>
        <i x="670" s="1" nd="1"/>
        <i x="2167" s="1" nd="1"/>
        <i x="1527" s="1" nd="1"/>
        <i x="246" s="1" nd="1"/>
        <i x="165" s="1" nd="1"/>
        <i x="245" s="1" nd="1"/>
        <i x="2368" s="1" nd="1"/>
        <i x="1615" s="1" nd="1"/>
        <i x="2381" s="1" nd="1"/>
        <i x="348" s="1" nd="1"/>
        <i x="169" s="1" nd="1"/>
        <i x="1408" s="1" nd="1"/>
        <i x="1294" s="1" nd="1"/>
        <i x="1224" s="1" nd="1"/>
        <i x="1407" s="1" nd="1"/>
        <i x="1446" s="1" nd="1"/>
        <i x="1489" s="1" nd="1"/>
        <i x="170" s="1" nd="1"/>
        <i x="568" s="1" nd="1"/>
        <i x="143" s="1" nd="1"/>
        <i x="1930" s="1" nd="1"/>
        <i x="1092" s="1" nd="1"/>
        <i x="318" s="1" nd="1"/>
        <i x="242" s="1" nd="1"/>
        <i x="595" s="1" nd="1"/>
        <i x="1018" s="1" nd="1"/>
        <i x="2016" s="1" nd="1"/>
        <i x="1225" s="1" nd="1"/>
        <i x="781" s="1" nd="1"/>
        <i x="1638" s="1" nd="1"/>
        <i x="1918" s="1" nd="1"/>
        <i x="1229" s="1" nd="1"/>
        <i x="2329" s="1" nd="1"/>
        <i x="2119" s="1" nd="1"/>
        <i x="326" s="1" nd="1"/>
        <i x="529" s="1" nd="1"/>
        <i x="2417" s="1" nd="1"/>
        <i x="1386" s="1" nd="1"/>
        <i x="2450" s="1" nd="1"/>
        <i x="1924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" xr10:uid="{F4BAF413-EB70-644E-9807-DF9DE01EA8C9}" sourceName="Category_Id">
  <pivotTables>
    <pivotTable tabId="14" name="TablaDinámica1"/>
  </pivotTables>
  <data>
    <tabular pivotCacheId="977690389">
      <items count="306">
        <i x="105" s="1"/>
        <i x="2"/>
        <i x="51"/>
        <i x="149"/>
        <i x="119"/>
        <i x="157"/>
        <i x="81"/>
        <i x="139"/>
        <i x="55"/>
        <i x="95"/>
        <i x="116"/>
        <i x="84"/>
        <i x="46"/>
        <i x="33"/>
        <i x="26"/>
        <i x="103"/>
        <i x="93"/>
        <i x="30"/>
        <i x="57"/>
        <i x="27"/>
        <i x="104"/>
        <i x="297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3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106" nd="1"/>
        <i x="232" nd="1"/>
        <i x="230" nd="1"/>
        <i x="217" nd="1"/>
        <i x="132" nd="1"/>
        <i x="117" nd="1"/>
        <i x="190" nd="1"/>
        <i x="299" nd="1"/>
        <i x="253" nd="1"/>
        <i x="56" nd="1"/>
        <i x="301" nd="1"/>
        <i x="192" nd="1"/>
        <i x="180" nd="1"/>
        <i x="115" nd="1"/>
        <i x="254" nd="1"/>
        <i x="36" nd="1"/>
        <i x="145" nd="1"/>
        <i x="184" nd="1"/>
        <i x="91" nd="1"/>
        <i x="196" nd="1"/>
        <i x="258" nd="1"/>
        <i x="287" nd="1"/>
        <i x="28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298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302" nd="1"/>
        <i x="120" nd="1"/>
        <i x="237" nd="1"/>
        <i x="256" nd="1"/>
        <i x="249" nd="1"/>
        <i x="270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24" nd="1"/>
        <i x="123" nd="1"/>
        <i x="109" nd="1"/>
        <i x="136" nd="1"/>
        <i x="223" nd="1"/>
        <i x="279" nd="1"/>
        <i x="274" nd="1"/>
        <i x="164" nd="1"/>
        <i x="194" nd="1"/>
        <i x="211" nd="1"/>
        <i x="222" nd="1"/>
        <i x="276" nd="1"/>
        <i x="225" nd="1"/>
        <i x="107" nd="1"/>
        <i x="83" nd="1"/>
        <i x="263" nd="1"/>
        <i x="214" nd="1"/>
        <i x="134" nd="1"/>
        <i x="138" nd="1"/>
        <i x="212" nd="1"/>
        <i x="286" nd="1"/>
        <i x="244" nd="1"/>
        <i x="185" nd="1"/>
        <i x="90" nd="1"/>
        <i x="291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85" nd="1"/>
        <i x="296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305" nd="1"/>
        <i x="292" nd="1"/>
        <i x="155" nd="1"/>
        <i x="148" nd="1"/>
        <i x="167" nd="1"/>
        <i x="188" nd="1"/>
        <i x="277" nd="1"/>
        <i x="177" nd="1"/>
        <i x="1" nd="1"/>
        <i x="248" nd="1"/>
        <i x="35" nd="1"/>
        <i x="61" nd="1"/>
        <i x="303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5" nd="1"/>
        <i x="179" nd="1"/>
        <i x="141" nd="1"/>
        <i x="97" nd="1"/>
        <i x="88" nd="1"/>
        <i x="70" nd="1"/>
        <i x="69" nd="1"/>
        <i x="300" nd="1"/>
        <i x="14" nd="1"/>
        <i x="78" nd="1"/>
        <i x="74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4" nd="1"/>
        <i x="159" nd="1"/>
        <i x="227" nd="1"/>
        <i x="100" nd="1"/>
        <i x="111" nd="1"/>
        <i x="205" nd="1"/>
        <i x="273" nd="1"/>
        <i x="289" nd="1"/>
        <i x="29" nd="1"/>
        <i x="20" nd="1"/>
        <i x="255" nd="1"/>
        <i x="53" nd="1"/>
        <i x="19" nd="1"/>
        <i x="220" nd="1"/>
        <i x="85" nd="1"/>
        <i x="114" nd="1"/>
        <i x="293" nd="1"/>
        <i x="267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4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242" nd="1"/>
        <i x="176" nd="1"/>
        <i x="169" nd="1"/>
        <i x="271" nd="1"/>
        <i x="79" nd="1"/>
        <i x="6" nd="1"/>
        <i x="82" nd="1"/>
        <i x="216" nd="1"/>
        <i x="110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250" nd="1"/>
        <i x="208" nd="1"/>
        <i x="269" nd="1"/>
        <i x="226" nd="1"/>
        <i x="40" nd="1"/>
        <i x="64" nd="1"/>
        <i x="108" nd="1"/>
        <i x="206" nd="1"/>
        <i x="207" nd="1"/>
        <i x="67" nd="1"/>
        <i x="241" nd="1"/>
        <i x="153" nd="1"/>
        <i x="251" nd="1"/>
        <i x="39" nd="1"/>
        <i x="198" nd="1"/>
        <i x="290" nd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1" xr10:uid="{D8FA2B5C-D47E-424C-9B35-14CA70EB3EB2}" sourceName="Ref">
  <pivotTables>
    <pivotTable tabId="15" name="TablaDinámica1"/>
  </pivotTables>
  <data>
    <tabular pivotCacheId="977690389">
      <items count="2467">
        <i x="644"/>
        <i x="364"/>
        <i x="317"/>
        <i x="150" s="1"/>
        <i x="316"/>
        <i x="237"/>
        <i x="315"/>
        <i x="1340"/>
        <i x="133"/>
        <i x="297"/>
        <i x="2464" nd="1"/>
        <i x="2463" nd="1"/>
        <i x="2466" nd="1"/>
        <i x="2465" nd="1"/>
        <i x="1541" nd="1"/>
        <i x="1662" nd="1"/>
        <i x="725" nd="1"/>
        <i x="495" nd="1"/>
        <i x="985" nd="1"/>
        <i x="1829" nd="1"/>
        <i x="484" nd="1"/>
        <i x="611" nd="1"/>
        <i x="2261" nd="1"/>
        <i x="2394" nd="1"/>
        <i x="649" nd="1"/>
        <i x="132" nd="1"/>
        <i x="1892" nd="1"/>
        <i x="1529" nd="1"/>
        <i x="1393" nd="1"/>
        <i x="914" nd="1"/>
        <i x="1103" nd="1"/>
        <i x="1553" nd="1"/>
        <i x="1552" nd="1"/>
        <i x="1679" nd="1"/>
        <i x="1680" nd="1"/>
        <i x="1681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1" nd="1"/>
        <i x="62" nd="1"/>
        <i x="63" nd="1"/>
        <i x="1647" nd="1"/>
        <i x="2389" nd="1"/>
        <i x="2048" nd="1"/>
        <i x="982" nd="1"/>
        <i x="2069" nd="1"/>
        <i x="98" nd="1"/>
        <i x="1007" nd="1"/>
        <i x="508" nd="1"/>
        <i x="1549" nd="1"/>
        <i x="444" nd="1"/>
        <i x="60" nd="1"/>
        <i x="64" nd="1"/>
        <i x="65" nd="1"/>
        <i x="1672" nd="1"/>
        <i x="1299" nd="1"/>
        <i x="1035" nd="1"/>
        <i x="1991" nd="1"/>
        <i x="647" nd="1"/>
        <i x="2145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1633" nd="1"/>
        <i x="345" nd="1"/>
        <i x="1594" nd="1"/>
        <i x="347" nd="1"/>
        <i x="1893" nd="1"/>
        <i x="944" nd="1"/>
        <i x="1001" nd="1"/>
        <i x="267" nd="1"/>
        <i x="174" nd="1"/>
        <i x="1080" nd="1"/>
        <i x="534" nd="1"/>
        <i x="1102" nd="1"/>
        <i x="2386" nd="1"/>
        <i x="535" nd="1"/>
        <i x="173" nd="1"/>
        <i x="177" nd="1"/>
        <i x="634" nd="1"/>
        <i x="136" nd="1"/>
        <i x="362" nd="1"/>
        <i x="2409" nd="1"/>
        <i x="1432" nd="1"/>
        <i x="1927" nd="1"/>
        <i x="1129" nd="1"/>
        <i x="1130" nd="1"/>
        <i x="762" nd="1"/>
        <i x="2001" nd="1"/>
        <i x="183" nd="1"/>
        <i x="511" nd="1"/>
        <i x="268" nd="1"/>
        <i x="384" nd="1"/>
        <i x="1230" nd="1"/>
        <i x="890" nd="1"/>
        <i x="1643" nd="1"/>
        <i x="360" nd="1"/>
        <i x="148" nd="1"/>
        <i x="271" nd="1"/>
        <i x="642" nd="1"/>
        <i x="367" nd="1"/>
        <i x="2040" nd="1"/>
        <i x="269" nd="1"/>
        <i x="176" nd="1"/>
        <i x="590" nd="1"/>
        <i x="1091" nd="1"/>
        <i x="1101" nd="1"/>
        <i x="431" nd="1"/>
        <i x="621" nd="1"/>
        <i x="175" nd="1"/>
        <i x="470" nd="1"/>
        <i x="2104" nd="1"/>
        <i x="2362" nd="1"/>
        <i x="181" nd="1"/>
        <i x="1786" nd="1"/>
        <i x="2429" nd="1"/>
        <i x="1614" nd="1"/>
        <i x="2287" nd="1"/>
        <i x="1014" nd="1"/>
        <i x="137" nd="1"/>
        <i x="274" nd="1"/>
        <i x="270" nd="1"/>
        <i x="178" nd="1"/>
        <i x="1110" nd="1"/>
        <i x="141" nd="1"/>
        <i x="272" nd="1"/>
        <i x="889" nd="1"/>
        <i x="909" nd="1"/>
        <i x="961" nd="1"/>
        <i x="239" nd="1"/>
        <i x="799" nd="1"/>
        <i x="2295" nd="1"/>
        <i x="1697" nd="1"/>
        <i x="755" nd="1"/>
        <i x="837" nd="1"/>
        <i x="631" nd="1"/>
        <i x="2249" nd="1"/>
        <i x="1093" nd="1"/>
        <i x="756" nd="1"/>
        <i x="1133" nd="1"/>
        <i x="217" nd="1"/>
        <i x="179" nd="1"/>
        <i x="1573" nd="1"/>
        <i x="1644" nd="1"/>
        <i x="1016" nd="1"/>
        <i x="1825" nd="1"/>
        <i x="512" nd="1"/>
        <i x="1161" nd="1"/>
        <i x="138" nd="1"/>
        <i x="2021" nd="1"/>
        <i x="1590" nd="1"/>
        <i x="1090" nd="1"/>
        <i x="1099" nd="1"/>
        <i x="1100" nd="1"/>
        <i x="200" nd="1"/>
        <i x="1698" nd="1"/>
        <i x="489" nd="1"/>
        <i x="142" nd="1"/>
        <i x="488" nd="1"/>
        <i x="273" nd="1"/>
        <i x="910" nd="1"/>
        <i x="2263" nd="1"/>
        <i x="496" nd="1"/>
        <i x="2033" nd="1"/>
        <i x="2221" nd="1"/>
        <i x="786" nd="1"/>
        <i x="1111" nd="1"/>
        <i x="184" nd="1"/>
        <i x="2013" nd="1"/>
        <i x="241" nd="1"/>
        <i x="224" nd="1"/>
        <i x="911" nd="1"/>
        <i x="2304" nd="1"/>
        <i x="180" nd="1"/>
        <i x="1473" nd="1"/>
        <i x="2257" nd="1"/>
        <i x="2096" nd="1"/>
        <i x="1261" nd="1"/>
        <i x="776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5" nd="1"/>
        <i x="1548" nd="1"/>
        <i x="68" nd="1"/>
        <i x="1456" nd="1"/>
        <i x="2440" nd="1"/>
        <i x="1569" nd="1"/>
        <i x="1057" nd="1"/>
        <i x="1382" nd="1"/>
        <i x="1217" nd="1"/>
        <i x="1617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0" nd="1"/>
        <i x="2316" nd="1"/>
        <i x="1955" nd="1"/>
        <i x="2271" nd="1"/>
        <i x="2347" nd="1"/>
        <i x="1309" nd="1"/>
        <i x="436" nd="1"/>
        <i x="1756" nd="1"/>
        <i x="1367" nd="1"/>
        <i x="219" nd="1"/>
        <i x="220" nd="1"/>
        <i x="1837" nd="1"/>
        <i x="1300" nd="1"/>
        <i x="1831" nd="1"/>
        <i x="2353" nd="1"/>
        <i x="1120" nd="1"/>
        <i x="1712" nd="1"/>
        <i x="547" nd="1"/>
        <i x="960" nd="1"/>
        <i x="938" nd="1"/>
        <i x="830" nd="1"/>
        <i x="946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3" nd="1"/>
        <i x="1787" nd="1"/>
        <i x="1259" nd="1"/>
        <i x="957" nd="1"/>
        <i x="971" nd="1"/>
        <i x="1400" nd="1"/>
        <i x="1319" nd="1"/>
        <i x="1290" nd="1"/>
        <i x="2124" nd="1"/>
        <i x="486" nd="1"/>
        <i x="2307" nd="1"/>
        <i x="846" nd="1"/>
        <i x="939" nd="1"/>
        <i x="2313" nd="1"/>
        <i x="2075" nd="1"/>
        <i x="2333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1740" nd="1"/>
        <i x="1574" nd="1"/>
        <i x="1054" nd="1"/>
        <i x="1402" nd="1"/>
        <i x="1403" nd="1"/>
        <i x="1743" nd="1"/>
        <i x="814" nd="1"/>
        <i x="1857" nd="1"/>
        <i x="753" nd="1"/>
        <i x="2396" nd="1"/>
        <i x="1841" nd="1"/>
        <i x="1283" nd="1"/>
        <i x="2143" nd="1"/>
        <i x="2142" nd="1"/>
        <i x="1551" nd="1"/>
        <i x="1580" nd="1"/>
        <i x="831" nd="1"/>
        <i x="835" nd="1"/>
        <i x="892" nd="1"/>
        <i x="893" nd="1"/>
        <i x="1528" nd="1"/>
        <i x="813" nd="1"/>
        <i x="1776" nd="1"/>
        <i x="1933" nd="1"/>
        <i x="2245" nd="1"/>
        <i x="1052" nd="1"/>
        <i x="1242" nd="1"/>
        <i x="1314" nd="1"/>
        <i x="7" nd="1"/>
        <i x="308" nd="1"/>
        <i x="1500" nd="1"/>
        <i x="2457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1801" nd="1"/>
        <i x="1611" nd="1"/>
        <i x="414" nd="1"/>
        <i x="2294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1498" nd="1"/>
        <i x="1650" nd="1"/>
        <i x="2080" nd="1"/>
        <i x="1729" nd="1"/>
        <i x="739" nd="1"/>
        <i x="1911" nd="1"/>
        <i x="443" nd="1"/>
        <i x="1504" nd="1"/>
        <i x="2181" nd="1"/>
        <i x="1746" nd="1"/>
        <i x="1572" nd="1"/>
        <i x="986" nd="1"/>
        <i x="877" nd="1"/>
        <i x="788" nd="1"/>
        <i x="1000" nd="1"/>
        <i x="1846" nd="1"/>
        <i x="2446" nd="1"/>
        <i x="1758" nd="1"/>
        <i x="1817" nd="1"/>
        <i x="2321" nd="1"/>
        <i x="599" nd="1"/>
        <i x="1377" nd="1"/>
        <i x="708" nd="1"/>
        <i x="1378" nd="1"/>
        <i x="2227" nd="1"/>
        <i x="1227" nd="1"/>
        <i x="1934" nd="1"/>
        <i x="1060" nd="1"/>
        <i x="931" nd="1"/>
        <i x="2300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1221" nd="1"/>
        <i x="1952" nd="1"/>
        <i x="1861" nd="1"/>
        <i x="597" nd="1"/>
        <i x="596" nd="1"/>
        <i x="1612" nd="1"/>
        <i x="2107" nd="1"/>
        <i x="1772" nd="1"/>
        <i x="552" nd="1"/>
        <i x="2382" nd="1"/>
        <i x="1200" nd="1"/>
        <i x="1222" nd="1"/>
        <i x="1269" nd="1"/>
        <i x="1033" nd="1"/>
        <i x="1649" nd="1"/>
        <i x="740" nd="1"/>
        <i x="337" nd="1"/>
        <i x="2311" nd="1"/>
        <i x="479" nd="1"/>
        <i x="478" nd="1"/>
        <i x="2299" nd="1"/>
        <i x="2111" nd="1"/>
        <i x="2200" nd="1"/>
        <i x="645" nd="1"/>
        <i x="2087" nd="1"/>
        <i x="2091" nd="1"/>
        <i x="2334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503" nd="1"/>
        <i x="78" nd="1"/>
        <i x="460" nd="1"/>
        <i x="712" nd="1"/>
        <i x="2407" nd="1"/>
        <i x="2427" nd="1"/>
        <i x="722" nd="1"/>
        <i x="58" nd="1"/>
        <i x="1046" nd="1"/>
        <i x="2371" nd="1"/>
        <i x="1620" nd="1"/>
        <i x="1968" nd="1"/>
        <i x="1423" nd="1"/>
        <i x="675" nd="1"/>
        <i x="1686" nd="1"/>
        <i x="636" nd="1"/>
        <i x="1733" nd="1"/>
        <i x="2036" nd="1"/>
        <i x="750" nd="1"/>
        <i x="673" nd="1"/>
        <i x="1088" nd="1"/>
        <i x="672" nd="1"/>
        <i x="2265" nd="1"/>
        <i x="2458" nd="1"/>
        <i x="2302" nd="1"/>
        <i x="2426" nd="1"/>
        <i x="1383" nd="1"/>
        <i x="1030" nd="1"/>
        <i x="1947" nd="1"/>
        <i x="1626" nd="1"/>
        <i x="1802" nd="1"/>
        <i x="1853" nd="1"/>
        <i x="1960" nd="1"/>
        <i x="2315" nd="1"/>
        <i x="1390" nd="1"/>
        <i x="335" nd="1"/>
        <i x="782" nd="1"/>
        <i x="1798" nd="1"/>
        <i x="798" nd="1"/>
        <i x="2084" nd="1"/>
        <i x="790" nd="1"/>
        <i x="780" nd="1"/>
        <i x="967" nd="1"/>
        <i x="2301" nd="1"/>
        <i x="674" nd="1"/>
        <i x="1339" nd="1"/>
        <i x="2443" nd="1"/>
        <i x="925" nd="1"/>
        <i x="1607" nd="1"/>
        <i x="682" nd="1"/>
        <i x="2187" nd="1"/>
        <i x="2057" nd="1"/>
        <i x="879" nd="1"/>
        <i x="1068" nd="1"/>
        <i x="2432" nd="1"/>
        <i x="1669" nd="1"/>
        <i x="1076" nd="1"/>
        <i x="953" nd="1"/>
        <i x="394" nd="1"/>
        <i x="2130" nd="1"/>
        <i x="751" nd="1"/>
        <i x="2172" nd="1"/>
        <i x="498" nd="1"/>
        <i x="1427" nd="1"/>
        <i x="1159" nd="1"/>
        <i x="477" nd="1"/>
        <i x="1487" nd="1"/>
        <i x="2131" nd="1"/>
        <i x="1032" nd="1"/>
        <i x="2129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1276" nd="1"/>
        <i x="1275" nd="1"/>
        <i x="2282" nd="1"/>
        <i x="783" nd="1"/>
        <i x="1705" nd="1"/>
        <i x="1176" nd="1"/>
        <i x="2025" nd="1"/>
        <i x="2442" nd="1"/>
        <i x="1248" nd="1"/>
        <i x="2270" nd="1"/>
        <i x="67" nd="1"/>
        <i x="734" nd="1"/>
        <i x="462" nd="1"/>
        <i x="463" nd="1"/>
        <i x="1898" nd="1"/>
        <i x="2424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5" nd="1"/>
        <i x="560" nd="1"/>
        <i x="1247" nd="1"/>
        <i x="1986" nd="1"/>
        <i x="2047" nd="1"/>
        <i x="2049" nd="1"/>
        <i x="1674" nd="1"/>
        <i x="2402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6" nd="1"/>
        <i x="2253" nd="1"/>
        <i x="306" nd="1"/>
        <i x="2258" nd="1"/>
        <i x="2206" nd="1"/>
        <i x="302" nd="1"/>
        <i x="1935" nd="1"/>
        <i x="2441" nd="1"/>
        <i x="553" nd="1"/>
        <i x="865" nd="1"/>
        <i x="2415" nd="1"/>
        <i x="1413" nd="1"/>
        <i x="1352" nd="1"/>
        <i x="1353" nd="1"/>
        <i x="822" nd="1"/>
        <i x="1211" nd="1"/>
        <i x="325" nd="1"/>
        <i x="600" nd="1"/>
        <i x="2243" nd="1"/>
        <i x="1783" nd="1"/>
        <i x="950" nd="1"/>
        <i x="2120" nd="1"/>
        <i x="1470" nd="1"/>
        <i x="2079" nd="1"/>
        <i x="155" nd="1"/>
        <i x="1474" nd="1"/>
        <i x="154" nd="1"/>
        <i x="2345" nd="1"/>
        <i x="446" nd="1"/>
        <i x="1493" nd="1"/>
        <i x="1636" nd="1"/>
        <i x="221" nd="1"/>
        <i x="713" nd="1"/>
        <i x="1180" nd="1"/>
        <i x="128" nd="1"/>
        <i x="1011" nd="1"/>
        <i x="2241" nd="1"/>
        <i x="1579" nd="1"/>
        <i x="2385" nd="1"/>
        <i x="1476" nd="1"/>
        <i x="2017" nd="1"/>
        <i x="2431" nd="1"/>
        <i x="1291" nd="1"/>
        <i x="127" nd="1"/>
        <i x="417" nd="1"/>
        <i x="2414" nd="1"/>
        <i x="1365" nd="1"/>
        <i x="1345" nd="1"/>
        <i x="1381" nd="1"/>
        <i x="2085" nd="1"/>
        <i x="1555" nd="1"/>
        <i x="1874" nd="1"/>
        <i x="2099" nd="1"/>
        <i x="2383" nd="1"/>
        <i x="1575" nd="1"/>
        <i x="1728" nd="1"/>
        <i x="1556" nd="1"/>
        <i x="2100" nd="1"/>
        <i x="2046" nd="1"/>
        <i x="1773" nd="1"/>
        <i x="1560" nd="1"/>
        <i x="1970" nd="1"/>
        <i x="1312" nd="1"/>
        <i x="1174" nd="1"/>
        <i x="1194" nd="1"/>
        <i x="2074" nd="1"/>
        <i x="2012" nd="1"/>
        <i x="119" nd="1"/>
        <i x="2280" nd="1"/>
        <i x="411" nd="1"/>
        <i x="410" nd="1"/>
        <i x="2399" nd="1"/>
        <i x="2400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5" nd="1"/>
        <i x="2044" nd="1"/>
        <i x="1418" nd="1"/>
        <i x="2226" nd="1"/>
        <i x="330" nd="1"/>
        <i x="1696" nd="1"/>
        <i x="1162" nd="1"/>
        <i x="923" nd="1"/>
        <i x="1843" nd="1"/>
        <i x="2114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1880" nd="1"/>
        <i x="1689" nd="1"/>
        <i x="2451" nd="1"/>
        <i x="2014" nd="1"/>
        <i x="1832" nd="1"/>
        <i x="1452" nd="1"/>
        <i x="2363" nd="1"/>
        <i x="2361" nd="1"/>
        <i x="2445" nd="1"/>
        <i x="1710" nd="1"/>
        <i x="1670" nd="1"/>
        <i x="1654" nd="1"/>
        <i x="1747" nd="1"/>
        <i x="1748" nd="1"/>
        <i x="1862" nd="1"/>
        <i x="1658" nd="1"/>
        <i x="1657" nd="1"/>
        <i x="823" nd="1"/>
        <i x="724" nd="1"/>
        <i x="2157" nd="1"/>
        <i x="968" nd="1"/>
        <i x="797" nd="1"/>
        <i x="1206" nd="1"/>
        <i x="1616" nd="1"/>
        <i x="2059" nd="1"/>
        <i x="2037" nd="1"/>
        <i x="1827" nd="1"/>
        <i x="1483" nd="1"/>
        <i x="1003" nd="1"/>
        <i x="669" nd="1"/>
        <i x="1154" nd="1"/>
        <i x="662" nd="1"/>
        <i x="2153" nd="1"/>
        <i x="1286" nd="1"/>
        <i x="1559" nd="1"/>
        <i x="1481" nd="1"/>
        <i x="709" nd="1"/>
        <i x="2323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1" nd="1"/>
        <i x="1069" nd="1"/>
        <i x="1258" nd="1"/>
        <i x="1164" nd="1"/>
        <i x="2054" nd="1"/>
        <i x="1039" nd="1"/>
        <i x="432" nd="1"/>
        <i x="2177" nd="1"/>
        <i x="1480" nd="1"/>
        <i x="2160" nd="1"/>
        <i x="1503" nd="1"/>
        <i x="433" nd="1"/>
        <i x="918" nd="1"/>
        <i x="1942" nd="1"/>
        <i x="1675" nd="1"/>
        <i x="1723" nd="1"/>
        <i x="2134" nd="1"/>
        <i x="1140" nd="1"/>
        <i x="2183" nd="1"/>
        <i x="1967" nd="1"/>
        <i x="1637" nd="1"/>
        <i x="1372" nd="1"/>
        <i x="2248" nd="1"/>
        <i x="2154" nd="1"/>
        <i x="622" nd="1"/>
        <i x="1169" nd="1"/>
        <i x="2348" nd="1"/>
        <i x="1905" nd="1"/>
        <i x="2194" nd="1"/>
        <i x="1886" nd="1"/>
        <i x="2038" nd="1"/>
        <i x="1213" nd="1"/>
        <i x="623" nd="1"/>
        <i x="1508" nd="1"/>
        <i x="638" nd="1"/>
        <i x="2176" nd="1"/>
        <i x="761" nd="1"/>
        <i x="1098" nd="1"/>
        <i x="2390" nd="1"/>
        <i x="1168" nd="1"/>
        <i x="1343" nd="1"/>
        <i x="2460" nd="1"/>
        <i x="559" nd="1"/>
        <i x="1578" nd="1"/>
        <i x="1516" nd="1"/>
        <i x="1070" nd="1"/>
        <i x="598" nd="1"/>
        <i x="928" nd="1"/>
        <i x="2459" nd="1"/>
        <i x="216" nd="1"/>
        <i x="1512" nd="1"/>
        <i x="1628" nd="1"/>
        <i x="556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2461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161" nd="1"/>
        <i x="240" nd="1"/>
        <i x="545" nd="1"/>
        <i x="1106" nd="1"/>
        <i x="160" nd="1"/>
        <i x="1240" nd="1"/>
        <i x="2325" nd="1"/>
        <i x="2416" nd="1"/>
        <i x="2002" nd="1"/>
        <i x="1439" nd="1"/>
        <i x="451" nd="1"/>
        <i x="573" nd="1"/>
        <i x="450" nd="1"/>
        <i x="1047" nd="1"/>
        <i x="504" nd="1"/>
        <i x="505" nd="1"/>
        <i x="2207" nd="1"/>
        <i x="665" nd="1"/>
        <i x="2273" nd="1"/>
        <i x="322" nd="1"/>
        <i x="2278" nd="1"/>
        <i x="2209" nd="1"/>
        <i x="206" nd="1"/>
        <i x="207" nd="1"/>
        <i x="1138" nd="1"/>
        <i x="1518" nd="1"/>
        <i x="1316" nd="1"/>
        <i x="572" nd="1"/>
        <i x="1097" nd="1"/>
        <i x="2340" nd="1"/>
        <i x="2264" nd="1"/>
        <i x="2215" nd="1"/>
        <i x="2254" nd="1"/>
        <i x="1794" nd="1"/>
        <i x="1086" nd="1"/>
        <i x="2387" nd="1"/>
        <i x="2071" nd="1"/>
        <i x="2189" nd="1"/>
        <i x="66" nd="1"/>
        <i x="575" nd="1"/>
        <i x="576" nd="1"/>
        <i x="421" nd="1"/>
        <i x="2141" nd="1"/>
        <i x="1043" nd="1"/>
        <i x="91" nd="1"/>
        <i x="2056" nd="1"/>
        <i x="2448" nd="1"/>
        <i x="700" nd="1"/>
        <i x="36" nd="1"/>
        <i x="2419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4" nd="1"/>
        <i x="1244" nd="1"/>
        <i x="2406" nd="1"/>
        <i x="1281" nd="1"/>
        <i x="2159" nd="1"/>
        <i x="2217" nd="1"/>
        <i x="1634" nd="1"/>
        <i x="47" nd="1"/>
        <i x="842" nd="1"/>
        <i x="1642" nd="1"/>
        <i x="965" nd="1"/>
        <i x="787" nd="1"/>
        <i x="843" nd="1"/>
        <i x="981" nd="1"/>
        <i x="46" nd="1"/>
        <i x="1845" nd="1"/>
        <i x="609" nd="1"/>
        <i x="99" nd="1"/>
        <i x="2320" nd="1"/>
        <i x="103" nd="1"/>
        <i x="104" nd="1"/>
        <i x="1973" nd="1"/>
        <i x="885" nd="1"/>
        <i x="2393" nd="1"/>
        <i x="37" nd="1"/>
        <i x="1114" nd="1"/>
        <i x="2092" nd="1"/>
        <i x="1113" nd="1"/>
        <i x="1953" nd="1"/>
        <i x="1980" nd="1"/>
        <i x="717" nd="1"/>
        <i x="720" nd="1"/>
        <i x="1542" nd="1"/>
        <i x="437" nd="1"/>
        <i x="715" nd="1"/>
        <i x="714" nd="1"/>
        <i x="1984" nd="1"/>
        <i x="1999" nd="1"/>
        <i x="873" nd="1"/>
        <i x="2219" nd="1"/>
        <i x="1015" nd="1"/>
        <i x="2418" nd="1"/>
        <i x="525" nd="1"/>
        <i x="2375" nd="1"/>
        <i x="803" nd="1"/>
        <i x="2455" nd="1"/>
        <i x="1936" nd="1"/>
        <i x="2045" nd="1"/>
        <i x="688" nd="1"/>
        <i x="1954" nd="1"/>
        <i x="1919" nd="1"/>
        <i x="34" nd="1"/>
        <i x="983" nd="1"/>
        <i x="50" nd="1"/>
        <i x="1384" nd="1"/>
        <i x="1349" nd="1"/>
        <i x="2228" nd="1"/>
        <i x="1860" nd="1"/>
        <i x="1822" nd="1"/>
        <i x="1819" nd="1"/>
        <i x="2201" nd="1"/>
        <i x="2106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08" nd="1"/>
        <i x="2256" nd="1"/>
        <i x="11" nd="1"/>
        <i x="21" nd="1"/>
        <i x="9" nd="1"/>
        <i x="12" nd="1"/>
        <i x="10" nd="1"/>
        <i x="20" nd="1"/>
        <i x="8" nd="1"/>
        <i x="1397" nd="1"/>
        <i x="2428" nd="1"/>
        <i x="578" nd="1"/>
        <i x="73" nd="1"/>
        <i x="628" nd="1"/>
        <i x="571" nd="1"/>
        <i x="1868" nd="1"/>
        <i x="1867" nd="1"/>
        <i x="2454" nd="1"/>
        <i x="1929" nd="1"/>
        <i x="518" nd="1"/>
        <i x="1815" nd="1"/>
        <i x="1515" nd="1"/>
        <i x="2312" nd="1"/>
        <i x="215" nd="1"/>
        <i x="429" nd="1"/>
        <i x="771" nd="1"/>
        <i x="1996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137" nd="1"/>
        <i x="1151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88" nd="1"/>
        <i x="1307" nd="1"/>
        <i x="356" nd="1"/>
        <i x="358" nd="1"/>
        <i x="800" nd="1"/>
        <i x="357" nd="1"/>
        <i x="186" nd="1"/>
        <i x="2094" nd="1"/>
        <i x="277" nd="1"/>
        <i x="1964" nd="1"/>
        <i x="1331" nd="1"/>
        <i x="383" nd="1"/>
        <i x="1602" nd="1"/>
        <i x="188" nd="1"/>
        <i x="278" nd="1"/>
        <i x="935" nd="1"/>
        <i x="591" nd="1"/>
        <i x="2344" nd="1"/>
        <i x="187" nd="1"/>
        <i x="275" nd="1"/>
        <i x="2239" nd="1"/>
        <i x="2218" nd="1"/>
        <i x="671" nd="1"/>
        <i x="279" nd="1"/>
        <i x="2297" nd="1"/>
        <i x="897" nd="1"/>
        <i x="281" nd="1"/>
        <i x="280" nd="1"/>
        <i x="1073" nd="1"/>
        <i x="973" nd="1"/>
        <i x="1700" nd="1"/>
        <i x="185" nd="1"/>
        <i x="276" nd="1"/>
        <i x="2244" nd="1"/>
        <i x="2262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398" nd="1"/>
        <i x="1021" nd="1"/>
        <i x="459" nd="1"/>
        <i x="517" nd="1"/>
        <i x="2170" nd="1"/>
        <i x="1297" nd="1"/>
        <i x="1131" nd="1"/>
        <i x="602" nd="1"/>
        <i x="841" nd="1"/>
        <i x="551" nd="1"/>
        <i x="1170" nd="1"/>
        <i x="1344" nd="1"/>
        <i x="1142" nd="1"/>
        <i x="936" nd="1"/>
        <i x="1158" nd="1"/>
        <i x="907" nd="1"/>
        <i x="208" nd="1"/>
        <i x="2027" nd="1"/>
        <i x="1623" nd="1"/>
        <i x="1185" nd="1"/>
        <i x="1187" nd="1"/>
        <i x="2378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8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3" nd="1"/>
        <i x="2204" nd="1"/>
        <i x="2216" nd="1"/>
        <i x="2205" nd="1"/>
        <i x="2202" nd="1"/>
        <i x="1264" nd="1"/>
        <i x="1228" nd="1"/>
        <i x="131" nd="1"/>
        <i x="2232" nd="1"/>
        <i x="1807" nd="1"/>
        <i x="844" nd="1"/>
        <i x="72" nd="1"/>
        <i x="447" nd="1"/>
        <i x="1249" nd="1"/>
        <i x="586" nd="1"/>
        <i x="969" nd="1"/>
        <i x="2285" nd="1"/>
        <i x="1813" nd="1"/>
        <i x="1051" nd="1"/>
        <i x="937" nd="1"/>
        <i x="1824" nd="1"/>
        <i x="958" nd="1"/>
        <i x="1495" nd="1"/>
        <i x="2171" nd="1"/>
        <i x="2259" nd="1"/>
        <i x="1732" nd="1"/>
        <i x="2102" nd="1"/>
        <i x="416" nd="1"/>
        <i x="994" nd="1"/>
        <i x="1010" nd="1"/>
        <i x="913" nd="1"/>
        <i x="2374" nd="1"/>
        <i x="124" nd="1"/>
        <i x="1664" nd="1"/>
        <i x="1665" nd="1"/>
        <i x="997" nd="1"/>
        <i x="1777" nd="1"/>
        <i x="1778" nd="1"/>
        <i x="13" nd="1"/>
        <i x="627" nd="1"/>
        <i x="2303" nd="1"/>
        <i x="2452" nd="1"/>
        <i x="2081" nd="1"/>
        <i x="1041" nd="1"/>
        <i x="1719" nd="1"/>
        <i x="1013" nd="1"/>
        <i x="1484" nd="1"/>
        <i x="735" nd="1"/>
        <i x="908" nd="1"/>
        <i x="2152" nd="1"/>
        <i x="1797" nd="1"/>
        <i x="836" nd="1"/>
        <i x="1173" nd="1"/>
        <i x="2435" nd="1"/>
        <i x="1321" nd="1"/>
        <i x="2379" nd="1"/>
        <i x="1789" nd="1"/>
        <i x="1401" nd="1"/>
        <i x="2292" nd="1"/>
        <i x="883" nd="1"/>
        <i x="775" nd="1"/>
        <i x="1738" nd="1"/>
        <i x="1387" nd="1"/>
        <i x="1263" nd="1"/>
        <i x="615" nd="1"/>
        <i x="614" nd="1"/>
        <i x="613" nd="1"/>
        <i x="2169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1568" nd="1"/>
        <i x="804" nd="1"/>
        <i x="1017" nd="1"/>
        <i x="1232" nd="1"/>
        <i x="970" nd="1"/>
        <i x="1522" nd="1"/>
        <i x="14" nd="1"/>
        <i x="1282" nd="1"/>
        <i x="1388" nd="1"/>
        <i x="2373" nd="1"/>
        <i x="506" nd="1"/>
        <i x="2296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7" nd="1"/>
        <i x="2073" nd="1"/>
        <i x="1943" nd="1"/>
        <i x="2351" nd="1"/>
        <i x="1089" nd="1"/>
        <i x="1139" nd="1"/>
        <i x="1717" nd="1"/>
        <i x="1246" nd="1"/>
        <i x="1779" nd="1"/>
        <i x="2078" nd="1"/>
        <i x="2331" nd="1"/>
        <i x="1208" nd="1"/>
        <i x="1289" nd="1"/>
        <i x="2166" nd="1"/>
        <i x="1308" nd="1"/>
        <i x="1143" nd="1"/>
        <i x="1563" nd="1"/>
        <i x="2456" nd="1"/>
        <i x="1839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4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4" nd="1"/>
        <i x="146" nd="1"/>
        <i x="872" nd="1"/>
        <i x="147" nd="1"/>
        <i x="1618" nd="1"/>
        <i x="404" nd="1"/>
        <i x="2125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3" nd="1"/>
        <i x="2269" nd="1"/>
        <i x="406" nd="1"/>
        <i x="1851" nd="1"/>
        <i x="2007" nd="1"/>
        <i x="840" nd="1"/>
        <i x="1328" nd="1"/>
        <i x="1306" nd="1"/>
        <i x="475" nd="1"/>
        <i x="542" nd="1"/>
        <i x="2112" nd="1"/>
        <i x="1790" nd="1"/>
        <i x="81" nd="1"/>
        <i x="473" nd="1"/>
        <i x="1210" nd="1"/>
        <i x="2214" nd="1"/>
        <i x="341" nd="1"/>
        <i x="2453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338" nd="1"/>
        <i x="2330" nd="1"/>
        <i x="139" nd="1"/>
        <i x="732" nd="1"/>
        <i x="369" nd="1"/>
        <i x="1494" nd="1"/>
        <i x="1897" nd="1"/>
        <i x="681" nd="1"/>
        <i x="1900" nd="1"/>
        <i x="140" nd="1"/>
        <i x="1012" nd="1"/>
        <i x="1358" nd="1"/>
        <i x="768" nd="1"/>
        <i x="536" nd="1"/>
        <i x="1821" nd="1"/>
        <i x="1478" nd="1"/>
        <i x="1375" nd="1"/>
        <i x="641" nd="1"/>
        <i x="2135" nd="1"/>
        <i x="213" nd="1"/>
        <i x="1085" nd="1"/>
        <i x="1660" nd="1"/>
        <i x="1109" nd="1"/>
        <i x="1940" nd="1"/>
        <i x="1425" nd="1"/>
        <i x="1606" nd="1"/>
        <i x="1761" nd="1"/>
        <i x="1639" nd="1"/>
        <i x="1233" nd="1"/>
        <i x="2184" nd="1"/>
        <i x="2165" nd="1"/>
        <i x="1207" nd="1"/>
        <i x="2433" nd="1"/>
        <i x="2359" nd="1"/>
        <i x="533" nd="1"/>
        <i x="2109" nd="1"/>
        <i x="729" nd="1"/>
        <i x="2101" nd="1"/>
        <i x="919" nd="1"/>
        <i x="2349" nd="1"/>
        <i x="569" nd="1"/>
        <i x="2222" nd="1"/>
        <i x="570" nd="1"/>
        <i x="1995" nd="1"/>
        <i x="1028" nd="1"/>
        <i x="546" nd="1"/>
        <i x="1231" nd="1"/>
        <i x="1298" nd="1"/>
        <i x="1002" nd="1"/>
        <i x="2369" nd="1"/>
        <i x="2357" nd="1"/>
        <i x="853" nd="1"/>
        <i x="390" nd="1"/>
        <i x="1520" nd="1"/>
        <i x="765" nd="1"/>
        <i x="1910" nd="1"/>
        <i x="212" nd="1"/>
        <i x="1708" nd="1"/>
        <i x="2168" nd="1"/>
        <i x="876" nd="1"/>
        <i x="252" nd="1"/>
        <i x="955" nd="1"/>
        <i x="259" nd="1"/>
        <i x="264" nd="1"/>
        <i x="742" nd="1"/>
        <i x="2395" nd="1"/>
        <i x="1709" nd="1"/>
        <i x="1652" nd="1"/>
        <i x="1609" nd="1"/>
        <i x="258" nd="1"/>
        <i x="255" nd="1"/>
        <i x="1820" nd="1"/>
        <i x="254" nd="1"/>
        <i x="1526" nd="1"/>
        <i x="376" nd="1"/>
        <i x="2103" nd="1"/>
        <i x="1034" nd="1"/>
        <i x="253" nd="1"/>
        <i x="1523" nd="1"/>
        <i x="375" nd="1"/>
        <i x="1659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349" nd="1"/>
        <i x="2043" nd="1"/>
        <i x="1645" nd="1"/>
        <i x="262" nd="1"/>
        <i x="1055" nd="1"/>
        <i x="1570" nd="1"/>
        <i x="438" nd="1"/>
        <i x="439" nd="1"/>
        <i x="743" nd="1"/>
        <i x="1330" nd="1"/>
        <i x="1632" nd="1"/>
        <i x="1754" nd="1"/>
        <i x="988" nd="1"/>
        <i x="989" nd="1"/>
        <i x="1531" nd="1"/>
        <i x="1434" nd="1"/>
        <i x="1433" nd="1"/>
        <i x="2011" nd="1"/>
        <i x="2010" nd="1"/>
        <i x="2266" nd="1"/>
        <i x="368" nd="1"/>
        <i x="95" nd="1"/>
        <i x="96" nd="1"/>
        <i x="1921" nd="1"/>
        <i x="1920" nd="1"/>
        <i x="758" nd="1"/>
        <i x="1535" nd="1"/>
        <i x="2284" nd="1"/>
        <i x="1058" nd="1"/>
        <i x="1363" nd="1"/>
        <i x="1288" nd="1"/>
        <i x="2283" nd="1"/>
        <i x="1122" nd="1"/>
        <i x="565" nd="1"/>
        <i x="772" nd="1"/>
        <i x="59" nd="1"/>
        <i x="834" nd="1"/>
        <i x="1752" nd="1"/>
        <i x="2127" nd="1"/>
        <i x="145" nd="1"/>
        <i x="514" nd="1"/>
        <i x="1830" nd="1"/>
        <i x="584" nd="1"/>
        <i x="716" nd="1"/>
        <i x="35" nd="1"/>
        <i x="1136" nd="1"/>
        <i x="1707" nd="1"/>
        <i x="1437" nd="1"/>
        <i x="2324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2462" nd="1"/>
        <i x="430" nd="1"/>
        <i x="454" nd="1"/>
        <i x="291" nd="1"/>
        <i x="757" nd="1"/>
        <i x="130" nd="1"/>
        <i x="2128" nd="1"/>
        <i x="2274" nd="1"/>
        <i x="2346" nd="1"/>
        <i x="1310" nd="1"/>
        <i x="298" nd="1"/>
        <i x="2318" nd="1"/>
        <i x="1850" nd="1"/>
        <i x="1948" nd="1"/>
        <i x="299" nd="1"/>
        <i x="1429" nd="1"/>
        <i x="2434" nd="1"/>
        <i x="1296" nd="1"/>
        <i x="295" nd="1"/>
        <i x="1805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5" nd="1"/>
        <i x="27" nd="1"/>
        <i x="28" nd="1"/>
        <i x="26" nd="1"/>
        <i x="25" nd="1"/>
        <i x="172" nd="1"/>
        <i x="2086" nd="1"/>
        <i x="1293" nd="1"/>
        <i x="171" nd="1"/>
        <i x="243" nd="1"/>
        <i x="2403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5" nd="1"/>
        <i x="1564" nd="1"/>
        <i x="1420" nd="1"/>
        <i x="461" nd="1"/>
        <i x="2068" nd="1"/>
        <i x="2308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1469" nd="1"/>
        <i x="764" nd="1"/>
        <i x="1540" nd="1"/>
        <i x="480" nd="1"/>
        <i x="706" nd="1"/>
        <i x="2093" nd="1"/>
        <i x="33" nd="1"/>
        <i x="1767" nd="1"/>
        <i x="1913" nd="1"/>
        <i x="1842" nd="1"/>
        <i x="1784" nd="1"/>
        <i x="2148" nd="1"/>
        <i x="1648" nd="1"/>
        <i x="1653" nd="1"/>
        <i x="2149" nd="1"/>
        <i x="1581" nd="1"/>
        <i x="978" nd="1"/>
        <i x="2146" nd="1"/>
        <i x="2147" nd="1"/>
        <i x="801" nd="1"/>
        <i x="802" nd="1"/>
        <i x="1901" nd="1"/>
        <i x="629" nd="1"/>
        <i x="630" nd="1"/>
        <i x="1961" nd="1"/>
        <i x="1703" nd="1"/>
        <i x="2391" nd="1"/>
        <i x="524" nd="1"/>
        <i x="966" nd="1"/>
        <i x="1153" nd="1"/>
        <i x="2090" nd="1"/>
        <i x="815" nd="1"/>
        <i x="1216" nd="1"/>
        <i x="2180" nd="1"/>
        <i x="2437" nd="1"/>
        <i x="2196" nd="1"/>
        <i x="2182" nd="1"/>
        <i x="1836" nd="1"/>
        <i x="1793" nd="1"/>
        <i x="1369" nd="1"/>
        <i x="90" nd="1"/>
        <i x="616" nd="1"/>
        <i x="1676" nd="1"/>
        <i x="2314" nd="1"/>
        <i x="1411" nd="1"/>
        <i x="1410" nd="1"/>
        <i x="1022" nd="1"/>
        <i x="1704" nd="1"/>
        <i x="1329" nd="1"/>
        <i x="1877" nd="1"/>
        <i x="1072" nd="1"/>
        <i x="1292" nd="1"/>
        <i x="1025" nd="1"/>
        <i x="1065" nd="1"/>
        <i x="882" nd="1"/>
        <i x="1502" nd="1"/>
        <i x="2193" nd="1"/>
        <i x="683" nd="1"/>
        <i x="1706" nd="1"/>
        <i x="2018" nd="1"/>
        <i x="1635" nd="1"/>
        <i x="1799" nd="1"/>
        <i x="2240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421" nd="1"/>
        <i x="1808" nd="1"/>
        <i x="1336" nd="1"/>
        <i x="1167" nd="1"/>
        <i x="2179" nd="1"/>
        <i x="1479" nd="1"/>
        <i x="1908" nd="1"/>
        <i x="1990" nd="1"/>
        <i x="523" nd="1"/>
        <i x="795" nd="1"/>
        <i x="2060" nd="1"/>
        <i x="2250" nd="1"/>
        <i x="1037" nd="1"/>
        <i x="998" nd="1"/>
        <i x="926" nd="1"/>
        <i x="2449" nd="1"/>
        <i x="1260" nd="1"/>
        <i x="1872" nd="1"/>
        <i x="1006" nd="1"/>
        <i x="1148" nd="1"/>
        <i x="1517" nd="1"/>
        <i x="1621" nd="1"/>
        <i x="1906" nd="1"/>
        <i x="999" nd="1"/>
        <i x="1460" nd="1"/>
        <i x="1031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7" nd="1"/>
        <i x="1804" nd="1"/>
        <i x="1295" nd="1"/>
        <i x="2019" nd="1"/>
        <i x="1186" nd="1"/>
        <i x="784" nd="1"/>
        <i x="1284" nd="1"/>
        <i x="88" nd="1"/>
        <i x="1048" nd="1"/>
        <i x="1304" nd="1"/>
        <i x="1765" nd="1"/>
        <i x="1764" nd="1"/>
        <i x="1766" nd="1"/>
        <i x="2372" nd="1"/>
        <i x="990" nd="1"/>
        <i x="1419" nd="1"/>
        <i x="2140" nd="1"/>
        <i x="2327" nd="1"/>
        <i x="235" nd="1"/>
        <i x="42" nd="1"/>
        <i x="43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1963" nd="1"/>
        <i x="2355" nd="1"/>
        <i x="2438" nd="1"/>
        <i x="2291" nd="1"/>
        <i x="855" nd="1"/>
        <i x="520" nd="1"/>
        <i x="1108" nd="1"/>
        <i x="1166" nd="1"/>
        <i x="1191" nd="1"/>
        <i x="1795" nd="1"/>
        <i x="2238" nd="1"/>
        <i x="1711" nd="1"/>
        <i x="2322" nd="1"/>
        <i x="2392" nd="1"/>
        <i x="1326" nd="1"/>
        <i x="2225" nd="1"/>
        <i x="2161" nd="1"/>
        <i x="2237" nd="1"/>
        <i x="1945" nd="1"/>
        <i x="888" nd="1"/>
        <i x="766" nd="1"/>
        <i x="915" nd="1"/>
        <i x="1806" nd="1"/>
        <i x="2447" nd="1"/>
        <i x="2024" nd="1"/>
        <i x="2352" nd="1"/>
        <i x="1447" nd="1"/>
        <i x="653" nd="1"/>
        <i x="2425" nd="1"/>
        <i x="2178" nd="1"/>
        <i x="2286" nd="1"/>
        <i x="2132" nd="1"/>
        <i x="1753" nd="1"/>
        <i x="1277" nd="1"/>
        <i x="1684" nd="1"/>
        <i x="1239" nd="1"/>
        <i x="109" nd="1"/>
        <i x="2064" nd="1"/>
        <i x="2063" nd="1"/>
        <i x="2309" nd="1"/>
        <i x="2310" nd="1"/>
        <i x="878" nd="1"/>
        <i x="881" nd="1"/>
        <i x="112" nd="1"/>
        <i x="1925" nd="1"/>
        <i x="1333" nd="1"/>
        <i x="2173" nd="1"/>
        <i x="1271" nd="1"/>
        <i x="249" nd="1"/>
        <i x="1525" nd="1"/>
        <i x="929" nd="1"/>
        <i x="699" nd="1"/>
        <i x="2156" nd="1"/>
        <i x="702" nd="1"/>
        <i x="1205" nd="1"/>
        <i x="2020" nd="1"/>
        <i x="1237" nd="1"/>
        <i x="469" nd="1"/>
        <i x="2026" nd="1"/>
        <i x="698" nd="1"/>
        <i x="2397" nd="1"/>
        <i x="2401" nd="1"/>
        <i x="862" nd="1"/>
        <i x="1987" nd="1"/>
        <i x="863" nd="1"/>
        <i x="2364" nd="1"/>
        <i x="1702" nd="1"/>
        <i x="864" nd="1"/>
        <i x="657" nd="1"/>
        <i x="2370" nd="1"/>
        <i x="2072" nd="1"/>
        <i x="1577" nd="1"/>
        <i x="2197" nd="1"/>
        <i x="812" nd="1"/>
        <i x="2335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121" nd="1"/>
        <i x="2122" nd="1"/>
        <i x="2242" nd="1"/>
        <i x="1254" nd="1"/>
        <i x="1430" nd="1"/>
        <i x="1904" nd="1"/>
        <i x="2229" nd="1"/>
        <i x="1214" nd="1"/>
        <i x="1600" nd="1"/>
        <i x="1599" nd="1"/>
        <i x="294" nd="1"/>
        <i x="589" nd="1"/>
        <i x="218" nd="1"/>
        <i x="449" nd="1"/>
        <i x="1693" nd="1"/>
        <i x="1762" nd="1"/>
        <i x="1966" nd="1"/>
        <i x="1949" nd="1"/>
        <i x="2388" nd="1"/>
        <i x="1337" nd="1"/>
        <i x="420" nd="1"/>
        <i x="806" nd="1"/>
        <i x="151" nd="1"/>
        <i x="1475" nd="1"/>
        <i x="1134" nd="1"/>
        <i x="2275" nd="1"/>
        <i x="425" nd="1"/>
        <i x="1226" nd="1"/>
        <i x="391" nd="1"/>
        <i x="1135" nd="1"/>
        <i x="238" nd="1"/>
        <i x="1115" nd="1"/>
        <i x="906" nd="1"/>
        <i x="548" nd="1"/>
        <i x="567" nd="1"/>
        <i x="471" nd="1"/>
        <i x="513" nd="1"/>
        <i x="779" nd="1"/>
        <i x="1907" nd="1"/>
        <i x="1424" nd="1"/>
        <i x="1287" nd="1"/>
        <i x="521" nd="1"/>
        <i x="594" nd="1"/>
        <i x="561" nd="1"/>
        <i x="319" nd="1"/>
        <i x="2065" nd="1"/>
        <i x="467" nd="1"/>
        <i x="468" nd="1"/>
        <i x="605" nd="1"/>
        <i x="2260" nd="1"/>
        <i x="1781" nd="1"/>
        <i x="1215" nd="1"/>
        <i x="2097" nd="1"/>
        <i x="1734" nd="1"/>
        <i x="1915" nd="1"/>
        <i x="809" nd="1"/>
        <i x="1128" nd="1"/>
        <i x="1149" nd="1"/>
        <i x="1301" nd="1"/>
        <i x="1884" nd="1"/>
        <i x="1875" nd="1"/>
        <i x="1029" nd="1"/>
        <i x="1849" nd="1"/>
        <i x="492" nd="1"/>
        <i x="2290" nd="1"/>
        <i x="2377" nd="1"/>
        <i x="388" nd="1"/>
        <i x="222" nd="1"/>
        <i x="1431" nd="1"/>
        <i x="445" nd="1"/>
        <i x="2317" nd="1"/>
        <i x="2430" nd="1"/>
        <i x="1835" nd="1"/>
        <i x="1067" nd="1"/>
        <i x="1514" nd="1"/>
        <i x="1878" nd="1"/>
        <i x="922" nd="1"/>
        <i x="1852" nd="1"/>
        <i x="1212" nd="1"/>
        <i x="2151" nd="1"/>
        <i x="1571" nd="1"/>
        <i x="452" nd="1"/>
        <i x="2058" nd="1"/>
        <i x="2082" nd="1"/>
        <i x="1673" nd="1"/>
        <i x="1881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1858" nd="1"/>
        <i x="1608" nd="1"/>
        <i x="1780" nd="1"/>
        <i x="17" nd="1"/>
        <i x="343" nd="1"/>
        <i x="2338" nd="1"/>
        <i x="528" nd="1"/>
        <i x="397" nd="1"/>
        <i x="2113" nd="1"/>
        <i x="327" nd="1"/>
        <i x="40" nd="1"/>
        <i x="1392" nd="1"/>
        <i x="604" nd="1"/>
        <i x="1800" nd="1"/>
        <i x="1063" nd="1"/>
        <i x="891" nd="1"/>
        <i x="1651" nd="1"/>
        <i x="2336" nd="1"/>
        <i x="350" nd="1"/>
        <i x="31" nd="1"/>
        <i x="633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7" nd="1"/>
        <i x="519" nd="1"/>
        <i x="632" nd="1"/>
        <i x="1181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2" nd="1"/>
        <i x="1094" nd="1"/>
        <i x="701" nd="1"/>
        <i x="677" nd="1"/>
        <i x="1716" nd="1"/>
        <i x="975" nd="1"/>
        <i x="2319" nd="1"/>
        <i x="972" nd="1"/>
        <i x="1755" nd="1"/>
        <i x="1078" nd="1"/>
        <i x="1273" nd="1"/>
        <i x="1379" nd="1"/>
        <i x="2356" nd="1"/>
        <i x="1770" nd="1"/>
        <i x="2298" nd="1"/>
        <i x="2076" nd="1"/>
        <i x="79" nd="1"/>
        <i x="1977" nd="1"/>
        <i x="1976" nd="1"/>
        <i x="39" nd="1"/>
        <i x="796" nd="1"/>
        <i x="687" nd="1"/>
        <i x="1691" nd="1"/>
        <i x="1201" nd="1"/>
        <i x="880" nd="1"/>
        <i x="792" nd="1"/>
        <i x="2144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0" nd="1"/>
        <i x="2192" nd="1"/>
        <i x="2185" nd="1"/>
        <i x="1759" nd="1"/>
        <i x="1" nd="1"/>
        <i x="0" nd="1"/>
        <i x="387" nd="1"/>
        <i x="509" nd="1"/>
        <i x="984" nd="1"/>
        <i x="1840" nd="1"/>
        <i x="810" nd="1"/>
        <i x="898" nd="1"/>
        <i x="1988" nd="1"/>
        <i x="1421" nd="1"/>
        <i x="850" nd="1"/>
        <i x="2174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1625" nd="1"/>
        <i x="2305" nd="1"/>
        <i x="1695" nd="1"/>
        <i x="2039" nd="1"/>
        <i x="1959" nd="1"/>
        <i x="1453" nd="1"/>
        <i x="1359" nd="1"/>
        <i x="1491" nd="1"/>
        <i x="867" nd="1"/>
        <i x="1266" nd="1"/>
        <i x="497" nd="1"/>
        <i x="676" nd="1"/>
        <i x="1667" nd="1"/>
        <i x="2083" nd="1"/>
        <i x="1024" nd="1"/>
        <i x="2188" nd="1"/>
        <i x="1931" nd="1"/>
        <i x="1023" nd="1"/>
        <i x="1107" nd="1"/>
        <i x="2332" nd="1"/>
        <i x="1989" nd="1"/>
        <i x="2358" nd="1"/>
        <i x="1366" nd="1"/>
        <i x="44" nd="1"/>
        <i x="41" nd="1"/>
        <i x="93" nd="1"/>
        <i x="92" nd="1"/>
        <i x="1978" nd="1"/>
        <i x="476" nd="1"/>
        <i x="2281" nd="1"/>
        <i x="408" nd="1"/>
        <i x="1137" nd="1"/>
        <i x="1742" nd="1"/>
        <i x="2236" nd="1"/>
        <i x="1245" nd="1"/>
        <i x="474" nd="1"/>
        <i x="544" nd="1"/>
        <i x="948" nd="1"/>
        <i x="1442" nd="1"/>
        <i x="1127" nd="1"/>
        <i x="204" nd="1"/>
        <i x="741" nd="1"/>
        <i x="2410" nd="1"/>
        <i x="995" nd="1"/>
        <i x="733" nd="1"/>
        <i x="654" nd="1"/>
        <i x="2411" nd="1"/>
        <i x="1272" nd="1"/>
        <i x="2004" nd="1"/>
        <i x="1601" nd="1"/>
        <i x="2220" nd="1"/>
        <i x="1869" nd="1"/>
        <i x="1888" nd="1"/>
        <i x="1160" nd="1"/>
        <i x="530" nd="1"/>
        <i x="531" nd="1"/>
        <i x="19" nd="1"/>
        <i x="1223" nd="1"/>
        <i x="1409" nd="1"/>
        <i x="2110" nd="1"/>
        <i x="745" nd="1"/>
        <i x="1311" nd="1"/>
        <i x="2384" nd="1"/>
        <i x="1119" nd="1"/>
        <i x="1847" nd="1"/>
        <i x="398" nd="1"/>
        <i x="2126" nd="1"/>
        <i x="1814" nd="1"/>
        <i x="1398" nd="1"/>
        <i x="2123" nd="1"/>
        <i x="2326" nd="1"/>
        <i x="1362" nd="1"/>
        <i x="1368" nd="1"/>
        <i x="1380" nd="1"/>
        <i x="2118" nd="1"/>
        <i x="2199" nd="1"/>
        <i x="1190" nd="1"/>
        <i x="1347" nd="1"/>
        <i x="1236" nd="1"/>
        <i x="2158" nd="1"/>
        <i x="2095" nd="1"/>
        <i x="1730" nd="1"/>
        <i x="959" nd="1"/>
        <i x="2412" nd="1"/>
        <i x="2138" nd="1"/>
        <i x="987" nd="1"/>
        <i x="684" nd="1"/>
        <i x="2376" nd="1"/>
        <i x="1969" nd="1"/>
        <i x="56" nd="1"/>
        <i x="55" nd="1"/>
        <i x="1346" nd="1"/>
        <i x="2342" nd="1"/>
        <i x="2341" nd="1"/>
        <i x="2231" nd="1"/>
        <i x="1197" nd="1"/>
        <i x="1198" nd="1"/>
        <i x="30" nd="1"/>
        <i x="440" nd="1"/>
        <i x="2224" nd="1"/>
        <i x="1865" nd="1"/>
        <i x="1537" nd="1"/>
        <i x="1975" nd="1"/>
        <i x="1422" nd="1"/>
        <i x="1751" nd="1"/>
        <i x="1974" nd="1"/>
        <i x="2105" nd="1"/>
        <i x="1646" nd="1"/>
        <i x="2246" nd="1"/>
        <i x="1079" nd="1"/>
        <i x="610" nd="1"/>
        <i x="1890" nd="1"/>
        <i x="690" nd="1"/>
        <i x="1661" nd="1"/>
        <i x="719" nd="1"/>
        <i x="2015" nd="1"/>
        <i x="718" nd="1"/>
        <i x="1360" nd="1"/>
        <i x="395" nd="1"/>
        <i x="2251" nd="1"/>
        <i x="1019" nd="1"/>
        <i x="2139" nd="1"/>
        <i x="2223" nd="1"/>
        <i x="386" nd="1"/>
        <i x="107" nd="1"/>
        <i x="856" nd="1"/>
        <i x="111" nd="1"/>
        <i x="869" nd="1"/>
        <i x="540" nd="1"/>
        <i x="619" nd="1"/>
        <i x="1741" nd="1"/>
        <i x="1823" nd="1"/>
        <i x="1771" nd="1"/>
        <i x="1844" nd="1"/>
        <i x="1355" nd="1"/>
        <i x="2277" nd="1"/>
        <i x="1595" nd="1"/>
        <i x="2276" nd="1"/>
        <i x="773" nd="1"/>
        <i x="1056" nd="1"/>
        <i x="875" nd="1"/>
        <i x="2117" nd="1"/>
        <i x="1177" nd="1"/>
        <i x="861" nd="1"/>
        <i x="2365" nd="1"/>
        <i x="1587" nd="1"/>
        <i x="2213" nd="1"/>
        <i x="1544" nd="1"/>
        <i x="1899" nd="1"/>
        <i x="991" nd="1"/>
        <i x="1889" nd="1"/>
        <i x="845" nd="1"/>
        <i x="2211" nd="1"/>
        <i x="2210" nd="1"/>
        <i x="2088" nd="1"/>
        <i x="2089" nd="1"/>
        <i x="2252" nd="1"/>
        <i x="1713" nd="1"/>
        <i x="1543" nd="1"/>
        <i x="2350" nd="1"/>
        <i x="2028" nd="1"/>
        <i x="2230" nd="1"/>
        <i x="1157" nd="1"/>
        <i x="1668" nd="1"/>
        <i x="1545" nd="1"/>
        <i x="1791" nd="1"/>
        <i x="1243" nd="1"/>
        <i x="943" nd="1"/>
        <i x="723" nd="1"/>
        <i x="16" nd="1"/>
        <i x="18" nd="1"/>
        <i x="2116" nd="1"/>
        <i x="2293" nd="1"/>
        <i x="2062" nd="1"/>
        <i x="2061" nd="1"/>
        <i x="1944" nd="1"/>
        <i x="303" nd="1"/>
        <i x="754" nd="1"/>
        <i x="4" nd="1"/>
        <i x="759" nd="1"/>
        <i x="624" nd="1"/>
        <i x="620" nd="1"/>
        <i x="1856" nd="1"/>
        <i x="2190" nd="1"/>
        <i x="2422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4" nd="1"/>
        <i x="2337" nd="1"/>
        <i x="2439" nd="1"/>
        <i x="331" nd="1"/>
        <i x="323" nd="1"/>
        <i x="120" nd="1"/>
        <i x="113" nd="1"/>
        <i x="1937" nd="1"/>
        <i x="2343" nd="1"/>
        <i x="1603" nd="1"/>
        <i x="1591" nd="1"/>
        <i x="1592" nd="1"/>
        <i x="121" nd="1"/>
        <i x="1640" nd="1"/>
        <i x="1585" nd="1"/>
        <i x="1584" nd="1"/>
        <i x="1586" nd="1"/>
        <i x="1509" nd="1"/>
        <i x="2413" nd="1"/>
        <i x="1687" nd="1"/>
        <i x="777" nd="1"/>
        <i x="2136" nd="1"/>
        <i x="1685" nd="1"/>
        <i x="2163" nd="1"/>
        <i x="1583" nd="1"/>
        <i x="1582" nd="1"/>
        <i x="2234" nd="1"/>
        <i x="2175" nd="1"/>
        <i x="321" nd="1"/>
        <i x="748" nd="1"/>
        <i x="2279" nd="1"/>
        <i x="361" nd="1"/>
        <i x="2267" nd="1"/>
        <i x="230" nd="1"/>
        <i x="231" nd="1"/>
        <i x="228" nd="1"/>
        <i x="1749" nd="1"/>
        <i x="1671" nd="1"/>
        <i x="229" nd="1"/>
        <i x="1891" nd="1"/>
        <i x="2328" nd="1"/>
        <i x="1534" nd="1"/>
        <i x="993" nd="1"/>
        <i x="1533" nd="1"/>
        <i x="1532" nd="1"/>
        <i x="832" nd="1"/>
        <i x="1444" nd="1"/>
        <i x="125" nd="1"/>
        <i x="2108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2" nd="1"/>
        <i x="389" nd="1"/>
        <i x="1870" nd="1"/>
        <i x="849" nd="1"/>
        <i x="2380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39" nd="1"/>
        <i x="668" nd="1"/>
        <i x="1485" nd="1"/>
        <i x="1610" nd="1"/>
        <i x="1656" nd="1"/>
        <i x="1655" nd="1"/>
        <i x="824" nd="1"/>
        <i x="2195" nd="1"/>
        <i x="848" nd="1"/>
        <i x="1038" nd="1"/>
        <i x="1027" nd="1"/>
        <i x="2070" nd="1"/>
        <i x="942" nd="1"/>
        <i x="1265" nd="1"/>
        <i x="2268" nd="1"/>
        <i x="2208" nd="1"/>
        <i x="1922" nd="1"/>
        <i x="1683" nd="1"/>
        <i x="87" nd="1"/>
        <i x="2031" nd="1"/>
        <i x="2041" nd="1"/>
        <i x="2155" nd="1"/>
        <i x="1278" nd="1"/>
        <i x="1546" nd="1"/>
        <i x="51" nd="1"/>
        <i x="53" nd="1"/>
        <i x="52" nd="1"/>
        <i x="54" nd="1"/>
        <i x="2077" nd="1"/>
        <i x="2212" nd="1"/>
        <i x="122" nd="1"/>
        <i x="2289" nd="1"/>
        <i x="1332" nd="1"/>
        <i x="45" nd="1"/>
        <i x="1354" nd="1"/>
        <i x="1938" nd="1"/>
        <i x="205" nd="1"/>
        <i x="1468" nd="1"/>
        <i x="2366" nd="1"/>
        <i x="860" nd="1"/>
        <i x="1979" nd="1"/>
        <i x="442" nd="1"/>
        <i x="413" nd="1"/>
        <i x="405" nd="1"/>
        <i x="2288" nd="1"/>
        <i x="1866" nd="1"/>
        <i x="500" nd="1"/>
        <i x="1178" nd="1"/>
        <i x="2436" nd="1"/>
        <i x="110" nd="1"/>
        <i x="466" nd="1"/>
        <i x="501" nd="1"/>
        <i x="992" nd="1"/>
        <i x="1538" nd="1"/>
        <i x="770" nd="1"/>
        <i x="38" nd="1"/>
        <i x="1062" nd="1"/>
        <i x="1320" nd="1"/>
        <i x="1859" nd="1"/>
        <i x="2423" nd="1"/>
        <i x="1026" nd="1"/>
        <i x="1112" nd="1"/>
        <i x="223" nd="1"/>
        <i x="2186" nd="1"/>
        <i x="1760" nd="1"/>
        <i x="1524" nd="1"/>
        <i x="921" nd="1"/>
        <i x="1220" nd="1"/>
        <i x="2198" nd="1"/>
        <i x="917" nd="1"/>
        <i x="532" nd="1"/>
        <i x="1251" nd="1"/>
        <i x="329" nd="1"/>
        <i x="472" nd="1"/>
        <i x="974" nd="1"/>
        <i x="730" nd="1"/>
        <i x="2150" nd="1"/>
        <i x="167" nd="1"/>
        <i x="244" nd="1"/>
        <i x="558" nd="1"/>
        <i x="166" nd="1"/>
        <i x="1192" nd="1"/>
        <i x="894" nd="1"/>
        <i x="857" nd="1"/>
        <i x="670" nd="1"/>
        <i x="2167" nd="1"/>
        <i x="1527" nd="1"/>
        <i x="246" nd="1"/>
        <i x="165" nd="1"/>
        <i x="245" nd="1"/>
        <i x="655" nd="1"/>
        <i x="2368" nd="1"/>
        <i x="1615" nd="1"/>
        <i x="2381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1918" nd="1"/>
        <i x="1229" nd="1"/>
        <i x="2329" nd="1"/>
        <i x="2119" nd="1"/>
        <i x="326" nd="1"/>
        <i x="529" nd="1"/>
        <i x="2417" nd="1"/>
        <i x="1386" nd="1"/>
        <i x="2450" nd="1"/>
        <i x="192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1" xr10:uid="{7CAECAD8-C29A-9C4D-9A3F-4C4C20D6D5C5}" sourceName="Category_Id">
  <pivotTables>
    <pivotTable tabId="15" name="TablaDinámica1"/>
  </pivotTables>
  <data>
    <tabular pivotCacheId="977690389">
      <items count="306">
        <i x="36"/>
        <i x="81"/>
        <i x="55"/>
        <i x="95" s="1"/>
        <i x="84"/>
        <i x="26"/>
        <i x="40"/>
        <i x="30"/>
        <i x="27"/>
        <i x="104"/>
        <i x="297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105" nd="1"/>
        <i x="3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106" nd="1"/>
        <i x="232" nd="1"/>
        <i x="230" nd="1"/>
        <i x="217" nd="1"/>
        <i x="132" nd="1"/>
        <i x="117" nd="1"/>
        <i x="190" nd="1"/>
        <i x="299" nd="1"/>
        <i x="2" nd="1"/>
        <i x="253" nd="1"/>
        <i x="56" nd="1"/>
        <i x="301" nd="1"/>
        <i x="192" nd="1"/>
        <i x="180" nd="1"/>
        <i x="115" nd="1"/>
        <i x="51" nd="1"/>
        <i x="254" nd="1"/>
        <i x="145" nd="1"/>
        <i x="184" nd="1"/>
        <i x="91" nd="1"/>
        <i x="196" nd="1"/>
        <i x="258" nd="1"/>
        <i x="287" nd="1"/>
        <i x="28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298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302" nd="1"/>
        <i x="120" nd="1"/>
        <i x="237" nd="1"/>
        <i x="256" nd="1"/>
        <i x="249" nd="1"/>
        <i x="270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24" nd="1"/>
        <i x="123" nd="1"/>
        <i x="109" nd="1"/>
        <i x="136" nd="1"/>
        <i x="223" nd="1"/>
        <i x="139" nd="1"/>
        <i x="279" nd="1"/>
        <i x="274" nd="1"/>
        <i x="164" nd="1"/>
        <i x="194" nd="1"/>
        <i x="211" nd="1"/>
        <i x="222" nd="1"/>
        <i x="276" nd="1"/>
        <i x="225" nd="1"/>
        <i x="107" nd="1"/>
        <i x="83" nd="1"/>
        <i x="263" nd="1"/>
        <i x="214" nd="1"/>
        <i x="134" nd="1"/>
        <i x="138" nd="1"/>
        <i x="212" nd="1"/>
        <i x="286" nd="1"/>
        <i x="244" nd="1"/>
        <i x="185" nd="1"/>
        <i x="90" nd="1"/>
        <i x="291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85" nd="1"/>
        <i x="296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305" nd="1"/>
        <i x="292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303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5" nd="1"/>
        <i x="179" nd="1"/>
        <i x="141" nd="1"/>
        <i x="97" nd="1"/>
        <i x="88" nd="1"/>
        <i x="70" nd="1"/>
        <i x="69" nd="1"/>
        <i x="300" nd="1"/>
        <i x="14" nd="1"/>
        <i x="78" nd="1"/>
        <i x="74" nd="1"/>
        <i x="46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4" nd="1"/>
        <i x="159" nd="1"/>
        <i x="227" nd="1"/>
        <i x="100" nd="1"/>
        <i x="111" nd="1"/>
        <i x="205" nd="1"/>
        <i x="273" nd="1"/>
        <i x="289" nd="1"/>
        <i x="29" nd="1"/>
        <i x="20" nd="1"/>
        <i x="255" nd="1"/>
        <i x="53" nd="1"/>
        <i x="19" nd="1"/>
        <i x="220" nd="1"/>
        <i x="85" nd="1"/>
        <i x="114" nd="1"/>
        <i x="33" nd="1"/>
        <i x="293" nd="1"/>
        <i x="267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4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103" nd="1"/>
        <i x="242" nd="1"/>
        <i x="176" nd="1"/>
        <i x="169" nd="1"/>
        <i x="271" nd="1"/>
        <i x="79" nd="1"/>
        <i x="6" nd="1"/>
        <i x="82" nd="1"/>
        <i x="216" nd="1"/>
        <i x="110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64" nd="1"/>
        <i x="57" nd="1"/>
        <i x="108" nd="1"/>
        <i x="206" nd="1"/>
        <i x="207" nd="1"/>
        <i x="67" nd="1"/>
        <i x="241" nd="1"/>
        <i x="153" nd="1"/>
        <i x="251" nd="1"/>
        <i x="39" nd="1"/>
        <i x="198" nd="1"/>
        <i x="290" nd="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" xr10:uid="{BFB2FF21-7300-2A4D-8D4A-B3605B6D32E5}" sourceName="Brand">
  <pivotTables>
    <pivotTable tabId="12" name="TablaDinámica1"/>
  </pivotTables>
  <data>
    <tabular pivotCacheId="977690389">
      <items count="219">
        <i x="28" s="1"/>
        <i x="139" nd="1"/>
        <i x="168" nd="1"/>
        <i x="140" nd="1"/>
        <i x="114" nd="1"/>
        <i x="137" nd="1"/>
        <i x="213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7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1" xr10:uid="{3331DCDE-F8EC-BA4E-9395-B00D1C859F0E}" sourceName="Brand">
  <pivotTables>
    <pivotTable tabId="14" name="TablaDinámica1"/>
  </pivotTables>
  <data>
    <tabular pivotCacheId="977690389">
      <items count="219">
        <i x="4"/>
        <i x="2" s="1"/>
        <i x="29"/>
        <i x="1"/>
        <i x="134"/>
        <i x="28"/>
        <i x="139" nd="1"/>
        <i x="168" nd="1"/>
        <i x="140" nd="1"/>
        <i x="114" nd="1"/>
        <i x="137" nd="1"/>
        <i x="213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7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37" nd="1"/>
        <i x="188" nd="1"/>
        <i x="82" nd="1"/>
        <i x="143" nd="1"/>
        <i x="218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2" xr10:uid="{2EAD4650-D486-A345-A3BD-72AB86449954}" sourceName="Brand">
  <pivotTables>
    <pivotTable tabId="15" name="TablaDinámica1"/>
  </pivotTables>
  <data>
    <tabular pivotCacheId="977690389">
      <items count="219">
        <i x="28" s="1"/>
        <i x="139" nd="1"/>
        <i x="168" nd="1"/>
        <i x="140" nd="1"/>
        <i x="114" nd="1"/>
        <i x="137" nd="1"/>
        <i x="213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7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arca" xr10:uid="{82B81A89-DBDE-644C-AC5E-56CC87CF82AB}" sourceName="Marca">
  <extLst>
    <x:ext xmlns:x15="http://schemas.microsoft.com/office/spreadsheetml/2010/11/main" uri="{2F2917AC-EB37-4324-AD4E-5DD8C200BD13}">
      <x15:tableSlicerCache tableId="6" column="4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arca" xr10:uid="{BF9520B3-1E6A-9341-B93B-A3A189CEEA7F}" cache="SegmentaciónDeDatos_Marca" caption="Marca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" xr10:uid="{730BA2B5-4774-AD41-A10A-5BA1B76C0A50}" cache="SegmentaciónDeDatos_Category_Id" caption="Category_Id" columnCount="5" rowHeight="230716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erencia 1" xr10:uid="{8B21E57A-7F42-5D45-ABB6-BC27919DDEEA}" cache="SegmentaciónDeDatos_Referencia1" caption="Referencia" startItem="5" rowHeight="230716"/>
  <slicer name="Imei 1" xr10:uid="{A3A631A7-D674-884F-89C8-5DA125E2726A}" cache="SegmentaciónDeDatos_Imei1" caption="Imei" rowHeight="230716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 1" xr10:uid="{4C7B1541-E922-2E4B-9DD5-34B3BAD7B5A6}" cache="SegmentaciónDeDatos_Category_Id1" caption="Category_Id" startItem="123" columnCount="3" rowHeight="230716"/>
  <slicer name="Ref" xr10:uid="{D54217D7-7BE1-8345-833C-0C1E3161BC1F}" cache="SegmentaciónDeDatos_Ref" caption="Ref" columnCount="2" style="SlicerStyleDark1" rowHeight="230716"/>
  <slicer name="Brand" xr10:uid="{C5066A70-F258-FE4D-A39D-997B97ADEA7B}" cache="SegmentaciónDeDatos_Brand" caption="Brand" columnCount="3" rowHeight="230716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1" xr10:uid="{275FAAB5-BC6E-C641-A8A3-79B836C0E689}" cache="SegmentaciónDeDatos_Ref1" caption="Ref" rowHeight="230716"/>
  <slicer name="Category_Id 2" xr10:uid="{B0DEF736-9D0A-5E4B-8193-203C099100F6}" cache="SegmentaciónDeDatos_Category_Id2" caption="Category_Id" startItem="14" rowHeight="230716"/>
  <slicer name="Brand 1" xr10:uid="{61711F6F-021D-7545-8B5E-76BA8ADE3D23}" cache="SegmentaciónDeDatos_Brand1" caption="Brand" columnCount="3" rowHeight="230716"/>
</slicers>
</file>

<file path=xl/slicers/slicer6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2" xr10:uid="{8E797B66-7180-BB48-A30D-A1B87F9545F2}" cache="SegmentaciónDeDatos_Ref11" caption="Ref" startItem="2" rowHeight="230716"/>
  <slicer name="Category_Id 4" xr10:uid="{2F8A9750-37A7-044D-BABE-70975769C3D6}" cache="SegmentaciónDeDatos_Category_Id21" caption="Category_Id" startItem="115" rowHeight="230716"/>
  <slicer name="Brand 2" xr10:uid="{D9D81393-8B71-E54F-ABDB-EC1F7CCA7E06}" cache="SegmentaciónDeDatos_Brand2" caption="Brand" columnCount="3" rowHeight="230716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S11987" totalsRowShown="0">
  <autoFilter ref="A1:S11987" xr:uid="{00000000-0009-0000-0100-000001000000}"/>
  <tableColumns count="19">
    <tableColumn id="1" xr3:uid="{00000000-0010-0000-0000-000001000000}" name="id_merc"/>
    <tableColumn id="2" xr3:uid="{00000000-0010-0000-0000-000002000000}" name="Date" dataDxfId="68"/>
    <tableColumn id="3" xr3:uid="{00000000-0010-0000-0000-000003000000}" name="Mov"/>
    <tableColumn id="5" xr3:uid="{00000000-0010-0000-0000-000005000000}" name="Cliente/Proveedor"/>
    <tableColumn id="6" xr3:uid="{00000000-0010-0000-0000-000006000000}" name="Cant"/>
    <tableColumn id="7" xr3:uid="{00000000-0010-0000-0000-000007000000}" name="Category_Id"/>
    <tableColumn id="8" xr3:uid="{00000000-0010-0000-0000-000008000000}" name="Brand"/>
    <tableColumn id="9" xr3:uid="{00000000-0010-0000-0000-000009000000}" name="Ref"/>
    <tableColumn id="10" xr3:uid="{00000000-0010-0000-0000-00000A000000}" name="Conection"/>
    <tableColumn id="11" xr3:uid="{00000000-0010-0000-0000-00000B000000}" name="Color"/>
    <tableColumn id="12" xr3:uid="{00000000-0010-0000-0000-00000C000000}" name="Complements"/>
    <tableColumn id="13" xr3:uid="{00000000-0010-0000-0000-00000D000000}" name="Other"/>
    <tableColumn id="14" xr3:uid="{00000000-0010-0000-0000-00000E000000}" name="Cost" dataDxfId="67"/>
    <tableColumn id="15" xr3:uid="{00000000-0010-0000-0000-00000F000000}" name="Sale" dataDxfId="66"/>
    <tableColumn id="16" xr3:uid="{00000000-0010-0000-0000-000010000000}" name="Subt_Cost" dataDxfId="65">
      <calculatedColumnFormula>IF(Tabla1[[#This Row],[Mov]]="VNT",Tabla1[[#This Row],[Sale]]-Tabla1[[#This Row],[Cost]],-Tabla1[[#This Row],[Cost]]*Tabla1[[#This Row],[Cant]])</calculatedColumnFormula>
    </tableColumn>
    <tableColumn id="17" xr3:uid="{7E518CB0-C730-DB48-9047-4B74ABE33CFA}" name="Mov2" dataDxfId="64">
      <calculatedColumnFormula>IF(Tabla1[[#This Row],[Mov]]="VNT",-Tabla1[[#This Row],[Cant]],Tabla1[[#This Row],[Cant]])</calculatedColumnFormula>
    </tableColumn>
    <tableColumn id="18" xr3:uid="{A582B3DC-778C-CD40-A552-20974059F1C5}" name="Dia" dataDxfId="63">
      <calculatedColumnFormula>DAY(Tabla1[[#This Row],[Date]])</calculatedColumnFormula>
    </tableColumn>
    <tableColumn id="19" xr3:uid="{241CCDE8-2E28-B04F-91BC-963050B71AAA}" name="Mes" dataDxfId="62">
      <calculatedColumnFormula>MONTH(Tabla1[[#This Row],[Date]])</calculatedColumnFormula>
    </tableColumn>
    <tableColumn id="20" xr3:uid="{C45199A0-A2DD-E84E-B004-092ED61B0386}" name="Año" dataDxfId="61">
      <calculatedColumnFormula>YEAR(Tabla1[[#This Row],[Date]])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EA520C3-DFEC-CD45-A324-99A438EADEE1}" name="Tabla5" displayName="Tabla5" ref="A1:D51" totalsRowShown="0">
  <autoFilter ref="A1:D51" xr:uid="{4EA520C3-DFEC-CD45-A324-99A438EADEE1}"/>
  <tableColumns count="4">
    <tableColumn id="1" xr3:uid="{EFF9AA15-E36A-AC49-8E8E-5EB8231DEBEC}" name="ID"/>
    <tableColumn id="2" xr3:uid="{C4BAD3A6-9447-FD42-917F-8252BBD369A7}" name="Nombre"/>
    <tableColumn id="4" xr3:uid="{29BE4C05-96CD-3F4C-9F4D-9FF7A275B9C6}" name="Columna1" dataDxfId="60">
      <calculatedColumnFormula>Tabla5[[#This Row],[ID]]</calculatedColumnFormula>
    </tableColumn>
    <tableColumn id="3" xr3:uid="{22D3C2E3-025A-A445-BF07-D9ABD790C8B1}" name="Direcc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2AE23A-474B-F14C-9D2A-513ED8483463}" name="Tabla13" displayName="Tabla13" ref="A1:P7" totalsRowShown="0">
  <autoFilter ref="A1:P7" xr:uid="{00000000-0009-0000-0100-000001000000}"/>
  <tableColumns count="16">
    <tableColumn id="1" xr3:uid="{73A9F8E6-9E0A-F44B-9C10-F27635F33C74}" name="id_merc"/>
    <tableColumn id="2" xr3:uid="{B26172FC-FB11-B54E-9C8D-FD7583E140C4}" name="Date" dataDxfId="59"/>
    <tableColumn id="3" xr3:uid="{DC0184FE-589C-F947-B58F-EB0B005B4EA1}" name="Code_acc"/>
    <tableColumn id="4" xr3:uid="{E153FECB-F2D2-2048-A55D-A6E8EA5D01CC}" name="Document"/>
    <tableColumn id="5" xr3:uid="{A74B3C65-488B-D54D-AA05-084728DAFA28}" name="Nombre_Cl"/>
    <tableColumn id="6" xr3:uid="{E2127587-D24F-C643-9A62-CE277583D3A9}" name="Cant"/>
    <tableColumn id="7" xr3:uid="{F9EC7A2B-2C4C-5043-B1D6-BB96163E346E}" name="Category_Id"/>
    <tableColumn id="8" xr3:uid="{62C58A99-E730-A941-B2A5-2744D3D7E9D6}" name="Maker_Id"/>
    <tableColumn id="9" xr3:uid="{14E6081A-FF2F-7E46-B85D-1EE9BDC9F217}" name="Ref"/>
    <tableColumn id="10" xr3:uid="{C9FE060D-345C-4B48-9CAF-D03AAC2506C7}" name="Conection"/>
    <tableColumn id="11" xr3:uid="{C34C777D-D3B6-3845-8F6E-D7071089431A}" name="Color"/>
    <tableColumn id="12" xr3:uid="{1E6CB31C-E08B-DD4B-9689-EB25299A932E}" name="Complements"/>
    <tableColumn id="13" xr3:uid="{E9DDF29C-6EEB-8045-AAE5-98C97AA0FB0A}" name="Other"/>
    <tableColumn id="14" xr3:uid="{279123C4-4022-E24D-AABA-124BD36C1184}" name="Cost" dataDxfId="58"/>
    <tableColumn id="15" xr3:uid="{9998FCBB-B18A-6A46-9A83-15ED0F9F6F8F}" name="Sale" dataDxfId="57"/>
    <tableColumn id="16" xr3:uid="{64F32D29-193F-3946-939C-AAFFAC1761F6}" name="Utilidad" dataDxfId="56">
      <calculatedColumnFormula>Tabla13[[#This Row],[Sale]]-Tabla13[[#This Row],[Cost]]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54686FA-3F4D-364A-8F50-D247313C7F3B}" name="Tabla6" displayName="Tabla6" ref="A62:J70" totalsRowCount="1" headerRowDxfId="55">
  <autoFilter ref="A62:J69" xr:uid="{754686FA-3F4D-364A-8F50-D247313C7F3B}">
    <filterColumn colId="3">
      <filters>
        <filter val="SUZUKI"/>
      </filters>
    </filterColumn>
  </autoFilter>
  <tableColumns count="10">
    <tableColumn id="1" xr3:uid="{E116264B-AFFF-2045-8E15-E9CA69F7AC7C}" name="Año gravable" dataDxfId="54" totalsRowDxfId="53"/>
    <tableColumn id="2" xr3:uid="{6656E56C-7229-EC44-B7C7-C570C627BE05}" name="Placa" dataDxfId="52" totalsRowDxfId="51"/>
    <tableColumn id="3" xr3:uid="{5969C9C1-5714-C84B-8A4A-955D8A9C988C}" name="Modelo" dataDxfId="50" totalsRowDxfId="49"/>
    <tableColumn id="4" xr3:uid="{AADFD6F9-2CFB-C349-AE0B-6915119E44B0}" name="Marca" dataDxfId="48" totalsRowDxfId="47"/>
    <tableColumn id="5" xr3:uid="{D8A1DAAD-ADA2-A14D-94C8-F760F203B483}" name="Línea" dataDxfId="46" totalsRowDxfId="45"/>
    <tableColumn id="6" xr3:uid="{4137C361-D98F-D44C-9E45-3A247472DA27}" name="Estado de obligación" dataDxfId="44" totalsRowDxfId="43"/>
    <tableColumn id="7" xr3:uid="{A4446855-2379-2C45-9B79-F0ED702A58BF}" name="Obligación" totalsRowFunction="sum" dataDxfId="42" totalsRowDxfId="41" dataCellStyle="Moneda [0]" totalsRowCellStyle="Moneda [0]"/>
    <tableColumn id="8" xr3:uid="{C9F9EF32-0EDB-F14B-9FA9-017F91B4BD87}" name="Referencia" dataDxfId="40" totalsRowDxfId="39"/>
    <tableColumn id="9" xr3:uid="{0D3A213A-15E3-0845-9B89-F243246AE4ED}" name="Total a pagar" dataDxfId="38" totalsRowDxfId="37"/>
    <tableColumn id="10" xr3:uid="{D0D7E028-8821-1B42-B84A-164F1586E1B7}" name="Objeto contrato" dataDxfId="36" totalsRowDxfId="3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A62590B-3FA3-C746-AC74-3C8D9345B30B}" name="Tabla7" displayName="Tabla7" ref="A1:D84" totalsRowShown="0">
  <autoFilter ref="A1:D84" xr:uid="{FA62590B-3FA3-C746-AC74-3C8D9345B30B}"/>
  <tableColumns count="4">
    <tableColumn id="1" xr3:uid="{04670D22-13FB-8144-A03B-A0F01F39D181}" name="Fecha" dataDxfId="32"/>
    <tableColumn id="3" xr3:uid="{D9E477F0-E660-3D40-B73C-77E62555648B}" name="Movimiento" dataDxfId="31"/>
    <tableColumn id="2" xr3:uid="{138C91C9-7473-CE40-AF4C-77BC7A374BC9}" name="Producto"/>
    <tableColumn id="4" xr3:uid="{A2D6EC26-DD78-2642-9CFE-02643C184E6C}" name="Deuda" dataDxfId="30" dataCellStyle="Moneda [0]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C5BB272-D355-5F43-B38F-54DED6184EE3}" name="Tabla4" displayName="Tabla4" ref="AG1:AQ8" totalsRowShown="0" headerRowDxfId="22" dataDxfId="21" dataCellStyle="Moneda [0]">
  <autoFilter ref="AG1:AQ8" xr:uid="{0C5BB272-D355-5F43-B38F-54DED6184EE3}"/>
  <tableColumns count="11">
    <tableColumn id="1" xr3:uid="{D3901D5E-4D18-C54F-B3CF-C8D9063E30EE}" name="Mes" dataDxfId="20"/>
    <tableColumn id="2" xr3:uid="{455801BB-35FB-9740-ADE1-B9FB72A20FF5}" name="Arriendo" dataDxfId="19" dataCellStyle="Moneda [0]"/>
    <tableColumn id="3" xr3:uid="{01207984-16C3-1B4C-94D1-5A6B3F6C9188}" name="Servicios" dataDxfId="18" dataCellStyle="Moneda [0]"/>
    <tableColumn id="4" xr3:uid="{245A27EB-DE73-A448-ACC6-7B575DF5FD74}" name="Internet" dataDxfId="17" dataCellStyle="Moneda [0]"/>
    <tableColumn id="5" xr3:uid="{2AE163B5-35BE-514C-982D-523E68DCCF9D}" name="Linea Movil" dataDxfId="16" dataCellStyle="Moneda [0]"/>
    <tableColumn id="9" xr3:uid="{1C9BB065-2A96-DD40-A134-A98FBFEF95D9}" name="Internet Cas" dataDxfId="15" dataCellStyle="Moneda [0]"/>
    <tableColumn id="7" xr3:uid="{1E108FA4-4167-9947-B950-700B0EBA1F38}" name="Amazon Music" dataDxfId="14" dataCellStyle="Moneda [0]"/>
    <tableColumn id="8" xr3:uid="{27C98C1E-1C50-EE4F-96FD-0F61D6230A0D}" name="Youtube" dataDxfId="13" dataCellStyle="Moneda [0]"/>
    <tableColumn id="10" xr3:uid="{7B54DD16-C267-3348-988E-5B20CD99E2D8}" name="Apple" dataDxfId="12" dataCellStyle="Moneda [0]"/>
    <tableColumn id="11" xr3:uid="{ADF1448B-9A19-1648-9C2F-201E438F26E0}" name="Internet Padres" dataDxfId="11" dataCellStyle="Moneda [0]"/>
    <tableColumn id="6" xr3:uid="{888D3CA2-EEF1-D04B-BEAB-5DD657903E3B}" name="Total" dataDxfId="10" dataCellStyle="Moneda [0]">
      <calculatedColumnFormula>SUM(AH2:AP2)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FCFC8A4-6384-3446-B03F-7D662641ABF5}" name="Tabla3" displayName="Tabla3" ref="A1:I94" totalsRowShown="0">
  <autoFilter ref="A1:I94" xr:uid="{4FCFC8A4-6384-3446-B03F-7D662641ABF5}"/>
  <tableColumns count="9">
    <tableColumn id="1" xr3:uid="{9807B631-7258-1549-A606-34D0B9898605}" name="id"/>
    <tableColumn id="2" xr3:uid="{8684E353-FD01-2B42-BCCF-BD4FBE25CB27}" name="Item"/>
    <tableColumn id="3" xr3:uid="{B94A460D-3EAD-DC4B-A27C-EE92EA5D982F}" name="Fecha Compra" dataDxfId="8"/>
    <tableColumn id="4" xr3:uid="{0B50D1BC-0497-7746-89BA-1EA70CDDDBC6}" name="Referencia"/>
    <tableColumn id="5" xr3:uid="{226432D5-BDFD-384E-94BC-2BFA517C6DFA}" name="Marca"/>
    <tableColumn id="6" xr3:uid="{F06BCD5E-933A-6949-84EB-43064327D7ED}" name="Imei" dataDxfId="7"/>
    <tableColumn id="9" xr3:uid="{65947A7C-FB24-3B42-AA06-8A986B0991E3}" name="Imei 2" dataDxfId="6"/>
    <tableColumn id="7" xr3:uid="{A4A1C6D0-A6B1-094C-8C4D-2054AEEAAFDA}" name="Valor"/>
    <tableColumn id="8" xr3:uid="{70B70C24-63DC-124E-9977-6F48286CCFA1}" name="SUB">
      <calculatedColumnFormula>IF(B2="Venta",H2,-H2)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4.xml"/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7" Type="http://schemas.microsoft.com/office/2007/relationships/slicer" Target="../slicers/slicer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6" Type="http://schemas.openxmlformats.org/officeDocument/2006/relationships/table" Target="../tables/table6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7.xml"/><Relationship Id="rId4" Type="http://schemas.microsoft.com/office/2007/relationships/slicer" Target="../slicers/slicer3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6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1987"/>
  <sheetViews>
    <sheetView topLeftCell="A11935" zoomScale="80" zoomScaleNormal="80" workbookViewId="0">
      <selection activeCell="E11983" sqref="E11983"/>
    </sheetView>
  </sheetViews>
  <sheetFormatPr baseColWidth="10" defaultColWidth="11.796875" defaultRowHeight="14" x14ac:dyDescent="0.2"/>
  <cols>
    <col min="1" max="1" width="11.19921875" bestFit="1" customWidth="1"/>
    <col min="2" max="2" width="8.3984375" bestFit="1" customWidth="1"/>
    <col min="3" max="3" width="12" bestFit="1" customWidth="1"/>
    <col min="4" max="4" width="19.796875" bestFit="1" customWidth="1"/>
    <col min="5" max="5" width="8.19921875" bestFit="1" customWidth="1"/>
    <col min="6" max="6" width="19.3984375" customWidth="1"/>
    <col min="7" max="7" width="17.796875" bestFit="1" customWidth="1"/>
    <col min="8" max="8" width="23.59765625" customWidth="1"/>
    <col min="9" max="9" width="20.3984375" bestFit="1" customWidth="1"/>
    <col min="10" max="10" width="10.796875" bestFit="1" customWidth="1"/>
    <col min="11" max="11" width="29.796875" bestFit="1" customWidth="1"/>
    <col min="12" max="12" width="26.3984375" customWidth="1"/>
    <col min="13" max="13" width="11.59765625" bestFit="1" customWidth="1"/>
    <col min="14" max="14" width="9.59765625" bestFit="1" customWidth="1"/>
    <col min="15" max="15" width="12.796875" bestFit="1" customWidth="1"/>
    <col min="16" max="16" width="8.19921875" bestFit="1" customWidth="1"/>
    <col min="17" max="17" width="7.19921875" bestFit="1" customWidth="1"/>
    <col min="18" max="18" width="8" bestFit="1" customWidth="1"/>
    <col min="19" max="19" width="7.796875" bestFit="1" customWidth="1"/>
    <col min="20" max="20" width="8.3984375" bestFit="1" customWidth="1"/>
    <col min="21" max="21" width="6" bestFit="1" customWidth="1"/>
    <col min="22" max="22" width="5" bestFit="1" customWidth="1"/>
  </cols>
  <sheetData>
    <row r="1" spans="1:19" x14ac:dyDescent="0.2">
      <c r="A1" t="s">
        <v>0</v>
      </c>
      <c r="B1" t="s">
        <v>1</v>
      </c>
      <c r="C1" t="s">
        <v>271</v>
      </c>
      <c r="D1" t="s">
        <v>259</v>
      </c>
      <c r="E1" t="s">
        <v>4</v>
      </c>
      <c r="F1" t="s">
        <v>5</v>
      </c>
      <c r="G1" t="s">
        <v>2877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2876</v>
      </c>
      <c r="Q1" t="s">
        <v>814</v>
      </c>
      <c r="R1" t="s">
        <v>815</v>
      </c>
      <c r="S1" t="s">
        <v>816</v>
      </c>
    </row>
    <row r="2" spans="1:19" x14ac:dyDescent="0.2">
      <c r="A2">
        <v>1</v>
      </c>
      <c r="B2" s="1">
        <v>44703</v>
      </c>
      <c r="C2" t="s">
        <v>261</v>
      </c>
      <c r="D2" t="s">
        <v>267</v>
      </c>
      <c r="E2">
        <v>5</v>
      </c>
      <c r="F2" t="s">
        <v>15</v>
      </c>
      <c r="G2" t="s">
        <v>385</v>
      </c>
      <c r="H2" t="s">
        <v>62</v>
      </c>
      <c r="I2" t="s">
        <v>16</v>
      </c>
      <c r="J2" t="s">
        <v>17</v>
      </c>
      <c r="K2" t="s">
        <v>18</v>
      </c>
      <c r="L2" t="s">
        <v>19</v>
      </c>
      <c r="M2" s="2">
        <v>4500</v>
      </c>
      <c r="N2" s="2">
        <v>10000</v>
      </c>
      <c r="O2" s="2">
        <f>IF(Tabla1[[#This Row],[Mov]]="VNT",Tabla1[[#This Row],[Sale]]-Tabla1[[#This Row],[Cost]],-Tabla1[[#This Row],[Cost]]*Tabla1[[#This Row],[Cant]])</f>
        <v>-22500</v>
      </c>
      <c r="P2" s="8">
        <f>IF(Tabla1[[#This Row],[Mov]]="VNT",-Tabla1[[#This Row],[Cant]],Tabla1[[#This Row],[Cant]])</f>
        <v>5</v>
      </c>
      <c r="Q2" s="8">
        <f>DAY(Tabla1[[#This Row],[Date]])</f>
        <v>22</v>
      </c>
      <c r="R2" s="8">
        <f>MONTH(Tabla1[[#This Row],[Date]])</f>
        <v>5</v>
      </c>
      <c r="S2" s="8">
        <f>YEAR(Tabla1[[#This Row],[Date]])</f>
        <v>2022</v>
      </c>
    </row>
    <row r="3" spans="1:19" x14ac:dyDescent="0.2">
      <c r="A3">
        <v>2</v>
      </c>
      <c r="B3" s="1">
        <v>44703</v>
      </c>
      <c r="C3" t="s">
        <v>261</v>
      </c>
      <c r="D3" t="s">
        <v>267</v>
      </c>
      <c r="E3">
        <v>5</v>
      </c>
      <c r="F3" t="s">
        <v>15</v>
      </c>
      <c r="G3" t="s">
        <v>385</v>
      </c>
      <c r="H3" t="s">
        <v>63</v>
      </c>
      <c r="I3" t="s">
        <v>20</v>
      </c>
      <c r="J3" t="s">
        <v>17</v>
      </c>
      <c r="K3" t="s">
        <v>18</v>
      </c>
      <c r="L3" t="s">
        <v>19</v>
      </c>
      <c r="M3" s="2">
        <v>4500</v>
      </c>
      <c r="N3" s="2">
        <v>10000</v>
      </c>
      <c r="O3" s="2">
        <f>IF(Tabla1[[#This Row],[Mov]]="VNT",Tabla1[[#This Row],[Sale]]-Tabla1[[#This Row],[Cost]],-Tabla1[[#This Row],[Cost]]*Tabla1[[#This Row],[Cant]])</f>
        <v>-22500</v>
      </c>
      <c r="P3" s="8">
        <f>IF(Tabla1[[#This Row],[Mov]]="VNT",-Tabla1[[#This Row],[Cant]],Tabla1[[#This Row],[Cant]])</f>
        <v>5</v>
      </c>
      <c r="Q3" s="8">
        <f>DAY(Tabla1[[#This Row],[Date]])</f>
        <v>22</v>
      </c>
      <c r="R3" s="8">
        <f>MONTH(Tabla1[[#This Row],[Date]])</f>
        <v>5</v>
      </c>
      <c r="S3" s="8">
        <f>YEAR(Tabla1[[#This Row],[Date]])</f>
        <v>2022</v>
      </c>
    </row>
    <row r="4" spans="1:19" x14ac:dyDescent="0.2">
      <c r="A4">
        <v>3</v>
      </c>
      <c r="B4" s="1">
        <v>44703</v>
      </c>
      <c r="C4" t="s">
        <v>261</v>
      </c>
      <c r="D4" t="s">
        <v>267</v>
      </c>
      <c r="E4">
        <v>5</v>
      </c>
      <c r="F4" t="s">
        <v>21</v>
      </c>
      <c r="G4" t="s">
        <v>272</v>
      </c>
      <c r="H4" t="s">
        <v>24</v>
      </c>
      <c r="M4" s="2">
        <v>3500</v>
      </c>
      <c r="N4" s="2">
        <v>9000</v>
      </c>
      <c r="O4" s="2">
        <f>IF(Tabla1[[#This Row],[Mov]]="VNT",Tabla1[[#This Row],[Sale]]-Tabla1[[#This Row],[Cost]],-Tabla1[[#This Row],[Cost]]*Tabla1[[#This Row],[Cant]])</f>
        <v>-17500</v>
      </c>
      <c r="P4" s="8">
        <f>IF(Tabla1[[#This Row],[Mov]]="VNT",-Tabla1[[#This Row],[Cant]],Tabla1[[#This Row],[Cant]])</f>
        <v>5</v>
      </c>
      <c r="Q4" s="8">
        <f>DAY(Tabla1[[#This Row],[Date]])</f>
        <v>22</v>
      </c>
      <c r="R4" s="8">
        <f>MONTH(Tabla1[[#This Row],[Date]])</f>
        <v>5</v>
      </c>
      <c r="S4" s="8">
        <f>YEAR(Tabla1[[#This Row],[Date]])</f>
        <v>2022</v>
      </c>
    </row>
    <row r="5" spans="1:19" x14ac:dyDescent="0.2">
      <c r="A5">
        <v>4</v>
      </c>
      <c r="B5" s="1">
        <v>44703</v>
      </c>
      <c r="C5" t="s">
        <v>261</v>
      </c>
      <c r="D5" t="s">
        <v>267</v>
      </c>
      <c r="E5">
        <v>5</v>
      </c>
      <c r="F5" t="s">
        <v>21</v>
      </c>
      <c r="G5" t="s">
        <v>272</v>
      </c>
      <c r="H5" t="s">
        <v>24</v>
      </c>
      <c r="M5" s="2">
        <v>3500</v>
      </c>
      <c r="N5" s="2">
        <v>9000</v>
      </c>
      <c r="O5" s="2">
        <f>IF(Tabla1[[#This Row],[Mov]]="VNT",Tabla1[[#This Row],[Sale]]-Tabla1[[#This Row],[Cost]],-Tabla1[[#This Row],[Cost]]*Tabla1[[#This Row],[Cant]])</f>
        <v>-17500</v>
      </c>
      <c r="P5" s="8">
        <f>IF(Tabla1[[#This Row],[Mov]]="VNT",-Tabla1[[#This Row],[Cant]],Tabla1[[#This Row],[Cant]])</f>
        <v>5</v>
      </c>
      <c r="Q5" s="8">
        <f>DAY(Tabla1[[#This Row],[Date]])</f>
        <v>22</v>
      </c>
      <c r="R5" s="8">
        <f>MONTH(Tabla1[[#This Row],[Date]])</f>
        <v>5</v>
      </c>
      <c r="S5" s="8">
        <f>YEAR(Tabla1[[#This Row],[Date]])</f>
        <v>2022</v>
      </c>
    </row>
    <row r="6" spans="1:19" x14ac:dyDescent="0.2">
      <c r="A6">
        <v>5</v>
      </c>
      <c r="B6" s="1">
        <v>44703</v>
      </c>
      <c r="C6" t="s">
        <v>261</v>
      </c>
      <c r="D6" t="s">
        <v>267</v>
      </c>
      <c r="E6">
        <v>5</v>
      </c>
      <c r="F6" t="s">
        <v>26</v>
      </c>
      <c r="G6" t="s">
        <v>272</v>
      </c>
      <c r="H6" t="s">
        <v>74</v>
      </c>
      <c r="I6" t="s">
        <v>16</v>
      </c>
      <c r="J6" t="s">
        <v>25</v>
      </c>
      <c r="K6" t="s">
        <v>18</v>
      </c>
      <c r="L6" t="s">
        <v>52</v>
      </c>
      <c r="M6" s="2">
        <v>6500</v>
      </c>
      <c r="N6" s="2">
        <v>15000</v>
      </c>
      <c r="O6" s="2">
        <f>IF(Tabla1[[#This Row],[Mov]]="VNT",Tabla1[[#This Row],[Sale]]-Tabla1[[#This Row],[Cost]],-Tabla1[[#This Row],[Cost]]*Tabla1[[#This Row],[Cant]])</f>
        <v>-32500</v>
      </c>
      <c r="P6" s="8">
        <f>IF(Tabla1[[#This Row],[Mov]]="VNT",-Tabla1[[#This Row],[Cant]],Tabla1[[#This Row],[Cant]])</f>
        <v>5</v>
      </c>
      <c r="Q6" s="8">
        <f>DAY(Tabla1[[#This Row],[Date]])</f>
        <v>22</v>
      </c>
      <c r="R6" s="8">
        <f>MONTH(Tabla1[[#This Row],[Date]])</f>
        <v>5</v>
      </c>
      <c r="S6" s="8">
        <f>YEAR(Tabla1[[#This Row],[Date]])</f>
        <v>2022</v>
      </c>
    </row>
    <row r="7" spans="1:19" x14ac:dyDescent="0.2">
      <c r="A7">
        <v>6</v>
      </c>
      <c r="B7" s="1">
        <v>44703</v>
      </c>
      <c r="C7" t="s">
        <v>261</v>
      </c>
      <c r="D7" t="s">
        <v>267</v>
      </c>
      <c r="E7">
        <v>5</v>
      </c>
      <c r="F7" t="s">
        <v>26</v>
      </c>
      <c r="G7" t="s">
        <v>272</v>
      </c>
      <c r="H7" t="s">
        <v>27</v>
      </c>
      <c r="I7" t="s">
        <v>20</v>
      </c>
      <c r="J7" t="s">
        <v>25</v>
      </c>
      <c r="K7" t="s">
        <v>18</v>
      </c>
      <c r="L7" t="s">
        <v>28</v>
      </c>
      <c r="M7" s="2">
        <v>9500</v>
      </c>
      <c r="N7" s="2">
        <v>24000</v>
      </c>
      <c r="O7" s="2">
        <f>IF(Tabla1[[#This Row],[Mov]]="VNT",Tabla1[[#This Row],[Sale]]-Tabla1[[#This Row],[Cost]],-Tabla1[[#This Row],[Cost]]*Tabla1[[#This Row],[Cant]])</f>
        <v>-47500</v>
      </c>
      <c r="P7" s="8">
        <f>IF(Tabla1[[#This Row],[Mov]]="VNT",-Tabla1[[#This Row],[Cant]],Tabla1[[#This Row],[Cant]])</f>
        <v>5</v>
      </c>
      <c r="Q7" s="8">
        <f>DAY(Tabla1[[#This Row],[Date]])</f>
        <v>22</v>
      </c>
      <c r="R7" s="8">
        <f>MONTH(Tabla1[[#This Row],[Date]])</f>
        <v>5</v>
      </c>
      <c r="S7" s="8">
        <f>YEAR(Tabla1[[#This Row],[Date]])</f>
        <v>2022</v>
      </c>
    </row>
    <row r="8" spans="1:19" x14ac:dyDescent="0.2">
      <c r="A8">
        <v>7</v>
      </c>
      <c r="B8" s="1">
        <v>44703</v>
      </c>
      <c r="C8" t="s">
        <v>261</v>
      </c>
      <c r="D8" t="s">
        <v>267</v>
      </c>
      <c r="E8">
        <v>5</v>
      </c>
      <c r="F8" t="s">
        <v>26</v>
      </c>
      <c r="G8" t="s">
        <v>262</v>
      </c>
      <c r="H8" t="s">
        <v>29</v>
      </c>
      <c r="I8" t="s">
        <v>16</v>
      </c>
      <c r="J8" t="s">
        <v>25</v>
      </c>
      <c r="K8" t="s">
        <v>18</v>
      </c>
      <c r="L8" t="s">
        <v>52</v>
      </c>
      <c r="M8" s="2">
        <v>7500</v>
      </c>
      <c r="N8" s="2">
        <v>15000</v>
      </c>
      <c r="O8" s="2">
        <f>IF(Tabla1[[#This Row],[Mov]]="VNT",Tabla1[[#This Row],[Sale]]-Tabla1[[#This Row],[Cost]],-Tabla1[[#This Row],[Cost]]*Tabla1[[#This Row],[Cant]])</f>
        <v>-37500</v>
      </c>
      <c r="P8" s="8">
        <f>IF(Tabla1[[#This Row],[Mov]]="VNT",-Tabla1[[#This Row],[Cant]],Tabla1[[#This Row],[Cant]])</f>
        <v>5</v>
      </c>
      <c r="Q8" s="8">
        <f>DAY(Tabla1[[#This Row],[Date]])</f>
        <v>22</v>
      </c>
      <c r="R8" s="8">
        <f>MONTH(Tabla1[[#This Row],[Date]])</f>
        <v>5</v>
      </c>
      <c r="S8" s="8">
        <f>YEAR(Tabla1[[#This Row],[Date]])</f>
        <v>2022</v>
      </c>
    </row>
    <row r="9" spans="1:19" x14ac:dyDescent="0.2">
      <c r="A9">
        <v>8</v>
      </c>
      <c r="B9" s="1">
        <v>44703</v>
      </c>
      <c r="C9" t="s">
        <v>261</v>
      </c>
      <c r="D9" t="s">
        <v>267</v>
      </c>
      <c r="E9">
        <v>2</v>
      </c>
      <c r="F9" t="s">
        <v>30</v>
      </c>
      <c r="G9" t="s">
        <v>272</v>
      </c>
      <c r="H9" t="s">
        <v>73</v>
      </c>
      <c r="I9" t="s">
        <v>75</v>
      </c>
      <c r="J9" t="s">
        <v>23</v>
      </c>
      <c r="K9" t="s">
        <v>18</v>
      </c>
      <c r="L9" t="s">
        <v>75</v>
      </c>
      <c r="M9" s="2">
        <v>12500</v>
      </c>
      <c r="N9" s="2">
        <v>24000</v>
      </c>
      <c r="O9" s="2">
        <f>IF(Tabla1[[#This Row],[Mov]]="VNT",Tabla1[[#This Row],[Sale]]-Tabla1[[#This Row],[Cost]],-Tabla1[[#This Row],[Cost]]*Tabla1[[#This Row],[Cant]])</f>
        <v>-25000</v>
      </c>
      <c r="P9" s="8">
        <f>IF(Tabla1[[#This Row],[Mov]]="VNT",-Tabla1[[#This Row],[Cant]],Tabla1[[#This Row],[Cant]])</f>
        <v>2</v>
      </c>
      <c r="Q9" s="8">
        <f>DAY(Tabla1[[#This Row],[Date]])</f>
        <v>22</v>
      </c>
      <c r="R9" s="8">
        <f>MONTH(Tabla1[[#This Row],[Date]])</f>
        <v>5</v>
      </c>
      <c r="S9" s="8">
        <f>YEAR(Tabla1[[#This Row],[Date]])</f>
        <v>2022</v>
      </c>
    </row>
    <row r="10" spans="1:19" x14ac:dyDescent="0.2">
      <c r="A10">
        <v>9</v>
      </c>
      <c r="B10" s="1">
        <v>44703</v>
      </c>
      <c r="C10" t="s">
        <v>261</v>
      </c>
      <c r="D10" t="s">
        <v>267</v>
      </c>
      <c r="E10">
        <v>5</v>
      </c>
      <c r="F10" t="s">
        <v>30</v>
      </c>
      <c r="G10" t="s">
        <v>346</v>
      </c>
      <c r="H10" t="s">
        <v>31</v>
      </c>
      <c r="I10" t="s">
        <v>75</v>
      </c>
      <c r="J10" t="s">
        <v>23</v>
      </c>
      <c r="K10" t="s">
        <v>24</v>
      </c>
      <c r="L10" t="s">
        <v>75</v>
      </c>
      <c r="M10" s="2">
        <v>2800</v>
      </c>
      <c r="N10" s="2">
        <v>7000</v>
      </c>
      <c r="O10" s="2">
        <f>IF(Tabla1[[#This Row],[Mov]]="VNT",Tabla1[[#This Row],[Sale]]-Tabla1[[#This Row],[Cost]],-Tabla1[[#This Row],[Cost]]*Tabla1[[#This Row],[Cant]])</f>
        <v>-14000</v>
      </c>
      <c r="P10" s="8">
        <f>IF(Tabla1[[#This Row],[Mov]]="VNT",-Tabla1[[#This Row],[Cant]],Tabla1[[#This Row],[Cant]])</f>
        <v>5</v>
      </c>
      <c r="Q10" s="8">
        <f>DAY(Tabla1[[#This Row],[Date]])</f>
        <v>22</v>
      </c>
      <c r="R10" s="8">
        <f>MONTH(Tabla1[[#This Row],[Date]])</f>
        <v>5</v>
      </c>
      <c r="S10" s="8">
        <f>YEAR(Tabla1[[#This Row],[Date]])</f>
        <v>2022</v>
      </c>
    </row>
    <row r="11" spans="1:19" x14ac:dyDescent="0.2">
      <c r="A11">
        <v>10</v>
      </c>
      <c r="B11" s="1">
        <v>44703</v>
      </c>
      <c r="C11" t="s">
        <v>261</v>
      </c>
      <c r="D11" t="s">
        <v>267</v>
      </c>
      <c r="E11">
        <v>1</v>
      </c>
      <c r="F11" t="s">
        <v>532</v>
      </c>
      <c r="G11" t="s">
        <v>273</v>
      </c>
      <c r="H11" t="s">
        <v>64</v>
      </c>
      <c r="I11" t="s">
        <v>32</v>
      </c>
      <c r="J11" t="s">
        <v>33</v>
      </c>
      <c r="K11" t="s">
        <v>34</v>
      </c>
      <c r="L11" t="s">
        <v>35</v>
      </c>
      <c r="M11" s="2">
        <v>20000</v>
      </c>
      <c r="N11" s="2">
        <v>35000</v>
      </c>
      <c r="O11" s="2">
        <f>IF(Tabla1[[#This Row],[Mov]]="VNT",Tabla1[[#This Row],[Sale]]-Tabla1[[#This Row],[Cost]],-Tabla1[[#This Row],[Cost]]*Tabla1[[#This Row],[Cant]])</f>
        <v>-20000</v>
      </c>
      <c r="P11" s="8">
        <f>IF(Tabla1[[#This Row],[Mov]]="VNT",-Tabla1[[#This Row],[Cant]],Tabla1[[#This Row],[Cant]])</f>
        <v>1</v>
      </c>
      <c r="Q11" s="8">
        <f>DAY(Tabla1[[#This Row],[Date]])</f>
        <v>22</v>
      </c>
      <c r="R11" s="8">
        <f>MONTH(Tabla1[[#This Row],[Date]])</f>
        <v>5</v>
      </c>
      <c r="S11" s="8">
        <f>YEAR(Tabla1[[#This Row],[Date]])</f>
        <v>2022</v>
      </c>
    </row>
    <row r="12" spans="1:19" x14ac:dyDescent="0.2">
      <c r="A12">
        <v>11</v>
      </c>
      <c r="B12" s="1">
        <v>44703</v>
      </c>
      <c r="C12" t="s">
        <v>261</v>
      </c>
      <c r="D12" t="s">
        <v>267</v>
      </c>
      <c r="E12">
        <v>1</v>
      </c>
      <c r="F12" t="s">
        <v>532</v>
      </c>
      <c r="G12" t="s">
        <v>273</v>
      </c>
      <c r="H12" t="s">
        <v>65</v>
      </c>
      <c r="I12" t="s">
        <v>32</v>
      </c>
      <c r="J12" t="s">
        <v>25</v>
      </c>
      <c r="K12" t="s">
        <v>34</v>
      </c>
      <c r="L12" t="s">
        <v>35</v>
      </c>
      <c r="M12" s="2">
        <v>20000</v>
      </c>
      <c r="N12" s="2">
        <v>35000</v>
      </c>
      <c r="O12" s="2">
        <f>IF(Tabla1[[#This Row],[Mov]]="VNT",Tabla1[[#This Row],[Sale]]-Tabla1[[#This Row],[Cost]],-Tabla1[[#This Row],[Cost]]*Tabla1[[#This Row],[Cant]])</f>
        <v>-20000</v>
      </c>
      <c r="P12" s="8">
        <f>IF(Tabla1[[#This Row],[Mov]]="VNT",-Tabla1[[#This Row],[Cant]],Tabla1[[#This Row],[Cant]])</f>
        <v>1</v>
      </c>
      <c r="Q12" s="8">
        <f>DAY(Tabla1[[#This Row],[Date]])</f>
        <v>22</v>
      </c>
      <c r="R12" s="8">
        <f>MONTH(Tabla1[[#This Row],[Date]])</f>
        <v>5</v>
      </c>
      <c r="S12" s="8">
        <f>YEAR(Tabla1[[#This Row],[Date]])</f>
        <v>2022</v>
      </c>
    </row>
    <row r="13" spans="1:19" x14ac:dyDescent="0.2">
      <c r="A13">
        <v>12</v>
      </c>
      <c r="B13" s="1">
        <v>44703</v>
      </c>
      <c r="C13" t="s">
        <v>261</v>
      </c>
      <c r="D13" t="s">
        <v>267</v>
      </c>
      <c r="E13">
        <v>1</v>
      </c>
      <c r="F13" t="s">
        <v>532</v>
      </c>
      <c r="G13" t="s">
        <v>273</v>
      </c>
      <c r="H13" t="s">
        <v>66</v>
      </c>
      <c r="I13" t="s">
        <v>32</v>
      </c>
      <c r="J13" t="s">
        <v>23</v>
      </c>
      <c r="K13" t="s">
        <v>34</v>
      </c>
      <c r="L13" t="s">
        <v>35</v>
      </c>
      <c r="M13" s="2">
        <v>20000</v>
      </c>
      <c r="N13" s="2">
        <v>35000</v>
      </c>
      <c r="O13" s="2">
        <f>IF(Tabla1[[#This Row],[Mov]]="VNT",Tabla1[[#This Row],[Sale]]-Tabla1[[#This Row],[Cost]],-Tabla1[[#This Row],[Cost]]*Tabla1[[#This Row],[Cant]])</f>
        <v>-20000</v>
      </c>
      <c r="P13" s="8">
        <f>IF(Tabla1[[#This Row],[Mov]]="VNT",-Tabla1[[#This Row],[Cant]],Tabla1[[#This Row],[Cant]])</f>
        <v>1</v>
      </c>
      <c r="Q13" s="8">
        <f>DAY(Tabla1[[#This Row],[Date]])</f>
        <v>22</v>
      </c>
      <c r="R13" s="8">
        <f>MONTH(Tabla1[[#This Row],[Date]])</f>
        <v>5</v>
      </c>
      <c r="S13" s="8">
        <f>YEAR(Tabla1[[#This Row],[Date]])</f>
        <v>2022</v>
      </c>
    </row>
    <row r="14" spans="1:19" x14ac:dyDescent="0.2">
      <c r="A14">
        <v>13</v>
      </c>
      <c r="B14" s="1">
        <v>44703</v>
      </c>
      <c r="C14" t="s">
        <v>261</v>
      </c>
      <c r="D14" t="s">
        <v>267</v>
      </c>
      <c r="E14">
        <v>1</v>
      </c>
      <c r="F14" t="s">
        <v>532</v>
      </c>
      <c r="G14" t="s">
        <v>273</v>
      </c>
      <c r="H14" t="s">
        <v>67</v>
      </c>
      <c r="I14" t="s">
        <v>32</v>
      </c>
      <c r="J14" t="s">
        <v>36</v>
      </c>
      <c r="K14" t="s">
        <v>34</v>
      </c>
      <c r="L14" t="s">
        <v>35</v>
      </c>
      <c r="M14" s="2">
        <v>20000</v>
      </c>
      <c r="N14" s="2">
        <v>35000</v>
      </c>
      <c r="O14" s="2">
        <f>IF(Tabla1[[#This Row],[Mov]]="VNT",Tabla1[[#This Row],[Sale]]-Tabla1[[#This Row],[Cost]],-Tabla1[[#This Row],[Cost]]*Tabla1[[#This Row],[Cant]])</f>
        <v>-20000</v>
      </c>
      <c r="P14" s="8">
        <f>IF(Tabla1[[#This Row],[Mov]]="VNT",-Tabla1[[#This Row],[Cant]],Tabla1[[#This Row],[Cant]])</f>
        <v>1</v>
      </c>
      <c r="Q14" s="8">
        <f>DAY(Tabla1[[#This Row],[Date]])</f>
        <v>22</v>
      </c>
      <c r="R14" s="8">
        <f>MONTH(Tabla1[[#This Row],[Date]])</f>
        <v>5</v>
      </c>
      <c r="S14" s="8">
        <f>YEAR(Tabla1[[#This Row],[Date]])</f>
        <v>2022</v>
      </c>
    </row>
    <row r="15" spans="1:19" x14ac:dyDescent="0.2">
      <c r="A15">
        <v>14</v>
      </c>
      <c r="B15" s="1">
        <v>44703</v>
      </c>
      <c r="C15" t="s">
        <v>261</v>
      </c>
      <c r="D15" t="s">
        <v>267</v>
      </c>
      <c r="E15">
        <v>1</v>
      </c>
      <c r="F15" t="s">
        <v>532</v>
      </c>
      <c r="G15" t="s">
        <v>273</v>
      </c>
      <c r="H15" t="s">
        <v>68</v>
      </c>
      <c r="I15" t="s">
        <v>32</v>
      </c>
      <c r="J15" t="s">
        <v>37</v>
      </c>
      <c r="K15" t="s">
        <v>34</v>
      </c>
      <c r="L15" t="s">
        <v>35</v>
      </c>
      <c r="M15" s="2">
        <v>20000</v>
      </c>
      <c r="N15" s="2">
        <v>35000</v>
      </c>
      <c r="O15" s="2">
        <f>IF(Tabla1[[#This Row],[Mov]]="VNT",Tabla1[[#This Row],[Sale]]-Tabla1[[#This Row],[Cost]],-Tabla1[[#This Row],[Cost]]*Tabla1[[#This Row],[Cant]])</f>
        <v>-20000</v>
      </c>
      <c r="P15" s="8">
        <f>IF(Tabla1[[#This Row],[Mov]]="VNT",-Tabla1[[#This Row],[Cant]],Tabla1[[#This Row],[Cant]])</f>
        <v>1</v>
      </c>
      <c r="Q15" s="8">
        <f>DAY(Tabla1[[#This Row],[Date]])</f>
        <v>22</v>
      </c>
      <c r="R15" s="8">
        <f>MONTH(Tabla1[[#This Row],[Date]])</f>
        <v>5</v>
      </c>
      <c r="S15" s="8">
        <f>YEAR(Tabla1[[#This Row],[Date]])</f>
        <v>2022</v>
      </c>
    </row>
    <row r="16" spans="1:19" x14ac:dyDescent="0.2">
      <c r="A16">
        <v>15</v>
      </c>
      <c r="B16" s="1">
        <v>44703</v>
      </c>
      <c r="C16" t="s">
        <v>261</v>
      </c>
      <c r="D16" t="s">
        <v>267</v>
      </c>
      <c r="E16">
        <v>3</v>
      </c>
      <c r="F16" t="s">
        <v>38</v>
      </c>
      <c r="G16" t="s">
        <v>273</v>
      </c>
      <c r="H16" t="s">
        <v>39</v>
      </c>
      <c r="I16" t="s">
        <v>39</v>
      </c>
      <c r="J16" t="s">
        <v>25</v>
      </c>
      <c r="K16" t="s">
        <v>18</v>
      </c>
      <c r="L16" t="s">
        <v>52</v>
      </c>
      <c r="M16" s="2">
        <v>7500</v>
      </c>
      <c r="N16" s="2">
        <v>15000</v>
      </c>
      <c r="O16" s="2">
        <f>IF(Tabla1[[#This Row],[Mov]]="VNT",Tabla1[[#This Row],[Sale]]-Tabla1[[#This Row],[Cost]],-Tabla1[[#This Row],[Cost]]*Tabla1[[#This Row],[Cant]])</f>
        <v>-22500</v>
      </c>
      <c r="P16" s="8">
        <f>IF(Tabla1[[#This Row],[Mov]]="VNT",-Tabla1[[#This Row],[Cant]],Tabla1[[#This Row],[Cant]])</f>
        <v>3</v>
      </c>
      <c r="Q16" s="8">
        <f>DAY(Tabla1[[#This Row],[Date]])</f>
        <v>22</v>
      </c>
      <c r="R16" s="8">
        <f>MONTH(Tabla1[[#This Row],[Date]])</f>
        <v>5</v>
      </c>
      <c r="S16" s="8">
        <f>YEAR(Tabla1[[#This Row],[Date]])</f>
        <v>2022</v>
      </c>
    </row>
    <row r="17" spans="1:19" x14ac:dyDescent="0.2">
      <c r="A17">
        <v>16</v>
      </c>
      <c r="B17" s="1">
        <v>44703</v>
      </c>
      <c r="C17" t="s">
        <v>261</v>
      </c>
      <c r="D17" t="s">
        <v>267</v>
      </c>
      <c r="E17">
        <v>2</v>
      </c>
      <c r="F17" t="s">
        <v>26</v>
      </c>
      <c r="G17" t="s">
        <v>273</v>
      </c>
      <c r="H17" t="s">
        <v>40</v>
      </c>
      <c r="I17" t="s">
        <v>41</v>
      </c>
      <c r="J17" t="s">
        <v>25</v>
      </c>
      <c r="K17" t="s">
        <v>18</v>
      </c>
      <c r="L17" t="s">
        <v>52</v>
      </c>
      <c r="M17" s="2">
        <v>8000</v>
      </c>
      <c r="N17" s="2">
        <v>15000</v>
      </c>
      <c r="O17" s="2">
        <f>IF(Tabla1[[#This Row],[Mov]]="VNT",Tabla1[[#This Row],[Sale]]-Tabla1[[#This Row],[Cost]],-Tabla1[[#This Row],[Cost]]*Tabla1[[#This Row],[Cant]])</f>
        <v>-16000</v>
      </c>
      <c r="P17" s="8">
        <f>IF(Tabla1[[#This Row],[Mov]]="VNT",-Tabla1[[#This Row],[Cant]],Tabla1[[#This Row],[Cant]])</f>
        <v>2</v>
      </c>
      <c r="Q17" s="8">
        <f>DAY(Tabla1[[#This Row],[Date]])</f>
        <v>22</v>
      </c>
      <c r="R17" s="8">
        <f>MONTH(Tabla1[[#This Row],[Date]])</f>
        <v>5</v>
      </c>
      <c r="S17" s="8">
        <f>YEAR(Tabla1[[#This Row],[Date]])</f>
        <v>2022</v>
      </c>
    </row>
    <row r="18" spans="1:19" x14ac:dyDescent="0.2">
      <c r="A18">
        <v>17</v>
      </c>
      <c r="B18" s="1">
        <v>44703</v>
      </c>
      <c r="C18" t="s">
        <v>261</v>
      </c>
      <c r="D18" t="s">
        <v>269</v>
      </c>
      <c r="E18">
        <v>1</v>
      </c>
      <c r="F18" t="s">
        <v>42</v>
      </c>
      <c r="G18" t="s">
        <v>465</v>
      </c>
      <c r="H18" t="s">
        <v>50</v>
      </c>
      <c r="I18" t="s">
        <v>32</v>
      </c>
      <c r="J18" t="s">
        <v>25</v>
      </c>
      <c r="K18" t="s">
        <v>18</v>
      </c>
      <c r="L18" t="s">
        <v>58</v>
      </c>
      <c r="M18" s="2">
        <v>38000</v>
      </c>
      <c r="N18" s="2">
        <v>55000</v>
      </c>
      <c r="O18" s="2">
        <f>IF(Tabla1[[#This Row],[Mov]]="VNT",Tabla1[[#This Row],[Sale]]-Tabla1[[#This Row],[Cost]],-Tabla1[[#This Row],[Cost]]*Tabla1[[#This Row],[Cant]])</f>
        <v>-38000</v>
      </c>
      <c r="P18" s="8">
        <f>IF(Tabla1[[#This Row],[Mov]]="VNT",-Tabla1[[#This Row],[Cant]],Tabla1[[#This Row],[Cant]])</f>
        <v>1</v>
      </c>
      <c r="Q18" s="8">
        <f>DAY(Tabla1[[#This Row],[Date]])</f>
        <v>22</v>
      </c>
      <c r="R18" s="8">
        <f>MONTH(Tabla1[[#This Row],[Date]])</f>
        <v>5</v>
      </c>
      <c r="S18" s="8">
        <f>YEAR(Tabla1[[#This Row],[Date]])</f>
        <v>2022</v>
      </c>
    </row>
    <row r="19" spans="1:19" x14ac:dyDescent="0.2">
      <c r="A19">
        <v>18</v>
      </c>
      <c r="B19" s="1">
        <v>44703</v>
      </c>
      <c r="C19" t="s">
        <v>261</v>
      </c>
      <c r="D19" t="s">
        <v>269</v>
      </c>
      <c r="E19">
        <v>1</v>
      </c>
      <c r="F19" t="s">
        <v>42</v>
      </c>
      <c r="G19" t="s">
        <v>465</v>
      </c>
      <c r="H19" t="s">
        <v>51</v>
      </c>
      <c r="I19" t="s">
        <v>55</v>
      </c>
      <c r="J19" t="s">
        <v>23</v>
      </c>
      <c r="K19" t="s">
        <v>53</v>
      </c>
      <c r="L19" t="s">
        <v>52</v>
      </c>
      <c r="M19" s="2">
        <v>38000</v>
      </c>
      <c r="N19" s="2">
        <v>55000</v>
      </c>
      <c r="O19" s="2">
        <f>IF(Tabla1[[#This Row],[Mov]]="VNT",Tabla1[[#This Row],[Sale]]-Tabla1[[#This Row],[Cost]],-Tabla1[[#This Row],[Cost]]*Tabla1[[#This Row],[Cant]])</f>
        <v>-38000</v>
      </c>
      <c r="P19" s="8">
        <f>IF(Tabla1[[#This Row],[Mov]]="VNT",-Tabla1[[#This Row],[Cant]],Tabla1[[#This Row],[Cant]])</f>
        <v>1</v>
      </c>
      <c r="Q19" s="8">
        <f>DAY(Tabla1[[#This Row],[Date]])</f>
        <v>22</v>
      </c>
      <c r="R19" s="8">
        <f>MONTH(Tabla1[[#This Row],[Date]])</f>
        <v>5</v>
      </c>
      <c r="S19" s="8">
        <f>YEAR(Tabla1[[#This Row],[Date]])</f>
        <v>2022</v>
      </c>
    </row>
    <row r="20" spans="1:19" x14ac:dyDescent="0.2">
      <c r="A20">
        <v>19</v>
      </c>
      <c r="B20" s="1">
        <v>44703</v>
      </c>
      <c r="C20" t="s">
        <v>261</v>
      </c>
      <c r="D20" t="s">
        <v>269</v>
      </c>
      <c r="E20">
        <v>1</v>
      </c>
      <c r="F20" t="s">
        <v>42</v>
      </c>
      <c r="G20" t="s">
        <v>465</v>
      </c>
      <c r="H20" t="s">
        <v>54</v>
      </c>
      <c r="I20" t="s">
        <v>55</v>
      </c>
      <c r="J20" t="s">
        <v>23</v>
      </c>
      <c r="K20" t="s">
        <v>18</v>
      </c>
      <c r="L20" t="s">
        <v>52</v>
      </c>
      <c r="M20" s="2">
        <v>17000</v>
      </c>
      <c r="N20" s="2">
        <v>35000</v>
      </c>
      <c r="O20" s="2">
        <f>IF(Tabla1[[#This Row],[Mov]]="VNT",Tabla1[[#This Row],[Sale]]-Tabla1[[#This Row],[Cost]],-Tabla1[[#This Row],[Cost]]*Tabla1[[#This Row],[Cant]])</f>
        <v>-17000</v>
      </c>
      <c r="P20" s="8">
        <f>IF(Tabla1[[#This Row],[Mov]]="VNT",-Tabla1[[#This Row],[Cant]],Tabla1[[#This Row],[Cant]])</f>
        <v>1</v>
      </c>
      <c r="Q20" s="8">
        <f>DAY(Tabla1[[#This Row],[Date]])</f>
        <v>22</v>
      </c>
      <c r="R20" s="8">
        <f>MONTH(Tabla1[[#This Row],[Date]])</f>
        <v>5</v>
      </c>
      <c r="S20" s="8">
        <f>YEAR(Tabla1[[#This Row],[Date]])</f>
        <v>2022</v>
      </c>
    </row>
    <row r="21" spans="1:19" x14ac:dyDescent="0.2">
      <c r="A21">
        <v>20</v>
      </c>
      <c r="B21" s="1">
        <v>44703</v>
      </c>
      <c r="C21" t="s">
        <v>261</v>
      </c>
      <c r="D21" t="s">
        <v>269</v>
      </c>
      <c r="E21">
        <v>1</v>
      </c>
      <c r="F21" t="s">
        <v>42</v>
      </c>
      <c r="G21" t="s">
        <v>266</v>
      </c>
      <c r="H21" t="s">
        <v>56</v>
      </c>
      <c r="I21" t="s">
        <v>55</v>
      </c>
      <c r="J21" t="s">
        <v>23</v>
      </c>
      <c r="K21" t="s">
        <v>18</v>
      </c>
      <c r="L21" t="s">
        <v>58</v>
      </c>
      <c r="M21" s="2">
        <v>15000</v>
      </c>
      <c r="N21" s="2">
        <v>29000</v>
      </c>
      <c r="O21" s="2">
        <f>IF(Tabla1[[#This Row],[Mov]]="VNT",Tabla1[[#This Row],[Sale]]-Tabla1[[#This Row],[Cost]],-Tabla1[[#This Row],[Cost]]*Tabla1[[#This Row],[Cant]])</f>
        <v>-15000</v>
      </c>
      <c r="P21" s="8">
        <f>IF(Tabla1[[#This Row],[Mov]]="VNT",-Tabla1[[#This Row],[Cant]],Tabla1[[#This Row],[Cant]])</f>
        <v>1</v>
      </c>
      <c r="Q21" s="8">
        <f>DAY(Tabla1[[#This Row],[Date]])</f>
        <v>22</v>
      </c>
      <c r="R21" s="8">
        <f>MONTH(Tabla1[[#This Row],[Date]])</f>
        <v>5</v>
      </c>
      <c r="S21" s="8">
        <f>YEAR(Tabla1[[#This Row],[Date]])</f>
        <v>2022</v>
      </c>
    </row>
    <row r="22" spans="1:19" x14ac:dyDescent="0.2">
      <c r="A22">
        <v>21</v>
      </c>
      <c r="B22" s="1">
        <v>44703</v>
      </c>
      <c r="C22" t="s">
        <v>261</v>
      </c>
      <c r="D22" t="s">
        <v>269</v>
      </c>
      <c r="E22">
        <v>1</v>
      </c>
      <c r="F22" t="s">
        <v>42</v>
      </c>
      <c r="G22" t="s">
        <v>266</v>
      </c>
      <c r="H22" t="s">
        <v>57</v>
      </c>
      <c r="I22" t="s">
        <v>55</v>
      </c>
      <c r="J22" t="s">
        <v>23</v>
      </c>
      <c r="K22" t="s">
        <v>53</v>
      </c>
      <c r="L22" t="s">
        <v>52</v>
      </c>
      <c r="M22" s="2">
        <v>24000</v>
      </c>
      <c r="N22" s="2">
        <v>44000</v>
      </c>
      <c r="O22" s="2">
        <f>IF(Tabla1[[#This Row],[Mov]]="VNT",Tabla1[[#This Row],[Sale]]-Tabla1[[#This Row],[Cost]],-Tabla1[[#This Row],[Cost]]*Tabla1[[#This Row],[Cant]])</f>
        <v>-24000</v>
      </c>
      <c r="P22" s="8">
        <f>IF(Tabla1[[#This Row],[Mov]]="VNT",-Tabla1[[#This Row],[Cant]],Tabla1[[#This Row],[Cant]])</f>
        <v>1</v>
      </c>
      <c r="Q22" s="8">
        <f>DAY(Tabla1[[#This Row],[Date]])</f>
        <v>22</v>
      </c>
      <c r="R22" s="8">
        <f>MONTH(Tabla1[[#This Row],[Date]])</f>
        <v>5</v>
      </c>
      <c r="S22" s="8">
        <f>YEAR(Tabla1[[#This Row],[Date]])</f>
        <v>2022</v>
      </c>
    </row>
    <row r="23" spans="1:19" x14ac:dyDescent="0.2">
      <c r="A23">
        <v>22</v>
      </c>
      <c r="B23" s="1">
        <v>44703</v>
      </c>
      <c r="C23" t="s">
        <v>261</v>
      </c>
      <c r="D23" t="s">
        <v>269</v>
      </c>
      <c r="E23">
        <v>1</v>
      </c>
      <c r="F23" t="s">
        <v>532</v>
      </c>
      <c r="G23" t="s">
        <v>273</v>
      </c>
      <c r="H23" t="s">
        <v>69</v>
      </c>
      <c r="I23" t="s">
        <v>32</v>
      </c>
      <c r="J23" t="s">
        <v>17</v>
      </c>
      <c r="K23" t="s">
        <v>34</v>
      </c>
      <c r="L23" t="s">
        <v>59</v>
      </c>
      <c r="M23" s="2">
        <v>20000</v>
      </c>
      <c r="N23" s="2">
        <v>35000</v>
      </c>
      <c r="O23" s="2">
        <f>IF(Tabla1[[#This Row],[Mov]]="VNT",Tabla1[[#This Row],[Sale]]-Tabla1[[#This Row],[Cost]],-Tabla1[[#This Row],[Cost]]*Tabla1[[#This Row],[Cant]])</f>
        <v>-20000</v>
      </c>
      <c r="P23" s="8">
        <f>IF(Tabla1[[#This Row],[Mov]]="VNT",-Tabla1[[#This Row],[Cant]],Tabla1[[#This Row],[Cant]])</f>
        <v>1</v>
      </c>
      <c r="Q23" s="8">
        <f>DAY(Tabla1[[#This Row],[Date]])</f>
        <v>22</v>
      </c>
      <c r="R23" s="8">
        <f>MONTH(Tabla1[[#This Row],[Date]])</f>
        <v>5</v>
      </c>
      <c r="S23" s="8">
        <f>YEAR(Tabla1[[#This Row],[Date]])</f>
        <v>2022</v>
      </c>
    </row>
    <row r="24" spans="1:19" x14ac:dyDescent="0.2">
      <c r="A24">
        <v>23</v>
      </c>
      <c r="B24" s="1">
        <v>44703</v>
      </c>
      <c r="C24" t="s">
        <v>261</v>
      </c>
      <c r="D24" t="s">
        <v>269</v>
      </c>
      <c r="E24">
        <v>1</v>
      </c>
      <c r="F24" t="s">
        <v>532</v>
      </c>
      <c r="G24" t="s">
        <v>273</v>
      </c>
      <c r="H24" t="s">
        <v>70</v>
      </c>
      <c r="I24" t="s">
        <v>32</v>
      </c>
      <c r="J24" t="s">
        <v>60</v>
      </c>
      <c r="K24" t="s">
        <v>34</v>
      </c>
      <c r="L24" t="s">
        <v>59</v>
      </c>
      <c r="M24" s="2">
        <v>20000</v>
      </c>
      <c r="N24" s="2">
        <v>35000</v>
      </c>
      <c r="O24" s="2">
        <f>IF(Tabla1[[#This Row],[Mov]]="VNT",Tabla1[[#This Row],[Sale]]-Tabla1[[#This Row],[Cost]],-Tabla1[[#This Row],[Cost]]*Tabla1[[#This Row],[Cant]])</f>
        <v>-20000</v>
      </c>
      <c r="P24" s="8">
        <f>IF(Tabla1[[#This Row],[Mov]]="VNT",-Tabla1[[#This Row],[Cant]],Tabla1[[#This Row],[Cant]])</f>
        <v>1</v>
      </c>
      <c r="Q24" s="8">
        <f>DAY(Tabla1[[#This Row],[Date]])</f>
        <v>22</v>
      </c>
      <c r="R24" s="8">
        <f>MONTH(Tabla1[[#This Row],[Date]])</f>
        <v>5</v>
      </c>
      <c r="S24" s="8">
        <f>YEAR(Tabla1[[#This Row],[Date]])</f>
        <v>2022</v>
      </c>
    </row>
    <row r="25" spans="1:19" x14ac:dyDescent="0.2">
      <c r="A25">
        <v>24</v>
      </c>
      <c r="B25" s="1">
        <v>44703</v>
      </c>
      <c r="C25" t="s">
        <v>261</v>
      </c>
      <c r="D25" t="s">
        <v>269</v>
      </c>
      <c r="E25">
        <v>5</v>
      </c>
      <c r="F25" t="s">
        <v>26</v>
      </c>
      <c r="G25" t="s">
        <v>264</v>
      </c>
      <c r="H25" t="s">
        <v>71</v>
      </c>
      <c r="I25" t="s">
        <v>16</v>
      </c>
      <c r="J25" t="s">
        <v>25</v>
      </c>
      <c r="K25" t="s">
        <v>34</v>
      </c>
      <c r="L25" t="s">
        <v>52</v>
      </c>
      <c r="M25" s="2">
        <v>10000</v>
      </c>
      <c r="N25" s="2">
        <v>20000</v>
      </c>
      <c r="O25" s="2">
        <f>IF(Tabla1[[#This Row],[Mov]]="VNT",Tabla1[[#This Row],[Sale]]-Tabla1[[#This Row],[Cost]],-Tabla1[[#This Row],[Cost]]*Tabla1[[#This Row],[Cant]])</f>
        <v>-50000</v>
      </c>
      <c r="P25" s="8">
        <f>IF(Tabla1[[#This Row],[Mov]]="VNT",-Tabla1[[#This Row],[Cant]],Tabla1[[#This Row],[Cant]])</f>
        <v>5</v>
      </c>
      <c r="Q25" s="8">
        <f>DAY(Tabla1[[#This Row],[Date]])</f>
        <v>22</v>
      </c>
      <c r="R25" s="8">
        <f>MONTH(Tabla1[[#This Row],[Date]])</f>
        <v>5</v>
      </c>
      <c r="S25" s="8">
        <f>YEAR(Tabla1[[#This Row],[Date]])</f>
        <v>2022</v>
      </c>
    </row>
    <row r="26" spans="1:19" x14ac:dyDescent="0.2">
      <c r="A26">
        <v>25</v>
      </c>
      <c r="B26" s="1">
        <v>44703</v>
      </c>
      <c r="C26" t="s">
        <v>261</v>
      </c>
      <c r="D26" t="s">
        <v>269</v>
      </c>
      <c r="E26">
        <v>5</v>
      </c>
      <c r="F26" t="s">
        <v>26</v>
      </c>
      <c r="G26" t="s">
        <v>264</v>
      </c>
      <c r="H26" t="s">
        <v>72</v>
      </c>
      <c r="I26" t="s">
        <v>20</v>
      </c>
      <c r="J26" t="s">
        <v>25</v>
      </c>
      <c r="K26" t="s">
        <v>34</v>
      </c>
      <c r="L26" t="s">
        <v>52</v>
      </c>
      <c r="M26" s="2">
        <v>10000</v>
      </c>
      <c r="N26" s="2">
        <v>20000</v>
      </c>
      <c r="O26" s="2">
        <f>IF(Tabla1[[#This Row],[Mov]]="VNT",Tabla1[[#This Row],[Sale]]-Tabla1[[#This Row],[Cost]],-Tabla1[[#This Row],[Cost]]*Tabla1[[#This Row],[Cant]])</f>
        <v>-50000</v>
      </c>
      <c r="P26" s="8">
        <f>IF(Tabla1[[#This Row],[Mov]]="VNT",-Tabla1[[#This Row],[Cant]],Tabla1[[#This Row],[Cant]])</f>
        <v>5</v>
      </c>
      <c r="Q26" s="8">
        <f>DAY(Tabla1[[#This Row],[Date]])</f>
        <v>22</v>
      </c>
      <c r="R26" s="8">
        <f>MONTH(Tabla1[[#This Row],[Date]])</f>
        <v>5</v>
      </c>
      <c r="S26" s="8">
        <f>YEAR(Tabla1[[#This Row],[Date]])</f>
        <v>2022</v>
      </c>
    </row>
    <row r="27" spans="1:19" x14ac:dyDescent="0.2">
      <c r="A27">
        <v>26</v>
      </c>
      <c r="B27" s="1">
        <v>44703</v>
      </c>
      <c r="C27" t="s">
        <v>261</v>
      </c>
      <c r="D27" t="s">
        <v>269</v>
      </c>
      <c r="E27">
        <v>2</v>
      </c>
      <c r="F27" t="s">
        <v>43</v>
      </c>
      <c r="G27" t="s">
        <v>266</v>
      </c>
      <c r="H27" t="s">
        <v>99</v>
      </c>
      <c r="I27" t="s">
        <v>32</v>
      </c>
      <c r="J27" t="s">
        <v>23</v>
      </c>
      <c r="K27" t="s">
        <v>34</v>
      </c>
      <c r="L27" t="s">
        <v>58</v>
      </c>
      <c r="M27" s="2">
        <v>20000</v>
      </c>
      <c r="N27" s="2">
        <v>35000</v>
      </c>
      <c r="O27" s="2">
        <f>IF(Tabla1[[#This Row],[Mov]]="VNT",Tabla1[[#This Row],[Sale]]-Tabla1[[#This Row],[Cost]],-Tabla1[[#This Row],[Cost]]*Tabla1[[#This Row],[Cant]])</f>
        <v>-40000</v>
      </c>
      <c r="P27" s="8">
        <f>IF(Tabla1[[#This Row],[Mov]]="VNT",-Tabla1[[#This Row],[Cant]],Tabla1[[#This Row],[Cant]])</f>
        <v>2</v>
      </c>
      <c r="Q27" s="8">
        <f>DAY(Tabla1[[#This Row],[Date]])</f>
        <v>22</v>
      </c>
      <c r="R27" s="8">
        <f>MONTH(Tabla1[[#This Row],[Date]])</f>
        <v>5</v>
      </c>
      <c r="S27" s="8">
        <f>YEAR(Tabla1[[#This Row],[Date]])</f>
        <v>2022</v>
      </c>
    </row>
    <row r="28" spans="1:19" x14ac:dyDescent="0.2">
      <c r="A28">
        <v>27</v>
      </c>
      <c r="B28" s="1">
        <v>44703</v>
      </c>
      <c r="C28" t="s">
        <v>261</v>
      </c>
      <c r="D28" t="s">
        <v>269</v>
      </c>
      <c r="E28">
        <v>1</v>
      </c>
      <c r="F28" t="s">
        <v>44</v>
      </c>
      <c r="G28" t="s">
        <v>265</v>
      </c>
      <c r="H28" t="s">
        <v>77</v>
      </c>
      <c r="I28" t="s">
        <v>32</v>
      </c>
      <c r="J28" t="s">
        <v>17</v>
      </c>
      <c r="K28" t="s">
        <v>34</v>
      </c>
      <c r="L28" t="s">
        <v>58</v>
      </c>
      <c r="M28" s="2">
        <v>26000</v>
      </c>
      <c r="N28" s="2">
        <v>39000</v>
      </c>
      <c r="O28" s="2">
        <f>IF(Tabla1[[#This Row],[Mov]]="VNT",Tabla1[[#This Row],[Sale]]-Tabla1[[#This Row],[Cost]],-Tabla1[[#This Row],[Cost]]*Tabla1[[#This Row],[Cant]])</f>
        <v>-26000</v>
      </c>
      <c r="P28" s="8">
        <f>IF(Tabla1[[#This Row],[Mov]]="VNT",-Tabla1[[#This Row],[Cant]],Tabla1[[#This Row],[Cant]])</f>
        <v>1</v>
      </c>
      <c r="Q28" s="8">
        <f>DAY(Tabla1[[#This Row],[Date]])</f>
        <v>22</v>
      </c>
      <c r="R28" s="8">
        <f>MONTH(Tabla1[[#This Row],[Date]])</f>
        <v>5</v>
      </c>
      <c r="S28" s="8">
        <f>YEAR(Tabla1[[#This Row],[Date]])</f>
        <v>2022</v>
      </c>
    </row>
    <row r="29" spans="1:19" x14ac:dyDescent="0.2">
      <c r="A29">
        <v>28</v>
      </c>
      <c r="B29" s="1">
        <v>44703</v>
      </c>
      <c r="C29" t="s">
        <v>261</v>
      </c>
      <c r="D29" t="s">
        <v>269</v>
      </c>
      <c r="E29">
        <v>1</v>
      </c>
      <c r="F29" t="s">
        <v>44</v>
      </c>
      <c r="G29" t="s">
        <v>265</v>
      </c>
      <c r="H29" t="s">
        <v>76</v>
      </c>
      <c r="I29" t="s">
        <v>32</v>
      </c>
      <c r="J29" t="s">
        <v>23</v>
      </c>
      <c r="K29" t="s">
        <v>34</v>
      </c>
      <c r="L29" t="s">
        <v>58</v>
      </c>
      <c r="M29" s="2">
        <v>26000</v>
      </c>
      <c r="N29" s="2">
        <v>39000</v>
      </c>
      <c r="O29" s="2">
        <f>IF(Tabla1[[#This Row],[Mov]]="VNT",Tabla1[[#This Row],[Sale]]-Tabla1[[#This Row],[Cost]],-Tabla1[[#This Row],[Cost]]*Tabla1[[#This Row],[Cant]])</f>
        <v>-26000</v>
      </c>
      <c r="P29" s="8">
        <f>IF(Tabla1[[#This Row],[Mov]]="VNT",-Tabla1[[#This Row],[Cant]],Tabla1[[#This Row],[Cant]])</f>
        <v>1</v>
      </c>
      <c r="Q29" s="8">
        <f>DAY(Tabla1[[#This Row],[Date]])</f>
        <v>22</v>
      </c>
      <c r="R29" s="8">
        <f>MONTH(Tabla1[[#This Row],[Date]])</f>
        <v>5</v>
      </c>
      <c r="S29" s="8">
        <f>YEAR(Tabla1[[#This Row],[Date]])</f>
        <v>2022</v>
      </c>
    </row>
    <row r="30" spans="1:19" x14ac:dyDescent="0.2">
      <c r="A30">
        <v>29</v>
      </c>
      <c r="B30" s="1">
        <v>44703</v>
      </c>
      <c r="C30" t="s">
        <v>261</v>
      </c>
      <c r="D30" t="s">
        <v>269</v>
      </c>
      <c r="E30">
        <v>1</v>
      </c>
      <c r="F30" t="s">
        <v>44</v>
      </c>
      <c r="G30" t="s">
        <v>265</v>
      </c>
      <c r="H30" t="s">
        <v>78</v>
      </c>
      <c r="I30" t="s">
        <v>32</v>
      </c>
      <c r="J30" t="s">
        <v>81</v>
      </c>
      <c r="K30" t="s">
        <v>34</v>
      </c>
      <c r="L30" t="s">
        <v>79</v>
      </c>
      <c r="M30" s="2">
        <v>29000</v>
      </c>
      <c r="N30" s="2">
        <v>44000</v>
      </c>
      <c r="O30" s="2">
        <f>IF(Tabla1[[#This Row],[Mov]]="VNT",Tabla1[[#This Row],[Sale]]-Tabla1[[#This Row],[Cost]],-Tabla1[[#This Row],[Cost]]*Tabla1[[#This Row],[Cant]])</f>
        <v>-29000</v>
      </c>
      <c r="P30" s="8">
        <f>IF(Tabla1[[#This Row],[Mov]]="VNT",-Tabla1[[#This Row],[Cant]],Tabla1[[#This Row],[Cant]])</f>
        <v>1</v>
      </c>
      <c r="Q30" s="8">
        <f>DAY(Tabla1[[#This Row],[Date]])</f>
        <v>22</v>
      </c>
      <c r="R30" s="8">
        <f>MONTH(Tabla1[[#This Row],[Date]])</f>
        <v>5</v>
      </c>
      <c r="S30" s="8">
        <f>YEAR(Tabla1[[#This Row],[Date]])</f>
        <v>2022</v>
      </c>
    </row>
    <row r="31" spans="1:19" x14ac:dyDescent="0.2">
      <c r="A31">
        <v>30</v>
      </c>
      <c r="B31" s="1">
        <v>44703</v>
      </c>
      <c r="C31" t="s">
        <v>261</v>
      </c>
      <c r="D31" t="s">
        <v>269</v>
      </c>
      <c r="E31">
        <v>1</v>
      </c>
      <c r="F31" t="s">
        <v>44</v>
      </c>
      <c r="G31" t="s">
        <v>265</v>
      </c>
      <c r="H31" t="s">
        <v>80</v>
      </c>
      <c r="I31" t="s">
        <v>32</v>
      </c>
      <c r="J31" t="s">
        <v>17</v>
      </c>
      <c r="K31" t="s">
        <v>34</v>
      </c>
      <c r="L31" t="s">
        <v>79</v>
      </c>
      <c r="M31" s="2">
        <v>29000</v>
      </c>
      <c r="N31" s="2">
        <v>44000</v>
      </c>
      <c r="O31" s="2">
        <f>IF(Tabla1[[#This Row],[Mov]]="VNT",Tabla1[[#This Row],[Sale]]-Tabla1[[#This Row],[Cost]],-Tabla1[[#This Row],[Cost]]*Tabla1[[#This Row],[Cant]])</f>
        <v>-29000</v>
      </c>
      <c r="P31" s="8">
        <f>IF(Tabla1[[#This Row],[Mov]]="VNT",-Tabla1[[#This Row],[Cant]],Tabla1[[#This Row],[Cant]])</f>
        <v>1</v>
      </c>
      <c r="Q31" s="8">
        <f>DAY(Tabla1[[#This Row],[Date]])</f>
        <v>22</v>
      </c>
      <c r="R31" s="8">
        <f>MONTH(Tabla1[[#This Row],[Date]])</f>
        <v>5</v>
      </c>
      <c r="S31" s="8">
        <f>YEAR(Tabla1[[#This Row],[Date]])</f>
        <v>2022</v>
      </c>
    </row>
    <row r="32" spans="1:19" x14ac:dyDescent="0.2">
      <c r="A32">
        <v>31</v>
      </c>
      <c r="B32" s="1">
        <v>44703</v>
      </c>
      <c r="C32" t="s">
        <v>261</v>
      </c>
      <c r="D32" t="s">
        <v>269</v>
      </c>
      <c r="E32">
        <v>1</v>
      </c>
      <c r="F32" t="s">
        <v>45</v>
      </c>
      <c r="G32" t="s">
        <v>265</v>
      </c>
      <c r="H32" t="s">
        <v>83</v>
      </c>
      <c r="I32" t="s">
        <v>58</v>
      </c>
      <c r="J32" t="s">
        <v>81</v>
      </c>
      <c r="K32" t="s">
        <v>84</v>
      </c>
      <c r="L32" t="s">
        <v>58</v>
      </c>
      <c r="M32" s="2">
        <v>16000</v>
      </c>
      <c r="N32" s="2">
        <v>29000</v>
      </c>
      <c r="O32" s="2">
        <f>IF(Tabla1[[#This Row],[Mov]]="VNT",Tabla1[[#This Row],[Sale]]-Tabla1[[#This Row],[Cost]],-Tabla1[[#This Row],[Cost]]*Tabla1[[#This Row],[Cant]])</f>
        <v>-16000</v>
      </c>
      <c r="P32" s="8">
        <f>IF(Tabla1[[#This Row],[Mov]]="VNT",-Tabla1[[#This Row],[Cant]],Tabla1[[#This Row],[Cant]])</f>
        <v>1</v>
      </c>
      <c r="Q32" s="8">
        <f>DAY(Tabla1[[#This Row],[Date]])</f>
        <v>22</v>
      </c>
      <c r="R32" s="8">
        <f>MONTH(Tabla1[[#This Row],[Date]])</f>
        <v>5</v>
      </c>
      <c r="S32" s="8">
        <f>YEAR(Tabla1[[#This Row],[Date]])</f>
        <v>2022</v>
      </c>
    </row>
    <row r="33" spans="1:19" x14ac:dyDescent="0.2">
      <c r="A33">
        <v>32</v>
      </c>
      <c r="B33" s="1">
        <v>44703</v>
      </c>
      <c r="C33" t="s">
        <v>261</v>
      </c>
      <c r="D33" t="s">
        <v>269</v>
      </c>
      <c r="E33">
        <v>1</v>
      </c>
      <c r="F33" t="s">
        <v>45</v>
      </c>
      <c r="G33" t="s">
        <v>265</v>
      </c>
      <c r="H33" t="s">
        <v>83</v>
      </c>
      <c r="I33" t="s">
        <v>58</v>
      </c>
      <c r="J33" t="s">
        <v>37</v>
      </c>
      <c r="K33" t="s">
        <v>84</v>
      </c>
      <c r="L33" t="s">
        <v>58</v>
      </c>
      <c r="M33" s="2">
        <v>16000</v>
      </c>
      <c r="N33" s="2">
        <v>29000</v>
      </c>
      <c r="O33" s="2">
        <f>IF(Tabla1[[#This Row],[Mov]]="VNT",Tabla1[[#This Row],[Sale]]-Tabla1[[#This Row],[Cost]],-Tabla1[[#This Row],[Cost]]*Tabla1[[#This Row],[Cant]])</f>
        <v>-16000</v>
      </c>
      <c r="P33" s="8">
        <f>IF(Tabla1[[#This Row],[Mov]]="VNT",-Tabla1[[#This Row],[Cant]],Tabla1[[#This Row],[Cant]])</f>
        <v>1</v>
      </c>
      <c r="Q33" s="8">
        <f>DAY(Tabla1[[#This Row],[Date]])</f>
        <v>22</v>
      </c>
      <c r="R33" s="8">
        <f>MONTH(Tabla1[[#This Row],[Date]])</f>
        <v>5</v>
      </c>
      <c r="S33" s="8">
        <f>YEAR(Tabla1[[#This Row],[Date]])</f>
        <v>2022</v>
      </c>
    </row>
    <row r="34" spans="1:19" x14ac:dyDescent="0.2">
      <c r="A34">
        <v>33</v>
      </c>
      <c r="B34" s="1">
        <v>44703</v>
      </c>
      <c r="C34" t="s">
        <v>261</v>
      </c>
      <c r="D34" t="s">
        <v>269</v>
      </c>
      <c r="E34">
        <v>3</v>
      </c>
      <c r="F34" t="s">
        <v>45</v>
      </c>
      <c r="G34" t="s">
        <v>2879</v>
      </c>
      <c r="H34" t="s">
        <v>82</v>
      </c>
      <c r="I34" t="s">
        <v>55</v>
      </c>
      <c r="J34" t="s">
        <v>23</v>
      </c>
      <c r="K34" t="s">
        <v>18</v>
      </c>
      <c r="L34" t="s">
        <v>52</v>
      </c>
      <c r="M34" s="2">
        <v>5500</v>
      </c>
      <c r="N34" s="2">
        <v>12000</v>
      </c>
      <c r="O34" s="2">
        <f>IF(Tabla1[[#This Row],[Mov]]="VNT",Tabla1[[#This Row],[Sale]]-Tabla1[[#This Row],[Cost]],-Tabla1[[#This Row],[Cost]]*Tabla1[[#This Row],[Cant]])</f>
        <v>-16500</v>
      </c>
      <c r="P34" s="8">
        <f>IF(Tabla1[[#This Row],[Mov]]="VNT",-Tabla1[[#This Row],[Cant]],Tabla1[[#This Row],[Cant]])</f>
        <v>3</v>
      </c>
      <c r="Q34" s="8">
        <f>DAY(Tabla1[[#This Row],[Date]])</f>
        <v>22</v>
      </c>
      <c r="R34" s="8">
        <f>MONTH(Tabla1[[#This Row],[Date]])</f>
        <v>5</v>
      </c>
      <c r="S34" s="8">
        <f>YEAR(Tabla1[[#This Row],[Date]])</f>
        <v>2022</v>
      </c>
    </row>
    <row r="35" spans="1:19" x14ac:dyDescent="0.2">
      <c r="A35">
        <v>34</v>
      </c>
      <c r="B35" s="1">
        <v>44703</v>
      </c>
      <c r="C35" t="s">
        <v>261</v>
      </c>
      <c r="D35" t="s">
        <v>269</v>
      </c>
      <c r="E35">
        <v>2</v>
      </c>
      <c r="F35" t="s">
        <v>45</v>
      </c>
      <c r="G35" t="s">
        <v>266</v>
      </c>
      <c r="H35" t="s">
        <v>46</v>
      </c>
      <c r="I35" t="s">
        <v>55</v>
      </c>
      <c r="J35" t="s">
        <v>23</v>
      </c>
      <c r="K35" t="s">
        <v>18</v>
      </c>
      <c r="L35" t="s">
        <v>52</v>
      </c>
      <c r="M35" s="2">
        <v>4000</v>
      </c>
      <c r="N35" s="2">
        <v>19000</v>
      </c>
      <c r="O35" s="2">
        <f>IF(Tabla1[[#This Row],[Mov]]="VNT",Tabla1[[#This Row],[Sale]]-Tabla1[[#This Row],[Cost]],-Tabla1[[#This Row],[Cost]]*Tabla1[[#This Row],[Cant]])</f>
        <v>-8000</v>
      </c>
      <c r="P35" s="8">
        <f>IF(Tabla1[[#This Row],[Mov]]="VNT",-Tabla1[[#This Row],[Cant]],Tabla1[[#This Row],[Cant]])</f>
        <v>2</v>
      </c>
      <c r="Q35" s="8">
        <f>DAY(Tabla1[[#This Row],[Date]])</f>
        <v>22</v>
      </c>
      <c r="R35" s="8">
        <f>MONTH(Tabla1[[#This Row],[Date]])</f>
        <v>5</v>
      </c>
      <c r="S35" s="8">
        <f>YEAR(Tabla1[[#This Row],[Date]])</f>
        <v>2022</v>
      </c>
    </row>
    <row r="36" spans="1:19" x14ac:dyDescent="0.2">
      <c r="A36">
        <v>35</v>
      </c>
      <c r="B36" s="1">
        <v>44703</v>
      </c>
      <c r="C36" t="s">
        <v>261</v>
      </c>
      <c r="D36" t="s">
        <v>269</v>
      </c>
      <c r="E36">
        <v>2</v>
      </c>
      <c r="F36" t="s">
        <v>45</v>
      </c>
      <c r="G36" t="s">
        <v>465</v>
      </c>
      <c r="H36" t="s">
        <v>101</v>
      </c>
      <c r="I36" t="s">
        <v>55</v>
      </c>
      <c r="J36" t="s">
        <v>23</v>
      </c>
      <c r="K36" t="s">
        <v>18</v>
      </c>
      <c r="L36" t="s">
        <v>58</v>
      </c>
      <c r="M36" s="2">
        <v>15000</v>
      </c>
      <c r="N36" s="2">
        <v>25000</v>
      </c>
      <c r="O36" s="2">
        <f>IF(Tabla1[[#This Row],[Mov]]="VNT",Tabla1[[#This Row],[Sale]]-Tabla1[[#This Row],[Cost]],-Tabla1[[#This Row],[Cost]]*Tabla1[[#This Row],[Cant]])</f>
        <v>-30000</v>
      </c>
      <c r="P36" s="8">
        <f>IF(Tabla1[[#This Row],[Mov]]="VNT",-Tabla1[[#This Row],[Cant]],Tabla1[[#This Row],[Cant]])</f>
        <v>2</v>
      </c>
      <c r="Q36" s="8">
        <f>DAY(Tabla1[[#This Row],[Date]])</f>
        <v>22</v>
      </c>
      <c r="R36" s="8">
        <f>MONTH(Tabla1[[#This Row],[Date]])</f>
        <v>5</v>
      </c>
      <c r="S36" s="8">
        <f>YEAR(Tabla1[[#This Row],[Date]])</f>
        <v>2022</v>
      </c>
    </row>
    <row r="37" spans="1:19" x14ac:dyDescent="0.2">
      <c r="A37">
        <v>36</v>
      </c>
      <c r="B37" s="1">
        <v>44703</v>
      </c>
      <c r="C37" t="s">
        <v>261</v>
      </c>
      <c r="D37" t="s">
        <v>269</v>
      </c>
      <c r="E37">
        <v>1</v>
      </c>
      <c r="F37" t="s">
        <v>47</v>
      </c>
      <c r="G37" t="s">
        <v>266</v>
      </c>
      <c r="H37" t="s">
        <v>85</v>
      </c>
      <c r="I37" t="s">
        <v>86</v>
      </c>
      <c r="J37" t="s">
        <v>23</v>
      </c>
      <c r="K37" t="s">
        <v>18</v>
      </c>
      <c r="L37" t="s">
        <v>87</v>
      </c>
      <c r="M37" s="2">
        <v>8000</v>
      </c>
      <c r="N37" s="2">
        <v>19000</v>
      </c>
      <c r="O37" s="2">
        <f>IF(Tabla1[[#This Row],[Mov]]="VNT",Tabla1[[#This Row],[Sale]]-Tabla1[[#This Row],[Cost]],-Tabla1[[#This Row],[Cost]]*Tabla1[[#This Row],[Cant]])</f>
        <v>-8000</v>
      </c>
      <c r="P37" s="8">
        <f>IF(Tabla1[[#This Row],[Mov]]="VNT",-Tabla1[[#This Row],[Cant]],Tabla1[[#This Row],[Cant]])</f>
        <v>1</v>
      </c>
      <c r="Q37" s="8">
        <f>DAY(Tabla1[[#This Row],[Date]])</f>
        <v>22</v>
      </c>
      <c r="R37" s="8">
        <f>MONTH(Tabla1[[#This Row],[Date]])</f>
        <v>5</v>
      </c>
      <c r="S37" s="8">
        <f>YEAR(Tabla1[[#This Row],[Date]])</f>
        <v>2022</v>
      </c>
    </row>
    <row r="38" spans="1:19" x14ac:dyDescent="0.2">
      <c r="A38">
        <v>37</v>
      </c>
      <c r="B38" s="1">
        <v>44703</v>
      </c>
      <c r="C38" t="s">
        <v>261</v>
      </c>
      <c r="D38" t="s">
        <v>269</v>
      </c>
      <c r="E38">
        <v>1</v>
      </c>
      <c r="F38" t="s">
        <v>48</v>
      </c>
      <c r="G38" t="s">
        <v>465</v>
      </c>
      <c r="H38" t="s">
        <v>88</v>
      </c>
      <c r="I38" t="s">
        <v>89</v>
      </c>
      <c r="J38" t="s">
        <v>81</v>
      </c>
      <c r="K38" t="s">
        <v>18</v>
      </c>
      <c r="L38" t="s">
        <v>15</v>
      </c>
      <c r="M38" s="2">
        <v>20000</v>
      </c>
      <c r="N38" s="2">
        <v>35000</v>
      </c>
      <c r="O38" s="2">
        <f>IF(Tabla1[[#This Row],[Mov]]="VNT",Tabla1[[#This Row],[Sale]]-Tabla1[[#This Row],[Cost]],-Tabla1[[#This Row],[Cost]]*Tabla1[[#This Row],[Cant]])</f>
        <v>-20000</v>
      </c>
      <c r="P38" s="8">
        <f>IF(Tabla1[[#This Row],[Mov]]="VNT",-Tabla1[[#This Row],[Cant]],Tabla1[[#This Row],[Cant]])</f>
        <v>1</v>
      </c>
      <c r="Q38" s="8">
        <f>DAY(Tabla1[[#This Row],[Date]])</f>
        <v>22</v>
      </c>
      <c r="R38" s="8">
        <f>MONTH(Tabla1[[#This Row],[Date]])</f>
        <v>5</v>
      </c>
      <c r="S38" s="8">
        <f>YEAR(Tabla1[[#This Row],[Date]])</f>
        <v>2022</v>
      </c>
    </row>
    <row r="39" spans="1:19" x14ac:dyDescent="0.2">
      <c r="A39">
        <v>38</v>
      </c>
      <c r="B39" s="1">
        <v>44703</v>
      </c>
      <c r="C39" t="s">
        <v>261</v>
      </c>
      <c r="D39" t="s">
        <v>269</v>
      </c>
      <c r="E39">
        <v>1</v>
      </c>
      <c r="F39" t="s">
        <v>47</v>
      </c>
      <c r="G39" t="s">
        <v>670</v>
      </c>
      <c r="H39" t="s">
        <v>90</v>
      </c>
      <c r="I39" t="s">
        <v>91</v>
      </c>
      <c r="J39" t="s">
        <v>23</v>
      </c>
      <c r="K39" t="s">
        <v>18</v>
      </c>
      <c r="L39" t="s">
        <v>87</v>
      </c>
      <c r="M39" s="2">
        <v>14000</v>
      </c>
      <c r="N39" s="2">
        <v>29000</v>
      </c>
      <c r="O39" s="2">
        <f>IF(Tabla1[[#This Row],[Mov]]="VNT",Tabla1[[#This Row],[Sale]]-Tabla1[[#This Row],[Cost]],-Tabla1[[#This Row],[Cost]]*Tabla1[[#This Row],[Cant]])</f>
        <v>-14000</v>
      </c>
      <c r="P39" s="8">
        <f>IF(Tabla1[[#This Row],[Mov]]="VNT",-Tabla1[[#This Row],[Cant]],Tabla1[[#This Row],[Cant]])</f>
        <v>1</v>
      </c>
      <c r="Q39" s="8">
        <f>DAY(Tabla1[[#This Row],[Date]])</f>
        <v>22</v>
      </c>
      <c r="R39" s="8">
        <f>MONTH(Tabla1[[#This Row],[Date]])</f>
        <v>5</v>
      </c>
      <c r="S39" s="8">
        <f>YEAR(Tabla1[[#This Row],[Date]])</f>
        <v>2022</v>
      </c>
    </row>
    <row r="40" spans="1:19" x14ac:dyDescent="0.2">
      <c r="A40">
        <v>39</v>
      </c>
      <c r="B40" s="1">
        <v>44703</v>
      </c>
      <c r="C40" t="s">
        <v>261</v>
      </c>
      <c r="D40" t="s">
        <v>269</v>
      </c>
      <c r="E40">
        <v>1</v>
      </c>
      <c r="F40" t="s">
        <v>47</v>
      </c>
      <c r="G40" t="s">
        <v>266</v>
      </c>
      <c r="H40" t="s">
        <v>1716</v>
      </c>
      <c r="I40" t="s">
        <v>93</v>
      </c>
      <c r="J40" t="s">
        <v>23</v>
      </c>
      <c r="K40" t="s">
        <v>18</v>
      </c>
      <c r="L40" t="s">
        <v>94</v>
      </c>
      <c r="M40" s="2">
        <v>14000</v>
      </c>
      <c r="N40" s="2">
        <v>29000</v>
      </c>
      <c r="O40" s="2">
        <f>IF(Tabla1[[#This Row],[Mov]]="VNT",Tabla1[[#This Row],[Sale]]-Tabla1[[#This Row],[Cost]],-Tabla1[[#This Row],[Cost]]*Tabla1[[#This Row],[Cant]])</f>
        <v>-14000</v>
      </c>
      <c r="P40" s="8">
        <f>IF(Tabla1[[#This Row],[Mov]]="VNT",-Tabla1[[#This Row],[Cant]],Tabla1[[#This Row],[Cant]])</f>
        <v>1</v>
      </c>
      <c r="Q40" s="8">
        <f>DAY(Tabla1[[#This Row],[Date]])</f>
        <v>22</v>
      </c>
      <c r="R40" s="8">
        <f>MONTH(Tabla1[[#This Row],[Date]])</f>
        <v>5</v>
      </c>
      <c r="S40" s="8">
        <f>YEAR(Tabla1[[#This Row],[Date]])</f>
        <v>2022</v>
      </c>
    </row>
    <row r="41" spans="1:19" x14ac:dyDescent="0.2">
      <c r="A41">
        <v>40</v>
      </c>
      <c r="B41" s="1">
        <v>44703</v>
      </c>
      <c r="C41" t="s">
        <v>261</v>
      </c>
      <c r="D41" t="s">
        <v>269</v>
      </c>
      <c r="E41">
        <v>1</v>
      </c>
      <c r="F41" t="s">
        <v>47</v>
      </c>
      <c r="G41" t="s">
        <v>266</v>
      </c>
      <c r="H41" t="s">
        <v>95</v>
      </c>
      <c r="I41" t="s">
        <v>93</v>
      </c>
      <c r="J41" t="s">
        <v>23</v>
      </c>
      <c r="K41" t="s">
        <v>18</v>
      </c>
      <c r="L41" t="s">
        <v>96</v>
      </c>
      <c r="M41" s="2">
        <v>20000</v>
      </c>
      <c r="N41" s="2">
        <v>35000</v>
      </c>
      <c r="O41" s="2">
        <f>IF(Tabla1[[#This Row],[Mov]]="VNT",Tabla1[[#This Row],[Sale]]-Tabla1[[#This Row],[Cost]],-Tabla1[[#This Row],[Cost]]*Tabla1[[#This Row],[Cant]])</f>
        <v>-20000</v>
      </c>
      <c r="P41" s="8">
        <f>IF(Tabla1[[#This Row],[Mov]]="VNT",-Tabla1[[#This Row],[Cant]],Tabla1[[#This Row],[Cant]])</f>
        <v>1</v>
      </c>
      <c r="Q41" s="8">
        <f>DAY(Tabla1[[#This Row],[Date]])</f>
        <v>22</v>
      </c>
      <c r="R41" s="8">
        <f>MONTH(Tabla1[[#This Row],[Date]])</f>
        <v>5</v>
      </c>
      <c r="S41" s="8">
        <f>YEAR(Tabla1[[#This Row],[Date]])</f>
        <v>2022</v>
      </c>
    </row>
    <row r="42" spans="1:19" x14ac:dyDescent="0.2">
      <c r="A42">
        <v>41</v>
      </c>
      <c r="B42" s="1">
        <v>44703</v>
      </c>
      <c r="C42" t="s">
        <v>261</v>
      </c>
      <c r="D42" t="s">
        <v>269</v>
      </c>
      <c r="E42">
        <v>1</v>
      </c>
      <c r="F42" t="s">
        <v>47</v>
      </c>
      <c r="G42" t="s">
        <v>266</v>
      </c>
      <c r="H42" t="s">
        <v>98</v>
      </c>
      <c r="I42" t="s">
        <v>93</v>
      </c>
      <c r="J42" t="s">
        <v>23</v>
      </c>
      <c r="K42" t="s">
        <v>18</v>
      </c>
      <c r="L42" t="s">
        <v>97</v>
      </c>
      <c r="M42" s="2">
        <v>8000</v>
      </c>
      <c r="N42" s="2">
        <v>19000</v>
      </c>
      <c r="O42" s="2">
        <f>IF(Tabla1[[#This Row],[Mov]]="VNT",Tabla1[[#This Row],[Sale]]-Tabla1[[#This Row],[Cost]],-Tabla1[[#This Row],[Cost]]*Tabla1[[#This Row],[Cant]])</f>
        <v>-8000</v>
      </c>
      <c r="P42" s="8">
        <f>IF(Tabla1[[#This Row],[Mov]]="VNT",-Tabla1[[#This Row],[Cant]],Tabla1[[#This Row],[Cant]])</f>
        <v>1</v>
      </c>
      <c r="Q42" s="8">
        <f>DAY(Tabla1[[#This Row],[Date]])</f>
        <v>22</v>
      </c>
      <c r="R42" s="8">
        <f>MONTH(Tabla1[[#This Row],[Date]])</f>
        <v>5</v>
      </c>
      <c r="S42" s="8">
        <f>YEAR(Tabla1[[#This Row],[Date]])</f>
        <v>2022</v>
      </c>
    </row>
    <row r="43" spans="1:19" x14ac:dyDescent="0.2">
      <c r="A43">
        <v>42</v>
      </c>
      <c r="B43" s="1">
        <v>44703</v>
      </c>
      <c r="C43" t="s">
        <v>261</v>
      </c>
      <c r="D43" t="s">
        <v>269</v>
      </c>
      <c r="E43">
        <v>1</v>
      </c>
      <c r="F43" t="s">
        <v>49</v>
      </c>
      <c r="G43" t="s">
        <v>266</v>
      </c>
      <c r="H43" t="s">
        <v>100</v>
      </c>
      <c r="I43" t="s">
        <v>22</v>
      </c>
      <c r="J43" t="s">
        <v>23</v>
      </c>
      <c r="K43" t="s">
        <v>18</v>
      </c>
      <c r="L43" t="s">
        <v>52</v>
      </c>
      <c r="M43" s="2">
        <v>5500</v>
      </c>
      <c r="N43" s="2">
        <v>12000</v>
      </c>
      <c r="O43" s="2">
        <f>IF(Tabla1[[#This Row],[Mov]]="VNT",Tabla1[[#This Row],[Sale]]-Tabla1[[#This Row],[Cost]],-Tabla1[[#This Row],[Cost]]*Tabla1[[#This Row],[Cant]])</f>
        <v>-5500</v>
      </c>
      <c r="P43" s="8">
        <f>IF(Tabla1[[#This Row],[Mov]]="VNT",-Tabla1[[#This Row],[Cant]],Tabla1[[#This Row],[Cant]])</f>
        <v>1</v>
      </c>
      <c r="Q43" s="8">
        <f>DAY(Tabla1[[#This Row],[Date]])</f>
        <v>22</v>
      </c>
      <c r="R43" s="8">
        <f>MONTH(Tabla1[[#This Row],[Date]])</f>
        <v>5</v>
      </c>
      <c r="S43" s="8">
        <f>YEAR(Tabla1[[#This Row],[Date]])</f>
        <v>2022</v>
      </c>
    </row>
    <row r="44" spans="1:19" x14ac:dyDescent="0.2">
      <c r="A44">
        <v>43</v>
      </c>
      <c r="B44" s="1">
        <v>44703</v>
      </c>
      <c r="C44" t="s">
        <v>261</v>
      </c>
      <c r="D44" t="s">
        <v>269</v>
      </c>
      <c r="E44">
        <v>1</v>
      </c>
      <c r="F44" t="s">
        <v>49</v>
      </c>
      <c r="G44" t="s">
        <v>266</v>
      </c>
      <c r="H44" t="s">
        <v>100</v>
      </c>
      <c r="I44" t="s">
        <v>22</v>
      </c>
      <c r="J44" t="s">
        <v>81</v>
      </c>
      <c r="K44" t="s">
        <v>18</v>
      </c>
      <c r="L44" t="s">
        <v>52</v>
      </c>
      <c r="M44" s="2">
        <v>5500</v>
      </c>
      <c r="N44" s="2">
        <v>12000</v>
      </c>
      <c r="O44" s="2">
        <f>IF(Tabla1[[#This Row],[Mov]]="VNT",Tabla1[[#This Row],[Sale]]-Tabla1[[#This Row],[Cost]],-Tabla1[[#This Row],[Cost]]*Tabla1[[#This Row],[Cant]])</f>
        <v>-5500</v>
      </c>
      <c r="P44" s="8">
        <f>IF(Tabla1[[#This Row],[Mov]]="VNT",-Tabla1[[#This Row],[Cant]],Tabla1[[#This Row],[Cant]])</f>
        <v>1</v>
      </c>
      <c r="Q44" s="8">
        <f>DAY(Tabla1[[#This Row],[Date]])</f>
        <v>22</v>
      </c>
      <c r="R44" s="8">
        <f>MONTH(Tabla1[[#This Row],[Date]])</f>
        <v>5</v>
      </c>
      <c r="S44" s="8">
        <f>YEAR(Tabla1[[#This Row],[Date]])</f>
        <v>2022</v>
      </c>
    </row>
    <row r="45" spans="1:19" x14ac:dyDescent="0.2">
      <c r="A45">
        <v>44</v>
      </c>
      <c r="B45" s="1">
        <v>44709</v>
      </c>
      <c r="C45" t="s">
        <v>261</v>
      </c>
      <c r="D45" t="s">
        <v>124</v>
      </c>
      <c r="E45">
        <v>2</v>
      </c>
      <c r="F45" t="s">
        <v>45</v>
      </c>
      <c r="G45" t="s">
        <v>1156</v>
      </c>
      <c r="H45" t="s">
        <v>129</v>
      </c>
      <c r="I45" t="s">
        <v>55</v>
      </c>
      <c r="J45" t="s">
        <v>23</v>
      </c>
      <c r="K45" t="s">
        <v>18</v>
      </c>
      <c r="L45" t="s">
        <v>52</v>
      </c>
      <c r="M45" s="2">
        <v>8000</v>
      </c>
      <c r="N45" s="2">
        <v>15000</v>
      </c>
      <c r="O45" s="2">
        <f>IF(Tabla1[[#This Row],[Mov]]="VNT",Tabla1[[#This Row],[Sale]]-Tabla1[[#This Row],[Cost]],-Tabla1[[#This Row],[Cost]]*Tabla1[[#This Row],[Cant]])</f>
        <v>-16000</v>
      </c>
      <c r="P45" s="8">
        <f>IF(Tabla1[[#This Row],[Mov]]="VNT",-Tabla1[[#This Row],[Cant]],Tabla1[[#This Row],[Cant]])</f>
        <v>2</v>
      </c>
      <c r="Q45" s="8">
        <f>DAY(Tabla1[[#This Row],[Date]])</f>
        <v>28</v>
      </c>
      <c r="R45" s="8">
        <f>MONTH(Tabla1[[#This Row],[Date]])</f>
        <v>5</v>
      </c>
      <c r="S45" s="8">
        <f>YEAR(Tabla1[[#This Row],[Date]])</f>
        <v>2022</v>
      </c>
    </row>
    <row r="46" spans="1:19" x14ac:dyDescent="0.2">
      <c r="A46">
        <v>45</v>
      </c>
      <c r="B46" s="1">
        <v>44709</v>
      </c>
      <c r="C46" t="s">
        <v>261</v>
      </c>
      <c r="D46" t="s">
        <v>124</v>
      </c>
      <c r="E46">
        <v>6</v>
      </c>
      <c r="F46" t="s">
        <v>15</v>
      </c>
      <c r="G46" t="s">
        <v>266</v>
      </c>
      <c r="H46" t="s">
        <v>130</v>
      </c>
      <c r="I46" t="s">
        <v>22</v>
      </c>
      <c r="J46" t="s">
        <v>23</v>
      </c>
      <c r="K46" t="s">
        <v>24</v>
      </c>
      <c r="L46" t="s">
        <v>52</v>
      </c>
      <c r="M46" s="2">
        <v>3000</v>
      </c>
      <c r="N46" s="2">
        <v>7000</v>
      </c>
      <c r="O46" s="2">
        <f>IF(Tabla1[[#This Row],[Mov]]="VNT",Tabla1[[#This Row],[Sale]]-Tabla1[[#This Row],[Cost]],-Tabla1[[#This Row],[Cost]]*Tabla1[[#This Row],[Cant]])</f>
        <v>-18000</v>
      </c>
      <c r="P46" s="8">
        <f>IF(Tabla1[[#This Row],[Mov]]="VNT",-Tabla1[[#This Row],[Cant]],Tabla1[[#This Row],[Cant]])</f>
        <v>6</v>
      </c>
      <c r="Q46" s="8">
        <f>DAY(Tabla1[[#This Row],[Date]])</f>
        <v>28</v>
      </c>
      <c r="R46" s="8">
        <f>MONTH(Tabla1[[#This Row],[Date]])</f>
        <v>5</v>
      </c>
      <c r="S46" s="8">
        <f>YEAR(Tabla1[[#This Row],[Date]])</f>
        <v>2022</v>
      </c>
    </row>
    <row r="47" spans="1:19" x14ac:dyDescent="0.2">
      <c r="A47">
        <v>46</v>
      </c>
      <c r="B47" s="1">
        <v>44709</v>
      </c>
      <c r="C47" t="s">
        <v>261</v>
      </c>
      <c r="D47" t="s">
        <v>124</v>
      </c>
      <c r="E47">
        <v>2</v>
      </c>
      <c r="F47" t="s">
        <v>15</v>
      </c>
      <c r="G47" t="s">
        <v>266</v>
      </c>
      <c r="H47" t="s">
        <v>131</v>
      </c>
      <c r="I47" t="s">
        <v>22</v>
      </c>
      <c r="J47" t="s">
        <v>23</v>
      </c>
      <c r="K47" t="s">
        <v>24</v>
      </c>
      <c r="L47" t="s">
        <v>52</v>
      </c>
      <c r="M47" s="2">
        <v>1500</v>
      </c>
      <c r="N47" s="2">
        <v>7000</v>
      </c>
      <c r="O47" s="2">
        <f>IF(Tabla1[[#This Row],[Mov]]="VNT",Tabla1[[#This Row],[Sale]]-Tabla1[[#This Row],[Cost]],-Tabla1[[#This Row],[Cost]]*Tabla1[[#This Row],[Cant]])</f>
        <v>-3000</v>
      </c>
      <c r="P47" s="8">
        <f>IF(Tabla1[[#This Row],[Mov]]="VNT",-Tabla1[[#This Row],[Cant]],Tabla1[[#This Row],[Cant]])</f>
        <v>2</v>
      </c>
      <c r="Q47" s="8">
        <f>DAY(Tabla1[[#This Row],[Date]])</f>
        <v>28</v>
      </c>
      <c r="R47" s="8">
        <f>MONTH(Tabla1[[#This Row],[Date]])</f>
        <v>5</v>
      </c>
      <c r="S47" s="8">
        <f>YEAR(Tabla1[[#This Row],[Date]])</f>
        <v>2022</v>
      </c>
    </row>
    <row r="48" spans="1:19" x14ac:dyDescent="0.2">
      <c r="A48">
        <v>47</v>
      </c>
      <c r="B48" s="1">
        <v>44709</v>
      </c>
      <c r="C48" t="s">
        <v>261</v>
      </c>
      <c r="D48" t="s">
        <v>124</v>
      </c>
      <c r="E48">
        <v>3</v>
      </c>
      <c r="F48" t="s">
        <v>15</v>
      </c>
      <c r="G48" t="s">
        <v>266</v>
      </c>
      <c r="H48" t="s">
        <v>132</v>
      </c>
      <c r="I48" t="s">
        <v>22</v>
      </c>
      <c r="J48" t="s">
        <v>134</v>
      </c>
      <c r="K48" t="s">
        <v>24</v>
      </c>
      <c r="L48" t="s">
        <v>52</v>
      </c>
      <c r="M48" s="2">
        <v>1000</v>
      </c>
      <c r="N48" s="2">
        <v>5000</v>
      </c>
      <c r="O48" s="2">
        <f>IF(Tabla1[[#This Row],[Mov]]="VNT",Tabla1[[#This Row],[Sale]]-Tabla1[[#This Row],[Cost]],-Tabla1[[#This Row],[Cost]]*Tabla1[[#This Row],[Cant]])</f>
        <v>-3000</v>
      </c>
      <c r="P48" s="8">
        <f>IF(Tabla1[[#This Row],[Mov]]="VNT",-Tabla1[[#This Row],[Cant]],Tabla1[[#This Row],[Cant]])</f>
        <v>3</v>
      </c>
      <c r="Q48" s="8">
        <f>DAY(Tabla1[[#This Row],[Date]])</f>
        <v>28</v>
      </c>
      <c r="R48" s="8">
        <f>MONTH(Tabla1[[#This Row],[Date]])</f>
        <v>5</v>
      </c>
      <c r="S48" s="8">
        <f>YEAR(Tabla1[[#This Row],[Date]])</f>
        <v>2022</v>
      </c>
    </row>
    <row r="49" spans="1:19" x14ac:dyDescent="0.2">
      <c r="A49">
        <v>48</v>
      </c>
      <c r="B49" s="1">
        <v>44709</v>
      </c>
      <c r="C49" t="s">
        <v>261</v>
      </c>
      <c r="D49" t="s">
        <v>124</v>
      </c>
      <c r="E49">
        <v>1</v>
      </c>
      <c r="F49" t="s">
        <v>15</v>
      </c>
      <c r="G49" t="s">
        <v>266</v>
      </c>
      <c r="H49" t="s">
        <v>133</v>
      </c>
      <c r="I49" t="s">
        <v>22</v>
      </c>
      <c r="J49" t="s">
        <v>23</v>
      </c>
      <c r="K49" t="s">
        <v>24</v>
      </c>
      <c r="L49" t="s">
        <v>52</v>
      </c>
      <c r="M49" s="2">
        <v>2500</v>
      </c>
      <c r="N49" s="2">
        <v>7000</v>
      </c>
      <c r="O49" s="2">
        <f>IF(Tabla1[[#This Row],[Mov]]="VNT",Tabla1[[#This Row],[Sale]]-Tabla1[[#This Row],[Cost]],-Tabla1[[#This Row],[Cost]]*Tabla1[[#This Row],[Cant]])</f>
        <v>-2500</v>
      </c>
      <c r="P49" s="8">
        <f>IF(Tabla1[[#This Row],[Mov]]="VNT",-Tabla1[[#This Row],[Cant]],Tabla1[[#This Row],[Cant]])</f>
        <v>1</v>
      </c>
      <c r="Q49" s="8">
        <f>DAY(Tabla1[[#This Row],[Date]])</f>
        <v>28</v>
      </c>
      <c r="R49" s="8">
        <f>MONTH(Tabla1[[#This Row],[Date]])</f>
        <v>5</v>
      </c>
      <c r="S49" s="8">
        <f>YEAR(Tabla1[[#This Row],[Date]])</f>
        <v>2022</v>
      </c>
    </row>
    <row r="50" spans="1:19" x14ac:dyDescent="0.2">
      <c r="A50">
        <v>49</v>
      </c>
      <c r="B50" s="1">
        <v>44709</v>
      </c>
      <c r="C50" t="s">
        <v>261</v>
      </c>
      <c r="D50" t="s">
        <v>124</v>
      </c>
      <c r="E50">
        <v>2</v>
      </c>
      <c r="F50" t="s">
        <v>44</v>
      </c>
      <c r="G50" t="s">
        <v>266</v>
      </c>
      <c r="H50" t="s">
        <v>135</v>
      </c>
      <c r="I50" t="s">
        <v>32</v>
      </c>
      <c r="J50" t="s">
        <v>134</v>
      </c>
      <c r="K50" t="s">
        <v>34</v>
      </c>
      <c r="L50" t="s">
        <v>58</v>
      </c>
      <c r="M50" s="2">
        <v>18000</v>
      </c>
      <c r="N50" s="2">
        <v>35000</v>
      </c>
      <c r="O50" s="2">
        <f>IF(Tabla1[[#This Row],[Mov]]="VNT",Tabla1[[#This Row],[Sale]]-Tabla1[[#This Row],[Cost]],-Tabla1[[#This Row],[Cost]]*Tabla1[[#This Row],[Cant]])</f>
        <v>-36000</v>
      </c>
      <c r="P50" s="8">
        <f>IF(Tabla1[[#This Row],[Mov]]="VNT",-Tabla1[[#This Row],[Cant]],Tabla1[[#This Row],[Cant]])</f>
        <v>2</v>
      </c>
      <c r="Q50" s="8">
        <f>DAY(Tabla1[[#This Row],[Date]])</f>
        <v>28</v>
      </c>
      <c r="R50" s="8">
        <f>MONTH(Tabla1[[#This Row],[Date]])</f>
        <v>5</v>
      </c>
      <c r="S50" s="8">
        <f>YEAR(Tabla1[[#This Row],[Date]])</f>
        <v>2022</v>
      </c>
    </row>
    <row r="51" spans="1:19" x14ac:dyDescent="0.2">
      <c r="A51">
        <v>50</v>
      </c>
      <c r="B51" s="1">
        <v>44709</v>
      </c>
      <c r="C51" t="s">
        <v>261</v>
      </c>
      <c r="D51" t="s">
        <v>124</v>
      </c>
      <c r="E51">
        <v>2</v>
      </c>
      <c r="F51" t="s">
        <v>15</v>
      </c>
      <c r="G51" t="s">
        <v>266</v>
      </c>
      <c r="H51" t="s">
        <v>136</v>
      </c>
      <c r="I51" t="s">
        <v>137</v>
      </c>
      <c r="J51" t="s">
        <v>23</v>
      </c>
      <c r="K51" t="s">
        <v>24</v>
      </c>
      <c r="L51" t="s">
        <v>52</v>
      </c>
      <c r="M51" s="2">
        <v>8000</v>
      </c>
      <c r="N51" s="2">
        <v>19000</v>
      </c>
      <c r="O51" s="2">
        <f>IF(Tabla1[[#This Row],[Mov]]="VNT",Tabla1[[#This Row],[Sale]]-Tabla1[[#This Row],[Cost]],-Tabla1[[#This Row],[Cost]]*Tabla1[[#This Row],[Cant]])</f>
        <v>-16000</v>
      </c>
      <c r="P51" s="8">
        <f>IF(Tabla1[[#This Row],[Mov]]="VNT",-Tabla1[[#This Row],[Cant]],Tabla1[[#This Row],[Cant]])</f>
        <v>2</v>
      </c>
      <c r="Q51" s="8">
        <f>DAY(Tabla1[[#This Row],[Date]])</f>
        <v>28</v>
      </c>
      <c r="R51" s="8">
        <f>MONTH(Tabla1[[#This Row],[Date]])</f>
        <v>5</v>
      </c>
      <c r="S51" s="8">
        <f>YEAR(Tabla1[[#This Row],[Date]])</f>
        <v>2022</v>
      </c>
    </row>
    <row r="52" spans="1:19" x14ac:dyDescent="0.2">
      <c r="A52">
        <v>51</v>
      </c>
      <c r="B52" s="1">
        <v>44709</v>
      </c>
      <c r="C52" t="s">
        <v>261</v>
      </c>
      <c r="D52" t="s">
        <v>124</v>
      </c>
      <c r="E52">
        <v>2</v>
      </c>
      <c r="F52" t="s">
        <v>15</v>
      </c>
      <c r="G52" t="s">
        <v>266</v>
      </c>
      <c r="H52" t="s">
        <v>138</v>
      </c>
      <c r="I52" t="s">
        <v>137</v>
      </c>
      <c r="J52" t="s">
        <v>23</v>
      </c>
      <c r="K52" t="s">
        <v>24</v>
      </c>
      <c r="L52" t="s">
        <v>52</v>
      </c>
      <c r="M52" s="2">
        <v>4500</v>
      </c>
      <c r="N52" s="2">
        <v>9000</v>
      </c>
      <c r="O52" s="2">
        <f>IF(Tabla1[[#This Row],[Mov]]="VNT",Tabla1[[#This Row],[Sale]]-Tabla1[[#This Row],[Cost]],-Tabla1[[#This Row],[Cost]]*Tabla1[[#This Row],[Cant]])</f>
        <v>-9000</v>
      </c>
      <c r="P52" s="8">
        <f>IF(Tabla1[[#This Row],[Mov]]="VNT",-Tabla1[[#This Row],[Cant]],Tabla1[[#This Row],[Cant]])</f>
        <v>2</v>
      </c>
      <c r="Q52" s="8">
        <f>DAY(Tabla1[[#This Row],[Date]])</f>
        <v>28</v>
      </c>
      <c r="R52" s="8">
        <f>MONTH(Tabla1[[#This Row],[Date]])</f>
        <v>5</v>
      </c>
      <c r="S52" s="8">
        <f>YEAR(Tabla1[[#This Row],[Date]])</f>
        <v>2022</v>
      </c>
    </row>
    <row r="53" spans="1:19" x14ac:dyDescent="0.2">
      <c r="A53">
        <v>52</v>
      </c>
      <c r="B53" s="1">
        <v>44709</v>
      </c>
      <c r="C53" t="s">
        <v>261</v>
      </c>
      <c r="D53" t="s">
        <v>124</v>
      </c>
      <c r="E53">
        <v>2</v>
      </c>
      <c r="F53" t="s">
        <v>127</v>
      </c>
      <c r="G53" t="s">
        <v>266</v>
      </c>
      <c r="H53" t="s">
        <v>139</v>
      </c>
      <c r="I53" t="s">
        <v>20</v>
      </c>
      <c r="J53" t="s">
        <v>25</v>
      </c>
      <c r="K53" t="s">
        <v>18</v>
      </c>
      <c r="L53" t="s">
        <v>52</v>
      </c>
      <c r="M53" s="2">
        <v>3000</v>
      </c>
      <c r="N53" s="2">
        <v>6000</v>
      </c>
      <c r="O53" s="2">
        <f>IF(Tabla1[[#This Row],[Mov]]="VNT",Tabla1[[#This Row],[Sale]]-Tabla1[[#This Row],[Cost]],-Tabla1[[#This Row],[Cost]]*Tabla1[[#This Row],[Cant]])</f>
        <v>-6000</v>
      </c>
      <c r="P53" s="8">
        <f>IF(Tabla1[[#This Row],[Mov]]="VNT",-Tabla1[[#This Row],[Cant]],Tabla1[[#This Row],[Cant]])</f>
        <v>2</v>
      </c>
      <c r="Q53" s="8">
        <f>DAY(Tabla1[[#This Row],[Date]])</f>
        <v>28</v>
      </c>
      <c r="R53" s="8">
        <f>MONTH(Tabla1[[#This Row],[Date]])</f>
        <v>5</v>
      </c>
      <c r="S53" s="8">
        <f>YEAR(Tabla1[[#This Row],[Date]])</f>
        <v>2022</v>
      </c>
    </row>
    <row r="54" spans="1:19" x14ac:dyDescent="0.2">
      <c r="A54">
        <v>53</v>
      </c>
      <c r="B54" s="1">
        <v>44709</v>
      </c>
      <c r="C54" t="s">
        <v>261</v>
      </c>
      <c r="D54" t="s">
        <v>124</v>
      </c>
      <c r="E54">
        <v>2</v>
      </c>
      <c r="F54" t="s">
        <v>125</v>
      </c>
      <c r="G54" t="s">
        <v>727</v>
      </c>
      <c r="H54" t="s">
        <v>140</v>
      </c>
      <c r="I54" t="s">
        <v>336</v>
      </c>
      <c r="M54" s="2">
        <v>2500</v>
      </c>
      <c r="N54" s="2">
        <v>5000</v>
      </c>
      <c r="O54" s="2">
        <f>IF(Tabla1[[#This Row],[Mov]]="VNT",Tabla1[[#This Row],[Sale]]-Tabla1[[#This Row],[Cost]],-Tabla1[[#This Row],[Cost]]*Tabla1[[#This Row],[Cant]])</f>
        <v>-5000</v>
      </c>
      <c r="P54" s="8">
        <f>IF(Tabla1[[#This Row],[Mov]]="VNT",-Tabla1[[#This Row],[Cant]],Tabla1[[#This Row],[Cant]])</f>
        <v>2</v>
      </c>
      <c r="Q54" s="8">
        <f>DAY(Tabla1[[#This Row],[Date]])</f>
        <v>28</v>
      </c>
      <c r="R54" s="8">
        <f>MONTH(Tabla1[[#This Row],[Date]])</f>
        <v>5</v>
      </c>
      <c r="S54" s="8">
        <f>YEAR(Tabla1[[#This Row],[Date]])</f>
        <v>2022</v>
      </c>
    </row>
    <row r="55" spans="1:19" x14ac:dyDescent="0.2">
      <c r="A55">
        <v>54</v>
      </c>
      <c r="B55" s="1">
        <v>44709</v>
      </c>
      <c r="C55" t="s">
        <v>261</v>
      </c>
      <c r="D55" t="s">
        <v>124</v>
      </c>
      <c r="E55">
        <v>2</v>
      </c>
      <c r="F55" t="s">
        <v>126</v>
      </c>
      <c r="G55" t="s">
        <v>266</v>
      </c>
      <c r="H55" t="s">
        <v>141</v>
      </c>
      <c r="I55" t="s">
        <v>55</v>
      </c>
      <c r="J55" t="s">
        <v>25</v>
      </c>
      <c r="K55" t="s">
        <v>24</v>
      </c>
      <c r="L55" t="s">
        <v>52</v>
      </c>
      <c r="M55" s="2">
        <v>5000</v>
      </c>
      <c r="N55" s="2">
        <v>18000</v>
      </c>
      <c r="O55" s="2">
        <f>IF(Tabla1[[#This Row],[Mov]]="VNT",Tabla1[[#This Row],[Sale]]-Tabla1[[#This Row],[Cost]],-Tabla1[[#This Row],[Cost]]*Tabla1[[#This Row],[Cant]])</f>
        <v>-10000</v>
      </c>
      <c r="P55" s="8">
        <f>IF(Tabla1[[#This Row],[Mov]]="VNT",-Tabla1[[#This Row],[Cant]],Tabla1[[#This Row],[Cant]])</f>
        <v>2</v>
      </c>
      <c r="Q55" s="8">
        <f>DAY(Tabla1[[#This Row],[Date]])</f>
        <v>28</v>
      </c>
      <c r="R55" s="8">
        <f>MONTH(Tabla1[[#This Row],[Date]])</f>
        <v>5</v>
      </c>
      <c r="S55" s="8">
        <f>YEAR(Tabla1[[#This Row],[Date]])</f>
        <v>2022</v>
      </c>
    </row>
    <row r="56" spans="1:19" x14ac:dyDescent="0.2">
      <c r="A56">
        <v>55</v>
      </c>
      <c r="B56" s="1">
        <v>44709</v>
      </c>
      <c r="C56" t="s">
        <v>261</v>
      </c>
      <c r="D56" t="s">
        <v>124</v>
      </c>
      <c r="E56">
        <v>2</v>
      </c>
      <c r="F56" t="s">
        <v>127</v>
      </c>
      <c r="G56" t="s">
        <v>266</v>
      </c>
      <c r="H56" t="s">
        <v>142</v>
      </c>
      <c r="I56" t="s">
        <v>55</v>
      </c>
      <c r="J56" t="s">
        <v>23</v>
      </c>
      <c r="K56" t="s">
        <v>84</v>
      </c>
      <c r="L56" t="s">
        <v>58</v>
      </c>
      <c r="M56" s="2">
        <v>10000</v>
      </c>
      <c r="N56" s="2">
        <v>20000</v>
      </c>
      <c r="O56" s="2">
        <f>IF(Tabla1[[#This Row],[Mov]]="VNT",Tabla1[[#This Row],[Sale]]-Tabla1[[#This Row],[Cost]],-Tabla1[[#This Row],[Cost]]*Tabla1[[#This Row],[Cant]])</f>
        <v>-20000</v>
      </c>
      <c r="P56" s="8">
        <f>IF(Tabla1[[#This Row],[Mov]]="VNT",-Tabla1[[#This Row],[Cant]],Tabla1[[#This Row],[Cant]])</f>
        <v>2</v>
      </c>
      <c r="Q56" s="8">
        <f>DAY(Tabla1[[#This Row],[Date]])</f>
        <v>28</v>
      </c>
      <c r="R56" s="8">
        <f>MONTH(Tabla1[[#This Row],[Date]])</f>
        <v>5</v>
      </c>
      <c r="S56" s="8">
        <f>YEAR(Tabla1[[#This Row],[Date]])</f>
        <v>2022</v>
      </c>
    </row>
    <row r="57" spans="1:19" x14ac:dyDescent="0.2">
      <c r="A57">
        <v>56</v>
      </c>
      <c r="B57" s="1">
        <v>44709</v>
      </c>
      <c r="C57" t="s">
        <v>261</v>
      </c>
      <c r="D57" t="s">
        <v>124</v>
      </c>
      <c r="E57">
        <v>2</v>
      </c>
      <c r="F57" t="s">
        <v>128</v>
      </c>
      <c r="G57" t="s">
        <v>266</v>
      </c>
      <c r="H57" t="s">
        <v>143</v>
      </c>
      <c r="I57" t="s">
        <v>55</v>
      </c>
      <c r="J57" t="s">
        <v>23</v>
      </c>
      <c r="K57" t="s">
        <v>84</v>
      </c>
      <c r="L57" t="s">
        <v>58</v>
      </c>
      <c r="M57" s="2">
        <v>9000</v>
      </c>
      <c r="N57" s="2">
        <v>19000</v>
      </c>
      <c r="O57" s="2">
        <f>IF(Tabla1[[#This Row],[Mov]]="VNT",Tabla1[[#This Row],[Sale]]-Tabla1[[#This Row],[Cost]],-Tabla1[[#This Row],[Cost]]*Tabla1[[#This Row],[Cant]])</f>
        <v>-18000</v>
      </c>
      <c r="P57" s="8">
        <f>IF(Tabla1[[#This Row],[Mov]]="VNT",-Tabla1[[#This Row],[Cant]],Tabla1[[#This Row],[Cant]])</f>
        <v>2</v>
      </c>
      <c r="Q57" s="8">
        <f>DAY(Tabla1[[#This Row],[Date]])</f>
        <v>28</v>
      </c>
      <c r="R57" s="8">
        <f>MONTH(Tabla1[[#This Row],[Date]])</f>
        <v>5</v>
      </c>
      <c r="S57" s="8">
        <f>YEAR(Tabla1[[#This Row],[Date]])</f>
        <v>2022</v>
      </c>
    </row>
    <row r="58" spans="1:19" x14ac:dyDescent="0.2">
      <c r="A58">
        <v>57</v>
      </c>
      <c r="B58" s="1">
        <v>44709</v>
      </c>
      <c r="C58" t="s">
        <v>261</v>
      </c>
      <c r="D58" t="s">
        <v>124</v>
      </c>
      <c r="E58">
        <v>1</v>
      </c>
      <c r="F58" t="s">
        <v>128</v>
      </c>
      <c r="G58" t="s">
        <v>266</v>
      </c>
      <c r="H58" t="s">
        <v>144</v>
      </c>
      <c r="I58" t="s">
        <v>55</v>
      </c>
      <c r="J58" t="s">
        <v>23</v>
      </c>
      <c r="K58" t="s">
        <v>84</v>
      </c>
      <c r="L58" t="s">
        <v>58</v>
      </c>
      <c r="M58" s="2">
        <v>7000</v>
      </c>
      <c r="N58" s="2">
        <v>15000</v>
      </c>
      <c r="O58" s="2">
        <f>IF(Tabla1[[#This Row],[Mov]]="VNT",Tabla1[[#This Row],[Sale]]-Tabla1[[#This Row],[Cost]],-Tabla1[[#This Row],[Cost]]*Tabla1[[#This Row],[Cant]])</f>
        <v>-7000</v>
      </c>
      <c r="P58" s="8">
        <f>IF(Tabla1[[#This Row],[Mov]]="VNT",-Tabla1[[#This Row],[Cant]],Tabla1[[#This Row],[Cant]])</f>
        <v>1</v>
      </c>
      <c r="Q58" s="8">
        <f>DAY(Tabla1[[#This Row],[Date]])</f>
        <v>28</v>
      </c>
      <c r="R58" s="8">
        <f>MONTH(Tabla1[[#This Row],[Date]])</f>
        <v>5</v>
      </c>
      <c r="S58" s="8">
        <f>YEAR(Tabla1[[#This Row],[Date]])</f>
        <v>2022</v>
      </c>
    </row>
    <row r="59" spans="1:19" x14ac:dyDescent="0.2">
      <c r="A59">
        <v>58</v>
      </c>
      <c r="B59" s="1">
        <v>44709</v>
      </c>
      <c r="C59" t="s">
        <v>261</v>
      </c>
      <c r="D59" t="s">
        <v>124</v>
      </c>
      <c r="E59">
        <v>2</v>
      </c>
      <c r="F59" t="s">
        <v>128</v>
      </c>
      <c r="G59" t="s">
        <v>787</v>
      </c>
      <c r="H59" t="s">
        <v>145</v>
      </c>
      <c r="I59" t="s">
        <v>55</v>
      </c>
      <c r="J59" t="s">
        <v>25</v>
      </c>
      <c r="K59" t="s">
        <v>84</v>
      </c>
      <c r="L59" t="s">
        <v>58</v>
      </c>
      <c r="M59" s="2">
        <v>10000</v>
      </c>
      <c r="N59" s="2">
        <v>19000</v>
      </c>
      <c r="O59" s="2">
        <f>IF(Tabla1[[#This Row],[Mov]]="VNT",Tabla1[[#This Row],[Sale]]-Tabla1[[#This Row],[Cost]],-Tabla1[[#This Row],[Cost]]*Tabla1[[#This Row],[Cant]])</f>
        <v>-20000</v>
      </c>
      <c r="P59" s="8">
        <f>IF(Tabla1[[#This Row],[Mov]]="VNT",-Tabla1[[#This Row],[Cant]],Tabla1[[#This Row],[Cant]])</f>
        <v>2</v>
      </c>
      <c r="Q59" s="8">
        <f>DAY(Tabla1[[#This Row],[Date]])</f>
        <v>28</v>
      </c>
      <c r="R59" s="8">
        <f>MONTH(Tabla1[[#This Row],[Date]])</f>
        <v>5</v>
      </c>
      <c r="S59" s="8">
        <f>YEAR(Tabla1[[#This Row],[Date]])</f>
        <v>2022</v>
      </c>
    </row>
    <row r="60" spans="1:19" x14ac:dyDescent="0.2">
      <c r="A60">
        <v>59</v>
      </c>
      <c r="B60" s="1">
        <v>44709</v>
      </c>
      <c r="C60" t="s">
        <v>261</v>
      </c>
      <c r="D60" t="s">
        <v>124</v>
      </c>
      <c r="E60">
        <v>2</v>
      </c>
      <c r="F60" t="s">
        <v>127</v>
      </c>
      <c r="G60" t="s">
        <v>266</v>
      </c>
      <c r="H60" t="s">
        <v>146</v>
      </c>
      <c r="I60" t="s">
        <v>55</v>
      </c>
      <c r="J60" t="s">
        <v>134</v>
      </c>
      <c r="K60" t="s">
        <v>151</v>
      </c>
      <c r="L60" t="s">
        <v>52</v>
      </c>
      <c r="M60" s="2">
        <v>7000</v>
      </c>
      <c r="N60" s="2">
        <v>12000</v>
      </c>
      <c r="O60" s="2">
        <f>IF(Tabla1[[#This Row],[Mov]]="VNT",Tabla1[[#This Row],[Sale]]-Tabla1[[#This Row],[Cost]],-Tabla1[[#This Row],[Cost]]*Tabla1[[#This Row],[Cant]])</f>
        <v>-14000</v>
      </c>
      <c r="P60" s="8">
        <f>IF(Tabla1[[#This Row],[Mov]]="VNT",-Tabla1[[#This Row],[Cant]],Tabla1[[#This Row],[Cant]])</f>
        <v>2</v>
      </c>
      <c r="Q60" s="8">
        <f>DAY(Tabla1[[#This Row],[Date]])</f>
        <v>28</v>
      </c>
      <c r="R60" s="8">
        <f>MONTH(Tabla1[[#This Row],[Date]])</f>
        <v>5</v>
      </c>
      <c r="S60" s="8">
        <f>YEAR(Tabla1[[#This Row],[Date]])</f>
        <v>2022</v>
      </c>
    </row>
    <row r="61" spans="1:19" x14ac:dyDescent="0.2">
      <c r="A61">
        <v>60</v>
      </c>
      <c r="B61" s="1">
        <v>44709</v>
      </c>
      <c r="C61" t="s">
        <v>261</v>
      </c>
      <c r="D61" t="s">
        <v>124</v>
      </c>
      <c r="E61">
        <v>2</v>
      </c>
      <c r="F61" t="s">
        <v>127</v>
      </c>
      <c r="G61" t="s">
        <v>266</v>
      </c>
      <c r="H61" t="s">
        <v>147</v>
      </c>
      <c r="I61" t="s">
        <v>55</v>
      </c>
      <c r="J61" t="s">
        <v>134</v>
      </c>
      <c r="K61" t="s">
        <v>151</v>
      </c>
      <c r="L61" t="s">
        <v>52</v>
      </c>
      <c r="M61" s="2">
        <v>5500</v>
      </c>
      <c r="N61" s="2">
        <v>9000</v>
      </c>
      <c r="O61" s="2">
        <f>IF(Tabla1[[#This Row],[Mov]]="VNT",Tabla1[[#This Row],[Sale]]-Tabla1[[#This Row],[Cost]],-Tabla1[[#This Row],[Cost]]*Tabla1[[#This Row],[Cant]])</f>
        <v>-11000</v>
      </c>
      <c r="P61" s="8">
        <f>IF(Tabla1[[#This Row],[Mov]]="VNT",-Tabla1[[#This Row],[Cant]],Tabla1[[#This Row],[Cant]])</f>
        <v>2</v>
      </c>
      <c r="Q61" s="8">
        <f>DAY(Tabla1[[#This Row],[Date]])</f>
        <v>28</v>
      </c>
      <c r="R61" s="8">
        <f>MONTH(Tabla1[[#This Row],[Date]])</f>
        <v>5</v>
      </c>
      <c r="S61" s="8">
        <f>YEAR(Tabla1[[#This Row],[Date]])</f>
        <v>2022</v>
      </c>
    </row>
    <row r="62" spans="1:19" x14ac:dyDescent="0.2">
      <c r="A62">
        <v>61</v>
      </c>
      <c r="B62" s="1">
        <v>44709</v>
      </c>
      <c r="C62" t="s">
        <v>261</v>
      </c>
      <c r="D62" t="s">
        <v>124</v>
      </c>
      <c r="E62">
        <v>5</v>
      </c>
      <c r="F62" t="s">
        <v>127</v>
      </c>
      <c r="G62" t="s">
        <v>266</v>
      </c>
      <c r="H62" t="s">
        <v>148</v>
      </c>
      <c r="I62" t="s">
        <v>55</v>
      </c>
      <c r="J62" t="s">
        <v>134</v>
      </c>
      <c r="K62" t="s">
        <v>151</v>
      </c>
      <c r="L62" t="s">
        <v>52</v>
      </c>
      <c r="M62" s="2">
        <v>1500</v>
      </c>
      <c r="N62" s="2">
        <v>5000</v>
      </c>
      <c r="O62" s="2">
        <f>IF(Tabla1[[#This Row],[Mov]]="VNT",Tabla1[[#This Row],[Sale]]-Tabla1[[#This Row],[Cost]],-Tabla1[[#This Row],[Cost]]*Tabla1[[#This Row],[Cant]])</f>
        <v>-7500</v>
      </c>
      <c r="P62" s="8">
        <f>IF(Tabla1[[#This Row],[Mov]]="VNT",-Tabla1[[#This Row],[Cant]],Tabla1[[#This Row],[Cant]])</f>
        <v>5</v>
      </c>
      <c r="Q62" s="8">
        <f>DAY(Tabla1[[#This Row],[Date]])</f>
        <v>28</v>
      </c>
      <c r="R62" s="8">
        <f>MONTH(Tabla1[[#This Row],[Date]])</f>
        <v>5</v>
      </c>
      <c r="S62" s="8">
        <f>YEAR(Tabla1[[#This Row],[Date]])</f>
        <v>2022</v>
      </c>
    </row>
    <row r="63" spans="1:19" x14ac:dyDescent="0.2">
      <c r="A63">
        <v>62</v>
      </c>
      <c r="B63" s="1">
        <v>44709</v>
      </c>
      <c r="C63" t="s">
        <v>261</v>
      </c>
      <c r="D63" t="s">
        <v>124</v>
      </c>
      <c r="E63">
        <v>4</v>
      </c>
      <c r="F63" t="s">
        <v>126</v>
      </c>
      <c r="G63" t="s">
        <v>266</v>
      </c>
      <c r="H63" t="s">
        <v>149</v>
      </c>
      <c r="I63" t="s">
        <v>55</v>
      </c>
      <c r="J63" t="s">
        <v>134</v>
      </c>
      <c r="K63" t="s">
        <v>18</v>
      </c>
      <c r="L63" t="s">
        <v>52</v>
      </c>
      <c r="M63" s="2">
        <v>6000</v>
      </c>
      <c r="N63" s="2">
        <v>12000</v>
      </c>
      <c r="O63" s="2">
        <f>IF(Tabla1[[#This Row],[Mov]]="VNT",Tabla1[[#This Row],[Sale]]-Tabla1[[#This Row],[Cost]],-Tabla1[[#This Row],[Cost]]*Tabla1[[#This Row],[Cant]])</f>
        <v>-24000</v>
      </c>
      <c r="P63" s="8">
        <f>IF(Tabla1[[#This Row],[Mov]]="VNT",-Tabla1[[#This Row],[Cant]],Tabla1[[#This Row],[Cant]])</f>
        <v>4</v>
      </c>
      <c r="Q63" s="8">
        <f>DAY(Tabla1[[#This Row],[Date]])</f>
        <v>28</v>
      </c>
      <c r="R63" s="8">
        <f>MONTH(Tabla1[[#This Row],[Date]])</f>
        <v>5</v>
      </c>
      <c r="S63" s="8">
        <f>YEAR(Tabla1[[#This Row],[Date]])</f>
        <v>2022</v>
      </c>
    </row>
    <row r="64" spans="1:19" x14ac:dyDescent="0.2">
      <c r="A64">
        <v>63</v>
      </c>
      <c r="B64" s="1">
        <v>44709</v>
      </c>
      <c r="C64" t="s">
        <v>261</v>
      </c>
      <c r="D64" t="s">
        <v>124</v>
      </c>
      <c r="E64">
        <v>1</v>
      </c>
      <c r="F64" t="s">
        <v>26</v>
      </c>
      <c r="G64" t="s">
        <v>275</v>
      </c>
      <c r="H64" t="s">
        <v>274</v>
      </c>
      <c r="I64" t="s">
        <v>150</v>
      </c>
      <c r="J64" t="s">
        <v>23</v>
      </c>
      <c r="K64" t="s">
        <v>18</v>
      </c>
      <c r="L64" t="s">
        <v>52</v>
      </c>
      <c r="M64" s="2">
        <v>25000</v>
      </c>
      <c r="N64" s="2">
        <v>49000</v>
      </c>
      <c r="O64" s="2">
        <f>IF(Tabla1[[#This Row],[Mov]]="VNT",Tabla1[[#This Row],[Sale]]-Tabla1[[#This Row],[Cost]],-Tabla1[[#This Row],[Cost]]*Tabla1[[#This Row],[Cant]])</f>
        <v>-25000</v>
      </c>
      <c r="P64" s="8">
        <f>IF(Tabla1[[#This Row],[Mov]]="VNT",-Tabla1[[#This Row],[Cant]],Tabla1[[#This Row],[Cant]])</f>
        <v>1</v>
      </c>
      <c r="Q64" s="8">
        <f>DAY(Tabla1[[#This Row],[Date]])</f>
        <v>28</v>
      </c>
      <c r="R64" s="8">
        <f>MONTH(Tabla1[[#This Row],[Date]])</f>
        <v>5</v>
      </c>
      <c r="S64" s="8">
        <f>YEAR(Tabla1[[#This Row],[Date]])</f>
        <v>2022</v>
      </c>
    </row>
    <row r="65" spans="1:19" x14ac:dyDescent="0.2">
      <c r="A65">
        <v>64</v>
      </c>
      <c r="B65" s="1">
        <v>44709</v>
      </c>
      <c r="C65" t="s">
        <v>261</v>
      </c>
      <c r="D65" t="s">
        <v>124</v>
      </c>
      <c r="E65">
        <v>5</v>
      </c>
      <c r="F65" t="s">
        <v>15</v>
      </c>
      <c r="G65" t="s">
        <v>266</v>
      </c>
      <c r="H65" t="s">
        <v>152</v>
      </c>
      <c r="I65" t="s">
        <v>22</v>
      </c>
      <c r="J65" t="s">
        <v>23</v>
      </c>
      <c r="M65" s="2">
        <v>2500</v>
      </c>
      <c r="N65" s="2">
        <v>6000</v>
      </c>
      <c r="O65" s="2">
        <f>IF(Tabla1[[#This Row],[Mov]]="VNT",Tabla1[[#This Row],[Sale]]-Tabla1[[#This Row],[Cost]],-Tabla1[[#This Row],[Cost]]*Tabla1[[#This Row],[Cant]])</f>
        <v>-12500</v>
      </c>
      <c r="P65" s="8">
        <f>IF(Tabla1[[#This Row],[Mov]]="VNT",-Tabla1[[#This Row],[Cant]],Tabla1[[#This Row],[Cant]])</f>
        <v>5</v>
      </c>
      <c r="Q65" s="8">
        <f>DAY(Tabla1[[#This Row],[Date]])</f>
        <v>28</v>
      </c>
      <c r="R65" s="8">
        <f>MONTH(Tabla1[[#This Row],[Date]])</f>
        <v>5</v>
      </c>
      <c r="S65" s="8">
        <f>YEAR(Tabla1[[#This Row],[Date]])</f>
        <v>2022</v>
      </c>
    </row>
    <row r="66" spans="1:19" x14ac:dyDescent="0.2">
      <c r="A66">
        <v>65</v>
      </c>
      <c r="B66" s="1">
        <v>44709</v>
      </c>
      <c r="C66" t="s">
        <v>261</v>
      </c>
      <c r="D66" t="s">
        <v>124</v>
      </c>
      <c r="E66">
        <v>5</v>
      </c>
      <c r="F66" t="s">
        <v>15</v>
      </c>
      <c r="G66" t="s">
        <v>266</v>
      </c>
      <c r="H66" t="s">
        <v>153</v>
      </c>
      <c r="I66" t="s">
        <v>22</v>
      </c>
      <c r="J66" t="s">
        <v>23</v>
      </c>
      <c r="L66" t="s">
        <v>52</v>
      </c>
      <c r="M66" s="2">
        <v>1500</v>
      </c>
      <c r="N66" s="2">
        <v>5000</v>
      </c>
      <c r="O66" s="2">
        <f>IF(Tabla1[[#This Row],[Mov]]="VNT",Tabla1[[#This Row],[Sale]]-Tabla1[[#This Row],[Cost]],-Tabla1[[#This Row],[Cost]]*Tabla1[[#This Row],[Cant]])</f>
        <v>-7500</v>
      </c>
      <c r="P66" s="8">
        <f>IF(Tabla1[[#This Row],[Mov]]="VNT",-Tabla1[[#This Row],[Cant]],Tabla1[[#This Row],[Cant]])</f>
        <v>5</v>
      </c>
      <c r="Q66" s="8">
        <f>DAY(Tabla1[[#This Row],[Date]])</f>
        <v>28</v>
      </c>
      <c r="R66" s="8">
        <f>MONTH(Tabla1[[#This Row],[Date]])</f>
        <v>5</v>
      </c>
      <c r="S66" s="8">
        <f>YEAR(Tabla1[[#This Row],[Date]])</f>
        <v>2022</v>
      </c>
    </row>
    <row r="67" spans="1:19" x14ac:dyDescent="0.2">
      <c r="A67">
        <v>66</v>
      </c>
      <c r="B67" s="1">
        <v>44709</v>
      </c>
      <c r="C67" t="s">
        <v>261</v>
      </c>
      <c r="D67" t="s">
        <v>124</v>
      </c>
      <c r="E67">
        <v>3</v>
      </c>
      <c r="F67" t="s">
        <v>15</v>
      </c>
      <c r="G67" t="s">
        <v>266</v>
      </c>
      <c r="H67" t="s">
        <v>154</v>
      </c>
      <c r="I67" t="s">
        <v>155</v>
      </c>
      <c r="J67" t="s">
        <v>23</v>
      </c>
      <c r="M67" s="2">
        <v>2500</v>
      </c>
      <c r="N67" s="2">
        <v>5000</v>
      </c>
      <c r="O67" s="2">
        <f>IF(Tabla1[[#This Row],[Mov]]="VNT",Tabla1[[#This Row],[Sale]]-Tabla1[[#This Row],[Cost]],-Tabla1[[#This Row],[Cost]]*Tabla1[[#This Row],[Cant]])</f>
        <v>-7500</v>
      </c>
      <c r="P67" s="8">
        <f>IF(Tabla1[[#This Row],[Mov]]="VNT",-Tabla1[[#This Row],[Cant]],Tabla1[[#This Row],[Cant]])</f>
        <v>3</v>
      </c>
      <c r="Q67" s="8">
        <f>DAY(Tabla1[[#This Row],[Date]])</f>
        <v>28</v>
      </c>
      <c r="R67" s="8">
        <f>MONTH(Tabla1[[#This Row],[Date]])</f>
        <v>5</v>
      </c>
      <c r="S67" s="8">
        <f>YEAR(Tabla1[[#This Row],[Date]])</f>
        <v>2022</v>
      </c>
    </row>
    <row r="68" spans="1:19" x14ac:dyDescent="0.2">
      <c r="A68">
        <v>67</v>
      </c>
      <c r="B68" s="1">
        <v>44709</v>
      </c>
      <c r="C68" t="s">
        <v>261</v>
      </c>
      <c r="D68" t="s">
        <v>124</v>
      </c>
      <c r="E68">
        <v>5</v>
      </c>
      <c r="F68" t="s">
        <v>15</v>
      </c>
      <c r="G68" t="s">
        <v>266</v>
      </c>
      <c r="H68" t="s">
        <v>156</v>
      </c>
      <c r="I68" t="s">
        <v>157</v>
      </c>
      <c r="M68" s="2">
        <v>1500</v>
      </c>
      <c r="N68" s="2">
        <v>5000</v>
      </c>
      <c r="O68" s="2">
        <f>IF(Tabla1[[#This Row],[Mov]]="VNT",Tabla1[[#This Row],[Sale]]-Tabla1[[#This Row],[Cost]],-Tabla1[[#This Row],[Cost]]*Tabla1[[#This Row],[Cant]])</f>
        <v>-7500</v>
      </c>
      <c r="P68" s="8">
        <f>IF(Tabla1[[#This Row],[Mov]]="VNT",-Tabla1[[#This Row],[Cant]],Tabla1[[#This Row],[Cant]])</f>
        <v>5</v>
      </c>
      <c r="Q68" s="8">
        <f>DAY(Tabla1[[#This Row],[Date]])</f>
        <v>28</v>
      </c>
      <c r="R68" s="8">
        <f>MONTH(Tabla1[[#This Row],[Date]])</f>
        <v>5</v>
      </c>
      <c r="S68" s="8">
        <f>YEAR(Tabla1[[#This Row],[Date]])</f>
        <v>2022</v>
      </c>
    </row>
    <row r="69" spans="1:19" x14ac:dyDescent="0.2">
      <c r="A69">
        <v>68</v>
      </c>
      <c r="B69" s="1">
        <v>44709</v>
      </c>
      <c r="C69" t="s">
        <v>261</v>
      </c>
      <c r="D69" t="s">
        <v>124</v>
      </c>
      <c r="E69">
        <v>2</v>
      </c>
      <c r="F69" t="s">
        <v>15</v>
      </c>
      <c r="G69" t="s">
        <v>266</v>
      </c>
      <c r="H69" t="s">
        <v>158</v>
      </c>
      <c r="I69" t="s">
        <v>157</v>
      </c>
      <c r="M69" s="2">
        <v>1500</v>
      </c>
      <c r="N69" s="2">
        <v>5000</v>
      </c>
      <c r="O69" s="2">
        <f>IF(Tabla1[[#This Row],[Mov]]="VNT",Tabla1[[#This Row],[Sale]]-Tabla1[[#This Row],[Cost]],-Tabla1[[#This Row],[Cost]]*Tabla1[[#This Row],[Cant]])</f>
        <v>-3000</v>
      </c>
      <c r="P69" s="8">
        <f>IF(Tabla1[[#This Row],[Mov]]="VNT",-Tabla1[[#This Row],[Cant]],Tabla1[[#This Row],[Cant]])</f>
        <v>2</v>
      </c>
      <c r="Q69" s="8">
        <f>DAY(Tabla1[[#This Row],[Date]])</f>
        <v>28</v>
      </c>
      <c r="R69" s="8">
        <f>MONTH(Tabla1[[#This Row],[Date]])</f>
        <v>5</v>
      </c>
      <c r="S69" s="8">
        <f>YEAR(Tabla1[[#This Row],[Date]])</f>
        <v>2022</v>
      </c>
    </row>
    <row r="70" spans="1:19" x14ac:dyDescent="0.2">
      <c r="A70">
        <v>69</v>
      </c>
      <c r="B70" s="1">
        <v>44709</v>
      </c>
      <c r="C70" t="s">
        <v>261</v>
      </c>
      <c r="D70" t="s">
        <v>124</v>
      </c>
      <c r="E70">
        <v>2</v>
      </c>
      <c r="F70" t="s">
        <v>15</v>
      </c>
      <c r="G70" t="s">
        <v>266</v>
      </c>
      <c r="H70" t="s">
        <v>159</v>
      </c>
      <c r="I70" t="s">
        <v>157</v>
      </c>
      <c r="M70" s="2">
        <v>2500</v>
      </c>
      <c r="N70" s="2">
        <v>9000</v>
      </c>
      <c r="O70" s="2">
        <f>IF(Tabla1[[#This Row],[Mov]]="VNT",Tabla1[[#This Row],[Sale]]-Tabla1[[#This Row],[Cost]],-Tabla1[[#This Row],[Cost]]*Tabla1[[#This Row],[Cant]])</f>
        <v>-5000</v>
      </c>
      <c r="P70" s="8">
        <f>IF(Tabla1[[#This Row],[Mov]]="VNT",-Tabla1[[#This Row],[Cant]],Tabla1[[#This Row],[Cant]])</f>
        <v>2</v>
      </c>
      <c r="Q70" s="8">
        <f>DAY(Tabla1[[#This Row],[Date]])</f>
        <v>28</v>
      </c>
      <c r="R70" s="8">
        <f>MONTH(Tabla1[[#This Row],[Date]])</f>
        <v>5</v>
      </c>
      <c r="S70" s="8">
        <f>YEAR(Tabla1[[#This Row],[Date]])</f>
        <v>2022</v>
      </c>
    </row>
    <row r="71" spans="1:19" x14ac:dyDescent="0.2">
      <c r="A71">
        <v>70</v>
      </c>
      <c r="B71" s="1">
        <v>44709</v>
      </c>
      <c r="C71" t="s">
        <v>261</v>
      </c>
      <c r="D71" t="s">
        <v>124</v>
      </c>
      <c r="E71">
        <v>2</v>
      </c>
      <c r="F71" t="s">
        <v>15</v>
      </c>
      <c r="G71" t="s">
        <v>266</v>
      </c>
      <c r="H71" t="s">
        <v>160</v>
      </c>
      <c r="I71" t="s">
        <v>150</v>
      </c>
      <c r="M71" s="2">
        <v>3000</v>
      </c>
      <c r="N71" s="2">
        <v>6000</v>
      </c>
      <c r="O71" s="2">
        <f>IF(Tabla1[[#This Row],[Mov]]="VNT",Tabla1[[#This Row],[Sale]]-Tabla1[[#This Row],[Cost]],-Tabla1[[#This Row],[Cost]]*Tabla1[[#This Row],[Cant]])</f>
        <v>-6000</v>
      </c>
      <c r="P71" s="8">
        <f>IF(Tabla1[[#This Row],[Mov]]="VNT",-Tabla1[[#This Row],[Cant]],Tabla1[[#This Row],[Cant]])</f>
        <v>2</v>
      </c>
      <c r="Q71" s="8">
        <f>DAY(Tabla1[[#This Row],[Date]])</f>
        <v>28</v>
      </c>
      <c r="R71" s="8">
        <f>MONTH(Tabla1[[#This Row],[Date]])</f>
        <v>5</v>
      </c>
      <c r="S71" s="8">
        <f>YEAR(Tabla1[[#This Row],[Date]])</f>
        <v>2022</v>
      </c>
    </row>
    <row r="72" spans="1:19" x14ac:dyDescent="0.2">
      <c r="A72">
        <v>71</v>
      </c>
      <c r="B72" s="1">
        <v>44709</v>
      </c>
      <c r="C72" t="s">
        <v>261</v>
      </c>
      <c r="D72" t="s">
        <v>124</v>
      </c>
      <c r="E72">
        <v>6</v>
      </c>
      <c r="F72" t="s">
        <v>15</v>
      </c>
      <c r="G72" t="s">
        <v>266</v>
      </c>
      <c r="H72" t="s">
        <v>161</v>
      </c>
      <c r="I72" t="s">
        <v>150</v>
      </c>
      <c r="M72" s="2">
        <v>3000</v>
      </c>
      <c r="N72" s="2">
        <v>9000</v>
      </c>
      <c r="O72" s="2">
        <f>IF(Tabla1[[#This Row],[Mov]]="VNT",Tabla1[[#This Row],[Sale]]-Tabla1[[#This Row],[Cost]],-Tabla1[[#This Row],[Cost]]*Tabla1[[#This Row],[Cant]])</f>
        <v>-18000</v>
      </c>
      <c r="P72" s="8">
        <f>IF(Tabla1[[#This Row],[Mov]]="VNT",-Tabla1[[#This Row],[Cant]],Tabla1[[#This Row],[Cant]])</f>
        <v>6</v>
      </c>
      <c r="Q72" s="8">
        <f>DAY(Tabla1[[#This Row],[Date]])</f>
        <v>28</v>
      </c>
      <c r="R72" s="8">
        <f>MONTH(Tabla1[[#This Row],[Date]])</f>
        <v>5</v>
      </c>
      <c r="S72" s="8">
        <f>YEAR(Tabla1[[#This Row],[Date]])</f>
        <v>2022</v>
      </c>
    </row>
    <row r="73" spans="1:19" x14ac:dyDescent="0.2">
      <c r="A73">
        <v>72</v>
      </c>
      <c r="B73" s="1">
        <v>44709</v>
      </c>
      <c r="C73" t="s">
        <v>261</v>
      </c>
      <c r="D73" t="s">
        <v>124</v>
      </c>
      <c r="E73">
        <v>6</v>
      </c>
      <c r="F73" t="s">
        <v>15</v>
      </c>
      <c r="G73" t="s">
        <v>266</v>
      </c>
      <c r="H73" t="s">
        <v>162</v>
      </c>
      <c r="I73" t="s">
        <v>150</v>
      </c>
      <c r="M73" s="2">
        <v>2500</v>
      </c>
      <c r="N73" s="2">
        <v>6000</v>
      </c>
      <c r="O73" s="2">
        <f>IF(Tabla1[[#This Row],[Mov]]="VNT",Tabla1[[#This Row],[Sale]]-Tabla1[[#This Row],[Cost]],-Tabla1[[#This Row],[Cost]]*Tabla1[[#This Row],[Cant]])</f>
        <v>-15000</v>
      </c>
      <c r="P73" s="8">
        <f>IF(Tabla1[[#This Row],[Mov]]="VNT",-Tabla1[[#This Row],[Cant]],Tabla1[[#This Row],[Cant]])</f>
        <v>6</v>
      </c>
      <c r="Q73" s="8">
        <f>DAY(Tabla1[[#This Row],[Date]])</f>
        <v>28</v>
      </c>
      <c r="R73" s="8">
        <f>MONTH(Tabla1[[#This Row],[Date]])</f>
        <v>5</v>
      </c>
      <c r="S73" s="8">
        <f>YEAR(Tabla1[[#This Row],[Date]])</f>
        <v>2022</v>
      </c>
    </row>
    <row r="74" spans="1:19" x14ac:dyDescent="0.2">
      <c r="A74">
        <v>73</v>
      </c>
      <c r="B74" s="1">
        <v>44709</v>
      </c>
      <c r="C74" t="s">
        <v>261</v>
      </c>
      <c r="D74" t="s">
        <v>124</v>
      </c>
      <c r="E74">
        <v>1</v>
      </c>
      <c r="F74" t="s">
        <v>15</v>
      </c>
      <c r="G74" t="s">
        <v>266</v>
      </c>
      <c r="H74" t="s">
        <v>164</v>
      </c>
      <c r="I74" t="s">
        <v>163</v>
      </c>
      <c r="M74" s="2">
        <v>3000</v>
      </c>
      <c r="N74" s="2">
        <v>6000</v>
      </c>
      <c r="O74" s="2">
        <f>IF(Tabla1[[#This Row],[Mov]]="VNT",Tabla1[[#This Row],[Sale]]-Tabla1[[#This Row],[Cost]],-Tabla1[[#This Row],[Cost]]*Tabla1[[#This Row],[Cant]])</f>
        <v>-3000</v>
      </c>
      <c r="P74" s="8">
        <f>IF(Tabla1[[#This Row],[Mov]]="VNT",-Tabla1[[#This Row],[Cant]],Tabla1[[#This Row],[Cant]])</f>
        <v>1</v>
      </c>
      <c r="Q74" s="8">
        <f>DAY(Tabla1[[#This Row],[Date]])</f>
        <v>28</v>
      </c>
      <c r="R74" s="8">
        <f>MONTH(Tabla1[[#This Row],[Date]])</f>
        <v>5</v>
      </c>
      <c r="S74" s="8">
        <f>YEAR(Tabla1[[#This Row],[Date]])</f>
        <v>2022</v>
      </c>
    </row>
    <row r="75" spans="1:19" x14ac:dyDescent="0.2">
      <c r="A75">
        <v>74</v>
      </c>
      <c r="B75" s="1">
        <v>44709</v>
      </c>
      <c r="C75" t="s">
        <v>261</v>
      </c>
      <c r="D75" t="s">
        <v>124</v>
      </c>
      <c r="E75">
        <v>1</v>
      </c>
      <c r="F75" t="s">
        <v>15</v>
      </c>
      <c r="G75" t="s">
        <v>266</v>
      </c>
      <c r="H75" t="s">
        <v>165</v>
      </c>
      <c r="I75" t="s">
        <v>163</v>
      </c>
      <c r="M75" s="2">
        <v>5000</v>
      </c>
      <c r="N75" s="2">
        <v>10000</v>
      </c>
      <c r="O75" s="2">
        <f>IF(Tabla1[[#This Row],[Mov]]="VNT",Tabla1[[#This Row],[Sale]]-Tabla1[[#This Row],[Cost]],-Tabla1[[#This Row],[Cost]]*Tabla1[[#This Row],[Cant]])</f>
        <v>-5000</v>
      </c>
      <c r="P75" s="8">
        <f>IF(Tabla1[[#This Row],[Mov]]="VNT",-Tabla1[[#This Row],[Cant]],Tabla1[[#This Row],[Cant]])</f>
        <v>1</v>
      </c>
      <c r="Q75" s="8">
        <f>DAY(Tabla1[[#This Row],[Date]])</f>
        <v>28</v>
      </c>
      <c r="R75" s="8">
        <f>MONTH(Tabla1[[#This Row],[Date]])</f>
        <v>5</v>
      </c>
      <c r="S75" s="8">
        <f>YEAR(Tabla1[[#This Row],[Date]])</f>
        <v>2022</v>
      </c>
    </row>
    <row r="76" spans="1:19" x14ac:dyDescent="0.2">
      <c r="A76">
        <v>75</v>
      </c>
      <c r="B76" s="1">
        <v>44709</v>
      </c>
      <c r="C76" t="s">
        <v>261</v>
      </c>
      <c r="D76" t="s">
        <v>124</v>
      </c>
      <c r="E76">
        <v>1</v>
      </c>
      <c r="F76" t="s">
        <v>15</v>
      </c>
      <c r="G76" t="s">
        <v>266</v>
      </c>
      <c r="H76" t="s">
        <v>166</v>
      </c>
      <c r="I76" t="s">
        <v>163</v>
      </c>
      <c r="M76" s="2">
        <v>8000</v>
      </c>
      <c r="N76" s="2">
        <v>15000</v>
      </c>
      <c r="O76" s="2">
        <f>IF(Tabla1[[#This Row],[Mov]]="VNT",Tabla1[[#This Row],[Sale]]-Tabla1[[#This Row],[Cost]],-Tabla1[[#This Row],[Cost]]*Tabla1[[#This Row],[Cant]])</f>
        <v>-8000</v>
      </c>
      <c r="P76" s="8">
        <f>IF(Tabla1[[#This Row],[Mov]]="VNT",-Tabla1[[#This Row],[Cant]],Tabla1[[#This Row],[Cant]])</f>
        <v>1</v>
      </c>
      <c r="Q76" s="8">
        <f>DAY(Tabla1[[#This Row],[Date]])</f>
        <v>28</v>
      </c>
      <c r="R76" s="8">
        <f>MONTH(Tabla1[[#This Row],[Date]])</f>
        <v>5</v>
      </c>
      <c r="S76" s="8">
        <f>YEAR(Tabla1[[#This Row],[Date]])</f>
        <v>2022</v>
      </c>
    </row>
    <row r="77" spans="1:19" x14ac:dyDescent="0.2">
      <c r="A77">
        <v>76</v>
      </c>
      <c r="B77" s="1">
        <v>44709</v>
      </c>
      <c r="C77" t="s">
        <v>261</v>
      </c>
      <c r="D77" t="s">
        <v>124</v>
      </c>
      <c r="E77">
        <v>2</v>
      </c>
      <c r="F77" t="s">
        <v>15</v>
      </c>
      <c r="G77" t="s">
        <v>266</v>
      </c>
      <c r="H77" t="s">
        <v>167</v>
      </c>
      <c r="I77" t="s">
        <v>168</v>
      </c>
      <c r="M77" s="2">
        <v>4000</v>
      </c>
      <c r="N77" s="2">
        <v>8000</v>
      </c>
      <c r="O77" s="2">
        <f>IF(Tabla1[[#This Row],[Mov]]="VNT",Tabla1[[#This Row],[Sale]]-Tabla1[[#This Row],[Cost]],-Tabla1[[#This Row],[Cost]]*Tabla1[[#This Row],[Cant]])</f>
        <v>-8000</v>
      </c>
      <c r="P77" s="8">
        <f>IF(Tabla1[[#This Row],[Mov]]="VNT",-Tabla1[[#This Row],[Cant]],Tabla1[[#This Row],[Cant]])</f>
        <v>2</v>
      </c>
      <c r="Q77" s="8">
        <f>DAY(Tabla1[[#This Row],[Date]])</f>
        <v>28</v>
      </c>
      <c r="R77" s="8">
        <f>MONTH(Tabla1[[#This Row],[Date]])</f>
        <v>5</v>
      </c>
      <c r="S77" s="8">
        <f>YEAR(Tabla1[[#This Row],[Date]])</f>
        <v>2022</v>
      </c>
    </row>
    <row r="78" spans="1:19" x14ac:dyDescent="0.2">
      <c r="A78">
        <v>77</v>
      </c>
      <c r="B78" s="1">
        <v>44709</v>
      </c>
      <c r="C78" t="s">
        <v>261</v>
      </c>
      <c r="D78" t="s">
        <v>124</v>
      </c>
      <c r="E78">
        <v>2</v>
      </c>
      <c r="F78" t="s">
        <v>15</v>
      </c>
      <c r="G78" t="s">
        <v>266</v>
      </c>
      <c r="H78" t="s">
        <v>169</v>
      </c>
      <c r="I78" t="s">
        <v>55</v>
      </c>
      <c r="M78" s="2">
        <v>2000</v>
      </c>
      <c r="N78" s="2">
        <v>5000</v>
      </c>
      <c r="O78" s="2">
        <f>IF(Tabla1[[#This Row],[Mov]]="VNT",Tabla1[[#This Row],[Sale]]-Tabla1[[#This Row],[Cost]],-Tabla1[[#This Row],[Cost]]*Tabla1[[#This Row],[Cant]])</f>
        <v>-4000</v>
      </c>
      <c r="P78" s="8">
        <f>IF(Tabla1[[#This Row],[Mov]]="VNT",-Tabla1[[#This Row],[Cant]],Tabla1[[#This Row],[Cant]])</f>
        <v>2</v>
      </c>
      <c r="Q78" s="8">
        <f>DAY(Tabla1[[#This Row],[Date]])</f>
        <v>28</v>
      </c>
      <c r="R78" s="8">
        <f>MONTH(Tabla1[[#This Row],[Date]])</f>
        <v>5</v>
      </c>
      <c r="S78" s="8">
        <f>YEAR(Tabla1[[#This Row],[Date]])</f>
        <v>2022</v>
      </c>
    </row>
    <row r="79" spans="1:19" x14ac:dyDescent="0.2">
      <c r="A79">
        <v>78</v>
      </c>
      <c r="B79" s="1">
        <v>44709</v>
      </c>
      <c r="C79" t="s">
        <v>261</v>
      </c>
      <c r="D79" t="s">
        <v>124</v>
      </c>
      <c r="E79">
        <v>2</v>
      </c>
      <c r="F79" t="s">
        <v>15</v>
      </c>
      <c r="G79" t="s">
        <v>266</v>
      </c>
      <c r="H79" t="s">
        <v>170</v>
      </c>
      <c r="I79" t="s">
        <v>55</v>
      </c>
      <c r="M79" s="2">
        <v>3000</v>
      </c>
      <c r="N79" s="2">
        <v>5000</v>
      </c>
      <c r="O79" s="2">
        <f>IF(Tabla1[[#This Row],[Mov]]="VNT",Tabla1[[#This Row],[Sale]]-Tabla1[[#This Row],[Cost]],-Tabla1[[#This Row],[Cost]]*Tabla1[[#This Row],[Cant]])</f>
        <v>-6000</v>
      </c>
      <c r="P79" s="8">
        <f>IF(Tabla1[[#This Row],[Mov]]="VNT",-Tabla1[[#This Row],[Cant]],Tabla1[[#This Row],[Cant]])</f>
        <v>2</v>
      </c>
      <c r="Q79" s="8">
        <f>DAY(Tabla1[[#This Row],[Date]])</f>
        <v>28</v>
      </c>
      <c r="R79" s="8">
        <f>MONTH(Tabla1[[#This Row],[Date]])</f>
        <v>5</v>
      </c>
      <c r="S79" s="8">
        <f>YEAR(Tabla1[[#This Row],[Date]])</f>
        <v>2022</v>
      </c>
    </row>
    <row r="80" spans="1:19" x14ac:dyDescent="0.2">
      <c r="A80">
        <v>79</v>
      </c>
      <c r="B80" s="1">
        <v>44709</v>
      </c>
      <c r="C80" t="s">
        <v>261</v>
      </c>
      <c r="D80" t="s">
        <v>124</v>
      </c>
      <c r="E80">
        <v>2</v>
      </c>
      <c r="F80" t="s">
        <v>15</v>
      </c>
      <c r="G80" t="s">
        <v>266</v>
      </c>
      <c r="H80" t="s">
        <v>171</v>
      </c>
      <c r="I80" t="s">
        <v>55</v>
      </c>
      <c r="M80" s="2">
        <v>3500</v>
      </c>
      <c r="N80" s="2">
        <v>9000</v>
      </c>
      <c r="O80" s="2">
        <f>IF(Tabla1[[#This Row],[Mov]]="VNT",Tabla1[[#This Row],[Sale]]-Tabla1[[#This Row],[Cost]],-Tabla1[[#This Row],[Cost]]*Tabla1[[#This Row],[Cant]])</f>
        <v>-7000</v>
      </c>
      <c r="P80" s="8">
        <f>IF(Tabla1[[#This Row],[Mov]]="VNT",-Tabla1[[#This Row],[Cant]],Tabla1[[#This Row],[Cant]])</f>
        <v>2</v>
      </c>
      <c r="Q80" s="8">
        <f>DAY(Tabla1[[#This Row],[Date]])</f>
        <v>28</v>
      </c>
      <c r="R80" s="8">
        <f>MONTH(Tabla1[[#This Row],[Date]])</f>
        <v>5</v>
      </c>
      <c r="S80" s="8">
        <f>YEAR(Tabla1[[#This Row],[Date]])</f>
        <v>2022</v>
      </c>
    </row>
    <row r="81" spans="1:19" x14ac:dyDescent="0.2">
      <c r="A81">
        <v>80</v>
      </c>
      <c r="B81" s="1">
        <v>44709</v>
      </c>
      <c r="C81" t="s">
        <v>261</v>
      </c>
      <c r="D81" t="s">
        <v>124</v>
      </c>
      <c r="E81">
        <v>3</v>
      </c>
      <c r="F81" t="s">
        <v>26</v>
      </c>
      <c r="G81" t="s">
        <v>276</v>
      </c>
      <c r="H81" t="s">
        <v>172</v>
      </c>
      <c r="I81" t="s">
        <v>16</v>
      </c>
      <c r="M81" s="2">
        <v>9000</v>
      </c>
      <c r="N81" s="2">
        <v>17000</v>
      </c>
      <c r="O81" s="2">
        <f>IF(Tabla1[[#This Row],[Mov]]="VNT",Tabla1[[#This Row],[Sale]]-Tabla1[[#This Row],[Cost]],-Tabla1[[#This Row],[Cost]]*Tabla1[[#This Row],[Cant]])</f>
        <v>-27000</v>
      </c>
      <c r="P81" s="8">
        <f>IF(Tabla1[[#This Row],[Mov]]="VNT",-Tabla1[[#This Row],[Cant]],Tabla1[[#This Row],[Cant]])</f>
        <v>3</v>
      </c>
      <c r="Q81" s="8">
        <f>DAY(Tabla1[[#This Row],[Date]])</f>
        <v>28</v>
      </c>
      <c r="R81" s="8">
        <f>MONTH(Tabla1[[#This Row],[Date]])</f>
        <v>5</v>
      </c>
      <c r="S81" s="8">
        <f>YEAR(Tabla1[[#This Row],[Date]])</f>
        <v>2022</v>
      </c>
    </row>
    <row r="82" spans="1:19" x14ac:dyDescent="0.2">
      <c r="A82">
        <v>81</v>
      </c>
      <c r="B82" s="1">
        <v>44709</v>
      </c>
      <c r="C82" t="s">
        <v>261</v>
      </c>
      <c r="D82" t="s">
        <v>124</v>
      </c>
      <c r="E82">
        <v>2</v>
      </c>
      <c r="F82" t="s">
        <v>26</v>
      </c>
      <c r="G82" t="s">
        <v>272</v>
      </c>
      <c r="H82" t="s">
        <v>175</v>
      </c>
      <c r="I82" t="s">
        <v>277</v>
      </c>
      <c r="M82" s="2">
        <v>4000</v>
      </c>
      <c r="N82" s="2">
        <v>9000</v>
      </c>
      <c r="O82" s="2">
        <f>IF(Tabla1[[#This Row],[Mov]]="VNT",Tabla1[[#This Row],[Sale]]-Tabla1[[#This Row],[Cost]],-Tabla1[[#This Row],[Cost]]*Tabla1[[#This Row],[Cant]])</f>
        <v>-8000</v>
      </c>
      <c r="P82" s="8">
        <f>IF(Tabla1[[#This Row],[Mov]]="VNT",-Tabla1[[#This Row],[Cant]],Tabla1[[#This Row],[Cant]])</f>
        <v>2</v>
      </c>
      <c r="Q82" s="8">
        <f>DAY(Tabla1[[#This Row],[Date]])</f>
        <v>28</v>
      </c>
      <c r="R82" s="8">
        <f>MONTH(Tabla1[[#This Row],[Date]])</f>
        <v>5</v>
      </c>
      <c r="S82" s="8">
        <f>YEAR(Tabla1[[#This Row],[Date]])</f>
        <v>2022</v>
      </c>
    </row>
    <row r="83" spans="1:19" x14ac:dyDescent="0.2">
      <c r="A83">
        <v>82</v>
      </c>
      <c r="B83" s="1">
        <v>44709</v>
      </c>
      <c r="C83" t="s">
        <v>261</v>
      </c>
      <c r="D83" t="s">
        <v>124</v>
      </c>
      <c r="E83">
        <v>2</v>
      </c>
      <c r="F83" t="s">
        <v>173</v>
      </c>
      <c r="G83" t="s">
        <v>788</v>
      </c>
      <c r="H83" t="s">
        <v>174</v>
      </c>
      <c r="I83" t="s">
        <v>2880</v>
      </c>
      <c r="M83" s="2">
        <v>10000</v>
      </c>
      <c r="N83" s="2">
        <v>19000</v>
      </c>
      <c r="O83" s="2">
        <f>IF(Tabla1[[#This Row],[Mov]]="VNT",Tabla1[[#This Row],[Sale]]-Tabla1[[#This Row],[Cost]],-Tabla1[[#This Row],[Cost]]*Tabla1[[#This Row],[Cant]])</f>
        <v>-20000</v>
      </c>
      <c r="P83" s="8">
        <f>IF(Tabla1[[#This Row],[Mov]]="VNT",-Tabla1[[#This Row],[Cant]],Tabla1[[#This Row],[Cant]])</f>
        <v>2</v>
      </c>
      <c r="Q83" s="8">
        <f>DAY(Tabla1[[#This Row],[Date]])</f>
        <v>28</v>
      </c>
      <c r="R83" s="8">
        <f>MONTH(Tabla1[[#This Row],[Date]])</f>
        <v>5</v>
      </c>
      <c r="S83" s="8">
        <f>YEAR(Tabla1[[#This Row],[Date]])</f>
        <v>2022</v>
      </c>
    </row>
    <row r="84" spans="1:19" x14ac:dyDescent="0.2">
      <c r="A84">
        <v>83</v>
      </c>
      <c r="B84" s="1">
        <v>44709</v>
      </c>
      <c r="C84" t="s">
        <v>261</v>
      </c>
      <c r="D84" t="s">
        <v>124</v>
      </c>
      <c r="E84">
        <v>2</v>
      </c>
      <c r="F84" t="s">
        <v>45</v>
      </c>
      <c r="G84" t="s">
        <v>789</v>
      </c>
      <c r="H84" t="s">
        <v>176</v>
      </c>
      <c r="I84" t="s">
        <v>55</v>
      </c>
      <c r="M84" s="2">
        <v>5000</v>
      </c>
      <c r="N84" s="2">
        <v>12000</v>
      </c>
      <c r="O84" s="2">
        <f>IF(Tabla1[[#This Row],[Mov]]="VNT",Tabla1[[#This Row],[Sale]]-Tabla1[[#This Row],[Cost]],-Tabla1[[#This Row],[Cost]]*Tabla1[[#This Row],[Cant]])</f>
        <v>-10000</v>
      </c>
      <c r="P84" s="8">
        <f>IF(Tabla1[[#This Row],[Mov]]="VNT",-Tabla1[[#This Row],[Cant]],Tabla1[[#This Row],[Cant]])</f>
        <v>2</v>
      </c>
      <c r="Q84" s="8">
        <f>DAY(Tabla1[[#This Row],[Date]])</f>
        <v>28</v>
      </c>
      <c r="R84" s="8">
        <f>MONTH(Tabla1[[#This Row],[Date]])</f>
        <v>5</v>
      </c>
      <c r="S84" s="8">
        <f>YEAR(Tabla1[[#This Row],[Date]])</f>
        <v>2022</v>
      </c>
    </row>
    <row r="85" spans="1:19" x14ac:dyDescent="0.2">
      <c r="A85">
        <v>84</v>
      </c>
      <c r="B85" s="1">
        <v>44709</v>
      </c>
      <c r="C85" t="s">
        <v>261</v>
      </c>
      <c r="D85" t="s">
        <v>124</v>
      </c>
      <c r="E85">
        <v>3</v>
      </c>
      <c r="F85" t="s">
        <v>26</v>
      </c>
      <c r="G85" t="s">
        <v>334</v>
      </c>
      <c r="H85" t="s">
        <v>335</v>
      </c>
      <c r="I85" t="s">
        <v>336</v>
      </c>
      <c r="M85" s="2">
        <v>2500</v>
      </c>
      <c r="N85" s="2">
        <v>5000</v>
      </c>
      <c r="O85" s="2">
        <f>IF(Tabla1[[#This Row],[Mov]]="VNT",Tabla1[[#This Row],[Sale]]-Tabla1[[#This Row],[Cost]],-Tabla1[[#This Row],[Cost]]*Tabla1[[#This Row],[Cant]])</f>
        <v>-7500</v>
      </c>
      <c r="P85" s="8">
        <f>IF(Tabla1[[#This Row],[Mov]]="VNT",-Tabla1[[#This Row],[Cant]],Tabla1[[#This Row],[Cant]])</f>
        <v>3</v>
      </c>
      <c r="Q85" s="8">
        <f>DAY(Tabla1[[#This Row],[Date]])</f>
        <v>28</v>
      </c>
      <c r="R85" s="8">
        <f>MONTH(Tabla1[[#This Row],[Date]])</f>
        <v>5</v>
      </c>
      <c r="S85" s="8">
        <f>YEAR(Tabla1[[#This Row],[Date]])</f>
        <v>2022</v>
      </c>
    </row>
    <row r="86" spans="1:19" x14ac:dyDescent="0.2">
      <c r="A86">
        <v>85</v>
      </c>
      <c r="B86" s="1">
        <v>44709</v>
      </c>
      <c r="C86" t="s">
        <v>261</v>
      </c>
      <c r="D86" t="s">
        <v>124</v>
      </c>
      <c r="E86">
        <v>1</v>
      </c>
      <c r="F86" t="s">
        <v>532</v>
      </c>
      <c r="G86" t="s">
        <v>273</v>
      </c>
      <c r="H86" t="s">
        <v>177</v>
      </c>
      <c r="I86" t="s">
        <v>32</v>
      </c>
      <c r="M86" s="2">
        <v>0</v>
      </c>
      <c r="N86" s="2">
        <v>10000</v>
      </c>
      <c r="O86" s="2">
        <f>IF(Tabla1[[#This Row],[Mov]]="VNT",Tabla1[[#This Row],[Sale]]-Tabla1[[#This Row],[Cost]],-Tabla1[[#This Row],[Cost]]*Tabla1[[#This Row],[Cant]])</f>
        <v>0</v>
      </c>
      <c r="P86" s="8">
        <f>IF(Tabla1[[#This Row],[Mov]]="VNT",-Tabla1[[#This Row],[Cant]],Tabla1[[#This Row],[Cant]])</f>
        <v>1</v>
      </c>
      <c r="Q86" s="8">
        <f>DAY(Tabla1[[#This Row],[Date]])</f>
        <v>28</v>
      </c>
      <c r="R86" s="8">
        <f>MONTH(Tabla1[[#This Row],[Date]])</f>
        <v>5</v>
      </c>
      <c r="S86" s="8">
        <f>YEAR(Tabla1[[#This Row],[Date]])</f>
        <v>2022</v>
      </c>
    </row>
    <row r="87" spans="1:19" x14ac:dyDescent="0.2">
      <c r="A87">
        <v>86</v>
      </c>
      <c r="B87" s="1">
        <v>44712</v>
      </c>
      <c r="C87" t="s">
        <v>261</v>
      </c>
      <c r="D87" t="s">
        <v>181</v>
      </c>
      <c r="E87">
        <v>3</v>
      </c>
      <c r="F87" t="s">
        <v>48</v>
      </c>
      <c r="G87" t="s">
        <v>790</v>
      </c>
      <c r="H87" t="s">
        <v>182</v>
      </c>
      <c r="M87" s="2">
        <v>14000</v>
      </c>
      <c r="N87" s="2">
        <v>25000</v>
      </c>
      <c r="O87" s="2">
        <f>IF(Tabla1[[#This Row],[Mov]]="VNT",Tabla1[[#This Row],[Sale]]-Tabla1[[#This Row],[Cost]],-Tabla1[[#This Row],[Cost]]*Tabla1[[#This Row],[Cant]])</f>
        <v>-42000</v>
      </c>
      <c r="P87" s="8">
        <f>IF(Tabla1[[#This Row],[Mov]]="VNT",-Tabla1[[#This Row],[Cant]],Tabla1[[#This Row],[Cant]])</f>
        <v>3</v>
      </c>
      <c r="Q87" s="8">
        <f>DAY(Tabla1[[#This Row],[Date]])</f>
        <v>31</v>
      </c>
      <c r="R87" s="8">
        <f>MONTH(Tabla1[[#This Row],[Date]])</f>
        <v>5</v>
      </c>
      <c r="S87" s="8">
        <f>YEAR(Tabla1[[#This Row],[Date]])</f>
        <v>2022</v>
      </c>
    </row>
    <row r="88" spans="1:19" x14ac:dyDescent="0.2">
      <c r="A88">
        <v>87</v>
      </c>
      <c r="B88" s="1">
        <v>44712</v>
      </c>
      <c r="C88" t="s">
        <v>261</v>
      </c>
      <c r="D88" t="s">
        <v>181</v>
      </c>
      <c r="E88">
        <v>3</v>
      </c>
      <c r="F88" t="s">
        <v>48</v>
      </c>
      <c r="G88" t="s">
        <v>791</v>
      </c>
      <c r="H88" t="s">
        <v>183</v>
      </c>
      <c r="M88" s="2">
        <v>15000</v>
      </c>
      <c r="N88" s="2">
        <v>30000</v>
      </c>
      <c r="O88" s="2">
        <f>IF(Tabla1[[#This Row],[Mov]]="VNT",Tabla1[[#This Row],[Sale]]-Tabla1[[#This Row],[Cost]],-Tabla1[[#This Row],[Cost]]*Tabla1[[#This Row],[Cant]])</f>
        <v>-45000</v>
      </c>
      <c r="P88" s="8">
        <f>IF(Tabla1[[#This Row],[Mov]]="VNT",-Tabla1[[#This Row],[Cant]],Tabla1[[#This Row],[Cant]])</f>
        <v>3</v>
      </c>
      <c r="Q88" s="8">
        <f>DAY(Tabla1[[#This Row],[Date]])</f>
        <v>31</v>
      </c>
      <c r="R88" s="8">
        <f>MONTH(Tabla1[[#This Row],[Date]])</f>
        <v>5</v>
      </c>
      <c r="S88" s="8">
        <f>YEAR(Tabla1[[#This Row],[Date]])</f>
        <v>2022</v>
      </c>
    </row>
    <row r="89" spans="1:19" x14ac:dyDescent="0.2">
      <c r="A89">
        <v>88</v>
      </c>
      <c r="B89" s="1">
        <v>44712</v>
      </c>
      <c r="C89" t="s">
        <v>261</v>
      </c>
      <c r="D89" t="s">
        <v>181</v>
      </c>
      <c r="E89">
        <v>3</v>
      </c>
      <c r="F89" t="s">
        <v>48</v>
      </c>
      <c r="G89" t="s">
        <v>790</v>
      </c>
      <c r="H89" t="s">
        <v>184</v>
      </c>
      <c r="M89" s="2">
        <v>20000</v>
      </c>
      <c r="N89" s="2">
        <v>35000</v>
      </c>
      <c r="O89" s="2">
        <f>IF(Tabla1[[#This Row],[Mov]]="VNT",Tabla1[[#This Row],[Sale]]-Tabla1[[#This Row],[Cost]],-Tabla1[[#This Row],[Cost]]*Tabla1[[#This Row],[Cant]])</f>
        <v>-60000</v>
      </c>
      <c r="P89" s="8">
        <f>IF(Tabla1[[#This Row],[Mov]]="VNT",-Tabla1[[#This Row],[Cant]],Tabla1[[#This Row],[Cant]])</f>
        <v>3</v>
      </c>
      <c r="Q89" s="8">
        <f>DAY(Tabla1[[#This Row],[Date]])</f>
        <v>31</v>
      </c>
      <c r="R89" s="8">
        <f>MONTH(Tabla1[[#This Row],[Date]])</f>
        <v>5</v>
      </c>
      <c r="S89" s="8">
        <f>YEAR(Tabla1[[#This Row],[Date]])</f>
        <v>2022</v>
      </c>
    </row>
    <row r="90" spans="1:19" x14ac:dyDescent="0.2">
      <c r="A90">
        <v>89</v>
      </c>
      <c r="B90" s="1">
        <v>44712</v>
      </c>
      <c r="C90" t="s">
        <v>261</v>
      </c>
      <c r="D90" t="s">
        <v>181</v>
      </c>
      <c r="E90">
        <v>1</v>
      </c>
      <c r="F90" t="s">
        <v>48</v>
      </c>
      <c r="G90" t="s">
        <v>791</v>
      </c>
      <c r="H90" t="s">
        <v>185</v>
      </c>
      <c r="M90" s="2">
        <v>58000</v>
      </c>
      <c r="N90" s="2">
        <v>89000</v>
      </c>
      <c r="O90" s="2">
        <f>IF(Tabla1[[#This Row],[Mov]]="VNT",Tabla1[[#This Row],[Sale]]-Tabla1[[#This Row],[Cost]],-Tabla1[[#This Row],[Cost]]*Tabla1[[#This Row],[Cant]])</f>
        <v>-58000</v>
      </c>
      <c r="P90" s="8">
        <f>IF(Tabla1[[#This Row],[Mov]]="VNT",-Tabla1[[#This Row],[Cant]],Tabla1[[#This Row],[Cant]])</f>
        <v>1</v>
      </c>
      <c r="Q90" s="8">
        <f>DAY(Tabla1[[#This Row],[Date]])</f>
        <v>31</v>
      </c>
      <c r="R90" s="8">
        <f>MONTH(Tabla1[[#This Row],[Date]])</f>
        <v>5</v>
      </c>
      <c r="S90" s="8">
        <f>YEAR(Tabla1[[#This Row],[Date]])</f>
        <v>2022</v>
      </c>
    </row>
    <row r="91" spans="1:19" x14ac:dyDescent="0.2">
      <c r="A91">
        <v>90</v>
      </c>
      <c r="B91" s="1">
        <v>44712</v>
      </c>
      <c r="C91" t="s">
        <v>261</v>
      </c>
      <c r="D91" t="s">
        <v>181</v>
      </c>
      <c r="E91">
        <v>1</v>
      </c>
      <c r="F91" t="s">
        <v>48</v>
      </c>
      <c r="G91" t="s">
        <v>791</v>
      </c>
      <c r="H91" t="s">
        <v>186</v>
      </c>
      <c r="M91" s="2">
        <v>58000</v>
      </c>
      <c r="N91" s="2">
        <v>89000</v>
      </c>
      <c r="O91" s="2">
        <f>IF(Tabla1[[#This Row],[Mov]]="VNT",Tabla1[[#This Row],[Sale]]-Tabla1[[#This Row],[Cost]],-Tabla1[[#This Row],[Cost]]*Tabla1[[#This Row],[Cant]])</f>
        <v>-58000</v>
      </c>
      <c r="P91" s="8">
        <f>IF(Tabla1[[#This Row],[Mov]]="VNT",-Tabla1[[#This Row],[Cant]],Tabla1[[#This Row],[Cant]])</f>
        <v>1</v>
      </c>
      <c r="Q91" s="8">
        <f>DAY(Tabla1[[#This Row],[Date]])</f>
        <v>31</v>
      </c>
      <c r="R91" s="8">
        <f>MONTH(Tabla1[[#This Row],[Date]])</f>
        <v>5</v>
      </c>
      <c r="S91" s="8">
        <f>YEAR(Tabla1[[#This Row],[Date]])</f>
        <v>2022</v>
      </c>
    </row>
    <row r="92" spans="1:19" x14ac:dyDescent="0.2">
      <c r="A92">
        <v>91</v>
      </c>
      <c r="B92" s="1">
        <v>44712</v>
      </c>
      <c r="C92" t="s">
        <v>261</v>
      </c>
      <c r="D92" t="s">
        <v>181</v>
      </c>
      <c r="E92">
        <v>1</v>
      </c>
      <c r="F92" t="s">
        <v>48</v>
      </c>
      <c r="G92" t="s">
        <v>1259</v>
      </c>
      <c r="H92" t="s">
        <v>187</v>
      </c>
      <c r="M92" s="2">
        <v>37000</v>
      </c>
      <c r="N92" s="2">
        <v>55000</v>
      </c>
      <c r="O92" s="2">
        <f>IF(Tabla1[[#This Row],[Mov]]="VNT",Tabla1[[#This Row],[Sale]]-Tabla1[[#This Row],[Cost]],-Tabla1[[#This Row],[Cost]]*Tabla1[[#This Row],[Cant]])</f>
        <v>-37000</v>
      </c>
      <c r="P92" s="8">
        <f>IF(Tabla1[[#This Row],[Mov]]="VNT",-Tabla1[[#This Row],[Cant]],Tabla1[[#This Row],[Cant]])</f>
        <v>1</v>
      </c>
      <c r="Q92" s="8">
        <f>DAY(Tabla1[[#This Row],[Date]])</f>
        <v>31</v>
      </c>
      <c r="R92" s="8">
        <f>MONTH(Tabla1[[#This Row],[Date]])</f>
        <v>5</v>
      </c>
      <c r="S92" s="8">
        <f>YEAR(Tabla1[[#This Row],[Date]])</f>
        <v>2022</v>
      </c>
    </row>
    <row r="93" spans="1:19" x14ac:dyDescent="0.2">
      <c r="A93">
        <v>92</v>
      </c>
      <c r="B93" s="1">
        <v>44712</v>
      </c>
      <c r="C93" t="s">
        <v>261</v>
      </c>
      <c r="D93" t="s">
        <v>181</v>
      </c>
      <c r="E93">
        <v>1</v>
      </c>
      <c r="F93" t="s">
        <v>48</v>
      </c>
      <c r="G93" t="s">
        <v>792</v>
      </c>
      <c r="H93" t="s">
        <v>188</v>
      </c>
      <c r="M93" s="2">
        <v>115000</v>
      </c>
      <c r="N93" s="2">
        <v>150000</v>
      </c>
      <c r="O93" s="2">
        <f>IF(Tabla1[[#This Row],[Mov]]="VNT",Tabla1[[#This Row],[Sale]]-Tabla1[[#This Row],[Cost]],-Tabla1[[#This Row],[Cost]]*Tabla1[[#This Row],[Cant]])</f>
        <v>-115000</v>
      </c>
      <c r="P93" s="8">
        <f>IF(Tabla1[[#This Row],[Mov]]="VNT",-Tabla1[[#This Row],[Cant]],Tabla1[[#This Row],[Cant]])</f>
        <v>1</v>
      </c>
      <c r="Q93" s="8">
        <f>DAY(Tabla1[[#This Row],[Date]])</f>
        <v>31</v>
      </c>
      <c r="R93" s="8">
        <f>MONTH(Tabla1[[#This Row],[Date]])</f>
        <v>5</v>
      </c>
      <c r="S93" s="8">
        <f>YEAR(Tabla1[[#This Row],[Date]])</f>
        <v>2022</v>
      </c>
    </row>
    <row r="94" spans="1:19" x14ac:dyDescent="0.2">
      <c r="A94">
        <v>93</v>
      </c>
      <c r="B94" s="1">
        <v>44712</v>
      </c>
      <c r="C94" t="s">
        <v>261</v>
      </c>
      <c r="D94" t="s">
        <v>181</v>
      </c>
      <c r="E94">
        <v>1</v>
      </c>
      <c r="F94" t="s">
        <v>48</v>
      </c>
      <c r="G94" t="s">
        <v>790</v>
      </c>
      <c r="H94" t="s">
        <v>189</v>
      </c>
      <c r="M94" s="2">
        <v>70000</v>
      </c>
      <c r="N94" s="2">
        <v>110000</v>
      </c>
      <c r="O94" s="2">
        <f>IF(Tabla1[[#This Row],[Mov]]="VNT",Tabla1[[#This Row],[Sale]]-Tabla1[[#This Row],[Cost]],-Tabla1[[#This Row],[Cost]]*Tabla1[[#This Row],[Cant]])</f>
        <v>-70000</v>
      </c>
      <c r="P94" s="8">
        <f>IF(Tabla1[[#This Row],[Mov]]="VNT",-Tabla1[[#This Row],[Cant]],Tabla1[[#This Row],[Cant]])</f>
        <v>1</v>
      </c>
      <c r="Q94" s="8">
        <f>DAY(Tabla1[[#This Row],[Date]])</f>
        <v>31</v>
      </c>
      <c r="R94" s="8">
        <f>MONTH(Tabla1[[#This Row],[Date]])</f>
        <v>5</v>
      </c>
      <c r="S94" s="8">
        <f>YEAR(Tabla1[[#This Row],[Date]])</f>
        <v>2022</v>
      </c>
    </row>
    <row r="95" spans="1:19" x14ac:dyDescent="0.2">
      <c r="A95">
        <v>94</v>
      </c>
      <c r="B95" s="1">
        <v>44712</v>
      </c>
      <c r="C95" t="s">
        <v>261</v>
      </c>
      <c r="D95" t="s">
        <v>181</v>
      </c>
      <c r="E95">
        <v>1</v>
      </c>
      <c r="F95" t="s">
        <v>43</v>
      </c>
      <c r="G95" t="s">
        <v>266</v>
      </c>
      <c r="H95" t="s">
        <v>190</v>
      </c>
      <c r="M95" s="2">
        <v>30000</v>
      </c>
      <c r="N95" s="2">
        <v>49000</v>
      </c>
      <c r="O95" s="2">
        <f>IF(Tabla1[[#This Row],[Mov]]="VNT",Tabla1[[#This Row],[Sale]]-Tabla1[[#This Row],[Cost]],-Tabla1[[#This Row],[Cost]]*Tabla1[[#This Row],[Cant]])</f>
        <v>-30000</v>
      </c>
      <c r="P95" s="8">
        <f>IF(Tabla1[[#This Row],[Mov]]="VNT",-Tabla1[[#This Row],[Cant]],Tabla1[[#This Row],[Cant]])</f>
        <v>1</v>
      </c>
      <c r="Q95" s="8">
        <f>DAY(Tabla1[[#This Row],[Date]])</f>
        <v>31</v>
      </c>
      <c r="R95" s="8">
        <f>MONTH(Tabla1[[#This Row],[Date]])</f>
        <v>5</v>
      </c>
      <c r="S95" s="8">
        <f>YEAR(Tabla1[[#This Row],[Date]])</f>
        <v>2022</v>
      </c>
    </row>
    <row r="96" spans="1:19" x14ac:dyDescent="0.2">
      <c r="A96">
        <v>95</v>
      </c>
      <c r="B96" s="1">
        <v>44712</v>
      </c>
      <c r="C96" t="s">
        <v>261</v>
      </c>
      <c r="D96" t="s">
        <v>181</v>
      </c>
      <c r="E96">
        <v>1</v>
      </c>
      <c r="F96" t="s">
        <v>43</v>
      </c>
      <c r="G96" t="s">
        <v>266</v>
      </c>
      <c r="H96" t="s">
        <v>191</v>
      </c>
      <c r="M96" s="2">
        <v>36000</v>
      </c>
      <c r="N96" s="2">
        <v>59000</v>
      </c>
      <c r="O96" s="2">
        <f>IF(Tabla1[[#This Row],[Mov]]="VNT",Tabla1[[#This Row],[Sale]]-Tabla1[[#This Row],[Cost]],-Tabla1[[#This Row],[Cost]]*Tabla1[[#This Row],[Cant]])</f>
        <v>-36000</v>
      </c>
      <c r="P96" s="8">
        <f>IF(Tabla1[[#This Row],[Mov]]="VNT",-Tabla1[[#This Row],[Cant]],Tabla1[[#This Row],[Cant]])</f>
        <v>1</v>
      </c>
      <c r="Q96" s="8">
        <f>DAY(Tabla1[[#This Row],[Date]])</f>
        <v>31</v>
      </c>
      <c r="R96" s="8">
        <f>MONTH(Tabla1[[#This Row],[Date]])</f>
        <v>5</v>
      </c>
      <c r="S96" s="8">
        <f>YEAR(Tabla1[[#This Row],[Date]])</f>
        <v>2022</v>
      </c>
    </row>
    <row r="97" spans="1:19" x14ac:dyDescent="0.2">
      <c r="A97">
        <v>96</v>
      </c>
      <c r="B97" s="1">
        <v>44712</v>
      </c>
      <c r="C97" t="s">
        <v>261</v>
      </c>
      <c r="D97" t="s">
        <v>197</v>
      </c>
      <c r="E97">
        <v>1</v>
      </c>
      <c r="F97" t="s">
        <v>192</v>
      </c>
      <c r="G97" t="s">
        <v>266</v>
      </c>
      <c r="H97" t="s">
        <v>193</v>
      </c>
      <c r="M97" s="2">
        <v>25000</v>
      </c>
      <c r="N97" s="2">
        <v>45000</v>
      </c>
      <c r="O97" s="2">
        <f>IF(Tabla1[[#This Row],[Mov]]="VNT",Tabla1[[#This Row],[Sale]]-Tabla1[[#This Row],[Cost]],-Tabla1[[#This Row],[Cost]]*Tabla1[[#This Row],[Cant]])</f>
        <v>-25000</v>
      </c>
      <c r="P97" s="8">
        <f>IF(Tabla1[[#This Row],[Mov]]="VNT",-Tabla1[[#This Row],[Cant]],Tabla1[[#This Row],[Cant]])</f>
        <v>1</v>
      </c>
      <c r="Q97" s="8">
        <f>DAY(Tabla1[[#This Row],[Date]])</f>
        <v>31</v>
      </c>
      <c r="R97" s="8">
        <f>MONTH(Tabla1[[#This Row],[Date]])</f>
        <v>5</v>
      </c>
      <c r="S97" s="8">
        <f>YEAR(Tabla1[[#This Row],[Date]])</f>
        <v>2022</v>
      </c>
    </row>
    <row r="98" spans="1:19" x14ac:dyDescent="0.2">
      <c r="A98">
        <v>97</v>
      </c>
      <c r="B98" s="1">
        <v>44712</v>
      </c>
      <c r="C98" t="s">
        <v>261</v>
      </c>
      <c r="D98" t="s">
        <v>197</v>
      </c>
      <c r="E98">
        <v>2</v>
      </c>
      <c r="F98" t="s">
        <v>192</v>
      </c>
      <c r="G98" t="s">
        <v>266</v>
      </c>
      <c r="H98" t="s">
        <v>194</v>
      </c>
      <c r="M98" s="2">
        <v>18000</v>
      </c>
      <c r="N98" s="2">
        <v>35000</v>
      </c>
      <c r="O98" s="2">
        <f>IF(Tabla1[[#This Row],[Mov]]="VNT",Tabla1[[#This Row],[Sale]]-Tabla1[[#This Row],[Cost]],-Tabla1[[#This Row],[Cost]]*Tabla1[[#This Row],[Cant]])</f>
        <v>-36000</v>
      </c>
      <c r="P98" s="8">
        <f>IF(Tabla1[[#This Row],[Mov]]="VNT",-Tabla1[[#This Row],[Cant]],Tabla1[[#This Row],[Cant]])</f>
        <v>2</v>
      </c>
      <c r="Q98" s="8">
        <f>DAY(Tabla1[[#This Row],[Date]])</f>
        <v>31</v>
      </c>
      <c r="R98" s="8">
        <f>MONTH(Tabla1[[#This Row],[Date]])</f>
        <v>5</v>
      </c>
      <c r="S98" s="8">
        <f>YEAR(Tabla1[[#This Row],[Date]])</f>
        <v>2022</v>
      </c>
    </row>
    <row r="99" spans="1:19" x14ac:dyDescent="0.2">
      <c r="A99">
        <v>98</v>
      </c>
      <c r="B99" s="1">
        <v>44712</v>
      </c>
      <c r="C99" t="s">
        <v>261</v>
      </c>
      <c r="D99" t="s">
        <v>197</v>
      </c>
      <c r="E99">
        <v>2</v>
      </c>
      <c r="F99" t="s">
        <v>195</v>
      </c>
      <c r="G99" t="s">
        <v>197</v>
      </c>
      <c r="H99" t="s">
        <v>196</v>
      </c>
      <c r="M99" s="2">
        <v>45000</v>
      </c>
      <c r="N99" s="2">
        <v>69000</v>
      </c>
      <c r="O99" s="2">
        <f>IF(Tabla1[[#This Row],[Mov]]="VNT",Tabla1[[#This Row],[Sale]]-Tabla1[[#This Row],[Cost]],-Tabla1[[#This Row],[Cost]]*Tabla1[[#This Row],[Cant]])</f>
        <v>-90000</v>
      </c>
      <c r="P99" s="8">
        <f>IF(Tabla1[[#This Row],[Mov]]="VNT",-Tabla1[[#This Row],[Cant]],Tabla1[[#This Row],[Cant]])</f>
        <v>2</v>
      </c>
      <c r="Q99" s="8">
        <f>DAY(Tabla1[[#This Row],[Date]])</f>
        <v>31</v>
      </c>
      <c r="R99" s="8">
        <f>MONTH(Tabla1[[#This Row],[Date]])</f>
        <v>5</v>
      </c>
      <c r="S99" s="8">
        <f>YEAR(Tabla1[[#This Row],[Date]])</f>
        <v>2022</v>
      </c>
    </row>
    <row r="100" spans="1:19" x14ac:dyDescent="0.2">
      <c r="A100">
        <v>99</v>
      </c>
      <c r="B100" s="1">
        <v>44712</v>
      </c>
      <c r="C100" t="s">
        <v>261</v>
      </c>
      <c r="D100" t="s">
        <v>197</v>
      </c>
      <c r="E100">
        <v>3</v>
      </c>
      <c r="F100" t="s">
        <v>198</v>
      </c>
      <c r="G100" t="s">
        <v>266</v>
      </c>
      <c r="H100" t="s">
        <v>199</v>
      </c>
      <c r="M100" s="2">
        <v>7000</v>
      </c>
      <c r="N100" s="2">
        <v>15000</v>
      </c>
      <c r="O100" s="2">
        <f>IF(Tabla1[[#This Row],[Mov]]="VNT",Tabla1[[#This Row],[Sale]]-Tabla1[[#This Row],[Cost]],-Tabla1[[#This Row],[Cost]]*Tabla1[[#This Row],[Cant]])</f>
        <v>-21000</v>
      </c>
      <c r="P100" s="8">
        <f>IF(Tabla1[[#This Row],[Mov]]="VNT",-Tabla1[[#This Row],[Cant]],Tabla1[[#This Row],[Cant]])</f>
        <v>3</v>
      </c>
      <c r="Q100" s="8">
        <f>DAY(Tabla1[[#This Row],[Date]])</f>
        <v>31</v>
      </c>
      <c r="R100" s="8">
        <f>MONTH(Tabla1[[#This Row],[Date]])</f>
        <v>5</v>
      </c>
      <c r="S100" s="8">
        <f>YEAR(Tabla1[[#This Row],[Date]])</f>
        <v>2022</v>
      </c>
    </row>
    <row r="101" spans="1:19" x14ac:dyDescent="0.2">
      <c r="A101">
        <v>100</v>
      </c>
      <c r="B101" s="1">
        <v>44712</v>
      </c>
      <c r="C101" t="s">
        <v>261</v>
      </c>
      <c r="D101" t="s">
        <v>197</v>
      </c>
      <c r="E101">
        <v>3</v>
      </c>
      <c r="F101" t="s">
        <v>198</v>
      </c>
      <c r="G101" t="s">
        <v>266</v>
      </c>
      <c r="H101" t="s">
        <v>200</v>
      </c>
      <c r="M101" s="2">
        <v>5000</v>
      </c>
      <c r="N101" s="2">
        <v>12000</v>
      </c>
      <c r="O101" s="2">
        <f>IF(Tabla1[[#This Row],[Mov]]="VNT",Tabla1[[#This Row],[Sale]]-Tabla1[[#This Row],[Cost]],-Tabla1[[#This Row],[Cost]]*Tabla1[[#This Row],[Cant]])</f>
        <v>-15000</v>
      </c>
      <c r="P101" s="8">
        <f>IF(Tabla1[[#This Row],[Mov]]="VNT",-Tabla1[[#This Row],[Cant]],Tabla1[[#This Row],[Cant]])</f>
        <v>3</v>
      </c>
      <c r="Q101" s="8">
        <f>DAY(Tabla1[[#This Row],[Date]])</f>
        <v>31</v>
      </c>
      <c r="R101" s="8">
        <f>MONTH(Tabla1[[#This Row],[Date]])</f>
        <v>5</v>
      </c>
      <c r="S101" s="8">
        <f>YEAR(Tabla1[[#This Row],[Date]])</f>
        <v>2022</v>
      </c>
    </row>
    <row r="102" spans="1:19" x14ac:dyDescent="0.2">
      <c r="A102">
        <v>101</v>
      </c>
      <c r="B102" s="1">
        <v>44712</v>
      </c>
      <c r="C102" t="s">
        <v>261</v>
      </c>
      <c r="D102" t="s">
        <v>197</v>
      </c>
      <c r="E102">
        <v>1</v>
      </c>
      <c r="F102" t="s">
        <v>201</v>
      </c>
      <c r="G102" t="s">
        <v>197</v>
      </c>
      <c r="H102" t="s">
        <v>202</v>
      </c>
      <c r="M102" s="2">
        <v>38000</v>
      </c>
      <c r="N102" s="2">
        <v>64000</v>
      </c>
      <c r="O102" s="2">
        <f>IF(Tabla1[[#This Row],[Mov]]="VNT",Tabla1[[#This Row],[Sale]]-Tabla1[[#This Row],[Cost]],-Tabla1[[#This Row],[Cost]]*Tabla1[[#This Row],[Cant]])</f>
        <v>-38000</v>
      </c>
      <c r="P102" s="8">
        <f>IF(Tabla1[[#This Row],[Mov]]="VNT",-Tabla1[[#This Row],[Cant]],Tabla1[[#This Row],[Cant]])</f>
        <v>1</v>
      </c>
      <c r="Q102" s="8">
        <f>DAY(Tabla1[[#This Row],[Date]])</f>
        <v>31</v>
      </c>
      <c r="R102" s="8">
        <f>MONTH(Tabla1[[#This Row],[Date]])</f>
        <v>5</v>
      </c>
      <c r="S102" s="8">
        <f>YEAR(Tabla1[[#This Row],[Date]])</f>
        <v>2022</v>
      </c>
    </row>
    <row r="103" spans="1:19" x14ac:dyDescent="0.2">
      <c r="A103">
        <v>102</v>
      </c>
      <c r="B103" s="1">
        <v>44712</v>
      </c>
      <c r="C103" t="s">
        <v>261</v>
      </c>
      <c r="D103" t="s">
        <v>197</v>
      </c>
      <c r="E103">
        <v>1</v>
      </c>
      <c r="F103" t="s">
        <v>201</v>
      </c>
      <c r="G103" t="s">
        <v>197</v>
      </c>
      <c r="H103" t="s">
        <v>203</v>
      </c>
      <c r="M103" s="2">
        <v>45000</v>
      </c>
      <c r="N103" s="2">
        <v>79000</v>
      </c>
      <c r="O103" s="2">
        <f>IF(Tabla1[[#This Row],[Mov]]="VNT",Tabla1[[#This Row],[Sale]]-Tabla1[[#This Row],[Cost]],-Tabla1[[#This Row],[Cost]]*Tabla1[[#This Row],[Cant]])</f>
        <v>-45000</v>
      </c>
      <c r="P103" s="8">
        <f>IF(Tabla1[[#This Row],[Mov]]="VNT",-Tabla1[[#This Row],[Cant]],Tabla1[[#This Row],[Cant]])</f>
        <v>1</v>
      </c>
      <c r="Q103" s="8">
        <f>DAY(Tabla1[[#This Row],[Date]])</f>
        <v>31</v>
      </c>
      <c r="R103" s="8">
        <f>MONTH(Tabla1[[#This Row],[Date]])</f>
        <v>5</v>
      </c>
      <c r="S103" s="8">
        <f>YEAR(Tabla1[[#This Row],[Date]])</f>
        <v>2022</v>
      </c>
    </row>
    <row r="104" spans="1:19" x14ac:dyDescent="0.2">
      <c r="A104">
        <v>103</v>
      </c>
      <c r="B104" s="1">
        <v>44712</v>
      </c>
      <c r="C104" t="s">
        <v>261</v>
      </c>
      <c r="D104" t="s">
        <v>197</v>
      </c>
      <c r="E104">
        <v>1</v>
      </c>
      <c r="F104" t="s">
        <v>38</v>
      </c>
      <c r="G104" t="s">
        <v>266</v>
      </c>
      <c r="H104" t="s">
        <v>204</v>
      </c>
      <c r="M104" s="2">
        <v>14000</v>
      </c>
      <c r="N104" s="2">
        <v>25000</v>
      </c>
      <c r="O104" s="2">
        <f>IF(Tabla1[[#This Row],[Mov]]="VNT",Tabla1[[#This Row],[Sale]]-Tabla1[[#This Row],[Cost]],-Tabla1[[#This Row],[Cost]]*Tabla1[[#This Row],[Cant]])</f>
        <v>-14000</v>
      </c>
      <c r="P104" s="8">
        <f>IF(Tabla1[[#This Row],[Mov]]="VNT",-Tabla1[[#This Row],[Cant]],Tabla1[[#This Row],[Cant]])</f>
        <v>1</v>
      </c>
      <c r="Q104" s="8">
        <f>DAY(Tabla1[[#This Row],[Date]])</f>
        <v>31</v>
      </c>
      <c r="R104" s="8">
        <f>MONTH(Tabla1[[#This Row],[Date]])</f>
        <v>5</v>
      </c>
      <c r="S104" s="8">
        <f>YEAR(Tabla1[[#This Row],[Date]])</f>
        <v>2022</v>
      </c>
    </row>
    <row r="105" spans="1:19" x14ac:dyDescent="0.2">
      <c r="A105">
        <v>104</v>
      </c>
      <c r="B105" s="1">
        <v>44712</v>
      </c>
      <c r="C105" t="s">
        <v>261</v>
      </c>
      <c r="D105" t="s">
        <v>197</v>
      </c>
      <c r="E105">
        <v>2</v>
      </c>
      <c r="F105" t="s">
        <v>38</v>
      </c>
      <c r="G105" t="s">
        <v>266</v>
      </c>
      <c r="H105" t="s">
        <v>205</v>
      </c>
      <c r="M105" s="2">
        <v>14000</v>
      </c>
      <c r="N105" s="2">
        <v>25000</v>
      </c>
      <c r="O105" s="2">
        <f>IF(Tabla1[[#This Row],[Mov]]="VNT",Tabla1[[#This Row],[Sale]]-Tabla1[[#This Row],[Cost]],-Tabla1[[#This Row],[Cost]]*Tabla1[[#This Row],[Cant]])</f>
        <v>-28000</v>
      </c>
      <c r="P105" s="8">
        <f>IF(Tabla1[[#This Row],[Mov]]="VNT",-Tabla1[[#This Row],[Cant]],Tabla1[[#This Row],[Cant]])</f>
        <v>2</v>
      </c>
      <c r="Q105" s="8">
        <f>DAY(Tabla1[[#This Row],[Date]])</f>
        <v>31</v>
      </c>
      <c r="R105" s="8">
        <f>MONTH(Tabla1[[#This Row],[Date]])</f>
        <v>5</v>
      </c>
      <c r="S105" s="8">
        <f>YEAR(Tabla1[[#This Row],[Date]])</f>
        <v>2022</v>
      </c>
    </row>
    <row r="106" spans="1:19" x14ac:dyDescent="0.2">
      <c r="A106">
        <v>105</v>
      </c>
      <c r="B106" s="1">
        <v>44712</v>
      </c>
      <c r="C106" t="s">
        <v>261</v>
      </c>
      <c r="D106" t="s">
        <v>197</v>
      </c>
      <c r="E106">
        <v>2</v>
      </c>
      <c r="F106" t="s">
        <v>38</v>
      </c>
      <c r="G106" t="s">
        <v>266</v>
      </c>
      <c r="H106" t="s">
        <v>206</v>
      </c>
      <c r="M106" s="2">
        <v>18000</v>
      </c>
      <c r="N106" s="2">
        <v>30000</v>
      </c>
      <c r="O106" s="2">
        <f>IF(Tabla1[[#This Row],[Mov]]="VNT",Tabla1[[#This Row],[Sale]]-Tabla1[[#This Row],[Cost]],-Tabla1[[#This Row],[Cost]]*Tabla1[[#This Row],[Cant]])</f>
        <v>-36000</v>
      </c>
      <c r="P106" s="8">
        <f>IF(Tabla1[[#This Row],[Mov]]="VNT",-Tabla1[[#This Row],[Cant]],Tabla1[[#This Row],[Cant]])</f>
        <v>2</v>
      </c>
      <c r="Q106" s="8">
        <f>DAY(Tabla1[[#This Row],[Date]])</f>
        <v>31</v>
      </c>
      <c r="R106" s="8">
        <f>MONTH(Tabla1[[#This Row],[Date]])</f>
        <v>5</v>
      </c>
      <c r="S106" s="8">
        <f>YEAR(Tabla1[[#This Row],[Date]])</f>
        <v>2022</v>
      </c>
    </row>
    <row r="107" spans="1:19" x14ac:dyDescent="0.2">
      <c r="A107">
        <v>106</v>
      </c>
      <c r="B107" s="1">
        <v>44712</v>
      </c>
      <c r="C107" t="s">
        <v>261</v>
      </c>
      <c r="D107" t="s">
        <v>197</v>
      </c>
      <c r="E107">
        <v>2</v>
      </c>
      <c r="F107" t="s">
        <v>38</v>
      </c>
      <c r="G107" t="s">
        <v>266</v>
      </c>
      <c r="H107" t="s">
        <v>207</v>
      </c>
      <c r="M107" s="2">
        <v>14000</v>
      </c>
      <c r="N107" s="2">
        <v>25000</v>
      </c>
      <c r="O107" s="2">
        <f>IF(Tabla1[[#This Row],[Mov]]="VNT",Tabla1[[#This Row],[Sale]]-Tabla1[[#This Row],[Cost]],-Tabla1[[#This Row],[Cost]]*Tabla1[[#This Row],[Cant]])</f>
        <v>-28000</v>
      </c>
      <c r="P107" s="8">
        <f>IF(Tabla1[[#This Row],[Mov]]="VNT",-Tabla1[[#This Row],[Cant]],Tabla1[[#This Row],[Cant]])</f>
        <v>2</v>
      </c>
      <c r="Q107" s="8">
        <f>DAY(Tabla1[[#This Row],[Date]])</f>
        <v>31</v>
      </c>
      <c r="R107" s="8">
        <f>MONTH(Tabla1[[#This Row],[Date]])</f>
        <v>5</v>
      </c>
      <c r="S107" s="8">
        <f>YEAR(Tabla1[[#This Row],[Date]])</f>
        <v>2022</v>
      </c>
    </row>
    <row r="108" spans="1:19" x14ac:dyDescent="0.2">
      <c r="A108">
        <v>107</v>
      </c>
      <c r="B108" s="1">
        <v>44712</v>
      </c>
      <c r="C108" t="s">
        <v>261</v>
      </c>
      <c r="D108" t="s">
        <v>197</v>
      </c>
      <c r="E108">
        <v>1</v>
      </c>
      <c r="F108" t="s">
        <v>38</v>
      </c>
      <c r="G108" t="s">
        <v>266</v>
      </c>
      <c r="H108" t="s">
        <v>208</v>
      </c>
      <c r="M108" s="2">
        <v>12000</v>
      </c>
      <c r="N108" s="2">
        <v>25000</v>
      </c>
      <c r="O108" s="2">
        <f>IF(Tabla1[[#This Row],[Mov]]="VNT",Tabla1[[#This Row],[Sale]]-Tabla1[[#This Row],[Cost]],-Tabla1[[#This Row],[Cost]]*Tabla1[[#This Row],[Cant]])</f>
        <v>-12000</v>
      </c>
      <c r="P108" s="8">
        <f>IF(Tabla1[[#This Row],[Mov]]="VNT",-Tabla1[[#This Row],[Cant]],Tabla1[[#This Row],[Cant]])</f>
        <v>1</v>
      </c>
      <c r="Q108" s="8">
        <f>DAY(Tabla1[[#This Row],[Date]])</f>
        <v>31</v>
      </c>
      <c r="R108" s="8">
        <f>MONTH(Tabla1[[#This Row],[Date]])</f>
        <v>5</v>
      </c>
      <c r="S108" s="8">
        <f>YEAR(Tabla1[[#This Row],[Date]])</f>
        <v>2022</v>
      </c>
    </row>
    <row r="109" spans="1:19" x14ac:dyDescent="0.2">
      <c r="A109">
        <v>108</v>
      </c>
      <c r="B109" s="1">
        <v>44712</v>
      </c>
      <c r="C109" t="s">
        <v>261</v>
      </c>
      <c r="D109" t="s">
        <v>197</v>
      </c>
      <c r="E109">
        <v>1</v>
      </c>
      <c r="F109" t="s">
        <v>15</v>
      </c>
      <c r="G109" t="s">
        <v>266</v>
      </c>
      <c r="H109" t="s">
        <v>209</v>
      </c>
      <c r="M109" s="2">
        <v>25000</v>
      </c>
      <c r="N109" s="2">
        <v>49000</v>
      </c>
      <c r="O109" s="2">
        <f>IF(Tabla1[[#This Row],[Mov]]="VNT",Tabla1[[#This Row],[Sale]]-Tabla1[[#This Row],[Cost]],-Tabla1[[#This Row],[Cost]]*Tabla1[[#This Row],[Cant]])</f>
        <v>-25000</v>
      </c>
      <c r="P109" s="8">
        <f>IF(Tabla1[[#This Row],[Mov]]="VNT",-Tabla1[[#This Row],[Cant]],Tabla1[[#This Row],[Cant]])</f>
        <v>1</v>
      </c>
      <c r="Q109" s="8">
        <f>DAY(Tabla1[[#This Row],[Date]])</f>
        <v>31</v>
      </c>
      <c r="R109" s="8">
        <f>MONTH(Tabla1[[#This Row],[Date]])</f>
        <v>5</v>
      </c>
      <c r="S109" s="8">
        <f>YEAR(Tabla1[[#This Row],[Date]])</f>
        <v>2022</v>
      </c>
    </row>
    <row r="110" spans="1:19" x14ac:dyDescent="0.2">
      <c r="A110">
        <v>109</v>
      </c>
      <c r="B110" s="1">
        <v>44712</v>
      </c>
      <c r="C110" t="s">
        <v>261</v>
      </c>
      <c r="D110" t="s">
        <v>197</v>
      </c>
      <c r="E110">
        <v>1</v>
      </c>
      <c r="F110" t="s">
        <v>44</v>
      </c>
      <c r="G110" t="s">
        <v>702</v>
      </c>
      <c r="H110" t="s">
        <v>210</v>
      </c>
      <c r="M110" s="2">
        <v>32000</v>
      </c>
      <c r="N110" s="2">
        <v>55000</v>
      </c>
      <c r="O110" s="2">
        <f>IF(Tabla1[[#This Row],[Mov]]="VNT",Tabla1[[#This Row],[Sale]]-Tabla1[[#This Row],[Cost]],-Tabla1[[#This Row],[Cost]]*Tabla1[[#This Row],[Cant]])</f>
        <v>-32000</v>
      </c>
      <c r="P110" s="8">
        <f>IF(Tabla1[[#This Row],[Mov]]="VNT",-Tabla1[[#This Row],[Cant]],Tabla1[[#This Row],[Cant]])</f>
        <v>1</v>
      </c>
      <c r="Q110" s="8">
        <f>DAY(Tabla1[[#This Row],[Date]])</f>
        <v>31</v>
      </c>
      <c r="R110" s="8">
        <f>MONTH(Tabla1[[#This Row],[Date]])</f>
        <v>5</v>
      </c>
      <c r="S110" s="8">
        <f>YEAR(Tabla1[[#This Row],[Date]])</f>
        <v>2022</v>
      </c>
    </row>
    <row r="111" spans="1:19" x14ac:dyDescent="0.2">
      <c r="A111">
        <v>110</v>
      </c>
      <c r="B111" s="1">
        <v>44712</v>
      </c>
      <c r="C111" t="s">
        <v>261</v>
      </c>
      <c r="D111" t="s">
        <v>197</v>
      </c>
      <c r="E111">
        <v>1</v>
      </c>
      <c r="F111" t="s">
        <v>44</v>
      </c>
      <c r="G111" t="s">
        <v>702</v>
      </c>
      <c r="H111" t="s">
        <v>211</v>
      </c>
      <c r="M111" s="2">
        <v>28000</v>
      </c>
      <c r="N111" s="2">
        <v>50000</v>
      </c>
      <c r="O111" s="2">
        <f>IF(Tabla1[[#This Row],[Mov]]="VNT",Tabla1[[#This Row],[Sale]]-Tabla1[[#This Row],[Cost]],-Tabla1[[#This Row],[Cost]]*Tabla1[[#This Row],[Cant]])</f>
        <v>-28000</v>
      </c>
      <c r="P111" s="8">
        <f>IF(Tabla1[[#This Row],[Mov]]="VNT",-Tabla1[[#This Row],[Cant]],Tabla1[[#This Row],[Cant]])</f>
        <v>1</v>
      </c>
      <c r="Q111" s="8">
        <f>DAY(Tabla1[[#This Row],[Date]])</f>
        <v>31</v>
      </c>
      <c r="R111" s="8">
        <f>MONTH(Tabla1[[#This Row],[Date]])</f>
        <v>5</v>
      </c>
      <c r="S111" s="8">
        <f>YEAR(Tabla1[[#This Row],[Date]])</f>
        <v>2022</v>
      </c>
    </row>
    <row r="112" spans="1:19" x14ac:dyDescent="0.2">
      <c r="A112">
        <v>111</v>
      </c>
      <c r="B112" s="1">
        <v>44712</v>
      </c>
      <c r="C112" t="s">
        <v>261</v>
      </c>
      <c r="D112" t="s">
        <v>197</v>
      </c>
      <c r="E112">
        <v>2</v>
      </c>
      <c r="F112" t="s">
        <v>127</v>
      </c>
      <c r="G112" t="s">
        <v>266</v>
      </c>
      <c r="H112" t="s">
        <v>212</v>
      </c>
      <c r="M112" s="2">
        <v>10000</v>
      </c>
      <c r="N112" s="2">
        <v>22000</v>
      </c>
      <c r="O112" s="2">
        <f>IF(Tabla1[[#This Row],[Mov]]="VNT",Tabla1[[#This Row],[Sale]]-Tabla1[[#This Row],[Cost]],-Tabla1[[#This Row],[Cost]]*Tabla1[[#This Row],[Cant]])</f>
        <v>-20000</v>
      </c>
      <c r="P112" s="8">
        <f>IF(Tabla1[[#This Row],[Mov]]="VNT",-Tabla1[[#This Row],[Cant]],Tabla1[[#This Row],[Cant]])</f>
        <v>2</v>
      </c>
      <c r="Q112" s="8">
        <f>DAY(Tabla1[[#This Row],[Date]])</f>
        <v>31</v>
      </c>
      <c r="R112" s="8">
        <f>MONTH(Tabla1[[#This Row],[Date]])</f>
        <v>5</v>
      </c>
      <c r="S112" s="8">
        <f>YEAR(Tabla1[[#This Row],[Date]])</f>
        <v>2022</v>
      </c>
    </row>
    <row r="113" spans="1:19" x14ac:dyDescent="0.2">
      <c r="A113">
        <v>112</v>
      </c>
      <c r="B113" s="1">
        <v>44712</v>
      </c>
      <c r="C113" t="s">
        <v>261</v>
      </c>
      <c r="D113" t="s">
        <v>197</v>
      </c>
      <c r="E113">
        <v>1</v>
      </c>
      <c r="F113" t="s">
        <v>127</v>
      </c>
      <c r="G113" t="s">
        <v>266</v>
      </c>
      <c r="H113" t="s">
        <v>213</v>
      </c>
      <c r="M113" s="2">
        <v>8000</v>
      </c>
      <c r="N113" s="2">
        <v>19000</v>
      </c>
      <c r="O113" s="2">
        <f>IF(Tabla1[[#This Row],[Mov]]="VNT",Tabla1[[#This Row],[Sale]]-Tabla1[[#This Row],[Cost]],-Tabla1[[#This Row],[Cost]]*Tabla1[[#This Row],[Cant]])</f>
        <v>-8000</v>
      </c>
      <c r="P113" s="8">
        <f>IF(Tabla1[[#This Row],[Mov]]="VNT",-Tabla1[[#This Row],[Cant]],Tabla1[[#This Row],[Cant]])</f>
        <v>1</v>
      </c>
      <c r="Q113" s="8">
        <f>DAY(Tabla1[[#This Row],[Date]])</f>
        <v>31</v>
      </c>
      <c r="R113" s="8">
        <f>MONTH(Tabla1[[#This Row],[Date]])</f>
        <v>5</v>
      </c>
      <c r="S113" s="8">
        <f>YEAR(Tabla1[[#This Row],[Date]])</f>
        <v>2022</v>
      </c>
    </row>
    <row r="114" spans="1:19" x14ac:dyDescent="0.2">
      <c r="A114">
        <v>113</v>
      </c>
      <c r="B114" s="1">
        <v>44712</v>
      </c>
      <c r="C114" t="s">
        <v>261</v>
      </c>
      <c r="D114" t="s">
        <v>197</v>
      </c>
      <c r="E114">
        <v>2</v>
      </c>
      <c r="F114" t="s">
        <v>214</v>
      </c>
      <c r="G114" t="s">
        <v>794</v>
      </c>
      <c r="H114" t="s">
        <v>215</v>
      </c>
      <c r="M114" s="2">
        <v>14000</v>
      </c>
      <c r="N114" s="2">
        <v>25000</v>
      </c>
      <c r="O114" s="2">
        <f>IF(Tabla1[[#This Row],[Mov]]="VNT",Tabla1[[#This Row],[Sale]]-Tabla1[[#This Row],[Cost]],-Tabla1[[#This Row],[Cost]]*Tabla1[[#This Row],[Cant]])</f>
        <v>-28000</v>
      </c>
      <c r="P114" s="8">
        <f>IF(Tabla1[[#This Row],[Mov]]="VNT",-Tabla1[[#This Row],[Cant]],Tabla1[[#This Row],[Cant]])</f>
        <v>2</v>
      </c>
      <c r="Q114" s="8">
        <f>DAY(Tabla1[[#This Row],[Date]])</f>
        <v>31</v>
      </c>
      <c r="R114" s="8">
        <f>MONTH(Tabla1[[#This Row],[Date]])</f>
        <v>5</v>
      </c>
      <c r="S114" s="8">
        <f>YEAR(Tabla1[[#This Row],[Date]])</f>
        <v>2022</v>
      </c>
    </row>
    <row r="115" spans="1:19" x14ac:dyDescent="0.2">
      <c r="A115">
        <v>114</v>
      </c>
      <c r="B115" s="1">
        <v>44712</v>
      </c>
      <c r="C115" t="s">
        <v>261</v>
      </c>
      <c r="D115" t="s">
        <v>197</v>
      </c>
      <c r="E115">
        <v>1</v>
      </c>
      <c r="F115" t="s">
        <v>214</v>
      </c>
      <c r="G115" t="s">
        <v>721</v>
      </c>
      <c r="H115" t="s">
        <v>216</v>
      </c>
      <c r="M115" s="2">
        <v>20000</v>
      </c>
      <c r="N115" s="2">
        <v>35000</v>
      </c>
      <c r="O115" s="2">
        <f>IF(Tabla1[[#This Row],[Mov]]="VNT",Tabla1[[#This Row],[Sale]]-Tabla1[[#This Row],[Cost]],-Tabla1[[#This Row],[Cost]]*Tabla1[[#This Row],[Cant]])</f>
        <v>-20000</v>
      </c>
      <c r="P115" s="8">
        <f>IF(Tabla1[[#This Row],[Mov]]="VNT",-Tabla1[[#This Row],[Cant]],Tabla1[[#This Row],[Cant]])</f>
        <v>1</v>
      </c>
      <c r="Q115" s="8">
        <f>DAY(Tabla1[[#This Row],[Date]])</f>
        <v>31</v>
      </c>
      <c r="R115" s="8">
        <f>MONTH(Tabla1[[#This Row],[Date]])</f>
        <v>5</v>
      </c>
      <c r="S115" s="8">
        <f>YEAR(Tabla1[[#This Row],[Date]])</f>
        <v>2022</v>
      </c>
    </row>
    <row r="116" spans="1:19" x14ac:dyDescent="0.2">
      <c r="A116">
        <v>115</v>
      </c>
      <c r="B116" s="1">
        <v>44712</v>
      </c>
      <c r="C116" t="s">
        <v>261</v>
      </c>
      <c r="D116" t="s">
        <v>197</v>
      </c>
      <c r="E116">
        <v>3</v>
      </c>
      <c r="F116" t="s">
        <v>128</v>
      </c>
      <c r="G116" t="s">
        <v>266</v>
      </c>
      <c r="H116" t="s">
        <v>217</v>
      </c>
      <c r="M116" s="2">
        <v>10000</v>
      </c>
      <c r="N116" s="2">
        <v>20000</v>
      </c>
      <c r="O116" s="2">
        <f>IF(Tabla1[[#This Row],[Mov]]="VNT",Tabla1[[#This Row],[Sale]]-Tabla1[[#This Row],[Cost]],-Tabla1[[#This Row],[Cost]]*Tabla1[[#This Row],[Cant]])</f>
        <v>-30000</v>
      </c>
      <c r="P116" s="8">
        <f>IF(Tabla1[[#This Row],[Mov]]="VNT",-Tabla1[[#This Row],[Cant]],Tabla1[[#This Row],[Cant]])</f>
        <v>3</v>
      </c>
      <c r="Q116" s="8">
        <f>DAY(Tabla1[[#This Row],[Date]])</f>
        <v>31</v>
      </c>
      <c r="R116" s="8">
        <f>MONTH(Tabla1[[#This Row],[Date]])</f>
        <v>5</v>
      </c>
      <c r="S116" s="8">
        <f>YEAR(Tabla1[[#This Row],[Date]])</f>
        <v>2022</v>
      </c>
    </row>
    <row r="117" spans="1:19" x14ac:dyDescent="0.2">
      <c r="A117">
        <v>116</v>
      </c>
      <c r="B117" s="1">
        <v>44712</v>
      </c>
      <c r="C117" t="s">
        <v>261</v>
      </c>
      <c r="D117" t="s">
        <v>197</v>
      </c>
      <c r="E117">
        <v>1</v>
      </c>
      <c r="F117" t="s">
        <v>214</v>
      </c>
      <c r="G117" t="s">
        <v>794</v>
      </c>
      <c r="H117" t="s">
        <v>1260</v>
      </c>
      <c r="M117" s="2">
        <v>55000</v>
      </c>
      <c r="N117" s="2">
        <v>80000</v>
      </c>
      <c r="O117" s="2">
        <f>IF(Tabla1[[#This Row],[Mov]]="VNT",Tabla1[[#This Row],[Sale]]-Tabla1[[#This Row],[Cost]],-Tabla1[[#This Row],[Cost]]*Tabla1[[#This Row],[Cant]])</f>
        <v>-55000</v>
      </c>
      <c r="P117" s="8">
        <f>IF(Tabla1[[#This Row],[Mov]]="VNT",-Tabla1[[#This Row],[Cant]],Tabla1[[#This Row],[Cant]])</f>
        <v>1</v>
      </c>
      <c r="Q117" s="8">
        <f>DAY(Tabla1[[#This Row],[Date]])</f>
        <v>31</v>
      </c>
      <c r="R117" s="8">
        <f>MONTH(Tabla1[[#This Row],[Date]])</f>
        <v>5</v>
      </c>
      <c r="S117" s="8">
        <f>YEAR(Tabla1[[#This Row],[Date]])</f>
        <v>2022</v>
      </c>
    </row>
    <row r="118" spans="1:19" x14ac:dyDescent="0.2">
      <c r="A118">
        <v>117</v>
      </c>
      <c r="B118" s="1">
        <v>44712</v>
      </c>
      <c r="C118" t="s">
        <v>261</v>
      </c>
      <c r="D118" t="s">
        <v>197</v>
      </c>
      <c r="E118">
        <v>10</v>
      </c>
      <c r="F118" t="s">
        <v>21</v>
      </c>
      <c r="G118" t="s">
        <v>266</v>
      </c>
      <c r="H118" t="s">
        <v>394</v>
      </c>
      <c r="M118" s="2">
        <v>2800</v>
      </c>
      <c r="N118" s="2">
        <v>9000</v>
      </c>
      <c r="O118" s="2">
        <f>IF(Tabla1[[#This Row],[Mov]]="VNT",Tabla1[[#This Row],[Sale]]-Tabla1[[#This Row],[Cost]],-Tabla1[[#This Row],[Cost]]*Tabla1[[#This Row],[Cant]])</f>
        <v>-28000</v>
      </c>
      <c r="P118" s="8">
        <f>IF(Tabla1[[#This Row],[Mov]]="VNT",-Tabla1[[#This Row],[Cant]],Tabla1[[#This Row],[Cant]])</f>
        <v>10</v>
      </c>
      <c r="Q118" s="8">
        <f>DAY(Tabla1[[#This Row],[Date]])</f>
        <v>31</v>
      </c>
      <c r="R118" s="8">
        <f>MONTH(Tabla1[[#This Row],[Date]])</f>
        <v>5</v>
      </c>
      <c r="S118" s="8">
        <f>YEAR(Tabla1[[#This Row],[Date]])</f>
        <v>2022</v>
      </c>
    </row>
    <row r="119" spans="1:19" x14ac:dyDescent="0.2">
      <c r="A119">
        <v>118</v>
      </c>
      <c r="B119" s="1">
        <v>44712</v>
      </c>
      <c r="C119" t="s">
        <v>261</v>
      </c>
      <c r="D119" t="s">
        <v>339</v>
      </c>
      <c r="E119">
        <v>5</v>
      </c>
      <c r="F119" t="s">
        <v>15</v>
      </c>
      <c r="G119" t="s">
        <v>333</v>
      </c>
      <c r="H119" t="s">
        <v>219</v>
      </c>
      <c r="M119" s="2">
        <v>5000</v>
      </c>
      <c r="N119" s="2">
        <v>12000</v>
      </c>
      <c r="O119" s="2">
        <f>IF(Tabla1[[#This Row],[Mov]]="VNT",Tabla1[[#This Row],[Sale]]-Tabla1[[#This Row],[Cost]],-Tabla1[[#This Row],[Cost]]*Tabla1[[#This Row],[Cant]])</f>
        <v>-25000</v>
      </c>
      <c r="P119" s="8">
        <f>IF(Tabla1[[#This Row],[Mov]]="VNT",-Tabla1[[#This Row],[Cant]],Tabla1[[#This Row],[Cant]])</f>
        <v>5</v>
      </c>
      <c r="Q119" s="8">
        <f>DAY(Tabla1[[#This Row],[Date]])</f>
        <v>31</v>
      </c>
      <c r="R119" s="8">
        <f>MONTH(Tabla1[[#This Row],[Date]])</f>
        <v>5</v>
      </c>
      <c r="S119" s="8">
        <f>YEAR(Tabla1[[#This Row],[Date]])</f>
        <v>2022</v>
      </c>
    </row>
    <row r="120" spans="1:19" x14ac:dyDescent="0.2">
      <c r="A120">
        <v>119</v>
      </c>
      <c r="B120" s="1">
        <v>44712</v>
      </c>
      <c r="C120" t="s">
        <v>261</v>
      </c>
      <c r="D120" t="s">
        <v>339</v>
      </c>
      <c r="E120">
        <v>5</v>
      </c>
      <c r="F120" t="s">
        <v>15</v>
      </c>
      <c r="G120" t="s">
        <v>333</v>
      </c>
      <c r="H120" t="s">
        <v>218</v>
      </c>
      <c r="M120" s="2">
        <v>5000</v>
      </c>
      <c r="N120" s="2">
        <v>12000</v>
      </c>
      <c r="O120" s="2">
        <f>IF(Tabla1[[#This Row],[Mov]]="VNT",Tabla1[[#This Row],[Sale]]-Tabla1[[#This Row],[Cost]],-Tabla1[[#This Row],[Cost]]*Tabla1[[#This Row],[Cant]])</f>
        <v>-25000</v>
      </c>
      <c r="P120" s="8">
        <f>IF(Tabla1[[#This Row],[Mov]]="VNT",-Tabla1[[#This Row],[Cant]],Tabla1[[#This Row],[Cant]])</f>
        <v>5</v>
      </c>
      <c r="Q120" s="8">
        <f>DAY(Tabla1[[#This Row],[Date]])</f>
        <v>31</v>
      </c>
      <c r="R120" s="8">
        <f>MONTH(Tabla1[[#This Row],[Date]])</f>
        <v>5</v>
      </c>
      <c r="S120" s="8">
        <f>YEAR(Tabla1[[#This Row],[Date]])</f>
        <v>2022</v>
      </c>
    </row>
    <row r="121" spans="1:19" x14ac:dyDescent="0.2">
      <c r="A121">
        <v>120</v>
      </c>
      <c r="B121" s="1">
        <v>44712</v>
      </c>
      <c r="C121" t="s">
        <v>261</v>
      </c>
      <c r="D121" t="s">
        <v>339</v>
      </c>
      <c r="E121">
        <v>5</v>
      </c>
      <c r="F121" t="s">
        <v>15</v>
      </c>
      <c r="G121" t="s">
        <v>333</v>
      </c>
      <c r="H121" t="s">
        <v>220</v>
      </c>
      <c r="M121" s="2">
        <v>5000</v>
      </c>
      <c r="N121" s="2">
        <v>12000</v>
      </c>
      <c r="O121" s="2">
        <f>IF(Tabla1[[#This Row],[Mov]]="VNT",Tabla1[[#This Row],[Sale]]-Tabla1[[#This Row],[Cost]],-Tabla1[[#This Row],[Cost]]*Tabla1[[#This Row],[Cant]])</f>
        <v>-25000</v>
      </c>
      <c r="P121" s="8">
        <f>IF(Tabla1[[#This Row],[Mov]]="VNT",-Tabla1[[#This Row],[Cant]],Tabla1[[#This Row],[Cant]])</f>
        <v>5</v>
      </c>
      <c r="Q121" s="8">
        <f>DAY(Tabla1[[#This Row],[Date]])</f>
        <v>31</v>
      </c>
      <c r="R121" s="8">
        <f>MONTH(Tabla1[[#This Row],[Date]])</f>
        <v>5</v>
      </c>
      <c r="S121" s="8">
        <f>YEAR(Tabla1[[#This Row],[Date]])</f>
        <v>2022</v>
      </c>
    </row>
    <row r="122" spans="1:19" x14ac:dyDescent="0.2">
      <c r="A122">
        <v>121</v>
      </c>
      <c r="B122" s="1">
        <v>44712</v>
      </c>
      <c r="C122" t="s">
        <v>261</v>
      </c>
      <c r="D122" t="s">
        <v>339</v>
      </c>
      <c r="E122">
        <v>6</v>
      </c>
      <c r="F122" t="s">
        <v>15</v>
      </c>
      <c r="G122" t="s">
        <v>333</v>
      </c>
      <c r="H122" t="s">
        <v>221</v>
      </c>
      <c r="M122" s="2">
        <v>7500</v>
      </c>
      <c r="N122" s="2">
        <v>15000</v>
      </c>
      <c r="O122" s="2">
        <f>IF(Tabla1[[#This Row],[Mov]]="VNT",Tabla1[[#This Row],[Sale]]-Tabla1[[#This Row],[Cost]],-Tabla1[[#This Row],[Cost]]*Tabla1[[#This Row],[Cant]])</f>
        <v>-45000</v>
      </c>
      <c r="P122" s="8">
        <f>IF(Tabla1[[#This Row],[Mov]]="VNT",-Tabla1[[#This Row],[Cant]],Tabla1[[#This Row],[Cant]])</f>
        <v>6</v>
      </c>
      <c r="Q122" s="8">
        <f>DAY(Tabla1[[#This Row],[Date]])</f>
        <v>31</v>
      </c>
      <c r="R122" s="8">
        <f>MONTH(Tabla1[[#This Row],[Date]])</f>
        <v>5</v>
      </c>
      <c r="S122" s="8">
        <f>YEAR(Tabla1[[#This Row],[Date]])</f>
        <v>2022</v>
      </c>
    </row>
    <row r="123" spans="1:19" x14ac:dyDescent="0.2">
      <c r="A123">
        <v>122</v>
      </c>
      <c r="B123" s="1">
        <v>44712</v>
      </c>
      <c r="C123" t="s">
        <v>261</v>
      </c>
      <c r="D123" t="s">
        <v>339</v>
      </c>
      <c r="E123">
        <v>2</v>
      </c>
      <c r="F123" t="s">
        <v>43</v>
      </c>
      <c r="G123" t="s">
        <v>266</v>
      </c>
      <c r="H123" t="s">
        <v>222</v>
      </c>
      <c r="M123" s="2">
        <v>5500</v>
      </c>
      <c r="N123" s="2">
        <v>12000</v>
      </c>
      <c r="O123" s="2">
        <f>IF(Tabla1[[#This Row],[Mov]]="VNT",Tabla1[[#This Row],[Sale]]-Tabla1[[#This Row],[Cost]],-Tabla1[[#This Row],[Cost]]*Tabla1[[#This Row],[Cant]])</f>
        <v>-11000</v>
      </c>
      <c r="P123" s="8">
        <f>IF(Tabla1[[#This Row],[Mov]]="VNT",-Tabla1[[#This Row],[Cant]],Tabla1[[#This Row],[Cant]])</f>
        <v>2</v>
      </c>
      <c r="Q123" s="8">
        <f>DAY(Tabla1[[#This Row],[Date]])</f>
        <v>31</v>
      </c>
      <c r="R123" s="8">
        <f>MONTH(Tabla1[[#This Row],[Date]])</f>
        <v>5</v>
      </c>
      <c r="S123" s="8">
        <f>YEAR(Tabla1[[#This Row],[Date]])</f>
        <v>2022</v>
      </c>
    </row>
    <row r="124" spans="1:19" x14ac:dyDescent="0.2">
      <c r="A124">
        <v>123</v>
      </c>
      <c r="B124" s="1">
        <v>44712</v>
      </c>
      <c r="C124" t="s">
        <v>261</v>
      </c>
      <c r="D124" t="s">
        <v>339</v>
      </c>
      <c r="E124">
        <v>2</v>
      </c>
      <c r="F124" t="s">
        <v>127</v>
      </c>
      <c r="G124" t="s">
        <v>266</v>
      </c>
      <c r="H124" t="s">
        <v>230</v>
      </c>
      <c r="M124" s="2">
        <v>2600</v>
      </c>
      <c r="N124" s="2">
        <v>5000</v>
      </c>
      <c r="O124" s="2">
        <f>IF(Tabla1[[#This Row],[Mov]]="VNT",Tabla1[[#This Row],[Sale]]-Tabla1[[#This Row],[Cost]],-Tabla1[[#This Row],[Cost]]*Tabla1[[#This Row],[Cant]])</f>
        <v>-5200</v>
      </c>
      <c r="P124" s="8">
        <f>IF(Tabla1[[#This Row],[Mov]]="VNT",-Tabla1[[#This Row],[Cant]],Tabla1[[#This Row],[Cant]])</f>
        <v>2</v>
      </c>
      <c r="Q124" s="8">
        <f>DAY(Tabla1[[#This Row],[Date]])</f>
        <v>31</v>
      </c>
      <c r="R124" s="8">
        <f>MONTH(Tabla1[[#This Row],[Date]])</f>
        <v>5</v>
      </c>
      <c r="S124" s="8">
        <f>YEAR(Tabla1[[#This Row],[Date]])</f>
        <v>2022</v>
      </c>
    </row>
    <row r="125" spans="1:19" x14ac:dyDescent="0.2">
      <c r="A125">
        <v>124</v>
      </c>
      <c r="B125" s="1">
        <v>44712</v>
      </c>
      <c r="C125" t="s">
        <v>261</v>
      </c>
      <c r="D125" t="s">
        <v>339</v>
      </c>
      <c r="E125">
        <v>5</v>
      </c>
      <c r="F125" t="s">
        <v>21</v>
      </c>
      <c r="G125" t="s">
        <v>266</v>
      </c>
      <c r="H125" t="s">
        <v>231</v>
      </c>
      <c r="M125" s="2">
        <v>3500</v>
      </c>
      <c r="N125" s="2">
        <v>10000</v>
      </c>
      <c r="O125" s="2">
        <f>IF(Tabla1[[#This Row],[Mov]]="VNT",Tabla1[[#This Row],[Sale]]-Tabla1[[#This Row],[Cost]],-Tabla1[[#This Row],[Cost]]*Tabla1[[#This Row],[Cant]])</f>
        <v>-17500</v>
      </c>
      <c r="P125" s="8">
        <f>IF(Tabla1[[#This Row],[Mov]]="VNT",-Tabla1[[#This Row],[Cant]],Tabla1[[#This Row],[Cant]])</f>
        <v>5</v>
      </c>
      <c r="Q125" s="8">
        <f>DAY(Tabla1[[#This Row],[Date]])</f>
        <v>31</v>
      </c>
      <c r="R125" s="8">
        <f>MONTH(Tabla1[[#This Row],[Date]])</f>
        <v>5</v>
      </c>
      <c r="S125" s="8">
        <f>YEAR(Tabla1[[#This Row],[Date]])</f>
        <v>2022</v>
      </c>
    </row>
    <row r="126" spans="1:19" x14ac:dyDescent="0.2">
      <c r="A126">
        <v>125</v>
      </c>
      <c r="B126" s="1">
        <v>44712</v>
      </c>
      <c r="C126" t="s">
        <v>261</v>
      </c>
      <c r="D126" t="s">
        <v>339</v>
      </c>
      <c r="E126">
        <v>5</v>
      </c>
      <c r="F126" t="s">
        <v>21</v>
      </c>
      <c r="G126" t="s">
        <v>266</v>
      </c>
      <c r="H126" t="s">
        <v>232</v>
      </c>
      <c r="M126" s="2">
        <v>3000</v>
      </c>
      <c r="N126" s="2">
        <v>9000</v>
      </c>
      <c r="O126" s="2">
        <f>IF(Tabla1[[#This Row],[Mov]]="VNT",Tabla1[[#This Row],[Sale]]-Tabla1[[#This Row],[Cost]],-Tabla1[[#This Row],[Cost]]*Tabla1[[#This Row],[Cant]])</f>
        <v>-15000</v>
      </c>
      <c r="P126" s="8">
        <f>IF(Tabla1[[#This Row],[Mov]]="VNT",-Tabla1[[#This Row],[Cant]],Tabla1[[#This Row],[Cant]])</f>
        <v>5</v>
      </c>
      <c r="Q126" s="8">
        <f>DAY(Tabla1[[#This Row],[Date]])</f>
        <v>31</v>
      </c>
      <c r="R126" s="8">
        <f>MONTH(Tabla1[[#This Row],[Date]])</f>
        <v>5</v>
      </c>
      <c r="S126" s="8">
        <f>YEAR(Tabla1[[#This Row],[Date]])</f>
        <v>2022</v>
      </c>
    </row>
    <row r="127" spans="1:19" x14ac:dyDescent="0.2">
      <c r="A127">
        <v>126</v>
      </c>
      <c r="B127" s="1">
        <v>44712</v>
      </c>
      <c r="C127" t="s">
        <v>261</v>
      </c>
      <c r="D127" t="s">
        <v>339</v>
      </c>
      <c r="E127">
        <v>5</v>
      </c>
      <c r="F127" t="s">
        <v>233</v>
      </c>
      <c r="G127" t="s">
        <v>266</v>
      </c>
      <c r="H127" t="s">
        <v>234</v>
      </c>
      <c r="M127" s="2">
        <v>3000</v>
      </c>
      <c r="N127" s="2">
        <v>9000</v>
      </c>
      <c r="O127" s="2">
        <f>IF(Tabla1[[#This Row],[Mov]]="VNT",Tabla1[[#This Row],[Sale]]-Tabla1[[#This Row],[Cost]],-Tabla1[[#This Row],[Cost]]*Tabla1[[#This Row],[Cant]])</f>
        <v>-15000</v>
      </c>
      <c r="P127" s="8">
        <f>IF(Tabla1[[#This Row],[Mov]]="VNT",-Tabla1[[#This Row],[Cant]],Tabla1[[#This Row],[Cant]])</f>
        <v>5</v>
      </c>
      <c r="Q127" s="8">
        <f>DAY(Tabla1[[#This Row],[Date]])</f>
        <v>31</v>
      </c>
      <c r="R127" s="8">
        <f>MONTH(Tabla1[[#This Row],[Date]])</f>
        <v>5</v>
      </c>
      <c r="S127" s="8">
        <f>YEAR(Tabla1[[#This Row],[Date]])</f>
        <v>2022</v>
      </c>
    </row>
    <row r="128" spans="1:19" x14ac:dyDescent="0.2">
      <c r="A128">
        <v>127</v>
      </c>
      <c r="B128" s="1">
        <v>44712</v>
      </c>
      <c r="C128" t="s">
        <v>261</v>
      </c>
      <c r="D128" t="s">
        <v>339</v>
      </c>
      <c r="E128">
        <v>4</v>
      </c>
      <c r="F128" t="s">
        <v>26</v>
      </c>
      <c r="G128" t="s">
        <v>266</v>
      </c>
      <c r="H128" t="s">
        <v>235</v>
      </c>
      <c r="I128" t="s">
        <v>277</v>
      </c>
      <c r="M128" s="2">
        <v>2500</v>
      </c>
      <c r="N128" s="2">
        <v>8000</v>
      </c>
      <c r="O128" s="2">
        <f>IF(Tabla1[[#This Row],[Mov]]="VNT",Tabla1[[#This Row],[Sale]]-Tabla1[[#This Row],[Cost]],-Tabla1[[#This Row],[Cost]]*Tabla1[[#This Row],[Cant]])</f>
        <v>-10000</v>
      </c>
      <c r="P128" s="8">
        <f>IF(Tabla1[[#This Row],[Mov]]="VNT",-Tabla1[[#This Row],[Cant]],Tabla1[[#This Row],[Cant]])</f>
        <v>4</v>
      </c>
      <c r="Q128" s="8">
        <f>DAY(Tabla1[[#This Row],[Date]])</f>
        <v>31</v>
      </c>
      <c r="R128" s="8">
        <f>MONTH(Tabla1[[#This Row],[Date]])</f>
        <v>5</v>
      </c>
      <c r="S128" s="8">
        <f>YEAR(Tabla1[[#This Row],[Date]])</f>
        <v>2022</v>
      </c>
    </row>
    <row r="129" spans="1:19" x14ac:dyDescent="0.2">
      <c r="A129">
        <v>128</v>
      </c>
      <c r="B129" s="1">
        <v>44712</v>
      </c>
      <c r="C129" t="s">
        <v>261</v>
      </c>
      <c r="D129" t="s">
        <v>339</v>
      </c>
      <c r="E129">
        <v>5</v>
      </c>
      <c r="F129" t="s">
        <v>15</v>
      </c>
      <c r="G129" t="s">
        <v>273</v>
      </c>
      <c r="H129" t="s">
        <v>236</v>
      </c>
      <c r="M129" s="2">
        <v>3000</v>
      </c>
      <c r="N129" s="2">
        <v>8000</v>
      </c>
      <c r="O129" s="2">
        <f>IF(Tabla1[[#This Row],[Mov]]="VNT",Tabla1[[#This Row],[Sale]]-Tabla1[[#This Row],[Cost]],-Tabla1[[#This Row],[Cost]]*Tabla1[[#This Row],[Cant]])</f>
        <v>-15000</v>
      </c>
      <c r="P129" s="8">
        <f>IF(Tabla1[[#This Row],[Mov]]="VNT",-Tabla1[[#This Row],[Cant]],Tabla1[[#This Row],[Cant]])</f>
        <v>5</v>
      </c>
      <c r="Q129" s="8">
        <f>DAY(Tabla1[[#This Row],[Date]])</f>
        <v>31</v>
      </c>
      <c r="R129" s="8">
        <f>MONTH(Tabla1[[#This Row],[Date]])</f>
        <v>5</v>
      </c>
      <c r="S129" s="8">
        <f>YEAR(Tabla1[[#This Row],[Date]])</f>
        <v>2022</v>
      </c>
    </row>
    <row r="130" spans="1:19" x14ac:dyDescent="0.2">
      <c r="A130">
        <v>129</v>
      </c>
      <c r="B130" s="1">
        <v>44712</v>
      </c>
      <c r="C130" t="s">
        <v>261</v>
      </c>
      <c r="D130" t="s">
        <v>339</v>
      </c>
      <c r="E130">
        <v>2</v>
      </c>
      <c r="F130" t="s">
        <v>38</v>
      </c>
      <c r="G130" t="s">
        <v>266</v>
      </c>
      <c r="H130" t="s">
        <v>237</v>
      </c>
      <c r="M130" s="2">
        <v>11000</v>
      </c>
      <c r="N130" s="2">
        <v>22000</v>
      </c>
      <c r="O130" s="2">
        <f>IF(Tabla1[[#This Row],[Mov]]="VNT",Tabla1[[#This Row],[Sale]]-Tabla1[[#This Row],[Cost]],-Tabla1[[#This Row],[Cost]]*Tabla1[[#This Row],[Cant]])</f>
        <v>-22000</v>
      </c>
      <c r="P130" s="8">
        <f>IF(Tabla1[[#This Row],[Mov]]="VNT",-Tabla1[[#This Row],[Cant]],Tabla1[[#This Row],[Cant]])</f>
        <v>2</v>
      </c>
      <c r="Q130" s="8">
        <f>DAY(Tabla1[[#This Row],[Date]])</f>
        <v>31</v>
      </c>
      <c r="R130" s="8">
        <f>MONTH(Tabla1[[#This Row],[Date]])</f>
        <v>5</v>
      </c>
      <c r="S130" s="8">
        <f>YEAR(Tabla1[[#This Row],[Date]])</f>
        <v>2022</v>
      </c>
    </row>
    <row r="131" spans="1:19" x14ac:dyDescent="0.2">
      <c r="A131">
        <v>130</v>
      </c>
      <c r="B131" s="1">
        <v>44712</v>
      </c>
      <c r="C131" t="s">
        <v>261</v>
      </c>
      <c r="D131" t="s">
        <v>339</v>
      </c>
      <c r="E131">
        <v>2</v>
      </c>
      <c r="F131" t="s">
        <v>238</v>
      </c>
      <c r="G131" t="s">
        <v>266</v>
      </c>
      <c r="H131" t="s">
        <v>493</v>
      </c>
      <c r="M131" s="2">
        <v>15000</v>
      </c>
      <c r="N131" s="2">
        <v>29000</v>
      </c>
      <c r="O131" s="2">
        <f>IF(Tabla1[[#This Row],[Mov]]="VNT",Tabla1[[#This Row],[Sale]]-Tabla1[[#This Row],[Cost]],-Tabla1[[#This Row],[Cost]]*Tabla1[[#This Row],[Cant]])</f>
        <v>-30000</v>
      </c>
      <c r="P131" s="8">
        <f>IF(Tabla1[[#This Row],[Mov]]="VNT",-Tabla1[[#This Row],[Cant]],Tabla1[[#This Row],[Cant]])</f>
        <v>2</v>
      </c>
      <c r="Q131" s="8">
        <f>DAY(Tabla1[[#This Row],[Date]])</f>
        <v>31</v>
      </c>
      <c r="R131" s="8">
        <f>MONTH(Tabla1[[#This Row],[Date]])</f>
        <v>5</v>
      </c>
      <c r="S131" s="8">
        <f>YEAR(Tabla1[[#This Row],[Date]])</f>
        <v>2022</v>
      </c>
    </row>
    <row r="132" spans="1:19" x14ac:dyDescent="0.2">
      <c r="A132">
        <v>131</v>
      </c>
      <c r="B132" s="1">
        <v>44712</v>
      </c>
      <c r="C132" t="s">
        <v>261</v>
      </c>
      <c r="D132" t="s">
        <v>339</v>
      </c>
      <c r="E132">
        <v>5</v>
      </c>
      <c r="F132" t="s">
        <v>560</v>
      </c>
      <c r="G132" t="s">
        <v>266</v>
      </c>
      <c r="H132" t="s">
        <v>239</v>
      </c>
      <c r="M132" s="2">
        <v>7500</v>
      </c>
      <c r="N132" s="2">
        <v>14000</v>
      </c>
      <c r="O132" s="2">
        <f>IF(Tabla1[[#This Row],[Mov]]="VNT",Tabla1[[#This Row],[Sale]]-Tabla1[[#This Row],[Cost]],-Tabla1[[#This Row],[Cost]]*Tabla1[[#This Row],[Cant]])</f>
        <v>-37500</v>
      </c>
      <c r="P132" s="8">
        <f>IF(Tabla1[[#This Row],[Mov]]="VNT",-Tabla1[[#This Row],[Cant]],Tabla1[[#This Row],[Cant]])</f>
        <v>5</v>
      </c>
      <c r="Q132" s="8">
        <f>DAY(Tabla1[[#This Row],[Date]])</f>
        <v>31</v>
      </c>
      <c r="R132" s="8">
        <f>MONTH(Tabla1[[#This Row],[Date]])</f>
        <v>5</v>
      </c>
      <c r="S132" s="8">
        <f>YEAR(Tabla1[[#This Row],[Date]])</f>
        <v>2022</v>
      </c>
    </row>
    <row r="133" spans="1:19" x14ac:dyDescent="0.2">
      <c r="A133">
        <v>132</v>
      </c>
      <c r="B133" s="1">
        <v>44712</v>
      </c>
      <c r="C133" t="s">
        <v>261</v>
      </c>
      <c r="D133" t="s">
        <v>339</v>
      </c>
      <c r="E133">
        <v>1</v>
      </c>
      <c r="F133" t="s">
        <v>43</v>
      </c>
      <c r="G133" t="s">
        <v>266</v>
      </c>
      <c r="H133" t="s">
        <v>494</v>
      </c>
      <c r="M133" s="2">
        <v>13000</v>
      </c>
      <c r="N133" s="2">
        <v>25000</v>
      </c>
      <c r="O133" s="2">
        <f>IF(Tabla1[[#This Row],[Mov]]="VNT",Tabla1[[#This Row],[Sale]]-Tabla1[[#This Row],[Cost]],-Tabla1[[#This Row],[Cost]]*Tabla1[[#This Row],[Cant]])</f>
        <v>-13000</v>
      </c>
      <c r="P133" s="8">
        <f>IF(Tabla1[[#This Row],[Mov]]="VNT",-Tabla1[[#This Row],[Cant]],Tabla1[[#This Row],[Cant]])</f>
        <v>1</v>
      </c>
      <c r="Q133" s="8">
        <f>DAY(Tabla1[[#This Row],[Date]])</f>
        <v>31</v>
      </c>
      <c r="R133" s="8">
        <f>MONTH(Tabla1[[#This Row],[Date]])</f>
        <v>5</v>
      </c>
      <c r="S133" s="8">
        <f>YEAR(Tabla1[[#This Row],[Date]])</f>
        <v>2022</v>
      </c>
    </row>
    <row r="134" spans="1:19" x14ac:dyDescent="0.2">
      <c r="A134">
        <v>133</v>
      </c>
      <c r="B134" s="1">
        <v>44712</v>
      </c>
      <c r="C134" t="s">
        <v>261</v>
      </c>
      <c r="D134" t="s">
        <v>339</v>
      </c>
      <c r="E134">
        <v>10</v>
      </c>
      <c r="F134" t="s">
        <v>21</v>
      </c>
      <c r="G134" t="s">
        <v>333</v>
      </c>
      <c r="H134" t="s">
        <v>240</v>
      </c>
      <c r="M134" s="2">
        <v>7000</v>
      </c>
      <c r="N134" s="2">
        <v>15000</v>
      </c>
      <c r="O134" s="2">
        <f>IF(Tabla1[[#This Row],[Mov]]="VNT",Tabla1[[#This Row],[Sale]]-Tabla1[[#This Row],[Cost]],-Tabla1[[#This Row],[Cost]]*Tabla1[[#This Row],[Cant]])</f>
        <v>-70000</v>
      </c>
      <c r="P134" s="8">
        <f>IF(Tabla1[[#This Row],[Mov]]="VNT",-Tabla1[[#This Row],[Cant]],Tabla1[[#This Row],[Cant]])</f>
        <v>10</v>
      </c>
      <c r="Q134" s="8">
        <f>DAY(Tabla1[[#This Row],[Date]])</f>
        <v>31</v>
      </c>
      <c r="R134" s="8">
        <f>MONTH(Tabla1[[#This Row],[Date]])</f>
        <v>5</v>
      </c>
      <c r="S134" s="8">
        <f>YEAR(Tabla1[[#This Row],[Date]])</f>
        <v>2022</v>
      </c>
    </row>
    <row r="135" spans="1:19" x14ac:dyDescent="0.2">
      <c r="A135">
        <v>134</v>
      </c>
      <c r="B135" s="1">
        <v>44712</v>
      </c>
      <c r="C135" t="s">
        <v>261</v>
      </c>
      <c r="D135" t="s">
        <v>339</v>
      </c>
      <c r="E135">
        <v>5</v>
      </c>
      <c r="F135" t="s">
        <v>224</v>
      </c>
      <c r="G135" t="s">
        <v>263</v>
      </c>
      <c r="H135" t="s">
        <v>241</v>
      </c>
      <c r="M135" s="2">
        <v>13000</v>
      </c>
      <c r="N135" s="2">
        <v>25000</v>
      </c>
      <c r="O135" s="2">
        <f>IF(Tabla1[[#This Row],[Mov]]="VNT",Tabla1[[#This Row],[Sale]]-Tabla1[[#This Row],[Cost]],-Tabla1[[#This Row],[Cost]]*Tabla1[[#This Row],[Cant]])</f>
        <v>-65000</v>
      </c>
      <c r="P135" s="8">
        <f>IF(Tabla1[[#This Row],[Mov]]="VNT",-Tabla1[[#This Row],[Cant]],Tabla1[[#This Row],[Cant]])</f>
        <v>5</v>
      </c>
      <c r="Q135" s="8">
        <f>DAY(Tabla1[[#This Row],[Date]])</f>
        <v>31</v>
      </c>
      <c r="R135" s="8">
        <f>MONTH(Tabla1[[#This Row],[Date]])</f>
        <v>5</v>
      </c>
      <c r="S135" s="8">
        <f>YEAR(Tabla1[[#This Row],[Date]])</f>
        <v>2022</v>
      </c>
    </row>
    <row r="136" spans="1:19" x14ac:dyDescent="0.2">
      <c r="A136">
        <v>135</v>
      </c>
      <c r="B136" s="1">
        <v>44712</v>
      </c>
      <c r="C136" t="s">
        <v>261</v>
      </c>
      <c r="D136" t="s">
        <v>268</v>
      </c>
      <c r="E136">
        <v>2</v>
      </c>
      <c r="F136" t="s">
        <v>15</v>
      </c>
      <c r="G136" t="s">
        <v>266</v>
      </c>
      <c r="H136" t="s">
        <v>228</v>
      </c>
      <c r="M136" s="2">
        <v>5500</v>
      </c>
      <c r="N136" s="2">
        <v>14000</v>
      </c>
      <c r="O136" s="2">
        <f>IF(Tabla1[[#This Row],[Mov]]="VNT",Tabla1[[#This Row],[Sale]]-Tabla1[[#This Row],[Cost]],-Tabla1[[#This Row],[Cost]]*Tabla1[[#This Row],[Cant]])</f>
        <v>-11000</v>
      </c>
      <c r="P136" s="8">
        <f>IF(Tabla1[[#This Row],[Mov]]="VNT",-Tabla1[[#This Row],[Cant]],Tabla1[[#This Row],[Cant]])</f>
        <v>2</v>
      </c>
      <c r="Q136" s="8">
        <f>DAY(Tabla1[[#This Row],[Date]])</f>
        <v>31</v>
      </c>
      <c r="R136" s="8">
        <f>MONTH(Tabla1[[#This Row],[Date]])</f>
        <v>5</v>
      </c>
      <c r="S136" s="8">
        <f>YEAR(Tabla1[[#This Row],[Date]])</f>
        <v>2022</v>
      </c>
    </row>
    <row r="137" spans="1:19" x14ac:dyDescent="0.2">
      <c r="A137">
        <v>136</v>
      </c>
      <c r="B137" s="1">
        <v>44712</v>
      </c>
      <c r="C137" t="s">
        <v>261</v>
      </c>
      <c r="D137" t="s">
        <v>268</v>
      </c>
      <c r="E137">
        <v>3</v>
      </c>
      <c r="F137" t="s">
        <v>26</v>
      </c>
      <c r="G137" t="s">
        <v>266</v>
      </c>
      <c r="H137" t="s">
        <v>229</v>
      </c>
      <c r="I137" t="s">
        <v>150</v>
      </c>
      <c r="M137" s="2">
        <v>5000</v>
      </c>
      <c r="N137" s="2">
        <v>10000</v>
      </c>
      <c r="O137" s="2">
        <f>IF(Tabla1[[#This Row],[Mov]]="VNT",Tabla1[[#This Row],[Sale]]-Tabla1[[#This Row],[Cost]],-Tabla1[[#This Row],[Cost]]*Tabla1[[#This Row],[Cant]])</f>
        <v>-15000</v>
      </c>
      <c r="P137" s="8">
        <f>IF(Tabla1[[#This Row],[Mov]]="VNT",-Tabla1[[#This Row],[Cant]],Tabla1[[#This Row],[Cant]])</f>
        <v>3</v>
      </c>
      <c r="Q137" s="8">
        <f>DAY(Tabla1[[#This Row],[Date]])</f>
        <v>31</v>
      </c>
      <c r="R137" s="8">
        <f>MONTH(Tabla1[[#This Row],[Date]])</f>
        <v>5</v>
      </c>
      <c r="S137" s="8">
        <f>YEAR(Tabla1[[#This Row],[Date]])</f>
        <v>2022</v>
      </c>
    </row>
    <row r="138" spans="1:19" x14ac:dyDescent="0.2">
      <c r="A138">
        <v>137</v>
      </c>
      <c r="B138" s="1">
        <v>44708</v>
      </c>
      <c r="C138" t="s">
        <v>261</v>
      </c>
      <c r="D138" t="s">
        <v>267</v>
      </c>
      <c r="E138">
        <v>5</v>
      </c>
      <c r="F138" t="s">
        <v>224</v>
      </c>
      <c r="G138" t="s">
        <v>263</v>
      </c>
      <c r="H138" t="s">
        <v>1225</v>
      </c>
      <c r="M138" s="2">
        <v>8500</v>
      </c>
      <c r="N138" s="2">
        <v>20000</v>
      </c>
      <c r="O138" s="2">
        <f>IF(Tabla1[[#This Row],[Mov]]="VNT",Tabla1[[#This Row],[Sale]]-Tabla1[[#This Row],[Cost]],-Tabla1[[#This Row],[Cost]]*Tabla1[[#This Row],[Cant]])</f>
        <v>-42500</v>
      </c>
      <c r="P138" s="8">
        <f>IF(Tabla1[[#This Row],[Mov]]="VNT",-Tabla1[[#This Row],[Cant]],Tabla1[[#This Row],[Cant]])</f>
        <v>5</v>
      </c>
      <c r="Q138" s="8">
        <f>DAY(Tabla1[[#This Row],[Date]])</f>
        <v>27</v>
      </c>
      <c r="R138" s="8">
        <f>MONTH(Tabla1[[#This Row],[Date]])</f>
        <v>5</v>
      </c>
      <c r="S138" s="8">
        <f>YEAR(Tabla1[[#This Row],[Date]])</f>
        <v>2022</v>
      </c>
    </row>
    <row r="139" spans="1:19" x14ac:dyDescent="0.2">
      <c r="A139">
        <v>138</v>
      </c>
      <c r="B139" s="1">
        <v>44708</v>
      </c>
      <c r="C139" t="s">
        <v>261</v>
      </c>
      <c r="D139" t="s">
        <v>267</v>
      </c>
      <c r="E139">
        <v>5</v>
      </c>
      <c r="F139" t="s">
        <v>224</v>
      </c>
      <c r="G139" t="s">
        <v>263</v>
      </c>
      <c r="H139" t="s">
        <v>257</v>
      </c>
      <c r="M139" s="2">
        <v>8500</v>
      </c>
      <c r="N139" s="2">
        <v>20000</v>
      </c>
      <c r="O139" s="2">
        <f>IF(Tabla1[[#This Row],[Mov]]="VNT",Tabla1[[#This Row],[Sale]]-Tabla1[[#This Row],[Cost]],-Tabla1[[#This Row],[Cost]]*Tabla1[[#This Row],[Cant]])</f>
        <v>-42500</v>
      </c>
      <c r="P139" s="8">
        <f>IF(Tabla1[[#This Row],[Mov]]="VNT",-Tabla1[[#This Row],[Cant]],Tabla1[[#This Row],[Cant]])</f>
        <v>5</v>
      </c>
      <c r="Q139" s="8">
        <f>DAY(Tabla1[[#This Row],[Date]])</f>
        <v>27</v>
      </c>
      <c r="R139" s="8">
        <f>MONTH(Tabla1[[#This Row],[Date]])</f>
        <v>5</v>
      </c>
      <c r="S139" s="8">
        <f>YEAR(Tabla1[[#This Row],[Date]])</f>
        <v>2022</v>
      </c>
    </row>
    <row r="140" spans="1:19" x14ac:dyDescent="0.2">
      <c r="A140">
        <v>139</v>
      </c>
      <c r="B140" s="1">
        <v>44708</v>
      </c>
      <c r="C140" t="s">
        <v>261</v>
      </c>
      <c r="D140" t="s">
        <v>267</v>
      </c>
      <c r="E140">
        <v>5</v>
      </c>
      <c r="F140" t="s">
        <v>224</v>
      </c>
      <c r="G140" t="s">
        <v>263</v>
      </c>
      <c r="H140" t="s">
        <v>254</v>
      </c>
      <c r="M140" s="2">
        <v>8500</v>
      </c>
      <c r="N140" s="2">
        <v>20000</v>
      </c>
      <c r="O140" s="2">
        <f>IF(Tabla1[[#This Row],[Mov]]="VNT",Tabla1[[#This Row],[Sale]]-Tabla1[[#This Row],[Cost]],-Tabla1[[#This Row],[Cost]]*Tabla1[[#This Row],[Cant]])</f>
        <v>-42500</v>
      </c>
      <c r="P140" s="8">
        <f>IF(Tabla1[[#This Row],[Mov]]="VNT",-Tabla1[[#This Row],[Cant]],Tabla1[[#This Row],[Cant]])</f>
        <v>5</v>
      </c>
      <c r="Q140" s="8">
        <f>DAY(Tabla1[[#This Row],[Date]])</f>
        <v>27</v>
      </c>
      <c r="R140" s="8">
        <f>MONTH(Tabla1[[#This Row],[Date]])</f>
        <v>5</v>
      </c>
      <c r="S140" s="8">
        <f>YEAR(Tabla1[[#This Row],[Date]])</f>
        <v>2022</v>
      </c>
    </row>
    <row r="141" spans="1:19" x14ac:dyDescent="0.2">
      <c r="A141">
        <v>140</v>
      </c>
      <c r="B141" s="1">
        <v>44708</v>
      </c>
      <c r="C141" t="s">
        <v>261</v>
      </c>
      <c r="D141" t="s">
        <v>267</v>
      </c>
      <c r="E141">
        <v>5</v>
      </c>
      <c r="F141" t="s">
        <v>224</v>
      </c>
      <c r="G141" t="s">
        <v>272</v>
      </c>
      <c r="H141" t="s">
        <v>255</v>
      </c>
      <c r="M141" s="2">
        <v>8500</v>
      </c>
      <c r="N141" s="2">
        <v>20000</v>
      </c>
      <c r="O141" s="2">
        <f>IF(Tabla1[[#This Row],[Mov]]="VNT",Tabla1[[#This Row],[Sale]]-Tabla1[[#This Row],[Cost]],-Tabla1[[#This Row],[Cost]]*Tabla1[[#This Row],[Cant]])</f>
        <v>-42500</v>
      </c>
      <c r="P141" s="8">
        <f>IF(Tabla1[[#This Row],[Mov]]="VNT",-Tabla1[[#This Row],[Cant]],Tabla1[[#This Row],[Cant]])</f>
        <v>5</v>
      </c>
      <c r="Q141" s="8">
        <f>DAY(Tabla1[[#This Row],[Date]])</f>
        <v>27</v>
      </c>
      <c r="R141" s="8">
        <f>MONTH(Tabla1[[#This Row],[Date]])</f>
        <v>5</v>
      </c>
      <c r="S141" s="8">
        <f>YEAR(Tabla1[[#This Row],[Date]])</f>
        <v>2022</v>
      </c>
    </row>
    <row r="142" spans="1:19" x14ac:dyDescent="0.2">
      <c r="A142">
        <v>141</v>
      </c>
      <c r="B142" s="1">
        <v>44708</v>
      </c>
      <c r="C142" t="s">
        <v>261</v>
      </c>
      <c r="D142" t="s">
        <v>267</v>
      </c>
      <c r="E142">
        <v>5</v>
      </c>
      <c r="F142" t="s">
        <v>224</v>
      </c>
      <c r="G142" t="s">
        <v>272</v>
      </c>
      <c r="H142" t="s">
        <v>256</v>
      </c>
      <c r="M142" s="2">
        <v>8500</v>
      </c>
      <c r="N142" s="2">
        <v>20000</v>
      </c>
      <c r="O142" s="2">
        <f>IF(Tabla1[[#This Row],[Mov]]="VNT",Tabla1[[#This Row],[Sale]]-Tabla1[[#This Row],[Cost]],-Tabla1[[#This Row],[Cost]]*Tabla1[[#This Row],[Cant]])</f>
        <v>-42500</v>
      </c>
      <c r="P142" s="8">
        <f>IF(Tabla1[[#This Row],[Mov]]="VNT",-Tabla1[[#This Row],[Cant]],Tabla1[[#This Row],[Cant]])</f>
        <v>5</v>
      </c>
      <c r="Q142" s="8">
        <f>DAY(Tabla1[[#This Row],[Date]])</f>
        <v>27</v>
      </c>
      <c r="R142" s="8">
        <f>MONTH(Tabla1[[#This Row],[Date]])</f>
        <v>5</v>
      </c>
      <c r="S142" s="8">
        <f>YEAR(Tabla1[[#This Row],[Date]])</f>
        <v>2022</v>
      </c>
    </row>
    <row r="143" spans="1:19" x14ac:dyDescent="0.2">
      <c r="A143">
        <v>142</v>
      </c>
      <c r="B143" s="1">
        <v>44708</v>
      </c>
      <c r="C143" t="s">
        <v>261</v>
      </c>
      <c r="D143" t="s">
        <v>267</v>
      </c>
      <c r="E143">
        <v>5</v>
      </c>
      <c r="F143" t="s">
        <v>224</v>
      </c>
      <c r="G143" t="s">
        <v>272</v>
      </c>
      <c r="H143" t="s">
        <v>258</v>
      </c>
      <c r="M143" s="2">
        <v>8500</v>
      </c>
      <c r="N143" s="2">
        <v>20000</v>
      </c>
      <c r="O143" s="2">
        <f>IF(Tabla1[[#This Row],[Mov]]="VNT",Tabla1[[#This Row],[Sale]]-Tabla1[[#This Row],[Cost]],-Tabla1[[#This Row],[Cost]]*Tabla1[[#This Row],[Cant]])</f>
        <v>-42500</v>
      </c>
      <c r="P143" s="8">
        <f>IF(Tabla1[[#This Row],[Mov]]="VNT",-Tabla1[[#This Row],[Cant]],Tabla1[[#This Row],[Cant]])</f>
        <v>5</v>
      </c>
      <c r="Q143" s="8">
        <f>DAY(Tabla1[[#This Row],[Date]])</f>
        <v>27</v>
      </c>
      <c r="R143" s="8">
        <f>MONTH(Tabla1[[#This Row],[Date]])</f>
        <v>5</v>
      </c>
      <c r="S143" s="8">
        <f>YEAR(Tabla1[[#This Row],[Date]])</f>
        <v>2022</v>
      </c>
    </row>
    <row r="144" spans="1:19" x14ac:dyDescent="0.2">
      <c r="A144">
        <v>143</v>
      </c>
      <c r="B144" s="1">
        <v>44708</v>
      </c>
      <c r="C144" t="s">
        <v>261</v>
      </c>
      <c r="D144" t="s">
        <v>267</v>
      </c>
      <c r="E144">
        <v>3</v>
      </c>
      <c r="F144" t="s">
        <v>224</v>
      </c>
      <c r="G144" t="s">
        <v>284</v>
      </c>
      <c r="H144" t="s">
        <v>250</v>
      </c>
      <c r="M144" s="2">
        <v>9500</v>
      </c>
      <c r="N144" s="2">
        <v>20000</v>
      </c>
      <c r="O144" s="2">
        <f>IF(Tabla1[[#This Row],[Mov]]="VNT",Tabla1[[#This Row],[Sale]]-Tabla1[[#This Row],[Cost]],-Tabla1[[#This Row],[Cost]]*Tabla1[[#This Row],[Cant]])</f>
        <v>-28500</v>
      </c>
      <c r="P144" s="8">
        <f>IF(Tabla1[[#This Row],[Mov]]="VNT",-Tabla1[[#This Row],[Cant]],Tabla1[[#This Row],[Cant]])</f>
        <v>3</v>
      </c>
      <c r="Q144" s="8">
        <f>DAY(Tabla1[[#This Row],[Date]])</f>
        <v>27</v>
      </c>
      <c r="R144" s="8">
        <f>MONTH(Tabla1[[#This Row],[Date]])</f>
        <v>5</v>
      </c>
      <c r="S144" s="8">
        <f>YEAR(Tabla1[[#This Row],[Date]])</f>
        <v>2022</v>
      </c>
    </row>
    <row r="145" spans="1:19" x14ac:dyDescent="0.2">
      <c r="A145">
        <v>144</v>
      </c>
      <c r="B145" s="1">
        <v>44708</v>
      </c>
      <c r="C145" t="s">
        <v>261</v>
      </c>
      <c r="D145" t="s">
        <v>267</v>
      </c>
      <c r="E145">
        <v>2</v>
      </c>
      <c r="F145" t="s">
        <v>224</v>
      </c>
      <c r="G145" t="s">
        <v>284</v>
      </c>
      <c r="H145" t="s">
        <v>251</v>
      </c>
      <c r="M145" s="2">
        <v>9500</v>
      </c>
      <c r="N145" s="2">
        <v>20000</v>
      </c>
      <c r="O145" s="2">
        <f>IF(Tabla1[[#This Row],[Mov]]="VNT",Tabla1[[#This Row],[Sale]]-Tabla1[[#This Row],[Cost]],-Tabla1[[#This Row],[Cost]]*Tabla1[[#This Row],[Cant]])</f>
        <v>-19000</v>
      </c>
      <c r="P145" s="8">
        <f>IF(Tabla1[[#This Row],[Mov]]="VNT",-Tabla1[[#This Row],[Cant]],Tabla1[[#This Row],[Cant]])</f>
        <v>2</v>
      </c>
      <c r="Q145" s="8">
        <f>DAY(Tabla1[[#This Row],[Date]])</f>
        <v>27</v>
      </c>
      <c r="R145" s="8">
        <f>MONTH(Tabla1[[#This Row],[Date]])</f>
        <v>5</v>
      </c>
      <c r="S145" s="8">
        <f>YEAR(Tabla1[[#This Row],[Date]])</f>
        <v>2022</v>
      </c>
    </row>
    <row r="146" spans="1:19" x14ac:dyDescent="0.2">
      <c r="A146">
        <v>145</v>
      </c>
      <c r="B146" s="1">
        <v>44708</v>
      </c>
      <c r="C146" t="s">
        <v>261</v>
      </c>
      <c r="D146" t="s">
        <v>267</v>
      </c>
      <c r="E146">
        <v>5</v>
      </c>
      <c r="F146" t="s">
        <v>224</v>
      </c>
      <c r="G146" t="s">
        <v>272</v>
      </c>
      <c r="H146" t="s">
        <v>252</v>
      </c>
      <c r="M146" s="2">
        <v>9000</v>
      </c>
      <c r="N146" s="2">
        <v>20000</v>
      </c>
      <c r="O146" s="2">
        <f>IF(Tabla1[[#This Row],[Mov]]="VNT",Tabla1[[#This Row],[Sale]]-Tabla1[[#This Row],[Cost]],-Tabla1[[#This Row],[Cost]]*Tabla1[[#This Row],[Cant]])</f>
        <v>-45000</v>
      </c>
      <c r="P146" s="8">
        <f>IF(Tabla1[[#This Row],[Mov]]="VNT",-Tabla1[[#This Row],[Cant]],Tabla1[[#This Row],[Cant]])</f>
        <v>5</v>
      </c>
      <c r="Q146" s="8">
        <f>DAY(Tabla1[[#This Row],[Date]])</f>
        <v>27</v>
      </c>
      <c r="R146" s="8">
        <f>MONTH(Tabla1[[#This Row],[Date]])</f>
        <v>5</v>
      </c>
      <c r="S146" s="8">
        <f>YEAR(Tabla1[[#This Row],[Date]])</f>
        <v>2022</v>
      </c>
    </row>
    <row r="147" spans="1:19" x14ac:dyDescent="0.2">
      <c r="A147">
        <v>146</v>
      </c>
      <c r="B147" s="1">
        <v>44708</v>
      </c>
      <c r="C147" t="s">
        <v>261</v>
      </c>
      <c r="D147" t="s">
        <v>267</v>
      </c>
      <c r="E147">
        <v>5</v>
      </c>
      <c r="F147" t="s">
        <v>224</v>
      </c>
      <c r="G147" t="s">
        <v>272</v>
      </c>
      <c r="H147" t="s">
        <v>253</v>
      </c>
      <c r="M147" s="2">
        <v>9000</v>
      </c>
      <c r="N147" s="2">
        <v>20000</v>
      </c>
      <c r="O147" s="2">
        <f>IF(Tabla1[[#This Row],[Mov]]="VNT",Tabla1[[#This Row],[Sale]]-Tabla1[[#This Row],[Cost]],-Tabla1[[#This Row],[Cost]]*Tabla1[[#This Row],[Cant]])</f>
        <v>-45000</v>
      </c>
      <c r="P147" s="8">
        <f>IF(Tabla1[[#This Row],[Mov]]="VNT",-Tabla1[[#This Row],[Cant]],Tabla1[[#This Row],[Cant]])</f>
        <v>5</v>
      </c>
      <c r="Q147" s="8">
        <f>DAY(Tabla1[[#This Row],[Date]])</f>
        <v>27</v>
      </c>
      <c r="R147" s="8">
        <f>MONTH(Tabla1[[#This Row],[Date]])</f>
        <v>5</v>
      </c>
      <c r="S147" s="8">
        <f>YEAR(Tabla1[[#This Row],[Date]])</f>
        <v>2022</v>
      </c>
    </row>
    <row r="148" spans="1:19" x14ac:dyDescent="0.2">
      <c r="A148">
        <v>147</v>
      </c>
      <c r="B148" s="1">
        <v>44713</v>
      </c>
      <c r="C148" t="s">
        <v>260</v>
      </c>
      <c r="D148" t="s">
        <v>270</v>
      </c>
      <c r="E148">
        <v>1</v>
      </c>
      <c r="F148" t="s">
        <v>15</v>
      </c>
      <c r="G148" t="s">
        <v>266</v>
      </c>
      <c r="H148" t="s">
        <v>169</v>
      </c>
      <c r="I148" t="s">
        <v>55</v>
      </c>
      <c r="M148" s="2">
        <v>2000</v>
      </c>
      <c r="N148" s="2">
        <v>5000</v>
      </c>
      <c r="O148" s="2">
        <f>IF(Tabla1[[#This Row],[Mov]]="VNT",Tabla1[[#This Row],[Sale]]-Tabla1[[#This Row],[Cost]],-Tabla1[[#This Row],[Cost]]*Tabla1[[#This Row],[Cant]])</f>
        <v>3000</v>
      </c>
      <c r="P148" s="8">
        <f>IF(Tabla1[[#This Row],[Mov]]="VNT",-Tabla1[[#This Row],[Cant]],Tabla1[[#This Row],[Cant]])</f>
        <v>-1</v>
      </c>
      <c r="Q148" s="8">
        <f>DAY(Tabla1[[#This Row],[Date]])</f>
        <v>1</v>
      </c>
      <c r="R148" s="8">
        <f>MONTH(Tabla1[[#This Row],[Date]])</f>
        <v>6</v>
      </c>
      <c r="S148" s="8">
        <f>YEAR(Tabla1[[#This Row],[Date]])</f>
        <v>2022</v>
      </c>
    </row>
    <row r="149" spans="1:19" x14ac:dyDescent="0.2">
      <c r="A149">
        <v>148</v>
      </c>
      <c r="B149" s="1">
        <v>44713</v>
      </c>
      <c r="C149" t="s">
        <v>260</v>
      </c>
      <c r="D149" t="s">
        <v>332</v>
      </c>
      <c r="E149">
        <v>1</v>
      </c>
      <c r="F149" t="s">
        <v>26</v>
      </c>
      <c r="G149" t="s">
        <v>262</v>
      </c>
      <c r="H149" t="s">
        <v>29</v>
      </c>
      <c r="I149" t="s">
        <v>16</v>
      </c>
      <c r="M149" s="2">
        <v>7500</v>
      </c>
      <c r="N149" s="2">
        <v>15000</v>
      </c>
      <c r="O149" s="2">
        <f>IF(Tabla1[[#This Row],[Mov]]="VNT",Tabla1[[#This Row],[Sale]]-Tabla1[[#This Row],[Cost]],-Tabla1[[#This Row],[Cost]]*Tabla1[[#This Row],[Cant]])</f>
        <v>7500</v>
      </c>
      <c r="P149" s="8">
        <f>IF(Tabla1[[#This Row],[Mov]]="VNT",-Tabla1[[#This Row],[Cant]],Tabla1[[#This Row],[Cant]])</f>
        <v>-1</v>
      </c>
      <c r="Q149" s="8">
        <f>DAY(Tabla1[[#This Row],[Date]])</f>
        <v>1</v>
      </c>
      <c r="R149" s="8">
        <f>MONTH(Tabla1[[#This Row],[Date]])</f>
        <v>6</v>
      </c>
      <c r="S149" s="8">
        <f>YEAR(Tabla1[[#This Row],[Date]])</f>
        <v>2022</v>
      </c>
    </row>
    <row r="150" spans="1:19" x14ac:dyDescent="0.2">
      <c r="A150">
        <v>149</v>
      </c>
      <c r="B150" s="1">
        <v>44713</v>
      </c>
      <c r="C150" t="s">
        <v>260</v>
      </c>
      <c r="D150" t="s">
        <v>332</v>
      </c>
      <c r="E150">
        <v>1</v>
      </c>
      <c r="F150" t="s">
        <v>225</v>
      </c>
      <c r="G150" t="s">
        <v>262</v>
      </c>
      <c r="H150" t="s">
        <v>300</v>
      </c>
      <c r="M150" s="2">
        <v>1100</v>
      </c>
      <c r="N150" s="2">
        <v>8000</v>
      </c>
      <c r="O150" s="2">
        <f>IF(Tabla1[[#This Row],[Mov]]="VNT",Tabla1[[#This Row],[Sale]]-Tabla1[[#This Row],[Cost]],-Tabla1[[#This Row],[Cost]]*Tabla1[[#This Row],[Cant]])</f>
        <v>6900</v>
      </c>
      <c r="P150" s="8">
        <f>IF(Tabla1[[#This Row],[Mov]]="VNT",-Tabla1[[#This Row],[Cant]],Tabla1[[#This Row],[Cant]])</f>
        <v>-1</v>
      </c>
      <c r="Q150" s="8">
        <f>DAY(Tabla1[[#This Row],[Date]])</f>
        <v>1</v>
      </c>
      <c r="R150" s="8">
        <f>MONTH(Tabla1[[#This Row],[Date]])</f>
        <v>6</v>
      </c>
      <c r="S150" s="8">
        <f>YEAR(Tabla1[[#This Row],[Date]])</f>
        <v>2022</v>
      </c>
    </row>
    <row r="151" spans="1:19" x14ac:dyDescent="0.2">
      <c r="A151">
        <v>150</v>
      </c>
      <c r="B151" s="1">
        <v>44713</v>
      </c>
      <c r="C151" t="s">
        <v>260</v>
      </c>
      <c r="D151" t="s">
        <v>332</v>
      </c>
      <c r="E151">
        <v>1</v>
      </c>
      <c r="F151" t="s">
        <v>225</v>
      </c>
      <c r="G151" t="s">
        <v>263</v>
      </c>
      <c r="H151" t="s">
        <v>242</v>
      </c>
      <c r="M151" s="2">
        <v>1100</v>
      </c>
      <c r="N151" s="2">
        <v>10000</v>
      </c>
      <c r="O151" s="2">
        <f>IF(Tabla1[[#This Row],[Mov]]="VNT",Tabla1[[#This Row],[Sale]]-Tabla1[[#This Row],[Cost]],-Tabla1[[#This Row],[Cost]]*Tabla1[[#This Row],[Cant]])</f>
        <v>8900</v>
      </c>
      <c r="P151" s="8">
        <f>IF(Tabla1[[#This Row],[Mov]]="VNT",-Tabla1[[#This Row],[Cant]],Tabla1[[#This Row],[Cant]])</f>
        <v>-1</v>
      </c>
      <c r="Q151" s="8">
        <f>DAY(Tabla1[[#This Row],[Date]])</f>
        <v>1</v>
      </c>
      <c r="R151" s="8">
        <f>MONTH(Tabla1[[#This Row],[Date]])</f>
        <v>6</v>
      </c>
      <c r="S151" s="8">
        <f>YEAR(Tabla1[[#This Row],[Date]])</f>
        <v>2022</v>
      </c>
    </row>
    <row r="152" spans="1:19" x14ac:dyDescent="0.2">
      <c r="A152">
        <v>151</v>
      </c>
      <c r="B152" s="1">
        <v>44713</v>
      </c>
      <c r="C152" t="s">
        <v>260</v>
      </c>
      <c r="D152" t="s">
        <v>243</v>
      </c>
      <c r="E152">
        <v>1</v>
      </c>
      <c r="F152" t="s">
        <v>26</v>
      </c>
      <c r="G152" t="s">
        <v>264</v>
      </c>
      <c r="H152" t="s">
        <v>72</v>
      </c>
      <c r="I152" t="s">
        <v>20</v>
      </c>
      <c r="J152" t="s">
        <v>25</v>
      </c>
      <c r="K152" t="s">
        <v>34</v>
      </c>
      <c r="L152" t="s">
        <v>52</v>
      </c>
      <c r="M152" s="2">
        <v>10000</v>
      </c>
      <c r="N152" s="2">
        <v>20000</v>
      </c>
      <c r="O152" s="2">
        <f>IF(Tabla1[[#This Row],[Mov]]="VNT",Tabla1[[#This Row],[Sale]]-Tabla1[[#This Row],[Cost]],-Tabla1[[#This Row],[Cost]]*Tabla1[[#This Row],[Cant]])</f>
        <v>10000</v>
      </c>
      <c r="P152" s="8">
        <f>IF(Tabla1[[#This Row],[Mov]]="VNT",-Tabla1[[#This Row],[Cant]],Tabla1[[#This Row],[Cant]])</f>
        <v>-1</v>
      </c>
      <c r="Q152" s="8">
        <f>DAY(Tabla1[[#This Row],[Date]])</f>
        <v>1</v>
      </c>
      <c r="R152" s="8">
        <f>MONTH(Tabla1[[#This Row],[Date]])</f>
        <v>6</v>
      </c>
      <c r="S152" s="8">
        <f>YEAR(Tabla1[[#This Row],[Date]])</f>
        <v>2022</v>
      </c>
    </row>
    <row r="153" spans="1:19" x14ac:dyDescent="0.2">
      <c r="A153">
        <v>152</v>
      </c>
      <c r="B153" s="1">
        <v>44713</v>
      </c>
      <c r="C153" t="s">
        <v>260</v>
      </c>
      <c r="D153" t="s">
        <v>332</v>
      </c>
      <c r="E153">
        <v>1</v>
      </c>
      <c r="F153" t="s">
        <v>246</v>
      </c>
      <c r="G153" t="s">
        <v>247</v>
      </c>
      <c r="H153" t="s">
        <v>247</v>
      </c>
      <c r="M153" s="2">
        <v>0</v>
      </c>
      <c r="N153" s="2">
        <v>2000</v>
      </c>
      <c r="O153" s="2">
        <f>IF(Tabla1[[#This Row],[Mov]]="VNT",Tabla1[[#This Row],[Sale]]-Tabla1[[#This Row],[Cost]],-Tabla1[[#This Row],[Cost]]*Tabla1[[#This Row],[Cant]])</f>
        <v>2000</v>
      </c>
      <c r="P153" s="8">
        <f>IF(Tabla1[[#This Row],[Mov]]="VNT",-Tabla1[[#This Row],[Cant]],Tabla1[[#This Row],[Cant]])</f>
        <v>-1</v>
      </c>
      <c r="Q153" s="8">
        <f>DAY(Tabla1[[#This Row],[Date]])</f>
        <v>1</v>
      </c>
      <c r="R153" s="8">
        <f>MONTH(Tabla1[[#This Row],[Date]])</f>
        <v>6</v>
      </c>
      <c r="S153" s="8">
        <f>YEAR(Tabla1[[#This Row],[Date]])</f>
        <v>2022</v>
      </c>
    </row>
    <row r="154" spans="1:19" x14ac:dyDescent="0.2">
      <c r="A154">
        <v>153</v>
      </c>
      <c r="B154" s="1">
        <v>44713</v>
      </c>
      <c r="C154" t="s">
        <v>260</v>
      </c>
      <c r="D154" t="s">
        <v>248</v>
      </c>
      <c r="E154">
        <v>1</v>
      </c>
      <c r="F154" t="s">
        <v>26</v>
      </c>
      <c r="G154" t="s">
        <v>264</v>
      </c>
      <c r="H154" t="s">
        <v>71</v>
      </c>
      <c r="I154" t="s">
        <v>16</v>
      </c>
      <c r="J154" t="s">
        <v>25</v>
      </c>
      <c r="K154" t="s">
        <v>34</v>
      </c>
      <c r="L154" t="s">
        <v>52</v>
      </c>
      <c r="M154" s="2">
        <v>10000</v>
      </c>
      <c r="N154" s="2">
        <v>20000</v>
      </c>
      <c r="O154" s="2">
        <f>IF(Tabla1[[#This Row],[Mov]]="VNT",Tabla1[[#This Row],[Sale]]-Tabla1[[#This Row],[Cost]],-Tabla1[[#This Row],[Cost]]*Tabla1[[#This Row],[Cant]])</f>
        <v>10000</v>
      </c>
      <c r="P154" s="8">
        <f>IF(Tabla1[[#This Row],[Mov]]="VNT",-Tabla1[[#This Row],[Cant]],Tabla1[[#This Row],[Cant]])</f>
        <v>-1</v>
      </c>
      <c r="Q154" s="8">
        <f>DAY(Tabla1[[#This Row],[Date]])</f>
        <v>1</v>
      </c>
      <c r="R154" s="8">
        <f>MONTH(Tabla1[[#This Row],[Date]])</f>
        <v>6</v>
      </c>
      <c r="S154" s="8">
        <f>YEAR(Tabla1[[#This Row],[Date]])</f>
        <v>2022</v>
      </c>
    </row>
    <row r="155" spans="1:19" x14ac:dyDescent="0.2">
      <c r="A155">
        <v>154</v>
      </c>
      <c r="B155" s="1">
        <v>44713</v>
      </c>
      <c r="C155" t="s">
        <v>260</v>
      </c>
      <c r="D155" t="s">
        <v>332</v>
      </c>
      <c r="E155">
        <v>1</v>
      </c>
      <c r="F155" t="s">
        <v>44</v>
      </c>
      <c r="G155" t="s">
        <v>265</v>
      </c>
      <c r="H155" t="s">
        <v>76</v>
      </c>
      <c r="M155" s="2">
        <v>26000</v>
      </c>
      <c r="N155" s="2">
        <v>35000</v>
      </c>
      <c r="O155" s="2">
        <f>IF(Tabla1[[#This Row],[Mov]]="VNT",Tabla1[[#This Row],[Sale]]-Tabla1[[#This Row],[Cost]],-Tabla1[[#This Row],[Cost]]*Tabla1[[#This Row],[Cant]])</f>
        <v>9000</v>
      </c>
      <c r="P155" s="8">
        <f>IF(Tabla1[[#This Row],[Mov]]="VNT",-Tabla1[[#This Row],[Cant]],Tabla1[[#This Row],[Cant]])</f>
        <v>-1</v>
      </c>
      <c r="Q155" s="8">
        <f>DAY(Tabla1[[#This Row],[Date]])</f>
        <v>1</v>
      </c>
      <c r="R155" s="8">
        <f>MONTH(Tabla1[[#This Row],[Date]])</f>
        <v>6</v>
      </c>
      <c r="S155" s="8">
        <f>YEAR(Tabla1[[#This Row],[Date]])</f>
        <v>2022</v>
      </c>
    </row>
    <row r="156" spans="1:19" x14ac:dyDescent="0.2">
      <c r="A156">
        <v>155</v>
      </c>
      <c r="B156" s="1">
        <v>44713</v>
      </c>
      <c r="C156" t="s">
        <v>260</v>
      </c>
      <c r="D156" t="s">
        <v>332</v>
      </c>
      <c r="E156">
        <v>1</v>
      </c>
      <c r="F156" t="s">
        <v>26</v>
      </c>
      <c r="G156" t="s">
        <v>262</v>
      </c>
      <c r="H156" t="s">
        <v>29</v>
      </c>
      <c r="I156" t="s">
        <v>16</v>
      </c>
      <c r="M156" s="2">
        <v>7500</v>
      </c>
      <c r="N156" s="2">
        <v>15000</v>
      </c>
      <c r="O156" s="2">
        <f>IF(Tabla1[[#This Row],[Mov]]="VNT",Tabla1[[#This Row],[Sale]]-Tabla1[[#This Row],[Cost]],-Tabla1[[#This Row],[Cost]]*Tabla1[[#This Row],[Cant]])</f>
        <v>7500</v>
      </c>
      <c r="P156" s="8">
        <f>IF(Tabla1[[#This Row],[Mov]]="VNT",-Tabla1[[#This Row],[Cant]],Tabla1[[#This Row],[Cant]])</f>
        <v>-1</v>
      </c>
      <c r="Q156" s="8">
        <f>DAY(Tabla1[[#This Row],[Date]])</f>
        <v>1</v>
      </c>
      <c r="R156" s="8">
        <f>MONTH(Tabla1[[#This Row],[Date]])</f>
        <v>6</v>
      </c>
      <c r="S156" s="8">
        <f>YEAR(Tabla1[[#This Row],[Date]])</f>
        <v>2022</v>
      </c>
    </row>
    <row r="157" spans="1:19" x14ac:dyDescent="0.2">
      <c r="A157">
        <v>156</v>
      </c>
      <c r="B157" s="1">
        <v>44713</v>
      </c>
      <c r="C157" t="s">
        <v>260</v>
      </c>
      <c r="D157" t="s">
        <v>249</v>
      </c>
      <c r="E157">
        <v>1</v>
      </c>
      <c r="F157" t="s">
        <v>15</v>
      </c>
      <c r="G157" t="s">
        <v>266</v>
      </c>
      <c r="H157" t="s">
        <v>228</v>
      </c>
      <c r="M157" s="2">
        <v>5500</v>
      </c>
      <c r="N157" s="2">
        <v>14000</v>
      </c>
      <c r="O157" s="2">
        <f>IF(Tabla1[[#This Row],[Mov]]="VNT",Tabla1[[#This Row],[Sale]]-Tabla1[[#This Row],[Cost]],-Tabla1[[#This Row],[Cost]]*Tabla1[[#This Row],[Cant]])</f>
        <v>8500</v>
      </c>
      <c r="P157" s="8">
        <f>IF(Tabla1[[#This Row],[Mov]]="VNT",-Tabla1[[#This Row],[Cant]],Tabla1[[#This Row],[Cant]])</f>
        <v>-1</v>
      </c>
      <c r="Q157" s="8">
        <f>DAY(Tabla1[[#This Row],[Date]])</f>
        <v>1</v>
      </c>
      <c r="R157" s="8">
        <f>MONTH(Tabla1[[#This Row],[Date]])</f>
        <v>6</v>
      </c>
      <c r="S157" s="8">
        <f>YEAR(Tabla1[[#This Row],[Date]])</f>
        <v>2022</v>
      </c>
    </row>
    <row r="158" spans="1:19" x14ac:dyDescent="0.2">
      <c r="A158">
        <v>157</v>
      </c>
      <c r="B158" s="1">
        <v>44713</v>
      </c>
      <c r="C158" t="s">
        <v>260</v>
      </c>
      <c r="D158" t="s">
        <v>249</v>
      </c>
      <c r="E158">
        <v>1</v>
      </c>
      <c r="F158" t="s">
        <v>38</v>
      </c>
      <c r="G158" t="s">
        <v>266</v>
      </c>
      <c r="H158" t="s">
        <v>208</v>
      </c>
      <c r="M158" s="2">
        <v>12000</v>
      </c>
      <c r="N158" s="2">
        <v>22000</v>
      </c>
      <c r="O158" s="2">
        <f>IF(Tabla1[[#This Row],[Mov]]="VNT",Tabla1[[#This Row],[Sale]]-Tabla1[[#This Row],[Cost]],-Tabla1[[#This Row],[Cost]]*Tabla1[[#This Row],[Cant]])</f>
        <v>10000</v>
      </c>
      <c r="P158" s="8">
        <f>IF(Tabla1[[#This Row],[Mov]]="VNT",-Tabla1[[#This Row],[Cant]],Tabla1[[#This Row],[Cant]])</f>
        <v>-1</v>
      </c>
      <c r="Q158" s="8">
        <f>DAY(Tabla1[[#This Row],[Date]])</f>
        <v>1</v>
      </c>
      <c r="R158" s="8">
        <f>MONTH(Tabla1[[#This Row],[Date]])</f>
        <v>6</v>
      </c>
      <c r="S158" s="8">
        <f>YEAR(Tabla1[[#This Row],[Date]])</f>
        <v>2022</v>
      </c>
    </row>
    <row r="159" spans="1:19" x14ac:dyDescent="0.2">
      <c r="A159">
        <v>158</v>
      </c>
      <c r="B159" s="1">
        <v>44712</v>
      </c>
      <c r="C159" t="s">
        <v>261</v>
      </c>
      <c r="D159" t="s">
        <v>267</v>
      </c>
      <c r="E159">
        <v>5</v>
      </c>
      <c r="F159" t="s">
        <v>225</v>
      </c>
      <c r="G159" t="s">
        <v>263</v>
      </c>
      <c r="H159" t="s">
        <v>278</v>
      </c>
      <c r="M159" s="2">
        <v>1100</v>
      </c>
      <c r="N159" s="2">
        <v>10000</v>
      </c>
      <c r="O159" s="2">
        <f>IF(Tabla1[[#This Row],[Mov]]="VNT",Tabla1[[#This Row],[Sale]]-Tabla1[[#This Row],[Cost]],-Tabla1[[#This Row],[Cost]]*Tabla1[[#This Row],[Cant]])</f>
        <v>-5500</v>
      </c>
      <c r="P159" s="8">
        <f>IF(Tabla1[[#This Row],[Mov]]="VNT",-Tabla1[[#This Row],[Cant]],Tabla1[[#This Row],[Cant]])</f>
        <v>5</v>
      </c>
      <c r="Q159" s="8">
        <f>DAY(Tabla1[[#This Row],[Date]])</f>
        <v>31</v>
      </c>
      <c r="R159" s="8">
        <f>MONTH(Tabla1[[#This Row],[Date]])</f>
        <v>5</v>
      </c>
      <c r="S159" s="8">
        <f>YEAR(Tabla1[[#This Row],[Date]])</f>
        <v>2022</v>
      </c>
    </row>
    <row r="160" spans="1:19" x14ac:dyDescent="0.2">
      <c r="A160">
        <v>159</v>
      </c>
      <c r="B160" s="1">
        <v>44712</v>
      </c>
      <c r="C160" t="s">
        <v>261</v>
      </c>
      <c r="D160" t="s">
        <v>267</v>
      </c>
      <c r="E160">
        <v>5</v>
      </c>
      <c r="F160" t="s">
        <v>225</v>
      </c>
      <c r="G160" t="s">
        <v>263</v>
      </c>
      <c r="H160" t="s">
        <v>279</v>
      </c>
      <c r="M160" s="2">
        <v>1100</v>
      </c>
      <c r="N160" s="2">
        <v>10000</v>
      </c>
      <c r="O160" s="2">
        <f>IF(Tabla1[[#This Row],[Mov]]="VNT",Tabla1[[#This Row],[Sale]]-Tabla1[[#This Row],[Cost]],-Tabla1[[#This Row],[Cost]]*Tabla1[[#This Row],[Cant]])</f>
        <v>-5500</v>
      </c>
      <c r="P160" s="8">
        <f>IF(Tabla1[[#This Row],[Mov]]="VNT",-Tabla1[[#This Row],[Cant]],Tabla1[[#This Row],[Cant]])</f>
        <v>5</v>
      </c>
      <c r="Q160" s="8">
        <f>DAY(Tabla1[[#This Row],[Date]])</f>
        <v>31</v>
      </c>
      <c r="R160" s="8">
        <f>MONTH(Tabla1[[#This Row],[Date]])</f>
        <v>5</v>
      </c>
      <c r="S160" s="8">
        <f>YEAR(Tabla1[[#This Row],[Date]])</f>
        <v>2022</v>
      </c>
    </row>
    <row r="161" spans="1:19" x14ac:dyDescent="0.2">
      <c r="A161">
        <v>160</v>
      </c>
      <c r="B161" s="1">
        <v>44712</v>
      </c>
      <c r="C161" t="s">
        <v>261</v>
      </c>
      <c r="D161" t="s">
        <v>267</v>
      </c>
      <c r="E161">
        <v>10</v>
      </c>
      <c r="F161" t="s">
        <v>225</v>
      </c>
      <c r="G161" t="s">
        <v>263</v>
      </c>
      <c r="H161" t="s">
        <v>280</v>
      </c>
      <c r="M161" s="2">
        <v>1100</v>
      </c>
      <c r="N161" s="2">
        <v>10000</v>
      </c>
      <c r="O161" s="2">
        <f>IF(Tabla1[[#This Row],[Mov]]="VNT",Tabla1[[#This Row],[Sale]]-Tabla1[[#This Row],[Cost]],-Tabla1[[#This Row],[Cost]]*Tabla1[[#This Row],[Cant]])</f>
        <v>-11000</v>
      </c>
      <c r="P161" s="8">
        <f>IF(Tabla1[[#This Row],[Mov]]="VNT",-Tabla1[[#This Row],[Cant]],Tabla1[[#This Row],[Cant]])</f>
        <v>10</v>
      </c>
      <c r="Q161" s="8">
        <f>DAY(Tabla1[[#This Row],[Date]])</f>
        <v>31</v>
      </c>
      <c r="R161" s="8">
        <f>MONTH(Tabla1[[#This Row],[Date]])</f>
        <v>5</v>
      </c>
      <c r="S161" s="8">
        <f>YEAR(Tabla1[[#This Row],[Date]])</f>
        <v>2022</v>
      </c>
    </row>
    <row r="162" spans="1:19" x14ac:dyDescent="0.2">
      <c r="A162">
        <v>161</v>
      </c>
      <c r="B162" s="1">
        <v>44712</v>
      </c>
      <c r="C162" t="s">
        <v>261</v>
      </c>
      <c r="D162" t="s">
        <v>267</v>
      </c>
      <c r="E162">
        <v>5</v>
      </c>
      <c r="F162" t="s">
        <v>225</v>
      </c>
      <c r="G162" t="s">
        <v>263</v>
      </c>
      <c r="H162" t="s">
        <v>281</v>
      </c>
      <c r="M162" s="2">
        <v>1100</v>
      </c>
      <c r="N162" s="2">
        <v>10000</v>
      </c>
      <c r="O162" s="2">
        <f>IF(Tabla1[[#This Row],[Mov]]="VNT",Tabla1[[#This Row],[Sale]]-Tabla1[[#This Row],[Cost]],-Tabla1[[#This Row],[Cost]]*Tabla1[[#This Row],[Cant]])</f>
        <v>-5500</v>
      </c>
      <c r="P162" s="8">
        <f>IF(Tabla1[[#This Row],[Mov]]="VNT",-Tabla1[[#This Row],[Cant]],Tabla1[[#This Row],[Cant]])</f>
        <v>5</v>
      </c>
      <c r="Q162" s="8">
        <f>DAY(Tabla1[[#This Row],[Date]])</f>
        <v>31</v>
      </c>
      <c r="R162" s="8">
        <f>MONTH(Tabla1[[#This Row],[Date]])</f>
        <v>5</v>
      </c>
      <c r="S162" s="8">
        <f>YEAR(Tabla1[[#This Row],[Date]])</f>
        <v>2022</v>
      </c>
    </row>
    <row r="163" spans="1:19" x14ac:dyDescent="0.2">
      <c r="A163">
        <v>162</v>
      </c>
      <c r="B163" s="1">
        <v>44712</v>
      </c>
      <c r="C163" t="s">
        <v>261</v>
      </c>
      <c r="D163" t="s">
        <v>267</v>
      </c>
      <c r="E163">
        <v>5</v>
      </c>
      <c r="F163" t="s">
        <v>225</v>
      </c>
      <c r="G163" t="s">
        <v>263</v>
      </c>
      <c r="H163" t="s">
        <v>282</v>
      </c>
      <c r="M163" s="2">
        <v>1100</v>
      </c>
      <c r="N163" s="2">
        <v>10000</v>
      </c>
      <c r="O163" s="2">
        <f>IF(Tabla1[[#This Row],[Mov]]="VNT",Tabla1[[#This Row],[Sale]]-Tabla1[[#This Row],[Cost]],-Tabla1[[#This Row],[Cost]]*Tabla1[[#This Row],[Cant]])</f>
        <v>-5500</v>
      </c>
      <c r="P163" s="8">
        <f>IF(Tabla1[[#This Row],[Mov]]="VNT",-Tabla1[[#This Row],[Cant]],Tabla1[[#This Row],[Cant]])</f>
        <v>5</v>
      </c>
      <c r="Q163" s="8">
        <f>DAY(Tabla1[[#This Row],[Date]])</f>
        <v>31</v>
      </c>
      <c r="R163" s="8">
        <f>MONTH(Tabla1[[#This Row],[Date]])</f>
        <v>5</v>
      </c>
      <c r="S163" s="8">
        <f>YEAR(Tabla1[[#This Row],[Date]])</f>
        <v>2022</v>
      </c>
    </row>
    <row r="164" spans="1:19" x14ac:dyDescent="0.2">
      <c r="A164">
        <v>163</v>
      </c>
      <c r="B164" s="1">
        <v>44712</v>
      </c>
      <c r="C164" t="s">
        <v>261</v>
      </c>
      <c r="D164" t="s">
        <v>267</v>
      </c>
      <c r="E164">
        <v>10</v>
      </c>
      <c r="F164" t="s">
        <v>225</v>
      </c>
      <c r="G164" t="s">
        <v>263</v>
      </c>
      <c r="H164" t="s">
        <v>283</v>
      </c>
      <c r="M164" s="2">
        <v>1100</v>
      </c>
      <c r="N164" s="2">
        <v>10000</v>
      </c>
      <c r="O164" s="2">
        <f>IF(Tabla1[[#This Row],[Mov]]="VNT",Tabla1[[#This Row],[Sale]]-Tabla1[[#This Row],[Cost]],-Tabla1[[#This Row],[Cost]]*Tabla1[[#This Row],[Cant]])</f>
        <v>-11000</v>
      </c>
      <c r="P164" s="8">
        <f>IF(Tabla1[[#This Row],[Mov]]="VNT",-Tabla1[[#This Row],[Cant]],Tabla1[[#This Row],[Cant]])</f>
        <v>10</v>
      </c>
      <c r="Q164" s="8">
        <f>DAY(Tabla1[[#This Row],[Date]])</f>
        <v>31</v>
      </c>
      <c r="R164" s="8">
        <f>MONTH(Tabla1[[#This Row],[Date]])</f>
        <v>5</v>
      </c>
      <c r="S164" s="8">
        <f>YEAR(Tabla1[[#This Row],[Date]])</f>
        <v>2022</v>
      </c>
    </row>
    <row r="165" spans="1:19" x14ac:dyDescent="0.2">
      <c r="A165">
        <v>164</v>
      </c>
      <c r="B165" s="1">
        <v>44712</v>
      </c>
      <c r="C165" t="s">
        <v>261</v>
      </c>
      <c r="D165" t="s">
        <v>267</v>
      </c>
      <c r="E165">
        <v>5</v>
      </c>
      <c r="F165" t="s">
        <v>225</v>
      </c>
      <c r="G165" t="s">
        <v>263</v>
      </c>
      <c r="H165" t="s">
        <v>1225</v>
      </c>
      <c r="M165" s="2">
        <v>1100</v>
      </c>
      <c r="N165" s="2">
        <v>10000</v>
      </c>
      <c r="O165" s="2">
        <f>IF(Tabla1[[#This Row],[Mov]]="VNT",Tabla1[[#This Row],[Sale]]-Tabla1[[#This Row],[Cost]],-Tabla1[[#This Row],[Cost]]*Tabla1[[#This Row],[Cant]])</f>
        <v>-5500</v>
      </c>
      <c r="P165" s="8">
        <f>IF(Tabla1[[#This Row],[Mov]]="VNT",-Tabla1[[#This Row],[Cant]],Tabla1[[#This Row],[Cant]])</f>
        <v>5</v>
      </c>
      <c r="Q165" s="8">
        <f>DAY(Tabla1[[#This Row],[Date]])</f>
        <v>31</v>
      </c>
      <c r="R165" s="8">
        <f>MONTH(Tabla1[[#This Row],[Date]])</f>
        <v>5</v>
      </c>
      <c r="S165" s="8">
        <f>YEAR(Tabla1[[#This Row],[Date]])</f>
        <v>2022</v>
      </c>
    </row>
    <row r="166" spans="1:19" x14ac:dyDescent="0.2">
      <c r="A166">
        <v>165</v>
      </c>
      <c r="B166" s="1">
        <v>44712</v>
      </c>
      <c r="C166" t="s">
        <v>261</v>
      </c>
      <c r="D166" t="s">
        <v>267</v>
      </c>
      <c r="E166">
        <v>5</v>
      </c>
      <c r="F166" t="s">
        <v>225</v>
      </c>
      <c r="G166" t="s">
        <v>284</v>
      </c>
      <c r="H166" t="s">
        <v>285</v>
      </c>
      <c r="M166" s="2">
        <v>1100</v>
      </c>
      <c r="N166" s="2">
        <v>10000</v>
      </c>
      <c r="O166" s="2">
        <f>IF(Tabla1[[#This Row],[Mov]]="VNT",Tabla1[[#This Row],[Sale]]-Tabla1[[#This Row],[Cost]],-Tabla1[[#This Row],[Cost]]*Tabla1[[#This Row],[Cant]])</f>
        <v>-5500</v>
      </c>
      <c r="P166" s="8">
        <f>IF(Tabla1[[#This Row],[Mov]]="VNT",-Tabla1[[#This Row],[Cant]],Tabla1[[#This Row],[Cant]])</f>
        <v>5</v>
      </c>
      <c r="Q166" s="8">
        <f>DAY(Tabla1[[#This Row],[Date]])</f>
        <v>31</v>
      </c>
      <c r="R166" s="8">
        <f>MONTH(Tabla1[[#This Row],[Date]])</f>
        <v>5</v>
      </c>
      <c r="S166" s="8">
        <f>YEAR(Tabla1[[#This Row],[Date]])</f>
        <v>2022</v>
      </c>
    </row>
    <row r="167" spans="1:19" x14ac:dyDescent="0.2">
      <c r="A167">
        <v>166</v>
      </c>
      <c r="B167" s="1">
        <v>44712</v>
      </c>
      <c r="C167" t="s">
        <v>261</v>
      </c>
      <c r="D167" t="s">
        <v>267</v>
      </c>
      <c r="E167">
        <v>5</v>
      </c>
      <c r="F167" t="s">
        <v>225</v>
      </c>
      <c r="G167" t="s">
        <v>284</v>
      </c>
      <c r="H167" t="s">
        <v>286</v>
      </c>
      <c r="M167" s="2">
        <v>1100</v>
      </c>
      <c r="N167" s="2">
        <v>10000</v>
      </c>
      <c r="O167" s="2">
        <f>IF(Tabla1[[#This Row],[Mov]]="VNT",Tabla1[[#This Row],[Sale]]-Tabla1[[#This Row],[Cost]],-Tabla1[[#This Row],[Cost]]*Tabla1[[#This Row],[Cant]])</f>
        <v>-5500</v>
      </c>
      <c r="P167" s="8">
        <f>IF(Tabla1[[#This Row],[Mov]]="VNT",-Tabla1[[#This Row],[Cant]],Tabla1[[#This Row],[Cant]])</f>
        <v>5</v>
      </c>
      <c r="Q167" s="8">
        <f>DAY(Tabla1[[#This Row],[Date]])</f>
        <v>31</v>
      </c>
      <c r="R167" s="8">
        <f>MONTH(Tabla1[[#This Row],[Date]])</f>
        <v>5</v>
      </c>
      <c r="S167" s="8">
        <f>YEAR(Tabla1[[#This Row],[Date]])</f>
        <v>2022</v>
      </c>
    </row>
    <row r="168" spans="1:19" x14ac:dyDescent="0.2">
      <c r="A168">
        <v>167</v>
      </c>
      <c r="B168" s="1">
        <v>44712</v>
      </c>
      <c r="C168" t="s">
        <v>261</v>
      </c>
      <c r="D168" t="s">
        <v>267</v>
      </c>
      <c r="E168">
        <v>5</v>
      </c>
      <c r="F168" t="s">
        <v>225</v>
      </c>
      <c r="G168" t="s">
        <v>284</v>
      </c>
      <c r="H168" t="s">
        <v>287</v>
      </c>
      <c r="M168" s="2">
        <v>1100</v>
      </c>
      <c r="N168" s="2">
        <v>10000</v>
      </c>
      <c r="O168" s="2">
        <f>IF(Tabla1[[#This Row],[Mov]]="VNT",Tabla1[[#This Row],[Sale]]-Tabla1[[#This Row],[Cost]],-Tabla1[[#This Row],[Cost]]*Tabla1[[#This Row],[Cant]])</f>
        <v>-5500</v>
      </c>
      <c r="P168" s="8">
        <f>IF(Tabla1[[#This Row],[Mov]]="VNT",-Tabla1[[#This Row],[Cant]],Tabla1[[#This Row],[Cant]])</f>
        <v>5</v>
      </c>
      <c r="Q168" s="8">
        <f>DAY(Tabla1[[#This Row],[Date]])</f>
        <v>31</v>
      </c>
      <c r="R168" s="8">
        <f>MONTH(Tabla1[[#This Row],[Date]])</f>
        <v>5</v>
      </c>
      <c r="S168" s="8">
        <f>YEAR(Tabla1[[#This Row],[Date]])</f>
        <v>2022</v>
      </c>
    </row>
    <row r="169" spans="1:19" x14ac:dyDescent="0.2">
      <c r="A169">
        <v>168</v>
      </c>
      <c r="B169" s="1">
        <v>44712</v>
      </c>
      <c r="C169" t="s">
        <v>261</v>
      </c>
      <c r="D169" t="s">
        <v>267</v>
      </c>
      <c r="E169">
        <v>5</v>
      </c>
      <c r="F169" t="s">
        <v>225</v>
      </c>
      <c r="G169" t="s">
        <v>284</v>
      </c>
      <c r="H169" t="s">
        <v>288</v>
      </c>
      <c r="M169" s="2">
        <v>1100</v>
      </c>
      <c r="N169" s="2">
        <v>10000</v>
      </c>
      <c r="O169" s="2">
        <f>IF(Tabla1[[#This Row],[Mov]]="VNT",Tabla1[[#This Row],[Sale]]-Tabla1[[#This Row],[Cost]],-Tabla1[[#This Row],[Cost]]*Tabla1[[#This Row],[Cant]])</f>
        <v>-5500</v>
      </c>
      <c r="P169" s="8">
        <f>IF(Tabla1[[#This Row],[Mov]]="VNT",-Tabla1[[#This Row],[Cant]],Tabla1[[#This Row],[Cant]])</f>
        <v>5</v>
      </c>
      <c r="Q169" s="8">
        <f>DAY(Tabla1[[#This Row],[Date]])</f>
        <v>31</v>
      </c>
      <c r="R169" s="8">
        <f>MONTH(Tabla1[[#This Row],[Date]])</f>
        <v>5</v>
      </c>
      <c r="S169" s="8">
        <f>YEAR(Tabla1[[#This Row],[Date]])</f>
        <v>2022</v>
      </c>
    </row>
    <row r="170" spans="1:19" x14ac:dyDescent="0.2">
      <c r="A170">
        <v>169</v>
      </c>
      <c r="B170" s="1">
        <v>44712</v>
      </c>
      <c r="C170" t="s">
        <v>261</v>
      </c>
      <c r="D170" t="s">
        <v>267</v>
      </c>
      <c r="E170">
        <v>5</v>
      </c>
      <c r="F170" t="s">
        <v>225</v>
      </c>
      <c r="G170" t="s">
        <v>284</v>
      </c>
      <c r="H170" t="s">
        <v>289</v>
      </c>
      <c r="M170" s="2">
        <v>1100</v>
      </c>
      <c r="N170" s="2">
        <v>10000</v>
      </c>
      <c r="O170" s="2">
        <f>IF(Tabla1[[#This Row],[Mov]]="VNT",Tabla1[[#This Row],[Sale]]-Tabla1[[#This Row],[Cost]],-Tabla1[[#This Row],[Cost]]*Tabla1[[#This Row],[Cant]])</f>
        <v>-5500</v>
      </c>
      <c r="P170" s="8">
        <f>IF(Tabla1[[#This Row],[Mov]]="VNT",-Tabla1[[#This Row],[Cant]],Tabla1[[#This Row],[Cant]])</f>
        <v>5</v>
      </c>
      <c r="Q170" s="8">
        <f>DAY(Tabla1[[#This Row],[Date]])</f>
        <v>31</v>
      </c>
      <c r="R170" s="8">
        <f>MONTH(Tabla1[[#This Row],[Date]])</f>
        <v>5</v>
      </c>
      <c r="S170" s="8">
        <f>YEAR(Tabla1[[#This Row],[Date]])</f>
        <v>2022</v>
      </c>
    </row>
    <row r="171" spans="1:19" x14ac:dyDescent="0.2">
      <c r="A171">
        <v>170</v>
      </c>
      <c r="B171" s="1">
        <v>44712</v>
      </c>
      <c r="C171" t="s">
        <v>261</v>
      </c>
      <c r="D171" t="s">
        <v>267</v>
      </c>
      <c r="E171">
        <v>5</v>
      </c>
      <c r="F171" t="s">
        <v>225</v>
      </c>
      <c r="G171" t="s">
        <v>284</v>
      </c>
      <c r="H171" t="s">
        <v>290</v>
      </c>
      <c r="M171" s="2">
        <v>1100</v>
      </c>
      <c r="N171" s="2">
        <v>10000</v>
      </c>
      <c r="O171" s="2">
        <f>IF(Tabla1[[#This Row],[Mov]]="VNT",Tabla1[[#This Row],[Sale]]-Tabla1[[#This Row],[Cost]],-Tabla1[[#This Row],[Cost]]*Tabla1[[#This Row],[Cant]])</f>
        <v>-5500</v>
      </c>
      <c r="P171" s="8">
        <f>IF(Tabla1[[#This Row],[Mov]]="VNT",-Tabla1[[#This Row],[Cant]],Tabla1[[#This Row],[Cant]])</f>
        <v>5</v>
      </c>
      <c r="Q171" s="8">
        <f>DAY(Tabla1[[#This Row],[Date]])</f>
        <v>31</v>
      </c>
      <c r="R171" s="8">
        <f>MONTH(Tabla1[[#This Row],[Date]])</f>
        <v>5</v>
      </c>
      <c r="S171" s="8">
        <f>YEAR(Tabla1[[#This Row],[Date]])</f>
        <v>2022</v>
      </c>
    </row>
    <row r="172" spans="1:19" x14ac:dyDescent="0.2">
      <c r="A172">
        <v>171</v>
      </c>
      <c r="B172" s="1">
        <v>44712</v>
      </c>
      <c r="C172" t="s">
        <v>261</v>
      </c>
      <c r="D172" t="s">
        <v>267</v>
      </c>
      <c r="E172">
        <v>5</v>
      </c>
      <c r="F172" t="s">
        <v>225</v>
      </c>
      <c r="G172" t="s">
        <v>284</v>
      </c>
      <c r="H172" t="s">
        <v>291</v>
      </c>
      <c r="M172" s="2">
        <v>1100</v>
      </c>
      <c r="N172" s="2">
        <v>10000</v>
      </c>
      <c r="O172" s="2">
        <f>IF(Tabla1[[#This Row],[Mov]]="VNT",Tabla1[[#This Row],[Sale]]-Tabla1[[#This Row],[Cost]],-Tabla1[[#This Row],[Cost]]*Tabla1[[#This Row],[Cant]])</f>
        <v>-5500</v>
      </c>
      <c r="P172" s="8">
        <f>IF(Tabla1[[#This Row],[Mov]]="VNT",-Tabla1[[#This Row],[Cant]],Tabla1[[#This Row],[Cant]])</f>
        <v>5</v>
      </c>
      <c r="Q172" s="8">
        <f>DAY(Tabla1[[#This Row],[Date]])</f>
        <v>31</v>
      </c>
      <c r="R172" s="8">
        <f>MONTH(Tabla1[[#This Row],[Date]])</f>
        <v>5</v>
      </c>
      <c r="S172" s="8">
        <f>YEAR(Tabla1[[#This Row],[Date]])</f>
        <v>2022</v>
      </c>
    </row>
    <row r="173" spans="1:19" x14ac:dyDescent="0.2">
      <c r="A173">
        <v>172</v>
      </c>
      <c r="B173" s="1">
        <v>44712</v>
      </c>
      <c r="C173" t="s">
        <v>261</v>
      </c>
      <c r="D173" t="s">
        <v>267</v>
      </c>
      <c r="E173">
        <v>5</v>
      </c>
      <c r="F173" t="s">
        <v>225</v>
      </c>
      <c r="G173" t="s">
        <v>284</v>
      </c>
      <c r="H173" t="s">
        <v>292</v>
      </c>
      <c r="M173" s="2">
        <v>1100</v>
      </c>
      <c r="N173" s="2">
        <v>10000</v>
      </c>
      <c r="O173" s="2">
        <f>IF(Tabla1[[#This Row],[Mov]]="VNT",Tabla1[[#This Row],[Sale]]-Tabla1[[#This Row],[Cost]],-Tabla1[[#This Row],[Cost]]*Tabla1[[#This Row],[Cant]])</f>
        <v>-5500</v>
      </c>
      <c r="P173" s="8">
        <f>IF(Tabla1[[#This Row],[Mov]]="VNT",-Tabla1[[#This Row],[Cant]],Tabla1[[#This Row],[Cant]])</f>
        <v>5</v>
      </c>
      <c r="Q173" s="8">
        <f>DAY(Tabla1[[#This Row],[Date]])</f>
        <v>31</v>
      </c>
      <c r="R173" s="8">
        <f>MONTH(Tabla1[[#This Row],[Date]])</f>
        <v>5</v>
      </c>
      <c r="S173" s="8">
        <f>YEAR(Tabla1[[#This Row],[Date]])</f>
        <v>2022</v>
      </c>
    </row>
    <row r="174" spans="1:19" x14ac:dyDescent="0.2">
      <c r="A174">
        <v>173</v>
      </c>
      <c r="B174" s="1">
        <v>44712</v>
      </c>
      <c r="C174" t="s">
        <v>261</v>
      </c>
      <c r="D174" t="s">
        <v>267</v>
      </c>
      <c r="E174">
        <v>5</v>
      </c>
      <c r="F174" t="s">
        <v>225</v>
      </c>
      <c r="G174" t="s">
        <v>284</v>
      </c>
      <c r="H174" t="s">
        <v>293</v>
      </c>
      <c r="M174" s="2">
        <v>1100</v>
      </c>
      <c r="N174" s="2">
        <v>10000</v>
      </c>
      <c r="O174" s="2">
        <f>IF(Tabla1[[#This Row],[Mov]]="VNT",Tabla1[[#This Row],[Sale]]-Tabla1[[#This Row],[Cost]],-Tabla1[[#This Row],[Cost]]*Tabla1[[#This Row],[Cant]])</f>
        <v>-5500</v>
      </c>
      <c r="P174" s="8">
        <f>IF(Tabla1[[#This Row],[Mov]]="VNT",-Tabla1[[#This Row],[Cant]],Tabla1[[#This Row],[Cant]])</f>
        <v>5</v>
      </c>
      <c r="Q174" s="8">
        <f>DAY(Tabla1[[#This Row],[Date]])</f>
        <v>31</v>
      </c>
      <c r="R174" s="8">
        <f>MONTH(Tabla1[[#This Row],[Date]])</f>
        <v>5</v>
      </c>
      <c r="S174" s="8">
        <f>YEAR(Tabla1[[#This Row],[Date]])</f>
        <v>2022</v>
      </c>
    </row>
    <row r="175" spans="1:19" x14ac:dyDescent="0.2">
      <c r="A175">
        <v>174</v>
      </c>
      <c r="B175" s="1">
        <v>44712</v>
      </c>
      <c r="C175" t="s">
        <v>261</v>
      </c>
      <c r="D175" t="s">
        <v>267</v>
      </c>
      <c r="E175">
        <v>5</v>
      </c>
      <c r="F175" t="s">
        <v>225</v>
      </c>
      <c r="G175" t="s">
        <v>284</v>
      </c>
      <c r="H175" t="s">
        <v>294</v>
      </c>
      <c r="M175" s="2">
        <v>1100</v>
      </c>
      <c r="N175" s="2">
        <v>10000</v>
      </c>
      <c r="O175" s="2">
        <f>IF(Tabla1[[#This Row],[Mov]]="VNT",Tabla1[[#This Row],[Sale]]-Tabla1[[#This Row],[Cost]],-Tabla1[[#This Row],[Cost]]*Tabla1[[#This Row],[Cant]])</f>
        <v>-5500</v>
      </c>
      <c r="P175" s="8">
        <f>IF(Tabla1[[#This Row],[Mov]]="VNT",-Tabla1[[#This Row],[Cant]],Tabla1[[#This Row],[Cant]])</f>
        <v>5</v>
      </c>
      <c r="Q175" s="8">
        <f>DAY(Tabla1[[#This Row],[Date]])</f>
        <v>31</v>
      </c>
      <c r="R175" s="8">
        <f>MONTH(Tabla1[[#This Row],[Date]])</f>
        <v>5</v>
      </c>
      <c r="S175" s="8">
        <f>YEAR(Tabla1[[#This Row],[Date]])</f>
        <v>2022</v>
      </c>
    </row>
    <row r="176" spans="1:19" x14ac:dyDescent="0.2">
      <c r="A176">
        <v>175</v>
      </c>
      <c r="B176" s="1">
        <v>44712</v>
      </c>
      <c r="C176" t="s">
        <v>261</v>
      </c>
      <c r="D176" t="s">
        <v>267</v>
      </c>
      <c r="E176">
        <v>5</v>
      </c>
      <c r="F176" t="s">
        <v>225</v>
      </c>
      <c r="G176" t="s">
        <v>284</v>
      </c>
      <c r="H176" t="s">
        <v>295</v>
      </c>
      <c r="M176" s="2">
        <v>1100</v>
      </c>
      <c r="N176" s="2">
        <v>10000</v>
      </c>
      <c r="O176" s="2">
        <f>IF(Tabla1[[#This Row],[Mov]]="VNT",Tabla1[[#This Row],[Sale]]-Tabla1[[#This Row],[Cost]],-Tabla1[[#This Row],[Cost]]*Tabla1[[#This Row],[Cant]])</f>
        <v>-5500</v>
      </c>
      <c r="P176" s="8">
        <f>IF(Tabla1[[#This Row],[Mov]]="VNT",-Tabla1[[#This Row],[Cant]],Tabla1[[#This Row],[Cant]])</f>
        <v>5</v>
      </c>
      <c r="Q176" s="8">
        <f>DAY(Tabla1[[#This Row],[Date]])</f>
        <v>31</v>
      </c>
      <c r="R176" s="8">
        <f>MONTH(Tabla1[[#This Row],[Date]])</f>
        <v>5</v>
      </c>
      <c r="S176" s="8">
        <f>YEAR(Tabla1[[#This Row],[Date]])</f>
        <v>2022</v>
      </c>
    </row>
    <row r="177" spans="1:19" x14ac:dyDescent="0.2">
      <c r="A177">
        <v>176</v>
      </c>
      <c r="B177" s="1">
        <v>44712</v>
      </c>
      <c r="C177" t="s">
        <v>261</v>
      </c>
      <c r="D177" t="s">
        <v>267</v>
      </c>
      <c r="E177">
        <v>5</v>
      </c>
      <c r="F177" t="s">
        <v>225</v>
      </c>
      <c r="G177" t="s">
        <v>284</v>
      </c>
      <c r="H177" t="s">
        <v>296</v>
      </c>
      <c r="M177" s="2">
        <v>1100</v>
      </c>
      <c r="N177" s="2">
        <v>10000</v>
      </c>
      <c r="O177" s="2">
        <f>IF(Tabla1[[#This Row],[Mov]]="VNT",Tabla1[[#This Row],[Sale]]-Tabla1[[#This Row],[Cost]],-Tabla1[[#This Row],[Cost]]*Tabla1[[#This Row],[Cant]])</f>
        <v>-5500</v>
      </c>
      <c r="P177" s="8">
        <f>IF(Tabla1[[#This Row],[Mov]]="VNT",-Tabla1[[#This Row],[Cant]],Tabla1[[#This Row],[Cant]])</f>
        <v>5</v>
      </c>
      <c r="Q177" s="8">
        <f>DAY(Tabla1[[#This Row],[Date]])</f>
        <v>31</v>
      </c>
      <c r="R177" s="8">
        <f>MONTH(Tabla1[[#This Row],[Date]])</f>
        <v>5</v>
      </c>
      <c r="S177" s="8">
        <f>YEAR(Tabla1[[#This Row],[Date]])</f>
        <v>2022</v>
      </c>
    </row>
    <row r="178" spans="1:19" x14ac:dyDescent="0.2">
      <c r="A178">
        <v>177</v>
      </c>
      <c r="B178" s="1">
        <v>44712</v>
      </c>
      <c r="C178" t="s">
        <v>261</v>
      </c>
      <c r="D178" t="s">
        <v>267</v>
      </c>
      <c r="E178">
        <v>10</v>
      </c>
      <c r="F178" t="s">
        <v>225</v>
      </c>
      <c r="G178" t="s">
        <v>284</v>
      </c>
      <c r="H178" t="s">
        <v>297</v>
      </c>
      <c r="M178" s="2">
        <v>1100</v>
      </c>
      <c r="N178" s="2">
        <v>10000</v>
      </c>
      <c r="O178" s="2">
        <f>IF(Tabla1[[#This Row],[Mov]]="VNT",Tabla1[[#This Row],[Sale]]-Tabla1[[#This Row],[Cost]],-Tabla1[[#This Row],[Cost]]*Tabla1[[#This Row],[Cant]])</f>
        <v>-11000</v>
      </c>
      <c r="P178" s="8">
        <f>IF(Tabla1[[#This Row],[Mov]]="VNT",-Tabla1[[#This Row],[Cant]],Tabla1[[#This Row],[Cant]])</f>
        <v>10</v>
      </c>
      <c r="Q178" s="8">
        <f>DAY(Tabla1[[#This Row],[Date]])</f>
        <v>31</v>
      </c>
      <c r="R178" s="8">
        <f>MONTH(Tabla1[[#This Row],[Date]])</f>
        <v>5</v>
      </c>
      <c r="S178" s="8">
        <f>YEAR(Tabla1[[#This Row],[Date]])</f>
        <v>2022</v>
      </c>
    </row>
    <row r="179" spans="1:19" x14ac:dyDescent="0.2">
      <c r="A179">
        <v>178</v>
      </c>
      <c r="B179" s="1">
        <v>44712</v>
      </c>
      <c r="C179" t="s">
        <v>261</v>
      </c>
      <c r="D179" t="s">
        <v>267</v>
      </c>
      <c r="E179">
        <v>5</v>
      </c>
      <c r="F179" t="s">
        <v>225</v>
      </c>
      <c r="G179" t="s">
        <v>262</v>
      </c>
      <c r="H179" t="s">
        <v>226</v>
      </c>
      <c r="M179" s="2">
        <v>1100</v>
      </c>
      <c r="N179" s="2">
        <v>10000</v>
      </c>
      <c r="O179" s="2">
        <f>IF(Tabla1[[#This Row],[Mov]]="VNT",Tabla1[[#This Row],[Sale]]-Tabla1[[#This Row],[Cost]],-Tabla1[[#This Row],[Cost]]*Tabla1[[#This Row],[Cant]])</f>
        <v>-5500</v>
      </c>
      <c r="P179" s="8">
        <f>IF(Tabla1[[#This Row],[Mov]]="VNT",-Tabla1[[#This Row],[Cant]],Tabla1[[#This Row],[Cant]])</f>
        <v>5</v>
      </c>
      <c r="Q179" s="8">
        <f>DAY(Tabla1[[#This Row],[Date]])</f>
        <v>31</v>
      </c>
      <c r="R179" s="8">
        <f>MONTH(Tabla1[[#This Row],[Date]])</f>
        <v>5</v>
      </c>
      <c r="S179" s="8">
        <f>YEAR(Tabla1[[#This Row],[Date]])</f>
        <v>2022</v>
      </c>
    </row>
    <row r="180" spans="1:19" x14ac:dyDescent="0.2">
      <c r="A180">
        <v>179</v>
      </c>
      <c r="B180" s="1">
        <v>44712</v>
      </c>
      <c r="C180" t="s">
        <v>261</v>
      </c>
      <c r="D180" t="s">
        <v>267</v>
      </c>
      <c r="E180">
        <v>5</v>
      </c>
      <c r="F180" t="s">
        <v>225</v>
      </c>
      <c r="G180" t="s">
        <v>262</v>
      </c>
      <c r="H180" t="s">
        <v>298</v>
      </c>
      <c r="M180" s="2">
        <v>1100</v>
      </c>
      <c r="N180" s="2">
        <v>10000</v>
      </c>
      <c r="O180" s="2">
        <f>IF(Tabla1[[#This Row],[Mov]]="VNT",Tabla1[[#This Row],[Sale]]-Tabla1[[#This Row],[Cost]],-Tabla1[[#This Row],[Cost]]*Tabla1[[#This Row],[Cant]])</f>
        <v>-5500</v>
      </c>
      <c r="P180" s="8">
        <f>IF(Tabla1[[#This Row],[Mov]]="VNT",-Tabla1[[#This Row],[Cant]],Tabla1[[#This Row],[Cant]])</f>
        <v>5</v>
      </c>
      <c r="Q180" s="8">
        <f>DAY(Tabla1[[#This Row],[Date]])</f>
        <v>31</v>
      </c>
      <c r="R180" s="8">
        <f>MONTH(Tabla1[[#This Row],[Date]])</f>
        <v>5</v>
      </c>
      <c r="S180" s="8">
        <f>YEAR(Tabla1[[#This Row],[Date]])</f>
        <v>2022</v>
      </c>
    </row>
    <row r="181" spans="1:19" x14ac:dyDescent="0.2">
      <c r="A181">
        <v>180</v>
      </c>
      <c r="B181" s="1">
        <v>44712</v>
      </c>
      <c r="C181" t="s">
        <v>261</v>
      </c>
      <c r="D181" t="s">
        <v>267</v>
      </c>
      <c r="E181">
        <v>5</v>
      </c>
      <c r="F181" t="s">
        <v>225</v>
      </c>
      <c r="G181" t="s">
        <v>262</v>
      </c>
      <c r="H181" t="s">
        <v>299</v>
      </c>
      <c r="M181" s="2">
        <v>1100</v>
      </c>
      <c r="N181" s="2">
        <v>10000</v>
      </c>
      <c r="O181" s="2">
        <f>IF(Tabla1[[#This Row],[Mov]]="VNT",Tabla1[[#This Row],[Sale]]-Tabla1[[#This Row],[Cost]],-Tabla1[[#This Row],[Cost]]*Tabla1[[#This Row],[Cant]])</f>
        <v>-5500</v>
      </c>
      <c r="P181" s="8">
        <f>IF(Tabla1[[#This Row],[Mov]]="VNT",-Tabla1[[#This Row],[Cant]],Tabla1[[#This Row],[Cant]])</f>
        <v>5</v>
      </c>
      <c r="Q181" s="8">
        <f>DAY(Tabla1[[#This Row],[Date]])</f>
        <v>31</v>
      </c>
      <c r="R181" s="8">
        <f>MONTH(Tabla1[[#This Row],[Date]])</f>
        <v>5</v>
      </c>
      <c r="S181" s="8">
        <f>YEAR(Tabla1[[#This Row],[Date]])</f>
        <v>2022</v>
      </c>
    </row>
    <row r="182" spans="1:19" x14ac:dyDescent="0.2">
      <c r="A182">
        <v>181</v>
      </c>
      <c r="B182" s="1">
        <v>44712</v>
      </c>
      <c r="C182" t="s">
        <v>261</v>
      </c>
      <c r="D182" t="s">
        <v>267</v>
      </c>
      <c r="E182">
        <v>6</v>
      </c>
      <c r="F182" t="s">
        <v>225</v>
      </c>
      <c r="G182" t="s">
        <v>262</v>
      </c>
      <c r="H182" t="s">
        <v>300</v>
      </c>
      <c r="M182" s="2">
        <v>1100</v>
      </c>
      <c r="N182" s="2">
        <v>10000</v>
      </c>
      <c r="O182" s="2">
        <f>IF(Tabla1[[#This Row],[Mov]]="VNT",Tabla1[[#This Row],[Sale]]-Tabla1[[#This Row],[Cost]],-Tabla1[[#This Row],[Cost]]*Tabla1[[#This Row],[Cant]])</f>
        <v>-6600</v>
      </c>
      <c r="P182" s="8">
        <f>IF(Tabla1[[#This Row],[Mov]]="VNT",-Tabla1[[#This Row],[Cant]],Tabla1[[#This Row],[Cant]])</f>
        <v>6</v>
      </c>
      <c r="Q182" s="8">
        <f>DAY(Tabla1[[#This Row],[Date]])</f>
        <v>31</v>
      </c>
      <c r="R182" s="8">
        <f>MONTH(Tabla1[[#This Row],[Date]])</f>
        <v>5</v>
      </c>
      <c r="S182" s="8">
        <f>YEAR(Tabla1[[#This Row],[Date]])</f>
        <v>2022</v>
      </c>
    </row>
    <row r="183" spans="1:19" x14ac:dyDescent="0.2">
      <c r="A183">
        <v>182</v>
      </c>
      <c r="B183" s="1">
        <v>44712</v>
      </c>
      <c r="C183" t="s">
        <v>261</v>
      </c>
      <c r="D183" t="s">
        <v>267</v>
      </c>
      <c r="E183">
        <v>5</v>
      </c>
      <c r="F183" t="s">
        <v>225</v>
      </c>
      <c r="G183" t="s">
        <v>262</v>
      </c>
      <c r="H183" t="s">
        <v>301</v>
      </c>
      <c r="M183" s="2">
        <v>1100</v>
      </c>
      <c r="N183" s="2">
        <v>10000</v>
      </c>
      <c r="O183" s="2">
        <f>IF(Tabla1[[#This Row],[Mov]]="VNT",Tabla1[[#This Row],[Sale]]-Tabla1[[#This Row],[Cost]],-Tabla1[[#This Row],[Cost]]*Tabla1[[#This Row],[Cant]])</f>
        <v>-5500</v>
      </c>
      <c r="P183" s="8">
        <f>IF(Tabla1[[#This Row],[Mov]]="VNT",-Tabla1[[#This Row],[Cant]],Tabla1[[#This Row],[Cant]])</f>
        <v>5</v>
      </c>
      <c r="Q183" s="8">
        <f>DAY(Tabla1[[#This Row],[Date]])</f>
        <v>31</v>
      </c>
      <c r="R183" s="8">
        <f>MONTH(Tabla1[[#This Row],[Date]])</f>
        <v>5</v>
      </c>
      <c r="S183" s="8">
        <f>YEAR(Tabla1[[#This Row],[Date]])</f>
        <v>2022</v>
      </c>
    </row>
    <row r="184" spans="1:19" x14ac:dyDescent="0.2">
      <c r="A184">
        <v>183</v>
      </c>
      <c r="B184" s="1">
        <v>44712</v>
      </c>
      <c r="C184" t="s">
        <v>261</v>
      </c>
      <c r="D184" t="s">
        <v>267</v>
      </c>
      <c r="E184">
        <v>5</v>
      </c>
      <c r="F184" t="s">
        <v>225</v>
      </c>
      <c r="G184" t="s">
        <v>262</v>
      </c>
      <c r="H184" t="s">
        <v>302</v>
      </c>
      <c r="M184" s="2">
        <v>1100</v>
      </c>
      <c r="N184" s="2">
        <v>10000</v>
      </c>
      <c r="O184" s="2">
        <f>IF(Tabla1[[#This Row],[Mov]]="VNT",Tabla1[[#This Row],[Sale]]-Tabla1[[#This Row],[Cost]],-Tabla1[[#This Row],[Cost]]*Tabla1[[#This Row],[Cant]])</f>
        <v>-5500</v>
      </c>
      <c r="P184" s="8">
        <f>IF(Tabla1[[#This Row],[Mov]]="VNT",-Tabla1[[#This Row],[Cant]],Tabla1[[#This Row],[Cant]])</f>
        <v>5</v>
      </c>
      <c r="Q184" s="8">
        <f>DAY(Tabla1[[#This Row],[Date]])</f>
        <v>31</v>
      </c>
      <c r="R184" s="8">
        <f>MONTH(Tabla1[[#This Row],[Date]])</f>
        <v>5</v>
      </c>
      <c r="S184" s="8">
        <f>YEAR(Tabla1[[#This Row],[Date]])</f>
        <v>2022</v>
      </c>
    </row>
    <row r="185" spans="1:19" x14ac:dyDescent="0.2">
      <c r="A185">
        <v>184</v>
      </c>
      <c r="B185" s="1">
        <v>44712</v>
      </c>
      <c r="C185" t="s">
        <v>261</v>
      </c>
      <c r="D185" t="s">
        <v>267</v>
      </c>
      <c r="E185">
        <v>1</v>
      </c>
      <c r="F185" t="s">
        <v>225</v>
      </c>
      <c r="G185" t="s">
        <v>262</v>
      </c>
      <c r="H185" t="s">
        <v>303</v>
      </c>
      <c r="M185" s="2">
        <v>1100</v>
      </c>
      <c r="N185" s="2">
        <v>10000</v>
      </c>
      <c r="O185" s="2">
        <f>IF(Tabla1[[#This Row],[Mov]]="VNT",Tabla1[[#This Row],[Sale]]-Tabla1[[#This Row],[Cost]],-Tabla1[[#This Row],[Cost]]*Tabla1[[#This Row],[Cant]])</f>
        <v>-1100</v>
      </c>
      <c r="P185" s="8">
        <f>IF(Tabla1[[#This Row],[Mov]]="VNT",-Tabla1[[#This Row],[Cant]],Tabla1[[#This Row],[Cant]])</f>
        <v>1</v>
      </c>
      <c r="Q185" s="8">
        <f>DAY(Tabla1[[#This Row],[Date]])</f>
        <v>31</v>
      </c>
      <c r="R185" s="8">
        <f>MONTH(Tabla1[[#This Row],[Date]])</f>
        <v>5</v>
      </c>
      <c r="S185" s="8">
        <f>YEAR(Tabla1[[#This Row],[Date]])</f>
        <v>2022</v>
      </c>
    </row>
    <row r="186" spans="1:19" x14ac:dyDescent="0.2">
      <c r="A186">
        <v>185</v>
      </c>
      <c r="B186" s="1">
        <v>44712</v>
      </c>
      <c r="C186" t="s">
        <v>261</v>
      </c>
      <c r="D186" t="s">
        <v>267</v>
      </c>
      <c r="E186">
        <v>5</v>
      </c>
      <c r="F186" t="s">
        <v>225</v>
      </c>
      <c r="G186" t="s">
        <v>262</v>
      </c>
      <c r="H186" t="s">
        <v>304</v>
      </c>
      <c r="M186" s="2">
        <v>1100</v>
      </c>
      <c r="N186" s="2">
        <v>10000</v>
      </c>
      <c r="O186" s="2">
        <f>IF(Tabla1[[#This Row],[Mov]]="VNT",Tabla1[[#This Row],[Sale]]-Tabla1[[#This Row],[Cost]],-Tabla1[[#This Row],[Cost]]*Tabla1[[#This Row],[Cant]])</f>
        <v>-5500</v>
      </c>
      <c r="P186" s="8">
        <f>IF(Tabla1[[#This Row],[Mov]]="VNT",-Tabla1[[#This Row],[Cant]],Tabla1[[#This Row],[Cant]])</f>
        <v>5</v>
      </c>
      <c r="Q186" s="8">
        <f>DAY(Tabla1[[#This Row],[Date]])</f>
        <v>31</v>
      </c>
      <c r="R186" s="8">
        <f>MONTH(Tabla1[[#This Row],[Date]])</f>
        <v>5</v>
      </c>
      <c r="S186" s="8">
        <f>YEAR(Tabla1[[#This Row],[Date]])</f>
        <v>2022</v>
      </c>
    </row>
    <row r="187" spans="1:19" x14ac:dyDescent="0.2">
      <c r="A187">
        <v>186</v>
      </c>
      <c r="B187" s="1">
        <v>44712</v>
      </c>
      <c r="C187" t="s">
        <v>261</v>
      </c>
      <c r="D187" t="s">
        <v>267</v>
      </c>
      <c r="E187">
        <v>5</v>
      </c>
      <c r="F187" t="s">
        <v>225</v>
      </c>
      <c r="G187" t="s">
        <v>262</v>
      </c>
      <c r="H187" t="s">
        <v>305</v>
      </c>
      <c r="M187" s="2">
        <v>1100</v>
      </c>
      <c r="N187" s="2">
        <v>10000</v>
      </c>
      <c r="O187" s="2">
        <f>IF(Tabla1[[#This Row],[Mov]]="VNT",Tabla1[[#This Row],[Sale]]-Tabla1[[#This Row],[Cost]],-Tabla1[[#This Row],[Cost]]*Tabla1[[#This Row],[Cant]])</f>
        <v>-5500</v>
      </c>
      <c r="P187" s="8">
        <f>IF(Tabla1[[#This Row],[Mov]]="VNT",-Tabla1[[#This Row],[Cant]],Tabla1[[#This Row],[Cant]])</f>
        <v>5</v>
      </c>
      <c r="Q187" s="8">
        <f>DAY(Tabla1[[#This Row],[Date]])</f>
        <v>31</v>
      </c>
      <c r="R187" s="8">
        <f>MONTH(Tabla1[[#This Row],[Date]])</f>
        <v>5</v>
      </c>
      <c r="S187" s="8">
        <f>YEAR(Tabla1[[#This Row],[Date]])</f>
        <v>2022</v>
      </c>
    </row>
    <row r="188" spans="1:19" x14ac:dyDescent="0.2">
      <c r="A188">
        <v>187</v>
      </c>
      <c r="B188" s="1">
        <v>44712</v>
      </c>
      <c r="C188" t="s">
        <v>261</v>
      </c>
      <c r="D188" t="s">
        <v>267</v>
      </c>
      <c r="E188">
        <v>10</v>
      </c>
      <c r="F188" t="s">
        <v>225</v>
      </c>
      <c r="G188" t="s">
        <v>272</v>
      </c>
      <c r="H188" t="s">
        <v>306</v>
      </c>
      <c r="M188" s="2">
        <v>1100</v>
      </c>
      <c r="N188" s="2">
        <v>10000</v>
      </c>
      <c r="O188" s="2">
        <f>IF(Tabla1[[#This Row],[Mov]]="VNT",Tabla1[[#This Row],[Sale]]-Tabla1[[#This Row],[Cost]],-Tabla1[[#This Row],[Cost]]*Tabla1[[#This Row],[Cant]])</f>
        <v>-11000</v>
      </c>
      <c r="P188" s="8">
        <f>IF(Tabla1[[#This Row],[Mov]]="VNT",-Tabla1[[#This Row],[Cant]],Tabla1[[#This Row],[Cant]])</f>
        <v>10</v>
      </c>
      <c r="Q188" s="8">
        <f>DAY(Tabla1[[#This Row],[Date]])</f>
        <v>31</v>
      </c>
      <c r="R188" s="8">
        <f>MONTH(Tabla1[[#This Row],[Date]])</f>
        <v>5</v>
      </c>
      <c r="S188" s="8">
        <f>YEAR(Tabla1[[#This Row],[Date]])</f>
        <v>2022</v>
      </c>
    </row>
    <row r="189" spans="1:19" x14ac:dyDescent="0.2">
      <c r="A189">
        <v>188</v>
      </c>
      <c r="B189" s="1">
        <v>44712</v>
      </c>
      <c r="C189" t="s">
        <v>261</v>
      </c>
      <c r="D189" t="s">
        <v>267</v>
      </c>
      <c r="E189">
        <v>10</v>
      </c>
      <c r="F189" t="s">
        <v>225</v>
      </c>
      <c r="G189" t="s">
        <v>272</v>
      </c>
      <c r="H189" t="s">
        <v>307</v>
      </c>
      <c r="M189" s="2">
        <v>1100</v>
      </c>
      <c r="N189" s="2">
        <v>10000</v>
      </c>
      <c r="O189" s="2">
        <f>IF(Tabla1[[#This Row],[Mov]]="VNT",Tabla1[[#This Row],[Sale]]-Tabla1[[#This Row],[Cost]],-Tabla1[[#This Row],[Cost]]*Tabla1[[#This Row],[Cant]])</f>
        <v>-11000</v>
      </c>
      <c r="P189" s="8">
        <f>IF(Tabla1[[#This Row],[Mov]]="VNT",-Tabla1[[#This Row],[Cant]],Tabla1[[#This Row],[Cant]])</f>
        <v>10</v>
      </c>
      <c r="Q189" s="8">
        <f>DAY(Tabla1[[#This Row],[Date]])</f>
        <v>31</v>
      </c>
      <c r="R189" s="8">
        <f>MONTH(Tabla1[[#This Row],[Date]])</f>
        <v>5</v>
      </c>
      <c r="S189" s="8">
        <f>YEAR(Tabla1[[#This Row],[Date]])</f>
        <v>2022</v>
      </c>
    </row>
    <row r="190" spans="1:19" x14ac:dyDescent="0.2">
      <c r="A190">
        <v>189</v>
      </c>
      <c r="B190" s="1">
        <v>44712</v>
      </c>
      <c r="C190" t="s">
        <v>261</v>
      </c>
      <c r="D190" t="s">
        <v>267</v>
      </c>
      <c r="E190">
        <v>10</v>
      </c>
      <c r="F190" t="s">
        <v>225</v>
      </c>
      <c r="G190" t="s">
        <v>272</v>
      </c>
      <c r="H190" t="s">
        <v>819</v>
      </c>
      <c r="M190" s="2">
        <v>1100</v>
      </c>
      <c r="N190" s="2">
        <v>10000</v>
      </c>
      <c r="O190" s="2">
        <f>IF(Tabla1[[#This Row],[Mov]]="VNT",Tabla1[[#This Row],[Sale]]-Tabla1[[#This Row],[Cost]],-Tabla1[[#This Row],[Cost]]*Tabla1[[#This Row],[Cant]])</f>
        <v>-11000</v>
      </c>
      <c r="P190" s="8">
        <f>IF(Tabla1[[#This Row],[Mov]]="VNT",-Tabla1[[#This Row],[Cant]],Tabla1[[#This Row],[Cant]])</f>
        <v>10</v>
      </c>
      <c r="Q190" s="8">
        <f>DAY(Tabla1[[#This Row],[Date]])</f>
        <v>31</v>
      </c>
      <c r="R190" s="8">
        <f>MONTH(Tabla1[[#This Row],[Date]])</f>
        <v>5</v>
      </c>
      <c r="S190" s="8">
        <f>YEAR(Tabla1[[#This Row],[Date]])</f>
        <v>2022</v>
      </c>
    </row>
    <row r="191" spans="1:19" x14ac:dyDescent="0.2">
      <c r="A191">
        <v>190</v>
      </c>
      <c r="B191" s="1">
        <v>44712</v>
      </c>
      <c r="C191" t="s">
        <v>261</v>
      </c>
      <c r="D191" t="s">
        <v>267</v>
      </c>
      <c r="E191">
        <v>10</v>
      </c>
      <c r="F191" t="s">
        <v>225</v>
      </c>
      <c r="G191" t="s">
        <v>272</v>
      </c>
      <c r="H191" t="s">
        <v>796</v>
      </c>
      <c r="M191" s="2">
        <v>1100</v>
      </c>
      <c r="N191" s="2">
        <v>10000</v>
      </c>
      <c r="O191" s="2">
        <f>IF(Tabla1[[#This Row],[Mov]]="VNT",Tabla1[[#This Row],[Sale]]-Tabla1[[#This Row],[Cost]],-Tabla1[[#This Row],[Cost]]*Tabla1[[#This Row],[Cant]])</f>
        <v>-11000</v>
      </c>
      <c r="P191" s="8">
        <f>IF(Tabla1[[#This Row],[Mov]]="VNT",-Tabla1[[#This Row],[Cant]],Tabla1[[#This Row],[Cant]])</f>
        <v>10</v>
      </c>
      <c r="Q191" s="8">
        <f>DAY(Tabla1[[#This Row],[Date]])</f>
        <v>31</v>
      </c>
      <c r="R191" s="8">
        <f>MONTH(Tabla1[[#This Row],[Date]])</f>
        <v>5</v>
      </c>
      <c r="S191" s="8">
        <f>YEAR(Tabla1[[#This Row],[Date]])</f>
        <v>2022</v>
      </c>
    </row>
    <row r="192" spans="1:19" x14ac:dyDescent="0.2">
      <c r="A192">
        <v>191</v>
      </c>
      <c r="B192" s="1">
        <v>44712</v>
      </c>
      <c r="C192" t="s">
        <v>261</v>
      </c>
      <c r="D192" t="s">
        <v>267</v>
      </c>
      <c r="E192">
        <v>10</v>
      </c>
      <c r="F192" t="s">
        <v>225</v>
      </c>
      <c r="G192" t="s">
        <v>272</v>
      </c>
      <c r="H192" t="s">
        <v>310</v>
      </c>
      <c r="M192" s="2">
        <v>1100</v>
      </c>
      <c r="N192" s="2">
        <v>10000</v>
      </c>
      <c r="O192" s="2">
        <f>IF(Tabla1[[#This Row],[Mov]]="VNT",Tabla1[[#This Row],[Sale]]-Tabla1[[#This Row],[Cost]],-Tabla1[[#This Row],[Cost]]*Tabla1[[#This Row],[Cant]])</f>
        <v>-11000</v>
      </c>
      <c r="P192" s="8">
        <f>IF(Tabla1[[#This Row],[Mov]]="VNT",-Tabla1[[#This Row],[Cant]],Tabla1[[#This Row],[Cant]])</f>
        <v>10</v>
      </c>
      <c r="Q192" s="8">
        <f>DAY(Tabla1[[#This Row],[Date]])</f>
        <v>31</v>
      </c>
      <c r="R192" s="8">
        <f>MONTH(Tabla1[[#This Row],[Date]])</f>
        <v>5</v>
      </c>
      <c r="S192" s="8">
        <f>YEAR(Tabla1[[#This Row],[Date]])</f>
        <v>2022</v>
      </c>
    </row>
    <row r="193" spans="1:19" x14ac:dyDescent="0.2">
      <c r="A193">
        <v>192</v>
      </c>
      <c r="B193" s="1">
        <v>44712</v>
      </c>
      <c r="C193" t="s">
        <v>261</v>
      </c>
      <c r="D193" t="s">
        <v>267</v>
      </c>
      <c r="E193">
        <v>10</v>
      </c>
      <c r="F193" t="s">
        <v>225</v>
      </c>
      <c r="G193" t="s">
        <v>272</v>
      </c>
      <c r="H193" t="s">
        <v>311</v>
      </c>
      <c r="M193" s="2">
        <v>1100</v>
      </c>
      <c r="N193" s="2">
        <v>10000</v>
      </c>
      <c r="O193" s="2">
        <f>IF(Tabla1[[#This Row],[Mov]]="VNT",Tabla1[[#This Row],[Sale]]-Tabla1[[#This Row],[Cost]],-Tabla1[[#This Row],[Cost]]*Tabla1[[#This Row],[Cant]])</f>
        <v>-11000</v>
      </c>
      <c r="P193" s="8">
        <f>IF(Tabla1[[#This Row],[Mov]]="VNT",-Tabla1[[#This Row],[Cant]],Tabla1[[#This Row],[Cant]])</f>
        <v>10</v>
      </c>
      <c r="Q193" s="8">
        <f>DAY(Tabla1[[#This Row],[Date]])</f>
        <v>31</v>
      </c>
      <c r="R193" s="8">
        <f>MONTH(Tabla1[[#This Row],[Date]])</f>
        <v>5</v>
      </c>
      <c r="S193" s="8">
        <f>YEAR(Tabla1[[#This Row],[Date]])</f>
        <v>2022</v>
      </c>
    </row>
    <row r="194" spans="1:19" x14ac:dyDescent="0.2">
      <c r="A194">
        <v>193</v>
      </c>
      <c r="B194" s="1">
        <v>44712</v>
      </c>
      <c r="C194" t="s">
        <v>261</v>
      </c>
      <c r="D194" t="s">
        <v>267</v>
      </c>
      <c r="E194">
        <v>10</v>
      </c>
      <c r="F194" t="s">
        <v>225</v>
      </c>
      <c r="G194" t="s">
        <v>272</v>
      </c>
      <c r="H194" t="s">
        <v>252</v>
      </c>
      <c r="M194" s="2">
        <v>1100</v>
      </c>
      <c r="N194" s="2">
        <v>10000</v>
      </c>
      <c r="O194" s="2">
        <f>IF(Tabla1[[#This Row],[Mov]]="VNT",Tabla1[[#This Row],[Sale]]-Tabla1[[#This Row],[Cost]],-Tabla1[[#This Row],[Cost]]*Tabla1[[#This Row],[Cant]])</f>
        <v>-11000</v>
      </c>
      <c r="P194" s="8">
        <f>IF(Tabla1[[#This Row],[Mov]]="VNT",-Tabla1[[#This Row],[Cant]],Tabla1[[#This Row],[Cant]])</f>
        <v>10</v>
      </c>
      <c r="Q194" s="8">
        <f>DAY(Tabla1[[#This Row],[Date]])</f>
        <v>31</v>
      </c>
      <c r="R194" s="8">
        <f>MONTH(Tabla1[[#This Row],[Date]])</f>
        <v>5</v>
      </c>
      <c r="S194" s="8">
        <f>YEAR(Tabla1[[#This Row],[Date]])</f>
        <v>2022</v>
      </c>
    </row>
    <row r="195" spans="1:19" x14ac:dyDescent="0.2">
      <c r="A195">
        <v>194</v>
      </c>
      <c r="B195" s="1">
        <v>44712</v>
      </c>
      <c r="C195" t="s">
        <v>261</v>
      </c>
      <c r="D195" t="s">
        <v>267</v>
      </c>
      <c r="E195">
        <v>10</v>
      </c>
      <c r="F195" t="s">
        <v>225</v>
      </c>
      <c r="G195" t="s">
        <v>272</v>
      </c>
      <c r="H195" t="s">
        <v>312</v>
      </c>
      <c r="M195" s="2">
        <v>1100</v>
      </c>
      <c r="N195" s="2">
        <v>10000</v>
      </c>
      <c r="O195" s="2">
        <f>IF(Tabla1[[#This Row],[Mov]]="VNT",Tabla1[[#This Row],[Sale]]-Tabla1[[#This Row],[Cost]],-Tabla1[[#This Row],[Cost]]*Tabla1[[#This Row],[Cant]])</f>
        <v>-11000</v>
      </c>
      <c r="P195" s="8">
        <f>IF(Tabla1[[#This Row],[Mov]]="VNT",-Tabla1[[#This Row],[Cant]],Tabla1[[#This Row],[Cant]])</f>
        <v>10</v>
      </c>
      <c r="Q195" s="8">
        <f>DAY(Tabla1[[#This Row],[Date]])</f>
        <v>31</v>
      </c>
      <c r="R195" s="8">
        <f>MONTH(Tabla1[[#This Row],[Date]])</f>
        <v>5</v>
      </c>
      <c r="S195" s="8">
        <f>YEAR(Tabla1[[#This Row],[Date]])</f>
        <v>2022</v>
      </c>
    </row>
    <row r="196" spans="1:19" x14ac:dyDescent="0.2">
      <c r="A196">
        <v>195</v>
      </c>
      <c r="B196" s="1">
        <v>44712</v>
      </c>
      <c r="C196" t="s">
        <v>261</v>
      </c>
      <c r="D196" t="s">
        <v>267</v>
      </c>
      <c r="E196">
        <v>5</v>
      </c>
      <c r="F196" t="s">
        <v>225</v>
      </c>
      <c r="G196" t="s">
        <v>272</v>
      </c>
      <c r="H196" t="s">
        <v>253</v>
      </c>
      <c r="M196" s="2">
        <v>1100</v>
      </c>
      <c r="N196" s="2">
        <v>10000</v>
      </c>
      <c r="O196" s="2">
        <f>IF(Tabla1[[#This Row],[Mov]]="VNT",Tabla1[[#This Row],[Sale]]-Tabla1[[#This Row],[Cost]],-Tabla1[[#This Row],[Cost]]*Tabla1[[#This Row],[Cant]])</f>
        <v>-5500</v>
      </c>
      <c r="P196" s="8">
        <f>IF(Tabla1[[#This Row],[Mov]]="VNT",-Tabla1[[#This Row],[Cant]],Tabla1[[#This Row],[Cant]])</f>
        <v>5</v>
      </c>
      <c r="Q196" s="8">
        <f>DAY(Tabla1[[#This Row],[Date]])</f>
        <v>31</v>
      </c>
      <c r="R196" s="8">
        <f>MONTH(Tabla1[[#This Row],[Date]])</f>
        <v>5</v>
      </c>
      <c r="S196" s="8">
        <f>YEAR(Tabla1[[#This Row],[Date]])</f>
        <v>2022</v>
      </c>
    </row>
    <row r="197" spans="1:19" x14ac:dyDescent="0.2">
      <c r="A197">
        <v>196</v>
      </c>
      <c r="B197" s="1">
        <v>44712</v>
      </c>
      <c r="C197" t="s">
        <v>261</v>
      </c>
      <c r="D197" t="s">
        <v>267</v>
      </c>
      <c r="E197">
        <v>5</v>
      </c>
      <c r="F197" t="s">
        <v>225</v>
      </c>
      <c r="G197" t="s">
        <v>272</v>
      </c>
      <c r="H197" t="s">
        <v>313</v>
      </c>
      <c r="M197" s="2">
        <v>1100</v>
      </c>
      <c r="N197" s="2">
        <v>10000</v>
      </c>
      <c r="O197" s="2">
        <f>IF(Tabla1[[#This Row],[Mov]]="VNT",Tabla1[[#This Row],[Sale]]-Tabla1[[#This Row],[Cost]],-Tabla1[[#This Row],[Cost]]*Tabla1[[#This Row],[Cant]])</f>
        <v>-5500</v>
      </c>
      <c r="P197" s="8">
        <f>IF(Tabla1[[#This Row],[Mov]]="VNT",-Tabla1[[#This Row],[Cant]],Tabla1[[#This Row],[Cant]])</f>
        <v>5</v>
      </c>
      <c r="Q197" s="8">
        <f>DAY(Tabla1[[#This Row],[Date]])</f>
        <v>31</v>
      </c>
      <c r="R197" s="8">
        <f>MONTH(Tabla1[[#This Row],[Date]])</f>
        <v>5</v>
      </c>
      <c r="S197" s="8">
        <f>YEAR(Tabla1[[#This Row],[Date]])</f>
        <v>2022</v>
      </c>
    </row>
    <row r="198" spans="1:19" x14ac:dyDescent="0.2">
      <c r="A198">
        <v>197</v>
      </c>
      <c r="B198" s="1">
        <v>44712</v>
      </c>
      <c r="C198" t="s">
        <v>261</v>
      </c>
      <c r="D198" t="s">
        <v>267</v>
      </c>
      <c r="E198">
        <v>5</v>
      </c>
      <c r="F198" t="s">
        <v>225</v>
      </c>
      <c r="G198" t="s">
        <v>272</v>
      </c>
      <c r="H198" t="s">
        <v>314</v>
      </c>
      <c r="M198" s="2">
        <v>1100</v>
      </c>
      <c r="N198" s="2">
        <v>10000</v>
      </c>
      <c r="O198" s="2">
        <f>IF(Tabla1[[#This Row],[Mov]]="VNT",Tabla1[[#This Row],[Sale]]-Tabla1[[#This Row],[Cost]],-Tabla1[[#This Row],[Cost]]*Tabla1[[#This Row],[Cant]])</f>
        <v>-5500</v>
      </c>
      <c r="P198" s="8">
        <f>IF(Tabla1[[#This Row],[Mov]]="VNT",-Tabla1[[#This Row],[Cant]],Tabla1[[#This Row],[Cant]])</f>
        <v>5</v>
      </c>
      <c r="Q198" s="8">
        <f>DAY(Tabla1[[#This Row],[Date]])</f>
        <v>31</v>
      </c>
      <c r="R198" s="8">
        <f>MONTH(Tabla1[[#This Row],[Date]])</f>
        <v>5</v>
      </c>
      <c r="S198" s="8">
        <f>YEAR(Tabla1[[#This Row],[Date]])</f>
        <v>2022</v>
      </c>
    </row>
    <row r="199" spans="1:19" x14ac:dyDescent="0.2">
      <c r="A199">
        <v>198</v>
      </c>
      <c r="B199" s="1">
        <v>44712</v>
      </c>
      <c r="C199" t="s">
        <v>261</v>
      </c>
      <c r="D199" t="s">
        <v>267</v>
      </c>
      <c r="E199">
        <v>5</v>
      </c>
      <c r="F199" t="s">
        <v>225</v>
      </c>
      <c r="G199" t="s">
        <v>272</v>
      </c>
      <c r="H199" t="s">
        <v>315</v>
      </c>
      <c r="M199" s="2">
        <v>1100</v>
      </c>
      <c r="N199" s="2">
        <v>10000</v>
      </c>
      <c r="O199" s="2">
        <f>IF(Tabla1[[#This Row],[Mov]]="VNT",Tabla1[[#This Row],[Sale]]-Tabla1[[#This Row],[Cost]],-Tabla1[[#This Row],[Cost]]*Tabla1[[#This Row],[Cant]])</f>
        <v>-5500</v>
      </c>
      <c r="P199" s="8">
        <f>IF(Tabla1[[#This Row],[Mov]]="VNT",-Tabla1[[#This Row],[Cant]],Tabla1[[#This Row],[Cant]])</f>
        <v>5</v>
      </c>
      <c r="Q199" s="8">
        <f>DAY(Tabla1[[#This Row],[Date]])</f>
        <v>31</v>
      </c>
      <c r="R199" s="8">
        <f>MONTH(Tabla1[[#This Row],[Date]])</f>
        <v>5</v>
      </c>
      <c r="S199" s="8">
        <f>YEAR(Tabla1[[#This Row],[Date]])</f>
        <v>2022</v>
      </c>
    </row>
    <row r="200" spans="1:19" x14ac:dyDescent="0.2">
      <c r="A200">
        <v>199</v>
      </c>
      <c r="B200" s="1">
        <v>44712</v>
      </c>
      <c r="C200" t="s">
        <v>261</v>
      </c>
      <c r="D200" t="s">
        <v>267</v>
      </c>
      <c r="E200">
        <v>5</v>
      </c>
      <c r="F200" t="s">
        <v>225</v>
      </c>
      <c r="G200" t="s">
        <v>272</v>
      </c>
      <c r="H200" t="s">
        <v>797</v>
      </c>
      <c r="M200" s="2">
        <v>1100</v>
      </c>
      <c r="N200" s="2">
        <v>10000</v>
      </c>
      <c r="O200" s="2">
        <f>IF(Tabla1[[#This Row],[Mov]]="VNT",Tabla1[[#This Row],[Sale]]-Tabla1[[#This Row],[Cost]],-Tabla1[[#This Row],[Cost]]*Tabla1[[#This Row],[Cant]])</f>
        <v>-5500</v>
      </c>
      <c r="P200" s="8">
        <f>IF(Tabla1[[#This Row],[Mov]]="VNT",-Tabla1[[#This Row],[Cant]],Tabla1[[#This Row],[Cant]])</f>
        <v>5</v>
      </c>
      <c r="Q200" s="8">
        <f>DAY(Tabla1[[#This Row],[Date]])</f>
        <v>31</v>
      </c>
      <c r="R200" s="8">
        <f>MONTH(Tabla1[[#This Row],[Date]])</f>
        <v>5</v>
      </c>
      <c r="S200" s="8">
        <f>YEAR(Tabla1[[#This Row],[Date]])</f>
        <v>2022</v>
      </c>
    </row>
    <row r="201" spans="1:19" x14ac:dyDescent="0.2">
      <c r="A201">
        <v>200</v>
      </c>
      <c r="B201" s="1">
        <v>44712</v>
      </c>
      <c r="C201" t="s">
        <v>261</v>
      </c>
      <c r="D201" t="s">
        <v>267</v>
      </c>
      <c r="E201">
        <v>5</v>
      </c>
      <c r="F201" t="s">
        <v>225</v>
      </c>
      <c r="G201" t="s">
        <v>272</v>
      </c>
      <c r="H201" t="s">
        <v>316</v>
      </c>
      <c r="M201" s="2">
        <v>1100</v>
      </c>
      <c r="N201" s="2">
        <v>10000</v>
      </c>
      <c r="O201" s="2">
        <f>IF(Tabla1[[#This Row],[Mov]]="VNT",Tabla1[[#This Row],[Sale]]-Tabla1[[#This Row],[Cost]],-Tabla1[[#This Row],[Cost]]*Tabla1[[#This Row],[Cant]])</f>
        <v>-5500</v>
      </c>
      <c r="P201" s="8">
        <f>IF(Tabla1[[#This Row],[Mov]]="VNT",-Tabla1[[#This Row],[Cant]],Tabla1[[#This Row],[Cant]])</f>
        <v>5</v>
      </c>
      <c r="Q201" s="8">
        <f>DAY(Tabla1[[#This Row],[Date]])</f>
        <v>31</v>
      </c>
      <c r="R201" s="8">
        <f>MONTH(Tabla1[[#This Row],[Date]])</f>
        <v>5</v>
      </c>
      <c r="S201" s="8">
        <f>YEAR(Tabla1[[#This Row],[Date]])</f>
        <v>2022</v>
      </c>
    </row>
    <row r="202" spans="1:19" x14ac:dyDescent="0.2">
      <c r="A202">
        <v>201</v>
      </c>
      <c r="B202" s="1">
        <v>44712</v>
      </c>
      <c r="C202" t="s">
        <v>261</v>
      </c>
      <c r="D202" t="s">
        <v>267</v>
      </c>
      <c r="E202">
        <v>5</v>
      </c>
      <c r="F202" t="s">
        <v>225</v>
      </c>
      <c r="G202" t="s">
        <v>272</v>
      </c>
      <c r="H202" t="s">
        <v>317</v>
      </c>
      <c r="M202" s="2">
        <v>1100</v>
      </c>
      <c r="N202" s="2">
        <v>10000</v>
      </c>
      <c r="O202" s="2">
        <f>IF(Tabla1[[#This Row],[Mov]]="VNT",Tabla1[[#This Row],[Sale]]-Tabla1[[#This Row],[Cost]],-Tabla1[[#This Row],[Cost]]*Tabla1[[#This Row],[Cant]])</f>
        <v>-5500</v>
      </c>
      <c r="P202" s="8">
        <f>IF(Tabla1[[#This Row],[Mov]]="VNT",-Tabla1[[#This Row],[Cant]],Tabla1[[#This Row],[Cant]])</f>
        <v>5</v>
      </c>
      <c r="Q202" s="8">
        <f>DAY(Tabla1[[#This Row],[Date]])</f>
        <v>31</v>
      </c>
      <c r="R202" s="8">
        <f>MONTH(Tabla1[[#This Row],[Date]])</f>
        <v>5</v>
      </c>
      <c r="S202" s="8">
        <f>YEAR(Tabla1[[#This Row],[Date]])</f>
        <v>2022</v>
      </c>
    </row>
    <row r="203" spans="1:19" x14ac:dyDescent="0.2">
      <c r="A203">
        <v>202</v>
      </c>
      <c r="B203" s="1">
        <v>44712</v>
      </c>
      <c r="C203" t="s">
        <v>261</v>
      </c>
      <c r="D203" t="s">
        <v>267</v>
      </c>
      <c r="E203">
        <v>5</v>
      </c>
      <c r="F203" t="s">
        <v>225</v>
      </c>
      <c r="G203" t="s">
        <v>272</v>
      </c>
      <c r="H203" t="s">
        <v>318</v>
      </c>
      <c r="M203" s="2">
        <v>1100</v>
      </c>
      <c r="N203" s="2">
        <v>10000</v>
      </c>
      <c r="O203" s="2">
        <f>IF(Tabla1[[#This Row],[Mov]]="VNT",Tabla1[[#This Row],[Sale]]-Tabla1[[#This Row],[Cost]],-Tabla1[[#This Row],[Cost]]*Tabla1[[#This Row],[Cant]])</f>
        <v>-5500</v>
      </c>
      <c r="P203" s="8">
        <f>IF(Tabla1[[#This Row],[Mov]]="VNT",-Tabla1[[#This Row],[Cant]],Tabla1[[#This Row],[Cant]])</f>
        <v>5</v>
      </c>
      <c r="Q203" s="8">
        <f>DAY(Tabla1[[#This Row],[Date]])</f>
        <v>31</v>
      </c>
      <c r="R203" s="8">
        <f>MONTH(Tabla1[[#This Row],[Date]])</f>
        <v>5</v>
      </c>
      <c r="S203" s="8">
        <f>YEAR(Tabla1[[#This Row],[Date]])</f>
        <v>2022</v>
      </c>
    </row>
    <row r="204" spans="1:19" x14ac:dyDescent="0.2">
      <c r="A204">
        <v>203</v>
      </c>
      <c r="B204" s="1">
        <v>44712</v>
      </c>
      <c r="C204" t="s">
        <v>261</v>
      </c>
      <c r="D204" t="s">
        <v>267</v>
      </c>
      <c r="E204">
        <v>5</v>
      </c>
      <c r="F204" t="s">
        <v>225</v>
      </c>
      <c r="G204" t="s">
        <v>272</v>
      </c>
      <c r="H204" t="s">
        <v>319</v>
      </c>
      <c r="M204" s="2">
        <v>1100</v>
      </c>
      <c r="N204" s="2">
        <v>10000</v>
      </c>
      <c r="O204" s="2">
        <f>IF(Tabla1[[#This Row],[Mov]]="VNT",Tabla1[[#This Row],[Sale]]-Tabla1[[#This Row],[Cost]],-Tabla1[[#This Row],[Cost]]*Tabla1[[#This Row],[Cant]])</f>
        <v>-5500</v>
      </c>
      <c r="P204" s="8">
        <f>IF(Tabla1[[#This Row],[Mov]]="VNT",-Tabla1[[#This Row],[Cant]],Tabla1[[#This Row],[Cant]])</f>
        <v>5</v>
      </c>
      <c r="Q204" s="8">
        <f>DAY(Tabla1[[#This Row],[Date]])</f>
        <v>31</v>
      </c>
      <c r="R204" s="8">
        <f>MONTH(Tabla1[[#This Row],[Date]])</f>
        <v>5</v>
      </c>
      <c r="S204" s="8">
        <f>YEAR(Tabla1[[#This Row],[Date]])</f>
        <v>2022</v>
      </c>
    </row>
    <row r="205" spans="1:19" x14ac:dyDescent="0.2">
      <c r="A205">
        <v>204</v>
      </c>
      <c r="B205" s="1">
        <v>44712</v>
      </c>
      <c r="C205" t="s">
        <v>261</v>
      </c>
      <c r="D205" t="s">
        <v>267</v>
      </c>
      <c r="E205">
        <v>5</v>
      </c>
      <c r="F205" t="s">
        <v>225</v>
      </c>
      <c r="G205" t="s">
        <v>272</v>
      </c>
      <c r="H205" t="s">
        <v>320</v>
      </c>
      <c r="M205" s="2">
        <v>1100</v>
      </c>
      <c r="N205" s="2">
        <v>10000</v>
      </c>
      <c r="O205" s="2">
        <f>IF(Tabla1[[#This Row],[Mov]]="VNT",Tabla1[[#This Row],[Sale]]-Tabla1[[#This Row],[Cost]],-Tabla1[[#This Row],[Cost]]*Tabla1[[#This Row],[Cant]])</f>
        <v>-5500</v>
      </c>
      <c r="P205" s="8">
        <f>IF(Tabla1[[#This Row],[Mov]]="VNT",-Tabla1[[#This Row],[Cant]],Tabla1[[#This Row],[Cant]])</f>
        <v>5</v>
      </c>
      <c r="Q205" s="8">
        <f>DAY(Tabla1[[#This Row],[Date]])</f>
        <v>31</v>
      </c>
      <c r="R205" s="8">
        <f>MONTH(Tabla1[[#This Row],[Date]])</f>
        <v>5</v>
      </c>
      <c r="S205" s="8">
        <f>YEAR(Tabla1[[#This Row],[Date]])</f>
        <v>2022</v>
      </c>
    </row>
    <row r="206" spans="1:19" x14ac:dyDescent="0.2">
      <c r="A206">
        <v>205</v>
      </c>
      <c r="B206" s="1">
        <v>44712</v>
      </c>
      <c r="C206" t="s">
        <v>261</v>
      </c>
      <c r="D206" t="s">
        <v>267</v>
      </c>
      <c r="E206">
        <v>5</v>
      </c>
      <c r="F206" t="s">
        <v>225</v>
      </c>
      <c r="G206" t="s">
        <v>273</v>
      </c>
      <c r="H206" t="s">
        <v>322</v>
      </c>
      <c r="M206" s="2">
        <v>1100</v>
      </c>
      <c r="N206" s="2">
        <v>10000</v>
      </c>
      <c r="O206" s="2">
        <f>IF(Tabla1[[#This Row],[Mov]]="VNT",Tabla1[[#This Row],[Sale]]-Tabla1[[#This Row],[Cost]],-Tabla1[[#This Row],[Cost]]*Tabla1[[#This Row],[Cant]])</f>
        <v>-5500</v>
      </c>
      <c r="P206" s="8">
        <f>IF(Tabla1[[#This Row],[Mov]]="VNT",-Tabla1[[#This Row],[Cant]],Tabla1[[#This Row],[Cant]])</f>
        <v>5</v>
      </c>
      <c r="Q206" s="8">
        <f>DAY(Tabla1[[#This Row],[Date]])</f>
        <v>31</v>
      </c>
      <c r="R206" s="8">
        <f>MONTH(Tabla1[[#This Row],[Date]])</f>
        <v>5</v>
      </c>
      <c r="S206" s="8">
        <f>YEAR(Tabla1[[#This Row],[Date]])</f>
        <v>2022</v>
      </c>
    </row>
    <row r="207" spans="1:19" x14ac:dyDescent="0.2">
      <c r="A207">
        <v>206</v>
      </c>
      <c r="B207" s="1">
        <v>44712</v>
      </c>
      <c r="C207" t="s">
        <v>261</v>
      </c>
      <c r="D207" t="s">
        <v>267</v>
      </c>
      <c r="E207">
        <v>10</v>
      </c>
      <c r="F207" t="s">
        <v>225</v>
      </c>
      <c r="G207" t="s">
        <v>273</v>
      </c>
      <c r="H207" t="s">
        <v>321</v>
      </c>
      <c r="M207" s="2">
        <v>1100</v>
      </c>
      <c r="N207" s="2">
        <v>10000</v>
      </c>
      <c r="O207" s="2">
        <f>IF(Tabla1[[#This Row],[Mov]]="VNT",Tabla1[[#This Row],[Sale]]-Tabla1[[#This Row],[Cost]],-Tabla1[[#This Row],[Cost]]*Tabla1[[#This Row],[Cant]])</f>
        <v>-11000</v>
      </c>
      <c r="P207" s="8">
        <f>IF(Tabla1[[#This Row],[Mov]]="VNT",-Tabla1[[#This Row],[Cant]],Tabla1[[#This Row],[Cant]])</f>
        <v>10</v>
      </c>
      <c r="Q207" s="8">
        <f>DAY(Tabla1[[#This Row],[Date]])</f>
        <v>31</v>
      </c>
      <c r="R207" s="8">
        <f>MONTH(Tabla1[[#This Row],[Date]])</f>
        <v>5</v>
      </c>
      <c r="S207" s="8">
        <f>YEAR(Tabla1[[#This Row],[Date]])</f>
        <v>2022</v>
      </c>
    </row>
    <row r="208" spans="1:19" x14ac:dyDescent="0.2">
      <c r="A208">
        <v>207</v>
      </c>
      <c r="B208" s="1">
        <v>44712</v>
      </c>
      <c r="C208" t="s">
        <v>261</v>
      </c>
      <c r="D208" t="s">
        <v>267</v>
      </c>
      <c r="E208">
        <v>5</v>
      </c>
      <c r="F208" t="s">
        <v>225</v>
      </c>
      <c r="G208" t="s">
        <v>273</v>
      </c>
      <c r="H208" t="s">
        <v>323</v>
      </c>
      <c r="M208" s="2">
        <v>1100</v>
      </c>
      <c r="N208" s="2">
        <v>10000</v>
      </c>
      <c r="O208" s="2">
        <f>IF(Tabla1[[#This Row],[Mov]]="VNT",Tabla1[[#This Row],[Sale]]-Tabla1[[#This Row],[Cost]],-Tabla1[[#This Row],[Cost]]*Tabla1[[#This Row],[Cant]])</f>
        <v>-5500</v>
      </c>
      <c r="P208" s="8">
        <f>IF(Tabla1[[#This Row],[Mov]]="VNT",-Tabla1[[#This Row],[Cant]],Tabla1[[#This Row],[Cant]])</f>
        <v>5</v>
      </c>
      <c r="Q208" s="8">
        <f>DAY(Tabla1[[#This Row],[Date]])</f>
        <v>31</v>
      </c>
      <c r="R208" s="8">
        <f>MONTH(Tabla1[[#This Row],[Date]])</f>
        <v>5</v>
      </c>
      <c r="S208" s="8">
        <f>YEAR(Tabla1[[#This Row],[Date]])</f>
        <v>2022</v>
      </c>
    </row>
    <row r="209" spans="1:19" x14ac:dyDescent="0.2">
      <c r="A209">
        <v>208</v>
      </c>
      <c r="B209" s="1">
        <v>44712</v>
      </c>
      <c r="C209" t="s">
        <v>261</v>
      </c>
      <c r="D209" t="s">
        <v>267</v>
      </c>
      <c r="E209">
        <v>5</v>
      </c>
      <c r="F209" t="s">
        <v>225</v>
      </c>
      <c r="G209" t="s">
        <v>273</v>
      </c>
      <c r="H209" t="s">
        <v>324</v>
      </c>
      <c r="M209" s="2">
        <v>1100</v>
      </c>
      <c r="N209" s="2">
        <v>10000</v>
      </c>
      <c r="O209" s="2">
        <f>IF(Tabla1[[#This Row],[Mov]]="VNT",Tabla1[[#This Row],[Sale]]-Tabla1[[#This Row],[Cost]],-Tabla1[[#This Row],[Cost]]*Tabla1[[#This Row],[Cant]])</f>
        <v>-5500</v>
      </c>
      <c r="P209" s="8">
        <f>IF(Tabla1[[#This Row],[Mov]]="VNT",-Tabla1[[#This Row],[Cant]],Tabla1[[#This Row],[Cant]])</f>
        <v>5</v>
      </c>
      <c r="Q209" s="8">
        <f>DAY(Tabla1[[#This Row],[Date]])</f>
        <v>31</v>
      </c>
      <c r="R209" s="8">
        <f>MONTH(Tabla1[[#This Row],[Date]])</f>
        <v>5</v>
      </c>
      <c r="S209" s="8">
        <f>YEAR(Tabla1[[#This Row],[Date]])</f>
        <v>2022</v>
      </c>
    </row>
    <row r="210" spans="1:19" x14ac:dyDescent="0.2">
      <c r="A210">
        <v>209</v>
      </c>
      <c r="B210" s="1">
        <v>44712</v>
      </c>
      <c r="C210" t="s">
        <v>261</v>
      </c>
      <c r="D210" t="s">
        <v>267</v>
      </c>
      <c r="E210">
        <v>5</v>
      </c>
      <c r="F210" t="s">
        <v>225</v>
      </c>
      <c r="G210" t="s">
        <v>273</v>
      </c>
      <c r="H210" t="s">
        <v>325</v>
      </c>
      <c r="M210" s="2">
        <v>1100</v>
      </c>
      <c r="N210" s="2">
        <v>10000</v>
      </c>
      <c r="O210" s="2">
        <f>IF(Tabla1[[#This Row],[Mov]]="VNT",Tabla1[[#This Row],[Sale]]-Tabla1[[#This Row],[Cost]],-Tabla1[[#This Row],[Cost]]*Tabla1[[#This Row],[Cant]])</f>
        <v>-5500</v>
      </c>
      <c r="P210" s="8">
        <f>IF(Tabla1[[#This Row],[Mov]]="VNT",-Tabla1[[#This Row],[Cant]],Tabla1[[#This Row],[Cant]])</f>
        <v>5</v>
      </c>
      <c r="Q210" s="8">
        <f>DAY(Tabla1[[#This Row],[Date]])</f>
        <v>31</v>
      </c>
      <c r="R210" s="8">
        <f>MONTH(Tabla1[[#This Row],[Date]])</f>
        <v>5</v>
      </c>
      <c r="S210" s="8">
        <f>YEAR(Tabla1[[#This Row],[Date]])</f>
        <v>2022</v>
      </c>
    </row>
    <row r="211" spans="1:19" x14ac:dyDescent="0.2">
      <c r="A211">
        <v>210</v>
      </c>
      <c r="B211" s="1">
        <v>44712</v>
      </c>
      <c r="C211" t="s">
        <v>261</v>
      </c>
      <c r="D211" t="s">
        <v>267</v>
      </c>
      <c r="E211">
        <v>5</v>
      </c>
      <c r="F211" t="s">
        <v>225</v>
      </c>
      <c r="G211" t="s">
        <v>273</v>
      </c>
      <c r="H211" t="s">
        <v>326</v>
      </c>
      <c r="M211" s="2">
        <v>1100</v>
      </c>
      <c r="N211" s="2">
        <v>10000</v>
      </c>
      <c r="O211" s="2">
        <f>IF(Tabla1[[#This Row],[Mov]]="VNT",Tabla1[[#This Row],[Sale]]-Tabla1[[#This Row],[Cost]],-Tabla1[[#This Row],[Cost]]*Tabla1[[#This Row],[Cant]])</f>
        <v>-5500</v>
      </c>
      <c r="P211" s="8">
        <f>IF(Tabla1[[#This Row],[Mov]]="VNT",-Tabla1[[#This Row],[Cant]],Tabla1[[#This Row],[Cant]])</f>
        <v>5</v>
      </c>
      <c r="Q211" s="8">
        <f>DAY(Tabla1[[#This Row],[Date]])</f>
        <v>31</v>
      </c>
      <c r="R211" s="8">
        <f>MONTH(Tabla1[[#This Row],[Date]])</f>
        <v>5</v>
      </c>
      <c r="S211" s="8">
        <f>YEAR(Tabla1[[#This Row],[Date]])</f>
        <v>2022</v>
      </c>
    </row>
    <row r="212" spans="1:19" x14ac:dyDescent="0.2">
      <c r="A212">
        <v>211</v>
      </c>
      <c r="B212" s="1">
        <v>44712</v>
      </c>
      <c r="C212" t="s">
        <v>261</v>
      </c>
      <c r="D212" t="s">
        <v>267</v>
      </c>
      <c r="E212">
        <v>5</v>
      </c>
      <c r="F212" t="s">
        <v>225</v>
      </c>
      <c r="G212" t="s">
        <v>273</v>
      </c>
      <c r="H212" t="s">
        <v>327</v>
      </c>
      <c r="M212" s="2">
        <v>1100</v>
      </c>
      <c r="N212" s="2">
        <v>10000</v>
      </c>
      <c r="O212" s="2">
        <f>IF(Tabla1[[#This Row],[Mov]]="VNT",Tabla1[[#This Row],[Sale]]-Tabla1[[#This Row],[Cost]],-Tabla1[[#This Row],[Cost]]*Tabla1[[#This Row],[Cant]])</f>
        <v>-5500</v>
      </c>
      <c r="P212" s="8">
        <f>IF(Tabla1[[#This Row],[Mov]]="VNT",-Tabla1[[#This Row],[Cant]],Tabla1[[#This Row],[Cant]])</f>
        <v>5</v>
      </c>
      <c r="Q212" s="8">
        <f>DAY(Tabla1[[#This Row],[Date]])</f>
        <v>31</v>
      </c>
      <c r="R212" s="8">
        <f>MONTH(Tabla1[[#This Row],[Date]])</f>
        <v>5</v>
      </c>
      <c r="S212" s="8">
        <f>YEAR(Tabla1[[#This Row],[Date]])</f>
        <v>2022</v>
      </c>
    </row>
    <row r="213" spans="1:19" x14ac:dyDescent="0.2">
      <c r="A213">
        <v>212</v>
      </c>
      <c r="B213" s="1">
        <v>44712</v>
      </c>
      <c r="C213" t="s">
        <v>261</v>
      </c>
      <c r="D213" t="s">
        <v>267</v>
      </c>
      <c r="E213">
        <v>5</v>
      </c>
      <c r="F213" t="s">
        <v>225</v>
      </c>
      <c r="G213" t="s">
        <v>273</v>
      </c>
      <c r="H213" t="s">
        <v>328</v>
      </c>
      <c r="M213" s="2">
        <v>1100</v>
      </c>
      <c r="N213" s="2">
        <v>10000</v>
      </c>
      <c r="O213" s="2">
        <f>IF(Tabla1[[#This Row],[Mov]]="VNT",Tabla1[[#This Row],[Sale]]-Tabla1[[#This Row],[Cost]],-Tabla1[[#This Row],[Cost]]*Tabla1[[#This Row],[Cant]])</f>
        <v>-5500</v>
      </c>
      <c r="P213" s="8">
        <f>IF(Tabla1[[#This Row],[Mov]]="VNT",-Tabla1[[#This Row],[Cant]],Tabla1[[#This Row],[Cant]])</f>
        <v>5</v>
      </c>
      <c r="Q213" s="8">
        <f>DAY(Tabla1[[#This Row],[Date]])</f>
        <v>31</v>
      </c>
      <c r="R213" s="8">
        <f>MONTH(Tabla1[[#This Row],[Date]])</f>
        <v>5</v>
      </c>
      <c r="S213" s="8">
        <f>YEAR(Tabla1[[#This Row],[Date]])</f>
        <v>2022</v>
      </c>
    </row>
    <row r="214" spans="1:19" x14ac:dyDescent="0.2">
      <c r="A214">
        <v>213</v>
      </c>
      <c r="B214" s="1">
        <v>44712</v>
      </c>
      <c r="C214" t="s">
        <v>261</v>
      </c>
      <c r="D214" t="s">
        <v>267</v>
      </c>
      <c r="E214">
        <v>5</v>
      </c>
      <c r="F214" t="s">
        <v>225</v>
      </c>
      <c r="G214" t="s">
        <v>273</v>
      </c>
      <c r="H214" t="s">
        <v>329</v>
      </c>
      <c r="M214" s="2">
        <v>1100</v>
      </c>
      <c r="N214" s="2">
        <v>10000</v>
      </c>
      <c r="O214" s="2">
        <f>IF(Tabla1[[#This Row],[Mov]]="VNT",Tabla1[[#This Row],[Sale]]-Tabla1[[#This Row],[Cost]],-Tabla1[[#This Row],[Cost]]*Tabla1[[#This Row],[Cant]])</f>
        <v>-5500</v>
      </c>
      <c r="P214" s="8">
        <f>IF(Tabla1[[#This Row],[Mov]]="VNT",-Tabla1[[#This Row],[Cant]],Tabla1[[#This Row],[Cant]])</f>
        <v>5</v>
      </c>
      <c r="Q214" s="8">
        <f>DAY(Tabla1[[#This Row],[Date]])</f>
        <v>31</v>
      </c>
      <c r="R214" s="8">
        <f>MONTH(Tabla1[[#This Row],[Date]])</f>
        <v>5</v>
      </c>
      <c r="S214" s="8">
        <f>YEAR(Tabla1[[#This Row],[Date]])</f>
        <v>2022</v>
      </c>
    </row>
    <row r="215" spans="1:19" x14ac:dyDescent="0.2">
      <c r="A215">
        <v>214</v>
      </c>
      <c r="B215" s="1">
        <v>44712</v>
      </c>
      <c r="C215" t="s">
        <v>261</v>
      </c>
      <c r="D215" t="s">
        <v>267</v>
      </c>
      <c r="E215">
        <v>5</v>
      </c>
      <c r="F215" t="s">
        <v>225</v>
      </c>
      <c r="G215" t="s">
        <v>273</v>
      </c>
      <c r="H215" t="s">
        <v>330</v>
      </c>
      <c r="M215" s="2">
        <v>1100</v>
      </c>
      <c r="N215" s="2">
        <v>10000</v>
      </c>
      <c r="O215" s="2">
        <f>IF(Tabla1[[#This Row],[Mov]]="VNT",Tabla1[[#This Row],[Sale]]-Tabla1[[#This Row],[Cost]],-Tabla1[[#This Row],[Cost]]*Tabla1[[#This Row],[Cant]])</f>
        <v>-5500</v>
      </c>
      <c r="P215" s="8">
        <f>IF(Tabla1[[#This Row],[Mov]]="VNT",-Tabla1[[#This Row],[Cant]],Tabla1[[#This Row],[Cant]])</f>
        <v>5</v>
      </c>
      <c r="Q215" s="8">
        <f>DAY(Tabla1[[#This Row],[Date]])</f>
        <v>31</v>
      </c>
      <c r="R215" s="8">
        <f>MONTH(Tabla1[[#This Row],[Date]])</f>
        <v>5</v>
      </c>
      <c r="S215" s="8">
        <f>YEAR(Tabla1[[#This Row],[Date]])</f>
        <v>2022</v>
      </c>
    </row>
    <row r="216" spans="1:19" x14ac:dyDescent="0.2">
      <c r="A216">
        <v>215</v>
      </c>
      <c r="B216" s="1">
        <v>44712</v>
      </c>
      <c r="C216" t="s">
        <v>261</v>
      </c>
      <c r="D216" t="s">
        <v>267</v>
      </c>
      <c r="E216">
        <v>5</v>
      </c>
      <c r="F216" t="s">
        <v>225</v>
      </c>
      <c r="G216" t="s">
        <v>273</v>
      </c>
      <c r="H216" t="s">
        <v>331</v>
      </c>
      <c r="M216" s="2">
        <v>1100</v>
      </c>
      <c r="N216" s="2">
        <v>10000</v>
      </c>
      <c r="O216" s="2">
        <f>IF(Tabla1[[#This Row],[Mov]]="VNT",Tabla1[[#This Row],[Sale]]-Tabla1[[#This Row],[Cost]],-Tabla1[[#This Row],[Cost]]*Tabla1[[#This Row],[Cant]])</f>
        <v>-5500</v>
      </c>
      <c r="P216" s="8">
        <f>IF(Tabla1[[#This Row],[Mov]]="VNT",-Tabla1[[#This Row],[Cant]],Tabla1[[#This Row],[Cant]])</f>
        <v>5</v>
      </c>
      <c r="Q216" s="8">
        <f>DAY(Tabla1[[#This Row],[Date]])</f>
        <v>31</v>
      </c>
      <c r="R216" s="8">
        <f>MONTH(Tabla1[[#This Row],[Date]])</f>
        <v>5</v>
      </c>
      <c r="S216" s="8">
        <f>YEAR(Tabla1[[#This Row],[Date]])</f>
        <v>2022</v>
      </c>
    </row>
    <row r="217" spans="1:19" x14ac:dyDescent="0.2">
      <c r="A217">
        <v>216</v>
      </c>
      <c r="B217" s="1">
        <v>44714</v>
      </c>
      <c r="C217" t="s">
        <v>260</v>
      </c>
      <c r="D217" t="s">
        <v>332</v>
      </c>
      <c r="E217">
        <v>1</v>
      </c>
      <c r="F217" t="s">
        <v>21</v>
      </c>
      <c r="G217" t="s">
        <v>273</v>
      </c>
      <c r="H217" t="s">
        <v>177</v>
      </c>
      <c r="M217" s="2">
        <v>0</v>
      </c>
      <c r="N217" s="2">
        <v>12000</v>
      </c>
      <c r="O217" s="2">
        <f>IF(Tabla1[[#This Row],[Mov]]="VNT",Tabla1[[#This Row],[Sale]]-Tabla1[[#This Row],[Cost]],-Tabla1[[#This Row],[Cost]]*Tabla1[[#This Row],[Cant]])</f>
        <v>12000</v>
      </c>
      <c r="P217" s="8">
        <f>IF(Tabla1[[#This Row],[Mov]]="VNT",-Tabla1[[#This Row],[Cant]],Tabla1[[#This Row],[Cant]])</f>
        <v>-1</v>
      </c>
      <c r="Q217" s="8">
        <f>DAY(Tabla1[[#This Row],[Date]])</f>
        <v>2</v>
      </c>
      <c r="R217" s="8">
        <f>MONTH(Tabla1[[#This Row],[Date]])</f>
        <v>6</v>
      </c>
      <c r="S217" s="8">
        <f>YEAR(Tabla1[[#This Row],[Date]])</f>
        <v>2022</v>
      </c>
    </row>
    <row r="218" spans="1:19" x14ac:dyDescent="0.2">
      <c r="A218">
        <v>217</v>
      </c>
      <c r="B218" s="1">
        <v>44714</v>
      </c>
      <c r="C218" t="s">
        <v>260</v>
      </c>
      <c r="D218" t="s">
        <v>332</v>
      </c>
      <c r="E218">
        <v>1</v>
      </c>
      <c r="F218" t="s">
        <v>21</v>
      </c>
      <c r="G218" t="s">
        <v>333</v>
      </c>
      <c r="H218" t="s">
        <v>240</v>
      </c>
      <c r="M218" s="2">
        <v>7000</v>
      </c>
      <c r="N218" s="2">
        <v>15000</v>
      </c>
      <c r="O218" s="2">
        <f>IF(Tabla1[[#This Row],[Mov]]="VNT",Tabla1[[#This Row],[Sale]]-Tabla1[[#This Row],[Cost]],-Tabla1[[#This Row],[Cost]]*Tabla1[[#This Row],[Cant]])</f>
        <v>8000</v>
      </c>
      <c r="P218" s="8">
        <f>IF(Tabla1[[#This Row],[Mov]]="VNT",-Tabla1[[#This Row],[Cant]],Tabla1[[#This Row],[Cant]])</f>
        <v>-1</v>
      </c>
      <c r="Q218" s="8">
        <f>DAY(Tabla1[[#This Row],[Date]])</f>
        <v>2</v>
      </c>
      <c r="R218" s="8">
        <f>MONTH(Tabla1[[#This Row],[Date]])</f>
        <v>6</v>
      </c>
      <c r="S218" s="8">
        <f>YEAR(Tabla1[[#This Row],[Date]])</f>
        <v>2022</v>
      </c>
    </row>
    <row r="219" spans="1:19" x14ac:dyDescent="0.2">
      <c r="A219">
        <v>218</v>
      </c>
      <c r="B219" s="1">
        <v>44714</v>
      </c>
      <c r="C219" t="s">
        <v>260</v>
      </c>
      <c r="D219" t="s">
        <v>337</v>
      </c>
      <c r="E219">
        <v>1</v>
      </c>
      <c r="F219" t="s">
        <v>48</v>
      </c>
      <c r="G219" t="s">
        <v>338</v>
      </c>
      <c r="H219" t="s">
        <v>183</v>
      </c>
      <c r="M219" s="2">
        <v>15000</v>
      </c>
      <c r="N219" s="2">
        <v>30000</v>
      </c>
      <c r="O219" s="2">
        <f>IF(Tabla1[[#This Row],[Mov]]="VNT",Tabla1[[#This Row],[Sale]]-Tabla1[[#This Row],[Cost]],-Tabla1[[#This Row],[Cost]]*Tabla1[[#This Row],[Cant]])</f>
        <v>15000</v>
      </c>
      <c r="P219" s="8">
        <f>IF(Tabla1[[#This Row],[Mov]]="VNT",-Tabla1[[#This Row],[Cant]],Tabla1[[#This Row],[Cant]])</f>
        <v>-1</v>
      </c>
      <c r="Q219" s="8">
        <f>DAY(Tabla1[[#This Row],[Date]])</f>
        <v>2</v>
      </c>
      <c r="R219" s="8">
        <f>MONTH(Tabla1[[#This Row],[Date]])</f>
        <v>6</v>
      </c>
      <c r="S219" s="8">
        <f>YEAR(Tabla1[[#This Row],[Date]])</f>
        <v>2022</v>
      </c>
    </row>
    <row r="220" spans="1:19" x14ac:dyDescent="0.2">
      <c r="A220">
        <v>219</v>
      </c>
      <c r="B220" s="1">
        <v>44714</v>
      </c>
      <c r="C220" t="s">
        <v>260</v>
      </c>
      <c r="D220" t="s">
        <v>332</v>
      </c>
      <c r="E220">
        <v>1</v>
      </c>
      <c r="F220" t="s">
        <v>201</v>
      </c>
      <c r="G220" t="s">
        <v>197</v>
      </c>
      <c r="H220" t="s">
        <v>203</v>
      </c>
      <c r="M220" s="2">
        <v>45000</v>
      </c>
      <c r="N220" s="2">
        <v>79000</v>
      </c>
      <c r="O220" s="2">
        <f>IF(Tabla1[[#This Row],[Mov]]="VNT",Tabla1[[#This Row],[Sale]]-Tabla1[[#This Row],[Cost]],-Tabla1[[#This Row],[Cost]]*Tabla1[[#This Row],[Cant]])</f>
        <v>34000</v>
      </c>
      <c r="P220" s="8">
        <f>IF(Tabla1[[#This Row],[Mov]]="VNT",-Tabla1[[#This Row],[Cant]],Tabla1[[#This Row],[Cant]])</f>
        <v>-1</v>
      </c>
      <c r="Q220" s="8">
        <f>DAY(Tabla1[[#This Row],[Date]])</f>
        <v>2</v>
      </c>
      <c r="R220" s="8">
        <f>MONTH(Tabla1[[#This Row],[Date]])</f>
        <v>6</v>
      </c>
      <c r="S220" s="8">
        <f>YEAR(Tabla1[[#This Row],[Date]])</f>
        <v>2022</v>
      </c>
    </row>
    <row r="221" spans="1:19" x14ac:dyDescent="0.2">
      <c r="A221">
        <v>220</v>
      </c>
      <c r="B221" s="1">
        <v>44715</v>
      </c>
      <c r="C221" t="s">
        <v>260</v>
      </c>
      <c r="D221" t="s">
        <v>122</v>
      </c>
      <c r="E221">
        <v>1</v>
      </c>
      <c r="F221" t="s">
        <v>225</v>
      </c>
      <c r="G221" t="s">
        <v>272</v>
      </c>
      <c r="H221" t="s">
        <v>344</v>
      </c>
      <c r="M221" s="2">
        <v>1100</v>
      </c>
      <c r="N221" s="2">
        <v>10000</v>
      </c>
      <c r="O221" s="2">
        <f>IF(Tabla1[[#This Row],[Mov]]="VNT",Tabla1[[#This Row],[Sale]]-Tabla1[[#This Row],[Cost]],-Tabla1[[#This Row],[Cost]]*Tabla1[[#This Row],[Cant]])</f>
        <v>8900</v>
      </c>
      <c r="P221" s="8">
        <f>IF(Tabla1[[#This Row],[Mov]]="VNT",-Tabla1[[#This Row],[Cant]],Tabla1[[#This Row],[Cant]])</f>
        <v>-1</v>
      </c>
      <c r="Q221" s="8">
        <f>DAY(Tabla1[[#This Row],[Date]])</f>
        <v>3</v>
      </c>
      <c r="R221" s="8">
        <f>MONTH(Tabla1[[#This Row],[Date]])</f>
        <v>6</v>
      </c>
      <c r="S221" s="8">
        <f>YEAR(Tabla1[[#This Row],[Date]])</f>
        <v>2022</v>
      </c>
    </row>
    <row r="222" spans="1:19" x14ac:dyDescent="0.2">
      <c r="A222">
        <v>221</v>
      </c>
      <c r="B222" s="1">
        <v>44715</v>
      </c>
      <c r="C222" t="s">
        <v>260</v>
      </c>
      <c r="D222" t="s">
        <v>122</v>
      </c>
      <c r="E222">
        <v>1</v>
      </c>
      <c r="F222" t="s">
        <v>224</v>
      </c>
      <c r="G222" t="s">
        <v>272</v>
      </c>
      <c r="H222" t="s">
        <v>344</v>
      </c>
      <c r="M222" s="2">
        <v>9000</v>
      </c>
      <c r="N222" s="2">
        <v>20000</v>
      </c>
      <c r="O222" s="2">
        <f>IF(Tabla1[[#This Row],[Mov]]="VNT",Tabla1[[#This Row],[Sale]]-Tabla1[[#This Row],[Cost]],-Tabla1[[#This Row],[Cost]]*Tabla1[[#This Row],[Cant]])</f>
        <v>11000</v>
      </c>
      <c r="P222" s="8">
        <f>IF(Tabla1[[#This Row],[Mov]]="VNT",-Tabla1[[#This Row],[Cant]],Tabla1[[#This Row],[Cant]])</f>
        <v>-1</v>
      </c>
      <c r="Q222" s="8">
        <f>DAY(Tabla1[[#This Row],[Date]])</f>
        <v>3</v>
      </c>
      <c r="R222" s="8">
        <f>MONTH(Tabla1[[#This Row],[Date]])</f>
        <v>6</v>
      </c>
      <c r="S222" s="8">
        <f>YEAR(Tabla1[[#This Row],[Date]])</f>
        <v>2022</v>
      </c>
    </row>
    <row r="223" spans="1:19" x14ac:dyDescent="0.2">
      <c r="A223">
        <v>222</v>
      </c>
      <c r="B223" s="1">
        <v>44715</v>
      </c>
      <c r="C223" t="s">
        <v>260</v>
      </c>
      <c r="D223" t="s">
        <v>332</v>
      </c>
      <c r="E223">
        <v>1</v>
      </c>
      <c r="F223" t="s">
        <v>30</v>
      </c>
      <c r="G223" t="s">
        <v>346</v>
      </c>
      <c r="H223" t="s">
        <v>31</v>
      </c>
      <c r="I223" t="s">
        <v>75</v>
      </c>
      <c r="J223" t="s">
        <v>23</v>
      </c>
      <c r="K223" t="s">
        <v>24</v>
      </c>
      <c r="L223" t="s">
        <v>75</v>
      </c>
      <c r="M223" s="2">
        <v>2800</v>
      </c>
      <c r="N223" s="2">
        <v>7000</v>
      </c>
      <c r="O223" s="2">
        <f>IF(Tabla1[[#This Row],[Mov]]="VNT",Tabla1[[#This Row],[Sale]]-Tabla1[[#This Row],[Cost]],-Tabla1[[#This Row],[Cost]]*Tabla1[[#This Row],[Cant]])</f>
        <v>4200</v>
      </c>
      <c r="P223" s="8">
        <f>IF(Tabla1[[#This Row],[Mov]]="VNT",-Tabla1[[#This Row],[Cant]],Tabla1[[#This Row],[Cant]])</f>
        <v>-1</v>
      </c>
      <c r="Q223" s="8">
        <f>DAY(Tabla1[[#This Row],[Date]])</f>
        <v>3</v>
      </c>
      <c r="R223" s="8">
        <f>MONTH(Tabla1[[#This Row],[Date]])</f>
        <v>6</v>
      </c>
      <c r="S223" s="8">
        <f>YEAR(Tabla1[[#This Row],[Date]])</f>
        <v>2022</v>
      </c>
    </row>
    <row r="224" spans="1:19" x14ac:dyDescent="0.2">
      <c r="A224">
        <v>223</v>
      </c>
      <c r="B224" s="1">
        <v>44715</v>
      </c>
      <c r="C224" t="s">
        <v>260</v>
      </c>
      <c r="D224" t="s">
        <v>332</v>
      </c>
      <c r="E224">
        <v>1</v>
      </c>
      <c r="F224" t="s">
        <v>116</v>
      </c>
      <c r="G224" t="s">
        <v>347</v>
      </c>
      <c r="H224" t="s">
        <v>518</v>
      </c>
      <c r="M224" s="2">
        <v>5610</v>
      </c>
      <c r="N224" s="2">
        <v>6000</v>
      </c>
      <c r="O224" s="2">
        <f>IF(Tabla1[[#This Row],[Mov]]="VNT",Tabla1[[#This Row],[Sale]]-Tabla1[[#This Row],[Cost]],-Tabla1[[#This Row],[Cost]]*Tabla1[[#This Row],[Cant]])</f>
        <v>390</v>
      </c>
      <c r="P224" s="8">
        <f>IF(Tabla1[[#This Row],[Mov]]="VNT",-Tabla1[[#This Row],[Cant]],Tabla1[[#This Row],[Cant]])</f>
        <v>-1</v>
      </c>
      <c r="Q224" s="8">
        <f>DAY(Tabla1[[#This Row],[Date]])</f>
        <v>3</v>
      </c>
      <c r="R224" s="8">
        <f>MONTH(Tabla1[[#This Row],[Date]])</f>
        <v>6</v>
      </c>
      <c r="S224" s="8">
        <f>YEAR(Tabla1[[#This Row],[Date]])</f>
        <v>2022</v>
      </c>
    </row>
    <row r="225" spans="1:19" x14ac:dyDescent="0.2">
      <c r="A225">
        <v>224</v>
      </c>
      <c r="B225" s="1">
        <v>44715</v>
      </c>
      <c r="C225" t="s">
        <v>260</v>
      </c>
      <c r="D225" t="s">
        <v>340</v>
      </c>
      <c r="E225">
        <v>1</v>
      </c>
      <c r="F225" t="s">
        <v>21</v>
      </c>
      <c r="G225" t="s">
        <v>272</v>
      </c>
      <c r="H225" t="s">
        <v>24</v>
      </c>
      <c r="M225" s="2">
        <v>3500</v>
      </c>
      <c r="N225" s="2">
        <v>10000</v>
      </c>
      <c r="O225" s="2">
        <f>IF(Tabla1[[#This Row],[Mov]]="VNT",Tabla1[[#This Row],[Sale]]-Tabla1[[#This Row],[Cost]],-Tabla1[[#This Row],[Cost]]*Tabla1[[#This Row],[Cant]])</f>
        <v>6500</v>
      </c>
      <c r="P225" s="8">
        <f>IF(Tabla1[[#This Row],[Mov]]="VNT",-Tabla1[[#This Row],[Cant]],Tabla1[[#This Row],[Cant]])</f>
        <v>-1</v>
      </c>
      <c r="Q225" s="8">
        <f>DAY(Tabla1[[#This Row],[Date]])</f>
        <v>3</v>
      </c>
      <c r="R225" s="8">
        <f>MONTH(Tabla1[[#This Row],[Date]])</f>
        <v>6</v>
      </c>
      <c r="S225" s="8">
        <f>YEAR(Tabla1[[#This Row],[Date]])</f>
        <v>2022</v>
      </c>
    </row>
    <row r="226" spans="1:19" x14ac:dyDescent="0.2">
      <c r="A226">
        <v>225</v>
      </c>
      <c r="B226" s="1">
        <v>44715</v>
      </c>
      <c r="C226" t="s">
        <v>260</v>
      </c>
      <c r="D226" t="s">
        <v>341</v>
      </c>
      <c r="E226">
        <v>1</v>
      </c>
      <c r="F226" t="s">
        <v>21</v>
      </c>
      <c r="G226" t="s">
        <v>272</v>
      </c>
      <c r="H226" t="s">
        <v>24</v>
      </c>
      <c r="M226" s="2">
        <v>3500</v>
      </c>
      <c r="N226" s="2">
        <v>10000</v>
      </c>
      <c r="O226" s="2">
        <f>IF(Tabla1[[#This Row],[Mov]]="VNT",Tabla1[[#This Row],[Sale]]-Tabla1[[#This Row],[Cost]],-Tabla1[[#This Row],[Cost]]*Tabla1[[#This Row],[Cant]])</f>
        <v>6500</v>
      </c>
      <c r="P226" s="8">
        <f>IF(Tabla1[[#This Row],[Mov]]="VNT",-Tabla1[[#This Row],[Cant]],Tabla1[[#This Row],[Cant]])</f>
        <v>-1</v>
      </c>
      <c r="Q226" s="8">
        <f>DAY(Tabla1[[#This Row],[Date]])</f>
        <v>3</v>
      </c>
      <c r="R226" s="8">
        <f>MONTH(Tabla1[[#This Row],[Date]])</f>
        <v>6</v>
      </c>
      <c r="S226" s="8">
        <f>YEAR(Tabla1[[#This Row],[Date]])</f>
        <v>2022</v>
      </c>
    </row>
    <row r="227" spans="1:19" x14ac:dyDescent="0.2">
      <c r="A227">
        <v>226</v>
      </c>
      <c r="B227" s="1">
        <v>44715</v>
      </c>
      <c r="C227" t="s">
        <v>260</v>
      </c>
      <c r="D227" t="s">
        <v>350</v>
      </c>
      <c r="E227">
        <v>1</v>
      </c>
      <c r="F227" t="s">
        <v>26</v>
      </c>
      <c r="G227" t="s">
        <v>272</v>
      </c>
      <c r="H227" t="s">
        <v>345</v>
      </c>
      <c r="I227" t="s">
        <v>20</v>
      </c>
      <c r="M227" s="2">
        <v>17000</v>
      </c>
      <c r="N227" s="2">
        <v>39000</v>
      </c>
      <c r="O227" s="2">
        <f>IF(Tabla1[[#This Row],[Mov]]="VNT",Tabla1[[#This Row],[Sale]]-Tabla1[[#This Row],[Cost]],-Tabla1[[#This Row],[Cost]]*Tabla1[[#This Row],[Cant]])</f>
        <v>22000</v>
      </c>
      <c r="P227" s="8">
        <f>IF(Tabla1[[#This Row],[Mov]]="VNT",-Tabla1[[#This Row],[Cant]],Tabla1[[#This Row],[Cant]])</f>
        <v>-1</v>
      </c>
      <c r="Q227" s="8">
        <f>DAY(Tabla1[[#This Row],[Date]])</f>
        <v>3</v>
      </c>
      <c r="R227" s="8">
        <f>MONTH(Tabla1[[#This Row],[Date]])</f>
        <v>6</v>
      </c>
      <c r="S227" s="8">
        <f>YEAR(Tabla1[[#This Row],[Date]])</f>
        <v>2022</v>
      </c>
    </row>
    <row r="228" spans="1:19" x14ac:dyDescent="0.2">
      <c r="A228">
        <v>227</v>
      </c>
      <c r="B228" s="1">
        <v>44715</v>
      </c>
      <c r="C228" t="s">
        <v>260</v>
      </c>
      <c r="D228" t="s">
        <v>343</v>
      </c>
      <c r="E228">
        <v>1</v>
      </c>
      <c r="F228" t="s">
        <v>224</v>
      </c>
      <c r="G228" t="s">
        <v>272</v>
      </c>
      <c r="H228" t="s">
        <v>258</v>
      </c>
      <c r="M228" s="2">
        <v>9000</v>
      </c>
      <c r="N228" s="2">
        <v>20000</v>
      </c>
      <c r="O228" s="2">
        <f>IF(Tabla1[[#This Row],[Mov]]="VNT",Tabla1[[#This Row],[Sale]]-Tabla1[[#This Row],[Cost]],-Tabla1[[#This Row],[Cost]]*Tabla1[[#This Row],[Cant]])</f>
        <v>11000</v>
      </c>
      <c r="P228" s="8">
        <f>IF(Tabla1[[#This Row],[Mov]]="VNT",-Tabla1[[#This Row],[Cant]],Tabla1[[#This Row],[Cant]])</f>
        <v>-1</v>
      </c>
      <c r="Q228" s="8">
        <f>DAY(Tabla1[[#This Row],[Date]])</f>
        <v>3</v>
      </c>
      <c r="R228" s="8">
        <f>MONTH(Tabla1[[#This Row],[Date]])</f>
        <v>6</v>
      </c>
      <c r="S228" s="8">
        <f>YEAR(Tabla1[[#This Row],[Date]])</f>
        <v>2022</v>
      </c>
    </row>
    <row r="229" spans="1:19" x14ac:dyDescent="0.2">
      <c r="A229">
        <v>228</v>
      </c>
      <c r="B229" s="1">
        <v>44715</v>
      </c>
      <c r="C229" t="s">
        <v>260</v>
      </c>
      <c r="D229" t="s">
        <v>343</v>
      </c>
      <c r="E229">
        <v>1</v>
      </c>
      <c r="F229" t="s">
        <v>342</v>
      </c>
      <c r="G229" t="s">
        <v>272</v>
      </c>
      <c r="H229" t="s">
        <v>258</v>
      </c>
      <c r="M229" s="2">
        <v>1000</v>
      </c>
      <c r="N229" s="2">
        <v>10000</v>
      </c>
      <c r="O229" s="2">
        <f>IF(Tabla1[[#This Row],[Mov]]="VNT",Tabla1[[#This Row],[Sale]]-Tabla1[[#This Row],[Cost]],-Tabla1[[#This Row],[Cost]]*Tabla1[[#This Row],[Cant]])</f>
        <v>9000</v>
      </c>
      <c r="P229" s="8">
        <f>IF(Tabla1[[#This Row],[Mov]]="VNT",-Tabla1[[#This Row],[Cant]],Tabla1[[#This Row],[Cant]])</f>
        <v>-1</v>
      </c>
      <c r="Q229" s="8">
        <f>DAY(Tabla1[[#This Row],[Date]])</f>
        <v>3</v>
      </c>
      <c r="R229" s="8">
        <f>MONTH(Tabla1[[#This Row],[Date]])</f>
        <v>6</v>
      </c>
      <c r="S229" s="8">
        <f>YEAR(Tabla1[[#This Row],[Date]])</f>
        <v>2022</v>
      </c>
    </row>
    <row r="230" spans="1:19" x14ac:dyDescent="0.2">
      <c r="A230">
        <v>229</v>
      </c>
      <c r="B230" s="1">
        <v>44715</v>
      </c>
      <c r="C230" t="s">
        <v>260</v>
      </c>
      <c r="D230" t="s">
        <v>332</v>
      </c>
      <c r="E230">
        <v>1</v>
      </c>
      <c r="F230" t="s">
        <v>224</v>
      </c>
      <c r="G230" t="s">
        <v>272</v>
      </c>
      <c r="H230" t="s">
        <v>344</v>
      </c>
      <c r="M230" s="2">
        <v>9000</v>
      </c>
      <c r="N230" s="2">
        <v>20000</v>
      </c>
      <c r="O230" s="2">
        <f>IF(Tabla1[[#This Row],[Mov]]="VNT",Tabla1[[#This Row],[Sale]]-Tabla1[[#This Row],[Cost]],-Tabla1[[#This Row],[Cost]]*Tabla1[[#This Row],[Cant]])</f>
        <v>11000</v>
      </c>
      <c r="P230" s="8">
        <f>IF(Tabla1[[#This Row],[Mov]]="VNT",-Tabla1[[#This Row],[Cant]],Tabla1[[#This Row],[Cant]])</f>
        <v>-1</v>
      </c>
      <c r="Q230" s="8">
        <f>DAY(Tabla1[[#This Row],[Date]])</f>
        <v>3</v>
      </c>
      <c r="R230" s="8">
        <f>MONTH(Tabla1[[#This Row],[Date]])</f>
        <v>6</v>
      </c>
      <c r="S230" s="8">
        <f>YEAR(Tabla1[[#This Row],[Date]])</f>
        <v>2022</v>
      </c>
    </row>
    <row r="231" spans="1:19" x14ac:dyDescent="0.2">
      <c r="A231">
        <v>230</v>
      </c>
      <c r="B231" s="1">
        <v>44715</v>
      </c>
      <c r="C231" t="s">
        <v>261</v>
      </c>
      <c r="D231" t="s">
        <v>197</v>
      </c>
      <c r="E231">
        <v>2</v>
      </c>
      <c r="F231" t="s">
        <v>201</v>
      </c>
      <c r="G231" t="s">
        <v>197</v>
      </c>
      <c r="H231" t="s">
        <v>203</v>
      </c>
      <c r="M231" s="2">
        <v>45000</v>
      </c>
      <c r="N231" s="2">
        <v>79000</v>
      </c>
      <c r="O231" s="2">
        <f>IF(Tabla1[[#This Row],[Mov]]="VNT",Tabla1[[#This Row],[Sale]]-Tabla1[[#This Row],[Cost]],-Tabla1[[#This Row],[Cost]]*Tabla1[[#This Row],[Cant]])</f>
        <v>-90000</v>
      </c>
      <c r="P231" s="8">
        <f>IF(Tabla1[[#This Row],[Mov]]="VNT",-Tabla1[[#This Row],[Cant]],Tabla1[[#This Row],[Cant]])</f>
        <v>2</v>
      </c>
      <c r="Q231" s="8">
        <f>DAY(Tabla1[[#This Row],[Date]])</f>
        <v>3</v>
      </c>
      <c r="R231" s="8">
        <f>MONTH(Tabla1[[#This Row],[Date]])</f>
        <v>6</v>
      </c>
      <c r="S231" s="8">
        <f>YEAR(Tabla1[[#This Row],[Date]])</f>
        <v>2022</v>
      </c>
    </row>
    <row r="232" spans="1:19" x14ac:dyDescent="0.2">
      <c r="A232">
        <v>231</v>
      </c>
      <c r="B232" s="1">
        <v>44715</v>
      </c>
      <c r="C232" t="s">
        <v>261</v>
      </c>
      <c r="D232" t="s">
        <v>197</v>
      </c>
      <c r="E232">
        <v>1</v>
      </c>
      <c r="F232" t="s">
        <v>44</v>
      </c>
      <c r="G232" t="s">
        <v>702</v>
      </c>
      <c r="H232" t="s">
        <v>348</v>
      </c>
      <c r="M232" s="2">
        <v>35000</v>
      </c>
      <c r="N232" s="2">
        <v>59000</v>
      </c>
      <c r="O232" s="2">
        <f>IF(Tabla1[[#This Row],[Mov]]="VNT",Tabla1[[#This Row],[Sale]]-Tabla1[[#This Row],[Cost]],-Tabla1[[#This Row],[Cost]]*Tabla1[[#This Row],[Cant]])</f>
        <v>-35000</v>
      </c>
      <c r="P232" s="8">
        <f>IF(Tabla1[[#This Row],[Mov]]="VNT",-Tabla1[[#This Row],[Cant]],Tabla1[[#This Row],[Cant]])</f>
        <v>1</v>
      </c>
      <c r="Q232" s="8">
        <f>DAY(Tabla1[[#This Row],[Date]])</f>
        <v>3</v>
      </c>
      <c r="R232" s="8">
        <f>MONTH(Tabla1[[#This Row],[Date]])</f>
        <v>6</v>
      </c>
      <c r="S232" s="8">
        <f>YEAR(Tabla1[[#This Row],[Date]])</f>
        <v>2022</v>
      </c>
    </row>
    <row r="233" spans="1:19" x14ac:dyDescent="0.2">
      <c r="A233">
        <v>232</v>
      </c>
      <c r="B233" s="1">
        <v>44715</v>
      </c>
      <c r="C233" t="s">
        <v>261</v>
      </c>
      <c r="D233" t="s">
        <v>339</v>
      </c>
      <c r="E233">
        <v>2</v>
      </c>
      <c r="F233" t="s">
        <v>48</v>
      </c>
      <c r="G233" t="s">
        <v>266</v>
      </c>
      <c r="H233" t="s">
        <v>1002</v>
      </c>
      <c r="M233" s="2">
        <v>19000</v>
      </c>
      <c r="N233" s="2">
        <v>30000</v>
      </c>
      <c r="O233" s="2">
        <f>IF(Tabla1[[#This Row],[Mov]]="VNT",Tabla1[[#This Row],[Sale]]-Tabla1[[#This Row],[Cost]],-Tabla1[[#This Row],[Cost]]*Tabla1[[#This Row],[Cant]])</f>
        <v>-38000</v>
      </c>
      <c r="P233" s="8">
        <f>IF(Tabla1[[#This Row],[Mov]]="VNT",-Tabla1[[#This Row],[Cant]],Tabla1[[#This Row],[Cant]])</f>
        <v>2</v>
      </c>
      <c r="Q233" s="8">
        <f>DAY(Tabla1[[#This Row],[Date]])</f>
        <v>3</v>
      </c>
      <c r="R233" s="8">
        <f>MONTH(Tabla1[[#This Row],[Date]])</f>
        <v>6</v>
      </c>
      <c r="S233" s="8">
        <f>YEAR(Tabla1[[#This Row],[Date]])</f>
        <v>2022</v>
      </c>
    </row>
    <row r="234" spans="1:19" x14ac:dyDescent="0.2">
      <c r="A234">
        <v>233</v>
      </c>
      <c r="B234" s="1">
        <v>44715</v>
      </c>
      <c r="C234" t="s">
        <v>261</v>
      </c>
      <c r="D234" t="s">
        <v>339</v>
      </c>
      <c r="E234">
        <v>2</v>
      </c>
      <c r="F234" t="s">
        <v>214</v>
      </c>
      <c r="G234" t="s">
        <v>266</v>
      </c>
      <c r="H234" t="s">
        <v>374</v>
      </c>
      <c r="M234" s="2">
        <v>25000</v>
      </c>
      <c r="N234" s="2">
        <v>39000</v>
      </c>
      <c r="O234" s="2">
        <f>IF(Tabla1[[#This Row],[Mov]]="VNT",Tabla1[[#This Row],[Sale]]-Tabla1[[#This Row],[Cost]],-Tabla1[[#This Row],[Cost]]*Tabla1[[#This Row],[Cant]])</f>
        <v>-50000</v>
      </c>
      <c r="P234" s="8">
        <f>IF(Tabla1[[#This Row],[Mov]]="VNT",-Tabla1[[#This Row],[Cant]],Tabla1[[#This Row],[Cant]])</f>
        <v>2</v>
      </c>
      <c r="Q234" s="8">
        <f>DAY(Tabla1[[#This Row],[Date]])</f>
        <v>3</v>
      </c>
      <c r="R234" s="8">
        <f>MONTH(Tabla1[[#This Row],[Date]])</f>
        <v>6</v>
      </c>
      <c r="S234" s="8">
        <f>YEAR(Tabla1[[#This Row],[Date]])</f>
        <v>2022</v>
      </c>
    </row>
    <row r="235" spans="1:19" x14ac:dyDescent="0.2">
      <c r="A235">
        <v>234</v>
      </c>
      <c r="B235" s="1">
        <v>44715</v>
      </c>
      <c r="C235" t="s">
        <v>261</v>
      </c>
      <c r="D235" t="s">
        <v>339</v>
      </c>
      <c r="E235">
        <v>2</v>
      </c>
      <c r="F235" t="s">
        <v>214</v>
      </c>
      <c r="G235" t="s">
        <v>266</v>
      </c>
      <c r="H235" t="s">
        <v>376</v>
      </c>
      <c r="M235" s="2">
        <v>3500</v>
      </c>
      <c r="N235" s="2">
        <v>9000</v>
      </c>
      <c r="O235" s="2">
        <f>IF(Tabla1[[#This Row],[Mov]]="VNT",Tabla1[[#This Row],[Sale]]-Tabla1[[#This Row],[Cost]],-Tabla1[[#This Row],[Cost]]*Tabla1[[#This Row],[Cant]])</f>
        <v>-7000</v>
      </c>
      <c r="P235" s="8">
        <f>IF(Tabla1[[#This Row],[Mov]]="VNT",-Tabla1[[#This Row],[Cant]],Tabla1[[#This Row],[Cant]])</f>
        <v>2</v>
      </c>
      <c r="Q235" s="8">
        <f>DAY(Tabla1[[#This Row],[Date]])</f>
        <v>3</v>
      </c>
      <c r="R235" s="8">
        <f>MONTH(Tabla1[[#This Row],[Date]])</f>
        <v>6</v>
      </c>
      <c r="S235" s="8">
        <f>YEAR(Tabla1[[#This Row],[Date]])</f>
        <v>2022</v>
      </c>
    </row>
    <row r="236" spans="1:19" x14ac:dyDescent="0.2">
      <c r="A236">
        <v>235</v>
      </c>
      <c r="B236" s="1">
        <v>44715</v>
      </c>
      <c r="C236" t="s">
        <v>261</v>
      </c>
      <c r="D236" t="s">
        <v>339</v>
      </c>
      <c r="E236">
        <v>2</v>
      </c>
      <c r="F236" t="s">
        <v>214</v>
      </c>
      <c r="G236" t="s">
        <v>266</v>
      </c>
      <c r="H236" t="s">
        <v>375</v>
      </c>
      <c r="M236" s="2">
        <v>6000</v>
      </c>
      <c r="N236" s="2">
        <v>12000</v>
      </c>
      <c r="O236" s="2">
        <f>IF(Tabla1[[#This Row],[Mov]]="VNT",Tabla1[[#This Row],[Sale]]-Tabla1[[#This Row],[Cost]],-Tabla1[[#This Row],[Cost]]*Tabla1[[#This Row],[Cant]])</f>
        <v>-12000</v>
      </c>
      <c r="P236" s="8">
        <f>IF(Tabla1[[#This Row],[Mov]]="VNT",-Tabla1[[#This Row],[Cant]],Tabla1[[#This Row],[Cant]])</f>
        <v>2</v>
      </c>
      <c r="Q236" s="8">
        <f>DAY(Tabla1[[#This Row],[Date]])</f>
        <v>3</v>
      </c>
      <c r="R236" s="8">
        <f>MONTH(Tabla1[[#This Row],[Date]])</f>
        <v>6</v>
      </c>
      <c r="S236" s="8">
        <f>YEAR(Tabla1[[#This Row],[Date]])</f>
        <v>2022</v>
      </c>
    </row>
    <row r="237" spans="1:19" x14ac:dyDescent="0.2">
      <c r="A237">
        <v>236</v>
      </c>
      <c r="B237" s="1">
        <v>44715</v>
      </c>
      <c r="C237" t="s">
        <v>261</v>
      </c>
      <c r="D237" t="s">
        <v>339</v>
      </c>
      <c r="E237">
        <v>2</v>
      </c>
      <c r="F237" t="s">
        <v>351</v>
      </c>
      <c r="G237" t="s">
        <v>377</v>
      </c>
      <c r="H237" t="s">
        <v>378</v>
      </c>
      <c r="M237" s="2">
        <v>16000</v>
      </c>
      <c r="N237" s="2">
        <v>29000</v>
      </c>
      <c r="O237" s="2">
        <f>IF(Tabla1[[#This Row],[Mov]]="VNT",Tabla1[[#This Row],[Sale]]-Tabla1[[#This Row],[Cost]],-Tabla1[[#This Row],[Cost]]*Tabla1[[#This Row],[Cant]])</f>
        <v>-32000</v>
      </c>
      <c r="P237" s="8">
        <f>IF(Tabla1[[#This Row],[Mov]]="VNT",-Tabla1[[#This Row],[Cant]],Tabla1[[#This Row],[Cant]])</f>
        <v>2</v>
      </c>
      <c r="Q237" s="8">
        <f>DAY(Tabla1[[#This Row],[Date]])</f>
        <v>3</v>
      </c>
      <c r="R237" s="8">
        <f>MONTH(Tabla1[[#This Row],[Date]])</f>
        <v>6</v>
      </c>
      <c r="S237" s="8">
        <f>YEAR(Tabla1[[#This Row],[Date]])</f>
        <v>2022</v>
      </c>
    </row>
    <row r="238" spans="1:19" x14ac:dyDescent="0.2">
      <c r="A238">
        <v>237</v>
      </c>
      <c r="B238" s="1">
        <v>44715</v>
      </c>
      <c r="C238" t="s">
        <v>261</v>
      </c>
      <c r="D238" t="s">
        <v>339</v>
      </c>
      <c r="E238">
        <v>1</v>
      </c>
      <c r="F238" t="s">
        <v>38</v>
      </c>
      <c r="G238" t="s">
        <v>266</v>
      </c>
      <c r="H238" t="s">
        <v>204</v>
      </c>
      <c r="M238" s="2">
        <v>16000</v>
      </c>
      <c r="N238" s="2">
        <v>29000</v>
      </c>
      <c r="O238" s="2">
        <f>IF(Tabla1[[#This Row],[Mov]]="VNT",Tabla1[[#This Row],[Sale]]-Tabla1[[#This Row],[Cost]],-Tabla1[[#This Row],[Cost]]*Tabla1[[#This Row],[Cant]])</f>
        <v>-16000</v>
      </c>
      <c r="P238" s="8">
        <f>IF(Tabla1[[#This Row],[Mov]]="VNT",-Tabla1[[#This Row],[Cant]],Tabla1[[#This Row],[Cant]])</f>
        <v>1</v>
      </c>
      <c r="Q238" s="8">
        <f>DAY(Tabla1[[#This Row],[Date]])</f>
        <v>3</v>
      </c>
      <c r="R238" s="8">
        <f>MONTH(Tabla1[[#This Row],[Date]])</f>
        <v>6</v>
      </c>
      <c r="S238" s="8">
        <f>YEAR(Tabla1[[#This Row],[Date]])</f>
        <v>2022</v>
      </c>
    </row>
    <row r="239" spans="1:19" x14ac:dyDescent="0.2">
      <c r="A239">
        <v>238</v>
      </c>
      <c r="B239" s="1">
        <v>44715</v>
      </c>
      <c r="C239" t="s">
        <v>261</v>
      </c>
      <c r="D239" t="s">
        <v>339</v>
      </c>
      <c r="E239">
        <v>10</v>
      </c>
      <c r="F239" t="s">
        <v>352</v>
      </c>
      <c r="G239" t="s">
        <v>266</v>
      </c>
      <c r="H239" t="s">
        <v>379</v>
      </c>
      <c r="M239" s="2">
        <v>1000</v>
      </c>
      <c r="N239" s="2">
        <v>2000</v>
      </c>
      <c r="O239" s="2">
        <f>IF(Tabla1[[#This Row],[Mov]]="VNT",Tabla1[[#This Row],[Sale]]-Tabla1[[#This Row],[Cost]],-Tabla1[[#This Row],[Cost]]*Tabla1[[#This Row],[Cant]])</f>
        <v>-10000</v>
      </c>
      <c r="P239" s="8">
        <f>IF(Tabla1[[#This Row],[Mov]]="VNT",-Tabla1[[#This Row],[Cant]],Tabla1[[#This Row],[Cant]])</f>
        <v>10</v>
      </c>
      <c r="Q239" s="8">
        <f>DAY(Tabla1[[#This Row],[Date]])</f>
        <v>3</v>
      </c>
      <c r="R239" s="8">
        <f>MONTH(Tabla1[[#This Row],[Date]])</f>
        <v>6</v>
      </c>
      <c r="S239" s="8">
        <f>YEAR(Tabla1[[#This Row],[Date]])</f>
        <v>2022</v>
      </c>
    </row>
    <row r="240" spans="1:19" x14ac:dyDescent="0.2">
      <c r="A240">
        <v>239</v>
      </c>
      <c r="B240" s="1">
        <v>44715</v>
      </c>
      <c r="C240" t="s">
        <v>261</v>
      </c>
      <c r="D240" t="s">
        <v>339</v>
      </c>
      <c r="E240">
        <v>3</v>
      </c>
      <c r="F240" t="s">
        <v>26</v>
      </c>
      <c r="G240" t="s">
        <v>266</v>
      </c>
      <c r="H240" t="s">
        <v>396</v>
      </c>
      <c r="I240" t="s">
        <v>55</v>
      </c>
      <c r="M240" s="2">
        <v>3500</v>
      </c>
      <c r="N240" s="2">
        <v>8000</v>
      </c>
      <c r="O240" s="2">
        <f>IF(Tabla1[[#This Row],[Mov]]="VNT",Tabla1[[#This Row],[Sale]]-Tabla1[[#This Row],[Cost]],-Tabla1[[#This Row],[Cost]]*Tabla1[[#This Row],[Cant]])</f>
        <v>-10500</v>
      </c>
      <c r="P240" s="8">
        <f>IF(Tabla1[[#This Row],[Mov]]="VNT",-Tabla1[[#This Row],[Cant]],Tabla1[[#This Row],[Cant]])</f>
        <v>3</v>
      </c>
      <c r="Q240" s="8">
        <f>DAY(Tabla1[[#This Row],[Date]])</f>
        <v>3</v>
      </c>
      <c r="R240" s="8">
        <f>MONTH(Tabla1[[#This Row],[Date]])</f>
        <v>6</v>
      </c>
      <c r="S240" s="8">
        <f>YEAR(Tabla1[[#This Row],[Date]])</f>
        <v>2022</v>
      </c>
    </row>
    <row r="241" spans="1:19" x14ac:dyDescent="0.2">
      <c r="A241">
        <v>240</v>
      </c>
      <c r="B241" s="1">
        <v>44715</v>
      </c>
      <c r="C241" t="s">
        <v>261</v>
      </c>
      <c r="D241" t="s">
        <v>339</v>
      </c>
      <c r="E241">
        <v>1</v>
      </c>
      <c r="F241" t="s">
        <v>26</v>
      </c>
      <c r="G241" t="s">
        <v>272</v>
      </c>
      <c r="H241" t="s">
        <v>345</v>
      </c>
      <c r="I241" t="s">
        <v>20</v>
      </c>
      <c r="M241" s="2">
        <v>17000</v>
      </c>
      <c r="N241" s="2">
        <v>39000</v>
      </c>
      <c r="O241" s="2">
        <f>IF(Tabla1[[#This Row],[Mov]]="VNT",Tabla1[[#This Row],[Sale]]-Tabla1[[#This Row],[Cost]],-Tabla1[[#This Row],[Cost]]*Tabla1[[#This Row],[Cant]])</f>
        <v>-17000</v>
      </c>
      <c r="P241" s="8">
        <f>IF(Tabla1[[#This Row],[Mov]]="VNT",-Tabla1[[#This Row],[Cant]],Tabla1[[#This Row],[Cant]])</f>
        <v>1</v>
      </c>
      <c r="Q241" s="8">
        <f>DAY(Tabla1[[#This Row],[Date]])</f>
        <v>3</v>
      </c>
      <c r="R241" s="8">
        <f>MONTH(Tabla1[[#This Row],[Date]])</f>
        <v>6</v>
      </c>
      <c r="S241" s="8">
        <f>YEAR(Tabla1[[#This Row],[Date]])</f>
        <v>2022</v>
      </c>
    </row>
    <row r="242" spans="1:19" x14ac:dyDescent="0.2">
      <c r="A242">
        <v>241</v>
      </c>
      <c r="B242" s="1">
        <v>44715</v>
      </c>
      <c r="C242" t="s">
        <v>261</v>
      </c>
      <c r="D242" t="s">
        <v>339</v>
      </c>
      <c r="E242">
        <v>1</v>
      </c>
      <c r="F242" t="s">
        <v>26</v>
      </c>
      <c r="G242" t="s">
        <v>272</v>
      </c>
      <c r="H242" t="s">
        <v>380</v>
      </c>
      <c r="I242" t="s">
        <v>20</v>
      </c>
      <c r="M242" s="2">
        <v>23000</v>
      </c>
      <c r="N242" s="2">
        <v>45000</v>
      </c>
      <c r="O242" s="2">
        <f>IF(Tabla1[[#This Row],[Mov]]="VNT",Tabla1[[#This Row],[Sale]]-Tabla1[[#This Row],[Cost]],-Tabla1[[#This Row],[Cost]]*Tabla1[[#This Row],[Cant]])</f>
        <v>-23000</v>
      </c>
      <c r="P242" s="8">
        <f>IF(Tabla1[[#This Row],[Mov]]="VNT",-Tabla1[[#This Row],[Cant]],Tabla1[[#This Row],[Cant]])</f>
        <v>1</v>
      </c>
      <c r="Q242" s="8">
        <f>DAY(Tabla1[[#This Row],[Date]])</f>
        <v>3</v>
      </c>
      <c r="R242" s="8">
        <f>MONTH(Tabla1[[#This Row],[Date]])</f>
        <v>6</v>
      </c>
      <c r="S242" s="8">
        <f>YEAR(Tabla1[[#This Row],[Date]])</f>
        <v>2022</v>
      </c>
    </row>
    <row r="243" spans="1:19" x14ac:dyDescent="0.2">
      <c r="A243">
        <v>242</v>
      </c>
      <c r="B243" s="1">
        <v>44715</v>
      </c>
      <c r="C243" t="s">
        <v>261</v>
      </c>
      <c r="D243" t="s">
        <v>339</v>
      </c>
      <c r="E243">
        <v>6</v>
      </c>
      <c r="F243" t="s">
        <v>224</v>
      </c>
      <c r="G243" t="s">
        <v>272</v>
      </c>
      <c r="H243" t="s">
        <v>344</v>
      </c>
      <c r="M243" s="2">
        <v>9000</v>
      </c>
      <c r="N243" s="2">
        <v>20000</v>
      </c>
      <c r="O243" s="2">
        <f>IF(Tabla1[[#This Row],[Mov]]="VNT",Tabla1[[#This Row],[Sale]]-Tabla1[[#This Row],[Cost]],-Tabla1[[#This Row],[Cost]]*Tabla1[[#This Row],[Cant]])</f>
        <v>-54000</v>
      </c>
      <c r="P243" s="8">
        <f>IF(Tabla1[[#This Row],[Mov]]="VNT",-Tabla1[[#This Row],[Cant]],Tabla1[[#This Row],[Cant]])</f>
        <v>6</v>
      </c>
      <c r="Q243" s="8">
        <f>DAY(Tabla1[[#This Row],[Date]])</f>
        <v>3</v>
      </c>
      <c r="R243" s="8">
        <f>MONTH(Tabla1[[#This Row],[Date]])</f>
        <v>6</v>
      </c>
      <c r="S243" s="8">
        <f>YEAR(Tabla1[[#This Row],[Date]])</f>
        <v>2022</v>
      </c>
    </row>
    <row r="244" spans="1:19" x14ac:dyDescent="0.2">
      <c r="A244">
        <v>243</v>
      </c>
      <c r="B244" s="1">
        <v>44715</v>
      </c>
      <c r="C244" t="s">
        <v>261</v>
      </c>
      <c r="D244" t="s">
        <v>339</v>
      </c>
      <c r="E244">
        <v>6</v>
      </c>
      <c r="F244" t="s">
        <v>224</v>
      </c>
      <c r="G244" t="s">
        <v>284</v>
      </c>
      <c r="H244" t="s">
        <v>381</v>
      </c>
      <c r="M244" s="2">
        <v>11000</v>
      </c>
      <c r="N244" s="2">
        <v>24000</v>
      </c>
      <c r="O244" s="2">
        <f>IF(Tabla1[[#This Row],[Mov]]="VNT",Tabla1[[#This Row],[Sale]]-Tabla1[[#This Row],[Cost]],-Tabla1[[#This Row],[Cost]]*Tabla1[[#This Row],[Cant]])</f>
        <v>-66000</v>
      </c>
      <c r="P244" s="8">
        <f>IF(Tabla1[[#This Row],[Mov]]="VNT",-Tabla1[[#This Row],[Cant]],Tabla1[[#This Row],[Cant]])</f>
        <v>6</v>
      </c>
      <c r="Q244" s="8">
        <f>DAY(Tabla1[[#This Row],[Date]])</f>
        <v>3</v>
      </c>
      <c r="R244" s="8">
        <f>MONTH(Tabla1[[#This Row],[Date]])</f>
        <v>6</v>
      </c>
      <c r="S244" s="8">
        <f>YEAR(Tabla1[[#This Row],[Date]])</f>
        <v>2022</v>
      </c>
    </row>
    <row r="245" spans="1:19" x14ac:dyDescent="0.2">
      <c r="A245">
        <v>244</v>
      </c>
      <c r="B245" s="1">
        <v>44715</v>
      </c>
      <c r="C245" t="s">
        <v>261</v>
      </c>
      <c r="D245" t="s">
        <v>339</v>
      </c>
      <c r="E245">
        <v>5</v>
      </c>
      <c r="F245" t="s">
        <v>225</v>
      </c>
      <c r="G245" t="s">
        <v>284</v>
      </c>
      <c r="H245" t="s">
        <v>387</v>
      </c>
      <c r="M245" s="2">
        <v>1100</v>
      </c>
      <c r="N245" s="2">
        <v>10000</v>
      </c>
      <c r="O245" s="2">
        <f>IF(Tabla1[[#This Row],[Mov]]="VNT",Tabla1[[#This Row],[Sale]]-Tabla1[[#This Row],[Cost]],-Tabla1[[#This Row],[Cost]]*Tabla1[[#This Row],[Cant]])</f>
        <v>-5500</v>
      </c>
      <c r="P245" s="8">
        <f>IF(Tabla1[[#This Row],[Mov]]="VNT",-Tabla1[[#This Row],[Cant]],Tabla1[[#This Row],[Cant]])</f>
        <v>5</v>
      </c>
      <c r="Q245" s="8">
        <f>DAY(Tabla1[[#This Row],[Date]])</f>
        <v>3</v>
      </c>
      <c r="R245" s="8">
        <f>MONTH(Tabla1[[#This Row],[Date]])</f>
        <v>6</v>
      </c>
      <c r="S245" s="8">
        <f>YEAR(Tabla1[[#This Row],[Date]])</f>
        <v>2022</v>
      </c>
    </row>
    <row r="246" spans="1:19" x14ac:dyDescent="0.2">
      <c r="A246">
        <v>245</v>
      </c>
      <c r="B246" s="1">
        <v>44715</v>
      </c>
      <c r="C246" t="s">
        <v>260</v>
      </c>
      <c r="D246" t="s">
        <v>332</v>
      </c>
      <c r="E246">
        <v>1</v>
      </c>
      <c r="F246" t="s">
        <v>116</v>
      </c>
      <c r="G246" t="s">
        <v>349</v>
      </c>
      <c r="H246" t="s">
        <v>515</v>
      </c>
      <c r="M246" s="2">
        <v>935</v>
      </c>
      <c r="N246" s="2">
        <v>1000</v>
      </c>
      <c r="O246" s="2">
        <f>IF(Tabla1[[#This Row],[Mov]]="VNT",Tabla1[[#This Row],[Sale]]-Tabla1[[#This Row],[Cost]],-Tabla1[[#This Row],[Cost]]*Tabla1[[#This Row],[Cant]])</f>
        <v>65</v>
      </c>
      <c r="P246" s="8">
        <f>IF(Tabla1[[#This Row],[Mov]]="VNT",-Tabla1[[#This Row],[Cant]],Tabla1[[#This Row],[Cant]])</f>
        <v>-1</v>
      </c>
      <c r="Q246" s="8">
        <f>DAY(Tabla1[[#This Row],[Date]])</f>
        <v>3</v>
      </c>
      <c r="R246" s="8">
        <f>MONTH(Tabla1[[#This Row],[Date]])</f>
        <v>6</v>
      </c>
      <c r="S246" s="8">
        <f>YEAR(Tabla1[[#This Row],[Date]])</f>
        <v>2022</v>
      </c>
    </row>
    <row r="247" spans="1:19" x14ac:dyDescent="0.2">
      <c r="A247">
        <v>246</v>
      </c>
      <c r="B247" s="1">
        <v>44716</v>
      </c>
      <c r="C247" t="s">
        <v>260</v>
      </c>
      <c r="D247" t="s">
        <v>332</v>
      </c>
      <c r="E247">
        <v>1</v>
      </c>
      <c r="F247" t="s">
        <v>116</v>
      </c>
      <c r="G247" t="s">
        <v>347</v>
      </c>
      <c r="H247" t="s">
        <v>518</v>
      </c>
      <c r="M247" s="2">
        <v>5610</v>
      </c>
      <c r="N247" s="2">
        <v>6000</v>
      </c>
      <c r="O247" s="2">
        <f>IF(Tabla1[[#This Row],[Mov]]="VNT",Tabla1[[#This Row],[Sale]]-Tabla1[[#This Row],[Cost]],-Tabla1[[#This Row],[Cost]]*Tabla1[[#This Row],[Cant]])</f>
        <v>390</v>
      </c>
      <c r="P247" s="8">
        <f>IF(Tabla1[[#This Row],[Mov]]="VNT",-Tabla1[[#This Row],[Cant]],Tabla1[[#This Row],[Cant]])</f>
        <v>-1</v>
      </c>
      <c r="Q247" s="8">
        <f>DAY(Tabla1[[#This Row],[Date]])</f>
        <v>4</v>
      </c>
      <c r="R247" s="8">
        <f>MONTH(Tabla1[[#This Row],[Date]])</f>
        <v>6</v>
      </c>
      <c r="S247" s="8">
        <f>YEAR(Tabla1[[#This Row],[Date]])</f>
        <v>2022</v>
      </c>
    </row>
    <row r="248" spans="1:19" x14ac:dyDescent="0.2">
      <c r="A248">
        <v>247</v>
      </c>
      <c r="B248" s="1">
        <v>44716</v>
      </c>
      <c r="C248" t="s">
        <v>260</v>
      </c>
      <c r="D248" t="s">
        <v>354</v>
      </c>
      <c r="E248">
        <v>1</v>
      </c>
      <c r="F248" t="s">
        <v>532</v>
      </c>
      <c r="G248" t="s">
        <v>273</v>
      </c>
      <c r="H248" t="s">
        <v>552</v>
      </c>
      <c r="I248" t="s">
        <v>32</v>
      </c>
      <c r="J248" t="s">
        <v>23</v>
      </c>
      <c r="K248" t="s">
        <v>34</v>
      </c>
      <c r="L248" t="s">
        <v>35</v>
      </c>
      <c r="M248" s="2">
        <v>20000</v>
      </c>
      <c r="N248" s="2">
        <v>35000</v>
      </c>
      <c r="O248" s="2">
        <f>IF(Tabla1[[#This Row],[Mov]]="VNT",Tabla1[[#This Row],[Sale]]-Tabla1[[#This Row],[Cost]],-Tabla1[[#This Row],[Cost]]*Tabla1[[#This Row],[Cant]])</f>
        <v>15000</v>
      </c>
      <c r="P248" s="8">
        <f>IF(Tabla1[[#This Row],[Mov]]="VNT",-Tabla1[[#This Row],[Cant]],Tabla1[[#This Row],[Cant]])</f>
        <v>-1</v>
      </c>
      <c r="Q248" s="8">
        <f>DAY(Tabla1[[#This Row],[Date]])</f>
        <v>4</v>
      </c>
      <c r="R248" s="8">
        <f>MONTH(Tabla1[[#This Row],[Date]])</f>
        <v>6</v>
      </c>
      <c r="S248" s="8">
        <f>YEAR(Tabla1[[#This Row],[Date]])</f>
        <v>2022</v>
      </c>
    </row>
    <row r="249" spans="1:19" x14ac:dyDescent="0.2">
      <c r="A249">
        <v>248</v>
      </c>
      <c r="B249" s="1">
        <v>44716</v>
      </c>
      <c r="C249" t="s">
        <v>260</v>
      </c>
      <c r="D249" t="s">
        <v>332</v>
      </c>
      <c r="E249">
        <v>1</v>
      </c>
      <c r="F249" t="s">
        <v>458</v>
      </c>
      <c r="G249" t="s">
        <v>262</v>
      </c>
      <c r="H249" t="s">
        <v>353</v>
      </c>
      <c r="M249" s="2">
        <v>0</v>
      </c>
      <c r="N249" s="2">
        <v>25000</v>
      </c>
      <c r="O249" s="2">
        <f>IF(Tabla1[[#This Row],[Mov]]="VNT",Tabla1[[#This Row],[Sale]]-Tabla1[[#This Row],[Cost]],-Tabla1[[#This Row],[Cost]]*Tabla1[[#This Row],[Cant]])</f>
        <v>25000</v>
      </c>
      <c r="P249" s="8">
        <f>IF(Tabla1[[#This Row],[Mov]]="VNT",-Tabla1[[#This Row],[Cant]],Tabla1[[#This Row],[Cant]])</f>
        <v>-1</v>
      </c>
      <c r="Q249" s="8">
        <f>DAY(Tabla1[[#This Row],[Date]])</f>
        <v>4</v>
      </c>
      <c r="R249" s="8">
        <f>MONTH(Tabla1[[#This Row],[Date]])</f>
        <v>6</v>
      </c>
      <c r="S249" s="8">
        <f>YEAR(Tabla1[[#This Row],[Date]])</f>
        <v>2022</v>
      </c>
    </row>
    <row r="250" spans="1:19" x14ac:dyDescent="0.2">
      <c r="A250">
        <v>249</v>
      </c>
      <c r="B250" s="1">
        <v>44716</v>
      </c>
      <c r="C250" t="s">
        <v>260</v>
      </c>
      <c r="D250" t="s">
        <v>332</v>
      </c>
      <c r="E250">
        <v>1</v>
      </c>
      <c r="F250" t="s">
        <v>225</v>
      </c>
      <c r="G250" t="s">
        <v>262</v>
      </c>
      <c r="H250" t="s">
        <v>300</v>
      </c>
      <c r="M250" s="2">
        <v>1100</v>
      </c>
      <c r="N250" s="2">
        <v>8000</v>
      </c>
      <c r="O250" s="2">
        <f>IF(Tabla1[[#This Row],[Mov]]="VNT",Tabla1[[#This Row],[Sale]]-Tabla1[[#This Row],[Cost]],-Tabla1[[#This Row],[Cost]]*Tabla1[[#This Row],[Cant]])</f>
        <v>6900</v>
      </c>
      <c r="P250" s="8">
        <f>IF(Tabla1[[#This Row],[Mov]]="VNT",-Tabla1[[#This Row],[Cant]],Tabla1[[#This Row],[Cant]])</f>
        <v>-1</v>
      </c>
      <c r="Q250" s="8">
        <f>DAY(Tabla1[[#This Row],[Date]])</f>
        <v>4</v>
      </c>
      <c r="R250" s="8">
        <f>MONTH(Tabla1[[#This Row],[Date]])</f>
        <v>6</v>
      </c>
      <c r="S250" s="8">
        <f>YEAR(Tabla1[[#This Row],[Date]])</f>
        <v>2022</v>
      </c>
    </row>
    <row r="251" spans="1:19" x14ac:dyDescent="0.2">
      <c r="A251">
        <v>250</v>
      </c>
      <c r="B251" s="1">
        <v>44716</v>
      </c>
      <c r="C251" t="s">
        <v>260</v>
      </c>
      <c r="D251" t="s">
        <v>332</v>
      </c>
      <c r="E251">
        <v>1</v>
      </c>
      <c r="F251" t="s">
        <v>112</v>
      </c>
      <c r="G251" t="s">
        <v>272</v>
      </c>
      <c r="H251" t="s">
        <v>355</v>
      </c>
      <c r="M251" s="2">
        <v>0</v>
      </c>
      <c r="N251" s="2">
        <v>2000</v>
      </c>
      <c r="O251" s="2">
        <f>IF(Tabla1[[#This Row],[Mov]]="VNT",Tabla1[[#This Row],[Sale]]-Tabla1[[#This Row],[Cost]],-Tabla1[[#This Row],[Cost]]*Tabla1[[#This Row],[Cant]])</f>
        <v>2000</v>
      </c>
      <c r="P251" s="8">
        <f>IF(Tabla1[[#This Row],[Mov]]="VNT",-Tabla1[[#This Row],[Cant]],Tabla1[[#This Row],[Cant]])</f>
        <v>-1</v>
      </c>
      <c r="Q251" s="8">
        <f>DAY(Tabla1[[#This Row],[Date]])</f>
        <v>4</v>
      </c>
      <c r="R251" s="8">
        <f>MONTH(Tabla1[[#This Row],[Date]])</f>
        <v>6</v>
      </c>
      <c r="S251" s="8">
        <f>YEAR(Tabla1[[#This Row],[Date]])</f>
        <v>2022</v>
      </c>
    </row>
    <row r="252" spans="1:19" x14ac:dyDescent="0.2">
      <c r="A252">
        <v>251</v>
      </c>
      <c r="B252" s="1">
        <v>44716</v>
      </c>
      <c r="C252" t="s">
        <v>260</v>
      </c>
      <c r="D252" t="s">
        <v>332</v>
      </c>
      <c r="E252">
        <v>1</v>
      </c>
      <c r="F252" t="s">
        <v>225</v>
      </c>
      <c r="G252" t="s">
        <v>272</v>
      </c>
      <c r="H252" t="s">
        <v>280</v>
      </c>
      <c r="M252" s="2">
        <v>1100</v>
      </c>
      <c r="N252" s="2">
        <v>10000</v>
      </c>
      <c r="O252" s="2">
        <f>IF(Tabla1[[#This Row],[Mov]]="VNT",Tabla1[[#This Row],[Sale]]-Tabla1[[#This Row],[Cost]],-Tabla1[[#This Row],[Cost]]*Tabla1[[#This Row],[Cant]])</f>
        <v>8900</v>
      </c>
      <c r="P252" s="8">
        <f>IF(Tabla1[[#This Row],[Mov]]="VNT",-Tabla1[[#This Row],[Cant]],Tabla1[[#This Row],[Cant]])</f>
        <v>-1</v>
      </c>
      <c r="Q252" s="8">
        <f>DAY(Tabla1[[#This Row],[Date]])</f>
        <v>4</v>
      </c>
      <c r="R252" s="8">
        <f>MONTH(Tabla1[[#This Row],[Date]])</f>
        <v>6</v>
      </c>
      <c r="S252" s="8">
        <f>YEAR(Tabla1[[#This Row],[Date]])</f>
        <v>2022</v>
      </c>
    </row>
    <row r="253" spans="1:19" x14ac:dyDescent="0.2">
      <c r="A253">
        <v>252</v>
      </c>
      <c r="B253" s="1">
        <v>44716</v>
      </c>
      <c r="C253" t="s">
        <v>260</v>
      </c>
      <c r="D253" t="s">
        <v>332</v>
      </c>
      <c r="E253">
        <v>1</v>
      </c>
      <c r="F253" t="s">
        <v>225</v>
      </c>
      <c r="G253" t="s">
        <v>263</v>
      </c>
      <c r="H253" t="s">
        <v>356</v>
      </c>
      <c r="M253" s="2">
        <v>1100</v>
      </c>
      <c r="N253" s="2">
        <v>8000</v>
      </c>
      <c r="O253" s="2">
        <f>IF(Tabla1[[#This Row],[Mov]]="VNT",Tabla1[[#This Row],[Sale]]-Tabla1[[#This Row],[Cost]],-Tabla1[[#This Row],[Cost]]*Tabla1[[#This Row],[Cant]])</f>
        <v>6900</v>
      </c>
      <c r="P253" s="8">
        <f>IF(Tabla1[[#This Row],[Mov]]="VNT",-Tabla1[[#This Row],[Cant]],Tabla1[[#This Row],[Cant]])</f>
        <v>-1</v>
      </c>
      <c r="Q253" s="8">
        <f>DAY(Tabla1[[#This Row],[Date]])</f>
        <v>4</v>
      </c>
      <c r="R253" s="8">
        <f>MONTH(Tabla1[[#This Row],[Date]])</f>
        <v>6</v>
      </c>
      <c r="S253" s="8">
        <f>YEAR(Tabla1[[#This Row],[Date]])</f>
        <v>2022</v>
      </c>
    </row>
    <row r="254" spans="1:19" x14ac:dyDescent="0.2">
      <c r="A254">
        <v>253</v>
      </c>
      <c r="B254" s="1">
        <v>44716</v>
      </c>
      <c r="C254" t="s">
        <v>261</v>
      </c>
      <c r="D254" t="s">
        <v>339</v>
      </c>
      <c r="E254">
        <v>3</v>
      </c>
      <c r="F254" t="s">
        <v>21</v>
      </c>
      <c r="G254" t="s">
        <v>272</v>
      </c>
      <c r="H254" t="s">
        <v>1271</v>
      </c>
      <c r="I254" t="s">
        <v>20</v>
      </c>
      <c r="M254" s="2">
        <v>13000</v>
      </c>
      <c r="N254" s="2">
        <v>25000</v>
      </c>
      <c r="O254" s="2">
        <f>IF(Tabla1[[#This Row],[Mov]]="VNT",Tabla1[[#This Row],[Sale]]-Tabla1[[#This Row],[Cost]],-Tabla1[[#This Row],[Cost]]*Tabla1[[#This Row],[Cant]])</f>
        <v>-39000</v>
      </c>
      <c r="P254" s="8">
        <f>IF(Tabla1[[#This Row],[Mov]]="VNT",-Tabla1[[#This Row],[Cant]],Tabla1[[#This Row],[Cant]])</f>
        <v>3</v>
      </c>
      <c r="Q254" s="8">
        <f>DAY(Tabla1[[#This Row],[Date]])</f>
        <v>4</v>
      </c>
      <c r="R254" s="8">
        <f>MONTH(Tabla1[[#This Row],[Date]])</f>
        <v>6</v>
      </c>
      <c r="S254" s="8">
        <f>YEAR(Tabla1[[#This Row],[Date]])</f>
        <v>2022</v>
      </c>
    </row>
    <row r="255" spans="1:19" x14ac:dyDescent="0.2">
      <c r="A255">
        <v>254</v>
      </c>
      <c r="B255" s="1">
        <v>44716</v>
      </c>
      <c r="C255" t="s">
        <v>261</v>
      </c>
      <c r="D255" t="s">
        <v>339</v>
      </c>
      <c r="E255">
        <v>2</v>
      </c>
      <c r="F255" t="s">
        <v>21</v>
      </c>
      <c r="G255" t="s">
        <v>272</v>
      </c>
      <c r="H255" t="s">
        <v>357</v>
      </c>
      <c r="I255" t="s">
        <v>20</v>
      </c>
      <c r="M255" s="2">
        <v>10000</v>
      </c>
      <c r="N255" s="2">
        <v>20000</v>
      </c>
      <c r="O255" s="2">
        <f>IF(Tabla1[[#This Row],[Mov]]="VNT",Tabla1[[#This Row],[Sale]]-Tabla1[[#This Row],[Cost]],-Tabla1[[#This Row],[Cost]]*Tabla1[[#This Row],[Cant]])</f>
        <v>-20000</v>
      </c>
      <c r="P255" s="8">
        <f>IF(Tabla1[[#This Row],[Mov]]="VNT",-Tabla1[[#This Row],[Cant]],Tabla1[[#This Row],[Cant]])</f>
        <v>2</v>
      </c>
      <c r="Q255" s="8">
        <f>DAY(Tabla1[[#This Row],[Date]])</f>
        <v>4</v>
      </c>
      <c r="R255" s="8">
        <f>MONTH(Tabla1[[#This Row],[Date]])</f>
        <v>6</v>
      </c>
      <c r="S255" s="8">
        <f>YEAR(Tabla1[[#This Row],[Date]])</f>
        <v>2022</v>
      </c>
    </row>
    <row r="256" spans="1:19" x14ac:dyDescent="0.2">
      <c r="A256">
        <v>255</v>
      </c>
      <c r="B256" s="1">
        <v>44716</v>
      </c>
      <c r="C256" t="s">
        <v>261</v>
      </c>
      <c r="D256" t="s">
        <v>339</v>
      </c>
      <c r="E256">
        <v>2</v>
      </c>
      <c r="F256" t="s">
        <v>21</v>
      </c>
      <c r="G256" t="s">
        <v>273</v>
      </c>
      <c r="H256" t="s">
        <v>359</v>
      </c>
      <c r="I256" t="s">
        <v>41</v>
      </c>
      <c r="M256" s="2">
        <v>12000</v>
      </c>
      <c r="N256" s="2">
        <v>22000</v>
      </c>
      <c r="O256" s="2">
        <f>IF(Tabla1[[#This Row],[Mov]]="VNT",Tabla1[[#This Row],[Sale]]-Tabla1[[#This Row],[Cost]],-Tabla1[[#This Row],[Cost]]*Tabla1[[#This Row],[Cant]])</f>
        <v>-24000</v>
      </c>
      <c r="P256" s="8">
        <f>IF(Tabla1[[#This Row],[Mov]]="VNT",-Tabla1[[#This Row],[Cant]],Tabla1[[#This Row],[Cant]])</f>
        <v>2</v>
      </c>
      <c r="Q256" s="8">
        <f>DAY(Tabla1[[#This Row],[Date]])</f>
        <v>4</v>
      </c>
      <c r="R256" s="8">
        <f>MONTH(Tabla1[[#This Row],[Date]])</f>
        <v>6</v>
      </c>
      <c r="S256" s="8">
        <f>YEAR(Tabla1[[#This Row],[Date]])</f>
        <v>2022</v>
      </c>
    </row>
    <row r="257" spans="1:19" x14ac:dyDescent="0.2">
      <c r="A257">
        <v>256</v>
      </c>
      <c r="B257" s="1">
        <v>44716</v>
      </c>
      <c r="C257" t="s">
        <v>261</v>
      </c>
      <c r="D257" t="s">
        <v>339</v>
      </c>
      <c r="E257">
        <v>5</v>
      </c>
      <c r="F257" t="s">
        <v>224</v>
      </c>
      <c r="G257" t="s">
        <v>360</v>
      </c>
      <c r="H257" t="s">
        <v>314</v>
      </c>
      <c r="M257" s="2">
        <v>11000</v>
      </c>
      <c r="N257" s="2">
        <v>24000</v>
      </c>
      <c r="O257" s="2">
        <f>IF(Tabla1[[#This Row],[Mov]]="VNT",Tabla1[[#This Row],[Sale]]-Tabla1[[#This Row],[Cost]],-Tabla1[[#This Row],[Cost]]*Tabla1[[#This Row],[Cant]])</f>
        <v>-55000</v>
      </c>
      <c r="P257" s="8">
        <f>IF(Tabla1[[#This Row],[Mov]]="VNT",-Tabla1[[#This Row],[Cant]],Tabla1[[#This Row],[Cant]])</f>
        <v>5</v>
      </c>
      <c r="Q257" s="8">
        <f>DAY(Tabla1[[#This Row],[Date]])</f>
        <v>4</v>
      </c>
      <c r="R257" s="8">
        <f>MONTH(Tabla1[[#This Row],[Date]])</f>
        <v>6</v>
      </c>
      <c r="S257" s="8">
        <f>YEAR(Tabla1[[#This Row],[Date]])</f>
        <v>2022</v>
      </c>
    </row>
    <row r="258" spans="1:19" x14ac:dyDescent="0.2">
      <c r="A258">
        <v>257</v>
      </c>
      <c r="B258" s="1">
        <v>44716</v>
      </c>
      <c r="C258" t="s">
        <v>261</v>
      </c>
      <c r="D258" t="s">
        <v>339</v>
      </c>
      <c r="E258">
        <v>5</v>
      </c>
      <c r="F258" t="s">
        <v>224</v>
      </c>
      <c r="G258" t="s">
        <v>360</v>
      </c>
      <c r="H258" t="s">
        <v>361</v>
      </c>
      <c r="M258" s="2">
        <v>11000</v>
      </c>
      <c r="N258" s="2">
        <v>24000</v>
      </c>
      <c r="O258" s="2">
        <f>IF(Tabla1[[#This Row],[Mov]]="VNT",Tabla1[[#This Row],[Sale]]-Tabla1[[#This Row],[Cost]],-Tabla1[[#This Row],[Cost]]*Tabla1[[#This Row],[Cant]])</f>
        <v>-55000</v>
      </c>
      <c r="P258" s="8">
        <f>IF(Tabla1[[#This Row],[Mov]]="VNT",-Tabla1[[#This Row],[Cant]],Tabla1[[#This Row],[Cant]])</f>
        <v>5</v>
      </c>
      <c r="Q258" s="8">
        <f>DAY(Tabla1[[#This Row],[Date]])</f>
        <v>4</v>
      </c>
      <c r="R258" s="8">
        <f>MONTH(Tabla1[[#This Row],[Date]])</f>
        <v>6</v>
      </c>
      <c r="S258" s="8">
        <f>YEAR(Tabla1[[#This Row],[Date]])</f>
        <v>2022</v>
      </c>
    </row>
    <row r="259" spans="1:19" x14ac:dyDescent="0.2">
      <c r="A259">
        <v>258</v>
      </c>
      <c r="B259" s="1">
        <v>44716</v>
      </c>
      <c r="C259" t="s">
        <v>261</v>
      </c>
      <c r="D259" t="s">
        <v>339</v>
      </c>
      <c r="E259">
        <v>5</v>
      </c>
      <c r="F259" t="s">
        <v>224</v>
      </c>
      <c r="G259" t="s">
        <v>360</v>
      </c>
      <c r="H259" t="s">
        <v>362</v>
      </c>
      <c r="M259" s="2">
        <v>11000</v>
      </c>
      <c r="N259" s="2">
        <v>24000</v>
      </c>
      <c r="O259" s="2">
        <f>IF(Tabla1[[#This Row],[Mov]]="VNT",Tabla1[[#This Row],[Sale]]-Tabla1[[#This Row],[Cost]],-Tabla1[[#This Row],[Cost]]*Tabla1[[#This Row],[Cant]])</f>
        <v>-55000</v>
      </c>
      <c r="P259" s="8">
        <f>IF(Tabla1[[#This Row],[Mov]]="VNT",-Tabla1[[#This Row],[Cant]],Tabla1[[#This Row],[Cant]])</f>
        <v>5</v>
      </c>
      <c r="Q259" s="8">
        <f>DAY(Tabla1[[#This Row],[Date]])</f>
        <v>4</v>
      </c>
      <c r="R259" s="8">
        <f>MONTH(Tabla1[[#This Row],[Date]])</f>
        <v>6</v>
      </c>
      <c r="S259" s="8">
        <f>YEAR(Tabla1[[#This Row],[Date]])</f>
        <v>2022</v>
      </c>
    </row>
    <row r="260" spans="1:19" x14ac:dyDescent="0.2">
      <c r="A260">
        <v>259</v>
      </c>
      <c r="B260" s="1">
        <v>44716</v>
      </c>
      <c r="C260" t="s">
        <v>261</v>
      </c>
      <c r="D260" t="s">
        <v>339</v>
      </c>
      <c r="E260">
        <v>5</v>
      </c>
      <c r="F260" t="s">
        <v>224</v>
      </c>
      <c r="G260" t="s">
        <v>263</v>
      </c>
      <c r="H260" t="s">
        <v>278</v>
      </c>
      <c r="M260" s="2">
        <v>11000</v>
      </c>
      <c r="N260" s="2">
        <v>24000</v>
      </c>
      <c r="O260" s="2">
        <f>IF(Tabla1[[#This Row],[Mov]]="VNT",Tabla1[[#This Row],[Sale]]-Tabla1[[#This Row],[Cost]],-Tabla1[[#This Row],[Cost]]*Tabla1[[#This Row],[Cant]])</f>
        <v>-55000</v>
      </c>
      <c r="P260" s="8">
        <f>IF(Tabla1[[#This Row],[Mov]]="VNT",-Tabla1[[#This Row],[Cant]],Tabla1[[#This Row],[Cant]])</f>
        <v>5</v>
      </c>
      <c r="Q260" s="8">
        <f>DAY(Tabla1[[#This Row],[Date]])</f>
        <v>4</v>
      </c>
      <c r="R260" s="8">
        <f>MONTH(Tabla1[[#This Row],[Date]])</f>
        <v>6</v>
      </c>
      <c r="S260" s="8">
        <f>YEAR(Tabla1[[#This Row],[Date]])</f>
        <v>2022</v>
      </c>
    </row>
    <row r="261" spans="1:19" x14ac:dyDescent="0.2">
      <c r="A261">
        <v>260</v>
      </c>
      <c r="B261" s="1">
        <v>44716</v>
      </c>
      <c r="C261" t="s">
        <v>261</v>
      </c>
      <c r="D261" t="s">
        <v>339</v>
      </c>
      <c r="E261">
        <v>3</v>
      </c>
      <c r="F261" t="s">
        <v>224</v>
      </c>
      <c r="G261" t="s">
        <v>272</v>
      </c>
      <c r="H261" t="s">
        <v>344</v>
      </c>
      <c r="M261" s="2">
        <v>9000</v>
      </c>
      <c r="N261" s="2">
        <v>20000</v>
      </c>
      <c r="O261" s="2">
        <f>IF(Tabla1[[#This Row],[Mov]]="VNT",Tabla1[[#This Row],[Sale]]-Tabla1[[#This Row],[Cost]],-Tabla1[[#This Row],[Cost]]*Tabla1[[#This Row],[Cant]])</f>
        <v>-27000</v>
      </c>
      <c r="P261" s="8">
        <f>IF(Tabla1[[#This Row],[Mov]]="VNT",-Tabla1[[#This Row],[Cant]],Tabla1[[#This Row],[Cant]])</f>
        <v>3</v>
      </c>
      <c r="Q261" s="8">
        <f>DAY(Tabla1[[#This Row],[Date]])</f>
        <v>4</v>
      </c>
      <c r="R261" s="8">
        <f>MONTH(Tabla1[[#This Row],[Date]])</f>
        <v>6</v>
      </c>
      <c r="S261" s="8">
        <f>YEAR(Tabla1[[#This Row],[Date]])</f>
        <v>2022</v>
      </c>
    </row>
    <row r="262" spans="1:19" x14ac:dyDescent="0.2">
      <c r="A262">
        <v>261</v>
      </c>
      <c r="B262" s="1">
        <v>44716</v>
      </c>
      <c r="C262" t="s">
        <v>261</v>
      </c>
      <c r="D262" t="s">
        <v>339</v>
      </c>
      <c r="E262">
        <v>2</v>
      </c>
      <c r="F262" t="s">
        <v>224</v>
      </c>
      <c r="G262" t="s">
        <v>272</v>
      </c>
      <c r="H262" t="s">
        <v>258</v>
      </c>
      <c r="M262" s="2">
        <v>9000</v>
      </c>
      <c r="N262" s="2">
        <v>20000</v>
      </c>
      <c r="O262" s="2">
        <f>IF(Tabla1[[#This Row],[Mov]]="VNT",Tabla1[[#This Row],[Sale]]-Tabla1[[#This Row],[Cost]],-Tabla1[[#This Row],[Cost]]*Tabla1[[#This Row],[Cant]])</f>
        <v>-18000</v>
      </c>
      <c r="P262" s="8">
        <f>IF(Tabla1[[#This Row],[Mov]]="VNT",-Tabla1[[#This Row],[Cant]],Tabla1[[#This Row],[Cant]])</f>
        <v>2</v>
      </c>
      <c r="Q262" s="8">
        <f>DAY(Tabla1[[#This Row],[Date]])</f>
        <v>4</v>
      </c>
      <c r="R262" s="8">
        <f>MONTH(Tabla1[[#This Row],[Date]])</f>
        <v>6</v>
      </c>
      <c r="S262" s="8">
        <f>YEAR(Tabla1[[#This Row],[Date]])</f>
        <v>2022</v>
      </c>
    </row>
    <row r="263" spans="1:19" x14ac:dyDescent="0.2">
      <c r="A263">
        <v>262</v>
      </c>
      <c r="B263" s="1">
        <v>44716</v>
      </c>
      <c r="C263" t="s">
        <v>261</v>
      </c>
      <c r="D263" t="s">
        <v>339</v>
      </c>
      <c r="E263">
        <v>5</v>
      </c>
      <c r="F263" t="s">
        <v>224</v>
      </c>
      <c r="G263" t="s">
        <v>272</v>
      </c>
      <c r="H263" t="s">
        <v>363</v>
      </c>
      <c r="M263" s="2">
        <v>10000</v>
      </c>
      <c r="N263" s="2">
        <v>20000</v>
      </c>
      <c r="O263" s="2">
        <f>IF(Tabla1[[#This Row],[Mov]]="VNT",Tabla1[[#This Row],[Sale]]-Tabla1[[#This Row],[Cost]],-Tabla1[[#This Row],[Cost]]*Tabla1[[#This Row],[Cant]])</f>
        <v>-50000</v>
      </c>
      <c r="P263" s="8">
        <f>IF(Tabla1[[#This Row],[Mov]]="VNT",-Tabla1[[#This Row],[Cant]],Tabla1[[#This Row],[Cant]])</f>
        <v>5</v>
      </c>
      <c r="Q263" s="8">
        <f>DAY(Tabla1[[#This Row],[Date]])</f>
        <v>4</v>
      </c>
      <c r="R263" s="8">
        <f>MONTH(Tabla1[[#This Row],[Date]])</f>
        <v>6</v>
      </c>
      <c r="S263" s="8">
        <f>YEAR(Tabla1[[#This Row],[Date]])</f>
        <v>2022</v>
      </c>
    </row>
    <row r="264" spans="1:19" x14ac:dyDescent="0.2">
      <c r="A264">
        <v>263</v>
      </c>
      <c r="B264" s="1">
        <v>44716</v>
      </c>
      <c r="C264" t="s">
        <v>261</v>
      </c>
      <c r="D264" t="s">
        <v>364</v>
      </c>
      <c r="E264">
        <v>3</v>
      </c>
      <c r="F264" t="s">
        <v>365</v>
      </c>
      <c r="G264" t="s">
        <v>366</v>
      </c>
      <c r="H264" t="s">
        <v>367</v>
      </c>
      <c r="M264" s="2">
        <v>9200</v>
      </c>
      <c r="N264" s="2">
        <v>15000</v>
      </c>
      <c r="O264" s="2">
        <f>IF(Tabla1[[#This Row],[Mov]]="VNT",Tabla1[[#This Row],[Sale]]-Tabla1[[#This Row],[Cost]],-Tabla1[[#This Row],[Cost]]*Tabla1[[#This Row],[Cant]])</f>
        <v>-27600</v>
      </c>
      <c r="P264" s="8">
        <f>IF(Tabla1[[#This Row],[Mov]]="VNT",-Tabla1[[#This Row],[Cant]],Tabla1[[#This Row],[Cant]])</f>
        <v>3</v>
      </c>
      <c r="Q264" s="8">
        <f>DAY(Tabla1[[#This Row],[Date]])</f>
        <v>4</v>
      </c>
      <c r="R264" s="8">
        <f>MONTH(Tabla1[[#This Row],[Date]])</f>
        <v>6</v>
      </c>
      <c r="S264" s="8">
        <f>YEAR(Tabla1[[#This Row],[Date]])</f>
        <v>2022</v>
      </c>
    </row>
    <row r="265" spans="1:19" x14ac:dyDescent="0.2">
      <c r="A265">
        <v>264</v>
      </c>
      <c r="B265" s="1">
        <v>44716</v>
      </c>
      <c r="C265" t="s">
        <v>261</v>
      </c>
      <c r="D265" t="s">
        <v>364</v>
      </c>
      <c r="E265">
        <v>3</v>
      </c>
      <c r="F265" t="s">
        <v>365</v>
      </c>
      <c r="G265" t="s">
        <v>366</v>
      </c>
      <c r="H265" t="s">
        <v>368</v>
      </c>
      <c r="M265" s="2">
        <v>10300</v>
      </c>
      <c r="N265" s="2">
        <v>18000</v>
      </c>
      <c r="O265" s="2">
        <f>IF(Tabla1[[#This Row],[Mov]]="VNT",Tabla1[[#This Row],[Sale]]-Tabla1[[#This Row],[Cost]],-Tabla1[[#This Row],[Cost]]*Tabla1[[#This Row],[Cant]])</f>
        <v>-30900</v>
      </c>
      <c r="P265" s="8">
        <f>IF(Tabla1[[#This Row],[Mov]]="VNT",-Tabla1[[#This Row],[Cant]],Tabla1[[#This Row],[Cant]])</f>
        <v>3</v>
      </c>
      <c r="Q265" s="8">
        <f>DAY(Tabla1[[#This Row],[Date]])</f>
        <v>4</v>
      </c>
      <c r="R265" s="8">
        <f>MONTH(Tabla1[[#This Row],[Date]])</f>
        <v>6</v>
      </c>
      <c r="S265" s="8">
        <f>YEAR(Tabla1[[#This Row],[Date]])</f>
        <v>2022</v>
      </c>
    </row>
    <row r="266" spans="1:19" x14ac:dyDescent="0.2">
      <c r="A266">
        <v>265</v>
      </c>
      <c r="B266" s="1">
        <v>44716</v>
      </c>
      <c r="C266" t="s">
        <v>261</v>
      </c>
      <c r="D266" t="s">
        <v>364</v>
      </c>
      <c r="E266">
        <v>3</v>
      </c>
      <c r="F266" t="s">
        <v>365</v>
      </c>
      <c r="G266" t="s">
        <v>366</v>
      </c>
      <c r="H266" t="s">
        <v>369</v>
      </c>
      <c r="M266" s="2">
        <v>13800</v>
      </c>
      <c r="N266" s="2">
        <v>24000</v>
      </c>
      <c r="O266" s="2">
        <f>IF(Tabla1[[#This Row],[Mov]]="VNT",Tabla1[[#This Row],[Sale]]-Tabla1[[#This Row],[Cost]],-Tabla1[[#This Row],[Cost]]*Tabla1[[#This Row],[Cant]])</f>
        <v>-41400</v>
      </c>
      <c r="P266" s="8">
        <f>IF(Tabla1[[#This Row],[Mov]]="VNT",-Tabla1[[#This Row],[Cant]],Tabla1[[#This Row],[Cant]])</f>
        <v>3</v>
      </c>
      <c r="Q266" s="8">
        <f>DAY(Tabla1[[#This Row],[Date]])</f>
        <v>4</v>
      </c>
      <c r="R266" s="8">
        <f>MONTH(Tabla1[[#This Row],[Date]])</f>
        <v>6</v>
      </c>
      <c r="S266" s="8">
        <f>YEAR(Tabla1[[#This Row],[Date]])</f>
        <v>2022</v>
      </c>
    </row>
    <row r="267" spans="1:19" x14ac:dyDescent="0.2">
      <c r="A267">
        <v>266</v>
      </c>
      <c r="B267" s="1">
        <v>44716</v>
      </c>
      <c r="C267" t="s">
        <v>261</v>
      </c>
      <c r="D267" t="s">
        <v>364</v>
      </c>
      <c r="E267">
        <v>3</v>
      </c>
      <c r="F267" t="s">
        <v>365</v>
      </c>
      <c r="G267" t="s">
        <v>366</v>
      </c>
      <c r="H267" t="s">
        <v>370</v>
      </c>
      <c r="M267" s="2">
        <v>9500</v>
      </c>
      <c r="N267" s="2">
        <v>15000</v>
      </c>
      <c r="O267" s="2">
        <f>IF(Tabla1[[#This Row],[Mov]]="VNT",Tabla1[[#This Row],[Sale]]-Tabla1[[#This Row],[Cost]],-Tabla1[[#This Row],[Cost]]*Tabla1[[#This Row],[Cant]])</f>
        <v>-28500</v>
      </c>
      <c r="P267" s="8">
        <f>IF(Tabla1[[#This Row],[Mov]]="VNT",-Tabla1[[#This Row],[Cant]],Tabla1[[#This Row],[Cant]])</f>
        <v>3</v>
      </c>
      <c r="Q267" s="8">
        <f>DAY(Tabla1[[#This Row],[Date]])</f>
        <v>4</v>
      </c>
      <c r="R267" s="8">
        <f>MONTH(Tabla1[[#This Row],[Date]])</f>
        <v>6</v>
      </c>
      <c r="S267" s="8">
        <f>YEAR(Tabla1[[#This Row],[Date]])</f>
        <v>2022</v>
      </c>
    </row>
    <row r="268" spans="1:19" x14ac:dyDescent="0.2">
      <c r="A268">
        <v>267</v>
      </c>
      <c r="B268" s="1">
        <v>44716</v>
      </c>
      <c r="C268" t="s">
        <v>261</v>
      </c>
      <c r="D268" t="s">
        <v>364</v>
      </c>
      <c r="E268">
        <v>2</v>
      </c>
      <c r="F268" t="s">
        <v>365</v>
      </c>
      <c r="G268" t="s">
        <v>366</v>
      </c>
      <c r="H268" t="s">
        <v>371</v>
      </c>
      <c r="M268" s="2">
        <v>10300</v>
      </c>
      <c r="N268" s="2">
        <v>18000</v>
      </c>
      <c r="O268" s="2">
        <f>IF(Tabla1[[#This Row],[Mov]]="VNT",Tabla1[[#This Row],[Sale]]-Tabla1[[#This Row],[Cost]],-Tabla1[[#This Row],[Cost]]*Tabla1[[#This Row],[Cant]])</f>
        <v>-20600</v>
      </c>
      <c r="P268" s="8">
        <f>IF(Tabla1[[#This Row],[Mov]]="VNT",-Tabla1[[#This Row],[Cant]],Tabla1[[#This Row],[Cant]])</f>
        <v>2</v>
      </c>
      <c r="Q268" s="8">
        <f>DAY(Tabla1[[#This Row],[Date]])</f>
        <v>4</v>
      </c>
      <c r="R268" s="8">
        <f>MONTH(Tabla1[[#This Row],[Date]])</f>
        <v>6</v>
      </c>
      <c r="S268" s="8">
        <f>YEAR(Tabla1[[#This Row],[Date]])</f>
        <v>2022</v>
      </c>
    </row>
    <row r="269" spans="1:19" x14ac:dyDescent="0.2">
      <c r="A269">
        <v>268</v>
      </c>
      <c r="B269" s="1">
        <v>44716</v>
      </c>
      <c r="C269" t="s">
        <v>261</v>
      </c>
      <c r="D269" t="s">
        <v>364</v>
      </c>
      <c r="E269">
        <v>3</v>
      </c>
      <c r="F269" t="s">
        <v>365</v>
      </c>
      <c r="G269" t="s">
        <v>366</v>
      </c>
      <c r="H269" t="s">
        <v>372</v>
      </c>
      <c r="M269" s="2">
        <v>12300</v>
      </c>
      <c r="N269" s="2">
        <v>22000</v>
      </c>
      <c r="O269" s="2">
        <f>IF(Tabla1[[#This Row],[Mov]]="VNT",Tabla1[[#This Row],[Sale]]-Tabla1[[#This Row],[Cost]],-Tabla1[[#This Row],[Cost]]*Tabla1[[#This Row],[Cant]])</f>
        <v>-36900</v>
      </c>
      <c r="P269" s="8">
        <f>IF(Tabla1[[#This Row],[Mov]]="VNT",-Tabla1[[#This Row],[Cant]],Tabla1[[#This Row],[Cant]])</f>
        <v>3</v>
      </c>
      <c r="Q269" s="8">
        <f>DAY(Tabla1[[#This Row],[Date]])</f>
        <v>4</v>
      </c>
      <c r="R269" s="8">
        <f>MONTH(Tabla1[[#This Row],[Date]])</f>
        <v>6</v>
      </c>
      <c r="S269" s="8">
        <f>YEAR(Tabla1[[#This Row],[Date]])</f>
        <v>2022</v>
      </c>
    </row>
    <row r="270" spans="1:19" x14ac:dyDescent="0.2">
      <c r="A270">
        <v>269</v>
      </c>
      <c r="B270" s="1">
        <v>44716</v>
      </c>
      <c r="C270" t="s">
        <v>261</v>
      </c>
      <c r="D270" t="s">
        <v>364</v>
      </c>
      <c r="E270">
        <v>3</v>
      </c>
      <c r="F270" t="s">
        <v>365</v>
      </c>
      <c r="G270" t="s">
        <v>366</v>
      </c>
      <c r="H270" t="s">
        <v>373</v>
      </c>
      <c r="M270" s="2">
        <v>13900</v>
      </c>
      <c r="N270" s="2">
        <v>25000</v>
      </c>
      <c r="O270" s="2">
        <f>IF(Tabla1[[#This Row],[Mov]]="VNT",Tabla1[[#This Row],[Sale]]-Tabla1[[#This Row],[Cost]],-Tabla1[[#This Row],[Cost]]*Tabla1[[#This Row],[Cant]])</f>
        <v>-41700</v>
      </c>
      <c r="P270" s="8">
        <f>IF(Tabla1[[#This Row],[Mov]]="VNT",-Tabla1[[#This Row],[Cant]],Tabla1[[#This Row],[Cant]])</f>
        <v>3</v>
      </c>
      <c r="Q270" s="8">
        <f>DAY(Tabla1[[#This Row],[Date]])</f>
        <v>4</v>
      </c>
      <c r="R270" s="8">
        <f>MONTH(Tabla1[[#This Row],[Date]])</f>
        <v>6</v>
      </c>
      <c r="S270" s="8">
        <f>YEAR(Tabla1[[#This Row],[Date]])</f>
        <v>2022</v>
      </c>
    </row>
    <row r="271" spans="1:19" x14ac:dyDescent="0.2">
      <c r="A271">
        <v>270</v>
      </c>
      <c r="B271" s="1">
        <v>44716</v>
      </c>
      <c r="C271" t="s">
        <v>261</v>
      </c>
      <c r="D271" t="s">
        <v>364</v>
      </c>
      <c r="E271">
        <v>3</v>
      </c>
      <c r="F271" t="s">
        <v>365</v>
      </c>
      <c r="G271" t="s">
        <v>366</v>
      </c>
      <c r="H271" t="s">
        <v>389</v>
      </c>
      <c r="M271" s="2">
        <v>21000</v>
      </c>
      <c r="N271" s="2">
        <v>35000</v>
      </c>
      <c r="O271" s="2">
        <f>IF(Tabla1[[#This Row],[Mov]]="VNT",Tabla1[[#This Row],[Sale]]-Tabla1[[#This Row],[Cost]],-Tabla1[[#This Row],[Cost]]*Tabla1[[#This Row],[Cant]])</f>
        <v>-63000</v>
      </c>
      <c r="P271" s="8">
        <f>IF(Tabla1[[#This Row],[Mov]]="VNT",-Tabla1[[#This Row],[Cant]],Tabla1[[#This Row],[Cant]])</f>
        <v>3</v>
      </c>
      <c r="Q271" s="8">
        <f>DAY(Tabla1[[#This Row],[Date]])</f>
        <v>4</v>
      </c>
      <c r="R271" s="8">
        <f>MONTH(Tabla1[[#This Row],[Date]])</f>
        <v>6</v>
      </c>
      <c r="S271" s="8">
        <f>YEAR(Tabla1[[#This Row],[Date]])</f>
        <v>2022</v>
      </c>
    </row>
    <row r="272" spans="1:19" x14ac:dyDescent="0.2">
      <c r="A272">
        <v>271</v>
      </c>
      <c r="B272" s="1">
        <v>44716</v>
      </c>
      <c r="C272" t="s">
        <v>260</v>
      </c>
      <c r="D272" t="s">
        <v>332</v>
      </c>
      <c r="E272">
        <v>1</v>
      </c>
      <c r="F272" t="s">
        <v>116</v>
      </c>
      <c r="G272" t="s">
        <v>382</v>
      </c>
      <c r="H272" t="s">
        <v>514</v>
      </c>
      <c r="M272" s="2">
        <v>14020</v>
      </c>
      <c r="N272" s="2">
        <v>15000</v>
      </c>
      <c r="O272" s="2">
        <f>IF(Tabla1[[#This Row],[Mov]]="VNT",Tabla1[[#This Row],[Sale]]-Tabla1[[#This Row],[Cost]],-Tabla1[[#This Row],[Cost]]*Tabla1[[#This Row],[Cant]])</f>
        <v>980</v>
      </c>
      <c r="P272" s="8">
        <f>IF(Tabla1[[#This Row],[Mov]]="VNT",-Tabla1[[#This Row],[Cant]],Tabla1[[#This Row],[Cant]])</f>
        <v>-1</v>
      </c>
      <c r="Q272" s="8">
        <f>DAY(Tabla1[[#This Row],[Date]])</f>
        <v>4</v>
      </c>
      <c r="R272" s="8">
        <f>MONTH(Tabla1[[#This Row],[Date]])</f>
        <v>6</v>
      </c>
      <c r="S272" s="8">
        <f>YEAR(Tabla1[[#This Row],[Date]])</f>
        <v>2022</v>
      </c>
    </row>
    <row r="273" spans="1:19" x14ac:dyDescent="0.2">
      <c r="A273">
        <v>272</v>
      </c>
      <c r="B273" s="1">
        <v>44716</v>
      </c>
      <c r="C273" t="s">
        <v>260</v>
      </c>
      <c r="D273" t="s">
        <v>332</v>
      </c>
      <c r="E273">
        <v>1</v>
      </c>
      <c r="F273" t="s">
        <v>116</v>
      </c>
      <c r="G273" t="s">
        <v>382</v>
      </c>
      <c r="H273" t="s">
        <v>566</v>
      </c>
      <c r="M273" s="2">
        <v>1870</v>
      </c>
      <c r="N273" s="2">
        <v>2000</v>
      </c>
      <c r="O273" s="2">
        <f>IF(Tabla1[[#This Row],[Mov]]="VNT",Tabla1[[#This Row],[Sale]]-Tabla1[[#This Row],[Cost]],-Tabla1[[#This Row],[Cost]]*Tabla1[[#This Row],[Cant]])</f>
        <v>130</v>
      </c>
      <c r="P273" s="8">
        <f>IF(Tabla1[[#This Row],[Mov]]="VNT",-Tabla1[[#This Row],[Cant]],Tabla1[[#This Row],[Cant]])</f>
        <v>-1</v>
      </c>
      <c r="Q273" s="8">
        <f>DAY(Tabla1[[#This Row],[Date]])</f>
        <v>4</v>
      </c>
      <c r="R273" s="8">
        <f>MONTH(Tabla1[[#This Row],[Date]])</f>
        <v>6</v>
      </c>
      <c r="S273" s="8">
        <f>YEAR(Tabla1[[#This Row],[Date]])</f>
        <v>2022</v>
      </c>
    </row>
    <row r="274" spans="1:19" x14ac:dyDescent="0.2">
      <c r="A274">
        <v>273</v>
      </c>
      <c r="B274" s="1">
        <v>44716</v>
      </c>
      <c r="C274" t="s">
        <v>260</v>
      </c>
      <c r="D274" t="s">
        <v>332</v>
      </c>
      <c r="E274">
        <v>1</v>
      </c>
      <c r="F274" t="s">
        <v>116</v>
      </c>
      <c r="G274" t="s">
        <v>347</v>
      </c>
      <c r="H274" t="s">
        <v>518</v>
      </c>
      <c r="M274" s="2">
        <v>9350</v>
      </c>
      <c r="N274" s="2">
        <v>10000</v>
      </c>
      <c r="O274" s="2">
        <f>IF(Tabla1[[#This Row],[Mov]]="VNT",Tabla1[[#This Row],[Sale]]-Tabla1[[#This Row],[Cost]],-Tabla1[[#This Row],[Cost]]*Tabla1[[#This Row],[Cant]])</f>
        <v>650</v>
      </c>
      <c r="P274" s="8">
        <f>IF(Tabla1[[#This Row],[Mov]]="VNT",-Tabla1[[#This Row],[Cant]],Tabla1[[#This Row],[Cant]])</f>
        <v>-1</v>
      </c>
      <c r="Q274" s="8">
        <f>DAY(Tabla1[[#This Row],[Date]])</f>
        <v>4</v>
      </c>
      <c r="R274" s="8">
        <f>MONTH(Tabla1[[#This Row],[Date]])</f>
        <v>6</v>
      </c>
      <c r="S274" s="8">
        <f>YEAR(Tabla1[[#This Row],[Date]])</f>
        <v>2022</v>
      </c>
    </row>
    <row r="275" spans="1:19" x14ac:dyDescent="0.2">
      <c r="A275">
        <v>274</v>
      </c>
      <c r="B275" s="1">
        <v>44716</v>
      </c>
      <c r="C275" t="s">
        <v>260</v>
      </c>
      <c r="D275" t="s">
        <v>384</v>
      </c>
      <c r="E275">
        <v>1</v>
      </c>
      <c r="F275" t="s">
        <v>127</v>
      </c>
      <c r="G275" t="s">
        <v>266</v>
      </c>
      <c r="H275" t="s">
        <v>383</v>
      </c>
      <c r="M275" s="2">
        <v>0</v>
      </c>
      <c r="N275" s="2">
        <v>10000</v>
      </c>
      <c r="O275" s="2">
        <f>IF(Tabla1[[#This Row],[Mov]]="VNT",Tabla1[[#This Row],[Sale]]-Tabla1[[#This Row],[Cost]],-Tabla1[[#This Row],[Cost]]*Tabla1[[#This Row],[Cant]])</f>
        <v>10000</v>
      </c>
      <c r="P275" s="8">
        <f>IF(Tabla1[[#This Row],[Mov]]="VNT",-Tabla1[[#This Row],[Cant]],Tabla1[[#This Row],[Cant]])</f>
        <v>-1</v>
      </c>
      <c r="Q275" s="8">
        <f>DAY(Tabla1[[#This Row],[Date]])</f>
        <v>4</v>
      </c>
      <c r="R275" s="8">
        <f>MONTH(Tabla1[[#This Row],[Date]])</f>
        <v>6</v>
      </c>
      <c r="S275" s="8">
        <f>YEAR(Tabla1[[#This Row],[Date]])</f>
        <v>2022</v>
      </c>
    </row>
    <row r="276" spans="1:19" x14ac:dyDescent="0.2">
      <c r="A276">
        <v>275</v>
      </c>
      <c r="B276" s="1">
        <v>44716</v>
      </c>
      <c r="C276" t="s">
        <v>260</v>
      </c>
      <c r="D276" t="s">
        <v>384</v>
      </c>
      <c r="E276">
        <v>1</v>
      </c>
      <c r="F276" t="s">
        <v>15</v>
      </c>
      <c r="G276" t="s">
        <v>385</v>
      </c>
      <c r="H276" t="s">
        <v>62</v>
      </c>
      <c r="I276" t="s">
        <v>16</v>
      </c>
      <c r="J276" t="s">
        <v>17</v>
      </c>
      <c r="K276" t="s">
        <v>18</v>
      </c>
      <c r="L276" t="s">
        <v>19</v>
      </c>
      <c r="M276" s="2">
        <v>4500</v>
      </c>
      <c r="N276" s="2">
        <v>10000</v>
      </c>
      <c r="O276" s="2">
        <f>IF(Tabla1[[#This Row],[Mov]]="VNT",Tabla1[[#This Row],[Sale]]-Tabla1[[#This Row],[Cost]],-Tabla1[[#This Row],[Cost]]*Tabla1[[#This Row],[Cant]])</f>
        <v>5500</v>
      </c>
      <c r="P276" s="8">
        <f>IF(Tabla1[[#This Row],[Mov]]="VNT",-Tabla1[[#This Row],[Cant]],Tabla1[[#This Row],[Cant]])</f>
        <v>-1</v>
      </c>
      <c r="Q276" s="8">
        <f>DAY(Tabla1[[#This Row],[Date]])</f>
        <v>4</v>
      </c>
      <c r="R276" s="8">
        <f>MONTH(Tabla1[[#This Row],[Date]])</f>
        <v>6</v>
      </c>
      <c r="S276" s="8">
        <f>YEAR(Tabla1[[#This Row],[Date]])</f>
        <v>2022</v>
      </c>
    </row>
    <row r="277" spans="1:19" x14ac:dyDescent="0.2">
      <c r="A277">
        <v>276</v>
      </c>
      <c r="B277" s="1">
        <v>44717</v>
      </c>
      <c r="C277" t="s">
        <v>260</v>
      </c>
      <c r="D277" t="s">
        <v>332</v>
      </c>
      <c r="E277">
        <v>1</v>
      </c>
      <c r="F277" t="s">
        <v>116</v>
      </c>
      <c r="G277" t="s">
        <v>347</v>
      </c>
      <c r="H277" t="s">
        <v>518</v>
      </c>
      <c r="M277" s="2">
        <v>5610</v>
      </c>
      <c r="N277" s="2">
        <v>6000</v>
      </c>
      <c r="O277" s="2">
        <f>IF(Tabla1[[#This Row],[Mov]]="VNT",Tabla1[[#This Row],[Sale]]-Tabla1[[#This Row],[Cost]],-Tabla1[[#This Row],[Cost]]*Tabla1[[#This Row],[Cant]])</f>
        <v>390</v>
      </c>
      <c r="P277" s="8">
        <f>IF(Tabla1[[#This Row],[Mov]]="VNT",-Tabla1[[#This Row],[Cant]],Tabla1[[#This Row],[Cant]])</f>
        <v>-1</v>
      </c>
      <c r="Q277" s="8">
        <f>DAY(Tabla1[[#This Row],[Date]])</f>
        <v>5</v>
      </c>
      <c r="R277" s="8">
        <f>MONTH(Tabla1[[#This Row],[Date]])</f>
        <v>6</v>
      </c>
      <c r="S277" s="8">
        <f>YEAR(Tabla1[[#This Row],[Date]])</f>
        <v>2022</v>
      </c>
    </row>
    <row r="278" spans="1:19" x14ac:dyDescent="0.2">
      <c r="A278">
        <v>277</v>
      </c>
      <c r="B278" s="1">
        <v>44717</v>
      </c>
      <c r="C278" t="s">
        <v>260</v>
      </c>
      <c r="D278" t="s">
        <v>388</v>
      </c>
      <c r="E278">
        <v>1</v>
      </c>
      <c r="F278" t="s">
        <v>458</v>
      </c>
      <c r="G278" t="s">
        <v>284</v>
      </c>
      <c r="H278" t="s">
        <v>1654</v>
      </c>
      <c r="M278" s="2">
        <v>110000</v>
      </c>
      <c r="N278" s="2">
        <v>145000</v>
      </c>
      <c r="O278" s="2">
        <f>IF(Tabla1[[#This Row],[Mov]]="VNT",Tabla1[[#This Row],[Sale]]-Tabla1[[#This Row],[Cost]],-Tabla1[[#This Row],[Cost]]*Tabla1[[#This Row],[Cant]])</f>
        <v>35000</v>
      </c>
      <c r="P278" s="8">
        <f>IF(Tabla1[[#This Row],[Mov]]="VNT",-Tabla1[[#This Row],[Cant]],Tabla1[[#This Row],[Cant]])</f>
        <v>-1</v>
      </c>
      <c r="Q278" s="8">
        <f>DAY(Tabla1[[#This Row],[Date]])</f>
        <v>5</v>
      </c>
      <c r="R278" s="8">
        <f>MONTH(Tabla1[[#This Row],[Date]])</f>
        <v>6</v>
      </c>
      <c r="S278" s="8">
        <f>YEAR(Tabla1[[#This Row],[Date]])</f>
        <v>2022</v>
      </c>
    </row>
    <row r="279" spans="1:19" x14ac:dyDescent="0.2">
      <c r="A279">
        <v>278</v>
      </c>
      <c r="B279" s="1">
        <v>44717</v>
      </c>
      <c r="C279" t="s">
        <v>260</v>
      </c>
      <c r="D279" t="s">
        <v>332</v>
      </c>
      <c r="E279">
        <v>1</v>
      </c>
      <c r="F279" t="s">
        <v>26</v>
      </c>
      <c r="G279" t="s">
        <v>272</v>
      </c>
      <c r="H279" t="s">
        <v>27</v>
      </c>
      <c r="I279" t="s">
        <v>20</v>
      </c>
      <c r="J279" t="s">
        <v>25</v>
      </c>
      <c r="K279" t="s">
        <v>18</v>
      </c>
      <c r="L279" t="s">
        <v>28</v>
      </c>
      <c r="M279" s="2">
        <v>9500</v>
      </c>
      <c r="N279" s="2">
        <v>25000</v>
      </c>
      <c r="O279" s="2">
        <f>IF(Tabla1[[#This Row],[Mov]]="VNT",Tabla1[[#This Row],[Sale]]-Tabla1[[#This Row],[Cost]],-Tabla1[[#This Row],[Cost]]*Tabla1[[#This Row],[Cant]])</f>
        <v>15500</v>
      </c>
      <c r="P279" s="8">
        <f>IF(Tabla1[[#This Row],[Mov]]="VNT",-Tabla1[[#This Row],[Cant]],Tabla1[[#This Row],[Cant]])</f>
        <v>-1</v>
      </c>
      <c r="Q279" s="8">
        <f>DAY(Tabla1[[#This Row],[Date]])</f>
        <v>5</v>
      </c>
      <c r="R279" s="8">
        <f>MONTH(Tabla1[[#This Row],[Date]])</f>
        <v>6</v>
      </c>
      <c r="S279" s="8">
        <f>YEAR(Tabla1[[#This Row],[Date]])</f>
        <v>2022</v>
      </c>
    </row>
    <row r="280" spans="1:19" x14ac:dyDescent="0.2">
      <c r="A280">
        <v>279</v>
      </c>
      <c r="B280" s="1">
        <v>44717</v>
      </c>
      <c r="C280" t="s">
        <v>260</v>
      </c>
      <c r="D280" t="s">
        <v>350</v>
      </c>
      <c r="E280">
        <v>1</v>
      </c>
      <c r="F280" t="s">
        <v>21</v>
      </c>
      <c r="G280" t="s">
        <v>272</v>
      </c>
      <c r="H280" t="s">
        <v>357</v>
      </c>
      <c r="I280" t="s">
        <v>20</v>
      </c>
      <c r="M280" s="2">
        <v>10000</v>
      </c>
      <c r="N280" s="2">
        <v>24000</v>
      </c>
      <c r="O280" s="2">
        <f>IF(Tabla1[[#This Row],[Mov]]="VNT",Tabla1[[#This Row],[Sale]]-Tabla1[[#This Row],[Cost]],-Tabla1[[#This Row],[Cost]]*Tabla1[[#This Row],[Cant]])</f>
        <v>14000</v>
      </c>
      <c r="P280" s="8">
        <f>IF(Tabla1[[#This Row],[Mov]]="VNT",-Tabla1[[#This Row],[Cant]],Tabla1[[#This Row],[Cant]])</f>
        <v>-1</v>
      </c>
      <c r="Q280" s="8">
        <f>DAY(Tabla1[[#This Row],[Date]])</f>
        <v>5</v>
      </c>
      <c r="R280" s="8">
        <f>MONTH(Tabla1[[#This Row],[Date]])</f>
        <v>6</v>
      </c>
      <c r="S280" s="8">
        <f>YEAR(Tabla1[[#This Row],[Date]])</f>
        <v>2022</v>
      </c>
    </row>
    <row r="281" spans="1:19" x14ac:dyDescent="0.2">
      <c r="A281">
        <v>280</v>
      </c>
      <c r="B281" s="1">
        <v>44717</v>
      </c>
      <c r="C281" t="s">
        <v>260</v>
      </c>
      <c r="D281" t="s">
        <v>332</v>
      </c>
      <c r="E281">
        <v>1</v>
      </c>
      <c r="F281" t="s">
        <v>116</v>
      </c>
      <c r="G281" t="s">
        <v>347</v>
      </c>
      <c r="H281" t="s">
        <v>518</v>
      </c>
      <c r="M281" s="2">
        <v>5610</v>
      </c>
      <c r="N281" s="2">
        <v>6000</v>
      </c>
      <c r="O281" s="2">
        <f>IF(Tabla1[[#This Row],[Mov]]="VNT",Tabla1[[#This Row],[Sale]]-Tabla1[[#This Row],[Cost]],-Tabla1[[#This Row],[Cost]]*Tabla1[[#This Row],[Cant]])</f>
        <v>390</v>
      </c>
      <c r="P281" s="8">
        <f>IF(Tabla1[[#This Row],[Mov]]="VNT",-Tabla1[[#This Row],[Cant]],Tabla1[[#This Row],[Cant]])</f>
        <v>-1</v>
      </c>
      <c r="Q281" s="8">
        <f>DAY(Tabla1[[#This Row],[Date]])</f>
        <v>5</v>
      </c>
      <c r="R281" s="8">
        <f>MONTH(Tabla1[[#This Row],[Date]])</f>
        <v>6</v>
      </c>
      <c r="S281" s="8">
        <f>YEAR(Tabla1[[#This Row],[Date]])</f>
        <v>2022</v>
      </c>
    </row>
    <row r="282" spans="1:19" x14ac:dyDescent="0.2">
      <c r="A282">
        <v>281</v>
      </c>
      <c r="B282" s="1">
        <v>44717</v>
      </c>
      <c r="C282" t="s">
        <v>260</v>
      </c>
      <c r="D282" t="s">
        <v>332</v>
      </c>
      <c r="E282">
        <v>1</v>
      </c>
      <c r="F282" t="s">
        <v>116</v>
      </c>
      <c r="G282" t="s">
        <v>347</v>
      </c>
      <c r="H282" t="s">
        <v>518</v>
      </c>
      <c r="M282" s="2">
        <v>5610</v>
      </c>
      <c r="N282" s="2">
        <v>6000</v>
      </c>
      <c r="O282" s="2">
        <f>IF(Tabla1[[#This Row],[Mov]]="VNT",Tabla1[[#This Row],[Sale]]-Tabla1[[#This Row],[Cost]],-Tabla1[[#This Row],[Cost]]*Tabla1[[#This Row],[Cant]])</f>
        <v>390</v>
      </c>
      <c r="P282" s="8">
        <f>IF(Tabla1[[#This Row],[Mov]]="VNT",-Tabla1[[#This Row],[Cant]],Tabla1[[#This Row],[Cant]])</f>
        <v>-1</v>
      </c>
      <c r="Q282" s="8">
        <f>DAY(Tabla1[[#This Row],[Date]])</f>
        <v>5</v>
      </c>
      <c r="R282" s="8">
        <f>MONTH(Tabla1[[#This Row],[Date]])</f>
        <v>6</v>
      </c>
      <c r="S282" s="8">
        <f>YEAR(Tabla1[[#This Row],[Date]])</f>
        <v>2022</v>
      </c>
    </row>
    <row r="283" spans="1:19" x14ac:dyDescent="0.2">
      <c r="A283">
        <v>282</v>
      </c>
      <c r="B283" s="1">
        <v>44717</v>
      </c>
      <c r="C283" t="s">
        <v>260</v>
      </c>
      <c r="D283" t="s">
        <v>332</v>
      </c>
      <c r="E283">
        <v>1</v>
      </c>
      <c r="F283" t="s">
        <v>116</v>
      </c>
      <c r="G283" t="s">
        <v>347</v>
      </c>
      <c r="H283" t="s">
        <v>518</v>
      </c>
      <c r="M283" s="2">
        <v>2805</v>
      </c>
      <c r="N283" s="2">
        <v>3000</v>
      </c>
      <c r="O283" s="2">
        <f>IF(Tabla1[[#This Row],[Mov]]="VNT",Tabla1[[#This Row],[Sale]]-Tabla1[[#This Row],[Cost]],-Tabla1[[#This Row],[Cost]]*Tabla1[[#This Row],[Cant]])</f>
        <v>195</v>
      </c>
      <c r="P283" s="8">
        <f>IF(Tabla1[[#This Row],[Mov]]="VNT",-Tabla1[[#This Row],[Cant]],Tabla1[[#This Row],[Cant]])</f>
        <v>-1</v>
      </c>
      <c r="Q283" s="8">
        <f>DAY(Tabla1[[#This Row],[Date]])</f>
        <v>5</v>
      </c>
      <c r="R283" s="8">
        <f>MONTH(Tabla1[[#This Row],[Date]])</f>
        <v>6</v>
      </c>
      <c r="S283" s="8">
        <f>YEAR(Tabla1[[#This Row],[Date]])</f>
        <v>2022</v>
      </c>
    </row>
    <row r="284" spans="1:19" x14ac:dyDescent="0.2">
      <c r="A284">
        <v>283</v>
      </c>
      <c r="B284" s="1">
        <v>44717</v>
      </c>
      <c r="C284" t="s">
        <v>260</v>
      </c>
      <c r="D284" t="s">
        <v>332</v>
      </c>
      <c r="E284">
        <v>1</v>
      </c>
      <c r="F284" t="s">
        <v>21</v>
      </c>
      <c r="G284" t="s">
        <v>272</v>
      </c>
      <c r="H284" t="s">
        <v>24</v>
      </c>
      <c r="M284" s="2">
        <v>3500</v>
      </c>
      <c r="N284" s="2">
        <v>10000</v>
      </c>
      <c r="O284" s="2">
        <f>IF(Tabla1[[#This Row],[Mov]]="VNT",Tabla1[[#This Row],[Sale]]-Tabla1[[#This Row],[Cost]],-Tabla1[[#This Row],[Cost]]*Tabla1[[#This Row],[Cant]])</f>
        <v>6500</v>
      </c>
      <c r="P284" s="8">
        <f>IF(Tabla1[[#This Row],[Mov]]="VNT",-Tabla1[[#This Row],[Cant]],Tabla1[[#This Row],[Cant]])</f>
        <v>-1</v>
      </c>
      <c r="Q284" s="8">
        <f>DAY(Tabla1[[#This Row],[Date]])</f>
        <v>5</v>
      </c>
      <c r="R284" s="8">
        <f>MONTH(Tabla1[[#This Row],[Date]])</f>
        <v>6</v>
      </c>
      <c r="S284" s="8">
        <f>YEAR(Tabla1[[#This Row],[Date]])</f>
        <v>2022</v>
      </c>
    </row>
    <row r="285" spans="1:19" x14ac:dyDescent="0.2">
      <c r="A285">
        <v>284</v>
      </c>
      <c r="B285" s="1">
        <v>44717</v>
      </c>
      <c r="C285" t="s">
        <v>260</v>
      </c>
      <c r="D285" t="s">
        <v>388</v>
      </c>
      <c r="E285">
        <v>1</v>
      </c>
      <c r="F285" t="s">
        <v>225</v>
      </c>
      <c r="G285" t="s">
        <v>284</v>
      </c>
      <c r="H285" t="s">
        <v>387</v>
      </c>
      <c r="M285" s="2">
        <v>1100</v>
      </c>
      <c r="N285" s="2">
        <v>7000</v>
      </c>
      <c r="O285" s="2">
        <f>IF(Tabla1[[#This Row],[Mov]]="VNT",Tabla1[[#This Row],[Sale]]-Tabla1[[#This Row],[Cost]],-Tabla1[[#This Row],[Cost]]*Tabla1[[#This Row],[Cant]])</f>
        <v>5900</v>
      </c>
      <c r="P285" s="8">
        <f>IF(Tabla1[[#This Row],[Mov]]="VNT",-Tabla1[[#This Row],[Cant]],Tabla1[[#This Row],[Cant]])</f>
        <v>-1</v>
      </c>
      <c r="Q285" s="8">
        <f>DAY(Tabla1[[#This Row],[Date]])</f>
        <v>5</v>
      </c>
      <c r="R285" s="8">
        <f>MONTH(Tabla1[[#This Row],[Date]])</f>
        <v>6</v>
      </c>
      <c r="S285" s="8">
        <f>YEAR(Tabla1[[#This Row],[Date]])</f>
        <v>2022</v>
      </c>
    </row>
    <row r="286" spans="1:19" x14ac:dyDescent="0.2">
      <c r="A286">
        <v>285</v>
      </c>
      <c r="B286" s="1">
        <v>44717</v>
      </c>
      <c r="C286" t="s">
        <v>260</v>
      </c>
      <c r="D286" t="s">
        <v>388</v>
      </c>
      <c r="E286">
        <v>1</v>
      </c>
      <c r="F286" t="s">
        <v>225</v>
      </c>
      <c r="G286" t="s">
        <v>263</v>
      </c>
      <c r="H286" t="s">
        <v>242</v>
      </c>
      <c r="M286" s="2">
        <v>1100</v>
      </c>
      <c r="N286" s="2">
        <v>10000</v>
      </c>
      <c r="O286" s="2">
        <f>IF(Tabla1[[#This Row],[Mov]]="VNT",Tabla1[[#This Row],[Sale]]-Tabla1[[#This Row],[Cost]],-Tabla1[[#This Row],[Cost]]*Tabla1[[#This Row],[Cant]])</f>
        <v>8900</v>
      </c>
      <c r="P286" s="8">
        <f>IF(Tabla1[[#This Row],[Mov]]="VNT",-Tabla1[[#This Row],[Cant]],Tabla1[[#This Row],[Cant]])</f>
        <v>-1</v>
      </c>
      <c r="Q286" s="8">
        <f>DAY(Tabla1[[#This Row],[Date]])</f>
        <v>5</v>
      </c>
      <c r="R286" s="8">
        <f>MONTH(Tabla1[[#This Row],[Date]])</f>
        <v>6</v>
      </c>
      <c r="S286" s="8">
        <f>YEAR(Tabla1[[#This Row],[Date]])</f>
        <v>2022</v>
      </c>
    </row>
    <row r="287" spans="1:19" x14ac:dyDescent="0.2">
      <c r="A287">
        <v>286</v>
      </c>
      <c r="B287" s="1">
        <v>44717</v>
      </c>
      <c r="C287" t="s">
        <v>260</v>
      </c>
      <c r="D287" t="s">
        <v>388</v>
      </c>
      <c r="E287">
        <v>1</v>
      </c>
      <c r="F287" t="s">
        <v>214</v>
      </c>
      <c r="G287" t="s">
        <v>266</v>
      </c>
      <c r="H287" t="s">
        <v>374</v>
      </c>
      <c r="M287" s="2">
        <v>25000</v>
      </c>
      <c r="N287" s="2">
        <v>39000</v>
      </c>
      <c r="O287" s="2">
        <f>IF(Tabla1[[#This Row],[Mov]]="VNT",Tabla1[[#This Row],[Sale]]-Tabla1[[#This Row],[Cost]],-Tabla1[[#This Row],[Cost]]*Tabla1[[#This Row],[Cant]])</f>
        <v>14000</v>
      </c>
      <c r="P287" s="8">
        <f>IF(Tabla1[[#This Row],[Mov]]="VNT",-Tabla1[[#This Row],[Cant]],Tabla1[[#This Row],[Cant]])</f>
        <v>-1</v>
      </c>
      <c r="Q287" s="8">
        <f>DAY(Tabla1[[#This Row],[Date]])</f>
        <v>5</v>
      </c>
      <c r="R287" s="8">
        <f>MONTH(Tabla1[[#This Row],[Date]])</f>
        <v>6</v>
      </c>
      <c r="S287" s="8">
        <f>YEAR(Tabla1[[#This Row],[Date]])</f>
        <v>2022</v>
      </c>
    </row>
    <row r="288" spans="1:19" x14ac:dyDescent="0.2">
      <c r="A288">
        <v>287</v>
      </c>
      <c r="B288" s="1">
        <v>44717</v>
      </c>
      <c r="C288" t="s">
        <v>260</v>
      </c>
      <c r="D288" t="s">
        <v>332</v>
      </c>
      <c r="E288">
        <v>1</v>
      </c>
      <c r="F288" t="s">
        <v>116</v>
      </c>
      <c r="G288" t="s">
        <v>347</v>
      </c>
      <c r="H288" t="s">
        <v>518</v>
      </c>
      <c r="M288" s="2">
        <v>2805</v>
      </c>
      <c r="N288" s="2">
        <v>3000</v>
      </c>
      <c r="O288" s="2">
        <f>IF(Tabla1[[#This Row],[Mov]]="VNT",Tabla1[[#This Row],[Sale]]-Tabla1[[#This Row],[Cost]],-Tabla1[[#This Row],[Cost]]*Tabla1[[#This Row],[Cant]])</f>
        <v>195</v>
      </c>
      <c r="P288" s="8">
        <f>IF(Tabla1[[#This Row],[Mov]]="VNT",-Tabla1[[#This Row],[Cant]],Tabla1[[#This Row],[Cant]])</f>
        <v>-1</v>
      </c>
      <c r="Q288" s="8">
        <f>DAY(Tabla1[[#This Row],[Date]])</f>
        <v>5</v>
      </c>
      <c r="R288" s="8">
        <f>MONTH(Tabla1[[#This Row],[Date]])</f>
        <v>6</v>
      </c>
      <c r="S288" s="8">
        <f>YEAR(Tabla1[[#This Row],[Date]])</f>
        <v>2022</v>
      </c>
    </row>
    <row r="289" spans="1:19" x14ac:dyDescent="0.2">
      <c r="A289">
        <v>288</v>
      </c>
      <c r="B289" s="1">
        <v>44717</v>
      </c>
      <c r="C289" t="s">
        <v>260</v>
      </c>
      <c r="D289" t="s">
        <v>332</v>
      </c>
      <c r="E289">
        <v>1</v>
      </c>
      <c r="F289" t="s">
        <v>112</v>
      </c>
      <c r="G289" t="s">
        <v>263</v>
      </c>
      <c r="H289" t="s">
        <v>391</v>
      </c>
      <c r="I289" t="s">
        <v>392</v>
      </c>
      <c r="M289" s="2">
        <v>0</v>
      </c>
      <c r="N289" s="2">
        <v>1000</v>
      </c>
      <c r="O289" s="2">
        <f>IF(Tabla1[[#This Row],[Mov]]="VNT",Tabla1[[#This Row],[Sale]]-Tabla1[[#This Row],[Cost]],-Tabla1[[#This Row],[Cost]]*Tabla1[[#This Row],[Cant]])</f>
        <v>1000</v>
      </c>
      <c r="P289" s="8">
        <f>IF(Tabla1[[#This Row],[Mov]]="VNT",-Tabla1[[#This Row],[Cant]],Tabla1[[#This Row],[Cant]])</f>
        <v>-1</v>
      </c>
      <c r="Q289" s="8">
        <f>DAY(Tabla1[[#This Row],[Date]])</f>
        <v>5</v>
      </c>
      <c r="R289" s="8">
        <f>MONTH(Tabla1[[#This Row],[Date]])</f>
        <v>6</v>
      </c>
      <c r="S289" s="8">
        <f>YEAR(Tabla1[[#This Row],[Date]])</f>
        <v>2022</v>
      </c>
    </row>
    <row r="290" spans="1:19" x14ac:dyDescent="0.2">
      <c r="A290">
        <v>289</v>
      </c>
      <c r="B290" s="1">
        <v>44718</v>
      </c>
      <c r="C290" t="s">
        <v>260</v>
      </c>
      <c r="D290" t="s">
        <v>341</v>
      </c>
      <c r="E290">
        <v>1</v>
      </c>
      <c r="F290" t="s">
        <v>225</v>
      </c>
      <c r="G290" t="s">
        <v>263</v>
      </c>
      <c r="H290" t="s">
        <v>393</v>
      </c>
      <c r="M290" s="2">
        <v>1100</v>
      </c>
      <c r="N290" s="2">
        <v>10000</v>
      </c>
      <c r="O290" s="2">
        <f>IF(Tabla1[[#This Row],[Mov]]="VNT",Tabla1[[#This Row],[Sale]]-Tabla1[[#This Row],[Cost]],-Tabla1[[#This Row],[Cost]]*Tabla1[[#This Row],[Cant]])</f>
        <v>8900</v>
      </c>
      <c r="P290" s="8">
        <f>IF(Tabla1[[#This Row],[Mov]]="VNT",-Tabla1[[#This Row],[Cant]],Tabla1[[#This Row],[Cant]])</f>
        <v>-1</v>
      </c>
      <c r="Q290" s="8">
        <f>DAY(Tabla1[[#This Row],[Date]])</f>
        <v>6</v>
      </c>
      <c r="R290" s="8">
        <f>MONTH(Tabla1[[#This Row],[Date]])</f>
        <v>6</v>
      </c>
      <c r="S290" s="8">
        <f>YEAR(Tabla1[[#This Row],[Date]])</f>
        <v>2022</v>
      </c>
    </row>
    <row r="291" spans="1:19" x14ac:dyDescent="0.2">
      <c r="A291">
        <v>290</v>
      </c>
      <c r="B291" s="1">
        <v>44718</v>
      </c>
      <c r="C291" t="s">
        <v>260</v>
      </c>
      <c r="D291" t="s">
        <v>332</v>
      </c>
      <c r="E291">
        <v>1</v>
      </c>
      <c r="F291" t="s">
        <v>26</v>
      </c>
      <c r="G291" t="s">
        <v>272</v>
      </c>
      <c r="H291" t="s">
        <v>27</v>
      </c>
      <c r="I291" t="s">
        <v>20</v>
      </c>
      <c r="J291" t="s">
        <v>25</v>
      </c>
      <c r="K291" t="s">
        <v>18</v>
      </c>
      <c r="L291" t="s">
        <v>28</v>
      </c>
      <c r="M291" s="2">
        <v>9500</v>
      </c>
      <c r="N291" s="2">
        <v>25000</v>
      </c>
      <c r="O291" s="2">
        <f>IF(Tabla1[[#This Row],[Mov]]="VNT",Tabla1[[#This Row],[Sale]]-Tabla1[[#This Row],[Cost]],-Tabla1[[#This Row],[Cost]]*Tabla1[[#This Row],[Cant]])</f>
        <v>15500</v>
      </c>
      <c r="P291" s="8">
        <f>IF(Tabla1[[#This Row],[Mov]]="VNT",-Tabla1[[#This Row],[Cant]],Tabla1[[#This Row],[Cant]])</f>
        <v>-1</v>
      </c>
      <c r="Q291" s="8">
        <f>DAY(Tabla1[[#This Row],[Date]])</f>
        <v>6</v>
      </c>
      <c r="R291" s="8">
        <f>MONTH(Tabla1[[#This Row],[Date]])</f>
        <v>6</v>
      </c>
      <c r="S291" s="8">
        <f>YEAR(Tabla1[[#This Row],[Date]])</f>
        <v>2022</v>
      </c>
    </row>
    <row r="292" spans="1:19" x14ac:dyDescent="0.2">
      <c r="A292">
        <v>291</v>
      </c>
      <c r="B292" s="1">
        <v>44718</v>
      </c>
      <c r="C292" t="s">
        <v>260</v>
      </c>
      <c r="D292" t="s">
        <v>332</v>
      </c>
      <c r="E292">
        <v>1</v>
      </c>
      <c r="F292" t="s">
        <v>225</v>
      </c>
      <c r="G292" t="s">
        <v>272</v>
      </c>
      <c r="H292" t="s">
        <v>395</v>
      </c>
      <c r="M292" s="2">
        <v>1100</v>
      </c>
      <c r="N292" s="2">
        <v>10000</v>
      </c>
      <c r="O292" s="2">
        <f>IF(Tabla1[[#This Row],[Mov]]="VNT",Tabla1[[#This Row],[Sale]]-Tabla1[[#This Row],[Cost]],-Tabla1[[#This Row],[Cost]]*Tabla1[[#This Row],[Cant]])</f>
        <v>8900</v>
      </c>
      <c r="P292" s="8">
        <f>IF(Tabla1[[#This Row],[Mov]]="VNT",-Tabla1[[#This Row],[Cant]],Tabla1[[#This Row],[Cant]])</f>
        <v>-1</v>
      </c>
      <c r="Q292" s="8">
        <f>DAY(Tabla1[[#This Row],[Date]])</f>
        <v>6</v>
      </c>
      <c r="R292" s="8">
        <f>MONTH(Tabla1[[#This Row],[Date]])</f>
        <v>6</v>
      </c>
      <c r="S292" s="8">
        <f>YEAR(Tabla1[[#This Row],[Date]])</f>
        <v>2022</v>
      </c>
    </row>
    <row r="293" spans="1:19" x14ac:dyDescent="0.2">
      <c r="A293">
        <v>292</v>
      </c>
      <c r="B293" s="1">
        <v>44718</v>
      </c>
      <c r="C293" t="s">
        <v>260</v>
      </c>
      <c r="D293" t="s">
        <v>332</v>
      </c>
      <c r="E293">
        <v>1</v>
      </c>
      <c r="F293" t="s">
        <v>21</v>
      </c>
      <c r="G293" t="s">
        <v>333</v>
      </c>
      <c r="H293" t="s">
        <v>240</v>
      </c>
      <c r="M293" s="2">
        <v>7000</v>
      </c>
      <c r="N293" s="2">
        <v>15000</v>
      </c>
      <c r="O293" s="2">
        <f>IF(Tabla1[[#This Row],[Mov]]="VNT",Tabla1[[#This Row],[Sale]]-Tabla1[[#This Row],[Cost]],-Tabla1[[#This Row],[Cost]]*Tabla1[[#This Row],[Cant]])</f>
        <v>8000</v>
      </c>
      <c r="P293" s="8">
        <f>IF(Tabla1[[#This Row],[Mov]]="VNT",-Tabla1[[#This Row],[Cant]],Tabla1[[#This Row],[Cant]])</f>
        <v>-1</v>
      </c>
      <c r="Q293" s="8">
        <f>DAY(Tabla1[[#This Row],[Date]])</f>
        <v>6</v>
      </c>
      <c r="R293" s="8">
        <f>MONTH(Tabla1[[#This Row],[Date]])</f>
        <v>6</v>
      </c>
      <c r="S293" s="8">
        <f>YEAR(Tabla1[[#This Row],[Date]])</f>
        <v>2022</v>
      </c>
    </row>
    <row r="294" spans="1:19" x14ac:dyDescent="0.2">
      <c r="A294">
        <v>293</v>
      </c>
      <c r="B294" s="1">
        <v>44718</v>
      </c>
      <c r="C294" t="s">
        <v>260</v>
      </c>
      <c r="D294" t="s">
        <v>332</v>
      </c>
      <c r="E294">
        <v>1</v>
      </c>
      <c r="F294" t="s">
        <v>21</v>
      </c>
      <c r="G294" t="s">
        <v>197</v>
      </c>
      <c r="H294" t="s">
        <v>394</v>
      </c>
      <c r="M294" s="2">
        <v>2800</v>
      </c>
      <c r="N294" s="2">
        <v>10000</v>
      </c>
      <c r="O294" s="2">
        <f>IF(Tabla1[[#This Row],[Mov]]="VNT",Tabla1[[#This Row],[Sale]]-Tabla1[[#This Row],[Cost]],-Tabla1[[#This Row],[Cost]]*Tabla1[[#This Row],[Cant]])</f>
        <v>7200</v>
      </c>
      <c r="P294" s="8">
        <f>IF(Tabla1[[#This Row],[Mov]]="VNT",-Tabla1[[#This Row],[Cant]],Tabla1[[#This Row],[Cant]])</f>
        <v>-1</v>
      </c>
      <c r="Q294" s="8">
        <f>DAY(Tabla1[[#This Row],[Date]])</f>
        <v>6</v>
      </c>
      <c r="R294" s="8">
        <f>MONTH(Tabla1[[#This Row],[Date]])</f>
        <v>6</v>
      </c>
      <c r="S294" s="8">
        <f>YEAR(Tabla1[[#This Row],[Date]])</f>
        <v>2022</v>
      </c>
    </row>
    <row r="295" spans="1:19" x14ac:dyDescent="0.2">
      <c r="A295">
        <v>294</v>
      </c>
      <c r="B295" s="1">
        <v>44718</v>
      </c>
      <c r="C295" t="s">
        <v>260</v>
      </c>
      <c r="D295" t="s">
        <v>337</v>
      </c>
      <c r="E295">
        <v>1</v>
      </c>
      <c r="F295" t="s">
        <v>224</v>
      </c>
      <c r="G295" t="s">
        <v>272</v>
      </c>
      <c r="H295" t="s">
        <v>256</v>
      </c>
      <c r="M295" s="2">
        <v>9000</v>
      </c>
      <c r="N295" s="2">
        <v>20000</v>
      </c>
      <c r="O295" s="2">
        <f>IF(Tabla1[[#This Row],[Mov]]="VNT",Tabla1[[#This Row],[Sale]]-Tabla1[[#This Row],[Cost]],-Tabla1[[#This Row],[Cost]]*Tabla1[[#This Row],[Cant]])</f>
        <v>11000</v>
      </c>
      <c r="P295" s="8">
        <f>IF(Tabla1[[#This Row],[Mov]]="VNT",-Tabla1[[#This Row],[Cant]],Tabla1[[#This Row],[Cant]])</f>
        <v>-1</v>
      </c>
      <c r="Q295" s="8">
        <f>DAY(Tabla1[[#This Row],[Date]])</f>
        <v>6</v>
      </c>
      <c r="R295" s="8">
        <f>MONTH(Tabla1[[#This Row],[Date]])</f>
        <v>6</v>
      </c>
      <c r="S295" s="8">
        <f>YEAR(Tabla1[[#This Row],[Date]])</f>
        <v>2022</v>
      </c>
    </row>
    <row r="296" spans="1:19" x14ac:dyDescent="0.2">
      <c r="A296">
        <v>295</v>
      </c>
      <c r="B296" s="1">
        <v>44718</v>
      </c>
      <c r="C296" t="s">
        <v>260</v>
      </c>
      <c r="D296" t="s">
        <v>337</v>
      </c>
      <c r="E296">
        <v>1</v>
      </c>
      <c r="F296" t="s">
        <v>225</v>
      </c>
      <c r="G296" t="s">
        <v>272</v>
      </c>
      <c r="H296" t="s">
        <v>256</v>
      </c>
      <c r="M296" s="2">
        <v>1100</v>
      </c>
      <c r="N296" s="2">
        <v>10000</v>
      </c>
      <c r="O296" s="2">
        <f>IF(Tabla1[[#This Row],[Mov]]="VNT",Tabla1[[#This Row],[Sale]]-Tabla1[[#This Row],[Cost]],-Tabla1[[#This Row],[Cost]]*Tabla1[[#This Row],[Cant]])</f>
        <v>8900</v>
      </c>
      <c r="P296" s="8">
        <f>IF(Tabla1[[#This Row],[Mov]]="VNT",-Tabla1[[#This Row],[Cant]],Tabla1[[#This Row],[Cant]])</f>
        <v>-1</v>
      </c>
      <c r="Q296" s="8">
        <f>DAY(Tabla1[[#This Row],[Date]])</f>
        <v>6</v>
      </c>
      <c r="R296" s="8">
        <f>MONTH(Tabla1[[#This Row],[Date]])</f>
        <v>6</v>
      </c>
      <c r="S296" s="8">
        <f>YEAR(Tabla1[[#This Row],[Date]])</f>
        <v>2022</v>
      </c>
    </row>
    <row r="297" spans="1:19" x14ac:dyDescent="0.2">
      <c r="A297">
        <v>296</v>
      </c>
      <c r="B297" s="1">
        <v>44718</v>
      </c>
      <c r="C297" t="s">
        <v>260</v>
      </c>
      <c r="D297" t="s">
        <v>399</v>
      </c>
      <c r="E297">
        <v>1</v>
      </c>
      <c r="F297" t="s">
        <v>116</v>
      </c>
      <c r="G297" t="s">
        <v>347</v>
      </c>
      <c r="H297" t="s">
        <v>518</v>
      </c>
      <c r="M297" s="2">
        <v>5610</v>
      </c>
      <c r="N297" s="2">
        <v>6000</v>
      </c>
      <c r="O297" s="2">
        <f>IF(Tabla1[[#This Row],[Mov]]="VNT",Tabla1[[#This Row],[Sale]]-Tabla1[[#This Row],[Cost]],-Tabla1[[#This Row],[Cost]]*Tabla1[[#This Row],[Cant]])</f>
        <v>390</v>
      </c>
      <c r="P297" s="8">
        <f>IF(Tabla1[[#This Row],[Mov]]="VNT",-Tabla1[[#This Row],[Cant]],Tabla1[[#This Row],[Cant]])</f>
        <v>-1</v>
      </c>
      <c r="Q297" s="8">
        <f>DAY(Tabla1[[#This Row],[Date]])</f>
        <v>6</v>
      </c>
      <c r="R297" s="8">
        <f>MONTH(Tabla1[[#This Row],[Date]])</f>
        <v>6</v>
      </c>
      <c r="S297" s="8">
        <f>YEAR(Tabla1[[#This Row],[Date]])</f>
        <v>2022</v>
      </c>
    </row>
    <row r="298" spans="1:19" x14ac:dyDescent="0.2">
      <c r="A298">
        <v>297</v>
      </c>
      <c r="B298" s="1">
        <v>44715</v>
      </c>
      <c r="C298" t="s">
        <v>261</v>
      </c>
      <c r="D298" t="s">
        <v>339</v>
      </c>
      <c r="E298">
        <v>2</v>
      </c>
      <c r="F298" t="s">
        <v>3257</v>
      </c>
      <c r="G298" t="s">
        <v>284</v>
      </c>
      <c r="H298" t="s">
        <v>397</v>
      </c>
      <c r="M298" s="2">
        <v>4200</v>
      </c>
      <c r="N298" s="2">
        <v>15000</v>
      </c>
      <c r="O298" s="2">
        <f>IF(Tabla1[[#This Row],[Mov]]="VNT",Tabla1[[#This Row],[Sale]]-Tabla1[[#This Row],[Cost]],-Tabla1[[#This Row],[Cost]]*Tabla1[[#This Row],[Cant]])</f>
        <v>-8400</v>
      </c>
      <c r="P298" s="8">
        <f>IF(Tabla1[[#This Row],[Mov]]="VNT",-Tabla1[[#This Row],[Cant]],Tabla1[[#This Row],[Cant]])</f>
        <v>2</v>
      </c>
      <c r="Q298" s="8">
        <f>DAY(Tabla1[[#This Row],[Date]])</f>
        <v>3</v>
      </c>
      <c r="R298" s="8">
        <f>MONTH(Tabla1[[#This Row],[Date]])</f>
        <v>6</v>
      </c>
      <c r="S298" s="8">
        <f>YEAR(Tabla1[[#This Row],[Date]])</f>
        <v>2022</v>
      </c>
    </row>
    <row r="299" spans="1:19" x14ac:dyDescent="0.2">
      <c r="A299">
        <v>298</v>
      </c>
      <c r="B299" s="1">
        <v>44715</v>
      </c>
      <c r="C299" t="s">
        <v>261</v>
      </c>
      <c r="D299" t="s">
        <v>339</v>
      </c>
      <c r="E299">
        <v>2</v>
      </c>
      <c r="F299" t="s">
        <v>3257</v>
      </c>
      <c r="G299" t="s">
        <v>272</v>
      </c>
      <c r="H299" t="s">
        <v>398</v>
      </c>
      <c r="M299" s="2">
        <v>4200</v>
      </c>
      <c r="N299" s="2">
        <v>15000</v>
      </c>
      <c r="O299" s="2">
        <f>IF(Tabla1[[#This Row],[Mov]]="VNT",Tabla1[[#This Row],[Sale]]-Tabla1[[#This Row],[Cost]],-Tabla1[[#This Row],[Cost]]*Tabla1[[#This Row],[Cant]])</f>
        <v>-8400</v>
      </c>
      <c r="P299" s="8">
        <f>IF(Tabla1[[#This Row],[Mov]]="VNT",-Tabla1[[#This Row],[Cant]],Tabla1[[#This Row],[Cant]])</f>
        <v>2</v>
      </c>
      <c r="Q299" s="8">
        <f>DAY(Tabla1[[#This Row],[Date]])</f>
        <v>3</v>
      </c>
      <c r="R299" s="8">
        <f>MONTH(Tabla1[[#This Row],[Date]])</f>
        <v>6</v>
      </c>
      <c r="S299" s="8">
        <f>YEAR(Tabla1[[#This Row],[Date]])</f>
        <v>2022</v>
      </c>
    </row>
    <row r="300" spans="1:19" x14ac:dyDescent="0.2">
      <c r="A300">
        <v>299</v>
      </c>
      <c r="B300" s="1">
        <v>44715</v>
      </c>
      <c r="C300" t="s">
        <v>261</v>
      </c>
      <c r="D300" t="s">
        <v>339</v>
      </c>
      <c r="E300">
        <v>5</v>
      </c>
      <c r="F300" t="s">
        <v>342</v>
      </c>
      <c r="G300" t="s">
        <v>360</v>
      </c>
      <c r="H300" t="s">
        <v>313</v>
      </c>
      <c r="M300" s="2">
        <v>1000</v>
      </c>
      <c r="N300" s="2">
        <v>10000</v>
      </c>
      <c r="O300" s="2">
        <f>IF(Tabla1[[#This Row],[Mov]]="VNT",Tabla1[[#This Row],[Sale]]-Tabla1[[#This Row],[Cost]],-Tabla1[[#This Row],[Cost]]*Tabla1[[#This Row],[Cant]])</f>
        <v>-5000</v>
      </c>
      <c r="P300" s="8">
        <f>IF(Tabla1[[#This Row],[Mov]]="VNT",-Tabla1[[#This Row],[Cant]],Tabla1[[#This Row],[Cant]])</f>
        <v>5</v>
      </c>
      <c r="Q300" s="8">
        <f>DAY(Tabla1[[#This Row],[Date]])</f>
        <v>3</v>
      </c>
      <c r="R300" s="8">
        <f>MONTH(Tabla1[[#This Row],[Date]])</f>
        <v>6</v>
      </c>
      <c r="S300" s="8">
        <f>YEAR(Tabla1[[#This Row],[Date]])</f>
        <v>2022</v>
      </c>
    </row>
    <row r="301" spans="1:19" x14ac:dyDescent="0.2">
      <c r="A301">
        <v>300</v>
      </c>
      <c r="B301" s="1">
        <v>44715</v>
      </c>
      <c r="C301" t="s">
        <v>261</v>
      </c>
      <c r="D301" t="s">
        <v>339</v>
      </c>
      <c r="E301">
        <v>5</v>
      </c>
      <c r="F301" t="s">
        <v>342</v>
      </c>
      <c r="G301" t="s">
        <v>262</v>
      </c>
      <c r="H301" t="s">
        <v>401</v>
      </c>
      <c r="M301" s="2">
        <v>1000</v>
      </c>
      <c r="N301" s="2">
        <v>10000</v>
      </c>
      <c r="O301" s="2">
        <f>IF(Tabla1[[#This Row],[Mov]]="VNT",Tabla1[[#This Row],[Sale]]-Tabla1[[#This Row],[Cost]],-Tabla1[[#This Row],[Cost]]*Tabla1[[#This Row],[Cant]])</f>
        <v>-5000</v>
      </c>
      <c r="P301" s="8">
        <f>IF(Tabla1[[#This Row],[Mov]]="VNT",-Tabla1[[#This Row],[Cant]],Tabla1[[#This Row],[Cant]])</f>
        <v>5</v>
      </c>
      <c r="Q301" s="8">
        <f>DAY(Tabla1[[#This Row],[Date]])</f>
        <v>3</v>
      </c>
      <c r="R301" s="8">
        <f>MONTH(Tabla1[[#This Row],[Date]])</f>
        <v>6</v>
      </c>
      <c r="S301" s="8">
        <f>YEAR(Tabla1[[#This Row],[Date]])</f>
        <v>2022</v>
      </c>
    </row>
    <row r="302" spans="1:19" x14ac:dyDescent="0.2">
      <c r="A302">
        <v>301</v>
      </c>
      <c r="B302" s="1">
        <v>44715</v>
      </c>
      <c r="C302" t="s">
        <v>261</v>
      </c>
      <c r="D302" t="s">
        <v>339</v>
      </c>
      <c r="E302">
        <v>5</v>
      </c>
      <c r="F302" t="s">
        <v>342</v>
      </c>
      <c r="G302" t="s">
        <v>262</v>
      </c>
      <c r="H302" t="s">
        <v>400</v>
      </c>
      <c r="M302" s="2">
        <v>1000</v>
      </c>
      <c r="N302" s="2">
        <v>10000</v>
      </c>
      <c r="O302" s="2">
        <f>IF(Tabla1[[#This Row],[Mov]]="VNT",Tabla1[[#This Row],[Sale]]-Tabla1[[#This Row],[Cost]],-Tabla1[[#This Row],[Cost]]*Tabla1[[#This Row],[Cant]])</f>
        <v>-5000</v>
      </c>
      <c r="P302" s="8">
        <f>IF(Tabla1[[#This Row],[Mov]]="VNT",-Tabla1[[#This Row],[Cant]],Tabla1[[#This Row],[Cant]])</f>
        <v>5</v>
      </c>
      <c r="Q302" s="8">
        <f>DAY(Tabla1[[#This Row],[Date]])</f>
        <v>3</v>
      </c>
      <c r="R302" s="8">
        <f>MONTH(Tabla1[[#This Row],[Date]])</f>
        <v>6</v>
      </c>
      <c r="S302" s="8">
        <f>YEAR(Tabla1[[#This Row],[Date]])</f>
        <v>2022</v>
      </c>
    </row>
    <row r="303" spans="1:19" x14ac:dyDescent="0.2">
      <c r="A303">
        <v>302</v>
      </c>
      <c r="B303" s="1">
        <v>44715</v>
      </c>
      <c r="C303" t="s">
        <v>261</v>
      </c>
      <c r="D303" t="s">
        <v>339</v>
      </c>
      <c r="E303">
        <v>5</v>
      </c>
      <c r="F303" t="s">
        <v>342</v>
      </c>
      <c r="G303" t="s">
        <v>262</v>
      </c>
      <c r="H303" t="s">
        <v>402</v>
      </c>
      <c r="M303" s="2">
        <v>1000</v>
      </c>
      <c r="N303" s="2">
        <v>10000</v>
      </c>
      <c r="O303" s="2">
        <f>IF(Tabla1[[#This Row],[Mov]]="VNT",Tabla1[[#This Row],[Sale]]-Tabla1[[#This Row],[Cost]],-Tabla1[[#This Row],[Cost]]*Tabla1[[#This Row],[Cant]])</f>
        <v>-5000</v>
      </c>
      <c r="P303" s="8">
        <f>IF(Tabla1[[#This Row],[Mov]]="VNT",-Tabla1[[#This Row],[Cant]],Tabla1[[#This Row],[Cant]])</f>
        <v>5</v>
      </c>
      <c r="Q303" s="8">
        <f>DAY(Tabla1[[#This Row],[Date]])</f>
        <v>3</v>
      </c>
      <c r="R303" s="8">
        <f>MONTH(Tabla1[[#This Row],[Date]])</f>
        <v>6</v>
      </c>
      <c r="S303" s="8">
        <f>YEAR(Tabla1[[#This Row],[Date]])</f>
        <v>2022</v>
      </c>
    </row>
    <row r="304" spans="1:19" x14ac:dyDescent="0.2">
      <c r="A304">
        <v>303</v>
      </c>
      <c r="B304" s="1">
        <v>44715</v>
      </c>
      <c r="C304" t="s">
        <v>261</v>
      </c>
      <c r="D304" t="s">
        <v>339</v>
      </c>
      <c r="E304">
        <v>5</v>
      </c>
      <c r="F304" t="s">
        <v>342</v>
      </c>
      <c r="G304" t="s">
        <v>262</v>
      </c>
      <c r="H304" t="s">
        <v>403</v>
      </c>
      <c r="M304" s="2">
        <v>1000</v>
      </c>
      <c r="N304" s="2">
        <v>10000</v>
      </c>
      <c r="O304" s="2">
        <f>IF(Tabla1[[#This Row],[Mov]]="VNT",Tabla1[[#This Row],[Sale]]-Tabla1[[#This Row],[Cost]],-Tabla1[[#This Row],[Cost]]*Tabla1[[#This Row],[Cant]])</f>
        <v>-5000</v>
      </c>
      <c r="P304" s="8">
        <f>IF(Tabla1[[#This Row],[Mov]]="VNT",-Tabla1[[#This Row],[Cant]],Tabla1[[#This Row],[Cant]])</f>
        <v>5</v>
      </c>
      <c r="Q304" s="8">
        <f>DAY(Tabla1[[#This Row],[Date]])</f>
        <v>3</v>
      </c>
      <c r="R304" s="8">
        <f>MONTH(Tabla1[[#This Row],[Date]])</f>
        <v>6</v>
      </c>
      <c r="S304" s="8">
        <f>YEAR(Tabla1[[#This Row],[Date]])</f>
        <v>2022</v>
      </c>
    </row>
    <row r="305" spans="1:19" x14ac:dyDescent="0.2">
      <c r="A305">
        <v>304</v>
      </c>
      <c r="B305" s="1">
        <v>44715</v>
      </c>
      <c r="C305" t="s">
        <v>261</v>
      </c>
      <c r="D305" t="s">
        <v>339</v>
      </c>
      <c r="E305">
        <v>5</v>
      </c>
      <c r="F305" t="s">
        <v>342</v>
      </c>
      <c r="G305" t="s">
        <v>262</v>
      </c>
      <c r="H305" t="s">
        <v>404</v>
      </c>
      <c r="M305" s="2">
        <v>1000</v>
      </c>
      <c r="N305" s="2">
        <v>10000</v>
      </c>
      <c r="O305" s="2">
        <f>IF(Tabla1[[#This Row],[Mov]]="VNT",Tabla1[[#This Row],[Sale]]-Tabla1[[#This Row],[Cost]],-Tabla1[[#This Row],[Cost]]*Tabla1[[#This Row],[Cant]])</f>
        <v>-5000</v>
      </c>
      <c r="P305" s="8">
        <f>IF(Tabla1[[#This Row],[Mov]]="VNT",-Tabla1[[#This Row],[Cant]],Tabla1[[#This Row],[Cant]])</f>
        <v>5</v>
      </c>
      <c r="Q305" s="8">
        <f>DAY(Tabla1[[#This Row],[Date]])</f>
        <v>3</v>
      </c>
      <c r="R305" s="8">
        <f>MONTH(Tabla1[[#This Row],[Date]])</f>
        <v>6</v>
      </c>
      <c r="S305" s="8">
        <f>YEAR(Tabla1[[#This Row],[Date]])</f>
        <v>2022</v>
      </c>
    </row>
    <row r="306" spans="1:19" x14ac:dyDescent="0.2">
      <c r="A306">
        <v>305</v>
      </c>
      <c r="B306" s="1">
        <v>44715</v>
      </c>
      <c r="C306" t="s">
        <v>261</v>
      </c>
      <c r="D306" t="s">
        <v>339</v>
      </c>
      <c r="E306">
        <v>5</v>
      </c>
      <c r="F306" t="s">
        <v>342</v>
      </c>
      <c r="G306" t="s">
        <v>262</v>
      </c>
      <c r="H306" t="s">
        <v>300</v>
      </c>
      <c r="M306" s="2">
        <v>1000</v>
      </c>
      <c r="N306" s="2">
        <v>10000</v>
      </c>
      <c r="O306" s="2">
        <f>IF(Tabla1[[#This Row],[Mov]]="VNT",Tabla1[[#This Row],[Sale]]-Tabla1[[#This Row],[Cost]],-Tabla1[[#This Row],[Cost]]*Tabla1[[#This Row],[Cant]])</f>
        <v>-5000</v>
      </c>
      <c r="P306" s="8">
        <f>IF(Tabla1[[#This Row],[Mov]]="VNT",-Tabla1[[#This Row],[Cant]],Tabla1[[#This Row],[Cant]])</f>
        <v>5</v>
      </c>
      <c r="Q306" s="8">
        <f>DAY(Tabla1[[#This Row],[Date]])</f>
        <v>3</v>
      </c>
      <c r="R306" s="8">
        <f>MONTH(Tabla1[[#This Row],[Date]])</f>
        <v>6</v>
      </c>
      <c r="S306" s="8">
        <f>YEAR(Tabla1[[#This Row],[Date]])</f>
        <v>2022</v>
      </c>
    </row>
    <row r="307" spans="1:19" x14ac:dyDescent="0.2">
      <c r="A307">
        <v>306</v>
      </c>
      <c r="B307" s="1">
        <v>44715</v>
      </c>
      <c r="C307" t="s">
        <v>261</v>
      </c>
      <c r="D307" t="s">
        <v>339</v>
      </c>
      <c r="E307">
        <v>5</v>
      </c>
      <c r="F307" t="s">
        <v>342</v>
      </c>
      <c r="G307" t="s">
        <v>262</v>
      </c>
      <c r="H307" t="s">
        <v>405</v>
      </c>
      <c r="M307" s="2">
        <v>1000</v>
      </c>
      <c r="N307" s="2">
        <v>10000</v>
      </c>
      <c r="O307" s="2">
        <f>IF(Tabla1[[#This Row],[Mov]]="VNT",Tabla1[[#This Row],[Sale]]-Tabla1[[#This Row],[Cost]],-Tabla1[[#This Row],[Cost]]*Tabla1[[#This Row],[Cant]])</f>
        <v>-5000</v>
      </c>
      <c r="P307" s="8">
        <f>IF(Tabla1[[#This Row],[Mov]]="VNT",-Tabla1[[#This Row],[Cant]],Tabla1[[#This Row],[Cant]])</f>
        <v>5</v>
      </c>
      <c r="Q307" s="8">
        <f>DAY(Tabla1[[#This Row],[Date]])</f>
        <v>3</v>
      </c>
      <c r="R307" s="8">
        <f>MONTH(Tabla1[[#This Row],[Date]])</f>
        <v>6</v>
      </c>
      <c r="S307" s="8">
        <f>YEAR(Tabla1[[#This Row],[Date]])</f>
        <v>2022</v>
      </c>
    </row>
    <row r="308" spans="1:19" x14ac:dyDescent="0.2">
      <c r="A308">
        <v>307</v>
      </c>
      <c r="B308" s="1">
        <v>44715</v>
      </c>
      <c r="C308" t="s">
        <v>261</v>
      </c>
      <c r="D308" t="s">
        <v>339</v>
      </c>
      <c r="E308">
        <v>5</v>
      </c>
      <c r="F308" t="s">
        <v>342</v>
      </c>
      <c r="G308" t="s">
        <v>262</v>
      </c>
      <c r="H308" t="s">
        <v>406</v>
      </c>
      <c r="M308" s="2">
        <v>1000</v>
      </c>
      <c r="N308" s="2">
        <v>10000</v>
      </c>
      <c r="O308" s="2">
        <f>IF(Tabla1[[#This Row],[Mov]]="VNT",Tabla1[[#This Row],[Sale]]-Tabla1[[#This Row],[Cost]],-Tabla1[[#This Row],[Cost]]*Tabla1[[#This Row],[Cant]])</f>
        <v>-5000</v>
      </c>
      <c r="P308" s="8">
        <f>IF(Tabla1[[#This Row],[Mov]]="VNT",-Tabla1[[#This Row],[Cant]],Tabla1[[#This Row],[Cant]])</f>
        <v>5</v>
      </c>
      <c r="Q308" s="8">
        <f>DAY(Tabla1[[#This Row],[Date]])</f>
        <v>3</v>
      </c>
      <c r="R308" s="8">
        <f>MONTH(Tabla1[[#This Row],[Date]])</f>
        <v>6</v>
      </c>
      <c r="S308" s="8">
        <f>YEAR(Tabla1[[#This Row],[Date]])</f>
        <v>2022</v>
      </c>
    </row>
    <row r="309" spans="1:19" x14ac:dyDescent="0.2">
      <c r="A309">
        <v>308</v>
      </c>
      <c r="B309" s="1">
        <v>44715</v>
      </c>
      <c r="C309" t="s">
        <v>261</v>
      </c>
      <c r="D309" t="s">
        <v>339</v>
      </c>
      <c r="E309">
        <v>5</v>
      </c>
      <c r="F309" t="s">
        <v>342</v>
      </c>
      <c r="G309" t="s">
        <v>262</v>
      </c>
      <c r="H309" t="s">
        <v>407</v>
      </c>
      <c r="M309" s="2">
        <v>1000</v>
      </c>
      <c r="N309" s="2">
        <v>10000</v>
      </c>
      <c r="O309" s="2">
        <f>IF(Tabla1[[#This Row],[Mov]]="VNT",Tabla1[[#This Row],[Sale]]-Tabla1[[#This Row],[Cost]],-Tabla1[[#This Row],[Cost]]*Tabla1[[#This Row],[Cant]])</f>
        <v>-5000</v>
      </c>
      <c r="P309" s="8">
        <f>IF(Tabla1[[#This Row],[Mov]]="VNT",-Tabla1[[#This Row],[Cant]],Tabla1[[#This Row],[Cant]])</f>
        <v>5</v>
      </c>
      <c r="Q309" s="8">
        <f>DAY(Tabla1[[#This Row],[Date]])</f>
        <v>3</v>
      </c>
      <c r="R309" s="8">
        <f>MONTH(Tabla1[[#This Row],[Date]])</f>
        <v>6</v>
      </c>
      <c r="S309" s="8">
        <f>YEAR(Tabla1[[#This Row],[Date]])</f>
        <v>2022</v>
      </c>
    </row>
    <row r="310" spans="1:19" x14ac:dyDescent="0.2">
      <c r="A310">
        <v>309</v>
      </c>
      <c r="B310" s="1">
        <v>44715</v>
      </c>
      <c r="C310" t="s">
        <v>261</v>
      </c>
      <c r="D310" t="s">
        <v>339</v>
      </c>
      <c r="E310">
        <v>5</v>
      </c>
      <c r="F310" t="s">
        <v>342</v>
      </c>
      <c r="G310" t="s">
        <v>284</v>
      </c>
      <c r="H310" t="s">
        <v>408</v>
      </c>
      <c r="M310" s="2">
        <v>1000</v>
      </c>
      <c r="N310" s="2">
        <v>10000</v>
      </c>
      <c r="O310" s="2">
        <f>IF(Tabla1[[#This Row],[Mov]]="VNT",Tabla1[[#This Row],[Sale]]-Tabla1[[#This Row],[Cost]],-Tabla1[[#This Row],[Cost]]*Tabla1[[#This Row],[Cant]])</f>
        <v>-5000</v>
      </c>
      <c r="P310" s="8">
        <f>IF(Tabla1[[#This Row],[Mov]]="VNT",-Tabla1[[#This Row],[Cant]],Tabla1[[#This Row],[Cant]])</f>
        <v>5</v>
      </c>
      <c r="Q310" s="8">
        <f>DAY(Tabla1[[#This Row],[Date]])</f>
        <v>3</v>
      </c>
      <c r="R310" s="8">
        <f>MONTH(Tabla1[[#This Row],[Date]])</f>
        <v>6</v>
      </c>
      <c r="S310" s="8">
        <f>YEAR(Tabla1[[#This Row],[Date]])</f>
        <v>2022</v>
      </c>
    </row>
    <row r="311" spans="1:19" x14ac:dyDescent="0.2">
      <c r="A311">
        <v>310</v>
      </c>
      <c r="B311" s="1">
        <v>44715</v>
      </c>
      <c r="C311" t="s">
        <v>261</v>
      </c>
      <c r="D311" t="s">
        <v>339</v>
      </c>
      <c r="E311">
        <v>5</v>
      </c>
      <c r="F311" t="s">
        <v>342</v>
      </c>
      <c r="G311" t="s">
        <v>284</v>
      </c>
      <c r="H311" t="s">
        <v>409</v>
      </c>
      <c r="M311" s="2">
        <v>1000</v>
      </c>
      <c r="N311" s="2">
        <v>10000</v>
      </c>
      <c r="O311" s="2">
        <f>IF(Tabla1[[#This Row],[Mov]]="VNT",Tabla1[[#This Row],[Sale]]-Tabla1[[#This Row],[Cost]],-Tabla1[[#This Row],[Cost]]*Tabla1[[#This Row],[Cant]])</f>
        <v>-5000</v>
      </c>
      <c r="P311" s="8">
        <f>IF(Tabla1[[#This Row],[Mov]]="VNT",-Tabla1[[#This Row],[Cant]],Tabla1[[#This Row],[Cant]])</f>
        <v>5</v>
      </c>
      <c r="Q311" s="8">
        <f>DAY(Tabla1[[#This Row],[Date]])</f>
        <v>3</v>
      </c>
      <c r="R311" s="8">
        <f>MONTH(Tabla1[[#This Row],[Date]])</f>
        <v>6</v>
      </c>
      <c r="S311" s="8">
        <f>YEAR(Tabla1[[#This Row],[Date]])</f>
        <v>2022</v>
      </c>
    </row>
    <row r="312" spans="1:19" x14ac:dyDescent="0.2">
      <c r="A312">
        <v>311</v>
      </c>
      <c r="B312" s="1">
        <v>44715</v>
      </c>
      <c r="C312" t="s">
        <v>261</v>
      </c>
      <c r="D312" t="s">
        <v>339</v>
      </c>
      <c r="E312">
        <v>5</v>
      </c>
      <c r="F312" t="s">
        <v>342</v>
      </c>
      <c r="G312" t="s">
        <v>284</v>
      </c>
      <c r="H312" t="s">
        <v>410</v>
      </c>
      <c r="M312" s="2">
        <v>1000</v>
      </c>
      <c r="N312" s="2">
        <v>10000</v>
      </c>
      <c r="O312" s="2">
        <f>IF(Tabla1[[#This Row],[Mov]]="VNT",Tabla1[[#This Row],[Sale]]-Tabla1[[#This Row],[Cost]],-Tabla1[[#This Row],[Cost]]*Tabla1[[#This Row],[Cant]])</f>
        <v>-5000</v>
      </c>
      <c r="P312" s="8">
        <f>IF(Tabla1[[#This Row],[Mov]]="VNT",-Tabla1[[#This Row],[Cant]],Tabla1[[#This Row],[Cant]])</f>
        <v>5</v>
      </c>
      <c r="Q312" s="8">
        <f>DAY(Tabla1[[#This Row],[Date]])</f>
        <v>3</v>
      </c>
      <c r="R312" s="8">
        <f>MONTH(Tabla1[[#This Row],[Date]])</f>
        <v>6</v>
      </c>
      <c r="S312" s="8">
        <f>YEAR(Tabla1[[#This Row],[Date]])</f>
        <v>2022</v>
      </c>
    </row>
    <row r="313" spans="1:19" x14ac:dyDescent="0.2">
      <c r="A313">
        <v>312</v>
      </c>
      <c r="B313" s="1">
        <v>44715</v>
      </c>
      <c r="C313" t="s">
        <v>261</v>
      </c>
      <c r="D313" t="s">
        <v>339</v>
      </c>
      <c r="E313">
        <v>5</v>
      </c>
      <c r="F313" t="s">
        <v>342</v>
      </c>
      <c r="G313" t="s">
        <v>284</v>
      </c>
      <c r="H313" t="s">
        <v>411</v>
      </c>
      <c r="M313" s="2">
        <v>1000</v>
      </c>
      <c r="N313" s="2">
        <v>10000</v>
      </c>
      <c r="O313" s="2">
        <f>IF(Tabla1[[#This Row],[Mov]]="VNT",Tabla1[[#This Row],[Sale]]-Tabla1[[#This Row],[Cost]],-Tabla1[[#This Row],[Cost]]*Tabla1[[#This Row],[Cant]])</f>
        <v>-5000</v>
      </c>
      <c r="P313" s="8">
        <f>IF(Tabla1[[#This Row],[Mov]]="VNT",-Tabla1[[#This Row],[Cant]],Tabla1[[#This Row],[Cant]])</f>
        <v>5</v>
      </c>
      <c r="Q313" s="8">
        <f>DAY(Tabla1[[#This Row],[Date]])</f>
        <v>3</v>
      </c>
      <c r="R313" s="8">
        <f>MONTH(Tabla1[[#This Row],[Date]])</f>
        <v>6</v>
      </c>
      <c r="S313" s="8">
        <f>YEAR(Tabla1[[#This Row],[Date]])</f>
        <v>2022</v>
      </c>
    </row>
    <row r="314" spans="1:19" x14ac:dyDescent="0.2">
      <c r="A314">
        <v>313</v>
      </c>
      <c r="B314" s="1">
        <v>44715</v>
      </c>
      <c r="C314" t="s">
        <v>261</v>
      </c>
      <c r="D314" t="s">
        <v>339</v>
      </c>
      <c r="E314">
        <v>5</v>
      </c>
      <c r="F314" t="s">
        <v>342</v>
      </c>
      <c r="G314" t="s">
        <v>284</v>
      </c>
      <c r="H314" t="s">
        <v>412</v>
      </c>
      <c r="M314" s="2">
        <v>1000</v>
      </c>
      <c r="N314" s="2">
        <v>10000</v>
      </c>
      <c r="O314" s="2">
        <f>IF(Tabla1[[#This Row],[Mov]]="VNT",Tabla1[[#This Row],[Sale]]-Tabla1[[#This Row],[Cost]],-Tabla1[[#This Row],[Cost]]*Tabla1[[#This Row],[Cant]])</f>
        <v>-5000</v>
      </c>
      <c r="P314" s="8">
        <f>IF(Tabla1[[#This Row],[Mov]]="VNT",-Tabla1[[#This Row],[Cant]],Tabla1[[#This Row],[Cant]])</f>
        <v>5</v>
      </c>
      <c r="Q314" s="8">
        <f>DAY(Tabla1[[#This Row],[Date]])</f>
        <v>3</v>
      </c>
      <c r="R314" s="8">
        <f>MONTH(Tabla1[[#This Row],[Date]])</f>
        <v>6</v>
      </c>
      <c r="S314" s="8">
        <f>YEAR(Tabla1[[#This Row],[Date]])</f>
        <v>2022</v>
      </c>
    </row>
    <row r="315" spans="1:19" x14ac:dyDescent="0.2">
      <c r="A315">
        <v>314</v>
      </c>
      <c r="B315" s="1">
        <v>44715</v>
      </c>
      <c r="C315" t="s">
        <v>261</v>
      </c>
      <c r="D315" t="s">
        <v>339</v>
      </c>
      <c r="E315">
        <v>6</v>
      </c>
      <c r="F315" t="s">
        <v>342</v>
      </c>
      <c r="G315" t="s">
        <v>284</v>
      </c>
      <c r="H315" t="s">
        <v>413</v>
      </c>
      <c r="M315" s="2">
        <v>1000</v>
      </c>
      <c r="N315" s="2">
        <v>10000</v>
      </c>
      <c r="O315" s="2">
        <f>IF(Tabla1[[#This Row],[Mov]]="VNT",Tabla1[[#This Row],[Sale]]-Tabla1[[#This Row],[Cost]],-Tabla1[[#This Row],[Cost]]*Tabla1[[#This Row],[Cant]])</f>
        <v>-6000</v>
      </c>
      <c r="P315" s="8">
        <f>IF(Tabla1[[#This Row],[Mov]]="VNT",-Tabla1[[#This Row],[Cant]],Tabla1[[#This Row],[Cant]])</f>
        <v>6</v>
      </c>
      <c r="Q315" s="8">
        <f>DAY(Tabla1[[#This Row],[Date]])</f>
        <v>3</v>
      </c>
      <c r="R315" s="8">
        <f>MONTH(Tabla1[[#This Row],[Date]])</f>
        <v>6</v>
      </c>
      <c r="S315" s="8">
        <f>YEAR(Tabla1[[#This Row],[Date]])</f>
        <v>2022</v>
      </c>
    </row>
    <row r="316" spans="1:19" x14ac:dyDescent="0.2">
      <c r="A316">
        <v>315</v>
      </c>
      <c r="B316" s="1">
        <v>44715</v>
      </c>
      <c r="C316" t="s">
        <v>261</v>
      </c>
      <c r="D316" t="s">
        <v>339</v>
      </c>
      <c r="E316">
        <v>5</v>
      </c>
      <c r="F316" t="s">
        <v>342</v>
      </c>
      <c r="G316" t="s">
        <v>284</v>
      </c>
      <c r="H316" t="s">
        <v>414</v>
      </c>
      <c r="M316" s="2">
        <v>1000</v>
      </c>
      <c r="N316" s="2">
        <v>10000</v>
      </c>
      <c r="O316" s="2">
        <f>IF(Tabla1[[#This Row],[Mov]]="VNT",Tabla1[[#This Row],[Sale]]-Tabla1[[#This Row],[Cost]],-Tabla1[[#This Row],[Cost]]*Tabla1[[#This Row],[Cant]])</f>
        <v>-5000</v>
      </c>
      <c r="P316" s="8">
        <f>IF(Tabla1[[#This Row],[Mov]]="VNT",-Tabla1[[#This Row],[Cant]],Tabla1[[#This Row],[Cant]])</f>
        <v>5</v>
      </c>
      <c r="Q316" s="8">
        <f>DAY(Tabla1[[#This Row],[Date]])</f>
        <v>3</v>
      </c>
      <c r="R316" s="8">
        <f>MONTH(Tabla1[[#This Row],[Date]])</f>
        <v>6</v>
      </c>
      <c r="S316" s="8">
        <f>YEAR(Tabla1[[#This Row],[Date]])</f>
        <v>2022</v>
      </c>
    </row>
    <row r="317" spans="1:19" x14ac:dyDescent="0.2">
      <c r="A317">
        <v>316</v>
      </c>
      <c r="B317" s="1">
        <v>44715</v>
      </c>
      <c r="C317" t="s">
        <v>261</v>
      </c>
      <c r="D317" t="s">
        <v>339</v>
      </c>
      <c r="E317">
        <v>5</v>
      </c>
      <c r="F317" t="s">
        <v>342</v>
      </c>
      <c r="G317" t="s">
        <v>284</v>
      </c>
      <c r="H317" t="s">
        <v>415</v>
      </c>
      <c r="M317" s="2">
        <v>1000</v>
      </c>
      <c r="N317" s="2">
        <v>10000</v>
      </c>
      <c r="O317" s="2">
        <f>IF(Tabla1[[#This Row],[Mov]]="VNT",Tabla1[[#This Row],[Sale]]-Tabla1[[#This Row],[Cost]],-Tabla1[[#This Row],[Cost]]*Tabla1[[#This Row],[Cant]])</f>
        <v>-5000</v>
      </c>
      <c r="P317" s="8">
        <f>IF(Tabla1[[#This Row],[Mov]]="VNT",-Tabla1[[#This Row],[Cant]],Tabla1[[#This Row],[Cant]])</f>
        <v>5</v>
      </c>
      <c r="Q317" s="8">
        <f>DAY(Tabla1[[#This Row],[Date]])</f>
        <v>3</v>
      </c>
      <c r="R317" s="8">
        <f>MONTH(Tabla1[[#This Row],[Date]])</f>
        <v>6</v>
      </c>
      <c r="S317" s="8">
        <f>YEAR(Tabla1[[#This Row],[Date]])</f>
        <v>2022</v>
      </c>
    </row>
    <row r="318" spans="1:19" x14ac:dyDescent="0.2">
      <c r="A318">
        <v>317</v>
      </c>
      <c r="B318" s="1">
        <v>44715</v>
      </c>
      <c r="C318" t="s">
        <v>261</v>
      </c>
      <c r="D318" t="s">
        <v>339</v>
      </c>
      <c r="E318">
        <v>5</v>
      </c>
      <c r="F318" t="s">
        <v>342</v>
      </c>
      <c r="G318" t="s">
        <v>284</v>
      </c>
      <c r="H318" t="s">
        <v>416</v>
      </c>
      <c r="M318" s="2">
        <v>1000</v>
      </c>
      <c r="N318" s="2">
        <v>10000</v>
      </c>
      <c r="O318" s="2">
        <f>IF(Tabla1[[#This Row],[Mov]]="VNT",Tabla1[[#This Row],[Sale]]-Tabla1[[#This Row],[Cost]],-Tabla1[[#This Row],[Cost]]*Tabla1[[#This Row],[Cant]])</f>
        <v>-5000</v>
      </c>
      <c r="P318" s="8">
        <f>IF(Tabla1[[#This Row],[Mov]]="VNT",-Tabla1[[#This Row],[Cant]],Tabla1[[#This Row],[Cant]])</f>
        <v>5</v>
      </c>
      <c r="Q318" s="8">
        <f>DAY(Tabla1[[#This Row],[Date]])</f>
        <v>3</v>
      </c>
      <c r="R318" s="8">
        <f>MONTH(Tabla1[[#This Row],[Date]])</f>
        <v>6</v>
      </c>
      <c r="S318" s="8">
        <f>YEAR(Tabla1[[#This Row],[Date]])</f>
        <v>2022</v>
      </c>
    </row>
    <row r="319" spans="1:19" x14ac:dyDescent="0.2">
      <c r="A319">
        <v>318</v>
      </c>
      <c r="B319" s="1">
        <v>44715</v>
      </c>
      <c r="C319" t="s">
        <v>261</v>
      </c>
      <c r="D319" t="s">
        <v>339</v>
      </c>
      <c r="E319">
        <v>5</v>
      </c>
      <c r="F319" t="s">
        <v>342</v>
      </c>
      <c r="G319" t="s">
        <v>284</v>
      </c>
      <c r="H319" t="s">
        <v>417</v>
      </c>
      <c r="M319" s="2">
        <v>1000</v>
      </c>
      <c r="N319" s="2">
        <v>10000</v>
      </c>
      <c r="O319" s="2">
        <f>IF(Tabla1[[#This Row],[Mov]]="VNT",Tabla1[[#This Row],[Sale]]-Tabla1[[#This Row],[Cost]],-Tabla1[[#This Row],[Cost]]*Tabla1[[#This Row],[Cant]])</f>
        <v>-5000</v>
      </c>
      <c r="P319" s="8">
        <f>IF(Tabla1[[#This Row],[Mov]]="VNT",-Tabla1[[#This Row],[Cant]],Tabla1[[#This Row],[Cant]])</f>
        <v>5</v>
      </c>
      <c r="Q319" s="8">
        <f>DAY(Tabla1[[#This Row],[Date]])</f>
        <v>3</v>
      </c>
      <c r="R319" s="8">
        <f>MONTH(Tabla1[[#This Row],[Date]])</f>
        <v>6</v>
      </c>
      <c r="S319" s="8">
        <f>YEAR(Tabla1[[#This Row],[Date]])</f>
        <v>2022</v>
      </c>
    </row>
    <row r="320" spans="1:19" x14ac:dyDescent="0.2">
      <c r="A320">
        <v>319</v>
      </c>
      <c r="B320" s="1">
        <v>44715</v>
      </c>
      <c r="C320" t="s">
        <v>261</v>
      </c>
      <c r="D320" t="s">
        <v>339</v>
      </c>
      <c r="E320">
        <v>5</v>
      </c>
      <c r="F320" t="s">
        <v>342</v>
      </c>
      <c r="G320" t="s">
        <v>284</v>
      </c>
      <c r="H320" t="s">
        <v>418</v>
      </c>
      <c r="M320" s="2">
        <v>1000</v>
      </c>
      <c r="N320" s="2">
        <v>10000</v>
      </c>
      <c r="O320" s="2">
        <f>IF(Tabla1[[#This Row],[Mov]]="VNT",Tabla1[[#This Row],[Sale]]-Tabla1[[#This Row],[Cost]],-Tabla1[[#This Row],[Cost]]*Tabla1[[#This Row],[Cant]])</f>
        <v>-5000</v>
      </c>
      <c r="P320" s="8">
        <f>IF(Tabla1[[#This Row],[Mov]]="VNT",-Tabla1[[#This Row],[Cant]],Tabla1[[#This Row],[Cant]])</f>
        <v>5</v>
      </c>
      <c r="Q320" s="8">
        <f>DAY(Tabla1[[#This Row],[Date]])</f>
        <v>3</v>
      </c>
      <c r="R320" s="8">
        <f>MONTH(Tabla1[[#This Row],[Date]])</f>
        <v>6</v>
      </c>
      <c r="S320" s="8">
        <f>YEAR(Tabla1[[#This Row],[Date]])</f>
        <v>2022</v>
      </c>
    </row>
    <row r="321" spans="1:19" x14ac:dyDescent="0.2">
      <c r="A321">
        <v>320</v>
      </c>
      <c r="B321" s="1">
        <v>44715</v>
      </c>
      <c r="C321" t="s">
        <v>261</v>
      </c>
      <c r="D321" t="s">
        <v>339</v>
      </c>
      <c r="E321">
        <v>5</v>
      </c>
      <c r="F321" t="s">
        <v>342</v>
      </c>
      <c r="G321" t="s">
        <v>284</v>
      </c>
      <c r="H321" t="s">
        <v>419</v>
      </c>
      <c r="M321" s="2">
        <v>1000</v>
      </c>
      <c r="N321" s="2">
        <v>10000</v>
      </c>
      <c r="O321" s="2">
        <f>IF(Tabla1[[#This Row],[Mov]]="VNT",Tabla1[[#This Row],[Sale]]-Tabla1[[#This Row],[Cost]],-Tabla1[[#This Row],[Cost]]*Tabla1[[#This Row],[Cant]])</f>
        <v>-5000</v>
      </c>
      <c r="P321" s="8">
        <f>IF(Tabla1[[#This Row],[Mov]]="VNT",-Tabla1[[#This Row],[Cant]],Tabla1[[#This Row],[Cant]])</f>
        <v>5</v>
      </c>
      <c r="Q321" s="8">
        <f>DAY(Tabla1[[#This Row],[Date]])</f>
        <v>3</v>
      </c>
      <c r="R321" s="8">
        <f>MONTH(Tabla1[[#This Row],[Date]])</f>
        <v>6</v>
      </c>
      <c r="S321" s="8">
        <f>YEAR(Tabla1[[#This Row],[Date]])</f>
        <v>2022</v>
      </c>
    </row>
    <row r="322" spans="1:19" x14ac:dyDescent="0.2">
      <c r="A322">
        <v>321</v>
      </c>
      <c r="B322" s="1">
        <v>44715</v>
      </c>
      <c r="C322" t="s">
        <v>261</v>
      </c>
      <c r="D322" t="s">
        <v>339</v>
      </c>
      <c r="E322">
        <v>5</v>
      </c>
      <c r="F322" t="s">
        <v>342</v>
      </c>
      <c r="G322" t="s">
        <v>284</v>
      </c>
      <c r="H322" t="s">
        <v>420</v>
      </c>
      <c r="M322" s="2">
        <v>1000</v>
      </c>
      <c r="N322" s="2">
        <v>10000</v>
      </c>
      <c r="O322" s="2">
        <f>IF(Tabla1[[#This Row],[Mov]]="VNT",Tabla1[[#This Row],[Sale]]-Tabla1[[#This Row],[Cost]],-Tabla1[[#This Row],[Cost]]*Tabla1[[#This Row],[Cant]])</f>
        <v>-5000</v>
      </c>
      <c r="P322" s="8">
        <f>IF(Tabla1[[#This Row],[Mov]]="VNT",-Tabla1[[#This Row],[Cant]],Tabla1[[#This Row],[Cant]])</f>
        <v>5</v>
      </c>
      <c r="Q322" s="8">
        <f>DAY(Tabla1[[#This Row],[Date]])</f>
        <v>3</v>
      </c>
      <c r="R322" s="8">
        <f>MONTH(Tabla1[[#This Row],[Date]])</f>
        <v>6</v>
      </c>
      <c r="S322" s="8">
        <f>YEAR(Tabla1[[#This Row],[Date]])</f>
        <v>2022</v>
      </c>
    </row>
    <row r="323" spans="1:19" x14ac:dyDescent="0.2">
      <c r="A323">
        <v>322</v>
      </c>
      <c r="B323" s="1">
        <v>44715</v>
      </c>
      <c r="C323" t="s">
        <v>261</v>
      </c>
      <c r="D323" t="s">
        <v>339</v>
      </c>
      <c r="E323">
        <v>5</v>
      </c>
      <c r="F323" t="s">
        <v>342</v>
      </c>
      <c r="G323" t="s">
        <v>284</v>
      </c>
      <c r="H323" t="s">
        <v>421</v>
      </c>
      <c r="M323" s="2">
        <v>1000</v>
      </c>
      <c r="N323" s="2">
        <v>10000</v>
      </c>
      <c r="O323" s="2">
        <f>IF(Tabla1[[#This Row],[Mov]]="VNT",Tabla1[[#This Row],[Sale]]-Tabla1[[#This Row],[Cost]],-Tabla1[[#This Row],[Cost]]*Tabla1[[#This Row],[Cant]])</f>
        <v>-5000</v>
      </c>
      <c r="P323" s="8">
        <f>IF(Tabla1[[#This Row],[Mov]]="VNT",-Tabla1[[#This Row],[Cant]],Tabla1[[#This Row],[Cant]])</f>
        <v>5</v>
      </c>
      <c r="Q323" s="8">
        <f>DAY(Tabla1[[#This Row],[Date]])</f>
        <v>3</v>
      </c>
      <c r="R323" s="8">
        <f>MONTH(Tabla1[[#This Row],[Date]])</f>
        <v>6</v>
      </c>
      <c r="S323" s="8">
        <f>YEAR(Tabla1[[#This Row],[Date]])</f>
        <v>2022</v>
      </c>
    </row>
    <row r="324" spans="1:19" x14ac:dyDescent="0.2">
      <c r="A324">
        <v>323</v>
      </c>
      <c r="B324" s="1">
        <v>44715</v>
      </c>
      <c r="C324" t="s">
        <v>261</v>
      </c>
      <c r="D324" t="s">
        <v>339</v>
      </c>
      <c r="E324">
        <v>5</v>
      </c>
      <c r="F324" t="s">
        <v>342</v>
      </c>
      <c r="G324" t="s">
        <v>284</v>
      </c>
      <c r="H324" t="s">
        <v>422</v>
      </c>
      <c r="M324" s="2">
        <v>1000</v>
      </c>
      <c r="N324" s="2">
        <v>10000</v>
      </c>
      <c r="O324" s="2">
        <f>IF(Tabla1[[#This Row],[Mov]]="VNT",Tabla1[[#This Row],[Sale]]-Tabla1[[#This Row],[Cost]],-Tabla1[[#This Row],[Cost]]*Tabla1[[#This Row],[Cant]])</f>
        <v>-5000</v>
      </c>
      <c r="P324" s="8">
        <f>IF(Tabla1[[#This Row],[Mov]]="VNT",-Tabla1[[#This Row],[Cant]],Tabla1[[#This Row],[Cant]])</f>
        <v>5</v>
      </c>
      <c r="Q324" s="8">
        <f>DAY(Tabla1[[#This Row],[Date]])</f>
        <v>3</v>
      </c>
      <c r="R324" s="8">
        <f>MONTH(Tabla1[[#This Row],[Date]])</f>
        <v>6</v>
      </c>
      <c r="S324" s="8">
        <f>YEAR(Tabla1[[#This Row],[Date]])</f>
        <v>2022</v>
      </c>
    </row>
    <row r="325" spans="1:19" x14ac:dyDescent="0.2">
      <c r="A325">
        <v>324</v>
      </c>
      <c r="B325" s="1">
        <v>44715</v>
      </c>
      <c r="C325" t="s">
        <v>261</v>
      </c>
      <c r="D325" t="s">
        <v>339</v>
      </c>
      <c r="E325">
        <v>2</v>
      </c>
      <c r="F325" t="s">
        <v>342</v>
      </c>
      <c r="G325" t="s">
        <v>272</v>
      </c>
      <c r="H325" t="s">
        <v>423</v>
      </c>
      <c r="M325" s="2">
        <v>1000</v>
      </c>
      <c r="N325" s="2">
        <v>10000</v>
      </c>
      <c r="O325" s="2">
        <f>IF(Tabla1[[#This Row],[Mov]]="VNT",Tabla1[[#This Row],[Sale]]-Tabla1[[#This Row],[Cost]],-Tabla1[[#This Row],[Cost]]*Tabla1[[#This Row],[Cant]])</f>
        <v>-2000</v>
      </c>
      <c r="P325" s="8">
        <f>IF(Tabla1[[#This Row],[Mov]]="VNT",-Tabla1[[#This Row],[Cant]],Tabla1[[#This Row],[Cant]])</f>
        <v>2</v>
      </c>
      <c r="Q325" s="8">
        <f>DAY(Tabla1[[#This Row],[Date]])</f>
        <v>3</v>
      </c>
      <c r="R325" s="8">
        <f>MONTH(Tabla1[[#This Row],[Date]])</f>
        <v>6</v>
      </c>
      <c r="S325" s="8">
        <f>YEAR(Tabla1[[#This Row],[Date]])</f>
        <v>2022</v>
      </c>
    </row>
    <row r="326" spans="1:19" x14ac:dyDescent="0.2">
      <c r="A326">
        <v>325</v>
      </c>
      <c r="B326" s="1">
        <v>44715</v>
      </c>
      <c r="C326" t="s">
        <v>261</v>
      </c>
      <c r="D326" t="s">
        <v>339</v>
      </c>
      <c r="E326">
        <v>2</v>
      </c>
      <c r="F326" t="s">
        <v>342</v>
      </c>
      <c r="G326" t="s">
        <v>272</v>
      </c>
      <c r="H326" t="s">
        <v>424</v>
      </c>
      <c r="M326" s="2">
        <v>1000</v>
      </c>
      <c r="N326" s="2">
        <v>10000</v>
      </c>
      <c r="O326" s="2">
        <f>IF(Tabla1[[#This Row],[Mov]]="VNT",Tabla1[[#This Row],[Sale]]-Tabla1[[#This Row],[Cost]],-Tabla1[[#This Row],[Cost]]*Tabla1[[#This Row],[Cant]])</f>
        <v>-2000</v>
      </c>
      <c r="P326" s="8">
        <f>IF(Tabla1[[#This Row],[Mov]]="VNT",-Tabla1[[#This Row],[Cant]],Tabla1[[#This Row],[Cant]])</f>
        <v>2</v>
      </c>
      <c r="Q326" s="8">
        <f>DAY(Tabla1[[#This Row],[Date]])</f>
        <v>3</v>
      </c>
      <c r="R326" s="8">
        <f>MONTH(Tabla1[[#This Row],[Date]])</f>
        <v>6</v>
      </c>
      <c r="S326" s="8">
        <f>YEAR(Tabla1[[#This Row],[Date]])</f>
        <v>2022</v>
      </c>
    </row>
    <row r="327" spans="1:19" x14ac:dyDescent="0.2">
      <c r="A327">
        <v>326</v>
      </c>
      <c r="B327" s="1">
        <v>44715</v>
      </c>
      <c r="C327" t="s">
        <v>261</v>
      </c>
      <c r="D327" t="s">
        <v>339</v>
      </c>
      <c r="E327">
        <v>5</v>
      </c>
      <c r="F327" t="s">
        <v>342</v>
      </c>
      <c r="G327" t="s">
        <v>272</v>
      </c>
      <c r="H327" t="s">
        <v>425</v>
      </c>
      <c r="M327" s="2">
        <v>1000</v>
      </c>
      <c r="N327" s="2">
        <v>10000</v>
      </c>
      <c r="O327" s="2">
        <f>IF(Tabla1[[#This Row],[Mov]]="VNT",Tabla1[[#This Row],[Sale]]-Tabla1[[#This Row],[Cost]],-Tabla1[[#This Row],[Cost]]*Tabla1[[#This Row],[Cant]])</f>
        <v>-5000</v>
      </c>
      <c r="P327" s="8">
        <f>IF(Tabla1[[#This Row],[Mov]]="VNT",-Tabla1[[#This Row],[Cant]],Tabla1[[#This Row],[Cant]])</f>
        <v>5</v>
      </c>
      <c r="Q327" s="8">
        <f>DAY(Tabla1[[#This Row],[Date]])</f>
        <v>3</v>
      </c>
      <c r="R327" s="8">
        <f>MONTH(Tabla1[[#This Row],[Date]])</f>
        <v>6</v>
      </c>
      <c r="S327" s="8">
        <f>YEAR(Tabla1[[#This Row],[Date]])</f>
        <v>2022</v>
      </c>
    </row>
    <row r="328" spans="1:19" x14ac:dyDescent="0.2">
      <c r="A328">
        <v>327</v>
      </c>
      <c r="B328" s="1">
        <v>44715</v>
      </c>
      <c r="C328" t="s">
        <v>261</v>
      </c>
      <c r="D328" t="s">
        <v>339</v>
      </c>
      <c r="E328">
        <v>5</v>
      </c>
      <c r="F328" t="s">
        <v>342</v>
      </c>
      <c r="G328" t="s">
        <v>272</v>
      </c>
      <c r="H328" t="s">
        <v>798</v>
      </c>
      <c r="M328" s="2">
        <v>1000</v>
      </c>
      <c r="N328" s="2">
        <v>10000</v>
      </c>
      <c r="O328" s="2">
        <f>IF(Tabla1[[#This Row],[Mov]]="VNT",Tabla1[[#This Row],[Sale]]-Tabla1[[#This Row],[Cost]],-Tabla1[[#This Row],[Cost]]*Tabla1[[#This Row],[Cant]])</f>
        <v>-5000</v>
      </c>
      <c r="P328" s="8">
        <f>IF(Tabla1[[#This Row],[Mov]]="VNT",-Tabla1[[#This Row],[Cant]],Tabla1[[#This Row],[Cant]])</f>
        <v>5</v>
      </c>
      <c r="Q328" s="8">
        <f>DAY(Tabla1[[#This Row],[Date]])</f>
        <v>3</v>
      </c>
      <c r="R328" s="8">
        <f>MONTH(Tabla1[[#This Row],[Date]])</f>
        <v>6</v>
      </c>
      <c r="S328" s="8">
        <f>YEAR(Tabla1[[#This Row],[Date]])</f>
        <v>2022</v>
      </c>
    </row>
    <row r="329" spans="1:19" x14ac:dyDescent="0.2">
      <c r="A329">
        <v>328</v>
      </c>
      <c r="B329" s="1">
        <v>44715</v>
      </c>
      <c r="C329" t="s">
        <v>261</v>
      </c>
      <c r="D329" t="s">
        <v>339</v>
      </c>
      <c r="E329">
        <v>10</v>
      </c>
      <c r="F329" t="s">
        <v>342</v>
      </c>
      <c r="G329" t="s">
        <v>272</v>
      </c>
      <c r="H329" t="s">
        <v>426</v>
      </c>
      <c r="M329" s="2">
        <v>1000</v>
      </c>
      <c r="N329" s="2">
        <v>10000</v>
      </c>
      <c r="O329" s="2">
        <f>IF(Tabla1[[#This Row],[Mov]]="VNT",Tabla1[[#This Row],[Sale]]-Tabla1[[#This Row],[Cost]],-Tabla1[[#This Row],[Cost]]*Tabla1[[#This Row],[Cant]])</f>
        <v>-10000</v>
      </c>
      <c r="P329" s="8">
        <f>IF(Tabla1[[#This Row],[Mov]]="VNT",-Tabla1[[#This Row],[Cant]],Tabla1[[#This Row],[Cant]])</f>
        <v>10</v>
      </c>
      <c r="Q329" s="8">
        <f>DAY(Tabla1[[#This Row],[Date]])</f>
        <v>3</v>
      </c>
      <c r="R329" s="8">
        <f>MONTH(Tabla1[[#This Row],[Date]])</f>
        <v>6</v>
      </c>
      <c r="S329" s="8">
        <f>YEAR(Tabla1[[#This Row],[Date]])</f>
        <v>2022</v>
      </c>
    </row>
    <row r="330" spans="1:19" x14ac:dyDescent="0.2">
      <c r="A330">
        <v>329</v>
      </c>
      <c r="B330" s="1">
        <v>44715</v>
      </c>
      <c r="C330" t="s">
        <v>261</v>
      </c>
      <c r="D330" t="s">
        <v>339</v>
      </c>
      <c r="E330">
        <v>5</v>
      </c>
      <c r="F330" t="s">
        <v>342</v>
      </c>
      <c r="G330" t="s">
        <v>272</v>
      </c>
      <c r="H330" t="s">
        <v>427</v>
      </c>
      <c r="M330" s="2">
        <v>1000</v>
      </c>
      <c r="N330" s="2">
        <v>10000</v>
      </c>
      <c r="O330" s="2">
        <f>IF(Tabla1[[#This Row],[Mov]]="VNT",Tabla1[[#This Row],[Sale]]-Tabla1[[#This Row],[Cost]],-Tabla1[[#This Row],[Cost]]*Tabla1[[#This Row],[Cant]])</f>
        <v>-5000</v>
      </c>
      <c r="P330" s="8">
        <f>IF(Tabla1[[#This Row],[Mov]]="VNT",-Tabla1[[#This Row],[Cant]],Tabla1[[#This Row],[Cant]])</f>
        <v>5</v>
      </c>
      <c r="Q330" s="8">
        <f>DAY(Tabla1[[#This Row],[Date]])</f>
        <v>3</v>
      </c>
      <c r="R330" s="8">
        <f>MONTH(Tabla1[[#This Row],[Date]])</f>
        <v>6</v>
      </c>
      <c r="S330" s="8">
        <f>YEAR(Tabla1[[#This Row],[Date]])</f>
        <v>2022</v>
      </c>
    </row>
    <row r="331" spans="1:19" x14ac:dyDescent="0.2">
      <c r="A331">
        <v>330</v>
      </c>
      <c r="B331" s="1">
        <v>44715</v>
      </c>
      <c r="C331" t="s">
        <v>261</v>
      </c>
      <c r="D331" t="s">
        <v>339</v>
      </c>
      <c r="E331">
        <v>5</v>
      </c>
      <c r="F331" t="s">
        <v>342</v>
      </c>
      <c r="G331" t="s">
        <v>272</v>
      </c>
      <c r="H331" t="s">
        <v>428</v>
      </c>
      <c r="M331" s="2">
        <v>1000</v>
      </c>
      <c r="N331" s="2">
        <v>10000</v>
      </c>
      <c r="O331" s="2">
        <f>IF(Tabla1[[#This Row],[Mov]]="VNT",Tabla1[[#This Row],[Sale]]-Tabla1[[#This Row],[Cost]],-Tabla1[[#This Row],[Cost]]*Tabla1[[#This Row],[Cant]])</f>
        <v>-5000</v>
      </c>
      <c r="P331" s="8">
        <f>IF(Tabla1[[#This Row],[Mov]]="VNT",-Tabla1[[#This Row],[Cant]],Tabla1[[#This Row],[Cant]])</f>
        <v>5</v>
      </c>
      <c r="Q331" s="8">
        <f>DAY(Tabla1[[#This Row],[Date]])</f>
        <v>3</v>
      </c>
      <c r="R331" s="8">
        <f>MONTH(Tabla1[[#This Row],[Date]])</f>
        <v>6</v>
      </c>
      <c r="S331" s="8">
        <f>YEAR(Tabla1[[#This Row],[Date]])</f>
        <v>2022</v>
      </c>
    </row>
    <row r="332" spans="1:19" x14ac:dyDescent="0.2">
      <c r="A332">
        <v>331</v>
      </c>
      <c r="B332" s="1">
        <v>44715</v>
      </c>
      <c r="C332" t="s">
        <v>261</v>
      </c>
      <c r="D332" t="s">
        <v>339</v>
      </c>
      <c r="E332">
        <v>5</v>
      </c>
      <c r="F332" t="s">
        <v>342</v>
      </c>
      <c r="G332" t="s">
        <v>272</v>
      </c>
      <c r="H332" t="s">
        <v>429</v>
      </c>
      <c r="M332" s="2">
        <v>1000</v>
      </c>
      <c r="N332" s="2">
        <v>10000</v>
      </c>
      <c r="O332" s="2">
        <f>IF(Tabla1[[#This Row],[Mov]]="VNT",Tabla1[[#This Row],[Sale]]-Tabla1[[#This Row],[Cost]],-Tabla1[[#This Row],[Cost]]*Tabla1[[#This Row],[Cant]])</f>
        <v>-5000</v>
      </c>
      <c r="P332" s="8">
        <f>IF(Tabla1[[#This Row],[Mov]]="VNT",-Tabla1[[#This Row],[Cant]],Tabla1[[#This Row],[Cant]])</f>
        <v>5</v>
      </c>
      <c r="Q332" s="8">
        <f>DAY(Tabla1[[#This Row],[Date]])</f>
        <v>3</v>
      </c>
      <c r="R332" s="8">
        <f>MONTH(Tabla1[[#This Row],[Date]])</f>
        <v>6</v>
      </c>
      <c r="S332" s="8">
        <f>YEAR(Tabla1[[#This Row],[Date]])</f>
        <v>2022</v>
      </c>
    </row>
    <row r="333" spans="1:19" x14ac:dyDescent="0.2">
      <c r="A333">
        <v>332</v>
      </c>
      <c r="B333" s="1">
        <v>44715</v>
      </c>
      <c r="C333" t="s">
        <v>261</v>
      </c>
      <c r="D333" t="s">
        <v>339</v>
      </c>
      <c r="E333">
        <v>5</v>
      </c>
      <c r="F333" t="s">
        <v>342</v>
      </c>
      <c r="G333" t="s">
        <v>272</v>
      </c>
      <c r="H333" t="s">
        <v>430</v>
      </c>
      <c r="M333" s="2">
        <v>1000</v>
      </c>
      <c r="N333" s="2">
        <v>10000</v>
      </c>
      <c r="O333" s="2">
        <f>IF(Tabla1[[#This Row],[Mov]]="VNT",Tabla1[[#This Row],[Sale]]-Tabla1[[#This Row],[Cost]],-Tabla1[[#This Row],[Cost]]*Tabla1[[#This Row],[Cant]])</f>
        <v>-5000</v>
      </c>
      <c r="P333" s="8">
        <f>IF(Tabla1[[#This Row],[Mov]]="VNT",-Tabla1[[#This Row],[Cant]],Tabla1[[#This Row],[Cant]])</f>
        <v>5</v>
      </c>
      <c r="Q333" s="8">
        <f>DAY(Tabla1[[#This Row],[Date]])</f>
        <v>3</v>
      </c>
      <c r="R333" s="8">
        <f>MONTH(Tabla1[[#This Row],[Date]])</f>
        <v>6</v>
      </c>
      <c r="S333" s="8">
        <f>YEAR(Tabla1[[#This Row],[Date]])</f>
        <v>2022</v>
      </c>
    </row>
    <row r="334" spans="1:19" x14ac:dyDescent="0.2">
      <c r="A334">
        <v>333</v>
      </c>
      <c r="B334" s="1">
        <v>44715</v>
      </c>
      <c r="C334" t="s">
        <v>261</v>
      </c>
      <c r="D334" t="s">
        <v>339</v>
      </c>
      <c r="E334">
        <v>5</v>
      </c>
      <c r="F334" t="s">
        <v>342</v>
      </c>
      <c r="G334" t="s">
        <v>272</v>
      </c>
      <c r="H334" t="s">
        <v>431</v>
      </c>
      <c r="M334" s="2">
        <v>1000</v>
      </c>
      <c r="N334" s="2">
        <v>10000</v>
      </c>
      <c r="O334" s="2">
        <f>IF(Tabla1[[#This Row],[Mov]]="VNT",Tabla1[[#This Row],[Sale]]-Tabla1[[#This Row],[Cost]],-Tabla1[[#This Row],[Cost]]*Tabla1[[#This Row],[Cant]])</f>
        <v>-5000</v>
      </c>
      <c r="P334" s="8">
        <f>IF(Tabla1[[#This Row],[Mov]]="VNT",-Tabla1[[#This Row],[Cant]],Tabla1[[#This Row],[Cant]])</f>
        <v>5</v>
      </c>
      <c r="Q334" s="8">
        <f>DAY(Tabla1[[#This Row],[Date]])</f>
        <v>3</v>
      </c>
      <c r="R334" s="8">
        <f>MONTH(Tabla1[[#This Row],[Date]])</f>
        <v>6</v>
      </c>
      <c r="S334" s="8">
        <f>YEAR(Tabla1[[#This Row],[Date]])</f>
        <v>2022</v>
      </c>
    </row>
    <row r="335" spans="1:19" x14ac:dyDescent="0.2">
      <c r="A335">
        <v>334</v>
      </c>
      <c r="B335" s="1">
        <v>44715</v>
      </c>
      <c r="C335" t="s">
        <v>261</v>
      </c>
      <c r="D335" t="s">
        <v>339</v>
      </c>
      <c r="E335">
        <v>5</v>
      </c>
      <c r="F335" t="s">
        <v>342</v>
      </c>
      <c r="G335" t="s">
        <v>272</v>
      </c>
      <c r="H335" t="s">
        <v>432</v>
      </c>
      <c r="M335" s="2">
        <v>1000</v>
      </c>
      <c r="N335" s="2">
        <v>10000</v>
      </c>
      <c r="O335" s="2">
        <f>IF(Tabla1[[#This Row],[Mov]]="VNT",Tabla1[[#This Row],[Sale]]-Tabla1[[#This Row],[Cost]],-Tabla1[[#This Row],[Cost]]*Tabla1[[#This Row],[Cant]])</f>
        <v>-5000</v>
      </c>
      <c r="P335" s="8">
        <f>IF(Tabla1[[#This Row],[Mov]]="VNT",-Tabla1[[#This Row],[Cant]],Tabla1[[#This Row],[Cant]])</f>
        <v>5</v>
      </c>
      <c r="Q335" s="8">
        <f>DAY(Tabla1[[#This Row],[Date]])</f>
        <v>3</v>
      </c>
      <c r="R335" s="8">
        <f>MONTH(Tabla1[[#This Row],[Date]])</f>
        <v>6</v>
      </c>
      <c r="S335" s="8">
        <f>YEAR(Tabla1[[#This Row],[Date]])</f>
        <v>2022</v>
      </c>
    </row>
    <row r="336" spans="1:19" x14ac:dyDescent="0.2">
      <c r="A336">
        <v>335</v>
      </c>
      <c r="B336" s="1">
        <v>44715</v>
      </c>
      <c r="C336" t="s">
        <v>261</v>
      </c>
      <c r="D336" t="s">
        <v>339</v>
      </c>
      <c r="E336">
        <v>6</v>
      </c>
      <c r="F336" t="s">
        <v>342</v>
      </c>
      <c r="G336" t="s">
        <v>272</v>
      </c>
      <c r="H336" t="s">
        <v>433</v>
      </c>
      <c r="M336" s="2">
        <v>1000</v>
      </c>
      <c r="N336" s="2">
        <v>10000</v>
      </c>
      <c r="O336" s="2">
        <f>IF(Tabla1[[#This Row],[Mov]]="VNT",Tabla1[[#This Row],[Sale]]-Tabla1[[#This Row],[Cost]],-Tabla1[[#This Row],[Cost]]*Tabla1[[#This Row],[Cant]])</f>
        <v>-6000</v>
      </c>
      <c r="P336" s="8">
        <f>IF(Tabla1[[#This Row],[Mov]]="VNT",-Tabla1[[#This Row],[Cant]],Tabla1[[#This Row],[Cant]])</f>
        <v>6</v>
      </c>
      <c r="Q336" s="8">
        <f>DAY(Tabla1[[#This Row],[Date]])</f>
        <v>3</v>
      </c>
      <c r="R336" s="8">
        <f>MONTH(Tabla1[[#This Row],[Date]])</f>
        <v>6</v>
      </c>
      <c r="S336" s="8">
        <f>YEAR(Tabla1[[#This Row],[Date]])</f>
        <v>2022</v>
      </c>
    </row>
    <row r="337" spans="1:19" x14ac:dyDescent="0.2">
      <c r="A337">
        <v>336</v>
      </c>
      <c r="B337" s="1">
        <v>44715</v>
      </c>
      <c r="C337" t="s">
        <v>261</v>
      </c>
      <c r="D337" t="s">
        <v>339</v>
      </c>
      <c r="E337">
        <v>5</v>
      </c>
      <c r="F337" t="s">
        <v>342</v>
      </c>
      <c r="G337" t="s">
        <v>272</v>
      </c>
      <c r="H337" t="s">
        <v>434</v>
      </c>
      <c r="M337" s="2">
        <v>1000</v>
      </c>
      <c r="N337" s="2">
        <v>10000</v>
      </c>
      <c r="O337" s="2">
        <f>IF(Tabla1[[#This Row],[Mov]]="VNT",Tabla1[[#This Row],[Sale]]-Tabla1[[#This Row],[Cost]],-Tabla1[[#This Row],[Cost]]*Tabla1[[#This Row],[Cant]])</f>
        <v>-5000</v>
      </c>
      <c r="P337" s="8">
        <f>IF(Tabla1[[#This Row],[Mov]]="VNT",-Tabla1[[#This Row],[Cant]],Tabla1[[#This Row],[Cant]])</f>
        <v>5</v>
      </c>
      <c r="Q337" s="8">
        <f>DAY(Tabla1[[#This Row],[Date]])</f>
        <v>3</v>
      </c>
      <c r="R337" s="8">
        <f>MONTH(Tabla1[[#This Row],[Date]])</f>
        <v>6</v>
      </c>
      <c r="S337" s="8">
        <f>YEAR(Tabla1[[#This Row],[Date]])</f>
        <v>2022</v>
      </c>
    </row>
    <row r="338" spans="1:19" x14ac:dyDescent="0.2">
      <c r="A338">
        <v>337</v>
      </c>
      <c r="B338" s="1">
        <v>44715</v>
      </c>
      <c r="C338" t="s">
        <v>261</v>
      </c>
      <c r="D338" t="s">
        <v>339</v>
      </c>
      <c r="E338">
        <v>5</v>
      </c>
      <c r="F338" t="s">
        <v>342</v>
      </c>
      <c r="G338" t="s">
        <v>272</v>
      </c>
      <c r="H338" t="s">
        <v>435</v>
      </c>
      <c r="M338" s="2">
        <v>1000</v>
      </c>
      <c r="N338" s="2">
        <v>10000</v>
      </c>
      <c r="O338" s="2">
        <f>IF(Tabla1[[#This Row],[Mov]]="VNT",Tabla1[[#This Row],[Sale]]-Tabla1[[#This Row],[Cost]],-Tabla1[[#This Row],[Cost]]*Tabla1[[#This Row],[Cant]])</f>
        <v>-5000</v>
      </c>
      <c r="P338" s="8">
        <f>IF(Tabla1[[#This Row],[Mov]]="VNT",-Tabla1[[#This Row],[Cant]],Tabla1[[#This Row],[Cant]])</f>
        <v>5</v>
      </c>
      <c r="Q338" s="8">
        <f>DAY(Tabla1[[#This Row],[Date]])</f>
        <v>3</v>
      </c>
      <c r="R338" s="8">
        <f>MONTH(Tabla1[[#This Row],[Date]])</f>
        <v>6</v>
      </c>
      <c r="S338" s="8">
        <f>YEAR(Tabla1[[#This Row],[Date]])</f>
        <v>2022</v>
      </c>
    </row>
    <row r="339" spans="1:19" x14ac:dyDescent="0.2">
      <c r="A339">
        <v>338</v>
      </c>
      <c r="B339" s="1">
        <v>44715</v>
      </c>
      <c r="C339" t="s">
        <v>261</v>
      </c>
      <c r="D339" t="s">
        <v>339</v>
      </c>
      <c r="E339">
        <v>5</v>
      </c>
      <c r="F339" t="s">
        <v>342</v>
      </c>
      <c r="G339" t="s">
        <v>272</v>
      </c>
      <c r="H339" t="s">
        <v>318</v>
      </c>
      <c r="M339" s="2">
        <v>1000</v>
      </c>
      <c r="N339" s="2">
        <v>10000</v>
      </c>
      <c r="O339" s="2">
        <f>IF(Tabla1[[#This Row],[Mov]]="VNT",Tabla1[[#This Row],[Sale]]-Tabla1[[#This Row],[Cost]],-Tabla1[[#This Row],[Cost]]*Tabla1[[#This Row],[Cant]])</f>
        <v>-5000</v>
      </c>
      <c r="P339" s="8">
        <f>IF(Tabla1[[#This Row],[Mov]]="VNT",-Tabla1[[#This Row],[Cant]],Tabla1[[#This Row],[Cant]])</f>
        <v>5</v>
      </c>
      <c r="Q339" s="8">
        <f>DAY(Tabla1[[#This Row],[Date]])</f>
        <v>3</v>
      </c>
      <c r="R339" s="8">
        <f>MONTH(Tabla1[[#This Row],[Date]])</f>
        <v>6</v>
      </c>
      <c r="S339" s="8">
        <f>YEAR(Tabla1[[#This Row],[Date]])</f>
        <v>2022</v>
      </c>
    </row>
    <row r="340" spans="1:19" x14ac:dyDescent="0.2">
      <c r="A340">
        <v>339</v>
      </c>
      <c r="B340" s="1">
        <v>44715</v>
      </c>
      <c r="C340" t="s">
        <v>261</v>
      </c>
      <c r="D340" t="s">
        <v>339</v>
      </c>
      <c r="E340">
        <v>5</v>
      </c>
      <c r="F340" t="s">
        <v>342</v>
      </c>
      <c r="G340" t="s">
        <v>272</v>
      </c>
      <c r="H340" t="s">
        <v>436</v>
      </c>
      <c r="M340" s="2">
        <v>1000</v>
      </c>
      <c r="N340" s="2">
        <v>10000</v>
      </c>
      <c r="O340" s="2">
        <f>IF(Tabla1[[#This Row],[Mov]]="VNT",Tabla1[[#This Row],[Sale]]-Tabla1[[#This Row],[Cost]],-Tabla1[[#This Row],[Cost]]*Tabla1[[#This Row],[Cant]])</f>
        <v>-5000</v>
      </c>
      <c r="P340" s="8">
        <f>IF(Tabla1[[#This Row],[Mov]]="VNT",-Tabla1[[#This Row],[Cant]],Tabla1[[#This Row],[Cant]])</f>
        <v>5</v>
      </c>
      <c r="Q340" s="8">
        <f>DAY(Tabla1[[#This Row],[Date]])</f>
        <v>3</v>
      </c>
      <c r="R340" s="8">
        <f>MONTH(Tabla1[[#This Row],[Date]])</f>
        <v>6</v>
      </c>
      <c r="S340" s="8">
        <f>YEAR(Tabla1[[#This Row],[Date]])</f>
        <v>2022</v>
      </c>
    </row>
    <row r="341" spans="1:19" x14ac:dyDescent="0.2">
      <c r="A341">
        <v>340</v>
      </c>
      <c r="B341" s="1">
        <v>44715</v>
      </c>
      <c r="C341" t="s">
        <v>261</v>
      </c>
      <c r="D341" t="s">
        <v>339</v>
      </c>
      <c r="E341">
        <v>5</v>
      </c>
      <c r="F341" t="s">
        <v>342</v>
      </c>
      <c r="G341" t="s">
        <v>272</v>
      </c>
      <c r="H341" t="s">
        <v>437</v>
      </c>
      <c r="M341" s="2">
        <v>1000</v>
      </c>
      <c r="N341" s="2">
        <v>10000</v>
      </c>
      <c r="O341" s="2">
        <f>IF(Tabla1[[#This Row],[Mov]]="VNT",Tabla1[[#This Row],[Sale]]-Tabla1[[#This Row],[Cost]],-Tabla1[[#This Row],[Cost]]*Tabla1[[#This Row],[Cant]])</f>
        <v>-5000</v>
      </c>
      <c r="P341" s="8">
        <f>IF(Tabla1[[#This Row],[Mov]]="VNT",-Tabla1[[#This Row],[Cant]],Tabla1[[#This Row],[Cant]])</f>
        <v>5</v>
      </c>
      <c r="Q341" s="8">
        <f>DAY(Tabla1[[#This Row],[Date]])</f>
        <v>3</v>
      </c>
      <c r="R341" s="8">
        <f>MONTH(Tabla1[[#This Row],[Date]])</f>
        <v>6</v>
      </c>
      <c r="S341" s="8">
        <f>YEAR(Tabla1[[#This Row],[Date]])</f>
        <v>2022</v>
      </c>
    </row>
    <row r="342" spans="1:19" x14ac:dyDescent="0.2">
      <c r="A342">
        <v>341</v>
      </c>
      <c r="B342" s="1">
        <v>44715</v>
      </c>
      <c r="C342" t="s">
        <v>261</v>
      </c>
      <c r="D342" t="s">
        <v>339</v>
      </c>
      <c r="E342">
        <v>5</v>
      </c>
      <c r="F342" t="s">
        <v>342</v>
      </c>
      <c r="G342" t="s">
        <v>272</v>
      </c>
      <c r="H342" t="s">
        <v>438</v>
      </c>
      <c r="M342" s="2">
        <v>1000</v>
      </c>
      <c r="N342" s="2">
        <v>10000</v>
      </c>
      <c r="O342" s="2">
        <f>IF(Tabla1[[#This Row],[Mov]]="VNT",Tabla1[[#This Row],[Sale]]-Tabla1[[#This Row],[Cost]],-Tabla1[[#This Row],[Cost]]*Tabla1[[#This Row],[Cant]])</f>
        <v>-5000</v>
      </c>
      <c r="P342" s="8">
        <f>IF(Tabla1[[#This Row],[Mov]]="VNT",-Tabla1[[#This Row],[Cant]],Tabla1[[#This Row],[Cant]])</f>
        <v>5</v>
      </c>
      <c r="Q342" s="8">
        <f>DAY(Tabla1[[#This Row],[Date]])</f>
        <v>3</v>
      </c>
      <c r="R342" s="8">
        <f>MONTH(Tabla1[[#This Row],[Date]])</f>
        <v>6</v>
      </c>
      <c r="S342" s="8">
        <f>YEAR(Tabla1[[#This Row],[Date]])</f>
        <v>2022</v>
      </c>
    </row>
    <row r="343" spans="1:19" x14ac:dyDescent="0.2">
      <c r="A343">
        <v>342</v>
      </c>
      <c r="B343" s="1">
        <v>44715</v>
      </c>
      <c r="C343" t="s">
        <v>261</v>
      </c>
      <c r="D343" t="s">
        <v>339</v>
      </c>
      <c r="E343">
        <v>5</v>
      </c>
      <c r="F343" t="s">
        <v>342</v>
      </c>
      <c r="G343" t="s">
        <v>273</v>
      </c>
      <c r="H343" t="s">
        <v>439</v>
      </c>
      <c r="M343" s="2">
        <v>1000</v>
      </c>
      <c r="N343" s="2">
        <v>10000</v>
      </c>
      <c r="O343" s="2">
        <f>IF(Tabla1[[#This Row],[Mov]]="VNT",Tabla1[[#This Row],[Sale]]-Tabla1[[#This Row],[Cost]],-Tabla1[[#This Row],[Cost]]*Tabla1[[#This Row],[Cant]])</f>
        <v>-5000</v>
      </c>
      <c r="P343" s="8">
        <f>IF(Tabla1[[#This Row],[Mov]]="VNT",-Tabla1[[#This Row],[Cant]],Tabla1[[#This Row],[Cant]])</f>
        <v>5</v>
      </c>
      <c r="Q343" s="8">
        <f>DAY(Tabla1[[#This Row],[Date]])</f>
        <v>3</v>
      </c>
      <c r="R343" s="8">
        <f>MONTH(Tabla1[[#This Row],[Date]])</f>
        <v>6</v>
      </c>
      <c r="S343" s="8">
        <f>YEAR(Tabla1[[#This Row],[Date]])</f>
        <v>2022</v>
      </c>
    </row>
    <row r="344" spans="1:19" x14ac:dyDescent="0.2">
      <c r="A344">
        <v>343</v>
      </c>
      <c r="B344" s="1">
        <v>44715</v>
      </c>
      <c r="C344" t="s">
        <v>261</v>
      </c>
      <c r="D344" t="s">
        <v>339</v>
      </c>
      <c r="E344">
        <v>5</v>
      </c>
      <c r="F344" t="s">
        <v>342</v>
      </c>
      <c r="G344" t="s">
        <v>273</v>
      </c>
      <c r="H344" t="s">
        <v>440</v>
      </c>
      <c r="M344" s="2">
        <v>1000</v>
      </c>
      <c r="N344" s="2">
        <v>10000</v>
      </c>
      <c r="O344" s="2">
        <f>IF(Tabla1[[#This Row],[Mov]]="VNT",Tabla1[[#This Row],[Sale]]-Tabla1[[#This Row],[Cost]],-Tabla1[[#This Row],[Cost]]*Tabla1[[#This Row],[Cant]])</f>
        <v>-5000</v>
      </c>
      <c r="P344" s="8">
        <f>IF(Tabla1[[#This Row],[Mov]]="VNT",-Tabla1[[#This Row],[Cant]],Tabla1[[#This Row],[Cant]])</f>
        <v>5</v>
      </c>
      <c r="Q344" s="8">
        <f>DAY(Tabla1[[#This Row],[Date]])</f>
        <v>3</v>
      </c>
      <c r="R344" s="8">
        <f>MONTH(Tabla1[[#This Row],[Date]])</f>
        <v>6</v>
      </c>
      <c r="S344" s="8">
        <f>YEAR(Tabla1[[#This Row],[Date]])</f>
        <v>2022</v>
      </c>
    </row>
    <row r="345" spans="1:19" x14ac:dyDescent="0.2">
      <c r="A345">
        <v>344</v>
      </c>
      <c r="B345" s="1">
        <v>44715</v>
      </c>
      <c r="C345" t="s">
        <v>261</v>
      </c>
      <c r="D345" t="s">
        <v>339</v>
      </c>
      <c r="E345">
        <v>5</v>
      </c>
      <c r="F345" t="s">
        <v>342</v>
      </c>
      <c r="G345" t="s">
        <v>273</v>
      </c>
      <c r="H345" t="s">
        <v>441</v>
      </c>
      <c r="M345" s="2">
        <v>1000</v>
      </c>
      <c r="N345" s="2">
        <v>10000</v>
      </c>
      <c r="O345" s="2">
        <f>IF(Tabla1[[#This Row],[Mov]]="VNT",Tabla1[[#This Row],[Sale]]-Tabla1[[#This Row],[Cost]],-Tabla1[[#This Row],[Cost]]*Tabla1[[#This Row],[Cant]])</f>
        <v>-5000</v>
      </c>
      <c r="P345" s="8">
        <f>IF(Tabla1[[#This Row],[Mov]]="VNT",-Tabla1[[#This Row],[Cant]],Tabla1[[#This Row],[Cant]])</f>
        <v>5</v>
      </c>
      <c r="Q345" s="8">
        <f>DAY(Tabla1[[#This Row],[Date]])</f>
        <v>3</v>
      </c>
      <c r="R345" s="8">
        <f>MONTH(Tabla1[[#This Row],[Date]])</f>
        <v>6</v>
      </c>
      <c r="S345" s="8">
        <f>YEAR(Tabla1[[#This Row],[Date]])</f>
        <v>2022</v>
      </c>
    </row>
    <row r="346" spans="1:19" x14ac:dyDescent="0.2">
      <c r="A346">
        <v>345</v>
      </c>
      <c r="B346" s="1">
        <v>44715</v>
      </c>
      <c r="C346" t="s">
        <v>261</v>
      </c>
      <c r="D346" t="s">
        <v>339</v>
      </c>
      <c r="E346">
        <v>5</v>
      </c>
      <c r="F346" t="s">
        <v>342</v>
      </c>
      <c r="G346" t="s">
        <v>273</v>
      </c>
      <c r="H346" t="s">
        <v>442</v>
      </c>
      <c r="M346" s="2">
        <v>1000</v>
      </c>
      <c r="N346" s="2">
        <v>10000</v>
      </c>
      <c r="O346" s="2">
        <f>IF(Tabla1[[#This Row],[Mov]]="VNT",Tabla1[[#This Row],[Sale]]-Tabla1[[#This Row],[Cost]],-Tabla1[[#This Row],[Cost]]*Tabla1[[#This Row],[Cant]])</f>
        <v>-5000</v>
      </c>
      <c r="P346" s="8">
        <f>IF(Tabla1[[#This Row],[Mov]]="VNT",-Tabla1[[#This Row],[Cant]],Tabla1[[#This Row],[Cant]])</f>
        <v>5</v>
      </c>
      <c r="Q346" s="8">
        <f>DAY(Tabla1[[#This Row],[Date]])</f>
        <v>3</v>
      </c>
      <c r="R346" s="8">
        <f>MONTH(Tabla1[[#This Row],[Date]])</f>
        <v>6</v>
      </c>
      <c r="S346" s="8">
        <f>YEAR(Tabla1[[#This Row],[Date]])</f>
        <v>2022</v>
      </c>
    </row>
    <row r="347" spans="1:19" x14ac:dyDescent="0.2">
      <c r="A347">
        <v>346</v>
      </c>
      <c r="B347" s="1">
        <v>44715</v>
      </c>
      <c r="C347" t="s">
        <v>261</v>
      </c>
      <c r="D347" t="s">
        <v>339</v>
      </c>
      <c r="E347">
        <v>5</v>
      </c>
      <c r="F347" t="s">
        <v>342</v>
      </c>
      <c r="G347" t="s">
        <v>273</v>
      </c>
      <c r="H347" t="s">
        <v>443</v>
      </c>
      <c r="M347" s="2">
        <v>1000</v>
      </c>
      <c r="N347" s="2">
        <v>10000</v>
      </c>
      <c r="O347" s="2">
        <f>IF(Tabla1[[#This Row],[Mov]]="VNT",Tabla1[[#This Row],[Sale]]-Tabla1[[#This Row],[Cost]],-Tabla1[[#This Row],[Cost]]*Tabla1[[#This Row],[Cant]])</f>
        <v>-5000</v>
      </c>
      <c r="P347" s="8">
        <f>IF(Tabla1[[#This Row],[Mov]]="VNT",-Tabla1[[#This Row],[Cant]],Tabla1[[#This Row],[Cant]])</f>
        <v>5</v>
      </c>
      <c r="Q347" s="8">
        <f>DAY(Tabla1[[#This Row],[Date]])</f>
        <v>3</v>
      </c>
      <c r="R347" s="8">
        <f>MONTH(Tabla1[[#This Row],[Date]])</f>
        <v>6</v>
      </c>
      <c r="S347" s="8">
        <f>YEAR(Tabla1[[#This Row],[Date]])</f>
        <v>2022</v>
      </c>
    </row>
    <row r="348" spans="1:19" x14ac:dyDescent="0.2">
      <c r="A348">
        <v>347</v>
      </c>
      <c r="B348" s="1">
        <v>44715</v>
      </c>
      <c r="C348" t="s">
        <v>261</v>
      </c>
      <c r="D348" t="s">
        <v>339</v>
      </c>
      <c r="E348">
        <v>5</v>
      </c>
      <c r="F348" t="s">
        <v>342</v>
      </c>
      <c r="G348" t="s">
        <v>273</v>
      </c>
      <c r="H348" t="s">
        <v>444</v>
      </c>
      <c r="M348" s="2">
        <v>1000</v>
      </c>
      <c r="N348" s="2">
        <v>10000</v>
      </c>
      <c r="O348" s="2">
        <f>IF(Tabla1[[#This Row],[Mov]]="VNT",Tabla1[[#This Row],[Sale]]-Tabla1[[#This Row],[Cost]],-Tabla1[[#This Row],[Cost]]*Tabla1[[#This Row],[Cant]])</f>
        <v>-5000</v>
      </c>
      <c r="P348" s="8">
        <f>IF(Tabla1[[#This Row],[Mov]]="VNT",-Tabla1[[#This Row],[Cant]],Tabla1[[#This Row],[Cant]])</f>
        <v>5</v>
      </c>
      <c r="Q348" s="8">
        <f>DAY(Tabla1[[#This Row],[Date]])</f>
        <v>3</v>
      </c>
      <c r="R348" s="8">
        <f>MONTH(Tabla1[[#This Row],[Date]])</f>
        <v>6</v>
      </c>
      <c r="S348" s="8">
        <f>YEAR(Tabla1[[#This Row],[Date]])</f>
        <v>2022</v>
      </c>
    </row>
    <row r="349" spans="1:19" x14ac:dyDescent="0.2">
      <c r="A349">
        <v>348</v>
      </c>
      <c r="B349" s="1">
        <v>44715</v>
      </c>
      <c r="C349" t="s">
        <v>261</v>
      </c>
      <c r="D349" t="s">
        <v>339</v>
      </c>
      <c r="E349">
        <v>5</v>
      </c>
      <c r="F349" t="s">
        <v>342</v>
      </c>
      <c r="G349" t="s">
        <v>273</v>
      </c>
      <c r="H349" t="s">
        <v>445</v>
      </c>
      <c r="M349" s="2">
        <v>1000</v>
      </c>
      <c r="N349" s="2">
        <v>10000</v>
      </c>
      <c r="O349" s="2">
        <f>IF(Tabla1[[#This Row],[Mov]]="VNT",Tabla1[[#This Row],[Sale]]-Tabla1[[#This Row],[Cost]],-Tabla1[[#This Row],[Cost]]*Tabla1[[#This Row],[Cant]])</f>
        <v>-5000</v>
      </c>
      <c r="P349" s="8">
        <f>IF(Tabla1[[#This Row],[Mov]]="VNT",-Tabla1[[#This Row],[Cant]],Tabla1[[#This Row],[Cant]])</f>
        <v>5</v>
      </c>
      <c r="Q349" s="8">
        <f>DAY(Tabla1[[#This Row],[Date]])</f>
        <v>3</v>
      </c>
      <c r="R349" s="8">
        <f>MONTH(Tabla1[[#This Row],[Date]])</f>
        <v>6</v>
      </c>
      <c r="S349" s="8">
        <f>YEAR(Tabla1[[#This Row],[Date]])</f>
        <v>2022</v>
      </c>
    </row>
    <row r="350" spans="1:19" x14ac:dyDescent="0.2">
      <c r="A350">
        <v>349</v>
      </c>
      <c r="B350" s="1">
        <v>44715</v>
      </c>
      <c r="C350" t="s">
        <v>261</v>
      </c>
      <c r="D350" t="s">
        <v>339</v>
      </c>
      <c r="E350">
        <v>5</v>
      </c>
      <c r="F350" t="s">
        <v>342</v>
      </c>
      <c r="G350" t="s">
        <v>273</v>
      </c>
      <c r="H350" t="s">
        <v>446</v>
      </c>
      <c r="M350" s="2">
        <v>1000</v>
      </c>
      <c r="N350" s="2">
        <v>10000</v>
      </c>
      <c r="O350" s="2">
        <f>IF(Tabla1[[#This Row],[Mov]]="VNT",Tabla1[[#This Row],[Sale]]-Tabla1[[#This Row],[Cost]],-Tabla1[[#This Row],[Cost]]*Tabla1[[#This Row],[Cant]])</f>
        <v>-5000</v>
      </c>
      <c r="P350" s="8">
        <f>IF(Tabla1[[#This Row],[Mov]]="VNT",-Tabla1[[#This Row],[Cant]],Tabla1[[#This Row],[Cant]])</f>
        <v>5</v>
      </c>
      <c r="Q350" s="8">
        <f>DAY(Tabla1[[#This Row],[Date]])</f>
        <v>3</v>
      </c>
      <c r="R350" s="8">
        <f>MONTH(Tabla1[[#This Row],[Date]])</f>
        <v>6</v>
      </c>
      <c r="S350" s="8">
        <f>YEAR(Tabla1[[#This Row],[Date]])</f>
        <v>2022</v>
      </c>
    </row>
    <row r="351" spans="1:19" x14ac:dyDescent="0.2">
      <c r="A351">
        <v>350</v>
      </c>
      <c r="B351" s="1">
        <v>44715</v>
      </c>
      <c r="C351" t="s">
        <v>261</v>
      </c>
      <c r="D351" t="s">
        <v>339</v>
      </c>
      <c r="E351">
        <v>5</v>
      </c>
      <c r="F351" t="s">
        <v>342</v>
      </c>
      <c r="G351" t="s">
        <v>273</v>
      </c>
      <c r="H351" t="s">
        <v>447</v>
      </c>
      <c r="M351" s="2">
        <v>1000</v>
      </c>
      <c r="N351" s="2">
        <v>10000</v>
      </c>
      <c r="O351" s="2">
        <f>IF(Tabla1[[#This Row],[Mov]]="VNT",Tabla1[[#This Row],[Sale]]-Tabla1[[#This Row],[Cost]],-Tabla1[[#This Row],[Cost]]*Tabla1[[#This Row],[Cant]])</f>
        <v>-5000</v>
      </c>
      <c r="P351" s="8">
        <f>IF(Tabla1[[#This Row],[Mov]]="VNT",-Tabla1[[#This Row],[Cant]],Tabla1[[#This Row],[Cant]])</f>
        <v>5</v>
      </c>
      <c r="Q351" s="8">
        <f>DAY(Tabla1[[#This Row],[Date]])</f>
        <v>3</v>
      </c>
      <c r="R351" s="8">
        <f>MONTH(Tabla1[[#This Row],[Date]])</f>
        <v>6</v>
      </c>
      <c r="S351" s="8">
        <f>YEAR(Tabla1[[#This Row],[Date]])</f>
        <v>2022</v>
      </c>
    </row>
    <row r="352" spans="1:19" x14ac:dyDescent="0.2">
      <c r="A352">
        <v>351</v>
      </c>
      <c r="B352" s="1">
        <v>44715</v>
      </c>
      <c r="C352" t="s">
        <v>261</v>
      </c>
      <c r="D352" t="s">
        <v>339</v>
      </c>
      <c r="E352">
        <v>5</v>
      </c>
      <c r="F352" t="s">
        <v>342</v>
      </c>
      <c r="G352" t="s">
        <v>263</v>
      </c>
      <c r="H352" t="s">
        <v>448</v>
      </c>
      <c r="M352" s="2">
        <v>1000</v>
      </c>
      <c r="N352" s="2">
        <v>10000</v>
      </c>
      <c r="O352" s="2">
        <f>IF(Tabla1[[#This Row],[Mov]]="VNT",Tabla1[[#This Row],[Sale]]-Tabla1[[#This Row],[Cost]],-Tabla1[[#This Row],[Cost]]*Tabla1[[#This Row],[Cant]])</f>
        <v>-5000</v>
      </c>
      <c r="P352" s="8">
        <f>IF(Tabla1[[#This Row],[Mov]]="VNT",-Tabla1[[#This Row],[Cant]],Tabla1[[#This Row],[Cant]])</f>
        <v>5</v>
      </c>
      <c r="Q352" s="8">
        <f>DAY(Tabla1[[#This Row],[Date]])</f>
        <v>3</v>
      </c>
      <c r="R352" s="8">
        <f>MONTH(Tabla1[[#This Row],[Date]])</f>
        <v>6</v>
      </c>
      <c r="S352" s="8">
        <f>YEAR(Tabla1[[#This Row],[Date]])</f>
        <v>2022</v>
      </c>
    </row>
    <row r="353" spans="1:19" x14ac:dyDescent="0.2">
      <c r="A353">
        <v>352</v>
      </c>
      <c r="B353" s="1">
        <v>44715</v>
      </c>
      <c r="C353" t="s">
        <v>261</v>
      </c>
      <c r="D353" t="s">
        <v>339</v>
      </c>
      <c r="E353">
        <v>5</v>
      </c>
      <c r="F353" t="s">
        <v>342</v>
      </c>
      <c r="G353" t="s">
        <v>263</v>
      </c>
      <c r="H353" t="s">
        <v>449</v>
      </c>
      <c r="M353" s="2">
        <v>1000</v>
      </c>
      <c r="N353" s="2">
        <v>10000</v>
      </c>
      <c r="O353" s="2">
        <f>IF(Tabla1[[#This Row],[Mov]]="VNT",Tabla1[[#This Row],[Sale]]-Tabla1[[#This Row],[Cost]],-Tabla1[[#This Row],[Cost]]*Tabla1[[#This Row],[Cant]])</f>
        <v>-5000</v>
      </c>
      <c r="P353" s="8">
        <f>IF(Tabla1[[#This Row],[Mov]]="VNT",-Tabla1[[#This Row],[Cant]],Tabla1[[#This Row],[Cant]])</f>
        <v>5</v>
      </c>
      <c r="Q353" s="8">
        <f>DAY(Tabla1[[#This Row],[Date]])</f>
        <v>3</v>
      </c>
      <c r="R353" s="8">
        <f>MONTH(Tabla1[[#This Row],[Date]])</f>
        <v>6</v>
      </c>
      <c r="S353" s="8">
        <f>YEAR(Tabla1[[#This Row],[Date]])</f>
        <v>2022</v>
      </c>
    </row>
    <row r="354" spans="1:19" x14ac:dyDescent="0.2">
      <c r="A354">
        <v>353</v>
      </c>
      <c r="B354" s="1">
        <v>44715</v>
      </c>
      <c r="C354" t="s">
        <v>261</v>
      </c>
      <c r="D354" t="s">
        <v>339</v>
      </c>
      <c r="E354">
        <v>5</v>
      </c>
      <c r="F354" t="s">
        <v>342</v>
      </c>
      <c r="G354" t="s">
        <v>263</v>
      </c>
      <c r="H354" t="s">
        <v>450</v>
      </c>
      <c r="M354" s="2">
        <v>1000</v>
      </c>
      <c r="N354" s="2">
        <v>10000</v>
      </c>
      <c r="O354" s="2">
        <f>IF(Tabla1[[#This Row],[Mov]]="VNT",Tabla1[[#This Row],[Sale]]-Tabla1[[#This Row],[Cost]],-Tabla1[[#This Row],[Cost]]*Tabla1[[#This Row],[Cant]])</f>
        <v>-5000</v>
      </c>
      <c r="P354" s="8">
        <f>IF(Tabla1[[#This Row],[Mov]]="VNT",-Tabla1[[#This Row],[Cant]],Tabla1[[#This Row],[Cant]])</f>
        <v>5</v>
      </c>
      <c r="Q354" s="8">
        <f>DAY(Tabla1[[#This Row],[Date]])</f>
        <v>3</v>
      </c>
      <c r="R354" s="8">
        <f>MONTH(Tabla1[[#This Row],[Date]])</f>
        <v>6</v>
      </c>
      <c r="S354" s="8">
        <f>YEAR(Tabla1[[#This Row],[Date]])</f>
        <v>2022</v>
      </c>
    </row>
    <row r="355" spans="1:19" x14ac:dyDescent="0.2">
      <c r="A355">
        <v>354</v>
      </c>
      <c r="B355" s="1">
        <v>44715</v>
      </c>
      <c r="C355" t="s">
        <v>261</v>
      </c>
      <c r="D355" t="s">
        <v>339</v>
      </c>
      <c r="E355">
        <v>5</v>
      </c>
      <c r="F355" t="s">
        <v>342</v>
      </c>
      <c r="G355" t="s">
        <v>263</v>
      </c>
      <c r="H355" t="s">
        <v>451</v>
      </c>
      <c r="M355" s="2">
        <v>1000</v>
      </c>
      <c r="N355" s="2">
        <v>10000</v>
      </c>
      <c r="O355" s="2">
        <f>IF(Tabla1[[#This Row],[Mov]]="VNT",Tabla1[[#This Row],[Sale]]-Tabla1[[#This Row],[Cost]],-Tabla1[[#This Row],[Cost]]*Tabla1[[#This Row],[Cant]])</f>
        <v>-5000</v>
      </c>
      <c r="P355" s="8">
        <f>IF(Tabla1[[#This Row],[Mov]]="VNT",-Tabla1[[#This Row],[Cant]],Tabla1[[#This Row],[Cant]])</f>
        <v>5</v>
      </c>
      <c r="Q355" s="8">
        <f>DAY(Tabla1[[#This Row],[Date]])</f>
        <v>3</v>
      </c>
      <c r="R355" s="8">
        <f>MONTH(Tabla1[[#This Row],[Date]])</f>
        <v>6</v>
      </c>
      <c r="S355" s="8">
        <f>YEAR(Tabla1[[#This Row],[Date]])</f>
        <v>2022</v>
      </c>
    </row>
    <row r="356" spans="1:19" x14ac:dyDescent="0.2">
      <c r="A356">
        <v>355</v>
      </c>
      <c r="B356" s="1">
        <v>44715</v>
      </c>
      <c r="C356" t="s">
        <v>261</v>
      </c>
      <c r="D356" t="s">
        <v>339</v>
      </c>
      <c r="E356">
        <v>5</v>
      </c>
      <c r="F356" t="s">
        <v>342</v>
      </c>
      <c r="G356" t="s">
        <v>263</v>
      </c>
      <c r="H356" t="s">
        <v>2900</v>
      </c>
      <c r="M356" s="2">
        <v>1000</v>
      </c>
      <c r="N356" s="2">
        <v>10000</v>
      </c>
      <c r="O356" s="2">
        <f>IF(Tabla1[[#This Row],[Mov]]="VNT",Tabla1[[#This Row],[Sale]]-Tabla1[[#This Row],[Cost]],-Tabla1[[#This Row],[Cost]]*Tabla1[[#This Row],[Cant]])</f>
        <v>-5000</v>
      </c>
      <c r="P356" s="8">
        <f>IF(Tabla1[[#This Row],[Mov]]="VNT",-Tabla1[[#This Row],[Cant]],Tabla1[[#This Row],[Cant]])</f>
        <v>5</v>
      </c>
      <c r="Q356" s="8">
        <f>DAY(Tabla1[[#This Row],[Date]])</f>
        <v>3</v>
      </c>
      <c r="R356" s="8">
        <f>MONTH(Tabla1[[#This Row],[Date]])</f>
        <v>6</v>
      </c>
      <c r="S356" s="8">
        <f>YEAR(Tabla1[[#This Row],[Date]])</f>
        <v>2022</v>
      </c>
    </row>
    <row r="357" spans="1:19" x14ac:dyDescent="0.2">
      <c r="A357">
        <v>356</v>
      </c>
      <c r="B357" s="1">
        <v>44715</v>
      </c>
      <c r="C357" t="s">
        <v>261</v>
      </c>
      <c r="D357" t="s">
        <v>339</v>
      </c>
      <c r="E357">
        <v>5</v>
      </c>
      <c r="F357" t="s">
        <v>342</v>
      </c>
      <c r="G357" t="s">
        <v>263</v>
      </c>
      <c r="H357" t="s">
        <v>452</v>
      </c>
      <c r="M357" s="2">
        <v>1000</v>
      </c>
      <c r="N357" s="2">
        <v>10000</v>
      </c>
      <c r="O357" s="2">
        <f>IF(Tabla1[[#This Row],[Mov]]="VNT",Tabla1[[#This Row],[Sale]]-Tabla1[[#This Row],[Cost]],-Tabla1[[#This Row],[Cost]]*Tabla1[[#This Row],[Cant]])</f>
        <v>-5000</v>
      </c>
      <c r="P357" s="8">
        <f>IF(Tabla1[[#This Row],[Mov]]="VNT",-Tabla1[[#This Row],[Cant]],Tabla1[[#This Row],[Cant]])</f>
        <v>5</v>
      </c>
      <c r="Q357" s="8">
        <f>DAY(Tabla1[[#This Row],[Date]])</f>
        <v>3</v>
      </c>
      <c r="R357" s="8">
        <f>MONTH(Tabla1[[#This Row],[Date]])</f>
        <v>6</v>
      </c>
      <c r="S357" s="8">
        <f>YEAR(Tabla1[[#This Row],[Date]])</f>
        <v>2022</v>
      </c>
    </row>
    <row r="358" spans="1:19" x14ac:dyDescent="0.2">
      <c r="A358">
        <v>357</v>
      </c>
      <c r="B358" s="1">
        <v>44715</v>
      </c>
      <c r="C358" t="s">
        <v>261</v>
      </c>
      <c r="D358" t="s">
        <v>339</v>
      </c>
      <c r="E358">
        <v>5</v>
      </c>
      <c r="F358" t="s">
        <v>342</v>
      </c>
      <c r="G358" t="s">
        <v>263</v>
      </c>
      <c r="H358" t="s">
        <v>767</v>
      </c>
      <c r="M358" s="2">
        <v>1000</v>
      </c>
      <c r="N358" s="2">
        <v>10000</v>
      </c>
      <c r="O358" s="2">
        <f>IF(Tabla1[[#This Row],[Mov]]="VNT",Tabla1[[#This Row],[Sale]]-Tabla1[[#This Row],[Cost]],-Tabla1[[#This Row],[Cost]]*Tabla1[[#This Row],[Cant]])</f>
        <v>-5000</v>
      </c>
      <c r="P358" s="8">
        <f>IF(Tabla1[[#This Row],[Mov]]="VNT",-Tabla1[[#This Row],[Cant]],Tabla1[[#This Row],[Cant]])</f>
        <v>5</v>
      </c>
      <c r="Q358" s="8">
        <f>DAY(Tabla1[[#This Row],[Date]])</f>
        <v>3</v>
      </c>
      <c r="R358" s="8">
        <f>MONTH(Tabla1[[#This Row],[Date]])</f>
        <v>6</v>
      </c>
      <c r="S358" s="8">
        <f>YEAR(Tabla1[[#This Row],[Date]])</f>
        <v>2022</v>
      </c>
    </row>
    <row r="359" spans="1:19" x14ac:dyDescent="0.2">
      <c r="A359">
        <v>358</v>
      </c>
      <c r="B359" s="1">
        <v>44715</v>
      </c>
      <c r="C359" t="s">
        <v>261</v>
      </c>
      <c r="D359" t="s">
        <v>339</v>
      </c>
      <c r="E359">
        <v>5</v>
      </c>
      <c r="F359" t="s">
        <v>342</v>
      </c>
      <c r="G359" t="s">
        <v>263</v>
      </c>
      <c r="H359" t="s">
        <v>453</v>
      </c>
      <c r="M359" s="2">
        <v>1000</v>
      </c>
      <c r="N359" s="2">
        <v>10000</v>
      </c>
      <c r="O359" s="2">
        <f>IF(Tabla1[[#This Row],[Mov]]="VNT",Tabla1[[#This Row],[Sale]]-Tabla1[[#This Row],[Cost]],-Tabla1[[#This Row],[Cost]]*Tabla1[[#This Row],[Cant]])</f>
        <v>-5000</v>
      </c>
      <c r="P359" s="8">
        <f>IF(Tabla1[[#This Row],[Mov]]="VNT",-Tabla1[[#This Row],[Cant]],Tabla1[[#This Row],[Cant]])</f>
        <v>5</v>
      </c>
      <c r="Q359" s="8">
        <f>DAY(Tabla1[[#This Row],[Date]])</f>
        <v>3</v>
      </c>
      <c r="R359" s="8">
        <f>MONTH(Tabla1[[#This Row],[Date]])</f>
        <v>6</v>
      </c>
      <c r="S359" s="8">
        <f>YEAR(Tabla1[[#This Row],[Date]])</f>
        <v>2022</v>
      </c>
    </row>
    <row r="360" spans="1:19" x14ac:dyDescent="0.2">
      <c r="A360">
        <v>359</v>
      </c>
      <c r="B360" s="1">
        <v>44715</v>
      </c>
      <c r="C360" t="s">
        <v>261</v>
      </c>
      <c r="D360" t="s">
        <v>339</v>
      </c>
      <c r="E360">
        <v>5</v>
      </c>
      <c r="F360" t="s">
        <v>342</v>
      </c>
      <c r="G360" t="s">
        <v>263</v>
      </c>
      <c r="H360" t="s">
        <v>1225</v>
      </c>
      <c r="M360" s="2">
        <v>1000</v>
      </c>
      <c r="N360" s="2">
        <v>10000</v>
      </c>
      <c r="O360" s="2">
        <f>IF(Tabla1[[#This Row],[Mov]]="VNT",Tabla1[[#This Row],[Sale]]-Tabla1[[#This Row],[Cost]],-Tabla1[[#This Row],[Cost]]*Tabla1[[#This Row],[Cant]])</f>
        <v>-5000</v>
      </c>
      <c r="P360" s="8">
        <f>IF(Tabla1[[#This Row],[Mov]]="VNT",-Tabla1[[#This Row],[Cant]],Tabla1[[#This Row],[Cant]])</f>
        <v>5</v>
      </c>
      <c r="Q360" s="8">
        <f>DAY(Tabla1[[#This Row],[Date]])</f>
        <v>3</v>
      </c>
      <c r="R360" s="8">
        <f>MONTH(Tabla1[[#This Row],[Date]])</f>
        <v>6</v>
      </c>
      <c r="S360" s="8">
        <f>YEAR(Tabla1[[#This Row],[Date]])</f>
        <v>2022</v>
      </c>
    </row>
    <row r="361" spans="1:19" x14ac:dyDescent="0.2">
      <c r="A361">
        <v>360</v>
      </c>
      <c r="B361" s="1">
        <v>44715</v>
      </c>
      <c r="C361" t="s">
        <v>261</v>
      </c>
      <c r="D361" t="s">
        <v>339</v>
      </c>
      <c r="E361">
        <v>5</v>
      </c>
      <c r="F361" t="s">
        <v>342</v>
      </c>
      <c r="G361" t="s">
        <v>263</v>
      </c>
      <c r="H361" t="s">
        <v>454</v>
      </c>
      <c r="M361" s="2">
        <v>1000</v>
      </c>
      <c r="N361" s="2">
        <v>10000</v>
      </c>
      <c r="O361" s="2">
        <f>IF(Tabla1[[#This Row],[Mov]]="VNT",Tabla1[[#This Row],[Sale]]-Tabla1[[#This Row],[Cost]],-Tabla1[[#This Row],[Cost]]*Tabla1[[#This Row],[Cant]])</f>
        <v>-5000</v>
      </c>
      <c r="P361" s="8">
        <f>IF(Tabla1[[#This Row],[Mov]]="VNT",-Tabla1[[#This Row],[Cant]],Tabla1[[#This Row],[Cant]])</f>
        <v>5</v>
      </c>
      <c r="Q361" s="8">
        <f>DAY(Tabla1[[#This Row],[Date]])</f>
        <v>3</v>
      </c>
      <c r="R361" s="8">
        <f>MONTH(Tabla1[[#This Row],[Date]])</f>
        <v>6</v>
      </c>
      <c r="S361" s="8">
        <f>YEAR(Tabla1[[#This Row],[Date]])</f>
        <v>2022</v>
      </c>
    </row>
    <row r="362" spans="1:19" x14ac:dyDescent="0.2">
      <c r="A362">
        <v>361</v>
      </c>
      <c r="B362" s="1">
        <v>44715</v>
      </c>
      <c r="C362" t="s">
        <v>699</v>
      </c>
      <c r="D362" t="s">
        <v>347</v>
      </c>
      <c r="E362">
        <v>20</v>
      </c>
      <c r="F362" t="s">
        <v>455</v>
      </c>
      <c r="G362" t="s">
        <v>347</v>
      </c>
      <c r="H362" t="s">
        <v>456</v>
      </c>
      <c r="M362" s="2">
        <v>1000</v>
      </c>
      <c r="N362" s="2">
        <v>3000</v>
      </c>
      <c r="O362" s="2">
        <f>IF(Tabla1[[#This Row],[Mov]]="VNT",Tabla1[[#This Row],[Sale]]-Tabla1[[#This Row],[Cost]],-Tabla1[[#This Row],[Cost]]*Tabla1[[#This Row],[Cant]])</f>
        <v>-20000</v>
      </c>
      <c r="P362" s="8">
        <f>IF(Tabla1[[#This Row],[Mov]]="VNT",-Tabla1[[#This Row],[Cant]],Tabla1[[#This Row],[Cant]])</f>
        <v>20</v>
      </c>
      <c r="Q362" s="8">
        <f>DAY(Tabla1[[#This Row],[Date]])</f>
        <v>3</v>
      </c>
      <c r="R362" s="8">
        <f>MONTH(Tabla1[[#This Row],[Date]])</f>
        <v>6</v>
      </c>
      <c r="S362" s="8">
        <f>YEAR(Tabla1[[#This Row],[Date]])</f>
        <v>2022</v>
      </c>
    </row>
    <row r="363" spans="1:19" x14ac:dyDescent="0.2">
      <c r="A363">
        <v>362</v>
      </c>
      <c r="B363" s="1">
        <v>44718</v>
      </c>
      <c r="C363" t="s">
        <v>699</v>
      </c>
      <c r="D363" t="s">
        <v>349</v>
      </c>
      <c r="E363">
        <v>10</v>
      </c>
      <c r="F363" t="s">
        <v>455</v>
      </c>
      <c r="G363" t="s">
        <v>349</v>
      </c>
      <c r="H363" t="s">
        <v>457</v>
      </c>
      <c r="M363" s="2">
        <v>1000</v>
      </c>
      <c r="N363" s="2">
        <v>3000</v>
      </c>
      <c r="O363" s="2">
        <f>IF(Tabla1[[#This Row],[Mov]]="VNT",Tabla1[[#This Row],[Sale]]-Tabla1[[#This Row],[Cost]],-Tabla1[[#This Row],[Cost]]*Tabla1[[#This Row],[Cant]])</f>
        <v>-10000</v>
      </c>
      <c r="P363" s="8">
        <f>IF(Tabla1[[#This Row],[Mov]]="VNT",-Tabla1[[#This Row],[Cant]],Tabla1[[#This Row],[Cant]])</f>
        <v>10</v>
      </c>
      <c r="Q363" s="8">
        <f>DAY(Tabla1[[#This Row],[Date]])</f>
        <v>6</v>
      </c>
      <c r="R363" s="8">
        <f>MONTH(Tabla1[[#This Row],[Date]])</f>
        <v>6</v>
      </c>
      <c r="S363" s="8">
        <f>YEAR(Tabla1[[#This Row],[Date]])</f>
        <v>2022</v>
      </c>
    </row>
    <row r="364" spans="1:19" x14ac:dyDescent="0.2">
      <c r="A364">
        <v>363</v>
      </c>
      <c r="B364" s="1">
        <v>44718</v>
      </c>
      <c r="C364" t="s">
        <v>260</v>
      </c>
      <c r="D364" t="s">
        <v>332</v>
      </c>
      <c r="E364">
        <v>1</v>
      </c>
      <c r="F364" t="s">
        <v>455</v>
      </c>
      <c r="G364" t="s">
        <v>349</v>
      </c>
      <c r="H364" t="s">
        <v>457</v>
      </c>
      <c r="M364" s="2">
        <v>1000</v>
      </c>
      <c r="N364" s="2">
        <v>3000</v>
      </c>
      <c r="O364" s="2">
        <f>IF(Tabla1[[#This Row],[Mov]]="VNT",Tabla1[[#This Row],[Sale]]-Tabla1[[#This Row],[Cost]],-Tabla1[[#This Row],[Cost]]*Tabla1[[#This Row],[Cant]])</f>
        <v>2000</v>
      </c>
      <c r="P364" s="8">
        <f>IF(Tabla1[[#This Row],[Mov]]="VNT",-Tabla1[[#This Row],[Cant]],Tabla1[[#This Row],[Cant]])</f>
        <v>-1</v>
      </c>
      <c r="Q364" s="8">
        <f>DAY(Tabla1[[#This Row],[Date]])</f>
        <v>6</v>
      </c>
      <c r="R364" s="8">
        <f>MONTH(Tabla1[[#This Row],[Date]])</f>
        <v>6</v>
      </c>
      <c r="S364" s="8">
        <f>YEAR(Tabla1[[#This Row],[Date]])</f>
        <v>2022</v>
      </c>
    </row>
    <row r="365" spans="1:19" x14ac:dyDescent="0.2">
      <c r="A365">
        <v>364</v>
      </c>
      <c r="B365" s="1">
        <v>44718</v>
      </c>
      <c r="C365" t="s">
        <v>260</v>
      </c>
      <c r="D365" t="s">
        <v>332</v>
      </c>
      <c r="E365">
        <v>1</v>
      </c>
      <c r="F365" t="s">
        <v>458</v>
      </c>
      <c r="G365" t="s">
        <v>263</v>
      </c>
      <c r="H365" t="s">
        <v>459</v>
      </c>
      <c r="M365" s="2">
        <v>0</v>
      </c>
      <c r="N365" s="2">
        <v>2000</v>
      </c>
      <c r="O365" s="2">
        <f>IF(Tabla1[[#This Row],[Mov]]="VNT",Tabla1[[#This Row],[Sale]]-Tabla1[[#This Row],[Cost]],-Tabla1[[#This Row],[Cost]]*Tabla1[[#This Row],[Cant]])</f>
        <v>2000</v>
      </c>
      <c r="P365" s="8">
        <f>IF(Tabla1[[#This Row],[Mov]]="VNT",-Tabla1[[#This Row],[Cant]],Tabla1[[#This Row],[Cant]])</f>
        <v>-1</v>
      </c>
      <c r="Q365" s="8">
        <f>DAY(Tabla1[[#This Row],[Date]])</f>
        <v>6</v>
      </c>
      <c r="R365" s="8">
        <f>MONTH(Tabla1[[#This Row],[Date]])</f>
        <v>6</v>
      </c>
      <c r="S365" s="8">
        <f>YEAR(Tabla1[[#This Row],[Date]])</f>
        <v>2022</v>
      </c>
    </row>
    <row r="366" spans="1:19" x14ac:dyDescent="0.2">
      <c r="A366">
        <v>365</v>
      </c>
      <c r="B366" s="1">
        <v>44719</v>
      </c>
      <c r="C366" t="s">
        <v>260</v>
      </c>
      <c r="D366" t="s">
        <v>332</v>
      </c>
      <c r="E366">
        <v>1</v>
      </c>
      <c r="F366" t="s">
        <v>458</v>
      </c>
      <c r="G366" t="s">
        <v>273</v>
      </c>
      <c r="H366" t="s">
        <v>460</v>
      </c>
      <c r="M366" s="2">
        <v>0</v>
      </c>
      <c r="N366" s="2">
        <v>5000</v>
      </c>
      <c r="O366" s="2">
        <f>IF(Tabla1[[#This Row],[Mov]]="VNT",Tabla1[[#This Row],[Sale]]-Tabla1[[#This Row],[Cost]],-Tabla1[[#This Row],[Cost]]*Tabla1[[#This Row],[Cant]])</f>
        <v>5000</v>
      </c>
      <c r="P366" s="8">
        <f>IF(Tabla1[[#This Row],[Mov]]="VNT",-Tabla1[[#This Row],[Cant]],Tabla1[[#This Row],[Cant]])</f>
        <v>-1</v>
      </c>
      <c r="Q366" s="8">
        <f>DAY(Tabla1[[#This Row],[Date]])</f>
        <v>7</v>
      </c>
      <c r="R366" s="8">
        <f>MONTH(Tabla1[[#This Row],[Date]])</f>
        <v>6</v>
      </c>
      <c r="S366" s="8">
        <f>YEAR(Tabla1[[#This Row],[Date]])</f>
        <v>2022</v>
      </c>
    </row>
    <row r="367" spans="1:19" x14ac:dyDescent="0.2">
      <c r="A367">
        <v>366</v>
      </c>
      <c r="B367" s="1">
        <v>44719</v>
      </c>
      <c r="C367" t="s">
        <v>260</v>
      </c>
      <c r="D367" t="s">
        <v>332</v>
      </c>
      <c r="E367">
        <v>1</v>
      </c>
      <c r="F367" t="s">
        <v>116</v>
      </c>
      <c r="G367" t="s">
        <v>347</v>
      </c>
      <c r="H367" t="s">
        <v>518</v>
      </c>
      <c r="M367" s="2">
        <v>5610</v>
      </c>
      <c r="N367" s="2">
        <v>6000</v>
      </c>
      <c r="O367" s="2">
        <f>IF(Tabla1[[#This Row],[Mov]]="VNT",Tabla1[[#This Row],[Sale]]-Tabla1[[#This Row],[Cost]],-Tabla1[[#This Row],[Cost]]*Tabla1[[#This Row],[Cant]])</f>
        <v>390</v>
      </c>
      <c r="P367" s="8">
        <f>IF(Tabla1[[#This Row],[Mov]]="VNT",-Tabla1[[#This Row],[Cant]],Tabla1[[#This Row],[Cant]])</f>
        <v>-1</v>
      </c>
      <c r="Q367" s="8">
        <f>DAY(Tabla1[[#This Row],[Date]])</f>
        <v>7</v>
      </c>
      <c r="R367" s="8">
        <f>MONTH(Tabla1[[#This Row],[Date]])</f>
        <v>6</v>
      </c>
      <c r="S367" s="8">
        <f>YEAR(Tabla1[[#This Row],[Date]])</f>
        <v>2022</v>
      </c>
    </row>
    <row r="368" spans="1:19" x14ac:dyDescent="0.2">
      <c r="A368">
        <v>367</v>
      </c>
      <c r="B368" s="1">
        <v>44719</v>
      </c>
      <c r="C368" t="s">
        <v>260</v>
      </c>
      <c r="D368" t="s">
        <v>332</v>
      </c>
      <c r="E368">
        <v>1</v>
      </c>
      <c r="F368" t="s">
        <v>455</v>
      </c>
      <c r="G368" t="s">
        <v>347</v>
      </c>
      <c r="H368" t="s">
        <v>456</v>
      </c>
      <c r="M368" s="2">
        <v>1000</v>
      </c>
      <c r="N368" s="2">
        <v>3000</v>
      </c>
      <c r="O368" s="2">
        <f>IF(Tabla1[[#This Row],[Mov]]="VNT",Tabla1[[#This Row],[Sale]]-Tabla1[[#This Row],[Cost]],-Tabla1[[#This Row],[Cost]]*Tabla1[[#This Row],[Cant]])</f>
        <v>2000</v>
      </c>
      <c r="P368" s="8">
        <f>IF(Tabla1[[#This Row],[Mov]]="VNT",-Tabla1[[#This Row],[Cant]],Tabla1[[#This Row],[Cant]])</f>
        <v>-1</v>
      </c>
      <c r="Q368" s="8">
        <f>DAY(Tabla1[[#This Row],[Date]])</f>
        <v>7</v>
      </c>
      <c r="R368" s="8">
        <f>MONTH(Tabla1[[#This Row],[Date]])</f>
        <v>6</v>
      </c>
      <c r="S368" s="8">
        <f>YEAR(Tabla1[[#This Row],[Date]])</f>
        <v>2022</v>
      </c>
    </row>
    <row r="369" spans="1:19" x14ac:dyDescent="0.2">
      <c r="A369">
        <v>368</v>
      </c>
      <c r="B369" s="1">
        <v>44719</v>
      </c>
      <c r="C369" t="s">
        <v>260</v>
      </c>
      <c r="D369" t="s">
        <v>332</v>
      </c>
      <c r="E369">
        <v>1</v>
      </c>
      <c r="F369" t="s">
        <v>116</v>
      </c>
      <c r="G369" t="s">
        <v>349</v>
      </c>
      <c r="H369" t="s">
        <v>515</v>
      </c>
      <c r="M369" s="2">
        <v>2805</v>
      </c>
      <c r="N369" s="2">
        <v>3000</v>
      </c>
      <c r="O369" s="2">
        <f>IF(Tabla1[[#This Row],[Mov]]="VNT",Tabla1[[#This Row],[Sale]]-Tabla1[[#This Row],[Cost]],-Tabla1[[#This Row],[Cost]]*Tabla1[[#This Row],[Cant]])</f>
        <v>195</v>
      </c>
      <c r="P369" s="8">
        <f>IF(Tabla1[[#This Row],[Mov]]="VNT",-Tabla1[[#This Row],[Cant]],Tabla1[[#This Row],[Cant]])</f>
        <v>-1</v>
      </c>
      <c r="Q369" s="8">
        <f>DAY(Tabla1[[#This Row],[Date]])</f>
        <v>7</v>
      </c>
      <c r="R369" s="8">
        <f>MONTH(Tabla1[[#This Row],[Date]])</f>
        <v>6</v>
      </c>
      <c r="S369" s="8">
        <f>YEAR(Tabla1[[#This Row],[Date]])</f>
        <v>2022</v>
      </c>
    </row>
    <row r="370" spans="1:19" x14ac:dyDescent="0.2">
      <c r="A370">
        <v>369</v>
      </c>
      <c r="B370" s="1">
        <v>44719</v>
      </c>
      <c r="C370" t="s">
        <v>260</v>
      </c>
      <c r="D370" t="s">
        <v>332</v>
      </c>
      <c r="E370">
        <v>1</v>
      </c>
      <c r="F370" t="s">
        <v>224</v>
      </c>
      <c r="G370" t="s">
        <v>272</v>
      </c>
      <c r="H370" t="s">
        <v>395</v>
      </c>
      <c r="M370" s="2">
        <v>9500</v>
      </c>
      <c r="N370" s="2">
        <v>22000</v>
      </c>
      <c r="O370" s="2">
        <f>IF(Tabla1[[#This Row],[Mov]]="VNT",Tabla1[[#This Row],[Sale]]-Tabla1[[#This Row],[Cost]],-Tabla1[[#This Row],[Cost]]*Tabla1[[#This Row],[Cant]])</f>
        <v>12500</v>
      </c>
      <c r="P370" s="8">
        <f>IF(Tabla1[[#This Row],[Mov]]="VNT",-Tabla1[[#This Row],[Cant]],Tabla1[[#This Row],[Cant]])</f>
        <v>-1</v>
      </c>
      <c r="Q370" s="8">
        <f>DAY(Tabla1[[#This Row],[Date]])</f>
        <v>7</v>
      </c>
      <c r="R370" s="8">
        <f>MONTH(Tabla1[[#This Row],[Date]])</f>
        <v>6</v>
      </c>
      <c r="S370" s="8">
        <f>YEAR(Tabla1[[#This Row],[Date]])</f>
        <v>2022</v>
      </c>
    </row>
    <row r="371" spans="1:19" x14ac:dyDescent="0.2">
      <c r="A371">
        <v>370</v>
      </c>
      <c r="B371" s="1">
        <v>44719</v>
      </c>
      <c r="C371" t="s">
        <v>260</v>
      </c>
      <c r="D371" t="s">
        <v>332</v>
      </c>
      <c r="E371">
        <v>1</v>
      </c>
      <c r="F371" t="s">
        <v>342</v>
      </c>
      <c r="G371" t="s">
        <v>263</v>
      </c>
      <c r="H371" t="s">
        <v>461</v>
      </c>
      <c r="M371" s="2">
        <v>1000</v>
      </c>
      <c r="N371" s="2">
        <v>10000</v>
      </c>
      <c r="O371" s="2">
        <f>IF(Tabla1[[#This Row],[Mov]]="VNT",Tabla1[[#This Row],[Sale]]-Tabla1[[#This Row],[Cost]],-Tabla1[[#This Row],[Cost]]*Tabla1[[#This Row],[Cant]])</f>
        <v>9000</v>
      </c>
      <c r="P371" s="8">
        <f>IF(Tabla1[[#This Row],[Mov]]="VNT",-Tabla1[[#This Row],[Cant]],Tabla1[[#This Row],[Cant]])</f>
        <v>-1</v>
      </c>
      <c r="Q371" s="8">
        <f>DAY(Tabla1[[#This Row],[Date]])</f>
        <v>7</v>
      </c>
      <c r="R371" s="8">
        <f>MONTH(Tabla1[[#This Row],[Date]])</f>
        <v>6</v>
      </c>
      <c r="S371" s="8">
        <f>YEAR(Tabla1[[#This Row],[Date]])</f>
        <v>2022</v>
      </c>
    </row>
    <row r="372" spans="1:19" x14ac:dyDescent="0.2">
      <c r="A372">
        <v>371</v>
      </c>
      <c r="B372" s="1">
        <v>44719</v>
      </c>
      <c r="C372" t="s">
        <v>260</v>
      </c>
      <c r="D372" t="s">
        <v>332</v>
      </c>
      <c r="E372">
        <v>1</v>
      </c>
      <c r="F372" t="s">
        <v>3257</v>
      </c>
      <c r="G372" t="s">
        <v>284</v>
      </c>
      <c r="H372" t="s">
        <v>250</v>
      </c>
      <c r="M372" s="2">
        <v>4200</v>
      </c>
      <c r="N372" s="2">
        <v>15000</v>
      </c>
      <c r="O372" s="2">
        <f>IF(Tabla1[[#This Row],[Mov]]="VNT",Tabla1[[#This Row],[Sale]]-Tabla1[[#This Row],[Cost]],-Tabla1[[#This Row],[Cost]]*Tabla1[[#This Row],[Cant]])</f>
        <v>10800</v>
      </c>
      <c r="P372" s="8">
        <f>IF(Tabla1[[#This Row],[Mov]]="VNT",-Tabla1[[#This Row],[Cant]],Tabla1[[#This Row],[Cant]])</f>
        <v>-1</v>
      </c>
      <c r="Q372" s="8">
        <f>DAY(Tabla1[[#This Row],[Date]])</f>
        <v>7</v>
      </c>
      <c r="R372" s="8">
        <f>MONTH(Tabla1[[#This Row],[Date]])</f>
        <v>6</v>
      </c>
      <c r="S372" s="8">
        <f>YEAR(Tabla1[[#This Row],[Date]])</f>
        <v>2022</v>
      </c>
    </row>
    <row r="373" spans="1:19" x14ac:dyDescent="0.2">
      <c r="A373">
        <v>372</v>
      </c>
      <c r="B373" s="1">
        <v>44719</v>
      </c>
      <c r="C373" t="s">
        <v>260</v>
      </c>
      <c r="D373" t="s">
        <v>332</v>
      </c>
      <c r="E373">
        <v>1</v>
      </c>
      <c r="F373" t="s">
        <v>225</v>
      </c>
      <c r="G373" t="s">
        <v>272</v>
      </c>
      <c r="H373" t="s">
        <v>280</v>
      </c>
      <c r="M373" s="2">
        <v>1100</v>
      </c>
      <c r="N373" s="2">
        <v>10000</v>
      </c>
      <c r="O373" s="2">
        <f>IF(Tabla1[[#This Row],[Mov]]="VNT",Tabla1[[#This Row],[Sale]]-Tabla1[[#This Row],[Cost]],-Tabla1[[#This Row],[Cost]]*Tabla1[[#This Row],[Cant]])</f>
        <v>8900</v>
      </c>
      <c r="P373" s="8">
        <f>IF(Tabla1[[#This Row],[Mov]]="VNT",-Tabla1[[#This Row],[Cant]],Tabla1[[#This Row],[Cant]])</f>
        <v>-1</v>
      </c>
      <c r="Q373" s="8">
        <f>DAY(Tabla1[[#This Row],[Date]])</f>
        <v>7</v>
      </c>
      <c r="R373" s="8">
        <f>MONTH(Tabla1[[#This Row],[Date]])</f>
        <v>6</v>
      </c>
      <c r="S373" s="8">
        <f>YEAR(Tabla1[[#This Row],[Date]])</f>
        <v>2022</v>
      </c>
    </row>
    <row r="374" spans="1:19" x14ac:dyDescent="0.2">
      <c r="A374">
        <v>373</v>
      </c>
      <c r="B374" s="1">
        <v>44719</v>
      </c>
      <c r="C374" t="s">
        <v>260</v>
      </c>
      <c r="D374" t="s">
        <v>332</v>
      </c>
      <c r="E374">
        <v>1</v>
      </c>
      <c r="F374" t="s">
        <v>26</v>
      </c>
      <c r="G374" t="s">
        <v>264</v>
      </c>
      <c r="H374" t="s">
        <v>71</v>
      </c>
      <c r="I374" t="s">
        <v>16</v>
      </c>
      <c r="J374" t="s">
        <v>25</v>
      </c>
      <c r="K374" t="s">
        <v>34</v>
      </c>
      <c r="L374" t="s">
        <v>52</v>
      </c>
      <c r="M374" s="2">
        <v>10000</v>
      </c>
      <c r="N374" s="2">
        <v>20000</v>
      </c>
      <c r="O374" s="2">
        <f>IF(Tabla1[[#This Row],[Mov]]="VNT",Tabla1[[#This Row],[Sale]]-Tabla1[[#This Row],[Cost]],-Tabla1[[#This Row],[Cost]]*Tabla1[[#This Row],[Cant]])</f>
        <v>10000</v>
      </c>
      <c r="P374" s="8">
        <f>IF(Tabla1[[#This Row],[Mov]]="VNT",-Tabla1[[#This Row],[Cant]],Tabla1[[#This Row],[Cant]])</f>
        <v>-1</v>
      </c>
      <c r="Q374" s="8">
        <f>DAY(Tabla1[[#This Row],[Date]])</f>
        <v>7</v>
      </c>
      <c r="R374" s="8">
        <f>MONTH(Tabla1[[#This Row],[Date]])</f>
        <v>6</v>
      </c>
      <c r="S374" s="8">
        <f>YEAR(Tabla1[[#This Row],[Date]])</f>
        <v>2022</v>
      </c>
    </row>
    <row r="375" spans="1:19" x14ac:dyDescent="0.2">
      <c r="A375">
        <v>374</v>
      </c>
      <c r="B375" s="1">
        <v>44719</v>
      </c>
      <c r="C375" t="s">
        <v>260</v>
      </c>
      <c r="D375" t="s">
        <v>332</v>
      </c>
      <c r="E375">
        <v>1</v>
      </c>
      <c r="F375" t="s">
        <v>458</v>
      </c>
      <c r="G375" t="s">
        <v>263</v>
      </c>
      <c r="H375" t="s">
        <v>462</v>
      </c>
      <c r="M375" s="2">
        <v>110000</v>
      </c>
      <c r="N375" s="2">
        <v>145000</v>
      </c>
      <c r="O375" s="2">
        <f>IF(Tabla1[[#This Row],[Mov]]="VNT",Tabla1[[#This Row],[Sale]]-Tabla1[[#This Row],[Cost]],-Tabla1[[#This Row],[Cost]]*Tabla1[[#This Row],[Cant]])</f>
        <v>35000</v>
      </c>
      <c r="P375" s="8">
        <f>IF(Tabla1[[#This Row],[Mov]]="VNT",-Tabla1[[#This Row],[Cant]],Tabla1[[#This Row],[Cant]])</f>
        <v>-1</v>
      </c>
      <c r="Q375" s="8">
        <f>DAY(Tabla1[[#This Row],[Date]])</f>
        <v>7</v>
      </c>
      <c r="R375" s="8">
        <f>MONTH(Tabla1[[#This Row],[Date]])</f>
        <v>6</v>
      </c>
      <c r="S375" s="8">
        <f>YEAR(Tabla1[[#This Row],[Date]])</f>
        <v>2022</v>
      </c>
    </row>
    <row r="376" spans="1:19" x14ac:dyDescent="0.2">
      <c r="A376">
        <v>375</v>
      </c>
      <c r="B376" s="1">
        <v>44719</v>
      </c>
      <c r="C376" t="s">
        <v>260</v>
      </c>
      <c r="D376" t="s">
        <v>332</v>
      </c>
      <c r="E376">
        <v>1</v>
      </c>
      <c r="F376" t="s">
        <v>30</v>
      </c>
      <c r="G376" t="s">
        <v>272</v>
      </c>
      <c r="H376" t="s">
        <v>73</v>
      </c>
      <c r="I376" t="s">
        <v>75</v>
      </c>
      <c r="J376" t="s">
        <v>23</v>
      </c>
      <c r="K376" t="s">
        <v>18</v>
      </c>
      <c r="L376" t="s">
        <v>75</v>
      </c>
      <c r="M376" s="2">
        <v>12500</v>
      </c>
      <c r="N376" s="2">
        <v>28000</v>
      </c>
      <c r="O376" s="2">
        <f>IF(Tabla1[[#This Row],[Mov]]="VNT",Tabla1[[#This Row],[Sale]]-Tabla1[[#This Row],[Cost]],-Tabla1[[#This Row],[Cost]]*Tabla1[[#This Row],[Cant]])</f>
        <v>15500</v>
      </c>
      <c r="P376" s="8">
        <f>IF(Tabla1[[#This Row],[Mov]]="VNT",-Tabla1[[#This Row],[Cant]],Tabla1[[#This Row],[Cant]])</f>
        <v>-1</v>
      </c>
      <c r="Q376" s="8">
        <f>DAY(Tabla1[[#This Row],[Date]])</f>
        <v>7</v>
      </c>
      <c r="R376" s="8">
        <f>MONTH(Tabla1[[#This Row],[Date]])</f>
        <v>6</v>
      </c>
      <c r="S376" s="8">
        <f>YEAR(Tabla1[[#This Row],[Date]])</f>
        <v>2022</v>
      </c>
    </row>
    <row r="377" spans="1:19" x14ac:dyDescent="0.2">
      <c r="A377">
        <v>376</v>
      </c>
      <c r="B377" s="1">
        <v>44719</v>
      </c>
      <c r="C377" t="s">
        <v>260</v>
      </c>
      <c r="D377" t="s">
        <v>332</v>
      </c>
      <c r="E377">
        <v>1</v>
      </c>
      <c r="F377" t="s">
        <v>116</v>
      </c>
      <c r="G377" t="s">
        <v>347</v>
      </c>
      <c r="H377" t="s">
        <v>518</v>
      </c>
      <c r="M377" s="2">
        <v>5610</v>
      </c>
      <c r="N377" s="2">
        <v>6000</v>
      </c>
      <c r="O377" s="2">
        <f>IF(Tabla1[[#This Row],[Mov]]="VNT",Tabla1[[#This Row],[Sale]]-Tabla1[[#This Row],[Cost]],-Tabla1[[#This Row],[Cost]]*Tabla1[[#This Row],[Cant]])</f>
        <v>390</v>
      </c>
      <c r="P377" s="8">
        <f>IF(Tabla1[[#This Row],[Mov]]="VNT",-Tabla1[[#This Row],[Cant]],Tabla1[[#This Row],[Cant]])</f>
        <v>-1</v>
      </c>
      <c r="Q377" s="8">
        <f>DAY(Tabla1[[#This Row],[Date]])</f>
        <v>7</v>
      </c>
      <c r="R377" s="8">
        <f>MONTH(Tabla1[[#This Row],[Date]])</f>
        <v>6</v>
      </c>
      <c r="S377" s="8">
        <f>YEAR(Tabla1[[#This Row],[Date]])</f>
        <v>2022</v>
      </c>
    </row>
    <row r="378" spans="1:19" x14ac:dyDescent="0.2">
      <c r="A378">
        <v>377</v>
      </c>
      <c r="B378" s="1">
        <v>44720</v>
      </c>
      <c r="C378" t="s">
        <v>260</v>
      </c>
      <c r="D378" t="s">
        <v>104</v>
      </c>
      <c r="E378">
        <v>1</v>
      </c>
      <c r="F378" t="s">
        <v>42</v>
      </c>
      <c r="G378" t="s">
        <v>465</v>
      </c>
      <c r="H378" t="s">
        <v>50</v>
      </c>
      <c r="I378" t="s">
        <v>32</v>
      </c>
      <c r="J378" t="s">
        <v>25</v>
      </c>
      <c r="K378" t="s">
        <v>18</v>
      </c>
      <c r="L378" t="s">
        <v>58</v>
      </c>
      <c r="M378" s="2">
        <v>38000</v>
      </c>
      <c r="N378" s="2">
        <v>40000</v>
      </c>
      <c r="O378" s="2">
        <f>IF(Tabla1[[#This Row],[Mov]]="VNT",Tabla1[[#This Row],[Sale]]-Tabla1[[#This Row],[Cost]],-Tabla1[[#This Row],[Cost]]*Tabla1[[#This Row],[Cant]])</f>
        <v>2000</v>
      </c>
      <c r="P378" s="8">
        <f>IF(Tabla1[[#This Row],[Mov]]="VNT",-Tabla1[[#This Row],[Cant]],Tabla1[[#This Row],[Cant]])</f>
        <v>-1</v>
      </c>
      <c r="Q378" s="8">
        <f>DAY(Tabla1[[#This Row],[Date]])</f>
        <v>8</v>
      </c>
      <c r="R378" s="8">
        <f>MONTH(Tabla1[[#This Row],[Date]])</f>
        <v>6</v>
      </c>
      <c r="S378" s="8">
        <f>YEAR(Tabla1[[#This Row],[Date]])</f>
        <v>2022</v>
      </c>
    </row>
    <row r="379" spans="1:19" x14ac:dyDescent="0.2">
      <c r="A379">
        <v>378</v>
      </c>
      <c r="B379" s="1">
        <v>44720</v>
      </c>
      <c r="C379" t="s">
        <v>260</v>
      </c>
      <c r="D379" t="s">
        <v>332</v>
      </c>
      <c r="E379">
        <v>1</v>
      </c>
      <c r="F379" t="s">
        <v>458</v>
      </c>
      <c r="G379" t="s">
        <v>266</v>
      </c>
      <c r="H379" t="s">
        <v>464</v>
      </c>
      <c r="M379" s="2">
        <v>0</v>
      </c>
      <c r="N379" s="2">
        <v>5000</v>
      </c>
      <c r="O379" s="2">
        <f>IF(Tabla1[[#This Row],[Mov]]="VNT",Tabla1[[#This Row],[Sale]]-Tabla1[[#This Row],[Cost]],-Tabla1[[#This Row],[Cost]]*Tabla1[[#This Row],[Cant]])</f>
        <v>5000</v>
      </c>
      <c r="P379" s="8">
        <f>IF(Tabla1[[#This Row],[Mov]]="VNT",-Tabla1[[#This Row],[Cant]],Tabla1[[#This Row],[Cant]])</f>
        <v>-1</v>
      </c>
      <c r="Q379" s="8">
        <f>DAY(Tabla1[[#This Row],[Date]])</f>
        <v>8</v>
      </c>
      <c r="R379" s="8">
        <f>MONTH(Tabla1[[#This Row],[Date]])</f>
        <v>6</v>
      </c>
      <c r="S379" s="8">
        <f>YEAR(Tabla1[[#This Row],[Date]])</f>
        <v>2022</v>
      </c>
    </row>
    <row r="380" spans="1:19" x14ac:dyDescent="0.2">
      <c r="A380">
        <v>379</v>
      </c>
      <c r="B380" s="1">
        <v>44720</v>
      </c>
      <c r="C380" t="s">
        <v>260</v>
      </c>
      <c r="D380" t="s">
        <v>498</v>
      </c>
      <c r="E380">
        <v>1</v>
      </c>
      <c r="F380" t="s">
        <v>15</v>
      </c>
      <c r="G380" t="s">
        <v>266</v>
      </c>
      <c r="H380" t="s">
        <v>153</v>
      </c>
      <c r="I380" t="s">
        <v>22</v>
      </c>
      <c r="J380" t="s">
        <v>23</v>
      </c>
      <c r="L380" t="s">
        <v>52</v>
      </c>
      <c r="M380" s="2">
        <v>1500</v>
      </c>
      <c r="N380" s="2">
        <v>8000</v>
      </c>
      <c r="O380" s="2">
        <f>IF(Tabla1[[#This Row],[Mov]]="VNT",Tabla1[[#This Row],[Sale]]-Tabla1[[#This Row],[Cost]],-Tabla1[[#This Row],[Cost]]*Tabla1[[#This Row],[Cant]])</f>
        <v>6500</v>
      </c>
      <c r="P380" s="8">
        <f>IF(Tabla1[[#This Row],[Mov]]="VNT",-Tabla1[[#This Row],[Cant]],Tabla1[[#This Row],[Cant]])</f>
        <v>-1</v>
      </c>
      <c r="Q380" s="8">
        <f>DAY(Tabla1[[#This Row],[Date]])</f>
        <v>8</v>
      </c>
      <c r="R380" s="8">
        <f>MONTH(Tabla1[[#This Row],[Date]])</f>
        <v>6</v>
      </c>
      <c r="S380" s="8">
        <f>YEAR(Tabla1[[#This Row],[Date]])</f>
        <v>2022</v>
      </c>
    </row>
    <row r="381" spans="1:19" x14ac:dyDescent="0.2">
      <c r="A381">
        <v>380</v>
      </c>
      <c r="B381" s="1">
        <v>44719</v>
      </c>
      <c r="C381" t="s">
        <v>261</v>
      </c>
      <c r="D381" t="s">
        <v>267</v>
      </c>
      <c r="E381">
        <v>1</v>
      </c>
      <c r="F381" t="s">
        <v>831</v>
      </c>
      <c r="G381" t="s">
        <v>385</v>
      </c>
      <c r="H381" t="s">
        <v>2823</v>
      </c>
      <c r="M381" s="2">
        <v>23000</v>
      </c>
      <c r="N381" s="2">
        <v>45000</v>
      </c>
      <c r="O381" s="2">
        <f>IF(Tabla1[[#This Row],[Mov]]="VNT",Tabla1[[#This Row],[Sale]]-Tabla1[[#This Row],[Cost]],-Tabla1[[#This Row],[Cost]]*Tabla1[[#This Row],[Cant]])</f>
        <v>-23000</v>
      </c>
      <c r="P381" s="8">
        <f>IF(Tabla1[[#This Row],[Mov]]="VNT",-Tabla1[[#This Row],[Cant]],Tabla1[[#This Row],[Cant]])</f>
        <v>1</v>
      </c>
      <c r="Q381" s="8">
        <f>DAY(Tabla1[[#This Row],[Date]])</f>
        <v>7</v>
      </c>
      <c r="R381" s="8">
        <f>MONTH(Tabla1[[#This Row],[Date]])</f>
        <v>6</v>
      </c>
      <c r="S381" s="8">
        <f>YEAR(Tabla1[[#This Row],[Date]])</f>
        <v>2022</v>
      </c>
    </row>
    <row r="382" spans="1:19" x14ac:dyDescent="0.2">
      <c r="A382">
        <v>381</v>
      </c>
      <c r="B382" s="1">
        <v>44719</v>
      </c>
      <c r="C382" t="s">
        <v>261</v>
      </c>
      <c r="D382" t="s">
        <v>267</v>
      </c>
      <c r="E382">
        <v>5</v>
      </c>
      <c r="F382" t="s">
        <v>30</v>
      </c>
      <c r="G382" t="s">
        <v>346</v>
      </c>
      <c r="H382" t="s">
        <v>472</v>
      </c>
      <c r="M382" s="2">
        <v>2800</v>
      </c>
      <c r="N382" s="2">
        <v>7000</v>
      </c>
      <c r="O382" s="2">
        <f>IF(Tabla1[[#This Row],[Mov]]="VNT",Tabla1[[#This Row],[Sale]]-Tabla1[[#This Row],[Cost]],-Tabla1[[#This Row],[Cost]]*Tabla1[[#This Row],[Cant]])</f>
        <v>-14000</v>
      </c>
      <c r="P382" s="8">
        <f>IF(Tabla1[[#This Row],[Mov]]="VNT",-Tabla1[[#This Row],[Cant]],Tabla1[[#This Row],[Cant]])</f>
        <v>5</v>
      </c>
      <c r="Q382" s="8">
        <f>DAY(Tabla1[[#This Row],[Date]])</f>
        <v>7</v>
      </c>
      <c r="R382" s="8">
        <f>MONTH(Tabla1[[#This Row],[Date]])</f>
        <v>6</v>
      </c>
      <c r="S382" s="8">
        <f>YEAR(Tabla1[[#This Row],[Date]])</f>
        <v>2022</v>
      </c>
    </row>
    <row r="383" spans="1:19" x14ac:dyDescent="0.2">
      <c r="A383">
        <v>382</v>
      </c>
      <c r="B383" s="1">
        <v>44719</v>
      </c>
      <c r="C383" t="s">
        <v>261</v>
      </c>
      <c r="D383" t="s">
        <v>267</v>
      </c>
      <c r="E383">
        <v>5</v>
      </c>
      <c r="F383" t="s">
        <v>224</v>
      </c>
      <c r="G383" t="s">
        <v>273</v>
      </c>
      <c r="H383" t="s">
        <v>466</v>
      </c>
      <c r="M383" s="2">
        <v>7500</v>
      </c>
      <c r="N383" s="2">
        <v>15000</v>
      </c>
      <c r="O383" s="2">
        <f>IF(Tabla1[[#This Row],[Mov]]="VNT",Tabla1[[#This Row],[Sale]]-Tabla1[[#This Row],[Cost]],-Tabla1[[#This Row],[Cost]]*Tabla1[[#This Row],[Cant]])</f>
        <v>-37500</v>
      </c>
      <c r="P383" s="8">
        <f>IF(Tabla1[[#This Row],[Mov]]="VNT",-Tabla1[[#This Row],[Cant]],Tabla1[[#This Row],[Cant]])</f>
        <v>5</v>
      </c>
      <c r="Q383" s="8">
        <f>DAY(Tabla1[[#This Row],[Date]])</f>
        <v>7</v>
      </c>
      <c r="R383" s="8">
        <f>MONTH(Tabla1[[#This Row],[Date]])</f>
        <v>6</v>
      </c>
      <c r="S383" s="8">
        <f>YEAR(Tabla1[[#This Row],[Date]])</f>
        <v>2022</v>
      </c>
    </row>
    <row r="384" spans="1:19" x14ac:dyDescent="0.2">
      <c r="A384">
        <v>383</v>
      </c>
      <c r="B384" s="1">
        <v>44719</v>
      </c>
      <c r="C384" t="s">
        <v>261</v>
      </c>
      <c r="D384" t="s">
        <v>267</v>
      </c>
      <c r="E384">
        <v>6</v>
      </c>
      <c r="F384" t="s">
        <v>224</v>
      </c>
      <c r="G384" t="s">
        <v>273</v>
      </c>
      <c r="H384" t="s">
        <v>467</v>
      </c>
      <c r="M384" s="2">
        <v>7000</v>
      </c>
      <c r="N384" s="2">
        <v>15000</v>
      </c>
      <c r="O384" s="2">
        <f>IF(Tabla1[[#This Row],[Mov]]="VNT",Tabla1[[#This Row],[Sale]]-Tabla1[[#This Row],[Cost]],-Tabla1[[#This Row],[Cost]]*Tabla1[[#This Row],[Cant]])</f>
        <v>-42000</v>
      </c>
      <c r="P384" s="8">
        <f>IF(Tabla1[[#This Row],[Mov]]="VNT",-Tabla1[[#This Row],[Cant]],Tabla1[[#This Row],[Cant]])</f>
        <v>6</v>
      </c>
      <c r="Q384" s="8">
        <f>DAY(Tabla1[[#This Row],[Date]])</f>
        <v>7</v>
      </c>
      <c r="R384" s="8">
        <f>MONTH(Tabla1[[#This Row],[Date]])</f>
        <v>6</v>
      </c>
      <c r="S384" s="8">
        <f>YEAR(Tabla1[[#This Row],[Date]])</f>
        <v>2022</v>
      </c>
    </row>
    <row r="385" spans="1:19" x14ac:dyDescent="0.2">
      <c r="A385">
        <v>384</v>
      </c>
      <c r="B385" s="1">
        <v>44719</v>
      </c>
      <c r="C385" t="s">
        <v>261</v>
      </c>
      <c r="D385" t="s">
        <v>267</v>
      </c>
      <c r="E385">
        <v>4</v>
      </c>
      <c r="F385" t="s">
        <v>224</v>
      </c>
      <c r="G385" t="s">
        <v>273</v>
      </c>
      <c r="H385" t="s">
        <v>468</v>
      </c>
      <c r="M385" s="2">
        <v>6800</v>
      </c>
      <c r="N385" s="2">
        <v>15000</v>
      </c>
      <c r="O385" s="2">
        <f>IF(Tabla1[[#This Row],[Mov]]="VNT",Tabla1[[#This Row],[Sale]]-Tabla1[[#This Row],[Cost]],-Tabla1[[#This Row],[Cost]]*Tabla1[[#This Row],[Cant]])</f>
        <v>-27200</v>
      </c>
      <c r="P385" s="8">
        <f>IF(Tabla1[[#This Row],[Mov]]="VNT",-Tabla1[[#This Row],[Cant]],Tabla1[[#This Row],[Cant]])</f>
        <v>4</v>
      </c>
      <c r="Q385" s="8">
        <f>DAY(Tabla1[[#This Row],[Date]])</f>
        <v>7</v>
      </c>
      <c r="R385" s="8">
        <f>MONTH(Tabla1[[#This Row],[Date]])</f>
        <v>6</v>
      </c>
      <c r="S385" s="8">
        <f>YEAR(Tabla1[[#This Row],[Date]])</f>
        <v>2022</v>
      </c>
    </row>
    <row r="386" spans="1:19" x14ac:dyDescent="0.2">
      <c r="A386">
        <v>385</v>
      </c>
      <c r="B386" s="1">
        <v>44719</v>
      </c>
      <c r="C386" t="s">
        <v>261</v>
      </c>
      <c r="D386" t="s">
        <v>267</v>
      </c>
      <c r="E386">
        <v>5</v>
      </c>
      <c r="F386" t="s">
        <v>224</v>
      </c>
      <c r="G386" t="s">
        <v>273</v>
      </c>
      <c r="H386" t="s">
        <v>471</v>
      </c>
      <c r="M386" s="2">
        <v>7500</v>
      </c>
      <c r="N386" s="2">
        <v>15000</v>
      </c>
      <c r="O386" s="2">
        <f>IF(Tabla1[[#This Row],[Mov]]="VNT",Tabla1[[#This Row],[Sale]]-Tabla1[[#This Row],[Cost]],-Tabla1[[#This Row],[Cost]]*Tabla1[[#This Row],[Cant]])</f>
        <v>-37500</v>
      </c>
      <c r="P386" s="8">
        <f>IF(Tabla1[[#This Row],[Mov]]="VNT",-Tabla1[[#This Row],[Cant]],Tabla1[[#This Row],[Cant]])</f>
        <v>5</v>
      </c>
      <c r="Q386" s="8">
        <f>DAY(Tabla1[[#This Row],[Date]])</f>
        <v>7</v>
      </c>
      <c r="R386" s="8">
        <f>MONTH(Tabla1[[#This Row],[Date]])</f>
        <v>6</v>
      </c>
      <c r="S386" s="8">
        <f>YEAR(Tabla1[[#This Row],[Date]])</f>
        <v>2022</v>
      </c>
    </row>
    <row r="387" spans="1:19" x14ac:dyDescent="0.2">
      <c r="A387">
        <v>386</v>
      </c>
      <c r="B387" s="1">
        <v>44719</v>
      </c>
      <c r="C387" t="s">
        <v>261</v>
      </c>
      <c r="D387" t="s">
        <v>267</v>
      </c>
      <c r="E387">
        <v>4</v>
      </c>
      <c r="F387" t="s">
        <v>224</v>
      </c>
      <c r="G387" t="s">
        <v>273</v>
      </c>
      <c r="H387" t="s">
        <v>469</v>
      </c>
      <c r="M387" s="2">
        <v>9000</v>
      </c>
      <c r="N387" s="2">
        <v>20000</v>
      </c>
      <c r="O387" s="2">
        <f>IF(Tabla1[[#This Row],[Mov]]="VNT",Tabla1[[#This Row],[Sale]]-Tabla1[[#This Row],[Cost]],-Tabla1[[#This Row],[Cost]]*Tabla1[[#This Row],[Cant]])</f>
        <v>-36000</v>
      </c>
      <c r="P387" s="8">
        <f>IF(Tabla1[[#This Row],[Mov]]="VNT",-Tabla1[[#This Row],[Cant]],Tabla1[[#This Row],[Cant]])</f>
        <v>4</v>
      </c>
      <c r="Q387" s="8">
        <f>DAY(Tabla1[[#This Row],[Date]])</f>
        <v>7</v>
      </c>
      <c r="R387" s="8">
        <f>MONTH(Tabla1[[#This Row],[Date]])</f>
        <v>6</v>
      </c>
      <c r="S387" s="8">
        <f>YEAR(Tabla1[[#This Row],[Date]])</f>
        <v>2022</v>
      </c>
    </row>
    <row r="388" spans="1:19" x14ac:dyDescent="0.2">
      <c r="A388">
        <v>387</v>
      </c>
      <c r="B388" s="1">
        <v>44719</v>
      </c>
      <c r="C388" t="s">
        <v>261</v>
      </c>
      <c r="D388" t="s">
        <v>267</v>
      </c>
      <c r="E388">
        <v>3</v>
      </c>
      <c r="F388" t="s">
        <v>224</v>
      </c>
      <c r="G388" t="s">
        <v>273</v>
      </c>
      <c r="H388" t="s">
        <v>470</v>
      </c>
      <c r="M388" s="2">
        <v>7500</v>
      </c>
      <c r="N388" s="2">
        <v>15000</v>
      </c>
      <c r="O388" s="2">
        <f>IF(Tabla1[[#This Row],[Mov]]="VNT",Tabla1[[#This Row],[Sale]]-Tabla1[[#This Row],[Cost]],-Tabla1[[#This Row],[Cost]]*Tabla1[[#This Row],[Cant]])</f>
        <v>-22500</v>
      </c>
      <c r="P388" s="8">
        <f>IF(Tabla1[[#This Row],[Mov]]="VNT",-Tabla1[[#This Row],[Cant]],Tabla1[[#This Row],[Cant]])</f>
        <v>3</v>
      </c>
      <c r="Q388" s="8">
        <f>DAY(Tabla1[[#This Row],[Date]])</f>
        <v>7</v>
      </c>
      <c r="R388" s="8">
        <f>MONTH(Tabla1[[#This Row],[Date]])</f>
        <v>6</v>
      </c>
      <c r="S388" s="8">
        <f>YEAR(Tabla1[[#This Row],[Date]])</f>
        <v>2022</v>
      </c>
    </row>
    <row r="389" spans="1:19" x14ac:dyDescent="0.2">
      <c r="A389">
        <v>388</v>
      </c>
      <c r="B389" s="1">
        <v>44719</v>
      </c>
      <c r="C389" t="s">
        <v>261</v>
      </c>
      <c r="D389" t="s">
        <v>267</v>
      </c>
      <c r="E389">
        <v>4</v>
      </c>
      <c r="F389" t="s">
        <v>224</v>
      </c>
      <c r="G389" t="s">
        <v>273</v>
      </c>
      <c r="H389" t="s">
        <v>440</v>
      </c>
      <c r="M389" s="2">
        <v>9000</v>
      </c>
      <c r="N389" s="2">
        <v>20000</v>
      </c>
      <c r="O389" s="2">
        <f>IF(Tabla1[[#This Row],[Mov]]="VNT",Tabla1[[#This Row],[Sale]]-Tabla1[[#This Row],[Cost]],-Tabla1[[#This Row],[Cost]]*Tabla1[[#This Row],[Cant]])</f>
        <v>-36000</v>
      </c>
      <c r="P389" s="8">
        <f>IF(Tabla1[[#This Row],[Mov]]="VNT",-Tabla1[[#This Row],[Cant]],Tabla1[[#This Row],[Cant]])</f>
        <v>4</v>
      </c>
      <c r="Q389" s="8">
        <f>DAY(Tabla1[[#This Row],[Date]])</f>
        <v>7</v>
      </c>
      <c r="R389" s="8">
        <f>MONTH(Tabla1[[#This Row],[Date]])</f>
        <v>6</v>
      </c>
      <c r="S389" s="8">
        <f>YEAR(Tabla1[[#This Row],[Date]])</f>
        <v>2022</v>
      </c>
    </row>
    <row r="390" spans="1:19" x14ac:dyDescent="0.2">
      <c r="A390">
        <v>389</v>
      </c>
      <c r="B390" s="1">
        <v>44719</v>
      </c>
      <c r="C390" t="s">
        <v>261</v>
      </c>
      <c r="D390" t="s">
        <v>267</v>
      </c>
      <c r="E390">
        <v>2</v>
      </c>
      <c r="F390" t="s">
        <v>224</v>
      </c>
      <c r="G390" t="s">
        <v>262</v>
      </c>
      <c r="H390" t="s">
        <v>407</v>
      </c>
      <c r="M390" s="2">
        <v>8500</v>
      </c>
      <c r="N390" s="2">
        <v>20000</v>
      </c>
      <c r="O390" s="2">
        <f>IF(Tabla1[[#This Row],[Mov]]="VNT",Tabla1[[#This Row],[Sale]]-Tabla1[[#This Row],[Cost]],-Tabla1[[#This Row],[Cost]]*Tabla1[[#This Row],[Cant]])</f>
        <v>-17000</v>
      </c>
      <c r="P390" s="8">
        <f>IF(Tabla1[[#This Row],[Mov]]="VNT",-Tabla1[[#This Row],[Cant]],Tabla1[[#This Row],[Cant]])</f>
        <v>2</v>
      </c>
      <c r="Q390" s="8">
        <f>DAY(Tabla1[[#This Row],[Date]])</f>
        <v>7</v>
      </c>
      <c r="R390" s="8">
        <f>MONTH(Tabla1[[#This Row],[Date]])</f>
        <v>6</v>
      </c>
      <c r="S390" s="8">
        <f>YEAR(Tabla1[[#This Row],[Date]])</f>
        <v>2022</v>
      </c>
    </row>
    <row r="391" spans="1:19" x14ac:dyDescent="0.2">
      <c r="A391">
        <v>390</v>
      </c>
      <c r="B391" s="1">
        <v>44719</v>
      </c>
      <c r="C391" t="s">
        <v>261</v>
      </c>
      <c r="D391" t="s">
        <v>267</v>
      </c>
      <c r="E391">
        <v>3</v>
      </c>
      <c r="F391" t="s">
        <v>224</v>
      </c>
      <c r="G391" t="s">
        <v>263</v>
      </c>
      <c r="H391" t="s">
        <v>473</v>
      </c>
      <c r="M391" s="2">
        <v>9000</v>
      </c>
      <c r="N391" s="2">
        <v>20000</v>
      </c>
      <c r="O391" s="2">
        <f>IF(Tabla1[[#This Row],[Mov]]="VNT",Tabla1[[#This Row],[Sale]]-Tabla1[[#This Row],[Cost]],-Tabla1[[#This Row],[Cost]]*Tabla1[[#This Row],[Cant]])</f>
        <v>-27000</v>
      </c>
      <c r="P391" s="8">
        <f>IF(Tabla1[[#This Row],[Mov]]="VNT",-Tabla1[[#This Row],[Cant]],Tabla1[[#This Row],[Cant]])</f>
        <v>3</v>
      </c>
      <c r="Q391" s="8">
        <f>DAY(Tabla1[[#This Row],[Date]])</f>
        <v>7</v>
      </c>
      <c r="R391" s="8">
        <f>MONTH(Tabla1[[#This Row],[Date]])</f>
        <v>6</v>
      </c>
      <c r="S391" s="8">
        <f>YEAR(Tabla1[[#This Row],[Date]])</f>
        <v>2022</v>
      </c>
    </row>
    <row r="392" spans="1:19" x14ac:dyDescent="0.2">
      <c r="A392">
        <v>391</v>
      </c>
      <c r="B392" s="1">
        <v>44719</v>
      </c>
      <c r="C392" t="s">
        <v>261</v>
      </c>
      <c r="D392" t="s">
        <v>339</v>
      </c>
      <c r="E392">
        <v>3</v>
      </c>
      <c r="F392" t="s">
        <v>224</v>
      </c>
      <c r="G392" t="s">
        <v>263</v>
      </c>
      <c r="H392" t="s">
        <v>478</v>
      </c>
      <c r="M392" s="2">
        <v>9500</v>
      </c>
      <c r="N392" s="2">
        <v>20000</v>
      </c>
      <c r="O392" s="2">
        <f>IF(Tabla1[[#This Row],[Mov]]="VNT",Tabla1[[#This Row],[Sale]]-Tabla1[[#This Row],[Cost]],-Tabla1[[#This Row],[Cost]]*Tabla1[[#This Row],[Cant]])</f>
        <v>-28500</v>
      </c>
      <c r="P392" s="8">
        <f>IF(Tabla1[[#This Row],[Mov]]="VNT",-Tabla1[[#This Row],[Cant]],Tabla1[[#This Row],[Cant]])</f>
        <v>3</v>
      </c>
      <c r="Q392" s="8">
        <f>DAY(Tabla1[[#This Row],[Date]])</f>
        <v>7</v>
      </c>
      <c r="R392" s="8">
        <f>MONTH(Tabla1[[#This Row],[Date]])</f>
        <v>6</v>
      </c>
      <c r="S392" s="8">
        <f>YEAR(Tabla1[[#This Row],[Date]])</f>
        <v>2022</v>
      </c>
    </row>
    <row r="393" spans="1:19" x14ac:dyDescent="0.2">
      <c r="A393">
        <v>392</v>
      </c>
      <c r="B393" s="1">
        <v>44719</v>
      </c>
      <c r="C393" t="s">
        <v>261</v>
      </c>
      <c r="D393" t="s">
        <v>339</v>
      </c>
      <c r="E393">
        <v>2</v>
      </c>
      <c r="F393" t="s">
        <v>224</v>
      </c>
      <c r="G393" t="s">
        <v>263</v>
      </c>
      <c r="H393" t="s">
        <v>478</v>
      </c>
      <c r="I393" t="s">
        <v>479</v>
      </c>
      <c r="M393" s="2">
        <v>8000</v>
      </c>
      <c r="N393" s="2">
        <v>20000</v>
      </c>
      <c r="O393" s="2">
        <f>IF(Tabla1[[#This Row],[Mov]]="VNT",Tabla1[[#This Row],[Sale]]-Tabla1[[#This Row],[Cost]],-Tabla1[[#This Row],[Cost]]*Tabla1[[#This Row],[Cant]])</f>
        <v>-16000</v>
      </c>
      <c r="P393" s="8">
        <f>IF(Tabla1[[#This Row],[Mov]]="VNT",-Tabla1[[#This Row],[Cant]],Tabla1[[#This Row],[Cant]])</f>
        <v>2</v>
      </c>
      <c r="Q393" s="8">
        <f>DAY(Tabla1[[#This Row],[Date]])</f>
        <v>7</v>
      </c>
      <c r="R393" s="8">
        <f>MONTH(Tabla1[[#This Row],[Date]])</f>
        <v>6</v>
      </c>
      <c r="S393" s="8">
        <f>YEAR(Tabla1[[#This Row],[Date]])</f>
        <v>2022</v>
      </c>
    </row>
    <row r="394" spans="1:19" x14ac:dyDescent="0.2">
      <c r="A394">
        <v>393</v>
      </c>
      <c r="B394" s="1">
        <v>44719</v>
      </c>
      <c r="C394" t="s">
        <v>261</v>
      </c>
      <c r="D394" t="s">
        <v>339</v>
      </c>
      <c r="E394">
        <v>4</v>
      </c>
      <c r="F394" t="s">
        <v>224</v>
      </c>
      <c r="G394" t="s">
        <v>263</v>
      </c>
      <c r="H394" t="s">
        <v>477</v>
      </c>
      <c r="M394" s="2">
        <v>9000</v>
      </c>
      <c r="N394" s="2">
        <v>20000</v>
      </c>
      <c r="O394" s="2">
        <f>IF(Tabla1[[#This Row],[Mov]]="VNT",Tabla1[[#This Row],[Sale]]-Tabla1[[#This Row],[Cost]],-Tabla1[[#This Row],[Cost]]*Tabla1[[#This Row],[Cant]])</f>
        <v>-36000</v>
      </c>
      <c r="P394" s="8">
        <f>IF(Tabla1[[#This Row],[Mov]]="VNT",-Tabla1[[#This Row],[Cant]],Tabla1[[#This Row],[Cant]])</f>
        <v>4</v>
      </c>
      <c r="Q394" s="8">
        <f>DAY(Tabla1[[#This Row],[Date]])</f>
        <v>7</v>
      </c>
      <c r="R394" s="8">
        <f>MONTH(Tabla1[[#This Row],[Date]])</f>
        <v>6</v>
      </c>
      <c r="S394" s="8">
        <f>YEAR(Tabla1[[#This Row],[Date]])</f>
        <v>2022</v>
      </c>
    </row>
    <row r="395" spans="1:19" x14ac:dyDescent="0.2">
      <c r="A395">
        <v>394</v>
      </c>
      <c r="B395" s="1">
        <v>44719</v>
      </c>
      <c r="C395" t="s">
        <v>261</v>
      </c>
      <c r="D395" t="s">
        <v>339</v>
      </c>
      <c r="E395">
        <v>2</v>
      </c>
      <c r="F395" t="s">
        <v>224</v>
      </c>
      <c r="G395" t="s">
        <v>263</v>
      </c>
      <c r="H395" t="s">
        <v>473</v>
      </c>
      <c r="M395" s="2">
        <v>10000</v>
      </c>
      <c r="N395" s="2">
        <v>20000</v>
      </c>
      <c r="O395" s="2">
        <f>IF(Tabla1[[#This Row],[Mov]]="VNT",Tabla1[[#This Row],[Sale]]-Tabla1[[#This Row],[Cost]],-Tabla1[[#This Row],[Cost]]*Tabla1[[#This Row],[Cant]])</f>
        <v>-20000</v>
      </c>
      <c r="P395" s="8">
        <f>IF(Tabla1[[#This Row],[Mov]]="VNT",-Tabla1[[#This Row],[Cant]],Tabla1[[#This Row],[Cant]])</f>
        <v>2</v>
      </c>
      <c r="Q395" s="8">
        <f>DAY(Tabla1[[#This Row],[Date]])</f>
        <v>7</v>
      </c>
      <c r="R395" s="8">
        <f>MONTH(Tabla1[[#This Row],[Date]])</f>
        <v>6</v>
      </c>
      <c r="S395" s="8">
        <f>YEAR(Tabla1[[#This Row],[Date]])</f>
        <v>2022</v>
      </c>
    </row>
    <row r="396" spans="1:19" x14ac:dyDescent="0.2">
      <c r="A396">
        <v>395</v>
      </c>
      <c r="B396" s="1">
        <v>44719</v>
      </c>
      <c r="C396" t="s">
        <v>261</v>
      </c>
      <c r="D396" t="s">
        <v>339</v>
      </c>
      <c r="E396">
        <v>2</v>
      </c>
      <c r="F396" t="s">
        <v>224</v>
      </c>
      <c r="G396" t="s">
        <v>272</v>
      </c>
      <c r="H396" t="s">
        <v>256</v>
      </c>
      <c r="M396" s="2">
        <v>9000</v>
      </c>
      <c r="N396" s="2">
        <v>20000</v>
      </c>
      <c r="O396" s="2">
        <f>IF(Tabla1[[#This Row],[Mov]]="VNT",Tabla1[[#This Row],[Sale]]-Tabla1[[#This Row],[Cost]],-Tabla1[[#This Row],[Cost]]*Tabla1[[#This Row],[Cant]])</f>
        <v>-18000</v>
      </c>
      <c r="P396" s="8">
        <f>IF(Tabla1[[#This Row],[Mov]]="VNT",-Tabla1[[#This Row],[Cant]],Tabla1[[#This Row],[Cant]])</f>
        <v>2</v>
      </c>
      <c r="Q396" s="8">
        <f>DAY(Tabla1[[#This Row],[Date]])</f>
        <v>7</v>
      </c>
      <c r="R396" s="8">
        <f>MONTH(Tabla1[[#This Row],[Date]])</f>
        <v>6</v>
      </c>
      <c r="S396" s="8">
        <f>YEAR(Tabla1[[#This Row],[Date]])</f>
        <v>2022</v>
      </c>
    </row>
    <row r="397" spans="1:19" x14ac:dyDescent="0.2">
      <c r="A397">
        <v>396</v>
      </c>
      <c r="B397" s="1">
        <v>44719</v>
      </c>
      <c r="C397" t="s">
        <v>261</v>
      </c>
      <c r="D397" t="s">
        <v>339</v>
      </c>
      <c r="E397">
        <v>5</v>
      </c>
      <c r="F397" t="s">
        <v>224</v>
      </c>
      <c r="G397" t="s">
        <v>262</v>
      </c>
      <c r="H397" t="s">
        <v>495</v>
      </c>
      <c r="M397" s="2">
        <v>10000</v>
      </c>
      <c r="N397" s="2">
        <v>20000</v>
      </c>
      <c r="O397" s="2">
        <f>IF(Tabla1[[#This Row],[Mov]]="VNT",Tabla1[[#This Row],[Sale]]-Tabla1[[#This Row],[Cost]],-Tabla1[[#This Row],[Cost]]*Tabla1[[#This Row],[Cant]])</f>
        <v>-50000</v>
      </c>
      <c r="P397" s="8">
        <f>IF(Tabla1[[#This Row],[Mov]]="VNT",-Tabla1[[#This Row],[Cant]],Tabla1[[#This Row],[Cant]])</f>
        <v>5</v>
      </c>
      <c r="Q397" s="8">
        <f>DAY(Tabla1[[#This Row],[Date]])</f>
        <v>7</v>
      </c>
      <c r="R397" s="8">
        <f>MONTH(Tabla1[[#This Row],[Date]])</f>
        <v>6</v>
      </c>
      <c r="S397" s="8">
        <f>YEAR(Tabla1[[#This Row],[Date]])</f>
        <v>2022</v>
      </c>
    </row>
    <row r="398" spans="1:19" x14ac:dyDescent="0.2">
      <c r="A398">
        <v>397</v>
      </c>
      <c r="B398" s="1">
        <v>44719</v>
      </c>
      <c r="C398" t="s">
        <v>261</v>
      </c>
      <c r="D398" t="s">
        <v>339</v>
      </c>
      <c r="E398">
        <v>5</v>
      </c>
      <c r="F398" t="s">
        <v>224</v>
      </c>
      <c r="G398" t="s">
        <v>272</v>
      </c>
      <c r="H398" t="s">
        <v>395</v>
      </c>
      <c r="M398" s="2">
        <v>9500</v>
      </c>
      <c r="N398" s="2">
        <v>20000</v>
      </c>
      <c r="O398" s="2">
        <f>IF(Tabla1[[#This Row],[Mov]]="VNT",Tabla1[[#This Row],[Sale]]-Tabla1[[#This Row],[Cost]],-Tabla1[[#This Row],[Cost]]*Tabla1[[#This Row],[Cant]])</f>
        <v>-47500</v>
      </c>
      <c r="P398" s="8">
        <f>IF(Tabla1[[#This Row],[Mov]]="VNT",-Tabla1[[#This Row],[Cant]],Tabla1[[#This Row],[Cant]])</f>
        <v>5</v>
      </c>
      <c r="Q398" s="8">
        <f>DAY(Tabla1[[#This Row],[Date]])</f>
        <v>7</v>
      </c>
      <c r="R398" s="8">
        <f>MONTH(Tabla1[[#This Row],[Date]])</f>
        <v>6</v>
      </c>
      <c r="S398" s="8">
        <f>YEAR(Tabla1[[#This Row],[Date]])</f>
        <v>2022</v>
      </c>
    </row>
    <row r="399" spans="1:19" x14ac:dyDescent="0.2">
      <c r="A399">
        <v>398</v>
      </c>
      <c r="B399" s="1">
        <v>44719</v>
      </c>
      <c r="C399" t="s">
        <v>261</v>
      </c>
      <c r="D399" t="s">
        <v>339</v>
      </c>
      <c r="E399">
        <v>2</v>
      </c>
      <c r="F399" t="s">
        <v>474</v>
      </c>
      <c r="G399" t="s">
        <v>263</v>
      </c>
      <c r="H399" t="s">
        <v>496</v>
      </c>
      <c r="M399" s="2">
        <v>6500</v>
      </c>
      <c r="N399" s="2">
        <v>15000</v>
      </c>
      <c r="O399" s="2">
        <f>IF(Tabla1[[#This Row],[Mov]]="VNT",Tabla1[[#This Row],[Sale]]-Tabla1[[#This Row],[Cost]],-Tabla1[[#This Row],[Cost]]*Tabla1[[#This Row],[Cant]])</f>
        <v>-13000</v>
      </c>
      <c r="P399" s="8">
        <f>IF(Tabla1[[#This Row],[Mov]]="VNT",-Tabla1[[#This Row],[Cant]],Tabla1[[#This Row],[Cant]])</f>
        <v>2</v>
      </c>
      <c r="Q399" s="8">
        <f>DAY(Tabla1[[#This Row],[Date]])</f>
        <v>7</v>
      </c>
      <c r="R399" s="8">
        <f>MONTH(Tabla1[[#This Row],[Date]])</f>
        <v>6</v>
      </c>
      <c r="S399" s="8">
        <f>YEAR(Tabla1[[#This Row],[Date]])</f>
        <v>2022</v>
      </c>
    </row>
    <row r="400" spans="1:19" x14ac:dyDescent="0.2">
      <c r="A400">
        <v>399</v>
      </c>
      <c r="B400" s="1">
        <v>44719</v>
      </c>
      <c r="C400" t="s">
        <v>261</v>
      </c>
      <c r="D400" t="s">
        <v>339</v>
      </c>
      <c r="E400">
        <v>2</v>
      </c>
      <c r="F400" t="s">
        <v>224</v>
      </c>
      <c r="G400" t="s">
        <v>262</v>
      </c>
      <c r="H400" t="s">
        <v>407</v>
      </c>
      <c r="M400" s="2">
        <v>9500</v>
      </c>
      <c r="N400" s="2">
        <v>20000</v>
      </c>
      <c r="O400" s="2">
        <f>IF(Tabla1[[#This Row],[Mov]]="VNT",Tabla1[[#This Row],[Sale]]-Tabla1[[#This Row],[Cost]],-Tabla1[[#This Row],[Cost]]*Tabla1[[#This Row],[Cant]])</f>
        <v>-19000</v>
      </c>
      <c r="P400" s="8">
        <f>IF(Tabla1[[#This Row],[Mov]]="VNT",-Tabla1[[#This Row],[Cant]],Tabla1[[#This Row],[Cant]])</f>
        <v>2</v>
      </c>
      <c r="Q400" s="8">
        <f>DAY(Tabla1[[#This Row],[Date]])</f>
        <v>7</v>
      </c>
      <c r="R400" s="8">
        <f>MONTH(Tabla1[[#This Row],[Date]])</f>
        <v>6</v>
      </c>
      <c r="S400" s="8">
        <f>YEAR(Tabla1[[#This Row],[Date]])</f>
        <v>2022</v>
      </c>
    </row>
    <row r="401" spans="1:19" x14ac:dyDescent="0.2">
      <c r="A401">
        <v>400</v>
      </c>
      <c r="B401" s="1">
        <v>44719</v>
      </c>
      <c r="C401" t="s">
        <v>261</v>
      </c>
      <c r="D401" t="s">
        <v>339</v>
      </c>
      <c r="E401">
        <v>2</v>
      </c>
      <c r="F401" t="s">
        <v>475</v>
      </c>
      <c r="G401" t="s">
        <v>263</v>
      </c>
      <c r="H401" t="s">
        <v>638</v>
      </c>
      <c r="M401" s="2">
        <v>3500</v>
      </c>
      <c r="N401" s="2">
        <v>10000</v>
      </c>
      <c r="O401" s="2">
        <f>IF(Tabla1[[#This Row],[Mov]]="VNT",Tabla1[[#This Row],[Sale]]-Tabla1[[#This Row],[Cost]],-Tabla1[[#This Row],[Cost]]*Tabla1[[#This Row],[Cant]])</f>
        <v>-7000</v>
      </c>
      <c r="P401" s="8">
        <f>IF(Tabla1[[#This Row],[Mov]]="VNT",-Tabla1[[#This Row],[Cant]],Tabla1[[#This Row],[Cant]])</f>
        <v>2</v>
      </c>
      <c r="Q401" s="8">
        <f>DAY(Tabla1[[#This Row],[Date]])</f>
        <v>7</v>
      </c>
      <c r="R401" s="8">
        <f>MONTH(Tabla1[[#This Row],[Date]])</f>
        <v>6</v>
      </c>
      <c r="S401" s="8">
        <f>YEAR(Tabla1[[#This Row],[Date]])</f>
        <v>2022</v>
      </c>
    </row>
    <row r="402" spans="1:19" x14ac:dyDescent="0.2">
      <c r="A402">
        <v>401</v>
      </c>
      <c r="B402" s="1">
        <v>44719</v>
      </c>
      <c r="C402" t="s">
        <v>261</v>
      </c>
      <c r="D402" t="s">
        <v>339</v>
      </c>
      <c r="E402">
        <v>40</v>
      </c>
      <c r="F402" t="s">
        <v>476</v>
      </c>
      <c r="G402" t="s">
        <v>266</v>
      </c>
      <c r="H402" t="s">
        <v>497</v>
      </c>
      <c r="M402" s="2">
        <v>1800</v>
      </c>
      <c r="N402" s="2">
        <v>5000</v>
      </c>
      <c r="O402" s="2">
        <f>IF(Tabla1[[#This Row],[Mov]]="VNT",Tabla1[[#This Row],[Sale]]-Tabla1[[#This Row],[Cost]],-Tabla1[[#This Row],[Cost]]*Tabla1[[#This Row],[Cant]])</f>
        <v>-72000</v>
      </c>
      <c r="P402" s="8">
        <f>IF(Tabla1[[#This Row],[Mov]]="VNT",-Tabla1[[#This Row],[Cant]],Tabla1[[#This Row],[Cant]])</f>
        <v>40</v>
      </c>
      <c r="Q402" s="8">
        <f>DAY(Tabla1[[#This Row],[Date]])</f>
        <v>7</v>
      </c>
      <c r="R402" s="8">
        <f>MONTH(Tabla1[[#This Row],[Date]])</f>
        <v>6</v>
      </c>
      <c r="S402" s="8">
        <f>YEAR(Tabla1[[#This Row],[Date]])</f>
        <v>2022</v>
      </c>
    </row>
    <row r="403" spans="1:19" x14ac:dyDescent="0.2">
      <c r="A403">
        <v>402</v>
      </c>
      <c r="B403" s="1">
        <v>44719</v>
      </c>
      <c r="C403" t="s">
        <v>261</v>
      </c>
      <c r="D403" t="s">
        <v>339</v>
      </c>
      <c r="E403">
        <v>1</v>
      </c>
      <c r="F403" t="s">
        <v>47</v>
      </c>
      <c r="G403" t="s">
        <v>266</v>
      </c>
      <c r="H403" t="s">
        <v>590</v>
      </c>
      <c r="M403" s="2">
        <v>8000</v>
      </c>
      <c r="N403" s="2">
        <v>15000</v>
      </c>
      <c r="O403" s="2">
        <f>IF(Tabla1[[#This Row],[Mov]]="VNT",Tabla1[[#This Row],[Sale]]-Tabla1[[#This Row],[Cost]],-Tabla1[[#This Row],[Cost]]*Tabla1[[#This Row],[Cant]])</f>
        <v>-8000</v>
      </c>
      <c r="P403" s="8">
        <f>IF(Tabla1[[#This Row],[Mov]]="VNT",-Tabla1[[#This Row],[Cant]],Tabla1[[#This Row],[Cant]])</f>
        <v>1</v>
      </c>
      <c r="Q403" s="8">
        <f>DAY(Tabla1[[#This Row],[Date]])</f>
        <v>7</v>
      </c>
      <c r="R403" s="8">
        <f>MONTH(Tabla1[[#This Row],[Date]])</f>
        <v>6</v>
      </c>
      <c r="S403" s="8">
        <f>YEAR(Tabla1[[#This Row],[Date]])</f>
        <v>2022</v>
      </c>
    </row>
    <row r="404" spans="1:19" x14ac:dyDescent="0.2">
      <c r="A404">
        <v>403</v>
      </c>
      <c r="B404" s="1">
        <v>44720</v>
      </c>
      <c r="C404" t="s">
        <v>260</v>
      </c>
      <c r="D404" t="s">
        <v>340</v>
      </c>
      <c r="E404">
        <v>1</v>
      </c>
      <c r="F404" t="s">
        <v>480</v>
      </c>
      <c r="G404" t="s">
        <v>481</v>
      </c>
      <c r="H404" t="s">
        <v>482</v>
      </c>
      <c r="M404" s="2">
        <v>19900</v>
      </c>
      <c r="N404" s="2">
        <v>20000</v>
      </c>
      <c r="O404" s="2">
        <f>IF(Tabla1[[#This Row],[Mov]]="VNT",Tabla1[[#This Row],[Sale]]-Tabla1[[#This Row],[Cost]],-Tabla1[[#This Row],[Cost]]*Tabla1[[#This Row],[Cant]])</f>
        <v>100</v>
      </c>
      <c r="P404" s="8">
        <f>IF(Tabla1[[#This Row],[Mov]]="VNT",-Tabla1[[#This Row],[Cant]],Tabla1[[#This Row],[Cant]])</f>
        <v>-1</v>
      </c>
      <c r="Q404" s="8">
        <f>DAY(Tabla1[[#This Row],[Date]])</f>
        <v>8</v>
      </c>
      <c r="R404" s="8">
        <f>MONTH(Tabla1[[#This Row],[Date]])</f>
        <v>6</v>
      </c>
      <c r="S404" s="8">
        <f>YEAR(Tabla1[[#This Row],[Date]])</f>
        <v>2022</v>
      </c>
    </row>
    <row r="405" spans="1:19" x14ac:dyDescent="0.2">
      <c r="A405">
        <v>404</v>
      </c>
      <c r="B405" s="1">
        <v>44718</v>
      </c>
      <c r="C405" t="s">
        <v>261</v>
      </c>
      <c r="D405" t="s">
        <v>463</v>
      </c>
      <c r="E405">
        <v>3</v>
      </c>
      <c r="F405" t="s">
        <v>483</v>
      </c>
      <c r="G405" t="s">
        <v>266</v>
      </c>
      <c r="H405" t="s">
        <v>1171</v>
      </c>
      <c r="M405" s="2">
        <v>7000</v>
      </c>
      <c r="N405" s="2">
        <v>15000</v>
      </c>
      <c r="O405" s="2">
        <f>IF(Tabla1[[#This Row],[Mov]]="VNT",Tabla1[[#This Row],[Sale]]-Tabla1[[#This Row],[Cost]],-Tabla1[[#This Row],[Cost]]*Tabla1[[#This Row],[Cant]])</f>
        <v>-21000</v>
      </c>
      <c r="P405" s="8">
        <f>IF(Tabla1[[#This Row],[Mov]]="VNT",-Tabla1[[#This Row],[Cant]],Tabla1[[#This Row],[Cant]])</f>
        <v>3</v>
      </c>
      <c r="Q405" s="8">
        <f>DAY(Tabla1[[#This Row],[Date]])</f>
        <v>6</v>
      </c>
      <c r="R405" s="8">
        <f>MONTH(Tabla1[[#This Row],[Date]])</f>
        <v>6</v>
      </c>
      <c r="S405" s="8">
        <f>YEAR(Tabla1[[#This Row],[Date]])</f>
        <v>2022</v>
      </c>
    </row>
    <row r="406" spans="1:19" x14ac:dyDescent="0.2">
      <c r="A406">
        <v>405</v>
      </c>
      <c r="B406" s="1">
        <v>44718</v>
      </c>
      <c r="C406" t="s">
        <v>261</v>
      </c>
      <c r="D406" t="s">
        <v>463</v>
      </c>
      <c r="E406">
        <v>3</v>
      </c>
      <c r="F406" t="s">
        <v>351</v>
      </c>
      <c r="G406" t="s">
        <v>266</v>
      </c>
      <c r="H406" t="s">
        <v>487</v>
      </c>
      <c r="M406" s="2">
        <v>7500</v>
      </c>
      <c r="N406" s="2">
        <v>15000</v>
      </c>
      <c r="O406" s="2">
        <f>IF(Tabla1[[#This Row],[Mov]]="VNT",Tabla1[[#This Row],[Sale]]-Tabla1[[#This Row],[Cost]],-Tabla1[[#This Row],[Cost]]*Tabla1[[#This Row],[Cant]])</f>
        <v>-22500</v>
      </c>
      <c r="P406" s="8">
        <f>IF(Tabla1[[#This Row],[Mov]]="VNT",-Tabla1[[#This Row],[Cant]],Tabla1[[#This Row],[Cant]])</f>
        <v>3</v>
      </c>
      <c r="Q406" s="8">
        <f>DAY(Tabla1[[#This Row],[Date]])</f>
        <v>6</v>
      </c>
      <c r="R406" s="8">
        <f>MONTH(Tabla1[[#This Row],[Date]])</f>
        <v>6</v>
      </c>
      <c r="S406" s="8">
        <f>YEAR(Tabla1[[#This Row],[Date]])</f>
        <v>2022</v>
      </c>
    </row>
    <row r="407" spans="1:19" x14ac:dyDescent="0.2">
      <c r="A407">
        <v>406</v>
      </c>
      <c r="B407" s="1">
        <v>44718</v>
      </c>
      <c r="C407" t="s">
        <v>261</v>
      </c>
      <c r="D407" t="s">
        <v>463</v>
      </c>
      <c r="E407">
        <v>2</v>
      </c>
      <c r="F407" t="s">
        <v>26</v>
      </c>
      <c r="G407" t="s">
        <v>484</v>
      </c>
      <c r="H407" t="s">
        <v>485</v>
      </c>
      <c r="I407" t="s">
        <v>20</v>
      </c>
      <c r="M407" s="2">
        <v>4500</v>
      </c>
      <c r="N407" s="2">
        <v>9000</v>
      </c>
      <c r="O407" s="2">
        <f>IF(Tabla1[[#This Row],[Mov]]="VNT",Tabla1[[#This Row],[Sale]]-Tabla1[[#This Row],[Cost]],-Tabla1[[#This Row],[Cost]]*Tabla1[[#This Row],[Cant]])</f>
        <v>-9000</v>
      </c>
      <c r="P407" s="8">
        <f>IF(Tabla1[[#This Row],[Mov]]="VNT",-Tabla1[[#This Row],[Cant]],Tabla1[[#This Row],[Cant]])</f>
        <v>2</v>
      </c>
      <c r="Q407" s="8">
        <f>DAY(Tabla1[[#This Row],[Date]])</f>
        <v>6</v>
      </c>
      <c r="R407" s="8">
        <f>MONTH(Tabla1[[#This Row],[Date]])</f>
        <v>6</v>
      </c>
      <c r="S407" s="8">
        <f>YEAR(Tabla1[[#This Row],[Date]])</f>
        <v>2022</v>
      </c>
    </row>
    <row r="408" spans="1:19" x14ac:dyDescent="0.2">
      <c r="A408">
        <v>407</v>
      </c>
      <c r="B408" s="1">
        <v>44719</v>
      </c>
      <c r="C408" t="s">
        <v>261</v>
      </c>
      <c r="D408" t="s">
        <v>1324</v>
      </c>
      <c r="E408">
        <v>1</v>
      </c>
      <c r="F408" t="s">
        <v>489</v>
      </c>
      <c r="G408" t="s">
        <v>488</v>
      </c>
      <c r="H408" t="s">
        <v>492</v>
      </c>
      <c r="M408" s="2">
        <v>10000</v>
      </c>
      <c r="N408" s="2">
        <v>0</v>
      </c>
      <c r="O408" s="2">
        <f>IF(Tabla1[[#This Row],[Mov]]="VNT",Tabla1[[#This Row],[Sale]]-Tabla1[[#This Row],[Cost]],-Tabla1[[#This Row],[Cost]]*Tabla1[[#This Row],[Cant]])</f>
        <v>-10000</v>
      </c>
      <c r="P408" s="8">
        <f>IF(Tabla1[[#This Row],[Mov]]="VNT",-Tabla1[[#This Row],[Cant]],Tabla1[[#This Row],[Cant]])</f>
        <v>1</v>
      </c>
      <c r="Q408" s="8">
        <f>DAY(Tabla1[[#This Row],[Date]])</f>
        <v>7</v>
      </c>
      <c r="R408" s="8">
        <f>MONTH(Tabla1[[#This Row],[Date]])</f>
        <v>6</v>
      </c>
      <c r="S408" s="8">
        <f>YEAR(Tabla1[[#This Row],[Date]])</f>
        <v>2022</v>
      </c>
    </row>
    <row r="409" spans="1:19" x14ac:dyDescent="0.2">
      <c r="A409">
        <v>408</v>
      </c>
      <c r="B409" s="1">
        <v>44719</v>
      </c>
      <c r="C409" t="s">
        <v>261</v>
      </c>
      <c r="D409" t="s">
        <v>1324</v>
      </c>
      <c r="E409">
        <v>1</v>
      </c>
      <c r="F409" t="s">
        <v>490</v>
      </c>
      <c r="G409" t="s">
        <v>488</v>
      </c>
      <c r="H409" t="s">
        <v>491</v>
      </c>
      <c r="M409" s="2">
        <v>18000</v>
      </c>
      <c r="N409" s="2">
        <v>0</v>
      </c>
      <c r="O409" s="2">
        <f>IF(Tabla1[[#This Row],[Mov]]="VNT",Tabla1[[#This Row],[Sale]]-Tabla1[[#This Row],[Cost]],-Tabla1[[#This Row],[Cost]]*Tabla1[[#This Row],[Cant]])</f>
        <v>-18000</v>
      </c>
      <c r="P409" s="8">
        <f>IF(Tabla1[[#This Row],[Mov]]="VNT",-Tabla1[[#This Row],[Cant]],Tabla1[[#This Row],[Cant]])</f>
        <v>1</v>
      </c>
      <c r="Q409" s="8">
        <f>DAY(Tabla1[[#This Row],[Date]])</f>
        <v>7</v>
      </c>
      <c r="R409" s="8">
        <f>MONTH(Tabla1[[#This Row],[Date]])</f>
        <v>6</v>
      </c>
      <c r="S409" s="8">
        <f>YEAR(Tabla1[[#This Row],[Date]])</f>
        <v>2022</v>
      </c>
    </row>
    <row r="410" spans="1:19" x14ac:dyDescent="0.2">
      <c r="A410">
        <v>409</v>
      </c>
      <c r="B410" s="1">
        <v>44720</v>
      </c>
      <c r="C410" t="s">
        <v>260</v>
      </c>
      <c r="D410" t="s">
        <v>332</v>
      </c>
      <c r="E410">
        <v>1</v>
      </c>
      <c r="F410" t="s">
        <v>560</v>
      </c>
      <c r="G410" t="s">
        <v>266</v>
      </c>
      <c r="H410" t="s">
        <v>239</v>
      </c>
      <c r="M410" s="2">
        <v>7500</v>
      </c>
      <c r="N410" s="2">
        <v>14000</v>
      </c>
      <c r="O410" s="2">
        <f>IF(Tabla1[[#This Row],[Mov]]="VNT",Tabla1[[#This Row],[Sale]]-Tabla1[[#This Row],[Cost]],-Tabla1[[#This Row],[Cost]]*Tabla1[[#This Row],[Cant]])</f>
        <v>6500</v>
      </c>
      <c r="P410" s="8">
        <f>IF(Tabla1[[#This Row],[Mov]]="VNT",-Tabla1[[#This Row],[Cant]],Tabla1[[#This Row],[Cant]])</f>
        <v>-1</v>
      </c>
      <c r="Q410" s="8">
        <f>DAY(Tabla1[[#This Row],[Date]])</f>
        <v>8</v>
      </c>
      <c r="R410" s="8">
        <f>MONTH(Tabla1[[#This Row],[Date]])</f>
        <v>6</v>
      </c>
      <c r="S410" s="8">
        <f>YEAR(Tabla1[[#This Row],[Date]])</f>
        <v>2022</v>
      </c>
    </row>
    <row r="411" spans="1:19" x14ac:dyDescent="0.2">
      <c r="A411">
        <v>410</v>
      </c>
      <c r="B411" s="1">
        <v>44720</v>
      </c>
      <c r="C411" t="s">
        <v>260</v>
      </c>
      <c r="D411" t="s">
        <v>498</v>
      </c>
      <c r="E411">
        <v>1</v>
      </c>
      <c r="F411" t="s">
        <v>224</v>
      </c>
      <c r="G411" t="s">
        <v>263</v>
      </c>
      <c r="H411" t="s">
        <v>477</v>
      </c>
      <c r="M411" s="2">
        <v>9000</v>
      </c>
      <c r="N411" s="2">
        <v>20000</v>
      </c>
      <c r="O411" s="2">
        <f>IF(Tabla1[[#This Row],[Mov]]="VNT",Tabla1[[#This Row],[Sale]]-Tabla1[[#This Row],[Cost]],-Tabla1[[#This Row],[Cost]]*Tabla1[[#This Row],[Cant]])</f>
        <v>11000</v>
      </c>
      <c r="P411" s="8">
        <f>IF(Tabla1[[#This Row],[Mov]]="VNT",-Tabla1[[#This Row],[Cant]],Tabla1[[#This Row],[Cant]])</f>
        <v>-1</v>
      </c>
      <c r="Q411" s="8">
        <f>DAY(Tabla1[[#This Row],[Date]])</f>
        <v>8</v>
      </c>
      <c r="R411" s="8">
        <f>MONTH(Tabla1[[#This Row],[Date]])</f>
        <v>6</v>
      </c>
      <c r="S411" s="8">
        <f>YEAR(Tabla1[[#This Row],[Date]])</f>
        <v>2022</v>
      </c>
    </row>
    <row r="412" spans="1:19" x14ac:dyDescent="0.2">
      <c r="A412">
        <v>411</v>
      </c>
      <c r="B412" s="1">
        <v>44720</v>
      </c>
      <c r="C412" t="s">
        <v>260</v>
      </c>
      <c r="D412" t="s">
        <v>248</v>
      </c>
      <c r="E412">
        <v>1</v>
      </c>
      <c r="F412" t="s">
        <v>116</v>
      </c>
      <c r="G412" t="s">
        <v>347</v>
      </c>
      <c r="H412" t="s">
        <v>518</v>
      </c>
      <c r="M412" s="2">
        <v>6545</v>
      </c>
      <c r="N412" s="2">
        <v>7000</v>
      </c>
      <c r="O412" s="2">
        <f>IF(Tabla1[[#This Row],[Mov]]="VNT",Tabla1[[#This Row],[Sale]]-Tabla1[[#This Row],[Cost]],-Tabla1[[#This Row],[Cost]]*Tabla1[[#This Row],[Cant]])</f>
        <v>455</v>
      </c>
      <c r="P412" s="8">
        <f>IF(Tabla1[[#This Row],[Mov]]="VNT",-Tabla1[[#This Row],[Cant]],Tabla1[[#This Row],[Cant]])</f>
        <v>-1</v>
      </c>
      <c r="Q412" s="8">
        <f>DAY(Tabla1[[#This Row],[Date]])</f>
        <v>8</v>
      </c>
      <c r="R412" s="8">
        <f>MONTH(Tabla1[[#This Row],[Date]])</f>
        <v>6</v>
      </c>
      <c r="S412" s="8">
        <f>YEAR(Tabla1[[#This Row],[Date]])</f>
        <v>2022</v>
      </c>
    </row>
    <row r="413" spans="1:19" x14ac:dyDescent="0.2">
      <c r="A413">
        <v>412</v>
      </c>
      <c r="B413" s="1">
        <v>44720</v>
      </c>
      <c r="C413" t="s">
        <v>260</v>
      </c>
      <c r="D413" t="s">
        <v>332</v>
      </c>
      <c r="E413">
        <v>1</v>
      </c>
      <c r="F413" t="s">
        <v>1213</v>
      </c>
      <c r="G413" t="s">
        <v>266</v>
      </c>
      <c r="H413" t="s">
        <v>16</v>
      </c>
      <c r="M413" s="2">
        <v>500</v>
      </c>
      <c r="N413" s="2">
        <v>2000</v>
      </c>
      <c r="O413" s="2">
        <f>IF(Tabla1[[#This Row],[Mov]]="VNT",Tabla1[[#This Row],[Sale]]-Tabla1[[#This Row],[Cost]],-Tabla1[[#This Row],[Cost]]*Tabla1[[#This Row],[Cant]])</f>
        <v>1500</v>
      </c>
      <c r="P413" s="8">
        <f>IF(Tabla1[[#This Row],[Mov]]="VNT",-Tabla1[[#This Row],[Cant]],Tabla1[[#This Row],[Cant]])</f>
        <v>-1</v>
      </c>
      <c r="Q413" s="8">
        <f>DAY(Tabla1[[#This Row],[Date]])</f>
        <v>8</v>
      </c>
      <c r="R413" s="8">
        <f>MONTH(Tabla1[[#This Row],[Date]])</f>
        <v>6</v>
      </c>
      <c r="S413" s="8">
        <f>YEAR(Tabla1[[#This Row],[Date]])</f>
        <v>2022</v>
      </c>
    </row>
    <row r="414" spans="1:19" x14ac:dyDescent="0.2">
      <c r="A414">
        <v>413</v>
      </c>
      <c r="B414" s="1">
        <v>44720</v>
      </c>
      <c r="C414" t="s">
        <v>260</v>
      </c>
      <c r="D414" t="s">
        <v>332</v>
      </c>
      <c r="E414">
        <v>1</v>
      </c>
      <c r="F414" t="s">
        <v>225</v>
      </c>
      <c r="G414" t="s">
        <v>499</v>
      </c>
      <c r="H414" t="s">
        <v>500</v>
      </c>
      <c r="M414" s="2">
        <v>1100</v>
      </c>
      <c r="N414" s="2">
        <v>10000</v>
      </c>
      <c r="O414" s="2">
        <f>IF(Tabla1[[#This Row],[Mov]]="VNT",Tabla1[[#This Row],[Sale]]-Tabla1[[#This Row],[Cost]],-Tabla1[[#This Row],[Cost]]*Tabla1[[#This Row],[Cant]])</f>
        <v>8900</v>
      </c>
      <c r="P414" s="8">
        <f>IF(Tabla1[[#This Row],[Mov]]="VNT",-Tabla1[[#This Row],[Cant]],Tabla1[[#This Row],[Cant]])</f>
        <v>-1</v>
      </c>
      <c r="Q414" s="8">
        <f>DAY(Tabla1[[#This Row],[Date]])</f>
        <v>8</v>
      </c>
      <c r="R414" s="8">
        <f>MONTH(Tabla1[[#This Row],[Date]])</f>
        <v>6</v>
      </c>
      <c r="S414" s="8">
        <f>YEAR(Tabla1[[#This Row],[Date]])</f>
        <v>2022</v>
      </c>
    </row>
    <row r="415" spans="1:19" x14ac:dyDescent="0.2">
      <c r="A415">
        <v>414</v>
      </c>
      <c r="B415" s="1">
        <v>44720</v>
      </c>
      <c r="C415" t="s">
        <v>260</v>
      </c>
      <c r="D415" t="s">
        <v>332</v>
      </c>
      <c r="E415">
        <v>1</v>
      </c>
      <c r="F415" t="s">
        <v>458</v>
      </c>
      <c r="G415" t="s">
        <v>795</v>
      </c>
      <c r="H415" t="s">
        <v>501</v>
      </c>
      <c r="M415" s="2">
        <v>0</v>
      </c>
      <c r="N415" s="2">
        <v>25000</v>
      </c>
      <c r="O415" s="2">
        <f>IF(Tabla1[[#This Row],[Mov]]="VNT",Tabla1[[#This Row],[Sale]]-Tabla1[[#This Row],[Cost]],-Tabla1[[#This Row],[Cost]]*Tabla1[[#This Row],[Cant]])</f>
        <v>25000</v>
      </c>
      <c r="P415" s="8">
        <f>IF(Tabla1[[#This Row],[Mov]]="VNT",-Tabla1[[#This Row],[Cant]],Tabla1[[#This Row],[Cant]])</f>
        <v>-1</v>
      </c>
      <c r="Q415" s="8">
        <f>DAY(Tabla1[[#This Row],[Date]])</f>
        <v>8</v>
      </c>
      <c r="R415" s="8">
        <f>MONTH(Tabla1[[#This Row],[Date]])</f>
        <v>6</v>
      </c>
      <c r="S415" s="8">
        <f>YEAR(Tabla1[[#This Row],[Date]])</f>
        <v>2022</v>
      </c>
    </row>
    <row r="416" spans="1:19" x14ac:dyDescent="0.2">
      <c r="A416">
        <v>415</v>
      </c>
      <c r="B416" s="1">
        <v>44720</v>
      </c>
      <c r="C416" t="s">
        <v>260</v>
      </c>
      <c r="D416" t="s">
        <v>332</v>
      </c>
      <c r="E416">
        <v>1</v>
      </c>
      <c r="F416" t="s">
        <v>483</v>
      </c>
      <c r="G416" t="s">
        <v>266</v>
      </c>
      <c r="H416" t="s">
        <v>486</v>
      </c>
      <c r="M416" s="2">
        <v>7000</v>
      </c>
      <c r="N416" s="2">
        <v>15000</v>
      </c>
      <c r="O416" s="2">
        <f>IF(Tabla1[[#This Row],[Mov]]="VNT",Tabla1[[#This Row],[Sale]]-Tabla1[[#This Row],[Cost]],-Tabla1[[#This Row],[Cost]]*Tabla1[[#This Row],[Cant]])</f>
        <v>8000</v>
      </c>
      <c r="P416" s="8">
        <f>IF(Tabla1[[#This Row],[Mov]]="VNT",-Tabla1[[#This Row],[Cant]],Tabla1[[#This Row],[Cant]])</f>
        <v>-1</v>
      </c>
      <c r="Q416" s="8">
        <f>DAY(Tabla1[[#This Row],[Date]])</f>
        <v>8</v>
      </c>
      <c r="R416" s="8">
        <f>MONTH(Tabla1[[#This Row],[Date]])</f>
        <v>6</v>
      </c>
      <c r="S416" s="8">
        <f>YEAR(Tabla1[[#This Row],[Date]])</f>
        <v>2022</v>
      </c>
    </row>
    <row r="417" spans="1:19" x14ac:dyDescent="0.2">
      <c r="A417">
        <v>416</v>
      </c>
      <c r="B417" s="1">
        <v>44720</v>
      </c>
      <c r="C417" t="s">
        <v>260</v>
      </c>
      <c r="D417" t="s">
        <v>332</v>
      </c>
      <c r="E417">
        <v>1</v>
      </c>
      <c r="F417" t="s">
        <v>476</v>
      </c>
      <c r="G417" t="s">
        <v>266</v>
      </c>
      <c r="H417" t="s">
        <v>497</v>
      </c>
      <c r="M417" s="2">
        <v>1800</v>
      </c>
      <c r="N417" s="2">
        <v>4000</v>
      </c>
      <c r="O417" s="2">
        <f>IF(Tabla1[[#This Row],[Mov]]="VNT",Tabla1[[#This Row],[Sale]]-Tabla1[[#This Row],[Cost]],-Tabla1[[#This Row],[Cost]]*Tabla1[[#This Row],[Cant]])</f>
        <v>2200</v>
      </c>
      <c r="P417" s="8">
        <f>IF(Tabla1[[#This Row],[Mov]]="VNT",-Tabla1[[#This Row],[Cant]],Tabla1[[#This Row],[Cant]])</f>
        <v>-1</v>
      </c>
      <c r="Q417" s="8">
        <f>DAY(Tabla1[[#This Row],[Date]])</f>
        <v>8</v>
      </c>
      <c r="R417" s="8">
        <f>MONTH(Tabla1[[#This Row],[Date]])</f>
        <v>6</v>
      </c>
      <c r="S417" s="8">
        <f>YEAR(Tabla1[[#This Row],[Date]])</f>
        <v>2022</v>
      </c>
    </row>
    <row r="418" spans="1:19" x14ac:dyDescent="0.2">
      <c r="A418">
        <v>417</v>
      </c>
      <c r="B418" s="1">
        <v>44720</v>
      </c>
      <c r="C418" t="s">
        <v>260</v>
      </c>
      <c r="D418" t="s">
        <v>332</v>
      </c>
      <c r="E418">
        <v>1</v>
      </c>
      <c r="F418" t="s">
        <v>225</v>
      </c>
      <c r="G418" t="s">
        <v>272</v>
      </c>
      <c r="H418" t="s">
        <v>431</v>
      </c>
      <c r="M418" s="2">
        <v>1100</v>
      </c>
      <c r="N418" s="2">
        <v>7000</v>
      </c>
      <c r="O418" s="2">
        <f>IF(Tabla1[[#This Row],[Mov]]="VNT",Tabla1[[#This Row],[Sale]]-Tabla1[[#This Row],[Cost]],-Tabla1[[#This Row],[Cost]]*Tabla1[[#This Row],[Cant]])</f>
        <v>5900</v>
      </c>
      <c r="P418" s="8">
        <f>IF(Tabla1[[#This Row],[Mov]]="VNT",-Tabla1[[#This Row],[Cant]],Tabla1[[#This Row],[Cant]])</f>
        <v>-1</v>
      </c>
      <c r="Q418" s="8">
        <f>DAY(Tabla1[[#This Row],[Date]])</f>
        <v>8</v>
      </c>
      <c r="R418" s="8">
        <f>MONTH(Tabla1[[#This Row],[Date]])</f>
        <v>6</v>
      </c>
      <c r="S418" s="8">
        <f>YEAR(Tabla1[[#This Row],[Date]])</f>
        <v>2022</v>
      </c>
    </row>
    <row r="419" spans="1:19" x14ac:dyDescent="0.2">
      <c r="A419">
        <v>418</v>
      </c>
      <c r="B419" s="1">
        <v>44720</v>
      </c>
      <c r="C419" t="s">
        <v>260</v>
      </c>
      <c r="D419" t="s">
        <v>332</v>
      </c>
      <c r="E419">
        <v>1</v>
      </c>
      <c r="F419" t="s">
        <v>26</v>
      </c>
      <c r="G419" t="s">
        <v>264</v>
      </c>
      <c r="H419" t="s">
        <v>71</v>
      </c>
      <c r="I419" t="s">
        <v>16</v>
      </c>
      <c r="J419" t="s">
        <v>25</v>
      </c>
      <c r="K419" t="s">
        <v>34</v>
      </c>
      <c r="L419" t="s">
        <v>52</v>
      </c>
      <c r="M419" s="2">
        <v>10000</v>
      </c>
      <c r="N419" s="2">
        <v>20000</v>
      </c>
      <c r="O419" s="2">
        <f>IF(Tabla1[[#This Row],[Mov]]="VNT",Tabla1[[#This Row],[Sale]]-Tabla1[[#This Row],[Cost]],-Tabla1[[#This Row],[Cost]]*Tabla1[[#This Row],[Cant]])</f>
        <v>10000</v>
      </c>
      <c r="P419" s="8">
        <f>IF(Tabla1[[#This Row],[Mov]]="VNT",-Tabla1[[#This Row],[Cant]],Tabla1[[#This Row],[Cant]])</f>
        <v>-1</v>
      </c>
      <c r="Q419" s="8">
        <f>DAY(Tabla1[[#This Row],[Date]])</f>
        <v>8</v>
      </c>
      <c r="R419" s="8">
        <f>MONTH(Tabla1[[#This Row],[Date]])</f>
        <v>6</v>
      </c>
      <c r="S419" s="8">
        <f>YEAR(Tabla1[[#This Row],[Date]])</f>
        <v>2022</v>
      </c>
    </row>
    <row r="420" spans="1:19" x14ac:dyDescent="0.2">
      <c r="A420">
        <v>419</v>
      </c>
      <c r="B420" s="1">
        <v>44720</v>
      </c>
      <c r="C420" t="s">
        <v>260</v>
      </c>
      <c r="D420" t="s">
        <v>332</v>
      </c>
      <c r="E420">
        <v>1</v>
      </c>
      <c r="F420" t="s">
        <v>128</v>
      </c>
      <c r="G420" t="s">
        <v>266</v>
      </c>
      <c r="H420" t="s">
        <v>217</v>
      </c>
      <c r="M420" s="2">
        <v>10000</v>
      </c>
      <c r="N420" s="2">
        <v>20000</v>
      </c>
      <c r="O420" s="2">
        <f>IF(Tabla1[[#This Row],[Mov]]="VNT",Tabla1[[#This Row],[Sale]]-Tabla1[[#This Row],[Cost]],-Tabla1[[#This Row],[Cost]]*Tabla1[[#This Row],[Cant]])</f>
        <v>10000</v>
      </c>
      <c r="P420" s="8">
        <f>IF(Tabla1[[#This Row],[Mov]]="VNT",-Tabla1[[#This Row],[Cant]],Tabla1[[#This Row],[Cant]])</f>
        <v>-1</v>
      </c>
      <c r="Q420" s="8">
        <f>DAY(Tabla1[[#This Row],[Date]])</f>
        <v>8</v>
      </c>
      <c r="R420" s="8">
        <f>MONTH(Tabla1[[#This Row],[Date]])</f>
        <v>6</v>
      </c>
      <c r="S420" s="8">
        <f>YEAR(Tabla1[[#This Row],[Date]])</f>
        <v>2022</v>
      </c>
    </row>
    <row r="421" spans="1:19" x14ac:dyDescent="0.2">
      <c r="A421">
        <v>420</v>
      </c>
      <c r="B421" s="1">
        <v>44721</v>
      </c>
      <c r="C421" t="s">
        <v>261</v>
      </c>
      <c r="D421" t="s">
        <v>502</v>
      </c>
      <c r="E421">
        <v>1</v>
      </c>
      <c r="F421" t="s">
        <v>503</v>
      </c>
      <c r="G421" t="s">
        <v>266</v>
      </c>
      <c r="H421" t="s">
        <v>590</v>
      </c>
      <c r="M421" s="2">
        <v>16000</v>
      </c>
      <c r="N421" s="2">
        <v>0</v>
      </c>
      <c r="O421" s="2">
        <f>IF(Tabla1[[#This Row],[Mov]]="VNT",Tabla1[[#This Row],[Sale]]-Tabla1[[#This Row],[Cost]],-Tabla1[[#This Row],[Cost]]*Tabla1[[#This Row],[Cant]])</f>
        <v>-16000</v>
      </c>
      <c r="P421" s="8">
        <f>IF(Tabla1[[#This Row],[Mov]]="VNT",-Tabla1[[#This Row],[Cant]],Tabla1[[#This Row],[Cant]])</f>
        <v>1</v>
      </c>
      <c r="Q421" s="8">
        <f>DAY(Tabla1[[#This Row],[Date]])</f>
        <v>9</v>
      </c>
      <c r="R421" s="8">
        <f>MONTH(Tabla1[[#This Row],[Date]])</f>
        <v>6</v>
      </c>
      <c r="S421" s="8">
        <f>YEAR(Tabla1[[#This Row],[Date]])</f>
        <v>2022</v>
      </c>
    </row>
    <row r="422" spans="1:19" x14ac:dyDescent="0.2">
      <c r="A422">
        <v>421</v>
      </c>
      <c r="B422" s="1">
        <v>44721</v>
      </c>
      <c r="C422" t="s">
        <v>261</v>
      </c>
      <c r="D422" t="s">
        <v>502</v>
      </c>
      <c r="E422">
        <v>1</v>
      </c>
      <c r="F422" t="s">
        <v>504</v>
      </c>
      <c r="G422" t="s">
        <v>266</v>
      </c>
      <c r="H422" t="s">
        <v>590</v>
      </c>
      <c r="M422" s="2">
        <v>8500</v>
      </c>
      <c r="N422" s="2">
        <v>0</v>
      </c>
      <c r="O422" s="2">
        <f>IF(Tabla1[[#This Row],[Mov]]="VNT",Tabla1[[#This Row],[Sale]]-Tabla1[[#This Row],[Cost]],-Tabla1[[#This Row],[Cost]]*Tabla1[[#This Row],[Cant]])</f>
        <v>-8500</v>
      </c>
      <c r="P422" s="8">
        <f>IF(Tabla1[[#This Row],[Mov]]="VNT",-Tabla1[[#This Row],[Cant]],Tabla1[[#This Row],[Cant]])</f>
        <v>1</v>
      </c>
      <c r="Q422" s="8">
        <f>DAY(Tabla1[[#This Row],[Date]])</f>
        <v>9</v>
      </c>
      <c r="R422" s="8">
        <f>MONTH(Tabla1[[#This Row],[Date]])</f>
        <v>6</v>
      </c>
      <c r="S422" s="8">
        <f>YEAR(Tabla1[[#This Row],[Date]])</f>
        <v>2022</v>
      </c>
    </row>
    <row r="423" spans="1:19" x14ac:dyDescent="0.2">
      <c r="A423">
        <v>422</v>
      </c>
      <c r="B423" s="1">
        <v>44721</v>
      </c>
      <c r="C423" t="s">
        <v>261</v>
      </c>
      <c r="D423" t="s">
        <v>502</v>
      </c>
      <c r="E423">
        <v>1</v>
      </c>
      <c r="F423" t="s">
        <v>505</v>
      </c>
      <c r="G423" t="s">
        <v>266</v>
      </c>
      <c r="H423" t="s">
        <v>590</v>
      </c>
      <c r="M423" s="2">
        <v>2000</v>
      </c>
      <c r="N423" s="2">
        <v>0</v>
      </c>
      <c r="O423" s="2">
        <f>IF(Tabla1[[#This Row],[Mov]]="VNT",Tabla1[[#This Row],[Sale]]-Tabla1[[#This Row],[Cost]],-Tabla1[[#This Row],[Cost]]*Tabla1[[#This Row],[Cant]])</f>
        <v>-2000</v>
      </c>
      <c r="P423" s="8">
        <f>IF(Tabla1[[#This Row],[Mov]]="VNT",-Tabla1[[#This Row],[Cant]],Tabla1[[#This Row],[Cant]])</f>
        <v>1</v>
      </c>
      <c r="Q423" s="8">
        <f>DAY(Tabla1[[#This Row],[Date]])</f>
        <v>9</v>
      </c>
      <c r="R423" s="8">
        <f>MONTH(Tabla1[[#This Row],[Date]])</f>
        <v>6</v>
      </c>
      <c r="S423" s="8">
        <f>YEAR(Tabla1[[#This Row],[Date]])</f>
        <v>2022</v>
      </c>
    </row>
    <row r="424" spans="1:19" x14ac:dyDescent="0.2">
      <c r="A424">
        <v>423</v>
      </c>
      <c r="B424" s="1">
        <v>44721</v>
      </c>
      <c r="C424" t="s">
        <v>260</v>
      </c>
      <c r="D424" t="s">
        <v>350</v>
      </c>
      <c r="E424">
        <v>1</v>
      </c>
      <c r="F424" t="s">
        <v>475</v>
      </c>
      <c r="G424" t="s">
        <v>266</v>
      </c>
      <c r="H424" t="s">
        <v>506</v>
      </c>
      <c r="M424" s="2">
        <v>10000</v>
      </c>
      <c r="N424" s="2">
        <v>15000</v>
      </c>
      <c r="O424" s="2">
        <f>IF(Tabla1[[#This Row],[Mov]]="VNT",Tabla1[[#This Row],[Sale]]-Tabla1[[#This Row],[Cost]],-Tabla1[[#This Row],[Cost]]*Tabla1[[#This Row],[Cant]])</f>
        <v>5000</v>
      </c>
      <c r="P424" s="8">
        <f>IF(Tabla1[[#This Row],[Mov]]="VNT",-Tabla1[[#This Row],[Cant]],Tabla1[[#This Row],[Cant]])</f>
        <v>-1</v>
      </c>
      <c r="Q424" s="8">
        <f>DAY(Tabla1[[#This Row],[Date]])</f>
        <v>9</v>
      </c>
      <c r="R424" s="8">
        <f>MONTH(Tabla1[[#This Row],[Date]])</f>
        <v>6</v>
      </c>
      <c r="S424" s="8">
        <f>YEAR(Tabla1[[#This Row],[Date]])</f>
        <v>2022</v>
      </c>
    </row>
    <row r="425" spans="1:19" x14ac:dyDescent="0.2">
      <c r="A425">
        <v>424</v>
      </c>
      <c r="B425" s="1">
        <v>44721</v>
      </c>
      <c r="C425" t="s">
        <v>260</v>
      </c>
      <c r="D425" t="s">
        <v>350</v>
      </c>
      <c r="E425">
        <v>1</v>
      </c>
      <c r="F425" t="s">
        <v>475</v>
      </c>
      <c r="G425" t="s">
        <v>263</v>
      </c>
      <c r="H425" t="s">
        <v>638</v>
      </c>
      <c r="M425" s="2">
        <v>3500</v>
      </c>
      <c r="N425" s="2">
        <v>10000</v>
      </c>
      <c r="O425" s="2">
        <f>IF(Tabla1[[#This Row],[Mov]]="VNT",Tabla1[[#This Row],[Sale]]-Tabla1[[#This Row],[Cost]],-Tabla1[[#This Row],[Cost]]*Tabla1[[#This Row],[Cant]])</f>
        <v>6500</v>
      </c>
      <c r="P425" s="8">
        <f>IF(Tabla1[[#This Row],[Mov]]="VNT",-Tabla1[[#This Row],[Cant]],Tabla1[[#This Row],[Cant]])</f>
        <v>-1</v>
      </c>
      <c r="Q425" s="8">
        <f>DAY(Tabla1[[#This Row],[Date]])</f>
        <v>9</v>
      </c>
      <c r="R425" s="8">
        <f>MONTH(Tabla1[[#This Row],[Date]])</f>
        <v>6</v>
      </c>
      <c r="S425" s="8">
        <f>YEAR(Tabla1[[#This Row],[Date]])</f>
        <v>2022</v>
      </c>
    </row>
    <row r="426" spans="1:19" x14ac:dyDescent="0.2">
      <c r="A426">
        <v>425</v>
      </c>
      <c r="B426" s="1">
        <v>44721</v>
      </c>
      <c r="C426" t="s">
        <v>260</v>
      </c>
      <c r="D426" t="s">
        <v>507</v>
      </c>
      <c r="E426">
        <v>1</v>
      </c>
      <c r="F426" t="s">
        <v>342</v>
      </c>
      <c r="G426" t="s">
        <v>272</v>
      </c>
      <c r="H426" t="s">
        <v>320</v>
      </c>
      <c r="M426" s="2">
        <v>1000</v>
      </c>
      <c r="N426" s="2">
        <v>8000</v>
      </c>
      <c r="O426" s="2">
        <f>IF(Tabla1[[#This Row],[Mov]]="VNT",Tabla1[[#This Row],[Sale]]-Tabla1[[#This Row],[Cost]],-Tabla1[[#This Row],[Cost]]*Tabla1[[#This Row],[Cant]])</f>
        <v>7000</v>
      </c>
      <c r="P426" s="8">
        <f>IF(Tabla1[[#This Row],[Mov]]="VNT",-Tabla1[[#This Row],[Cant]],Tabla1[[#This Row],[Cant]])</f>
        <v>-1</v>
      </c>
      <c r="Q426" s="8">
        <f>DAY(Tabla1[[#This Row],[Date]])</f>
        <v>9</v>
      </c>
      <c r="R426" s="8">
        <f>MONTH(Tabla1[[#This Row],[Date]])</f>
        <v>6</v>
      </c>
      <c r="S426" s="8">
        <f>YEAR(Tabla1[[#This Row],[Date]])</f>
        <v>2022</v>
      </c>
    </row>
    <row r="427" spans="1:19" x14ac:dyDescent="0.2">
      <c r="A427">
        <v>426</v>
      </c>
      <c r="B427" s="1">
        <v>44721</v>
      </c>
      <c r="C427" t="s">
        <v>260</v>
      </c>
      <c r="D427" t="s">
        <v>332</v>
      </c>
      <c r="E427">
        <v>1</v>
      </c>
      <c r="F427" t="s">
        <v>455</v>
      </c>
      <c r="G427" t="s">
        <v>347</v>
      </c>
      <c r="H427" t="s">
        <v>456</v>
      </c>
      <c r="M427" s="2">
        <v>1000</v>
      </c>
      <c r="N427" s="2">
        <v>3000</v>
      </c>
      <c r="O427" s="2">
        <f>IF(Tabla1[[#This Row],[Mov]]="VNT",Tabla1[[#This Row],[Sale]]-Tabla1[[#This Row],[Cost]],-Tabla1[[#This Row],[Cost]]*Tabla1[[#This Row],[Cant]])</f>
        <v>2000</v>
      </c>
      <c r="P427" s="8">
        <f>IF(Tabla1[[#This Row],[Mov]]="VNT",-Tabla1[[#This Row],[Cant]],Tabla1[[#This Row],[Cant]])</f>
        <v>-1</v>
      </c>
      <c r="Q427" s="8">
        <f>DAY(Tabla1[[#This Row],[Date]])</f>
        <v>9</v>
      </c>
      <c r="R427" s="8">
        <f>MONTH(Tabla1[[#This Row],[Date]])</f>
        <v>6</v>
      </c>
      <c r="S427" s="8">
        <f>YEAR(Tabla1[[#This Row],[Date]])</f>
        <v>2022</v>
      </c>
    </row>
    <row r="428" spans="1:19" x14ac:dyDescent="0.2">
      <c r="A428">
        <v>427</v>
      </c>
      <c r="B428" s="1">
        <v>44721</v>
      </c>
      <c r="C428" t="s">
        <v>260</v>
      </c>
      <c r="D428" t="s">
        <v>332</v>
      </c>
      <c r="E428">
        <v>1</v>
      </c>
      <c r="F428" t="s">
        <v>458</v>
      </c>
      <c r="G428" t="s">
        <v>266</v>
      </c>
      <c r="H428" t="s">
        <v>2113</v>
      </c>
      <c r="M428" s="2">
        <v>0</v>
      </c>
      <c r="N428" s="2">
        <v>3000</v>
      </c>
      <c r="O428" s="2">
        <f>IF(Tabla1[[#This Row],[Mov]]="VNT",Tabla1[[#This Row],[Sale]]-Tabla1[[#This Row],[Cost]],-Tabla1[[#This Row],[Cost]]*Tabla1[[#This Row],[Cant]])</f>
        <v>3000</v>
      </c>
      <c r="P428" s="8">
        <f>IF(Tabla1[[#This Row],[Mov]]="VNT",-Tabla1[[#This Row],[Cant]],Tabla1[[#This Row],[Cant]])</f>
        <v>-1</v>
      </c>
      <c r="Q428" s="8">
        <f>DAY(Tabla1[[#This Row],[Date]])</f>
        <v>9</v>
      </c>
      <c r="R428" s="8">
        <f>MONTH(Tabla1[[#This Row],[Date]])</f>
        <v>6</v>
      </c>
      <c r="S428" s="8">
        <f>YEAR(Tabla1[[#This Row],[Date]])</f>
        <v>2022</v>
      </c>
    </row>
    <row r="429" spans="1:19" x14ac:dyDescent="0.2">
      <c r="A429">
        <v>428</v>
      </c>
      <c r="B429" s="1">
        <v>44721</v>
      </c>
      <c r="C429" t="s">
        <v>260</v>
      </c>
      <c r="D429" t="s">
        <v>332</v>
      </c>
      <c r="E429">
        <v>1</v>
      </c>
      <c r="F429" t="s">
        <v>342</v>
      </c>
      <c r="G429" t="s">
        <v>272</v>
      </c>
      <c r="H429" t="s">
        <v>429</v>
      </c>
      <c r="M429" s="2">
        <v>1000</v>
      </c>
      <c r="N429" s="2">
        <v>10000</v>
      </c>
      <c r="O429" s="2">
        <f>IF(Tabla1[[#This Row],[Mov]]="VNT",Tabla1[[#This Row],[Sale]]-Tabla1[[#This Row],[Cost]],-Tabla1[[#This Row],[Cost]]*Tabla1[[#This Row],[Cant]])</f>
        <v>9000</v>
      </c>
      <c r="P429" s="8">
        <f>IF(Tabla1[[#This Row],[Mov]]="VNT",-Tabla1[[#This Row],[Cant]],Tabla1[[#This Row],[Cant]])</f>
        <v>-1</v>
      </c>
      <c r="Q429" s="8">
        <f>DAY(Tabla1[[#This Row],[Date]])</f>
        <v>9</v>
      </c>
      <c r="R429" s="8">
        <f>MONTH(Tabla1[[#This Row],[Date]])</f>
        <v>6</v>
      </c>
      <c r="S429" s="8">
        <f>YEAR(Tabla1[[#This Row],[Date]])</f>
        <v>2022</v>
      </c>
    </row>
    <row r="430" spans="1:19" x14ac:dyDescent="0.2">
      <c r="A430">
        <v>429</v>
      </c>
      <c r="B430" s="1">
        <v>44721</v>
      </c>
      <c r="C430" t="s">
        <v>260</v>
      </c>
      <c r="D430" t="s">
        <v>332</v>
      </c>
      <c r="E430">
        <v>1</v>
      </c>
      <c r="F430" t="s">
        <v>455</v>
      </c>
      <c r="G430" t="s">
        <v>347</v>
      </c>
      <c r="H430" t="s">
        <v>456</v>
      </c>
      <c r="M430" s="2">
        <v>1000</v>
      </c>
      <c r="N430" s="2">
        <v>3000</v>
      </c>
      <c r="O430" s="2">
        <f>IF(Tabla1[[#This Row],[Mov]]="VNT",Tabla1[[#This Row],[Sale]]-Tabla1[[#This Row],[Cost]],-Tabla1[[#This Row],[Cost]]*Tabla1[[#This Row],[Cant]])</f>
        <v>2000</v>
      </c>
      <c r="P430" s="8">
        <f>IF(Tabla1[[#This Row],[Mov]]="VNT",-Tabla1[[#This Row],[Cant]],Tabla1[[#This Row],[Cant]])</f>
        <v>-1</v>
      </c>
      <c r="Q430" s="8">
        <f>DAY(Tabla1[[#This Row],[Date]])</f>
        <v>9</v>
      </c>
      <c r="R430" s="8">
        <f>MONTH(Tabla1[[#This Row],[Date]])</f>
        <v>6</v>
      </c>
      <c r="S430" s="8">
        <f>YEAR(Tabla1[[#This Row],[Date]])</f>
        <v>2022</v>
      </c>
    </row>
    <row r="431" spans="1:19" x14ac:dyDescent="0.2">
      <c r="A431">
        <v>430</v>
      </c>
      <c r="B431" s="1">
        <v>44721</v>
      </c>
      <c r="C431" t="s">
        <v>260</v>
      </c>
      <c r="D431" t="s">
        <v>332</v>
      </c>
      <c r="E431">
        <v>1</v>
      </c>
      <c r="F431" t="s">
        <v>458</v>
      </c>
      <c r="G431" t="s">
        <v>266</v>
      </c>
      <c r="H431" t="s">
        <v>2114</v>
      </c>
      <c r="M431" s="2">
        <v>0</v>
      </c>
      <c r="N431" s="2">
        <v>3000</v>
      </c>
      <c r="O431" s="2">
        <f>IF(Tabla1[[#This Row],[Mov]]="VNT",Tabla1[[#This Row],[Sale]]-Tabla1[[#This Row],[Cost]],-Tabla1[[#This Row],[Cost]]*Tabla1[[#This Row],[Cant]])</f>
        <v>3000</v>
      </c>
      <c r="P431" s="8">
        <f>IF(Tabla1[[#This Row],[Mov]]="VNT",-Tabla1[[#This Row],[Cant]],Tabla1[[#This Row],[Cant]])</f>
        <v>-1</v>
      </c>
      <c r="Q431" s="8">
        <f>DAY(Tabla1[[#This Row],[Date]])</f>
        <v>9</v>
      </c>
      <c r="R431" s="8">
        <f>MONTH(Tabla1[[#This Row],[Date]])</f>
        <v>6</v>
      </c>
      <c r="S431" s="8">
        <f>YEAR(Tabla1[[#This Row],[Date]])</f>
        <v>2022</v>
      </c>
    </row>
    <row r="432" spans="1:19" x14ac:dyDescent="0.2">
      <c r="A432">
        <v>431</v>
      </c>
      <c r="B432" s="1">
        <v>44721</v>
      </c>
      <c r="C432" t="s">
        <v>260</v>
      </c>
      <c r="D432" t="s">
        <v>332</v>
      </c>
      <c r="E432">
        <v>1</v>
      </c>
      <c r="F432" t="s">
        <v>458</v>
      </c>
      <c r="G432" t="s">
        <v>266</v>
      </c>
      <c r="H432" t="s">
        <v>508</v>
      </c>
      <c r="M432" s="2">
        <v>0</v>
      </c>
      <c r="N432" s="2">
        <v>2000</v>
      </c>
      <c r="O432" s="2">
        <f>IF(Tabla1[[#This Row],[Mov]]="VNT",Tabla1[[#This Row],[Sale]]-Tabla1[[#This Row],[Cost]],-Tabla1[[#This Row],[Cost]]*Tabla1[[#This Row],[Cant]])</f>
        <v>2000</v>
      </c>
      <c r="P432" s="8">
        <f>IF(Tabla1[[#This Row],[Mov]]="VNT",-Tabla1[[#This Row],[Cant]],Tabla1[[#This Row],[Cant]])</f>
        <v>-1</v>
      </c>
      <c r="Q432" s="8">
        <f>DAY(Tabla1[[#This Row],[Date]])</f>
        <v>9</v>
      </c>
      <c r="R432" s="8">
        <f>MONTH(Tabla1[[#This Row],[Date]])</f>
        <v>6</v>
      </c>
      <c r="S432" s="8">
        <f>YEAR(Tabla1[[#This Row],[Date]])</f>
        <v>2022</v>
      </c>
    </row>
    <row r="433" spans="1:21" x14ac:dyDescent="0.2">
      <c r="A433">
        <v>432</v>
      </c>
      <c r="B433" s="1">
        <v>44721</v>
      </c>
      <c r="C433" t="s">
        <v>260</v>
      </c>
      <c r="D433" t="s">
        <v>332</v>
      </c>
      <c r="E433">
        <v>1</v>
      </c>
      <c r="F433" t="s">
        <v>455</v>
      </c>
      <c r="G433" t="s">
        <v>382</v>
      </c>
      <c r="H433" t="s">
        <v>509</v>
      </c>
      <c r="M433" s="2">
        <v>1000</v>
      </c>
      <c r="N433" s="2">
        <v>3000</v>
      </c>
      <c r="O433" s="2">
        <f>IF(Tabla1[[#This Row],[Mov]]="VNT",Tabla1[[#This Row],[Sale]]-Tabla1[[#This Row],[Cost]],-Tabla1[[#This Row],[Cost]]*Tabla1[[#This Row],[Cant]])</f>
        <v>2000</v>
      </c>
      <c r="P433" s="8">
        <f>IF(Tabla1[[#This Row],[Mov]]="VNT",-Tabla1[[#This Row],[Cant]],Tabla1[[#This Row],[Cant]])</f>
        <v>-1</v>
      </c>
      <c r="Q433" s="8">
        <f>DAY(Tabla1[[#This Row],[Date]])</f>
        <v>9</v>
      </c>
      <c r="R433" s="8">
        <f>MONTH(Tabla1[[#This Row],[Date]])</f>
        <v>6</v>
      </c>
      <c r="S433" s="8">
        <f>YEAR(Tabla1[[#This Row],[Date]])</f>
        <v>2022</v>
      </c>
    </row>
    <row r="434" spans="1:21" x14ac:dyDescent="0.2">
      <c r="A434">
        <v>433</v>
      </c>
      <c r="B434" s="1">
        <v>44721</v>
      </c>
      <c r="C434" t="s">
        <v>260</v>
      </c>
      <c r="D434" t="s">
        <v>332</v>
      </c>
      <c r="E434">
        <v>1</v>
      </c>
      <c r="F434" t="s">
        <v>116</v>
      </c>
      <c r="G434" t="s">
        <v>382</v>
      </c>
      <c r="H434" t="s">
        <v>514</v>
      </c>
      <c r="M434" s="2">
        <v>2805</v>
      </c>
      <c r="N434" s="2">
        <v>3000</v>
      </c>
      <c r="O434" s="2">
        <f>IF(Tabla1[[#This Row],[Mov]]="VNT",Tabla1[[#This Row],[Sale]]-Tabla1[[#This Row],[Cost]],-Tabla1[[#This Row],[Cost]]*Tabla1[[#This Row],[Cant]])</f>
        <v>195</v>
      </c>
      <c r="P434" s="8">
        <f>IF(Tabla1[[#This Row],[Mov]]="VNT",-Tabla1[[#This Row],[Cant]],Tabla1[[#This Row],[Cant]])</f>
        <v>-1</v>
      </c>
      <c r="Q434" s="8">
        <f>DAY(Tabla1[[#This Row],[Date]])</f>
        <v>9</v>
      </c>
      <c r="R434" s="8">
        <f>MONTH(Tabla1[[#This Row],[Date]])</f>
        <v>6</v>
      </c>
      <c r="S434" s="8">
        <f>YEAR(Tabla1[[#This Row],[Date]])</f>
        <v>2022</v>
      </c>
    </row>
    <row r="435" spans="1:21" x14ac:dyDescent="0.2">
      <c r="A435">
        <v>434</v>
      </c>
      <c r="B435" s="1">
        <v>44721</v>
      </c>
      <c r="C435" t="s">
        <v>260</v>
      </c>
      <c r="D435" t="s">
        <v>332</v>
      </c>
      <c r="E435">
        <v>1</v>
      </c>
      <c r="F435" t="s">
        <v>116</v>
      </c>
      <c r="G435" t="s">
        <v>347</v>
      </c>
      <c r="H435" t="s">
        <v>518</v>
      </c>
      <c r="M435" s="2">
        <v>6545</v>
      </c>
      <c r="N435" s="2">
        <v>7000</v>
      </c>
      <c r="O435" s="2">
        <f>IF(Tabla1[[#This Row],[Mov]]="VNT",Tabla1[[#This Row],[Sale]]-Tabla1[[#This Row],[Cost]],-Tabla1[[#This Row],[Cost]]*Tabla1[[#This Row],[Cant]])</f>
        <v>455</v>
      </c>
      <c r="P435" s="8">
        <f>IF(Tabla1[[#This Row],[Mov]]="VNT",-Tabla1[[#This Row],[Cant]],Tabla1[[#This Row],[Cant]])</f>
        <v>-1</v>
      </c>
      <c r="Q435" s="8">
        <f>DAY(Tabla1[[#This Row],[Date]])</f>
        <v>9</v>
      </c>
      <c r="R435" s="8">
        <f>MONTH(Tabla1[[#This Row],[Date]])</f>
        <v>6</v>
      </c>
      <c r="S435" s="8">
        <f>YEAR(Tabla1[[#This Row],[Date]])</f>
        <v>2022</v>
      </c>
      <c r="T435">
        <v>5607.48</v>
      </c>
      <c r="U435">
        <v>-6000</v>
      </c>
    </row>
    <row r="436" spans="1:21" x14ac:dyDescent="0.2">
      <c r="A436">
        <v>435</v>
      </c>
      <c r="B436" s="1">
        <v>44721</v>
      </c>
      <c r="C436" t="s">
        <v>260</v>
      </c>
      <c r="D436" t="s">
        <v>332</v>
      </c>
      <c r="E436">
        <v>1</v>
      </c>
      <c r="F436" t="s">
        <v>26</v>
      </c>
      <c r="G436" t="s">
        <v>272</v>
      </c>
      <c r="H436" t="s">
        <v>396</v>
      </c>
      <c r="M436" s="2">
        <v>3500</v>
      </c>
      <c r="N436" s="2">
        <v>10000</v>
      </c>
      <c r="O436" s="2">
        <f>IF(Tabla1[[#This Row],[Mov]]="VNT",Tabla1[[#This Row],[Sale]]-Tabla1[[#This Row],[Cost]],-Tabla1[[#This Row],[Cost]]*Tabla1[[#This Row],[Cant]])</f>
        <v>6500</v>
      </c>
      <c r="P436" s="8">
        <f>IF(Tabla1[[#This Row],[Mov]]="VNT",-Tabla1[[#This Row],[Cant]],Tabla1[[#This Row],[Cant]])</f>
        <v>-1</v>
      </c>
      <c r="Q436" s="8">
        <f>DAY(Tabla1[[#This Row],[Date]])</f>
        <v>9</v>
      </c>
      <c r="R436" s="8">
        <f>MONTH(Tabla1[[#This Row],[Date]])</f>
        <v>6</v>
      </c>
      <c r="S436" s="8">
        <f>YEAR(Tabla1[[#This Row],[Date]])</f>
        <v>2022</v>
      </c>
      <c r="T436">
        <v>5607.48</v>
      </c>
      <c r="U436">
        <v>-6000</v>
      </c>
    </row>
    <row r="437" spans="1:21" x14ac:dyDescent="0.2">
      <c r="A437">
        <v>436</v>
      </c>
      <c r="B437" s="1">
        <v>44721</v>
      </c>
      <c r="C437" t="s">
        <v>260</v>
      </c>
      <c r="D437" t="s">
        <v>332</v>
      </c>
      <c r="E437">
        <v>1</v>
      </c>
      <c r="F437" t="s">
        <v>224</v>
      </c>
      <c r="G437" t="s">
        <v>262</v>
      </c>
      <c r="H437" t="s">
        <v>495</v>
      </c>
      <c r="M437" s="2">
        <v>10000</v>
      </c>
      <c r="N437" s="2">
        <v>18000</v>
      </c>
      <c r="O437" s="2">
        <f>IF(Tabla1[[#This Row],[Mov]]="VNT",Tabla1[[#This Row],[Sale]]-Tabla1[[#This Row],[Cost]],-Tabla1[[#This Row],[Cost]]*Tabla1[[#This Row],[Cant]])</f>
        <v>8000</v>
      </c>
      <c r="P437" s="8">
        <f>IF(Tabla1[[#This Row],[Mov]]="VNT",-Tabla1[[#This Row],[Cant]],Tabla1[[#This Row],[Cant]])</f>
        <v>-1</v>
      </c>
      <c r="Q437" s="8">
        <f>DAY(Tabla1[[#This Row],[Date]])</f>
        <v>9</v>
      </c>
      <c r="R437" s="8">
        <f>MONTH(Tabla1[[#This Row],[Date]])</f>
        <v>6</v>
      </c>
      <c r="S437" s="8">
        <f>YEAR(Tabla1[[#This Row],[Date]])</f>
        <v>2022</v>
      </c>
      <c r="T437">
        <v>5607.48</v>
      </c>
      <c r="U437">
        <v>-6000</v>
      </c>
    </row>
    <row r="438" spans="1:21" x14ac:dyDescent="0.2">
      <c r="A438">
        <v>437</v>
      </c>
      <c r="B438" s="1">
        <v>44721</v>
      </c>
      <c r="C438" t="s">
        <v>699</v>
      </c>
      <c r="D438" t="s">
        <v>332</v>
      </c>
      <c r="E438">
        <v>1</v>
      </c>
      <c r="F438" t="s">
        <v>510</v>
      </c>
      <c r="G438" t="s">
        <v>511</v>
      </c>
      <c r="H438" t="s">
        <v>512</v>
      </c>
      <c r="M438" s="2">
        <v>35000</v>
      </c>
      <c r="N438" s="2">
        <v>80000</v>
      </c>
      <c r="O438" s="2">
        <f>IF(Tabla1[[#This Row],[Mov]]="VNT",Tabla1[[#This Row],[Sale]]-Tabla1[[#This Row],[Cost]],-Tabla1[[#This Row],[Cost]]*Tabla1[[#This Row],[Cant]])</f>
        <v>-35000</v>
      </c>
      <c r="P438" s="8">
        <f>IF(Tabla1[[#This Row],[Mov]]="VNT",-Tabla1[[#This Row],[Cant]],Tabla1[[#This Row],[Cant]])</f>
        <v>1</v>
      </c>
      <c r="Q438" s="8">
        <f>DAY(Tabla1[[#This Row],[Date]])</f>
        <v>9</v>
      </c>
      <c r="R438" s="8">
        <f>MONTH(Tabla1[[#This Row],[Date]])</f>
        <v>6</v>
      </c>
      <c r="S438" s="8">
        <f>YEAR(Tabla1[[#This Row],[Date]])</f>
        <v>2022</v>
      </c>
      <c r="T438">
        <v>5607.48</v>
      </c>
      <c r="U438">
        <v>-6000</v>
      </c>
    </row>
    <row r="439" spans="1:21" x14ac:dyDescent="0.2">
      <c r="A439">
        <v>438</v>
      </c>
      <c r="B439" s="1">
        <v>44721</v>
      </c>
      <c r="C439" t="s">
        <v>699</v>
      </c>
      <c r="D439" t="s">
        <v>332</v>
      </c>
      <c r="E439">
        <v>1</v>
      </c>
      <c r="F439" t="s">
        <v>103</v>
      </c>
      <c r="G439" t="s">
        <v>284</v>
      </c>
      <c r="H439" t="s">
        <v>513</v>
      </c>
      <c r="M439" s="2">
        <v>45000</v>
      </c>
      <c r="N439" s="2">
        <v>120000</v>
      </c>
      <c r="O439" s="2">
        <f>IF(Tabla1[[#This Row],[Mov]]="VNT",Tabla1[[#This Row],[Sale]]-Tabla1[[#This Row],[Cost]],-Tabla1[[#This Row],[Cost]]*Tabla1[[#This Row],[Cant]])</f>
        <v>-45000</v>
      </c>
      <c r="P439" s="8">
        <f>IF(Tabla1[[#This Row],[Mov]]="VNT",-Tabla1[[#This Row],[Cant]],Tabla1[[#This Row],[Cant]])</f>
        <v>1</v>
      </c>
      <c r="Q439" s="8">
        <f>DAY(Tabla1[[#This Row],[Date]])</f>
        <v>9</v>
      </c>
      <c r="R439" s="8">
        <f>MONTH(Tabla1[[#This Row],[Date]])</f>
        <v>6</v>
      </c>
      <c r="S439" s="8">
        <f>YEAR(Tabla1[[#This Row],[Date]])</f>
        <v>2022</v>
      </c>
      <c r="T439">
        <v>5607.48</v>
      </c>
      <c r="U439">
        <v>-6000</v>
      </c>
    </row>
    <row r="440" spans="1:21" x14ac:dyDescent="0.2">
      <c r="A440">
        <v>439</v>
      </c>
      <c r="B440" s="1">
        <v>44722</v>
      </c>
      <c r="C440" t="s">
        <v>260</v>
      </c>
      <c r="D440" t="s">
        <v>332</v>
      </c>
      <c r="E440">
        <v>1</v>
      </c>
      <c r="F440" t="s">
        <v>455</v>
      </c>
      <c r="G440" t="s">
        <v>382</v>
      </c>
      <c r="H440" t="s">
        <v>509</v>
      </c>
      <c r="M440" s="2">
        <v>1000</v>
      </c>
      <c r="N440" s="2">
        <v>3000</v>
      </c>
      <c r="O440" s="2">
        <f>IF(Tabla1[[#This Row],[Mov]]="VNT",Tabla1[[#This Row],[Sale]]-Tabla1[[#This Row],[Cost]],-Tabla1[[#This Row],[Cost]]*Tabla1[[#This Row],[Cant]])</f>
        <v>2000</v>
      </c>
      <c r="P440" s="8">
        <f>IF(Tabla1[[#This Row],[Mov]]="VNT",-Tabla1[[#This Row],[Cant]],Tabla1[[#This Row],[Cant]])</f>
        <v>-1</v>
      </c>
      <c r="Q440" s="8">
        <f>DAY(Tabla1[[#This Row],[Date]])</f>
        <v>10</v>
      </c>
      <c r="R440" s="8">
        <f>MONTH(Tabla1[[#This Row],[Date]])</f>
        <v>6</v>
      </c>
      <c r="S440" s="8">
        <f>YEAR(Tabla1[[#This Row],[Date]])</f>
        <v>2022</v>
      </c>
      <c r="T440">
        <v>5607.48</v>
      </c>
      <c r="U440">
        <v>-6000</v>
      </c>
    </row>
    <row r="441" spans="1:21" x14ac:dyDescent="0.2">
      <c r="A441">
        <v>440</v>
      </c>
      <c r="B441" s="1">
        <v>44722</v>
      </c>
      <c r="C441" t="s">
        <v>260</v>
      </c>
      <c r="D441" t="s">
        <v>332</v>
      </c>
      <c r="E441">
        <v>1</v>
      </c>
      <c r="F441" t="s">
        <v>116</v>
      </c>
      <c r="G441" t="s">
        <v>382</v>
      </c>
      <c r="H441" t="s">
        <v>514</v>
      </c>
      <c r="M441" s="2">
        <v>2805</v>
      </c>
      <c r="N441" s="2">
        <v>3000</v>
      </c>
      <c r="O441" s="2">
        <f>IF(Tabla1[[#This Row],[Mov]]="VNT",Tabla1[[#This Row],[Sale]]-Tabla1[[#This Row],[Cost]],-Tabla1[[#This Row],[Cost]]*Tabla1[[#This Row],[Cant]])</f>
        <v>195</v>
      </c>
      <c r="P441" s="8">
        <f>IF(Tabla1[[#This Row],[Mov]]="VNT",-Tabla1[[#This Row],[Cant]],Tabla1[[#This Row],[Cant]])</f>
        <v>-1</v>
      </c>
      <c r="Q441" s="8">
        <f>DAY(Tabla1[[#This Row],[Date]])</f>
        <v>10</v>
      </c>
      <c r="R441" s="8">
        <f>MONTH(Tabla1[[#This Row],[Date]])</f>
        <v>6</v>
      </c>
      <c r="S441" s="8">
        <f>YEAR(Tabla1[[#This Row],[Date]])</f>
        <v>2022</v>
      </c>
      <c r="T441">
        <v>5607.48</v>
      </c>
      <c r="U441">
        <v>-6000</v>
      </c>
    </row>
    <row r="442" spans="1:21" x14ac:dyDescent="0.2">
      <c r="A442">
        <v>441</v>
      </c>
      <c r="B442" s="1">
        <v>44720</v>
      </c>
      <c r="C442" t="s">
        <v>699</v>
      </c>
      <c r="D442" t="s">
        <v>382</v>
      </c>
      <c r="E442">
        <v>10</v>
      </c>
      <c r="F442" t="s">
        <v>455</v>
      </c>
      <c r="G442" t="s">
        <v>382</v>
      </c>
      <c r="H442" t="s">
        <v>509</v>
      </c>
      <c r="M442" s="2">
        <v>1000</v>
      </c>
      <c r="N442" s="2">
        <v>3000</v>
      </c>
      <c r="O442" s="2">
        <f>IF(Tabla1[[#This Row],[Mov]]="VNT",Tabla1[[#This Row],[Sale]]-Tabla1[[#This Row],[Cost]],-Tabla1[[#This Row],[Cost]]*Tabla1[[#This Row],[Cant]])</f>
        <v>-10000</v>
      </c>
      <c r="P442" s="8">
        <f>IF(Tabla1[[#This Row],[Mov]]="VNT",-Tabla1[[#This Row],[Cant]],Tabla1[[#This Row],[Cant]])</f>
        <v>10</v>
      </c>
      <c r="Q442" s="8">
        <f>DAY(Tabla1[[#This Row],[Date]])</f>
        <v>8</v>
      </c>
      <c r="R442" s="8">
        <f>MONTH(Tabla1[[#This Row],[Date]])</f>
        <v>6</v>
      </c>
      <c r="S442" s="8">
        <f>YEAR(Tabla1[[#This Row],[Date]])</f>
        <v>2022</v>
      </c>
      <c r="T442">
        <v>5607.48</v>
      </c>
      <c r="U442">
        <v>-6000</v>
      </c>
    </row>
    <row r="443" spans="1:21" x14ac:dyDescent="0.2">
      <c r="A443">
        <v>442</v>
      </c>
      <c r="B443" s="1">
        <v>44722</v>
      </c>
      <c r="C443" t="s">
        <v>260</v>
      </c>
      <c r="D443" t="s">
        <v>122</v>
      </c>
      <c r="E443">
        <v>1</v>
      </c>
      <c r="F443" t="s">
        <v>116</v>
      </c>
      <c r="G443" t="s">
        <v>349</v>
      </c>
      <c r="H443" t="s">
        <v>515</v>
      </c>
      <c r="M443" s="2">
        <v>14020</v>
      </c>
      <c r="N443" s="2">
        <v>15000</v>
      </c>
      <c r="O443" s="2">
        <f>IF(Tabla1[[#This Row],[Mov]]="VNT",Tabla1[[#This Row],[Sale]]-Tabla1[[#This Row],[Cost]],-Tabla1[[#This Row],[Cost]]*Tabla1[[#This Row],[Cant]])</f>
        <v>980</v>
      </c>
      <c r="P443" s="8">
        <f>IF(Tabla1[[#This Row],[Mov]]="VNT",-Tabla1[[#This Row],[Cant]],Tabla1[[#This Row],[Cant]])</f>
        <v>-1</v>
      </c>
      <c r="Q443" s="8">
        <f>DAY(Tabla1[[#This Row],[Date]])</f>
        <v>10</v>
      </c>
      <c r="R443" s="8">
        <f>MONTH(Tabla1[[#This Row],[Date]])</f>
        <v>6</v>
      </c>
      <c r="S443" s="8">
        <f>YEAR(Tabla1[[#This Row],[Date]])</f>
        <v>2022</v>
      </c>
      <c r="T443">
        <v>5607.48</v>
      </c>
      <c r="U443">
        <v>-6000</v>
      </c>
    </row>
    <row r="444" spans="1:21" x14ac:dyDescent="0.2">
      <c r="A444">
        <v>443</v>
      </c>
      <c r="B444" s="1">
        <v>44722</v>
      </c>
      <c r="C444" t="s">
        <v>260</v>
      </c>
      <c r="D444" t="s">
        <v>122</v>
      </c>
      <c r="E444">
        <v>1</v>
      </c>
      <c r="F444" t="s">
        <v>480</v>
      </c>
      <c r="G444" t="s">
        <v>517</v>
      </c>
      <c r="H444" t="s">
        <v>516</v>
      </c>
      <c r="M444" s="2">
        <v>108500</v>
      </c>
      <c r="N444" s="2">
        <v>108600</v>
      </c>
      <c r="O444" s="2">
        <f>IF(Tabla1[[#This Row],[Mov]]="VNT",Tabla1[[#This Row],[Sale]]-Tabla1[[#This Row],[Cost]],-Tabla1[[#This Row],[Cost]]*Tabla1[[#This Row],[Cant]])</f>
        <v>100</v>
      </c>
      <c r="P444" s="8">
        <f>IF(Tabla1[[#This Row],[Mov]]="VNT",-Tabla1[[#This Row],[Cant]],Tabla1[[#This Row],[Cant]])</f>
        <v>-1</v>
      </c>
      <c r="Q444" s="8">
        <f>DAY(Tabla1[[#This Row],[Date]])</f>
        <v>10</v>
      </c>
      <c r="R444" s="8">
        <f>MONTH(Tabla1[[#This Row],[Date]])</f>
        <v>6</v>
      </c>
      <c r="S444" s="8">
        <f>YEAR(Tabla1[[#This Row],[Date]])</f>
        <v>2022</v>
      </c>
      <c r="T444">
        <v>5607.48</v>
      </c>
      <c r="U444">
        <v>-6000</v>
      </c>
    </row>
    <row r="445" spans="1:21" x14ac:dyDescent="0.2">
      <c r="A445">
        <v>444</v>
      </c>
      <c r="B445" s="1">
        <v>44722</v>
      </c>
      <c r="C445" t="s">
        <v>260</v>
      </c>
      <c r="D445" t="s">
        <v>332</v>
      </c>
      <c r="E445">
        <v>1</v>
      </c>
      <c r="F445" t="s">
        <v>225</v>
      </c>
      <c r="G445" t="s">
        <v>263</v>
      </c>
      <c r="H445" t="s">
        <v>451</v>
      </c>
      <c r="M445" s="2">
        <v>1100</v>
      </c>
      <c r="N445" s="2">
        <v>10000</v>
      </c>
      <c r="O445" s="2">
        <f>IF(Tabla1[[#This Row],[Mov]]="VNT",Tabla1[[#This Row],[Sale]]-Tabla1[[#This Row],[Cost]],-Tabla1[[#This Row],[Cost]]*Tabla1[[#This Row],[Cant]])</f>
        <v>8900</v>
      </c>
      <c r="P445" s="8">
        <f>IF(Tabla1[[#This Row],[Mov]]="VNT",-Tabla1[[#This Row],[Cant]],Tabla1[[#This Row],[Cant]])</f>
        <v>-1</v>
      </c>
      <c r="Q445" s="8">
        <f>DAY(Tabla1[[#This Row],[Date]])</f>
        <v>10</v>
      </c>
      <c r="R445" s="8">
        <f>MONTH(Tabla1[[#This Row],[Date]])</f>
        <v>6</v>
      </c>
      <c r="S445" s="8">
        <f>YEAR(Tabla1[[#This Row],[Date]])</f>
        <v>2022</v>
      </c>
      <c r="T445">
        <v>5607.48</v>
      </c>
      <c r="U445">
        <v>-6000</v>
      </c>
    </row>
    <row r="446" spans="1:21" x14ac:dyDescent="0.2">
      <c r="A446">
        <v>445</v>
      </c>
      <c r="B446" s="1">
        <v>44722</v>
      </c>
      <c r="C446" t="s">
        <v>260</v>
      </c>
      <c r="D446" t="s">
        <v>332</v>
      </c>
      <c r="E446">
        <v>1</v>
      </c>
      <c r="F446" t="s">
        <v>116</v>
      </c>
      <c r="G446" t="s">
        <v>347</v>
      </c>
      <c r="H446" t="s">
        <v>518</v>
      </c>
      <c r="M446" s="2">
        <v>5610</v>
      </c>
      <c r="N446" s="2">
        <v>6000</v>
      </c>
      <c r="O446" s="2">
        <f>IF(Tabla1[[#This Row],[Mov]]="VNT",Tabla1[[#This Row],[Sale]]-Tabla1[[#This Row],[Cost]],-Tabla1[[#This Row],[Cost]]*Tabla1[[#This Row],[Cant]])</f>
        <v>390</v>
      </c>
      <c r="P446" s="8">
        <f>IF(Tabla1[[#This Row],[Mov]]="VNT",-Tabla1[[#This Row],[Cant]],Tabla1[[#This Row],[Cant]])</f>
        <v>-1</v>
      </c>
      <c r="Q446" s="8">
        <f>DAY(Tabla1[[#This Row],[Date]])</f>
        <v>10</v>
      </c>
      <c r="R446" s="8">
        <f>MONTH(Tabla1[[#This Row],[Date]])</f>
        <v>6</v>
      </c>
      <c r="S446" s="8">
        <f>YEAR(Tabla1[[#This Row],[Date]])</f>
        <v>2022</v>
      </c>
      <c r="T446">
        <v>5607.48</v>
      </c>
      <c r="U446">
        <v>-6000</v>
      </c>
    </row>
    <row r="447" spans="1:21" x14ac:dyDescent="0.2">
      <c r="A447">
        <v>446</v>
      </c>
      <c r="B447" s="1">
        <v>44722</v>
      </c>
      <c r="C447" t="s">
        <v>260</v>
      </c>
      <c r="D447" t="s">
        <v>332</v>
      </c>
      <c r="E447">
        <v>1</v>
      </c>
      <c r="F447" t="s">
        <v>116</v>
      </c>
      <c r="G447" t="s">
        <v>347</v>
      </c>
      <c r="H447" t="s">
        <v>519</v>
      </c>
      <c r="M447" s="2">
        <v>1870</v>
      </c>
      <c r="N447" s="2">
        <v>2000</v>
      </c>
      <c r="O447" s="2">
        <f>IF(Tabla1[[#This Row],[Mov]]="VNT",Tabla1[[#This Row],[Sale]]-Tabla1[[#This Row],[Cost]],-Tabla1[[#This Row],[Cost]]*Tabla1[[#This Row],[Cant]])</f>
        <v>130</v>
      </c>
      <c r="P447" s="8">
        <f>IF(Tabla1[[#This Row],[Mov]]="VNT",-Tabla1[[#This Row],[Cant]],Tabla1[[#This Row],[Cant]])</f>
        <v>-1</v>
      </c>
      <c r="Q447" s="8">
        <f>DAY(Tabla1[[#This Row],[Date]])</f>
        <v>10</v>
      </c>
      <c r="R447" s="8">
        <f>MONTH(Tabla1[[#This Row],[Date]])</f>
        <v>6</v>
      </c>
      <c r="S447" s="8">
        <f>YEAR(Tabla1[[#This Row],[Date]])</f>
        <v>2022</v>
      </c>
      <c r="T447">
        <v>5607.48</v>
      </c>
      <c r="U447">
        <v>-6000</v>
      </c>
    </row>
    <row r="448" spans="1:21" x14ac:dyDescent="0.2">
      <c r="A448">
        <v>447</v>
      </c>
      <c r="B448" s="1">
        <v>44722</v>
      </c>
      <c r="C448" t="s">
        <v>260</v>
      </c>
      <c r="D448" t="s">
        <v>332</v>
      </c>
      <c r="E448">
        <v>1</v>
      </c>
      <c r="F448" t="s">
        <v>342</v>
      </c>
      <c r="G448" t="s">
        <v>273</v>
      </c>
      <c r="H448" t="s">
        <v>467</v>
      </c>
      <c r="M448" s="2">
        <v>1000</v>
      </c>
      <c r="N448" s="2">
        <v>10000</v>
      </c>
      <c r="O448" s="2">
        <f>IF(Tabla1[[#This Row],[Mov]]="VNT",Tabla1[[#This Row],[Sale]]-Tabla1[[#This Row],[Cost]],-Tabla1[[#This Row],[Cost]]*Tabla1[[#This Row],[Cant]])</f>
        <v>9000</v>
      </c>
      <c r="P448" s="8">
        <f>IF(Tabla1[[#This Row],[Mov]]="VNT",-Tabla1[[#This Row],[Cant]],Tabla1[[#This Row],[Cant]])</f>
        <v>-1</v>
      </c>
      <c r="Q448" s="8">
        <f>DAY(Tabla1[[#This Row],[Date]])</f>
        <v>10</v>
      </c>
      <c r="R448" s="8">
        <f>MONTH(Tabla1[[#This Row],[Date]])</f>
        <v>6</v>
      </c>
      <c r="S448" s="8">
        <f>YEAR(Tabla1[[#This Row],[Date]])</f>
        <v>2022</v>
      </c>
      <c r="T448">
        <v>5607.48</v>
      </c>
      <c r="U448">
        <v>-6000</v>
      </c>
    </row>
    <row r="449" spans="1:21" x14ac:dyDescent="0.2">
      <c r="A449">
        <v>448</v>
      </c>
      <c r="B449" s="1">
        <v>44722</v>
      </c>
      <c r="C449" t="s">
        <v>260</v>
      </c>
      <c r="D449" t="s">
        <v>332</v>
      </c>
      <c r="E449">
        <v>1</v>
      </c>
      <c r="F449" t="s">
        <v>520</v>
      </c>
      <c r="G449" t="s">
        <v>332</v>
      </c>
      <c r="H449" t="s">
        <v>520</v>
      </c>
      <c r="M449" s="2">
        <v>0</v>
      </c>
      <c r="N449" s="2">
        <v>200</v>
      </c>
      <c r="O449" s="2">
        <f>IF(Tabla1[[#This Row],[Mov]]="VNT",Tabla1[[#This Row],[Sale]]-Tabla1[[#This Row],[Cost]],-Tabla1[[#This Row],[Cost]]*Tabla1[[#This Row],[Cant]])</f>
        <v>200</v>
      </c>
      <c r="P449" s="8">
        <f>IF(Tabla1[[#This Row],[Mov]]="VNT",-Tabla1[[#This Row],[Cant]],Tabla1[[#This Row],[Cant]])</f>
        <v>-1</v>
      </c>
      <c r="Q449" s="8">
        <f>DAY(Tabla1[[#This Row],[Date]])</f>
        <v>10</v>
      </c>
      <c r="R449" s="8">
        <f>MONTH(Tabla1[[#This Row],[Date]])</f>
        <v>6</v>
      </c>
      <c r="S449" s="8">
        <f>YEAR(Tabla1[[#This Row],[Date]])</f>
        <v>2022</v>
      </c>
      <c r="T449">
        <v>5607.48</v>
      </c>
      <c r="U449">
        <v>-6000</v>
      </c>
    </row>
    <row r="450" spans="1:21" x14ac:dyDescent="0.2">
      <c r="A450">
        <v>449</v>
      </c>
      <c r="B450" s="1">
        <v>44722</v>
      </c>
      <c r="C450" t="s">
        <v>260</v>
      </c>
      <c r="D450" t="s">
        <v>332</v>
      </c>
      <c r="E450">
        <v>1</v>
      </c>
      <c r="F450" t="s">
        <v>116</v>
      </c>
      <c r="G450" t="s">
        <v>347</v>
      </c>
      <c r="H450" t="s">
        <v>519</v>
      </c>
      <c r="M450" s="2">
        <v>4675</v>
      </c>
      <c r="N450" s="2">
        <v>5000</v>
      </c>
      <c r="O450" s="2">
        <f>IF(Tabla1[[#This Row],[Mov]]="VNT",Tabla1[[#This Row],[Sale]]-Tabla1[[#This Row],[Cost]],-Tabla1[[#This Row],[Cost]]*Tabla1[[#This Row],[Cant]])</f>
        <v>325</v>
      </c>
      <c r="P450" s="8">
        <f>IF(Tabla1[[#This Row],[Mov]]="VNT",-Tabla1[[#This Row],[Cant]],Tabla1[[#This Row],[Cant]])</f>
        <v>-1</v>
      </c>
      <c r="Q450" s="8">
        <f>DAY(Tabla1[[#This Row],[Date]])</f>
        <v>10</v>
      </c>
      <c r="R450" s="8">
        <f>MONTH(Tabla1[[#This Row],[Date]])</f>
        <v>6</v>
      </c>
      <c r="S450" s="8">
        <f>YEAR(Tabla1[[#This Row],[Date]])</f>
        <v>2022</v>
      </c>
      <c r="T450">
        <v>5607.48</v>
      </c>
      <c r="U450">
        <v>-6000</v>
      </c>
    </row>
    <row r="451" spans="1:21" x14ac:dyDescent="0.2">
      <c r="A451">
        <v>450</v>
      </c>
      <c r="B451" s="1">
        <v>44722</v>
      </c>
      <c r="C451" t="s">
        <v>260</v>
      </c>
      <c r="D451" t="s">
        <v>332</v>
      </c>
      <c r="E451">
        <v>1</v>
      </c>
      <c r="F451" t="s">
        <v>116</v>
      </c>
      <c r="G451" t="s">
        <v>347</v>
      </c>
      <c r="H451" t="s">
        <v>518</v>
      </c>
      <c r="M451" s="2">
        <v>2805</v>
      </c>
      <c r="N451" s="2">
        <v>3000</v>
      </c>
      <c r="O451" s="2">
        <f>IF(Tabla1[[#This Row],[Mov]]="VNT",Tabla1[[#This Row],[Sale]]-Tabla1[[#This Row],[Cost]],-Tabla1[[#This Row],[Cost]]*Tabla1[[#This Row],[Cant]])</f>
        <v>195</v>
      </c>
      <c r="P451" s="8">
        <f>IF(Tabla1[[#This Row],[Mov]]="VNT",-Tabla1[[#This Row],[Cant]],Tabla1[[#This Row],[Cant]])</f>
        <v>-1</v>
      </c>
      <c r="Q451" s="8">
        <f>DAY(Tabla1[[#This Row],[Date]])</f>
        <v>10</v>
      </c>
      <c r="R451" s="8">
        <f>MONTH(Tabla1[[#This Row],[Date]])</f>
        <v>6</v>
      </c>
      <c r="S451" s="8">
        <f>YEAR(Tabla1[[#This Row],[Date]])</f>
        <v>2022</v>
      </c>
      <c r="T451">
        <v>5607.48</v>
      </c>
      <c r="U451">
        <v>-6000</v>
      </c>
    </row>
    <row r="452" spans="1:21" x14ac:dyDescent="0.2">
      <c r="A452">
        <v>451</v>
      </c>
      <c r="B452" s="1">
        <v>44722</v>
      </c>
      <c r="C452" t="s">
        <v>260</v>
      </c>
      <c r="D452" t="s">
        <v>109</v>
      </c>
      <c r="E452">
        <v>1</v>
      </c>
      <c r="F452" t="s">
        <v>458</v>
      </c>
      <c r="G452" t="s">
        <v>262</v>
      </c>
      <c r="H452" t="s">
        <v>521</v>
      </c>
      <c r="M452" s="2">
        <v>0</v>
      </c>
      <c r="N452" s="2">
        <v>25000</v>
      </c>
      <c r="O452" s="2">
        <f>IF(Tabla1[[#This Row],[Mov]]="VNT",Tabla1[[#This Row],[Sale]]-Tabla1[[#This Row],[Cost]],-Tabla1[[#This Row],[Cost]]*Tabla1[[#This Row],[Cant]])</f>
        <v>25000</v>
      </c>
      <c r="P452" s="8">
        <f>IF(Tabla1[[#This Row],[Mov]]="VNT",-Tabla1[[#This Row],[Cant]],Tabla1[[#This Row],[Cant]])</f>
        <v>-1</v>
      </c>
      <c r="Q452" s="8">
        <f>DAY(Tabla1[[#This Row],[Date]])</f>
        <v>10</v>
      </c>
      <c r="R452" s="8">
        <f>MONTH(Tabla1[[#This Row],[Date]])</f>
        <v>6</v>
      </c>
      <c r="S452" s="8">
        <f>YEAR(Tabla1[[#This Row],[Date]])</f>
        <v>2022</v>
      </c>
      <c r="T452">
        <v>5607.48</v>
      </c>
      <c r="U452">
        <v>-6000</v>
      </c>
    </row>
    <row r="453" spans="1:21" x14ac:dyDescent="0.2">
      <c r="A453">
        <v>452</v>
      </c>
      <c r="B453" s="1">
        <v>44723</v>
      </c>
      <c r="C453" t="s">
        <v>260</v>
      </c>
      <c r="D453" t="s">
        <v>332</v>
      </c>
      <c r="E453">
        <v>1</v>
      </c>
      <c r="F453" t="s">
        <v>342</v>
      </c>
      <c r="G453" t="s">
        <v>272</v>
      </c>
      <c r="H453" t="s">
        <v>423</v>
      </c>
      <c r="M453" s="2">
        <v>1000</v>
      </c>
      <c r="N453" s="2">
        <v>10000</v>
      </c>
      <c r="O453" s="2">
        <f>IF(Tabla1[[#This Row],[Mov]]="VNT",Tabla1[[#This Row],[Sale]]-Tabla1[[#This Row],[Cost]],-Tabla1[[#This Row],[Cost]]*Tabla1[[#This Row],[Cant]])</f>
        <v>9000</v>
      </c>
      <c r="P453" s="8">
        <f>IF(Tabla1[[#This Row],[Mov]]="VNT",-Tabla1[[#This Row],[Cant]],Tabla1[[#This Row],[Cant]])</f>
        <v>-1</v>
      </c>
      <c r="Q453" s="8">
        <f>DAY(Tabla1[[#This Row],[Date]])</f>
        <v>11</v>
      </c>
      <c r="R453" s="8">
        <f>MONTH(Tabla1[[#This Row],[Date]])</f>
        <v>6</v>
      </c>
      <c r="S453" s="8">
        <f>YEAR(Tabla1[[#This Row],[Date]])</f>
        <v>2022</v>
      </c>
      <c r="T453">
        <v>5607.48</v>
      </c>
      <c r="U453">
        <v>-6000</v>
      </c>
    </row>
    <row r="454" spans="1:21" x14ac:dyDescent="0.2">
      <c r="A454">
        <v>453</v>
      </c>
      <c r="B454" s="1">
        <v>44723</v>
      </c>
      <c r="C454" t="s">
        <v>260</v>
      </c>
      <c r="D454" t="s">
        <v>332</v>
      </c>
      <c r="E454">
        <v>1</v>
      </c>
      <c r="F454" t="s">
        <v>342</v>
      </c>
      <c r="G454" t="s">
        <v>263</v>
      </c>
      <c r="H454" t="s">
        <v>282</v>
      </c>
      <c r="M454" s="2">
        <v>1000</v>
      </c>
      <c r="N454" s="2">
        <v>10000</v>
      </c>
      <c r="O454" s="2">
        <f>IF(Tabla1[[#This Row],[Mov]]="VNT",Tabla1[[#This Row],[Sale]]-Tabla1[[#This Row],[Cost]],-Tabla1[[#This Row],[Cost]]*Tabla1[[#This Row],[Cant]])</f>
        <v>9000</v>
      </c>
      <c r="P454" s="8">
        <f>IF(Tabla1[[#This Row],[Mov]]="VNT",-Tabla1[[#This Row],[Cant]],Tabla1[[#This Row],[Cant]])</f>
        <v>-1</v>
      </c>
      <c r="Q454" s="8">
        <f>DAY(Tabla1[[#This Row],[Date]])</f>
        <v>11</v>
      </c>
      <c r="R454" s="8">
        <f>MONTH(Tabla1[[#This Row],[Date]])</f>
        <v>6</v>
      </c>
      <c r="S454" s="8">
        <f>YEAR(Tabla1[[#This Row],[Date]])</f>
        <v>2022</v>
      </c>
      <c r="T454">
        <v>5607.48</v>
      </c>
      <c r="U454">
        <v>-6000</v>
      </c>
    </row>
    <row r="455" spans="1:21" x14ac:dyDescent="0.2">
      <c r="A455">
        <v>454</v>
      </c>
      <c r="B455" s="1">
        <v>44723</v>
      </c>
      <c r="C455" t="s">
        <v>261</v>
      </c>
      <c r="D455" t="s">
        <v>522</v>
      </c>
      <c r="E455">
        <v>2</v>
      </c>
      <c r="F455" t="s">
        <v>526</v>
      </c>
      <c r="G455" t="s">
        <v>266</v>
      </c>
      <c r="H455" t="s">
        <v>527</v>
      </c>
      <c r="M455" s="2">
        <v>30000</v>
      </c>
      <c r="N455" s="2">
        <v>45000</v>
      </c>
      <c r="O455" s="2">
        <f>IF(Tabla1[[#This Row],[Mov]]="VNT",Tabla1[[#This Row],[Sale]]-Tabla1[[#This Row],[Cost]],-Tabla1[[#This Row],[Cost]]*Tabla1[[#This Row],[Cant]])</f>
        <v>-60000</v>
      </c>
      <c r="P455" s="8">
        <f>IF(Tabla1[[#This Row],[Mov]]="VNT",-Tabla1[[#This Row],[Cant]],Tabla1[[#This Row],[Cant]])</f>
        <v>2</v>
      </c>
      <c r="Q455" s="8">
        <f>DAY(Tabla1[[#This Row],[Date]])</f>
        <v>11</v>
      </c>
      <c r="R455" s="8">
        <f>MONTH(Tabla1[[#This Row],[Date]])</f>
        <v>6</v>
      </c>
      <c r="S455" s="8">
        <f>YEAR(Tabla1[[#This Row],[Date]])</f>
        <v>2022</v>
      </c>
      <c r="T455">
        <v>5607.48</v>
      </c>
      <c r="U455">
        <v>-6000</v>
      </c>
    </row>
    <row r="456" spans="1:21" x14ac:dyDescent="0.2">
      <c r="A456">
        <v>455</v>
      </c>
      <c r="B456" s="1">
        <v>44723</v>
      </c>
      <c r="C456" t="s">
        <v>261</v>
      </c>
      <c r="D456" t="s">
        <v>339</v>
      </c>
      <c r="E456">
        <v>5</v>
      </c>
      <c r="F456" t="s">
        <v>224</v>
      </c>
      <c r="G456" t="s">
        <v>273</v>
      </c>
      <c r="H456" t="s">
        <v>533</v>
      </c>
      <c r="M456" s="2">
        <v>7500</v>
      </c>
      <c r="N456" s="2">
        <v>15000</v>
      </c>
      <c r="O456" s="2">
        <f>IF(Tabla1[[#This Row],[Mov]]="VNT",Tabla1[[#This Row],[Sale]]-Tabla1[[#This Row],[Cost]],-Tabla1[[#This Row],[Cost]]*Tabla1[[#This Row],[Cant]])</f>
        <v>-37500</v>
      </c>
      <c r="P456" s="8">
        <f>IF(Tabla1[[#This Row],[Mov]]="VNT",-Tabla1[[#This Row],[Cant]],Tabla1[[#This Row],[Cant]])</f>
        <v>5</v>
      </c>
      <c r="Q456" s="8">
        <f>DAY(Tabla1[[#This Row],[Date]])</f>
        <v>11</v>
      </c>
      <c r="R456" s="8">
        <f>MONTH(Tabla1[[#This Row],[Date]])</f>
        <v>6</v>
      </c>
      <c r="S456" s="8">
        <f>YEAR(Tabla1[[#This Row],[Date]])</f>
        <v>2022</v>
      </c>
      <c r="T456">
        <v>5607.48</v>
      </c>
      <c r="U456">
        <v>-6000</v>
      </c>
    </row>
    <row r="457" spans="1:21" x14ac:dyDescent="0.2">
      <c r="A457">
        <v>456</v>
      </c>
      <c r="B457" s="1">
        <v>44723</v>
      </c>
      <c r="C457" t="s">
        <v>261</v>
      </c>
      <c r="D457" t="s">
        <v>339</v>
      </c>
      <c r="E457">
        <v>4</v>
      </c>
      <c r="F457" t="s">
        <v>224</v>
      </c>
      <c r="G457" t="s">
        <v>534</v>
      </c>
      <c r="H457" t="s">
        <v>535</v>
      </c>
      <c r="M457" s="2">
        <v>10000</v>
      </c>
      <c r="N457" s="2">
        <v>20000</v>
      </c>
      <c r="O457" s="2">
        <f>IF(Tabla1[[#This Row],[Mov]]="VNT",Tabla1[[#This Row],[Sale]]-Tabla1[[#This Row],[Cost]],-Tabla1[[#This Row],[Cost]]*Tabla1[[#This Row],[Cant]])</f>
        <v>-40000</v>
      </c>
      <c r="P457" s="8">
        <f>IF(Tabla1[[#This Row],[Mov]]="VNT",-Tabla1[[#This Row],[Cant]],Tabla1[[#This Row],[Cant]])</f>
        <v>4</v>
      </c>
      <c r="Q457" s="8">
        <f>DAY(Tabla1[[#This Row],[Date]])</f>
        <v>11</v>
      </c>
      <c r="R457" s="8">
        <f>MONTH(Tabla1[[#This Row],[Date]])</f>
        <v>6</v>
      </c>
      <c r="S457" s="8">
        <f>YEAR(Tabla1[[#This Row],[Date]])</f>
        <v>2022</v>
      </c>
      <c r="T457">
        <v>5607.48</v>
      </c>
      <c r="U457">
        <v>-6000</v>
      </c>
    </row>
    <row r="458" spans="1:21" x14ac:dyDescent="0.2">
      <c r="A458">
        <v>457</v>
      </c>
      <c r="B458" s="1">
        <v>44723</v>
      </c>
      <c r="C458" t="s">
        <v>261</v>
      </c>
      <c r="D458" t="s">
        <v>339</v>
      </c>
      <c r="E458">
        <v>4</v>
      </c>
      <c r="F458" t="s">
        <v>224</v>
      </c>
      <c r="G458" t="s">
        <v>534</v>
      </c>
      <c r="H458" t="s">
        <v>536</v>
      </c>
      <c r="M458" s="2">
        <v>10000</v>
      </c>
      <c r="N458" s="2">
        <v>20000</v>
      </c>
      <c r="O458" s="2">
        <f>IF(Tabla1[[#This Row],[Mov]]="VNT",Tabla1[[#This Row],[Sale]]-Tabla1[[#This Row],[Cost]],-Tabla1[[#This Row],[Cost]]*Tabla1[[#This Row],[Cant]])</f>
        <v>-40000</v>
      </c>
      <c r="P458" s="8">
        <f>IF(Tabla1[[#This Row],[Mov]]="VNT",-Tabla1[[#This Row],[Cant]],Tabla1[[#This Row],[Cant]])</f>
        <v>4</v>
      </c>
      <c r="Q458" s="8">
        <f>DAY(Tabla1[[#This Row],[Date]])</f>
        <v>11</v>
      </c>
      <c r="R458" s="8">
        <f>MONTH(Tabla1[[#This Row],[Date]])</f>
        <v>6</v>
      </c>
      <c r="S458" s="8">
        <f>YEAR(Tabla1[[#This Row],[Date]])</f>
        <v>2022</v>
      </c>
      <c r="T458">
        <v>5607.48</v>
      </c>
      <c r="U458">
        <v>-6000</v>
      </c>
    </row>
    <row r="459" spans="1:21" x14ac:dyDescent="0.2">
      <c r="A459">
        <v>458</v>
      </c>
      <c r="B459" s="1">
        <v>44723</v>
      </c>
      <c r="C459" t="s">
        <v>261</v>
      </c>
      <c r="D459" t="s">
        <v>339</v>
      </c>
      <c r="E459">
        <v>3</v>
      </c>
      <c r="F459" t="s">
        <v>224</v>
      </c>
      <c r="G459" t="s">
        <v>534</v>
      </c>
      <c r="H459" t="s">
        <v>537</v>
      </c>
      <c r="M459" s="2">
        <v>11000</v>
      </c>
      <c r="N459" s="2">
        <v>24000</v>
      </c>
      <c r="O459" s="2">
        <f>IF(Tabla1[[#This Row],[Mov]]="VNT",Tabla1[[#This Row],[Sale]]-Tabla1[[#This Row],[Cost]],-Tabla1[[#This Row],[Cost]]*Tabla1[[#This Row],[Cant]])</f>
        <v>-33000</v>
      </c>
      <c r="P459" s="8">
        <f>IF(Tabla1[[#This Row],[Mov]]="VNT",-Tabla1[[#This Row],[Cant]],Tabla1[[#This Row],[Cant]])</f>
        <v>3</v>
      </c>
      <c r="Q459" s="8">
        <f>DAY(Tabla1[[#This Row],[Date]])</f>
        <v>11</v>
      </c>
      <c r="R459" s="8">
        <f>MONTH(Tabla1[[#This Row],[Date]])</f>
        <v>6</v>
      </c>
      <c r="S459" s="8">
        <f>YEAR(Tabla1[[#This Row],[Date]])</f>
        <v>2022</v>
      </c>
      <c r="T459">
        <v>5607.48</v>
      </c>
      <c r="U459">
        <v>-6000</v>
      </c>
    </row>
    <row r="460" spans="1:21" x14ac:dyDescent="0.2">
      <c r="A460">
        <v>459</v>
      </c>
      <c r="B460" s="1">
        <v>44723</v>
      </c>
      <c r="C460" t="s">
        <v>261</v>
      </c>
      <c r="D460" t="s">
        <v>339</v>
      </c>
      <c r="E460">
        <v>4</v>
      </c>
      <c r="F460" t="s">
        <v>224</v>
      </c>
      <c r="G460" t="s">
        <v>272</v>
      </c>
      <c r="H460" t="s">
        <v>819</v>
      </c>
      <c r="M460" s="2">
        <v>13000</v>
      </c>
      <c r="N460" s="2">
        <v>24000</v>
      </c>
      <c r="O460" s="2">
        <f>IF(Tabla1[[#This Row],[Mov]]="VNT",Tabla1[[#This Row],[Sale]]-Tabla1[[#This Row],[Cost]],-Tabla1[[#This Row],[Cost]]*Tabla1[[#This Row],[Cant]])</f>
        <v>-52000</v>
      </c>
      <c r="P460" s="8">
        <f>IF(Tabla1[[#This Row],[Mov]]="VNT",-Tabla1[[#This Row],[Cant]],Tabla1[[#This Row],[Cant]])</f>
        <v>4</v>
      </c>
      <c r="Q460" s="8">
        <f>DAY(Tabla1[[#This Row],[Date]])</f>
        <v>11</v>
      </c>
      <c r="R460" s="8">
        <f>MONTH(Tabla1[[#This Row],[Date]])</f>
        <v>6</v>
      </c>
      <c r="S460" s="8">
        <f>YEAR(Tabla1[[#This Row],[Date]])</f>
        <v>2022</v>
      </c>
      <c r="T460">
        <v>5607.48</v>
      </c>
      <c r="U460">
        <v>-6000</v>
      </c>
    </row>
    <row r="461" spans="1:21" x14ac:dyDescent="0.2">
      <c r="A461">
        <v>460</v>
      </c>
      <c r="B461" s="1">
        <v>44723</v>
      </c>
      <c r="C461" t="s">
        <v>261</v>
      </c>
      <c r="D461" t="s">
        <v>339</v>
      </c>
      <c r="E461">
        <v>1</v>
      </c>
      <c r="F461" t="s">
        <v>224</v>
      </c>
      <c r="G461" t="s">
        <v>262</v>
      </c>
      <c r="H461" t="s">
        <v>538</v>
      </c>
      <c r="M461" s="2">
        <v>10000</v>
      </c>
      <c r="N461" s="2">
        <v>20000</v>
      </c>
      <c r="O461" s="2">
        <f>IF(Tabla1[[#This Row],[Mov]]="VNT",Tabla1[[#This Row],[Sale]]-Tabla1[[#This Row],[Cost]],-Tabla1[[#This Row],[Cost]]*Tabla1[[#This Row],[Cant]])</f>
        <v>-10000</v>
      </c>
      <c r="P461" s="8">
        <f>IF(Tabla1[[#This Row],[Mov]]="VNT",-Tabla1[[#This Row],[Cant]],Tabla1[[#This Row],[Cant]])</f>
        <v>1</v>
      </c>
      <c r="Q461" s="8">
        <f>DAY(Tabla1[[#This Row],[Date]])</f>
        <v>11</v>
      </c>
      <c r="R461" s="8">
        <f>MONTH(Tabla1[[#This Row],[Date]])</f>
        <v>6</v>
      </c>
      <c r="S461" s="8">
        <f>YEAR(Tabla1[[#This Row],[Date]])</f>
        <v>2022</v>
      </c>
      <c r="T461">
        <v>5607.48</v>
      </c>
      <c r="U461">
        <v>-6000</v>
      </c>
    </row>
    <row r="462" spans="1:21" x14ac:dyDescent="0.2">
      <c r="A462">
        <v>461</v>
      </c>
      <c r="B462" s="1">
        <v>44723</v>
      </c>
      <c r="C462" t="s">
        <v>261</v>
      </c>
      <c r="D462" t="s">
        <v>339</v>
      </c>
      <c r="E462">
        <v>3</v>
      </c>
      <c r="F462" t="s">
        <v>224</v>
      </c>
      <c r="G462" t="s">
        <v>284</v>
      </c>
      <c r="H462" t="s">
        <v>251</v>
      </c>
      <c r="M462" s="2">
        <v>10000</v>
      </c>
      <c r="N462" s="2">
        <v>20000</v>
      </c>
      <c r="O462" s="2">
        <f>IF(Tabla1[[#This Row],[Mov]]="VNT",Tabla1[[#This Row],[Sale]]-Tabla1[[#This Row],[Cost]],-Tabla1[[#This Row],[Cost]]*Tabla1[[#This Row],[Cant]])</f>
        <v>-30000</v>
      </c>
      <c r="P462" s="8">
        <f>IF(Tabla1[[#This Row],[Mov]]="VNT",-Tabla1[[#This Row],[Cant]],Tabla1[[#This Row],[Cant]])</f>
        <v>3</v>
      </c>
      <c r="Q462" s="8">
        <f>DAY(Tabla1[[#This Row],[Date]])</f>
        <v>11</v>
      </c>
      <c r="R462" s="8">
        <f>MONTH(Tabla1[[#This Row],[Date]])</f>
        <v>6</v>
      </c>
      <c r="S462" s="8">
        <f>YEAR(Tabla1[[#This Row],[Date]])</f>
        <v>2022</v>
      </c>
      <c r="T462">
        <v>5607.48</v>
      </c>
      <c r="U462">
        <v>-6000</v>
      </c>
    </row>
    <row r="463" spans="1:21" x14ac:dyDescent="0.2">
      <c r="A463">
        <v>462</v>
      </c>
      <c r="B463" s="1">
        <v>44723</v>
      </c>
      <c r="C463" t="s">
        <v>261</v>
      </c>
      <c r="D463" t="s">
        <v>339</v>
      </c>
      <c r="E463">
        <v>4</v>
      </c>
      <c r="F463" t="s">
        <v>224</v>
      </c>
      <c r="G463" t="s">
        <v>284</v>
      </c>
      <c r="H463" t="s">
        <v>539</v>
      </c>
      <c r="M463" s="2">
        <v>10000</v>
      </c>
      <c r="N463" s="2">
        <v>20000</v>
      </c>
      <c r="O463" s="2">
        <f>IF(Tabla1[[#This Row],[Mov]]="VNT",Tabla1[[#This Row],[Sale]]-Tabla1[[#This Row],[Cost]],-Tabla1[[#This Row],[Cost]]*Tabla1[[#This Row],[Cant]])</f>
        <v>-40000</v>
      </c>
      <c r="P463" s="8">
        <f>IF(Tabla1[[#This Row],[Mov]]="VNT",-Tabla1[[#This Row],[Cant]],Tabla1[[#This Row],[Cant]])</f>
        <v>4</v>
      </c>
      <c r="Q463" s="8">
        <f>DAY(Tabla1[[#This Row],[Date]])</f>
        <v>11</v>
      </c>
      <c r="R463" s="8">
        <f>MONTH(Tabla1[[#This Row],[Date]])</f>
        <v>6</v>
      </c>
      <c r="S463" s="8">
        <f>YEAR(Tabla1[[#This Row],[Date]])</f>
        <v>2022</v>
      </c>
      <c r="T463">
        <v>5607.48</v>
      </c>
      <c r="U463">
        <v>-6000</v>
      </c>
    </row>
    <row r="464" spans="1:21" x14ac:dyDescent="0.2">
      <c r="A464">
        <v>463</v>
      </c>
      <c r="B464" s="1">
        <v>44723</v>
      </c>
      <c r="C464" t="s">
        <v>261</v>
      </c>
      <c r="D464" t="s">
        <v>339</v>
      </c>
      <c r="E464">
        <v>10</v>
      </c>
      <c r="F464" t="s">
        <v>476</v>
      </c>
      <c r="G464" t="s">
        <v>266</v>
      </c>
      <c r="H464" t="s">
        <v>497</v>
      </c>
      <c r="M464" s="2">
        <v>1800</v>
      </c>
      <c r="N464" s="2">
        <v>5000</v>
      </c>
      <c r="O464" s="2">
        <f>IF(Tabla1[[#This Row],[Mov]]="VNT",Tabla1[[#This Row],[Sale]]-Tabla1[[#This Row],[Cost]],-Tabla1[[#This Row],[Cost]]*Tabla1[[#This Row],[Cant]])</f>
        <v>-18000</v>
      </c>
      <c r="P464" s="8">
        <f>IF(Tabla1[[#This Row],[Mov]]="VNT",-Tabla1[[#This Row],[Cant]],Tabla1[[#This Row],[Cant]])</f>
        <v>10</v>
      </c>
      <c r="Q464" s="8">
        <f>DAY(Tabla1[[#This Row],[Date]])</f>
        <v>11</v>
      </c>
      <c r="R464" s="8">
        <f>MONTH(Tabla1[[#This Row],[Date]])</f>
        <v>6</v>
      </c>
      <c r="S464" s="8">
        <f>YEAR(Tabla1[[#This Row],[Date]])</f>
        <v>2022</v>
      </c>
      <c r="T464">
        <v>5607.48</v>
      </c>
      <c r="U464">
        <v>-6000</v>
      </c>
    </row>
    <row r="465" spans="1:21" x14ac:dyDescent="0.2">
      <c r="A465">
        <v>464</v>
      </c>
      <c r="B465" s="1">
        <v>44723</v>
      </c>
      <c r="C465" t="s">
        <v>261</v>
      </c>
      <c r="D465" t="s">
        <v>339</v>
      </c>
      <c r="E465">
        <v>1</v>
      </c>
      <c r="F465" t="s">
        <v>532</v>
      </c>
      <c r="G465" t="s">
        <v>263</v>
      </c>
      <c r="H465" t="s">
        <v>559</v>
      </c>
      <c r="M465" s="2">
        <v>50000</v>
      </c>
      <c r="N465" s="2">
        <v>85000</v>
      </c>
      <c r="O465" s="2">
        <f>IF(Tabla1[[#This Row],[Mov]]="VNT",Tabla1[[#This Row],[Sale]]-Tabla1[[#This Row],[Cost]],-Tabla1[[#This Row],[Cost]]*Tabla1[[#This Row],[Cant]])</f>
        <v>-50000</v>
      </c>
      <c r="P465" s="8">
        <f>IF(Tabla1[[#This Row],[Mov]]="VNT",-Tabla1[[#This Row],[Cant]],Tabla1[[#This Row],[Cant]])</f>
        <v>1</v>
      </c>
      <c r="Q465" s="8">
        <f>DAY(Tabla1[[#This Row],[Date]])</f>
        <v>11</v>
      </c>
      <c r="R465" s="8">
        <f>MONTH(Tabla1[[#This Row],[Date]])</f>
        <v>6</v>
      </c>
      <c r="S465" s="8">
        <f>YEAR(Tabla1[[#This Row],[Date]])</f>
        <v>2022</v>
      </c>
      <c r="T465">
        <v>5607.48</v>
      </c>
      <c r="U465">
        <v>-6000</v>
      </c>
    </row>
    <row r="466" spans="1:21" x14ac:dyDescent="0.2">
      <c r="A466">
        <v>465</v>
      </c>
      <c r="B466" s="1">
        <v>44723</v>
      </c>
      <c r="C466" t="s">
        <v>261</v>
      </c>
      <c r="D466" t="s">
        <v>339</v>
      </c>
      <c r="E466">
        <v>1</v>
      </c>
      <c r="F466" t="s">
        <v>532</v>
      </c>
      <c r="G466" t="s">
        <v>263</v>
      </c>
      <c r="H466" t="s">
        <v>557</v>
      </c>
      <c r="M466" s="2">
        <v>40000</v>
      </c>
      <c r="N466" s="2">
        <v>60000</v>
      </c>
      <c r="O466" s="2">
        <f>IF(Tabla1[[#This Row],[Mov]]="VNT",Tabla1[[#This Row],[Sale]]-Tabla1[[#This Row],[Cost]],-Tabla1[[#This Row],[Cost]]*Tabla1[[#This Row],[Cant]])</f>
        <v>-40000</v>
      </c>
      <c r="P466" s="8">
        <f>IF(Tabla1[[#This Row],[Mov]]="VNT",-Tabla1[[#This Row],[Cant]],Tabla1[[#This Row],[Cant]])</f>
        <v>1</v>
      </c>
      <c r="Q466" s="8">
        <f>DAY(Tabla1[[#This Row],[Date]])</f>
        <v>11</v>
      </c>
      <c r="R466" s="8">
        <f>MONTH(Tabla1[[#This Row],[Date]])</f>
        <v>6</v>
      </c>
      <c r="S466" s="8">
        <f>YEAR(Tabla1[[#This Row],[Date]])</f>
        <v>2022</v>
      </c>
      <c r="T466">
        <v>5607.48</v>
      </c>
      <c r="U466">
        <v>-6000</v>
      </c>
    </row>
    <row r="467" spans="1:21" x14ac:dyDescent="0.2">
      <c r="A467">
        <v>466</v>
      </c>
      <c r="B467" s="1">
        <v>44723</v>
      </c>
      <c r="C467" t="s">
        <v>261</v>
      </c>
      <c r="D467" t="s">
        <v>339</v>
      </c>
      <c r="E467">
        <v>3</v>
      </c>
      <c r="F467" t="s">
        <v>26</v>
      </c>
      <c r="G467" t="s">
        <v>603</v>
      </c>
      <c r="H467" t="s">
        <v>528</v>
      </c>
      <c r="M467" s="2">
        <v>3000</v>
      </c>
      <c r="N467" s="2">
        <v>7000</v>
      </c>
      <c r="O467" s="2">
        <f>IF(Tabla1[[#This Row],[Mov]]="VNT",Tabla1[[#This Row],[Sale]]-Tabla1[[#This Row],[Cost]],-Tabla1[[#This Row],[Cost]]*Tabla1[[#This Row],[Cant]])</f>
        <v>-9000</v>
      </c>
      <c r="P467" s="8">
        <f>IF(Tabla1[[#This Row],[Mov]]="VNT",-Tabla1[[#This Row],[Cant]],Tabla1[[#This Row],[Cant]])</f>
        <v>3</v>
      </c>
      <c r="Q467" s="8">
        <f>DAY(Tabla1[[#This Row],[Date]])</f>
        <v>11</v>
      </c>
      <c r="R467" s="8">
        <f>MONTH(Tabla1[[#This Row],[Date]])</f>
        <v>6</v>
      </c>
      <c r="S467" s="8">
        <f>YEAR(Tabla1[[#This Row],[Date]])</f>
        <v>2022</v>
      </c>
      <c r="T467">
        <v>5607.48</v>
      </c>
      <c r="U467">
        <v>-6000</v>
      </c>
    </row>
    <row r="468" spans="1:21" x14ac:dyDescent="0.2">
      <c r="A468">
        <v>467</v>
      </c>
      <c r="B468" s="1">
        <v>44723</v>
      </c>
      <c r="C468" t="s">
        <v>261</v>
      </c>
      <c r="D468" t="s">
        <v>339</v>
      </c>
      <c r="E468">
        <v>3</v>
      </c>
      <c r="F468" t="s">
        <v>26</v>
      </c>
      <c r="G468" t="s">
        <v>603</v>
      </c>
      <c r="H468" t="s">
        <v>529</v>
      </c>
      <c r="M468" s="2">
        <v>3000</v>
      </c>
      <c r="N468" s="2">
        <v>7000</v>
      </c>
      <c r="O468" s="2">
        <f>IF(Tabla1[[#This Row],[Mov]]="VNT",Tabla1[[#This Row],[Sale]]-Tabla1[[#This Row],[Cost]],-Tabla1[[#This Row],[Cost]]*Tabla1[[#This Row],[Cant]])</f>
        <v>-9000</v>
      </c>
      <c r="P468" s="8">
        <f>IF(Tabla1[[#This Row],[Mov]]="VNT",-Tabla1[[#This Row],[Cant]],Tabla1[[#This Row],[Cant]])</f>
        <v>3</v>
      </c>
      <c r="Q468" s="8">
        <f>DAY(Tabla1[[#This Row],[Date]])</f>
        <v>11</v>
      </c>
      <c r="R468" s="8">
        <f>MONTH(Tabla1[[#This Row],[Date]])</f>
        <v>6</v>
      </c>
      <c r="S468" s="8">
        <f>YEAR(Tabla1[[#This Row],[Date]])</f>
        <v>2022</v>
      </c>
      <c r="T468">
        <v>5607.48</v>
      </c>
      <c r="U468">
        <v>-6000</v>
      </c>
    </row>
    <row r="469" spans="1:21" x14ac:dyDescent="0.2">
      <c r="A469">
        <v>468</v>
      </c>
      <c r="B469" s="1">
        <v>44723</v>
      </c>
      <c r="C469" t="s">
        <v>261</v>
      </c>
      <c r="D469" t="s">
        <v>339</v>
      </c>
      <c r="E469">
        <v>3</v>
      </c>
      <c r="F469" t="s">
        <v>26</v>
      </c>
      <c r="G469" t="s">
        <v>603</v>
      </c>
      <c r="H469" t="s">
        <v>530</v>
      </c>
      <c r="M469" s="2">
        <v>3000</v>
      </c>
      <c r="N469" s="2">
        <v>7000</v>
      </c>
      <c r="O469" s="2">
        <f>IF(Tabla1[[#This Row],[Mov]]="VNT",Tabla1[[#This Row],[Sale]]-Tabla1[[#This Row],[Cost]],-Tabla1[[#This Row],[Cost]]*Tabla1[[#This Row],[Cant]])</f>
        <v>-9000</v>
      </c>
      <c r="P469" s="8">
        <f>IF(Tabla1[[#This Row],[Mov]]="VNT",-Tabla1[[#This Row],[Cant]],Tabla1[[#This Row],[Cant]])</f>
        <v>3</v>
      </c>
      <c r="Q469" s="8">
        <f>DAY(Tabla1[[#This Row],[Date]])</f>
        <v>11</v>
      </c>
      <c r="R469" s="8">
        <f>MONTH(Tabla1[[#This Row],[Date]])</f>
        <v>6</v>
      </c>
      <c r="S469" s="8">
        <f>YEAR(Tabla1[[#This Row],[Date]])</f>
        <v>2022</v>
      </c>
      <c r="T469">
        <v>5607.48</v>
      </c>
      <c r="U469">
        <v>-6000</v>
      </c>
    </row>
    <row r="470" spans="1:21" x14ac:dyDescent="0.2">
      <c r="A470">
        <v>469</v>
      </c>
      <c r="B470" s="1">
        <v>44723</v>
      </c>
      <c r="C470" t="s">
        <v>261</v>
      </c>
      <c r="D470" t="s">
        <v>339</v>
      </c>
      <c r="E470">
        <v>3</v>
      </c>
      <c r="F470" t="s">
        <v>26</v>
      </c>
      <c r="G470" t="s">
        <v>603</v>
      </c>
      <c r="H470" t="s">
        <v>16</v>
      </c>
      <c r="M470" s="2">
        <v>3000</v>
      </c>
      <c r="N470" s="2">
        <v>7000</v>
      </c>
      <c r="O470" s="2">
        <f>IF(Tabla1[[#This Row],[Mov]]="VNT",Tabla1[[#This Row],[Sale]]-Tabla1[[#This Row],[Cost]],-Tabla1[[#This Row],[Cost]]*Tabla1[[#This Row],[Cant]])</f>
        <v>-9000</v>
      </c>
      <c r="P470" s="8">
        <f>IF(Tabla1[[#This Row],[Mov]]="VNT",-Tabla1[[#This Row],[Cant]],Tabla1[[#This Row],[Cant]])</f>
        <v>3</v>
      </c>
      <c r="Q470" s="8">
        <f>DAY(Tabla1[[#This Row],[Date]])</f>
        <v>11</v>
      </c>
      <c r="R470" s="8">
        <f>MONTH(Tabla1[[#This Row],[Date]])</f>
        <v>6</v>
      </c>
      <c r="S470" s="8">
        <f>YEAR(Tabla1[[#This Row],[Date]])</f>
        <v>2022</v>
      </c>
      <c r="T470">
        <v>5607.48</v>
      </c>
      <c r="U470">
        <v>-6000</v>
      </c>
    </row>
    <row r="471" spans="1:21" x14ac:dyDescent="0.2">
      <c r="A471">
        <v>470</v>
      </c>
      <c r="B471" s="1">
        <v>44723</v>
      </c>
      <c r="C471" t="s">
        <v>261</v>
      </c>
      <c r="D471" t="s">
        <v>339</v>
      </c>
      <c r="E471">
        <v>3</v>
      </c>
      <c r="F471" t="s">
        <v>26</v>
      </c>
      <c r="G471" t="s">
        <v>603</v>
      </c>
      <c r="H471" t="s">
        <v>531</v>
      </c>
      <c r="M471" s="2">
        <v>3000</v>
      </c>
      <c r="N471" s="2">
        <v>7000</v>
      </c>
      <c r="O471" s="2">
        <f>IF(Tabla1[[#This Row],[Mov]]="VNT",Tabla1[[#This Row],[Sale]]-Tabla1[[#This Row],[Cost]],-Tabla1[[#This Row],[Cost]]*Tabla1[[#This Row],[Cant]])</f>
        <v>-9000</v>
      </c>
      <c r="P471" s="8">
        <f>IF(Tabla1[[#This Row],[Mov]]="VNT",-Tabla1[[#This Row],[Cant]],Tabla1[[#This Row],[Cant]])</f>
        <v>3</v>
      </c>
      <c r="Q471" s="8">
        <f>DAY(Tabla1[[#This Row],[Date]])</f>
        <v>11</v>
      </c>
      <c r="R471" s="8">
        <f>MONTH(Tabla1[[#This Row],[Date]])</f>
        <v>6</v>
      </c>
      <c r="S471" s="8">
        <f>YEAR(Tabla1[[#This Row],[Date]])</f>
        <v>2022</v>
      </c>
      <c r="T471">
        <v>5607.48</v>
      </c>
      <c r="U471">
        <v>-6000</v>
      </c>
    </row>
    <row r="472" spans="1:21" x14ac:dyDescent="0.2">
      <c r="A472">
        <v>471</v>
      </c>
      <c r="B472" s="1">
        <v>44723</v>
      </c>
      <c r="C472" t="s">
        <v>261</v>
      </c>
      <c r="D472" t="s">
        <v>267</v>
      </c>
      <c r="E472">
        <v>3</v>
      </c>
      <c r="F472" t="s">
        <v>30</v>
      </c>
      <c r="G472" t="s">
        <v>272</v>
      </c>
      <c r="H472" t="s">
        <v>437</v>
      </c>
      <c r="M472" s="2">
        <v>12500</v>
      </c>
      <c r="N472" s="2">
        <v>29000</v>
      </c>
      <c r="O472" s="2">
        <f>IF(Tabla1[[#This Row],[Mov]]="VNT",Tabla1[[#This Row],[Sale]]-Tabla1[[#This Row],[Cost]],-Tabla1[[#This Row],[Cost]]*Tabla1[[#This Row],[Cant]])</f>
        <v>-37500</v>
      </c>
      <c r="P472" s="8">
        <f>IF(Tabla1[[#This Row],[Mov]]="VNT",-Tabla1[[#This Row],[Cant]],Tabla1[[#This Row],[Cant]])</f>
        <v>3</v>
      </c>
      <c r="Q472" s="8">
        <f>DAY(Tabla1[[#This Row],[Date]])</f>
        <v>11</v>
      </c>
      <c r="R472" s="8">
        <f>MONTH(Tabla1[[#This Row],[Date]])</f>
        <v>6</v>
      </c>
      <c r="S472" s="8">
        <f>YEAR(Tabla1[[#This Row],[Date]])</f>
        <v>2022</v>
      </c>
      <c r="T472">
        <v>5607.48</v>
      </c>
      <c r="U472">
        <v>-6000</v>
      </c>
    </row>
    <row r="473" spans="1:21" x14ac:dyDescent="0.2">
      <c r="A473">
        <v>472</v>
      </c>
      <c r="B473" s="1">
        <v>44723</v>
      </c>
      <c r="C473" t="s">
        <v>261</v>
      </c>
      <c r="D473" t="s">
        <v>267</v>
      </c>
      <c r="E473">
        <v>2</v>
      </c>
      <c r="F473" t="s">
        <v>30</v>
      </c>
      <c r="G473" t="s">
        <v>272</v>
      </c>
      <c r="H473" t="s">
        <v>540</v>
      </c>
      <c r="M473" s="2">
        <v>7500</v>
      </c>
      <c r="N473" s="2">
        <v>15000</v>
      </c>
      <c r="O473" s="2">
        <f>IF(Tabla1[[#This Row],[Mov]]="VNT",Tabla1[[#This Row],[Sale]]-Tabla1[[#This Row],[Cost]],-Tabla1[[#This Row],[Cost]]*Tabla1[[#This Row],[Cant]])</f>
        <v>-15000</v>
      </c>
      <c r="P473" s="8">
        <f>IF(Tabla1[[#This Row],[Mov]]="VNT",-Tabla1[[#This Row],[Cant]],Tabla1[[#This Row],[Cant]])</f>
        <v>2</v>
      </c>
      <c r="Q473" s="8">
        <f>DAY(Tabla1[[#This Row],[Date]])</f>
        <v>11</v>
      </c>
      <c r="R473" s="8">
        <f>MONTH(Tabla1[[#This Row],[Date]])</f>
        <v>6</v>
      </c>
      <c r="S473" s="8">
        <f>YEAR(Tabla1[[#This Row],[Date]])</f>
        <v>2022</v>
      </c>
      <c r="T473">
        <v>5607.48</v>
      </c>
      <c r="U473">
        <v>-6000</v>
      </c>
    </row>
    <row r="474" spans="1:21" x14ac:dyDescent="0.2">
      <c r="A474">
        <v>473</v>
      </c>
      <c r="B474" s="1">
        <v>44723</v>
      </c>
      <c r="C474" t="s">
        <v>261</v>
      </c>
      <c r="D474" t="s">
        <v>267</v>
      </c>
      <c r="E474">
        <v>4</v>
      </c>
      <c r="F474" t="s">
        <v>30</v>
      </c>
      <c r="G474" t="s">
        <v>272</v>
      </c>
      <c r="H474" t="s">
        <v>541</v>
      </c>
      <c r="M474" s="2">
        <v>7500</v>
      </c>
      <c r="N474" s="2">
        <v>15000</v>
      </c>
      <c r="O474" s="2">
        <f>IF(Tabla1[[#This Row],[Mov]]="VNT",Tabla1[[#This Row],[Sale]]-Tabla1[[#This Row],[Cost]],-Tabla1[[#This Row],[Cost]]*Tabla1[[#This Row],[Cant]])</f>
        <v>-30000</v>
      </c>
      <c r="P474" s="8">
        <f>IF(Tabla1[[#This Row],[Mov]]="VNT",-Tabla1[[#This Row],[Cant]],Tabla1[[#This Row],[Cant]])</f>
        <v>4</v>
      </c>
      <c r="Q474" s="8">
        <f>DAY(Tabla1[[#This Row],[Date]])</f>
        <v>11</v>
      </c>
      <c r="R474" s="8">
        <f>MONTH(Tabla1[[#This Row],[Date]])</f>
        <v>6</v>
      </c>
      <c r="S474" s="8">
        <f>YEAR(Tabla1[[#This Row],[Date]])</f>
        <v>2022</v>
      </c>
      <c r="T474">
        <v>5607.48</v>
      </c>
      <c r="U474">
        <v>-6000</v>
      </c>
    </row>
    <row r="475" spans="1:21" x14ac:dyDescent="0.2">
      <c r="A475">
        <v>474</v>
      </c>
      <c r="B475" s="1">
        <v>44723</v>
      </c>
      <c r="C475" t="s">
        <v>261</v>
      </c>
      <c r="D475" t="s">
        <v>267</v>
      </c>
      <c r="E475">
        <v>2</v>
      </c>
      <c r="F475" t="s">
        <v>30</v>
      </c>
      <c r="G475" t="s">
        <v>272</v>
      </c>
      <c r="H475" t="s">
        <v>542</v>
      </c>
      <c r="M475" s="2">
        <v>7500</v>
      </c>
      <c r="N475" s="2">
        <v>15000</v>
      </c>
      <c r="O475" s="2">
        <f>IF(Tabla1[[#This Row],[Mov]]="VNT",Tabla1[[#This Row],[Sale]]-Tabla1[[#This Row],[Cost]],-Tabla1[[#This Row],[Cost]]*Tabla1[[#This Row],[Cant]])</f>
        <v>-15000</v>
      </c>
      <c r="P475" s="8">
        <f>IF(Tabla1[[#This Row],[Mov]]="VNT",-Tabla1[[#This Row],[Cant]],Tabla1[[#This Row],[Cant]])</f>
        <v>2</v>
      </c>
      <c r="Q475" s="8">
        <f>DAY(Tabla1[[#This Row],[Date]])</f>
        <v>11</v>
      </c>
      <c r="R475" s="8">
        <f>MONTH(Tabla1[[#This Row],[Date]])</f>
        <v>6</v>
      </c>
      <c r="S475" s="8">
        <f>YEAR(Tabla1[[#This Row],[Date]])</f>
        <v>2022</v>
      </c>
      <c r="T475">
        <v>5607.48</v>
      </c>
      <c r="U475">
        <v>-6000</v>
      </c>
    </row>
    <row r="476" spans="1:21" x14ac:dyDescent="0.2">
      <c r="A476">
        <v>475</v>
      </c>
      <c r="B476" s="1">
        <v>44723</v>
      </c>
      <c r="C476" t="s">
        <v>261</v>
      </c>
      <c r="D476" t="s">
        <v>267</v>
      </c>
      <c r="E476">
        <v>5</v>
      </c>
      <c r="F476" t="s">
        <v>30</v>
      </c>
      <c r="G476" t="s">
        <v>346</v>
      </c>
      <c r="H476" t="s">
        <v>543</v>
      </c>
      <c r="M476" s="2">
        <v>2800</v>
      </c>
      <c r="N476" s="2">
        <v>7000</v>
      </c>
      <c r="O476" s="2">
        <f>IF(Tabla1[[#This Row],[Mov]]="VNT",Tabla1[[#This Row],[Sale]]-Tabla1[[#This Row],[Cost]],-Tabla1[[#This Row],[Cost]]*Tabla1[[#This Row],[Cant]])</f>
        <v>-14000</v>
      </c>
      <c r="P476" s="8">
        <f>IF(Tabla1[[#This Row],[Mov]]="VNT",-Tabla1[[#This Row],[Cant]],Tabla1[[#This Row],[Cant]])</f>
        <v>5</v>
      </c>
      <c r="Q476" s="8">
        <f>DAY(Tabla1[[#This Row],[Date]])</f>
        <v>11</v>
      </c>
      <c r="R476" s="8">
        <f>MONTH(Tabla1[[#This Row],[Date]])</f>
        <v>6</v>
      </c>
      <c r="S476" s="8">
        <f>YEAR(Tabla1[[#This Row],[Date]])</f>
        <v>2022</v>
      </c>
      <c r="T476">
        <v>5607.48</v>
      </c>
      <c r="U476">
        <v>-6000</v>
      </c>
    </row>
    <row r="477" spans="1:21" x14ac:dyDescent="0.2">
      <c r="A477">
        <v>476</v>
      </c>
      <c r="B477" s="1">
        <v>44723</v>
      </c>
      <c r="C477" t="s">
        <v>261</v>
      </c>
      <c r="D477" t="s">
        <v>267</v>
      </c>
      <c r="E477">
        <v>5</v>
      </c>
      <c r="F477" t="s">
        <v>224</v>
      </c>
      <c r="G477" t="s">
        <v>273</v>
      </c>
      <c r="H477" t="s">
        <v>467</v>
      </c>
      <c r="M477" s="2">
        <v>7500</v>
      </c>
      <c r="N477" s="2">
        <v>15000</v>
      </c>
      <c r="O477" s="2">
        <f>IF(Tabla1[[#This Row],[Mov]]="VNT",Tabla1[[#This Row],[Sale]]-Tabla1[[#This Row],[Cost]],-Tabla1[[#This Row],[Cost]]*Tabla1[[#This Row],[Cant]])</f>
        <v>-37500</v>
      </c>
      <c r="P477" s="8">
        <f>IF(Tabla1[[#This Row],[Mov]]="VNT",-Tabla1[[#This Row],[Cant]],Tabla1[[#This Row],[Cant]])</f>
        <v>5</v>
      </c>
      <c r="Q477" s="8">
        <f>DAY(Tabla1[[#This Row],[Date]])</f>
        <v>11</v>
      </c>
      <c r="R477" s="8">
        <f>MONTH(Tabla1[[#This Row],[Date]])</f>
        <v>6</v>
      </c>
      <c r="S477" s="8">
        <f>YEAR(Tabla1[[#This Row],[Date]])</f>
        <v>2022</v>
      </c>
      <c r="T477">
        <v>5607.48</v>
      </c>
      <c r="U477">
        <v>-6000</v>
      </c>
    </row>
    <row r="478" spans="1:21" x14ac:dyDescent="0.2">
      <c r="A478">
        <v>477</v>
      </c>
      <c r="B478" s="1">
        <v>44723</v>
      </c>
      <c r="C478" t="s">
        <v>261</v>
      </c>
      <c r="D478" t="s">
        <v>267</v>
      </c>
      <c r="E478">
        <v>1</v>
      </c>
      <c r="F478" t="s">
        <v>224</v>
      </c>
      <c r="G478" t="s">
        <v>262</v>
      </c>
      <c r="H478" t="s">
        <v>407</v>
      </c>
      <c r="M478" s="2">
        <v>8500</v>
      </c>
      <c r="N478" s="2">
        <v>20000</v>
      </c>
      <c r="O478" s="2">
        <f>IF(Tabla1[[#This Row],[Mov]]="VNT",Tabla1[[#This Row],[Sale]]-Tabla1[[#This Row],[Cost]],-Tabla1[[#This Row],[Cost]]*Tabla1[[#This Row],[Cant]])</f>
        <v>-8500</v>
      </c>
      <c r="P478" s="8">
        <f>IF(Tabla1[[#This Row],[Mov]]="VNT",-Tabla1[[#This Row],[Cant]],Tabla1[[#This Row],[Cant]])</f>
        <v>1</v>
      </c>
      <c r="Q478" s="8">
        <f>DAY(Tabla1[[#This Row],[Date]])</f>
        <v>11</v>
      </c>
      <c r="R478" s="8">
        <f>MONTH(Tabla1[[#This Row],[Date]])</f>
        <v>6</v>
      </c>
      <c r="S478" s="8">
        <f>YEAR(Tabla1[[#This Row],[Date]])</f>
        <v>2022</v>
      </c>
      <c r="T478">
        <v>5607.48</v>
      </c>
      <c r="U478">
        <v>-6000</v>
      </c>
    </row>
    <row r="479" spans="1:21" x14ac:dyDescent="0.2">
      <c r="A479">
        <v>478</v>
      </c>
      <c r="B479" s="1">
        <v>44723</v>
      </c>
      <c r="C479" t="s">
        <v>261</v>
      </c>
      <c r="D479" t="s">
        <v>267</v>
      </c>
      <c r="E479">
        <v>3</v>
      </c>
      <c r="F479" t="s">
        <v>224</v>
      </c>
      <c r="G479" t="s">
        <v>589</v>
      </c>
      <c r="H479" t="s">
        <v>1002</v>
      </c>
      <c r="M479" s="2">
        <v>9000</v>
      </c>
      <c r="N479" s="2">
        <v>20000</v>
      </c>
      <c r="O479" s="2">
        <f>IF(Tabla1[[#This Row],[Mov]]="VNT",Tabla1[[#This Row],[Sale]]-Tabla1[[#This Row],[Cost]],-Tabla1[[#This Row],[Cost]]*Tabla1[[#This Row],[Cant]])</f>
        <v>-27000</v>
      </c>
      <c r="P479" s="8">
        <f>IF(Tabla1[[#This Row],[Mov]]="VNT",-Tabla1[[#This Row],[Cant]],Tabla1[[#This Row],[Cant]])</f>
        <v>3</v>
      </c>
      <c r="Q479" s="8">
        <f>DAY(Tabla1[[#This Row],[Date]])</f>
        <v>11</v>
      </c>
      <c r="R479" s="8">
        <f>MONTH(Tabla1[[#This Row],[Date]])</f>
        <v>6</v>
      </c>
      <c r="S479" s="8">
        <f>YEAR(Tabla1[[#This Row],[Date]])</f>
        <v>2022</v>
      </c>
      <c r="T479">
        <v>5607.48</v>
      </c>
      <c r="U479">
        <v>-6000</v>
      </c>
    </row>
    <row r="480" spans="1:21" x14ac:dyDescent="0.2">
      <c r="A480">
        <v>479</v>
      </c>
      <c r="B480" s="1">
        <v>44723</v>
      </c>
      <c r="C480" t="s">
        <v>261</v>
      </c>
      <c r="D480" t="s">
        <v>267</v>
      </c>
      <c r="E480">
        <v>14</v>
      </c>
      <c r="F480" t="s">
        <v>224</v>
      </c>
      <c r="G480" t="s">
        <v>589</v>
      </c>
      <c r="H480" t="s">
        <v>1002</v>
      </c>
      <c r="M480" s="2">
        <v>9000</v>
      </c>
      <c r="N480" s="2">
        <v>20000</v>
      </c>
      <c r="O480" s="2">
        <f>IF(Tabla1[[#This Row],[Mov]]="VNT",Tabla1[[#This Row],[Sale]]-Tabla1[[#This Row],[Cost]],-Tabla1[[#This Row],[Cost]]*Tabla1[[#This Row],[Cant]])</f>
        <v>-126000</v>
      </c>
      <c r="P480" s="8">
        <f>IF(Tabla1[[#This Row],[Mov]]="VNT",-Tabla1[[#This Row],[Cant]],Tabla1[[#This Row],[Cant]])</f>
        <v>14</v>
      </c>
      <c r="Q480" s="8">
        <f>DAY(Tabla1[[#This Row],[Date]])</f>
        <v>11</v>
      </c>
      <c r="R480" s="8">
        <f>MONTH(Tabla1[[#This Row],[Date]])</f>
        <v>6</v>
      </c>
      <c r="S480" s="8">
        <f>YEAR(Tabla1[[#This Row],[Date]])</f>
        <v>2022</v>
      </c>
      <c r="T480">
        <v>5607.48</v>
      </c>
      <c r="U480">
        <v>-6000</v>
      </c>
    </row>
    <row r="481" spans="1:21" x14ac:dyDescent="0.2">
      <c r="A481">
        <v>480</v>
      </c>
      <c r="B481" s="1">
        <v>44723</v>
      </c>
      <c r="C481" t="s">
        <v>261</v>
      </c>
      <c r="D481" t="s">
        <v>267</v>
      </c>
      <c r="E481">
        <v>4</v>
      </c>
      <c r="F481" t="s">
        <v>224</v>
      </c>
      <c r="G481" t="s">
        <v>272</v>
      </c>
      <c r="H481" t="s">
        <v>553</v>
      </c>
      <c r="M481" s="2">
        <v>9500</v>
      </c>
      <c r="N481" s="2">
        <v>20000</v>
      </c>
      <c r="O481" s="2">
        <f>IF(Tabla1[[#This Row],[Mov]]="VNT",Tabla1[[#This Row],[Sale]]-Tabla1[[#This Row],[Cost]],-Tabla1[[#This Row],[Cost]]*Tabla1[[#This Row],[Cant]])</f>
        <v>-38000</v>
      </c>
      <c r="P481" s="8">
        <f>IF(Tabla1[[#This Row],[Mov]]="VNT",-Tabla1[[#This Row],[Cant]],Tabla1[[#This Row],[Cant]])</f>
        <v>4</v>
      </c>
      <c r="Q481" s="8">
        <f>DAY(Tabla1[[#This Row],[Date]])</f>
        <v>11</v>
      </c>
      <c r="R481" s="8">
        <f>MONTH(Tabla1[[#This Row],[Date]])</f>
        <v>6</v>
      </c>
      <c r="S481" s="8">
        <f>YEAR(Tabla1[[#This Row],[Date]])</f>
        <v>2022</v>
      </c>
      <c r="T481">
        <v>5607.48</v>
      </c>
      <c r="U481">
        <v>-6000</v>
      </c>
    </row>
    <row r="482" spans="1:21" x14ac:dyDescent="0.2">
      <c r="A482">
        <v>481</v>
      </c>
      <c r="B482" s="1">
        <v>44723</v>
      </c>
      <c r="C482" t="s">
        <v>261</v>
      </c>
      <c r="D482" t="s">
        <v>267</v>
      </c>
      <c r="E482">
        <v>2</v>
      </c>
      <c r="F482" t="s">
        <v>15</v>
      </c>
      <c r="G482" t="s">
        <v>273</v>
      </c>
      <c r="H482" t="s">
        <v>561</v>
      </c>
      <c r="M482" s="2">
        <v>4500</v>
      </c>
      <c r="N482" s="2">
        <v>10000</v>
      </c>
      <c r="O482" s="2">
        <f>IF(Tabla1[[#This Row],[Mov]]="VNT",Tabla1[[#This Row],[Sale]]-Tabla1[[#This Row],[Cost]],-Tabla1[[#This Row],[Cost]]*Tabla1[[#This Row],[Cant]])</f>
        <v>-9000</v>
      </c>
      <c r="P482" s="8">
        <f>IF(Tabla1[[#This Row],[Mov]]="VNT",-Tabla1[[#This Row],[Cant]],Tabla1[[#This Row],[Cant]])</f>
        <v>2</v>
      </c>
      <c r="Q482" s="8">
        <f>DAY(Tabla1[[#This Row],[Date]])</f>
        <v>11</v>
      </c>
      <c r="R482" s="8">
        <f>MONTH(Tabla1[[#This Row],[Date]])</f>
        <v>6</v>
      </c>
      <c r="S482" s="8">
        <f>YEAR(Tabla1[[#This Row],[Date]])</f>
        <v>2022</v>
      </c>
      <c r="T482">
        <v>5607.48</v>
      </c>
      <c r="U482">
        <v>-6000</v>
      </c>
    </row>
    <row r="483" spans="1:21" x14ac:dyDescent="0.2">
      <c r="A483">
        <v>482</v>
      </c>
      <c r="B483" s="1">
        <v>44723</v>
      </c>
      <c r="C483" t="s">
        <v>260</v>
      </c>
      <c r="D483" t="s">
        <v>332</v>
      </c>
      <c r="E483">
        <v>1</v>
      </c>
      <c r="F483" t="s">
        <v>342</v>
      </c>
      <c r="G483" t="s">
        <v>272</v>
      </c>
      <c r="H483" t="s">
        <v>544</v>
      </c>
      <c r="M483" s="2">
        <v>1000</v>
      </c>
      <c r="N483" s="2">
        <v>10000</v>
      </c>
      <c r="O483" s="2">
        <f>IF(Tabla1[[#This Row],[Mov]]="VNT",Tabla1[[#This Row],[Sale]]-Tabla1[[#This Row],[Cost]],-Tabla1[[#This Row],[Cost]]*Tabla1[[#This Row],[Cant]])</f>
        <v>9000</v>
      </c>
      <c r="P483" s="8">
        <f>IF(Tabla1[[#This Row],[Mov]]="VNT",-Tabla1[[#This Row],[Cant]],Tabla1[[#This Row],[Cant]])</f>
        <v>-1</v>
      </c>
      <c r="Q483" s="8">
        <f>DAY(Tabla1[[#This Row],[Date]])</f>
        <v>11</v>
      </c>
      <c r="R483" s="8">
        <f>MONTH(Tabla1[[#This Row],[Date]])</f>
        <v>6</v>
      </c>
      <c r="S483" s="8">
        <f>YEAR(Tabla1[[#This Row],[Date]])</f>
        <v>2022</v>
      </c>
      <c r="T483">
        <v>5607.48</v>
      </c>
      <c r="U483">
        <v>-6000</v>
      </c>
    </row>
    <row r="484" spans="1:21" x14ac:dyDescent="0.2">
      <c r="A484">
        <v>483</v>
      </c>
      <c r="B484" s="1">
        <v>44723</v>
      </c>
      <c r="C484" t="s">
        <v>260</v>
      </c>
      <c r="D484" t="s">
        <v>248</v>
      </c>
      <c r="E484">
        <v>1</v>
      </c>
      <c r="F484" t="s">
        <v>365</v>
      </c>
      <c r="G484" t="s">
        <v>366</v>
      </c>
      <c r="H484" t="s">
        <v>370</v>
      </c>
      <c r="M484" s="2">
        <v>9500</v>
      </c>
      <c r="N484" s="2">
        <v>15000</v>
      </c>
      <c r="O484" s="2">
        <f>IF(Tabla1[[#This Row],[Mov]]="VNT",Tabla1[[#This Row],[Sale]]-Tabla1[[#This Row],[Cost]],-Tabla1[[#This Row],[Cost]]*Tabla1[[#This Row],[Cant]])</f>
        <v>5500</v>
      </c>
      <c r="P484" s="8">
        <f>IF(Tabla1[[#This Row],[Mov]]="VNT",-Tabla1[[#This Row],[Cant]],Tabla1[[#This Row],[Cant]])</f>
        <v>-1</v>
      </c>
      <c r="Q484" s="8">
        <f>DAY(Tabla1[[#This Row],[Date]])</f>
        <v>11</v>
      </c>
      <c r="R484" s="8">
        <f>MONTH(Tabla1[[#This Row],[Date]])</f>
        <v>6</v>
      </c>
      <c r="S484" s="8">
        <f>YEAR(Tabla1[[#This Row],[Date]])</f>
        <v>2022</v>
      </c>
      <c r="T484">
        <v>5607.48</v>
      </c>
      <c r="U484">
        <v>-6000</v>
      </c>
    </row>
    <row r="485" spans="1:21" x14ac:dyDescent="0.2">
      <c r="A485">
        <v>484</v>
      </c>
      <c r="B485" s="1">
        <v>44723</v>
      </c>
      <c r="C485" t="s">
        <v>260</v>
      </c>
      <c r="D485" t="s">
        <v>248</v>
      </c>
      <c r="E485">
        <v>1</v>
      </c>
      <c r="F485" t="s">
        <v>545</v>
      </c>
      <c r="G485" t="s">
        <v>266</v>
      </c>
      <c r="H485" t="s">
        <v>546</v>
      </c>
      <c r="M485" s="2">
        <v>0</v>
      </c>
      <c r="N485" s="2">
        <v>10000</v>
      </c>
      <c r="O485" s="2">
        <f>IF(Tabla1[[#This Row],[Mov]]="VNT",Tabla1[[#This Row],[Sale]]-Tabla1[[#This Row],[Cost]],-Tabla1[[#This Row],[Cost]]*Tabla1[[#This Row],[Cant]])</f>
        <v>10000</v>
      </c>
      <c r="P485" s="8">
        <f>IF(Tabla1[[#This Row],[Mov]]="VNT",-Tabla1[[#This Row],[Cant]],Tabla1[[#This Row],[Cant]])</f>
        <v>-1</v>
      </c>
      <c r="Q485" s="8">
        <f>DAY(Tabla1[[#This Row],[Date]])</f>
        <v>11</v>
      </c>
      <c r="R485" s="8">
        <f>MONTH(Tabla1[[#This Row],[Date]])</f>
        <v>6</v>
      </c>
      <c r="S485" s="8">
        <f>YEAR(Tabla1[[#This Row],[Date]])</f>
        <v>2022</v>
      </c>
    </row>
    <row r="486" spans="1:21" x14ac:dyDescent="0.2">
      <c r="A486">
        <v>485</v>
      </c>
      <c r="B486" s="1">
        <v>44723</v>
      </c>
      <c r="C486" t="s">
        <v>260</v>
      </c>
      <c r="D486" t="s">
        <v>332</v>
      </c>
      <c r="E486">
        <v>1</v>
      </c>
      <c r="F486" t="s">
        <v>342</v>
      </c>
      <c r="G486" t="s">
        <v>263</v>
      </c>
      <c r="H486" t="s">
        <v>547</v>
      </c>
      <c r="M486" s="2">
        <v>1000</v>
      </c>
      <c r="N486" s="2">
        <v>10000</v>
      </c>
      <c r="O486" s="2">
        <f>IF(Tabla1[[#This Row],[Mov]]="VNT",Tabla1[[#This Row],[Sale]]-Tabla1[[#This Row],[Cost]],-Tabla1[[#This Row],[Cost]]*Tabla1[[#This Row],[Cant]])</f>
        <v>9000</v>
      </c>
      <c r="P486" s="8">
        <f>IF(Tabla1[[#This Row],[Mov]]="VNT",-Tabla1[[#This Row],[Cant]],Tabla1[[#This Row],[Cant]])</f>
        <v>-1</v>
      </c>
      <c r="Q486" s="8">
        <f>DAY(Tabla1[[#This Row],[Date]])</f>
        <v>11</v>
      </c>
      <c r="R486" s="8">
        <f>MONTH(Tabla1[[#This Row],[Date]])</f>
        <v>6</v>
      </c>
      <c r="S486" s="8">
        <f>YEAR(Tabla1[[#This Row],[Date]])</f>
        <v>2022</v>
      </c>
    </row>
    <row r="487" spans="1:21" x14ac:dyDescent="0.2">
      <c r="A487">
        <v>486</v>
      </c>
      <c r="B487" s="1">
        <v>44723</v>
      </c>
      <c r="C487" t="s">
        <v>260</v>
      </c>
      <c r="D487" t="s">
        <v>332</v>
      </c>
      <c r="E487">
        <v>1</v>
      </c>
      <c r="F487" t="s">
        <v>116</v>
      </c>
      <c r="G487" t="s">
        <v>347</v>
      </c>
      <c r="H487" t="s">
        <v>518</v>
      </c>
      <c r="M487" s="2">
        <v>5610</v>
      </c>
      <c r="N487" s="2">
        <v>6000</v>
      </c>
      <c r="O487" s="2">
        <f>IF(Tabla1[[#This Row],[Mov]]="VNT",Tabla1[[#This Row],[Sale]]-Tabla1[[#This Row],[Cost]],-Tabla1[[#This Row],[Cost]]*Tabla1[[#This Row],[Cant]])</f>
        <v>390</v>
      </c>
      <c r="P487" s="8">
        <f>IF(Tabla1[[#This Row],[Mov]]="VNT",-Tabla1[[#This Row],[Cant]],Tabla1[[#This Row],[Cant]])</f>
        <v>-1</v>
      </c>
      <c r="Q487" s="8">
        <f>DAY(Tabla1[[#This Row],[Date]])</f>
        <v>11</v>
      </c>
      <c r="R487" s="8">
        <f>MONTH(Tabla1[[#This Row],[Date]])</f>
        <v>6</v>
      </c>
      <c r="S487" s="8">
        <f>YEAR(Tabla1[[#This Row],[Date]])</f>
        <v>2022</v>
      </c>
    </row>
    <row r="488" spans="1:21" x14ac:dyDescent="0.2">
      <c r="A488">
        <v>487</v>
      </c>
      <c r="B488" s="1">
        <v>44723</v>
      </c>
      <c r="C488" t="s">
        <v>260</v>
      </c>
      <c r="D488" t="s">
        <v>332</v>
      </c>
      <c r="E488">
        <v>1</v>
      </c>
      <c r="F488" t="s">
        <v>116</v>
      </c>
      <c r="G488" t="s">
        <v>347</v>
      </c>
      <c r="H488" t="s">
        <v>518</v>
      </c>
      <c r="M488" s="2">
        <v>2805</v>
      </c>
      <c r="N488" s="2">
        <v>3000</v>
      </c>
      <c r="O488" s="2">
        <f>IF(Tabla1[[#This Row],[Mov]]="VNT",Tabla1[[#This Row],[Sale]]-Tabla1[[#This Row],[Cost]],-Tabla1[[#This Row],[Cost]]*Tabla1[[#This Row],[Cant]])</f>
        <v>195</v>
      </c>
      <c r="P488" s="8">
        <f>IF(Tabla1[[#This Row],[Mov]]="VNT",-Tabla1[[#This Row],[Cant]],Tabla1[[#This Row],[Cant]])</f>
        <v>-1</v>
      </c>
      <c r="Q488" s="8">
        <f>DAY(Tabla1[[#This Row],[Date]])</f>
        <v>11</v>
      </c>
      <c r="R488" s="8">
        <f>MONTH(Tabla1[[#This Row],[Date]])</f>
        <v>6</v>
      </c>
      <c r="S488" s="8">
        <f>YEAR(Tabla1[[#This Row],[Date]])</f>
        <v>2022</v>
      </c>
    </row>
    <row r="489" spans="1:21" x14ac:dyDescent="0.2">
      <c r="A489">
        <v>488</v>
      </c>
      <c r="B489" s="1">
        <v>44724</v>
      </c>
      <c r="C489" t="s">
        <v>260</v>
      </c>
      <c r="D489" t="s">
        <v>549</v>
      </c>
      <c r="E489">
        <v>1</v>
      </c>
      <c r="F489" t="s">
        <v>458</v>
      </c>
      <c r="G489" t="s">
        <v>263</v>
      </c>
      <c r="H489" t="s">
        <v>550</v>
      </c>
      <c r="M489" s="2">
        <v>0</v>
      </c>
      <c r="N489" s="2">
        <v>30000</v>
      </c>
      <c r="O489" s="2">
        <f>IF(Tabla1[[#This Row],[Mov]]="VNT",Tabla1[[#This Row],[Sale]]-Tabla1[[#This Row],[Cost]],-Tabla1[[#This Row],[Cost]]*Tabla1[[#This Row],[Cant]])</f>
        <v>30000</v>
      </c>
      <c r="P489" s="8">
        <f>IF(Tabla1[[#This Row],[Mov]]="VNT",-Tabla1[[#This Row],[Cant]],Tabla1[[#This Row],[Cant]])</f>
        <v>-1</v>
      </c>
      <c r="Q489" s="8">
        <f>DAY(Tabla1[[#This Row],[Date]])</f>
        <v>12</v>
      </c>
      <c r="R489" s="8">
        <f>MONTH(Tabla1[[#This Row],[Date]])</f>
        <v>6</v>
      </c>
      <c r="S489" s="8">
        <f>YEAR(Tabla1[[#This Row],[Date]])</f>
        <v>2022</v>
      </c>
    </row>
    <row r="490" spans="1:21" x14ac:dyDescent="0.2">
      <c r="A490">
        <v>489</v>
      </c>
      <c r="B490" s="1">
        <v>44724</v>
      </c>
      <c r="C490" t="s">
        <v>260</v>
      </c>
      <c r="D490" t="s">
        <v>332</v>
      </c>
      <c r="E490">
        <v>1</v>
      </c>
      <c r="F490" t="s">
        <v>116</v>
      </c>
      <c r="G490" t="s">
        <v>347</v>
      </c>
      <c r="H490" t="s">
        <v>518</v>
      </c>
      <c r="M490" s="2">
        <v>5610</v>
      </c>
      <c r="N490" s="2">
        <v>6000</v>
      </c>
      <c r="O490" s="2">
        <f>IF(Tabla1[[#This Row],[Mov]]="VNT",Tabla1[[#This Row],[Sale]]-Tabla1[[#This Row],[Cost]],-Tabla1[[#This Row],[Cost]]*Tabla1[[#This Row],[Cant]])</f>
        <v>390</v>
      </c>
      <c r="P490" s="8">
        <f>IF(Tabla1[[#This Row],[Mov]]="VNT",-Tabla1[[#This Row],[Cant]],Tabla1[[#This Row],[Cant]])</f>
        <v>-1</v>
      </c>
      <c r="Q490" s="8">
        <f>DAY(Tabla1[[#This Row],[Date]])</f>
        <v>12</v>
      </c>
      <c r="R490" s="8">
        <f>MONTH(Tabla1[[#This Row],[Date]])</f>
        <v>6</v>
      </c>
      <c r="S490" s="8">
        <f>YEAR(Tabla1[[#This Row],[Date]])</f>
        <v>2022</v>
      </c>
    </row>
    <row r="491" spans="1:21" x14ac:dyDescent="0.2">
      <c r="A491">
        <v>490</v>
      </c>
      <c r="B491" s="1">
        <v>44724</v>
      </c>
      <c r="C491" t="s">
        <v>260</v>
      </c>
      <c r="D491" t="s">
        <v>332</v>
      </c>
      <c r="E491">
        <v>1</v>
      </c>
      <c r="F491" t="s">
        <v>116</v>
      </c>
      <c r="G491" t="s">
        <v>347</v>
      </c>
      <c r="H491" t="s">
        <v>519</v>
      </c>
      <c r="M491" s="2">
        <v>935</v>
      </c>
      <c r="N491" s="2">
        <v>1000</v>
      </c>
      <c r="O491" s="2">
        <f>IF(Tabla1[[#This Row],[Mov]]="VNT",Tabla1[[#This Row],[Sale]]-Tabla1[[#This Row],[Cost]],-Tabla1[[#This Row],[Cost]]*Tabla1[[#This Row],[Cant]])</f>
        <v>65</v>
      </c>
      <c r="P491" s="8">
        <f>IF(Tabla1[[#This Row],[Mov]]="VNT",-Tabla1[[#This Row],[Cant]],Tabla1[[#This Row],[Cant]])</f>
        <v>-1</v>
      </c>
      <c r="Q491" s="8">
        <f>DAY(Tabla1[[#This Row],[Date]])</f>
        <v>12</v>
      </c>
      <c r="R491" s="8">
        <f>MONTH(Tabla1[[#This Row],[Date]])</f>
        <v>6</v>
      </c>
      <c r="S491" s="8">
        <f>YEAR(Tabla1[[#This Row],[Date]])</f>
        <v>2022</v>
      </c>
    </row>
    <row r="492" spans="1:21" x14ac:dyDescent="0.2">
      <c r="A492">
        <v>491</v>
      </c>
      <c r="B492" s="1">
        <v>44724</v>
      </c>
      <c r="C492" t="s">
        <v>260</v>
      </c>
      <c r="D492" t="s">
        <v>332</v>
      </c>
      <c r="E492">
        <v>1</v>
      </c>
      <c r="F492" t="s">
        <v>458</v>
      </c>
      <c r="G492" t="s">
        <v>272</v>
      </c>
      <c r="H492" t="s">
        <v>551</v>
      </c>
      <c r="M492" s="2">
        <v>0</v>
      </c>
      <c r="N492" s="2">
        <v>50000</v>
      </c>
      <c r="O492" s="2">
        <f>IF(Tabla1[[#This Row],[Mov]]="VNT",Tabla1[[#This Row],[Sale]]-Tabla1[[#This Row],[Cost]],-Tabla1[[#This Row],[Cost]]*Tabla1[[#This Row],[Cant]])</f>
        <v>50000</v>
      </c>
      <c r="P492" s="8">
        <f>IF(Tabla1[[#This Row],[Mov]]="VNT",-Tabla1[[#This Row],[Cant]],Tabla1[[#This Row],[Cant]])</f>
        <v>-1</v>
      </c>
      <c r="Q492" s="8">
        <f>DAY(Tabla1[[#This Row],[Date]])</f>
        <v>12</v>
      </c>
      <c r="R492" s="8">
        <f>MONTH(Tabla1[[#This Row],[Date]])</f>
        <v>6</v>
      </c>
      <c r="S492" s="8">
        <f>YEAR(Tabla1[[#This Row],[Date]])</f>
        <v>2022</v>
      </c>
    </row>
    <row r="493" spans="1:21" x14ac:dyDescent="0.2">
      <c r="A493">
        <v>492</v>
      </c>
      <c r="B493" s="1">
        <v>44724</v>
      </c>
      <c r="C493" t="s">
        <v>260</v>
      </c>
      <c r="D493" t="s">
        <v>332</v>
      </c>
      <c r="E493">
        <v>1</v>
      </c>
      <c r="F493" t="s">
        <v>225</v>
      </c>
      <c r="G493" t="s">
        <v>272</v>
      </c>
      <c r="H493" t="s">
        <v>309</v>
      </c>
      <c r="M493" s="2">
        <v>1100</v>
      </c>
      <c r="N493" s="2">
        <v>5000</v>
      </c>
      <c r="O493" s="2">
        <f>IF(Tabla1[[#This Row],[Mov]]="VNT",Tabla1[[#This Row],[Sale]]-Tabla1[[#This Row],[Cost]],-Tabla1[[#This Row],[Cost]]*Tabla1[[#This Row],[Cant]])</f>
        <v>3900</v>
      </c>
      <c r="P493" s="8">
        <f>IF(Tabla1[[#This Row],[Mov]]="VNT",-Tabla1[[#This Row],[Cant]],Tabla1[[#This Row],[Cant]])</f>
        <v>-1</v>
      </c>
      <c r="Q493" s="8">
        <f>DAY(Tabla1[[#This Row],[Date]])</f>
        <v>12</v>
      </c>
      <c r="R493" s="8">
        <f>MONTH(Tabla1[[#This Row],[Date]])</f>
        <v>6</v>
      </c>
      <c r="S493" s="8">
        <f>YEAR(Tabla1[[#This Row],[Date]])</f>
        <v>2022</v>
      </c>
    </row>
    <row r="494" spans="1:21" x14ac:dyDescent="0.2">
      <c r="A494">
        <v>493</v>
      </c>
      <c r="B494" s="1">
        <v>44724</v>
      </c>
      <c r="C494" t="s">
        <v>260</v>
      </c>
      <c r="D494" t="s">
        <v>332</v>
      </c>
      <c r="E494">
        <v>1</v>
      </c>
      <c r="F494" t="s">
        <v>225</v>
      </c>
      <c r="G494" t="s">
        <v>272</v>
      </c>
      <c r="H494" t="s">
        <v>553</v>
      </c>
      <c r="M494" s="2">
        <v>1100</v>
      </c>
      <c r="N494" s="2">
        <v>10000</v>
      </c>
      <c r="O494" s="2">
        <f>IF(Tabla1[[#This Row],[Mov]]="VNT",Tabla1[[#This Row],[Sale]]-Tabla1[[#This Row],[Cost]],-Tabla1[[#This Row],[Cost]]*Tabla1[[#This Row],[Cant]])</f>
        <v>8900</v>
      </c>
      <c r="P494" s="8">
        <f>IF(Tabla1[[#This Row],[Mov]]="VNT",-Tabla1[[#This Row],[Cant]],Tabla1[[#This Row],[Cant]])</f>
        <v>-1</v>
      </c>
      <c r="Q494" s="8">
        <f>DAY(Tabla1[[#This Row],[Date]])</f>
        <v>12</v>
      </c>
      <c r="R494" s="8">
        <f>MONTH(Tabla1[[#This Row],[Date]])</f>
        <v>6</v>
      </c>
      <c r="S494" s="8">
        <f>YEAR(Tabla1[[#This Row],[Date]])</f>
        <v>2022</v>
      </c>
    </row>
    <row r="495" spans="1:21" x14ac:dyDescent="0.2">
      <c r="A495">
        <v>494</v>
      </c>
      <c r="B495" s="1">
        <v>44724</v>
      </c>
      <c r="C495" t="s">
        <v>260</v>
      </c>
      <c r="D495" t="s">
        <v>332</v>
      </c>
      <c r="E495">
        <v>1</v>
      </c>
      <c r="F495" t="s">
        <v>224</v>
      </c>
      <c r="G495" t="s">
        <v>272</v>
      </c>
      <c r="H495" t="s">
        <v>309</v>
      </c>
      <c r="M495" s="2">
        <v>9500</v>
      </c>
      <c r="N495" s="2">
        <v>20000</v>
      </c>
      <c r="O495" s="2">
        <f>IF(Tabla1[[#This Row],[Mov]]="VNT",Tabla1[[#This Row],[Sale]]-Tabla1[[#This Row],[Cost]],-Tabla1[[#This Row],[Cost]]*Tabla1[[#This Row],[Cant]])</f>
        <v>10500</v>
      </c>
      <c r="P495" s="8">
        <f>IF(Tabla1[[#This Row],[Mov]]="VNT",-Tabla1[[#This Row],[Cant]],Tabla1[[#This Row],[Cant]])</f>
        <v>-1</v>
      </c>
      <c r="Q495" s="8">
        <f>DAY(Tabla1[[#This Row],[Date]])</f>
        <v>12</v>
      </c>
      <c r="R495" s="8">
        <f>MONTH(Tabla1[[#This Row],[Date]])</f>
        <v>6</v>
      </c>
      <c r="S495" s="8">
        <f>YEAR(Tabla1[[#This Row],[Date]])</f>
        <v>2022</v>
      </c>
    </row>
    <row r="496" spans="1:21" x14ac:dyDescent="0.2">
      <c r="A496">
        <v>495</v>
      </c>
      <c r="B496" s="1">
        <v>44724</v>
      </c>
      <c r="C496" t="s">
        <v>260</v>
      </c>
      <c r="D496" t="s">
        <v>332</v>
      </c>
      <c r="E496">
        <v>1</v>
      </c>
      <c r="F496" t="s">
        <v>116</v>
      </c>
      <c r="G496" t="s">
        <v>382</v>
      </c>
      <c r="H496" t="s">
        <v>514</v>
      </c>
      <c r="M496" s="2">
        <v>14020</v>
      </c>
      <c r="N496" s="2">
        <v>15000</v>
      </c>
      <c r="O496" s="2">
        <f>IF(Tabla1[[#This Row],[Mov]]="VNT",Tabla1[[#This Row],[Sale]]-Tabla1[[#This Row],[Cost]],-Tabla1[[#This Row],[Cost]]*Tabla1[[#This Row],[Cant]])</f>
        <v>980</v>
      </c>
      <c r="P496" s="8">
        <f>IF(Tabla1[[#This Row],[Mov]]="VNT",-Tabla1[[#This Row],[Cant]],Tabla1[[#This Row],[Cant]])</f>
        <v>-1</v>
      </c>
      <c r="Q496" s="8">
        <f>DAY(Tabla1[[#This Row],[Date]])</f>
        <v>12</v>
      </c>
      <c r="R496" s="8">
        <f>MONTH(Tabla1[[#This Row],[Date]])</f>
        <v>6</v>
      </c>
      <c r="S496" s="8">
        <f>YEAR(Tabla1[[#This Row],[Date]])</f>
        <v>2022</v>
      </c>
    </row>
    <row r="497" spans="1:19" x14ac:dyDescent="0.2">
      <c r="A497">
        <v>496</v>
      </c>
      <c r="B497" s="1">
        <v>44724</v>
      </c>
      <c r="C497" t="s">
        <v>260</v>
      </c>
      <c r="D497" t="s">
        <v>332</v>
      </c>
      <c r="E497">
        <v>1</v>
      </c>
      <c r="F497" t="s">
        <v>455</v>
      </c>
      <c r="G497" t="s">
        <v>382</v>
      </c>
      <c r="H497" t="s">
        <v>509</v>
      </c>
      <c r="M497" s="2">
        <v>1000</v>
      </c>
      <c r="N497" s="2">
        <v>3000</v>
      </c>
      <c r="O497" s="2">
        <f>IF(Tabla1[[#This Row],[Mov]]="VNT",Tabla1[[#This Row],[Sale]]-Tabla1[[#This Row],[Cost]],-Tabla1[[#This Row],[Cost]]*Tabla1[[#This Row],[Cant]])</f>
        <v>2000</v>
      </c>
      <c r="P497" s="8">
        <f>IF(Tabla1[[#This Row],[Mov]]="VNT",-Tabla1[[#This Row],[Cant]],Tabla1[[#This Row],[Cant]])</f>
        <v>-1</v>
      </c>
      <c r="Q497" s="8">
        <f>DAY(Tabla1[[#This Row],[Date]])</f>
        <v>12</v>
      </c>
      <c r="R497" s="8">
        <f>MONTH(Tabla1[[#This Row],[Date]])</f>
        <v>6</v>
      </c>
      <c r="S497" s="8">
        <f>YEAR(Tabla1[[#This Row],[Date]])</f>
        <v>2022</v>
      </c>
    </row>
    <row r="498" spans="1:19" x14ac:dyDescent="0.2">
      <c r="A498">
        <v>497</v>
      </c>
      <c r="B498" s="1">
        <v>44724</v>
      </c>
      <c r="C498" t="s">
        <v>260</v>
      </c>
      <c r="D498" t="s">
        <v>332</v>
      </c>
      <c r="E498">
        <v>1</v>
      </c>
      <c r="F498" t="s">
        <v>26</v>
      </c>
      <c r="G498" t="s">
        <v>603</v>
      </c>
      <c r="H498" t="s">
        <v>531</v>
      </c>
      <c r="M498" s="2">
        <v>3000</v>
      </c>
      <c r="N498" s="2">
        <v>7000</v>
      </c>
      <c r="O498" s="2">
        <f>IF(Tabla1[[#This Row],[Mov]]="VNT",Tabla1[[#This Row],[Sale]]-Tabla1[[#This Row],[Cost]],-Tabla1[[#This Row],[Cost]]*Tabla1[[#This Row],[Cant]])</f>
        <v>4000</v>
      </c>
      <c r="P498" s="8">
        <f>IF(Tabla1[[#This Row],[Mov]]="VNT",-Tabla1[[#This Row],[Cant]],Tabla1[[#This Row],[Cant]])</f>
        <v>-1</v>
      </c>
      <c r="Q498" s="8">
        <f>DAY(Tabla1[[#This Row],[Date]])</f>
        <v>12</v>
      </c>
      <c r="R498" s="8">
        <f>MONTH(Tabla1[[#This Row],[Date]])</f>
        <v>6</v>
      </c>
      <c r="S498" s="8">
        <f>YEAR(Tabla1[[#This Row],[Date]])</f>
        <v>2022</v>
      </c>
    </row>
    <row r="499" spans="1:19" x14ac:dyDescent="0.2">
      <c r="A499">
        <v>498</v>
      </c>
      <c r="B499" s="1">
        <v>44724</v>
      </c>
      <c r="C499" t="s">
        <v>260</v>
      </c>
      <c r="D499" t="s">
        <v>332</v>
      </c>
      <c r="E499">
        <v>1</v>
      </c>
      <c r="F499" t="s">
        <v>26</v>
      </c>
      <c r="G499" t="s">
        <v>603</v>
      </c>
      <c r="H499" t="s">
        <v>16</v>
      </c>
      <c r="M499" s="2">
        <v>3000</v>
      </c>
      <c r="N499" s="2">
        <v>7000</v>
      </c>
      <c r="O499" s="2">
        <f>IF(Tabla1[[#This Row],[Mov]]="VNT",Tabla1[[#This Row],[Sale]]-Tabla1[[#This Row],[Cost]],-Tabla1[[#This Row],[Cost]]*Tabla1[[#This Row],[Cant]])</f>
        <v>4000</v>
      </c>
      <c r="P499" s="8">
        <f>IF(Tabla1[[#This Row],[Mov]]="VNT",-Tabla1[[#This Row],[Cant]],Tabla1[[#This Row],[Cant]])</f>
        <v>-1</v>
      </c>
      <c r="Q499" s="8">
        <f>DAY(Tabla1[[#This Row],[Date]])</f>
        <v>12</v>
      </c>
      <c r="R499" s="8">
        <f>MONTH(Tabla1[[#This Row],[Date]])</f>
        <v>6</v>
      </c>
      <c r="S499" s="8">
        <f>YEAR(Tabla1[[#This Row],[Date]])</f>
        <v>2022</v>
      </c>
    </row>
    <row r="500" spans="1:19" x14ac:dyDescent="0.2">
      <c r="A500">
        <v>499</v>
      </c>
      <c r="B500" s="1">
        <v>44724</v>
      </c>
      <c r="C500" t="s">
        <v>260</v>
      </c>
      <c r="D500" t="s">
        <v>332</v>
      </c>
      <c r="E500">
        <v>1</v>
      </c>
      <c r="F500" t="s">
        <v>116</v>
      </c>
      <c r="G500" t="s">
        <v>347</v>
      </c>
      <c r="H500" t="s">
        <v>518</v>
      </c>
      <c r="M500" s="2">
        <v>6545</v>
      </c>
      <c r="N500" s="2">
        <v>7000</v>
      </c>
      <c r="O500" s="2">
        <f>IF(Tabla1[[#This Row],[Mov]]="VNT",Tabla1[[#This Row],[Sale]]-Tabla1[[#This Row],[Cost]],-Tabla1[[#This Row],[Cost]]*Tabla1[[#This Row],[Cant]])</f>
        <v>455</v>
      </c>
      <c r="P500" s="8">
        <f>IF(Tabla1[[#This Row],[Mov]]="VNT",-Tabla1[[#This Row],[Cant]],Tabla1[[#This Row],[Cant]])</f>
        <v>-1</v>
      </c>
      <c r="Q500" s="8">
        <f>DAY(Tabla1[[#This Row],[Date]])</f>
        <v>12</v>
      </c>
      <c r="R500" s="8">
        <f>MONTH(Tabla1[[#This Row],[Date]])</f>
        <v>6</v>
      </c>
      <c r="S500" s="8">
        <f>YEAR(Tabla1[[#This Row],[Date]])</f>
        <v>2022</v>
      </c>
    </row>
    <row r="501" spans="1:19" x14ac:dyDescent="0.2">
      <c r="A501">
        <v>500</v>
      </c>
      <c r="B501" s="1">
        <v>44724</v>
      </c>
      <c r="C501" t="s">
        <v>260</v>
      </c>
      <c r="D501" t="s">
        <v>332</v>
      </c>
      <c r="E501">
        <v>1</v>
      </c>
      <c r="F501" t="s">
        <v>455</v>
      </c>
      <c r="G501" t="s">
        <v>347</v>
      </c>
      <c r="H501" t="s">
        <v>456</v>
      </c>
      <c r="M501" s="2">
        <v>1000</v>
      </c>
      <c r="N501" s="2">
        <v>3000</v>
      </c>
      <c r="O501" s="2">
        <f>IF(Tabla1[[#This Row],[Mov]]="VNT",Tabla1[[#This Row],[Sale]]-Tabla1[[#This Row],[Cost]],-Tabla1[[#This Row],[Cost]]*Tabla1[[#This Row],[Cant]])</f>
        <v>2000</v>
      </c>
      <c r="P501" s="8">
        <f>IF(Tabla1[[#This Row],[Mov]]="VNT",-Tabla1[[#This Row],[Cant]],Tabla1[[#This Row],[Cant]])</f>
        <v>-1</v>
      </c>
      <c r="Q501" s="8">
        <f>DAY(Tabla1[[#This Row],[Date]])</f>
        <v>12</v>
      </c>
      <c r="R501" s="8">
        <f>MONTH(Tabla1[[#This Row],[Date]])</f>
        <v>6</v>
      </c>
      <c r="S501" s="8">
        <f>YEAR(Tabla1[[#This Row],[Date]])</f>
        <v>2022</v>
      </c>
    </row>
    <row r="502" spans="1:19" x14ac:dyDescent="0.2">
      <c r="A502">
        <v>501</v>
      </c>
      <c r="B502" s="1">
        <v>44724</v>
      </c>
      <c r="C502" t="s">
        <v>260</v>
      </c>
      <c r="D502" t="s">
        <v>332</v>
      </c>
      <c r="E502">
        <v>1</v>
      </c>
      <c r="F502" t="s">
        <v>225</v>
      </c>
      <c r="G502" t="s">
        <v>360</v>
      </c>
      <c r="H502" t="s">
        <v>313</v>
      </c>
      <c r="M502" s="2">
        <v>1000</v>
      </c>
      <c r="N502" s="2">
        <v>10000</v>
      </c>
      <c r="O502" s="2">
        <f>IF(Tabla1[[#This Row],[Mov]]="VNT",Tabla1[[#This Row],[Sale]]-Tabla1[[#This Row],[Cost]],-Tabla1[[#This Row],[Cost]]*Tabla1[[#This Row],[Cant]])</f>
        <v>9000</v>
      </c>
      <c r="P502" s="8">
        <f>IF(Tabla1[[#This Row],[Mov]]="VNT",-Tabla1[[#This Row],[Cant]],Tabla1[[#This Row],[Cant]])</f>
        <v>-1</v>
      </c>
      <c r="Q502" s="8">
        <f>DAY(Tabla1[[#This Row],[Date]])</f>
        <v>12</v>
      </c>
      <c r="R502" s="8">
        <f>MONTH(Tabla1[[#This Row],[Date]])</f>
        <v>6</v>
      </c>
      <c r="S502" s="8">
        <f>YEAR(Tabla1[[#This Row],[Date]])</f>
        <v>2022</v>
      </c>
    </row>
    <row r="503" spans="1:19" x14ac:dyDescent="0.2">
      <c r="A503">
        <v>502</v>
      </c>
      <c r="B503" s="1">
        <v>44724</v>
      </c>
      <c r="C503" t="s">
        <v>260</v>
      </c>
      <c r="D503" t="s">
        <v>343</v>
      </c>
      <c r="E503">
        <v>1</v>
      </c>
      <c r="F503" t="s">
        <v>224</v>
      </c>
      <c r="G503" t="s">
        <v>273</v>
      </c>
      <c r="H503" t="s">
        <v>467</v>
      </c>
      <c r="M503" s="2">
        <v>7500</v>
      </c>
      <c r="N503" s="2">
        <v>15000</v>
      </c>
      <c r="O503" s="2">
        <f>IF(Tabla1[[#This Row],[Mov]]="VNT",Tabla1[[#This Row],[Sale]]-Tabla1[[#This Row],[Cost]],-Tabla1[[#This Row],[Cost]]*Tabla1[[#This Row],[Cant]])</f>
        <v>7500</v>
      </c>
      <c r="P503" s="8">
        <f>IF(Tabla1[[#This Row],[Mov]]="VNT",-Tabla1[[#This Row],[Cant]],Tabla1[[#This Row],[Cant]])</f>
        <v>-1</v>
      </c>
      <c r="Q503" s="8">
        <f>DAY(Tabla1[[#This Row],[Date]])</f>
        <v>12</v>
      </c>
      <c r="R503" s="8">
        <f>MONTH(Tabla1[[#This Row],[Date]])</f>
        <v>6</v>
      </c>
      <c r="S503" s="8">
        <f>YEAR(Tabla1[[#This Row],[Date]])</f>
        <v>2022</v>
      </c>
    </row>
    <row r="504" spans="1:19" x14ac:dyDescent="0.2">
      <c r="A504">
        <v>503</v>
      </c>
      <c r="B504" s="1">
        <v>44724</v>
      </c>
      <c r="C504" t="s">
        <v>260</v>
      </c>
      <c r="D504" t="s">
        <v>223</v>
      </c>
      <c r="E504">
        <v>1</v>
      </c>
      <c r="F504" t="s">
        <v>342</v>
      </c>
      <c r="G504" t="s">
        <v>263</v>
      </c>
      <c r="H504" t="s">
        <v>547</v>
      </c>
      <c r="M504" s="2">
        <v>1000</v>
      </c>
      <c r="N504" s="2">
        <v>2000</v>
      </c>
      <c r="O504" s="2">
        <f>IF(Tabla1[[#This Row],[Mov]]="VNT",Tabla1[[#This Row],[Sale]]-Tabla1[[#This Row],[Cost]],-Tabla1[[#This Row],[Cost]]*Tabla1[[#This Row],[Cant]])</f>
        <v>1000</v>
      </c>
      <c r="P504" s="8">
        <f>IF(Tabla1[[#This Row],[Mov]]="VNT",-Tabla1[[#This Row],[Cant]],Tabla1[[#This Row],[Cant]])</f>
        <v>-1</v>
      </c>
      <c r="Q504" s="8">
        <f>DAY(Tabla1[[#This Row],[Date]])</f>
        <v>12</v>
      </c>
      <c r="R504" s="8">
        <f>MONTH(Tabla1[[#This Row],[Date]])</f>
        <v>6</v>
      </c>
      <c r="S504" s="8">
        <f>YEAR(Tabla1[[#This Row],[Date]])</f>
        <v>2022</v>
      </c>
    </row>
    <row r="505" spans="1:19" x14ac:dyDescent="0.2">
      <c r="A505">
        <v>504</v>
      </c>
      <c r="B505" s="1">
        <v>44724</v>
      </c>
      <c r="C505" t="s">
        <v>260</v>
      </c>
      <c r="D505" t="s">
        <v>223</v>
      </c>
      <c r="E505">
        <v>1</v>
      </c>
      <c r="F505" t="s">
        <v>532</v>
      </c>
      <c r="G505" t="s">
        <v>273</v>
      </c>
      <c r="H505" t="s">
        <v>552</v>
      </c>
      <c r="M505" s="2">
        <v>20000</v>
      </c>
      <c r="N505" s="2">
        <v>23000</v>
      </c>
      <c r="O505" s="2">
        <f>IF(Tabla1[[#This Row],[Mov]]="VNT",Tabla1[[#This Row],[Sale]]-Tabla1[[#This Row],[Cost]],-Tabla1[[#This Row],[Cost]]*Tabla1[[#This Row],[Cant]])</f>
        <v>3000</v>
      </c>
      <c r="P505" s="8">
        <f>IF(Tabla1[[#This Row],[Mov]]="VNT",-Tabla1[[#This Row],[Cant]],Tabla1[[#This Row],[Cant]])</f>
        <v>-1</v>
      </c>
      <c r="Q505" s="8">
        <f>DAY(Tabla1[[#This Row],[Date]])</f>
        <v>12</v>
      </c>
      <c r="R505" s="8">
        <f>MONTH(Tabla1[[#This Row],[Date]])</f>
        <v>6</v>
      </c>
      <c r="S505" s="8">
        <f>YEAR(Tabla1[[#This Row],[Date]])</f>
        <v>2022</v>
      </c>
    </row>
    <row r="506" spans="1:19" x14ac:dyDescent="0.2">
      <c r="A506">
        <v>505</v>
      </c>
      <c r="B506" s="1">
        <v>44724</v>
      </c>
      <c r="C506" t="s">
        <v>260</v>
      </c>
      <c r="D506" t="s">
        <v>332</v>
      </c>
      <c r="E506">
        <v>1</v>
      </c>
      <c r="F506" t="s">
        <v>224</v>
      </c>
      <c r="G506" t="s">
        <v>272</v>
      </c>
      <c r="H506" t="s">
        <v>252</v>
      </c>
      <c r="M506" s="2">
        <v>9500</v>
      </c>
      <c r="N506" s="2">
        <v>20000</v>
      </c>
      <c r="O506" s="2">
        <f>IF(Tabla1[[#This Row],[Mov]]="VNT",Tabla1[[#This Row],[Sale]]-Tabla1[[#This Row],[Cost]],-Tabla1[[#This Row],[Cost]]*Tabla1[[#This Row],[Cant]])</f>
        <v>10500</v>
      </c>
      <c r="P506" s="8">
        <f>IF(Tabla1[[#This Row],[Mov]]="VNT",-Tabla1[[#This Row],[Cant]],Tabla1[[#This Row],[Cant]])</f>
        <v>-1</v>
      </c>
      <c r="Q506" s="8">
        <f>DAY(Tabla1[[#This Row],[Date]])</f>
        <v>12</v>
      </c>
      <c r="R506" s="8">
        <f>MONTH(Tabla1[[#This Row],[Date]])</f>
        <v>6</v>
      </c>
      <c r="S506" s="8">
        <f>YEAR(Tabla1[[#This Row],[Date]])</f>
        <v>2022</v>
      </c>
    </row>
    <row r="507" spans="1:19" x14ac:dyDescent="0.2">
      <c r="A507">
        <v>506</v>
      </c>
      <c r="B507" s="1">
        <v>44724</v>
      </c>
      <c r="C507" t="s">
        <v>260</v>
      </c>
      <c r="D507" t="s">
        <v>332</v>
      </c>
      <c r="E507">
        <v>1</v>
      </c>
      <c r="F507" t="s">
        <v>21</v>
      </c>
      <c r="G507" t="s">
        <v>272</v>
      </c>
      <c r="H507" t="s">
        <v>24</v>
      </c>
      <c r="M507" s="2">
        <v>3500</v>
      </c>
      <c r="N507" s="2">
        <v>10000</v>
      </c>
      <c r="O507" s="2">
        <f>IF(Tabla1[[#This Row],[Mov]]="VNT",Tabla1[[#This Row],[Sale]]-Tabla1[[#This Row],[Cost]],-Tabla1[[#This Row],[Cost]]*Tabla1[[#This Row],[Cant]])</f>
        <v>6500</v>
      </c>
      <c r="P507" s="8">
        <f>IF(Tabla1[[#This Row],[Mov]]="VNT",-Tabla1[[#This Row],[Cant]],Tabla1[[#This Row],[Cant]])</f>
        <v>-1</v>
      </c>
      <c r="Q507" s="8">
        <f>DAY(Tabla1[[#This Row],[Date]])</f>
        <v>12</v>
      </c>
      <c r="R507" s="8">
        <f>MONTH(Tabla1[[#This Row],[Date]])</f>
        <v>6</v>
      </c>
      <c r="S507" s="8">
        <f>YEAR(Tabla1[[#This Row],[Date]])</f>
        <v>2022</v>
      </c>
    </row>
    <row r="508" spans="1:19" x14ac:dyDescent="0.2">
      <c r="A508">
        <v>507</v>
      </c>
      <c r="B508" s="1">
        <v>44724</v>
      </c>
      <c r="C508" t="s">
        <v>260</v>
      </c>
      <c r="D508" t="s">
        <v>556</v>
      </c>
      <c r="E508">
        <v>1</v>
      </c>
      <c r="F508" t="s">
        <v>476</v>
      </c>
      <c r="G508" t="s">
        <v>266</v>
      </c>
      <c r="H508" t="s">
        <v>497</v>
      </c>
      <c r="M508" s="2">
        <v>1800</v>
      </c>
      <c r="N508" s="2">
        <v>2000</v>
      </c>
      <c r="O508" s="2">
        <f>IF(Tabla1[[#This Row],[Mov]]="VNT",Tabla1[[#This Row],[Sale]]-Tabla1[[#This Row],[Cost]],-Tabla1[[#This Row],[Cost]]*Tabla1[[#This Row],[Cant]])</f>
        <v>200</v>
      </c>
      <c r="P508" s="8">
        <f>IF(Tabla1[[#This Row],[Mov]]="VNT",-Tabla1[[#This Row],[Cant]],Tabla1[[#This Row],[Cant]])</f>
        <v>-1</v>
      </c>
      <c r="Q508" s="8">
        <f>DAY(Tabla1[[#This Row],[Date]])</f>
        <v>12</v>
      </c>
      <c r="R508" s="8">
        <f>MONTH(Tabla1[[#This Row],[Date]])</f>
        <v>6</v>
      </c>
      <c r="S508" s="8">
        <f>YEAR(Tabla1[[#This Row],[Date]])</f>
        <v>2022</v>
      </c>
    </row>
    <row r="509" spans="1:19" x14ac:dyDescent="0.2">
      <c r="A509">
        <v>508</v>
      </c>
      <c r="B509" s="1">
        <v>44724</v>
      </c>
      <c r="C509" t="s">
        <v>260</v>
      </c>
      <c r="D509" t="s">
        <v>332</v>
      </c>
      <c r="E509">
        <v>1</v>
      </c>
      <c r="F509" t="s">
        <v>26</v>
      </c>
      <c r="G509" t="s">
        <v>264</v>
      </c>
      <c r="H509" t="s">
        <v>71</v>
      </c>
      <c r="I509" t="s">
        <v>16</v>
      </c>
      <c r="J509" t="s">
        <v>25</v>
      </c>
      <c r="K509" t="s">
        <v>34</v>
      </c>
      <c r="L509" t="s">
        <v>52</v>
      </c>
      <c r="M509" s="2">
        <v>10000</v>
      </c>
      <c r="N509" s="2">
        <v>20000</v>
      </c>
      <c r="O509" s="2">
        <f>IF(Tabla1[[#This Row],[Mov]]="VNT",Tabla1[[#This Row],[Sale]]-Tabla1[[#This Row],[Cost]],-Tabla1[[#This Row],[Cost]]*Tabla1[[#This Row],[Cant]])</f>
        <v>10000</v>
      </c>
      <c r="P509" s="8">
        <f>IF(Tabla1[[#This Row],[Mov]]="VNT",-Tabla1[[#This Row],[Cant]],Tabla1[[#This Row],[Cant]])</f>
        <v>-1</v>
      </c>
      <c r="Q509" s="8">
        <f>DAY(Tabla1[[#This Row],[Date]])</f>
        <v>12</v>
      </c>
      <c r="R509" s="8">
        <f>MONTH(Tabla1[[#This Row],[Date]])</f>
        <v>6</v>
      </c>
      <c r="S509" s="8">
        <f>YEAR(Tabla1[[#This Row],[Date]])</f>
        <v>2022</v>
      </c>
    </row>
    <row r="510" spans="1:19" x14ac:dyDescent="0.2">
      <c r="A510">
        <v>509</v>
      </c>
      <c r="B510" s="1">
        <v>44724</v>
      </c>
      <c r="C510" t="s">
        <v>260</v>
      </c>
      <c r="D510" t="s">
        <v>332</v>
      </c>
      <c r="E510">
        <v>1</v>
      </c>
      <c r="F510" t="s">
        <v>532</v>
      </c>
      <c r="G510" t="s">
        <v>263</v>
      </c>
      <c r="H510" t="s">
        <v>557</v>
      </c>
      <c r="M510" s="2">
        <v>20000</v>
      </c>
      <c r="N510" s="2">
        <v>60000</v>
      </c>
      <c r="O510" s="2">
        <f>IF(Tabla1[[#This Row],[Mov]]="VNT",Tabla1[[#This Row],[Sale]]-Tabla1[[#This Row],[Cost]],-Tabla1[[#This Row],[Cost]]*Tabla1[[#This Row],[Cant]])</f>
        <v>40000</v>
      </c>
      <c r="P510" s="8">
        <f>IF(Tabla1[[#This Row],[Mov]]="VNT",-Tabla1[[#This Row],[Cant]],Tabla1[[#This Row],[Cant]])</f>
        <v>-1</v>
      </c>
      <c r="Q510" s="8">
        <f>DAY(Tabla1[[#This Row],[Date]])</f>
        <v>12</v>
      </c>
      <c r="R510" s="8">
        <f>MONTH(Tabla1[[#This Row],[Date]])</f>
        <v>6</v>
      </c>
      <c r="S510" s="8">
        <f>YEAR(Tabla1[[#This Row],[Date]])</f>
        <v>2022</v>
      </c>
    </row>
    <row r="511" spans="1:19" x14ac:dyDescent="0.2">
      <c r="A511">
        <v>510</v>
      </c>
      <c r="B511" s="1">
        <v>44724</v>
      </c>
      <c r="C511" t="s">
        <v>260</v>
      </c>
      <c r="D511" t="s">
        <v>332</v>
      </c>
      <c r="E511">
        <v>1</v>
      </c>
      <c r="F511" t="s">
        <v>455</v>
      </c>
      <c r="G511" t="s">
        <v>382</v>
      </c>
      <c r="H511" t="s">
        <v>509</v>
      </c>
      <c r="M511" s="2">
        <v>1000</v>
      </c>
      <c r="N511" s="2">
        <v>3000</v>
      </c>
      <c r="O511" s="2">
        <f>IF(Tabla1[[#This Row],[Mov]]="VNT",Tabla1[[#This Row],[Sale]]-Tabla1[[#This Row],[Cost]],-Tabla1[[#This Row],[Cost]]*Tabla1[[#This Row],[Cant]])</f>
        <v>2000</v>
      </c>
      <c r="P511" s="8">
        <f>IF(Tabla1[[#This Row],[Mov]]="VNT",-Tabla1[[#This Row],[Cant]],Tabla1[[#This Row],[Cant]])</f>
        <v>-1</v>
      </c>
      <c r="Q511" s="8">
        <f>DAY(Tabla1[[#This Row],[Date]])</f>
        <v>12</v>
      </c>
      <c r="R511" s="8">
        <f>MONTH(Tabla1[[#This Row],[Date]])</f>
        <v>6</v>
      </c>
      <c r="S511" s="8">
        <f>YEAR(Tabla1[[#This Row],[Date]])</f>
        <v>2022</v>
      </c>
    </row>
    <row r="512" spans="1:19" x14ac:dyDescent="0.2">
      <c r="A512">
        <v>511</v>
      </c>
      <c r="B512" s="1">
        <v>44724</v>
      </c>
      <c r="C512" t="s">
        <v>260</v>
      </c>
      <c r="D512" t="s">
        <v>332</v>
      </c>
      <c r="E512">
        <v>1</v>
      </c>
      <c r="F512" t="s">
        <v>21</v>
      </c>
      <c r="G512" t="s">
        <v>558</v>
      </c>
      <c r="H512" t="s">
        <v>394</v>
      </c>
      <c r="M512" s="2">
        <v>2800</v>
      </c>
      <c r="N512" s="2">
        <v>10000</v>
      </c>
      <c r="O512" s="2">
        <f>IF(Tabla1[[#This Row],[Mov]]="VNT",Tabla1[[#This Row],[Sale]]-Tabla1[[#This Row],[Cost]],-Tabla1[[#This Row],[Cost]]*Tabla1[[#This Row],[Cant]])</f>
        <v>7200</v>
      </c>
      <c r="P512" s="8">
        <f>IF(Tabla1[[#This Row],[Mov]]="VNT",-Tabla1[[#This Row],[Cant]],Tabla1[[#This Row],[Cant]])</f>
        <v>-1</v>
      </c>
      <c r="Q512" s="8">
        <f>DAY(Tabla1[[#This Row],[Date]])</f>
        <v>12</v>
      </c>
      <c r="R512" s="8">
        <f>MONTH(Tabla1[[#This Row],[Date]])</f>
        <v>6</v>
      </c>
      <c r="S512" s="8">
        <f>YEAR(Tabla1[[#This Row],[Date]])</f>
        <v>2022</v>
      </c>
    </row>
    <row r="513" spans="1:19" x14ac:dyDescent="0.2">
      <c r="A513">
        <v>512</v>
      </c>
      <c r="B513" s="1">
        <v>44724</v>
      </c>
      <c r="C513" t="s">
        <v>260</v>
      </c>
      <c r="D513" t="s">
        <v>332</v>
      </c>
      <c r="E513">
        <v>1</v>
      </c>
      <c r="F513" t="s">
        <v>116</v>
      </c>
      <c r="G513" t="s">
        <v>347</v>
      </c>
      <c r="H513" t="s">
        <v>518</v>
      </c>
      <c r="M513" s="2">
        <v>5610</v>
      </c>
      <c r="N513" s="2">
        <v>6000</v>
      </c>
      <c r="O513" s="2">
        <f>IF(Tabla1[[#This Row],[Mov]]="VNT",Tabla1[[#This Row],[Sale]]-Tabla1[[#This Row],[Cost]],-Tabla1[[#This Row],[Cost]]*Tabla1[[#This Row],[Cant]])</f>
        <v>390</v>
      </c>
      <c r="P513" s="8">
        <f>IF(Tabla1[[#This Row],[Mov]]="VNT",-Tabla1[[#This Row],[Cant]],Tabla1[[#This Row],[Cant]])</f>
        <v>-1</v>
      </c>
      <c r="Q513" s="8">
        <f>DAY(Tabla1[[#This Row],[Date]])</f>
        <v>12</v>
      </c>
      <c r="R513" s="8">
        <f>MONTH(Tabla1[[#This Row],[Date]])</f>
        <v>6</v>
      </c>
      <c r="S513" s="8">
        <f>YEAR(Tabla1[[#This Row],[Date]])</f>
        <v>2022</v>
      </c>
    </row>
    <row r="514" spans="1:19" x14ac:dyDescent="0.2">
      <c r="A514">
        <v>513</v>
      </c>
      <c r="B514" s="1">
        <v>44724</v>
      </c>
      <c r="C514" t="s">
        <v>260</v>
      </c>
      <c r="D514" t="s">
        <v>332</v>
      </c>
      <c r="E514">
        <v>1</v>
      </c>
      <c r="F514" t="s">
        <v>116</v>
      </c>
      <c r="G514" t="s">
        <v>382</v>
      </c>
      <c r="H514" t="s">
        <v>514</v>
      </c>
      <c r="M514" s="2">
        <v>5610</v>
      </c>
      <c r="N514" s="2">
        <v>6000</v>
      </c>
      <c r="O514" s="2">
        <f>IF(Tabla1[[#This Row],[Mov]]="VNT",Tabla1[[#This Row],[Sale]]-Tabla1[[#This Row],[Cost]],-Tabla1[[#This Row],[Cost]]*Tabla1[[#This Row],[Cant]])</f>
        <v>390</v>
      </c>
      <c r="P514" s="8">
        <f>IF(Tabla1[[#This Row],[Mov]]="VNT",-Tabla1[[#This Row],[Cant]],Tabla1[[#This Row],[Cant]])</f>
        <v>-1</v>
      </c>
      <c r="Q514" s="8">
        <f>DAY(Tabla1[[#This Row],[Date]])</f>
        <v>12</v>
      </c>
      <c r="R514" s="8">
        <f>MONTH(Tabla1[[#This Row],[Date]])</f>
        <v>6</v>
      </c>
      <c r="S514" s="8">
        <f>YEAR(Tabla1[[#This Row],[Date]])</f>
        <v>2022</v>
      </c>
    </row>
    <row r="515" spans="1:19" x14ac:dyDescent="0.2">
      <c r="A515">
        <v>514</v>
      </c>
      <c r="B515" s="1">
        <v>44725</v>
      </c>
      <c r="C515" t="s">
        <v>260</v>
      </c>
      <c r="D515" t="s">
        <v>549</v>
      </c>
      <c r="E515">
        <v>1</v>
      </c>
      <c r="F515" t="s">
        <v>458</v>
      </c>
      <c r="G515" t="s">
        <v>262</v>
      </c>
      <c r="H515" t="s">
        <v>353</v>
      </c>
      <c r="M515" s="2">
        <v>0</v>
      </c>
      <c r="N515" s="2">
        <v>15000</v>
      </c>
      <c r="O515" s="2">
        <f>IF(Tabla1[[#This Row],[Mov]]="VNT",Tabla1[[#This Row],[Sale]]-Tabla1[[#This Row],[Cost]],-Tabla1[[#This Row],[Cost]]*Tabla1[[#This Row],[Cant]])</f>
        <v>15000</v>
      </c>
      <c r="P515" s="8">
        <f>IF(Tabla1[[#This Row],[Mov]]="VNT",-Tabla1[[#This Row],[Cant]],Tabla1[[#This Row],[Cant]])</f>
        <v>-1</v>
      </c>
      <c r="Q515" s="8">
        <f>DAY(Tabla1[[#This Row],[Date]])</f>
        <v>13</v>
      </c>
      <c r="R515" s="8">
        <f>MONTH(Tabla1[[#This Row],[Date]])</f>
        <v>6</v>
      </c>
      <c r="S515" s="8">
        <f>YEAR(Tabla1[[#This Row],[Date]])</f>
        <v>2022</v>
      </c>
    </row>
    <row r="516" spans="1:19" x14ac:dyDescent="0.2">
      <c r="A516">
        <v>515</v>
      </c>
      <c r="B516" s="1">
        <v>44725</v>
      </c>
      <c r="C516" t="s">
        <v>260</v>
      </c>
      <c r="D516" t="s">
        <v>332</v>
      </c>
      <c r="E516">
        <v>1</v>
      </c>
      <c r="F516" t="s">
        <v>526</v>
      </c>
      <c r="G516" t="s">
        <v>266</v>
      </c>
      <c r="H516" t="s">
        <v>527</v>
      </c>
      <c r="M516" s="2">
        <v>30000</v>
      </c>
      <c r="N516" s="2">
        <v>43000</v>
      </c>
      <c r="O516" s="2">
        <f>IF(Tabla1[[#This Row],[Mov]]="VNT",Tabla1[[#This Row],[Sale]]-Tabla1[[#This Row],[Cost]],-Tabla1[[#This Row],[Cost]]*Tabla1[[#This Row],[Cant]])</f>
        <v>13000</v>
      </c>
      <c r="P516" s="8">
        <f>IF(Tabla1[[#This Row],[Mov]]="VNT",-Tabla1[[#This Row],[Cant]],Tabla1[[#This Row],[Cant]])</f>
        <v>-1</v>
      </c>
      <c r="Q516" s="8">
        <f>DAY(Tabla1[[#This Row],[Date]])</f>
        <v>13</v>
      </c>
      <c r="R516" s="8">
        <f>MONTH(Tabla1[[#This Row],[Date]])</f>
        <v>6</v>
      </c>
      <c r="S516" s="8">
        <f>YEAR(Tabla1[[#This Row],[Date]])</f>
        <v>2022</v>
      </c>
    </row>
    <row r="517" spans="1:19" x14ac:dyDescent="0.2">
      <c r="A517">
        <v>516</v>
      </c>
      <c r="B517" s="1">
        <v>44725</v>
      </c>
      <c r="C517" t="s">
        <v>260</v>
      </c>
      <c r="D517" t="s">
        <v>332</v>
      </c>
      <c r="E517">
        <v>1</v>
      </c>
      <c r="F517" t="s">
        <v>480</v>
      </c>
      <c r="G517" t="s">
        <v>349</v>
      </c>
      <c r="H517" t="s">
        <v>562</v>
      </c>
      <c r="M517" s="2">
        <v>35000</v>
      </c>
      <c r="N517" s="2">
        <v>35200</v>
      </c>
      <c r="O517" s="2">
        <f>IF(Tabla1[[#This Row],[Mov]]="VNT",Tabla1[[#This Row],[Sale]]-Tabla1[[#This Row],[Cost]],-Tabla1[[#This Row],[Cost]]*Tabla1[[#This Row],[Cant]])</f>
        <v>200</v>
      </c>
      <c r="P517" s="8">
        <f>IF(Tabla1[[#This Row],[Mov]]="VNT",-Tabla1[[#This Row],[Cant]],Tabla1[[#This Row],[Cant]])</f>
        <v>-1</v>
      </c>
      <c r="Q517" s="8">
        <f>DAY(Tabla1[[#This Row],[Date]])</f>
        <v>13</v>
      </c>
      <c r="R517" s="8">
        <f>MONTH(Tabla1[[#This Row],[Date]])</f>
        <v>6</v>
      </c>
      <c r="S517" s="8">
        <f>YEAR(Tabla1[[#This Row],[Date]])</f>
        <v>2022</v>
      </c>
    </row>
    <row r="518" spans="1:19" x14ac:dyDescent="0.2">
      <c r="A518">
        <v>517</v>
      </c>
      <c r="B518" s="1">
        <v>44725</v>
      </c>
      <c r="C518" t="s">
        <v>260</v>
      </c>
      <c r="D518" t="s">
        <v>332</v>
      </c>
      <c r="E518">
        <v>1</v>
      </c>
      <c r="F518" t="s">
        <v>3257</v>
      </c>
      <c r="G518" t="s">
        <v>284</v>
      </c>
      <c r="H518" t="s">
        <v>563</v>
      </c>
      <c r="M518" s="2">
        <v>4200</v>
      </c>
      <c r="N518" s="2">
        <v>15000</v>
      </c>
      <c r="O518" s="2">
        <f>IF(Tabla1[[#This Row],[Mov]]="VNT",Tabla1[[#This Row],[Sale]]-Tabla1[[#This Row],[Cost]],-Tabla1[[#This Row],[Cost]]*Tabla1[[#This Row],[Cant]])</f>
        <v>10800</v>
      </c>
      <c r="P518" s="8">
        <f>IF(Tabla1[[#This Row],[Mov]]="VNT",-Tabla1[[#This Row],[Cant]],Tabla1[[#This Row],[Cant]])</f>
        <v>-1</v>
      </c>
      <c r="Q518" s="8">
        <f>DAY(Tabla1[[#This Row],[Date]])</f>
        <v>13</v>
      </c>
      <c r="R518" s="8">
        <f>MONTH(Tabla1[[#This Row],[Date]])</f>
        <v>6</v>
      </c>
      <c r="S518" s="8">
        <f>YEAR(Tabla1[[#This Row],[Date]])</f>
        <v>2022</v>
      </c>
    </row>
    <row r="519" spans="1:19" x14ac:dyDescent="0.2">
      <c r="A519">
        <v>518</v>
      </c>
      <c r="B519" s="1">
        <v>44725</v>
      </c>
      <c r="C519" t="s">
        <v>260</v>
      </c>
      <c r="D519" t="s">
        <v>332</v>
      </c>
      <c r="E519">
        <v>1</v>
      </c>
      <c r="F519" t="s">
        <v>48</v>
      </c>
      <c r="G519" t="s">
        <v>338</v>
      </c>
      <c r="H519" t="s">
        <v>183</v>
      </c>
      <c r="M519" s="2">
        <v>15000</v>
      </c>
      <c r="N519" s="2">
        <v>25000</v>
      </c>
      <c r="O519" s="2">
        <f>IF(Tabla1[[#This Row],[Mov]]="VNT",Tabla1[[#This Row],[Sale]]-Tabla1[[#This Row],[Cost]],-Tabla1[[#This Row],[Cost]]*Tabla1[[#This Row],[Cant]])</f>
        <v>10000</v>
      </c>
      <c r="P519" s="8">
        <f>IF(Tabla1[[#This Row],[Mov]]="VNT",-Tabla1[[#This Row],[Cant]],Tabla1[[#This Row],[Cant]])</f>
        <v>-1</v>
      </c>
      <c r="Q519" s="8">
        <f>DAY(Tabla1[[#This Row],[Date]])</f>
        <v>13</v>
      </c>
      <c r="R519" s="8">
        <f>MONTH(Tabla1[[#This Row],[Date]])</f>
        <v>6</v>
      </c>
      <c r="S519" s="8">
        <f>YEAR(Tabla1[[#This Row],[Date]])</f>
        <v>2022</v>
      </c>
    </row>
    <row r="520" spans="1:19" x14ac:dyDescent="0.2">
      <c r="A520">
        <v>519</v>
      </c>
      <c r="B520" s="1">
        <v>44725</v>
      </c>
      <c r="C520" t="s">
        <v>260</v>
      </c>
      <c r="D520" t="s">
        <v>399</v>
      </c>
      <c r="E520">
        <v>1</v>
      </c>
      <c r="F520" t="s">
        <v>116</v>
      </c>
      <c r="G520" t="s">
        <v>347</v>
      </c>
      <c r="H520" t="s">
        <v>518</v>
      </c>
      <c r="M520" s="2">
        <v>2805</v>
      </c>
      <c r="N520" s="2">
        <v>3000</v>
      </c>
      <c r="O520" s="2">
        <f>IF(Tabla1[[#This Row],[Mov]]="VNT",Tabla1[[#This Row],[Sale]]-Tabla1[[#This Row],[Cost]],-Tabla1[[#This Row],[Cost]]*Tabla1[[#This Row],[Cant]])</f>
        <v>195</v>
      </c>
      <c r="P520" s="8">
        <f>IF(Tabla1[[#This Row],[Mov]]="VNT",-Tabla1[[#This Row],[Cant]],Tabla1[[#This Row],[Cant]])</f>
        <v>-1</v>
      </c>
      <c r="Q520" s="8">
        <f>DAY(Tabla1[[#This Row],[Date]])</f>
        <v>13</v>
      </c>
      <c r="R520" s="8">
        <f>MONTH(Tabla1[[#This Row],[Date]])</f>
        <v>6</v>
      </c>
      <c r="S520" s="8">
        <f>YEAR(Tabla1[[#This Row],[Date]])</f>
        <v>2022</v>
      </c>
    </row>
    <row r="521" spans="1:19" x14ac:dyDescent="0.2">
      <c r="A521">
        <v>520</v>
      </c>
      <c r="B521" s="1">
        <v>44725</v>
      </c>
      <c r="C521" t="s">
        <v>260</v>
      </c>
      <c r="D521" t="s">
        <v>332</v>
      </c>
      <c r="E521">
        <v>1</v>
      </c>
      <c r="F521" t="s">
        <v>116</v>
      </c>
      <c r="G521" t="s">
        <v>347</v>
      </c>
      <c r="H521" t="s">
        <v>519</v>
      </c>
      <c r="M521" s="2">
        <v>5610</v>
      </c>
      <c r="N521" s="2">
        <v>6000</v>
      </c>
      <c r="O521" s="2">
        <f>IF(Tabla1[[#This Row],[Mov]]="VNT",Tabla1[[#This Row],[Sale]]-Tabla1[[#This Row],[Cost]],-Tabla1[[#This Row],[Cost]]*Tabla1[[#This Row],[Cant]])</f>
        <v>390</v>
      </c>
      <c r="P521" s="8">
        <f>IF(Tabla1[[#This Row],[Mov]]="VNT",-Tabla1[[#This Row],[Cant]],Tabla1[[#This Row],[Cant]])</f>
        <v>-1</v>
      </c>
      <c r="Q521" s="8">
        <f>DAY(Tabla1[[#This Row],[Date]])</f>
        <v>13</v>
      </c>
      <c r="R521" s="8">
        <f>MONTH(Tabla1[[#This Row],[Date]])</f>
        <v>6</v>
      </c>
      <c r="S521" s="8">
        <f>YEAR(Tabla1[[#This Row],[Date]])</f>
        <v>2022</v>
      </c>
    </row>
    <row r="522" spans="1:19" x14ac:dyDescent="0.2">
      <c r="A522">
        <v>521</v>
      </c>
      <c r="B522" s="1">
        <v>44725</v>
      </c>
      <c r="C522" t="s">
        <v>260</v>
      </c>
      <c r="D522" t="s">
        <v>108</v>
      </c>
      <c r="E522">
        <v>1</v>
      </c>
      <c r="F522" t="s">
        <v>116</v>
      </c>
      <c r="G522" t="s">
        <v>347</v>
      </c>
      <c r="H522" t="s">
        <v>518</v>
      </c>
      <c r="M522" s="2">
        <v>2805</v>
      </c>
      <c r="N522" s="2">
        <v>3000</v>
      </c>
      <c r="O522" s="2">
        <f>IF(Tabla1[[#This Row],[Mov]]="VNT",Tabla1[[#This Row],[Sale]]-Tabla1[[#This Row],[Cost]],-Tabla1[[#This Row],[Cost]]*Tabla1[[#This Row],[Cant]])</f>
        <v>195</v>
      </c>
      <c r="P522" s="8">
        <f>IF(Tabla1[[#This Row],[Mov]]="VNT",-Tabla1[[#This Row],[Cant]],Tabla1[[#This Row],[Cant]])</f>
        <v>-1</v>
      </c>
      <c r="Q522" s="8">
        <f>DAY(Tabla1[[#This Row],[Date]])</f>
        <v>13</v>
      </c>
      <c r="R522" s="8">
        <f>MONTH(Tabla1[[#This Row],[Date]])</f>
        <v>6</v>
      </c>
      <c r="S522" s="8">
        <f>YEAR(Tabla1[[#This Row],[Date]])</f>
        <v>2022</v>
      </c>
    </row>
    <row r="523" spans="1:19" x14ac:dyDescent="0.2">
      <c r="A523">
        <v>522</v>
      </c>
      <c r="B523" s="1">
        <v>44726</v>
      </c>
      <c r="C523" t="s">
        <v>260</v>
      </c>
      <c r="D523" t="s">
        <v>332</v>
      </c>
      <c r="E523">
        <v>1</v>
      </c>
      <c r="F523" t="s">
        <v>26</v>
      </c>
      <c r="G523" t="s">
        <v>264</v>
      </c>
      <c r="H523" t="s">
        <v>71</v>
      </c>
      <c r="I523" t="s">
        <v>16</v>
      </c>
      <c r="J523" t="s">
        <v>25</v>
      </c>
      <c r="K523" t="s">
        <v>34</v>
      </c>
      <c r="L523" t="s">
        <v>52</v>
      </c>
      <c r="M523" s="2">
        <v>10000</v>
      </c>
      <c r="N523" s="2">
        <v>20000</v>
      </c>
      <c r="O523" s="2">
        <f>IF(Tabla1[[#This Row],[Mov]]="VNT",Tabla1[[#This Row],[Sale]]-Tabla1[[#This Row],[Cost]],-Tabla1[[#This Row],[Cost]]*Tabla1[[#This Row],[Cant]])</f>
        <v>10000</v>
      </c>
      <c r="P523" s="8">
        <f>IF(Tabla1[[#This Row],[Mov]]="VNT",-Tabla1[[#This Row],[Cant]],Tabla1[[#This Row],[Cant]])</f>
        <v>-1</v>
      </c>
      <c r="Q523" s="8">
        <f>DAY(Tabla1[[#This Row],[Date]])</f>
        <v>14</v>
      </c>
      <c r="R523" s="8">
        <f>MONTH(Tabla1[[#This Row],[Date]])</f>
        <v>6</v>
      </c>
      <c r="S523" s="8">
        <f>YEAR(Tabla1[[#This Row],[Date]])</f>
        <v>2022</v>
      </c>
    </row>
    <row r="524" spans="1:19" x14ac:dyDescent="0.2">
      <c r="A524">
        <v>523</v>
      </c>
      <c r="B524" s="1">
        <v>44726</v>
      </c>
      <c r="C524" t="s">
        <v>260</v>
      </c>
      <c r="D524" t="s">
        <v>332</v>
      </c>
      <c r="E524">
        <v>1</v>
      </c>
      <c r="F524" t="s">
        <v>116</v>
      </c>
      <c r="G524" t="s">
        <v>347</v>
      </c>
      <c r="H524" t="s">
        <v>518</v>
      </c>
      <c r="M524" s="2">
        <v>5610</v>
      </c>
      <c r="N524" s="2">
        <v>6000</v>
      </c>
      <c r="O524" s="2">
        <f>IF(Tabla1[[#This Row],[Mov]]="VNT",Tabla1[[#This Row],[Sale]]-Tabla1[[#This Row],[Cost]],-Tabla1[[#This Row],[Cost]]*Tabla1[[#This Row],[Cant]])</f>
        <v>390</v>
      </c>
      <c r="P524" s="8">
        <f>IF(Tabla1[[#This Row],[Mov]]="VNT",-Tabla1[[#This Row],[Cant]],Tabla1[[#This Row],[Cant]])</f>
        <v>-1</v>
      </c>
      <c r="Q524" s="8">
        <f>DAY(Tabla1[[#This Row],[Date]])</f>
        <v>14</v>
      </c>
      <c r="R524" s="8">
        <f>MONTH(Tabla1[[#This Row],[Date]])</f>
        <v>6</v>
      </c>
      <c r="S524" s="8">
        <f>YEAR(Tabla1[[#This Row],[Date]])</f>
        <v>2022</v>
      </c>
    </row>
    <row r="525" spans="1:19" x14ac:dyDescent="0.2">
      <c r="A525">
        <v>524</v>
      </c>
      <c r="B525" s="1">
        <v>44726</v>
      </c>
      <c r="C525" t="s">
        <v>260</v>
      </c>
      <c r="D525" t="s">
        <v>332</v>
      </c>
      <c r="E525">
        <v>1</v>
      </c>
      <c r="F525" t="s">
        <v>116</v>
      </c>
      <c r="G525" t="s">
        <v>564</v>
      </c>
      <c r="H525" t="s">
        <v>565</v>
      </c>
      <c r="M525" s="2">
        <v>4675</v>
      </c>
      <c r="N525" s="2">
        <v>5000</v>
      </c>
      <c r="O525" s="2">
        <f>IF(Tabla1[[#This Row],[Mov]]="VNT",Tabla1[[#This Row],[Sale]]-Tabla1[[#This Row],[Cost]],-Tabla1[[#This Row],[Cost]]*Tabla1[[#This Row],[Cant]])</f>
        <v>325</v>
      </c>
      <c r="P525" s="8">
        <f>IF(Tabla1[[#This Row],[Mov]]="VNT",-Tabla1[[#This Row],[Cant]],Tabla1[[#This Row],[Cant]])</f>
        <v>-1</v>
      </c>
      <c r="Q525" s="8">
        <f>DAY(Tabla1[[#This Row],[Date]])</f>
        <v>14</v>
      </c>
      <c r="R525" s="8">
        <f>MONTH(Tabla1[[#This Row],[Date]])</f>
        <v>6</v>
      </c>
      <c r="S525" s="8">
        <f>YEAR(Tabla1[[#This Row],[Date]])</f>
        <v>2022</v>
      </c>
    </row>
    <row r="526" spans="1:19" x14ac:dyDescent="0.2">
      <c r="A526">
        <v>525</v>
      </c>
      <c r="B526" s="1">
        <v>44726</v>
      </c>
      <c r="C526" t="s">
        <v>260</v>
      </c>
      <c r="D526" t="s">
        <v>332</v>
      </c>
      <c r="E526">
        <v>1</v>
      </c>
      <c r="F526" t="s">
        <v>225</v>
      </c>
      <c r="G526" t="s">
        <v>272</v>
      </c>
      <c r="H526" t="s">
        <v>280</v>
      </c>
      <c r="M526" s="2">
        <v>1100</v>
      </c>
      <c r="N526" s="2">
        <v>10000</v>
      </c>
      <c r="O526" s="2">
        <f>IF(Tabla1[[#This Row],[Mov]]="VNT",Tabla1[[#This Row],[Sale]]-Tabla1[[#This Row],[Cost]],-Tabla1[[#This Row],[Cost]]*Tabla1[[#This Row],[Cant]])</f>
        <v>8900</v>
      </c>
      <c r="P526" s="8">
        <f>IF(Tabla1[[#This Row],[Mov]]="VNT",-Tabla1[[#This Row],[Cant]],Tabla1[[#This Row],[Cant]])</f>
        <v>-1</v>
      </c>
      <c r="Q526" s="8">
        <f>DAY(Tabla1[[#This Row],[Date]])</f>
        <v>14</v>
      </c>
      <c r="R526" s="8">
        <f>MONTH(Tabla1[[#This Row],[Date]])</f>
        <v>6</v>
      </c>
      <c r="S526" s="8">
        <f>YEAR(Tabla1[[#This Row],[Date]])</f>
        <v>2022</v>
      </c>
    </row>
    <row r="527" spans="1:19" x14ac:dyDescent="0.2">
      <c r="A527">
        <v>526</v>
      </c>
      <c r="B527" s="1">
        <v>44726</v>
      </c>
      <c r="C527" t="s">
        <v>260</v>
      </c>
      <c r="D527" t="s">
        <v>567</v>
      </c>
      <c r="E527">
        <v>1</v>
      </c>
      <c r="F527" t="s">
        <v>455</v>
      </c>
      <c r="G527" t="s">
        <v>349</v>
      </c>
      <c r="H527" t="s">
        <v>457</v>
      </c>
      <c r="M527" s="2">
        <v>1000</v>
      </c>
      <c r="N527" s="2">
        <v>3000</v>
      </c>
      <c r="O527" s="2">
        <f>IF(Tabla1[[#This Row],[Mov]]="VNT",Tabla1[[#This Row],[Sale]]-Tabla1[[#This Row],[Cost]],-Tabla1[[#This Row],[Cost]]*Tabla1[[#This Row],[Cant]])</f>
        <v>2000</v>
      </c>
      <c r="P527" s="8">
        <f>IF(Tabla1[[#This Row],[Mov]]="VNT",-Tabla1[[#This Row],[Cant]],Tabla1[[#This Row],[Cant]])</f>
        <v>-1</v>
      </c>
      <c r="Q527" s="8">
        <f>DAY(Tabla1[[#This Row],[Date]])</f>
        <v>14</v>
      </c>
      <c r="R527" s="8">
        <f>MONTH(Tabla1[[#This Row],[Date]])</f>
        <v>6</v>
      </c>
      <c r="S527" s="8">
        <f>YEAR(Tabla1[[#This Row],[Date]])</f>
        <v>2022</v>
      </c>
    </row>
    <row r="528" spans="1:19" x14ac:dyDescent="0.2">
      <c r="A528">
        <v>527</v>
      </c>
      <c r="B528" s="1">
        <v>44726</v>
      </c>
      <c r="C528" t="s">
        <v>260</v>
      </c>
      <c r="D528" t="s">
        <v>567</v>
      </c>
      <c r="E528">
        <v>1</v>
      </c>
      <c r="F528" t="s">
        <v>116</v>
      </c>
      <c r="G528" t="s">
        <v>349</v>
      </c>
      <c r="H528" t="s">
        <v>568</v>
      </c>
      <c r="M528" s="2">
        <v>935</v>
      </c>
      <c r="N528" s="2">
        <v>1000</v>
      </c>
      <c r="O528" s="2">
        <f>IF(Tabla1[[#This Row],[Mov]]="VNT",Tabla1[[#This Row],[Sale]]-Tabla1[[#This Row],[Cost]],-Tabla1[[#This Row],[Cost]]*Tabla1[[#This Row],[Cant]])</f>
        <v>65</v>
      </c>
      <c r="P528" s="8">
        <f>IF(Tabla1[[#This Row],[Mov]]="VNT",-Tabla1[[#This Row],[Cant]],Tabla1[[#This Row],[Cant]])</f>
        <v>-1</v>
      </c>
      <c r="Q528" s="8">
        <f>DAY(Tabla1[[#This Row],[Date]])</f>
        <v>14</v>
      </c>
      <c r="R528" s="8">
        <f>MONTH(Tabla1[[#This Row],[Date]])</f>
        <v>6</v>
      </c>
      <c r="S528" s="8">
        <f>YEAR(Tabla1[[#This Row],[Date]])</f>
        <v>2022</v>
      </c>
    </row>
    <row r="529" spans="1:19" x14ac:dyDescent="0.2">
      <c r="A529">
        <v>528</v>
      </c>
      <c r="B529" s="1">
        <v>44726</v>
      </c>
      <c r="C529" t="s">
        <v>260</v>
      </c>
      <c r="D529" t="s">
        <v>332</v>
      </c>
      <c r="E529">
        <v>1</v>
      </c>
      <c r="F529" t="s">
        <v>520</v>
      </c>
      <c r="G529" t="s">
        <v>332</v>
      </c>
      <c r="H529" t="s">
        <v>520</v>
      </c>
      <c r="M529" s="2">
        <v>0</v>
      </c>
      <c r="N529" s="2">
        <v>200</v>
      </c>
      <c r="O529" s="2">
        <f>IF(Tabla1[[#This Row],[Mov]]="VNT",Tabla1[[#This Row],[Sale]]-Tabla1[[#This Row],[Cost]],-Tabla1[[#This Row],[Cost]]*Tabla1[[#This Row],[Cant]])</f>
        <v>200</v>
      </c>
      <c r="P529" s="8">
        <f>IF(Tabla1[[#This Row],[Mov]]="VNT",-Tabla1[[#This Row],[Cant]],Tabla1[[#This Row],[Cant]])</f>
        <v>-1</v>
      </c>
      <c r="Q529" s="8">
        <f>DAY(Tabla1[[#This Row],[Date]])</f>
        <v>14</v>
      </c>
      <c r="R529" s="8">
        <f>MONTH(Tabla1[[#This Row],[Date]])</f>
        <v>6</v>
      </c>
      <c r="S529" s="8">
        <f>YEAR(Tabla1[[#This Row],[Date]])</f>
        <v>2022</v>
      </c>
    </row>
    <row r="530" spans="1:19" x14ac:dyDescent="0.2">
      <c r="A530">
        <v>529</v>
      </c>
      <c r="B530" s="1">
        <v>44726</v>
      </c>
      <c r="C530" t="s">
        <v>260</v>
      </c>
      <c r="D530" t="s">
        <v>569</v>
      </c>
      <c r="E530">
        <v>1</v>
      </c>
      <c r="F530" t="s">
        <v>26</v>
      </c>
      <c r="G530" t="s">
        <v>272</v>
      </c>
      <c r="H530" t="s">
        <v>27</v>
      </c>
      <c r="I530" t="s">
        <v>20</v>
      </c>
      <c r="J530" t="s">
        <v>25</v>
      </c>
      <c r="K530" t="s">
        <v>18</v>
      </c>
      <c r="L530" t="s">
        <v>28</v>
      </c>
      <c r="M530" s="2">
        <v>9500</v>
      </c>
      <c r="N530" s="2">
        <v>25000</v>
      </c>
      <c r="O530" s="2">
        <f>IF(Tabla1[[#This Row],[Mov]]="VNT",Tabla1[[#This Row],[Sale]]-Tabla1[[#This Row],[Cost]],-Tabla1[[#This Row],[Cost]]*Tabla1[[#This Row],[Cant]])</f>
        <v>15500</v>
      </c>
      <c r="P530" s="8">
        <f>IF(Tabla1[[#This Row],[Mov]]="VNT",-Tabla1[[#This Row],[Cant]],Tabla1[[#This Row],[Cant]])</f>
        <v>-1</v>
      </c>
      <c r="Q530" s="8">
        <f>DAY(Tabla1[[#This Row],[Date]])</f>
        <v>14</v>
      </c>
      <c r="R530" s="8">
        <f>MONTH(Tabla1[[#This Row],[Date]])</f>
        <v>6</v>
      </c>
      <c r="S530" s="8">
        <f>YEAR(Tabla1[[#This Row],[Date]])</f>
        <v>2022</v>
      </c>
    </row>
    <row r="531" spans="1:19" x14ac:dyDescent="0.2">
      <c r="A531">
        <v>530</v>
      </c>
      <c r="B531" s="1">
        <v>44726</v>
      </c>
      <c r="C531" t="s">
        <v>260</v>
      </c>
      <c r="D531" t="s">
        <v>332</v>
      </c>
      <c r="E531">
        <v>1</v>
      </c>
      <c r="F531" t="s">
        <v>26</v>
      </c>
      <c r="G531" t="s">
        <v>272</v>
      </c>
      <c r="H531" t="s">
        <v>74</v>
      </c>
      <c r="I531" t="s">
        <v>16</v>
      </c>
      <c r="J531" t="s">
        <v>25</v>
      </c>
      <c r="K531" t="s">
        <v>18</v>
      </c>
      <c r="L531" t="s">
        <v>52</v>
      </c>
      <c r="M531" s="2">
        <v>6500</v>
      </c>
      <c r="N531" s="2">
        <v>15000</v>
      </c>
      <c r="O531" s="2">
        <f>IF(Tabla1[[#This Row],[Mov]]="VNT",Tabla1[[#This Row],[Sale]]-Tabla1[[#This Row],[Cost]],-Tabla1[[#This Row],[Cost]]*Tabla1[[#This Row],[Cant]])</f>
        <v>8500</v>
      </c>
      <c r="P531" s="8">
        <f>IF(Tabla1[[#This Row],[Mov]]="VNT",-Tabla1[[#This Row],[Cant]],Tabla1[[#This Row],[Cant]])</f>
        <v>-1</v>
      </c>
      <c r="Q531" s="8">
        <f>DAY(Tabla1[[#This Row],[Date]])</f>
        <v>14</v>
      </c>
      <c r="R531" s="8">
        <f>MONTH(Tabla1[[#This Row],[Date]])</f>
        <v>6</v>
      </c>
      <c r="S531" s="8">
        <f>YEAR(Tabla1[[#This Row],[Date]])</f>
        <v>2022</v>
      </c>
    </row>
    <row r="532" spans="1:19" x14ac:dyDescent="0.2">
      <c r="A532">
        <v>531</v>
      </c>
      <c r="B532" s="1">
        <v>44726</v>
      </c>
      <c r="C532" t="s">
        <v>260</v>
      </c>
      <c r="D532" t="s">
        <v>332</v>
      </c>
      <c r="E532">
        <v>1</v>
      </c>
      <c r="F532" t="s">
        <v>26</v>
      </c>
      <c r="G532" t="s">
        <v>264</v>
      </c>
      <c r="H532" t="s">
        <v>72</v>
      </c>
      <c r="I532" t="s">
        <v>20</v>
      </c>
      <c r="J532" t="s">
        <v>25</v>
      </c>
      <c r="K532" t="s">
        <v>34</v>
      </c>
      <c r="L532" t="s">
        <v>52</v>
      </c>
      <c r="M532" s="2">
        <v>10000</v>
      </c>
      <c r="N532" s="2">
        <v>20000</v>
      </c>
      <c r="O532" s="2">
        <f>IF(Tabla1[[#This Row],[Mov]]="VNT",Tabla1[[#This Row],[Sale]]-Tabla1[[#This Row],[Cost]],-Tabla1[[#This Row],[Cost]]*Tabla1[[#This Row],[Cant]])</f>
        <v>10000</v>
      </c>
      <c r="P532" s="8">
        <f>IF(Tabla1[[#This Row],[Mov]]="VNT",-Tabla1[[#This Row],[Cant]],Tabla1[[#This Row],[Cant]])</f>
        <v>-1</v>
      </c>
      <c r="Q532" s="8">
        <f>DAY(Tabla1[[#This Row],[Date]])</f>
        <v>14</v>
      </c>
      <c r="R532" s="8">
        <f>MONTH(Tabla1[[#This Row],[Date]])</f>
        <v>6</v>
      </c>
      <c r="S532" s="8">
        <f>YEAR(Tabla1[[#This Row],[Date]])</f>
        <v>2022</v>
      </c>
    </row>
    <row r="533" spans="1:19" x14ac:dyDescent="0.2">
      <c r="A533">
        <v>532</v>
      </c>
      <c r="B533" s="1">
        <v>44727</v>
      </c>
      <c r="C533" t="s">
        <v>260</v>
      </c>
      <c r="D533" t="s">
        <v>332</v>
      </c>
      <c r="E533">
        <v>1</v>
      </c>
      <c r="F533" t="s">
        <v>21</v>
      </c>
      <c r="G533" t="s">
        <v>558</v>
      </c>
      <c r="H533" t="s">
        <v>61</v>
      </c>
      <c r="I533" t="s">
        <v>22</v>
      </c>
      <c r="J533" t="s">
        <v>23</v>
      </c>
      <c r="K533" t="s">
        <v>24</v>
      </c>
      <c r="L533" t="s">
        <v>52</v>
      </c>
      <c r="M533" s="2">
        <v>3500</v>
      </c>
      <c r="N533" s="2">
        <v>10000</v>
      </c>
      <c r="O533" s="2">
        <f>IF(Tabla1[[#This Row],[Mov]]="VNT",Tabla1[[#This Row],[Sale]]-Tabla1[[#This Row],[Cost]],-Tabla1[[#This Row],[Cost]]*Tabla1[[#This Row],[Cant]])</f>
        <v>6500</v>
      </c>
      <c r="P533" s="8">
        <f>IF(Tabla1[[#This Row],[Mov]]="VNT",-Tabla1[[#This Row],[Cant]],Tabla1[[#This Row],[Cant]])</f>
        <v>-1</v>
      </c>
      <c r="Q533" s="8">
        <f>DAY(Tabla1[[#This Row],[Date]])</f>
        <v>15</v>
      </c>
      <c r="R533" s="8">
        <f>MONTH(Tabla1[[#This Row],[Date]])</f>
        <v>6</v>
      </c>
      <c r="S533" s="8">
        <f>YEAR(Tabla1[[#This Row],[Date]])</f>
        <v>2022</v>
      </c>
    </row>
    <row r="534" spans="1:19" x14ac:dyDescent="0.2">
      <c r="A534">
        <v>533</v>
      </c>
      <c r="B534" s="1">
        <v>44727</v>
      </c>
      <c r="C534" t="s">
        <v>260</v>
      </c>
      <c r="D534" t="s">
        <v>585</v>
      </c>
      <c r="E534">
        <v>1</v>
      </c>
      <c r="F534" t="s">
        <v>586</v>
      </c>
      <c r="G534" t="s">
        <v>273</v>
      </c>
      <c r="H534" t="s">
        <v>441</v>
      </c>
      <c r="M534" s="2">
        <v>8500</v>
      </c>
      <c r="N534" s="2">
        <v>18000</v>
      </c>
      <c r="O534" s="2">
        <f>IF(Tabla1[[#This Row],[Mov]]="VNT",Tabla1[[#This Row],[Sale]]-Tabla1[[#This Row],[Cost]],-Tabla1[[#This Row],[Cost]]*Tabla1[[#This Row],[Cant]])</f>
        <v>9500</v>
      </c>
      <c r="P534" s="8">
        <f>IF(Tabla1[[#This Row],[Mov]]="VNT",-Tabla1[[#This Row],[Cant]],Tabla1[[#This Row],[Cant]])</f>
        <v>-1</v>
      </c>
      <c r="Q534" s="8">
        <f>DAY(Tabla1[[#This Row],[Date]])</f>
        <v>15</v>
      </c>
      <c r="R534" s="8">
        <f>MONTH(Tabla1[[#This Row],[Date]])</f>
        <v>6</v>
      </c>
      <c r="S534" s="8">
        <f>YEAR(Tabla1[[#This Row],[Date]])</f>
        <v>2022</v>
      </c>
    </row>
    <row r="535" spans="1:19" x14ac:dyDescent="0.2">
      <c r="A535">
        <v>534</v>
      </c>
      <c r="B535" s="1">
        <v>44727</v>
      </c>
      <c r="C535" t="s">
        <v>260</v>
      </c>
      <c r="D535" t="s">
        <v>332</v>
      </c>
      <c r="E535">
        <v>1</v>
      </c>
      <c r="F535" t="s">
        <v>116</v>
      </c>
      <c r="G535" t="s">
        <v>347</v>
      </c>
      <c r="H535" t="s">
        <v>518</v>
      </c>
      <c r="M535" s="2">
        <v>4675</v>
      </c>
      <c r="N535" s="2">
        <v>5000</v>
      </c>
      <c r="O535" s="2">
        <f>IF(Tabla1[[#This Row],[Mov]]="VNT",Tabla1[[#This Row],[Sale]]-Tabla1[[#This Row],[Cost]],-Tabla1[[#This Row],[Cost]]*Tabla1[[#This Row],[Cant]])</f>
        <v>325</v>
      </c>
      <c r="P535" s="8">
        <f>IF(Tabla1[[#This Row],[Mov]]="VNT",-Tabla1[[#This Row],[Cant]],Tabla1[[#This Row],[Cant]])</f>
        <v>-1</v>
      </c>
      <c r="Q535" s="8">
        <f>DAY(Tabla1[[#This Row],[Date]])</f>
        <v>15</v>
      </c>
      <c r="R535" s="8">
        <f>MONTH(Tabla1[[#This Row],[Date]])</f>
        <v>6</v>
      </c>
      <c r="S535" s="8">
        <f>YEAR(Tabla1[[#This Row],[Date]])</f>
        <v>2022</v>
      </c>
    </row>
    <row r="536" spans="1:19" x14ac:dyDescent="0.2">
      <c r="A536">
        <v>535</v>
      </c>
      <c r="B536" s="1">
        <v>44727</v>
      </c>
      <c r="C536" t="s">
        <v>260</v>
      </c>
      <c r="D536" t="s">
        <v>587</v>
      </c>
      <c r="E536">
        <v>1</v>
      </c>
      <c r="F536" t="s">
        <v>26</v>
      </c>
      <c r="G536" t="s">
        <v>272</v>
      </c>
      <c r="H536" t="s">
        <v>27</v>
      </c>
      <c r="I536" t="s">
        <v>20</v>
      </c>
      <c r="J536" t="s">
        <v>25</v>
      </c>
      <c r="K536" t="s">
        <v>18</v>
      </c>
      <c r="L536" t="s">
        <v>28</v>
      </c>
      <c r="M536" s="2">
        <v>9500</v>
      </c>
      <c r="N536" s="2">
        <v>25000</v>
      </c>
      <c r="O536" s="2">
        <f>IF(Tabla1[[#This Row],[Mov]]="VNT",Tabla1[[#This Row],[Sale]]-Tabla1[[#This Row],[Cost]],-Tabla1[[#This Row],[Cost]]*Tabla1[[#This Row],[Cant]])</f>
        <v>15500</v>
      </c>
      <c r="P536" s="8">
        <f>IF(Tabla1[[#This Row],[Mov]]="VNT",-Tabla1[[#This Row],[Cant]],Tabla1[[#This Row],[Cant]])</f>
        <v>-1</v>
      </c>
      <c r="Q536" s="8">
        <f>DAY(Tabla1[[#This Row],[Date]])</f>
        <v>15</v>
      </c>
      <c r="R536" s="8">
        <f>MONTH(Tabla1[[#This Row],[Date]])</f>
        <v>6</v>
      </c>
      <c r="S536" s="8">
        <f>YEAR(Tabla1[[#This Row],[Date]])</f>
        <v>2022</v>
      </c>
    </row>
    <row r="537" spans="1:19" x14ac:dyDescent="0.2">
      <c r="A537">
        <v>536</v>
      </c>
      <c r="B537" s="1">
        <v>44727</v>
      </c>
      <c r="C537" t="s">
        <v>261</v>
      </c>
      <c r="D537" t="s">
        <v>595</v>
      </c>
      <c r="E537" s="9">
        <v>3</v>
      </c>
      <c r="F537" s="9" t="s">
        <v>224</v>
      </c>
      <c r="G537" s="9" t="s">
        <v>272</v>
      </c>
      <c r="H537" s="9" t="s">
        <v>553</v>
      </c>
      <c r="I537" s="9"/>
      <c r="J537" s="9"/>
      <c r="K537" s="9"/>
      <c r="L537" s="9"/>
      <c r="M537" s="10">
        <v>7000</v>
      </c>
      <c r="N537" s="2">
        <v>20000</v>
      </c>
      <c r="O537" s="2">
        <f>IF(Tabla1[[#This Row],[Mov]]="VNT",Tabla1[[#This Row],[Sale]]-Tabla1[[#This Row],[Cost]],-Tabla1[[#This Row],[Cost]]*Tabla1[[#This Row],[Cant]])</f>
        <v>-21000</v>
      </c>
      <c r="P537" s="8">
        <f>IF(Tabla1[[#This Row],[Mov]]="VNT",-Tabla1[[#This Row],[Cant]],Tabla1[[#This Row],[Cant]])</f>
        <v>3</v>
      </c>
      <c r="Q537" s="8">
        <f>DAY(Tabla1[[#This Row],[Date]])</f>
        <v>15</v>
      </c>
      <c r="R537" s="8">
        <f>MONTH(Tabla1[[#This Row],[Date]])</f>
        <v>6</v>
      </c>
      <c r="S537" s="8">
        <f>YEAR(Tabla1[[#This Row],[Date]])</f>
        <v>2022</v>
      </c>
    </row>
    <row r="538" spans="1:19" x14ac:dyDescent="0.2">
      <c r="A538">
        <v>537</v>
      </c>
      <c r="B538" s="1">
        <v>44727</v>
      </c>
      <c r="C538" t="s">
        <v>261</v>
      </c>
      <c r="D538" t="s">
        <v>595</v>
      </c>
      <c r="E538" s="9">
        <v>2</v>
      </c>
      <c r="F538" s="9" t="s">
        <v>224</v>
      </c>
      <c r="G538" s="9" t="s">
        <v>284</v>
      </c>
      <c r="H538" s="9" t="s">
        <v>572</v>
      </c>
      <c r="I538" s="9"/>
      <c r="J538" s="9"/>
      <c r="K538" s="9"/>
      <c r="L538" s="9"/>
      <c r="M538" s="10">
        <v>7000</v>
      </c>
      <c r="N538" s="2">
        <v>20000</v>
      </c>
      <c r="O538" s="2">
        <f>IF(Tabla1[[#This Row],[Mov]]="VNT",Tabla1[[#This Row],[Sale]]-Tabla1[[#This Row],[Cost]],-Tabla1[[#This Row],[Cost]]*Tabla1[[#This Row],[Cant]])</f>
        <v>-14000</v>
      </c>
      <c r="P538" s="8">
        <f>IF(Tabla1[[#This Row],[Mov]]="VNT",-Tabla1[[#This Row],[Cant]],Tabla1[[#This Row],[Cant]])</f>
        <v>2</v>
      </c>
      <c r="Q538" s="8">
        <f>DAY(Tabla1[[#This Row],[Date]])</f>
        <v>15</v>
      </c>
      <c r="R538" s="8">
        <f>MONTH(Tabla1[[#This Row],[Date]])</f>
        <v>6</v>
      </c>
      <c r="S538" s="8">
        <f>YEAR(Tabla1[[#This Row],[Date]])</f>
        <v>2022</v>
      </c>
    </row>
    <row r="539" spans="1:19" x14ac:dyDescent="0.2">
      <c r="A539">
        <v>538</v>
      </c>
      <c r="B539" s="1">
        <v>44727</v>
      </c>
      <c r="C539" t="s">
        <v>261</v>
      </c>
      <c r="D539" t="s">
        <v>595</v>
      </c>
      <c r="E539" s="9">
        <v>3</v>
      </c>
      <c r="F539" s="9" t="s">
        <v>224</v>
      </c>
      <c r="G539" s="9" t="s">
        <v>284</v>
      </c>
      <c r="H539" s="9" t="s">
        <v>584</v>
      </c>
      <c r="I539" s="9"/>
      <c r="J539" s="9"/>
      <c r="K539" s="9"/>
      <c r="L539" s="9"/>
      <c r="M539" s="10">
        <v>7000</v>
      </c>
      <c r="N539" s="2">
        <v>20000</v>
      </c>
      <c r="O539" s="2">
        <f>IF(Tabla1[[#This Row],[Mov]]="VNT",Tabla1[[#This Row],[Sale]]-Tabla1[[#This Row],[Cost]],-Tabla1[[#This Row],[Cost]]*Tabla1[[#This Row],[Cant]])</f>
        <v>-21000</v>
      </c>
      <c r="P539" s="8">
        <f>IF(Tabla1[[#This Row],[Mov]]="VNT",-Tabla1[[#This Row],[Cant]],Tabla1[[#This Row],[Cant]])</f>
        <v>3</v>
      </c>
      <c r="Q539" s="8">
        <f>DAY(Tabla1[[#This Row],[Date]])</f>
        <v>15</v>
      </c>
      <c r="R539" s="8">
        <f>MONTH(Tabla1[[#This Row],[Date]])</f>
        <v>6</v>
      </c>
      <c r="S539" s="8">
        <f>YEAR(Tabla1[[#This Row],[Date]])</f>
        <v>2022</v>
      </c>
    </row>
    <row r="540" spans="1:19" x14ac:dyDescent="0.2">
      <c r="A540">
        <v>539</v>
      </c>
      <c r="B540" s="1">
        <v>44727</v>
      </c>
      <c r="C540" t="s">
        <v>261</v>
      </c>
      <c r="D540" t="s">
        <v>595</v>
      </c>
      <c r="E540" s="9">
        <v>6</v>
      </c>
      <c r="F540" s="9" t="s">
        <v>224</v>
      </c>
      <c r="G540" s="9" t="s">
        <v>284</v>
      </c>
      <c r="H540" s="9" t="s">
        <v>573</v>
      </c>
      <c r="I540" s="9"/>
      <c r="J540" s="9"/>
      <c r="K540" s="9"/>
      <c r="L540" s="9"/>
      <c r="M540" s="10">
        <v>7000</v>
      </c>
      <c r="N540" s="2">
        <v>20000</v>
      </c>
      <c r="O540" s="2">
        <f>IF(Tabla1[[#This Row],[Mov]]="VNT",Tabla1[[#This Row],[Sale]]-Tabla1[[#This Row],[Cost]],-Tabla1[[#This Row],[Cost]]*Tabla1[[#This Row],[Cant]])</f>
        <v>-42000</v>
      </c>
      <c r="P540" s="8">
        <f>IF(Tabla1[[#This Row],[Mov]]="VNT",-Tabla1[[#This Row],[Cant]],Tabla1[[#This Row],[Cant]])</f>
        <v>6</v>
      </c>
      <c r="Q540" s="8">
        <f>DAY(Tabla1[[#This Row],[Date]])</f>
        <v>15</v>
      </c>
      <c r="R540" s="8">
        <f>MONTH(Tabla1[[#This Row],[Date]])</f>
        <v>6</v>
      </c>
      <c r="S540" s="8">
        <f>YEAR(Tabla1[[#This Row],[Date]])</f>
        <v>2022</v>
      </c>
    </row>
    <row r="541" spans="1:19" x14ac:dyDescent="0.2">
      <c r="A541">
        <v>540</v>
      </c>
      <c r="B541" s="1">
        <v>44727</v>
      </c>
      <c r="C541" t="s">
        <v>261</v>
      </c>
      <c r="D541" t="s">
        <v>595</v>
      </c>
      <c r="E541" s="9">
        <v>4</v>
      </c>
      <c r="F541" s="9" t="s">
        <v>224</v>
      </c>
      <c r="G541" s="9" t="s">
        <v>284</v>
      </c>
      <c r="H541" s="9" t="s">
        <v>387</v>
      </c>
      <c r="I541" s="9"/>
      <c r="J541" s="9"/>
      <c r="K541" s="9"/>
      <c r="L541" s="9"/>
      <c r="M541" s="10">
        <v>7000</v>
      </c>
      <c r="N541" s="2">
        <v>20000</v>
      </c>
      <c r="O541" s="2">
        <f>IF(Tabla1[[#This Row],[Mov]]="VNT",Tabla1[[#This Row],[Sale]]-Tabla1[[#This Row],[Cost]],-Tabla1[[#This Row],[Cost]]*Tabla1[[#This Row],[Cant]])</f>
        <v>-28000</v>
      </c>
      <c r="P541" s="8">
        <f>IF(Tabla1[[#This Row],[Mov]]="VNT",-Tabla1[[#This Row],[Cant]],Tabla1[[#This Row],[Cant]])</f>
        <v>4</v>
      </c>
      <c r="Q541" s="8">
        <f>DAY(Tabla1[[#This Row],[Date]])</f>
        <v>15</v>
      </c>
      <c r="R541" s="8">
        <f>MONTH(Tabla1[[#This Row],[Date]])</f>
        <v>6</v>
      </c>
      <c r="S541" s="8">
        <f>YEAR(Tabla1[[#This Row],[Date]])</f>
        <v>2022</v>
      </c>
    </row>
    <row r="542" spans="1:19" x14ac:dyDescent="0.2">
      <c r="A542">
        <v>541</v>
      </c>
      <c r="B542" s="1">
        <v>44727</v>
      </c>
      <c r="C542" t="s">
        <v>261</v>
      </c>
      <c r="D542" t="s">
        <v>595</v>
      </c>
      <c r="E542" s="11">
        <v>4</v>
      </c>
      <c r="F542" s="11" t="s">
        <v>224</v>
      </c>
      <c r="G542" s="9" t="s">
        <v>284</v>
      </c>
      <c r="H542" s="11" t="s">
        <v>418</v>
      </c>
      <c r="I542" s="11"/>
      <c r="J542" s="11"/>
      <c r="K542" s="11"/>
      <c r="L542" s="11"/>
      <c r="M542" s="12">
        <v>7000</v>
      </c>
      <c r="N542" s="2">
        <v>20000</v>
      </c>
      <c r="O542" s="2">
        <f>IF(Tabla1[[#This Row],[Mov]]="VNT",Tabla1[[#This Row],[Sale]]-Tabla1[[#This Row],[Cost]],-Tabla1[[#This Row],[Cost]]*Tabla1[[#This Row],[Cant]])</f>
        <v>-28000</v>
      </c>
      <c r="P542" s="8">
        <f>IF(Tabla1[[#This Row],[Mov]]="VNT",-Tabla1[[#This Row],[Cant]],Tabla1[[#This Row],[Cant]])</f>
        <v>4</v>
      </c>
      <c r="Q542" s="8">
        <f>DAY(Tabla1[[#This Row],[Date]])</f>
        <v>15</v>
      </c>
      <c r="R542" s="8">
        <f>MONTH(Tabla1[[#This Row],[Date]])</f>
        <v>6</v>
      </c>
      <c r="S542" s="8">
        <f>YEAR(Tabla1[[#This Row],[Date]])</f>
        <v>2022</v>
      </c>
    </row>
    <row r="543" spans="1:19" x14ac:dyDescent="0.2">
      <c r="A543">
        <v>542</v>
      </c>
      <c r="B543" s="1">
        <v>44727</v>
      </c>
      <c r="C543" t="s">
        <v>261</v>
      </c>
      <c r="D543" t="s">
        <v>595</v>
      </c>
      <c r="E543" s="11">
        <v>2</v>
      </c>
      <c r="F543" s="11" t="s">
        <v>224</v>
      </c>
      <c r="G543" s="9" t="s">
        <v>284</v>
      </c>
      <c r="H543" s="11" t="s">
        <v>574</v>
      </c>
      <c r="I543" s="11"/>
      <c r="J543" s="11"/>
      <c r="K543" s="11"/>
      <c r="L543" s="11"/>
      <c r="M543" s="12">
        <v>7000</v>
      </c>
      <c r="N543" s="2">
        <v>20000</v>
      </c>
      <c r="O543" s="2">
        <f>IF(Tabla1[[#This Row],[Mov]]="VNT",Tabla1[[#This Row],[Sale]]-Tabla1[[#This Row],[Cost]],-Tabla1[[#This Row],[Cost]]*Tabla1[[#This Row],[Cant]])</f>
        <v>-14000</v>
      </c>
      <c r="P543" s="8">
        <f>IF(Tabla1[[#This Row],[Mov]]="VNT",-Tabla1[[#This Row],[Cant]],Tabla1[[#This Row],[Cant]])</f>
        <v>2</v>
      </c>
      <c r="Q543" s="8">
        <f>DAY(Tabla1[[#This Row],[Date]])</f>
        <v>15</v>
      </c>
      <c r="R543" s="8">
        <f>MONTH(Tabla1[[#This Row],[Date]])</f>
        <v>6</v>
      </c>
      <c r="S543" s="8">
        <f>YEAR(Tabla1[[#This Row],[Date]])</f>
        <v>2022</v>
      </c>
    </row>
    <row r="544" spans="1:19" x14ac:dyDescent="0.2">
      <c r="A544">
        <v>543</v>
      </c>
      <c r="B544" s="1">
        <v>44727</v>
      </c>
      <c r="C544" t="s">
        <v>261</v>
      </c>
      <c r="D544" t="s">
        <v>595</v>
      </c>
      <c r="E544" s="11">
        <v>3</v>
      </c>
      <c r="F544" s="11" t="s">
        <v>224</v>
      </c>
      <c r="G544" s="11" t="s">
        <v>262</v>
      </c>
      <c r="H544" s="11" t="s">
        <v>226</v>
      </c>
      <c r="I544" s="11"/>
      <c r="J544" s="11"/>
      <c r="K544" s="11"/>
      <c r="L544" s="11"/>
      <c r="M544" s="12">
        <v>7000</v>
      </c>
      <c r="N544" s="2">
        <v>20000</v>
      </c>
      <c r="O544" s="2">
        <f>IF(Tabla1[[#This Row],[Mov]]="VNT",Tabla1[[#This Row],[Sale]]-Tabla1[[#This Row],[Cost]],-Tabla1[[#This Row],[Cost]]*Tabla1[[#This Row],[Cant]])</f>
        <v>-21000</v>
      </c>
      <c r="P544" s="8">
        <f>IF(Tabla1[[#This Row],[Mov]]="VNT",-Tabla1[[#This Row],[Cant]],Tabla1[[#This Row],[Cant]])</f>
        <v>3</v>
      </c>
      <c r="Q544" s="8">
        <f>DAY(Tabla1[[#This Row],[Date]])</f>
        <v>15</v>
      </c>
      <c r="R544" s="8">
        <f>MONTH(Tabla1[[#This Row],[Date]])</f>
        <v>6</v>
      </c>
      <c r="S544" s="8">
        <f>YEAR(Tabla1[[#This Row],[Date]])</f>
        <v>2022</v>
      </c>
    </row>
    <row r="545" spans="1:19" x14ac:dyDescent="0.2">
      <c r="A545">
        <v>544</v>
      </c>
      <c r="B545" s="1">
        <v>44727</v>
      </c>
      <c r="C545" t="s">
        <v>261</v>
      </c>
      <c r="D545" t="s">
        <v>595</v>
      </c>
      <c r="E545" s="11">
        <v>3</v>
      </c>
      <c r="F545" s="11" t="s">
        <v>224</v>
      </c>
      <c r="G545" s="11" t="s">
        <v>262</v>
      </c>
      <c r="H545" s="11" t="s">
        <v>304</v>
      </c>
      <c r="I545" s="11"/>
      <c r="J545" s="11"/>
      <c r="K545" s="11"/>
      <c r="L545" s="11"/>
      <c r="M545" s="12">
        <v>7000</v>
      </c>
      <c r="N545" s="2">
        <v>20000</v>
      </c>
      <c r="O545" s="2">
        <f>IF(Tabla1[[#This Row],[Mov]]="VNT",Tabla1[[#This Row],[Sale]]-Tabla1[[#This Row],[Cost]],-Tabla1[[#This Row],[Cost]]*Tabla1[[#This Row],[Cant]])</f>
        <v>-21000</v>
      </c>
      <c r="P545" s="8">
        <f>IF(Tabla1[[#This Row],[Mov]]="VNT",-Tabla1[[#This Row],[Cant]],Tabla1[[#This Row],[Cant]])</f>
        <v>3</v>
      </c>
      <c r="Q545" s="8">
        <f>DAY(Tabla1[[#This Row],[Date]])</f>
        <v>15</v>
      </c>
      <c r="R545" s="8">
        <f>MONTH(Tabla1[[#This Row],[Date]])</f>
        <v>6</v>
      </c>
      <c r="S545" s="8">
        <f>YEAR(Tabla1[[#This Row],[Date]])</f>
        <v>2022</v>
      </c>
    </row>
    <row r="546" spans="1:19" x14ac:dyDescent="0.2">
      <c r="A546">
        <v>545</v>
      </c>
      <c r="B546" s="1">
        <v>44727</v>
      </c>
      <c r="C546" t="s">
        <v>261</v>
      </c>
      <c r="D546" t="s">
        <v>595</v>
      </c>
      <c r="E546" s="11">
        <v>2</v>
      </c>
      <c r="F546" s="11" t="s">
        <v>224</v>
      </c>
      <c r="G546" s="11" t="s">
        <v>262</v>
      </c>
      <c r="H546" s="11" t="s">
        <v>575</v>
      </c>
      <c r="I546" s="11"/>
      <c r="J546" s="11"/>
      <c r="K546" s="11"/>
      <c r="L546" s="11"/>
      <c r="M546" s="12">
        <v>7000</v>
      </c>
      <c r="N546" s="2">
        <v>20000</v>
      </c>
      <c r="O546" s="2">
        <f>IF(Tabla1[[#This Row],[Mov]]="VNT",Tabla1[[#This Row],[Sale]]-Tabla1[[#This Row],[Cost]],-Tabla1[[#This Row],[Cost]]*Tabla1[[#This Row],[Cant]])</f>
        <v>-14000</v>
      </c>
      <c r="P546" s="8">
        <f>IF(Tabla1[[#This Row],[Mov]]="VNT",-Tabla1[[#This Row],[Cant]],Tabla1[[#This Row],[Cant]])</f>
        <v>2</v>
      </c>
      <c r="Q546" s="8">
        <f>DAY(Tabla1[[#This Row],[Date]])</f>
        <v>15</v>
      </c>
      <c r="R546" s="8">
        <f>MONTH(Tabla1[[#This Row],[Date]])</f>
        <v>6</v>
      </c>
      <c r="S546" s="8">
        <f>YEAR(Tabla1[[#This Row],[Date]])</f>
        <v>2022</v>
      </c>
    </row>
    <row r="547" spans="1:19" x14ac:dyDescent="0.2">
      <c r="A547">
        <v>546</v>
      </c>
      <c r="B547" s="1">
        <v>44727</v>
      </c>
      <c r="C547" t="s">
        <v>261</v>
      </c>
      <c r="D547" t="s">
        <v>595</v>
      </c>
      <c r="E547" s="11">
        <v>1</v>
      </c>
      <c r="F547" s="11" t="s">
        <v>224</v>
      </c>
      <c r="G547" s="11" t="s">
        <v>262</v>
      </c>
      <c r="H547" s="11" t="s">
        <v>576</v>
      </c>
      <c r="I547" s="11"/>
      <c r="J547" s="11"/>
      <c r="K547" s="11"/>
      <c r="L547" s="11"/>
      <c r="M547" s="12">
        <v>7000</v>
      </c>
      <c r="N547" s="2">
        <v>20000</v>
      </c>
      <c r="O547" s="2">
        <f>IF(Tabla1[[#This Row],[Mov]]="VNT",Tabla1[[#This Row],[Sale]]-Tabla1[[#This Row],[Cost]],-Tabla1[[#This Row],[Cost]]*Tabla1[[#This Row],[Cant]])</f>
        <v>-7000</v>
      </c>
      <c r="P547" s="8">
        <f>IF(Tabla1[[#This Row],[Mov]]="VNT",-Tabla1[[#This Row],[Cant]],Tabla1[[#This Row],[Cant]])</f>
        <v>1</v>
      </c>
      <c r="Q547" s="8">
        <f>DAY(Tabla1[[#This Row],[Date]])</f>
        <v>15</v>
      </c>
      <c r="R547" s="8">
        <f>MONTH(Tabla1[[#This Row],[Date]])</f>
        <v>6</v>
      </c>
      <c r="S547" s="8">
        <f>YEAR(Tabla1[[#This Row],[Date]])</f>
        <v>2022</v>
      </c>
    </row>
    <row r="548" spans="1:19" x14ac:dyDescent="0.2">
      <c r="A548">
        <v>547</v>
      </c>
      <c r="B548" s="1">
        <v>44727</v>
      </c>
      <c r="C548" t="s">
        <v>261</v>
      </c>
      <c r="D548" t="s">
        <v>595</v>
      </c>
      <c r="E548" s="11">
        <v>3</v>
      </c>
      <c r="F548" s="11" t="s">
        <v>224</v>
      </c>
      <c r="G548" s="11" t="s">
        <v>262</v>
      </c>
      <c r="H548" s="11" t="s">
        <v>577</v>
      </c>
      <c r="I548" s="11"/>
      <c r="J548" s="11"/>
      <c r="K548" s="11"/>
      <c r="L548" s="11"/>
      <c r="M548" s="12">
        <v>7000</v>
      </c>
      <c r="N548" s="2">
        <v>20000</v>
      </c>
      <c r="O548" s="2">
        <f>IF(Tabla1[[#This Row],[Mov]]="VNT",Tabla1[[#This Row],[Sale]]-Tabla1[[#This Row],[Cost]],-Tabla1[[#This Row],[Cost]]*Tabla1[[#This Row],[Cant]])</f>
        <v>-21000</v>
      </c>
      <c r="P548" s="8">
        <f>IF(Tabla1[[#This Row],[Mov]]="VNT",-Tabla1[[#This Row],[Cant]],Tabla1[[#This Row],[Cant]])</f>
        <v>3</v>
      </c>
      <c r="Q548" s="8">
        <f>DAY(Tabla1[[#This Row],[Date]])</f>
        <v>15</v>
      </c>
      <c r="R548" s="8">
        <f>MONTH(Tabla1[[#This Row],[Date]])</f>
        <v>6</v>
      </c>
      <c r="S548" s="8">
        <f>YEAR(Tabla1[[#This Row],[Date]])</f>
        <v>2022</v>
      </c>
    </row>
    <row r="549" spans="1:19" x14ac:dyDescent="0.2">
      <c r="A549">
        <v>548</v>
      </c>
      <c r="B549" s="1">
        <v>44727</v>
      </c>
      <c r="C549" t="s">
        <v>261</v>
      </c>
      <c r="D549" t="s">
        <v>595</v>
      </c>
      <c r="E549" s="11">
        <v>1</v>
      </c>
      <c r="F549" s="11" t="s">
        <v>224</v>
      </c>
      <c r="G549" s="11" t="s">
        <v>346</v>
      </c>
      <c r="H549" s="11" t="s">
        <v>578</v>
      </c>
      <c r="I549" s="11"/>
      <c r="J549" s="11"/>
      <c r="K549" s="11"/>
      <c r="L549" s="11"/>
      <c r="M549" s="12">
        <v>7000</v>
      </c>
      <c r="N549" s="2">
        <v>20000</v>
      </c>
      <c r="O549" s="2">
        <f>IF(Tabla1[[#This Row],[Mov]]="VNT",Tabla1[[#This Row],[Sale]]-Tabla1[[#This Row],[Cost]],-Tabla1[[#This Row],[Cost]]*Tabla1[[#This Row],[Cant]])</f>
        <v>-7000</v>
      </c>
      <c r="P549" s="8">
        <f>IF(Tabla1[[#This Row],[Mov]]="VNT",-Tabla1[[#This Row],[Cant]],Tabla1[[#This Row],[Cant]])</f>
        <v>1</v>
      </c>
      <c r="Q549" s="8">
        <f>DAY(Tabla1[[#This Row],[Date]])</f>
        <v>15</v>
      </c>
      <c r="R549" s="8">
        <f>MONTH(Tabla1[[#This Row],[Date]])</f>
        <v>6</v>
      </c>
      <c r="S549" s="8">
        <f>YEAR(Tabla1[[#This Row],[Date]])</f>
        <v>2022</v>
      </c>
    </row>
    <row r="550" spans="1:19" x14ac:dyDescent="0.2">
      <c r="A550">
        <v>549</v>
      </c>
      <c r="B550" s="1">
        <v>44727</v>
      </c>
      <c r="C550" t="s">
        <v>261</v>
      </c>
      <c r="D550" t="s">
        <v>595</v>
      </c>
      <c r="E550" s="11">
        <v>1</v>
      </c>
      <c r="F550" s="11" t="s">
        <v>224</v>
      </c>
      <c r="G550" s="11" t="s">
        <v>346</v>
      </c>
      <c r="H550" s="11" t="s">
        <v>579</v>
      </c>
      <c r="I550" s="11"/>
      <c r="J550" s="11"/>
      <c r="K550" s="11"/>
      <c r="L550" s="11"/>
      <c r="M550" s="12">
        <v>7000</v>
      </c>
      <c r="N550" s="2">
        <v>20000</v>
      </c>
      <c r="O550" s="2">
        <f>IF(Tabla1[[#This Row],[Mov]]="VNT",Tabla1[[#This Row],[Sale]]-Tabla1[[#This Row],[Cost]],-Tabla1[[#This Row],[Cost]]*Tabla1[[#This Row],[Cant]])</f>
        <v>-7000</v>
      </c>
      <c r="P550" s="8">
        <f>IF(Tabla1[[#This Row],[Mov]]="VNT",-Tabla1[[#This Row],[Cant]],Tabla1[[#This Row],[Cant]])</f>
        <v>1</v>
      </c>
      <c r="Q550" s="8">
        <f>DAY(Tabla1[[#This Row],[Date]])</f>
        <v>15</v>
      </c>
      <c r="R550" s="8">
        <f>MONTH(Tabla1[[#This Row],[Date]])</f>
        <v>6</v>
      </c>
      <c r="S550" s="8">
        <f>YEAR(Tabla1[[#This Row],[Date]])</f>
        <v>2022</v>
      </c>
    </row>
    <row r="551" spans="1:19" x14ac:dyDescent="0.2">
      <c r="A551">
        <v>550</v>
      </c>
      <c r="B551" s="1">
        <v>44727</v>
      </c>
      <c r="C551" t="s">
        <v>261</v>
      </c>
      <c r="D551" t="s">
        <v>595</v>
      </c>
      <c r="E551" s="11">
        <v>1</v>
      </c>
      <c r="F551" s="11" t="s">
        <v>224</v>
      </c>
      <c r="G551" s="11" t="s">
        <v>346</v>
      </c>
      <c r="H551" s="11" t="s">
        <v>580</v>
      </c>
      <c r="I551" s="11"/>
      <c r="J551" s="11"/>
      <c r="K551" s="11"/>
      <c r="L551" s="11"/>
      <c r="M551" s="12">
        <v>7000</v>
      </c>
      <c r="N551" s="2">
        <v>20000</v>
      </c>
      <c r="O551" s="2">
        <f>IF(Tabla1[[#This Row],[Mov]]="VNT",Tabla1[[#This Row],[Sale]]-Tabla1[[#This Row],[Cost]],-Tabla1[[#This Row],[Cost]]*Tabla1[[#This Row],[Cant]])</f>
        <v>-7000</v>
      </c>
      <c r="P551" s="8">
        <f>IF(Tabla1[[#This Row],[Mov]]="VNT",-Tabla1[[#This Row],[Cant]],Tabla1[[#This Row],[Cant]])</f>
        <v>1</v>
      </c>
      <c r="Q551" s="8">
        <f>DAY(Tabla1[[#This Row],[Date]])</f>
        <v>15</v>
      </c>
      <c r="R551" s="8">
        <f>MONTH(Tabla1[[#This Row],[Date]])</f>
        <v>6</v>
      </c>
      <c r="S551" s="8">
        <f>YEAR(Tabla1[[#This Row],[Date]])</f>
        <v>2022</v>
      </c>
    </row>
    <row r="552" spans="1:19" x14ac:dyDescent="0.2">
      <c r="A552">
        <v>551</v>
      </c>
      <c r="B552" s="1">
        <v>44727</v>
      </c>
      <c r="C552" t="s">
        <v>261</v>
      </c>
      <c r="D552" t="s">
        <v>595</v>
      </c>
      <c r="E552" s="11">
        <v>1</v>
      </c>
      <c r="F552" s="11" t="s">
        <v>224</v>
      </c>
      <c r="G552" s="11" t="s">
        <v>272</v>
      </c>
      <c r="H552" s="11" t="s">
        <v>581</v>
      </c>
      <c r="I552" s="11"/>
      <c r="J552" s="11"/>
      <c r="K552" s="11"/>
      <c r="L552" s="11"/>
      <c r="M552" s="12">
        <v>7000</v>
      </c>
      <c r="N552" s="2">
        <v>20000</v>
      </c>
      <c r="O552" s="2">
        <f>IF(Tabla1[[#This Row],[Mov]]="VNT",Tabla1[[#This Row],[Sale]]-Tabla1[[#This Row],[Cost]],-Tabla1[[#This Row],[Cost]]*Tabla1[[#This Row],[Cant]])</f>
        <v>-7000</v>
      </c>
      <c r="P552" s="8">
        <f>IF(Tabla1[[#This Row],[Mov]]="VNT",-Tabla1[[#This Row],[Cant]],Tabla1[[#This Row],[Cant]])</f>
        <v>1</v>
      </c>
      <c r="Q552" s="8">
        <f>DAY(Tabla1[[#This Row],[Date]])</f>
        <v>15</v>
      </c>
      <c r="R552" s="8">
        <f>MONTH(Tabla1[[#This Row],[Date]])</f>
        <v>6</v>
      </c>
      <c r="S552" s="8">
        <f>YEAR(Tabla1[[#This Row],[Date]])</f>
        <v>2022</v>
      </c>
    </row>
    <row r="553" spans="1:19" x14ac:dyDescent="0.2">
      <c r="A553">
        <v>552</v>
      </c>
      <c r="B553" s="1">
        <v>44727</v>
      </c>
      <c r="C553" t="s">
        <v>261</v>
      </c>
      <c r="D553" t="s">
        <v>595</v>
      </c>
      <c r="E553" s="11">
        <v>4</v>
      </c>
      <c r="F553" s="11" t="s">
        <v>224</v>
      </c>
      <c r="G553" s="11" t="s">
        <v>272</v>
      </c>
      <c r="H553" s="11" t="s">
        <v>582</v>
      </c>
      <c r="I553" s="11"/>
      <c r="J553" s="11"/>
      <c r="K553" s="11"/>
      <c r="L553" s="11"/>
      <c r="M553" s="12">
        <v>7000</v>
      </c>
      <c r="N553" s="2">
        <v>20000</v>
      </c>
      <c r="O553" s="2">
        <f>IF(Tabla1[[#This Row],[Mov]]="VNT",Tabla1[[#This Row],[Sale]]-Tabla1[[#This Row],[Cost]],-Tabla1[[#This Row],[Cost]]*Tabla1[[#This Row],[Cant]])</f>
        <v>-28000</v>
      </c>
      <c r="P553" s="8">
        <f>IF(Tabla1[[#This Row],[Mov]]="VNT",-Tabla1[[#This Row],[Cant]],Tabla1[[#This Row],[Cant]])</f>
        <v>4</v>
      </c>
      <c r="Q553" s="8">
        <f>DAY(Tabla1[[#This Row],[Date]])</f>
        <v>15</v>
      </c>
      <c r="R553" s="8">
        <f>MONTH(Tabla1[[#This Row],[Date]])</f>
        <v>6</v>
      </c>
      <c r="S553" s="8">
        <f>YEAR(Tabla1[[#This Row],[Date]])</f>
        <v>2022</v>
      </c>
    </row>
    <row r="554" spans="1:19" x14ac:dyDescent="0.2">
      <c r="A554">
        <v>553</v>
      </c>
      <c r="B554" s="1">
        <v>44727</v>
      </c>
      <c r="C554" t="s">
        <v>261</v>
      </c>
      <c r="D554" t="s">
        <v>595</v>
      </c>
      <c r="E554" s="11">
        <v>1</v>
      </c>
      <c r="F554" s="11" t="s">
        <v>583</v>
      </c>
      <c r="G554" s="11" t="s">
        <v>284</v>
      </c>
      <c r="H554" s="11" t="s">
        <v>513</v>
      </c>
      <c r="I554" s="11"/>
      <c r="J554" s="11"/>
      <c r="K554" s="11"/>
      <c r="L554" s="11"/>
      <c r="M554" s="12">
        <v>7000</v>
      </c>
      <c r="N554" s="2">
        <v>20000</v>
      </c>
      <c r="O554" s="2">
        <f>IF(Tabla1[[#This Row],[Mov]]="VNT",Tabla1[[#This Row],[Sale]]-Tabla1[[#This Row],[Cost]],-Tabla1[[#This Row],[Cost]]*Tabla1[[#This Row],[Cant]])</f>
        <v>-7000</v>
      </c>
      <c r="P554" s="8">
        <f>IF(Tabla1[[#This Row],[Mov]]="VNT",-Tabla1[[#This Row],[Cant]],Tabla1[[#This Row],[Cant]])</f>
        <v>1</v>
      </c>
      <c r="Q554" s="8">
        <f>DAY(Tabla1[[#This Row],[Date]])</f>
        <v>15</v>
      </c>
      <c r="R554" s="8">
        <f>MONTH(Tabla1[[#This Row],[Date]])</f>
        <v>6</v>
      </c>
      <c r="S554" s="8">
        <f>YEAR(Tabla1[[#This Row],[Date]])</f>
        <v>2022</v>
      </c>
    </row>
    <row r="555" spans="1:19" x14ac:dyDescent="0.2">
      <c r="A555">
        <v>554</v>
      </c>
      <c r="B555" s="1">
        <v>44727</v>
      </c>
      <c r="C555" t="s">
        <v>261</v>
      </c>
      <c r="D555" t="s">
        <v>595</v>
      </c>
      <c r="E555" s="11">
        <v>36</v>
      </c>
      <c r="F555" t="s">
        <v>588</v>
      </c>
      <c r="G555" t="s">
        <v>589</v>
      </c>
      <c r="H555" t="s">
        <v>590</v>
      </c>
      <c r="M555" s="2">
        <v>700</v>
      </c>
      <c r="N555" s="2">
        <v>3000</v>
      </c>
      <c r="O555" s="2">
        <f>IF(Tabla1[[#This Row],[Mov]]="VNT",Tabla1[[#This Row],[Sale]]-Tabla1[[#This Row],[Cost]],-Tabla1[[#This Row],[Cost]]*Tabla1[[#This Row],[Cant]])</f>
        <v>-25200</v>
      </c>
      <c r="P555" s="8">
        <f>IF(Tabla1[[#This Row],[Mov]]="VNT",-Tabla1[[#This Row],[Cant]],Tabla1[[#This Row],[Cant]])</f>
        <v>36</v>
      </c>
      <c r="Q555" s="8">
        <f>DAY(Tabla1[[#This Row],[Date]])</f>
        <v>15</v>
      </c>
      <c r="R555" s="8">
        <f>MONTH(Tabla1[[#This Row],[Date]])</f>
        <v>6</v>
      </c>
      <c r="S555" s="8">
        <f>YEAR(Tabla1[[#This Row],[Date]])</f>
        <v>2022</v>
      </c>
    </row>
    <row r="556" spans="1:19" x14ac:dyDescent="0.2">
      <c r="A556">
        <v>555</v>
      </c>
      <c r="B556" s="1">
        <v>44727</v>
      </c>
      <c r="C556" t="s">
        <v>261</v>
      </c>
      <c r="D556" t="s">
        <v>267</v>
      </c>
      <c r="E556">
        <v>2</v>
      </c>
      <c r="F556" t="s">
        <v>26</v>
      </c>
      <c r="G556" t="s">
        <v>272</v>
      </c>
      <c r="H556" t="s">
        <v>74</v>
      </c>
      <c r="I556" t="s">
        <v>16</v>
      </c>
      <c r="J556" t="s">
        <v>25</v>
      </c>
      <c r="K556" t="s">
        <v>18</v>
      </c>
      <c r="L556" t="s">
        <v>52</v>
      </c>
      <c r="M556" s="2">
        <v>6500</v>
      </c>
      <c r="N556" s="2">
        <v>15000</v>
      </c>
      <c r="O556" s="2">
        <f>IF(Tabla1[[#This Row],[Mov]]="VNT",Tabla1[[#This Row],[Sale]]-Tabla1[[#This Row],[Cost]],-Tabla1[[#This Row],[Cost]]*Tabla1[[#This Row],[Cant]])</f>
        <v>-13000</v>
      </c>
      <c r="P556" s="8">
        <f>IF(Tabla1[[#This Row],[Mov]]="VNT",-Tabla1[[#This Row],[Cant]],Tabla1[[#This Row],[Cant]])</f>
        <v>2</v>
      </c>
      <c r="Q556" s="8">
        <f>DAY(Tabla1[[#This Row],[Date]])</f>
        <v>15</v>
      </c>
      <c r="R556" s="8">
        <f>MONTH(Tabla1[[#This Row],[Date]])</f>
        <v>6</v>
      </c>
      <c r="S556" s="8">
        <f>YEAR(Tabla1[[#This Row],[Date]])</f>
        <v>2022</v>
      </c>
    </row>
    <row r="557" spans="1:19" x14ac:dyDescent="0.2">
      <c r="A557">
        <v>556</v>
      </c>
      <c r="B557" s="1">
        <v>44727</v>
      </c>
      <c r="C557" t="s">
        <v>261</v>
      </c>
      <c r="D557" t="s">
        <v>267</v>
      </c>
      <c r="E557">
        <v>3</v>
      </c>
      <c r="F557" t="s">
        <v>26</v>
      </c>
      <c r="G557" t="s">
        <v>272</v>
      </c>
      <c r="H557" t="s">
        <v>27</v>
      </c>
      <c r="I557" t="s">
        <v>16</v>
      </c>
      <c r="J557" t="s">
        <v>25</v>
      </c>
      <c r="K557" t="s">
        <v>18</v>
      </c>
      <c r="L557" t="s">
        <v>28</v>
      </c>
      <c r="M557" s="2">
        <v>9000</v>
      </c>
      <c r="N557" s="2">
        <v>22000</v>
      </c>
      <c r="O557" s="2">
        <f>IF(Tabla1[[#This Row],[Mov]]="VNT",Tabla1[[#This Row],[Sale]]-Tabla1[[#This Row],[Cost]],-Tabla1[[#This Row],[Cost]]*Tabla1[[#This Row],[Cant]])</f>
        <v>-27000</v>
      </c>
      <c r="P557" s="8">
        <f>IF(Tabla1[[#This Row],[Mov]]="VNT",-Tabla1[[#This Row],[Cant]],Tabla1[[#This Row],[Cant]])</f>
        <v>3</v>
      </c>
      <c r="Q557" s="8">
        <f>DAY(Tabla1[[#This Row],[Date]])</f>
        <v>15</v>
      </c>
      <c r="R557" s="8">
        <f>MONTH(Tabla1[[#This Row],[Date]])</f>
        <v>6</v>
      </c>
      <c r="S557" s="8">
        <f>YEAR(Tabla1[[#This Row],[Date]])</f>
        <v>2022</v>
      </c>
    </row>
    <row r="558" spans="1:19" x14ac:dyDescent="0.2">
      <c r="A558">
        <v>557</v>
      </c>
      <c r="B558" s="1">
        <v>44727</v>
      </c>
      <c r="C558" t="s">
        <v>261</v>
      </c>
      <c r="D558" t="s">
        <v>267</v>
      </c>
      <c r="E558">
        <v>3</v>
      </c>
      <c r="F558" t="s">
        <v>26</v>
      </c>
      <c r="G558" t="s">
        <v>272</v>
      </c>
      <c r="H558" t="s">
        <v>27</v>
      </c>
      <c r="I558" t="s">
        <v>20</v>
      </c>
      <c r="J558" t="s">
        <v>25</v>
      </c>
      <c r="K558" t="s">
        <v>18</v>
      </c>
      <c r="L558" t="s">
        <v>28</v>
      </c>
      <c r="M558" s="2">
        <v>9500</v>
      </c>
      <c r="N558" s="2">
        <v>25000</v>
      </c>
      <c r="O558" s="2">
        <f>IF(Tabla1[[#This Row],[Mov]]="VNT",Tabla1[[#This Row],[Sale]]-Tabla1[[#This Row],[Cost]],-Tabla1[[#This Row],[Cost]]*Tabla1[[#This Row],[Cant]])</f>
        <v>-28500</v>
      </c>
      <c r="P558" s="8">
        <f>IF(Tabla1[[#This Row],[Mov]]="VNT",-Tabla1[[#This Row],[Cant]],Tabla1[[#This Row],[Cant]])</f>
        <v>3</v>
      </c>
      <c r="Q558" s="8">
        <f>DAY(Tabla1[[#This Row],[Date]])</f>
        <v>15</v>
      </c>
      <c r="R558" s="8">
        <f>MONTH(Tabla1[[#This Row],[Date]])</f>
        <v>6</v>
      </c>
      <c r="S558" s="8">
        <f>YEAR(Tabla1[[#This Row],[Date]])</f>
        <v>2022</v>
      </c>
    </row>
    <row r="559" spans="1:19" x14ac:dyDescent="0.2">
      <c r="A559">
        <v>558</v>
      </c>
      <c r="B559" s="1">
        <v>44727</v>
      </c>
      <c r="C559" t="s">
        <v>261</v>
      </c>
      <c r="D559" t="s">
        <v>267</v>
      </c>
      <c r="E559">
        <v>3</v>
      </c>
      <c r="F559" t="s">
        <v>26</v>
      </c>
      <c r="G559" t="s">
        <v>272</v>
      </c>
      <c r="H559" t="s">
        <v>396</v>
      </c>
      <c r="I559" t="s">
        <v>16</v>
      </c>
      <c r="J559" t="s">
        <v>25</v>
      </c>
      <c r="K559" t="s">
        <v>24</v>
      </c>
      <c r="L559" t="s">
        <v>52</v>
      </c>
      <c r="M559" s="2">
        <v>3500</v>
      </c>
      <c r="N559" s="2">
        <v>8000</v>
      </c>
      <c r="O559" s="2">
        <f>IF(Tabla1[[#This Row],[Mov]]="VNT",Tabla1[[#This Row],[Sale]]-Tabla1[[#This Row],[Cost]],-Tabla1[[#This Row],[Cost]]*Tabla1[[#This Row],[Cant]])</f>
        <v>-10500</v>
      </c>
      <c r="P559" s="8">
        <f>IF(Tabla1[[#This Row],[Mov]]="VNT",-Tabla1[[#This Row],[Cant]],Tabla1[[#This Row],[Cant]])</f>
        <v>3</v>
      </c>
      <c r="Q559" s="8">
        <f>DAY(Tabla1[[#This Row],[Date]])</f>
        <v>15</v>
      </c>
      <c r="R559" s="8">
        <f>MONTH(Tabla1[[#This Row],[Date]])</f>
        <v>6</v>
      </c>
      <c r="S559" s="8">
        <f>YEAR(Tabla1[[#This Row],[Date]])</f>
        <v>2022</v>
      </c>
    </row>
    <row r="560" spans="1:19" x14ac:dyDescent="0.2">
      <c r="A560">
        <v>559</v>
      </c>
      <c r="B560" s="1">
        <v>44727</v>
      </c>
      <c r="C560" t="s">
        <v>261</v>
      </c>
      <c r="D560" t="s">
        <v>267</v>
      </c>
      <c r="E560">
        <v>2</v>
      </c>
      <c r="F560" t="s">
        <v>26</v>
      </c>
      <c r="G560" t="s">
        <v>262</v>
      </c>
      <c r="H560" t="s">
        <v>29</v>
      </c>
      <c r="I560" t="s">
        <v>16</v>
      </c>
      <c r="J560" t="s">
        <v>25</v>
      </c>
      <c r="K560" t="s">
        <v>18</v>
      </c>
      <c r="L560" t="s">
        <v>52</v>
      </c>
      <c r="M560" s="2">
        <v>7500</v>
      </c>
      <c r="N560" s="2">
        <v>15000</v>
      </c>
      <c r="O560" s="2">
        <f>IF(Tabla1[[#This Row],[Mov]]="VNT",Tabla1[[#This Row],[Sale]]-Tabla1[[#This Row],[Cost]],-Tabla1[[#This Row],[Cost]]*Tabla1[[#This Row],[Cant]])</f>
        <v>-15000</v>
      </c>
      <c r="P560" s="8">
        <f>IF(Tabla1[[#This Row],[Mov]]="VNT",-Tabla1[[#This Row],[Cant]],Tabla1[[#This Row],[Cant]])</f>
        <v>2</v>
      </c>
      <c r="Q560" s="8">
        <f>DAY(Tabla1[[#This Row],[Date]])</f>
        <v>15</v>
      </c>
      <c r="R560" s="8">
        <f>MONTH(Tabla1[[#This Row],[Date]])</f>
        <v>6</v>
      </c>
      <c r="S560" s="8">
        <f>YEAR(Tabla1[[#This Row],[Date]])</f>
        <v>2022</v>
      </c>
    </row>
    <row r="561" spans="1:19" x14ac:dyDescent="0.2">
      <c r="A561">
        <v>560</v>
      </c>
      <c r="B561" s="1">
        <v>44727</v>
      </c>
      <c r="C561" t="s">
        <v>261</v>
      </c>
      <c r="D561" t="s">
        <v>267</v>
      </c>
      <c r="E561">
        <v>2</v>
      </c>
      <c r="F561" t="s">
        <v>26</v>
      </c>
      <c r="G561" t="s">
        <v>262</v>
      </c>
      <c r="H561" t="s">
        <v>591</v>
      </c>
      <c r="I561" t="s">
        <v>20</v>
      </c>
      <c r="J561" t="s">
        <v>25</v>
      </c>
      <c r="K561" t="s">
        <v>18</v>
      </c>
      <c r="L561" t="s">
        <v>52</v>
      </c>
      <c r="M561" s="2">
        <v>8000</v>
      </c>
      <c r="N561" s="2">
        <v>18000</v>
      </c>
      <c r="O561" s="2">
        <f>IF(Tabla1[[#This Row],[Mov]]="VNT",Tabla1[[#This Row],[Sale]]-Tabla1[[#This Row],[Cost]],-Tabla1[[#This Row],[Cost]]*Tabla1[[#This Row],[Cant]])</f>
        <v>-16000</v>
      </c>
      <c r="P561" s="8">
        <f>IF(Tabla1[[#This Row],[Mov]]="VNT",-Tabla1[[#This Row],[Cant]],Tabla1[[#This Row],[Cant]])</f>
        <v>2</v>
      </c>
      <c r="Q561" s="8">
        <f>DAY(Tabla1[[#This Row],[Date]])</f>
        <v>15</v>
      </c>
      <c r="R561" s="8">
        <f>MONTH(Tabla1[[#This Row],[Date]])</f>
        <v>6</v>
      </c>
      <c r="S561" s="8">
        <f>YEAR(Tabla1[[#This Row],[Date]])</f>
        <v>2022</v>
      </c>
    </row>
    <row r="562" spans="1:19" x14ac:dyDescent="0.2">
      <c r="A562">
        <v>561</v>
      </c>
      <c r="B562" s="1">
        <v>44727</v>
      </c>
      <c r="C562" t="s">
        <v>261</v>
      </c>
      <c r="D562" t="s">
        <v>983</v>
      </c>
      <c r="E562">
        <v>2</v>
      </c>
      <c r="F562" t="s">
        <v>38</v>
      </c>
      <c r="G562" t="s">
        <v>465</v>
      </c>
      <c r="H562" t="s">
        <v>592</v>
      </c>
      <c r="M562" s="2">
        <v>8000</v>
      </c>
      <c r="N562" s="2">
        <v>15000</v>
      </c>
      <c r="O562" s="2">
        <f>IF(Tabla1[[#This Row],[Mov]]="VNT",Tabla1[[#This Row],[Sale]]-Tabla1[[#This Row],[Cost]],-Tabla1[[#This Row],[Cost]]*Tabla1[[#This Row],[Cant]])</f>
        <v>-16000</v>
      </c>
      <c r="P562" s="8">
        <f>IF(Tabla1[[#This Row],[Mov]]="VNT",-Tabla1[[#This Row],[Cant]],Tabla1[[#This Row],[Cant]])</f>
        <v>2</v>
      </c>
      <c r="Q562" s="8">
        <f>DAY(Tabla1[[#This Row],[Date]])</f>
        <v>15</v>
      </c>
      <c r="R562" s="8">
        <f>MONTH(Tabla1[[#This Row],[Date]])</f>
        <v>6</v>
      </c>
      <c r="S562" s="8">
        <f>YEAR(Tabla1[[#This Row],[Date]])</f>
        <v>2022</v>
      </c>
    </row>
    <row r="563" spans="1:19" x14ac:dyDescent="0.2">
      <c r="A563">
        <v>562</v>
      </c>
      <c r="B563" s="1">
        <v>44727</v>
      </c>
      <c r="C563" t="s">
        <v>261</v>
      </c>
      <c r="D563" t="s">
        <v>983</v>
      </c>
      <c r="E563">
        <v>5</v>
      </c>
      <c r="F563" t="s">
        <v>26</v>
      </c>
      <c r="G563" t="s">
        <v>264</v>
      </c>
      <c r="H563" t="s">
        <v>72</v>
      </c>
      <c r="I563" t="s">
        <v>20</v>
      </c>
      <c r="J563" t="s">
        <v>25</v>
      </c>
      <c r="K563" t="s">
        <v>34</v>
      </c>
      <c r="L563" t="s">
        <v>52</v>
      </c>
      <c r="M563" s="2">
        <v>10000</v>
      </c>
      <c r="N563" s="2">
        <v>20000</v>
      </c>
      <c r="O563" s="2">
        <f>IF(Tabla1[[#This Row],[Mov]]="VNT",Tabla1[[#This Row],[Sale]]-Tabla1[[#This Row],[Cost]],-Tabla1[[#This Row],[Cost]]*Tabla1[[#This Row],[Cant]])</f>
        <v>-50000</v>
      </c>
      <c r="P563" s="8">
        <f>IF(Tabla1[[#This Row],[Mov]]="VNT",-Tabla1[[#This Row],[Cant]],Tabla1[[#This Row],[Cant]])</f>
        <v>5</v>
      </c>
      <c r="Q563" s="8">
        <f>DAY(Tabla1[[#This Row],[Date]])</f>
        <v>15</v>
      </c>
      <c r="R563" s="8">
        <f>MONTH(Tabla1[[#This Row],[Date]])</f>
        <v>6</v>
      </c>
      <c r="S563" s="8">
        <f>YEAR(Tabla1[[#This Row],[Date]])</f>
        <v>2022</v>
      </c>
    </row>
    <row r="564" spans="1:19" x14ac:dyDescent="0.2">
      <c r="A564">
        <v>563</v>
      </c>
      <c r="B564" s="1">
        <v>44727</v>
      </c>
      <c r="C564" t="s">
        <v>261</v>
      </c>
      <c r="D564" t="s">
        <v>983</v>
      </c>
      <c r="E564">
        <v>1</v>
      </c>
      <c r="F564" t="s">
        <v>586</v>
      </c>
      <c r="G564" t="s">
        <v>273</v>
      </c>
      <c r="H564" t="s">
        <v>441</v>
      </c>
      <c r="M564" s="2">
        <v>8500</v>
      </c>
      <c r="N564" s="2">
        <v>18000</v>
      </c>
      <c r="O564" s="2">
        <f>IF(Tabla1[[#This Row],[Mov]]="VNT",Tabla1[[#This Row],[Sale]]-Tabla1[[#This Row],[Cost]],-Tabla1[[#This Row],[Cost]]*Tabla1[[#This Row],[Cant]])</f>
        <v>-8500</v>
      </c>
      <c r="P564" s="8">
        <f>IF(Tabla1[[#This Row],[Mov]]="VNT",-Tabla1[[#This Row],[Cant]],Tabla1[[#This Row],[Cant]])</f>
        <v>1</v>
      </c>
      <c r="Q564" s="8">
        <f>DAY(Tabla1[[#This Row],[Date]])</f>
        <v>15</v>
      </c>
      <c r="R564" s="8">
        <f>MONTH(Tabla1[[#This Row],[Date]])</f>
        <v>6</v>
      </c>
      <c r="S564" s="8">
        <f>YEAR(Tabla1[[#This Row],[Date]])</f>
        <v>2022</v>
      </c>
    </row>
    <row r="565" spans="1:19" x14ac:dyDescent="0.2">
      <c r="A565">
        <v>564</v>
      </c>
      <c r="B565" s="1">
        <v>44727</v>
      </c>
      <c r="C565" t="s">
        <v>261</v>
      </c>
      <c r="D565" t="s">
        <v>570</v>
      </c>
      <c r="E565">
        <v>6</v>
      </c>
      <c r="F565" t="s">
        <v>26</v>
      </c>
      <c r="G565" t="s">
        <v>264</v>
      </c>
      <c r="H565" t="s">
        <v>71</v>
      </c>
      <c r="I565" t="s">
        <v>16</v>
      </c>
      <c r="J565" t="s">
        <v>25</v>
      </c>
      <c r="K565" t="s">
        <v>34</v>
      </c>
      <c r="L565" t="s">
        <v>52</v>
      </c>
      <c r="M565" s="2">
        <v>8500</v>
      </c>
      <c r="N565" s="2">
        <v>18000</v>
      </c>
      <c r="O565" s="2">
        <f>IF(Tabla1[[#This Row],[Mov]]="VNT",Tabla1[[#This Row],[Sale]]-Tabla1[[#This Row],[Cost]],-Tabla1[[#This Row],[Cost]]*Tabla1[[#This Row],[Cant]])</f>
        <v>-51000</v>
      </c>
      <c r="P565" s="8">
        <f>IF(Tabla1[[#This Row],[Mov]]="VNT",-Tabla1[[#This Row],[Cant]],Tabla1[[#This Row],[Cant]])</f>
        <v>6</v>
      </c>
      <c r="Q565" s="8">
        <f>DAY(Tabla1[[#This Row],[Date]])</f>
        <v>15</v>
      </c>
      <c r="R565" s="8">
        <f>MONTH(Tabla1[[#This Row],[Date]])</f>
        <v>6</v>
      </c>
      <c r="S565" s="8">
        <f>YEAR(Tabla1[[#This Row],[Date]])</f>
        <v>2022</v>
      </c>
    </row>
    <row r="566" spans="1:19" x14ac:dyDescent="0.2">
      <c r="A566">
        <v>565</v>
      </c>
      <c r="B566" s="1">
        <v>44727</v>
      </c>
      <c r="C566" t="s">
        <v>261</v>
      </c>
      <c r="D566" t="s">
        <v>570</v>
      </c>
      <c r="E566">
        <v>5</v>
      </c>
      <c r="F566" t="s">
        <v>15</v>
      </c>
      <c r="G566" t="s">
        <v>266</v>
      </c>
      <c r="H566" t="s">
        <v>531</v>
      </c>
      <c r="M566" s="2">
        <v>1500</v>
      </c>
      <c r="N566" s="2">
        <v>5000</v>
      </c>
      <c r="O566" s="2">
        <f>IF(Tabla1[[#This Row],[Mov]]="VNT",Tabla1[[#This Row],[Sale]]-Tabla1[[#This Row],[Cost]],-Tabla1[[#This Row],[Cost]]*Tabla1[[#This Row],[Cant]])</f>
        <v>-7500</v>
      </c>
      <c r="P566" s="8">
        <f>IF(Tabla1[[#This Row],[Mov]]="VNT",-Tabla1[[#This Row],[Cant]],Tabla1[[#This Row],[Cant]])</f>
        <v>5</v>
      </c>
      <c r="Q566" s="8">
        <f>DAY(Tabla1[[#This Row],[Date]])</f>
        <v>15</v>
      </c>
      <c r="R566" s="8">
        <f>MONTH(Tabla1[[#This Row],[Date]])</f>
        <v>6</v>
      </c>
      <c r="S566" s="8">
        <f>YEAR(Tabla1[[#This Row],[Date]])</f>
        <v>2022</v>
      </c>
    </row>
    <row r="567" spans="1:19" x14ac:dyDescent="0.2">
      <c r="A567">
        <v>566</v>
      </c>
      <c r="B567" s="1">
        <v>44727</v>
      </c>
      <c r="C567" t="s">
        <v>261</v>
      </c>
      <c r="D567" t="s">
        <v>570</v>
      </c>
      <c r="E567">
        <v>1</v>
      </c>
      <c r="F567" t="s">
        <v>532</v>
      </c>
      <c r="G567" t="s">
        <v>263</v>
      </c>
      <c r="H567" t="s">
        <v>557</v>
      </c>
      <c r="M567" s="2">
        <v>40000</v>
      </c>
      <c r="N567" s="2">
        <v>60000</v>
      </c>
      <c r="O567" s="2">
        <f>IF(Tabla1[[#This Row],[Mov]]="VNT",Tabla1[[#This Row],[Sale]]-Tabla1[[#This Row],[Cost]],-Tabla1[[#This Row],[Cost]]*Tabla1[[#This Row],[Cant]])</f>
        <v>-40000</v>
      </c>
      <c r="P567" s="8">
        <f>IF(Tabla1[[#This Row],[Mov]]="VNT",-Tabla1[[#This Row],[Cant]],Tabla1[[#This Row],[Cant]])</f>
        <v>1</v>
      </c>
      <c r="Q567" s="8">
        <f>DAY(Tabla1[[#This Row],[Date]])</f>
        <v>15</v>
      </c>
      <c r="R567" s="8">
        <f>MONTH(Tabla1[[#This Row],[Date]])</f>
        <v>6</v>
      </c>
      <c r="S567" s="8">
        <f>YEAR(Tabla1[[#This Row],[Date]])</f>
        <v>2022</v>
      </c>
    </row>
    <row r="568" spans="1:19" x14ac:dyDescent="0.2">
      <c r="A568">
        <v>567</v>
      </c>
      <c r="B568" s="1">
        <v>44727</v>
      </c>
      <c r="C568" t="s">
        <v>261</v>
      </c>
      <c r="D568" t="s">
        <v>570</v>
      </c>
      <c r="E568">
        <v>1</v>
      </c>
      <c r="F568" t="s">
        <v>44</v>
      </c>
      <c r="G568" t="s">
        <v>593</v>
      </c>
      <c r="H568" t="s">
        <v>594</v>
      </c>
      <c r="M568" s="2">
        <v>39000</v>
      </c>
      <c r="N568" s="2">
        <v>60000</v>
      </c>
      <c r="O568" s="2">
        <f>IF(Tabla1[[#This Row],[Mov]]="VNT",Tabla1[[#This Row],[Sale]]-Tabla1[[#This Row],[Cost]],-Tabla1[[#This Row],[Cost]]*Tabla1[[#This Row],[Cant]])</f>
        <v>-39000</v>
      </c>
      <c r="P568" s="8">
        <f>IF(Tabla1[[#This Row],[Mov]]="VNT",-Tabla1[[#This Row],[Cant]],Tabla1[[#This Row],[Cant]])</f>
        <v>1</v>
      </c>
      <c r="Q568" s="8">
        <f>DAY(Tabla1[[#This Row],[Date]])</f>
        <v>15</v>
      </c>
      <c r="R568" s="8">
        <f>MONTH(Tabla1[[#This Row],[Date]])</f>
        <v>6</v>
      </c>
      <c r="S568" s="8">
        <f>YEAR(Tabla1[[#This Row],[Date]])</f>
        <v>2022</v>
      </c>
    </row>
    <row r="569" spans="1:19" x14ac:dyDescent="0.2">
      <c r="A569">
        <v>568</v>
      </c>
      <c r="B569" s="1">
        <v>44727</v>
      </c>
      <c r="C569" t="s">
        <v>261</v>
      </c>
      <c r="D569" t="s">
        <v>522</v>
      </c>
      <c r="E569">
        <v>2</v>
      </c>
      <c r="F569" t="s">
        <v>526</v>
      </c>
      <c r="G569" t="s">
        <v>266</v>
      </c>
      <c r="H569" t="s">
        <v>527</v>
      </c>
      <c r="M569" s="2">
        <v>30000</v>
      </c>
      <c r="N569" s="2">
        <v>45000</v>
      </c>
      <c r="O569" s="2">
        <f>IF(Tabla1[[#This Row],[Mov]]="VNT",Tabla1[[#This Row],[Sale]]-Tabla1[[#This Row],[Cost]],-Tabla1[[#This Row],[Cost]]*Tabla1[[#This Row],[Cant]])</f>
        <v>-60000</v>
      </c>
      <c r="P569" s="8">
        <f>IF(Tabla1[[#This Row],[Mov]]="VNT",-Tabla1[[#This Row],[Cant]],Tabla1[[#This Row],[Cant]])</f>
        <v>2</v>
      </c>
      <c r="Q569" s="8">
        <f>DAY(Tabla1[[#This Row],[Date]])</f>
        <v>15</v>
      </c>
      <c r="R569" s="8">
        <f>MONTH(Tabla1[[#This Row],[Date]])</f>
        <v>6</v>
      </c>
      <c r="S569" s="8">
        <f>YEAR(Tabla1[[#This Row],[Date]])</f>
        <v>2022</v>
      </c>
    </row>
    <row r="570" spans="1:19" x14ac:dyDescent="0.2">
      <c r="A570">
        <v>569</v>
      </c>
      <c r="B570" s="1">
        <v>44727</v>
      </c>
      <c r="C570" t="s">
        <v>260</v>
      </c>
      <c r="D570" t="s">
        <v>585</v>
      </c>
      <c r="E570">
        <v>1</v>
      </c>
      <c r="F570" t="s">
        <v>26</v>
      </c>
      <c r="G570" t="s">
        <v>272</v>
      </c>
      <c r="H570" t="s">
        <v>380</v>
      </c>
      <c r="I570" t="s">
        <v>20</v>
      </c>
      <c r="M570" s="2">
        <v>23000</v>
      </c>
      <c r="N570" s="2">
        <v>40000</v>
      </c>
      <c r="O570" s="2">
        <f>IF(Tabla1[[#This Row],[Mov]]="VNT",Tabla1[[#This Row],[Sale]]-Tabla1[[#This Row],[Cost]],-Tabla1[[#This Row],[Cost]]*Tabla1[[#This Row],[Cant]])</f>
        <v>17000</v>
      </c>
      <c r="P570" s="8">
        <f>IF(Tabla1[[#This Row],[Mov]]="VNT",-Tabla1[[#This Row],[Cant]],Tabla1[[#This Row],[Cant]])</f>
        <v>-1</v>
      </c>
      <c r="Q570" s="8">
        <f>DAY(Tabla1[[#This Row],[Date]])</f>
        <v>15</v>
      </c>
      <c r="R570" s="8">
        <f>MONTH(Tabla1[[#This Row],[Date]])</f>
        <v>6</v>
      </c>
      <c r="S570" s="8">
        <f>YEAR(Tabla1[[#This Row],[Date]])</f>
        <v>2022</v>
      </c>
    </row>
    <row r="571" spans="1:19" x14ac:dyDescent="0.2">
      <c r="A571">
        <v>570</v>
      </c>
      <c r="B571" s="1">
        <v>44727</v>
      </c>
      <c r="C571" t="s">
        <v>260</v>
      </c>
      <c r="D571" t="s">
        <v>332</v>
      </c>
      <c r="E571">
        <v>1</v>
      </c>
      <c r="F571" t="s">
        <v>342</v>
      </c>
      <c r="G571" t="s">
        <v>360</v>
      </c>
      <c r="H571" t="s">
        <v>596</v>
      </c>
      <c r="M571" s="2">
        <v>1000</v>
      </c>
      <c r="N571" s="2">
        <v>10000</v>
      </c>
      <c r="O571" s="2">
        <f>IF(Tabla1[[#This Row],[Mov]]="VNT",Tabla1[[#This Row],[Sale]]-Tabla1[[#This Row],[Cost]],-Tabla1[[#This Row],[Cost]]*Tabla1[[#This Row],[Cant]])</f>
        <v>9000</v>
      </c>
      <c r="P571" s="8">
        <f>IF(Tabla1[[#This Row],[Mov]]="VNT",-Tabla1[[#This Row],[Cant]],Tabla1[[#This Row],[Cant]])</f>
        <v>-1</v>
      </c>
      <c r="Q571" s="8">
        <f>DAY(Tabla1[[#This Row],[Date]])</f>
        <v>15</v>
      </c>
      <c r="R571" s="8">
        <f>MONTH(Tabla1[[#This Row],[Date]])</f>
        <v>6</v>
      </c>
      <c r="S571" s="8">
        <f>YEAR(Tabla1[[#This Row],[Date]])</f>
        <v>2022</v>
      </c>
    </row>
    <row r="572" spans="1:19" x14ac:dyDescent="0.2">
      <c r="A572">
        <v>571</v>
      </c>
      <c r="B572" s="1">
        <v>44727</v>
      </c>
      <c r="C572" t="s">
        <v>260</v>
      </c>
      <c r="D572" t="s">
        <v>332</v>
      </c>
      <c r="E572">
        <v>1</v>
      </c>
      <c r="F572" t="s">
        <v>15</v>
      </c>
      <c r="G572" t="s">
        <v>266</v>
      </c>
      <c r="H572" t="s">
        <v>597</v>
      </c>
      <c r="M572" s="2">
        <v>0</v>
      </c>
      <c r="N572" s="2">
        <v>3000</v>
      </c>
      <c r="O572" s="2">
        <f>IF(Tabla1[[#This Row],[Mov]]="VNT",Tabla1[[#This Row],[Sale]]-Tabla1[[#This Row],[Cost]],-Tabla1[[#This Row],[Cost]]*Tabla1[[#This Row],[Cant]])</f>
        <v>3000</v>
      </c>
      <c r="P572" s="8">
        <f>IF(Tabla1[[#This Row],[Mov]]="VNT",-Tabla1[[#This Row],[Cant]],Tabla1[[#This Row],[Cant]])</f>
        <v>-1</v>
      </c>
      <c r="Q572" s="8">
        <f>DAY(Tabla1[[#This Row],[Date]])</f>
        <v>15</v>
      </c>
      <c r="R572" s="8">
        <f>MONTH(Tabla1[[#This Row],[Date]])</f>
        <v>6</v>
      </c>
      <c r="S572" s="8">
        <f>YEAR(Tabla1[[#This Row],[Date]])</f>
        <v>2022</v>
      </c>
    </row>
    <row r="573" spans="1:19" x14ac:dyDescent="0.2">
      <c r="A573">
        <v>572</v>
      </c>
      <c r="B573" s="1">
        <v>44727</v>
      </c>
      <c r="C573" t="s">
        <v>260</v>
      </c>
      <c r="D573" t="s">
        <v>248</v>
      </c>
      <c r="E573">
        <v>1</v>
      </c>
      <c r="F573" t="s">
        <v>116</v>
      </c>
      <c r="G573" t="s">
        <v>347</v>
      </c>
      <c r="H573" t="s">
        <v>518</v>
      </c>
      <c r="M573" s="2">
        <v>6545</v>
      </c>
      <c r="N573" s="2">
        <v>7000</v>
      </c>
      <c r="O573" s="2">
        <f>IF(Tabla1[[#This Row],[Mov]]="VNT",Tabla1[[#This Row],[Sale]]-Tabla1[[#This Row],[Cost]],-Tabla1[[#This Row],[Cost]]*Tabla1[[#This Row],[Cant]])</f>
        <v>455</v>
      </c>
      <c r="P573" s="8">
        <f>IF(Tabla1[[#This Row],[Mov]]="VNT",-Tabla1[[#This Row],[Cant]],Tabla1[[#This Row],[Cant]])</f>
        <v>-1</v>
      </c>
      <c r="Q573" s="8">
        <f>DAY(Tabla1[[#This Row],[Date]])</f>
        <v>15</v>
      </c>
      <c r="R573" s="8">
        <f>MONTH(Tabla1[[#This Row],[Date]])</f>
        <v>6</v>
      </c>
      <c r="S573" s="8">
        <f>YEAR(Tabla1[[#This Row],[Date]])</f>
        <v>2022</v>
      </c>
    </row>
    <row r="574" spans="1:19" x14ac:dyDescent="0.2">
      <c r="A574">
        <v>573</v>
      </c>
      <c r="B574" s="1">
        <v>44727</v>
      </c>
      <c r="C574" t="s">
        <v>260</v>
      </c>
      <c r="D574" t="s">
        <v>332</v>
      </c>
      <c r="E574">
        <v>1</v>
      </c>
      <c r="F574" t="s">
        <v>342</v>
      </c>
      <c r="G574" t="s">
        <v>284</v>
      </c>
      <c r="H574" t="s">
        <v>598</v>
      </c>
      <c r="M574" s="2">
        <v>1000</v>
      </c>
      <c r="N574" s="2">
        <v>8000</v>
      </c>
      <c r="O574" s="2">
        <f>IF(Tabla1[[#This Row],[Mov]]="VNT",Tabla1[[#This Row],[Sale]]-Tabla1[[#This Row],[Cost]],-Tabla1[[#This Row],[Cost]]*Tabla1[[#This Row],[Cant]])</f>
        <v>7000</v>
      </c>
      <c r="P574" s="8">
        <f>IF(Tabla1[[#This Row],[Mov]]="VNT",-Tabla1[[#This Row],[Cant]],Tabla1[[#This Row],[Cant]])</f>
        <v>-1</v>
      </c>
      <c r="Q574" s="8">
        <f>DAY(Tabla1[[#This Row],[Date]])</f>
        <v>15</v>
      </c>
      <c r="R574" s="8">
        <f>MONTH(Tabla1[[#This Row],[Date]])</f>
        <v>6</v>
      </c>
      <c r="S574" s="8">
        <f>YEAR(Tabla1[[#This Row],[Date]])</f>
        <v>2022</v>
      </c>
    </row>
    <row r="575" spans="1:19" x14ac:dyDescent="0.2">
      <c r="A575">
        <v>574</v>
      </c>
      <c r="B575" s="1">
        <v>44727</v>
      </c>
      <c r="C575" t="s">
        <v>260</v>
      </c>
      <c r="D575" t="s">
        <v>567</v>
      </c>
      <c r="E575">
        <v>1</v>
      </c>
      <c r="F575" t="s">
        <v>116</v>
      </c>
      <c r="G575" t="s">
        <v>349</v>
      </c>
      <c r="H575" t="s">
        <v>515</v>
      </c>
      <c r="M575" s="2">
        <v>935</v>
      </c>
      <c r="N575" s="2">
        <v>1000</v>
      </c>
      <c r="O575" s="2">
        <f>IF(Tabla1[[#This Row],[Mov]]="VNT",Tabla1[[#This Row],[Sale]]-Tabla1[[#This Row],[Cost]],-Tabla1[[#This Row],[Cost]]*Tabla1[[#This Row],[Cant]])</f>
        <v>65</v>
      </c>
      <c r="P575" s="8">
        <f>IF(Tabla1[[#This Row],[Mov]]="VNT",-Tabla1[[#This Row],[Cant]],Tabla1[[#This Row],[Cant]])</f>
        <v>-1</v>
      </c>
      <c r="Q575" s="8">
        <f>DAY(Tabla1[[#This Row],[Date]])</f>
        <v>15</v>
      </c>
      <c r="R575" s="8">
        <f>MONTH(Tabla1[[#This Row],[Date]])</f>
        <v>6</v>
      </c>
      <c r="S575" s="8">
        <f>YEAR(Tabla1[[#This Row],[Date]])</f>
        <v>2022</v>
      </c>
    </row>
    <row r="576" spans="1:19" x14ac:dyDescent="0.2">
      <c r="A576">
        <v>575</v>
      </c>
      <c r="B576" s="1">
        <v>44727</v>
      </c>
      <c r="C576" t="s">
        <v>260</v>
      </c>
      <c r="D576" t="s">
        <v>332</v>
      </c>
      <c r="E576">
        <v>1</v>
      </c>
      <c r="F576" t="s">
        <v>116</v>
      </c>
      <c r="G576" t="s">
        <v>347</v>
      </c>
      <c r="H576" t="s">
        <v>519</v>
      </c>
      <c r="M576" s="2">
        <v>6545</v>
      </c>
      <c r="N576" s="2">
        <v>7000</v>
      </c>
      <c r="O576" s="2">
        <f>IF(Tabla1[[#This Row],[Mov]]="VNT",Tabla1[[#This Row],[Sale]]-Tabla1[[#This Row],[Cost]],-Tabla1[[#This Row],[Cost]]*Tabla1[[#This Row],[Cant]])</f>
        <v>455</v>
      </c>
      <c r="P576" s="8">
        <f>IF(Tabla1[[#This Row],[Mov]]="VNT",-Tabla1[[#This Row],[Cant]],Tabla1[[#This Row],[Cant]])</f>
        <v>-1</v>
      </c>
      <c r="Q576" s="8">
        <f>DAY(Tabla1[[#This Row],[Date]])</f>
        <v>15</v>
      </c>
      <c r="R576" s="8">
        <f>MONTH(Tabla1[[#This Row],[Date]])</f>
        <v>6</v>
      </c>
      <c r="S576" s="8">
        <f>YEAR(Tabla1[[#This Row],[Date]])</f>
        <v>2022</v>
      </c>
    </row>
    <row r="577" spans="1:19" x14ac:dyDescent="0.2">
      <c r="A577">
        <v>576</v>
      </c>
      <c r="B577" s="1">
        <v>44728</v>
      </c>
      <c r="C577" t="s">
        <v>260</v>
      </c>
      <c r="D577" t="s">
        <v>332</v>
      </c>
      <c r="E577">
        <v>1</v>
      </c>
      <c r="F577" t="s">
        <v>116</v>
      </c>
      <c r="G577" t="s">
        <v>347</v>
      </c>
      <c r="H577" t="s">
        <v>518</v>
      </c>
      <c r="M577" s="2">
        <v>5610</v>
      </c>
      <c r="N577" s="2">
        <v>6000</v>
      </c>
      <c r="O577" s="2">
        <f>IF(Tabla1[[#This Row],[Mov]]="VNT",Tabla1[[#This Row],[Sale]]-Tabla1[[#This Row],[Cost]],-Tabla1[[#This Row],[Cost]]*Tabla1[[#This Row],[Cant]])</f>
        <v>390</v>
      </c>
      <c r="P577" s="8">
        <f>IF(Tabla1[[#This Row],[Mov]]="VNT",-Tabla1[[#This Row],[Cant]],Tabla1[[#This Row],[Cant]])</f>
        <v>-1</v>
      </c>
      <c r="Q577" s="8">
        <f>DAY(Tabla1[[#This Row],[Date]])</f>
        <v>16</v>
      </c>
      <c r="R577" s="8">
        <f>MONTH(Tabla1[[#This Row],[Date]])</f>
        <v>6</v>
      </c>
      <c r="S577" s="8">
        <f>YEAR(Tabla1[[#This Row],[Date]])</f>
        <v>2022</v>
      </c>
    </row>
    <row r="578" spans="1:19" x14ac:dyDescent="0.2">
      <c r="A578">
        <v>577</v>
      </c>
      <c r="B578" s="1">
        <v>44728</v>
      </c>
      <c r="C578" t="s">
        <v>260</v>
      </c>
      <c r="D578" t="s">
        <v>332</v>
      </c>
      <c r="E578">
        <v>1</v>
      </c>
      <c r="F578" t="s">
        <v>532</v>
      </c>
      <c r="G578" t="s">
        <v>263</v>
      </c>
      <c r="H578" t="s">
        <v>559</v>
      </c>
      <c r="M578" s="2">
        <v>50000</v>
      </c>
      <c r="N578" s="2">
        <v>75000</v>
      </c>
      <c r="O578" s="2">
        <f>IF(Tabla1[[#This Row],[Mov]]="VNT",Tabla1[[#This Row],[Sale]]-Tabla1[[#This Row],[Cost]],-Tabla1[[#This Row],[Cost]]*Tabla1[[#This Row],[Cant]])</f>
        <v>25000</v>
      </c>
      <c r="P578" s="8">
        <f>IF(Tabla1[[#This Row],[Mov]]="VNT",-Tabla1[[#This Row],[Cant]],Tabla1[[#This Row],[Cant]])</f>
        <v>-1</v>
      </c>
      <c r="Q578" s="8">
        <f>DAY(Tabla1[[#This Row],[Date]])</f>
        <v>16</v>
      </c>
      <c r="R578" s="8">
        <f>MONTH(Tabla1[[#This Row],[Date]])</f>
        <v>6</v>
      </c>
      <c r="S578" s="8">
        <f>YEAR(Tabla1[[#This Row],[Date]])</f>
        <v>2022</v>
      </c>
    </row>
    <row r="579" spans="1:19" x14ac:dyDescent="0.2">
      <c r="A579">
        <v>578</v>
      </c>
      <c r="B579" s="1">
        <v>44728</v>
      </c>
      <c r="C579" t="s">
        <v>260</v>
      </c>
      <c r="D579" t="s">
        <v>332</v>
      </c>
      <c r="E579">
        <v>1</v>
      </c>
      <c r="F579" t="s">
        <v>116</v>
      </c>
      <c r="G579" t="s">
        <v>347</v>
      </c>
      <c r="H579" t="s">
        <v>518</v>
      </c>
      <c r="M579" s="2">
        <v>2805</v>
      </c>
      <c r="N579" s="2">
        <v>3000</v>
      </c>
      <c r="O579" s="2">
        <f>IF(Tabla1[[#This Row],[Mov]]="VNT",Tabla1[[#This Row],[Sale]]-Tabla1[[#This Row],[Cost]],-Tabla1[[#This Row],[Cost]]*Tabla1[[#This Row],[Cant]])</f>
        <v>195</v>
      </c>
      <c r="P579" s="8">
        <f>IF(Tabla1[[#This Row],[Mov]]="VNT",-Tabla1[[#This Row],[Cant]],Tabla1[[#This Row],[Cant]])</f>
        <v>-1</v>
      </c>
      <c r="Q579" s="8">
        <f>DAY(Tabla1[[#This Row],[Date]])</f>
        <v>16</v>
      </c>
      <c r="R579" s="8">
        <f>MONTH(Tabla1[[#This Row],[Date]])</f>
        <v>6</v>
      </c>
      <c r="S579" s="8">
        <f>YEAR(Tabla1[[#This Row],[Date]])</f>
        <v>2022</v>
      </c>
    </row>
    <row r="580" spans="1:19" x14ac:dyDescent="0.2">
      <c r="A580">
        <v>579</v>
      </c>
      <c r="B580" s="1">
        <v>44728</v>
      </c>
      <c r="C580" t="s">
        <v>260</v>
      </c>
      <c r="D580" t="s">
        <v>332</v>
      </c>
      <c r="E580">
        <v>1</v>
      </c>
      <c r="F580" t="s">
        <v>116</v>
      </c>
      <c r="G580" t="s">
        <v>347</v>
      </c>
      <c r="H580" t="s">
        <v>518</v>
      </c>
      <c r="M580" s="2">
        <v>2805</v>
      </c>
      <c r="N580" s="2">
        <v>3000</v>
      </c>
      <c r="O580" s="2">
        <f>IF(Tabla1[[#This Row],[Mov]]="VNT",Tabla1[[#This Row],[Sale]]-Tabla1[[#This Row],[Cost]],-Tabla1[[#This Row],[Cost]]*Tabla1[[#This Row],[Cant]])</f>
        <v>195</v>
      </c>
      <c r="P580" s="8">
        <f>IF(Tabla1[[#This Row],[Mov]]="VNT",-Tabla1[[#This Row],[Cant]],Tabla1[[#This Row],[Cant]])</f>
        <v>-1</v>
      </c>
      <c r="Q580" s="8">
        <f>DAY(Tabla1[[#This Row],[Date]])</f>
        <v>16</v>
      </c>
      <c r="R580" s="8">
        <f>MONTH(Tabla1[[#This Row],[Date]])</f>
        <v>6</v>
      </c>
      <c r="S580" s="8">
        <f>YEAR(Tabla1[[#This Row],[Date]])</f>
        <v>2022</v>
      </c>
    </row>
    <row r="581" spans="1:19" x14ac:dyDescent="0.2">
      <c r="A581">
        <v>580</v>
      </c>
      <c r="B581" s="1">
        <v>44728</v>
      </c>
      <c r="C581" t="s">
        <v>260</v>
      </c>
      <c r="D581" t="s">
        <v>332</v>
      </c>
      <c r="E581">
        <v>1</v>
      </c>
      <c r="F581" t="s">
        <v>342</v>
      </c>
      <c r="G581" t="s">
        <v>263</v>
      </c>
      <c r="H581" t="s">
        <v>599</v>
      </c>
      <c r="M581" s="2">
        <v>1000</v>
      </c>
      <c r="N581" s="2">
        <v>8000</v>
      </c>
      <c r="O581" s="2">
        <f>IF(Tabla1[[#This Row],[Mov]]="VNT",Tabla1[[#This Row],[Sale]]-Tabla1[[#This Row],[Cost]],-Tabla1[[#This Row],[Cost]]*Tabla1[[#This Row],[Cant]])</f>
        <v>7000</v>
      </c>
      <c r="P581" s="8">
        <f>IF(Tabla1[[#This Row],[Mov]]="VNT",-Tabla1[[#This Row],[Cant]],Tabla1[[#This Row],[Cant]])</f>
        <v>-1</v>
      </c>
      <c r="Q581" s="8">
        <f>DAY(Tabla1[[#This Row],[Date]])</f>
        <v>16</v>
      </c>
      <c r="R581" s="8">
        <f>MONTH(Tabla1[[#This Row],[Date]])</f>
        <v>6</v>
      </c>
      <c r="S581" s="8">
        <f>YEAR(Tabla1[[#This Row],[Date]])</f>
        <v>2022</v>
      </c>
    </row>
    <row r="582" spans="1:19" x14ac:dyDescent="0.2">
      <c r="A582">
        <v>581</v>
      </c>
      <c r="B582" s="1">
        <v>44728</v>
      </c>
      <c r="C582" t="s">
        <v>260</v>
      </c>
      <c r="D582" t="s">
        <v>332</v>
      </c>
      <c r="E582">
        <v>1</v>
      </c>
      <c r="F582" t="s">
        <v>532</v>
      </c>
      <c r="G582" t="s">
        <v>263</v>
      </c>
      <c r="H582" t="s">
        <v>557</v>
      </c>
      <c r="M582" s="2">
        <v>40000</v>
      </c>
      <c r="N582" s="2">
        <v>60000</v>
      </c>
      <c r="O582" s="2">
        <f>IF(Tabla1[[#This Row],[Mov]]="VNT",Tabla1[[#This Row],[Sale]]-Tabla1[[#This Row],[Cost]],-Tabla1[[#This Row],[Cost]]*Tabla1[[#This Row],[Cant]])</f>
        <v>20000</v>
      </c>
      <c r="P582" s="8">
        <f>IF(Tabla1[[#This Row],[Mov]]="VNT",-Tabla1[[#This Row],[Cant]],Tabla1[[#This Row],[Cant]])</f>
        <v>-1</v>
      </c>
      <c r="Q582" s="8">
        <f>DAY(Tabla1[[#This Row],[Date]])</f>
        <v>16</v>
      </c>
      <c r="R582" s="8">
        <f>MONTH(Tabla1[[#This Row],[Date]])</f>
        <v>6</v>
      </c>
      <c r="S582" s="8">
        <f>YEAR(Tabla1[[#This Row],[Date]])</f>
        <v>2022</v>
      </c>
    </row>
    <row r="583" spans="1:19" x14ac:dyDescent="0.2">
      <c r="A583">
        <v>582</v>
      </c>
      <c r="B583" s="1">
        <v>44728</v>
      </c>
      <c r="C583" t="s">
        <v>699</v>
      </c>
      <c r="D583" t="s">
        <v>600</v>
      </c>
      <c r="E583">
        <v>5</v>
      </c>
      <c r="F583" t="s">
        <v>455</v>
      </c>
      <c r="G583" t="s">
        <v>564</v>
      </c>
      <c r="H583" t="s">
        <v>601</v>
      </c>
      <c r="M583" s="2">
        <v>1000</v>
      </c>
      <c r="N583" s="2">
        <v>3000</v>
      </c>
      <c r="O583" s="2">
        <f>IF(Tabla1[[#This Row],[Mov]]="VNT",Tabla1[[#This Row],[Sale]]-Tabla1[[#This Row],[Cost]],-Tabla1[[#This Row],[Cost]]*Tabla1[[#This Row],[Cant]])</f>
        <v>-5000</v>
      </c>
      <c r="P583" s="8">
        <f>IF(Tabla1[[#This Row],[Mov]]="VNT",-Tabla1[[#This Row],[Cant]],Tabla1[[#This Row],[Cant]])</f>
        <v>5</v>
      </c>
      <c r="Q583" s="8">
        <f>DAY(Tabla1[[#This Row],[Date]])</f>
        <v>16</v>
      </c>
      <c r="R583" s="8">
        <f>MONTH(Tabla1[[#This Row],[Date]])</f>
        <v>6</v>
      </c>
      <c r="S583" s="8">
        <f>YEAR(Tabla1[[#This Row],[Date]])</f>
        <v>2022</v>
      </c>
    </row>
    <row r="584" spans="1:19" x14ac:dyDescent="0.2">
      <c r="A584">
        <v>583</v>
      </c>
      <c r="B584" s="1">
        <v>44728</v>
      </c>
      <c r="C584" t="s">
        <v>260</v>
      </c>
      <c r="D584" t="s">
        <v>332</v>
      </c>
      <c r="E584">
        <v>1</v>
      </c>
      <c r="F584" t="s">
        <v>458</v>
      </c>
      <c r="G584" t="s">
        <v>266</v>
      </c>
      <c r="H584" t="s">
        <v>602</v>
      </c>
      <c r="M584" s="2">
        <v>0</v>
      </c>
      <c r="N584" s="2">
        <v>20000</v>
      </c>
      <c r="O584" s="2">
        <f>IF(Tabla1[[#This Row],[Mov]]="VNT",Tabla1[[#This Row],[Sale]]-Tabla1[[#This Row],[Cost]],-Tabla1[[#This Row],[Cost]]*Tabla1[[#This Row],[Cant]])</f>
        <v>20000</v>
      </c>
      <c r="P584" s="8">
        <f>IF(Tabla1[[#This Row],[Mov]]="VNT",-Tabla1[[#This Row],[Cant]],Tabla1[[#This Row],[Cant]])</f>
        <v>-1</v>
      </c>
      <c r="Q584" s="8">
        <f>DAY(Tabla1[[#This Row],[Date]])</f>
        <v>16</v>
      </c>
      <c r="R584" s="8">
        <f>MONTH(Tabla1[[#This Row],[Date]])</f>
        <v>6</v>
      </c>
      <c r="S584" s="8">
        <f>YEAR(Tabla1[[#This Row],[Date]])</f>
        <v>2022</v>
      </c>
    </row>
    <row r="585" spans="1:19" x14ac:dyDescent="0.2">
      <c r="A585">
        <v>584</v>
      </c>
      <c r="B585" s="1">
        <v>44728</v>
      </c>
      <c r="C585" t="s">
        <v>260</v>
      </c>
      <c r="D585" t="s">
        <v>332</v>
      </c>
      <c r="E585">
        <v>1</v>
      </c>
      <c r="F585" t="s">
        <v>26</v>
      </c>
      <c r="G585" t="s">
        <v>603</v>
      </c>
      <c r="H585" t="s">
        <v>16</v>
      </c>
      <c r="M585" s="2">
        <v>3000</v>
      </c>
      <c r="N585" s="2">
        <v>5000</v>
      </c>
      <c r="O585" s="2">
        <f>IF(Tabla1[[#This Row],[Mov]]="VNT",Tabla1[[#This Row],[Sale]]-Tabla1[[#This Row],[Cost]],-Tabla1[[#This Row],[Cost]]*Tabla1[[#This Row],[Cant]])</f>
        <v>2000</v>
      </c>
      <c r="P585" s="8">
        <f>IF(Tabla1[[#This Row],[Mov]]="VNT",-Tabla1[[#This Row],[Cant]],Tabla1[[#This Row],[Cant]])</f>
        <v>-1</v>
      </c>
      <c r="Q585" s="8">
        <f>DAY(Tabla1[[#This Row],[Date]])</f>
        <v>16</v>
      </c>
      <c r="R585" s="8">
        <f>MONTH(Tabla1[[#This Row],[Date]])</f>
        <v>6</v>
      </c>
      <c r="S585" s="8">
        <f>YEAR(Tabla1[[#This Row],[Date]])</f>
        <v>2022</v>
      </c>
    </row>
    <row r="586" spans="1:19" x14ac:dyDescent="0.2">
      <c r="A586">
        <v>585</v>
      </c>
      <c r="B586" s="1">
        <v>44728</v>
      </c>
      <c r="C586" t="s">
        <v>260</v>
      </c>
      <c r="D586" t="s">
        <v>332</v>
      </c>
      <c r="E586">
        <v>1</v>
      </c>
      <c r="F586" t="s">
        <v>458</v>
      </c>
      <c r="G586" t="s">
        <v>604</v>
      </c>
      <c r="H586" t="s">
        <v>605</v>
      </c>
      <c r="M586" s="2">
        <v>0</v>
      </c>
      <c r="N586" s="2">
        <v>20000</v>
      </c>
      <c r="O586" s="2">
        <f>IF(Tabla1[[#This Row],[Mov]]="VNT",Tabla1[[#This Row],[Sale]]-Tabla1[[#This Row],[Cost]],-Tabla1[[#This Row],[Cost]]*Tabla1[[#This Row],[Cant]])</f>
        <v>20000</v>
      </c>
      <c r="P586" s="8">
        <f>IF(Tabla1[[#This Row],[Mov]]="VNT",-Tabla1[[#This Row],[Cant]],Tabla1[[#This Row],[Cant]])</f>
        <v>-1</v>
      </c>
      <c r="Q586" s="8">
        <f>DAY(Tabla1[[#This Row],[Date]])</f>
        <v>16</v>
      </c>
      <c r="R586" s="8">
        <f>MONTH(Tabla1[[#This Row],[Date]])</f>
        <v>6</v>
      </c>
      <c r="S586" s="8">
        <f>YEAR(Tabla1[[#This Row],[Date]])</f>
        <v>2022</v>
      </c>
    </row>
    <row r="587" spans="1:19" x14ac:dyDescent="0.2">
      <c r="A587">
        <v>586</v>
      </c>
      <c r="B587" s="1">
        <v>44728</v>
      </c>
      <c r="C587" t="s">
        <v>260</v>
      </c>
      <c r="D587" t="s">
        <v>332</v>
      </c>
      <c r="E587">
        <v>1</v>
      </c>
      <c r="F587" t="s">
        <v>201</v>
      </c>
      <c r="G587" t="s">
        <v>266</v>
      </c>
      <c r="H587" t="s">
        <v>203</v>
      </c>
      <c r="M587" s="2">
        <v>45000</v>
      </c>
      <c r="N587" s="2">
        <v>75000</v>
      </c>
      <c r="O587" s="2">
        <f>IF(Tabla1[[#This Row],[Mov]]="VNT",Tabla1[[#This Row],[Sale]]-Tabla1[[#This Row],[Cost]],-Tabla1[[#This Row],[Cost]]*Tabla1[[#This Row],[Cant]])</f>
        <v>30000</v>
      </c>
      <c r="P587" s="8">
        <f>IF(Tabla1[[#This Row],[Mov]]="VNT",-Tabla1[[#This Row],[Cant]],Tabla1[[#This Row],[Cant]])</f>
        <v>-1</v>
      </c>
      <c r="Q587" s="8">
        <f>DAY(Tabla1[[#This Row],[Date]])</f>
        <v>16</v>
      </c>
      <c r="R587" s="8">
        <f>MONTH(Tabla1[[#This Row],[Date]])</f>
        <v>6</v>
      </c>
      <c r="S587" s="8">
        <f>YEAR(Tabla1[[#This Row],[Date]])</f>
        <v>2022</v>
      </c>
    </row>
    <row r="588" spans="1:19" x14ac:dyDescent="0.2">
      <c r="A588">
        <v>587</v>
      </c>
      <c r="B588" s="1">
        <v>44728</v>
      </c>
      <c r="C588" t="s">
        <v>260</v>
      </c>
      <c r="D588" t="s">
        <v>332</v>
      </c>
      <c r="E588">
        <v>1</v>
      </c>
      <c r="F588" t="s">
        <v>225</v>
      </c>
      <c r="G588" t="s">
        <v>272</v>
      </c>
      <c r="H588" t="s">
        <v>307</v>
      </c>
      <c r="M588" s="2">
        <v>1100</v>
      </c>
      <c r="N588" s="2">
        <v>8000</v>
      </c>
      <c r="O588" s="2">
        <f>IF(Tabla1[[#This Row],[Mov]]="VNT",Tabla1[[#This Row],[Sale]]-Tabla1[[#This Row],[Cost]],-Tabla1[[#This Row],[Cost]]*Tabla1[[#This Row],[Cant]])</f>
        <v>6900</v>
      </c>
      <c r="P588" s="8">
        <f>IF(Tabla1[[#This Row],[Mov]]="VNT",-Tabla1[[#This Row],[Cant]],Tabla1[[#This Row],[Cant]])</f>
        <v>-1</v>
      </c>
      <c r="Q588" s="8">
        <f>DAY(Tabla1[[#This Row],[Date]])</f>
        <v>16</v>
      </c>
      <c r="R588" s="8">
        <f>MONTH(Tabla1[[#This Row],[Date]])</f>
        <v>6</v>
      </c>
      <c r="S588" s="8">
        <f>YEAR(Tabla1[[#This Row],[Date]])</f>
        <v>2022</v>
      </c>
    </row>
    <row r="589" spans="1:19" x14ac:dyDescent="0.2">
      <c r="A589">
        <v>588</v>
      </c>
      <c r="B589" s="1">
        <v>44728</v>
      </c>
      <c r="C589" t="s">
        <v>260</v>
      </c>
      <c r="D589" t="s">
        <v>332</v>
      </c>
      <c r="E589">
        <v>1</v>
      </c>
      <c r="F589" t="s">
        <v>21</v>
      </c>
      <c r="G589" t="s">
        <v>558</v>
      </c>
      <c r="H589" t="s">
        <v>394</v>
      </c>
      <c r="M589" s="2">
        <v>2800</v>
      </c>
      <c r="N589" s="2">
        <v>10000</v>
      </c>
      <c r="O589" s="2">
        <f>IF(Tabla1[[#This Row],[Mov]]="VNT",Tabla1[[#This Row],[Sale]]-Tabla1[[#This Row],[Cost]],-Tabla1[[#This Row],[Cost]]*Tabla1[[#This Row],[Cant]])</f>
        <v>7200</v>
      </c>
      <c r="P589" s="8">
        <f>IF(Tabla1[[#This Row],[Mov]]="VNT",-Tabla1[[#This Row],[Cant]],Tabla1[[#This Row],[Cant]])</f>
        <v>-1</v>
      </c>
      <c r="Q589" s="8">
        <f>DAY(Tabla1[[#This Row],[Date]])</f>
        <v>16</v>
      </c>
      <c r="R589" s="8">
        <f>MONTH(Tabla1[[#This Row],[Date]])</f>
        <v>6</v>
      </c>
      <c r="S589" s="8">
        <f>YEAR(Tabla1[[#This Row],[Date]])</f>
        <v>2022</v>
      </c>
    </row>
    <row r="590" spans="1:19" x14ac:dyDescent="0.2">
      <c r="A590">
        <v>589</v>
      </c>
      <c r="B590" s="1">
        <v>44728</v>
      </c>
      <c r="C590" t="s">
        <v>260</v>
      </c>
      <c r="D590" t="s">
        <v>332</v>
      </c>
      <c r="E590">
        <v>1</v>
      </c>
      <c r="F590" t="s">
        <v>116</v>
      </c>
      <c r="G590" t="s">
        <v>347</v>
      </c>
      <c r="H590" t="s">
        <v>518</v>
      </c>
      <c r="M590" s="2">
        <v>9350</v>
      </c>
      <c r="N590" s="2">
        <v>10000</v>
      </c>
      <c r="O590" s="2">
        <f>IF(Tabla1[[#This Row],[Mov]]="VNT",Tabla1[[#This Row],[Sale]]-Tabla1[[#This Row],[Cost]],-Tabla1[[#This Row],[Cost]]*Tabla1[[#This Row],[Cant]])</f>
        <v>650</v>
      </c>
      <c r="P590" s="8">
        <f>IF(Tabla1[[#This Row],[Mov]]="VNT",-Tabla1[[#This Row],[Cant]],Tabla1[[#This Row],[Cant]])</f>
        <v>-1</v>
      </c>
      <c r="Q590" s="8">
        <f>DAY(Tabla1[[#This Row],[Date]])</f>
        <v>16</v>
      </c>
      <c r="R590" s="8">
        <f>MONTH(Tabla1[[#This Row],[Date]])</f>
        <v>6</v>
      </c>
      <c r="S590" s="8">
        <f>YEAR(Tabla1[[#This Row],[Date]])</f>
        <v>2022</v>
      </c>
    </row>
    <row r="591" spans="1:19" x14ac:dyDescent="0.2">
      <c r="A591">
        <v>590</v>
      </c>
      <c r="B591" s="1">
        <v>44728</v>
      </c>
      <c r="C591" t="s">
        <v>260</v>
      </c>
      <c r="D591" t="s">
        <v>332</v>
      </c>
      <c r="E591">
        <v>1</v>
      </c>
      <c r="F591" t="s">
        <v>532</v>
      </c>
      <c r="G591" t="s">
        <v>273</v>
      </c>
      <c r="H591" t="s">
        <v>552</v>
      </c>
      <c r="M591" s="2">
        <v>20000</v>
      </c>
      <c r="N591" s="2">
        <v>30000</v>
      </c>
      <c r="O591" s="2">
        <f>IF(Tabla1[[#This Row],[Mov]]="VNT",Tabla1[[#This Row],[Sale]]-Tabla1[[#This Row],[Cost]],-Tabla1[[#This Row],[Cost]]*Tabla1[[#This Row],[Cant]])</f>
        <v>10000</v>
      </c>
      <c r="P591" s="8">
        <f>IF(Tabla1[[#This Row],[Mov]]="VNT",-Tabla1[[#This Row],[Cant]],Tabla1[[#This Row],[Cant]])</f>
        <v>-1</v>
      </c>
      <c r="Q591" s="8">
        <f>DAY(Tabla1[[#This Row],[Date]])</f>
        <v>16</v>
      </c>
      <c r="R591" s="8">
        <f>MONTH(Tabla1[[#This Row],[Date]])</f>
        <v>6</v>
      </c>
      <c r="S591" s="8">
        <f>YEAR(Tabla1[[#This Row],[Date]])</f>
        <v>2022</v>
      </c>
    </row>
    <row r="592" spans="1:19" x14ac:dyDescent="0.2">
      <c r="A592">
        <v>591</v>
      </c>
      <c r="B592" s="1">
        <v>44728</v>
      </c>
      <c r="C592" t="s">
        <v>260</v>
      </c>
      <c r="D592" t="s">
        <v>332</v>
      </c>
      <c r="E592">
        <v>1</v>
      </c>
      <c r="F592" t="s">
        <v>532</v>
      </c>
      <c r="G592" t="s">
        <v>273</v>
      </c>
      <c r="H592" t="s">
        <v>552</v>
      </c>
      <c r="M592" s="2">
        <v>20000</v>
      </c>
      <c r="N592" s="2">
        <v>30000</v>
      </c>
      <c r="O592" s="2">
        <f>IF(Tabla1[[#This Row],[Mov]]="VNT",Tabla1[[#This Row],[Sale]]-Tabla1[[#This Row],[Cost]],-Tabla1[[#This Row],[Cost]]*Tabla1[[#This Row],[Cant]])</f>
        <v>10000</v>
      </c>
      <c r="P592" s="8">
        <f>IF(Tabla1[[#This Row],[Mov]]="VNT",-Tabla1[[#This Row],[Cant]],Tabla1[[#This Row],[Cant]])</f>
        <v>-1</v>
      </c>
      <c r="Q592" s="8">
        <f>DAY(Tabla1[[#This Row],[Date]])</f>
        <v>16</v>
      </c>
      <c r="R592" s="8">
        <f>MONTH(Tabla1[[#This Row],[Date]])</f>
        <v>6</v>
      </c>
      <c r="S592" s="8">
        <f>YEAR(Tabla1[[#This Row],[Date]])</f>
        <v>2022</v>
      </c>
    </row>
    <row r="593" spans="1:19" x14ac:dyDescent="0.2">
      <c r="A593">
        <v>592</v>
      </c>
      <c r="B593" s="1">
        <v>44728</v>
      </c>
      <c r="C593" t="s">
        <v>260</v>
      </c>
      <c r="D593" t="s">
        <v>332</v>
      </c>
      <c r="E593">
        <v>1</v>
      </c>
      <c r="F593" t="s">
        <v>26</v>
      </c>
      <c r="G593" t="s">
        <v>262</v>
      </c>
      <c r="H593" t="s">
        <v>591</v>
      </c>
      <c r="I593" t="s">
        <v>20</v>
      </c>
      <c r="J593" t="s">
        <v>25</v>
      </c>
      <c r="K593" t="s">
        <v>18</v>
      </c>
      <c r="L593" t="s">
        <v>52</v>
      </c>
      <c r="M593" s="2">
        <v>8000</v>
      </c>
      <c r="N593" s="2">
        <v>18000</v>
      </c>
      <c r="O593" s="2">
        <f>IF(Tabla1[[#This Row],[Mov]]="VNT",Tabla1[[#This Row],[Sale]]-Tabla1[[#This Row],[Cost]],-Tabla1[[#This Row],[Cost]]*Tabla1[[#This Row],[Cant]])</f>
        <v>10000</v>
      </c>
      <c r="P593" s="8">
        <f>IF(Tabla1[[#This Row],[Mov]]="VNT",-Tabla1[[#This Row],[Cant]],Tabla1[[#This Row],[Cant]])</f>
        <v>-1</v>
      </c>
      <c r="Q593" s="8">
        <f>DAY(Tabla1[[#This Row],[Date]])</f>
        <v>16</v>
      </c>
      <c r="R593" s="8">
        <f>MONTH(Tabla1[[#This Row],[Date]])</f>
        <v>6</v>
      </c>
      <c r="S593" s="8">
        <f>YEAR(Tabla1[[#This Row],[Date]])</f>
        <v>2022</v>
      </c>
    </row>
    <row r="594" spans="1:19" x14ac:dyDescent="0.2">
      <c r="A594">
        <v>593</v>
      </c>
      <c r="B594" s="1">
        <v>44728</v>
      </c>
      <c r="C594" t="s">
        <v>260</v>
      </c>
      <c r="D594" t="s">
        <v>332</v>
      </c>
      <c r="E594">
        <v>1</v>
      </c>
      <c r="F594" t="s">
        <v>21</v>
      </c>
      <c r="G594" t="s">
        <v>273</v>
      </c>
      <c r="H594" t="s">
        <v>359</v>
      </c>
      <c r="I594" t="s">
        <v>41</v>
      </c>
      <c r="M594" s="2">
        <v>12000</v>
      </c>
      <c r="N594" s="2">
        <v>24000</v>
      </c>
      <c r="O594" s="2">
        <f>IF(Tabla1[[#This Row],[Mov]]="VNT",Tabla1[[#This Row],[Sale]]-Tabla1[[#This Row],[Cost]],-Tabla1[[#This Row],[Cost]]*Tabla1[[#This Row],[Cant]])</f>
        <v>12000</v>
      </c>
      <c r="P594" s="8">
        <f>IF(Tabla1[[#This Row],[Mov]]="VNT",-Tabla1[[#This Row],[Cant]],Tabla1[[#This Row],[Cant]])</f>
        <v>-1</v>
      </c>
      <c r="Q594" s="8">
        <f>DAY(Tabla1[[#This Row],[Date]])</f>
        <v>16</v>
      </c>
      <c r="R594" s="8">
        <f>MONTH(Tabla1[[#This Row],[Date]])</f>
        <v>6</v>
      </c>
      <c r="S594" s="8">
        <f>YEAR(Tabla1[[#This Row],[Date]])</f>
        <v>2022</v>
      </c>
    </row>
    <row r="595" spans="1:19" x14ac:dyDescent="0.2">
      <c r="A595">
        <v>594</v>
      </c>
      <c r="B595" s="1">
        <v>44728</v>
      </c>
      <c r="C595" t="s">
        <v>260</v>
      </c>
      <c r="D595" t="s">
        <v>332</v>
      </c>
      <c r="E595">
        <v>1</v>
      </c>
      <c r="F595" t="s">
        <v>26</v>
      </c>
      <c r="G595" t="s">
        <v>385</v>
      </c>
      <c r="H595" t="s">
        <v>2824</v>
      </c>
      <c r="M595" s="2">
        <v>23000</v>
      </c>
      <c r="N595" s="2">
        <v>45000</v>
      </c>
      <c r="O595" s="2">
        <f>IF(Tabla1[[#This Row],[Mov]]="VNT",Tabla1[[#This Row],[Sale]]-Tabla1[[#This Row],[Cost]],-Tabla1[[#This Row],[Cost]]*Tabla1[[#This Row],[Cant]])</f>
        <v>22000</v>
      </c>
      <c r="P595" s="8">
        <f>IF(Tabla1[[#This Row],[Mov]]="VNT",-Tabla1[[#This Row],[Cant]],Tabla1[[#This Row],[Cant]])</f>
        <v>-1</v>
      </c>
      <c r="Q595" s="8">
        <f>DAY(Tabla1[[#This Row],[Date]])</f>
        <v>16</v>
      </c>
      <c r="R595" s="8">
        <f>MONTH(Tabla1[[#This Row],[Date]])</f>
        <v>6</v>
      </c>
      <c r="S595" s="8">
        <f>YEAR(Tabla1[[#This Row],[Date]])</f>
        <v>2022</v>
      </c>
    </row>
    <row r="596" spans="1:19" x14ac:dyDescent="0.2">
      <c r="A596">
        <v>595</v>
      </c>
      <c r="B596" s="1">
        <v>44728</v>
      </c>
      <c r="C596" t="s">
        <v>260</v>
      </c>
      <c r="D596" t="s">
        <v>332</v>
      </c>
      <c r="E596">
        <v>1</v>
      </c>
      <c r="F596" t="s">
        <v>15</v>
      </c>
      <c r="G596" t="s">
        <v>273</v>
      </c>
      <c r="H596" t="s">
        <v>561</v>
      </c>
      <c r="M596" s="2">
        <v>4500</v>
      </c>
      <c r="N596" s="2">
        <v>12000</v>
      </c>
      <c r="O596" s="2">
        <f>IF(Tabla1[[#This Row],[Mov]]="VNT",Tabla1[[#This Row],[Sale]]-Tabla1[[#This Row],[Cost]],-Tabla1[[#This Row],[Cost]]*Tabla1[[#This Row],[Cant]])</f>
        <v>7500</v>
      </c>
      <c r="P596" s="8">
        <f>IF(Tabla1[[#This Row],[Mov]]="VNT",-Tabla1[[#This Row],[Cant]],Tabla1[[#This Row],[Cant]])</f>
        <v>-1</v>
      </c>
      <c r="Q596" s="8">
        <f>DAY(Tabla1[[#This Row],[Date]])</f>
        <v>16</v>
      </c>
      <c r="R596" s="8">
        <f>MONTH(Tabla1[[#This Row],[Date]])</f>
        <v>6</v>
      </c>
      <c r="S596" s="8">
        <f>YEAR(Tabla1[[#This Row],[Date]])</f>
        <v>2022</v>
      </c>
    </row>
    <row r="597" spans="1:19" x14ac:dyDescent="0.2">
      <c r="A597">
        <v>596</v>
      </c>
      <c r="B597" s="1">
        <v>44728</v>
      </c>
      <c r="C597" t="s">
        <v>260</v>
      </c>
      <c r="D597" t="s">
        <v>332</v>
      </c>
      <c r="E597">
        <v>1</v>
      </c>
      <c r="F597" t="s">
        <v>116</v>
      </c>
      <c r="G597" t="s">
        <v>347</v>
      </c>
      <c r="H597" t="s">
        <v>518</v>
      </c>
      <c r="M597" s="2">
        <v>2805</v>
      </c>
      <c r="N597" s="2">
        <v>3000</v>
      </c>
      <c r="O597" s="2">
        <f>IF(Tabla1[[#This Row],[Mov]]="VNT",Tabla1[[#This Row],[Sale]]-Tabla1[[#This Row],[Cost]],-Tabla1[[#This Row],[Cost]]*Tabla1[[#This Row],[Cant]])</f>
        <v>195</v>
      </c>
      <c r="P597" s="8">
        <f>IF(Tabla1[[#This Row],[Mov]]="VNT",-Tabla1[[#This Row],[Cant]],Tabla1[[#This Row],[Cant]])</f>
        <v>-1</v>
      </c>
      <c r="Q597" s="8">
        <f>DAY(Tabla1[[#This Row],[Date]])</f>
        <v>16</v>
      </c>
      <c r="R597" s="8">
        <f>MONTH(Tabla1[[#This Row],[Date]])</f>
        <v>6</v>
      </c>
      <c r="S597" s="8">
        <f>YEAR(Tabla1[[#This Row],[Date]])</f>
        <v>2022</v>
      </c>
    </row>
    <row r="598" spans="1:19" x14ac:dyDescent="0.2">
      <c r="A598">
        <v>597</v>
      </c>
      <c r="B598" s="1">
        <v>44729</v>
      </c>
      <c r="C598" t="s">
        <v>261</v>
      </c>
      <c r="D598" t="s">
        <v>606</v>
      </c>
      <c r="E598">
        <v>3</v>
      </c>
      <c r="F598" t="s">
        <v>532</v>
      </c>
      <c r="G598" t="s">
        <v>273</v>
      </c>
      <c r="H598" t="s">
        <v>552</v>
      </c>
      <c r="M598" s="2">
        <v>20000</v>
      </c>
      <c r="N598" s="2">
        <v>30000</v>
      </c>
      <c r="O598" s="2">
        <f>IF(Tabla1[[#This Row],[Mov]]="VNT",Tabla1[[#This Row],[Sale]]-Tabla1[[#This Row],[Cost]],-Tabla1[[#This Row],[Cost]]*Tabla1[[#This Row],[Cant]])</f>
        <v>-60000</v>
      </c>
      <c r="P598" s="8">
        <f>IF(Tabla1[[#This Row],[Mov]]="VNT",-Tabla1[[#This Row],[Cant]],Tabla1[[#This Row],[Cant]])</f>
        <v>3</v>
      </c>
      <c r="Q598" s="8">
        <f>DAY(Tabla1[[#This Row],[Date]])</f>
        <v>17</v>
      </c>
      <c r="R598" s="8">
        <f>MONTH(Tabla1[[#This Row],[Date]])</f>
        <v>6</v>
      </c>
      <c r="S598" s="8">
        <f>YEAR(Tabla1[[#This Row],[Date]])</f>
        <v>2022</v>
      </c>
    </row>
    <row r="599" spans="1:19" x14ac:dyDescent="0.2">
      <c r="A599">
        <v>598</v>
      </c>
      <c r="B599" s="1">
        <v>44729</v>
      </c>
      <c r="C599" t="s">
        <v>260</v>
      </c>
      <c r="D599" t="s">
        <v>332</v>
      </c>
      <c r="E599">
        <v>1</v>
      </c>
      <c r="F599" t="s">
        <v>532</v>
      </c>
      <c r="G599" t="s">
        <v>620</v>
      </c>
      <c r="H599" t="s">
        <v>621</v>
      </c>
      <c r="M599" s="2">
        <v>45000</v>
      </c>
      <c r="N599" s="2">
        <v>75000</v>
      </c>
      <c r="O599" s="2">
        <f>IF(Tabla1[[#This Row],[Mov]]="VNT",Tabla1[[#This Row],[Sale]]-Tabla1[[#This Row],[Cost]],-Tabla1[[#This Row],[Cost]]*Tabla1[[#This Row],[Cant]])</f>
        <v>30000</v>
      </c>
      <c r="P599" s="8">
        <f>IF(Tabla1[[#This Row],[Mov]]="VNT",-Tabla1[[#This Row],[Cant]],Tabla1[[#This Row],[Cant]])</f>
        <v>-1</v>
      </c>
      <c r="Q599" s="8">
        <f>DAY(Tabla1[[#This Row],[Date]])</f>
        <v>17</v>
      </c>
      <c r="R599" s="8">
        <f>MONTH(Tabla1[[#This Row],[Date]])</f>
        <v>6</v>
      </c>
      <c r="S599" s="8">
        <f>YEAR(Tabla1[[#This Row],[Date]])</f>
        <v>2022</v>
      </c>
    </row>
    <row r="600" spans="1:19" x14ac:dyDescent="0.2">
      <c r="A600">
        <v>599</v>
      </c>
      <c r="B600" s="1">
        <v>44729</v>
      </c>
      <c r="C600" t="s">
        <v>260</v>
      </c>
      <c r="D600" t="s">
        <v>332</v>
      </c>
      <c r="E600">
        <v>1</v>
      </c>
      <c r="F600" t="s">
        <v>116</v>
      </c>
      <c r="G600" t="s">
        <v>347</v>
      </c>
      <c r="H600" t="s">
        <v>518</v>
      </c>
      <c r="M600" s="2">
        <v>5610</v>
      </c>
      <c r="N600" s="2">
        <v>6000</v>
      </c>
      <c r="O600" s="2">
        <f>IF(Tabla1[[#This Row],[Mov]]="VNT",Tabla1[[#This Row],[Sale]]-Tabla1[[#This Row],[Cost]],-Tabla1[[#This Row],[Cost]]*Tabla1[[#This Row],[Cant]])</f>
        <v>390</v>
      </c>
      <c r="P600" s="8">
        <f>IF(Tabla1[[#This Row],[Mov]]="VNT",-Tabla1[[#This Row],[Cant]],Tabla1[[#This Row],[Cant]])</f>
        <v>-1</v>
      </c>
      <c r="Q600" s="8">
        <f>DAY(Tabla1[[#This Row],[Date]])</f>
        <v>17</v>
      </c>
      <c r="R600" s="8">
        <f>MONTH(Tabla1[[#This Row],[Date]])</f>
        <v>6</v>
      </c>
      <c r="S600" s="8">
        <f>YEAR(Tabla1[[#This Row],[Date]])</f>
        <v>2022</v>
      </c>
    </row>
    <row r="601" spans="1:19" x14ac:dyDescent="0.2">
      <c r="A601">
        <v>600</v>
      </c>
      <c r="B601" s="1">
        <v>44729</v>
      </c>
      <c r="C601" t="s">
        <v>260</v>
      </c>
      <c r="D601" t="s">
        <v>332</v>
      </c>
      <c r="E601">
        <v>1</v>
      </c>
      <c r="F601" t="s">
        <v>526</v>
      </c>
      <c r="G601" t="s">
        <v>266</v>
      </c>
      <c r="H601" t="s">
        <v>527</v>
      </c>
      <c r="M601" s="2">
        <v>30000</v>
      </c>
      <c r="N601" s="2">
        <v>43000</v>
      </c>
      <c r="O601" s="2">
        <f>IF(Tabla1[[#This Row],[Mov]]="VNT",Tabla1[[#This Row],[Sale]]-Tabla1[[#This Row],[Cost]],-Tabla1[[#This Row],[Cost]]*Tabla1[[#This Row],[Cant]])</f>
        <v>13000</v>
      </c>
      <c r="P601" s="8">
        <f>IF(Tabla1[[#This Row],[Mov]]="VNT",-Tabla1[[#This Row],[Cant]],Tabla1[[#This Row],[Cant]])</f>
        <v>-1</v>
      </c>
      <c r="Q601" s="8">
        <f>DAY(Tabla1[[#This Row],[Date]])</f>
        <v>17</v>
      </c>
      <c r="R601" s="8">
        <f>MONTH(Tabla1[[#This Row],[Date]])</f>
        <v>6</v>
      </c>
      <c r="S601" s="8">
        <f>YEAR(Tabla1[[#This Row],[Date]])</f>
        <v>2022</v>
      </c>
    </row>
    <row r="602" spans="1:19" x14ac:dyDescent="0.2">
      <c r="A602">
        <v>601</v>
      </c>
      <c r="B602" s="1">
        <v>44729</v>
      </c>
      <c r="C602" t="s">
        <v>260</v>
      </c>
      <c r="D602" t="s">
        <v>332</v>
      </c>
      <c r="E602">
        <v>1</v>
      </c>
      <c r="F602" t="s">
        <v>476</v>
      </c>
      <c r="G602" t="s">
        <v>266</v>
      </c>
      <c r="H602" t="s">
        <v>608</v>
      </c>
      <c r="M602" s="2">
        <v>1800</v>
      </c>
      <c r="N602" s="2">
        <v>4000</v>
      </c>
      <c r="O602" s="2">
        <f>IF(Tabla1[[#This Row],[Mov]]="VNT",Tabla1[[#This Row],[Sale]]-Tabla1[[#This Row],[Cost]],-Tabla1[[#This Row],[Cost]]*Tabla1[[#This Row],[Cant]])</f>
        <v>2200</v>
      </c>
      <c r="P602" s="8">
        <f>IF(Tabla1[[#This Row],[Mov]]="VNT",-Tabla1[[#This Row],[Cant]],Tabla1[[#This Row],[Cant]])</f>
        <v>-1</v>
      </c>
      <c r="Q602" s="8">
        <f>DAY(Tabla1[[#This Row],[Date]])</f>
        <v>17</v>
      </c>
      <c r="R602" s="8">
        <f>MONTH(Tabla1[[#This Row],[Date]])</f>
        <v>6</v>
      </c>
      <c r="S602" s="8">
        <f>YEAR(Tabla1[[#This Row],[Date]])</f>
        <v>2022</v>
      </c>
    </row>
    <row r="603" spans="1:19" x14ac:dyDescent="0.2">
      <c r="A603">
        <v>602</v>
      </c>
      <c r="B603" s="1">
        <v>44729</v>
      </c>
      <c r="C603" t="s">
        <v>260</v>
      </c>
      <c r="D603" t="s">
        <v>332</v>
      </c>
      <c r="E603">
        <v>1</v>
      </c>
      <c r="F603" t="s">
        <v>609</v>
      </c>
      <c r="G603" t="s">
        <v>793</v>
      </c>
      <c r="H603" t="s">
        <v>624</v>
      </c>
      <c r="M603" s="2">
        <v>95000</v>
      </c>
      <c r="N603" s="2">
        <v>120000</v>
      </c>
      <c r="O603" s="2">
        <f>IF(Tabla1[[#This Row],[Mov]]="VNT",Tabla1[[#This Row],[Sale]]-Tabla1[[#This Row],[Cost]],-Tabla1[[#This Row],[Cost]]*Tabla1[[#This Row],[Cant]])</f>
        <v>25000</v>
      </c>
      <c r="P603" s="8">
        <f>IF(Tabla1[[#This Row],[Mov]]="VNT",-Tabla1[[#This Row],[Cant]],Tabla1[[#This Row],[Cant]])</f>
        <v>-1</v>
      </c>
      <c r="Q603" s="8">
        <f>DAY(Tabla1[[#This Row],[Date]])</f>
        <v>17</v>
      </c>
      <c r="R603" s="8">
        <f>MONTH(Tabla1[[#This Row],[Date]])</f>
        <v>6</v>
      </c>
      <c r="S603" s="8">
        <f>YEAR(Tabla1[[#This Row],[Date]])</f>
        <v>2022</v>
      </c>
    </row>
    <row r="604" spans="1:19" x14ac:dyDescent="0.2">
      <c r="A604">
        <v>603</v>
      </c>
      <c r="B604" s="1">
        <v>44729</v>
      </c>
      <c r="C604" t="s">
        <v>260</v>
      </c>
      <c r="D604" t="s">
        <v>332</v>
      </c>
      <c r="E604">
        <v>1</v>
      </c>
      <c r="F604" t="s">
        <v>103</v>
      </c>
      <c r="G604" t="s">
        <v>284</v>
      </c>
      <c r="H604" t="s">
        <v>513</v>
      </c>
      <c r="I604" t="s">
        <v>610</v>
      </c>
      <c r="M604" s="2">
        <v>35000</v>
      </c>
      <c r="N604" s="2">
        <v>120000</v>
      </c>
      <c r="O604" s="2">
        <f>IF(Tabla1[[#This Row],[Mov]]="VNT",Tabla1[[#This Row],[Sale]]-Tabla1[[#This Row],[Cost]],-Tabla1[[#This Row],[Cost]]*Tabla1[[#This Row],[Cant]])</f>
        <v>85000</v>
      </c>
      <c r="P604" s="8">
        <f>IF(Tabla1[[#This Row],[Mov]]="VNT",-Tabla1[[#This Row],[Cant]],Tabla1[[#This Row],[Cant]])</f>
        <v>-1</v>
      </c>
      <c r="Q604" s="8">
        <f>DAY(Tabla1[[#This Row],[Date]])</f>
        <v>17</v>
      </c>
      <c r="R604" s="8">
        <f>MONTH(Tabla1[[#This Row],[Date]])</f>
        <v>6</v>
      </c>
      <c r="S604" s="8">
        <f>YEAR(Tabla1[[#This Row],[Date]])</f>
        <v>2022</v>
      </c>
    </row>
    <row r="605" spans="1:19" x14ac:dyDescent="0.2">
      <c r="A605">
        <v>604</v>
      </c>
      <c r="B605" s="1">
        <v>44729</v>
      </c>
      <c r="C605" t="s">
        <v>260</v>
      </c>
      <c r="D605" t="s">
        <v>332</v>
      </c>
      <c r="E605">
        <v>1</v>
      </c>
      <c r="F605" t="s">
        <v>458</v>
      </c>
      <c r="G605" t="s">
        <v>266</v>
      </c>
      <c r="H605" t="s">
        <v>2115</v>
      </c>
      <c r="M605" s="2">
        <v>0</v>
      </c>
      <c r="N605" s="2">
        <v>5000</v>
      </c>
      <c r="O605" s="2">
        <f>IF(Tabla1[[#This Row],[Mov]]="VNT",Tabla1[[#This Row],[Sale]]-Tabla1[[#This Row],[Cost]],-Tabla1[[#This Row],[Cost]]*Tabla1[[#This Row],[Cant]])</f>
        <v>5000</v>
      </c>
      <c r="P605" s="8">
        <f>IF(Tabla1[[#This Row],[Mov]]="VNT",-Tabla1[[#This Row],[Cant]],Tabla1[[#This Row],[Cant]])</f>
        <v>-1</v>
      </c>
      <c r="Q605" s="8">
        <f>DAY(Tabla1[[#This Row],[Date]])</f>
        <v>17</v>
      </c>
      <c r="R605" s="8">
        <f>MONTH(Tabla1[[#This Row],[Date]])</f>
        <v>6</v>
      </c>
      <c r="S605" s="8">
        <f>YEAR(Tabla1[[#This Row],[Date]])</f>
        <v>2022</v>
      </c>
    </row>
    <row r="606" spans="1:19" x14ac:dyDescent="0.2">
      <c r="A606">
        <v>605</v>
      </c>
      <c r="B606" s="1">
        <v>44729</v>
      </c>
      <c r="C606" t="s">
        <v>260</v>
      </c>
      <c r="D606" t="s">
        <v>332</v>
      </c>
      <c r="E606">
        <v>1</v>
      </c>
      <c r="F606" t="s">
        <v>458</v>
      </c>
      <c r="G606" t="s">
        <v>263</v>
      </c>
      <c r="H606" t="s">
        <v>611</v>
      </c>
      <c r="M606" s="2">
        <v>0</v>
      </c>
      <c r="N606" s="2">
        <v>65000</v>
      </c>
      <c r="O606" s="2">
        <f>IF(Tabla1[[#This Row],[Mov]]="VNT",Tabla1[[#This Row],[Sale]]-Tabla1[[#This Row],[Cost]],-Tabla1[[#This Row],[Cost]]*Tabla1[[#This Row],[Cant]])</f>
        <v>65000</v>
      </c>
      <c r="P606" s="8">
        <f>IF(Tabla1[[#This Row],[Mov]]="VNT",-Tabla1[[#This Row],[Cant]],Tabla1[[#This Row],[Cant]])</f>
        <v>-1</v>
      </c>
      <c r="Q606" s="8">
        <f>DAY(Tabla1[[#This Row],[Date]])</f>
        <v>17</v>
      </c>
      <c r="R606" s="8">
        <f>MONTH(Tabla1[[#This Row],[Date]])</f>
        <v>6</v>
      </c>
      <c r="S606" s="8">
        <f>YEAR(Tabla1[[#This Row],[Date]])</f>
        <v>2022</v>
      </c>
    </row>
    <row r="607" spans="1:19" x14ac:dyDescent="0.2">
      <c r="A607">
        <v>606</v>
      </c>
      <c r="B607" s="1">
        <v>44729</v>
      </c>
      <c r="C607" t="s">
        <v>260</v>
      </c>
      <c r="D607" t="s">
        <v>332</v>
      </c>
      <c r="E607">
        <v>1</v>
      </c>
      <c r="F607" t="s">
        <v>225</v>
      </c>
      <c r="G607" t="s">
        <v>263</v>
      </c>
      <c r="H607" t="s">
        <v>611</v>
      </c>
      <c r="M607" s="2">
        <v>1100</v>
      </c>
      <c r="N607" s="2">
        <v>10000</v>
      </c>
      <c r="O607" s="2">
        <f>IF(Tabla1[[#This Row],[Mov]]="VNT",Tabla1[[#This Row],[Sale]]-Tabla1[[#This Row],[Cost]],-Tabla1[[#This Row],[Cost]]*Tabla1[[#This Row],[Cant]])</f>
        <v>8900</v>
      </c>
      <c r="P607" s="8">
        <f>IF(Tabla1[[#This Row],[Mov]]="VNT",-Tabla1[[#This Row],[Cant]],Tabla1[[#This Row],[Cant]])</f>
        <v>-1</v>
      </c>
      <c r="Q607" s="8">
        <f>DAY(Tabla1[[#This Row],[Date]])</f>
        <v>17</v>
      </c>
      <c r="R607" s="8">
        <f>MONTH(Tabla1[[#This Row],[Date]])</f>
        <v>6</v>
      </c>
      <c r="S607" s="8">
        <f>YEAR(Tabla1[[#This Row],[Date]])</f>
        <v>2022</v>
      </c>
    </row>
    <row r="608" spans="1:19" x14ac:dyDescent="0.2">
      <c r="A608">
        <v>607</v>
      </c>
      <c r="B608" s="1">
        <v>44730</v>
      </c>
      <c r="C608" t="s">
        <v>260</v>
      </c>
      <c r="D608" t="s">
        <v>332</v>
      </c>
      <c r="E608">
        <v>1</v>
      </c>
      <c r="F608" t="s">
        <v>342</v>
      </c>
      <c r="G608" t="s">
        <v>612</v>
      </c>
      <c r="H608" t="s">
        <v>615</v>
      </c>
      <c r="M608" s="2">
        <v>1000</v>
      </c>
      <c r="N608" s="2">
        <v>10000</v>
      </c>
      <c r="O608" s="2">
        <f>IF(Tabla1[[#This Row],[Mov]]="VNT",Tabla1[[#This Row],[Sale]]-Tabla1[[#This Row],[Cost]],-Tabla1[[#This Row],[Cost]]*Tabla1[[#This Row],[Cant]])</f>
        <v>9000</v>
      </c>
      <c r="P608" s="8">
        <f>IF(Tabla1[[#This Row],[Mov]]="VNT",-Tabla1[[#This Row],[Cant]],Tabla1[[#This Row],[Cant]])</f>
        <v>-1</v>
      </c>
      <c r="Q608" s="8">
        <f>DAY(Tabla1[[#This Row],[Date]])</f>
        <v>18</v>
      </c>
      <c r="R608" s="8">
        <f>MONTH(Tabla1[[#This Row],[Date]])</f>
        <v>6</v>
      </c>
      <c r="S608" s="8">
        <f>YEAR(Tabla1[[#This Row],[Date]])</f>
        <v>2022</v>
      </c>
    </row>
    <row r="609" spans="1:19" x14ac:dyDescent="0.2">
      <c r="A609">
        <v>608</v>
      </c>
      <c r="B609" s="1">
        <v>44730</v>
      </c>
      <c r="C609" t="s">
        <v>260</v>
      </c>
      <c r="D609" t="s">
        <v>332</v>
      </c>
      <c r="E609">
        <v>1</v>
      </c>
      <c r="F609" t="s">
        <v>458</v>
      </c>
      <c r="G609" t="s">
        <v>612</v>
      </c>
      <c r="H609" t="s">
        <v>613</v>
      </c>
      <c r="M609" s="2">
        <v>0</v>
      </c>
      <c r="N609" s="2">
        <v>15000</v>
      </c>
      <c r="O609" s="2">
        <f>IF(Tabla1[[#This Row],[Mov]]="VNT",Tabla1[[#This Row],[Sale]]-Tabla1[[#This Row],[Cost]],-Tabla1[[#This Row],[Cost]]*Tabla1[[#This Row],[Cant]])</f>
        <v>15000</v>
      </c>
      <c r="P609" s="8">
        <f>IF(Tabla1[[#This Row],[Mov]]="VNT",-Tabla1[[#This Row],[Cant]],Tabla1[[#This Row],[Cant]])</f>
        <v>-1</v>
      </c>
      <c r="Q609" s="8">
        <f>DAY(Tabla1[[#This Row],[Date]])</f>
        <v>18</v>
      </c>
      <c r="R609" s="8">
        <f>MONTH(Tabla1[[#This Row],[Date]])</f>
        <v>6</v>
      </c>
      <c r="S609" s="8">
        <f>YEAR(Tabla1[[#This Row],[Date]])</f>
        <v>2022</v>
      </c>
    </row>
    <row r="610" spans="1:19" x14ac:dyDescent="0.2">
      <c r="A610">
        <v>609</v>
      </c>
      <c r="B610" s="1">
        <v>44730</v>
      </c>
      <c r="C610" t="s">
        <v>260</v>
      </c>
      <c r="D610" t="s">
        <v>332</v>
      </c>
      <c r="E610">
        <v>1</v>
      </c>
      <c r="F610" t="s">
        <v>116</v>
      </c>
      <c r="G610" t="s">
        <v>347</v>
      </c>
      <c r="H610" t="s">
        <v>518</v>
      </c>
      <c r="M610" s="2">
        <v>5610</v>
      </c>
      <c r="N610" s="2">
        <v>6000</v>
      </c>
      <c r="O610" s="2">
        <f>IF(Tabla1[[#This Row],[Mov]]="VNT",Tabla1[[#This Row],[Sale]]-Tabla1[[#This Row],[Cost]],-Tabla1[[#This Row],[Cost]]*Tabla1[[#This Row],[Cant]])</f>
        <v>390</v>
      </c>
      <c r="P610" s="8">
        <f>IF(Tabla1[[#This Row],[Mov]]="VNT",-Tabla1[[#This Row],[Cant]],Tabla1[[#This Row],[Cant]])</f>
        <v>-1</v>
      </c>
      <c r="Q610" s="8">
        <f>DAY(Tabla1[[#This Row],[Date]])</f>
        <v>18</v>
      </c>
      <c r="R610" s="8">
        <f>MONTH(Tabla1[[#This Row],[Date]])</f>
        <v>6</v>
      </c>
      <c r="S610" s="8">
        <f>YEAR(Tabla1[[#This Row],[Date]])</f>
        <v>2022</v>
      </c>
    </row>
    <row r="611" spans="1:19" x14ac:dyDescent="0.2">
      <c r="A611">
        <v>610</v>
      </c>
      <c r="B611" s="1">
        <v>44730</v>
      </c>
      <c r="C611" t="s">
        <v>260</v>
      </c>
      <c r="D611" t="s">
        <v>332</v>
      </c>
      <c r="E611">
        <v>1</v>
      </c>
      <c r="F611" t="s">
        <v>48</v>
      </c>
      <c r="G611" t="s">
        <v>338</v>
      </c>
      <c r="H611" t="s">
        <v>183</v>
      </c>
      <c r="M611" s="2">
        <v>15000</v>
      </c>
      <c r="N611" s="2">
        <v>25000</v>
      </c>
      <c r="O611" s="2">
        <f>IF(Tabla1[[#This Row],[Mov]]="VNT",Tabla1[[#This Row],[Sale]]-Tabla1[[#This Row],[Cost]],-Tabla1[[#This Row],[Cost]]*Tabla1[[#This Row],[Cant]])</f>
        <v>10000</v>
      </c>
      <c r="P611" s="8">
        <f>IF(Tabla1[[#This Row],[Mov]]="VNT",-Tabla1[[#This Row],[Cant]],Tabla1[[#This Row],[Cant]])</f>
        <v>-1</v>
      </c>
      <c r="Q611" s="8">
        <f>DAY(Tabla1[[#This Row],[Date]])</f>
        <v>18</v>
      </c>
      <c r="R611" s="8">
        <f>MONTH(Tabla1[[#This Row],[Date]])</f>
        <v>6</v>
      </c>
      <c r="S611" s="8">
        <f>YEAR(Tabla1[[#This Row],[Date]])</f>
        <v>2022</v>
      </c>
    </row>
    <row r="612" spans="1:19" x14ac:dyDescent="0.2">
      <c r="A612">
        <v>611</v>
      </c>
      <c r="B612" s="1">
        <v>44730</v>
      </c>
      <c r="C612" t="s">
        <v>260</v>
      </c>
      <c r="D612" t="s">
        <v>332</v>
      </c>
      <c r="E612">
        <v>1</v>
      </c>
      <c r="F612" t="s">
        <v>532</v>
      </c>
      <c r="G612" t="s">
        <v>263</v>
      </c>
      <c r="H612" t="s">
        <v>557</v>
      </c>
      <c r="M612" s="2">
        <v>40000</v>
      </c>
      <c r="N612" s="2">
        <v>60000</v>
      </c>
      <c r="O612" s="2">
        <f>IF(Tabla1[[#This Row],[Mov]]="VNT",Tabla1[[#This Row],[Sale]]-Tabla1[[#This Row],[Cost]],-Tabla1[[#This Row],[Cost]]*Tabla1[[#This Row],[Cant]])</f>
        <v>20000</v>
      </c>
      <c r="P612" s="8">
        <f>IF(Tabla1[[#This Row],[Mov]]="VNT",-Tabla1[[#This Row],[Cant]],Tabla1[[#This Row],[Cant]])</f>
        <v>-1</v>
      </c>
      <c r="Q612" s="8">
        <f>DAY(Tabla1[[#This Row],[Date]])</f>
        <v>18</v>
      </c>
      <c r="R612" s="8">
        <f>MONTH(Tabla1[[#This Row],[Date]])</f>
        <v>6</v>
      </c>
      <c r="S612" s="8">
        <f>YEAR(Tabla1[[#This Row],[Date]])</f>
        <v>2022</v>
      </c>
    </row>
    <row r="613" spans="1:19" x14ac:dyDescent="0.2">
      <c r="A613">
        <v>612</v>
      </c>
      <c r="B613" s="1">
        <v>44730</v>
      </c>
      <c r="C613" t="s">
        <v>260</v>
      </c>
      <c r="D613" t="s">
        <v>332</v>
      </c>
      <c r="E613">
        <v>1</v>
      </c>
      <c r="F613" t="s">
        <v>225</v>
      </c>
      <c r="G613" t="s">
        <v>263</v>
      </c>
      <c r="H613" t="s">
        <v>473</v>
      </c>
      <c r="I613" t="s">
        <v>614</v>
      </c>
      <c r="M613" s="2">
        <v>1100</v>
      </c>
      <c r="N613" s="2">
        <v>0</v>
      </c>
      <c r="O613" s="2">
        <f>IF(Tabla1[[#This Row],[Mov]]="VNT",Tabla1[[#This Row],[Sale]]-Tabla1[[#This Row],[Cost]],-Tabla1[[#This Row],[Cost]]*Tabla1[[#This Row],[Cant]])</f>
        <v>-1100</v>
      </c>
      <c r="P613" s="8">
        <f>IF(Tabla1[[#This Row],[Mov]]="VNT",-Tabla1[[#This Row],[Cant]],Tabla1[[#This Row],[Cant]])</f>
        <v>-1</v>
      </c>
      <c r="Q613" s="8">
        <f>DAY(Tabla1[[#This Row],[Date]])</f>
        <v>18</v>
      </c>
      <c r="R613" s="8">
        <f>MONTH(Tabla1[[#This Row],[Date]])</f>
        <v>6</v>
      </c>
      <c r="S613" s="8">
        <f>YEAR(Tabla1[[#This Row],[Date]])</f>
        <v>2022</v>
      </c>
    </row>
    <row r="614" spans="1:19" x14ac:dyDescent="0.2">
      <c r="A614">
        <v>613</v>
      </c>
      <c r="B614" s="1">
        <v>44730</v>
      </c>
      <c r="C614" t="s">
        <v>260</v>
      </c>
      <c r="D614" t="s">
        <v>332</v>
      </c>
      <c r="E614">
        <v>1</v>
      </c>
      <c r="F614" t="s">
        <v>116</v>
      </c>
      <c r="G614" t="s">
        <v>347</v>
      </c>
      <c r="H614" t="s">
        <v>518</v>
      </c>
      <c r="M614" s="2">
        <v>5610</v>
      </c>
      <c r="N614" s="2">
        <v>6000</v>
      </c>
      <c r="O614" s="2">
        <f>IF(Tabla1[[#This Row],[Mov]]="VNT",Tabla1[[#This Row],[Sale]]-Tabla1[[#This Row],[Cost]],-Tabla1[[#This Row],[Cost]]*Tabla1[[#This Row],[Cant]])</f>
        <v>390</v>
      </c>
      <c r="P614" s="8">
        <f>IF(Tabla1[[#This Row],[Mov]]="VNT",-Tabla1[[#This Row],[Cant]],Tabla1[[#This Row],[Cant]])</f>
        <v>-1</v>
      </c>
      <c r="Q614" s="8">
        <f>DAY(Tabla1[[#This Row],[Date]])</f>
        <v>18</v>
      </c>
      <c r="R614" s="8">
        <f>MONTH(Tabla1[[#This Row],[Date]])</f>
        <v>6</v>
      </c>
      <c r="S614" s="8">
        <f>YEAR(Tabla1[[#This Row],[Date]])</f>
        <v>2022</v>
      </c>
    </row>
    <row r="615" spans="1:19" x14ac:dyDescent="0.2">
      <c r="A615">
        <v>614</v>
      </c>
      <c r="B615" s="1">
        <v>44730</v>
      </c>
      <c r="C615" t="s">
        <v>260</v>
      </c>
      <c r="D615" t="s">
        <v>332</v>
      </c>
      <c r="E615">
        <v>1</v>
      </c>
      <c r="F615" t="s">
        <v>225</v>
      </c>
      <c r="G615" t="s">
        <v>262</v>
      </c>
      <c r="H615" t="s">
        <v>495</v>
      </c>
      <c r="M615" s="2">
        <v>1100</v>
      </c>
      <c r="N615" s="2">
        <v>9000</v>
      </c>
      <c r="O615" s="2">
        <f>IF(Tabla1[[#This Row],[Mov]]="VNT",Tabla1[[#This Row],[Sale]]-Tabla1[[#This Row],[Cost]],-Tabla1[[#This Row],[Cost]]*Tabla1[[#This Row],[Cant]])</f>
        <v>7900</v>
      </c>
      <c r="P615" s="8">
        <f>IF(Tabla1[[#This Row],[Mov]]="VNT",-Tabla1[[#This Row],[Cant]],Tabla1[[#This Row],[Cant]])</f>
        <v>-1</v>
      </c>
      <c r="Q615" s="8">
        <f>DAY(Tabla1[[#This Row],[Date]])</f>
        <v>18</v>
      </c>
      <c r="R615" s="8">
        <f>MONTH(Tabla1[[#This Row],[Date]])</f>
        <v>6</v>
      </c>
      <c r="S615" s="8">
        <f>YEAR(Tabla1[[#This Row],[Date]])</f>
        <v>2022</v>
      </c>
    </row>
    <row r="616" spans="1:19" x14ac:dyDescent="0.2">
      <c r="A616">
        <v>615</v>
      </c>
      <c r="B616" s="1">
        <v>44730</v>
      </c>
      <c r="C616" t="s">
        <v>260</v>
      </c>
      <c r="D616" t="s">
        <v>332</v>
      </c>
      <c r="E616">
        <v>1</v>
      </c>
      <c r="F616" t="s">
        <v>224</v>
      </c>
      <c r="G616" t="s">
        <v>262</v>
      </c>
      <c r="H616" t="s">
        <v>495</v>
      </c>
      <c r="M616" s="2">
        <v>10000</v>
      </c>
      <c r="N616" s="2">
        <v>19000</v>
      </c>
      <c r="O616" s="2">
        <f>IF(Tabla1[[#This Row],[Mov]]="VNT",Tabla1[[#This Row],[Sale]]-Tabla1[[#This Row],[Cost]],-Tabla1[[#This Row],[Cost]]*Tabla1[[#This Row],[Cant]])</f>
        <v>9000</v>
      </c>
      <c r="P616" s="8">
        <f>IF(Tabla1[[#This Row],[Mov]]="VNT",-Tabla1[[#This Row],[Cant]],Tabla1[[#This Row],[Cant]])</f>
        <v>-1</v>
      </c>
      <c r="Q616" s="8">
        <f>DAY(Tabla1[[#This Row],[Date]])</f>
        <v>18</v>
      </c>
      <c r="R616" s="8">
        <f>MONTH(Tabla1[[#This Row],[Date]])</f>
        <v>6</v>
      </c>
      <c r="S616" s="8">
        <f>YEAR(Tabla1[[#This Row],[Date]])</f>
        <v>2022</v>
      </c>
    </row>
    <row r="617" spans="1:19" x14ac:dyDescent="0.2">
      <c r="A617">
        <v>616</v>
      </c>
      <c r="B617" s="1">
        <v>44730</v>
      </c>
      <c r="C617" t="s">
        <v>260</v>
      </c>
      <c r="D617" t="s">
        <v>332</v>
      </c>
      <c r="E617">
        <v>1</v>
      </c>
      <c r="F617" t="s">
        <v>116</v>
      </c>
      <c r="G617" t="s">
        <v>347</v>
      </c>
      <c r="H617" t="s">
        <v>518</v>
      </c>
      <c r="M617" s="2">
        <v>5610</v>
      </c>
      <c r="N617" s="2">
        <v>6000</v>
      </c>
      <c r="O617" s="2">
        <f>IF(Tabla1[[#This Row],[Mov]]="VNT",Tabla1[[#This Row],[Sale]]-Tabla1[[#This Row],[Cost]],-Tabla1[[#This Row],[Cost]]*Tabla1[[#This Row],[Cant]])</f>
        <v>390</v>
      </c>
      <c r="P617" s="8">
        <f>IF(Tabla1[[#This Row],[Mov]]="VNT",-Tabla1[[#This Row],[Cant]],Tabla1[[#This Row],[Cant]])</f>
        <v>-1</v>
      </c>
      <c r="Q617" s="8">
        <f>DAY(Tabla1[[#This Row],[Date]])</f>
        <v>18</v>
      </c>
      <c r="R617" s="8">
        <f>MONTH(Tabla1[[#This Row],[Date]])</f>
        <v>6</v>
      </c>
      <c r="S617" s="8">
        <f>YEAR(Tabla1[[#This Row],[Date]])</f>
        <v>2022</v>
      </c>
    </row>
    <row r="618" spans="1:19" x14ac:dyDescent="0.2">
      <c r="A618">
        <v>617</v>
      </c>
      <c r="B618" s="1">
        <v>44730</v>
      </c>
      <c r="C618" t="s">
        <v>260</v>
      </c>
      <c r="D618" t="s">
        <v>332</v>
      </c>
      <c r="E618">
        <v>1</v>
      </c>
      <c r="F618" t="s">
        <v>225</v>
      </c>
      <c r="G618" t="s">
        <v>262</v>
      </c>
      <c r="H618" t="s">
        <v>495</v>
      </c>
      <c r="M618" s="2">
        <v>1100</v>
      </c>
      <c r="N618" s="2">
        <v>10000</v>
      </c>
      <c r="O618" s="2">
        <f>IF(Tabla1[[#This Row],[Mov]]="VNT",Tabla1[[#This Row],[Sale]]-Tabla1[[#This Row],[Cost]],-Tabla1[[#This Row],[Cost]]*Tabla1[[#This Row],[Cant]])</f>
        <v>8900</v>
      </c>
      <c r="P618" s="8">
        <f>IF(Tabla1[[#This Row],[Mov]]="VNT",-Tabla1[[#This Row],[Cant]],Tabla1[[#This Row],[Cant]])</f>
        <v>-1</v>
      </c>
      <c r="Q618" s="8">
        <f>DAY(Tabla1[[#This Row],[Date]])</f>
        <v>18</v>
      </c>
      <c r="R618" s="8">
        <f>MONTH(Tabla1[[#This Row],[Date]])</f>
        <v>6</v>
      </c>
      <c r="S618" s="8">
        <f>YEAR(Tabla1[[#This Row],[Date]])</f>
        <v>2022</v>
      </c>
    </row>
    <row r="619" spans="1:19" x14ac:dyDescent="0.2">
      <c r="A619">
        <v>618</v>
      </c>
      <c r="B619" s="1">
        <v>44730</v>
      </c>
      <c r="C619" t="s">
        <v>260</v>
      </c>
      <c r="D619" t="s">
        <v>332</v>
      </c>
      <c r="E619">
        <v>1</v>
      </c>
      <c r="F619" t="s">
        <v>26</v>
      </c>
      <c r="G619" t="s">
        <v>266</v>
      </c>
      <c r="H619" t="s">
        <v>229</v>
      </c>
      <c r="I619" t="s">
        <v>150</v>
      </c>
      <c r="M619" s="2">
        <v>5000</v>
      </c>
      <c r="N619" s="2">
        <v>15000</v>
      </c>
      <c r="O619" s="2">
        <f>IF(Tabla1[[#This Row],[Mov]]="VNT",Tabla1[[#This Row],[Sale]]-Tabla1[[#This Row],[Cost]],-Tabla1[[#This Row],[Cost]]*Tabla1[[#This Row],[Cant]])</f>
        <v>10000</v>
      </c>
      <c r="P619" s="8">
        <f>IF(Tabla1[[#This Row],[Mov]]="VNT",-Tabla1[[#This Row],[Cant]],Tabla1[[#This Row],[Cant]])</f>
        <v>-1</v>
      </c>
      <c r="Q619" s="8">
        <f>DAY(Tabla1[[#This Row],[Date]])</f>
        <v>18</v>
      </c>
      <c r="R619" s="8">
        <f>MONTH(Tabla1[[#This Row],[Date]])</f>
        <v>6</v>
      </c>
      <c r="S619" s="8">
        <f>YEAR(Tabla1[[#This Row],[Date]])</f>
        <v>2022</v>
      </c>
    </row>
    <row r="620" spans="1:19" x14ac:dyDescent="0.2">
      <c r="A620">
        <v>619</v>
      </c>
      <c r="B620" s="1">
        <v>44729</v>
      </c>
      <c r="C620" t="s">
        <v>261</v>
      </c>
      <c r="D620" t="s">
        <v>267</v>
      </c>
      <c r="E620">
        <v>25</v>
      </c>
      <c r="F620" t="s">
        <v>225</v>
      </c>
      <c r="G620" t="s">
        <v>589</v>
      </c>
      <c r="H620" t="s">
        <v>1002</v>
      </c>
      <c r="M620" s="2">
        <v>1100</v>
      </c>
      <c r="N620" s="2">
        <v>10000</v>
      </c>
      <c r="O620" s="2">
        <f>IF(Tabla1[[#This Row],[Mov]]="VNT",Tabla1[[#This Row],[Sale]]-Tabla1[[#This Row],[Cost]],-Tabla1[[#This Row],[Cost]]*Tabla1[[#This Row],[Cant]])</f>
        <v>-27500</v>
      </c>
      <c r="P620" s="8">
        <f>IF(Tabla1[[#This Row],[Mov]]="VNT",-Tabla1[[#This Row],[Cant]],Tabla1[[#This Row],[Cant]])</f>
        <v>25</v>
      </c>
      <c r="Q620" s="8">
        <f>DAY(Tabla1[[#This Row],[Date]])</f>
        <v>17</v>
      </c>
      <c r="R620" s="8">
        <f>MONTH(Tabla1[[#This Row],[Date]])</f>
        <v>6</v>
      </c>
      <c r="S620" s="8">
        <f>YEAR(Tabla1[[#This Row],[Date]])</f>
        <v>2022</v>
      </c>
    </row>
    <row r="621" spans="1:19" x14ac:dyDescent="0.2">
      <c r="A621">
        <v>620</v>
      </c>
      <c r="B621" s="1">
        <v>44729</v>
      </c>
      <c r="C621" t="s">
        <v>261</v>
      </c>
      <c r="D621" t="s">
        <v>267</v>
      </c>
      <c r="E621">
        <v>2</v>
      </c>
      <c r="F621" t="s">
        <v>15</v>
      </c>
      <c r="G621" t="s">
        <v>273</v>
      </c>
      <c r="H621" t="s">
        <v>561</v>
      </c>
      <c r="M621" s="2">
        <v>4500</v>
      </c>
      <c r="N621" s="2">
        <v>9000</v>
      </c>
      <c r="O621" s="2">
        <f>IF(Tabla1[[#This Row],[Mov]]="VNT",Tabla1[[#This Row],[Sale]]-Tabla1[[#This Row],[Cost]],-Tabla1[[#This Row],[Cost]]*Tabla1[[#This Row],[Cant]])</f>
        <v>-9000</v>
      </c>
      <c r="P621" s="8">
        <f>IF(Tabla1[[#This Row],[Mov]]="VNT",-Tabla1[[#This Row],[Cant]],Tabla1[[#This Row],[Cant]])</f>
        <v>2</v>
      </c>
      <c r="Q621" s="8">
        <f>DAY(Tabla1[[#This Row],[Date]])</f>
        <v>17</v>
      </c>
      <c r="R621" s="8">
        <f>MONTH(Tabla1[[#This Row],[Date]])</f>
        <v>6</v>
      </c>
      <c r="S621" s="8">
        <f>YEAR(Tabla1[[#This Row],[Date]])</f>
        <v>2022</v>
      </c>
    </row>
    <row r="622" spans="1:19" x14ac:dyDescent="0.2">
      <c r="A622">
        <v>621</v>
      </c>
      <c r="B622" s="1">
        <v>44729</v>
      </c>
      <c r="C622" t="s">
        <v>261</v>
      </c>
      <c r="D622" t="s">
        <v>267</v>
      </c>
      <c r="E622">
        <v>5</v>
      </c>
      <c r="F622" t="s">
        <v>21</v>
      </c>
      <c r="G622" t="s">
        <v>272</v>
      </c>
      <c r="H622" t="s">
        <v>24</v>
      </c>
      <c r="M622" s="2">
        <v>3500</v>
      </c>
      <c r="N622" s="2">
        <v>10000</v>
      </c>
      <c r="O622" s="2">
        <f>IF(Tabla1[[#This Row],[Mov]]="VNT",Tabla1[[#This Row],[Sale]]-Tabla1[[#This Row],[Cost]],-Tabla1[[#This Row],[Cost]]*Tabla1[[#This Row],[Cant]])</f>
        <v>-17500</v>
      </c>
      <c r="P622" s="8">
        <f>IF(Tabla1[[#This Row],[Mov]]="VNT",-Tabla1[[#This Row],[Cant]],Tabla1[[#This Row],[Cant]])</f>
        <v>5</v>
      </c>
      <c r="Q622" s="8">
        <f>DAY(Tabla1[[#This Row],[Date]])</f>
        <v>17</v>
      </c>
      <c r="R622" s="8">
        <f>MONTH(Tabla1[[#This Row],[Date]])</f>
        <v>6</v>
      </c>
      <c r="S622" s="8">
        <f>YEAR(Tabla1[[#This Row],[Date]])</f>
        <v>2022</v>
      </c>
    </row>
    <row r="623" spans="1:19" x14ac:dyDescent="0.2">
      <c r="A623">
        <v>622</v>
      </c>
      <c r="B623" s="1">
        <v>44729</v>
      </c>
      <c r="C623" t="s">
        <v>261</v>
      </c>
      <c r="D623" t="s">
        <v>267</v>
      </c>
      <c r="E623">
        <v>5</v>
      </c>
      <c r="F623" t="s">
        <v>588</v>
      </c>
      <c r="G623" t="s">
        <v>262</v>
      </c>
      <c r="H623" t="s">
        <v>616</v>
      </c>
      <c r="M623" s="2">
        <v>700</v>
      </c>
      <c r="N623" s="2">
        <v>5000</v>
      </c>
      <c r="O623" s="2">
        <f>IF(Tabla1[[#This Row],[Mov]]="VNT",Tabla1[[#This Row],[Sale]]-Tabla1[[#This Row],[Cost]],-Tabla1[[#This Row],[Cost]]*Tabla1[[#This Row],[Cant]])</f>
        <v>-3500</v>
      </c>
      <c r="P623" s="8">
        <f>IF(Tabla1[[#This Row],[Mov]]="VNT",-Tabla1[[#This Row],[Cant]],Tabla1[[#This Row],[Cant]])</f>
        <v>5</v>
      </c>
      <c r="Q623" s="8">
        <f>DAY(Tabla1[[#This Row],[Date]])</f>
        <v>17</v>
      </c>
      <c r="R623" s="8">
        <f>MONTH(Tabla1[[#This Row],[Date]])</f>
        <v>6</v>
      </c>
      <c r="S623" s="8">
        <f>YEAR(Tabla1[[#This Row],[Date]])</f>
        <v>2022</v>
      </c>
    </row>
    <row r="624" spans="1:19" x14ac:dyDescent="0.2">
      <c r="A624">
        <v>623</v>
      </c>
      <c r="B624" s="1">
        <v>44729</v>
      </c>
      <c r="C624" t="s">
        <v>261</v>
      </c>
      <c r="D624" t="s">
        <v>339</v>
      </c>
      <c r="E624">
        <v>19</v>
      </c>
      <c r="F624" t="s">
        <v>342</v>
      </c>
      <c r="G624" t="s">
        <v>589</v>
      </c>
      <c r="H624" t="s">
        <v>1002</v>
      </c>
      <c r="M624" s="2">
        <v>1000</v>
      </c>
      <c r="N624" s="2">
        <v>10000</v>
      </c>
      <c r="O624" s="2">
        <f>IF(Tabla1[[#This Row],[Mov]]="VNT",Tabla1[[#This Row],[Sale]]-Tabla1[[#This Row],[Cost]],-Tabla1[[#This Row],[Cost]]*Tabla1[[#This Row],[Cant]])</f>
        <v>-19000</v>
      </c>
      <c r="P624" s="8">
        <f>IF(Tabla1[[#This Row],[Mov]]="VNT",-Tabla1[[#This Row],[Cant]],Tabla1[[#This Row],[Cant]])</f>
        <v>19</v>
      </c>
      <c r="Q624" s="8">
        <f>DAY(Tabla1[[#This Row],[Date]])</f>
        <v>17</v>
      </c>
      <c r="R624" s="8">
        <f>MONTH(Tabla1[[#This Row],[Date]])</f>
        <v>6</v>
      </c>
      <c r="S624" s="8">
        <f>YEAR(Tabla1[[#This Row],[Date]])</f>
        <v>2022</v>
      </c>
    </row>
    <row r="625" spans="1:19" x14ac:dyDescent="0.2">
      <c r="A625">
        <v>624</v>
      </c>
      <c r="B625" s="1">
        <v>44729</v>
      </c>
      <c r="C625" t="s">
        <v>261</v>
      </c>
      <c r="D625" t="s">
        <v>339</v>
      </c>
      <c r="E625">
        <v>5</v>
      </c>
      <c r="F625" t="s">
        <v>3257</v>
      </c>
      <c r="G625" t="s">
        <v>284</v>
      </c>
      <c r="H625" t="s">
        <v>397</v>
      </c>
      <c r="M625" s="2">
        <v>4300</v>
      </c>
      <c r="N625" s="2">
        <v>15000</v>
      </c>
      <c r="O625" s="2">
        <f>IF(Tabla1[[#This Row],[Mov]]="VNT",Tabla1[[#This Row],[Sale]]-Tabla1[[#This Row],[Cost]],-Tabla1[[#This Row],[Cost]]*Tabla1[[#This Row],[Cant]])</f>
        <v>-21500</v>
      </c>
      <c r="P625" s="8">
        <f>IF(Tabla1[[#This Row],[Mov]]="VNT",-Tabla1[[#This Row],[Cant]],Tabla1[[#This Row],[Cant]])</f>
        <v>5</v>
      </c>
      <c r="Q625" s="8">
        <f>DAY(Tabla1[[#This Row],[Date]])</f>
        <v>17</v>
      </c>
      <c r="R625" s="8">
        <f>MONTH(Tabla1[[#This Row],[Date]])</f>
        <v>6</v>
      </c>
      <c r="S625" s="8">
        <f>YEAR(Tabla1[[#This Row],[Date]])</f>
        <v>2022</v>
      </c>
    </row>
    <row r="626" spans="1:19" x14ac:dyDescent="0.2">
      <c r="A626">
        <v>625</v>
      </c>
      <c r="B626" s="1">
        <v>44729</v>
      </c>
      <c r="C626" t="s">
        <v>261</v>
      </c>
      <c r="D626" t="s">
        <v>339</v>
      </c>
      <c r="E626">
        <v>2</v>
      </c>
      <c r="F626" t="s">
        <v>618</v>
      </c>
      <c r="G626" t="s">
        <v>263</v>
      </c>
      <c r="H626" t="s">
        <v>619</v>
      </c>
      <c r="M626" s="2">
        <v>25000</v>
      </c>
      <c r="N626" s="2">
        <v>49000</v>
      </c>
      <c r="O626" s="2">
        <f>IF(Tabla1[[#This Row],[Mov]]="VNT",Tabla1[[#This Row],[Sale]]-Tabla1[[#This Row],[Cost]],-Tabla1[[#This Row],[Cost]]*Tabla1[[#This Row],[Cant]])</f>
        <v>-50000</v>
      </c>
      <c r="P626" s="8">
        <f>IF(Tabla1[[#This Row],[Mov]]="VNT",-Tabla1[[#This Row],[Cant]],Tabla1[[#This Row],[Cant]])</f>
        <v>2</v>
      </c>
      <c r="Q626" s="8">
        <f>DAY(Tabla1[[#This Row],[Date]])</f>
        <v>17</v>
      </c>
      <c r="R626" s="8">
        <f>MONTH(Tabla1[[#This Row],[Date]])</f>
        <v>6</v>
      </c>
      <c r="S626" s="8">
        <f>YEAR(Tabla1[[#This Row],[Date]])</f>
        <v>2022</v>
      </c>
    </row>
    <row r="627" spans="1:19" x14ac:dyDescent="0.2">
      <c r="A627">
        <v>626</v>
      </c>
      <c r="B627" s="1">
        <v>44729</v>
      </c>
      <c r="C627" t="s">
        <v>261</v>
      </c>
      <c r="D627" t="s">
        <v>339</v>
      </c>
      <c r="E627">
        <v>1</v>
      </c>
      <c r="F627" t="s">
        <v>532</v>
      </c>
      <c r="G627" t="s">
        <v>620</v>
      </c>
      <c r="H627" t="s">
        <v>621</v>
      </c>
      <c r="M627" s="2">
        <v>45000</v>
      </c>
      <c r="N627" s="2">
        <v>75000</v>
      </c>
      <c r="O627" s="2">
        <f>IF(Tabla1[[#This Row],[Mov]]="VNT",Tabla1[[#This Row],[Sale]]-Tabla1[[#This Row],[Cost]],-Tabla1[[#This Row],[Cost]]*Tabla1[[#This Row],[Cant]])</f>
        <v>-45000</v>
      </c>
      <c r="P627" s="8">
        <f>IF(Tabla1[[#This Row],[Mov]]="VNT",-Tabla1[[#This Row],[Cant]],Tabla1[[#This Row],[Cant]])</f>
        <v>1</v>
      </c>
      <c r="Q627" s="8">
        <f>DAY(Tabla1[[#This Row],[Date]])</f>
        <v>17</v>
      </c>
      <c r="R627" s="8">
        <f>MONTH(Tabla1[[#This Row],[Date]])</f>
        <v>6</v>
      </c>
      <c r="S627" s="8">
        <f>YEAR(Tabla1[[#This Row],[Date]])</f>
        <v>2022</v>
      </c>
    </row>
    <row r="628" spans="1:19" x14ac:dyDescent="0.2">
      <c r="A628">
        <v>627</v>
      </c>
      <c r="B628" s="1">
        <v>44729</v>
      </c>
      <c r="C628" t="s">
        <v>261</v>
      </c>
      <c r="D628" t="s">
        <v>339</v>
      </c>
      <c r="E628">
        <v>1</v>
      </c>
      <c r="F628" t="s">
        <v>532</v>
      </c>
      <c r="G628" t="s">
        <v>263</v>
      </c>
      <c r="H628" t="s">
        <v>559</v>
      </c>
      <c r="M628" s="2">
        <v>50000</v>
      </c>
      <c r="N628" s="2">
        <v>85000</v>
      </c>
      <c r="O628" s="2">
        <f>IF(Tabla1[[#This Row],[Mov]]="VNT",Tabla1[[#This Row],[Sale]]-Tabla1[[#This Row],[Cost]],-Tabla1[[#This Row],[Cost]]*Tabla1[[#This Row],[Cant]])</f>
        <v>-50000</v>
      </c>
      <c r="P628" s="8">
        <f>IF(Tabla1[[#This Row],[Mov]]="VNT",-Tabla1[[#This Row],[Cant]],Tabla1[[#This Row],[Cant]])</f>
        <v>1</v>
      </c>
      <c r="Q628" s="8">
        <f>DAY(Tabla1[[#This Row],[Date]])</f>
        <v>17</v>
      </c>
      <c r="R628" s="8">
        <f>MONTH(Tabla1[[#This Row],[Date]])</f>
        <v>6</v>
      </c>
      <c r="S628" s="8">
        <f>YEAR(Tabla1[[#This Row],[Date]])</f>
        <v>2022</v>
      </c>
    </row>
    <row r="629" spans="1:19" x14ac:dyDescent="0.2">
      <c r="A629">
        <v>628</v>
      </c>
      <c r="B629" s="1">
        <v>44729</v>
      </c>
      <c r="C629" t="s">
        <v>261</v>
      </c>
      <c r="D629" t="s">
        <v>339</v>
      </c>
      <c r="E629">
        <v>1</v>
      </c>
      <c r="F629" t="s">
        <v>532</v>
      </c>
      <c r="G629" t="s">
        <v>263</v>
      </c>
      <c r="H629" t="s">
        <v>557</v>
      </c>
      <c r="M629" s="2">
        <v>40000</v>
      </c>
      <c r="N629" s="2">
        <v>60000</v>
      </c>
      <c r="O629" s="2">
        <f>IF(Tabla1[[#This Row],[Mov]]="VNT",Tabla1[[#This Row],[Sale]]-Tabla1[[#This Row],[Cost]],-Tabla1[[#This Row],[Cost]]*Tabla1[[#This Row],[Cant]])</f>
        <v>-40000</v>
      </c>
      <c r="P629" s="8">
        <f>IF(Tabla1[[#This Row],[Mov]]="VNT",-Tabla1[[#This Row],[Cant]],Tabla1[[#This Row],[Cant]])</f>
        <v>1</v>
      </c>
      <c r="Q629" s="8">
        <f>DAY(Tabla1[[#This Row],[Date]])</f>
        <v>17</v>
      </c>
      <c r="R629" s="8">
        <f>MONTH(Tabla1[[#This Row],[Date]])</f>
        <v>6</v>
      </c>
      <c r="S629" s="8">
        <f>YEAR(Tabla1[[#This Row],[Date]])</f>
        <v>2022</v>
      </c>
    </row>
    <row r="630" spans="1:19" x14ac:dyDescent="0.2">
      <c r="A630">
        <v>629</v>
      </c>
      <c r="B630" s="1">
        <v>44729</v>
      </c>
      <c r="C630" t="s">
        <v>261</v>
      </c>
      <c r="D630" t="s">
        <v>339</v>
      </c>
      <c r="E630">
        <v>1</v>
      </c>
      <c r="F630" t="s">
        <v>617</v>
      </c>
      <c r="G630" t="s">
        <v>266</v>
      </c>
      <c r="H630" t="s">
        <v>652</v>
      </c>
      <c r="I630" t="s">
        <v>32</v>
      </c>
      <c r="J630" t="s">
        <v>651</v>
      </c>
      <c r="M630" s="2">
        <v>65000</v>
      </c>
      <c r="N630" s="2">
        <v>99000</v>
      </c>
      <c r="O630" s="2">
        <f>IF(Tabla1[[#This Row],[Mov]]="VNT",Tabla1[[#This Row],[Sale]]-Tabla1[[#This Row],[Cost]],-Tabla1[[#This Row],[Cost]]*Tabla1[[#This Row],[Cant]])</f>
        <v>-65000</v>
      </c>
      <c r="P630" s="8">
        <f>IF(Tabla1[[#This Row],[Mov]]="VNT",-Tabla1[[#This Row],[Cant]],Tabla1[[#This Row],[Cant]])</f>
        <v>1</v>
      </c>
      <c r="Q630" s="8">
        <f>DAY(Tabla1[[#This Row],[Date]])</f>
        <v>17</v>
      </c>
      <c r="R630" s="8">
        <f>MONTH(Tabla1[[#This Row],[Date]])</f>
        <v>6</v>
      </c>
      <c r="S630" s="8">
        <f>YEAR(Tabla1[[#This Row],[Date]])</f>
        <v>2022</v>
      </c>
    </row>
    <row r="631" spans="1:19" x14ac:dyDescent="0.2">
      <c r="A631">
        <v>630</v>
      </c>
      <c r="B631" s="1">
        <v>44729</v>
      </c>
      <c r="C631" t="s">
        <v>261</v>
      </c>
      <c r="D631" t="s">
        <v>623</v>
      </c>
      <c r="E631">
        <v>1</v>
      </c>
      <c r="F631" t="s">
        <v>201</v>
      </c>
      <c r="G631" t="s">
        <v>266</v>
      </c>
      <c r="H631" t="s">
        <v>203</v>
      </c>
      <c r="M631" s="2">
        <v>45000</v>
      </c>
      <c r="N631" s="2">
        <v>75000</v>
      </c>
      <c r="O631" s="2">
        <f>IF(Tabla1[[#This Row],[Mov]]="VNT",Tabla1[[#This Row],[Sale]]-Tabla1[[#This Row],[Cost]],-Tabla1[[#This Row],[Cost]]*Tabla1[[#This Row],[Cant]])</f>
        <v>-45000</v>
      </c>
      <c r="P631" s="8">
        <f>IF(Tabla1[[#This Row],[Mov]]="VNT",-Tabla1[[#This Row],[Cant]],Tabla1[[#This Row],[Cant]])</f>
        <v>1</v>
      </c>
      <c r="Q631" s="8">
        <f>DAY(Tabla1[[#This Row],[Date]])</f>
        <v>17</v>
      </c>
      <c r="R631" s="8">
        <f>MONTH(Tabla1[[#This Row],[Date]])</f>
        <v>6</v>
      </c>
      <c r="S631" s="8">
        <f>YEAR(Tabla1[[#This Row],[Date]])</f>
        <v>2022</v>
      </c>
    </row>
    <row r="632" spans="1:19" x14ac:dyDescent="0.2">
      <c r="A632">
        <v>631</v>
      </c>
      <c r="B632" s="1">
        <v>44729</v>
      </c>
      <c r="C632" t="s">
        <v>261</v>
      </c>
      <c r="D632" t="s">
        <v>623</v>
      </c>
      <c r="E632">
        <v>2</v>
      </c>
      <c r="F632" t="s">
        <v>1295</v>
      </c>
      <c r="G632" t="s">
        <v>266</v>
      </c>
      <c r="H632" t="s">
        <v>622</v>
      </c>
      <c r="M632" s="2">
        <v>8000</v>
      </c>
      <c r="N632" s="2">
        <v>19000</v>
      </c>
      <c r="O632" s="2">
        <f>IF(Tabla1[[#This Row],[Mov]]="VNT",Tabla1[[#This Row],[Sale]]-Tabla1[[#This Row],[Cost]],-Tabla1[[#This Row],[Cost]]*Tabla1[[#This Row],[Cant]])</f>
        <v>-16000</v>
      </c>
      <c r="P632" s="8">
        <f>IF(Tabla1[[#This Row],[Mov]]="VNT",-Tabla1[[#This Row],[Cant]],Tabla1[[#This Row],[Cant]])</f>
        <v>2</v>
      </c>
      <c r="Q632" s="8">
        <f>DAY(Tabla1[[#This Row],[Date]])</f>
        <v>17</v>
      </c>
      <c r="R632" s="8">
        <f>MONTH(Tabla1[[#This Row],[Date]])</f>
        <v>6</v>
      </c>
      <c r="S632" s="8">
        <f>YEAR(Tabla1[[#This Row],[Date]])</f>
        <v>2022</v>
      </c>
    </row>
    <row r="633" spans="1:19" x14ac:dyDescent="0.2">
      <c r="A633">
        <v>632</v>
      </c>
      <c r="B633" s="1">
        <v>44729</v>
      </c>
      <c r="C633" t="s">
        <v>261</v>
      </c>
      <c r="D633" t="s">
        <v>623</v>
      </c>
      <c r="E633">
        <v>1</v>
      </c>
      <c r="F633" t="s">
        <v>532</v>
      </c>
      <c r="G633" t="s">
        <v>273</v>
      </c>
      <c r="H633" t="s">
        <v>552</v>
      </c>
      <c r="M633" s="2">
        <v>18000</v>
      </c>
      <c r="N633" s="2">
        <v>30000</v>
      </c>
      <c r="O633" s="2">
        <f>IF(Tabla1[[#This Row],[Mov]]="VNT",Tabla1[[#This Row],[Sale]]-Tabla1[[#This Row],[Cost]],-Tabla1[[#This Row],[Cost]]*Tabla1[[#This Row],[Cant]])</f>
        <v>-18000</v>
      </c>
      <c r="P633" s="8">
        <f>IF(Tabla1[[#This Row],[Mov]]="VNT",-Tabla1[[#This Row],[Cant]],Tabla1[[#This Row],[Cant]])</f>
        <v>1</v>
      </c>
      <c r="Q633" s="8">
        <f>DAY(Tabla1[[#This Row],[Date]])</f>
        <v>17</v>
      </c>
      <c r="R633" s="8">
        <f>MONTH(Tabla1[[#This Row],[Date]])</f>
        <v>6</v>
      </c>
      <c r="S633" s="8">
        <f>YEAR(Tabla1[[#This Row],[Date]])</f>
        <v>2022</v>
      </c>
    </row>
    <row r="634" spans="1:19" x14ac:dyDescent="0.2">
      <c r="A634">
        <v>633</v>
      </c>
      <c r="B634" s="1">
        <v>44729</v>
      </c>
      <c r="C634" t="s">
        <v>261</v>
      </c>
      <c r="D634" t="s">
        <v>623</v>
      </c>
      <c r="E634">
        <v>1</v>
      </c>
      <c r="F634" t="s">
        <v>609</v>
      </c>
      <c r="G634" t="s">
        <v>793</v>
      </c>
      <c r="H634" t="s">
        <v>624</v>
      </c>
      <c r="M634" s="2">
        <v>95000</v>
      </c>
      <c r="N634" s="2">
        <v>125000</v>
      </c>
      <c r="O634" s="2">
        <f>IF(Tabla1[[#This Row],[Mov]]="VNT",Tabla1[[#This Row],[Sale]]-Tabla1[[#This Row],[Cost]],-Tabla1[[#This Row],[Cost]]*Tabla1[[#This Row],[Cant]])</f>
        <v>-95000</v>
      </c>
      <c r="P634" s="8">
        <f>IF(Tabla1[[#This Row],[Mov]]="VNT",-Tabla1[[#This Row],[Cant]],Tabla1[[#This Row],[Cant]])</f>
        <v>1</v>
      </c>
      <c r="Q634" s="8">
        <f>DAY(Tabla1[[#This Row],[Date]])</f>
        <v>17</v>
      </c>
      <c r="R634" s="8">
        <f>MONTH(Tabla1[[#This Row],[Date]])</f>
        <v>6</v>
      </c>
      <c r="S634" s="8">
        <f>YEAR(Tabla1[[#This Row],[Date]])</f>
        <v>2022</v>
      </c>
    </row>
    <row r="635" spans="1:19" x14ac:dyDescent="0.2">
      <c r="A635">
        <v>634</v>
      </c>
      <c r="B635" s="1">
        <v>44729</v>
      </c>
      <c r="C635" t="s">
        <v>261</v>
      </c>
      <c r="D635" t="s">
        <v>124</v>
      </c>
      <c r="E635">
        <v>4</v>
      </c>
      <c r="F635" t="s">
        <v>38</v>
      </c>
      <c r="G635" t="s">
        <v>266</v>
      </c>
      <c r="H635" t="s">
        <v>625</v>
      </c>
      <c r="M635" s="2">
        <v>2500</v>
      </c>
      <c r="N635" s="2">
        <v>6000</v>
      </c>
      <c r="O635" s="2">
        <f>IF(Tabla1[[#This Row],[Mov]]="VNT",Tabla1[[#This Row],[Sale]]-Tabla1[[#This Row],[Cost]],-Tabla1[[#This Row],[Cost]]*Tabla1[[#This Row],[Cant]])</f>
        <v>-10000</v>
      </c>
      <c r="P635" s="8">
        <f>IF(Tabla1[[#This Row],[Mov]]="VNT",-Tabla1[[#This Row],[Cant]],Tabla1[[#This Row],[Cant]])</f>
        <v>4</v>
      </c>
      <c r="Q635" s="8">
        <f>DAY(Tabla1[[#This Row],[Date]])</f>
        <v>17</v>
      </c>
      <c r="R635" s="8">
        <f>MONTH(Tabla1[[#This Row],[Date]])</f>
        <v>6</v>
      </c>
      <c r="S635" s="8">
        <f>YEAR(Tabla1[[#This Row],[Date]])</f>
        <v>2022</v>
      </c>
    </row>
    <row r="636" spans="1:19" x14ac:dyDescent="0.2">
      <c r="A636">
        <v>635</v>
      </c>
      <c r="B636" s="1">
        <v>44729</v>
      </c>
      <c r="C636" t="s">
        <v>261</v>
      </c>
      <c r="D636" t="s">
        <v>124</v>
      </c>
      <c r="E636">
        <v>2</v>
      </c>
      <c r="F636" t="s">
        <v>30</v>
      </c>
      <c r="G636" t="s">
        <v>266</v>
      </c>
      <c r="H636" t="s">
        <v>626</v>
      </c>
      <c r="M636" s="2">
        <v>5000</v>
      </c>
      <c r="N636" s="2">
        <v>10000</v>
      </c>
      <c r="O636" s="2">
        <f>IF(Tabla1[[#This Row],[Mov]]="VNT",Tabla1[[#This Row],[Sale]]-Tabla1[[#This Row],[Cost]],-Tabla1[[#This Row],[Cost]]*Tabla1[[#This Row],[Cant]])</f>
        <v>-10000</v>
      </c>
      <c r="P636" s="8">
        <f>IF(Tabla1[[#This Row],[Mov]]="VNT",-Tabla1[[#This Row],[Cant]],Tabla1[[#This Row],[Cant]])</f>
        <v>2</v>
      </c>
      <c r="Q636" s="8">
        <f>DAY(Tabla1[[#This Row],[Date]])</f>
        <v>17</v>
      </c>
      <c r="R636" s="8">
        <f>MONTH(Tabla1[[#This Row],[Date]])</f>
        <v>6</v>
      </c>
      <c r="S636" s="8">
        <f>YEAR(Tabla1[[#This Row],[Date]])</f>
        <v>2022</v>
      </c>
    </row>
    <row r="637" spans="1:19" x14ac:dyDescent="0.2">
      <c r="A637">
        <v>636</v>
      </c>
      <c r="B637" s="1">
        <v>44729</v>
      </c>
      <c r="C637" t="s">
        <v>261</v>
      </c>
      <c r="D637" t="s">
        <v>124</v>
      </c>
      <c r="E637">
        <v>4</v>
      </c>
      <c r="F637" t="s">
        <v>26</v>
      </c>
      <c r="G637" t="s">
        <v>266</v>
      </c>
      <c r="H637" t="s">
        <v>617</v>
      </c>
      <c r="M637" s="2">
        <v>5000</v>
      </c>
      <c r="N637" s="2">
        <v>12000</v>
      </c>
      <c r="O637" s="2">
        <f>IF(Tabla1[[#This Row],[Mov]]="VNT",Tabla1[[#This Row],[Sale]]-Tabla1[[#This Row],[Cost]],-Tabla1[[#This Row],[Cost]]*Tabla1[[#This Row],[Cant]])</f>
        <v>-20000</v>
      </c>
      <c r="P637" s="8">
        <f>IF(Tabla1[[#This Row],[Mov]]="VNT",-Tabla1[[#This Row],[Cant]],Tabla1[[#This Row],[Cant]])</f>
        <v>4</v>
      </c>
      <c r="Q637" s="8">
        <f>DAY(Tabla1[[#This Row],[Date]])</f>
        <v>17</v>
      </c>
      <c r="R637" s="8">
        <f>MONTH(Tabla1[[#This Row],[Date]])</f>
        <v>6</v>
      </c>
      <c r="S637" s="8">
        <f>YEAR(Tabla1[[#This Row],[Date]])</f>
        <v>2022</v>
      </c>
    </row>
    <row r="638" spans="1:19" x14ac:dyDescent="0.2">
      <c r="A638">
        <v>637</v>
      </c>
      <c r="B638" s="1">
        <v>44730</v>
      </c>
      <c r="C638" t="s">
        <v>261</v>
      </c>
      <c r="D638" t="s">
        <v>623</v>
      </c>
      <c r="E638">
        <v>2</v>
      </c>
      <c r="F638" t="s">
        <v>609</v>
      </c>
      <c r="G638" t="s">
        <v>793</v>
      </c>
      <c r="H638" t="s">
        <v>624</v>
      </c>
      <c r="M638" s="2">
        <v>95000</v>
      </c>
      <c r="N638" s="2">
        <v>125000</v>
      </c>
      <c r="O638" s="2">
        <f>IF(Tabla1[[#This Row],[Mov]]="VNT",Tabla1[[#This Row],[Sale]]-Tabla1[[#This Row],[Cost]],-Tabla1[[#This Row],[Cost]]*Tabla1[[#This Row],[Cant]])</f>
        <v>-190000</v>
      </c>
      <c r="P638" s="8">
        <f>IF(Tabla1[[#This Row],[Mov]]="VNT",-Tabla1[[#This Row],[Cant]],Tabla1[[#This Row],[Cant]])</f>
        <v>2</v>
      </c>
      <c r="Q638" s="8">
        <f>DAY(Tabla1[[#This Row],[Date]])</f>
        <v>18</v>
      </c>
      <c r="R638" s="8">
        <f>MONTH(Tabla1[[#This Row],[Date]])</f>
        <v>6</v>
      </c>
      <c r="S638" s="8">
        <f>YEAR(Tabla1[[#This Row],[Date]])</f>
        <v>2022</v>
      </c>
    </row>
    <row r="639" spans="1:19" x14ac:dyDescent="0.2">
      <c r="A639">
        <v>638</v>
      </c>
      <c r="B639" s="1">
        <v>44730</v>
      </c>
      <c r="C639" t="s">
        <v>261</v>
      </c>
      <c r="D639" t="s">
        <v>627</v>
      </c>
      <c r="E639">
        <v>12</v>
      </c>
      <c r="F639" t="s">
        <v>628</v>
      </c>
      <c r="G639" t="s">
        <v>266</v>
      </c>
      <c r="H639" t="s">
        <v>629</v>
      </c>
      <c r="M639" s="2">
        <v>1333</v>
      </c>
      <c r="N639" s="2">
        <v>0</v>
      </c>
      <c r="O639" s="2">
        <f>IF(Tabla1[[#This Row],[Mov]]="VNT",Tabla1[[#This Row],[Sale]]-Tabla1[[#This Row],[Cost]],-Tabla1[[#This Row],[Cost]]*Tabla1[[#This Row],[Cant]])</f>
        <v>-15996</v>
      </c>
      <c r="P639" s="8">
        <f>IF(Tabla1[[#This Row],[Mov]]="VNT",-Tabla1[[#This Row],[Cant]],Tabla1[[#This Row],[Cant]])</f>
        <v>12</v>
      </c>
      <c r="Q639" s="8">
        <f>DAY(Tabla1[[#This Row],[Date]])</f>
        <v>18</v>
      </c>
      <c r="R639" s="8">
        <f>MONTH(Tabla1[[#This Row],[Date]])</f>
        <v>6</v>
      </c>
      <c r="S639" s="8">
        <f>YEAR(Tabla1[[#This Row],[Date]])</f>
        <v>2022</v>
      </c>
    </row>
    <row r="640" spans="1:19" x14ac:dyDescent="0.2">
      <c r="A640">
        <v>639</v>
      </c>
      <c r="B640" s="1">
        <v>44730</v>
      </c>
      <c r="C640" t="s">
        <v>261</v>
      </c>
      <c r="D640" t="s">
        <v>627</v>
      </c>
      <c r="E640">
        <v>12</v>
      </c>
      <c r="F640" t="s">
        <v>628</v>
      </c>
      <c r="G640" t="s">
        <v>266</v>
      </c>
      <c r="H640" t="s">
        <v>630</v>
      </c>
      <c r="M640" s="2">
        <v>666</v>
      </c>
      <c r="N640" s="2">
        <v>0</v>
      </c>
      <c r="O640" s="2">
        <f>IF(Tabla1[[#This Row],[Mov]]="VNT",Tabla1[[#This Row],[Sale]]-Tabla1[[#This Row],[Cost]],-Tabla1[[#This Row],[Cost]]*Tabla1[[#This Row],[Cant]])</f>
        <v>-7992</v>
      </c>
      <c r="P640" s="8">
        <f>IF(Tabla1[[#This Row],[Mov]]="VNT",-Tabla1[[#This Row],[Cant]],Tabla1[[#This Row],[Cant]])</f>
        <v>12</v>
      </c>
      <c r="Q640" s="8">
        <f>DAY(Tabla1[[#This Row],[Date]])</f>
        <v>18</v>
      </c>
      <c r="R640" s="8">
        <f>MONTH(Tabla1[[#This Row],[Date]])</f>
        <v>6</v>
      </c>
      <c r="S640" s="8">
        <f>YEAR(Tabla1[[#This Row],[Date]])</f>
        <v>2022</v>
      </c>
    </row>
    <row r="641" spans="1:19" x14ac:dyDescent="0.2">
      <c r="A641">
        <v>640</v>
      </c>
      <c r="B641" s="1">
        <v>44730</v>
      </c>
      <c r="C641" t="s">
        <v>261</v>
      </c>
      <c r="D641" t="s">
        <v>339</v>
      </c>
      <c r="E641">
        <v>3</v>
      </c>
      <c r="F641" t="s">
        <v>224</v>
      </c>
      <c r="G641" t="s">
        <v>262</v>
      </c>
      <c r="H641" t="s">
        <v>631</v>
      </c>
      <c r="M641" s="2">
        <v>13000</v>
      </c>
      <c r="N641" s="2">
        <v>24000</v>
      </c>
      <c r="O641" s="2">
        <f>IF(Tabla1[[#This Row],[Mov]]="VNT",Tabla1[[#This Row],[Sale]]-Tabla1[[#This Row],[Cost]],-Tabla1[[#This Row],[Cost]]*Tabla1[[#This Row],[Cant]])</f>
        <v>-39000</v>
      </c>
      <c r="P641" s="8">
        <f>IF(Tabla1[[#This Row],[Mov]]="VNT",-Tabla1[[#This Row],[Cant]],Tabla1[[#This Row],[Cant]])</f>
        <v>3</v>
      </c>
      <c r="Q641" s="8">
        <f>DAY(Tabla1[[#This Row],[Date]])</f>
        <v>18</v>
      </c>
      <c r="R641" s="8">
        <f>MONTH(Tabla1[[#This Row],[Date]])</f>
        <v>6</v>
      </c>
      <c r="S641" s="8">
        <f>YEAR(Tabla1[[#This Row],[Date]])</f>
        <v>2022</v>
      </c>
    </row>
    <row r="642" spans="1:19" x14ac:dyDescent="0.2">
      <c r="A642">
        <v>641</v>
      </c>
      <c r="B642" s="1">
        <v>44730</v>
      </c>
      <c r="C642" t="s">
        <v>261</v>
      </c>
      <c r="D642" t="s">
        <v>339</v>
      </c>
      <c r="E642">
        <v>1</v>
      </c>
      <c r="F642" t="s">
        <v>617</v>
      </c>
      <c r="G642" t="s">
        <v>266</v>
      </c>
      <c r="H642" t="s">
        <v>653</v>
      </c>
      <c r="I642" t="s">
        <v>32</v>
      </c>
      <c r="J642" t="s">
        <v>23</v>
      </c>
      <c r="M642" s="2">
        <v>65000</v>
      </c>
      <c r="N642" s="2">
        <v>99000</v>
      </c>
      <c r="O642" s="2">
        <f>IF(Tabla1[[#This Row],[Mov]]="VNT",Tabla1[[#This Row],[Sale]]-Tabla1[[#This Row],[Cost]],-Tabla1[[#This Row],[Cost]]*Tabla1[[#This Row],[Cant]])</f>
        <v>-65000</v>
      </c>
      <c r="P642" s="8">
        <f>IF(Tabla1[[#This Row],[Mov]]="VNT",-Tabla1[[#This Row],[Cant]],Tabla1[[#This Row],[Cant]])</f>
        <v>1</v>
      </c>
      <c r="Q642" s="8">
        <f>DAY(Tabla1[[#This Row],[Date]])</f>
        <v>18</v>
      </c>
      <c r="R642" s="8">
        <f>MONTH(Tabla1[[#This Row],[Date]])</f>
        <v>6</v>
      </c>
      <c r="S642" s="8">
        <f>YEAR(Tabla1[[#This Row],[Date]])</f>
        <v>2022</v>
      </c>
    </row>
    <row r="643" spans="1:19" x14ac:dyDescent="0.2">
      <c r="A643">
        <v>642</v>
      </c>
      <c r="B643" s="1">
        <v>44730</v>
      </c>
      <c r="C643" t="s">
        <v>261</v>
      </c>
      <c r="D643" t="s">
        <v>339</v>
      </c>
      <c r="E643">
        <v>1</v>
      </c>
      <c r="F643" t="s">
        <v>532</v>
      </c>
      <c r="G643" t="s">
        <v>620</v>
      </c>
      <c r="H643" t="s">
        <v>621</v>
      </c>
      <c r="M643" s="2">
        <v>45000</v>
      </c>
      <c r="N643" s="2">
        <v>75000</v>
      </c>
      <c r="O643" s="2">
        <f>IF(Tabla1[[#This Row],[Mov]]="VNT",Tabla1[[#This Row],[Sale]]-Tabla1[[#This Row],[Cost]],-Tabla1[[#This Row],[Cost]]*Tabla1[[#This Row],[Cant]])</f>
        <v>-45000</v>
      </c>
      <c r="P643" s="8">
        <f>IF(Tabla1[[#This Row],[Mov]]="VNT",-Tabla1[[#This Row],[Cant]],Tabla1[[#This Row],[Cant]])</f>
        <v>1</v>
      </c>
      <c r="Q643" s="8">
        <f>DAY(Tabla1[[#This Row],[Date]])</f>
        <v>18</v>
      </c>
      <c r="R643" s="8">
        <f>MONTH(Tabla1[[#This Row],[Date]])</f>
        <v>6</v>
      </c>
      <c r="S643" s="8">
        <f>YEAR(Tabla1[[#This Row],[Date]])</f>
        <v>2022</v>
      </c>
    </row>
    <row r="644" spans="1:19" x14ac:dyDescent="0.2">
      <c r="A644">
        <v>643</v>
      </c>
      <c r="B644" s="1">
        <v>44730</v>
      </c>
      <c r="C644" t="s">
        <v>261</v>
      </c>
      <c r="D644" t="s">
        <v>339</v>
      </c>
      <c r="E644">
        <v>1</v>
      </c>
      <c r="F644" t="s">
        <v>47</v>
      </c>
      <c r="G644" t="s">
        <v>333</v>
      </c>
      <c r="H644" t="s">
        <v>632</v>
      </c>
      <c r="M644" s="2">
        <v>9500</v>
      </c>
      <c r="N644" s="2">
        <v>19000</v>
      </c>
      <c r="O644" s="2">
        <f>IF(Tabla1[[#This Row],[Mov]]="VNT",Tabla1[[#This Row],[Sale]]-Tabla1[[#This Row],[Cost]],-Tabla1[[#This Row],[Cost]]*Tabla1[[#This Row],[Cant]])</f>
        <v>-9500</v>
      </c>
      <c r="P644" s="8">
        <f>IF(Tabla1[[#This Row],[Mov]]="VNT",-Tabla1[[#This Row],[Cant]],Tabla1[[#This Row],[Cant]])</f>
        <v>1</v>
      </c>
      <c r="Q644" s="8">
        <f>DAY(Tabla1[[#This Row],[Date]])</f>
        <v>18</v>
      </c>
      <c r="R644" s="8">
        <f>MONTH(Tabla1[[#This Row],[Date]])</f>
        <v>6</v>
      </c>
      <c r="S644" s="8">
        <f>YEAR(Tabla1[[#This Row],[Date]])</f>
        <v>2022</v>
      </c>
    </row>
    <row r="645" spans="1:19" x14ac:dyDescent="0.2">
      <c r="A645">
        <v>644</v>
      </c>
      <c r="B645" s="1">
        <v>44730</v>
      </c>
      <c r="C645" t="s">
        <v>261</v>
      </c>
      <c r="D645" t="s">
        <v>339</v>
      </c>
      <c r="E645">
        <v>1</v>
      </c>
      <c r="F645" t="s">
        <v>633</v>
      </c>
      <c r="G645" t="s">
        <v>636</v>
      </c>
      <c r="H645" t="s">
        <v>637</v>
      </c>
      <c r="M645" s="2">
        <v>10000</v>
      </c>
      <c r="N645" s="2">
        <v>19000</v>
      </c>
      <c r="O645" s="2">
        <f>IF(Tabla1[[#This Row],[Mov]]="VNT",Tabla1[[#This Row],[Sale]]-Tabla1[[#This Row],[Cost]],-Tabla1[[#This Row],[Cost]]*Tabla1[[#This Row],[Cant]])</f>
        <v>-10000</v>
      </c>
      <c r="P645" s="8">
        <f>IF(Tabla1[[#This Row],[Mov]]="VNT",-Tabla1[[#This Row],[Cant]],Tabla1[[#This Row],[Cant]])</f>
        <v>1</v>
      </c>
      <c r="Q645" s="8">
        <f>DAY(Tabla1[[#This Row],[Date]])</f>
        <v>18</v>
      </c>
      <c r="R645" s="8">
        <f>MONTH(Tabla1[[#This Row],[Date]])</f>
        <v>6</v>
      </c>
      <c r="S645" s="8">
        <f>YEAR(Tabla1[[#This Row],[Date]])</f>
        <v>2022</v>
      </c>
    </row>
    <row r="646" spans="1:19" x14ac:dyDescent="0.2">
      <c r="A646">
        <v>645</v>
      </c>
      <c r="B646" s="1">
        <v>44730</v>
      </c>
      <c r="C646" t="s">
        <v>261</v>
      </c>
      <c r="D646" t="s">
        <v>339</v>
      </c>
      <c r="E646">
        <v>2</v>
      </c>
      <c r="F646" t="s">
        <v>21</v>
      </c>
      <c r="G646" t="s">
        <v>273</v>
      </c>
      <c r="H646" t="s">
        <v>41</v>
      </c>
      <c r="M646" s="2">
        <v>13500</v>
      </c>
      <c r="N646" s="2">
        <v>24000</v>
      </c>
      <c r="O646" s="2">
        <f>IF(Tabla1[[#This Row],[Mov]]="VNT",Tabla1[[#This Row],[Sale]]-Tabla1[[#This Row],[Cost]],-Tabla1[[#This Row],[Cost]]*Tabla1[[#This Row],[Cant]])</f>
        <v>-27000</v>
      </c>
      <c r="P646" s="8">
        <f>IF(Tabla1[[#This Row],[Mov]]="VNT",-Tabla1[[#This Row],[Cant]],Tabla1[[#This Row],[Cant]])</f>
        <v>2</v>
      </c>
      <c r="Q646" s="8">
        <f>DAY(Tabla1[[#This Row],[Date]])</f>
        <v>18</v>
      </c>
      <c r="R646" s="8">
        <f>MONTH(Tabla1[[#This Row],[Date]])</f>
        <v>6</v>
      </c>
      <c r="S646" s="8">
        <f>YEAR(Tabla1[[#This Row],[Date]])</f>
        <v>2022</v>
      </c>
    </row>
    <row r="647" spans="1:19" x14ac:dyDescent="0.2">
      <c r="A647">
        <v>646</v>
      </c>
      <c r="B647" s="1">
        <v>44730</v>
      </c>
      <c r="C647" t="s">
        <v>261</v>
      </c>
      <c r="D647" t="s">
        <v>339</v>
      </c>
      <c r="E647">
        <v>1</v>
      </c>
      <c r="F647" t="s">
        <v>532</v>
      </c>
      <c r="G647" t="s">
        <v>634</v>
      </c>
      <c r="H647" t="s">
        <v>635</v>
      </c>
      <c r="M647" s="2">
        <v>35000</v>
      </c>
      <c r="N647" s="2">
        <v>55000</v>
      </c>
      <c r="O647" s="2">
        <f>IF(Tabla1[[#This Row],[Mov]]="VNT",Tabla1[[#This Row],[Sale]]-Tabla1[[#This Row],[Cost]],-Tabla1[[#This Row],[Cost]]*Tabla1[[#This Row],[Cant]])</f>
        <v>-35000</v>
      </c>
      <c r="P647" s="8">
        <f>IF(Tabla1[[#This Row],[Mov]]="VNT",-Tabla1[[#This Row],[Cant]],Tabla1[[#This Row],[Cant]])</f>
        <v>1</v>
      </c>
      <c r="Q647" s="8">
        <f>DAY(Tabla1[[#This Row],[Date]])</f>
        <v>18</v>
      </c>
      <c r="R647" s="8">
        <f>MONTH(Tabla1[[#This Row],[Date]])</f>
        <v>6</v>
      </c>
      <c r="S647" s="8">
        <f>YEAR(Tabla1[[#This Row],[Date]])</f>
        <v>2022</v>
      </c>
    </row>
    <row r="648" spans="1:19" x14ac:dyDescent="0.2">
      <c r="A648">
        <v>647</v>
      </c>
      <c r="B648" s="1">
        <v>44730</v>
      </c>
      <c r="C648" t="s">
        <v>260</v>
      </c>
      <c r="D648" t="s">
        <v>332</v>
      </c>
      <c r="E648">
        <v>1</v>
      </c>
      <c r="F648" t="s">
        <v>26</v>
      </c>
      <c r="G648" t="s">
        <v>272</v>
      </c>
      <c r="H648" t="s">
        <v>396</v>
      </c>
      <c r="M648" s="2">
        <v>3500</v>
      </c>
      <c r="N648" s="2">
        <v>10000</v>
      </c>
      <c r="O648" s="2">
        <f>IF(Tabla1[[#This Row],[Mov]]="VNT",Tabla1[[#This Row],[Sale]]-Tabla1[[#This Row],[Cost]],-Tabla1[[#This Row],[Cost]]*Tabla1[[#This Row],[Cant]])</f>
        <v>6500</v>
      </c>
      <c r="P648" s="8">
        <f>IF(Tabla1[[#This Row],[Mov]]="VNT",-Tabla1[[#This Row],[Cant]],Tabla1[[#This Row],[Cant]])</f>
        <v>-1</v>
      </c>
      <c r="Q648" s="8">
        <f>DAY(Tabla1[[#This Row],[Date]])</f>
        <v>18</v>
      </c>
      <c r="R648" s="8">
        <f>MONTH(Tabla1[[#This Row],[Date]])</f>
        <v>6</v>
      </c>
      <c r="S648" s="8">
        <f>YEAR(Tabla1[[#This Row],[Date]])</f>
        <v>2022</v>
      </c>
    </row>
    <row r="649" spans="1:19" x14ac:dyDescent="0.2">
      <c r="A649">
        <v>648</v>
      </c>
      <c r="B649" s="1">
        <v>44730</v>
      </c>
      <c r="C649" t="s">
        <v>260</v>
      </c>
      <c r="D649" t="s">
        <v>332</v>
      </c>
      <c r="E649">
        <v>1</v>
      </c>
      <c r="F649" t="s">
        <v>15</v>
      </c>
      <c r="G649" t="s">
        <v>385</v>
      </c>
      <c r="H649" t="s">
        <v>62</v>
      </c>
      <c r="I649" t="s">
        <v>16</v>
      </c>
      <c r="J649" t="s">
        <v>17</v>
      </c>
      <c r="K649" t="s">
        <v>18</v>
      </c>
      <c r="L649" t="s">
        <v>19</v>
      </c>
      <c r="M649" s="2">
        <v>4500</v>
      </c>
      <c r="N649" s="2">
        <v>8000</v>
      </c>
      <c r="O649" s="2">
        <f>IF(Tabla1[[#This Row],[Mov]]="VNT",Tabla1[[#This Row],[Sale]]-Tabla1[[#This Row],[Cost]],-Tabla1[[#This Row],[Cost]]*Tabla1[[#This Row],[Cant]])</f>
        <v>3500</v>
      </c>
      <c r="P649" s="8">
        <f>IF(Tabla1[[#This Row],[Mov]]="VNT",-Tabla1[[#This Row],[Cant]],Tabla1[[#This Row],[Cant]])</f>
        <v>-1</v>
      </c>
      <c r="Q649" s="8">
        <f>DAY(Tabla1[[#This Row],[Date]])</f>
        <v>18</v>
      </c>
      <c r="R649" s="8">
        <f>MONTH(Tabla1[[#This Row],[Date]])</f>
        <v>6</v>
      </c>
      <c r="S649" s="8">
        <f>YEAR(Tabla1[[#This Row],[Date]])</f>
        <v>2022</v>
      </c>
    </row>
    <row r="650" spans="1:19" x14ac:dyDescent="0.2">
      <c r="A650">
        <v>649</v>
      </c>
      <c r="B650" s="1">
        <v>44730</v>
      </c>
      <c r="C650" t="s">
        <v>260</v>
      </c>
      <c r="D650" t="s">
        <v>332</v>
      </c>
      <c r="E650">
        <v>1</v>
      </c>
      <c r="F650" t="s">
        <v>48</v>
      </c>
      <c r="G650" t="s">
        <v>790</v>
      </c>
      <c r="H650" t="s">
        <v>182</v>
      </c>
      <c r="M650" s="2">
        <v>14000</v>
      </c>
      <c r="N650" s="2">
        <v>22000</v>
      </c>
      <c r="O650" s="2">
        <f>IF(Tabla1[[#This Row],[Mov]]="VNT",Tabla1[[#This Row],[Sale]]-Tabla1[[#This Row],[Cost]],-Tabla1[[#This Row],[Cost]]*Tabla1[[#This Row],[Cant]])</f>
        <v>8000</v>
      </c>
      <c r="P650" s="8">
        <f>IF(Tabla1[[#This Row],[Mov]]="VNT",-Tabla1[[#This Row],[Cant]],Tabla1[[#This Row],[Cant]])</f>
        <v>-1</v>
      </c>
      <c r="Q650" s="8">
        <f>DAY(Tabla1[[#This Row],[Date]])</f>
        <v>18</v>
      </c>
      <c r="R650" s="8">
        <f>MONTH(Tabla1[[#This Row],[Date]])</f>
        <v>6</v>
      </c>
      <c r="S650" s="8">
        <f>YEAR(Tabla1[[#This Row],[Date]])</f>
        <v>2022</v>
      </c>
    </row>
    <row r="651" spans="1:19" x14ac:dyDescent="0.2">
      <c r="A651">
        <v>650</v>
      </c>
      <c r="B651" s="1">
        <v>44730</v>
      </c>
      <c r="C651" t="s">
        <v>260</v>
      </c>
      <c r="D651" t="s">
        <v>332</v>
      </c>
      <c r="E651">
        <v>1</v>
      </c>
      <c r="F651" t="s">
        <v>26</v>
      </c>
      <c r="G651" t="s">
        <v>264</v>
      </c>
      <c r="H651" t="s">
        <v>72</v>
      </c>
      <c r="I651" t="s">
        <v>20</v>
      </c>
      <c r="J651" t="s">
        <v>25</v>
      </c>
      <c r="K651" t="s">
        <v>34</v>
      </c>
      <c r="L651" t="s">
        <v>52</v>
      </c>
      <c r="M651" s="2">
        <v>10000</v>
      </c>
      <c r="N651" s="2">
        <v>20000</v>
      </c>
      <c r="O651" s="2">
        <f>IF(Tabla1[[#This Row],[Mov]]="VNT",Tabla1[[#This Row],[Sale]]-Tabla1[[#This Row],[Cost]],-Tabla1[[#This Row],[Cost]]*Tabla1[[#This Row],[Cant]])</f>
        <v>10000</v>
      </c>
      <c r="P651" s="8">
        <f>IF(Tabla1[[#This Row],[Mov]]="VNT",-Tabla1[[#This Row],[Cant]],Tabla1[[#This Row],[Cant]])</f>
        <v>-1</v>
      </c>
      <c r="Q651" s="8">
        <f>DAY(Tabla1[[#This Row],[Date]])</f>
        <v>18</v>
      </c>
      <c r="R651" s="8">
        <f>MONTH(Tabla1[[#This Row],[Date]])</f>
        <v>6</v>
      </c>
      <c r="S651" s="8">
        <f>YEAR(Tabla1[[#This Row],[Date]])</f>
        <v>2022</v>
      </c>
    </row>
    <row r="652" spans="1:19" x14ac:dyDescent="0.2">
      <c r="A652">
        <v>651</v>
      </c>
      <c r="B652" s="1">
        <v>44730</v>
      </c>
      <c r="C652" t="s">
        <v>260</v>
      </c>
      <c r="D652" t="s">
        <v>332</v>
      </c>
      <c r="E652">
        <v>1</v>
      </c>
      <c r="F652" t="s">
        <v>116</v>
      </c>
      <c r="G652" t="s">
        <v>347</v>
      </c>
      <c r="H652" t="s">
        <v>518</v>
      </c>
      <c r="M652" s="2">
        <v>5610</v>
      </c>
      <c r="N652" s="2">
        <v>6000</v>
      </c>
      <c r="O652" s="2">
        <f>IF(Tabla1[[#This Row],[Mov]]="VNT",Tabla1[[#This Row],[Sale]]-Tabla1[[#This Row],[Cost]],-Tabla1[[#This Row],[Cost]]*Tabla1[[#This Row],[Cant]])</f>
        <v>390</v>
      </c>
      <c r="P652" s="8">
        <f>IF(Tabla1[[#This Row],[Mov]]="VNT",-Tabla1[[#This Row],[Cant]],Tabla1[[#This Row],[Cant]])</f>
        <v>-1</v>
      </c>
      <c r="Q652" s="8">
        <f>DAY(Tabla1[[#This Row],[Date]])</f>
        <v>18</v>
      </c>
      <c r="R652" s="8">
        <f>MONTH(Tabla1[[#This Row],[Date]])</f>
        <v>6</v>
      </c>
      <c r="S652" s="8">
        <f>YEAR(Tabla1[[#This Row],[Date]])</f>
        <v>2022</v>
      </c>
    </row>
    <row r="653" spans="1:19" x14ac:dyDescent="0.2">
      <c r="A653">
        <v>652</v>
      </c>
      <c r="B653" s="1">
        <v>44730</v>
      </c>
      <c r="C653" t="s">
        <v>260</v>
      </c>
      <c r="D653" t="s">
        <v>332</v>
      </c>
      <c r="E653">
        <v>1</v>
      </c>
      <c r="F653" t="s">
        <v>21</v>
      </c>
      <c r="G653" t="s">
        <v>231</v>
      </c>
      <c r="H653" t="s">
        <v>231</v>
      </c>
      <c r="M653" s="2">
        <v>3500</v>
      </c>
      <c r="N653" s="2">
        <v>8000</v>
      </c>
      <c r="O653" s="2">
        <f>IF(Tabla1[[#This Row],[Mov]]="VNT",Tabla1[[#This Row],[Sale]]-Tabla1[[#This Row],[Cost]],-Tabla1[[#This Row],[Cost]]*Tabla1[[#This Row],[Cant]])</f>
        <v>4500</v>
      </c>
      <c r="P653" s="8">
        <f>IF(Tabla1[[#This Row],[Mov]]="VNT",-Tabla1[[#This Row],[Cant]],Tabla1[[#This Row],[Cant]])</f>
        <v>-1</v>
      </c>
      <c r="Q653" s="8">
        <f>DAY(Tabla1[[#This Row],[Date]])</f>
        <v>18</v>
      </c>
      <c r="R653" s="8">
        <f>MONTH(Tabla1[[#This Row],[Date]])</f>
        <v>6</v>
      </c>
      <c r="S653" s="8">
        <f>YEAR(Tabla1[[#This Row],[Date]])</f>
        <v>2022</v>
      </c>
    </row>
    <row r="654" spans="1:19" x14ac:dyDescent="0.2">
      <c r="A654">
        <v>653</v>
      </c>
      <c r="B654" s="1">
        <v>44730</v>
      </c>
      <c r="C654" t="s">
        <v>260</v>
      </c>
      <c r="D654" t="s">
        <v>332</v>
      </c>
      <c r="E654">
        <v>1</v>
      </c>
      <c r="F654" t="s">
        <v>475</v>
      </c>
      <c r="G654" t="s">
        <v>263</v>
      </c>
      <c r="H654" t="s">
        <v>638</v>
      </c>
      <c r="M654" s="2">
        <v>3500</v>
      </c>
      <c r="N654" s="2">
        <v>10000</v>
      </c>
      <c r="O654" s="2">
        <f>IF(Tabla1[[#This Row],[Mov]]="VNT",Tabla1[[#This Row],[Sale]]-Tabla1[[#This Row],[Cost]],-Tabla1[[#This Row],[Cost]]*Tabla1[[#This Row],[Cant]])</f>
        <v>6500</v>
      </c>
      <c r="P654" s="8">
        <f>IF(Tabla1[[#This Row],[Mov]]="VNT",-Tabla1[[#This Row],[Cant]],Tabla1[[#This Row],[Cant]])</f>
        <v>-1</v>
      </c>
      <c r="Q654" s="8">
        <f>DAY(Tabla1[[#This Row],[Date]])</f>
        <v>18</v>
      </c>
      <c r="R654" s="8">
        <f>MONTH(Tabla1[[#This Row],[Date]])</f>
        <v>6</v>
      </c>
      <c r="S654" s="8">
        <f>YEAR(Tabla1[[#This Row],[Date]])</f>
        <v>2022</v>
      </c>
    </row>
    <row r="655" spans="1:19" x14ac:dyDescent="0.2">
      <c r="A655">
        <v>654</v>
      </c>
      <c r="B655" s="1">
        <v>44730</v>
      </c>
      <c r="C655" t="s">
        <v>260</v>
      </c>
      <c r="D655" t="s">
        <v>332</v>
      </c>
      <c r="E655">
        <v>1</v>
      </c>
      <c r="F655" t="s">
        <v>116</v>
      </c>
      <c r="G655" t="s">
        <v>347</v>
      </c>
      <c r="H655" t="s">
        <v>518</v>
      </c>
      <c r="M655" s="2">
        <v>2805</v>
      </c>
      <c r="N655" s="2">
        <v>3000</v>
      </c>
      <c r="O655" s="2">
        <f>IF(Tabla1[[#This Row],[Mov]]="VNT",Tabla1[[#This Row],[Sale]]-Tabla1[[#This Row],[Cost]],-Tabla1[[#This Row],[Cost]]*Tabla1[[#This Row],[Cant]])</f>
        <v>195</v>
      </c>
      <c r="P655" s="8">
        <f>IF(Tabla1[[#This Row],[Mov]]="VNT",-Tabla1[[#This Row],[Cant]],Tabla1[[#This Row],[Cant]])</f>
        <v>-1</v>
      </c>
      <c r="Q655" s="8">
        <f>DAY(Tabla1[[#This Row],[Date]])</f>
        <v>18</v>
      </c>
      <c r="R655" s="8">
        <f>MONTH(Tabla1[[#This Row],[Date]])</f>
        <v>6</v>
      </c>
      <c r="S655" s="8">
        <f>YEAR(Tabla1[[#This Row],[Date]])</f>
        <v>2022</v>
      </c>
    </row>
    <row r="656" spans="1:19" x14ac:dyDescent="0.2">
      <c r="A656">
        <v>655</v>
      </c>
      <c r="B656" s="1">
        <v>44730</v>
      </c>
      <c r="C656" t="s">
        <v>260</v>
      </c>
      <c r="D656" t="s">
        <v>248</v>
      </c>
      <c r="E656">
        <v>1</v>
      </c>
      <c r="F656" t="s">
        <v>365</v>
      </c>
      <c r="G656" t="s">
        <v>366</v>
      </c>
      <c r="H656" t="s">
        <v>370</v>
      </c>
      <c r="M656" s="2">
        <v>9500</v>
      </c>
      <c r="N656" s="2">
        <v>15000</v>
      </c>
      <c r="O656" s="2">
        <f>IF(Tabla1[[#This Row],[Mov]]="VNT",Tabla1[[#This Row],[Sale]]-Tabla1[[#This Row],[Cost]],-Tabla1[[#This Row],[Cost]]*Tabla1[[#This Row],[Cant]])</f>
        <v>5500</v>
      </c>
      <c r="P656" s="8">
        <f>IF(Tabla1[[#This Row],[Mov]]="VNT",-Tabla1[[#This Row],[Cant]],Tabla1[[#This Row],[Cant]])</f>
        <v>-1</v>
      </c>
      <c r="Q656" s="8">
        <f>DAY(Tabla1[[#This Row],[Date]])</f>
        <v>18</v>
      </c>
      <c r="R656" s="8">
        <f>MONTH(Tabla1[[#This Row],[Date]])</f>
        <v>6</v>
      </c>
      <c r="S656" s="8">
        <f>YEAR(Tabla1[[#This Row],[Date]])</f>
        <v>2022</v>
      </c>
    </row>
    <row r="657" spans="1:19" x14ac:dyDescent="0.2">
      <c r="A657">
        <v>656</v>
      </c>
      <c r="B657" s="1">
        <v>44731</v>
      </c>
      <c r="C657" t="s">
        <v>260</v>
      </c>
      <c r="D657" t="s">
        <v>332</v>
      </c>
      <c r="E657">
        <v>1</v>
      </c>
      <c r="F657" t="s">
        <v>116</v>
      </c>
      <c r="G657" t="s">
        <v>347</v>
      </c>
      <c r="H657" t="s">
        <v>518</v>
      </c>
      <c r="M657" s="2">
        <v>935</v>
      </c>
      <c r="N657" s="2">
        <v>1000</v>
      </c>
      <c r="O657" s="2">
        <f>IF(Tabla1[[#This Row],[Mov]]="VNT",Tabla1[[#This Row],[Sale]]-Tabla1[[#This Row],[Cost]],-Tabla1[[#This Row],[Cost]]*Tabla1[[#This Row],[Cant]])</f>
        <v>65</v>
      </c>
      <c r="P657" s="8">
        <f>IF(Tabla1[[#This Row],[Mov]]="VNT",-Tabla1[[#This Row],[Cant]],Tabla1[[#This Row],[Cant]])</f>
        <v>-1</v>
      </c>
      <c r="Q657" s="8">
        <f>DAY(Tabla1[[#This Row],[Date]])</f>
        <v>19</v>
      </c>
      <c r="R657" s="8">
        <f>MONTH(Tabla1[[#This Row],[Date]])</f>
        <v>6</v>
      </c>
      <c r="S657" s="8">
        <f>YEAR(Tabla1[[#This Row],[Date]])</f>
        <v>2022</v>
      </c>
    </row>
    <row r="658" spans="1:19" x14ac:dyDescent="0.2">
      <c r="A658">
        <v>657</v>
      </c>
      <c r="B658" s="1">
        <v>44731</v>
      </c>
      <c r="C658" t="s">
        <v>260</v>
      </c>
      <c r="D658" t="s">
        <v>332</v>
      </c>
      <c r="E658">
        <v>1</v>
      </c>
      <c r="F658" t="s">
        <v>116</v>
      </c>
      <c r="G658" t="s">
        <v>349</v>
      </c>
      <c r="H658" t="s">
        <v>568</v>
      </c>
      <c r="M658" s="2">
        <v>3735</v>
      </c>
      <c r="N658" s="2">
        <v>4000</v>
      </c>
      <c r="O658" s="2">
        <f>IF(Tabla1[[#This Row],[Mov]]="VNT",Tabla1[[#This Row],[Sale]]-Tabla1[[#This Row],[Cost]],-Tabla1[[#This Row],[Cost]]*Tabla1[[#This Row],[Cant]])</f>
        <v>265</v>
      </c>
      <c r="P658" s="8">
        <f>IF(Tabla1[[#This Row],[Mov]]="VNT",-Tabla1[[#This Row],[Cant]],Tabla1[[#This Row],[Cant]])</f>
        <v>-1</v>
      </c>
      <c r="Q658" s="8">
        <f>DAY(Tabla1[[#This Row],[Date]])</f>
        <v>19</v>
      </c>
      <c r="R658" s="8">
        <f>MONTH(Tabla1[[#This Row],[Date]])</f>
        <v>6</v>
      </c>
      <c r="S658" s="8">
        <f>YEAR(Tabla1[[#This Row],[Date]])</f>
        <v>2022</v>
      </c>
    </row>
    <row r="659" spans="1:19" x14ac:dyDescent="0.2">
      <c r="A659">
        <v>658</v>
      </c>
      <c r="B659" s="1">
        <v>44731</v>
      </c>
      <c r="C659" t="s">
        <v>260</v>
      </c>
      <c r="D659" t="s">
        <v>332</v>
      </c>
      <c r="E659">
        <v>1</v>
      </c>
      <c r="F659" t="s">
        <v>233</v>
      </c>
      <c r="G659" t="s">
        <v>266</v>
      </c>
      <c r="H659" t="s">
        <v>234</v>
      </c>
      <c r="M659" s="2">
        <v>3000</v>
      </c>
      <c r="N659" s="2">
        <v>10000</v>
      </c>
      <c r="O659" s="2">
        <f>IF(Tabla1[[#This Row],[Mov]]="VNT",Tabla1[[#This Row],[Sale]]-Tabla1[[#This Row],[Cost]],-Tabla1[[#This Row],[Cost]]*Tabla1[[#This Row],[Cant]])</f>
        <v>7000</v>
      </c>
      <c r="P659" s="8">
        <f>IF(Tabla1[[#This Row],[Mov]]="VNT",-Tabla1[[#This Row],[Cant]],Tabla1[[#This Row],[Cant]])</f>
        <v>-1</v>
      </c>
      <c r="Q659" s="8">
        <f>DAY(Tabla1[[#This Row],[Date]])</f>
        <v>19</v>
      </c>
      <c r="R659" s="8">
        <f>MONTH(Tabla1[[#This Row],[Date]])</f>
        <v>6</v>
      </c>
      <c r="S659" s="8">
        <f>YEAR(Tabla1[[#This Row],[Date]])</f>
        <v>2022</v>
      </c>
    </row>
    <row r="660" spans="1:19" x14ac:dyDescent="0.2">
      <c r="A660">
        <v>659</v>
      </c>
      <c r="B660" s="1">
        <v>44731</v>
      </c>
      <c r="C660" t="s">
        <v>260</v>
      </c>
      <c r="D660" t="s">
        <v>332</v>
      </c>
      <c r="E660">
        <v>1</v>
      </c>
      <c r="F660" t="s">
        <v>116</v>
      </c>
      <c r="G660" t="s">
        <v>347</v>
      </c>
      <c r="H660" t="s">
        <v>519</v>
      </c>
      <c r="M660" s="2">
        <v>1870</v>
      </c>
      <c r="N660" s="2">
        <v>2000</v>
      </c>
      <c r="O660" s="2">
        <f>IF(Tabla1[[#This Row],[Mov]]="VNT",Tabla1[[#This Row],[Sale]]-Tabla1[[#This Row],[Cost]],-Tabla1[[#This Row],[Cost]]*Tabla1[[#This Row],[Cant]])</f>
        <v>130</v>
      </c>
      <c r="P660" s="8">
        <f>IF(Tabla1[[#This Row],[Mov]]="VNT",-Tabla1[[#This Row],[Cant]],Tabla1[[#This Row],[Cant]])</f>
        <v>-1</v>
      </c>
      <c r="Q660" s="8">
        <f>DAY(Tabla1[[#This Row],[Date]])</f>
        <v>19</v>
      </c>
      <c r="R660" s="8">
        <f>MONTH(Tabla1[[#This Row],[Date]])</f>
        <v>6</v>
      </c>
      <c r="S660" s="8">
        <f>YEAR(Tabla1[[#This Row],[Date]])</f>
        <v>2022</v>
      </c>
    </row>
    <row r="661" spans="1:19" x14ac:dyDescent="0.2">
      <c r="A661">
        <v>660</v>
      </c>
      <c r="B661" s="1">
        <v>44731</v>
      </c>
      <c r="C661" t="s">
        <v>260</v>
      </c>
      <c r="D661" t="s">
        <v>332</v>
      </c>
      <c r="E661">
        <v>1</v>
      </c>
      <c r="F661" t="s">
        <v>532</v>
      </c>
      <c r="G661" t="s">
        <v>273</v>
      </c>
      <c r="H661" t="s">
        <v>552</v>
      </c>
      <c r="I661" t="s">
        <v>606</v>
      </c>
      <c r="M661" s="2">
        <v>20000</v>
      </c>
      <c r="N661" s="2">
        <v>30000</v>
      </c>
      <c r="O661" s="2">
        <f>IF(Tabla1[[#This Row],[Mov]]="VNT",Tabla1[[#This Row],[Sale]]-Tabla1[[#This Row],[Cost]],-Tabla1[[#This Row],[Cost]]*Tabla1[[#This Row],[Cant]])</f>
        <v>10000</v>
      </c>
      <c r="P661" s="8">
        <f>IF(Tabla1[[#This Row],[Mov]]="VNT",-Tabla1[[#This Row],[Cant]],Tabla1[[#This Row],[Cant]])</f>
        <v>-1</v>
      </c>
      <c r="Q661" s="8">
        <f>DAY(Tabla1[[#This Row],[Date]])</f>
        <v>19</v>
      </c>
      <c r="R661" s="8">
        <f>MONTH(Tabla1[[#This Row],[Date]])</f>
        <v>6</v>
      </c>
      <c r="S661" s="8">
        <f>YEAR(Tabla1[[#This Row],[Date]])</f>
        <v>2022</v>
      </c>
    </row>
    <row r="662" spans="1:19" x14ac:dyDescent="0.2">
      <c r="A662">
        <v>661</v>
      </c>
      <c r="B662" s="1">
        <v>44731</v>
      </c>
      <c r="C662" t="s">
        <v>260</v>
      </c>
      <c r="D662" t="s">
        <v>332</v>
      </c>
      <c r="E662">
        <v>1</v>
      </c>
      <c r="F662" t="s">
        <v>48</v>
      </c>
      <c r="G662" t="s">
        <v>791</v>
      </c>
      <c r="H662" t="s">
        <v>185</v>
      </c>
      <c r="M662" s="2">
        <v>58000</v>
      </c>
      <c r="N662" s="2">
        <v>89000</v>
      </c>
      <c r="O662" s="2">
        <f>IF(Tabla1[[#This Row],[Mov]]="VNT",Tabla1[[#This Row],[Sale]]-Tabla1[[#This Row],[Cost]],-Tabla1[[#This Row],[Cost]]*Tabla1[[#This Row],[Cant]])</f>
        <v>31000</v>
      </c>
      <c r="P662" s="8">
        <f>IF(Tabla1[[#This Row],[Mov]]="VNT",-Tabla1[[#This Row],[Cant]],Tabla1[[#This Row],[Cant]])</f>
        <v>-1</v>
      </c>
      <c r="Q662" s="8">
        <f>DAY(Tabla1[[#This Row],[Date]])</f>
        <v>19</v>
      </c>
      <c r="R662" s="8">
        <f>MONTH(Tabla1[[#This Row],[Date]])</f>
        <v>6</v>
      </c>
      <c r="S662" s="8">
        <f>YEAR(Tabla1[[#This Row],[Date]])</f>
        <v>2022</v>
      </c>
    </row>
    <row r="663" spans="1:19" x14ac:dyDescent="0.2">
      <c r="A663">
        <v>662</v>
      </c>
      <c r="B663" s="1">
        <v>44731</v>
      </c>
      <c r="C663" t="s">
        <v>260</v>
      </c>
      <c r="D663" t="s">
        <v>332</v>
      </c>
      <c r="E663">
        <v>1</v>
      </c>
      <c r="F663" t="s">
        <v>214</v>
      </c>
      <c r="G663" t="s">
        <v>266</v>
      </c>
      <c r="H663" t="s">
        <v>374</v>
      </c>
      <c r="M663" s="2">
        <v>25000</v>
      </c>
      <c r="N663" s="2">
        <v>35000</v>
      </c>
      <c r="O663" s="2">
        <f>IF(Tabla1[[#This Row],[Mov]]="VNT",Tabla1[[#This Row],[Sale]]-Tabla1[[#This Row],[Cost]],-Tabla1[[#This Row],[Cost]]*Tabla1[[#This Row],[Cant]])</f>
        <v>10000</v>
      </c>
      <c r="P663" s="8">
        <f>IF(Tabla1[[#This Row],[Mov]]="VNT",-Tabla1[[#This Row],[Cant]],Tabla1[[#This Row],[Cant]])</f>
        <v>-1</v>
      </c>
      <c r="Q663" s="8">
        <f>DAY(Tabla1[[#This Row],[Date]])</f>
        <v>19</v>
      </c>
      <c r="R663" s="8">
        <f>MONTH(Tabla1[[#This Row],[Date]])</f>
        <v>6</v>
      </c>
      <c r="S663" s="8">
        <f>YEAR(Tabla1[[#This Row],[Date]])</f>
        <v>2022</v>
      </c>
    </row>
    <row r="664" spans="1:19" x14ac:dyDescent="0.2">
      <c r="A664">
        <v>663</v>
      </c>
      <c r="B664" s="1">
        <v>44731</v>
      </c>
      <c r="C664" t="s">
        <v>260</v>
      </c>
      <c r="D664" t="s">
        <v>332</v>
      </c>
      <c r="E664">
        <v>1</v>
      </c>
      <c r="F664" t="s">
        <v>588</v>
      </c>
      <c r="G664" t="s">
        <v>262</v>
      </c>
      <c r="H664" t="s">
        <v>538</v>
      </c>
      <c r="M664" s="2">
        <v>700</v>
      </c>
      <c r="N664" s="2">
        <v>4000</v>
      </c>
      <c r="O664" s="2">
        <f>IF(Tabla1[[#This Row],[Mov]]="VNT",Tabla1[[#This Row],[Sale]]-Tabla1[[#This Row],[Cost]],-Tabla1[[#This Row],[Cost]]*Tabla1[[#This Row],[Cant]])</f>
        <v>3300</v>
      </c>
      <c r="P664" s="8">
        <f>IF(Tabla1[[#This Row],[Mov]]="VNT",-Tabla1[[#This Row],[Cant]],Tabla1[[#This Row],[Cant]])</f>
        <v>-1</v>
      </c>
      <c r="Q664" s="8">
        <f>DAY(Tabla1[[#This Row],[Date]])</f>
        <v>19</v>
      </c>
      <c r="R664" s="8">
        <f>MONTH(Tabla1[[#This Row],[Date]])</f>
        <v>6</v>
      </c>
      <c r="S664" s="8">
        <f>YEAR(Tabla1[[#This Row],[Date]])</f>
        <v>2022</v>
      </c>
    </row>
    <row r="665" spans="1:19" x14ac:dyDescent="0.2">
      <c r="A665">
        <v>664</v>
      </c>
      <c r="B665" s="1">
        <v>44731</v>
      </c>
      <c r="C665" t="s">
        <v>260</v>
      </c>
      <c r="D665" t="s">
        <v>332</v>
      </c>
      <c r="E665">
        <v>1</v>
      </c>
      <c r="F665" t="s">
        <v>458</v>
      </c>
      <c r="G665" t="s">
        <v>272</v>
      </c>
      <c r="H665" t="s">
        <v>639</v>
      </c>
      <c r="M665" s="2">
        <v>0</v>
      </c>
      <c r="N665" s="2">
        <v>5000</v>
      </c>
      <c r="O665" s="2">
        <f>IF(Tabla1[[#This Row],[Mov]]="VNT",Tabla1[[#This Row],[Sale]]-Tabla1[[#This Row],[Cost]],-Tabla1[[#This Row],[Cost]]*Tabla1[[#This Row],[Cant]])</f>
        <v>5000</v>
      </c>
      <c r="P665" s="8">
        <f>IF(Tabla1[[#This Row],[Mov]]="VNT",-Tabla1[[#This Row],[Cant]],Tabla1[[#This Row],[Cant]])</f>
        <v>-1</v>
      </c>
      <c r="Q665" s="8">
        <f>DAY(Tabla1[[#This Row],[Date]])</f>
        <v>19</v>
      </c>
      <c r="R665" s="8">
        <f>MONTH(Tabla1[[#This Row],[Date]])</f>
        <v>6</v>
      </c>
      <c r="S665" s="8">
        <f>YEAR(Tabla1[[#This Row],[Date]])</f>
        <v>2022</v>
      </c>
    </row>
    <row r="666" spans="1:19" x14ac:dyDescent="0.2">
      <c r="A666">
        <v>665</v>
      </c>
      <c r="B666" s="1">
        <v>44731</v>
      </c>
      <c r="C666" t="s">
        <v>260</v>
      </c>
      <c r="D666" t="s">
        <v>332</v>
      </c>
      <c r="E666">
        <v>1</v>
      </c>
      <c r="F666" t="s">
        <v>26</v>
      </c>
      <c r="G666" t="s">
        <v>272</v>
      </c>
      <c r="H666" t="s">
        <v>27</v>
      </c>
      <c r="I666" t="s">
        <v>20</v>
      </c>
      <c r="J666" t="s">
        <v>25</v>
      </c>
      <c r="K666" t="s">
        <v>18</v>
      </c>
      <c r="L666" t="s">
        <v>28</v>
      </c>
      <c r="M666" s="2">
        <v>9500</v>
      </c>
      <c r="N666" s="2">
        <v>25000</v>
      </c>
      <c r="O666" s="2">
        <f>IF(Tabla1[[#This Row],[Mov]]="VNT",Tabla1[[#This Row],[Sale]]-Tabla1[[#This Row],[Cost]],-Tabla1[[#This Row],[Cost]]*Tabla1[[#This Row],[Cant]])</f>
        <v>15500</v>
      </c>
      <c r="P666" s="8">
        <f>IF(Tabla1[[#This Row],[Mov]]="VNT",-Tabla1[[#This Row],[Cant]],Tabla1[[#This Row],[Cant]])</f>
        <v>-1</v>
      </c>
      <c r="Q666" s="8">
        <f>DAY(Tabla1[[#This Row],[Date]])</f>
        <v>19</v>
      </c>
      <c r="R666" s="8">
        <f>MONTH(Tabla1[[#This Row],[Date]])</f>
        <v>6</v>
      </c>
      <c r="S666" s="8">
        <f>YEAR(Tabla1[[#This Row],[Date]])</f>
        <v>2022</v>
      </c>
    </row>
    <row r="667" spans="1:19" x14ac:dyDescent="0.2">
      <c r="A667">
        <v>666</v>
      </c>
      <c r="B667" s="1">
        <v>44731</v>
      </c>
      <c r="C667" t="s">
        <v>260</v>
      </c>
      <c r="D667" t="s">
        <v>332</v>
      </c>
      <c r="E667">
        <v>1</v>
      </c>
      <c r="F667" t="s">
        <v>116</v>
      </c>
      <c r="G667" t="s">
        <v>347</v>
      </c>
      <c r="H667" t="s">
        <v>518</v>
      </c>
      <c r="M667" s="2">
        <v>18692</v>
      </c>
      <c r="N667" s="2">
        <v>20000</v>
      </c>
      <c r="O667" s="2">
        <f>IF(Tabla1[[#This Row],[Mov]]="VNT",Tabla1[[#This Row],[Sale]]-Tabla1[[#This Row],[Cost]],-Tabla1[[#This Row],[Cost]]*Tabla1[[#This Row],[Cant]])</f>
        <v>1308</v>
      </c>
      <c r="P667" s="8">
        <f>IF(Tabla1[[#This Row],[Mov]]="VNT",-Tabla1[[#This Row],[Cant]],Tabla1[[#This Row],[Cant]])</f>
        <v>-1</v>
      </c>
      <c r="Q667" s="8">
        <f>DAY(Tabla1[[#This Row],[Date]])</f>
        <v>19</v>
      </c>
      <c r="R667" s="8">
        <f>MONTH(Tabla1[[#This Row],[Date]])</f>
        <v>6</v>
      </c>
      <c r="S667" s="8">
        <f>YEAR(Tabla1[[#This Row],[Date]])</f>
        <v>2022</v>
      </c>
    </row>
    <row r="668" spans="1:19" x14ac:dyDescent="0.2">
      <c r="A668">
        <v>667</v>
      </c>
      <c r="B668" s="1">
        <v>44731</v>
      </c>
      <c r="C668" t="s">
        <v>260</v>
      </c>
      <c r="D668" t="s">
        <v>332</v>
      </c>
      <c r="E668">
        <v>1</v>
      </c>
      <c r="F668" t="s">
        <v>116</v>
      </c>
      <c r="G668" t="s">
        <v>347</v>
      </c>
      <c r="H668" t="s">
        <v>519</v>
      </c>
      <c r="M668" s="2">
        <v>4675</v>
      </c>
      <c r="N668" s="2">
        <v>5000</v>
      </c>
      <c r="O668" s="2">
        <f>IF(Tabla1[[#This Row],[Mov]]="VNT",Tabla1[[#This Row],[Sale]]-Tabla1[[#This Row],[Cost]],-Tabla1[[#This Row],[Cost]]*Tabla1[[#This Row],[Cant]])</f>
        <v>325</v>
      </c>
      <c r="P668" s="8">
        <f>IF(Tabla1[[#This Row],[Mov]]="VNT",-Tabla1[[#This Row],[Cant]],Tabla1[[#This Row],[Cant]])</f>
        <v>-1</v>
      </c>
      <c r="Q668" s="8">
        <f>DAY(Tabla1[[#This Row],[Date]])</f>
        <v>19</v>
      </c>
      <c r="R668" s="8">
        <f>MONTH(Tabla1[[#This Row],[Date]])</f>
        <v>6</v>
      </c>
      <c r="S668" s="8">
        <f>YEAR(Tabla1[[#This Row],[Date]])</f>
        <v>2022</v>
      </c>
    </row>
    <row r="669" spans="1:19" x14ac:dyDescent="0.2">
      <c r="A669">
        <v>668</v>
      </c>
      <c r="B669" s="1">
        <v>44731</v>
      </c>
      <c r="C669" t="s">
        <v>260</v>
      </c>
      <c r="D669" t="s">
        <v>332</v>
      </c>
      <c r="E669">
        <v>1</v>
      </c>
      <c r="F669" t="s">
        <v>116</v>
      </c>
      <c r="G669" t="s">
        <v>347</v>
      </c>
      <c r="H669" t="s">
        <v>518</v>
      </c>
      <c r="M669" s="2">
        <v>5610</v>
      </c>
      <c r="N669" s="2">
        <v>6000</v>
      </c>
      <c r="O669" s="2">
        <f>IF(Tabla1[[#This Row],[Mov]]="VNT",Tabla1[[#This Row],[Sale]]-Tabla1[[#This Row],[Cost]],-Tabla1[[#This Row],[Cost]]*Tabla1[[#This Row],[Cant]])</f>
        <v>390</v>
      </c>
      <c r="P669" s="8">
        <f>IF(Tabla1[[#This Row],[Mov]]="VNT",-Tabla1[[#This Row],[Cant]],Tabla1[[#This Row],[Cant]])</f>
        <v>-1</v>
      </c>
      <c r="Q669" s="8">
        <f>DAY(Tabla1[[#This Row],[Date]])</f>
        <v>19</v>
      </c>
      <c r="R669" s="8">
        <f>MONTH(Tabla1[[#This Row],[Date]])</f>
        <v>6</v>
      </c>
      <c r="S669" s="8">
        <f>YEAR(Tabla1[[#This Row],[Date]])</f>
        <v>2022</v>
      </c>
    </row>
    <row r="670" spans="1:19" x14ac:dyDescent="0.2">
      <c r="A670">
        <v>669</v>
      </c>
      <c r="B670" s="1">
        <v>44731</v>
      </c>
      <c r="C670" t="s">
        <v>260</v>
      </c>
      <c r="D670" t="s">
        <v>332</v>
      </c>
      <c r="E670">
        <v>1</v>
      </c>
      <c r="F670" t="s">
        <v>225</v>
      </c>
      <c r="G670" t="s">
        <v>272</v>
      </c>
      <c r="H670" t="s">
        <v>819</v>
      </c>
      <c r="M670" s="2">
        <v>1100</v>
      </c>
      <c r="N670" s="2">
        <v>7500</v>
      </c>
      <c r="O670" s="2">
        <f>IF(Tabla1[[#This Row],[Mov]]="VNT",Tabla1[[#This Row],[Sale]]-Tabla1[[#This Row],[Cost]],-Tabla1[[#This Row],[Cost]]*Tabla1[[#This Row],[Cant]])</f>
        <v>6400</v>
      </c>
      <c r="P670" s="8">
        <f>IF(Tabla1[[#This Row],[Mov]]="VNT",-Tabla1[[#This Row],[Cant]],Tabla1[[#This Row],[Cant]])</f>
        <v>-1</v>
      </c>
      <c r="Q670" s="8">
        <f>DAY(Tabla1[[#This Row],[Date]])</f>
        <v>19</v>
      </c>
      <c r="R670" s="8">
        <f>MONTH(Tabla1[[#This Row],[Date]])</f>
        <v>6</v>
      </c>
      <c r="S670" s="8">
        <f>YEAR(Tabla1[[#This Row],[Date]])</f>
        <v>2022</v>
      </c>
    </row>
    <row r="671" spans="1:19" x14ac:dyDescent="0.2">
      <c r="A671">
        <v>670</v>
      </c>
      <c r="B671" s="1">
        <v>44731</v>
      </c>
      <c r="C671" t="s">
        <v>260</v>
      </c>
      <c r="D671" t="s">
        <v>332</v>
      </c>
      <c r="E671">
        <v>1</v>
      </c>
      <c r="F671" t="s">
        <v>532</v>
      </c>
      <c r="G671" t="s">
        <v>634</v>
      </c>
      <c r="H671" t="s">
        <v>635</v>
      </c>
      <c r="M671" s="2">
        <v>35000</v>
      </c>
      <c r="N671" s="2">
        <v>52000</v>
      </c>
      <c r="O671" s="2">
        <f>IF(Tabla1[[#This Row],[Mov]]="VNT",Tabla1[[#This Row],[Sale]]-Tabla1[[#This Row],[Cost]],-Tabla1[[#This Row],[Cost]]*Tabla1[[#This Row],[Cant]])</f>
        <v>17000</v>
      </c>
      <c r="P671" s="8">
        <f>IF(Tabla1[[#This Row],[Mov]]="VNT",-Tabla1[[#This Row],[Cant]],Tabla1[[#This Row],[Cant]])</f>
        <v>-1</v>
      </c>
      <c r="Q671" s="8">
        <f>DAY(Tabla1[[#This Row],[Date]])</f>
        <v>19</v>
      </c>
      <c r="R671" s="8">
        <f>MONTH(Tabla1[[#This Row],[Date]])</f>
        <v>6</v>
      </c>
      <c r="S671" s="8">
        <f>YEAR(Tabla1[[#This Row],[Date]])</f>
        <v>2022</v>
      </c>
    </row>
    <row r="672" spans="1:19" x14ac:dyDescent="0.2">
      <c r="A672">
        <v>671</v>
      </c>
      <c r="B672" s="1">
        <v>44731</v>
      </c>
      <c r="C672" t="s">
        <v>260</v>
      </c>
      <c r="D672" t="s">
        <v>332</v>
      </c>
      <c r="E672">
        <v>1</v>
      </c>
      <c r="F672" t="s">
        <v>116</v>
      </c>
      <c r="G672" t="s">
        <v>347</v>
      </c>
      <c r="H672" t="s">
        <v>518</v>
      </c>
      <c r="M672" s="2">
        <v>2805</v>
      </c>
      <c r="N672" s="2">
        <v>3000</v>
      </c>
      <c r="O672" s="2">
        <f>IF(Tabla1[[#This Row],[Mov]]="VNT",Tabla1[[#This Row],[Sale]]-Tabla1[[#This Row],[Cost]],-Tabla1[[#This Row],[Cost]]*Tabla1[[#This Row],[Cant]])</f>
        <v>195</v>
      </c>
      <c r="P672" s="8">
        <f>IF(Tabla1[[#This Row],[Mov]]="VNT",-Tabla1[[#This Row],[Cant]],Tabla1[[#This Row],[Cant]])</f>
        <v>-1</v>
      </c>
      <c r="Q672" s="8">
        <f>DAY(Tabla1[[#This Row],[Date]])</f>
        <v>19</v>
      </c>
      <c r="R672" s="8">
        <f>MONTH(Tabla1[[#This Row],[Date]])</f>
        <v>6</v>
      </c>
      <c r="S672" s="8">
        <f>YEAR(Tabla1[[#This Row],[Date]])</f>
        <v>2022</v>
      </c>
    </row>
    <row r="673" spans="1:19" x14ac:dyDescent="0.2">
      <c r="A673">
        <v>672</v>
      </c>
      <c r="B673" s="1">
        <v>44731</v>
      </c>
      <c r="C673" t="s">
        <v>260</v>
      </c>
      <c r="D673" t="s">
        <v>332</v>
      </c>
      <c r="E673">
        <v>1</v>
      </c>
      <c r="F673" t="s">
        <v>116</v>
      </c>
      <c r="G673" t="s">
        <v>640</v>
      </c>
      <c r="H673" t="s">
        <v>641</v>
      </c>
      <c r="M673" s="2">
        <v>2350</v>
      </c>
      <c r="N673" s="2">
        <v>2500</v>
      </c>
      <c r="O673" s="2">
        <f>IF(Tabla1[[#This Row],[Mov]]="VNT",Tabla1[[#This Row],[Sale]]-Tabla1[[#This Row],[Cost]],-Tabla1[[#This Row],[Cost]]*Tabla1[[#This Row],[Cant]])</f>
        <v>150</v>
      </c>
      <c r="P673" s="8">
        <f>IF(Tabla1[[#This Row],[Mov]]="VNT",-Tabla1[[#This Row],[Cant]],Tabla1[[#This Row],[Cant]])</f>
        <v>-1</v>
      </c>
      <c r="Q673" s="8">
        <f>DAY(Tabla1[[#This Row],[Date]])</f>
        <v>19</v>
      </c>
      <c r="R673" s="8">
        <f>MONTH(Tabla1[[#This Row],[Date]])</f>
        <v>6</v>
      </c>
      <c r="S673" s="8">
        <f>YEAR(Tabla1[[#This Row],[Date]])</f>
        <v>2022</v>
      </c>
    </row>
    <row r="674" spans="1:19" x14ac:dyDescent="0.2">
      <c r="A674">
        <v>673</v>
      </c>
      <c r="B674" s="1">
        <v>44731</v>
      </c>
      <c r="C674" t="s">
        <v>260</v>
      </c>
      <c r="D674" t="s">
        <v>332</v>
      </c>
      <c r="E674">
        <v>1</v>
      </c>
      <c r="F674" t="s">
        <v>21</v>
      </c>
      <c r="G674" t="s">
        <v>333</v>
      </c>
      <c r="H674" t="s">
        <v>240</v>
      </c>
      <c r="M674" s="2">
        <v>7000</v>
      </c>
      <c r="N674" s="2">
        <v>15000</v>
      </c>
      <c r="O674" s="2">
        <f>IF(Tabla1[[#This Row],[Mov]]="VNT",Tabla1[[#This Row],[Sale]]-Tabla1[[#This Row],[Cost]],-Tabla1[[#This Row],[Cost]]*Tabla1[[#This Row],[Cant]])</f>
        <v>8000</v>
      </c>
      <c r="P674" s="8">
        <f>IF(Tabla1[[#This Row],[Mov]]="VNT",-Tabla1[[#This Row],[Cant]],Tabla1[[#This Row],[Cant]])</f>
        <v>-1</v>
      </c>
      <c r="Q674" s="8">
        <f>DAY(Tabla1[[#This Row],[Date]])</f>
        <v>19</v>
      </c>
      <c r="R674" s="8">
        <f>MONTH(Tabla1[[#This Row],[Date]])</f>
        <v>6</v>
      </c>
      <c r="S674" s="8">
        <f>YEAR(Tabla1[[#This Row],[Date]])</f>
        <v>2022</v>
      </c>
    </row>
    <row r="675" spans="1:19" x14ac:dyDescent="0.2">
      <c r="A675">
        <v>674</v>
      </c>
      <c r="B675" s="1">
        <v>44732</v>
      </c>
      <c r="C675" t="s">
        <v>260</v>
      </c>
      <c r="D675" t="s">
        <v>332</v>
      </c>
      <c r="E675">
        <v>1</v>
      </c>
      <c r="F675" t="s">
        <v>26</v>
      </c>
      <c r="G675" t="s">
        <v>272</v>
      </c>
      <c r="H675" t="s">
        <v>74</v>
      </c>
      <c r="I675" t="s">
        <v>16</v>
      </c>
      <c r="J675" t="s">
        <v>25</v>
      </c>
      <c r="K675" t="s">
        <v>18</v>
      </c>
      <c r="L675" t="s">
        <v>52</v>
      </c>
      <c r="M675" s="2">
        <v>6500</v>
      </c>
      <c r="N675" s="2">
        <v>15000</v>
      </c>
      <c r="O675" s="2">
        <f>IF(Tabla1[[#This Row],[Mov]]="VNT",Tabla1[[#This Row],[Sale]]-Tabla1[[#This Row],[Cost]],-Tabla1[[#This Row],[Cost]]*Tabla1[[#This Row],[Cant]])</f>
        <v>8500</v>
      </c>
      <c r="P675" s="8">
        <f>IF(Tabla1[[#This Row],[Mov]]="VNT",-Tabla1[[#This Row],[Cant]],Tabla1[[#This Row],[Cant]])</f>
        <v>-1</v>
      </c>
      <c r="Q675" s="8">
        <f>DAY(Tabla1[[#This Row],[Date]])</f>
        <v>20</v>
      </c>
      <c r="R675" s="8">
        <f>MONTH(Tabla1[[#This Row],[Date]])</f>
        <v>6</v>
      </c>
      <c r="S675" s="8">
        <f>YEAR(Tabla1[[#This Row],[Date]])</f>
        <v>2022</v>
      </c>
    </row>
    <row r="676" spans="1:19" x14ac:dyDescent="0.2">
      <c r="A676">
        <v>675</v>
      </c>
      <c r="B676" s="1">
        <v>44732</v>
      </c>
      <c r="C676" t="s">
        <v>260</v>
      </c>
      <c r="D676" t="s">
        <v>332</v>
      </c>
      <c r="E676">
        <v>1</v>
      </c>
      <c r="F676" t="s">
        <v>116</v>
      </c>
      <c r="G676" t="s">
        <v>382</v>
      </c>
      <c r="H676" t="s">
        <v>514</v>
      </c>
      <c r="M676" s="2">
        <v>14020</v>
      </c>
      <c r="N676" s="2">
        <v>15000</v>
      </c>
      <c r="O676" s="2">
        <f>IF(Tabla1[[#This Row],[Mov]]="VNT",Tabla1[[#This Row],[Sale]]-Tabla1[[#This Row],[Cost]],-Tabla1[[#This Row],[Cost]]*Tabla1[[#This Row],[Cant]])</f>
        <v>980</v>
      </c>
      <c r="P676" s="8">
        <f>IF(Tabla1[[#This Row],[Mov]]="VNT",-Tabla1[[#This Row],[Cant]],Tabla1[[#This Row],[Cant]])</f>
        <v>-1</v>
      </c>
      <c r="Q676" s="8">
        <f>DAY(Tabla1[[#This Row],[Date]])</f>
        <v>20</v>
      </c>
      <c r="R676" s="8">
        <f>MONTH(Tabla1[[#This Row],[Date]])</f>
        <v>6</v>
      </c>
      <c r="S676" s="8">
        <f>YEAR(Tabla1[[#This Row],[Date]])</f>
        <v>2022</v>
      </c>
    </row>
    <row r="677" spans="1:19" x14ac:dyDescent="0.2">
      <c r="A677">
        <v>676</v>
      </c>
      <c r="B677" s="1">
        <v>44732</v>
      </c>
      <c r="C677" t="s">
        <v>260</v>
      </c>
      <c r="D677" t="s">
        <v>332</v>
      </c>
      <c r="E677">
        <v>1</v>
      </c>
      <c r="F677" t="s">
        <v>342</v>
      </c>
      <c r="G677" t="s">
        <v>272</v>
      </c>
      <c r="H677" t="s">
        <v>425</v>
      </c>
      <c r="M677" s="2">
        <v>1000</v>
      </c>
      <c r="N677" s="2">
        <v>10000</v>
      </c>
      <c r="O677" s="2">
        <f>IF(Tabla1[[#This Row],[Mov]]="VNT",Tabla1[[#This Row],[Sale]]-Tabla1[[#This Row],[Cost]],-Tabla1[[#This Row],[Cost]]*Tabla1[[#This Row],[Cant]])</f>
        <v>9000</v>
      </c>
      <c r="P677" s="8">
        <f>IF(Tabla1[[#This Row],[Mov]]="VNT",-Tabla1[[#This Row],[Cant]],Tabla1[[#This Row],[Cant]])</f>
        <v>-1</v>
      </c>
      <c r="Q677" s="8">
        <f>DAY(Tabla1[[#This Row],[Date]])</f>
        <v>20</v>
      </c>
      <c r="R677" s="8">
        <f>MONTH(Tabla1[[#This Row],[Date]])</f>
        <v>6</v>
      </c>
      <c r="S677" s="8">
        <f>YEAR(Tabla1[[#This Row],[Date]])</f>
        <v>2022</v>
      </c>
    </row>
    <row r="678" spans="1:19" x14ac:dyDescent="0.2">
      <c r="A678">
        <v>677</v>
      </c>
      <c r="B678" s="1">
        <v>44732</v>
      </c>
      <c r="C678" t="s">
        <v>260</v>
      </c>
      <c r="D678" t="s">
        <v>332</v>
      </c>
      <c r="E678">
        <v>1</v>
      </c>
      <c r="F678" t="s">
        <v>342</v>
      </c>
      <c r="G678" t="s">
        <v>263</v>
      </c>
      <c r="H678" t="s">
        <v>642</v>
      </c>
      <c r="M678" s="2">
        <v>1000</v>
      </c>
      <c r="N678" s="2">
        <v>10000</v>
      </c>
      <c r="O678" s="2">
        <f>IF(Tabla1[[#This Row],[Mov]]="VNT",Tabla1[[#This Row],[Sale]]-Tabla1[[#This Row],[Cost]],-Tabla1[[#This Row],[Cost]]*Tabla1[[#This Row],[Cant]])</f>
        <v>9000</v>
      </c>
      <c r="P678" s="8">
        <f>IF(Tabla1[[#This Row],[Mov]]="VNT",-Tabla1[[#This Row],[Cant]],Tabla1[[#This Row],[Cant]])</f>
        <v>-1</v>
      </c>
      <c r="Q678" s="8">
        <f>DAY(Tabla1[[#This Row],[Date]])</f>
        <v>20</v>
      </c>
      <c r="R678" s="8">
        <f>MONTH(Tabla1[[#This Row],[Date]])</f>
        <v>6</v>
      </c>
      <c r="S678" s="8">
        <f>YEAR(Tabla1[[#This Row],[Date]])</f>
        <v>2022</v>
      </c>
    </row>
    <row r="679" spans="1:19" x14ac:dyDescent="0.2">
      <c r="A679">
        <v>678</v>
      </c>
      <c r="B679" s="1">
        <v>44732</v>
      </c>
      <c r="C679" t="s">
        <v>260</v>
      </c>
      <c r="D679" t="s">
        <v>332</v>
      </c>
      <c r="E679">
        <v>1</v>
      </c>
      <c r="F679" t="s">
        <v>116</v>
      </c>
      <c r="G679" t="s">
        <v>347</v>
      </c>
      <c r="H679" t="s">
        <v>519</v>
      </c>
      <c r="M679" s="2">
        <v>2805</v>
      </c>
      <c r="N679" s="2">
        <v>3000</v>
      </c>
      <c r="O679" s="2">
        <f>IF(Tabla1[[#This Row],[Mov]]="VNT",Tabla1[[#This Row],[Sale]]-Tabla1[[#This Row],[Cost]],-Tabla1[[#This Row],[Cost]]*Tabla1[[#This Row],[Cant]])</f>
        <v>195</v>
      </c>
      <c r="P679" s="8">
        <f>IF(Tabla1[[#This Row],[Mov]]="VNT",-Tabla1[[#This Row],[Cant]],Tabla1[[#This Row],[Cant]])</f>
        <v>-1</v>
      </c>
      <c r="Q679" s="8">
        <f>DAY(Tabla1[[#This Row],[Date]])</f>
        <v>20</v>
      </c>
      <c r="R679" s="8">
        <f>MONTH(Tabla1[[#This Row],[Date]])</f>
        <v>6</v>
      </c>
      <c r="S679" s="8">
        <f>YEAR(Tabla1[[#This Row],[Date]])</f>
        <v>2022</v>
      </c>
    </row>
    <row r="680" spans="1:19" x14ac:dyDescent="0.2">
      <c r="A680">
        <v>679</v>
      </c>
      <c r="B680" s="1">
        <v>44732</v>
      </c>
      <c r="C680" t="s">
        <v>260</v>
      </c>
      <c r="D680" t="s">
        <v>332</v>
      </c>
      <c r="E680">
        <v>1</v>
      </c>
      <c r="F680" t="s">
        <v>15</v>
      </c>
      <c r="G680" t="s">
        <v>266</v>
      </c>
      <c r="H680" t="s">
        <v>160</v>
      </c>
      <c r="I680" t="s">
        <v>150</v>
      </c>
      <c r="M680" s="2">
        <v>3000</v>
      </c>
      <c r="N680" s="2">
        <v>6000</v>
      </c>
      <c r="O680" s="2">
        <f>IF(Tabla1[[#This Row],[Mov]]="VNT",Tabla1[[#This Row],[Sale]]-Tabla1[[#This Row],[Cost]],-Tabla1[[#This Row],[Cost]]*Tabla1[[#This Row],[Cant]])</f>
        <v>3000</v>
      </c>
      <c r="P680" s="8">
        <f>IF(Tabla1[[#This Row],[Mov]]="VNT",-Tabla1[[#This Row],[Cant]],Tabla1[[#This Row],[Cant]])</f>
        <v>-1</v>
      </c>
      <c r="Q680" s="8">
        <f>DAY(Tabla1[[#This Row],[Date]])</f>
        <v>20</v>
      </c>
      <c r="R680" s="8">
        <f>MONTH(Tabla1[[#This Row],[Date]])</f>
        <v>6</v>
      </c>
      <c r="S680" s="8">
        <f>YEAR(Tabla1[[#This Row],[Date]])</f>
        <v>2022</v>
      </c>
    </row>
    <row r="681" spans="1:19" x14ac:dyDescent="0.2">
      <c r="A681">
        <v>680</v>
      </c>
      <c r="B681" s="1">
        <v>44732</v>
      </c>
      <c r="C681" t="s">
        <v>260</v>
      </c>
      <c r="D681" t="s">
        <v>332</v>
      </c>
      <c r="E681">
        <v>1</v>
      </c>
      <c r="F681" t="s">
        <v>15</v>
      </c>
      <c r="G681" t="s">
        <v>266</v>
      </c>
      <c r="H681" t="s">
        <v>169</v>
      </c>
      <c r="I681" t="s">
        <v>55</v>
      </c>
      <c r="M681" s="2">
        <v>2000</v>
      </c>
      <c r="N681" s="2">
        <v>5000</v>
      </c>
      <c r="O681" s="2">
        <f>IF(Tabla1[[#This Row],[Mov]]="VNT",Tabla1[[#This Row],[Sale]]-Tabla1[[#This Row],[Cost]],-Tabla1[[#This Row],[Cost]]*Tabla1[[#This Row],[Cant]])</f>
        <v>3000</v>
      </c>
      <c r="P681" s="8">
        <f>IF(Tabla1[[#This Row],[Mov]]="VNT",-Tabla1[[#This Row],[Cant]],Tabla1[[#This Row],[Cant]])</f>
        <v>-1</v>
      </c>
      <c r="Q681" s="8">
        <f>DAY(Tabla1[[#This Row],[Date]])</f>
        <v>20</v>
      </c>
      <c r="R681" s="8">
        <f>MONTH(Tabla1[[#This Row],[Date]])</f>
        <v>6</v>
      </c>
      <c r="S681" s="8">
        <f>YEAR(Tabla1[[#This Row],[Date]])</f>
        <v>2022</v>
      </c>
    </row>
    <row r="682" spans="1:19" x14ac:dyDescent="0.2">
      <c r="A682">
        <v>681</v>
      </c>
      <c r="B682" s="1">
        <v>44732</v>
      </c>
      <c r="C682" t="s">
        <v>260</v>
      </c>
      <c r="D682" t="s">
        <v>332</v>
      </c>
      <c r="E682">
        <v>1</v>
      </c>
      <c r="F682" t="s">
        <v>342</v>
      </c>
      <c r="G682" t="s">
        <v>263</v>
      </c>
      <c r="H682" t="s">
        <v>643</v>
      </c>
      <c r="M682" s="2">
        <v>1000</v>
      </c>
      <c r="N682" s="2">
        <v>10000</v>
      </c>
      <c r="O682" s="2">
        <f>IF(Tabla1[[#This Row],[Mov]]="VNT",Tabla1[[#This Row],[Sale]]-Tabla1[[#This Row],[Cost]],-Tabla1[[#This Row],[Cost]]*Tabla1[[#This Row],[Cant]])</f>
        <v>9000</v>
      </c>
      <c r="P682" s="8">
        <f>IF(Tabla1[[#This Row],[Mov]]="VNT",-Tabla1[[#This Row],[Cant]],Tabla1[[#This Row],[Cant]])</f>
        <v>-1</v>
      </c>
      <c r="Q682" s="8">
        <f>DAY(Tabla1[[#This Row],[Date]])</f>
        <v>20</v>
      </c>
      <c r="R682" s="8">
        <f>MONTH(Tabla1[[#This Row],[Date]])</f>
        <v>6</v>
      </c>
      <c r="S682" s="8">
        <f>YEAR(Tabla1[[#This Row],[Date]])</f>
        <v>2022</v>
      </c>
    </row>
    <row r="683" spans="1:19" x14ac:dyDescent="0.2">
      <c r="A683">
        <v>682</v>
      </c>
      <c r="B683" s="1">
        <v>44732</v>
      </c>
      <c r="C683" t="s">
        <v>260</v>
      </c>
      <c r="D683" t="s">
        <v>332</v>
      </c>
      <c r="E683">
        <v>1</v>
      </c>
      <c r="F683" t="s">
        <v>532</v>
      </c>
      <c r="G683" t="s">
        <v>273</v>
      </c>
      <c r="H683" t="s">
        <v>552</v>
      </c>
      <c r="M683" s="2">
        <v>20000</v>
      </c>
      <c r="N683" s="2">
        <v>30000</v>
      </c>
      <c r="O683" s="2">
        <f>IF(Tabla1[[#This Row],[Mov]]="VNT",Tabla1[[#This Row],[Sale]]-Tabla1[[#This Row],[Cost]],-Tabla1[[#This Row],[Cost]]*Tabla1[[#This Row],[Cant]])</f>
        <v>10000</v>
      </c>
      <c r="P683" s="8">
        <f>IF(Tabla1[[#This Row],[Mov]]="VNT",-Tabla1[[#This Row],[Cant]],Tabla1[[#This Row],[Cant]])</f>
        <v>-1</v>
      </c>
      <c r="Q683" s="8">
        <f>DAY(Tabla1[[#This Row],[Date]])</f>
        <v>20</v>
      </c>
      <c r="R683" s="8">
        <f>MONTH(Tabla1[[#This Row],[Date]])</f>
        <v>6</v>
      </c>
      <c r="S683" s="8">
        <f>YEAR(Tabla1[[#This Row],[Date]])</f>
        <v>2022</v>
      </c>
    </row>
    <row r="684" spans="1:19" x14ac:dyDescent="0.2">
      <c r="A684">
        <v>683</v>
      </c>
      <c r="B684" s="1">
        <v>44732</v>
      </c>
      <c r="C684" t="s">
        <v>260</v>
      </c>
      <c r="D684" t="s">
        <v>332</v>
      </c>
      <c r="E684">
        <v>1</v>
      </c>
      <c r="F684" t="s">
        <v>458</v>
      </c>
      <c r="G684" t="s">
        <v>266</v>
      </c>
      <c r="H684" t="s">
        <v>644</v>
      </c>
      <c r="M684" s="2">
        <v>0</v>
      </c>
      <c r="N684" s="2">
        <v>10000</v>
      </c>
      <c r="O684" s="2">
        <f>IF(Tabla1[[#This Row],[Mov]]="VNT",Tabla1[[#This Row],[Sale]]-Tabla1[[#This Row],[Cost]],-Tabla1[[#This Row],[Cost]]*Tabla1[[#This Row],[Cant]])</f>
        <v>10000</v>
      </c>
      <c r="P684" s="8">
        <f>IF(Tabla1[[#This Row],[Mov]]="VNT",-Tabla1[[#This Row],[Cant]],Tabla1[[#This Row],[Cant]])</f>
        <v>-1</v>
      </c>
      <c r="Q684" s="8">
        <f>DAY(Tabla1[[#This Row],[Date]])</f>
        <v>20</v>
      </c>
      <c r="R684" s="8">
        <f>MONTH(Tabla1[[#This Row],[Date]])</f>
        <v>6</v>
      </c>
      <c r="S684" s="8">
        <f>YEAR(Tabla1[[#This Row],[Date]])</f>
        <v>2022</v>
      </c>
    </row>
    <row r="685" spans="1:19" x14ac:dyDescent="0.2">
      <c r="A685">
        <v>684</v>
      </c>
      <c r="B685" s="1">
        <v>44732</v>
      </c>
      <c r="C685" t="s">
        <v>260</v>
      </c>
      <c r="D685" t="s">
        <v>332</v>
      </c>
      <c r="E685">
        <v>1</v>
      </c>
      <c r="F685" t="s">
        <v>455</v>
      </c>
      <c r="G685" t="s">
        <v>382</v>
      </c>
      <c r="H685" t="s">
        <v>509</v>
      </c>
      <c r="M685" s="2">
        <v>1000</v>
      </c>
      <c r="N685" s="2">
        <v>3000</v>
      </c>
      <c r="O685" s="2">
        <f>IF(Tabla1[[#This Row],[Mov]]="VNT",Tabla1[[#This Row],[Sale]]-Tabla1[[#This Row],[Cost]],-Tabla1[[#This Row],[Cost]]*Tabla1[[#This Row],[Cant]])</f>
        <v>2000</v>
      </c>
      <c r="P685" s="8">
        <f>IF(Tabla1[[#This Row],[Mov]]="VNT",-Tabla1[[#This Row],[Cant]],Tabla1[[#This Row],[Cant]])</f>
        <v>-1</v>
      </c>
      <c r="Q685" s="8">
        <f>DAY(Tabla1[[#This Row],[Date]])</f>
        <v>20</v>
      </c>
      <c r="R685" s="8">
        <f>MONTH(Tabla1[[#This Row],[Date]])</f>
        <v>6</v>
      </c>
      <c r="S685" s="8">
        <f>YEAR(Tabla1[[#This Row],[Date]])</f>
        <v>2022</v>
      </c>
    </row>
    <row r="686" spans="1:19" x14ac:dyDescent="0.2">
      <c r="A686">
        <v>685</v>
      </c>
      <c r="B686" s="1">
        <v>44732</v>
      </c>
      <c r="C686" t="s">
        <v>260</v>
      </c>
      <c r="D686" t="s">
        <v>332</v>
      </c>
      <c r="E686">
        <v>1</v>
      </c>
      <c r="F686" t="s">
        <v>21</v>
      </c>
      <c r="G686" t="s">
        <v>272</v>
      </c>
      <c r="H686" t="s">
        <v>24</v>
      </c>
      <c r="M686" s="2">
        <v>3500</v>
      </c>
      <c r="N686" s="2">
        <v>10000</v>
      </c>
      <c r="O686" s="2">
        <f>IF(Tabla1[[#This Row],[Mov]]="VNT",Tabla1[[#This Row],[Sale]]-Tabla1[[#This Row],[Cost]],-Tabla1[[#This Row],[Cost]]*Tabla1[[#This Row],[Cant]])</f>
        <v>6500</v>
      </c>
      <c r="P686" s="8">
        <f>IF(Tabla1[[#This Row],[Mov]]="VNT",-Tabla1[[#This Row],[Cant]],Tabla1[[#This Row],[Cant]])</f>
        <v>-1</v>
      </c>
      <c r="Q686" s="8">
        <f>DAY(Tabla1[[#This Row],[Date]])</f>
        <v>20</v>
      </c>
      <c r="R686" s="8">
        <f>MONTH(Tabla1[[#This Row],[Date]])</f>
        <v>6</v>
      </c>
      <c r="S686" s="8">
        <f>YEAR(Tabla1[[#This Row],[Date]])</f>
        <v>2022</v>
      </c>
    </row>
    <row r="687" spans="1:19" x14ac:dyDescent="0.2">
      <c r="A687">
        <v>686</v>
      </c>
      <c r="B687" s="1">
        <v>44732</v>
      </c>
      <c r="C687" t="s">
        <v>260</v>
      </c>
      <c r="D687" t="s">
        <v>332</v>
      </c>
      <c r="E687">
        <v>1</v>
      </c>
      <c r="F687" t="s">
        <v>116</v>
      </c>
      <c r="G687" t="s">
        <v>382</v>
      </c>
      <c r="H687" t="s">
        <v>514</v>
      </c>
      <c r="M687" s="2">
        <v>5610</v>
      </c>
      <c r="N687" s="2">
        <v>6000</v>
      </c>
      <c r="O687" s="2">
        <f>IF(Tabla1[[#This Row],[Mov]]="VNT",Tabla1[[#This Row],[Sale]]-Tabla1[[#This Row],[Cost]],-Tabla1[[#This Row],[Cost]]*Tabla1[[#This Row],[Cant]])</f>
        <v>390</v>
      </c>
      <c r="P687" s="8">
        <f>IF(Tabla1[[#This Row],[Mov]]="VNT",-Tabla1[[#This Row],[Cant]],Tabla1[[#This Row],[Cant]])</f>
        <v>-1</v>
      </c>
      <c r="Q687" s="8">
        <f>DAY(Tabla1[[#This Row],[Date]])</f>
        <v>20</v>
      </c>
      <c r="R687" s="8">
        <f>MONTH(Tabla1[[#This Row],[Date]])</f>
        <v>6</v>
      </c>
      <c r="S687" s="8">
        <f>YEAR(Tabla1[[#This Row],[Date]])</f>
        <v>2022</v>
      </c>
    </row>
    <row r="688" spans="1:19" x14ac:dyDescent="0.2">
      <c r="A688">
        <v>687</v>
      </c>
      <c r="B688" s="1">
        <v>44732</v>
      </c>
      <c r="C688" t="s">
        <v>260</v>
      </c>
      <c r="D688" t="s">
        <v>332</v>
      </c>
      <c r="E688">
        <v>1</v>
      </c>
      <c r="F688" t="s">
        <v>26</v>
      </c>
      <c r="G688" t="s">
        <v>264</v>
      </c>
      <c r="H688" t="s">
        <v>72</v>
      </c>
      <c r="I688" t="s">
        <v>20</v>
      </c>
      <c r="J688" t="s">
        <v>25</v>
      </c>
      <c r="K688" t="s">
        <v>34</v>
      </c>
      <c r="L688" t="s">
        <v>52</v>
      </c>
      <c r="M688" s="2">
        <v>10000</v>
      </c>
      <c r="N688" s="2">
        <v>20000</v>
      </c>
      <c r="O688" s="2">
        <f>IF(Tabla1[[#This Row],[Mov]]="VNT",Tabla1[[#This Row],[Sale]]-Tabla1[[#This Row],[Cost]],-Tabla1[[#This Row],[Cost]]*Tabla1[[#This Row],[Cant]])</f>
        <v>10000</v>
      </c>
      <c r="P688" s="8">
        <f>IF(Tabla1[[#This Row],[Mov]]="VNT",-Tabla1[[#This Row],[Cant]],Tabla1[[#This Row],[Cant]])</f>
        <v>-1</v>
      </c>
      <c r="Q688" s="8">
        <f>DAY(Tabla1[[#This Row],[Date]])</f>
        <v>20</v>
      </c>
      <c r="R688" s="8">
        <f>MONTH(Tabla1[[#This Row],[Date]])</f>
        <v>6</v>
      </c>
      <c r="S688" s="8">
        <f>YEAR(Tabla1[[#This Row],[Date]])</f>
        <v>2022</v>
      </c>
    </row>
    <row r="689" spans="1:19" x14ac:dyDescent="0.2">
      <c r="A689">
        <v>688</v>
      </c>
      <c r="B689" s="1">
        <v>44732</v>
      </c>
      <c r="C689" t="s">
        <v>260</v>
      </c>
      <c r="D689" t="s">
        <v>332</v>
      </c>
      <c r="E689">
        <v>1</v>
      </c>
      <c r="F689" t="s">
        <v>480</v>
      </c>
      <c r="G689" t="s">
        <v>347</v>
      </c>
      <c r="H689" t="s">
        <v>645</v>
      </c>
      <c r="M689" s="2">
        <v>28843</v>
      </c>
      <c r="N689" s="2">
        <v>31000</v>
      </c>
      <c r="O689" s="2">
        <f>IF(Tabla1[[#This Row],[Mov]]="VNT",Tabla1[[#This Row],[Sale]]-Tabla1[[#This Row],[Cost]],-Tabla1[[#This Row],[Cost]]*Tabla1[[#This Row],[Cant]])</f>
        <v>2157</v>
      </c>
      <c r="P689" s="8">
        <f>IF(Tabla1[[#This Row],[Mov]]="VNT",-Tabla1[[#This Row],[Cant]],Tabla1[[#This Row],[Cant]])</f>
        <v>-1</v>
      </c>
      <c r="Q689" s="8">
        <f>DAY(Tabla1[[#This Row],[Date]])</f>
        <v>20</v>
      </c>
      <c r="R689" s="8">
        <f>MONTH(Tabla1[[#This Row],[Date]])</f>
        <v>6</v>
      </c>
      <c r="S689" s="8">
        <f>YEAR(Tabla1[[#This Row],[Date]])</f>
        <v>2022</v>
      </c>
    </row>
    <row r="690" spans="1:19" x14ac:dyDescent="0.2">
      <c r="A690">
        <v>689</v>
      </c>
      <c r="B690" s="1">
        <v>44732</v>
      </c>
      <c r="C690" t="s">
        <v>260</v>
      </c>
      <c r="D690" t="s">
        <v>332</v>
      </c>
      <c r="E690">
        <v>1</v>
      </c>
      <c r="F690" t="s">
        <v>15</v>
      </c>
      <c r="G690" t="s">
        <v>385</v>
      </c>
      <c r="H690" t="s">
        <v>62</v>
      </c>
      <c r="I690" t="s">
        <v>16</v>
      </c>
      <c r="J690" t="s">
        <v>17</v>
      </c>
      <c r="K690" t="s">
        <v>18</v>
      </c>
      <c r="L690" t="s">
        <v>19</v>
      </c>
      <c r="M690" s="2">
        <v>4500</v>
      </c>
      <c r="N690" s="2">
        <v>10000</v>
      </c>
      <c r="O690" s="2">
        <f>IF(Tabla1[[#This Row],[Mov]]="VNT",Tabla1[[#This Row],[Sale]]-Tabla1[[#This Row],[Cost]],-Tabla1[[#This Row],[Cost]]*Tabla1[[#This Row],[Cant]])</f>
        <v>5500</v>
      </c>
      <c r="P690" s="8">
        <f>IF(Tabla1[[#This Row],[Mov]]="VNT",-Tabla1[[#This Row],[Cant]],Tabla1[[#This Row],[Cant]])</f>
        <v>-1</v>
      </c>
      <c r="Q690" s="8">
        <f>DAY(Tabla1[[#This Row],[Date]])</f>
        <v>20</v>
      </c>
      <c r="R690" s="8">
        <f>MONTH(Tabla1[[#This Row],[Date]])</f>
        <v>6</v>
      </c>
      <c r="S690" s="8">
        <f>YEAR(Tabla1[[#This Row],[Date]])</f>
        <v>2022</v>
      </c>
    </row>
    <row r="691" spans="1:19" x14ac:dyDescent="0.2">
      <c r="A691">
        <v>690</v>
      </c>
      <c r="B691" s="1">
        <v>44732</v>
      </c>
      <c r="C691" t="s">
        <v>260</v>
      </c>
      <c r="D691" t="s">
        <v>388</v>
      </c>
      <c r="E691">
        <v>1</v>
      </c>
      <c r="F691" t="s">
        <v>342</v>
      </c>
      <c r="G691" t="s">
        <v>263</v>
      </c>
      <c r="H691" t="s">
        <v>646</v>
      </c>
      <c r="M691" s="2">
        <v>1000</v>
      </c>
      <c r="N691" s="2">
        <v>10000</v>
      </c>
      <c r="O691" s="2">
        <f>IF(Tabla1[[#This Row],[Mov]]="VNT",Tabla1[[#This Row],[Sale]]-Tabla1[[#This Row],[Cost]],-Tabla1[[#This Row],[Cost]]*Tabla1[[#This Row],[Cant]])</f>
        <v>9000</v>
      </c>
      <c r="P691" s="8">
        <f>IF(Tabla1[[#This Row],[Mov]]="VNT",-Tabla1[[#This Row],[Cant]],Tabla1[[#This Row],[Cant]])</f>
        <v>-1</v>
      </c>
      <c r="Q691" s="8">
        <f>DAY(Tabla1[[#This Row],[Date]])</f>
        <v>20</v>
      </c>
      <c r="R691" s="8">
        <f>MONTH(Tabla1[[#This Row],[Date]])</f>
        <v>6</v>
      </c>
      <c r="S691" s="8">
        <f>YEAR(Tabla1[[#This Row],[Date]])</f>
        <v>2022</v>
      </c>
    </row>
    <row r="692" spans="1:19" x14ac:dyDescent="0.2">
      <c r="A692">
        <v>691</v>
      </c>
      <c r="B692" s="1">
        <v>44732</v>
      </c>
      <c r="C692" t="s">
        <v>260</v>
      </c>
      <c r="D692" t="s">
        <v>388</v>
      </c>
      <c r="E692">
        <v>1</v>
      </c>
      <c r="F692" t="s">
        <v>116</v>
      </c>
      <c r="G692" t="s">
        <v>647</v>
      </c>
      <c r="H692" t="s">
        <v>648</v>
      </c>
      <c r="M692" s="2">
        <v>4675</v>
      </c>
      <c r="N692" s="2">
        <v>5000</v>
      </c>
      <c r="O692" s="2">
        <f>IF(Tabla1[[#This Row],[Mov]]="VNT",Tabla1[[#This Row],[Sale]]-Tabla1[[#This Row],[Cost]],-Tabla1[[#This Row],[Cost]]*Tabla1[[#This Row],[Cant]])</f>
        <v>325</v>
      </c>
      <c r="P692" s="8">
        <f>IF(Tabla1[[#This Row],[Mov]]="VNT",-Tabla1[[#This Row],[Cant]],Tabla1[[#This Row],[Cant]])</f>
        <v>-1</v>
      </c>
      <c r="Q692" s="8">
        <f>DAY(Tabla1[[#This Row],[Date]])</f>
        <v>20</v>
      </c>
      <c r="R692" s="8">
        <f>MONTH(Tabla1[[#This Row],[Date]])</f>
        <v>6</v>
      </c>
      <c r="S692" s="8">
        <f>YEAR(Tabla1[[#This Row],[Date]])</f>
        <v>2022</v>
      </c>
    </row>
    <row r="693" spans="1:19" x14ac:dyDescent="0.2">
      <c r="A693">
        <v>692</v>
      </c>
      <c r="B693" s="1">
        <v>44732</v>
      </c>
      <c r="C693" t="s">
        <v>260</v>
      </c>
      <c r="D693" t="s">
        <v>332</v>
      </c>
      <c r="E693">
        <v>1</v>
      </c>
      <c r="F693" t="s">
        <v>21</v>
      </c>
      <c r="G693" t="s">
        <v>333</v>
      </c>
      <c r="H693" t="s">
        <v>240</v>
      </c>
      <c r="M693" s="2">
        <v>7000</v>
      </c>
      <c r="N693" s="2">
        <v>15000</v>
      </c>
      <c r="O693" s="2">
        <f>IF(Tabla1[[#This Row],[Mov]]="VNT",Tabla1[[#This Row],[Sale]]-Tabla1[[#This Row],[Cost]],-Tabla1[[#This Row],[Cost]]*Tabla1[[#This Row],[Cant]])</f>
        <v>8000</v>
      </c>
      <c r="P693" s="8">
        <f>IF(Tabla1[[#This Row],[Mov]]="VNT",-Tabla1[[#This Row],[Cant]],Tabla1[[#This Row],[Cant]])</f>
        <v>-1</v>
      </c>
      <c r="Q693" s="8">
        <f>DAY(Tabla1[[#This Row],[Date]])</f>
        <v>20</v>
      </c>
      <c r="R693" s="8">
        <f>MONTH(Tabla1[[#This Row],[Date]])</f>
        <v>6</v>
      </c>
      <c r="S693" s="8">
        <f>YEAR(Tabla1[[#This Row],[Date]])</f>
        <v>2022</v>
      </c>
    </row>
    <row r="694" spans="1:19" x14ac:dyDescent="0.2">
      <c r="A694">
        <v>693</v>
      </c>
      <c r="B694" s="1">
        <v>44732</v>
      </c>
      <c r="C694" t="s">
        <v>260</v>
      </c>
      <c r="D694" t="s">
        <v>332</v>
      </c>
      <c r="E694">
        <v>1</v>
      </c>
      <c r="F694" t="s">
        <v>458</v>
      </c>
      <c r="G694" t="s">
        <v>272</v>
      </c>
      <c r="H694" t="s">
        <v>649</v>
      </c>
      <c r="M694" s="2">
        <v>0</v>
      </c>
      <c r="N694" s="2">
        <v>2000</v>
      </c>
      <c r="O694" s="2">
        <f>IF(Tabla1[[#This Row],[Mov]]="VNT",Tabla1[[#This Row],[Sale]]-Tabla1[[#This Row],[Cost]],-Tabla1[[#This Row],[Cost]]*Tabla1[[#This Row],[Cant]])</f>
        <v>2000</v>
      </c>
      <c r="P694" s="8">
        <f>IF(Tabla1[[#This Row],[Mov]]="VNT",-Tabla1[[#This Row],[Cant]],Tabla1[[#This Row],[Cant]])</f>
        <v>-1</v>
      </c>
      <c r="Q694" s="8">
        <f>DAY(Tabla1[[#This Row],[Date]])</f>
        <v>20</v>
      </c>
      <c r="R694" s="8">
        <f>MONTH(Tabla1[[#This Row],[Date]])</f>
        <v>6</v>
      </c>
      <c r="S694" s="8">
        <f>YEAR(Tabla1[[#This Row],[Date]])</f>
        <v>2022</v>
      </c>
    </row>
    <row r="695" spans="1:19" x14ac:dyDescent="0.2">
      <c r="A695">
        <v>694</v>
      </c>
      <c r="B695" s="1">
        <v>44733</v>
      </c>
      <c r="C695" t="s">
        <v>260</v>
      </c>
      <c r="D695" t="s">
        <v>332</v>
      </c>
      <c r="E695">
        <v>1</v>
      </c>
      <c r="F695" t="s">
        <v>224</v>
      </c>
      <c r="G695" t="s">
        <v>263</v>
      </c>
      <c r="H695" t="s">
        <v>278</v>
      </c>
      <c r="M695" s="2">
        <v>11000</v>
      </c>
      <c r="N695" s="2">
        <v>24000</v>
      </c>
      <c r="O695" s="2">
        <f>IF(Tabla1[[#This Row],[Mov]]="VNT",Tabla1[[#This Row],[Sale]]-Tabla1[[#This Row],[Cost]],-Tabla1[[#This Row],[Cost]]*Tabla1[[#This Row],[Cant]])</f>
        <v>13000</v>
      </c>
      <c r="P695" s="8">
        <f>IF(Tabla1[[#This Row],[Mov]]="VNT",-Tabla1[[#This Row],[Cant]],Tabla1[[#This Row],[Cant]])</f>
        <v>-1</v>
      </c>
      <c r="Q695" s="8">
        <f>DAY(Tabla1[[#This Row],[Date]])</f>
        <v>21</v>
      </c>
      <c r="R695" s="8">
        <f>MONTH(Tabla1[[#This Row],[Date]])</f>
        <v>6</v>
      </c>
      <c r="S695" s="8">
        <f>YEAR(Tabla1[[#This Row],[Date]])</f>
        <v>2022</v>
      </c>
    </row>
    <row r="696" spans="1:19" x14ac:dyDescent="0.2">
      <c r="A696">
        <v>695</v>
      </c>
      <c r="B696" s="1">
        <v>44733</v>
      </c>
      <c r="C696" t="s">
        <v>260</v>
      </c>
      <c r="D696" t="s">
        <v>650</v>
      </c>
      <c r="E696">
        <v>1</v>
      </c>
      <c r="F696" t="s">
        <v>617</v>
      </c>
      <c r="G696" t="s">
        <v>266</v>
      </c>
      <c r="H696" t="s">
        <v>652</v>
      </c>
      <c r="I696" t="s">
        <v>32</v>
      </c>
      <c r="J696" t="s">
        <v>651</v>
      </c>
      <c r="M696" s="2">
        <v>65000</v>
      </c>
      <c r="N696" s="2">
        <v>75000</v>
      </c>
      <c r="O696" s="2">
        <f>IF(Tabla1[[#This Row],[Mov]]="VNT",Tabla1[[#This Row],[Sale]]-Tabla1[[#This Row],[Cost]],-Tabla1[[#This Row],[Cost]]*Tabla1[[#This Row],[Cant]])</f>
        <v>10000</v>
      </c>
      <c r="P696" s="8">
        <f>IF(Tabla1[[#This Row],[Mov]]="VNT",-Tabla1[[#This Row],[Cant]],Tabla1[[#This Row],[Cant]])</f>
        <v>-1</v>
      </c>
      <c r="Q696" s="8">
        <f>DAY(Tabla1[[#This Row],[Date]])</f>
        <v>21</v>
      </c>
      <c r="R696" s="8">
        <f>MONTH(Tabla1[[#This Row],[Date]])</f>
        <v>6</v>
      </c>
      <c r="S696" s="8">
        <f>YEAR(Tabla1[[#This Row],[Date]])</f>
        <v>2022</v>
      </c>
    </row>
    <row r="697" spans="1:19" x14ac:dyDescent="0.2">
      <c r="A697">
        <v>696</v>
      </c>
      <c r="B697" s="1">
        <v>44733</v>
      </c>
      <c r="C697" t="s">
        <v>260</v>
      </c>
      <c r="D697" t="s">
        <v>650</v>
      </c>
      <c r="E697">
        <v>1</v>
      </c>
      <c r="F697" t="s">
        <v>617</v>
      </c>
      <c r="G697" t="s">
        <v>266</v>
      </c>
      <c r="H697" t="s">
        <v>653</v>
      </c>
      <c r="I697" t="s">
        <v>32</v>
      </c>
      <c r="J697" t="s">
        <v>23</v>
      </c>
      <c r="M697" s="2">
        <v>65000</v>
      </c>
      <c r="N697" s="2">
        <v>75000</v>
      </c>
      <c r="O697" s="2">
        <f>IF(Tabla1[[#This Row],[Mov]]="VNT",Tabla1[[#This Row],[Sale]]-Tabla1[[#This Row],[Cost]],-Tabla1[[#This Row],[Cost]]*Tabla1[[#This Row],[Cant]])</f>
        <v>10000</v>
      </c>
      <c r="P697" s="8">
        <f>IF(Tabla1[[#This Row],[Mov]]="VNT",-Tabla1[[#This Row],[Cant]],Tabla1[[#This Row],[Cant]])</f>
        <v>-1</v>
      </c>
      <c r="Q697" s="8">
        <f>DAY(Tabla1[[#This Row],[Date]])</f>
        <v>21</v>
      </c>
      <c r="R697" s="8">
        <f>MONTH(Tabla1[[#This Row],[Date]])</f>
        <v>6</v>
      </c>
      <c r="S697" s="8">
        <f>YEAR(Tabla1[[#This Row],[Date]])</f>
        <v>2022</v>
      </c>
    </row>
    <row r="698" spans="1:19" x14ac:dyDescent="0.2">
      <c r="A698">
        <v>697</v>
      </c>
      <c r="B698" s="1">
        <v>44733</v>
      </c>
      <c r="C698" t="s">
        <v>260</v>
      </c>
      <c r="D698" t="s">
        <v>107</v>
      </c>
      <c r="E698">
        <v>1</v>
      </c>
      <c r="F698" t="s">
        <v>116</v>
      </c>
      <c r="G698" t="s">
        <v>382</v>
      </c>
      <c r="H698" t="s">
        <v>514</v>
      </c>
      <c r="M698" s="2">
        <v>14020</v>
      </c>
      <c r="N698" s="2">
        <v>15000</v>
      </c>
      <c r="O698" s="2">
        <f>IF(Tabla1[[#This Row],[Mov]]="VNT",Tabla1[[#This Row],[Sale]]-Tabla1[[#This Row],[Cost]],-Tabla1[[#This Row],[Cost]]*Tabla1[[#This Row],[Cant]])</f>
        <v>980</v>
      </c>
      <c r="P698" s="8">
        <f>IF(Tabla1[[#This Row],[Mov]]="VNT",-Tabla1[[#This Row],[Cant]],Tabla1[[#This Row],[Cant]])</f>
        <v>-1</v>
      </c>
      <c r="Q698" s="8">
        <f>DAY(Tabla1[[#This Row],[Date]])</f>
        <v>21</v>
      </c>
      <c r="R698" s="8">
        <f>MONTH(Tabla1[[#This Row],[Date]])</f>
        <v>6</v>
      </c>
      <c r="S698" s="8">
        <f>YEAR(Tabla1[[#This Row],[Date]])</f>
        <v>2022</v>
      </c>
    </row>
    <row r="699" spans="1:19" x14ac:dyDescent="0.2">
      <c r="A699">
        <v>698</v>
      </c>
      <c r="B699" s="1">
        <v>44733</v>
      </c>
      <c r="C699" t="s">
        <v>260</v>
      </c>
      <c r="D699" t="s">
        <v>332</v>
      </c>
      <c r="E699">
        <v>1</v>
      </c>
      <c r="F699" t="s">
        <v>116</v>
      </c>
      <c r="G699" t="s">
        <v>347</v>
      </c>
      <c r="H699" t="s">
        <v>518</v>
      </c>
      <c r="M699" s="2">
        <v>5610</v>
      </c>
      <c r="N699" s="2">
        <v>6000</v>
      </c>
      <c r="O699" s="2">
        <f>IF(Tabla1[[#This Row],[Mov]]="VNT",Tabla1[[#This Row],[Sale]]-Tabla1[[#This Row],[Cost]],-Tabla1[[#This Row],[Cost]]*Tabla1[[#This Row],[Cant]])</f>
        <v>390</v>
      </c>
      <c r="P699" s="8">
        <f>IF(Tabla1[[#This Row],[Mov]]="VNT",-Tabla1[[#This Row],[Cant]],Tabla1[[#This Row],[Cant]])</f>
        <v>-1</v>
      </c>
      <c r="Q699" s="8">
        <f>DAY(Tabla1[[#This Row],[Date]])</f>
        <v>21</v>
      </c>
      <c r="R699" s="8">
        <f>MONTH(Tabla1[[#This Row],[Date]])</f>
        <v>6</v>
      </c>
      <c r="S699" s="8">
        <f>YEAR(Tabla1[[#This Row],[Date]])</f>
        <v>2022</v>
      </c>
    </row>
    <row r="700" spans="1:19" x14ac:dyDescent="0.2">
      <c r="A700">
        <v>699</v>
      </c>
      <c r="B700" s="1">
        <v>44733</v>
      </c>
      <c r="C700" t="s">
        <v>260</v>
      </c>
      <c r="D700" t="s">
        <v>332</v>
      </c>
      <c r="E700">
        <v>1</v>
      </c>
      <c r="F700" t="s">
        <v>225</v>
      </c>
      <c r="G700" t="s">
        <v>263</v>
      </c>
      <c r="H700" t="s">
        <v>654</v>
      </c>
      <c r="M700" s="2">
        <v>1100</v>
      </c>
      <c r="N700" s="2">
        <v>10000</v>
      </c>
      <c r="O700" s="2">
        <f>IF(Tabla1[[#This Row],[Mov]]="VNT",Tabla1[[#This Row],[Sale]]-Tabla1[[#This Row],[Cost]],-Tabla1[[#This Row],[Cost]]*Tabla1[[#This Row],[Cant]])</f>
        <v>8900</v>
      </c>
      <c r="P700" s="8">
        <f>IF(Tabla1[[#This Row],[Mov]]="VNT",-Tabla1[[#This Row],[Cant]],Tabla1[[#This Row],[Cant]])</f>
        <v>-1</v>
      </c>
      <c r="Q700" s="8">
        <f>DAY(Tabla1[[#This Row],[Date]])</f>
        <v>21</v>
      </c>
      <c r="R700" s="8">
        <f>MONTH(Tabla1[[#This Row],[Date]])</f>
        <v>6</v>
      </c>
      <c r="S700" s="8">
        <f>YEAR(Tabla1[[#This Row],[Date]])</f>
        <v>2022</v>
      </c>
    </row>
    <row r="701" spans="1:19" x14ac:dyDescent="0.2">
      <c r="A701">
        <v>700</v>
      </c>
      <c r="B701" s="1">
        <v>44733</v>
      </c>
      <c r="C701" t="s">
        <v>260</v>
      </c>
      <c r="D701" t="s">
        <v>332</v>
      </c>
      <c r="E701">
        <v>1</v>
      </c>
      <c r="F701" t="s">
        <v>214</v>
      </c>
      <c r="G701" t="s">
        <v>794</v>
      </c>
      <c r="H701" t="s">
        <v>215</v>
      </c>
      <c r="M701" s="2">
        <v>14000</v>
      </c>
      <c r="N701" s="2">
        <v>23000</v>
      </c>
      <c r="O701" s="2">
        <f>IF(Tabla1[[#This Row],[Mov]]="VNT",Tabla1[[#This Row],[Sale]]-Tabla1[[#This Row],[Cost]],-Tabla1[[#This Row],[Cost]]*Tabla1[[#This Row],[Cant]])</f>
        <v>9000</v>
      </c>
      <c r="P701" s="8">
        <f>IF(Tabla1[[#This Row],[Mov]]="VNT",-Tabla1[[#This Row],[Cant]],Tabla1[[#This Row],[Cant]])</f>
        <v>-1</v>
      </c>
      <c r="Q701" s="8">
        <f>DAY(Tabla1[[#This Row],[Date]])</f>
        <v>21</v>
      </c>
      <c r="R701" s="8">
        <f>MONTH(Tabla1[[#This Row],[Date]])</f>
        <v>6</v>
      </c>
      <c r="S701" s="8">
        <f>YEAR(Tabla1[[#This Row],[Date]])</f>
        <v>2022</v>
      </c>
    </row>
    <row r="702" spans="1:19" x14ac:dyDescent="0.2">
      <c r="A702">
        <v>701</v>
      </c>
      <c r="B702" s="1">
        <v>44733</v>
      </c>
      <c r="C702" t="s">
        <v>260</v>
      </c>
      <c r="D702" t="s">
        <v>332</v>
      </c>
      <c r="E702">
        <v>1</v>
      </c>
      <c r="F702" t="s">
        <v>351</v>
      </c>
      <c r="G702" t="s">
        <v>377</v>
      </c>
      <c r="H702" t="s">
        <v>378</v>
      </c>
      <c r="M702" s="2">
        <v>16000</v>
      </c>
      <c r="N702" s="2">
        <v>27000</v>
      </c>
      <c r="O702" s="2">
        <f>IF(Tabla1[[#This Row],[Mov]]="VNT",Tabla1[[#This Row],[Sale]]-Tabla1[[#This Row],[Cost]],-Tabla1[[#This Row],[Cost]]*Tabla1[[#This Row],[Cant]])</f>
        <v>11000</v>
      </c>
      <c r="P702" s="8">
        <f>IF(Tabla1[[#This Row],[Mov]]="VNT",-Tabla1[[#This Row],[Cant]],Tabla1[[#This Row],[Cant]])</f>
        <v>-1</v>
      </c>
      <c r="Q702" s="8">
        <f>DAY(Tabla1[[#This Row],[Date]])</f>
        <v>21</v>
      </c>
      <c r="R702" s="8">
        <f>MONTH(Tabla1[[#This Row],[Date]])</f>
        <v>6</v>
      </c>
      <c r="S702" s="8">
        <f>YEAR(Tabla1[[#This Row],[Date]])</f>
        <v>2022</v>
      </c>
    </row>
    <row r="703" spans="1:19" x14ac:dyDescent="0.2">
      <c r="A703">
        <v>702</v>
      </c>
      <c r="B703" s="1">
        <v>44733</v>
      </c>
      <c r="C703" t="s">
        <v>260</v>
      </c>
      <c r="D703" t="s">
        <v>332</v>
      </c>
      <c r="E703">
        <v>1</v>
      </c>
      <c r="F703" t="s">
        <v>224</v>
      </c>
      <c r="G703" t="s">
        <v>272</v>
      </c>
      <c r="H703" t="s">
        <v>819</v>
      </c>
      <c r="M703" s="2">
        <v>13000</v>
      </c>
      <c r="N703" s="2">
        <v>20000</v>
      </c>
      <c r="O703" s="2">
        <f>IF(Tabla1[[#This Row],[Mov]]="VNT",Tabla1[[#This Row],[Sale]]-Tabla1[[#This Row],[Cost]],-Tabla1[[#This Row],[Cost]]*Tabla1[[#This Row],[Cant]])</f>
        <v>7000</v>
      </c>
      <c r="P703" s="8">
        <f>IF(Tabla1[[#This Row],[Mov]]="VNT",-Tabla1[[#This Row],[Cant]],Tabla1[[#This Row],[Cant]])</f>
        <v>-1</v>
      </c>
      <c r="Q703" s="8">
        <f>DAY(Tabla1[[#This Row],[Date]])</f>
        <v>21</v>
      </c>
      <c r="R703" s="8">
        <f>MONTH(Tabla1[[#This Row],[Date]])</f>
        <v>6</v>
      </c>
      <c r="S703" s="8">
        <f>YEAR(Tabla1[[#This Row],[Date]])</f>
        <v>2022</v>
      </c>
    </row>
    <row r="704" spans="1:19" x14ac:dyDescent="0.2">
      <c r="A704">
        <v>703</v>
      </c>
      <c r="B704" s="1">
        <v>44733</v>
      </c>
      <c r="C704" t="s">
        <v>260</v>
      </c>
      <c r="D704" t="s">
        <v>332</v>
      </c>
      <c r="E704">
        <v>1</v>
      </c>
      <c r="F704" t="s">
        <v>224</v>
      </c>
      <c r="G704" t="s">
        <v>262</v>
      </c>
      <c r="H704" t="s">
        <v>538</v>
      </c>
      <c r="M704" s="2">
        <v>10000</v>
      </c>
      <c r="N704" s="2">
        <v>18000</v>
      </c>
      <c r="O704" s="2">
        <f>IF(Tabla1[[#This Row],[Mov]]="VNT",Tabla1[[#This Row],[Sale]]-Tabla1[[#This Row],[Cost]],-Tabla1[[#This Row],[Cost]]*Tabla1[[#This Row],[Cant]])</f>
        <v>8000</v>
      </c>
      <c r="P704" s="8">
        <f>IF(Tabla1[[#This Row],[Mov]]="VNT",-Tabla1[[#This Row],[Cant]],Tabla1[[#This Row],[Cant]])</f>
        <v>-1</v>
      </c>
      <c r="Q704" s="8">
        <f>DAY(Tabla1[[#This Row],[Date]])</f>
        <v>21</v>
      </c>
      <c r="R704" s="8">
        <f>MONTH(Tabla1[[#This Row],[Date]])</f>
        <v>6</v>
      </c>
      <c r="S704" s="8">
        <f>YEAR(Tabla1[[#This Row],[Date]])</f>
        <v>2022</v>
      </c>
    </row>
    <row r="705" spans="1:19" x14ac:dyDescent="0.2">
      <c r="A705">
        <v>704</v>
      </c>
      <c r="B705" s="1">
        <v>44733</v>
      </c>
      <c r="C705" t="s">
        <v>260</v>
      </c>
      <c r="D705" t="s">
        <v>332</v>
      </c>
      <c r="E705">
        <v>1</v>
      </c>
      <c r="F705" t="s">
        <v>116</v>
      </c>
      <c r="G705" t="s">
        <v>347</v>
      </c>
      <c r="H705" t="s">
        <v>518</v>
      </c>
      <c r="M705" s="2">
        <v>5610</v>
      </c>
      <c r="N705" s="2">
        <v>6000</v>
      </c>
      <c r="O705" s="2">
        <f>IF(Tabla1[[#This Row],[Mov]]="VNT",Tabla1[[#This Row],[Sale]]-Tabla1[[#This Row],[Cost]],-Tabla1[[#This Row],[Cost]]*Tabla1[[#This Row],[Cant]])</f>
        <v>390</v>
      </c>
      <c r="P705" s="8">
        <f>IF(Tabla1[[#This Row],[Mov]]="VNT",-Tabla1[[#This Row],[Cant]],Tabla1[[#This Row],[Cant]])</f>
        <v>-1</v>
      </c>
      <c r="Q705" s="8">
        <f>DAY(Tabla1[[#This Row],[Date]])</f>
        <v>21</v>
      </c>
      <c r="R705" s="8">
        <f>MONTH(Tabla1[[#This Row],[Date]])</f>
        <v>6</v>
      </c>
      <c r="S705" s="8">
        <f>YEAR(Tabla1[[#This Row],[Date]])</f>
        <v>2022</v>
      </c>
    </row>
    <row r="706" spans="1:19" x14ac:dyDescent="0.2">
      <c r="A706">
        <v>705</v>
      </c>
      <c r="B706" s="1">
        <v>44733</v>
      </c>
      <c r="C706" t="s">
        <v>260</v>
      </c>
      <c r="D706" t="s">
        <v>332</v>
      </c>
      <c r="E706">
        <v>1</v>
      </c>
      <c r="F706" t="s">
        <v>116</v>
      </c>
      <c r="G706" t="s">
        <v>347</v>
      </c>
      <c r="H706" t="s">
        <v>519</v>
      </c>
      <c r="M706" s="2">
        <v>4675</v>
      </c>
      <c r="N706" s="2">
        <v>5000</v>
      </c>
      <c r="O706" s="2">
        <f>IF(Tabla1[[#This Row],[Mov]]="VNT",Tabla1[[#This Row],[Sale]]-Tabla1[[#This Row],[Cost]],-Tabla1[[#This Row],[Cost]]*Tabla1[[#This Row],[Cant]])</f>
        <v>325</v>
      </c>
      <c r="P706" s="8">
        <f>IF(Tabla1[[#This Row],[Mov]]="VNT",-Tabla1[[#This Row],[Cant]],Tabla1[[#This Row],[Cant]])</f>
        <v>-1</v>
      </c>
      <c r="Q706" s="8">
        <f>DAY(Tabla1[[#This Row],[Date]])</f>
        <v>21</v>
      </c>
      <c r="R706" s="8">
        <f>MONTH(Tabla1[[#This Row],[Date]])</f>
        <v>6</v>
      </c>
      <c r="S706" s="8">
        <f>YEAR(Tabla1[[#This Row],[Date]])</f>
        <v>2022</v>
      </c>
    </row>
    <row r="707" spans="1:19" x14ac:dyDescent="0.2">
      <c r="A707">
        <v>706</v>
      </c>
      <c r="B707" s="1">
        <v>44733</v>
      </c>
      <c r="C707" t="s">
        <v>260</v>
      </c>
      <c r="D707" t="s">
        <v>332</v>
      </c>
      <c r="E707">
        <v>1</v>
      </c>
      <c r="F707" t="s">
        <v>224</v>
      </c>
      <c r="G707" t="s">
        <v>263</v>
      </c>
      <c r="H707" t="s">
        <v>278</v>
      </c>
      <c r="M707" s="2">
        <v>11000</v>
      </c>
      <c r="N707" s="2">
        <v>24000</v>
      </c>
      <c r="O707" s="2">
        <f>IF(Tabla1[[#This Row],[Mov]]="VNT",Tabla1[[#This Row],[Sale]]-Tabla1[[#This Row],[Cost]],-Tabla1[[#This Row],[Cost]]*Tabla1[[#This Row],[Cant]])</f>
        <v>13000</v>
      </c>
      <c r="P707" s="8">
        <f>IF(Tabla1[[#This Row],[Mov]]="VNT",-Tabla1[[#This Row],[Cant]],Tabla1[[#This Row],[Cant]])</f>
        <v>-1</v>
      </c>
      <c r="Q707" s="8">
        <f>DAY(Tabla1[[#This Row],[Date]])</f>
        <v>21</v>
      </c>
      <c r="R707" s="8">
        <f>MONTH(Tabla1[[#This Row],[Date]])</f>
        <v>6</v>
      </c>
      <c r="S707" s="8">
        <f>YEAR(Tabla1[[#This Row],[Date]])</f>
        <v>2022</v>
      </c>
    </row>
    <row r="708" spans="1:19" x14ac:dyDescent="0.2">
      <c r="A708">
        <v>707</v>
      </c>
      <c r="B708" s="1">
        <v>44733</v>
      </c>
      <c r="C708" t="s">
        <v>260</v>
      </c>
      <c r="D708" t="s">
        <v>332</v>
      </c>
      <c r="E708">
        <v>1</v>
      </c>
      <c r="F708" t="s">
        <v>225</v>
      </c>
      <c r="G708" t="s">
        <v>263</v>
      </c>
      <c r="H708" t="s">
        <v>278</v>
      </c>
      <c r="M708" s="2">
        <v>1000</v>
      </c>
      <c r="N708" s="2">
        <v>10000</v>
      </c>
      <c r="O708" s="2">
        <f>IF(Tabla1[[#This Row],[Mov]]="VNT",Tabla1[[#This Row],[Sale]]-Tabla1[[#This Row],[Cost]],-Tabla1[[#This Row],[Cost]]*Tabla1[[#This Row],[Cant]])</f>
        <v>9000</v>
      </c>
      <c r="P708" s="8">
        <f>IF(Tabla1[[#This Row],[Mov]]="VNT",-Tabla1[[#This Row],[Cant]],Tabla1[[#This Row],[Cant]])</f>
        <v>-1</v>
      </c>
      <c r="Q708" s="8">
        <f>DAY(Tabla1[[#This Row],[Date]])</f>
        <v>21</v>
      </c>
      <c r="R708" s="8">
        <f>MONTH(Tabla1[[#This Row],[Date]])</f>
        <v>6</v>
      </c>
      <c r="S708" s="8">
        <f>YEAR(Tabla1[[#This Row],[Date]])</f>
        <v>2022</v>
      </c>
    </row>
    <row r="709" spans="1:19" x14ac:dyDescent="0.2">
      <c r="A709">
        <v>708</v>
      </c>
      <c r="B709" s="1">
        <v>44733</v>
      </c>
      <c r="C709" t="s">
        <v>260</v>
      </c>
      <c r="D709" t="s">
        <v>332</v>
      </c>
      <c r="E709">
        <v>1</v>
      </c>
      <c r="F709" t="s">
        <v>201</v>
      </c>
      <c r="G709" t="s">
        <v>266</v>
      </c>
      <c r="H709" t="s">
        <v>203</v>
      </c>
      <c r="M709" s="2">
        <v>45000</v>
      </c>
      <c r="N709" s="2">
        <v>75000</v>
      </c>
      <c r="O709" s="2">
        <f>IF(Tabla1[[#This Row],[Mov]]="VNT",Tabla1[[#This Row],[Sale]]-Tabla1[[#This Row],[Cost]],-Tabla1[[#This Row],[Cost]]*Tabla1[[#This Row],[Cant]])</f>
        <v>30000</v>
      </c>
      <c r="P709" s="8">
        <f>IF(Tabla1[[#This Row],[Mov]]="VNT",-Tabla1[[#This Row],[Cant]],Tabla1[[#This Row],[Cant]])</f>
        <v>-1</v>
      </c>
      <c r="Q709" s="8">
        <f>DAY(Tabla1[[#This Row],[Date]])</f>
        <v>21</v>
      </c>
      <c r="R709" s="8">
        <f>MONTH(Tabla1[[#This Row],[Date]])</f>
        <v>6</v>
      </c>
      <c r="S709" s="8">
        <f>YEAR(Tabla1[[#This Row],[Date]])</f>
        <v>2022</v>
      </c>
    </row>
    <row r="710" spans="1:19" x14ac:dyDescent="0.2">
      <c r="A710">
        <v>709</v>
      </c>
      <c r="B710" s="1">
        <v>44733</v>
      </c>
      <c r="C710" t="s">
        <v>260</v>
      </c>
      <c r="D710" t="s">
        <v>332</v>
      </c>
      <c r="E710">
        <v>1</v>
      </c>
      <c r="F710" t="s">
        <v>21</v>
      </c>
      <c r="G710" t="s">
        <v>333</v>
      </c>
      <c r="H710" t="s">
        <v>240</v>
      </c>
      <c r="M710" s="2">
        <v>7000</v>
      </c>
      <c r="N710" s="2">
        <v>15000</v>
      </c>
      <c r="O710" s="2">
        <f>IF(Tabla1[[#This Row],[Mov]]="VNT",Tabla1[[#This Row],[Sale]]-Tabla1[[#This Row],[Cost]],-Tabla1[[#This Row],[Cost]]*Tabla1[[#This Row],[Cant]])</f>
        <v>8000</v>
      </c>
      <c r="P710" s="8">
        <f>IF(Tabla1[[#This Row],[Mov]]="VNT",-Tabla1[[#This Row],[Cant]],Tabla1[[#This Row],[Cant]])</f>
        <v>-1</v>
      </c>
      <c r="Q710" s="8">
        <f>DAY(Tabla1[[#This Row],[Date]])</f>
        <v>21</v>
      </c>
      <c r="R710" s="8">
        <f>MONTH(Tabla1[[#This Row],[Date]])</f>
        <v>6</v>
      </c>
      <c r="S710" s="8">
        <f>YEAR(Tabla1[[#This Row],[Date]])</f>
        <v>2022</v>
      </c>
    </row>
    <row r="711" spans="1:19" x14ac:dyDescent="0.2">
      <c r="A711">
        <v>710</v>
      </c>
      <c r="B711" s="1">
        <v>44733</v>
      </c>
      <c r="C711" t="s">
        <v>260</v>
      </c>
      <c r="D711" t="s">
        <v>332</v>
      </c>
      <c r="E711">
        <v>1</v>
      </c>
      <c r="F711" t="s">
        <v>458</v>
      </c>
      <c r="G711" t="s">
        <v>263</v>
      </c>
      <c r="H711" t="s">
        <v>655</v>
      </c>
      <c r="M711" s="2">
        <v>0</v>
      </c>
      <c r="N711" s="2">
        <v>10000</v>
      </c>
      <c r="O711" s="2">
        <f>IF(Tabla1[[#This Row],[Mov]]="VNT",Tabla1[[#This Row],[Sale]]-Tabla1[[#This Row],[Cost]],-Tabla1[[#This Row],[Cost]]*Tabla1[[#This Row],[Cant]])</f>
        <v>10000</v>
      </c>
      <c r="P711" s="8">
        <f>IF(Tabla1[[#This Row],[Mov]]="VNT",-Tabla1[[#This Row],[Cant]],Tabla1[[#This Row],[Cant]])</f>
        <v>-1</v>
      </c>
      <c r="Q711" s="8">
        <f>DAY(Tabla1[[#This Row],[Date]])</f>
        <v>21</v>
      </c>
      <c r="R711" s="8">
        <f>MONTH(Tabla1[[#This Row],[Date]])</f>
        <v>6</v>
      </c>
      <c r="S711" s="8">
        <f>YEAR(Tabla1[[#This Row],[Date]])</f>
        <v>2022</v>
      </c>
    </row>
    <row r="712" spans="1:19" x14ac:dyDescent="0.2">
      <c r="A712">
        <v>711</v>
      </c>
      <c r="B712" s="1">
        <v>44733</v>
      </c>
      <c r="C712" t="s">
        <v>260</v>
      </c>
      <c r="D712" t="s">
        <v>332</v>
      </c>
      <c r="E712">
        <v>1</v>
      </c>
      <c r="F712" t="s">
        <v>458</v>
      </c>
      <c r="G712" t="s">
        <v>263</v>
      </c>
      <c r="H712" t="s">
        <v>613</v>
      </c>
      <c r="M712" s="2">
        <v>0</v>
      </c>
      <c r="N712" s="2">
        <v>15000</v>
      </c>
      <c r="O712" s="2">
        <f>IF(Tabla1[[#This Row],[Mov]]="VNT",Tabla1[[#This Row],[Sale]]-Tabla1[[#This Row],[Cost]],-Tabla1[[#This Row],[Cost]]*Tabla1[[#This Row],[Cant]])</f>
        <v>15000</v>
      </c>
      <c r="P712" s="8">
        <f>IF(Tabla1[[#This Row],[Mov]]="VNT",-Tabla1[[#This Row],[Cant]],Tabla1[[#This Row],[Cant]])</f>
        <v>-1</v>
      </c>
      <c r="Q712" s="8">
        <f>DAY(Tabla1[[#This Row],[Date]])</f>
        <v>21</v>
      </c>
      <c r="R712" s="8">
        <f>MONTH(Tabla1[[#This Row],[Date]])</f>
        <v>6</v>
      </c>
      <c r="S712" s="8">
        <f>YEAR(Tabla1[[#This Row],[Date]])</f>
        <v>2022</v>
      </c>
    </row>
    <row r="713" spans="1:19" x14ac:dyDescent="0.2">
      <c r="A713">
        <v>712</v>
      </c>
      <c r="B713" s="1">
        <v>44733</v>
      </c>
      <c r="C713" t="s">
        <v>260</v>
      </c>
      <c r="D713" t="s">
        <v>332</v>
      </c>
      <c r="E713">
        <v>1</v>
      </c>
      <c r="F713" t="s">
        <v>532</v>
      </c>
      <c r="G713" t="s">
        <v>263</v>
      </c>
      <c r="H713" t="s">
        <v>559</v>
      </c>
      <c r="M713" s="2">
        <v>50000</v>
      </c>
      <c r="N713" s="2">
        <v>80000</v>
      </c>
      <c r="O713" s="2">
        <f>IF(Tabla1[[#This Row],[Mov]]="VNT",Tabla1[[#This Row],[Sale]]-Tabla1[[#This Row],[Cost]],-Tabla1[[#This Row],[Cost]]*Tabla1[[#This Row],[Cant]])</f>
        <v>30000</v>
      </c>
      <c r="P713" s="8">
        <f>IF(Tabla1[[#This Row],[Mov]]="VNT",-Tabla1[[#This Row],[Cant]],Tabla1[[#This Row],[Cant]])</f>
        <v>-1</v>
      </c>
      <c r="Q713" s="8">
        <f>DAY(Tabla1[[#This Row],[Date]])</f>
        <v>21</v>
      </c>
      <c r="R713" s="8">
        <f>MONTH(Tabla1[[#This Row],[Date]])</f>
        <v>6</v>
      </c>
      <c r="S713" s="8">
        <f>YEAR(Tabla1[[#This Row],[Date]])</f>
        <v>2022</v>
      </c>
    </row>
    <row r="714" spans="1:19" x14ac:dyDescent="0.2">
      <c r="A714">
        <v>713</v>
      </c>
      <c r="B714" s="1">
        <v>44733</v>
      </c>
      <c r="C714" t="s">
        <v>260</v>
      </c>
      <c r="D714" t="s">
        <v>332</v>
      </c>
      <c r="E714">
        <v>1</v>
      </c>
      <c r="F714" t="s">
        <v>214</v>
      </c>
      <c r="G714" t="s">
        <v>266</v>
      </c>
      <c r="H714" t="s">
        <v>374</v>
      </c>
      <c r="M714" s="2">
        <v>25000</v>
      </c>
      <c r="N714" s="2">
        <v>39000</v>
      </c>
      <c r="O714" s="2">
        <f>IF(Tabla1[[#This Row],[Mov]]="VNT",Tabla1[[#This Row],[Sale]]-Tabla1[[#This Row],[Cost]],-Tabla1[[#This Row],[Cost]]*Tabla1[[#This Row],[Cant]])</f>
        <v>14000</v>
      </c>
      <c r="P714" s="8">
        <f>IF(Tabla1[[#This Row],[Mov]]="VNT",-Tabla1[[#This Row],[Cant]],Tabla1[[#This Row],[Cant]])</f>
        <v>-1</v>
      </c>
      <c r="Q714" s="8">
        <f>DAY(Tabla1[[#This Row],[Date]])</f>
        <v>21</v>
      </c>
      <c r="R714" s="8">
        <f>MONTH(Tabla1[[#This Row],[Date]])</f>
        <v>6</v>
      </c>
      <c r="S714" s="8">
        <f>YEAR(Tabla1[[#This Row],[Date]])</f>
        <v>2022</v>
      </c>
    </row>
    <row r="715" spans="1:19" x14ac:dyDescent="0.2">
      <c r="A715">
        <v>714</v>
      </c>
      <c r="B715" s="1">
        <v>44733</v>
      </c>
      <c r="C715" t="s">
        <v>260</v>
      </c>
      <c r="D715" t="s">
        <v>332</v>
      </c>
      <c r="E715">
        <v>1</v>
      </c>
      <c r="F715" t="s">
        <v>455</v>
      </c>
      <c r="G715" t="s">
        <v>382</v>
      </c>
      <c r="H715" t="s">
        <v>509</v>
      </c>
      <c r="M715" s="2">
        <v>1000</v>
      </c>
      <c r="N715" s="2">
        <v>3000</v>
      </c>
      <c r="O715" s="2">
        <f>IF(Tabla1[[#This Row],[Mov]]="VNT",Tabla1[[#This Row],[Sale]]-Tabla1[[#This Row],[Cost]],-Tabla1[[#This Row],[Cost]]*Tabla1[[#This Row],[Cant]])</f>
        <v>2000</v>
      </c>
      <c r="P715" s="8">
        <f>IF(Tabla1[[#This Row],[Mov]]="VNT",-Tabla1[[#This Row],[Cant]],Tabla1[[#This Row],[Cant]])</f>
        <v>-1</v>
      </c>
      <c r="Q715" s="8">
        <f>DAY(Tabla1[[#This Row],[Date]])</f>
        <v>21</v>
      </c>
      <c r="R715" s="8">
        <f>MONTH(Tabla1[[#This Row],[Date]])</f>
        <v>6</v>
      </c>
      <c r="S715" s="8">
        <f>YEAR(Tabla1[[#This Row],[Date]])</f>
        <v>2022</v>
      </c>
    </row>
    <row r="716" spans="1:19" x14ac:dyDescent="0.2">
      <c r="A716">
        <v>715</v>
      </c>
      <c r="B716" s="1">
        <v>44733</v>
      </c>
      <c r="C716" t="s">
        <v>260</v>
      </c>
      <c r="D716" t="s">
        <v>332</v>
      </c>
      <c r="E716">
        <v>1</v>
      </c>
      <c r="F716" t="s">
        <v>116</v>
      </c>
      <c r="G716" t="s">
        <v>382</v>
      </c>
      <c r="H716" t="s">
        <v>514</v>
      </c>
      <c r="M716" s="2">
        <v>14020</v>
      </c>
      <c r="N716" s="2">
        <v>15000</v>
      </c>
      <c r="O716" s="2">
        <f>IF(Tabla1[[#This Row],[Mov]]="VNT",Tabla1[[#This Row],[Sale]]-Tabla1[[#This Row],[Cost]],-Tabla1[[#This Row],[Cost]]*Tabla1[[#This Row],[Cant]])</f>
        <v>980</v>
      </c>
      <c r="P716" s="8">
        <f>IF(Tabla1[[#This Row],[Mov]]="VNT",-Tabla1[[#This Row],[Cant]],Tabla1[[#This Row],[Cant]])</f>
        <v>-1</v>
      </c>
      <c r="Q716" s="8">
        <f>DAY(Tabla1[[#This Row],[Date]])</f>
        <v>21</v>
      </c>
      <c r="R716" s="8">
        <f>MONTH(Tabla1[[#This Row],[Date]])</f>
        <v>6</v>
      </c>
      <c r="S716" s="8">
        <f>YEAR(Tabla1[[#This Row],[Date]])</f>
        <v>2022</v>
      </c>
    </row>
    <row r="717" spans="1:19" x14ac:dyDescent="0.2">
      <c r="A717">
        <v>716</v>
      </c>
      <c r="B717" s="1">
        <v>44733</v>
      </c>
      <c r="C717" t="s">
        <v>699</v>
      </c>
      <c r="D717" t="s">
        <v>656</v>
      </c>
      <c r="E717">
        <v>1</v>
      </c>
      <c r="F717" t="s">
        <v>458</v>
      </c>
      <c r="G717" t="s">
        <v>284</v>
      </c>
      <c r="H717" t="s">
        <v>1655</v>
      </c>
      <c r="M717" s="2">
        <v>83000</v>
      </c>
      <c r="N717" s="2">
        <v>165000</v>
      </c>
      <c r="O717" s="2">
        <f>IF(Tabla1[[#This Row],[Mov]]="VNT",Tabla1[[#This Row],[Sale]]-Tabla1[[#This Row],[Cost]],-Tabla1[[#This Row],[Cost]]*Tabla1[[#This Row],[Cant]])</f>
        <v>-83000</v>
      </c>
      <c r="P717" s="8">
        <f>IF(Tabla1[[#This Row],[Mov]]="VNT",-Tabla1[[#This Row],[Cant]],Tabla1[[#This Row],[Cant]])</f>
        <v>1</v>
      </c>
      <c r="Q717" s="8">
        <f>DAY(Tabla1[[#This Row],[Date]])</f>
        <v>21</v>
      </c>
      <c r="R717" s="8">
        <f>MONTH(Tabla1[[#This Row],[Date]])</f>
        <v>6</v>
      </c>
      <c r="S717" s="8">
        <f>YEAR(Tabla1[[#This Row],[Date]])</f>
        <v>2022</v>
      </c>
    </row>
    <row r="718" spans="1:19" x14ac:dyDescent="0.2">
      <c r="A718">
        <v>717</v>
      </c>
      <c r="B718" s="1">
        <v>44733</v>
      </c>
      <c r="C718" t="s">
        <v>260</v>
      </c>
      <c r="D718" t="s">
        <v>332</v>
      </c>
      <c r="E718">
        <v>1</v>
      </c>
      <c r="F718" t="s">
        <v>458</v>
      </c>
      <c r="G718" t="s">
        <v>284</v>
      </c>
      <c r="H718" t="s">
        <v>658</v>
      </c>
      <c r="M718" s="2">
        <v>83000</v>
      </c>
      <c r="N718" s="2">
        <v>165000</v>
      </c>
      <c r="O718" s="2">
        <f>IF(Tabla1[[#This Row],[Mov]]="VNT",Tabla1[[#This Row],[Sale]]-Tabla1[[#This Row],[Cost]],-Tabla1[[#This Row],[Cost]]*Tabla1[[#This Row],[Cant]])</f>
        <v>82000</v>
      </c>
      <c r="P718" s="8">
        <f>IF(Tabla1[[#This Row],[Mov]]="VNT",-Tabla1[[#This Row],[Cant]],Tabla1[[#This Row],[Cant]])</f>
        <v>-1</v>
      </c>
      <c r="Q718" s="8">
        <f>DAY(Tabla1[[#This Row],[Date]])</f>
        <v>21</v>
      </c>
      <c r="R718" s="8">
        <f>MONTH(Tabla1[[#This Row],[Date]])</f>
        <v>6</v>
      </c>
      <c r="S718" s="8">
        <f>YEAR(Tabla1[[#This Row],[Date]])</f>
        <v>2022</v>
      </c>
    </row>
    <row r="719" spans="1:19" x14ac:dyDescent="0.2">
      <c r="A719">
        <v>718</v>
      </c>
      <c r="B719" s="1">
        <v>44733</v>
      </c>
      <c r="C719" t="s">
        <v>260</v>
      </c>
      <c r="D719" t="s">
        <v>332</v>
      </c>
      <c r="E719">
        <v>1</v>
      </c>
      <c r="F719" t="s">
        <v>116</v>
      </c>
      <c r="G719" t="s">
        <v>347</v>
      </c>
      <c r="H719" t="s">
        <v>518</v>
      </c>
      <c r="M719" s="2">
        <v>2805</v>
      </c>
      <c r="N719" s="2">
        <v>3000</v>
      </c>
      <c r="O719" s="2">
        <f>IF(Tabla1[[#This Row],[Mov]]="VNT",Tabla1[[#This Row],[Sale]]-Tabla1[[#This Row],[Cost]],-Tabla1[[#This Row],[Cost]]*Tabla1[[#This Row],[Cant]])</f>
        <v>195</v>
      </c>
      <c r="P719" s="8">
        <f>IF(Tabla1[[#This Row],[Mov]]="VNT",-Tabla1[[#This Row],[Cant]],Tabla1[[#This Row],[Cant]])</f>
        <v>-1</v>
      </c>
      <c r="Q719" s="8">
        <f>DAY(Tabla1[[#This Row],[Date]])</f>
        <v>21</v>
      </c>
      <c r="R719" s="8">
        <f>MONTH(Tabla1[[#This Row],[Date]])</f>
        <v>6</v>
      </c>
      <c r="S719" s="8">
        <f>YEAR(Tabla1[[#This Row],[Date]])</f>
        <v>2022</v>
      </c>
    </row>
    <row r="720" spans="1:19" x14ac:dyDescent="0.2">
      <c r="A720">
        <v>719</v>
      </c>
      <c r="B720" s="1">
        <v>44733</v>
      </c>
      <c r="C720" t="s">
        <v>260</v>
      </c>
      <c r="D720" t="s">
        <v>332</v>
      </c>
      <c r="E720">
        <v>1</v>
      </c>
      <c r="F720" t="s">
        <v>116</v>
      </c>
      <c r="G720" t="s">
        <v>347</v>
      </c>
      <c r="H720" t="s">
        <v>518</v>
      </c>
      <c r="M720" s="2">
        <v>935</v>
      </c>
      <c r="N720" s="2">
        <v>1000</v>
      </c>
      <c r="O720" s="2">
        <f>IF(Tabla1[[#This Row],[Mov]]="VNT",Tabla1[[#This Row],[Sale]]-Tabla1[[#This Row],[Cost]],-Tabla1[[#This Row],[Cost]]*Tabla1[[#This Row],[Cant]])</f>
        <v>65</v>
      </c>
      <c r="P720" s="8">
        <f>IF(Tabla1[[#This Row],[Mov]]="VNT",-Tabla1[[#This Row],[Cant]],Tabla1[[#This Row],[Cant]])</f>
        <v>-1</v>
      </c>
      <c r="Q720" s="8">
        <f>DAY(Tabla1[[#This Row],[Date]])</f>
        <v>21</v>
      </c>
      <c r="R720" s="8">
        <f>MONTH(Tabla1[[#This Row],[Date]])</f>
        <v>6</v>
      </c>
      <c r="S720" s="8">
        <f>YEAR(Tabla1[[#This Row],[Date]])</f>
        <v>2022</v>
      </c>
    </row>
    <row r="721" spans="1:19" x14ac:dyDescent="0.2">
      <c r="A721">
        <v>720</v>
      </c>
      <c r="B721" s="1">
        <v>44734</v>
      </c>
      <c r="C721" t="s">
        <v>260</v>
      </c>
      <c r="D721" t="s">
        <v>332</v>
      </c>
      <c r="E721">
        <v>1</v>
      </c>
      <c r="F721" t="s">
        <v>532</v>
      </c>
      <c r="G721" t="s">
        <v>273</v>
      </c>
      <c r="H721" t="s">
        <v>661</v>
      </c>
      <c r="M721" s="2">
        <v>18000</v>
      </c>
      <c r="N721" s="2">
        <v>29000</v>
      </c>
      <c r="O721" s="2">
        <f>IF(Tabla1[[#This Row],[Mov]]="VNT",Tabla1[[#This Row],[Sale]]-Tabla1[[#This Row],[Cost]],-Tabla1[[#This Row],[Cost]]*Tabla1[[#This Row],[Cant]])</f>
        <v>11000</v>
      </c>
      <c r="P721" s="8">
        <f>IF(Tabla1[[#This Row],[Mov]]="VNT",-Tabla1[[#This Row],[Cant]],Tabla1[[#This Row],[Cant]])</f>
        <v>-1</v>
      </c>
      <c r="Q721" s="8">
        <f>DAY(Tabla1[[#This Row],[Date]])</f>
        <v>22</v>
      </c>
      <c r="R721" s="8">
        <f>MONTH(Tabla1[[#This Row],[Date]])</f>
        <v>6</v>
      </c>
      <c r="S721" s="8">
        <f>YEAR(Tabla1[[#This Row],[Date]])</f>
        <v>2022</v>
      </c>
    </row>
    <row r="722" spans="1:19" x14ac:dyDescent="0.2">
      <c r="A722">
        <v>721</v>
      </c>
      <c r="B722" s="1">
        <v>44734</v>
      </c>
      <c r="C722" t="s">
        <v>260</v>
      </c>
      <c r="D722" t="s">
        <v>332</v>
      </c>
      <c r="E722">
        <v>1</v>
      </c>
      <c r="F722" t="s">
        <v>532</v>
      </c>
      <c r="G722" t="s">
        <v>273</v>
      </c>
      <c r="H722" t="s">
        <v>661</v>
      </c>
      <c r="M722" s="2">
        <v>18000</v>
      </c>
      <c r="N722" s="2">
        <v>30000</v>
      </c>
      <c r="O722" s="2">
        <f>IF(Tabla1[[#This Row],[Mov]]="VNT",Tabla1[[#This Row],[Sale]]-Tabla1[[#This Row],[Cost]],-Tabla1[[#This Row],[Cost]]*Tabla1[[#This Row],[Cant]])</f>
        <v>12000</v>
      </c>
      <c r="P722" s="8">
        <f>IF(Tabla1[[#This Row],[Mov]]="VNT",-Tabla1[[#This Row],[Cant]],Tabla1[[#This Row],[Cant]])</f>
        <v>-1</v>
      </c>
      <c r="Q722" s="8">
        <f>DAY(Tabla1[[#This Row],[Date]])</f>
        <v>22</v>
      </c>
      <c r="R722" s="8">
        <f>MONTH(Tabla1[[#This Row],[Date]])</f>
        <v>6</v>
      </c>
      <c r="S722" s="8">
        <f>YEAR(Tabla1[[#This Row],[Date]])</f>
        <v>2022</v>
      </c>
    </row>
    <row r="723" spans="1:19" x14ac:dyDescent="0.2">
      <c r="A723">
        <v>722</v>
      </c>
      <c r="B723" s="1">
        <v>44734</v>
      </c>
      <c r="C723" t="s">
        <v>260</v>
      </c>
      <c r="D723" t="s">
        <v>332</v>
      </c>
      <c r="E723">
        <v>1</v>
      </c>
      <c r="F723" t="s">
        <v>116</v>
      </c>
      <c r="G723" t="s">
        <v>349</v>
      </c>
      <c r="H723" t="s">
        <v>515</v>
      </c>
      <c r="M723" s="2">
        <v>2805</v>
      </c>
      <c r="N723" s="2">
        <v>3000</v>
      </c>
      <c r="O723" s="2">
        <f>IF(Tabla1[[#This Row],[Mov]]="VNT",Tabla1[[#This Row],[Sale]]-Tabla1[[#This Row],[Cost]],-Tabla1[[#This Row],[Cost]]*Tabla1[[#This Row],[Cant]])</f>
        <v>195</v>
      </c>
      <c r="P723" s="8">
        <f>IF(Tabla1[[#This Row],[Mov]]="VNT",-Tabla1[[#This Row],[Cant]],Tabla1[[#This Row],[Cant]])</f>
        <v>-1</v>
      </c>
      <c r="Q723" s="8">
        <f>DAY(Tabla1[[#This Row],[Date]])</f>
        <v>22</v>
      </c>
      <c r="R723" s="8">
        <f>MONTH(Tabla1[[#This Row],[Date]])</f>
        <v>6</v>
      </c>
      <c r="S723" s="8">
        <f>YEAR(Tabla1[[#This Row],[Date]])</f>
        <v>2022</v>
      </c>
    </row>
    <row r="724" spans="1:19" x14ac:dyDescent="0.2">
      <c r="A724">
        <v>723</v>
      </c>
      <c r="B724" s="1">
        <v>44734</v>
      </c>
      <c r="C724" t="s">
        <v>260</v>
      </c>
      <c r="D724" t="s">
        <v>332</v>
      </c>
      <c r="E724">
        <v>1</v>
      </c>
      <c r="F724" t="s">
        <v>224</v>
      </c>
      <c r="G724" t="s">
        <v>263</v>
      </c>
      <c r="H724" t="s">
        <v>672</v>
      </c>
      <c r="M724" s="2">
        <v>11500</v>
      </c>
      <c r="N724" s="2">
        <v>25000</v>
      </c>
      <c r="O724" s="2">
        <f>IF(Tabla1[[#This Row],[Mov]]="VNT",Tabla1[[#This Row],[Sale]]-Tabla1[[#This Row],[Cost]],-Tabla1[[#This Row],[Cost]]*Tabla1[[#This Row],[Cant]])</f>
        <v>13500</v>
      </c>
      <c r="P724" s="8">
        <f>IF(Tabla1[[#This Row],[Mov]]="VNT",-Tabla1[[#This Row],[Cant]],Tabla1[[#This Row],[Cant]])</f>
        <v>-1</v>
      </c>
      <c r="Q724" s="8">
        <f>DAY(Tabla1[[#This Row],[Date]])</f>
        <v>22</v>
      </c>
      <c r="R724" s="8">
        <f>MONTH(Tabla1[[#This Row],[Date]])</f>
        <v>6</v>
      </c>
      <c r="S724" s="8">
        <f>YEAR(Tabla1[[#This Row],[Date]])</f>
        <v>2022</v>
      </c>
    </row>
    <row r="725" spans="1:19" x14ac:dyDescent="0.2">
      <c r="A725">
        <v>724</v>
      </c>
      <c r="B725" s="1">
        <v>44734</v>
      </c>
      <c r="C725" t="s">
        <v>260</v>
      </c>
      <c r="D725" t="s">
        <v>332</v>
      </c>
      <c r="E725">
        <v>1</v>
      </c>
      <c r="F725" t="s">
        <v>15</v>
      </c>
      <c r="G725" t="s">
        <v>385</v>
      </c>
      <c r="H725" t="s">
        <v>63</v>
      </c>
      <c r="I725" t="s">
        <v>20</v>
      </c>
      <c r="J725" t="s">
        <v>17</v>
      </c>
      <c r="K725" t="s">
        <v>18</v>
      </c>
      <c r="L725" t="s">
        <v>19</v>
      </c>
      <c r="M725" s="2">
        <v>4500</v>
      </c>
      <c r="N725" s="2">
        <v>10000</v>
      </c>
      <c r="O725" s="2">
        <f>IF(Tabla1[[#This Row],[Mov]]="VNT",Tabla1[[#This Row],[Sale]]-Tabla1[[#This Row],[Cost]],-Tabla1[[#This Row],[Cost]]*Tabla1[[#This Row],[Cant]])</f>
        <v>5500</v>
      </c>
      <c r="P725" s="8">
        <f>IF(Tabla1[[#This Row],[Mov]]="VNT",-Tabla1[[#This Row],[Cant]],Tabla1[[#This Row],[Cant]])</f>
        <v>-1</v>
      </c>
      <c r="Q725" s="8">
        <f>DAY(Tabla1[[#This Row],[Date]])</f>
        <v>22</v>
      </c>
      <c r="R725" s="8">
        <f>MONTH(Tabla1[[#This Row],[Date]])</f>
        <v>6</v>
      </c>
      <c r="S725" s="8">
        <f>YEAR(Tabla1[[#This Row],[Date]])</f>
        <v>2022</v>
      </c>
    </row>
    <row r="726" spans="1:19" x14ac:dyDescent="0.2">
      <c r="A726">
        <v>725</v>
      </c>
      <c r="B726" s="1">
        <v>44734</v>
      </c>
      <c r="C726" t="s">
        <v>260</v>
      </c>
      <c r="D726" t="s">
        <v>332</v>
      </c>
      <c r="E726">
        <v>1</v>
      </c>
      <c r="F726" t="s">
        <v>225</v>
      </c>
      <c r="G726" t="s">
        <v>272</v>
      </c>
      <c r="H726" t="s">
        <v>308</v>
      </c>
      <c r="M726" s="2">
        <v>1100</v>
      </c>
      <c r="N726" s="2">
        <v>10000</v>
      </c>
      <c r="O726" s="2">
        <f>IF(Tabla1[[#This Row],[Mov]]="VNT",Tabla1[[#This Row],[Sale]]-Tabla1[[#This Row],[Cost]],-Tabla1[[#This Row],[Cost]]*Tabla1[[#This Row],[Cant]])</f>
        <v>8900</v>
      </c>
      <c r="P726" s="8">
        <f>IF(Tabla1[[#This Row],[Mov]]="VNT",-Tabla1[[#This Row],[Cant]],Tabla1[[#This Row],[Cant]])</f>
        <v>-1</v>
      </c>
      <c r="Q726" s="8">
        <f>DAY(Tabla1[[#This Row],[Date]])</f>
        <v>22</v>
      </c>
      <c r="R726" s="8">
        <f>MONTH(Tabla1[[#This Row],[Date]])</f>
        <v>6</v>
      </c>
      <c r="S726" s="8">
        <f>YEAR(Tabla1[[#This Row],[Date]])</f>
        <v>2022</v>
      </c>
    </row>
    <row r="727" spans="1:19" x14ac:dyDescent="0.2">
      <c r="A727">
        <v>726</v>
      </c>
      <c r="B727" s="1">
        <v>44734</v>
      </c>
      <c r="C727" t="s">
        <v>260</v>
      </c>
      <c r="D727" t="s">
        <v>332</v>
      </c>
      <c r="E727">
        <v>1</v>
      </c>
      <c r="F727" t="s">
        <v>224</v>
      </c>
      <c r="G727" t="s">
        <v>272</v>
      </c>
      <c r="H727" t="s">
        <v>819</v>
      </c>
      <c r="M727" s="2">
        <v>13000</v>
      </c>
      <c r="N727" s="2">
        <v>22000</v>
      </c>
      <c r="O727" s="2">
        <f>IF(Tabla1[[#This Row],[Mov]]="VNT",Tabla1[[#This Row],[Sale]]-Tabla1[[#This Row],[Cost]],-Tabla1[[#This Row],[Cost]]*Tabla1[[#This Row],[Cant]])</f>
        <v>9000</v>
      </c>
      <c r="P727" s="8">
        <f>IF(Tabla1[[#This Row],[Mov]]="VNT",-Tabla1[[#This Row],[Cant]],Tabla1[[#This Row],[Cant]])</f>
        <v>-1</v>
      </c>
      <c r="Q727" s="8">
        <f>DAY(Tabla1[[#This Row],[Date]])</f>
        <v>22</v>
      </c>
      <c r="R727" s="8">
        <f>MONTH(Tabla1[[#This Row],[Date]])</f>
        <v>6</v>
      </c>
      <c r="S727" s="8">
        <f>YEAR(Tabla1[[#This Row],[Date]])</f>
        <v>2022</v>
      </c>
    </row>
    <row r="728" spans="1:19" x14ac:dyDescent="0.2">
      <c r="A728">
        <v>727</v>
      </c>
      <c r="B728" s="1">
        <v>44734</v>
      </c>
      <c r="C728" t="s">
        <v>260</v>
      </c>
      <c r="D728" t="s">
        <v>332</v>
      </c>
      <c r="E728">
        <v>1</v>
      </c>
      <c r="F728" t="s">
        <v>116</v>
      </c>
      <c r="G728" t="s">
        <v>347</v>
      </c>
      <c r="H728" t="s">
        <v>518</v>
      </c>
      <c r="M728" s="2">
        <v>6545</v>
      </c>
      <c r="N728" s="2">
        <v>7000</v>
      </c>
      <c r="O728" s="2">
        <f>IF(Tabla1[[#This Row],[Mov]]="VNT",Tabla1[[#This Row],[Sale]]-Tabla1[[#This Row],[Cost]],-Tabla1[[#This Row],[Cost]]*Tabla1[[#This Row],[Cant]])</f>
        <v>455</v>
      </c>
      <c r="P728" s="8">
        <f>IF(Tabla1[[#This Row],[Mov]]="VNT",-Tabla1[[#This Row],[Cant]],Tabla1[[#This Row],[Cant]])</f>
        <v>-1</v>
      </c>
      <c r="Q728" s="8">
        <f>DAY(Tabla1[[#This Row],[Date]])</f>
        <v>22</v>
      </c>
      <c r="R728" s="8">
        <f>MONTH(Tabla1[[#This Row],[Date]])</f>
        <v>6</v>
      </c>
      <c r="S728" s="8">
        <f>YEAR(Tabla1[[#This Row],[Date]])</f>
        <v>2022</v>
      </c>
    </row>
    <row r="729" spans="1:19" x14ac:dyDescent="0.2">
      <c r="A729">
        <v>728</v>
      </c>
      <c r="B729" s="1">
        <v>44734</v>
      </c>
      <c r="C729" t="s">
        <v>260</v>
      </c>
      <c r="D729" t="s">
        <v>332</v>
      </c>
      <c r="E729">
        <v>1</v>
      </c>
      <c r="F729" t="s">
        <v>520</v>
      </c>
      <c r="G729" t="s">
        <v>347</v>
      </c>
      <c r="H729" t="s">
        <v>520</v>
      </c>
      <c r="M729" s="2">
        <v>0</v>
      </c>
      <c r="N729" s="2">
        <v>600</v>
      </c>
      <c r="O729" s="2">
        <f>IF(Tabla1[[#This Row],[Mov]]="VNT",Tabla1[[#This Row],[Sale]]-Tabla1[[#This Row],[Cost]],-Tabla1[[#This Row],[Cost]]*Tabla1[[#This Row],[Cant]])</f>
        <v>600</v>
      </c>
      <c r="P729" s="8">
        <f>IF(Tabla1[[#This Row],[Mov]]="VNT",-Tabla1[[#This Row],[Cant]],Tabla1[[#This Row],[Cant]])</f>
        <v>-1</v>
      </c>
      <c r="Q729" s="8">
        <f>DAY(Tabla1[[#This Row],[Date]])</f>
        <v>22</v>
      </c>
      <c r="R729" s="8">
        <f>MONTH(Tabla1[[#This Row],[Date]])</f>
        <v>6</v>
      </c>
      <c r="S729" s="8">
        <f>YEAR(Tabla1[[#This Row],[Date]])</f>
        <v>2022</v>
      </c>
    </row>
    <row r="730" spans="1:19" x14ac:dyDescent="0.2">
      <c r="A730">
        <v>729</v>
      </c>
      <c r="B730" s="1">
        <v>44734</v>
      </c>
      <c r="C730" t="s">
        <v>260</v>
      </c>
      <c r="D730" t="s">
        <v>332</v>
      </c>
      <c r="E730">
        <v>1</v>
      </c>
      <c r="F730" t="s">
        <v>455</v>
      </c>
      <c r="G730" t="s">
        <v>347</v>
      </c>
      <c r="H730" t="s">
        <v>456</v>
      </c>
      <c r="M730" s="2">
        <v>1000</v>
      </c>
      <c r="N730" s="2">
        <v>3000</v>
      </c>
      <c r="O730" s="2">
        <f>IF(Tabla1[[#This Row],[Mov]]="VNT",Tabla1[[#This Row],[Sale]]-Tabla1[[#This Row],[Cost]],-Tabla1[[#This Row],[Cost]]*Tabla1[[#This Row],[Cant]])</f>
        <v>2000</v>
      </c>
      <c r="P730" s="8">
        <f>IF(Tabla1[[#This Row],[Mov]]="VNT",-Tabla1[[#This Row],[Cant]],Tabla1[[#This Row],[Cant]])</f>
        <v>-1</v>
      </c>
      <c r="Q730" s="8">
        <f>DAY(Tabla1[[#This Row],[Date]])</f>
        <v>22</v>
      </c>
      <c r="R730" s="8">
        <f>MONTH(Tabla1[[#This Row],[Date]])</f>
        <v>6</v>
      </c>
      <c r="S730" s="8">
        <f>YEAR(Tabla1[[#This Row],[Date]])</f>
        <v>2022</v>
      </c>
    </row>
    <row r="731" spans="1:19" x14ac:dyDescent="0.2">
      <c r="A731">
        <v>730</v>
      </c>
      <c r="B731" s="1">
        <v>44735</v>
      </c>
      <c r="C731" t="s">
        <v>260</v>
      </c>
      <c r="D731" t="s">
        <v>549</v>
      </c>
      <c r="E731">
        <v>1</v>
      </c>
      <c r="F731" t="s">
        <v>458</v>
      </c>
      <c r="G731" t="s">
        <v>272</v>
      </c>
      <c r="H731" t="s">
        <v>665</v>
      </c>
      <c r="M731" s="2">
        <v>0</v>
      </c>
      <c r="N731" s="2">
        <v>15000</v>
      </c>
      <c r="O731" s="2">
        <f>IF(Tabla1[[#This Row],[Mov]]="VNT",Tabla1[[#This Row],[Sale]]-Tabla1[[#This Row],[Cost]],-Tabla1[[#This Row],[Cost]]*Tabla1[[#This Row],[Cant]])</f>
        <v>15000</v>
      </c>
      <c r="P731" s="8">
        <f>IF(Tabla1[[#This Row],[Mov]]="VNT",-Tabla1[[#This Row],[Cant]],Tabla1[[#This Row],[Cant]])</f>
        <v>-1</v>
      </c>
      <c r="Q731" s="8">
        <f>DAY(Tabla1[[#This Row],[Date]])</f>
        <v>23</v>
      </c>
      <c r="R731" s="8">
        <f>MONTH(Tabla1[[#This Row],[Date]])</f>
        <v>6</v>
      </c>
      <c r="S731" s="8">
        <f>YEAR(Tabla1[[#This Row],[Date]])</f>
        <v>2022</v>
      </c>
    </row>
    <row r="732" spans="1:19" x14ac:dyDescent="0.2">
      <c r="A732">
        <v>731</v>
      </c>
      <c r="B732" s="1">
        <v>44735</v>
      </c>
      <c r="C732" t="s">
        <v>260</v>
      </c>
      <c r="D732" t="s">
        <v>549</v>
      </c>
      <c r="E732">
        <v>1</v>
      </c>
      <c r="F732" t="s">
        <v>458</v>
      </c>
      <c r="G732" t="s">
        <v>262</v>
      </c>
      <c r="H732" t="s">
        <v>666</v>
      </c>
      <c r="M732" s="2">
        <v>0</v>
      </c>
      <c r="N732" s="2">
        <v>20000</v>
      </c>
      <c r="O732" s="2">
        <f>IF(Tabla1[[#This Row],[Mov]]="VNT",Tabla1[[#This Row],[Sale]]-Tabla1[[#This Row],[Cost]],-Tabla1[[#This Row],[Cost]]*Tabla1[[#This Row],[Cant]])</f>
        <v>20000</v>
      </c>
      <c r="P732" s="8">
        <f>IF(Tabla1[[#This Row],[Mov]]="VNT",-Tabla1[[#This Row],[Cant]],Tabla1[[#This Row],[Cant]])</f>
        <v>-1</v>
      </c>
      <c r="Q732" s="8">
        <f>DAY(Tabla1[[#This Row],[Date]])</f>
        <v>23</v>
      </c>
      <c r="R732" s="8">
        <f>MONTH(Tabla1[[#This Row],[Date]])</f>
        <v>6</v>
      </c>
      <c r="S732" s="8">
        <f>YEAR(Tabla1[[#This Row],[Date]])</f>
        <v>2022</v>
      </c>
    </row>
    <row r="733" spans="1:19" x14ac:dyDescent="0.2">
      <c r="A733">
        <v>732</v>
      </c>
      <c r="B733" s="1">
        <v>44735</v>
      </c>
      <c r="C733" t="s">
        <v>260</v>
      </c>
      <c r="D733" t="s">
        <v>332</v>
      </c>
      <c r="E733">
        <v>1</v>
      </c>
      <c r="F733" t="s">
        <v>342</v>
      </c>
      <c r="G733" t="s">
        <v>263</v>
      </c>
      <c r="H733" t="s">
        <v>667</v>
      </c>
      <c r="M733" s="2">
        <v>1000</v>
      </c>
      <c r="N733" s="2">
        <v>10000</v>
      </c>
      <c r="O733" s="2">
        <f>IF(Tabla1[[#This Row],[Mov]]="VNT",Tabla1[[#This Row],[Sale]]-Tabla1[[#This Row],[Cost]],-Tabla1[[#This Row],[Cost]]*Tabla1[[#This Row],[Cant]])</f>
        <v>9000</v>
      </c>
      <c r="P733" s="8">
        <f>IF(Tabla1[[#This Row],[Mov]]="VNT",-Tabla1[[#This Row],[Cant]],Tabla1[[#This Row],[Cant]])</f>
        <v>-1</v>
      </c>
      <c r="Q733" s="8">
        <f>DAY(Tabla1[[#This Row],[Date]])</f>
        <v>23</v>
      </c>
      <c r="R733" s="8">
        <f>MONTH(Tabla1[[#This Row],[Date]])</f>
        <v>6</v>
      </c>
      <c r="S733" s="8">
        <f>YEAR(Tabla1[[#This Row],[Date]])</f>
        <v>2022</v>
      </c>
    </row>
    <row r="734" spans="1:19" x14ac:dyDescent="0.2">
      <c r="A734">
        <v>733</v>
      </c>
      <c r="B734" s="1">
        <v>44735</v>
      </c>
      <c r="C734" t="s">
        <v>260</v>
      </c>
      <c r="D734" t="s">
        <v>332</v>
      </c>
      <c r="E734">
        <v>1</v>
      </c>
      <c r="F734" t="s">
        <v>116</v>
      </c>
      <c r="G734" t="s">
        <v>647</v>
      </c>
      <c r="H734" t="s">
        <v>668</v>
      </c>
      <c r="M734" s="2">
        <v>2805</v>
      </c>
      <c r="N734" s="2">
        <v>3000</v>
      </c>
      <c r="O734" s="2">
        <f>IF(Tabla1[[#This Row],[Mov]]="VNT",Tabla1[[#This Row],[Sale]]-Tabla1[[#This Row],[Cost]],-Tabla1[[#This Row],[Cost]]*Tabla1[[#This Row],[Cant]])</f>
        <v>195</v>
      </c>
      <c r="P734" s="8">
        <f>IF(Tabla1[[#This Row],[Mov]]="VNT",-Tabla1[[#This Row],[Cant]],Tabla1[[#This Row],[Cant]])</f>
        <v>-1</v>
      </c>
      <c r="Q734" s="8">
        <f>DAY(Tabla1[[#This Row],[Date]])</f>
        <v>23</v>
      </c>
      <c r="R734" s="8">
        <f>MONTH(Tabla1[[#This Row],[Date]])</f>
        <v>6</v>
      </c>
      <c r="S734" s="8">
        <f>YEAR(Tabla1[[#This Row],[Date]])</f>
        <v>2022</v>
      </c>
    </row>
    <row r="735" spans="1:19" x14ac:dyDescent="0.2">
      <c r="A735">
        <v>734</v>
      </c>
      <c r="B735" s="1">
        <v>44735</v>
      </c>
      <c r="C735" t="s">
        <v>260</v>
      </c>
      <c r="D735" t="s">
        <v>332</v>
      </c>
      <c r="E735">
        <v>1</v>
      </c>
      <c r="F735" t="s">
        <v>21</v>
      </c>
      <c r="G735" t="s">
        <v>333</v>
      </c>
      <c r="H735" t="s">
        <v>240</v>
      </c>
      <c r="J735" t="s">
        <v>23</v>
      </c>
      <c r="M735" s="2">
        <v>7000</v>
      </c>
      <c r="N735" s="2">
        <v>15000</v>
      </c>
      <c r="O735" s="2">
        <f>IF(Tabla1[[#This Row],[Mov]]="VNT",Tabla1[[#This Row],[Sale]]-Tabla1[[#This Row],[Cost]],-Tabla1[[#This Row],[Cost]]*Tabla1[[#This Row],[Cant]])</f>
        <v>8000</v>
      </c>
      <c r="P735" s="8">
        <f>IF(Tabla1[[#This Row],[Mov]]="VNT",-Tabla1[[#This Row],[Cant]],Tabla1[[#This Row],[Cant]])</f>
        <v>-1</v>
      </c>
      <c r="Q735" s="8">
        <f>DAY(Tabla1[[#This Row],[Date]])</f>
        <v>23</v>
      </c>
      <c r="R735" s="8">
        <f>MONTH(Tabla1[[#This Row],[Date]])</f>
        <v>6</v>
      </c>
      <c r="S735" s="8">
        <f>YEAR(Tabla1[[#This Row],[Date]])</f>
        <v>2022</v>
      </c>
    </row>
    <row r="736" spans="1:19" x14ac:dyDescent="0.2">
      <c r="A736">
        <v>735</v>
      </c>
      <c r="B736" s="1">
        <v>44735</v>
      </c>
      <c r="C736" t="s">
        <v>261</v>
      </c>
      <c r="D736" t="s">
        <v>659</v>
      </c>
      <c r="E736">
        <v>1</v>
      </c>
      <c r="F736" t="s">
        <v>532</v>
      </c>
      <c r="G736" t="s">
        <v>670</v>
      </c>
      <c r="H736" t="s">
        <v>669</v>
      </c>
      <c r="M736" s="2">
        <v>45000</v>
      </c>
      <c r="N736" s="2">
        <v>65000</v>
      </c>
      <c r="O736" s="2">
        <f>IF(Tabla1[[#This Row],[Mov]]="VNT",Tabla1[[#This Row],[Sale]]-Tabla1[[#This Row],[Cost]],-Tabla1[[#This Row],[Cost]]*Tabla1[[#This Row],[Cant]])</f>
        <v>-45000</v>
      </c>
      <c r="P736" s="8">
        <f>IF(Tabla1[[#This Row],[Mov]]="VNT",-Tabla1[[#This Row],[Cant]],Tabla1[[#This Row],[Cant]])</f>
        <v>1</v>
      </c>
      <c r="Q736" s="8">
        <f>DAY(Tabla1[[#This Row],[Date]])</f>
        <v>23</v>
      </c>
      <c r="R736" s="8">
        <f>MONTH(Tabla1[[#This Row],[Date]])</f>
        <v>6</v>
      </c>
      <c r="S736" s="8">
        <f>YEAR(Tabla1[[#This Row],[Date]])</f>
        <v>2022</v>
      </c>
    </row>
    <row r="737" spans="1:19" x14ac:dyDescent="0.2">
      <c r="A737">
        <v>736</v>
      </c>
      <c r="B737" s="1">
        <v>44735</v>
      </c>
      <c r="C737" t="s">
        <v>261</v>
      </c>
      <c r="D737" t="s">
        <v>659</v>
      </c>
      <c r="E737">
        <v>2</v>
      </c>
      <c r="F737" t="s">
        <v>532</v>
      </c>
      <c r="G737" t="s">
        <v>272</v>
      </c>
      <c r="H737" t="s">
        <v>671</v>
      </c>
      <c r="M737" s="2">
        <v>22000</v>
      </c>
      <c r="N737" s="2">
        <v>45000</v>
      </c>
      <c r="O737" s="2">
        <f>IF(Tabla1[[#This Row],[Mov]]="VNT",Tabla1[[#This Row],[Sale]]-Tabla1[[#This Row],[Cost]],-Tabla1[[#This Row],[Cost]]*Tabla1[[#This Row],[Cant]])</f>
        <v>-44000</v>
      </c>
      <c r="P737" s="8">
        <f>IF(Tabla1[[#This Row],[Mov]]="VNT",-Tabla1[[#This Row],[Cant]],Tabla1[[#This Row],[Cant]])</f>
        <v>2</v>
      </c>
      <c r="Q737" s="8">
        <f>DAY(Tabla1[[#This Row],[Date]])</f>
        <v>23</v>
      </c>
      <c r="R737" s="8">
        <f>MONTH(Tabla1[[#This Row],[Date]])</f>
        <v>6</v>
      </c>
      <c r="S737" s="8">
        <f>YEAR(Tabla1[[#This Row],[Date]])</f>
        <v>2022</v>
      </c>
    </row>
    <row r="738" spans="1:19" x14ac:dyDescent="0.2">
      <c r="A738">
        <v>737</v>
      </c>
      <c r="B738" s="1">
        <v>44735</v>
      </c>
      <c r="C738" t="s">
        <v>261</v>
      </c>
      <c r="D738" t="s">
        <v>659</v>
      </c>
      <c r="E738">
        <v>3</v>
      </c>
      <c r="F738" t="s">
        <v>224</v>
      </c>
      <c r="G738" t="s">
        <v>263</v>
      </c>
      <c r="H738" t="s">
        <v>672</v>
      </c>
      <c r="M738" s="2">
        <v>11500</v>
      </c>
      <c r="N738" s="2">
        <v>22000</v>
      </c>
      <c r="O738" s="2">
        <f>IF(Tabla1[[#This Row],[Mov]]="VNT",Tabla1[[#This Row],[Sale]]-Tabla1[[#This Row],[Cost]],-Tabla1[[#This Row],[Cost]]*Tabla1[[#This Row],[Cant]])</f>
        <v>-34500</v>
      </c>
      <c r="P738" s="8">
        <f>IF(Tabla1[[#This Row],[Mov]]="VNT",-Tabla1[[#This Row],[Cant]],Tabla1[[#This Row],[Cant]])</f>
        <v>3</v>
      </c>
      <c r="Q738" s="8">
        <f>DAY(Tabla1[[#This Row],[Date]])</f>
        <v>23</v>
      </c>
      <c r="R738" s="8">
        <f>MONTH(Tabla1[[#This Row],[Date]])</f>
        <v>6</v>
      </c>
      <c r="S738" s="8">
        <f>YEAR(Tabla1[[#This Row],[Date]])</f>
        <v>2022</v>
      </c>
    </row>
    <row r="739" spans="1:19" x14ac:dyDescent="0.2">
      <c r="A739">
        <v>738</v>
      </c>
      <c r="B739" s="1">
        <v>44735</v>
      </c>
      <c r="C739" t="s">
        <v>261</v>
      </c>
      <c r="D739" t="s">
        <v>659</v>
      </c>
      <c r="E739">
        <v>2</v>
      </c>
      <c r="F739" t="s">
        <v>224</v>
      </c>
      <c r="G739" t="s">
        <v>263</v>
      </c>
      <c r="H739" t="s">
        <v>282</v>
      </c>
      <c r="M739" s="2">
        <v>9000</v>
      </c>
      <c r="N739" s="2">
        <v>20000</v>
      </c>
      <c r="O739" s="2">
        <f>IF(Tabla1[[#This Row],[Mov]]="VNT",Tabla1[[#This Row],[Sale]]-Tabla1[[#This Row],[Cost]],-Tabla1[[#This Row],[Cost]]*Tabla1[[#This Row],[Cant]])</f>
        <v>-18000</v>
      </c>
      <c r="P739" s="8">
        <f>IF(Tabla1[[#This Row],[Mov]]="VNT",-Tabla1[[#This Row],[Cant]],Tabla1[[#This Row],[Cant]])</f>
        <v>2</v>
      </c>
      <c r="Q739" s="8">
        <f>DAY(Tabla1[[#This Row],[Date]])</f>
        <v>23</v>
      </c>
      <c r="R739" s="8">
        <f>MONTH(Tabla1[[#This Row],[Date]])</f>
        <v>6</v>
      </c>
      <c r="S739" s="8">
        <f>YEAR(Tabla1[[#This Row],[Date]])</f>
        <v>2022</v>
      </c>
    </row>
    <row r="740" spans="1:19" x14ac:dyDescent="0.2">
      <c r="A740">
        <v>739</v>
      </c>
      <c r="B740" s="1">
        <v>44735</v>
      </c>
      <c r="C740" t="s">
        <v>261</v>
      </c>
      <c r="D740" t="s">
        <v>659</v>
      </c>
      <c r="E740">
        <v>4</v>
      </c>
      <c r="F740" t="s">
        <v>224</v>
      </c>
      <c r="G740" t="s">
        <v>263</v>
      </c>
      <c r="H740" t="s">
        <v>391</v>
      </c>
      <c r="M740" s="2">
        <v>10000</v>
      </c>
      <c r="N740" s="2">
        <v>20000</v>
      </c>
      <c r="O740" s="2">
        <f>IF(Tabla1[[#This Row],[Mov]]="VNT",Tabla1[[#This Row],[Sale]]-Tabla1[[#This Row],[Cost]],-Tabla1[[#This Row],[Cost]]*Tabla1[[#This Row],[Cant]])</f>
        <v>-40000</v>
      </c>
      <c r="P740" s="8">
        <f>IF(Tabla1[[#This Row],[Mov]]="VNT",-Tabla1[[#This Row],[Cant]],Tabla1[[#This Row],[Cant]])</f>
        <v>4</v>
      </c>
      <c r="Q740" s="8">
        <f>DAY(Tabla1[[#This Row],[Date]])</f>
        <v>23</v>
      </c>
      <c r="R740" s="8">
        <f>MONTH(Tabla1[[#This Row],[Date]])</f>
        <v>6</v>
      </c>
      <c r="S740" s="8">
        <f>YEAR(Tabla1[[#This Row],[Date]])</f>
        <v>2022</v>
      </c>
    </row>
    <row r="741" spans="1:19" x14ac:dyDescent="0.2">
      <c r="A741">
        <v>740</v>
      </c>
      <c r="B741" s="1">
        <v>44735</v>
      </c>
      <c r="C741" t="s">
        <v>261</v>
      </c>
      <c r="D741" t="s">
        <v>659</v>
      </c>
      <c r="E741">
        <v>2</v>
      </c>
      <c r="F741" t="s">
        <v>628</v>
      </c>
      <c r="G741" t="s">
        <v>266</v>
      </c>
      <c r="H741" t="s">
        <v>673</v>
      </c>
      <c r="M741" s="2">
        <v>13000</v>
      </c>
      <c r="N741" s="2">
        <v>22000</v>
      </c>
      <c r="O741" s="2">
        <f>IF(Tabla1[[#This Row],[Mov]]="VNT",Tabla1[[#This Row],[Sale]]-Tabla1[[#This Row],[Cost]],-Tabla1[[#This Row],[Cost]]*Tabla1[[#This Row],[Cant]])</f>
        <v>-26000</v>
      </c>
      <c r="P741" s="8">
        <f>IF(Tabla1[[#This Row],[Mov]]="VNT",-Tabla1[[#This Row],[Cant]],Tabla1[[#This Row],[Cant]])</f>
        <v>2</v>
      </c>
      <c r="Q741" s="8">
        <f>DAY(Tabla1[[#This Row],[Date]])</f>
        <v>23</v>
      </c>
      <c r="R741" s="8">
        <f>MONTH(Tabla1[[#This Row],[Date]])</f>
        <v>6</v>
      </c>
      <c r="S741" s="8">
        <f>YEAR(Tabla1[[#This Row],[Date]])</f>
        <v>2022</v>
      </c>
    </row>
    <row r="742" spans="1:19" x14ac:dyDescent="0.2">
      <c r="A742">
        <v>741</v>
      </c>
      <c r="B742" s="1">
        <v>44735</v>
      </c>
      <c r="C742" t="s">
        <v>261</v>
      </c>
      <c r="D742" t="s">
        <v>659</v>
      </c>
      <c r="E742">
        <v>2</v>
      </c>
      <c r="F742" t="s">
        <v>26</v>
      </c>
      <c r="G742" t="s">
        <v>284</v>
      </c>
      <c r="H742" t="s">
        <v>1455</v>
      </c>
      <c r="M742" s="2">
        <v>8500</v>
      </c>
      <c r="N742" s="2">
        <v>18000</v>
      </c>
      <c r="O742" s="2">
        <f>IF(Tabla1[[#This Row],[Mov]]="VNT",Tabla1[[#This Row],[Sale]]-Tabla1[[#This Row],[Cost]],-Tabla1[[#This Row],[Cost]]*Tabla1[[#This Row],[Cant]])</f>
        <v>-17000</v>
      </c>
      <c r="P742" s="8">
        <f>IF(Tabla1[[#This Row],[Mov]]="VNT",-Tabla1[[#This Row],[Cant]],Tabla1[[#This Row],[Cant]])</f>
        <v>2</v>
      </c>
      <c r="Q742" s="8">
        <f>DAY(Tabla1[[#This Row],[Date]])</f>
        <v>23</v>
      </c>
      <c r="R742" s="8">
        <f>MONTH(Tabla1[[#This Row],[Date]])</f>
        <v>6</v>
      </c>
      <c r="S742" s="8">
        <f>YEAR(Tabla1[[#This Row],[Date]])</f>
        <v>2022</v>
      </c>
    </row>
    <row r="743" spans="1:19" x14ac:dyDescent="0.2">
      <c r="A743">
        <v>742</v>
      </c>
      <c r="B743" s="1">
        <v>44735</v>
      </c>
      <c r="C743" t="s">
        <v>261</v>
      </c>
      <c r="D743" t="s">
        <v>659</v>
      </c>
      <c r="E743">
        <v>2</v>
      </c>
      <c r="F743" t="s">
        <v>26</v>
      </c>
      <c r="G743" t="s">
        <v>284</v>
      </c>
      <c r="H743" t="s">
        <v>674</v>
      </c>
      <c r="M743" s="2">
        <v>8500</v>
      </c>
      <c r="N743" s="2">
        <v>18000</v>
      </c>
      <c r="O743" s="2">
        <f>IF(Tabla1[[#This Row],[Mov]]="VNT",Tabla1[[#This Row],[Sale]]-Tabla1[[#This Row],[Cost]],-Tabla1[[#This Row],[Cost]]*Tabla1[[#This Row],[Cant]])</f>
        <v>-17000</v>
      </c>
      <c r="P743" s="8">
        <f>IF(Tabla1[[#This Row],[Mov]]="VNT",-Tabla1[[#This Row],[Cant]],Tabla1[[#This Row],[Cant]])</f>
        <v>2</v>
      </c>
      <c r="Q743" s="8">
        <f>DAY(Tabla1[[#This Row],[Date]])</f>
        <v>23</v>
      </c>
      <c r="R743" s="8">
        <f>MONTH(Tabla1[[#This Row],[Date]])</f>
        <v>6</v>
      </c>
      <c r="S743" s="8">
        <f>YEAR(Tabla1[[#This Row],[Date]])</f>
        <v>2022</v>
      </c>
    </row>
    <row r="744" spans="1:19" x14ac:dyDescent="0.2">
      <c r="A744">
        <v>743</v>
      </c>
      <c r="B744" s="1">
        <v>44735</v>
      </c>
      <c r="C744" t="s">
        <v>261</v>
      </c>
      <c r="D744" t="s">
        <v>267</v>
      </c>
      <c r="E744">
        <v>4</v>
      </c>
      <c r="F744" t="s">
        <v>15</v>
      </c>
      <c r="G744" t="s">
        <v>385</v>
      </c>
      <c r="H744" t="s">
        <v>16</v>
      </c>
      <c r="M744" s="2">
        <v>4700</v>
      </c>
      <c r="N744" s="2">
        <v>10000</v>
      </c>
      <c r="O744" s="2">
        <f>IF(Tabla1[[#This Row],[Mov]]="VNT",Tabla1[[#This Row],[Sale]]-Tabla1[[#This Row],[Cost]],-Tabla1[[#This Row],[Cost]]*Tabla1[[#This Row],[Cant]])</f>
        <v>-18800</v>
      </c>
      <c r="P744" s="8">
        <f>IF(Tabla1[[#This Row],[Mov]]="VNT",-Tabla1[[#This Row],[Cant]],Tabla1[[#This Row],[Cant]])</f>
        <v>4</v>
      </c>
      <c r="Q744" s="8">
        <f>DAY(Tabla1[[#This Row],[Date]])</f>
        <v>23</v>
      </c>
      <c r="R744" s="8">
        <f>MONTH(Tabla1[[#This Row],[Date]])</f>
        <v>6</v>
      </c>
      <c r="S744" s="8">
        <f>YEAR(Tabla1[[#This Row],[Date]])</f>
        <v>2022</v>
      </c>
    </row>
    <row r="745" spans="1:19" x14ac:dyDescent="0.2">
      <c r="A745">
        <v>744</v>
      </c>
      <c r="B745" s="1">
        <v>44735</v>
      </c>
      <c r="C745" t="s">
        <v>261</v>
      </c>
      <c r="D745" t="s">
        <v>267</v>
      </c>
      <c r="E745">
        <v>3</v>
      </c>
      <c r="F745" t="s">
        <v>15</v>
      </c>
      <c r="G745" t="s">
        <v>385</v>
      </c>
      <c r="H745" t="s">
        <v>20</v>
      </c>
      <c r="M745" s="2">
        <v>4800</v>
      </c>
      <c r="N745" s="2">
        <v>10000</v>
      </c>
      <c r="O745" s="2">
        <f>IF(Tabla1[[#This Row],[Mov]]="VNT",Tabla1[[#This Row],[Sale]]-Tabla1[[#This Row],[Cost]],-Tabla1[[#This Row],[Cost]]*Tabla1[[#This Row],[Cant]])</f>
        <v>-14400</v>
      </c>
      <c r="P745" s="8">
        <f>IF(Tabla1[[#This Row],[Mov]]="VNT",-Tabla1[[#This Row],[Cant]],Tabla1[[#This Row],[Cant]])</f>
        <v>3</v>
      </c>
      <c r="Q745" s="8">
        <f>DAY(Tabla1[[#This Row],[Date]])</f>
        <v>23</v>
      </c>
      <c r="R745" s="8">
        <f>MONTH(Tabla1[[#This Row],[Date]])</f>
        <v>6</v>
      </c>
      <c r="S745" s="8">
        <f>YEAR(Tabla1[[#This Row],[Date]])</f>
        <v>2022</v>
      </c>
    </row>
    <row r="746" spans="1:19" x14ac:dyDescent="0.2">
      <c r="A746">
        <v>745</v>
      </c>
      <c r="B746" s="1">
        <v>44735</v>
      </c>
      <c r="C746" t="s">
        <v>261</v>
      </c>
      <c r="D746" t="s">
        <v>267</v>
      </c>
      <c r="E746">
        <v>5</v>
      </c>
      <c r="F746" t="s">
        <v>225</v>
      </c>
      <c r="G746" t="s">
        <v>272</v>
      </c>
      <c r="H746" t="s">
        <v>1002</v>
      </c>
      <c r="M746" s="2">
        <v>1100</v>
      </c>
      <c r="N746" s="2">
        <v>10000</v>
      </c>
      <c r="O746" s="2">
        <f>IF(Tabla1[[#This Row],[Mov]]="VNT",Tabla1[[#This Row],[Sale]]-Tabla1[[#This Row],[Cost]],-Tabla1[[#This Row],[Cost]]*Tabla1[[#This Row],[Cant]])</f>
        <v>-5500</v>
      </c>
      <c r="P746" s="8">
        <f>IF(Tabla1[[#This Row],[Mov]]="VNT",-Tabla1[[#This Row],[Cant]],Tabla1[[#This Row],[Cant]])</f>
        <v>5</v>
      </c>
      <c r="Q746" s="8">
        <f>DAY(Tabla1[[#This Row],[Date]])</f>
        <v>23</v>
      </c>
      <c r="R746" s="8">
        <f>MONTH(Tabla1[[#This Row],[Date]])</f>
        <v>6</v>
      </c>
      <c r="S746" s="8">
        <f>YEAR(Tabla1[[#This Row],[Date]])</f>
        <v>2022</v>
      </c>
    </row>
    <row r="747" spans="1:19" x14ac:dyDescent="0.2">
      <c r="A747">
        <v>746</v>
      </c>
      <c r="B747" s="1">
        <v>44735</v>
      </c>
      <c r="C747" t="s">
        <v>261</v>
      </c>
      <c r="D747" t="s">
        <v>267</v>
      </c>
      <c r="E747">
        <v>2</v>
      </c>
      <c r="F747" t="s">
        <v>26</v>
      </c>
      <c r="G747" t="s">
        <v>272</v>
      </c>
      <c r="H747" t="s">
        <v>396</v>
      </c>
      <c r="I747" t="s">
        <v>16</v>
      </c>
      <c r="J747" t="s">
        <v>25</v>
      </c>
      <c r="K747" t="s">
        <v>24</v>
      </c>
      <c r="L747" t="s">
        <v>52</v>
      </c>
      <c r="M747" s="2">
        <v>3000</v>
      </c>
      <c r="N747" s="2">
        <v>8000</v>
      </c>
      <c r="O747" s="2">
        <f>IF(Tabla1[[#This Row],[Mov]]="VNT",Tabla1[[#This Row],[Sale]]-Tabla1[[#This Row],[Cost]],-Tabla1[[#This Row],[Cost]]*Tabla1[[#This Row],[Cant]])</f>
        <v>-6000</v>
      </c>
      <c r="P747" s="8">
        <f>IF(Tabla1[[#This Row],[Mov]]="VNT",-Tabla1[[#This Row],[Cant]],Tabla1[[#This Row],[Cant]])</f>
        <v>2</v>
      </c>
      <c r="Q747" s="8">
        <f>DAY(Tabla1[[#This Row],[Date]])</f>
        <v>23</v>
      </c>
      <c r="R747" s="8">
        <f>MONTH(Tabla1[[#This Row],[Date]])</f>
        <v>6</v>
      </c>
      <c r="S747" s="8">
        <f>YEAR(Tabla1[[#This Row],[Date]])</f>
        <v>2022</v>
      </c>
    </row>
    <row r="748" spans="1:19" x14ac:dyDescent="0.2">
      <c r="A748">
        <v>747</v>
      </c>
      <c r="B748" s="1">
        <v>44735</v>
      </c>
      <c r="C748" t="s">
        <v>261</v>
      </c>
      <c r="D748" t="s">
        <v>267</v>
      </c>
      <c r="E748">
        <v>10</v>
      </c>
      <c r="F748" t="s">
        <v>455</v>
      </c>
      <c r="G748" t="s">
        <v>647</v>
      </c>
      <c r="H748" t="s">
        <v>675</v>
      </c>
      <c r="M748" s="2">
        <v>400</v>
      </c>
      <c r="N748" s="2">
        <v>3000</v>
      </c>
      <c r="O748" s="2">
        <f>IF(Tabla1[[#This Row],[Mov]]="VNT",Tabla1[[#This Row],[Sale]]-Tabla1[[#This Row],[Cost]],-Tabla1[[#This Row],[Cost]]*Tabla1[[#This Row],[Cant]])</f>
        <v>-4000</v>
      </c>
      <c r="P748" s="8">
        <f>IF(Tabla1[[#This Row],[Mov]]="VNT",-Tabla1[[#This Row],[Cant]],Tabla1[[#This Row],[Cant]])</f>
        <v>10</v>
      </c>
      <c r="Q748" s="8">
        <f>DAY(Tabla1[[#This Row],[Date]])</f>
        <v>23</v>
      </c>
      <c r="R748" s="8">
        <f>MONTH(Tabla1[[#This Row],[Date]])</f>
        <v>6</v>
      </c>
      <c r="S748" s="8">
        <f>YEAR(Tabla1[[#This Row],[Date]])</f>
        <v>2022</v>
      </c>
    </row>
    <row r="749" spans="1:19" x14ac:dyDescent="0.2">
      <c r="A749">
        <v>748</v>
      </c>
      <c r="B749" s="1">
        <v>44735</v>
      </c>
      <c r="C749" t="s">
        <v>261</v>
      </c>
      <c r="D749" t="s">
        <v>339</v>
      </c>
      <c r="E749">
        <v>1</v>
      </c>
      <c r="F749" t="s">
        <v>617</v>
      </c>
      <c r="G749" t="s">
        <v>266</v>
      </c>
      <c r="H749" t="s">
        <v>653</v>
      </c>
      <c r="I749" t="s">
        <v>32</v>
      </c>
      <c r="J749" t="s">
        <v>23</v>
      </c>
      <c r="M749" s="2">
        <v>65000</v>
      </c>
      <c r="N749" s="2">
        <v>99000</v>
      </c>
      <c r="O749" s="2">
        <f>IF(Tabla1[[#This Row],[Mov]]="VNT",Tabla1[[#This Row],[Sale]]-Tabla1[[#This Row],[Cost]],-Tabla1[[#This Row],[Cost]]*Tabla1[[#This Row],[Cant]])</f>
        <v>-65000</v>
      </c>
      <c r="P749" s="8">
        <f>IF(Tabla1[[#This Row],[Mov]]="VNT",-Tabla1[[#This Row],[Cant]],Tabla1[[#This Row],[Cant]])</f>
        <v>1</v>
      </c>
      <c r="Q749" s="8">
        <f>DAY(Tabla1[[#This Row],[Date]])</f>
        <v>23</v>
      </c>
      <c r="R749" s="8">
        <f>MONTH(Tabla1[[#This Row],[Date]])</f>
        <v>6</v>
      </c>
      <c r="S749" s="8">
        <f>YEAR(Tabla1[[#This Row],[Date]])</f>
        <v>2022</v>
      </c>
    </row>
    <row r="750" spans="1:19" x14ac:dyDescent="0.2">
      <c r="A750">
        <v>749</v>
      </c>
      <c r="B750" s="1">
        <v>44735</v>
      </c>
      <c r="C750" t="s">
        <v>261</v>
      </c>
      <c r="D750" t="s">
        <v>339</v>
      </c>
      <c r="E750">
        <v>1</v>
      </c>
      <c r="F750" t="s">
        <v>617</v>
      </c>
      <c r="G750" t="s">
        <v>266</v>
      </c>
      <c r="H750" t="s">
        <v>652</v>
      </c>
      <c r="I750" t="s">
        <v>32</v>
      </c>
      <c r="J750" t="s">
        <v>651</v>
      </c>
      <c r="M750" s="2">
        <v>65000</v>
      </c>
      <c r="N750" s="2">
        <v>99000</v>
      </c>
      <c r="O750" s="2">
        <f>IF(Tabla1[[#This Row],[Mov]]="VNT",Tabla1[[#This Row],[Sale]]-Tabla1[[#This Row],[Cost]],-Tabla1[[#This Row],[Cost]]*Tabla1[[#This Row],[Cant]])</f>
        <v>-65000</v>
      </c>
      <c r="P750" s="8">
        <f>IF(Tabla1[[#This Row],[Mov]]="VNT",-Tabla1[[#This Row],[Cant]],Tabla1[[#This Row],[Cant]])</f>
        <v>1</v>
      </c>
      <c r="Q750" s="8">
        <f>DAY(Tabla1[[#This Row],[Date]])</f>
        <v>23</v>
      </c>
      <c r="R750" s="8">
        <f>MONTH(Tabla1[[#This Row],[Date]])</f>
        <v>6</v>
      </c>
      <c r="S750" s="8">
        <f>YEAR(Tabla1[[#This Row],[Date]])</f>
        <v>2022</v>
      </c>
    </row>
    <row r="751" spans="1:19" x14ac:dyDescent="0.2">
      <c r="A751">
        <v>750</v>
      </c>
      <c r="B751" s="1">
        <v>44735</v>
      </c>
      <c r="C751" t="s">
        <v>261</v>
      </c>
      <c r="D751" t="s">
        <v>339</v>
      </c>
      <c r="E751">
        <v>1</v>
      </c>
      <c r="F751" t="s">
        <v>617</v>
      </c>
      <c r="G751" t="s">
        <v>266</v>
      </c>
      <c r="H751" t="s">
        <v>688</v>
      </c>
      <c r="I751" t="s">
        <v>32</v>
      </c>
      <c r="J751" t="s">
        <v>81</v>
      </c>
      <c r="M751" s="2">
        <v>65000</v>
      </c>
      <c r="N751" s="2">
        <v>99000</v>
      </c>
      <c r="O751" s="2">
        <f>IF(Tabla1[[#This Row],[Mov]]="VNT",Tabla1[[#This Row],[Sale]]-Tabla1[[#This Row],[Cost]],-Tabla1[[#This Row],[Cost]]*Tabla1[[#This Row],[Cant]])</f>
        <v>-65000</v>
      </c>
      <c r="P751" s="8">
        <f>IF(Tabla1[[#This Row],[Mov]]="VNT",-Tabla1[[#This Row],[Cant]],Tabla1[[#This Row],[Cant]])</f>
        <v>1</v>
      </c>
      <c r="Q751" s="8">
        <f>DAY(Tabla1[[#This Row],[Date]])</f>
        <v>23</v>
      </c>
      <c r="R751" s="8">
        <f>MONTH(Tabla1[[#This Row],[Date]])</f>
        <v>6</v>
      </c>
      <c r="S751" s="8">
        <f>YEAR(Tabla1[[#This Row],[Date]])</f>
        <v>2022</v>
      </c>
    </row>
    <row r="752" spans="1:19" x14ac:dyDescent="0.2">
      <c r="A752">
        <v>751</v>
      </c>
      <c r="B752" s="1">
        <v>44735</v>
      </c>
      <c r="C752" t="s">
        <v>261</v>
      </c>
      <c r="D752" t="s">
        <v>339</v>
      </c>
      <c r="E752">
        <v>2</v>
      </c>
      <c r="F752" t="s">
        <v>15</v>
      </c>
      <c r="G752" t="s">
        <v>272</v>
      </c>
      <c r="H752" t="s">
        <v>676</v>
      </c>
      <c r="M752" s="2">
        <v>5000</v>
      </c>
      <c r="N752" s="2">
        <v>12000</v>
      </c>
      <c r="O752" s="2">
        <f>IF(Tabla1[[#This Row],[Mov]]="VNT",Tabla1[[#This Row],[Sale]]-Tabla1[[#This Row],[Cost]],-Tabla1[[#This Row],[Cost]]*Tabla1[[#This Row],[Cant]])</f>
        <v>-10000</v>
      </c>
      <c r="P752" s="8">
        <f>IF(Tabla1[[#This Row],[Mov]]="VNT",-Tabla1[[#This Row],[Cant]],Tabla1[[#This Row],[Cant]])</f>
        <v>2</v>
      </c>
      <c r="Q752" s="8">
        <f>DAY(Tabla1[[#This Row],[Date]])</f>
        <v>23</v>
      </c>
      <c r="R752" s="8">
        <f>MONTH(Tabla1[[#This Row],[Date]])</f>
        <v>6</v>
      </c>
      <c r="S752" s="8">
        <f>YEAR(Tabla1[[#This Row],[Date]])</f>
        <v>2022</v>
      </c>
    </row>
    <row r="753" spans="1:19" x14ac:dyDescent="0.2">
      <c r="A753">
        <v>752</v>
      </c>
      <c r="B753" s="1">
        <v>44735</v>
      </c>
      <c r="C753" t="s">
        <v>261</v>
      </c>
      <c r="D753" t="s">
        <v>339</v>
      </c>
      <c r="E753">
        <v>1</v>
      </c>
      <c r="F753" t="s">
        <v>1257</v>
      </c>
      <c r="G753" t="s">
        <v>678</v>
      </c>
      <c r="H753" t="s">
        <v>679</v>
      </c>
      <c r="M753" s="2">
        <v>9000</v>
      </c>
      <c r="N753" s="2">
        <v>15000</v>
      </c>
      <c r="O753" s="2">
        <f>IF(Tabla1[[#This Row],[Mov]]="VNT",Tabla1[[#This Row],[Sale]]-Tabla1[[#This Row],[Cost]],-Tabla1[[#This Row],[Cost]]*Tabla1[[#This Row],[Cant]])</f>
        <v>-9000</v>
      </c>
      <c r="P753" s="8">
        <f>IF(Tabla1[[#This Row],[Mov]]="VNT",-Tabla1[[#This Row],[Cant]],Tabla1[[#This Row],[Cant]])</f>
        <v>1</v>
      </c>
      <c r="Q753" s="8">
        <f>DAY(Tabla1[[#This Row],[Date]])</f>
        <v>23</v>
      </c>
      <c r="R753" s="8">
        <f>MONTH(Tabla1[[#This Row],[Date]])</f>
        <v>6</v>
      </c>
      <c r="S753" s="8">
        <f>YEAR(Tabla1[[#This Row],[Date]])</f>
        <v>2022</v>
      </c>
    </row>
    <row r="754" spans="1:19" x14ac:dyDescent="0.2">
      <c r="A754">
        <v>753</v>
      </c>
      <c r="B754" s="1">
        <v>44735</v>
      </c>
      <c r="C754" t="s">
        <v>261</v>
      </c>
      <c r="D754" t="s">
        <v>339</v>
      </c>
      <c r="E754">
        <v>1</v>
      </c>
      <c r="F754" t="s">
        <v>1257</v>
      </c>
      <c r="G754" t="s">
        <v>360</v>
      </c>
      <c r="H754" t="s">
        <v>680</v>
      </c>
      <c r="M754" s="2">
        <v>9000</v>
      </c>
      <c r="N754" s="2">
        <v>15000</v>
      </c>
      <c r="O754" s="2">
        <f>IF(Tabla1[[#This Row],[Mov]]="VNT",Tabla1[[#This Row],[Sale]]-Tabla1[[#This Row],[Cost]],-Tabla1[[#This Row],[Cost]]*Tabla1[[#This Row],[Cant]])</f>
        <v>-9000</v>
      </c>
      <c r="P754" s="8">
        <f>IF(Tabla1[[#This Row],[Mov]]="VNT",-Tabla1[[#This Row],[Cant]],Tabla1[[#This Row],[Cant]])</f>
        <v>1</v>
      </c>
      <c r="Q754" s="8">
        <f>DAY(Tabla1[[#This Row],[Date]])</f>
        <v>23</v>
      </c>
      <c r="R754" s="8">
        <f>MONTH(Tabla1[[#This Row],[Date]])</f>
        <v>6</v>
      </c>
      <c r="S754" s="8">
        <f>YEAR(Tabla1[[#This Row],[Date]])</f>
        <v>2022</v>
      </c>
    </row>
    <row r="755" spans="1:19" x14ac:dyDescent="0.2">
      <c r="A755">
        <v>754</v>
      </c>
      <c r="B755" s="1">
        <v>44735</v>
      </c>
      <c r="C755" t="s">
        <v>261</v>
      </c>
      <c r="D755" t="s">
        <v>339</v>
      </c>
      <c r="E755">
        <v>1</v>
      </c>
      <c r="F755" t="s">
        <v>532</v>
      </c>
      <c r="G755" t="s">
        <v>634</v>
      </c>
      <c r="H755" t="s">
        <v>635</v>
      </c>
      <c r="M755" s="2">
        <v>35000</v>
      </c>
      <c r="N755" s="2">
        <v>59000</v>
      </c>
      <c r="O755" s="2">
        <f>IF(Tabla1[[#This Row],[Mov]]="VNT",Tabla1[[#This Row],[Sale]]-Tabla1[[#This Row],[Cost]],-Tabla1[[#This Row],[Cost]]*Tabla1[[#This Row],[Cant]])</f>
        <v>-35000</v>
      </c>
      <c r="P755" s="8">
        <f>IF(Tabla1[[#This Row],[Mov]]="VNT",-Tabla1[[#This Row],[Cant]],Tabla1[[#This Row],[Cant]])</f>
        <v>1</v>
      </c>
      <c r="Q755" s="8">
        <f>DAY(Tabla1[[#This Row],[Date]])</f>
        <v>23</v>
      </c>
      <c r="R755" s="8">
        <f>MONTH(Tabla1[[#This Row],[Date]])</f>
        <v>6</v>
      </c>
      <c r="S755" s="8">
        <f>YEAR(Tabla1[[#This Row],[Date]])</f>
        <v>2022</v>
      </c>
    </row>
    <row r="756" spans="1:19" x14ac:dyDescent="0.2">
      <c r="A756">
        <v>755</v>
      </c>
      <c r="B756" s="1">
        <v>44735</v>
      </c>
      <c r="C756" t="s">
        <v>261</v>
      </c>
      <c r="D756" t="s">
        <v>339</v>
      </c>
      <c r="E756">
        <v>1</v>
      </c>
      <c r="F756" t="s">
        <v>532</v>
      </c>
      <c r="G756" t="s">
        <v>263</v>
      </c>
      <c r="H756" t="s">
        <v>681</v>
      </c>
      <c r="M756" s="2">
        <v>40000</v>
      </c>
      <c r="N756" s="2">
        <v>60000</v>
      </c>
      <c r="O756" s="2">
        <f>IF(Tabla1[[#This Row],[Mov]]="VNT",Tabla1[[#This Row],[Sale]]-Tabla1[[#This Row],[Cost]],-Tabla1[[#This Row],[Cost]]*Tabla1[[#This Row],[Cant]])</f>
        <v>-40000</v>
      </c>
      <c r="P756" s="8">
        <f>IF(Tabla1[[#This Row],[Mov]]="VNT",-Tabla1[[#This Row],[Cant]],Tabla1[[#This Row],[Cant]])</f>
        <v>1</v>
      </c>
      <c r="Q756" s="8">
        <f>DAY(Tabla1[[#This Row],[Date]])</f>
        <v>23</v>
      </c>
      <c r="R756" s="8">
        <f>MONTH(Tabla1[[#This Row],[Date]])</f>
        <v>6</v>
      </c>
      <c r="S756" s="8">
        <f>YEAR(Tabla1[[#This Row],[Date]])</f>
        <v>2022</v>
      </c>
    </row>
    <row r="757" spans="1:19" x14ac:dyDescent="0.2">
      <c r="A757">
        <v>756</v>
      </c>
      <c r="B757" s="1">
        <v>44735</v>
      </c>
      <c r="C757" t="s">
        <v>261</v>
      </c>
      <c r="D757" t="s">
        <v>339</v>
      </c>
      <c r="E757">
        <v>1</v>
      </c>
      <c r="F757" t="s">
        <v>532</v>
      </c>
      <c r="G757" t="s">
        <v>263</v>
      </c>
      <c r="H757" t="s">
        <v>559</v>
      </c>
      <c r="M757" s="2">
        <v>50000</v>
      </c>
      <c r="N757" s="2">
        <v>80000</v>
      </c>
      <c r="O757" s="2">
        <f>IF(Tabla1[[#This Row],[Mov]]="VNT",Tabla1[[#This Row],[Sale]]-Tabla1[[#This Row],[Cost]],-Tabla1[[#This Row],[Cost]]*Tabla1[[#This Row],[Cant]])</f>
        <v>-50000</v>
      </c>
      <c r="P757" s="8">
        <f>IF(Tabla1[[#This Row],[Mov]]="VNT",-Tabla1[[#This Row],[Cant]],Tabla1[[#This Row],[Cant]])</f>
        <v>1</v>
      </c>
      <c r="Q757" s="8">
        <f>DAY(Tabla1[[#This Row],[Date]])</f>
        <v>23</v>
      </c>
      <c r="R757" s="8">
        <f>MONTH(Tabla1[[#This Row],[Date]])</f>
        <v>6</v>
      </c>
      <c r="S757" s="8">
        <f>YEAR(Tabla1[[#This Row],[Date]])</f>
        <v>2022</v>
      </c>
    </row>
    <row r="758" spans="1:19" x14ac:dyDescent="0.2">
      <c r="A758">
        <v>757</v>
      </c>
      <c r="B758" s="1">
        <v>44735</v>
      </c>
      <c r="C758" t="s">
        <v>261</v>
      </c>
      <c r="D758" t="s">
        <v>339</v>
      </c>
      <c r="E758">
        <v>5</v>
      </c>
      <c r="F758" t="s">
        <v>21</v>
      </c>
      <c r="G758" t="s">
        <v>333</v>
      </c>
      <c r="H758" t="s">
        <v>240</v>
      </c>
      <c r="M758" s="2">
        <v>7000</v>
      </c>
      <c r="N758" s="2">
        <v>15000</v>
      </c>
      <c r="O758" s="2">
        <f>IF(Tabla1[[#This Row],[Mov]]="VNT",Tabla1[[#This Row],[Sale]]-Tabla1[[#This Row],[Cost]],-Tabla1[[#This Row],[Cost]]*Tabla1[[#This Row],[Cant]])</f>
        <v>-35000</v>
      </c>
      <c r="P758" s="8">
        <f>IF(Tabla1[[#This Row],[Mov]]="VNT",-Tabla1[[#This Row],[Cant]],Tabla1[[#This Row],[Cant]])</f>
        <v>5</v>
      </c>
      <c r="Q758" s="8">
        <f>DAY(Tabla1[[#This Row],[Date]])</f>
        <v>23</v>
      </c>
      <c r="R758" s="8">
        <f>MONTH(Tabla1[[#This Row],[Date]])</f>
        <v>6</v>
      </c>
      <c r="S758" s="8">
        <f>YEAR(Tabla1[[#This Row],[Date]])</f>
        <v>2022</v>
      </c>
    </row>
    <row r="759" spans="1:19" x14ac:dyDescent="0.2">
      <c r="A759">
        <v>758</v>
      </c>
      <c r="B759" s="1">
        <v>44735</v>
      </c>
      <c r="C759" t="s">
        <v>261</v>
      </c>
      <c r="D759" t="s">
        <v>339</v>
      </c>
      <c r="E759">
        <v>3</v>
      </c>
      <c r="F759" t="s">
        <v>682</v>
      </c>
      <c r="G759" t="s">
        <v>266</v>
      </c>
      <c r="H759" t="s">
        <v>683</v>
      </c>
      <c r="M759" s="2">
        <v>3500</v>
      </c>
      <c r="N759" s="2">
        <v>10000</v>
      </c>
      <c r="O759" s="2">
        <f>IF(Tabla1[[#This Row],[Mov]]="VNT",Tabla1[[#This Row],[Sale]]-Tabla1[[#This Row],[Cost]],-Tabla1[[#This Row],[Cost]]*Tabla1[[#This Row],[Cant]])</f>
        <v>-10500</v>
      </c>
      <c r="P759" s="8">
        <f>IF(Tabla1[[#This Row],[Mov]]="VNT",-Tabla1[[#This Row],[Cant]],Tabla1[[#This Row],[Cant]])</f>
        <v>3</v>
      </c>
      <c r="Q759" s="8">
        <f>DAY(Tabla1[[#This Row],[Date]])</f>
        <v>23</v>
      </c>
      <c r="R759" s="8">
        <f>MONTH(Tabla1[[#This Row],[Date]])</f>
        <v>6</v>
      </c>
      <c r="S759" s="8">
        <f>YEAR(Tabla1[[#This Row],[Date]])</f>
        <v>2022</v>
      </c>
    </row>
    <row r="760" spans="1:19" x14ac:dyDescent="0.2">
      <c r="A760">
        <v>759</v>
      </c>
      <c r="B760" s="1">
        <v>44735</v>
      </c>
      <c r="C760" t="s">
        <v>261</v>
      </c>
      <c r="D760" t="s">
        <v>339</v>
      </c>
      <c r="E760">
        <v>3</v>
      </c>
      <c r="F760" t="s">
        <v>224</v>
      </c>
      <c r="G760" t="s">
        <v>360</v>
      </c>
      <c r="H760" t="s">
        <v>680</v>
      </c>
      <c r="M760" s="2">
        <v>13000</v>
      </c>
      <c r="N760" s="2">
        <v>24000</v>
      </c>
      <c r="O760" s="2">
        <f>IF(Tabla1[[#This Row],[Mov]]="VNT",Tabla1[[#This Row],[Sale]]-Tabla1[[#This Row],[Cost]],-Tabla1[[#This Row],[Cost]]*Tabla1[[#This Row],[Cant]])</f>
        <v>-39000</v>
      </c>
      <c r="P760" s="8">
        <f>IF(Tabla1[[#This Row],[Mov]]="VNT",-Tabla1[[#This Row],[Cant]],Tabla1[[#This Row],[Cant]])</f>
        <v>3</v>
      </c>
      <c r="Q760" s="8">
        <f>DAY(Tabla1[[#This Row],[Date]])</f>
        <v>23</v>
      </c>
      <c r="R760" s="8">
        <f>MONTH(Tabla1[[#This Row],[Date]])</f>
        <v>6</v>
      </c>
      <c r="S760" s="8">
        <f>YEAR(Tabla1[[#This Row],[Date]])</f>
        <v>2022</v>
      </c>
    </row>
    <row r="761" spans="1:19" x14ac:dyDescent="0.2">
      <c r="A761">
        <v>760</v>
      </c>
      <c r="B761" s="1">
        <v>44735</v>
      </c>
      <c r="C761" t="s">
        <v>261</v>
      </c>
      <c r="D761" t="s">
        <v>339</v>
      </c>
      <c r="E761">
        <v>2</v>
      </c>
      <c r="F761" t="s">
        <v>26</v>
      </c>
      <c r="G761" t="s">
        <v>272</v>
      </c>
      <c r="H761" t="s">
        <v>684</v>
      </c>
      <c r="M761" s="2">
        <v>17000</v>
      </c>
      <c r="N761" s="2">
        <v>39000</v>
      </c>
      <c r="O761" s="2">
        <f>IF(Tabla1[[#This Row],[Mov]]="VNT",Tabla1[[#This Row],[Sale]]-Tabla1[[#This Row],[Cost]],-Tabla1[[#This Row],[Cost]]*Tabla1[[#This Row],[Cant]])</f>
        <v>-34000</v>
      </c>
      <c r="P761" s="8">
        <f>IF(Tabla1[[#This Row],[Mov]]="VNT",-Tabla1[[#This Row],[Cant]],Tabla1[[#This Row],[Cant]])</f>
        <v>2</v>
      </c>
      <c r="Q761" s="8">
        <f>DAY(Tabla1[[#This Row],[Date]])</f>
        <v>23</v>
      </c>
      <c r="R761" s="8">
        <f>MONTH(Tabla1[[#This Row],[Date]])</f>
        <v>6</v>
      </c>
      <c r="S761" s="8">
        <f>YEAR(Tabla1[[#This Row],[Date]])</f>
        <v>2022</v>
      </c>
    </row>
    <row r="762" spans="1:19" x14ac:dyDescent="0.2">
      <c r="A762">
        <v>761</v>
      </c>
      <c r="B762" s="1">
        <v>44735</v>
      </c>
      <c r="C762" t="s">
        <v>261</v>
      </c>
      <c r="D762" t="s">
        <v>339</v>
      </c>
      <c r="E762">
        <v>3</v>
      </c>
      <c r="F762" t="s">
        <v>225</v>
      </c>
      <c r="G762" t="s">
        <v>263</v>
      </c>
      <c r="H762" t="s">
        <v>685</v>
      </c>
      <c r="M762" s="2">
        <v>2000</v>
      </c>
      <c r="N762" s="2">
        <v>10000</v>
      </c>
      <c r="O762" s="2">
        <f>IF(Tabla1[[#This Row],[Mov]]="VNT",Tabla1[[#This Row],[Sale]]-Tabla1[[#This Row],[Cost]],-Tabla1[[#This Row],[Cost]]*Tabla1[[#This Row],[Cant]])</f>
        <v>-6000</v>
      </c>
      <c r="P762" s="8">
        <f>IF(Tabla1[[#This Row],[Mov]]="VNT",-Tabla1[[#This Row],[Cant]],Tabla1[[#This Row],[Cant]])</f>
        <v>3</v>
      </c>
      <c r="Q762" s="8">
        <f>DAY(Tabla1[[#This Row],[Date]])</f>
        <v>23</v>
      </c>
      <c r="R762" s="8">
        <f>MONTH(Tabla1[[#This Row],[Date]])</f>
        <v>6</v>
      </c>
      <c r="S762" s="8">
        <f>YEAR(Tabla1[[#This Row],[Date]])</f>
        <v>2022</v>
      </c>
    </row>
    <row r="763" spans="1:19" x14ac:dyDescent="0.2">
      <c r="A763">
        <v>762</v>
      </c>
      <c r="B763" s="1">
        <v>44735</v>
      </c>
      <c r="C763" t="s">
        <v>261</v>
      </c>
      <c r="D763" t="s">
        <v>339</v>
      </c>
      <c r="E763">
        <v>2</v>
      </c>
      <c r="F763" t="s">
        <v>26</v>
      </c>
      <c r="G763" t="s">
        <v>266</v>
      </c>
      <c r="H763" t="s">
        <v>617</v>
      </c>
      <c r="M763" s="2">
        <v>7500</v>
      </c>
      <c r="N763" s="2">
        <v>15000</v>
      </c>
      <c r="O763" s="2">
        <f>IF(Tabla1[[#This Row],[Mov]]="VNT",Tabla1[[#This Row],[Sale]]-Tabla1[[#This Row],[Cost]],-Tabla1[[#This Row],[Cost]]*Tabla1[[#This Row],[Cant]])</f>
        <v>-15000</v>
      </c>
      <c r="P763" s="8">
        <f>IF(Tabla1[[#This Row],[Mov]]="VNT",-Tabla1[[#This Row],[Cant]],Tabla1[[#This Row],[Cant]])</f>
        <v>2</v>
      </c>
      <c r="Q763" s="8">
        <f>DAY(Tabla1[[#This Row],[Date]])</f>
        <v>23</v>
      </c>
      <c r="R763" s="8">
        <f>MONTH(Tabla1[[#This Row],[Date]])</f>
        <v>6</v>
      </c>
      <c r="S763" s="8">
        <f>YEAR(Tabla1[[#This Row],[Date]])</f>
        <v>2022</v>
      </c>
    </row>
    <row r="764" spans="1:19" x14ac:dyDescent="0.2">
      <c r="A764">
        <v>763</v>
      </c>
      <c r="B764" s="1">
        <v>44735</v>
      </c>
      <c r="C764" t="s">
        <v>261</v>
      </c>
      <c r="D764" t="s">
        <v>339</v>
      </c>
      <c r="E764">
        <v>10</v>
      </c>
      <c r="F764" t="s">
        <v>342</v>
      </c>
      <c r="G764" t="s">
        <v>262</v>
      </c>
      <c r="H764" t="s">
        <v>226</v>
      </c>
      <c r="M764" s="2">
        <v>1000</v>
      </c>
      <c r="N764" s="2">
        <v>10000</v>
      </c>
      <c r="O764" s="2">
        <f>IF(Tabla1[[#This Row],[Mov]]="VNT",Tabla1[[#This Row],[Sale]]-Tabla1[[#This Row],[Cost]],-Tabla1[[#This Row],[Cost]]*Tabla1[[#This Row],[Cant]])</f>
        <v>-10000</v>
      </c>
      <c r="P764" s="8">
        <f>IF(Tabla1[[#This Row],[Mov]]="VNT",-Tabla1[[#This Row],[Cant]],Tabla1[[#This Row],[Cant]])</f>
        <v>10</v>
      </c>
      <c r="Q764" s="8">
        <f>DAY(Tabla1[[#This Row],[Date]])</f>
        <v>23</v>
      </c>
      <c r="R764" s="8">
        <f>MONTH(Tabla1[[#This Row],[Date]])</f>
        <v>6</v>
      </c>
      <c r="S764" s="8">
        <f>YEAR(Tabla1[[#This Row],[Date]])</f>
        <v>2022</v>
      </c>
    </row>
    <row r="765" spans="1:19" x14ac:dyDescent="0.2">
      <c r="A765">
        <v>764</v>
      </c>
      <c r="B765" s="1">
        <v>44735</v>
      </c>
      <c r="C765" t="s">
        <v>261</v>
      </c>
      <c r="D765" t="s">
        <v>339</v>
      </c>
      <c r="E765">
        <v>1</v>
      </c>
      <c r="F765" t="s">
        <v>532</v>
      </c>
      <c r="G765" t="s">
        <v>686</v>
      </c>
      <c r="H765" t="s">
        <v>687</v>
      </c>
      <c r="M765" s="2">
        <v>40000</v>
      </c>
      <c r="N765" s="2">
        <v>60000</v>
      </c>
      <c r="O765" s="2">
        <f>IF(Tabla1[[#This Row],[Mov]]="VNT",Tabla1[[#This Row],[Sale]]-Tabla1[[#This Row],[Cost]],-Tabla1[[#This Row],[Cost]]*Tabla1[[#This Row],[Cant]])</f>
        <v>-40000</v>
      </c>
      <c r="P765" s="8">
        <f>IF(Tabla1[[#This Row],[Mov]]="VNT",-Tabla1[[#This Row],[Cant]],Tabla1[[#This Row],[Cant]])</f>
        <v>1</v>
      </c>
      <c r="Q765" s="8">
        <f>DAY(Tabla1[[#This Row],[Date]])</f>
        <v>23</v>
      </c>
      <c r="R765" s="8">
        <f>MONTH(Tabla1[[#This Row],[Date]])</f>
        <v>6</v>
      </c>
      <c r="S765" s="8">
        <f>YEAR(Tabla1[[#This Row],[Date]])</f>
        <v>2022</v>
      </c>
    </row>
    <row r="766" spans="1:19" x14ac:dyDescent="0.2">
      <c r="A766">
        <v>765</v>
      </c>
      <c r="B766" s="1">
        <v>44735</v>
      </c>
      <c r="C766" t="s">
        <v>261</v>
      </c>
      <c r="D766" t="s">
        <v>623</v>
      </c>
      <c r="E766">
        <v>1</v>
      </c>
      <c r="F766" t="s">
        <v>201</v>
      </c>
      <c r="G766" t="s">
        <v>266</v>
      </c>
      <c r="H766" t="s">
        <v>203</v>
      </c>
      <c r="M766" s="2">
        <v>45000</v>
      </c>
      <c r="N766" s="2">
        <v>75000</v>
      </c>
      <c r="O766" s="2">
        <f>IF(Tabla1[[#This Row],[Mov]]="VNT",Tabla1[[#This Row],[Sale]]-Tabla1[[#This Row],[Cost]],-Tabla1[[#This Row],[Cost]]*Tabla1[[#This Row],[Cant]])</f>
        <v>-45000</v>
      </c>
      <c r="P766" s="8">
        <f>IF(Tabla1[[#This Row],[Mov]]="VNT",-Tabla1[[#This Row],[Cant]],Tabla1[[#This Row],[Cant]])</f>
        <v>1</v>
      </c>
      <c r="Q766" s="8">
        <f>DAY(Tabla1[[#This Row],[Date]])</f>
        <v>23</v>
      </c>
      <c r="R766" s="8">
        <f>MONTH(Tabla1[[#This Row],[Date]])</f>
        <v>6</v>
      </c>
      <c r="S766" s="8">
        <f>YEAR(Tabla1[[#This Row],[Date]])</f>
        <v>2022</v>
      </c>
    </row>
    <row r="767" spans="1:19" x14ac:dyDescent="0.2">
      <c r="A767">
        <v>766</v>
      </c>
      <c r="B767" s="1">
        <v>44735</v>
      </c>
      <c r="C767" t="s">
        <v>261</v>
      </c>
      <c r="D767" t="s">
        <v>623</v>
      </c>
      <c r="E767">
        <v>4</v>
      </c>
      <c r="F767" t="s">
        <v>532</v>
      </c>
      <c r="G767" t="s">
        <v>273</v>
      </c>
      <c r="H767" t="s">
        <v>552</v>
      </c>
      <c r="M767" s="2">
        <v>18000</v>
      </c>
      <c r="N767" s="2">
        <v>30000</v>
      </c>
      <c r="O767" s="2">
        <f>IF(Tabla1[[#This Row],[Mov]]="VNT",Tabla1[[#This Row],[Sale]]-Tabla1[[#This Row],[Cost]],-Tabla1[[#This Row],[Cost]]*Tabla1[[#This Row],[Cant]])</f>
        <v>-72000</v>
      </c>
      <c r="P767" s="8">
        <f>IF(Tabla1[[#This Row],[Mov]]="VNT",-Tabla1[[#This Row],[Cant]],Tabla1[[#This Row],[Cant]])</f>
        <v>4</v>
      </c>
      <c r="Q767" s="8">
        <f>DAY(Tabla1[[#This Row],[Date]])</f>
        <v>23</v>
      </c>
      <c r="R767" s="8">
        <f>MONTH(Tabla1[[#This Row],[Date]])</f>
        <v>6</v>
      </c>
      <c r="S767" s="8">
        <f>YEAR(Tabla1[[#This Row],[Date]])</f>
        <v>2022</v>
      </c>
    </row>
    <row r="768" spans="1:19" x14ac:dyDescent="0.2">
      <c r="A768">
        <v>767</v>
      </c>
      <c r="B768" s="1">
        <v>44735</v>
      </c>
      <c r="C768" t="s">
        <v>261</v>
      </c>
      <c r="D768" t="s">
        <v>181</v>
      </c>
      <c r="E768">
        <v>2</v>
      </c>
      <c r="F768" t="s">
        <v>214</v>
      </c>
      <c r="G768" t="s">
        <v>266</v>
      </c>
      <c r="H768" t="s">
        <v>689</v>
      </c>
      <c r="M768" s="2">
        <v>26000</v>
      </c>
      <c r="N768" s="2">
        <v>39000</v>
      </c>
      <c r="O768" s="2">
        <f>IF(Tabla1[[#This Row],[Mov]]="VNT",Tabla1[[#This Row],[Sale]]-Tabla1[[#This Row],[Cost]],-Tabla1[[#This Row],[Cost]]*Tabla1[[#This Row],[Cant]])</f>
        <v>-52000</v>
      </c>
      <c r="P768" s="8">
        <f>IF(Tabla1[[#This Row],[Mov]]="VNT",-Tabla1[[#This Row],[Cant]],Tabla1[[#This Row],[Cant]])</f>
        <v>2</v>
      </c>
      <c r="Q768" s="8">
        <f>DAY(Tabla1[[#This Row],[Date]])</f>
        <v>23</v>
      </c>
      <c r="R768" s="8">
        <f>MONTH(Tabla1[[#This Row],[Date]])</f>
        <v>6</v>
      </c>
      <c r="S768" s="8">
        <f>YEAR(Tabla1[[#This Row],[Date]])</f>
        <v>2022</v>
      </c>
    </row>
    <row r="769" spans="1:19" x14ac:dyDescent="0.2">
      <c r="A769">
        <v>768</v>
      </c>
      <c r="B769" s="1">
        <v>44735</v>
      </c>
      <c r="C769" t="s">
        <v>261</v>
      </c>
      <c r="D769" t="s">
        <v>690</v>
      </c>
      <c r="E769">
        <v>1</v>
      </c>
      <c r="F769" t="s">
        <v>103</v>
      </c>
      <c r="G769" t="s">
        <v>263</v>
      </c>
      <c r="H769" t="s">
        <v>473</v>
      </c>
      <c r="I769" t="s">
        <v>691</v>
      </c>
      <c r="M769" s="2">
        <v>379000</v>
      </c>
      <c r="N769" s="2">
        <v>440000</v>
      </c>
      <c r="O769" s="2">
        <f>IF(Tabla1[[#This Row],[Mov]]="VNT",Tabla1[[#This Row],[Sale]]-Tabla1[[#This Row],[Cost]],-Tabla1[[#This Row],[Cost]]*Tabla1[[#This Row],[Cant]])</f>
        <v>-379000</v>
      </c>
      <c r="P769" s="8">
        <f>IF(Tabla1[[#This Row],[Mov]]="VNT",-Tabla1[[#This Row],[Cant]],Tabla1[[#This Row],[Cant]])</f>
        <v>1</v>
      </c>
      <c r="Q769" s="8">
        <f>DAY(Tabla1[[#This Row],[Date]])</f>
        <v>23</v>
      </c>
      <c r="R769" s="8">
        <f>MONTH(Tabla1[[#This Row],[Date]])</f>
        <v>6</v>
      </c>
      <c r="S769" s="8">
        <f>YEAR(Tabla1[[#This Row],[Date]])</f>
        <v>2022</v>
      </c>
    </row>
    <row r="770" spans="1:19" x14ac:dyDescent="0.2">
      <c r="A770">
        <v>769</v>
      </c>
      <c r="B770" s="1">
        <v>44735</v>
      </c>
      <c r="C770" t="s">
        <v>260</v>
      </c>
      <c r="D770" t="s">
        <v>332</v>
      </c>
      <c r="E770">
        <v>1</v>
      </c>
      <c r="F770" t="s">
        <v>15</v>
      </c>
      <c r="G770" t="s">
        <v>266</v>
      </c>
      <c r="H770" t="s">
        <v>131</v>
      </c>
      <c r="I770" t="s">
        <v>22</v>
      </c>
      <c r="J770" t="s">
        <v>23</v>
      </c>
      <c r="K770" t="s">
        <v>24</v>
      </c>
      <c r="L770" t="s">
        <v>52</v>
      </c>
      <c r="M770" s="2">
        <v>1500</v>
      </c>
      <c r="N770" s="2">
        <v>7000</v>
      </c>
      <c r="O770" s="2">
        <f>IF(Tabla1[[#This Row],[Mov]]="VNT",Tabla1[[#This Row],[Sale]]-Tabla1[[#This Row],[Cost]],-Tabla1[[#This Row],[Cost]]*Tabla1[[#This Row],[Cant]])</f>
        <v>5500</v>
      </c>
      <c r="P770" s="8">
        <f>IF(Tabla1[[#This Row],[Mov]]="VNT",-Tabla1[[#This Row],[Cant]],Tabla1[[#This Row],[Cant]])</f>
        <v>-1</v>
      </c>
      <c r="Q770" s="8">
        <f>DAY(Tabla1[[#This Row],[Date]])</f>
        <v>23</v>
      </c>
      <c r="R770" s="8">
        <f>MONTH(Tabla1[[#This Row],[Date]])</f>
        <v>6</v>
      </c>
      <c r="S770" s="8">
        <f>YEAR(Tabla1[[#This Row],[Date]])</f>
        <v>2022</v>
      </c>
    </row>
    <row r="771" spans="1:19" x14ac:dyDescent="0.2">
      <c r="A771">
        <v>770</v>
      </c>
      <c r="B771" s="1">
        <v>44735</v>
      </c>
      <c r="C771" t="s">
        <v>260</v>
      </c>
      <c r="D771" t="s">
        <v>332</v>
      </c>
      <c r="E771">
        <v>1</v>
      </c>
      <c r="F771" t="s">
        <v>44</v>
      </c>
      <c r="G771" t="s">
        <v>593</v>
      </c>
      <c r="H771" t="s">
        <v>594</v>
      </c>
      <c r="M771" s="2">
        <v>39000</v>
      </c>
      <c r="N771" s="2">
        <v>55000</v>
      </c>
      <c r="O771" s="2">
        <f>IF(Tabla1[[#This Row],[Mov]]="VNT",Tabla1[[#This Row],[Sale]]-Tabla1[[#This Row],[Cost]],-Tabla1[[#This Row],[Cost]]*Tabla1[[#This Row],[Cant]])</f>
        <v>16000</v>
      </c>
      <c r="P771" s="8">
        <f>IF(Tabla1[[#This Row],[Mov]]="VNT",-Tabla1[[#This Row],[Cant]],Tabla1[[#This Row],[Cant]])</f>
        <v>-1</v>
      </c>
      <c r="Q771" s="8">
        <f>DAY(Tabla1[[#This Row],[Date]])</f>
        <v>23</v>
      </c>
      <c r="R771" s="8">
        <f>MONTH(Tabla1[[#This Row],[Date]])</f>
        <v>6</v>
      </c>
      <c r="S771" s="8">
        <f>YEAR(Tabla1[[#This Row],[Date]])</f>
        <v>2022</v>
      </c>
    </row>
    <row r="772" spans="1:19" x14ac:dyDescent="0.2">
      <c r="A772">
        <v>771</v>
      </c>
      <c r="B772" s="1">
        <v>44735</v>
      </c>
      <c r="C772" t="s">
        <v>260</v>
      </c>
      <c r="D772" t="s">
        <v>332</v>
      </c>
      <c r="E772">
        <v>1</v>
      </c>
      <c r="F772" t="s">
        <v>225</v>
      </c>
      <c r="G772" t="s">
        <v>263</v>
      </c>
      <c r="H772" t="s">
        <v>642</v>
      </c>
      <c r="M772" s="2">
        <v>1100</v>
      </c>
      <c r="N772" s="2">
        <v>10000</v>
      </c>
      <c r="O772" s="2">
        <f>IF(Tabla1[[#This Row],[Mov]]="VNT",Tabla1[[#This Row],[Sale]]-Tabla1[[#This Row],[Cost]],-Tabla1[[#This Row],[Cost]]*Tabla1[[#This Row],[Cant]])</f>
        <v>8900</v>
      </c>
      <c r="P772" s="8">
        <f>IF(Tabla1[[#This Row],[Mov]]="VNT",-Tabla1[[#This Row],[Cant]],Tabla1[[#This Row],[Cant]])</f>
        <v>-1</v>
      </c>
      <c r="Q772" s="8">
        <f>DAY(Tabla1[[#This Row],[Date]])</f>
        <v>23</v>
      </c>
      <c r="R772" s="8">
        <f>MONTH(Tabla1[[#This Row],[Date]])</f>
        <v>6</v>
      </c>
      <c r="S772" s="8">
        <f>YEAR(Tabla1[[#This Row],[Date]])</f>
        <v>2022</v>
      </c>
    </row>
    <row r="773" spans="1:19" x14ac:dyDescent="0.2">
      <c r="A773">
        <v>772</v>
      </c>
      <c r="B773" s="1">
        <v>44735</v>
      </c>
      <c r="C773" t="s">
        <v>260</v>
      </c>
      <c r="D773" t="s">
        <v>332</v>
      </c>
      <c r="E773">
        <v>1</v>
      </c>
      <c r="F773" t="s">
        <v>224</v>
      </c>
      <c r="G773" t="s">
        <v>263</v>
      </c>
      <c r="H773" t="s">
        <v>282</v>
      </c>
      <c r="M773" s="2">
        <v>9000</v>
      </c>
      <c r="N773" s="2">
        <v>20000</v>
      </c>
      <c r="O773" s="2">
        <f>IF(Tabla1[[#This Row],[Mov]]="VNT",Tabla1[[#This Row],[Sale]]-Tabla1[[#This Row],[Cost]],-Tabla1[[#This Row],[Cost]]*Tabla1[[#This Row],[Cant]])</f>
        <v>11000</v>
      </c>
      <c r="P773" s="8">
        <f>IF(Tabla1[[#This Row],[Mov]]="VNT",-Tabla1[[#This Row],[Cant]],Tabla1[[#This Row],[Cant]])</f>
        <v>-1</v>
      </c>
      <c r="Q773" s="8">
        <f>DAY(Tabla1[[#This Row],[Date]])</f>
        <v>23</v>
      </c>
      <c r="R773" s="8">
        <f>MONTH(Tabla1[[#This Row],[Date]])</f>
        <v>6</v>
      </c>
      <c r="S773" s="8">
        <f>YEAR(Tabla1[[#This Row],[Date]])</f>
        <v>2022</v>
      </c>
    </row>
    <row r="774" spans="1:19" x14ac:dyDescent="0.2">
      <c r="A774">
        <v>773</v>
      </c>
      <c r="B774" s="1">
        <v>44735</v>
      </c>
      <c r="C774" t="s">
        <v>260</v>
      </c>
      <c r="D774" t="s">
        <v>696</v>
      </c>
      <c r="E774">
        <v>1</v>
      </c>
      <c r="F774" t="s">
        <v>103</v>
      </c>
      <c r="G774" t="s">
        <v>262</v>
      </c>
      <c r="H774" t="s">
        <v>299</v>
      </c>
      <c r="I774" t="s">
        <v>695</v>
      </c>
      <c r="M774" s="2">
        <v>0</v>
      </c>
      <c r="N774" s="2">
        <v>50000</v>
      </c>
      <c r="O774" s="2">
        <f>IF(Tabla1[[#This Row],[Mov]]="VNT",Tabla1[[#This Row],[Sale]]-Tabla1[[#This Row],[Cost]],-Tabla1[[#This Row],[Cost]]*Tabla1[[#This Row],[Cant]])</f>
        <v>50000</v>
      </c>
      <c r="P774" s="8">
        <f>IF(Tabla1[[#This Row],[Mov]]="VNT",-Tabla1[[#This Row],[Cant]],Tabla1[[#This Row],[Cant]])</f>
        <v>-1</v>
      </c>
      <c r="Q774" s="8">
        <f>DAY(Tabla1[[#This Row],[Date]])</f>
        <v>23</v>
      </c>
      <c r="R774" s="8">
        <f>MONTH(Tabla1[[#This Row],[Date]])</f>
        <v>6</v>
      </c>
      <c r="S774" s="8">
        <f>YEAR(Tabla1[[#This Row],[Date]])</f>
        <v>2022</v>
      </c>
    </row>
    <row r="775" spans="1:19" x14ac:dyDescent="0.2">
      <c r="A775">
        <v>774</v>
      </c>
      <c r="B775" s="1">
        <v>44735</v>
      </c>
      <c r="C775" t="s">
        <v>260</v>
      </c>
      <c r="D775" t="s">
        <v>332</v>
      </c>
      <c r="E775">
        <v>1</v>
      </c>
      <c r="F775" t="s">
        <v>455</v>
      </c>
      <c r="G775" t="s">
        <v>347</v>
      </c>
      <c r="H775" t="s">
        <v>456</v>
      </c>
      <c r="M775" s="2">
        <v>1000</v>
      </c>
      <c r="N775" s="2">
        <v>3000</v>
      </c>
      <c r="O775" s="2">
        <f>IF(Tabla1[[#This Row],[Mov]]="VNT",Tabla1[[#This Row],[Sale]]-Tabla1[[#This Row],[Cost]],-Tabla1[[#This Row],[Cost]]*Tabla1[[#This Row],[Cant]])</f>
        <v>2000</v>
      </c>
      <c r="P775" s="8">
        <f>IF(Tabla1[[#This Row],[Mov]]="VNT",-Tabla1[[#This Row],[Cant]],Tabla1[[#This Row],[Cant]])</f>
        <v>-1</v>
      </c>
      <c r="Q775" s="8">
        <f>DAY(Tabla1[[#This Row],[Date]])</f>
        <v>23</v>
      </c>
      <c r="R775" s="8">
        <f>MONTH(Tabla1[[#This Row],[Date]])</f>
        <v>6</v>
      </c>
      <c r="S775" s="8">
        <f>YEAR(Tabla1[[#This Row],[Date]])</f>
        <v>2022</v>
      </c>
    </row>
    <row r="776" spans="1:19" x14ac:dyDescent="0.2">
      <c r="A776">
        <v>775</v>
      </c>
      <c r="B776" s="1">
        <v>44735</v>
      </c>
      <c r="C776" t="s">
        <v>260</v>
      </c>
      <c r="D776" t="s">
        <v>332</v>
      </c>
      <c r="E776">
        <v>1</v>
      </c>
      <c r="F776" t="s">
        <v>455</v>
      </c>
      <c r="G776" t="s">
        <v>347</v>
      </c>
      <c r="H776" t="s">
        <v>456</v>
      </c>
      <c r="M776" s="2">
        <v>1000</v>
      </c>
      <c r="N776" s="2">
        <v>3000</v>
      </c>
      <c r="O776" s="2">
        <f>IF(Tabla1[[#This Row],[Mov]]="VNT",Tabla1[[#This Row],[Sale]]-Tabla1[[#This Row],[Cost]],-Tabla1[[#This Row],[Cost]]*Tabla1[[#This Row],[Cant]])</f>
        <v>2000</v>
      </c>
      <c r="P776" s="8">
        <f>IF(Tabla1[[#This Row],[Mov]]="VNT",-Tabla1[[#This Row],[Cant]],Tabla1[[#This Row],[Cant]])</f>
        <v>-1</v>
      </c>
      <c r="Q776" s="8">
        <f>DAY(Tabla1[[#This Row],[Date]])</f>
        <v>23</v>
      </c>
      <c r="R776" s="8">
        <f>MONTH(Tabla1[[#This Row],[Date]])</f>
        <v>6</v>
      </c>
      <c r="S776" s="8">
        <f>YEAR(Tabla1[[#This Row],[Date]])</f>
        <v>2022</v>
      </c>
    </row>
    <row r="777" spans="1:19" x14ac:dyDescent="0.2">
      <c r="A777">
        <v>776</v>
      </c>
      <c r="B777" s="1">
        <v>44735</v>
      </c>
      <c r="C777" t="s">
        <v>260</v>
      </c>
      <c r="D777" t="s">
        <v>332</v>
      </c>
      <c r="E777">
        <v>1</v>
      </c>
      <c r="F777" t="s">
        <v>116</v>
      </c>
      <c r="G777" t="s">
        <v>347</v>
      </c>
      <c r="H777" t="s">
        <v>518</v>
      </c>
      <c r="M777" s="2">
        <v>6545</v>
      </c>
      <c r="N777" s="2">
        <v>7000</v>
      </c>
      <c r="O777" s="2">
        <f>IF(Tabla1[[#This Row],[Mov]]="VNT",Tabla1[[#This Row],[Sale]]-Tabla1[[#This Row],[Cost]],-Tabla1[[#This Row],[Cost]]*Tabla1[[#This Row],[Cant]])</f>
        <v>455</v>
      </c>
      <c r="P777" s="8">
        <f>IF(Tabla1[[#This Row],[Mov]]="VNT",-Tabla1[[#This Row],[Cant]],Tabla1[[#This Row],[Cant]])</f>
        <v>-1</v>
      </c>
      <c r="Q777" s="8">
        <f>DAY(Tabla1[[#This Row],[Date]])</f>
        <v>23</v>
      </c>
      <c r="R777" s="8">
        <f>MONTH(Tabla1[[#This Row],[Date]])</f>
        <v>6</v>
      </c>
      <c r="S777" s="8">
        <f>YEAR(Tabla1[[#This Row],[Date]])</f>
        <v>2022</v>
      </c>
    </row>
    <row r="778" spans="1:19" x14ac:dyDescent="0.2">
      <c r="A778">
        <v>777</v>
      </c>
      <c r="B778" s="1">
        <v>44735</v>
      </c>
      <c r="C778" t="s">
        <v>260</v>
      </c>
      <c r="D778" t="s">
        <v>332</v>
      </c>
      <c r="E778">
        <v>1</v>
      </c>
      <c r="F778" t="s">
        <v>458</v>
      </c>
      <c r="G778" t="s">
        <v>697</v>
      </c>
      <c r="H778" t="s">
        <v>698</v>
      </c>
      <c r="M778" s="2">
        <v>0</v>
      </c>
      <c r="N778" s="2">
        <v>5000</v>
      </c>
      <c r="O778" s="2">
        <f>IF(Tabla1[[#This Row],[Mov]]="VNT",Tabla1[[#This Row],[Sale]]-Tabla1[[#This Row],[Cost]],-Tabla1[[#This Row],[Cost]]*Tabla1[[#This Row],[Cant]])</f>
        <v>5000</v>
      </c>
      <c r="P778" s="8">
        <f>IF(Tabla1[[#This Row],[Mov]]="VNT",-Tabla1[[#This Row],[Cant]],Tabla1[[#This Row],[Cant]])</f>
        <v>-1</v>
      </c>
      <c r="Q778" s="8">
        <f>DAY(Tabla1[[#This Row],[Date]])</f>
        <v>23</v>
      </c>
      <c r="R778" s="8">
        <f>MONTH(Tabla1[[#This Row],[Date]])</f>
        <v>6</v>
      </c>
      <c r="S778" s="8">
        <f>YEAR(Tabla1[[#This Row],[Date]])</f>
        <v>2022</v>
      </c>
    </row>
    <row r="779" spans="1:19" x14ac:dyDescent="0.2">
      <c r="A779">
        <v>778</v>
      </c>
      <c r="B779" s="1">
        <v>44735</v>
      </c>
      <c r="C779" t="s">
        <v>260</v>
      </c>
      <c r="D779" t="s">
        <v>332</v>
      </c>
      <c r="E779">
        <v>1</v>
      </c>
      <c r="F779" t="s">
        <v>21</v>
      </c>
      <c r="G779" t="s">
        <v>333</v>
      </c>
      <c r="H779" t="s">
        <v>240</v>
      </c>
      <c r="J779" t="s">
        <v>23</v>
      </c>
      <c r="M779" s="2">
        <v>7000</v>
      </c>
      <c r="N779" s="2">
        <v>15000</v>
      </c>
      <c r="O779" s="2">
        <f>IF(Tabla1[[#This Row],[Mov]]="VNT",Tabla1[[#This Row],[Sale]]-Tabla1[[#This Row],[Cost]],-Tabla1[[#This Row],[Cost]]*Tabla1[[#This Row],[Cant]])</f>
        <v>8000</v>
      </c>
      <c r="P779" s="8">
        <f>IF(Tabla1[[#This Row],[Mov]]="VNT",-Tabla1[[#This Row],[Cant]],Tabla1[[#This Row],[Cant]])</f>
        <v>-1</v>
      </c>
      <c r="Q779" s="8">
        <f>DAY(Tabla1[[#This Row],[Date]])</f>
        <v>23</v>
      </c>
      <c r="R779" s="8">
        <f>MONTH(Tabla1[[#This Row],[Date]])</f>
        <v>6</v>
      </c>
      <c r="S779" s="8">
        <f>YEAR(Tabla1[[#This Row],[Date]])</f>
        <v>2022</v>
      </c>
    </row>
    <row r="780" spans="1:19" x14ac:dyDescent="0.2">
      <c r="A780">
        <v>779</v>
      </c>
      <c r="B780" s="1">
        <v>44735</v>
      </c>
      <c r="C780" t="s">
        <v>260</v>
      </c>
      <c r="D780" t="s">
        <v>332</v>
      </c>
      <c r="E780">
        <v>1</v>
      </c>
      <c r="F780" t="s">
        <v>116</v>
      </c>
      <c r="G780" t="s">
        <v>347</v>
      </c>
      <c r="H780" t="s">
        <v>518</v>
      </c>
      <c r="M780" s="2">
        <v>5610</v>
      </c>
      <c r="N780" s="2">
        <v>6000</v>
      </c>
      <c r="O780" s="2">
        <f>IF(Tabla1[[#This Row],[Mov]]="VNT",Tabla1[[#This Row],[Sale]]-Tabla1[[#This Row],[Cost]],-Tabla1[[#This Row],[Cost]]*Tabla1[[#This Row],[Cant]])</f>
        <v>390</v>
      </c>
      <c r="P780" s="8">
        <f>IF(Tabla1[[#This Row],[Mov]]="VNT",-Tabla1[[#This Row],[Cant]],Tabla1[[#This Row],[Cant]])</f>
        <v>-1</v>
      </c>
      <c r="Q780" s="8">
        <f>DAY(Tabla1[[#This Row],[Date]])</f>
        <v>23</v>
      </c>
      <c r="R780" s="8">
        <f>MONTH(Tabla1[[#This Row],[Date]])</f>
        <v>6</v>
      </c>
      <c r="S780" s="8">
        <f>YEAR(Tabla1[[#This Row],[Date]])</f>
        <v>2022</v>
      </c>
    </row>
    <row r="781" spans="1:19" x14ac:dyDescent="0.2">
      <c r="A781">
        <v>780</v>
      </c>
      <c r="B781" s="1">
        <v>44735</v>
      </c>
      <c r="C781" t="s">
        <v>260</v>
      </c>
      <c r="D781" t="s">
        <v>332</v>
      </c>
      <c r="E781">
        <v>1</v>
      </c>
      <c r="F781" t="s">
        <v>116</v>
      </c>
      <c r="G781" t="s">
        <v>349</v>
      </c>
      <c r="H781" t="s">
        <v>568</v>
      </c>
      <c r="M781" s="2">
        <v>4675</v>
      </c>
      <c r="N781" s="2">
        <v>5000</v>
      </c>
      <c r="O781" s="2">
        <f>IF(Tabla1[[#This Row],[Mov]]="VNT",Tabla1[[#This Row],[Sale]]-Tabla1[[#This Row],[Cost]],-Tabla1[[#This Row],[Cost]]*Tabla1[[#This Row],[Cant]])</f>
        <v>325</v>
      </c>
      <c r="P781" s="8">
        <f>IF(Tabla1[[#This Row],[Mov]]="VNT",-Tabla1[[#This Row],[Cant]],Tabla1[[#This Row],[Cant]])</f>
        <v>-1</v>
      </c>
      <c r="Q781" s="8">
        <f>DAY(Tabla1[[#This Row],[Date]])</f>
        <v>23</v>
      </c>
      <c r="R781" s="8">
        <f>MONTH(Tabla1[[#This Row],[Date]])</f>
        <v>6</v>
      </c>
      <c r="S781" s="8">
        <f>YEAR(Tabla1[[#This Row],[Date]])</f>
        <v>2022</v>
      </c>
    </row>
    <row r="782" spans="1:19" x14ac:dyDescent="0.2">
      <c r="A782">
        <v>781</v>
      </c>
      <c r="B782" s="1">
        <v>44735</v>
      </c>
      <c r="C782" t="s">
        <v>260</v>
      </c>
      <c r="D782" t="s">
        <v>332</v>
      </c>
      <c r="E782">
        <v>1</v>
      </c>
      <c r="F782" t="s">
        <v>532</v>
      </c>
      <c r="G782" t="s">
        <v>686</v>
      </c>
      <c r="H782" t="s">
        <v>687</v>
      </c>
      <c r="M782" s="2">
        <v>40000</v>
      </c>
      <c r="N782" s="2">
        <v>60000</v>
      </c>
      <c r="O782" s="2">
        <f>IF(Tabla1[[#This Row],[Mov]]="VNT",Tabla1[[#This Row],[Sale]]-Tabla1[[#This Row],[Cost]],-Tabla1[[#This Row],[Cost]]*Tabla1[[#This Row],[Cant]])</f>
        <v>20000</v>
      </c>
      <c r="P782" s="8">
        <f>IF(Tabla1[[#This Row],[Mov]]="VNT",-Tabla1[[#This Row],[Cant]],Tabla1[[#This Row],[Cant]])</f>
        <v>-1</v>
      </c>
      <c r="Q782" s="8">
        <f>DAY(Tabla1[[#This Row],[Date]])</f>
        <v>23</v>
      </c>
      <c r="R782" s="8">
        <f>MONTH(Tabla1[[#This Row],[Date]])</f>
        <v>6</v>
      </c>
      <c r="S782" s="8">
        <f>YEAR(Tabla1[[#This Row],[Date]])</f>
        <v>2022</v>
      </c>
    </row>
    <row r="783" spans="1:19" x14ac:dyDescent="0.2">
      <c r="A783">
        <v>782</v>
      </c>
      <c r="B783" s="1">
        <v>44735</v>
      </c>
      <c r="C783" t="s">
        <v>260</v>
      </c>
      <c r="D783" t="s">
        <v>332</v>
      </c>
      <c r="E783">
        <v>1</v>
      </c>
      <c r="F783" t="s">
        <v>116</v>
      </c>
      <c r="G783" t="s">
        <v>347</v>
      </c>
      <c r="H783" t="s">
        <v>518</v>
      </c>
      <c r="M783" s="2">
        <v>935</v>
      </c>
      <c r="N783" s="2">
        <v>1000</v>
      </c>
      <c r="O783" s="2">
        <f>IF(Tabla1[[#This Row],[Mov]]="VNT",Tabla1[[#This Row],[Sale]]-Tabla1[[#This Row],[Cost]],-Tabla1[[#This Row],[Cost]]*Tabla1[[#This Row],[Cant]])</f>
        <v>65</v>
      </c>
      <c r="P783" s="8">
        <f>IF(Tabla1[[#This Row],[Mov]]="VNT",-Tabla1[[#This Row],[Cant]],Tabla1[[#This Row],[Cant]])</f>
        <v>-1</v>
      </c>
      <c r="Q783" s="8">
        <f>DAY(Tabla1[[#This Row],[Date]])</f>
        <v>23</v>
      </c>
      <c r="R783" s="8">
        <f>MONTH(Tabla1[[#This Row],[Date]])</f>
        <v>6</v>
      </c>
      <c r="S783" s="8">
        <f>YEAR(Tabla1[[#This Row],[Date]])</f>
        <v>2022</v>
      </c>
    </row>
    <row r="784" spans="1:19" x14ac:dyDescent="0.2">
      <c r="A784">
        <v>783</v>
      </c>
      <c r="B784" s="1">
        <v>44735</v>
      </c>
      <c r="C784" t="s">
        <v>260</v>
      </c>
      <c r="D784" t="s">
        <v>332</v>
      </c>
      <c r="E784">
        <v>1</v>
      </c>
      <c r="F784" t="s">
        <v>455</v>
      </c>
      <c r="G784" t="s">
        <v>564</v>
      </c>
      <c r="H784" t="s">
        <v>601</v>
      </c>
      <c r="M784" s="2">
        <v>1000</v>
      </c>
      <c r="N784" s="2">
        <v>3000</v>
      </c>
      <c r="O784" s="2">
        <f>IF(Tabla1[[#This Row],[Mov]]="VNT",Tabla1[[#This Row],[Sale]]-Tabla1[[#This Row],[Cost]],-Tabla1[[#This Row],[Cost]]*Tabla1[[#This Row],[Cant]])</f>
        <v>2000</v>
      </c>
      <c r="P784" s="8">
        <f>IF(Tabla1[[#This Row],[Mov]]="VNT",-Tabla1[[#This Row],[Cant]],Tabla1[[#This Row],[Cant]])</f>
        <v>-1</v>
      </c>
      <c r="Q784" s="8">
        <f>DAY(Tabla1[[#This Row],[Date]])</f>
        <v>23</v>
      </c>
      <c r="R784" s="8">
        <f>MONTH(Tabla1[[#This Row],[Date]])</f>
        <v>6</v>
      </c>
      <c r="S784" s="8">
        <f>YEAR(Tabla1[[#This Row],[Date]])</f>
        <v>2022</v>
      </c>
    </row>
    <row r="785" spans="1:19" x14ac:dyDescent="0.2">
      <c r="A785">
        <v>784</v>
      </c>
      <c r="B785" s="1">
        <v>44735</v>
      </c>
      <c r="C785" t="s">
        <v>260</v>
      </c>
      <c r="D785" t="s">
        <v>332</v>
      </c>
      <c r="E785">
        <v>1</v>
      </c>
      <c r="F785" t="s">
        <v>116</v>
      </c>
      <c r="G785" t="s">
        <v>347</v>
      </c>
      <c r="H785" t="s">
        <v>518</v>
      </c>
      <c r="M785" s="2">
        <v>5610</v>
      </c>
      <c r="N785" s="2">
        <v>6000</v>
      </c>
      <c r="O785" s="2">
        <f>IF(Tabla1[[#This Row],[Mov]]="VNT",Tabla1[[#This Row],[Sale]]-Tabla1[[#This Row],[Cost]],-Tabla1[[#This Row],[Cost]]*Tabla1[[#This Row],[Cant]])</f>
        <v>390</v>
      </c>
      <c r="P785" s="8">
        <f>IF(Tabla1[[#This Row],[Mov]]="VNT",-Tabla1[[#This Row],[Cant]],Tabla1[[#This Row],[Cant]])</f>
        <v>-1</v>
      </c>
      <c r="Q785" s="8">
        <f>DAY(Tabla1[[#This Row],[Date]])</f>
        <v>23</v>
      </c>
      <c r="R785" s="8">
        <f>MONTH(Tabla1[[#This Row],[Date]])</f>
        <v>6</v>
      </c>
      <c r="S785" s="8">
        <f>YEAR(Tabla1[[#This Row],[Date]])</f>
        <v>2022</v>
      </c>
    </row>
    <row r="786" spans="1:19" x14ac:dyDescent="0.2">
      <c r="A786">
        <v>785</v>
      </c>
      <c r="B786" s="1">
        <v>44735</v>
      </c>
      <c r="C786" t="s">
        <v>260</v>
      </c>
      <c r="D786" t="s">
        <v>332</v>
      </c>
      <c r="E786">
        <v>1</v>
      </c>
      <c r="F786" t="s">
        <v>47</v>
      </c>
      <c r="G786" t="s">
        <v>266</v>
      </c>
      <c r="H786" t="s">
        <v>85</v>
      </c>
      <c r="I786" t="s">
        <v>86</v>
      </c>
      <c r="J786" t="s">
        <v>23</v>
      </c>
      <c r="K786" t="s">
        <v>18</v>
      </c>
      <c r="L786" t="s">
        <v>87</v>
      </c>
      <c r="M786" s="2">
        <v>8000</v>
      </c>
      <c r="N786" s="2">
        <v>15000</v>
      </c>
      <c r="O786" s="2">
        <f>IF(Tabla1[[#This Row],[Mov]]="VNT",Tabla1[[#This Row],[Sale]]-Tabla1[[#This Row],[Cost]],-Tabla1[[#This Row],[Cost]]*Tabla1[[#This Row],[Cant]])</f>
        <v>7000</v>
      </c>
      <c r="P786" s="8">
        <f>IF(Tabla1[[#This Row],[Mov]]="VNT",-Tabla1[[#This Row],[Cant]],Tabla1[[#This Row],[Cant]])</f>
        <v>-1</v>
      </c>
      <c r="Q786" s="8">
        <f>DAY(Tabla1[[#This Row],[Date]])</f>
        <v>23</v>
      </c>
      <c r="R786" s="8">
        <f>MONTH(Tabla1[[#This Row],[Date]])</f>
        <v>6</v>
      </c>
      <c r="S786" s="8">
        <f>YEAR(Tabla1[[#This Row],[Date]])</f>
        <v>2022</v>
      </c>
    </row>
    <row r="787" spans="1:19" x14ac:dyDescent="0.2">
      <c r="A787">
        <v>786</v>
      </c>
      <c r="B787" s="1">
        <v>44735</v>
      </c>
      <c r="C787" t="s">
        <v>260</v>
      </c>
      <c r="D787" t="s">
        <v>332</v>
      </c>
      <c r="E787">
        <v>1</v>
      </c>
      <c r="F787" t="s">
        <v>15</v>
      </c>
      <c r="G787" t="s">
        <v>385</v>
      </c>
      <c r="H787" t="s">
        <v>20</v>
      </c>
      <c r="M787" s="2">
        <v>4800</v>
      </c>
      <c r="N787" s="2">
        <v>10000</v>
      </c>
      <c r="O787" s="2">
        <f>IF(Tabla1[[#This Row],[Mov]]="VNT",Tabla1[[#This Row],[Sale]]-Tabla1[[#This Row],[Cost]],-Tabla1[[#This Row],[Cost]]*Tabla1[[#This Row],[Cant]])</f>
        <v>5200</v>
      </c>
      <c r="P787" s="8">
        <f>IF(Tabla1[[#This Row],[Mov]]="VNT",-Tabla1[[#This Row],[Cant]],Tabla1[[#This Row],[Cant]])</f>
        <v>-1</v>
      </c>
      <c r="Q787" s="8">
        <f>DAY(Tabla1[[#This Row],[Date]])</f>
        <v>23</v>
      </c>
      <c r="R787" s="8">
        <f>MONTH(Tabla1[[#This Row],[Date]])</f>
        <v>6</v>
      </c>
      <c r="S787" s="8">
        <f>YEAR(Tabla1[[#This Row],[Date]])</f>
        <v>2022</v>
      </c>
    </row>
    <row r="788" spans="1:19" x14ac:dyDescent="0.2">
      <c r="A788">
        <v>787</v>
      </c>
      <c r="B788" s="1">
        <v>44735</v>
      </c>
      <c r="C788" t="s">
        <v>260</v>
      </c>
      <c r="D788" t="s">
        <v>332</v>
      </c>
      <c r="E788">
        <v>1</v>
      </c>
      <c r="F788" t="s">
        <v>225</v>
      </c>
      <c r="G788" t="s">
        <v>272</v>
      </c>
      <c r="H788" t="s">
        <v>306</v>
      </c>
      <c r="M788" s="2">
        <v>1100</v>
      </c>
      <c r="N788" s="2">
        <v>10000</v>
      </c>
      <c r="O788" s="2">
        <f>IF(Tabla1[[#This Row],[Mov]]="VNT",Tabla1[[#This Row],[Sale]]-Tabla1[[#This Row],[Cost]],-Tabla1[[#This Row],[Cost]]*Tabla1[[#This Row],[Cant]])</f>
        <v>8900</v>
      </c>
      <c r="P788" s="8">
        <f>IF(Tabla1[[#This Row],[Mov]]="VNT",-Tabla1[[#This Row],[Cant]],Tabla1[[#This Row],[Cant]])</f>
        <v>-1</v>
      </c>
      <c r="Q788" s="8">
        <f>DAY(Tabla1[[#This Row],[Date]])</f>
        <v>23</v>
      </c>
      <c r="R788" s="8">
        <f>MONTH(Tabla1[[#This Row],[Date]])</f>
        <v>6</v>
      </c>
      <c r="S788" s="8">
        <f>YEAR(Tabla1[[#This Row],[Date]])</f>
        <v>2022</v>
      </c>
    </row>
    <row r="789" spans="1:19" x14ac:dyDescent="0.2">
      <c r="A789">
        <v>788</v>
      </c>
      <c r="B789" s="1">
        <v>44735</v>
      </c>
      <c r="C789" t="s">
        <v>260</v>
      </c>
      <c r="D789" t="s">
        <v>332</v>
      </c>
      <c r="E789">
        <v>1</v>
      </c>
      <c r="F789" t="s">
        <v>198</v>
      </c>
      <c r="G789" t="s">
        <v>266</v>
      </c>
      <c r="H789" t="s">
        <v>199</v>
      </c>
      <c r="M789" s="2">
        <v>7000</v>
      </c>
      <c r="N789" s="2">
        <v>15000</v>
      </c>
      <c r="O789" s="2">
        <f>IF(Tabla1[[#This Row],[Mov]]="VNT",Tabla1[[#This Row],[Sale]]-Tabla1[[#This Row],[Cost]],-Tabla1[[#This Row],[Cost]]*Tabla1[[#This Row],[Cant]])</f>
        <v>8000</v>
      </c>
      <c r="P789" s="8">
        <f>IF(Tabla1[[#This Row],[Mov]]="VNT",-Tabla1[[#This Row],[Cant]],Tabla1[[#This Row],[Cant]])</f>
        <v>-1</v>
      </c>
      <c r="Q789" s="8">
        <f>DAY(Tabla1[[#This Row],[Date]])</f>
        <v>23</v>
      </c>
      <c r="R789" s="8">
        <f>MONTH(Tabla1[[#This Row],[Date]])</f>
        <v>6</v>
      </c>
      <c r="S789" s="8">
        <f>YEAR(Tabla1[[#This Row],[Date]])</f>
        <v>2022</v>
      </c>
    </row>
    <row r="790" spans="1:19" x14ac:dyDescent="0.2">
      <c r="A790">
        <v>789</v>
      </c>
      <c r="B790" s="1">
        <v>44735</v>
      </c>
      <c r="C790" t="s">
        <v>260</v>
      </c>
      <c r="D790" t="s">
        <v>332</v>
      </c>
      <c r="E790">
        <v>1</v>
      </c>
      <c r="F790" t="s">
        <v>233</v>
      </c>
      <c r="G790" t="s">
        <v>266</v>
      </c>
      <c r="H790" t="s">
        <v>234</v>
      </c>
      <c r="M790" s="2">
        <v>3000</v>
      </c>
      <c r="N790" s="2">
        <v>10000</v>
      </c>
      <c r="O790" s="2">
        <f>IF(Tabla1[[#This Row],[Mov]]="VNT",Tabla1[[#This Row],[Sale]]-Tabla1[[#This Row],[Cost]],-Tabla1[[#This Row],[Cost]]*Tabla1[[#This Row],[Cant]])</f>
        <v>7000</v>
      </c>
      <c r="P790" s="8">
        <f>IF(Tabla1[[#This Row],[Mov]]="VNT",-Tabla1[[#This Row],[Cant]],Tabla1[[#This Row],[Cant]])</f>
        <v>-1</v>
      </c>
      <c r="Q790" s="8">
        <f>DAY(Tabla1[[#This Row],[Date]])</f>
        <v>23</v>
      </c>
      <c r="R790" s="8">
        <f>MONTH(Tabla1[[#This Row],[Date]])</f>
        <v>6</v>
      </c>
      <c r="S790" s="8">
        <f>YEAR(Tabla1[[#This Row],[Date]])</f>
        <v>2022</v>
      </c>
    </row>
    <row r="791" spans="1:19" x14ac:dyDescent="0.2">
      <c r="A791">
        <v>790</v>
      </c>
      <c r="B791" s="1">
        <v>44736</v>
      </c>
      <c r="C791" t="s">
        <v>260</v>
      </c>
      <c r="D791" t="s">
        <v>332</v>
      </c>
      <c r="E791">
        <v>1</v>
      </c>
      <c r="F791" t="s">
        <v>224</v>
      </c>
      <c r="G791" t="s">
        <v>284</v>
      </c>
      <c r="H791" t="s">
        <v>381</v>
      </c>
      <c r="M791" s="2">
        <v>11000</v>
      </c>
      <c r="N791" s="2">
        <v>24000</v>
      </c>
      <c r="O791" s="2">
        <f>IF(Tabla1[[#This Row],[Mov]]="VNT",Tabla1[[#This Row],[Sale]]-Tabla1[[#This Row],[Cost]],-Tabla1[[#This Row],[Cost]]*Tabla1[[#This Row],[Cant]])</f>
        <v>13000</v>
      </c>
      <c r="P791" s="8">
        <f>IF(Tabla1[[#This Row],[Mov]]="VNT",-Tabla1[[#This Row],[Cant]],Tabla1[[#This Row],[Cant]])</f>
        <v>-1</v>
      </c>
      <c r="Q791" s="8">
        <f>DAY(Tabla1[[#This Row],[Date]])</f>
        <v>24</v>
      </c>
      <c r="R791" s="8">
        <f>MONTH(Tabla1[[#This Row],[Date]])</f>
        <v>6</v>
      </c>
      <c r="S791" s="8">
        <f>YEAR(Tabla1[[#This Row],[Date]])</f>
        <v>2022</v>
      </c>
    </row>
    <row r="792" spans="1:19" x14ac:dyDescent="0.2">
      <c r="A792">
        <v>791</v>
      </c>
      <c r="B792" s="1">
        <v>44736</v>
      </c>
      <c r="C792" t="s">
        <v>260</v>
      </c>
      <c r="D792" t="s">
        <v>332</v>
      </c>
      <c r="E792">
        <v>1</v>
      </c>
      <c r="F792" t="s">
        <v>225</v>
      </c>
      <c r="G792" t="s">
        <v>284</v>
      </c>
      <c r="H792" t="s">
        <v>381</v>
      </c>
      <c r="M792" s="2">
        <v>1100</v>
      </c>
      <c r="N792" s="2">
        <v>10000</v>
      </c>
      <c r="O792" s="2">
        <f>IF(Tabla1[[#This Row],[Mov]]="VNT",Tabla1[[#This Row],[Sale]]-Tabla1[[#This Row],[Cost]],-Tabla1[[#This Row],[Cost]]*Tabla1[[#This Row],[Cant]])</f>
        <v>8900</v>
      </c>
      <c r="P792" s="8">
        <f>IF(Tabla1[[#This Row],[Mov]]="VNT",-Tabla1[[#This Row],[Cant]],Tabla1[[#This Row],[Cant]])</f>
        <v>-1</v>
      </c>
      <c r="Q792" s="8">
        <f>DAY(Tabla1[[#This Row],[Date]])</f>
        <v>24</v>
      </c>
      <c r="R792" s="8">
        <f>MONTH(Tabla1[[#This Row],[Date]])</f>
        <v>6</v>
      </c>
      <c r="S792" s="8">
        <f>YEAR(Tabla1[[#This Row],[Date]])</f>
        <v>2022</v>
      </c>
    </row>
    <row r="793" spans="1:19" x14ac:dyDescent="0.2">
      <c r="A793">
        <v>792</v>
      </c>
      <c r="B793" s="1">
        <v>44736</v>
      </c>
      <c r="C793" t="s">
        <v>260</v>
      </c>
      <c r="D793" t="s">
        <v>332</v>
      </c>
      <c r="E793">
        <v>1</v>
      </c>
      <c r="F793" t="s">
        <v>21</v>
      </c>
      <c r="G793" t="s">
        <v>333</v>
      </c>
      <c r="H793" t="s">
        <v>240</v>
      </c>
      <c r="M793" s="2">
        <v>7000</v>
      </c>
      <c r="N793" s="2">
        <v>15000</v>
      </c>
      <c r="O793" s="2">
        <f>IF(Tabla1[[#This Row],[Mov]]="VNT",Tabla1[[#This Row],[Sale]]-Tabla1[[#This Row],[Cost]],-Tabla1[[#This Row],[Cost]]*Tabla1[[#This Row],[Cant]])</f>
        <v>8000</v>
      </c>
      <c r="P793" s="8">
        <f>IF(Tabla1[[#This Row],[Mov]]="VNT",-Tabla1[[#This Row],[Cant]],Tabla1[[#This Row],[Cant]])</f>
        <v>-1</v>
      </c>
      <c r="Q793" s="8">
        <f>DAY(Tabla1[[#This Row],[Date]])</f>
        <v>24</v>
      </c>
      <c r="R793" s="8">
        <f>MONTH(Tabla1[[#This Row],[Date]])</f>
        <v>6</v>
      </c>
      <c r="S793" s="8">
        <f>YEAR(Tabla1[[#This Row],[Date]])</f>
        <v>2022</v>
      </c>
    </row>
    <row r="794" spans="1:19" x14ac:dyDescent="0.2">
      <c r="A794">
        <v>793</v>
      </c>
      <c r="B794" s="1">
        <v>44736</v>
      </c>
      <c r="C794" t="s">
        <v>260</v>
      </c>
      <c r="D794" t="s">
        <v>332</v>
      </c>
      <c r="E794">
        <v>1</v>
      </c>
      <c r="F794" t="s">
        <v>116</v>
      </c>
      <c r="G794" t="s">
        <v>347</v>
      </c>
      <c r="H794" t="s">
        <v>519</v>
      </c>
      <c r="M794" s="2">
        <v>1870</v>
      </c>
      <c r="N794" s="2">
        <v>2000</v>
      </c>
      <c r="O794" s="2">
        <f>IF(Tabla1[[#This Row],[Mov]]="VNT",Tabla1[[#This Row],[Sale]]-Tabla1[[#This Row],[Cost]],-Tabla1[[#This Row],[Cost]]*Tabla1[[#This Row],[Cant]])</f>
        <v>130</v>
      </c>
      <c r="P794" s="8">
        <f>IF(Tabla1[[#This Row],[Mov]]="VNT",-Tabla1[[#This Row],[Cant]],Tabla1[[#This Row],[Cant]])</f>
        <v>-1</v>
      </c>
      <c r="Q794" s="8">
        <f>DAY(Tabla1[[#This Row],[Date]])</f>
        <v>24</v>
      </c>
      <c r="R794" s="8">
        <f>MONTH(Tabla1[[#This Row],[Date]])</f>
        <v>6</v>
      </c>
      <c r="S794" s="8">
        <f>YEAR(Tabla1[[#This Row],[Date]])</f>
        <v>2022</v>
      </c>
    </row>
    <row r="795" spans="1:19" x14ac:dyDescent="0.2">
      <c r="A795">
        <v>794</v>
      </c>
      <c r="B795" s="1">
        <v>44736</v>
      </c>
      <c r="C795" t="s">
        <v>699</v>
      </c>
      <c r="D795" t="s">
        <v>701</v>
      </c>
      <c r="E795">
        <v>1</v>
      </c>
      <c r="F795" t="s">
        <v>503</v>
      </c>
      <c r="G795" t="s">
        <v>266</v>
      </c>
      <c r="H795" t="s">
        <v>590</v>
      </c>
      <c r="M795" s="2">
        <v>10000</v>
      </c>
      <c r="N795" s="2">
        <v>12000</v>
      </c>
      <c r="O795" s="2">
        <f>IF(Tabla1[[#This Row],[Mov]]="VNT",Tabla1[[#This Row],[Sale]]-Tabla1[[#This Row],[Cost]],-Tabla1[[#This Row],[Cost]]*Tabla1[[#This Row],[Cant]])</f>
        <v>-10000</v>
      </c>
      <c r="P795" s="8">
        <f>IF(Tabla1[[#This Row],[Mov]]="VNT",-Tabla1[[#This Row],[Cant]],Tabla1[[#This Row],[Cant]])</f>
        <v>1</v>
      </c>
      <c r="Q795" s="8">
        <f>DAY(Tabla1[[#This Row],[Date]])</f>
        <v>24</v>
      </c>
      <c r="R795" s="8">
        <f>MONTH(Tabla1[[#This Row],[Date]])</f>
        <v>6</v>
      </c>
      <c r="S795" s="8">
        <f>YEAR(Tabla1[[#This Row],[Date]])</f>
        <v>2022</v>
      </c>
    </row>
    <row r="796" spans="1:19" x14ac:dyDescent="0.2">
      <c r="A796">
        <v>795</v>
      </c>
      <c r="B796" s="1">
        <v>44736</v>
      </c>
      <c r="C796" t="s">
        <v>260</v>
      </c>
      <c r="D796" t="s">
        <v>332</v>
      </c>
      <c r="E796">
        <v>1</v>
      </c>
      <c r="F796" t="s">
        <v>44</v>
      </c>
      <c r="G796" t="s">
        <v>702</v>
      </c>
      <c r="H796" t="s">
        <v>348</v>
      </c>
      <c r="M796" s="2">
        <v>35000</v>
      </c>
      <c r="N796" s="2">
        <v>55000</v>
      </c>
      <c r="O796" s="2">
        <f>IF(Tabla1[[#This Row],[Mov]]="VNT",Tabla1[[#This Row],[Sale]]-Tabla1[[#This Row],[Cost]],-Tabla1[[#This Row],[Cost]]*Tabla1[[#This Row],[Cant]])</f>
        <v>20000</v>
      </c>
      <c r="P796" s="8">
        <f>IF(Tabla1[[#This Row],[Mov]]="VNT",-Tabla1[[#This Row],[Cant]],Tabla1[[#This Row],[Cant]])</f>
        <v>-1</v>
      </c>
      <c r="Q796" s="8">
        <f>DAY(Tabla1[[#This Row],[Date]])</f>
        <v>24</v>
      </c>
      <c r="R796" s="8">
        <f>MONTH(Tabla1[[#This Row],[Date]])</f>
        <v>6</v>
      </c>
      <c r="S796" s="8">
        <f>YEAR(Tabla1[[#This Row],[Date]])</f>
        <v>2022</v>
      </c>
    </row>
    <row r="797" spans="1:19" x14ac:dyDescent="0.2">
      <c r="A797">
        <v>796</v>
      </c>
      <c r="B797" s="1">
        <v>44736</v>
      </c>
      <c r="C797" t="s">
        <v>260</v>
      </c>
      <c r="D797" t="s">
        <v>332</v>
      </c>
      <c r="E797">
        <v>1</v>
      </c>
      <c r="F797" t="s">
        <v>15</v>
      </c>
      <c r="G797" t="s">
        <v>266</v>
      </c>
      <c r="H797" t="s">
        <v>131</v>
      </c>
      <c r="I797" t="s">
        <v>22</v>
      </c>
      <c r="J797" t="s">
        <v>23</v>
      </c>
      <c r="K797" t="s">
        <v>24</v>
      </c>
      <c r="L797" t="s">
        <v>52</v>
      </c>
      <c r="M797" s="2">
        <v>1500</v>
      </c>
      <c r="N797" s="2">
        <v>8000</v>
      </c>
      <c r="O797" s="2">
        <f>IF(Tabla1[[#This Row],[Mov]]="VNT",Tabla1[[#This Row],[Sale]]-Tabla1[[#This Row],[Cost]],-Tabla1[[#This Row],[Cost]]*Tabla1[[#This Row],[Cant]])</f>
        <v>6500</v>
      </c>
      <c r="P797" s="8">
        <f>IF(Tabla1[[#This Row],[Mov]]="VNT",-Tabla1[[#This Row],[Cant]],Tabla1[[#This Row],[Cant]])</f>
        <v>-1</v>
      </c>
      <c r="Q797" s="8">
        <f>DAY(Tabla1[[#This Row],[Date]])</f>
        <v>24</v>
      </c>
      <c r="R797" s="8">
        <f>MONTH(Tabla1[[#This Row],[Date]])</f>
        <v>6</v>
      </c>
      <c r="S797" s="8">
        <f>YEAR(Tabla1[[#This Row],[Date]])</f>
        <v>2022</v>
      </c>
    </row>
    <row r="798" spans="1:19" x14ac:dyDescent="0.2">
      <c r="A798">
        <v>797</v>
      </c>
      <c r="B798" s="1">
        <v>44736</v>
      </c>
      <c r="C798" t="s">
        <v>260</v>
      </c>
      <c r="D798" t="s">
        <v>703</v>
      </c>
      <c r="E798">
        <v>1</v>
      </c>
      <c r="F798" t="s">
        <v>532</v>
      </c>
      <c r="G798" t="s">
        <v>620</v>
      </c>
      <c r="H798" t="s">
        <v>621</v>
      </c>
      <c r="M798" s="2">
        <v>45000</v>
      </c>
      <c r="N798" s="2">
        <v>70000</v>
      </c>
      <c r="O798" s="2">
        <f>IF(Tabla1[[#This Row],[Mov]]="VNT",Tabla1[[#This Row],[Sale]]-Tabla1[[#This Row],[Cost]],-Tabla1[[#This Row],[Cost]]*Tabla1[[#This Row],[Cant]])</f>
        <v>25000</v>
      </c>
      <c r="P798" s="8">
        <f>IF(Tabla1[[#This Row],[Mov]]="VNT",-Tabla1[[#This Row],[Cant]],Tabla1[[#This Row],[Cant]])</f>
        <v>-1</v>
      </c>
      <c r="Q798" s="8">
        <f>DAY(Tabla1[[#This Row],[Date]])</f>
        <v>24</v>
      </c>
      <c r="R798" s="8">
        <f>MONTH(Tabla1[[#This Row],[Date]])</f>
        <v>6</v>
      </c>
      <c r="S798" s="8">
        <f>YEAR(Tabla1[[#This Row],[Date]])</f>
        <v>2022</v>
      </c>
    </row>
    <row r="799" spans="1:19" x14ac:dyDescent="0.2">
      <c r="A799">
        <v>798</v>
      </c>
      <c r="B799" s="1">
        <v>44736</v>
      </c>
      <c r="C799" t="s">
        <v>260</v>
      </c>
      <c r="D799" t="s">
        <v>332</v>
      </c>
      <c r="E799">
        <v>1</v>
      </c>
      <c r="F799" t="s">
        <v>15</v>
      </c>
      <c r="G799" t="s">
        <v>266</v>
      </c>
      <c r="H799" t="s">
        <v>132</v>
      </c>
      <c r="I799" t="s">
        <v>22</v>
      </c>
      <c r="J799" t="s">
        <v>134</v>
      </c>
      <c r="K799" t="s">
        <v>24</v>
      </c>
      <c r="L799" t="s">
        <v>52</v>
      </c>
      <c r="M799" s="2">
        <v>1000</v>
      </c>
      <c r="N799" s="2">
        <v>6000</v>
      </c>
      <c r="O799" s="2">
        <f>IF(Tabla1[[#This Row],[Mov]]="VNT",Tabla1[[#This Row],[Sale]]-Tabla1[[#This Row],[Cost]],-Tabla1[[#This Row],[Cost]]*Tabla1[[#This Row],[Cant]])</f>
        <v>5000</v>
      </c>
      <c r="P799" s="8">
        <f>IF(Tabla1[[#This Row],[Mov]]="VNT",-Tabla1[[#This Row],[Cant]],Tabla1[[#This Row],[Cant]])</f>
        <v>-1</v>
      </c>
      <c r="Q799" s="8">
        <f>DAY(Tabla1[[#This Row],[Date]])</f>
        <v>24</v>
      </c>
      <c r="R799" s="8">
        <f>MONTH(Tabla1[[#This Row],[Date]])</f>
        <v>6</v>
      </c>
      <c r="S799" s="8">
        <f>YEAR(Tabla1[[#This Row],[Date]])</f>
        <v>2022</v>
      </c>
    </row>
    <row r="800" spans="1:19" x14ac:dyDescent="0.2">
      <c r="A800">
        <v>799</v>
      </c>
      <c r="B800" s="1">
        <v>44736</v>
      </c>
      <c r="C800" t="s">
        <v>260</v>
      </c>
      <c r="D800" t="s">
        <v>332</v>
      </c>
      <c r="E800">
        <v>1</v>
      </c>
      <c r="F800" t="s">
        <v>214</v>
      </c>
      <c r="G800" t="s">
        <v>266</v>
      </c>
      <c r="H800" t="s">
        <v>689</v>
      </c>
      <c r="M800" s="2">
        <v>26000</v>
      </c>
      <c r="N800" s="2">
        <v>36000</v>
      </c>
      <c r="O800" s="2">
        <f>IF(Tabla1[[#This Row],[Mov]]="VNT",Tabla1[[#This Row],[Sale]]-Tabla1[[#This Row],[Cost]],-Tabla1[[#This Row],[Cost]]*Tabla1[[#This Row],[Cant]])</f>
        <v>10000</v>
      </c>
      <c r="P800" s="8">
        <f>IF(Tabla1[[#This Row],[Mov]]="VNT",-Tabla1[[#This Row],[Cant]],Tabla1[[#This Row],[Cant]])</f>
        <v>-1</v>
      </c>
      <c r="Q800" s="8">
        <f>DAY(Tabla1[[#This Row],[Date]])</f>
        <v>24</v>
      </c>
      <c r="R800" s="8">
        <f>MONTH(Tabla1[[#This Row],[Date]])</f>
        <v>6</v>
      </c>
      <c r="S800" s="8">
        <f>YEAR(Tabla1[[#This Row],[Date]])</f>
        <v>2022</v>
      </c>
    </row>
    <row r="801" spans="1:19" x14ac:dyDescent="0.2">
      <c r="A801">
        <v>800</v>
      </c>
      <c r="B801" s="1">
        <v>44736</v>
      </c>
      <c r="C801" t="s">
        <v>260</v>
      </c>
      <c r="D801" t="s">
        <v>332</v>
      </c>
      <c r="E801">
        <v>1</v>
      </c>
      <c r="F801" t="s">
        <v>214</v>
      </c>
      <c r="G801" t="s">
        <v>266</v>
      </c>
      <c r="H801" t="s">
        <v>689</v>
      </c>
      <c r="M801" s="2">
        <v>26000</v>
      </c>
      <c r="N801" s="2">
        <v>36000</v>
      </c>
      <c r="O801" s="2">
        <f>IF(Tabla1[[#This Row],[Mov]]="VNT",Tabla1[[#This Row],[Sale]]-Tabla1[[#This Row],[Cost]],-Tabla1[[#This Row],[Cost]]*Tabla1[[#This Row],[Cant]])</f>
        <v>10000</v>
      </c>
      <c r="P801" s="8">
        <f>IF(Tabla1[[#This Row],[Mov]]="VNT",-Tabla1[[#This Row],[Cant]],Tabla1[[#This Row],[Cant]])</f>
        <v>-1</v>
      </c>
      <c r="Q801" s="8">
        <f>DAY(Tabla1[[#This Row],[Date]])</f>
        <v>24</v>
      </c>
      <c r="R801" s="8">
        <f>MONTH(Tabla1[[#This Row],[Date]])</f>
        <v>6</v>
      </c>
      <c r="S801" s="8">
        <f>YEAR(Tabla1[[#This Row],[Date]])</f>
        <v>2022</v>
      </c>
    </row>
    <row r="802" spans="1:19" x14ac:dyDescent="0.2">
      <c r="A802">
        <v>801</v>
      </c>
      <c r="B802" s="1">
        <v>44736</v>
      </c>
      <c r="C802" t="s">
        <v>260</v>
      </c>
      <c r="D802" t="s">
        <v>332</v>
      </c>
      <c r="E802">
        <v>1</v>
      </c>
      <c r="F802" t="s">
        <v>15</v>
      </c>
      <c r="G802" t="s">
        <v>385</v>
      </c>
      <c r="H802" t="s">
        <v>16</v>
      </c>
      <c r="M802" s="2">
        <v>4700</v>
      </c>
      <c r="N802" s="2">
        <v>10000</v>
      </c>
      <c r="O802" s="2">
        <f>IF(Tabla1[[#This Row],[Mov]]="VNT",Tabla1[[#This Row],[Sale]]-Tabla1[[#This Row],[Cost]],-Tabla1[[#This Row],[Cost]]*Tabla1[[#This Row],[Cant]])</f>
        <v>5300</v>
      </c>
      <c r="P802" s="8">
        <f>IF(Tabla1[[#This Row],[Mov]]="VNT",-Tabla1[[#This Row],[Cant]],Tabla1[[#This Row],[Cant]])</f>
        <v>-1</v>
      </c>
      <c r="Q802" s="8">
        <f>DAY(Tabla1[[#This Row],[Date]])</f>
        <v>24</v>
      </c>
      <c r="R802" s="8">
        <f>MONTH(Tabla1[[#This Row],[Date]])</f>
        <v>6</v>
      </c>
      <c r="S802" s="8">
        <f>YEAR(Tabla1[[#This Row],[Date]])</f>
        <v>2022</v>
      </c>
    </row>
    <row r="803" spans="1:19" x14ac:dyDescent="0.2">
      <c r="A803">
        <v>802</v>
      </c>
      <c r="B803" s="1">
        <v>44736</v>
      </c>
      <c r="C803" t="s">
        <v>260</v>
      </c>
      <c r="D803" t="s">
        <v>332</v>
      </c>
      <c r="E803">
        <v>1</v>
      </c>
      <c r="F803" t="s">
        <v>26</v>
      </c>
      <c r="G803" t="s">
        <v>334</v>
      </c>
      <c r="H803" t="s">
        <v>335</v>
      </c>
      <c r="I803" t="s">
        <v>336</v>
      </c>
      <c r="M803" s="2">
        <v>2500</v>
      </c>
      <c r="N803" s="2">
        <v>5000</v>
      </c>
      <c r="O803" s="2">
        <f>IF(Tabla1[[#This Row],[Mov]]="VNT",Tabla1[[#This Row],[Sale]]-Tabla1[[#This Row],[Cost]],-Tabla1[[#This Row],[Cost]]*Tabla1[[#This Row],[Cant]])</f>
        <v>2500</v>
      </c>
      <c r="P803" s="8">
        <f>IF(Tabla1[[#This Row],[Mov]]="VNT",-Tabla1[[#This Row],[Cant]],Tabla1[[#This Row],[Cant]])</f>
        <v>-1</v>
      </c>
      <c r="Q803" s="8">
        <f>DAY(Tabla1[[#This Row],[Date]])</f>
        <v>24</v>
      </c>
      <c r="R803" s="8">
        <f>MONTH(Tabla1[[#This Row],[Date]])</f>
        <v>6</v>
      </c>
      <c r="S803" s="8">
        <f>YEAR(Tabla1[[#This Row],[Date]])</f>
        <v>2022</v>
      </c>
    </row>
    <row r="804" spans="1:19" x14ac:dyDescent="0.2">
      <c r="A804">
        <v>803</v>
      </c>
      <c r="B804" s="1">
        <v>44736</v>
      </c>
      <c r="C804" t="s">
        <v>699</v>
      </c>
      <c r="D804" t="s">
        <v>701</v>
      </c>
      <c r="E804">
        <v>1</v>
      </c>
      <c r="F804" t="s">
        <v>705</v>
      </c>
      <c r="G804" t="s">
        <v>334</v>
      </c>
      <c r="H804" t="s">
        <v>590</v>
      </c>
      <c r="M804" s="2">
        <v>10000</v>
      </c>
      <c r="N804" s="2">
        <v>12000</v>
      </c>
      <c r="O804" s="2">
        <f>IF(Tabla1[[#This Row],[Mov]]="VNT",Tabla1[[#This Row],[Sale]]-Tabla1[[#This Row],[Cost]],-Tabla1[[#This Row],[Cost]]*Tabla1[[#This Row],[Cant]])</f>
        <v>-10000</v>
      </c>
      <c r="P804" s="8">
        <f>IF(Tabla1[[#This Row],[Mov]]="VNT",-Tabla1[[#This Row],[Cant]],Tabla1[[#This Row],[Cant]])</f>
        <v>1</v>
      </c>
      <c r="Q804" s="8">
        <f>DAY(Tabla1[[#This Row],[Date]])</f>
        <v>24</v>
      </c>
      <c r="R804" s="8">
        <f>MONTH(Tabla1[[#This Row],[Date]])</f>
        <v>6</v>
      </c>
      <c r="S804" s="8">
        <f>YEAR(Tabla1[[#This Row],[Date]])</f>
        <v>2022</v>
      </c>
    </row>
    <row r="805" spans="1:19" x14ac:dyDescent="0.2">
      <c r="A805">
        <v>804</v>
      </c>
      <c r="B805" s="1">
        <v>44736</v>
      </c>
      <c r="C805" t="s">
        <v>699</v>
      </c>
      <c r="D805" t="s">
        <v>704</v>
      </c>
      <c r="E805">
        <v>3</v>
      </c>
      <c r="F805" t="s">
        <v>706</v>
      </c>
      <c r="G805" t="s">
        <v>334</v>
      </c>
      <c r="H805" t="s">
        <v>2825</v>
      </c>
      <c r="M805" s="2">
        <v>16666</v>
      </c>
      <c r="N805" s="2">
        <v>17000</v>
      </c>
      <c r="O805" s="2">
        <f>IF(Tabla1[[#This Row],[Mov]]="VNT",Tabla1[[#This Row],[Sale]]-Tabla1[[#This Row],[Cost]],-Tabla1[[#This Row],[Cost]]*Tabla1[[#This Row],[Cant]])</f>
        <v>-49998</v>
      </c>
      <c r="P805" s="8">
        <f>IF(Tabla1[[#This Row],[Mov]]="VNT",-Tabla1[[#This Row],[Cant]],Tabla1[[#This Row],[Cant]])</f>
        <v>3</v>
      </c>
      <c r="Q805" s="8">
        <f>DAY(Tabla1[[#This Row],[Date]])</f>
        <v>24</v>
      </c>
      <c r="R805" s="8">
        <f>MONTH(Tabla1[[#This Row],[Date]])</f>
        <v>6</v>
      </c>
      <c r="S805" s="8">
        <f>YEAR(Tabla1[[#This Row],[Date]])</f>
        <v>2022</v>
      </c>
    </row>
    <row r="806" spans="1:19" x14ac:dyDescent="0.2">
      <c r="A806">
        <v>805</v>
      </c>
      <c r="B806" s="1">
        <v>44736</v>
      </c>
      <c r="C806" t="s">
        <v>260</v>
      </c>
      <c r="D806" t="s">
        <v>707</v>
      </c>
      <c r="E806">
        <v>1</v>
      </c>
      <c r="F806" t="s">
        <v>628</v>
      </c>
      <c r="G806" t="s">
        <v>636</v>
      </c>
      <c r="H806" t="s">
        <v>637</v>
      </c>
      <c r="M806" s="2">
        <v>10000</v>
      </c>
      <c r="N806" s="2">
        <v>20000</v>
      </c>
      <c r="O806" s="2">
        <f>IF(Tabla1[[#This Row],[Mov]]="VNT",Tabla1[[#This Row],[Sale]]-Tabla1[[#This Row],[Cost]],-Tabla1[[#This Row],[Cost]]*Tabla1[[#This Row],[Cant]])</f>
        <v>10000</v>
      </c>
      <c r="P806" s="8">
        <f>IF(Tabla1[[#This Row],[Mov]]="VNT",-Tabla1[[#This Row],[Cant]],Tabla1[[#This Row],[Cant]])</f>
        <v>-1</v>
      </c>
      <c r="Q806" s="8">
        <f>DAY(Tabla1[[#This Row],[Date]])</f>
        <v>24</v>
      </c>
      <c r="R806" s="8">
        <f>MONTH(Tabla1[[#This Row],[Date]])</f>
        <v>6</v>
      </c>
      <c r="S806" s="8">
        <f>YEAR(Tabla1[[#This Row],[Date]])</f>
        <v>2022</v>
      </c>
    </row>
    <row r="807" spans="1:19" x14ac:dyDescent="0.2">
      <c r="A807">
        <v>806</v>
      </c>
      <c r="B807" s="1">
        <v>44736</v>
      </c>
      <c r="C807" t="s">
        <v>260</v>
      </c>
      <c r="D807" t="s">
        <v>332</v>
      </c>
      <c r="E807">
        <v>1</v>
      </c>
      <c r="F807" t="s">
        <v>21</v>
      </c>
      <c r="G807" t="s">
        <v>333</v>
      </c>
      <c r="H807" t="s">
        <v>240</v>
      </c>
      <c r="M807" s="2">
        <v>7000</v>
      </c>
      <c r="N807" s="2">
        <v>15000</v>
      </c>
      <c r="O807" s="2">
        <f>IF(Tabla1[[#This Row],[Mov]]="VNT",Tabla1[[#This Row],[Sale]]-Tabla1[[#This Row],[Cost]],-Tabla1[[#This Row],[Cost]]*Tabla1[[#This Row],[Cant]])</f>
        <v>8000</v>
      </c>
      <c r="P807" s="8">
        <f>IF(Tabla1[[#This Row],[Mov]]="VNT",-Tabla1[[#This Row],[Cant]],Tabla1[[#This Row],[Cant]])</f>
        <v>-1</v>
      </c>
      <c r="Q807" s="8">
        <f>DAY(Tabla1[[#This Row],[Date]])</f>
        <v>24</v>
      </c>
      <c r="R807" s="8">
        <f>MONTH(Tabla1[[#This Row],[Date]])</f>
        <v>6</v>
      </c>
      <c r="S807" s="8">
        <f>YEAR(Tabla1[[#This Row],[Date]])</f>
        <v>2022</v>
      </c>
    </row>
    <row r="808" spans="1:19" x14ac:dyDescent="0.2">
      <c r="A808">
        <v>807</v>
      </c>
      <c r="B808" s="1">
        <v>44736</v>
      </c>
      <c r="C808" t="s">
        <v>260</v>
      </c>
      <c r="D808" t="s">
        <v>332</v>
      </c>
      <c r="E808">
        <v>1</v>
      </c>
      <c r="F808" t="s">
        <v>224</v>
      </c>
      <c r="G808" t="s">
        <v>284</v>
      </c>
      <c r="H808" t="s">
        <v>657</v>
      </c>
      <c r="M808" s="2">
        <v>10000</v>
      </c>
      <c r="N808" s="2">
        <v>20000</v>
      </c>
      <c r="O808" s="2">
        <f>IF(Tabla1[[#This Row],[Mov]]="VNT",Tabla1[[#This Row],[Sale]]-Tabla1[[#This Row],[Cost]],-Tabla1[[#This Row],[Cost]]*Tabla1[[#This Row],[Cant]])</f>
        <v>10000</v>
      </c>
      <c r="P808" s="8">
        <f>IF(Tabla1[[#This Row],[Mov]]="VNT",-Tabla1[[#This Row],[Cant]],Tabla1[[#This Row],[Cant]])</f>
        <v>-1</v>
      </c>
      <c r="Q808" s="8">
        <f>DAY(Tabla1[[#This Row],[Date]])</f>
        <v>24</v>
      </c>
      <c r="R808" s="8">
        <f>MONTH(Tabla1[[#This Row],[Date]])</f>
        <v>6</v>
      </c>
      <c r="S808" s="8">
        <f>YEAR(Tabla1[[#This Row],[Date]])</f>
        <v>2022</v>
      </c>
    </row>
    <row r="809" spans="1:19" x14ac:dyDescent="0.2">
      <c r="A809">
        <v>808</v>
      </c>
      <c r="B809" s="1">
        <v>44736</v>
      </c>
      <c r="C809" t="s">
        <v>260</v>
      </c>
      <c r="D809" t="s">
        <v>332</v>
      </c>
      <c r="E809">
        <v>1</v>
      </c>
      <c r="F809" t="s">
        <v>224</v>
      </c>
      <c r="G809" t="s">
        <v>263</v>
      </c>
      <c r="H809" t="s">
        <v>672</v>
      </c>
      <c r="M809" s="2">
        <v>11500</v>
      </c>
      <c r="N809" s="2">
        <v>20000</v>
      </c>
      <c r="O809" s="2">
        <f>IF(Tabla1[[#This Row],[Mov]]="VNT",Tabla1[[#This Row],[Sale]]-Tabla1[[#This Row],[Cost]],-Tabla1[[#This Row],[Cost]]*Tabla1[[#This Row],[Cant]])</f>
        <v>8500</v>
      </c>
      <c r="P809" s="8">
        <f>IF(Tabla1[[#This Row],[Mov]]="VNT",-Tabla1[[#This Row],[Cant]],Tabla1[[#This Row],[Cant]])</f>
        <v>-1</v>
      </c>
      <c r="Q809" s="8">
        <f>DAY(Tabla1[[#This Row],[Date]])</f>
        <v>24</v>
      </c>
      <c r="R809" s="8">
        <f>MONTH(Tabla1[[#This Row],[Date]])</f>
        <v>6</v>
      </c>
      <c r="S809" s="8">
        <f>YEAR(Tabla1[[#This Row],[Date]])</f>
        <v>2022</v>
      </c>
    </row>
    <row r="810" spans="1:19" x14ac:dyDescent="0.2">
      <c r="A810">
        <v>809</v>
      </c>
      <c r="B810" s="1">
        <v>44736</v>
      </c>
      <c r="C810" t="s">
        <v>260</v>
      </c>
      <c r="D810" t="s">
        <v>332</v>
      </c>
      <c r="E810">
        <v>1</v>
      </c>
      <c r="F810" t="s">
        <v>342</v>
      </c>
      <c r="G810" t="s">
        <v>263</v>
      </c>
      <c r="H810" t="s">
        <v>2902</v>
      </c>
      <c r="M810" s="2">
        <v>1000</v>
      </c>
      <c r="N810" s="2">
        <v>10000</v>
      </c>
      <c r="O810" s="2">
        <f>IF(Tabla1[[#This Row],[Mov]]="VNT",Tabla1[[#This Row],[Sale]]-Tabla1[[#This Row],[Cost]],-Tabla1[[#This Row],[Cost]]*Tabla1[[#This Row],[Cant]])</f>
        <v>9000</v>
      </c>
      <c r="P810" s="8">
        <f>IF(Tabla1[[#This Row],[Mov]]="VNT",-Tabla1[[#This Row],[Cant]],Tabla1[[#This Row],[Cant]])</f>
        <v>-1</v>
      </c>
      <c r="Q810" s="8">
        <f>DAY(Tabla1[[#This Row],[Date]])</f>
        <v>24</v>
      </c>
      <c r="R810" s="8">
        <f>MONTH(Tabla1[[#This Row],[Date]])</f>
        <v>6</v>
      </c>
      <c r="S810" s="8">
        <f>YEAR(Tabla1[[#This Row],[Date]])</f>
        <v>2022</v>
      </c>
    </row>
    <row r="811" spans="1:19" x14ac:dyDescent="0.2">
      <c r="A811">
        <v>810</v>
      </c>
      <c r="B811" s="1">
        <v>44736</v>
      </c>
      <c r="C811" t="s">
        <v>260</v>
      </c>
      <c r="D811" t="s">
        <v>332</v>
      </c>
      <c r="E811">
        <v>1</v>
      </c>
      <c r="F811" t="s">
        <v>116</v>
      </c>
      <c r="G811" t="s">
        <v>347</v>
      </c>
      <c r="H811" t="s">
        <v>518</v>
      </c>
      <c r="M811" s="2">
        <v>5610</v>
      </c>
      <c r="N811" s="2">
        <v>6000</v>
      </c>
      <c r="O811" s="2">
        <f>IF(Tabla1[[#This Row],[Mov]]="VNT",Tabla1[[#This Row],[Sale]]-Tabla1[[#This Row],[Cost]],-Tabla1[[#This Row],[Cost]]*Tabla1[[#This Row],[Cant]])</f>
        <v>390</v>
      </c>
      <c r="P811" s="8">
        <f>IF(Tabla1[[#This Row],[Mov]]="VNT",-Tabla1[[#This Row],[Cant]],Tabla1[[#This Row],[Cant]])</f>
        <v>-1</v>
      </c>
      <c r="Q811" s="8">
        <f>DAY(Tabla1[[#This Row],[Date]])</f>
        <v>24</v>
      </c>
      <c r="R811" s="8">
        <f>MONTH(Tabla1[[#This Row],[Date]])</f>
        <v>6</v>
      </c>
      <c r="S811" s="8">
        <f>YEAR(Tabla1[[#This Row],[Date]])</f>
        <v>2022</v>
      </c>
    </row>
    <row r="812" spans="1:19" x14ac:dyDescent="0.2">
      <c r="A812">
        <v>811</v>
      </c>
      <c r="B812" s="1">
        <v>44737</v>
      </c>
      <c r="C812" t="s">
        <v>260</v>
      </c>
      <c r="D812" t="s">
        <v>332</v>
      </c>
      <c r="E812">
        <v>1</v>
      </c>
      <c r="F812" t="s">
        <v>1257</v>
      </c>
      <c r="G812" t="s">
        <v>678</v>
      </c>
      <c r="H812" t="s">
        <v>679</v>
      </c>
      <c r="M812" s="2">
        <v>9000</v>
      </c>
      <c r="N812" s="2">
        <v>22000</v>
      </c>
      <c r="O812" s="2">
        <f>IF(Tabla1[[#This Row],[Mov]]="VNT",Tabla1[[#This Row],[Sale]]-Tabla1[[#This Row],[Cost]],-Tabla1[[#This Row],[Cost]]*Tabla1[[#This Row],[Cant]])</f>
        <v>13000</v>
      </c>
      <c r="P812" s="8">
        <f>IF(Tabla1[[#This Row],[Mov]]="VNT",-Tabla1[[#This Row],[Cant]],Tabla1[[#This Row],[Cant]])</f>
        <v>-1</v>
      </c>
      <c r="Q812" s="8">
        <f>DAY(Tabla1[[#This Row],[Date]])</f>
        <v>25</v>
      </c>
      <c r="R812" s="8">
        <f>MONTH(Tabla1[[#This Row],[Date]])</f>
        <v>6</v>
      </c>
      <c r="S812" s="8">
        <f>YEAR(Tabla1[[#This Row],[Date]])</f>
        <v>2022</v>
      </c>
    </row>
    <row r="813" spans="1:19" x14ac:dyDescent="0.2">
      <c r="A813">
        <v>812</v>
      </c>
      <c r="B813" s="1">
        <v>44737</v>
      </c>
      <c r="C813" t="s">
        <v>260</v>
      </c>
      <c r="D813" t="s">
        <v>332</v>
      </c>
      <c r="E813">
        <v>1</v>
      </c>
      <c r="F813" t="s">
        <v>26</v>
      </c>
      <c r="G813" t="s">
        <v>272</v>
      </c>
      <c r="H813" t="s">
        <v>396</v>
      </c>
      <c r="M813" s="2">
        <v>3000</v>
      </c>
      <c r="N813" s="2">
        <v>8000</v>
      </c>
      <c r="O813" s="2">
        <f>IF(Tabla1[[#This Row],[Mov]]="VNT",Tabla1[[#This Row],[Sale]]-Tabla1[[#This Row],[Cost]],-Tabla1[[#This Row],[Cost]]*Tabla1[[#This Row],[Cant]])</f>
        <v>5000</v>
      </c>
      <c r="P813" s="8">
        <f>IF(Tabla1[[#This Row],[Mov]]="VNT",-Tabla1[[#This Row],[Cant]],Tabla1[[#This Row],[Cant]])</f>
        <v>-1</v>
      </c>
      <c r="Q813" s="8">
        <f>DAY(Tabla1[[#This Row],[Date]])</f>
        <v>25</v>
      </c>
      <c r="R813" s="8">
        <f>MONTH(Tabla1[[#This Row],[Date]])</f>
        <v>6</v>
      </c>
      <c r="S813" s="8">
        <f>YEAR(Tabla1[[#This Row],[Date]])</f>
        <v>2022</v>
      </c>
    </row>
    <row r="814" spans="1:19" x14ac:dyDescent="0.2">
      <c r="A814">
        <v>813</v>
      </c>
      <c r="B814" s="1">
        <v>44737</v>
      </c>
      <c r="C814" t="s">
        <v>260</v>
      </c>
      <c r="D814" t="s">
        <v>332</v>
      </c>
      <c r="E814">
        <v>1</v>
      </c>
      <c r="F814" t="s">
        <v>342</v>
      </c>
      <c r="G814" t="s">
        <v>272</v>
      </c>
      <c r="H814" t="s">
        <v>309</v>
      </c>
      <c r="M814" s="2">
        <v>1000</v>
      </c>
      <c r="N814" s="2">
        <v>10000</v>
      </c>
      <c r="O814" s="2">
        <f>IF(Tabla1[[#This Row],[Mov]]="VNT",Tabla1[[#This Row],[Sale]]-Tabla1[[#This Row],[Cost]],-Tabla1[[#This Row],[Cost]]*Tabla1[[#This Row],[Cant]])</f>
        <v>9000</v>
      </c>
      <c r="P814" s="8">
        <f>IF(Tabla1[[#This Row],[Mov]]="VNT",-Tabla1[[#This Row],[Cant]],Tabla1[[#This Row],[Cant]])</f>
        <v>-1</v>
      </c>
      <c r="Q814" s="8">
        <f>DAY(Tabla1[[#This Row],[Date]])</f>
        <v>25</v>
      </c>
      <c r="R814" s="8">
        <f>MONTH(Tabla1[[#This Row],[Date]])</f>
        <v>6</v>
      </c>
      <c r="S814" s="8">
        <f>YEAR(Tabla1[[#This Row],[Date]])</f>
        <v>2022</v>
      </c>
    </row>
    <row r="815" spans="1:19" x14ac:dyDescent="0.2">
      <c r="A815">
        <v>814</v>
      </c>
      <c r="B815" s="1">
        <v>44737</v>
      </c>
      <c r="C815" t="s">
        <v>260</v>
      </c>
      <c r="D815" t="s">
        <v>332</v>
      </c>
      <c r="E815">
        <v>1</v>
      </c>
      <c r="F815" t="s">
        <v>225</v>
      </c>
      <c r="G815" t="s">
        <v>346</v>
      </c>
      <c r="H815" t="s">
        <v>710</v>
      </c>
      <c r="M815" s="2">
        <v>1100</v>
      </c>
      <c r="N815" s="2">
        <v>10000</v>
      </c>
      <c r="O815" s="2">
        <f>IF(Tabla1[[#This Row],[Mov]]="VNT",Tabla1[[#This Row],[Sale]]-Tabla1[[#This Row],[Cost]],-Tabla1[[#This Row],[Cost]]*Tabla1[[#This Row],[Cant]])</f>
        <v>8900</v>
      </c>
      <c r="P815" s="8">
        <f>IF(Tabla1[[#This Row],[Mov]]="VNT",-Tabla1[[#This Row],[Cant]],Tabla1[[#This Row],[Cant]])</f>
        <v>-1</v>
      </c>
      <c r="Q815" s="8">
        <f>DAY(Tabla1[[#This Row],[Date]])</f>
        <v>25</v>
      </c>
      <c r="R815" s="8">
        <f>MONTH(Tabla1[[#This Row],[Date]])</f>
        <v>6</v>
      </c>
      <c r="S815" s="8">
        <f>YEAR(Tabla1[[#This Row],[Date]])</f>
        <v>2022</v>
      </c>
    </row>
    <row r="816" spans="1:19" x14ac:dyDescent="0.2">
      <c r="A816">
        <v>815</v>
      </c>
      <c r="B816" s="1">
        <v>44737</v>
      </c>
      <c r="C816" t="s">
        <v>260</v>
      </c>
      <c r="D816" t="s">
        <v>332</v>
      </c>
      <c r="E816">
        <v>1</v>
      </c>
      <c r="F816" t="s">
        <v>225</v>
      </c>
      <c r="G816" t="s">
        <v>534</v>
      </c>
      <c r="H816" t="s">
        <v>709</v>
      </c>
      <c r="M816" s="2">
        <v>1100</v>
      </c>
      <c r="N816" s="2">
        <v>10000</v>
      </c>
      <c r="O816" s="2">
        <f>IF(Tabla1[[#This Row],[Mov]]="VNT",Tabla1[[#This Row],[Sale]]-Tabla1[[#This Row],[Cost]],-Tabla1[[#This Row],[Cost]]*Tabla1[[#This Row],[Cant]])</f>
        <v>8900</v>
      </c>
      <c r="P816" s="8">
        <f>IF(Tabla1[[#This Row],[Mov]]="VNT",-Tabla1[[#This Row],[Cant]],Tabla1[[#This Row],[Cant]])</f>
        <v>-1</v>
      </c>
      <c r="Q816" s="8">
        <f>DAY(Tabla1[[#This Row],[Date]])</f>
        <v>25</v>
      </c>
      <c r="R816" s="8">
        <f>MONTH(Tabla1[[#This Row],[Date]])</f>
        <v>6</v>
      </c>
      <c r="S816" s="8">
        <f>YEAR(Tabla1[[#This Row],[Date]])</f>
        <v>2022</v>
      </c>
    </row>
    <row r="817" spans="1:19" x14ac:dyDescent="0.2">
      <c r="A817">
        <v>816</v>
      </c>
      <c r="B817" s="1">
        <v>44737</v>
      </c>
      <c r="C817" t="s">
        <v>260</v>
      </c>
      <c r="D817" t="s">
        <v>332</v>
      </c>
      <c r="E817">
        <v>1</v>
      </c>
      <c r="F817" t="s">
        <v>224</v>
      </c>
      <c r="G817" t="s">
        <v>534</v>
      </c>
      <c r="H817" t="s">
        <v>708</v>
      </c>
      <c r="M817" s="2">
        <v>10000</v>
      </c>
      <c r="N817" s="2">
        <v>20000</v>
      </c>
      <c r="O817" s="2">
        <f>IF(Tabla1[[#This Row],[Mov]]="VNT",Tabla1[[#This Row],[Sale]]-Tabla1[[#This Row],[Cost]],-Tabla1[[#This Row],[Cost]]*Tabla1[[#This Row],[Cant]])</f>
        <v>10000</v>
      </c>
      <c r="P817" s="8">
        <f>IF(Tabla1[[#This Row],[Mov]]="VNT",-Tabla1[[#This Row],[Cant]],Tabla1[[#This Row],[Cant]])</f>
        <v>-1</v>
      </c>
      <c r="Q817" s="8">
        <f>DAY(Tabla1[[#This Row],[Date]])</f>
        <v>25</v>
      </c>
      <c r="R817" s="8">
        <f>MONTH(Tabla1[[#This Row],[Date]])</f>
        <v>6</v>
      </c>
      <c r="S817" s="8">
        <f>YEAR(Tabla1[[#This Row],[Date]])</f>
        <v>2022</v>
      </c>
    </row>
    <row r="818" spans="1:19" x14ac:dyDescent="0.2">
      <c r="A818">
        <v>817</v>
      </c>
      <c r="B818" s="1">
        <v>44737</v>
      </c>
      <c r="C818" t="s">
        <v>260</v>
      </c>
      <c r="D818" t="s">
        <v>332</v>
      </c>
      <c r="E818">
        <v>1</v>
      </c>
      <c r="F818" t="s">
        <v>116</v>
      </c>
      <c r="G818" t="s">
        <v>347</v>
      </c>
      <c r="H818" t="s">
        <v>518</v>
      </c>
      <c r="M818" s="2">
        <v>9350</v>
      </c>
      <c r="N818" s="2">
        <v>10000</v>
      </c>
      <c r="O818" s="2">
        <f>IF(Tabla1[[#This Row],[Mov]]="VNT",Tabla1[[#This Row],[Sale]]-Tabla1[[#This Row],[Cost]],-Tabla1[[#This Row],[Cost]]*Tabla1[[#This Row],[Cant]])</f>
        <v>650</v>
      </c>
      <c r="P818" s="8">
        <f>IF(Tabla1[[#This Row],[Mov]]="VNT",-Tabla1[[#This Row],[Cant]],Tabla1[[#This Row],[Cant]])</f>
        <v>-1</v>
      </c>
      <c r="Q818" s="8">
        <f>DAY(Tabla1[[#This Row],[Date]])</f>
        <v>25</v>
      </c>
      <c r="R818" s="8">
        <f>MONTH(Tabla1[[#This Row],[Date]])</f>
        <v>6</v>
      </c>
      <c r="S818" s="8">
        <f>YEAR(Tabla1[[#This Row],[Date]])</f>
        <v>2022</v>
      </c>
    </row>
    <row r="819" spans="1:19" x14ac:dyDescent="0.2">
      <c r="A819">
        <v>818</v>
      </c>
      <c r="B819" s="1">
        <v>44737</v>
      </c>
      <c r="C819" t="s">
        <v>260</v>
      </c>
      <c r="D819" t="s">
        <v>332</v>
      </c>
      <c r="E819">
        <v>1</v>
      </c>
      <c r="F819" t="s">
        <v>26</v>
      </c>
      <c r="G819" t="s">
        <v>262</v>
      </c>
      <c r="H819" t="s">
        <v>29</v>
      </c>
      <c r="I819" t="s">
        <v>16</v>
      </c>
      <c r="J819" t="s">
        <v>25</v>
      </c>
      <c r="K819" t="s">
        <v>18</v>
      </c>
      <c r="L819" t="s">
        <v>52</v>
      </c>
      <c r="M819" s="2">
        <v>7500</v>
      </c>
      <c r="N819" s="2">
        <v>15000</v>
      </c>
      <c r="O819" s="2">
        <f>IF(Tabla1[[#This Row],[Mov]]="VNT",Tabla1[[#This Row],[Sale]]-Tabla1[[#This Row],[Cost]],-Tabla1[[#This Row],[Cost]]*Tabla1[[#This Row],[Cant]])</f>
        <v>7500</v>
      </c>
      <c r="P819" s="8">
        <f>IF(Tabla1[[#This Row],[Mov]]="VNT",-Tabla1[[#This Row],[Cant]],Tabla1[[#This Row],[Cant]])</f>
        <v>-1</v>
      </c>
      <c r="Q819" s="8">
        <f>DAY(Tabla1[[#This Row],[Date]])</f>
        <v>25</v>
      </c>
      <c r="R819" s="8">
        <f>MONTH(Tabla1[[#This Row],[Date]])</f>
        <v>6</v>
      </c>
      <c r="S819" s="8">
        <f>YEAR(Tabla1[[#This Row],[Date]])</f>
        <v>2022</v>
      </c>
    </row>
    <row r="820" spans="1:19" x14ac:dyDescent="0.2">
      <c r="A820">
        <v>819</v>
      </c>
      <c r="B820" s="1">
        <v>44737</v>
      </c>
      <c r="C820" t="s">
        <v>260</v>
      </c>
      <c r="D820" t="s">
        <v>332</v>
      </c>
      <c r="E820">
        <v>1</v>
      </c>
      <c r="F820" t="s">
        <v>342</v>
      </c>
      <c r="G820" t="s">
        <v>263</v>
      </c>
      <c r="H820" t="s">
        <v>477</v>
      </c>
      <c r="M820" s="2">
        <v>1000</v>
      </c>
      <c r="N820" s="2">
        <v>10000</v>
      </c>
      <c r="O820" s="2">
        <f>IF(Tabla1[[#This Row],[Mov]]="VNT",Tabla1[[#This Row],[Sale]]-Tabla1[[#This Row],[Cost]],-Tabla1[[#This Row],[Cost]]*Tabla1[[#This Row],[Cant]])</f>
        <v>9000</v>
      </c>
      <c r="P820" s="8">
        <f>IF(Tabla1[[#This Row],[Mov]]="VNT",-Tabla1[[#This Row],[Cant]],Tabla1[[#This Row],[Cant]])</f>
        <v>-1</v>
      </c>
      <c r="Q820" s="8">
        <f>DAY(Tabla1[[#This Row],[Date]])</f>
        <v>25</v>
      </c>
      <c r="R820" s="8">
        <f>MONTH(Tabla1[[#This Row],[Date]])</f>
        <v>6</v>
      </c>
      <c r="S820" s="8">
        <f>YEAR(Tabla1[[#This Row],[Date]])</f>
        <v>2022</v>
      </c>
    </row>
    <row r="821" spans="1:19" x14ac:dyDescent="0.2">
      <c r="A821">
        <v>820</v>
      </c>
      <c r="B821" s="1">
        <v>44737</v>
      </c>
      <c r="C821" t="s">
        <v>260</v>
      </c>
      <c r="D821" t="s">
        <v>332</v>
      </c>
      <c r="E821">
        <v>1</v>
      </c>
      <c r="F821" t="s">
        <v>15</v>
      </c>
      <c r="G821" t="s">
        <v>266</v>
      </c>
      <c r="H821" t="s">
        <v>171</v>
      </c>
      <c r="I821" t="s">
        <v>55</v>
      </c>
      <c r="M821" s="2">
        <v>3500</v>
      </c>
      <c r="N821" s="2">
        <v>10000</v>
      </c>
      <c r="O821" s="2">
        <f>IF(Tabla1[[#This Row],[Mov]]="VNT",Tabla1[[#This Row],[Sale]]-Tabla1[[#This Row],[Cost]],-Tabla1[[#This Row],[Cost]]*Tabla1[[#This Row],[Cant]])</f>
        <v>6500</v>
      </c>
      <c r="P821" s="8">
        <f>IF(Tabla1[[#This Row],[Mov]]="VNT",-Tabla1[[#This Row],[Cant]],Tabla1[[#This Row],[Cant]])</f>
        <v>-1</v>
      </c>
      <c r="Q821" s="8">
        <f>DAY(Tabla1[[#This Row],[Date]])</f>
        <v>25</v>
      </c>
      <c r="R821" s="8">
        <f>MONTH(Tabla1[[#This Row],[Date]])</f>
        <v>6</v>
      </c>
      <c r="S821" s="8">
        <f>YEAR(Tabla1[[#This Row],[Date]])</f>
        <v>2022</v>
      </c>
    </row>
    <row r="822" spans="1:19" x14ac:dyDescent="0.2">
      <c r="A822">
        <v>821</v>
      </c>
      <c r="B822" s="1">
        <v>44737</v>
      </c>
      <c r="C822" t="s">
        <v>260</v>
      </c>
      <c r="D822" t="s">
        <v>332</v>
      </c>
      <c r="E822">
        <v>1</v>
      </c>
      <c r="F822" t="s">
        <v>116</v>
      </c>
      <c r="G822" t="s">
        <v>349</v>
      </c>
      <c r="H822" t="s">
        <v>515</v>
      </c>
      <c r="M822" s="2">
        <v>5610</v>
      </c>
      <c r="N822" s="2">
        <v>6000</v>
      </c>
      <c r="O822" s="2">
        <f>IF(Tabla1[[#This Row],[Mov]]="VNT",Tabla1[[#This Row],[Sale]]-Tabla1[[#This Row],[Cost]],-Tabla1[[#This Row],[Cost]]*Tabla1[[#This Row],[Cant]])</f>
        <v>390</v>
      </c>
      <c r="P822" s="8">
        <f>IF(Tabla1[[#This Row],[Mov]]="VNT",-Tabla1[[#This Row],[Cant]],Tabla1[[#This Row],[Cant]])</f>
        <v>-1</v>
      </c>
      <c r="Q822" s="8">
        <f>DAY(Tabla1[[#This Row],[Date]])</f>
        <v>25</v>
      </c>
      <c r="R822" s="8">
        <f>MONTH(Tabla1[[#This Row],[Date]])</f>
        <v>6</v>
      </c>
      <c r="S822" s="8">
        <f>YEAR(Tabla1[[#This Row],[Date]])</f>
        <v>2022</v>
      </c>
    </row>
    <row r="823" spans="1:19" x14ac:dyDescent="0.2">
      <c r="A823">
        <v>822</v>
      </c>
      <c r="B823" s="1">
        <v>44737</v>
      </c>
      <c r="C823" t="s">
        <v>260</v>
      </c>
      <c r="D823" t="s">
        <v>332</v>
      </c>
      <c r="E823">
        <v>1</v>
      </c>
      <c r="F823" t="s">
        <v>224</v>
      </c>
      <c r="G823" t="s">
        <v>272</v>
      </c>
      <c r="H823" t="s">
        <v>395</v>
      </c>
      <c r="M823" s="2">
        <v>9500</v>
      </c>
      <c r="N823" s="2">
        <v>20000</v>
      </c>
      <c r="O823" s="2">
        <f>IF(Tabla1[[#This Row],[Mov]]="VNT",Tabla1[[#This Row],[Sale]]-Tabla1[[#This Row],[Cost]],-Tabla1[[#This Row],[Cost]]*Tabla1[[#This Row],[Cant]])</f>
        <v>10500</v>
      </c>
      <c r="P823" s="8">
        <f>IF(Tabla1[[#This Row],[Mov]]="VNT",-Tabla1[[#This Row],[Cant]],Tabla1[[#This Row],[Cant]])</f>
        <v>-1</v>
      </c>
      <c r="Q823" s="8">
        <f>DAY(Tabla1[[#This Row],[Date]])</f>
        <v>25</v>
      </c>
      <c r="R823" s="8">
        <f>MONTH(Tabla1[[#This Row],[Date]])</f>
        <v>6</v>
      </c>
      <c r="S823" s="8">
        <f>YEAR(Tabla1[[#This Row],[Date]])</f>
        <v>2022</v>
      </c>
    </row>
    <row r="824" spans="1:19" x14ac:dyDescent="0.2">
      <c r="A824">
        <v>823</v>
      </c>
      <c r="B824" s="1">
        <v>44737</v>
      </c>
      <c r="C824" t="s">
        <v>260</v>
      </c>
      <c r="D824" t="s">
        <v>332</v>
      </c>
      <c r="E824">
        <v>1</v>
      </c>
      <c r="F824" t="s">
        <v>609</v>
      </c>
      <c r="G824" t="s">
        <v>793</v>
      </c>
      <c r="H824" t="s">
        <v>624</v>
      </c>
      <c r="M824" s="2">
        <v>95000</v>
      </c>
      <c r="N824" s="2">
        <v>125000</v>
      </c>
      <c r="O824" s="2">
        <f>IF(Tabla1[[#This Row],[Mov]]="VNT",Tabla1[[#This Row],[Sale]]-Tabla1[[#This Row],[Cost]],-Tabla1[[#This Row],[Cost]]*Tabla1[[#This Row],[Cant]])</f>
        <v>30000</v>
      </c>
      <c r="P824" s="8">
        <f>IF(Tabla1[[#This Row],[Mov]]="VNT",-Tabla1[[#This Row],[Cant]],Tabla1[[#This Row],[Cant]])</f>
        <v>-1</v>
      </c>
      <c r="Q824" s="8">
        <f>DAY(Tabla1[[#This Row],[Date]])</f>
        <v>25</v>
      </c>
      <c r="R824" s="8">
        <f>MONTH(Tabla1[[#This Row],[Date]])</f>
        <v>6</v>
      </c>
      <c r="S824" s="8">
        <f>YEAR(Tabla1[[#This Row],[Date]])</f>
        <v>2022</v>
      </c>
    </row>
    <row r="825" spans="1:19" x14ac:dyDescent="0.2">
      <c r="A825">
        <v>824</v>
      </c>
      <c r="B825" s="1">
        <v>44737</v>
      </c>
      <c r="C825" t="s">
        <v>260</v>
      </c>
      <c r="D825" t="s">
        <v>332</v>
      </c>
      <c r="E825">
        <v>1</v>
      </c>
      <c r="F825" t="s">
        <v>532</v>
      </c>
      <c r="G825" t="s">
        <v>620</v>
      </c>
      <c r="H825" t="s">
        <v>621</v>
      </c>
      <c r="M825" s="2">
        <v>45000</v>
      </c>
      <c r="N825" s="2">
        <v>70000</v>
      </c>
      <c r="O825" s="2">
        <f>IF(Tabla1[[#This Row],[Mov]]="VNT",Tabla1[[#This Row],[Sale]]-Tabla1[[#This Row],[Cost]],-Tabla1[[#This Row],[Cost]]*Tabla1[[#This Row],[Cant]])</f>
        <v>25000</v>
      </c>
      <c r="P825" s="8">
        <f>IF(Tabla1[[#This Row],[Mov]]="VNT",-Tabla1[[#This Row],[Cant]],Tabla1[[#This Row],[Cant]])</f>
        <v>-1</v>
      </c>
      <c r="Q825" s="8">
        <f>DAY(Tabla1[[#This Row],[Date]])</f>
        <v>25</v>
      </c>
      <c r="R825" s="8">
        <f>MONTH(Tabla1[[#This Row],[Date]])</f>
        <v>6</v>
      </c>
      <c r="S825" s="8">
        <f>YEAR(Tabla1[[#This Row],[Date]])</f>
        <v>2022</v>
      </c>
    </row>
    <row r="826" spans="1:19" x14ac:dyDescent="0.2">
      <c r="A826">
        <v>825</v>
      </c>
      <c r="B826" s="1">
        <v>44737</v>
      </c>
      <c r="C826" t="s">
        <v>260</v>
      </c>
      <c r="D826" t="s">
        <v>332</v>
      </c>
      <c r="E826">
        <v>1</v>
      </c>
      <c r="F826" t="s">
        <v>116</v>
      </c>
      <c r="G826" t="s">
        <v>347</v>
      </c>
      <c r="H826" t="s">
        <v>518</v>
      </c>
      <c r="M826" s="2">
        <v>5610</v>
      </c>
      <c r="N826" s="2">
        <v>6000</v>
      </c>
      <c r="O826" s="2">
        <f>IF(Tabla1[[#This Row],[Mov]]="VNT",Tabla1[[#This Row],[Sale]]-Tabla1[[#This Row],[Cost]],-Tabla1[[#This Row],[Cost]]*Tabla1[[#This Row],[Cant]])</f>
        <v>390</v>
      </c>
      <c r="P826" s="8">
        <f>IF(Tabla1[[#This Row],[Mov]]="VNT",-Tabla1[[#This Row],[Cant]],Tabla1[[#This Row],[Cant]])</f>
        <v>-1</v>
      </c>
      <c r="Q826" s="8">
        <f>DAY(Tabla1[[#This Row],[Date]])</f>
        <v>25</v>
      </c>
      <c r="R826" s="8">
        <f>MONTH(Tabla1[[#This Row],[Date]])</f>
        <v>6</v>
      </c>
      <c r="S826" s="8">
        <f>YEAR(Tabla1[[#This Row],[Date]])</f>
        <v>2022</v>
      </c>
    </row>
    <row r="827" spans="1:19" x14ac:dyDescent="0.2">
      <c r="A827">
        <v>826</v>
      </c>
      <c r="B827" s="1">
        <v>44737</v>
      </c>
      <c r="C827" t="s">
        <v>260</v>
      </c>
      <c r="D827" t="s">
        <v>332</v>
      </c>
      <c r="E827">
        <v>1</v>
      </c>
      <c r="F827" t="s">
        <v>116</v>
      </c>
      <c r="G827" t="s">
        <v>347</v>
      </c>
      <c r="H827" t="s">
        <v>518</v>
      </c>
      <c r="M827" s="2">
        <v>2805</v>
      </c>
      <c r="N827" s="2">
        <v>3000</v>
      </c>
      <c r="O827" s="2">
        <f>IF(Tabla1[[#This Row],[Mov]]="VNT",Tabla1[[#This Row],[Sale]]-Tabla1[[#This Row],[Cost]],-Tabla1[[#This Row],[Cost]]*Tabla1[[#This Row],[Cant]])</f>
        <v>195</v>
      </c>
      <c r="P827" s="8">
        <f>IF(Tabla1[[#This Row],[Mov]]="VNT",-Tabla1[[#This Row],[Cant]],Tabla1[[#This Row],[Cant]])</f>
        <v>-1</v>
      </c>
      <c r="Q827" s="8">
        <f>DAY(Tabla1[[#This Row],[Date]])</f>
        <v>25</v>
      </c>
      <c r="R827" s="8">
        <f>MONTH(Tabla1[[#This Row],[Date]])</f>
        <v>6</v>
      </c>
      <c r="S827" s="8">
        <f>YEAR(Tabla1[[#This Row],[Date]])</f>
        <v>2022</v>
      </c>
    </row>
    <row r="828" spans="1:19" x14ac:dyDescent="0.2">
      <c r="A828">
        <v>827</v>
      </c>
      <c r="B828" s="1">
        <v>44737</v>
      </c>
      <c r="C828" t="s">
        <v>260</v>
      </c>
      <c r="D828" t="s">
        <v>332</v>
      </c>
      <c r="E828">
        <v>1</v>
      </c>
      <c r="F828" t="s">
        <v>458</v>
      </c>
      <c r="G828" t="s">
        <v>284</v>
      </c>
      <c r="H828" t="s">
        <v>711</v>
      </c>
      <c r="M828" s="2">
        <v>0</v>
      </c>
      <c r="N828" s="2">
        <v>2000</v>
      </c>
      <c r="O828" s="2">
        <f>IF(Tabla1[[#This Row],[Mov]]="VNT",Tabla1[[#This Row],[Sale]]-Tabla1[[#This Row],[Cost]],-Tabla1[[#This Row],[Cost]]*Tabla1[[#This Row],[Cant]])</f>
        <v>2000</v>
      </c>
      <c r="P828" s="8">
        <f>IF(Tabla1[[#This Row],[Mov]]="VNT",-Tabla1[[#This Row],[Cant]],Tabla1[[#This Row],[Cant]])</f>
        <v>-1</v>
      </c>
      <c r="Q828" s="8">
        <f>DAY(Tabla1[[#This Row],[Date]])</f>
        <v>25</v>
      </c>
      <c r="R828" s="8">
        <f>MONTH(Tabla1[[#This Row],[Date]])</f>
        <v>6</v>
      </c>
      <c r="S828" s="8">
        <f>YEAR(Tabla1[[#This Row],[Date]])</f>
        <v>2022</v>
      </c>
    </row>
    <row r="829" spans="1:19" x14ac:dyDescent="0.2">
      <c r="A829">
        <v>828</v>
      </c>
      <c r="B829" s="1">
        <v>44737</v>
      </c>
      <c r="C829" t="s">
        <v>260</v>
      </c>
      <c r="D829" t="s">
        <v>332</v>
      </c>
      <c r="E829">
        <v>1</v>
      </c>
      <c r="F829" t="s">
        <v>116</v>
      </c>
      <c r="G829" t="s">
        <v>347</v>
      </c>
      <c r="H829" t="s">
        <v>518</v>
      </c>
      <c r="M829" s="2">
        <v>2805</v>
      </c>
      <c r="N829" s="2">
        <v>3000</v>
      </c>
      <c r="O829" s="2">
        <f>IF(Tabla1[[#This Row],[Mov]]="VNT",Tabla1[[#This Row],[Sale]]-Tabla1[[#This Row],[Cost]],-Tabla1[[#This Row],[Cost]]*Tabla1[[#This Row],[Cant]])</f>
        <v>195</v>
      </c>
      <c r="P829" s="8">
        <f>IF(Tabla1[[#This Row],[Mov]]="VNT",-Tabla1[[#This Row],[Cant]],Tabla1[[#This Row],[Cant]])</f>
        <v>-1</v>
      </c>
      <c r="Q829" s="8">
        <f>DAY(Tabla1[[#This Row],[Date]])</f>
        <v>25</v>
      </c>
      <c r="R829" s="8">
        <f>MONTH(Tabla1[[#This Row],[Date]])</f>
        <v>6</v>
      </c>
      <c r="S829" s="8">
        <f>YEAR(Tabla1[[#This Row],[Date]])</f>
        <v>2022</v>
      </c>
    </row>
    <row r="830" spans="1:19" x14ac:dyDescent="0.2">
      <c r="A830">
        <v>829</v>
      </c>
      <c r="B830" s="1">
        <v>44737</v>
      </c>
      <c r="C830" t="s">
        <v>260</v>
      </c>
      <c r="D830" t="s">
        <v>332</v>
      </c>
      <c r="E830">
        <v>1</v>
      </c>
      <c r="F830" t="s">
        <v>116</v>
      </c>
      <c r="G830" t="s">
        <v>347</v>
      </c>
      <c r="H830" t="s">
        <v>518</v>
      </c>
      <c r="M830" s="2">
        <v>9350</v>
      </c>
      <c r="N830" s="2">
        <v>10000</v>
      </c>
      <c r="O830" s="2">
        <f>IF(Tabla1[[#This Row],[Mov]]="VNT",Tabla1[[#This Row],[Sale]]-Tabla1[[#This Row],[Cost]],-Tabla1[[#This Row],[Cost]]*Tabla1[[#This Row],[Cant]])</f>
        <v>650</v>
      </c>
      <c r="P830" s="8">
        <f>IF(Tabla1[[#This Row],[Mov]]="VNT",-Tabla1[[#This Row],[Cant]],Tabla1[[#This Row],[Cant]])</f>
        <v>-1</v>
      </c>
      <c r="Q830" s="8">
        <f>DAY(Tabla1[[#This Row],[Date]])</f>
        <v>25</v>
      </c>
      <c r="R830" s="8">
        <f>MONTH(Tabla1[[#This Row],[Date]])</f>
        <v>6</v>
      </c>
      <c r="S830" s="8">
        <f>YEAR(Tabla1[[#This Row],[Date]])</f>
        <v>2022</v>
      </c>
    </row>
    <row r="831" spans="1:19" x14ac:dyDescent="0.2">
      <c r="A831">
        <v>830</v>
      </c>
      <c r="B831" s="1">
        <v>44737</v>
      </c>
      <c r="C831" t="s">
        <v>260</v>
      </c>
      <c r="D831" t="s">
        <v>332</v>
      </c>
      <c r="E831">
        <v>1</v>
      </c>
      <c r="F831" t="s">
        <v>116</v>
      </c>
      <c r="G831" t="s">
        <v>347</v>
      </c>
      <c r="H831" t="s">
        <v>519</v>
      </c>
      <c r="M831" s="2">
        <v>4675</v>
      </c>
      <c r="N831" s="2">
        <v>5000</v>
      </c>
      <c r="O831" s="2">
        <f>IF(Tabla1[[#This Row],[Mov]]="VNT",Tabla1[[#This Row],[Sale]]-Tabla1[[#This Row],[Cost]],-Tabla1[[#This Row],[Cost]]*Tabla1[[#This Row],[Cant]])</f>
        <v>325</v>
      </c>
      <c r="P831" s="8">
        <f>IF(Tabla1[[#This Row],[Mov]]="VNT",-Tabla1[[#This Row],[Cant]],Tabla1[[#This Row],[Cant]])</f>
        <v>-1</v>
      </c>
      <c r="Q831" s="8">
        <f>DAY(Tabla1[[#This Row],[Date]])</f>
        <v>25</v>
      </c>
      <c r="R831" s="8">
        <f>MONTH(Tabla1[[#This Row],[Date]])</f>
        <v>6</v>
      </c>
      <c r="S831" s="8">
        <f>YEAR(Tabla1[[#This Row],[Date]])</f>
        <v>2022</v>
      </c>
    </row>
    <row r="832" spans="1:19" x14ac:dyDescent="0.2">
      <c r="A832">
        <v>831</v>
      </c>
      <c r="B832" s="1">
        <v>44737</v>
      </c>
      <c r="C832" t="s">
        <v>260</v>
      </c>
      <c r="D832" t="s">
        <v>332</v>
      </c>
      <c r="E832">
        <v>1</v>
      </c>
      <c r="F832" t="s">
        <v>116</v>
      </c>
      <c r="G832" t="s">
        <v>347</v>
      </c>
      <c r="H832" t="s">
        <v>518</v>
      </c>
      <c r="M832" s="2">
        <v>2805</v>
      </c>
      <c r="N832" s="2">
        <v>3000</v>
      </c>
      <c r="O832" s="2">
        <f>IF(Tabla1[[#This Row],[Mov]]="VNT",Tabla1[[#This Row],[Sale]]-Tabla1[[#This Row],[Cost]],-Tabla1[[#This Row],[Cost]]*Tabla1[[#This Row],[Cant]])</f>
        <v>195</v>
      </c>
      <c r="P832" s="8">
        <f>IF(Tabla1[[#This Row],[Mov]]="VNT",-Tabla1[[#This Row],[Cant]],Tabla1[[#This Row],[Cant]])</f>
        <v>-1</v>
      </c>
      <c r="Q832" s="8">
        <f>DAY(Tabla1[[#This Row],[Date]])</f>
        <v>25</v>
      </c>
      <c r="R832" s="8">
        <f>MONTH(Tabla1[[#This Row],[Date]])</f>
        <v>6</v>
      </c>
      <c r="S832" s="8">
        <f>YEAR(Tabla1[[#This Row],[Date]])</f>
        <v>2022</v>
      </c>
    </row>
    <row r="833" spans="1:19" x14ac:dyDescent="0.2">
      <c r="A833">
        <v>832</v>
      </c>
      <c r="B833" s="1">
        <v>44738</v>
      </c>
      <c r="C833" t="s">
        <v>260</v>
      </c>
      <c r="D833" t="s">
        <v>712</v>
      </c>
      <c r="E833">
        <v>1</v>
      </c>
      <c r="F833" t="s">
        <v>224</v>
      </c>
      <c r="G833" t="s">
        <v>263</v>
      </c>
      <c r="H833" t="s">
        <v>391</v>
      </c>
      <c r="M833" s="2">
        <v>10000</v>
      </c>
      <c r="N833" s="2">
        <v>20000</v>
      </c>
      <c r="O833" s="2">
        <f>IF(Tabla1[[#This Row],[Mov]]="VNT",Tabla1[[#This Row],[Sale]]-Tabla1[[#This Row],[Cost]],-Tabla1[[#This Row],[Cost]]*Tabla1[[#This Row],[Cant]])</f>
        <v>10000</v>
      </c>
      <c r="P833" s="8">
        <f>IF(Tabla1[[#This Row],[Mov]]="VNT",-Tabla1[[#This Row],[Cant]],Tabla1[[#This Row],[Cant]])</f>
        <v>-1</v>
      </c>
      <c r="Q833" s="8">
        <f>DAY(Tabla1[[#This Row],[Date]])</f>
        <v>26</v>
      </c>
      <c r="R833" s="8">
        <f>MONTH(Tabla1[[#This Row],[Date]])</f>
        <v>6</v>
      </c>
      <c r="S833" s="8">
        <f>YEAR(Tabla1[[#This Row],[Date]])</f>
        <v>2022</v>
      </c>
    </row>
    <row r="834" spans="1:19" x14ac:dyDescent="0.2">
      <c r="A834">
        <v>833</v>
      </c>
      <c r="B834" s="1">
        <v>44738</v>
      </c>
      <c r="C834" t="s">
        <v>260</v>
      </c>
      <c r="D834" t="s">
        <v>712</v>
      </c>
      <c r="E834">
        <v>1</v>
      </c>
      <c r="F834" t="s">
        <v>342</v>
      </c>
      <c r="G834" t="s">
        <v>263</v>
      </c>
      <c r="H834" t="s">
        <v>391</v>
      </c>
      <c r="M834" s="2">
        <v>1000</v>
      </c>
      <c r="N834" s="2">
        <v>10000</v>
      </c>
      <c r="O834" s="2">
        <f>IF(Tabla1[[#This Row],[Mov]]="VNT",Tabla1[[#This Row],[Sale]]-Tabla1[[#This Row],[Cost]],-Tabla1[[#This Row],[Cost]]*Tabla1[[#This Row],[Cant]])</f>
        <v>9000</v>
      </c>
      <c r="P834" s="8">
        <f>IF(Tabla1[[#This Row],[Mov]]="VNT",-Tabla1[[#This Row],[Cant]],Tabla1[[#This Row],[Cant]])</f>
        <v>-1</v>
      </c>
      <c r="Q834" s="8">
        <f>DAY(Tabla1[[#This Row],[Date]])</f>
        <v>26</v>
      </c>
      <c r="R834" s="8">
        <f>MONTH(Tabla1[[#This Row],[Date]])</f>
        <v>6</v>
      </c>
      <c r="S834" s="8">
        <f>YEAR(Tabla1[[#This Row],[Date]])</f>
        <v>2022</v>
      </c>
    </row>
    <row r="835" spans="1:19" x14ac:dyDescent="0.2">
      <c r="A835">
        <v>834</v>
      </c>
      <c r="B835" s="1">
        <v>44738</v>
      </c>
      <c r="C835" t="s">
        <v>260</v>
      </c>
      <c r="D835" t="s">
        <v>332</v>
      </c>
      <c r="E835">
        <v>1</v>
      </c>
      <c r="F835" t="s">
        <v>116</v>
      </c>
      <c r="G835" t="s">
        <v>347</v>
      </c>
      <c r="H835" t="s">
        <v>518</v>
      </c>
      <c r="M835" s="2">
        <v>5610</v>
      </c>
      <c r="N835" s="2">
        <v>6000</v>
      </c>
      <c r="O835" s="2">
        <f>IF(Tabla1[[#This Row],[Mov]]="VNT",Tabla1[[#This Row],[Sale]]-Tabla1[[#This Row],[Cost]],-Tabla1[[#This Row],[Cost]]*Tabla1[[#This Row],[Cant]])</f>
        <v>390</v>
      </c>
      <c r="P835" s="8">
        <f>IF(Tabla1[[#This Row],[Mov]]="VNT",-Tabla1[[#This Row],[Cant]],Tabla1[[#This Row],[Cant]])</f>
        <v>-1</v>
      </c>
      <c r="Q835" s="8">
        <f>DAY(Tabla1[[#This Row],[Date]])</f>
        <v>26</v>
      </c>
      <c r="R835" s="8">
        <f>MONTH(Tabla1[[#This Row],[Date]])</f>
        <v>6</v>
      </c>
      <c r="S835" s="8">
        <f>YEAR(Tabla1[[#This Row],[Date]])</f>
        <v>2022</v>
      </c>
    </row>
    <row r="836" spans="1:19" x14ac:dyDescent="0.2">
      <c r="A836">
        <v>835</v>
      </c>
      <c r="B836" s="1">
        <v>44738</v>
      </c>
      <c r="C836" t="s">
        <v>261</v>
      </c>
      <c r="D836" t="s">
        <v>663</v>
      </c>
      <c r="E836">
        <v>1</v>
      </c>
      <c r="F836" t="s">
        <v>42</v>
      </c>
      <c r="G836" t="s">
        <v>713</v>
      </c>
      <c r="H836" t="s">
        <v>714</v>
      </c>
      <c r="M836" s="2">
        <v>25000</v>
      </c>
      <c r="N836" s="2">
        <v>50000</v>
      </c>
      <c r="O836" s="2">
        <f>IF(Tabla1[[#This Row],[Mov]]="VNT",Tabla1[[#This Row],[Sale]]-Tabla1[[#This Row],[Cost]],-Tabla1[[#This Row],[Cost]]*Tabla1[[#This Row],[Cant]])</f>
        <v>-25000</v>
      </c>
      <c r="P836" s="8">
        <f>IF(Tabla1[[#This Row],[Mov]]="VNT",-Tabla1[[#This Row],[Cant]],Tabla1[[#This Row],[Cant]])</f>
        <v>1</v>
      </c>
      <c r="Q836" s="8">
        <f>DAY(Tabla1[[#This Row],[Date]])</f>
        <v>26</v>
      </c>
      <c r="R836" s="8">
        <f>MONTH(Tabla1[[#This Row],[Date]])</f>
        <v>6</v>
      </c>
      <c r="S836" s="8">
        <f>YEAR(Tabla1[[#This Row],[Date]])</f>
        <v>2022</v>
      </c>
    </row>
    <row r="837" spans="1:19" x14ac:dyDescent="0.2">
      <c r="A837">
        <v>836</v>
      </c>
      <c r="B837" s="1">
        <v>44738</v>
      </c>
      <c r="C837" t="s">
        <v>261</v>
      </c>
      <c r="D837" t="s">
        <v>663</v>
      </c>
      <c r="E837">
        <v>1</v>
      </c>
      <c r="F837" t="s">
        <v>45</v>
      </c>
      <c r="G837" t="s">
        <v>716</v>
      </c>
      <c r="H837" t="s">
        <v>715</v>
      </c>
      <c r="M837" s="2">
        <v>30000</v>
      </c>
      <c r="N837" s="2">
        <v>55000</v>
      </c>
      <c r="O837" s="2">
        <f>IF(Tabla1[[#This Row],[Mov]]="VNT",Tabla1[[#This Row],[Sale]]-Tabla1[[#This Row],[Cost]],-Tabla1[[#This Row],[Cost]]*Tabla1[[#This Row],[Cant]])</f>
        <v>-30000</v>
      </c>
      <c r="P837" s="8">
        <f>IF(Tabla1[[#This Row],[Mov]]="VNT",-Tabla1[[#This Row],[Cant]],Tabla1[[#This Row],[Cant]])</f>
        <v>1</v>
      </c>
      <c r="Q837" s="8">
        <f>DAY(Tabla1[[#This Row],[Date]])</f>
        <v>26</v>
      </c>
      <c r="R837" s="8">
        <f>MONTH(Tabla1[[#This Row],[Date]])</f>
        <v>6</v>
      </c>
      <c r="S837" s="8">
        <f>YEAR(Tabla1[[#This Row],[Date]])</f>
        <v>2022</v>
      </c>
    </row>
    <row r="838" spans="1:19" x14ac:dyDescent="0.2">
      <c r="A838">
        <v>837</v>
      </c>
      <c r="B838" s="1">
        <v>44738</v>
      </c>
      <c r="C838" t="s">
        <v>261</v>
      </c>
      <c r="D838" t="s">
        <v>663</v>
      </c>
      <c r="E838">
        <v>1</v>
      </c>
      <c r="F838" t="s">
        <v>717</v>
      </c>
      <c r="G838" t="s">
        <v>266</v>
      </c>
      <c r="H838" t="s">
        <v>718</v>
      </c>
      <c r="M838" s="2">
        <v>11000</v>
      </c>
      <c r="N838" s="2">
        <v>19000</v>
      </c>
      <c r="O838" s="2">
        <f>IF(Tabla1[[#This Row],[Mov]]="VNT",Tabla1[[#This Row],[Sale]]-Tabla1[[#This Row],[Cost]],-Tabla1[[#This Row],[Cost]]*Tabla1[[#This Row],[Cant]])</f>
        <v>-11000</v>
      </c>
      <c r="P838" s="8">
        <f>IF(Tabla1[[#This Row],[Mov]]="VNT",-Tabla1[[#This Row],[Cant]],Tabla1[[#This Row],[Cant]])</f>
        <v>1</v>
      </c>
      <c r="Q838" s="8">
        <f>DAY(Tabla1[[#This Row],[Date]])</f>
        <v>26</v>
      </c>
      <c r="R838" s="8">
        <f>MONTH(Tabla1[[#This Row],[Date]])</f>
        <v>6</v>
      </c>
      <c r="S838" s="8">
        <f>YEAR(Tabla1[[#This Row],[Date]])</f>
        <v>2022</v>
      </c>
    </row>
    <row r="839" spans="1:19" x14ac:dyDescent="0.2">
      <c r="A839">
        <v>838</v>
      </c>
      <c r="B839" s="1">
        <v>44738</v>
      </c>
      <c r="C839" t="s">
        <v>261</v>
      </c>
      <c r="D839" t="s">
        <v>663</v>
      </c>
      <c r="E839">
        <v>5</v>
      </c>
      <c r="F839" t="s">
        <v>719</v>
      </c>
      <c r="G839" t="s">
        <v>727</v>
      </c>
      <c r="H839" t="s">
        <v>725</v>
      </c>
      <c r="M839" s="2">
        <v>800</v>
      </c>
      <c r="N839" s="2">
        <v>3000</v>
      </c>
      <c r="O839" s="2">
        <f>IF(Tabla1[[#This Row],[Mov]]="VNT",Tabla1[[#This Row],[Sale]]-Tabla1[[#This Row],[Cost]],-Tabla1[[#This Row],[Cost]]*Tabla1[[#This Row],[Cant]])</f>
        <v>-4000</v>
      </c>
      <c r="P839" s="8">
        <f>IF(Tabla1[[#This Row],[Mov]]="VNT",-Tabla1[[#This Row],[Cant]],Tabla1[[#This Row],[Cant]])</f>
        <v>5</v>
      </c>
      <c r="Q839" s="8">
        <f>DAY(Tabla1[[#This Row],[Date]])</f>
        <v>26</v>
      </c>
      <c r="R839" s="8">
        <f>MONTH(Tabla1[[#This Row],[Date]])</f>
        <v>6</v>
      </c>
      <c r="S839" s="8">
        <f>YEAR(Tabla1[[#This Row],[Date]])</f>
        <v>2022</v>
      </c>
    </row>
    <row r="840" spans="1:19" x14ac:dyDescent="0.2">
      <c r="A840">
        <v>839</v>
      </c>
      <c r="B840" s="1">
        <v>44738</v>
      </c>
      <c r="C840" t="s">
        <v>261</v>
      </c>
      <c r="D840" t="s">
        <v>663</v>
      </c>
      <c r="E840">
        <v>5</v>
      </c>
      <c r="F840" t="s">
        <v>719</v>
      </c>
      <c r="G840" t="s">
        <v>727</v>
      </c>
      <c r="H840" t="s">
        <v>726</v>
      </c>
      <c r="M840" s="2">
        <v>800</v>
      </c>
      <c r="N840" s="2">
        <v>3000</v>
      </c>
      <c r="O840" s="2">
        <f>IF(Tabla1[[#This Row],[Mov]]="VNT",Tabla1[[#This Row],[Sale]]-Tabla1[[#This Row],[Cost]],-Tabla1[[#This Row],[Cost]]*Tabla1[[#This Row],[Cant]])</f>
        <v>-4000</v>
      </c>
      <c r="P840" s="8">
        <f>IF(Tabla1[[#This Row],[Mov]]="VNT",-Tabla1[[#This Row],[Cant]],Tabla1[[#This Row],[Cant]])</f>
        <v>5</v>
      </c>
      <c r="Q840" s="8">
        <f>DAY(Tabla1[[#This Row],[Date]])</f>
        <v>26</v>
      </c>
      <c r="R840" s="8">
        <f>MONTH(Tabla1[[#This Row],[Date]])</f>
        <v>6</v>
      </c>
      <c r="S840" s="8">
        <f>YEAR(Tabla1[[#This Row],[Date]])</f>
        <v>2022</v>
      </c>
    </row>
    <row r="841" spans="1:19" x14ac:dyDescent="0.2">
      <c r="A841">
        <v>840</v>
      </c>
      <c r="B841" s="1">
        <v>44738</v>
      </c>
      <c r="C841" t="s">
        <v>261</v>
      </c>
      <c r="D841" t="s">
        <v>663</v>
      </c>
      <c r="E841">
        <v>5</v>
      </c>
      <c r="F841" t="s">
        <v>720</v>
      </c>
      <c r="G841" t="s">
        <v>727</v>
      </c>
      <c r="H841" t="s">
        <v>723</v>
      </c>
      <c r="M841" s="2">
        <v>900</v>
      </c>
      <c r="N841" s="2">
        <v>3000</v>
      </c>
      <c r="O841" s="2">
        <f>IF(Tabla1[[#This Row],[Mov]]="VNT",Tabla1[[#This Row],[Sale]]-Tabla1[[#This Row],[Cost]],-Tabla1[[#This Row],[Cost]]*Tabla1[[#This Row],[Cant]])</f>
        <v>-4500</v>
      </c>
      <c r="P841" s="8">
        <f>IF(Tabla1[[#This Row],[Mov]]="VNT",-Tabla1[[#This Row],[Cant]],Tabla1[[#This Row],[Cant]])</f>
        <v>5</v>
      </c>
      <c r="Q841" s="8">
        <f>DAY(Tabla1[[#This Row],[Date]])</f>
        <v>26</v>
      </c>
      <c r="R841" s="8">
        <f>MONTH(Tabla1[[#This Row],[Date]])</f>
        <v>6</v>
      </c>
      <c r="S841" s="8">
        <f>YEAR(Tabla1[[#This Row],[Date]])</f>
        <v>2022</v>
      </c>
    </row>
    <row r="842" spans="1:19" x14ac:dyDescent="0.2">
      <c r="A842">
        <v>841</v>
      </c>
      <c r="B842" s="1">
        <v>44738</v>
      </c>
      <c r="C842" t="s">
        <v>261</v>
      </c>
      <c r="D842" t="s">
        <v>663</v>
      </c>
      <c r="E842">
        <v>5</v>
      </c>
      <c r="F842" t="s">
        <v>720</v>
      </c>
      <c r="G842" t="s">
        <v>727</v>
      </c>
      <c r="H842" t="s">
        <v>724</v>
      </c>
      <c r="M842" s="2">
        <v>900</v>
      </c>
      <c r="N842" s="2">
        <v>3000</v>
      </c>
      <c r="O842" s="2">
        <f>IF(Tabla1[[#This Row],[Mov]]="VNT",Tabla1[[#This Row],[Sale]]-Tabla1[[#This Row],[Cost]],-Tabla1[[#This Row],[Cost]]*Tabla1[[#This Row],[Cant]])</f>
        <v>-4500</v>
      </c>
      <c r="P842" s="8">
        <f>IF(Tabla1[[#This Row],[Mov]]="VNT",-Tabla1[[#This Row],[Cant]],Tabla1[[#This Row],[Cant]])</f>
        <v>5</v>
      </c>
      <c r="Q842" s="8">
        <f>DAY(Tabla1[[#This Row],[Date]])</f>
        <v>26</v>
      </c>
      <c r="R842" s="8">
        <f>MONTH(Tabla1[[#This Row],[Date]])</f>
        <v>6</v>
      </c>
      <c r="S842" s="8">
        <f>YEAR(Tabla1[[#This Row],[Date]])</f>
        <v>2022</v>
      </c>
    </row>
    <row r="843" spans="1:19" x14ac:dyDescent="0.2">
      <c r="A843">
        <v>842</v>
      </c>
      <c r="B843" s="1">
        <v>44738</v>
      </c>
      <c r="C843" t="s">
        <v>261</v>
      </c>
      <c r="D843" t="s">
        <v>663</v>
      </c>
      <c r="E843">
        <v>1</v>
      </c>
      <c r="F843" t="s">
        <v>15</v>
      </c>
      <c r="G843" t="s">
        <v>721</v>
      </c>
      <c r="H843" t="s">
        <v>722</v>
      </c>
      <c r="M843" s="2">
        <v>5000</v>
      </c>
      <c r="N843" s="2">
        <v>14000</v>
      </c>
      <c r="O843" s="2">
        <f>IF(Tabla1[[#This Row],[Mov]]="VNT",Tabla1[[#This Row],[Sale]]-Tabla1[[#This Row],[Cost]],-Tabla1[[#This Row],[Cost]]*Tabla1[[#This Row],[Cant]])</f>
        <v>-5000</v>
      </c>
      <c r="P843" s="8">
        <f>IF(Tabla1[[#This Row],[Mov]]="VNT",-Tabla1[[#This Row],[Cant]],Tabla1[[#This Row],[Cant]])</f>
        <v>1</v>
      </c>
      <c r="Q843" s="8">
        <f>DAY(Tabla1[[#This Row],[Date]])</f>
        <v>26</v>
      </c>
      <c r="R843" s="8">
        <f>MONTH(Tabla1[[#This Row],[Date]])</f>
        <v>6</v>
      </c>
      <c r="S843" s="8">
        <f>YEAR(Tabla1[[#This Row],[Date]])</f>
        <v>2022</v>
      </c>
    </row>
    <row r="844" spans="1:19" x14ac:dyDescent="0.2">
      <c r="A844">
        <v>843</v>
      </c>
      <c r="B844" s="1">
        <v>44737</v>
      </c>
      <c r="C844" t="s">
        <v>261</v>
      </c>
      <c r="D844" t="s">
        <v>659</v>
      </c>
      <c r="E844">
        <v>1</v>
      </c>
      <c r="F844" t="s">
        <v>617</v>
      </c>
      <c r="G844" t="s">
        <v>266</v>
      </c>
      <c r="H844" t="s">
        <v>728</v>
      </c>
      <c r="I844" t="s">
        <v>32</v>
      </c>
      <c r="J844" t="s">
        <v>23</v>
      </c>
      <c r="M844" s="2">
        <v>105000</v>
      </c>
      <c r="N844" s="2">
        <v>150000</v>
      </c>
      <c r="O844" s="2">
        <f>IF(Tabla1[[#This Row],[Mov]]="VNT",Tabla1[[#This Row],[Sale]]-Tabla1[[#This Row],[Cost]],-Tabla1[[#This Row],[Cost]]*Tabla1[[#This Row],[Cant]])</f>
        <v>-105000</v>
      </c>
      <c r="P844" s="8">
        <f>IF(Tabla1[[#This Row],[Mov]]="VNT",-Tabla1[[#This Row],[Cant]],Tabla1[[#This Row],[Cant]])</f>
        <v>1</v>
      </c>
      <c r="Q844" s="8">
        <f>DAY(Tabla1[[#This Row],[Date]])</f>
        <v>25</v>
      </c>
      <c r="R844" s="8">
        <f>MONTH(Tabla1[[#This Row],[Date]])</f>
        <v>6</v>
      </c>
      <c r="S844" s="8">
        <f>YEAR(Tabla1[[#This Row],[Date]])</f>
        <v>2022</v>
      </c>
    </row>
    <row r="845" spans="1:19" x14ac:dyDescent="0.2">
      <c r="A845">
        <v>844</v>
      </c>
      <c r="B845" s="1">
        <v>44737</v>
      </c>
      <c r="C845" t="s">
        <v>261</v>
      </c>
      <c r="D845" t="s">
        <v>659</v>
      </c>
      <c r="E845">
        <v>1</v>
      </c>
      <c r="F845" t="s">
        <v>617</v>
      </c>
      <c r="G845" t="s">
        <v>266</v>
      </c>
      <c r="H845" t="s">
        <v>729</v>
      </c>
      <c r="I845" t="s">
        <v>32</v>
      </c>
      <c r="J845" t="s">
        <v>651</v>
      </c>
      <c r="M845" s="2">
        <v>105000</v>
      </c>
      <c r="N845" s="2">
        <v>150000</v>
      </c>
      <c r="O845" s="2">
        <f>IF(Tabla1[[#This Row],[Mov]]="VNT",Tabla1[[#This Row],[Sale]]-Tabla1[[#This Row],[Cost]],-Tabla1[[#This Row],[Cost]]*Tabla1[[#This Row],[Cant]])</f>
        <v>-105000</v>
      </c>
      <c r="P845" s="8">
        <f>IF(Tabla1[[#This Row],[Mov]]="VNT",-Tabla1[[#This Row],[Cant]],Tabla1[[#This Row],[Cant]])</f>
        <v>1</v>
      </c>
      <c r="Q845" s="8">
        <f>DAY(Tabla1[[#This Row],[Date]])</f>
        <v>25</v>
      </c>
      <c r="R845" s="8">
        <f>MONTH(Tabla1[[#This Row],[Date]])</f>
        <v>6</v>
      </c>
      <c r="S845" s="8">
        <f>YEAR(Tabla1[[#This Row],[Date]])</f>
        <v>2022</v>
      </c>
    </row>
    <row r="846" spans="1:19" x14ac:dyDescent="0.2">
      <c r="A846">
        <v>845</v>
      </c>
      <c r="B846" s="1">
        <v>44737</v>
      </c>
      <c r="C846" t="s">
        <v>261</v>
      </c>
      <c r="D846" t="s">
        <v>659</v>
      </c>
      <c r="E846">
        <v>1</v>
      </c>
      <c r="F846" t="s">
        <v>15</v>
      </c>
      <c r="G846" t="s">
        <v>670</v>
      </c>
      <c r="H846" t="s">
        <v>730</v>
      </c>
      <c r="M846" s="2">
        <v>8500</v>
      </c>
      <c r="N846" s="2">
        <v>19000</v>
      </c>
      <c r="O846" s="2">
        <f>IF(Tabla1[[#This Row],[Mov]]="VNT",Tabla1[[#This Row],[Sale]]-Tabla1[[#This Row],[Cost]],-Tabla1[[#This Row],[Cost]]*Tabla1[[#This Row],[Cant]])</f>
        <v>-8500</v>
      </c>
      <c r="P846" s="8">
        <f>IF(Tabla1[[#This Row],[Mov]]="VNT",-Tabla1[[#This Row],[Cant]],Tabla1[[#This Row],[Cant]])</f>
        <v>1</v>
      </c>
      <c r="Q846" s="8">
        <f>DAY(Tabla1[[#This Row],[Date]])</f>
        <v>25</v>
      </c>
      <c r="R846" s="8">
        <f>MONTH(Tabla1[[#This Row],[Date]])</f>
        <v>6</v>
      </c>
      <c r="S846" s="8">
        <f>YEAR(Tabla1[[#This Row],[Date]])</f>
        <v>2022</v>
      </c>
    </row>
    <row r="847" spans="1:19" x14ac:dyDescent="0.2">
      <c r="A847">
        <v>846</v>
      </c>
      <c r="B847" s="1">
        <v>44737</v>
      </c>
      <c r="C847" t="s">
        <v>261</v>
      </c>
      <c r="D847" t="s">
        <v>659</v>
      </c>
      <c r="E847">
        <v>1</v>
      </c>
      <c r="F847" t="s">
        <v>15</v>
      </c>
      <c r="G847" t="s">
        <v>731</v>
      </c>
      <c r="H847" t="s">
        <v>1002</v>
      </c>
      <c r="M847" s="2">
        <v>10000</v>
      </c>
      <c r="N847" s="2">
        <v>24000</v>
      </c>
      <c r="O847" s="2">
        <f>IF(Tabla1[[#This Row],[Mov]]="VNT",Tabla1[[#This Row],[Sale]]-Tabla1[[#This Row],[Cost]],-Tabla1[[#This Row],[Cost]]*Tabla1[[#This Row],[Cant]])</f>
        <v>-10000</v>
      </c>
      <c r="P847" s="8">
        <f>IF(Tabla1[[#This Row],[Mov]]="VNT",-Tabla1[[#This Row],[Cant]],Tabla1[[#This Row],[Cant]])</f>
        <v>1</v>
      </c>
      <c r="Q847" s="8">
        <f>DAY(Tabla1[[#This Row],[Date]])</f>
        <v>25</v>
      </c>
      <c r="R847" s="8">
        <f>MONTH(Tabla1[[#This Row],[Date]])</f>
        <v>6</v>
      </c>
      <c r="S847" s="8">
        <f>YEAR(Tabla1[[#This Row],[Date]])</f>
        <v>2022</v>
      </c>
    </row>
    <row r="848" spans="1:19" x14ac:dyDescent="0.2">
      <c r="A848">
        <v>847</v>
      </c>
      <c r="B848" s="1">
        <v>44737</v>
      </c>
      <c r="C848" t="s">
        <v>261</v>
      </c>
      <c r="D848" t="s">
        <v>659</v>
      </c>
      <c r="E848">
        <v>3</v>
      </c>
      <c r="F848" t="s">
        <v>224</v>
      </c>
      <c r="G848" t="s">
        <v>272</v>
      </c>
      <c r="H848" t="s">
        <v>819</v>
      </c>
      <c r="M848" s="2">
        <v>10000</v>
      </c>
      <c r="N848" s="2">
        <v>20000</v>
      </c>
      <c r="O848" s="2">
        <f>IF(Tabla1[[#This Row],[Mov]]="VNT",Tabla1[[#This Row],[Sale]]-Tabla1[[#This Row],[Cost]],-Tabla1[[#This Row],[Cost]]*Tabla1[[#This Row],[Cant]])</f>
        <v>-30000</v>
      </c>
      <c r="P848" s="8">
        <f>IF(Tabla1[[#This Row],[Mov]]="VNT",-Tabla1[[#This Row],[Cant]],Tabla1[[#This Row],[Cant]])</f>
        <v>3</v>
      </c>
      <c r="Q848" s="8">
        <f>DAY(Tabla1[[#This Row],[Date]])</f>
        <v>25</v>
      </c>
      <c r="R848" s="8">
        <f>MONTH(Tabla1[[#This Row],[Date]])</f>
        <v>6</v>
      </c>
      <c r="S848" s="8">
        <f>YEAR(Tabla1[[#This Row],[Date]])</f>
        <v>2022</v>
      </c>
    </row>
    <row r="849" spans="1:19" x14ac:dyDescent="0.2">
      <c r="A849">
        <v>848</v>
      </c>
      <c r="B849" s="1">
        <v>44737</v>
      </c>
      <c r="C849" t="s">
        <v>261</v>
      </c>
      <c r="D849" t="s">
        <v>659</v>
      </c>
      <c r="E849">
        <v>3</v>
      </c>
      <c r="F849" t="s">
        <v>224</v>
      </c>
      <c r="G849" t="s">
        <v>272</v>
      </c>
      <c r="H849" t="s">
        <v>818</v>
      </c>
      <c r="M849" s="2">
        <v>11000</v>
      </c>
      <c r="N849" s="2">
        <v>22000</v>
      </c>
      <c r="O849" s="2">
        <f>IF(Tabla1[[#This Row],[Mov]]="VNT",Tabla1[[#This Row],[Sale]]-Tabla1[[#This Row],[Cost]],-Tabla1[[#This Row],[Cost]]*Tabla1[[#This Row],[Cant]])</f>
        <v>-33000</v>
      </c>
      <c r="P849" s="8">
        <f>IF(Tabla1[[#This Row],[Mov]]="VNT",-Tabla1[[#This Row],[Cant]],Tabla1[[#This Row],[Cant]])</f>
        <v>3</v>
      </c>
      <c r="Q849" s="8">
        <f>DAY(Tabla1[[#This Row],[Date]])</f>
        <v>25</v>
      </c>
      <c r="R849" s="8">
        <f>MONTH(Tabla1[[#This Row],[Date]])</f>
        <v>6</v>
      </c>
      <c r="S849" s="8">
        <f>YEAR(Tabla1[[#This Row],[Date]])</f>
        <v>2022</v>
      </c>
    </row>
    <row r="850" spans="1:19" x14ac:dyDescent="0.2">
      <c r="A850">
        <v>849</v>
      </c>
      <c r="B850" s="1">
        <v>44737</v>
      </c>
      <c r="C850" t="s">
        <v>261</v>
      </c>
      <c r="D850" t="s">
        <v>659</v>
      </c>
      <c r="E850">
        <v>3</v>
      </c>
      <c r="F850" t="s">
        <v>224</v>
      </c>
      <c r="G850" t="s">
        <v>263</v>
      </c>
      <c r="H850" t="s">
        <v>662</v>
      </c>
      <c r="M850" s="2">
        <v>11500</v>
      </c>
      <c r="N850" s="2">
        <v>24000</v>
      </c>
      <c r="O850" s="2">
        <f>IF(Tabla1[[#This Row],[Mov]]="VNT",Tabla1[[#This Row],[Sale]]-Tabla1[[#This Row],[Cost]],-Tabla1[[#This Row],[Cost]]*Tabla1[[#This Row],[Cant]])</f>
        <v>-34500</v>
      </c>
      <c r="P850" s="8">
        <f>IF(Tabla1[[#This Row],[Mov]]="VNT",-Tabla1[[#This Row],[Cant]],Tabla1[[#This Row],[Cant]])</f>
        <v>3</v>
      </c>
      <c r="Q850" s="8">
        <f>DAY(Tabla1[[#This Row],[Date]])</f>
        <v>25</v>
      </c>
      <c r="R850" s="8">
        <f>MONTH(Tabla1[[#This Row],[Date]])</f>
        <v>6</v>
      </c>
      <c r="S850" s="8">
        <f>YEAR(Tabla1[[#This Row],[Date]])</f>
        <v>2022</v>
      </c>
    </row>
    <row r="851" spans="1:19" x14ac:dyDescent="0.2">
      <c r="A851">
        <v>850</v>
      </c>
      <c r="B851" s="1">
        <v>44737</v>
      </c>
      <c r="C851" t="s">
        <v>261</v>
      </c>
      <c r="D851" t="s">
        <v>659</v>
      </c>
      <c r="E851">
        <v>3</v>
      </c>
      <c r="F851" t="s">
        <v>224</v>
      </c>
      <c r="G851" t="s">
        <v>499</v>
      </c>
      <c r="H851" t="s">
        <v>732</v>
      </c>
      <c r="M851" s="2">
        <v>10000</v>
      </c>
      <c r="N851" s="2">
        <v>20000</v>
      </c>
      <c r="O851" s="2">
        <f>IF(Tabla1[[#This Row],[Mov]]="VNT",Tabla1[[#This Row],[Sale]]-Tabla1[[#This Row],[Cost]],-Tabla1[[#This Row],[Cost]]*Tabla1[[#This Row],[Cant]])</f>
        <v>-30000</v>
      </c>
      <c r="P851" s="8">
        <f>IF(Tabla1[[#This Row],[Mov]]="VNT",-Tabla1[[#This Row],[Cant]],Tabla1[[#This Row],[Cant]])</f>
        <v>3</v>
      </c>
      <c r="Q851" s="8">
        <f>DAY(Tabla1[[#This Row],[Date]])</f>
        <v>25</v>
      </c>
      <c r="R851" s="8">
        <f>MONTH(Tabla1[[#This Row],[Date]])</f>
        <v>6</v>
      </c>
      <c r="S851" s="8">
        <f>YEAR(Tabla1[[#This Row],[Date]])</f>
        <v>2022</v>
      </c>
    </row>
    <row r="852" spans="1:19" x14ac:dyDescent="0.2">
      <c r="A852">
        <v>851</v>
      </c>
      <c r="B852" s="1">
        <v>44737</v>
      </c>
      <c r="C852" t="s">
        <v>261</v>
      </c>
      <c r="D852" t="s">
        <v>339</v>
      </c>
      <c r="E852">
        <v>6</v>
      </c>
      <c r="F852" t="s">
        <v>21</v>
      </c>
      <c r="G852" t="s">
        <v>333</v>
      </c>
      <c r="H852" t="s">
        <v>240</v>
      </c>
      <c r="J852" t="s">
        <v>23</v>
      </c>
      <c r="M852" s="2">
        <v>7000</v>
      </c>
      <c r="N852" s="2">
        <v>15000</v>
      </c>
      <c r="O852" s="2">
        <f>IF(Tabla1[[#This Row],[Mov]]="VNT",Tabla1[[#This Row],[Sale]]-Tabla1[[#This Row],[Cost]],-Tabla1[[#This Row],[Cost]]*Tabla1[[#This Row],[Cant]])</f>
        <v>-42000</v>
      </c>
      <c r="P852" s="8">
        <f>IF(Tabla1[[#This Row],[Mov]]="VNT",-Tabla1[[#This Row],[Cant]],Tabla1[[#This Row],[Cant]])</f>
        <v>6</v>
      </c>
      <c r="Q852" s="8">
        <f>DAY(Tabla1[[#This Row],[Date]])</f>
        <v>25</v>
      </c>
      <c r="R852" s="8">
        <f>MONTH(Tabla1[[#This Row],[Date]])</f>
        <v>6</v>
      </c>
      <c r="S852" s="8">
        <f>YEAR(Tabla1[[#This Row],[Date]])</f>
        <v>2022</v>
      </c>
    </row>
    <row r="853" spans="1:19" x14ac:dyDescent="0.2">
      <c r="A853">
        <v>852</v>
      </c>
      <c r="B853" s="1">
        <v>44737</v>
      </c>
      <c r="C853" t="s">
        <v>261</v>
      </c>
      <c r="D853" t="s">
        <v>339</v>
      </c>
      <c r="E853">
        <v>1</v>
      </c>
      <c r="F853" t="s">
        <v>351</v>
      </c>
      <c r="G853" t="s">
        <v>266</v>
      </c>
      <c r="H853" t="s">
        <v>1027</v>
      </c>
      <c r="M853" s="2">
        <v>16500</v>
      </c>
      <c r="N853" s="2">
        <v>29000</v>
      </c>
      <c r="O853" s="2">
        <f>IF(Tabla1[[#This Row],[Mov]]="VNT",Tabla1[[#This Row],[Sale]]-Tabla1[[#This Row],[Cost]],-Tabla1[[#This Row],[Cost]]*Tabla1[[#This Row],[Cant]])</f>
        <v>-16500</v>
      </c>
      <c r="P853" s="8">
        <f>IF(Tabla1[[#This Row],[Mov]]="VNT",-Tabla1[[#This Row],[Cant]],Tabla1[[#This Row],[Cant]])</f>
        <v>1</v>
      </c>
      <c r="Q853" s="8">
        <f>DAY(Tabla1[[#This Row],[Date]])</f>
        <v>25</v>
      </c>
      <c r="R853" s="8">
        <f>MONTH(Tabla1[[#This Row],[Date]])</f>
        <v>6</v>
      </c>
      <c r="S853" s="8">
        <f>YEAR(Tabla1[[#This Row],[Date]])</f>
        <v>2022</v>
      </c>
    </row>
    <row r="854" spans="1:19" x14ac:dyDescent="0.2">
      <c r="A854">
        <v>853</v>
      </c>
      <c r="B854" s="1">
        <v>44737</v>
      </c>
      <c r="C854" t="s">
        <v>261</v>
      </c>
      <c r="D854" t="s">
        <v>339</v>
      </c>
      <c r="E854">
        <v>1</v>
      </c>
      <c r="F854" t="s">
        <v>617</v>
      </c>
      <c r="G854" t="s">
        <v>266</v>
      </c>
      <c r="H854" t="s">
        <v>652</v>
      </c>
      <c r="I854" t="s">
        <v>32</v>
      </c>
      <c r="J854" t="s">
        <v>651</v>
      </c>
      <c r="M854" s="2">
        <v>65000</v>
      </c>
      <c r="N854" s="2">
        <v>99000</v>
      </c>
      <c r="O854" s="2">
        <f>IF(Tabla1[[#This Row],[Mov]]="VNT",Tabla1[[#This Row],[Sale]]-Tabla1[[#This Row],[Cost]],-Tabla1[[#This Row],[Cost]]*Tabla1[[#This Row],[Cant]])</f>
        <v>-65000</v>
      </c>
      <c r="P854" s="8">
        <f>IF(Tabla1[[#This Row],[Mov]]="VNT",-Tabla1[[#This Row],[Cant]],Tabla1[[#This Row],[Cant]])</f>
        <v>1</v>
      </c>
      <c r="Q854" s="8">
        <f>DAY(Tabla1[[#This Row],[Date]])</f>
        <v>25</v>
      </c>
      <c r="R854" s="8">
        <f>MONTH(Tabla1[[#This Row],[Date]])</f>
        <v>6</v>
      </c>
      <c r="S854" s="8">
        <f>YEAR(Tabla1[[#This Row],[Date]])</f>
        <v>2022</v>
      </c>
    </row>
    <row r="855" spans="1:19" x14ac:dyDescent="0.2">
      <c r="A855">
        <v>854</v>
      </c>
      <c r="B855" s="1">
        <v>44737</v>
      </c>
      <c r="C855" t="s">
        <v>261</v>
      </c>
      <c r="D855" t="s">
        <v>339</v>
      </c>
      <c r="E855">
        <v>1</v>
      </c>
      <c r="F855" t="s">
        <v>532</v>
      </c>
      <c r="G855" t="s">
        <v>620</v>
      </c>
      <c r="H855" t="s">
        <v>621</v>
      </c>
      <c r="M855" s="2">
        <v>45000</v>
      </c>
      <c r="N855" s="2">
        <v>70000</v>
      </c>
      <c r="O855" s="2">
        <f>IF(Tabla1[[#This Row],[Mov]]="VNT",Tabla1[[#This Row],[Sale]]-Tabla1[[#This Row],[Cost]],-Tabla1[[#This Row],[Cost]]*Tabla1[[#This Row],[Cant]])</f>
        <v>-45000</v>
      </c>
      <c r="P855" s="8">
        <f>IF(Tabla1[[#This Row],[Mov]]="VNT",-Tabla1[[#This Row],[Cant]],Tabla1[[#This Row],[Cant]])</f>
        <v>1</v>
      </c>
      <c r="Q855" s="8">
        <f>DAY(Tabla1[[#This Row],[Date]])</f>
        <v>25</v>
      </c>
      <c r="R855" s="8">
        <f>MONTH(Tabla1[[#This Row],[Date]])</f>
        <v>6</v>
      </c>
      <c r="S855" s="8">
        <f>YEAR(Tabla1[[#This Row],[Date]])</f>
        <v>2022</v>
      </c>
    </row>
    <row r="856" spans="1:19" x14ac:dyDescent="0.2">
      <c r="A856">
        <v>855</v>
      </c>
      <c r="B856" s="1">
        <v>44737</v>
      </c>
      <c r="C856" t="s">
        <v>261</v>
      </c>
      <c r="D856" t="s">
        <v>339</v>
      </c>
      <c r="E856">
        <v>2</v>
      </c>
      <c r="F856" t="s">
        <v>214</v>
      </c>
      <c r="G856" t="s">
        <v>266</v>
      </c>
      <c r="H856" t="s">
        <v>374</v>
      </c>
      <c r="M856" s="2">
        <v>25000</v>
      </c>
      <c r="N856" s="2">
        <v>39000</v>
      </c>
      <c r="O856" s="2">
        <f>IF(Tabla1[[#This Row],[Mov]]="VNT",Tabla1[[#This Row],[Sale]]-Tabla1[[#This Row],[Cost]],-Tabla1[[#This Row],[Cost]]*Tabla1[[#This Row],[Cant]])</f>
        <v>-50000</v>
      </c>
      <c r="P856" s="8">
        <f>IF(Tabla1[[#This Row],[Mov]]="VNT",-Tabla1[[#This Row],[Cant]],Tabla1[[#This Row],[Cant]])</f>
        <v>2</v>
      </c>
      <c r="Q856" s="8">
        <f>DAY(Tabla1[[#This Row],[Date]])</f>
        <v>25</v>
      </c>
      <c r="R856" s="8">
        <f>MONTH(Tabla1[[#This Row],[Date]])</f>
        <v>6</v>
      </c>
      <c r="S856" s="8">
        <f>YEAR(Tabla1[[#This Row],[Date]])</f>
        <v>2022</v>
      </c>
    </row>
    <row r="857" spans="1:19" x14ac:dyDescent="0.2">
      <c r="A857">
        <v>856</v>
      </c>
      <c r="B857" s="1">
        <v>44737</v>
      </c>
      <c r="C857" t="s">
        <v>261</v>
      </c>
      <c r="D857" t="s">
        <v>623</v>
      </c>
      <c r="E857">
        <v>3</v>
      </c>
      <c r="F857" t="s">
        <v>532</v>
      </c>
      <c r="G857" t="s">
        <v>273</v>
      </c>
      <c r="H857" t="s">
        <v>733</v>
      </c>
      <c r="J857" t="s">
        <v>23</v>
      </c>
      <c r="M857" s="2">
        <v>18000</v>
      </c>
      <c r="N857" s="2">
        <v>30000</v>
      </c>
      <c r="O857" s="2">
        <f>IF(Tabla1[[#This Row],[Mov]]="VNT",Tabla1[[#This Row],[Sale]]-Tabla1[[#This Row],[Cost]],-Tabla1[[#This Row],[Cost]]*Tabla1[[#This Row],[Cant]])</f>
        <v>-54000</v>
      </c>
      <c r="P857" s="8">
        <f>IF(Tabla1[[#This Row],[Mov]]="VNT",-Tabla1[[#This Row],[Cant]],Tabla1[[#This Row],[Cant]])</f>
        <v>3</v>
      </c>
      <c r="Q857" s="8">
        <f>DAY(Tabla1[[#This Row],[Date]])</f>
        <v>25</v>
      </c>
      <c r="R857" s="8">
        <f>MONTH(Tabla1[[#This Row],[Date]])</f>
        <v>6</v>
      </c>
      <c r="S857" s="8">
        <f>YEAR(Tabla1[[#This Row],[Date]])</f>
        <v>2022</v>
      </c>
    </row>
    <row r="858" spans="1:19" x14ac:dyDescent="0.2">
      <c r="A858">
        <v>857</v>
      </c>
      <c r="B858" s="1">
        <v>44737</v>
      </c>
      <c r="C858" t="s">
        <v>261</v>
      </c>
      <c r="D858" t="s">
        <v>623</v>
      </c>
      <c r="E858">
        <v>1</v>
      </c>
      <c r="F858" t="s">
        <v>44</v>
      </c>
      <c r="G858" t="s">
        <v>702</v>
      </c>
      <c r="H858" t="s">
        <v>348</v>
      </c>
      <c r="J858" t="s">
        <v>25</v>
      </c>
      <c r="M858" s="2">
        <v>35000</v>
      </c>
      <c r="N858" s="2">
        <v>60000</v>
      </c>
      <c r="O858" s="2">
        <f>IF(Tabla1[[#This Row],[Mov]]="VNT",Tabla1[[#This Row],[Sale]]-Tabla1[[#This Row],[Cost]],-Tabla1[[#This Row],[Cost]]*Tabla1[[#This Row],[Cant]])</f>
        <v>-35000</v>
      </c>
      <c r="P858" s="8">
        <f>IF(Tabla1[[#This Row],[Mov]]="VNT",-Tabla1[[#This Row],[Cant]],Tabla1[[#This Row],[Cant]])</f>
        <v>1</v>
      </c>
      <c r="Q858" s="8">
        <f>DAY(Tabla1[[#This Row],[Date]])</f>
        <v>25</v>
      </c>
      <c r="R858" s="8">
        <f>MONTH(Tabla1[[#This Row],[Date]])</f>
        <v>6</v>
      </c>
      <c r="S858" s="8">
        <f>YEAR(Tabla1[[#This Row],[Date]])</f>
        <v>2022</v>
      </c>
    </row>
    <row r="859" spans="1:19" x14ac:dyDescent="0.2">
      <c r="A859">
        <v>858</v>
      </c>
      <c r="B859" s="1">
        <v>44737</v>
      </c>
      <c r="C859" t="s">
        <v>261</v>
      </c>
      <c r="D859" t="s">
        <v>623</v>
      </c>
      <c r="E859">
        <v>1</v>
      </c>
      <c r="F859" t="s">
        <v>44</v>
      </c>
      <c r="G859" t="s">
        <v>702</v>
      </c>
      <c r="H859" t="s">
        <v>348</v>
      </c>
      <c r="J859" t="s">
        <v>81</v>
      </c>
      <c r="M859" s="2">
        <v>35000</v>
      </c>
      <c r="N859" s="2">
        <v>60000</v>
      </c>
      <c r="O859" s="2">
        <f>IF(Tabla1[[#This Row],[Mov]]="VNT",Tabla1[[#This Row],[Sale]]-Tabla1[[#This Row],[Cost]],-Tabla1[[#This Row],[Cost]]*Tabla1[[#This Row],[Cant]])</f>
        <v>-35000</v>
      </c>
      <c r="P859" s="8">
        <f>IF(Tabla1[[#This Row],[Mov]]="VNT",-Tabla1[[#This Row],[Cant]],Tabla1[[#This Row],[Cant]])</f>
        <v>1</v>
      </c>
      <c r="Q859" s="8">
        <f>DAY(Tabla1[[#This Row],[Date]])</f>
        <v>25</v>
      </c>
      <c r="R859" s="8">
        <f>MONTH(Tabla1[[#This Row],[Date]])</f>
        <v>6</v>
      </c>
      <c r="S859" s="8">
        <f>YEAR(Tabla1[[#This Row],[Date]])</f>
        <v>2022</v>
      </c>
    </row>
    <row r="860" spans="1:19" x14ac:dyDescent="0.2">
      <c r="A860">
        <v>859</v>
      </c>
      <c r="B860" s="1">
        <v>44737</v>
      </c>
      <c r="C860" t="s">
        <v>261</v>
      </c>
      <c r="D860" t="s">
        <v>623</v>
      </c>
      <c r="E860">
        <v>1</v>
      </c>
      <c r="F860" t="s">
        <v>734</v>
      </c>
      <c r="G860" t="s">
        <v>740</v>
      </c>
      <c r="H860" t="s">
        <v>735</v>
      </c>
      <c r="J860" t="s">
        <v>81</v>
      </c>
      <c r="M860" s="2">
        <v>24000</v>
      </c>
      <c r="N860" s="2">
        <v>45000</v>
      </c>
      <c r="O860" s="2">
        <f>IF(Tabla1[[#This Row],[Mov]]="VNT",Tabla1[[#This Row],[Sale]]-Tabla1[[#This Row],[Cost]],-Tabla1[[#This Row],[Cost]]*Tabla1[[#This Row],[Cant]])</f>
        <v>-24000</v>
      </c>
      <c r="P860" s="8">
        <f>IF(Tabla1[[#This Row],[Mov]]="VNT",-Tabla1[[#This Row],[Cant]],Tabla1[[#This Row],[Cant]])</f>
        <v>1</v>
      </c>
      <c r="Q860" s="8">
        <f>DAY(Tabla1[[#This Row],[Date]])</f>
        <v>25</v>
      </c>
      <c r="R860" s="8">
        <f>MONTH(Tabla1[[#This Row],[Date]])</f>
        <v>6</v>
      </c>
      <c r="S860" s="8">
        <f>YEAR(Tabla1[[#This Row],[Date]])</f>
        <v>2022</v>
      </c>
    </row>
    <row r="861" spans="1:19" x14ac:dyDescent="0.2">
      <c r="A861">
        <v>860</v>
      </c>
      <c r="B861" s="1">
        <v>44737</v>
      </c>
      <c r="C861" t="s">
        <v>261</v>
      </c>
      <c r="D861" t="s">
        <v>623</v>
      </c>
      <c r="E861">
        <v>1</v>
      </c>
      <c r="F861" t="s">
        <v>734</v>
      </c>
      <c r="G861" t="s">
        <v>740</v>
      </c>
      <c r="H861" t="s">
        <v>735</v>
      </c>
      <c r="J861" t="s">
        <v>17</v>
      </c>
      <c r="M861" s="2">
        <v>24000</v>
      </c>
      <c r="N861" s="2">
        <v>45000</v>
      </c>
      <c r="O861" s="2">
        <f>IF(Tabla1[[#This Row],[Mov]]="VNT",Tabla1[[#This Row],[Sale]]-Tabla1[[#This Row],[Cost]],-Tabla1[[#This Row],[Cost]]*Tabla1[[#This Row],[Cant]])</f>
        <v>-24000</v>
      </c>
      <c r="P861" s="8">
        <f>IF(Tabla1[[#This Row],[Mov]]="VNT",-Tabla1[[#This Row],[Cant]],Tabla1[[#This Row],[Cant]])</f>
        <v>1</v>
      </c>
      <c r="Q861" s="8">
        <f>DAY(Tabla1[[#This Row],[Date]])</f>
        <v>25</v>
      </c>
      <c r="R861" s="8">
        <f>MONTH(Tabla1[[#This Row],[Date]])</f>
        <v>6</v>
      </c>
      <c r="S861" s="8">
        <f>YEAR(Tabla1[[#This Row],[Date]])</f>
        <v>2022</v>
      </c>
    </row>
    <row r="862" spans="1:19" x14ac:dyDescent="0.2">
      <c r="A862">
        <v>861</v>
      </c>
      <c r="B862" s="1">
        <v>44737</v>
      </c>
      <c r="C862" t="s">
        <v>261</v>
      </c>
      <c r="D862" t="s">
        <v>623</v>
      </c>
      <c r="E862">
        <v>1</v>
      </c>
      <c r="F862" t="s">
        <v>734</v>
      </c>
      <c r="G862" t="s">
        <v>740</v>
      </c>
      <c r="H862" t="s">
        <v>736</v>
      </c>
      <c r="J862" t="s">
        <v>37</v>
      </c>
      <c r="M862" s="2">
        <v>38000</v>
      </c>
      <c r="N862" s="2">
        <v>69000</v>
      </c>
      <c r="O862" s="2">
        <f>IF(Tabla1[[#This Row],[Mov]]="VNT",Tabla1[[#This Row],[Sale]]-Tabla1[[#This Row],[Cost]],-Tabla1[[#This Row],[Cost]]*Tabla1[[#This Row],[Cant]])</f>
        <v>-38000</v>
      </c>
      <c r="P862" s="8">
        <f>IF(Tabla1[[#This Row],[Mov]]="VNT",-Tabla1[[#This Row],[Cant]],Tabla1[[#This Row],[Cant]])</f>
        <v>1</v>
      </c>
      <c r="Q862" s="8">
        <f>DAY(Tabla1[[#This Row],[Date]])</f>
        <v>25</v>
      </c>
      <c r="R862" s="8">
        <f>MONTH(Tabla1[[#This Row],[Date]])</f>
        <v>6</v>
      </c>
      <c r="S862" s="8">
        <f>YEAR(Tabla1[[#This Row],[Date]])</f>
        <v>2022</v>
      </c>
    </row>
    <row r="863" spans="1:19" x14ac:dyDescent="0.2">
      <c r="A863">
        <v>862</v>
      </c>
      <c r="B863" s="1">
        <v>44737</v>
      </c>
      <c r="C863" t="s">
        <v>261</v>
      </c>
      <c r="D863" t="s">
        <v>623</v>
      </c>
      <c r="E863">
        <v>1</v>
      </c>
      <c r="F863" t="s">
        <v>532</v>
      </c>
      <c r="G863" t="s">
        <v>737</v>
      </c>
      <c r="H863" t="s">
        <v>738</v>
      </c>
      <c r="M863" s="2">
        <v>50000</v>
      </c>
      <c r="N863" s="2">
        <v>90000</v>
      </c>
      <c r="O863" s="2">
        <f>IF(Tabla1[[#This Row],[Mov]]="VNT",Tabla1[[#This Row],[Sale]]-Tabla1[[#This Row],[Cost]],-Tabla1[[#This Row],[Cost]]*Tabla1[[#This Row],[Cant]])</f>
        <v>-50000</v>
      </c>
      <c r="P863" s="8">
        <f>IF(Tabla1[[#This Row],[Mov]]="VNT",-Tabla1[[#This Row],[Cant]],Tabla1[[#This Row],[Cant]])</f>
        <v>1</v>
      </c>
      <c r="Q863" s="8">
        <f>DAY(Tabla1[[#This Row],[Date]])</f>
        <v>25</v>
      </c>
      <c r="R863" s="8">
        <f>MONTH(Tabla1[[#This Row],[Date]])</f>
        <v>6</v>
      </c>
      <c r="S863" s="8">
        <f>YEAR(Tabla1[[#This Row],[Date]])</f>
        <v>2022</v>
      </c>
    </row>
    <row r="864" spans="1:19" x14ac:dyDescent="0.2">
      <c r="A864">
        <v>863</v>
      </c>
      <c r="B864" s="1">
        <v>44737</v>
      </c>
      <c r="C864" t="s">
        <v>261</v>
      </c>
      <c r="D864" t="s">
        <v>463</v>
      </c>
      <c r="E864">
        <v>3</v>
      </c>
      <c r="F864" t="s">
        <v>739</v>
      </c>
      <c r="G864" t="s">
        <v>266</v>
      </c>
      <c r="H864" t="s">
        <v>739</v>
      </c>
      <c r="M864" s="2">
        <v>5000</v>
      </c>
      <c r="N864" s="2">
        <v>14000</v>
      </c>
      <c r="O864" s="2">
        <f>IF(Tabla1[[#This Row],[Mov]]="VNT",Tabla1[[#This Row],[Sale]]-Tabla1[[#This Row],[Cost]],-Tabla1[[#This Row],[Cost]]*Tabla1[[#This Row],[Cant]])</f>
        <v>-15000</v>
      </c>
      <c r="P864" s="8">
        <f>IF(Tabla1[[#This Row],[Mov]]="VNT",-Tabla1[[#This Row],[Cant]],Tabla1[[#This Row],[Cant]])</f>
        <v>3</v>
      </c>
      <c r="Q864" s="8">
        <f>DAY(Tabla1[[#This Row],[Date]])</f>
        <v>25</v>
      </c>
      <c r="R864" s="8">
        <f>MONTH(Tabla1[[#This Row],[Date]])</f>
        <v>6</v>
      </c>
      <c r="S864" s="8">
        <f>YEAR(Tabla1[[#This Row],[Date]])</f>
        <v>2022</v>
      </c>
    </row>
    <row r="865" spans="1:19" x14ac:dyDescent="0.2">
      <c r="A865">
        <v>864</v>
      </c>
      <c r="B865" s="1">
        <v>44737</v>
      </c>
      <c r="C865" t="s">
        <v>261</v>
      </c>
      <c r="D865" t="s">
        <v>269</v>
      </c>
      <c r="E865">
        <v>2</v>
      </c>
      <c r="F865" t="s">
        <v>628</v>
      </c>
      <c r="G865" t="s">
        <v>266</v>
      </c>
      <c r="H865" t="s">
        <v>747</v>
      </c>
      <c r="M865" s="2">
        <v>9000</v>
      </c>
      <c r="N865" s="2">
        <v>22000</v>
      </c>
      <c r="O865" s="2">
        <f>IF(Tabla1[[#This Row],[Mov]]="VNT",Tabla1[[#This Row],[Sale]]-Tabla1[[#This Row],[Cost]],-Tabla1[[#This Row],[Cost]]*Tabla1[[#This Row],[Cant]])</f>
        <v>-18000</v>
      </c>
      <c r="P865" s="8">
        <f>IF(Tabla1[[#This Row],[Mov]]="VNT",-Tabla1[[#This Row],[Cant]],Tabla1[[#This Row],[Cant]])</f>
        <v>2</v>
      </c>
      <c r="Q865" s="8">
        <f>DAY(Tabla1[[#This Row],[Date]])</f>
        <v>25</v>
      </c>
      <c r="R865" s="8">
        <f>MONTH(Tabla1[[#This Row],[Date]])</f>
        <v>6</v>
      </c>
      <c r="S865" s="8">
        <f>YEAR(Tabla1[[#This Row],[Date]])</f>
        <v>2022</v>
      </c>
    </row>
    <row r="866" spans="1:19" x14ac:dyDescent="0.2">
      <c r="A866">
        <v>865</v>
      </c>
      <c r="B866" s="1">
        <v>44737</v>
      </c>
      <c r="C866" t="s">
        <v>261</v>
      </c>
      <c r="D866" t="s">
        <v>269</v>
      </c>
      <c r="E866">
        <v>2</v>
      </c>
      <c r="F866" t="s">
        <v>628</v>
      </c>
      <c r="G866" t="s">
        <v>266</v>
      </c>
      <c r="H866" t="s">
        <v>746</v>
      </c>
      <c r="M866" s="2">
        <v>4500</v>
      </c>
      <c r="N866" s="2">
        <v>10000</v>
      </c>
      <c r="O866" s="2">
        <f>IF(Tabla1[[#This Row],[Mov]]="VNT",Tabla1[[#This Row],[Sale]]-Tabla1[[#This Row],[Cost]],-Tabla1[[#This Row],[Cost]]*Tabla1[[#This Row],[Cant]])</f>
        <v>-9000</v>
      </c>
      <c r="P866" s="8">
        <f>IF(Tabla1[[#This Row],[Mov]]="VNT",-Tabla1[[#This Row],[Cant]],Tabla1[[#This Row],[Cant]])</f>
        <v>2</v>
      </c>
      <c r="Q866" s="8">
        <f>DAY(Tabla1[[#This Row],[Date]])</f>
        <v>25</v>
      </c>
      <c r="R866" s="8">
        <f>MONTH(Tabla1[[#This Row],[Date]])</f>
        <v>6</v>
      </c>
      <c r="S866" s="8">
        <f>YEAR(Tabla1[[#This Row],[Date]])</f>
        <v>2022</v>
      </c>
    </row>
    <row r="867" spans="1:19" x14ac:dyDescent="0.2">
      <c r="A867">
        <v>866</v>
      </c>
      <c r="B867" s="1">
        <v>44737</v>
      </c>
      <c r="C867" t="s">
        <v>261</v>
      </c>
      <c r="D867" t="s">
        <v>269</v>
      </c>
      <c r="E867">
        <v>1</v>
      </c>
      <c r="F867" t="s">
        <v>47</v>
      </c>
      <c r="G867" t="s">
        <v>266</v>
      </c>
      <c r="H867" t="s">
        <v>745</v>
      </c>
      <c r="M867" s="2">
        <v>8000</v>
      </c>
      <c r="N867" s="2">
        <v>19000</v>
      </c>
      <c r="O867" s="2">
        <f>IF(Tabla1[[#This Row],[Mov]]="VNT",Tabla1[[#This Row],[Sale]]-Tabla1[[#This Row],[Cost]],-Tabla1[[#This Row],[Cost]]*Tabla1[[#This Row],[Cant]])</f>
        <v>-8000</v>
      </c>
      <c r="P867" s="8">
        <f>IF(Tabla1[[#This Row],[Mov]]="VNT",-Tabla1[[#This Row],[Cant]],Tabla1[[#This Row],[Cant]])</f>
        <v>1</v>
      </c>
      <c r="Q867" s="8">
        <f>DAY(Tabla1[[#This Row],[Date]])</f>
        <v>25</v>
      </c>
      <c r="R867" s="8">
        <f>MONTH(Tabla1[[#This Row],[Date]])</f>
        <v>6</v>
      </c>
      <c r="S867" s="8">
        <f>YEAR(Tabla1[[#This Row],[Date]])</f>
        <v>2022</v>
      </c>
    </row>
    <row r="868" spans="1:19" x14ac:dyDescent="0.2">
      <c r="A868">
        <v>867</v>
      </c>
      <c r="B868" s="1">
        <v>44737</v>
      </c>
      <c r="C868" t="s">
        <v>261</v>
      </c>
      <c r="D868" t="s">
        <v>269</v>
      </c>
      <c r="E868">
        <v>1</v>
      </c>
      <c r="F868" t="s">
        <v>831</v>
      </c>
      <c r="G868" t="s">
        <v>465</v>
      </c>
      <c r="H868" t="s">
        <v>744</v>
      </c>
      <c r="M868" s="2">
        <v>55000</v>
      </c>
      <c r="N868" s="2">
        <v>94000</v>
      </c>
      <c r="O868" s="2">
        <f>IF(Tabla1[[#This Row],[Mov]]="VNT",Tabla1[[#This Row],[Sale]]-Tabla1[[#This Row],[Cost]],-Tabla1[[#This Row],[Cost]]*Tabla1[[#This Row],[Cant]])</f>
        <v>-55000</v>
      </c>
      <c r="P868" s="8">
        <f>IF(Tabla1[[#This Row],[Mov]]="VNT",-Tabla1[[#This Row],[Cant]],Tabla1[[#This Row],[Cant]])</f>
        <v>1</v>
      </c>
      <c r="Q868" s="8">
        <f>DAY(Tabla1[[#This Row],[Date]])</f>
        <v>25</v>
      </c>
      <c r="R868" s="8">
        <f>MONTH(Tabla1[[#This Row],[Date]])</f>
        <v>6</v>
      </c>
      <c r="S868" s="8">
        <f>YEAR(Tabla1[[#This Row],[Date]])</f>
        <v>2022</v>
      </c>
    </row>
    <row r="869" spans="1:19" x14ac:dyDescent="0.2">
      <c r="A869">
        <v>868</v>
      </c>
      <c r="B869" s="1">
        <v>44737</v>
      </c>
      <c r="C869" t="s">
        <v>261</v>
      </c>
      <c r="D869" t="s">
        <v>269</v>
      </c>
      <c r="E869">
        <v>5</v>
      </c>
      <c r="F869" t="s">
        <v>21</v>
      </c>
      <c r="G869" t="s">
        <v>272</v>
      </c>
      <c r="H869" t="s">
        <v>743</v>
      </c>
      <c r="M869" s="2">
        <v>4000</v>
      </c>
      <c r="N869" s="2">
        <v>12000</v>
      </c>
      <c r="O869" s="2">
        <f>IF(Tabla1[[#This Row],[Mov]]="VNT",Tabla1[[#This Row],[Sale]]-Tabla1[[#This Row],[Cost]],-Tabla1[[#This Row],[Cost]]*Tabla1[[#This Row],[Cant]])</f>
        <v>-20000</v>
      </c>
      <c r="P869" s="8">
        <f>IF(Tabla1[[#This Row],[Mov]]="VNT",-Tabla1[[#This Row],[Cant]],Tabla1[[#This Row],[Cant]])</f>
        <v>5</v>
      </c>
      <c r="Q869" s="8">
        <f>DAY(Tabla1[[#This Row],[Date]])</f>
        <v>25</v>
      </c>
      <c r="R869" s="8">
        <f>MONTH(Tabla1[[#This Row],[Date]])</f>
        <v>6</v>
      </c>
      <c r="S869" s="8">
        <f>YEAR(Tabla1[[#This Row],[Date]])</f>
        <v>2022</v>
      </c>
    </row>
    <row r="870" spans="1:19" x14ac:dyDescent="0.2">
      <c r="A870">
        <v>869</v>
      </c>
      <c r="B870" s="1">
        <v>44737</v>
      </c>
      <c r="C870" t="s">
        <v>261</v>
      </c>
      <c r="D870" t="s">
        <v>269</v>
      </c>
      <c r="E870">
        <v>1</v>
      </c>
      <c r="F870" t="s">
        <v>532</v>
      </c>
      <c r="G870" t="s">
        <v>741</v>
      </c>
      <c r="H870" t="s">
        <v>742</v>
      </c>
      <c r="M870" s="2">
        <v>37000</v>
      </c>
      <c r="N870" s="2">
        <v>65000</v>
      </c>
      <c r="O870" s="2">
        <f>IF(Tabla1[[#This Row],[Mov]]="VNT",Tabla1[[#This Row],[Sale]]-Tabla1[[#This Row],[Cost]],-Tabla1[[#This Row],[Cost]]*Tabla1[[#This Row],[Cant]])</f>
        <v>-37000</v>
      </c>
      <c r="P870" s="8">
        <f>IF(Tabla1[[#This Row],[Mov]]="VNT",-Tabla1[[#This Row],[Cant]],Tabla1[[#This Row],[Cant]])</f>
        <v>1</v>
      </c>
      <c r="Q870" s="8">
        <f>DAY(Tabla1[[#This Row],[Date]])</f>
        <v>25</v>
      </c>
      <c r="R870" s="8">
        <f>MONTH(Tabla1[[#This Row],[Date]])</f>
        <v>6</v>
      </c>
      <c r="S870" s="8">
        <f>YEAR(Tabla1[[#This Row],[Date]])</f>
        <v>2022</v>
      </c>
    </row>
    <row r="871" spans="1:19" x14ac:dyDescent="0.2">
      <c r="A871">
        <v>870</v>
      </c>
      <c r="B871" s="1">
        <v>44738</v>
      </c>
      <c r="C871" t="s">
        <v>260</v>
      </c>
      <c r="D871" t="s">
        <v>332</v>
      </c>
      <c r="E871">
        <v>1</v>
      </c>
      <c r="F871" t="s">
        <v>26</v>
      </c>
      <c r="G871" t="s">
        <v>262</v>
      </c>
      <c r="H871" t="s">
        <v>29</v>
      </c>
      <c r="I871" t="s">
        <v>16</v>
      </c>
      <c r="J871" t="s">
        <v>25</v>
      </c>
      <c r="K871" t="s">
        <v>18</v>
      </c>
      <c r="L871" t="s">
        <v>52</v>
      </c>
      <c r="M871" s="2">
        <v>7500</v>
      </c>
      <c r="N871" s="2">
        <v>15000</v>
      </c>
      <c r="O871" s="2">
        <f>IF(Tabla1[[#This Row],[Mov]]="VNT",Tabla1[[#This Row],[Sale]]-Tabla1[[#This Row],[Cost]],-Tabla1[[#This Row],[Cost]]*Tabla1[[#This Row],[Cant]])</f>
        <v>7500</v>
      </c>
      <c r="P871" s="8">
        <f>IF(Tabla1[[#This Row],[Mov]]="VNT",-Tabla1[[#This Row],[Cant]],Tabla1[[#This Row],[Cant]])</f>
        <v>-1</v>
      </c>
      <c r="Q871" s="8">
        <f>DAY(Tabla1[[#This Row],[Date]])</f>
        <v>26</v>
      </c>
      <c r="R871" s="8">
        <f>MONTH(Tabla1[[#This Row],[Date]])</f>
        <v>6</v>
      </c>
      <c r="S871" s="8">
        <f>YEAR(Tabla1[[#This Row],[Date]])</f>
        <v>2022</v>
      </c>
    </row>
    <row r="872" spans="1:19" x14ac:dyDescent="0.2">
      <c r="A872">
        <v>871</v>
      </c>
      <c r="B872" s="1">
        <v>44738</v>
      </c>
      <c r="C872" t="s">
        <v>260</v>
      </c>
      <c r="D872" t="s">
        <v>332</v>
      </c>
      <c r="E872">
        <v>1</v>
      </c>
      <c r="F872" t="s">
        <v>116</v>
      </c>
      <c r="G872" t="s">
        <v>748</v>
      </c>
      <c r="H872" t="s">
        <v>749</v>
      </c>
      <c r="M872" s="2">
        <v>3271</v>
      </c>
      <c r="N872" s="2">
        <v>3500</v>
      </c>
      <c r="O872" s="2">
        <f>IF(Tabla1[[#This Row],[Mov]]="VNT",Tabla1[[#This Row],[Sale]]-Tabla1[[#This Row],[Cost]],-Tabla1[[#This Row],[Cost]]*Tabla1[[#This Row],[Cant]])</f>
        <v>229</v>
      </c>
      <c r="P872" s="8">
        <f>IF(Tabla1[[#This Row],[Mov]]="VNT",-Tabla1[[#This Row],[Cant]],Tabla1[[#This Row],[Cant]])</f>
        <v>-1</v>
      </c>
      <c r="Q872" s="8">
        <f>DAY(Tabla1[[#This Row],[Date]])</f>
        <v>26</v>
      </c>
      <c r="R872" s="8">
        <f>MONTH(Tabla1[[#This Row],[Date]])</f>
        <v>6</v>
      </c>
      <c r="S872" s="8">
        <f>YEAR(Tabla1[[#This Row],[Date]])</f>
        <v>2022</v>
      </c>
    </row>
    <row r="873" spans="1:19" x14ac:dyDescent="0.2">
      <c r="A873">
        <v>872</v>
      </c>
      <c r="B873" s="1">
        <v>44738</v>
      </c>
      <c r="C873" t="s">
        <v>260</v>
      </c>
      <c r="D873" t="s">
        <v>332</v>
      </c>
      <c r="E873">
        <v>1</v>
      </c>
      <c r="F873" t="s">
        <v>116</v>
      </c>
      <c r="G873" t="s">
        <v>748</v>
      </c>
      <c r="H873" t="s">
        <v>750</v>
      </c>
      <c r="M873" s="2">
        <v>15113</v>
      </c>
      <c r="N873" s="2">
        <v>15500</v>
      </c>
      <c r="O873" s="2">
        <f>IF(Tabla1[[#This Row],[Mov]]="VNT",Tabla1[[#This Row],[Sale]]-Tabla1[[#This Row],[Cost]],-Tabla1[[#This Row],[Cost]]*Tabla1[[#This Row],[Cant]])</f>
        <v>387</v>
      </c>
      <c r="P873" s="8">
        <f>IF(Tabla1[[#This Row],[Mov]]="VNT",-Tabla1[[#This Row],[Cant]],Tabla1[[#This Row],[Cant]])</f>
        <v>-1</v>
      </c>
      <c r="Q873" s="8">
        <f>DAY(Tabla1[[#This Row],[Date]])</f>
        <v>26</v>
      </c>
      <c r="R873" s="8">
        <f>MONTH(Tabla1[[#This Row],[Date]])</f>
        <v>6</v>
      </c>
      <c r="S873" s="8">
        <f>YEAR(Tabla1[[#This Row],[Date]])</f>
        <v>2022</v>
      </c>
    </row>
    <row r="874" spans="1:19" x14ac:dyDescent="0.2">
      <c r="A874">
        <v>873</v>
      </c>
      <c r="B874" s="1">
        <v>44738</v>
      </c>
      <c r="C874" t="s">
        <v>260</v>
      </c>
      <c r="D874" t="s">
        <v>332</v>
      </c>
      <c r="E874">
        <v>1</v>
      </c>
      <c r="F874" t="s">
        <v>342</v>
      </c>
      <c r="G874" t="s">
        <v>273</v>
      </c>
      <c r="H874" t="s">
        <v>467</v>
      </c>
      <c r="M874" s="2">
        <v>1000</v>
      </c>
      <c r="N874" s="2">
        <v>10000</v>
      </c>
      <c r="O874" s="2">
        <f>IF(Tabla1[[#This Row],[Mov]]="VNT",Tabla1[[#This Row],[Sale]]-Tabla1[[#This Row],[Cost]],-Tabla1[[#This Row],[Cost]]*Tabla1[[#This Row],[Cant]])</f>
        <v>9000</v>
      </c>
      <c r="P874" s="8">
        <f>IF(Tabla1[[#This Row],[Mov]]="VNT",-Tabla1[[#This Row],[Cant]],Tabla1[[#This Row],[Cant]])</f>
        <v>-1</v>
      </c>
      <c r="Q874" s="8">
        <f>DAY(Tabla1[[#This Row],[Date]])</f>
        <v>26</v>
      </c>
      <c r="R874" s="8">
        <f>MONTH(Tabla1[[#This Row],[Date]])</f>
        <v>6</v>
      </c>
      <c r="S874" s="8">
        <f>YEAR(Tabla1[[#This Row],[Date]])</f>
        <v>2022</v>
      </c>
    </row>
    <row r="875" spans="1:19" x14ac:dyDescent="0.2">
      <c r="A875">
        <v>874</v>
      </c>
      <c r="B875" s="1">
        <v>44738</v>
      </c>
      <c r="C875" t="s">
        <v>260</v>
      </c>
      <c r="D875" t="s">
        <v>332</v>
      </c>
      <c r="E875">
        <v>1</v>
      </c>
      <c r="F875" t="s">
        <v>224</v>
      </c>
      <c r="G875" t="s">
        <v>273</v>
      </c>
      <c r="H875" t="s">
        <v>467</v>
      </c>
      <c r="M875" s="2">
        <v>7500</v>
      </c>
      <c r="N875" s="2">
        <v>18000</v>
      </c>
      <c r="O875" s="2">
        <f>IF(Tabla1[[#This Row],[Mov]]="VNT",Tabla1[[#This Row],[Sale]]-Tabla1[[#This Row],[Cost]],-Tabla1[[#This Row],[Cost]]*Tabla1[[#This Row],[Cant]])</f>
        <v>10500</v>
      </c>
      <c r="P875" s="8">
        <f>IF(Tabla1[[#This Row],[Mov]]="VNT",-Tabla1[[#This Row],[Cant]],Tabla1[[#This Row],[Cant]])</f>
        <v>-1</v>
      </c>
      <c r="Q875" s="8">
        <f>DAY(Tabla1[[#This Row],[Date]])</f>
        <v>26</v>
      </c>
      <c r="R875" s="8">
        <f>MONTH(Tabla1[[#This Row],[Date]])</f>
        <v>6</v>
      </c>
      <c r="S875" s="8">
        <f>YEAR(Tabla1[[#This Row],[Date]])</f>
        <v>2022</v>
      </c>
    </row>
    <row r="876" spans="1:19" x14ac:dyDescent="0.2">
      <c r="A876">
        <v>875</v>
      </c>
      <c r="B876" s="1">
        <v>44738</v>
      </c>
      <c r="C876" t="s">
        <v>260</v>
      </c>
      <c r="D876" t="s">
        <v>332</v>
      </c>
      <c r="E876">
        <v>1</v>
      </c>
      <c r="F876" t="s">
        <v>476</v>
      </c>
      <c r="G876" t="s">
        <v>266</v>
      </c>
      <c r="H876" t="s">
        <v>759</v>
      </c>
      <c r="M876" s="2">
        <v>1800</v>
      </c>
      <c r="N876" s="2">
        <v>4000</v>
      </c>
      <c r="O876" s="2">
        <f>IF(Tabla1[[#This Row],[Mov]]="VNT",Tabla1[[#This Row],[Sale]]-Tabla1[[#This Row],[Cost]],-Tabla1[[#This Row],[Cost]]*Tabla1[[#This Row],[Cant]])</f>
        <v>2200</v>
      </c>
      <c r="P876" s="8">
        <f>IF(Tabla1[[#This Row],[Mov]]="VNT",-Tabla1[[#This Row],[Cant]],Tabla1[[#This Row],[Cant]])</f>
        <v>-1</v>
      </c>
      <c r="Q876" s="8">
        <f>DAY(Tabla1[[#This Row],[Date]])</f>
        <v>26</v>
      </c>
      <c r="R876" s="8">
        <f>MONTH(Tabla1[[#This Row],[Date]])</f>
        <v>6</v>
      </c>
      <c r="S876" s="8">
        <f>YEAR(Tabla1[[#This Row],[Date]])</f>
        <v>2022</v>
      </c>
    </row>
    <row r="877" spans="1:19" x14ac:dyDescent="0.2">
      <c r="A877">
        <v>876</v>
      </c>
      <c r="B877" s="1">
        <v>44738</v>
      </c>
      <c r="C877" t="s">
        <v>260</v>
      </c>
      <c r="D877" t="s">
        <v>332</v>
      </c>
      <c r="E877">
        <v>1</v>
      </c>
      <c r="F877" t="s">
        <v>21</v>
      </c>
      <c r="G877" t="s">
        <v>333</v>
      </c>
      <c r="H877" t="s">
        <v>240</v>
      </c>
      <c r="J877" t="s">
        <v>23</v>
      </c>
      <c r="M877" s="2">
        <v>7000</v>
      </c>
      <c r="N877" s="2">
        <v>15000</v>
      </c>
      <c r="O877" s="2">
        <f>IF(Tabla1[[#This Row],[Mov]]="VNT",Tabla1[[#This Row],[Sale]]-Tabla1[[#This Row],[Cost]],-Tabla1[[#This Row],[Cost]]*Tabla1[[#This Row],[Cant]])</f>
        <v>8000</v>
      </c>
      <c r="P877" s="8">
        <f>IF(Tabla1[[#This Row],[Mov]]="VNT",-Tabla1[[#This Row],[Cant]],Tabla1[[#This Row],[Cant]])</f>
        <v>-1</v>
      </c>
      <c r="Q877" s="8">
        <f>DAY(Tabla1[[#This Row],[Date]])</f>
        <v>26</v>
      </c>
      <c r="R877" s="8">
        <f>MONTH(Tabla1[[#This Row],[Date]])</f>
        <v>6</v>
      </c>
      <c r="S877" s="8">
        <f>YEAR(Tabla1[[#This Row],[Date]])</f>
        <v>2022</v>
      </c>
    </row>
    <row r="878" spans="1:19" x14ac:dyDescent="0.2">
      <c r="A878">
        <v>877</v>
      </c>
      <c r="B878" s="1">
        <v>44738</v>
      </c>
      <c r="C878" t="s">
        <v>260</v>
      </c>
      <c r="D878" t="s">
        <v>332</v>
      </c>
      <c r="E878">
        <v>1</v>
      </c>
      <c r="F878" t="s">
        <v>21</v>
      </c>
      <c r="G878" t="s">
        <v>272</v>
      </c>
      <c r="H878" t="s">
        <v>24</v>
      </c>
      <c r="M878" s="2">
        <v>3500</v>
      </c>
      <c r="N878" s="2">
        <v>10000</v>
      </c>
      <c r="O878" s="2">
        <f>IF(Tabla1[[#This Row],[Mov]]="VNT",Tabla1[[#This Row],[Sale]]-Tabla1[[#This Row],[Cost]],-Tabla1[[#This Row],[Cost]]*Tabla1[[#This Row],[Cant]])</f>
        <v>6500</v>
      </c>
      <c r="P878" s="8">
        <f>IF(Tabla1[[#This Row],[Mov]]="VNT",-Tabla1[[#This Row],[Cant]],Tabla1[[#This Row],[Cant]])</f>
        <v>-1</v>
      </c>
      <c r="Q878" s="8">
        <f>DAY(Tabla1[[#This Row],[Date]])</f>
        <v>26</v>
      </c>
      <c r="R878" s="8">
        <f>MONTH(Tabla1[[#This Row],[Date]])</f>
        <v>6</v>
      </c>
      <c r="S878" s="8">
        <f>YEAR(Tabla1[[#This Row],[Date]])</f>
        <v>2022</v>
      </c>
    </row>
    <row r="879" spans="1:19" x14ac:dyDescent="0.2">
      <c r="A879">
        <v>878</v>
      </c>
      <c r="B879" s="1">
        <v>44738</v>
      </c>
      <c r="C879" t="s">
        <v>260</v>
      </c>
      <c r="D879" t="s">
        <v>332</v>
      </c>
      <c r="E879">
        <v>1</v>
      </c>
      <c r="F879" t="s">
        <v>476</v>
      </c>
      <c r="G879" t="s">
        <v>266</v>
      </c>
      <c r="H879" t="s">
        <v>751</v>
      </c>
      <c r="M879" s="2">
        <v>1800</v>
      </c>
      <c r="N879" s="2">
        <v>4000</v>
      </c>
      <c r="O879" s="2">
        <f>IF(Tabla1[[#This Row],[Mov]]="VNT",Tabla1[[#This Row],[Sale]]-Tabla1[[#This Row],[Cost]],-Tabla1[[#This Row],[Cost]]*Tabla1[[#This Row],[Cant]])</f>
        <v>2200</v>
      </c>
      <c r="P879" s="8">
        <f>IF(Tabla1[[#This Row],[Mov]]="VNT",-Tabla1[[#This Row],[Cant]],Tabla1[[#This Row],[Cant]])</f>
        <v>-1</v>
      </c>
      <c r="Q879" s="8">
        <f>DAY(Tabla1[[#This Row],[Date]])</f>
        <v>26</v>
      </c>
      <c r="R879" s="8">
        <f>MONTH(Tabla1[[#This Row],[Date]])</f>
        <v>6</v>
      </c>
      <c r="S879" s="8">
        <f>YEAR(Tabla1[[#This Row],[Date]])</f>
        <v>2022</v>
      </c>
    </row>
    <row r="880" spans="1:19" x14ac:dyDescent="0.2">
      <c r="A880">
        <v>879</v>
      </c>
      <c r="B880" s="1">
        <v>44738</v>
      </c>
      <c r="C880" t="s">
        <v>260</v>
      </c>
      <c r="D880" t="s">
        <v>752</v>
      </c>
      <c r="E880">
        <v>1</v>
      </c>
      <c r="F880" t="s">
        <v>21</v>
      </c>
      <c r="G880" t="s">
        <v>333</v>
      </c>
      <c r="H880" t="s">
        <v>240</v>
      </c>
      <c r="J880" t="s">
        <v>23</v>
      </c>
      <c r="M880" s="2">
        <v>7000</v>
      </c>
      <c r="N880" s="2">
        <v>15000</v>
      </c>
      <c r="O880" s="2">
        <f>IF(Tabla1[[#This Row],[Mov]]="VNT",Tabla1[[#This Row],[Sale]]-Tabla1[[#This Row],[Cost]],-Tabla1[[#This Row],[Cost]]*Tabla1[[#This Row],[Cant]])</f>
        <v>8000</v>
      </c>
      <c r="P880" s="8">
        <f>IF(Tabla1[[#This Row],[Mov]]="VNT",-Tabla1[[#This Row],[Cant]],Tabla1[[#This Row],[Cant]])</f>
        <v>-1</v>
      </c>
      <c r="Q880" s="8">
        <f>DAY(Tabla1[[#This Row],[Date]])</f>
        <v>26</v>
      </c>
      <c r="R880" s="8">
        <f>MONTH(Tabla1[[#This Row],[Date]])</f>
        <v>6</v>
      </c>
      <c r="S880" s="8">
        <f>YEAR(Tabla1[[#This Row],[Date]])</f>
        <v>2022</v>
      </c>
    </row>
    <row r="881" spans="1:19" x14ac:dyDescent="0.2">
      <c r="A881">
        <v>880</v>
      </c>
      <c r="B881" s="1">
        <v>44738</v>
      </c>
      <c r="C881" t="s">
        <v>260</v>
      </c>
      <c r="D881" t="s">
        <v>752</v>
      </c>
      <c r="E881">
        <v>1</v>
      </c>
      <c r="F881" t="s">
        <v>26</v>
      </c>
      <c r="G881" t="s">
        <v>272</v>
      </c>
      <c r="H881" t="s">
        <v>396</v>
      </c>
      <c r="M881" s="2">
        <v>3000</v>
      </c>
      <c r="N881" s="2">
        <v>8000</v>
      </c>
      <c r="O881" s="2">
        <f>IF(Tabla1[[#This Row],[Mov]]="VNT",Tabla1[[#This Row],[Sale]]-Tabla1[[#This Row],[Cost]],-Tabla1[[#This Row],[Cost]]*Tabla1[[#This Row],[Cant]])</f>
        <v>5000</v>
      </c>
      <c r="P881" s="8">
        <f>IF(Tabla1[[#This Row],[Mov]]="VNT",-Tabla1[[#This Row],[Cant]],Tabla1[[#This Row],[Cant]])</f>
        <v>-1</v>
      </c>
      <c r="Q881" s="8">
        <f>DAY(Tabla1[[#This Row],[Date]])</f>
        <v>26</v>
      </c>
      <c r="R881" s="8">
        <f>MONTH(Tabla1[[#This Row],[Date]])</f>
        <v>6</v>
      </c>
      <c r="S881" s="8">
        <f>YEAR(Tabla1[[#This Row],[Date]])</f>
        <v>2022</v>
      </c>
    </row>
    <row r="882" spans="1:19" x14ac:dyDescent="0.2">
      <c r="A882">
        <v>881</v>
      </c>
      <c r="B882" s="1">
        <v>44738</v>
      </c>
      <c r="C882" t="s">
        <v>260</v>
      </c>
      <c r="D882" t="s">
        <v>752</v>
      </c>
      <c r="E882">
        <v>1</v>
      </c>
      <c r="F882" t="s">
        <v>224</v>
      </c>
      <c r="G882" t="s">
        <v>272</v>
      </c>
      <c r="H882" t="s">
        <v>754</v>
      </c>
      <c r="M882" s="2">
        <v>10000</v>
      </c>
      <c r="N882" s="2">
        <v>20000</v>
      </c>
      <c r="O882" s="2">
        <f>IF(Tabla1[[#This Row],[Mov]]="VNT",Tabla1[[#This Row],[Sale]]-Tabla1[[#This Row],[Cost]],-Tabla1[[#This Row],[Cost]]*Tabla1[[#This Row],[Cant]])</f>
        <v>10000</v>
      </c>
      <c r="P882" s="8">
        <f>IF(Tabla1[[#This Row],[Mov]]="VNT",-Tabla1[[#This Row],[Cant]],Tabla1[[#This Row],[Cant]])</f>
        <v>-1</v>
      </c>
      <c r="Q882" s="8">
        <f>DAY(Tabla1[[#This Row],[Date]])</f>
        <v>26</v>
      </c>
      <c r="R882" s="8">
        <f>MONTH(Tabla1[[#This Row],[Date]])</f>
        <v>6</v>
      </c>
      <c r="S882" s="8">
        <f>YEAR(Tabla1[[#This Row],[Date]])</f>
        <v>2022</v>
      </c>
    </row>
    <row r="883" spans="1:19" x14ac:dyDescent="0.2">
      <c r="A883">
        <v>882</v>
      </c>
      <c r="B883" s="1">
        <v>44738</v>
      </c>
      <c r="C883" t="s">
        <v>260</v>
      </c>
      <c r="D883" t="s">
        <v>752</v>
      </c>
      <c r="E883">
        <v>1</v>
      </c>
      <c r="F883" t="s">
        <v>3257</v>
      </c>
      <c r="G883" t="s">
        <v>272</v>
      </c>
      <c r="H883" t="s">
        <v>754</v>
      </c>
      <c r="M883" s="2">
        <v>4500</v>
      </c>
      <c r="N883" s="2">
        <v>15000</v>
      </c>
      <c r="O883" s="2">
        <f>IF(Tabla1[[#This Row],[Mov]]="VNT",Tabla1[[#This Row],[Sale]]-Tabla1[[#This Row],[Cost]],-Tabla1[[#This Row],[Cost]]*Tabla1[[#This Row],[Cant]])</f>
        <v>10500</v>
      </c>
      <c r="P883" s="8">
        <f>IF(Tabla1[[#This Row],[Mov]]="VNT",-Tabla1[[#This Row],[Cant]],Tabla1[[#This Row],[Cant]])</f>
        <v>-1</v>
      </c>
      <c r="Q883" s="8">
        <f>DAY(Tabla1[[#This Row],[Date]])</f>
        <v>26</v>
      </c>
      <c r="R883" s="8">
        <f>MONTH(Tabla1[[#This Row],[Date]])</f>
        <v>6</v>
      </c>
      <c r="S883" s="8">
        <f>YEAR(Tabla1[[#This Row],[Date]])</f>
        <v>2022</v>
      </c>
    </row>
    <row r="884" spans="1:19" x14ac:dyDescent="0.2">
      <c r="A884">
        <v>883</v>
      </c>
      <c r="B884" s="1">
        <v>44738</v>
      </c>
      <c r="C884" t="s">
        <v>260</v>
      </c>
      <c r="D884" t="s">
        <v>753</v>
      </c>
      <c r="E884">
        <v>1</v>
      </c>
      <c r="F884" t="s">
        <v>3257</v>
      </c>
      <c r="G884" t="s">
        <v>272</v>
      </c>
      <c r="H884" t="s">
        <v>755</v>
      </c>
      <c r="M884" s="2">
        <v>4500</v>
      </c>
      <c r="N884" s="2">
        <v>15000</v>
      </c>
      <c r="O884" s="2">
        <f>IF(Tabla1[[#This Row],[Mov]]="VNT",Tabla1[[#This Row],[Sale]]-Tabla1[[#This Row],[Cost]],-Tabla1[[#This Row],[Cost]]*Tabla1[[#This Row],[Cant]])</f>
        <v>10500</v>
      </c>
      <c r="P884" s="8">
        <f>IF(Tabla1[[#This Row],[Mov]]="VNT",-Tabla1[[#This Row],[Cant]],Tabla1[[#This Row],[Cant]])</f>
        <v>-1</v>
      </c>
      <c r="Q884" s="8">
        <f>DAY(Tabla1[[#This Row],[Date]])</f>
        <v>26</v>
      </c>
      <c r="R884" s="8">
        <f>MONTH(Tabla1[[#This Row],[Date]])</f>
        <v>6</v>
      </c>
      <c r="S884" s="8">
        <f>YEAR(Tabla1[[#This Row],[Date]])</f>
        <v>2022</v>
      </c>
    </row>
    <row r="885" spans="1:19" x14ac:dyDescent="0.2">
      <c r="A885">
        <v>884</v>
      </c>
      <c r="B885" s="1">
        <v>44738</v>
      </c>
      <c r="C885" t="s">
        <v>260</v>
      </c>
      <c r="D885" t="s">
        <v>332</v>
      </c>
      <c r="E885">
        <v>1</v>
      </c>
      <c r="F885" t="s">
        <v>42</v>
      </c>
      <c r="G885" t="s">
        <v>713</v>
      </c>
      <c r="H885" t="s">
        <v>714</v>
      </c>
      <c r="M885" s="2">
        <v>25000</v>
      </c>
      <c r="N885" s="2">
        <v>50000</v>
      </c>
      <c r="O885" s="2">
        <f>IF(Tabla1[[#This Row],[Mov]]="VNT",Tabla1[[#This Row],[Sale]]-Tabla1[[#This Row],[Cost]],-Tabla1[[#This Row],[Cost]]*Tabla1[[#This Row],[Cant]])</f>
        <v>25000</v>
      </c>
      <c r="P885" s="8">
        <f>IF(Tabla1[[#This Row],[Mov]]="VNT",-Tabla1[[#This Row],[Cant]],Tabla1[[#This Row],[Cant]])</f>
        <v>-1</v>
      </c>
      <c r="Q885" s="8">
        <f>DAY(Tabla1[[#This Row],[Date]])</f>
        <v>26</v>
      </c>
      <c r="R885" s="8">
        <f>MONTH(Tabla1[[#This Row],[Date]])</f>
        <v>6</v>
      </c>
      <c r="S885" s="8">
        <f>YEAR(Tabla1[[#This Row],[Date]])</f>
        <v>2022</v>
      </c>
    </row>
    <row r="886" spans="1:19" x14ac:dyDescent="0.2">
      <c r="A886">
        <v>885</v>
      </c>
      <c r="B886" s="1">
        <v>44738</v>
      </c>
      <c r="C886" t="s">
        <v>260</v>
      </c>
      <c r="D886" t="s">
        <v>332</v>
      </c>
      <c r="E886">
        <v>1</v>
      </c>
      <c r="F886" t="s">
        <v>45</v>
      </c>
      <c r="G886" t="s">
        <v>716</v>
      </c>
      <c r="H886" t="s">
        <v>715</v>
      </c>
      <c r="M886" s="2">
        <v>30000</v>
      </c>
      <c r="N886" s="2">
        <v>50000</v>
      </c>
      <c r="O886" s="2">
        <f>IF(Tabla1[[#This Row],[Mov]]="VNT",Tabla1[[#This Row],[Sale]]-Tabla1[[#This Row],[Cost]],-Tabla1[[#This Row],[Cost]]*Tabla1[[#This Row],[Cant]])</f>
        <v>20000</v>
      </c>
      <c r="P886" s="8">
        <f>IF(Tabla1[[#This Row],[Mov]]="VNT",-Tabla1[[#This Row],[Cant]],Tabla1[[#This Row],[Cant]])</f>
        <v>-1</v>
      </c>
      <c r="Q886" s="8">
        <f>DAY(Tabla1[[#This Row],[Date]])</f>
        <v>26</v>
      </c>
      <c r="R886" s="8">
        <f>MONTH(Tabla1[[#This Row],[Date]])</f>
        <v>6</v>
      </c>
      <c r="S886" s="8">
        <f>YEAR(Tabla1[[#This Row],[Date]])</f>
        <v>2022</v>
      </c>
    </row>
    <row r="887" spans="1:19" x14ac:dyDescent="0.2">
      <c r="A887">
        <v>886</v>
      </c>
      <c r="B887" s="1">
        <v>44738</v>
      </c>
      <c r="C887" t="s">
        <v>260</v>
      </c>
      <c r="D887" t="s">
        <v>332</v>
      </c>
      <c r="E887">
        <v>1</v>
      </c>
      <c r="F887" t="s">
        <v>116</v>
      </c>
      <c r="G887" t="s">
        <v>347</v>
      </c>
      <c r="H887" t="s">
        <v>518</v>
      </c>
      <c r="M887" s="2">
        <v>9350</v>
      </c>
      <c r="N887" s="2">
        <v>10000</v>
      </c>
      <c r="O887" s="2">
        <f>IF(Tabla1[[#This Row],[Mov]]="VNT",Tabla1[[#This Row],[Sale]]-Tabla1[[#This Row],[Cost]],-Tabla1[[#This Row],[Cost]]*Tabla1[[#This Row],[Cant]])</f>
        <v>650</v>
      </c>
      <c r="P887" s="8">
        <f>IF(Tabla1[[#This Row],[Mov]]="VNT",-Tabla1[[#This Row],[Cant]],Tabla1[[#This Row],[Cant]])</f>
        <v>-1</v>
      </c>
      <c r="Q887" s="8">
        <f>DAY(Tabla1[[#This Row],[Date]])</f>
        <v>26</v>
      </c>
      <c r="R887" s="8">
        <f>MONTH(Tabla1[[#This Row],[Date]])</f>
        <v>6</v>
      </c>
      <c r="S887" s="8">
        <f>YEAR(Tabla1[[#This Row],[Date]])</f>
        <v>2022</v>
      </c>
    </row>
    <row r="888" spans="1:19" x14ac:dyDescent="0.2">
      <c r="A888">
        <v>887</v>
      </c>
      <c r="B888" s="1">
        <v>44738</v>
      </c>
      <c r="C888" t="s">
        <v>260</v>
      </c>
      <c r="D888" t="s">
        <v>332</v>
      </c>
      <c r="E888">
        <v>1</v>
      </c>
      <c r="F888" t="s">
        <v>116</v>
      </c>
      <c r="G888" t="s">
        <v>347</v>
      </c>
      <c r="H888" t="s">
        <v>518</v>
      </c>
      <c r="M888" s="2">
        <v>5610</v>
      </c>
      <c r="N888" s="2">
        <v>6000</v>
      </c>
      <c r="O888" s="2">
        <f>IF(Tabla1[[#This Row],[Mov]]="VNT",Tabla1[[#This Row],[Sale]]-Tabla1[[#This Row],[Cost]],-Tabla1[[#This Row],[Cost]]*Tabla1[[#This Row],[Cant]])</f>
        <v>390</v>
      </c>
      <c r="P888" s="8">
        <f>IF(Tabla1[[#This Row],[Mov]]="VNT",-Tabla1[[#This Row],[Cant]],Tabla1[[#This Row],[Cant]])</f>
        <v>-1</v>
      </c>
      <c r="Q888" s="8">
        <f>DAY(Tabla1[[#This Row],[Date]])</f>
        <v>26</v>
      </c>
      <c r="R888" s="8">
        <f>MONTH(Tabla1[[#This Row],[Date]])</f>
        <v>6</v>
      </c>
      <c r="S888" s="8">
        <f>YEAR(Tabla1[[#This Row],[Date]])</f>
        <v>2022</v>
      </c>
    </row>
    <row r="889" spans="1:19" x14ac:dyDescent="0.2">
      <c r="A889">
        <v>888</v>
      </c>
      <c r="B889" s="1">
        <v>44738</v>
      </c>
      <c r="C889" t="s">
        <v>260</v>
      </c>
      <c r="D889" t="s">
        <v>332</v>
      </c>
      <c r="E889">
        <v>1</v>
      </c>
      <c r="F889" t="s">
        <v>116</v>
      </c>
      <c r="G889" t="s">
        <v>347</v>
      </c>
      <c r="H889" t="s">
        <v>518</v>
      </c>
      <c r="M889" s="2">
        <v>9350</v>
      </c>
      <c r="N889" s="2">
        <v>10000</v>
      </c>
      <c r="O889" s="2">
        <f>IF(Tabla1[[#This Row],[Mov]]="VNT",Tabla1[[#This Row],[Sale]]-Tabla1[[#This Row],[Cost]],-Tabla1[[#This Row],[Cost]]*Tabla1[[#This Row],[Cant]])</f>
        <v>650</v>
      </c>
      <c r="P889" s="8">
        <f>IF(Tabla1[[#This Row],[Mov]]="VNT",-Tabla1[[#This Row],[Cant]],Tabla1[[#This Row],[Cant]])</f>
        <v>-1</v>
      </c>
      <c r="Q889" s="8">
        <f>DAY(Tabla1[[#This Row],[Date]])</f>
        <v>26</v>
      </c>
      <c r="R889" s="8">
        <f>MONTH(Tabla1[[#This Row],[Date]])</f>
        <v>6</v>
      </c>
      <c r="S889" s="8">
        <f>YEAR(Tabla1[[#This Row],[Date]])</f>
        <v>2022</v>
      </c>
    </row>
    <row r="890" spans="1:19" x14ac:dyDescent="0.2">
      <c r="A890">
        <v>889</v>
      </c>
      <c r="B890" s="1">
        <v>44738</v>
      </c>
      <c r="C890" t="s">
        <v>260</v>
      </c>
      <c r="D890" t="s">
        <v>332</v>
      </c>
      <c r="E890">
        <v>1</v>
      </c>
      <c r="F890" t="s">
        <v>116</v>
      </c>
      <c r="G890" t="s">
        <v>382</v>
      </c>
      <c r="H890" t="s">
        <v>514</v>
      </c>
      <c r="M890" s="2">
        <v>2805</v>
      </c>
      <c r="N890" s="2">
        <v>3000</v>
      </c>
      <c r="O890" s="2">
        <f>IF(Tabla1[[#This Row],[Mov]]="VNT",Tabla1[[#This Row],[Sale]]-Tabla1[[#This Row],[Cost]],-Tabla1[[#This Row],[Cost]]*Tabla1[[#This Row],[Cant]])</f>
        <v>195</v>
      </c>
      <c r="P890" s="8">
        <f>IF(Tabla1[[#This Row],[Mov]]="VNT",-Tabla1[[#This Row],[Cant]],Tabla1[[#This Row],[Cant]])</f>
        <v>-1</v>
      </c>
      <c r="Q890" s="8">
        <f>DAY(Tabla1[[#This Row],[Date]])</f>
        <v>26</v>
      </c>
      <c r="R890" s="8">
        <f>MONTH(Tabla1[[#This Row],[Date]])</f>
        <v>6</v>
      </c>
      <c r="S890" s="8">
        <f>YEAR(Tabla1[[#This Row],[Date]])</f>
        <v>2022</v>
      </c>
    </row>
    <row r="891" spans="1:19" x14ac:dyDescent="0.2">
      <c r="A891">
        <v>890</v>
      </c>
      <c r="B891" s="1">
        <v>44738</v>
      </c>
      <c r="C891" t="s">
        <v>260</v>
      </c>
      <c r="D891" t="s">
        <v>332</v>
      </c>
      <c r="E891">
        <v>1</v>
      </c>
      <c r="F891" t="s">
        <v>116</v>
      </c>
      <c r="G891" t="s">
        <v>349</v>
      </c>
      <c r="H891" t="s">
        <v>515</v>
      </c>
      <c r="M891" s="2">
        <v>2805</v>
      </c>
      <c r="N891" s="2">
        <v>3000</v>
      </c>
      <c r="O891" s="2">
        <f>IF(Tabla1[[#This Row],[Mov]]="VNT",Tabla1[[#This Row],[Sale]]-Tabla1[[#This Row],[Cost]],-Tabla1[[#This Row],[Cost]]*Tabla1[[#This Row],[Cant]])</f>
        <v>195</v>
      </c>
      <c r="P891" s="8">
        <f>IF(Tabla1[[#This Row],[Mov]]="VNT",-Tabla1[[#This Row],[Cant]],Tabla1[[#This Row],[Cant]])</f>
        <v>-1</v>
      </c>
      <c r="Q891" s="8">
        <f>DAY(Tabla1[[#This Row],[Date]])</f>
        <v>26</v>
      </c>
      <c r="R891" s="8">
        <f>MONTH(Tabla1[[#This Row],[Date]])</f>
        <v>6</v>
      </c>
      <c r="S891" s="8">
        <f>YEAR(Tabla1[[#This Row],[Date]])</f>
        <v>2022</v>
      </c>
    </row>
    <row r="892" spans="1:19" x14ac:dyDescent="0.2">
      <c r="A892">
        <v>891</v>
      </c>
      <c r="B892" s="1">
        <v>44738</v>
      </c>
      <c r="C892" t="s">
        <v>260</v>
      </c>
      <c r="D892" t="s">
        <v>332</v>
      </c>
      <c r="E892">
        <v>1</v>
      </c>
      <c r="F892" t="s">
        <v>116</v>
      </c>
      <c r="G892" t="s">
        <v>347</v>
      </c>
      <c r="H892" t="s">
        <v>519</v>
      </c>
      <c r="M892" s="2">
        <v>1870</v>
      </c>
      <c r="N892" s="2">
        <v>2000</v>
      </c>
      <c r="O892" s="2">
        <f>IF(Tabla1[[#This Row],[Mov]]="VNT",Tabla1[[#This Row],[Sale]]-Tabla1[[#This Row],[Cost]],-Tabla1[[#This Row],[Cost]]*Tabla1[[#This Row],[Cant]])</f>
        <v>130</v>
      </c>
      <c r="P892" s="8">
        <f>IF(Tabla1[[#This Row],[Mov]]="VNT",-Tabla1[[#This Row],[Cant]],Tabla1[[#This Row],[Cant]])</f>
        <v>-1</v>
      </c>
      <c r="Q892" s="8">
        <f>DAY(Tabla1[[#This Row],[Date]])</f>
        <v>26</v>
      </c>
      <c r="R892" s="8">
        <f>MONTH(Tabla1[[#This Row],[Date]])</f>
        <v>6</v>
      </c>
      <c r="S892" s="8">
        <f>YEAR(Tabla1[[#This Row],[Date]])</f>
        <v>2022</v>
      </c>
    </row>
    <row r="893" spans="1:19" x14ac:dyDescent="0.2">
      <c r="A893">
        <v>892</v>
      </c>
      <c r="B893" s="1">
        <v>44738</v>
      </c>
      <c r="C893" t="s">
        <v>260</v>
      </c>
      <c r="D893" t="s">
        <v>332</v>
      </c>
      <c r="E893">
        <v>1</v>
      </c>
      <c r="F893" t="s">
        <v>116</v>
      </c>
      <c r="G893" t="s">
        <v>382</v>
      </c>
      <c r="H893" t="s">
        <v>514</v>
      </c>
      <c r="M893" s="2">
        <v>2805</v>
      </c>
      <c r="N893" s="2">
        <v>3000</v>
      </c>
      <c r="O893" s="2">
        <f>IF(Tabla1[[#This Row],[Mov]]="VNT",Tabla1[[#This Row],[Sale]]-Tabla1[[#This Row],[Cost]],-Tabla1[[#This Row],[Cost]]*Tabla1[[#This Row],[Cant]])</f>
        <v>195</v>
      </c>
      <c r="P893" s="8">
        <f>IF(Tabla1[[#This Row],[Mov]]="VNT",-Tabla1[[#This Row],[Cant]],Tabla1[[#This Row],[Cant]])</f>
        <v>-1</v>
      </c>
      <c r="Q893" s="8">
        <f>DAY(Tabla1[[#This Row],[Date]])</f>
        <v>26</v>
      </c>
      <c r="R893" s="8">
        <f>MONTH(Tabla1[[#This Row],[Date]])</f>
        <v>6</v>
      </c>
      <c r="S893" s="8">
        <f>YEAR(Tabla1[[#This Row],[Date]])</f>
        <v>2022</v>
      </c>
    </row>
    <row r="894" spans="1:19" x14ac:dyDescent="0.2">
      <c r="A894">
        <v>893</v>
      </c>
      <c r="B894" s="1">
        <v>44738</v>
      </c>
      <c r="C894" t="s">
        <v>260</v>
      </c>
      <c r="D894" t="s">
        <v>332</v>
      </c>
      <c r="E894">
        <v>1</v>
      </c>
      <c r="F894" t="s">
        <v>455</v>
      </c>
      <c r="G894" t="s">
        <v>382</v>
      </c>
      <c r="H894" t="s">
        <v>509</v>
      </c>
      <c r="M894" s="2">
        <v>1000</v>
      </c>
      <c r="N894" s="2">
        <v>3000</v>
      </c>
      <c r="O894" s="2">
        <f>IF(Tabla1[[#This Row],[Mov]]="VNT",Tabla1[[#This Row],[Sale]]-Tabla1[[#This Row],[Cost]],-Tabla1[[#This Row],[Cost]]*Tabla1[[#This Row],[Cant]])</f>
        <v>2000</v>
      </c>
      <c r="P894" s="8">
        <f>IF(Tabla1[[#This Row],[Mov]]="VNT",-Tabla1[[#This Row],[Cant]],Tabla1[[#This Row],[Cant]])</f>
        <v>-1</v>
      </c>
      <c r="Q894" s="8">
        <f>DAY(Tabla1[[#This Row],[Date]])</f>
        <v>26</v>
      </c>
      <c r="R894" s="8">
        <f>MONTH(Tabla1[[#This Row],[Date]])</f>
        <v>6</v>
      </c>
      <c r="S894" s="8">
        <f>YEAR(Tabla1[[#This Row],[Date]])</f>
        <v>2022</v>
      </c>
    </row>
    <row r="895" spans="1:19" x14ac:dyDescent="0.2">
      <c r="A895">
        <v>894</v>
      </c>
      <c r="B895" s="1">
        <v>44739</v>
      </c>
      <c r="C895" t="s">
        <v>260</v>
      </c>
      <c r="D895" t="s">
        <v>549</v>
      </c>
      <c r="E895">
        <v>1</v>
      </c>
      <c r="F895" t="s">
        <v>458</v>
      </c>
      <c r="G895" t="s">
        <v>756</v>
      </c>
      <c r="H895" t="s">
        <v>757</v>
      </c>
      <c r="M895" s="2">
        <v>0</v>
      </c>
      <c r="N895" s="2">
        <v>20000</v>
      </c>
      <c r="O895" s="2">
        <f>IF(Tabla1[[#This Row],[Mov]]="VNT",Tabla1[[#This Row],[Sale]]-Tabla1[[#This Row],[Cost]],-Tabla1[[#This Row],[Cost]]*Tabla1[[#This Row],[Cant]])</f>
        <v>20000</v>
      </c>
      <c r="P895" s="8">
        <f>IF(Tabla1[[#This Row],[Mov]]="VNT",-Tabla1[[#This Row],[Cant]],Tabla1[[#This Row],[Cant]])</f>
        <v>-1</v>
      </c>
      <c r="Q895" s="8">
        <f>DAY(Tabla1[[#This Row],[Date]])</f>
        <v>27</v>
      </c>
      <c r="R895" s="8">
        <f>MONTH(Tabla1[[#This Row],[Date]])</f>
        <v>6</v>
      </c>
      <c r="S895" s="8">
        <f>YEAR(Tabla1[[#This Row],[Date]])</f>
        <v>2022</v>
      </c>
    </row>
    <row r="896" spans="1:19" x14ac:dyDescent="0.2">
      <c r="A896">
        <v>895</v>
      </c>
      <c r="B896" s="1">
        <v>44739</v>
      </c>
      <c r="C896" t="s">
        <v>260</v>
      </c>
      <c r="D896" t="s">
        <v>332</v>
      </c>
      <c r="E896">
        <v>1</v>
      </c>
      <c r="F896" t="s">
        <v>532</v>
      </c>
      <c r="G896" t="s">
        <v>273</v>
      </c>
      <c r="H896" t="s">
        <v>733</v>
      </c>
      <c r="M896" s="2">
        <v>18000</v>
      </c>
      <c r="N896" s="2">
        <v>30000</v>
      </c>
      <c r="O896" s="2">
        <f>IF(Tabla1[[#This Row],[Mov]]="VNT",Tabla1[[#This Row],[Sale]]-Tabla1[[#This Row],[Cost]],-Tabla1[[#This Row],[Cost]]*Tabla1[[#This Row],[Cant]])</f>
        <v>12000</v>
      </c>
      <c r="P896" s="8">
        <f>IF(Tabla1[[#This Row],[Mov]]="VNT",-Tabla1[[#This Row],[Cant]],Tabla1[[#This Row],[Cant]])</f>
        <v>-1</v>
      </c>
      <c r="Q896" s="8">
        <f>DAY(Tabla1[[#This Row],[Date]])</f>
        <v>27</v>
      </c>
      <c r="R896" s="8">
        <f>MONTH(Tabla1[[#This Row],[Date]])</f>
        <v>6</v>
      </c>
      <c r="S896" s="8">
        <f>YEAR(Tabla1[[#This Row],[Date]])</f>
        <v>2022</v>
      </c>
    </row>
    <row r="897" spans="1:19" x14ac:dyDescent="0.2">
      <c r="A897">
        <v>896</v>
      </c>
      <c r="B897" s="1">
        <v>44739</v>
      </c>
      <c r="C897" t="s">
        <v>260</v>
      </c>
      <c r="D897" t="s">
        <v>332</v>
      </c>
      <c r="E897">
        <v>1</v>
      </c>
      <c r="F897" t="s">
        <v>116</v>
      </c>
      <c r="G897" t="s">
        <v>349</v>
      </c>
      <c r="H897" t="s">
        <v>515</v>
      </c>
      <c r="M897" s="2">
        <v>5610</v>
      </c>
      <c r="N897" s="2">
        <v>6000</v>
      </c>
      <c r="O897" s="2">
        <f>IF(Tabla1[[#This Row],[Mov]]="VNT",Tabla1[[#This Row],[Sale]]-Tabla1[[#This Row],[Cost]],-Tabla1[[#This Row],[Cost]]*Tabla1[[#This Row],[Cant]])</f>
        <v>390</v>
      </c>
      <c r="P897" s="8">
        <f>IF(Tabla1[[#This Row],[Mov]]="VNT",-Tabla1[[#This Row],[Cant]],Tabla1[[#This Row],[Cant]])</f>
        <v>-1</v>
      </c>
      <c r="Q897" s="8">
        <f>DAY(Tabla1[[#This Row],[Date]])</f>
        <v>27</v>
      </c>
      <c r="R897" s="8">
        <f>MONTH(Tabla1[[#This Row],[Date]])</f>
        <v>6</v>
      </c>
      <c r="S897" s="8">
        <f>YEAR(Tabla1[[#This Row],[Date]])</f>
        <v>2022</v>
      </c>
    </row>
    <row r="898" spans="1:19" x14ac:dyDescent="0.2">
      <c r="A898">
        <v>897</v>
      </c>
      <c r="B898" s="1">
        <v>44739</v>
      </c>
      <c r="C898" t="s">
        <v>260</v>
      </c>
      <c r="D898" t="s">
        <v>332</v>
      </c>
      <c r="E898">
        <v>1</v>
      </c>
      <c r="F898" t="s">
        <v>15</v>
      </c>
      <c r="G898" t="s">
        <v>333</v>
      </c>
      <c r="H898" t="s">
        <v>221</v>
      </c>
      <c r="M898" s="2">
        <v>7500</v>
      </c>
      <c r="N898" s="2">
        <v>18000</v>
      </c>
      <c r="O898" s="2">
        <f>IF(Tabla1[[#This Row],[Mov]]="VNT",Tabla1[[#This Row],[Sale]]-Tabla1[[#This Row],[Cost]],-Tabla1[[#This Row],[Cost]]*Tabla1[[#This Row],[Cant]])</f>
        <v>10500</v>
      </c>
      <c r="P898" s="8">
        <f>IF(Tabla1[[#This Row],[Mov]]="VNT",-Tabla1[[#This Row],[Cant]],Tabla1[[#This Row],[Cant]])</f>
        <v>-1</v>
      </c>
      <c r="Q898" s="8">
        <f>DAY(Tabla1[[#This Row],[Date]])</f>
        <v>27</v>
      </c>
      <c r="R898" s="8">
        <f>MONTH(Tabla1[[#This Row],[Date]])</f>
        <v>6</v>
      </c>
      <c r="S898" s="8">
        <f>YEAR(Tabla1[[#This Row],[Date]])</f>
        <v>2022</v>
      </c>
    </row>
    <row r="899" spans="1:19" x14ac:dyDescent="0.2">
      <c r="A899">
        <v>898</v>
      </c>
      <c r="B899" s="1">
        <v>44739</v>
      </c>
      <c r="C899" t="s">
        <v>260</v>
      </c>
      <c r="D899" t="s">
        <v>332</v>
      </c>
      <c r="E899">
        <v>1</v>
      </c>
      <c r="F899" t="s">
        <v>224</v>
      </c>
      <c r="G899" t="s">
        <v>263</v>
      </c>
      <c r="H899" t="s">
        <v>391</v>
      </c>
      <c r="M899" s="2">
        <v>10000</v>
      </c>
      <c r="N899" s="2">
        <v>20000</v>
      </c>
      <c r="O899" s="2">
        <f>IF(Tabla1[[#This Row],[Mov]]="VNT",Tabla1[[#This Row],[Sale]]-Tabla1[[#This Row],[Cost]],-Tabla1[[#This Row],[Cost]]*Tabla1[[#This Row],[Cant]])</f>
        <v>10000</v>
      </c>
      <c r="P899" s="8">
        <f>IF(Tabla1[[#This Row],[Mov]]="VNT",-Tabla1[[#This Row],[Cant]],Tabla1[[#This Row],[Cant]])</f>
        <v>-1</v>
      </c>
      <c r="Q899" s="8">
        <f>DAY(Tabla1[[#This Row],[Date]])</f>
        <v>27</v>
      </c>
      <c r="R899" s="8">
        <f>MONTH(Tabla1[[#This Row],[Date]])</f>
        <v>6</v>
      </c>
      <c r="S899" s="8">
        <f>YEAR(Tabla1[[#This Row],[Date]])</f>
        <v>2022</v>
      </c>
    </row>
    <row r="900" spans="1:19" x14ac:dyDescent="0.2">
      <c r="A900">
        <v>899</v>
      </c>
      <c r="B900" s="1">
        <v>44739</v>
      </c>
      <c r="C900" t="s">
        <v>260</v>
      </c>
      <c r="D900" t="s">
        <v>332</v>
      </c>
      <c r="E900">
        <v>1</v>
      </c>
      <c r="F900" t="s">
        <v>45</v>
      </c>
      <c r="G900" t="s">
        <v>465</v>
      </c>
      <c r="H900" t="s">
        <v>82</v>
      </c>
      <c r="I900" t="s">
        <v>55</v>
      </c>
      <c r="J900" t="s">
        <v>23</v>
      </c>
      <c r="K900" t="s">
        <v>18</v>
      </c>
      <c r="L900" t="s">
        <v>52</v>
      </c>
      <c r="M900" s="2">
        <v>5500</v>
      </c>
      <c r="N900" s="2">
        <v>12000</v>
      </c>
      <c r="O900" s="2">
        <f>IF(Tabla1[[#This Row],[Mov]]="VNT",Tabla1[[#This Row],[Sale]]-Tabla1[[#This Row],[Cost]],-Tabla1[[#This Row],[Cost]]*Tabla1[[#This Row],[Cant]])</f>
        <v>6500</v>
      </c>
      <c r="P900" s="8">
        <f>IF(Tabla1[[#This Row],[Mov]]="VNT",-Tabla1[[#This Row],[Cant]],Tabla1[[#This Row],[Cant]])</f>
        <v>-1</v>
      </c>
      <c r="Q900" s="8">
        <f>DAY(Tabla1[[#This Row],[Date]])</f>
        <v>27</v>
      </c>
      <c r="R900" s="8">
        <f>MONTH(Tabla1[[#This Row],[Date]])</f>
        <v>6</v>
      </c>
      <c r="S900" s="8">
        <f>YEAR(Tabla1[[#This Row],[Date]])</f>
        <v>2022</v>
      </c>
    </row>
    <row r="901" spans="1:19" x14ac:dyDescent="0.2">
      <c r="A901">
        <v>900</v>
      </c>
      <c r="B901" s="1">
        <v>44739</v>
      </c>
      <c r="C901" t="s">
        <v>260</v>
      </c>
      <c r="D901" t="s">
        <v>332</v>
      </c>
      <c r="E901">
        <v>1</v>
      </c>
      <c r="F901" t="s">
        <v>21</v>
      </c>
      <c r="G901" t="s">
        <v>272</v>
      </c>
      <c r="H901" t="s">
        <v>743</v>
      </c>
      <c r="M901" s="2">
        <v>4000</v>
      </c>
      <c r="N901" s="2">
        <v>12000</v>
      </c>
      <c r="O901" s="2">
        <f>IF(Tabla1[[#This Row],[Mov]]="VNT",Tabla1[[#This Row],[Sale]]-Tabla1[[#This Row],[Cost]],-Tabla1[[#This Row],[Cost]]*Tabla1[[#This Row],[Cant]])</f>
        <v>8000</v>
      </c>
      <c r="P901" s="8">
        <f>IF(Tabla1[[#This Row],[Mov]]="VNT",-Tabla1[[#This Row],[Cant]],Tabla1[[#This Row],[Cant]])</f>
        <v>-1</v>
      </c>
      <c r="Q901" s="8">
        <f>DAY(Tabla1[[#This Row],[Date]])</f>
        <v>27</v>
      </c>
      <c r="R901" s="8">
        <f>MONTH(Tabla1[[#This Row],[Date]])</f>
        <v>6</v>
      </c>
      <c r="S901" s="8">
        <f>YEAR(Tabla1[[#This Row],[Date]])</f>
        <v>2022</v>
      </c>
    </row>
    <row r="902" spans="1:19" x14ac:dyDescent="0.2">
      <c r="A902">
        <v>901</v>
      </c>
      <c r="B902" s="1">
        <v>44739</v>
      </c>
      <c r="C902" t="s">
        <v>260</v>
      </c>
      <c r="D902" t="s">
        <v>332</v>
      </c>
      <c r="E902">
        <v>1</v>
      </c>
      <c r="F902" t="s">
        <v>26</v>
      </c>
      <c r="G902" t="s">
        <v>272</v>
      </c>
      <c r="H902" t="s">
        <v>74</v>
      </c>
      <c r="I902" t="s">
        <v>16</v>
      </c>
      <c r="J902" t="s">
        <v>25</v>
      </c>
      <c r="K902" t="s">
        <v>18</v>
      </c>
      <c r="L902" t="s">
        <v>52</v>
      </c>
      <c r="M902" s="2">
        <v>6500</v>
      </c>
      <c r="N902" s="2">
        <v>15000</v>
      </c>
      <c r="O902" s="2">
        <f>IF(Tabla1[[#This Row],[Mov]]="VNT",Tabla1[[#This Row],[Sale]]-Tabla1[[#This Row],[Cost]],-Tabla1[[#This Row],[Cost]]*Tabla1[[#This Row],[Cant]])</f>
        <v>8500</v>
      </c>
      <c r="P902" s="8">
        <f>IF(Tabla1[[#This Row],[Mov]]="VNT",-Tabla1[[#This Row],[Cant]],Tabla1[[#This Row],[Cant]])</f>
        <v>-1</v>
      </c>
      <c r="Q902" s="8">
        <f>DAY(Tabla1[[#This Row],[Date]])</f>
        <v>27</v>
      </c>
      <c r="R902" s="8">
        <f>MONTH(Tabla1[[#This Row],[Date]])</f>
        <v>6</v>
      </c>
      <c r="S902" s="8">
        <f>YEAR(Tabla1[[#This Row],[Date]])</f>
        <v>2022</v>
      </c>
    </row>
    <row r="903" spans="1:19" x14ac:dyDescent="0.2">
      <c r="A903">
        <v>902</v>
      </c>
      <c r="B903" s="1">
        <v>44739</v>
      </c>
      <c r="C903" t="s">
        <v>260</v>
      </c>
      <c r="D903" t="s">
        <v>332</v>
      </c>
      <c r="E903">
        <v>1</v>
      </c>
      <c r="F903" t="s">
        <v>455</v>
      </c>
      <c r="G903" t="s">
        <v>382</v>
      </c>
      <c r="H903" t="s">
        <v>509</v>
      </c>
      <c r="M903" s="2">
        <v>1000</v>
      </c>
      <c r="N903" s="2">
        <v>3000</v>
      </c>
      <c r="O903" s="2">
        <f>IF(Tabla1[[#This Row],[Mov]]="VNT",Tabla1[[#This Row],[Sale]]-Tabla1[[#This Row],[Cost]],-Tabla1[[#This Row],[Cost]]*Tabla1[[#This Row],[Cant]])</f>
        <v>2000</v>
      </c>
      <c r="P903" s="8">
        <f>IF(Tabla1[[#This Row],[Mov]]="VNT",-Tabla1[[#This Row],[Cant]],Tabla1[[#This Row],[Cant]])</f>
        <v>-1</v>
      </c>
      <c r="Q903" s="8">
        <f>DAY(Tabla1[[#This Row],[Date]])</f>
        <v>27</v>
      </c>
      <c r="R903" s="8">
        <f>MONTH(Tabla1[[#This Row],[Date]])</f>
        <v>6</v>
      </c>
      <c r="S903" s="8">
        <f>YEAR(Tabla1[[#This Row],[Date]])</f>
        <v>2022</v>
      </c>
    </row>
    <row r="904" spans="1:19" x14ac:dyDescent="0.2">
      <c r="A904">
        <v>903</v>
      </c>
      <c r="B904" s="1">
        <v>44739</v>
      </c>
      <c r="C904" t="s">
        <v>260</v>
      </c>
      <c r="D904" t="s">
        <v>332</v>
      </c>
      <c r="E904">
        <v>1</v>
      </c>
      <c r="F904" t="s">
        <v>15</v>
      </c>
      <c r="G904" t="s">
        <v>266</v>
      </c>
      <c r="H904" t="s">
        <v>159</v>
      </c>
      <c r="I904" t="s">
        <v>157</v>
      </c>
      <c r="M904" s="2">
        <v>2500</v>
      </c>
      <c r="N904" s="2">
        <v>10000</v>
      </c>
      <c r="O904" s="2">
        <f>IF(Tabla1[[#This Row],[Mov]]="VNT",Tabla1[[#This Row],[Sale]]-Tabla1[[#This Row],[Cost]],-Tabla1[[#This Row],[Cost]]*Tabla1[[#This Row],[Cant]])</f>
        <v>7500</v>
      </c>
      <c r="P904" s="8">
        <f>IF(Tabla1[[#This Row],[Mov]]="VNT",-Tabla1[[#This Row],[Cant]],Tabla1[[#This Row],[Cant]])</f>
        <v>-1</v>
      </c>
      <c r="Q904" s="8">
        <f>DAY(Tabla1[[#This Row],[Date]])</f>
        <v>27</v>
      </c>
      <c r="R904" s="8">
        <f>MONTH(Tabla1[[#This Row],[Date]])</f>
        <v>6</v>
      </c>
      <c r="S904" s="8">
        <f>YEAR(Tabla1[[#This Row],[Date]])</f>
        <v>2022</v>
      </c>
    </row>
    <row r="905" spans="1:19" x14ac:dyDescent="0.2">
      <c r="A905">
        <v>904</v>
      </c>
      <c r="B905" s="1">
        <v>44739</v>
      </c>
      <c r="C905" t="s">
        <v>260</v>
      </c>
      <c r="D905" t="s">
        <v>332</v>
      </c>
      <c r="E905">
        <v>1</v>
      </c>
      <c r="F905" t="s">
        <v>21</v>
      </c>
      <c r="G905" t="s">
        <v>333</v>
      </c>
      <c r="H905" t="s">
        <v>240</v>
      </c>
      <c r="J905" t="s">
        <v>25</v>
      </c>
      <c r="M905" s="2">
        <v>7000</v>
      </c>
      <c r="N905" s="2">
        <v>15000</v>
      </c>
      <c r="O905" s="2">
        <f>IF(Tabla1[[#This Row],[Mov]]="VNT",Tabla1[[#This Row],[Sale]]-Tabla1[[#This Row],[Cost]],-Tabla1[[#This Row],[Cost]]*Tabla1[[#This Row],[Cant]])</f>
        <v>8000</v>
      </c>
      <c r="P905" s="8">
        <f>IF(Tabla1[[#This Row],[Mov]]="VNT",-Tabla1[[#This Row],[Cant]],Tabla1[[#This Row],[Cant]])</f>
        <v>-1</v>
      </c>
      <c r="Q905" s="8">
        <f>DAY(Tabla1[[#This Row],[Date]])</f>
        <v>27</v>
      </c>
      <c r="R905" s="8">
        <f>MONTH(Tabla1[[#This Row],[Date]])</f>
        <v>6</v>
      </c>
      <c r="S905" s="8">
        <f>YEAR(Tabla1[[#This Row],[Date]])</f>
        <v>2022</v>
      </c>
    </row>
    <row r="906" spans="1:19" x14ac:dyDescent="0.2">
      <c r="A906">
        <v>905</v>
      </c>
      <c r="B906" s="1">
        <v>44739</v>
      </c>
      <c r="C906" t="s">
        <v>260</v>
      </c>
      <c r="D906" t="s">
        <v>332</v>
      </c>
      <c r="E906">
        <v>1</v>
      </c>
      <c r="F906" t="s">
        <v>116</v>
      </c>
      <c r="G906" t="s">
        <v>349</v>
      </c>
      <c r="H906" t="s">
        <v>515</v>
      </c>
      <c r="M906" s="2">
        <v>2805</v>
      </c>
      <c r="N906" s="2">
        <v>3000</v>
      </c>
      <c r="O906" s="2">
        <f>IF(Tabla1[[#This Row],[Mov]]="VNT",Tabla1[[#This Row],[Sale]]-Tabla1[[#This Row],[Cost]],-Tabla1[[#This Row],[Cost]]*Tabla1[[#This Row],[Cant]])</f>
        <v>195</v>
      </c>
      <c r="P906" s="8">
        <f>IF(Tabla1[[#This Row],[Mov]]="VNT",-Tabla1[[#This Row],[Cant]],Tabla1[[#This Row],[Cant]])</f>
        <v>-1</v>
      </c>
      <c r="Q906" s="8">
        <f>DAY(Tabla1[[#This Row],[Date]])</f>
        <v>27</v>
      </c>
      <c r="R906" s="8">
        <f>MONTH(Tabla1[[#This Row],[Date]])</f>
        <v>6</v>
      </c>
      <c r="S906" s="8">
        <f>YEAR(Tabla1[[#This Row],[Date]])</f>
        <v>2022</v>
      </c>
    </row>
    <row r="907" spans="1:19" x14ac:dyDescent="0.2">
      <c r="A907">
        <v>906</v>
      </c>
      <c r="B907" s="1">
        <v>44739</v>
      </c>
      <c r="C907" t="s">
        <v>260</v>
      </c>
      <c r="D907" t="s">
        <v>332</v>
      </c>
      <c r="E907">
        <v>1</v>
      </c>
      <c r="F907" t="s">
        <v>342</v>
      </c>
      <c r="G907" t="s">
        <v>263</v>
      </c>
      <c r="H907" t="s">
        <v>758</v>
      </c>
      <c r="M907" s="2">
        <v>1000</v>
      </c>
      <c r="N907" s="2">
        <v>10000</v>
      </c>
      <c r="O907" s="2">
        <f>IF(Tabla1[[#This Row],[Mov]]="VNT",Tabla1[[#This Row],[Sale]]-Tabla1[[#This Row],[Cost]],-Tabla1[[#This Row],[Cost]]*Tabla1[[#This Row],[Cant]])</f>
        <v>9000</v>
      </c>
      <c r="P907" s="8">
        <f>IF(Tabla1[[#This Row],[Mov]]="VNT",-Tabla1[[#This Row],[Cant]],Tabla1[[#This Row],[Cant]])</f>
        <v>-1</v>
      </c>
      <c r="Q907" s="8">
        <f>DAY(Tabla1[[#This Row],[Date]])</f>
        <v>27</v>
      </c>
      <c r="R907" s="8">
        <f>MONTH(Tabla1[[#This Row],[Date]])</f>
        <v>6</v>
      </c>
      <c r="S907" s="8">
        <f>YEAR(Tabla1[[#This Row],[Date]])</f>
        <v>2022</v>
      </c>
    </row>
    <row r="908" spans="1:19" x14ac:dyDescent="0.2">
      <c r="A908">
        <v>907</v>
      </c>
      <c r="B908" s="1">
        <v>44739</v>
      </c>
      <c r="C908" t="s">
        <v>260</v>
      </c>
      <c r="D908" t="s">
        <v>332</v>
      </c>
      <c r="E908">
        <v>1</v>
      </c>
      <c r="F908" t="s">
        <v>21</v>
      </c>
      <c r="G908" t="s">
        <v>272</v>
      </c>
      <c r="H908" t="s">
        <v>24</v>
      </c>
      <c r="M908" s="2">
        <v>3500</v>
      </c>
      <c r="N908" s="2">
        <v>10000</v>
      </c>
      <c r="O908" s="2">
        <f>IF(Tabla1[[#This Row],[Mov]]="VNT",Tabla1[[#This Row],[Sale]]-Tabla1[[#This Row],[Cost]],-Tabla1[[#This Row],[Cost]]*Tabla1[[#This Row],[Cant]])</f>
        <v>6500</v>
      </c>
      <c r="P908" s="8">
        <f>IF(Tabla1[[#This Row],[Mov]]="VNT",-Tabla1[[#This Row],[Cant]],Tabla1[[#This Row],[Cant]])</f>
        <v>-1</v>
      </c>
      <c r="Q908" s="8">
        <f>DAY(Tabla1[[#This Row],[Date]])</f>
        <v>27</v>
      </c>
      <c r="R908" s="8">
        <f>MONTH(Tabla1[[#This Row],[Date]])</f>
        <v>6</v>
      </c>
      <c r="S908" s="8">
        <f>YEAR(Tabla1[[#This Row],[Date]])</f>
        <v>2022</v>
      </c>
    </row>
    <row r="909" spans="1:19" x14ac:dyDescent="0.2">
      <c r="A909">
        <v>908</v>
      </c>
      <c r="B909" s="1">
        <v>44739</v>
      </c>
      <c r="C909" t="s">
        <v>260</v>
      </c>
      <c r="D909" t="s">
        <v>248</v>
      </c>
      <c r="E909">
        <v>1</v>
      </c>
      <c r="F909" t="s">
        <v>116</v>
      </c>
      <c r="G909" t="s">
        <v>347</v>
      </c>
      <c r="H909" t="s">
        <v>518</v>
      </c>
      <c r="M909" s="2">
        <v>9350</v>
      </c>
      <c r="N909" s="2">
        <v>10000</v>
      </c>
      <c r="O909" s="2">
        <f>IF(Tabla1[[#This Row],[Mov]]="VNT",Tabla1[[#This Row],[Sale]]-Tabla1[[#This Row],[Cost]],-Tabla1[[#This Row],[Cost]]*Tabla1[[#This Row],[Cant]])</f>
        <v>650</v>
      </c>
      <c r="P909" s="8">
        <f>IF(Tabla1[[#This Row],[Mov]]="VNT",-Tabla1[[#This Row],[Cant]],Tabla1[[#This Row],[Cant]])</f>
        <v>-1</v>
      </c>
      <c r="Q909" s="8">
        <f>DAY(Tabla1[[#This Row],[Date]])</f>
        <v>27</v>
      </c>
      <c r="R909" s="8">
        <f>MONTH(Tabla1[[#This Row],[Date]])</f>
        <v>6</v>
      </c>
      <c r="S909" s="8">
        <f>YEAR(Tabla1[[#This Row],[Date]])</f>
        <v>2022</v>
      </c>
    </row>
    <row r="910" spans="1:19" x14ac:dyDescent="0.2">
      <c r="A910">
        <v>909</v>
      </c>
      <c r="B910" s="1">
        <v>44739</v>
      </c>
      <c r="C910" t="s">
        <v>260</v>
      </c>
      <c r="D910" t="s">
        <v>332</v>
      </c>
      <c r="E910">
        <v>1</v>
      </c>
      <c r="F910" t="s">
        <v>455</v>
      </c>
      <c r="G910" t="s">
        <v>347</v>
      </c>
      <c r="H910" t="s">
        <v>456</v>
      </c>
      <c r="M910" s="2">
        <v>1000</v>
      </c>
      <c r="N910" s="2">
        <v>3000</v>
      </c>
      <c r="O910" s="2">
        <f>IF(Tabla1[[#This Row],[Mov]]="VNT",Tabla1[[#This Row],[Sale]]-Tabla1[[#This Row],[Cost]],-Tabla1[[#This Row],[Cost]]*Tabla1[[#This Row],[Cant]])</f>
        <v>2000</v>
      </c>
      <c r="P910" s="8">
        <f>IF(Tabla1[[#This Row],[Mov]]="VNT",-Tabla1[[#This Row],[Cant]],Tabla1[[#This Row],[Cant]])</f>
        <v>-1</v>
      </c>
      <c r="Q910" s="8">
        <f>DAY(Tabla1[[#This Row],[Date]])</f>
        <v>27</v>
      </c>
      <c r="R910" s="8">
        <f>MONTH(Tabla1[[#This Row],[Date]])</f>
        <v>6</v>
      </c>
      <c r="S910" s="8">
        <f>YEAR(Tabla1[[#This Row],[Date]])</f>
        <v>2022</v>
      </c>
    </row>
    <row r="911" spans="1:19" x14ac:dyDescent="0.2">
      <c r="A911">
        <v>910</v>
      </c>
      <c r="B911" s="1">
        <v>44739</v>
      </c>
      <c r="C911" t="s">
        <v>260</v>
      </c>
      <c r="D911" t="s">
        <v>332</v>
      </c>
      <c r="E911">
        <v>1</v>
      </c>
      <c r="F911" t="s">
        <v>532</v>
      </c>
      <c r="G911" t="s">
        <v>263</v>
      </c>
      <c r="H911" t="s">
        <v>681</v>
      </c>
      <c r="M911" s="2">
        <v>40000</v>
      </c>
      <c r="N911" s="2">
        <v>60000</v>
      </c>
      <c r="O911" s="2">
        <f>IF(Tabla1[[#This Row],[Mov]]="VNT",Tabla1[[#This Row],[Sale]]-Tabla1[[#This Row],[Cost]],-Tabla1[[#This Row],[Cost]]*Tabla1[[#This Row],[Cant]])</f>
        <v>20000</v>
      </c>
      <c r="P911" s="8">
        <f>IF(Tabla1[[#This Row],[Mov]]="VNT",-Tabla1[[#This Row],[Cant]],Tabla1[[#This Row],[Cant]])</f>
        <v>-1</v>
      </c>
      <c r="Q911" s="8">
        <f>DAY(Tabla1[[#This Row],[Date]])</f>
        <v>27</v>
      </c>
      <c r="R911" s="8">
        <f>MONTH(Tabla1[[#This Row],[Date]])</f>
        <v>6</v>
      </c>
      <c r="S911" s="8">
        <f>YEAR(Tabla1[[#This Row],[Date]])</f>
        <v>2022</v>
      </c>
    </row>
    <row r="912" spans="1:19" x14ac:dyDescent="0.2">
      <c r="A912">
        <v>911</v>
      </c>
      <c r="B912" s="1">
        <v>44739</v>
      </c>
      <c r="C912" t="s">
        <v>260</v>
      </c>
      <c r="D912" t="s">
        <v>332</v>
      </c>
      <c r="E912">
        <v>1</v>
      </c>
      <c r="F912" t="s">
        <v>26</v>
      </c>
      <c r="G912" t="s">
        <v>272</v>
      </c>
      <c r="H912" t="s">
        <v>27</v>
      </c>
      <c r="I912" t="s">
        <v>20</v>
      </c>
      <c r="J912" t="s">
        <v>25</v>
      </c>
      <c r="K912" t="s">
        <v>18</v>
      </c>
      <c r="L912" t="s">
        <v>28</v>
      </c>
      <c r="M912" s="2">
        <v>9500</v>
      </c>
      <c r="N912" s="2">
        <v>25000</v>
      </c>
      <c r="O912" s="2">
        <f>IF(Tabla1[[#This Row],[Mov]]="VNT",Tabla1[[#This Row],[Sale]]-Tabla1[[#This Row],[Cost]],-Tabla1[[#This Row],[Cost]]*Tabla1[[#This Row],[Cant]])</f>
        <v>15500</v>
      </c>
      <c r="P912" s="8">
        <f>IF(Tabla1[[#This Row],[Mov]]="VNT",-Tabla1[[#This Row],[Cant]],Tabla1[[#This Row],[Cant]])</f>
        <v>-1</v>
      </c>
      <c r="Q912" s="8">
        <f>DAY(Tabla1[[#This Row],[Date]])</f>
        <v>27</v>
      </c>
      <c r="R912" s="8">
        <f>MONTH(Tabla1[[#This Row],[Date]])</f>
        <v>6</v>
      </c>
      <c r="S912" s="8">
        <f>YEAR(Tabla1[[#This Row],[Date]])</f>
        <v>2022</v>
      </c>
    </row>
    <row r="913" spans="1:19" x14ac:dyDescent="0.2">
      <c r="A913">
        <v>912</v>
      </c>
      <c r="B913" s="1">
        <v>44739</v>
      </c>
      <c r="C913" t="s">
        <v>260</v>
      </c>
      <c r="D913" t="s">
        <v>332</v>
      </c>
      <c r="E913">
        <v>1</v>
      </c>
      <c r="F913" t="s">
        <v>532</v>
      </c>
      <c r="G913" t="s">
        <v>273</v>
      </c>
      <c r="H913" t="s">
        <v>552</v>
      </c>
      <c r="J913" t="s">
        <v>651</v>
      </c>
      <c r="M913" s="2">
        <v>20000</v>
      </c>
      <c r="N913" s="2">
        <v>30000</v>
      </c>
      <c r="O913" s="2">
        <f>IF(Tabla1[[#This Row],[Mov]]="VNT",Tabla1[[#This Row],[Sale]]-Tabla1[[#This Row],[Cost]],-Tabla1[[#This Row],[Cost]]*Tabla1[[#This Row],[Cant]])</f>
        <v>10000</v>
      </c>
      <c r="P913" s="8">
        <f>IF(Tabla1[[#This Row],[Mov]]="VNT",-Tabla1[[#This Row],[Cant]],Tabla1[[#This Row],[Cant]])</f>
        <v>-1</v>
      </c>
      <c r="Q913" s="8">
        <f>DAY(Tabla1[[#This Row],[Date]])</f>
        <v>27</v>
      </c>
      <c r="R913" s="8">
        <f>MONTH(Tabla1[[#This Row],[Date]])</f>
        <v>6</v>
      </c>
      <c r="S913" s="8">
        <f>YEAR(Tabla1[[#This Row],[Date]])</f>
        <v>2022</v>
      </c>
    </row>
    <row r="914" spans="1:19" x14ac:dyDescent="0.2">
      <c r="A914">
        <v>913</v>
      </c>
      <c r="B914" s="1">
        <v>44739</v>
      </c>
      <c r="C914" t="s">
        <v>260</v>
      </c>
      <c r="D914" t="s">
        <v>332</v>
      </c>
      <c r="E914">
        <v>1</v>
      </c>
      <c r="F914" t="s">
        <v>116</v>
      </c>
      <c r="G914" t="s">
        <v>347</v>
      </c>
      <c r="H914" t="s">
        <v>519</v>
      </c>
      <c r="M914" s="2">
        <v>18692</v>
      </c>
      <c r="N914" s="2">
        <v>20000</v>
      </c>
      <c r="O914" s="2">
        <f>IF(Tabla1[[#This Row],[Mov]]="VNT",Tabla1[[#This Row],[Sale]]-Tabla1[[#This Row],[Cost]],-Tabla1[[#This Row],[Cost]]*Tabla1[[#This Row],[Cant]])</f>
        <v>1308</v>
      </c>
      <c r="P914" s="8">
        <f>IF(Tabla1[[#This Row],[Mov]]="VNT",-Tabla1[[#This Row],[Cant]],Tabla1[[#This Row],[Cant]])</f>
        <v>-1</v>
      </c>
      <c r="Q914" s="8">
        <f>DAY(Tabla1[[#This Row],[Date]])</f>
        <v>27</v>
      </c>
      <c r="R914" s="8">
        <f>MONTH(Tabla1[[#This Row],[Date]])</f>
        <v>6</v>
      </c>
      <c r="S914" s="8">
        <f>YEAR(Tabla1[[#This Row],[Date]])</f>
        <v>2022</v>
      </c>
    </row>
    <row r="915" spans="1:19" x14ac:dyDescent="0.2">
      <c r="A915">
        <v>914</v>
      </c>
      <c r="B915" s="1">
        <v>44739</v>
      </c>
      <c r="C915" t="s">
        <v>260</v>
      </c>
      <c r="D915" t="s">
        <v>332</v>
      </c>
      <c r="E915">
        <v>1</v>
      </c>
      <c r="F915" t="s">
        <v>116</v>
      </c>
      <c r="G915" t="s">
        <v>347</v>
      </c>
      <c r="H915" t="s">
        <v>518</v>
      </c>
      <c r="M915" s="2">
        <v>9350</v>
      </c>
      <c r="N915" s="2">
        <v>10000</v>
      </c>
      <c r="O915" s="2">
        <f>IF(Tabla1[[#This Row],[Mov]]="VNT",Tabla1[[#This Row],[Sale]]-Tabla1[[#This Row],[Cost]],-Tabla1[[#This Row],[Cost]]*Tabla1[[#This Row],[Cant]])</f>
        <v>650</v>
      </c>
      <c r="P915" s="8">
        <f>IF(Tabla1[[#This Row],[Mov]]="VNT",-Tabla1[[#This Row],[Cant]],Tabla1[[#This Row],[Cant]])</f>
        <v>-1</v>
      </c>
      <c r="Q915" s="8">
        <f>DAY(Tabla1[[#This Row],[Date]])</f>
        <v>27</v>
      </c>
      <c r="R915" s="8">
        <f>MONTH(Tabla1[[#This Row],[Date]])</f>
        <v>6</v>
      </c>
      <c r="S915" s="8">
        <f>YEAR(Tabla1[[#This Row],[Date]])</f>
        <v>2022</v>
      </c>
    </row>
    <row r="916" spans="1:19" x14ac:dyDescent="0.2">
      <c r="A916">
        <v>915</v>
      </c>
      <c r="B916" s="1">
        <v>44739</v>
      </c>
      <c r="C916" t="s">
        <v>260</v>
      </c>
      <c r="D916" t="s">
        <v>763</v>
      </c>
      <c r="E916">
        <v>1</v>
      </c>
      <c r="F916" t="s">
        <v>15</v>
      </c>
      <c r="G916" t="s">
        <v>266</v>
      </c>
      <c r="H916" t="s">
        <v>153</v>
      </c>
      <c r="I916" t="s">
        <v>22</v>
      </c>
      <c r="J916" t="s">
        <v>23</v>
      </c>
      <c r="L916" t="s">
        <v>52</v>
      </c>
      <c r="M916" s="2">
        <v>1500</v>
      </c>
      <c r="N916" s="2">
        <v>8000</v>
      </c>
      <c r="O916" s="2">
        <f>IF(Tabla1[[#This Row],[Mov]]="VNT",Tabla1[[#This Row],[Sale]]-Tabla1[[#This Row],[Cost]],-Tabla1[[#This Row],[Cost]]*Tabla1[[#This Row],[Cant]])</f>
        <v>6500</v>
      </c>
      <c r="P916" s="8">
        <f>IF(Tabla1[[#This Row],[Mov]]="VNT",-Tabla1[[#This Row],[Cant]],Tabla1[[#This Row],[Cant]])</f>
        <v>-1</v>
      </c>
      <c r="Q916" s="8">
        <f>DAY(Tabla1[[#This Row],[Date]])</f>
        <v>27</v>
      </c>
      <c r="R916" s="8">
        <f>MONTH(Tabla1[[#This Row],[Date]])</f>
        <v>6</v>
      </c>
      <c r="S916" s="8">
        <f>YEAR(Tabla1[[#This Row],[Date]])</f>
        <v>2022</v>
      </c>
    </row>
    <row r="917" spans="1:19" x14ac:dyDescent="0.2">
      <c r="A917">
        <v>916</v>
      </c>
      <c r="B917" s="1">
        <v>44739</v>
      </c>
      <c r="C917" t="s">
        <v>260</v>
      </c>
      <c r="D917" t="s">
        <v>332</v>
      </c>
      <c r="E917">
        <v>1</v>
      </c>
      <c r="F917" t="s">
        <v>30</v>
      </c>
      <c r="G917" t="s">
        <v>266</v>
      </c>
      <c r="H917" t="s">
        <v>760</v>
      </c>
      <c r="M917" s="2">
        <v>5000</v>
      </c>
      <c r="N917" s="2">
        <v>10000</v>
      </c>
      <c r="O917" s="2">
        <f>IF(Tabla1[[#This Row],[Mov]]="VNT",Tabla1[[#This Row],[Sale]]-Tabla1[[#This Row],[Cost]],-Tabla1[[#This Row],[Cost]]*Tabla1[[#This Row],[Cant]])</f>
        <v>5000</v>
      </c>
      <c r="P917" s="8">
        <f>IF(Tabla1[[#This Row],[Mov]]="VNT",-Tabla1[[#This Row],[Cant]],Tabla1[[#This Row],[Cant]])</f>
        <v>-1</v>
      </c>
      <c r="Q917" s="8">
        <f>DAY(Tabla1[[#This Row],[Date]])</f>
        <v>27</v>
      </c>
      <c r="R917" s="8">
        <f>MONTH(Tabla1[[#This Row],[Date]])</f>
        <v>6</v>
      </c>
      <c r="S917" s="8">
        <f>YEAR(Tabla1[[#This Row],[Date]])</f>
        <v>2022</v>
      </c>
    </row>
    <row r="918" spans="1:19" x14ac:dyDescent="0.2">
      <c r="A918">
        <v>917</v>
      </c>
      <c r="B918" s="1">
        <v>44739</v>
      </c>
      <c r="C918" t="s">
        <v>260</v>
      </c>
      <c r="D918" t="s">
        <v>332</v>
      </c>
      <c r="E918">
        <v>1</v>
      </c>
      <c r="F918" t="s">
        <v>761</v>
      </c>
      <c r="G918" t="s">
        <v>761</v>
      </c>
      <c r="H918" t="s">
        <v>761</v>
      </c>
      <c r="M918" s="2">
        <v>10000</v>
      </c>
      <c r="N918" s="2">
        <v>20000</v>
      </c>
      <c r="O918" s="2">
        <f>IF(Tabla1[[#This Row],[Mov]]="VNT",Tabla1[[#This Row],[Sale]]-Tabla1[[#This Row],[Cost]],-Tabla1[[#This Row],[Cost]]*Tabla1[[#This Row],[Cant]])</f>
        <v>10000</v>
      </c>
      <c r="P918" s="8">
        <f>IF(Tabla1[[#This Row],[Mov]]="VNT",-Tabla1[[#This Row],[Cant]],Tabla1[[#This Row],[Cant]])</f>
        <v>-1</v>
      </c>
      <c r="Q918" s="8">
        <f>DAY(Tabla1[[#This Row],[Date]])</f>
        <v>27</v>
      </c>
      <c r="R918" s="8">
        <f>MONTH(Tabla1[[#This Row],[Date]])</f>
        <v>6</v>
      </c>
      <c r="S918" s="8">
        <f>YEAR(Tabla1[[#This Row],[Date]])</f>
        <v>2022</v>
      </c>
    </row>
    <row r="919" spans="1:19" x14ac:dyDescent="0.2">
      <c r="A919">
        <v>918</v>
      </c>
      <c r="B919" s="1">
        <v>44739</v>
      </c>
      <c r="C919" t="s">
        <v>260</v>
      </c>
      <c r="D919" t="s">
        <v>332</v>
      </c>
      <c r="E919">
        <v>1</v>
      </c>
      <c r="F919" t="s">
        <v>532</v>
      </c>
      <c r="G919" t="s">
        <v>263</v>
      </c>
      <c r="H919" t="s">
        <v>559</v>
      </c>
      <c r="L919" t="s">
        <v>762</v>
      </c>
      <c r="M919" s="2">
        <v>50000</v>
      </c>
      <c r="N919" s="2">
        <v>50000</v>
      </c>
      <c r="O919" s="2">
        <f>IF(Tabla1[[#This Row],[Mov]]="VNT",Tabla1[[#This Row],[Sale]]-Tabla1[[#This Row],[Cost]],-Tabla1[[#This Row],[Cost]]*Tabla1[[#This Row],[Cant]])</f>
        <v>0</v>
      </c>
      <c r="P919" s="8">
        <f>IF(Tabla1[[#This Row],[Mov]]="VNT",-Tabla1[[#This Row],[Cant]],Tabla1[[#This Row],[Cant]])</f>
        <v>-1</v>
      </c>
      <c r="Q919" s="8">
        <f>DAY(Tabla1[[#This Row],[Date]])</f>
        <v>27</v>
      </c>
      <c r="R919" s="8">
        <f>MONTH(Tabla1[[#This Row],[Date]])</f>
        <v>6</v>
      </c>
      <c r="S919" s="8">
        <f>YEAR(Tabla1[[#This Row],[Date]])</f>
        <v>2022</v>
      </c>
    </row>
    <row r="920" spans="1:19" x14ac:dyDescent="0.2">
      <c r="A920">
        <v>919</v>
      </c>
      <c r="B920" s="1">
        <v>44739</v>
      </c>
      <c r="C920" t="s">
        <v>699</v>
      </c>
      <c r="D920" t="s">
        <v>763</v>
      </c>
      <c r="E920">
        <v>1</v>
      </c>
      <c r="F920" t="s">
        <v>103</v>
      </c>
      <c r="G920" t="s">
        <v>262</v>
      </c>
      <c r="H920" t="s">
        <v>304</v>
      </c>
      <c r="L920" t="s">
        <v>764</v>
      </c>
      <c r="M920" s="2">
        <v>125000</v>
      </c>
      <c r="N920" s="2">
        <v>250000</v>
      </c>
      <c r="O920" s="2">
        <f>IF(Tabla1[[#This Row],[Mov]]="VNT",Tabla1[[#This Row],[Sale]]-Tabla1[[#This Row],[Cost]],-Tabla1[[#This Row],[Cost]]*Tabla1[[#This Row],[Cant]])</f>
        <v>-125000</v>
      </c>
      <c r="P920" s="8">
        <f>IF(Tabla1[[#This Row],[Mov]]="VNT",-Tabla1[[#This Row],[Cant]],Tabla1[[#This Row],[Cant]])</f>
        <v>1</v>
      </c>
      <c r="Q920" s="8">
        <f>DAY(Tabla1[[#This Row],[Date]])</f>
        <v>27</v>
      </c>
      <c r="R920" s="8">
        <f>MONTH(Tabla1[[#This Row],[Date]])</f>
        <v>6</v>
      </c>
      <c r="S920" s="8">
        <f>YEAR(Tabla1[[#This Row],[Date]])</f>
        <v>2022</v>
      </c>
    </row>
    <row r="921" spans="1:19" x14ac:dyDescent="0.2">
      <c r="A921">
        <v>920</v>
      </c>
      <c r="B921" s="1">
        <v>44740</v>
      </c>
      <c r="C921" t="s">
        <v>260</v>
      </c>
      <c r="D921" t="s">
        <v>332</v>
      </c>
      <c r="E921">
        <v>1</v>
      </c>
      <c r="F921" t="s">
        <v>510</v>
      </c>
      <c r="G921" t="s">
        <v>511</v>
      </c>
      <c r="H921" t="s">
        <v>512</v>
      </c>
      <c r="L921" t="s">
        <v>812</v>
      </c>
      <c r="M921" s="2">
        <v>0</v>
      </c>
      <c r="N921" s="2">
        <v>0</v>
      </c>
      <c r="O921" s="2">
        <f>IF(Tabla1[[#This Row],[Mov]]="VNT",Tabla1[[#This Row],[Sale]]-Tabla1[[#This Row],[Cost]],-Tabla1[[#This Row],[Cost]]*Tabla1[[#This Row],[Cant]])</f>
        <v>0</v>
      </c>
      <c r="P921" s="8">
        <f>IF(Tabla1[[#This Row],[Mov]]="VNT",-Tabla1[[#This Row],[Cant]],Tabla1[[#This Row],[Cant]])</f>
        <v>-1</v>
      </c>
      <c r="Q921" s="8">
        <f>DAY(Tabla1[[#This Row],[Date]])</f>
        <v>28</v>
      </c>
      <c r="R921" s="8">
        <f>MONTH(Tabla1[[#This Row],[Date]])</f>
        <v>6</v>
      </c>
      <c r="S921" s="8">
        <f>YEAR(Tabla1[[#This Row],[Date]])</f>
        <v>2022</v>
      </c>
    </row>
    <row r="922" spans="1:19" x14ac:dyDescent="0.2">
      <c r="A922">
        <v>921</v>
      </c>
      <c r="B922" s="1">
        <v>44740</v>
      </c>
      <c r="C922" t="s">
        <v>260</v>
      </c>
      <c r="D922" t="s">
        <v>332</v>
      </c>
      <c r="E922">
        <v>1</v>
      </c>
      <c r="F922" t="s">
        <v>26</v>
      </c>
      <c r="G922" t="s">
        <v>603</v>
      </c>
      <c r="H922" t="s">
        <v>16</v>
      </c>
      <c r="L922" t="s">
        <v>779</v>
      </c>
      <c r="M922" s="2">
        <v>3000</v>
      </c>
      <c r="N922" s="2">
        <v>0</v>
      </c>
      <c r="O922" s="2">
        <f>IF(Tabla1[[#This Row],[Mov]]="VNT",Tabla1[[#This Row],[Sale]]-Tabla1[[#This Row],[Cost]],-Tabla1[[#This Row],[Cost]]*Tabla1[[#This Row],[Cant]])</f>
        <v>-3000</v>
      </c>
      <c r="P922" s="8">
        <f>IF(Tabla1[[#This Row],[Mov]]="VNT",-Tabla1[[#This Row],[Cant]],Tabla1[[#This Row],[Cant]])</f>
        <v>-1</v>
      </c>
      <c r="Q922" s="8">
        <f>DAY(Tabla1[[#This Row],[Date]])</f>
        <v>28</v>
      </c>
      <c r="R922" s="8">
        <f>MONTH(Tabla1[[#This Row],[Date]])</f>
        <v>6</v>
      </c>
      <c r="S922" s="8">
        <f>YEAR(Tabla1[[#This Row],[Date]])</f>
        <v>2022</v>
      </c>
    </row>
    <row r="923" spans="1:19" x14ac:dyDescent="0.2">
      <c r="A923">
        <v>922</v>
      </c>
      <c r="B923" s="1">
        <v>44740</v>
      </c>
      <c r="C923" t="s">
        <v>260</v>
      </c>
      <c r="D923" t="s">
        <v>332</v>
      </c>
      <c r="E923">
        <v>1</v>
      </c>
      <c r="F923" t="s">
        <v>532</v>
      </c>
      <c r="G923" t="s">
        <v>273</v>
      </c>
      <c r="H923" t="s">
        <v>552</v>
      </c>
      <c r="J923" t="s">
        <v>651</v>
      </c>
      <c r="M923" s="2">
        <v>18000</v>
      </c>
      <c r="N923" s="2">
        <v>30000</v>
      </c>
      <c r="O923" s="2">
        <f>IF(Tabla1[[#This Row],[Mov]]="VNT",Tabla1[[#This Row],[Sale]]-Tabla1[[#This Row],[Cost]],-Tabla1[[#This Row],[Cost]]*Tabla1[[#This Row],[Cant]])</f>
        <v>12000</v>
      </c>
      <c r="P923" s="8">
        <f>IF(Tabla1[[#This Row],[Mov]]="VNT",-Tabla1[[#This Row],[Cant]],Tabla1[[#This Row],[Cant]])</f>
        <v>-1</v>
      </c>
      <c r="Q923" s="8">
        <f>DAY(Tabla1[[#This Row],[Date]])</f>
        <v>28</v>
      </c>
      <c r="R923" s="8">
        <f>MONTH(Tabla1[[#This Row],[Date]])</f>
        <v>6</v>
      </c>
      <c r="S923" s="8">
        <f>YEAR(Tabla1[[#This Row],[Date]])</f>
        <v>2022</v>
      </c>
    </row>
    <row r="924" spans="1:19" x14ac:dyDescent="0.2">
      <c r="A924">
        <v>923</v>
      </c>
      <c r="B924" s="1">
        <v>44740</v>
      </c>
      <c r="C924" t="s">
        <v>260</v>
      </c>
      <c r="D924" t="s">
        <v>332</v>
      </c>
      <c r="E924">
        <v>1</v>
      </c>
      <c r="F924" t="s">
        <v>520</v>
      </c>
      <c r="G924" t="s">
        <v>347</v>
      </c>
      <c r="H924" t="s">
        <v>520</v>
      </c>
      <c r="M924" s="2">
        <v>0</v>
      </c>
      <c r="N924" s="2">
        <v>200</v>
      </c>
      <c r="O924" s="2">
        <f>IF(Tabla1[[#This Row],[Mov]]="VNT",Tabla1[[#This Row],[Sale]]-Tabla1[[#This Row],[Cost]],-Tabla1[[#This Row],[Cost]]*Tabla1[[#This Row],[Cant]])</f>
        <v>200</v>
      </c>
      <c r="P924" s="8">
        <f>IF(Tabla1[[#This Row],[Mov]]="VNT",-Tabla1[[#This Row],[Cant]],Tabla1[[#This Row],[Cant]])</f>
        <v>-1</v>
      </c>
      <c r="Q924" s="8">
        <f>DAY(Tabla1[[#This Row],[Date]])</f>
        <v>28</v>
      </c>
      <c r="R924" s="8">
        <f>MONTH(Tabla1[[#This Row],[Date]])</f>
        <v>6</v>
      </c>
      <c r="S924" s="8">
        <f>YEAR(Tabla1[[#This Row],[Date]])</f>
        <v>2022</v>
      </c>
    </row>
    <row r="925" spans="1:19" x14ac:dyDescent="0.2">
      <c r="A925">
        <v>924</v>
      </c>
      <c r="B925" s="1">
        <v>44740</v>
      </c>
      <c r="C925" t="s">
        <v>261</v>
      </c>
      <c r="D925" t="s">
        <v>775</v>
      </c>
      <c r="E925">
        <v>1</v>
      </c>
      <c r="F925" t="s">
        <v>458</v>
      </c>
      <c r="G925" t="s">
        <v>284</v>
      </c>
      <c r="H925" t="s">
        <v>765</v>
      </c>
      <c r="L925" t="s">
        <v>776</v>
      </c>
      <c r="M925" s="2">
        <v>100000</v>
      </c>
      <c r="N925" s="2">
        <v>160000</v>
      </c>
      <c r="O925" s="2">
        <f>IF(Tabla1[[#This Row],[Mov]]="VNT",Tabla1[[#This Row],[Sale]]-Tabla1[[#This Row],[Cost]],-Tabla1[[#This Row],[Cost]]*Tabla1[[#This Row],[Cant]])</f>
        <v>-100000</v>
      </c>
      <c r="P925" s="8">
        <f>IF(Tabla1[[#This Row],[Mov]]="VNT",-Tabla1[[#This Row],[Cant]],Tabla1[[#This Row],[Cant]])</f>
        <v>1</v>
      </c>
      <c r="Q925" s="8">
        <f>DAY(Tabla1[[#This Row],[Date]])</f>
        <v>28</v>
      </c>
      <c r="R925" s="8">
        <f>MONTH(Tabla1[[#This Row],[Date]])</f>
        <v>6</v>
      </c>
      <c r="S925" s="8">
        <f>YEAR(Tabla1[[#This Row],[Date]])</f>
        <v>2022</v>
      </c>
    </row>
    <row r="926" spans="1:19" x14ac:dyDescent="0.2">
      <c r="A926">
        <v>925</v>
      </c>
      <c r="B926" s="1">
        <v>44740</v>
      </c>
      <c r="C926" t="s">
        <v>260</v>
      </c>
      <c r="D926" t="s">
        <v>332</v>
      </c>
      <c r="E926">
        <v>1</v>
      </c>
      <c r="F926" t="s">
        <v>458</v>
      </c>
      <c r="G926" t="s">
        <v>284</v>
      </c>
      <c r="H926" t="s">
        <v>765</v>
      </c>
      <c r="L926" t="s">
        <v>776</v>
      </c>
      <c r="M926" s="2">
        <v>100000</v>
      </c>
      <c r="N926" s="2">
        <v>160000</v>
      </c>
      <c r="O926" s="2">
        <f>IF(Tabla1[[#This Row],[Mov]]="VNT",Tabla1[[#This Row],[Sale]]-Tabla1[[#This Row],[Cost]],-Tabla1[[#This Row],[Cost]]*Tabla1[[#This Row],[Cant]])</f>
        <v>60000</v>
      </c>
      <c r="P926" s="8">
        <f>IF(Tabla1[[#This Row],[Mov]]="VNT",-Tabla1[[#This Row],[Cant]],Tabla1[[#This Row],[Cant]])</f>
        <v>-1</v>
      </c>
      <c r="Q926" s="8">
        <f>DAY(Tabla1[[#This Row],[Date]])</f>
        <v>28</v>
      </c>
      <c r="R926" s="8">
        <f>MONTH(Tabla1[[#This Row],[Date]])</f>
        <v>6</v>
      </c>
      <c r="S926" s="8">
        <f>YEAR(Tabla1[[#This Row],[Date]])</f>
        <v>2022</v>
      </c>
    </row>
    <row r="927" spans="1:19" x14ac:dyDescent="0.2">
      <c r="A927">
        <v>926</v>
      </c>
      <c r="B927" s="1">
        <v>44740</v>
      </c>
      <c r="C927" t="s">
        <v>261</v>
      </c>
      <c r="D927" t="s">
        <v>659</v>
      </c>
      <c r="E927">
        <v>3</v>
      </c>
      <c r="F927" t="s">
        <v>15</v>
      </c>
      <c r="G927" t="s">
        <v>465</v>
      </c>
      <c r="H927" t="s">
        <v>766</v>
      </c>
      <c r="M927" s="2">
        <v>1800</v>
      </c>
      <c r="N927" s="2">
        <v>8000</v>
      </c>
      <c r="O927" s="2">
        <f>IF(Tabla1[[#This Row],[Mov]]="VNT",Tabla1[[#This Row],[Sale]]-Tabla1[[#This Row],[Cost]],-Tabla1[[#This Row],[Cost]]*Tabla1[[#This Row],[Cant]])</f>
        <v>-5400</v>
      </c>
      <c r="P927" s="8">
        <f>IF(Tabla1[[#This Row],[Mov]]="VNT",-Tabla1[[#This Row],[Cant]],Tabla1[[#This Row],[Cant]])</f>
        <v>3</v>
      </c>
      <c r="Q927" s="8">
        <f>DAY(Tabla1[[#This Row],[Date]])</f>
        <v>28</v>
      </c>
      <c r="R927" s="8">
        <f>MONTH(Tabla1[[#This Row],[Date]])</f>
        <v>6</v>
      </c>
      <c r="S927" s="8">
        <f>YEAR(Tabla1[[#This Row],[Date]])</f>
        <v>2022</v>
      </c>
    </row>
    <row r="928" spans="1:19" x14ac:dyDescent="0.2">
      <c r="A928">
        <v>927</v>
      </c>
      <c r="B928" s="1">
        <v>44740</v>
      </c>
      <c r="C928" t="s">
        <v>261</v>
      </c>
      <c r="D928" t="s">
        <v>659</v>
      </c>
      <c r="E928">
        <v>5</v>
      </c>
      <c r="F928" t="s">
        <v>224</v>
      </c>
      <c r="G928" t="s">
        <v>263</v>
      </c>
      <c r="H928" t="s">
        <v>767</v>
      </c>
      <c r="M928" s="2">
        <v>9500</v>
      </c>
      <c r="N928" s="2">
        <v>20000</v>
      </c>
      <c r="O928" s="2">
        <f>IF(Tabla1[[#This Row],[Mov]]="VNT",Tabla1[[#This Row],[Sale]]-Tabla1[[#This Row],[Cost]],-Tabla1[[#This Row],[Cost]]*Tabla1[[#This Row],[Cant]])</f>
        <v>-47500</v>
      </c>
      <c r="P928" s="8">
        <f>IF(Tabla1[[#This Row],[Mov]]="VNT",-Tabla1[[#This Row],[Cant]],Tabla1[[#This Row],[Cant]])</f>
        <v>5</v>
      </c>
      <c r="Q928" s="8">
        <f>DAY(Tabla1[[#This Row],[Date]])</f>
        <v>28</v>
      </c>
      <c r="R928" s="8">
        <f>MONTH(Tabla1[[#This Row],[Date]])</f>
        <v>6</v>
      </c>
      <c r="S928" s="8">
        <f>YEAR(Tabla1[[#This Row],[Date]])</f>
        <v>2022</v>
      </c>
    </row>
    <row r="929" spans="1:19" x14ac:dyDescent="0.2">
      <c r="A929">
        <v>928</v>
      </c>
      <c r="B929" s="1">
        <v>44740</v>
      </c>
      <c r="C929" t="s">
        <v>261</v>
      </c>
      <c r="D929" t="s">
        <v>659</v>
      </c>
      <c r="E929">
        <v>3</v>
      </c>
      <c r="F929" t="s">
        <v>224</v>
      </c>
      <c r="G929" t="s">
        <v>272</v>
      </c>
      <c r="H929" t="s">
        <v>768</v>
      </c>
      <c r="M929" s="2">
        <v>11000</v>
      </c>
      <c r="N929" s="2">
        <v>22000</v>
      </c>
      <c r="O929" s="2">
        <f>IF(Tabla1[[#This Row],[Mov]]="VNT",Tabla1[[#This Row],[Sale]]-Tabla1[[#This Row],[Cost]],-Tabla1[[#This Row],[Cost]]*Tabla1[[#This Row],[Cant]])</f>
        <v>-33000</v>
      </c>
      <c r="P929" s="8">
        <f>IF(Tabla1[[#This Row],[Mov]]="VNT",-Tabla1[[#This Row],[Cant]],Tabla1[[#This Row],[Cant]])</f>
        <v>3</v>
      </c>
      <c r="Q929" s="8">
        <f>DAY(Tabla1[[#This Row],[Date]])</f>
        <v>28</v>
      </c>
      <c r="R929" s="8">
        <f>MONTH(Tabla1[[#This Row],[Date]])</f>
        <v>6</v>
      </c>
      <c r="S929" s="8">
        <f>YEAR(Tabla1[[#This Row],[Date]])</f>
        <v>2022</v>
      </c>
    </row>
    <row r="930" spans="1:19" x14ac:dyDescent="0.2">
      <c r="A930">
        <v>929</v>
      </c>
      <c r="B930" s="1">
        <v>44740</v>
      </c>
      <c r="C930" t="s">
        <v>261</v>
      </c>
      <c r="D930" t="s">
        <v>659</v>
      </c>
      <c r="E930">
        <v>2</v>
      </c>
      <c r="F930" t="s">
        <v>224</v>
      </c>
      <c r="G930" t="s">
        <v>263</v>
      </c>
      <c r="H930" t="s">
        <v>391</v>
      </c>
      <c r="M930" s="2">
        <v>10500</v>
      </c>
      <c r="N930" s="2">
        <v>20000</v>
      </c>
      <c r="O930" s="2">
        <f>IF(Tabla1[[#This Row],[Mov]]="VNT",Tabla1[[#This Row],[Sale]]-Tabla1[[#This Row],[Cost]],-Tabla1[[#This Row],[Cost]]*Tabla1[[#This Row],[Cant]])</f>
        <v>-21000</v>
      </c>
      <c r="P930" s="8">
        <f>IF(Tabla1[[#This Row],[Mov]]="VNT",-Tabla1[[#This Row],[Cant]],Tabla1[[#This Row],[Cant]])</f>
        <v>2</v>
      </c>
      <c r="Q930" s="8">
        <f>DAY(Tabla1[[#This Row],[Date]])</f>
        <v>28</v>
      </c>
      <c r="R930" s="8">
        <f>MONTH(Tabla1[[#This Row],[Date]])</f>
        <v>6</v>
      </c>
      <c r="S930" s="8">
        <f>YEAR(Tabla1[[#This Row],[Date]])</f>
        <v>2022</v>
      </c>
    </row>
    <row r="931" spans="1:19" x14ac:dyDescent="0.2">
      <c r="A931">
        <v>930</v>
      </c>
      <c r="B931" s="1">
        <v>44740</v>
      </c>
      <c r="C931" t="s">
        <v>261</v>
      </c>
      <c r="D931" t="s">
        <v>623</v>
      </c>
      <c r="E931">
        <v>1</v>
      </c>
      <c r="F931" t="s">
        <v>609</v>
      </c>
      <c r="G931" t="s">
        <v>793</v>
      </c>
      <c r="H931" t="s">
        <v>624</v>
      </c>
      <c r="M931" s="2">
        <v>95000</v>
      </c>
      <c r="N931" s="2">
        <v>125000</v>
      </c>
      <c r="O931" s="2">
        <f>IF(Tabla1[[#This Row],[Mov]]="VNT",Tabla1[[#This Row],[Sale]]-Tabla1[[#This Row],[Cost]],-Tabla1[[#This Row],[Cost]]*Tabla1[[#This Row],[Cant]])</f>
        <v>-95000</v>
      </c>
      <c r="P931" s="8">
        <f>IF(Tabla1[[#This Row],[Mov]]="VNT",-Tabla1[[#This Row],[Cant]],Tabla1[[#This Row],[Cant]])</f>
        <v>1</v>
      </c>
      <c r="Q931" s="8">
        <f>DAY(Tabla1[[#This Row],[Date]])</f>
        <v>28</v>
      </c>
      <c r="R931" s="8">
        <f>MONTH(Tabla1[[#This Row],[Date]])</f>
        <v>6</v>
      </c>
      <c r="S931" s="8">
        <f>YEAR(Tabla1[[#This Row],[Date]])</f>
        <v>2022</v>
      </c>
    </row>
    <row r="932" spans="1:19" x14ac:dyDescent="0.2">
      <c r="A932">
        <v>931</v>
      </c>
      <c r="B932" s="1">
        <v>44740</v>
      </c>
      <c r="C932" t="s">
        <v>261</v>
      </c>
      <c r="D932" t="s">
        <v>623</v>
      </c>
      <c r="E932">
        <v>3</v>
      </c>
      <c r="F932" t="s">
        <v>532</v>
      </c>
      <c r="G932" t="s">
        <v>273</v>
      </c>
      <c r="H932" t="s">
        <v>733</v>
      </c>
      <c r="M932" s="2">
        <v>18000</v>
      </c>
      <c r="N932" s="2">
        <v>30000</v>
      </c>
      <c r="O932" s="2">
        <f>IF(Tabla1[[#This Row],[Mov]]="VNT",Tabla1[[#This Row],[Sale]]-Tabla1[[#This Row],[Cost]],-Tabla1[[#This Row],[Cost]]*Tabla1[[#This Row],[Cant]])</f>
        <v>-54000</v>
      </c>
      <c r="P932" s="8">
        <f>IF(Tabla1[[#This Row],[Mov]]="VNT",-Tabla1[[#This Row],[Cant]],Tabla1[[#This Row],[Cant]])</f>
        <v>3</v>
      </c>
      <c r="Q932" s="8">
        <f>DAY(Tabla1[[#This Row],[Date]])</f>
        <v>28</v>
      </c>
      <c r="R932" s="8">
        <f>MONTH(Tabla1[[#This Row],[Date]])</f>
        <v>6</v>
      </c>
      <c r="S932" s="8">
        <f>YEAR(Tabla1[[#This Row],[Date]])</f>
        <v>2022</v>
      </c>
    </row>
    <row r="933" spans="1:19" x14ac:dyDescent="0.2">
      <c r="A933">
        <v>932</v>
      </c>
      <c r="B933" s="1">
        <v>44740</v>
      </c>
      <c r="C933" t="s">
        <v>261</v>
      </c>
      <c r="D933" t="s">
        <v>623</v>
      </c>
      <c r="E933">
        <v>2</v>
      </c>
      <c r="F933" t="s">
        <v>628</v>
      </c>
      <c r="G933" t="s">
        <v>266</v>
      </c>
      <c r="H933" t="s">
        <v>769</v>
      </c>
      <c r="M933" s="2">
        <v>33000</v>
      </c>
      <c r="N933" s="2">
        <v>54000</v>
      </c>
      <c r="O933" s="2">
        <f>IF(Tabla1[[#This Row],[Mov]]="VNT",Tabla1[[#This Row],[Sale]]-Tabla1[[#This Row],[Cost]],-Tabla1[[#This Row],[Cost]]*Tabla1[[#This Row],[Cant]])</f>
        <v>-66000</v>
      </c>
      <c r="P933" s="8">
        <f>IF(Tabla1[[#This Row],[Mov]]="VNT",-Tabla1[[#This Row],[Cant]],Tabla1[[#This Row],[Cant]])</f>
        <v>2</v>
      </c>
      <c r="Q933" s="8">
        <f>DAY(Tabla1[[#This Row],[Date]])</f>
        <v>28</v>
      </c>
      <c r="R933" s="8">
        <f>MONTH(Tabla1[[#This Row],[Date]])</f>
        <v>6</v>
      </c>
      <c r="S933" s="8">
        <f>YEAR(Tabla1[[#This Row],[Date]])</f>
        <v>2022</v>
      </c>
    </row>
    <row r="934" spans="1:19" x14ac:dyDescent="0.2">
      <c r="A934">
        <v>933</v>
      </c>
      <c r="B934" s="1">
        <v>44740</v>
      </c>
      <c r="C934" t="s">
        <v>261</v>
      </c>
      <c r="D934" t="s">
        <v>623</v>
      </c>
      <c r="E934">
        <v>1</v>
      </c>
      <c r="F934" t="s">
        <v>214</v>
      </c>
      <c r="G934" t="s">
        <v>721</v>
      </c>
      <c r="H934" t="s">
        <v>770</v>
      </c>
      <c r="M934" s="2">
        <v>22000</v>
      </c>
      <c r="N934" s="2">
        <v>49000</v>
      </c>
      <c r="O934" s="2">
        <f>IF(Tabla1[[#This Row],[Mov]]="VNT",Tabla1[[#This Row],[Sale]]-Tabla1[[#This Row],[Cost]],-Tabla1[[#This Row],[Cost]]*Tabla1[[#This Row],[Cant]])</f>
        <v>-22000</v>
      </c>
      <c r="P934" s="8">
        <f>IF(Tabla1[[#This Row],[Mov]]="VNT",-Tabla1[[#This Row],[Cant]],Tabla1[[#This Row],[Cant]])</f>
        <v>1</v>
      </c>
      <c r="Q934" s="8">
        <f>DAY(Tabla1[[#This Row],[Date]])</f>
        <v>28</v>
      </c>
      <c r="R934" s="8">
        <f>MONTH(Tabla1[[#This Row],[Date]])</f>
        <v>6</v>
      </c>
      <c r="S934" s="8">
        <f>YEAR(Tabla1[[#This Row],[Date]])</f>
        <v>2022</v>
      </c>
    </row>
    <row r="935" spans="1:19" x14ac:dyDescent="0.2">
      <c r="A935">
        <v>934</v>
      </c>
      <c r="B935" s="1">
        <v>44740</v>
      </c>
      <c r="C935" t="s">
        <v>261</v>
      </c>
      <c r="D935" t="s">
        <v>623</v>
      </c>
      <c r="E935">
        <v>1</v>
      </c>
      <c r="F935" t="s">
        <v>771</v>
      </c>
      <c r="G935" t="s">
        <v>727</v>
      </c>
      <c r="H935" t="s">
        <v>772</v>
      </c>
      <c r="M935" s="2">
        <v>19000</v>
      </c>
      <c r="N935" s="2">
        <v>35000</v>
      </c>
      <c r="O935" s="2">
        <f>IF(Tabla1[[#This Row],[Mov]]="VNT",Tabla1[[#This Row],[Sale]]-Tabla1[[#This Row],[Cost]],-Tabla1[[#This Row],[Cost]]*Tabla1[[#This Row],[Cant]])</f>
        <v>-19000</v>
      </c>
      <c r="P935" s="8">
        <f>IF(Tabla1[[#This Row],[Mov]]="VNT",-Tabla1[[#This Row],[Cant]],Tabla1[[#This Row],[Cant]])</f>
        <v>1</v>
      </c>
      <c r="Q935" s="8">
        <f>DAY(Tabla1[[#This Row],[Date]])</f>
        <v>28</v>
      </c>
      <c r="R935" s="8">
        <f>MONTH(Tabla1[[#This Row],[Date]])</f>
        <v>6</v>
      </c>
      <c r="S935" s="8">
        <f>YEAR(Tabla1[[#This Row],[Date]])</f>
        <v>2022</v>
      </c>
    </row>
    <row r="936" spans="1:19" x14ac:dyDescent="0.2">
      <c r="A936">
        <v>935</v>
      </c>
      <c r="B936" s="1">
        <v>44740</v>
      </c>
      <c r="C936" t="s">
        <v>261</v>
      </c>
      <c r="D936" t="s">
        <v>623</v>
      </c>
      <c r="E936">
        <v>1</v>
      </c>
      <c r="F936" t="s">
        <v>214</v>
      </c>
      <c r="G936" t="s">
        <v>721</v>
      </c>
      <c r="H936" t="s">
        <v>773</v>
      </c>
      <c r="M936" s="2">
        <v>75000</v>
      </c>
      <c r="N936" s="2">
        <v>120000</v>
      </c>
      <c r="O936" s="2">
        <f>IF(Tabla1[[#This Row],[Mov]]="VNT",Tabla1[[#This Row],[Sale]]-Tabla1[[#This Row],[Cost]],-Tabla1[[#This Row],[Cost]]*Tabla1[[#This Row],[Cant]])</f>
        <v>-75000</v>
      </c>
      <c r="P936" s="8">
        <f>IF(Tabla1[[#This Row],[Mov]]="VNT",-Tabla1[[#This Row],[Cant]],Tabla1[[#This Row],[Cant]])</f>
        <v>1</v>
      </c>
      <c r="Q936" s="8">
        <f>DAY(Tabla1[[#This Row],[Date]])</f>
        <v>28</v>
      </c>
      <c r="R936" s="8">
        <f>MONTH(Tabla1[[#This Row],[Date]])</f>
        <v>6</v>
      </c>
      <c r="S936" s="8">
        <f>YEAR(Tabla1[[#This Row],[Date]])</f>
        <v>2022</v>
      </c>
    </row>
    <row r="937" spans="1:19" x14ac:dyDescent="0.2">
      <c r="A937">
        <v>936</v>
      </c>
      <c r="B937" s="1">
        <v>44740</v>
      </c>
      <c r="C937" t="s">
        <v>261</v>
      </c>
      <c r="D937" t="s">
        <v>623</v>
      </c>
      <c r="E937">
        <v>1</v>
      </c>
      <c r="F937" t="s">
        <v>214</v>
      </c>
      <c r="G937" t="s">
        <v>721</v>
      </c>
      <c r="H937" t="s">
        <v>774</v>
      </c>
      <c r="M937" s="2">
        <v>140000</v>
      </c>
      <c r="N937" s="2">
        <v>199000</v>
      </c>
      <c r="O937" s="2">
        <f>IF(Tabla1[[#This Row],[Mov]]="VNT",Tabla1[[#This Row],[Sale]]-Tabla1[[#This Row],[Cost]],-Tabla1[[#This Row],[Cost]]*Tabla1[[#This Row],[Cant]])</f>
        <v>-140000</v>
      </c>
      <c r="P937" s="8">
        <f>IF(Tabla1[[#This Row],[Mov]]="VNT",-Tabla1[[#This Row],[Cant]],Tabla1[[#This Row],[Cant]])</f>
        <v>1</v>
      </c>
      <c r="Q937" s="8">
        <f>DAY(Tabla1[[#This Row],[Date]])</f>
        <v>28</v>
      </c>
      <c r="R937" s="8">
        <f>MONTH(Tabla1[[#This Row],[Date]])</f>
        <v>6</v>
      </c>
      <c r="S937" s="8">
        <f>YEAR(Tabla1[[#This Row],[Date]])</f>
        <v>2022</v>
      </c>
    </row>
    <row r="938" spans="1:19" x14ac:dyDescent="0.2">
      <c r="A938">
        <v>937</v>
      </c>
      <c r="B938" s="1">
        <v>44740</v>
      </c>
      <c r="C938" t="s">
        <v>261</v>
      </c>
      <c r="D938" t="s">
        <v>892</v>
      </c>
      <c r="E938">
        <v>1</v>
      </c>
      <c r="F938" t="s">
        <v>458</v>
      </c>
      <c r="G938" t="s">
        <v>777</v>
      </c>
      <c r="H938" t="s">
        <v>778</v>
      </c>
      <c r="M938" s="2">
        <v>110000</v>
      </c>
      <c r="N938" s="2">
        <v>150000</v>
      </c>
      <c r="O938" s="2">
        <f>IF(Tabla1[[#This Row],[Mov]]="VNT",Tabla1[[#This Row],[Sale]]-Tabla1[[#This Row],[Cost]],-Tabla1[[#This Row],[Cost]]*Tabla1[[#This Row],[Cant]])</f>
        <v>-110000</v>
      </c>
      <c r="P938" s="8">
        <f>IF(Tabla1[[#This Row],[Mov]]="VNT",-Tabla1[[#This Row],[Cant]],Tabla1[[#This Row],[Cant]])</f>
        <v>1</v>
      </c>
      <c r="Q938" s="8">
        <f>DAY(Tabla1[[#This Row],[Date]])</f>
        <v>28</v>
      </c>
      <c r="R938" s="8">
        <f>MONTH(Tabla1[[#This Row],[Date]])</f>
        <v>6</v>
      </c>
      <c r="S938" s="8">
        <f>YEAR(Tabla1[[#This Row],[Date]])</f>
        <v>2022</v>
      </c>
    </row>
    <row r="939" spans="1:19" x14ac:dyDescent="0.2">
      <c r="A939">
        <v>938</v>
      </c>
      <c r="B939" s="1">
        <v>44740</v>
      </c>
      <c r="C939" t="s">
        <v>260</v>
      </c>
      <c r="D939" t="s">
        <v>332</v>
      </c>
      <c r="E939">
        <v>1</v>
      </c>
      <c r="F939" t="s">
        <v>116</v>
      </c>
      <c r="G939" t="s">
        <v>347</v>
      </c>
      <c r="H939" t="s">
        <v>518</v>
      </c>
      <c r="M939" s="2">
        <v>9350</v>
      </c>
      <c r="N939" s="2">
        <v>10000</v>
      </c>
      <c r="O939" s="2">
        <f>IF(Tabla1[[#This Row],[Mov]]="VNT",Tabla1[[#This Row],[Sale]]-Tabla1[[#This Row],[Cost]],-Tabla1[[#This Row],[Cost]]*Tabla1[[#This Row],[Cant]])</f>
        <v>650</v>
      </c>
      <c r="P939" s="8">
        <f>IF(Tabla1[[#This Row],[Mov]]="VNT",-Tabla1[[#This Row],[Cant]],Tabla1[[#This Row],[Cant]])</f>
        <v>-1</v>
      </c>
      <c r="Q939" s="8">
        <f>DAY(Tabla1[[#This Row],[Date]])</f>
        <v>28</v>
      </c>
      <c r="R939" s="8">
        <f>MONTH(Tabla1[[#This Row],[Date]])</f>
        <v>6</v>
      </c>
      <c r="S939" s="8">
        <f>YEAR(Tabla1[[#This Row],[Date]])</f>
        <v>2022</v>
      </c>
    </row>
    <row r="940" spans="1:19" x14ac:dyDescent="0.2">
      <c r="A940">
        <v>939</v>
      </c>
      <c r="B940" s="1">
        <v>44740</v>
      </c>
      <c r="C940" t="s">
        <v>261</v>
      </c>
      <c r="D940" t="s">
        <v>663</v>
      </c>
      <c r="E940">
        <v>1</v>
      </c>
      <c r="F940" t="s">
        <v>42</v>
      </c>
      <c r="G940" t="s">
        <v>713</v>
      </c>
      <c r="H940" t="s">
        <v>780</v>
      </c>
      <c r="M940" s="2">
        <v>50000</v>
      </c>
      <c r="N940" s="2">
        <v>95000</v>
      </c>
      <c r="O940" s="2">
        <f>IF(Tabla1[[#This Row],[Mov]]="VNT",Tabla1[[#This Row],[Sale]]-Tabla1[[#This Row],[Cost]],-Tabla1[[#This Row],[Cost]]*Tabla1[[#This Row],[Cant]])</f>
        <v>-50000</v>
      </c>
      <c r="P940" s="8">
        <f>IF(Tabla1[[#This Row],[Mov]]="VNT",-Tabla1[[#This Row],[Cant]],Tabla1[[#This Row],[Cant]])</f>
        <v>1</v>
      </c>
      <c r="Q940" s="8">
        <f>DAY(Tabla1[[#This Row],[Date]])</f>
        <v>28</v>
      </c>
      <c r="R940" s="8">
        <f>MONTH(Tabla1[[#This Row],[Date]])</f>
        <v>6</v>
      </c>
      <c r="S940" s="8">
        <f>YEAR(Tabla1[[#This Row],[Date]])</f>
        <v>2022</v>
      </c>
    </row>
    <row r="941" spans="1:19" x14ac:dyDescent="0.2">
      <c r="A941">
        <v>940</v>
      </c>
      <c r="B941" s="1">
        <v>44740</v>
      </c>
      <c r="C941" t="s">
        <v>261</v>
      </c>
      <c r="D941" t="s">
        <v>663</v>
      </c>
      <c r="E941">
        <v>1</v>
      </c>
      <c r="F941" t="s">
        <v>42</v>
      </c>
      <c r="G941" t="s">
        <v>781</v>
      </c>
      <c r="H941" t="s">
        <v>783</v>
      </c>
      <c r="M941" s="2">
        <v>40000</v>
      </c>
      <c r="N941" s="2">
        <v>65000</v>
      </c>
      <c r="O941" s="2">
        <f>IF(Tabla1[[#This Row],[Mov]]="VNT",Tabla1[[#This Row],[Sale]]-Tabla1[[#This Row],[Cost]],-Tabla1[[#This Row],[Cost]]*Tabla1[[#This Row],[Cant]])</f>
        <v>-40000</v>
      </c>
      <c r="P941" s="8">
        <f>IF(Tabla1[[#This Row],[Mov]]="VNT",-Tabla1[[#This Row],[Cant]],Tabla1[[#This Row],[Cant]])</f>
        <v>1</v>
      </c>
      <c r="Q941" s="8">
        <f>DAY(Tabla1[[#This Row],[Date]])</f>
        <v>28</v>
      </c>
      <c r="R941" s="8">
        <f>MONTH(Tabla1[[#This Row],[Date]])</f>
        <v>6</v>
      </c>
      <c r="S941" s="8">
        <f>YEAR(Tabla1[[#This Row],[Date]])</f>
        <v>2022</v>
      </c>
    </row>
    <row r="942" spans="1:19" x14ac:dyDescent="0.2">
      <c r="A942">
        <v>941</v>
      </c>
      <c r="B942" s="1">
        <v>44740</v>
      </c>
      <c r="C942" t="s">
        <v>261</v>
      </c>
      <c r="D942" t="s">
        <v>663</v>
      </c>
      <c r="E942">
        <v>1</v>
      </c>
      <c r="F942" t="s">
        <v>45</v>
      </c>
      <c r="G942" t="s">
        <v>781</v>
      </c>
      <c r="H942" t="s">
        <v>782</v>
      </c>
      <c r="M942" s="2">
        <v>26000</v>
      </c>
      <c r="N942" s="2">
        <v>49000</v>
      </c>
      <c r="O942" s="2">
        <f>IF(Tabla1[[#This Row],[Mov]]="VNT",Tabla1[[#This Row],[Sale]]-Tabla1[[#This Row],[Cost]],-Tabla1[[#This Row],[Cost]]*Tabla1[[#This Row],[Cant]])</f>
        <v>-26000</v>
      </c>
      <c r="P942" s="8">
        <f>IF(Tabla1[[#This Row],[Mov]]="VNT",-Tabla1[[#This Row],[Cant]],Tabla1[[#This Row],[Cant]])</f>
        <v>1</v>
      </c>
      <c r="Q942" s="8">
        <f>DAY(Tabla1[[#This Row],[Date]])</f>
        <v>28</v>
      </c>
      <c r="R942" s="8">
        <f>MONTH(Tabla1[[#This Row],[Date]])</f>
        <v>6</v>
      </c>
      <c r="S942" s="8">
        <f>YEAR(Tabla1[[#This Row],[Date]])</f>
        <v>2022</v>
      </c>
    </row>
    <row r="943" spans="1:19" x14ac:dyDescent="0.2">
      <c r="A943">
        <v>942</v>
      </c>
      <c r="B943" s="1">
        <v>44740</v>
      </c>
      <c r="C943" t="s">
        <v>261</v>
      </c>
      <c r="D943" t="s">
        <v>339</v>
      </c>
      <c r="E943">
        <v>5</v>
      </c>
      <c r="F943" t="s">
        <v>21</v>
      </c>
      <c r="G943" t="s">
        <v>333</v>
      </c>
      <c r="H943" t="s">
        <v>240</v>
      </c>
      <c r="J943" t="s">
        <v>23</v>
      </c>
      <c r="M943" s="2">
        <v>7000</v>
      </c>
      <c r="N943" s="2">
        <v>15000</v>
      </c>
      <c r="O943" s="2">
        <f>IF(Tabla1[[#This Row],[Mov]]="VNT",Tabla1[[#This Row],[Sale]]-Tabla1[[#This Row],[Cost]],-Tabla1[[#This Row],[Cost]]*Tabla1[[#This Row],[Cant]])</f>
        <v>-35000</v>
      </c>
      <c r="P943" s="8">
        <f>IF(Tabla1[[#This Row],[Mov]]="VNT",-Tabla1[[#This Row],[Cant]],Tabla1[[#This Row],[Cant]])</f>
        <v>5</v>
      </c>
      <c r="Q943" s="8">
        <f>DAY(Tabla1[[#This Row],[Date]])</f>
        <v>28</v>
      </c>
      <c r="R943" s="8">
        <f>MONTH(Tabla1[[#This Row],[Date]])</f>
        <v>6</v>
      </c>
      <c r="S943" s="8">
        <f>YEAR(Tabla1[[#This Row],[Date]])</f>
        <v>2022</v>
      </c>
    </row>
    <row r="944" spans="1:19" x14ac:dyDescent="0.2">
      <c r="A944">
        <v>943</v>
      </c>
      <c r="B944" s="1">
        <v>44740</v>
      </c>
      <c r="C944" t="s">
        <v>261</v>
      </c>
      <c r="D944" t="s">
        <v>339</v>
      </c>
      <c r="E944">
        <v>1</v>
      </c>
      <c r="F944" t="s">
        <v>15</v>
      </c>
      <c r="G944" t="s">
        <v>603</v>
      </c>
      <c r="H944" t="s">
        <v>784</v>
      </c>
      <c r="M944" s="2">
        <v>10000</v>
      </c>
      <c r="N944" s="2">
        <v>22000</v>
      </c>
      <c r="O944" s="2">
        <f>IF(Tabla1[[#This Row],[Mov]]="VNT",Tabla1[[#This Row],[Sale]]-Tabla1[[#This Row],[Cost]],-Tabla1[[#This Row],[Cost]]*Tabla1[[#This Row],[Cant]])</f>
        <v>-10000</v>
      </c>
      <c r="P944" s="8">
        <f>IF(Tabla1[[#This Row],[Mov]]="VNT",-Tabla1[[#This Row],[Cant]],Tabla1[[#This Row],[Cant]])</f>
        <v>1</v>
      </c>
      <c r="Q944" s="8">
        <f>DAY(Tabla1[[#This Row],[Date]])</f>
        <v>28</v>
      </c>
      <c r="R944" s="8">
        <f>MONTH(Tabla1[[#This Row],[Date]])</f>
        <v>6</v>
      </c>
      <c r="S944" s="8">
        <f>YEAR(Tabla1[[#This Row],[Date]])</f>
        <v>2022</v>
      </c>
    </row>
    <row r="945" spans="1:19" x14ac:dyDescent="0.2">
      <c r="A945">
        <v>944</v>
      </c>
      <c r="B945" s="1">
        <v>44740</v>
      </c>
      <c r="C945" t="s">
        <v>261</v>
      </c>
      <c r="D945" t="s">
        <v>339</v>
      </c>
      <c r="E945">
        <v>4</v>
      </c>
      <c r="F945" t="s">
        <v>3257</v>
      </c>
      <c r="G945" t="s">
        <v>272</v>
      </c>
      <c r="H945" t="s">
        <v>398</v>
      </c>
      <c r="M945" s="2">
        <v>3500</v>
      </c>
      <c r="N945" s="2">
        <v>15000</v>
      </c>
      <c r="O945" s="2">
        <f>IF(Tabla1[[#This Row],[Mov]]="VNT",Tabla1[[#This Row],[Sale]]-Tabla1[[#This Row],[Cost]],-Tabla1[[#This Row],[Cost]]*Tabla1[[#This Row],[Cant]])</f>
        <v>-14000</v>
      </c>
      <c r="P945" s="8">
        <f>IF(Tabla1[[#This Row],[Mov]]="VNT",-Tabla1[[#This Row],[Cant]],Tabla1[[#This Row],[Cant]])</f>
        <v>4</v>
      </c>
      <c r="Q945" s="8">
        <f>DAY(Tabla1[[#This Row],[Date]])</f>
        <v>28</v>
      </c>
      <c r="R945" s="8">
        <f>MONTH(Tabla1[[#This Row],[Date]])</f>
        <v>6</v>
      </c>
      <c r="S945" s="8">
        <f>YEAR(Tabla1[[#This Row],[Date]])</f>
        <v>2022</v>
      </c>
    </row>
    <row r="946" spans="1:19" x14ac:dyDescent="0.2">
      <c r="A946">
        <v>945</v>
      </c>
      <c r="B946" s="1">
        <v>44740</v>
      </c>
      <c r="C946" t="s">
        <v>261</v>
      </c>
      <c r="D946" t="s">
        <v>339</v>
      </c>
      <c r="E946">
        <v>1</v>
      </c>
      <c r="F946" t="s">
        <v>532</v>
      </c>
      <c r="G946" t="s">
        <v>263</v>
      </c>
      <c r="H946" t="s">
        <v>621</v>
      </c>
      <c r="M946" s="2">
        <v>45000</v>
      </c>
      <c r="N946" s="2">
        <v>70000</v>
      </c>
      <c r="O946" s="2">
        <f>IF(Tabla1[[#This Row],[Mov]]="VNT",Tabla1[[#This Row],[Sale]]-Tabla1[[#This Row],[Cost]],-Tabla1[[#This Row],[Cost]]*Tabla1[[#This Row],[Cant]])</f>
        <v>-45000</v>
      </c>
      <c r="P946" s="8">
        <f>IF(Tabla1[[#This Row],[Mov]]="VNT",-Tabla1[[#This Row],[Cant]],Tabla1[[#This Row],[Cant]])</f>
        <v>1</v>
      </c>
      <c r="Q946" s="8">
        <f>DAY(Tabla1[[#This Row],[Date]])</f>
        <v>28</v>
      </c>
      <c r="R946" s="8">
        <f>MONTH(Tabla1[[#This Row],[Date]])</f>
        <v>6</v>
      </c>
      <c r="S946" s="8">
        <f>YEAR(Tabla1[[#This Row],[Date]])</f>
        <v>2022</v>
      </c>
    </row>
    <row r="947" spans="1:19" x14ac:dyDescent="0.2">
      <c r="A947">
        <v>946</v>
      </c>
      <c r="B947" s="1">
        <v>44740</v>
      </c>
      <c r="C947" t="s">
        <v>261</v>
      </c>
      <c r="D947" t="s">
        <v>339</v>
      </c>
      <c r="E947">
        <v>1</v>
      </c>
      <c r="F947" t="s">
        <v>532</v>
      </c>
      <c r="G947" t="s">
        <v>534</v>
      </c>
      <c r="H947" t="s">
        <v>785</v>
      </c>
      <c r="M947" s="2">
        <v>50000</v>
      </c>
      <c r="N947" s="2">
        <v>85000</v>
      </c>
      <c r="O947" s="2">
        <f>IF(Tabla1[[#This Row],[Mov]]="VNT",Tabla1[[#This Row],[Sale]]-Tabla1[[#This Row],[Cost]],-Tabla1[[#This Row],[Cost]]*Tabla1[[#This Row],[Cant]])</f>
        <v>-50000</v>
      </c>
      <c r="P947" s="8">
        <f>IF(Tabla1[[#This Row],[Mov]]="VNT",-Tabla1[[#This Row],[Cant]],Tabla1[[#This Row],[Cant]])</f>
        <v>1</v>
      </c>
      <c r="Q947" s="8">
        <f>DAY(Tabla1[[#This Row],[Date]])</f>
        <v>28</v>
      </c>
      <c r="R947" s="8">
        <f>MONTH(Tabla1[[#This Row],[Date]])</f>
        <v>6</v>
      </c>
      <c r="S947" s="8">
        <f>YEAR(Tabla1[[#This Row],[Date]])</f>
        <v>2022</v>
      </c>
    </row>
    <row r="948" spans="1:19" x14ac:dyDescent="0.2">
      <c r="A948">
        <v>947</v>
      </c>
      <c r="B948" s="1">
        <v>44740</v>
      </c>
      <c r="C948" t="s">
        <v>261</v>
      </c>
      <c r="D948" t="s">
        <v>339</v>
      </c>
      <c r="E948">
        <v>1</v>
      </c>
      <c r="F948" t="s">
        <v>532</v>
      </c>
      <c r="G948" t="s">
        <v>263</v>
      </c>
      <c r="H948" t="s">
        <v>559</v>
      </c>
      <c r="M948" s="2">
        <v>50000</v>
      </c>
      <c r="N948" s="2">
        <v>80000</v>
      </c>
      <c r="O948" s="2">
        <f>IF(Tabla1[[#This Row],[Mov]]="VNT",Tabla1[[#This Row],[Sale]]-Tabla1[[#This Row],[Cost]],-Tabla1[[#This Row],[Cost]]*Tabla1[[#This Row],[Cant]])</f>
        <v>-50000</v>
      </c>
      <c r="P948" s="8">
        <f>IF(Tabla1[[#This Row],[Mov]]="VNT",-Tabla1[[#This Row],[Cant]],Tabla1[[#This Row],[Cant]])</f>
        <v>1</v>
      </c>
      <c r="Q948" s="8">
        <f>DAY(Tabla1[[#This Row],[Date]])</f>
        <v>28</v>
      </c>
      <c r="R948" s="8">
        <f>MONTH(Tabla1[[#This Row],[Date]])</f>
        <v>6</v>
      </c>
      <c r="S948" s="8">
        <f>YEAR(Tabla1[[#This Row],[Date]])</f>
        <v>2022</v>
      </c>
    </row>
    <row r="949" spans="1:19" x14ac:dyDescent="0.2">
      <c r="A949">
        <v>948</v>
      </c>
      <c r="B949" s="1">
        <v>44740</v>
      </c>
      <c r="C949" t="s">
        <v>261</v>
      </c>
      <c r="D949" t="s">
        <v>339</v>
      </c>
      <c r="E949">
        <v>1</v>
      </c>
      <c r="F949" t="s">
        <v>532</v>
      </c>
      <c r="G949" t="s">
        <v>263</v>
      </c>
      <c r="H949" t="s">
        <v>681</v>
      </c>
      <c r="M949" s="2">
        <v>40000</v>
      </c>
      <c r="N949" s="2">
        <v>60000</v>
      </c>
      <c r="O949" s="2">
        <f>IF(Tabla1[[#This Row],[Mov]]="VNT",Tabla1[[#This Row],[Sale]]-Tabla1[[#This Row],[Cost]],-Tabla1[[#This Row],[Cost]]*Tabla1[[#This Row],[Cant]])</f>
        <v>-40000</v>
      </c>
      <c r="P949" s="8">
        <f>IF(Tabla1[[#This Row],[Mov]]="VNT",-Tabla1[[#This Row],[Cant]],Tabla1[[#This Row],[Cant]])</f>
        <v>1</v>
      </c>
      <c r="Q949" s="8">
        <f>DAY(Tabla1[[#This Row],[Date]])</f>
        <v>28</v>
      </c>
      <c r="R949" s="8">
        <f>MONTH(Tabla1[[#This Row],[Date]])</f>
        <v>6</v>
      </c>
      <c r="S949" s="8">
        <f>YEAR(Tabla1[[#This Row],[Date]])</f>
        <v>2022</v>
      </c>
    </row>
    <row r="950" spans="1:19" x14ac:dyDescent="0.2">
      <c r="A950">
        <v>949</v>
      </c>
      <c r="B950" s="1">
        <v>44740</v>
      </c>
      <c r="C950" t="s">
        <v>260</v>
      </c>
      <c r="D950" t="s">
        <v>332</v>
      </c>
      <c r="E950">
        <v>1</v>
      </c>
      <c r="F950" t="s">
        <v>116</v>
      </c>
      <c r="G950" t="s">
        <v>347</v>
      </c>
      <c r="H950" t="s">
        <v>518</v>
      </c>
      <c r="M950" s="2">
        <v>1870</v>
      </c>
      <c r="N950" s="2">
        <v>2000</v>
      </c>
      <c r="O950" s="2">
        <f>IF(Tabla1[[#This Row],[Mov]]="VNT",Tabla1[[#This Row],[Sale]]-Tabla1[[#This Row],[Cost]],-Tabla1[[#This Row],[Cost]]*Tabla1[[#This Row],[Cant]])</f>
        <v>130</v>
      </c>
      <c r="P950" s="8">
        <f>IF(Tabla1[[#This Row],[Mov]]="VNT",-Tabla1[[#This Row],[Cant]],Tabla1[[#This Row],[Cant]])</f>
        <v>-1</v>
      </c>
      <c r="Q950" s="8">
        <f>DAY(Tabla1[[#This Row],[Date]])</f>
        <v>28</v>
      </c>
      <c r="R950" s="8">
        <f>MONTH(Tabla1[[#This Row],[Date]])</f>
        <v>6</v>
      </c>
      <c r="S950" s="8">
        <f>YEAR(Tabla1[[#This Row],[Date]])</f>
        <v>2022</v>
      </c>
    </row>
    <row r="951" spans="1:19" x14ac:dyDescent="0.2">
      <c r="A951">
        <v>950</v>
      </c>
      <c r="B951" s="1">
        <v>44740</v>
      </c>
      <c r="C951" t="s">
        <v>260</v>
      </c>
      <c r="D951" t="s">
        <v>332</v>
      </c>
      <c r="E951">
        <v>1</v>
      </c>
      <c r="F951" t="s">
        <v>116</v>
      </c>
      <c r="G951" t="s">
        <v>347</v>
      </c>
      <c r="H951" t="s">
        <v>518</v>
      </c>
      <c r="M951" s="2">
        <v>5610</v>
      </c>
      <c r="N951" s="2">
        <v>6000</v>
      </c>
      <c r="O951" s="2">
        <f>IF(Tabla1[[#This Row],[Mov]]="VNT",Tabla1[[#This Row],[Sale]]-Tabla1[[#This Row],[Cost]],-Tabla1[[#This Row],[Cost]]*Tabla1[[#This Row],[Cant]])</f>
        <v>390</v>
      </c>
      <c r="P951" s="8">
        <f>IF(Tabla1[[#This Row],[Mov]]="VNT",-Tabla1[[#This Row],[Cant]],Tabla1[[#This Row],[Cant]])</f>
        <v>-1</v>
      </c>
      <c r="Q951" s="8">
        <f>DAY(Tabla1[[#This Row],[Date]])</f>
        <v>28</v>
      </c>
      <c r="R951" s="8">
        <f>MONTH(Tabla1[[#This Row],[Date]])</f>
        <v>6</v>
      </c>
      <c r="S951" s="8">
        <f>YEAR(Tabla1[[#This Row],[Date]])</f>
        <v>2022</v>
      </c>
    </row>
    <row r="952" spans="1:19" x14ac:dyDescent="0.2">
      <c r="A952">
        <v>951</v>
      </c>
      <c r="B952" s="1">
        <v>44740</v>
      </c>
      <c r="C952" t="s">
        <v>260</v>
      </c>
      <c r="D952" t="s">
        <v>786</v>
      </c>
      <c r="E952">
        <v>1</v>
      </c>
      <c r="F952" t="s">
        <v>458</v>
      </c>
      <c r="G952" t="s">
        <v>777</v>
      </c>
      <c r="H952" t="s">
        <v>778</v>
      </c>
      <c r="M952" s="2">
        <v>110000</v>
      </c>
      <c r="N952" s="2">
        <v>150000</v>
      </c>
      <c r="O952" s="2">
        <f>IF(Tabla1[[#This Row],[Mov]]="VNT",Tabla1[[#This Row],[Sale]]-Tabla1[[#This Row],[Cost]],-Tabla1[[#This Row],[Cost]]*Tabla1[[#This Row],[Cant]])</f>
        <v>40000</v>
      </c>
      <c r="P952" s="8">
        <f>IF(Tabla1[[#This Row],[Mov]]="VNT",-Tabla1[[#This Row],[Cant]],Tabla1[[#This Row],[Cant]])</f>
        <v>-1</v>
      </c>
      <c r="Q952" s="8">
        <f>DAY(Tabla1[[#This Row],[Date]])</f>
        <v>28</v>
      </c>
      <c r="R952" s="8">
        <f>MONTH(Tabla1[[#This Row],[Date]])</f>
        <v>6</v>
      </c>
      <c r="S952" s="8">
        <f>YEAR(Tabla1[[#This Row],[Date]])</f>
        <v>2022</v>
      </c>
    </row>
    <row r="953" spans="1:19" x14ac:dyDescent="0.2">
      <c r="A953">
        <v>952</v>
      </c>
      <c r="B953" s="1">
        <v>44740</v>
      </c>
      <c r="C953" t="s">
        <v>260</v>
      </c>
      <c r="D953" t="s">
        <v>332</v>
      </c>
      <c r="E953">
        <v>1</v>
      </c>
      <c r="F953" t="s">
        <v>532</v>
      </c>
      <c r="G953" t="s">
        <v>273</v>
      </c>
      <c r="H953" t="s">
        <v>552</v>
      </c>
      <c r="J953" t="s">
        <v>651</v>
      </c>
      <c r="M953" s="2">
        <v>18000</v>
      </c>
      <c r="N953" s="2">
        <v>30000</v>
      </c>
      <c r="O953" s="2">
        <f>IF(Tabla1[[#This Row],[Mov]]="VNT",Tabla1[[#This Row],[Sale]]-Tabla1[[#This Row],[Cost]],-Tabla1[[#This Row],[Cost]]*Tabla1[[#This Row],[Cant]])</f>
        <v>12000</v>
      </c>
      <c r="P953" s="8">
        <f>IF(Tabla1[[#This Row],[Mov]]="VNT",-Tabla1[[#This Row],[Cant]],Tabla1[[#This Row],[Cant]])</f>
        <v>-1</v>
      </c>
      <c r="Q953" s="8">
        <f>DAY(Tabla1[[#This Row],[Date]])</f>
        <v>28</v>
      </c>
      <c r="R953" s="8">
        <f>MONTH(Tabla1[[#This Row],[Date]])</f>
        <v>6</v>
      </c>
      <c r="S953" s="8">
        <f>YEAR(Tabla1[[#This Row],[Date]])</f>
        <v>2022</v>
      </c>
    </row>
    <row r="954" spans="1:19" x14ac:dyDescent="0.2">
      <c r="A954">
        <v>953</v>
      </c>
      <c r="B954" s="1">
        <v>44740</v>
      </c>
      <c r="C954" t="s">
        <v>260</v>
      </c>
      <c r="D954" t="s">
        <v>332</v>
      </c>
      <c r="E954">
        <v>1</v>
      </c>
      <c r="F954" t="s">
        <v>351</v>
      </c>
      <c r="G954" t="s">
        <v>266</v>
      </c>
      <c r="H954" t="s">
        <v>1027</v>
      </c>
      <c r="M954" s="2">
        <v>16500</v>
      </c>
      <c r="N954" s="2">
        <v>32000</v>
      </c>
      <c r="O954" s="2">
        <f>IF(Tabla1[[#This Row],[Mov]]="VNT",Tabla1[[#This Row],[Sale]]-Tabla1[[#This Row],[Cost]],-Tabla1[[#This Row],[Cost]]*Tabla1[[#This Row],[Cant]])</f>
        <v>15500</v>
      </c>
      <c r="P954" s="8">
        <f>IF(Tabla1[[#This Row],[Mov]]="VNT",-Tabla1[[#This Row],[Cant]],Tabla1[[#This Row],[Cant]])</f>
        <v>-1</v>
      </c>
      <c r="Q954" s="8">
        <f>DAY(Tabla1[[#This Row],[Date]])</f>
        <v>28</v>
      </c>
      <c r="R954" s="8">
        <f>MONTH(Tabla1[[#This Row],[Date]])</f>
        <v>6</v>
      </c>
      <c r="S954" s="8">
        <f>YEAR(Tabla1[[#This Row],[Date]])</f>
        <v>2022</v>
      </c>
    </row>
    <row r="955" spans="1:19" x14ac:dyDescent="0.2">
      <c r="A955">
        <v>954</v>
      </c>
      <c r="B955" s="1">
        <v>44740</v>
      </c>
      <c r="C955" t="s">
        <v>260</v>
      </c>
      <c r="D955" t="s">
        <v>332</v>
      </c>
      <c r="E955">
        <v>1</v>
      </c>
      <c r="F955" t="s">
        <v>21</v>
      </c>
      <c r="G955" t="s">
        <v>272</v>
      </c>
      <c r="H955" t="s">
        <v>743</v>
      </c>
      <c r="M955" s="2">
        <v>4000</v>
      </c>
      <c r="N955" s="2">
        <v>12000</v>
      </c>
      <c r="O955" s="2">
        <f>IF(Tabla1[[#This Row],[Mov]]="VNT",Tabla1[[#This Row],[Sale]]-Tabla1[[#This Row],[Cost]],-Tabla1[[#This Row],[Cost]]*Tabla1[[#This Row],[Cant]])</f>
        <v>8000</v>
      </c>
      <c r="P955" s="8">
        <f>IF(Tabla1[[#This Row],[Mov]]="VNT",-Tabla1[[#This Row],[Cant]],Tabla1[[#This Row],[Cant]])</f>
        <v>-1</v>
      </c>
      <c r="Q955" s="8">
        <f>DAY(Tabla1[[#This Row],[Date]])</f>
        <v>28</v>
      </c>
      <c r="R955" s="8">
        <f>MONTH(Tabla1[[#This Row],[Date]])</f>
        <v>6</v>
      </c>
      <c r="S955" s="8">
        <f>YEAR(Tabla1[[#This Row],[Date]])</f>
        <v>2022</v>
      </c>
    </row>
    <row r="956" spans="1:19" x14ac:dyDescent="0.2">
      <c r="A956">
        <v>955</v>
      </c>
      <c r="B956" s="1">
        <v>44741</v>
      </c>
      <c r="C956" t="s">
        <v>260</v>
      </c>
      <c r="D956" t="s">
        <v>332</v>
      </c>
      <c r="E956">
        <v>1</v>
      </c>
      <c r="F956" t="s">
        <v>48</v>
      </c>
      <c r="G956" t="s">
        <v>790</v>
      </c>
      <c r="H956" t="s">
        <v>182</v>
      </c>
      <c r="M956" s="2">
        <v>14000</v>
      </c>
      <c r="N956" s="2">
        <v>25000</v>
      </c>
      <c r="O956" s="2">
        <f>IF(Tabla1[[#This Row],[Mov]]="VNT",Tabla1[[#This Row],[Sale]]-Tabla1[[#This Row],[Cost]],-Tabla1[[#This Row],[Cost]]*Tabla1[[#This Row],[Cant]])</f>
        <v>11000</v>
      </c>
      <c r="P956" s="8">
        <f>IF(Tabla1[[#This Row],[Mov]]="VNT",-Tabla1[[#This Row],[Cant]],Tabla1[[#This Row],[Cant]])</f>
        <v>-1</v>
      </c>
      <c r="Q956" s="8">
        <f>DAY(Tabla1[[#This Row],[Date]])</f>
        <v>29</v>
      </c>
      <c r="R956" s="8">
        <f>MONTH(Tabla1[[#This Row],[Date]])</f>
        <v>6</v>
      </c>
      <c r="S956" s="8">
        <f>YEAR(Tabla1[[#This Row],[Date]])</f>
        <v>2022</v>
      </c>
    </row>
    <row r="957" spans="1:19" x14ac:dyDescent="0.2">
      <c r="A957">
        <v>956</v>
      </c>
      <c r="B957" s="1">
        <v>44741</v>
      </c>
      <c r="C957" t="s">
        <v>260</v>
      </c>
      <c r="D957" t="s">
        <v>332</v>
      </c>
      <c r="E957">
        <v>1</v>
      </c>
      <c r="F957" t="s">
        <v>116</v>
      </c>
      <c r="G957" t="s">
        <v>347</v>
      </c>
      <c r="H957" t="s">
        <v>519</v>
      </c>
      <c r="M957" s="2">
        <v>1870</v>
      </c>
      <c r="N957" s="2">
        <v>2000</v>
      </c>
      <c r="O957" s="2">
        <f>IF(Tabla1[[#This Row],[Mov]]="VNT",Tabla1[[#This Row],[Sale]]-Tabla1[[#This Row],[Cost]],-Tabla1[[#This Row],[Cost]]*Tabla1[[#This Row],[Cant]])</f>
        <v>130</v>
      </c>
      <c r="P957" s="8">
        <f>IF(Tabla1[[#This Row],[Mov]]="VNT",-Tabla1[[#This Row],[Cant]],Tabla1[[#This Row],[Cant]])</f>
        <v>-1</v>
      </c>
      <c r="Q957" s="8">
        <f>DAY(Tabla1[[#This Row],[Date]])</f>
        <v>29</v>
      </c>
      <c r="R957" s="8">
        <f>MONTH(Tabla1[[#This Row],[Date]])</f>
        <v>6</v>
      </c>
      <c r="S957" s="8">
        <f>YEAR(Tabla1[[#This Row],[Date]])</f>
        <v>2022</v>
      </c>
    </row>
    <row r="958" spans="1:19" x14ac:dyDescent="0.2">
      <c r="A958">
        <v>957</v>
      </c>
      <c r="B958" s="1">
        <v>44741</v>
      </c>
      <c r="C958" t="s">
        <v>260</v>
      </c>
      <c r="D958" t="s">
        <v>332</v>
      </c>
      <c r="E958">
        <v>1</v>
      </c>
      <c r="F958" t="s">
        <v>116</v>
      </c>
      <c r="G958" t="s">
        <v>382</v>
      </c>
      <c r="H958" t="s">
        <v>514</v>
      </c>
      <c r="M958" s="2">
        <v>2805</v>
      </c>
      <c r="N958" s="2">
        <v>3000</v>
      </c>
      <c r="O958" s="2">
        <f>IF(Tabla1[[#This Row],[Mov]]="VNT",Tabla1[[#This Row],[Sale]]-Tabla1[[#This Row],[Cost]],-Tabla1[[#This Row],[Cost]]*Tabla1[[#This Row],[Cant]])</f>
        <v>195</v>
      </c>
      <c r="P958" s="8">
        <f>IF(Tabla1[[#This Row],[Mov]]="VNT",-Tabla1[[#This Row],[Cant]],Tabla1[[#This Row],[Cant]])</f>
        <v>-1</v>
      </c>
      <c r="Q958" s="8">
        <f>DAY(Tabla1[[#This Row],[Date]])</f>
        <v>29</v>
      </c>
      <c r="R958" s="8">
        <f>MONTH(Tabla1[[#This Row],[Date]])</f>
        <v>6</v>
      </c>
      <c r="S958" s="8">
        <f>YEAR(Tabla1[[#This Row],[Date]])</f>
        <v>2022</v>
      </c>
    </row>
    <row r="959" spans="1:19" x14ac:dyDescent="0.2">
      <c r="A959">
        <v>958</v>
      </c>
      <c r="B959" s="1">
        <v>44741</v>
      </c>
      <c r="C959" t="s">
        <v>260</v>
      </c>
      <c r="D959" t="s">
        <v>332</v>
      </c>
      <c r="E959">
        <v>1</v>
      </c>
      <c r="F959" t="s">
        <v>342</v>
      </c>
      <c r="G959" t="s">
        <v>263</v>
      </c>
      <c r="H959" t="s">
        <v>2902</v>
      </c>
      <c r="M959" s="2">
        <v>1000</v>
      </c>
      <c r="N959" s="2">
        <v>10000</v>
      </c>
      <c r="O959" s="2">
        <f>IF(Tabla1[[#This Row],[Mov]]="VNT",Tabla1[[#This Row],[Sale]]-Tabla1[[#This Row],[Cost]],-Tabla1[[#This Row],[Cost]]*Tabla1[[#This Row],[Cant]])</f>
        <v>9000</v>
      </c>
      <c r="P959" s="8">
        <f>IF(Tabla1[[#This Row],[Mov]]="VNT",-Tabla1[[#This Row],[Cant]],Tabla1[[#This Row],[Cant]])</f>
        <v>-1</v>
      </c>
      <c r="Q959" s="8">
        <f>DAY(Tabla1[[#This Row],[Date]])</f>
        <v>29</v>
      </c>
      <c r="R959" s="8">
        <f>MONTH(Tabla1[[#This Row],[Date]])</f>
        <v>6</v>
      </c>
      <c r="S959" s="8">
        <f>YEAR(Tabla1[[#This Row],[Date]])</f>
        <v>2022</v>
      </c>
    </row>
    <row r="960" spans="1:19" x14ac:dyDescent="0.2">
      <c r="A960">
        <v>959</v>
      </c>
      <c r="B960" s="1">
        <v>44741</v>
      </c>
      <c r="C960" t="s">
        <v>260</v>
      </c>
      <c r="D960" t="s">
        <v>332</v>
      </c>
      <c r="E960">
        <v>1</v>
      </c>
      <c r="F960" t="s">
        <v>116</v>
      </c>
      <c r="G960" t="s">
        <v>748</v>
      </c>
      <c r="H960" t="s">
        <v>799</v>
      </c>
      <c r="M960" s="2">
        <v>9350</v>
      </c>
      <c r="N960" s="2">
        <v>10000</v>
      </c>
      <c r="O960" s="2">
        <f>IF(Tabla1[[#This Row],[Mov]]="VNT",Tabla1[[#This Row],[Sale]]-Tabla1[[#This Row],[Cost]],-Tabla1[[#This Row],[Cost]]*Tabla1[[#This Row],[Cant]])</f>
        <v>650</v>
      </c>
      <c r="P960" s="8">
        <f>IF(Tabla1[[#This Row],[Mov]]="VNT",-Tabla1[[#This Row],[Cant]],Tabla1[[#This Row],[Cant]])</f>
        <v>-1</v>
      </c>
      <c r="Q960" s="8">
        <f>DAY(Tabla1[[#This Row],[Date]])</f>
        <v>29</v>
      </c>
      <c r="R960" s="8">
        <f>MONTH(Tabla1[[#This Row],[Date]])</f>
        <v>6</v>
      </c>
      <c r="S960" s="8">
        <f>YEAR(Tabla1[[#This Row],[Date]])</f>
        <v>2022</v>
      </c>
    </row>
    <row r="961" spans="1:19" x14ac:dyDescent="0.2">
      <c r="A961">
        <v>960</v>
      </c>
      <c r="B961" s="1">
        <v>44741</v>
      </c>
      <c r="C961" t="s">
        <v>260</v>
      </c>
      <c r="D961" t="s">
        <v>332</v>
      </c>
      <c r="E961">
        <v>1</v>
      </c>
      <c r="F961" t="s">
        <v>15</v>
      </c>
      <c r="G961" t="s">
        <v>385</v>
      </c>
      <c r="H961" t="s">
        <v>20</v>
      </c>
      <c r="M961" s="2">
        <v>4700</v>
      </c>
      <c r="N961" s="2">
        <v>10000</v>
      </c>
      <c r="O961" s="2">
        <f>IF(Tabla1[[#This Row],[Mov]]="VNT",Tabla1[[#This Row],[Sale]]-Tabla1[[#This Row],[Cost]],-Tabla1[[#This Row],[Cost]]*Tabla1[[#This Row],[Cant]])</f>
        <v>5300</v>
      </c>
      <c r="P961" s="8">
        <f>IF(Tabla1[[#This Row],[Mov]]="VNT",-Tabla1[[#This Row],[Cant]],Tabla1[[#This Row],[Cant]])</f>
        <v>-1</v>
      </c>
      <c r="Q961" s="8">
        <f>DAY(Tabla1[[#This Row],[Date]])</f>
        <v>29</v>
      </c>
      <c r="R961" s="8">
        <f>MONTH(Tabla1[[#This Row],[Date]])</f>
        <v>6</v>
      </c>
      <c r="S961" s="8">
        <f>YEAR(Tabla1[[#This Row],[Date]])</f>
        <v>2022</v>
      </c>
    </row>
    <row r="962" spans="1:19" x14ac:dyDescent="0.2">
      <c r="A962">
        <v>961</v>
      </c>
      <c r="B962" s="1">
        <v>44741</v>
      </c>
      <c r="C962" t="s">
        <v>260</v>
      </c>
      <c r="D962" t="s">
        <v>332</v>
      </c>
      <c r="E962">
        <v>1</v>
      </c>
      <c r="F962" t="s">
        <v>342</v>
      </c>
      <c r="G962" t="s">
        <v>284</v>
      </c>
      <c r="H962" t="s">
        <v>387</v>
      </c>
      <c r="M962" s="2">
        <v>1000</v>
      </c>
      <c r="N962" s="2">
        <v>10000</v>
      </c>
      <c r="O962" s="2">
        <f>IF(Tabla1[[#This Row],[Mov]]="VNT",Tabla1[[#This Row],[Sale]]-Tabla1[[#This Row],[Cost]],-Tabla1[[#This Row],[Cost]]*Tabla1[[#This Row],[Cant]])</f>
        <v>9000</v>
      </c>
      <c r="P962" s="8">
        <f>IF(Tabla1[[#This Row],[Mov]]="VNT",-Tabla1[[#This Row],[Cant]],Tabla1[[#This Row],[Cant]])</f>
        <v>-1</v>
      </c>
      <c r="Q962" s="8">
        <f>DAY(Tabla1[[#This Row],[Date]])</f>
        <v>29</v>
      </c>
      <c r="R962" s="8">
        <f>MONTH(Tabla1[[#This Row],[Date]])</f>
        <v>6</v>
      </c>
      <c r="S962" s="8">
        <f>YEAR(Tabla1[[#This Row],[Date]])</f>
        <v>2022</v>
      </c>
    </row>
    <row r="963" spans="1:19" x14ac:dyDescent="0.2">
      <c r="A963">
        <v>962</v>
      </c>
      <c r="B963" s="1">
        <v>44742</v>
      </c>
      <c r="C963" t="s">
        <v>260</v>
      </c>
      <c r="D963" t="s">
        <v>801</v>
      </c>
      <c r="E963">
        <v>1</v>
      </c>
      <c r="F963" t="s">
        <v>480</v>
      </c>
      <c r="G963" t="s">
        <v>800</v>
      </c>
      <c r="H963" t="s">
        <v>802</v>
      </c>
      <c r="M963" s="2">
        <v>0</v>
      </c>
      <c r="N963" s="2">
        <v>16000</v>
      </c>
      <c r="O963" s="2">
        <f>IF(Tabla1[[#This Row],[Mov]]="VNT",Tabla1[[#This Row],[Sale]]-Tabla1[[#This Row],[Cost]],-Tabla1[[#This Row],[Cost]]*Tabla1[[#This Row],[Cant]])</f>
        <v>16000</v>
      </c>
      <c r="P963" s="8">
        <f>IF(Tabla1[[#This Row],[Mov]]="VNT",-Tabla1[[#This Row],[Cant]],Tabla1[[#This Row],[Cant]])</f>
        <v>-1</v>
      </c>
      <c r="Q963" s="8">
        <f>DAY(Tabla1[[#This Row],[Date]])</f>
        <v>30</v>
      </c>
      <c r="R963" s="8">
        <f>MONTH(Tabla1[[#This Row],[Date]])</f>
        <v>6</v>
      </c>
      <c r="S963" s="8">
        <f>YEAR(Tabla1[[#This Row],[Date]])</f>
        <v>2022</v>
      </c>
    </row>
    <row r="964" spans="1:19" x14ac:dyDescent="0.2">
      <c r="A964">
        <v>963</v>
      </c>
      <c r="B964" s="1">
        <v>44742</v>
      </c>
      <c r="C964" t="s">
        <v>260</v>
      </c>
      <c r="D964" t="s">
        <v>332</v>
      </c>
      <c r="E964">
        <v>1</v>
      </c>
      <c r="F964" t="s">
        <v>116</v>
      </c>
      <c r="G964" t="s">
        <v>347</v>
      </c>
      <c r="H964" t="s">
        <v>518</v>
      </c>
      <c r="M964" s="2">
        <v>5610</v>
      </c>
      <c r="N964" s="2">
        <v>6000</v>
      </c>
      <c r="O964" s="2">
        <f>IF(Tabla1[[#This Row],[Mov]]="VNT",Tabla1[[#This Row],[Sale]]-Tabla1[[#This Row],[Cost]],-Tabla1[[#This Row],[Cost]]*Tabla1[[#This Row],[Cant]])</f>
        <v>390</v>
      </c>
      <c r="P964" s="8">
        <f>IF(Tabla1[[#This Row],[Mov]]="VNT",-Tabla1[[#This Row],[Cant]],Tabla1[[#This Row],[Cant]])</f>
        <v>-1</v>
      </c>
      <c r="Q964" s="8">
        <f>DAY(Tabla1[[#This Row],[Date]])</f>
        <v>30</v>
      </c>
      <c r="R964" s="8">
        <f>MONTH(Tabla1[[#This Row],[Date]])</f>
        <v>6</v>
      </c>
      <c r="S964" s="8">
        <f>YEAR(Tabla1[[#This Row],[Date]])</f>
        <v>2022</v>
      </c>
    </row>
    <row r="965" spans="1:19" x14ac:dyDescent="0.2">
      <c r="A965">
        <v>964</v>
      </c>
      <c r="B965" s="1">
        <v>44742</v>
      </c>
      <c r="C965" t="s">
        <v>260</v>
      </c>
      <c r="D965" t="s">
        <v>332</v>
      </c>
      <c r="E965">
        <v>1</v>
      </c>
      <c r="F965" t="s">
        <v>342</v>
      </c>
      <c r="G965" t="s">
        <v>272</v>
      </c>
      <c r="H965" t="s">
        <v>754</v>
      </c>
      <c r="M965" s="2">
        <v>1000</v>
      </c>
      <c r="N965" s="2">
        <v>9000</v>
      </c>
      <c r="O965" s="2">
        <f>IF(Tabla1[[#This Row],[Mov]]="VNT",Tabla1[[#This Row],[Sale]]-Tabla1[[#This Row],[Cost]],-Tabla1[[#This Row],[Cost]]*Tabla1[[#This Row],[Cant]])</f>
        <v>8000</v>
      </c>
      <c r="P965" s="8">
        <f>IF(Tabla1[[#This Row],[Mov]]="VNT",-Tabla1[[#This Row],[Cant]],Tabla1[[#This Row],[Cant]])</f>
        <v>-1</v>
      </c>
      <c r="Q965" s="8">
        <f>DAY(Tabla1[[#This Row],[Date]])</f>
        <v>30</v>
      </c>
      <c r="R965" s="8">
        <f>MONTH(Tabla1[[#This Row],[Date]])</f>
        <v>6</v>
      </c>
      <c r="S965" s="8">
        <f>YEAR(Tabla1[[#This Row],[Date]])</f>
        <v>2022</v>
      </c>
    </row>
    <row r="966" spans="1:19" x14ac:dyDescent="0.2">
      <c r="A966">
        <v>965</v>
      </c>
      <c r="B966" s="1">
        <v>44742</v>
      </c>
      <c r="C966" t="s">
        <v>260</v>
      </c>
      <c r="D966" t="s">
        <v>332</v>
      </c>
      <c r="E966">
        <v>1</v>
      </c>
      <c r="F966" t="s">
        <v>224</v>
      </c>
      <c r="G966" t="s">
        <v>272</v>
      </c>
      <c r="H966" t="s">
        <v>754</v>
      </c>
      <c r="M966" s="2">
        <v>9000</v>
      </c>
      <c r="N966" s="2">
        <v>19000</v>
      </c>
      <c r="O966" s="2">
        <f>IF(Tabla1[[#This Row],[Mov]]="VNT",Tabla1[[#This Row],[Sale]]-Tabla1[[#This Row],[Cost]],-Tabla1[[#This Row],[Cost]]*Tabla1[[#This Row],[Cant]])</f>
        <v>10000</v>
      </c>
      <c r="P966" s="8">
        <f>IF(Tabla1[[#This Row],[Mov]]="VNT",-Tabla1[[#This Row],[Cant]],Tabla1[[#This Row],[Cant]])</f>
        <v>-1</v>
      </c>
      <c r="Q966" s="8">
        <f>DAY(Tabla1[[#This Row],[Date]])</f>
        <v>30</v>
      </c>
      <c r="R966" s="8">
        <f>MONTH(Tabla1[[#This Row],[Date]])</f>
        <v>6</v>
      </c>
      <c r="S966" s="8">
        <f>YEAR(Tabla1[[#This Row],[Date]])</f>
        <v>2022</v>
      </c>
    </row>
    <row r="967" spans="1:19" x14ac:dyDescent="0.2">
      <c r="A967">
        <v>966</v>
      </c>
      <c r="B967" s="1">
        <v>44742</v>
      </c>
      <c r="C967" t="s">
        <v>260</v>
      </c>
      <c r="D967" t="s">
        <v>332</v>
      </c>
      <c r="E967">
        <v>1</v>
      </c>
      <c r="F967" t="s">
        <v>48</v>
      </c>
      <c r="G967" t="s">
        <v>790</v>
      </c>
      <c r="H967" t="s">
        <v>182</v>
      </c>
      <c r="M967" s="2">
        <v>14000</v>
      </c>
      <c r="N967" s="2">
        <v>25000</v>
      </c>
      <c r="O967" s="2">
        <f>IF(Tabla1[[#This Row],[Mov]]="VNT",Tabla1[[#This Row],[Sale]]-Tabla1[[#This Row],[Cost]],-Tabla1[[#This Row],[Cost]]*Tabla1[[#This Row],[Cant]])</f>
        <v>11000</v>
      </c>
      <c r="P967" s="8">
        <f>IF(Tabla1[[#This Row],[Mov]]="VNT",-Tabla1[[#This Row],[Cant]],Tabla1[[#This Row],[Cant]])</f>
        <v>-1</v>
      </c>
      <c r="Q967" s="8">
        <f>DAY(Tabla1[[#This Row],[Date]])</f>
        <v>30</v>
      </c>
      <c r="R967" s="8">
        <f>MONTH(Tabla1[[#This Row],[Date]])</f>
        <v>6</v>
      </c>
      <c r="S967" s="8">
        <f>YEAR(Tabla1[[#This Row],[Date]])</f>
        <v>2022</v>
      </c>
    </row>
    <row r="968" spans="1:19" x14ac:dyDescent="0.2">
      <c r="A968">
        <v>967</v>
      </c>
      <c r="B968" s="1">
        <v>44742</v>
      </c>
      <c r="C968" t="s">
        <v>260</v>
      </c>
      <c r="D968" t="s">
        <v>341</v>
      </c>
      <c r="E968">
        <v>1</v>
      </c>
      <c r="F968" t="s">
        <v>734</v>
      </c>
      <c r="G968" t="s">
        <v>740</v>
      </c>
      <c r="H968" t="s">
        <v>735</v>
      </c>
      <c r="J968" t="s">
        <v>17</v>
      </c>
      <c r="M968" s="2">
        <v>24000</v>
      </c>
      <c r="N968" s="2">
        <v>43000</v>
      </c>
      <c r="O968" s="2">
        <f>IF(Tabla1[[#This Row],[Mov]]="VNT",Tabla1[[#This Row],[Sale]]-Tabla1[[#This Row],[Cost]],-Tabla1[[#This Row],[Cost]]*Tabla1[[#This Row],[Cant]])</f>
        <v>19000</v>
      </c>
      <c r="P968" s="8">
        <f>IF(Tabla1[[#This Row],[Mov]]="VNT",-Tabla1[[#This Row],[Cant]],Tabla1[[#This Row],[Cant]])</f>
        <v>-1</v>
      </c>
      <c r="Q968" s="8">
        <f>DAY(Tabla1[[#This Row],[Date]])</f>
        <v>30</v>
      </c>
      <c r="R968" s="8">
        <f>MONTH(Tabla1[[#This Row],[Date]])</f>
        <v>6</v>
      </c>
      <c r="S968" s="8">
        <f>YEAR(Tabla1[[#This Row],[Date]])</f>
        <v>2022</v>
      </c>
    </row>
    <row r="969" spans="1:19" x14ac:dyDescent="0.2">
      <c r="A969">
        <v>968</v>
      </c>
      <c r="B969" s="1">
        <v>44742</v>
      </c>
      <c r="C969" t="s">
        <v>260</v>
      </c>
      <c r="D969" t="s">
        <v>332</v>
      </c>
      <c r="E969">
        <v>1</v>
      </c>
      <c r="F969" t="s">
        <v>455</v>
      </c>
      <c r="G969" t="s">
        <v>349</v>
      </c>
      <c r="H969" t="s">
        <v>457</v>
      </c>
      <c r="M969" s="2">
        <v>1000</v>
      </c>
      <c r="N969" s="2">
        <v>3000</v>
      </c>
      <c r="O969" s="2">
        <f>IF(Tabla1[[#This Row],[Mov]]="VNT",Tabla1[[#This Row],[Sale]]-Tabla1[[#This Row],[Cost]],-Tabla1[[#This Row],[Cost]]*Tabla1[[#This Row],[Cant]])</f>
        <v>2000</v>
      </c>
      <c r="P969" s="8">
        <f>IF(Tabla1[[#This Row],[Mov]]="VNT",-Tabla1[[#This Row],[Cant]],Tabla1[[#This Row],[Cant]])</f>
        <v>-1</v>
      </c>
      <c r="Q969" s="8">
        <f>DAY(Tabla1[[#This Row],[Date]])</f>
        <v>30</v>
      </c>
      <c r="R969" s="8">
        <f>MONTH(Tabla1[[#This Row],[Date]])</f>
        <v>6</v>
      </c>
      <c r="S969" s="8">
        <f>YEAR(Tabla1[[#This Row],[Date]])</f>
        <v>2022</v>
      </c>
    </row>
    <row r="970" spans="1:19" x14ac:dyDescent="0.2">
      <c r="A970">
        <v>969</v>
      </c>
      <c r="B970" s="1">
        <v>44742</v>
      </c>
      <c r="C970" t="s">
        <v>260</v>
      </c>
      <c r="D970" t="s">
        <v>399</v>
      </c>
      <c r="E970">
        <v>1</v>
      </c>
      <c r="F970" t="s">
        <v>116</v>
      </c>
      <c r="G970" t="s">
        <v>347</v>
      </c>
      <c r="H970" t="s">
        <v>518</v>
      </c>
      <c r="M970" s="2">
        <v>935</v>
      </c>
      <c r="N970" s="2">
        <v>1000</v>
      </c>
      <c r="O970" s="2">
        <f>IF(Tabla1[[#This Row],[Mov]]="VNT",Tabla1[[#This Row],[Sale]]-Tabla1[[#This Row],[Cost]],-Tabla1[[#This Row],[Cost]]*Tabla1[[#This Row],[Cant]])</f>
        <v>65</v>
      </c>
      <c r="P970" s="8">
        <f>IF(Tabla1[[#This Row],[Mov]]="VNT",-Tabla1[[#This Row],[Cant]],Tabla1[[#This Row],[Cant]])</f>
        <v>-1</v>
      </c>
      <c r="Q970" s="8">
        <f>DAY(Tabla1[[#This Row],[Date]])</f>
        <v>30</v>
      </c>
      <c r="R970" s="8">
        <f>MONTH(Tabla1[[#This Row],[Date]])</f>
        <v>6</v>
      </c>
      <c r="S970" s="8">
        <f>YEAR(Tabla1[[#This Row],[Date]])</f>
        <v>2022</v>
      </c>
    </row>
    <row r="971" spans="1:19" x14ac:dyDescent="0.2">
      <c r="A971">
        <v>970</v>
      </c>
      <c r="B971" s="1">
        <v>44742</v>
      </c>
      <c r="C971" t="s">
        <v>260</v>
      </c>
      <c r="D971" t="s">
        <v>399</v>
      </c>
      <c r="E971">
        <v>1</v>
      </c>
      <c r="F971" t="s">
        <v>116</v>
      </c>
      <c r="G971" t="s">
        <v>347</v>
      </c>
      <c r="H971" t="s">
        <v>518</v>
      </c>
      <c r="M971" s="2">
        <v>9350</v>
      </c>
      <c r="N971" s="2">
        <v>10000</v>
      </c>
      <c r="O971" s="2">
        <f>IF(Tabla1[[#This Row],[Mov]]="VNT",Tabla1[[#This Row],[Sale]]-Tabla1[[#This Row],[Cost]],-Tabla1[[#This Row],[Cost]]*Tabla1[[#This Row],[Cant]])</f>
        <v>650</v>
      </c>
      <c r="P971" s="8">
        <f>IF(Tabla1[[#This Row],[Mov]]="VNT",-Tabla1[[#This Row],[Cant]],Tabla1[[#This Row],[Cant]])</f>
        <v>-1</v>
      </c>
      <c r="Q971" s="8">
        <f>DAY(Tabla1[[#This Row],[Date]])</f>
        <v>30</v>
      </c>
      <c r="R971" s="8">
        <f>MONTH(Tabla1[[#This Row],[Date]])</f>
        <v>6</v>
      </c>
      <c r="S971" s="8">
        <f>YEAR(Tabla1[[#This Row],[Date]])</f>
        <v>2022</v>
      </c>
    </row>
    <row r="972" spans="1:19" x14ac:dyDescent="0.2">
      <c r="A972">
        <v>971</v>
      </c>
      <c r="B972" s="1">
        <v>44742</v>
      </c>
      <c r="C972" t="s">
        <v>260</v>
      </c>
      <c r="D972" t="s">
        <v>332</v>
      </c>
      <c r="E972">
        <v>1</v>
      </c>
      <c r="F972" t="s">
        <v>116</v>
      </c>
      <c r="G972" t="s">
        <v>382</v>
      </c>
      <c r="H972" t="s">
        <v>514</v>
      </c>
      <c r="M972" s="2">
        <v>2805</v>
      </c>
      <c r="N972" s="2">
        <v>3000</v>
      </c>
      <c r="O972" s="2">
        <f>IF(Tabla1[[#This Row],[Mov]]="VNT",Tabla1[[#This Row],[Sale]]-Tabla1[[#This Row],[Cost]],-Tabla1[[#This Row],[Cost]]*Tabla1[[#This Row],[Cant]])</f>
        <v>195</v>
      </c>
      <c r="P972" s="8">
        <f>IF(Tabla1[[#This Row],[Mov]]="VNT",-Tabla1[[#This Row],[Cant]],Tabla1[[#This Row],[Cant]])</f>
        <v>-1</v>
      </c>
      <c r="Q972" s="8">
        <f>DAY(Tabla1[[#This Row],[Date]])</f>
        <v>30</v>
      </c>
      <c r="R972" s="8">
        <f>MONTH(Tabla1[[#This Row],[Date]])</f>
        <v>6</v>
      </c>
      <c r="S972" s="8">
        <f>YEAR(Tabla1[[#This Row],[Date]])</f>
        <v>2022</v>
      </c>
    </row>
    <row r="973" spans="1:19" x14ac:dyDescent="0.2">
      <c r="A973">
        <v>972</v>
      </c>
      <c r="B973" s="1">
        <v>44742</v>
      </c>
      <c r="C973" t="s">
        <v>260</v>
      </c>
      <c r="D973" t="s">
        <v>332</v>
      </c>
      <c r="E973">
        <v>1</v>
      </c>
      <c r="F973" t="s">
        <v>26</v>
      </c>
      <c r="G973" t="s">
        <v>262</v>
      </c>
      <c r="H973" t="s">
        <v>591</v>
      </c>
      <c r="I973" t="s">
        <v>20</v>
      </c>
      <c r="J973" t="s">
        <v>25</v>
      </c>
      <c r="K973" t="s">
        <v>18</v>
      </c>
      <c r="L973" t="s">
        <v>52</v>
      </c>
      <c r="M973" s="2">
        <v>8000</v>
      </c>
      <c r="N973" s="2">
        <v>18000</v>
      </c>
      <c r="O973" s="2">
        <f>IF(Tabla1[[#This Row],[Mov]]="VNT",Tabla1[[#This Row],[Sale]]-Tabla1[[#This Row],[Cost]],-Tabla1[[#This Row],[Cost]]*Tabla1[[#This Row],[Cant]])</f>
        <v>10000</v>
      </c>
      <c r="P973" s="8">
        <f>IF(Tabla1[[#This Row],[Mov]]="VNT",-Tabla1[[#This Row],[Cant]],Tabla1[[#This Row],[Cant]])</f>
        <v>-1</v>
      </c>
      <c r="Q973" s="8">
        <f>DAY(Tabla1[[#This Row],[Date]])</f>
        <v>30</v>
      </c>
      <c r="R973" s="8">
        <f>MONTH(Tabla1[[#This Row],[Date]])</f>
        <v>6</v>
      </c>
      <c r="S973" s="8">
        <f>YEAR(Tabla1[[#This Row],[Date]])</f>
        <v>2022</v>
      </c>
    </row>
    <row r="974" spans="1:19" x14ac:dyDescent="0.2">
      <c r="A974">
        <v>973</v>
      </c>
      <c r="B974" s="1">
        <v>44742</v>
      </c>
      <c r="C974" t="s">
        <v>260</v>
      </c>
      <c r="D974" t="s">
        <v>332</v>
      </c>
      <c r="E974">
        <v>1</v>
      </c>
      <c r="F974" t="s">
        <v>560</v>
      </c>
      <c r="G974" t="s">
        <v>266</v>
      </c>
      <c r="H974" t="s">
        <v>239</v>
      </c>
      <c r="M974" s="2">
        <v>7500</v>
      </c>
      <c r="N974" s="2">
        <v>15000</v>
      </c>
      <c r="O974" s="2">
        <f>IF(Tabla1[[#This Row],[Mov]]="VNT",Tabla1[[#This Row],[Sale]]-Tabla1[[#This Row],[Cost]],-Tabla1[[#This Row],[Cost]]*Tabla1[[#This Row],[Cant]])</f>
        <v>7500</v>
      </c>
      <c r="P974" s="8">
        <f>IF(Tabla1[[#This Row],[Mov]]="VNT",-Tabla1[[#This Row],[Cant]],Tabla1[[#This Row],[Cant]])</f>
        <v>-1</v>
      </c>
      <c r="Q974" s="8">
        <f>DAY(Tabla1[[#This Row],[Date]])</f>
        <v>30</v>
      </c>
      <c r="R974" s="8">
        <f>MONTH(Tabla1[[#This Row],[Date]])</f>
        <v>6</v>
      </c>
      <c r="S974" s="8">
        <f>YEAR(Tabla1[[#This Row],[Date]])</f>
        <v>2022</v>
      </c>
    </row>
    <row r="975" spans="1:19" x14ac:dyDescent="0.2">
      <c r="A975">
        <v>974</v>
      </c>
      <c r="B975" s="1">
        <v>44742</v>
      </c>
      <c r="C975" t="s">
        <v>260</v>
      </c>
      <c r="D975" t="s">
        <v>332</v>
      </c>
      <c r="E975">
        <v>1</v>
      </c>
      <c r="F975" t="s">
        <v>532</v>
      </c>
      <c r="G975" t="s">
        <v>620</v>
      </c>
      <c r="H975" t="s">
        <v>621</v>
      </c>
      <c r="M975" s="2">
        <v>45000</v>
      </c>
      <c r="N975" s="2">
        <v>70000</v>
      </c>
      <c r="O975" s="2">
        <f>IF(Tabla1[[#This Row],[Mov]]="VNT",Tabla1[[#This Row],[Sale]]-Tabla1[[#This Row],[Cost]],-Tabla1[[#This Row],[Cost]]*Tabla1[[#This Row],[Cant]])</f>
        <v>25000</v>
      </c>
      <c r="P975" s="8">
        <f>IF(Tabla1[[#This Row],[Mov]]="VNT",-Tabla1[[#This Row],[Cant]],Tabla1[[#This Row],[Cant]])</f>
        <v>-1</v>
      </c>
      <c r="Q975" s="8">
        <f>DAY(Tabla1[[#This Row],[Date]])</f>
        <v>30</v>
      </c>
      <c r="R975" s="8">
        <f>MONTH(Tabla1[[#This Row],[Date]])</f>
        <v>6</v>
      </c>
      <c r="S975" s="8">
        <f>YEAR(Tabla1[[#This Row],[Date]])</f>
        <v>2022</v>
      </c>
    </row>
    <row r="976" spans="1:19" x14ac:dyDescent="0.2">
      <c r="A976">
        <v>975</v>
      </c>
      <c r="B976" s="1">
        <v>44742</v>
      </c>
      <c r="C976" t="s">
        <v>260</v>
      </c>
      <c r="D976" t="s">
        <v>332</v>
      </c>
      <c r="E976">
        <v>1</v>
      </c>
      <c r="F976" t="s">
        <v>532</v>
      </c>
      <c r="G976" t="s">
        <v>273</v>
      </c>
      <c r="H976" t="s">
        <v>552</v>
      </c>
      <c r="J976" t="s">
        <v>651</v>
      </c>
      <c r="M976" s="2">
        <v>18000</v>
      </c>
      <c r="N976" s="2">
        <v>30000</v>
      </c>
      <c r="O976" s="2">
        <f>IF(Tabla1[[#This Row],[Mov]]="VNT",Tabla1[[#This Row],[Sale]]-Tabla1[[#This Row],[Cost]],-Tabla1[[#This Row],[Cost]]*Tabla1[[#This Row],[Cant]])</f>
        <v>12000</v>
      </c>
      <c r="P976" s="8">
        <f>IF(Tabla1[[#This Row],[Mov]]="VNT",-Tabla1[[#This Row],[Cant]],Tabla1[[#This Row],[Cant]])</f>
        <v>-1</v>
      </c>
      <c r="Q976" s="8">
        <f>DAY(Tabla1[[#This Row],[Date]])</f>
        <v>30</v>
      </c>
      <c r="R976" s="8">
        <f>MONTH(Tabla1[[#This Row],[Date]])</f>
        <v>6</v>
      </c>
      <c r="S976" s="8">
        <f>YEAR(Tabla1[[#This Row],[Date]])</f>
        <v>2022</v>
      </c>
    </row>
    <row r="977" spans="1:19" x14ac:dyDescent="0.2">
      <c r="A977">
        <v>976</v>
      </c>
      <c r="B977" s="1">
        <v>44742</v>
      </c>
      <c r="C977" t="s">
        <v>699</v>
      </c>
      <c r="D977" t="s">
        <v>803</v>
      </c>
      <c r="E977">
        <v>1</v>
      </c>
      <c r="F977" t="s">
        <v>804</v>
      </c>
      <c r="G977" t="s">
        <v>803</v>
      </c>
      <c r="H977" t="s">
        <v>804</v>
      </c>
      <c r="M977" s="2">
        <v>29000</v>
      </c>
      <c r="N977" s="2">
        <v>0</v>
      </c>
      <c r="O977" s="2">
        <f>IF(Tabla1[[#This Row],[Mov]]="VNT",Tabla1[[#This Row],[Sale]]-Tabla1[[#This Row],[Cost]],-Tabla1[[#This Row],[Cost]]*Tabla1[[#This Row],[Cant]])</f>
        <v>-29000</v>
      </c>
      <c r="P977" s="8">
        <f>IF(Tabla1[[#This Row],[Mov]]="VNT",-Tabla1[[#This Row],[Cant]],Tabla1[[#This Row],[Cant]])</f>
        <v>1</v>
      </c>
      <c r="Q977" s="8">
        <f>DAY(Tabla1[[#This Row],[Date]])</f>
        <v>30</v>
      </c>
      <c r="R977" s="8">
        <f>MONTH(Tabla1[[#This Row],[Date]])</f>
        <v>6</v>
      </c>
      <c r="S977" s="8">
        <f>YEAR(Tabla1[[#This Row],[Date]])</f>
        <v>2022</v>
      </c>
    </row>
    <row r="978" spans="1:19" x14ac:dyDescent="0.2">
      <c r="A978">
        <v>977</v>
      </c>
      <c r="B978" s="1">
        <v>44742</v>
      </c>
      <c r="C978" t="s">
        <v>260</v>
      </c>
      <c r="D978" t="s">
        <v>805</v>
      </c>
      <c r="E978">
        <v>1</v>
      </c>
      <c r="F978" t="s">
        <v>365</v>
      </c>
      <c r="G978" t="s">
        <v>366</v>
      </c>
      <c r="H978" t="s">
        <v>370</v>
      </c>
      <c r="M978" s="2">
        <v>9500</v>
      </c>
      <c r="N978" s="2">
        <v>10000</v>
      </c>
      <c r="O978" s="2">
        <f>IF(Tabla1[[#This Row],[Mov]]="VNT",Tabla1[[#This Row],[Sale]]-Tabla1[[#This Row],[Cost]],-Tabla1[[#This Row],[Cost]]*Tabla1[[#This Row],[Cant]])</f>
        <v>500</v>
      </c>
      <c r="P978" s="8">
        <f>IF(Tabla1[[#This Row],[Mov]]="VNT",-Tabla1[[#This Row],[Cant]],Tabla1[[#This Row],[Cant]])</f>
        <v>-1</v>
      </c>
      <c r="Q978" s="8">
        <f>DAY(Tabla1[[#This Row],[Date]])</f>
        <v>30</v>
      </c>
      <c r="R978" s="8">
        <f>MONTH(Tabla1[[#This Row],[Date]])</f>
        <v>6</v>
      </c>
      <c r="S978" s="8">
        <f>YEAR(Tabla1[[#This Row],[Date]])</f>
        <v>2022</v>
      </c>
    </row>
    <row r="979" spans="1:19" x14ac:dyDescent="0.2">
      <c r="A979">
        <v>978</v>
      </c>
      <c r="B979" s="1">
        <v>44742</v>
      </c>
      <c r="C979" t="s">
        <v>260</v>
      </c>
      <c r="D979" t="s">
        <v>805</v>
      </c>
      <c r="E979">
        <v>1</v>
      </c>
      <c r="F979" t="s">
        <v>224</v>
      </c>
      <c r="G979" t="s">
        <v>272</v>
      </c>
      <c r="H979" t="s">
        <v>806</v>
      </c>
      <c r="M979" s="2">
        <v>7000</v>
      </c>
      <c r="N979" s="2">
        <v>10000</v>
      </c>
      <c r="O979" s="2">
        <f>IF(Tabla1[[#This Row],[Mov]]="VNT",Tabla1[[#This Row],[Sale]]-Tabla1[[#This Row],[Cost]],-Tabla1[[#This Row],[Cost]]*Tabla1[[#This Row],[Cant]])</f>
        <v>3000</v>
      </c>
      <c r="P979" s="8">
        <f>IF(Tabla1[[#This Row],[Mov]]="VNT",-Tabla1[[#This Row],[Cant]],Tabla1[[#This Row],[Cant]])</f>
        <v>-1</v>
      </c>
      <c r="Q979" s="8">
        <f>DAY(Tabla1[[#This Row],[Date]])</f>
        <v>30</v>
      </c>
      <c r="R979" s="8">
        <f>MONTH(Tabla1[[#This Row],[Date]])</f>
        <v>6</v>
      </c>
      <c r="S979" s="8">
        <f>YEAR(Tabla1[[#This Row],[Date]])</f>
        <v>2022</v>
      </c>
    </row>
    <row r="980" spans="1:19" x14ac:dyDescent="0.2">
      <c r="A980">
        <v>979</v>
      </c>
      <c r="B980" s="1">
        <v>44742</v>
      </c>
      <c r="C980" t="s">
        <v>260</v>
      </c>
      <c r="D980" t="s">
        <v>332</v>
      </c>
      <c r="E980">
        <v>1</v>
      </c>
      <c r="F980" t="s">
        <v>342</v>
      </c>
      <c r="G980" t="s">
        <v>262</v>
      </c>
      <c r="H980" t="s">
        <v>407</v>
      </c>
      <c r="M980" s="2">
        <v>1000</v>
      </c>
      <c r="N980" s="2">
        <v>10000</v>
      </c>
      <c r="O980" s="2">
        <f>IF(Tabla1[[#This Row],[Mov]]="VNT",Tabla1[[#This Row],[Sale]]-Tabla1[[#This Row],[Cost]],-Tabla1[[#This Row],[Cost]]*Tabla1[[#This Row],[Cant]])</f>
        <v>9000</v>
      </c>
      <c r="P980" s="8">
        <f>IF(Tabla1[[#This Row],[Mov]]="VNT",-Tabla1[[#This Row],[Cant]],Tabla1[[#This Row],[Cant]])</f>
        <v>-1</v>
      </c>
      <c r="Q980" s="8">
        <f>DAY(Tabla1[[#This Row],[Date]])</f>
        <v>30</v>
      </c>
      <c r="R980" s="8">
        <f>MONTH(Tabla1[[#This Row],[Date]])</f>
        <v>6</v>
      </c>
      <c r="S980" s="8">
        <f>YEAR(Tabla1[[#This Row],[Date]])</f>
        <v>2022</v>
      </c>
    </row>
    <row r="981" spans="1:19" x14ac:dyDescent="0.2">
      <c r="A981">
        <v>980</v>
      </c>
      <c r="B981" s="1">
        <v>44742</v>
      </c>
      <c r="C981" t="s">
        <v>260</v>
      </c>
      <c r="D981" t="s">
        <v>332</v>
      </c>
      <c r="E981">
        <v>1</v>
      </c>
      <c r="F981" t="s">
        <v>224</v>
      </c>
      <c r="G981" t="s">
        <v>262</v>
      </c>
      <c r="H981" t="s">
        <v>407</v>
      </c>
      <c r="M981" s="2">
        <v>9000</v>
      </c>
      <c r="N981" s="2">
        <v>20000</v>
      </c>
      <c r="O981" s="2">
        <f>IF(Tabla1[[#This Row],[Mov]]="VNT",Tabla1[[#This Row],[Sale]]-Tabla1[[#This Row],[Cost]],-Tabla1[[#This Row],[Cost]]*Tabla1[[#This Row],[Cant]])</f>
        <v>11000</v>
      </c>
      <c r="P981" s="8">
        <f>IF(Tabla1[[#This Row],[Mov]]="VNT",-Tabla1[[#This Row],[Cant]],Tabla1[[#This Row],[Cant]])</f>
        <v>-1</v>
      </c>
      <c r="Q981" s="8">
        <f>DAY(Tabla1[[#This Row],[Date]])</f>
        <v>30</v>
      </c>
      <c r="R981" s="8">
        <f>MONTH(Tabla1[[#This Row],[Date]])</f>
        <v>6</v>
      </c>
      <c r="S981" s="8">
        <f>YEAR(Tabla1[[#This Row],[Date]])</f>
        <v>2022</v>
      </c>
    </row>
    <row r="982" spans="1:19" x14ac:dyDescent="0.2">
      <c r="A982">
        <v>981</v>
      </c>
      <c r="B982" s="1">
        <v>44742</v>
      </c>
      <c r="C982" t="s">
        <v>260</v>
      </c>
      <c r="D982" t="s">
        <v>332</v>
      </c>
      <c r="E982">
        <v>1</v>
      </c>
      <c r="F982" t="s">
        <v>224</v>
      </c>
      <c r="G982" t="s">
        <v>272</v>
      </c>
      <c r="H982" t="s">
        <v>807</v>
      </c>
      <c r="M982" s="2">
        <v>9000</v>
      </c>
      <c r="N982" s="2">
        <v>18000</v>
      </c>
      <c r="O982" s="2">
        <f>IF(Tabla1[[#This Row],[Mov]]="VNT",Tabla1[[#This Row],[Sale]]-Tabla1[[#This Row],[Cost]],-Tabla1[[#This Row],[Cost]]*Tabla1[[#This Row],[Cant]])</f>
        <v>9000</v>
      </c>
      <c r="P982" s="8">
        <f>IF(Tabla1[[#This Row],[Mov]]="VNT",-Tabla1[[#This Row],[Cant]],Tabla1[[#This Row],[Cant]])</f>
        <v>-1</v>
      </c>
      <c r="Q982" s="8">
        <f>DAY(Tabla1[[#This Row],[Date]])</f>
        <v>30</v>
      </c>
      <c r="R982" s="8">
        <f>MONTH(Tabla1[[#This Row],[Date]])</f>
        <v>6</v>
      </c>
      <c r="S982" s="8">
        <f>YEAR(Tabla1[[#This Row],[Date]])</f>
        <v>2022</v>
      </c>
    </row>
    <row r="983" spans="1:19" x14ac:dyDescent="0.2">
      <c r="A983">
        <v>982</v>
      </c>
      <c r="B983" s="1">
        <v>44742</v>
      </c>
      <c r="C983" t="s">
        <v>260</v>
      </c>
      <c r="D983" t="s">
        <v>332</v>
      </c>
      <c r="E983">
        <v>1</v>
      </c>
      <c r="F983" t="s">
        <v>224</v>
      </c>
      <c r="G983" t="s">
        <v>263</v>
      </c>
      <c r="H983" t="s">
        <v>808</v>
      </c>
      <c r="M983" s="2">
        <v>11000</v>
      </c>
      <c r="N983" s="2">
        <v>22000</v>
      </c>
      <c r="O983" s="2">
        <f>IF(Tabla1[[#This Row],[Mov]]="VNT",Tabla1[[#This Row],[Sale]]-Tabla1[[#This Row],[Cost]],-Tabla1[[#This Row],[Cost]]*Tabla1[[#This Row],[Cant]])</f>
        <v>11000</v>
      </c>
      <c r="P983" s="8">
        <f>IF(Tabla1[[#This Row],[Mov]]="VNT",-Tabla1[[#This Row],[Cant]],Tabla1[[#This Row],[Cant]])</f>
        <v>-1</v>
      </c>
      <c r="Q983" s="8">
        <f>DAY(Tabla1[[#This Row],[Date]])</f>
        <v>30</v>
      </c>
      <c r="R983" s="8">
        <f>MONTH(Tabla1[[#This Row],[Date]])</f>
        <v>6</v>
      </c>
      <c r="S983" s="8">
        <f>YEAR(Tabla1[[#This Row],[Date]])</f>
        <v>2022</v>
      </c>
    </row>
    <row r="984" spans="1:19" x14ac:dyDescent="0.2">
      <c r="A984">
        <v>983</v>
      </c>
      <c r="B984" s="1">
        <v>44742</v>
      </c>
      <c r="C984" t="s">
        <v>260</v>
      </c>
      <c r="D984" t="s">
        <v>332</v>
      </c>
      <c r="E984">
        <v>1</v>
      </c>
      <c r="F984" t="s">
        <v>224</v>
      </c>
      <c r="G984" t="s">
        <v>263</v>
      </c>
      <c r="H984" t="s">
        <v>808</v>
      </c>
      <c r="M984" s="2">
        <v>11000</v>
      </c>
      <c r="N984" s="2">
        <v>22000</v>
      </c>
      <c r="O984" s="2">
        <f>IF(Tabla1[[#This Row],[Mov]]="VNT",Tabla1[[#This Row],[Sale]]-Tabla1[[#This Row],[Cost]],-Tabla1[[#This Row],[Cost]]*Tabla1[[#This Row],[Cant]])</f>
        <v>11000</v>
      </c>
      <c r="P984" s="8">
        <f>IF(Tabla1[[#This Row],[Mov]]="VNT",-Tabla1[[#This Row],[Cant]],Tabla1[[#This Row],[Cant]])</f>
        <v>-1</v>
      </c>
      <c r="Q984" s="8">
        <f>DAY(Tabla1[[#This Row],[Date]])</f>
        <v>30</v>
      </c>
      <c r="R984" s="8">
        <f>MONTH(Tabla1[[#This Row],[Date]])</f>
        <v>6</v>
      </c>
      <c r="S984" s="8">
        <f>YEAR(Tabla1[[#This Row],[Date]])</f>
        <v>2022</v>
      </c>
    </row>
    <row r="985" spans="1:19" x14ac:dyDescent="0.2">
      <c r="A985">
        <v>984</v>
      </c>
      <c r="B985" s="1">
        <v>44742</v>
      </c>
      <c r="C985" t="s">
        <v>260</v>
      </c>
      <c r="D985" t="s">
        <v>332</v>
      </c>
      <c r="E985">
        <v>1</v>
      </c>
      <c r="F985" t="s">
        <v>21</v>
      </c>
      <c r="G985" t="s">
        <v>272</v>
      </c>
      <c r="H985" t="s">
        <v>743</v>
      </c>
      <c r="M985" s="2">
        <v>4000</v>
      </c>
      <c r="N985" s="2">
        <v>12000</v>
      </c>
      <c r="O985" s="2">
        <f>IF(Tabla1[[#This Row],[Mov]]="VNT",Tabla1[[#This Row],[Sale]]-Tabla1[[#This Row],[Cost]],-Tabla1[[#This Row],[Cost]]*Tabla1[[#This Row],[Cant]])</f>
        <v>8000</v>
      </c>
      <c r="P985" s="8">
        <f>IF(Tabla1[[#This Row],[Mov]]="VNT",-Tabla1[[#This Row],[Cant]],Tabla1[[#This Row],[Cant]])</f>
        <v>-1</v>
      </c>
      <c r="Q985" s="8">
        <f>DAY(Tabla1[[#This Row],[Date]])</f>
        <v>30</v>
      </c>
      <c r="R985" s="8">
        <f>MONTH(Tabla1[[#This Row],[Date]])</f>
        <v>6</v>
      </c>
      <c r="S985" s="8">
        <f>YEAR(Tabla1[[#This Row],[Date]])</f>
        <v>2022</v>
      </c>
    </row>
    <row r="986" spans="1:19" x14ac:dyDescent="0.2">
      <c r="A986">
        <v>985</v>
      </c>
      <c r="B986" s="1">
        <v>44742</v>
      </c>
      <c r="C986" t="s">
        <v>260</v>
      </c>
      <c r="D986" t="s">
        <v>332</v>
      </c>
      <c r="E986">
        <v>1</v>
      </c>
      <c r="F986" t="s">
        <v>21</v>
      </c>
      <c r="G986" t="s">
        <v>272</v>
      </c>
      <c r="H986" t="s">
        <v>743</v>
      </c>
      <c r="M986" s="2">
        <v>4000</v>
      </c>
      <c r="N986" s="2">
        <v>12000</v>
      </c>
      <c r="O986" s="2">
        <f>IF(Tabla1[[#This Row],[Mov]]="VNT",Tabla1[[#This Row],[Sale]]-Tabla1[[#This Row],[Cost]],-Tabla1[[#This Row],[Cost]]*Tabla1[[#This Row],[Cant]])</f>
        <v>8000</v>
      </c>
      <c r="P986" s="8">
        <f>IF(Tabla1[[#This Row],[Mov]]="VNT",-Tabla1[[#This Row],[Cant]],Tabla1[[#This Row],[Cant]])</f>
        <v>-1</v>
      </c>
      <c r="Q986" s="8">
        <f>DAY(Tabla1[[#This Row],[Date]])</f>
        <v>30</v>
      </c>
      <c r="R986" s="8">
        <f>MONTH(Tabla1[[#This Row],[Date]])</f>
        <v>6</v>
      </c>
      <c r="S986" s="8">
        <f>YEAR(Tabla1[[#This Row],[Date]])</f>
        <v>2022</v>
      </c>
    </row>
    <row r="987" spans="1:19" x14ac:dyDescent="0.2">
      <c r="A987">
        <v>986</v>
      </c>
      <c r="B987" s="1">
        <v>44742</v>
      </c>
      <c r="C987" t="s">
        <v>260</v>
      </c>
      <c r="D987" t="s">
        <v>809</v>
      </c>
      <c r="E987">
        <v>1</v>
      </c>
      <c r="F987" t="s">
        <v>617</v>
      </c>
      <c r="G987" t="s">
        <v>266</v>
      </c>
      <c r="H987" t="s">
        <v>653</v>
      </c>
      <c r="I987" t="s">
        <v>32</v>
      </c>
      <c r="J987" t="s">
        <v>651</v>
      </c>
      <c r="M987" s="2">
        <v>65000</v>
      </c>
      <c r="N987" s="2">
        <v>80000</v>
      </c>
      <c r="O987" s="2">
        <f>IF(Tabla1[[#This Row],[Mov]]="VNT",Tabla1[[#This Row],[Sale]]-Tabla1[[#This Row],[Cost]],-Tabla1[[#This Row],[Cost]]*Tabla1[[#This Row],[Cant]])</f>
        <v>15000</v>
      </c>
      <c r="P987" s="8">
        <f>IF(Tabla1[[#This Row],[Mov]]="VNT",-Tabla1[[#This Row],[Cant]],Tabla1[[#This Row],[Cant]])</f>
        <v>-1</v>
      </c>
      <c r="Q987" s="8">
        <f>DAY(Tabla1[[#This Row],[Date]])</f>
        <v>30</v>
      </c>
      <c r="R987" s="8">
        <f>MONTH(Tabla1[[#This Row],[Date]])</f>
        <v>6</v>
      </c>
      <c r="S987" s="8">
        <f>YEAR(Tabla1[[#This Row],[Date]])</f>
        <v>2022</v>
      </c>
    </row>
    <row r="988" spans="1:19" x14ac:dyDescent="0.2">
      <c r="A988">
        <v>987</v>
      </c>
      <c r="B988" s="1">
        <v>44742</v>
      </c>
      <c r="C988" t="s">
        <v>260</v>
      </c>
      <c r="D988" t="s">
        <v>809</v>
      </c>
      <c r="E988">
        <v>1</v>
      </c>
      <c r="F988" t="s">
        <v>617</v>
      </c>
      <c r="G988" t="s">
        <v>266</v>
      </c>
      <c r="H988" t="s">
        <v>688</v>
      </c>
      <c r="I988" t="s">
        <v>32</v>
      </c>
      <c r="J988" t="s">
        <v>81</v>
      </c>
      <c r="M988" s="2">
        <v>65000</v>
      </c>
      <c r="N988" s="2">
        <v>80000</v>
      </c>
      <c r="O988" s="2">
        <f>IF(Tabla1[[#This Row],[Mov]]="VNT",Tabla1[[#This Row],[Sale]]-Tabla1[[#This Row],[Cost]],-Tabla1[[#This Row],[Cost]]*Tabla1[[#This Row],[Cant]])</f>
        <v>15000</v>
      </c>
      <c r="P988" s="8">
        <f>IF(Tabla1[[#This Row],[Mov]]="VNT",-Tabla1[[#This Row],[Cant]],Tabla1[[#This Row],[Cant]])</f>
        <v>-1</v>
      </c>
      <c r="Q988" s="8">
        <f>DAY(Tabla1[[#This Row],[Date]])</f>
        <v>30</v>
      </c>
      <c r="R988" s="8">
        <f>MONTH(Tabla1[[#This Row],[Date]])</f>
        <v>6</v>
      </c>
      <c r="S988" s="8">
        <f>YEAR(Tabla1[[#This Row],[Date]])</f>
        <v>2022</v>
      </c>
    </row>
    <row r="989" spans="1:19" x14ac:dyDescent="0.2">
      <c r="A989">
        <v>988</v>
      </c>
      <c r="B989" s="1">
        <v>44742</v>
      </c>
      <c r="C989" t="s">
        <v>260</v>
      </c>
      <c r="D989" t="s">
        <v>809</v>
      </c>
      <c r="E989">
        <v>1</v>
      </c>
      <c r="F989" t="s">
        <v>617</v>
      </c>
      <c r="G989" t="s">
        <v>266</v>
      </c>
      <c r="H989" t="s">
        <v>652</v>
      </c>
      <c r="I989" t="s">
        <v>32</v>
      </c>
      <c r="J989" t="s">
        <v>651</v>
      </c>
      <c r="M989" s="2">
        <v>65000</v>
      </c>
      <c r="N989" s="2">
        <v>80000</v>
      </c>
      <c r="O989" s="2">
        <f>IF(Tabla1[[#This Row],[Mov]]="VNT",Tabla1[[#This Row],[Sale]]-Tabla1[[#This Row],[Cost]],-Tabla1[[#This Row],[Cost]]*Tabla1[[#This Row],[Cant]])</f>
        <v>15000</v>
      </c>
      <c r="P989" s="8">
        <f>IF(Tabla1[[#This Row],[Mov]]="VNT",-Tabla1[[#This Row],[Cant]],Tabla1[[#This Row],[Cant]])</f>
        <v>-1</v>
      </c>
      <c r="Q989" s="8">
        <f>DAY(Tabla1[[#This Row],[Date]])</f>
        <v>30</v>
      </c>
      <c r="R989" s="8">
        <f>MONTH(Tabla1[[#This Row],[Date]])</f>
        <v>6</v>
      </c>
      <c r="S989" s="8">
        <f>YEAR(Tabla1[[#This Row],[Date]])</f>
        <v>2022</v>
      </c>
    </row>
    <row r="990" spans="1:19" x14ac:dyDescent="0.2">
      <c r="A990">
        <v>989</v>
      </c>
      <c r="B990" s="1">
        <v>44742</v>
      </c>
      <c r="C990" t="s">
        <v>260</v>
      </c>
      <c r="D990" t="s">
        <v>332</v>
      </c>
      <c r="E990">
        <v>1</v>
      </c>
      <c r="F990" t="s">
        <v>937</v>
      </c>
      <c r="G990" t="s">
        <v>939</v>
      </c>
      <c r="H990" t="s">
        <v>938</v>
      </c>
      <c r="M990" s="2">
        <v>14000</v>
      </c>
      <c r="N990" s="2">
        <v>18000</v>
      </c>
      <c r="O990" s="2">
        <f>IF(Tabla1[[#This Row],[Mov]]="VNT",Tabla1[[#This Row],[Sale]]-Tabla1[[#This Row],[Cost]],-Tabla1[[#This Row],[Cost]]*Tabla1[[#This Row],[Cant]])</f>
        <v>4000</v>
      </c>
      <c r="P990" s="8">
        <f>IF(Tabla1[[#This Row],[Mov]]="VNT",-Tabla1[[#This Row],[Cant]],Tabla1[[#This Row],[Cant]])</f>
        <v>-1</v>
      </c>
      <c r="Q990" s="8">
        <f>DAY(Tabla1[[#This Row],[Date]])</f>
        <v>30</v>
      </c>
      <c r="R990" s="8">
        <f>MONTH(Tabla1[[#This Row],[Date]])</f>
        <v>6</v>
      </c>
      <c r="S990" s="8">
        <f>YEAR(Tabla1[[#This Row],[Date]])</f>
        <v>2022</v>
      </c>
    </row>
    <row r="991" spans="1:19" x14ac:dyDescent="0.2">
      <c r="A991">
        <v>990</v>
      </c>
      <c r="B991" s="1">
        <v>44742</v>
      </c>
      <c r="C991" t="s">
        <v>260</v>
      </c>
      <c r="D991" t="s">
        <v>332</v>
      </c>
      <c r="E991">
        <v>1</v>
      </c>
      <c r="F991" t="s">
        <v>458</v>
      </c>
      <c r="G991" t="s">
        <v>272</v>
      </c>
      <c r="H991" t="s">
        <v>810</v>
      </c>
      <c r="M991" s="2">
        <v>0</v>
      </c>
      <c r="N991" s="2">
        <v>25000</v>
      </c>
      <c r="O991" s="2">
        <f>IF(Tabla1[[#This Row],[Mov]]="VNT",Tabla1[[#This Row],[Sale]]-Tabla1[[#This Row],[Cost]],-Tabla1[[#This Row],[Cost]]*Tabla1[[#This Row],[Cant]])</f>
        <v>25000</v>
      </c>
      <c r="P991" s="8">
        <f>IF(Tabla1[[#This Row],[Mov]]="VNT",-Tabla1[[#This Row],[Cant]],Tabla1[[#This Row],[Cant]])</f>
        <v>-1</v>
      </c>
      <c r="Q991" s="8">
        <f>DAY(Tabla1[[#This Row],[Date]])</f>
        <v>30</v>
      </c>
      <c r="R991" s="8">
        <f>MONTH(Tabla1[[#This Row],[Date]])</f>
        <v>6</v>
      </c>
      <c r="S991" s="8">
        <f>YEAR(Tabla1[[#This Row],[Date]])</f>
        <v>2022</v>
      </c>
    </row>
    <row r="992" spans="1:19" x14ac:dyDescent="0.2">
      <c r="A992">
        <v>991</v>
      </c>
      <c r="B992" s="1">
        <v>44742</v>
      </c>
      <c r="C992" t="s">
        <v>260</v>
      </c>
      <c r="D992" t="s">
        <v>332</v>
      </c>
      <c r="E992">
        <v>1</v>
      </c>
      <c r="F992" t="s">
        <v>342</v>
      </c>
      <c r="G992" t="s">
        <v>272</v>
      </c>
      <c r="H992" t="s">
        <v>311</v>
      </c>
      <c r="M992" s="2">
        <v>1000</v>
      </c>
      <c r="N992" s="2">
        <v>10000</v>
      </c>
      <c r="O992" s="2">
        <f>IF(Tabla1[[#This Row],[Mov]]="VNT",Tabla1[[#This Row],[Sale]]-Tabla1[[#This Row],[Cost]],-Tabla1[[#This Row],[Cost]]*Tabla1[[#This Row],[Cant]])</f>
        <v>9000</v>
      </c>
      <c r="P992" s="8">
        <f>IF(Tabla1[[#This Row],[Mov]]="VNT",-Tabla1[[#This Row],[Cant]],Tabla1[[#This Row],[Cant]])</f>
        <v>-1</v>
      </c>
      <c r="Q992" s="8">
        <f>DAY(Tabla1[[#This Row],[Date]])</f>
        <v>30</v>
      </c>
      <c r="R992" s="8">
        <f>MONTH(Tabla1[[#This Row],[Date]])</f>
        <v>6</v>
      </c>
      <c r="S992" s="8">
        <f>YEAR(Tabla1[[#This Row],[Date]])</f>
        <v>2022</v>
      </c>
    </row>
    <row r="993" spans="1:19" x14ac:dyDescent="0.2">
      <c r="A993">
        <v>992</v>
      </c>
      <c r="B993" s="1">
        <v>44742</v>
      </c>
      <c r="C993" t="s">
        <v>260</v>
      </c>
      <c r="D993" t="s">
        <v>332</v>
      </c>
      <c r="E993">
        <v>1</v>
      </c>
      <c r="F993" t="s">
        <v>15</v>
      </c>
      <c r="G993" t="s">
        <v>273</v>
      </c>
      <c r="H993" t="s">
        <v>236</v>
      </c>
      <c r="M993" s="2">
        <v>3000</v>
      </c>
      <c r="N993" s="2">
        <v>8000</v>
      </c>
      <c r="O993" s="2">
        <f>IF(Tabla1[[#This Row],[Mov]]="VNT",Tabla1[[#This Row],[Sale]]-Tabla1[[#This Row],[Cost]],-Tabla1[[#This Row],[Cost]]*Tabla1[[#This Row],[Cant]])</f>
        <v>5000</v>
      </c>
      <c r="P993" s="8">
        <f>IF(Tabla1[[#This Row],[Mov]]="VNT",-Tabla1[[#This Row],[Cant]],Tabla1[[#This Row],[Cant]])</f>
        <v>-1</v>
      </c>
      <c r="Q993" s="8">
        <f>DAY(Tabla1[[#This Row],[Date]])</f>
        <v>30</v>
      </c>
      <c r="R993" s="8">
        <f>MONTH(Tabla1[[#This Row],[Date]])</f>
        <v>6</v>
      </c>
      <c r="S993" s="8">
        <f>YEAR(Tabla1[[#This Row],[Date]])</f>
        <v>2022</v>
      </c>
    </row>
    <row r="994" spans="1:19" x14ac:dyDescent="0.2">
      <c r="A994">
        <v>993</v>
      </c>
      <c r="B994" s="1">
        <v>44742</v>
      </c>
      <c r="C994" t="s">
        <v>260</v>
      </c>
      <c r="D994" t="s">
        <v>332</v>
      </c>
      <c r="E994">
        <v>1</v>
      </c>
      <c r="F994" t="s">
        <v>224</v>
      </c>
      <c r="G994" t="s">
        <v>263</v>
      </c>
      <c r="H994" t="s">
        <v>391</v>
      </c>
      <c r="M994" s="2">
        <v>10000</v>
      </c>
      <c r="N994" s="2">
        <v>20000</v>
      </c>
      <c r="O994" s="2">
        <f>IF(Tabla1[[#This Row],[Mov]]="VNT",Tabla1[[#This Row],[Sale]]-Tabla1[[#This Row],[Cost]],-Tabla1[[#This Row],[Cost]]*Tabla1[[#This Row],[Cant]])</f>
        <v>10000</v>
      </c>
      <c r="P994" s="8">
        <f>IF(Tabla1[[#This Row],[Mov]]="VNT",-Tabla1[[#This Row],[Cant]],Tabla1[[#This Row],[Cant]])</f>
        <v>-1</v>
      </c>
      <c r="Q994" s="8">
        <f>DAY(Tabla1[[#This Row],[Date]])</f>
        <v>30</v>
      </c>
      <c r="R994" s="8">
        <f>MONTH(Tabla1[[#This Row],[Date]])</f>
        <v>6</v>
      </c>
      <c r="S994" s="8">
        <f>YEAR(Tabla1[[#This Row],[Date]])</f>
        <v>2022</v>
      </c>
    </row>
    <row r="995" spans="1:19" x14ac:dyDescent="0.2">
      <c r="A995">
        <v>994</v>
      </c>
      <c r="B995" s="1">
        <v>44742</v>
      </c>
      <c r="C995" t="s">
        <v>260</v>
      </c>
      <c r="D995" t="s">
        <v>332</v>
      </c>
      <c r="E995">
        <v>1</v>
      </c>
      <c r="F995" t="s">
        <v>116</v>
      </c>
      <c r="G995" t="s">
        <v>347</v>
      </c>
      <c r="H995" t="s">
        <v>519</v>
      </c>
      <c r="M995" s="2">
        <v>3735</v>
      </c>
      <c r="N995" s="2">
        <v>4000</v>
      </c>
      <c r="O995" s="2">
        <f>IF(Tabla1[[#This Row],[Mov]]="VNT",Tabla1[[#This Row],[Sale]]-Tabla1[[#This Row],[Cost]],-Tabla1[[#This Row],[Cost]]*Tabla1[[#This Row],[Cant]])</f>
        <v>265</v>
      </c>
      <c r="P995" s="8">
        <f>IF(Tabla1[[#This Row],[Mov]]="VNT",-Tabla1[[#This Row],[Cant]],Tabla1[[#This Row],[Cant]])</f>
        <v>-1</v>
      </c>
      <c r="Q995" s="8">
        <f>DAY(Tabla1[[#This Row],[Date]])</f>
        <v>30</v>
      </c>
      <c r="R995" s="8">
        <f>MONTH(Tabla1[[#This Row],[Date]])</f>
        <v>6</v>
      </c>
      <c r="S995" s="8">
        <f>YEAR(Tabla1[[#This Row],[Date]])</f>
        <v>2022</v>
      </c>
    </row>
    <row r="996" spans="1:19" x14ac:dyDescent="0.2">
      <c r="A996">
        <v>995</v>
      </c>
      <c r="B996" s="1">
        <v>44742</v>
      </c>
      <c r="C996" t="s">
        <v>260</v>
      </c>
      <c r="D996" t="s">
        <v>332</v>
      </c>
      <c r="E996">
        <v>1</v>
      </c>
      <c r="F996" t="s">
        <v>116</v>
      </c>
      <c r="G996" t="s">
        <v>564</v>
      </c>
      <c r="H996" t="s">
        <v>811</v>
      </c>
      <c r="M996" s="2">
        <v>2805</v>
      </c>
      <c r="N996" s="2">
        <v>3000</v>
      </c>
      <c r="O996" s="2">
        <f>IF(Tabla1[[#This Row],[Mov]]="VNT",Tabla1[[#This Row],[Sale]]-Tabla1[[#This Row],[Cost]],-Tabla1[[#This Row],[Cost]]*Tabla1[[#This Row],[Cant]])</f>
        <v>195</v>
      </c>
      <c r="P996" s="8">
        <f>IF(Tabla1[[#This Row],[Mov]]="VNT",-Tabla1[[#This Row],[Cant]],Tabla1[[#This Row],[Cant]])</f>
        <v>-1</v>
      </c>
      <c r="Q996" s="8">
        <f>DAY(Tabla1[[#This Row],[Date]])</f>
        <v>30</v>
      </c>
      <c r="R996" s="8">
        <f>MONTH(Tabla1[[#This Row],[Date]])</f>
        <v>6</v>
      </c>
      <c r="S996" s="8">
        <f>YEAR(Tabla1[[#This Row],[Date]])</f>
        <v>2022</v>
      </c>
    </row>
    <row r="997" spans="1:19" x14ac:dyDescent="0.2">
      <c r="A997">
        <v>996</v>
      </c>
      <c r="B997" s="1">
        <v>44742</v>
      </c>
      <c r="C997" t="s">
        <v>260</v>
      </c>
      <c r="D997" t="s">
        <v>332</v>
      </c>
      <c r="E997">
        <v>1</v>
      </c>
      <c r="F997" t="s">
        <v>26</v>
      </c>
      <c r="G997" t="s">
        <v>262</v>
      </c>
      <c r="H997" t="s">
        <v>29</v>
      </c>
      <c r="I997" t="s">
        <v>16</v>
      </c>
      <c r="J997" t="s">
        <v>25</v>
      </c>
      <c r="K997" t="s">
        <v>18</v>
      </c>
      <c r="L997" t="s">
        <v>52</v>
      </c>
      <c r="M997" s="2">
        <v>7500</v>
      </c>
      <c r="N997" s="2">
        <v>15000</v>
      </c>
      <c r="O997" s="2">
        <f>IF(Tabla1[[#This Row],[Mov]]="VNT",Tabla1[[#This Row],[Sale]]-Tabla1[[#This Row],[Cost]],-Tabla1[[#This Row],[Cost]]*Tabla1[[#This Row],[Cant]])</f>
        <v>7500</v>
      </c>
      <c r="P997" s="8">
        <f>IF(Tabla1[[#This Row],[Mov]]="VNT",-Tabla1[[#This Row],[Cant]],Tabla1[[#This Row],[Cant]])</f>
        <v>-1</v>
      </c>
      <c r="Q997" s="8">
        <f>DAY(Tabla1[[#This Row],[Date]])</f>
        <v>30</v>
      </c>
      <c r="R997" s="8">
        <f>MONTH(Tabla1[[#This Row],[Date]])</f>
        <v>6</v>
      </c>
      <c r="S997" s="8">
        <f>YEAR(Tabla1[[#This Row],[Date]])</f>
        <v>2022</v>
      </c>
    </row>
    <row r="998" spans="1:19" x14ac:dyDescent="0.2">
      <c r="A998">
        <v>997</v>
      </c>
      <c r="B998" s="1">
        <v>44742</v>
      </c>
      <c r="C998" t="s">
        <v>260</v>
      </c>
      <c r="D998" t="s">
        <v>332</v>
      </c>
      <c r="E998">
        <v>1</v>
      </c>
      <c r="F998" t="s">
        <v>224</v>
      </c>
      <c r="G998" t="s">
        <v>263</v>
      </c>
      <c r="H998" t="s">
        <v>767</v>
      </c>
      <c r="M998" s="2">
        <v>10000</v>
      </c>
      <c r="N998" s="2">
        <v>20000</v>
      </c>
      <c r="O998" s="2">
        <f>IF(Tabla1[[#This Row],[Mov]]="VNT",Tabla1[[#This Row],[Sale]]-Tabla1[[#This Row],[Cost]],-Tabla1[[#This Row],[Cost]]*Tabla1[[#This Row],[Cant]])</f>
        <v>10000</v>
      </c>
      <c r="P998" s="8">
        <f>IF(Tabla1[[#This Row],[Mov]]="VNT",-Tabla1[[#This Row],[Cant]],Tabla1[[#This Row],[Cant]])</f>
        <v>-1</v>
      </c>
      <c r="Q998" s="8">
        <f>DAY(Tabla1[[#This Row],[Date]])</f>
        <v>30</v>
      </c>
      <c r="R998" s="8">
        <f>MONTH(Tabla1[[#This Row],[Date]])</f>
        <v>6</v>
      </c>
      <c r="S998" s="8">
        <f>YEAR(Tabla1[[#This Row],[Date]])</f>
        <v>2022</v>
      </c>
    </row>
    <row r="999" spans="1:19" x14ac:dyDescent="0.2">
      <c r="A999">
        <v>998</v>
      </c>
      <c r="B999" s="1">
        <v>44742</v>
      </c>
      <c r="C999" t="s">
        <v>260</v>
      </c>
      <c r="D999" t="s">
        <v>332</v>
      </c>
      <c r="E999">
        <v>1</v>
      </c>
      <c r="F999" t="s">
        <v>26</v>
      </c>
      <c r="G999" t="s">
        <v>272</v>
      </c>
      <c r="H999" t="s">
        <v>27</v>
      </c>
      <c r="I999" t="s">
        <v>20</v>
      </c>
      <c r="M999" s="2">
        <v>9500</v>
      </c>
      <c r="N999" s="2">
        <v>25000</v>
      </c>
      <c r="O999" s="2">
        <f>IF(Tabla1[[#This Row],[Mov]]="VNT",Tabla1[[#This Row],[Sale]]-Tabla1[[#This Row],[Cost]],-Tabla1[[#This Row],[Cost]]*Tabla1[[#This Row],[Cant]])</f>
        <v>15500</v>
      </c>
      <c r="P999" s="8">
        <f>IF(Tabla1[[#This Row],[Mov]]="VNT",-Tabla1[[#This Row],[Cant]],Tabla1[[#This Row],[Cant]])</f>
        <v>-1</v>
      </c>
      <c r="Q999" s="8">
        <f>DAY(Tabla1[[#This Row],[Date]])</f>
        <v>30</v>
      </c>
      <c r="R999" s="8">
        <f>MONTH(Tabla1[[#This Row],[Date]])</f>
        <v>6</v>
      </c>
      <c r="S999" s="8">
        <f>YEAR(Tabla1[[#This Row],[Date]])</f>
        <v>2022</v>
      </c>
    </row>
    <row r="1000" spans="1:19" x14ac:dyDescent="0.2">
      <c r="A1000">
        <v>999</v>
      </c>
      <c r="B1000" s="1">
        <v>44742</v>
      </c>
      <c r="C1000" t="s">
        <v>260</v>
      </c>
      <c r="D1000" t="s">
        <v>332</v>
      </c>
      <c r="E1000">
        <v>1</v>
      </c>
      <c r="F1000" t="s">
        <v>455</v>
      </c>
      <c r="G1000" t="s">
        <v>382</v>
      </c>
      <c r="H1000" t="s">
        <v>509</v>
      </c>
      <c r="M1000" s="2">
        <v>1000</v>
      </c>
      <c r="N1000" s="2">
        <v>3000</v>
      </c>
      <c r="O1000" s="2">
        <f>IF(Tabla1[[#This Row],[Mov]]="VNT",Tabla1[[#This Row],[Sale]]-Tabla1[[#This Row],[Cost]],-Tabla1[[#This Row],[Cost]]*Tabla1[[#This Row],[Cant]])</f>
        <v>2000</v>
      </c>
      <c r="P1000" s="8">
        <f>IF(Tabla1[[#This Row],[Mov]]="VNT",-Tabla1[[#This Row],[Cant]],Tabla1[[#This Row],[Cant]])</f>
        <v>-1</v>
      </c>
      <c r="Q1000" s="8">
        <f>DAY(Tabla1[[#This Row],[Date]])</f>
        <v>30</v>
      </c>
      <c r="R1000" s="8">
        <f>MONTH(Tabla1[[#This Row],[Date]])</f>
        <v>6</v>
      </c>
      <c r="S1000" s="8">
        <f>YEAR(Tabla1[[#This Row],[Date]])</f>
        <v>2022</v>
      </c>
    </row>
    <row r="1001" spans="1:19" x14ac:dyDescent="0.2">
      <c r="A1001">
        <v>1000</v>
      </c>
      <c r="B1001" s="1">
        <v>44742</v>
      </c>
      <c r="C1001" t="s">
        <v>260</v>
      </c>
      <c r="D1001" t="s">
        <v>332</v>
      </c>
      <c r="E1001">
        <v>1</v>
      </c>
      <c r="F1001" t="s">
        <v>224</v>
      </c>
      <c r="G1001" t="s">
        <v>262</v>
      </c>
      <c r="H1001" t="s">
        <v>226</v>
      </c>
      <c r="M1001" s="2">
        <v>7500</v>
      </c>
      <c r="N1001" s="2">
        <v>20000</v>
      </c>
      <c r="O1001" s="2">
        <f>IF(Tabla1[[#This Row],[Mov]]="VNT",Tabla1[[#This Row],[Sale]]-Tabla1[[#This Row],[Cost]],-Tabla1[[#This Row],[Cost]]*Tabla1[[#This Row],[Cant]])</f>
        <v>12500</v>
      </c>
      <c r="P1001" s="8">
        <f>IF(Tabla1[[#This Row],[Mov]]="VNT",-Tabla1[[#This Row],[Cant]],Tabla1[[#This Row],[Cant]])</f>
        <v>-1</v>
      </c>
      <c r="Q1001" s="8">
        <f>DAY(Tabla1[[#This Row],[Date]])</f>
        <v>30</v>
      </c>
      <c r="R1001" s="8">
        <f>MONTH(Tabla1[[#This Row],[Date]])</f>
        <v>6</v>
      </c>
      <c r="S1001" s="8">
        <f>YEAR(Tabla1[[#This Row],[Date]])</f>
        <v>2022</v>
      </c>
    </row>
    <row r="1002" spans="1:19" x14ac:dyDescent="0.2">
      <c r="A1002">
        <v>1001</v>
      </c>
      <c r="B1002" s="1">
        <v>44742</v>
      </c>
      <c r="C1002" t="s">
        <v>260</v>
      </c>
      <c r="D1002" t="s">
        <v>332</v>
      </c>
      <c r="E1002">
        <v>1</v>
      </c>
      <c r="F1002" t="s">
        <v>26</v>
      </c>
      <c r="G1002" t="s">
        <v>264</v>
      </c>
      <c r="H1002" t="s">
        <v>72</v>
      </c>
      <c r="I1002" t="s">
        <v>20</v>
      </c>
      <c r="J1002" t="s">
        <v>25</v>
      </c>
      <c r="K1002" t="s">
        <v>34</v>
      </c>
      <c r="L1002" t="s">
        <v>52</v>
      </c>
      <c r="M1002" s="2">
        <v>10000</v>
      </c>
      <c r="N1002" s="2">
        <v>20000</v>
      </c>
      <c r="O1002" s="2">
        <f>IF(Tabla1[[#This Row],[Mov]]="VNT",Tabla1[[#This Row],[Sale]]-Tabla1[[#This Row],[Cost]],-Tabla1[[#This Row],[Cost]]*Tabla1[[#This Row],[Cant]])</f>
        <v>10000</v>
      </c>
      <c r="P1002" s="8">
        <f>IF(Tabla1[[#This Row],[Mov]]="VNT",-Tabla1[[#This Row],[Cant]],Tabla1[[#This Row],[Cant]])</f>
        <v>-1</v>
      </c>
      <c r="Q1002" s="8">
        <f>DAY(Tabla1[[#This Row],[Date]])</f>
        <v>30</v>
      </c>
      <c r="R1002" s="8">
        <f>MONTH(Tabla1[[#This Row],[Date]])</f>
        <v>6</v>
      </c>
      <c r="S1002" s="8">
        <f>YEAR(Tabla1[[#This Row],[Date]])</f>
        <v>2022</v>
      </c>
    </row>
    <row r="1003" spans="1:19" x14ac:dyDescent="0.2">
      <c r="A1003">
        <v>1002</v>
      </c>
      <c r="B1003" s="1">
        <v>44742</v>
      </c>
      <c r="C1003" t="s">
        <v>260</v>
      </c>
      <c r="D1003" t="s">
        <v>332</v>
      </c>
      <c r="E1003">
        <v>1</v>
      </c>
      <c r="F1003" t="s">
        <v>455</v>
      </c>
      <c r="G1003" t="s">
        <v>382</v>
      </c>
      <c r="H1003" t="s">
        <v>509</v>
      </c>
      <c r="M1003" s="2">
        <v>1000</v>
      </c>
      <c r="N1003" s="2">
        <v>3000</v>
      </c>
      <c r="O1003" s="2">
        <f>IF(Tabla1[[#This Row],[Mov]]="VNT",Tabla1[[#This Row],[Sale]]-Tabla1[[#This Row],[Cost]],-Tabla1[[#This Row],[Cost]]*Tabla1[[#This Row],[Cant]])</f>
        <v>2000</v>
      </c>
      <c r="P1003" s="8">
        <f>IF(Tabla1[[#This Row],[Mov]]="VNT",-Tabla1[[#This Row],[Cant]],Tabla1[[#This Row],[Cant]])</f>
        <v>-1</v>
      </c>
      <c r="Q1003" s="8">
        <f>DAY(Tabla1[[#This Row],[Date]])</f>
        <v>30</v>
      </c>
      <c r="R1003" s="8">
        <f>MONTH(Tabla1[[#This Row],[Date]])</f>
        <v>6</v>
      </c>
      <c r="S1003" s="8">
        <f>YEAR(Tabla1[[#This Row],[Date]])</f>
        <v>2022</v>
      </c>
    </row>
    <row r="1004" spans="1:19" x14ac:dyDescent="0.2">
      <c r="A1004">
        <v>1003</v>
      </c>
      <c r="B1004" s="1">
        <v>44742</v>
      </c>
      <c r="C1004" t="s">
        <v>260</v>
      </c>
      <c r="D1004" t="s">
        <v>332</v>
      </c>
      <c r="E1004">
        <v>1</v>
      </c>
      <c r="F1004" t="s">
        <v>116</v>
      </c>
      <c r="G1004" t="s">
        <v>349</v>
      </c>
      <c r="H1004" t="s">
        <v>515</v>
      </c>
      <c r="M1004" s="2">
        <v>2805</v>
      </c>
      <c r="N1004" s="2">
        <v>3000</v>
      </c>
      <c r="O1004" s="2">
        <f>IF(Tabla1[[#This Row],[Mov]]="VNT",Tabla1[[#This Row],[Sale]]-Tabla1[[#This Row],[Cost]],-Tabla1[[#This Row],[Cost]]*Tabla1[[#This Row],[Cant]])</f>
        <v>195</v>
      </c>
      <c r="P1004" s="8">
        <f>IF(Tabla1[[#This Row],[Mov]]="VNT",-Tabla1[[#This Row],[Cant]],Tabla1[[#This Row],[Cant]])</f>
        <v>-1</v>
      </c>
      <c r="Q1004" s="8">
        <f>DAY(Tabla1[[#This Row],[Date]])</f>
        <v>30</v>
      </c>
      <c r="R1004" s="8">
        <f>MONTH(Tabla1[[#This Row],[Date]])</f>
        <v>6</v>
      </c>
      <c r="S1004" s="8">
        <f>YEAR(Tabla1[[#This Row],[Date]])</f>
        <v>2022</v>
      </c>
    </row>
    <row r="1005" spans="1:19" x14ac:dyDescent="0.2">
      <c r="A1005">
        <v>1004</v>
      </c>
      <c r="B1005" s="1">
        <v>44742</v>
      </c>
      <c r="C1005" t="s">
        <v>260</v>
      </c>
      <c r="D1005" t="s">
        <v>332</v>
      </c>
      <c r="E1005">
        <v>1</v>
      </c>
      <c r="F1005" t="s">
        <v>21</v>
      </c>
      <c r="G1005" t="s">
        <v>333</v>
      </c>
      <c r="H1005" t="s">
        <v>240</v>
      </c>
      <c r="J1005" t="s">
        <v>23</v>
      </c>
      <c r="M1005" s="2">
        <v>7000</v>
      </c>
      <c r="N1005" s="2">
        <v>15000</v>
      </c>
      <c r="O1005" s="2">
        <f>IF(Tabla1[[#This Row],[Mov]]="VNT",Tabla1[[#This Row],[Sale]]-Tabla1[[#This Row],[Cost]],-Tabla1[[#This Row],[Cost]]*Tabla1[[#This Row],[Cant]])</f>
        <v>8000</v>
      </c>
      <c r="P1005" s="8">
        <f>IF(Tabla1[[#This Row],[Mov]]="VNT",-Tabla1[[#This Row],[Cant]],Tabla1[[#This Row],[Cant]])</f>
        <v>-1</v>
      </c>
      <c r="Q1005" s="8">
        <f>DAY(Tabla1[[#This Row],[Date]])</f>
        <v>30</v>
      </c>
      <c r="R1005" s="8">
        <f>MONTH(Tabla1[[#This Row],[Date]])</f>
        <v>6</v>
      </c>
      <c r="S1005" s="8">
        <f>YEAR(Tabla1[[#This Row],[Date]])</f>
        <v>2022</v>
      </c>
    </row>
    <row r="1006" spans="1:19" x14ac:dyDescent="0.2">
      <c r="A1006">
        <v>1005</v>
      </c>
      <c r="B1006" s="1">
        <v>44742</v>
      </c>
      <c r="C1006" t="s">
        <v>260</v>
      </c>
      <c r="D1006" t="s">
        <v>332</v>
      </c>
      <c r="E1006">
        <v>1</v>
      </c>
      <c r="F1006" t="s">
        <v>225</v>
      </c>
      <c r="G1006" t="s">
        <v>604</v>
      </c>
      <c r="H1006" t="s">
        <v>813</v>
      </c>
      <c r="M1006" s="2">
        <v>1100</v>
      </c>
      <c r="N1006" s="2">
        <v>10000</v>
      </c>
      <c r="O1006" s="2">
        <f>IF(Tabla1[[#This Row],[Mov]]="VNT",Tabla1[[#This Row],[Sale]]-Tabla1[[#This Row],[Cost]],-Tabla1[[#This Row],[Cost]]*Tabla1[[#This Row],[Cant]])</f>
        <v>8900</v>
      </c>
      <c r="P1006" s="8">
        <f>IF(Tabla1[[#This Row],[Mov]]="VNT",-Tabla1[[#This Row],[Cant]],Tabla1[[#This Row],[Cant]])</f>
        <v>-1</v>
      </c>
      <c r="Q1006" s="8">
        <f>DAY(Tabla1[[#This Row],[Date]])</f>
        <v>30</v>
      </c>
      <c r="R1006" s="8">
        <f>MONTH(Tabla1[[#This Row],[Date]])</f>
        <v>6</v>
      </c>
      <c r="S1006" s="8">
        <f>YEAR(Tabla1[[#This Row],[Date]])</f>
        <v>2022</v>
      </c>
    </row>
    <row r="1007" spans="1:19" x14ac:dyDescent="0.2">
      <c r="A1007">
        <v>1006</v>
      </c>
      <c r="B1007" s="1">
        <v>44742</v>
      </c>
      <c r="C1007" t="s">
        <v>260</v>
      </c>
      <c r="D1007" t="s">
        <v>332</v>
      </c>
      <c r="E1007">
        <v>1</v>
      </c>
      <c r="F1007" t="s">
        <v>116</v>
      </c>
      <c r="G1007" t="s">
        <v>347</v>
      </c>
      <c r="H1007" t="s">
        <v>518</v>
      </c>
      <c r="M1007" s="2">
        <v>2805</v>
      </c>
      <c r="N1007" s="2">
        <v>3000</v>
      </c>
      <c r="O1007" s="2">
        <f>IF(Tabla1[[#This Row],[Mov]]="VNT",Tabla1[[#This Row],[Sale]]-Tabla1[[#This Row],[Cost]],-Tabla1[[#This Row],[Cost]]*Tabla1[[#This Row],[Cant]])</f>
        <v>195</v>
      </c>
      <c r="P1007" s="8">
        <f>IF(Tabla1[[#This Row],[Mov]]="VNT",-Tabla1[[#This Row],[Cant]],Tabla1[[#This Row],[Cant]])</f>
        <v>-1</v>
      </c>
      <c r="Q1007" s="8">
        <f>DAY(Tabla1[[#This Row],[Date]])</f>
        <v>30</v>
      </c>
      <c r="R1007" s="8">
        <f>MONTH(Tabla1[[#This Row],[Date]])</f>
        <v>6</v>
      </c>
      <c r="S1007" s="8">
        <f>YEAR(Tabla1[[#This Row],[Date]])</f>
        <v>2022</v>
      </c>
    </row>
    <row r="1008" spans="1:19" x14ac:dyDescent="0.2">
      <c r="A1008">
        <v>1007</v>
      </c>
      <c r="B1008" s="1">
        <v>44743</v>
      </c>
      <c r="C1008" t="s">
        <v>260</v>
      </c>
      <c r="D1008" t="s">
        <v>332</v>
      </c>
      <c r="E1008">
        <v>1</v>
      </c>
      <c r="F1008" t="s">
        <v>21</v>
      </c>
      <c r="G1008" t="s">
        <v>333</v>
      </c>
      <c r="H1008" t="s">
        <v>240</v>
      </c>
      <c r="M1008" s="2">
        <v>7000</v>
      </c>
      <c r="N1008" s="2">
        <v>15000</v>
      </c>
      <c r="O1008" s="2">
        <f>IF(Tabla1[[#This Row],[Mov]]="VNT",Tabla1[[#This Row],[Sale]]-Tabla1[[#This Row],[Cost]],-Tabla1[[#This Row],[Cost]]*Tabla1[[#This Row],[Cant]])</f>
        <v>8000</v>
      </c>
      <c r="P1008" s="8">
        <f>IF(Tabla1[[#This Row],[Mov]]="VNT",-Tabla1[[#This Row],[Cant]],Tabla1[[#This Row],[Cant]])</f>
        <v>-1</v>
      </c>
      <c r="Q1008" s="8">
        <f>DAY(Tabla1[[#This Row],[Date]])</f>
        <v>1</v>
      </c>
      <c r="R1008" s="8">
        <f>MONTH(Tabla1[[#This Row],[Date]])</f>
        <v>7</v>
      </c>
      <c r="S1008" s="8">
        <f>YEAR(Tabla1[[#This Row],[Date]])</f>
        <v>2022</v>
      </c>
    </row>
    <row r="1009" spans="1:19" x14ac:dyDescent="0.2">
      <c r="A1009">
        <v>1008</v>
      </c>
      <c r="B1009" s="1">
        <v>44743</v>
      </c>
      <c r="C1009" t="s">
        <v>260</v>
      </c>
      <c r="D1009" t="s">
        <v>332</v>
      </c>
      <c r="E1009">
        <v>1</v>
      </c>
      <c r="F1009" t="s">
        <v>342</v>
      </c>
      <c r="G1009" t="s">
        <v>263</v>
      </c>
      <c r="H1009" t="s">
        <v>2902</v>
      </c>
      <c r="M1009" s="2">
        <v>1000</v>
      </c>
      <c r="N1009" s="2">
        <v>10000</v>
      </c>
      <c r="O1009" s="2">
        <f>IF(Tabla1[[#This Row],[Mov]]="VNT",Tabla1[[#This Row],[Sale]]-Tabla1[[#This Row],[Cost]],-Tabla1[[#This Row],[Cost]]*Tabla1[[#This Row],[Cant]])</f>
        <v>9000</v>
      </c>
      <c r="P1009" s="8">
        <f>IF(Tabla1[[#This Row],[Mov]]="VNT",-Tabla1[[#This Row],[Cant]],Tabla1[[#This Row],[Cant]])</f>
        <v>-1</v>
      </c>
      <c r="Q1009" s="8">
        <f>DAY(Tabla1[[#This Row],[Date]])</f>
        <v>1</v>
      </c>
      <c r="R1009" s="8">
        <f>MONTH(Tabla1[[#This Row],[Date]])</f>
        <v>7</v>
      </c>
      <c r="S1009" s="8">
        <f>YEAR(Tabla1[[#This Row],[Date]])</f>
        <v>2022</v>
      </c>
    </row>
    <row r="1010" spans="1:19" x14ac:dyDescent="0.2">
      <c r="A1010">
        <v>1009</v>
      </c>
      <c r="B1010" s="1">
        <v>44743</v>
      </c>
      <c r="C1010" t="s">
        <v>260</v>
      </c>
      <c r="D1010" t="s">
        <v>122</v>
      </c>
      <c r="E1010">
        <v>1</v>
      </c>
      <c r="F1010" t="s">
        <v>21</v>
      </c>
      <c r="G1010" t="s">
        <v>821</v>
      </c>
      <c r="H1010" t="s">
        <v>822</v>
      </c>
      <c r="M1010" s="2">
        <v>0</v>
      </c>
      <c r="N1010" s="2">
        <v>60000</v>
      </c>
      <c r="O1010" s="2">
        <f>IF(Tabla1[[#This Row],[Mov]]="VNT",Tabla1[[#This Row],[Sale]]-Tabla1[[#This Row],[Cost]],-Tabla1[[#This Row],[Cost]]*Tabla1[[#This Row],[Cant]])</f>
        <v>60000</v>
      </c>
      <c r="P1010" s="8">
        <f>IF(Tabla1[[#This Row],[Mov]]="VNT",-Tabla1[[#This Row],[Cant]],Tabla1[[#This Row],[Cant]])</f>
        <v>-1</v>
      </c>
      <c r="Q1010" s="8">
        <f>DAY(Tabla1[[#This Row],[Date]])</f>
        <v>1</v>
      </c>
      <c r="R1010" s="8">
        <f>MONTH(Tabla1[[#This Row],[Date]])</f>
        <v>7</v>
      </c>
      <c r="S1010" s="8">
        <f>YEAR(Tabla1[[#This Row],[Date]])</f>
        <v>2022</v>
      </c>
    </row>
    <row r="1011" spans="1:19" x14ac:dyDescent="0.2">
      <c r="A1011">
        <v>1010</v>
      </c>
      <c r="B1011" s="1">
        <v>44743</v>
      </c>
      <c r="C1011" t="s">
        <v>260</v>
      </c>
      <c r="D1011" t="s">
        <v>332</v>
      </c>
      <c r="E1011">
        <v>1</v>
      </c>
      <c r="F1011" t="s">
        <v>342</v>
      </c>
      <c r="G1011" t="s">
        <v>262</v>
      </c>
      <c r="H1011" t="s">
        <v>299</v>
      </c>
      <c r="M1011" s="2">
        <v>1000</v>
      </c>
      <c r="N1011" s="2">
        <v>10000</v>
      </c>
      <c r="O1011" s="2">
        <f>IF(Tabla1[[#This Row],[Mov]]="VNT",Tabla1[[#This Row],[Sale]]-Tabla1[[#This Row],[Cost]],-Tabla1[[#This Row],[Cost]]*Tabla1[[#This Row],[Cant]])</f>
        <v>9000</v>
      </c>
      <c r="P1011" s="8">
        <f>IF(Tabla1[[#This Row],[Mov]]="VNT",-Tabla1[[#This Row],[Cant]],Tabla1[[#This Row],[Cant]])</f>
        <v>-1</v>
      </c>
      <c r="Q1011" s="8">
        <f>DAY(Tabla1[[#This Row],[Date]])</f>
        <v>1</v>
      </c>
      <c r="R1011" s="8">
        <f>MONTH(Tabla1[[#This Row],[Date]])</f>
        <v>7</v>
      </c>
      <c r="S1011" s="8">
        <f>YEAR(Tabla1[[#This Row],[Date]])</f>
        <v>2022</v>
      </c>
    </row>
    <row r="1012" spans="1:19" x14ac:dyDescent="0.2">
      <c r="A1012">
        <v>1011</v>
      </c>
      <c r="B1012" s="1">
        <v>44743</v>
      </c>
      <c r="C1012" t="s">
        <v>260</v>
      </c>
      <c r="D1012" t="s">
        <v>332</v>
      </c>
      <c r="E1012">
        <v>1</v>
      </c>
      <c r="F1012" t="s">
        <v>224</v>
      </c>
      <c r="G1012" t="s">
        <v>272</v>
      </c>
      <c r="H1012" t="s">
        <v>754</v>
      </c>
      <c r="M1012" s="2">
        <v>9000</v>
      </c>
      <c r="N1012" s="2">
        <v>20000</v>
      </c>
      <c r="O1012" s="2">
        <f>IF(Tabla1[[#This Row],[Mov]]="VNT",Tabla1[[#This Row],[Sale]]-Tabla1[[#This Row],[Cost]],-Tabla1[[#This Row],[Cost]]*Tabla1[[#This Row],[Cant]])</f>
        <v>11000</v>
      </c>
      <c r="P1012" s="8">
        <f>IF(Tabla1[[#This Row],[Mov]]="VNT",-Tabla1[[#This Row],[Cant]],Tabla1[[#This Row],[Cant]])</f>
        <v>-1</v>
      </c>
      <c r="Q1012" s="8">
        <f>DAY(Tabla1[[#This Row],[Date]])</f>
        <v>1</v>
      </c>
      <c r="R1012" s="8">
        <f>MONTH(Tabla1[[#This Row],[Date]])</f>
        <v>7</v>
      </c>
      <c r="S1012" s="8">
        <f>YEAR(Tabla1[[#This Row],[Date]])</f>
        <v>2022</v>
      </c>
    </row>
    <row r="1013" spans="1:19" x14ac:dyDescent="0.2">
      <c r="A1013">
        <v>1012</v>
      </c>
      <c r="B1013" s="1">
        <v>44743</v>
      </c>
      <c r="C1013" t="s">
        <v>260</v>
      </c>
      <c r="D1013" t="s">
        <v>332</v>
      </c>
      <c r="E1013">
        <v>1</v>
      </c>
      <c r="F1013" t="s">
        <v>458</v>
      </c>
      <c r="G1013" t="s">
        <v>266</v>
      </c>
      <c r="H1013" t="s">
        <v>644</v>
      </c>
      <c r="M1013" s="2">
        <v>0</v>
      </c>
      <c r="N1013" s="2">
        <v>5000</v>
      </c>
      <c r="O1013" s="2">
        <f>IF(Tabla1[[#This Row],[Mov]]="VNT",Tabla1[[#This Row],[Sale]]-Tabla1[[#This Row],[Cost]],-Tabla1[[#This Row],[Cost]]*Tabla1[[#This Row],[Cant]])</f>
        <v>5000</v>
      </c>
      <c r="P1013" s="8">
        <f>IF(Tabla1[[#This Row],[Mov]]="VNT",-Tabla1[[#This Row],[Cant]],Tabla1[[#This Row],[Cant]])</f>
        <v>-1</v>
      </c>
      <c r="Q1013" s="8">
        <f>DAY(Tabla1[[#This Row],[Date]])</f>
        <v>1</v>
      </c>
      <c r="R1013" s="8">
        <f>MONTH(Tabla1[[#This Row],[Date]])</f>
        <v>7</v>
      </c>
      <c r="S1013" s="8">
        <f>YEAR(Tabla1[[#This Row],[Date]])</f>
        <v>2022</v>
      </c>
    </row>
    <row r="1014" spans="1:19" x14ac:dyDescent="0.2">
      <c r="A1014">
        <v>1013</v>
      </c>
      <c r="B1014" s="1">
        <v>44743</v>
      </c>
      <c r="C1014" t="s">
        <v>260</v>
      </c>
      <c r="D1014" t="s">
        <v>399</v>
      </c>
      <c r="E1014">
        <v>1</v>
      </c>
      <c r="F1014" t="s">
        <v>30</v>
      </c>
      <c r="G1014" t="s">
        <v>272</v>
      </c>
      <c r="H1014" t="s">
        <v>820</v>
      </c>
      <c r="M1014" s="2">
        <v>6500</v>
      </c>
      <c r="N1014" s="2">
        <v>15000</v>
      </c>
      <c r="O1014" s="2">
        <f>IF(Tabla1[[#This Row],[Mov]]="VNT",Tabla1[[#This Row],[Sale]]-Tabla1[[#This Row],[Cost]],-Tabla1[[#This Row],[Cost]]*Tabla1[[#This Row],[Cant]])</f>
        <v>8500</v>
      </c>
      <c r="P1014" s="8">
        <f>IF(Tabla1[[#This Row],[Mov]]="VNT",-Tabla1[[#This Row],[Cant]],Tabla1[[#This Row],[Cant]])</f>
        <v>-1</v>
      </c>
      <c r="Q1014" s="8">
        <f>DAY(Tabla1[[#This Row],[Date]])</f>
        <v>1</v>
      </c>
      <c r="R1014" s="8">
        <f>MONTH(Tabla1[[#This Row],[Date]])</f>
        <v>7</v>
      </c>
      <c r="S1014" s="8">
        <f>YEAR(Tabla1[[#This Row],[Date]])</f>
        <v>2022</v>
      </c>
    </row>
    <row r="1015" spans="1:19" x14ac:dyDescent="0.2">
      <c r="A1015">
        <v>1014</v>
      </c>
      <c r="B1015" s="1">
        <v>44743</v>
      </c>
      <c r="C1015" t="s">
        <v>260</v>
      </c>
      <c r="D1015" t="s">
        <v>332</v>
      </c>
      <c r="E1015">
        <v>1</v>
      </c>
      <c r="F1015" t="s">
        <v>342</v>
      </c>
      <c r="G1015" t="s">
        <v>262</v>
      </c>
      <c r="H1015" t="s">
        <v>300</v>
      </c>
      <c r="M1015" s="2">
        <v>1000</v>
      </c>
      <c r="N1015" s="2">
        <v>10000</v>
      </c>
      <c r="O1015" s="2">
        <f>IF(Tabla1[[#This Row],[Mov]]="VNT",Tabla1[[#This Row],[Sale]]-Tabla1[[#This Row],[Cost]],-Tabla1[[#This Row],[Cost]]*Tabla1[[#This Row],[Cant]])</f>
        <v>9000</v>
      </c>
      <c r="P1015" s="8">
        <f>IF(Tabla1[[#This Row],[Mov]]="VNT",-Tabla1[[#This Row],[Cant]],Tabla1[[#This Row],[Cant]])</f>
        <v>-1</v>
      </c>
      <c r="Q1015" s="8">
        <f>DAY(Tabla1[[#This Row],[Date]])</f>
        <v>1</v>
      </c>
      <c r="R1015" s="8">
        <f>MONTH(Tabla1[[#This Row],[Date]])</f>
        <v>7</v>
      </c>
      <c r="S1015" s="8">
        <f>YEAR(Tabla1[[#This Row],[Date]])</f>
        <v>2022</v>
      </c>
    </row>
    <row r="1016" spans="1:19" x14ac:dyDescent="0.2">
      <c r="A1016">
        <v>1015</v>
      </c>
      <c r="B1016" s="1">
        <v>44743</v>
      </c>
      <c r="C1016" t="s">
        <v>260</v>
      </c>
      <c r="D1016" t="s">
        <v>332</v>
      </c>
      <c r="E1016">
        <v>1</v>
      </c>
      <c r="F1016" t="s">
        <v>116</v>
      </c>
      <c r="G1016" t="s">
        <v>347</v>
      </c>
      <c r="H1016" t="s">
        <v>518</v>
      </c>
      <c r="M1016" s="2">
        <v>5610</v>
      </c>
      <c r="N1016" s="2">
        <v>6000</v>
      </c>
      <c r="O1016" s="2">
        <f>IF(Tabla1[[#This Row],[Mov]]="VNT",Tabla1[[#This Row],[Sale]]-Tabla1[[#This Row],[Cost]],-Tabla1[[#This Row],[Cost]]*Tabla1[[#This Row],[Cant]])</f>
        <v>390</v>
      </c>
      <c r="P1016" s="8">
        <f>IF(Tabla1[[#This Row],[Mov]]="VNT",-Tabla1[[#This Row],[Cant]],Tabla1[[#This Row],[Cant]])</f>
        <v>-1</v>
      </c>
      <c r="Q1016" s="8">
        <f>DAY(Tabla1[[#This Row],[Date]])</f>
        <v>1</v>
      </c>
      <c r="R1016" s="8">
        <f>MONTH(Tabla1[[#This Row],[Date]])</f>
        <v>7</v>
      </c>
      <c r="S1016" s="8">
        <f>YEAR(Tabla1[[#This Row],[Date]])</f>
        <v>2022</v>
      </c>
    </row>
    <row r="1017" spans="1:19" x14ac:dyDescent="0.2">
      <c r="A1017">
        <v>1016</v>
      </c>
      <c r="B1017" s="1">
        <v>44743</v>
      </c>
      <c r="C1017" t="s">
        <v>260</v>
      </c>
      <c r="D1017" t="s">
        <v>332</v>
      </c>
      <c r="E1017">
        <v>1</v>
      </c>
      <c r="F1017" t="s">
        <v>116</v>
      </c>
      <c r="G1017" t="s">
        <v>347</v>
      </c>
      <c r="H1017" t="s">
        <v>518</v>
      </c>
      <c r="M1017" s="2">
        <v>2805</v>
      </c>
      <c r="N1017" s="2">
        <v>3000</v>
      </c>
      <c r="O1017" s="2">
        <f>IF(Tabla1[[#This Row],[Mov]]="VNT",Tabla1[[#This Row],[Sale]]-Tabla1[[#This Row],[Cost]],-Tabla1[[#This Row],[Cost]]*Tabla1[[#This Row],[Cant]])</f>
        <v>195</v>
      </c>
      <c r="P1017" s="8">
        <f>IF(Tabla1[[#This Row],[Mov]]="VNT",-Tabla1[[#This Row],[Cant]],Tabla1[[#This Row],[Cant]])</f>
        <v>-1</v>
      </c>
      <c r="Q1017" s="8">
        <f>DAY(Tabla1[[#This Row],[Date]])</f>
        <v>1</v>
      </c>
      <c r="R1017" s="8">
        <f>MONTH(Tabla1[[#This Row],[Date]])</f>
        <v>7</v>
      </c>
      <c r="S1017" s="8">
        <f>YEAR(Tabla1[[#This Row],[Date]])</f>
        <v>2022</v>
      </c>
    </row>
    <row r="1018" spans="1:19" x14ac:dyDescent="0.2">
      <c r="A1018">
        <v>1017</v>
      </c>
      <c r="B1018" s="1">
        <v>44743</v>
      </c>
      <c r="C1018" t="s">
        <v>260</v>
      </c>
      <c r="D1018" t="s">
        <v>332</v>
      </c>
      <c r="E1018">
        <v>1</v>
      </c>
      <c r="F1018" t="s">
        <v>116</v>
      </c>
      <c r="G1018" t="s">
        <v>349</v>
      </c>
      <c r="H1018" t="s">
        <v>515</v>
      </c>
      <c r="M1018" s="2">
        <v>2805</v>
      </c>
      <c r="N1018" s="2">
        <v>3000</v>
      </c>
      <c r="O1018" s="2">
        <f>IF(Tabla1[[#This Row],[Mov]]="VNT",Tabla1[[#This Row],[Sale]]-Tabla1[[#This Row],[Cost]],-Tabla1[[#This Row],[Cost]]*Tabla1[[#This Row],[Cant]])</f>
        <v>195</v>
      </c>
      <c r="P1018" s="8">
        <f>IF(Tabla1[[#This Row],[Mov]]="VNT",-Tabla1[[#This Row],[Cant]],Tabla1[[#This Row],[Cant]])</f>
        <v>-1</v>
      </c>
      <c r="Q1018" s="8">
        <f>DAY(Tabla1[[#This Row],[Date]])</f>
        <v>1</v>
      </c>
      <c r="R1018" s="8">
        <f>MONTH(Tabla1[[#This Row],[Date]])</f>
        <v>7</v>
      </c>
      <c r="S1018" s="8">
        <f>YEAR(Tabla1[[#This Row],[Date]])</f>
        <v>2022</v>
      </c>
    </row>
    <row r="1019" spans="1:19" x14ac:dyDescent="0.2">
      <c r="A1019">
        <v>1018</v>
      </c>
      <c r="B1019" s="1">
        <v>44743</v>
      </c>
      <c r="C1019" t="s">
        <v>260</v>
      </c>
      <c r="D1019" t="s">
        <v>332</v>
      </c>
      <c r="E1019">
        <v>1</v>
      </c>
      <c r="F1019" t="s">
        <v>116</v>
      </c>
      <c r="G1019" t="s">
        <v>347</v>
      </c>
      <c r="H1019" t="s">
        <v>518</v>
      </c>
      <c r="M1019" s="2">
        <v>9350</v>
      </c>
      <c r="N1019" s="2">
        <v>10000</v>
      </c>
      <c r="O1019" s="2">
        <f>IF(Tabla1[[#This Row],[Mov]]="VNT",Tabla1[[#This Row],[Sale]]-Tabla1[[#This Row],[Cost]],-Tabla1[[#This Row],[Cost]]*Tabla1[[#This Row],[Cant]])</f>
        <v>650</v>
      </c>
      <c r="P1019" s="8">
        <f>IF(Tabla1[[#This Row],[Mov]]="VNT",-Tabla1[[#This Row],[Cant]],Tabla1[[#This Row],[Cant]])</f>
        <v>-1</v>
      </c>
      <c r="Q1019" s="8">
        <f>DAY(Tabla1[[#This Row],[Date]])</f>
        <v>1</v>
      </c>
      <c r="R1019" s="8">
        <f>MONTH(Tabla1[[#This Row],[Date]])</f>
        <v>7</v>
      </c>
      <c r="S1019" s="8">
        <f>YEAR(Tabla1[[#This Row],[Date]])</f>
        <v>2022</v>
      </c>
    </row>
    <row r="1020" spans="1:19" x14ac:dyDescent="0.2">
      <c r="A1020">
        <v>1019</v>
      </c>
      <c r="B1020" s="1">
        <v>44743</v>
      </c>
      <c r="C1020" t="s">
        <v>260</v>
      </c>
      <c r="D1020" t="s">
        <v>332</v>
      </c>
      <c r="E1020">
        <v>1</v>
      </c>
      <c r="F1020" t="s">
        <v>116</v>
      </c>
      <c r="G1020" t="s">
        <v>347</v>
      </c>
      <c r="H1020" t="s">
        <v>518</v>
      </c>
      <c r="M1020" s="2">
        <v>5610</v>
      </c>
      <c r="N1020" s="2">
        <v>6000</v>
      </c>
      <c r="O1020" s="2">
        <f>IF(Tabla1[[#This Row],[Mov]]="VNT",Tabla1[[#This Row],[Sale]]-Tabla1[[#This Row],[Cost]],-Tabla1[[#This Row],[Cost]]*Tabla1[[#This Row],[Cant]])</f>
        <v>390</v>
      </c>
      <c r="P1020" s="8">
        <f>IF(Tabla1[[#This Row],[Mov]]="VNT",-Tabla1[[#This Row],[Cant]],Tabla1[[#This Row],[Cant]])</f>
        <v>-1</v>
      </c>
      <c r="Q1020" s="8">
        <f>DAY(Tabla1[[#This Row],[Date]])</f>
        <v>1</v>
      </c>
      <c r="R1020" s="8">
        <f>MONTH(Tabla1[[#This Row],[Date]])</f>
        <v>7</v>
      </c>
      <c r="S1020" s="8">
        <f>YEAR(Tabla1[[#This Row],[Date]])</f>
        <v>2022</v>
      </c>
    </row>
    <row r="1021" spans="1:19" x14ac:dyDescent="0.2">
      <c r="A1021">
        <v>1020</v>
      </c>
      <c r="B1021" s="1">
        <v>44743</v>
      </c>
      <c r="C1021" t="s">
        <v>260</v>
      </c>
      <c r="D1021" t="s">
        <v>556</v>
      </c>
      <c r="E1021">
        <v>1</v>
      </c>
      <c r="F1021" t="s">
        <v>734</v>
      </c>
      <c r="G1021" t="s">
        <v>740</v>
      </c>
      <c r="H1021" t="s">
        <v>735</v>
      </c>
      <c r="J1021" t="s">
        <v>17</v>
      </c>
      <c r="M1021" s="2">
        <v>24000</v>
      </c>
      <c r="N1021" s="2">
        <v>40000</v>
      </c>
      <c r="O1021" s="2">
        <f>IF(Tabla1[[#This Row],[Mov]]="VNT",Tabla1[[#This Row],[Sale]]-Tabla1[[#This Row],[Cost]],-Tabla1[[#This Row],[Cost]]*Tabla1[[#This Row],[Cant]])</f>
        <v>16000</v>
      </c>
      <c r="P1021" s="8">
        <f>IF(Tabla1[[#This Row],[Mov]]="VNT",-Tabla1[[#This Row],[Cant]],Tabla1[[#This Row],[Cant]])</f>
        <v>-1</v>
      </c>
      <c r="Q1021" s="8">
        <f>DAY(Tabla1[[#This Row],[Date]])</f>
        <v>1</v>
      </c>
      <c r="R1021" s="8">
        <f>MONTH(Tabla1[[#This Row],[Date]])</f>
        <v>7</v>
      </c>
      <c r="S1021" s="8">
        <f>YEAR(Tabla1[[#This Row],[Date]])</f>
        <v>2022</v>
      </c>
    </row>
    <row r="1022" spans="1:19" x14ac:dyDescent="0.2">
      <c r="A1022">
        <v>1021</v>
      </c>
      <c r="B1022" s="1">
        <v>44743</v>
      </c>
      <c r="C1022" t="s">
        <v>260</v>
      </c>
      <c r="D1022" t="s">
        <v>332</v>
      </c>
      <c r="E1022">
        <v>1</v>
      </c>
      <c r="F1022" t="s">
        <v>224</v>
      </c>
      <c r="G1022" t="s">
        <v>262</v>
      </c>
      <c r="H1022" t="s">
        <v>538</v>
      </c>
      <c r="M1022" s="2">
        <v>7000</v>
      </c>
      <c r="N1022" s="2">
        <v>20000</v>
      </c>
      <c r="O1022" s="2">
        <f>IF(Tabla1[[#This Row],[Mov]]="VNT",Tabla1[[#This Row],[Sale]]-Tabla1[[#This Row],[Cost]],-Tabla1[[#This Row],[Cost]]*Tabla1[[#This Row],[Cant]])</f>
        <v>13000</v>
      </c>
      <c r="P1022" s="8">
        <f>IF(Tabla1[[#This Row],[Mov]]="VNT",-Tabla1[[#This Row],[Cant]],Tabla1[[#This Row],[Cant]])</f>
        <v>-1</v>
      </c>
      <c r="Q1022" s="8">
        <f>DAY(Tabla1[[#This Row],[Date]])</f>
        <v>1</v>
      </c>
      <c r="R1022" s="8">
        <f>MONTH(Tabla1[[#This Row],[Date]])</f>
        <v>7</v>
      </c>
      <c r="S1022" s="8">
        <f>YEAR(Tabla1[[#This Row],[Date]])</f>
        <v>2022</v>
      </c>
    </row>
    <row r="1023" spans="1:19" x14ac:dyDescent="0.2">
      <c r="A1023">
        <v>1022</v>
      </c>
      <c r="B1023" s="1">
        <v>44743</v>
      </c>
      <c r="C1023" t="s">
        <v>260</v>
      </c>
      <c r="D1023" t="s">
        <v>332</v>
      </c>
      <c r="E1023">
        <v>1</v>
      </c>
      <c r="F1023" t="s">
        <v>225</v>
      </c>
      <c r="G1023" t="s">
        <v>262</v>
      </c>
      <c r="H1023" t="s">
        <v>301</v>
      </c>
      <c r="M1023" s="2">
        <v>1100</v>
      </c>
      <c r="N1023" s="2">
        <v>10000</v>
      </c>
      <c r="O1023" s="2">
        <f>IF(Tabla1[[#This Row],[Mov]]="VNT",Tabla1[[#This Row],[Sale]]-Tabla1[[#This Row],[Cost]],-Tabla1[[#This Row],[Cost]]*Tabla1[[#This Row],[Cant]])</f>
        <v>8900</v>
      </c>
      <c r="P1023" s="8">
        <f>IF(Tabla1[[#This Row],[Mov]]="VNT",-Tabla1[[#This Row],[Cant]],Tabla1[[#This Row],[Cant]])</f>
        <v>-1</v>
      </c>
      <c r="Q1023" s="8">
        <f>DAY(Tabla1[[#This Row],[Date]])</f>
        <v>1</v>
      </c>
      <c r="R1023" s="8">
        <f>MONTH(Tabla1[[#This Row],[Date]])</f>
        <v>7</v>
      </c>
      <c r="S1023" s="8">
        <f>YEAR(Tabla1[[#This Row],[Date]])</f>
        <v>2022</v>
      </c>
    </row>
    <row r="1024" spans="1:19" x14ac:dyDescent="0.2">
      <c r="A1024">
        <v>1023</v>
      </c>
      <c r="B1024" s="1">
        <v>44744</v>
      </c>
      <c r="C1024" t="s">
        <v>260</v>
      </c>
      <c r="D1024" t="s">
        <v>332</v>
      </c>
      <c r="E1024">
        <v>1</v>
      </c>
      <c r="F1024" t="s">
        <v>342</v>
      </c>
      <c r="G1024" t="s">
        <v>263</v>
      </c>
      <c r="H1024" t="s">
        <v>478</v>
      </c>
      <c r="M1024" s="2">
        <v>1000</v>
      </c>
      <c r="N1024" s="2">
        <v>10000</v>
      </c>
      <c r="O1024" s="2">
        <f>IF(Tabla1[[#This Row],[Mov]]="VNT",Tabla1[[#This Row],[Sale]]-Tabla1[[#This Row],[Cost]],-Tabla1[[#This Row],[Cost]]*Tabla1[[#This Row],[Cant]])</f>
        <v>9000</v>
      </c>
      <c r="P1024" s="8">
        <f>IF(Tabla1[[#This Row],[Mov]]="VNT",-Tabla1[[#This Row],[Cant]],Tabla1[[#This Row],[Cant]])</f>
        <v>-1</v>
      </c>
      <c r="Q1024" s="8">
        <f>DAY(Tabla1[[#This Row],[Date]])</f>
        <v>2</v>
      </c>
      <c r="R1024" s="8">
        <f>MONTH(Tabla1[[#This Row],[Date]])</f>
        <v>7</v>
      </c>
      <c r="S1024" s="8">
        <f>YEAR(Tabla1[[#This Row],[Date]])</f>
        <v>2022</v>
      </c>
    </row>
    <row r="1025" spans="1:19" x14ac:dyDescent="0.2">
      <c r="A1025">
        <v>1024</v>
      </c>
      <c r="B1025" s="1">
        <v>44744</v>
      </c>
      <c r="C1025" t="s">
        <v>260</v>
      </c>
      <c r="D1025" t="s">
        <v>332</v>
      </c>
      <c r="E1025">
        <v>1</v>
      </c>
      <c r="F1025" t="s">
        <v>116</v>
      </c>
      <c r="G1025" t="s">
        <v>349</v>
      </c>
      <c r="H1025" t="s">
        <v>515</v>
      </c>
      <c r="M1025" s="2">
        <v>5610</v>
      </c>
      <c r="N1025" s="2">
        <v>6000</v>
      </c>
      <c r="O1025" s="2">
        <f>IF(Tabla1[[#This Row],[Mov]]="VNT",Tabla1[[#This Row],[Sale]]-Tabla1[[#This Row],[Cost]],-Tabla1[[#This Row],[Cost]]*Tabla1[[#This Row],[Cant]])</f>
        <v>390</v>
      </c>
      <c r="P1025" s="8">
        <f>IF(Tabla1[[#This Row],[Mov]]="VNT",-Tabla1[[#This Row],[Cant]],Tabla1[[#This Row],[Cant]])</f>
        <v>-1</v>
      </c>
      <c r="Q1025" s="8">
        <f>DAY(Tabla1[[#This Row],[Date]])</f>
        <v>2</v>
      </c>
      <c r="R1025" s="8">
        <f>MONTH(Tabla1[[#This Row],[Date]])</f>
        <v>7</v>
      </c>
      <c r="S1025" s="8">
        <f>YEAR(Tabla1[[#This Row],[Date]])</f>
        <v>2022</v>
      </c>
    </row>
    <row r="1026" spans="1:19" x14ac:dyDescent="0.2">
      <c r="A1026">
        <v>1025</v>
      </c>
      <c r="B1026" s="1">
        <v>44744</v>
      </c>
      <c r="C1026" t="s">
        <v>260</v>
      </c>
      <c r="D1026" t="s">
        <v>332</v>
      </c>
      <c r="E1026">
        <v>1</v>
      </c>
      <c r="F1026" t="s">
        <v>116</v>
      </c>
      <c r="G1026" t="s">
        <v>382</v>
      </c>
      <c r="H1026" t="s">
        <v>514</v>
      </c>
      <c r="M1026" s="2">
        <v>2805</v>
      </c>
      <c r="N1026" s="2">
        <v>3000</v>
      </c>
      <c r="O1026" s="2">
        <f>IF(Tabla1[[#This Row],[Mov]]="VNT",Tabla1[[#This Row],[Sale]]-Tabla1[[#This Row],[Cost]],-Tabla1[[#This Row],[Cost]]*Tabla1[[#This Row],[Cant]])</f>
        <v>195</v>
      </c>
      <c r="P1026" s="8">
        <f>IF(Tabla1[[#This Row],[Mov]]="VNT",-Tabla1[[#This Row],[Cant]],Tabla1[[#This Row],[Cant]])</f>
        <v>-1</v>
      </c>
      <c r="Q1026" s="8">
        <f>DAY(Tabla1[[#This Row],[Date]])</f>
        <v>2</v>
      </c>
      <c r="R1026" s="8">
        <f>MONTH(Tabla1[[#This Row],[Date]])</f>
        <v>7</v>
      </c>
      <c r="S1026" s="8">
        <f>YEAR(Tabla1[[#This Row],[Date]])</f>
        <v>2022</v>
      </c>
    </row>
    <row r="1027" spans="1:19" x14ac:dyDescent="0.2">
      <c r="A1027">
        <v>1026</v>
      </c>
      <c r="B1027" s="1">
        <v>44744</v>
      </c>
      <c r="C1027" t="s">
        <v>260</v>
      </c>
      <c r="D1027" t="s">
        <v>332</v>
      </c>
      <c r="E1027">
        <v>1</v>
      </c>
      <c r="F1027" t="s">
        <v>224</v>
      </c>
      <c r="G1027" t="s">
        <v>272</v>
      </c>
      <c r="H1027" t="s">
        <v>819</v>
      </c>
      <c r="M1027" s="2">
        <v>13000</v>
      </c>
      <c r="N1027" s="2">
        <v>22000</v>
      </c>
      <c r="O1027" s="2">
        <f>IF(Tabla1[[#This Row],[Mov]]="VNT",Tabla1[[#This Row],[Sale]]-Tabla1[[#This Row],[Cost]],-Tabla1[[#This Row],[Cost]]*Tabla1[[#This Row],[Cant]])</f>
        <v>9000</v>
      </c>
      <c r="P1027" s="8">
        <f>IF(Tabla1[[#This Row],[Mov]]="VNT",-Tabla1[[#This Row],[Cant]],Tabla1[[#This Row],[Cant]])</f>
        <v>-1</v>
      </c>
      <c r="Q1027" s="8">
        <f>DAY(Tabla1[[#This Row],[Date]])</f>
        <v>2</v>
      </c>
      <c r="R1027" s="8">
        <f>MONTH(Tabla1[[#This Row],[Date]])</f>
        <v>7</v>
      </c>
      <c r="S1027" s="8">
        <f>YEAR(Tabla1[[#This Row],[Date]])</f>
        <v>2022</v>
      </c>
    </row>
    <row r="1028" spans="1:19" x14ac:dyDescent="0.2">
      <c r="A1028">
        <v>1027</v>
      </c>
      <c r="B1028" s="1">
        <v>44744</v>
      </c>
      <c r="C1028" t="s">
        <v>260</v>
      </c>
      <c r="D1028" t="s">
        <v>332</v>
      </c>
      <c r="E1028">
        <v>1</v>
      </c>
      <c r="F1028" t="s">
        <v>458</v>
      </c>
      <c r="G1028" t="s">
        <v>266</v>
      </c>
      <c r="H1028" t="s">
        <v>823</v>
      </c>
      <c r="M1028" s="2">
        <v>0</v>
      </c>
      <c r="N1028" s="2">
        <v>3000</v>
      </c>
      <c r="O1028" s="2">
        <f>IF(Tabla1[[#This Row],[Mov]]="VNT",Tabla1[[#This Row],[Sale]]-Tabla1[[#This Row],[Cost]],-Tabla1[[#This Row],[Cost]]*Tabla1[[#This Row],[Cant]])</f>
        <v>3000</v>
      </c>
      <c r="P1028" s="8">
        <f>IF(Tabla1[[#This Row],[Mov]]="VNT",-Tabla1[[#This Row],[Cant]],Tabla1[[#This Row],[Cant]])</f>
        <v>-1</v>
      </c>
      <c r="Q1028" s="8">
        <f>DAY(Tabla1[[#This Row],[Date]])</f>
        <v>2</v>
      </c>
      <c r="R1028" s="8">
        <f>MONTH(Tabla1[[#This Row],[Date]])</f>
        <v>7</v>
      </c>
      <c r="S1028" s="8">
        <f>YEAR(Tabla1[[#This Row],[Date]])</f>
        <v>2022</v>
      </c>
    </row>
    <row r="1029" spans="1:19" x14ac:dyDescent="0.2">
      <c r="A1029">
        <v>1028</v>
      </c>
      <c r="B1029" s="1">
        <v>44744</v>
      </c>
      <c r="C1029" t="s">
        <v>260</v>
      </c>
      <c r="D1029" t="s">
        <v>332</v>
      </c>
      <c r="E1029">
        <v>1</v>
      </c>
      <c r="F1029" t="s">
        <v>21</v>
      </c>
      <c r="G1029" t="s">
        <v>333</v>
      </c>
      <c r="H1029" t="s">
        <v>240</v>
      </c>
      <c r="M1029" s="2">
        <v>7000</v>
      </c>
      <c r="N1029" s="2">
        <v>20000</v>
      </c>
      <c r="O1029" s="2">
        <f>IF(Tabla1[[#This Row],[Mov]]="VNT",Tabla1[[#This Row],[Sale]]-Tabla1[[#This Row],[Cost]],-Tabla1[[#This Row],[Cost]]*Tabla1[[#This Row],[Cant]])</f>
        <v>13000</v>
      </c>
      <c r="P1029" s="8">
        <f>IF(Tabla1[[#This Row],[Mov]]="VNT",-Tabla1[[#This Row],[Cant]],Tabla1[[#This Row],[Cant]])</f>
        <v>-1</v>
      </c>
      <c r="Q1029" s="8">
        <f>DAY(Tabla1[[#This Row],[Date]])</f>
        <v>2</v>
      </c>
      <c r="R1029" s="8">
        <f>MONTH(Tabla1[[#This Row],[Date]])</f>
        <v>7</v>
      </c>
      <c r="S1029" s="8">
        <f>YEAR(Tabla1[[#This Row],[Date]])</f>
        <v>2022</v>
      </c>
    </row>
    <row r="1030" spans="1:19" x14ac:dyDescent="0.2">
      <c r="A1030">
        <v>1029</v>
      </c>
      <c r="B1030" s="1">
        <v>44744</v>
      </c>
      <c r="C1030" t="s">
        <v>260</v>
      </c>
      <c r="D1030" t="s">
        <v>332</v>
      </c>
      <c r="E1030">
        <v>1</v>
      </c>
      <c r="F1030" t="s">
        <v>224</v>
      </c>
      <c r="G1030" t="s">
        <v>284</v>
      </c>
      <c r="H1030" t="s">
        <v>251</v>
      </c>
      <c r="M1030" s="2">
        <v>10000</v>
      </c>
      <c r="N1030" s="2">
        <v>22000</v>
      </c>
      <c r="O1030" s="2">
        <f>IF(Tabla1[[#This Row],[Mov]]="VNT",Tabla1[[#This Row],[Sale]]-Tabla1[[#This Row],[Cost]],-Tabla1[[#This Row],[Cost]]*Tabla1[[#This Row],[Cant]])</f>
        <v>12000</v>
      </c>
      <c r="P1030" s="8">
        <f>IF(Tabla1[[#This Row],[Mov]]="VNT",-Tabla1[[#This Row],[Cant]],Tabla1[[#This Row],[Cant]])</f>
        <v>-1</v>
      </c>
      <c r="Q1030" s="8">
        <f>DAY(Tabla1[[#This Row],[Date]])</f>
        <v>2</v>
      </c>
      <c r="R1030" s="8">
        <f>MONTH(Tabla1[[#This Row],[Date]])</f>
        <v>7</v>
      </c>
      <c r="S1030" s="8">
        <f>YEAR(Tabla1[[#This Row],[Date]])</f>
        <v>2022</v>
      </c>
    </row>
    <row r="1031" spans="1:19" x14ac:dyDescent="0.2">
      <c r="A1031">
        <v>1030</v>
      </c>
      <c r="B1031" s="1">
        <v>44744</v>
      </c>
      <c r="C1031" t="s">
        <v>260</v>
      </c>
      <c r="D1031" t="s">
        <v>332</v>
      </c>
      <c r="E1031">
        <v>1</v>
      </c>
      <c r="F1031" t="s">
        <v>116</v>
      </c>
      <c r="G1031" t="s">
        <v>382</v>
      </c>
      <c r="H1031" t="s">
        <v>514</v>
      </c>
      <c r="M1031" s="2">
        <v>5610</v>
      </c>
      <c r="N1031" s="2">
        <v>6000</v>
      </c>
      <c r="O1031" s="2">
        <f>IF(Tabla1[[#This Row],[Mov]]="VNT",Tabla1[[#This Row],[Sale]]-Tabla1[[#This Row],[Cost]],-Tabla1[[#This Row],[Cost]]*Tabla1[[#This Row],[Cant]])</f>
        <v>390</v>
      </c>
      <c r="P1031" s="8">
        <f>IF(Tabla1[[#This Row],[Mov]]="VNT",-Tabla1[[#This Row],[Cant]],Tabla1[[#This Row],[Cant]])</f>
        <v>-1</v>
      </c>
      <c r="Q1031" s="8">
        <f>DAY(Tabla1[[#This Row],[Date]])</f>
        <v>2</v>
      </c>
      <c r="R1031" s="8">
        <f>MONTH(Tabla1[[#This Row],[Date]])</f>
        <v>7</v>
      </c>
      <c r="S1031" s="8">
        <f>YEAR(Tabla1[[#This Row],[Date]])</f>
        <v>2022</v>
      </c>
    </row>
    <row r="1032" spans="1:19" x14ac:dyDescent="0.2">
      <c r="A1032">
        <v>1031</v>
      </c>
      <c r="B1032" s="1">
        <v>44744</v>
      </c>
      <c r="C1032" t="s">
        <v>260</v>
      </c>
      <c r="D1032" t="s">
        <v>332</v>
      </c>
      <c r="E1032">
        <v>1</v>
      </c>
      <c r="F1032" t="s">
        <v>116</v>
      </c>
      <c r="G1032" t="s">
        <v>382</v>
      </c>
      <c r="H1032" t="s">
        <v>566</v>
      </c>
      <c r="M1032" s="2">
        <v>1870</v>
      </c>
      <c r="N1032" s="2">
        <v>2000</v>
      </c>
      <c r="O1032" s="2">
        <f>IF(Tabla1[[#This Row],[Mov]]="VNT",Tabla1[[#This Row],[Sale]]-Tabla1[[#This Row],[Cost]],-Tabla1[[#This Row],[Cost]]*Tabla1[[#This Row],[Cant]])</f>
        <v>130</v>
      </c>
      <c r="P1032" s="8">
        <f>IF(Tabla1[[#This Row],[Mov]]="VNT",-Tabla1[[#This Row],[Cant]],Tabla1[[#This Row],[Cant]])</f>
        <v>-1</v>
      </c>
      <c r="Q1032" s="8">
        <f>DAY(Tabla1[[#This Row],[Date]])</f>
        <v>2</v>
      </c>
      <c r="R1032" s="8">
        <f>MONTH(Tabla1[[#This Row],[Date]])</f>
        <v>7</v>
      </c>
      <c r="S1032" s="8">
        <f>YEAR(Tabla1[[#This Row],[Date]])</f>
        <v>2022</v>
      </c>
    </row>
    <row r="1033" spans="1:19" x14ac:dyDescent="0.2">
      <c r="A1033">
        <v>1032</v>
      </c>
      <c r="B1033" s="1">
        <v>44744</v>
      </c>
      <c r="C1033" t="s">
        <v>260</v>
      </c>
      <c r="D1033" t="s">
        <v>332</v>
      </c>
      <c r="E1033">
        <v>1</v>
      </c>
      <c r="F1033" t="s">
        <v>532</v>
      </c>
      <c r="G1033" t="s">
        <v>273</v>
      </c>
      <c r="H1033" t="s">
        <v>733</v>
      </c>
      <c r="M1033" s="2">
        <v>20000</v>
      </c>
      <c r="N1033" s="2">
        <v>30000</v>
      </c>
      <c r="O1033" s="2">
        <f>IF(Tabla1[[#This Row],[Mov]]="VNT",Tabla1[[#This Row],[Sale]]-Tabla1[[#This Row],[Cost]],-Tabla1[[#This Row],[Cost]]*Tabla1[[#This Row],[Cant]])</f>
        <v>10000</v>
      </c>
      <c r="P1033" s="8">
        <f>IF(Tabla1[[#This Row],[Mov]]="VNT",-Tabla1[[#This Row],[Cant]],Tabla1[[#This Row],[Cant]])</f>
        <v>-1</v>
      </c>
      <c r="Q1033" s="8">
        <f>DAY(Tabla1[[#This Row],[Date]])</f>
        <v>2</v>
      </c>
      <c r="R1033" s="8">
        <f>MONTH(Tabla1[[#This Row],[Date]])</f>
        <v>7</v>
      </c>
      <c r="S1033" s="8">
        <f>YEAR(Tabla1[[#This Row],[Date]])</f>
        <v>2022</v>
      </c>
    </row>
    <row r="1034" spans="1:19" x14ac:dyDescent="0.2">
      <c r="A1034">
        <v>1033</v>
      </c>
      <c r="B1034" s="1">
        <v>44744</v>
      </c>
      <c r="C1034" t="s">
        <v>260</v>
      </c>
      <c r="D1034" t="s">
        <v>332</v>
      </c>
      <c r="E1034">
        <v>1</v>
      </c>
      <c r="F1034" t="s">
        <v>26</v>
      </c>
      <c r="G1034" t="s">
        <v>272</v>
      </c>
      <c r="H1034" t="s">
        <v>396</v>
      </c>
      <c r="M1034" s="2">
        <v>3000</v>
      </c>
      <c r="N1034" s="2">
        <v>9000</v>
      </c>
      <c r="O1034" s="2">
        <f>IF(Tabla1[[#This Row],[Mov]]="VNT",Tabla1[[#This Row],[Sale]]-Tabla1[[#This Row],[Cost]],-Tabla1[[#This Row],[Cost]]*Tabla1[[#This Row],[Cant]])</f>
        <v>6000</v>
      </c>
      <c r="P1034" s="8">
        <f>IF(Tabla1[[#This Row],[Mov]]="VNT",-Tabla1[[#This Row],[Cant]],Tabla1[[#This Row],[Cant]])</f>
        <v>-1</v>
      </c>
      <c r="Q1034" s="8">
        <f>DAY(Tabla1[[#This Row],[Date]])</f>
        <v>2</v>
      </c>
      <c r="R1034" s="8">
        <f>MONTH(Tabla1[[#This Row],[Date]])</f>
        <v>7</v>
      </c>
      <c r="S1034" s="8">
        <f>YEAR(Tabla1[[#This Row],[Date]])</f>
        <v>2022</v>
      </c>
    </row>
    <row r="1035" spans="1:19" x14ac:dyDescent="0.2">
      <c r="A1035">
        <v>1034</v>
      </c>
      <c r="B1035" s="1">
        <v>44744</v>
      </c>
      <c r="C1035" t="s">
        <v>260</v>
      </c>
      <c r="D1035" t="s">
        <v>332</v>
      </c>
      <c r="E1035">
        <v>1</v>
      </c>
      <c r="F1035" t="s">
        <v>116</v>
      </c>
      <c r="G1035" t="s">
        <v>347</v>
      </c>
      <c r="H1035" t="s">
        <v>518</v>
      </c>
      <c r="M1035" s="2">
        <v>9350</v>
      </c>
      <c r="N1035" s="2">
        <v>10000</v>
      </c>
      <c r="O1035" s="2">
        <f>IF(Tabla1[[#This Row],[Mov]]="VNT",Tabla1[[#This Row],[Sale]]-Tabla1[[#This Row],[Cost]],-Tabla1[[#This Row],[Cost]]*Tabla1[[#This Row],[Cant]])</f>
        <v>650</v>
      </c>
      <c r="P1035" s="8">
        <f>IF(Tabla1[[#This Row],[Mov]]="VNT",-Tabla1[[#This Row],[Cant]],Tabla1[[#This Row],[Cant]])</f>
        <v>-1</v>
      </c>
      <c r="Q1035" s="8">
        <f>DAY(Tabla1[[#This Row],[Date]])</f>
        <v>2</v>
      </c>
      <c r="R1035" s="8">
        <f>MONTH(Tabla1[[#This Row],[Date]])</f>
        <v>7</v>
      </c>
      <c r="S1035" s="8">
        <f>YEAR(Tabla1[[#This Row],[Date]])</f>
        <v>2022</v>
      </c>
    </row>
    <row r="1036" spans="1:19" x14ac:dyDescent="0.2">
      <c r="A1036">
        <v>1035</v>
      </c>
      <c r="B1036" s="1">
        <v>44744</v>
      </c>
      <c r="C1036" t="s">
        <v>260</v>
      </c>
      <c r="D1036" t="s">
        <v>332</v>
      </c>
      <c r="E1036">
        <v>1</v>
      </c>
      <c r="F1036" t="s">
        <v>342</v>
      </c>
      <c r="G1036" t="s">
        <v>263</v>
      </c>
      <c r="H1036" t="s">
        <v>824</v>
      </c>
      <c r="M1036" s="2">
        <v>1000</v>
      </c>
      <c r="N1036" s="2">
        <v>10000</v>
      </c>
      <c r="O1036" s="2">
        <f>IF(Tabla1[[#This Row],[Mov]]="VNT",Tabla1[[#This Row],[Sale]]-Tabla1[[#This Row],[Cost]],-Tabla1[[#This Row],[Cost]]*Tabla1[[#This Row],[Cant]])</f>
        <v>9000</v>
      </c>
      <c r="P1036" s="8">
        <f>IF(Tabla1[[#This Row],[Mov]]="VNT",-Tabla1[[#This Row],[Cant]],Tabla1[[#This Row],[Cant]])</f>
        <v>-1</v>
      </c>
      <c r="Q1036" s="8">
        <f>DAY(Tabla1[[#This Row],[Date]])</f>
        <v>2</v>
      </c>
      <c r="R1036" s="8">
        <f>MONTH(Tabla1[[#This Row],[Date]])</f>
        <v>7</v>
      </c>
      <c r="S1036" s="8">
        <f>YEAR(Tabla1[[#This Row],[Date]])</f>
        <v>2022</v>
      </c>
    </row>
    <row r="1037" spans="1:19" x14ac:dyDescent="0.2">
      <c r="A1037">
        <v>1036</v>
      </c>
      <c r="B1037" s="1">
        <v>44744</v>
      </c>
      <c r="C1037" t="s">
        <v>260</v>
      </c>
      <c r="D1037" t="s">
        <v>332</v>
      </c>
      <c r="E1037">
        <v>1</v>
      </c>
      <c r="F1037" t="s">
        <v>116</v>
      </c>
      <c r="G1037" t="s">
        <v>347</v>
      </c>
      <c r="H1037" t="s">
        <v>518</v>
      </c>
      <c r="M1037" s="2">
        <v>9350</v>
      </c>
      <c r="N1037" s="2">
        <v>10000</v>
      </c>
      <c r="O1037" s="2">
        <f>IF(Tabla1[[#This Row],[Mov]]="VNT",Tabla1[[#This Row],[Sale]]-Tabla1[[#This Row],[Cost]],-Tabla1[[#This Row],[Cost]]*Tabla1[[#This Row],[Cant]])</f>
        <v>650</v>
      </c>
      <c r="P1037" s="8">
        <f>IF(Tabla1[[#This Row],[Mov]]="VNT",-Tabla1[[#This Row],[Cant]],Tabla1[[#This Row],[Cant]])</f>
        <v>-1</v>
      </c>
      <c r="Q1037" s="8">
        <f>DAY(Tabla1[[#This Row],[Date]])</f>
        <v>2</v>
      </c>
      <c r="R1037" s="8">
        <f>MONTH(Tabla1[[#This Row],[Date]])</f>
        <v>7</v>
      </c>
      <c r="S1037" s="8">
        <f>YEAR(Tabla1[[#This Row],[Date]])</f>
        <v>2022</v>
      </c>
    </row>
    <row r="1038" spans="1:19" x14ac:dyDescent="0.2">
      <c r="A1038">
        <v>1037</v>
      </c>
      <c r="B1038" s="1">
        <v>44744</v>
      </c>
      <c r="C1038" t="s">
        <v>260</v>
      </c>
      <c r="D1038" t="s">
        <v>332</v>
      </c>
      <c r="E1038">
        <v>1</v>
      </c>
      <c r="F1038" t="s">
        <v>116</v>
      </c>
      <c r="G1038" t="s">
        <v>347</v>
      </c>
      <c r="H1038" t="s">
        <v>518</v>
      </c>
      <c r="M1038" s="2">
        <v>2805</v>
      </c>
      <c r="N1038" s="2">
        <v>3000</v>
      </c>
      <c r="O1038" s="2">
        <f>IF(Tabla1[[#This Row],[Mov]]="VNT",Tabla1[[#This Row],[Sale]]-Tabla1[[#This Row],[Cost]],-Tabla1[[#This Row],[Cost]]*Tabla1[[#This Row],[Cant]])</f>
        <v>195</v>
      </c>
      <c r="P1038" s="8">
        <f>IF(Tabla1[[#This Row],[Mov]]="VNT",-Tabla1[[#This Row],[Cant]],Tabla1[[#This Row],[Cant]])</f>
        <v>-1</v>
      </c>
      <c r="Q1038" s="8">
        <f>DAY(Tabla1[[#This Row],[Date]])</f>
        <v>2</v>
      </c>
      <c r="R1038" s="8">
        <f>MONTH(Tabla1[[#This Row],[Date]])</f>
        <v>7</v>
      </c>
      <c r="S1038" s="8">
        <f>YEAR(Tabla1[[#This Row],[Date]])</f>
        <v>2022</v>
      </c>
    </row>
    <row r="1039" spans="1:19" x14ac:dyDescent="0.2">
      <c r="A1039">
        <v>1038</v>
      </c>
      <c r="B1039" s="1">
        <v>44744</v>
      </c>
      <c r="C1039" t="s">
        <v>260</v>
      </c>
      <c r="D1039" t="s">
        <v>332</v>
      </c>
      <c r="E1039">
        <v>1</v>
      </c>
      <c r="F1039" t="s">
        <v>116</v>
      </c>
      <c r="G1039" t="s">
        <v>347</v>
      </c>
      <c r="H1039" t="s">
        <v>518</v>
      </c>
      <c r="M1039" s="2">
        <v>5610</v>
      </c>
      <c r="N1039" s="2">
        <v>6000</v>
      </c>
      <c r="O1039" s="2">
        <f>IF(Tabla1[[#This Row],[Mov]]="VNT",Tabla1[[#This Row],[Sale]]-Tabla1[[#This Row],[Cost]],-Tabla1[[#This Row],[Cost]]*Tabla1[[#This Row],[Cant]])</f>
        <v>390</v>
      </c>
      <c r="P1039" s="8">
        <f>IF(Tabla1[[#This Row],[Mov]]="VNT",-Tabla1[[#This Row],[Cant]],Tabla1[[#This Row],[Cant]])</f>
        <v>-1</v>
      </c>
      <c r="Q1039" s="8">
        <f>DAY(Tabla1[[#This Row],[Date]])</f>
        <v>2</v>
      </c>
      <c r="R1039" s="8">
        <f>MONTH(Tabla1[[#This Row],[Date]])</f>
        <v>7</v>
      </c>
      <c r="S1039" s="8">
        <f>YEAR(Tabla1[[#This Row],[Date]])</f>
        <v>2022</v>
      </c>
    </row>
    <row r="1040" spans="1:19" x14ac:dyDescent="0.2">
      <c r="A1040">
        <v>1039</v>
      </c>
      <c r="B1040" s="1">
        <v>44744</v>
      </c>
      <c r="C1040" t="s">
        <v>260</v>
      </c>
      <c r="D1040" t="s">
        <v>332</v>
      </c>
      <c r="E1040">
        <v>1</v>
      </c>
      <c r="F1040" t="s">
        <v>116</v>
      </c>
      <c r="G1040" t="s">
        <v>347</v>
      </c>
      <c r="H1040" t="s">
        <v>518</v>
      </c>
      <c r="M1040" s="2">
        <v>9350</v>
      </c>
      <c r="N1040" s="2">
        <v>10000</v>
      </c>
      <c r="O1040" s="2">
        <f>IF(Tabla1[[#This Row],[Mov]]="VNT",Tabla1[[#This Row],[Sale]]-Tabla1[[#This Row],[Cost]],-Tabla1[[#This Row],[Cost]]*Tabla1[[#This Row],[Cant]])</f>
        <v>650</v>
      </c>
      <c r="P1040" s="8">
        <f>IF(Tabla1[[#This Row],[Mov]]="VNT",-Tabla1[[#This Row],[Cant]],Tabla1[[#This Row],[Cant]])</f>
        <v>-1</v>
      </c>
      <c r="Q1040" s="8">
        <f>DAY(Tabla1[[#This Row],[Date]])</f>
        <v>2</v>
      </c>
      <c r="R1040" s="8">
        <f>MONTH(Tabla1[[#This Row],[Date]])</f>
        <v>7</v>
      </c>
      <c r="S1040" s="8">
        <f>YEAR(Tabla1[[#This Row],[Date]])</f>
        <v>2022</v>
      </c>
    </row>
    <row r="1041" spans="1:19" x14ac:dyDescent="0.2">
      <c r="A1041">
        <v>1040</v>
      </c>
      <c r="B1041" s="1">
        <v>44744</v>
      </c>
      <c r="C1041" t="s">
        <v>260</v>
      </c>
      <c r="D1041" t="s">
        <v>332</v>
      </c>
      <c r="E1041">
        <v>1</v>
      </c>
      <c r="F1041" t="s">
        <v>116</v>
      </c>
      <c r="G1041" t="s">
        <v>347</v>
      </c>
      <c r="H1041" t="s">
        <v>518</v>
      </c>
      <c r="M1041" s="2">
        <v>5610</v>
      </c>
      <c r="N1041" s="2">
        <v>6000</v>
      </c>
      <c r="O1041" s="2">
        <f>IF(Tabla1[[#This Row],[Mov]]="VNT",Tabla1[[#This Row],[Sale]]-Tabla1[[#This Row],[Cost]],-Tabla1[[#This Row],[Cost]]*Tabla1[[#This Row],[Cant]])</f>
        <v>390</v>
      </c>
      <c r="P1041" s="8">
        <f>IF(Tabla1[[#This Row],[Mov]]="VNT",-Tabla1[[#This Row],[Cant]],Tabla1[[#This Row],[Cant]])</f>
        <v>-1</v>
      </c>
      <c r="Q1041" s="8">
        <f>DAY(Tabla1[[#This Row],[Date]])</f>
        <v>2</v>
      </c>
      <c r="R1041" s="8">
        <f>MONTH(Tabla1[[#This Row],[Date]])</f>
        <v>7</v>
      </c>
      <c r="S1041" s="8">
        <f>YEAR(Tabla1[[#This Row],[Date]])</f>
        <v>2022</v>
      </c>
    </row>
    <row r="1042" spans="1:19" x14ac:dyDescent="0.2">
      <c r="A1042">
        <v>1041</v>
      </c>
      <c r="B1042" s="1">
        <v>44744</v>
      </c>
      <c r="C1042" t="s">
        <v>260</v>
      </c>
      <c r="D1042" t="s">
        <v>332</v>
      </c>
      <c r="E1042">
        <v>1</v>
      </c>
      <c r="F1042" t="s">
        <v>15</v>
      </c>
      <c r="G1042" t="s">
        <v>266</v>
      </c>
      <c r="H1042" t="s">
        <v>160</v>
      </c>
      <c r="I1042" t="s">
        <v>150</v>
      </c>
      <c r="M1042" s="2">
        <v>3000</v>
      </c>
      <c r="N1042" s="2">
        <v>6000</v>
      </c>
      <c r="O1042" s="2">
        <f>IF(Tabla1[[#This Row],[Mov]]="VNT",Tabla1[[#This Row],[Sale]]-Tabla1[[#This Row],[Cost]],-Tabla1[[#This Row],[Cost]]*Tabla1[[#This Row],[Cant]])</f>
        <v>3000</v>
      </c>
      <c r="P1042" s="8">
        <f>IF(Tabla1[[#This Row],[Mov]]="VNT",-Tabla1[[#This Row],[Cant]],Tabla1[[#This Row],[Cant]])</f>
        <v>-1</v>
      </c>
      <c r="Q1042" s="8">
        <f>DAY(Tabla1[[#This Row],[Date]])</f>
        <v>2</v>
      </c>
      <c r="R1042" s="8">
        <f>MONTH(Tabla1[[#This Row],[Date]])</f>
        <v>7</v>
      </c>
      <c r="S1042" s="8">
        <f>YEAR(Tabla1[[#This Row],[Date]])</f>
        <v>2022</v>
      </c>
    </row>
    <row r="1043" spans="1:19" x14ac:dyDescent="0.2">
      <c r="A1043">
        <v>1042</v>
      </c>
      <c r="B1043" s="1">
        <v>44744</v>
      </c>
      <c r="C1043" t="s">
        <v>260</v>
      </c>
      <c r="D1043" t="s">
        <v>332</v>
      </c>
      <c r="E1043">
        <v>1</v>
      </c>
      <c r="F1043" t="s">
        <v>476</v>
      </c>
      <c r="G1043" t="s">
        <v>266</v>
      </c>
      <c r="H1043" t="s">
        <v>825</v>
      </c>
      <c r="M1043" s="2">
        <v>1800</v>
      </c>
      <c r="N1043" s="2">
        <v>4000</v>
      </c>
      <c r="O1043" s="2">
        <f>IF(Tabla1[[#This Row],[Mov]]="VNT",Tabla1[[#This Row],[Sale]]-Tabla1[[#This Row],[Cost]],-Tabla1[[#This Row],[Cost]]*Tabla1[[#This Row],[Cant]])</f>
        <v>2200</v>
      </c>
      <c r="P1043" s="8">
        <f>IF(Tabla1[[#This Row],[Mov]]="VNT",-Tabla1[[#This Row],[Cant]],Tabla1[[#This Row],[Cant]])</f>
        <v>-1</v>
      </c>
      <c r="Q1043" s="8">
        <f>DAY(Tabla1[[#This Row],[Date]])</f>
        <v>2</v>
      </c>
      <c r="R1043" s="8">
        <f>MONTH(Tabla1[[#This Row],[Date]])</f>
        <v>7</v>
      </c>
      <c r="S1043" s="8">
        <f>YEAR(Tabla1[[#This Row],[Date]])</f>
        <v>2022</v>
      </c>
    </row>
    <row r="1044" spans="1:19" x14ac:dyDescent="0.2">
      <c r="A1044">
        <v>1043</v>
      </c>
      <c r="B1044" s="1">
        <v>44744</v>
      </c>
      <c r="C1044" t="s">
        <v>260</v>
      </c>
      <c r="D1044" t="s">
        <v>332</v>
      </c>
      <c r="E1044">
        <v>1</v>
      </c>
      <c r="F1044" t="s">
        <v>26</v>
      </c>
      <c r="G1044" t="s">
        <v>262</v>
      </c>
      <c r="H1044" t="s">
        <v>29</v>
      </c>
      <c r="I1044" t="s">
        <v>16</v>
      </c>
      <c r="J1044" t="s">
        <v>25</v>
      </c>
      <c r="K1044" t="s">
        <v>18</v>
      </c>
      <c r="L1044" t="s">
        <v>52</v>
      </c>
      <c r="M1044" s="2">
        <v>7500</v>
      </c>
      <c r="N1044" s="2">
        <v>18000</v>
      </c>
      <c r="O1044" s="2">
        <f>IF(Tabla1[[#This Row],[Mov]]="VNT",Tabla1[[#This Row],[Sale]]-Tabla1[[#This Row],[Cost]],-Tabla1[[#This Row],[Cost]]*Tabla1[[#This Row],[Cant]])</f>
        <v>10500</v>
      </c>
      <c r="P1044" s="8">
        <f>IF(Tabla1[[#This Row],[Mov]]="VNT",-Tabla1[[#This Row],[Cant]],Tabla1[[#This Row],[Cant]])</f>
        <v>-1</v>
      </c>
      <c r="Q1044" s="8">
        <f>DAY(Tabla1[[#This Row],[Date]])</f>
        <v>2</v>
      </c>
      <c r="R1044" s="8">
        <f>MONTH(Tabla1[[#This Row],[Date]])</f>
        <v>7</v>
      </c>
      <c r="S1044" s="8">
        <f>YEAR(Tabla1[[#This Row],[Date]])</f>
        <v>2022</v>
      </c>
    </row>
    <row r="1045" spans="1:19" x14ac:dyDescent="0.2">
      <c r="A1045">
        <v>1044</v>
      </c>
      <c r="B1045" s="1">
        <v>44744</v>
      </c>
      <c r="C1045" t="s">
        <v>260</v>
      </c>
      <c r="D1045" t="s">
        <v>332</v>
      </c>
      <c r="E1045">
        <v>1</v>
      </c>
      <c r="F1045" t="s">
        <v>458</v>
      </c>
      <c r="G1045" t="s">
        <v>284</v>
      </c>
      <c r="H1045" t="s">
        <v>826</v>
      </c>
      <c r="M1045" s="2">
        <v>0</v>
      </c>
      <c r="N1045" s="2">
        <v>25000</v>
      </c>
      <c r="O1045" s="2">
        <f>IF(Tabla1[[#This Row],[Mov]]="VNT",Tabla1[[#This Row],[Sale]]-Tabla1[[#This Row],[Cost]],-Tabla1[[#This Row],[Cost]]*Tabla1[[#This Row],[Cant]])</f>
        <v>25000</v>
      </c>
      <c r="P1045" s="8">
        <f>IF(Tabla1[[#This Row],[Mov]]="VNT",-Tabla1[[#This Row],[Cant]],Tabla1[[#This Row],[Cant]])</f>
        <v>-1</v>
      </c>
      <c r="Q1045" s="8">
        <f>DAY(Tabla1[[#This Row],[Date]])</f>
        <v>2</v>
      </c>
      <c r="R1045" s="8">
        <f>MONTH(Tabla1[[#This Row],[Date]])</f>
        <v>7</v>
      </c>
      <c r="S1045" s="8">
        <f>YEAR(Tabla1[[#This Row],[Date]])</f>
        <v>2022</v>
      </c>
    </row>
    <row r="1046" spans="1:19" x14ac:dyDescent="0.2">
      <c r="A1046">
        <v>1045</v>
      </c>
      <c r="B1046" s="1">
        <v>44744</v>
      </c>
      <c r="C1046" t="s">
        <v>260</v>
      </c>
      <c r="D1046" t="s">
        <v>332</v>
      </c>
      <c r="E1046">
        <v>1</v>
      </c>
      <c r="F1046" t="s">
        <v>532</v>
      </c>
      <c r="G1046" t="s">
        <v>670</v>
      </c>
      <c r="H1046" t="s">
        <v>669</v>
      </c>
      <c r="M1046" s="2">
        <v>45000</v>
      </c>
      <c r="N1046" s="2">
        <v>65000</v>
      </c>
      <c r="O1046" s="2">
        <f>IF(Tabla1[[#This Row],[Mov]]="VNT",Tabla1[[#This Row],[Sale]]-Tabla1[[#This Row],[Cost]],-Tabla1[[#This Row],[Cost]]*Tabla1[[#This Row],[Cant]])</f>
        <v>20000</v>
      </c>
      <c r="P1046" s="8">
        <f>IF(Tabla1[[#This Row],[Mov]]="VNT",-Tabla1[[#This Row],[Cant]],Tabla1[[#This Row],[Cant]])</f>
        <v>-1</v>
      </c>
      <c r="Q1046" s="8">
        <f>DAY(Tabla1[[#This Row],[Date]])</f>
        <v>2</v>
      </c>
      <c r="R1046" s="8">
        <f>MONTH(Tabla1[[#This Row],[Date]])</f>
        <v>7</v>
      </c>
      <c r="S1046" s="8">
        <f>YEAR(Tabla1[[#This Row],[Date]])</f>
        <v>2022</v>
      </c>
    </row>
    <row r="1047" spans="1:19" x14ac:dyDescent="0.2">
      <c r="A1047">
        <v>1046</v>
      </c>
      <c r="B1047" s="1">
        <v>44744</v>
      </c>
      <c r="C1047" t="s">
        <v>260</v>
      </c>
      <c r="D1047" t="s">
        <v>332</v>
      </c>
      <c r="E1047">
        <v>1</v>
      </c>
      <c r="F1047" t="s">
        <v>458</v>
      </c>
      <c r="G1047" t="s">
        <v>499</v>
      </c>
      <c r="H1047" t="s">
        <v>827</v>
      </c>
      <c r="M1047" s="2">
        <v>0</v>
      </c>
      <c r="N1047" s="2">
        <v>8000</v>
      </c>
      <c r="O1047" s="2">
        <f>IF(Tabla1[[#This Row],[Mov]]="VNT",Tabla1[[#This Row],[Sale]]-Tabla1[[#This Row],[Cost]],-Tabla1[[#This Row],[Cost]]*Tabla1[[#This Row],[Cant]])</f>
        <v>8000</v>
      </c>
      <c r="P1047" s="8">
        <f>IF(Tabla1[[#This Row],[Mov]]="VNT",-Tabla1[[#This Row],[Cant]],Tabla1[[#This Row],[Cant]])</f>
        <v>-1</v>
      </c>
      <c r="Q1047" s="8">
        <f>DAY(Tabla1[[#This Row],[Date]])</f>
        <v>2</v>
      </c>
      <c r="R1047" s="8">
        <f>MONTH(Tabla1[[#This Row],[Date]])</f>
        <v>7</v>
      </c>
      <c r="S1047" s="8">
        <f>YEAR(Tabla1[[#This Row],[Date]])</f>
        <v>2022</v>
      </c>
    </row>
    <row r="1048" spans="1:19" x14ac:dyDescent="0.2">
      <c r="A1048">
        <v>1047</v>
      </c>
      <c r="B1048" s="1">
        <v>44744</v>
      </c>
      <c r="C1048" t="s">
        <v>260</v>
      </c>
      <c r="D1048" t="s">
        <v>332</v>
      </c>
      <c r="E1048">
        <v>1</v>
      </c>
      <c r="F1048" t="s">
        <v>116</v>
      </c>
      <c r="G1048" t="s">
        <v>347</v>
      </c>
      <c r="H1048" t="s">
        <v>518</v>
      </c>
      <c r="M1048" s="2">
        <v>5610</v>
      </c>
      <c r="N1048" s="2">
        <v>6000</v>
      </c>
      <c r="O1048" s="2">
        <f>IF(Tabla1[[#This Row],[Mov]]="VNT",Tabla1[[#This Row],[Sale]]-Tabla1[[#This Row],[Cost]],-Tabla1[[#This Row],[Cost]]*Tabla1[[#This Row],[Cant]])</f>
        <v>390</v>
      </c>
      <c r="P1048" s="8">
        <f>IF(Tabla1[[#This Row],[Mov]]="VNT",-Tabla1[[#This Row],[Cant]],Tabla1[[#This Row],[Cant]])</f>
        <v>-1</v>
      </c>
      <c r="Q1048" s="8">
        <f>DAY(Tabla1[[#This Row],[Date]])</f>
        <v>2</v>
      </c>
      <c r="R1048" s="8">
        <f>MONTH(Tabla1[[#This Row],[Date]])</f>
        <v>7</v>
      </c>
      <c r="S1048" s="8">
        <f>YEAR(Tabla1[[#This Row],[Date]])</f>
        <v>2022</v>
      </c>
    </row>
    <row r="1049" spans="1:19" x14ac:dyDescent="0.2">
      <c r="A1049">
        <v>1048</v>
      </c>
      <c r="B1049" s="1">
        <v>44744</v>
      </c>
      <c r="C1049" t="s">
        <v>260</v>
      </c>
      <c r="D1049" t="s">
        <v>332</v>
      </c>
      <c r="E1049">
        <v>1</v>
      </c>
      <c r="F1049" t="s">
        <v>116</v>
      </c>
      <c r="G1049" t="s">
        <v>347</v>
      </c>
      <c r="H1049" t="s">
        <v>518</v>
      </c>
      <c r="M1049" s="2">
        <v>5610</v>
      </c>
      <c r="N1049" s="2">
        <v>6000</v>
      </c>
      <c r="O1049" s="2">
        <f>IF(Tabla1[[#This Row],[Mov]]="VNT",Tabla1[[#This Row],[Sale]]-Tabla1[[#This Row],[Cost]],-Tabla1[[#This Row],[Cost]]*Tabla1[[#This Row],[Cant]])</f>
        <v>390</v>
      </c>
      <c r="P1049" s="8">
        <f>IF(Tabla1[[#This Row],[Mov]]="VNT",-Tabla1[[#This Row],[Cant]],Tabla1[[#This Row],[Cant]])</f>
        <v>-1</v>
      </c>
      <c r="Q1049" s="8">
        <f>DAY(Tabla1[[#This Row],[Date]])</f>
        <v>2</v>
      </c>
      <c r="R1049" s="8">
        <f>MONTH(Tabla1[[#This Row],[Date]])</f>
        <v>7</v>
      </c>
      <c r="S1049" s="8">
        <f>YEAR(Tabla1[[#This Row],[Date]])</f>
        <v>2022</v>
      </c>
    </row>
    <row r="1050" spans="1:19" x14ac:dyDescent="0.2">
      <c r="A1050">
        <v>1049</v>
      </c>
      <c r="B1050" s="1">
        <v>44744</v>
      </c>
      <c r="C1050" t="s">
        <v>260</v>
      </c>
      <c r="D1050" t="s">
        <v>332</v>
      </c>
      <c r="E1050">
        <v>1</v>
      </c>
      <c r="F1050" t="s">
        <v>116</v>
      </c>
      <c r="G1050" t="s">
        <v>347</v>
      </c>
      <c r="H1050" t="s">
        <v>518</v>
      </c>
      <c r="M1050" s="2">
        <v>935</v>
      </c>
      <c r="N1050" s="2">
        <v>1000</v>
      </c>
      <c r="O1050" s="2">
        <f>IF(Tabla1[[#This Row],[Mov]]="VNT",Tabla1[[#This Row],[Sale]]-Tabla1[[#This Row],[Cost]],-Tabla1[[#This Row],[Cost]]*Tabla1[[#This Row],[Cant]])</f>
        <v>65</v>
      </c>
      <c r="P1050" s="8">
        <f>IF(Tabla1[[#This Row],[Mov]]="VNT",-Tabla1[[#This Row],[Cant]],Tabla1[[#This Row],[Cant]])</f>
        <v>-1</v>
      </c>
      <c r="Q1050" s="8">
        <f>DAY(Tabla1[[#This Row],[Date]])</f>
        <v>2</v>
      </c>
      <c r="R1050" s="8">
        <f>MONTH(Tabla1[[#This Row],[Date]])</f>
        <v>7</v>
      </c>
      <c r="S1050" s="8">
        <f>YEAR(Tabla1[[#This Row],[Date]])</f>
        <v>2022</v>
      </c>
    </row>
    <row r="1051" spans="1:19" x14ac:dyDescent="0.2">
      <c r="A1051">
        <v>1050</v>
      </c>
      <c r="B1051" s="1">
        <v>44744</v>
      </c>
      <c r="C1051" t="s">
        <v>260</v>
      </c>
      <c r="D1051" t="s">
        <v>332</v>
      </c>
      <c r="E1051">
        <v>1</v>
      </c>
      <c r="F1051" t="s">
        <v>761</v>
      </c>
      <c r="G1051" t="s">
        <v>761</v>
      </c>
      <c r="H1051" t="s">
        <v>761</v>
      </c>
      <c r="M1051" s="2">
        <v>10000</v>
      </c>
      <c r="N1051" s="2">
        <v>20000</v>
      </c>
      <c r="O1051" s="2">
        <f>IF(Tabla1[[#This Row],[Mov]]="VNT",Tabla1[[#This Row],[Sale]]-Tabla1[[#This Row],[Cost]],-Tabla1[[#This Row],[Cost]]*Tabla1[[#This Row],[Cant]])</f>
        <v>10000</v>
      </c>
      <c r="P1051" s="8">
        <f>IF(Tabla1[[#This Row],[Mov]]="VNT",-Tabla1[[#This Row],[Cant]],Tabla1[[#This Row],[Cant]])</f>
        <v>-1</v>
      </c>
      <c r="Q1051" s="8">
        <f>DAY(Tabla1[[#This Row],[Date]])</f>
        <v>2</v>
      </c>
      <c r="R1051" s="8">
        <f>MONTH(Tabla1[[#This Row],[Date]])</f>
        <v>7</v>
      </c>
      <c r="S1051" s="8">
        <f>YEAR(Tabla1[[#This Row],[Date]])</f>
        <v>2022</v>
      </c>
    </row>
    <row r="1052" spans="1:19" x14ac:dyDescent="0.2">
      <c r="A1052">
        <v>1051</v>
      </c>
      <c r="B1052" s="1">
        <v>44745</v>
      </c>
      <c r="C1052" t="s">
        <v>260</v>
      </c>
      <c r="D1052" t="s">
        <v>332</v>
      </c>
      <c r="E1052">
        <v>1</v>
      </c>
      <c r="F1052" t="s">
        <v>21</v>
      </c>
      <c r="G1052" t="s">
        <v>272</v>
      </c>
      <c r="H1052" t="s">
        <v>743</v>
      </c>
      <c r="M1052" s="2">
        <v>4000</v>
      </c>
      <c r="N1052" s="2">
        <v>12000</v>
      </c>
      <c r="O1052" s="2">
        <f>IF(Tabla1[[#This Row],[Mov]]="VNT",Tabla1[[#This Row],[Sale]]-Tabla1[[#This Row],[Cost]],-Tabla1[[#This Row],[Cost]]*Tabla1[[#This Row],[Cant]])</f>
        <v>8000</v>
      </c>
      <c r="P1052" s="8">
        <f>IF(Tabla1[[#This Row],[Mov]]="VNT",-Tabla1[[#This Row],[Cant]],Tabla1[[#This Row],[Cant]])</f>
        <v>-1</v>
      </c>
      <c r="Q1052" s="8">
        <f>DAY(Tabla1[[#This Row],[Date]])</f>
        <v>3</v>
      </c>
      <c r="R1052" s="8">
        <f>MONTH(Tabla1[[#This Row],[Date]])</f>
        <v>7</v>
      </c>
      <c r="S1052" s="8">
        <f>YEAR(Tabla1[[#This Row],[Date]])</f>
        <v>2022</v>
      </c>
    </row>
    <row r="1053" spans="1:19" x14ac:dyDescent="0.2">
      <c r="A1053">
        <v>1052</v>
      </c>
      <c r="B1053" s="1">
        <v>44745</v>
      </c>
      <c r="C1053" t="s">
        <v>260</v>
      </c>
      <c r="D1053" t="s">
        <v>332</v>
      </c>
      <c r="E1053">
        <v>1</v>
      </c>
      <c r="F1053" t="s">
        <v>532</v>
      </c>
      <c r="G1053" t="s">
        <v>273</v>
      </c>
      <c r="H1053" t="s">
        <v>552</v>
      </c>
      <c r="M1053" s="2">
        <v>20000</v>
      </c>
      <c r="N1053" s="2">
        <v>32000</v>
      </c>
      <c r="O1053" s="2">
        <f>IF(Tabla1[[#This Row],[Mov]]="VNT",Tabla1[[#This Row],[Sale]]-Tabla1[[#This Row],[Cost]],-Tabla1[[#This Row],[Cost]]*Tabla1[[#This Row],[Cant]])</f>
        <v>12000</v>
      </c>
      <c r="P1053" s="8">
        <f>IF(Tabla1[[#This Row],[Mov]]="VNT",-Tabla1[[#This Row],[Cant]],Tabla1[[#This Row],[Cant]])</f>
        <v>-1</v>
      </c>
      <c r="Q1053" s="8">
        <f>DAY(Tabla1[[#This Row],[Date]])</f>
        <v>3</v>
      </c>
      <c r="R1053" s="8">
        <f>MONTH(Tabla1[[#This Row],[Date]])</f>
        <v>7</v>
      </c>
      <c r="S1053" s="8">
        <f>YEAR(Tabla1[[#This Row],[Date]])</f>
        <v>2022</v>
      </c>
    </row>
    <row r="1054" spans="1:19" x14ac:dyDescent="0.2">
      <c r="A1054">
        <v>1053</v>
      </c>
      <c r="B1054" s="1">
        <v>44745</v>
      </c>
      <c r="C1054" t="s">
        <v>260</v>
      </c>
      <c r="D1054" t="s">
        <v>332</v>
      </c>
      <c r="E1054">
        <v>1</v>
      </c>
      <c r="F1054" t="s">
        <v>342</v>
      </c>
      <c r="G1054" t="s">
        <v>272</v>
      </c>
      <c r="H1054" t="s">
        <v>252</v>
      </c>
      <c r="M1054" s="2">
        <v>2000</v>
      </c>
      <c r="N1054" s="2">
        <v>10000</v>
      </c>
      <c r="O1054" s="2">
        <f>IF(Tabla1[[#This Row],[Mov]]="VNT",Tabla1[[#This Row],[Sale]]-Tabla1[[#This Row],[Cost]],-Tabla1[[#This Row],[Cost]]*Tabla1[[#This Row],[Cant]])</f>
        <v>8000</v>
      </c>
      <c r="P1054" s="8">
        <f>IF(Tabla1[[#This Row],[Mov]]="VNT",-Tabla1[[#This Row],[Cant]],Tabla1[[#This Row],[Cant]])</f>
        <v>-1</v>
      </c>
      <c r="Q1054" s="8">
        <f>DAY(Tabla1[[#This Row],[Date]])</f>
        <v>3</v>
      </c>
      <c r="R1054" s="8">
        <f>MONTH(Tabla1[[#This Row],[Date]])</f>
        <v>7</v>
      </c>
      <c r="S1054" s="8">
        <f>YEAR(Tabla1[[#This Row],[Date]])</f>
        <v>2022</v>
      </c>
    </row>
    <row r="1055" spans="1:19" x14ac:dyDescent="0.2">
      <c r="A1055">
        <v>1054</v>
      </c>
      <c r="B1055" s="1">
        <v>44745</v>
      </c>
      <c r="C1055" t="s">
        <v>260</v>
      </c>
      <c r="D1055" t="s">
        <v>332</v>
      </c>
      <c r="E1055">
        <v>1</v>
      </c>
      <c r="F1055" t="s">
        <v>342</v>
      </c>
      <c r="G1055" t="s">
        <v>262</v>
      </c>
      <c r="H1055" t="s">
        <v>828</v>
      </c>
      <c r="M1055" s="2">
        <v>1000</v>
      </c>
      <c r="N1055" s="2">
        <v>10000</v>
      </c>
      <c r="O1055" s="2">
        <f>IF(Tabla1[[#This Row],[Mov]]="VNT",Tabla1[[#This Row],[Sale]]-Tabla1[[#This Row],[Cost]],-Tabla1[[#This Row],[Cost]]*Tabla1[[#This Row],[Cant]])</f>
        <v>9000</v>
      </c>
      <c r="P1055" s="8">
        <f>IF(Tabla1[[#This Row],[Mov]]="VNT",-Tabla1[[#This Row],[Cant]],Tabla1[[#This Row],[Cant]])</f>
        <v>-1</v>
      </c>
      <c r="Q1055" s="8">
        <f>DAY(Tabla1[[#This Row],[Date]])</f>
        <v>3</v>
      </c>
      <c r="R1055" s="8">
        <f>MONTH(Tabla1[[#This Row],[Date]])</f>
        <v>7</v>
      </c>
      <c r="S1055" s="8">
        <f>YEAR(Tabla1[[#This Row],[Date]])</f>
        <v>2022</v>
      </c>
    </row>
    <row r="1056" spans="1:19" x14ac:dyDescent="0.2">
      <c r="A1056">
        <v>1055</v>
      </c>
      <c r="B1056" s="1">
        <v>44745</v>
      </c>
      <c r="C1056" t="s">
        <v>260</v>
      </c>
      <c r="D1056" t="s">
        <v>332</v>
      </c>
      <c r="E1056">
        <v>1</v>
      </c>
      <c r="F1056" t="s">
        <v>458</v>
      </c>
      <c r="G1056" t="s">
        <v>262</v>
      </c>
      <c r="H1056" t="s">
        <v>829</v>
      </c>
      <c r="M1056" s="2">
        <v>0</v>
      </c>
      <c r="N1056" s="2">
        <v>25000</v>
      </c>
      <c r="O1056" s="2">
        <f>IF(Tabla1[[#This Row],[Mov]]="VNT",Tabla1[[#This Row],[Sale]]-Tabla1[[#This Row],[Cost]],-Tabla1[[#This Row],[Cost]]*Tabla1[[#This Row],[Cant]])</f>
        <v>25000</v>
      </c>
      <c r="P1056" s="8">
        <f>IF(Tabla1[[#This Row],[Mov]]="VNT",-Tabla1[[#This Row],[Cant]],Tabla1[[#This Row],[Cant]])</f>
        <v>-1</v>
      </c>
      <c r="Q1056" s="8">
        <f>DAY(Tabla1[[#This Row],[Date]])</f>
        <v>3</v>
      </c>
      <c r="R1056" s="8">
        <f>MONTH(Tabla1[[#This Row],[Date]])</f>
        <v>7</v>
      </c>
      <c r="S1056" s="8">
        <f>YEAR(Tabla1[[#This Row],[Date]])</f>
        <v>2022</v>
      </c>
    </row>
    <row r="1057" spans="1:19" x14ac:dyDescent="0.2">
      <c r="A1057">
        <v>1056</v>
      </c>
      <c r="B1057" s="1">
        <v>44743</v>
      </c>
      <c r="C1057" t="s">
        <v>261</v>
      </c>
      <c r="D1057" t="s">
        <v>267</v>
      </c>
      <c r="E1057">
        <v>12</v>
      </c>
      <c r="F1057" t="s">
        <v>30</v>
      </c>
      <c r="G1057" t="s">
        <v>589</v>
      </c>
      <c r="H1057" t="s">
        <v>835</v>
      </c>
      <c r="M1057" s="2">
        <v>6500</v>
      </c>
      <c r="N1057" s="2">
        <v>19000</v>
      </c>
      <c r="O1057" s="2">
        <f>IF(Tabla1[[#This Row],[Mov]]="VNT",Tabla1[[#This Row],[Sale]]-Tabla1[[#This Row],[Cost]],-Tabla1[[#This Row],[Cost]]*Tabla1[[#This Row],[Cant]])</f>
        <v>-78000</v>
      </c>
      <c r="P1057" s="8">
        <f>IF(Tabla1[[#This Row],[Mov]]="VNT",-Tabla1[[#This Row],[Cant]],Tabla1[[#This Row],[Cant]])</f>
        <v>12</v>
      </c>
      <c r="Q1057" s="8">
        <f>DAY(Tabla1[[#This Row],[Date]])</f>
        <v>1</v>
      </c>
      <c r="R1057" s="8">
        <f>MONTH(Tabla1[[#This Row],[Date]])</f>
        <v>7</v>
      </c>
      <c r="S1057" s="8">
        <f>YEAR(Tabla1[[#This Row],[Date]])</f>
        <v>2022</v>
      </c>
    </row>
    <row r="1058" spans="1:19" x14ac:dyDescent="0.2">
      <c r="A1058">
        <v>1057</v>
      </c>
      <c r="B1058" s="1">
        <v>44743</v>
      </c>
      <c r="C1058" t="s">
        <v>261</v>
      </c>
      <c r="D1058" t="s">
        <v>267</v>
      </c>
      <c r="E1058">
        <v>2</v>
      </c>
      <c r="F1058" t="s">
        <v>30</v>
      </c>
      <c r="G1058" t="s">
        <v>272</v>
      </c>
      <c r="H1058" t="s">
        <v>320</v>
      </c>
      <c r="M1058" s="2">
        <v>7500</v>
      </c>
      <c r="N1058" s="2">
        <v>24000</v>
      </c>
      <c r="O1058" s="2">
        <f>IF(Tabla1[[#This Row],[Mov]]="VNT",Tabla1[[#This Row],[Sale]]-Tabla1[[#This Row],[Cost]],-Tabla1[[#This Row],[Cost]]*Tabla1[[#This Row],[Cant]])</f>
        <v>-15000</v>
      </c>
      <c r="P1058" s="8">
        <f>IF(Tabla1[[#This Row],[Mov]]="VNT",-Tabla1[[#This Row],[Cant]],Tabla1[[#This Row],[Cant]])</f>
        <v>2</v>
      </c>
      <c r="Q1058" s="8">
        <f>DAY(Tabla1[[#This Row],[Date]])</f>
        <v>1</v>
      </c>
      <c r="R1058" s="8">
        <f>MONTH(Tabla1[[#This Row],[Date]])</f>
        <v>7</v>
      </c>
      <c r="S1058" s="8">
        <f>YEAR(Tabla1[[#This Row],[Date]])</f>
        <v>2022</v>
      </c>
    </row>
    <row r="1059" spans="1:19" x14ac:dyDescent="0.2">
      <c r="A1059">
        <v>1058</v>
      </c>
      <c r="B1059" s="1">
        <v>44743</v>
      </c>
      <c r="C1059" t="s">
        <v>261</v>
      </c>
      <c r="D1059" t="s">
        <v>267</v>
      </c>
      <c r="E1059">
        <v>1</v>
      </c>
      <c r="F1059" t="s">
        <v>30</v>
      </c>
      <c r="G1059" t="s">
        <v>284</v>
      </c>
      <c r="H1059" t="s">
        <v>513</v>
      </c>
      <c r="M1059" s="2">
        <v>14500</v>
      </c>
      <c r="N1059" s="2">
        <v>34000</v>
      </c>
      <c r="O1059" s="2">
        <f>IF(Tabla1[[#This Row],[Mov]]="VNT",Tabla1[[#This Row],[Sale]]-Tabla1[[#This Row],[Cost]],-Tabla1[[#This Row],[Cost]]*Tabla1[[#This Row],[Cant]])</f>
        <v>-14500</v>
      </c>
      <c r="P1059" s="8">
        <f>IF(Tabla1[[#This Row],[Mov]]="VNT",-Tabla1[[#This Row],[Cant]],Tabla1[[#This Row],[Cant]])</f>
        <v>1</v>
      </c>
      <c r="Q1059" s="8">
        <f>DAY(Tabla1[[#This Row],[Date]])</f>
        <v>1</v>
      </c>
      <c r="R1059" s="8">
        <f>MONTH(Tabla1[[#This Row],[Date]])</f>
        <v>7</v>
      </c>
      <c r="S1059" s="8">
        <f>YEAR(Tabla1[[#This Row],[Date]])</f>
        <v>2022</v>
      </c>
    </row>
    <row r="1060" spans="1:19" x14ac:dyDescent="0.2">
      <c r="A1060">
        <v>1059</v>
      </c>
      <c r="B1060" s="1">
        <v>44743</v>
      </c>
      <c r="C1060" t="s">
        <v>261</v>
      </c>
      <c r="D1060" t="s">
        <v>267</v>
      </c>
      <c r="E1060">
        <v>5</v>
      </c>
      <c r="F1060" t="s">
        <v>21</v>
      </c>
      <c r="G1060" t="s">
        <v>272</v>
      </c>
      <c r="H1060" t="s">
        <v>830</v>
      </c>
      <c r="M1060" s="2">
        <v>3500</v>
      </c>
      <c r="N1060" s="2">
        <v>12000</v>
      </c>
      <c r="O1060" s="2">
        <f>IF(Tabla1[[#This Row],[Mov]]="VNT",Tabla1[[#This Row],[Sale]]-Tabla1[[#This Row],[Cost]],-Tabla1[[#This Row],[Cost]]*Tabla1[[#This Row],[Cant]])</f>
        <v>-17500</v>
      </c>
      <c r="P1060" s="8">
        <f>IF(Tabla1[[#This Row],[Mov]]="VNT",-Tabla1[[#This Row],[Cant]],Tabla1[[#This Row],[Cant]])</f>
        <v>5</v>
      </c>
      <c r="Q1060" s="8">
        <f>DAY(Tabla1[[#This Row],[Date]])</f>
        <v>1</v>
      </c>
      <c r="R1060" s="8">
        <f>MONTH(Tabla1[[#This Row],[Date]])</f>
        <v>7</v>
      </c>
      <c r="S1060" s="8">
        <f>YEAR(Tabla1[[#This Row],[Date]])</f>
        <v>2022</v>
      </c>
    </row>
    <row r="1061" spans="1:19" x14ac:dyDescent="0.2">
      <c r="A1061">
        <v>1060</v>
      </c>
      <c r="B1061" s="1">
        <v>44743</v>
      </c>
      <c r="C1061" t="s">
        <v>261</v>
      </c>
      <c r="D1061" t="s">
        <v>267</v>
      </c>
      <c r="E1061">
        <v>1</v>
      </c>
      <c r="F1061" t="s">
        <v>831</v>
      </c>
      <c r="G1061" t="s">
        <v>836</v>
      </c>
      <c r="H1061" t="s">
        <v>837</v>
      </c>
      <c r="M1061" s="2">
        <v>28000</v>
      </c>
      <c r="N1061" s="2">
        <v>49000</v>
      </c>
      <c r="O1061" s="2">
        <f>IF(Tabla1[[#This Row],[Mov]]="VNT",Tabla1[[#This Row],[Sale]]-Tabla1[[#This Row],[Cost]],-Tabla1[[#This Row],[Cost]]*Tabla1[[#This Row],[Cant]])</f>
        <v>-28000</v>
      </c>
      <c r="P1061" s="8">
        <f>IF(Tabla1[[#This Row],[Mov]]="VNT",-Tabla1[[#This Row],[Cant]],Tabla1[[#This Row],[Cant]])</f>
        <v>1</v>
      </c>
      <c r="Q1061" s="8">
        <f>DAY(Tabla1[[#This Row],[Date]])</f>
        <v>1</v>
      </c>
      <c r="R1061" s="8">
        <f>MONTH(Tabla1[[#This Row],[Date]])</f>
        <v>7</v>
      </c>
      <c r="S1061" s="8">
        <f>YEAR(Tabla1[[#This Row],[Date]])</f>
        <v>2022</v>
      </c>
    </row>
    <row r="1062" spans="1:19" x14ac:dyDescent="0.2">
      <c r="A1062">
        <v>1061</v>
      </c>
      <c r="B1062" s="1">
        <v>44743</v>
      </c>
      <c r="C1062" t="s">
        <v>261</v>
      </c>
      <c r="D1062" t="s">
        <v>267</v>
      </c>
      <c r="E1062">
        <v>1</v>
      </c>
      <c r="F1062" t="s">
        <v>832</v>
      </c>
      <c r="G1062" t="s">
        <v>721</v>
      </c>
      <c r="H1062" t="s">
        <v>773</v>
      </c>
      <c r="M1062" s="2">
        <v>12000</v>
      </c>
      <c r="N1062" s="2">
        <v>24000</v>
      </c>
      <c r="O1062" s="2">
        <f>IF(Tabla1[[#This Row],[Mov]]="VNT",Tabla1[[#This Row],[Sale]]-Tabla1[[#This Row],[Cost]],-Tabla1[[#This Row],[Cost]]*Tabla1[[#This Row],[Cant]])</f>
        <v>-12000</v>
      </c>
      <c r="P1062" s="8">
        <f>IF(Tabla1[[#This Row],[Mov]]="VNT",-Tabla1[[#This Row],[Cant]],Tabla1[[#This Row],[Cant]])</f>
        <v>1</v>
      </c>
      <c r="Q1062" s="8">
        <f>DAY(Tabla1[[#This Row],[Date]])</f>
        <v>1</v>
      </c>
      <c r="R1062" s="8">
        <f>MONTH(Tabla1[[#This Row],[Date]])</f>
        <v>7</v>
      </c>
      <c r="S1062" s="8">
        <f>YEAR(Tabla1[[#This Row],[Date]])</f>
        <v>2022</v>
      </c>
    </row>
    <row r="1063" spans="1:19" x14ac:dyDescent="0.2">
      <c r="A1063">
        <v>1062</v>
      </c>
      <c r="B1063" s="1">
        <v>44743</v>
      </c>
      <c r="C1063" t="s">
        <v>261</v>
      </c>
      <c r="D1063" t="s">
        <v>267</v>
      </c>
      <c r="E1063">
        <v>5</v>
      </c>
      <c r="F1063" t="s">
        <v>26</v>
      </c>
      <c r="G1063" t="s">
        <v>272</v>
      </c>
      <c r="H1063" t="s">
        <v>27</v>
      </c>
      <c r="I1063" t="s">
        <v>20</v>
      </c>
      <c r="J1063" t="s">
        <v>25</v>
      </c>
      <c r="K1063" t="s">
        <v>18</v>
      </c>
      <c r="L1063" t="s">
        <v>28</v>
      </c>
      <c r="M1063" s="2">
        <v>9500</v>
      </c>
      <c r="N1063" s="2">
        <v>25000</v>
      </c>
      <c r="O1063" s="2">
        <f>IF(Tabla1[[#This Row],[Mov]]="VNT",Tabla1[[#This Row],[Sale]]-Tabla1[[#This Row],[Cost]],-Tabla1[[#This Row],[Cost]]*Tabla1[[#This Row],[Cant]])</f>
        <v>-47500</v>
      </c>
      <c r="P1063" s="8">
        <f>IF(Tabla1[[#This Row],[Mov]]="VNT",-Tabla1[[#This Row],[Cant]],Tabla1[[#This Row],[Cant]])</f>
        <v>5</v>
      </c>
      <c r="Q1063" s="8">
        <f>DAY(Tabla1[[#This Row],[Date]])</f>
        <v>1</v>
      </c>
      <c r="R1063" s="8">
        <f>MONTH(Tabla1[[#This Row],[Date]])</f>
        <v>7</v>
      </c>
      <c r="S1063" s="8">
        <f>YEAR(Tabla1[[#This Row],[Date]])</f>
        <v>2022</v>
      </c>
    </row>
    <row r="1064" spans="1:19" x14ac:dyDescent="0.2">
      <c r="A1064">
        <v>1063</v>
      </c>
      <c r="B1064" s="1">
        <v>44743</v>
      </c>
      <c r="C1064" t="s">
        <v>261</v>
      </c>
      <c r="D1064" t="s">
        <v>267</v>
      </c>
      <c r="E1064">
        <v>1</v>
      </c>
      <c r="F1064" t="s">
        <v>532</v>
      </c>
      <c r="G1064" t="s">
        <v>794</v>
      </c>
      <c r="H1064" t="s">
        <v>838</v>
      </c>
      <c r="M1064" s="2">
        <v>50000</v>
      </c>
      <c r="N1064" s="2">
        <v>85000</v>
      </c>
      <c r="O1064" s="2">
        <f>IF(Tabla1[[#This Row],[Mov]]="VNT",Tabla1[[#This Row],[Sale]]-Tabla1[[#This Row],[Cost]],-Tabla1[[#This Row],[Cost]]*Tabla1[[#This Row],[Cant]])</f>
        <v>-50000</v>
      </c>
      <c r="P1064" s="8">
        <f>IF(Tabla1[[#This Row],[Mov]]="VNT",-Tabla1[[#This Row],[Cant]],Tabla1[[#This Row],[Cant]])</f>
        <v>1</v>
      </c>
      <c r="Q1064" s="8">
        <f>DAY(Tabla1[[#This Row],[Date]])</f>
        <v>1</v>
      </c>
      <c r="R1064" s="8">
        <f>MONTH(Tabla1[[#This Row],[Date]])</f>
        <v>7</v>
      </c>
      <c r="S1064" s="8">
        <f>YEAR(Tabla1[[#This Row],[Date]])</f>
        <v>2022</v>
      </c>
    </row>
    <row r="1065" spans="1:19" x14ac:dyDescent="0.2">
      <c r="A1065">
        <v>1064</v>
      </c>
      <c r="B1065" s="1">
        <v>44743</v>
      </c>
      <c r="C1065" t="s">
        <v>261</v>
      </c>
      <c r="D1065" t="s">
        <v>267</v>
      </c>
      <c r="E1065">
        <v>3</v>
      </c>
      <c r="F1065" t="s">
        <v>26</v>
      </c>
      <c r="G1065" t="s">
        <v>262</v>
      </c>
      <c r="H1065" t="s">
        <v>29</v>
      </c>
      <c r="I1065" t="s">
        <v>16</v>
      </c>
      <c r="J1065" t="s">
        <v>25</v>
      </c>
      <c r="K1065" t="s">
        <v>18</v>
      </c>
      <c r="L1065" t="s">
        <v>52</v>
      </c>
      <c r="M1065" s="2">
        <v>7500</v>
      </c>
      <c r="N1065" s="2">
        <v>15000</v>
      </c>
      <c r="O1065" s="2">
        <f>IF(Tabla1[[#This Row],[Mov]]="VNT",Tabla1[[#This Row],[Sale]]-Tabla1[[#This Row],[Cost]],-Tabla1[[#This Row],[Cost]]*Tabla1[[#This Row],[Cant]])</f>
        <v>-22500</v>
      </c>
      <c r="P1065" s="8">
        <f>IF(Tabla1[[#This Row],[Mov]]="VNT",-Tabla1[[#This Row],[Cant]],Tabla1[[#This Row],[Cant]])</f>
        <v>3</v>
      </c>
      <c r="Q1065" s="8">
        <f>DAY(Tabla1[[#This Row],[Date]])</f>
        <v>1</v>
      </c>
      <c r="R1065" s="8">
        <f>MONTH(Tabla1[[#This Row],[Date]])</f>
        <v>7</v>
      </c>
      <c r="S1065" s="8">
        <f>YEAR(Tabla1[[#This Row],[Date]])</f>
        <v>2022</v>
      </c>
    </row>
    <row r="1066" spans="1:19" x14ac:dyDescent="0.2">
      <c r="A1066">
        <v>1065</v>
      </c>
      <c r="B1066" s="1">
        <v>44743</v>
      </c>
      <c r="C1066" t="s">
        <v>261</v>
      </c>
      <c r="D1066" t="s">
        <v>267</v>
      </c>
      <c r="E1066">
        <v>3</v>
      </c>
      <c r="F1066" t="s">
        <v>26</v>
      </c>
      <c r="G1066" t="s">
        <v>262</v>
      </c>
      <c r="H1066" t="s">
        <v>591</v>
      </c>
      <c r="I1066" t="s">
        <v>20</v>
      </c>
      <c r="J1066" t="s">
        <v>25</v>
      </c>
      <c r="K1066" t="s">
        <v>18</v>
      </c>
      <c r="L1066" t="s">
        <v>52</v>
      </c>
      <c r="M1066" s="2">
        <v>8000</v>
      </c>
      <c r="N1066" s="2">
        <v>18000</v>
      </c>
      <c r="O1066" s="2">
        <f>IF(Tabla1[[#This Row],[Mov]]="VNT",Tabla1[[#This Row],[Sale]]-Tabla1[[#This Row],[Cost]],-Tabla1[[#This Row],[Cost]]*Tabla1[[#This Row],[Cant]])</f>
        <v>-24000</v>
      </c>
      <c r="P1066" s="8">
        <f>IF(Tabla1[[#This Row],[Mov]]="VNT",-Tabla1[[#This Row],[Cant]],Tabla1[[#This Row],[Cant]])</f>
        <v>3</v>
      </c>
      <c r="Q1066" s="8">
        <f>DAY(Tabla1[[#This Row],[Date]])</f>
        <v>1</v>
      </c>
      <c r="R1066" s="8">
        <f>MONTH(Tabla1[[#This Row],[Date]])</f>
        <v>7</v>
      </c>
      <c r="S1066" s="8">
        <f>YEAR(Tabla1[[#This Row],[Date]])</f>
        <v>2022</v>
      </c>
    </row>
    <row r="1067" spans="1:19" x14ac:dyDescent="0.2">
      <c r="A1067">
        <v>1066</v>
      </c>
      <c r="B1067" s="1">
        <v>44743</v>
      </c>
      <c r="C1067" t="s">
        <v>261</v>
      </c>
      <c r="D1067" t="s">
        <v>267</v>
      </c>
      <c r="E1067">
        <v>5</v>
      </c>
      <c r="F1067" t="s">
        <v>21</v>
      </c>
      <c r="G1067" t="s">
        <v>263</v>
      </c>
      <c r="H1067" t="s">
        <v>839</v>
      </c>
      <c r="M1067" s="2">
        <v>5000</v>
      </c>
      <c r="N1067" s="2">
        <v>15000</v>
      </c>
      <c r="O1067" s="2">
        <f>IF(Tabla1[[#This Row],[Mov]]="VNT",Tabla1[[#This Row],[Sale]]-Tabla1[[#This Row],[Cost]],-Tabla1[[#This Row],[Cost]]*Tabla1[[#This Row],[Cant]])</f>
        <v>-25000</v>
      </c>
      <c r="P1067" s="8">
        <f>IF(Tabla1[[#This Row],[Mov]]="VNT",-Tabla1[[#This Row],[Cant]],Tabla1[[#This Row],[Cant]])</f>
        <v>5</v>
      </c>
      <c r="Q1067" s="8">
        <f>DAY(Tabla1[[#This Row],[Date]])</f>
        <v>1</v>
      </c>
      <c r="R1067" s="8">
        <f>MONTH(Tabla1[[#This Row],[Date]])</f>
        <v>7</v>
      </c>
      <c r="S1067" s="8">
        <f>YEAR(Tabla1[[#This Row],[Date]])</f>
        <v>2022</v>
      </c>
    </row>
    <row r="1068" spans="1:19" x14ac:dyDescent="0.2">
      <c r="A1068">
        <v>1067</v>
      </c>
      <c r="B1068" s="1">
        <v>44743</v>
      </c>
      <c r="C1068" t="s">
        <v>261</v>
      </c>
      <c r="D1068" t="s">
        <v>267</v>
      </c>
      <c r="E1068">
        <v>3</v>
      </c>
      <c r="F1068" t="s">
        <v>21</v>
      </c>
      <c r="G1068" t="s">
        <v>272</v>
      </c>
      <c r="H1068" t="s">
        <v>840</v>
      </c>
      <c r="M1068" s="2">
        <v>6000</v>
      </c>
      <c r="N1068" s="2">
        <v>18000</v>
      </c>
      <c r="O1068" s="2">
        <f>IF(Tabla1[[#This Row],[Mov]]="VNT",Tabla1[[#This Row],[Sale]]-Tabla1[[#This Row],[Cost]],-Tabla1[[#This Row],[Cost]]*Tabla1[[#This Row],[Cant]])</f>
        <v>-18000</v>
      </c>
      <c r="P1068" s="8">
        <f>IF(Tabla1[[#This Row],[Mov]]="VNT",-Tabla1[[#This Row],[Cant]],Tabla1[[#This Row],[Cant]])</f>
        <v>3</v>
      </c>
      <c r="Q1068" s="8">
        <f>DAY(Tabla1[[#This Row],[Date]])</f>
        <v>1</v>
      </c>
      <c r="R1068" s="8">
        <f>MONTH(Tabla1[[#This Row],[Date]])</f>
        <v>7</v>
      </c>
      <c r="S1068" s="8">
        <f>YEAR(Tabla1[[#This Row],[Date]])</f>
        <v>2022</v>
      </c>
    </row>
    <row r="1069" spans="1:19" x14ac:dyDescent="0.2">
      <c r="A1069">
        <v>1068</v>
      </c>
      <c r="B1069" s="1">
        <v>44743</v>
      </c>
      <c r="C1069" t="s">
        <v>261</v>
      </c>
      <c r="D1069" t="s">
        <v>267</v>
      </c>
      <c r="E1069">
        <v>5</v>
      </c>
      <c r="F1069" t="s">
        <v>342</v>
      </c>
      <c r="G1069" t="s">
        <v>284</v>
      </c>
      <c r="H1069" t="s">
        <v>1002</v>
      </c>
      <c r="M1069" s="2">
        <v>1000</v>
      </c>
      <c r="N1069" s="2">
        <v>10000</v>
      </c>
      <c r="O1069" s="2">
        <f>IF(Tabla1[[#This Row],[Mov]]="VNT",Tabla1[[#This Row],[Sale]]-Tabla1[[#This Row],[Cost]],-Tabla1[[#This Row],[Cost]]*Tabla1[[#This Row],[Cant]])</f>
        <v>-5000</v>
      </c>
      <c r="P1069" s="8">
        <f>IF(Tabla1[[#This Row],[Mov]]="VNT",-Tabla1[[#This Row],[Cant]],Tabla1[[#This Row],[Cant]])</f>
        <v>5</v>
      </c>
      <c r="Q1069" s="8">
        <f>DAY(Tabla1[[#This Row],[Date]])</f>
        <v>1</v>
      </c>
      <c r="R1069" s="8">
        <f>MONTH(Tabla1[[#This Row],[Date]])</f>
        <v>7</v>
      </c>
      <c r="S1069" s="8">
        <f>YEAR(Tabla1[[#This Row],[Date]])</f>
        <v>2022</v>
      </c>
    </row>
    <row r="1070" spans="1:19" x14ac:dyDescent="0.2">
      <c r="A1070">
        <v>1069</v>
      </c>
      <c r="B1070" s="1">
        <v>44743</v>
      </c>
      <c r="C1070" t="s">
        <v>261</v>
      </c>
      <c r="D1070" t="s">
        <v>267</v>
      </c>
      <c r="E1070">
        <v>5</v>
      </c>
      <c r="F1070" t="s">
        <v>224</v>
      </c>
      <c r="G1070" t="s">
        <v>272</v>
      </c>
      <c r="H1070" t="s">
        <v>253</v>
      </c>
      <c r="M1070" s="2">
        <v>8500</v>
      </c>
      <c r="N1070" s="2">
        <v>20000</v>
      </c>
      <c r="O1070" s="2">
        <f>IF(Tabla1[[#This Row],[Mov]]="VNT",Tabla1[[#This Row],[Sale]]-Tabla1[[#This Row],[Cost]],-Tabla1[[#This Row],[Cost]]*Tabla1[[#This Row],[Cant]])</f>
        <v>-42500</v>
      </c>
      <c r="P1070" s="8">
        <f>IF(Tabla1[[#This Row],[Mov]]="VNT",-Tabla1[[#This Row],[Cant]],Tabla1[[#This Row],[Cant]])</f>
        <v>5</v>
      </c>
      <c r="Q1070" s="8">
        <f>DAY(Tabla1[[#This Row],[Date]])</f>
        <v>1</v>
      </c>
      <c r="R1070" s="8">
        <f>MONTH(Tabla1[[#This Row],[Date]])</f>
        <v>7</v>
      </c>
      <c r="S1070" s="8">
        <f>YEAR(Tabla1[[#This Row],[Date]])</f>
        <v>2022</v>
      </c>
    </row>
    <row r="1071" spans="1:19" x14ac:dyDescent="0.2">
      <c r="A1071">
        <v>1070</v>
      </c>
      <c r="B1071" s="1">
        <v>44743</v>
      </c>
      <c r="C1071" t="s">
        <v>261</v>
      </c>
      <c r="D1071" t="s">
        <v>267</v>
      </c>
      <c r="E1071">
        <v>6</v>
      </c>
      <c r="F1071" t="s">
        <v>224</v>
      </c>
      <c r="G1071" t="s">
        <v>499</v>
      </c>
      <c r="H1071" t="s">
        <v>833</v>
      </c>
      <c r="M1071" s="2">
        <v>9000</v>
      </c>
      <c r="N1071" s="2">
        <v>20000</v>
      </c>
      <c r="O1071" s="2">
        <f>IF(Tabla1[[#This Row],[Mov]]="VNT",Tabla1[[#This Row],[Sale]]-Tabla1[[#This Row],[Cost]],-Tabla1[[#This Row],[Cost]]*Tabla1[[#This Row],[Cant]])</f>
        <v>-54000</v>
      </c>
      <c r="P1071" s="8">
        <f>IF(Tabla1[[#This Row],[Mov]]="VNT",-Tabla1[[#This Row],[Cant]],Tabla1[[#This Row],[Cant]])</f>
        <v>6</v>
      </c>
      <c r="Q1071" s="8">
        <f>DAY(Tabla1[[#This Row],[Date]])</f>
        <v>1</v>
      </c>
      <c r="R1071" s="8">
        <f>MONTH(Tabla1[[#This Row],[Date]])</f>
        <v>7</v>
      </c>
      <c r="S1071" s="8">
        <f>YEAR(Tabla1[[#This Row],[Date]])</f>
        <v>2022</v>
      </c>
    </row>
    <row r="1072" spans="1:19" x14ac:dyDescent="0.2">
      <c r="A1072">
        <v>1071</v>
      </c>
      <c r="B1072" s="1">
        <v>44743</v>
      </c>
      <c r="C1072" t="s">
        <v>261</v>
      </c>
      <c r="D1072" t="s">
        <v>267</v>
      </c>
      <c r="E1072">
        <v>2</v>
      </c>
      <c r="F1072" t="s">
        <v>628</v>
      </c>
      <c r="G1072" t="s">
        <v>266</v>
      </c>
      <c r="H1072" t="s">
        <v>834</v>
      </c>
      <c r="M1072" s="2">
        <v>15500</v>
      </c>
      <c r="N1072" s="2">
        <v>22000</v>
      </c>
      <c r="O1072" s="2">
        <f>IF(Tabla1[[#This Row],[Mov]]="VNT",Tabla1[[#This Row],[Sale]]-Tabla1[[#This Row],[Cost]],-Tabla1[[#This Row],[Cost]]*Tabla1[[#This Row],[Cant]])</f>
        <v>-31000</v>
      </c>
      <c r="P1072" s="8">
        <f>IF(Tabla1[[#This Row],[Mov]]="VNT",-Tabla1[[#This Row],[Cant]],Tabla1[[#This Row],[Cant]])</f>
        <v>2</v>
      </c>
      <c r="Q1072" s="8">
        <f>DAY(Tabla1[[#This Row],[Date]])</f>
        <v>1</v>
      </c>
      <c r="R1072" s="8">
        <f>MONTH(Tabla1[[#This Row],[Date]])</f>
        <v>7</v>
      </c>
      <c r="S1072" s="8">
        <f>YEAR(Tabla1[[#This Row],[Date]])</f>
        <v>2022</v>
      </c>
    </row>
    <row r="1073" spans="1:19" x14ac:dyDescent="0.2">
      <c r="A1073">
        <v>1072</v>
      </c>
      <c r="B1073" s="1">
        <v>44743</v>
      </c>
      <c r="C1073" t="s">
        <v>261</v>
      </c>
      <c r="D1073" t="s">
        <v>267</v>
      </c>
      <c r="E1073">
        <v>1</v>
      </c>
      <c r="F1073" t="s">
        <v>586</v>
      </c>
      <c r="G1073" t="s">
        <v>273</v>
      </c>
      <c r="H1073" t="s">
        <v>471</v>
      </c>
      <c r="M1073" s="2">
        <v>8000</v>
      </c>
      <c r="N1073" s="2">
        <v>18000</v>
      </c>
      <c r="O1073" s="2">
        <f>IF(Tabla1[[#This Row],[Mov]]="VNT",Tabla1[[#This Row],[Sale]]-Tabla1[[#This Row],[Cost]],-Tabla1[[#This Row],[Cost]]*Tabla1[[#This Row],[Cant]])</f>
        <v>-8000</v>
      </c>
      <c r="P1073" s="8">
        <f>IF(Tabla1[[#This Row],[Mov]]="VNT",-Tabla1[[#This Row],[Cant]],Tabla1[[#This Row],[Cant]])</f>
        <v>1</v>
      </c>
      <c r="Q1073" s="8">
        <f>DAY(Tabla1[[#This Row],[Date]])</f>
        <v>1</v>
      </c>
      <c r="R1073" s="8">
        <f>MONTH(Tabla1[[#This Row],[Date]])</f>
        <v>7</v>
      </c>
      <c r="S1073" s="8">
        <f>YEAR(Tabla1[[#This Row],[Date]])</f>
        <v>2022</v>
      </c>
    </row>
    <row r="1074" spans="1:19" x14ac:dyDescent="0.2">
      <c r="A1074">
        <v>1073</v>
      </c>
      <c r="B1074" s="1">
        <v>44743</v>
      </c>
      <c r="C1074" t="s">
        <v>261</v>
      </c>
      <c r="D1074" t="s">
        <v>267</v>
      </c>
      <c r="E1074">
        <v>1</v>
      </c>
      <c r="F1074" t="s">
        <v>586</v>
      </c>
      <c r="G1074" t="s">
        <v>272</v>
      </c>
      <c r="H1074" t="s">
        <v>768</v>
      </c>
      <c r="M1074" s="2">
        <v>8000</v>
      </c>
      <c r="N1074" s="2">
        <v>18000</v>
      </c>
      <c r="O1074" s="2">
        <f>IF(Tabla1[[#This Row],[Mov]]="VNT",Tabla1[[#This Row],[Sale]]-Tabla1[[#This Row],[Cost]],-Tabla1[[#This Row],[Cost]]*Tabla1[[#This Row],[Cant]])</f>
        <v>-8000</v>
      </c>
      <c r="P1074" s="8">
        <f>IF(Tabla1[[#This Row],[Mov]]="VNT",-Tabla1[[#This Row],[Cant]],Tabla1[[#This Row],[Cant]])</f>
        <v>1</v>
      </c>
      <c r="Q1074" s="8">
        <f>DAY(Tabla1[[#This Row],[Date]])</f>
        <v>1</v>
      </c>
      <c r="R1074" s="8">
        <f>MONTH(Tabla1[[#This Row],[Date]])</f>
        <v>7</v>
      </c>
      <c r="S1074" s="8">
        <f>YEAR(Tabla1[[#This Row],[Date]])</f>
        <v>2022</v>
      </c>
    </row>
    <row r="1075" spans="1:19" x14ac:dyDescent="0.2">
      <c r="A1075">
        <v>1074</v>
      </c>
      <c r="B1075" s="1">
        <v>44745</v>
      </c>
      <c r="C1075" t="s">
        <v>260</v>
      </c>
      <c r="D1075" t="s">
        <v>332</v>
      </c>
      <c r="E1075">
        <v>1</v>
      </c>
      <c r="F1075" t="s">
        <v>532</v>
      </c>
      <c r="G1075" t="s">
        <v>534</v>
      </c>
      <c r="H1075" t="s">
        <v>785</v>
      </c>
      <c r="M1075" s="2">
        <v>50000</v>
      </c>
      <c r="N1075" s="2">
        <v>70000</v>
      </c>
      <c r="O1075" s="2">
        <f>IF(Tabla1[[#This Row],[Mov]]="VNT",Tabla1[[#This Row],[Sale]]-Tabla1[[#This Row],[Cost]],-Tabla1[[#This Row],[Cost]]*Tabla1[[#This Row],[Cant]])</f>
        <v>20000</v>
      </c>
      <c r="P1075" s="8">
        <f>IF(Tabla1[[#This Row],[Mov]]="VNT",-Tabla1[[#This Row],[Cant]],Tabla1[[#This Row],[Cant]])</f>
        <v>-1</v>
      </c>
      <c r="Q1075" s="8">
        <f>DAY(Tabla1[[#This Row],[Date]])</f>
        <v>3</v>
      </c>
      <c r="R1075" s="8">
        <f>MONTH(Tabla1[[#This Row],[Date]])</f>
        <v>7</v>
      </c>
      <c r="S1075" s="8">
        <f>YEAR(Tabla1[[#This Row],[Date]])</f>
        <v>2022</v>
      </c>
    </row>
    <row r="1076" spans="1:19" x14ac:dyDescent="0.2">
      <c r="A1076">
        <v>1075</v>
      </c>
      <c r="B1076" s="1">
        <v>44745</v>
      </c>
      <c r="C1076" t="s">
        <v>260</v>
      </c>
      <c r="D1076" t="s">
        <v>332</v>
      </c>
      <c r="E1076">
        <v>1</v>
      </c>
      <c r="F1076" t="s">
        <v>225</v>
      </c>
      <c r="G1076" t="s">
        <v>272</v>
      </c>
      <c r="H1076" t="s">
        <v>841</v>
      </c>
      <c r="M1076" s="2">
        <v>1100</v>
      </c>
      <c r="N1076" s="2">
        <v>10000</v>
      </c>
      <c r="O1076" s="2">
        <f>IF(Tabla1[[#This Row],[Mov]]="VNT",Tabla1[[#This Row],[Sale]]-Tabla1[[#This Row],[Cost]],-Tabla1[[#This Row],[Cost]]*Tabla1[[#This Row],[Cant]])</f>
        <v>8900</v>
      </c>
      <c r="P1076" s="8">
        <f>IF(Tabla1[[#This Row],[Mov]]="VNT",-Tabla1[[#This Row],[Cant]],Tabla1[[#This Row],[Cant]])</f>
        <v>-1</v>
      </c>
      <c r="Q1076" s="8">
        <f>DAY(Tabla1[[#This Row],[Date]])</f>
        <v>3</v>
      </c>
      <c r="R1076" s="8">
        <f>MONTH(Tabla1[[#This Row],[Date]])</f>
        <v>7</v>
      </c>
      <c r="S1076" s="8">
        <f>YEAR(Tabla1[[#This Row],[Date]])</f>
        <v>2022</v>
      </c>
    </row>
    <row r="1077" spans="1:19" x14ac:dyDescent="0.2">
      <c r="A1077">
        <v>1076</v>
      </c>
      <c r="B1077" s="1">
        <v>44745</v>
      </c>
      <c r="C1077" t="s">
        <v>260</v>
      </c>
      <c r="D1077" t="s">
        <v>332</v>
      </c>
      <c r="E1077">
        <v>1</v>
      </c>
      <c r="F1077" t="s">
        <v>224</v>
      </c>
      <c r="G1077" t="s">
        <v>272</v>
      </c>
      <c r="H1077" t="s">
        <v>842</v>
      </c>
      <c r="M1077" s="2">
        <v>8500</v>
      </c>
      <c r="N1077" s="2">
        <v>20000</v>
      </c>
      <c r="O1077" s="2">
        <f>IF(Tabla1[[#This Row],[Mov]]="VNT",Tabla1[[#This Row],[Sale]]-Tabla1[[#This Row],[Cost]],-Tabla1[[#This Row],[Cost]]*Tabla1[[#This Row],[Cant]])</f>
        <v>11500</v>
      </c>
      <c r="P1077" s="8">
        <f>IF(Tabla1[[#This Row],[Mov]]="VNT",-Tabla1[[#This Row],[Cant]],Tabla1[[#This Row],[Cant]])</f>
        <v>-1</v>
      </c>
      <c r="Q1077" s="8">
        <f>DAY(Tabla1[[#This Row],[Date]])</f>
        <v>3</v>
      </c>
      <c r="R1077" s="8">
        <f>MONTH(Tabla1[[#This Row],[Date]])</f>
        <v>7</v>
      </c>
      <c r="S1077" s="8">
        <f>YEAR(Tabla1[[#This Row],[Date]])</f>
        <v>2022</v>
      </c>
    </row>
    <row r="1078" spans="1:19" x14ac:dyDescent="0.2">
      <c r="A1078">
        <v>1077</v>
      </c>
      <c r="B1078" s="1">
        <v>44745</v>
      </c>
      <c r="C1078" t="s">
        <v>260</v>
      </c>
      <c r="D1078" t="s">
        <v>844</v>
      </c>
      <c r="E1078">
        <v>1</v>
      </c>
      <c r="F1078" t="s">
        <v>225</v>
      </c>
      <c r="G1078" t="s">
        <v>284</v>
      </c>
      <c r="H1078" t="s">
        <v>843</v>
      </c>
      <c r="M1078" s="2">
        <v>1100</v>
      </c>
      <c r="N1078" s="2">
        <v>10000</v>
      </c>
      <c r="O1078" s="2">
        <f>IF(Tabla1[[#This Row],[Mov]]="VNT",Tabla1[[#This Row],[Sale]]-Tabla1[[#This Row],[Cost]],-Tabla1[[#This Row],[Cost]]*Tabla1[[#This Row],[Cant]])</f>
        <v>8900</v>
      </c>
      <c r="P1078" s="8">
        <f>IF(Tabla1[[#This Row],[Mov]]="VNT",-Tabla1[[#This Row],[Cant]],Tabla1[[#This Row],[Cant]])</f>
        <v>-1</v>
      </c>
      <c r="Q1078" s="8">
        <f>DAY(Tabla1[[#This Row],[Date]])</f>
        <v>3</v>
      </c>
      <c r="R1078" s="8">
        <f>MONTH(Tabla1[[#This Row],[Date]])</f>
        <v>7</v>
      </c>
      <c r="S1078" s="8">
        <f>YEAR(Tabla1[[#This Row],[Date]])</f>
        <v>2022</v>
      </c>
    </row>
    <row r="1079" spans="1:19" x14ac:dyDescent="0.2">
      <c r="A1079">
        <v>1078</v>
      </c>
      <c r="B1079" s="1">
        <v>44745</v>
      </c>
      <c r="C1079" t="s">
        <v>260</v>
      </c>
      <c r="D1079" t="s">
        <v>332</v>
      </c>
      <c r="E1079">
        <v>1</v>
      </c>
      <c r="F1079" t="s">
        <v>15</v>
      </c>
      <c r="G1079" t="s">
        <v>266</v>
      </c>
      <c r="H1079" t="s">
        <v>153</v>
      </c>
      <c r="M1079" s="2">
        <v>1500</v>
      </c>
      <c r="N1079" s="2">
        <v>7000</v>
      </c>
      <c r="O1079" s="2">
        <f>IF(Tabla1[[#This Row],[Mov]]="VNT",Tabla1[[#This Row],[Sale]]-Tabla1[[#This Row],[Cost]],-Tabla1[[#This Row],[Cost]]*Tabla1[[#This Row],[Cant]])</f>
        <v>5500</v>
      </c>
      <c r="P1079" s="8">
        <f>IF(Tabla1[[#This Row],[Mov]]="VNT",-Tabla1[[#This Row],[Cant]],Tabla1[[#This Row],[Cant]])</f>
        <v>-1</v>
      </c>
      <c r="Q1079" s="8">
        <f>DAY(Tabla1[[#This Row],[Date]])</f>
        <v>3</v>
      </c>
      <c r="R1079" s="8">
        <f>MONTH(Tabla1[[#This Row],[Date]])</f>
        <v>7</v>
      </c>
      <c r="S1079" s="8">
        <f>YEAR(Tabla1[[#This Row],[Date]])</f>
        <v>2022</v>
      </c>
    </row>
    <row r="1080" spans="1:19" x14ac:dyDescent="0.2">
      <c r="A1080">
        <v>1079</v>
      </c>
      <c r="B1080" s="1">
        <v>44745</v>
      </c>
      <c r="C1080" t="s">
        <v>260</v>
      </c>
      <c r="D1080" t="s">
        <v>332</v>
      </c>
      <c r="E1080">
        <v>1</v>
      </c>
      <c r="F1080" t="s">
        <v>458</v>
      </c>
      <c r="G1080" t="s">
        <v>847</v>
      </c>
      <c r="H1080" t="s">
        <v>2116</v>
      </c>
      <c r="M1080" s="2">
        <v>0</v>
      </c>
      <c r="N1080" s="2">
        <v>5000</v>
      </c>
      <c r="O1080" s="2">
        <f>IF(Tabla1[[#This Row],[Mov]]="VNT",Tabla1[[#This Row],[Sale]]-Tabla1[[#This Row],[Cost]],-Tabla1[[#This Row],[Cost]]*Tabla1[[#This Row],[Cant]])</f>
        <v>5000</v>
      </c>
      <c r="P1080" s="8">
        <f>IF(Tabla1[[#This Row],[Mov]]="VNT",-Tabla1[[#This Row],[Cant]],Tabla1[[#This Row],[Cant]])</f>
        <v>-1</v>
      </c>
      <c r="Q1080" s="8">
        <f>DAY(Tabla1[[#This Row],[Date]])</f>
        <v>3</v>
      </c>
      <c r="R1080" s="8">
        <f>MONTH(Tabla1[[#This Row],[Date]])</f>
        <v>7</v>
      </c>
      <c r="S1080" s="8">
        <f>YEAR(Tabla1[[#This Row],[Date]])</f>
        <v>2022</v>
      </c>
    </row>
    <row r="1081" spans="1:19" x14ac:dyDescent="0.2">
      <c r="A1081">
        <v>1080</v>
      </c>
      <c r="B1081" s="1">
        <v>44745</v>
      </c>
      <c r="C1081" t="s">
        <v>260</v>
      </c>
      <c r="D1081" t="s">
        <v>846</v>
      </c>
      <c r="E1081">
        <v>1</v>
      </c>
      <c r="F1081" t="s">
        <v>588</v>
      </c>
      <c r="G1081" t="s">
        <v>262</v>
      </c>
      <c r="H1081" t="s">
        <v>845</v>
      </c>
      <c r="M1081" s="2">
        <v>700</v>
      </c>
      <c r="N1081" s="2">
        <v>5000</v>
      </c>
      <c r="O1081" s="2">
        <f>IF(Tabla1[[#This Row],[Mov]]="VNT",Tabla1[[#This Row],[Sale]]-Tabla1[[#This Row],[Cost]],-Tabla1[[#This Row],[Cost]]*Tabla1[[#This Row],[Cant]])</f>
        <v>4300</v>
      </c>
      <c r="P1081" s="8">
        <f>IF(Tabla1[[#This Row],[Mov]]="VNT",-Tabla1[[#This Row],[Cant]],Tabla1[[#This Row],[Cant]])</f>
        <v>-1</v>
      </c>
      <c r="Q1081" s="8">
        <f>DAY(Tabla1[[#This Row],[Date]])</f>
        <v>3</v>
      </c>
      <c r="R1081" s="8">
        <f>MONTH(Tabla1[[#This Row],[Date]])</f>
        <v>7</v>
      </c>
      <c r="S1081" s="8">
        <f>YEAR(Tabla1[[#This Row],[Date]])</f>
        <v>2022</v>
      </c>
    </row>
    <row r="1082" spans="1:19" x14ac:dyDescent="0.2">
      <c r="A1082">
        <v>1081</v>
      </c>
      <c r="B1082" s="1">
        <v>44745</v>
      </c>
      <c r="C1082" t="s">
        <v>260</v>
      </c>
      <c r="D1082" t="s">
        <v>332</v>
      </c>
      <c r="E1082">
        <v>1</v>
      </c>
      <c r="F1082" t="s">
        <v>116</v>
      </c>
      <c r="G1082" t="s">
        <v>382</v>
      </c>
      <c r="H1082" t="s">
        <v>514</v>
      </c>
      <c r="M1082" s="2">
        <v>5610</v>
      </c>
      <c r="N1082" s="2">
        <v>6000</v>
      </c>
      <c r="O1082" s="2">
        <f>IF(Tabla1[[#This Row],[Mov]]="VNT",Tabla1[[#This Row],[Sale]]-Tabla1[[#This Row],[Cost]],-Tabla1[[#This Row],[Cost]]*Tabla1[[#This Row],[Cant]])</f>
        <v>390</v>
      </c>
      <c r="P1082" s="8">
        <f>IF(Tabla1[[#This Row],[Mov]]="VNT",-Tabla1[[#This Row],[Cant]],Tabla1[[#This Row],[Cant]])</f>
        <v>-1</v>
      </c>
      <c r="Q1082" s="8">
        <f>DAY(Tabla1[[#This Row],[Date]])</f>
        <v>3</v>
      </c>
      <c r="R1082" s="8">
        <f>MONTH(Tabla1[[#This Row],[Date]])</f>
        <v>7</v>
      </c>
      <c r="S1082" s="8">
        <f>YEAR(Tabla1[[#This Row],[Date]])</f>
        <v>2022</v>
      </c>
    </row>
    <row r="1083" spans="1:19" x14ac:dyDescent="0.2">
      <c r="A1083">
        <v>1082</v>
      </c>
      <c r="B1083" s="1">
        <v>44745</v>
      </c>
      <c r="C1083" t="s">
        <v>260</v>
      </c>
      <c r="D1083" t="s">
        <v>332</v>
      </c>
      <c r="E1083">
        <v>1</v>
      </c>
      <c r="F1083" t="s">
        <v>116</v>
      </c>
      <c r="G1083" t="s">
        <v>382</v>
      </c>
      <c r="H1083" t="s">
        <v>514</v>
      </c>
      <c r="M1083" s="2">
        <v>2805</v>
      </c>
      <c r="N1083" s="2">
        <v>3000</v>
      </c>
      <c r="O1083" s="2">
        <f>IF(Tabla1[[#This Row],[Mov]]="VNT",Tabla1[[#This Row],[Sale]]-Tabla1[[#This Row],[Cost]],-Tabla1[[#This Row],[Cost]]*Tabla1[[#This Row],[Cant]])</f>
        <v>195</v>
      </c>
      <c r="P1083" s="8">
        <f>IF(Tabla1[[#This Row],[Mov]]="VNT",-Tabla1[[#This Row],[Cant]],Tabla1[[#This Row],[Cant]])</f>
        <v>-1</v>
      </c>
      <c r="Q1083" s="8">
        <f>DAY(Tabla1[[#This Row],[Date]])</f>
        <v>3</v>
      </c>
      <c r="R1083" s="8">
        <f>MONTH(Tabla1[[#This Row],[Date]])</f>
        <v>7</v>
      </c>
      <c r="S1083" s="8">
        <f>YEAR(Tabla1[[#This Row],[Date]])</f>
        <v>2022</v>
      </c>
    </row>
    <row r="1084" spans="1:19" x14ac:dyDescent="0.2">
      <c r="A1084">
        <v>1083</v>
      </c>
      <c r="B1084" s="1">
        <v>44745</v>
      </c>
      <c r="C1084" t="s">
        <v>260</v>
      </c>
      <c r="D1084" t="s">
        <v>332</v>
      </c>
      <c r="E1084">
        <v>1</v>
      </c>
      <c r="F1084" t="s">
        <v>455</v>
      </c>
      <c r="G1084" t="s">
        <v>347</v>
      </c>
      <c r="H1084" t="s">
        <v>456</v>
      </c>
      <c r="M1084" s="2">
        <v>1000</v>
      </c>
      <c r="N1084" s="2">
        <v>3000</v>
      </c>
      <c r="O1084" s="2">
        <f>IF(Tabla1[[#This Row],[Mov]]="VNT",Tabla1[[#This Row],[Sale]]-Tabla1[[#This Row],[Cost]],-Tabla1[[#This Row],[Cost]]*Tabla1[[#This Row],[Cant]])</f>
        <v>2000</v>
      </c>
      <c r="P1084" s="8">
        <f>IF(Tabla1[[#This Row],[Mov]]="VNT",-Tabla1[[#This Row],[Cant]],Tabla1[[#This Row],[Cant]])</f>
        <v>-1</v>
      </c>
      <c r="Q1084" s="8">
        <f>DAY(Tabla1[[#This Row],[Date]])</f>
        <v>3</v>
      </c>
      <c r="R1084" s="8">
        <f>MONTH(Tabla1[[#This Row],[Date]])</f>
        <v>7</v>
      </c>
      <c r="S1084" s="8">
        <f>YEAR(Tabla1[[#This Row],[Date]])</f>
        <v>2022</v>
      </c>
    </row>
    <row r="1085" spans="1:19" x14ac:dyDescent="0.2">
      <c r="A1085">
        <v>1084</v>
      </c>
      <c r="B1085" s="1">
        <v>44745</v>
      </c>
      <c r="C1085" t="s">
        <v>260</v>
      </c>
      <c r="D1085" t="s">
        <v>332</v>
      </c>
      <c r="E1085">
        <v>1</v>
      </c>
      <c r="F1085" t="s">
        <v>116</v>
      </c>
      <c r="G1085" t="s">
        <v>347</v>
      </c>
      <c r="H1085" t="s">
        <v>519</v>
      </c>
      <c r="M1085" s="2">
        <v>4675</v>
      </c>
      <c r="N1085" s="2">
        <v>5000</v>
      </c>
      <c r="O1085" s="2">
        <f>IF(Tabla1[[#This Row],[Mov]]="VNT",Tabla1[[#This Row],[Sale]]-Tabla1[[#This Row],[Cost]],-Tabla1[[#This Row],[Cost]]*Tabla1[[#This Row],[Cant]])</f>
        <v>325</v>
      </c>
      <c r="P1085" s="8">
        <f>IF(Tabla1[[#This Row],[Mov]]="VNT",-Tabla1[[#This Row],[Cant]],Tabla1[[#This Row],[Cant]])</f>
        <v>-1</v>
      </c>
      <c r="Q1085" s="8">
        <f>DAY(Tabla1[[#This Row],[Date]])</f>
        <v>3</v>
      </c>
      <c r="R1085" s="8">
        <f>MONTH(Tabla1[[#This Row],[Date]])</f>
        <v>7</v>
      </c>
      <c r="S1085" s="8">
        <f>YEAR(Tabla1[[#This Row],[Date]])</f>
        <v>2022</v>
      </c>
    </row>
    <row r="1086" spans="1:19" x14ac:dyDescent="0.2">
      <c r="A1086">
        <v>1085</v>
      </c>
      <c r="B1086" s="1">
        <v>44745</v>
      </c>
      <c r="C1086" t="s">
        <v>260</v>
      </c>
      <c r="D1086" t="s">
        <v>332</v>
      </c>
      <c r="E1086">
        <v>1</v>
      </c>
      <c r="F1086" t="s">
        <v>116</v>
      </c>
      <c r="G1086" t="s">
        <v>349</v>
      </c>
      <c r="H1086" t="s">
        <v>515</v>
      </c>
      <c r="M1086" s="2">
        <v>4675</v>
      </c>
      <c r="N1086" s="2">
        <v>5000</v>
      </c>
      <c r="O1086" s="2">
        <f>IF(Tabla1[[#This Row],[Mov]]="VNT",Tabla1[[#This Row],[Sale]]-Tabla1[[#This Row],[Cost]],-Tabla1[[#This Row],[Cost]]*Tabla1[[#This Row],[Cant]])</f>
        <v>325</v>
      </c>
      <c r="P1086" s="8">
        <f>IF(Tabla1[[#This Row],[Mov]]="VNT",-Tabla1[[#This Row],[Cant]],Tabla1[[#This Row],[Cant]])</f>
        <v>-1</v>
      </c>
      <c r="Q1086" s="8">
        <f>DAY(Tabla1[[#This Row],[Date]])</f>
        <v>3</v>
      </c>
      <c r="R1086" s="8">
        <f>MONTH(Tabla1[[#This Row],[Date]])</f>
        <v>7</v>
      </c>
      <c r="S1086" s="8">
        <f>YEAR(Tabla1[[#This Row],[Date]])</f>
        <v>2022</v>
      </c>
    </row>
    <row r="1087" spans="1:19" x14ac:dyDescent="0.2">
      <c r="A1087">
        <v>1086</v>
      </c>
      <c r="B1087" s="1">
        <v>44745</v>
      </c>
      <c r="C1087" t="s">
        <v>260</v>
      </c>
      <c r="D1087" t="s">
        <v>332</v>
      </c>
      <c r="E1087">
        <v>1</v>
      </c>
      <c r="F1087" t="s">
        <v>116</v>
      </c>
      <c r="G1087" t="s">
        <v>347</v>
      </c>
      <c r="H1087" t="s">
        <v>518</v>
      </c>
      <c r="M1087" s="2">
        <v>9350</v>
      </c>
      <c r="N1087" s="2">
        <v>10000</v>
      </c>
      <c r="O1087" s="2">
        <f>IF(Tabla1[[#This Row],[Mov]]="VNT",Tabla1[[#This Row],[Sale]]-Tabla1[[#This Row],[Cost]],-Tabla1[[#This Row],[Cost]]*Tabla1[[#This Row],[Cant]])</f>
        <v>650</v>
      </c>
      <c r="P1087" s="8">
        <f>IF(Tabla1[[#This Row],[Mov]]="VNT",-Tabla1[[#This Row],[Cant]],Tabla1[[#This Row],[Cant]])</f>
        <v>-1</v>
      </c>
      <c r="Q1087" s="8">
        <f>DAY(Tabla1[[#This Row],[Date]])</f>
        <v>3</v>
      </c>
      <c r="R1087" s="8">
        <f>MONTH(Tabla1[[#This Row],[Date]])</f>
        <v>7</v>
      </c>
      <c r="S1087" s="8">
        <f>YEAR(Tabla1[[#This Row],[Date]])</f>
        <v>2022</v>
      </c>
    </row>
    <row r="1088" spans="1:19" x14ac:dyDescent="0.2">
      <c r="A1088">
        <v>1087</v>
      </c>
      <c r="B1088" s="1">
        <v>44745</v>
      </c>
      <c r="C1088" t="s">
        <v>260</v>
      </c>
      <c r="D1088" t="s">
        <v>332</v>
      </c>
      <c r="E1088">
        <v>1</v>
      </c>
      <c r="F1088" t="s">
        <v>15</v>
      </c>
      <c r="G1088" t="s">
        <v>385</v>
      </c>
      <c r="H1088" t="s">
        <v>20</v>
      </c>
      <c r="M1088" s="2">
        <v>4800</v>
      </c>
      <c r="N1088" s="2">
        <v>10000</v>
      </c>
      <c r="O1088" s="2">
        <f>IF(Tabla1[[#This Row],[Mov]]="VNT",Tabla1[[#This Row],[Sale]]-Tabla1[[#This Row],[Cost]],-Tabla1[[#This Row],[Cost]]*Tabla1[[#This Row],[Cant]])</f>
        <v>5200</v>
      </c>
      <c r="P1088" s="8">
        <f>IF(Tabla1[[#This Row],[Mov]]="VNT",-Tabla1[[#This Row],[Cant]],Tabla1[[#This Row],[Cant]])</f>
        <v>-1</v>
      </c>
      <c r="Q1088" s="8">
        <f>DAY(Tabla1[[#This Row],[Date]])</f>
        <v>3</v>
      </c>
      <c r="R1088" s="8">
        <f>MONTH(Tabla1[[#This Row],[Date]])</f>
        <v>7</v>
      </c>
      <c r="S1088" s="8">
        <f>YEAR(Tabla1[[#This Row],[Date]])</f>
        <v>2022</v>
      </c>
    </row>
    <row r="1089" spans="1:19" x14ac:dyDescent="0.2">
      <c r="A1089">
        <v>1088</v>
      </c>
      <c r="B1089" s="1">
        <v>44745</v>
      </c>
      <c r="C1089" t="s">
        <v>260</v>
      </c>
      <c r="D1089" t="s">
        <v>332</v>
      </c>
      <c r="E1089">
        <v>1</v>
      </c>
      <c r="F1089" t="s">
        <v>15</v>
      </c>
      <c r="G1089" t="s">
        <v>273</v>
      </c>
      <c r="H1089" t="s">
        <v>561</v>
      </c>
      <c r="M1089" s="2">
        <v>4500</v>
      </c>
      <c r="N1089" s="2">
        <v>15000</v>
      </c>
      <c r="O1089" s="2">
        <f>IF(Tabla1[[#This Row],[Mov]]="VNT",Tabla1[[#This Row],[Sale]]-Tabla1[[#This Row],[Cost]],-Tabla1[[#This Row],[Cost]]*Tabla1[[#This Row],[Cant]])</f>
        <v>10500</v>
      </c>
      <c r="P1089" s="8">
        <f>IF(Tabla1[[#This Row],[Mov]]="VNT",-Tabla1[[#This Row],[Cant]],Tabla1[[#This Row],[Cant]])</f>
        <v>-1</v>
      </c>
      <c r="Q1089" s="8">
        <f>DAY(Tabla1[[#This Row],[Date]])</f>
        <v>3</v>
      </c>
      <c r="R1089" s="8">
        <f>MONTH(Tabla1[[#This Row],[Date]])</f>
        <v>7</v>
      </c>
      <c r="S1089" s="8">
        <f>YEAR(Tabla1[[#This Row],[Date]])</f>
        <v>2022</v>
      </c>
    </row>
    <row r="1090" spans="1:19" x14ac:dyDescent="0.2">
      <c r="A1090">
        <v>1089</v>
      </c>
      <c r="B1090" s="1">
        <v>44743</v>
      </c>
      <c r="C1090" t="s">
        <v>261</v>
      </c>
      <c r="D1090" t="s">
        <v>817</v>
      </c>
      <c r="E1090">
        <v>10</v>
      </c>
      <c r="F1090" t="s">
        <v>848</v>
      </c>
      <c r="G1090" t="s">
        <v>727</v>
      </c>
      <c r="H1090" t="s">
        <v>853</v>
      </c>
      <c r="M1090" s="2">
        <v>740</v>
      </c>
      <c r="N1090" s="2">
        <v>2000</v>
      </c>
      <c r="O1090" s="2">
        <f>IF(Tabla1[[#This Row],[Mov]]="VNT",Tabla1[[#This Row],[Sale]]-Tabla1[[#This Row],[Cost]],-Tabla1[[#This Row],[Cost]]*Tabla1[[#This Row],[Cant]])</f>
        <v>-7400</v>
      </c>
      <c r="P1090" s="8">
        <f>IF(Tabla1[[#This Row],[Mov]]="VNT",-Tabla1[[#This Row],[Cant]],Tabla1[[#This Row],[Cant]])</f>
        <v>10</v>
      </c>
      <c r="Q1090" s="8">
        <f>DAY(Tabla1[[#This Row],[Date]])</f>
        <v>1</v>
      </c>
      <c r="R1090" s="8">
        <f>MONTH(Tabla1[[#This Row],[Date]])</f>
        <v>7</v>
      </c>
      <c r="S1090" s="8">
        <f>YEAR(Tabla1[[#This Row],[Date]])</f>
        <v>2022</v>
      </c>
    </row>
    <row r="1091" spans="1:19" x14ac:dyDescent="0.2">
      <c r="A1091">
        <v>1090</v>
      </c>
      <c r="B1091" s="1">
        <v>44743</v>
      </c>
      <c r="C1091" t="s">
        <v>261</v>
      </c>
      <c r="D1091" t="s">
        <v>817</v>
      </c>
      <c r="E1091">
        <v>10</v>
      </c>
      <c r="F1091" t="s">
        <v>848</v>
      </c>
      <c r="G1091" t="s">
        <v>727</v>
      </c>
      <c r="H1091" t="s">
        <v>140</v>
      </c>
      <c r="M1091" s="2">
        <v>740</v>
      </c>
      <c r="N1091" s="2">
        <v>2000</v>
      </c>
      <c r="O1091" s="2">
        <f>IF(Tabla1[[#This Row],[Mov]]="VNT",Tabla1[[#This Row],[Sale]]-Tabla1[[#This Row],[Cost]],-Tabla1[[#This Row],[Cost]]*Tabla1[[#This Row],[Cant]])</f>
        <v>-7400</v>
      </c>
      <c r="P1091" s="8">
        <f>IF(Tabla1[[#This Row],[Mov]]="VNT",-Tabla1[[#This Row],[Cant]],Tabla1[[#This Row],[Cant]])</f>
        <v>10</v>
      </c>
      <c r="Q1091" s="8">
        <f>DAY(Tabla1[[#This Row],[Date]])</f>
        <v>1</v>
      </c>
      <c r="R1091" s="8">
        <f>MONTH(Tabla1[[#This Row],[Date]])</f>
        <v>7</v>
      </c>
      <c r="S1091" s="8">
        <f>YEAR(Tabla1[[#This Row],[Date]])</f>
        <v>2022</v>
      </c>
    </row>
    <row r="1092" spans="1:19" x14ac:dyDescent="0.2">
      <c r="A1092">
        <v>1091</v>
      </c>
      <c r="B1092" s="1">
        <v>44743</v>
      </c>
      <c r="C1092" t="s">
        <v>261</v>
      </c>
      <c r="D1092" t="s">
        <v>817</v>
      </c>
      <c r="E1092">
        <v>1</v>
      </c>
      <c r="F1092" t="s">
        <v>849</v>
      </c>
      <c r="G1092" t="s">
        <v>852</v>
      </c>
      <c r="H1092" t="s">
        <v>854</v>
      </c>
      <c r="M1092" s="2">
        <v>47000</v>
      </c>
      <c r="N1092" s="2">
        <v>65000</v>
      </c>
      <c r="O1092" s="2">
        <f>IF(Tabla1[[#This Row],[Mov]]="VNT",Tabla1[[#This Row],[Sale]]-Tabla1[[#This Row],[Cost]],-Tabla1[[#This Row],[Cost]]*Tabla1[[#This Row],[Cant]])</f>
        <v>-47000</v>
      </c>
      <c r="P1092" s="8">
        <f>IF(Tabla1[[#This Row],[Mov]]="VNT",-Tabla1[[#This Row],[Cant]],Tabla1[[#This Row],[Cant]])</f>
        <v>1</v>
      </c>
      <c r="Q1092" s="8">
        <f>DAY(Tabla1[[#This Row],[Date]])</f>
        <v>1</v>
      </c>
      <c r="R1092" s="8">
        <f>MONTH(Tabla1[[#This Row],[Date]])</f>
        <v>7</v>
      </c>
      <c r="S1092" s="8">
        <f>YEAR(Tabla1[[#This Row],[Date]])</f>
        <v>2022</v>
      </c>
    </row>
    <row r="1093" spans="1:19" x14ac:dyDescent="0.2">
      <c r="A1093">
        <v>1092</v>
      </c>
      <c r="B1093" s="1">
        <v>44743</v>
      </c>
      <c r="C1093" t="s">
        <v>261</v>
      </c>
      <c r="D1093" t="s">
        <v>817</v>
      </c>
      <c r="E1093">
        <v>1</v>
      </c>
      <c r="F1093" t="s">
        <v>850</v>
      </c>
      <c r="G1093" t="s">
        <v>851</v>
      </c>
      <c r="H1093" t="s">
        <v>855</v>
      </c>
      <c r="M1093" s="2">
        <v>55000</v>
      </c>
      <c r="N1093" s="2">
        <v>80000</v>
      </c>
      <c r="O1093" s="2">
        <f>IF(Tabla1[[#This Row],[Mov]]="VNT",Tabla1[[#This Row],[Sale]]-Tabla1[[#This Row],[Cost]],-Tabla1[[#This Row],[Cost]]*Tabla1[[#This Row],[Cant]])</f>
        <v>-55000</v>
      </c>
      <c r="P1093" s="8">
        <f>IF(Tabla1[[#This Row],[Mov]]="VNT",-Tabla1[[#This Row],[Cant]],Tabla1[[#This Row],[Cant]])</f>
        <v>1</v>
      </c>
      <c r="Q1093" s="8">
        <f>DAY(Tabla1[[#This Row],[Date]])</f>
        <v>1</v>
      </c>
      <c r="R1093" s="8">
        <f>MONTH(Tabla1[[#This Row],[Date]])</f>
        <v>7</v>
      </c>
      <c r="S1093" s="8">
        <f>YEAR(Tabla1[[#This Row],[Date]])</f>
        <v>2022</v>
      </c>
    </row>
    <row r="1094" spans="1:19" x14ac:dyDescent="0.2">
      <c r="A1094">
        <v>1093</v>
      </c>
      <c r="B1094" s="1">
        <v>44743</v>
      </c>
      <c r="C1094" t="s">
        <v>261</v>
      </c>
      <c r="D1094" t="s">
        <v>339</v>
      </c>
      <c r="E1094">
        <v>1</v>
      </c>
      <c r="F1094" t="s">
        <v>351</v>
      </c>
      <c r="G1094" t="s">
        <v>266</v>
      </c>
      <c r="H1094" t="s">
        <v>856</v>
      </c>
      <c r="M1094" s="2">
        <v>16000</v>
      </c>
      <c r="N1094" s="2">
        <v>32000</v>
      </c>
      <c r="O1094" s="2">
        <f>IF(Tabla1[[#This Row],[Mov]]="VNT",Tabla1[[#This Row],[Sale]]-Tabla1[[#This Row],[Cost]],-Tabla1[[#This Row],[Cost]]*Tabla1[[#This Row],[Cant]])</f>
        <v>-16000</v>
      </c>
      <c r="P1094" s="8">
        <f>IF(Tabla1[[#This Row],[Mov]]="VNT",-Tabla1[[#This Row],[Cant]],Tabla1[[#This Row],[Cant]])</f>
        <v>1</v>
      </c>
      <c r="Q1094" s="8">
        <f>DAY(Tabla1[[#This Row],[Date]])</f>
        <v>1</v>
      </c>
      <c r="R1094" s="8">
        <f>MONTH(Tabla1[[#This Row],[Date]])</f>
        <v>7</v>
      </c>
      <c r="S1094" s="8">
        <f>YEAR(Tabla1[[#This Row],[Date]])</f>
        <v>2022</v>
      </c>
    </row>
    <row r="1095" spans="1:19" x14ac:dyDescent="0.2">
      <c r="A1095">
        <v>1094</v>
      </c>
      <c r="B1095" s="1">
        <v>44743</v>
      </c>
      <c r="C1095" t="s">
        <v>261</v>
      </c>
      <c r="D1095" t="s">
        <v>339</v>
      </c>
      <c r="E1095">
        <v>3</v>
      </c>
      <c r="F1095" t="s">
        <v>224</v>
      </c>
      <c r="G1095" t="s">
        <v>263</v>
      </c>
      <c r="H1095" t="s">
        <v>391</v>
      </c>
      <c r="M1095" s="2">
        <v>10000</v>
      </c>
      <c r="N1095" s="2">
        <v>20000</v>
      </c>
      <c r="O1095" s="2">
        <f>IF(Tabla1[[#This Row],[Mov]]="VNT",Tabla1[[#This Row],[Sale]]-Tabla1[[#This Row],[Cost]],-Tabla1[[#This Row],[Cost]]*Tabla1[[#This Row],[Cant]])</f>
        <v>-30000</v>
      </c>
      <c r="P1095" s="8">
        <f>IF(Tabla1[[#This Row],[Mov]]="VNT",-Tabla1[[#This Row],[Cant]],Tabla1[[#This Row],[Cant]])</f>
        <v>3</v>
      </c>
      <c r="Q1095" s="8">
        <f>DAY(Tabla1[[#This Row],[Date]])</f>
        <v>1</v>
      </c>
      <c r="R1095" s="8">
        <f>MONTH(Tabla1[[#This Row],[Date]])</f>
        <v>7</v>
      </c>
      <c r="S1095" s="8">
        <f>YEAR(Tabla1[[#This Row],[Date]])</f>
        <v>2022</v>
      </c>
    </row>
    <row r="1096" spans="1:19" x14ac:dyDescent="0.2">
      <c r="A1096">
        <v>1095</v>
      </c>
      <c r="B1096" s="1">
        <v>44743</v>
      </c>
      <c r="C1096" t="s">
        <v>261</v>
      </c>
      <c r="D1096" t="s">
        <v>339</v>
      </c>
      <c r="E1096">
        <v>10</v>
      </c>
      <c r="F1096" t="s">
        <v>342</v>
      </c>
      <c r="G1096" t="s">
        <v>263</v>
      </c>
      <c r="H1096" t="s">
        <v>282</v>
      </c>
      <c r="M1096" s="2">
        <v>1000</v>
      </c>
      <c r="N1096" s="2">
        <v>10000</v>
      </c>
      <c r="O1096" s="2">
        <f>IF(Tabla1[[#This Row],[Mov]]="VNT",Tabla1[[#This Row],[Sale]]-Tabla1[[#This Row],[Cost]],-Tabla1[[#This Row],[Cost]]*Tabla1[[#This Row],[Cant]])</f>
        <v>-10000</v>
      </c>
      <c r="P1096" s="8">
        <f>IF(Tabla1[[#This Row],[Mov]]="VNT",-Tabla1[[#This Row],[Cant]],Tabla1[[#This Row],[Cant]])</f>
        <v>10</v>
      </c>
      <c r="Q1096" s="8">
        <f>DAY(Tabla1[[#This Row],[Date]])</f>
        <v>1</v>
      </c>
      <c r="R1096" s="8">
        <f>MONTH(Tabla1[[#This Row],[Date]])</f>
        <v>7</v>
      </c>
      <c r="S1096" s="8">
        <f>YEAR(Tabla1[[#This Row],[Date]])</f>
        <v>2022</v>
      </c>
    </row>
    <row r="1097" spans="1:19" x14ac:dyDescent="0.2">
      <c r="A1097">
        <v>1096</v>
      </c>
      <c r="B1097" s="1">
        <v>44743</v>
      </c>
      <c r="C1097" t="s">
        <v>261</v>
      </c>
      <c r="D1097" t="s">
        <v>339</v>
      </c>
      <c r="E1097">
        <v>1</v>
      </c>
      <c r="F1097" t="s">
        <v>617</v>
      </c>
      <c r="G1097" t="s">
        <v>266</v>
      </c>
      <c r="H1097" t="s">
        <v>879</v>
      </c>
      <c r="J1097" t="s">
        <v>23</v>
      </c>
      <c r="M1097" s="2">
        <v>65000</v>
      </c>
      <c r="N1097" s="2">
        <v>99000</v>
      </c>
      <c r="O1097" s="2">
        <f>IF(Tabla1[[#This Row],[Mov]]="VNT",Tabla1[[#This Row],[Sale]]-Tabla1[[#This Row],[Cost]],-Tabla1[[#This Row],[Cost]]*Tabla1[[#This Row],[Cant]])</f>
        <v>-65000</v>
      </c>
      <c r="P1097" s="8">
        <f>IF(Tabla1[[#This Row],[Mov]]="VNT",-Tabla1[[#This Row],[Cant]],Tabla1[[#This Row],[Cant]])</f>
        <v>1</v>
      </c>
      <c r="Q1097" s="8">
        <f>DAY(Tabla1[[#This Row],[Date]])</f>
        <v>1</v>
      </c>
      <c r="R1097" s="8">
        <f>MONTH(Tabla1[[#This Row],[Date]])</f>
        <v>7</v>
      </c>
      <c r="S1097" s="8">
        <f>YEAR(Tabla1[[#This Row],[Date]])</f>
        <v>2022</v>
      </c>
    </row>
    <row r="1098" spans="1:19" x14ac:dyDescent="0.2">
      <c r="A1098">
        <v>1097</v>
      </c>
      <c r="B1098" s="1">
        <v>44743</v>
      </c>
      <c r="C1098" t="s">
        <v>261</v>
      </c>
      <c r="D1098" t="s">
        <v>623</v>
      </c>
      <c r="E1098">
        <v>1</v>
      </c>
      <c r="F1098" t="s">
        <v>532</v>
      </c>
      <c r="G1098" t="s">
        <v>273</v>
      </c>
      <c r="H1098" t="s">
        <v>552</v>
      </c>
      <c r="J1098" t="s">
        <v>23</v>
      </c>
      <c r="M1098" s="2">
        <v>18000</v>
      </c>
      <c r="N1098" s="2">
        <v>35000</v>
      </c>
      <c r="O1098" s="2">
        <f>IF(Tabla1[[#This Row],[Mov]]="VNT",Tabla1[[#This Row],[Sale]]-Tabla1[[#This Row],[Cost]],-Tabla1[[#This Row],[Cost]]*Tabla1[[#This Row],[Cant]])</f>
        <v>-18000</v>
      </c>
      <c r="P1098" s="8">
        <f>IF(Tabla1[[#This Row],[Mov]]="VNT",-Tabla1[[#This Row],[Cant]],Tabla1[[#This Row],[Cant]])</f>
        <v>1</v>
      </c>
      <c r="Q1098" s="8">
        <f>DAY(Tabla1[[#This Row],[Date]])</f>
        <v>1</v>
      </c>
      <c r="R1098" s="8">
        <f>MONTH(Tabla1[[#This Row],[Date]])</f>
        <v>7</v>
      </c>
      <c r="S1098" s="8">
        <f>YEAR(Tabla1[[#This Row],[Date]])</f>
        <v>2022</v>
      </c>
    </row>
    <row r="1099" spans="1:19" x14ac:dyDescent="0.2">
      <c r="A1099">
        <v>1098</v>
      </c>
      <c r="B1099" s="1">
        <v>44743</v>
      </c>
      <c r="C1099" t="s">
        <v>261</v>
      </c>
      <c r="D1099" t="s">
        <v>623</v>
      </c>
      <c r="E1099">
        <v>2</v>
      </c>
      <c r="F1099" t="s">
        <v>532</v>
      </c>
      <c r="G1099" t="s">
        <v>273</v>
      </c>
      <c r="H1099" t="s">
        <v>552</v>
      </c>
      <c r="J1099" t="s">
        <v>651</v>
      </c>
      <c r="M1099" s="2">
        <v>18000</v>
      </c>
      <c r="N1099" s="2">
        <v>35000</v>
      </c>
      <c r="O1099" s="2">
        <f>IF(Tabla1[[#This Row],[Mov]]="VNT",Tabla1[[#This Row],[Sale]]-Tabla1[[#This Row],[Cost]],-Tabla1[[#This Row],[Cost]]*Tabla1[[#This Row],[Cant]])</f>
        <v>-36000</v>
      </c>
      <c r="P1099" s="8">
        <f>IF(Tabla1[[#This Row],[Mov]]="VNT",-Tabla1[[#This Row],[Cant]],Tabla1[[#This Row],[Cant]])</f>
        <v>2</v>
      </c>
      <c r="Q1099" s="8">
        <f>DAY(Tabla1[[#This Row],[Date]])</f>
        <v>1</v>
      </c>
      <c r="R1099" s="8">
        <f>MONTH(Tabla1[[#This Row],[Date]])</f>
        <v>7</v>
      </c>
      <c r="S1099" s="8">
        <f>YEAR(Tabla1[[#This Row],[Date]])</f>
        <v>2022</v>
      </c>
    </row>
    <row r="1100" spans="1:19" x14ac:dyDescent="0.2">
      <c r="A1100">
        <v>1099</v>
      </c>
      <c r="B1100" s="1">
        <v>44743</v>
      </c>
      <c r="C1100" t="s">
        <v>261</v>
      </c>
      <c r="D1100" t="s">
        <v>623</v>
      </c>
      <c r="E1100">
        <v>1</v>
      </c>
      <c r="F1100" t="s">
        <v>734</v>
      </c>
      <c r="G1100" t="s">
        <v>857</v>
      </c>
      <c r="H1100" t="s">
        <v>735</v>
      </c>
      <c r="J1100" t="s">
        <v>17</v>
      </c>
      <c r="M1100" s="2">
        <v>24000</v>
      </c>
      <c r="N1100" s="2">
        <v>45000</v>
      </c>
      <c r="O1100" s="2">
        <f>IF(Tabla1[[#This Row],[Mov]]="VNT",Tabla1[[#This Row],[Sale]]-Tabla1[[#This Row],[Cost]],-Tabla1[[#This Row],[Cost]]*Tabla1[[#This Row],[Cant]])</f>
        <v>-24000</v>
      </c>
      <c r="P1100" s="8">
        <f>IF(Tabla1[[#This Row],[Mov]]="VNT",-Tabla1[[#This Row],[Cant]],Tabla1[[#This Row],[Cant]])</f>
        <v>1</v>
      </c>
      <c r="Q1100" s="8">
        <f>DAY(Tabla1[[#This Row],[Date]])</f>
        <v>1</v>
      </c>
      <c r="R1100" s="8">
        <f>MONTH(Tabla1[[#This Row],[Date]])</f>
        <v>7</v>
      </c>
      <c r="S1100" s="8">
        <f>YEAR(Tabla1[[#This Row],[Date]])</f>
        <v>2022</v>
      </c>
    </row>
    <row r="1101" spans="1:19" x14ac:dyDescent="0.2">
      <c r="A1101">
        <v>1100</v>
      </c>
      <c r="B1101" s="1">
        <v>44743</v>
      </c>
      <c r="C1101" t="s">
        <v>261</v>
      </c>
      <c r="D1101" t="s">
        <v>623</v>
      </c>
      <c r="E1101">
        <v>1</v>
      </c>
      <c r="F1101" t="s">
        <v>734</v>
      </c>
      <c r="G1101" t="s">
        <v>857</v>
      </c>
      <c r="H1101" t="s">
        <v>858</v>
      </c>
      <c r="J1101" t="s">
        <v>23</v>
      </c>
      <c r="M1101" s="2">
        <v>29000</v>
      </c>
      <c r="N1101" s="2">
        <v>50000</v>
      </c>
      <c r="O1101" s="2">
        <f>IF(Tabla1[[#This Row],[Mov]]="VNT",Tabla1[[#This Row],[Sale]]-Tabla1[[#This Row],[Cost]],-Tabla1[[#This Row],[Cost]]*Tabla1[[#This Row],[Cant]])</f>
        <v>-29000</v>
      </c>
      <c r="P1101" s="8">
        <f>IF(Tabla1[[#This Row],[Mov]]="VNT",-Tabla1[[#This Row],[Cant]],Tabla1[[#This Row],[Cant]])</f>
        <v>1</v>
      </c>
      <c r="Q1101" s="8">
        <f>DAY(Tabla1[[#This Row],[Date]])</f>
        <v>1</v>
      </c>
      <c r="R1101" s="8">
        <f>MONTH(Tabla1[[#This Row],[Date]])</f>
        <v>7</v>
      </c>
      <c r="S1101" s="8">
        <f>YEAR(Tabla1[[#This Row],[Date]])</f>
        <v>2022</v>
      </c>
    </row>
    <row r="1102" spans="1:19" x14ac:dyDescent="0.2">
      <c r="A1102">
        <v>1101</v>
      </c>
      <c r="B1102" s="1">
        <v>44743</v>
      </c>
      <c r="C1102" t="s">
        <v>261</v>
      </c>
      <c r="D1102" t="s">
        <v>339</v>
      </c>
      <c r="E1102">
        <v>2</v>
      </c>
      <c r="F1102" t="s">
        <v>532</v>
      </c>
      <c r="G1102" t="s">
        <v>273</v>
      </c>
      <c r="H1102" t="s">
        <v>552</v>
      </c>
      <c r="J1102" t="s">
        <v>17</v>
      </c>
      <c r="M1102" s="2">
        <v>20000</v>
      </c>
      <c r="N1102" s="2">
        <v>35000</v>
      </c>
      <c r="O1102" s="2">
        <f>IF(Tabla1[[#This Row],[Mov]]="VNT",Tabla1[[#This Row],[Sale]]-Tabla1[[#This Row],[Cost]],-Tabla1[[#This Row],[Cost]]*Tabla1[[#This Row],[Cant]])</f>
        <v>-40000</v>
      </c>
      <c r="P1102" s="8">
        <f>IF(Tabla1[[#This Row],[Mov]]="VNT",-Tabla1[[#This Row],[Cant]],Tabla1[[#This Row],[Cant]])</f>
        <v>2</v>
      </c>
      <c r="Q1102" s="8">
        <f>DAY(Tabla1[[#This Row],[Date]])</f>
        <v>1</v>
      </c>
      <c r="R1102" s="8">
        <f>MONTH(Tabla1[[#This Row],[Date]])</f>
        <v>7</v>
      </c>
      <c r="S1102" s="8">
        <f>YEAR(Tabla1[[#This Row],[Date]])</f>
        <v>2022</v>
      </c>
    </row>
    <row r="1103" spans="1:19" x14ac:dyDescent="0.2">
      <c r="A1103">
        <v>1102</v>
      </c>
      <c r="B1103" s="1">
        <v>44746</v>
      </c>
      <c r="C1103" t="s">
        <v>260</v>
      </c>
      <c r="D1103" t="s">
        <v>332</v>
      </c>
      <c r="E1103">
        <v>1</v>
      </c>
      <c r="F1103" t="s">
        <v>682</v>
      </c>
      <c r="G1103" t="s">
        <v>266</v>
      </c>
      <c r="H1103" t="s">
        <v>683</v>
      </c>
      <c r="M1103" s="2">
        <v>3500</v>
      </c>
      <c r="N1103" s="2">
        <v>10000</v>
      </c>
      <c r="O1103" s="2">
        <f>IF(Tabla1[[#This Row],[Mov]]="VNT",Tabla1[[#This Row],[Sale]]-Tabla1[[#This Row],[Cost]],-Tabla1[[#This Row],[Cost]]*Tabla1[[#This Row],[Cant]])</f>
        <v>6500</v>
      </c>
      <c r="P1103" s="8">
        <f>IF(Tabla1[[#This Row],[Mov]]="VNT",-Tabla1[[#This Row],[Cant]],Tabla1[[#This Row],[Cant]])</f>
        <v>-1</v>
      </c>
      <c r="Q1103" s="8">
        <f>DAY(Tabla1[[#This Row],[Date]])</f>
        <v>4</v>
      </c>
      <c r="R1103" s="8">
        <f>MONTH(Tabla1[[#This Row],[Date]])</f>
        <v>7</v>
      </c>
      <c r="S1103" s="8">
        <f>YEAR(Tabla1[[#This Row],[Date]])</f>
        <v>2022</v>
      </c>
    </row>
    <row r="1104" spans="1:19" x14ac:dyDescent="0.2">
      <c r="A1104">
        <v>1103</v>
      </c>
      <c r="B1104" s="1">
        <v>44746</v>
      </c>
      <c r="C1104" t="s">
        <v>260</v>
      </c>
      <c r="D1104" t="s">
        <v>108</v>
      </c>
      <c r="E1104">
        <v>2</v>
      </c>
      <c r="F1104" t="s">
        <v>848</v>
      </c>
      <c r="G1104" t="s">
        <v>727</v>
      </c>
      <c r="H1104" t="s">
        <v>853</v>
      </c>
      <c r="M1104" s="2">
        <v>740</v>
      </c>
      <c r="N1104" s="2">
        <v>2000</v>
      </c>
      <c r="O1104" s="2">
        <f>IF(Tabla1[[#This Row],[Mov]]="VNT",Tabla1[[#This Row],[Sale]]-Tabla1[[#This Row],[Cost]],-Tabla1[[#This Row],[Cost]]*Tabla1[[#This Row],[Cant]])</f>
        <v>1260</v>
      </c>
      <c r="P1104" s="8">
        <f>IF(Tabla1[[#This Row],[Mov]]="VNT",-Tabla1[[#This Row],[Cant]],Tabla1[[#This Row],[Cant]])</f>
        <v>-2</v>
      </c>
      <c r="Q1104" s="8">
        <f>DAY(Tabla1[[#This Row],[Date]])</f>
        <v>4</v>
      </c>
      <c r="R1104" s="8">
        <f>MONTH(Tabla1[[#This Row],[Date]])</f>
        <v>7</v>
      </c>
      <c r="S1104" s="8">
        <f>YEAR(Tabla1[[#This Row],[Date]])</f>
        <v>2022</v>
      </c>
    </row>
    <row r="1105" spans="1:19" x14ac:dyDescent="0.2">
      <c r="A1105">
        <v>1104</v>
      </c>
      <c r="B1105" s="1">
        <v>44746</v>
      </c>
      <c r="C1105" t="s">
        <v>260</v>
      </c>
      <c r="D1105" t="s">
        <v>108</v>
      </c>
      <c r="E1105">
        <v>2</v>
      </c>
      <c r="F1105" t="s">
        <v>848</v>
      </c>
      <c r="G1105" t="s">
        <v>727</v>
      </c>
      <c r="H1105" t="s">
        <v>853</v>
      </c>
      <c r="M1105" s="2">
        <v>740</v>
      </c>
      <c r="N1105" s="2">
        <v>2000</v>
      </c>
      <c r="O1105" s="2">
        <f>IF(Tabla1[[#This Row],[Mov]]="VNT",Tabla1[[#This Row],[Sale]]-Tabla1[[#This Row],[Cost]],-Tabla1[[#This Row],[Cost]]*Tabla1[[#This Row],[Cant]])</f>
        <v>1260</v>
      </c>
      <c r="P1105" s="8">
        <f>IF(Tabla1[[#This Row],[Mov]]="VNT",-Tabla1[[#This Row],[Cant]],Tabla1[[#This Row],[Cant]])</f>
        <v>-2</v>
      </c>
      <c r="Q1105" s="8">
        <f>DAY(Tabla1[[#This Row],[Date]])</f>
        <v>4</v>
      </c>
      <c r="R1105" s="8">
        <f>MONTH(Tabla1[[#This Row],[Date]])</f>
        <v>7</v>
      </c>
      <c r="S1105" s="8">
        <f>YEAR(Tabla1[[#This Row],[Date]])</f>
        <v>2022</v>
      </c>
    </row>
    <row r="1106" spans="1:19" x14ac:dyDescent="0.2">
      <c r="A1106">
        <v>1105</v>
      </c>
      <c r="B1106" s="1">
        <v>44746</v>
      </c>
      <c r="C1106" t="s">
        <v>260</v>
      </c>
      <c r="D1106" t="s">
        <v>332</v>
      </c>
      <c r="E1106">
        <v>1</v>
      </c>
      <c r="F1106" t="s">
        <v>116</v>
      </c>
      <c r="G1106" t="s">
        <v>347</v>
      </c>
      <c r="H1106" t="s">
        <v>518</v>
      </c>
      <c r="M1106" s="2">
        <v>5610</v>
      </c>
      <c r="N1106" s="2">
        <v>6000</v>
      </c>
      <c r="O1106" s="2">
        <f>IF(Tabla1[[#This Row],[Mov]]="VNT",Tabla1[[#This Row],[Sale]]-Tabla1[[#This Row],[Cost]],-Tabla1[[#This Row],[Cost]]*Tabla1[[#This Row],[Cant]])</f>
        <v>390</v>
      </c>
      <c r="P1106" s="8">
        <f>IF(Tabla1[[#This Row],[Mov]]="VNT",-Tabla1[[#This Row],[Cant]],Tabla1[[#This Row],[Cant]])</f>
        <v>-1</v>
      </c>
      <c r="Q1106" s="8">
        <f>DAY(Tabla1[[#This Row],[Date]])</f>
        <v>4</v>
      </c>
      <c r="R1106" s="8">
        <f>MONTH(Tabla1[[#This Row],[Date]])</f>
        <v>7</v>
      </c>
      <c r="S1106" s="8">
        <f>YEAR(Tabla1[[#This Row],[Date]])</f>
        <v>2022</v>
      </c>
    </row>
    <row r="1107" spans="1:19" x14ac:dyDescent="0.2">
      <c r="A1107">
        <v>1106</v>
      </c>
      <c r="B1107" s="1">
        <v>44746</v>
      </c>
      <c r="C1107" t="s">
        <v>260</v>
      </c>
      <c r="D1107" t="s">
        <v>332</v>
      </c>
      <c r="E1107">
        <v>1</v>
      </c>
      <c r="F1107" t="s">
        <v>532</v>
      </c>
      <c r="G1107" t="s">
        <v>273</v>
      </c>
      <c r="H1107" t="s">
        <v>733</v>
      </c>
      <c r="J1107" t="s">
        <v>81</v>
      </c>
      <c r="M1107" s="2">
        <v>20000</v>
      </c>
      <c r="N1107" s="2">
        <v>33000</v>
      </c>
      <c r="O1107" s="2">
        <f>IF(Tabla1[[#This Row],[Mov]]="VNT",Tabla1[[#This Row],[Sale]]-Tabla1[[#This Row],[Cost]],-Tabla1[[#This Row],[Cost]]*Tabla1[[#This Row],[Cant]])</f>
        <v>13000</v>
      </c>
      <c r="P1107" s="8">
        <f>IF(Tabla1[[#This Row],[Mov]]="VNT",-Tabla1[[#This Row],[Cant]],Tabla1[[#This Row],[Cant]])</f>
        <v>-1</v>
      </c>
      <c r="Q1107" s="8">
        <f>DAY(Tabla1[[#This Row],[Date]])</f>
        <v>4</v>
      </c>
      <c r="R1107" s="8">
        <f>MONTH(Tabla1[[#This Row],[Date]])</f>
        <v>7</v>
      </c>
      <c r="S1107" s="8">
        <f>YEAR(Tabla1[[#This Row],[Date]])</f>
        <v>2022</v>
      </c>
    </row>
    <row r="1108" spans="1:19" x14ac:dyDescent="0.2">
      <c r="A1108">
        <v>1107</v>
      </c>
      <c r="B1108" s="1">
        <v>44746</v>
      </c>
      <c r="C1108" t="s">
        <v>260</v>
      </c>
      <c r="D1108" t="s">
        <v>332</v>
      </c>
      <c r="E1108">
        <v>1</v>
      </c>
      <c r="F1108" t="s">
        <v>116</v>
      </c>
      <c r="G1108" t="s">
        <v>347</v>
      </c>
      <c r="H1108" t="s">
        <v>518</v>
      </c>
      <c r="M1108" s="2">
        <v>5610</v>
      </c>
      <c r="N1108" s="2">
        <v>6000</v>
      </c>
      <c r="O1108" s="2">
        <f>IF(Tabla1[[#This Row],[Mov]]="VNT",Tabla1[[#This Row],[Sale]]-Tabla1[[#This Row],[Cost]],-Tabla1[[#This Row],[Cost]]*Tabla1[[#This Row],[Cant]])</f>
        <v>390</v>
      </c>
      <c r="P1108" s="8">
        <f>IF(Tabla1[[#This Row],[Mov]]="VNT",-Tabla1[[#This Row],[Cant]],Tabla1[[#This Row],[Cant]])</f>
        <v>-1</v>
      </c>
      <c r="Q1108" s="8">
        <f>DAY(Tabla1[[#This Row],[Date]])</f>
        <v>4</v>
      </c>
      <c r="R1108" s="8">
        <f>MONTH(Tabla1[[#This Row],[Date]])</f>
        <v>7</v>
      </c>
      <c r="S1108" s="8">
        <f>YEAR(Tabla1[[#This Row],[Date]])</f>
        <v>2022</v>
      </c>
    </row>
    <row r="1109" spans="1:19" x14ac:dyDescent="0.2">
      <c r="A1109">
        <v>1108</v>
      </c>
      <c r="B1109" s="1">
        <v>44746</v>
      </c>
      <c r="C1109" t="s">
        <v>260</v>
      </c>
      <c r="D1109" t="s">
        <v>332</v>
      </c>
      <c r="E1109">
        <v>1</v>
      </c>
      <c r="F1109" t="s">
        <v>116</v>
      </c>
      <c r="G1109" t="s">
        <v>349</v>
      </c>
      <c r="H1109" t="s">
        <v>515</v>
      </c>
      <c r="M1109" s="2">
        <v>935</v>
      </c>
      <c r="N1109" s="2">
        <v>1000</v>
      </c>
      <c r="O1109" s="2">
        <f>IF(Tabla1[[#This Row],[Mov]]="VNT",Tabla1[[#This Row],[Sale]]-Tabla1[[#This Row],[Cost]],-Tabla1[[#This Row],[Cost]]*Tabla1[[#This Row],[Cant]])</f>
        <v>65</v>
      </c>
      <c r="P1109" s="8">
        <f>IF(Tabla1[[#This Row],[Mov]]="VNT",-Tabla1[[#This Row],[Cant]],Tabla1[[#This Row],[Cant]])</f>
        <v>-1</v>
      </c>
      <c r="Q1109" s="8">
        <f>DAY(Tabla1[[#This Row],[Date]])</f>
        <v>4</v>
      </c>
      <c r="R1109" s="8">
        <f>MONTH(Tabla1[[#This Row],[Date]])</f>
        <v>7</v>
      </c>
      <c r="S1109" s="8">
        <f>YEAR(Tabla1[[#This Row],[Date]])</f>
        <v>2022</v>
      </c>
    </row>
    <row r="1110" spans="1:19" x14ac:dyDescent="0.2">
      <c r="A1110">
        <v>1109</v>
      </c>
      <c r="B1110" s="1">
        <v>44746</v>
      </c>
      <c r="C1110" t="s">
        <v>260</v>
      </c>
      <c r="D1110" t="s">
        <v>332</v>
      </c>
      <c r="E1110">
        <v>1</v>
      </c>
      <c r="F1110" t="s">
        <v>15</v>
      </c>
      <c r="G1110" t="s">
        <v>333</v>
      </c>
      <c r="H1110" t="s">
        <v>218</v>
      </c>
      <c r="M1110" s="2">
        <v>5000</v>
      </c>
      <c r="N1110" s="2">
        <v>12000</v>
      </c>
      <c r="O1110" s="2">
        <f>IF(Tabla1[[#This Row],[Mov]]="VNT",Tabla1[[#This Row],[Sale]]-Tabla1[[#This Row],[Cost]],-Tabla1[[#This Row],[Cost]]*Tabla1[[#This Row],[Cant]])</f>
        <v>7000</v>
      </c>
      <c r="P1110" s="8">
        <f>IF(Tabla1[[#This Row],[Mov]]="VNT",-Tabla1[[#This Row],[Cant]],Tabla1[[#This Row],[Cant]])</f>
        <v>-1</v>
      </c>
      <c r="Q1110" s="8">
        <f>DAY(Tabla1[[#This Row],[Date]])</f>
        <v>4</v>
      </c>
      <c r="R1110" s="8">
        <f>MONTH(Tabla1[[#This Row],[Date]])</f>
        <v>7</v>
      </c>
      <c r="S1110" s="8">
        <f>YEAR(Tabla1[[#This Row],[Date]])</f>
        <v>2022</v>
      </c>
    </row>
    <row r="1111" spans="1:19" x14ac:dyDescent="0.2">
      <c r="A1111">
        <v>1110</v>
      </c>
      <c r="B1111" s="1">
        <v>44746</v>
      </c>
      <c r="C1111" t="s">
        <v>260</v>
      </c>
      <c r="D1111" t="s">
        <v>332</v>
      </c>
      <c r="E1111">
        <v>1</v>
      </c>
      <c r="F1111" t="s">
        <v>342</v>
      </c>
      <c r="G1111" t="s">
        <v>273</v>
      </c>
      <c r="H1111" t="s">
        <v>859</v>
      </c>
      <c r="M1111" s="2">
        <v>1000</v>
      </c>
      <c r="N1111" s="2">
        <v>10000</v>
      </c>
      <c r="O1111" s="2">
        <f>IF(Tabla1[[#This Row],[Mov]]="VNT",Tabla1[[#This Row],[Sale]]-Tabla1[[#This Row],[Cost]],-Tabla1[[#This Row],[Cost]]*Tabla1[[#This Row],[Cant]])</f>
        <v>9000</v>
      </c>
      <c r="P1111" s="8">
        <f>IF(Tabla1[[#This Row],[Mov]]="VNT",-Tabla1[[#This Row],[Cant]],Tabla1[[#This Row],[Cant]])</f>
        <v>-1</v>
      </c>
      <c r="Q1111" s="8">
        <f>DAY(Tabla1[[#This Row],[Date]])</f>
        <v>4</v>
      </c>
      <c r="R1111" s="8">
        <f>MONTH(Tabla1[[#This Row],[Date]])</f>
        <v>7</v>
      </c>
      <c r="S1111" s="8">
        <f>YEAR(Tabla1[[#This Row],[Date]])</f>
        <v>2022</v>
      </c>
    </row>
    <row r="1112" spans="1:19" x14ac:dyDescent="0.2">
      <c r="A1112">
        <v>1111</v>
      </c>
      <c r="B1112" s="1">
        <v>44746</v>
      </c>
      <c r="C1112" t="s">
        <v>260</v>
      </c>
      <c r="D1112" t="s">
        <v>332</v>
      </c>
      <c r="E1112">
        <v>1</v>
      </c>
      <c r="F1112" t="s">
        <v>15</v>
      </c>
      <c r="G1112" t="s">
        <v>385</v>
      </c>
      <c r="H1112" t="s">
        <v>16</v>
      </c>
      <c r="M1112" s="2">
        <v>4700</v>
      </c>
      <c r="N1112" s="2">
        <v>10000</v>
      </c>
      <c r="O1112" s="2">
        <f>IF(Tabla1[[#This Row],[Mov]]="VNT",Tabla1[[#This Row],[Sale]]-Tabla1[[#This Row],[Cost]],-Tabla1[[#This Row],[Cost]]*Tabla1[[#This Row],[Cant]])</f>
        <v>5300</v>
      </c>
      <c r="P1112" s="8">
        <f>IF(Tabla1[[#This Row],[Mov]]="VNT",-Tabla1[[#This Row],[Cant]],Tabla1[[#This Row],[Cant]])</f>
        <v>-1</v>
      </c>
      <c r="Q1112" s="8">
        <f>DAY(Tabla1[[#This Row],[Date]])</f>
        <v>4</v>
      </c>
      <c r="R1112" s="8">
        <f>MONTH(Tabla1[[#This Row],[Date]])</f>
        <v>7</v>
      </c>
      <c r="S1112" s="8">
        <f>YEAR(Tabla1[[#This Row],[Date]])</f>
        <v>2022</v>
      </c>
    </row>
    <row r="1113" spans="1:19" x14ac:dyDescent="0.2">
      <c r="A1113">
        <v>1112</v>
      </c>
      <c r="B1113" s="1">
        <v>44746</v>
      </c>
      <c r="C1113" t="s">
        <v>260</v>
      </c>
      <c r="D1113" t="s">
        <v>332</v>
      </c>
      <c r="E1113">
        <v>1</v>
      </c>
      <c r="F1113" t="s">
        <v>201</v>
      </c>
      <c r="G1113" t="s">
        <v>623</v>
      </c>
      <c r="H1113" t="s">
        <v>202</v>
      </c>
      <c r="M1113" s="2">
        <v>38000</v>
      </c>
      <c r="N1113" s="2">
        <v>62000</v>
      </c>
      <c r="O1113" s="2">
        <f>IF(Tabla1[[#This Row],[Mov]]="VNT",Tabla1[[#This Row],[Sale]]-Tabla1[[#This Row],[Cost]],-Tabla1[[#This Row],[Cost]]*Tabla1[[#This Row],[Cant]])</f>
        <v>24000</v>
      </c>
      <c r="P1113" s="8">
        <f>IF(Tabla1[[#This Row],[Mov]]="VNT",-Tabla1[[#This Row],[Cant]],Tabla1[[#This Row],[Cant]])</f>
        <v>-1</v>
      </c>
      <c r="Q1113" s="8">
        <f>DAY(Tabla1[[#This Row],[Date]])</f>
        <v>4</v>
      </c>
      <c r="R1113" s="8">
        <f>MONTH(Tabla1[[#This Row],[Date]])</f>
        <v>7</v>
      </c>
      <c r="S1113" s="8">
        <f>YEAR(Tabla1[[#This Row],[Date]])</f>
        <v>2022</v>
      </c>
    </row>
    <row r="1114" spans="1:19" x14ac:dyDescent="0.2">
      <c r="A1114">
        <v>1113</v>
      </c>
      <c r="B1114" s="1">
        <v>44746</v>
      </c>
      <c r="C1114" t="s">
        <v>260</v>
      </c>
      <c r="D1114" t="s">
        <v>332</v>
      </c>
      <c r="E1114">
        <v>1</v>
      </c>
      <c r="F1114" t="s">
        <v>21</v>
      </c>
      <c r="G1114" t="s">
        <v>623</v>
      </c>
      <c r="H1114" t="s">
        <v>231</v>
      </c>
      <c r="M1114" s="2">
        <v>2800</v>
      </c>
      <c r="N1114" s="2">
        <v>8000</v>
      </c>
      <c r="O1114" s="2">
        <f>IF(Tabla1[[#This Row],[Mov]]="VNT",Tabla1[[#This Row],[Sale]]-Tabla1[[#This Row],[Cost]],-Tabla1[[#This Row],[Cost]]*Tabla1[[#This Row],[Cant]])</f>
        <v>5200</v>
      </c>
      <c r="P1114" s="8">
        <f>IF(Tabla1[[#This Row],[Mov]]="VNT",-Tabla1[[#This Row],[Cant]],Tabla1[[#This Row],[Cant]])</f>
        <v>-1</v>
      </c>
      <c r="Q1114" s="8">
        <f>DAY(Tabla1[[#This Row],[Date]])</f>
        <v>4</v>
      </c>
      <c r="R1114" s="8">
        <f>MONTH(Tabla1[[#This Row],[Date]])</f>
        <v>7</v>
      </c>
      <c r="S1114" s="8">
        <f>YEAR(Tabla1[[#This Row],[Date]])</f>
        <v>2022</v>
      </c>
    </row>
    <row r="1115" spans="1:19" x14ac:dyDescent="0.2">
      <c r="A1115">
        <v>1114</v>
      </c>
      <c r="B1115" s="1">
        <v>44746</v>
      </c>
      <c r="C1115" t="s">
        <v>260</v>
      </c>
      <c r="D1115" t="s">
        <v>332</v>
      </c>
      <c r="E1115">
        <v>1</v>
      </c>
      <c r="F1115" t="s">
        <v>224</v>
      </c>
      <c r="G1115" t="s">
        <v>860</v>
      </c>
      <c r="H1115" t="s">
        <v>314</v>
      </c>
      <c r="M1115" s="2">
        <v>11000</v>
      </c>
      <c r="N1115" s="2">
        <v>23000</v>
      </c>
      <c r="O1115" s="2">
        <f>IF(Tabla1[[#This Row],[Mov]]="VNT",Tabla1[[#This Row],[Sale]]-Tabla1[[#This Row],[Cost]],-Tabla1[[#This Row],[Cost]]*Tabla1[[#This Row],[Cant]])</f>
        <v>12000</v>
      </c>
      <c r="P1115" s="8">
        <f>IF(Tabla1[[#This Row],[Mov]]="VNT",-Tabla1[[#This Row],[Cant]],Tabla1[[#This Row],[Cant]])</f>
        <v>-1</v>
      </c>
      <c r="Q1115" s="8">
        <f>DAY(Tabla1[[#This Row],[Date]])</f>
        <v>4</v>
      </c>
      <c r="R1115" s="8">
        <f>MONTH(Tabla1[[#This Row],[Date]])</f>
        <v>7</v>
      </c>
      <c r="S1115" s="8">
        <f>YEAR(Tabla1[[#This Row],[Date]])</f>
        <v>2022</v>
      </c>
    </row>
    <row r="1116" spans="1:19" x14ac:dyDescent="0.2">
      <c r="A1116">
        <v>1115</v>
      </c>
      <c r="B1116" s="1">
        <v>44746</v>
      </c>
      <c r="C1116" t="s">
        <v>260</v>
      </c>
      <c r="D1116" t="s">
        <v>332</v>
      </c>
      <c r="E1116">
        <v>1</v>
      </c>
      <c r="F1116" t="s">
        <v>342</v>
      </c>
      <c r="G1116" t="s">
        <v>860</v>
      </c>
      <c r="H1116" t="s">
        <v>314</v>
      </c>
      <c r="M1116" s="2">
        <v>1000</v>
      </c>
      <c r="N1116" s="2">
        <v>10000</v>
      </c>
      <c r="O1116" s="2">
        <f>IF(Tabla1[[#This Row],[Mov]]="VNT",Tabla1[[#This Row],[Sale]]-Tabla1[[#This Row],[Cost]],-Tabla1[[#This Row],[Cost]]*Tabla1[[#This Row],[Cant]])</f>
        <v>9000</v>
      </c>
      <c r="P1116" s="8">
        <f>IF(Tabla1[[#This Row],[Mov]]="VNT",-Tabla1[[#This Row],[Cant]],Tabla1[[#This Row],[Cant]])</f>
        <v>-1</v>
      </c>
      <c r="Q1116" s="8">
        <f>DAY(Tabla1[[#This Row],[Date]])</f>
        <v>4</v>
      </c>
      <c r="R1116" s="8">
        <f>MONTH(Tabla1[[#This Row],[Date]])</f>
        <v>7</v>
      </c>
      <c r="S1116" s="8">
        <f>YEAR(Tabla1[[#This Row],[Date]])</f>
        <v>2022</v>
      </c>
    </row>
    <row r="1117" spans="1:19" x14ac:dyDescent="0.2">
      <c r="A1117">
        <v>1116</v>
      </c>
      <c r="B1117" s="1">
        <v>44746</v>
      </c>
      <c r="C1117" t="s">
        <v>260</v>
      </c>
      <c r="D1117" t="s">
        <v>332</v>
      </c>
      <c r="E1117">
        <v>1</v>
      </c>
      <c r="F1117" t="s">
        <v>342</v>
      </c>
      <c r="G1117" t="s">
        <v>262</v>
      </c>
      <c r="H1117" t="s">
        <v>304</v>
      </c>
      <c r="M1117" s="2">
        <v>1000</v>
      </c>
      <c r="N1117" s="2">
        <v>5000</v>
      </c>
      <c r="O1117" s="2">
        <f>IF(Tabla1[[#This Row],[Mov]]="VNT",Tabla1[[#This Row],[Sale]]-Tabla1[[#This Row],[Cost]],-Tabla1[[#This Row],[Cost]]*Tabla1[[#This Row],[Cant]])</f>
        <v>4000</v>
      </c>
      <c r="P1117" s="8">
        <f>IF(Tabla1[[#This Row],[Mov]]="VNT",-Tabla1[[#This Row],[Cant]],Tabla1[[#This Row],[Cant]])</f>
        <v>-1</v>
      </c>
      <c r="Q1117" s="8">
        <f>DAY(Tabla1[[#This Row],[Date]])</f>
        <v>4</v>
      </c>
      <c r="R1117" s="8">
        <f>MONTH(Tabla1[[#This Row],[Date]])</f>
        <v>7</v>
      </c>
      <c r="S1117" s="8">
        <f>YEAR(Tabla1[[#This Row],[Date]])</f>
        <v>2022</v>
      </c>
    </row>
    <row r="1118" spans="1:19" x14ac:dyDescent="0.2">
      <c r="A1118">
        <v>1117</v>
      </c>
      <c r="B1118" s="1">
        <v>44746</v>
      </c>
      <c r="C1118" t="s">
        <v>260</v>
      </c>
      <c r="D1118" t="s">
        <v>332</v>
      </c>
      <c r="E1118">
        <v>1</v>
      </c>
      <c r="F1118" t="s">
        <v>474</v>
      </c>
      <c r="G1118" t="s">
        <v>263</v>
      </c>
      <c r="H1118" t="s">
        <v>685</v>
      </c>
      <c r="M1118" s="2">
        <v>6500</v>
      </c>
      <c r="N1118" s="2">
        <v>15000</v>
      </c>
      <c r="O1118" s="2">
        <f>IF(Tabla1[[#This Row],[Mov]]="VNT",Tabla1[[#This Row],[Sale]]-Tabla1[[#This Row],[Cost]],-Tabla1[[#This Row],[Cost]]*Tabla1[[#This Row],[Cant]])</f>
        <v>8500</v>
      </c>
      <c r="P1118" s="8">
        <f>IF(Tabla1[[#This Row],[Mov]]="VNT",-Tabla1[[#This Row],[Cant]],Tabla1[[#This Row],[Cant]])</f>
        <v>-1</v>
      </c>
      <c r="Q1118" s="8">
        <f>DAY(Tabla1[[#This Row],[Date]])</f>
        <v>4</v>
      </c>
      <c r="R1118" s="8">
        <f>MONTH(Tabla1[[#This Row],[Date]])</f>
        <v>7</v>
      </c>
      <c r="S1118" s="8">
        <f>YEAR(Tabla1[[#This Row],[Date]])</f>
        <v>2022</v>
      </c>
    </row>
    <row r="1119" spans="1:19" x14ac:dyDescent="0.2">
      <c r="A1119">
        <v>1118</v>
      </c>
      <c r="B1119" s="1">
        <v>44746</v>
      </c>
      <c r="C1119" t="s">
        <v>260</v>
      </c>
      <c r="D1119" t="s">
        <v>332</v>
      </c>
      <c r="E1119">
        <v>1</v>
      </c>
      <c r="F1119" t="s">
        <v>225</v>
      </c>
      <c r="G1119" t="s">
        <v>263</v>
      </c>
      <c r="H1119" t="s">
        <v>685</v>
      </c>
      <c r="M1119" s="2">
        <v>2000</v>
      </c>
      <c r="N1119" s="2">
        <v>10000</v>
      </c>
      <c r="O1119" s="2">
        <f>IF(Tabla1[[#This Row],[Mov]]="VNT",Tabla1[[#This Row],[Sale]]-Tabla1[[#This Row],[Cost]],-Tabla1[[#This Row],[Cost]]*Tabla1[[#This Row],[Cant]])</f>
        <v>8000</v>
      </c>
      <c r="P1119" s="8">
        <f>IF(Tabla1[[#This Row],[Mov]]="VNT",-Tabla1[[#This Row],[Cant]],Tabla1[[#This Row],[Cant]])</f>
        <v>-1</v>
      </c>
      <c r="Q1119" s="8">
        <f>DAY(Tabla1[[#This Row],[Date]])</f>
        <v>4</v>
      </c>
      <c r="R1119" s="8">
        <f>MONTH(Tabla1[[#This Row],[Date]])</f>
        <v>7</v>
      </c>
      <c r="S1119" s="8">
        <f>YEAR(Tabla1[[#This Row],[Date]])</f>
        <v>2022</v>
      </c>
    </row>
    <row r="1120" spans="1:19" x14ac:dyDescent="0.2">
      <c r="A1120">
        <v>1119</v>
      </c>
      <c r="B1120" s="1">
        <v>44746</v>
      </c>
      <c r="C1120" t="s">
        <v>260</v>
      </c>
      <c r="D1120" t="s">
        <v>332</v>
      </c>
      <c r="E1120">
        <v>1</v>
      </c>
      <c r="F1120" t="s">
        <v>26</v>
      </c>
      <c r="G1120" t="s">
        <v>603</v>
      </c>
      <c r="H1120" t="s">
        <v>16</v>
      </c>
      <c r="M1120" s="2">
        <v>3000</v>
      </c>
      <c r="N1120" s="2">
        <v>5000</v>
      </c>
      <c r="O1120" s="2">
        <f>IF(Tabla1[[#This Row],[Mov]]="VNT",Tabla1[[#This Row],[Sale]]-Tabla1[[#This Row],[Cost]],-Tabla1[[#This Row],[Cost]]*Tabla1[[#This Row],[Cant]])</f>
        <v>2000</v>
      </c>
      <c r="P1120" s="8">
        <f>IF(Tabla1[[#This Row],[Mov]]="VNT",-Tabla1[[#This Row],[Cant]],Tabla1[[#This Row],[Cant]])</f>
        <v>-1</v>
      </c>
      <c r="Q1120" s="8">
        <f>DAY(Tabla1[[#This Row],[Date]])</f>
        <v>4</v>
      </c>
      <c r="R1120" s="8">
        <f>MONTH(Tabla1[[#This Row],[Date]])</f>
        <v>7</v>
      </c>
      <c r="S1120" s="8">
        <f>YEAR(Tabla1[[#This Row],[Date]])</f>
        <v>2022</v>
      </c>
    </row>
    <row r="1121" spans="1:19" x14ac:dyDescent="0.2">
      <c r="A1121">
        <v>1120</v>
      </c>
      <c r="B1121" s="1">
        <v>44746</v>
      </c>
      <c r="C1121" t="s">
        <v>260</v>
      </c>
      <c r="D1121" t="s">
        <v>332</v>
      </c>
      <c r="E1121">
        <v>1</v>
      </c>
      <c r="F1121" t="s">
        <v>224</v>
      </c>
      <c r="G1121" t="s">
        <v>272</v>
      </c>
      <c r="H1121" t="s">
        <v>344</v>
      </c>
      <c r="M1121" s="2">
        <v>9000</v>
      </c>
      <c r="N1121" s="2">
        <v>20000</v>
      </c>
      <c r="O1121" s="2">
        <f>IF(Tabla1[[#This Row],[Mov]]="VNT",Tabla1[[#This Row],[Sale]]-Tabla1[[#This Row],[Cost]],-Tabla1[[#This Row],[Cost]]*Tabla1[[#This Row],[Cant]])</f>
        <v>11000</v>
      </c>
      <c r="P1121" s="8">
        <f>IF(Tabla1[[#This Row],[Mov]]="VNT",-Tabla1[[#This Row],[Cant]],Tabla1[[#This Row],[Cant]])</f>
        <v>-1</v>
      </c>
      <c r="Q1121" s="8">
        <f>DAY(Tabla1[[#This Row],[Date]])</f>
        <v>4</v>
      </c>
      <c r="R1121" s="8">
        <f>MONTH(Tabla1[[#This Row],[Date]])</f>
        <v>7</v>
      </c>
      <c r="S1121" s="8">
        <f>YEAR(Tabla1[[#This Row],[Date]])</f>
        <v>2022</v>
      </c>
    </row>
    <row r="1122" spans="1:19" x14ac:dyDescent="0.2">
      <c r="A1122">
        <v>1121</v>
      </c>
      <c r="B1122" s="1">
        <v>44746</v>
      </c>
      <c r="C1122" t="s">
        <v>260</v>
      </c>
      <c r="D1122" t="s">
        <v>332</v>
      </c>
      <c r="E1122">
        <v>1</v>
      </c>
      <c r="F1122" t="s">
        <v>225</v>
      </c>
      <c r="G1122" t="s">
        <v>272</v>
      </c>
      <c r="H1122" t="s">
        <v>344</v>
      </c>
      <c r="M1122" s="2">
        <v>1100</v>
      </c>
      <c r="N1122" s="2">
        <v>10000</v>
      </c>
      <c r="O1122" s="2">
        <f>IF(Tabla1[[#This Row],[Mov]]="VNT",Tabla1[[#This Row],[Sale]]-Tabla1[[#This Row],[Cost]],-Tabla1[[#This Row],[Cost]]*Tabla1[[#This Row],[Cant]])</f>
        <v>8900</v>
      </c>
      <c r="P1122" s="8">
        <f>IF(Tabla1[[#This Row],[Mov]]="VNT",-Tabla1[[#This Row],[Cant]],Tabla1[[#This Row],[Cant]])</f>
        <v>-1</v>
      </c>
      <c r="Q1122" s="8">
        <f>DAY(Tabla1[[#This Row],[Date]])</f>
        <v>4</v>
      </c>
      <c r="R1122" s="8">
        <f>MONTH(Tabla1[[#This Row],[Date]])</f>
        <v>7</v>
      </c>
      <c r="S1122" s="8">
        <f>YEAR(Tabla1[[#This Row],[Date]])</f>
        <v>2022</v>
      </c>
    </row>
    <row r="1123" spans="1:19" x14ac:dyDescent="0.2">
      <c r="A1123">
        <v>1122</v>
      </c>
      <c r="B1123" s="1">
        <v>44746</v>
      </c>
      <c r="C1123" t="s">
        <v>260</v>
      </c>
      <c r="D1123" t="s">
        <v>332</v>
      </c>
      <c r="E1123">
        <v>1</v>
      </c>
      <c r="F1123" t="s">
        <v>116</v>
      </c>
      <c r="G1123" t="s">
        <v>347</v>
      </c>
      <c r="H1123" t="s">
        <v>518</v>
      </c>
      <c r="M1123" s="2">
        <v>5610</v>
      </c>
      <c r="N1123" s="2">
        <v>6000</v>
      </c>
      <c r="O1123" s="2">
        <f>IF(Tabla1[[#This Row],[Mov]]="VNT",Tabla1[[#This Row],[Sale]]-Tabla1[[#This Row],[Cost]],-Tabla1[[#This Row],[Cost]]*Tabla1[[#This Row],[Cant]])</f>
        <v>390</v>
      </c>
      <c r="P1123" s="8">
        <f>IF(Tabla1[[#This Row],[Mov]]="VNT",-Tabla1[[#This Row],[Cant]],Tabla1[[#This Row],[Cant]])</f>
        <v>-1</v>
      </c>
      <c r="Q1123" s="8">
        <f>DAY(Tabla1[[#This Row],[Date]])</f>
        <v>4</v>
      </c>
      <c r="R1123" s="8">
        <f>MONTH(Tabla1[[#This Row],[Date]])</f>
        <v>7</v>
      </c>
      <c r="S1123" s="8">
        <f>YEAR(Tabla1[[#This Row],[Date]])</f>
        <v>2022</v>
      </c>
    </row>
    <row r="1124" spans="1:19" x14ac:dyDescent="0.2">
      <c r="A1124">
        <v>1123</v>
      </c>
      <c r="B1124" s="1">
        <v>44746</v>
      </c>
      <c r="C1124" t="s">
        <v>260</v>
      </c>
      <c r="D1124" t="s">
        <v>332</v>
      </c>
      <c r="E1124">
        <v>1</v>
      </c>
      <c r="F1124" t="s">
        <v>116</v>
      </c>
      <c r="G1124" t="s">
        <v>647</v>
      </c>
      <c r="H1124" t="s">
        <v>668</v>
      </c>
      <c r="M1124" s="2">
        <v>4675</v>
      </c>
      <c r="N1124" s="2">
        <v>5000</v>
      </c>
      <c r="O1124" s="2">
        <f>IF(Tabla1[[#This Row],[Mov]]="VNT",Tabla1[[#This Row],[Sale]]-Tabla1[[#This Row],[Cost]],-Tabla1[[#This Row],[Cost]]*Tabla1[[#This Row],[Cant]])</f>
        <v>325</v>
      </c>
      <c r="P1124" s="8">
        <f>IF(Tabla1[[#This Row],[Mov]]="VNT",-Tabla1[[#This Row],[Cant]],Tabla1[[#This Row],[Cant]])</f>
        <v>-1</v>
      </c>
      <c r="Q1124" s="8">
        <f>DAY(Tabla1[[#This Row],[Date]])</f>
        <v>4</v>
      </c>
      <c r="R1124" s="8">
        <f>MONTH(Tabla1[[#This Row],[Date]])</f>
        <v>7</v>
      </c>
      <c r="S1124" s="8">
        <f>YEAR(Tabla1[[#This Row],[Date]])</f>
        <v>2022</v>
      </c>
    </row>
    <row r="1125" spans="1:19" x14ac:dyDescent="0.2">
      <c r="A1125">
        <v>1124</v>
      </c>
      <c r="B1125" s="1">
        <v>44746</v>
      </c>
      <c r="C1125" t="s">
        <v>260</v>
      </c>
      <c r="D1125" t="s">
        <v>332</v>
      </c>
      <c r="E1125">
        <v>1</v>
      </c>
      <c r="F1125" t="s">
        <v>342</v>
      </c>
      <c r="G1125" t="s">
        <v>272</v>
      </c>
      <c r="H1125" t="s">
        <v>395</v>
      </c>
      <c r="M1125" s="2">
        <v>1000</v>
      </c>
      <c r="N1125" s="2">
        <v>10000</v>
      </c>
      <c r="O1125" s="2">
        <f>IF(Tabla1[[#This Row],[Mov]]="VNT",Tabla1[[#This Row],[Sale]]-Tabla1[[#This Row],[Cost]],-Tabla1[[#This Row],[Cost]]*Tabla1[[#This Row],[Cant]])</f>
        <v>9000</v>
      </c>
      <c r="P1125" s="8">
        <f>IF(Tabla1[[#This Row],[Mov]]="VNT",-Tabla1[[#This Row],[Cant]],Tabla1[[#This Row],[Cant]])</f>
        <v>-1</v>
      </c>
      <c r="Q1125" s="8">
        <f>DAY(Tabla1[[#This Row],[Date]])</f>
        <v>4</v>
      </c>
      <c r="R1125" s="8">
        <f>MONTH(Tabla1[[#This Row],[Date]])</f>
        <v>7</v>
      </c>
      <c r="S1125" s="8">
        <f>YEAR(Tabla1[[#This Row],[Date]])</f>
        <v>2022</v>
      </c>
    </row>
    <row r="1126" spans="1:19" x14ac:dyDescent="0.2">
      <c r="A1126">
        <v>1125</v>
      </c>
      <c r="B1126" s="1">
        <v>44746</v>
      </c>
      <c r="C1126" t="s">
        <v>260</v>
      </c>
      <c r="D1126" t="s">
        <v>332</v>
      </c>
      <c r="E1126">
        <v>1</v>
      </c>
      <c r="F1126" t="s">
        <v>21</v>
      </c>
      <c r="G1126" t="s">
        <v>272</v>
      </c>
      <c r="H1126" t="s">
        <v>24</v>
      </c>
      <c r="M1126" s="2">
        <v>3500</v>
      </c>
      <c r="N1126" s="2">
        <v>10000</v>
      </c>
      <c r="O1126" s="2">
        <f>IF(Tabla1[[#This Row],[Mov]]="VNT",Tabla1[[#This Row],[Sale]]-Tabla1[[#This Row],[Cost]],-Tabla1[[#This Row],[Cost]]*Tabla1[[#This Row],[Cant]])</f>
        <v>6500</v>
      </c>
      <c r="P1126" s="8">
        <f>IF(Tabla1[[#This Row],[Mov]]="VNT",-Tabla1[[#This Row],[Cant]],Tabla1[[#This Row],[Cant]])</f>
        <v>-1</v>
      </c>
      <c r="Q1126" s="8">
        <f>DAY(Tabla1[[#This Row],[Date]])</f>
        <v>4</v>
      </c>
      <c r="R1126" s="8">
        <f>MONTH(Tabla1[[#This Row],[Date]])</f>
        <v>7</v>
      </c>
      <c r="S1126" s="8">
        <f>YEAR(Tabla1[[#This Row],[Date]])</f>
        <v>2022</v>
      </c>
    </row>
    <row r="1127" spans="1:19" x14ac:dyDescent="0.2">
      <c r="A1127">
        <v>1126</v>
      </c>
      <c r="B1127" s="1">
        <v>44746</v>
      </c>
      <c r="C1127" t="s">
        <v>260</v>
      </c>
      <c r="D1127" t="s">
        <v>332</v>
      </c>
      <c r="E1127">
        <v>1</v>
      </c>
      <c r="F1127" t="s">
        <v>214</v>
      </c>
      <c r="G1127" t="s">
        <v>266</v>
      </c>
      <c r="H1127" t="s">
        <v>374</v>
      </c>
      <c r="L1127" t="s">
        <v>869</v>
      </c>
      <c r="M1127" s="2">
        <v>0</v>
      </c>
      <c r="N1127" s="2">
        <v>0</v>
      </c>
      <c r="O1127" s="2">
        <f>IF(Tabla1[[#This Row],[Mov]]="VNT",Tabla1[[#This Row],[Sale]]-Tabla1[[#This Row],[Cost]],-Tabla1[[#This Row],[Cost]]*Tabla1[[#This Row],[Cant]])</f>
        <v>0</v>
      </c>
      <c r="P1127" s="8">
        <f>IF(Tabla1[[#This Row],[Mov]]="VNT",-Tabla1[[#This Row],[Cant]],Tabla1[[#This Row],[Cant]])</f>
        <v>-1</v>
      </c>
      <c r="Q1127" s="8">
        <f>DAY(Tabla1[[#This Row],[Date]])</f>
        <v>4</v>
      </c>
      <c r="R1127" s="8">
        <f>MONTH(Tabla1[[#This Row],[Date]])</f>
        <v>7</v>
      </c>
      <c r="S1127" s="8">
        <f>YEAR(Tabla1[[#This Row],[Date]])</f>
        <v>2022</v>
      </c>
    </row>
    <row r="1128" spans="1:19" x14ac:dyDescent="0.2">
      <c r="A1128">
        <v>1127</v>
      </c>
      <c r="B1128" s="1">
        <v>44746</v>
      </c>
      <c r="C1128" t="s">
        <v>260</v>
      </c>
      <c r="D1128" t="s">
        <v>332</v>
      </c>
      <c r="E1128">
        <v>1</v>
      </c>
      <c r="F1128" t="s">
        <v>21</v>
      </c>
      <c r="G1128" t="s">
        <v>263</v>
      </c>
      <c r="H1128" t="s">
        <v>839</v>
      </c>
      <c r="M1128" s="2">
        <v>5000</v>
      </c>
      <c r="N1128" s="2">
        <v>15000</v>
      </c>
      <c r="O1128" s="2">
        <f>IF(Tabla1[[#This Row],[Mov]]="VNT",Tabla1[[#This Row],[Sale]]-Tabla1[[#This Row],[Cost]],-Tabla1[[#This Row],[Cost]]*Tabla1[[#This Row],[Cant]])</f>
        <v>10000</v>
      </c>
      <c r="P1128" s="8">
        <f>IF(Tabla1[[#This Row],[Mov]]="VNT",-Tabla1[[#This Row],[Cant]],Tabla1[[#This Row],[Cant]])</f>
        <v>-1</v>
      </c>
      <c r="Q1128" s="8">
        <f>DAY(Tabla1[[#This Row],[Date]])</f>
        <v>4</v>
      </c>
      <c r="R1128" s="8">
        <f>MONTH(Tabla1[[#This Row],[Date]])</f>
        <v>7</v>
      </c>
      <c r="S1128" s="8">
        <f>YEAR(Tabla1[[#This Row],[Date]])</f>
        <v>2022</v>
      </c>
    </row>
    <row r="1129" spans="1:19" x14ac:dyDescent="0.2">
      <c r="A1129">
        <v>1128</v>
      </c>
      <c r="B1129" s="1">
        <v>44746</v>
      </c>
      <c r="C1129" t="s">
        <v>260</v>
      </c>
      <c r="D1129" t="s">
        <v>332</v>
      </c>
      <c r="E1129">
        <v>1</v>
      </c>
      <c r="F1129" t="s">
        <v>21</v>
      </c>
      <c r="G1129" t="s">
        <v>272</v>
      </c>
      <c r="H1129" t="s">
        <v>830</v>
      </c>
      <c r="M1129" s="2">
        <v>3500</v>
      </c>
      <c r="N1129" s="2">
        <v>12000</v>
      </c>
      <c r="O1129" s="2">
        <f>IF(Tabla1[[#This Row],[Mov]]="VNT",Tabla1[[#This Row],[Sale]]-Tabla1[[#This Row],[Cost]],-Tabla1[[#This Row],[Cost]]*Tabla1[[#This Row],[Cant]])</f>
        <v>8500</v>
      </c>
      <c r="P1129" s="8">
        <f>IF(Tabla1[[#This Row],[Mov]]="VNT",-Tabla1[[#This Row],[Cant]],Tabla1[[#This Row],[Cant]])</f>
        <v>-1</v>
      </c>
      <c r="Q1129" s="8">
        <f>DAY(Tabla1[[#This Row],[Date]])</f>
        <v>4</v>
      </c>
      <c r="R1129" s="8">
        <f>MONTH(Tabla1[[#This Row],[Date]])</f>
        <v>7</v>
      </c>
      <c r="S1129" s="8">
        <f>YEAR(Tabla1[[#This Row],[Date]])</f>
        <v>2022</v>
      </c>
    </row>
    <row r="1130" spans="1:19" x14ac:dyDescent="0.2">
      <c r="A1130">
        <v>1129</v>
      </c>
      <c r="B1130" s="1">
        <v>44746</v>
      </c>
      <c r="C1130" t="s">
        <v>260</v>
      </c>
      <c r="D1130" t="s">
        <v>332</v>
      </c>
      <c r="E1130">
        <v>1</v>
      </c>
      <c r="F1130" t="s">
        <v>3257</v>
      </c>
      <c r="G1130" t="s">
        <v>860</v>
      </c>
      <c r="H1130" t="s">
        <v>861</v>
      </c>
      <c r="M1130" s="2">
        <v>4300</v>
      </c>
      <c r="N1130" s="2">
        <v>15000</v>
      </c>
      <c r="O1130" s="2">
        <f>IF(Tabla1[[#This Row],[Mov]]="VNT",Tabla1[[#This Row],[Sale]]-Tabla1[[#This Row],[Cost]],-Tabla1[[#This Row],[Cost]]*Tabla1[[#This Row],[Cant]])</f>
        <v>10700</v>
      </c>
      <c r="P1130" s="8">
        <f>IF(Tabla1[[#This Row],[Mov]]="VNT",-Tabla1[[#This Row],[Cant]],Tabla1[[#This Row],[Cant]])</f>
        <v>-1</v>
      </c>
      <c r="Q1130" s="8">
        <f>DAY(Tabla1[[#This Row],[Date]])</f>
        <v>4</v>
      </c>
      <c r="R1130" s="8">
        <f>MONTH(Tabla1[[#This Row],[Date]])</f>
        <v>7</v>
      </c>
      <c r="S1130" s="8">
        <f>YEAR(Tabla1[[#This Row],[Date]])</f>
        <v>2022</v>
      </c>
    </row>
    <row r="1131" spans="1:19" x14ac:dyDescent="0.2">
      <c r="A1131">
        <v>1130</v>
      </c>
      <c r="B1131" s="1">
        <v>44746</v>
      </c>
      <c r="C1131" t="s">
        <v>260</v>
      </c>
      <c r="D1131" t="s">
        <v>332</v>
      </c>
      <c r="E1131">
        <v>1</v>
      </c>
      <c r="F1131" t="s">
        <v>15</v>
      </c>
      <c r="G1131" t="s">
        <v>266</v>
      </c>
      <c r="H1131" t="s">
        <v>138</v>
      </c>
      <c r="I1131" t="s">
        <v>137</v>
      </c>
      <c r="J1131" t="s">
        <v>23</v>
      </c>
      <c r="K1131" t="s">
        <v>24</v>
      </c>
      <c r="L1131" t="s">
        <v>52</v>
      </c>
      <c r="M1131" s="2">
        <v>4500</v>
      </c>
      <c r="N1131" s="2">
        <v>10000</v>
      </c>
      <c r="O1131" s="2">
        <f>IF(Tabla1[[#This Row],[Mov]]="VNT",Tabla1[[#This Row],[Sale]]-Tabla1[[#This Row],[Cost]],-Tabla1[[#This Row],[Cost]]*Tabla1[[#This Row],[Cant]])</f>
        <v>5500</v>
      </c>
      <c r="P1131" s="8">
        <f>IF(Tabla1[[#This Row],[Mov]]="VNT",-Tabla1[[#This Row],[Cant]],Tabla1[[#This Row],[Cant]])</f>
        <v>-1</v>
      </c>
      <c r="Q1131" s="8">
        <f>DAY(Tabla1[[#This Row],[Date]])</f>
        <v>4</v>
      </c>
      <c r="R1131" s="8">
        <f>MONTH(Tabla1[[#This Row],[Date]])</f>
        <v>7</v>
      </c>
      <c r="S1131" s="8">
        <f>YEAR(Tabla1[[#This Row],[Date]])</f>
        <v>2022</v>
      </c>
    </row>
    <row r="1132" spans="1:19" x14ac:dyDescent="0.2">
      <c r="A1132">
        <v>1131</v>
      </c>
      <c r="B1132" s="1">
        <v>44746</v>
      </c>
      <c r="C1132" t="s">
        <v>260</v>
      </c>
      <c r="D1132" t="s">
        <v>332</v>
      </c>
      <c r="E1132">
        <v>1</v>
      </c>
      <c r="F1132" t="s">
        <v>26</v>
      </c>
      <c r="G1132" t="s">
        <v>264</v>
      </c>
      <c r="H1132" t="s">
        <v>72</v>
      </c>
      <c r="I1132" t="s">
        <v>20</v>
      </c>
      <c r="J1132" t="s">
        <v>25</v>
      </c>
      <c r="K1132" t="s">
        <v>34</v>
      </c>
      <c r="L1132" t="s">
        <v>52</v>
      </c>
      <c r="M1132" s="2">
        <v>10000</v>
      </c>
      <c r="N1132" s="2">
        <v>20000</v>
      </c>
      <c r="O1132" s="2">
        <f>IF(Tabla1[[#This Row],[Mov]]="VNT",Tabla1[[#This Row],[Sale]]-Tabla1[[#This Row],[Cost]],-Tabla1[[#This Row],[Cost]]*Tabla1[[#This Row],[Cant]])</f>
        <v>10000</v>
      </c>
      <c r="P1132" s="8">
        <f>IF(Tabla1[[#This Row],[Mov]]="VNT",-Tabla1[[#This Row],[Cant]],Tabla1[[#This Row],[Cant]])</f>
        <v>-1</v>
      </c>
      <c r="Q1132" s="8">
        <f>DAY(Tabla1[[#This Row],[Date]])</f>
        <v>4</v>
      </c>
      <c r="R1132" s="8">
        <f>MONTH(Tabla1[[#This Row],[Date]])</f>
        <v>7</v>
      </c>
      <c r="S1132" s="8">
        <f>YEAR(Tabla1[[#This Row],[Date]])</f>
        <v>2022</v>
      </c>
    </row>
    <row r="1133" spans="1:19" x14ac:dyDescent="0.2">
      <c r="A1133">
        <v>1132</v>
      </c>
      <c r="B1133" s="1">
        <v>44746</v>
      </c>
      <c r="C1133" t="s">
        <v>260</v>
      </c>
      <c r="D1133" t="s">
        <v>332</v>
      </c>
      <c r="E1133">
        <v>1</v>
      </c>
      <c r="F1133" t="s">
        <v>116</v>
      </c>
      <c r="G1133" t="s">
        <v>382</v>
      </c>
      <c r="H1133" t="s">
        <v>514</v>
      </c>
      <c r="M1133" s="2">
        <v>5610</v>
      </c>
      <c r="N1133" s="2">
        <v>6000</v>
      </c>
      <c r="O1133" s="2">
        <f>IF(Tabla1[[#This Row],[Mov]]="VNT",Tabla1[[#This Row],[Sale]]-Tabla1[[#This Row],[Cost]],-Tabla1[[#This Row],[Cost]]*Tabla1[[#This Row],[Cant]])</f>
        <v>390</v>
      </c>
      <c r="P1133" s="8">
        <f>IF(Tabla1[[#This Row],[Mov]]="VNT",-Tabla1[[#This Row],[Cant]],Tabla1[[#This Row],[Cant]])</f>
        <v>-1</v>
      </c>
      <c r="Q1133" s="8">
        <f>DAY(Tabla1[[#This Row],[Date]])</f>
        <v>4</v>
      </c>
      <c r="R1133" s="8">
        <f>MONTH(Tabla1[[#This Row],[Date]])</f>
        <v>7</v>
      </c>
      <c r="S1133" s="8">
        <f>YEAR(Tabla1[[#This Row],[Date]])</f>
        <v>2022</v>
      </c>
    </row>
    <row r="1134" spans="1:19" x14ac:dyDescent="0.2">
      <c r="A1134">
        <v>1133</v>
      </c>
      <c r="B1134" s="1">
        <v>44746</v>
      </c>
      <c r="C1134" t="s">
        <v>260</v>
      </c>
      <c r="D1134" t="s">
        <v>332</v>
      </c>
      <c r="E1134">
        <v>1</v>
      </c>
      <c r="F1134" t="s">
        <v>116</v>
      </c>
      <c r="G1134" t="s">
        <v>347</v>
      </c>
      <c r="H1134" t="s">
        <v>518</v>
      </c>
      <c r="M1134" s="2">
        <v>5610</v>
      </c>
      <c r="N1134" s="2">
        <v>6000</v>
      </c>
      <c r="O1134" s="2">
        <f>IF(Tabla1[[#This Row],[Mov]]="VNT",Tabla1[[#This Row],[Sale]]-Tabla1[[#This Row],[Cost]],-Tabla1[[#This Row],[Cost]]*Tabla1[[#This Row],[Cant]])</f>
        <v>390</v>
      </c>
      <c r="P1134" s="8">
        <f>IF(Tabla1[[#This Row],[Mov]]="VNT",-Tabla1[[#This Row],[Cant]],Tabla1[[#This Row],[Cant]])</f>
        <v>-1</v>
      </c>
      <c r="Q1134" s="8">
        <f>DAY(Tabla1[[#This Row],[Date]])</f>
        <v>4</v>
      </c>
      <c r="R1134" s="8">
        <f>MONTH(Tabla1[[#This Row],[Date]])</f>
        <v>7</v>
      </c>
      <c r="S1134" s="8">
        <f>YEAR(Tabla1[[#This Row],[Date]])</f>
        <v>2022</v>
      </c>
    </row>
    <row r="1135" spans="1:19" x14ac:dyDescent="0.2">
      <c r="A1135">
        <v>1134</v>
      </c>
      <c r="B1135" s="1">
        <v>44746</v>
      </c>
      <c r="C1135" t="s">
        <v>260</v>
      </c>
      <c r="D1135" t="s">
        <v>332</v>
      </c>
      <c r="E1135">
        <v>1</v>
      </c>
      <c r="F1135" t="s">
        <v>342</v>
      </c>
      <c r="G1135" t="s">
        <v>284</v>
      </c>
      <c r="H1135" t="s">
        <v>862</v>
      </c>
      <c r="M1135" s="2">
        <v>1000</v>
      </c>
      <c r="N1135" s="2">
        <v>10000</v>
      </c>
      <c r="O1135" s="2">
        <f>IF(Tabla1[[#This Row],[Mov]]="VNT",Tabla1[[#This Row],[Sale]]-Tabla1[[#This Row],[Cost]],-Tabla1[[#This Row],[Cost]]*Tabla1[[#This Row],[Cant]])</f>
        <v>9000</v>
      </c>
      <c r="P1135" s="8">
        <f>IF(Tabla1[[#This Row],[Mov]]="VNT",-Tabla1[[#This Row],[Cant]],Tabla1[[#This Row],[Cant]])</f>
        <v>-1</v>
      </c>
      <c r="Q1135" s="8">
        <f>DAY(Tabla1[[#This Row],[Date]])</f>
        <v>4</v>
      </c>
      <c r="R1135" s="8">
        <f>MONTH(Tabla1[[#This Row],[Date]])</f>
        <v>7</v>
      </c>
      <c r="S1135" s="8">
        <f>YEAR(Tabla1[[#This Row],[Date]])</f>
        <v>2022</v>
      </c>
    </row>
    <row r="1136" spans="1:19" x14ac:dyDescent="0.2">
      <c r="A1136">
        <v>1135</v>
      </c>
      <c r="B1136" s="1">
        <v>44746</v>
      </c>
      <c r="C1136" t="s">
        <v>260</v>
      </c>
      <c r="D1136" t="s">
        <v>332</v>
      </c>
      <c r="E1136">
        <v>1</v>
      </c>
      <c r="F1136" t="s">
        <v>342</v>
      </c>
      <c r="G1136" t="s">
        <v>263</v>
      </c>
      <c r="H1136" t="s">
        <v>282</v>
      </c>
      <c r="M1136" s="2">
        <v>1000</v>
      </c>
      <c r="N1136" s="2">
        <v>10000</v>
      </c>
      <c r="O1136" s="2">
        <f>IF(Tabla1[[#This Row],[Mov]]="VNT",Tabla1[[#This Row],[Sale]]-Tabla1[[#This Row],[Cost]],-Tabla1[[#This Row],[Cost]]*Tabla1[[#This Row],[Cant]])</f>
        <v>9000</v>
      </c>
      <c r="P1136" s="8">
        <f>IF(Tabla1[[#This Row],[Mov]]="VNT",-Tabla1[[#This Row],[Cant]],Tabla1[[#This Row],[Cant]])</f>
        <v>-1</v>
      </c>
      <c r="Q1136" s="8">
        <f>DAY(Tabla1[[#This Row],[Date]])</f>
        <v>4</v>
      </c>
      <c r="R1136" s="8">
        <f>MONTH(Tabla1[[#This Row],[Date]])</f>
        <v>7</v>
      </c>
      <c r="S1136" s="8">
        <f>YEAR(Tabla1[[#This Row],[Date]])</f>
        <v>2022</v>
      </c>
    </row>
    <row r="1137" spans="1:19" x14ac:dyDescent="0.2">
      <c r="A1137">
        <v>1136</v>
      </c>
      <c r="B1137" s="1">
        <v>44746</v>
      </c>
      <c r="C1137" t="s">
        <v>260</v>
      </c>
      <c r="D1137" t="s">
        <v>332</v>
      </c>
      <c r="E1137">
        <v>1</v>
      </c>
      <c r="F1137" t="s">
        <v>21</v>
      </c>
      <c r="G1137" t="s">
        <v>272</v>
      </c>
      <c r="H1137" t="s">
        <v>830</v>
      </c>
      <c r="M1137" s="2">
        <v>3500</v>
      </c>
      <c r="N1137" s="2">
        <v>12000</v>
      </c>
      <c r="O1137" s="2">
        <f>IF(Tabla1[[#This Row],[Mov]]="VNT",Tabla1[[#This Row],[Sale]]-Tabla1[[#This Row],[Cost]],-Tabla1[[#This Row],[Cost]]*Tabla1[[#This Row],[Cant]])</f>
        <v>8500</v>
      </c>
      <c r="P1137" s="8">
        <f>IF(Tabla1[[#This Row],[Mov]]="VNT",-Tabla1[[#This Row],[Cant]],Tabla1[[#This Row],[Cant]])</f>
        <v>-1</v>
      </c>
      <c r="Q1137" s="8">
        <f>DAY(Tabla1[[#This Row],[Date]])</f>
        <v>4</v>
      </c>
      <c r="R1137" s="8">
        <f>MONTH(Tabla1[[#This Row],[Date]])</f>
        <v>7</v>
      </c>
      <c r="S1137" s="8">
        <f>YEAR(Tabla1[[#This Row],[Date]])</f>
        <v>2022</v>
      </c>
    </row>
    <row r="1138" spans="1:19" x14ac:dyDescent="0.2">
      <c r="A1138">
        <v>1137</v>
      </c>
      <c r="B1138" s="1">
        <v>44746</v>
      </c>
      <c r="C1138" t="s">
        <v>260</v>
      </c>
      <c r="D1138" t="s">
        <v>332</v>
      </c>
      <c r="E1138">
        <v>1</v>
      </c>
      <c r="F1138" t="s">
        <v>21</v>
      </c>
      <c r="G1138" t="s">
        <v>272</v>
      </c>
      <c r="H1138" t="s">
        <v>358</v>
      </c>
      <c r="I1138" t="s">
        <v>20</v>
      </c>
      <c r="M1138" s="2">
        <v>13000</v>
      </c>
      <c r="N1138" s="2">
        <v>25000</v>
      </c>
      <c r="O1138" s="2">
        <f>IF(Tabla1[[#This Row],[Mov]]="VNT",Tabla1[[#This Row],[Sale]]-Tabla1[[#This Row],[Cost]],-Tabla1[[#This Row],[Cost]]*Tabla1[[#This Row],[Cant]])</f>
        <v>12000</v>
      </c>
      <c r="P1138" s="8">
        <f>IF(Tabla1[[#This Row],[Mov]]="VNT",-Tabla1[[#This Row],[Cant]],Tabla1[[#This Row],[Cant]])</f>
        <v>-1</v>
      </c>
      <c r="Q1138" s="8">
        <f>DAY(Tabla1[[#This Row],[Date]])</f>
        <v>4</v>
      </c>
      <c r="R1138" s="8">
        <f>MONTH(Tabla1[[#This Row],[Date]])</f>
        <v>7</v>
      </c>
      <c r="S1138" s="8">
        <f>YEAR(Tabla1[[#This Row],[Date]])</f>
        <v>2022</v>
      </c>
    </row>
    <row r="1139" spans="1:19" x14ac:dyDescent="0.2">
      <c r="A1139">
        <v>1138</v>
      </c>
      <c r="B1139" s="1">
        <v>44747</v>
      </c>
      <c r="C1139" t="s">
        <v>260</v>
      </c>
      <c r="D1139" t="s">
        <v>341</v>
      </c>
      <c r="E1139">
        <v>1</v>
      </c>
      <c r="F1139" t="s">
        <v>103</v>
      </c>
      <c r="G1139" t="s">
        <v>263</v>
      </c>
      <c r="H1139" t="s">
        <v>863</v>
      </c>
      <c r="M1139" s="2">
        <v>390000</v>
      </c>
      <c r="N1139" s="2">
        <v>460000</v>
      </c>
      <c r="O1139" s="2">
        <f>IF(Tabla1[[#This Row],[Mov]]="VNT",Tabla1[[#This Row],[Sale]]-Tabla1[[#This Row],[Cost]],-Tabla1[[#This Row],[Cost]]*Tabla1[[#This Row],[Cant]])</f>
        <v>70000</v>
      </c>
      <c r="P1139" s="8">
        <f>IF(Tabla1[[#This Row],[Mov]]="VNT",-Tabla1[[#This Row],[Cant]],Tabla1[[#This Row],[Cant]])</f>
        <v>-1</v>
      </c>
      <c r="Q1139" s="8">
        <f>DAY(Tabla1[[#This Row],[Date]])</f>
        <v>5</v>
      </c>
      <c r="R1139" s="8">
        <f>MONTH(Tabla1[[#This Row],[Date]])</f>
        <v>7</v>
      </c>
      <c r="S1139" s="8">
        <f>YEAR(Tabla1[[#This Row],[Date]])</f>
        <v>2022</v>
      </c>
    </row>
    <row r="1140" spans="1:19" x14ac:dyDescent="0.2">
      <c r="A1140">
        <v>1139</v>
      </c>
      <c r="B1140" s="1">
        <v>44747</v>
      </c>
      <c r="C1140" t="s">
        <v>260</v>
      </c>
      <c r="D1140" t="s">
        <v>341</v>
      </c>
      <c r="E1140">
        <v>1</v>
      </c>
      <c r="F1140" t="s">
        <v>224</v>
      </c>
      <c r="G1140" t="s">
        <v>263</v>
      </c>
      <c r="H1140" t="s">
        <v>864</v>
      </c>
      <c r="M1140" s="2">
        <v>8500</v>
      </c>
      <c r="N1140" s="2">
        <v>20000</v>
      </c>
      <c r="O1140" s="2">
        <f>IF(Tabla1[[#This Row],[Mov]]="VNT",Tabla1[[#This Row],[Sale]]-Tabla1[[#This Row],[Cost]],-Tabla1[[#This Row],[Cost]]*Tabla1[[#This Row],[Cant]])</f>
        <v>11500</v>
      </c>
      <c r="P1140" s="8">
        <f>IF(Tabla1[[#This Row],[Mov]]="VNT",-Tabla1[[#This Row],[Cant]],Tabla1[[#This Row],[Cant]])</f>
        <v>-1</v>
      </c>
      <c r="Q1140" s="8">
        <f>DAY(Tabla1[[#This Row],[Date]])</f>
        <v>5</v>
      </c>
      <c r="R1140" s="8">
        <f>MONTH(Tabla1[[#This Row],[Date]])</f>
        <v>7</v>
      </c>
      <c r="S1140" s="8">
        <f>YEAR(Tabla1[[#This Row],[Date]])</f>
        <v>2022</v>
      </c>
    </row>
    <row r="1141" spans="1:19" x14ac:dyDescent="0.2">
      <c r="A1141">
        <v>1140</v>
      </c>
      <c r="B1141" s="1">
        <v>44747</v>
      </c>
      <c r="C1141" t="s">
        <v>260</v>
      </c>
      <c r="D1141" t="s">
        <v>341</v>
      </c>
      <c r="E1141">
        <v>1</v>
      </c>
      <c r="F1141" t="s">
        <v>342</v>
      </c>
      <c r="G1141" t="s">
        <v>263</v>
      </c>
      <c r="H1141" t="s">
        <v>865</v>
      </c>
      <c r="M1141" s="2">
        <v>1000</v>
      </c>
      <c r="N1141" s="2">
        <v>10000</v>
      </c>
      <c r="O1141" s="2">
        <f>IF(Tabla1[[#This Row],[Mov]]="VNT",Tabla1[[#This Row],[Sale]]-Tabla1[[#This Row],[Cost]],-Tabla1[[#This Row],[Cost]]*Tabla1[[#This Row],[Cant]])</f>
        <v>9000</v>
      </c>
      <c r="P1141" s="8">
        <f>IF(Tabla1[[#This Row],[Mov]]="VNT",-Tabla1[[#This Row],[Cant]],Tabla1[[#This Row],[Cant]])</f>
        <v>-1</v>
      </c>
      <c r="Q1141" s="8">
        <f>DAY(Tabla1[[#This Row],[Date]])</f>
        <v>5</v>
      </c>
      <c r="R1141" s="8">
        <f>MONTH(Tabla1[[#This Row],[Date]])</f>
        <v>7</v>
      </c>
      <c r="S1141" s="8">
        <f>YEAR(Tabla1[[#This Row],[Date]])</f>
        <v>2022</v>
      </c>
    </row>
    <row r="1142" spans="1:19" x14ac:dyDescent="0.2">
      <c r="A1142">
        <v>1141</v>
      </c>
      <c r="B1142" s="1">
        <v>44747</v>
      </c>
      <c r="C1142" t="s">
        <v>260</v>
      </c>
      <c r="D1142" t="s">
        <v>341</v>
      </c>
      <c r="E1142">
        <v>1</v>
      </c>
      <c r="F1142" t="s">
        <v>127</v>
      </c>
      <c r="G1142" t="s">
        <v>266</v>
      </c>
      <c r="H1142" t="s">
        <v>230</v>
      </c>
      <c r="M1142" s="2">
        <v>2600</v>
      </c>
      <c r="N1142" s="2">
        <v>5000</v>
      </c>
      <c r="O1142" s="2">
        <f>IF(Tabla1[[#This Row],[Mov]]="VNT",Tabla1[[#This Row],[Sale]]-Tabla1[[#This Row],[Cost]],-Tabla1[[#This Row],[Cost]]*Tabla1[[#This Row],[Cant]])</f>
        <v>2400</v>
      </c>
      <c r="P1142" s="8">
        <f>IF(Tabla1[[#This Row],[Mov]]="VNT",-Tabla1[[#This Row],[Cant]],Tabla1[[#This Row],[Cant]])</f>
        <v>-1</v>
      </c>
      <c r="Q1142" s="8">
        <f>DAY(Tabla1[[#This Row],[Date]])</f>
        <v>5</v>
      </c>
      <c r="R1142" s="8">
        <f>MONTH(Tabla1[[#This Row],[Date]])</f>
        <v>7</v>
      </c>
      <c r="S1142" s="8">
        <f>YEAR(Tabla1[[#This Row],[Date]])</f>
        <v>2022</v>
      </c>
    </row>
    <row r="1143" spans="1:19" x14ac:dyDescent="0.2">
      <c r="A1143">
        <v>1142</v>
      </c>
      <c r="B1143" s="1">
        <v>44747</v>
      </c>
      <c r="C1143" t="s">
        <v>260</v>
      </c>
      <c r="D1143" t="s">
        <v>332</v>
      </c>
      <c r="E1143">
        <v>1</v>
      </c>
      <c r="F1143" t="s">
        <v>224</v>
      </c>
      <c r="G1143" t="s">
        <v>604</v>
      </c>
      <c r="H1143" t="s">
        <v>866</v>
      </c>
      <c r="M1143" s="2">
        <v>7000</v>
      </c>
      <c r="N1143" s="2">
        <v>18000</v>
      </c>
      <c r="O1143" s="2">
        <f>IF(Tabla1[[#This Row],[Mov]]="VNT",Tabla1[[#This Row],[Sale]]-Tabla1[[#This Row],[Cost]],-Tabla1[[#This Row],[Cost]]*Tabla1[[#This Row],[Cant]])</f>
        <v>11000</v>
      </c>
      <c r="P1143" s="8">
        <f>IF(Tabla1[[#This Row],[Mov]]="VNT",-Tabla1[[#This Row],[Cant]],Tabla1[[#This Row],[Cant]])</f>
        <v>-1</v>
      </c>
      <c r="Q1143" s="8">
        <f>DAY(Tabla1[[#This Row],[Date]])</f>
        <v>5</v>
      </c>
      <c r="R1143" s="8">
        <f>MONTH(Tabla1[[#This Row],[Date]])</f>
        <v>7</v>
      </c>
      <c r="S1143" s="8">
        <f>YEAR(Tabla1[[#This Row],[Date]])</f>
        <v>2022</v>
      </c>
    </row>
    <row r="1144" spans="1:19" x14ac:dyDescent="0.2">
      <c r="A1144">
        <v>1143</v>
      </c>
      <c r="B1144" s="1">
        <v>44747</v>
      </c>
      <c r="C1144" t="s">
        <v>260</v>
      </c>
      <c r="D1144" t="s">
        <v>332</v>
      </c>
      <c r="E1144">
        <v>1</v>
      </c>
      <c r="F1144" t="s">
        <v>225</v>
      </c>
      <c r="G1144" t="s">
        <v>272</v>
      </c>
      <c r="H1144" t="s">
        <v>754</v>
      </c>
      <c r="M1144" s="2">
        <v>1100</v>
      </c>
      <c r="N1144" s="2">
        <v>10000</v>
      </c>
      <c r="O1144" s="2">
        <f>IF(Tabla1[[#This Row],[Mov]]="VNT",Tabla1[[#This Row],[Sale]]-Tabla1[[#This Row],[Cost]],-Tabla1[[#This Row],[Cost]]*Tabla1[[#This Row],[Cant]])</f>
        <v>8900</v>
      </c>
      <c r="P1144" s="8">
        <f>IF(Tabla1[[#This Row],[Mov]]="VNT",-Tabla1[[#This Row],[Cant]],Tabla1[[#This Row],[Cant]])</f>
        <v>-1</v>
      </c>
      <c r="Q1144" s="8">
        <f>DAY(Tabla1[[#This Row],[Date]])</f>
        <v>5</v>
      </c>
      <c r="R1144" s="8">
        <f>MONTH(Tabla1[[#This Row],[Date]])</f>
        <v>7</v>
      </c>
      <c r="S1144" s="8">
        <f>YEAR(Tabla1[[#This Row],[Date]])</f>
        <v>2022</v>
      </c>
    </row>
    <row r="1145" spans="1:19" x14ac:dyDescent="0.2">
      <c r="A1145">
        <v>1144</v>
      </c>
      <c r="B1145" s="1">
        <v>44747</v>
      </c>
      <c r="C1145" t="s">
        <v>260</v>
      </c>
      <c r="D1145" t="s">
        <v>332</v>
      </c>
      <c r="E1145">
        <v>1</v>
      </c>
      <c r="F1145" t="s">
        <v>342</v>
      </c>
      <c r="G1145" t="s">
        <v>272</v>
      </c>
      <c r="H1145" t="s">
        <v>754</v>
      </c>
      <c r="M1145" s="2">
        <v>1000</v>
      </c>
      <c r="N1145" s="2">
        <v>10000</v>
      </c>
      <c r="O1145" s="2">
        <f>IF(Tabla1[[#This Row],[Mov]]="VNT",Tabla1[[#This Row],[Sale]]-Tabla1[[#This Row],[Cost]],-Tabla1[[#This Row],[Cost]]*Tabla1[[#This Row],[Cant]])</f>
        <v>9000</v>
      </c>
      <c r="P1145" s="8">
        <f>IF(Tabla1[[#This Row],[Mov]]="VNT",-Tabla1[[#This Row],[Cant]],Tabla1[[#This Row],[Cant]])</f>
        <v>-1</v>
      </c>
      <c r="Q1145" s="8">
        <f>DAY(Tabla1[[#This Row],[Date]])</f>
        <v>5</v>
      </c>
      <c r="R1145" s="8">
        <f>MONTH(Tabla1[[#This Row],[Date]])</f>
        <v>7</v>
      </c>
      <c r="S1145" s="8">
        <f>YEAR(Tabla1[[#This Row],[Date]])</f>
        <v>2022</v>
      </c>
    </row>
    <row r="1146" spans="1:19" x14ac:dyDescent="0.2">
      <c r="A1146">
        <v>1145</v>
      </c>
      <c r="B1146" s="1">
        <v>44747</v>
      </c>
      <c r="C1146" t="s">
        <v>260</v>
      </c>
      <c r="D1146" t="s">
        <v>332</v>
      </c>
      <c r="E1146">
        <v>1</v>
      </c>
      <c r="F1146" t="s">
        <v>15</v>
      </c>
      <c r="G1146" t="s">
        <v>385</v>
      </c>
      <c r="H1146" t="s">
        <v>16</v>
      </c>
      <c r="M1146" s="2">
        <v>4500</v>
      </c>
      <c r="N1146" s="2">
        <v>10000</v>
      </c>
      <c r="O1146" s="2">
        <f>IF(Tabla1[[#This Row],[Mov]]="VNT",Tabla1[[#This Row],[Sale]]-Tabla1[[#This Row],[Cost]],-Tabla1[[#This Row],[Cost]]*Tabla1[[#This Row],[Cant]])</f>
        <v>5500</v>
      </c>
      <c r="P1146" s="8">
        <f>IF(Tabla1[[#This Row],[Mov]]="VNT",-Tabla1[[#This Row],[Cant]],Tabla1[[#This Row],[Cant]])</f>
        <v>-1</v>
      </c>
      <c r="Q1146" s="8">
        <f>DAY(Tabla1[[#This Row],[Date]])</f>
        <v>5</v>
      </c>
      <c r="R1146" s="8">
        <f>MONTH(Tabla1[[#This Row],[Date]])</f>
        <v>7</v>
      </c>
      <c r="S1146" s="8">
        <f>YEAR(Tabla1[[#This Row],[Date]])</f>
        <v>2022</v>
      </c>
    </row>
    <row r="1147" spans="1:19" x14ac:dyDescent="0.2">
      <c r="A1147">
        <v>1146</v>
      </c>
      <c r="B1147" s="1">
        <v>44747</v>
      </c>
      <c r="C1147" t="s">
        <v>260</v>
      </c>
      <c r="D1147" t="s">
        <v>332</v>
      </c>
      <c r="E1147">
        <v>1</v>
      </c>
      <c r="F1147" t="s">
        <v>26</v>
      </c>
      <c r="G1147" t="s">
        <v>272</v>
      </c>
      <c r="H1147" t="s">
        <v>396</v>
      </c>
      <c r="M1147" s="2">
        <v>2500</v>
      </c>
      <c r="N1147" s="2">
        <v>8000</v>
      </c>
      <c r="O1147" s="2">
        <f>IF(Tabla1[[#This Row],[Mov]]="VNT",Tabla1[[#This Row],[Sale]]-Tabla1[[#This Row],[Cost]],-Tabla1[[#This Row],[Cost]]*Tabla1[[#This Row],[Cant]])</f>
        <v>5500</v>
      </c>
      <c r="P1147" s="8">
        <f>IF(Tabla1[[#This Row],[Mov]]="VNT",-Tabla1[[#This Row],[Cant]],Tabla1[[#This Row],[Cant]])</f>
        <v>-1</v>
      </c>
      <c r="Q1147" s="8">
        <f>DAY(Tabla1[[#This Row],[Date]])</f>
        <v>5</v>
      </c>
      <c r="R1147" s="8">
        <f>MONTH(Tabla1[[#This Row],[Date]])</f>
        <v>7</v>
      </c>
      <c r="S1147" s="8">
        <f>YEAR(Tabla1[[#This Row],[Date]])</f>
        <v>2022</v>
      </c>
    </row>
    <row r="1148" spans="1:19" x14ac:dyDescent="0.2">
      <c r="A1148">
        <v>1147</v>
      </c>
      <c r="B1148" s="1">
        <v>44747</v>
      </c>
      <c r="C1148" t="s">
        <v>260</v>
      </c>
      <c r="D1148" t="s">
        <v>332</v>
      </c>
      <c r="E1148">
        <v>1</v>
      </c>
      <c r="F1148" t="s">
        <v>224</v>
      </c>
      <c r="G1148" t="s">
        <v>263</v>
      </c>
      <c r="H1148" t="s">
        <v>448</v>
      </c>
      <c r="M1148" s="2">
        <v>11500</v>
      </c>
      <c r="N1148" s="2">
        <v>23000</v>
      </c>
      <c r="O1148" s="2">
        <f>IF(Tabla1[[#This Row],[Mov]]="VNT",Tabla1[[#This Row],[Sale]]-Tabla1[[#This Row],[Cost]],-Tabla1[[#This Row],[Cost]]*Tabla1[[#This Row],[Cant]])</f>
        <v>11500</v>
      </c>
      <c r="P1148" s="8">
        <f>IF(Tabla1[[#This Row],[Mov]]="VNT",-Tabla1[[#This Row],[Cant]],Tabla1[[#This Row],[Cant]])</f>
        <v>-1</v>
      </c>
      <c r="Q1148" s="8">
        <f>DAY(Tabla1[[#This Row],[Date]])</f>
        <v>5</v>
      </c>
      <c r="R1148" s="8">
        <f>MONTH(Tabla1[[#This Row],[Date]])</f>
        <v>7</v>
      </c>
      <c r="S1148" s="8">
        <f>YEAR(Tabla1[[#This Row],[Date]])</f>
        <v>2022</v>
      </c>
    </row>
    <row r="1149" spans="1:19" x14ac:dyDescent="0.2">
      <c r="A1149">
        <v>1148</v>
      </c>
      <c r="B1149" s="1">
        <v>44747</v>
      </c>
      <c r="C1149" t="s">
        <v>260</v>
      </c>
      <c r="D1149" t="s">
        <v>332</v>
      </c>
      <c r="E1149">
        <v>1</v>
      </c>
      <c r="F1149" t="s">
        <v>342</v>
      </c>
      <c r="G1149" t="s">
        <v>263</v>
      </c>
      <c r="H1149" t="s">
        <v>2902</v>
      </c>
      <c r="M1149" s="2">
        <v>1000</v>
      </c>
      <c r="N1149" s="2">
        <v>10000</v>
      </c>
      <c r="O1149" s="2">
        <f>IF(Tabla1[[#This Row],[Mov]]="VNT",Tabla1[[#This Row],[Sale]]-Tabla1[[#This Row],[Cost]],-Tabla1[[#This Row],[Cost]]*Tabla1[[#This Row],[Cant]])</f>
        <v>9000</v>
      </c>
      <c r="P1149" s="8">
        <f>IF(Tabla1[[#This Row],[Mov]]="VNT",-Tabla1[[#This Row],[Cant]],Tabla1[[#This Row],[Cant]])</f>
        <v>-1</v>
      </c>
      <c r="Q1149" s="8">
        <f>DAY(Tabla1[[#This Row],[Date]])</f>
        <v>5</v>
      </c>
      <c r="R1149" s="8">
        <f>MONTH(Tabla1[[#This Row],[Date]])</f>
        <v>7</v>
      </c>
      <c r="S1149" s="8">
        <f>YEAR(Tabla1[[#This Row],[Date]])</f>
        <v>2022</v>
      </c>
    </row>
    <row r="1150" spans="1:19" x14ac:dyDescent="0.2">
      <c r="A1150">
        <v>1149</v>
      </c>
      <c r="B1150" s="1">
        <v>44746</v>
      </c>
      <c r="C1150" t="s">
        <v>260</v>
      </c>
      <c r="D1150" t="s">
        <v>332</v>
      </c>
      <c r="E1150">
        <v>1</v>
      </c>
      <c r="F1150" t="s">
        <v>214</v>
      </c>
      <c r="G1150" t="s">
        <v>266</v>
      </c>
      <c r="H1150" t="s">
        <v>375</v>
      </c>
      <c r="L1150" t="s">
        <v>867</v>
      </c>
      <c r="M1150" s="2">
        <v>6000</v>
      </c>
      <c r="N1150" s="2">
        <v>14000</v>
      </c>
      <c r="O1150" s="2">
        <f>IF(Tabla1[[#This Row],[Mov]]="VNT",Tabla1[[#This Row],[Sale]]-Tabla1[[#This Row],[Cost]],-Tabla1[[#This Row],[Cost]]*Tabla1[[#This Row],[Cant]])</f>
        <v>8000</v>
      </c>
      <c r="P1150" s="8">
        <f>IF(Tabla1[[#This Row],[Mov]]="VNT",-Tabla1[[#This Row],[Cant]],Tabla1[[#This Row],[Cant]])</f>
        <v>-1</v>
      </c>
      <c r="Q1150" s="8">
        <f>DAY(Tabla1[[#This Row],[Date]])</f>
        <v>4</v>
      </c>
      <c r="R1150" s="8">
        <f>MONTH(Tabla1[[#This Row],[Date]])</f>
        <v>7</v>
      </c>
      <c r="S1150" s="8">
        <f>YEAR(Tabla1[[#This Row],[Date]])</f>
        <v>2022</v>
      </c>
    </row>
    <row r="1151" spans="1:19" x14ac:dyDescent="0.2">
      <c r="A1151">
        <v>1150</v>
      </c>
      <c r="B1151" s="1">
        <v>44746</v>
      </c>
      <c r="C1151" t="s">
        <v>260</v>
      </c>
      <c r="D1151" t="s">
        <v>332</v>
      </c>
      <c r="E1151">
        <v>1</v>
      </c>
      <c r="F1151" t="s">
        <v>233</v>
      </c>
      <c r="G1151" t="s">
        <v>266</v>
      </c>
      <c r="H1151" t="s">
        <v>234</v>
      </c>
      <c r="L1151" t="s">
        <v>867</v>
      </c>
      <c r="M1151" s="2">
        <v>3000</v>
      </c>
      <c r="N1151" s="2">
        <v>10000</v>
      </c>
      <c r="O1151" s="2">
        <f>IF(Tabla1[[#This Row],[Mov]]="VNT",Tabla1[[#This Row],[Sale]]-Tabla1[[#This Row],[Cost]],-Tabla1[[#This Row],[Cost]]*Tabla1[[#This Row],[Cant]])</f>
        <v>7000</v>
      </c>
      <c r="P1151" s="8">
        <f>IF(Tabla1[[#This Row],[Mov]]="VNT",-Tabla1[[#This Row],[Cant]],Tabla1[[#This Row],[Cant]])</f>
        <v>-1</v>
      </c>
      <c r="Q1151" s="8">
        <f>DAY(Tabla1[[#This Row],[Date]])</f>
        <v>4</v>
      </c>
      <c r="R1151" s="8">
        <f>MONTH(Tabla1[[#This Row],[Date]])</f>
        <v>7</v>
      </c>
      <c r="S1151" s="8">
        <f>YEAR(Tabla1[[#This Row],[Date]])</f>
        <v>2022</v>
      </c>
    </row>
    <row r="1152" spans="1:19" x14ac:dyDescent="0.2">
      <c r="A1152">
        <v>1151</v>
      </c>
      <c r="B1152" s="1">
        <v>44746</v>
      </c>
      <c r="C1152" t="s">
        <v>260</v>
      </c>
      <c r="D1152" t="s">
        <v>332</v>
      </c>
      <c r="E1152">
        <v>1</v>
      </c>
      <c r="F1152" t="s">
        <v>476</v>
      </c>
      <c r="G1152" t="s">
        <v>266</v>
      </c>
      <c r="H1152" t="s">
        <v>868</v>
      </c>
      <c r="L1152" t="s">
        <v>867</v>
      </c>
      <c r="M1152" s="2">
        <v>1800</v>
      </c>
      <c r="N1152" s="2">
        <v>5000</v>
      </c>
      <c r="O1152" s="2">
        <f>IF(Tabla1[[#This Row],[Mov]]="VNT",Tabla1[[#This Row],[Sale]]-Tabla1[[#This Row],[Cost]],-Tabla1[[#This Row],[Cost]]*Tabla1[[#This Row],[Cant]])</f>
        <v>3200</v>
      </c>
      <c r="P1152" s="8">
        <f>IF(Tabla1[[#This Row],[Mov]]="VNT",-Tabla1[[#This Row],[Cant]],Tabla1[[#This Row],[Cant]])</f>
        <v>-1</v>
      </c>
      <c r="Q1152" s="8">
        <f>DAY(Tabla1[[#This Row],[Date]])</f>
        <v>4</v>
      </c>
      <c r="R1152" s="8">
        <f>MONTH(Tabla1[[#This Row],[Date]])</f>
        <v>7</v>
      </c>
      <c r="S1152" s="8">
        <f>YEAR(Tabla1[[#This Row],[Date]])</f>
        <v>2022</v>
      </c>
    </row>
    <row r="1153" spans="1:19" x14ac:dyDescent="0.2">
      <c r="A1153">
        <v>1152</v>
      </c>
      <c r="B1153" s="1">
        <v>44746</v>
      </c>
      <c r="C1153" t="s">
        <v>260</v>
      </c>
      <c r="D1153" t="s">
        <v>332</v>
      </c>
      <c r="E1153">
        <v>1</v>
      </c>
      <c r="F1153" t="s">
        <v>15</v>
      </c>
      <c r="G1153" t="s">
        <v>385</v>
      </c>
      <c r="H1153" t="s">
        <v>16</v>
      </c>
      <c r="L1153" t="s">
        <v>867</v>
      </c>
      <c r="M1153" s="2">
        <v>4500</v>
      </c>
      <c r="N1153" s="2">
        <v>10000</v>
      </c>
      <c r="O1153" s="2">
        <f>IF(Tabla1[[#This Row],[Mov]]="VNT",Tabla1[[#This Row],[Sale]]-Tabla1[[#This Row],[Cost]],-Tabla1[[#This Row],[Cost]]*Tabla1[[#This Row],[Cant]])</f>
        <v>5500</v>
      </c>
      <c r="P1153" s="8">
        <f>IF(Tabla1[[#This Row],[Mov]]="VNT",-Tabla1[[#This Row],[Cant]],Tabla1[[#This Row],[Cant]])</f>
        <v>-1</v>
      </c>
      <c r="Q1153" s="8">
        <f>DAY(Tabla1[[#This Row],[Date]])</f>
        <v>4</v>
      </c>
      <c r="R1153" s="8">
        <f>MONTH(Tabla1[[#This Row],[Date]])</f>
        <v>7</v>
      </c>
      <c r="S1153" s="8">
        <f>YEAR(Tabla1[[#This Row],[Date]])</f>
        <v>2022</v>
      </c>
    </row>
    <row r="1154" spans="1:19" x14ac:dyDescent="0.2">
      <c r="A1154">
        <v>1153</v>
      </c>
      <c r="B1154" s="1">
        <v>44747</v>
      </c>
      <c r="C1154" t="s">
        <v>260</v>
      </c>
      <c r="D1154" t="s">
        <v>332</v>
      </c>
      <c r="E1154">
        <v>1</v>
      </c>
      <c r="F1154" t="s">
        <v>365</v>
      </c>
      <c r="G1154" t="s">
        <v>366</v>
      </c>
      <c r="H1154" t="s">
        <v>368</v>
      </c>
      <c r="M1154" s="2">
        <v>10300</v>
      </c>
      <c r="N1154" s="2">
        <v>15000</v>
      </c>
      <c r="O1154" s="2">
        <f>IF(Tabla1[[#This Row],[Mov]]="VNT",Tabla1[[#This Row],[Sale]]-Tabla1[[#This Row],[Cost]],-Tabla1[[#This Row],[Cost]]*Tabla1[[#This Row],[Cant]])</f>
        <v>4700</v>
      </c>
      <c r="P1154" s="8">
        <f>IF(Tabla1[[#This Row],[Mov]]="VNT",-Tabla1[[#This Row],[Cant]],Tabla1[[#This Row],[Cant]])</f>
        <v>-1</v>
      </c>
      <c r="Q1154" s="8">
        <f>DAY(Tabla1[[#This Row],[Date]])</f>
        <v>5</v>
      </c>
      <c r="R1154" s="8">
        <f>MONTH(Tabla1[[#This Row],[Date]])</f>
        <v>7</v>
      </c>
      <c r="S1154" s="8">
        <f>YEAR(Tabla1[[#This Row],[Date]])</f>
        <v>2022</v>
      </c>
    </row>
    <row r="1155" spans="1:19" x14ac:dyDescent="0.2">
      <c r="A1155">
        <v>1154</v>
      </c>
      <c r="B1155" s="1">
        <v>44747</v>
      </c>
      <c r="C1155" t="s">
        <v>260</v>
      </c>
      <c r="D1155" t="s">
        <v>332</v>
      </c>
      <c r="E1155">
        <v>1</v>
      </c>
      <c r="F1155" t="s">
        <v>455</v>
      </c>
      <c r="G1155" t="s">
        <v>347</v>
      </c>
      <c r="H1155" t="s">
        <v>456</v>
      </c>
      <c r="M1155" s="2">
        <v>1000</v>
      </c>
      <c r="N1155" s="2">
        <v>3000</v>
      </c>
      <c r="O1155" s="2">
        <f>IF(Tabla1[[#This Row],[Mov]]="VNT",Tabla1[[#This Row],[Sale]]-Tabla1[[#This Row],[Cost]],-Tabla1[[#This Row],[Cost]]*Tabla1[[#This Row],[Cant]])</f>
        <v>2000</v>
      </c>
      <c r="P1155" s="8">
        <f>IF(Tabla1[[#This Row],[Mov]]="VNT",-Tabla1[[#This Row],[Cant]],Tabla1[[#This Row],[Cant]])</f>
        <v>-1</v>
      </c>
      <c r="Q1155" s="8">
        <f>DAY(Tabla1[[#This Row],[Date]])</f>
        <v>5</v>
      </c>
      <c r="R1155" s="8">
        <f>MONTH(Tabla1[[#This Row],[Date]])</f>
        <v>7</v>
      </c>
      <c r="S1155" s="8">
        <f>YEAR(Tabla1[[#This Row],[Date]])</f>
        <v>2022</v>
      </c>
    </row>
    <row r="1156" spans="1:19" x14ac:dyDescent="0.2">
      <c r="A1156">
        <v>1155</v>
      </c>
      <c r="B1156" s="1">
        <v>44747</v>
      </c>
      <c r="C1156" t="s">
        <v>260</v>
      </c>
      <c r="D1156" t="s">
        <v>332</v>
      </c>
      <c r="E1156">
        <v>1</v>
      </c>
      <c r="F1156" t="s">
        <v>116</v>
      </c>
      <c r="G1156" t="s">
        <v>347</v>
      </c>
      <c r="H1156" t="s">
        <v>518</v>
      </c>
      <c r="M1156" s="2">
        <v>6545</v>
      </c>
      <c r="N1156" s="2">
        <v>7000</v>
      </c>
      <c r="O1156" s="2">
        <f>IF(Tabla1[[#This Row],[Mov]]="VNT",Tabla1[[#This Row],[Sale]]-Tabla1[[#This Row],[Cost]],-Tabla1[[#This Row],[Cost]]*Tabla1[[#This Row],[Cant]])</f>
        <v>455</v>
      </c>
      <c r="P1156" s="8">
        <f>IF(Tabla1[[#This Row],[Mov]]="VNT",-Tabla1[[#This Row],[Cant]],Tabla1[[#This Row],[Cant]])</f>
        <v>-1</v>
      </c>
      <c r="Q1156" s="8">
        <f>DAY(Tabla1[[#This Row],[Date]])</f>
        <v>5</v>
      </c>
      <c r="R1156" s="8">
        <f>MONTH(Tabla1[[#This Row],[Date]])</f>
        <v>7</v>
      </c>
      <c r="S1156" s="8">
        <f>YEAR(Tabla1[[#This Row],[Date]])</f>
        <v>2022</v>
      </c>
    </row>
    <row r="1157" spans="1:19" x14ac:dyDescent="0.2">
      <c r="A1157">
        <v>1156</v>
      </c>
      <c r="B1157" s="1">
        <v>44747</v>
      </c>
      <c r="C1157" t="s">
        <v>260</v>
      </c>
      <c r="D1157" t="s">
        <v>332</v>
      </c>
      <c r="E1157">
        <v>1</v>
      </c>
      <c r="F1157" t="s">
        <v>937</v>
      </c>
      <c r="G1157" t="s">
        <v>870</v>
      </c>
      <c r="H1157" t="s">
        <v>871</v>
      </c>
      <c r="M1157" s="2">
        <v>7000</v>
      </c>
      <c r="N1157" s="2">
        <v>10000</v>
      </c>
      <c r="O1157" s="2">
        <f>IF(Tabla1[[#This Row],[Mov]]="VNT",Tabla1[[#This Row],[Sale]]-Tabla1[[#This Row],[Cost]],-Tabla1[[#This Row],[Cost]]*Tabla1[[#This Row],[Cant]])</f>
        <v>3000</v>
      </c>
      <c r="P1157" s="8">
        <f>IF(Tabla1[[#This Row],[Mov]]="VNT",-Tabla1[[#This Row],[Cant]],Tabla1[[#This Row],[Cant]])</f>
        <v>-1</v>
      </c>
      <c r="Q1157" s="8">
        <f>DAY(Tabla1[[#This Row],[Date]])</f>
        <v>5</v>
      </c>
      <c r="R1157" s="8">
        <f>MONTH(Tabla1[[#This Row],[Date]])</f>
        <v>7</v>
      </c>
      <c r="S1157" s="8">
        <f>YEAR(Tabla1[[#This Row],[Date]])</f>
        <v>2022</v>
      </c>
    </row>
    <row r="1158" spans="1:19" x14ac:dyDescent="0.2">
      <c r="A1158">
        <v>1157</v>
      </c>
      <c r="B1158" s="1">
        <v>44747</v>
      </c>
      <c r="C1158" t="s">
        <v>260</v>
      </c>
      <c r="D1158" t="s">
        <v>332</v>
      </c>
      <c r="E1158">
        <v>1</v>
      </c>
      <c r="F1158" t="s">
        <v>937</v>
      </c>
      <c r="G1158" t="s">
        <v>870</v>
      </c>
      <c r="H1158" t="s">
        <v>871</v>
      </c>
      <c r="M1158" s="2">
        <v>7000</v>
      </c>
      <c r="N1158" s="2">
        <v>10000</v>
      </c>
      <c r="O1158" s="2">
        <f>IF(Tabla1[[#This Row],[Mov]]="VNT",Tabla1[[#This Row],[Sale]]-Tabla1[[#This Row],[Cost]],-Tabla1[[#This Row],[Cost]]*Tabla1[[#This Row],[Cant]])</f>
        <v>3000</v>
      </c>
      <c r="P1158" s="8">
        <f>IF(Tabla1[[#This Row],[Mov]]="VNT",-Tabla1[[#This Row],[Cant]],Tabla1[[#This Row],[Cant]])</f>
        <v>-1</v>
      </c>
      <c r="Q1158" s="8">
        <f>DAY(Tabla1[[#This Row],[Date]])</f>
        <v>5</v>
      </c>
      <c r="R1158" s="8">
        <f>MONTH(Tabla1[[#This Row],[Date]])</f>
        <v>7</v>
      </c>
      <c r="S1158" s="8">
        <f>YEAR(Tabla1[[#This Row],[Date]])</f>
        <v>2022</v>
      </c>
    </row>
    <row r="1159" spans="1:19" x14ac:dyDescent="0.2">
      <c r="A1159">
        <v>1158</v>
      </c>
      <c r="B1159" s="1">
        <v>44747</v>
      </c>
      <c r="C1159" t="s">
        <v>260</v>
      </c>
      <c r="D1159" t="s">
        <v>332</v>
      </c>
      <c r="E1159">
        <v>1</v>
      </c>
      <c r="F1159" t="s">
        <v>116</v>
      </c>
      <c r="G1159" t="s">
        <v>382</v>
      </c>
      <c r="H1159" t="s">
        <v>514</v>
      </c>
      <c r="M1159" s="2">
        <v>2805</v>
      </c>
      <c r="N1159" s="2">
        <v>3000</v>
      </c>
      <c r="O1159" s="2">
        <f>IF(Tabla1[[#This Row],[Mov]]="VNT",Tabla1[[#This Row],[Sale]]-Tabla1[[#This Row],[Cost]],-Tabla1[[#This Row],[Cost]]*Tabla1[[#This Row],[Cant]])</f>
        <v>195</v>
      </c>
      <c r="P1159" s="8">
        <f>IF(Tabla1[[#This Row],[Mov]]="VNT",-Tabla1[[#This Row],[Cant]],Tabla1[[#This Row],[Cant]])</f>
        <v>-1</v>
      </c>
      <c r="Q1159" s="8">
        <f>DAY(Tabla1[[#This Row],[Date]])</f>
        <v>5</v>
      </c>
      <c r="R1159" s="8">
        <f>MONTH(Tabla1[[#This Row],[Date]])</f>
        <v>7</v>
      </c>
      <c r="S1159" s="8">
        <f>YEAR(Tabla1[[#This Row],[Date]])</f>
        <v>2022</v>
      </c>
    </row>
    <row r="1160" spans="1:19" x14ac:dyDescent="0.2">
      <c r="A1160">
        <v>1159</v>
      </c>
      <c r="B1160" s="1">
        <v>44747</v>
      </c>
      <c r="C1160" t="s">
        <v>260</v>
      </c>
      <c r="D1160" t="s">
        <v>332</v>
      </c>
      <c r="E1160">
        <v>1</v>
      </c>
      <c r="F1160" t="s">
        <v>458</v>
      </c>
      <c r="G1160" t="s">
        <v>872</v>
      </c>
      <c r="H1160" t="s">
        <v>873</v>
      </c>
      <c r="M1160" s="2">
        <v>0</v>
      </c>
      <c r="N1160" s="2">
        <v>10000</v>
      </c>
      <c r="O1160" s="2">
        <f>IF(Tabla1[[#This Row],[Mov]]="VNT",Tabla1[[#This Row],[Sale]]-Tabla1[[#This Row],[Cost]],-Tabla1[[#This Row],[Cost]]*Tabla1[[#This Row],[Cant]])</f>
        <v>10000</v>
      </c>
      <c r="P1160" s="8">
        <f>IF(Tabla1[[#This Row],[Mov]]="VNT",-Tabla1[[#This Row],[Cant]],Tabla1[[#This Row],[Cant]])</f>
        <v>-1</v>
      </c>
      <c r="Q1160" s="8">
        <f>DAY(Tabla1[[#This Row],[Date]])</f>
        <v>5</v>
      </c>
      <c r="R1160" s="8">
        <f>MONTH(Tabla1[[#This Row],[Date]])</f>
        <v>7</v>
      </c>
      <c r="S1160" s="8">
        <f>YEAR(Tabla1[[#This Row],[Date]])</f>
        <v>2022</v>
      </c>
    </row>
    <row r="1161" spans="1:19" x14ac:dyDescent="0.2">
      <c r="A1161">
        <v>1160</v>
      </c>
      <c r="B1161" s="1">
        <v>44747</v>
      </c>
      <c r="C1161" t="s">
        <v>260</v>
      </c>
      <c r="D1161" t="s">
        <v>332</v>
      </c>
      <c r="E1161">
        <v>1</v>
      </c>
      <c r="F1161" t="s">
        <v>116</v>
      </c>
      <c r="G1161" t="s">
        <v>347</v>
      </c>
      <c r="H1161" t="s">
        <v>518</v>
      </c>
      <c r="M1161" s="2">
        <v>9350</v>
      </c>
      <c r="N1161" s="2">
        <v>10000</v>
      </c>
      <c r="O1161" s="2">
        <f>IF(Tabla1[[#This Row],[Mov]]="VNT",Tabla1[[#This Row],[Sale]]-Tabla1[[#This Row],[Cost]],-Tabla1[[#This Row],[Cost]]*Tabla1[[#This Row],[Cant]])</f>
        <v>650</v>
      </c>
      <c r="P1161" s="8">
        <f>IF(Tabla1[[#This Row],[Mov]]="VNT",-Tabla1[[#This Row],[Cant]],Tabla1[[#This Row],[Cant]])</f>
        <v>-1</v>
      </c>
      <c r="Q1161" s="8">
        <f>DAY(Tabla1[[#This Row],[Date]])</f>
        <v>5</v>
      </c>
      <c r="R1161" s="8">
        <f>MONTH(Tabla1[[#This Row],[Date]])</f>
        <v>7</v>
      </c>
      <c r="S1161" s="8">
        <f>YEAR(Tabla1[[#This Row],[Date]])</f>
        <v>2022</v>
      </c>
    </row>
    <row r="1162" spans="1:19" x14ac:dyDescent="0.2">
      <c r="A1162">
        <v>1161</v>
      </c>
      <c r="B1162" s="1">
        <v>44747</v>
      </c>
      <c r="C1162" t="s">
        <v>260</v>
      </c>
      <c r="D1162" t="s">
        <v>332</v>
      </c>
      <c r="E1162">
        <v>1</v>
      </c>
      <c r="F1162" t="s">
        <v>116</v>
      </c>
      <c r="G1162" t="s">
        <v>347</v>
      </c>
      <c r="H1162" t="s">
        <v>518</v>
      </c>
      <c r="M1162" s="2">
        <v>5610</v>
      </c>
      <c r="N1162" s="2">
        <v>6000</v>
      </c>
      <c r="O1162" s="2">
        <f>IF(Tabla1[[#This Row],[Mov]]="VNT",Tabla1[[#This Row],[Sale]]-Tabla1[[#This Row],[Cost]],-Tabla1[[#This Row],[Cost]]*Tabla1[[#This Row],[Cant]])</f>
        <v>390</v>
      </c>
      <c r="P1162" s="8">
        <f>IF(Tabla1[[#This Row],[Mov]]="VNT",-Tabla1[[#This Row],[Cant]],Tabla1[[#This Row],[Cant]])</f>
        <v>-1</v>
      </c>
      <c r="Q1162" s="8">
        <f>DAY(Tabla1[[#This Row],[Date]])</f>
        <v>5</v>
      </c>
      <c r="R1162" s="8">
        <f>MONTH(Tabla1[[#This Row],[Date]])</f>
        <v>7</v>
      </c>
      <c r="S1162" s="8">
        <f>YEAR(Tabla1[[#This Row],[Date]])</f>
        <v>2022</v>
      </c>
    </row>
    <row r="1163" spans="1:19" x14ac:dyDescent="0.2">
      <c r="A1163">
        <v>1162</v>
      </c>
      <c r="B1163" s="1">
        <v>44747</v>
      </c>
      <c r="C1163" t="s">
        <v>260</v>
      </c>
      <c r="D1163" t="s">
        <v>332</v>
      </c>
      <c r="E1163">
        <v>1</v>
      </c>
      <c r="F1163" t="s">
        <v>26</v>
      </c>
      <c r="G1163" t="s">
        <v>262</v>
      </c>
      <c r="H1163" t="s">
        <v>29</v>
      </c>
      <c r="I1163" t="s">
        <v>16</v>
      </c>
      <c r="J1163" t="s">
        <v>25</v>
      </c>
      <c r="K1163" t="s">
        <v>18</v>
      </c>
      <c r="L1163" t="s">
        <v>52</v>
      </c>
      <c r="M1163" s="2">
        <v>7500</v>
      </c>
      <c r="N1163" s="2">
        <v>18000</v>
      </c>
      <c r="O1163" s="2">
        <f>IF(Tabla1[[#This Row],[Mov]]="VNT",Tabla1[[#This Row],[Sale]]-Tabla1[[#This Row],[Cost]],-Tabla1[[#This Row],[Cost]]*Tabla1[[#This Row],[Cant]])</f>
        <v>10500</v>
      </c>
      <c r="P1163" s="8">
        <f>IF(Tabla1[[#This Row],[Mov]]="VNT",-Tabla1[[#This Row],[Cant]],Tabla1[[#This Row],[Cant]])</f>
        <v>-1</v>
      </c>
      <c r="Q1163" s="8">
        <f>DAY(Tabla1[[#This Row],[Date]])</f>
        <v>5</v>
      </c>
      <c r="R1163" s="8">
        <f>MONTH(Tabla1[[#This Row],[Date]])</f>
        <v>7</v>
      </c>
      <c r="S1163" s="8">
        <f>YEAR(Tabla1[[#This Row],[Date]])</f>
        <v>2022</v>
      </c>
    </row>
    <row r="1164" spans="1:19" x14ac:dyDescent="0.2">
      <c r="A1164">
        <v>1163</v>
      </c>
      <c r="B1164" s="1">
        <v>44747</v>
      </c>
      <c r="C1164" t="s">
        <v>260</v>
      </c>
      <c r="D1164" t="s">
        <v>332</v>
      </c>
      <c r="E1164">
        <v>1</v>
      </c>
      <c r="F1164" t="s">
        <v>21</v>
      </c>
      <c r="G1164" t="s">
        <v>266</v>
      </c>
      <c r="H1164" t="s">
        <v>232</v>
      </c>
      <c r="M1164" s="2">
        <v>3000</v>
      </c>
      <c r="N1164" s="2">
        <v>7000</v>
      </c>
      <c r="O1164" s="2">
        <f>IF(Tabla1[[#This Row],[Mov]]="VNT",Tabla1[[#This Row],[Sale]]-Tabla1[[#This Row],[Cost]],-Tabla1[[#This Row],[Cost]]*Tabla1[[#This Row],[Cant]])</f>
        <v>4000</v>
      </c>
      <c r="P1164" s="8">
        <f>IF(Tabla1[[#This Row],[Mov]]="VNT",-Tabla1[[#This Row],[Cant]],Tabla1[[#This Row],[Cant]])</f>
        <v>-1</v>
      </c>
      <c r="Q1164" s="8">
        <f>DAY(Tabla1[[#This Row],[Date]])</f>
        <v>5</v>
      </c>
      <c r="R1164" s="8">
        <f>MONTH(Tabla1[[#This Row],[Date]])</f>
        <v>7</v>
      </c>
      <c r="S1164" s="8">
        <f>YEAR(Tabla1[[#This Row],[Date]])</f>
        <v>2022</v>
      </c>
    </row>
    <row r="1165" spans="1:19" x14ac:dyDescent="0.2">
      <c r="A1165">
        <v>1164</v>
      </c>
      <c r="B1165" s="1">
        <v>44747</v>
      </c>
      <c r="C1165" t="s">
        <v>260</v>
      </c>
      <c r="D1165" t="s">
        <v>332</v>
      </c>
      <c r="E1165">
        <v>1</v>
      </c>
      <c r="F1165" t="s">
        <v>21</v>
      </c>
      <c r="G1165" t="s">
        <v>266</v>
      </c>
      <c r="H1165" t="s">
        <v>232</v>
      </c>
      <c r="M1165" s="2">
        <v>3000</v>
      </c>
      <c r="N1165" s="2">
        <v>7000</v>
      </c>
      <c r="O1165" s="2">
        <f>IF(Tabla1[[#This Row],[Mov]]="VNT",Tabla1[[#This Row],[Sale]]-Tabla1[[#This Row],[Cost]],-Tabla1[[#This Row],[Cost]]*Tabla1[[#This Row],[Cant]])</f>
        <v>4000</v>
      </c>
      <c r="P1165" s="8">
        <f>IF(Tabla1[[#This Row],[Mov]]="VNT",-Tabla1[[#This Row],[Cant]],Tabla1[[#This Row],[Cant]])</f>
        <v>-1</v>
      </c>
      <c r="Q1165" s="8">
        <f>DAY(Tabla1[[#This Row],[Date]])</f>
        <v>5</v>
      </c>
      <c r="R1165" s="8">
        <f>MONTH(Tabla1[[#This Row],[Date]])</f>
        <v>7</v>
      </c>
      <c r="S1165" s="8">
        <f>YEAR(Tabla1[[#This Row],[Date]])</f>
        <v>2022</v>
      </c>
    </row>
    <row r="1166" spans="1:19" x14ac:dyDescent="0.2">
      <c r="A1166">
        <v>1165</v>
      </c>
      <c r="B1166" s="1">
        <v>44747</v>
      </c>
      <c r="C1166" t="s">
        <v>260</v>
      </c>
      <c r="D1166" t="s">
        <v>332</v>
      </c>
      <c r="E1166">
        <v>1</v>
      </c>
      <c r="F1166" t="s">
        <v>116</v>
      </c>
      <c r="G1166" t="s">
        <v>349</v>
      </c>
      <c r="H1166" t="s">
        <v>515</v>
      </c>
      <c r="M1166" s="2">
        <v>2805</v>
      </c>
      <c r="N1166" s="2">
        <v>3000</v>
      </c>
      <c r="O1166" s="2">
        <f>IF(Tabla1[[#This Row],[Mov]]="VNT",Tabla1[[#This Row],[Sale]]-Tabla1[[#This Row],[Cost]],-Tabla1[[#This Row],[Cost]]*Tabla1[[#This Row],[Cant]])</f>
        <v>195</v>
      </c>
      <c r="P1166" s="8">
        <f>IF(Tabla1[[#This Row],[Mov]]="VNT",-Tabla1[[#This Row],[Cant]],Tabla1[[#This Row],[Cant]])</f>
        <v>-1</v>
      </c>
      <c r="Q1166" s="8">
        <f>DAY(Tabla1[[#This Row],[Date]])</f>
        <v>5</v>
      </c>
      <c r="R1166" s="8">
        <f>MONTH(Tabla1[[#This Row],[Date]])</f>
        <v>7</v>
      </c>
      <c r="S1166" s="8">
        <f>YEAR(Tabla1[[#This Row],[Date]])</f>
        <v>2022</v>
      </c>
    </row>
    <row r="1167" spans="1:19" x14ac:dyDescent="0.2">
      <c r="A1167">
        <v>1166</v>
      </c>
      <c r="B1167" s="1">
        <v>44748</v>
      </c>
      <c r="C1167" t="s">
        <v>260</v>
      </c>
      <c r="D1167" t="s">
        <v>874</v>
      </c>
      <c r="E1167">
        <v>1</v>
      </c>
      <c r="F1167" t="s">
        <v>342</v>
      </c>
      <c r="G1167" t="s">
        <v>262</v>
      </c>
      <c r="H1167" t="s">
        <v>299</v>
      </c>
      <c r="M1167" s="2">
        <v>1000</v>
      </c>
      <c r="N1167" s="2">
        <v>10000</v>
      </c>
      <c r="O1167" s="2">
        <f>IF(Tabla1[[#This Row],[Mov]]="VNT",Tabla1[[#This Row],[Sale]]-Tabla1[[#This Row],[Cost]],-Tabla1[[#This Row],[Cost]]*Tabla1[[#This Row],[Cant]])</f>
        <v>9000</v>
      </c>
      <c r="P1167" s="8">
        <f>IF(Tabla1[[#This Row],[Mov]]="VNT",-Tabla1[[#This Row],[Cant]],Tabla1[[#This Row],[Cant]])</f>
        <v>-1</v>
      </c>
      <c r="Q1167" s="8">
        <f>DAY(Tabla1[[#This Row],[Date]])</f>
        <v>6</v>
      </c>
      <c r="R1167" s="8">
        <f>MONTH(Tabla1[[#This Row],[Date]])</f>
        <v>7</v>
      </c>
      <c r="S1167" s="8">
        <f>YEAR(Tabla1[[#This Row],[Date]])</f>
        <v>2022</v>
      </c>
    </row>
    <row r="1168" spans="1:19" x14ac:dyDescent="0.2">
      <c r="A1168">
        <v>1167</v>
      </c>
      <c r="B1168" s="1">
        <v>44748</v>
      </c>
      <c r="C1168" t="s">
        <v>260</v>
      </c>
      <c r="D1168" t="s">
        <v>874</v>
      </c>
      <c r="E1168">
        <v>1</v>
      </c>
      <c r="F1168" t="s">
        <v>458</v>
      </c>
      <c r="G1168" t="s">
        <v>262</v>
      </c>
      <c r="H1168" t="s">
        <v>875</v>
      </c>
      <c r="M1168" s="2">
        <v>0</v>
      </c>
      <c r="N1168" s="2">
        <v>5000</v>
      </c>
      <c r="O1168" s="2">
        <f>IF(Tabla1[[#This Row],[Mov]]="VNT",Tabla1[[#This Row],[Sale]]-Tabla1[[#This Row],[Cost]],-Tabla1[[#This Row],[Cost]]*Tabla1[[#This Row],[Cant]])</f>
        <v>5000</v>
      </c>
      <c r="P1168" s="8">
        <f>IF(Tabla1[[#This Row],[Mov]]="VNT",-Tabla1[[#This Row],[Cant]],Tabla1[[#This Row],[Cant]])</f>
        <v>-1</v>
      </c>
      <c r="Q1168" s="8">
        <f>DAY(Tabla1[[#This Row],[Date]])</f>
        <v>6</v>
      </c>
      <c r="R1168" s="8">
        <f>MONTH(Tabla1[[#This Row],[Date]])</f>
        <v>7</v>
      </c>
      <c r="S1168" s="8">
        <f>YEAR(Tabla1[[#This Row],[Date]])</f>
        <v>2022</v>
      </c>
    </row>
    <row r="1169" spans="1:19" x14ac:dyDescent="0.2">
      <c r="A1169">
        <v>1168</v>
      </c>
      <c r="B1169" s="1">
        <v>44748</v>
      </c>
      <c r="C1169" t="s">
        <v>260</v>
      </c>
      <c r="D1169" t="s">
        <v>332</v>
      </c>
      <c r="E1169">
        <v>1</v>
      </c>
      <c r="F1169" t="s">
        <v>532</v>
      </c>
      <c r="G1169" t="s">
        <v>273</v>
      </c>
      <c r="H1169" t="s">
        <v>552</v>
      </c>
      <c r="J1169" t="s">
        <v>81</v>
      </c>
      <c r="M1169" s="2">
        <v>20000</v>
      </c>
      <c r="N1169" s="2">
        <v>35000</v>
      </c>
      <c r="O1169" s="2">
        <f>IF(Tabla1[[#This Row],[Mov]]="VNT",Tabla1[[#This Row],[Sale]]-Tabla1[[#This Row],[Cost]],-Tabla1[[#This Row],[Cost]]*Tabla1[[#This Row],[Cant]])</f>
        <v>15000</v>
      </c>
      <c r="P1169" s="8">
        <f>IF(Tabla1[[#This Row],[Mov]]="VNT",-Tabla1[[#This Row],[Cant]],Tabla1[[#This Row],[Cant]])</f>
        <v>-1</v>
      </c>
      <c r="Q1169" s="8">
        <f>DAY(Tabla1[[#This Row],[Date]])</f>
        <v>6</v>
      </c>
      <c r="R1169" s="8">
        <f>MONTH(Tabla1[[#This Row],[Date]])</f>
        <v>7</v>
      </c>
      <c r="S1169" s="8">
        <f>YEAR(Tabla1[[#This Row],[Date]])</f>
        <v>2022</v>
      </c>
    </row>
    <row r="1170" spans="1:19" x14ac:dyDescent="0.2">
      <c r="A1170">
        <v>1169</v>
      </c>
      <c r="B1170" s="1">
        <v>44748</v>
      </c>
      <c r="C1170" t="s">
        <v>260</v>
      </c>
      <c r="D1170" t="s">
        <v>332</v>
      </c>
      <c r="E1170">
        <v>1</v>
      </c>
      <c r="F1170" t="s">
        <v>15</v>
      </c>
      <c r="G1170" t="s">
        <v>266</v>
      </c>
      <c r="H1170" t="s">
        <v>152</v>
      </c>
      <c r="I1170" t="s">
        <v>22</v>
      </c>
      <c r="J1170" t="s">
        <v>23</v>
      </c>
      <c r="M1170" s="2">
        <v>2500</v>
      </c>
      <c r="N1170" s="2">
        <v>9000</v>
      </c>
      <c r="O1170" s="2">
        <f>IF(Tabla1[[#This Row],[Mov]]="VNT",Tabla1[[#This Row],[Sale]]-Tabla1[[#This Row],[Cost]],-Tabla1[[#This Row],[Cost]]*Tabla1[[#This Row],[Cant]])</f>
        <v>6500</v>
      </c>
      <c r="P1170" s="8">
        <f>IF(Tabla1[[#This Row],[Mov]]="VNT",-Tabla1[[#This Row],[Cant]],Tabla1[[#This Row],[Cant]])</f>
        <v>-1</v>
      </c>
      <c r="Q1170" s="8">
        <f>DAY(Tabla1[[#This Row],[Date]])</f>
        <v>6</v>
      </c>
      <c r="R1170" s="8">
        <f>MONTH(Tabla1[[#This Row],[Date]])</f>
        <v>7</v>
      </c>
      <c r="S1170" s="8">
        <f>YEAR(Tabla1[[#This Row],[Date]])</f>
        <v>2022</v>
      </c>
    </row>
    <row r="1171" spans="1:19" x14ac:dyDescent="0.2">
      <c r="A1171">
        <v>1170</v>
      </c>
      <c r="B1171" s="1">
        <v>44748</v>
      </c>
      <c r="C1171" t="s">
        <v>260</v>
      </c>
      <c r="D1171" t="s">
        <v>332</v>
      </c>
      <c r="E1171">
        <v>1</v>
      </c>
      <c r="F1171" t="s">
        <v>21</v>
      </c>
      <c r="G1171" t="s">
        <v>272</v>
      </c>
      <c r="H1171" t="s">
        <v>830</v>
      </c>
      <c r="M1171" s="2">
        <v>3000</v>
      </c>
      <c r="N1171" s="2">
        <v>12000</v>
      </c>
      <c r="O1171" s="2">
        <f>IF(Tabla1[[#This Row],[Mov]]="VNT",Tabla1[[#This Row],[Sale]]-Tabla1[[#This Row],[Cost]],-Tabla1[[#This Row],[Cost]]*Tabla1[[#This Row],[Cant]])</f>
        <v>9000</v>
      </c>
      <c r="P1171" s="8">
        <f>IF(Tabla1[[#This Row],[Mov]]="VNT",-Tabla1[[#This Row],[Cant]],Tabla1[[#This Row],[Cant]])</f>
        <v>-1</v>
      </c>
      <c r="Q1171" s="8">
        <f>DAY(Tabla1[[#This Row],[Date]])</f>
        <v>6</v>
      </c>
      <c r="R1171" s="8">
        <f>MONTH(Tabla1[[#This Row],[Date]])</f>
        <v>7</v>
      </c>
      <c r="S1171" s="8">
        <f>YEAR(Tabla1[[#This Row],[Date]])</f>
        <v>2022</v>
      </c>
    </row>
    <row r="1172" spans="1:19" x14ac:dyDescent="0.2">
      <c r="A1172">
        <v>1171</v>
      </c>
      <c r="B1172" s="1">
        <v>44748</v>
      </c>
      <c r="C1172" t="s">
        <v>260</v>
      </c>
      <c r="D1172" t="s">
        <v>332</v>
      </c>
      <c r="E1172">
        <v>1</v>
      </c>
      <c r="F1172" t="s">
        <v>342</v>
      </c>
      <c r="G1172" t="s">
        <v>263</v>
      </c>
      <c r="H1172" t="s">
        <v>767</v>
      </c>
      <c r="M1172" s="2">
        <v>1000</v>
      </c>
      <c r="N1172" s="2">
        <v>10000</v>
      </c>
      <c r="O1172" s="2">
        <f>IF(Tabla1[[#This Row],[Mov]]="VNT",Tabla1[[#This Row],[Sale]]-Tabla1[[#This Row],[Cost]],-Tabla1[[#This Row],[Cost]]*Tabla1[[#This Row],[Cant]])</f>
        <v>9000</v>
      </c>
      <c r="P1172" s="8">
        <f>IF(Tabla1[[#This Row],[Mov]]="VNT",-Tabla1[[#This Row],[Cant]],Tabla1[[#This Row],[Cant]])</f>
        <v>-1</v>
      </c>
      <c r="Q1172" s="8">
        <f>DAY(Tabla1[[#This Row],[Date]])</f>
        <v>6</v>
      </c>
      <c r="R1172" s="8">
        <f>MONTH(Tabla1[[#This Row],[Date]])</f>
        <v>7</v>
      </c>
      <c r="S1172" s="8">
        <f>YEAR(Tabla1[[#This Row],[Date]])</f>
        <v>2022</v>
      </c>
    </row>
    <row r="1173" spans="1:19" x14ac:dyDescent="0.2">
      <c r="A1173">
        <v>1172</v>
      </c>
      <c r="B1173" s="1">
        <v>44748</v>
      </c>
      <c r="C1173" t="s">
        <v>260</v>
      </c>
      <c r="D1173" t="s">
        <v>332</v>
      </c>
      <c r="E1173">
        <v>1</v>
      </c>
      <c r="F1173" t="s">
        <v>15</v>
      </c>
      <c r="G1173" t="s">
        <v>266</v>
      </c>
      <c r="H1173" t="s">
        <v>162</v>
      </c>
      <c r="L1173" s="2">
        <v>2500</v>
      </c>
      <c r="M1173" s="2">
        <v>2500</v>
      </c>
      <c r="N1173" s="2">
        <v>8000</v>
      </c>
      <c r="O1173" s="2">
        <f>IF(Tabla1[[#This Row],[Mov]]="VNT",Tabla1[[#This Row],[Sale]]-Tabla1[[#This Row],[Cost]],-Tabla1[[#This Row],[Cost]]*Tabla1[[#This Row],[Cant]])</f>
        <v>5500</v>
      </c>
      <c r="P1173" s="8">
        <f>IF(Tabla1[[#This Row],[Mov]]="VNT",-Tabla1[[#This Row],[Cant]],Tabla1[[#This Row],[Cant]])</f>
        <v>-1</v>
      </c>
      <c r="Q1173" s="8">
        <f>DAY(Tabla1[[#This Row],[Date]])</f>
        <v>6</v>
      </c>
      <c r="R1173" s="8">
        <f>MONTH(Tabla1[[#This Row],[Date]])</f>
        <v>7</v>
      </c>
      <c r="S1173" s="8">
        <f>YEAR(Tabla1[[#This Row],[Date]])</f>
        <v>2022</v>
      </c>
    </row>
    <row r="1174" spans="1:19" x14ac:dyDescent="0.2">
      <c r="A1174">
        <v>1173</v>
      </c>
      <c r="B1174" s="1">
        <v>44748</v>
      </c>
      <c r="C1174" t="s">
        <v>260</v>
      </c>
      <c r="D1174" t="s">
        <v>332</v>
      </c>
      <c r="E1174">
        <v>1</v>
      </c>
      <c r="F1174" t="s">
        <v>116</v>
      </c>
      <c r="G1174" t="s">
        <v>347</v>
      </c>
      <c r="H1174" t="s">
        <v>518</v>
      </c>
      <c r="M1174" s="2">
        <v>2805</v>
      </c>
      <c r="N1174" s="2">
        <v>3000</v>
      </c>
      <c r="O1174" s="2">
        <f>IF(Tabla1[[#This Row],[Mov]]="VNT",Tabla1[[#This Row],[Sale]]-Tabla1[[#This Row],[Cost]],-Tabla1[[#This Row],[Cost]]*Tabla1[[#This Row],[Cant]])</f>
        <v>195</v>
      </c>
      <c r="P1174" s="8">
        <f>IF(Tabla1[[#This Row],[Mov]]="VNT",-Tabla1[[#This Row],[Cant]],Tabla1[[#This Row],[Cant]])</f>
        <v>-1</v>
      </c>
      <c r="Q1174" s="8">
        <f>DAY(Tabla1[[#This Row],[Date]])</f>
        <v>6</v>
      </c>
      <c r="R1174" s="8">
        <f>MONTH(Tabla1[[#This Row],[Date]])</f>
        <v>7</v>
      </c>
      <c r="S1174" s="8">
        <f>YEAR(Tabla1[[#This Row],[Date]])</f>
        <v>2022</v>
      </c>
    </row>
    <row r="1175" spans="1:19" x14ac:dyDescent="0.2">
      <c r="A1175">
        <v>1174</v>
      </c>
      <c r="B1175" s="1">
        <v>44748</v>
      </c>
      <c r="C1175" t="s">
        <v>699</v>
      </c>
      <c r="D1175" t="s">
        <v>382</v>
      </c>
      <c r="E1175">
        <v>10</v>
      </c>
      <c r="F1175" t="s">
        <v>455</v>
      </c>
      <c r="G1175" t="s">
        <v>382</v>
      </c>
      <c r="H1175" t="s">
        <v>509</v>
      </c>
      <c r="M1175" s="2">
        <v>1000</v>
      </c>
      <c r="N1175" s="2">
        <v>3000</v>
      </c>
      <c r="O1175" s="2">
        <f>IF(Tabla1[[#This Row],[Mov]]="VNT",Tabla1[[#This Row],[Sale]]-Tabla1[[#This Row],[Cost]],-Tabla1[[#This Row],[Cost]]*Tabla1[[#This Row],[Cant]])</f>
        <v>-10000</v>
      </c>
      <c r="P1175" s="8">
        <f>IF(Tabla1[[#This Row],[Mov]]="VNT",-Tabla1[[#This Row],[Cant]],Tabla1[[#This Row],[Cant]])</f>
        <v>10</v>
      </c>
      <c r="Q1175" s="8">
        <f>DAY(Tabla1[[#This Row],[Date]])</f>
        <v>6</v>
      </c>
      <c r="R1175" s="8">
        <f>MONTH(Tabla1[[#This Row],[Date]])</f>
        <v>7</v>
      </c>
      <c r="S1175" s="8">
        <f>YEAR(Tabla1[[#This Row],[Date]])</f>
        <v>2022</v>
      </c>
    </row>
    <row r="1176" spans="1:19" x14ac:dyDescent="0.2">
      <c r="A1176">
        <v>1175</v>
      </c>
      <c r="B1176" s="1">
        <v>44748</v>
      </c>
      <c r="C1176" t="s">
        <v>260</v>
      </c>
      <c r="D1176" t="s">
        <v>332</v>
      </c>
      <c r="E1176">
        <v>1</v>
      </c>
      <c r="F1176" t="s">
        <v>458</v>
      </c>
      <c r="G1176" t="s">
        <v>262</v>
      </c>
      <c r="H1176" t="s">
        <v>876</v>
      </c>
      <c r="M1176" s="2">
        <v>0</v>
      </c>
      <c r="N1176" s="2">
        <v>25000</v>
      </c>
      <c r="O1176" s="2">
        <f>IF(Tabla1[[#This Row],[Mov]]="VNT",Tabla1[[#This Row],[Sale]]-Tabla1[[#This Row],[Cost]],-Tabla1[[#This Row],[Cost]]*Tabla1[[#This Row],[Cant]])</f>
        <v>25000</v>
      </c>
      <c r="P1176" s="8">
        <f>IF(Tabla1[[#This Row],[Mov]]="VNT",-Tabla1[[#This Row],[Cant]],Tabla1[[#This Row],[Cant]])</f>
        <v>-1</v>
      </c>
      <c r="Q1176" s="8">
        <f>DAY(Tabla1[[#This Row],[Date]])</f>
        <v>6</v>
      </c>
      <c r="R1176" s="8">
        <f>MONTH(Tabla1[[#This Row],[Date]])</f>
        <v>7</v>
      </c>
      <c r="S1176" s="8">
        <f>YEAR(Tabla1[[#This Row],[Date]])</f>
        <v>2022</v>
      </c>
    </row>
    <row r="1177" spans="1:19" x14ac:dyDescent="0.2">
      <c r="A1177">
        <v>1176</v>
      </c>
      <c r="B1177" s="1">
        <v>44748</v>
      </c>
      <c r="C1177" t="s">
        <v>260</v>
      </c>
      <c r="D1177" t="s">
        <v>332</v>
      </c>
      <c r="E1177">
        <v>1</v>
      </c>
      <c r="F1177" t="s">
        <v>474</v>
      </c>
      <c r="G1177" t="s">
        <v>263</v>
      </c>
      <c r="H1177" t="s">
        <v>685</v>
      </c>
      <c r="J1177" t="s">
        <v>17</v>
      </c>
      <c r="M1177" s="2">
        <v>6500</v>
      </c>
      <c r="N1177" s="2">
        <v>15000</v>
      </c>
      <c r="O1177" s="2">
        <f>IF(Tabla1[[#This Row],[Mov]]="VNT",Tabla1[[#This Row],[Sale]]-Tabla1[[#This Row],[Cost]],-Tabla1[[#This Row],[Cost]]*Tabla1[[#This Row],[Cant]])</f>
        <v>8500</v>
      </c>
      <c r="P1177" s="8">
        <f>IF(Tabla1[[#This Row],[Mov]]="VNT",-Tabla1[[#This Row],[Cant]],Tabla1[[#This Row],[Cant]])</f>
        <v>-1</v>
      </c>
      <c r="Q1177" s="8">
        <f>DAY(Tabla1[[#This Row],[Date]])</f>
        <v>6</v>
      </c>
      <c r="R1177" s="8">
        <f>MONTH(Tabla1[[#This Row],[Date]])</f>
        <v>7</v>
      </c>
      <c r="S1177" s="8">
        <f>YEAR(Tabla1[[#This Row],[Date]])</f>
        <v>2022</v>
      </c>
    </row>
    <row r="1178" spans="1:19" x14ac:dyDescent="0.2">
      <c r="A1178">
        <v>1177</v>
      </c>
      <c r="B1178" s="1">
        <v>44748</v>
      </c>
      <c r="C1178" t="s">
        <v>260</v>
      </c>
      <c r="D1178" t="s">
        <v>332</v>
      </c>
      <c r="E1178">
        <v>1</v>
      </c>
      <c r="F1178" t="s">
        <v>831</v>
      </c>
      <c r="G1178" t="s">
        <v>836</v>
      </c>
      <c r="H1178" t="s">
        <v>837</v>
      </c>
      <c r="M1178" s="2">
        <v>28000</v>
      </c>
      <c r="N1178" s="2">
        <v>55000</v>
      </c>
      <c r="O1178" s="2">
        <f>IF(Tabla1[[#This Row],[Mov]]="VNT",Tabla1[[#This Row],[Sale]]-Tabla1[[#This Row],[Cost]],-Tabla1[[#This Row],[Cost]]*Tabla1[[#This Row],[Cant]])</f>
        <v>27000</v>
      </c>
      <c r="P1178" s="8">
        <f>IF(Tabla1[[#This Row],[Mov]]="VNT",-Tabla1[[#This Row],[Cant]],Tabla1[[#This Row],[Cant]])</f>
        <v>-1</v>
      </c>
      <c r="Q1178" s="8">
        <f>DAY(Tabla1[[#This Row],[Date]])</f>
        <v>6</v>
      </c>
      <c r="R1178" s="8">
        <f>MONTH(Tabla1[[#This Row],[Date]])</f>
        <v>7</v>
      </c>
      <c r="S1178" s="8">
        <f>YEAR(Tabla1[[#This Row],[Date]])</f>
        <v>2022</v>
      </c>
    </row>
    <row r="1179" spans="1:19" x14ac:dyDescent="0.2">
      <c r="A1179">
        <v>1178</v>
      </c>
      <c r="B1179" s="1">
        <v>44748</v>
      </c>
      <c r="C1179" t="s">
        <v>260</v>
      </c>
      <c r="D1179" t="s">
        <v>332</v>
      </c>
      <c r="E1179">
        <v>1</v>
      </c>
      <c r="F1179" t="s">
        <v>342</v>
      </c>
      <c r="G1179" t="s">
        <v>272</v>
      </c>
      <c r="H1179" t="s">
        <v>754</v>
      </c>
      <c r="M1179" s="2">
        <v>1000</v>
      </c>
      <c r="N1179" s="2">
        <v>10000</v>
      </c>
      <c r="O1179" s="2">
        <f>IF(Tabla1[[#This Row],[Mov]]="VNT",Tabla1[[#This Row],[Sale]]-Tabla1[[#This Row],[Cost]],-Tabla1[[#This Row],[Cost]]*Tabla1[[#This Row],[Cant]])</f>
        <v>9000</v>
      </c>
      <c r="P1179" s="8">
        <f>IF(Tabla1[[#This Row],[Mov]]="VNT",-Tabla1[[#This Row],[Cant]],Tabla1[[#This Row],[Cant]])</f>
        <v>-1</v>
      </c>
      <c r="Q1179" s="8">
        <f>DAY(Tabla1[[#This Row],[Date]])</f>
        <v>6</v>
      </c>
      <c r="R1179" s="8">
        <f>MONTH(Tabla1[[#This Row],[Date]])</f>
        <v>7</v>
      </c>
      <c r="S1179" s="8">
        <f>YEAR(Tabla1[[#This Row],[Date]])</f>
        <v>2022</v>
      </c>
    </row>
    <row r="1180" spans="1:19" x14ac:dyDescent="0.2">
      <c r="A1180">
        <v>1179</v>
      </c>
      <c r="B1180" s="1">
        <v>44748</v>
      </c>
      <c r="C1180" t="s">
        <v>260</v>
      </c>
      <c r="D1180" t="s">
        <v>332</v>
      </c>
      <c r="E1180">
        <v>1</v>
      </c>
      <c r="F1180" t="s">
        <v>224</v>
      </c>
      <c r="G1180" t="s">
        <v>272</v>
      </c>
      <c r="H1180" t="s">
        <v>754</v>
      </c>
      <c r="M1180" s="2">
        <v>9000</v>
      </c>
      <c r="N1180" s="2">
        <v>20000</v>
      </c>
      <c r="O1180" s="2">
        <f>IF(Tabla1[[#This Row],[Mov]]="VNT",Tabla1[[#This Row],[Sale]]-Tabla1[[#This Row],[Cost]],-Tabla1[[#This Row],[Cost]]*Tabla1[[#This Row],[Cant]])</f>
        <v>11000</v>
      </c>
      <c r="P1180" s="8">
        <f>IF(Tabla1[[#This Row],[Mov]]="VNT",-Tabla1[[#This Row],[Cant]],Tabla1[[#This Row],[Cant]])</f>
        <v>-1</v>
      </c>
      <c r="Q1180" s="8">
        <f>DAY(Tabla1[[#This Row],[Date]])</f>
        <v>6</v>
      </c>
      <c r="R1180" s="8">
        <f>MONTH(Tabla1[[#This Row],[Date]])</f>
        <v>7</v>
      </c>
      <c r="S1180" s="8">
        <f>YEAR(Tabla1[[#This Row],[Date]])</f>
        <v>2022</v>
      </c>
    </row>
    <row r="1181" spans="1:19" x14ac:dyDescent="0.2">
      <c r="A1181">
        <v>1180</v>
      </c>
      <c r="B1181" s="1">
        <v>44748</v>
      </c>
      <c r="C1181" t="s">
        <v>260</v>
      </c>
      <c r="D1181" t="s">
        <v>877</v>
      </c>
      <c r="E1181">
        <v>1</v>
      </c>
      <c r="F1181" t="s">
        <v>532</v>
      </c>
      <c r="G1181" t="s">
        <v>263</v>
      </c>
      <c r="H1181" t="s">
        <v>681</v>
      </c>
      <c r="M1181" s="2">
        <v>40000</v>
      </c>
      <c r="N1181" s="2">
        <v>57000</v>
      </c>
      <c r="O1181" s="2">
        <f>IF(Tabla1[[#This Row],[Mov]]="VNT",Tabla1[[#This Row],[Sale]]-Tabla1[[#This Row],[Cost]],-Tabla1[[#This Row],[Cost]]*Tabla1[[#This Row],[Cant]])</f>
        <v>17000</v>
      </c>
      <c r="P1181" s="8">
        <f>IF(Tabla1[[#This Row],[Mov]]="VNT",-Tabla1[[#This Row],[Cant]],Tabla1[[#This Row],[Cant]])</f>
        <v>-1</v>
      </c>
      <c r="Q1181" s="8">
        <f>DAY(Tabla1[[#This Row],[Date]])</f>
        <v>6</v>
      </c>
      <c r="R1181" s="8">
        <f>MONTH(Tabla1[[#This Row],[Date]])</f>
        <v>7</v>
      </c>
      <c r="S1181" s="8">
        <f>YEAR(Tabla1[[#This Row],[Date]])</f>
        <v>2022</v>
      </c>
    </row>
    <row r="1182" spans="1:19" x14ac:dyDescent="0.2">
      <c r="A1182">
        <v>1181</v>
      </c>
      <c r="B1182" s="1">
        <v>44748</v>
      </c>
      <c r="C1182" t="s">
        <v>260</v>
      </c>
      <c r="D1182" t="s">
        <v>332</v>
      </c>
      <c r="E1182">
        <v>1</v>
      </c>
      <c r="F1182" t="s">
        <v>21</v>
      </c>
      <c r="G1182" t="s">
        <v>272</v>
      </c>
      <c r="H1182" t="s">
        <v>830</v>
      </c>
      <c r="M1182" s="2">
        <v>3000</v>
      </c>
      <c r="N1182" s="2">
        <v>12000</v>
      </c>
      <c r="O1182" s="2">
        <f>IF(Tabla1[[#This Row],[Mov]]="VNT",Tabla1[[#This Row],[Sale]]-Tabla1[[#This Row],[Cost]],-Tabla1[[#This Row],[Cost]]*Tabla1[[#This Row],[Cant]])</f>
        <v>9000</v>
      </c>
      <c r="P1182" s="8">
        <f>IF(Tabla1[[#This Row],[Mov]]="VNT",-Tabla1[[#This Row],[Cant]],Tabla1[[#This Row],[Cant]])</f>
        <v>-1</v>
      </c>
      <c r="Q1182" s="8">
        <f>DAY(Tabla1[[#This Row],[Date]])</f>
        <v>6</v>
      </c>
      <c r="R1182" s="8">
        <f>MONTH(Tabla1[[#This Row],[Date]])</f>
        <v>7</v>
      </c>
      <c r="S1182" s="8">
        <f>YEAR(Tabla1[[#This Row],[Date]])</f>
        <v>2022</v>
      </c>
    </row>
    <row r="1183" spans="1:19" x14ac:dyDescent="0.2">
      <c r="A1183">
        <v>1182</v>
      </c>
      <c r="B1183" s="1">
        <v>44748</v>
      </c>
      <c r="C1183" t="s">
        <v>260</v>
      </c>
      <c r="D1183" t="s">
        <v>332</v>
      </c>
      <c r="E1183">
        <v>1</v>
      </c>
      <c r="F1183" t="s">
        <v>116</v>
      </c>
      <c r="G1183" t="s">
        <v>347</v>
      </c>
      <c r="H1183" t="s">
        <v>518</v>
      </c>
      <c r="M1183" s="2">
        <v>2805</v>
      </c>
      <c r="N1183" s="2">
        <v>3000</v>
      </c>
      <c r="O1183" s="2">
        <f>IF(Tabla1[[#This Row],[Mov]]="VNT",Tabla1[[#This Row],[Sale]]-Tabla1[[#This Row],[Cost]],-Tabla1[[#This Row],[Cost]]*Tabla1[[#This Row],[Cant]])</f>
        <v>195</v>
      </c>
      <c r="P1183" s="8">
        <f>IF(Tabla1[[#This Row],[Mov]]="VNT",-Tabla1[[#This Row],[Cant]],Tabla1[[#This Row],[Cant]])</f>
        <v>-1</v>
      </c>
      <c r="Q1183" s="8">
        <f>DAY(Tabla1[[#This Row],[Date]])</f>
        <v>6</v>
      </c>
      <c r="R1183" s="8">
        <f>MONTH(Tabla1[[#This Row],[Date]])</f>
        <v>7</v>
      </c>
      <c r="S1183" s="8">
        <f>YEAR(Tabla1[[#This Row],[Date]])</f>
        <v>2022</v>
      </c>
    </row>
    <row r="1184" spans="1:19" x14ac:dyDescent="0.2">
      <c r="A1184">
        <v>1183</v>
      </c>
      <c r="B1184" s="1">
        <v>44748</v>
      </c>
      <c r="C1184" t="s">
        <v>260</v>
      </c>
      <c r="D1184" t="s">
        <v>332</v>
      </c>
      <c r="E1184">
        <v>1</v>
      </c>
      <c r="F1184" t="s">
        <v>455</v>
      </c>
      <c r="G1184" t="s">
        <v>349</v>
      </c>
      <c r="H1184" t="s">
        <v>457</v>
      </c>
      <c r="M1184" s="2">
        <v>1000</v>
      </c>
      <c r="N1184" s="2">
        <v>3000</v>
      </c>
      <c r="O1184" s="2">
        <f>IF(Tabla1[[#This Row],[Mov]]="VNT",Tabla1[[#This Row],[Sale]]-Tabla1[[#This Row],[Cost]],-Tabla1[[#This Row],[Cost]]*Tabla1[[#This Row],[Cant]])</f>
        <v>2000</v>
      </c>
      <c r="P1184" s="8">
        <f>IF(Tabla1[[#This Row],[Mov]]="VNT",-Tabla1[[#This Row],[Cant]],Tabla1[[#This Row],[Cant]])</f>
        <v>-1</v>
      </c>
      <c r="Q1184" s="8">
        <f>DAY(Tabla1[[#This Row],[Date]])</f>
        <v>6</v>
      </c>
      <c r="R1184" s="8">
        <f>MONTH(Tabla1[[#This Row],[Date]])</f>
        <v>7</v>
      </c>
      <c r="S1184" s="8">
        <f>YEAR(Tabla1[[#This Row],[Date]])</f>
        <v>2022</v>
      </c>
    </row>
    <row r="1185" spans="1:19" x14ac:dyDescent="0.2">
      <c r="A1185">
        <v>1184</v>
      </c>
      <c r="B1185" s="1">
        <v>44748</v>
      </c>
      <c r="C1185" t="s">
        <v>260</v>
      </c>
      <c r="D1185" t="s">
        <v>332</v>
      </c>
      <c r="E1185">
        <v>1</v>
      </c>
      <c r="F1185" t="s">
        <v>116</v>
      </c>
      <c r="G1185" t="s">
        <v>349</v>
      </c>
      <c r="H1185" t="s">
        <v>568</v>
      </c>
      <c r="M1185" s="2">
        <v>1870</v>
      </c>
      <c r="N1185" s="2">
        <v>2000</v>
      </c>
      <c r="O1185" s="2">
        <f>IF(Tabla1[[#This Row],[Mov]]="VNT",Tabla1[[#This Row],[Sale]]-Tabla1[[#This Row],[Cost]],-Tabla1[[#This Row],[Cost]]*Tabla1[[#This Row],[Cant]])</f>
        <v>130</v>
      </c>
      <c r="P1185" s="8">
        <f>IF(Tabla1[[#This Row],[Mov]]="VNT",-Tabla1[[#This Row],[Cant]],Tabla1[[#This Row],[Cant]])</f>
        <v>-1</v>
      </c>
      <c r="Q1185" s="8">
        <f>DAY(Tabla1[[#This Row],[Date]])</f>
        <v>6</v>
      </c>
      <c r="R1185" s="8">
        <f>MONTH(Tabla1[[#This Row],[Date]])</f>
        <v>7</v>
      </c>
      <c r="S1185" s="8">
        <f>YEAR(Tabla1[[#This Row],[Date]])</f>
        <v>2022</v>
      </c>
    </row>
    <row r="1186" spans="1:19" x14ac:dyDescent="0.2">
      <c r="A1186">
        <v>1185</v>
      </c>
      <c r="B1186" s="1">
        <v>44748</v>
      </c>
      <c r="C1186" t="s">
        <v>260</v>
      </c>
      <c r="D1186" t="s">
        <v>332</v>
      </c>
      <c r="E1186">
        <v>1</v>
      </c>
      <c r="F1186" t="s">
        <v>116</v>
      </c>
      <c r="G1186" t="s">
        <v>347</v>
      </c>
      <c r="H1186" t="s">
        <v>518</v>
      </c>
      <c r="M1186" s="2">
        <v>5610</v>
      </c>
      <c r="N1186" s="2">
        <v>6000</v>
      </c>
      <c r="O1186" s="2">
        <f>IF(Tabla1[[#This Row],[Mov]]="VNT",Tabla1[[#This Row],[Sale]]-Tabla1[[#This Row],[Cost]],-Tabla1[[#This Row],[Cost]]*Tabla1[[#This Row],[Cant]])</f>
        <v>390</v>
      </c>
      <c r="P1186" s="8">
        <f>IF(Tabla1[[#This Row],[Mov]]="VNT",-Tabla1[[#This Row],[Cant]],Tabla1[[#This Row],[Cant]])</f>
        <v>-1</v>
      </c>
      <c r="Q1186" s="8">
        <f>DAY(Tabla1[[#This Row],[Date]])</f>
        <v>6</v>
      </c>
      <c r="R1186" s="8">
        <f>MONTH(Tabla1[[#This Row],[Date]])</f>
        <v>7</v>
      </c>
      <c r="S1186" s="8">
        <f>YEAR(Tabla1[[#This Row],[Date]])</f>
        <v>2022</v>
      </c>
    </row>
    <row r="1187" spans="1:19" x14ac:dyDescent="0.2">
      <c r="A1187">
        <v>1186</v>
      </c>
      <c r="B1187" s="1">
        <v>44748</v>
      </c>
      <c r="C1187" t="s">
        <v>260</v>
      </c>
      <c r="D1187" t="s">
        <v>332</v>
      </c>
      <c r="E1187">
        <v>1</v>
      </c>
      <c r="F1187" t="s">
        <v>116</v>
      </c>
      <c r="G1187" t="s">
        <v>347</v>
      </c>
      <c r="H1187" t="s">
        <v>518</v>
      </c>
      <c r="M1187" s="2">
        <v>935</v>
      </c>
      <c r="N1187" s="2">
        <v>1000</v>
      </c>
      <c r="O1187" s="2">
        <f>IF(Tabla1[[#This Row],[Mov]]="VNT",Tabla1[[#This Row],[Sale]]-Tabla1[[#This Row],[Cost]],-Tabla1[[#This Row],[Cost]]*Tabla1[[#This Row],[Cant]])</f>
        <v>65</v>
      </c>
      <c r="P1187" s="8">
        <f>IF(Tabla1[[#This Row],[Mov]]="VNT",-Tabla1[[#This Row],[Cant]],Tabla1[[#This Row],[Cant]])</f>
        <v>-1</v>
      </c>
      <c r="Q1187" s="8">
        <f>DAY(Tabla1[[#This Row],[Date]])</f>
        <v>6</v>
      </c>
      <c r="R1187" s="8">
        <f>MONTH(Tabla1[[#This Row],[Date]])</f>
        <v>7</v>
      </c>
      <c r="S1187" s="8">
        <f>YEAR(Tabla1[[#This Row],[Date]])</f>
        <v>2022</v>
      </c>
    </row>
    <row r="1188" spans="1:19" x14ac:dyDescent="0.2">
      <c r="A1188">
        <v>1187</v>
      </c>
      <c r="B1188" s="1">
        <v>44748</v>
      </c>
      <c r="C1188" t="s">
        <v>260</v>
      </c>
      <c r="D1188" t="s">
        <v>332</v>
      </c>
      <c r="E1188">
        <v>1</v>
      </c>
      <c r="F1188" t="s">
        <v>116</v>
      </c>
      <c r="G1188" t="s">
        <v>382</v>
      </c>
      <c r="H1188" t="s">
        <v>514</v>
      </c>
      <c r="M1188" s="2">
        <v>5610</v>
      </c>
      <c r="N1188" s="2">
        <v>6000</v>
      </c>
      <c r="O1188" s="2">
        <f>IF(Tabla1[[#This Row],[Mov]]="VNT",Tabla1[[#This Row],[Sale]]-Tabla1[[#This Row],[Cost]],-Tabla1[[#This Row],[Cost]]*Tabla1[[#This Row],[Cant]])</f>
        <v>390</v>
      </c>
      <c r="P1188" s="8">
        <f>IF(Tabla1[[#This Row],[Mov]]="VNT",-Tabla1[[#This Row],[Cant]],Tabla1[[#This Row],[Cant]])</f>
        <v>-1</v>
      </c>
      <c r="Q1188" s="8">
        <f>DAY(Tabla1[[#This Row],[Date]])</f>
        <v>6</v>
      </c>
      <c r="R1188" s="8">
        <f>MONTH(Tabla1[[#This Row],[Date]])</f>
        <v>7</v>
      </c>
      <c r="S1188" s="8">
        <f>YEAR(Tabla1[[#This Row],[Date]])</f>
        <v>2022</v>
      </c>
    </row>
    <row r="1189" spans="1:19" x14ac:dyDescent="0.2">
      <c r="A1189">
        <v>1188</v>
      </c>
      <c r="B1189" s="1">
        <v>44748</v>
      </c>
      <c r="C1189" t="s">
        <v>260</v>
      </c>
      <c r="D1189" t="s">
        <v>332</v>
      </c>
      <c r="E1189">
        <v>1</v>
      </c>
      <c r="F1189" t="s">
        <v>458</v>
      </c>
      <c r="G1189" t="s">
        <v>272</v>
      </c>
      <c r="H1189" t="s">
        <v>878</v>
      </c>
      <c r="M1189" s="2">
        <v>0</v>
      </c>
      <c r="N1189" s="2">
        <v>60000</v>
      </c>
      <c r="O1189" s="2">
        <f>IF(Tabla1[[#This Row],[Mov]]="VNT",Tabla1[[#This Row],[Sale]]-Tabla1[[#This Row],[Cost]],-Tabla1[[#This Row],[Cost]]*Tabla1[[#This Row],[Cant]])</f>
        <v>60000</v>
      </c>
      <c r="P1189" s="8">
        <f>IF(Tabla1[[#This Row],[Mov]]="VNT",-Tabla1[[#This Row],[Cant]],Tabla1[[#This Row],[Cant]])</f>
        <v>-1</v>
      </c>
      <c r="Q1189" s="8">
        <f>DAY(Tabla1[[#This Row],[Date]])</f>
        <v>6</v>
      </c>
      <c r="R1189" s="8">
        <f>MONTH(Tabla1[[#This Row],[Date]])</f>
        <v>7</v>
      </c>
      <c r="S1189" s="8">
        <f>YEAR(Tabla1[[#This Row],[Date]])</f>
        <v>2022</v>
      </c>
    </row>
    <row r="1190" spans="1:19" x14ac:dyDescent="0.2">
      <c r="A1190">
        <v>1189</v>
      </c>
      <c r="B1190" s="1">
        <v>44748</v>
      </c>
      <c r="C1190" t="s">
        <v>260</v>
      </c>
      <c r="D1190" t="s">
        <v>332</v>
      </c>
      <c r="E1190">
        <v>1</v>
      </c>
      <c r="F1190" t="s">
        <v>225</v>
      </c>
      <c r="G1190" t="s">
        <v>272</v>
      </c>
      <c r="H1190" t="s">
        <v>307</v>
      </c>
      <c r="M1190" s="2">
        <v>1100</v>
      </c>
      <c r="N1190" s="2">
        <v>10000</v>
      </c>
      <c r="O1190" s="2">
        <f>IF(Tabla1[[#This Row],[Mov]]="VNT",Tabla1[[#This Row],[Sale]]-Tabla1[[#This Row],[Cost]],-Tabla1[[#This Row],[Cost]]*Tabla1[[#This Row],[Cant]])</f>
        <v>8900</v>
      </c>
      <c r="P1190" s="8">
        <f>IF(Tabla1[[#This Row],[Mov]]="VNT",-Tabla1[[#This Row],[Cant]],Tabla1[[#This Row],[Cant]])</f>
        <v>-1</v>
      </c>
      <c r="Q1190" s="8">
        <f>DAY(Tabla1[[#This Row],[Date]])</f>
        <v>6</v>
      </c>
      <c r="R1190" s="8">
        <f>MONTH(Tabla1[[#This Row],[Date]])</f>
        <v>7</v>
      </c>
      <c r="S1190" s="8">
        <f>YEAR(Tabla1[[#This Row],[Date]])</f>
        <v>2022</v>
      </c>
    </row>
    <row r="1191" spans="1:19" x14ac:dyDescent="0.2">
      <c r="A1191">
        <v>1190</v>
      </c>
      <c r="B1191" s="1">
        <v>44748</v>
      </c>
      <c r="C1191" t="s">
        <v>260</v>
      </c>
      <c r="D1191" t="s">
        <v>332</v>
      </c>
      <c r="E1191">
        <v>1</v>
      </c>
      <c r="F1191" t="s">
        <v>21</v>
      </c>
      <c r="G1191" t="s">
        <v>272</v>
      </c>
      <c r="H1191" t="s">
        <v>24</v>
      </c>
      <c r="M1191" s="2">
        <v>3500</v>
      </c>
      <c r="N1191" s="2">
        <v>10000</v>
      </c>
      <c r="O1191" s="2">
        <f>IF(Tabla1[[#This Row],[Mov]]="VNT",Tabla1[[#This Row],[Sale]]-Tabla1[[#This Row],[Cost]],-Tabla1[[#This Row],[Cost]]*Tabla1[[#This Row],[Cant]])</f>
        <v>6500</v>
      </c>
      <c r="P1191" s="8">
        <f>IF(Tabla1[[#This Row],[Mov]]="VNT",-Tabla1[[#This Row],[Cant]],Tabla1[[#This Row],[Cant]])</f>
        <v>-1</v>
      </c>
      <c r="Q1191" s="8">
        <f>DAY(Tabla1[[#This Row],[Date]])</f>
        <v>6</v>
      </c>
      <c r="R1191" s="8">
        <f>MONTH(Tabla1[[#This Row],[Date]])</f>
        <v>7</v>
      </c>
      <c r="S1191" s="8">
        <f>YEAR(Tabla1[[#This Row],[Date]])</f>
        <v>2022</v>
      </c>
    </row>
    <row r="1192" spans="1:19" x14ac:dyDescent="0.2">
      <c r="A1192">
        <v>1191</v>
      </c>
      <c r="B1192" s="1">
        <v>44749</v>
      </c>
      <c r="C1192" t="s">
        <v>260</v>
      </c>
      <c r="D1192" t="s">
        <v>332</v>
      </c>
      <c r="E1192">
        <v>1</v>
      </c>
      <c r="F1192" t="s">
        <v>116</v>
      </c>
      <c r="G1192" t="s">
        <v>347</v>
      </c>
      <c r="H1192" t="s">
        <v>519</v>
      </c>
      <c r="M1192" s="2">
        <v>2805</v>
      </c>
      <c r="N1192" s="2">
        <v>3000</v>
      </c>
      <c r="O1192" s="2">
        <f>IF(Tabla1[[#This Row],[Mov]]="VNT",Tabla1[[#This Row],[Sale]]-Tabla1[[#This Row],[Cost]],-Tabla1[[#This Row],[Cost]]*Tabla1[[#This Row],[Cant]])</f>
        <v>195</v>
      </c>
      <c r="P1192" s="8">
        <f>IF(Tabla1[[#This Row],[Mov]]="VNT",-Tabla1[[#This Row],[Cant]],Tabla1[[#This Row],[Cant]])</f>
        <v>-1</v>
      </c>
      <c r="Q1192" s="8">
        <f>DAY(Tabla1[[#This Row],[Date]])</f>
        <v>7</v>
      </c>
      <c r="R1192" s="8">
        <f>MONTH(Tabla1[[#This Row],[Date]])</f>
        <v>7</v>
      </c>
      <c r="S1192" s="8">
        <f>YEAR(Tabla1[[#This Row],[Date]])</f>
        <v>2022</v>
      </c>
    </row>
    <row r="1193" spans="1:19" x14ac:dyDescent="0.2">
      <c r="A1193">
        <v>1192</v>
      </c>
      <c r="B1193" s="1">
        <v>44749</v>
      </c>
      <c r="C1193" t="s">
        <v>260</v>
      </c>
      <c r="D1193" t="s">
        <v>332</v>
      </c>
      <c r="E1193">
        <v>1</v>
      </c>
      <c r="F1193" t="s">
        <v>26</v>
      </c>
      <c r="G1193" t="s">
        <v>603</v>
      </c>
      <c r="H1193" t="s">
        <v>530</v>
      </c>
      <c r="M1193" s="2">
        <v>3000</v>
      </c>
      <c r="N1193" s="2">
        <v>9000</v>
      </c>
      <c r="O1193" s="2">
        <f>IF(Tabla1[[#This Row],[Mov]]="VNT",Tabla1[[#This Row],[Sale]]-Tabla1[[#This Row],[Cost]],-Tabla1[[#This Row],[Cost]]*Tabla1[[#This Row],[Cant]])</f>
        <v>6000</v>
      </c>
      <c r="P1193" s="8">
        <f>IF(Tabla1[[#This Row],[Mov]]="VNT",-Tabla1[[#This Row],[Cant]],Tabla1[[#This Row],[Cant]])</f>
        <v>-1</v>
      </c>
      <c r="Q1193" s="8">
        <f>DAY(Tabla1[[#This Row],[Date]])</f>
        <v>7</v>
      </c>
      <c r="R1193" s="8">
        <f>MONTH(Tabla1[[#This Row],[Date]])</f>
        <v>7</v>
      </c>
      <c r="S1193" s="8">
        <f>YEAR(Tabla1[[#This Row],[Date]])</f>
        <v>2022</v>
      </c>
    </row>
    <row r="1194" spans="1:19" x14ac:dyDescent="0.2">
      <c r="A1194">
        <v>1193</v>
      </c>
      <c r="B1194" s="1">
        <v>44749</v>
      </c>
      <c r="C1194" t="s">
        <v>260</v>
      </c>
      <c r="D1194" t="s">
        <v>809</v>
      </c>
      <c r="E1194">
        <v>1</v>
      </c>
      <c r="F1194" t="s">
        <v>617</v>
      </c>
      <c r="G1194" t="s">
        <v>266</v>
      </c>
      <c r="H1194" t="s">
        <v>879</v>
      </c>
      <c r="M1194" s="2">
        <v>105000</v>
      </c>
      <c r="N1194" s="2">
        <v>120000</v>
      </c>
      <c r="O1194" s="2">
        <f>IF(Tabla1[[#This Row],[Mov]]="VNT",Tabla1[[#This Row],[Sale]]-Tabla1[[#This Row],[Cost]],-Tabla1[[#This Row],[Cost]]*Tabla1[[#This Row],[Cant]])</f>
        <v>15000</v>
      </c>
      <c r="P1194" s="8">
        <f>IF(Tabla1[[#This Row],[Mov]]="VNT",-Tabla1[[#This Row],[Cant]],Tabla1[[#This Row],[Cant]])</f>
        <v>-1</v>
      </c>
      <c r="Q1194" s="8">
        <f>DAY(Tabla1[[#This Row],[Date]])</f>
        <v>7</v>
      </c>
      <c r="R1194" s="8">
        <f>MONTH(Tabla1[[#This Row],[Date]])</f>
        <v>7</v>
      </c>
      <c r="S1194" s="8">
        <f>YEAR(Tabla1[[#This Row],[Date]])</f>
        <v>2022</v>
      </c>
    </row>
    <row r="1195" spans="1:19" x14ac:dyDescent="0.2">
      <c r="A1195">
        <v>1194</v>
      </c>
      <c r="B1195" s="1">
        <v>44749</v>
      </c>
      <c r="C1195" t="s">
        <v>260</v>
      </c>
      <c r="D1195" t="s">
        <v>332</v>
      </c>
      <c r="E1195">
        <v>1</v>
      </c>
      <c r="F1195" t="s">
        <v>3257</v>
      </c>
      <c r="G1195" t="s">
        <v>272</v>
      </c>
      <c r="H1195" t="s">
        <v>309</v>
      </c>
      <c r="M1195" s="2">
        <v>4200</v>
      </c>
      <c r="N1195" s="2">
        <v>15000</v>
      </c>
      <c r="O1195" s="2">
        <f>IF(Tabla1[[#This Row],[Mov]]="VNT",Tabla1[[#This Row],[Sale]]-Tabla1[[#This Row],[Cost]],-Tabla1[[#This Row],[Cost]]*Tabla1[[#This Row],[Cant]])</f>
        <v>10800</v>
      </c>
      <c r="P1195" s="8">
        <f>IF(Tabla1[[#This Row],[Mov]]="VNT",-Tabla1[[#This Row],[Cant]],Tabla1[[#This Row],[Cant]])</f>
        <v>-1</v>
      </c>
      <c r="Q1195" s="8">
        <f>DAY(Tabla1[[#This Row],[Date]])</f>
        <v>7</v>
      </c>
      <c r="R1195" s="8">
        <f>MONTH(Tabla1[[#This Row],[Date]])</f>
        <v>7</v>
      </c>
      <c r="S1195" s="8">
        <f>YEAR(Tabla1[[#This Row],[Date]])</f>
        <v>2022</v>
      </c>
    </row>
    <row r="1196" spans="1:19" x14ac:dyDescent="0.2">
      <c r="A1196">
        <v>1195</v>
      </c>
      <c r="B1196" s="1">
        <v>44749</v>
      </c>
      <c r="C1196" t="s">
        <v>260</v>
      </c>
      <c r="D1196" t="s">
        <v>332</v>
      </c>
      <c r="E1196">
        <v>1</v>
      </c>
      <c r="F1196" t="s">
        <v>224</v>
      </c>
      <c r="G1196" t="s">
        <v>272</v>
      </c>
      <c r="H1196" t="s">
        <v>309</v>
      </c>
      <c r="M1196" s="2">
        <v>11000</v>
      </c>
      <c r="N1196" s="2">
        <v>22000</v>
      </c>
      <c r="O1196" s="2">
        <f>IF(Tabla1[[#This Row],[Mov]]="VNT",Tabla1[[#This Row],[Sale]]-Tabla1[[#This Row],[Cost]],-Tabla1[[#This Row],[Cost]]*Tabla1[[#This Row],[Cant]])</f>
        <v>11000</v>
      </c>
      <c r="P1196" s="8">
        <f>IF(Tabla1[[#This Row],[Mov]]="VNT",-Tabla1[[#This Row],[Cant]],Tabla1[[#This Row],[Cant]])</f>
        <v>-1</v>
      </c>
      <c r="Q1196" s="8">
        <f>DAY(Tabla1[[#This Row],[Date]])</f>
        <v>7</v>
      </c>
      <c r="R1196" s="8">
        <f>MONTH(Tabla1[[#This Row],[Date]])</f>
        <v>7</v>
      </c>
      <c r="S1196" s="8">
        <f>YEAR(Tabla1[[#This Row],[Date]])</f>
        <v>2022</v>
      </c>
    </row>
    <row r="1197" spans="1:19" x14ac:dyDescent="0.2">
      <c r="A1197">
        <v>1196</v>
      </c>
      <c r="B1197" s="1">
        <v>44749</v>
      </c>
      <c r="C1197" t="s">
        <v>260</v>
      </c>
      <c r="D1197" t="s">
        <v>332</v>
      </c>
      <c r="E1197">
        <v>1</v>
      </c>
      <c r="F1197" t="s">
        <v>26</v>
      </c>
      <c r="G1197" t="s">
        <v>272</v>
      </c>
      <c r="H1197" t="s">
        <v>743</v>
      </c>
      <c r="M1197" s="2">
        <v>7000</v>
      </c>
      <c r="N1197" s="2">
        <v>15000</v>
      </c>
      <c r="O1197" s="2">
        <f>IF(Tabla1[[#This Row],[Mov]]="VNT",Tabla1[[#This Row],[Sale]]-Tabla1[[#This Row],[Cost]],-Tabla1[[#This Row],[Cost]]*Tabla1[[#This Row],[Cant]])</f>
        <v>8000</v>
      </c>
      <c r="P1197" s="8">
        <f>IF(Tabla1[[#This Row],[Mov]]="VNT",-Tabla1[[#This Row],[Cant]],Tabla1[[#This Row],[Cant]])</f>
        <v>-1</v>
      </c>
      <c r="Q1197" s="8">
        <f>DAY(Tabla1[[#This Row],[Date]])</f>
        <v>7</v>
      </c>
      <c r="R1197" s="8">
        <f>MONTH(Tabla1[[#This Row],[Date]])</f>
        <v>7</v>
      </c>
      <c r="S1197" s="8">
        <f>YEAR(Tabla1[[#This Row],[Date]])</f>
        <v>2022</v>
      </c>
    </row>
    <row r="1198" spans="1:19" x14ac:dyDescent="0.2">
      <c r="A1198">
        <v>1197</v>
      </c>
      <c r="B1198" s="1">
        <v>44749</v>
      </c>
      <c r="C1198" t="s">
        <v>260</v>
      </c>
      <c r="D1198" t="s">
        <v>332</v>
      </c>
      <c r="E1198">
        <v>1</v>
      </c>
      <c r="F1198" t="s">
        <v>224</v>
      </c>
      <c r="G1198" t="s">
        <v>284</v>
      </c>
      <c r="H1198" t="s">
        <v>387</v>
      </c>
      <c r="M1198" s="2">
        <v>7000</v>
      </c>
      <c r="N1198" s="2">
        <v>15000</v>
      </c>
      <c r="O1198" s="2">
        <f>IF(Tabla1[[#This Row],[Mov]]="VNT",Tabla1[[#This Row],[Sale]]-Tabla1[[#This Row],[Cost]],-Tabla1[[#This Row],[Cost]]*Tabla1[[#This Row],[Cant]])</f>
        <v>8000</v>
      </c>
      <c r="P1198" s="8">
        <f>IF(Tabla1[[#This Row],[Mov]]="VNT",-Tabla1[[#This Row],[Cant]],Tabla1[[#This Row],[Cant]])</f>
        <v>-1</v>
      </c>
      <c r="Q1198" s="8">
        <f>DAY(Tabla1[[#This Row],[Date]])</f>
        <v>7</v>
      </c>
      <c r="R1198" s="8">
        <f>MONTH(Tabla1[[#This Row],[Date]])</f>
        <v>7</v>
      </c>
      <c r="S1198" s="8">
        <f>YEAR(Tabla1[[#This Row],[Date]])</f>
        <v>2022</v>
      </c>
    </row>
    <row r="1199" spans="1:19" x14ac:dyDescent="0.2">
      <c r="A1199">
        <v>1198</v>
      </c>
      <c r="B1199" s="1">
        <v>44749</v>
      </c>
      <c r="C1199" t="s">
        <v>260</v>
      </c>
      <c r="D1199" t="s">
        <v>332</v>
      </c>
      <c r="E1199">
        <v>1</v>
      </c>
      <c r="F1199" t="s">
        <v>365</v>
      </c>
      <c r="G1199" t="s">
        <v>366</v>
      </c>
      <c r="H1199" t="s">
        <v>369</v>
      </c>
      <c r="M1199" s="2">
        <v>13800</v>
      </c>
      <c r="N1199" s="2">
        <v>27000</v>
      </c>
      <c r="O1199" s="2">
        <f>IF(Tabla1[[#This Row],[Mov]]="VNT",Tabla1[[#This Row],[Sale]]-Tabla1[[#This Row],[Cost]],-Tabla1[[#This Row],[Cost]]*Tabla1[[#This Row],[Cant]])</f>
        <v>13200</v>
      </c>
      <c r="P1199" s="8">
        <f>IF(Tabla1[[#This Row],[Mov]]="VNT",-Tabla1[[#This Row],[Cant]],Tabla1[[#This Row],[Cant]])</f>
        <v>-1</v>
      </c>
      <c r="Q1199" s="8">
        <f>DAY(Tabla1[[#This Row],[Date]])</f>
        <v>7</v>
      </c>
      <c r="R1199" s="8">
        <f>MONTH(Tabla1[[#This Row],[Date]])</f>
        <v>7</v>
      </c>
      <c r="S1199" s="8">
        <f>YEAR(Tabla1[[#This Row],[Date]])</f>
        <v>2022</v>
      </c>
    </row>
    <row r="1200" spans="1:19" x14ac:dyDescent="0.2">
      <c r="A1200">
        <v>1199</v>
      </c>
      <c r="B1200" s="1">
        <v>44749</v>
      </c>
      <c r="C1200" t="s">
        <v>260</v>
      </c>
      <c r="D1200" t="s">
        <v>332</v>
      </c>
      <c r="E1200">
        <v>1</v>
      </c>
      <c r="F1200" t="s">
        <v>116</v>
      </c>
      <c r="G1200" t="s">
        <v>347</v>
      </c>
      <c r="H1200" t="s">
        <v>518</v>
      </c>
      <c r="M1200" s="2">
        <v>5610</v>
      </c>
      <c r="N1200" s="2">
        <v>6000</v>
      </c>
      <c r="O1200" s="2">
        <f>IF(Tabla1[[#This Row],[Mov]]="VNT",Tabla1[[#This Row],[Sale]]-Tabla1[[#This Row],[Cost]],-Tabla1[[#This Row],[Cost]]*Tabla1[[#This Row],[Cant]])</f>
        <v>390</v>
      </c>
      <c r="P1200" s="8">
        <f>IF(Tabla1[[#This Row],[Mov]]="VNT",-Tabla1[[#This Row],[Cant]],Tabla1[[#This Row],[Cant]])</f>
        <v>-1</v>
      </c>
      <c r="Q1200" s="8">
        <f>DAY(Tabla1[[#This Row],[Date]])</f>
        <v>7</v>
      </c>
      <c r="R1200" s="8">
        <f>MONTH(Tabla1[[#This Row],[Date]])</f>
        <v>7</v>
      </c>
      <c r="S1200" s="8">
        <f>YEAR(Tabla1[[#This Row],[Date]])</f>
        <v>2022</v>
      </c>
    </row>
    <row r="1201" spans="1:19" x14ac:dyDescent="0.2">
      <c r="A1201">
        <v>1200</v>
      </c>
      <c r="B1201" s="1">
        <v>44749</v>
      </c>
      <c r="C1201" t="s">
        <v>260</v>
      </c>
      <c r="D1201" t="s">
        <v>332</v>
      </c>
      <c r="E1201">
        <v>1</v>
      </c>
      <c r="F1201" t="s">
        <v>224</v>
      </c>
      <c r="G1201" t="s">
        <v>272</v>
      </c>
      <c r="H1201" t="s">
        <v>253</v>
      </c>
      <c r="M1201" s="2">
        <v>9000</v>
      </c>
      <c r="N1201" s="2">
        <v>20000</v>
      </c>
      <c r="O1201" s="2">
        <f>IF(Tabla1[[#This Row],[Mov]]="VNT",Tabla1[[#This Row],[Sale]]-Tabla1[[#This Row],[Cost]],-Tabla1[[#This Row],[Cost]]*Tabla1[[#This Row],[Cant]])</f>
        <v>11000</v>
      </c>
      <c r="P1201" s="8">
        <f>IF(Tabla1[[#This Row],[Mov]]="VNT",-Tabla1[[#This Row],[Cant]],Tabla1[[#This Row],[Cant]])</f>
        <v>-1</v>
      </c>
      <c r="Q1201" s="8">
        <f>DAY(Tabla1[[#This Row],[Date]])</f>
        <v>7</v>
      </c>
      <c r="R1201" s="8">
        <f>MONTH(Tabla1[[#This Row],[Date]])</f>
        <v>7</v>
      </c>
      <c r="S1201" s="8">
        <f>YEAR(Tabla1[[#This Row],[Date]])</f>
        <v>2022</v>
      </c>
    </row>
    <row r="1202" spans="1:19" x14ac:dyDescent="0.2">
      <c r="A1202">
        <v>1201</v>
      </c>
      <c r="B1202" s="1">
        <v>44750</v>
      </c>
      <c r="C1202" t="s">
        <v>260</v>
      </c>
      <c r="D1202" t="s">
        <v>332</v>
      </c>
      <c r="E1202">
        <v>1</v>
      </c>
      <c r="F1202" t="s">
        <v>26</v>
      </c>
      <c r="G1202" t="s">
        <v>284</v>
      </c>
      <c r="H1202" t="s">
        <v>674</v>
      </c>
      <c r="M1202" s="2">
        <v>8500</v>
      </c>
      <c r="N1202" s="2">
        <v>20000</v>
      </c>
      <c r="O1202" s="2">
        <f>IF(Tabla1[[#This Row],[Mov]]="VNT",Tabla1[[#This Row],[Sale]]-Tabla1[[#This Row],[Cost]],-Tabla1[[#This Row],[Cost]]*Tabla1[[#This Row],[Cant]])</f>
        <v>11500</v>
      </c>
      <c r="P1202" s="8">
        <f>IF(Tabla1[[#This Row],[Mov]]="VNT",-Tabla1[[#This Row],[Cant]],Tabla1[[#This Row],[Cant]])</f>
        <v>-1</v>
      </c>
      <c r="Q1202" s="8">
        <f>DAY(Tabla1[[#This Row],[Date]])</f>
        <v>8</v>
      </c>
      <c r="R1202" s="8">
        <f>MONTH(Tabla1[[#This Row],[Date]])</f>
        <v>7</v>
      </c>
      <c r="S1202" s="8">
        <f>YEAR(Tabla1[[#This Row],[Date]])</f>
        <v>2022</v>
      </c>
    </row>
    <row r="1203" spans="1:19" x14ac:dyDescent="0.2">
      <c r="A1203">
        <v>1202</v>
      </c>
      <c r="B1203" s="1">
        <v>44750</v>
      </c>
      <c r="C1203" t="s">
        <v>260</v>
      </c>
      <c r="D1203" t="s">
        <v>332</v>
      </c>
      <c r="E1203">
        <v>1</v>
      </c>
      <c r="F1203" t="s">
        <v>26</v>
      </c>
      <c r="G1203" t="s">
        <v>603</v>
      </c>
      <c r="H1203" t="s">
        <v>531</v>
      </c>
      <c r="M1203" s="2">
        <v>3000</v>
      </c>
      <c r="N1203" s="2">
        <v>7000</v>
      </c>
      <c r="O1203" s="2">
        <f>IF(Tabla1[[#This Row],[Mov]]="VNT",Tabla1[[#This Row],[Sale]]-Tabla1[[#This Row],[Cost]],-Tabla1[[#This Row],[Cost]]*Tabla1[[#This Row],[Cant]])</f>
        <v>4000</v>
      </c>
      <c r="P1203" s="8">
        <f>IF(Tabla1[[#This Row],[Mov]]="VNT",-Tabla1[[#This Row],[Cant]],Tabla1[[#This Row],[Cant]])</f>
        <v>-1</v>
      </c>
      <c r="Q1203" s="8">
        <f>DAY(Tabla1[[#This Row],[Date]])</f>
        <v>8</v>
      </c>
      <c r="R1203" s="8">
        <f>MONTH(Tabla1[[#This Row],[Date]])</f>
        <v>7</v>
      </c>
      <c r="S1203" s="8">
        <f>YEAR(Tabla1[[#This Row],[Date]])</f>
        <v>2022</v>
      </c>
    </row>
    <row r="1204" spans="1:19" x14ac:dyDescent="0.2">
      <c r="A1204">
        <v>1203</v>
      </c>
      <c r="B1204" s="1">
        <v>44750</v>
      </c>
      <c r="C1204" t="s">
        <v>260</v>
      </c>
      <c r="D1204" t="s">
        <v>874</v>
      </c>
      <c r="E1204">
        <v>1</v>
      </c>
      <c r="F1204" t="s">
        <v>458</v>
      </c>
      <c r="G1204" t="s">
        <v>262</v>
      </c>
      <c r="H1204" t="s">
        <v>880</v>
      </c>
      <c r="M1204" s="2">
        <v>0</v>
      </c>
      <c r="N1204" s="2">
        <v>30000</v>
      </c>
      <c r="O1204" s="2">
        <f>IF(Tabla1[[#This Row],[Mov]]="VNT",Tabla1[[#This Row],[Sale]]-Tabla1[[#This Row],[Cost]],-Tabla1[[#This Row],[Cost]]*Tabla1[[#This Row],[Cant]])</f>
        <v>30000</v>
      </c>
      <c r="P1204" s="8">
        <f>IF(Tabla1[[#This Row],[Mov]]="VNT",-Tabla1[[#This Row],[Cant]],Tabla1[[#This Row],[Cant]])</f>
        <v>-1</v>
      </c>
      <c r="Q1204" s="8">
        <f>DAY(Tabla1[[#This Row],[Date]])</f>
        <v>8</v>
      </c>
      <c r="R1204" s="8">
        <f>MONTH(Tabla1[[#This Row],[Date]])</f>
        <v>7</v>
      </c>
      <c r="S1204" s="8">
        <f>YEAR(Tabla1[[#This Row],[Date]])</f>
        <v>2022</v>
      </c>
    </row>
    <row r="1205" spans="1:19" x14ac:dyDescent="0.2">
      <c r="A1205">
        <v>1204</v>
      </c>
      <c r="B1205" s="1">
        <v>44750</v>
      </c>
      <c r="C1205" t="s">
        <v>260</v>
      </c>
      <c r="D1205" t="s">
        <v>881</v>
      </c>
      <c r="E1205">
        <v>1</v>
      </c>
      <c r="F1205" t="s">
        <v>458</v>
      </c>
      <c r="G1205" t="s">
        <v>263</v>
      </c>
      <c r="H1205" t="s">
        <v>884</v>
      </c>
      <c r="M1205" s="2">
        <v>0</v>
      </c>
      <c r="N1205" s="2">
        <v>20000</v>
      </c>
      <c r="O1205" s="2">
        <f>IF(Tabla1[[#This Row],[Mov]]="VNT",Tabla1[[#This Row],[Sale]]-Tabla1[[#This Row],[Cost]],-Tabla1[[#This Row],[Cost]]*Tabla1[[#This Row],[Cant]])</f>
        <v>20000</v>
      </c>
      <c r="P1205" s="8">
        <f>IF(Tabla1[[#This Row],[Mov]]="VNT",-Tabla1[[#This Row],[Cant]],Tabla1[[#This Row],[Cant]])</f>
        <v>-1</v>
      </c>
      <c r="Q1205" s="8">
        <f>DAY(Tabla1[[#This Row],[Date]])</f>
        <v>8</v>
      </c>
      <c r="R1205" s="8">
        <f>MONTH(Tabla1[[#This Row],[Date]])</f>
        <v>7</v>
      </c>
      <c r="S1205" s="8">
        <f>YEAR(Tabla1[[#This Row],[Date]])</f>
        <v>2022</v>
      </c>
    </row>
    <row r="1206" spans="1:19" x14ac:dyDescent="0.2">
      <c r="A1206">
        <v>1205</v>
      </c>
      <c r="B1206" s="1">
        <v>44750</v>
      </c>
      <c r="C1206" t="s">
        <v>260</v>
      </c>
      <c r="D1206" t="s">
        <v>881</v>
      </c>
      <c r="E1206">
        <v>1</v>
      </c>
      <c r="F1206" t="s">
        <v>458</v>
      </c>
      <c r="G1206" t="s">
        <v>263</v>
      </c>
      <c r="H1206" t="s">
        <v>885</v>
      </c>
      <c r="M1206" s="2">
        <v>0</v>
      </c>
      <c r="N1206" s="2">
        <v>25000</v>
      </c>
      <c r="O1206" s="2">
        <f>IF(Tabla1[[#This Row],[Mov]]="VNT",Tabla1[[#This Row],[Sale]]-Tabla1[[#This Row],[Cost]],-Tabla1[[#This Row],[Cost]]*Tabla1[[#This Row],[Cant]])</f>
        <v>25000</v>
      </c>
      <c r="P1206" s="8">
        <f>IF(Tabla1[[#This Row],[Mov]]="VNT",-Tabla1[[#This Row],[Cant]],Tabla1[[#This Row],[Cant]])</f>
        <v>-1</v>
      </c>
      <c r="Q1206" s="8">
        <f>DAY(Tabla1[[#This Row],[Date]])</f>
        <v>8</v>
      </c>
      <c r="R1206" s="8">
        <f>MONTH(Tabla1[[#This Row],[Date]])</f>
        <v>7</v>
      </c>
      <c r="S1206" s="8">
        <f>YEAR(Tabla1[[#This Row],[Date]])</f>
        <v>2022</v>
      </c>
    </row>
    <row r="1207" spans="1:19" x14ac:dyDescent="0.2">
      <c r="A1207">
        <v>1206</v>
      </c>
      <c r="B1207" s="1">
        <v>44750</v>
      </c>
      <c r="C1207" t="s">
        <v>260</v>
      </c>
      <c r="D1207" t="s">
        <v>707</v>
      </c>
      <c r="E1207">
        <v>1</v>
      </c>
      <c r="F1207" t="s">
        <v>628</v>
      </c>
      <c r="G1207" t="s">
        <v>266</v>
      </c>
      <c r="H1207" t="s">
        <v>747</v>
      </c>
      <c r="M1207" s="2">
        <v>9000</v>
      </c>
      <c r="N1207" s="2">
        <v>20000</v>
      </c>
      <c r="O1207" s="2">
        <f>IF(Tabla1[[#This Row],[Mov]]="VNT",Tabla1[[#This Row],[Sale]]-Tabla1[[#This Row],[Cost]],-Tabla1[[#This Row],[Cost]]*Tabla1[[#This Row],[Cant]])</f>
        <v>11000</v>
      </c>
      <c r="P1207" s="8">
        <f>IF(Tabla1[[#This Row],[Mov]]="VNT",-Tabla1[[#This Row],[Cant]],Tabla1[[#This Row],[Cant]])</f>
        <v>-1</v>
      </c>
      <c r="Q1207" s="8">
        <f>DAY(Tabla1[[#This Row],[Date]])</f>
        <v>8</v>
      </c>
      <c r="R1207" s="8">
        <f>MONTH(Tabla1[[#This Row],[Date]])</f>
        <v>7</v>
      </c>
      <c r="S1207" s="8">
        <f>YEAR(Tabla1[[#This Row],[Date]])</f>
        <v>2022</v>
      </c>
    </row>
    <row r="1208" spans="1:19" x14ac:dyDescent="0.2">
      <c r="A1208">
        <v>1207</v>
      </c>
      <c r="B1208" s="1">
        <v>44750</v>
      </c>
      <c r="C1208" t="s">
        <v>260</v>
      </c>
      <c r="D1208" t="s">
        <v>332</v>
      </c>
      <c r="E1208">
        <v>1</v>
      </c>
      <c r="F1208" t="s">
        <v>455</v>
      </c>
      <c r="G1208" t="s">
        <v>349</v>
      </c>
      <c r="H1208" t="s">
        <v>457</v>
      </c>
      <c r="M1208" s="2">
        <v>1000</v>
      </c>
      <c r="N1208" s="2">
        <v>3000</v>
      </c>
      <c r="O1208" s="2">
        <f>IF(Tabla1[[#This Row],[Mov]]="VNT",Tabla1[[#This Row],[Sale]]-Tabla1[[#This Row],[Cost]],-Tabla1[[#This Row],[Cost]]*Tabla1[[#This Row],[Cant]])</f>
        <v>2000</v>
      </c>
      <c r="P1208" s="8">
        <f>IF(Tabla1[[#This Row],[Mov]]="VNT",-Tabla1[[#This Row],[Cant]],Tabla1[[#This Row],[Cant]])</f>
        <v>-1</v>
      </c>
      <c r="Q1208" s="8">
        <f>DAY(Tabla1[[#This Row],[Date]])</f>
        <v>8</v>
      </c>
      <c r="R1208" s="8">
        <f>MONTH(Tabla1[[#This Row],[Date]])</f>
        <v>7</v>
      </c>
      <c r="S1208" s="8">
        <f>YEAR(Tabla1[[#This Row],[Date]])</f>
        <v>2022</v>
      </c>
    </row>
    <row r="1209" spans="1:19" x14ac:dyDescent="0.2">
      <c r="A1209">
        <v>1208</v>
      </c>
      <c r="B1209" s="1">
        <v>44750</v>
      </c>
      <c r="C1209" t="s">
        <v>260</v>
      </c>
      <c r="D1209" t="s">
        <v>332</v>
      </c>
      <c r="E1209">
        <v>1</v>
      </c>
      <c r="F1209" t="s">
        <v>455</v>
      </c>
      <c r="G1209" t="s">
        <v>349</v>
      </c>
      <c r="H1209" t="s">
        <v>457</v>
      </c>
      <c r="M1209" s="2">
        <v>1000</v>
      </c>
      <c r="N1209" s="2">
        <v>3000</v>
      </c>
      <c r="O1209" s="2">
        <f>IF(Tabla1[[#This Row],[Mov]]="VNT",Tabla1[[#This Row],[Sale]]-Tabla1[[#This Row],[Cost]],-Tabla1[[#This Row],[Cost]]*Tabla1[[#This Row],[Cant]])</f>
        <v>2000</v>
      </c>
      <c r="P1209" s="8">
        <f>IF(Tabla1[[#This Row],[Mov]]="VNT",-Tabla1[[#This Row],[Cant]],Tabla1[[#This Row],[Cant]])</f>
        <v>-1</v>
      </c>
      <c r="Q1209" s="8">
        <f>DAY(Tabla1[[#This Row],[Date]])</f>
        <v>8</v>
      </c>
      <c r="R1209" s="8">
        <f>MONTH(Tabla1[[#This Row],[Date]])</f>
        <v>7</v>
      </c>
      <c r="S1209" s="8">
        <f>YEAR(Tabla1[[#This Row],[Date]])</f>
        <v>2022</v>
      </c>
    </row>
    <row r="1210" spans="1:19" x14ac:dyDescent="0.2">
      <c r="A1210">
        <v>1209</v>
      </c>
      <c r="B1210" s="1">
        <v>44750</v>
      </c>
      <c r="C1210" t="s">
        <v>260</v>
      </c>
      <c r="D1210" t="s">
        <v>332</v>
      </c>
      <c r="E1210">
        <v>1</v>
      </c>
      <c r="F1210" t="s">
        <v>734</v>
      </c>
      <c r="G1210" t="s">
        <v>857</v>
      </c>
      <c r="H1210" t="s">
        <v>858</v>
      </c>
      <c r="J1210" t="s">
        <v>23</v>
      </c>
      <c r="M1210" s="2">
        <v>29000</v>
      </c>
      <c r="N1210" s="2">
        <v>50000</v>
      </c>
      <c r="O1210" s="2">
        <f>IF(Tabla1[[#This Row],[Mov]]="VNT",Tabla1[[#This Row],[Sale]]-Tabla1[[#This Row],[Cost]],-Tabla1[[#This Row],[Cost]]*Tabla1[[#This Row],[Cant]])</f>
        <v>21000</v>
      </c>
      <c r="P1210" s="8">
        <f>IF(Tabla1[[#This Row],[Mov]]="VNT",-Tabla1[[#This Row],[Cant]],Tabla1[[#This Row],[Cant]])</f>
        <v>-1</v>
      </c>
      <c r="Q1210" s="8">
        <f>DAY(Tabla1[[#This Row],[Date]])</f>
        <v>8</v>
      </c>
      <c r="R1210" s="8">
        <f>MONTH(Tabla1[[#This Row],[Date]])</f>
        <v>7</v>
      </c>
      <c r="S1210" s="8">
        <f>YEAR(Tabla1[[#This Row],[Date]])</f>
        <v>2022</v>
      </c>
    </row>
    <row r="1211" spans="1:19" x14ac:dyDescent="0.2">
      <c r="A1211">
        <v>1210</v>
      </c>
      <c r="B1211" s="1">
        <v>44750</v>
      </c>
      <c r="C1211" t="s">
        <v>260</v>
      </c>
      <c r="D1211" t="s">
        <v>332</v>
      </c>
      <c r="E1211">
        <v>1</v>
      </c>
      <c r="F1211" t="s">
        <v>26</v>
      </c>
      <c r="G1211" t="s">
        <v>334</v>
      </c>
      <c r="H1211" t="s">
        <v>335</v>
      </c>
      <c r="I1211" t="s">
        <v>336</v>
      </c>
      <c r="M1211" s="2">
        <v>2500</v>
      </c>
      <c r="N1211" s="2">
        <v>5000</v>
      </c>
      <c r="O1211" s="2">
        <f>IF(Tabla1[[#This Row],[Mov]]="VNT",Tabla1[[#This Row],[Sale]]-Tabla1[[#This Row],[Cost]],-Tabla1[[#This Row],[Cost]]*Tabla1[[#This Row],[Cant]])</f>
        <v>2500</v>
      </c>
      <c r="P1211" s="8">
        <f>IF(Tabla1[[#This Row],[Mov]]="VNT",-Tabla1[[#This Row],[Cant]],Tabla1[[#This Row],[Cant]])</f>
        <v>-1</v>
      </c>
      <c r="Q1211" s="8">
        <f>DAY(Tabla1[[#This Row],[Date]])</f>
        <v>8</v>
      </c>
      <c r="R1211" s="8">
        <f>MONTH(Tabla1[[#This Row],[Date]])</f>
        <v>7</v>
      </c>
      <c r="S1211" s="8">
        <f>YEAR(Tabla1[[#This Row],[Date]])</f>
        <v>2022</v>
      </c>
    </row>
    <row r="1212" spans="1:19" x14ac:dyDescent="0.2">
      <c r="A1212">
        <v>1211</v>
      </c>
      <c r="B1212" s="1">
        <v>44750</v>
      </c>
      <c r="C1212" t="s">
        <v>260</v>
      </c>
      <c r="D1212" t="s">
        <v>332</v>
      </c>
      <c r="E1212">
        <v>1</v>
      </c>
      <c r="F1212" t="s">
        <v>365</v>
      </c>
      <c r="G1212" t="s">
        <v>366</v>
      </c>
      <c r="H1212" t="s">
        <v>371</v>
      </c>
      <c r="M1212" s="2">
        <v>10300</v>
      </c>
      <c r="N1212" s="2">
        <v>18000</v>
      </c>
      <c r="O1212" s="2">
        <f>IF(Tabla1[[#This Row],[Mov]]="VNT",Tabla1[[#This Row],[Sale]]-Tabla1[[#This Row],[Cost]],-Tabla1[[#This Row],[Cost]]*Tabla1[[#This Row],[Cant]])</f>
        <v>7700</v>
      </c>
      <c r="P1212" s="8">
        <f>IF(Tabla1[[#This Row],[Mov]]="VNT",-Tabla1[[#This Row],[Cant]],Tabla1[[#This Row],[Cant]])</f>
        <v>-1</v>
      </c>
      <c r="Q1212" s="8">
        <f>DAY(Tabla1[[#This Row],[Date]])</f>
        <v>8</v>
      </c>
      <c r="R1212" s="8">
        <f>MONTH(Tabla1[[#This Row],[Date]])</f>
        <v>7</v>
      </c>
      <c r="S1212" s="8">
        <f>YEAR(Tabla1[[#This Row],[Date]])</f>
        <v>2022</v>
      </c>
    </row>
    <row r="1213" spans="1:19" x14ac:dyDescent="0.2">
      <c r="A1213">
        <v>1212</v>
      </c>
      <c r="B1213" s="1">
        <v>44750</v>
      </c>
      <c r="C1213" t="s">
        <v>260</v>
      </c>
      <c r="D1213" t="s">
        <v>332</v>
      </c>
      <c r="E1213">
        <v>1</v>
      </c>
      <c r="F1213" t="s">
        <v>458</v>
      </c>
      <c r="G1213" t="s">
        <v>266</v>
      </c>
      <c r="H1213" t="s">
        <v>644</v>
      </c>
      <c r="L1213" t="s">
        <v>882</v>
      </c>
      <c r="M1213" s="2">
        <v>0</v>
      </c>
      <c r="N1213" s="2">
        <v>2000</v>
      </c>
      <c r="O1213" s="2">
        <f>IF(Tabla1[[#This Row],[Mov]]="VNT",Tabla1[[#This Row],[Sale]]-Tabla1[[#This Row],[Cost]],-Tabla1[[#This Row],[Cost]]*Tabla1[[#This Row],[Cant]])</f>
        <v>2000</v>
      </c>
      <c r="P1213" s="8">
        <f>IF(Tabla1[[#This Row],[Mov]]="VNT",-Tabla1[[#This Row],[Cant]],Tabla1[[#This Row],[Cant]])</f>
        <v>-1</v>
      </c>
      <c r="Q1213" s="8">
        <f>DAY(Tabla1[[#This Row],[Date]])</f>
        <v>8</v>
      </c>
      <c r="R1213" s="8">
        <f>MONTH(Tabla1[[#This Row],[Date]])</f>
        <v>7</v>
      </c>
      <c r="S1213" s="8">
        <f>YEAR(Tabla1[[#This Row],[Date]])</f>
        <v>2022</v>
      </c>
    </row>
    <row r="1214" spans="1:19" x14ac:dyDescent="0.2">
      <c r="A1214">
        <v>1213</v>
      </c>
      <c r="B1214" s="1">
        <v>44750</v>
      </c>
      <c r="C1214" t="s">
        <v>260</v>
      </c>
      <c r="D1214" t="s">
        <v>332</v>
      </c>
      <c r="E1214">
        <v>1</v>
      </c>
      <c r="F1214" t="s">
        <v>224</v>
      </c>
      <c r="G1214" t="s">
        <v>263</v>
      </c>
      <c r="H1214" t="s">
        <v>808</v>
      </c>
      <c r="M1214" s="2">
        <v>13000</v>
      </c>
      <c r="N1214" s="2">
        <v>24000</v>
      </c>
      <c r="O1214" s="2">
        <f>IF(Tabla1[[#This Row],[Mov]]="VNT",Tabla1[[#This Row],[Sale]]-Tabla1[[#This Row],[Cost]],-Tabla1[[#This Row],[Cost]]*Tabla1[[#This Row],[Cant]])</f>
        <v>11000</v>
      </c>
      <c r="P1214" s="8">
        <f>IF(Tabla1[[#This Row],[Mov]]="VNT",-Tabla1[[#This Row],[Cant]],Tabla1[[#This Row],[Cant]])</f>
        <v>-1</v>
      </c>
      <c r="Q1214" s="8">
        <f>DAY(Tabla1[[#This Row],[Date]])</f>
        <v>8</v>
      </c>
      <c r="R1214" s="8">
        <f>MONTH(Tabla1[[#This Row],[Date]])</f>
        <v>7</v>
      </c>
      <c r="S1214" s="8">
        <f>YEAR(Tabla1[[#This Row],[Date]])</f>
        <v>2022</v>
      </c>
    </row>
    <row r="1215" spans="1:19" x14ac:dyDescent="0.2">
      <c r="A1215">
        <v>1214</v>
      </c>
      <c r="B1215" s="1">
        <v>44750</v>
      </c>
      <c r="C1215" t="s">
        <v>260</v>
      </c>
      <c r="D1215" t="s">
        <v>332</v>
      </c>
      <c r="E1215">
        <v>1</v>
      </c>
      <c r="F1215" t="s">
        <v>342</v>
      </c>
      <c r="G1215" t="s">
        <v>263</v>
      </c>
      <c r="H1215" t="s">
        <v>883</v>
      </c>
      <c r="M1215" s="2">
        <v>1000</v>
      </c>
      <c r="N1215" s="2">
        <v>10000</v>
      </c>
      <c r="O1215" s="2">
        <f>IF(Tabla1[[#This Row],[Mov]]="VNT",Tabla1[[#This Row],[Sale]]-Tabla1[[#This Row],[Cost]],-Tabla1[[#This Row],[Cost]]*Tabla1[[#This Row],[Cant]])</f>
        <v>9000</v>
      </c>
      <c r="P1215" s="8">
        <f>IF(Tabla1[[#This Row],[Mov]]="VNT",-Tabla1[[#This Row],[Cant]],Tabla1[[#This Row],[Cant]])</f>
        <v>-1</v>
      </c>
      <c r="Q1215" s="8">
        <f>DAY(Tabla1[[#This Row],[Date]])</f>
        <v>8</v>
      </c>
      <c r="R1215" s="8">
        <f>MONTH(Tabla1[[#This Row],[Date]])</f>
        <v>7</v>
      </c>
      <c r="S1215" s="8">
        <f>YEAR(Tabla1[[#This Row],[Date]])</f>
        <v>2022</v>
      </c>
    </row>
    <row r="1216" spans="1:19" x14ac:dyDescent="0.2">
      <c r="A1216">
        <v>1215</v>
      </c>
      <c r="B1216" s="1">
        <v>44750</v>
      </c>
      <c r="C1216" t="s">
        <v>260</v>
      </c>
      <c r="D1216" t="s">
        <v>332</v>
      </c>
      <c r="E1216">
        <v>1</v>
      </c>
      <c r="F1216" t="s">
        <v>15</v>
      </c>
      <c r="G1216" t="s">
        <v>385</v>
      </c>
      <c r="H1216" t="s">
        <v>16</v>
      </c>
      <c r="M1216" s="2">
        <v>4500</v>
      </c>
      <c r="N1216" s="2">
        <v>10000</v>
      </c>
      <c r="O1216" s="2">
        <f>IF(Tabla1[[#This Row],[Mov]]="VNT",Tabla1[[#This Row],[Sale]]-Tabla1[[#This Row],[Cost]],-Tabla1[[#This Row],[Cost]]*Tabla1[[#This Row],[Cant]])</f>
        <v>5500</v>
      </c>
      <c r="P1216" s="8">
        <f>IF(Tabla1[[#This Row],[Mov]]="VNT",-Tabla1[[#This Row],[Cant]],Tabla1[[#This Row],[Cant]])</f>
        <v>-1</v>
      </c>
      <c r="Q1216" s="8">
        <f>DAY(Tabla1[[#This Row],[Date]])</f>
        <v>8</v>
      </c>
      <c r="R1216" s="8">
        <f>MONTH(Tabla1[[#This Row],[Date]])</f>
        <v>7</v>
      </c>
      <c r="S1216" s="8">
        <f>YEAR(Tabla1[[#This Row],[Date]])</f>
        <v>2022</v>
      </c>
    </row>
    <row r="1217" spans="1:19" x14ac:dyDescent="0.2">
      <c r="A1217">
        <v>1216</v>
      </c>
      <c r="B1217" s="1">
        <v>44750</v>
      </c>
      <c r="C1217" t="s">
        <v>260</v>
      </c>
      <c r="D1217" t="s">
        <v>332</v>
      </c>
      <c r="E1217">
        <v>1</v>
      </c>
      <c r="F1217" t="s">
        <v>48</v>
      </c>
      <c r="G1217" t="s">
        <v>791</v>
      </c>
      <c r="H1217" t="s">
        <v>886</v>
      </c>
      <c r="M1217" s="2">
        <v>40000</v>
      </c>
      <c r="N1217" s="2">
        <v>62000</v>
      </c>
      <c r="O1217" s="2">
        <f>IF(Tabla1[[#This Row],[Mov]]="VNT",Tabla1[[#This Row],[Sale]]-Tabla1[[#This Row],[Cost]],-Tabla1[[#This Row],[Cost]]*Tabla1[[#This Row],[Cant]])</f>
        <v>22000</v>
      </c>
      <c r="P1217" s="8">
        <f>IF(Tabla1[[#This Row],[Mov]]="VNT",-Tabla1[[#This Row],[Cant]],Tabla1[[#This Row],[Cant]])</f>
        <v>-1</v>
      </c>
      <c r="Q1217" s="8">
        <f>DAY(Tabla1[[#This Row],[Date]])</f>
        <v>8</v>
      </c>
      <c r="R1217" s="8">
        <f>MONTH(Tabla1[[#This Row],[Date]])</f>
        <v>7</v>
      </c>
      <c r="S1217" s="8">
        <f>YEAR(Tabla1[[#This Row],[Date]])</f>
        <v>2022</v>
      </c>
    </row>
    <row r="1218" spans="1:19" x14ac:dyDescent="0.2">
      <c r="A1218">
        <v>1217</v>
      </c>
      <c r="B1218" s="1">
        <v>44751</v>
      </c>
      <c r="C1218" t="s">
        <v>260</v>
      </c>
      <c r="D1218" t="s">
        <v>332</v>
      </c>
      <c r="E1218">
        <v>1</v>
      </c>
      <c r="F1218" t="s">
        <v>116</v>
      </c>
      <c r="G1218" t="s">
        <v>347</v>
      </c>
      <c r="H1218" t="s">
        <v>518</v>
      </c>
      <c r="M1218" s="2">
        <v>2805</v>
      </c>
      <c r="N1218" s="2">
        <v>3000</v>
      </c>
      <c r="O1218" s="2">
        <f>IF(Tabla1[[#This Row],[Mov]]="VNT",Tabla1[[#This Row],[Sale]]-Tabla1[[#This Row],[Cost]],-Tabla1[[#This Row],[Cost]]*Tabla1[[#This Row],[Cant]])</f>
        <v>195</v>
      </c>
      <c r="P1218" s="8">
        <f>IF(Tabla1[[#This Row],[Mov]]="VNT",-Tabla1[[#This Row],[Cant]],Tabla1[[#This Row],[Cant]])</f>
        <v>-1</v>
      </c>
      <c r="Q1218" s="8">
        <f>DAY(Tabla1[[#This Row],[Date]])</f>
        <v>9</v>
      </c>
      <c r="R1218" s="8">
        <f>MONTH(Tabla1[[#This Row],[Date]])</f>
        <v>7</v>
      </c>
      <c r="S1218" s="8">
        <f>YEAR(Tabla1[[#This Row],[Date]])</f>
        <v>2022</v>
      </c>
    </row>
    <row r="1219" spans="1:19" x14ac:dyDescent="0.2">
      <c r="A1219">
        <v>1218</v>
      </c>
      <c r="B1219" s="1">
        <v>44751</v>
      </c>
      <c r="C1219" t="s">
        <v>260</v>
      </c>
      <c r="D1219" t="s">
        <v>332</v>
      </c>
      <c r="E1219">
        <v>1</v>
      </c>
      <c r="F1219" t="s">
        <v>458</v>
      </c>
      <c r="G1219" t="s">
        <v>262</v>
      </c>
      <c r="H1219" t="s">
        <v>887</v>
      </c>
      <c r="M1219" s="2">
        <v>0</v>
      </c>
      <c r="N1219" s="2">
        <v>30000</v>
      </c>
      <c r="O1219" s="2">
        <f>IF(Tabla1[[#This Row],[Mov]]="VNT",Tabla1[[#This Row],[Sale]]-Tabla1[[#This Row],[Cost]],-Tabla1[[#This Row],[Cost]]*Tabla1[[#This Row],[Cant]])</f>
        <v>30000</v>
      </c>
      <c r="P1219" s="8">
        <f>IF(Tabla1[[#This Row],[Mov]]="VNT",-Tabla1[[#This Row],[Cant]],Tabla1[[#This Row],[Cant]])</f>
        <v>-1</v>
      </c>
      <c r="Q1219" s="8">
        <f>DAY(Tabla1[[#This Row],[Date]])</f>
        <v>9</v>
      </c>
      <c r="R1219" s="8">
        <f>MONTH(Tabla1[[#This Row],[Date]])</f>
        <v>7</v>
      </c>
      <c r="S1219" s="8">
        <f>YEAR(Tabla1[[#This Row],[Date]])</f>
        <v>2022</v>
      </c>
    </row>
    <row r="1220" spans="1:19" x14ac:dyDescent="0.2">
      <c r="A1220">
        <v>1219</v>
      </c>
      <c r="B1220" s="1">
        <v>44751</v>
      </c>
      <c r="C1220" t="s">
        <v>260</v>
      </c>
      <c r="D1220" t="s">
        <v>332</v>
      </c>
      <c r="E1220">
        <v>1</v>
      </c>
      <c r="F1220" t="s">
        <v>455</v>
      </c>
      <c r="G1220" t="s">
        <v>347</v>
      </c>
      <c r="H1220" t="s">
        <v>456</v>
      </c>
      <c r="M1220" s="2">
        <v>1000</v>
      </c>
      <c r="N1220" s="2">
        <v>3000</v>
      </c>
      <c r="O1220" s="2">
        <f>IF(Tabla1[[#This Row],[Mov]]="VNT",Tabla1[[#This Row],[Sale]]-Tabla1[[#This Row],[Cost]],-Tabla1[[#This Row],[Cost]]*Tabla1[[#This Row],[Cant]])</f>
        <v>2000</v>
      </c>
      <c r="P1220" s="8">
        <f>IF(Tabla1[[#This Row],[Mov]]="VNT",-Tabla1[[#This Row],[Cant]],Tabla1[[#This Row],[Cant]])</f>
        <v>-1</v>
      </c>
      <c r="Q1220" s="8">
        <f>DAY(Tabla1[[#This Row],[Date]])</f>
        <v>9</v>
      </c>
      <c r="R1220" s="8">
        <f>MONTH(Tabla1[[#This Row],[Date]])</f>
        <v>7</v>
      </c>
      <c r="S1220" s="8">
        <f>YEAR(Tabla1[[#This Row],[Date]])</f>
        <v>2022</v>
      </c>
    </row>
    <row r="1221" spans="1:19" x14ac:dyDescent="0.2">
      <c r="A1221">
        <v>1220</v>
      </c>
      <c r="B1221" s="1">
        <v>44751</v>
      </c>
      <c r="C1221" t="s">
        <v>260</v>
      </c>
      <c r="D1221" t="s">
        <v>332</v>
      </c>
      <c r="E1221">
        <v>1</v>
      </c>
      <c r="F1221" t="s">
        <v>116</v>
      </c>
      <c r="G1221" t="s">
        <v>347</v>
      </c>
      <c r="H1221" t="s">
        <v>518</v>
      </c>
      <c r="M1221" s="2">
        <v>6545</v>
      </c>
      <c r="N1221" s="2">
        <v>7000</v>
      </c>
      <c r="O1221" s="2">
        <f>IF(Tabla1[[#This Row],[Mov]]="VNT",Tabla1[[#This Row],[Sale]]-Tabla1[[#This Row],[Cost]],-Tabla1[[#This Row],[Cost]]*Tabla1[[#This Row],[Cant]])</f>
        <v>455</v>
      </c>
      <c r="P1221" s="8">
        <f>IF(Tabla1[[#This Row],[Mov]]="VNT",-Tabla1[[#This Row],[Cant]],Tabla1[[#This Row],[Cant]])</f>
        <v>-1</v>
      </c>
      <c r="Q1221" s="8">
        <f>DAY(Tabla1[[#This Row],[Date]])</f>
        <v>9</v>
      </c>
      <c r="R1221" s="8">
        <f>MONTH(Tabla1[[#This Row],[Date]])</f>
        <v>7</v>
      </c>
      <c r="S1221" s="8">
        <f>YEAR(Tabla1[[#This Row],[Date]])</f>
        <v>2022</v>
      </c>
    </row>
    <row r="1222" spans="1:19" x14ac:dyDescent="0.2">
      <c r="A1222">
        <v>1221</v>
      </c>
      <c r="B1222" s="1">
        <v>44751</v>
      </c>
      <c r="C1222" t="s">
        <v>260</v>
      </c>
      <c r="D1222" t="s">
        <v>332</v>
      </c>
      <c r="E1222">
        <v>1</v>
      </c>
      <c r="F1222" t="s">
        <v>26</v>
      </c>
      <c r="G1222" t="s">
        <v>272</v>
      </c>
      <c r="H1222" t="s">
        <v>743</v>
      </c>
      <c r="M1222" s="2">
        <v>7000</v>
      </c>
      <c r="N1222" s="2">
        <v>15000</v>
      </c>
      <c r="O1222" s="2">
        <f>IF(Tabla1[[#This Row],[Mov]]="VNT",Tabla1[[#This Row],[Sale]]-Tabla1[[#This Row],[Cost]],-Tabla1[[#This Row],[Cost]]*Tabla1[[#This Row],[Cant]])</f>
        <v>8000</v>
      </c>
      <c r="P1222" s="8">
        <f>IF(Tabla1[[#This Row],[Mov]]="VNT",-Tabla1[[#This Row],[Cant]],Tabla1[[#This Row],[Cant]])</f>
        <v>-1</v>
      </c>
      <c r="Q1222" s="8">
        <f>DAY(Tabla1[[#This Row],[Date]])</f>
        <v>9</v>
      </c>
      <c r="R1222" s="8">
        <f>MONTH(Tabla1[[#This Row],[Date]])</f>
        <v>7</v>
      </c>
      <c r="S1222" s="8">
        <f>YEAR(Tabla1[[#This Row],[Date]])</f>
        <v>2022</v>
      </c>
    </row>
    <row r="1223" spans="1:19" x14ac:dyDescent="0.2">
      <c r="A1223">
        <v>1222</v>
      </c>
      <c r="B1223" s="1">
        <v>44751</v>
      </c>
      <c r="C1223" t="s">
        <v>260</v>
      </c>
      <c r="D1223" t="s">
        <v>104</v>
      </c>
      <c r="E1223">
        <v>1</v>
      </c>
      <c r="F1223" t="s">
        <v>342</v>
      </c>
      <c r="G1223" t="s">
        <v>263</v>
      </c>
      <c r="H1223" t="s">
        <v>282</v>
      </c>
      <c r="M1223" s="2">
        <v>1000</v>
      </c>
      <c r="N1223" s="2">
        <v>10000</v>
      </c>
      <c r="O1223" s="2">
        <f>IF(Tabla1[[#This Row],[Mov]]="VNT",Tabla1[[#This Row],[Sale]]-Tabla1[[#This Row],[Cost]],-Tabla1[[#This Row],[Cost]]*Tabla1[[#This Row],[Cant]])</f>
        <v>9000</v>
      </c>
      <c r="P1223" s="8">
        <f>IF(Tabla1[[#This Row],[Mov]]="VNT",-Tabla1[[#This Row],[Cant]],Tabla1[[#This Row],[Cant]])</f>
        <v>-1</v>
      </c>
      <c r="Q1223" s="8">
        <f>DAY(Tabla1[[#This Row],[Date]])</f>
        <v>9</v>
      </c>
      <c r="R1223" s="8">
        <f>MONTH(Tabla1[[#This Row],[Date]])</f>
        <v>7</v>
      </c>
      <c r="S1223" s="8">
        <f>YEAR(Tabla1[[#This Row],[Date]])</f>
        <v>2022</v>
      </c>
    </row>
    <row r="1224" spans="1:19" x14ac:dyDescent="0.2">
      <c r="A1224">
        <v>1223</v>
      </c>
      <c r="B1224" s="1">
        <v>44751</v>
      </c>
      <c r="C1224" t="s">
        <v>260</v>
      </c>
      <c r="D1224" t="s">
        <v>104</v>
      </c>
      <c r="E1224">
        <v>1</v>
      </c>
      <c r="F1224" t="s">
        <v>458</v>
      </c>
      <c r="G1224" t="s">
        <v>263</v>
      </c>
      <c r="H1224" t="s">
        <v>888</v>
      </c>
      <c r="M1224" s="2">
        <v>0</v>
      </c>
      <c r="N1224" s="2">
        <v>55000</v>
      </c>
      <c r="O1224" s="2">
        <f>IF(Tabla1[[#This Row],[Mov]]="VNT",Tabla1[[#This Row],[Sale]]-Tabla1[[#This Row],[Cost]],-Tabla1[[#This Row],[Cost]]*Tabla1[[#This Row],[Cant]])</f>
        <v>55000</v>
      </c>
      <c r="P1224" s="8">
        <f>IF(Tabla1[[#This Row],[Mov]]="VNT",-Tabla1[[#This Row],[Cant]],Tabla1[[#This Row],[Cant]])</f>
        <v>-1</v>
      </c>
      <c r="Q1224" s="8">
        <f>DAY(Tabla1[[#This Row],[Date]])</f>
        <v>9</v>
      </c>
      <c r="R1224" s="8">
        <f>MONTH(Tabla1[[#This Row],[Date]])</f>
        <v>7</v>
      </c>
      <c r="S1224" s="8">
        <f>YEAR(Tabla1[[#This Row],[Date]])</f>
        <v>2022</v>
      </c>
    </row>
    <row r="1225" spans="1:19" x14ac:dyDescent="0.2">
      <c r="A1225">
        <v>1224</v>
      </c>
      <c r="B1225" s="1">
        <v>44751</v>
      </c>
      <c r="C1225" t="s">
        <v>260</v>
      </c>
      <c r="D1225" t="s">
        <v>332</v>
      </c>
      <c r="E1225">
        <v>1</v>
      </c>
      <c r="F1225" t="s">
        <v>849</v>
      </c>
      <c r="G1225" t="s">
        <v>852</v>
      </c>
      <c r="H1225" t="s">
        <v>854</v>
      </c>
      <c r="M1225" s="2">
        <v>47000</v>
      </c>
      <c r="N1225" s="2">
        <v>65000</v>
      </c>
      <c r="O1225" s="2">
        <f>IF(Tabla1[[#This Row],[Mov]]="VNT",Tabla1[[#This Row],[Sale]]-Tabla1[[#This Row],[Cost]],-Tabla1[[#This Row],[Cost]]*Tabla1[[#This Row],[Cant]])</f>
        <v>18000</v>
      </c>
      <c r="P1225" s="8">
        <f>IF(Tabla1[[#This Row],[Mov]]="VNT",-Tabla1[[#This Row],[Cant]],Tabla1[[#This Row],[Cant]])</f>
        <v>-1</v>
      </c>
      <c r="Q1225" s="8">
        <f>DAY(Tabla1[[#This Row],[Date]])</f>
        <v>9</v>
      </c>
      <c r="R1225" s="8">
        <f>MONTH(Tabla1[[#This Row],[Date]])</f>
        <v>7</v>
      </c>
      <c r="S1225" s="8">
        <f>YEAR(Tabla1[[#This Row],[Date]])</f>
        <v>2022</v>
      </c>
    </row>
    <row r="1226" spans="1:19" x14ac:dyDescent="0.2">
      <c r="A1226">
        <v>1225</v>
      </c>
      <c r="B1226" s="1">
        <v>44751</v>
      </c>
      <c r="C1226" t="s">
        <v>260</v>
      </c>
      <c r="D1226" t="s">
        <v>332</v>
      </c>
      <c r="E1226">
        <v>1</v>
      </c>
      <c r="F1226" t="s">
        <v>26</v>
      </c>
      <c r="G1226" t="s">
        <v>266</v>
      </c>
      <c r="H1226" t="s">
        <v>229</v>
      </c>
      <c r="I1226" t="s">
        <v>150</v>
      </c>
      <c r="M1226" s="2">
        <v>5000</v>
      </c>
      <c r="N1226" s="2">
        <v>15000</v>
      </c>
      <c r="O1226" s="2">
        <f>IF(Tabla1[[#This Row],[Mov]]="VNT",Tabla1[[#This Row],[Sale]]-Tabla1[[#This Row],[Cost]],-Tabla1[[#This Row],[Cost]]*Tabla1[[#This Row],[Cant]])</f>
        <v>10000</v>
      </c>
      <c r="P1226" s="8">
        <f>IF(Tabla1[[#This Row],[Mov]]="VNT",-Tabla1[[#This Row],[Cant]],Tabla1[[#This Row],[Cant]])</f>
        <v>-1</v>
      </c>
      <c r="Q1226" s="8">
        <f>DAY(Tabla1[[#This Row],[Date]])</f>
        <v>9</v>
      </c>
      <c r="R1226" s="8">
        <f>MONTH(Tabla1[[#This Row],[Date]])</f>
        <v>7</v>
      </c>
      <c r="S1226" s="8">
        <f>YEAR(Tabla1[[#This Row],[Date]])</f>
        <v>2022</v>
      </c>
    </row>
    <row r="1227" spans="1:19" x14ac:dyDescent="0.2">
      <c r="A1227">
        <v>1226</v>
      </c>
      <c r="B1227" s="1">
        <v>44751</v>
      </c>
      <c r="C1227" t="s">
        <v>260</v>
      </c>
      <c r="D1227" t="s">
        <v>332</v>
      </c>
      <c r="E1227">
        <v>1</v>
      </c>
      <c r="F1227" t="s">
        <v>224</v>
      </c>
      <c r="G1227" t="s">
        <v>284</v>
      </c>
      <c r="H1227" t="s">
        <v>573</v>
      </c>
      <c r="M1227" s="2">
        <v>7000</v>
      </c>
      <c r="N1227" s="2">
        <v>20000</v>
      </c>
      <c r="O1227" s="2">
        <f>IF(Tabla1[[#This Row],[Mov]]="VNT",Tabla1[[#This Row],[Sale]]-Tabla1[[#This Row],[Cost]],-Tabla1[[#This Row],[Cost]]*Tabla1[[#This Row],[Cant]])</f>
        <v>13000</v>
      </c>
      <c r="P1227" s="8">
        <f>IF(Tabla1[[#This Row],[Mov]]="VNT",-Tabla1[[#This Row],[Cant]],Tabla1[[#This Row],[Cant]])</f>
        <v>-1</v>
      </c>
      <c r="Q1227" s="8">
        <f>DAY(Tabla1[[#This Row],[Date]])</f>
        <v>9</v>
      </c>
      <c r="R1227" s="8">
        <f>MONTH(Tabla1[[#This Row],[Date]])</f>
        <v>7</v>
      </c>
      <c r="S1227" s="8">
        <f>YEAR(Tabla1[[#This Row],[Date]])</f>
        <v>2022</v>
      </c>
    </row>
    <row r="1228" spans="1:19" x14ac:dyDescent="0.2">
      <c r="A1228">
        <v>1227</v>
      </c>
      <c r="B1228" s="1">
        <v>44751</v>
      </c>
      <c r="C1228" t="s">
        <v>260</v>
      </c>
      <c r="D1228" t="s">
        <v>332</v>
      </c>
      <c r="E1228">
        <v>1</v>
      </c>
      <c r="F1228" t="s">
        <v>116</v>
      </c>
      <c r="G1228" t="s">
        <v>349</v>
      </c>
      <c r="H1228" t="s">
        <v>515</v>
      </c>
      <c r="M1228" s="2">
        <v>5610</v>
      </c>
      <c r="N1228" s="2">
        <v>6000</v>
      </c>
      <c r="O1228" s="2">
        <f>IF(Tabla1[[#This Row],[Mov]]="VNT",Tabla1[[#This Row],[Sale]]-Tabla1[[#This Row],[Cost]],-Tabla1[[#This Row],[Cost]]*Tabla1[[#This Row],[Cant]])</f>
        <v>390</v>
      </c>
      <c r="P1228" s="8">
        <f>IF(Tabla1[[#This Row],[Mov]]="VNT",-Tabla1[[#This Row],[Cant]],Tabla1[[#This Row],[Cant]])</f>
        <v>-1</v>
      </c>
      <c r="Q1228" s="8">
        <f>DAY(Tabla1[[#This Row],[Date]])</f>
        <v>9</v>
      </c>
      <c r="R1228" s="8">
        <f>MONTH(Tabla1[[#This Row],[Date]])</f>
        <v>7</v>
      </c>
      <c r="S1228" s="8">
        <f>YEAR(Tabla1[[#This Row],[Date]])</f>
        <v>2022</v>
      </c>
    </row>
    <row r="1229" spans="1:19" x14ac:dyDescent="0.2">
      <c r="A1229">
        <v>1228</v>
      </c>
      <c r="B1229" s="1">
        <v>44751</v>
      </c>
      <c r="C1229" t="s">
        <v>260</v>
      </c>
      <c r="D1229" t="s">
        <v>809</v>
      </c>
      <c r="E1229">
        <v>1</v>
      </c>
      <c r="F1229" t="s">
        <v>201</v>
      </c>
      <c r="G1229" t="s">
        <v>623</v>
      </c>
      <c r="H1229" t="s">
        <v>202</v>
      </c>
      <c r="M1229" s="2">
        <v>36000</v>
      </c>
      <c r="N1229" s="2">
        <v>55000</v>
      </c>
      <c r="O1229" s="2">
        <f>IF(Tabla1[[#This Row],[Mov]]="VNT",Tabla1[[#This Row],[Sale]]-Tabla1[[#This Row],[Cost]],-Tabla1[[#This Row],[Cost]]*Tabla1[[#This Row],[Cant]])</f>
        <v>19000</v>
      </c>
      <c r="P1229" s="8">
        <f>IF(Tabla1[[#This Row],[Mov]]="VNT",-Tabla1[[#This Row],[Cant]],Tabla1[[#This Row],[Cant]])</f>
        <v>-1</v>
      </c>
      <c r="Q1229" s="8">
        <f>DAY(Tabla1[[#This Row],[Date]])</f>
        <v>9</v>
      </c>
      <c r="R1229" s="8">
        <f>MONTH(Tabla1[[#This Row],[Date]])</f>
        <v>7</v>
      </c>
      <c r="S1229" s="8">
        <f>YEAR(Tabla1[[#This Row],[Date]])</f>
        <v>2022</v>
      </c>
    </row>
    <row r="1230" spans="1:19" x14ac:dyDescent="0.2">
      <c r="A1230">
        <v>1229</v>
      </c>
      <c r="B1230" s="1">
        <v>44751</v>
      </c>
      <c r="C1230" t="s">
        <v>260</v>
      </c>
      <c r="D1230" t="s">
        <v>332</v>
      </c>
      <c r="E1230">
        <v>1</v>
      </c>
      <c r="F1230" t="s">
        <v>116</v>
      </c>
      <c r="G1230" t="s">
        <v>382</v>
      </c>
      <c r="H1230" t="s">
        <v>514</v>
      </c>
      <c r="M1230" s="2">
        <v>5610</v>
      </c>
      <c r="N1230" s="2">
        <v>6000</v>
      </c>
      <c r="O1230" s="2">
        <f>IF(Tabla1[[#This Row],[Mov]]="VNT",Tabla1[[#This Row],[Sale]]-Tabla1[[#This Row],[Cost]],-Tabla1[[#This Row],[Cost]]*Tabla1[[#This Row],[Cant]])</f>
        <v>390</v>
      </c>
      <c r="P1230" s="8">
        <f>IF(Tabla1[[#This Row],[Mov]]="VNT",-Tabla1[[#This Row],[Cant]],Tabla1[[#This Row],[Cant]])</f>
        <v>-1</v>
      </c>
      <c r="Q1230" s="8">
        <f>DAY(Tabla1[[#This Row],[Date]])</f>
        <v>9</v>
      </c>
      <c r="R1230" s="8">
        <f>MONTH(Tabla1[[#This Row],[Date]])</f>
        <v>7</v>
      </c>
      <c r="S1230" s="8">
        <f>YEAR(Tabla1[[#This Row],[Date]])</f>
        <v>2022</v>
      </c>
    </row>
    <row r="1231" spans="1:19" x14ac:dyDescent="0.2">
      <c r="A1231">
        <v>1230</v>
      </c>
      <c r="B1231" s="1">
        <v>44751</v>
      </c>
      <c r="C1231" t="s">
        <v>260</v>
      </c>
      <c r="D1231" t="s">
        <v>332</v>
      </c>
      <c r="E1231">
        <v>1</v>
      </c>
      <c r="F1231" t="s">
        <v>891</v>
      </c>
      <c r="G1231" t="s">
        <v>263</v>
      </c>
      <c r="H1231" t="s">
        <v>824</v>
      </c>
      <c r="M1231" s="2">
        <v>3500</v>
      </c>
      <c r="N1231" s="2">
        <v>10000</v>
      </c>
      <c r="O1231" s="2">
        <f>IF(Tabla1[[#This Row],[Mov]]="VNT",Tabla1[[#This Row],[Sale]]-Tabla1[[#This Row],[Cost]],-Tabla1[[#This Row],[Cost]]*Tabla1[[#This Row],[Cant]])</f>
        <v>6500</v>
      </c>
      <c r="P1231" s="8">
        <f>IF(Tabla1[[#This Row],[Mov]]="VNT",-Tabla1[[#This Row],[Cant]],Tabla1[[#This Row],[Cant]])</f>
        <v>-1</v>
      </c>
      <c r="Q1231" s="8">
        <f>DAY(Tabla1[[#This Row],[Date]])</f>
        <v>9</v>
      </c>
      <c r="R1231" s="8">
        <f>MONTH(Tabla1[[#This Row],[Date]])</f>
        <v>7</v>
      </c>
      <c r="S1231" s="8">
        <f>YEAR(Tabla1[[#This Row],[Date]])</f>
        <v>2022</v>
      </c>
    </row>
    <row r="1232" spans="1:19" x14ac:dyDescent="0.2">
      <c r="A1232">
        <v>1231</v>
      </c>
      <c r="B1232" s="1">
        <v>44750</v>
      </c>
      <c r="C1232" t="s">
        <v>261</v>
      </c>
      <c r="D1232" t="s">
        <v>332</v>
      </c>
      <c r="E1232">
        <v>1</v>
      </c>
      <c r="F1232" t="s">
        <v>103</v>
      </c>
      <c r="G1232" t="s">
        <v>262</v>
      </c>
      <c r="H1232" t="s">
        <v>893</v>
      </c>
      <c r="L1232" t="s">
        <v>895</v>
      </c>
      <c r="M1232" s="2">
        <v>7000</v>
      </c>
      <c r="N1232" s="2">
        <v>0</v>
      </c>
      <c r="O1232" s="2">
        <f>IF(Tabla1[[#This Row],[Mov]]="VNT",Tabla1[[#This Row],[Sale]]-Tabla1[[#This Row],[Cost]],-Tabla1[[#This Row],[Cost]]*Tabla1[[#This Row],[Cant]])</f>
        <v>-7000</v>
      </c>
      <c r="P1232" s="8">
        <f>IF(Tabla1[[#This Row],[Mov]]="VNT",-Tabla1[[#This Row],[Cant]],Tabla1[[#This Row],[Cant]])</f>
        <v>1</v>
      </c>
      <c r="Q1232" s="8">
        <f>DAY(Tabla1[[#This Row],[Date]])</f>
        <v>8</v>
      </c>
      <c r="R1232" s="8">
        <f>MONTH(Tabla1[[#This Row],[Date]])</f>
        <v>7</v>
      </c>
      <c r="S1232" s="8">
        <f>YEAR(Tabla1[[#This Row],[Date]])</f>
        <v>2022</v>
      </c>
    </row>
    <row r="1233" spans="1:19" x14ac:dyDescent="0.2">
      <c r="A1233">
        <v>1232</v>
      </c>
      <c r="B1233" s="1">
        <v>44750</v>
      </c>
      <c r="C1233" t="s">
        <v>261</v>
      </c>
      <c r="D1233" t="s">
        <v>892</v>
      </c>
      <c r="E1233">
        <v>1</v>
      </c>
      <c r="F1233" t="s">
        <v>458</v>
      </c>
      <c r="G1233" t="s">
        <v>262</v>
      </c>
      <c r="H1233" t="s">
        <v>893</v>
      </c>
      <c r="L1233" t="s">
        <v>894</v>
      </c>
      <c r="M1233" s="2">
        <v>95000</v>
      </c>
      <c r="N1233" s="2">
        <v>0</v>
      </c>
      <c r="O1233" s="2">
        <f>IF(Tabla1[[#This Row],[Mov]]="VNT",Tabla1[[#This Row],[Sale]]-Tabla1[[#This Row],[Cost]],-Tabla1[[#This Row],[Cost]]*Tabla1[[#This Row],[Cant]])</f>
        <v>-95000</v>
      </c>
      <c r="P1233" s="8">
        <f>IF(Tabla1[[#This Row],[Mov]]="VNT",-Tabla1[[#This Row],[Cant]],Tabla1[[#This Row],[Cant]])</f>
        <v>1</v>
      </c>
      <c r="Q1233" s="8">
        <f>DAY(Tabla1[[#This Row],[Date]])</f>
        <v>8</v>
      </c>
      <c r="R1233" s="8">
        <f>MONTH(Tabla1[[#This Row],[Date]])</f>
        <v>7</v>
      </c>
      <c r="S1233" s="8">
        <f>YEAR(Tabla1[[#This Row],[Date]])</f>
        <v>2022</v>
      </c>
    </row>
    <row r="1234" spans="1:19" x14ac:dyDescent="0.2">
      <c r="A1234">
        <v>1233</v>
      </c>
      <c r="B1234" s="1">
        <v>44751</v>
      </c>
      <c r="C1234" t="s">
        <v>260</v>
      </c>
      <c r="D1234" t="s">
        <v>897</v>
      </c>
      <c r="E1234">
        <v>1</v>
      </c>
      <c r="F1234" t="s">
        <v>103</v>
      </c>
      <c r="G1234" t="s">
        <v>262</v>
      </c>
      <c r="H1234" t="s">
        <v>893</v>
      </c>
      <c r="M1234" s="2">
        <v>102000</v>
      </c>
      <c r="N1234" s="2">
        <v>200000</v>
      </c>
      <c r="O1234" s="2">
        <f>IF(Tabla1[[#This Row],[Mov]]="VNT",Tabla1[[#This Row],[Sale]]-Tabla1[[#This Row],[Cost]],-Tabla1[[#This Row],[Cost]]*Tabla1[[#This Row],[Cant]])</f>
        <v>98000</v>
      </c>
      <c r="P1234" s="8">
        <f>IF(Tabla1[[#This Row],[Mov]]="VNT",-Tabla1[[#This Row],[Cant]],Tabla1[[#This Row],[Cant]])</f>
        <v>-1</v>
      </c>
      <c r="Q1234" s="8">
        <f>DAY(Tabla1[[#This Row],[Date]])</f>
        <v>9</v>
      </c>
      <c r="R1234" s="8">
        <f>MONTH(Tabla1[[#This Row],[Date]])</f>
        <v>7</v>
      </c>
      <c r="S1234" s="8">
        <f>YEAR(Tabla1[[#This Row],[Date]])</f>
        <v>2022</v>
      </c>
    </row>
    <row r="1235" spans="1:19" x14ac:dyDescent="0.2">
      <c r="A1235">
        <v>1234</v>
      </c>
      <c r="B1235" s="1">
        <v>44751</v>
      </c>
      <c r="C1235" t="s">
        <v>260</v>
      </c>
      <c r="D1235" t="s">
        <v>897</v>
      </c>
      <c r="E1235">
        <v>1</v>
      </c>
      <c r="F1235" t="s">
        <v>455</v>
      </c>
      <c r="G1235" t="s">
        <v>347</v>
      </c>
      <c r="H1235" t="s">
        <v>456</v>
      </c>
      <c r="L1235" t="s">
        <v>896</v>
      </c>
      <c r="M1235" s="2">
        <v>1000</v>
      </c>
      <c r="N1235" s="2">
        <v>0</v>
      </c>
      <c r="O1235" s="2">
        <f>IF(Tabla1[[#This Row],[Mov]]="VNT",Tabla1[[#This Row],[Sale]]-Tabla1[[#This Row],[Cost]],-Tabla1[[#This Row],[Cost]]*Tabla1[[#This Row],[Cant]])</f>
        <v>-1000</v>
      </c>
      <c r="P1235" s="8">
        <f>IF(Tabla1[[#This Row],[Mov]]="VNT",-Tabla1[[#This Row],[Cant]],Tabla1[[#This Row],[Cant]])</f>
        <v>-1</v>
      </c>
      <c r="Q1235" s="8">
        <f>DAY(Tabla1[[#This Row],[Date]])</f>
        <v>9</v>
      </c>
      <c r="R1235" s="8">
        <f>MONTH(Tabla1[[#This Row],[Date]])</f>
        <v>7</v>
      </c>
      <c r="S1235" s="8">
        <f>YEAR(Tabla1[[#This Row],[Date]])</f>
        <v>2022</v>
      </c>
    </row>
    <row r="1236" spans="1:19" x14ac:dyDescent="0.2">
      <c r="A1236">
        <v>1235</v>
      </c>
      <c r="B1236" s="1">
        <v>44751</v>
      </c>
      <c r="C1236" t="s">
        <v>260</v>
      </c>
      <c r="D1236" t="s">
        <v>897</v>
      </c>
      <c r="E1236">
        <v>1</v>
      </c>
      <c r="F1236" t="s">
        <v>588</v>
      </c>
      <c r="G1236" t="s">
        <v>262</v>
      </c>
      <c r="H1236" t="s">
        <v>893</v>
      </c>
      <c r="M1236" s="2">
        <v>700</v>
      </c>
      <c r="N1236" s="2">
        <v>5000</v>
      </c>
      <c r="O1236" s="2">
        <f>IF(Tabla1[[#This Row],[Mov]]="VNT",Tabla1[[#This Row],[Sale]]-Tabla1[[#This Row],[Cost]],-Tabla1[[#This Row],[Cost]]*Tabla1[[#This Row],[Cant]])</f>
        <v>4300</v>
      </c>
      <c r="P1236" s="8">
        <f>IF(Tabla1[[#This Row],[Mov]]="VNT",-Tabla1[[#This Row],[Cant]],Tabla1[[#This Row],[Cant]])</f>
        <v>-1</v>
      </c>
      <c r="Q1236" s="8">
        <f>DAY(Tabla1[[#This Row],[Date]])</f>
        <v>9</v>
      </c>
      <c r="R1236" s="8">
        <f>MONTH(Tabla1[[#This Row],[Date]])</f>
        <v>7</v>
      </c>
      <c r="S1236" s="8">
        <f>YEAR(Tabla1[[#This Row],[Date]])</f>
        <v>2022</v>
      </c>
    </row>
    <row r="1237" spans="1:19" x14ac:dyDescent="0.2">
      <c r="A1237">
        <v>1236</v>
      </c>
      <c r="B1237" s="1">
        <v>44751</v>
      </c>
      <c r="C1237" t="s">
        <v>260</v>
      </c>
      <c r="D1237" t="s">
        <v>897</v>
      </c>
      <c r="E1237">
        <v>1</v>
      </c>
      <c r="F1237" t="s">
        <v>116</v>
      </c>
      <c r="G1237" t="s">
        <v>347</v>
      </c>
      <c r="H1237" t="s">
        <v>518</v>
      </c>
      <c r="M1237" s="2">
        <v>6545</v>
      </c>
      <c r="N1237" s="2">
        <v>7000</v>
      </c>
      <c r="O1237" s="2">
        <f>IF(Tabla1[[#This Row],[Mov]]="VNT",Tabla1[[#This Row],[Sale]]-Tabla1[[#This Row],[Cost]],-Tabla1[[#This Row],[Cost]]*Tabla1[[#This Row],[Cant]])</f>
        <v>455</v>
      </c>
      <c r="P1237" s="8">
        <f>IF(Tabla1[[#This Row],[Mov]]="VNT",-Tabla1[[#This Row],[Cant]],Tabla1[[#This Row],[Cant]])</f>
        <v>-1</v>
      </c>
      <c r="Q1237" s="8">
        <f>DAY(Tabla1[[#This Row],[Date]])</f>
        <v>9</v>
      </c>
      <c r="R1237" s="8">
        <f>MONTH(Tabla1[[#This Row],[Date]])</f>
        <v>7</v>
      </c>
      <c r="S1237" s="8">
        <f>YEAR(Tabla1[[#This Row],[Date]])</f>
        <v>2022</v>
      </c>
    </row>
    <row r="1238" spans="1:19" x14ac:dyDescent="0.2">
      <c r="A1238">
        <v>1237</v>
      </c>
      <c r="B1238" s="1">
        <v>44751</v>
      </c>
      <c r="C1238" t="s">
        <v>260</v>
      </c>
      <c r="D1238" t="s">
        <v>897</v>
      </c>
      <c r="E1238">
        <v>1</v>
      </c>
      <c r="F1238" t="s">
        <v>365</v>
      </c>
      <c r="G1238" t="s">
        <v>266</v>
      </c>
      <c r="H1238" t="s">
        <v>898</v>
      </c>
      <c r="M1238" s="2">
        <v>4000</v>
      </c>
      <c r="N1238" s="2">
        <v>5000</v>
      </c>
      <c r="O1238" s="2">
        <f>IF(Tabla1[[#This Row],[Mov]]="VNT",Tabla1[[#This Row],[Sale]]-Tabla1[[#This Row],[Cost]],-Tabla1[[#This Row],[Cost]]*Tabla1[[#This Row],[Cant]])</f>
        <v>1000</v>
      </c>
      <c r="P1238" s="8">
        <f>IF(Tabla1[[#This Row],[Mov]]="VNT",-Tabla1[[#This Row],[Cant]],Tabla1[[#This Row],[Cant]])</f>
        <v>-1</v>
      </c>
      <c r="Q1238" s="8">
        <f>DAY(Tabla1[[#This Row],[Date]])</f>
        <v>9</v>
      </c>
      <c r="R1238" s="8">
        <f>MONTH(Tabla1[[#This Row],[Date]])</f>
        <v>7</v>
      </c>
      <c r="S1238" s="8">
        <f>YEAR(Tabla1[[#This Row],[Date]])</f>
        <v>2022</v>
      </c>
    </row>
    <row r="1239" spans="1:19" x14ac:dyDescent="0.2">
      <c r="A1239">
        <v>1238</v>
      </c>
      <c r="B1239" s="1">
        <v>44751</v>
      </c>
      <c r="C1239" t="s">
        <v>260</v>
      </c>
      <c r="D1239" t="s">
        <v>332</v>
      </c>
      <c r="E1239">
        <v>1</v>
      </c>
      <c r="F1239" t="s">
        <v>116</v>
      </c>
      <c r="G1239" t="s">
        <v>347</v>
      </c>
      <c r="H1239" t="s">
        <v>518</v>
      </c>
      <c r="M1239" s="2">
        <v>6545</v>
      </c>
      <c r="N1239" s="2">
        <v>7000</v>
      </c>
      <c r="O1239" s="2">
        <f>IF(Tabla1[[#This Row],[Mov]]="VNT",Tabla1[[#This Row],[Sale]]-Tabla1[[#This Row],[Cost]],-Tabla1[[#This Row],[Cost]]*Tabla1[[#This Row],[Cant]])</f>
        <v>455</v>
      </c>
      <c r="P1239" s="8">
        <f>IF(Tabla1[[#This Row],[Mov]]="VNT",-Tabla1[[#This Row],[Cant]],Tabla1[[#This Row],[Cant]])</f>
        <v>-1</v>
      </c>
      <c r="Q1239" s="8">
        <f>DAY(Tabla1[[#This Row],[Date]])</f>
        <v>9</v>
      </c>
      <c r="R1239" s="8">
        <f>MONTH(Tabla1[[#This Row],[Date]])</f>
        <v>7</v>
      </c>
      <c r="S1239" s="8">
        <f>YEAR(Tabla1[[#This Row],[Date]])</f>
        <v>2022</v>
      </c>
    </row>
    <row r="1240" spans="1:19" x14ac:dyDescent="0.2">
      <c r="A1240">
        <v>1239</v>
      </c>
      <c r="B1240" s="1">
        <v>44751</v>
      </c>
      <c r="C1240" t="s">
        <v>260</v>
      </c>
      <c r="D1240" t="s">
        <v>332</v>
      </c>
      <c r="E1240">
        <v>1</v>
      </c>
      <c r="F1240" t="s">
        <v>116</v>
      </c>
      <c r="G1240" t="s">
        <v>347</v>
      </c>
      <c r="H1240" t="s">
        <v>518</v>
      </c>
      <c r="M1240" s="2">
        <v>935</v>
      </c>
      <c r="N1240" s="2">
        <v>1000</v>
      </c>
      <c r="O1240" s="2">
        <f>IF(Tabla1[[#This Row],[Mov]]="VNT",Tabla1[[#This Row],[Sale]]-Tabla1[[#This Row],[Cost]],-Tabla1[[#This Row],[Cost]]*Tabla1[[#This Row],[Cant]])</f>
        <v>65</v>
      </c>
      <c r="P1240" s="8">
        <f>IF(Tabla1[[#This Row],[Mov]]="VNT",-Tabla1[[#This Row],[Cant]],Tabla1[[#This Row],[Cant]])</f>
        <v>-1</v>
      </c>
      <c r="Q1240" s="8">
        <f>DAY(Tabla1[[#This Row],[Date]])</f>
        <v>9</v>
      </c>
      <c r="R1240" s="8">
        <f>MONTH(Tabla1[[#This Row],[Date]])</f>
        <v>7</v>
      </c>
      <c r="S1240" s="8">
        <f>YEAR(Tabla1[[#This Row],[Date]])</f>
        <v>2022</v>
      </c>
    </row>
    <row r="1241" spans="1:19" x14ac:dyDescent="0.2">
      <c r="A1241">
        <v>1240</v>
      </c>
      <c r="B1241" s="1">
        <v>44752</v>
      </c>
      <c r="C1241" t="s">
        <v>260</v>
      </c>
      <c r="D1241" t="s">
        <v>332</v>
      </c>
      <c r="E1241">
        <v>1</v>
      </c>
      <c r="F1241" t="s">
        <v>116</v>
      </c>
      <c r="G1241" t="s">
        <v>347</v>
      </c>
      <c r="H1241" t="s">
        <v>518</v>
      </c>
      <c r="M1241" s="2">
        <v>5610</v>
      </c>
      <c r="N1241" s="2">
        <v>6000</v>
      </c>
      <c r="O1241" s="2">
        <f>IF(Tabla1[[#This Row],[Mov]]="VNT",Tabla1[[#This Row],[Sale]]-Tabla1[[#This Row],[Cost]],-Tabla1[[#This Row],[Cost]]*Tabla1[[#This Row],[Cant]])</f>
        <v>390</v>
      </c>
      <c r="P1241" s="8">
        <f>IF(Tabla1[[#This Row],[Mov]]="VNT",-Tabla1[[#This Row],[Cant]],Tabla1[[#This Row],[Cant]])</f>
        <v>-1</v>
      </c>
      <c r="Q1241" s="8">
        <f>DAY(Tabla1[[#This Row],[Date]])</f>
        <v>10</v>
      </c>
      <c r="R1241" s="8">
        <f>MONTH(Tabla1[[#This Row],[Date]])</f>
        <v>7</v>
      </c>
      <c r="S1241" s="8">
        <f>YEAR(Tabla1[[#This Row],[Date]])</f>
        <v>2022</v>
      </c>
    </row>
    <row r="1242" spans="1:19" x14ac:dyDescent="0.2">
      <c r="A1242">
        <v>1241</v>
      </c>
      <c r="B1242" s="1">
        <v>44747</v>
      </c>
      <c r="C1242" t="s">
        <v>261</v>
      </c>
      <c r="D1242" t="s">
        <v>267</v>
      </c>
      <c r="E1242">
        <v>2</v>
      </c>
      <c r="F1242" t="s">
        <v>224</v>
      </c>
      <c r="G1242" t="s">
        <v>263</v>
      </c>
      <c r="H1242" t="s">
        <v>281</v>
      </c>
      <c r="M1242" s="2">
        <v>9500</v>
      </c>
      <c r="N1242" s="2">
        <v>20000</v>
      </c>
      <c r="O1242" s="2">
        <f>IF(Tabla1[[#This Row],[Mov]]="VNT",Tabla1[[#This Row],[Sale]]-Tabla1[[#This Row],[Cost]],-Tabla1[[#This Row],[Cost]]*Tabla1[[#This Row],[Cant]])</f>
        <v>-19000</v>
      </c>
      <c r="P1242" s="8">
        <f>IF(Tabla1[[#This Row],[Mov]]="VNT",-Tabla1[[#This Row],[Cant]],Tabla1[[#This Row],[Cant]])</f>
        <v>2</v>
      </c>
      <c r="Q1242" s="8">
        <f>DAY(Tabla1[[#This Row],[Date]])</f>
        <v>5</v>
      </c>
      <c r="R1242" s="8">
        <f>MONTH(Tabla1[[#This Row],[Date]])</f>
        <v>7</v>
      </c>
      <c r="S1242" s="8">
        <f>YEAR(Tabla1[[#This Row],[Date]])</f>
        <v>2022</v>
      </c>
    </row>
    <row r="1243" spans="1:19" x14ac:dyDescent="0.2">
      <c r="A1243">
        <v>1242</v>
      </c>
      <c r="B1243" s="1">
        <v>44747</v>
      </c>
      <c r="C1243" t="s">
        <v>261</v>
      </c>
      <c r="D1243" t="s">
        <v>267</v>
      </c>
      <c r="E1243">
        <v>3</v>
      </c>
      <c r="F1243" t="s">
        <v>224</v>
      </c>
      <c r="G1243" t="s">
        <v>273</v>
      </c>
      <c r="H1243" t="s">
        <v>902</v>
      </c>
      <c r="M1243" s="2">
        <v>6800</v>
      </c>
      <c r="N1243" s="2">
        <v>20000</v>
      </c>
      <c r="O1243" s="2">
        <f>IF(Tabla1[[#This Row],[Mov]]="VNT",Tabla1[[#This Row],[Sale]]-Tabla1[[#This Row],[Cost]],-Tabla1[[#This Row],[Cost]]*Tabla1[[#This Row],[Cant]])</f>
        <v>-20400</v>
      </c>
      <c r="P1243" s="8">
        <f>IF(Tabla1[[#This Row],[Mov]]="VNT",-Tabla1[[#This Row],[Cant]],Tabla1[[#This Row],[Cant]])</f>
        <v>3</v>
      </c>
      <c r="Q1243" s="8">
        <f>DAY(Tabla1[[#This Row],[Date]])</f>
        <v>5</v>
      </c>
      <c r="R1243" s="8">
        <f>MONTH(Tabla1[[#This Row],[Date]])</f>
        <v>7</v>
      </c>
      <c r="S1243" s="8">
        <f>YEAR(Tabla1[[#This Row],[Date]])</f>
        <v>2022</v>
      </c>
    </row>
    <row r="1244" spans="1:19" x14ac:dyDescent="0.2">
      <c r="A1244">
        <v>1243</v>
      </c>
      <c r="B1244" s="1">
        <v>44747</v>
      </c>
      <c r="C1244" t="s">
        <v>261</v>
      </c>
      <c r="D1244" t="s">
        <v>267</v>
      </c>
      <c r="E1244">
        <v>7</v>
      </c>
      <c r="F1244" t="s">
        <v>224</v>
      </c>
      <c r="G1244" t="s">
        <v>589</v>
      </c>
      <c r="H1244" t="s">
        <v>1002</v>
      </c>
      <c r="M1244" s="2">
        <v>8500</v>
      </c>
      <c r="N1244" s="2">
        <v>20000</v>
      </c>
      <c r="O1244" s="2">
        <f>IF(Tabla1[[#This Row],[Mov]]="VNT",Tabla1[[#This Row],[Sale]]-Tabla1[[#This Row],[Cost]],-Tabla1[[#This Row],[Cost]]*Tabla1[[#This Row],[Cant]])</f>
        <v>-59500</v>
      </c>
      <c r="P1244" s="8">
        <f>IF(Tabla1[[#This Row],[Mov]]="VNT",-Tabla1[[#This Row],[Cant]],Tabla1[[#This Row],[Cant]])</f>
        <v>7</v>
      </c>
      <c r="Q1244" s="8">
        <f>DAY(Tabla1[[#This Row],[Date]])</f>
        <v>5</v>
      </c>
      <c r="R1244" s="8">
        <f>MONTH(Tabla1[[#This Row],[Date]])</f>
        <v>7</v>
      </c>
      <c r="S1244" s="8">
        <f>YEAR(Tabla1[[#This Row],[Date]])</f>
        <v>2022</v>
      </c>
    </row>
    <row r="1245" spans="1:19" x14ac:dyDescent="0.2">
      <c r="A1245">
        <v>1244</v>
      </c>
      <c r="B1245" s="1">
        <v>44747</v>
      </c>
      <c r="C1245" t="s">
        <v>261</v>
      </c>
      <c r="D1245" t="s">
        <v>267</v>
      </c>
      <c r="E1245">
        <v>5</v>
      </c>
      <c r="F1245" t="s">
        <v>26</v>
      </c>
      <c r="G1245" t="s">
        <v>272</v>
      </c>
      <c r="H1245" t="s">
        <v>396</v>
      </c>
      <c r="M1245" s="2">
        <v>2500</v>
      </c>
      <c r="N1245" s="2">
        <v>8000</v>
      </c>
      <c r="O1245" s="2">
        <f>IF(Tabla1[[#This Row],[Mov]]="VNT",Tabla1[[#This Row],[Sale]]-Tabla1[[#This Row],[Cost]],-Tabla1[[#This Row],[Cost]]*Tabla1[[#This Row],[Cant]])</f>
        <v>-12500</v>
      </c>
      <c r="P1245" s="8">
        <f>IF(Tabla1[[#This Row],[Mov]]="VNT",-Tabla1[[#This Row],[Cant]],Tabla1[[#This Row],[Cant]])</f>
        <v>5</v>
      </c>
      <c r="Q1245" s="8">
        <f>DAY(Tabla1[[#This Row],[Date]])</f>
        <v>5</v>
      </c>
      <c r="R1245" s="8">
        <f>MONTH(Tabla1[[#This Row],[Date]])</f>
        <v>7</v>
      </c>
      <c r="S1245" s="8">
        <f>YEAR(Tabla1[[#This Row],[Date]])</f>
        <v>2022</v>
      </c>
    </row>
    <row r="1246" spans="1:19" x14ac:dyDescent="0.2">
      <c r="A1246">
        <v>1245</v>
      </c>
      <c r="B1246" s="1">
        <v>44747</v>
      </c>
      <c r="C1246" t="s">
        <v>261</v>
      </c>
      <c r="D1246" t="s">
        <v>267</v>
      </c>
      <c r="E1246">
        <v>3</v>
      </c>
      <c r="F1246" t="s">
        <v>15</v>
      </c>
      <c r="G1246" t="s">
        <v>385</v>
      </c>
      <c r="H1246" t="s">
        <v>16</v>
      </c>
      <c r="M1246" s="2">
        <v>4500</v>
      </c>
      <c r="N1246" s="2">
        <v>10000</v>
      </c>
      <c r="O1246" s="2">
        <f>IF(Tabla1[[#This Row],[Mov]]="VNT",Tabla1[[#This Row],[Sale]]-Tabla1[[#This Row],[Cost]],-Tabla1[[#This Row],[Cost]]*Tabla1[[#This Row],[Cant]])</f>
        <v>-13500</v>
      </c>
      <c r="P1246" s="8">
        <f>IF(Tabla1[[#This Row],[Mov]]="VNT",-Tabla1[[#This Row],[Cant]],Tabla1[[#This Row],[Cant]])</f>
        <v>3</v>
      </c>
      <c r="Q1246" s="8">
        <f>DAY(Tabla1[[#This Row],[Date]])</f>
        <v>5</v>
      </c>
      <c r="R1246" s="8">
        <f>MONTH(Tabla1[[#This Row],[Date]])</f>
        <v>7</v>
      </c>
      <c r="S1246" s="8">
        <f>YEAR(Tabla1[[#This Row],[Date]])</f>
        <v>2022</v>
      </c>
    </row>
    <row r="1247" spans="1:19" x14ac:dyDescent="0.2">
      <c r="A1247">
        <v>1246</v>
      </c>
      <c r="B1247" s="1">
        <v>44747</v>
      </c>
      <c r="C1247" t="s">
        <v>261</v>
      </c>
      <c r="D1247" t="s">
        <v>267</v>
      </c>
      <c r="E1247">
        <v>3</v>
      </c>
      <c r="F1247" t="s">
        <v>15</v>
      </c>
      <c r="G1247" t="s">
        <v>385</v>
      </c>
      <c r="H1247" t="s">
        <v>20</v>
      </c>
      <c r="M1247" s="2">
        <v>4700</v>
      </c>
      <c r="N1247" s="2">
        <v>10000</v>
      </c>
      <c r="O1247" s="2">
        <f>IF(Tabla1[[#This Row],[Mov]]="VNT",Tabla1[[#This Row],[Sale]]-Tabla1[[#This Row],[Cost]],-Tabla1[[#This Row],[Cost]]*Tabla1[[#This Row],[Cant]])</f>
        <v>-14100</v>
      </c>
      <c r="P1247" s="8">
        <f>IF(Tabla1[[#This Row],[Mov]]="VNT",-Tabla1[[#This Row],[Cant]],Tabla1[[#This Row],[Cant]])</f>
        <v>3</v>
      </c>
      <c r="Q1247" s="8">
        <f>DAY(Tabla1[[#This Row],[Date]])</f>
        <v>5</v>
      </c>
      <c r="R1247" s="8">
        <f>MONTH(Tabla1[[#This Row],[Date]])</f>
        <v>7</v>
      </c>
      <c r="S1247" s="8">
        <f>YEAR(Tabla1[[#This Row],[Date]])</f>
        <v>2022</v>
      </c>
    </row>
    <row r="1248" spans="1:19" x14ac:dyDescent="0.2">
      <c r="A1248">
        <v>1247</v>
      </c>
      <c r="B1248" s="1">
        <v>44747</v>
      </c>
      <c r="C1248" t="s">
        <v>261</v>
      </c>
      <c r="D1248" t="s">
        <v>267</v>
      </c>
      <c r="E1248">
        <v>2</v>
      </c>
      <c r="F1248" t="s">
        <v>21</v>
      </c>
      <c r="G1248" t="s">
        <v>272</v>
      </c>
      <c r="H1248" t="s">
        <v>830</v>
      </c>
      <c r="M1248" s="2">
        <v>3700</v>
      </c>
      <c r="N1248" s="2">
        <v>12000</v>
      </c>
      <c r="O1248" s="2">
        <f>IF(Tabla1[[#This Row],[Mov]]="VNT",Tabla1[[#This Row],[Sale]]-Tabla1[[#This Row],[Cost]],-Tabla1[[#This Row],[Cost]]*Tabla1[[#This Row],[Cant]])</f>
        <v>-7400</v>
      </c>
      <c r="P1248" s="8">
        <f>IF(Tabla1[[#This Row],[Mov]]="VNT",-Tabla1[[#This Row],[Cant]],Tabla1[[#This Row],[Cant]])</f>
        <v>2</v>
      </c>
      <c r="Q1248" s="8">
        <f>DAY(Tabla1[[#This Row],[Date]])</f>
        <v>5</v>
      </c>
      <c r="R1248" s="8">
        <f>MONTH(Tabla1[[#This Row],[Date]])</f>
        <v>7</v>
      </c>
      <c r="S1248" s="8">
        <f>YEAR(Tabla1[[#This Row],[Date]])</f>
        <v>2022</v>
      </c>
    </row>
    <row r="1249" spans="1:19" x14ac:dyDescent="0.2">
      <c r="A1249">
        <v>1248</v>
      </c>
      <c r="B1249" s="1">
        <v>44752</v>
      </c>
      <c r="C1249" t="s">
        <v>260</v>
      </c>
      <c r="D1249" t="s">
        <v>332</v>
      </c>
      <c r="E1249">
        <v>1</v>
      </c>
      <c r="F1249" t="s">
        <v>116</v>
      </c>
      <c r="G1249" t="s">
        <v>347</v>
      </c>
      <c r="H1249" t="s">
        <v>518</v>
      </c>
      <c r="M1249" s="2">
        <v>935</v>
      </c>
      <c r="N1249" s="2">
        <v>1000</v>
      </c>
      <c r="O1249" s="2">
        <f>IF(Tabla1[[#This Row],[Mov]]="VNT",Tabla1[[#This Row],[Sale]]-Tabla1[[#This Row],[Cost]],-Tabla1[[#This Row],[Cost]]*Tabla1[[#This Row],[Cant]])</f>
        <v>65</v>
      </c>
      <c r="P1249" s="8">
        <f>IF(Tabla1[[#This Row],[Mov]]="VNT",-Tabla1[[#This Row],[Cant]],Tabla1[[#This Row],[Cant]])</f>
        <v>-1</v>
      </c>
      <c r="Q1249" s="8">
        <f>DAY(Tabla1[[#This Row],[Date]])</f>
        <v>10</v>
      </c>
      <c r="R1249" s="8">
        <f>MONTH(Tabla1[[#This Row],[Date]])</f>
        <v>7</v>
      </c>
      <c r="S1249" s="8">
        <f>YEAR(Tabla1[[#This Row],[Date]])</f>
        <v>2022</v>
      </c>
    </row>
    <row r="1250" spans="1:19" x14ac:dyDescent="0.2">
      <c r="A1250">
        <v>1249</v>
      </c>
      <c r="B1250" s="1">
        <v>44747</v>
      </c>
      <c r="C1250" t="s">
        <v>261</v>
      </c>
      <c r="D1250" t="s">
        <v>903</v>
      </c>
      <c r="E1250">
        <v>1</v>
      </c>
      <c r="F1250" t="s">
        <v>103</v>
      </c>
      <c r="G1250" t="s">
        <v>263</v>
      </c>
      <c r="H1250" t="s">
        <v>904</v>
      </c>
      <c r="M1250" s="2">
        <v>390000</v>
      </c>
      <c r="N1250" s="2">
        <v>460000</v>
      </c>
      <c r="O1250" s="2">
        <f>IF(Tabla1[[#This Row],[Mov]]="VNT",Tabla1[[#This Row],[Sale]]-Tabla1[[#This Row],[Cost]],-Tabla1[[#This Row],[Cost]]*Tabla1[[#This Row],[Cant]])</f>
        <v>-390000</v>
      </c>
      <c r="P1250" s="8">
        <f>IF(Tabla1[[#This Row],[Mov]]="VNT",-Tabla1[[#This Row],[Cant]],Tabla1[[#This Row],[Cant]])</f>
        <v>1</v>
      </c>
      <c r="Q1250" s="8">
        <f>DAY(Tabla1[[#This Row],[Date]])</f>
        <v>5</v>
      </c>
      <c r="R1250" s="8">
        <f>MONTH(Tabla1[[#This Row],[Date]])</f>
        <v>7</v>
      </c>
      <c r="S1250" s="8">
        <f>YEAR(Tabla1[[#This Row],[Date]])</f>
        <v>2022</v>
      </c>
    </row>
    <row r="1251" spans="1:19" x14ac:dyDescent="0.2">
      <c r="A1251">
        <v>1250</v>
      </c>
      <c r="B1251" s="1">
        <v>44747</v>
      </c>
      <c r="C1251" t="s">
        <v>261</v>
      </c>
      <c r="D1251" t="s">
        <v>659</v>
      </c>
      <c r="E1251">
        <v>3</v>
      </c>
      <c r="F1251" t="s">
        <v>224</v>
      </c>
      <c r="G1251" t="s">
        <v>272</v>
      </c>
      <c r="H1251" t="s">
        <v>309</v>
      </c>
      <c r="M1251" s="2">
        <v>11000</v>
      </c>
      <c r="N1251" s="2">
        <v>22000</v>
      </c>
      <c r="O1251" s="2">
        <f>IF(Tabla1[[#This Row],[Mov]]="VNT",Tabla1[[#This Row],[Sale]]-Tabla1[[#This Row],[Cost]],-Tabla1[[#This Row],[Cost]]*Tabla1[[#This Row],[Cant]])</f>
        <v>-33000</v>
      </c>
      <c r="P1251" s="8">
        <f>IF(Tabla1[[#This Row],[Mov]]="VNT",-Tabla1[[#This Row],[Cant]],Tabla1[[#This Row],[Cant]])</f>
        <v>3</v>
      </c>
      <c r="Q1251" s="8">
        <f>DAY(Tabla1[[#This Row],[Date]])</f>
        <v>5</v>
      </c>
      <c r="R1251" s="8">
        <f>MONTH(Tabla1[[#This Row],[Date]])</f>
        <v>7</v>
      </c>
      <c r="S1251" s="8">
        <f>YEAR(Tabla1[[#This Row],[Date]])</f>
        <v>2022</v>
      </c>
    </row>
    <row r="1252" spans="1:19" x14ac:dyDescent="0.2">
      <c r="A1252">
        <v>1251</v>
      </c>
      <c r="B1252" s="1">
        <v>44747</v>
      </c>
      <c r="C1252" t="s">
        <v>261</v>
      </c>
      <c r="D1252" t="s">
        <v>659</v>
      </c>
      <c r="E1252">
        <v>4</v>
      </c>
      <c r="F1252" t="s">
        <v>224</v>
      </c>
      <c r="G1252" t="s">
        <v>262</v>
      </c>
      <c r="H1252" t="s">
        <v>906</v>
      </c>
      <c r="M1252" s="2">
        <v>8500</v>
      </c>
      <c r="N1252" s="2">
        <v>20000</v>
      </c>
      <c r="O1252" s="2">
        <f>IF(Tabla1[[#This Row],[Mov]]="VNT",Tabla1[[#This Row],[Sale]]-Tabla1[[#This Row],[Cost]],-Tabla1[[#This Row],[Cost]]*Tabla1[[#This Row],[Cant]])</f>
        <v>-34000</v>
      </c>
      <c r="P1252" s="8">
        <f>IF(Tabla1[[#This Row],[Mov]]="VNT",-Tabla1[[#This Row],[Cant]],Tabla1[[#This Row],[Cant]])</f>
        <v>4</v>
      </c>
      <c r="Q1252" s="8">
        <f>DAY(Tabla1[[#This Row],[Date]])</f>
        <v>5</v>
      </c>
      <c r="R1252" s="8">
        <f>MONTH(Tabla1[[#This Row],[Date]])</f>
        <v>7</v>
      </c>
      <c r="S1252" s="8">
        <f>YEAR(Tabla1[[#This Row],[Date]])</f>
        <v>2022</v>
      </c>
    </row>
    <row r="1253" spans="1:19" x14ac:dyDescent="0.2">
      <c r="A1253">
        <v>1252</v>
      </c>
      <c r="B1253" s="1">
        <v>44747</v>
      </c>
      <c r="C1253" t="s">
        <v>261</v>
      </c>
      <c r="D1253" t="s">
        <v>659</v>
      </c>
      <c r="E1253">
        <v>2</v>
      </c>
      <c r="F1253" t="s">
        <v>224</v>
      </c>
      <c r="G1253" t="s">
        <v>284</v>
      </c>
      <c r="H1253" t="s">
        <v>907</v>
      </c>
      <c r="M1253" s="2">
        <v>11500</v>
      </c>
      <c r="N1253" s="2">
        <v>20000</v>
      </c>
      <c r="O1253" s="2">
        <f>IF(Tabla1[[#This Row],[Mov]]="VNT",Tabla1[[#This Row],[Sale]]-Tabla1[[#This Row],[Cost]],-Tabla1[[#This Row],[Cost]]*Tabla1[[#This Row],[Cant]])</f>
        <v>-23000</v>
      </c>
      <c r="P1253" s="8">
        <f>IF(Tabla1[[#This Row],[Mov]]="VNT",-Tabla1[[#This Row],[Cant]],Tabla1[[#This Row],[Cant]])</f>
        <v>2</v>
      </c>
      <c r="Q1253" s="8">
        <f>DAY(Tabla1[[#This Row],[Date]])</f>
        <v>5</v>
      </c>
      <c r="R1253" s="8">
        <f>MONTH(Tabla1[[#This Row],[Date]])</f>
        <v>7</v>
      </c>
      <c r="S1253" s="8">
        <f>YEAR(Tabla1[[#This Row],[Date]])</f>
        <v>2022</v>
      </c>
    </row>
    <row r="1254" spans="1:19" x14ac:dyDescent="0.2">
      <c r="A1254">
        <v>1253</v>
      </c>
      <c r="B1254" s="1">
        <v>44747</v>
      </c>
      <c r="C1254" t="s">
        <v>261</v>
      </c>
      <c r="D1254" t="s">
        <v>659</v>
      </c>
      <c r="E1254">
        <v>2</v>
      </c>
      <c r="F1254" t="s">
        <v>224</v>
      </c>
      <c r="G1254" t="s">
        <v>284</v>
      </c>
      <c r="H1254" t="s">
        <v>908</v>
      </c>
      <c r="M1254" s="2">
        <v>9500</v>
      </c>
      <c r="N1254" s="2">
        <v>20000</v>
      </c>
      <c r="O1254" s="2">
        <f>IF(Tabla1[[#This Row],[Mov]]="VNT",Tabla1[[#This Row],[Sale]]-Tabla1[[#This Row],[Cost]],-Tabla1[[#This Row],[Cost]]*Tabla1[[#This Row],[Cant]])</f>
        <v>-19000</v>
      </c>
      <c r="P1254" s="8">
        <f>IF(Tabla1[[#This Row],[Mov]]="VNT",-Tabla1[[#This Row],[Cant]],Tabla1[[#This Row],[Cant]])</f>
        <v>2</v>
      </c>
      <c r="Q1254" s="8">
        <f>DAY(Tabla1[[#This Row],[Date]])</f>
        <v>5</v>
      </c>
      <c r="R1254" s="8">
        <f>MONTH(Tabla1[[#This Row],[Date]])</f>
        <v>7</v>
      </c>
      <c r="S1254" s="8">
        <f>YEAR(Tabla1[[#This Row],[Date]])</f>
        <v>2022</v>
      </c>
    </row>
    <row r="1255" spans="1:19" x14ac:dyDescent="0.2">
      <c r="A1255">
        <v>1254</v>
      </c>
      <c r="B1255" s="1">
        <v>44747</v>
      </c>
      <c r="C1255" t="s">
        <v>261</v>
      </c>
      <c r="D1255" t="s">
        <v>659</v>
      </c>
      <c r="E1255">
        <v>1</v>
      </c>
      <c r="F1255" t="s">
        <v>26</v>
      </c>
      <c r="G1255" t="s">
        <v>273</v>
      </c>
      <c r="H1255" t="s">
        <v>905</v>
      </c>
      <c r="M1255" s="2">
        <v>25000</v>
      </c>
      <c r="N1255" s="2">
        <v>49000</v>
      </c>
      <c r="O1255" s="2">
        <f>IF(Tabla1[[#This Row],[Mov]]="VNT",Tabla1[[#This Row],[Sale]]-Tabla1[[#This Row],[Cost]],-Tabla1[[#This Row],[Cost]]*Tabla1[[#This Row],[Cant]])</f>
        <v>-25000</v>
      </c>
      <c r="P1255" s="8">
        <f>IF(Tabla1[[#This Row],[Mov]]="VNT",-Tabla1[[#This Row],[Cant]],Tabla1[[#This Row],[Cant]])</f>
        <v>1</v>
      </c>
      <c r="Q1255" s="8">
        <f>DAY(Tabla1[[#This Row],[Date]])</f>
        <v>5</v>
      </c>
      <c r="R1255" s="8">
        <f>MONTH(Tabla1[[#This Row],[Date]])</f>
        <v>7</v>
      </c>
      <c r="S1255" s="8">
        <f>YEAR(Tabla1[[#This Row],[Date]])</f>
        <v>2022</v>
      </c>
    </row>
    <row r="1256" spans="1:19" x14ac:dyDescent="0.2">
      <c r="A1256">
        <v>1255</v>
      </c>
      <c r="B1256" s="1">
        <v>44747</v>
      </c>
      <c r="C1256" t="s">
        <v>261</v>
      </c>
      <c r="D1256" t="s">
        <v>659</v>
      </c>
      <c r="E1256">
        <v>1</v>
      </c>
      <c r="F1256" t="s">
        <v>15</v>
      </c>
      <c r="G1256" t="s">
        <v>266</v>
      </c>
      <c r="H1256" t="s">
        <v>138</v>
      </c>
      <c r="M1256" s="2">
        <v>2500</v>
      </c>
      <c r="N1256" s="2">
        <v>7000</v>
      </c>
      <c r="O1256" s="2">
        <f>IF(Tabla1[[#This Row],[Mov]]="VNT",Tabla1[[#This Row],[Sale]]-Tabla1[[#This Row],[Cost]],-Tabla1[[#This Row],[Cost]]*Tabla1[[#This Row],[Cant]])</f>
        <v>-2500</v>
      </c>
      <c r="P1256" s="8">
        <f>IF(Tabla1[[#This Row],[Mov]]="VNT",-Tabla1[[#This Row],[Cant]],Tabla1[[#This Row],[Cant]])</f>
        <v>1</v>
      </c>
      <c r="Q1256" s="8">
        <f>DAY(Tabla1[[#This Row],[Date]])</f>
        <v>5</v>
      </c>
      <c r="R1256" s="8">
        <f>MONTH(Tabla1[[#This Row],[Date]])</f>
        <v>7</v>
      </c>
      <c r="S1256" s="8">
        <f>YEAR(Tabla1[[#This Row],[Date]])</f>
        <v>2022</v>
      </c>
    </row>
    <row r="1257" spans="1:19" x14ac:dyDescent="0.2">
      <c r="A1257">
        <v>1256</v>
      </c>
      <c r="B1257" s="1">
        <v>44747</v>
      </c>
      <c r="C1257" t="s">
        <v>261</v>
      </c>
      <c r="D1257" t="s">
        <v>623</v>
      </c>
      <c r="E1257">
        <v>2</v>
      </c>
      <c r="F1257" t="s">
        <v>201</v>
      </c>
      <c r="G1257" t="s">
        <v>623</v>
      </c>
      <c r="H1257" t="s">
        <v>202</v>
      </c>
      <c r="M1257" s="2">
        <v>36000</v>
      </c>
      <c r="N1257" s="2">
        <v>65000</v>
      </c>
      <c r="O1257" s="2">
        <f>IF(Tabla1[[#This Row],[Mov]]="VNT",Tabla1[[#This Row],[Sale]]-Tabla1[[#This Row],[Cost]],-Tabla1[[#This Row],[Cost]]*Tabla1[[#This Row],[Cant]])</f>
        <v>-72000</v>
      </c>
      <c r="P1257" s="8">
        <f>IF(Tabla1[[#This Row],[Mov]]="VNT",-Tabla1[[#This Row],[Cant]],Tabla1[[#This Row],[Cant]])</f>
        <v>2</v>
      </c>
      <c r="Q1257" s="8">
        <f>DAY(Tabla1[[#This Row],[Date]])</f>
        <v>5</v>
      </c>
      <c r="R1257" s="8">
        <f>MONTH(Tabla1[[#This Row],[Date]])</f>
        <v>7</v>
      </c>
      <c r="S1257" s="8">
        <f>YEAR(Tabla1[[#This Row],[Date]])</f>
        <v>2022</v>
      </c>
    </row>
    <row r="1258" spans="1:19" x14ac:dyDescent="0.2">
      <c r="A1258">
        <v>1257</v>
      </c>
      <c r="B1258" s="1">
        <v>44747</v>
      </c>
      <c r="C1258" t="s">
        <v>261</v>
      </c>
      <c r="D1258" t="s">
        <v>623</v>
      </c>
      <c r="E1258">
        <v>1</v>
      </c>
      <c r="F1258" t="s">
        <v>532</v>
      </c>
      <c r="G1258" t="s">
        <v>273</v>
      </c>
      <c r="H1258" t="s">
        <v>552</v>
      </c>
      <c r="J1258" t="s">
        <v>36</v>
      </c>
      <c r="M1258" s="2">
        <v>18000</v>
      </c>
      <c r="N1258" s="2">
        <v>35000</v>
      </c>
      <c r="O1258" s="2">
        <f>IF(Tabla1[[#This Row],[Mov]]="VNT",Tabla1[[#This Row],[Sale]]-Tabla1[[#This Row],[Cost]],-Tabla1[[#This Row],[Cost]]*Tabla1[[#This Row],[Cant]])</f>
        <v>-18000</v>
      </c>
      <c r="P1258" s="8">
        <f>IF(Tabla1[[#This Row],[Mov]]="VNT",-Tabla1[[#This Row],[Cant]],Tabla1[[#This Row],[Cant]])</f>
        <v>1</v>
      </c>
      <c r="Q1258" s="8">
        <f>DAY(Tabla1[[#This Row],[Date]])</f>
        <v>5</v>
      </c>
      <c r="R1258" s="8">
        <f>MONTH(Tabla1[[#This Row],[Date]])</f>
        <v>7</v>
      </c>
      <c r="S1258" s="8">
        <f>YEAR(Tabla1[[#This Row],[Date]])</f>
        <v>2022</v>
      </c>
    </row>
    <row r="1259" spans="1:19" x14ac:dyDescent="0.2">
      <c r="A1259">
        <v>1258</v>
      </c>
      <c r="B1259" s="1">
        <v>44747</v>
      </c>
      <c r="C1259" t="s">
        <v>261</v>
      </c>
      <c r="D1259" t="s">
        <v>623</v>
      </c>
      <c r="E1259">
        <v>1</v>
      </c>
      <c r="F1259" t="s">
        <v>532</v>
      </c>
      <c r="G1259" t="s">
        <v>273</v>
      </c>
      <c r="H1259" t="s">
        <v>552</v>
      </c>
      <c r="J1259" t="s">
        <v>651</v>
      </c>
      <c r="M1259" s="2">
        <v>18000</v>
      </c>
      <c r="N1259" s="2">
        <v>35000</v>
      </c>
      <c r="O1259" s="2">
        <f>IF(Tabla1[[#This Row],[Mov]]="VNT",Tabla1[[#This Row],[Sale]]-Tabla1[[#This Row],[Cost]],-Tabla1[[#This Row],[Cost]]*Tabla1[[#This Row],[Cant]])</f>
        <v>-18000</v>
      </c>
      <c r="P1259" s="8">
        <f>IF(Tabla1[[#This Row],[Mov]]="VNT",-Tabla1[[#This Row],[Cant]],Tabla1[[#This Row],[Cant]])</f>
        <v>1</v>
      </c>
      <c r="Q1259" s="8">
        <f>DAY(Tabla1[[#This Row],[Date]])</f>
        <v>5</v>
      </c>
      <c r="R1259" s="8">
        <f>MONTH(Tabla1[[#This Row],[Date]])</f>
        <v>7</v>
      </c>
      <c r="S1259" s="8">
        <f>YEAR(Tabla1[[#This Row],[Date]])</f>
        <v>2022</v>
      </c>
    </row>
    <row r="1260" spans="1:19" x14ac:dyDescent="0.2">
      <c r="A1260">
        <v>1259</v>
      </c>
      <c r="B1260" s="1">
        <v>44747</v>
      </c>
      <c r="C1260" t="s">
        <v>261</v>
      </c>
      <c r="D1260" t="s">
        <v>623</v>
      </c>
      <c r="E1260">
        <v>1</v>
      </c>
      <c r="F1260" t="s">
        <v>44</v>
      </c>
      <c r="G1260" t="s">
        <v>909</v>
      </c>
      <c r="H1260" t="s">
        <v>910</v>
      </c>
      <c r="J1260" t="s">
        <v>651</v>
      </c>
      <c r="M1260" s="2">
        <v>43000</v>
      </c>
      <c r="N1260" s="2">
        <v>65000</v>
      </c>
      <c r="O1260" s="2">
        <f>IF(Tabla1[[#This Row],[Mov]]="VNT",Tabla1[[#This Row],[Sale]]-Tabla1[[#This Row],[Cost]],-Tabla1[[#This Row],[Cost]]*Tabla1[[#This Row],[Cant]])</f>
        <v>-43000</v>
      </c>
      <c r="P1260" s="8">
        <f>IF(Tabla1[[#This Row],[Mov]]="VNT",-Tabla1[[#This Row],[Cant]],Tabla1[[#This Row],[Cant]])</f>
        <v>1</v>
      </c>
      <c r="Q1260" s="8">
        <f>DAY(Tabla1[[#This Row],[Date]])</f>
        <v>5</v>
      </c>
      <c r="R1260" s="8">
        <f>MONTH(Tabla1[[#This Row],[Date]])</f>
        <v>7</v>
      </c>
      <c r="S1260" s="8">
        <f>YEAR(Tabla1[[#This Row],[Date]])</f>
        <v>2022</v>
      </c>
    </row>
    <row r="1261" spans="1:19" x14ac:dyDescent="0.2">
      <c r="A1261">
        <v>1260</v>
      </c>
      <c r="B1261" s="1">
        <v>44747</v>
      </c>
      <c r="C1261" t="s">
        <v>261</v>
      </c>
      <c r="D1261" t="s">
        <v>983</v>
      </c>
      <c r="E1261">
        <v>5</v>
      </c>
      <c r="F1261" t="s">
        <v>26</v>
      </c>
      <c r="G1261" t="s">
        <v>264</v>
      </c>
      <c r="H1261" t="s">
        <v>20</v>
      </c>
      <c r="M1261" s="2">
        <v>9500</v>
      </c>
      <c r="N1261" s="2">
        <v>20000</v>
      </c>
      <c r="O1261" s="2">
        <f>IF(Tabla1[[#This Row],[Mov]]="VNT",Tabla1[[#This Row],[Sale]]-Tabla1[[#This Row],[Cost]],-Tabla1[[#This Row],[Cost]]*Tabla1[[#This Row],[Cant]])</f>
        <v>-47500</v>
      </c>
      <c r="P1261" s="8">
        <f>IF(Tabla1[[#This Row],[Mov]]="VNT",-Tabla1[[#This Row],[Cant]],Tabla1[[#This Row],[Cant]])</f>
        <v>5</v>
      </c>
      <c r="Q1261" s="8">
        <f>DAY(Tabla1[[#This Row],[Date]])</f>
        <v>5</v>
      </c>
      <c r="R1261" s="8">
        <f>MONTH(Tabla1[[#This Row],[Date]])</f>
        <v>7</v>
      </c>
      <c r="S1261" s="8">
        <f>YEAR(Tabla1[[#This Row],[Date]])</f>
        <v>2022</v>
      </c>
    </row>
    <row r="1262" spans="1:19" x14ac:dyDescent="0.2">
      <c r="A1262">
        <v>1261</v>
      </c>
      <c r="B1262" s="1">
        <v>44747</v>
      </c>
      <c r="C1262" t="s">
        <v>261</v>
      </c>
      <c r="D1262" t="s">
        <v>339</v>
      </c>
      <c r="E1262">
        <v>2</v>
      </c>
      <c r="F1262" t="s">
        <v>214</v>
      </c>
      <c r="G1262" t="s">
        <v>374</v>
      </c>
      <c r="H1262" t="s">
        <v>911</v>
      </c>
      <c r="M1262" s="2">
        <v>25000</v>
      </c>
      <c r="N1262" s="2">
        <v>39000</v>
      </c>
      <c r="O1262" s="2">
        <f>IF(Tabla1[[#This Row],[Mov]]="VNT",Tabla1[[#This Row],[Sale]]-Tabla1[[#This Row],[Cost]],-Tabla1[[#This Row],[Cost]]*Tabla1[[#This Row],[Cant]])</f>
        <v>-50000</v>
      </c>
      <c r="P1262" s="8">
        <f>IF(Tabla1[[#This Row],[Mov]]="VNT",-Tabla1[[#This Row],[Cant]],Tabla1[[#This Row],[Cant]])</f>
        <v>2</v>
      </c>
      <c r="Q1262" s="8">
        <f>DAY(Tabla1[[#This Row],[Date]])</f>
        <v>5</v>
      </c>
      <c r="R1262" s="8">
        <f>MONTH(Tabla1[[#This Row],[Date]])</f>
        <v>7</v>
      </c>
      <c r="S1262" s="8">
        <f>YEAR(Tabla1[[#This Row],[Date]])</f>
        <v>2022</v>
      </c>
    </row>
    <row r="1263" spans="1:19" x14ac:dyDescent="0.2">
      <c r="A1263">
        <v>1262</v>
      </c>
      <c r="B1263" s="1">
        <v>44747</v>
      </c>
      <c r="C1263" t="s">
        <v>261</v>
      </c>
      <c r="D1263" t="s">
        <v>339</v>
      </c>
      <c r="E1263">
        <v>1</v>
      </c>
      <c r="F1263" t="s">
        <v>891</v>
      </c>
      <c r="G1263" t="s">
        <v>262</v>
      </c>
      <c r="H1263" t="s">
        <v>616</v>
      </c>
      <c r="M1263" s="2">
        <v>4000</v>
      </c>
      <c r="N1263" s="2">
        <v>10000</v>
      </c>
      <c r="O1263" s="2">
        <f>IF(Tabla1[[#This Row],[Mov]]="VNT",Tabla1[[#This Row],[Sale]]-Tabla1[[#This Row],[Cost]],-Tabla1[[#This Row],[Cost]]*Tabla1[[#This Row],[Cant]])</f>
        <v>-4000</v>
      </c>
      <c r="P1263" s="8">
        <f>IF(Tabla1[[#This Row],[Mov]]="VNT",-Tabla1[[#This Row],[Cant]],Tabla1[[#This Row],[Cant]])</f>
        <v>1</v>
      </c>
      <c r="Q1263" s="8">
        <f>DAY(Tabla1[[#This Row],[Date]])</f>
        <v>5</v>
      </c>
      <c r="R1263" s="8">
        <f>MONTH(Tabla1[[#This Row],[Date]])</f>
        <v>7</v>
      </c>
      <c r="S1263" s="8">
        <f>YEAR(Tabla1[[#This Row],[Date]])</f>
        <v>2022</v>
      </c>
    </row>
    <row r="1264" spans="1:19" x14ac:dyDescent="0.2">
      <c r="A1264">
        <v>1263</v>
      </c>
      <c r="B1264" s="1">
        <v>44747</v>
      </c>
      <c r="C1264" t="s">
        <v>261</v>
      </c>
      <c r="D1264" t="s">
        <v>339</v>
      </c>
      <c r="E1264">
        <v>5</v>
      </c>
      <c r="F1264" t="s">
        <v>342</v>
      </c>
      <c r="G1264" t="s">
        <v>262</v>
      </c>
      <c r="H1264" t="s">
        <v>906</v>
      </c>
      <c r="M1264" s="2">
        <v>1000</v>
      </c>
      <c r="N1264" s="2">
        <v>10000</v>
      </c>
      <c r="O1264" s="2">
        <f>IF(Tabla1[[#This Row],[Mov]]="VNT",Tabla1[[#This Row],[Sale]]-Tabla1[[#This Row],[Cost]],-Tabla1[[#This Row],[Cost]]*Tabla1[[#This Row],[Cant]])</f>
        <v>-5000</v>
      </c>
      <c r="P1264" s="8">
        <f>IF(Tabla1[[#This Row],[Mov]]="VNT",-Tabla1[[#This Row],[Cant]],Tabla1[[#This Row],[Cant]])</f>
        <v>5</v>
      </c>
      <c r="Q1264" s="8">
        <f>DAY(Tabla1[[#This Row],[Date]])</f>
        <v>5</v>
      </c>
      <c r="R1264" s="8">
        <f>MONTH(Tabla1[[#This Row],[Date]])</f>
        <v>7</v>
      </c>
      <c r="S1264" s="8">
        <f>YEAR(Tabla1[[#This Row],[Date]])</f>
        <v>2022</v>
      </c>
    </row>
    <row r="1265" spans="1:19" x14ac:dyDescent="0.2">
      <c r="A1265">
        <v>1264</v>
      </c>
      <c r="B1265" s="1">
        <v>44747</v>
      </c>
      <c r="C1265" t="s">
        <v>261</v>
      </c>
      <c r="D1265" t="s">
        <v>339</v>
      </c>
      <c r="E1265">
        <v>5</v>
      </c>
      <c r="F1265" t="s">
        <v>225</v>
      </c>
      <c r="G1265" t="s">
        <v>262</v>
      </c>
      <c r="H1265" t="s">
        <v>538</v>
      </c>
      <c r="M1265" s="2">
        <v>1100</v>
      </c>
      <c r="N1265" s="2">
        <v>10000</v>
      </c>
      <c r="O1265" s="2">
        <f>IF(Tabla1[[#This Row],[Mov]]="VNT",Tabla1[[#This Row],[Sale]]-Tabla1[[#This Row],[Cost]],-Tabla1[[#This Row],[Cost]]*Tabla1[[#This Row],[Cant]])</f>
        <v>-5500</v>
      </c>
      <c r="P1265" s="8">
        <f>IF(Tabla1[[#This Row],[Mov]]="VNT",-Tabla1[[#This Row],[Cant]],Tabla1[[#This Row],[Cant]])</f>
        <v>5</v>
      </c>
      <c r="Q1265" s="8">
        <f>DAY(Tabla1[[#This Row],[Date]])</f>
        <v>5</v>
      </c>
      <c r="R1265" s="8">
        <f>MONTH(Tabla1[[#This Row],[Date]])</f>
        <v>7</v>
      </c>
      <c r="S1265" s="8">
        <f>YEAR(Tabla1[[#This Row],[Date]])</f>
        <v>2022</v>
      </c>
    </row>
    <row r="1266" spans="1:19" x14ac:dyDescent="0.2">
      <c r="A1266">
        <v>1265</v>
      </c>
      <c r="B1266" s="1">
        <v>44747</v>
      </c>
      <c r="C1266" t="s">
        <v>261</v>
      </c>
      <c r="D1266" t="s">
        <v>339</v>
      </c>
      <c r="E1266">
        <v>1</v>
      </c>
      <c r="F1266" t="s">
        <v>532</v>
      </c>
      <c r="G1266" t="s">
        <v>273</v>
      </c>
      <c r="H1266" t="s">
        <v>552</v>
      </c>
      <c r="J1266" t="s">
        <v>17</v>
      </c>
      <c r="M1266" s="2">
        <v>20000</v>
      </c>
      <c r="N1266" s="2">
        <v>35000</v>
      </c>
      <c r="O1266" s="2">
        <f>IF(Tabla1[[#This Row],[Mov]]="VNT",Tabla1[[#This Row],[Sale]]-Tabla1[[#This Row],[Cost]],-Tabla1[[#This Row],[Cost]]*Tabla1[[#This Row],[Cant]])</f>
        <v>-20000</v>
      </c>
      <c r="P1266" s="8">
        <f>IF(Tabla1[[#This Row],[Mov]]="VNT",-Tabla1[[#This Row],[Cant]],Tabla1[[#This Row],[Cant]])</f>
        <v>1</v>
      </c>
      <c r="Q1266" s="8">
        <f>DAY(Tabla1[[#This Row],[Date]])</f>
        <v>5</v>
      </c>
      <c r="R1266" s="8">
        <f>MONTH(Tabla1[[#This Row],[Date]])</f>
        <v>7</v>
      </c>
      <c r="S1266" s="8">
        <f>YEAR(Tabla1[[#This Row],[Date]])</f>
        <v>2022</v>
      </c>
    </row>
    <row r="1267" spans="1:19" x14ac:dyDescent="0.2">
      <c r="A1267">
        <v>1266</v>
      </c>
      <c r="B1267" s="1">
        <v>44747</v>
      </c>
      <c r="C1267" t="s">
        <v>261</v>
      </c>
      <c r="D1267" t="s">
        <v>339</v>
      </c>
      <c r="E1267">
        <v>4</v>
      </c>
      <c r="F1267" t="s">
        <v>21</v>
      </c>
      <c r="G1267" t="s">
        <v>273</v>
      </c>
      <c r="H1267" t="s">
        <v>912</v>
      </c>
      <c r="M1267" s="2">
        <v>4000</v>
      </c>
      <c r="N1267" s="2">
        <v>12000</v>
      </c>
      <c r="O1267" s="2">
        <f>IF(Tabla1[[#This Row],[Mov]]="VNT",Tabla1[[#This Row],[Sale]]-Tabla1[[#This Row],[Cost]],-Tabla1[[#This Row],[Cost]]*Tabla1[[#This Row],[Cant]])</f>
        <v>-16000</v>
      </c>
      <c r="P1267" s="8">
        <f>IF(Tabla1[[#This Row],[Mov]]="VNT",-Tabla1[[#This Row],[Cant]],Tabla1[[#This Row],[Cant]])</f>
        <v>4</v>
      </c>
      <c r="Q1267" s="8">
        <f>DAY(Tabla1[[#This Row],[Date]])</f>
        <v>5</v>
      </c>
      <c r="R1267" s="8">
        <f>MONTH(Tabla1[[#This Row],[Date]])</f>
        <v>7</v>
      </c>
      <c r="S1267" s="8">
        <f>YEAR(Tabla1[[#This Row],[Date]])</f>
        <v>2022</v>
      </c>
    </row>
    <row r="1268" spans="1:19" x14ac:dyDescent="0.2">
      <c r="A1268">
        <v>1267</v>
      </c>
      <c r="B1268" s="1">
        <v>44747</v>
      </c>
      <c r="C1268" t="s">
        <v>261</v>
      </c>
      <c r="D1268" t="s">
        <v>124</v>
      </c>
      <c r="E1268">
        <v>3</v>
      </c>
      <c r="F1268" t="s">
        <v>15</v>
      </c>
      <c r="G1268" t="s">
        <v>266</v>
      </c>
      <c r="H1268" t="s">
        <v>913</v>
      </c>
      <c r="M1268" s="2">
        <v>1500</v>
      </c>
      <c r="N1268" s="2">
        <v>5000</v>
      </c>
      <c r="O1268" s="2">
        <f>IF(Tabla1[[#This Row],[Mov]]="VNT",Tabla1[[#This Row],[Sale]]-Tabla1[[#This Row],[Cost]],-Tabla1[[#This Row],[Cost]]*Tabla1[[#This Row],[Cant]])</f>
        <v>-4500</v>
      </c>
      <c r="P1268" s="8">
        <f>IF(Tabla1[[#This Row],[Mov]]="VNT",-Tabla1[[#This Row],[Cant]],Tabla1[[#This Row],[Cant]])</f>
        <v>3</v>
      </c>
      <c r="Q1268" s="8">
        <f>DAY(Tabla1[[#This Row],[Date]])</f>
        <v>5</v>
      </c>
      <c r="R1268" s="8">
        <f>MONTH(Tabla1[[#This Row],[Date]])</f>
        <v>7</v>
      </c>
      <c r="S1268" s="8">
        <f>YEAR(Tabla1[[#This Row],[Date]])</f>
        <v>2022</v>
      </c>
    </row>
    <row r="1269" spans="1:19" x14ac:dyDescent="0.2">
      <c r="A1269">
        <v>1268</v>
      </c>
      <c r="B1269" s="1">
        <v>44747</v>
      </c>
      <c r="C1269" t="s">
        <v>261</v>
      </c>
      <c r="D1269" t="s">
        <v>124</v>
      </c>
      <c r="E1269">
        <v>3</v>
      </c>
      <c r="F1269" t="s">
        <v>15</v>
      </c>
      <c r="G1269" t="s">
        <v>266</v>
      </c>
      <c r="H1269" t="s">
        <v>914</v>
      </c>
      <c r="M1269" s="2">
        <v>2500</v>
      </c>
      <c r="N1269" s="2">
        <v>7000</v>
      </c>
      <c r="O1269" s="2">
        <f>IF(Tabla1[[#This Row],[Mov]]="VNT",Tabla1[[#This Row],[Sale]]-Tabla1[[#This Row],[Cost]],-Tabla1[[#This Row],[Cost]]*Tabla1[[#This Row],[Cant]])</f>
        <v>-7500</v>
      </c>
      <c r="P1269" s="8">
        <f>IF(Tabla1[[#This Row],[Mov]]="VNT",-Tabla1[[#This Row],[Cant]],Tabla1[[#This Row],[Cant]])</f>
        <v>3</v>
      </c>
      <c r="Q1269" s="8">
        <f>DAY(Tabla1[[#This Row],[Date]])</f>
        <v>5</v>
      </c>
      <c r="R1269" s="8">
        <f>MONTH(Tabla1[[#This Row],[Date]])</f>
        <v>7</v>
      </c>
      <c r="S1269" s="8">
        <f>YEAR(Tabla1[[#This Row],[Date]])</f>
        <v>2022</v>
      </c>
    </row>
    <row r="1270" spans="1:19" x14ac:dyDescent="0.2">
      <c r="A1270">
        <v>1269</v>
      </c>
      <c r="B1270" s="1">
        <v>44747</v>
      </c>
      <c r="C1270" t="s">
        <v>261</v>
      </c>
      <c r="D1270" t="s">
        <v>124</v>
      </c>
      <c r="E1270">
        <v>1</v>
      </c>
      <c r="F1270" t="s">
        <v>15</v>
      </c>
      <c r="G1270" t="s">
        <v>266</v>
      </c>
      <c r="H1270" t="s">
        <v>138</v>
      </c>
      <c r="M1270" s="2">
        <v>4500</v>
      </c>
      <c r="N1270" s="2">
        <v>10000</v>
      </c>
      <c r="O1270" s="2">
        <f>IF(Tabla1[[#This Row],[Mov]]="VNT",Tabla1[[#This Row],[Sale]]-Tabla1[[#This Row],[Cost]],-Tabla1[[#This Row],[Cost]]*Tabla1[[#This Row],[Cant]])</f>
        <v>-4500</v>
      </c>
      <c r="P1270" s="8">
        <f>IF(Tabla1[[#This Row],[Mov]]="VNT",-Tabla1[[#This Row],[Cant]],Tabla1[[#This Row],[Cant]])</f>
        <v>1</v>
      </c>
      <c r="Q1270" s="8">
        <f>DAY(Tabla1[[#This Row],[Date]])</f>
        <v>5</v>
      </c>
      <c r="R1270" s="8">
        <f>MONTH(Tabla1[[#This Row],[Date]])</f>
        <v>7</v>
      </c>
      <c r="S1270" s="8">
        <f>YEAR(Tabla1[[#This Row],[Date]])</f>
        <v>2022</v>
      </c>
    </row>
    <row r="1271" spans="1:19" x14ac:dyDescent="0.2">
      <c r="A1271">
        <v>1270</v>
      </c>
      <c r="B1271" s="1">
        <v>44747</v>
      </c>
      <c r="C1271" t="s">
        <v>261</v>
      </c>
      <c r="D1271" t="s">
        <v>124</v>
      </c>
      <c r="E1271">
        <v>1</v>
      </c>
      <c r="F1271" t="s">
        <v>15</v>
      </c>
      <c r="G1271" t="s">
        <v>266</v>
      </c>
      <c r="H1271" t="s">
        <v>153</v>
      </c>
      <c r="M1271" s="2">
        <v>1500</v>
      </c>
      <c r="N1271" s="2">
        <v>7000</v>
      </c>
      <c r="O1271" s="2">
        <f>IF(Tabla1[[#This Row],[Mov]]="VNT",Tabla1[[#This Row],[Sale]]-Tabla1[[#This Row],[Cost]],-Tabla1[[#This Row],[Cost]]*Tabla1[[#This Row],[Cant]])</f>
        <v>-1500</v>
      </c>
      <c r="P1271" s="8">
        <f>IF(Tabla1[[#This Row],[Mov]]="VNT",-Tabla1[[#This Row],[Cant]],Tabla1[[#This Row],[Cant]])</f>
        <v>1</v>
      </c>
      <c r="Q1271" s="8">
        <f>DAY(Tabla1[[#This Row],[Date]])</f>
        <v>5</v>
      </c>
      <c r="R1271" s="8">
        <f>MONTH(Tabla1[[#This Row],[Date]])</f>
        <v>7</v>
      </c>
      <c r="S1271" s="8">
        <f>YEAR(Tabla1[[#This Row],[Date]])</f>
        <v>2022</v>
      </c>
    </row>
    <row r="1272" spans="1:19" x14ac:dyDescent="0.2">
      <c r="A1272">
        <v>1271</v>
      </c>
      <c r="B1272" s="1">
        <v>44747</v>
      </c>
      <c r="C1272" t="s">
        <v>261</v>
      </c>
      <c r="D1272" t="s">
        <v>124</v>
      </c>
      <c r="E1272">
        <v>2</v>
      </c>
      <c r="F1272" t="s">
        <v>15</v>
      </c>
      <c r="G1272" t="s">
        <v>266</v>
      </c>
      <c r="H1272" t="s">
        <v>916</v>
      </c>
      <c r="M1272" s="2">
        <v>2500</v>
      </c>
      <c r="N1272" s="2">
        <v>7000</v>
      </c>
      <c r="O1272" s="2">
        <f>IF(Tabla1[[#This Row],[Mov]]="VNT",Tabla1[[#This Row],[Sale]]-Tabla1[[#This Row],[Cost]],-Tabla1[[#This Row],[Cost]]*Tabla1[[#This Row],[Cant]])</f>
        <v>-5000</v>
      </c>
      <c r="P1272" s="8">
        <f>IF(Tabla1[[#This Row],[Mov]]="VNT",-Tabla1[[#This Row],[Cant]],Tabla1[[#This Row],[Cant]])</f>
        <v>2</v>
      </c>
      <c r="Q1272" s="8">
        <f>DAY(Tabla1[[#This Row],[Date]])</f>
        <v>5</v>
      </c>
      <c r="R1272" s="8">
        <f>MONTH(Tabla1[[#This Row],[Date]])</f>
        <v>7</v>
      </c>
      <c r="S1272" s="8">
        <f>YEAR(Tabla1[[#This Row],[Date]])</f>
        <v>2022</v>
      </c>
    </row>
    <row r="1273" spans="1:19" x14ac:dyDescent="0.2">
      <c r="A1273">
        <v>1272</v>
      </c>
      <c r="B1273" s="1">
        <v>44747</v>
      </c>
      <c r="C1273" t="s">
        <v>261</v>
      </c>
      <c r="D1273" t="s">
        <v>124</v>
      </c>
      <c r="E1273">
        <v>2</v>
      </c>
      <c r="F1273" t="s">
        <v>15</v>
      </c>
      <c r="G1273" t="s">
        <v>266</v>
      </c>
      <c r="H1273" t="s">
        <v>915</v>
      </c>
      <c r="M1273" s="2">
        <v>2500</v>
      </c>
      <c r="N1273" s="2">
        <v>7000</v>
      </c>
      <c r="O1273" s="2">
        <f>IF(Tabla1[[#This Row],[Mov]]="VNT",Tabla1[[#This Row],[Sale]]-Tabla1[[#This Row],[Cost]],-Tabla1[[#This Row],[Cost]]*Tabla1[[#This Row],[Cant]])</f>
        <v>-5000</v>
      </c>
      <c r="P1273" s="8">
        <f>IF(Tabla1[[#This Row],[Mov]]="VNT",-Tabla1[[#This Row],[Cant]],Tabla1[[#This Row],[Cant]])</f>
        <v>2</v>
      </c>
      <c r="Q1273" s="8">
        <f>DAY(Tabla1[[#This Row],[Date]])</f>
        <v>5</v>
      </c>
      <c r="R1273" s="8">
        <f>MONTH(Tabla1[[#This Row],[Date]])</f>
        <v>7</v>
      </c>
      <c r="S1273" s="8">
        <f>YEAR(Tabla1[[#This Row],[Date]])</f>
        <v>2022</v>
      </c>
    </row>
    <row r="1274" spans="1:19" x14ac:dyDescent="0.2">
      <c r="A1274">
        <v>1273</v>
      </c>
      <c r="B1274" s="1">
        <v>44747</v>
      </c>
      <c r="C1274" t="s">
        <v>261</v>
      </c>
      <c r="D1274" t="s">
        <v>181</v>
      </c>
      <c r="E1274">
        <v>1</v>
      </c>
      <c r="F1274" t="s">
        <v>48</v>
      </c>
      <c r="G1274" t="s">
        <v>791</v>
      </c>
      <c r="H1274" t="s">
        <v>886</v>
      </c>
      <c r="M1274" s="2">
        <v>40000</v>
      </c>
      <c r="N1274" s="2">
        <v>65000</v>
      </c>
      <c r="O1274" s="2">
        <f>IF(Tabla1[[#This Row],[Mov]]="VNT",Tabla1[[#This Row],[Sale]]-Tabla1[[#This Row],[Cost]],-Tabla1[[#This Row],[Cost]]*Tabla1[[#This Row],[Cant]])</f>
        <v>-40000</v>
      </c>
      <c r="P1274" s="8">
        <f>IF(Tabla1[[#This Row],[Mov]]="VNT",-Tabla1[[#This Row],[Cant]],Tabla1[[#This Row],[Cant]])</f>
        <v>1</v>
      </c>
      <c r="Q1274" s="8">
        <f>DAY(Tabla1[[#This Row],[Date]])</f>
        <v>5</v>
      </c>
      <c r="R1274" s="8">
        <f>MONTH(Tabla1[[#This Row],[Date]])</f>
        <v>7</v>
      </c>
      <c r="S1274" s="8">
        <f>YEAR(Tabla1[[#This Row],[Date]])</f>
        <v>2022</v>
      </c>
    </row>
    <row r="1275" spans="1:19" x14ac:dyDescent="0.2">
      <c r="A1275">
        <v>1274</v>
      </c>
      <c r="B1275" s="1">
        <v>44747</v>
      </c>
      <c r="C1275" t="s">
        <v>261</v>
      </c>
      <c r="D1275" t="s">
        <v>181</v>
      </c>
      <c r="E1275">
        <v>2</v>
      </c>
      <c r="F1275" t="s">
        <v>48</v>
      </c>
      <c r="G1275" t="s">
        <v>791</v>
      </c>
      <c r="H1275" t="s">
        <v>917</v>
      </c>
      <c r="M1275" s="2">
        <v>15000</v>
      </c>
      <c r="N1275" s="2">
        <v>30000</v>
      </c>
      <c r="O1275" s="2">
        <f>IF(Tabla1[[#This Row],[Mov]]="VNT",Tabla1[[#This Row],[Sale]]-Tabla1[[#This Row],[Cost]],-Tabla1[[#This Row],[Cost]]*Tabla1[[#This Row],[Cant]])</f>
        <v>-30000</v>
      </c>
      <c r="P1275" s="8">
        <f>IF(Tabla1[[#This Row],[Mov]]="VNT",-Tabla1[[#This Row],[Cant]],Tabla1[[#This Row],[Cant]])</f>
        <v>2</v>
      </c>
      <c r="Q1275" s="8">
        <f>DAY(Tabla1[[#This Row],[Date]])</f>
        <v>5</v>
      </c>
      <c r="R1275" s="8">
        <f>MONTH(Tabla1[[#This Row],[Date]])</f>
        <v>7</v>
      </c>
      <c r="S1275" s="8">
        <f>YEAR(Tabla1[[#This Row],[Date]])</f>
        <v>2022</v>
      </c>
    </row>
    <row r="1276" spans="1:19" x14ac:dyDescent="0.2">
      <c r="A1276">
        <v>1275</v>
      </c>
      <c r="B1276" s="1">
        <v>44747</v>
      </c>
      <c r="C1276" t="s">
        <v>261</v>
      </c>
      <c r="D1276" t="s">
        <v>181</v>
      </c>
      <c r="E1276">
        <v>1</v>
      </c>
      <c r="F1276" t="s">
        <v>48</v>
      </c>
      <c r="G1276" t="s">
        <v>791</v>
      </c>
      <c r="H1276" t="s">
        <v>918</v>
      </c>
      <c r="M1276" s="2">
        <v>19000</v>
      </c>
      <c r="N1276" s="2">
        <v>39000</v>
      </c>
      <c r="O1276" s="2">
        <f>IF(Tabla1[[#This Row],[Mov]]="VNT",Tabla1[[#This Row],[Sale]]-Tabla1[[#This Row],[Cost]],-Tabla1[[#This Row],[Cost]]*Tabla1[[#This Row],[Cant]])</f>
        <v>-19000</v>
      </c>
      <c r="P1276" s="8">
        <f>IF(Tabla1[[#This Row],[Mov]]="VNT",-Tabla1[[#This Row],[Cant]],Tabla1[[#This Row],[Cant]])</f>
        <v>1</v>
      </c>
      <c r="Q1276" s="8">
        <f>DAY(Tabla1[[#This Row],[Date]])</f>
        <v>5</v>
      </c>
      <c r="R1276" s="8">
        <f>MONTH(Tabla1[[#This Row],[Date]])</f>
        <v>7</v>
      </c>
      <c r="S1276" s="8">
        <f>YEAR(Tabla1[[#This Row],[Date]])</f>
        <v>2022</v>
      </c>
    </row>
    <row r="1277" spans="1:19" x14ac:dyDescent="0.2">
      <c r="A1277">
        <v>1276</v>
      </c>
      <c r="B1277" s="1">
        <v>44747</v>
      </c>
      <c r="C1277" t="s">
        <v>261</v>
      </c>
      <c r="D1277" t="s">
        <v>181</v>
      </c>
      <c r="E1277">
        <v>1</v>
      </c>
      <c r="F1277" t="s">
        <v>48</v>
      </c>
      <c r="G1277" t="s">
        <v>790</v>
      </c>
      <c r="H1277" t="s">
        <v>919</v>
      </c>
      <c r="M1277" s="2">
        <v>19000</v>
      </c>
      <c r="N1277" s="2">
        <v>39000</v>
      </c>
      <c r="O1277" s="2">
        <f>IF(Tabla1[[#This Row],[Mov]]="VNT",Tabla1[[#This Row],[Sale]]-Tabla1[[#This Row],[Cost]],-Tabla1[[#This Row],[Cost]]*Tabla1[[#This Row],[Cant]])</f>
        <v>-19000</v>
      </c>
      <c r="P1277" s="8">
        <f>IF(Tabla1[[#This Row],[Mov]]="VNT",-Tabla1[[#This Row],[Cant]],Tabla1[[#This Row],[Cant]])</f>
        <v>1</v>
      </c>
      <c r="Q1277" s="8">
        <f>DAY(Tabla1[[#This Row],[Date]])</f>
        <v>5</v>
      </c>
      <c r="R1277" s="8">
        <f>MONTH(Tabla1[[#This Row],[Date]])</f>
        <v>7</v>
      </c>
      <c r="S1277" s="8">
        <f>YEAR(Tabla1[[#This Row],[Date]])</f>
        <v>2022</v>
      </c>
    </row>
    <row r="1278" spans="1:19" x14ac:dyDescent="0.2">
      <c r="A1278">
        <v>1277</v>
      </c>
      <c r="B1278" s="1">
        <v>44747</v>
      </c>
      <c r="C1278" t="s">
        <v>261</v>
      </c>
      <c r="D1278" t="s">
        <v>181</v>
      </c>
      <c r="E1278">
        <v>1</v>
      </c>
      <c r="F1278" t="s">
        <v>48</v>
      </c>
      <c r="G1278" t="s">
        <v>790</v>
      </c>
      <c r="H1278" t="s">
        <v>920</v>
      </c>
      <c r="M1278" s="2">
        <v>21000</v>
      </c>
      <c r="N1278" s="2">
        <v>44000</v>
      </c>
      <c r="O1278" s="2">
        <f>IF(Tabla1[[#This Row],[Mov]]="VNT",Tabla1[[#This Row],[Sale]]-Tabla1[[#This Row],[Cost]],-Tabla1[[#This Row],[Cost]]*Tabla1[[#This Row],[Cant]])</f>
        <v>-21000</v>
      </c>
      <c r="P1278" s="8">
        <f>IF(Tabla1[[#This Row],[Mov]]="VNT",-Tabla1[[#This Row],[Cant]],Tabla1[[#This Row],[Cant]])</f>
        <v>1</v>
      </c>
      <c r="Q1278" s="8">
        <f>DAY(Tabla1[[#This Row],[Date]])</f>
        <v>5</v>
      </c>
      <c r="R1278" s="8">
        <f>MONTH(Tabla1[[#This Row],[Date]])</f>
        <v>7</v>
      </c>
      <c r="S1278" s="8">
        <f>YEAR(Tabla1[[#This Row],[Date]])</f>
        <v>2022</v>
      </c>
    </row>
    <row r="1279" spans="1:19" x14ac:dyDescent="0.2">
      <c r="A1279">
        <v>1278</v>
      </c>
      <c r="B1279" s="1">
        <v>44750</v>
      </c>
      <c r="C1279" t="s">
        <v>261</v>
      </c>
      <c r="D1279" t="s">
        <v>659</v>
      </c>
      <c r="E1279">
        <v>1</v>
      </c>
      <c r="F1279" t="s">
        <v>224</v>
      </c>
      <c r="G1279" t="s">
        <v>284</v>
      </c>
      <c r="H1279" t="s">
        <v>657</v>
      </c>
      <c r="M1279" s="2">
        <v>8500</v>
      </c>
      <c r="N1279" s="2">
        <v>20000</v>
      </c>
      <c r="O1279" s="2">
        <f>IF(Tabla1[[#This Row],[Mov]]="VNT",Tabla1[[#This Row],[Sale]]-Tabla1[[#This Row],[Cost]],-Tabla1[[#This Row],[Cost]]*Tabla1[[#This Row],[Cant]])</f>
        <v>-8500</v>
      </c>
      <c r="P1279" s="8">
        <f>IF(Tabla1[[#This Row],[Mov]]="VNT",-Tabla1[[#This Row],[Cant]],Tabla1[[#This Row],[Cant]])</f>
        <v>1</v>
      </c>
      <c r="Q1279" s="8">
        <f>DAY(Tabla1[[#This Row],[Date]])</f>
        <v>8</v>
      </c>
      <c r="R1279" s="8">
        <f>MONTH(Tabla1[[#This Row],[Date]])</f>
        <v>7</v>
      </c>
      <c r="S1279" s="8">
        <f>YEAR(Tabla1[[#This Row],[Date]])</f>
        <v>2022</v>
      </c>
    </row>
    <row r="1280" spans="1:19" x14ac:dyDescent="0.2">
      <c r="A1280">
        <v>1279</v>
      </c>
      <c r="B1280" s="1">
        <v>44750</v>
      </c>
      <c r="C1280" t="s">
        <v>261</v>
      </c>
      <c r="D1280" t="s">
        <v>659</v>
      </c>
      <c r="E1280">
        <v>4</v>
      </c>
      <c r="F1280" t="s">
        <v>224</v>
      </c>
      <c r="G1280" t="s">
        <v>263</v>
      </c>
      <c r="H1280" t="s">
        <v>496</v>
      </c>
      <c r="M1280" s="2">
        <v>11500</v>
      </c>
      <c r="N1280" s="2">
        <v>20000</v>
      </c>
      <c r="O1280" s="2">
        <f>IF(Tabla1[[#This Row],[Mov]]="VNT",Tabla1[[#This Row],[Sale]]-Tabla1[[#This Row],[Cost]],-Tabla1[[#This Row],[Cost]]*Tabla1[[#This Row],[Cant]])</f>
        <v>-46000</v>
      </c>
      <c r="P1280" s="8">
        <f>IF(Tabla1[[#This Row],[Mov]]="VNT",-Tabla1[[#This Row],[Cant]],Tabla1[[#This Row],[Cant]])</f>
        <v>4</v>
      </c>
      <c r="Q1280" s="8">
        <f>DAY(Tabla1[[#This Row],[Date]])</f>
        <v>8</v>
      </c>
      <c r="R1280" s="8">
        <f>MONTH(Tabla1[[#This Row],[Date]])</f>
        <v>7</v>
      </c>
      <c r="S1280" s="8">
        <f>YEAR(Tabla1[[#This Row],[Date]])</f>
        <v>2022</v>
      </c>
    </row>
    <row r="1281" spans="1:19" x14ac:dyDescent="0.2">
      <c r="A1281">
        <v>1280</v>
      </c>
      <c r="B1281" s="1">
        <v>44750</v>
      </c>
      <c r="C1281" t="s">
        <v>261</v>
      </c>
      <c r="D1281" t="s">
        <v>659</v>
      </c>
      <c r="E1281">
        <v>3</v>
      </c>
      <c r="F1281" t="s">
        <v>224</v>
      </c>
      <c r="G1281" t="s">
        <v>263</v>
      </c>
      <c r="H1281" t="s">
        <v>282</v>
      </c>
      <c r="M1281" s="2">
        <v>9000</v>
      </c>
      <c r="N1281" s="2">
        <v>20000</v>
      </c>
      <c r="O1281" s="2">
        <f>IF(Tabla1[[#This Row],[Mov]]="VNT",Tabla1[[#This Row],[Sale]]-Tabla1[[#This Row],[Cost]],-Tabla1[[#This Row],[Cost]]*Tabla1[[#This Row],[Cant]])</f>
        <v>-27000</v>
      </c>
      <c r="P1281" s="8">
        <f>IF(Tabla1[[#This Row],[Mov]]="VNT",-Tabla1[[#This Row],[Cant]],Tabla1[[#This Row],[Cant]])</f>
        <v>3</v>
      </c>
      <c r="Q1281" s="8">
        <f>DAY(Tabla1[[#This Row],[Date]])</f>
        <v>8</v>
      </c>
      <c r="R1281" s="8">
        <f>MONTH(Tabla1[[#This Row],[Date]])</f>
        <v>7</v>
      </c>
      <c r="S1281" s="8">
        <f>YEAR(Tabla1[[#This Row],[Date]])</f>
        <v>2022</v>
      </c>
    </row>
    <row r="1282" spans="1:19" x14ac:dyDescent="0.2">
      <c r="A1282">
        <v>1281</v>
      </c>
      <c r="B1282" s="1">
        <v>44750</v>
      </c>
      <c r="C1282" t="s">
        <v>261</v>
      </c>
      <c r="D1282" t="s">
        <v>817</v>
      </c>
      <c r="E1282">
        <v>1</v>
      </c>
      <c r="F1282" t="s">
        <v>922</v>
      </c>
      <c r="G1282" t="s">
        <v>923</v>
      </c>
      <c r="H1282" t="s">
        <v>924</v>
      </c>
      <c r="M1282" s="2">
        <v>20000</v>
      </c>
      <c r="N1282" s="2">
        <v>44000</v>
      </c>
      <c r="O1282" s="2">
        <f>IF(Tabla1[[#This Row],[Mov]]="VNT",Tabla1[[#This Row],[Sale]]-Tabla1[[#This Row],[Cost]],-Tabla1[[#This Row],[Cost]]*Tabla1[[#This Row],[Cant]])</f>
        <v>-20000</v>
      </c>
      <c r="P1282" s="8">
        <f>IF(Tabla1[[#This Row],[Mov]]="VNT",-Tabla1[[#This Row],[Cant]],Tabla1[[#This Row],[Cant]])</f>
        <v>1</v>
      </c>
      <c r="Q1282" s="8">
        <f>DAY(Tabla1[[#This Row],[Date]])</f>
        <v>8</v>
      </c>
      <c r="R1282" s="8">
        <f>MONTH(Tabla1[[#This Row],[Date]])</f>
        <v>7</v>
      </c>
      <c r="S1282" s="8">
        <f>YEAR(Tabla1[[#This Row],[Date]])</f>
        <v>2022</v>
      </c>
    </row>
    <row r="1283" spans="1:19" x14ac:dyDescent="0.2">
      <c r="A1283">
        <v>1282</v>
      </c>
      <c r="B1283" s="1">
        <v>44750</v>
      </c>
      <c r="C1283" t="s">
        <v>261</v>
      </c>
      <c r="D1283" t="s">
        <v>817</v>
      </c>
      <c r="E1283">
        <v>1</v>
      </c>
      <c r="F1283" t="s">
        <v>532</v>
      </c>
      <c r="G1283" t="s">
        <v>670</v>
      </c>
      <c r="H1283" t="s">
        <v>925</v>
      </c>
      <c r="M1283" s="2">
        <v>35000</v>
      </c>
      <c r="N1283" s="2">
        <v>64000</v>
      </c>
      <c r="O1283" s="2">
        <f>IF(Tabla1[[#This Row],[Mov]]="VNT",Tabla1[[#This Row],[Sale]]-Tabla1[[#This Row],[Cost]],-Tabla1[[#This Row],[Cost]]*Tabla1[[#This Row],[Cant]])</f>
        <v>-35000</v>
      </c>
      <c r="P1283" s="8">
        <f>IF(Tabla1[[#This Row],[Mov]]="VNT",-Tabla1[[#This Row],[Cant]],Tabla1[[#This Row],[Cant]])</f>
        <v>1</v>
      </c>
      <c r="Q1283" s="8">
        <f>DAY(Tabla1[[#This Row],[Date]])</f>
        <v>8</v>
      </c>
      <c r="R1283" s="8">
        <f>MONTH(Tabla1[[#This Row],[Date]])</f>
        <v>7</v>
      </c>
      <c r="S1283" s="8">
        <f>YEAR(Tabla1[[#This Row],[Date]])</f>
        <v>2022</v>
      </c>
    </row>
    <row r="1284" spans="1:19" x14ac:dyDescent="0.2">
      <c r="A1284">
        <v>1283</v>
      </c>
      <c r="B1284" s="1">
        <v>44750</v>
      </c>
      <c r="C1284" t="s">
        <v>261</v>
      </c>
      <c r="D1284" t="s">
        <v>817</v>
      </c>
      <c r="E1284">
        <v>1</v>
      </c>
      <c r="F1284" t="s">
        <v>532</v>
      </c>
      <c r="G1284" t="s">
        <v>263</v>
      </c>
      <c r="H1284" t="s">
        <v>557</v>
      </c>
      <c r="M1284" s="2">
        <v>40000</v>
      </c>
      <c r="N1284" s="2">
        <v>64000</v>
      </c>
      <c r="O1284" s="2">
        <f>IF(Tabla1[[#This Row],[Mov]]="VNT",Tabla1[[#This Row],[Sale]]-Tabla1[[#This Row],[Cost]],-Tabla1[[#This Row],[Cost]]*Tabla1[[#This Row],[Cant]])</f>
        <v>-40000</v>
      </c>
      <c r="P1284" s="8">
        <f>IF(Tabla1[[#This Row],[Mov]]="VNT",-Tabla1[[#This Row],[Cant]],Tabla1[[#This Row],[Cant]])</f>
        <v>1</v>
      </c>
      <c r="Q1284" s="8">
        <f>DAY(Tabla1[[#This Row],[Date]])</f>
        <v>8</v>
      </c>
      <c r="R1284" s="8">
        <f>MONTH(Tabla1[[#This Row],[Date]])</f>
        <v>7</v>
      </c>
      <c r="S1284" s="8">
        <f>YEAR(Tabla1[[#This Row],[Date]])</f>
        <v>2022</v>
      </c>
    </row>
    <row r="1285" spans="1:19" x14ac:dyDescent="0.2">
      <c r="A1285">
        <v>1284</v>
      </c>
      <c r="B1285" s="1">
        <v>44750</v>
      </c>
      <c r="C1285" t="s">
        <v>261</v>
      </c>
      <c r="D1285" t="s">
        <v>817</v>
      </c>
      <c r="E1285">
        <v>1</v>
      </c>
      <c r="F1285" t="s">
        <v>532</v>
      </c>
      <c r="G1285" t="s">
        <v>272</v>
      </c>
      <c r="H1285" t="s">
        <v>926</v>
      </c>
      <c r="M1285" s="2">
        <v>45000</v>
      </c>
      <c r="N1285" s="2">
        <v>70000</v>
      </c>
      <c r="O1285" s="2">
        <f>IF(Tabla1[[#This Row],[Mov]]="VNT",Tabla1[[#This Row],[Sale]]-Tabla1[[#This Row],[Cost]],-Tabla1[[#This Row],[Cost]]*Tabla1[[#This Row],[Cant]])</f>
        <v>-45000</v>
      </c>
      <c r="P1285" s="8">
        <f>IF(Tabla1[[#This Row],[Mov]]="VNT",-Tabla1[[#This Row],[Cant]],Tabla1[[#This Row],[Cant]])</f>
        <v>1</v>
      </c>
      <c r="Q1285" s="8">
        <f>DAY(Tabla1[[#This Row],[Date]])</f>
        <v>8</v>
      </c>
      <c r="R1285" s="8">
        <f>MONTH(Tabla1[[#This Row],[Date]])</f>
        <v>7</v>
      </c>
      <c r="S1285" s="8">
        <f>YEAR(Tabla1[[#This Row],[Date]])</f>
        <v>2022</v>
      </c>
    </row>
    <row r="1286" spans="1:19" x14ac:dyDescent="0.2">
      <c r="A1286">
        <v>1285</v>
      </c>
      <c r="B1286" s="1">
        <v>44752</v>
      </c>
      <c r="C1286" t="s">
        <v>260</v>
      </c>
      <c r="D1286" t="s">
        <v>332</v>
      </c>
      <c r="E1286">
        <v>1</v>
      </c>
      <c r="F1286" t="s">
        <v>224</v>
      </c>
      <c r="G1286" t="s">
        <v>284</v>
      </c>
      <c r="H1286" t="s">
        <v>573</v>
      </c>
      <c r="M1286" s="2">
        <v>7000</v>
      </c>
      <c r="N1286" s="2">
        <v>20000</v>
      </c>
      <c r="O1286" s="2">
        <f>IF(Tabla1[[#This Row],[Mov]]="VNT",Tabla1[[#This Row],[Sale]]-Tabla1[[#This Row],[Cost]],-Tabla1[[#This Row],[Cost]]*Tabla1[[#This Row],[Cant]])</f>
        <v>13000</v>
      </c>
      <c r="P1286" s="8">
        <f>IF(Tabla1[[#This Row],[Mov]]="VNT",-Tabla1[[#This Row],[Cant]],Tabla1[[#This Row],[Cant]])</f>
        <v>-1</v>
      </c>
      <c r="Q1286" s="8">
        <f>DAY(Tabla1[[#This Row],[Date]])</f>
        <v>10</v>
      </c>
      <c r="R1286" s="8">
        <f>MONTH(Tabla1[[#This Row],[Date]])</f>
        <v>7</v>
      </c>
      <c r="S1286" s="8">
        <f>YEAR(Tabla1[[#This Row],[Date]])</f>
        <v>2022</v>
      </c>
    </row>
    <row r="1287" spans="1:19" x14ac:dyDescent="0.2">
      <c r="A1287">
        <v>1286</v>
      </c>
      <c r="B1287" s="1">
        <v>44752</v>
      </c>
      <c r="C1287" t="s">
        <v>260</v>
      </c>
      <c r="D1287" t="s">
        <v>332</v>
      </c>
      <c r="E1287">
        <v>1</v>
      </c>
      <c r="F1287" t="s">
        <v>225</v>
      </c>
      <c r="G1287" t="s">
        <v>284</v>
      </c>
      <c r="H1287" t="s">
        <v>573</v>
      </c>
      <c r="M1287" s="2">
        <v>1100</v>
      </c>
      <c r="N1287" s="2">
        <v>10000</v>
      </c>
      <c r="O1287" s="2">
        <f>IF(Tabla1[[#This Row],[Mov]]="VNT",Tabla1[[#This Row],[Sale]]-Tabla1[[#This Row],[Cost]],-Tabla1[[#This Row],[Cost]]*Tabla1[[#This Row],[Cant]])</f>
        <v>8900</v>
      </c>
      <c r="P1287" s="8">
        <f>IF(Tabla1[[#This Row],[Mov]]="VNT",-Tabla1[[#This Row],[Cant]],Tabla1[[#This Row],[Cant]])</f>
        <v>-1</v>
      </c>
      <c r="Q1287" s="8">
        <f>DAY(Tabla1[[#This Row],[Date]])</f>
        <v>10</v>
      </c>
      <c r="R1287" s="8">
        <f>MONTH(Tabla1[[#This Row],[Date]])</f>
        <v>7</v>
      </c>
      <c r="S1287" s="8">
        <f>YEAR(Tabla1[[#This Row],[Date]])</f>
        <v>2022</v>
      </c>
    </row>
    <row r="1288" spans="1:19" x14ac:dyDescent="0.2">
      <c r="A1288">
        <v>1287</v>
      </c>
      <c r="B1288" s="1">
        <v>44752</v>
      </c>
      <c r="C1288" t="s">
        <v>260</v>
      </c>
      <c r="D1288" t="s">
        <v>332</v>
      </c>
      <c r="E1288">
        <v>1</v>
      </c>
      <c r="F1288" t="s">
        <v>455</v>
      </c>
      <c r="G1288" t="s">
        <v>600</v>
      </c>
      <c r="H1288" t="s">
        <v>601</v>
      </c>
      <c r="M1288" s="2">
        <v>1000</v>
      </c>
      <c r="N1288" s="2">
        <v>3000</v>
      </c>
      <c r="O1288" s="2">
        <f>IF(Tabla1[[#This Row],[Mov]]="VNT",Tabla1[[#This Row],[Sale]]-Tabla1[[#This Row],[Cost]],-Tabla1[[#This Row],[Cost]]*Tabla1[[#This Row],[Cant]])</f>
        <v>2000</v>
      </c>
      <c r="P1288" s="8">
        <f>IF(Tabla1[[#This Row],[Mov]]="VNT",-Tabla1[[#This Row],[Cant]],Tabla1[[#This Row],[Cant]])</f>
        <v>-1</v>
      </c>
      <c r="Q1288" s="8">
        <f>DAY(Tabla1[[#This Row],[Date]])</f>
        <v>10</v>
      </c>
      <c r="R1288" s="8">
        <f>MONTH(Tabla1[[#This Row],[Date]])</f>
        <v>7</v>
      </c>
      <c r="S1288" s="8">
        <f>YEAR(Tabla1[[#This Row],[Date]])</f>
        <v>2022</v>
      </c>
    </row>
    <row r="1289" spans="1:19" x14ac:dyDescent="0.2">
      <c r="A1289">
        <v>1288</v>
      </c>
      <c r="B1289" s="1">
        <v>44752</v>
      </c>
      <c r="C1289" t="s">
        <v>260</v>
      </c>
      <c r="D1289" t="s">
        <v>332</v>
      </c>
      <c r="E1289">
        <v>1</v>
      </c>
      <c r="F1289" t="s">
        <v>116</v>
      </c>
      <c r="G1289" t="s">
        <v>600</v>
      </c>
      <c r="H1289" t="s">
        <v>565</v>
      </c>
      <c r="M1289" s="2">
        <v>6545</v>
      </c>
      <c r="N1289" s="2">
        <v>7000</v>
      </c>
      <c r="O1289" s="2">
        <f>IF(Tabla1[[#This Row],[Mov]]="VNT",Tabla1[[#This Row],[Sale]]-Tabla1[[#This Row],[Cost]],-Tabla1[[#This Row],[Cost]]*Tabla1[[#This Row],[Cant]])</f>
        <v>455</v>
      </c>
      <c r="P1289" s="8">
        <f>IF(Tabla1[[#This Row],[Mov]]="VNT",-Tabla1[[#This Row],[Cant]],Tabla1[[#This Row],[Cant]])</f>
        <v>-1</v>
      </c>
      <c r="Q1289" s="8">
        <f>DAY(Tabla1[[#This Row],[Date]])</f>
        <v>10</v>
      </c>
      <c r="R1289" s="8">
        <f>MONTH(Tabla1[[#This Row],[Date]])</f>
        <v>7</v>
      </c>
      <c r="S1289" s="8">
        <f>YEAR(Tabla1[[#This Row],[Date]])</f>
        <v>2022</v>
      </c>
    </row>
    <row r="1290" spans="1:19" x14ac:dyDescent="0.2">
      <c r="A1290">
        <v>1289</v>
      </c>
      <c r="B1290" s="1">
        <v>44752</v>
      </c>
      <c r="C1290" t="s">
        <v>260</v>
      </c>
      <c r="D1290" t="s">
        <v>332</v>
      </c>
      <c r="E1290">
        <v>1</v>
      </c>
      <c r="F1290" t="s">
        <v>352</v>
      </c>
      <c r="G1290" t="s">
        <v>266</v>
      </c>
      <c r="H1290" t="s">
        <v>921</v>
      </c>
      <c r="M1290" s="2">
        <v>1000</v>
      </c>
      <c r="N1290" s="2">
        <v>3000</v>
      </c>
      <c r="O1290" s="2">
        <f>IF(Tabla1[[#This Row],[Mov]]="VNT",Tabla1[[#This Row],[Sale]]-Tabla1[[#This Row],[Cost]],-Tabla1[[#This Row],[Cost]]*Tabla1[[#This Row],[Cant]])</f>
        <v>2000</v>
      </c>
      <c r="P1290" s="8">
        <f>IF(Tabla1[[#This Row],[Mov]]="VNT",-Tabla1[[#This Row],[Cant]],Tabla1[[#This Row],[Cant]])</f>
        <v>-1</v>
      </c>
      <c r="Q1290" s="8">
        <f>DAY(Tabla1[[#This Row],[Date]])</f>
        <v>10</v>
      </c>
      <c r="R1290" s="8">
        <f>MONTH(Tabla1[[#This Row],[Date]])</f>
        <v>7</v>
      </c>
      <c r="S1290" s="8">
        <f>YEAR(Tabla1[[#This Row],[Date]])</f>
        <v>2022</v>
      </c>
    </row>
    <row r="1291" spans="1:19" x14ac:dyDescent="0.2">
      <c r="A1291">
        <v>1290</v>
      </c>
      <c r="B1291" s="1">
        <v>44752</v>
      </c>
      <c r="C1291" t="s">
        <v>260</v>
      </c>
      <c r="D1291" t="s">
        <v>332</v>
      </c>
      <c r="E1291">
        <v>1</v>
      </c>
      <c r="F1291" t="s">
        <v>545</v>
      </c>
      <c r="G1291" t="s">
        <v>266</v>
      </c>
      <c r="H1291" t="s">
        <v>644</v>
      </c>
      <c r="M1291" s="2">
        <v>0</v>
      </c>
      <c r="N1291" s="2">
        <v>10000</v>
      </c>
      <c r="O1291" s="2">
        <f>IF(Tabla1[[#This Row],[Mov]]="VNT",Tabla1[[#This Row],[Sale]]-Tabla1[[#This Row],[Cost]],-Tabla1[[#This Row],[Cost]]*Tabla1[[#This Row],[Cant]])</f>
        <v>10000</v>
      </c>
      <c r="P1291" s="8">
        <f>IF(Tabla1[[#This Row],[Mov]]="VNT",-Tabla1[[#This Row],[Cant]],Tabla1[[#This Row],[Cant]])</f>
        <v>-1</v>
      </c>
      <c r="Q1291" s="8">
        <f>DAY(Tabla1[[#This Row],[Date]])</f>
        <v>10</v>
      </c>
      <c r="R1291" s="8">
        <f>MONTH(Tabla1[[#This Row],[Date]])</f>
        <v>7</v>
      </c>
      <c r="S1291" s="8">
        <f>YEAR(Tabla1[[#This Row],[Date]])</f>
        <v>2022</v>
      </c>
    </row>
    <row r="1292" spans="1:19" x14ac:dyDescent="0.2">
      <c r="A1292">
        <v>1291</v>
      </c>
      <c r="B1292" s="1">
        <v>44752</v>
      </c>
      <c r="C1292" t="s">
        <v>260</v>
      </c>
      <c r="D1292" t="s">
        <v>332</v>
      </c>
      <c r="E1292">
        <v>1</v>
      </c>
      <c r="F1292" t="s">
        <v>224</v>
      </c>
      <c r="G1292" t="s">
        <v>263</v>
      </c>
      <c r="H1292" t="s">
        <v>808</v>
      </c>
      <c r="M1292" s="2">
        <v>12000</v>
      </c>
      <c r="N1292" s="2">
        <v>24000</v>
      </c>
      <c r="O1292" s="2">
        <f>IF(Tabla1[[#This Row],[Mov]]="VNT",Tabla1[[#This Row],[Sale]]-Tabla1[[#This Row],[Cost]],-Tabla1[[#This Row],[Cost]]*Tabla1[[#This Row],[Cant]])</f>
        <v>12000</v>
      </c>
      <c r="P1292" s="8">
        <f>IF(Tabla1[[#This Row],[Mov]]="VNT",-Tabla1[[#This Row],[Cant]],Tabla1[[#This Row],[Cant]])</f>
        <v>-1</v>
      </c>
      <c r="Q1292" s="8">
        <f>DAY(Tabla1[[#This Row],[Date]])</f>
        <v>10</v>
      </c>
      <c r="R1292" s="8">
        <f>MONTH(Tabla1[[#This Row],[Date]])</f>
        <v>7</v>
      </c>
      <c r="S1292" s="8">
        <f>YEAR(Tabla1[[#This Row],[Date]])</f>
        <v>2022</v>
      </c>
    </row>
    <row r="1293" spans="1:19" x14ac:dyDescent="0.2">
      <c r="A1293">
        <v>1292</v>
      </c>
      <c r="B1293" s="1">
        <v>44752</v>
      </c>
      <c r="C1293" t="s">
        <v>260</v>
      </c>
      <c r="D1293" t="s">
        <v>332</v>
      </c>
      <c r="E1293">
        <v>1</v>
      </c>
      <c r="F1293" t="s">
        <v>342</v>
      </c>
      <c r="G1293" t="s">
        <v>263</v>
      </c>
      <c r="H1293" t="s">
        <v>808</v>
      </c>
      <c r="M1293" s="2">
        <v>1000</v>
      </c>
      <c r="N1293" s="2">
        <v>10000</v>
      </c>
      <c r="O1293" s="2">
        <f>IF(Tabla1[[#This Row],[Mov]]="VNT",Tabla1[[#This Row],[Sale]]-Tabla1[[#This Row],[Cost]],-Tabla1[[#This Row],[Cost]]*Tabla1[[#This Row],[Cant]])</f>
        <v>9000</v>
      </c>
      <c r="P1293" s="8">
        <f>IF(Tabla1[[#This Row],[Mov]]="VNT",-Tabla1[[#This Row],[Cant]],Tabla1[[#This Row],[Cant]])</f>
        <v>-1</v>
      </c>
      <c r="Q1293" s="8">
        <f>DAY(Tabla1[[#This Row],[Date]])</f>
        <v>10</v>
      </c>
      <c r="R1293" s="8">
        <f>MONTH(Tabla1[[#This Row],[Date]])</f>
        <v>7</v>
      </c>
      <c r="S1293" s="8">
        <f>YEAR(Tabla1[[#This Row],[Date]])</f>
        <v>2022</v>
      </c>
    </row>
    <row r="1294" spans="1:19" x14ac:dyDescent="0.2">
      <c r="A1294">
        <v>1293</v>
      </c>
      <c r="B1294" s="1">
        <v>44752</v>
      </c>
      <c r="C1294" t="s">
        <v>260</v>
      </c>
      <c r="D1294" t="s">
        <v>332</v>
      </c>
      <c r="E1294">
        <v>1</v>
      </c>
      <c r="F1294" t="s">
        <v>224</v>
      </c>
      <c r="G1294" t="s">
        <v>272</v>
      </c>
      <c r="H1294" t="s">
        <v>308</v>
      </c>
      <c r="M1294" s="2">
        <v>12000</v>
      </c>
      <c r="N1294" s="2">
        <v>24000</v>
      </c>
      <c r="O1294" s="2">
        <f>IF(Tabla1[[#This Row],[Mov]]="VNT",Tabla1[[#This Row],[Sale]]-Tabla1[[#This Row],[Cost]],-Tabla1[[#This Row],[Cost]]*Tabla1[[#This Row],[Cant]])</f>
        <v>12000</v>
      </c>
      <c r="P1294" s="8">
        <f>IF(Tabla1[[#This Row],[Mov]]="VNT",-Tabla1[[#This Row],[Cant]],Tabla1[[#This Row],[Cant]])</f>
        <v>-1</v>
      </c>
      <c r="Q1294" s="8">
        <f>DAY(Tabla1[[#This Row],[Date]])</f>
        <v>10</v>
      </c>
      <c r="R1294" s="8">
        <f>MONTH(Tabla1[[#This Row],[Date]])</f>
        <v>7</v>
      </c>
      <c r="S1294" s="8">
        <f>YEAR(Tabla1[[#This Row],[Date]])</f>
        <v>2022</v>
      </c>
    </row>
    <row r="1295" spans="1:19" x14ac:dyDescent="0.2">
      <c r="A1295">
        <v>1294</v>
      </c>
      <c r="B1295" s="1">
        <v>44752</v>
      </c>
      <c r="C1295" t="s">
        <v>260</v>
      </c>
      <c r="D1295" t="s">
        <v>332</v>
      </c>
      <c r="E1295">
        <v>1</v>
      </c>
      <c r="F1295" t="s">
        <v>342</v>
      </c>
      <c r="G1295" t="s">
        <v>272</v>
      </c>
      <c r="H1295" t="s">
        <v>308</v>
      </c>
      <c r="M1295" s="2">
        <v>1100</v>
      </c>
      <c r="N1295" s="2">
        <v>10000</v>
      </c>
      <c r="O1295" s="2">
        <f>IF(Tabla1[[#This Row],[Mov]]="VNT",Tabla1[[#This Row],[Sale]]-Tabla1[[#This Row],[Cost]],-Tabla1[[#This Row],[Cost]]*Tabla1[[#This Row],[Cant]])</f>
        <v>8900</v>
      </c>
      <c r="P1295" s="8">
        <f>IF(Tabla1[[#This Row],[Mov]]="VNT",-Tabla1[[#This Row],[Cant]],Tabla1[[#This Row],[Cant]])</f>
        <v>-1</v>
      </c>
      <c r="Q1295" s="8">
        <f>DAY(Tabla1[[#This Row],[Date]])</f>
        <v>10</v>
      </c>
      <c r="R1295" s="8">
        <f>MONTH(Tabla1[[#This Row],[Date]])</f>
        <v>7</v>
      </c>
      <c r="S1295" s="8">
        <f>YEAR(Tabla1[[#This Row],[Date]])</f>
        <v>2022</v>
      </c>
    </row>
    <row r="1296" spans="1:19" x14ac:dyDescent="0.2">
      <c r="A1296">
        <v>1295</v>
      </c>
      <c r="B1296" s="1">
        <v>44752</v>
      </c>
      <c r="C1296" t="s">
        <v>260</v>
      </c>
      <c r="D1296" t="s">
        <v>332</v>
      </c>
      <c r="E1296">
        <v>1</v>
      </c>
      <c r="F1296" t="s">
        <v>15</v>
      </c>
      <c r="G1296" t="s">
        <v>385</v>
      </c>
      <c r="H1296" t="s">
        <v>16</v>
      </c>
      <c r="M1296" s="2">
        <v>4500</v>
      </c>
      <c r="N1296" s="2">
        <v>10000</v>
      </c>
      <c r="O1296" s="2">
        <f>IF(Tabla1[[#This Row],[Mov]]="VNT",Tabla1[[#This Row],[Sale]]-Tabla1[[#This Row],[Cost]],-Tabla1[[#This Row],[Cost]]*Tabla1[[#This Row],[Cant]])</f>
        <v>5500</v>
      </c>
      <c r="P1296" s="8">
        <f>IF(Tabla1[[#This Row],[Mov]]="VNT",-Tabla1[[#This Row],[Cant]],Tabla1[[#This Row],[Cant]])</f>
        <v>-1</v>
      </c>
      <c r="Q1296" s="8">
        <f>DAY(Tabla1[[#This Row],[Date]])</f>
        <v>10</v>
      </c>
      <c r="R1296" s="8">
        <f>MONTH(Tabla1[[#This Row],[Date]])</f>
        <v>7</v>
      </c>
      <c r="S1296" s="8">
        <f>YEAR(Tabla1[[#This Row],[Date]])</f>
        <v>2022</v>
      </c>
    </row>
    <row r="1297" spans="1:19" x14ac:dyDescent="0.2">
      <c r="A1297">
        <v>1296</v>
      </c>
      <c r="B1297" s="1">
        <v>44752</v>
      </c>
      <c r="C1297" t="s">
        <v>260</v>
      </c>
      <c r="D1297" t="s">
        <v>399</v>
      </c>
      <c r="E1297">
        <v>1</v>
      </c>
      <c r="F1297" t="s">
        <v>116</v>
      </c>
      <c r="G1297" t="s">
        <v>347</v>
      </c>
      <c r="H1297" t="s">
        <v>518</v>
      </c>
      <c r="M1297" s="2">
        <v>2805</v>
      </c>
      <c r="N1297" s="2">
        <v>3000</v>
      </c>
      <c r="O1297" s="2">
        <f>IF(Tabla1[[#This Row],[Mov]]="VNT",Tabla1[[#This Row],[Sale]]-Tabla1[[#This Row],[Cost]],-Tabla1[[#This Row],[Cost]]*Tabla1[[#This Row],[Cant]])</f>
        <v>195</v>
      </c>
      <c r="P1297" s="8">
        <f>IF(Tabla1[[#This Row],[Mov]]="VNT",-Tabla1[[#This Row],[Cant]],Tabla1[[#This Row],[Cant]])</f>
        <v>-1</v>
      </c>
      <c r="Q1297" s="8">
        <f>DAY(Tabla1[[#This Row],[Date]])</f>
        <v>10</v>
      </c>
      <c r="R1297" s="8">
        <f>MONTH(Tabla1[[#This Row],[Date]])</f>
        <v>7</v>
      </c>
      <c r="S1297" s="8">
        <f>YEAR(Tabla1[[#This Row],[Date]])</f>
        <v>2022</v>
      </c>
    </row>
    <row r="1298" spans="1:19" x14ac:dyDescent="0.2">
      <c r="A1298">
        <v>1297</v>
      </c>
      <c r="B1298" s="1">
        <v>44752</v>
      </c>
      <c r="C1298" t="s">
        <v>260</v>
      </c>
      <c r="D1298" t="s">
        <v>332</v>
      </c>
      <c r="E1298">
        <v>1</v>
      </c>
      <c r="F1298" t="s">
        <v>116</v>
      </c>
      <c r="G1298" t="s">
        <v>347</v>
      </c>
      <c r="H1298" t="s">
        <v>518</v>
      </c>
      <c r="M1298" s="2">
        <v>5610</v>
      </c>
      <c r="N1298" s="2">
        <v>6000</v>
      </c>
      <c r="O1298" s="2">
        <f>IF(Tabla1[[#This Row],[Mov]]="VNT",Tabla1[[#This Row],[Sale]]-Tabla1[[#This Row],[Cost]],-Tabla1[[#This Row],[Cost]]*Tabla1[[#This Row],[Cant]])</f>
        <v>390</v>
      </c>
      <c r="P1298" s="8">
        <f>IF(Tabla1[[#This Row],[Mov]]="VNT",-Tabla1[[#This Row],[Cant]],Tabla1[[#This Row],[Cant]])</f>
        <v>-1</v>
      </c>
      <c r="Q1298" s="8">
        <f>DAY(Tabla1[[#This Row],[Date]])</f>
        <v>10</v>
      </c>
      <c r="R1298" s="8">
        <f>MONTH(Tabla1[[#This Row],[Date]])</f>
        <v>7</v>
      </c>
      <c r="S1298" s="8">
        <f>YEAR(Tabla1[[#This Row],[Date]])</f>
        <v>2022</v>
      </c>
    </row>
    <row r="1299" spans="1:19" x14ac:dyDescent="0.2">
      <c r="A1299">
        <v>1298</v>
      </c>
      <c r="B1299" s="1">
        <v>44752</v>
      </c>
      <c r="C1299" t="s">
        <v>260</v>
      </c>
      <c r="D1299" t="s">
        <v>332</v>
      </c>
      <c r="E1299">
        <v>1</v>
      </c>
      <c r="F1299" t="s">
        <v>44</v>
      </c>
      <c r="G1299" t="s">
        <v>702</v>
      </c>
      <c r="H1299" t="s">
        <v>348</v>
      </c>
      <c r="J1299" t="s">
        <v>81</v>
      </c>
      <c r="M1299" s="2">
        <v>35000</v>
      </c>
      <c r="N1299" s="2">
        <v>62000</v>
      </c>
      <c r="O1299" s="2">
        <f>IF(Tabla1[[#This Row],[Mov]]="VNT",Tabla1[[#This Row],[Sale]]-Tabla1[[#This Row],[Cost]],-Tabla1[[#This Row],[Cost]]*Tabla1[[#This Row],[Cant]])</f>
        <v>27000</v>
      </c>
      <c r="P1299" s="8">
        <f>IF(Tabla1[[#This Row],[Mov]]="VNT",-Tabla1[[#This Row],[Cant]],Tabla1[[#This Row],[Cant]])</f>
        <v>-1</v>
      </c>
      <c r="Q1299" s="8">
        <f>DAY(Tabla1[[#This Row],[Date]])</f>
        <v>10</v>
      </c>
      <c r="R1299" s="8">
        <f>MONTH(Tabla1[[#This Row],[Date]])</f>
        <v>7</v>
      </c>
      <c r="S1299" s="8">
        <f>YEAR(Tabla1[[#This Row],[Date]])</f>
        <v>2022</v>
      </c>
    </row>
    <row r="1300" spans="1:19" x14ac:dyDescent="0.2">
      <c r="A1300">
        <v>1299</v>
      </c>
      <c r="B1300" s="1">
        <v>44750</v>
      </c>
      <c r="C1300" t="s">
        <v>261</v>
      </c>
      <c r="D1300" t="s">
        <v>623</v>
      </c>
      <c r="E1300">
        <v>1</v>
      </c>
      <c r="F1300" t="s">
        <v>532</v>
      </c>
      <c r="G1300" t="s">
        <v>273</v>
      </c>
      <c r="H1300" t="s">
        <v>733</v>
      </c>
      <c r="J1300" t="s">
        <v>37</v>
      </c>
      <c r="M1300" s="2">
        <v>18000</v>
      </c>
      <c r="N1300" s="2">
        <v>35000</v>
      </c>
      <c r="O1300" s="2">
        <f>IF(Tabla1[[#This Row],[Mov]]="VNT",Tabla1[[#This Row],[Sale]]-Tabla1[[#This Row],[Cost]],-Tabla1[[#This Row],[Cost]]*Tabla1[[#This Row],[Cant]])</f>
        <v>-18000</v>
      </c>
      <c r="P1300" s="8">
        <f>IF(Tabla1[[#This Row],[Mov]]="VNT",-Tabla1[[#This Row],[Cant]],Tabla1[[#This Row],[Cant]])</f>
        <v>1</v>
      </c>
      <c r="Q1300" s="8">
        <f>DAY(Tabla1[[#This Row],[Date]])</f>
        <v>8</v>
      </c>
      <c r="R1300" s="8">
        <f>MONTH(Tabla1[[#This Row],[Date]])</f>
        <v>7</v>
      </c>
      <c r="S1300" s="8">
        <f>YEAR(Tabla1[[#This Row],[Date]])</f>
        <v>2022</v>
      </c>
    </row>
    <row r="1301" spans="1:19" x14ac:dyDescent="0.2">
      <c r="A1301">
        <v>1300</v>
      </c>
      <c r="B1301" s="1">
        <v>44750</v>
      </c>
      <c r="C1301" t="s">
        <v>261</v>
      </c>
      <c r="D1301" t="s">
        <v>623</v>
      </c>
      <c r="E1301">
        <v>1</v>
      </c>
      <c r="F1301" t="s">
        <v>532</v>
      </c>
      <c r="G1301" t="s">
        <v>273</v>
      </c>
      <c r="H1301" t="s">
        <v>733</v>
      </c>
      <c r="J1301" t="s">
        <v>927</v>
      </c>
      <c r="M1301" s="2">
        <v>18000</v>
      </c>
      <c r="N1301" s="2">
        <v>35000</v>
      </c>
      <c r="O1301" s="2">
        <f>IF(Tabla1[[#This Row],[Mov]]="VNT",Tabla1[[#This Row],[Sale]]-Tabla1[[#This Row],[Cost]],-Tabla1[[#This Row],[Cost]]*Tabla1[[#This Row],[Cant]])</f>
        <v>-18000</v>
      </c>
      <c r="P1301" s="8">
        <f>IF(Tabla1[[#This Row],[Mov]]="VNT",-Tabla1[[#This Row],[Cant]],Tabla1[[#This Row],[Cant]])</f>
        <v>1</v>
      </c>
      <c r="Q1301" s="8">
        <f>DAY(Tabla1[[#This Row],[Date]])</f>
        <v>8</v>
      </c>
      <c r="R1301" s="8">
        <f>MONTH(Tabla1[[#This Row],[Date]])</f>
        <v>7</v>
      </c>
      <c r="S1301" s="8">
        <f>YEAR(Tabla1[[#This Row],[Date]])</f>
        <v>2022</v>
      </c>
    </row>
    <row r="1302" spans="1:19" x14ac:dyDescent="0.2">
      <c r="A1302">
        <v>1301</v>
      </c>
      <c r="B1302" s="1">
        <v>44750</v>
      </c>
      <c r="C1302" t="s">
        <v>261</v>
      </c>
      <c r="D1302" t="s">
        <v>623</v>
      </c>
      <c r="E1302">
        <v>2</v>
      </c>
      <c r="F1302" t="s">
        <v>532</v>
      </c>
      <c r="G1302" t="s">
        <v>273</v>
      </c>
      <c r="H1302" t="s">
        <v>733</v>
      </c>
      <c r="J1302" t="s">
        <v>928</v>
      </c>
      <c r="M1302" s="2">
        <v>18000</v>
      </c>
      <c r="N1302" s="2">
        <v>35000</v>
      </c>
      <c r="O1302" s="2">
        <f>IF(Tabla1[[#This Row],[Mov]]="VNT",Tabla1[[#This Row],[Sale]]-Tabla1[[#This Row],[Cost]],-Tabla1[[#This Row],[Cost]]*Tabla1[[#This Row],[Cant]])</f>
        <v>-36000</v>
      </c>
      <c r="P1302" s="8">
        <f>IF(Tabla1[[#This Row],[Mov]]="VNT",-Tabla1[[#This Row],[Cant]],Tabla1[[#This Row],[Cant]])</f>
        <v>2</v>
      </c>
      <c r="Q1302" s="8">
        <f>DAY(Tabla1[[#This Row],[Date]])</f>
        <v>8</v>
      </c>
      <c r="R1302" s="8">
        <f>MONTH(Tabla1[[#This Row],[Date]])</f>
        <v>7</v>
      </c>
      <c r="S1302" s="8">
        <f>YEAR(Tabla1[[#This Row],[Date]])</f>
        <v>2022</v>
      </c>
    </row>
    <row r="1303" spans="1:19" x14ac:dyDescent="0.2">
      <c r="A1303">
        <v>1302</v>
      </c>
      <c r="B1303" s="1">
        <v>44750</v>
      </c>
      <c r="C1303" t="s">
        <v>261</v>
      </c>
      <c r="D1303" t="s">
        <v>267</v>
      </c>
      <c r="E1303">
        <v>3</v>
      </c>
      <c r="F1303" t="s">
        <v>21</v>
      </c>
      <c r="G1303" t="s">
        <v>272</v>
      </c>
      <c r="H1303" t="s">
        <v>830</v>
      </c>
      <c r="M1303" s="2">
        <v>3700</v>
      </c>
      <c r="N1303" s="2">
        <v>12000</v>
      </c>
      <c r="O1303" s="2">
        <f>IF(Tabla1[[#This Row],[Mov]]="VNT",Tabla1[[#This Row],[Sale]]-Tabla1[[#This Row],[Cost]],-Tabla1[[#This Row],[Cost]]*Tabla1[[#This Row],[Cant]])</f>
        <v>-11100</v>
      </c>
      <c r="P1303" s="8">
        <f>IF(Tabla1[[#This Row],[Mov]]="VNT",-Tabla1[[#This Row],[Cant]],Tabla1[[#This Row],[Cant]])</f>
        <v>3</v>
      </c>
      <c r="Q1303" s="8">
        <f>DAY(Tabla1[[#This Row],[Date]])</f>
        <v>8</v>
      </c>
      <c r="R1303" s="8">
        <f>MONTH(Tabla1[[#This Row],[Date]])</f>
        <v>7</v>
      </c>
      <c r="S1303" s="8">
        <f>YEAR(Tabla1[[#This Row],[Date]])</f>
        <v>2022</v>
      </c>
    </row>
    <row r="1304" spans="1:19" x14ac:dyDescent="0.2">
      <c r="A1304">
        <v>1303</v>
      </c>
      <c r="B1304" s="1">
        <v>44750</v>
      </c>
      <c r="C1304" t="s">
        <v>261</v>
      </c>
      <c r="D1304" t="s">
        <v>267</v>
      </c>
      <c r="E1304">
        <v>15</v>
      </c>
      <c r="F1304" t="s">
        <v>342</v>
      </c>
      <c r="G1304" t="s">
        <v>589</v>
      </c>
      <c r="H1304" t="s">
        <v>589</v>
      </c>
      <c r="M1304" s="2">
        <v>1000</v>
      </c>
      <c r="N1304" s="2">
        <v>10000</v>
      </c>
      <c r="O1304" s="2">
        <f>IF(Tabla1[[#This Row],[Mov]]="VNT",Tabla1[[#This Row],[Sale]]-Tabla1[[#This Row],[Cost]],-Tabla1[[#This Row],[Cost]]*Tabla1[[#This Row],[Cant]])</f>
        <v>-15000</v>
      </c>
      <c r="P1304" s="8">
        <f>IF(Tabla1[[#This Row],[Mov]]="VNT",-Tabla1[[#This Row],[Cant]],Tabla1[[#This Row],[Cant]])</f>
        <v>15</v>
      </c>
      <c r="Q1304" s="8">
        <f>DAY(Tabla1[[#This Row],[Date]])</f>
        <v>8</v>
      </c>
      <c r="R1304" s="8">
        <f>MONTH(Tabla1[[#This Row],[Date]])</f>
        <v>7</v>
      </c>
      <c r="S1304" s="8">
        <f>YEAR(Tabla1[[#This Row],[Date]])</f>
        <v>2022</v>
      </c>
    </row>
    <row r="1305" spans="1:19" x14ac:dyDescent="0.2">
      <c r="A1305">
        <v>1304</v>
      </c>
      <c r="B1305" s="1">
        <v>44750</v>
      </c>
      <c r="C1305" t="s">
        <v>261</v>
      </c>
      <c r="D1305" t="s">
        <v>595</v>
      </c>
      <c r="E1305">
        <v>11</v>
      </c>
      <c r="F1305" t="s">
        <v>224</v>
      </c>
      <c r="G1305" t="s">
        <v>589</v>
      </c>
      <c r="H1305" t="s">
        <v>589</v>
      </c>
      <c r="M1305" s="2">
        <v>7000</v>
      </c>
      <c r="N1305" s="2">
        <v>20000</v>
      </c>
      <c r="O1305" s="2">
        <f>IF(Tabla1[[#This Row],[Mov]]="VNT",Tabla1[[#This Row],[Sale]]-Tabla1[[#This Row],[Cost]],-Tabla1[[#This Row],[Cost]]*Tabla1[[#This Row],[Cant]])</f>
        <v>-77000</v>
      </c>
      <c r="P1305" s="8">
        <f>IF(Tabla1[[#This Row],[Mov]]="VNT",-Tabla1[[#This Row],[Cant]],Tabla1[[#This Row],[Cant]])</f>
        <v>11</v>
      </c>
      <c r="Q1305" s="8">
        <f>DAY(Tabla1[[#This Row],[Date]])</f>
        <v>8</v>
      </c>
      <c r="R1305" s="8">
        <f>MONTH(Tabla1[[#This Row],[Date]])</f>
        <v>7</v>
      </c>
      <c r="S1305" s="8">
        <f>YEAR(Tabla1[[#This Row],[Date]])</f>
        <v>2022</v>
      </c>
    </row>
    <row r="1306" spans="1:19" x14ac:dyDescent="0.2">
      <c r="A1306">
        <v>1305</v>
      </c>
      <c r="B1306" s="1">
        <v>44750</v>
      </c>
      <c r="C1306" t="s">
        <v>261</v>
      </c>
      <c r="D1306" t="s">
        <v>595</v>
      </c>
      <c r="E1306">
        <v>40</v>
      </c>
      <c r="F1306" t="s">
        <v>891</v>
      </c>
      <c r="G1306" t="s">
        <v>589</v>
      </c>
      <c r="H1306" t="s">
        <v>589</v>
      </c>
      <c r="M1306" s="2">
        <v>3500</v>
      </c>
      <c r="N1306" s="2">
        <v>10000</v>
      </c>
      <c r="O1306" s="2">
        <f>IF(Tabla1[[#This Row],[Mov]]="VNT",Tabla1[[#This Row],[Sale]]-Tabla1[[#This Row],[Cost]],-Tabla1[[#This Row],[Cost]]*Tabla1[[#This Row],[Cant]])</f>
        <v>-140000</v>
      </c>
      <c r="P1306" s="8">
        <f>IF(Tabla1[[#This Row],[Mov]]="VNT",-Tabla1[[#This Row],[Cant]],Tabla1[[#This Row],[Cant]])</f>
        <v>40</v>
      </c>
      <c r="Q1306" s="8">
        <f>DAY(Tabla1[[#This Row],[Date]])</f>
        <v>8</v>
      </c>
      <c r="R1306" s="8">
        <f>MONTH(Tabla1[[#This Row],[Date]])</f>
        <v>7</v>
      </c>
      <c r="S1306" s="8">
        <f>YEAR(Tabla1[[#This Row],[Date]])</f>
        <v>2022</v>
      </c>
    </row>
    <row r="1307" spans="1:19" x14ac:dyDescent="0.2">
      <c r="A1307">
        <v>1306</v>
      </c>
      <c r="B1307" s="1">
        <v>44750</v>
      </c>
      <c r="C1307" t="s">
        <v>261</v>
      </c>
      <c r="D1307" t="s">
        <v>595</v>
      </c>
      <c r="E1307">
        <v>4</v>
      </c>
      <c r="F1307" t="s">
        <v>929</v>
      </c>
      <c r="G1307" t="s">
        <v>266</v>
      </c>
      <c r="H1307" t="s">
        <v>589</v>
      </c>
      <c r="M1307" s="2">
        <v>3500</v>
      </c>
      <c r="N1307" s="2">
        <v>19000</v>
      </c>
      <c r="O1307" s="2">
        <f>IF(Tabla1[[#This Row],[Mov]]="VNT",Tabla1[[#This Row],[Sale]]-Tabla1[[#This Row],[Cost]],-Tabla1[[#This Row],[Cost]]*Tabla1[[#This Row],[Cant]])</f>
        <v>-14000</v>
      </c>
      <c r="P1307" s="8">
        <f>IF(Tabla1[[#This Row],[Mov]]="VNT",-Tabla1[[#This Row],[Cant]],Tabla1[[#This Row],[Cant]])</f>
        <v>4</v>
      </c>
      <c r="Q1307" s="8">
        <f>DAY(Tabla1[[#This Row],[Date]])</f>
        <v>8</v>
      </c>
      <c r="R1307" s="8">
        <f>MONTH(Tabla1[[#This Row],[Date]])</f>
        <v>7</v>
      </c>
      <c r="S1307" s="8">
        <f>YEAR(Tabla1[[#This Row],[Date]])</f>
        <v>2022</v>
      </c>
    </row>
    <row r="1308" spans="1:19" x14ac:dyDescent="0.2">
      <c r="A1308">
        <v>1307</v>
      </c>
      <c r="B1308" s="1">
        <v>44752</v>
      </c>
      <c r="C1308" t="s">
        <v>261</v>
      </c>
      <c r="D1308" t="s">
        <v>899</v>
      </c>
      <c r="E1308">
        <v>3</v>
      </c>
      <c r="F1308" t="s">
        <v>224</v>
      </c>
      <c r="G1308" t="s">
        <v>263</v>
      </c>
      <c r="H1308" t="s">
        <v>642</v>
      </c>
      <c r="M1308" s="2">
        <v>9000</v>
      </c>
      <c r="N1308" s="2">
        <v>20000</v>
      </c>
      <c r="O1308" s="2">
        <f>IF(Tabla1[[#This Row],[Mov]]="VNT",Tabla1[[#This Row],[Sale]]-Tabla1[[#This Row],[Cost]],-Tabla1[[#This Row],[Cost]]*Tabla1[[#This Row],[Cant]])</f>
        <v>-27000</v>
      </c>
      <c r="P1308" s="8">
        <f>IF(Tabla1[[#This Row],[Mov]]="VNT",-Tabla1[[#This Row],[Cant]],Tabla1[[#This Row],[Cant]])</f>
        <v>3</v>
      </c>
      <c r="Q1308" s="8">
        <f>DAY(Tabla1[[#This Row],[Date]])</f>
        <v>10</v>
      </c>
      <c r="R1308" s="8">
        <f>MONTH(Tabla1[[#This Row],[Date]])</f>
        <v>7</v>
      </c>
      <c r="S1308" s="8">
        <f>YEAR(Tabla1[[#This Row],[Date]])</f>
        <v>2022</v>
      </c>
    </row>
    <row r="1309" spans="1:19" x14ac:dyDescent="0.2">
      <c r="A1309">
        <v>1308</v>
      </c>
      <c r="B1309" s="1">
        <v>44752</v>
      </c>
      <c r="C1309" t="s">
        <v>261</v>
      </c>
      <c r="D1309" t="s">
        <v>899</v>
      </c>
      <c r="E1309">
        <v>2</v>
      </c>
      <c r="F1309" t="s">
        <v>224</v>
      </c>
      <c r="G1309" t="s">
        <v>263</v>
      </c>
      <c r="H1309" t="s">
        <v>282</v>
      </c>
      <c r="M1309" s="2">
        <v>9000</v>
      </c>
      <c r="N1309" s="2">
        <v>20000</v>
      </c>
      <c r="O1309" s="2">
        <f>IF(Tabla1[[#This Row],[Mov]]="VNT",Tabla1[[#This Row],[Sale]]-Tabla1[[#This Row],[Cost]],-Tabla1[[#This Row],[Cost]]*Tabla1[[#This Row],[Cant]])</f>
        <v>-18000</v>
      </c>
      <c r="P1309" s="8">
        <f>IF(Tabla1[[#This Row],[Mov]]="VNT",-Tabla1[[#This Row],[Cant]],Tabla1[[#This Row],[Cant]])</f>
        <v>2</v>
      </c>
      <c r="Q1309" s="8">
        <f>DAY(Tabla1[[#This Row],[Date]])</f>
        <v>10</v>
      </c>
      <c r="R1309" s="8">
        <f>MONTH(Tabla1[[#This Row],[Date]])</f>
        <v>7</v>
      </c>
      <c r="S1309" s="8">
        <f>YEAR(Tabla1[[#This Row],[Date]])</f>
        <v>2022</v>
      </c>
    </row>
    <row r="1310" spans="1:19" x14ac:dyDescent="0.2">
      <c r="A1310">
        <v>1309</v>
      </c>
      <c r="B1310" s="1">
        <v>44752</v>
      </c>
      <c r="C1310" t="s">
        <v>261</v>
      </c>
      <c r="D1310" t="s">
        <v>899</v>
      </c>
      <c r="E1310">
        <v>3</v>
      </c>
      <c r="F1310" t="s">
        <v>224</v>
      </c>
      <c r="G1310" t="s">
        <v>273</v>
      </c>
      <c r="H1310" t="s">
        <v>467</v>
      </c>
      <c r="M1310" s="2">
        <v>7000</v>
      </c>
      <c r="N1310" s="2">
        <v>20000</v>
      </c>
      <c r="O1310" s="2">
        <f>IF(Tabla1[[#This Row],[Mov]]="VNT",Tabla1[[#This Row],[Sale]]-Tabla1[[#This Row],[Cost]],-Tabla1[[#This Row],[Cost]]*Tabla1[[#This Row],[Cant]])</f>
        <v>-21000</v>
      </c>
      <c r="P1310" s="8">
        <f>IF(Tabla1[[#This Row],[Mov]]="VNT",-Tabla1[[#This Row],[Cant]],Tabla1[[#This Row],[Cant]])</f>
        <v>3</v>
      </c>
      <c r="Q1310" s="8">
        <f>DAY(Tabla1[[#This Row],[Date]])</f>
        <v>10</v>
      </c>
      <c r="R1310" s="8">
        <f>MONTH(Tabla1[[#This Row],[Date]])</f>
        <v>7</v>
      </c>
      <c r="S1310" s="8">
        <f>YEAR(Tabla1[[#This Row],[Date]])</f>
        <v>2022</v>
      </c>
    </row>
    <row r="1311" spans="1:19" x14ac:dyDescent="0.2">
      <c r="A1311">
        <v>1310</v>
      </c>
      <c r="B1311" s="1">
        <v>44752</v>
      </c>
      <c r="C1311" t="s">
        <v>261</v>
      </c>
      <c r="D1311" t="s">
        <v>899</v>
      </c>
      <c r="E1311">
        <v>1</v>
      </c>
      <c r="F1311" t="s">
        <v>224</v>
      </c>
      <c r="G1311" t="s">
        <v>273</v>
      </c>
      <c r="H1311" t="s">
        <v>930</v>
      </c>
      <c r="M1311" s="2">
        <v>7000</v>
      </c>
      <c r="N1311" s="2">
        <v>20000</v>
      </c>
      <c r="O1311" s="2">
        <f>IF(Tabla1[[#This Row],[Mov]]="VNT",Tabla1[[#This Row],[Sale]]-Tabla1[[#This Row],[Cost]],-Tabla1[[#This Row],[Cost]]*Tabla1[[#This Row],[Cant]])</f>
        <v>-7000</v>
      </c>
      <c r="P1311" s="8">
        <f>IF(Tabla1[[#This Row],[Mov]]="VNT",-Tabla1[[#This Row],[Cant]],Tabla1[[#This Row],[Cant]])</f>
        <v>1</v>
      </c>
      <c r="Q1311" s="8">
        <f>DAY(Tabla1[[#This Row],[Date]])</f>
        <v>10</v>
      </c>
      <c r="R1311" s="8">
        <f>MONTH(Tabla1[[#This Row],[Date]])</f>
        <v>7</v>
      </c>
      <c r="S1311" s="8">
        <f>YEAR(Tabla1[[#This Row],[Date]])</f>
        <v>2022</v>
      </c>
    </row>
    <row r="1312" spans="1:19" x14ac:dyDescent="0.2">
      <c r="A1312">
        <v>1311</v>
      </c>
      <c r="B1312" s="1">
        <v>44752</v>
      </c>
      <c r="C1312" t="s">
        <v>261</v>
      </c>
      <c r="D1312" t="s">
        <v>659</v>
      </c>
      <c r="E1312">
        <v>10</v>
      </c>
      <c r="F1312" t="s">
        <v>586</v>
      </c>
      <c r="G1312" t="s">
        <v>589</v>
      </c>
      <c r="H1312" t="s">
        <v>589</v>
      </c>
      <c r="M1312" s="2">
        <v>8000</v>
      </c>
      <c r="N1312" s="2">
        <v>20000</v>
      </c>
      <c r="O1312" s="2">
        <f>IF(Tabla1[[#This Row],[Mov]]="VNT",Tabla1[[#This Row],[Sale]]-Tabla1[[#This Row],[Cost]],-Tabla1[[#This Row],[Cost]]*Tabla1[[#This Row],[Cant]])</f>
        <v>-80000</v>
      </c>
      <c r="P1312" s="8">
        <f>IF(Tabla1[[#This Row],[Mov]]="VNT",-Tabla1[[#This Row],[Cant]],Tabla1[[#This Row],[Cant]])</f>
        <v>10</v>
      </c>
      <c r="Q1312" s="8">
        <f>DAY(Tabla1[[#This Row],[Date]])</f>
        <v>10</v>
      </c>
      <c r="R1312" s="8">
        <f>MONTH(Tabla1[[#This Row],[Date]])</f>
        <v>7</v>
      </c>
      <c r="S1312" s="8">
        <f>YEAR(Tabla1[[#This Row],[Date]])</f>
        <v>2022</v>
      </c>
    </row>
    <row r="1313" spans="1:19" x14ac:dyDescent="0.2">
      <c r="A1313">
        <v>1312</v>
      </c>
      <c r="B1313" s="1">
        <v>44752</v>
      </c>
      <c r="C1313" t="s">
        <v>261</v>
      </c>
      <c r="D1313" t="s">
        <v>659</v>
      </c>
      <c r="E1313">
        <v>3</v>
      </c>
      <c r="F1313" t="s">
        <v>26</v>
      </c>
      <c r="G1313" t="s">
        <v>334</v>
      </c>
      <c r="H1313" t="s">
        <v>931</v>
      </c>
      <c r="M1313" s="2">
        <v>2500</v>
      </c>
      <c r="N1313" s="2">
        <v>7000</v>
      </c>
      <c r="O1313" s="2">
        <f>IF(Tabla1[[#This Row],[Mov]]="VNT",Tabla1[[#This Row],[Sale]]-Tabla1[[#This Row],[Cost]],-Tabla1[[#This Row],[Cost]]*Tabla1[[#This Row],[Cant]])</f>
        <v>-7500</v>
      </c>
      <c r="P1313" s="8">
        <f>IF(Tabla1[[#This Row],[Mov]]="VNT",-Tabla1[[#This Row],[Cant]],Tabla1[[#This Row],[Cant]])</f>
        <v>3</v>
      </c>
      <c r="Q1313" s="8">
        <f>DAY(Tabla1[[#This Row],[Date]])</f>
        <v>10</v>
      </c>
      <c r="R1313" s="8">
        <f>MONTH(Tabla1[[#This Row],[Date]])</f>
        <v>7</v>
      </c>
      <c r="S1313" s="8">
        <f>YEAR(Tabla1[[#This Row],[Date]])</f>
        <v>2022</v>
      </c>
    </row>
    <row r="1314" spans="1:19" x14ac:dyDescent="0.2">
      <c r="A1314">
        <v>1313</v>
      </c>
      <c r="B1314" s="1">
        <v>44752</v>
      </c>
      <c r="C1314" t="s">
        <v>261</v>
      </c>
      <c r="D1314" t="s">
        <v>659</v>
      </c>
      <c r="E1314">
        <v>3</v>
      </c>
      <c r="F1314" t="s">
        <v>26</v>
      </c>
      <c r="G1314" t="s">
        <v>334</v>
      </c>
      <c r="H1314" t="s">
        <v>335</v>
      </c>
      <c r="M1314" s="2">
        <v>2000</v>
      </c>
      <c r="N1314" s="2">
        <v>5000</v>
      </c>
      <c r="O1314" s="2">
        <f>IF(Tabla1[[#This Row],[Mov]]="VNT",Tabla1[[#This Row],[Sale]]-Tabla1[[#This Row],[Cost]],-Tabla1[[#This Row],[Cost]]*Tabla1[[#This Row],[Cant]])</f>
        <v>-6000</v>
      </c>
      <c r="P1314" s="8">
        <f>IF(Tabla1[[#This Row],[Mov]]="VNT",-Tabla1[[#This Row],[Cant]],Tabla1[[#This Row],[Cant]])</f>
        <v>3</v>
      </c>
      <c r="Q1314" s="8">
        <f>DAY(Tabla1[[#This Row],[Date]])</f>
        <v>10</v>
      </c>
      <c r="R1314" s="8">
        <f>MONTH(Tabla1[[#This Row],[Date]])</f>
        <v>7</v>
      </c>
      <c r="S1314" s="8">
        <f>YEAR(Tabla1[[#This Row],[Date]])</f>
        <v>2022</v>
      </c>
    </row>
    <row r="1315" spans="1:19" x14ac:dyDescent="0.2">
      <c r="A1315">
        <v>1314</v>
      </c>
      <c r="B1315" s="1">
        <v>44752</v>
      </c>
      <c r="C1315" t="s">
        <v>261</v>
      </c>
      <c r="D1315" t="s">
        <v>659</v>
      </c>
      <c r="E1315">
        <v>3</v>
      </c>
      <c r="F1315" t="s">
        <v>224</v>
      </c>
      <c r="G1315" t="s">
        <v>860</v>
      </c>
      <c r="H1315" t="s">
        <v>313</v>
      </c>
      <c r="M1315" s="2">
        <v>11000</v>
      </c>
      <c r="N1315" s="2">
        <v>22000</v>
      </c>
      <c r="O1315" s="2">
        <f>IF(Tabla1[[#This Row],[Mov]]="VNT",Tabla1[[#This Row],[Sale]]-Tabla1[[#This Row],[Cost]],-Tabla1[[#This Row],[Cost]]*Tabla1[[#This Row],[Cant]])</f>
        <v>-33000</v>
      </c>
      <c r="P1315" s="8">
        <f>IF(Tabla1[[#This Row],[Mov]]="VNT",-Tabla1[[#This Row],[Cant]],Tabla1[[#This Row],[Cant]])</f>
        <v>3</v>
      </c>
      <c r="Q1315" s="8">
        <f>DAY(Tabla1[[#This Row],[Date]])</f>
        <v>10</v>
      </c>
      <c r="R1315" s="8">
        <f>MONTH(Tabla1[[#This Row],[Date]])</f>
        <v>7</v>
      </c>
      <c r="S1315" s="8">
        <f>YEAR(Tabla1[[#This Row],[Date]])</f>
        <v>2022</v>
      </c>
    </row>
    <row r="1316" spans="1:19" x14ac:dyDescent="0.2">
      <c r="A1316">
        <v>1315</v>
      </c>
      <c r="B1316" s="1">
        <v>44752</v>
      </c>
      <c r="C1316" t="s">
        <v>261</v>
      </c>
      <c r="D1316" t="s">
        <v>659</v>
      </c>
      <c r="E1316">
        <v>2</v>
      </c>
      <c r="F1316" t="s">
        <v>224</v>
      </c>
      <c r="G1316" t="s">
        <v>263</v>
      </c>
      <c r="H1316" t="s">
        <v>282</v>
      </c>
      <c r="M1316" s="2">
        <v>8500</v>
      </c>
      <c r="N1316" s="2">
        <v>20000</v>
      </c>
      <c r="O1316" s="2">
        <f>IF(Tabla1[[#This Row],[Mov]]="VNT",Tabla1[[#This Row],[Sale]]-Tabla1[[#This Row],[Cost]],-Tabla1[[#This Row],[Cost]]*Tabla1[[#This Row],[Cant]])</f>
        <v>-17000</v>
      </c>
      <c r="P1316" s="8">
        <f>IF(Tabla1[[#This Row],[Mov]]="VNT",-Tabla1[[#This Row],[Cant]],Tabla1[[#This Row],[Cant]])</f>
        <v>2</v>
      </c>
      <c r="Q1316" s="8">
        <f>DAY(Tabla1[[#This Row],[Date]])</f>
        <v>10</v>
      </c>
      <c r="R1316" s="8">
        <f>MONTH(Tabla1[[#This Row],[Date]])</f>
        <v>7</v>
      </c>
      <c r="S1316" s="8">
        <f>YEAR(Tabla1[[#This Row],[Date]])</f>
        <v>2022</v>
      </c>
    </row>
    <row r="1317" spans="1:19" x14ac:dyDescent="0.2">
      <c r="A1317">
        <v>1316</v>
      </c>
      <c r="B1317" s="1">
        <v>44752</v>
      </c>
      <c r="C1317" t="s">
        <v>261</v>
      </c>
      <c r="D1317" t="s">
        <v>659</v>
      </c>
      <c r="E1317">
        <v>6</v>
      </c>
      <c r="F1317" t="s">
        <v>224</v>
      </c>
      <c r="G1317" t="s">
        <v>263</v>
      </c>
      <c r="H1317" t="s">
        <v>932</v>
      </c>
      <c r="M1317" s="2">
        <v>10500</v>
      </c>
      <c r="N1317" s="2">
        <v>22000</v>
      </c>
      <c r="O1317" s="2">
        <f>IF(Tabla1[[#This Row],[Mov]]="VNT",Tabla1[[#This Row],[Sale]]-Tabla1[[#This Row],[Cost]],-Tabla1[[#This Row],[Cost]]*Tabla1[[#This Row],[Cant]])</f>
        <v>-63000</v>
      </c>
      <c r="P1317" s="8">
        <f>IF(Tabla1[[#This Row],[Mov]]="VNT",-Tabla1[[#This Row],[Cant]],Tabla1[[#This Row],[Cant]])</f>
        <v>6</v>
      </c>
      <c r="Q1317" s="8">
        <f>DAY(Tabla1[[#This Row],[Date]])</f>
        <v>10</v>
      </c>
      <c r="R1317" s="8">
        <f>MONTH(Tabla1[[#This Row],[Date]])</f>
        <v>7</v>
      </c>
      <c r="S1317" s="8">
        <f>YEAR(Tabla1[[#This Row],[Date]])</f>
        <v>2022</v>
      </c>
    </row>
    <row r="1318" spans="1:19" x14ac:dyDescent="0.2">
      <c r="A1318">
        <v>1317</v>
      </c>
      <c r="B1318" s="1">
        <v>44752</v>
      </c>
      <c r="C1318" t="s">
        <v>261</v>
      </c>
      <c r="D1318" t="s">
        <v>659</v>
      </c>
      <c r="E1318">
        <v>2</v>
      </c>
      <c r="F1318" t="s">
        <v>224</v>
      </c>
      <c r="G1318" t="s">
        <v>263</v>
      </c>
      <c r="H1318" t="s">
        <v>393</v>
      </c>
      <c r="M1318" s="2">
        <v>8500</v>
      </c>
      <c r="N1318" s="2">
        <v>20000</v>
      </c>
      <c r="O1318" s="2">
        <f>IF(Tabla1[[#This Row],[Mov]]="VNT",Tabla1[[#This Row],[Sale]]-Tabla1[[#This Row],[Cost]],-Tabla1[[#This Row],[Cost]]*Tabla1[[#This Row],[Cant]])</f>
        <v>-17000</v>
      </c>
      <c r="P1318" s="8">
        <f>IF(Tabla1[[#This Row],[Mov]]="VNT",-Tabla1[[#This Row],[Cant]],Tabla1[[#This Row],[Cant]])</f>
        <v>2</v>
      </c>
      <c r="Q1318" s="8">
        <f>DAY(Tabla1[[#This Row],[Date]])</f>
        <v>10</v>
      </c>
      <c r="R1318" s="8">
        <f>MONTH(Tabla1[[#This Row],[Date]])</f>
        <v>7</v>
      </c>
      <c r="S1318" s="8">
        <f>YEAR(Tabla1[[#This Row],[Date]])</f>
        <v>2022</v>
      </c>
    </row>
    <row r="1319" spans="1:19" x14ac:dyDescent="0.2">
      <c r="A1319">
        <v>1318</v>
      </c>
      <c r="B1319" s="1">
        <v>44752</v>
      </c>
      <c r="C1319" t="s">
        <v>261</v>
      </c>
      <c r="D1319" t="s">
        <v>659</v>
      </c>
      <c r="E1319">
        <v>1</v>
      </c>
      <c r="F1319" t="s">
        <v>224</v>
      </c>
      <c r="G1319" t="s">
        <v>272</v>
      </c>
      <c r="H1319" t="s">
        <v>933</v>
      </c>
      <c r="M1319" s="2">
        <v>10500</v>
      </c>
      <c r="N1319" s="2">
        <v>22000</v>
      </c>
      <c r="O1319" s="2">
        <f>IF(Tabla1[[#This Row],[Mov]]="VNT",Tabla1[[#This Row],[Sale]]-Tabla1[[#This Row],[Cost]],-Tabla1[[#This Row],[Cost]]*Tabla1[[#This Row],[Cant]])</f>
        <v>-10500</v>
      </c>
      <c r="P1319" s="8">
        <f>IF(Tabla1[[#This Row],[Mov]]="VNT",-Tabla1[[#This Row],[Cant]],Tabla1[[#This Row],[Cant]])</f>
        <v>1</v>
      </c>
      <c r="Q1319" s="8">
        <f>DAY(Tabla1[[#This Row],[Date]])</f>
        <v>10</v>
      </c>
      <c r="R1319" s="8">
        <f>MONTH(Tabla1[[#This Row],[Date]])</f>
        <v>7</v>
      </c>
      <c r="S1319" s="8">
        <f>YEAR(Tabla1[[#This Row],[Date]])</f>
        <v>2022</v>
      </c>
    </row>
    <row r="1320" spans="1:19" x14ac:dyDescent="0.2">
      <c r="A1320">
        <v>1319</v>
      </c>
      <c r="B1320" s="1">
        <v>44752</v>
      </c>
      <c r="C1320" t="s">
        <v>261</v>
      </c>
      <c r="D1320" t="s">
        <v>659</v>
      </c>
      <c r="E1320">
        <v>1</v>
      </c>
      <c r="F1320" t="s">
        <v>224</v>
      </c>
      <c r="G1320" t="s">
        <v>263</v>
      </c>
      <c r="H1320" t="s">
        <v>281</v>
      </c>
      <c r="M1320" s="2">
        <v>9500</v>
      </c>
      <c r="N1320" s="2">
        <v>20000</v>
      </c>
      <c r="O1320" s="2">
        <f>IF(Tabla1[[#This Row],[Mov]]="VNT",Tabla1[[#This Row],[Sale]]-Tabla1[[#This Row],[Cost]],-Tabla1[[#This Row],[Cost]]*Tabla1[[#This Row],[Cant]])</f>
        <v>-9500</v>
      </c>
      <c r="P1320" s="8">
        <f>IF(Tabla1[[#This Row],[Mov]]="VNT",-Tabla1[[#This Row],[Cant]],Tabla1[[#This Row],[Cant]])</f>
        <v>1</v>
      </c>
      <c r="Q1320" s="8">
        <f>DAY(Tabla1[[#This Row],[Date]])</f>
        <v>10</v>
      </c>
      <c r="R1320" s="8">
        <f>MONTH(Tabla1[[#This Row],[Date]])</f>
        <v>7</v>
      </c>
      <c r="S1320" s="8">
        <f>YEAR(Tabla1[[#This Row],[Date]])</f>
        <v>2022</v>
      </c>
    </row>
    <row r="1321" spans="1:19" x14ac:dyDescent="0.2">
      <c r="A1321">
        <v>1320</v>
      </c>
      <c r="B1321" s="1">
        <v>44752</v>
      </c>
      <c r="C1321" t="s">
        <v>261</v>
      </c>
      <c r="D1321" t="s">
        <v>659</v>
      </c>
      <c r="E1321">
        <v>4</v>
      </c>
      <c r="F1321" t="s">
        <v>224</v>
      </c>
      <c r="G1321" t="s">
        <v>273</v>
      </c>
      <c r="H1321" t="s">
        <v>589</v>
      </c>
      <c r="M1321" s="2">
        <v>7000</v>
      </c>
      <c r="N1321" s="2">
        <v>20000</v>
      </c>
      <c r="O1321" s="2">
        <f>IF(Tabla1[[#This Row],[Mov]]="VNT",Tabla1[[#This Row],[Sale]]-Tabla1[[#This Row],[Cost]],-Tabla1[[#This Row],[Cost]]*Tabla1[[#This Row],[Cant]])</f>
        <v>-28000</v>
      </c>
      <c r="P1321" s="8">
        <f>IF(Tabla1[[#This Row],[Mov]]="VNT",-Tabla1[[#This Row],[Cant]],Tabla1[[#This Row],[Cant]])</f>
        <v>4</v>
      </c>
      <c r="Q1321" s="8">
        <f>DAY(Tabla1[[#This Row],[Date]])</f>
        <v>10</v>
      </c>
      <c r="R1321" s="8">
        <f>MONTH(Tabla1[[#This Row],[Date]])</f>
        <v>7</v>
      </c>
      <c r="S1321" s="8">
        <f>YEAR(Tabla1[[#This Row],[Date]])</f>
        <v>2022</v>
      </c>
    </row>
    <row r="1322" spans="1:19" x14ac:dyDescent="0.2">
      <c r="A1322">
        <v>1321</v>
      </c>
      <c r="B1322" s="1">
        <v>44752</v>
      </c>
      <c r="C1322" t="s">
        <v>261</v>
      </c>
      <c r="D1322" t="s">
        <v>659</v>
      </c>
      <c r="E1322">
        <v>45</v>
      </c>
      <c r="F1322" t="s">
        <v>225</v>
      </c>
      <c r="G1322" t="s">
        <v>589</v>
      </c>
      <c r="H1322" t="s">
        <v>589</v>
      </c>
      <c r="M1322" s="2">
        <v>1100</v>
      </c>
      <c r="N1322" s="2">
        <v>10000</v>
      </c>
      <c r="O1322" s="2">
        <f>IF(Tabla1[[#This Row],[Mov]]="VNT",Tabla1[[#This Row],[Sale]]-Tabla1[[#This Row],[Cost]],-Tabla1[[#This Row],[Cost]]*Tabla1[[#This Row],[Cant]])</f>
        <v>-49500</v>
      </c>
      <c r="P1322" s="8">
        <f>IF(Tabla1[[#This Row],[Mov]]="VNT",-Tabla1[[#This Row],[Cant]],Tabla1[[#This Row],[Cant]])</f>
        <v>45</v>
      </c>
      <c r="Q1322" s="8">
        <f>DAY(Tabla1[[#This Row],[Date]])</f>
        <v>10</v>
      </c>
      <c r="R1322" s="8">
        <f>MONTH(Tabla1[[#This Row],[Date]])</f>
        <v>7</v>
      </c>
      <c r="S1322" s="8">
        <f>YEAR(Tabla1[[#This Row],[Date]])</f>
        <v>2022</v>
      </c>
    </row>
    <row r="1323" spans="1:19" x14ac:dyDescent="0.2">
      <c r="A1323">
        <v>1322</v>
      </c>
      <c r="B1323" s="1">
        <v>44752</v>
      </c>
      <c r="C1323" t="s">
        <v>261</v>
      </c>
      <c r="D1323" t="s">
        <v>659</v>
      </c>
      <c r="E1323">
        <v>30</v>
      </c>
      <c r="F1323" t="s">
        <v>342</v>
      </c>
      <c r="G1323" t="s">
        <v>589</v>
      </c>
      <c r="H1323" t="s">
        <v>589</v>
      </c>
      <c r="M1323" s="2">
        <v>900</v>
      </c>
      <c r="N1323" s="2">
        <v>10000</v>
      </c>
      <c r="O1323" s="2">
        <f>IF(Tabla1[[#This Row],[Mov]]="VNT",Tabla1[[#This Row],[Sale]]-Tabla1[[#This Row],[Cost]],-Tabla1[[#This Row],[Cost]]*Tabla1[[#This Row],[Cant]])</f>
        <v>-27000</v>
      </c>
      <c r="P1323" s="8">
        <f>IF(Tabla1[[#This Row],[Mov]]="VNT",-Tabla1[[#This Row],[Cant]],Tabla1[[#This Row],[Cant]])</f>
        <v>30</v>
      </c>
      <c r="Q1323" s="8">
        <f>DAY(Tabla1[[#This Row],[Date]])</f>
        <v>10</v>
      </c>
      <c r="R1323" s="8">
        <f>MONTH(Tabla1[[#This Row],[Date]])</f>
        <v>7</v>
      </c>
      <c r="S1323" s="8">
        <f>YEAR(Tabla1[[#This Row],[Date]])</f>
        <v>2022</v>
      </c>
    </row>
    <row r="1324" spans="1:19" x14ac:dyDescent="0.2">
      <c r="A1324">
        <v>1323</v>
      </c>
      <c r="B1324" s="1">
        <v>44752</v>
      </c>
      <c r="C1324" t="s">
        <v>261</v>
      </c>
      <c r="D1324" t="s">
        <v>901</v>
      </c>
      <c r="E1324">
        <v>2</v>
      </c>
      <c r="F1324" t="s">
        <v>224</v>
      </c>
      <c r="G1324" t="s">
        <v>263</v>
      </c>
      <c r="H1324" t="s">
        <v>282</v>
      </c>
      <c r="M1324" s="2">
        <v>9500</v>
      </c>
      <c r="N1324" s="2">
        <v>20000</v>
      </c>
      <c r="O1324" s="2">
        <f>IF(Tabla1[[#This Row],[Mov]]="VNT",Tabla1[[#This Row],[Sale]]-Tabla1[[#This Row],[Cost]],-Tabla1[[#This Row],[Cost]]*Tabla1[[#This Row],[Cant]])</f>
        <v>-19000</v>
      </c>
      <c r="P1324" s="8">
        <f>IF(Tabla1[[#This Row],[Mov]]="VNT",-Tabla1[[#This Row],[Cant]],Tabla1[[#This Row],[Cant]])</f>
        <v>2</v>
      </c>
      <c r="Q1324" s="8">
        <f>DAY(Tabla1[[#This Row],[Date]])</f>
        <v>10</v>
      </c>
      <c r="R1324" s="8">
        <f>MONTH(Tabla1[[#This Row],[Date]])</f>
        <v>7</v>
      </c>
      <c r="S1324" s="8">
        <f>YEAR(Tabla1[[#This Row],[Date]])</f>
        <v>2022</v>
      </c>
    </row>
    <row r="1325" spans="1:19" x14ac:dyDescent="0.2">
      <c r="A1325">
        <v>1324</v>
      </c>
      <c r="B1325" s="1">
        <v>44752</v>
      </c>
      <c r="C1325" t="s">
        <v>261</v>
      </c>
      <c r="D1325" t="s">
        <v>901</v>
      </c>
      <c r="E1325">
        <v>2</v>
      </c>
      <c r="F1325" t="s">
        <v>224</v>
      </c>
      <c r="G1325" t="s">
        <v>273</v>
      </c>
      <c r="H1325" t="s">
        <v>589</v>
      </c>
      <c r="M1325" s="2">
        <v>7500</v>
      </c>
      <c r="N1325" s="2">
        <v>20000</v>
      </c>
      <c r="O1325" s="2">
        <f>IF(Tabla1[[#This Row],[Mov]]="VNT",Tabla1[[#This Row],[Sale]]-Tabla1[[#This Row],[Cost]],-Tabla1[[#This Row],[Cost]]*Tabla1[[#This Row],[Cant]])</f>
        <v>-15000</v>
      </c>
      <c r="P1325" s="8">
        <f>IF(Tabla1[[#This Row],[Mov]]="VNT",-Tabla1[[#This Row],[Cant]],Tabla1[[#This Row],[Cant]])</f>
        <v>2</v>
      </c>
      <c r="Q1325" s="8">
        <f>DAY(Tabla1[[#This Row],[Date]])</f>
        <v>10</v>
      </c>
      <c r="R1325" s="8">
        <f>MONTH(Tabla1[[#This Row],[Date]])</f>
        <v>7</v>
      </c>
      <c r="S1325" s="8">
        <f>YEAR(Tabla1[[#This Row],[Date]])</f>
        <v>2022</v>
      </c>
    </row>
    <row r="1326" spans="1:19" x14ac:dyDescent="0.2">
      <c r="A1326">
        <v>1325</v>
      </c>
      <c r="B1326" s="1">
        <v>44752</v>
      </c>
      <c r="C1326" t="s">
        <v>261</v>
      </c>
      <c r="D1326" t="s">
        <v>901</v>
      </c>
      <c r="E1326">
        <v>3</v>
      </c>
      <c r="F1326" t="s">
        <v>224</v>
      </c>
      <c r="G1326" t="s">
        <v>263</v>
      </c>
      <c r="H1326" t="s">
        <v>672</v>
      </c>
      <c r="M1326" s="2">
        <v>12000</v>
      </c>
      <c r="N1326" s="2">
        <v>24000</v>
      </c>
      <c r="O1326" s="2">
        <f>IF(Tabla1[[#This Row],[Mov]]="VNT",Tabla1[[#This Row],[Sale]]-Tabla1[[#This Row],[Cost]],-Tabla1[[#This Row],[Cost]]*Tabla1[[#This Row],[Cant]])</f>
        <v>-36000</v>
      </c>
      <c r="P1326" s="8">
        <f>IF(Tabla1[[#This Row],[Mov]]="VNT",-Tabla1[[#This Row],[Cant]],Tabla1[[#This Row],[Cant]])</f>
        <v>3</v>
      </c>
      <c r="Q1326" s="8">
        <f>DAY(Tabla1[[#This Row],[Date]])</f>
        <v>10</v>
      </c>
      <c r="R1326" s="8">
        <f>MONTH(Tabla1[[#This Row],[Date]])</f>
        <v>7</v>
      </c>
      <c r="S1326" s="8">
        <f>YEAR(Tabla1[[#This Row],[Date]])</f>
        <v>2022</v>
      </c>
    </row>
    <row r="1327" spans="1:19" x14ac:dyDescent="0.2">
      <c r="A1327">
        <v>1326</v>
      </c>
      <c r="B1327" s="1">
        <v>44752</v>
      </c>
      <c r="C1327" t="s">
        <v>261</v>
      </c>
      <c r="D1327" t="s">
        <v>901</v>
      </c>
      <c r="E1327">
        <v>1</v>
      </c>
      <c r="F1327" t="s">
        <v>30</v>
      </c>
      <c r="G1327" t="s">
        <v>272</v>
      </c>
      <c r="H1327" t="s">
        <v>934</v>
      </c>
      <c r="M1327" s="2">
        <v>14000</v>
      </c>
      <c r="N1327" s="2">
        <v>35000</v>
      </c>
      <c r="O1327" s="2">
        <f>IF(Tabla1[[#This Row],[Mov]]="VNT",Tabla1[[#This Row],[Sale]]-Tabla1[[#This Row],[Cost]],-Tabla1[[#This Row],[Cost]]*Tabla1[[#This Row],[Cant]])</f>
        <v>-14000</v>
      </c>
      <c r="P1327" s="8">
        <f>IF(Tabla1[[#This Row],[Mov]]="VNT",-Tabla1[[#This Row],[Cant]],Tabla1[[#This Row],[Cant]])</f>
        <v>1</v>
      </c>
      <c r="Q1327" s="8">
        <f>DAY(Tabla1[[#This Row],[Date]])</f>
        <v>10</v>
      </c>
      <c r="R1327" s="8">
        <f>MONTH(Tabla1[[#This Row],[Date]])</f>
        <v>7</v>
      </c>
      <c r="S1327" s="8">
        <f>YEAR(Tabla1[[#This Row],[Date]])</f>
        <v>2022</v>
      </c>
    </row>
    <row r="1328" spans="1:19" x14ac:dyDescent="0.2">
      <c r="A1328">
        <v>1327</v>
      </c>
      <c r="B1328" s="1">
        <v>44752</v>
      </c>
      <c r="C1328" t="s">
        <v>260</v>
      </c>
      <c r="D1328" t="s">
        <v>332</v>
      </c>
      <c r="E1328">
        <v>1</v>
      </c>
      <c r="F1328" t="s">
        <v>116</v>
      </c>
      <c r="G1328" t="s">
        <v>382</v>
      </c>
      <c r="H1328" t="s">
        <v>566</v>
      </c>
      <c r="M1328" s="2">
        <v>935</v>
      </c>
      <c r="N1328" s="2">
        <v>1000</v>
      </c>
      <c r="O1328" s="2">
        <f>IF(Tabla1[[#This Row],[Mov]]="VNT",Tabla1[[#This Row],[Sale]]-Tabla1[[#This Row],[Cost]],-Tabla1[[#This Row],[Cost]]*Tabla1[[#This Row],[Cant]])</f>
        <v>65</v>
      </c>
      <c r="P1328" s="8">
        <f>IF(Tabla1[[#This Row],[Mov]]="VNT",-Tabla1[[#This Row],[Cant]],Tabla1[[#This Row],[Cant]])</f>
        <v>-1</v>
      </c>
      <c r="Q1328" s="8">
        <f>DAY(Tabla1[[#This Row],[Date]])</f>
        <v>10</v>
      </c>
      <c r="R1328" s="8">
        <f>MONTH(Tabla1[[#This Row],[Date]])</f>
        <v>7</v>
      </c>
      <c r="S1328" s="8">
        <f>YEAR(Tabla1[[#This Row],[Date]])</f>
        <v>2022</v>
      </c>
    </row>
    <row r="1329" spans="1:19" x14ac:dyDescent="0.2">
      <c r="A1329">
        <v>1328</v>
      </c>
      <c r="B1329" s="1">
        <v>44753</v>
      </c>
      <c r="C1329" t="s">
        <v>260</v>
      </c>
      <c r="D1329" t="s">
        <v>332</v>
      </c>
      <c r="E1329">
        <v>1</v>
      </c>
      <c r="F1329" t="s">
        <v>26</v>
      </c>
      <c r="G1329" t="s">
        <v>262</v>
      </c>
      <c r="H1329" t="s">
        <v>591</v>
      </c>
      <c r="I1329" t="s">
        <v>20</v>
      </c>
      <c r="J1329" t="s">
        <v>25</v>
      </c>
      <c r="K1329" t="s">
        <v>18</v>
      </c>
      <c r="L1329" t="s">
        <v>52</v>
      </c>
      <c r="M1329" s="2">
        <v>8000</v>
      </c>
      <c r="N1329" s="2">
        <v>18000</v>
      </c>
      <c r="O1329" s="2">
        <f>IF(Tabla1[[#This Row],[Mov]]="VNT",Tabla1[[#This Row],[Sale]]-Tabla1[[#This Row],[Cost]],-Tabla1[[#This Row],[Cost]]*Tabla1[[#This Row],[Cant]])</f>
        <v>10000</v>
      </c>
      <c r="P1329" s="8">
        <f>IF(Tabla1[[#This Row],[Mov]]="VNT",-Tabla1[[#This Row],[Cant]],Tabla1[[#This Row],[Cant]])</f>
        <v>-1</v>
      </c>
      <c r="Q1329" s="8">
        <f>DAY(Tabla1[[#This Row],[Date]])</f>
        <v>11</v>
      </c>
      <c r="R1329" s="8">
        <f>MONTH(Tabla1[[#This Row],[Date]])</f>
        <v>7</v>
      </c>
      <c r="S1329" s="8">
        <f>YEAR(Tabla1[[#This Row],[Date]])</f>
        <v>2022</v>
      </c>
    </row>
    <row r="1330" spans="1:19" x14ac:dyDescent="0.2">
      <c r="A1330">
        <v>1329</v>
      </c>
      <c r="B1330" s="1">
        <v>44753</v>
      </c>
      <c r="C1330" t="s">
        <v>260</v>
      </c>
      <c r="D1330" t="s">
        <v>332</v>
      </c>
      <c r="E1330">
        <v>1</v>
      </c>
      <c r="F1330" t="s">
        <v>342</v>
      </c>
      <c r="G1330" t="s">
        <v>284</v>
      </c>
      <c r="H1330" t="s">
        <v>381</v>
      </c>
      <c r="M1330" s="2">
        <v>1000</v>
      </c>
      <c r="N1330" s="2">
        <v>10000</v>
      </c>
      <c r="O1330" s="2">
        <f>IF(Tabla1[[#This Row],[Mov]]="VNT",Tabla1[[#This Row],[Sale]]-Tabla1[[#This Row],[Cost]],-Tabla1[[#This Row],[Cost]]*Tabla1[[#This Row],[Cant]])</f>
        <v>9000</v>
      </c>
      <c r="P1330" s="8">
        <f>IF(Tabla1[[#This Row],[Mov]]="VNT",-Tabla1[[#This Row],[Cant]],Tabla1[[#This Row],[Cant]])</f>
        <v>-1</v>
      </c>
      <c r="Q1330" s="8">
        <f>DAY(Tabla1[[#This Row],[Date]])</f>
        <v>11</v>
      </c>
      <c r="R1330" s="8">
        <f>MONTH(Tabla1[[#This Row],[Date]])</f>
        <v>7</v>
      </c>
      <c r="S1330" s="8">
        <f>YEAR(Tabla1[[#This Row],[Date]])</f>
        <v>2022</v>
      </c>
    </row>
    <row r="1331" spans="1:19" x14ac:dyDescent="0.2">
      <c r="A1331">
        <v>1330</v>
      </c>
      <c r="B1331" s="1">
        <v>44753</v>
      </c>
      <c r="C1331" t="s">
        <v>260</v>
      </c>
      <c r="D1331" t="s">
        <v>332</v>
      </c>
      <c r="E1331">
        <v>1</v>
      </c>
      <c r="F1331" t="s">
        <v>224</v>
      </c>
      <c r="G1331" t="s">
        <v>284</v>
      </c>
      <c r="H1331" t="s">
        <v>381</v>
      </c>
      <c r="M1331" s="2">
        <v>11000</v>
      </c>
      <c r="N1331" s="2">
        <v>22000</v>
      </c>
      <c r="O1331" s="2">
        <f>IF(Tabla1[[#This Row],[Mov]]="VNT",Tabla1[[#This Row],[Sale]]-Tabla1[[#This Row],[Cost]],-Tabla1[[#This Row],[Cost]]*Tabla1[[#This Row],[Cant]])</f>
        <v>11000</v>
      </c>
      <c r="P1331" s="8">
        <f>IF(Tabla1[[#This Row],[Mov]]="VNT",-Tabla1[[#This Row],[Cant]],Tabla1[[#This Row],[Cant]])</f>
        <v>-1</v>
      </c>
      <c r="Q1331" s="8">
        <f>DAY(Tabla1[[#This Row],[Date]])</f>
        <v>11</v>
      </c>
      <c r="R1331" s="8">
        <f>MONTH(Tabla1[[#This Row],[Date]])</f>
        <v>7</v>
      </c>
      <c r="S1331" s="8">
        <f>YEAR(Tabla1[[#This Row],[Date]])</f>
        <v>2022</v>
      </c>
    </row>
    <row r="1332" spans="1:19" x14ac:dyDescent="0.2">
      <c r="A1332">
        <v>1331</v>
      </c>
      <c r="B1332" s="1">
        <v>44753</v>
      </c>
      <c r="C1332" t="s">
        <v>260</v>
      </c>
      <c r="D1332" t="s">
        <v>332</v>
      </c>
      <c r="E1332">
        <v>1</v>
      </c>
      <c r="F1332" t="s">
        <v>458</v>
      </c>
      <c r="G1332" t="s">
        <v>272</v>
      </c>
      <c r="H1332" t="s">
        <v>935</v>
      </c>
      <c r="M1332" s="2">
        <v>0</v>
      </c>
      <c r="N1332" s="2">
        <v>50000</v>
      </c>
      <c r="O1332" s="2">
        <f>IF(Tabla1[[#This Row],[Mov]]="VNT",Tabla1[[#This Row],[Sale]]-Tabla1[[#This Row],[Cost]],-Tabla1[[#This Row],[Cost]]*Tabla1[[#This Row],[Cant]])</f>
        <v>50000</v>
      </c>
      <c r="P1332" s="8">
        <f>IF(Tabla1[[#This Row],[Mov]]="VNT",-Tabla1[[#This Row],[Cant]],Tabla1[[#This Row],[Cant]])</f>
        <v>-1</v>
      </c>
      <c r="Q1332" s="8">
        <f>DAY(Tabla1[[#This Row],[Date]])</f>
        <v>11</v>
      </c>
      <c r="R1332" s="8">
        <f>MONTH(Tabla1[[#This Row],[Date]])</f>
        <v>7</v>
      </c>
      <c r="S1332" s="8">
        <f>YEAR(Tabla1[[#This Row],[Date]])</f>
        <v>2022</v>
      </c>
    </row>
    <row r="1333" spans="1:19" x14ac:dyDescent="0.2">
      <c r="A1333">
        <v>1332</v>
      </c>
      <c r="B1333" s="1">
        <v>44753</v>
      </c>
      <c r="C1333" t="s">
        <v>260</v>
      </c>
      <c r="D1333" t="s">
        <v>332</v>
      </c>
      <c r="E1333">
        <v>1</v>
      </c>
      <c r="F1333" t="s">
        <v>891</v>
      </c>
      <c r="G1333" t="s">
        <v>262</v>
      </c>
      <c r="H1333" t="s">
        <v>936</v>
      </c>
      <c r="M1333" s="2">
        <v>4000</v>
      </c>
      <c r="N1333" s="2">
        <v>10000</v>
      </c>
      <c r="O1333" s="2">
        <f>IF(Tabla1[[#This Row],[Mov]]="VNT",Tabla1[[#This Row],[Sale]]-Tabla1[[#This Row],[Cost]],-Tabla1[[#This Row],[Cost]]*Tabla1[[#This Row],[Cant]])</f>
        <v>6000</v>
      </c>
      <c r="P1333" s="8">
        <f>IF(Tabla1[[#This Row],[Mov]]="VNT",-Tabla1[[#This Row],[Cant]],Tabla1[[#This Row],[Cant]])</f>
        <v>-1</v>
      </c>
      <c r="Q1333" s="8">
        <f>DAY(Tabla1[[#This Row],[Date]])</f>
        <v>11</v>
      </c>
      <c r="R1333" s="8">
        <f>MONTH(Tabla1[[#This Row],[Date]])</f>
        <v>7</v>
      </c>
      <c r="S1333" s="8">
        <f>YEAR(Tabla1[[#This Row],[Date]])</f>
        <v>2022</v>
      </c>
    </row>
    <row r="1334" spans="1:19" x14ac:dyDescent="0.2">
      <c r="A1334">
        <v>1333</v>
      </c>
      <c r="B1334" s="1">
        <v>44753</v>
      </c>
      <c r="C1334" t="s">
        <v>260</v>
      </c>
      <c r="D1334" t="s">
        <v>332</v>
      </c>
      <c r="E1334">
        <v>1</v>
      </c>
      <c r="F1334" t="s">
        <v>937</v>
      </c>
      <c r="G1334" t="s">
        <v>870</v>
      </c>
      <c r="H1334" t="s">
        <v>871</v>
      </c>
      <c r="M1334" s="2">
        <v>7000</v>
      </c>
      <c r="N1334" s="2">
        <v>12000</v>
      </c>
      <c r="O1334" s="2">
        <f>IF(Tabla1[[#This Row],[Mov]]="VNT",Tabla1[[#This Row],[Sale]]-Tabla1[[#This Row],[Cost]],-Tabla1[[#This Row],[Cost]]*Tabla1[[#This Row],[Cant]])</f>
        <v>5000</v>
      </c>
      <c r="P1334" s="8">
        <f>IF(Tabla1[[#This Row],[Mov]]="VNT",-Tabla1[[#This Row],[Cant]],Tabla1[[#This Row],[Cant]])</f>
        <v>-1</v>
      </c>
      <c r="Q1334" s="8">
        <f>DAY(Tabla1[[#This Row],[Date]])</f>
        <v>11</v>
      </c>
      <c r="R1334" s="8">
        <f>MONTH(Tabla1[[#This Row],[Date]])</f>
        <v>7</v>
      </c>
      <c r="S1334" s="8">
        <f>YEAR(Tabla1[[#This Row],[Date]])</f>
        <v>2022</v>
      </c>
    </row>
    <row r="1335" spans="1:19" x14ac:dyDescent="0.2">
      <c r="A1335">
        <v>1334</v>
      </c>
      <c r="B1335" s="1">
        <v>44753</v>
      </c>
      <c r="C1335" t="s">
        <v>260</v>
      </c>
      <c r="D1335" t="s">
        <v>332</v>
      </c>
      <c r="E1335">
        <v>1</v>
      </c>
      <c r="F1335" t="s">
        <v>116</v>
      </c>
      <c r="G1335" t="s">
        <v>382</v>
      </c>
      <c r="H1335" t="s">
        <v>514</v>
      </c>
      <c r="M1335" s="2">
        <v>2805</v>
      </c>
      <c r="N1335" s="2">
        <v>3000</v>
      </c>
      <c r="O1335" s="2">
        <f>IF(Tabla1[[#This Row],[Mov]]="VNT",Tabla1[[#This Row],[Sale]]-Tabla1[[#This Row],[Cost]],-Tabla1[[#This Row],[Cost]]*Tabla1[[#This Row],[Cant]])</f>
        <v>195</v>
      </c>
      <c r="P1335" s="8">
        <f>IF(Tabla1[[#This Row],[Mov]]="VNT",-Tabla1[[#This Row],[Cant]],Tabla1[[#This Row],[Cant]])</f>
        <v>-1</v>
      </c>
      <c r="Q1335" s="8">
        <f>DAY(Tabla1[[#This Row],[Date]])</f>
        <v>11</v>
      </c>
      <c r="R1335" s="8">
        <f>MONTH(Tabla1[[#This Row],[Date]])</f>
        <v>7</v>
      </c>
      <c r="S1335" s="8">
        <f>YEAR(Tabla1[[#This Row],[Date]])</f>
        <v>2022</v>
      </c>
    </row>
    <row r="1336" spans="1:19" x14ac:dyDescent="0.2">
      <c r="A1336">
        <v>1335</v>
      </c>
      <c r="B1336" s="1">
        <v>44753</v>
      </c>
      <c r="C1336" t="s">
        <v>260</v>
      </c>
      <c r="D1336" t="s">
        <v>332</v>
      </c>
      <c r="E1336">
        <v>1</v>
      </c>
      <c r="F1336" t="s">
        <v>21</v>
      </c>
      <c r="G1336" t="s">
        <v>272</v>
      </c>
      <c r="H1336" t="s">
        <v>830</v>
      </c>
      <c r="M1336" s="2">
        <v>3700</v>
      </c>
      <c r="N1336" s="2">
        <v>14000</v>
      </c>
      <c r="O1336" s="2">
        <f>IF(Tabla1[[#This Row],[Mov]]="VNT",Tabla1[[#This Row],[Sale]]-Tabla1[[#This Row],[Cost]],-Tabla1[[#This Row],[Cost]]*Tabla1[[#This Row],[Cant]])</f>
        <v>10300</v>
      </c>
      <c r="P1336" s="8">
        <f>IF(Tabla1[[#This Row],[Mov]]="VNT",-Tabla1[[#This Row],[Cant]],Tabla1[[#This Row],[Cant]])</f>
        <v>-1</v>
      </c>
      <c r="Q1336" s="8">
        <f>DAY(Tabla1[[#This Row],[Date]])</f>
        <v>11</v>
      </c>
      <c r="R1336" s="8">
        <f>MONTH(Tabla1[[#This Row],[Date]])</f>
        <v>7</v>
      </c>
      <c r="S1336" s="8">
        <f>YEAR(Tabla1[[#This Row],[Date]])</f>
        <v>2022</v>
      </c>
    </row>
    <row r="1337" spans="1:19" x14ac:dyDescent="0.2">
      <c r="A1337">
        <v>1336</v>
      </c>
      <c r="B1337" s="1">
        <v>44753</v>
      </c>
      <c r="C1337" t="s">
        <v>260</v>
      </c>
      <c r="D1337" t="s">
        <v>332</v>
      </c>
      <c r="E1337">
        <v>1</v>
      </c>
      <c r="F1337" t="s">
        <v>116</v>
      </c>
      <c r="G1337" t="s">
        <v>347</v>
      </c>
      <c r="H1337" t="s">
        <v>518</v>
      </c>
      <c r="M1337" s="2">
        <v>2805</v>
      </c>
      <c r="N1337" s="2">
        <v>3000</v>
      </c>
      <c r="O1337" s="2">
        <f>IF(Tabla1[[#This Row],[Mov]]="VNT",Tabla1[[#This Row],[Sale]]-Tabla1[[#This Row],[Cost]],-Tabla1[[#This Row],[Cost]]*Tabla1[[#This Row],[Cant]])</f>
        <v>195</v>
      </c>
      <c r="P1337" s="8">
        <f>IF(Tabla1[[#This Row],[Mov]]="VNT",-Tabla1[[#This Row],[Cant]],Tabla1[[#This Row],[Cant]])</f>
        <v>-1</v>
      </c>
      <c r="Q1337" s="8">
        <f>DAY(Tabla1[[#This Row],[Date]])</f>
        <v>11</v>
      </c>
      <c r="R1337" s="8">
        <f>MONTH(Tabla1[[#This Row],[Date]])</f>
        <v>7</v>
      </c>
      <c r="S1337" s="8">
        <f>YEAR(Tabla1[[#This Row],[Date]])</f>
        <v>2022</v>
      </c>
    </row>
    <row r="1338" spans="1:19" x14ac:dyDescent="0.2">
      <c r="A1338">
        <v>1337</v>
      </c>
      <c r="B1338" s="1">
        <v>44753</v>
      </c>
      <c r="C1338" t="s">
        <v>260</v>
      </c>
      <c r="D1338" t="s">
        <v>332</v>
      </c>
      <c r="E1338">
        <v>1</v>
      </c>
      <c r="F1338" t="s">
        <v>21</v>
      </c>
      <c r="G1338" t="s">
        <v>273</v>
      </c>
      <c r="H1338" t="s">
        <v>41</v>
      </c>
      <c r="I1338" t="s">
        <v>41</v>
      </c>
      <c r="M1338" s="2">
        <v>13500</v>
      </c>
      <c r="N1338" s="2">
        <v>29000</v>
      </c>
      <c r="O1338" s="2">
        <f>IF(Tabla1[[#This Row],[Mov]]="VNT",Tabla1[[#This Row],[Sale]]-Tabla1[[#This Row],[Cost]],-Tabla1[[#This Row],[Cost]]*Tabla1[[#This Row],[Cant]])</f>
        <v>15500</v>
      </c>
      <c r="P1338" s="8">
        <f>IF(Tabla1[[#This Row],[Mov]]="VNT",-Tabla1[[#This Row],[Cant]],Tabla1[[#This Row],[Cant]])</f>
        <v>-1</v>
      </c>
      <c r="Q1338" s="8">
        <f>DAY(Tabla1[[#This Row],[Date]])</f>
        <v>11</v>
      </c>
      <c r="R1338" s="8">
        <f>MONTH(Tabla1[[#This Row],[Date]])</f>
        <v>7</v>
      </c>
      <c r="S1338" s="8">
        <f>YEAR(Tabla1[[#This Row],[Date]])</f>
        <v>2022</v>
      </c>
    </row>
    <row r="1339" spans="1:19" x14ac:dyDescent="0.2">
      <c r="A1339">
        <v>1338</v>
      </c>
      <c r="B1339" s="1">
        <v>44753</v>
      </c>
      <c r="C1339" t="s">
        <v>260</v>
      </c>
      <c r="D1339" t="s">
        <v>332</v>
      </c>
      <c r="E1339">
        <v>1</v>
      </c>
      <c r="F1339" t="s">
        <v>891</v>
      </c>
      <c r="G1339" t="s">
        <v>262</v>
      </c>
      <c r="H1339" t="s">
        <v>300</v>
      </c>
      <c r="M1339" s="2">
        <v>3500</v>
      </c>
      <c r="N1339" s="2">
        <v>10000</v>
      </c>
      <c r="O1339" s="2">
        <f>IF(Tabla1[[#This Row],[Mov]]="VNT",Tabla1[[#This Row],[Sale]]-Tabla1[[#This Row],[Cost]],-Tabla1[[#This Row],[Cost]]*Tabla1[[#This Row],[Cant]])</f>
        <v>6500</v>
      </c>
      <c r="P1339" s="8">
        <f>IF(Tabla1[[#This Row],[Mov]]="VNT",-Tabla1[[#This Row],[Cant]],Tabla1[[#This Row],[Cant]])</f>
        <v>-1</v>
      </c>
      <c r="Q1339" s="8">
        <f>DAY(Tabla1[[#This Row],[Date]])</f>
        <v>11</v>
      </c>
      <c r="R1339" s="8">
        <f>MONTH(Tabla1[[#This Row],[Date]])</f>
        <v>7</v>
      </c>
      <c r="S1339" s="8">
        <f>YEAR(Tabla1[[#This Row],[Date]])</f>
        <v>2022</v>
      </c>
    </row>
    <row r="1340" spans="1:19" x14ac:dyDescent="0.2">
      <c r="A1340">
        <v>1339</v>
      </c>
      <c r="B1340" s="1">
        <v>44753</v>
      </c>
      <c r="C1340" t="s">
        <v>260</v>
      </c>
      <c r="D1340" t="s">
        <v>332</v>
      </c>
      <c r="E1340">
        <v>1</v>
      </c>
      <c r="F1340" t="s">
        <v>342</v>
      </c>
      <c r="G1340" t="s">
        <v>262</v>
      </c>
      <c r="H1340" t="s">
        <v>300</v>
      </c>
      <c r="M1340" s="2">
        <v>1000</v>
      </c>
      <c r="N1340" s="2">
        <v>10000</v>
      </c>
      <c r="O1340" s="2">
        <f>IF(Tabla1[[#This Row],[Mov]]="VNT",Tabla1[[#This Row],[Sale]]-Tabla1[[#This Row],[Cost]],-Tabla1[[#This Row],[Cost]]*Tabla1[[#This Row],[Cant]])</f>
        <v>9000</v>
      </c>
      <c r="P1340" s="8">
        <f>IF(Tabla1[[#This Row],[Mov]]="VNT",-Tabla1[[#This Row],[Cant]],Tabla1[[#This Row],[Cant]])</f>
        <v>-1</v>
      </c>
      <c r="Q1340" s="8">
        <f>DAY(Tabla1[[#This Row],[Date]])</f>
        <v>11</v>
      </c>
      <c r="R1340" s="8">
        <f>MONTH(Tabla1[[#This Row],[Date]])</f>
        <v>7</v>
      </c>
      <c r="S1340" s="8">
        <f>YEAR(Tabla1[[#This Row],[Date]])</f>
        <v>2022</v>
      </c>
    </row>
    <row r="1341" spans="1:19" x14ac:dyDescent="0.2">
      <c r="A1341">
        <v>1340</v>
      </c>
      <c r="B1341" s="1">
        <v>44753</v>
      </c>
      <c r="C1341" t="s">
        <v>260</v>
      </c>
      <c r="D1341" t="s">
        <v>122</v>
      </c>
      <c r="E1341">
        <v>1</v>
      </c>
      <c r="F1341" t="s">
        <v>480</v>
      </c>
      <c r="G1341" t="s">
        <v>481</v>
      </c>
      <c r="H1341" t="s">
        <v>482</v>
      </c>
      <c r="M1341" s="2">
        <v>118300</v>
      </c>
      <c r="N1341" s="2">
        <v>118400</v>
      </c>
      <c r="O1341" s="2">
        <f>IF(Tabla1[[#This Row],[Mov]]="VNT",Tabla1[[#This Row],[Sale]]-Tabla1[[#This Row],[Cost]],-Tabla1[[#This Row],[Cost]]*Tabla1[[#This Row],[Cant]])</f>
        <v>100</v>
      </c>
      <c r="P1341" s="8">
        <f>IF(Tabla1[[#This Row],[Mov]]="VNT",-Tabla1[[#This Row],[Cant]],Tabla1[[#This Row],[Cant]])</f>
        <v>-1</v>
      </c>
      <c r="Q1341" s="8">
        <f>DAY(Tabla1[[#This Row],[Date]])</f>
        <v>11</v>
      </c>
      <c r="R1341" s="8">
        <f>MONTH(Tabla1[[#This Row],[Date]])</f>
        <v>7</v>
      </c>
      <c r="S1341" s="8">
        <f>YEAR(Tabla1[[#This Row],[Date]])</f>
        <v>2022</v>
      </c>
    </row>
    <row r="1342" spans="1:19" x14ac:dyDescent="0.2">
      <c r="A1342">
        <v>1341</v>
      </c>
      <c r="B1342" s="1">
        <v>44753</v>
      </c>
      <c r="C1342" t="s">
        <v>260</v>
      </c>
      <c r="D1342" t="s">
        <v>332</v>
      </c>
      <c r="E1342">
        <v>1</v>
      </c>
      <c r="F1342" t="s">
        <v>342</v>
      </c>
      <c r="G1342" t="s">
        <v>263</v>
      </c>
      <c r="H1342" t="s">
        <v>940</v>
      </c>
      <c r="M1342" s="2">
        <v>1000</v>
      </c>
      <c r="N1342" s="2">
        <v>10000</v>
      </c>
      <c r="O1342" s="2">
        <f>IF(Tabla1[[#This Row],[Mov]]="VNT",Tabla1[[#This Row],[Sale]]-Tabla1[[#This Row],[Cost]],-Tabla1[[#This Row],[Cost]]*Tabla1[[#This Row],[Cant]])</f>
        <v>9000</v>
      </c>
      <c r="P1342" s="8">
        <f>IF(Tabla1[[#This Row],[Mov]]="VNT",-Tabla1[[#This Row],[Cant]],Tabla1[[#This Row],[Cant]])</f>
        <v>-1</v>
      </c>
      <c r="Q1342" s="8">
        <f>DAY(Tabla1[[#This Row],[Date]])</f>
        <v>11</v>
      </c>
      <c r="R1342" s="8">
        <f>MONTH(Tabla1[[#This Row],[Date]])</f>
        <v>7</v>
      </c>
      <c r="S1342" s="8">
        <f>YEAR(Tabla1[[#This Row],[Date]])</f>
        <v>2022</v>
      </c>
    </row>
    <row r="1343" spans="1:19" x14ac:dyDescent="0.2">
      <c r="A1343">
        <v>1342</v>
      </c>
      <c r="B1343" s="1">
        <v>44753</v>
      </c>
      <c r="C1343" t="s">
        <v>260</v>
      </c>
      <c r="D1343" t="s">
        <v>332</v>
      </c>
      <c r="E1343">
        <v>1</v>
      </c>
      <c r="F1343" t="s">
        <v>15</v>
      </c>
      <c r="G1343" t="s">
        <v>333</v>
      </c>
      <c r="H1343" t="s">
        <v>219</v>
      </c>
      <c r="M1343" s="2">
        <v>5000</v>
      </c>
      <c r="N1343" s="2">
        <v>12000</v>
      </c>
      <c r="O1343" s="2">
        <f>IF(Tabla1[[#This Row],[Mov]]="VNT",Tabla1[[#This Row],[Sale]]-Tabla1[[#This Row],[Cost]],-Tabla1[[#This Row],[Cost]]*Tabla1[[#This Row],[Cant]])</f>
        <v>7000</v>
      </c>
      <c r="P1343" s="8">
        <f>IF(Tabla1[[#This Row],[Mov]]="VNT",-Tabla1[[#This Row],[Cant]],Tabla1[[#This Row],[Cant]])</f>
        <v>-1</v>
      </c>
      <c r="Q1343" s="8">
        <f>DAY(Tabla1[[#This Row],[Date]])</f>
        <v>11</v>
      </c>
      <c r="R1343" s="8">
        <f>MONTH(Tabla1[[#This Row],[Date]])</f>
        <v>7</v>
      </c>
      <c r="S1343" s="8">
        <f>YEAR(Tabla1[[#This Row],[Date]])</f>
        <v>2022</v>
      </c>
    </row>
    <row r="1344" spans="1:19" x14ac:dyDescent="0.2">
      <c r="A1344">
        <v>1343</v>
      </c>
      <c r="B1344" s="1">
        <v>44753</v>
      </c>
      <c r="C1344" t="s">
        <v>260</v>
      </c>
      <c r="D1344" t="s">
        <v>332</v>
      </c>
      <c r="E1344">
        <v>1</v>
      </c>
      <c r="F1344" t="s">
        <v>532</v>
      </c>
      <c r="G1344" t="s">
        <v>272</v>
      </c>
      <c r="H1344" t="s">
        <v>926</v>
      </c>
      <c r="M1344" s="2">
        <v>45000</v>
      </c>
      <c r="N1344" s="2">
        <v>70000</v>
      </c>
      <c r="O1344" s="2">
        <f>IF(Tabla1[[#This Row],[Mov]]="VNT",Tabla1[[#This Row],[Sale]]-Tabla1[[#This Row],[Cost]],-Tabla1[[#This Row],[Cost]]*Tabla1[[#This Row],[Cant]])</f>
        <v>25000</v>
      </c>
      <c r="P1344" s="8">
        <f>IF(Tabla1[[#This Row],[Mov]]="VNT",-Tabla1[[#This Row],[Cant]],Tabla1[[#This Row],[Cant]])</f>
        <v>-1</v>
      </c>
      <c r="Q1344" s="8">
        <f>DAY(Tabla1[[#This Row],[Date]])</f>
        <v>11</v>
      </c>
      <c r="R1344" s="8">
        <f>MONTH(Tabla1[[#This Row],[Date]])</f>
        <v>7</v>
      </c>
      <c r="S1344" s="8">
        <f>YEAR(Tabla1[[#This Row],[Date]])</f>
        <v>2022</v>
      </c>
    </row>
    <row r="1345" spans="1:19" x14ac:dyDescent="0.2">
      <c r="A1345">
        <v>1344</v>
      </c>
      <c r="B1345" s="1">
        <v>44753</v>
      </c>
      <c r="C1345" t="s">
        <v>260</v>
      </c>
      <c r="D1345" t="s">
        <v>332</v>
      </c>
      <c r="E1345">
        <v>1</v>
      </c>
      <c r="F1345" t="s">
        <v>103</v>
      </c>
      <c r="G1345" t="s">
        <v>262</v>
      </c>
      <c r="H1345" t="s">
        <v>304</v>
      </c>
      <c r="M1345" s="2">
        <v>125000</v>
      </c>
      <c r="N1345" s="2">
        <v>270000</v>
      </c>
      <c r="O1345" s="2">
        <f>IF(Tabla1[[#This Row],[Mov]]="VNT",Tabla1[[#This Row],[Sale]]-Tabla1[[#This Row],[Cost]],-Tabla1[[#This Row],[Cost]]*Tabla1[[#This Row],[Cant]])</f>
        <v>145000</v>
      </c>
      <c r="P1345" s="8">
        <f>IF(Tabla1[[#This Row],[Mov]]="VNT",-Tabla1[[#This Row],[Cant]],Tabla1[[#This Row],[Cant]])</f>
        <v>-1</v>
      </c>
      <c r="Q1345" s="8">
        <f>DAY(Tabla1[[#This Row],[Date]])</f>
        <v>11</v>
      </c>
      <c r="R1345" s="8">
        <f>MONTH(Tabla1[[#This Row],[Date]])</f>
        <v>7</v>
      </c>
      <c r="S1345" s="8">
        <f>YEAR(Tabla1[[#This Row],[Date]])</f>
        <v>2022</v>
      </c>
    </row>
    <row r="1346" spans="1:19" x14ac:dyDescent="0.2">
      <c r="A1346">
        <v>1345</v>
      </c>
      <c r="B1346" s="1">
        <v>44753</v>
      </c>
      <c r="C1346" t="s">
        <v>260</v>
      </c>
      <c r="D1346" t="s">
        <v>332</v>
      </c>
      <c r="E1346">
        <v>1</v>
      </c>
      <c r="F1346" t="s">
        <v>26</v>
      </c>
      <c r="G1346" t="s">
        <v>262</v>
      </c>
      <c r="H1346" t="s">
        <v>591</v>
      </c>
      <c r="I1346" t="s">
        <v>20</v>
      </c>
      <c r="J1346" t="s">
        <v>25</v>
      </c>
      <c r="K1346" t="s">
        <v>18</v>
      </c>
      <c r="L1346" t="s">
        <v>52</v>
      </c>
      <c r="M1346" s="2">
        <v>8000</v>
      </c>
      <c r="N1346" s="2">
        <v>15000</v>
      </c>
      <c r="O1346" s="2">
        <f>IF(Tabla1[[#This Row],[Mov]]="VNT",Tabla1[[#This Row],[Sale]]-Tabla1[[#This Row],[Cost]],-Tabla1[[#This Row],[Cost]]*Tabla1[[#This Row],[Cant]])</f>
        <v>7000</v>
      </c>
      <c r="P1346" s="8">
        <f>IF(Tabla1[[#This Row],[Mov]]="VNT",-Tabla1[[#This Row],[Cant]],Tabla1[[#This Row],[Cant]])</f>
        <v>-1</v>
      </c>
      <c r="Q1346" s="8">
        <f>DAY(Tabla1[[#This Row],[Date]])</f>
        <v>11</v>
      </c>
      <c r="R1346" s="8">
        <f>MONTH(Tabla1[[#This Row],[Date]])</f>
        <v>7</v>
      </c>
      <c r="S1346" s="8">
        <f>YEAR(Tabla1[[#This Row],[Date]])</f>
        <v>2022</v>
      </c>
    </row>
    <row r="1347" spans="1:19" x14ac:dyDescent="0.2">
      <c r="A1347">
        <v>1346</v>
      </c>
      <c r="B1347" s="1">
        <v>44753</v>
      </c>
      <c r="C1347" t="s">
        <v>261</v>
      </c>
      <c r="D1347" t="s">
        <v>332</v>
      </c>
      <c r="E1347">
        <v>1</v>
      </c>
      <c r="F1347" t="s">
        <v>103</v>
      </c>
      <c r="G1347" t="s">
        <v>262</v>
      </c>
      <c r="H1347" t="s">
        <v>495</v>
      </c>
      <c r="L1347" t="s">
        <v>941</v>
      </c>
      <c r="M1347" s="2">
        <v>80000</v>
      </c>
      <c r="N1347" s="2">
        <v>0</v>
      </c>
      <c r="O1347" s="2">
        <f>IF(Tabla1[[#This Row],[Mov]]="VNT",Tabla1[[#This Row],[Sale]]-Tabla1[[#This Row],[Cost]],-Tabla1[[#This Row],[Cost]]*Tabla1[[#This Row],[Cant]])</f>
        <v>-80000</v>
      </c>
      <c r="P1347" s="8">
        <f>IF(Tabla1[[#This Row],[Mov]]="VNT",-Tabla1[[#This Row],[Cant]],Tabla1[[#This Row],[Cant]])</f>
        <v>1</v>
      </c>
      <c r="Q1347" s="8">
        <f>DAY(Tabla1[[#This Row],[Date]])</f>
        <v>11</v>
      </c>
      <c r="R1347" s="8">
        <f>MONTH(Tabla1[[#This Row],[Date]])</f>
        <v>7</v>
      </c>
      <c r="S1347" s="8">
        <f>YEAR(Tabla1[[#This Row],[Date]])</f>
        <v>2022</v>
      </c>
    </row>
    <row r="1348" spans="1:19" x14ac:dyDescent="0.2">
      <c r="A1348">
        <v>1347</v>
      </c>
      <c r="B1348" s="1">
        <v>44754</v>
      </c>
      <c r="C1348" t="s">
        <v>699</v>
      </c>
      <c r="D1348" t="s">
        <v>892</v>
      </c>
      <c r="E1348">
        <v>1</v>
      </c>
      <c r="F1348" t="s">
        <v>386</v>
      </c>
      <c r="G1348" t="s">
        <v>262</v>
      </c>
      <c r="H1348" t="s">
        <v>1681</v>
      </c>
      <c r="M1348" s="2">
        <v>95000</v>
      </c>
      <c r="N1348" s="2">
        <v>160000</v>
      </c>
      <c r="O1348" s="2">
        <f>IF(Tabla1[[#This Row],[Mov]]="VNT",Tabla1[[#This Row],[Sale]]-Tabla1[[#This Row],[Cost]],-Tabla1[[#This Row],[Cost]]*Tabla1[[#This Row],[Cant]])</f>
        <v>-95000</v>
      </c>
      <c r="P1348" s="8">
        <f>IF(Tabla1[[#This Row],[Mov]]="VNT",-Tabla1[[#This Row],[Cant]],Tabla1[[#This Row],[Cant]])</f>
        <v>1</v>
      </c>
      <c r="Q1348" s="8">
        <f>DAY(Tabla1[[#This Row],[Date]])</f>
        <v>12</v>
      </c>
      <c r="R1348" s="8">
        <f>MONTH(Tabla1[[#This Row],[Date]])</f>
        <v>7</v>
      </c>
      <c r="S1348" s="8">
        <f>YEAR(Tabla1[[#This Row],[Date]])</f>
        <v>2022</v>
      </c>
    </row>
    <row r="1349" spans="1:19" x14ac:dyDescent="0.2">
      <c r="A1349">
        <v>1348</v>
      </c>
      <c r="B1349" s="1">
        <v>44754</v>
      </c>
      <c r="C1349" t="s">
        <v>260</v>
      </c>
      <c r="D1349" t="s">
        <v>942</v>
      </c>
      <c r="E1349">
        <v>1</v>
      </c>
      <c r="F1349" t="s">
        <v>103</v>
      </c>
      <c r="G1349" t="s">
        <v>262</v>
      </c>
      <c r="H1349" t="s">
        <v>495</v>
      </c>
      <c r="M1349" s="2">
        <v>175000</v>
      </c>
      <c r="N1349" s="2">
        <v>275000</v>
      </c>
      <c r="O1349" s="2">
        <f>IF(Tabla1[[#This Row],[Mov]]="VNT",Tabla1[[#This Row],[Sale]]-Tabla1[[#This Row],[Cost]],-Tabla1[[#This Row],[Cost]]*Tabla1[[#This Row],[Cant]])</f>
        <v>100000</v>
      </c>
      <c r="P1349" s="8">
        <f>IF(Tabla1[[#This Row],[Mov]]="VNT",-Tabla1[[#This Row],[Cant]],Tabla1[[#This Row],[Cant]])</f>
        <v>-1</v>
      </c>
      <c r="Q1349" s="8">
        <f>DAY(Tabla1[[#This Row],[Date]])</f>
        <v>12</v>
      </c>
      <c r="R1349" s="8">
        <f>MONTH(Tabla1[[#This Row],[Date]])</f>
        <v>7</v>
      </c>
      <c r="S1349" s="8">
        <f>YEAR(Tabla1[[#This Row],[Date]])</f>
        <v>2022</v>
      </c>
    </row>
    <row r="1350" spans="1:19" x14ac:dyDescent="0.2">
      <c r="A1350">
        <v>1349</v>
      </c>
      <c r="B1350" s="1">
        <v>44754</v>
      </c>
      <c r="C1350" t="s">
        <v>260</v>
      </c>
      <c r="D1350" t="s">
        <v>942</v>
      </c>
      <c r="E1350">
        <v>1</v>
      </c>
      <c r="F1350" t="s">
        <v>26</v>
      </c>
      <c r="G1350" t="s">
        <v>262</v>
      </c>
      <c r="H1350" t="s">
        <v>591</v>
      </c>
      <c r="I1350" t="s">
        <v>20</v>
      </c>
      <c r="J1350" t="s">
        <v>25</v>
      </c>
      <c r="K1350" t="s">
        <v>18</v>
      </c>
      <c r="L1350" t="s">
        <v>52</v>
      </c>
      <c r="M1350" s="2">
        <v>8000</v>
      </c>
      <c r="N1350" s="2">
        <v>15000</v>
      </c>
      <c r="O1350" s="2">
        <f>IF(Tabla1[[#This Row],[Mov]]="VNT",Tabla1[[#This Row],[Sale]]-Tabla1[[#This Row],[Cost]],-Tabla1[[#This Row],[Cost]]*Tabla1[[#This Row],[Cant]])</f>
        <v>7000</v>
      </c>
      <c r="P1350" s="8">
        <f>IF(Tabla1[[#This Row],[Mov]]="VNT",-Tabla1[[#This Row],[Cant]],Tabla1[[#This Row],[Cant]])</f>
        <v>-1</v>
      </c>
      <c r="Q1350" s="8">
        <f>DAY(Tabla1[[#This Row],[Date]])</f>
        <v>12</v>
      </c>
      <c r="R1350" s="8">
        <f>MONTH(Tabla1[[#This Row],[Date]])</f>
        <v>7</v>
      </c>
      <c r="S1350" s="8">
        <f>YEAR(Tabla1[[#This Row],[Date]])</f>
        <v>2022</v>
      </c>
    </row>
    <row r="1351" spans="1:19" x14ac:dyDescent="0.2">
      <c r="A1351">
        <v>1350</v>
      </c>
      <c r="B1351" s="1">
        <v>44754</v>
      </c>
      <c r="C1351" t="s">
        <v>260</v>
      </c>
      <c r="D1351" t="s">
        <v>942</v>
      </c>
      <c r="E1351">
        <v>1</v>
      </c>
      <c r="F1351" t="s">
        <v>342</v>
      </c>
      <c r="G1351" t="s">
        <v>262</v>
      </c>
      <c r="H1351" t="s">
        <v>495</v>
      </c>
      <c r="M1351" s="2">
        <v>1000</v>
      </c>
      <c r="N1351" s="2">
        <v>0</v>
      </c>
      <c r="O1351" s="2">
        <f>IF(Tabla1[[#This Row],[Mov]]="VNT",Tabla1[[#This Row],[Sale]]-Tabla1[[#This Row],[Cost]],-Tabla1[[#This Row],[Cost]]*Tabla1[[#This Row],[Cant]])</f>
        <v>-1000</v>
      </c>
      <c r="P1351" s="8">
        <f>IF(Tabla1[[#This Row],[Mov]]="VNT",-Tabla1[[#This Row],[Cant]],Tabla1[[#This Row],[Cant]])</f>
        <v>-1</v>
      </c>
      <c r="Q1351" s="8">
        <f>DAY(Tabla1[[#This Row],[Date]])</f>
        <v>12</v>
      </c>
      <c r="R1351" s="8">
        <f>MONTH(Tabla1[[#This Row],[Date]])</f>
        <v>7</v>
      </c>
      <c r="S1351" s="8">
        <f>YEAR(Tabla1[[#This Row],[Date]])</f>
        <v>2022</v>
      </c>
    </row>
    <row r="1352" spans="1:19" x14ac:dyDescent="0.2">
      <c r="A1352">
        <v>1351</v>
      </c>
      <c r="B1352" s="1">
        <v>44754</v>
      </c>
      <c r="C1352" t="s">
        <v>260</v>
      </c>
      <c r="D1352" t="s">
        <v>874</v>
      </c>
      <c r="E1352">
        <v>1</v>
      </c>
      <c r="F1352" t="s">
        <v>365</v>
      </c>
      <c r="G1352" t="s">
        <v>943</v>
      </c>
      <c r="H1352" t="s">
        <v>944</v>
      </c>
      <c r="M1352" s="2">
        <v>4000</v>
      </c>
      <c r="N1352" s="2">
        <v>8000</v>
      </c>
      <c r="O1352" s="2">
        <f>IF(Tabla1[[#This Row],[Mov]]="VNT",Tabla1[[#This Row],[Sale]]-Tabla1[[#This Row],[Cost]],-Tabla1[[#This Row],[Cost]]*Tabla1[[#This Row],[Cant]])</f>
        <v>4000</v>
      </c>
      <c r="P1352" s="8">
        <f>IF(Tabla1[[#This Row],[Mov]]="VNT",-Tabla1[[#This Row],[Cant]],Tabla1[[#This Row],[Cant]])</f>
        <v>-1</v>
      </c>
      <c r="Q1352" s="8">
        <f>DAY(Tabla1[[#This Row],[Date]])</f>
        <v>12</v>
      </c>
      <c r="R1352" s="8">
        <f>MONTH(Tabla1[[#This Row],[Date]])</f>
        <v>7</v>
      </c>
      <c r="S1352" s="8">
        <f>YEAR(Tabla1[[#This Row],[Date]])</f>
        <v>2022</v>
      </c>
    </row>
    <row r="1353" spans="1:19" x14ac:dyDescent="0.2">
      <c r="A1353">
        <v>1352</v>
      </c>
      <c r="B1353" s="1">
        <v>44754</v>
      </c>
      <c r="C1353" t="s">
        <v>260</v>
      </c>
      <c r="D1353" t="s">
        <v>874</v>
      </c>
      <c r="E1353">
        <v>1</v>
      </c>
      <c r="F1353" t="s">
        <v>365</v>
      </c>
      <c r="G1353" t="s">
        <v>943</v>
      </c>
      <c r="H1353" t="s">
        <v>945</v>
      </c>
      <c r="M1353" s="2">
        <v>4000</v>
      </c>
      <c r="N1353" s="2">
        <v>8000</v>
      </c>
      <c r="O1353" s="2">
        <f>IF(Tabla1[[#This Row],[Mov]]="VNT",Tabla1[[#This Row],[Sale]]-Tabla1[[#This Row],[Cost]],-Tabla1[[#This Row],[Cost]]*Tabla1[[#This Row],[Cant]])</f>
        <v>4000</v>
      </c>
      <c r="P1353" s="8">
        <f>IF(Tabla1[[#This Row],[Mov]]="VNT",-Tabla1[[#This Row],[Cant]],Tabla1[[#This Row],[Cant]])</f>
        <v>-1</v>
      </c>
      <c r="Q1353" s="8">
        <f>DAY(Tabla1[[#This Row],[Date]])</f>
        <v>12</v>
      </c>
      <c r="R1353" s="8">
        <f>MONTH(Tabla1[[#This Row],[Date]])</f>
        <v>7</v>
      </c>
      <c r="S1353" s="8">
        <f>YEAR(Tabla1[[#This Row],[Date]])</f>
        <v>2022</v>
      </c>
    </row>
    <row r="1354" spans="1:19" x14ac:dyDescent="0.2">
      <c r="A1354">
        <v>1353</v>
      </c>
      <c r="B1354" s="1">
        <v>44754</v>
      </c>
      <c r="C1354" t="s">
        <v>260</v>
      </c>
      <c r="D1354" t="s">
        <v>332</v>
      </c>
      <c r="E1354">
        <v>1</v>
      </c>
      <c r="F1354" t="s">
        <v>458</v>
      </c>
      <c r="G1354" t="s">
        <v>272</v>
      </c>
      <c r="H1354" t="s">
        <v>946</v>
      </c>
      <c r="L1354" t="s">
        <v>947</v>
      </c>
      <c r="M1354" s="2">
        <v>0</v>
      </c>
      <c r="N1354" s="2">
        <v>25000</v>
      </c>
      <c r="O1354" s="2">
        <f>IF(Tabla1[[#This Row],[Mov]]="VNT",Tabla1[[#This Row],[Sale]]-Tabla1[[#This Row],[Cost]],-Tabla1[[#This Row],[Cost]]*Tabla1[[#This Row],[Cant]])</f>
        <v>25000</v>
      </c>
      <c r="P1354" s="8">
        <f>IF(Tabla1[[#This Row],[Mov]]="VNT",-Tabla1[[#This Row],[Cant]],Tabla1[[#This Row],[Cant]])</f>
        <v>-1</v>
      </c>
      <c r="Q1354" s="8">
        <f>DAY(Tabla1[[#This Row],[Date]])</f>
        <v>12</v>
      </c>
      <c r="R1354" s="8">
        <f>MONTH(Tabla1[[#This Row],[Date]])</f>
        <v>7</v>
      </c>
      <c r="S1354" s="8">
        <f>YEAR(Tabla1[[#This Row],[Date]])</f>
        <v>2022</v>
      </c>
    </row>
    <row r="1355" spans="1:19" x14ac:dyDescent="0.2">
      <c r="A1355">
        <v>1354</v>
      </c>
      <c r="B1355" s="1">
        <v>44754</v>
      </c>
      <c r="C1355" t="s">
        <v>260</v>
      </c>
      <c r="D1355" t="s">
        <v>332</v>
      </c>
      <c r="E1355">
        <v>1</v>
      </c>
      <c r="F1355" t="s">
        <v>532</v>
      </c>
      <c r="G1355" t="s">
        <v>272</v>
      </c>
      <c r="H1355" t="s">
        <v>926</v>
      </c>
      <c r="M1355" s="2">
        <v>45000</v>
      </c>
      <c r="N1355" s="2">
        <v>70000</v>
      </c>
      <c r="O1355" s="2">
        <f>IF(Tabla1[[#This Row],[Mov]]="VNT",Tabla1[[#This Row],[Sale]]-Tabla1[[#This Row],[Cost]],-Tabla1[[#This Row],[Cost]]*Tabla1[[#This Row],[Cant]])</f>
        <v>25000</v>
      </c>
      <c r="P1355" s="8">
        <f>IF(Tabla1[[#This Row],[Mov]]="VNT",-Tabla1[[#This Row],[Cant]],Tabla1[[#This Row],[Cant]])</f>
        <v>-1</v>
      </c>
      <c r="Q1355" s="8">
        <f>DAY(Tabla1[[#This Row],[Date]])</f>
        <v>12</v>
      </c>
      <c r="R1355" s="8">
        <f>MONTH(Tabla1[[#This Row],[Date]])</f>
        <v>7</v>
      </c>
      <c r="S1355" s="8">
        <f>YEAR(Tabla1[[#This Row],[Date]])</f>
        <v>2022</v>
      </c>
    </row>
    <row r="1356" spans="1:19" x14ac:dyDescent="0.2">
      <c r="A1356">
        <v>1355</v>
      </c>
      <c r="B1356" s="1">
        <v>44754</v>
      </c>
      <c r="C1356" t="s">
        <v>260</v>
      </c>
      <c r="D1356" t="s">
        <v>948</v>
      </c>
      <c r="E1356">
        <v>1</v>
      </c>
      <c r="F1356" t="s">
        <v>116</v>
      </c>
      <c r="G1356" t="s">
        <v>382</v>
      </c>
      <c r="H1356" t="s">
        <v>514</v>
      </c>
      <c r="M1356" s="2">
        <v>14020</v>
      </c>
      <c r="N1356" s="2">
        <v>15000</v>
      </c>
      <c r="O1356" s="2">
        <f>IF(Tabla1[[#This Row],[Mov]]="VNT",Tabla1[[#This Row],[Sale]]-Tabla1[[#This Row],[Cost]],-Tabla1[[#This Row],[Cost]]*Tabla1[[#This Row],[Cant]])</f>
        <v>980</v>
      </c>
      <c r="P1356" s="8">
        <f>IF(Tabla1[[#This Row],[Mov]]="VNT",-Tabla1[[#This Row],[Cant]],Tabla1[[#This Row],[Cant]])</f>
        <v>-1</v>
      </c>
      <c r="Q1356" s="8">
        <f>DAY(Tabla1[[#This Row],[Date]])</f>
        <v>12</v>
      </c>
      <c r="R1356" s="8">
        <f>MONTH(Tabla1[[#This Row],[Date]])</f>
        <v>7</v>
      </c>
      <c r="S1356" s="8">
        <f>YEAR(Tabla1[[#This Row],[Date]])</f>
        <v>2022</v>
      </c>
    </row>
    <row r="1357" spans="1:19" x14ac:dyDescent="0.2">
      <c r="A1357">
        <v>1356</v>
      </c>
      <c r="B1357" s="1">
        <v>44754</v>
      </c>
      <c r="C1357" t="s">
        <v>260</v>
      </c>
      <c r="D1357" t="s">
        <v>948</v>
      </c>
      <c r="E1357">
        <v>1</v>
      </c>
      <c r="F1357" t="s">
        <v>116</v>
      </c>
      <c r="G1357" t="s">
        <v>382</v>
      </c>
      <c r="H1357" t="s">
        <v>514</v>
      </c>
      <c r="M1357" s="2">
        <v>4675</v>
      </c>
      <c r="N1357" s="2">
        <v>5000</v>
      </c>
      <c r="O1357" s="2">
        <f>IF(Tabla1[[#This Row],[Mov]]="VNT",Tabla1[[#This Row],[Sale]]-Tabla1[[#This Row],[Cost]],-Tabla1[[#This Row],[Cost]]*Tabla1[[#This Row],[Cant]])</f>
        <v>325</v>
      </c>
      <c r="P1357" s="8">
        <f>IF(Tabla1[[#This Row],[Mov]]="VNT",-Tabla1[[#This Row],[Cant]],Tabla1[[#This Row],[Cant]])</f>
        <v>-1</v>
      </c>
      <c r="Q1357" s="8">
        <f>DAY(Tabla1[[#This Row],[Date]])</f>
        <v>12</v>
      </c>
      <c r="R1357" s="8">
        <f>MONTH(Tabla1[[#This Row],[Date]])</f>
        <v>7</v>
      </c>
      <c r="S1357" s="8">
        <f>YEAR(Tabla1[[#This Row],[Date]])</f>
        <v>2022</v>
      </c>
    </row>
    <row r="1358" spans="1:19" x14ac:dyDescent="0.2">
      <c r="A1358">
        <v>1357</v>
      </c>
      <c r="B1358" s="1">
        <v>44754</v>
      </c>
      <c r="C1358" t="s">
        <v>260</v>
      </c>
      <c r="D1358" t="s">
        <v>332</v>
      </c>
      <c r="E1358">
        <v>1</v>
      </c>
      <c r="F1358" t="s">
        <v>458</v>
      </c>
      <c r="G1358" t="s">
        <v>272</v>
      </c>
      <c r="H1358" t="s">
        <v>355</v>
      </c>
      <c r="L1358" t="s">
        <v>949</v>
      </c>
      <c r="M1358" s="2">
        <v>0</v>
      </c>
      <c r="N1358" s="2">
        <v>55000</v>
      </c>
      <c r="O1358" s="2">
        <f>IF(Tabla1[[#This Row],[Mov]]="VNT",Tabla1[[#This Row],[Sale]]-Tabla1[[#This Row],[Cost]],-Tabla1[[#This Row],[Cost]]*Tabla1[[#This Row],[Cant]])</f>
        <v>55000</v>
      </c>
      <c r="P1358" s="8">
        <f>IF(Tabla1[[#This Row],[Mov]]="VNT",-Tabla1[[#This Row],[Cant]],Tabla1[[#This Row],[Cant]])</f>
        <v>-1</v>
      </c>
      <c r="Q1358" s="8">
        <f>DAY(Tabla1[[#This Row],[Date]])</f>
        <v>12</v>
      </c>
      <c r="R1358" s="8">
        <f>MONTH(Tabla1[[#This Row],[Date]])</f>
        <v>7</v>
      </c>
      <c r="S1358" s="8">
        <f>YEAR(Tabla1[[#This Row],[Date]])</f>
        <v>2022</v>
      </c>
    </row>
    <row r="1359" spans="1:19" x14ac:dyDescent="0.2">
      <c r="A1359">
        <v>1358</v>
      </c>
      <c r="B1359" s="1">
        <v>44754</v>
      </c>
      <c r="C1359" t="s">
        <v>260</v>
      </c>
      <c r="D1359" t="s">
        <v>332</v>
      </c>
      <c r="E1359">
        <v>1</v>
      </c>
      <c r="F1359" t="s">
        <v>458</v>
      </c>
      <c r="G1359" t="s">
        <v>262</v>
      </c>
      <c r="H1359" t="s">
        <v>950</v>
      </c>
      <c r="M1359" s="2">
        <v>15000</v>
      </c>
      <c r="N1359" s="2">
        <v>25000</v>
      </c>
      <c r="O1359" s="2">
        <f>IF(Tabla1[[#This Row],[Mov]]="VNT",Tabla1[[#This Row],[Sale]]-Tabla1[[#This Row],[Cost]],-Tabla1[[#This Row],[Cost]]*Tabla1[[#This Row],[Cant]])</f>
        <v>10000</v>
      </c>
      <c r="P1359" s="8">
        <f>IF(Tabla1[[#This Row],[Mov]]="VNT",-Tabla1[[#This Row],[Cant]],Tabla1[[#This Row],[Cant]])</f>
        <v>-1</v>
      </c>
      <c r="Q1359" s="8">
        <f>DAY(Tabla1[[#This Row],[Date]])</f>
        <v>12</v>
      </c>
      <c r="R1359" s="8">
        <f>MONTH(Tabla1[[#This Row],[Date]])</f>
        <v>7</v>
      </c>
      <c r="S1359" s="8">
        <f>YEAR(Tabla1[[#This Row],[Date]])</f>
        <v>2022</v>
      </c>
    </row>
    <row r="1360" spans="1:19" x14ac:dyDescent="0.2">
      <c r="A1360">
        <v>1359</v>
      </c>
      <c r="B1360" s="1">
        <v>44754</v>
      </c>
      <c r="C1360" t="s">
        <v>260</v>
      </c>
      <c r="D1360" t="s">
        <v>332</v>
      </c>
      <c r="E1360">
        <v>1</v>
      </c>
      <c r="F1360" t="s">
        <v>21</v>
      </c>
      <c r="G1360" t="s">
        <v>272</v>
      </c>
      <c r="H1360" t="s">
        <v>24</v>
      </c>
      <c r="M1360" s="2">
        <v>3500</v>
      </c>
      <c r="N1360" s="2">
        <v>10000</v>
      </c>
      <c r="O1360" s="2">
        <f>IF(Tabla1[[#This Row],[Mov]]="VNT",Tabla1[[#This Row],[Sale]]-Tabla1[[#This Row],[Cost]],-Tabla1[[#This Row],[Cost]]*Tabla1[[#This Row],[Cant]])</f>
        <v>6500</v>
      </c>
      <c r="P1360" s="8">
        <f>IF(Tabla1[[#This Row],[Mov]]="VNT",-Tabla1[[#This Row],[Cant]],Tabla1[[#This Row],[Cant]])</f>
        <v>-1</v>
      </c>
      <c r="Q1360" s="8">
        <f>DAY(Tabla1[[#This Row],[Date]])</f>
        <v>12</v>
      </c>
      <c r="R1360" s="8">
        <f>MONTH(Tabla1[[#This Row],[Date]])</f>
        <v>7</v>
      </c>
      <c r="S1360" s="8">
        <f>YEAR(Tabla1[[#This Row],[Date]])</f>
        <v>2022</v>
      </c>
    </row>
    <row r="1361" spans="1:19" x14ac:dyDescent="0.2">
      <c r="A1361">
        <v>1360</v>
      </c>
      <c r="B1361" s="1">
        <v>44754</v>
      </c>
      <c r="C1361" t="s">
        <v>260</v>
      </c>
      <c r="D1361" t="s">
        <v>332</v>
      </c>
      <c r="E1361">
        <v>1</v>
      </c>
      <c r="F1361" t="s">
        <v>21</v>
      </c>
      <c r="G1361" t="s">
        <v>272</v>
      </c>
      <c r="H1361" t="s">
        <v>24</v>
      </c>
      <c r="M1361" s="2">
        <v>3500</v>
      </c>
      <c r="N1361" s="2">
        <v>10000</v>
      </c>
      <c r="O1361" s="2">
        <f>IF(Tabla1[[#This Row],[Mov]]="VNT",Tabla1[[#This Row],[Sale]]-Tabla1[[#This Row],[Cost]],-Tabla1[[#This Row],[Cost]]*Tabla1[[#This Row],[Cant]])</f>
        <v>6500</v>
      </c>
      <c r="P1361" s="8">
        <f>IF(Tabla1[[#This Row],[Mov]]="VNT",-Tabla1[[#This Row],[Cant]],Tabla1[[#This Row],[Cant]])</f>
        <v>-1</v>
      </c>
      <c r="Q1361" s="8">
        <f>DAY(Tabla1[[#This Row],[Date]])</f>
        <v>12</v>
      </c>
      <c r="R1361" s="8">
        <f>MONTH(Tabla1[[#This Row],[Date]])</f>
        <v>7</v>
      </c>
      <c r="S1361" s="8">
        <f>YEAR(Tabla1[[#This Row],[Date]])</f>
        <v>2022</v>
      </c>
    </row>
    <row r="1362" spans="1:19" x14ac:dyDescent="0.2">
      <c r="A1362">
        <v>1361</v>
      </c>
      <c r="B1362" s="1">
        <v>44754</v>
      </c>
      <c r="C1362" t="s">
        <v>260</v>
      </c>
      <c r="D1362" t="s">
        <v>332</v>
      </c>
      <c r="E1362">
        <v>1</v>
      </c>
      <c r="F1362" t="s">
        <v>116</v>
      </c>
      <c r="G1362" t="s">
        <v>347</v>
      </c>
      <c r="H1362" t="s">
        <v>518</v>
      </c>
      <c r="M1362" s="2">
        <v>5610</v>
      </c>
      <c r="N1362" s="2">
        <v>6000</v>
      </c>
      <c r="O1362" s="2">
        <f>IF(Tabla1[[#This Row],[Mov]]="VNT",Tabla1[[#This Row],[Sale]]-Tabla1[[#This Row],[Cost]],-Tabla1[[#This Row],[Cost]]*Tabla1[[#This Row],[Cant]])</f>
        <v>390</v>
      </c>
      <c r="P1362" s="8">
        <f>IF(Tabla1[[#This Row],[Mov]]="VNT",-Tabla1[[#This Row],[Cant]],Tabla1[[#This Row],[Cant]])</f>
        <v>-1</v>
      </c>
      <c r="Q1362" s="8">
        <f>DAY(Tabla1[[#This Row],[Date]])</f>
        <v>12</v>
      </c>
      <c r="R1362" s="8">
        <f>MONTH(Tabla1[[#This Row],[Date]])</f>
        <v>7</v>
      </c>
      <c r="S1362" s="8">
        <f>YEAR(Tabla1[[#This Row],[Date]])</f>
        <v>2022</v>
      </c>
    </row>
    <row r="1363" spans="1:19" x14ac:dyDescent="0.2">
      <c r="A1363">
        <v>1362</v>
      </c>
      <c r="B1363" s="1">
        <v>44754</v>
      </c>
      <c r="C1363" t="s">
        <v>260</v>
      </c>
      <c r="D1363" t="s">
        <v>332</v>
      </c>
      <c r="E1363">
        <v>1</v>
      </c>
      <c r="F1363" t="s">
        <v>116</v>
      </c>
      <c r="G1363" t="s">
        <v>347</v>
      </c>
      <c r="H1363" t="s">
        <v>519</v>
      </c>
      <c r="M1363" s="2">
        <v>1870</v>
      </c>
      <c r="N1363" s="2">
        <v>2000</v>
      </c>
      <c r="O1363" s="2">
        <f>IF(Tabla1[[#This Row],[Mov]]="VNT",Tabla1[[#This Row],[Sale]]-Tabla1[[#This Row],[Cost]],-Tabla1[[#This Row],[Cost]]*Tabla1[[#This Row],[Cant]])</f>
        <v>130</v>
      </c>
      <c r="P1363" s="8">
        <f>IF(Tabla1[[#This Row],[Mov]]="VNT",-Tabla1[[#This Row],[Cant]],Tabla1[[#This Row],[Cant]])</f>
        <v>-1</v>
      </c>
      <c r="Q1363" s="8">
        <f>DAY(Tabla1[[#This Row],[Date]])</f>
        <v>12</v>
      </c>
      <c r="R1363" s="8">
        <f>MONTH(Tabla1[[#This Row],[Date]])</f>
        <v>7</v>
      </c>
      <c r="S1363" s="8">
        <f>YEAR(Tabla1[[#This Row],[Date]])</f>
        <v>2022</v>
      </c>
    </row>
    <row r="1364" spans="1:19" x14ac:dyDescent="0.2">
      <c r="A1364">
        <v>1363</v>
      </c>
      <c r="B1364" s="1">
        <v>44754</v>
      </c>
      <c r="C1364" t="s">
        <v>260</v>
      </c>
      <c r="D1364" t="s">
        <v>332</v>
      </c>
      <c r="E1364">
        <v>1</v>
      </c>
      <c r="F1364" t="s">
        <v>455</v>
      </c>
      <c r="G1364" t="s">
        <v>347</v>
      </c>
      <c r="H1364" t="s">
        <v>456</v>
      </c>
      <c r="M1364" s="2">
        <v>1000</v>
      </c>
      <c r="N1364" s="2">
        <v>3000</v>
      </c>
      <c r="O1364" s="2">
        <f>IF(Tabla1[[#This Row],[Mov]]="VNT",Tabla1[[#This Row],[Sale]]-Tabla1[[#This Row],[Cost]],-Tabla1[[#This Row],[Cost]]*Tabla1[[#This Row],[Cant]])</f>
        <v>2000</v>
      </c>
      <c r="P1364" s="8">
        <f>IF(Tabla1[[#This Row],[Mov]]="VNT",-Tabla1[[#This Row],[Cant]],Tabla1[[#This Row],[Cant]])</f>
        <v>-1</v>
      </c>
      <c r="Q1364" s="8">
        <f>DAY(Tabla1[[#This Row],[Date]])</f>
        <v>12</v>
      </c>
      <c r="R1364" s="8">
        <f>MONTH(Tabla1[[#This Row],[Date]])</f>
        <v>7</v>
      </c>
      <c r="S1364" s="8">
        <f>YEAR(Tabla1[[#This Row],[Date]])</f>
        <v>2022</v>
      </c>
    </row>
    <row r="1365" spans="1:19" x14ac:dyDescent="0.2">
      <c r="A1365">
        <v>1364</v>
      </c>
      <c r="B1365" s="1">
        <v>44754</v>
      </c>
      <c r="C1365" t="s">
        <v>260</v>
      </c>
      <c r="D1365" t="s">
        <v>332</v>
      </c>
      <c r="E1365">
        <v>1</v>
      </c>
      <c r="F1365" t="s">
        <v>891</v>
      </c>
      <c r="G1365" t="s">
        <v>262</v>
      </c>
      <c r="H1365" t="s">
        <v>226</v>
      </c>
      <c r="M1365" s="2">
        <v>3500</v>
      </c>
      <c r="N1365" s="2">
        <v>12000</v>
      </c>
      <c r="O1365" s="2">
        <f>IF(Tabla1[[#This Row],[Mov]]="VNT",Tabla1[[#This Row],[Sale]]-Tabla1[[#This Row],[Cost]],-Tabla1[[#This Row],[Cost]]*Tabla1[[#This Row],[Cant]])</f>
        <v>8500</v>
      </c>
      <c r="P1365" s="8">
        <f>IF(Tabla1[[#This Row],[Mov]]="VNT",-Tabla1[[#This Row],[Cant]],Tabla1[[#This Row],[Cant]])</f>
        <v>-1</v>
      </c>
      <c r="Q1365" s="8">
        <f>DAY(Tabla1[[#This Row],[Date]])</f>
        <v>12</v>
      </c>
      <c r="R1365" s="8">
        <f>MONTH(Tabla1[[#This Row],[Date]])</f>
        <v>7</v>
      </c>
      <c r="S1365" s="8">
        <f>YEAR(Tabla1[[#This Row],[Date]])</f>
        <v>2022</v>
      </c>
    </row>
    <row r="1366" spans="1:19" x14ac:dyDescent="0.2">
      <c r="A1366">
        <v>1365</v>
      </c>
      <c r="B1366" s="1">
        <v>44754</v>
      </c>
      <c r="C1366" t="s">
        <v>260</v>
      </c>
      <c r="D1366" t="s">
        <v>332</v>
      </c>
      <c r="E1366">
        <v>1</v>
      </c>
      <c r="F1366" t="s">
        <v>342</v>
      </c>
      <c r="G1366" t="s">
        <v>262</v>
      </c>
      <c r="H1366" t="s">
        <v>226</v>
      </c>
      <c r="M1366" s="2">
        <v>1000</v>
      </c>
      <c r="N1366" s="2">
        <v>10000</v>
      </c>
      <c r="O1366" s="2">
        <f>IF(Tabla1[[#This Row],[Mov]]="VNT",Tabla1[[#This Row],[Sale]]-Tabla1[[#This Row],[Cost]],-Tabla1[[#This Row],[Cost]]*Tabla1[[#This Row],[Cant]])</f>
        <v>9000</v>
      </c>
      <c r="P1366" s="8">
        <f>IF(Tabla1[[#This Row],[Mov]]="VNT",-Tabla1[[#This Row],[Cant]],Tabla1[[#This Row],[Cant]])</f>
        <v>-1</v>
      </c>
      <c r="Q1366" s="8">
        <f>DAY(Tabla1[[#This Row],[Date]])</f>
        <v>12</v>
      </c>
      <c r="R1366" s="8">
        <f>MONTH(Tabla1[[#This Row],[Date]])</f>
        <v>7</v>
      </c>
      <c r="S1366" s="8">
        <f>YEAR(Tabla1[[#This Row],[Date]])</f>
        <v>2022</v>
      </c>
    </row>
    <row r="1367" spans="1:19" x14ac:dyDescent="0.2">
      <c r="A1367">
        <v>1366</v>
      </c>
      <c r="B1367" s="1">
        <v>44754</v>
      </c>
      <c r="C1367" t="s">
        <v>260</v>
      </c>
      <c r="D1367" t="s">
        <v>332</v>
      </c>
      <c r="E1367">
        <v>1</v>
      </c>
      <c r="F1367" t="s">
        <v>476</v>
      </c>
      <c r="G1367" t="s">
        <v>266</v>
      </c>
      <c r="H1367" t="s">
        <v>951</v>
      </c>
      <c r="M1367" s="2">
        <v>1800</v>
      </c>
      <c r="N1367" s="2">
        <v>4000</v>
      </c>
      <c r="O1367" s="2">
        <f>IF(Tabla1[[#This Row],[Mov]]="VNT",Tabla1[[#This Row],[Sale]]-Tabla1[[#This Row],[Cost]],-Tabla1[[#This Row],[Cost]]*Tabla1[[#This Row],[Cant]])</f>
        <v>2200</v>
      </c>
      <c r="P1367" s="8">
        <f>IF(Tabla1[[#This Row],[Mov]]="VNT",-Tabla1[[#This Row],[Cant]],Tabla1[[#This Row],[Cant]])</f>
        <v>-1</v>
      </c>
      <c r="Q1367" s="8">
        <f>DAY(Tabla1[[#This Row],[Date]])</f>
        <v>12</v>
      </c>
      <c r="R1367" s="8">
        <f>MONTH(Tabla1[[#This Row],[Date]])</f>
        <v>7</v>
      </c>
      <c r="S1367" s="8">
        <f>YEAR(Tabla1[[#This Row],[Date]])</f>
        <v>2022</v>
      </c>
    </row>
    <row r="1368" spans="1:19" x14ac:dyDescent="0.2">
      <c r="A1368">
        <v>1367</v>
      </c>
      <c r="B1368" s="1">
        <v>44754</v>
      </c>
      <c r="C1368" t="s">
        <v>260</v>
      </c>
      <c r="D1368" t="s">
        <v>332</v>
      </c>
      <c r="E1368">
        <v>1</v>
      </c>
      <c r="F1368" t="s">
        <v>127</v>
      </c>
      <c r="G1368" t="s">
        <v>266</v>
      </c>
      <c r="H1368" t="s">
        <v>230</v>
      </c>
      <c r="M1368" s="2">
        <v>2600</v>
      </c>
      <c r="N1368" s="2">
        <v>4000</v>
      </c>
      <c r="O1368" s="2">
        <f>IF(Tabla1[[#This Row],[Mov]]="VNT",Tabla1[[#This Row],[Sale]]-Tabla1[[#This Row],[Cost]],-Tabla1[[#This Row],[Cost]]*Tabla1[[#This Row],[Cant]])</f>
        <v>1400</v>
      </c>
      <c r="P1368" s="8">
        <f>IF(Tabla1[[#This Row],[Mov]]="VNT",-Tabla1[[#This Row],[Cant]],Tabla1[[#This Row],[Cant]])</f>
        <v>-1</v>
      </c>
      <c r="Q1368" s="8">
        <f>DAY(Tabla1[[#This Row],[Date]])</f>
        <v>12</v>
      </c>
      <c r="R1368" s="8">
        <f>MONTH(Tabla1[[#This Row],[Date]])</f>
        <v>7</v>
      </c>
      <c r="S1368" s="8">
        <f>YEAR(Tabla1[[#This Row],[Date]])</f>
        <v>2022</v>
      </c>
    </row>
    <row r="1369" spans="1:19" x14ac:dyDescent="0.2">
      <c r="A1369">
        <v>1368</v>
      </c>
      <c r="B1369" s="1">
        <v>44755</v>
      </c>
      <c r="C1369" t="s">
        <v>260</v>
      </c>
      <c r="D1369" t="s">
        <v>332</v>
      </c>
      <c r="E1369">
        <v>1</v>
      </c>
      <c r="F1369" t="s">
        <v>26</v>
      </c>
      <c r="G1369" t="s">
        <v>272</v>
      </c>
      <c r="H1369" t="s">
        <v>743</v>
      </c>
      <c r="M1369" s="2">
        <v>7000</v>
      </c>
      <c r="N1369" s="2">
        <v>15000</v>
      </c>
      <c r="O1369" s="2">
        <f>IF(Tabla1[[#This Row],[Mov]]="VNT",Tabla1[[#This Row],[Sale]]-Tabla1[[#This Row],[Cost]],-Tabla1[[#This Row],[Cost]]*Tabla1[[#This Row],[Cant]])</f>
        <v>8000</v>
      </c>
      <c r="P1369" s="8">
        <f>IF(Tabla1[[#This Row],[Mov]]="VNT",-Tabla1[[#This Row],[Cant]],Tabla1[[#This Row],[Cant]])</f>
        <v>-1</v>
      </c>
      <c r="Q1369" s="8">
        <f>DAY(Tabla1[[#This Row],[Date]])</f>
        <v>13</v>
      </c>
      <c r="R1369" s="8">
        <f>MONTH(Tabla1[[#This Row],[Date]])</f>
        <v>7</v>
      </c>
      <c r="S1369" s="8">
        <f>YEAR(Tabla1[[#This Row],[Date]])</f>
        <v>2022</v>
      </c>
    </row>
    <row r="1370" spans="1:19" x14ac:dyDescent="0.2">
      <c r="A1370">
        <v>1369</v>
      </c>
      <c r="B1370" s="1">
        <v>44755</v>
      </c>
      <c r="C1370" t="s">
        <v>260</v>
      </c>
      <c r="D1370" t="s">
        <v>955</v>
      </c>
      <c r="E1370">
        <v>1</v>
      </c>
      <c r="F1370" t="s">
        <v>126</v>
      </c>
      <c r="G1370" t="s">
        <v>266</v>
      </c>
      <c r="H1370" t="s">
        <v>141</v>
      </c>
      <c r="I1370" t="s">
        <v>55</v>
      </c>
      <c r="J1370" t="s">
        <v>25</v>
      </c>
      <c r="K1370" t="s">
        <v>24</v>
      </c>
      <c r="L1370" t="s">
        <v>52</v>
      </c>
      <c r="M1370" s="2">
        <v>5000</v>
      </c>
      <c r="N1370" s="2">
        <v>15000</v>
      </c>
      <c r="O1370" s="2">
        <f>IF(Tabla1[[#This Row],[Mov]]="VNT",Tabla1[[#This Row],[Sale]]-Tabla1[[#This Row],[Cost]],-Tabla1[[#This Row],[Cost]]*Tabla1[[#This Row],[Cant]])</f>
        <v>10000</v>
      </c>
      <c r="P1370" s="8">
        <f>IF(Tabla1[[#This Row],[Mov]]="VNT",-Tabla1[[#This Row],[Cant]],Tabla1[[#This Row],[Cant]])</f>
        <v>-1</v>
      </c>
      <c r="Q1370" s="8">
        <f>DAY(Tabla1[[#This Row],[Date]])</f>
        <v>13</v>
      </c>
      <c r="R1370" s="8">
        <f>MONTH(Tabla1[[#This Row],[Date]])</f>
        <v>7</v>
      </c>
      <c r="S1370" s="8">
        <f>YEAR(Tabla1[[#This Row],[Date]])</f>
        <v>2022</v>
      </c>
    </row>
    <row r="1371" spans="1:19" x14ac:dyDescent="0.2">
      <c r="A1371">
        <v>1370</v>
      </c>
      <c r="B1371" s="1">
        <v>44755</v>
      </c>
      <c r="C1371" t="s">
        <v>260</v>
      </c>
      <c r="D1371" t="s">
        <v>955</v>
      </c>
      <c r="E1371">
        <v>1</v>
      </c>
      <c r="F1371" t="s">
        <v>15</v>
      </c>
      <c r="G1371" t="s">
        <v>266</v>
      </c>
      <c r="H1371" t="s">
        <v>136</v>
      </c>
      <c r="M1371" s="2">
        <v>8000</v>
      </c>
      <c r="N1371" s="2">
        <v>15000</v>
      </c>
      <c r="O1371" s="2">
        <f>IF(Tabla1[[#This Row],[Mov]]="VNT",Tabla1[[#This Row],[Sale]]-Tabla1[[#This Row],[Cost]],-Tabla1[[#This Row],[Cost]]*Tabla1[[#This Row],[Cant]])</f>
        <v>7000</v>
      </c>
      <c r="P1371" s="8">
        <f>IF(Tabla1[[#This Row],[Mov]]="VNT",-Tabla1[[#This Row],[Cant]],Tabla1[[#This Row],[Cant]])</f>
        <v>-1</v>
      </c>
      <c r="Q1371" s="8">
        <f>DAY(Tabla1[[#This Row],[Date]])</f>
        <v>13</v>
      </c>
      <c r="R1371" s="8">
        <f>MONTH(Tabla1[[#This Row],[Date]])</f>
        <v>7</v>
      </c>
      <c r="S1371" s="8">
        <f>YEAR(Tabla1[[#This Row],[Date]])</f>
        <v>2022</v>
      </c>
    </row>
    <row r="1372" spans="1:19" x14ac:dyDescent="0.2">
      <c r="A1372">
        <v>1371</v>
      </c>
      <c r="B1372" s="1">
        <v>44755</v>
      </c>
      <c r="C1372" t="s">
        <v>260</v>
      </c>
      <c r="D1372" t="s">
        <v>955</v>
      </c>
      <c r="E1372">
        <v>1</v>
      </c>
      <c r="F1372" t="s">
        <v>15</v>
      </c>
      <c r="G1372" t="s">
        <v>788</v>
      </c>
      <c r="H1372" t="s">
        <v>138</v>
      </c>
      <c r="M1372" s="2">
        <v>4500</v>
      </c>
      <c r="N1372" s="2">
        <v>10000</v>
      </c>
      <c r="O1372" s="2">
        <f>IF(Tabla1[[#This Row],[Mov]]="VNT",Tabla1[[#This Row],[Sale]]-Tabla1[[#This Row],[Cost]],-Tabla1[[#This Row],[Cost]]*Tabla1[[#This Row],[Cant]])</f>
        <v>5500</v>
      </c>
      <c r="P1372" s="8">
        <f>IF(Tabla1[[#This Row],[Mov]]="VNT",-Tabla1[[#This Row],[Cant]],Tabla1[[#This Row],[Cant]])</f>
        <v>-1</v>
      </c>
      <c r="Q1372" s="8">
        <f>DAY(Tabla1[[#This Row],[Date]])</f>
        <v>13</v>
      </c>
      <c r="R1372" s="8">
        <f>MONTH(Tabla1[[#This Row],[Date]])</f>
        <v>7</v>
      </c>
      <c r="S1372" s="8">
        <f>YEAR(Tabla1[[#This Row],[Date]])</f>
        <v>2022</v>
      </c>
    </row>
    <row r="1373" spans="1:19" x14ac:dyDescent="0.2">
      <c r="A1373">
        <v>1372</v>
      </c>
      <c r="B1373" s="1">
        <v>44755</v>
      </c>
      <c r="C1373" t="s">
        <v>260</v>
      </c>
      <c r="D1373" t="s">
        <v>332</v>
      </c>
      <c r="E1373">
        <v>1</v>
      </c>
      <c r="F1373" t="s">
        <v>458</v>
      </c>
      <c r="G1373" t="s">
        <v>284</v>
      </c>
      <c r="H1373" t="s">
        <v>952</v>
      </c>
      <c r="M1373" s="2">
        <v>0</v>
      </c>
      <c r="N1373" s="2">
        <v>3000</v>
      </c>
      <c r="O1373" s="2">
        <f>IF(Tabla1[[#This Row],[Mov]]="VNT",Tabla1[[#This Row],[Sale]]-Tabla1[[#This Row],[Cost]],-Tabla1[[#This Row],[Cost]]*Tabla1[[#This Row],[Cant]])</f>
        <v>3000</v>
      </c>
      <c r="P1373" s="8">
        <f>IF(Tabla1[[#This Row],[Mov]]="VNT",-Tabla1[[#This Row],[Cant]],Tabla1[[#This Row],[Cant]])</f>
        <v>-1</v>
      </c>
      <c r="Q1373" s="8">
        <f>DAY(Tabla1[[#This Row],[Date]])</f>
        <v>13</v>
      </c>
      <c r="R1373" s="8">
        <f>MONTH(Tabla1[[#This Row],[Date]])</f>
        <v>7</v>
      </c>
      <c r="S1373" s="8">
        <f>YEAR(Tabla1[[#This Row],[Date]])</f>
        <v>2022</v>
      </c>
    </row>
    <row r="1374" spans="1:19" x14ac:dyDescent="0.2">
      <c r="A1374">
        <v>1373</v>
      </c>
      <c r="B1374" s="1">
        <v>44755</v>
      </c>
      <c r="C1374" t="s">
        <v>260</v>
      </c>
      <c r="D1374" t="s">
        <v>809</v>
      </c>
      <c r="E1374">
        <v>1</v>
      </c>
      <c r="F1374" t="s">
        <v>617</v>
      </c>
      <c r="G1374" t="s">
        <v>266</v>
      </c>
      <c r="H1374" t="s">
        <v>953</v>
      </c>
      <c r="J1374" t="s">
        <v>23</v>
      </c>
      <c r="L1374" t="s">
        <v>954</v>
      </c>
      <c r="M1374" s="2">
        <v>80000</v>
      </c>
      <c r="N1374" s="2">
        <v>120000</v>
      </c>
      <c r="O1374" s="2">
        <f>IF(Tabla1[[#This Row],[Mov]]="VNT",Tabla1[[#This Row],[Sale]]-Tabla1[[#This Row],[Cost]],-Tabla1[[#This Row],[Cost]]*Tabla1[[#This Row],[Cant]])</f>
        <v>40000</v>
      </c>
      <c r="P1374" s="8">
        <f>IF(Tabla1[[#This Row],[Mov]]="VNT",-Tabla1[[#This Row],[Cant]],Tabla1[[#This Row],[Cant]])</f>
        <v>-1</v>
      </c>
      <c r="Q1374" s="8">
        <f>DAY(Tabla1[[#This Row],[Date]])</f>
        <v>13</v>
      </c>
      <c r="R1374" s="8">
        <f>MONTH(Tabla1[[#This Row],[Date]])</f>
        <v>7</v>
      </c>
      <c r="S1374" s="8">
        <f>YEAR(Tabla1[[#This Row],[Date]])</f>
        <v>2022</v>
      </c>
    </row>
    <row r="1375" spans="1:19" x14ac:dyDescent="0.2">
      <c r="A1375">
        <v>1374</v>
      </c>
      <c r="B1375" s="1">
        <v>44755</v>
      </c>
      <c r="C1375" t="s">
        <v>260</v>
      </c>
      <c r="D1375" t="s">
        <v>332</v>
      </c>
      <c r="E1375">
        <v>1</v>
      </c>
      <c r="F1375" t="s">
        <v>351</v>
      </c>
      <c r="G1375" t="s">
        <v>266</v>
      </c>
      <c r="H1375" t="s">
        <v>856</v>
      </c>
      <c r="M1375" s="2">
        <v>16000</v>
      </c>
      <c r="N1375" s="2">
        <v>30000</v>
      </c>
      <c r="O1375" s="2">
        <f>IF(Tabla1[[#This Row],[Mov]]="VNT",Tabla1[[#This Row],[Sale]]-Tabla1[[#This Row],[Cost]],-Tabla1[[#This Row],[Cost]]*Tabla1[[#This Row],[Cant]])</f>
        <v>14000</v>
      </c>
      <c r="P1375" s="8">
        <f>IF(Tabla1[[#This Row],[Mov]]="VNT",-Tabla1[[#This Row],[Cant]],Tabla1[[#This Row],[Cant]])</f>
        <v>-1</v>
      </c>
      <c r="Q1375" s="8">
        <f>DAY(Tabla1[[#This Row],[Date]])</f>
        <v>13</v>
      </c>
      <c r="R1375" s="8">
        <f>MONTH(Tabla1[[#This Row],[Date]])</f>
        <v>7</v>
      </c>
      <c r="S1375" s="8">
        <f>YEAR(Tabla1[[#This Row],[Date]])</f>
        <v>2022</v>
      </c>
    </row>
    <row r="1376" spans="1:19" x14ac:dyDescent="0.2">
      <c r="A1376">
        <v>1375</v>
      </c>
      <c r="B1376" s="1">
        <v>44755</v>
      </c>
      <c r="C1376" t="s">
        <v>260</v>
      </c>
      <c r="D1376" t="s">
        <v>332</v>
      </c>
      <c r="E1376">
        <v>1</v>
      </c>
      <c r="F1376" t="s">
        <v>609</v>
      </c>
      <c r="G1376" t="s">
        <v>793</v>
      </c>
      <c r="H1376" t="s">
        <v>624</v>
      </c>
      <c r="M1376" s="2">
        <v>95000</v>
      </c>
      <c r="N1376" s="2">
        <v>120000</v>
      </c>
      <c r="O1376" s="2">
        <f>IF(Tabla1[[#This Row],[Mov]]="VNT",Tabla1[[#This Row],[Sale]]-Tabla1[[#This Row],[Cost]],-Tabla1[[#This Row],[Cost]]*Tabla1[[#This Row],[Cant]])</f>
        <v>25000</v>
      </c>
      <c r="P1376" s="8">
        <f>IF(Tabla1[[#This Row],[Mov]]="VNT",-Tabla1[[#This Row],[Cant]],Tabla1[[#This Row],[Cant]])</f>
        <v>-1</v>
      </c>
      <c r="Q1376" s="8">
        <f>DAY(Tabla1[[#This Row],[Date]])</f>
        <v>13</v>
      </c>
      <c r="R1376" s="8">
        <f>MONTH(Tabla1[[#This Row],[Date]])</f>
        <v>7</v>
      </c>
      <c r="S1376" s="8">
        <f>YEAR(Tabla1[[#This Row],[Date]])</f>
        <v>2022</v>
      </c>
    </row>
    <row r="1377" spans="1:19" x14ac:dyDescent="0.2">
      <c r="A1377">
        <v>1376</v>
      </c>
      <c r="B1377" s="1">
        <v>44755</v>
      </c>
      <c r="C1377" t="s">
        <v>260</v>
      </c>
      <c r="D1377" t="s">
        <v>332</v>
      </c>
      <c r="E1377">
        <v>1</v>
      </c>
      <c r="F1377" t="s">
        <v>127</v>
      </c>
      <c r="G1377" t="s">
        <v>266</v>
      </c>
      <c r="H1377" t="s">
        <v>146</v>
      </c>
      <c r="I1377" t="s">
        <v>55</v>
      </c>
      <c r="J1377" t="s">
        <v>134</v>
      </c>
      <c r="K1377" t="s">
        <v>151</v>
      </c>
      <c r="L1377" t="s">
        <v>52</v>
      </c>
      <c r="M1377" s="2">
        <v>7000</v>
      </c>
      <c r="N1377" s="2">
        <v>14000</v>
      </c>
      <c r="O1377" s="2">
        <f>IF(Tabla1[[#This Row],[Mov]]="VNT",Tabla1[[#This Row],[Sale]]-Tabla1[[#This Row],[Cost]],-Tabla1[[#This Row],[Cost]]*Tabla1[[#This Row],[Cant]])</f>
        <v>7000</v>
      </c>
      <c r="P1377" s="8">
        <f>IF(Tabla1[[#This Row],[Mov]]="VNT",-Tabla1[[#This Row],[Cant]],Tabla1[[#This Row],[Cant]])</f>
        <v>-1</v>
      </c>
      <c r="Q1377" s="8">
        <f>DAY(Tabla1[[#This Row],[Date]])</f>
        <v>13</v>
      </c>
      <c r="R1377" s="8">
        <f>MONTH(Tabla1[[#This Row],[Date]])</f>
        <v>7</v>
      </c>
      <c r="S1377" s="8">
        <f>YEAR(Tabla1[[#This Row],[Date]])</f>
        <v>2022</v>
      </c>
    </row>
    <row r="1378" spans="1:19" x14ac:dyDescent="0.2">
      <c r="A1378">
        <v>1377</v>
      </c>
      <c r="B1378" s="1">
        <v>44755</v>
      </c>
      <c r="C1378" t="s">
        <v>260</v>
      </c>
      <c r="D1378" t="s">
        <v>332</v>
      </c>
      <c r="E1378">
        <v>1</v>
      </c>
      <c r="F1378" t="s">
        <v>225</v>
      </c>
      <c r="G1378" t="s">
        <v>272</v>
      </c>
      <c r="H1378" t="s">
        <v>344</v>
      </c>
      <c r="M1378" s="2">
        <v>1100</v>
      </c>
      <c r="N1378" s="2">
        <v>10000</v>
      </c>
      <c r="O1378" s="2">
        <f>IF(Tabla1[[#This Row],[Mov]]="VNT",Tabla1[[#This Row],[Sale]]-Tabla1[[#This Row],[Cost]],-Tabla1[[#This Row],[Cost]]*Tabla1[[#This Row],[Cant]])</f>
        <v>8900</v>
      </c>
      <c r="P1378" s="8">
        <f>IF(Tabla1[[#This Row],[Mov]]="VNT",-Tabla1[[#This Row],[Cant]],Tabla1[[#This Row],[Cant]])</f>
        <v>-1</v>
      </c>
      <c r="Q1378" s="8">
        <f>DAY(Tabla1[[#This Row],[Date]])</f>
        <v>13</v>
      </c>
      <c r="R1378" s="8">
        <f>MONTH(Tabla1[[#This Row],[Date]])</f>
        <v>7</v>
      </c>
      <c r="S1378" s="8">
        <f>YEAR(Tabla1[[#This Row],[Date]])</f>
        <v>2022</v>
      </c>
    </row>
    <row r="1379" spans="1:19" x14ac:dyDescent="0.2">
      <c r="A1379">
        <v>1378</v>
      </c>
      <c r="B1379" s="1">
        <v>44755</v>
      </c>
      <c r="C1379" t="s">
        <v>260</v>
      </c>
      <c r="D1379" t="s">
        <v>332</v>
      </c>
      <c r="E1379">
        <v>1</v>
      </c>
      <c r="F1379" t="s">
        <v>15</v>
      </c>
      <c r="G1379" t="s">
        <v>333</v>
      </c>
      <c r="H1379" t="s">
        <v>956</v>
      </c>
      <c r="M1379" s="2">
        <v>5000</v>
      </c>
      <c r="N1379" s="2">
        <v>15000</v>
      </c>
      <c r="O1379" s="2">
        <f>IF(Tabla1[[#This Row],[Mov]]="VNT",Tabla1[[#This Row],[Sale]]-Tabla1[[#This Row],[Cost]],-Tabla1[[#This Row],[Cost]]*Tabla1[[#This Row],[Cant]])</f>
        <v>10000</v>
      </c>
      <c r="P1379" s="8">
        <f>IF(Tabla1[[#This Row],[Mov]]="VNT",-Tabla1[[#This Row],[Cant]],Tabla1[[#This Row],[Cant]])</f>
        <v>-1</v>
      </c>
      <c r="Q1379" s="8">
        <f>DAY(Tabla1[[#This Row],[Date]])</f>
        <v>13</v>
      </c>
      <c r="R1379" s="8">
        <f>MONTH(Tabla1[[#This Row],[Date]])</f>
        <v>7</v>
      </c>
      <c r="S1379" s="8">
        <f>YEAR(Tabla1[[#This Row],[Date]])</f>
        <v>2022</v>
      </c>
    </row>
    <row r="1380" spans="1:19" x14ac:dyDescent="0.2">
      <c r="A1380">
        <v>1379</v>
      </c>
      <c r="B1380" s="1">
        <v>44755</v>
      </c>
      <c r="C1380" t="s">
        <v>260</v>
      </c>
      <c r="D1380" t="s">
        <v>332</v>
      </c>
      <c r="E1380">
        <v>1</v>
      </c>
      <c r="F1380" t="s">
        <v>26</v>
      </c>
      <c r="G1380" t="s">
        <v>264</v>
      </c>
      <c r="H1380" t="s">
        <v>20</v>
      </c>
      <c r="M1380" s="2">
        <v>9500</v>
      </c>
      <c r="N1380" s="2">
        <v>20000</v>
      </c>
      <c r="O1380" s="2">
        <f>IF(Tabla1[[#This Row],[Mov]]="VNT",Tabla1[[#This Row],[Sale]]-Tabla1[[#This Row],[Cost]],-Tabla1[[#This Row],[Cost]]*Tabla1[[#This Row],[Cant]])</f>
        <v>10500</v>
      </c>
      <c r="P1380" s="8">
        <f>IF(Tabla1[[#This Row],[Mov]]="VNT",-Tabla1[[#This Row],[Cant]],Tabla1[[#This Row],[Cant]])</f>
        <v>-1</v>
      </c>
      <c r="Q1380" s="8">
        <f>DAY(Tabla1[[#This Row],[Date]])</f>
        <v>13</v>
      </c>
      <c r="R1380" s="8">
        <f>MONTH(Tabla1[[#This Row],[Date]])</f>
        <v>7</v>
      </c>
      <c r="S1380" s="8">
        <f>YEAR(Tabla1[[#This Row],[Date]])</f>
        <v>2022</v>
      </c>
    </row>
    <row r="1381" spans="1:19" x14ac:dyDescent="0.2">
      <c r="A1381">
        <v>1380</v>
      </c>
      <c r="B1381" s="1">
        <v>44755</v>
      </c>
      <c r="C1381" t="s">
        <v>260</v>
      </c>
      <c r="D1381" t="s">
        <v>957</v>
      </c>
      <c r="E1381">
        <v>1</v>
      </c>
      <c r="F1381" t="s">
        <v>342</v>
      </c>
      <c r="G1381" t="s">
        <v>262</v>
      </c>
      <c r="H1381" t="s">
        <v>302</v>
      </c>
      <c r="M1381" s="2">
        <v>1000</v>
      </c>
      <c r="N1381" s="2">
        <v>8000</v>
      </c>
      <c r="O1381" s="2">
        <f>IF(Tabla1[[#This Row],[Mov]]="VNT",Tabla1[[#This Row],[Sale]]-Tabla1[[#This Row],[Cost]],-Tabla1[[#This Row],[Cost]]*Tabla1[[#This Row],[Cant]])</f>
        <v>7000</v>
      </c>
      <c r="P1381" s="8">
        <f>IF(Tabla1[[#This Row],[Mov]]="VNT",-Tabla1[[#This Row],[Cant]],Tabla1[[#This Row],[Cant]])</f>
        <v>-1</v>
      </c>
      <c r="Q1381" s="8">
        <f>DAY(Tabla1[[#This Row],[Date]])</f>
        <v>13</v>
      </c>
      <c r="R1381" s="8">
        <f>MONTH(Tabla1[[#This Row],[Date]])</f>
        <v>7</v>
      </c>
      <c r="S1381" s="8">
        <f>YEAR(Tabla1[[#This Row],[Date]])</f>
        <v>2022</v>
      </c>
    </row>
    <row r="1382" spans="1:19" x14ac:dyDescent="0.2">
      <c r="A1382">
        <v>1381</v>
      </c>
      <c r="B1382" s="1">
        <v>44755</v>
      </c>
      <c r="C1382" t="s">
        <v>260</v>
      </c>
      <c r="D1382" t="s">
        <v>332</v>
      </c>
      <c r="E1382">
        <v>1</v>
      </c>
      <c r="F1382" t="s">
        <v>116</v>
      </c>
      <c r="G1382" t="s">
        <v>347</v>
      </c>
      <c r="H1382" t="s">
        <v>518</v>
      </c>
      <c r="M1382" s="2">
        <v>9350</v>
      </c>
      <c r="N1382" s="2">
        <v>10000</v>
      </c>
      <c r="O1382" s="2">
        <f>IF(Tabla1[[#This Row],[Mov]]="VNT",Tabla1[[#This Row],[Sale]]-Tabla1[[#This Row],[Cost]],-Tabla1[[#This Row],[Cost]]*Tabla1[[#This Row],[Cant]])</f>
        <v>650</v>
      </c>
      <c r="P1382" s="8">
        <f>IF(Tabla1[[#This Row],[Mov]]="VNT",-Tabla1[[#This Row],[Cant]],Tabla1[[#This Row],[Cant]])</f>
        <v>-1</v>
      </c>
      <c r="Q1382" s="8">
        <f>DAY(Tabla1[[#This Row],[Date]])</f>
        <v>13</v>
      </c>
      <c r="R1382" s="8">
        <f>MONTH(Tabla1[[#This Row],[Date]])</f>
        <v>7</v>
      </c>
      <c r="S1382" s="8">
        <f>YEAR(Tabla1[[#This Row],[Date]])</f>
        <v>2022</v>
      </c>
    </row>
    <row r="1383" spans="1:19" x14ac:dyDescent="0.2">
      <c r="A1383">
        <v>1382</v>
      </c>
      <c r="B1383" s="1">
        <v>44755</v>
      </c>
      <c r="C1383" t="s">
        <v>260</v>
      </c>
      <c r="D1383" t="s">
        <v>332</v>
      </c>
      <c r="E1383">
        <v>1</v>
      </c>
      <c r="F1383" t="s">
        <v>532</v>
      </c>
      <c r="G1383" t="s">
        <v>273</v>
      </c>
      <c r="H1383" t="s">
        <v>733</v>
      </c>
      <c r="M1383" s="2">
        <v>18000</v>
      </c>
      <c r="N1383" s="2">
        <v>32000</v>
      </c>
      <c r="O1383" s="2">
        <f>IF(Tabla1[[#This Row],[Mov]]="VNT",Tabla1[[#This Row],[Sale]]-Tabla1[[#This Row],[Cost]],-Tabla1[[#This Row],[Cost]]*Tabla1[[#This Row],[Cant]])</f>
        <v>14000</v>
      </c>
      <c r="P1383" s="8">
        <f>IF(Tabla1[[#This Row],[Mov]]="VNT",-Tabla1[[#This Row],[Cant]],Tabla1[[#This Row],[Cant]])</f>
        <v>-1</v>
      </c>
      <c r="Q1383" s="8">
        <f>DAY(Tabla1[[#This Row],[Date]])</f>
        <v>13</v>
      </c>
      <c r="R1383" s="8">
        <f>MONTH(Tabla1[[#This Row],[Date]])</f>
        <v>7</v>
      </c>
      <c r="S1383" s="8">
        <f>YEAR(Tabla1[[#This Row],[Date]])</f>
        <v>2022</v>
      </c>
    </row>
    <row r="1384" spans="1:19" x14ac:dyDescent="0.2">
      <c r="A1384">
        <v>1383</v>
      </c>
      <c r="B1384" s="1">
        <v>44755</v>
      </c>
      <c r="C1384" t="s">
        <v>260</v>
      </c>
      <c r="D1384" t="s">
        <v>332</v>
      </c>
      <c r="E1384">
        <v>1</v>
      </c>
      <c r="F1384" t="s">
        <v>214</v>
      </c>
      <c r="G1384" t="s">
        <v>374</v>
      </c>
      <c r="H1384" t="s">
        <v>374</v>
      </c>
      <c r="M1384" s="2">
        <v>25000</v>
      </c>
      <c r="N1384" s="2">
        <v>38000</v>
      </c>
      <c r="O1384" s="2">
        <f>IF(Tabla1[[#This Row],[Mov]]="VNT",Tabla1[[#This Row],[Sale]]-Tabla1[[#This Row],[Cost]],-Tabla1[[#This Row],[Cost]]*Tabla1[[#This Row],[Cant]])</f>
        <v>13000</v>
      </c>
      <c r="P1384" s="8">
        <f>IF(Tabla1[[#This Row],[Mov]]="VNT",-Tabla1[[#This Row],[Cant]],Tabla1[[#This Row],[Cant]])</f>
        <v>-1</v>
      </c>
      <c r="Q1384" s="8">
        <f>DAY(Tabla1[[#This Row],[Date]])</f>
        <v>13</v>
      </c>
      <c r="R1384" s="8">
        <f>MONTH(Tabla1[[#This Row],[Date]])</f>
        <v>7</v>
      </c>
      <c r="S1384" s="8">
        <f>YEAR(Tabla1[[#This Row],[Date]])</f>
        <v>2022</v>
      </c>
    </row>
    <row r="1385" spans="1:19" x14ac:dyDescent="0.2">
      <c r="A1385">
        <v>1384</v>
      </c>
      <c r="B1385" s="1">
        <v>44755</v>
      </c>
      <c r="C1385" t="s">
        <v>260</v>
      </c>
      <c r="D1385" t="s">
        <v>332</v>
      </c>
      <c r="E1385">
        <v>1</v>
      </c>
      <c r="F1385" t="s">
        <v>458</v>
      </c>
      <c r="G1385" t="s">
        <v>958</v>
      </c>
      <c r="H1385" t="s">
        <v>959</v>
      </c>
      <c r="M1385" s="2">
        <v>0</v>
      </c>
      <c r="N1385" s="2">
        <v>3000</v>
      </c>
      <c r="O1385" s="2">
        <f>IF(Tabla1[[#This Row],[Mov]]="VNT",Tabla1[[#This Row],[Sale]]-Tabla1[[#This Row],[Cost]],-Tabla1[[#This Row],[Cost]]*Tabla1[[#This Row],[Cant]])</f>
        <v>3000</v>
      </c>
      <c r="P1385" s="8">
        <f>IF(Tabla1[[#This Row],[Mov]]="VNT",-Tabla1[[#This Row],[Cant]],Tabla1[[#This Row],[Cant]])</f>
        <v>-1</v>
      </c>
      <c r="Q1385" s="8">
        <f>DAY(Tabla1[[#This Row],[Date]])</f>
        <v>13</v>
      </c>
      <c r="R1385" s="8">
        <f>MONTH(Tabla1[[#This Row],[Date]])</f>
        <v>7</v>
      </c>
      <c r="S1385" s="8">
        <f>YEAR(Tabla1[[#This Row],[Date]])</f>
        <v>2022</v>
      </c>
    </row>
    <row r="1386" spans="1:19" x14ac:dyDescent="0.2">
      <c r="A1386">
        <v>1385</v>
      </c>
      <c r="B1386" s="1">
        <v>44755</v>
      </c>
      <c r="C1386" t="s">
        <v>260</v>
      </c>
      <c r="D1386" t="s">
        <v>332</v>
      </c>
      <c r="E1386">
        <v>1</v>
      </c>
      <c r="F1386" t="s">
        <v>455</v>
      </c>
      <c r="G1386" t="s">
        <v>382</v>
      </c>
      <c r="H1386" t="s">
        <v>509</v>
      </c>
      <c r="M1386" s="2">
        <v>1000</v>
      </c>
      <c r="N1386" s="2">
        <v>3000</v>
      </c>
      <c r="O1386" s="2">
        <f>IF(Tabla1[[#This Row],[Mov]]="VNT",Tabla1[[#This Row],[Sale]]-Tabla1[[#This Row],[Cost]],-Tabla1[[#This Row],[Cost]]*Tabla1[[#This Row],[Cant]])</f>
        <v>2000</v>
      </c>
      <c r="P1386" s="8">
        <f>IF(Tabla1[[#This Row],[Mov]]="VNT",-Tabla1[[#This Row],[Cant]],Tabla1[[#This Row],[Cant]])</f>
        <v>-1</v>
      </c>
      <c r="Q1386" s="8">
        <f>DAY(Tabla1[[#This Row],[Date]])</f>
        <v>13</v>
      </c>
      <c r="R1386" s="8">
        <f>MONTH(Tabla1[[#This Row],[Date]])</f>
        <v>7</v>
      </c>
      <c r="S1386" s="8">
        <f>YEAR(Tabla1[[#This Row],[Date]])</f>
        <v>2022</v>
      </c>
    </row>
    <row r="1387" spans="1:19" x14ac:dyDescent="0.2">
      <c r="A1387">
        <v>1386</v>
      </c>
      <c r="B1387" s="1">
        <v>44755</v>
      </c>
      <c r="C1387" t="s">
        <v>260</v>
      </c>
      <c r="D1387" t="s">
        <v>332</v>
      </c>
      <c r="E1387">
        <v>1</v>
      </c>
      <c r="F1387" t="s">
        <v>116</v>
      </c>
      <c r="G1387" t="s">
        <v>347</v>
      </c>
      <c r="H1387" t="s">
        <v>518</v>
      </c>
      <c r="M1387" s="2">
        <v>935</v>
      </c>
      <c r="N1387" s="2">
        <v>1000</v>
      </c>
      <c r="O1387" s="2">
        <f>IF(Tabla1[[#This Row],[Mov]]="VNT",Tabla1[[#This Row],[Sale]]-Tabla1[[#This Row],[Cost]],-Tabla1[[#This Row],[Cost]]*Tabla1[[#This Row],[Cant]])</f>
        <v>65</v>
      </c>
      <c r="P1387" s="8">
        <f>IF(Tabla1[[#This Row],[Mov]]="VNT",-Tabla1[[#This Row],[Cant]],Tabla1[[#This Row],[Cant]])</f>
        <v>-1</v>
      </c>
      <c r="Q1387" s="8">
        <f>DAY(Tabla1[[#This Row],[Date]])</f>
        <v>13</v>
      </c>
      <c r="R1387" s="8">
        <f>MONTH(Tabla1[[#This Row],[Date]])</f>
        <v>7</v>
      </c>
      <c r="S1387" s="8">
        <f>YEAR(Tabla1[[#This Row],[Date]])</f>
        <v>2022</v>
      </c>
    </row>
    <row r="1388" spans="1:19" x14ac:dyDescent="0.2">
      <c r="A1388">
        <v>1387</v>
      </c>
      <c r="B1388" s="1">
        <v>44755</v>
      </c>
      <c r="C1388" t="s">
        <v>260</v>
      </c>
      <c r="D1388" t="s">
        <v>332</v>
      </c>
      <c r="E1388">
        <v>1</v>
      </c>
      <c r="F1388" t="s">
        <v>224</v>
      </c>
      <c r="G1388" t="s">
        <v>262</v>
      </c>
      <c r="H1388" t="s">
        <v>495</v>
      </c>
      <c r="M1388" s="2">
        <v>7000</v>
      </c>
      <c r="N1388" s="2">
        <v>20000</v>
      </c>
      <c r="O1388" s="2">
        <f>IF(Tabla1[[#This Row],[Mov]]="VNT",Tabla1[[#This Row],[Sale]]-Tabla1[[#This Row],[Cost]],-Tabla1[[#This Row],[Cost]]*Tabla1[[#This Row],[Cant]])</f>
        <v>13000</v>
      </c>
      <c r="P1388" s="8">
        <f>IF(Tabla1[[#This Row],[Mov]]="VNT",-Tabla1[[#This Row],[Cant]],Tabla1[[#This Row],[Cant]])</f>
        <v>-1</v>
      </c>
      <c r="Q1388" s="8">
        <f>DAY(Tabla1[[#This Row],[Date]])</f>
        <v>13</v>
      </c>
      <c r="R1388" s="8">
        <f>MONTH(Tabla1[[#This Row],[Date]])</f>
        <v>7</v>
      </c>
      <c r="S1388" s="8">
        <f>YEAR(Tabla1[[#This Row],[Date]])</f>
        <v>2022</v>
      </c>
    </row>
    <row r="1389" spans="1:19" x14ac:dyDescent="0.2">
      <c r="A1389">
        <v>1388</v>
      </c>
      <c r="B1389" s="1">
        <v>44756</v>
      </c>
      <c r="C1389" t="s">
        <v>260</v>
      </c>
      <c r="D1389" t="s">
        <v>341</v>
      </c>
      <c r="E1389">
        <v>1</v>
      </c>
      <c r="F1389" t="s">
        <v>116</v>
      </c>
      <c r="G1389" t="s">
        <v>382</v>
      </c>
      <c r="H1389" t="s">
        <v>514</v>
      </c>
      <c r="M1389" s="2">
        <v>14020</v>
      </c>
      <c r="N1389" s="2">
        <v>15000</v>
      </c>
      <c r="O1389" s="2">
        <f>IF(Tabla1[[#This Row],[Mov]]="VNT",Tabla1[[#This Row],[Sale]]-Tabla1[[#This Row],[Cost]],-Tabla1[[#This Row],[Cost]]*Tabla1[[#This Row],[Cant]])</f>
        <v>980</v>
      </c>
      <c r="P1389" s="8">
        <f>IF(Tabla1[[#This Row],[Mov]]="VNT",-Tabla1[[#This Row],[Cant]],Tabla1[[#This Row],[Cant]])</f>
        <v>-1</v>
      </c>
      <c r="Q1389" s="8">
        <f>DAY(Tabla1[[#This Row],[Date]])</f>
        <v>14</v>
      </c>
      <c r="R1389" s="8">
        <f>MONTH(Tabla1[[#This Row],[Date]])</f>
        <v>7</v>
      </c>
      <c r="S1389" s="8">
        <f>YEAR(Tabla1[[#This Row],[Date]])</f>
        <v>2022</v>
      </c>
    </row>
    <row r="1390" spans="1:19" x14ac:dyDescent="0.2">
      <c r="A1390">
        <v>1389</v>
      </c>
      <c r="B1390" s="1">
        <v>44756</v>
      </c>
      <c r="C1390" t="s">
        <v>260</v>
      </c>
      <c r="D1390" t="s">
        <v>341</v>
      </c>
      <c r="E1390">
        <v>1</v>
      </c>
      <c r="F1390" t="s">
        <v>365</v>
      </c>
      <c r="G1390" t="s">
        <v>943</v>
      </c>
      <c r="H1390" t="s">
        <v>960</v>
      </c>
      <c r="M1390" s="2">
        <v>4000</v>
      </c>
      <c r="N1390" s="2">
        <v>8000</v>
      </c>
      <c r="O1390" s="2">
        <f>IF(Tabla1[[#This Row],[Mov]]="VNT",Tabla1[[#This Row],[Sale]]-Tabla1[[#This Row],[Cost]],-Tabla1[[#This Row],[Cost]]*Tabla1[[#This Row],[Cant]])</f>
        <v>4000</v>
      </c>
      <c r="P1390" s="8">
        <f>IF(Tabla1[[#This Row],[Mov]]="VNT",-Tabla1[[#This Row],[Cant]],Tabla1[[#This Row],[Cant]])</f>
        <v>-1</v>
      </c>
      <c r="Q1390" s="8">
        <f>DAY(Tabla1[[#This Row],[Date]])</f>
        <v>14</v>
      </c>
      <c r="R1390" s="8">
        <f>MONTH(Tabla1[[#This Row],[Date]])</f>
        <v>7</v>
      </c>
      <c r="S1390" s="8">
        <f>YEAR(Tabla1[[#This Row],[Date]])</f>
        <v>2022</v>
      </c>
    </row>
    <row r="1391" spans="1:19" x14ac:dyDescent="0.2">
      <c r="A1391">
        <v>1390</v>
      </c>
      <c r="B1391" s="1">
        <v>44756</v>
      </c>
      <c r="C1391" t="s">
        <v>260</v>
      </c>
      <c r="D1391" t="s">
        <v>332</v>
      </c>
      <c r="E1391">
        <v>1</v>
      </c>
      <c r="F1391" t="s">
        <v>458</v>
      </c>
      <c r="G1391" t="s">
        <v>777</v>
      </c>
      <c r="H1391" t="s">
        <v>778</v>
      </c>
      <c r="L1391" t="s">
        <v>961</v>
      </c>
      <c r="M1391" s="2">
        <v>0</v>
      </c>
      <c r="N1391" s="2">
        <v>5000</v>
      </c>
      <c r="O1391" s="2">
        <f>IF(Tabla1[[#This Row],[Mov]]="VNT",Tabla1[[#This Row],[Sale]]-Tabla1[[#This Row],[Cost]],-Tabla1[[#This Row],[Cost]]*Tabla1[[#This Row],[Cant]])</f>
        <v>5000</v>
      </c>
      <c r="P1391" s="8">
        <f>IF(Tabla1[[#This Row],[Mov]]="VNT",-Tabla1[[#This Row],[Cant]],Tabla1[[#This Row],[Cant]])</f>
        <v>-1</v>
      </c>
      <c r="Q1391" s="8">
        <f>DAY(Tabla1[[#This Row],[Date]])</f>
        <v>14</v>
      </c>
      <c r="R1391" s="8">
        <f>MONTH(Tabla1[[#This Row],[Date]])</f>
        <v>7</v>
      </c>
      <c r="S1391" s="8">
        <f>YEAR(Tabla1[[#This Row],[Date]])</f>
        <v>2022</v>
      </c>
    </row>
    <row r="1392" spans="1:19" x14ac:dyDescent="0.2">
      <c r="A1392">
        <v>1391</v>
      </c>
      <c r="B1392" s="1">
        <v>44756</v>
      </c>
      <c r="C1392" t="s">
        <v>260</v>
      </c>
      <c r="D1392" t="s">
        <v>332</v>
      </c>
      <c r="E1392">
        <v>1</v>
      </c>
      <c r="F1392" t="s">
        <v>116</v>
      </c>
      <c r="G1392" t="s">
        <v>347</v>
      </c>
      <c r="H1392" t="s">
        <v>518</v>
      </c>
      <c r="M1392" s="2">
        <v>2805</v>
      </c>
      <c r="N1392" s="2">
        <v>3000</v>
      </c>
      <c r="O1392" s="2">
        <f>IF(Tabla1[[#This Row],[Mov]]="VNT",Tabla1[[#This Row],[Sale]]-Tabla1[[#This Row],[Cost]],-Tabla1[[#This Row],[Cost]]*Tabla1[[#This Row],[Cant]])</f>
        <v>195</v>
      </c>
      <c r="P1392" s="8">
        <f>IF(Tabla1[[#This Row],[Mov]]="VNT",-Tabla1[[#This Row],[Cant]],Tabla1[[#This Row],[Cant]])</f>
        <v>-1</v>
      </c>
      <c r="Q1392" s="8">
        <f>DAY(Tabla1[[#This Row],[Date]])</f>
        <v>14</v>
      </c>
      <c r="R1392" s="8">
        <f>MONTH(Tabla1[[#This Row],[Date]])</f>
        <v>7</v>
      </c>
      <c r="S1392" s="8">
        <f>YEAR(Tabla1[[#This Row],[Date]])</f>
        <v>2022</v>
      </c>
    </row>
    <row r="1393" spans="1:19" x14ac:dyDescent="0.2">
      <c r="A1393">
        <v>1392</v>
      </c>
      <c r="B1393" s="1">
        <v>44756</v>
      </c>
      <c r="C1393" t="s">
        <v>260</v>
      </c>
      <c r="D1393" t="s">
        <v>332</v>
      </c>
      <c r="E1393">
        <v>1</v>
      </c>
      <c r="F1393" t="s">
        <v>116</v>
      </c>
      <c r="G1393" t="s">
        <v>347</v>
      </c>
      <c r="H1393" t="s">
        <v>518</v>
      </c>
      <c r="M1393" s="2">
        <v>5610</v>
      </c>
      <c r="N1393" s="2">
        <v>6000</v>
      </c>
      <c r="O1393" s="2">
        <f>IF(Tabla1[[#This Row],[Mov]]="VNT",Tabla1[[#This Row],[Sale]]-Tabla1[[#This Row],[Cost]],-Tabla1[[#This Row],[Cost]]*Tabla1[[#This Row],[Cant]])</f>
        <v>390</v>
      </c>
      <c r="P1393" s="8">
        <f>IF(Tabla1[[#This Row],[Mov]]="VNT",-Tabla1[[#This Row],[Cant]],Tabla1[[#This Row],[Cant]])</f>
        <v>-1</v>
      </c>
      <c r="Q1393" s="8">
        <f>DAY(Tabla1[[#This Row],[Date]])</f>
        <v>14</v>
      </c>
      <c r="R1393" s="8">
        <f>MONTH(Tabla1[[#This Row],[Date]])</f>
        <v>7</v>
      </c>
      <c r="S1393" s="8">
        <f>YEAR(Tabla1[[#This Row],[Date]])</f>
        <v>2022</v>
      </c>
    </row>
    <row r="1394" spans="1:19" x14ac:dyDescent="0.2">
      <c r="A1394">
        <v>1393</v>
      </c>
      <c r="B1394" s="1">
        <v>44756</v>
      </c>
      <c r="C1394" t="s">
        <v>260</v>
      </c>
      <c r="D1394" t="s">
        <v>332</v>
      </c>
      <c r="E1394">
        <v>1</v>
      </c>
      <c r="F1394" t="s">
        <v>116</v>
      </c>
      <c r="G1394" t="s">
        <v>347</v>
      </c>
      <c r="H1394" t="s">
        <v>518</v>
      </c>
      <c r="M1394" s="2">
        <v>2805</v>
      </c>
      <c r="N1394" s="2">
        <v>3000</v>
      </c>
      <c r="O1394" s="2">
        <f>IF(Tabla1[[#This Row],[Mov]]="VNT",Tabla1[[#This Row],[Sale]]-Tabla1[[#This Row],[Cost]],-Tabla1[[#This Row],[Cost]]*Tabla1[[#This Row],[Cant]])</f>
        <v>195</v>
      </c>
      <c r="P1394" s="8">
        <f>IF(Tabla1[[#This Row],[Mov]]="VNT",-Tabla1[[#This Row],[Cant]],Tabla1[[#This Row],[Cant]])</f>
        <v>-1</v>
      </c>
      <c r="Q1394" s="8">
        <f>DAY(Tabla1[[#This Row],[Date]])</f>
        <v>14</v>
      </c>
      <c r="R1394" s="8">
        <f>MONTH(Tabla1[[#This Row],[Date]])</f>
        <v>7</v>
      </c>
      <c r="S1394" s="8">
        <f>YEAR(Tabla1[[#This Row],[Date]])</f>
        <v>2022</v>
      </c>
    </row>
    <row r="1395" spans="1:19" x14ac:dyDescent="0.2">
      <c r="A1395">
        <v>1394</v>
      </c>
      <c r="B1395" s="1">
        <v>44756</v>
      </c>
      <c r="C1395" t="s">
        <v>260</v>
      </c>
      <c r="D1395" t="s">
        <v>881</v>
      </c>
      <c r="E1395">
        <v>1</v>
      </c>
      <c r="F1395" t="s">
        <v>21</v>
      </c>
      <c r="G1395" t="s">
        <v>266</v>
      </c>
      <c r="H1395" t="s">
        <v>231</v>
      </c>
      <c r="M1395" s="2">
        <v>3500</v>
      </c>
      <c r="N1395" s="2">
        <v>8000</v>
      </c>
      <c r="O1395" s="2">
        <f>IF(Tabla1[[#This Row],[Mov]]="VNT",Tabla1[[#This Row],[Sale]]-Tabla1[[#This Row],[Cost]],-Tabla1[[#This Row],[Cost]]*Tabla1[[#This Row],[Cant]])</f>
        <v>4500</v>
      </c>
      <c r="P1395" s="8">
        <f>IF(Tabla1[[#This Row],[Mov]]="VNT",-Tabla1[[#This Row],[Cant]],Tabla1[[#This Row],[Cant]])</f>
        <v>-1</v>
      </c>
      <c r="Q1395" s="8">
        <f>DAY(Tabla1[[#This Row],[Date]])</f>
        <v>14</v>
      </c>
      <c r="R1395" s="8">
        <f>MONTH(Tabla1[[#This Row],[Date]])</f>
        <v>7</v>
      </c>
      <c r="S1395" s="8">
        <f>YEAR(Tabla1[[#This Row],[Date]])</f>
        <v>2022</v>
      </c>
    </row>
    <row r="1396" spans="1:19" x14ac:dyDescent="0.2">
      <c r="A1396">
        <v>1395</v>
      </c>
      <c r="B1396" s="1">
        <v>44756</v>
      </c>
      <c r="C1396" t="s">
        <v>260</v>
      </c>
      <c r="D1396" t="s">
        <v>332</v>
      </c>
      <c r="E1396">
        <v>1</v>
      </c>
      <c r="F1396" t="s">
        <v>532</v>
      </c>
      <c r="G1396" t="s">
        <v>273</v>
      </c>
      <c r="H1396" t="s">
        <v>733</v>
      </c>
      <c r="M1396" s="2">
        <v>18000</v>
      </c>
      <c r="N1396" s="2">
        <v>30500</v>
      </c>
      <c r="O1396" s="2">
        <f>IF(Tabla1[[#This Row],[Mov]]="VNT",Tabla1[[#This Row],[Sale]]-Tabla1[[#This Row],[Cost]],-Tabla1[[#This Row],[Cost]]*Tabla1[[#This Row],[Cant]])</f>
        <v>12500</v>
      </c>
      <c r="P1396" s="8">
        <f>IF(Tabla1[[#This Row],[Mov]]="VNT",-Tabla1[[#This Row],[Cant]],Tabla1[[#This Row],[Cant]])</f>
        <v>-1</v>
      </c>
      <c r="Q1396" s="8">
        <f>DAY(Tabla1[[#This Row],[Date]])</f>
        <v>14</v>
      </c>
      <c r="R1396" s="8">
        <f>MONTH(Tabla1[[#This Row],[Date]])</f>
        <v>7</v>
      </c>
      <c r="S1396" s="8">
        <f>YEAR(Tabla1[[#This Row],[Date]])</f>
        <v>2022</v>
      </c>
    </row>
    <row r="1397" spans="1:19" x14ac:dyDescent="0.2">
      <c r="A1397">
        <v>1396</v>
      </c>
      <c r="B1397" s="1">
        <v>44756</v>
      </c>
      <c r="C1397" t="s">
        <v>260</v>
      </c>
      <c r="D1397" t="s">
        <v>332</v>
      </c>
      <c r="E1397">
        <v>1</v>
      </c>
      <c r="F1397" t="s">
        <v>532</v>
      </c>
      <c r="G1397" t="s">
        <v>273</v>
      </c>
      <c r="H1397" t="s">
        <v>733</v>
      </c>
      <c r="M1397" s="2">
        <v>18000</v>
      </c>
      <c r="N1397" s="2">
        <v>30500</v>
      </c>
      <c r="O1397" s="2">
        <f>IF(Tabla1[[#This Row],[Mov]]="VNT",Tabla1[[#This Row],[Sale]]-Tabla1[[#This Row],[Cost]],-Tabla1[[#This Row],[Cost]]*Tabla1[[#This Row],[Cant]])</f>
        <v>12500</v>
      </c>
      <c r="P1397" s="8">
        <f>IF(Tabla1[[#This Row],[Mov]]="VNT",-Tabla1[[#This Row],[Cant]],Tabla1[[#This Row],[Cant]])</f>
        <v>-1</v>
      </c>
      <c r="Q1397" s="8">
        <f>DAY(Tabla1[[#This Row],[Date]])</f>
        <v>14</v>
      </c>
      <c r="R1397" s="8">
        <f>MONTH(Tabla1[[#This Row],[Date]])</f>
        <v>7</v>
      </c>
      <c r="S1397" s="8">
        <f>YEAR(Tabla1[[#This Row],[Date]])</f>
        <v>2022</v>
      </c>
    </row>
    <row r="1398" spans="1:19" x14ac:dyDescent="0.2">
      <c r="A1398">
        <v>1397</v>
      </c>
      <c r="B1398" s="1">
        <v>44756</v>
      </c>
      <c r="C1398" t="s">
        <v>260</v>
      </c>
      <c r="D1398" t="s">
        <v>332</v>
      </c>
      <c r="E1398">
        <v>1</v>
      </c>
      <c r="F1398" t="s">
        <v>617</v>
      </c>
      <c r="G1398" t="s">
        <v>266</v>
      </c>
      <c r="H1398" t="s">
        <v>653</v>
      </c>
      <c r="I1398" t="s">
        <v>32</v>
      </c>
      <c r="J1398" t="s">
        <v>651</v>
      </c>
      <c r="L1398" t="s">
        <v>1237</v>
      </c>
      <c r="M1398" s="2">
        <v>32500</v>
      </c>
      <c r="N1398" s="2">
        <v>47500</v>
      </c>
      <c r="O1398" s="2">
        <f>IF(Tabla1[[#This Row],[Mov]]="VNT",Tabla1[[#This Row],[Sale]]-Tabla1[[#This Row],[Cost]],-Tabla1[[#This Row],[Cost]]*Tabla1[[#This Row],[Cant]])</f>
        <v>15000</v>
      </c>
      <c r="P1398" s="8">
        <f>IF(Tabla1[[#This Row],[Mov]]="VNT",-Tabla1[[#This Row],[Cant]],Tabla1[[#This Row],[Cant]])</f>
        <v>-1</v>
      </c>
      <c r="Q1398" s="8">
        <f>DAY(Tabla1[[#This Row],[Date]])</f>
        <v>14</v>
      </c>
      <c r="R1398" s="8">
        <f>MONTH(Tabla1[[#This Row],[Date]])</f>
        <v>7</v>
      </c>
      <c r="S1398" s="8">
        <f>YEAR(Tabla1[[#This Row],[Date]])</f>
        <v>2022</v>
      </c>
    </row>
    <row r="1399" spans="1:19" x14ac:dyDescent="0.2">
      <c r="A1399">
        <v>1398</v>
      </c>
      <c r="B1399" s="1">
        <v>44756</v>
      </c>
      <c r="C1399" t="s">
        <v>260</v>
      </c>
      <c r="D1399" t="s">
        <v>332</v>
      </c>
      <c r="E1399">
        <v>1</v>
      </c>
      <c r="F1399" t="s">
        <v>48</v>
      </c>
      <c r="G1399" t="s">
        <v>791</v>
      </c>
      <c r="H1399" t="s">
        <v>185</v>
      </c>
      <c r="M1399" s="2">
        <v>58000</v>
      </c>
      <c r="N1399" s="2">
        <v>89000</v>
      </c>
      <c r="O1399" s="2">
        <f>IF(Tabla1[[#This Row],[Mov]]="VNT",Tabla1[[#This Row],[Sale]]-Tabla1[[#This Row],[Cost]],-Tabla1[[#This Row],[Cost]]*Tabla1[[#This Row],[Cant]])</f>
        <v>31000</v>
      </c>
      <c r="P1399" s="8">
        <f>IF(Tabla1[[#This Row],[Mov]]="VNT",-Tabla1[[#This Row],[Cant]],Tabla1[[#This Row],[Cant]])</f>
        <v>-1</v>
      </c>
      <c r="Q1399" s="8">
        <f>DAY(Tabla1[[#This Row],[Date]])</f>
        <v>14</v>
      </c>
      <c r="R1399" s="8">
        <f>MONTH(Tabla1[[#This Row],[Date]])</f>
        <v>7</v>
      </c>
      <c r="S1399" s="8">
        <f>YEAR(Tabla1[[#This Row],[Date]])</f>
        <v>2022</v>
      </c>
    </row>
    <row r="1400" spans="1:19" x14ac:dyDescent="0.2">
      <c r="A1400">
        <v>1399</v>
      </c>
      <c r="B1400" s="1">
        <v>44756</v>
      </c>
      <c r="C1400" t="s">
        <v>260</v>
      </c>
      <c r="D1400" t="s">
        <v>332</v>
      </c>
      <c r="E1400">
        <v>1</v>
      </c>
      <c r="F1400" t="s">
        <v>225</v>
      </c>
      <c r="G1400" t="s">
        <v>263</v>
      </c>
      <c r="H1400" t="s">
        <v>962</v>
      </c>
      <c r="M1400" s="2">
        <v>1100</v>
      </c>
      <c r="N1400" s="2">
        <v>10000</v>
      </c>
      <c r="O1400" s="2">
        <f>IF(Tabla1[[#This Row],[Mov]]="VNT",Tabla1[[#This Row],[Sale]]-Tabla1[[#This Row],[Cost]],-Tabla1[[#This Row],[Cost]]*Tabla1[[#This Row],[Cant]])</f>
        <v>8900</v>
      </c>
      <c r="P1400" s="8">
        <f>IF(Tabla1[[#This Row],[Mov]]="VNT",-Tabla1[[#This Row],[Cant]],Tabla1[[#This Row],[Cant]])</f>
        <v>-1</v>
      </c>
      <c r="Q1400" s="8">
        <f>DAY(Tabla1[[#This Row],[Date]])</f>
        <v>14</v>
      </c>
      <c r="R1400" s="8">
        <f>MONTH(Tabla1[[#This Row],[Date]])</f>
        <v>7</v>
      </c>
      <c r="S1400" s="8">
        <f>YEAR(Tabla1[[#This Row],[Date]])</f>
        <v>2022</v>
      </c>
    </row>
    <row r="1401" spans="1:19" x14ac:dyDescent="0.2">
      <c r="A1401">
        <v>1400</v>
      </c>
      <c r="B1401" s="1">
        <v>44756</v>
      </c>
      <c r="C1401" t="s">
        <v>260</v>
      </c>
      <c r="D1401" t="s">
        <v>332</v>
      </c>
      <c r="E1401">
        <v>1</v>
      </c>
      <c r="F1401" t="s">
        <v>116</v>
      </c>
      <c r="G1401" t="s">
        <v>347</v>
      </c>
      <c r="H1401" t="s">
        <v>518</v>
      </c>
      <c r="M1401" s="2">
        <v>18692</v>
      </c>
      <c r="N1401" s="2">
        <v>20000</v>
      </c>
      <c r="O1401" s="2">
        <f>IF(Tabla1[[#This Row],[Mov]]="VNT",Tabla1[[#This Row],[Sale]]-Tabla1[[#This Row],[Cost]],-Tabla1[[#This Row],[Cost]]*Tabla1[[#This Row],[Cant]])</f>
        <v>1308</v>
      </c>
      <c r="P1401" s="8">
        <f>IF(Tabla1[[#This Row],[Mov]]="VNT",-Tabla1[[#This Row],[Cant]],Tabla1[[#This Row],[Cant]])</f>
        <v>-1</v>
      </c>
      <c r="Q1401" s="8">
        <f>DAY(Tabla1[[#This Row],[Date]])</f>
        <v>14</v>
      </c>
      <c r="R1401" s="8">
        <f>MONTH(Tabla1[[#This Row],[Date]])</f>
        <v>7</v>
      </c>
      <c r="S1401" s="8">
        <f>YEAR(Tabla1[[#This Row],[Date]])</f>
        <v>2022</v>
      </c>
    </row>
    <row r="1402" spans="1:19" x14ac:dyDescent="0.2">
      <c r="A1402">
        <v>1401</v>
      </c>
      <c r="B1402" s="1">
        <v>44756</v>
      </c>
      <c r="C1402" t="s">
        <v>260</v>
      </c>
      <c r="D1402" t="s">
        <v>332</v>
      </c>
      <c r="E1402">
        <v>1</v>
      </c>
      <c r="F1402" t="s">
        <v>224</v>
      </c>
      <c r="G1402" t="s">
        <v>273</v>
      </c>
      <c r="H1402" t="s">
        <v>963</v>
      </c>
      <c r="M1402" s="2">
        <v>7500</v>
      </c>
      <c r="N1402" s="2">
        <v>18000</v>
      </c>
      <c r="O1402" s="2">
        <f>IF(Tabla1[[#This Row],[Mov]]="VNT",Tabla1[[#This Row],[Sale]]-Tabla1[[#This Row],[Cost]],-Tabla1[[#This Row],[Cost]]*Tabla1[[#This Row],[Cant]])</f>
        <v>10500</v>
      </c>
      <c r="P1402" s="8">
        <f>IF(Tabla1[[#This Row],[Mov]]="VNT",-Tabla1[[#This Row],[Cant]],Tabla1[[#This Row],[Cant]])</f>
        <v>-1</v>
      </c>
      <c r="Q1402" s="8">
        <f>DAY(Tabla1[[#This Row],[Date]])</f>
        <v>14</v>
      </c>
      <c r="R1402" s="8">
        <f>MONTH(Tabla1[[#This Row],[Date]])</f>
        <v>7</v>
      </c>
      <c r="S1402" s="8">
        <f>YEAR(Tabla1[[#This Row],[Date]])</f>
        <v>2022</v>
      </c>
    </row>
    <row r="1403" spans="1:19" x14ac:dyDescent="0.2">
      <c r="A1403">
        <v>1402</v>
      </c>
      <c r="B1403" s="1">
        <v>44756</v>
      </c>
      <c r="C1403" t="s">
        <v>260</v>
      </c>
      <c r="D1403" t="s">
        <v>332</v>
      </c>
      <c r="E1403">
        <v>1</v>
      </c>
      <c r="F1403" t="s">
        <v>116</v>
      </c>
      <c r="G1403" t="s">
        <v>347</v>
      </c>
      <c r="H1403" t="s">
        <v>518</v>
      </c>
      <c r="M1403" s="2">
        <v>2805</v>
      </c>
      <c r="N1403" s="2">
        <v>3000</v>
      </c>
      <c r="O1403" s="2">
        <f>IF(Tabla1[[#This Row],[Mov]]="VNT",Tabla1[[#This Row],[Sale]]-Tabla1[[#This Row],[Cost]],-Tabla1[[#This Row],[Cost]]*Tabla1[[#This Row],[Cant]])</f>
        <v>195</v>
      </c>
      <c r="P1403" s="8">
        <f>IF(Tabla1[[#This Row],[Mov]]="VNT",-Tabla1[[#This Row],[Cant]],Tabla1[[#This Row],[Cant]])</f>
        <v>-1</v>
      </c>
      <c r="Q1403" s="8">
        <f>DAY(Tabla1[[#This Row],[Date]])</f>
        <v>14</v>
      </c>
      <c r="R1403" s="8">
        <f>MONTH(Tabla1[[#This Row],[Date]])</f>
        <v>7</v>
      </c>
      <c r="S1403" s="8">
        <f>YEAR(Tabla1[[#This Row],[Date]])</f>
        <v>2022</v>
      </c>
    </row>
    <row r="1404" spans="1:19" x14ac:dyDescent="0.2">
      <c r="A1404">
        <v>1403</v>
      </c>
      <c r="B1404" s="1">
        <v>44756</v>
      </c>
      <c r="C1404" t="s">
        <v>260</v>
      </c>
      <c r="D1404" t="s">
        <v>332</v>
      </c>
      <c r="E1404">
        <v>1</v>
      </c>
      <c r="F1404" t="s">
        <v>116</v>
      </c>
      <c r="G1404" t="s">
        <v>347</v>
      </c>
      <c r="H1404" t="s">
        <v>518</v>
      </c>
      <c r="M1404" s="2">
        <v>5610</v>
      </c>
      <c r="N1404" s="2">
        <v>6000</v>
      </c>
      <c r="O1404" s="2">
        <f>IF(Tabla1[[#This Row],[Mov]]="VNT",Tabla1[[#This Row],[Sale]]-Tabla1[[#This Row],[Cost]],-Tabla1[[#This Row],[Cost]]*Tabla1[[#This Row],[Cant]])</f>
        <v>390</v>
      </c>
      <c r="P1404" s="8">
        <f>IF(Tabla1[[#This Row],[Mov]]="VNT",-Tabla1[[#This Row],[Cant]],Tabla1[[#This Row],[Cant]])</f>
        <v>-1</v>
      </c>
      <c r="Q1404" s="8">
        <f>DAY(Tabla1[[#This Row],[Date]])</f>
        <v>14</v>
      </c>
      <c r="R1404" s="8">
        <f>MONTH(Tabla1[[#This Row],[Date]])</f>
        <v>7</v>
      </c>
      <c r="S1404" s="8">
        <f>YEAR(Tabla1[[#This Row],[Date]])</f>
        <v>2022</v>
      </c>
    </row>
    <row r="1405" spans="1:19" x14ac:dyDescent="0.2">
      <c r="A1405">
        <v>1404</v>
      </c>
      <c r="B1405" s="1">
        <v>44756</v>
      </c>
      <c r="C1405" t="s">
        <v>260</v>
      </c>
      <c r="D1405" t="s">
        <v>332</v>
      </c>
      <c r="E1405">
        <v>1</v>
      </c>
      <c r="F1405" t="s">
        <v>201</v>
      </c>
      <c r="G1405" t="s">
        <v>623</v>
      </c>
      <c r="H1405" t="s">
        <v>203</v>
      </c>
      <c r="M1405" s="2">
        <v>45000</v>
      </c>
      <c r="N1405" s="2">
        <v>75000</v>
      </c>
      <c r="O1405" s="2">
        <f>IF(Tabla1[[#This Row],[Mov]]="VNT",Tabla1[[#This Row],[Sale]]-Tabla1[[#This Row],[Cost]],-Tabla1[[#This Row],[Cost]]*Tabla1[[#This Row],[Cant]])</f>
        <v>30000</v>
      </c>
      <c r="P1405" s="8">
        <f>IF(Tabla1[[#This Row],[Mov]]="VNT",-Tabla1[[#This Row],[Cant]],Tabla1[[#This Row],[Cant]])</f>
        <v>-1</v>
      </c>
      <c r="Q1405" s="8">
        <f>DAY(Tabla1[[#This Row],[Date]])</f>
        <v>14</v>
      </c>
      <c r="R1405" s="8">
        <f>MONTH(Tabla1[[#This Row],[Date]])</f>
        <v>7</v>
      </c>
      <c r="S1405" s="8">
        <f>YEAR(Tabla1[[#This Row],[Date]])</f>
        <v>2022</v>
      </c>
    </row>
    <row r="1406" spans="1:19" x14ac:dyDescent="0.2">
      <c r="A1406">
        <v>1405</v>
      </c>
      <c r="B1406" s="1">
        <v>44756</v>
      </c>
      <c r="C1406" t="s">
        <v>260</v>
      </c>
      <c r="D1406" t="s">
        <v>332</v>
      </c>
      <c r="E1406">
        <v>1</v>
      </c>
      <c r="F1406" t="s">
        <v>342</v>
      </c>
      <c r="G1406" t="s">
        <v>273</v>
      </c>
      <c r="H1406" t="s">
        <v>470</v>
      </c>
      <c r="M1406" s="2">
        <v>1000</v>
      </c>
      <c r="N1406" s="2">
        <v>10000</v>
      </c>
      <c r="O1406" s="2">
        <f>IF(Tabla1[[#This Row],[Mov]]="VNT",Tabla1[[#This Row],[Sale]]-Tabla1[[#This Row],[Cost]],-Tabla1[[#This Row],[Cost]]*Tabla1[[#This Row],[Cant]])</f>
        <v>9000</v>
      </c>
      <c r="P1406" s="8">
        <f>IF(Tabla1[[#This Row],[Mov]]="VNT",-Tabla1[[#This Row],[Cant]],Tabla1[[#This Row],[Cant]])</f>
        <v>-1</v>
      </c>
      <c r="Q1406" s="8">
        <f>DAY(Tabla1[[#This Row],[Date]])</f>
        <v>14</v>
      </c>
      <c r="R1406" s="8">
        <f>MONTH(Tabla1[[#This Row],[Date]])</f>
        <v>7</v>
      </c>
      <c r="S1406" s="8">
        <f>YEAR(Tabla1[[#This Row],[Date]])</f>
        <v>2022</v>
      </c>
    </row>
    <row r="1407" spans="1:19" x14ac:dyDescent="0.2">
      <c r="A1407">
        <v>1406</v>
      </c>
      <c r="B1407" s="1">
        <v>44756</v>
      </c>
      <c r="C1407" t="s">
        <v>260</v>
      </c>
      <c r="D1407" t="s">
        <v>332</v>
      </c>
      <c r="E1407">
        <v>1</v>
      </c>
      <c r="F1407" t="s">
        <v>116</v>
      </c>
      <c r="G1407" t="s">
        <v>347</v>
      </c>
      <c r="H1407" t="s">
        <v>518</v>
      </c>
      <c r="M1407" s="2">
        <v>935</v>
      </c>
      <c r="N1407" s="2">
        <v>1000</v>
      </c>
      <c r="O1407" s="2">
        <f>IF(Tabla1[[#This Row],[Mov]]="VNT",Tabla1[[#This Row],[Sale]]-Tabla1[[#This Row],[Cost]],-Tabla1[[#This Row],[Cost]]*Tabla1[[#This Row],[Cant]])</f>
        <v>65</v>
      </c>
      <c r="P1407" s="8">
        <f>IF(Tabla1[[#This Row],[Mov]]="VNT",-Tabla1[[#This Row],[Cant]],Tabla1[[#This Row],[Cant]])</f>
        <v>-1</v>
      </c>
      <c r="Q1407" s="8">
        <f>DAY(Tabla1[[#This Row],[Date]])</f>
        <v>14</v>
      </c>
      <c r="R1407" s="8">
        <f>MONTH(Tabla1[[#This Row],[Date]])</f>
        <v>7</v>
      </c>
      <c r="S1407" s="8">
        <f>YEAR(Tabla1[[#This Row],[Date]])</f>
        <v>2022</v>
      </c>
    </row>
    <row r="1408" spans="1:19" x14ac:dyDescent="0.2">
      <c r="A1408">
        <v>1407</v>
      </c>
      <c r="B1408" s="1">
        <v>44756</v>
      </c>
      <c r="C1408" t="s">
        <v>260</v>
      </c>
      <c r="D1408" t="s">
        <v>332</v>
      </c>
      <c r="E1408">
        <v>1</v>
      </c>
      <c r="F1408" t="s">
        <v>15</v>
      </c>
      <c r="G1408" t="s">
        <v>266</v>
      </c>
      <c r="H1408" t="s">
        <v>236</v>
      </c>
      <c r="M1408" s="2">
        <v>3000</v>
      </c>
      <c r="N1408" s="2">
        <v>8000</v>
      </c>
      <c r="O1408" s="2">
        <f>IF(Tabla1[[#This Row],[Mov]]="VNT",Tabla1[[#This Row],[Sale]]-Tabla1[[#This Row],[Cost]],-Tabla1[[#This Row],[Cost]]*Tabla1[[#This Row],[Cant]])</f>
        <v>5000</v>
      </c>
      <c r="P1408" s="8">
        <f>IF(Tabla1[[#This Row],[Mov]]="VNT",-Tabla1[[#This Row],[Cant]],Tabla1[[#This Row],[Cant]])</f>
        <v>-1</v>
      </c>
      <c r="Q1408" s="8">
        <f>DAY(Tabla1[[#This Row],[Date]])</f>
        <v>14</v>
      </c>
      <c r="R1408" s="8">
        <f>MONTH(Tabla1[[#This Row],[Date]])</f>
        <v>7</v>
      </c>
      <c r="S1408" s="8">
        <f>YEAR(Tabla1[[#This Row],[Date]])</f>
        <v>2022</v>
      </c>
    </row>
    <row r="1409" spans="1:19" x14ac:dyDescent="0.2">
      <c r="A1409">
        <v>1408</v>
      </c>
      <c r="B1409" s="1">
        <v>44756</v>
      </c>
      <c r="C1409" t="s">
        <v>260</v>
      </c>
      <c r="D1409" t="s">
        <v>332</v>
      </c>
      <c r="E1409">
        <v>1</v>
      </c>
      <c r="F1409" t="s">
        <v>116</v>
      </c>
      <c r="G1409" t="s">
        <v>347</v>
      </c>
      <c r="H1409" t="s">
        <v>518</v>
      </c>
      <c r="M1409" s="2">
        <v>5610</v>
      </c>
      <c r="N1409" s="2">
        <v>6000</v>
      </c>
      <c r="O1409" s="2">
        <f>IF(Tabla1[[#This Row],[Mov]]="VNT",Tabla1[[#This Row],[Sale]]-Tabla1[[#This Row],[Cost]],-Tabla1[[#This Row],[Cost]]*Tabla1[[#This Row],[Cant]])</f>
        <v>390</v>
      </c>
      <c r="P1409" s="8">
        <f>IF(Tabla1[[#This Row],[Mov]]="VNT",-Tabla1[[#This Row],[Cant]],Tabla1[[#This Row],[Cant]])</f>
        <v>-1</v>
      </c>
      <c r="Q1409" s="8">
        <f>DAY(Tabla1[[#This Row],[Date]])</f>
        <v>14</v>
      </c>
      <c r="R1409" s="8">
        <f>MONTH(Tabla1[[#This Row],[Date]])</f>
        <v>7</v>
      </c>
      <c r="S1409" s="8">
        <f>YEAR(Tabla1[[#This Row],[Date]])</f>
        <v>2022</v>
      </c>
    </row>
    <row r="1410" spans="1:19" x14ac:dyDescent="0.2">
      <c r="A1410">
        <v>1409</v>
      </c>
      <c r="B1410" s="1">
        <v>44756</v>
      </c>
      <c r="C1410" t="s">
        <v>260</v>
      </c>
      <c r="D1410" t="s">
        <v>332</v>
      </c>
      <c r="E1410">
        <v>1</v>
      </c>
      <c r="F1410" t="s">
        <v>116</v>
      </c>
      <c r="G1410" t="s">
        <v>347</v>
      </c>
      <c r="H1410" t="s">
        <v>519</v>
      </c>
      <c r="M1410" s="2">
        <v>1870</v>
      </c>
      <c r="N1410" s="2">
        <v>2000</v>
      </c>
      <c r="O1410" s="2">
        <f>IF(Tabla1[[#This Row],[Mov]]="VNT",Tabla1[[#This Row],[Sale]]-Tabla1[[#This Row],[Cost]],-Tabla1[[#This Row],[Cost]]*Tabla1[[#This Row],[Cant]])</f>
        <v>130</v>
      </c>
      <c r="P1410" s="8">
        <f>IF(Tabla1[[#This Row],[Mov]]="VNT",-Tabla1[[#This Row],[Cant]],Tabla1[[#This Row],[Cant]])</f>
        <v>-1</v>
      </c>
      <c r="Q1410" s="8">
        <f>DAY(Tabla1[[#This Row],[Date]])</f>
        <v>14</v>
      </c>
      <c r="R1410" s="8">
        <f>MONTH(Tabla1[[#This Row],[Date]])</f>
        <v>7</v>
      </c>
      <c r="S1410" s="8">
        <f>YEAR(Tabla1[[#This Row],[Date]])</f>
        <v>2022</v>
      </c>
    </row>
    <row r="1411" spans="1:19" x14ac:dyDescent="0.2">
      <c r="A1411">
        <v>1410</v>
      </c>
      <c r="B1411" s="1">
        <v>44756</v>
      </c>
      <c r="C1411" t="s">
        <v>260</v>
      </c>
      <c r="D1411" t="s">
        <v>332</v>
      </c>
      <c r="E1411">
        <v>1</v>
      </c>
      <c r="F1411" t="s">
        <v>15</v>
      </c>
      <c r="G1411" t="s">
        <v>266</v>
      </c>
      <c r="H1411" t="s">
        <v>131</v>
      </c>
      <c r="I1411" t="s">
        <v>22</v>
      </c>
      <c r="J1411" t="s">
        <v>134</v>
      </c>
      <c r="K1411" t="s">
        <v>24</v>
      </c>
      <c r="L1411" t="s">
        <v>52</v>
      </c>
      <c r="M1411" s="2">
        <v>1000</v>
      </c>
      <c r="N1411" s="2">
        <v>6000</v>
      </c>
      <c r="O1411" s="2">
        <f>IF(Tabla1[[#This Row],[Mov]]="VNT",Tabla1[[#This Row],[Sale]]-Tabla1[[#This Row],[Cost]],-Tabla1[[#This Row],[Cost]]*Tabla1[[#This Row],[Cant]])</f>
        <v>5000</v>
      </c>
      <c r="P1411" s="8">
        <f>IF(Tabla1[[#This Row],[Mov]]="VNT",-Tabla1[[#This Row],[Cant]],Tabla1[[#This Row],[Cant]])</f>
        <v>-1</v>
      </c>
      <c r="Q1411" s="8">
        <f>DAY(Tabla1[[#This Row],[Date]])</f>
        <v>14</v>
      </c>
      <c r="R1411" s="8">
        <f>MONTH(Tabla1[[#This Row],[Date]])</f>
        <v>7</v>
      </c>
      <c r="S1411" s="8">
        <f>YEAR(Tabla1[[#This Row],[Date]])</f>
        <v>2022</v>
      </c>
    </row>
    <row r="1412" spans="1:19" x14ac:dyDescent="0.2">
      <c r="A1412">
        <v>1411</v>
      </c>
      <c r="B1412" s="1">
        <v>44756</v>
      </c>
      <c r="C1412" t="s">
        <v>260</v>
      </c>
      <c r="D1412" t="s">
        <v>332</v>
      </c>
      <c r="E1412">
        <v>1</v>
      </c>
      <c r="F1412" t="s">
        <v>26</v>
      </c>
      <c r="G1412" t="s">
        <v>603</v>
      </c>
      <c r="H1412" t="s">
        <v>16</v>
      </c>
      <c r="M1412" s="2">
        <v>3000</v>
      </c>
      <c r="N1412" s="2">
        <v>7000</v>
      </c>
      <c r="O1412" s="2">
        <f>IF(Tabla1[[#This Row],[Mov]]="VNT",Tabla1[[#This Row],[Sale]]-Tabla1[[#This Row],[Cost]],-Tabla1[[#This Row],[Cost]]*Tabla1[[#This Row],[Cant]])</f>
        <v>4000</v>
      </c>
      <c r="P1412" s="8">
        <f>IF(Tabla1[[#This Row],[Mov]]="VNT",-Tabla1[[#This Row],[Cant]],Tabla1[[#This Row],[Cant]])</f>
        <v>-1</v>
      </c>
      <c r="Q1412" s="8">
        <f>DAY(Tabla1[[#This Row],[Date]])</f>
        <v>14</v>
      </c>
      <c r="R1412" s="8">
        <f>MONTH(Tabla1[[#This Row],[Date]])</f>
        <v>7</v>
      </c>
      <c r="S1412" s="8">
        <f>YEAR(Tabla1[[#This Row],[Date]])</f>
        <v>2022</v>
      </c>
    </row>
    <row r="1413" spans="1:19" x14ac:dyDescent="0.2">
      <c r="A1413">
        <v>1412</v>
      </c>
      <c r="B1413" s="1">
        <v>44757</v>
      </c>
      <c r="C1413" t="s">
        <v>260</v>
      </c>
      <c r="D1413" t="s">
        <v>332</v>
      </c>
      <c r="E1413">
        <v>1</v>
      </c>
      <c r="F1413" t="s">
        <v>15</v>
      </c>
      <c r="G1413" t="s">
        <v>266</v>
      </c>
      <c r="H1413" t="s">
        <v>228</v>
      </c>
      <c r="M1413" s="2">
        <v>5500</v>
      </c>
      <c r="N1413" s="2">
        <v>15000</v>
      </c>
      <c r="O1413" s="2">
        <f>IF(Tabla1[[#This Row],[Mov]]="VNT",Tabla1[[#This Row],[Sale]]-Tabla1[[#This Row],[Cost]],-Tabla1[[#This Row],[Cost]]*Tabla1[[#This Row],[Cant]])</f>
        <v>9500</v>
      </c>
      <c r="P1413" s="8">
        <f>IF(Tabla1[[#This Row],[Mov]]="VNT",-Tabla1[[#This Row],[Cant]],Tabla1[[#This Row],[Cant]])</f>
        <v>-1</v>
      </c>
      <c r="Q1413" s="8">
        <f>DAY(Tabla1[[#This Row],[Date]])</f>
        <v>15</v>
      </c>
      <c r="R1413" s="8">
        <f>MONTH(Tabla1[[#This Row],[Date]])</f>
        <v>7</v>
      </c>
      <c r="S1413" s="8">
        <f>YEAR(Tabla1[[#This Row],[Date]])</f>
        <v>2022</v>
      </c>
    </row>
    <row r="1414" spans="1:19" x14ac:dyDescent="0.2">
      <c r="A1414">
        <v>1413</v>
      </c>
      <c r="B1414" s="1">
        <v>44757</v>
      </c>
      <c r="C1414" t="s">
        <v>260</v>
      </c>
      <c r="D1414" t="s">
        <v>384</v>
      </c>
      <c r="E1414">
        <v>1</v>
      </c>
      <c r="F1414" t="s">
        <v>127</v>
      </c>
      <c r="G1414" t="s">
        <v>273</v>
      </c>
      <c r="H1414" t="s">
        <v>39</v>
      </c>
      <c r="I1414" t="s">
        <v>39</v>
      </c>
      <c r="J1414" t="s">
        <v>25</v>
      </c>
      <c r="K1414" t="s">
        <v>18</v>
      </c>
      <c r="L1414" t="s">
        <v>52</v>
      </c>
      <c r="M1414" s="2">
        <v>7500</v>
      </c>
      <c r="N1414" s="2">
        <v>15000</v>
      </c>
      <c r="O1414" s="2">
        <f>IF(Tabla1[[#This Row],[Mov]]="VNT",Tabla1[[#This Row],[Sale]]-Tabla1[[#This Row],[Cost]],-Tabla1[[#This Row],[Cost]]*Tabla1[[#This Row],[Cant]])</f>
        <v>7500</v>
      </c>
      <c r="P1414" s="8">
        <f>IF(Tabla1[[#This Row],[Mov]]="VNT",-Tabla1[[#This Row],[Cant]],Tabla1[[#This Row],[Cant]])</f>
        <v>-1</v>
      </c>
      <c r="Q1414" s="8">
        <f>DAY(Tabla1[[#This Row],[Date]])</f>
        <v>15</v>
      </c>
      <c r="R1414" s="8">
        <f>MONTH(Tabla1[[#This Row],[Date]])</f>
        <v>7</v>
      </c>
      <c r="S1414" s="8">
        <f>YEAR(Tabla1[[#This Row],[Date]])</f>
        <v>2022</v>
      </c>
    </row>
    <row r="1415" spans="1:19" x14ac:dyDescent="0.2">
      <c r="A1415">
        <v>1414</v>
      </c>
      <c r="B1415" s="1">
        <v>44757</v>
      </c>
      <c r="C1415" t="s">
        <v>260</v>
      </c>
      <c r="D1415" t="s">
        <v>332</v>
      </c>
      <c r="E1415">
        <v>1</v>
      </c>
      <c r="F1415" t="s">
        <v>458</v>
      </c>
      <c r="G1415" t="s">
        <v>284</v>
      </c>
      <c r="H1415" t="s">
        <v>966</v>
      </c>
      <c r="M1415" s="2">
        <v>0</v>
      </c>
      <c r="N1415" s="2">
        <v>2000</v>
      </c>
      <c r="O1415" s="2">
        <f>IF(Tabla1[[#This Row],[Mov]]="VNT",Tabla1[[#This Row],[Sale]]-Tabla1[[#This Row],[Cost]],-Tabla1[[#This Row],[Cost]]*Tabla1[[#This Row],[Cant]])</f>
        <v>2000</v>
      </c>
      <c r="P1415" s="8">
        <f>IF(Tabla1[[#This Row],[Mov]]="VNT",-Tabla1[[#This Row],[Cant]],Tabla1[[#This Row],[Cant]])</f>
        <v>-1</v>
      </c>
      <c r="Q1415" s="8">
        <f>DAY(Tabla1[[#This Row],[Date]])</f>
        <v>15</v>
      </c>
      <c r="R1415" s="8">
        <f>MONTH(Tabla1[[#This Row],[Date]])</f>
        <v>7</v>
      </c>
      <c r="S1415" s="8">
        <f>YEAR(Tabla1[[#This Row],[Date]])</f>
        <v>2022</v>
      </c>
    </row>
    <row r="1416" spans="1:19" x14ac:dyDescent="0.2">
      <c r="A1416">
        <v>1415</v>
      </c>
      <c r="B1416" s="1">
        <v>44757</v>
      </c>
      <c r="C1416" t="s">
        <v>260</v>
      </c>
      <c r="D1416" t="s">
        <v>332</v>
      </c>
      <c r="E1416">
        <v>1</v>
      </c>
      <c r="F1416" t="s">
        <v>116</v>
      </c>
      <c r="G1416" t="s">
        <v>347</v>
      </c>
      <c r="H1416" t="s">
        <v>518</v>
      </c>
      <c r="M1416" s="2">
        <v>2805</v>
      </c>
      <c r="N1416" s="2">
        <v>3000</v>
      </c>
      <c r="O1416" s="2">
        <f>IF(Tabla1[[#This Row],[Mov]]="VNT",Tabla1[[#This Row],[Sale]]-Tabla1[[#This Row],[Cost]],-Tabla1[[#This Row],[Cost]]*Tabla1[[#This Row],[Cant]])</f>
        <v>195</v>
      </c>
      <c r="P1416" s="8">
        <f>IF(Tabla1[[#This Row],[Mov]]="VNT",-Tabla1[[#This Row],[Cant]],Tabla1[[#This Row],[Cant]])</f>
        <v>-1</v>
      </c>
      <c r="Q1416" s="8">
        <f>DAY(Tabla1[[#This Row],[Date]])</f>
        <v>15</v>
      </c>
      <c r="R1416" s="8">
        <f>MONTH(Tabla1[[#This Row],[Date]])</f>
        <v>7</v>
      </c>
      <c r="S1416" s="8">
        <f>YEAR(Tabla1[[#This Row],[Date]])</f>
        <v>2022</v>
      </c>
    </row>
    <row r="1417" spans="1:19" x14ac:dyDescent="0.2">
      <c r="A1417">
        <v>1416</v>
      </c>
      <c r="B1417" s="1">
        <v>44757</v>
      </c>
      <c r="C1417" t="s">
        <v>260</v>
      </c>
      <c r="D1417" t="s">
        <v>332</v>
      </c>
      <c r="E1417">
        <v>1</v>
      </c>
      <c r="F1417" t="s">
        <v>44</v>
      </c>
      <c r="G1417" t="s">
        <v>265</v>
      </c>
      <c r="H1417" t="s">
        <v>78</v>
      </c>
      <c r="I1417" t="s">
        <v>32</v>
      </c>
      <c r="J1417" t="s">
        <v>81</v>
      </c>
      <c r="K1417" t="s">
        <v>34</v>
      </c>
      <c r="L1417" t="s">
        <v>79</v>
      </c>
      <c r="M1417" s="2">
        <v>29000</v>
      </c>
      <c r="N1417" s="2">
        <v>44000</v>
      </c>
      <c r="O1417" s="2">
        <f>IF(Tabla1[[#This Row],[Mov]]="VNT",Tabla1[[#This Row],[Sale]]-Tabla1[[#This Row],[Cost]],-Tabla1[[#This Row],[Cost]]*Tabla1[[#This Row],[Cant]])</f>
        <v>15000</v>
      </c>
      <c r="P1417" s="8">
        <f>IF(Tabla1[[#This Row],[Mov]]="VNT",-Tabla1[[#This Row],[Cant]],Tabla1[[#This Row],[Cant]])</f>
        <v>-1</v>
      </c>
      <c r="Q1417" s="8">
        <f>DAY(Tabla1[[#This Row],[Date]])</f>
        <v>15</v>
      </c>
      <c r="R1417" s="8">
        <f>MONTH(Tabla1[[#This Row],[Date]])</f>
        <v>7</v>
      </c>
      <c r="S1417" s="8">
        <f>YEAR(Tabla1[[#This Row],[Date]])</f>
        <v>2022</v>
      </c>
    </row>
    <row r="1418" spans="1:19" x14ac:dyDescent="0.2">
      <c r="A1418">
        <v>1417</v>
      </c>
      <c r="B1418" s="1">
        <v>44757</v>
      </c>
      <c r="C1418" t="s">
        <v>260</v>
      </c>
      <c r="D1418" t="s">
        <v>332</v>
      </c>
      <c r="E1418">
        <v>1</v>
      </c>
      <c r="F1418" t="s">
        <v>15</v>
      </c>
      <c r="G1418" t="s">
        <v>266</v>
      </c>
      <c r="H1418" t="s">
        <v>132</v>
      </c>
      <c r="I1418" t="s">
        <v>22</v>
      </c>
      <c r="J1418" t="s">
        <v>134</v>
      </c>
      <c r="K1418" t="s">
        <v>24</v>
      </c>
      <c r="L1418" t="s">
        <v>52</v>
      </c>
      <c r="M1418" s="2">
        <v>1000</v>
      </c>
      <c r="N1418" s="2">
        <v>4000</v>
      </c>
      <c r="O1418" s="2">
        <f>IF(Tabla1[[#This Row],[Mov]]="VNT",Tabla1[[#This Row],[Sale]]-Tabla1[[#This Row],[Cost]],-Tabla1[[#This Row],[Cost]]*Tabla1[[#This Row],[Cant]])</f>
        <v>3000</v>
      </c>
      <c r="P1418" s="8">
        <f>IF(Tabla1[[#This Row],[Mov]]="VNT",-Tabla1[[#This Row],[Cant]],Tabla1[[#This Row],[Cant]])</f>
        <v>-1</v>
      </c>
      <c r="Q1418" s="8">
        <f>DAY(Tabla1[[#This Row],[Date]])</f>
        <v>15</v>
      </c>
      <c r="R1418" s="8">
        <f>MONTH(Tabla1[[#This Row],[Date]])</f>
        <v>7</v>
      </c>
      <c r="S1418" s="8">
        <f>YEAR(Tabla1[[#This Row],[Date]])</f>
        <v>2022</v>
      </c>
    </row>
    <row r="1419" spans="1:19" x14ac:dyDescent="0.2">
      <c r="A1419">
        <v>1418</v>
      </c>
      <c r="B1419" s="1">
        <v>44757</v>
      </c>
      <c r="C1419" t="s">
        <v>260</v>
      </c>
      <c r="D1419" t="s">
        <v>332</v>
      </c>
      <c r="E1419">
        <v>1</v>
      </c>
      <c r="F1419" t="s">
        <v>342</v>
      </c>
      <c r="G1419" t="s">
        <v>272</v>
      </c>
      <c r="H1419" t="s">
        <v>544</v>
      </c>
      <c r="M1419" s="2">
        <v>1000</v>
      </c>
      <c r="N1419" s="2">
        <v>10000</v>
      </c>
      <c r="O1419" s="2">
        <f>IF(Tabla1[[#This Row],[Mov]]="VNT",Tabla1[[#This Row],[Sale]]-Tabla1[[#This Row],[Cost]],-Tabla1[[#This Row],[Cost]]*Tabla1[[#This Row],[Cant]])</f>
        <v>9000</v>
      </c>
      <c r="P1419" s="8">
        <f>IF(Tabla1[[#This Row],[Mov]]="VNT",-Tabla1[[#This Row],[Cant]],Tabla1[[#This Row],[Cant]])</f>
        <v>-1</v>
      </c>
      <c r="Q1419" s="8">
        <f>DAY(Tabla1[[#This Row],[Date]])</f>
        <v>15</v>
      </c>
      <c r="R1419" s="8">
        <f>MONTH(Tabla1[[#This Row],[Date]])</f>
        <v>7</v>
      </c>
      <c r="S1419" s="8">
        <f>YEAR(Tabla1[[#This Row],[Date]])</f>
        <v>2022</v>
      </c>
    </row>
    <row r="1420" spans="1:19" x14ac:dyDescent="0.2">
      <c r="A1420">
        <v>1419</v>
      </c>
      <c r="B1420" s="1">
        <v>44754</v>
      </c>
      <c r="C1420" t="s">
        <v>261</v>
      </c>
      <c r="D1420" t="s">
        <v>268</v>
      </c>
      <c r="E1420">
        <v>1</v>
      </c>
      <c r="F1420" t="s">
        <v>26</v>
      </c>
      <c r="G1420" t="s">
        <v>266</v>
      </c>
      <c r="H1420" t="s">
        <v>1074</v>
      </c>
      <c r="M1420" s="2">
        <v>6000</v>
      </c>
      <c r="N1420" s="2">
        <v>18000</v>
      </c>
      <c r="O1420" s="2">
        <f>IF(Tabla1[[#This Row],[Mov]]="VNT",Tabla1[[#This Row],[Sale]]-Tabla1[[#This Row],[Cost]],-Tabla1[[#This Row],[Cost]]*Tabla1[[#This Row],[Cant]])</f>
        <v>-6000</v>
      </c>
      <c r="P1420" s="8">
        <f>IF(Tabla1[[#This Row],[Mov]]="VNT",-Tabla1[[#This Row],[Cant]],Tabla1[[#This Row],[Cant]])</f>
        <v>1</v>
      </c>
      <c r="Q1420" s="8">
        <f>DAY(Tabla1[[#This Row],[Date]])</f>
        <v>12</v>
      </c>
      <c r="R1420" s="8">
        <f>MONTH(Tabla1[[#This Row],[Date]])</f>
        <v>7</v>
      </c>
      <c r="S1420" s="8">
        <f>YEAR(Tabla1[[#This Row],[Date]])</f>
        <v>2022</v>
      </c>
    </row>
    <row r="1421" spans="1:19" x14ac:dyDescent="0.2">
      <c r="A1421">
        <v>1420</v>
      </c>
      <c r="B1421" s="1">
        <v>44754</v>
      </c>
      <c r="C1421" t="s">
        <v>261</v>
      </c>
      <c r="D1421" t="s">
        <v>268</v>
      </c>
      <c r="E1421">
        <v>1</v>
      </c>
      <c r="F1421" t="s">
        <v>26</v>
      </c>
      <c r="G1421" t="s">
        <v>266</v>
      </c>
      <c r="H1421" t="s">
        <v>1072</v>
      </c>
      <c r="M1421" s="2">
        <v>5000</v>
      </c>
      <c r="N1421" s="2">
        <v>15000</v>
      </c>
      <c r="O1421" s="2">
        <f>IF(Tabla1[[#This Row],[Mov]]="VNT",Tabla1[[#This Row],[Sale]]-Tabla1[[#This Row],[Cost]],-Tabla1[[#This Row],[Cost]]*Tabla1[[#This Row],[Cant]])</f>
        <v>-5000</v>
      </c>
      <c r="P1421" s="8">
        <f>IF(Tabla1[[#This Row],[Mov]]="VNT",-Tabla1[[#This Row],[Cant]],Tabla1[[#This Row],[Cant]])</f>
        <v>1</v>
      </c>
      <c r="Q1421" s="8">
        <f>DAY(Tabla1[[#This Row],[Date]])</f>
        <v>12</v>
      </c>
      <c r="R1421" s="8">
        <f>MONTH(Tabla1[[#This Row],[Date]])</f>
        <v>7</v>
      </c>
      <c r="S1421" s="8">
        <f>YEAR(Tabla1[[#This Row],[Date]])</f>
        <v>2022</v>
      </c>
    </row>
    <row r="1422" spans="1:19" x14ac:dyDescent="0.2">
      <c r="A1422">
        <v>1421</v>
      </c>
      <c r="B1422" s="1">
        <v>44754</v>
      </c>
      <c r="C1422" t="s">
        <v>261</v>
      </c>
      <c r="D1422" t="s">
        <v>268</v>
      </c>
      <c r="E1422">
        <v>2</v>
      </c>
      <c r="F1422" t="s">
        <v>26</v>
      </c>
      <c r="G1422" t="s">
        <v>266</v>
      </c>
      <c r="H1422" t="s">
        <v>1073</v>
      </c>
      <c r="M1422" s="2">
        <v>5000</v>
      </c>
      <c r="N1422" s="2">
        <v>15000</v>
      </c>
      <c r="O1422" s="2">
        <f>IF(Tabla1[[#This Row],[Mov]]="VNT",Tabla1[[#This Row],[Sale]]-Tabla1[[#This Row],[Cost]],-Tabla1[[#This Row],[Cost]]*Tabla1[[#This Row],[Cant]])</f>
        <v>-10000</v>
      </c>
      <c r="P1422" s="8">
        <f>IF(Tabla1[[#This Row],[Mov]]="VNT",-Tabla1[[#This Row],[Cant]],Tabla1[[#This Row],[Cant]])</f>
        <v>2</v>
      </c>
      <c r="Q1422" s="8">
        <f>DAY(Tabla1[[#This Row],[Date]])</f>
        <v>12</v>
      </c>
      <c r="R1422" s="8">
        <f>MONTH(Tabla1[[#This Row],[Date]])</f>
        <v>7</v>
      </c>
      <c r="S1422" s="8">
        <f>YEAR(Tabla1[[#This Row],[Date]])</f>
        <v>2022</v>
      </c>
    </row>
    <row r="1423" spans="1:19" x14ac:dyDescent="0.2">
      <c r="A1423">
        <v>1422</v>
      </c>
      <c r="B1423" s="1">
        <v>44754</v>
      </c>
      <c r="C1423" t="s">
        <v>261</v>
      </c>
      <c r="D1423" t="s">
        <v>268</v>
      </c>
      <c r="E1423">
        <v>2</v>
      </c>
      <c r="F1423" t="s">
        <v>127</v>
      </c>
      <c r="G1423" t="s">
        <v>266</v>
      </c>
      <c r="H1423" t="s">
        <v>967</v>
      </c>
      <c r="M1423" s="2">
        <v>15000</v>
      </c>
      <c r="N1423" s="2">
        <v>29000</v>
      </c>
      <c r="O1423" s="2">
        <f>IF(Tabla1[[#This Row],[Mov]]="VNT",Tabla1[[#This Row],[Sale]]-Tabla1[[#This Row],[Cost]],-Tabla1[[#This Row],[Cost]]*Tabla1[[#This Row],[Cant]])</f>
        <v>-30000</v>
      </c>
      <c r="P1423" s="8">
        <f>IF(Tabla1[[#This Row],[Mov]]="VNT",-Tabla1[[#This Row],[Cant]],Tabla1[[#This Row],[Cant]])</f>
        <v>2</v>
      </c>
      <c r="Q1423" s="8">
        <f>DAY(Tabla1[[#This Row],[Date]])</f>
        <v>12</v>
      </c>
      <c r="R1423" s="8">
        <f>MONTH(Tabla1[[#This Row],[Date]])</f>
        <v>7</v>
      </c>
      <c r="S1423" s="8">
        <f>YEAR(Tabla1[[#This Row],[Date]])</f>
        <v>2022</v>
      </c>
    </row>
    <row r="1424" spans="1:19" x14ac:dyDescent="0.2">
      <c r="A1424">
        <v>1423</v>
      </c>
      <c r="B1424" s="1">
        <v>44754</v>
      </c>
      <c r="C1424" t="s">
        <v>261</v>
      </c>
      <c r="D1424" t="s">
        <v>268</v>
      </c>
      <c r="E1424">
        <v>1</v>
      </c>
      <c r="F1424" t="s">
        <v>126</v>
      </c>
      <c r="G1424" t="s">
        <v>266</v>
      </c>
      <c r="H1424" t="s">
        <v>1878</v>
      </c>
      <c r="M1424" s="2">
        <v>19000</v>
      </c>
      <c r="N1424" s="2">
        <v>39000</v>
      </c>
      <c r="O1424" s="2">
        <f>IF(Tabla1[[#This Row],[Mov]]="VNT",Tabla1[[#This Row],[Sale]]-Tabla1[[#This Row],[Cost]],-Tabla1[[#This Row],[Cost]]*Tabla1[[#This Row],[Cant]])</f>
        <v>-19000</v>
      </c>
      <c r="P1424" s="8">
        <f>IF(Tabla1[[#This Row],[Mov]]="VNT",-Tabla1[[#This Row],[Cant]],Tabla1[[#This Row],[Cant]])</f>
        <v>1</v>
      </c>
      <c r="Q1424" s="8">
        <f>DAY(Tabla1[[#This Row],[Date]])</f>
        <v>12</v>
      </c>
      <c r="R1424" s="8">
        <f>MONTH(Tabla1[[#This Row],[Date]])</f>
        <v>7</v>
      </c>
      <c r="S1424" s="8">
        <f>YEAR(Tabla1[[#This Row],[Date]])</f>
        <v>2022</v>
      </c>
    </row>
    <row r="1425" spans="1:19" x14ac:dyDescent="0.2">
      <c r="A1425">
        <v>1424</v>
      </c>
      <c r="B1425" s="1">
        <v>44757</v>
      </c>
      <c r="C1425" t="s">
        <v>260</v>
      </c>
      <c r="D1425" t="s">
        <v>332</v>
      </c>
      <c r="E1425">
        <v>1</v>
      </c>
      <c r="F1425" t="s">
        <v>116</v>
      </c>
      <c r="G1425" t="s">
        <v>347</v>
      </c>
      <c r="H1425" t="s">
        <v>518</v>
      </c>
      <c r="M1425" s="2">
        <v>935</v>
      </c>
      <c r="N1425" s="2">
        <v>1000</v>
      </c>
      <c r="O1425" s="2">
        <f>IF(Tabla1[[#This Row],[Mov]]="VNT",Tabla1[[#This Row],[Sale]]-Tabla1[[#This Row],[Cost]],-Tabla1[[#This Row],[Cost]]*Tabla1[[#This Row],[Cant]])</f>
        <v>65</v>
      </c>
      <c r="P1425" s="8">
        <f>IF(Tabla1[[#This Row],[Mov]]="VNT",-Tabla1[[#This Row],[Cant]],Tabla1[[#This Row],[Cant]])</f>
        <v>-1</v>
      </c>
      <c r="Q1425" s="8">
        <f>DAY(Tabla1[[#This Row],[Date]])</f>
        <v>15</v>
      </c>
      <c r="R1425" s="8">
        <f>MONTH(Tabla1[[#This Row],[Date]])</f>
        <v>7</v>
      </c>
      <c r="S1425" s="8">
        <f>YEAR(Tabla1[[#This Row],[Date]])</f>
        <v>2022</v>
      </c>
    </row>
    <row r="1426" spans="1:19" x14ac:dyDescent="0.2">
      <c r="A1426">
        <v>1425</v>
      </c>
      <c r="B1426" s="1">
        <v>44757</v>
      </c>
      <c r="C1426" t="s">
        <v>260</v>
      </c>
      <c r="D1426" t="s">
        <v>332</v>
      </c>
      <c r="E1426">
        <v>1</v>
      </c>
      <c r="F1426" t="s">
        <v>21</v>
      </c>
      <c r="G1426" t="s">
        <v>272</v>
      </c>
      <c r="H1426" t="s">
        <v>840</v>
      </c>
      <c r="M1426" s="2">
        <v>6000</v>
      </c>
      <c r="N1426" s="2">
        <v>15000</v>
      </c>
      <c r="O1426" s="2">
        <f>IF(Tabla1[[#This Row],[Mov]]="VNT",Tabla1[[#This Row],[Sale]]-Tabla1[[#This Row],[Cost]],-Tabla1[[#This Row],[Cost]]*Tabla1[[#This Row],[Cant]])</f>
        <v>9000</v>
      </c>
      <c r="P1426" s="8">
        <f>IF(Tabla1[[#This Row],[Mov]]="VNT",-Tabla1[[#This Row],[Cant]],Tabla1[[#This Row],[Cant]])</f>
        <v>-1</v>
      </c>
      <c r="Q1426" s="8">
        <f>DAY(Tabla1[[#This Row],[Date]])</f>
        <v>15</v>
      </c>
      <c r="R1426" s="8">
        <f>MONTH(Tabla1[[#This Row],[Date]])</f>
        <v>7</v>
      </c>
      <c r="S1426" s="8">
        <f>YEAR(Tabla1[[#This Row],[Date]])</f>
        <v>2022</v>
      </c>
    </row>
    <row r="1427" spans="1:19" x14ac:dyDescent="0.2">
      <c r="A1427">
        <v>1426</v>
      </c>
      <c r="B1427" s="1">
        <v>44757</v>
      </c>
      <c r="C1427" t="s">
        <v>260</v>
      </c>
      <c r="D1427" t="s">
        <v>332</v>
      </c>
      <c r="E1427">
        <v>1</v>
      </c>
      <c r="F1427" t="s">
        <v>21</v>
      </c>
      <c r="G1427" t="s">
        <v>272</v>
      </c>
      <c r="H1427" t="s">
        <v>840</v>
      </c>
      <c r="M1427" s="2">
        <v>6000</v>
      </c>
      <c r="N1427" s="2">
        <v>15000</v>
      </c>
      <c r="O1427" s="2">
        <f>IF(Tabla1[[#This Row],[Mov]]="VNT",Tabla1[[#This Row],[Sale]]-Tabla1[[#This Row],[Cost]],-Tabla1[[#This Row],[Cost]]*Tabla1[[#This Row],[Cant]])</f>
        <v>9000</v>
      </c>
      <c r="P1427" s="8">
        <f>IF(Tabla1[[#This Row],[Mov]]="VNT",-Tabla1[[#This Row],[Cant]],Tabla1[[#This Row],[Cant]])</f>
        <v>-1</v>
      </c>
      <c r="Q1427" s="8">
        <f>DAY(Tabla1[[#This Row],[Date]])</f>
        <v>15</v>
      </c>
      <c r="R1427" s="8">
        <f>MONTH(Tabla1[[#This Row],[Date]])</f>
        <v>7</v>
      </c>
      <c r="S1427" s="8">
        <f>YEAR(Tabla1[[#This Row],[Date]])</f>
        <v>2022</v>
      </c>
    </row>
    <row r="1428" spans="1:19" x14ac:dyDescent="0.2">
      <c r="A1428">
        <v>1427</v>
      </c>
      <c r="B1428" s="1">
        <v>44757</v>
      </c>
      <c r="C1428" t="s">
        <v>260</v>
      </c>
      <c r="D1428" t="s">
        <v>332</v>
      </c>
      <c r="E1428">
        <v>1</v>
      </c>
      <c r="F1428" t="s">
        <v>116</v>
      </c>
      <c r="G1428" t="s">
        <v>382</v>
      </c>
      <c r="H1428" t="s">
        <v>514</v>
      </c>
      <c r="M1428" s="2">
        <v>4675</v>
      </c>
      <c r="N1428" s="2">
        <v>5000</v>
      </c>
      <c r="O1428" s="2">
        <f>IF(Tabla1[[#This Row],[Mov]]="VNT",Tabla1[[#This Row],[Sale]]-Tabla1[[#This Row],[Cost]],-Tabla1[[#This Row],[Cost]]*Tabla1[[#This Row],[Cant]])</f>
        <v>325</v>
      </c>
      <c r="P1428" s="8">
        <f>IF(Tabla1[[#This Row],[Mov]]="VNT",-Tabla1[[#This Row],[Cant]],Tabla1[[#This Row],[Cant]])</f>
        <v>-1</v>
      </c>
      <c r="Q1428" s="8">
        <f>DAY(Tabla1[[#This Row],[Date]])</f>
        <v>15</v>
      </c>
      <c r="R1428" s="8">
        <f>MONTH(Tabla1[[#This Row],[Date]])</f>
        <v>7</v>
      </c>
      <c r="S1428" s="8">
        <f>YEAR(Tabla1[[#This Row],[Date]])</f>
        <v>2022</v>
      </c>
    </row>
    <row r="1429" spans="1:19" x14ac:dyDescent="0.2">
      <c r="A1429">
        <v>1428</v>
      </c>
      <c r="B1429" s="1">
        <v>44757</v>
      </c>
      <c r="C1429" t="s">
        <v>699</v>
      </c>
      <c r="D1429" t="s">
        <v>970</v>
      </c>
      <c r="E1429">
        <v>1</v>
      </c>
      <c r="F1429" t="s">
        <v>968</v>
      </c>
      <c r="G1429" t="s">
        <v>266</v>
      </c>
      <c r="H1429" t="s">
        <v>969</v>
      </c>
      <c r="M1429" s="2">
        <v>36000</v>
      </c>
      <c r="N1429" s="2">
        <v>36000</v>
      </c>
      <c r="O1429" s="2">
        <f>IF(Tabla1[[#This Row],[Mov]]="VNT",Tabla1[[#This Row],[Sale]]-Tabla1[[#This Row],[Cost]],-Tabla1[[#This Row],[Cost]]*Tabla1[[#This Row],[Cant]])</f>
        <v>-36000</v>
      </c>
      <c r="P1429" s="8">
        <f>IF(Tabla1[[#This Row],[Mov]]="VNT",-Tabla1[[#This Row],[Cant]],Tabla1[[#This Row],[Cant]])</f>
        <v>1</v>
      </c>
      <c r="Q1429" s="8">
        <f>DAY(Tabla1[[#This Row],[Date]])</f>
        <v>15</v>
      </c>
      <c r="R1429" s="8">
        <f>MONTH(Tabla1[[#This Row],[Date]])</f>
        <v>7</v>
      </c>
      <c r="S1429" s="8">
        <f>YEAR(Tabla1[[#This Row],[Date]])</f>
        <v>2022</v>
      </c>
    </row>
    <row r="1430" spans="1:19" x14ac:dyDescent="0.2">
      <c r="A1430">
        <v>1429</v>
      </c>
      <c r="B1430" s="1">
        <v>44757</v>
      </c>
      <c r="C1430" t="s">
        <v>260</v>
      </c>
      <c r="D1430" t="s">
        <v>332</v>
      </c>
      <c r="E1430">
        <v>1</v>
      </c>
      <c r="F1430" t="s">
        <v>116</v>
      </c>
      <c r="G1430" t="s">
        <v>347</v>
      </c>
      <c r="H1430" t="s">
        <v>518</v>
      </c>
      <c r="M1430" s="2">
        <v>18692</v>
      </c>
      <c r="N1430" s="2">
        <v>20000</v>
      </c>
      <c r="O1430" s="2">
        <f>IF(Tabla1[[#This Row],[Mov]]="VNT",Tabla1[[#This Row],[Sale]]-Tabla1[[#This Row],[Cost]],-Tabla1[[#This Row],[Cost]]*Tabla1[[#This Row],[Cant]])</f>
        <v>1308</v>
      </c>
      <c r="P1430" s="8">
        <f>IF(Tabla1[[#This Row],[Mov]]="VNT",-Tabla1[[#This Row],[Cant]],Tabla1[[#This Row],[Cant]])</f>
        <v>-1</v>
      </c>
      <c r="Q1430" s="8">
        <f>DAY(Tabla1[[#This Row],[Date]])</f>
        <v>15</v>
      </c>
      <c r="R1430" s="8">
        <f>MONTH(Tabla1[[#This Row],[Date]])</f>
        <v>7</v>
      </c>
      <c r="S1430" s="8">
        <f>YEAR(Tabla1[[#This Row],[Date]])</f>
        <v>2022</v>
      </c>
    </row>
    <row r="1431" spans="1:19" x14ac:dyDescent="0.2">
      <c r="A1431">
        <v>1430</v>
      </c>
      <c r="B1431" s="1">
        <v>44757</v>
      </c>
      <c r="C1431" t="s">
        <v>260</v>
      </c>
      <c r="D1431" t="s">
        <v>332</v>
      </c>
      <c r="E1431">
        <v>1</v>
      </c>
      <c r="F1431" t="s">
        <v>116</v>
      </c>
      <c r="G1431" t="s">
        <v>347</v>
      </c>
      <c r="H1431" t="s">
        <v>518</v>
      </c>
      <c r="M1431" s="2">
        <v>935</v>
      </c>
      <c r="N1431" s="2">
        <v>1000</v>
      </c>
      <c r="O1431" s="2">
        <f>IF(Tabla1[[#This Row],[Mov]]="VNT",Tabla1[[#This Row],[Sale]]-Tabla1[[#This Row],[Cost]],-Tabla1[[#This Row],[Cost]]*Tabla1[[#This Row],[Cant]])</f>
        <v>65</v>
      </c>
      <c r="P1431" s="8">
        <f>IF(Tabla1[[#This Row],[Mov]]="VNT",-Tabla1[[#This Row],[Cant]],Tabla1[[#This Row],[Cant]])</f>
        <v>-1</v>
      </c>
      <c r="Q1431" s="8">
        <f>DAY(Tabla1[[#This Row],[Date]])</f>
        <v>15</v>
      </c>
      <c r="R1431" s="8">
        <f>MONTH(Tabla1[[#This Row],[Date]])</f>
        <v>7</v>
      </c>
      <c r="S1431" s="8">
        <f>YEAR(Tabla1[[#This Row],[Date]])</f>
        <v>2022</v>
      </c>
    </row>
    <row r="1432" spans="1:19" x14ac:dyDescent="0.2">
      <c r="A1432">
        <v>1431</v>
      </c>
      <c r="B1432" s="1">
        <v>44757</v>
      </c>
      <c r="C1432" t="s">
        <v>260</v>
      </c>
      <c r="D1432" t="s">
        <v>332</v>
      </c>
      <c r="E1432">
        <v>1</v>
      </c>
      <c r="F1432" t="s">
        <v>116</v>
      </c>
      <c r="G1432" t="s">
        <v>347</v>
      </c>
      <c r="H1432" t="s">
        <v>518</v>
      </c>
      <c r="M1432" s="2">
        <v>2805</v>
      </c>
      <c r="N1432" s="2">
        <v>3000</v>
      </c>
      <c r="O1432" s="2">
        <f>IF(Tabla1[[#This Row],[Mov]]="VNT",Tabla1[[#This Row],[Sale]]-Tabla1[[#This Row],[Cost]],-Tabla1[[#This Row],[Cost]]*Tabla1[[#This Row],[Cant]])</f>
        <v>195</v>
      </c>
      <c r="P1432" s="8">
        <f>IF(Tabla1[[#This Row],[Mov]]="VNT",-Tabla1[[#This Row],[Cant]],Tabla1[[#This Row],[Cant]])</f>
        <v>-1</v>
      </c>
      <c r="Q1432" s="8">
        <f>DAY(Tabla1[[#This Row],[Date]])</f>
        <v>15</v>
      </c>
      <c r="R1432" s="8">
        <f>MONTH(Tabla1[[#This Row],[Date]])</f>
        <v>7</v>
      </c>
      <c r="S1432" s="8">
        <f>YEAR(Tabla1[[#This Row],[Date]])</f>
        <v>2022</v>
      </c>
    </row>
    <row r="1433" spans="1:19" x14ac:dyDescent="0.2">
      <c r="A1433">
        <v>1432</v>
      </c>
      <c r="B1433" s="1">
        <v>44757</v>
      </c>
      <c r="C1433" t="s">
        <v>260</v>
      </c>
      <c r="D1433" t="s">
        <v>332</v>
      </c>
      <c r="E1433">
        <v>1</v>
      </c>
      <c r="F1433" t="s">
        <v>532</v>
      </c>
      <c r="G1433" t="s">
        <v>273</v>
      </c>
      <c r="H1433" t="s">
        <v>733</v>
      </c>
      <c r="M1433" s="2">
        <v>18000</v>
      </c>
      <c r="N1433" s="2">
        <v>32000</v>
      </c>
      <c r="O1433" s="2">
        <f>IF(Tabla1[[#This Row],[Mov]]="VNT",Tabla1[[#This Row],[Sale]]-Tabla1[[#This Row],[Cost]],-Tabla1[[#This Row],[Cost]]*Tabla1[[#This Row],[Cant]])</f>
        <v>14000</v>
      </c>
      <c r="P1433" s="8">
        <f>IF(Tabla1[[#This Row],[Mov]]="VNT",-Tabla1[[#This Row],[Cant]],Tabla1[[#This Row],[Cant]])</f>
        <v>-1</v>
      </c>
      <c r="Q1433" s="8">
        <f>DAY(Tabla1[[#This Row],[Date]])</f>
        <v>15</v>
      </c>
      <c r="R1433" s="8">
        <f>MONTH(Tabla1[[#This Row],[Date]])</f>
        <v>7</v>
      </c>
      <c r="S1433" s="8">
        <f>YEAR(Tabla1[[#This Row],[Date]])</f>
        <v>2022</v>
      </c>
    </row>
    <row r="1434" spans="1:19" x14ac:dyDescent="0.2">
      <c r="A1434">
        <v>1433</v>
      </c>
      <c r="B1434" s="1">
        <v>44754</v>
      </c>
      <c r="C1434" t="s">
        <v>261</v>
      </c>
      <c r="D1434" t="s">
        <v>817</v>
      </c>
      <c r="E1434">
        <v>1</v>
      </c>
      <c r="F1434" t="s">
        <v>617</v>
      </c>
      <c r="G1434" t="s">
        <v>266</v>
      </c>
      <c r="H1434" t="s">
        <v>953</v>
      </c>
      <c r="M1434" s="2">
        <v>80000</v>
      </c>
      <c r="N1434" s="2">
        <v>13000</v>
      </c>
      <c r="O1434" s="2">
        <f>IF(Tabla1[[#This Row],[Mov]]="VNT",Tabla1[[#This Row],[Sale]]-Tabla1[[#This Row],[Cost]],-Tabla1[[#This Row],[Cost]]*Tabla1[[#This Row],[Cant]])</f>
        <v>-80000</v>
      </c>
      <c r="P1434" s="8">
        <f>IF(Tabla1[[#This Row],[Mov]]="VNT",-Tabla1[[#This Row],[Cant]],Tabla1[[#This Row],[Cant]])</f>
        <v>1</v>
      </c>
      <c r="Q1434" s="8">
        <f>DAY(Tabla1[[#This Row],[Date]])</f>
        <v>12</v>
      </c>
      <c r="R1434" s="8">
        <f>MONTH(Tabla1[[#This Row],[Date]])</f>
        <v>7</v>
      </c>
      <c r="S1434" s="8">
        <f>YEAR(Tabla1[[#This Row],[Date]])</f>
        <v>2022</v>
      </c>
    </row>
    <row r="1435" spans="1:19" x14ac:dyDescent="0.2">
      <c r="A1435">
        <v>1434</v>
      </c>
      <c r="B1435" s="1">
        <v>44754</v>
      </c>
      <c r="C1435" t="s">
        <v>261</v>
      </c>
      <c r="D1435" t="s">
        <v>817</v>
      </c>
      <c r="E1435">
        <v>2</v>
      </c>
      <c r="F1435" t="s">
        <v>532</v>
      </c>
      <c r="G1435" t="s">
        <v>272</v>
      </c>
      <c r="H1435" t="s">
        <v>926</v>
      </c>
      <c r="M1435" s="2">
        <v>45000</v>
      </c>
      <c r="N1435" s="2">
        <v>70000</v>
      </c>
      <c r="O1435" s="2">
        <f>IF(Tabla1[[#This Row],[Mov]]="VNT",Tabla1[[#This Row],[Sale]]-Tabla1[[#This Row],[Cost]],-Tabla1[[#This Row],[Cost]]*Tabla1[[#This Row],[Cant]])</f>
        <v>-90000</v>
      </c>
      <c r="P1435" s="8">
        <f>IF(Tabla1[[#This Row],[Mov]]="VNT",-Tabla1[[#This Row],[Cant]],Tabla1[[#This Row],[Cant]])</f>
        <v>2</v>
      </c>
      <c r="Q1435" s="8">
        <f>DAY(Tabla1[[#This Row],[Date]])</f>
        <v>12</v>
      </c>
      <c r="R1435" s="8">
        <f>MONTH(Tabla1[[#This Row],[Date]])</f>
        <v>7</v>
      </c>
      <c r="S1435" s="8">
        <f>YEAR(Tabla1[[#This Row],[Date]])</f>
        <v>2022</v>
      </c>
    </row>
    <row r="1436" spans="1:19" x14ac:dyDescent="0.2">
      <c r="A1436">
        <v>1435</v>
      </c>
      <c r="B1436" s="1">
        <v>44754</v>
      </c>
      <c r="C1436" t="s">
        <v>261</v>
      </c>
      <c r="D1436" t="s">
        <v>817</v>
      </c>
      <c r="E1436">
        <v>1</v>
      </c>
      <c r="F1436" t="s">
        <v>532</v>
      </c>
      <c r="G1436" t="s">
        <v>263</v>
      </c>
      <c r="H1436" t="s">
        <v>557</v>
      </c>
      <c r="M1436" s="2">
        <v>40000</v>
      </c>
      <c r="N1436" s="2">
        <v>65000</v>
      </c>
      <c r="O1436" s="2">
        <f>IF(Tabla1[[#This Row],[Mov]]="VNT",Tabla1[[#This Row],[Sale]]-Tabla1[[#This Row],[Cost]],-Tabla1[[#This Row],[Cost]]*Tabla1[[#This Row],[Cant]])</f>
        <v>-40000</v>
      </c>
      <c r="P1436" s="8">
        <f>IF(Tabla1[[#This Row],[Mov]]="VNT",-Tabla1[[#This Row],[Cant]],Tabla1[[#This Row],[Cant]])</f>
        <v>1</v>
      </c>
      <c r="Q1436" s="8">
        <f>DAY(Tabla1[[#This Row],[Date]])</f>
        <v>12</v>
      </c>
      <c r="R1436" s="8">
        <f>MONTH(Tabla1[[#This Row],[Date]])</f>
        <v>7</v>
      </c>
      <c r="S1436" s="8">
        <f>YEAR(Tabla1[[#This Row],[Date]])</f>
        <v>2022</v>
      </c>
    </row>
    <row r="1437" spans="1:19" x14ac:dyDescent="0.2">
      <c r="A1437">
        <v>1436</v>
      </c>
      <c r="B1437" s="1">
        <v>44754</v>
      </c>
      <c r="C1437" t="s">
        <v>261</v>
      </c>
      <c r="D1437" t="s">
        <v>817</v>
      </c>
      <c r="E1437">
        <v>1</v>
      </c>
      <c r="F1437" t="s">
        <v>976</v>
      </c>
      <c r="G1437" t="s">
        <v>266</v>
      </c>
      <c r="H1437" t="s">
        <v>977</v>
      </c>
      <c r="M1437" s="2">
        <v>20000</v>
      </c>
      <c r="N1437" s="2">
        <v>40000</v>
      </c>
      <c r="O1437" s="2">
        <f>IF(Tabla1[[#This Row],[Mov]]="VNT",Tabla1[[#This Row],[Sale]]-Tabla1[[#This Row],[Cost]],-Tabla1[[#This Row],[Cost]]*Tabla1[[#This Row],[Cant]])</f>
        <v>-20000</v>
      </c>
      <c r="P1437" s="8">
        <f>IF(Tabla1[[#This Row],[Mov]]="VNT",-Tabla1[[#This Row],[Cant]],Tabla1[[#This Row],[Cant]])</f>
        <v>1</v>
      </c>
      <c r="Q1437" s="8">
        <f>DAY(Tabla1[[#This Row],[Date]])</f>
        <v>12</v>
      </c>
      <c r="R1437" s="8">
        <f>MONTH(Tabla1[[#This Row],[Date]])</f>
        <v>7</v>
      </c>
      <c r="S1437" s="8">
        <f>YEAR(Tabla1[[#This Row],[Date]])</f>
        <v>2022</v>
      </c>
    </row>
    <row r="1438" spans="1:19" x14ac:dyDescent="0.2">
      <c r="A1438">
        <v>1437</v>
      </c>
      <c r="B1438" s="1">
        <v>44754</v>
      </c>
      <c r="C1438" t="s">
        <v>261</v>
      </c>
      <c r="D1438" t="s">
        <v>817</v>
      </c>
      <c r="E1438">
        <v>10</v>
      </c>
      <c r="F1438" t="s">
        <v>719</v>
      </c>
      <c r="G1438" t="s">
        <v>727</v>
      </c>
      <c r="H1438" t="s">
        <v>978</v>
      </c>
      <c r="M1438" s="2">
        <v>350</v>
      </c>
      <c r="N1438" s="2">
        <v>1000</v>
      </c>
      <c r="O1438" s="2">
        <f>IF(Tabla1[[#This Row],[Mov]]="VNT",Tabla1[[#This Row],[Sale]]-Tabla1[[#This Row],[Cost]],-Tabla1[[#This Row],[Cost]]*Tabla1[[#This Row],[Cant]])</f>
        <v>-3500</v>
      </c>
      <c r="P1438" s="8">
        <f>IF(Tabla1[[#This Row],[Mov]]="VNT",-Tabla1[[#This Row],[Cant]],Tabla1[[#This Row],[Cant]])</f>
        <v>10</v>
      </c>
      <c r="Q1438" s="8">
        <f>DAY(Tabla1[[#This Row],[Date]])</f>
        <v>12</v>
      </c>
      <c r="R1438" s="8">
        <f>MONTH(Tabla1[[#This Row],[Date]])</f>
        <v>7</v>
      </c>
      <c r="S1438" s="8">
        <f>YEAR(Tabla1[[#This Row],[Date]])</f>
        <v>2022</v>
      </c>
    </row>
    <row r="1439" spans="1:19" x14ac:dyDescent="0.2">
      <c r="A1439">
        <v>1438</v>
      </c>
      <c r="B1439" s="1">
        <v>44754</v>
      </c>
      <c r="C1439" t="s">
        <v>261</v>
      </c>
      <c r="D1439" t="s">
        <v>817</v>
      </c>
      <c r="E1439">
        <v>10</v>
      </c>
      <c r="F1439" t="s">
        <v>719</v>
      </c>
      <c r="G1439" t="s">
        <v>727</v>
      </c>
      <c r="H1439" t="s">
        <v>979</v>
      </c>
      <c r="M1439" s="2">
        <v>350</v>
      </c>
      <c r="N1439" s="2">
        <v>1000</v>
      </c>
      <c r="O1439" s="2">
        <f>IF(Tabla1[[#This Row],[Mov]]="VNT",Tabla1[[#This Row],[Sale]]-Tabla1[[#This Row],[Cost]],-Tabla1[[#This Row],[Cost]]*Tabla1[[#This Row],[Cant]])</f>
        <v>-3500</v>
      </c>
      <c r="P1439" s="8">
        <f>IF(Tabla1[[#This Row],[Mov]]="VNT",-Tabla1[[#This Row],[Cant]],Tabla1[[#This Row],[Cant]])</f>
        <v>10</v>
      </c>
      <c r="Q1439" s="8">
        <f>DAY(Tabla1[[#This Row],[Date]])</f>
        <v>12</v>
      </c>
      <c r="R1439" s="8">
        <f>MONTH(Tabla1[[#This Row],[Date]])</f>
        <v>7</v>
      </c>
      <c r="S1439" s="8">
        <f>YEAR(Tabla1[[#This Row],[Date]])</f>
        <v>2022</v>
      </c>
    </row>
    <row r="1440" spans="1:19" x14ac:dyDescent="0.2">
      <c r="A1440">
        <v>1439</v>
      </c>
      <c r="B1440" s="1">
        <v>44754</v>
      </c>
      <c r="C1440" t="s">
        <v>261</v>
      </c>
      <c r="D1440" t="s">
        <v>817</v>
      </c>
      <c r="E1440">
        <v>10</v>
      </c>
      <c r="F1440" t="s">
        <v>719</v>
      </c>
      <c r="G1440" t="s">
        <v>727</v>
      </c>
      <c r="H1440" t="s">
        <v>980</v>
      </c>
      <c r="M1440" s="2">
        <v>350</v>
      </c>
      <c r="N1440" s="2">
        <v>1000</v>
      </c>
      <c r="O1440" s="2">
        <f>IF(Tabla1[[#This Row],[Mov]]="VNT",Tabla1[[#This Row],[Sale]]-Tabla1[[#This Row],[Cost]],-Tabla1[[#This Row],[Cost]]*Tabla1[[#This Row],[Cant]])</f>
        <v>-3500</v>
      </c>
      <c r="P1440" s="8">
        <f>IF(Tabla1[[#This Row],[Mov]]="VNT",-Tabla1[[#This Row],[Cant]],Tabla1[[#This Row],[Cant]])</f>
        <v>10</v>
      </c>
      <c r="Q1440" s="8">
        <f>DAY(Tabla1[[#This Row],[Date]])</f>
        <v>12</v>
      </c>
      <c r="R1440" s="8">
        <f>MONTH(Tabla1[[#This Row],[Date]])</f>
        <v>7</v>
      </c>
      <c r="S1440" s="8">
        <f>YEAR(Tabla1[[#This Row],[Date]])</f>
        <v>2022</v>
      </c>
    </row>
    <row r="1441" spans="1:19" x14ac:dyDescent="0.2">
      <c r="A1441">
        <v>1440</v>
      </c>
      <c r="B1441" s="1">
        <v>44754</v>
      </c>
      <c r="C1441" t="s">
        <v>261</v>
      </c>
      <c r="D1441" t="s">
        <v>817</v>
      </c>
      <c r="E1441">
        <v>1</v>
      </c>
      <c r="F1441" t="s">
        <v>771</v>
      </c>
      <c r="G1441" t="s">
        <v>727</v>
      </c>
      <c r="H1441" t="s">
        <v>981</v>
      </c>
      <c r="M1441" s="2">
        <v>8500</v>
      </c>
      <c r="N1441" s="2">
        <v>19000</v>
      </c>
      <c r="O1441" s="2">
        <f>IF(Tabla1[[#This Row],[Mov]]="VNT",Tabla1[[#This Row],[Sale]]-Tabla1[[#This Row],[Cost]],-Tabla1[[#This Row],[Cost]]*Tabla1[[#This Row],[Cant]])</f>
        <v>-8500</v>
      </c>
      <c r="P1441" s="8">
        <f>IF(Tabla1[[#This Row],[Mov]]="VNT",-Tabla1[[#This Row],[Cant]],Tabla1[[#This Row],[Cant]])</f>
        <v>1</v>
      </c>
      <c r="Q1441" s="8">
        <f>DAY(Tabla1[[#This Row],[Date]])</f>
        <v>12</v>
      </c>
      <c r="R1441" s="8">
        <f>MONTH(Tabla1[[#This Row],[Date]])</f>
        <v>7</v>
      </c>
      <c r="S1441" s="8">
        <f>YEAR(Tabla1[[#This Row],[Date]])</f>
        <v>2022</v>
      </c>
    </row>
    <row r="1442" spans="1:19" x14ac:dyDescent="0.2">
      <c r="A1442">
        <v>1441</v>
      </c>
      <c r="B1442" s="1">
        <v>44754</v>
      </c>
      <c r="C1442" t="s">
        <v>261</v>
      </c>
      <c r="D1442" t="s">
        <v>817</v>
      </c>
      <c r="E1442">
        <v>1</v>
      </c>
      <c r="F1442" t="s">
        <v>771</v>
      </c>
      <c r="G1442" t="s">
        <v>727</v>
      </c>
      <c r="H1442" t="s">
        <v>982</v>
      </c>
      <c r="M1442" s="2">
        <v>9000</v>
      </c>
      <c r="N1442" s="2">
        <v>19000</v>
      </c>
      <c r="O1442" s="2">
        <f>IF(Tabla1[[#This Row],[Mov]]="VNT",Tabla1[[#This Row],[Sale]]-Tabla1[[#This Row],[Cost]],-Tabla1[[#This Row],[Cost]]*Tabla1[[#This Row],[Cant]])</f>
        <v>-9000</v>
      </c>
      <c r="P1442" s="8">
        <f>IF(Tabla1[[#This Row],[Mov]]="VNT",-Tabla1[[#This Row],[Cant]],Tabla1[[#This Row],[Cant]])</f>
        <v>1</v>
      </c>
      <c r="Q1442" s="8">
        <f>DAY(Tabla1[[#This Row],[Date]])</f>
        <v>12</v>
      </c>
      <c r="R1442" s="8">
        <f>MONTH(Tabla1[[#This Row],[Date]])</f>
        <v>7</v>
      </c>
      <c r="S1442" s="8">
        <f>YEAR(Tabla1[[#This Row],[Date]])</f>
        <v>2022</v>
      </c>
    </row>
    <row r="1443" spans="1:19" x14ac:dyDescent="0.2">
      <c r="A1443">
        <v>1442</v>
      </c>
      <c r="B1443" s="1">
        <v>44754</v>
      </c>
      <c r="C1443" t="s">
        <v>261</v>
      </c>
      <c r="D1443" t="s">
        <v>623</v>
      </c>
      <c r="E1443">
        <v>1</v>
      </c>
      <c r="F1443" t="s">
        <v>201</v>
      </c>
      <c r="G1443" t="s">
        <v>623</v>
      </c>
      <c r="H1443" t="s">
        <v>202</v>
      </c>
      <c r="M1443" s="2">
        <v>36000</v>
      </c>
      <c r="N1443" s="2">
        <v>65000</v>
      </c>
      <c r="O1443" s="2">
        <f>IF(Tabla1[[#This Row],[Mov]]="VNT",Tabla1[[#This Row],[Sale]]-Tabla1[[#This Row],[Cost]],-Tabla1[[#This Row],[Cost]]*Tabla1[[#This Row],[Cant]])</f>
        <v>-36000</v>
      </c>
      <c r="P1443" s="8">
        <f>IF(Tabla1[[#This Row],[Mov]]="VNT",-Tabla1[[#This Row],[Cant]],Tabla1[[#This Row],[Cant]])</f>
        <v>1</v>
      </c>
      <c r="Q1443" s="8">
        <f>DAY(Tabla1[[#This Row],[Date]])</f>
        <v>12</v>
      </c>
      <c r="R1443" s="8">
        <f>MONTH(Tabla1[[#This Row],[Date]])</f>
        <v>7</v>
      </c>
      <c r="S1443" s="8">
        <f>YEAR(Tabla1[[#This Row],[Date]])</f>
        <v>2022</v>
      </c>
    </row>
    <row r="1444" spans="1:19" x14ac:dyDescent="0.2">
      <c r="A1444">
        <v>1443</v>
      </c>
      <c r="B1444" s="1">
        <v>44754</v>
      </c>
      <c r="C1444" t="s">
        <v>261</v>
      </c>
      <c r="D1444" t="s">
        <v>623</v>
      </c>
      <c r="E1444">
        <v>1</v>
      </c>
      <c r="F1444" t="s">
        <v>734</v>
      </c>
      <c r="G1444" t="s">
        <v>735</v>
      </c>
      <c r="H1444" t="s">
        <v>858</v>
      </c>
      <c r="M1444" s="2">
        <v>29000</v>
      </c>
      <c r="N1444" s="2">
        <v>55000</v>
      </c>
      <c r="O1444" s="2">
        <f>IF(Tabla1[[#This Row],[Mov]]="VNT",Tabla1[[#This Row],[Sale]]-Tabla1[[#This Row],[Cost]],-Tabla1[[#This Row],[Cost]]*Tabla1[[#This Row],[Cant]])</f>
        <v>-29000</v>
      </c>
      <c r="P1444" s="8">
        <f>IF(Tabla1[[#This Row],[Mov]]="VNT",-Tabla1[[#This Row],[Cant]],Tabla1[[#This Row],[Cant]])</f>
        <v>1</v>
      </c>
      <c r="Q1444" s="8">
        <f>DAY(Tabla1[[#This Row],[Date]])</f>
        <v>12</v>
      </c>
      <c r="R1444" s="8">
        <f>MONTH(Tabla1[[#This Row],[Date]])</f>
        <v>7</v>
      </c>
      <c r="S1444" s="8">
        <f>YEAR(Tabla1[[#This Row],[Date]])</f>
        <v>2022</v>
      </c>
    </row>
    <row r="1445" spans="1:19" x14ac:dyDescent="0.2">
      <c r="A1445">
        <v>1444</v>
      </c>
      <c r="B1445" s="1">
        <v>44756</v>
      </c>
      <c r="C1445" t="s">
        <v>261</v>
      </c>
      <c r="D1445" t="s">
        <v>595</v>
      </c>
      <c r="E1445">
        <v>35</v>
      </c>
      <c r="F1445" t="s">
        <v>891</v>
      </c>
      <c r="G1445" t="s">
        <v>589</v>
      </c>
      <c r="H1445" t="s">
        <v>589</v>
      </c>
      <c r="M1445" s="2">
        <v>3500</v>
      </c>
      <c r="N1445" s="2">
        <v>10000</v>
      </c>
      <c r="O1445" s="2">
        <f>IF(Tabla1[[#This Row],[Mov]]="VNT",Tabla1[[#This Row],[Sale]]-Tabla1[[#This Row],[Cost]],-Tabla1[[#This Row],[Cost]]*Tabla1[[#This Row],[Cant]])</f>
        <v>-122500</v>
      </c>
      <c r="P1445" s="8">
        <f>IF(Tabla1[[#This Row],[Mov]]="VNT",-Tabla1[[#This Row],[Cant]],Tabla1[[#This Row],[Cant]])</f>
        <v>35</v>
      </c>
      <c r="Q1445" s="8">
        <f>DAY(Tabla1[[#This Row],[Date]])</f>
        <v>14</v>
      </c>
      <c r="R1445" s="8">
        <f>MONTH(Tabla1[[#This Row],[Date]])</f>
        <v>7</v>
      </c>
      <c r="S1445" s="8">
        <f>YEAR(Tabla1[[#This Row],[Date]])</f>
        <v>2022</v>
      </c>
    </row>
    <row r="1446" spans="1:19" x14ac:dyDescent="0.2">
      <c r="A1446">
        <v>1445</v>
      </c>
      <c r="B1446" s="1">
        <v>44756</v>
      </c>
      <c r="C1446" t="s">
        <v>261</v>
      </c>
      <c r="D1446" t="s">
        <v>595</v>
      </c>
      <c r="E1446">
        <v>30</v>
      </c>
      <c r="F1446" t="s">
        <v>224</v>
      </c>
      <c r="G1446" t="s">
        <v>589</v>
      </c>
      <c r="H1446" t="s">
        <v>589</v>
      </c>
      <c r="M1446" s="2">
        <v>5000</v>
      </c>
      <c r="N1446" s="2">
        <v>20000</v>
      </c>
      <c r="O1446" s="2">
        <f>IF(Tabla1[[#This Row],[Mov]]="VNT",Tabla1[[#This Row],[Sale]]-Tabla1[[#This Row],[Cost]],-Tabla1[[#This Row],[Cost]]*Tabla1[[#This Row],[Cant]])</f>
        <v>-150000</v>
      </c>
      <c r="P1446" s="8">
        <f>IF(Tabla1[[#This Row],[Mov]]="VNT",-Tabla1[[#This Row],[Cant]],Tabla1[[#This Row],[Cant]])</f>
        <v>30</v>
      </c>
      <c r="Q1446" s="8">
        <f>DAY(Tabla1[[#This Row],[Date]])</f>
        <v>14</v>
      </c>
      <c r="R1446" s="8">
        <f>MONTH(Tabla1[[#This Row],[Date]])</f>
        <v>7</v>
      </c>
      <c r="S1446" s="8">
        <f>YEAR(Tabla1[[#This Row],[Date]])</f>
        <v>2022</v>
      </c>
    </row>
    <row r="1447" spans="1:19" x14ac:dyDescent="0.2">
      <c r="A1447">
        <v>1446</v>
      </c>
      <c r="B1447" s="1">
        <v>44756</v>
      </c>
      <c r="C1447" t="s">
        <v>261</v>
      </c>
      <c r="D1447" t="s">
        <v>659</v>
      </c>
      <c r="E1447">
        <v>2</v>
      </c>
      <c r="F1447" t="s">
        <v>224</v>
      </c>
      <c r="G1447" t="s">
        <v>272</v>
      </c>
      <c r="H1447" t="s">
        <v>754</v>
      </c>
      <c r="M1447" s="2">
        <v>11500</v>
      </c>
      <c r="N1447" s="2">
        <v>22000</v>
      </c>
      <c r="O1447" s="2">
        <f>IF(Tabla1[[#This Row],[Mov]]="VNT",Tabla1[[#This Row],[Sale]]-Tabla1[[#This Row],[Cost]],-Tabla1[[#This Row],[Cost]]*Tabla1[[#This Row],[Cant]])</f>
        <v>-23000</v>
      </c>
      <c r="P1447" s="8">
        <f>IF(Tabla1[[#This Row],[Mov]]="VNT",-Tabla1[[#This Row],[Cant]],Tabla1[[#This Row],[Cant]])</f>
        <v>2</v>
      </c>
      <c r="Q1447" s="8">
        <f>DAY(Tabla1[[#This Row],[Date]])</f>
        <v>14</v>
      </c>
      <c r="R1447" s="8">
        <f>MONTH(Tabla1[[#This Row],[Date]])</f>
        <v>7</v>
      </c>
      <c r="S1447" s="8">
        <f>YEAR(Tabla1[[#This Row],[Date]])</f>
        <v>2022</v>
      </c>
    </row>
    <row r="1448" spans="1:19" x14ac:dyDescent="0.2">
      <c r="A1448">
        <v>1447</v>
      </c>
      <c r="B1448" s="1">
        <v>44756</v>
      </c>
      <c r="C1448" t="s">
        <v>261</v>
      </c>
      <c r="D1448" t="s">
        <v>659</v>
      </c>
      <c r="E1448">
        <v>2</v>
      </c>
      <c r="F1448" t="s">
        <v>224</v>
      </c>
      <c r="G1448" t="s">
        <v>263</v>
      </c>
      <c r="H1448" t="s">
        <v>672</v>
      </c>
      <c r="M1448" s="2">
        <v>11500</v>
      </c>
      <c r="N1448" s="2">
        <v>22000</v>
      </c>
      <c r="O1448" s="2">
        <f>IF(Tabla1[[#This Row],[Mov]]="VNT",Tabla1[[#This Row],[Sale]]-Tabla1[[#This Row],[Cost]],-Tabla1[[#This Row],[Cost]]*Tabla1[[#This Row],[Cant]])</f>
        <v>-23000</v>
      </c>
      <c r="P1448" s="8">
        <f>IF(Tabla1[[#This Row],[Mov]]="VNT",-Tabla1[[#This Row],[Cant]],Tabla1[[#This Row],[Cant]])</f>
        <v>2</v>
      </c>
      <c r="Q1448" s="8">
        <f>DAY(Tabla1[[#This Row],[Date]])</f>
        <v>14</v>
      </c>
      <c r="R1448" s="8">
        <f>MONTH(Tabla1[[#This Row],[Date]])</f>
        <v>7</v>
      </c>
      <c r="S1448" s="8">
        <f>YEAR(Tabla1[[#This Row],[Date]])</f>
        <v>2022</v>
      </c>
    </row>
    <row r="1449" spans="1:19" x14ac:dyDescent="0.2">
      <c r="A1449">
        <v>1448</v>
      </c>
      <c r="B1449" s="1">
        <v>44756</v>
      </c>
      <c r="C1449" t="s">
        <v>261</v>
      </c>
      <c r="D1449" t="s">
        <v>659</v>
      </c>
      <c r="E1449">
        <v>10</v>
      </c>
      <c r="F1449" t="s">
        <v>586</v>
      </c>
      <c r="G1449" t="s">
        <v>589</v>
      </c>
      <c r="H1449" t="s">
        <v>589</v>
      </c>
      <c r="M1449" s="2">
        <v>8000</v>
      </c>
      <c r="N1449" s="2">
        <v>20000</v>
      </c>
      <c r="O1449" s="2">
        <f>IF(Tabla1[[#This Row],[Mov]]="VNT",Tabla1[[#This Row],[Sale]]-Tabla1[[#This Row],[Cost]],-Tabla1[[#This Row],[Cost]]*Tabla1[[#This Row],[Cant]])</f>
        <v>-80000</v>
      </c>
      <c r="P1449" s="8">
        <f>IF(Tabla1[[#This Row],[Mov]]="VNT",-Tabla1[[#This Row],[Cant]],Tabla1[[#This Row],[Cant]])</f>
        <v>10</v>
      </c>
      <c r="Q1449" s="8">
        <f>DAY(Tabla1[[#This Row],[Date]])</f>
        <v>14</v>
      </c>
      <c r="R1449" s="8">
        <f>MONTH(Tabla1[[#This Row],[Date]])</f>
        <v>7</v>
      </c>
      <c r="S1449" s="8">
        <f>YEAR(Tabla1[[#This Row],[Date]])</f>
        <v>2022</v>
      </c>
    </row>
    <row r="1450" spans="1:19" x14ac:dyDescent="0.2">
      <c r="A1450">
        <v>1449</v>
      </c>
      <c r="B1450" s="1">
        <v>44756</v>
      </c>
      <c r="C1450" t="s">
        <v>261</v>
      </c>
      <c r="D1450" t="s">
        <v>659</v>
      </c>
      <c r="E1450">
        <v>5</v>
      </c>
      <c r="F1450" t="s">
        <v>342</v>
      </c>
      <c r="G1450" t="s">
        <v>272</v>
      </c>
      <c r="H1450" t="s">
        <v>252</v>
      </c>
      <c r="M1450" s="2">
        <v>900</v>
      </c>
      <c r="N1450" s="2">
        <v>10000</v>
      </c>
      <c r="O1450" s="2">
        <f>IF(Tabla1[[#This Row],[Mov]]="VNT",Tabla1[[#This Row],[Sale]]-Tabla1[[#This Row],[Cost]],-Tabla1[[#This Row],[Cost]]*Tabla1[[#This Row],[Cant]])</f>
        <v>-4500</v>
      </c>
      <c r="P1450" s="8">
        <f>IF(Tabla1[[#This Row],[Mov]]="VNT",-Tabla1[[#This Row],[Cant]],Tabla1[[#This Row],[Cant]])</f>
        <v>5</v>
      </c>
      <c r="Q1450" s="8">
        <f>DAY(Tabla1[[#This Row],[Date]])</f>
        <v>14</v>
      </c>
      <c r="R1450" s="8">
        <f>MONTH(Tabla1[[#This Row],[Date]])</f>
        <v>7</v>
      </c>
      <c r="S1450" s="8">
        <f>YEAR(Tabla1[[#This Row],[Date]])</f>
        <v>2022</v>
      </c>
    </row>
    <row r="1451" spans="1:19" x14ac:dyDescent="0.2">
      <c r="A1451">
        <v>1450</v>
      </c>
      <c r="B1451" s="1">
        <v>44756</v>
      </c>
      <c r="C1451" t="s">
        <v>261</v>
      </c>
      <c r="D1451" t="s">
        <v>983</v>
      </c>
      <c r="E1451">
        <v>5</v>
      </c>
      <c r="F1451" t="s">
        <v>26</v>
      </c>
      <c r="G1451" t="s">
        <v>262</v>
      </c>
      <c r="H1451" t="s">
        <v>986</v>
      </c>
      <c r="I1451" t="s">
        <v>20</v>
      </c>
      <c r="M1451" s="2">
        <v>8000</v>
      </c>
      <c r="N1451" s="2">
        <v>20000</v>
      </c>
      <c r="O1451" s="2">
        <f>IF(Tabla1[[#This Row],[Mov]]="VNT",Tabla1[[#This Row],[Sale]]-Tabla1[[#This Row],[Cost]],-Tabla1[[#This Row],[Cost]]*Tabla1[[#This Row],[Cant]])</f>
        <v>-40000</v>
      </c>
      <c r="P1451" s="8">
        <f>IF(Tabla1[[#This Row],[Mov]]="VNT",-Tabla1[[#This Row],[Cant]],Tabla1[[#This Row],[Cant]])</f>
        <v>5</v>
      </c>
      <c r="Q1451" s="8">
        <f>DAY(Tabla1[[#This Row],[Date]])</f>
        <v>14</v>
      </c>
      <c r="R1451" s="8">
        <f>MONTH(Tabla1[[#This Row],[Date]])</f>
        <v>7</v>
      </c>
      <c r="S1451" s="8">
        <f>YEAR(Tabla1[[#This Row],[Date]])</f>
        <v>2022</v>
      </c>
    </row>
    <row r="1452" spans="1:19" x14ac:dyDescent="0.2">
      <c r="A1452">
        <v>1451</v>
      </c>
      <c r="B1452" s="1">
        <v>44756</v>
      </c>
      <c r="C1452" t="s">
        <v>261</v>
      </c>
      <c r="D1452" t="s">
        <v>983</v>
      </c>
      <c r="E1452">
        <v>19</v>
      </c>
      <c r="F1452" t="s">
        <v>476</v>
      </c>
      <c r="G1452" t="s">
        <v>589</v>
      </c>
      <c r="H1452" t="s">
        <v>589</v>
      </c>
      <c r="M1452" s="2">
        <v>1700</v>
      </c>
      <c r="N1452" s="2">
        <v>4000</v>
      </c>
      <c r="O1452" s="2">
        <f>IF(Tabla1[[#This Row],[Mov]]="VNT",Tabla1[[#This Row],[Sale]]-Tabla1[[#This Row],[Cost]],-Tabla1[[#This Row],[Cost]]*Tabla1[[#This Row],[Cant]])</f>
        <v>-32300</v>
      </c>
      <c r="P1452" s="8">
        <f>IF(Tabla1[[#This Row],[Mov]]="VNT",-Tabla1[[#This Row],[Cant]],Tabla1[[#This Row],[Cant]])</f>
        <v>19</v>
      </c>
      <c r="Q1452" s="8">
        <f>DAY(Tabla1[[#This Row],[Date]])</f>
        <v>14</v>
      </c>
      <c r="R1452" s="8">
        <f>MONTH(Tabla1[[#This Row],[Date]])</f>
        <v>7</v>
      </c>
      <c r="S1452" s="8">
        <f>YEAR(Tabla1[[#This Row],[Date]])</f>
        <v>2022</v>
      </c>
    </row>
    <row r="1453" spans="1:19" x14ac:dyDescent="0.2">
      <c r="A1453">
        <v>1452</v>
      </c>
      <c r="B1453" s="1">
        <v>44756</v>
      </c>
      <c r="C1453" t="s">
        <v>261</v>
      </c>
      <c r="D1453" t="s">
        <v>983</v>
      </c>
      <c r="E1453">
        <v>1</v>
      </c>
      <c r="F1453" t="s">
        <v>849</v>
      </c>
      <c r="G1453" t="s">
        <v>985</v>
      </c>
      <c r="H1453" t="s">
        <v>984</v>
      </c>
      <c r="M1453" s="2">
        <v>48000</v>
      </c>
      <c r="N1453" s="2">
        <v>65000</v>
      </c>
      <c r="O1453" s="2">
        <f>IF(Tabla1[[#This Row],[Mov]]="VNT",Tabla1[[#This Row],[Sale]]-Tabla1[[#This Row],[Cost]],-Tabla1[[#This Row],[Cost]]*Tabla1[[#This Row],[Cant]])</f>
        <v>-48000</v>
      </c>
      <c r="P1453" s="8">
        <f>IF(Tabla1[[#This Row],[Mov]]="VNT",-Tabla1[[#This Row],[Cant]],Tabla1[[#This Row],[Cant]])</f>
        <v>1</v>
      </c>
      <c r="Q1453" s="8">
        <f>DAY(Tabla1[[#This Row],[Date]])</f>
        <v>14</v>
      </c>
      <c r="R1453" s="8">
        <f>MONTH(Tabla1[[#This Row],[Date]])</f>
        <v>7</v>
      </c>
      <c r="S1453" s="8">
        <f>YEAR(Tabla1[[#This Row],[Date]])</f>
        <v>2022</v>
      </c>
    </row>
    <row r="1454" spans="1:19" x14ac:dyDescent="0.2">
      <c r="A1454">
        <v>1453</v>
      </c>
      <c r="B1454" s="1">
        <v>44757</v>
      </c>
      <c r="C1454" t="s">
        <v>260</v>
      </c>
      <c r="D1454" t="s">
        <v>332</v>
      </c>
      <c r="E1454">
        <v>1</v>
      </c>
      <c r="F1454" t="s">
        <v>455</v>
      </c>
      <c r="G1454" t="s">
        <v>382</v>
      </c>
      <c r="H1454" t="s">
        <v>509</v>
      </c>
      <c r="M1454" s="2">
        <v>1000</v>
      </c>
      <c r="N1454" s="2">
        <v>3000</v>
      </c>
      <c r="O1454" s="2">
        <f>IF(Tabla1[[#This Row],[Mov]]="VNT",Tabla1[[#This Row],[Sale]]-Tabla1[[#This Row],[Cost]],-Tabla1[[#This Row],[Cost]]*Tabla1[[#This Row],[Cant]])</f>
        <v>2000</v>
      </c>
      <c r="P1454" s="8">
        <f>IF(Tabla1[[#This Row],[Mov]]="VNT",-Tabla1[[#This Row],[Cant]],Tabla1[[#This Row],[Cant]])</f>
        <v>-1</v>
      </c>
      <c r="Q1454" s="8">
        <f>DAY(Tabla1[[#This Row],[Date]])</f>
        <v>15</v>
      </c>
      <c r="R1454" s="8">
        <f>MONTH(Tabla1[[#This Row],[Date]])</f>
        <v>7</v>
      </c>
      <c r="S1454" s="8">
        <f>YEAR(Tabla1[[#This Row],[Date]])</f>
        <v>2022</v>
      </c>
    </row>
    <row r="1455" spans="1:19" x14ac:dyDescent="0.2">
      <c r="A1455">
        <v>1454</v>
      </c>
      <c r="B1455" s="1">
        <v>44757</v>
      </c>
      <c r="C1455" t="s">
        <v>260</v>
      </c>
      <c r="D1455" t="s">
        <v>332</v>
      </c>
      <c r="E1455">
        <v>1</v>
      </c>
      <c r="F1455" t="s">
        <v>116</v>
      </c>
      <c r="G1455" t="s">
        <v>382</v>
      </c>
      <c r="H1455" t="s">
        <v>514</v>
      </c>
      <c r="M1455" s="2">
        <v>5610</v>
      </c>
      <c r="N1455" s="2">
        <v>6000</v>
      </c>
      <c r="O1455" s="2">
        <f>IF(Tabla1[[#This Row],[Mov]]="VNT",Tabla1[[#This Row],[Sale]]-Tabla1[[#This Row],[Cost]],-Tabla1[[#This Row],[Cost]]*Tabla1[[#This Row],[Cant]])</f>
        <v>390</v>
      </c>
      <c r="P1455" s="8">
        <f>IF(Tabla1[[#This Row],[Mov]]="VNT",-Tabla1[[#This Row],[Cant]],Tabla1[[#This Row],[Cant]])</f>
        <v>-1</v>
      </c>
      <c r="Q1455" s="8">
        <f>DAY(Tabla1[[#This Row],[Date]])</f>
        <v>15</v>
      </c>
      <c r="R1455" s="8">
        <f>MONTH(Tabla1[[#This Row],[Date]])</f>
        <v>7</v>
      </c>
      <c r="S1455" s="8">
        <f>YEAR(Tabla1[[#This Row],[Date]])</f>
        <v>2022</v>
      </c>
    </row>
    <row r="1456" spans="1:19" x14ac:dyDescent="0.2">
      <c r="A1456">
        <v>1455</v>
      </c>
      <c r="B1456" s="1">
        <v>44757</v>
      </c>
      <c r="C1456" t="s">
        <v>260</v>
      </c>
      <c r="D1456" t="s">
        <v>223</v>
      </c>
      <c r="E1456">
        <v>1</v>
      </c>
      <c r="F1456" t="s">
        <v>116</v>
      </c>
      <c r="G1456" t="s">
        <v>349</v>
      </c>
      <c r="H1456" t="s">
        <v>515</v>
      </c>
      <c r="M1456" s="2">
        <v>2805</v>
      </c>
      <c r="N1456" s="2">
        <v>3000</v>
      </c>
      <c r="O1456" s="2">
        <f>IF(Tabla1[[#This Row],[Mov]]="VNT",Tabla1[[#This Row],[Sale]]-Tabla1[[#This Row],[Cost]],-Tabla1[[#This Row],[Cost]]*Tabla1[[#This Row],[Cant]])</f>
        <v>195</v>
      </c>
      <c r="P1456" s="8">
        <f>IF(Tabla1[[#This Row],[Mov]]="VNT",-Tabla1[[#This Row],[Cant]],Tabla1[[#This Row],[Cant]])</f>
        <v>-1</v>
      </c>
      <c r="Q1456" s="8">
        <f>DAY(Tabla1[[#This Row],[Date]])</f>
        <v>15</v>
      </c>
      <c r="R1456" s="8">
        <f>MONTH(Tabla1[[#This Row],[Date]])</f>
        <v>7</v>
      </c>
      <c r="S1456" s="8">
        <f>YEAR(Tabla1[[#This Row],[Date]])</f>
        <v>2022</v>
      </c>
    </row>
    <row r="1457" spans="1:19" x14ac:dyDescent="0.2">
      <c r="A1457">
        <v>1456</v>
      </c>
      <c r="B1457" s="1">
        <v>44757</v>
      </c>
      <c r="C1457" t="s">
        <v>260</v>
      </c>
      <c r="D1457" t="s">
        <v>332</v>
      </c>
      <c r="E1457">
        <v>1</v>
      </c>
      <c r="F1457" t="s">
        <v>455</v>
      </c>
      <c r="G1457" t="s">
        <v>647</v>
      </c>
      <c r="H1457" t="s">
        <v>675</v>
      </c>
      <c r="M1457" s="2">
        <v>400</v>
      </c>
      <c r="N1457" s="2">
        <v>3000</v>
      </c>
      <c r="O1457" s="2">
        <f>IF(Tabla1[[#This Row],[Mov]]="VNT",Tabla1[[#This Row],[Sale]]-Tabla1[[#This Row],[Cost]],-Tabla1[[#This Row],[Cost]]*Tabla1[[#This Row],[Cant]])</f>
        <v>2600</v>
      </c>
      <c r="P1457" s="8">
        <f>IF(Tabla1[[#This Row],[Mov]]="VNT",-Tabla1[[#This Row],[Cant]],Tabla1[[#This Row],[Cant]])</f>
        <v>-1</v>
      </c>
      <c r="Q1457" s="8">
        <f>DAY(Tabla1[[#This Row],[Date]])</f>
        <v>15</v>
      </c>
      <c r="R1457" s="8">
        <f>MONTH(Tabla1[[#This Row],[Date]])</f>
        <v>7</v>
      </c>
      <c r="S1457" s="8">
        <f>YEAR(Tabla1[[#This Row],[Date]])</f>
        <v>2022</v>
      </c>
    </row>
    <row r="1458" spans="1:19" x14ac:dyDescent="0.2">
      <c r="A1458">
        <v>1457</v>
      </c>
      <c r="B1458" s="1">
        <v>44757</v>
      </c>
      <c r="C1458" t="s">
        <v>260</v>
      </c>
      <c r="D1458" t="s">
        <v>332</v>
      </c>
      <c r="E1458">
        <v>1</v>
      </c>
      <c r="F1458" t="s">
        <v>455</v>
      </c>
      <c r="G1458" t="s">
        <v>647</v>
      </c>
      <c r="H1458" t="s">
        <v>675</v>
      </c>
      <c r="M1458" s="2">
        <v>400</v>
      </c>
      <c r="N1458" s="2">
        <v>3000</v>
      </c>
      <c r="O1458" s="2">
        <f>IF(Tabla1[[#This Row],[Mov]]="VNT",Tabla1[[#This Row],[Sale]]-Tabla1[[#This Row],[Cost]],-Tabla1[[#This Row],[Cost]]*Tabla1[[#This Row],[Cant]])</f>
        <v>2600</v>
      </c>
      <c r="P1458" s="8">
        <f>IF(Tabla1[[#This Row],[Mov]]="VNT",-Tabla1[[#This Row],[Cant]],Tabla1[[#This Row],[Cant]])</f>
        <v>-1</v>
      </c>
      <c r="Q1458" s="8">
        <f>DAY(Tabla1[[#This Row],[Date]])</f>
        <v>15</v>
      </c>
      <c r="R1458" s="8">
        <f>MONTH(Tabla1[[#This Row],[Date]])</f>
        <v>7</v>
      </c>
      <c r="S1458" s="8">
        <f>YEAR(Tabla1[[#This Row],[Date]])</f>
        <v>2022</v>
      </c>
    </row>
    <row r="1459" spans="1:19" x14ac:dyDescent="0.2">
      <c r="A1459">
        <v>1458</v>
      </c>
      <c r="B1459" s="1">
        <v>44758</v>
      </c>
      <c r="C1459" t="s">
        <v>260</v>
      </c>
      <c r="D1459" t="s">
        <v>332</v>
      </c>
      <c r="E1459">
        <v>1</v>
      </c>
      <c r="F1459" t="s">
        <v>225</v>
      </c>
      <c r="G1459" t="s">
        <v>860</v>
      </c>
      <c r="H1459" t="s">
        <v>313</v>
      </c>
      <c r="M1459" s="2">
        <v>1100</v>
      </c>
      <c r="N1459" s="2">
        <v>10000</v>
      </c>
      <c r="O1459" s="2">
        <f>IF(Tabla1[[#This Row],[Mov]]="VNT",Tabla1[[#This Row],[Sale]]-Tabla1[[#This Row],[Cost]],-Tabla1[[#This Row],[Cost]]*Tabla1[[#This Row],[Cant]])</f>
        <v>8900</v>
      </c>
      <c r="P1459" s="8">
        <f>IF(Tabla1[[#This Row],[Mov]]="VNT",-Tabla1[[#This Row],[Cant]],Tabla1[[#This Row],[Cant]])</f>
        <v>-1</v>
      </c>
      <c r="Q1459" s="8">
        <f>DAY(Tabla1[[#This Row],[Date]])</f>
        <v>16</v>
      </c>
      <c r="R1459" s="8">
        <f>MONTH(Tabla1[[#This Row],[Date]])</f>
        <v>7</v>
      </c>
      <c r="S1459" s="8">
        <f>YEAR(Tabla1[[#This Row],[Date]])</f>
        <v>2022</v>
      </c>
    </row>
    <row r="1460" spans="1:19" x14ac:dyDescent="0.2">
      <c r="A1460">
        <v>1459</v>
      </c>
      <c r="B1460" s="1">
        <v>44758</v>
      </c>
      <c r="C1460" t="s">
        <v>260</v>
      </c>
      <c r="D1460" t="s">
        <v>332</v>
      </c>
      <c r="E1460">
        <v>1</v>
      </c>
      <c r="F1460" t="s">
        <v>15</v>
      </c>
      <c r="G1460" t="s">
        <v>385</v>
      </c>
      <c r="H1460" t="s">
        <v>16</v>
      </c>
      <c r="M1460" s="2">
        <v>4500</v>
      </c>
      <c r="N1460" s="2">
        <v>10000</v>
      </c>
      <c r="O1460" s="2">
        <f>IF(Tabla1[[#This Row],[Mov]]="VNT",Tabla1[[#This Row],[Sale]]-Tabla1[[#This Row],[Cost]],-Tabla1[[#This Row],[Cost]]*Tabla1[[#This Row],[Cant]])</f>
        <v>5500</v>
      </c>
      <c r="P1460" s="8">
        <f>IF(Tabla1[[#This Row],[Mov]]="VNT",-Tabla1[[#This Row],[Cant]],Tabla1[[#This Row],[Cant]])</f>
        <v>-1</v>
      </c>
      <c r="Q1460" s="8">
        <f>DAY(Tabla1[[#This Row],[Date]])</f>
        <v>16</v>
      </c>
      <c r="R1460" s="8">
        <f>MONTH(Tabla1[[#This Row],[Date]])</f>
        <v>7</v>
      </c>
      <c r="S1460" s="8">
        <f>YEAR(Tabla1[[#This Row],[Date]])</f>
        <v>2022</v>
      </c>
    </row>
    <row r="1461" spans="1:19" x14ac:dyDescent="0.2">
      <c r="A1461">
        <v>1460</v>
      </c>
      <c r="B1461" s="1">
        <v>44758</v>
      </c>
      <c r="C1461" t="s">
        <v>260</v>
      </c>
      <c r="D1461" t="s">
        <v>332</v>
      </c>
      <c r="E1461">
        <v>1</v>
      </c>
      <c r="F1461" t="s">
        <v>26</v>
      </c>
      <c r="G1461" t="s">
        <v>272</v>
      </c>
      <c r="H1461" t="s">
        <v>987</v>
      </c>
      <c r="M1461" s="2">
        <v>6000</v>
      </c>
      <c r="N1461" s="2">
        <v>15000</v>
      </c>
      <c r="O1461" s="2">
        <f>IF(Tabla1[[#This Row],[Mov]]="VNT",Tabla1[[#This Row],[Sale]]-Tabla1[[#This Row],[Cost]],-Tabla1[[#This Row],[Cost]]*Tabla1[[#This Row],[Cant]])</f>
        <v>9000</v>
      </c>
      <c r="P1461" s="8">
        <f>IF(Tabla1[[#This Row],[Mov]]="VNT",-Tabla1[[#This Row],[Cant]],Tabla1[[#This Row],[Cant]])</f>
        <v>-1</v>
      </c>
      <c r="Q1461" s="8">
        <f>DAY(Tabla1[[#This Row],[Date]])</f>
        <v>16</v>
      </c>
      <c r="R1461" s="8">
        <f>MONTH(Tabla1[[#This Row],[Date]])</f>
        <v>7</v>
      </c>
      <c r="S1461" s="8">
        <f>YEAR(Tabla1[[#This Row],[Date]])</f>
        <v>2022</v>
      </c>
    </row>
    <row r="1462" spans="1:19" x14ac:dyDescent="0.2">
      <c r="A1462">
        <v>1461</v>
      </c>
      <c r="B1462" s="1">
        <v>44758</v>
      </c>
      <c r="C1462" t="s">
        <v>260</v>
      </c>
      <c r="D1462" t="s">
        <v>332</v>
      </c>
      <c r="E1462">
        <v>1</v>
      </c>
      <c r="F1462" t="s">
        <v>532</v>
      </c>
      <c r="G1462" t="s">
        <v>273</v>
      </c>
      <c r="H1462" t="s">
        <v>733</v>
      </c>
      <c r="M1462" s="2">
        <v>18000</v>
      </c>
      <c r="N1462" s="2">
        <v>32000</v>
      </c>
      <c r="O1462" s="2">
        <f>IF(Tabla1[[#This Row],[Mov]]="VNT",Tabla1[[#This Row],[Sale]]-Tabla1[[#This Row],[Cost]],-Tabla1[[#This Row],[Cost]]*Tabla1[[#This Row],[Cant]])</f>
        <v>14000</v>
      </c>
      <c r="P1462" s="8">
        <f>IF(Tabla1[[#This Row],[Mov]]="VNT",-Tabla1[[#This Row],[Cant]],Tabla1[[#This Row],[Cant]])</f>
        <v>-1</v>
      </c>
      <c r="Q1462" s="8">
        <f>DAY(Tabla1[[#This Row],[Date]])</f>
        <v>16</v>
      </c>
      <c r="R1462" s="8">
        <f>MONTH(Tabla1[[#This Row],[Date]])</f>
        <v>7</v>
      </c>
      <c r="S1462" s="8">
        <f>YEAR(Tabla1[[#This Row],[Date]])</f>
        <v>2022</v>
      </c>
    </row>
    <row r="1463" spans="1:19" x14ac:dyDescent="0.2">
      <c r="A1463">
        <v>1462</v>
      </c>
      <c r="B1463" s="1">
        <v>44758</v>
      </c>
      <c r="C1463" t="s">
        <v>260</v>
      </c>
      <c r="D1463" t="s">
        <v>332</v>
      </c>
      <c r="E1463">
        <v>1</v>
      </c>
      <c r="F1463" t="s">
        <v>224</v>
      </c>
      <c r="G1463" t="s">
        <v>272</v>
      </c>
      <c r="H1463" t="s">
        <v>754</v>
      </c>
      <c r="M1463" s="2">
        <v>8500</v>
      </c>
      <c r="N1463" s="2">
        <v>20000</v>
      </c>
      <c r="O1463" s="2">
        <f>IF(Tabla1[[#This Row],[Mov]]="VNT",Tabla1[[#This Row],[Sale]]-Tabla1[[#This Row],[Cost]],-Tabla1[[#This Row],[Cost]]*Tabla1[[#This Row],[Cant]])</f>
        <v>11500</v>
      </c>
      <c r="P1463" s="8">
        <f>IF(Tabla1[[#This Row],[Mov]]="VNT",-Tabla1[[#This Row],[Cant]],Tabla1[[#This Row],[Cant]])</f>
        <v>-1</v>
      </c>
      <c r="Q1463" s="8">
        <f>DAY(Tabla1[[#This Row],[Date]])</f>
        <v>16</v>
      </c>
      <c r="R1463" s="8">
        <f>MONTH(Tabla1[[#This Row],[Date]])</f>
        <v>7</v>
      </c>
      <c r="S1463" s="8">
        <f>YEAR(Tabla1[[#This Row],[Date]])</f>
        <v>2022</v>
      </c>
    </row>
    <row r="1464" spans="1:19" x14ac:dyDescent="0.2">
      <c r="A1464">
        <v>1463</v>
      </c>
      <c r="B1464" s="1">
        <v>44758</v>
      </c>
      <c r="C1464" t="s">
        <v>260</v>
      </c>
      <c r="D1464" t="s">
        <v>332</v>
      </c>
      <c r="E1464">
        <v>1</v>
      </c>
      <c r="F1464" t="s">
        <v>116</v>
      </c>
      <c r="G1464" t="s">
        <v>382</v>
      </c>
      <c r="H1464" t="s">
        <v>514</v>
      </c>
      <c r="M1464" s="2">
        <v>14020</v>
      </c>
      <c r="N1464" s="2">
        <v>15000</v>
      </c>
      <c r="O1464" s="2">
        <f>IF(Tabla1[[#This Row],[Mov]]="VNT",Tabla1[[#This Row],[Sale]]-Tabla1[[#This Row],[Cost]],-Tabla1[[#This Row],[Cost]]*Tabla1[[#This Row],[Cant]])</f>
        <v>980</v>
      </c>
      <c r="P1464" s="8">
        <f>IF(Tabla1[[#This Row],[Mov]]="VNT",-Tabla1[[#This Row],[Cant]],Tabla1[[#This Row],[Cant]])</f>
        <v>-1</v>
      </c>
      <c r="Q1464" s="8">
        <f>DAY(Tabla1[[#This Row],[Date]])</f>
        <v>16</v>
      </c>
      <c r="R1464" s="8">
        <f>MONTH(Tabla1[[#This Row],[Date]])</f>
        <v>7</v>
      </c>
      <c r="S1464" s="8">
        <f>YEAR(Tabla1[[#This Row],[Date]])</f>
        <v>2022</v>
      </c>
    </row>
    <row r="1465" spans="1:19" x14ac:dyDescent="0.2">
      <c r="A1465">
        <v>1464</v>
      </c>
      <c r="B1465" s="1">
        <v>44758</v>
      </c>
      <c r="C1465" t="s">
        <v>260</v>
      </c>
      <c r="D1465" t="s">
        <v>332</v>
      </c>
      <c r="E1465">
        <v>1</v>
      </c>
      <c r="F1465" t="s">
        <v>116</v>
      </c>
      <c r="G1465" t="s">
        <v>347</v>
      </c>
      <c r="H1465" t="s">
        <v>518</v>
      </c>
      <c r="M1465" s="2">
        <v>2805</v>
      </c>
      <c r="N1465" s="2">
        <v>3000</v>
      </c>
      <c r="O1465" s="2">
        <f>IF(Tabla1[[#This Row],[Mov]]="VNT",Tabla1[[#This Row],[Sale]]-Tabla1[[#This Row],[Cost]],-Tabla1[[#This Row],[Cost]]*Tabla1[[#This Row],[Cant]])</f>
        <v>195</v>
      </c>
      <c r="P1465" s="8">
        <f>IF(Tabla1[[#This Row],[Mov]]="VNT",-Tabla1[[#This Row],[Cant]],Tabla1[[#This Row],[Cant]])</f>
        <v>-1</v>
      </c>
      <c r="Q1465" s="8">
        <f>DAY(Tabla1[[#This Row],[Date]])</f>
        <v>16</v>
      </c>
      <c r="R1465" s="8">
        <f>MONTH(Tabla1[[#This Row],[Date]])</f>
        <v>7</v>
      </c>
      <c r="S1465" s="8">
        <f>YEAR(Tabla1[[#This Row],[Date]])</f>
        <v>2022</v>
      </c>
    </row>
    <row r="1466" spans="1:19" x14ac:dyDescent="0.2">
      <c r="A1466">
        <v>1465</v>
      </c>
      <c r="B1466" s="1">
        <v>44758</v>
      </c>
      <c r="C1466" t="s">
        <v>260</v>
      </c>
      <c r="D1466" t="s">
        <v>332</v>
      </c>
      <c r="E1466">
        <v>1</v>
      </c>
      <c r="F1466" t="s">
        <v>116</v>
      </c>
      <c r="G1466" t="s">
        <v>347</v>
      </c>
      <c r="H1466" t="s">
        <v>518</v>
      </c>
      <c r="M1466" s="2">
        <v>2805</v>
      </c>
      <c r="N1466" s="2">
        <v>3000</v>
      </c>
      <c r="O1466" s="2">
        <f>IF(Tabla1[[#This Row],[Mov]]="VNT",Tabla1[[#This Row],[Sale]]-Tabla1[[#This Row],[Cost]],-Tabla1[[#This Row],[Cost]]*Tabla1[[#This Row],[Cant]])</f>
        <v>195</v>
      </c>
      <c r="P1466" s="8">
        <f>IF(Tabla1[[#This Row],[Mov]]="VNT",-Tabla1[[#This Row],[Cant]],Tabla1[[#This Row],[Cant]])</f>
        <v>-1</v>
      </c>
      <c r="Q1466" s="8">
        <f>DAY(Tabla1[[#This Row],[Date]])</f>
        <v>16</v>
      </c>
      <c r="R1466" s="8">
        <f>MONTH(Tabla1[[#This Row],[Date]])</f>
        <v>7</v>
      </c>
      <c r="S1466" s="8">
        <f>YEAR(Tabla1[[#This Row],[Date]])</f>
        <v>2022</v>
      </c>
    </row>
    <row r="1467" spans="1:19" x14ac:dyDescent="0.2">
      <c r="A1467">
        <v>1466</v>
      </c>
      <c r="B1467" s="1">
        <v>44758</v>
      </c>
      <c r="C1467" t="s">
        <v>260</v>
      </c>
      <c r="D1467" t="s">
        <v>332</v>
      </c>
      <c r="E1467">
        <v>1</v>
      </c>
      <c r="F1467" t="s">
        <v>224</v>
      </c>
      <c r="G1467" t="s">
        <v>272</v>
      </c>
      <c r="H1467" t="s">
        <v>988</v>
      </c>
      <c r="M1467" s="2">
        <v>11000</v>
      </c>
      <c r="N1467" s="2">
        <v>22000</v>
      </c>
      <c r="O1467" s="2">
        <f>IF(Tabla1[[#This Row],[Mov]]="VNT",Tabla1[[#This Row],[Sale]]-Tabla1[[#This Row],[Cost]],-Tabla1[[#This Row],[Cost]]*Tabla1[[#This Row],[Cant]])</f>
        <v>11000</v>
      </c>
      <c r="P1467" s="8">
        <f>IF(Tabla1[[#This Row],[Mov]]="VNT",-Tabla1[[#This Row],[Cant]],Tabla1[[#This Row],[Cant]])</f>
        <v>-1</v>
      </c>
      <c r="Q1467" s="8">
        <f>DAY(Tabla1[[#This Row],[Date]])</f>
        <v>16</v>
      </c>
      <c r="R1467" s="8">
        <f>MONTH(Tabla1[[#This Row],[Date]])</f>
        <v>7</v>
      </c>
      <c r="S1467" s="8">
        <f>YEAR(Tabla1[[#This Row],[Date]])</f>
        <v>2022</v>
      </c>
    </row>
    <row r="1468" spans="1:19" x14ac:dyDescent="0.2">
      <c r="A1468">
        <v>1467</v>
      </c>
      <c r="B1468" s="1">
        <v>44758</v>
      </c>
      <c r="C1468" t="s">
        <v>260</v>
      </c>
      <c r="D1468" t="s">
        <v>332</v>
      </c>
      <c r="E1468">
        <v>1</v>
      </c>
      <c r="F1468" t="s">
        <v>342</v>
      </c>
      <c r="G1468" t="s">
        <v>272</v>
      </c>
      <c r="H1468" t="s">
        <v>988</v>
      </c>
      <c r="M1468" s="2">
        <v>1100</v>
      </c>
      <c r="N1468" s="2">
        <v>10000</v>
      </c>
      <c r="O1468" s="2">
        <f>IF(Tabla1[[#This Row],[Mov]]="VNT",Tabla1[[#This Row],[Sale]]-Tabla1[[#This Row],[Cost]],-Tabla1[[#This Row],[Cost]]*Tabla1[[#This Row],[Cant]])</f>
        <v>8900</v>
      </c>
      <c r="P1468" s="8">
        <f>IF(Tabla1[[#This Row],[Mov]]="VNT",-Tabla1[[#This Row],[Cant]],Tabla1[[#This Row],[Cant]])</f>
        <v>-1</v>
      </c>
      <c r="Q1468" s="8">
        <f>DAY(Tabla1[[#This Row],[Date]])</f>
        <v>16</v>
      </c>
      <c r="R1468" s="8">
        <f>MONTH(Tabla1[[#This Row],[Date]])</f>
        <v>7</v>
      </c>
      <c r="S1468" s="8">
        <f>YEAR(Tabla1[[#This Row],[Date]])</f>
        <v>2022</v>
      </c>
    </row>
    <row r="1469" spans="1:19" x14ac:dyDescent="0.2">
      <c r="A1469">
        <v>1468</v>
      </c>
      <c r="B1469" s="1">
        <v>44757</v>
      </c>
      <c r="C1469" t="s">
        <v>260</v>
      </c>
      <c r="D1469" t="s">
        <v>332</v>
      </c>
      <c r="E1469">
        <v>1</v>
      </c>
      <c r="F1469" t="s">
        <v>116</v>
      </c>
      <c r="G1469" t="s">
        <v>349</v>
      </c>
      <c r="H1469" t="s">
        <v>515</v>
      </c>
      <c r="M1469" s="2">
        <v>14020</v>
      </c>
      <c r="N1469" s="2">
        <v>15000</v>
      </c>
      <c r="O1469" s="2">
        <f>IF(Tabla1[[#This Row],[Mov]]="VNT",Tabla1[[#This Row],[Sale]]-Tabla1[[#This Row],[Cost]],-Tabla1[[#This Row],[Cost]]*Tabla1[[#This Row],[Cant]])</f>
        <v>980</v>
      </c>
      <c r="P1469" s="8">
        <f>IF(Tabla1[[#This Row],[Mov]]="VNT",-Tabla1[[#This Row],[Cant]],Tabla1[[#This Row],[Cant]])</f>
        <v>-1</v>
      </c>
      <c r="Q1469" s="8">
        <f>DAY(Tabla1[[#This Row],[Date]])</f>
        <v>15</v>
      </c>
      <c r="R1469" s="8">
        <f>MONTH(Tabla1[[#This Row],[Date]])</f>
        <v>7</v>
      </c>
      <c r="S1469" s="8">
        <f>YEAR(Tabla1[[#This Row],[Date]])</f>
        <v>2022</v>
      </c>
    </row>
    <row r="1470" spans="1:19" x14ac:dyDescent="0.2">
      <c r="A1470">
        <v>1469</v>
      </c>
      <c r="B1470" s="1">
        <v>44758</v>
      </c>
      <c r="C1470" t="s">
        <v>260</v>
      </c>
      <c r="D1470" t="s">
        <v>549</v>
      </c>
      <c r="E1470">
        <v>1</v>
      </c>
      <c r="F1470" t="s">
        <v>458</v>
      </c>
      <c r="G1470" t="s">
        <v>284</v>
      </c>
      <c r="H1470" t="s">
        <v>990</v>
      </c>
      <c r="M1470" s="2">
        <v>0</v>
      </c>
      <c r="N1470" s="2">
        <v>15000</v>
      </c>
      <c r="O1470" s="2">
        <f>IF(Tabla1[[#This Row],[Mov]]="VNT",Tabla1[[#This Row],[Sale]]-Tabla1[[#This Row],[Cost]],-Tabla1[[#This Row],[Cost]]*Tabla1[[#This Row],[Cant]])</f>
        <v>15000</v>
      </c>
      <c r="P1470" s="8">
        <f>IF(Tabla1[[#This Row],[Mov]]="VNT",-Tabla1[[#This Row],[Cant]],Tabla1[[#This Row],[Cant]])</f>
        <v>-1</v>
      </c>
      <c r="Q1470" s="8">
        <f>DAY(Tabla1[[#This Row],[Date]])</f>
        <v>16</v>
      </c>
      <c r="R1470" s="8">
        <f>MONTH(Tabla1[[#This Row],[Date]])</f>
        <v>7</v>
      </c>
      <c r="S1470" s="8">
        <f>YEAR(Tabla1[[#This Row],[Date]])</f>
        <v>2022</v>
      </c>
    </row>
    <row r="1471" spans="1:19" x14ac:dyDescent="0.2">
      <c r="A1471">
        <v>1470</v>
      </c>
      <c r="B1471" s="1">
        <v>44758</v>
      </c>
      <c r="C1471" t="s">
        <v>260</v>
      </c>
      <c r="D1471" t="s">
        <v>549</v>
      </c>
      <c r="E1471">
        <v>1</v>
      </c>
      <c r="F1471" t="s">
        <v>458</v>
      </c>
      <c r="G1471" t="s">
        <v>262</v>
      </c>
      <c r="H1471" t="s">
        <v>989</v>
      </c>
      <c r="M1471" s="2">
        <v>0</v>
      </c>
      <c r="N1471" s="2">
        <v>15000</v>
      </c>
      <c r="O1471" s="2">
        <f>IF(Tabla1[[#This Row],[Mov]]="VNT",Tabla1[[#This Row],[Sale]]-Tabla1[[#This Row],[Cost]],-Tabla1[[#This Row],[Cost]]*Tabla1[[#This Row],[Cant]])</f>
        <v>15000</v>
      </c>
      <c r="P1471" s="8">
        <f>IF(Tabla1[[#This Row],[Mov]]="VNT",-Tabla1[[#This Row],[Cant]],Tabla1[[#This Row],[Cant]])</f>
        <v>-1</v>
      </c>
      <c r="Q1471" s="8">
        <f>DAY(Tabla1[[#This Row],[Date]])</f>
        <v>16</v>
      </c>
      <c r="R1471" s="8">
        <f>MONTH(Tabla1[[#This Row],[Date]])</f>
        <v>7</v>
      </c>
      <c r="S1471" s="8">
        <f>YEAR(Tabla1[[#This Row],[Date]])</f>
        <v>2022</v>
      </c>
    </row>
    <row r="1472" spans="1:19" x14ac:dyDescent="0.2">
      <c r="A1472">
        <v>1471</v>
      </c>
      <c r="B1472" s="1">
        <v>44758</v>
      </c>
      <c r="C1472" t="s">
        <v>260</v>
      </c>
      <c r="D1472" t="s">
        <v>332</v>
      </c>
      <c r="E1472">
        <v>1</v>
      </c>
      <c r="F1472" t="s">
        <v>26</v>
      </c>
      <c r="G1472" t="s">
        <v>272</v>
      </c>
      <c r="H1472" t="s">
        <v>991</v>
      </c>
      <c r="I1472" t="s">
        <v>16</v>
      </c>
      <c r="J1472" t="s">
        <v>25</v>
      </c>
      <c r="K1472" t="s">
        <v>18</v>
      </c>
      <c r="L1472" t="s">
        <v>28</v>
      </c>
      <c r="M1472" s="2">
        <v>5000</v>
      </c>
      <c r="N1472" s="2">
        <v>15000</v>
      </c>
      <c r="O1472" s="2">
        <f>IF(Tabla1[[#This Row],[Mov]]="VNT",Tabla1[[#This Row],[Sale]]-Tabla1[[#This Row],[Cost]],-Tabla1[[#This Row],[Cost]]*Tabla1[[#This Row],[Cant]])</f>
        <v>10000</v>
      </c>
      <c r="P1472" s="8">
        <f>IF(Tabla1[[#This Row],[Mov]]="VNT",-Tabla1[[#This Row],[Cant]],Tabla1[[#This Row],[Cant]])</f>
        <v>-1</v>
      </c>
      <c r="Q1472" s="8">
        <f>DAY(Tabla1[[#This Row],[Date]])</f>
        <v>16</v>
      </c>
      <c r="R1472" s="8">
        <f>MONTH(Tabla1[[#This Row],[Date]])</f>
        <v>7</v>
      </c>
      <c r="S1472" s="8">
        <f>YEAR(Tabla1[[#This Row],[Date]])</f>
        <v>2022</v>
      </c>
    </row>
    <row r="1473" spans="1:19" x14ac:dyDescent="0.2">
      <c r="A1473">
        <v>1472</v>
      </c>
      <c r="B1473" s="1">
        <v>44758</v>
      </c>
      <c r="C1473" t="s">
        <v>260</v>
      </c>
      <c r="D1473" t="s">
        <v>332</v>
      </c>
      <c r="E1473">
        <v>1</v>
      </c>
      <c r="F1473" t="s">
        <v>201</v>
      </c>
      <c r="G1473" t="s">
        <v>623</v>
      </c>
      <c r="H1473" t="s">
        <v>203</v>
      </c>
      <c r="M1473" s="2">
        <v>45000</v>
      </c>
      <c r="N1473" s="2">
        <v>71000</v>
      </c>
      <c r="O1473" s="2">
        <f>IF(Tabla1[[#This Row],[Mov]]="VNT",Tabla1[[#This Row],[Sale]]-Tabla1[[#This Row],[Cost]],-Tabla1[[#This Row],[Cost]]*Tabla1[[#This Row],[Cant]])</f>
        <v>26000</v>
      </c>
      <c r="P1473" s="8">
        <f>IF(Tabla1[[#This Row],[Mov]]="VNT",-Tabla1[[#This Row],[Cant]],Tabla1[[#This Row],[Cant]])</f>
        <v>-1</v>
      </c>
      <c r="Q1473" s="8">
        <f>DAY(Tabla1[[#This Row],[Date]])</f>
        <v>16</v>
      </c>
      <c r="R1473" s="8">
        <f>MONTH(Tabla1[[#This Row],[Date]])</f>
        <v>7</v>
      </c>
      <c r="S1473" s="8">
        <f>YEAR(Tabla1[[#This Row],[Date]])</f>
        <v>2022</v>
      </c>
    </row>
    <row r="1474" spans="1:19" x14ac:dyDescent="0.2">
      <c r="A1474">
        <v>1473</v>
      </c>
      <c r="B1474" s="1">
        <v>44758</v>
      </c>
      <c r="C1474" t="s">
        <v>260</v>
      </c>
      <c r="D1474" t="s">
        <v>332</v>
      </c>
      <c r="E1474">
        <v>1</v>
      </c>
      <c r="F1474" t="s">
        <v>15</v>
      </c>
      <c r="G1474" t="s">
        <v>333</v>
      </c>
      <c r="H1474" t="s">
        <v>219</v>
      </c>
      <c r="M1474" s="2">
        <v>5000</v>
      </c>
      <c r="N1474" s="2">
        <v>12000</v>
      </c>
      <c r="O1474" s="2">
        <f>IF(Tabla1[[#This Row],[Mov]]="VNT",Tabla1[[#This Row],[Sale]]-Tabla1[[#This Row],[Cost]],-Tabla1[[#This Row],[Cost]]*Tabla1[[#This Row],[Cant]])</f>
        <v>7000</v>
      </c>
      <c r="P1474" s="8">
        <f>IF(Tabla1[[#This Row],[Mov]]="VNT",-Tabla1[[#This Row],[Cant]],Tabla1[[#This Row],[Cant]])</f>
        <v>-1</v>
      </c>
      <c r="Q1474" s="8">
        <f>DAY(Tabla1[[#This Row],[Date]])</f>
        <v>16</v>
      </c>
      <c r="R1474" s="8">
        <f>MONTH(Tabla1[[#This Row],[Date]])</f>
        <v>7</v>
      </c>
      <c r="S1474" s="8">
        <f>YEAR(Tabla1[[#This Row],[Date]])</f>
        <v>2022</v>
      </c>
    </row>
    <row r="1475" spans="1:19" x14ac:dyDescent="0.2">
      <c r="A1475">
        <v>1474</v>
      </c>
      <c r="B1475" s="1">
        <v>44758</v>
      </c>
      <c r="C1475" t="s">
        <v>260</v>
      </c>
      <c r="D1475" t="s">
        <v>332</v>
      </c>
      <c r="E1475">
        <v>1</v>
      </c>
      <c r="F1475" t="s">
        <v>117</v>
      </c>
      <c r="G1475" t="s">
        <v>349</v>
      </c>
      <c r="H1475" t="s">
        <v>515</v>
      </c>
      <c r="L1475" t="s">
        <v>992</v>
      </c>
      <c r="M1475" s="2">
        <v>0</v>
      </c>
      <c r="N1475" s="2">
        <v>5000</v>
      </c>
      <c r="O1475" s="2">
        <f>IF(Tabla1[[#This Row],[Mov]]="VNT",Tabla1[[#This Row],[Sale]]-Tabla1[[#This Row],[Cost]],-Tabla1[[#This Row],[Cost]]*Tabla1[[#This Row],[Cant]])</f>
        <v>5000</v>
      </c>
      <c r="P1475" s="8">
        <f>IF(Tabla1[[#This Row],[Mov]]="VNT",-Tabla1[[#This Row],[Cant]],Tabla1[[#This Row],[Cant]])</f>
        <v>-1</v>
      </c>
      <c r="Q1475" s="8">
        <f>DAY(Tabla1[[#This Row],[Date]])</f>
        <v>16</v>
      </c>
      <c r="R1475" s="8">
        <f>MONTH(Tabla1[[#This Row],[Date]])</f>
        <v>7</v>
      </c>
      <c r="S1475" s="8">
        <f>YEAR(Tabla1[[#This Row],[Date]])</f>
        <v>2022</v>
      </c>
    </row>
    <row r="1476" spans="1:19" x14ac:dyDescent="0.2">
      <c r="A1476">
        <v>1475</v>
      </c>
      <c r="B1476" s="1">
        <v>44758</v>
      </c>
      <c r="C1476" t="s">
        <v>260</v>
      </c>
      <c r="D1476" t="s">
        <v>332</v>
      </c>
      <c r="E1476">
        <v>1</v>
      </c>
      <c r="F1476" t="s">
        <v>225</v>
      </c>
      <c r="G1476" t="s">
        <v>272</v>
      </c>
      <c r="H1476" t="s">
        <v>807</v>
      </c>
      <c r="M1476" s="2">
        <v>1100</v>
      </c>
      <c r="N1476" s="2">
        <v>10000</v>
      </c>
      <c r="O1476" s="2">
        <f>IF(Tabla1[[#This Row],[Mov]]="VNT",Tabla1[[#This Row],[Sale]]-Tabla1[[#This Row],[Cost]],-Tabla1[[#This Row],[Cost]]*Tabla1[[#This Row],[Cant]])</f>
        <v>8900</v>
      </c>
      <c r="P1476" s="8">
        <f>IF(Tabla1[[#This Row],[Mov]]="VNT",-Tabla1[[#This Row],[Cant]],Tabla1[[#This Row],[Cant]])</f>
        <v>-1</v>
      </c>
      <c r="Q1476" s="8">
        <f>DAY(Tabla1[[#This Row],[Date]])</f>
        <v>16</v>
      </c>
      <c r="R1476" s="8">
        <f>MONTH(Tabla1[[#This Row],[Date]])</f>
        <v>7</v>
      </c>
      <c r="S1476" s="8">
        <f>YEAR(Tabla1[[#This Row],[Date]])</f>
        <v>2022</v>
      </c>
    </row>
    <row r="1477" spans="1:19" x14ac:dyDescent="0.2">
      <c r="A1477">
        <v>1476</v>
      </c>
      <c r="B1477" s="1">
        <v>44758</v>
      </c>
      <c r="C1477" t="s">
        <v>260</v>
      </c>
      <c r="D1477" t="s">
        <v>332</v>
      </c>
      <c r="E1477">
        <v>1</v>
      </c>
      <c r="F1477" t="s">
        <v>116</v>
      </c>
      <c r="G1477" t="s">
        <v>347</v>
      </c>
      <c r="H1477" t="s">
        <v>518</v>
      </c>
      <c r="M1477" s="2">
        <v>5610</v>
      </c>
      <c r="N1477" s="2">
        <v>6000</v>
      </c>
      <c r="O1477" s="2">
        <f>IF(Tabla1[[#This Row],[Mov]]="VNT",Tabla1[[#This Row],[Sale]]-Tabla1[[#This Row],[Cost]],-Tabla1[[#This Row],[Cost]]*Tabla1[[#This Row],[Cant]])</f>
        <v>390</v>
      </c>
      <c r="P1477" s="8">
        <f>IF(Tabla1[[#This Row],[Mov]]="VNT",-Tabla1[[#This Row],[Cant]],Tabla1[[#This Row],[Cant]])</f>
        <v>-1</v>
      </c>
      <c r="Q1477" s="8">
        <f>DAY(Tabla1[[#This Row],[Date]])</f>
        <v>16</v>
      </c>
      <c r="R1477" s="8">
        <f>MONTH(Tabla1[[#This Row],[Date]])</f>
        <v>7</v>
      </c>
      <c r="S1477" s="8">
        <f>YEAR(Tabla1[[#This Row],[Date]])</f>
        <v>2022</v>
      </c>
    </row>
    <row r="1478" spans="1:19" x14ac:dyDescent="0.2">
      <c r="A1478">
        <v>1477</v>
      </c>
      <c r="B1478" s="1">
        <v>44758</v>
      </c>
      <c r="C1478" t="s">
        <v>260</v>
      </c>
      <c r="D1478" t="s">
        <v>332</v>
      </c>
      <c r="E1478">
        <v>1</v>
      </c>
      <c r="F1478" t="s">
        <v>116</v>
      </c>
      <c r="G1478" t="s">
        <v>349</v>
      </c>
      <c r="H1478" t="s">
        <v>515</v>
      </c>
      <c r="M1478" s="2">
        <v>5610</v>
      </c>
      <c r="N1478" s="2">
        <v>6000</v>
      </c>
      <c r="O1478" s="2">
        <f>IF(Tabla1[[#This Row],[Mov]]="VNT",Tabla1[[#This Row],[Sale]]-Tabla1[[#This Row],[Cost]],-Tabla1[[#This Row],[Cost]]*Tabla1[[#This Row],[Cant]])</f>
        <v>390</v>
      </c>
      <c r="P1478" s="8">
        <f>IF(Tabla1[[#This Row],[Mov]]="VNT",-Tabla1[[#This Row],[Cant]],Tabla1[[#This Row],[Cant]])</f>
        <v>-1</v>
      </c>
      <c r="Q1478" s="8">
        <f>DAY(Tabla1[[#This Row],[Date]])</f>
        <v>16</v>
      </c>
      <c r="R1478" s="8">
        <f>MONTH(Tabla1[[#This Row],[Date]])</f>
        <v>7</v>
      </c>
      <c r="S1478" s="8">
        <f>YEAR(Tabla1[[#This Row],[Date]])</f>
        <v>2022</v>
      </c>
    </row>
    <row r="1479" spans="1:19" x14ac:dyDescent="0.2">
      <c r="A1479">
        <v>1478</v>
      </c>
      <c r="B1479" s="1">
        <v>44758</v>
      </c>
      <c r="C1479" t="s">
        <v>260</v>
      </c>
      <c r="D1479" t="s">
        <v>332</v>
      </c>
      <c r="E1479">
        <v>1</v>
      </c>
      <c r="F1479" t="s">
        <v>116</v>
      </c>
      <c r="G1479" t="s">
        <v>347</v>
      </c>
      <c r="H1479" t="s">
        <v>518</v>
      </c>
      <c r="M1479" s="2">
        <v>5610</v>
      </c>
      <c r="N1479" s="2">
        <v>6000</v>
      </c>
      <c r="O1479" s="2">
        <f>IF(Tabla1[[#This Row],[Mov]]="VNT",Tabla1[[#This Row],[Sale]]-Tabla1[[#This Row],[Cost]],-Tabla1[[#This Row],[Cost]]*Tabla1[[#This Row],[Cant]])</f>
        <v>390</v>
      </c>
      <c r="P1479" s="8">
        <f>IF(Tabla1[[#This Row],[Mov]]="VNT",-Tabla1[[#This Row],[Cant]],Tabla1[[#This Row],[Cant]])</f>
        <v>-1</v>
      </c>
      <c r="Q1479" s="8">
        <f>DAY(Tabla1[[#This Row],[Date]])</f>
        <v>16</v>
      </c>
      <c r="R1479" s="8">
        <f>MONTH(Tabla1[[#This Row],[Date]])</f>
        <v>7</v>
      </c>
      <c r="S1479" s="8">
        <f>YEAR(Tabla1[[#This Row],[Date]])</f>
        <v>2022</v>
      </c>
    </row>
    <row r="1480" spans="1:19" x14ac:dyDescent="0.2">
      <c r="A1480">
        <v>1479</v>
      </c>
      <c r="B1480" s="1">
        <v>44758</v>
      </c>
      <c r="C1480" t="s">
        <v>260</v>
      </c>
      <c r="D1480" t="s">
        <v>332</v>
      </c>
      <c r="E1480">
        <v>1</v>
      </c>
      <c r="F1480" t="s">
        <v>116</v>
      </c>
      <c r="G1480" t="s">
        <v>382</v>
      </c>
      <c r="H1480" t="s">
        <v>514</v>
      </c>
      <c r="M1480" s="2">
        <v>5610</v>
      </c>
      <c r="N1480" s="2">
        <v>6000</v>
      </c>
      <c r="O1480" s="2">
        <f>IF(Tabla1[[#This Row],[Mov]]="VNT",Tabla1[[#This Row],[Sale]]-Tabla1[[#This Row],[Cost]],-Tabla1[[#This Row],[Cost]]*Tabla1[[#This Row],[Cant]])</f>
        <v>390</v>
      </c>
      <c r="P1480" s="8">
        <f>IF(Tabla1[[#This Row],[Mov]]="VNT",-Tabla1[[#This Row],[Cant]],Tabla1[[#This Row],[Cant]])</f>
        <v>-1</v>
      </c>
      <c r="Q1480" s="8">
        <f>DAY(Tabla1[[#This Row],[Date]])</f>
        <v>16</v>
      </c>
      <c r="R1480" s="8">
        <f>MONTH(Tabla1[[#This Row],[Date]])</f>
        <v>7</v>
      </c>
      <c r="S1480" s="8">
        <f>YEAR(Tabla1[[#This Row],[Date]])</f>
        <v>2022</v>
      </c>
    </row>
    <row r="1481" spans="1:19" x14ac:dyDescent="0.2">
      <c r="A1481">
        <v>1480</v>
      </c>
      <c r="B1481" s="1">
        <v>44758</v>
      </c>
      <c r="C1481" t="s">
        <v>260</v>
      </c>
      <c r="D1481" t="s">
        <v>993</v>
      </c>
      <c r="E1481">
        <v>1</v>
      </c>
      <c r="F1481" t="s">
        <v>365</v>
      </c>
      <c r="G1481" t="s">
        <v>943</v>
      </c>
      <c r="H1481" t="s">
        <v>994</v>
      </c>
      <c r="M1481" s="2">
        <v>4000</v>
      </c>
      <c r="N1481" s="2">
        <v>8000</v>
      </c>
      <c r="O1481" s="2">
        <f>IF(Tabla1[[#This Row],[Mov]]="VNT",Tabla1[[#This Row],[Sale]]-Tabla1[[#This Row],[Cost]],-Tabla1[[#This Row],[Cost]]*Tabla1[[#This Row],[Cant]])</f>
        <v>4000</v>
      </c>
      <c r="P1481" s="8">
        <f>IF(Tabla1[[#This Row],[Mov]]="VNT",-Tabla1[[#This Row],[Cant]],Tabla1[[#This Row],[Cant]])</f>
        <v>-1</v>
      </c>
      <c r="Q1481" s="8">
        <f>DAY(Tabla1[[#This Row],[Date]])</f>
        <v>16</v>
      </c>
      <c r="R1481" s="8">
        <f>MONTH(Tabla1[[#This Row],[Date]])</f>
        <v>7</v>
      </c>
      <c r="S1481" s="8">
        <f>YEAR(Tabla1[[#This Row],[Date]])</f>
        <v>2022</v>
      </c>
    </row>
    <row r="1482" spans="1:19" x14ac:dyDescent="0.2">
      <c r="A1482">
        <v>1481</v>
      </c>
      <c r="B1482" s="1">
        <v>44758</v>
      </c>
      <c r="C1482" t="s">
        <v>260</v>
      </c>
      <c r="D1482" t="s">
        <v>332</v>
      </c>
      <c r="E1482">
        <v>1</v>
      </c>
      <c r="F1482" t="s">
        <v>116</v>
      </c>
      <c r="G1482" t="s">
        <v>347</v>
      </c>
      <c r="H1482" t="s">
        <v>518</v>
      </c>
      <c r="M1482" s="2">
        <v>5610</v>
      </c>
      <c r="N1482" s="2">
        <v>6000</v>
      </c>
      <c r="O1482" s="2">
        <f>IF(Tabla1[[#This Row],[Mov]]="VNT",Tabla1[[#This Row],[Sale]]-Tabla1[[#This Row],[Cost]],-Tabla1[[#This Row],[Cost]]*Tabla1[[#This Row],[Cant]])</f>
        <v>390</v>
      </c>
      <c r="P1482" s="8">
        <f>IF(Tabla1[[#This Row],[Mov]]="VNT",-Tabla1[[#This Row],[Cant]],Tabla1[[#This Row],[Cant]])</f>
        <v>-1</v>
      </c>
      <c r="Q1482" s="8">
        <f>DAY(Tabla1[[#This Row],[Date]])</f>
        <v>16</v>
      </c>
      <c r="R1482" s="8">
        <f>MONTH(Tabla1[[#This Row],[Date]])</f>
        <v>7</v>
      </c>
      <c r="S1482" s="8">
        <f>YEAR(Tabla1[[#This Row],[Date]])</f>
        <v>2022</v>
      </c>
    </row>
    <row r="1483" spans="1:19" x14ac:dyDescent="0.2">
      <c r="A1483">
        <v>1482</v>
      </c>
      <c r="B1483" s="1">
        <v>44759</v>
      </c>
      <c r="C1483" t="s">
        <v>260</v>
      </c>
      <c r="D1483" t="s">
        <v>332</v>
      </c>
      <c r="E1483">
        <v>1</v>
      </c>
      <c r="F1483" t="s">
        <v>224</v>
      </c>
      <c r="G1483" t="s">
        <v>272</v>
      </c>
      <c r="H1483" t="s">
        <v>807</v>
      </c>
      <c r="M1483" s="2">
        <v>7000</v>
      </c>
      <c r="N1483" s="2">
        <v>20000</v>
      </c>
      <c r="O1483" s="2">
        <f>IF(Tabla1[[#This Row],[Mov]]="VNT",Tabla1[[#This Row],[Sale]]-Tabla1[[#This Row],[Cost]],-Tabla1[[#This Row],[Cost]]*Tabla1[[#This Row],[Cant]])</f>
        <v>13000</v>
      </c>
      <c r="P1483" s="8">
        <f>IF(Tabla1[[#This Row],[Mov]]="VNT",-Tabla1[[#This Row],[Cant]],Tabla1[[#This Row],[Cant]])</f>
        <v>-1</v>
      </c>
      <c r="Q1483" s="8">
        <f>DAY(Tabla1[[#This Row],[Date]])</f>
        <v>17</v>
      </c>
      <c r="R1483" s="8">
        <f>MONTH(Tabla1[[#This Row],[Date]])</f>
        <v>7</v>
      </c>
      <c r="S1483" s="8">
        <f>YEAR(Tabla1[[#This Row],[Date]])</f>
        <v>2022</v>
      </c>
    </row>
    <row r="1484" spans="1:19" x14ac:dyDescent="0.2">
      <c r="A1484">
        <v>1483</v>
      </c>
      <c r="B1484" s="1">
        <v>44759</v>
      </c>
      <c r="C1484" t="s">
        <v>260</v>
      </c>
      <c r="D1484" t="s">
        <v>332</v>
      </c>
      <c r="E1484">
        <v>1</v>
      </c>
      <c r="F1484" t="s">
        <v>458</v>
      </c>
      <c r="G1484" t="s">
        <v>272</v>
      </c>
      <c r="H1484" t="s">
        <v>995</v>
      </c>
      <c r="M1484" s="2">
        <v>0</v>
      </c>
      <c r="N1484" s="2">
        <v>65000</v>
      </c>
      <c r="O1484" s="2">
        <f>IF(Tabla1[[#This Row],[Mov]]="VNT",Tabla1[[#This Row],[Sale]]-Tabla1[[#This Row],[Cost]],-Tabla1[[#This Row],[Cost]]*Tabla1[[#This Row],[Cant]])</f>
        <v>65000</v>
      </c>
      <c r="P1484" s="8">
        <f>IF(Tabla1[[#This Row],[Mov]]="VNT",-Tabla1[[#This Row],[Cant]],Tabla1[[#This Row],[Cant]])</f>
        <v>-1</v>
      </c>
      <c r="Q1484" s="8">
        <f>DAY(Tabla1[[#This Row],[Date]])</f>
        <v>17</v>
      </c>
      <c r="R1484" s="8">
        <f>MONTH(Tabla1[[#This Row],[Date]])</f>
        <v>7</v>
      </c>
      <c r="S1484" s="8">
        <f>YEAR(Tabla1[[#This Row],[Date]])</f>
        <v>2022</v>
      </c>
    </row>
    <row r="1485" spans="1:19" x14ac:dyDescent="0.2">
      <c r="A1485">
        <v>1484</v>
      </c>
      <c r="B1485" s="1">
        <v>44759</v>
      </c>
      <c r="C1485" t="s">
        <v>260</v>
      </c>
      <c r="D1485" t="s">
        <v>332</v>
      </c>
      <c r="E1485">
        <v>1</v>
      </c>
      <c r="F1485" t="s">
        <v>225</v>
      </c>
      <c r="G1485" t="s">
        <v>272</v>
      </c>
      <c r="H1485" t="s">
        <v>252</v>
      </c>
      <c r="M1485" s="2">
        <v>1100</v>
      </c>
      <c r="N1485" s="2">
        <v>5000</v>
      </c>
      <c r="O1485" s="2">
        <f>IF(Tabla1[[#This Row],[Mov]]="VNT",Tabla1[[#This Row],[Sale]]-Tabla1[[#This Row],[Cost]],-Tabla1[[#This Row],[Cost]]*Tabla1[[#This Row],[Cant]])</f>
        <v>3900</v>
      </c>
      <c r="P1485" s="8">
        <f>IF(Tabla1[[#This Row],[Mov]]="VNT",-Tabla1[[#This Row],[Cant]],Tabla1[[#This Row],[Cant]])</f>
        <v>-1</v>
      </c>
      <c r="Q1485" s="8">
        <f>DAY(Tabla1[[#This Row],[Date]])</f>
        <v>17</v>
      </c>
      <c r="R1485" s="8">
        <f>MONTH(Tabla1[[#This Row],[Date]])</f>
        <v>7</v>
      </c>
      <c r="S1485" s="8">
        <f>YEAR(Tabla1[[#This Row],[Date]])</f>
        <v>2022</v>
      </c>
    </row>
    <row r="1486" spans="1:19" x14ac:dyDescent="0.2">
      <c r="A1486">
        <v>1485</v>
      </c>
      <c r="B1486" s="1">
        <v>44759</v>
      </c>
      <c r="C1486" t="s">
        <v>260</v>
      </c>
      <c r="D1486" t="s">
        <v>332</v>
      </c>
      <c r="E1486">
        <v>1</v>
      </c>
      <c r="F1486" t="s">
        <v>21</v>
      </c>
      <c r="G1486" t="s">
        <v>272</v>
      </c>
      <c r="H1486" t="s">
        <v>24</v>
      </c>
      <c r="M1486" s="2">
        <v>3500</v>
      </c>
      <c r="N1486" s="2">
        <v>10000</v>
      </c>
      <c r="O1486" s="2">
        <f>IF(Tabla1[[#This Row],[Mov]]="VNT",Tabla1[[#This Row],[Sale]]-Tabla1[[#This Row],[Cost]],-Tabla1[[#This Row],[Cost]]*Tabla1[[#This Row],[Cant]])</f>
        <v>6500</v>
      </c>
      <c r="P1486" s="8">
        <f>IF(Tabla1[[#This Row],[Mov]]="VNT",-Tabla1[[#This Row],[Cant]],Tabla1[[#This Row],[Cant]])</f>
        <v>-1</v>
      </c>
      <c r="Q1486" s="8">
        <f>DAY(Tabla1[[#This Row],[Date]])</f>
        <v>17</v>
      </c>
      <c r="R1486" s="8">
        <f>MONTH(Tabla1[[#This Row],[Date]])</f>
        <v>7</v>
      </c>
      <c r="S1486" s="8">
        <f>YEAR(Tabla1[[#This Row],[Date]])</f>
        <v>2022</v>
      </c>
    </row>
    <row r="1487" spans="1:19" x14ac:dyDescent="0.2">
      <c r="A1487">
        <v>1486</v>
      </c>
      <c r="B1487" s="1">
        <v>44759</v>
      </c>
      <c r="C1487" t="s">
        <v>260</v>
      </c>
      <c r="D1487" t="s">
        <v>332</v>
      </c>
      <c r="E1487">
        <v>1</v>
      </c>
      <c r="F1487" t="s">
        <v>224</v>
      </c>
      <c r="G1487" t="s">
        <v>272</v>
      </c>
      <c r="H1487" t="s">
        <v>252</v>
      </c>
      <c r="M1487" s="2">
        <v>9000</v>
      </c>
      <c r="N1487" s="2">
        <v>20000</v>
      </c>
      <c r="O1487" s="2">
        <f>IF(Tabla1[[#This Row],[Mov]]="VNT",Tabla1[[#This Row],[Sale]]-Tabla1[[#This Row],[Cost]],-Tabla1[[#This Row],[Cost]]*Tabla1[[#This Row],[Cant]])</f>
        <v>11000</v>
      </c>
      <c r="P1487" s="8">
        <f>IF(Tabla1[[#This Row],[Mov]]="VNT",-Tabla1[[#This Row],[Cant]],Tabla1[[#This Row],[Cant]])</f>
        <v>-1</v>
      </c>
      <c r="Q1487" s="8">
        <f>DAY(Tabla1[[#This Row],[Date]])</f>
        <v>17</v>
      </c>
      <c r="R1487" s="8">
        <f>MONTH(Tabla1[[#This Row],[Date]])</f>
        <v>7</v>
      </c>
      <c r="S1487" s="8">
        <f>YEAR(Tabla1[[#This Row],[Date]])</f>
        <v>2022</v>
      </c>
    </row>
    <row r="1488" spans="1:19" x14ac:dyDescent="0.2">
      <c r="A1488">
        <v>1487</v>
      </c>
      <c r="B1488" s="1">
        <v>44759</v>
      </c>
      <c r="C1488" t="s">
        <v>261</v>
      </c>
      <c r="D1488" t="s">
        <v>659</v>
      </c>
      <c r="E1488">
        <v>2</v>
      </c>
      <c r="F1488" t="s">
        <v>127</v>
      </c>
      <c r="G1488" t="s">
        <v>273</v>
      </c>
      <c r="H1488" t="s">
        <v>997</v>
      </c>
      <c r="M1488" s="2">
        <v>7500</v>
      </c>
      <c r="N1488" s="2">
        <v>19000</v>
      </c>
      <c r="O1488" s="2">
        <f>IF(Tabla1[[#This Row],[Mov]]="VNT",Tabla1[[#This Row],[Sale]]-Tabla1[[#This Row],[Cost]],-Tabla1[[#This Row],[Cost]]*Tabla1[[#This Row],[Cant]])</f>
        <v>-15000</v>
      </c>
      <c r="P1488" s="8">
        <f>IF(Tabla1[[#This Row],[Mov]]="VNT",-Tabla1[[#This Row],[Cant]],Tabla1[[#This Row],[Cant]])</f>
        <v>2</v>
      </c>
      <c r="Q1488" s="8">
        <f>DAY(Tabla1[[#This Row],[Date]])</f>
        <v>17</v>
      </c>
      <c r="R1488" s="8">
        <f>MONTH(Tabla1[[#This Row],[Date]])</f>
        <v>7</v>
      </c>
      <c r="S1488" s="8">
        <f>YEAR(Tabla1[[#This Row],[Date]])</f>
        <v>2022</v>
      </c>
    </row>
    <row r="1489" spans="1:19" x14ac:dyDescent="0.2">
      <c r="A1489">
        <v>1488</v>
      </c>
      <c r="B1489" s="1">
        <v>44759</v>
      </c>
      <c r="C1489" t="s">
        <v>261</v>
      </c>
      <c r="D1489" t="s">
        <v>659</v>
      </c>
      <c r="E1489">
        <v>1</v>
      </c>
      <c r="F1489" t="s">
        <v>42</v>
      </c>
      <c r="G1489" t="s">
        <v>465</v>
      </c>
      <c r="H1489" t="s">
        <v>58</v>
      </c>
      <c r="M1489" s="2">
        <v>35000</v>
      </c>
      <c r="N1489" s="2">
        <v>64000</v>
      </c>
      <c r="O1489" s="2">
        <f>IF(Tabla1[[#This Row],[Mov]]="VNT",Tabla1[[#This Row],[Sale]]-Tabla1[[#This Row],[Cost]],-Tabla1[[#This Row],[Cost]]*Tabla1[[#This Row],[Cant]])</f>
        <v>-35000</v>
      </c>
      <c r="P1489" s="8">
        <f>IF(Tabla1[[#This Row],[Mov]]="VNT",-Tabla1[[#This Row],[Cant]],Tabla1[[#This Row],[Cant]])</f>
        <v>1</v>
      </c>
      <c r="Q1489" s="8">
        <f>DAY(Tabla1[[#This Row],[Date]])</f>
        <v>17</v>
      </c>
      <c r="R1489" s="8">
        <f>MONTH(Tabla1[[#This Row],[Date]])</f>
        <v>7</v>
      </c>
      <c r="S1489" s="8">
        <f>YEAR(Tabla1[[#This Row],[Date]])</f>
        <v>2022</v>
      </c>
    </row>
    <row r="1490" spans="1:19" x14ac:dyDescent="0.2">
      <c r="A1490">
        <v>1489</v>
      </c>
      <c r="B1490" s="1">
        <v>44759</v>
      </c>
      <c r="C1490" t="s">
        <v>261</v>
      </c>
      <c r="D1490" t="s">
        <v>659</v>
      </c>
      <c r="E1490">
        <v>1</v>
      </c>
      <c r="F1490" t="s">
        <v>26</v>
      </c>
      <c r="G1490" t="s">
        <v>998</v>
      </c>
      <c r="H1490" t="s">
        <v>20</v>
      </c>
      <c r="M1490" s="2">
        <v>11500</v>
      </c>
      <c r="N1490" s="2">
        <v>29000</v>
      </c>
      <c r="O1490" s="2">
        <f>IF(Tabla1[[#This Row],[Mov]]="VNT",Tabla1[[#This Row],[Sale]]-Tabla1[[#This Row],[Cost]],-Tabla1[[#This Row],[Cost]]*Tabla1[[#This Row],[Cant]])</f>
        <v>-11500</v>
      </c>
      <c r="P1490" s="8">
        <f>IF(Tabla1[[#This Row],[Mov]]="VNT",-Tabla1[[#This Row],[Cant]],Tabla1[[#This Row],[Cant]])</f>
        <v>1</v>
      </c>
      <c r="Q1490" s="8">
        <f>DAY(Tabla1[[#This Row],[Date]])</f>
        <v>17</v>
      </c>
      <c r="R1490" s="8">
        <f>MONTH(Tabla1[[#This Row],[Date]])</f>
        <v>7</v>
      </c>
      <c r="S1490" s="8">
        <f>YEAR(Tabla1[[#This Row],[Date]])</f>
        <v>2022</v>
      </c>
    </row>
    <row r="1491" spans="1:19" x14ac:dyDescent="0.2">
      <c r="A1491">
        <v>1490</v>
      </c>
      <c r="B1491" s="1">
        <v>44759</v>
      </c>
      <c r="C1491" t="s">
        <v>261</v>
      </c>
      <c r="D1491" t="s">
        <v>659</v>
      </c>
      <c r="E1491">
        <v>1</v>
      </c>
      <c r="F1491" t="s">
        <v>26</v>
      </c>
      <c r="G1491" t="s">
        <v>998</v>
      </c>
      <c r="H1491" t="s">
        <v>16</v>
      </c>
      <c r="M1491" s="2">
        <v>11500</v>
      </c>
      <c r="N1491" s="2">
        <v>29000</v>
      </c>
      <c r="O1491" s="2">
        <f>IF(Tabla1[[#This Row],[Mov]]="VNT",Tabla1[[#This Row],[Sale]]-Tabla1[[#This Row],[Cost]],-Tabla1[[#This Row],[Cost]]*Tabla1[[#This Row],[Cant]])</f>
        <v>-11500</v>
      </c>
      <c r="P1491" s="8">
        <f>IF(Tabla1[[#This Row],[Mov]]="VNT",-Tabla1[[#This Row],[Cant]],Tabla1[[#This Row],[Cant]])</f>
        <v>1</v>
      </c>
      <c r="Q1491" s="8">
        <f>DAY(Tabla1[[#This Row],[Date]])</f>
        <v>17</v>
      </c>
      <c r="R1491" s="8">
        <f>MONTH(Tabla1[[#This Row],[Date]])</f>
        <v>7</v>
      </c>
      <c r="S1491" s="8">
        <f>YEAR(Tabla1[[#This Row],[Date]])</f>
        <v>2022</v>
      </c>
    </row>
    <row r="1492" spans="1:19" x14ac:dyDescent="0.2">
      <c r="A1492">
        <v>1491</v>
      </c>
      <c r="B1492" s="1">
        <v>44759</v>
      </c>
      <c r="C1492" t="s">
        <v>261</v>
      </c>
      <c r="D1492" t="s">
        <v>659</v>
      </c>
      <c r="E1492">
        <v>1</v>
      </c>
      <c r="F1492" t="s">
        <v>26</v>
      </c>
      <c r="G1492" t="s">
        <v>999</v>
      </c>
      <c r="H1492" t="s">
        <v>1000</v>
      </c>
      <c r="M1492" s="2">
        <v>13000</v>
      </c>
      <c r="N1492" s="2">
        <v>34000</v>
      </c>
      <c r="O1492" s="2">
        <f>IF(Tabla1[[#This Row],[Mov]]="VNT",Tabla1[[#This Row],[Sale]]-Tabla1[[#This Row],[Cost]],-Tabla1[[#This Row],[Cost]]*Tabla1[[#This Row],[Cant]])</f>
        <v>-13000</v>
      </c>
      <c r="P1492" s="8">
        <f>IF(Tabla1[[#This Row],[Mov]]="VNT",-Tabla1[[#This Row],[Cant]],Tabla1[[#This Row],[Cant]])</f>
        <v>1</v>
      </c>
      <c r="Q1492" s="8">
        <f>DAY(Tabla1[[#This Row],[Date]])</f>
        <v>17</v>
      </c>
      <c r="R1492" s="8">
        <f>MONTH(Tabla1[[#This Row],[Date]])</f>
        <v>7</v>
      </c>
      <c r="S1492" s="8">
        <f>YEAR(Tabla1[[#This Row],[Date]])</f>
        <v>2022</v>
      </c>
    </row>
    <row r="1493" spans="1:19" x14ac:dyDescent="0.2">
      <c r="A1493">
        <v>1492</v>
      </c>
      <c r="B1493" s="1">
        <v>44759</v>
      </c>
      <c r="C1493" t="s">
        <v>261</v>
      </c>
      <c r="D1493" t="s">
        <v>659</v>
      </c>
      <c r="E1493">
        <v>1</v>
      </c>
      <c r="F1493" t="s">
        <v>26</v>
      </c>
      <c r="G1493" t="s">
        <v>999</v>
      </c>
      <c r="H1493" t="s">
        <v>1001</v>
      </c>
      <c r="M1493" s="2">
        <v>15000</v>
      </c>
      <c r="N1493" s="2">
        <v>39000</v>
      </c>
      <c r="O1493" s="2">
        <f>IF(Tabla1[[#This Row],[Mov]]="VNT",Tabla1[[#This Row],[Sale]]-Tabla1[[#This Row],[Cost]],-Tabla1[[#This Row],[Cost]]*Tabla1[[#This Row],[Cant]])</f>
        <v>-15000</v>
      </c>
      <c r="P1493" s="8">
        <f>IF(Tabla1[[#This Row],[Mov]]="VNT",-Tabla1[[#This Row],[Cant]],Tabla1[[#This Row],[Cant]])</f>
        <v>1</v>
      </c>
      <c r="Q1493" s="8">
        <f>DAY(Tabla1[[#This Row],[Date]])</f>
        <v>17</v>
      </c>
      <c r="R1493" s="8">
        <f>MONTH(Tabla1[[#This Row],[Date]])</f>
        <v>7</v>
      </c>
      <c r="S1493" s="8">
        <f>YEAR(Tabla1[[#This Row],[Date]])</f>
        <v>2022</v>
      </c>
    </row>
    <row r="1494" spans="1:19" x14ac:dyDescent="0.2">
      <c r="A1494">
        <v>1493</v>
      </c>
      <c r="B1494" s="1">
        <v>44759</v>
      </c>
      <c r="C1494" t="s">
        <v>261</v>
      </c>
      <c r="D1494" t="s">
        <v>659</v>
      </c>
      <c r="E1494">
        <v>15</v>
      </c>
      <c r="F1494" t="s">
        <v>225</v>
      </c>
      <c r="G1494" t="s">
        <v>604</v>
      </c>
      <c r="H1494" t="s">
        <v>1002</v>
      </c>
      <c r="M1494" s="2">
        <v>1100</v>
      </c>
      <c r="N1494" s="2">
        <v>10000</v>
      </c>
      <c r="O1494" s="2">
        <f>IF(Tabla1[[#This Row],[Mov]]="VNT",Tabla1[[#This Row],[Sale]]-Tabla1[[#This Row],[Cost]],-Tabla1[[#This Row],[Cost]]*Tabla1[[#This Row],[Cant]])</f>
        <v>-16500</v>
      </c>
      <c r="P1494" s="8">
        <f>IF(Tabla1[[#This Row],[Mov]]="VNT",-Tabla1[[#This Row],[Cant]],Tabla1[[#This Row],[Cant]])</f>
        <v>15</v>
      </c>
      <c r="Q1494" s="8">
        <f>DAY(Tabla1[[#This Row],[Date]])</f>
        <v>17</v>
      </c>
      <c r="R1494" s="8">
        <f>MONTH(Tabla1[[#This Row],[Date]])</f>
        <v>7</v>
      </c>
      <c r="S1494" s="8">
        <f>YEAR(Tabla1[[#This Row],[Date]])</f>
        <v>2022</v>
      </c>
    </row>
    <row r="1495" spans="1:19" x14ac:dyDescent="0.2">
      <c r="A1495">
        <v>1494</v>
      </c>
      <c r="B1495" s="1">
        <v>44759</v>
      </c>
      <c r="C1495" t="s">
        <v>261</v>
      </c>
      <c r="D1495" t="s">
        <v>659</v>
      </c>
      <c r="E1495">
        <v>2</v>
      </c>
      <c r="F1495" t="s">
        <v>224</v>
      </c>
      <c r="G1495" t="s">
        <v>272</v>
      </c>
      <c r="H1495" t="s">
        <v>1003</v>
      </c>
      <c r="M1495" s="2">
        <v>8500</v>
      </c>
      <c r="N1495" s="2">
        <v>20000</v>
      </c>
      <c r="O1495" s="2">
        <f>IF(Tabla1[[#This Row],[Mov]]="VNT",Tabla1[[#This Row],[Sale]]-Tabla1[[#This Row],[Cost]],-Tabla1[[#This Row],[Cost]]*Tabla1[[#This Row],[Cant]])</f>
        <v>-17000</v>
      </c>
      <c r="P1495" s="8">
        <f>IF(Tabla1[[#This Row],[Mov]]="VNT",-Tabla1[[#This Row],[Cant]],Tabla1[[#This Row],[Cant]])</f>
        <v>2</v>
      </c>
      <c r="Q1495" s="8">
        <f>DAY(Tabla1[[#This Row],[Date]])</f>
        <v>17</v>
      </c>
      <c r="R1495" s="8">
        <f>MONTH(Tabla1[[#This Row],[Date]])</f>
        <v>7</v>
      </c>
      <c r="S1495" s="8">
        <f>YEAR(Tabla1[[#This Row],[Date]])</f>
        <v>2022</v>
      </c>
    </row>
    <row r="1496" spans="1:19" x14ac:dyDescent="0.2">
      <c r="A1496">
        <v>1495</v>
      </c>
      <c r="B1496" s="1">
        <v>44759</v>
      </c>
      <c r="C1496" t="s">
        <v>261</v>
      </c>
      <c r="D1496" t="s">
        <v>659</v>
      </c>
      <c r="E1496">
        <v>2</v>
      </c>
      <c r="F1496" t="s">
        <v>224</v>
      </c>
      <c r="G1496" t="s">
        <v>272</v>
      </c>
      <c r="H1496" t="s">
        <v>1004</v>
      </c>
      <c r="M1496" s="2">
        <v>8500</v>
      </c>
      <c r="N1496" s="2">
        <v>20000</v>
      </c>
      <c r="O1496" s="2">
        <f>IF(Tabla1[[#This Row],[Mov]]="VNT",Tabla1[[#This Row],[Sale]]-Tabla1[[#This Row],[Cost]],-Tabla1[[#This Row],[Cost]]*Tabla1[[#This Row],[Cant]])</f>
        <v>-17000</v>
      </c>
      <c r="P1496" s="8">
        <f>IF(Tabla1[[#This Row],[Mov]]="VNT",-Tabla1[[#This Row],[Cant]],Tabla1[[#This Row],[Cant]])</f>
        <v>2</v>
      </c>
      <c r="Q1496" s="8">
        <f>DAY(Tabla1[[#This Row],[Date]])</f>
        <v>17</v>
      </c>
      <c r="R1496" s="8">
        <f>MONTH(Tabla1[[#This Row],[Date]])</f>
        <v>7</v>
      </c>
      <c r="S1496" s="8">
        <f>YEAR(Tabla1[[#This Row],[Date]])</f>
        <v>2022</v>
      </c>
    </row>
    <row r="1497" spans="1:19" x14ac:dyDescent="0.2">
      <c r="A1497">
        <v>1496</v>
      </c>
      <c r="B1497" s="1">
        <v>44759</v>
      </c>
      <c r="C1497" t="s">
        <v>261</v>
      </c>
      <c r="D1497" t="s">
        <v>659</v>
      </c>
      <c r="E1497">
        <v>2</v>
      </c>
      <c r="F1497" t="s">
        <v>224</v>
      </c>
      <c r="G1497" t="s">
        <v>272</v>
      </c>
      <c r="H1497" t="s">
        <v>395</v>
      </c>
      <c r="M1497" s="2">
        <v>8500</v>
      </c>
      <c r="N1497" s="2">
        <v>20000</v>
      </c>
      <c r="O1497" s="2">
        <f>IF(Tabla1[[#This Row],[Mov]]="VNT",Tabla1[[#This Row],[Sale]]-Tabla1[[#This Row],[Cost]],-Tabla1[[#This Row],[Cost]]*Tabla1[[#This Row],[Cant]])</f>
        <v>-17000</v>
      </c>
      <c r="P1497" s="8">
        <f>IF(Tabla1[[#This Row],[Mov]]="VNT",-Tabla1[[#This Row],[Cant]],Tabla1[[#This Row],[Cant]])</f>
        <v>2</v>
      </c>
      <c r="Q1497" s="8">
        <f>DAY(Tabla1[[#This Row],[Date]])</f>
        <v>17</v>
      </c>
      <c r="R1497" s="8">
        <f>MONTH(Tabla1[[#This Row],[Date]])</f>
        <v>7</v>
      </c>
      <c r="S1497" s="8">
        <f>YEAR(Tabla1[[#This Row],[Date]])</f>
        <v>2022</v>
      </c>
    </row>
    <row r="1498" spans="1:19" x14ac:dyDescent="0.2">
      <c r="A1498">
        <v>1497</v>
      </c>
      <c r="B1498" s="1">
        <v>44759</v>
      </c>
      <c r="C1498" t="s">
        <v>261</v>
      </c>
      <c r="D1498" t="s">
        <v>659</v>
      </c>
      <c r="E1498">
        <v>1</v>
      </c>
      <c r="F1498" t="s">
        <v>224</v>
      </c>
      <c r="G1498" t="s">
        <v>272</v>
      </c>
      <c r="H1498" t="s">
        <v>309</v>
      </c>
      <c r="M1498" s="2">
        <v>11000</v>
      </c>
      <c r="N1498" s="2">
        <v>20000</v>
      </c>
      <c r="O1498" s="2">
        <f>IF(Tabla1[[#This Row],[Mov]]="VNT",Tabla1[[#This Row],[Sale]]-Tabla1[[#This Row],[Cost]],-Tabla1[[#This Row],[Cost]]*Tabla1[[#This Row],[Cant]])</f>
        <v>-11000</v>
      </c>
      <c r="P1498" s="8">
        <f>IF(Tabla1[[#This Row],[Mov]]="VNT",-Tabla1[[#This Row],[Cant]],Tabla1[[#This Row],[Cant]])</f>
        <v>1</v>
      </c>
      <c r="Q1498" s="8">
        <f>DAY(Tabla1[[#This Row],[Date]])</f>
        <v>17</v>
      </c>
      <c r="R1498" s="8">
        <f>MONTH(Tabla1[[#This Row],[Date]])</f>
        <v>7</v>
      </c>
      <c r="S1498" s="8">
        <f>YEAR(Tabla1[[#This Row],[Date]])</f>
        <v>2022</v>
      </c>
    </row>
    <row r="1499" spans="1:19" x14ac:dyDescent="0.2">
      <c r="A1499">
        <v>1498</v>
      </c>
      <c r="B1499" s="1">
        <v>44759</v>
      </c>
      <c r="C1499" t="s">
        <v>261</v>
      </c>
      <c r="D1499" t="s">
        <v>659</v>
      </c>
      <c r="E1499">
        <v>1</v>
      </c>
      <c r="F1499" t="s">
        <v>224</v>
      </c>
      <c r="G1499" t="s">
        <v>262</v>
      </c>
      <c r="H1499" t="s">
        <v>495</v>
      </c>
      <c r="M1499" s="2">
        <v>8500</v>
      </c>
      <c r="N1499" s="2">
        <v>20000</v>
      </c>
      <c r="O1499" s="2">
        <f>IF(Tabla1[[#This Row],[Mov]]="VNT",Tabla1[[#This Row],[Sale]]-Tabla1[[#This Row],[Cost]],-Tabla1[[#This Row],[Cost]]*Tabla1[[#This Row],[Cant]])</f>
        <v>-8500</v>
      </c>
      <c r="P1499" s="8">
        <f>IF(Tabla1[[#This Row],[Mov]]="VNT",-Tabla1[[#This Row],[Cant]],Tabla1[[#This Row],[Cant]])</f>
        <v>1</v>
      </c>
      <c r="Q1499" s="8">
        <f>DAY(Tabla1[[#This Row],[Date]])</f>
        <v>17</v>
      </c>
      <c r="R1499" s="8">
        <f>MONTH(Tabla1[[#This Row],[Date]])</f>
        <v>7</v>
      </c>
      <c r="S1499" s="8">
        <f>YEAR(Tabla1[[#This Row],[Date]])</f>
        <v>2022</v>
      </c>
    </row>
    <row r="1500" spans="1:19" x14ac:dyDescent="0.2">
      <c r="A1500">
        <v>1499</v>
      </c>
      <c r="B1500" s="1">
        <v>44759</v>
      </c>
      <c r="C1500" t="s">
        <v>261</v>
      </c>
      <c r="D1500" t="s">
        <v>659</v>
      </c>
      <c r="E1500">
        <v>5</v>
      </c>
      <c r="F1500" t="s">
        <v>21</v>
      </c>
      <c r="G1500" t="s">
        <v>272</v>
      </c>
      <c r="H1500" t="s">
        <v>24</v>
      </c>
      <c r="M1500" s="2">
        <v>3500</v>
      </c>
      <c r="N1500" s="2">
        <v>10000</v>
      </c>
      <c r="O1500" s="2">
        <f>IF(Tabla1[[#This Row],[Mov]]="VNT",Tabla1[[#This Row],[Sale]]-Tabla1[[#This Row],[Cost]],-Tabla1[[#This Row],[Cost]]*Tabla1[[#This Row],[Cant]])</f>
        <v>-17500</v>
      </c>
      <c r="P1500" s="8">
        <f>IF(Tabla1[[#This Row],[Mov]]="VNT",-Tabla1[[#This Row],[Cant]],Tabla1[[#This Row],[Cant]])</f>
        <v>5</v>
      </c>
      <c r="Q1500" s="8">
        <f>DAY(Tabla1[[#This Row],[Date]])</f>
        <v>17</v>
      </c>
      <c r="R1500" s="8">
        <f>MONTH(Tabla1[[#This Row],[Date]])</f>
        <v>7</v>
      </c>
      <c r="S1500" s="8">
        <f>YEAR(Tabla1[[#This Row],[Date]])</f>
        <v>2022</v>
      </c>
    </row>
    <row r="1501" spans="1:19" x14ac:dyDescent="0.2">
      <c r="A1501">
        <v>1500</v>
      </c>
      <c r="B1501" s="1">
        <v>44759</v>
      </c>
      <c r="C1501" t="s">
        <v>261</v>
      </c>
      <c r="D1501" t="s">
        <v>659</v>
      </c>
      <c r="E1501">
        <v>1</v>
      </c>
      <c r="F1501" t="s">
        <v>224</v>
      </c>
      <c r="G1501" t="s">
        <v>272</v>
      </c>
      <c r="H1501" t="s">
        <v>1005</v>
      </c>
      <c r="M1501" s="2">
        <v>9500</v>
      </c>
      <c r="N1501" s="2">
        <v>20000</v>
      </c>
      <c r="O1501" s="2">
        <f>IF(Tabla1[[#This Row],[Mov]]="VNT",Tabla1[[#This Row],[Sale]]-Tabla1[[#This Row],[Cost]],-Tabla1[[#This Row],[Cost]]*Tabla1[[#This Row],[Cant]])</f>
        <v>-9500</v>
      </c>
      <c r="P1501" s="8">
        <f>IF(Tabla1[[#This Row],[Mov]]="VNT",-Tabla1[[#This Row],[Cant]],Tabla1[[#This Row],[Cant]])</f>
        <v>1</v>
      </c>
      <c r="Q1501" s="8">
        <f>DAY(Tabla1[[#This Row],[Date]])</f>
        <v>17</v>
      </c>
      <c r="R1501" s="8">
        <f>MONTH(Tabla1[[#This Row],[Date]])</f>
        <v>7</v>
      </c>
      <c r="S1501" s="8">
        <f>YEAR(Tabla1[[#This Row],[Date]])</f>
        <v>2022</v>
      </c>
    </row>
    <row r="1502" spans="1:19" x14ac:dyDescent="0.2">
      <c r="A1502">
        <v>1501</v>
      </c>
      <c r="B1502" s="1">
        <v>44759</v>
      </c>
      <c r="C1502" t="s">
        <v>260</v>
      </c>
      <c r="D1502" t="s">
        <v>332</v>
      </c>
      <c r="E1502">
        <v>1</v>
      </c>
      <c r="F1502" t="s">
        <v>628</v>
      </c>
      <c r="G1502" t="s">
        <v>266</v>
      </c>
      <c r="H1502" t="s">
        <v>769</v>
      </c>
      <c r="M1502" s="2">
        <v>33000</v>
      </c>
      <c r="N1502" s="2">
        <v>50000</v>
      </c>
      <c r="O1502" s="2">
        <f>IF(Tabla1[[#This Row],[Mov]]="VNT",Tabla1[[#This Row],[Sale]]-Tabla1[[#This Row],[Cost]],-Tabla1[[#This Row],[Cost]]*Tabla1[[#This Row],[Cant]])</f>
        <v>17000</v>
      </c>
      <c r="P1502" s="8">
        <f>IF(Tabla1[[#This Row],[Mov]]="VNT",-Tabla1[[#This Row],[Cant]],Tabla1[[#This Row],[Cant]])</f>
        <v>-1</v>
      </c>
      <c r="Q1502" s="8">
        <f>DAY(Tabla1[[#This Row],[Date]])</f>
        <v>17</v>
      </c>
      <c r="R1502" s="8">
        <f>MONTH(Tabla1[[#This Row],[Date]])</f>
        <v>7</v>
      </c>
      <c r="S1502" s="8">
        <f>YEAR(Tabla1[[#This Row],[Date]])</f>
        <v>2022</v>
      </c>
    </row>
    <row r="1503" spans="1:19" x14ac:dyDescent="0.2">
      <c r="A1503">
        <v>1502</v>
      </c>
      <c r="B1503" s="1">
        <v>44759</v>
      </c>
      <c r="C1503" t="s">
        <v>260</v>
      </c>
      <c r="D1503" t="s">
        <v>332</v>
      </c>
      <c r="E1503">
        <v>1</v>
      </c>
      <c r="F1503" t="s">
        <v>628</v>
      </c>
      <c r="G1503" t="s">
        <v>266</v>
      </c>
      <c r="H1503" t="s">
        <v>769</v>
      </c>
      <c r="M1503" s="2">
        <v>33000</v>
      </c>
      <c r="N1503" s="2">
        <v>50000</v>
      </c>
      <c r="O1503" s="2">
        <f>IF(Tabla1[[#This Row],[Mov]]="VNT",Tabla1[[#This Row],[Sale]]-Tabla1[[#This Row],[Cost]],-Tabla1[[#This Row],[Cost]]*Tabla1[[#This Row],[Cant]])</f>
        <v>17000</v>
      </c>
      <c r="P1503" s="8">
        <f>IF(Tabla1[[#This Row],[Mov]]="VNT",-Tabla1[[#This Row],[Cant]],Tabla1[[#This Row],[Cant]])</f>
        <v>-1</v>
      </c>
      <c r="Q1503" s="8">
        <f>DAY(Tabla1[[#This Row],[Date]])</f>
        <v>17</v>
      </c>
      <c r="R1503" s="8">
        <f>MONTH(Tabla1[[#This Row],[Date]])</f>
        <v>7</v>
      </c>
      <c r="S1503" s="8">
        <f>YEAR(Tabla1[[#This Row],[Date]])</f>
        <v>2022</v>
      </c>
    </row>
    <row r="1504" spans="1:19" x14ac:dyDescent="0.2">
      <c r="A1504">
        <v>1503</v>
      </c>
      <c r="B1504" s="1">
        <v>44759</v>
      </c>
      <c r="C1504" t="s">
        <v>260</v>
      </c>
      <c r="D1504" t="s">
        <v>332</v>
      </c>
      <c r="E1504">
        <v>1</v>
      </c>
      <c r="F1504" t="s">
        <v>48</v>
      </c>
      <c r="G1504" t="s">
        <v>791</v>
      </c>
      <c r="H1504" t="s">
        <v>918</v>
      </c>
      <c r="M1504" s="2">
        <v>19000</v>
      </c>
      <c r="N1504" s="2">
        <v>37000</v>
      </c>
      <c r="O1504" s="2">
        <f>IF(Tabla1[[#This Row],[Mov]]="VNT",Tabla1[[#This Row],[Sale]]-Tabla1[[#This Row],[Cost]],-Tabla1[[#This Row],[Cost]]*Tabla1[[#This Row],[Cant]])</f>
        <v>18000</v>
      </c>
      <c r="P1504" s="8">
        <f>IF(Tabla1[[#This Row],[Mov]]="VNT",-Tabla1[[#This Row],[Cant]],Tabla1[[#This Row],[Cant]])</f>
        <v>-1</v>
      </c>
      <c r="Q1504" s="8">
        <f>DAY(Tabla1[[#This Row],[Date]])</f>
        <v>17</v>
      </c>
      <c r="R1504" s="8">
        <f>MONTH(Tabla1[[#This Row],[Date]])</f>
        <v>7</v>
      </c>
      <c r="S1504" s="8">
        <f>YEAR(Tabla1[[#This Row],[Date]])</f>
        <v>2022</v>
      </c>
    </row>
    <row r="1505" spans="1:19" x14ac:dyDescent="0.2">
      <c r="A1505">
        <v>1504</v>
      </c>
      <c r="B1505" s="1">
        <v>44759</v>
      </c>
      <c r="C1505" t="s">
        <v>260</v>
      </c>
      <c r="D1505" t="s">
        <v>332</v>
      </c>
      <c r="E1505">
        <v>1</v>
      </c>
      <c r="F1505" t="s">
        <v>365</v>
      </c>
      <c r="G1505" t="s">
        <v>366</v>
      </c>
      <c r="H1505" t="s">
        <v>368</v>
      </c>
      <c r="M1505" s="2">
        <v>10300</v>
      </c>
      <c r="N1505" s="2">
        <v>15000</v>
      </c>
      <c r="O1505" s="2">
        <f>IF(Tabla1[[#This Row],[Mov]]="VNT",Tabla1[[#This Row],[Sale]]-Tabla1[[#This Row],[Cost]],-Tabla1[[#This Row],[Cost]]*Tabla1[[#This Row],[Cant]])</f>
        <v>4700</v>
      </c>
      <c r="P1505" s="8">
        <f>IF(Tabla1[[#This Row],[Mov]]="VNT",-Tabla1[[#This Row],[Cant]],Tabla1[[#This Row],[Cant]])</f>
        <v>-1</v>
      </c>
      <c r="Q1505" s="8">
        <f>DAY(Tabla1[[#This Row],[Date]])</f>
        <v>17</v>
      </c>
      <c r="R1505" s="8">
        <f>MONTH(Tabla1[[#This Row],[Date]])</f>
        <v>7</v>
      </c>
      <c r="S1505" s="8">
        <f>YEAR(Tabla1[[#This Row],[Date]])</f>
        <v>2022</v>
      </c>
    </row>
    <row r="1506" spans="1:19" x14ac:dyDescent="0.2">
      <c r="A1506">
        <v>1505</v>
      </c>
      <c r="B1506" s="1">
        <v>44759</v>
      </c>
      <c r="C1506" t="s">
        <v>260</v>
      </c>
      <c r="D1506" t="s">
        <v>332</v>
      </c>
      <c r="E1506">
        <v>1</v>
      </c>
      <c r="F1506" t="s">
        <v>532</v>
      </c>
      <c r="G1506" t="s">
        <v>273</v>
      </c>
      <c r="H1506" t="s">
        <v>733</v>
      </c>
      <c r="J1506" t="s">
        <v>17</v>
      </c>
      <c r="M1506" s="2">
        <v>20000</v>
      </c>
      <c r="N1506" s="2">
        <v>32000</v>
      </c>
      <c r="O1506" s="2">
        <f>IF(Tabla1[[#This Row],[Mov]]="VNT",Tabla1[[#This Row],[Sale]]-Tabla1[[#This Row],[Cost]],-Tabla1[[#This Row],[Cost]]*Tabla1[[#This Row],[Cant]])</f>
        <v>12000</v>
      </c>
      <c r="P1506" s="8">
        <f>IF(Tabla1[[#This Row],[Mov]]="VNT",-Tabla1[[#This Row],[Cant]],Tabla1[[#This Row],[Cant]])</f>
        <v>-1</v>
      </c>
      <c r="Q1506" s="8">
        <f>DAY(Tabla1[[#This Row],[Date]])</f>
        <v>17</v>
      </c>
      <c r="R1506" s="8">
        <f>MONTH(Tabla1[[#This Row],[Date]])</f>
        <v>7</v>
      </c>
      <c r="S1506" s="8">
        <f>YEAR(Tabla1[[#This Row],[Date]])</f>
        <v>2022</v>
      </c>
    </row>
    <row r="1507" spans="1:19" x14ac:dyDescent="0.2">
      <c r="A1507">
        <v>1506</v>
      </c>
      <c r="B1507" s="1">
        <v>44759</v>
      </c>
      <c r="C1507" t="s">
        <v>260</v>
      </c>
      <c r="D1507" t="s">
        <v>332</v>
      </c>
      <c r="E1507">
        <v>1</v>
      </c>
      <c r="F1507" t="s">
        <v>116</v>
      </c>
      <c r="G1507" t="s">
        <v>347</v>
      </c>
      <c r="H1507" t="s">
        <v>518</v>
      </c>
      <c r="M1507" s="2">
        <v>5610</v>
      </c>
      <c r="N1507" s="2">
        <v>6000</v>
      </c>
      <c r="O1507" s="2">
        <f>IF(Tabla1[[#This Row],[Mov]]="VNT",Tabla1[[#This Row],[Sale]]-Tabla1[[#This Row],[Cost]],-Tabla1[[#This Row],[Cost]]*Tabla1[[#This Row],[Cant]])</f>
        <v>390</v>
      </c>
      <c r="P1507" s="8">
        <f>IF(Tabla1[[#This Row],[Mov]]="VNT",-Tabla1[[#This Row],[Cant]],Tabla1[[#This Row],[Cant]])</f>
        <v>-1</v>
      </c>
      <c r="Q1507" s="8">
        <f>DAY(Tabla1[[#This Row],[Date]])</f>
        <v>17</v>
      </c>
      <c r="R1507" s="8">
        <f>MONTH(Tabla1[[#This Row],[Date]])</f>
        <v>7</v>
      </c>
      <c r="S1507" s="8">
        <f>YEAR(Tabla1[[#This Row],[Date]])</f>
        <v>2022</v>
      </c>
    </row>
    <row r="1508" spans="1:19" x14ac:dyDescent="0.2">
      <c r="A1508">
        <v>1507</v>
      </c>
      <c r="B1508" s="1">
        <v>44759</v>
      </c>
      <c r="C1508" t="s">
        <v>260</v>
      </c>
      <c r="D1508" t="s">
        <v>332</v>
      </c>
      <c r="E1508">
        <v>1</v>
      </c>
      <c r="F1508" t="s">
        <v>116</v>
      </c>
      <c r="G1508" t="s">
        <v>347</v>
      </c>
      <c r="H1508" t="s">
        <v>518</v>
      </c>
      <c r="M1508" s="2">
        <v>5610</v>
      </c>
      <c r="N1508" s="2">
        <v>6000</v>
      </c>
      <c r="O1508" s="2">
        <f>IF(Tabla1[[#This Row],[Mov]]="VNT",Tabla1[[#This Row],[Sale]]-Tabla1[[#This Row],[Cost]],-Tabla1[[#This Row],[Cost]]*Tabla1[[#This Row],[Cant]])</f>
        <v>390</v>
      </c>
      <c r="P1508" s="8">
        <f>IF(Tabla1[[#This Row],[Mov]]="VNT",-Tabla1[[#This Row],[Cant]],Tabla1[[#This Row],[Cant]])</f>
        <v>-1</v>
      </c>
      <c r="Q1508" s="8">
        <f>DAY(Tabla1[[#This Row],[Date]])</f>
        <v>17</v>
      </c>
      <c r="R1508" s="8">
        <f>MONTH(Tabla1[[#This Row],[Date]])</f>
        <v>7</v>
      </c>
      <c r="S1508" s="8">
        <f>YEAR(Tabla1[[#This Row],[Date]])</f>
        <v>2022</v>
      </c>
    </row>
    <row r="1509" spans="1:19" x14ac:dyDescent="0.2">
      <c r="A1509">
        <v>1508</v>
      </c>
      <c r="B1509" s="1">
        <v>44759</v>
      </c>
      <c r="C1509" t="s">
        <v>260</v>
      </c>
      <c r="D1509" t="s">
        <v>332</v>
      </c>
      <c r="E1509">
        <v>1</v>
      </c>
      <c r="F1509" t="s">
        <v>48</v>
      </c>
      <c r="G1509" t="s">
        <v>791</v>
      </c>
      <c r="H1509" t="s">
        <v>917</v>
      </c>
      <c r="M1509" s="2">
        <v>15000</v>
      </c>
      <c r="N1509" s="2">
        <v>25000</v>
      </c>
      <c r="O1509" s="2">
        <f>IF(Tabla1[[#This Row],[Mov]]="VNT",Tabla1[[#This Row],[Sale]]-Tabla1[[#This Row],[Cost]],-Tabla1[[#This Row],[Cost]]*Tabla1[[#This Row],[Cant]])</f>
        <v>10000</v>
      </c>
      <c r="P1509" s="8">
        <f>IF(Tabla1[[#This Row],[Mov]]="VNT",-Tabla1[[#This Row],[Cant]],Tabla1[[#This Row],[Cant]])</f>
        <v>-1</v>
      </c>
      <c r="Q1509" s="8">
        <f>DAY(Tabla1[[#This Row],[Date]])</f>
        <v>17</v>
      </c>
      <c r="R1509" s="8">
        <f>MONTH(Tabla1[[#This Row],[Date]])</f>
        <v>7</v>
      </c>
      <c r="S1509" s="8">
        <f>YEAR(Tabla1[[#This Row],[Date]])</f>
        <v>2022</v>
      </c>
    </row>
    <row r="1510" spans="1:19" x14ac:dyDescent="0.2">
      <c r="A1510">
        <v>1509</v>
      </c>
      <c r="B1510" s="1">
        <v>44759</v>
      </c>
      <c r="C1510" t="s">
        <v>260</v>
      </c>
      <c r="D1510" t="s">
        <v>332</v>
      </c>
      <c r="E1510">
        <v>1</v>
      </c>
      <c r="F1510" t="s">
        <v>225</v>
      </c>
      <c r="G1510" t="s">
        <v>272</v>
      </c>
      <c r="H1510" t="s">
        <v>1006</v>
      </c>
      <c r="M1510" s="2">
        <v>1100</v>
      </c>
      <c r="N1510" s="2">
        <v>10000</v>
      </c>
      <c r="O1510" s="2">
        <f>IF(Tabla1[[#This Row],[Mov]]="VNT",Tabla1[[#This Row],[Sale]]-Tabla1[[#This Row],[Cost]],-Tabla1[[#This Row],[Cost]]*Tabla1[[#This Row],[Cant]])</f>
        <v>8900</v>
      </c>
      <c r="P1510" s="8">
        <f>IF(Tabla1[[#This Row],[Mov]]="VNT",-Tabla1[[#This Row],[Cant]],Tabla1[[#This Row],[Cant]])</f>
        <v>-1</v>
      </c>
      <c r="Q1510" s="8">
        <f>DAY(Tabla1[[#This Row],[Date]])</f>
        <v>17</v>
      </c>
      <c r="R1510" s="8">
        <f>MONTH(Tabla1[[#This Row],[Date]])</f>
        <v>7</v>
      </c>
      <c r="S1510" s="8">
        <f>YEAR(Tabla1[[#This Row],[Date]])</f>
        <v>2022</v>
      </c>
    </row>
    <row r="1511" spans="1:19" x14ac:dyDescent="0.2">
      <c r="A1511">
        <v>1510</v>
      </c>
      <c r="B1511" s="1">
        <v>44759</v>
      </c>
      <c r="C1511" t="s">
        <v>260</v>
      </c>
      <c r="D1511" t="s">
        <v>957</v>
      </c>
      <c r="E1511">
        <v>1</v>
      </c>
      <c r="F1511" t="s">
        <v>224</v>
      </c>
      <c r="G1511" t="s">
        <v>262</v>
      </c>
      <c r="H1511" t="s">
        <v>302</v>
      </c>
      <c r="M1511" s="2">
        <v>7000</v>
      </c>
      <c r="N1511" s="2">
        <v>18000</v>
      </c>
      <c r="O1511" s="2">
        <f>IF(Tabla1[[#This Row],[Mov]]="VNT",Tabla1[[#This Row],[Sale]]-Tabla1[[#This Row],[Cost]],-Tabla1[[#This Row],[Cost]]*Tabla1[[#This Row],[Cant]])</f>
        <v>11000</v>
      </c>
      <c r="P1511" s="8">
        <f>IF(Tabla1[[#This Row],[Mov]]="VNT",-Tabla1[[#This Row],[Cant]],Tabla1[[#This Row],[Cant]])</f>
        <v>-1</v>
      </c>
      <c r="Q1511" s="8">
        <f>DAY(Tabla1[[#This Row],[Date]])</f>
        <v>17</v>
      </c>
      <c r="R1511" s="8">
        <f>MONTH(Tabla1[[#This Row],[Date]])</f>
        <v>7</v>
      </c>
      <c r="S1511" s="8">
        <f>YEAR(Tabla1[[#This Row],[Date]])</f>
        <v>2022</v>
      </c>
    </row>
    <row r="1512" spans="1:19" x14ac:dyDescent="0.2">
      <c r="A1512">
        <v>1511</v>
      </c>
      <c r="B1512" s="1">
        <v>44759</v>
      </c>
      <c r="C1512" t="s">
        <v>260</v>
      </c>
      <c r="D1512" t="s">
        <v>332</v>
      </c>
      <c r="E1512">
        <v>1</v>
      </c>
      <c r="F1512" t="s">
        <v>455</v>
      </c>
      <c r="G1512" t="s">
        <v>382</v>
      </c>
      <c r="H1512" t="s">
        <v>509</v>
      </c>
      <c r="M1512" s="2">
        <v>1000</v>
      </c>
      <c r="N1512" s="2">
        <v>3000</v>
      </c>
      <c r="O1512" s="2">
        <f>IF(Tabla1[[#This Row],[Mov]]="VNT",Tabla1[[#This Row],[Sale]]-Tabla1[[#This Row],[Cost]],-Tabla1[[#This Row],[Cost]]*Tabla1[[#This Row],[Cant]])</f>
        <v>2000</v>
      </c>
      <c r="P1512" s="8">
        <f>IF(Tabla1[[#This Row],[Mov]]="VNT",-Tabla1[[#This Row],[Cant]],Tabla1[[#This Row],[Cant]])</f>
        <v>-1</v>
      </c>
      <c r="Q1512" s="8">
        <f>DAY(Tabla1[[#This Row],[Date]])</f>
        <v>17</v>
      </c>
      <c r="R1512" s="8">
        <f>MONTH(Tabla1[[#This Row],[Date]])</f>
        <v>7</v>
      </c>
      <c r="S1512" s="8">
        <f>YEAR(Tabla1[[#This Row],[Date]])</f>
        <v>2022</v>
      </c>
    </row>
    <row r="1513" spans="1:19" x14ac:dyDescent="0.2">
      <c r="A1513">
        <v>1512</v>
      </c>
      <c r="B1513" s="1">
        <v>44759</v>
      </c>
      <c r="C1513" t="s">
        <v>260</v>
      </c>
      <c r="D1513" t="s">
        <v>332</v>
      </c>
      <c r="E1513">
        <v>1</v>
      </c>
      <c r="F1513" t="s">
        <v>455</v>
      </c>
      <c r="G1513" t="s">
        <v>382</v>
      </c>
      <c r="H1513" t="s">
        <v>509</v>
      </c>
      <c r="M1513" s="2">
        <v>1000</v>
      </c>
      <c r="N1513" s="2">
        <v>3000</v>
      </c>
      <c r="O1513" s="2">
        <f>IF(Tabla1[[#This Row],[Mov]]="VNT",Tabla1[[#This Row],[Sale]]-Tabla1[[#This Row],[Cost]],-Tabla1[[#This Row],[Cost]]*Tabla1[[#This Row],[Cant]])</f>
        <v>2000</v>
      </c>
      <c r="P1513" s="8">
        <f>IF(Tabla1[[#This Row],[Mov]]="VNT",-Tabla1[[#This Row],[Cant]],Tabla1[[#This Row],[Cant]])</f>
        <v>-1</v>
      </c>
      <c r="Q1513" s="8">
        <f>DAY(Tabla1[[#This Row],[Date]])</f>
        <v>17</v>
      </c>
      <c r="R1513" s="8">
        <f>MONTH(Tabla1[[#This Row],[Date]])</f>
        <v>7</v>
      </c>
      <c r="S1513" s="8">
        <f>YEAR(Tabla1[[#This Row],[Date]])</f>
        <v>2022</v>
      </c>
    </row>
    <row r="1514" spans="1:19" x14ac:dyDescent="0.2">
      <c r="A1514">
        <v>1513</v>
      </c>
      <c r="B1514" s="1">
        <v>44759</v>
      </c>
      <c r="C1514" t="s">
        <v>260</v>
      </c>
      <c r="D1514" t="s">
        <v>332</v>
      </c>
      <c r="E1514">
        <v>1</v>
      </c>
      <c r="F1514" t="s">
        <v>116</v>
      </c>
      <c r="G1514" t="s">
        <v>382</v>
      </c>
      <c r="H1514" t="s">
        <v>514</v>
      </c>
      <c r="M1514" s="2">
        <v>2805</v>
      </c>
      <c r="N1514" s="2">
        <v>3000</v>
      </c>
      <c r="O1514" s="2">
        <f>IF(Tabla1[[#This Row],[Mov]]="VNT",Tabla1[[#This Row],[Sale]]-Tabla1[[#This Row],[Cost]],-Tabla1[[#This Row],[Cost]]*Tabla1[[#This Row],[Cant]])</f>
        <v>195</v>
      </c>
      <c r="P1514" s="8">
        <f>IF(Tabla1[[#This Row],[Mov]]="VNT",-Tabla1[[#This Row],[Cant]],Tabla1[[#This Row],[Cant]])</f>
        <v>-1</v>
      </c>
      <c r="Q1514" s="8">
        <f>DAY(Tabla1[[#This Row],[Date]])</f>
        <v>17</v>
      </c>
      <c r="R1514" s="8">
        <f>MONTH(Tabla1[[#This Row],[Date]])</f>
        <v>7</v>
      </c>
      <c r="S1514" s="8">
        <f>YEAR(Tabla1[[#This Row],[Date]])</f>
        <v>2022</v>
      </c>
    </row>
    <row r="1515" spans="1:19" x14ac:dyDescent="0.2">
      <c r="A1515">
        <v>1514</v>
      </c>
      <c r="B1515" s="1">
        <v>44759</v>
      </c>
      <c r="C1515" t="s">
        <v>260</v>
      </c>
      <c r="D1515" t="s">
        <v>332</v>
      </c>
      <c r="E1515">
        <v>1</v>
      </c>
      <c r="F1515" t="s">
        <v>458</v>
      </c>
      <c r="G1515" t="s">
        <v>263</v>
      </c>
      <c r="H1515" t="s">
        <v>1008</v>
      </c>
      <c r="M1515" s="2">
        <v>0</v>
      </c>
      <c r="N1515" s="2">
        <v>25000</v>
      </c>
      <c r="O1515" s="2">
        <f>IF(Tabla1[[#This Row],[Mov]]="VNT",Tabla1[[#This Row],[Sale]]-Tabla1[[#This Row],[Cost]],-Tabla1[[#This Row],[Cost]]*Tabla1[[#This Row],[Cant]])</f>
        <v>25000</v>
      </c>
      <c r="P1515" s="8">
        <f>IF(Tabla1[[#This Row],[Mov]]="VNT",-Tabla1[[#This Row],[Cant]],Tabla1[[#This Row],[Cant]])</f>
        <v>-1</v>
      </c>
      <c r="Q1515" s="8">
        <f>DAY(Tabla1[[#This Row],[Date]])</f>
        <v>17</v>
      </c>
      <c r="R1515" s="8">
        <f>MONTH(Tabla1[[#This Row],[Date]])</f>
        <v>7</v>
      </c>
      <c r="S1515" s="8">
        <f>YEAR(Tabla1[[#This Row],[Date]])</f>
        <v>2022</v>
      </c>
    </row>
    <row r="1516" spans="1:19" x14ac:dyDescent="0.2">
      <c r="A1516">
        <v>1515</v>
      </c>
      <c r="B1516" s="1">
        <v>44759</v>
      </c>
      <c r="C1516" t="s">
        <v>260</v>
      </c>
      <c r="D1516" t="s">
        <v>993</v>
      </c>
      <c r="E1516">
        <v>1</v>
      </c>
      <c r="F1516" t="s">
        <v>532</v>
      </c>
      <c r="G1516" t="s">
        <v>272</v>
      </c>
      <c r="H1516" t="s">
        <v>671</v>
      </c>
      <c r="M1516" s="2">
        <v>22000</v>
      </c>
      <c r="N1516" s="2">
        <v>43000</v>
      </c>
      <c r="O1516" s="2">
        <f>IF(Tabla1[[#This Row],[Mov]]="VNT",Tabla1[[#This Row],[Sale]]-Tabla1[[#This Row],[Cost]],-Tabla1[[#This Row],[Cost]]*Tabla1[[#This Row],[Cant]])</f>
        <v>21000</v>
      </c>
      <c r="P1516" s="8">
        <f>IF(Tabla1[[#This Row],[Mov]]="VNT",-Tabla1[[#This Row],[Cant]],Tabla1[[#This Row],[Cant]])</f>
        <v>-1</v>
      </c>
      <c r="Q1516" s="8">
        <f>DAY(Tabla1[[#This Row],[Date]])</f>
        <v>17</v>
      </c>
      <c r="R1516" s="8">
        <f>MONTH(Tabla1[[#This Row],[Date]])</f>
        <v>7</v>
      </c>
      <c r="S1516" s="8">
        <f>YEAR(Tabla1[[#This Row],[Date]])</f>
        <v>2022</v>
      </c>
    </row>
    <row r="1517" spans="1:19" x14ac:dyDescent="0.2">
      <c r="A1517">
        <v>1516</v>
      </c>
      <c r="B1517" s="1">
        <v>44759</v>
      </c>
      <c r="C1517" t="s">
        <v>260</v>
      </c>
      <c r="D1517" t="s">
        <v>993</v>
      </c>
      <c r="E1517">
        <v>1</v>
      </c>
      <c r="F1517" t="s">
        <v>476</v>
      </c>
      <c r="G1517" t="s">
        <v>266</v>
      </c>
      <c r="H1517" t="s">
        <v>1007</v>
      </c>
      <c r="M1517" s="2">
        <v>1800</v>
      </c>
      <c r="N1517" s="2">
        <v>4000</v>
      </c>
      <c r="O1517" s="2">
        <f>IF(Tabla1[[#This Row],[Mov]]="VNT",Tabla1[[#This Row],[Sale]]-Tabla1[[#This Row],[Cost]],-Tabla1[[#This Row],[Cost]]*Tabla1[[#This Row],[Cant]])</f>
        <v>2200</v>
      </c>
      <c r="P1517" s="8">
        <f>IF(Tabla1[[#This Row],[Mov]]="VNT",-Tabla1[[#This Row],[Cant]],Tabla1[[#This Row],[Cant]])</f>
        <v>-1</v>
      </c>
      <c r="Q1517" s="8">
        <f>DAY(Tabla1[[#This Row],[Date]])</f>
        <v>17</v>
      </c>
      <c r="R1517" s="8">
        <f>MONTH(Tabla1[[#This Row],[Date]])</f>
        <v>7</v>
      </c>
      <c r="S1517" s="8">
        <f>YEAR(Tabla1[[#This Row],[Date]])</f>
        <v>2022</v>
      </c>
    </row>
    <row r="1518" spans="1:19" x14ac:dyDescent="0.2">
      <c r="A1518">
        <v>1517</v>
      </c>
      <c r="B1518" s="1">
        <v>44759</v>
      </c>
      <c r="C1518" t="s">
        <v>260</v>
      </c>
      <c r="D1518" t="s">
        <v>332</v>
      </c>
      <c r="E1518">
        <v>1</v>
      </c>
      <c r="F1518" t="s">
        <v>532</v>
      </c>
      <c r="G1518" t="s">
        <v>272</v>
      </c>
      <c r="H1518" t="s">
        <v>926</v>
      </c>
      <c r="M1518" s="2">
        <v>45000</v>
      </c>
      <c r="N1518" s="2">
        <v>70000</v>
      </c>
      <c r="O1518" s="2">
        <f>IF(Tabla1[[#This Row],[Mov]]="VNT",Tabla1[[#This Row],[Sale]]-Tabla1[[#This Row],[Cost]],-Tabla1[[#This Row],[Cost]]*Tabla1[[#This Row],[Cant]])</f>
        <v>25000</v>
      </c>
      <c r="P1518" s="8">
        <f>IF(Tabla1[[#This Row],[Mov]]="VNT",-Tabla1[[#This Row],[Cant]],Tabla1[[#This Row],[Cant]])</f>
        <v>-1</v>
      </c>
      <c r="Q1518" s="8">
        <f>DAY(Tabla1[[#This Row],[Date]])</f>
        <v>17</v>
      </c>
      <c r="R1518" s="8">
        <f>MONTH(Tabla1[[#This Row],[Date]])</f>
        <v>7</v>
      </c>
      <c r="S1518" s="8">
        <f>YEAR(Tabla1[[#This Row],[Date]])</f>
        <v>2022</v>
      </c>
    </row>
    <row r="1519" spans="1:19" x14ac:dyDescent="0.2">
      <c r="A1519">
        <v>1518</v>
      </c>
      <c r="B1519" s="1">
        <v>44759</v>
      </c>
      <c r="C1519" t="s">
        <v>260</v>
      </c>
      <c r="D1519" t="s">
        <v>332</v>
      </c>
      <c r="E1519">
        <v>1</v>
      </c>
      <c r="F1519" t="s">
        <v>30</v>
      </c>
      <c r="G1519" t="s">
        <v>272</v>
      </c>
      <c r="H1519" t="s">
        <v>820</v>
      </c>
      <c r="M1519" s="2">
        <v>6500</v>
      </c>
      <c r="N1519" s="2">
        <v>19000</v>
      </c>
      <c r="O1519" s="2">
        <f>IF(Tabla1[[#This Row],[Mov]]="VNT",Tabla1[[#This Row],[Sale]]-Tabla1[[#This Row],[Cost]],-Tabla1[[#This Row],[Cost]]*Tabla1[[#This Row],[Cant]])</f>
        <v>12500</v>
      </c>
      <c r="P1519" s="8">
        <f>IF(Tabla1[[#This Row],[Mov]]="VNT",-Tabla1[[#This Row],[Cant]],Tabla1[[#This Row],[Cant]])</f>
        <v>-1</v>
      </c>
      <c r="Q1519" s="8">
        <f>DAY(Tabla1[[#This Row],[Date]])</f>
        <v>17</v>
      </c>
      <c r="R1519" s="8">
        <f>MONTH(Tabla1[[#This Row],[Date]])</f>
        <v>7</v>
      </c>
      <c r="S1519" s="8">
        <f>YEAR(Tabla1[[#This Row],[Date]])</f>
        <v>2022</v>
      </c>
    </row>
    <row r="1520" spans="1:19" x14ac:dyDescent="0.2">
      <c r="A1520">
        <v>1519</v>
      </c>
      <c r="B1520" s="1">
        <v>44759</v>
      </c>
      <c r="C1520" t="s">
        <v>260</v>
      </c>
      <c r="D1520" t="s">
        <v>332</v>
      </c>
      <c r="E1520">
        <v>1</v>
      </c>
      <c r="F1520" t="s">
        <v>116</v>
      </c>
      <c r="G1520" t="s">
        <v>347</v>
      </c>
      <c r="H1520" t="s">
        <v>518</v>
      </c>
      <c r="M1520" s="2">
        <v>1870</v>
      </c>
      <c r="N1520" s="2">
        <v>2000</v>
      </c>
      <c r="O1520" s="2">
        <f>IF(Tabla1[[#This Row],[Mov]]="VNT",Tabla1[[#This Row],[Sale]]-Tabla1[[#This Row],[Cost]],-Tabla1[[#This Row],[Cost]]*Tabla1[[#This Row],[Cant]])</f>
        <v>130</v>
      </c>
      <c r="P1520" s="8">
        <f>IF(Tabla1[[#This Row],[Mov]]="VNT",-Tabla1[[#This Row],[Cant]],Tabla1[[#This Row],[Cant]])</f>
        <v>-1</v>
      </c>
      <c r="Q1520" s="8">
        <f>DAY(Tabla1[[#This Row],[Date]])</f>
        <v>17</v>
      </c>
      <c r="R1520" s="8">
        <f>MONTH(Tabla1[[#This Row],[Date]])</f>
        <v>7</v>
      </c>
      <c r="S1520" s="8">
        <f>YEAR(Tabla1[[#This Row],[Date]])</f>
        <v>2022</v>
      </c>
    </row>
    <row r="1521" spans="1:19" x14ac:dyDescent="0.2">
      <c r="A1521">
        <v>1520</v>
      </c>
      <c r="B1521" s="1">
        <v>44759</v>
      </c>
      <c r="C1521" t="s">
        <v>260</v>
      </c>
      <c r="D1521" t="s">
        <v>332</v>
      </c>
      <c r="E1521">
        <v>1</v>
      </c>
      <c r="F1521" t="s">
        <v>455</v>
      </c>
      <c r="G1521" t="s">
        <v>349</v>
      </c>
      <c r="H1521" t="s">
        <v>457</v>
      </c>
      <c r="M1521" s="2">
        <v>1000</v>
      </c>
      <c r="N1521" s="2">
        <v>3000</v>
      </c>
      <c r="O1521" s="2">
        <f>IF(Tabla1[[#This Row],[Mov]]="VNT",Tabla1[[#This Row],[Sale]]-Tabla1[[#This Row],[Cost]],-Tabla1[[#This Row],[Cost]]*Tabla1[[#This Row],[Cant]])</f>
        <v>2000</v>
      </c>
      <c r="P1521" s="8">
        <f>IF(Tabla1[[#This Row],[Mov]]="VNT",-Tabla1[[#This Row],[Cant]],Tabla1[[#This Row],[Cant]])</f>
        <v>-1</v>
      </c>
      <c r="Q1521" s="8">
        <f>DAY(Tabla1[[#This Row],[Date]])</f>
        <v>17</v>
      </c>
      <c r="R1521" s="8">
        <f>MONTH(Tabla1[[#This Row],[Date]])</f>
        <v>7</v>
      </c>
      <c r="S1521" s="8">
        <f>YEAR(Tabla1[[#This Row],[Date]])</f>
        <v>2022</v>
      </c>
    </row>
    <row r="1522" spans="1:19" x14ac:dyDescent="0.2">
      <c r="A1522">
        <v>1521</v>
      </c>
      <c r="B1522" s="1">
        <v>44760</v>
      </c>
      <c r="C1522" t="s">
        <v>260</v>
      </c>
      <c r="D1522" t="s">
        <v>332</v>
      </c>
      <c r="E1522">
        <v>1</v>
      </c>
      <c r="F1522" t="s">
        <v>21</v>
      </c>
      <c r="G1522" t="s">
        <v>266</v>
      </c>
      <c r="H1522" t="s">
        <v>231</v>
      </c>
      <c r="M1522" s="2">
        <v>3500</v>
      </c>
      <c r="N1522" s="2">
        <v>8000</v>
      </c>
      <c r="O1522" s="2">
        <f>IF(Tabla1[[#This Row],[Mov]]="VNT",Tabla1[[#This Row],[Sale]]-Tabla1[[#This Row],[Cost]],-Tabla1[[#This Row],[Cost]]*Tabla1[[#This Row],[Cant]])</f>
        <v>4500</v>
      </c>
      <c r="P1522" s="8">
        <f>IF(Tabla1[[#This Row],[Mov]]="VNT",-Tabla1[[#This Row],[Cant]],Tabla1[[#This Row],[Cant]])</f>
        <v>-1</v>
      </c>
      <c r="Q1522" s="8">
        <f>DAY(Tabla1[[#This Row],[Date]])</f>
        <v>18</v>
      </c>
      <c r="R1522" s="8">
        <f>MONTH(Tabla1[[#This Row],[Date]])</f>
        <v>7</v>
      </c>
      <c r="S1522" s="8">
        <f>YEAR(Tabla1[[#This Row],[Date]])</f>
        <v>2022</v>
      </c>
    </row>
    <row r="1523" spans="1:19" x14ac:dyDescent="0.2">
      <c r="A1523">
        <v>1522</v>
      </c>
      <c r="B1523" s="1">
        <v>44760</v>
      </c>
      <c r="C1523" t="s">
        <v>260</v>
      </c>
      <c r="D1523" t="s">
        <v>332</v>
      </c>
      <c r="E1523">
        <v>1</v>
      </c>
      <c r="F1523" t="s">
        <v>386</v>
      </c>
      <c r="G1523" t="s">
        <v>272</v>
      </c>
      <c r="H1523" t="s">
        <v>355</v>
      </c>
      <c r="M1523" s="2">
        <v>80000</v>
      </c>
      <c r="N1523" s="2">
        <v>160000</v>
      </c>
      <c r="O1523" s="2">
        <f>IF(Tabla1[[#This Row],[Mov]]="VNT",Tabla1[[#This Row],[Sale]]-Tabla1[[#This Row],[Cost]],-Tabla1[[#This Row],[Cost]]*Tabla1[[#This Row],[Cant]])</f>
        <v>80000</v>
      </c>
      <c r="P1523" s="8">
        <f>IF(Tabla1[[#This Row],[Mov]]="VNT",-Tabla1[[#This Row],[Cant]],Tabla1[[#This Row],[Cant]])</f>
        <v>-1</v>
      </c>
      <c r="Q1523" s="8">
        <f>DAY(Tabla1[[#This Row],[Date]])</f>
        <v>18</v>
      </c>
      <c r="R1523" s="8">
        <f>MONTH(Tabla1[[#This Row],[Date]])</f>
        <v>7</v>
      </c>
      <c r="S1523" s="8">
        <f>YEAR(Tabla1[[#This Row],[Date]])</f>
        <v>2022</v>
      </c>
    </row>
    <row r="1524" spans="1:19" x14ac:dyDescent="0.2">
      <c r="A1524">
        <v>1523</v>
      </c>
      <c r="B1524" s="1">
        <v>44760</v>
      </c>
      <c r="C1524" t="s">
        <v>260</v>
      </c>
      <c r="D1524" t="s">
        <v>332</v>
      </c>
      <c r="E1524">
        <v>1</v>
      </c>
      <c r="F1524" t="s">
        <v>586</v>
      </c>
      <c r="G1524" t="s">
        <v>272</v>
      </c>
      <c r="H1524" t="s">
        <v>308</v>
      </c>
      <c r="M1524" s="2">
        <v>8000</v>
      </c>
      <c r="N1524" s="2">
        <v>20000</v>
      </c>
      <c r="O1524" s="2">
        <f>IF(Tabla1[[#This Row],[Mov]]="VNT",Tabla1[[#This Row],[Sale]]-Tabla1[[#This Row],[Cost]],-Tabla1[[#This Row],[Cost]]*Tabla1[[#This Row],[Cant]])</f>
        <v>12000</v>
      </c>
      <c r="P1524" s="8">
        <f>IF(Tabla1[[#This Row],[Mov]]="VNT",-Tabla1[[#This Row],[Cant]],Tabla1[[#This Row],[Cant]])</f>
        <v>-1</v>
      </c>
      <c r="Q1524" s="8">
        <f>DAY(Tabla1[[#This Row],[Date]])</f>
        <v>18</v>
      </c>
      <c r="R1524" s="8">
        <f>MONTH(Tabla1[[#This Row],[Date]])</f>
        <v>7</v>
      </c>
      <c r="S1524" s="8">
        <f>YEAR(Tabla1[[#This Row],[Date]])</f>
        <v>2022</v>
      </c>
    </row>
    <row r="1525" spans="1:19" x14ac:dyDescent="0.2">
      <c r="A1525">
        <v>1524</v>
      </c>
      <c r="B1525" s="1">
        <v>44760</v>
      </c>
      <c r="C1525" t="s">
        <v>260</v>
      </c>
      <c r="D1525" t="s">
        <v>332</v>
      </c>
      <c r="E1525">
        <v>1</v>
      </c>
      <c r="F1525" t="s">
        <v>225</v>
      </c>
      <c r="G1525" t="s">
        <v>272</v>
      </c>
      <c r="H1525" t="s">
        <v>308</v>
      </c>
      <c r="M1525" s="2">
        <v>1100</v>
      </c>
      <c r="N1525" s="2">
        <v>10000</v>
      </c>
      <c r="O1525" s="2">
        <f>IF(Tabla1[[#This Row],[Mov]]="VNT",Tabla1[[#This Row],[Sale]]-Tabla1[[#This Row],[Cost]],-Tabla1[[#This Row],[Cost]]*Tabla1[[#This Row],[Cant]])</f>
        <v>8900</v>
      </c>
      <c r="P1525" s="8">
        <f>IF(Tabla1[[#This Row],[Mov]]="VNT",-Tabla1[[#This Row],[Cant]],Tabla1[[#This Row],[Cant]])</f>
        <v>-1</v>
      </c>
      <c r="Q1525" s="8">
        <f>DAY(Tabla1[[#This Row],[Date]])</f>
        <v>18</v>
      </c>
      <c r="R1525" s="8">
        <f>MONTH(Tabla1[[#This Row],[Date]])</f>
        <v>7</v>
      </c>
      <c r="S1525" s="8">
        <f>YEAR(Tabla1[[#This Row],[Date]])</f>
        <v>2022</v>
      </c>
    </row>
    <row r="1526" spans="1:19" x14ac:dyDescent="0.2">
      <c r="A1526">
        <v>1525</v>
      </c>
      <c r="B1526" s="1">
        <v>44760</v>
      </c>
      <c r="C1526" t="s">
        <v>260</v>
      </c>
      <c r="D1526" t="s">
        <v>332</v>
      </c>
      <c r="E1526">
        <v>1</v>
      </c>
      <c r="F1526" t="s">
        <v>532</v>
      </c>
      <c r="G1526" t="s">
        <v>273</v>
      </c>
      <c r="H1526" t="s">
        <v>733</v>
      </c>
      <c r="M1526" s="2">
        <v>18000</v>
      </c>
      <c r="N1526" s="2">
        <v>30000</v>
      </c>
      <c r="O1526" s="2">
        <f>IF(Tabla1[[#This Row],[Mov]]="VNT",Tabla1[[#This Row],[Sale]]-Tabla1[[#This Row],[Cost]],-Tabla1[[#This Row],[Cost]]*Tabla1[[#This Row],[Cant]])</f>
        <v>12000</v>
      </c>
      <c r="P1526" s="8">
        <f>IF(Tabla1[[#This Row],[Mov]]="VNT",-Tabla1[[#This Row],[Cant]],Tabla1[[#This Row],[Cant]])</f>
        <v>-1</v>
      </c>
      <c r="Q1526" s="8">
        <f>DAY(Tabla1[[#This Row],[Date]])</f>
        <v>18</v>
      </c>
      <c r="R1526" s="8">
        <f>MONTH(Tabla1[[#This Row],[Date]])</f>
        <v>7</v>
      </c>
      <c r="S1526" s="8">
        <f>YEAR(Tabla1[[#This Row],[Date]])</f>
        <v>2022</v>
      </c>
    </row>
    <row r="1527" spans="1:19" x14ac:dyDescent="0.2">
      <c r="A1527">
        <v>1526</v>
      </c>
      <c r="B1527" s="1">
        <v>44760</v>
      </c>
      <c r="C1527" t="s">
        <v>260</v>
      </c>
      <c r="D1527" t="s">
        <v>332</v>
      </c>
      <c r="E1527">
        <v>1</v>
      </c>
      <c r="F1527" t="s">
        <v>849</v>
      </c>
      <c r="G1527" t="s">
        <v>1011</v>
      </c>
      <c r="H1527" t="s">
        <v>984</v>
      </c>
      <c r="M1527" s="2">
        <v>48000</v>
      </c>
      <c r="N1527" s="2">
        <v>63000</v>
      </c>
      <c r="O1527" s="2">
        <f>IF(Tabla1[[#This Row],[Mov]]="VNT",Tabla1[[#This Row],[Sale]]-Tabla1[[#This Row],[Cost]],-Tabla1[[#This Row],[Cost]]*Tabla1[[#This Row],[Cant]])</f>
        <v>15000</v>
      </c>
      <c r="P1527" s="8">
        <f>IF(Tabla1[[#This Row],[Mov]]="VNT",-Tabla1[[#This Row],[Cant]],Tabla1[[#This Row],[Cant]])</f>
        <v>-1</v>
      </c>
      <c r="Q1527" s="8">
        <f>DAY(Tabla1[[#This Row],[Date]])</f>
        <v>18</v>
      </c>
      <c r="R1527" s="8">
        <f>MONTH(Tabla1[[#This Row],[Date]])</f>
        <v>7</v>
      </c>
      <c r="S1527" s="8">
        <f>YEAR(Tabla1[[#This Row],[Date]])</f>
        <v>2022</v>
      </c>
    </row>
    <row r="1528" spans="1:19" x14ac:dyDescent="0.2">
      <c r="A1528">
        <v>1527</v>
      </c>
      <c r="B1528" s="1">
        <v>44760</v>
      </c>
      <c r="C1528" t="s">
        <v>260</v>
      </c>
      <c r="D1528" t="s">
        <v>332</v>
      </c>
      <c r="E1528">
        <v>1</v>
      </c>
      <c r="F1528" t="s">
        <v>48</v>
      </c>
      <c r="G1528" t="s">
        <v>790</v>
      </c>
      <c r="H1528" t="s">
        <v>184</v>
      </c>
      <c r="M1528" s="2">
        <v>20000</v>
      </c>
      <c r="N1528" s="2">
        <v>35000</v>
      </c>
      <c r="O1528" s="2">
        <f>IF(Tabla1[[#This Row],[Mov]]="VNT",Tabla1[[#This Row],[Sale]]-Tabla1[[#This Row],[Cost]],-Tabla1[[#This Row],[Cost]]*Tabla1[[#This Row],[Cant]])</f>
        <v>15000</v>
      </c>
      <c r="P1528" s="8">
        <f>IF(Tabla1[[#This Row],[Mov]]="VNT",-Tabla1[[#This Row],[Cant]],Tabla1[[#This Row],[Cant]])</f>
        <v>-1</v>
      </c>
      <c r="Q1528" s="8">
        <f>DAY(Tabla1[[#This Row],[Date]])</f>
        <v>18</v>
      </c>
      <c r="R1528" s="8">
        <f>MONTH(Tabla1[[#This Row],[Date]])</f>
        <v>7</v>
      </c>
      <c r="S1528" s="8">
        <f>YEAR(Tabla1[[#This Row],[Date]])</f>
        <v>2022</v>
      </c>
    </row>
    <row r="1529" spans="1:19" x14ac:dyDescent="0.2">
      <c r="A1529">
        <v>1528</v>
      </c>
      <c r="B1529" s="1">
        <v>44760</v>
      </c>
      <c r="C1529" t="s">
        <v>260</v>
      </c>
      <c r="D1529" t="s">
        <v>332</v>
      </c>
      <c r="E1529">
        <v>1</v>
      </c>
      <c r="F1529" t="s">
        <v>48</v>
      </c>
      <c r="G1529" t="s">
        <v>792</v>
      </c>
      <c r="H1529" t="s">
        <v>188</v>
      </c>
      <c r="M1529" s="2">
        <v>115000</v>
      </c>
      <c r="N1529" s="2">
        <v>140000</v>
      </c>
      <c r="O1529" s="2">
        <f>IF(Tabla1[[#This Row],[Mov]]="VNT",Tabla1[[#This Row],[Sale]]-Tabla1[[#This Row],[Cost]],-Tabla1[[#This Row],[Cost]]*Tabla1[[#This Row],[Cant]])</f>
        <v>25000</v>
      </c>
      <c r="P1529" s="8">
        <f>IF(Tabla1[[#This Row],[Mov]]="VNT",-Tabla1[[#This Row],[Cant]],Tabla1[[#This Row],[Cant]])</f>
        <v>-1</v>
      </c>
      <c r="Q1529" s="8">
        <f>DAY(Tabla1[[#This Row],[Date]])</f>
        <v>18</v>
      </c>
      <c r="R1529" s="8">
        <f>MONTH(Tabla1[[#This Row],[Date]])</f>
        <v>7</v>
      </c>
      <c r="S1529" s="8">
        <f>YEAR(Tabla1[[#This Row],[Date]])</f>
        <v>2022</v>
      </c>
    </row>
    <row r="1530" spans="1:19" x14ac:dyDescent="0.2">
      <c r="A1530">
        <v>1529</v>
      </c>
      <c r="B1530" s="1">
        <v>44760</v>
      </c>
      <c r="C1530" t="s">
        <v>260</v>
      </c>
      <c r="D1530" t="s">
        <v>332</v>
      </c>
      <c r="E1530">
        <v>1</v>
      </c>
      <c r="F1530" t="s">
        <v>342</v>
      </c>
      <c r="G1530" t="s">
        <v>272</v>
      </c>
      <c r="H1530" t="s">
        <v>553</v>
      </c>
      <c r="M1530" s="2">
        <v>1000</v>
      </c>
      <c r="N1530" s="2">
        <v>10000</v>
      </c>
      <c r="O1530" s="2">
        <f>IF(Tabla1[[#This Row],[Mov]]="VNT",Tabla1[[#This Row],[Sale]]-Tabla1[[#This Row],[Cost]],-Tabla1[[#This Row],[Cost]]*Tabla1[[#This Row],[Cant]])</f>
        <v>9000</v>
      </c>
      <c r="P1530" s="8">
        <f>IF(Tabla1[[#This Row],[Mov]]="VNT",-Tabla1[[#This Row],[Cant]],Tabla1[[#This Row],[Cant]])</f>
        <v>-1</v>
      </c>
      <c r="Q1530" s="8">
        <f>DAY(Tabla1[[#This Row],[Date]])</f>
        <v>18</v>
      </c>
      <c r="R1530" s="8">
        <f>MONTH(Tabla1[[#This Row],[Date]])</f>
        <v>7</v>
      </c>
      <c r="S1530" s="8">
        <f>YEAR(Tabla1[[#This Row],[Date]])</f>
        <v>2022</v>
      </c>
    </row>
    <row r="1531" spans="1:19" x14ac:dyDescent="0.2">
      <c r="A1531">
        <v>1530</v>
      </c>
      <c r="B1531" s="1">
        <v>44760</v>
      </c>
      <c r="C1531" t="s">
        <v>260</v>
      </c>
      <c r="D1531" t="s">
        <v>332</v>
      </c>
      <c r="E1531">
        <v>1</v>
      </c>
      <c r="F1531" t="s">
        <v>26</v>
      </c>
      <c r="G1531" t="s">
        <v>266</v>
      </c>
      <c r="H1531" t="s">
        <v>335</v>
      </c>
      <c r="M1531" s="2">
        <v>2500</v>
      </c>
      <c r="N1531" s="2">
        <v>4000</v>
      </c>
      <c r="O1531" s="2">
        <f>IF(Tabla1[[#This Row],[Mov]]="VNT",Tabla1[[#This Row],[Sale]]-Tabla1[[#This Row],[Cost]],-Tabla1[[#This Row],[Cost]]*Tabla1[[#This Row],[Cant]])</f>
        <v>1500</v>
      </c>
      <c r="P1531" s="8">
        <f>IF(Tabla1[[#This Row],[Mov]]="VNT",-Tabla1[[#This Row],[Cant]],Tabla1[[#This Row],[Cant]])</f>
        <v>-1</v>
      </c>
      <c r="Q1531" s="8">
        <f>DAY(Tabla1[[#This Row],[Date]])</f>
        <v>18</v>
      </c>
      <c r="R1531" s="8">
        <f>MONTH(Tabla1[[#This Row],[Date]])</f>
        <v>7</v>
      </c>
      <c r="S1531" s="8">
        <f>YEAR(Tabla1[[#This Row],[Date]])</f>
        <v>2022</v>
      </c>
    </row>
    <row r="1532" spans="1:19" x14ac:dyDescent="0.2">
      <c r="A1532">
        <v>1531</v>
      </c>
      <c r="B1532" s="1">
        <v>44760</v>
      </c>
      <c r="C1532" t="s">
        <v>260</v>
      </c>
      <c r="D1532" t="s">
        <v>332</v>
      </c>
      <c r="E1532">
        <v>1</v>
      </c>
      <c r="F1532" t="s">
        <v>26</v>
      </c>
      <c r="G1532" t="s">
        <v>266</v>
      </c>
      <c r="H1532" t="s">
        <v>335</v>
      </c>
      <c r="M1532" s="2">
        <v>2500</v>
      </c>
      <c r="N1532" s="2">
        <v>5000</v>
      </c>
      <c r="O1532" s="2">
        <f>IF(Tabla1[[#This Row],[Mov]]="VNT",Tabla1[[#This Row],[Sale]]-Tabla1[[#This Row],[Cost]],-Tabla1[[#This Row],[Cost]]*Tabla1[[#This Row],[Cant]])</f>
        <v>2500</v>
      </c>
      <c r="P1532" s="8">
        <f>IF(Tabla1[[#This Row],[Mov]]="VNT",-Tabla1[[#This Row],[Cant]],Tabla1[[#This Row],[Cant]])</f>
        <v>-1</v>
      </c>
      <c r="Q1532" s="8">
        <f>DAY(Tabla1[[#This Row],[Date]])</f>
        <v>18</v>
      </c>
      <c r="R1532" s="8">
        <f>MONTH(Tabla1[[#This Row],[Date]])</f>
        <v>7</v>
      </c>
      <c r="S1532" s="8">
        <f>YEAR(Tabla1[[#This Row],[Date]])</f>
        <v>2022</v>
      </c>
    </row>
    <row r="1533" spans="1:19" x14ac:dyDescent="0.2">
      <c r="A1533">
        <v>1532</v>
      </c>
      <c r="B1533" s="1">
        <v>44760</v>
      </c>
      <c r="C1533" t="s">
        <v>260</v>
      </c>
      <c r="D1533" t="s">
        <v>332</v>
      </c>
      <c r="E1533">
        <v>1</v>
      </c>
      <c r="F1533" t="s">
        <v>225</v>
      </c>
      <c r="G1533" t="s">
        <v>272</v>
      </c>
      <c r="H1533" t="s">
        <v>355</v>
      </c>
      <c r="M1533" s="2">
        <v>1100</v>
      </c>
      <c r="N1533" s="2">
        <v>5000</v>
      </c>
      <c r="O1533" s="2">
        <f>IF(Tabla1[[#This Row],[Mov]]="VNT",Tabla1[[#This Row],[Sale]]-Tabla1[[#This Row],[Cost]],-Tabla1[[#This Row],[Cost]]*Tabla1[[#This Row],[Cant]])</f>
        <v>3900</v>
      </c>
      <c r="P1533" s="8">
        <f>IF(Tabla1[[#This Row],[Mov]]="VNT",-Tabla1[[#This Row],[Cant]],Tabla1[[#This Row],[Cant]])</f>
        <v>-1</v>
      </c>
      <c r="Q1533" s="8">
        <f>DAY(Tabla1[[#This Row],[Date]])</f>
        <v>18</v>
      </c>
      <c r="R1533" s="8">
        <f>MONTH(Tabla1[[#This Row],[Date]])</f>
        <v>7</v>
      </c>
      <c r="S1533" s="8">
        <f>YEAR(Tabla1[[#This Row],[Date]])</f>
        <v>2022</v>
      </c>
    </row>
    <row r="1534" spans="1:19" x14ac:dyDescent="0.2">
      <c r="A1534">
        <v>1533</v>
      </c>
      <c r="B1534" s="1">
        <v>44760</v>
      </c>
      <c r="C1534" t="s">
        <v>260</v>
      </c>
      <c r="D1534" t="s">
        <v>332</v>
      </c>
      <c r="E1534">
        <v>1</v>
      </c>
      <c r="F1534" t="s">
        <v>224</v>
      </c>
      <c r="G1534" t="s">
        <v>272</v>
      </c>
      <c r="H1534" t="s">
        <v>355</v>
      </c>
      <c r="M1534" s="2">
        <v>9000</v>
      </c>
      <c r="N1534" s="2">
        <v>15000</v>
      </c>
      <c r="O1534" s="2">
        <f>IF(Tabla1[[#This Row],[Mov]]="VNT",Tabla1[[#This Row],[Sale]]-Tabla1[[#This Row],[Cost]],-Tabla1[[#This Row],[Cost]]*Tabla1[[#This Row],[Cant]])</f>
        <v>6000</v>
      </c>
      <c r="P1534" s="8">
        <f>IF(Tabla1[[#This Row],[Mov]]="VNT",-Tabla1[[#This Row],[Cant]],Tabla1[[#This Row],[Cant]])</f>
        <v>-1</v>
      </c>
      <c r="Q1534" s="8">
        <f>DAY(Tabla1[[#This Row],[Date]])</f>
        <v>18</v>
      </c>
      <c r="R1534" s="8">
        <f>MONTH(Tabla1[[#This Row],[Date]])</f>
        <v>7</v>
      </c>
      <c r="S1534" s="8">
        <f>YEAR(Tabla1[[#This Row],[Date]])</f>
        <v>2022</v>
      </c>
    </row>
    <row r="1535" spans="1:19" x14ac:dyDescent="0.2">
      <c r="A1535">
        <v>1534</v>
      </c>
      <c r="B1535" s="1">
        <v>44760</v>
      </c>
      <c r="C1535" t="s">
        <v>260</v>
      </c>
      <c r="D1535" t="s">
        <v>332</v>
      </c>
      <c r="E1535">
        <v>1</v>
      </c>
      <c r="F1535" t="s">
        <v>21</v>
      </c>
      <c r="G1535" t="s">
        <v>272</v>
      </c>
      <c r="H1535" t="s">
        <v>24</v>
      </c>
      <c r="M1535" s="2">
        <v>3500</v>
      </c>
      <c r="N1535" s="2">
        <v>10000</v>
      </c>
      <c r="O1535" s="2">
        <f>IF(Tabla1[[#This Row],[Mov]]="VNT",Tabla1[[#This Row],[Sale]]-Tabla1[[#This Row],[Cost]],-Tabla1[[#This Row],[Cost]]*Tabla1[[#This Row],[Cant]])</f>
        <v>6500</v>
      </c>
      <c r="P1535" s="8">
        <f>IF(Tabla1[[#This Row],[Mov]]="VNT",-Tabla1[[#This Row],[Cant]],Tabla1[[#This Row],[Cant]])</f>
        <v>-1</v>
      </c>
      <c r="Q1535" s="8">
        <f>DAY(Tabla1[[#This Row],[Date]])</f>
        <v>18</v>
      </c>
      <c r="R1535" s="8">
        <f>MONTH(Tabla1[[#This Row],[Date]])</f>
        <v>7</v>
      </c>
      <c r="S1535" s="8">
        <f>YEAR(Tabla1[[#This Row],[Date]])</f>
        <v>2022</v>
      </c>
    </row>
    <row r="1536" spans="1:19" x14ac:dyDescent="0.2">
      <c r="A1536">
        <v>1535</v>
      </c>
      <c r="B1536" s="1">
        <v>44760</v>
      </c>
      <c r="C1536" t="s">
        <v>260</v>
      </c>
      <c r="D1536" t="s">
        <v>332</v>
      </c>
      <c r="E1536">
        <v>1</v>
      </c>
      <c r="F1536" t="s">
        <v>116</v>
      </c>
      <c r="G1536" t="s">
        <v>382</v>
      </c>
      <c r="H1536" t="s">
        <v>514</v>
      </c>
      <c r="M1536" s="2">
        <v>5610</v>
      </c>
      <c r="N1536" s="2">
        <v>6000</v>
      </c>
      <c r="O1536" s="2">
        <f>IF(Tabla1[[#This Row],[Mov]]="VNT",Tabla1[[#This Row],[Sale]]-Tabla1[[#This Row],[Cost]],-Tabla1[[#This Row],[Cost]]*Tabla1[[#This Row],[Cant]])</f>
        <v>390</v>
      </c>
      <c r="P1536" s="8">
        <f>IF(Tabla1[[#This Row],[Mov]]="VNT",-Tabla1[[#This Row],[Cant]],Tabla1[[#This Row],[Cant]])</f>
        <v>-1</v>
      </c>
      <c r="Q1536" s="8">
        <f>DAY(Tabla1[[#This Row],[Date]])</f>
        <v>18</v>
      </c>
      <c r="R1536" s="8">
        <f>MONTH(Tabla1[[#This Row],[Date]])</f>
        <v>7</v>
      </c>
      <c r="S1536" s="8">
        <f>YEAR(Tabla1[[#This Row],[Date]])</f>
        <v>2022</v>
      </c>
    </row>
    <row r="1537" spans="1:19" x14ac:dyDescent="0.2">
      <c r="A1537">
        <v>1536</v>
      </c>
      <c r="B1537" s="1">
        <v>44760</v>
      </c>
      <c r="C1537" t="s">
        <v>260</v>
      </c>
      <c r="D1537" t="s">
        <v>332</v>
      </c>
      <c r="E1537">
        <v>1</v>
      </c>
      <c r="F1537" t="s">
        <v>116</v>
      </c>
      <c r="G1537" t="s">
        <v>349</v>
      </c>
      <c r="H1537" t="s">
        <v>515</v>
      </c>
      <c r="M1537" s="2">
        <v>2805</v>
      </c>
      <c r="N1537" s="2">
        <v>3000</v>
      </c>
      <c r="O1537" s="2">
        <f>IF(Tabla1[[#This Row],[Mov]]="VNT",Tabla1[[#This Row],[Sale]]-Tabla1[[#This Row],[Cost]],-Tabla1[[#This Row],[Cost]]*Tabla1[[#This Row],[Cant]])</f>
        <v>195</v>
      </c>
      <c r="P1537" s="8">
        <f>IF(Tabla1[[#This Row],[Mov]]="VNT",-Tabla1[[#This Row],[Cant]],Tabla1[[#This Row],[Cant]])</f>
        <v>-1</v>
      </c>
      <c r="Q1537" s="8">
        <f>DAY(Tabla1[[#This Row],[Date]])</f>
        <v>18</v>
      </c>
      <c r="R1537" s="8">
        <f>MONTH(Tabla1[[#This Row],[Date]])</f>
        <v>7</v>
      </c>
      <c r="S1537" s="8">
        <f>YEAR(Tabla1[[#This Row],[Date]])</f>
        <v>2022</v>
      </c>
    </row>
    <row r="1538" spans="1:19" x14ac:dyDescent="0.2">
      <c r="A1538">
        <v>1537</v>
      </c>
      <c r="B1538" s="1">
        <v>44760</v>
      </c>
      <c r="C1538" t="s">
        <v>260</v>
      </c>
      <c r="D1538" t="s">
        <v>332</v>
      </c>
      <c r="E1538">
        <v>1</v>
      </c>
      <c r="F1538" t="s">
        <v>116</v>
      </c>
      <c r="G1538" t="s">
        <v>600</v>
      </c>
      <c r="H1538" t="s">
        <v>565</v>
      </c>
      <c r="J1538" s="2"/>
      <c r="K1538" s="2"/>
      <c r="M1538" s="2">
        <v>18692</v>
      </c>
      <c r="N1538" s="2">
        <v>20000</v>
      </c>
      <c r="O1538" s="2">
        <f>IF(Tabla1[[#This Row],[Mov]]="VNT",Tabla1[[#This Row],[Sale]]-Tabla1[[#This Row],[Cost]],-Tabla1[[#This Row],[Cost]]*Tabla1[[#This Row],[Cant]])</f>
        <v>1308</v>
      </c>
      <c r="P1538" s="8">
        <f>IF(Tabla1[[#This Row],[Mov]]="VNT",-Tabla1[[#This Row],[Cant]],Tabla1[[#This Row],[Cant]])</f>
        <v>-1</v>
      </c>
      <c r="Q1538" s="8">
        <f>DAY(Tabla1[[#This Row],[Date]])</f>
        <v>18</v>
      </c>
      <c r="R1538" s="8">
        <f>MONTH(Tabla1[[#This Row],[Date]])</f>
        <v>7</v>
      </c>
      <c r="S1538" s="8">
        <f>YEAR(Tabla1[[#This Row],[Date]])</f>
        <v>2022</v>
      </c>
    </row>
    <row r="1539" spans="1:19" x14ac:dyDescent="0.2">
      <c r="A1539">
        <v>1538</v>
      </c>
      <c r="B1539" s="1">
        <v>44760</v>
      </c>
      <c r="C1539" t="s">
        <v>260</v>
      </c>
      <c r="D1539" t="s">
        <v>332</v>
      </c>
      <c r="E1539">
        <v>1</v>
      </c>
      <c r="F1539" t="s">
        <v>116</v>
      </c>
      <c r="G1539" t="s">
        <v>347</v>
      </c>
      <c r="H1539" t="s">
        <v>519</v>
      </c>
      <c r="M1539" s="2">
        <v>1870</v>
      </c>
      <c r="N1539" s="2">
        <v>2000</v>
      </c>
      <c r="O1539" s="2">
        <f>IF(Tabla1[[#This Row],[Mov]]="VNT",Tabla1[[#This Row],[Sale]]-Tabla1[[#This Row],[Cost]],-Tabla1[[#This Row],[Cost]]*Tabla1[[#This Row],[Cant]])</f>
        <v>130</v>
      </c>
      <c r="P1539" s="8">
        <f>IF(Tabla1[[#This Row],[Mov]]="VNT",-Tabla1[[#This Row],[Cant]],Tabla1[[#This Row],[Cant]])</f>
        <v>-1</v>
      </c>
      <c r="Q1539" s="8">
        <f>DAY(Tabla1[[#This Row],[Date]])</f>
        <v>18</v>
      </c>
      <c r="R1539" s="8">
        <f>MONTH(Tabla1[[#This Row],[Date]])</f>
        <v>7</v>
      </c>
      <c r="S1539" s="8">
        <f>YEAR(Tabla1[[#This Row],[Date]])</f>
        <v>2022</v>
      </c>
    </row>
    <row r="1540" spans="1:19" x14ac:dyDescent="0.2">
      <c r="A1540">
        <v>1539</v>
      </c>
      <c r="B1540" s="1">
        <v>44760</v>
      </c>
      <c r="C1540" t="s">
        <v>260</v>
      </c>
      <c r="D1540" t="s">
        <v>332</v>
      </c>
      <c r="E1540">
        <v>1</v>
      </c>
      <c r="F1540" t="s">
        <v>116</v>
      </c>
      <c r="G1540" t="s">
        <v>647</v>
      </c>
      <c r="H1540" t="s">
        <v>648</v>
      </c>
      <c r="M1540" s="2">
        <v>3735</v>
      </c>
      <c r="N1540" s="2">
        <v>4000</v>
      </c>
      <c r="O1540" s="2">
        <f>IF(Tabla1[[#This Row],[Mov]]="VNT",Tabla1[[#This Row],[Sale]]-Tabla1[[#This Row],[Cost]],-Tabla1[[#This Row],[Cost]]*Tabla1[[#This Row],[Cant]])</f>
        <v>265</v>
      </c>
      <c r="P1540" s="8">
        <f>IF(Tabla1[[#This Row],[Mov]]="VNT",-Tabla1[[#This Row],[Cant]],Tabla1[[#This Row],[Cant]])</f>
        <v>-1</v>
      </c>
      <c r="Q1540" s="8">
        <f>DAY(Tabla1[[#This Row],[Date]])</f>
        <v>18</v>
      </c>
      <c r="R1540" s="8">
        <f>MONTH(Tabla1[[#This Row],[Date]])</f>
        <v>7</v>
      </c>
      <c r="S1540" s="8">
        <f>YEAR(Tabla1[[#This Row],[Date]])</f>
        <v>2022</v>
      </c>
    </row>
    <row r="1541" spans="1:19" x14ac:dyDescent="0.2">
      <c r="A1541">
        <v>1540</v>
      </c>
      <c r="B1541" s="1">
        <v>44760</v>
      </c>
      <c r="C1541" t="s">
        <v>260</v>
      </c>
      <c r="D1541" t="s">
        <v>332</v>
      </c>
      <c r="E1541">
        <v>1</v>
      </c>
      <c r="F1541" t="s">
        <v>116</v>
      </c>
      <c r="G1541" t="s">
        <v>347</v>
      </c>
      <c r="H1541" t="s">
        <v>518</v>
      </c>
      <c r="M1541" s="2">
        <v>2805</v>
      </c>
      <c r="N1541" s="2">
        <v>3000</v>
      </c>
      <c r="O1541" s="2">
        <f>IF(Tabla1[[#This Row],[Mov]]="VNT",Tabla1[[#This Row],[Sale]]-Tabla1[[#This Row],[Cost]],-Tabla1[[#This Row],[Cost]]*Tabla1[[#This Row],[Cant]])</f>
        <v>195</v>
      </c>
      <c r="P1541" s="8">
        <f>IF(Tabla1[[#This Row],[Mov]]="VNT",-Tabla1[[#This Row],[Cant]],Tabla1[[#This Row],[Cant]])</f>
        <v>-1</v>
      </c>
      <c r="Q1541" s="8">
        <f>DAY(Tabla1[[#This Row],[Date]])</f>
        <v>18</v>
      </c>
      <c r="R1541" s="8">
        <f>MONTH(Tabla1[[#This Row],[Date]])</f>
        <v>7</v>
      </c>
      <c r="S1541" s="8">
        <f>YEAR(Tabla1[[#This Row],[Date]])</f>
        <v>2022</v>
      </c>
    </row>
    <row r="1542" spans="1:19" x14ac:dyDescent="0.2">
      <c r="A1542">
        <v>1541</v>
      </c>
      <c r="B1542" s="1">
        <v>44760</v>
      </c>
      <c r="C1542" t="s">
        <v>260</v>
      </c>
      <c r="D1542" t="s">
        <v>332</v>
      </c>
      <c r="E1542">
        <v>1</v>
      </c>
      <c r="F1542" t="s">
        <v>116</v>
      </c>
      <c r="G1542" t="s">
        <v>347</v>
      </c>
      <c r="H1542" t="s">
        <v>518</v>
      </c>
      <c r="M1542" s="2">
        <v>5610</v>
      </c>
      <c r="N1542" s="2">
        <v>6000</v>
      </c>
      <c r="O1542" s="2">
        <f>IF(Tabla1[[#This Row],[Mov]]="VNT",Tabla1[[#This Row],[Sale]]-Tabla1[[#This Row],[Cost]],-Tabla1[[#This Row],[Cost]]*Tabla1[[#This Row],[Cant]])</f>
        <v>390</v>
      </c>
      <c r="P1542" s="8">
        <f>IF(Tabla1[[#This Row],[Mov]]="VNT",-Tabla1[[#This Row],[Cant]],Tabla1[[#This Row],[Cant]])</f>
        <v>-1</v>
      </c>
      <c r="Q1542" s="8">
        <f>DAY(Tabla1[[#This Row],[Date]])</f>
        <v>18</v>
      </c>
      <c r="R1542" s="8">
        <f>MONTH(Tabla1[[#This Row],[Date]])</f>
        <v>7</v>
      </c>
      <c r="S1542" s="8">
        <f>YEAR(Tabla1[[#This Row],[Date]])</f>
        <v>2022</v>
      </c>
    </row>
    <row r="1543" spans="1:19" x14ac:dyDescent="0.2">
      <c r="A1543">
        <v>1542</v>
      </c>
      <c r="B1543" s="1">
        <v>44760</v>
      </c>
      <c r="C1543" t="s">
        <v>260</v>
      </c>
      <c r="D1543" t="s">
        <v>332</v>
      </c>
      <c r="E1543">
        <v>1</v>
      </c>
      <c r="F1543" t="s">
        <v>116</v>
      </c>
      <c r="G1543" t="s">
        <v>349</v>
      </c>
      <c r="H1543" t="s">
        <v>515</v>
      </c>
      <c r="M1543" s="2">
        <v>935</v>
      </c>
      <c r="N1543" s="2">
        <v>1000</v>
      </c>
      <c r="O1543" s="2">
        <f>IF(Tabla1[[#This Row],[Mov]]="VNT",Tabla1[[#This Row],[Sale]]-Tabla1[[#This Row],[Cost]],-Tabla1[[#This Row],[Cost]]*Tabla1[[#This Row],[Cant]])</f>
        <v>65</v>
      </c>
      <c r="P1543" s="8">
        <f>IF(Tabla1[[#This Row],[Mov]]="VNT",-Tabla1[[#This Row],[Cant]],Tabla1[[#This Row],[Cant]])</f>
        <v>-1</v>
      </c>
      <c r="Q1543" s="8">
        <f>DAY(Tabla1[[#This Row],[Date]])</f>
        <v>18</v>
      </c>
      <c r="R1543" s="8">
        <f>MONTH(Tabla1[[#This Row],[Date]])</f>
        <v>7</v>
      </c>
      <c r="S1543" s="8">
        <f>YEAR(Tabla1[[#This Row],[Date]])</f>
        <v>2022</v>
      </c>
    </row>
    <row r="1544" spans="1:19" x14ac:dyDescent="0.2">
      <c r="A1544">
        <v>1543</v>
      </c>
      <c r="B1544" s="1">
        <v>44760</v>
      </c>
      <c r="C1544" t="s">
        <v>260</v>
      </c>
      <c r="D1544" t="s">
        <v>332</v>
      </c>
      <c r="E1544">
        <v>1</v>
      </c>
      <c r="F1544" t="s">
        <v>116</v>
      </c>
      <c r="G1544" t="s">
        <v>347</v>
      </c>
      <c r="H1544" t="s">
        <v>518</v>
      </c>
      <c r="M1544" s="2">
        <v>5610</v>
      </c>
      <c r="N1544" s="2">
        <v>6000</v>
      </c>
      <c r="O1544" s="2">
        <f>IF(Tabla1[[#This Row],[Mov]]="VNT",Tabla1[[#This Row],[Sale]]-Tabla1[[#This Row],[Cost]],-Tabla1[[#This Row],[Cost]]*Tabla1[[#This Row],[Cant]])</f>
        <v>390</v>
      </c>
      <c r="P1544" s="8">
        <f>IF(Tabla1[[#This Row],[Mov]]="VNT",-Tabla1[[#This Row],[Cant]],Tabla1[[#This Row],[Cant]])</f>
        <v>-1</v>
      </c>
      <c r="Q1544" s="8">
        <f>DAY(Tabla1[[#This Row],[Date]])</f>
        <v>18</v>
      </c>
      <c r="R1544" s="8">
        <f>MONTH(Tabla1[[#This Row],[Date]])</f>
        <v>7</v>
      </c>
      <c r="S1544" s="8">
        <f>YEAR(Tabla1[[#This Row],[Date]])</f>
        <v>2022</v>
      </c>
    </row>
    <row r="1545" spans="1:19" x14ac:dyDescent="0.2">
      <c r="A1545">
        <v>1544</v>
      </c>
      <c r="B1545" s="1">
        <v>44760</v>
      </c>
      <c r="C1545" t="s">
        <v>260</v>
      </c>
      <c r="D1545" t="s">
        <v>332</v>
      </c>
      <c r="E1545">
        <v>1</v>
      </c>
      <c r="F1545" t="s">
        <v>116</v>
      </c>
      <c r="G1545" t="s">
        <v>347</v>
      </c>
      <c r="H1545" t="s">
        <v>518</v>
      </c>
      <c r="M1545" s="2">
        <v>5610</v>
      </c>
      <c r="N1545" s="2">
        <v>6000</v>
      </c>
      <c r="O1545" s="2">
        <f>IF(Tabla1[[#This Row],[Mov]]="VNT",Tabla1[[#This Row],[Sale]]-Tabla1[[#This Row],[Cost]],-Tabla1[[#This Row],[Cost]]*Tabla1[[#This Row],[Cant]])</f>
        <v>390</v>
      </c>
      <c r="P1545" s="8">
        <f>IF(Tabla1[[#This Row],[Mov]]="VNT",-Tabla1[[#This Row],[Cant]],Tabla1[[#This Row],[Cant]])</f>
        <v>-1</v>
      </c>
      <c r="Q1545" s="8">
        <f>DAY(Tabla1[[#This Row],[Date]])</f>
        <v>18</v>
      </c>
      <c r="R1545" s="8">
        <f>MONTH(Tabla1[[#This Row],[Date]])</f>
        <v>7</v>
      </c>
      <c r="S1545" s="8">
        <f>YEAR(Tabla1[[#This Row],[Date]])</f>
        <v>2022</v>
      </c>
    </row>
    <row r="1546" spans="1:19" x14ac:dyDescent="0.2">
      <c r="A1546">
        <v>1545</v>
      </c>
      <c r="B1546" s="1">
        <v>44760</v>
      </c>
      <c r="C1546" t="s">
        <v>260</v>
      </c>
      <c r="D1546" t="s">
        <v>332</v>
      </c>
      <c r="E1546">
        <v>1</v>
      </c>
      <c r="F1546" t="s">
        <v>455</v>
      </c>
      <c r="G1546" t="s">
        <v>349</v>
      </c>
      <c r="H1546" t="s">
        <v>457</v>
      </c>
      <c r="M1546" s="2">
        <v>1000</v>
      </c>
      <c r="N1546" s="2">
        <v>3000</v>
      </c>
      <c r="O1546" s="2">
        <f>IF(Tabla1[[#This Row],[Mov]]="VNT",Tabla1[[#This Row],[Sale]]-Tabla1[[#This Row],[Cost]],-Tabla1[[#This Row],[Cost]]*Tabla1[[#This Row],[Cant]])</f>
        <v>2000</v>
      </c>
      <c r="P1546" s="8">
        <f>IF(Tabla1[[#This Row],[Mov]]="VNT",-Tabla1[[#This Row],[Cant]],Tabla1[[#This Row],[Cant]])</f>
        <v>-1</v>
      </c>
      <c r="Q1546" s="8">
        <f>DAY(Tabla1[[#This Row],[Date]])</f>
        <v>18</v>
      </c>
      <c r="R1546" s="8">
        <f>MONTH(Tabla1[[#This Row],[Date]])</f>
        <v>7</v>
      </c>
      <c r="S1546" s="8">
        <f>YEAR(Tabla1[[#This Row],[Date]])</f>
        <v>2022</v>
      </c>
    </row>
    <row r="1547" spans="1:19" x14ac:dyDescent="0.2">
      <c r="A1547">
        <v>1546</v>
      </c>
      <c r="B1547" s="1">
        <v>44760</v>
      </c>
      <c r="C1547" t="s">
        <v>260</v>
      </c>
      <c r="D1547" t="s">
        <v>332</v>
      </c>
      <c r="E1547">
        <v>1</v>
      </c>
      <c r="F1547" t="s">
        <v>458</v>
      </c>
      <c r="G1547" t="s">
        <v>847</v>
      </c>
      <c r="H1547" t="s">
        <v>2117</v>
      </c>
      <c r="M1547" s="2">
        <v>0</v>
      </c>
      <c r="N1547" s="2">
        <v>15000</v>
      </c>
      <c r="O1547" s="2">
        <f>IF(Tabla1[[#This Row],[Mov]]="VNT",Tabla1[[#This Row],[Sale]]-Tabla1[[#This Row],[Cost]],-Tabla1[[#This Row],[Cost]]*Tabla1[[#This Row],[Cant]])</f>
        <v>15000</v>
      </c>
      <c r="P1547" s="8">
        <f>IF(Tabla1[[#This Row],[Mov]]="VNT",-Tabla1[[#This Row],[Cant]],Tabla1[[#This Row],[Cant]])</f>
        <v>-1</v>
      </c>
      <c r="Q1547" s="8">
        <f>DAY(Tabla1[[#This Row],[Date]])</f>
        <v>18</v>
      </c>
      <c r="R1547" s="8">
        <f>MONTH(Tabla1[[#This Row],[Date]])</f>
        <v>7</v>
      </c>
      <c r="S1547" s="8">
        <f>YEAR(Tabla1[[#This Row],[Date]])</f>
        <v>2022</v>
      </c>
    </row>
    <row r="1548" spans="1:19" x14ac:dyDescent="0.2">
      <c r="A1548">
        <v>1547</v>
      </c>
      <c r="B1548" s="1">
        <v>44760</v>
      </c>
      <c r="C1548" t="s">
        <v>260</v>
      </c>
      <c r="D1548" t="s">
        <v>332</v>
      </c>
      <c r="E1548">
        <v>1</v>
      </c>
      <c r="F1548" t="s">
        <v>458</v>
      </c>
      <c r="G1548" t="s">
        <v>262</v>
      </c>
      <c r="H1548" t="s">
        <v>1012</v>
      </c>
      <c r="M1548" s="2">
        <v>0</v>
      </c>
      <c r="N1548" s="2">
        <v>25000</v>
      </c>
      <c r="O1548" s="2">
        <f>IF(Tabla1[[#This Row],[Mov]]="VNT",Tabla1[[#This Row],[Sale]]-Tabla1[[#This Row],[Cost]],-Tabla1[[#This Row],[Cost]]*Tabla1[[#This Row],[Cant]])</f>
        <v>25000</v>
      </c>
      <c r="P1548" s="8">
        <f>IF(Tabla1[[#This Row],[Mov]]="VNT",-Tabla1[[#This Row],[Cant]],Tabla1[[#This Row],[Cant]])</f>
        <v>-1</v>
      </c>
      <c r="Q1548" s="8">
        <f>DAY(Tabla1[[#This Row],[Date]])</f>
        <v>18</v>
      </c>
      <c r="R1548" s="8">
        <f>MONTH(Tabla1[[#This Row],[Date]])</f>
        <v>7</v>
      </c>
      <c r="S1548" s="8">
        <f>YEAR(Tabla1[[#This Row],[Date]])</f>
        <v>2022</v>
      </c>
    </row>
    <row r="1549" spans="1:19" x14ac:dyDescent="0.2">
      <c r="A1549">
        <v>1548</v>
      </c>
      <c r="B1549" s="1">
        <v>44760</v>
      </c>
      <c r="C1549" t="s">
        <v>260</v>
      </c>
      <c r="D1549" t="s">
        <v>384</v>
      </c>
      <c r="E1549">
        <v>1</v>
      </c>
      <c r="F1549" t="s">
        <v>224</v>
      </c>
      <c r="G1549" t="s">
        <v>272</v>
      </c>
      <c r="H1549" t="s">
        <v>1005</v>
      </c>
      <c r="M1549" s="2">
        <v>9500</v>
      </c>
      <c r="N1549" s="2">
        <v>18000</v>
      </c>
      <c r="O1549" s="2">
        <f>IF(Tabla1[[#This Row],[Mov]]="VNT",Tabla1[[#This Row],[Sale]]-Tabla1[[#This Row],[Cost]],-Tabla1[[#This Row],[Cost]]*Tabla1[[#This Row],[Cant]])</f>
        <v>8500</v>
      </c>
      <c r="P1549" s="8">
        <f>IF(Tabla1[[#This Row],[Mov]]="VNT",-Tabla1[[#This Row],[Cant]],Tabla1[[#This Row],[Cant]])</f>
        <v>-1</v>
      </c>
      <c r="Q1549" s="8">
        <f>DAY(Tabla1[[#This Row],[Date]])</f>
        <v>18</v>
      </c>
      <c r="R1549" s="8">
        <f>MONTH(Tabla1[[#This Row],[Date]])</f>
        <v>7</v>
      </c>
      <c r="S1549" s="8">
        <f>YEAR(Tabla1[[#This Row],[Date]])</f>
        <v>2022</v>
      </c>
    </row>
    <row r="1550" spans="1:19" x14ac:dyDescent="0.2">
      <c r="A1550">
        <v>1549</v>
      </c>
      <c r="B1550" s="1">
        <v>44761</v>
      </c>
      <c r="C1550" t="s">
        <v>260</v>
      </c>
      <c r="D1550" t="s">
        <v>332</v>
      </c>
      <c r="E1550">
        <v>1</v>
      </c>
      <c r="F1550" t="s">
        <v>458</v>
      </c>
      <c r="G1550" t="s">
        <v>284</v>
      </c>
      <c r="H1550" t="s">
        <v>1013</v>
      </c>
      <c r="M1550" s="2">
        <v>0</v>
      </c>
      <c r="N1550" s="2">
        <v>55000</v>
      </c>
      <c r="O1550" s="2">
        <f>IF(Tabla1[[#This Row],[Mov]]="VNT",Tabla1[[#This Row],[Sale]]-Tabla1[[#This Row],[Cost]],-Tabla1[[#This Row],[Cost]]*Tabla1[[#This Row],[Cant]])</f>
        <v>55000</v>
      </c>
      <c r="P1550" s="8">
        <f>IF(Tabla1[[#This Row],[Mov]]="VNT",-Tabla1[[#This Row],[Cant]],Tabla1[[#This Row],[Cant]])</f>
        <v>-1</v>
      </c>
      <c r="Q1550" s="8">
        <f>DAY(Tabla1[[#This Row],[Date]])</f>
        <v>19</v>
      </c>
      <c r="R1550" s="8">
        <f>MONTH(Tabla1[[#This Row],[Date]])</f>
        <v>7</v>
      </c>
      <c r="S1550" s="8">
        <f>YEAR(Tabla1[[#This Row],[Date]])</f>
        <v>2022</v>
      </c>
    </row>
    <row r="1551" spans="1:19" x14ac:dyDescent="0.2">
      <c r="A1551">
        <v>1550</v>
      </c>
      <c r="B1551" s="1">
        <v>44761</v>
      </c>
      <c r="C1551" t="s">
        <v>260</v>
      </c>
      <c r="D1551" t="s">
        <v>332</v>
      </c>
      <c r="E1551">
        <v>1</v>
      </c>
      <c r="F1551" t="s">
        <v>224</v>
      </c>
      <c r="G1551" t="s">
        <v>534</v>
      </c>
      <c r="H1551" t="s">
        <v>536</v>
      </c>
      <c r="M1551" s="2">
        <v>13000</v>
      </c>
      <c r="N1551" s="2">
        <v>23000</v>
      </c>
      <c r="O1551" s="2">
        <f>IF(Tabla1[[#This Row],[Mov]]="VNT",Tabla1[[#This Row],[Sale]]-Tabla1[[#This Row],[Cost]],-Tabla1[[#This Row],[Cost]]*Tabla1[[#This Row],[Cant]])</f>
        <v>10000</v>
      </c>
      <c r="P1551" s="8">
        <f>IF(Tabla1[[#This Row],[Mov]]="VNT",-Tabla1[[#This Row],[Cant]],Tabla1[[#This Row],[Cant]])</f>
        <v>-1</v>
      </c>
      <c r="Q1551" s="8">
        <f>DAY(Tabla1[[#This Row],[Date]])</f>
        <v>19</v>
      </c>
      <c r="R1551" s="8">
        <f>MONTH(Tabla1[[#This Row],[Date]])</f>
        <v>7</v>
      </c>
      <c r="S1551" s="8">
        <f>YEAR(Tabla1[[#This Row],[Date]])</f>
        <v>2022</v>
      </c>
    </row>
    <row r="1552" spans="1:19" x14ac:dyDescent="0.2">
      <c r="A1552">
        <v>1551</v>
      </c>
      <c r="B1552" s="1">
        <v>44761</v>
      </c>
      <c r="C1552" t="s">
        <v>260</v>
      </c>
      <c r="D1552" t="s">
        <v>332</v>
      </c>
      <c r="E1552">
        <v>1</v>
      </c>
      <c r="F1552" t="s">
        <v>458</v>
      </c>
      <c r="G1552" t="s">
        <v>272</v>
      </c>
      <c r="H1552" t="s">
        <v>1014</v>
      </c>
      <c r="M1552" s="2">
        <v>0</v>
      </c>
      <c r="N1552" s="2">
        <v>12000</v>
      </c>
      <c r="O1552" s="2">
        <f>IF(Tabla1[[#This Row],[Mov]]="VNT",Tabla1[[#This Row],[Sale]]-Tabla1[[#This Row],[Cost]],-Tabla1[[#This Row],[Cost]]*Tabla1[[#This Row],[Cant]])</f>
        <v>12000</v>
      </c>
      <c r="P1552" s="8">
        <f>IF(Tabla1[[#This Row],[Mov]]="VNT",-Tabla1[[#This Row],[Cant]],Tabla1[[#This Row],[Cant]])</f>
        <v>-1</v>
      </c>
      <c r="Q1552" s="8">
        <f>DAY(Tabla1[[#This Row],[Date]])</f>
        <v>19</v>
      </c>
      <c r="R1552" s="8">
        <f>MONTH(Tabla1[[#This Row],[Date]])</f>
        <v>7</v>
      </c>
      <c r="S1552" s="8">
        <f>YEAR(Tabla1[[#This Row],[Date]])</f>
        <v>2022</v>
      </c>
    </row>
    <row r="1553" spans="1:19" x14ac:dyDescent="0.2">
      <c r="A1553">
        <v>1552</v>
      </c>
      <c r="B1553" s="1">
        <v>44761</v>
      </c>
      <c r="C1553" t="s">
        <v>260</v>
      </c>
      <c r="D1553" t="s">
        <v>332</v>
      </c>
      <c r="E1553">
        <v>1</v>
      </c>
      <c r="F1553" t="s">
        <v>225</v>
      </c>
      <c r="G1553" t="s">
        <v>284</v>
      </c>
      <c r="H1553" t="s">
        <v>1015</v>
      </c>
      <c r="M1553" s="2">
        <v>1100</v>
      </c>
      <c r="N1553" s="2">
        <v>8000</v>
      </c>
      <c r="O1553" s="2">
        <f>IF(Tabla1[[#This Row],[Mov]]="VNT",Tabla1[[#This Row],[Sale]]-Tabla1[[#This Row],[Cost]],-Tabla1[[#This Row],[Cost]]*Tabla1[[#This Row],[Cant]])</f>
        <v>6900</v>
      </c>
      <c r="P1553" s="8">
        <f>IF(Tabla1[[#This Row],[Mov]]="VNT",-Tabla1[[#This Row],[Cant]],Tabla1[[#This Row],[Cant]])</f>
        <v>-1</v>
      </c>
      <c r="Q1553" s="8">
        <f>DAY(Tabla1[[#This Row],[Date]])</f>
        <v>19</v>
      </c>
      <c r="R1553" s="8">
        <f>MONTH(Tabla1[[#This Row],[Date]])</f>
        <v>7</v>
      </c>
      <c r="S1553" s="8">
        <f>YEAR(Tabla1[[#This Row],[Date]])</f>
        <v>2022</v>
      </c>
    </row>
    <row r="1554" spans="1:19" x14ac:dyDescent="0.2">
      <c r="A1554">
        <v>1553</v>
      </c>
      <c r="B1554" s="1">
        <v>44761</v>
      </c>
      <c r="C1554" t="s">
        <v>260</v>
      </c>
      <c r="D1554" t="s">
        <v>332</v>
      </c>
      <c r="E1554">
        <v>1</v>
      </c>
      <c r="F1554" t="s">
        <v>455</v>
      </c>
      <c r="G1554" t="s">
        <v>600</v>
      </c>
      <c r="H1554" t="s">
        <v>601</v>
      </c>
      <c r="M1554" s="2">
        <v>1000</v>
      </c>
      <c r="N1554" s="2">
        <v>3000</v>
      </c>
      <c r="O1554" s="2">
        <f>IF(Tabla1[[#This Row],[Mov]]="VNT",Tabla1[[#This Row],[Sale]]-Tabla1[[#This Row],[Cost]],-Tabla1[[#This Row],[Cost]]*Tabla1[[#This Row],[Cant]])</f>
        <v>2000</v>
      </c>
      <c r="P1554" s="8">
        <f>IF(Tabla1[[#This Row],[Mov]]="VNT",-Tabla1[[#This Row],[Cant]],Tabla1[[#This Row],[Cant]])</f>
        <v>-1</v>
      </c>
      <c r="Q1554" s="8">
        <f>DAY(Tabla1[[#This Row],[Date]])</f>
        <v>19</v>
      </c>
      <c r="R1554" s="8">
        <f>MONTH(Tabla1[[#This Row],[Date]])</f>
        <v>7</v>
      </c>
      <c r="S1554" s="8">
        <f>YEAR(Tabla1[[#This Row],[Date]])</f>
        <v>2022</v>
      </c>
    </row>
    <row r="1555" spans="1:19" x14ac:dyDescent="0.2">
      <c r="A1555">
        <v>1554</v>
      </c>
      <c r="B1555" s="1">
        <v>44761</v>
      </c>
      <c r="C1555" t="s">
        <v>260</v>
      </c>
      <c r="D1555" t="s">
        <v>332</v>
      </c>
      <c r="E1555">
        <v>1</v>
      </c>
      <c r="F1555" t="s">
        <v>116</v>
      </c>
      <c r="G1555" t="s">
        <v>600</v>
      </c>
      <c r="H1555" t="s">
        <v>565</v>
      </c>
      <c r="M1555" s="2">
        <v>6545</v>
      </c>
      <c r="N1555" s="2">
        <v>7000</v>
      </c>
      <c r="O1555" s="2">
        <f>IF(Tabla1[[#This Row],[Mov]]="VNT",Tabla1[[#This Row],[Sale]]-Tabla1[[#This Row],[Cost]],-Tabla1[[#This Row],[Cost]]*Tabla1[[#This Row],[Cant]])</f>
        <v>455</v>
      </c>
      <c r="P1555" s="8">
        <f>IF(Tabla1[[#This Row],[Mov]]="VNT",-Tabla1[[#This Row],[Cant]],Tabla1[[#This Row],[Cant]])</f>
        <v>-1</v>
      </c>
      <c r="Q1555" s="8">
        <f>DAY(Tabla1[[#This Row],[Date]])</f>
        <v>19</v>
      </c>
      <c r="R1555" s="8">
        <f>MONTH(Tabla1[[#This Row],[Date]])</f>
        <v>7</v>
      </c>
      <c r="S1555" s="8">
        <f>YEAR(Tabla1[[#This Row],[Date]])</f>
        <v>2022</v>
      </c>
    </row>
    <row r="1556" spans="1:19" x14ac:dyDescent="0.2">
      <c r="A1556">
        <v>1555</v>
      </c>
      <c r="B1556" s="1">
        <v>44761</v>
      </c>
      <c r="C1556" t="s">
        <v>260</v>
      </c>
      <c r="D1556" t="s">
        <v>332</v>
      </c>
      <c r="E1556">
        <v>1</v>
      </c>
      <c r="F1556" t="s">
        <v>225</v>
      </c>
      <c r="G1556" t="s">
        <v>612</v>
      </c>
      <c r="H1556" t="s">
        <v>1016</v>
      </c>
      <c r="M1556" s="2">
        <v>1100</v>
      </c>
      <c r="N1556" s="2">
        <v>10000</v>
      </c>
      <c r="O1556" s="2">
        <f>IF(Tabla1[[#This Row],[Mov]]="VNT",Tabla1[[#This Row],[Sale]]-Tabla1[[#This Row],[Cost]],-Tabla1[[#This Row],[Cost]]*Tabla1[[#This Row],[Cant]])</f>
        <v>8900</v>
      </c>
      <c r="P1556" s="8">
        <f>IF(Tabla1[[#This Row],[Mov]]="VNT",-Tabla1[[#This Row],[Cant]],Tabla1[[#This Row],[Cant]])</f>
        <v>-1</v>
      </c>
      <c r="Q1556" s="8">
        <f>DAY(Tabla1[[#This Row],[Date]])</f>
        <v>19</v>
      </c>
      <c r="R1556" s="8">
        <f>MONTH(Tabla1[[#This Row],[Date]])</f>
        <v>7</v>
      </c>
      <c r="S1556" s="8">
        <f>YEAR(Tabla1[[#This Row],[Date]])</f>
        <v>2022</v>
      </c>
    </row>
    <row r="1557" spans="1:19" x14ac:dyDescent="0.2">
      <c r="A1557">
        <v>1556</v>
      </c>
      <c r="B1557" s="1">
        <v>44761</v>
      </c>
      <c r="C1557" t="s">
        <v>260</v>
      </c>
      <c r="D1557" t="s">
        <v>809</v>
      </c>
      <c r="E1557">
        <v>1</v>
      </c>
      <c r="F1557" t="s">
        <v>476</v>
      </c>
      <c r="G1557" t="s">
        <v>266</v>
      </c>
      <c r="H1557" t="s">
        <v>497</v>
      </c>
      <c r="M1557" s="2">
        <v>1700</v>
      </c>
      <c r="N1557" s="2">
        <v>3000</v>
      </c>
      <c r="O1557" s="2">
        <f>IF(Tabla1[[#This Row],[Mov]]="VNT",Tabla1[[#This Row],[Sale]]-Tabla1[[#This Row],[Cost]],-Tabla1[[#This Row],[Cost]]*Tabla1[[#This Row],[Cant]])</f>
        <v>1300</v>
      </c>
      <c r="P1557" s="8">
        <f>IF(Tabla1[[#This Row],[Mov]]="VNT",-Tabla1[[#This Row],[Cant]],Tabla1[[#This Row],[Cant]])</f>
        <v>-1</v>
      </c>
      <c r="Q1557" s="8">
        <f>DAY(Tabla1[[#This Row],[Date]])</f>
        <v>19</v>
      </c>
      <c r="R1557" s="8">
        <f>MONTH(Tabla1[[#This Row],[Date]])</f>
        <v>7</v>
      </c>
      <c r="S1557" s="8">
        <f>YEAR(Tabla1[[#This Row],[Date]])</f>
        <v>2022</v>
      </c>
    </row>
    <row r="1558" spans="1:19" x14ac:dyDescent="0.2">
      <c r="A1558">
        <v>1557</v>
      </c>
      <c r="B1558" s="1">
        <v>44761</v>
      </c>
      <c r="C1558" t="s">
        <v>260</v>
      </c>
      <c r="D1558" t="s">
        <v>809</v>
      </c>
      <c r="E1558">
        <v>1</v>
      </c>
      <c r="F1558" t="s">
        <v>476</v>
      </c>
      <c r="G1558" t="s">
        <v>266</v>
      </c>
      <c r="H1558" t="s">
        <v>497</v>
      </c>
      <c r="M1558" s="2">
        <v>1700</v>
      </c>
      <c r="N1558" s="2">
        <v>3000</v>
      </c>
      <c r="O1558" s="2">
        <f>IF(Tabla1[[#This Row],[Mov]]="VNT",Tabla1[[#This Row],[Sale]]-Tabla1[[#This Row],[Cost]],-Tabla1[[#This Row],[Cost]]*Tabla1[[#This Row],[Cant]])</f>
        <v>1300</v>
      </c>
      <c r="P1558" s="8">
        <f>IF(Tabla1[[#This Row],[Mov]]="VNT",-Tabla1[[#This Row],[Cant]],Tabla1[[#This Row],[Cant]])</f>
        <v>-1</v>
      </c>
      <c r="Q1558" s="8">
        <f>DAY(Tabla1[[#This Row],[Date]])</f>
        <v>19</v>
      </c>
      <c r="R1558" s="8">
        <f>MONTH(Tabla1[[#This Row],[Date]])</f>
        <v>7</v>
      </c>
      <c r="S1558" s="8">
        <f>YEAR(Tabla1[[#This Row],[Date]])</f>
        <v>2022</v>
      </c>
    </row>
    <row r="1559" spans="1:19" x14ac:dyDescent="0.2">
      <c r="A1559">
        <v>1558</v>
      </c>
      <c r="B1559" s="1">
        <v>44761</v>
      </c>
      <c r="C1559" t="s">
        <v>260</v>
      </c>
      <c r="D1559" t="s">
        <v>809</v>
      </c>
      <c r="E1559">
        <v>1</v>
      </c>
      <c r="F1559" t="s">
        <v>476</v>
      </c>
      <c r="G1559" t="s">
        <v>266</v>
      </c>
      <c r="H1559" t="s">
        <v>497</v>
      </c>
      <c r="M1559" s="2">
        <v>1700</v>
      </c>
      <c r="N1559" s="2">
        <v>3000</v>
      </c>
      <c r="O1559" s="2">
        <f>IF(Tabla1[[#This Row],[Mov]]="VNT",Tabla1[[#This Row],[Sale]]-Tabla1[[#This Row],[Cost]],-Tabla1[[#This Row],[Cost]]*Tabla1[[#This Row],[Cant]])</f>
        <v>1300</v>
      </c>
      <c r="P1559" s="8">
        <f>IF(Tabla1[[#This Row],[Mov]]="VNT",-Tabla1[[#This Row],[Cant]],Tabla1[[#This Row],[Cant]])</f>
        <v>-1</v>
      </c>
      <c r="Q1559" s="8">
        <f>DAY(Tabla1[[#This Row],[Date]])</f>
        <v>19</v>
      </c>
      <c r="R1559" s="8">
        <f>MONTH(Tabla1[[#This Row],[Date]])</f>
        <v>7</v>
      </c>
      <c r="S1559" s="8">
        <f>YEAR(Tabla1[[#This Row],[Date]])</f>
        <v>2022</v>
      </c>
    </row>
    <row r="1560" spans="1:19" x14ac:dyDescent="0.2">
      <c r="A1560">
        <v>1559</v>
      </c>
      <c r="B1560" s="1">
        <v>44761</v>
      </c>
      <c r="C1560" t="s">
        <v>260</v>
      </c>
      <c r="D1560" t="s">
        <v>809</v>
      </c>
      <c r="E1560">
        <v>1</v>
      </c>
      <c r="F1560" t="s">
        <v>476</v>
      </c>
      <c r="G1560" t="s">
        <v>266</v>
      </c>
      <c r="H1560" t="s">
        <v>497</v>
      </c>
      <c r="M1560" s="2">
        <v>1700</v>
      </c>
      <c r="N1560" s="2">
        <v>3000</v>
      </c>
      <c r="O1560" s="2">
        <f>IF(Tabla1[[#This Row],[Mov]]="VNT",Tabla1[[#This Row],[Sale]]-Tabla1[[#This Row],[Cost]],-Tabla1[[#This Row],[Cost]]*Tabla1[[#This Row],[Cant]])</f>
        <v>1300</v>
      </c>
      <c r="P1560" s="8">
        <f>IF(Tabla1[[#This Row],[Mov]]="VNT",-Tabla1[[#This Row],[Cant]],Tabla1[[#This Row],[Cant]])</f>
        <v>-1</v>
      </c>
      <c r="Q1560" s="8">
        <f>DAY(Tabla1[[#This Row],[Date]])</f>
        <v>19</v>
      </c>
      <c r="R1560" s="8">
        <f>MONTH(Tabla1[[#This Row],[Date]])</f>
        <v>7</v>
      </c>
      <c r="S1560" s="8">
        <f>YEAR(Tabla1[[#This Row],[Date]])</f>
        <v>2022</v>
      </c>
    </row>
    <row r="1561" spans="1:19" x14ac:dyDescent="0.2">
      <c r="A1561">
        <v>1560</v>
      </c>
      <c r="B1561" s="1">
        <v>44761</v>
      </c>
      <c r="C1561" t="s">
        <v>260</v>
      </c>
      <c r="D1561" t="s">
        <v>809</v>
      </c>
      <c r="E1561">
        <v>1</v>
      </c>
      <c r="F1561" t="s">
        <v>476</v>
      </c>
      <c r="G1561" t="s">
        <v>266</v>
      </c>
      <c r="H1561" t="s">
        <v>497</v>
      </c>
      <c r="M1561" s="2">
        <v>1700</v>
      </c>
      <c r="N1561" s="2">
        <v>3000</v>
      </c>
      <c r="O1561" s="2">
        <f>IF(Tabla1[[#This Row],[Mov]]="VNT",Tabla1[[#This Row],[Sale]]-Tabla1[[#This Row],[Cost]],-Tabla1[[#This Row],[Cost]]*Tabla1[[#This Row],[Cant]])</f>
        <v>1300</v>
      </c>
      <c r="P1561" s="8">
        <f>IF(Tabla1[[#This Row],[Mov]]="VNT",-Tabla1[[#This Row],[Cant]],Tabla1[[#This Row],[Cant]])</f>
        <v>-1</v>
      </c>
      <c r="Q1561" s="8">
        <f>DAY(Tabla1[[#This Row],[Date]])</f>
        <v>19</v>
      </c>
      <c r="R1561" s="8">
        <f>MONTH(Tabla1[[#This Row],[Date]])</f>
        <v>7</v>
      </c>
      <c r="S1561" s="8">
        <f>YEAR(Tabla1[[#This Row],[Date]])</f>
        <v>2022</v>
      </c>
    </row>
    <row r="1562" spans="1:19" x14ac:dyDescent="0.2">
      <c r="A1562">
        <v>1561</v>
      </c>
      <c r="B1562" s="1">
        <v>44761</v>
      </c>
      <c r="C1562" t="s">
        <v>260</v>
      </c>
      <c r="D1562" t="s">
        <v>809</v>
      </c>
      <c r="E1562">
        <v>1</v>
      </c>
      <c r="F1562" t="s">
        <v>476</v>
      </c>
      <c r="G1562" t="s">
        <v>266</v>
      </c>
      <c r="H1562" t="s">
        <v>497</v>
      </c>
      <c r="M1562" s="2">
        <v>1700</v>
      </c>
      <c r="N1562" s="2">
        <v>3000</v>
      </c>
      <c r="O1562" s="2">
        <f>IF(Tabla1[[#This Row],[Mov]]="VNT",Tabla1[[#This Row],[Sale]]-Tabla1[[#This Row],[Cost]],-Tabla1[[#This Row],[Cost]]*Tabla1[[#This Row],[Cant]])</f>
        <v>1300</v>
      </c>
      <c r="P1562" s="8">
        <f>IF(Tabla1[[#This Row],[Mov]]="VNT",-Tabla1[[#This Row],[Cant]],Tabla1[[#This Row],[Cant]])</f>
        <v>-1</v>
      </c>
      <c r="Q1562" s="8">
        <f>DAY(Tabla1[[#This Row],[Date]])</f>
        <v>19</v>
      </c>
      <c r="R1562" s="8">
        <f>MONTH(Tabla1[[#This Row],[Date]])</f>
        <v>7</v>
      </c>
      <c r="S1562" s="8">
        <f>YEAR(Tabla1[[#This Row],[Date]])</f>
        <v>2022</v>
      </c>
    </row>
    <row r="1563" spans="1:19" x14ac:dyDescent="0.2">
      <c r="A1563">
        <v>1562</v>
      </c>
      <c r="B1563" s="1">
        <v>44761</v>
      </c>
      <c r="C1563" t="s">
        <v>260</v>
      </c>
      <c r="D1563" t="s">
        <v>809</v>
      </c>
      <c r="E1563">
        <v>1</v>
      </c>
      <c r="F1563" t="s">
        <v>476</v>
      </c>
      <c r="G1563" t="s">
        <v>266</v>
      </c>
      <c r="H1563" t="s">
        <v>497</v>
      </c>
      <c r="M1563" s="2">
        <v>1700</v>
      </c>
      <c r="N1563" s="2">
        <v>3000</v>
      </c>
      <c r="O1563" s="2">
        <f>IF(Tabla1[[#This Row],[Mov]]="VNT",Tabla1[[#This Row],[Sale]]-Tabla1[[#This Row],[Cost]],-Tabla1[[#This Row],[Cost]]*Tabla1[[#This Row],[Cant]])</f>
        <v>1300</v>
      </c>
      <c r="P1563" s="8">
        <f>IF(Tabla1[[#This Row],[Mov]]="VNT",-Tabla1[[#This Row],[Cant]],Tabla1[[#This Row],[Cant]])</f>
        <v>-1</v>
      </c>
      <c r="Q1563" s="8">
        <f>DAY(Tabla1[[#This Row],[Date]])</f>
        <v>19</v>
      </c>
      <c r="R1563" s="8">
        <f>MONTH(Tabla1[[#This Row],[Date]])</f>
        <v>7</v>
      </c>
      <c r="S1563" s="8">
        <f>YEAR(Tabla1[[#This Row],[Date]])</f>
        <v>2022</v>
      </c>
    </row>
    <row r="1564" spans="1:19" x14ac:dyDescent="0.2">
      <c r="A1564">
        <v>1563</v>
      </c>
      <c r="B1564" s="1">
        <v>44761</v>
      </c>
      <c r="C1564" t="s">
        <v>260</v>
      </c>
      <c r="D1564" t="s">
        <v>809</v>
      </c>
      <c r="E1564">
        <v>1</v>
      </c>
      <c r="F1564" t="s">
        <v>476</v>
      </c>
      <c r="G1564" t="s">
        <v>266</v>
      </c>
      <c r="H1564" t="s">
        <v>497</v>
      </c>
      <c r="M1564" s="2">
        <v>1700</v>
      </c>
      <c r="N1564" s="2">
        <v>3000</v>
      </c>
      <c r="O1564" s="2">
        <f>IF(Tabla1[[#This Row],[Mov]]="VNT",Tabla1[[#This Row],[Sale]]-Tabla1[[#This Row],[Cost]],-Tabla1[[#This Row],[Cost]]*Tabla1[[#This Row],[Cant]])</f>
        <v>1300</v>
      </c>
      <c r="P1564" s="8">
        <f>IF(Tabla1[[#This Row],[Mov]]="VNT",-Tabla1[[#This Row],[Cant]],Tabla1[[#This Row],[Cant]])</f>
        <v>-1</v>
      </c>
      <c r="Q1564" s="8">
        <f>DAY(Tabla1[[#This Row],[Date]])</f>
        <v>19</v>
      </c>
      <c r="R1564" s="8">
        <f>MONTH(Tabla1[[#This Row],[Date]])</f>
        <v>7</v>
      </c>
      <c r="S1564" s="8">
        <f>YEAR(Tabla1[[#This Row],[Date]])</f>
        <v>2022</v>
      </c>
    </row>
    <row r="1565" spans="1:19" x14ac:dyDescent="0.2">
      <c r="A1565">
        <v>1564</v>
      </c>
      <c r="B1565" s="1">
        <v>44761</v>
      </c>
      <c r="C1565" t="s">
        <v>260</v>
      </c>
      <c r="D1565" t="s">
        <v>332</v>
      </c>
      <c r="E1565">
        <v>1</v>
      </c>
      <c r="F1565" t="s">
        <v>342</v>
      </c>
      <c r="G1565" t="s">
        <v>284</v>
      </c>
      <c r="H1565" t="s">
        <v>1017</v>
      </c>
      <c r="M1565" s="2">
        <v>1000</v>
      </c>
      <c r="N1565" s="2">
        <v>10000</v>
      </c>
      <c r="O1565" s="2">
        <f>IF(Tabla1[[#This Row],[Mov]]="VNT",Tabla1[[#This Row],[Sale]]-Tabla1[[#This Row],[Cost]],-Tabla1[[#This Row],[Cost]]*Tabla1[[#This Row],[Cant]])</f>
        <v>9000</v>
      </c>
      <c r="P1565" s="8">
        <f>IF(Tabla1[[#This Row],[Mov]]="VNT",-Tabla1[[#This Row],[Cant]],Tabla1[[#This Row],[Cant]])</f>
        <v>-1</v>
      </c>
      <c r="Q1565" s="8">
        <f>DAY(Tabla1[[#This Row],[Date]])</f>
        <v>19</v>
      </c>
      <c r="R1565" s="8">
        <f>MONTH(Tabla1[[#This Row],[Date]])</f>
        <v>7</v>
      </c>
      <c r="S1565" s="8">
        <f>YEAR(Tabla1[[#This Row],[Date]])</f>
        <v>2022</v>
      </c>
    </row>
    <row r="1566" spans="1:19" x14ac:dyDescent="0.2">
      <c r="A1566">
        <v>1565</v>
      </c>
      <c r="B1566" s="1">
        <v>44761</v>
      </c>
      <c r="C1566" t="s">
        <v>260</v>
      </c>
      <c r="D1566" t="s">
        <v>332</v>
      </c>
      <c r="E1566">
        <v>1</v>
      </c>
      <c r="F1566" t="s">
        <v>532</v>
      </c>
      <c r="G1566" t="s">
        <v>273</v>
      </c>
      <c r="H1566" t="s">
        <v>733</v>
      </c>
      <c r="M1566" s="2">
        <v>18000</v>
      </c>
      <c r="N1566" s="2">
        <v>35000</v>
      </c>
      <c r="O1566" s="2">
        <f>IF(Tabla1[[#This Row],[Mov]]="VNT",Tabla1[[#This Row],[Sale]]-Tabla1[[#This Row],[Cost]],-Tabla1[[#This Row],[Cost]]*Tabla1[[#This Row],[Cant]])</f>
        <v>17000</v>
      </c>
      <c r="P1566" s="8">
        <f>IF(Tabla1[[#This Row],[Mov]]="VNT",-Tabla1[[#This Row],[Cant]],Tabla1[[#This Row],[Cant]])</f>
        <v>-1</v>
      </c>
      <c r="Q1566" s="8">
        <f>DAY(Tabla1[[#This Row],[Date]])</f>
        <v>19</v>
      </c>
      <c r="R1566" s="8">
        <f>MONTH(Tabla1[[#This Row],[Date]])</f>
        <v>7</v>
      </c>
      <c r="S1566" s="8">
        <f>YEAR(Tabla1[[#This Row],[Date]])</f>
        <v>2022</v>
      </c>
    </row>
    <row r="1567" spans="1:19" x14ac:dyDescent="0.2">
      <c r="A1567">
        <v>1566</v>
      </c>
      <c r="B1567" s="1">
        <v>44761</v>
      </c>
      <c r="C1567" t="s">
        <v>260</v>
      </c>
      <c r="D1567" t="s">
        <v>332</v>
      </c>
      <c r="E1567">
        <v>1</v>
      </c>
      <c r="F1567" t="s">
        <v>532</v>
      </c>
      <c r="G1567" t="s">
        <v>273</v>
      </c>
      <c r="H1567" t="s">
        <v>733</v>
      </c>
      <c r="M1567" s="2">
        <v>18000</v>
      </c>
      <c r="N1567" s="2">
        <v>33000</v>
      </c>
      <c r="O1567" s="2">
        <f>IF(Tabla1[[#This Row],[Mov]]="VNT",Tabla1[[#This Row],[Sale]]-Tabla1[[#This Row],[Cost]],-Tabla1[[#This Row],[Cost]]*Tabla1[[#This Row],[Cant]])</f>
        <v>15000</v>
      </c>
      <c r="P1567" s="8">
        <f>IF(Tabla1[[#This Row],[Mov]]="VNT",-Tabla1[[#This Row],[Cant]],Tabla1[[#This Row],[Cant]])</f>
        <v>-1</v>
      </c>
      <c r="Q1567" s="8">
        <f>DAY(Tabla1[[#This Row],[Date]])</f>
        <v>19</v>
      </c>
      <c r="R1567" s="8">
        <f>MONTH(Tabla1[[#This Row],[Date]])</f>
        <v>7</v>
      </c>
      <c r="S1567" s="8">
        <f>YEAR(Tabla1[[#This Row],[Date]])</f>
        <v>2022</v>
      </c>
    </row>
    <row r="1568" spans="1:19" x14ac:dyDescent="0.2">
      <c r="A1568">
        <v>1567</v>
      </c>
      <c r="B1568" s="1">
        <v>44761</v>
      </c>
      <c r="C1568" t="s">
        <v>260</v>
      </c>
      <c r="D1568" t="s">
        <v>332</v>
      </c>
      <c r="E1568">
        <v>1</v>
      </c>
      <c r="F1568" t="s">
        <v>26</v>
      </c>
      <c r="G1568" t="s">
        <v>266</v>
      </c>
      <c r="H1568" t="s">
        <v>335</v>
      </c>
      <c r="M1568" s="2">
        <v>2500</v>
      </c>
      <c r="N1568" s="2">
        <v>7000</v>
      </c>
      <c r="O1568" s="2">
        <f>IF(Tabla1[[#This Row],[Mov]]="VNT",Tabla1[[#This Row],[Sale]]-Tabla1[[#This Row],[Cost]],-Tabla1[[#This Row],[Cost]]*Tabla1[[#This Row],[Cant]])</f>
        <v>4500</v>
      </c>
      <c r="P1568" s="8">
        <f>IF(Tabla1[[#This Row],[Mov]]="VNT",-Tabla1[[#This Row],[Cant]],Tabla1[[#This Row],[Cant]])</f>
        <v>-1</v>
      </c>
      <c r="Q1568" s="8">
        <f>DAY(Tabla1[[#This Row],[Date]])</f>
        <v>19</v>
      </c>
      <c r="R1568" s="8">
        <f>MONTH(Tabla1[[#This Row],[Date]])</f>
        <v>7</v>
      </c>
      <c r="S1568" s="8">
        <f>YEAR(Tabla1[[#This Row],[Date]])</f>
        <v>2022</v>
      </c>
    </row>
    <row r="1569" spans="1:19" x14ac:dyDescent="0.2">
      <c r="A1569">
        <v>1568</v>
      </c>
      <c r="B1569" s="1">
        <v>44761</v>
      </c>
      <c r="C1569" t="s">
        <v>260</v>
      </c>
      <c r="D1569" t="s">
        <v>332</v>
      </c>
      <c r="E1569">
        <v>1</v>
      </c>
      <c r="F1569" t="s">
        <v>586</v>
      </c>
      <c r="G1569" t="s">
        <v>284</v>
      </c>
      <c r="H1569" t="s">
        <v>250</v>
      </c>
      <c r="M1569" s="2">
        <v>8000</v>
      </c>
      <c r="N1569" s="2">
        <v>20000</v>
      </c>
      <c r="O1569" s="2">
        <f>IF(Tabla1[[#This Row],[Mov]]="VNT",Tabla1[[#This Row],[Sale]]-Tabla1[[#This Row],[Cost]],-Tabla1[[#This Row],[Cost]]*Tabla1[[#This Row],[Cant]])</f>
        <v>12000</v>
      </c>
      <c r="P1569" s="8">
        <f>IF(Tabla1[[#This Row],[Mov]]="VNT",-Tabla1[[#This Row],[Cant]],Tabla1[[#This Row],[Cant]])</f>
        <v>-1</v>
      </c>
      <c r="Q1569" s="8">
        <f>DAY(Tabla1[[#This Row],[Date]])</f>
        <v>19</v>
      </c>
      <c r="R1569" s="8">
        <f>MONTH(Tabla1[[#This Row],[Date]])</f>
        <v>7</v>
      </c>
      <c r="S1569" s="8">
        <f>YEAR(Tabla1[[#This Row],[Date]])</f>
        <v>2022</v>
      </c>
    </row>
    <row r="1570" spans="1:19" x14ac:dyDescent="0.2">
      <c r="A1570">
        <v>1569</v>
      </c>
      <c r="B1570" s="1">
        <v>44761</v>
      </c>
      <c r="C1570" t="s">
        <v>260</v>
      </c>
      <c r="D1570" t="s">
        <v>332</v>
      </c>
      <c r="E1570">
        <v>1</v>
      </c>
      <c r="F1570" t="s">
        <v>586</v>
      </c>
      <c r="G1570" t="s">
        <v>263</v>
      </c>
      <c r="H1570" t="s">
        <v>1018</v>
      </c>
      <c r="M1570" s="2">
        <v>8000</v>
      </c>
      <c r="N1570" s="2">
        <v>20000</v>
      </c>
      <c r="O1570" s="2">
        <f>IF(Tabla1[[#This Row],[Mov]]="VNT",Tabla1[[#This Row],[Sale]]-Tabla1[[#This Row],[Cost]],-Tabla1[[#This Row],[Cost]]*Tabla1[[#This Row],[Cant]])</f>
        <v>12000</v>
      </c>
      <c r="P1570" s="8">
        <f>IF(Tabla1[[#This Row],[Mov]]="VNT",-Tabla1[[#This Row],[Cant]],Tabla1[[#This Row],[Cant]])</f>
        <v>-1</v>
      </c>
      <c r="Q1570" s="8">
        <f>DAY(Tabla1[[#This Row],[Date]])</f>
        <v>19</v>
      </c>
      <c r="R1570" s="8">
        <f>MONTH(Tabla1[[#This Row],[Date]])</f>
        <v>7</v>
      </c>
      <c r="S1570" s="8">
        <f>YEAR(Tabla1[[#This Row],[Date]])</f>
        <v>2022</v>
      </c>
    </row>
    <row r="1571" spans="1:19" x14ac:dyDescent="0.2">
      <c r="A1571">
        <v>1570</v>
      </c>
      <c r="B1571" s="1">
        <v>44761</v>
      </c>
      <c r="C1571" t="s">
        <v>260</v>
      </c>
      <c r="D1571" t="s">
        <v>332</v>
      </c>
      <c r="E1571">
        <v>1</v>
      </c>
      <c r="F1571" t="s">
        <v>342</v>
      </c>
      <c r="G1571" t="s">
        <v>263</v>
      </c>
      <c r="H1571" t="s">
        <v>282</v>
      </c>
      <c r="M1571" s="2">
        <v>1000</v>
      </c>
      <c r="N1571" s="2">
        <v>10000</v>
      </c>
      <c r="O1571" s="2">
        <f>IF(Tabla1[[#This Row],[Mov]]="VNT",Tabla1[[#This Row],[Sale]]-Tabla1[[#This Row],[Cost]],-Tabla1[[#This Row],[Cost]]*Tabla1[[#This Row],[Cant]])</f>
        <v>9000</v>
      </c>
      <c r="P1571" s="8">
        <f>IF(Tabla1[[#This Row],[Mov]]="VNT",-Tabla1[[#This Row],[Cant]],Tabla1[[#This Row],[Cant]])</f>
        <v>-1</v>
      </c>
      <c r="Q1571" s="8">
        <f>DAY(Tabla1[[#This Row],[Date]])</f>
        <v>19</v>
      </c>
      <c r="R1571" s="8">
        <f>MONTH(Tabla1[[#This Row],[Date]])</f>
        <v>7</v>
      </c>
      <c r="S1571" s="8">
        <f>YEAR(Tabla1[[#This Row],[Date]])</f>
        <v>2022</v>
      </c>
    </row>
    <row r="1572" spans="1:19" x14ac:dyDescent="0.2">
      <c r="A1572">
        <v>1571</v>
      </c>
      <c r="B1572" s="1">
        <v>44761</v>
      </c>
      <c r="C1572" t="s">
        <v>260</v>
      </c>
      <c r="D1572" t="s">
        <v>332</v>
      </c>
      <c r="E1572">
        <v>1</v>
      </c>
      <c r="F1572" t="s">
        <v>116</v>
      </c>
      <c r="G1572" t="s">
        <v>382</v>
      </c>
      <c r="H1572" t="s">
        <v>514</v>
      </c>
      <c r="M1572" s="2">
        <v>5610</v>
      </c>
      <c r="N1572" s="2">
        <v>6000</v>
      </c>
      <c r="O1572" s="2">
        <f>IF(Tabla1[[#This Row],[Mov]]="VNT",Tabla1[[#This Row],[Sale]]-Tabla1[[#This Row],[Cost]],-Tabla1[[#This Row],[Cost]]*Tabla1[[#This Row],[Cant]])</f>
        <v>390</v>
      </c>
      <c r="P1572" s="8">
        <f>IF(Tabla1[[#This Row],[Mov]]="VNT",-Tabla1[[#This Row],[Cant]],Tabla1[[#This Row],[Cant]])</f>
        <v>-1</v>
      </c>
      <c r="Q1572" s="8">
        <f>DAY(Tabla1[[#This Row],[Date]])</f>
        <v>19</v>
      </c>
      <c r="R1572" s="8">
        <f>MONTH(Tabla1[[#This Row],[Date]])</f>
        <v>7</v>
      </c>
      <c r="S1572" s="8">
        <f>YEAR(Tabla1[[#This Row],[Date]])</f>
        <v>2022</v>
      </c>
    </row>
    <row r="1573" spans="1:19" x14ac:dyDescent="0.2">
      <c r="A1573">
        <v>1572</v>
      </c>
      <c r="B1573" s="1">
        <v>44761</v>
      </c>
      <c r="C1573" t="s">
        <v>260</v>
      </c>
      <c r="D1573" t="s">
        <v>332</v>
      </c>
      <c r="E1573">
        <v>1</v>
      </c>
      <c r="F1573" t="s">
        <v>224</v>
      </c>
      <c r="G1573" t="s">
        <v>263</v>
      </c>
      <c r="H1573" t="s">
        <v>391</v>
      </c>
      <c r="M1573" s="2">
        <v>10000</v>
      </c>
      <c r="N1573" s="2">
        <v>20000</v>
      </c>
      <c r="O1573" s="2">
        <f>IF(Tabla1[[#This Row],[Mov]]="VNT",Tabla1[[#This Row],[Sale]]-Tabla1[[#This Row],[Cost]],-Tabla1[[#This Row],[Cost]]*Tabla1[[#This Row],[Cant]])</f>
        <v>10000</v>
      </c>
      <c r="P1573" s="8">
        <f>IF(Tabla1[[#This Row],[Mov]]="VNT",-Tabla1[[#This Row],[Cant]],Tabla1[[#This Row],[Cant]])</f>
        <v>-1</v>
      </c>
      <c r="Q1573" s="8">
        <f>DAY(Tabla1[[#This Row],[Date]])</f>
        <v>19</v>
      </c>
      <c r="R1573" s="8">
        <f>MONTH(Tabla1[[#This Row],[Date]])</f>
        <v>7</v>
      </c>
      <c r="S1573" s="8">
        <f>YEAR(Tabla1[[#This Row],[Date]])</f>
        <v>2022</v>
      </c>
    </row>
    <row r="1574" spans="1:19" x14ac:dyDescent="0.2">
      <c r="A1574">
        <v>1573</v>
      </c>
      <c r="B1574" s="1">
        <v>44761</v>
      </c>
      <c r="C1574" t="s">
        <v>260</v>
      </c>
      <c r="D1574" t="s">
        <v>1019</v>
      </c>
      <c r="E1574">
        <v>1</v>
      </c>
      <c r="F1574" t="s">
        <v>48</v>
      </c>
      <c r="G1574" t="s">
        <v>1020</v>
      </c>
      <c r="H1574" t="s">
        <v>1021</v>
      </c>
      <c r="M1574" s="2">
        <v>90000</v>
      </c>
      <c r="N1574" s="2">
        <v>125000</v>
      </c>
      <c r="O1574" s="2">
        <f>IF(Tabla1[[#This Row],[Mov]]="VNT",Tabla1[[#This Row],[Sale]]-Tabla1[[#This Row],[Cost]],-Tabla1[[#This Row],[Cost]]*Tabla1[[#This Row],[Cant]])</f>
        <v>35000</v>
      </c>
      <c r="P1574" s="8">
        <f>IF(Tabla1[[#This Row],[Mov]]="VNT",-Tabla1[[#This Row],[Cant]],Tabla1[[#This Row],[Cant]])</f>
        <v>-1</v>
      </c>
      <c r="Q1574" s="8">
        <f>DAY(Tabla1[[#This Row],[Date]])</f>
        <v>19</v>
      </c>
      <c r="R1574" s="8">
        <f>MONTH(Tabla1[[#This Row],[Date]])</f>
        <v>7</v>
      </c>
      <c r="S1574" s="8">
        <f>YEAR(Tabla1[[#This Row],[Date]])</f>
        <v>2022</v>
      </c>
    </row>
    <row r="1575" spans="1:19" x14ac:dyDescent="0.2">
      <c r="A1575">
        <v>1574</v>
      </c>
      <c r="B1575" s="1">
        <v>44761</v>
      </c>
      <c r="C1575" t="s">
        <v>260</v>
      </c>
      <c r="D1575" t="s">
        <v>332</v>
      </c>
      <c r="E1575">
        <v>1</v>
      </c>
      <c r="F1575" t="s">
        <v>116</v>
      </c>
      <c r="G1575" t="s">
        <v>382</v>
      </c>
      <c r="H1575" t="s">
        <v>514</v>
      </c>
      <c r="M1575" s="2">
        <v>2805</v>
      </c>
      <c r="N1575" s="2">
        <v>3000</v>
      </c>
      <c r="O1575" s="2">
        <f>IF(Tabla1[[#This Row],[Mov]]="VNT",Tabla1[[#This Row],[Sale]]-Tabla1[[#This Row],[Cost]],-Tabla1[[#This Row],[Cost]]*Tabla1[[#This Row],[Cant]])</f>
        <v>195</v>
      </c>
      <c r="P1575" s="8">
        <f>IF(Tabla1[[#This Row],[Mov]]="VNT",-Tabla1[[#This Row],[Cant]],Tabla1[[#This Row],[Cant]])</f>
        <v>-1</v>
      </c>
      <c r="Q1575" s="8">
        <f>DAY(Tabla1[[#This Row],[Date]])</f>
        <v>19</v>
      </c>
      <c r="R1575" s="8">
        <f>MONTH(Tabla1[[#This Row],[Date]])</f>
        <v>7</v>
      </c>
      <c r="S1575" s="8">
        <f>YEAR(Tabla1[[#This Row],[Date]])</f>
        <v>2022</v>
      </c>
    </row>
    <row r="1576" spans="1:19" x14ac:dyDescent="0.2">
      <c r="A1576">
        <v>1575</v>
      </c>
      <c r="B1576" s="1">
        <v>44762</v>
      </c>
      <c r="C1576" t="s">
        <v>260</v>
      </c>
      <c r="D1576" t="s">
        <v>809</v>
      </c>
      <c r="E1576">
        <v>1</v>
      </c>
      <c r="F1576" t="s">
        <v>476</v>
      </c>
      <c r="G1576" t="s">
        <v>266</v>
      </c>
      <c r="H1576" t="s">
        <v>497</v>
      </c>
      <c r="M1576" s="2">
        <v>1800</v>
      </c>
      <c r="N1576" s="2">
        <v>3000</v>
      </c>
      <c r="O1576" s="2">
        <f>IF(Tabla1[[#This Row],[Mov]]="VNT",Tabla1[[#This Row],[Sale]]-Tabla1[[#This Row],[Cost]],-Tabla1[[#This Row],[Cost]]*Tabla1[[#This Row],[Cant]])</f>
        <v>1200</v>
      </c>
      <c r="P1576" s="8">
        <f>IF(Tabla1[[#This Row],[Mov]]="VNT",-Tabla1[[#This Row],[Cant]],Tabla1[[#This Row],[Cant]])</f>
        <v>-1</v>
      </c>
      <c r="Q1576" s="8">
        <f>DAY(Tabla1[[#This Row],[Date]])</f>
        <v>20</v>
      </c>
      <c r="R1576" s="8">
        <f>MONTH(Tabla1[[#This Row],[Date]])</f>
        <v>7</v>
      </c>
      <c r="S1576" s="8">
        <f>YEAR(Tabla1[[#This Row],[Date]])</f>
        <v>2022</v>
      </c>
    </row>
    <row r="1577" spans="1:19" x14ac:dyDescent="0.2">
      <c r="A1577">
        <v>1576</v>
      </c>
      <c r="B1577" s="1">
        <v>44762</v>
      </c>
      <c r="C1577" t="s">
        <v>260</v>
      </c>
      <c r="D1577" t="s">
        <v>809</v>
      </c>
      <c r="E1577">
        <v>1</v>
      </c>
      <c r="F1577" t="s">
        <v>476</v>
      </c>
      <c r="G1577" t="s">
        <v>266</v>
      </c>
      <c r="H1577" t="s">
        <v>497</v>
      </c>
      <c r="M1577" s="2">
        <v>1800</v>
      </c>
      <c r="N1577" s="2">
        <v>3000</v>
      </c>
      <c r="O1577" s="2">
        <f>IF(Tabla1[[#This Row],[Mov]]="VNT",Tabla1[[#This Row],[Sale]]-Tabla1[[#This Row],[Cost]],-Tabla1[[#This Row],[Cost]]*Tabla1[[#This Row],[Cant]])</f>
        <v>1200</v>
      </c>
      <c r="P1577" s="8">
        <f>IF(Tabla1[[#This Row],[Mov]]="VNT",-Tabla1[[#This Row],[Cant]],Tabla1[[#This Row],[Cant]])</f>
        <v>-1</v>
      </c>
      <c r="Q1577" s="8">
        <f>DAY(Tabla1[[#This Row],[Date]])</f>
        <v>20</v>
      </c>
      <c r="R1577" s="8">
        <f>MONTH(Tabla1[[#This Row],[Date]])</f>
        <v>7</v>
      </c>
      <c r="S1577" s="8">
        <f>YEAR(Tabla1[[#This Row],[Date]])</f>
        <v>2022</v>
      </c>
    </row>
    <row r="1578" spans="1:19" x14ac:dyDescent="0.2">
      <c r="A1578">
        <v>1577</v>
      </c>
      <c r="B1578" s="1">
        <v>44762</v>
      </c>
      <c r="C1578" t="s">
        <v>260</v>
      </c>
      <c r="D1578" t="s">
        <v>809</v>
      </c>
      <c r="E1578">
        <v>1</v>
      </c>
      <c r="F1578" t="s">
        <v>476</v>
      </c>
      <c r="G1578" t="s">
        <v>266</v>
      </c>
      <c r="H1578" t="s">
        <v>497</v>
      </c>
      <c r="M1578" s="2">
        <v>1800</v>
      </c>
      <c r="N1578" s="2">
        <v>3000</v>
      </c>
      <c r="O1578" s="2">
        <f>IF(Tabla1[[#This Row],[Mov]]="VNT",Tabla1[[#This Row],[Sale]]-Tabla1[[#This Row],[Cost]],-Tabla1[[#This Row],[Cost]]*Tabla1[[#This Row],[Cant]])</f>
        <v>1200</v>
      </c>
      <c r="P1578" s="8">
        <f>IF(Tabla1[[#This Row],[Mov]]="VNT",-Tabla1[[#This Row],[Cant]],Tabla1[[#This Row],[Cant]])</f>
        <v>-1</v>
      </c>
      <c r="Q1578" s="8">
        <f>DAY(Tabla1[[#This Row],[Date]])</f>
        <v>20</v>
      </c>
      <c r="R1578" s="8">
        <f>MONTH(Tabla1[[#This Row],[Date]])</f>
        <v>7</v>
      </c>
      <c r="S1578" s="8">
        <f>YEAR(Tabla1[[#This Row],[Date]])</f>
        <v>2022</v>
      </c>
    </row>
    <row r="1579" spans="1:19" x14ac:dyDescent="0.2">
      <c r="A1579">
        <v>1578</v>
      </c>
      <c r="B1579" s="1">
        <v>44762</v>
      </c>
      <c r="C1579" t="s">
        <v>260</v>
      </c>
      <c r="D1579" t="s">
        <v>809</v>
      </c>
      <c r="E1579">
        <v>1</v>
      </c>
      <c r="F1579" t="s">
        <v>476</v>
      </c>
      <c r="G1579" t="s">
        <v>266</v>
      </c>
      <c r="H1579" t="s">
        <v>497</v>
      </c>
      <c r="M1579" s="2">
        <v>1800</v>
      </c>
      <c r="N1579" s="2">
        <v>3000</v>
      </c>
      <c r="O1579" s="2">
        <f>IF(Tabla1[[#This Row],[Mov]]="VNT",Tabla1[[#This Row],[Sale]]-Tabla1[[#This Row],[Cost]],-Tabla1[[#This Row],[Cost]]*Tabla1[[#This Row],[Cant]])</f>
        <v>1200</v>
      </c>
      <c r="P1579" s="8">
        <f>IF(Tabla1[[#This Row],[Mov]]="VNT",-Tabla1[[#This Row],[Cant]],Tabla1[[#This Row],[Cant]])</f>
        <v>-1</v>
      </c>
      <c r="Q1579" s="8">
        <f>DAY(Tabla1[[#This Row],[Date]])</f>
        <v>20</v>
      </c>
      <c r="R1579" s="8">
        <f>MONTH(Tabla1[[#This Row],[Date]])</f>
        <v>7</v>
      </c>
      <c r="S1579" s="8">
        <f>YEAR(Tabla1[[#This Row],[Date]])</f>
        <v>2022</v>
      </c>
    </row>
    <row r="1580" spans="1:19" x14ac:dyDescent="0.2">
      <c r="A1580">
        <v>1579</v>
      </c>
      <c r="B1580" s="1">
        <v>44762</v>
      </c>
      <c r="C1580" t="s">
        <v>260</v>
      </c>
      <c r="D1580" t="s">
        <v>809</v>
      </c>
      <c r="E1580">
        <v>1</v>
      </c>
      <c r="F1580" t="s">
        <v>476</v>
      </c>
      <c r="G1580" t="s">
        <v>266</v>
      </c>
      <c r="H1580" t="s">
        <v>497</v>
      </c>
      <c r="M1580" s="2">
        <v>1800</v>
      </c>
      <c r="N1580" s="2">
        <v>3000</v>
      </c>
      <c r="O1580" s="2">
        <f>IF(Tabla1[[#This Row],[Mov]]="VNT",Tabla1[[#This Row],[Sale]]-Tabla1[[#This Row],[Cost]],-Tabla1[[#This Row],[Cost]]*Tabla1[[#This Row],[Cant]])</f>
        <v>1200</v>
      </c>
      <c r="P1580" s="8">
        <f>IF(Tabla1[[#This Row],[Mov]]="VNT",-Tabla1[[#This Row],[Cant]],Tabla1[[#This Row],[Cant]])</f>
        <v>-1</v>
      </c>
      <c r="Q1580" s="8">
        <f>DAY(Tabla1[[#This Row],[Date]])</f>
        <v>20</v>
      </c>
      <c r="R1580" s="8">
        <f>MONTH(Tabla1[[#This Row],[Date]])</f>
        <v>7</v>
      </c>
      <c r="S1580" s="8">
        <f>YEAR(Tabla1[[#This Row],[Date]])</f>
        <v>2022</v>
      </c>
    </row>
    <row r="1581" spans="1:19" x14ac:dyDescent="0.2">
      <c r="A1581">
        <v>1580</v>
      </c>
      <c r="B1581" s="1">
        <v>44762</v>
      </c>
      <c r="C1581" t="s">
        <v>260</v>
      </c>
      <c r="D1581" t="s">
        <v>332</v>
      </c>
      <c r="E1581">
        <v>1</v>
      </c>
      <c r="F1581" t="s">
        <v>455</v>
      </c>
      <c r="G1581" t="s">
        <v>600</v>
      </c>
      <c r="H1581" t="s">
        <v>601</v>
      </c>
      <c r="M1581" s="2">
        <v>1000</v>
      </c>
      <c r="N1581" s="2">
        <v>3000</v>
      </c>
      <c r="O1581" s="2">
        <f>IF(Tabla1[[#This Row],[Mov]]="VNT",Tabla1[[#This Row],[Sale]]-Tabla1[[#This Row],[Cost]],-Tabla1[[#This Row],[Cost]]*Tabla1[[#This Row],[Cant]])</f>
        <v>2000</v>
      </c>
      <c r="P1581" s="8">
        <f>IF(Tabla1[[#This Row],[Mov]]="VNT",-Tabla1[[#This Row],[Cant]],Tabla1[[#This Row],[Cant]])</f>
        <v>-1</v>
      </c>
      <c r="Q1581" s="8">
        <f>DAY(Tabla1[[#This Row],[Date]])</f>
        <v>20</v>
      </c>
      <c r="R1581" s="8">
        <f>MONTH(Tabla1[[#This Row],[Date]])</f>
        <v>7</v>
      </c>
      <c r="S1581" s="8">
        <f>YEAR(Tabla1[[#This Row],[Date]])</f>
        <v>2022</v>
      </c>
    </row>
    <row r="1582" spans="1:19" x14ac:dyDescent="0.2">
      <c r="A1582">
        <v>1581</v>
      </c>
      <c r="B1582" s="1">
        <v>44762</v>
      </c>
      <c r="C1582" t="s">
        <v>260</v>
      </c>
      <c r="D1582" t="s">
        <v>332</v>
      </c>
      <c r="E1582">
        <v>1</v>
      </c>
      <c r="F1582" t="s">
        <v>116</v>
      </c>
      <c r="G1582" t="s">
        <v>347</v>
      </c>
      <c r="H1582" t="s">
        <v>518</v>
      </c>
      <c r="M1582" s="2">
        <v>9350</v>
      </c>
      <c r="N1582" s="2">
        <v>10000</v>
      </c>
      <c r="O1582" s="2">
        <f>IF(Tabla1[[#This Row],[Mov]]="VNT",Tabla1[[#This Row],[Sale]]-Tabla1[[#This Row],[Cost]],-Tabla1[[#This Row],[Cost]]*Tabla1[[#This Row],[Cant]])</f>
        <v>650</v>
      </c>
      <c r="P1582" s="8">
        <f>IF(Tabla1[[#This Row],[Mov]]="VNT",-Tabla1[[#This Row],[Cant]],Tabla1[[#This Row],[Cant]])</f>
        <v>-1</v>
      </c>
      <c r="Q1582" s="8">
        <f>DAY(Tabla1[[#This Row],[Date]])</f>
        <v>20</v>
      </c>
      <c r="R1582" s="8">
        <f>MONTH(Tabla1[[#This Row],[Date]])</f>
        <v>7</v>
      </c>
      <c r="S1582" s="8">
        <f>YEAR(Tabla1[[#This Row],[Date]])</f>
        <v>2022</v>
      </c>
    </row>
    <row r="1583" spans="1:19" x14ac:dyDescent="0.2">
      <c r="A1583">
        <v>1582</v>
      </c>
      <c r="B1583" s="1">
        <v>44762</v>
      </c>
      <c r="C1583" t="s">
        <v>260</v>
      </c>
      <c r="D1583" t="s">
        <v>332</v>
      </c>
      <c r="E1583">
        <v>1</v>
      </c>
      <c r="F1583" t="s">
        <v>458</v>
      </c>
      <c r="G1583" t="s">
        <v>943</v>
      </c>
      <c r="H1583" t="s">
        <v>644</v>
      </c>
      <c r="L1583" t="s">
        <v>1024</v>
      </c>
      <c r="M1583" s="2">
        <v>0</v>
      </c>
      <c r="N1583" s="2">
        <v>7000</v>
      </c>
      <c r="O1583" s="2">
        <f>IF(Tabla1[[#This Row],[Mov]]="VNT",Tabla1[[#This Row],[Sale]]-Tabla1[[#This Row],[Cost]],-Tabla1[[#This Row],[Cost]]*Tabla1[[#This Row],[Cant]])</f>
        <v>7000</v>
      </c>
      <c r="P1583" s="8">
        <f>IF(Tabla1[[#This Row],[Mov]]="VNT",-Tabla1[[#This Row],[Cant]],Tabla1[[#This Row],[Cant]])</f>
        <v>-1</v>
      </c>
      <c r="Q1583" s="8">
        <f>DAY(Tabla1[[#This Row],[Date]])</f>
        <v>20</v>
      </c>
      <c r="R1583" s="8">
        <f>MONTH(Tabla1[[#This Row],[Date]])</f>
        <v>7</v>
      </c>
      <c r="S1583" s="8">
        <f>YEAR(Tabla1[[#This Row],[Date]])</f>
        <v>2022</v>
      </c>
    </row>
    <row r="1584" spans="1:19" x14ac:dyDescent="0.2">
      <c r="A1584">
        <v>1583</v>
      </c>
      <c r="B1584" s="1">
        <v>44762</v>
      </c>
      <c r="C1584" t="s">
        <v>260</v>
      </c>
      <c r="D1584" t="s">
        <v>332</v>
      </c>
      <c r="E1584">
        <v>1</v>
      </c>
      <c r="F1584" t="s">
        <v>458</v>
      </c>
      <c r="G1584" t="s">
        <v>266</v>
      </c>
      <c r="H1584" t="s">
        <v>2112</v>
      </c>
      <c r="M1584" s="2">
        <v>0</v>
      </c>
      <c r="N1584" s="2">
        <v>1000</v>
      </c>
      <c r="O1584" s="2">
        <f>IF(Tabla1[[#This Row],[Mov]]="VNT",Tabla1[[#This Row],[Sale]]-Tabla1[[#This Row],[Cost]],-Tabla1[[#This Row],[Cost]]*Tabla1[[#This Row],[Cant]])</f>
        <v>1000</v>
      </c>
      <c r="P1584" s="8">
        <f>IF(Tabla1[[#This Row],[Mov]]="VNT",-Tabla1[[#This Row],[Cant]],Tabla1[[#This Row],[Cant]])</f>
        <v>-1</v>
      </c>
      <c r="Q1584" s="8">
        <f>DAY(Tabla1[[#This Row],[Date]])</f>
        <v>20</v>
      </c>
      <c r="R1584" s="8">
        <f>MONTH(Tabla1[[#This Row],[Date]])</f>
        <v>7</v>
      </c>
      <c r="S1584" s="8">
        <f>YEAR(Tabla1[[#This Row],[Date]])</f>
        <v>2022</v>
      </c>
    </row>
    <row r="1585" spans="1:19" x14ac:dyDescent="0.2">
      <c r="A1585">
        <v>1584</v>
      </c>
      <c r="B1585" s="1">
        <v>44762</v>
      </c>
      <c r="C1585" t="s">
        <v>260</v>
      </c>
      <c r="D1585" t="s">
        <v>332</v>
      </c>
      <c r="E1585">
        <v>1</v>
      </c>
      <c r="F1585" t="s">
        <v>30</v>
      </c>
      <c r="G1585" t="s">
        <v>346</v>
      </c>
      <c r="H1585" t="s">
        <v>1025</v>
      </c>
      <c r="I1585" t="s">
        <v>75</v>
      </c>
      <c r="J1585" t="s">
        <v>23</v>
      </c>
      <c r="K1585" t="s">
        <v>24</v>
      </c>
      <c r="L1585" t="s">
        <v>75</v>
      </c>
      <c r="M1585" s="2">
        <v>2800</v>
      </c>
      <c r="N1585" s="2">
        <v>7000</v>
      </c>
      <c r="O1585" s="2">
        <f>IF(Tabla1[[#This Row],[Mov]]="VNT",Tabla1[[#This Row],[Sale]]-Tabla1[[#This Row],[Cost]],-Tabla1[[#This Row],[Cost]]*Tabla1[[#This Row],[Cant]])</f>
        <v>4200</v>
      </c>
      <c r="P1585" s="8">
        <f>IF(Tabla1[[#This Row],[Mov]]="VNT",-Tabla1[[#This Row],[Cant]],Tabla1[[#This Row],[Cant]])</f>
        <v>-1</v>
      </c>
      <c r="Q1585" s="8">
        <f>DAY(Tabla1[[#This Row],[Date]])</f>
        <v>20</v>
      </c>
      <c r="R1585" s="8">
        <f>MONTH(Tabla1[[#This Row],[Date]])</f>
        <v>7</v>
      </c>
      <c r="S1585" s="8">
        <f>YEAR(Tabla1[[#This Row],[Date]])</f>
        <v>2022</v>
      </c>
    </row>
    <row r="1586" spans="1:19" x14ac:dyDescent="0.2">
      <c r="A1586">
        <v>1585</v>
      </c>
      <c r="B1586" s="1">
        <v>44762</v>
      </c>
      <c r="C1586" t="s">
        <v>260</v>
      </c>
      <c r="D1586" t="s">
        <v>332</v>
      </c>
      <c r="E1586">
        <v>1</v>
      </c>
      <c r="F1586" t="s">
        <v>225</v>
      </c>
      <c r="G1586" t="s">
        <v>272</v>
      </c>
      <c r="H1586" t="s">
        <v>308</v>
      </c>
      <c r="M1586" s="2">
        <v>1100</v>
      </c>
      <c r="N1586" s="2">
        <v>10000</v>
      </c>
      <c r="O1586" s="2">
        <f>IF(Tabla1[[#This Row],[Mov]]="VNT",Tabla1[[#This Row],[Sale]]-Tabla1[[#This Row],[Cost]],-Tabla1[[#This Row],[Cost]]*Tabla1[[#This Row],[Cant]])</f>
        <v>8900</v>
      </c>
      <c r="P1586" s="8">
        <f>IF(Tabla1[[#This Row],[Mov]]="VNT",-Tabla1[[#This Row],[Cant]],Tabla1[[#This Row],[Cant]])</f>
        <v>-1</v>
      </c>
      <c r="Q1586" s="8">
        <f>DAY(Tabla1[[#This Row],[Date]])</f>
        <v>20</v>
      </c>
      <c r="R1586" s="8">
        <f>MONTH(Tabla1[[#This Row],[Date]])</f>
        <v>7</v>
      </c>
      <c r="S1586" s="8">
        <f>YEAR(Tabla1[[#This Row],[Date]])</f>
        <v>2022</v>
      </c>
    </row>
    <row r="1587" spans="1:19" x14ac:dyDescent="0.2">
      <c r="A1587">
        <v>1586</v>
      </c>
      <c r="B1587" s="1">
        <v>44762</v>
      </c>
      <c r="C1587" t="s">
        <v>260</v>
      </c>
      <c r="D1587" t="s">
        <v>332</v>
      </c>
      <c r="E1587">
        <v>1</v>
      </c>
      <c r="F1587" t="s">
        <v>15</v>
      </c>
      <c r="G1587" t="s">
        <v>266</v>
      </c>
      <c r="H1587" t="s">
        <v>133</v>
      </c>
      <c r="I1587" t="s">
        <v>22</v>
      </c>
      <c r="J1587" t="s">
        <v>23</v>
      </c>
      <c r="K1587" t="s">
        <v>24</v>
      </c>
      <c r="L1587" t="s">
        <v>52</v>
      </c>
      <c r="M1587" s="2">
        <v>2500</v>
      </c>
      <c r="N1587" s="2">
        <v>12000</v>
      </c>
      <c r="O1587" s="2">
        <f>IF(Tabla1[[#This Row],[Mov]]="VNT",Tabla1[[#This Row],[Sale]]-Tabla1[[#This Row],[Cost]],-Tabla1[[#This Row],[Cost]]*Tabla1[[#This Row],[Cant]])</f>
        <v>9500</v>
      </c>
      <c r="P1587" s="8">
        <f>IF(Tabla1[[#This Row],[Mov]]="VNT",-Tabla1[[#This Row],[Cant]],Tabla1[[#This Row],[Cant]])</f>
        <v>-1</v>
      </c>
      <c r="Q1587" s="8">
        <f>DAY(Tabla1[[#This Row],[Date]])</f>
        <v>20</v>
      </c>
      <c r="R1587" s="8">
        <f>MONTH(Tabla1[[#This Row],[Date]])</f>
        <v>7</v>
      </c>
      <c r="S1587" s="8">
        <f>YEAR(Tabla1[[#This Row],[Date]])</f>
        <v>2022</v>
      </c>
    </row>
    <row r="1588" spans="1:19" x14ac:dyDescent="0.2">
      <c r="A1588">
        <v>1587</v>
      </c>
      <c r="B1588" s="1">
        <v>44762</v>
      </c>
      <c r="C1588" t="s">
        <v>260</v>
      </c>
      <c r="D1588" t="s">
        <v>332</v>
      </c>
      <c r="E1588">
        <v>1</v>
      </c>
      <c r="F1588" t="s">
        <v>116</v>
      </c>
      <c r="G1588" t="s">
        <v>347</v>
      </c>
      <c r="H1588" t="s">
        <v>518</v>
      </c>
      <c r="M1588" s="2">
        <v>2805</v>
      </c>
      <c r="N1588" s="2">
        <v>3000</v>
      </c>
      <c r="O1588" s="2">
        <f>IF(Tabla1[[#This Row],[Mov]]="VNT",Tabla1[[#This Row],[Sale]]-Tabla1[[#This Row],[Cost]],-Tabla1[[#This Row],[Cost]]*Tabla1[[#This Row],[Cant]])</f>
        <v>195</v>
      </c>
      <c r="P1588" s="8">
        <f>IF(Tabla1[[#This Row],[Mov]]="VNT",-Tabla1[[#This Row],[Cant]],Tabla1[[#This Row],[Cant]])</f>
        <v>-1</v>
      </c>
      <c r="Q1588" s="8">
        <f>DAY(Tabla1[[#This Row],[Date]])</f>
        <v>20</v>
      </c>
      <c r="R1588" s="8">
        <f>MONTH(Tabla1[[#This Row],[Date]])</f>
        <v>7</v>
      </c>
      <c r="S1588" s="8">
        <f>YEAR(Tabla1[[#This Row],[Date]])</f>
        <v>2022</v>
      </c>
    </row>
    <row r="1589" spans="1:19" x14ac:dyDescent="0.2">
      <c r="A1589">
        <v>1588</v>
      </c>
      <c r="B1589" s="1">
        <v>44760</v>
      </c>
      <c r="C1589" t="s">
        <v>261</v>
      </c>
      <c r="D1589" t="s">
        <v>623</v>
      </c>
      <c r="E1589">
        <v>2</v>
      </c>
      <c r="F1589" t="s">
        <v>201</v>
      </c>
      <c r="G1589" t="s">
        <v>197</v>
      </c>
      <c r="H1589" t="s">
        <v>203</v>
      </c>
      <c r="M1589" s="2">
        <v>42000</v>
      </c>
      <c r="N1589" s="2">
        <v>75000</v>
      </c>
      <c r="O1589" s="2">
        <f>IF(Tabla1[[#This Row],[Mov]]="VNT",Tabla1[[#This Row],[Sale]]-Tabla1[[#This Row],[Cost]],-Tabla1[[#This Row],[Cost]]*Tabla1[[#This Row],[Cant]])</f>
        <v>-84000</v>
      </c>
      <c r="P1589" s="8">
        <f>IF(Tabla1[[#This Row],[Mov]]="VNT",-Tabla1[[#This Row],[Cant]],Tabla1[[#This Row],[Cant]])</f>
        <v>2</v>
      </c>
      <c r="Q1589" s="8">
        <f>DAY(Tabla1[[#This Row],[Date]])</f>
        <v>18</v>
      </c>
      <c r="R1589" s="8">
        <f>MONTH(Tabla1[[#This Row],[Date]])</f>
        <v>7</v>
      </c>
      <c r="S1589" s="8">
        <f>YEAR(Tabla1[[#This Row],[Date]])</f>
        <v>2022</v>
      </c>
    </row>
    <row r="1590" spans="1:19" x14ac:dyDescent="0.2">
      <c r="A1590">
        <v>1589</v>
      </c>
      <c r="B1590" s="1">
        <v>44760</v>
      </c>
      <c r="C1590" t="s">
        <v>261</v>
      </c>
      <c r="D1590" t="s">
        <v>623</v>
      </c>
      <c r="E1590">
        <v>1</v>
      </c>
      <c r="F1590" t="s">
        <v>201</v>
      </c>
      <c r="G1590" t="s">
        <v>197</v>
      </c>
      <c r="H1590" t="s">
        <v>1026</v>
      </c>
      <c r="M1590" s="2">
        <v>150000</v>
      </c>
      <c r="N1590" s="2">
        <v>199000</v>
      </c>
      <c r="O1590" s="2">
        <f>IF(Tabla1[[#This Row],[Mov]]="VNT",Tabla1[[#This Row],[Sale]]-Tabla1[[#This Row],[Cost]],-Tabla1[[#This Row],[Cost]]*Tabla1[[#This Row],[Cant]])</f>
        <v>-150000</v>
      </c>
      <c r="P1590" s="8">
        <f>IF(Tabla1[[#This Row],[Mov]]="VNT",-Tabla1[[#This Row],[Cant]],Tabla1[[#This Row],[Cant]])</f>
        <v>1</v>
      </c>
      <c r="Q1590" s="8">
        <f>DAY(Tabla1[[#This Row],[Date]])</f>
        <v>18</v>
      </c>
      <c r="R1590" s="8">
        <f>MONTH(Tabla1[[#This Row],[Date]])</f>
        <v>7</v>
      </c>
      <c r="S1590" s="8">
        <f>YEAR(Tabla1[[#This Row],[Date]])</f>
        <v>2022</v>
      </c>
    </row>
    <row r="1591" spans="1:19" x14ac:dyDescent="0.2">
      <c r="A1591">
        <v>1590</v>
      </c>
      <c r="B1591" s="1">
        <v>44760</v>
      </c>
      <c r="C1591" t="s">
        <v>261</v>
      </c>
      <c r="D1591" t="s">
        <v>623</v>
      </c>
      <c r="E1591">
        <v>2</v>
      </c>
      <c r="F1591" t="s">
        <v>351</v>
      </c>
      <c r="G1591" t="s">
        <v>197</v>
      </c>
      <c r="H1591" t="s">
        <v>1027</v>
      </c>
      <c r="M1591" s="2">
        <v>15000</v>
      </c>
      <c r="N1591" s="2">
        <v>34000</v>
      </c>
      <c r="O1591" s="2">
        <f>IF(Tabla1[[#This Row],[Mov]]="VNT",Tabla1[[#This Row],[Sale]]-Tabla1[[#This Row],[Cost]],-Tabla1[[#This Row],[Cost]]*Tabla1[[#This Row],[Cant]])</f>
        <v>-30000</v>
      </c>
      <c r="P1591" s="8">
        <f>IF(Tabla1[[#This Row],[Mov]]="VNT",-Tabla1[[#This Row],[Cant]],Tabla1[[#This Row],[Cant]])</f>
        <v>2</v>
      </c>
      <c r="Q1591" s="8">
        <f>DAY(Tabla1[[#This Row],[Date]])</f>
        <v>18</v>
      </c>
      <c r="R1591" s="8">
        <f>MONTH(Tabla1[[#This Row],[Date]])</f>
        <v>7</v>
      </c>
      <c r="S1591" s="8">
        <f>YEAR(Tabla1[[#This Row],[Date]])</f>
        <v>2022</v>
      </c>
    </row>
    <row r="1592" spans="1:19" x14ac:dyDescent="0.2">
      <c r="A1592">
        <v>1591</v>
      </c>
      <c r="B1592" s="1">
        <v>44760</v>
      </c>
      <c r="C1592" t="s">
        <v>261</v>
      </c>
      <c r="D1592" t="s">
        <v>623</v>
      </c>
      <c r="E1592">
        <v>1</v>
      </c>
      <c r="F1592" t="s">
        <v>532</v>
      </c>
      <c r="G1592" t="s">
        <v>273</v>
      </c>
      <c r="H1592" t="s">
        <v>733</v>
      </c>
      <c r="J1592" t="s">
        <v>37</v>
      </c>
      <c r="M1592" s="2">
        <v>18000</v>
      </c>
      <c r="N1592" s="2">
        <v>35000</v>
      </c>
      <c r="O1592" s="2">
        <f>IF(Tabla1[[#This Row],[Mov]]="VNT",Tabla1[[#This Row],[Sale]]-Tabla1[[#This Row],[Cost]],-Tabla1[[#This Row],[Cost]]*Tabla1[[#This Row],[Cant]])</f>
        <v>-18000</v>
      </c>
      <c r="P1592" s="8">
        <f>IF(Tabla1[[#This Row],[Mov]]="VNT",-Tabla1[[#This Row],[Cant]],Tabla1[[#This Row],[Cant]])</f>
        <v>1</v>
      </c>
      <c r="Q1592" s="8">
        <f>DAY(Tabla1[[#This Row],[Date]])</f>
        <v>18</v>
      </c>
      <c r="R1592" s="8">
        <f>MONTH(Tabla1[[#This Row],[Date]])</f>
        <v>7</v>
      </c>
      <c r="S1592" s="8">
        <f>YEAR(Tabla1[[#This Row],[Date]])</f>
        <v>2022</v>
      </c>
    </row>
    <row r="1593" spans="1:19" x14ac:dyDescent="0.2">
      <c r="A1593">
        <v>1592</v>
      </c>
      <c r="B1593" s="1">
        <v>44760</v>
      </c>
      <c r="C1593" t="s">
        <v>261</v>
      </c>
      <c r="D1593" t="s">
        <v>623</v>
      </c>
      <c r="E1593">
        <v>1</v>
      </c>
      <c r="F1593" t="s">
        <v>532</v>
      </c>
      <c r="G1593" t="s">
        <v>273</v>
      </c>
      <c r="H1593" t="s">
        <v>733</v>
      </c>
      <c r="J1593" t="s">
        <v>651</v>
      </c>
      <c r="M1593" s="2">
        <v>18000</v>
      </c>
      <c r="N1593" s="2">
        <v>35000</v>
      </c>
      <c r="O1593" s="2">
        <f>IF(Tabla1[[#This Row],[Mov]]="VNT",Tabla1[[#This Row],[Sale]]-Tabla1[[#This Row],[Cost]],-Tabla1[[#This Row],[Cost]]*Tabla1[[#This Row],[Cant]])</f>
        <v>-18000</v>
      </c>
      <c r="P1593" s="8">
        <f>IF(Tabla1[[#This Row],[Mov]]="VNT",-Tabla1[[#This Row],[Cant]],Tabla1[[#This Row],[Cant]])</f>
        <v>1</v>
      </c>
      <c r="Q1593" s="8">
        <f>DAY(Tabla1[[#This Row],[Date]])</f>
        <v>18</v>
      </c>
      <c r="R1593" s="8">
        <f>MONTH(Tabla1[[#This Row],[Date]])</f>
        <v>7</v>
      </c>
      <c r="S1593" s="8">
        <f>YEAR(Tabla1[[#This Row],[Date]])</f>
        <v>2022</v>
      </c>
    </row>
    <row r="1594" spans="1:19" x14ac:dyDescent="0.2">
      <c r="A1594">
        <v>1593</v>
      </c>
      <c r="B1594" s="1">
        <v>44760</v>
      </c>
      <c r="C1594" t="s">
        <v>261</v>
      </c>
      <c r="D1594" t="s">
        <v>623</v>
      </c>
      <c r="E1594">
        <v>1</v>
      </c>
      <c r="F1594" t="s">
        <v>532</v>
      </c>
      <c r="G1594" t="s">
        <v>273</v>
      </c>
      <c r="H1594" t="s">
        <v>733</v>
      </c>
      <c r="J1594" t="s">
        <v>23</v>
      </c>
      <c r="M1594" s="2">
        <v>18000</v>
      </c>
      <c r="N1594" s="2">
        <v>35000</v>
      </c>
      <c r="O1594" s="2">
        <f>IF(Tabla1[[#This Row],[Mov]]="VNT",Tabla1[[#This Row],[Sale]]-Tabla1[[#This Row],[Cost]],-Tabla1[[#This Row],[Cost]]*Tabla1[[#This Row],[Cant]])</f>
        <v>-18000</v>
      </c>
      <c r="P1594" s="8">
        <f>IF(Tabla1[[#This Row],[Mov]]="VNT",-Tabla1[[#This Row],[Cant]],Tabla1[[#This Row],[Cant]])</f>
        <v>1</v>
      </c>
      <c r="Q1594" s="8">
        <f>DAY(Tabla1[[#This Row],[Date]])</f>
        <v>18</v>
      </c>
      <c r="R1594" s="8">
        <f>MONTH(Tabla1[[#This Row],[Date]])</f>
        <v>7</v>
      </c>
      <c r="S1594" s="8">
        <f>YEAR(Tabla1[[#This Row],[Date]])</f>
        <v>2022</v>
      </c>
    </row>
    <row r="1595" spans="1:19" x14ac:dyDescent="0.2">
      <c r="A1595">
        <v>1594</v>
      </c>
      <c r="B1595" s="1">
        <v>44760</v>
      </c>
      <c r="C1595" t="s">
        <v>261</v>
      </c>
      <c r="D1595" t="s">
        <v>623</v>
      </c>
      <c r="E1595">
        <v>2</v>
      </c>
      <c r="F1595" t="s">
        <v>628</v>
      </c>
      <c r="G1595" t="s">
        <v>266</v>
      </c>
      <c r="H1595" t="s">
        <v>769</v>
      </c>
      <c r="M1595" s="2">
        <v>33000</v>
      </c>
      <c r="N1595" s="2">
        <v>55000</v>
      </c>
      <c r="O1595" s="2">
        <f>IF(Tabla1[[#This Row],[Mov]]="VNT",Tabla1[[#This Row],[Sale]]-Tabla1[[#This Row],[Cost]],-Tabla1[[#This Row],[Cost]]*Tabla1[[#This Row],[Cant]])</f>
        <v>-66000</v>
      </c>
      <c r="P1595" s="8">
        <f>IF(Tabla1[[#This Row],[Mov]]="VNT",-Tabla1[[#This Row],[Cant]],Tabla1[[#This Row],[Cant]])</f>
        <v>2</v>
      </c>
      <c r="Q1595" s="8">
        <f>DAY(Tabla1[[#This Row],[Date]])</f>
        <v>18</v>
      </c>
      <c r="R1595" s="8">
        <f>MONTH(Tabla1[[#This Row],[Date]])</f>
        <v>7</v>
      </c>
      <c r="S1595" s="8">
        <f>YEAR(Tabla1[[#This Row],[Date]])</f>
        <v>2022</v>
      </c>
    </row>
    <row r="1596" spans="1:19" x14ac:dyDescent="0.2">
      <c r="A1596">
        <v>1595</v>
      </c>
      <c r="B1596" s="1">
        <v>44760</v>
      </c>
      <c r="C1596" t="s">
        <v>261</v>
      </c>
      <c r="D1596" t="s">
        <v>1029</v>
      </c>
      <c r="E1596">
        <v>25</v>
      </c>
      <c r="F1596" t="s">
        <v>1028</v>
      </c>
      <c r="G1596" t="s">
        <v>266</v>
      </c>
      <c r="H1596" t="s">
        <v>1002</v>
      </c>
      <c r="M1596" s="2">
        <v>900</v>
      </c>
      <c r="N1596" s="2">
        <v>3000</v>
      </c>
      <c r="O1596" s="2">
        <f>IF(Tabla1[[#This Row],[Mov]]="VNT",Tabla1[[#This Row],[Sale]]-Tabla1[[#This Row],[Cost]],-Tabla1[[#This Row],[Cost]]*Tabla1[[#This Row],[Cant]])</f>
        <v>-22500</v>
      </c>
      <c r="P1596" s="8">
        <f>IF(Tabla1[[#This Row],[Mov]]="VNT",-Tabla1[[#This Row],[Cant]],Tabla1[[#This Row],[Cant]])</f>
        <v>25</v>
      </c>
      <c r="Q1596" s="8">
        <f>DAY(Tabla1[[#This Row],[Date]])</f>
        <v>18</v>
      </c>
      <c r="R1596" s="8">
        <f>MONTH(Tabla1[[#This Row],[Date]])</f>
        <v>7</v>
      </c>
      <c r="S1596" s="8">
        <f>YEAR(Tabla1[[#This Row],[Date]])</f>
        <v>2022</v>
      </c>
    </row>
    <row r="1597" spans="1:19" x14ac:dyDescent="0.2">
      <c r="A1597">
        <v>1596</v>
      </c>
      <c r="B1597" s="1">
        <v>44760</v>
      </c>
      <c r="C1597" t="s">
        <v>261</v>
      </c>
      <c r="D1597" t="s">
        <v>1029</v>
      </c>
      <c r="E1597">
        <v>5</v>
      </c>
      <c r="F1597" t="s">
        <v>365</v>
      </c>
      <c r="G1597" t="s">
        <v>266</v>
      </c>
      <c r="H1597" t="s">
        <v>1002</v>
      </c>
      <c r="M1597" s="2">
        <v>4000</v>
      </c>
      <c r="N1597" s="2">
        <v>8000</v>
      </c>
      <c r="O1597" s="2">
        <f>IF(Tabla1[[#This Row],[Mov]]="VNT",Tabla1[[#This Row],[Sale]]-Tabla1[[#This Row],[Cost]],-Tabla1[[#This Row],[Cost]]*Tabla1[[#This Row],[Cant]])</f>
        <v>-20000</v>
      </c>
      <c r="P1597" s="8">
        <f>IF(Tabla1[[#This Row],[Mov]]="VNT",-Tabla1[[#This Row],[Cant]],Tabla1[[#This Row],[Cant]])</f>
        <v>5</v>
      </c>
      <c r="Q1597" s="8">
        <f>DAY(Tabla1[[#This Row],[Date]])</f>
        <v>18</v>
      </c>
      <c r="R1597" s="8">
        <f>MONTH(Tabla1[[#This Row],[Date]])</f>
        <v>7</v>
      </c>
      <c r="S1597" s="8">
        <f>YEAR(Tabla1[[#This Row],[Date]])</f>
        <v>2022</v>
      </c>
    </row>
    <row r="1598" spans="1:19" x14ac:dyDescent="0.2">
      <c r="A1598">
        <v>1597</v>
      </c>
      <c r="B1598" s="1">
        <v>44760</v>
      </c>
      <c r="C1598" t="s">
        <v>261</v>
      </c>
      <c r="D1598" t="s">
        <v>1030</v>
      </c>
      <c r="E1598">
        <v>1</v>
      </c>
      <c r="F1598" t="s">
        <v>771</v>
      </c>
      <c r="G1598" t="s">
        <v>1032</v>
      </c>
      <c r="H1598" t="s">
        <v>1031</v>
      </c>
      <c r="M1598" s="2">
        <v>17000</v>
      </c>
      <c r="N1598" s="2">
        <v>35000</v>
      </c>
      <c r="O1598" s="2">
        <f>IF(Tabla1[[#This Row],[Mov]]="VNT",Tabla1[[#This Row],[Sale]]-Tabla1[[#This Row],[Cost]],-Tabla1[[#This Row],[Cost]]*Tabla1[[#This Row],[Cant]])</f>
        <v>-17000</v>
      </c>
      <c r="P1598" s="8">
        <f>IF(Tabla1[[#This Row],[Mov]]="VNT",-Tabla1[[#This Row],[Cant]],Tabla1[[#This Row],[Cant]])</f>
        <v>1</v>
      </c>
      <c r="Q1598" s="8">
        <f>DAY(Tabla1[[#This Row],[Date]])</f>
        <v>18</v>
      </c>
      <c r="R1598" s="8">
        <f>MONTH(Tabla1[[#This Row],[Date]])</f>
        <v>7</v>
      </c>
      <c r="S1598" s="8">
        <f>YEAR(Tabla1[[#This Row],[Date]])</f>
        <v>2022</v>
      </c>
    </row>
    <row r="1599" spans="1:19" x14ac:dyDescent="0.2">
      <c r="A1599">
        <v>1598</v>
      </c>
      <c r="B1599" s="1">
        <v>44760</v>
      </c>
      <c r="C1599" t="s">
        <v>261</v>
      </c>
      <c r="D1599" t="s">
        <v>1030</v>
      </c>
      <c r="E1599">
        <v>1</v>
      </c>
      <c r="F1599" t="s">
        <v>831</v>
      </c>
      <c r="G1599" t="s">
        <v>1032</v>
      </c>
      <c r="H1599" t="s">
        <v>1034</v>
      </c>
      <c r="M1599" s="2">
        <v>25000</v>
      </c>
      <c r="N1599" s="2">
        <v>55000</v>
      </c>
      <c r="O1599" s="2">
        <f>IF(Tabla1[[#This Row],[Mov]]="VNT",Tabla1[[#This Row],[Sale]]-Tabla1[[#This Row],[Cost]],-Tabla1[[#This Row],[Cost]]*Tabla1[[#This Row],[Cant]])</f>
        <v>-25000</v>
      </c>
      <c r="P1599" s="8">
        <f>IF(Tabla1[[#This Row],[Mov]]="VNT",-Tabla1[[#This Row],[Cant]],Tabla1[[#This Row],[Cant]])</f>
        <v>1</v>
      </c>
      <c r="Q1599" s="8">
        <f>DAY(Tabla1[[#This Row],[Date]])</f>
        <v>18</v>
      </c>
      <c r="R1599" s="8">
        <f>MONTH(Tabla1[[#This Row],[Date]])</f>
        <v>7</v>
      </c>
      <c r="S1599" s="8">
        <f>YEAR(Tabla1[[#This Row],[Date]])</f>
        <v>2022</v>
      </c>
    </row>
    <row r="1600" spans="1:19" x14ac:dyDescent="0.2">
      <c r="A1600">
        <v>1599</v>
      </c>
      <c r="B1600" s="1">
        <v>44760</v>
      </c>
      <c r="C1600" t="s">
        <v>261</v>
      </c>
      <c r="D1600" t="s">
        <v>1030</v>
      </c>
      <c r="E1600">
        <v>1</v>
      </c>
      <c r="F1600" t="s">
        <v>26</v>
      </c>
      <c r="G1600" t="s">
        <v>721</v>
      </c>
      <c r="H1600" t="s">
        <v>1033</v>
      </c>
      <c r="M1600" s="2">
        <v>14000</v>
      </c>
      <c r="N1600" s="2">
        <v>29000</v>
      </c>
      <c r="O1600" s="2">
        <f>IF(Tabla1[[#This Row],[Mov]]="VNT",Tabla1[[#This Row],[Sale]]-Tabla1[[#This Row],[Cost]],-Tabla1[[#This Row],[Cost]]*Tabla1[[#This Row],[Cant]])</f>
        <v>-14000</v>
      </c>
      <c r="P1600" s="8">
        <f>IF(Tabla1[[#This Row],[Mov]]="VNT",-Tabla1[[#This Row],[Cant]],Tabla1[[#This Row],[Cant]])</f>
        <v>1</v>
      </c>
      <c r="Q1600" s="8">
        <f>DAY(Tabla1[[#This Row],[Date]])</f>
        <v>18</v>
      </c>
      <c r="R1600" s="8">
        <f>MONTH(Tabla1[[#This Row],[Date]])</f>
        <v>7</v>
      </c>
      <c r="S1600" s="8">
        <f>YEAR(Tabla1[[#This Row],[Date]])</f>
        <v>2022</v>
      </c>
    </row>
    <row r="1601" spans="1:19" x14ac:dyDescent="0.2">
      <c r="A1601">
        <v>1600</v>
      </c>
      <c r="B1601" s="1">
        <v>44760</v>
      </c>
      <c r="C1601" t="s">
        <v>261</v>
      </c>
      <c r="D1601" t="s">
        <v>339</v>
      </c>
      <c r="E1601">
        <v>1</v>
      </c>
      <c r="F1601" t="s">
        <v>48</v>
      </c>
      <c r="G1601" t="s">
        <v>1036</v>
      </c>
      <c r="H1601" t="s">
        <v>1035</v>
      </c>
      <c r="M1601" s="2">
        <v>22000</v>
      </c>
      <c r="N1601" s="2">
        <v>39000</v>
      </c>
      <c r="O1601" s="2">
        <f>IF(Tabla1[[#This Row],[Mov]]="VNT",Tabla1[[#This Row],[Sale]]-Tabla1[[#This Row],[Cost]],-Tabla1[[#This Row],[Cost]]*Tabla1[[#This Row],[Cant]])</f>
        <v>-22000</v>
      </c>
      <c r="P1601" s="8">
        <f>IF(Tabla1[[#This Row],[Mov]]="VNT",-Tabla1[[#This Row],[Cant]],Tabla1[[#This Row],[Cant]])</f>
        <v>1</v>
      </c>
      <c r="Q1601" s="8">
        <f>DAY(Tabla1[[#This Row],[Date]])</f>
        <v>18</v>
      </c>
      <c r="R1601" s="8">
        <f>MONTH(Tabla1[[#This Row],[Date]])</f>
        <v>7</v>
      </c>
      <c r="S1601" s="8">
        <f>YEAR(Tabla1[[#This Row],[Date]])</f>
        <v>2022</v>
      </c>
    </row>
    <row r="1602" spans="1:19" x14ac:dyDescent="0.2">
      <c r="A1602">
        <v>1601</v>
      </c>
      <c r="B1602" s="1">
        <v>44760</v>
      </c>
      <c r="C1602" t="s">
        <v>261</v>
      </c>
      <c r="D1602" t="s">
        <v>339</v>
      </c>
      <c r="E1602">
        <v>1</v>
      </c>
      <c r="F1602" t="s">
        <v>532</v>
      </c>
      <c r="G1602" t="s">
        <v>263</v>
      </c>
      <c r="H1602" t="s">
        <v>1037</v>
      </c>
      <c r="M1602" s="2">
        <v>48000</v>
      </c>
      <c r="N1602" s="2">
        <v>74000</v>
      </c>
      <c r="O1602" s="2">
        <f>IF(Tabla1[[#This Row],[Mov]]="VNT",Tabla1[[#This Row],[Sale]]-Tabla1[[#This Row],[Cost]],-Tabla1[[#This Row],[Cost]]*Tabla1[[#This Row],[Cant]])</f>
        <v>-48000</v>
      </c>
      <c r="P1602" s="8">
        <f>IF(Tabla1[[#This Row],[Mov]]="VNT",-Tabla1[[#This Row],[Cant]],Tabla1[[#This Row],[Cant]])</f>
        <v>1</v>
      </c>
      <c r="Q1602" s="8">
        <f>DAY(Tabla1[[#This Row],[Date]])</f>
        <v>18</v>
      </c>
      <c r="R1602" s="8">
        <f>MONTH(Tabla1[[#This Row],[Date]])</f>
        <v>7</v>
      </c>
      <c r="S1602" s="8">
        <f>YEAR(Tabla1[[#This Row],[Date]])</f>
        <v>2022</v>
      </c>
    </row>
    <row r="1603" spans="1:19" x14ac:dyDescent="0.2">
      <c r="A1603">
        <v>1602</v>
      </c>
      <c r="B1603" s="1">
        <v>44760</v>
      </c>
      <c r="C1603" t="s">
        <v>261</v>
      </c>
      <c r="D1603" t="s">
        <v>339</v>
      </c>
      <c r="E1603">
        <v>1</v>
      </c>
      <c r="F1603" t="s">
        <v>831</v>
      </c>
      <c r="G1603" t="s">
        <v>266</v>
      </c>
      <c r="H1603" t="s">
        <v>1038</v>
      </c>
      <c r="M1603" s="2">
        <v>28000</v>
      </c>
      <c r="N1603" s="2">
        <v>59000</v>
      </c>
      <c r="O1603" s="2">
        <f>IF(Tabla1[[#This Row],[Mov]]="VNT",Tabla1[[#This Row],[Sale]]-Tabla1[[#This Row],[Cost]],-Tabla1[[#This Row],[Cost]]*Tabla1[[#This Row],[Cant]])</f>
        <v>-28000</v>
      </c>
      <c r="P1603" s="8">
        <f>IF(Tabla1[[#This Row],[Mov]]="VNT",-Tabla1[[#This Row],[Cant]],Tabla1[[#This Row],[Cant]])</f>
        <v>1</v>
      </c>
      <c r="Q1603" s="8">
        <f>DAY(Tabla1[[#This Row],[Date]])</f>
        <v>18</v>
      </c>
      <c r="R1603" s="8">
        <f>MONTH(Tabla1[[#This Row],[Date]])</f>
        <v>7</v>
      </c>
      <c r="S1603" s="8">
        <f>YEAR(Tabla1[[#This Row],[Date]])</f>
        <v>2022</v>
      </c>
    </row>
    <row r="1604" spans="1:19" x14ac:dyDescent="0.2">
      <c r="A1604">
        <v>1603</v>
      </c>
      <c r="B1604" s="1">
        <v>44760</v>
      </c>
      <c r="C1604" t="s">
        <v>261</v>
      </c>
      <c r="D1604" t="s">
        <v>339</v>
      </c>
      <c r="E1604">
        <v>9</v>
      </c>
      <c r="F1604" t="s">
        <v>225</v>
      </c>
      <c r="G1604" t="s">
        <v>333</v>
      </c>
      <c r="H1604" t="s">
        <v>1039</v>
      </c>
      <c r="M1604" s="2">
        <v>2000</v>
      </c>
      <c r="N1604" s="2">
        <v>10000</v>
      </c>
      <c r="O1604" s="2">
        <f>IF(Tabla1[[#This Row],[Mov]]="VNT",Tabla1[[#This Row],[Sale]]-Tabla1[[#This Row],[Cost]],-Tabla1[[#This Row],[Cost]]*Tabla1[[#This Row],[Cant]])</f>
        <v>-18000</v>
      </c>
      <c r="P1604" s="8">
        <f>IF(Tabla1[[#This Row],[Mov]]="VNT",-Tabla1[[#This Row],[Cant]],Tabla1[[#This Row],[Cant]])</f>
        <v>9</v>
      </c>
      <c r="Q1604" s="8">
        <f>DAY(Tabla1[[#This Row],[Date]])</f>
        <v>18</v>
      </c>
      <c r="R1604" s="8">
        <f>MONTH(Tabla1[[#This Row],[Date]])</f>
        <v>7</v>
      </c>
      <c r="S1604" s="8">
        <f>YEAR(Tabla1[[#This Row],[Date]])</f>
        <v>2022</v>
      </c>
    </row>
    <row r="1605" spans="1:19" x14ac:dyDescent="0.2">
      <c r="A1605">
        <v>1604</v>
      </c>
      <c r="B1605" s="1">
        <v>44760</v>
      </c>
      <c r="C1605" t="s">
        <v>261</v>
      </c>
      <c r="D1605" t="s">
        <v>339</v>
      </c>
      <c r="E1605">
        <v>3</v>
      </c>
      <c r="F1605" t="s">
        <v>588</v>
      </c>
      <c r="G1605" t="s">
        <v>262</v>
      </c>
      <c r="H1605" t="s">
        <v>1040</v>
      </c>
      <c r="M1605" s="2">
        <v>800</v>
      </c>
      <c r="N1605" s="2">
        <v>5000</v>
      </c>
      <c r="O1605" s="2">
        <f>IF(Tabla1[[#This Row],[Mov]]="VNT",Tabla1[[#This Row],[Sale]]-Tabla1[[#This Row],[Cost]],-Tabla1[[#This Row],[Cost]]*Tabla1[[#This Row],[Cant]])</f>
        <v>-2400</v>
      </c>
      <c r="P1605" s="8">
        <f>IF(Tabla1[[#This Row],[Mov]]="VNT",-Tabla1[[#This Row],[Cant]],Tabla1[[#This Row],[Cant]])</f>
        <v>3</v>
      </c>
      <c r="Q1605" s="8">
        <f>DAY(Tabla1[[#This Row],[Date]])</f>
        <v>18</v>
      </c>
      <c r="R1605" s="8">
        <f>MONTH(Tabla1[[#This Row],[Date]])</f>
        <v>7</v>
      </c>
      <c r="S1605" s="8">
        <f>YEAR(Tabla1[[#This Row],[Date]])</f>
        <v>2022</v>
      </c>
    </row>
    <row r="1606" spans="1:19" x14ac:dyDescent="0.2">
      <c r="A1606">
        <v>1605</v>
      </c>
      <c r="B1606" s="1">
        <v>44760</v>
      </c>
      <c r="C1606" t="s">
        <v>261</v>
      </c>
      <c r="D1606" t="s">
        <v>339</v>
      </c>
      <c r="E1606">
        <v>15</v>
      </c>
      <c r="F1606" t="s">
        <v>225</v>
      </c>
      <c r="G1606" t="s">
        <v>589</v>
      </c>
      <c r="H1606" t="s">
        <v>1002</v>
      </c>
      <c r="M1606" s="2">
        <v>1200</v>
      </c>
      <c r="N1606" s="2">
        <v>10000</v>
      </c>
      <c r="O1606" s="2">
        <f>IF(Tabla1[[#This Row],[Mov]]="VNT",Tabla1[[#This Row],[Sale]]-Tabla1[[#This Row],[Cost]],-Tabla1[[#This Row],[Cost]]*Tabla1[[#This Row],[Cant]])</f>
        <v>-18000</v>
      </c>
      <c r="P1606" s="8">
        <f>IF(Tabla1[[#This Row],[Mov]]="VNT",-Tabla1[[#This Row],[Cant]],Tabla1[[#This Row],[Cant]])</f>
        <v>15</v>
      </c>
      <c r="Q1606" s="8">
        <f>DAY(Tabla1[[#This Row],[Date]])</f>
        <v>18</v>
      </c>
      <c r="R1606" s="8">
        <f>MONTH(Tabla1[[#This Row],[Date]])</f>
        <v>7</v>
      </c>
      <c r="S1606" s="8">
        <f>YEAR(Tabla1[[#This Row],[Date]])</f>
        <v>2022</v>
      </c>
    </row>
    <row r="1607" spans="1:19" x14ac:dyDescent="0.2">
      <c r="A1607">
        <v>1606</v>
      </c>
      <c r="B1607" s="1">
        <v>44760</v>
      </c>
      <c r="C1607" t="s">
        <v>261</v>
      </c>
      <c r="D1607" t="s">
        <v>339</v>
      </c>
      <c r="E1607">
        <v>5</v>
      </c>
      <c r="F1607" t="s">
        <v>342</v>
      </c>
      <c r="G1607" t="s">
        <v>589</v>
      </c>
      <c r="H1607" t="s">
        <v>1002</v>
      </c>
      <c r="M1607" s="2">
        <v>1000</v>
      </c>
      <c r="N1607" s="2">
        <v>10000</v>
      </c>
      <c r="O1607" s="2">
        <f>IF(Tabla1[[#This Row],[Mov]]="VNT",Tabla1[[#This Row],[Sale]]-Tabla1[[#This Row],[Cost]],-Tabla1[[#This Row],[Cost]]*Tabla1[[#This Row],[Cant]])</f>
        <v>-5000</v>
      </c>
      <c r="P1607" s="8">
        <f>IF(Tabla1[[#This Row],[Mov]]="VNT",-Tabla1[[#This Row],[Cant]],Tabla1[[#This Row],[Cant]])</f>
        <v>5</v>
      </c>
      <c r="Q1607" s="8">
        <f>DAY(Tabla1[[#This Row],[Date]])</f>
        <v>18</v>
      </c>
      <c r="R1607" s="8">
        <f>MONTH(Tabla1[[#This Row],[Date]])</f>
        <v>7</v>
      </c>
      <c r="S1607" s="8">
        <f>YEAR(Tabla1[[#This Row],[Date]])</f>
        <v>2022</v>
      </c>
    </row>
    <row r="1608" spans="1:19" x14ac:dyDescent="0.2">
      <c r="A1608">
        <v>1607</v>
      </c>
      <c r="B1608" s="1">
        <v>44761</v>
      </c>
      <c r="C1608" t="s">
        <v>261</v>
      </c>
      <c r="D1608" t="s">
        <v>623</v>
      </c>
      <c r="E1608">
        <v>1</v>
      </c>
      <c r="F1608" t="s">
        <v>48</v>
      </c>
      <c r="G1608" t="s">
        <v>197</v>
      </c>
      <c r="H1608" t="s">
        <v>1021</v>
      </c>
      <c r="M1608" s="2">
        <v>90000</v>
      </c>
      <c r="N1608" s="2">
        <v>130000</v>
      </c>
      <c r="O1608" s="2">
        <f>IF(Tabla1[[#This Row],[Mov]]="VNT",Tabla1[[#This Row],[Sale]]-Tabla1[[#This Row],[Cost]],-Tabla1[[#This Row],[Cost]]*Tabla1[[#This Row],[Cant]])</f>
        <v>-90000</v>
      </c>
      <c r="P1608" s="8">
        <f>IF(Tabla1[[#This Row],[Mov]]="VNT",-Tabla1[[#This Row],[Cant]],Tabla1[[#This Row],[Cant]])</f>
        <v>1</v>
      </c>
      <c r="Q1608" s="8">
        <f>DAY(Tabla1[[#This Row],[Date]])</f>
        <v>19</v>
      </c>
      <c r="R1608" s="8">
        <f>MONTH(Tabla1[[#This Row],[Date]])</f>
        <v>7</v>
      </c>
      <c r="S1608" s="8">
        <f>YEAR(Tabla1[[#This Row],[Date]])</f>
        <v>2022</v>
      </c>
    </row>
    <row r="1609" spans="1:19" x14ac:dyDescent="0.2">
      <c r="A1609">
        <v>1608</v>
      </c>
      <c r="B1609" s="1">
        <v>44761</v>
      </c>
      <c r="C1609" t="s">
        <v>261</v>
      </c>
      <c r="D1609" t="s">
        <v>623</v>
      </c>
      <c r="E1609">
        <v>1</v>
      </c>
      <c r="F1609" t="s">
        <v>1041</v>
      </c>
      <c r="G1609" t="s">
        <v>1042</v>
      </c>
      <c r="H1609" t="s">
        <v>1043</v>
      </c>
      <c r="M1609" s="2">
        <v>28000</v>
      </c>
      <c r="N1609" s="2">
        <v>50000</v>
      </c>
      <c r="O1609" s="2">
        <f>IF(Tabla1[[#This Row],[Mov]]="VNT",Tabla1[[#This Row],[Sale]]-Tabla1[[#This Row],[Cost]],-Tabla1[[#This Row],[Cost]]*Tabla1[[#This Row],[Cant]])</f>
        <v>-28000</v>
      </c>
      <c r="P1609" s="8">
        <f>IF(Tabla1[[#This Row],[Mov]]="VNT",-Tabla1[[#This Row],[Cant]],Tabla1[[#This Row],[Cant]])</f>
        <v>1</v>
      </c>
      <c r="Q1609" s="8">
        <f>DAY(Tabla1[[#This Row],[Date]])</f>
        <v>19</v>
      </c>
      <c r="R1609" s="8">
        <f>MONTH(Tabla1[[#This Row],[Date]])</f>
        <v>7</v>
      </c>
      <c r="S1609" s="8">
        <f>YEAR(Tabla1[[#This Row],[Date]])</f>
        <v>2022</v>
      </c>
    </row>
    <row r="1610" spans="1:19" x14ac:dyDescent="0.2">
      <c r="A1610">
        <v>1609</v>
      </c>
      <c r="B1610" s="1">
        <v>44761</v>
      </c>
      <c r="C1610" t="s">
        <v>261</v>
      </c>
      <c r="D1610" t="s">
        <v>623</v>
      </c>
      <c r="E1610">
        <v>1</v>
      </c>
      <c r="F1610" t="s">
        <v>48</v>
      </c>
      <c r="G1610" t="s">
        <v>1044</v>
      </c>
      <c r="H1610" t="s">
        <v>1045</v>
      </c>
      <c r="M1610" s="2">
        <v>195000</v>
      </c>
      <c r="N1610" s="2">
        <v>249000</v>
      </c>
      <c r="O1610" s="2">
        <f>IF(Tabla1[[#This Row],[Mov]]="VNT",Tabla1[[#This Row],[Sale]]-Tabla1[[#This Row],[Cost]],-Tabla1[[#This Row],[Cost]]*Tabla1[[#This Row],[Cant]])</f>
        <v>-195000</v>
      </c>
      <c r="P1610" s="8">
        <f>IF(Tabla1[[#This Row],[Mov]]="VNT",-Tabla1[[#This Row],[Cant]],Tabla1[[#This Row],[Cant]])</f>
        <v>1</v>
      </c>
      <c r="Q1610" s="8">
        <f>DAY(Tabla1[[#This Row],[Date]])</f>
        <v>19</v>
      </c>
      <c r="R1610" s="8">
        <f>MONTH(Tabla1[[#This Row],[Date]])</f>
        <v>7</v>
      </c>
      <c r="S1610" s="8">
        <f>YEAR(Tabla1[[#This Row],[Date]])</f>
        <v>2022</v>
      </c>
    </row>
    <row r="1611" spans="1:19" x14ac:dyDescent="0.2">
      <c r="A1611">
        <v>1610</v>
      </c>
      <c r="B1611" s="1">
        <v>44761</v>
      </c>
      <c r="C1611" t="s">
        <v>261</v>
      </c>
      <c r="D1611" t="s">
        <v>181</v>
      </c>
      <c r="E1611">
        <v>1</v>
      </c>
      <c r="F1611" t="s">
        <v>48</v>
      </c>
      <c r="G1611" t="s">
        <v>791</v>
      </c>
      <c r="H1611" t="s">
        <v>1046</v>
      </c>
      <c r="M1611" s="2">
        <v>45000</v>
      </c>
      <c r="N1611" s="2">
        <v>99000</v>
      </c>
      <c r="O1611" s="2">
        <f>IF(Tabla1[[#This Row],[Mov]]="VNT",Tabla1[[#This Row],[Sale]]-Tabla1[[#This Row],[Cost]],-Tabla1[[#This Row],[Cost]]*Tabla1[[#This Row],[Cant]])</f>
        <v>-45000</v>
      </c>
      <c r="P1611" s="8">
        <f>IF(Tabla1[[#This Row],[Mov]]="VNT",-Tabla1[[#This Row],[Cant]],Tabla1[[#This Row],[Cant]])</f>
        <v>1</v>
      </c>
      <c r="Q1611" s="8">
        <f>DAY(Tabla1[[#This Row],[Date]])</f>
        <v>19</v>
      </c>
      <c r="R1611" s="8">
        <f>MONTH(Tabla1[[#This Row],[Date]])</f>
        <v>7</v>
      </c>
      <c r="S1611" s="8">
        <f>YEAR(Tabla1[[#This Row],[Date]])</f>
        <v>2022</v>
      </c>
    </row>
    <row r="1612" spans="1:19" x14ac:dyDescent="0.2">
      <c r="A1612">
        <v>1611</v>
      </c>
      <c r="B1612" s="1">
        <v>44761</v>
      </c>
      <c r="C1612" t="s">
        <v>261</v>
      </c>
      <c r="D1612" t="s">
        <v>181</v>
      </c>
      <c r="E1612">
        <v>1</v>
      </c>
      <c r="F1612" t="s">
        <v>48</v>
      </c>
      <c r="G1612" t="s">
        <v>791</v>
      </c>
      <c r="H1612" t="s">
        <v>1047</v>
      </c>
      <c r="M1612" s="2">
        <v>58000</v>
      </c>
      <c r="N1612" s="2">
        <v>99000</v>
      </c>
      <c r="O1612" s="2">
        <f>IF(Tabla1[[#This Row],[Mov]]="VNT",Tabla1[[#This Row],[Sale]]-Tabla1[[#This Row],[Cost]],-Tabla1[[#This Row],[Cost]]*Tabla1[[#This Row],[Cant]])</f>
        <v>-58000</v>
      </c>
      <c r="P1612" s="8">
        <f>IF(Tabla1[[#This Row],[Mov]]="VNT",-Tabla1[[#This Row],[Cant]],Tabla1[[#This Row],[Cant]])</f>
        <v>1</v>
      </c>
      <c r="Q1612" s="8">
        <f>DAY(Tabla1[[#This Row],[Date]])</f>
        <v>19</v>
      </c>
      <c r="R1612" s="8">
        <f>MONTH(Tabla1[[#This Row],[Date]])</f>
        <v>7</v>
      </c>
      <c r="S1612" s="8">
        <f>YEAR(Tabla1[[#This Row],[Date]])</f>
        <v>2022</v>
      </c>
    </row>
    <row r="1613" spans="1:19" x14ac:dyDescent="0.2">
      <c r="A1613">
        <v>1612</v>
      </c>
      <c r="B1613" s="1">
        <v>44761</v>
      </c>
      <c r="C1613" t="s">
        <v>261</v>
      </c>
      <c r="D1613" t="s">
        <v>181</v>
      </c>
      <c r="E1613">
        <v>1</v>
      </c>
      <c r="F1613" t="s">
        <v>48</v>
      </c>
      <c r="G1613" t="s">
        <v>791</v>
      </c>
      <c r="H1613" t="s">
        <v>886</v>
      </c>
      <c r="M1613" s="2">
        <v>40000</v>
      </c>
      <c r="N1613" s="2">
        <v>79000</v>
      </c>
      <c r="O1613" s="2">
        <f>IF(Tabla1[[#This Row],[Mov]]="VNT",Tabla1[[#This Row],[Sale]]-Tabla1[[#This Row],[Cost]],-Tabla1[[#This Row],[Cost]]*Tabla1[[#This Row],[Cant]])</f>
        <v>-40000</v>
      </c>
      <c r="P1613" s="8">
        <f>IF(Tabla1[[#This Row],[Mov]]="VNT",-Tabla1[[#This Row],[Cant]],Tabla1[[#This Row],[Cant]])</f>
        <v>1</v>
      </c>
      <c r="Q1613" s="8">
        <f>DAY(Tabla1[[#This Row],[Date]])</f>
        <v>19</v>
      </c>
      <c r="R1613" s="8">
        <f>MONTH(Tabla1[[#This Row],[Date]])</f>
        <v>7</v>
      </c>
      <c r="S1613" s="8">
        <f>YEAR(Tabla1[[#This Row],[Date]])</f>
        <v>2022</v>
      </c>
    </row>
    <row r="1614" spans="1:19" x14ac:dyDescent="0.2">
      <c r="A1614">
        <v>1613</v>
      </c>
      <c r="B1614" s="1">
        <v>44761</v>
      </c>
      <c r="C1614" t="s">
        <v>261</v>
      </c>
      <c r="D1614" t="s">
        <v>181</v>
      </c>
      <c r="E1614">
        <v>1</v>
      </c>
      <c r="F1614" t="s">
        <v>48</v>
      </c>
      <c r="G1614" t="s">
        <v>791</v>
      </c>
      <c r="H1614" t="s">
        <v>1048</v>
      </c>
      <c r="M1614" s="2">
        <v>48000</v>
      </c>
      <c r="N1614" s="2">
        <v>89000</v>
      </c>
      <c r="O1614" s="2">
        <f>IF(Tabla1[[#This Row],[Mov]]="VNT",Tabla1[[#This Row],[Sale]]-Tabla1[[#This Row],[Cost]],-Tabla1[[#This Row],[Cost]]*Tabla1[[#This Row],[Cant]])</f>
        <v>-48000</v>
      </c>
      <c r="P1614" s="8">
        <f>IF(Tabla1[[#This Row],[Mov]]="VNT",-Tabla1[[#This Row],[Cant]],Tabla1[[#This Row],[Cant]])</f>
        <v>1</v>
      </c>
      <c r="Q1614" s="8">
        <f>DAY(Tabla1[[#This Row],[Date]])</f>
        <v>19</v>
      </c>
      <c r="R1614" s="8">
        <f>MONTH(Tabla1[[#This Row],[Date]])</f>
        <v>7</v>
      </c>
      <c r="S1614" s="8">
        <f>YEAR(Tabla1[[#This Row],[Date]])</f>
        <v>2022</v>
      </c>
    </row>
    <row r="1615" spans="1:19" x14ac:dyDescent="0.2">
      <c r="A1615">
        <v>1614</v>
      </c>
      <c r="B1615" s="1">
        <v>44761</v>
      </c>
      <c r="C1615" t="s">
        <v>261</v>
      </c>
      <c r="D1615" t="s">
        <v>983</v>
      </c>
      <c r="E1615">
        <v>5</v>
      </c>
      <c r="F1615" t="s">
        <v>26</v>
      </c>
      <c r="G1615" t="s">
        <v>272</v>
      </c>
      <c r="H1615" t="s">
        <v>1005</v>
      </c>
      <c r="M1615" s="2">
        <v>7500</v>
      </c>
      <c r="N1615" s="2">
        <v>15000</v>
      </c>
      <c r="O1615" s="2">
        <f>IF(Tabla1[[#This Row],[Mov]]="VNT",Tabla1[[#This Row],[Sale]]-Tabla1[[#This Row],[Cost]],-Tabla1[[#This Row],[Cost]]*Tabla1[[#This Row],[Cant]])</f>
        <v>-37500</v>
      </c>
      <c r="P1615" s="8">
        <f>IF(Tabla1[[#This Row],[Mov]]="VNT",-Tabla1[[#This Row],[Cant]],Tabla1[[#This Row],[Cant]])</f>
        <v>5</v>
      </c>
      <c r="Q1615" s="8">
        <f>DAY(Tabla1[[#This Row],[Date]])</f>
        <v>19</v>
      </c>
      <c r="R1615" s="8">
        <f>MONTH(Tabla1[[#This Row],[Date]])</f>
        <v>7</v>
      </c>
      <c r="S1615" s="8">
        <f>YEAR(Tabla1[[#This Row],[Date]])</f>
        <v>2022</v>
      </c>
    </row>
    <row r="1616" spans="1:19" x14ac:dyDescent="0.2">
      <c r="A1616">
        <v>1615</v>
      </c>
      <c r="B1616" s="1">
        <v>44761</v>
      </c>
      <c r="C1616" t="s">
        <v>261</v>
      </c>
      <c r="D1616" t="s">
        <v>983</v>
      </c>
      <c r="E1616">
        <v>20</v>
      </c>
      <c r="F1616" t="s">
        <v>476</v>
      </c>
      <c r="G1616" t="s">
        <v>266</v>
      </c>
      <c r="H1616" t="s">
        <v>1002</v>
      </c>
      <c r="M1616" s="2">
        <v>1700</v>
      </c>
      <c r="N1616" s="2">
        <v>4000</v>
      </c>
      <c r="O1616" s="2">
        <f>IF(Tabla1[[#This Row],[Mov]]="VNT",Tabla1[[#This Row],[Sale]]-Tabla1[[#This Row],[Cost]],-Tabla1[[#This Row],[Cost]]*Tabla1[[#This Row],[Cant]])</f>
        <v>-34000</v>
      </c>
      <c r="P1616" s="8">
        <f>IF(Tabla1[[#This Row],[Mov]]="VNT",-Tabla1[[#This Row],[Cant]],Tabla1[[#This Row],[Cant]])</f>
        <v>20</v>
      </c>
      <c r="Q1616" s="8">
        <f>DAY(Tabla1[[#This Row],[Date]])</f>
        <v>19</v>
      </c>
      <c r="R1616" s="8">
        <f>MONTH(Tabla1[[#This Row],[Date]])</f>
        <v>7</v>
      </c>
      <c r="S1616" s="8">
        <f>YEAR(Tabla1[[#This Row],[Date]])</f>
        <v>2022</v>
      </c>
    </row>
    <row r="1617" spans="1:19" x14ac:dyDescent="0.2">
      <c r="A1617">
        <v>1616</v>
      </c>
      <c r="B1617" s="1">
        <v>44761</v>
      </c>
      <c r="C1617" t="s">
        <v>261</v>
      </c>
      <c r="D1617" t="s">
        <v>983</v>
      </c>
      <c r="E1617">
        <v>2</v>
      </c>
      <c r="F1617" t="s">
        <v>849</v>
      </c>
      <c r="G1617" t="s">
        <v>266</v>
      </c>
      <c r="H1617" t="s">
        <v>984</v>
      </c>
      <c r="M1617" s="2">
        <v>48000</v>
      </c>
      <c r="N1617" s="2">
        <v>69000</v>
      </c>
      <c r="O1617" s="2">
        <f>IF(Tabla1[[#This Row],[Mov]]="VNT",Tabla1[[#This Row],[Sale]]-Tabla1[[#This Row],[Cost]],-Tabla1[[#This Row],[Cost]]*Tabla1[[#This Row],[Cant]])</f>
        <v>-96000</v>
      </c>
      <c r="P1617" s="8">
        <f>IF(Tabla1[[#This Row],[Mov]]="VNT",-Tabla1[[#This Row],[Cant]],Tabla1[[#This Row],[Cant]])</f>
        <v>2</v>
      </c>
      <c r="Q1617" s="8">
        <f>DAY(Tabla1[[#This Row],[Date]])</f>
        <v>19</v>
      </c>
      <c r="R1617" s="8">
        <f>MONTH(Tabla1[[#This Row],[Date]])</f>
        <v>7</v>
      </c>
      <c r="S1617" s="8">
        <f>YEAR(Tabla1[[#This Row],[Date]])</f>
        <v>2022</v>
      </c>
    </row>
    <row r="1618" spans="1:19" x14ac:dyDescent="0.2">
      <c r="A1618">
        <v>1617</v>
      </c>
      <c r="B1618" s="1">
        <v>44761</v>
      </c>
      <c r="C1618" t="s">
        <v>261</v>
      </c>
      <c r="D1618" t="s">
        <v>595</v>
      </c>
      <c r="E1618">
        <v>10</v>
      </c>
      <c r="F1618" t="s">
        <v>224</v>
      </c>
      <c r="G1618" t="s">
        <v>272</v>
      </c>
      <c r="H1618" t="s">
        <v>1049</v>
      </c>
      <c r="M1618" s="2">
        <v>5000</v>
      </c>
      <c r="N1618" s="2">
        <v>20000</v>
      </c>
      <c r="O1618" s="2">
        <f>IF(Tabla1[[#This Row],[Mov]]="VNT",Tabla1[[#This Row],[Sale]]-Tabla1[[#This Row],[Cost]],-Tabla1[[#This Row],[Cost]]*Tabla1[[#This Row],[Cant]])</f>
        <v>-50000</v>
      </c>
      <c r="P1618" s="8">
        <f>IF(Tabla1[[#This Row],[Mov]]="VNT",-Tabla1[[#This Row],[Cant]],Tabla1[[#This Row],[Cant]])</f>
        <v>10</v>
      </c>
      <c r="Q1618" s="8">
        <f>DAY(Tabla1[[#This Row],[Date]])</f>
        <v>19</v>
      </c>
      <c r="R1618" s="8">
        <f>MONTH(Tabla1[[#This Row],[Date]])</f>
        <v>7</v>
      </c>
      <c r="S1618" s="8">
        <f>YEAR(Tabla1[[#This Row],[Date]])</f>
        <v>2022</v>
      </c>
    </row>
    <row r="1619" spans="1:19" x14ac:dyDescent="0.2">
      <c r="A1619">
        <v>1618</v>
      </c>
      <c r="B1619" s="1">
        <v>44762</v>
      </c>
      <c r="C1619" t="s">
        <v>260</v>
      </c>
      <c r="D1619" t="s">
        <v>332</v>
      </c>
      <c r="E1619">
        <v>1</v>
      </c>
      <c r="F1619" t="s">
        <v>458</v>
      </c>
      <c r="G1619" t="s">
        <v>272</v>
      </c>
      <c r="H1619" t="s">
        <v>1050</v>
      </c>
      <c r="M1619" s="2">
        <v>0</v>
      </c>
      <c r="N1619" s="2">
        <v>20000</v>
      </c>
      <c r="O1619" s="2">
        <f>IF(Tabla1[[#This Row],[Mov]]="VNT",Tabla1[[#This Row],[Sale]]-Tabla1[[#This Row],[Cost]],-Tabla1[[#This Row],[Cost]]*Tabla1[[#This Row],[Cant]])</f>
        <v>20000</v>
      </c>
      <c r="P1619" s="8">
        <f>IF(Tabla1[[#This Row],[Mov]]="VNT",-Tabla1[[#This Row],[Cant]],Tabla1[[#This Row],[Cant]])</f>
        <v>-1</v>
      </c>
      <c r="Q1619" s="8">
        <f>DAY(Tabla1[[#This Row],[Date]])</f>
        <v>20</v>
      </c>
      <c r="R1619" s="8">
        <f>MONTH(Tabla1[[#This Row],[Date]])</f>
        <v>7</v>
      </c>
      <c r="S1619" s="8">
        <f>YEAR(Tabla1[[#This Row],[Date]])</f>
        <v>2022</v>
      </c>
    </row>
    <row r="1620" spans="1:19" x14ac:dyDescent="0.2">
      <c r="A1620">
        <v>1619</v>
      </c>
      <c r="B1620" s="1">
        <v>44719</v>
      </c>
      <c r="C1620" t="s">
        <v>261</v>
      </c>
      <c r="D1620" t="s">
        <v>1051</v>
      </c>
      <c r="E1620">
        <v>9</v>
      </c>
      <c r="F1620" t="s">
        <v>1052</v>
      </c>
      <c r="G1620" t="s">
        <v>266</v>
      </c>
      <c r="H1620" t="s">
        <v>1053</v>
      </c>
      <c r="M1620" s="2">
        <v>3900</v>
      </c>
      <c r="N1620" s="2">
        <v>0</v>
      </c>
      <c r="O1620" s="2">
        <f>IF(Tabla1[[#This Row],[Mov]]="VNT",Tabla1[[#This Row],[Sale]]-Tabla1[[#This Row],[Cost]],-Tabla1[[#This Row],[Cost]]*Tabla1[[#This Row],[Cant]])</f>
        <v>-35100</v>
      </c>
      <c r="P1620" s="8">
        <f>IF(Tabla1[[#This Row],[Mov]]="VNT",-Tabla1[[#This Row],[Cant]],Tabla1[[#This Row],[Cant]])</f>
        <v>9</v>
      </c>
      <c r="Q1620" s="8">
        <f>DAY(Tabla1[[#This Row],[Date]])</f>
        <v>7</v>
      </c>
      <c r="R1620" s="8">
        <f>MONTH(Tabla1[[#This Row],[Date]])</f>
        <v>6</v>
      </c>
      <c r="S1620" s="8">
        <f>YEAR(Tabla1[[#This Row],[Date]])</f>
        <v>2022</v>
      </c>
    </row>
    <row r="1621" spans="1:19" x14ac:dyDescent="0.2">
      <c r="A1621">
        <v>1620</v>
      </c>
      <c r="B1621" s="1">
        <v>44761</v>
      </c>
      <c r="C1621" t="s">
        <v>261</v>
      </c>
      <c r="D1621" t="s">
        <v>1051</v>
      </c>
      <c r="E1621">
        <v>3</v>
      </c>
      <c r="F1621" t="s">
        <v>1052</v>
      </c>
      <c r="G1621" t="s">
        <v>266</v>
      </c>
      <c r="H1621" t="s">
        <v>1053</v>
      </c>
      <c r="M1621" s="2">
        <v>3900</v>
      </c>
      <c r="N1621" s="2">
        <v>0</v>
      </c>
      <c r="O1621" s="2">
        <f>IF(Tabla1[[#This Row],[Mov]]="VNT",Tabla1[[#This Row],[Sale]]-Tabla1[[#This Row],[Cost]],-Tabla1[[#This Row],[Cost]]*Tabla1[[#This Row],[Cant]])</f>
        <v>-11700</v>
      </c>
      <c r="P1621" s="8">
        <f>IF(Tabla1[[#This Row],[Mov]]="VNT",-Tabla1[[#This Row],[Cant]],Tabla1[[#This Row],[Cant]])</f>
        <v>3</v>
      </c>
      <c r="Q1621" s="8">
        <f>DAY(Tabla1[[#This Row],[Date]])</f>
        <v>19</v>
      </c>
      <c r="R1621" s="8">
        <f>MONTH(Tabla1[[#This Row],[Date]])</f>
        <v>7</v>
      </c>
      <c r="S1621" s="8">
        <f>YEAR(Tabla1[[#This Row],[Date]])</f>
        <v>2022</v>
      </c>
    </row>
    <row r="1622" spans="1:19" x14ac:dyDescent="0.2">
      <c r="A1622">
        <v>1621</v>
      </c>
      <c r="B1622" s="1">
        <v>44761</v>
      </c>
      <c r="C1622" t="s">
        <v>261</v>
      </c>
      <c r="D1622" t="s">
        <v>1051</v>
      </c>
      <c r="E1622">
        <v>1</v>
      </c>
      <c r="F1622" t="s">
        <v>1054</v>
      </c>
      <c r="G1622" t="s">
        <v>266</v>
      </c>
      <c r="H1622" t="s">
        <v>2826</v>
      </c>
      <c r="M1622" s="2">
        <v>3500</v>
      </c>
      <c r="N1622" s="2">
        <v>0</v>
      </c>
      <c r="O1622" s="2">
        <f>IF(Tabla1[[#This Row],[Mov]]="VNT",Tabla1[[#This Row],[Sale]]-Tabla1[[#This Row],[Cost]],-Tabla1[[#This Row],[Cost]]*Tabla1[[#This Row],[Cant]])</f>
        <v>-3500</v>
      </c>
      <c r="P1622" s="8">
        <f>IF(Tabla1[[#This Row],[Mov]]="VNT",-Tabla1[[#This Row],[Cant]],Tabla1[[#This Row],[Cant]])</f>
        <v>1</v>
      </c>
      <c r="Q1622" s="8">
        <f>DAY(Tabla1[[#This Row],[Date]])</f>
        <v>19</v>
      </c>
      <c r="R1622" s="8">
        <f>MONTH(Tabla1[[#This Row],[Date]])</f>
        <v>7</v>
      </c>
      <c r="S1622" s="8">
        <f>YEAR(Tabla1[[#This Row],[Date]])</f>
        <v>2022</v>
      </c>
    </row>
    <row r="1623" spans="1:19" x14ac:dyDescent="0.2">
      <c r="A1623">
        <v>1622</v>
      </c>
      <c r="B1623" s="1">
        <v>44761</v>
      </c>
      <c r="C1623" t="s">
        <v>261</v>
      </c>
      <c r="D1623" t="s">
        <v>1051</v>
      </c>
      <c r="E1623">
        <v>1</v>
      </c>
      <c r="F1623" t="s">
        <v>1052</v>
      </c>
      <c r="G1623" t="s">
        <v>266</v>
      </c>
      <c r="H1623" t="s">
        <v>1055</v>
      </c>
      <c r="M1623" s="2">
        <v>8900</v>
      </c>
      <c r="N1623" s="2">
        <v>0</v>
      </c>
      <c r="O1623" s="2">
        <f>IF(Tabla1[[#This Row],[Mov]]="VNT",Tabla1[[#This Row],[Sale]]-Tabla1[[#This Row],[Cost]],-Tabla1[[#This Row],[Cost]]*Tabla1[[#This Row],[Cant]])</f>
        <v>-8900</v>
      </c>
      <c r="P1623" s="8">
        <f>IF(Tabla1[[#This Row],[Mov]]="VNT",-Tabla1[[#This Row],[Cant]],Tabla1[[#This Row],[Cant]])</f>
        <v>1</v>
      </c>
      <c r="Q1623" s="8">
        <f>DAY(Tabla1[[#This Row],[Date]])</f>
        <v>19</v>
      </c>
      <c r="R1623" s="8">
        <f>MONTH(Tabla1[[#This Row],[Date]])</f>
        <v>7</v>
      </c>
      <c r="S1623" s="8">
        <f>YEAR(Tabla1[[#This Row],[Date]])</f>
        <v>2022</v>
      </c>
    </row>
    <row r="1624" spans="1:19" x14ac:dyDescent="0.2">
      <c r="A1624">
        <v>1623</v>
      </c>
      <c r="B1624" s="1">
        <v>44762</v>
      </c>
      <c r="C1624" t="s">
        <v>260</v>
      </c>
      <c r="D1624" t="s">
        <v>332</v>
      </c>
      <c r="E1624">
        <v>1</v>
      </c>
      <c r="F1624" t="s">
        <v>15</v>
      </c>
      <c r="G1624" t="s">
        <v>385</v>
      </c>
      <c r="H1624" t="s">
        <v>16</v>
      </c>
      <c r="M1624" s="2">
        <v>4500</v>
      </c>
      <c r="N1624" s="2">
        <v>10000</v>
      </c>
      <c r="O1624" s="2">
        <f>IF(Tabla1[[#This Row],[Mov]]="VNT",Tabla1[[#This Row],[Sale]]-Tabla1[[#This Row],[Cost]],-Tabla1[[#This Row],[Cost]]*Tabla1[[#This Row],[Cant]])</f>
        <v>5500</v>
      </c>
      <c r="P1624" s="8">
        <f>IF(Tabla1[[#This Row],[Mov]]="VNT",-Tabla1[[#This Row],[Cant]],Tabla1[[#This Row],[Cant]])</f>
        <v>-1</v>
      </c>
      <c r="Q1624" s="8">
        <f>DAY(Tabla1[[#This Row],[Date]])</f>
        <v>20</v>
      </c>
      <c r="R1624" s="8">
        <f>MONTH(Tabla1[[#This Row],[Date]])</f>
        <v>7</v>
      </c>
      <c r="S1624" s="8">
        <f>YEAR(Tabla1[[#This Row],[Date]])</f>
        <v>2022</v>
      </c>
    </row>
    <row r="1625" spans="1:19" x14ac:dyDescent="0.2">
      <c r="A1625">
        <v>1624</v>
      </c>
      <c r="B1625" s="1">
        <v>44762</v>
      </c>
      <c r="C1625" t="s">
        <v>260</v>
      </c>
      <c r="D1625" t="s">
        <v>332</v>
      </c>
      <c r="E1625">
        <v>1</v>
      </c>
      <c r="F1625" t="s">
        <v>116</v>
      </c>
      <c r="G1625" t="s">
        <v>382</v>
      </c>
      <c r="H1625" t="s">
        <v>514</v>
      </c>
      <c r="M1625" s="2">
        <v>4675</v>
      </c>
      <c r="N1625" s="2">
        <v>5000</v>
      </c>
      <c r="O1625" s="2">
        <f>IF(Tabla1[[#This Row],[Mov]]="VNT",Tabla1[[#This Row],[Sale]]-Tabla1[[#This Row],[Cost]],-Tabla1[[#This Row],[Cost]]*Tabla1[[#This Row],[Cant]])</f>
        <v>325</v>
      </c>
      <c r="P1625" s="8">
        <f>IF(Tabla1[[#This Row],[Mov]]="VNT",-Tabla1[[#This Row],[Cant]],Tabla1[[#This Row],[Cant]])</f>
        <v>-1</v>
      </c>
      <c r="Q1625" s="8">
        <f>DAY(Tabla1[[#This Row],[Date]])</f>
        <v>20</v>
      </c>
      <c r="R1625" s="8">
        <f>MONTH(Tabla1[[#This Row],[Date]])</f>
        <v>7</v>
      </c>
      <c r="S1625" s="8">
        <f>YEAR(Tabla1[[#This Row],[Date]])</f>
        <v>2022</v>
      </c>
    </row>
    <row r="1626" spans="1:19" x14ac:dyDescent="0.2">
      <c r="A1626">
        <v>1625</v>
      </c>
      <c r="B1626" s="1">
        <v>44762</v>
      </c>
      <c r="C1626" t="s">
        <v>260</v>
      </c>
      <c r="D1626" t="s">
        <v>332</v>
      </c>
      <c r="E1626">
        <v>1</v>
      </c>
      <c r="F1626" t="s">
        <v>48</v>
      </c>
      <c r="G1626" t="s">
        <v>1036</v>
      </c>
      <c r="H1626" t="s">
        <v>1035</v>
      </c>
      <c r="M1626" s="2">
        <v>22000</v>
      </c>
      <c r="N1626" s="2">
        <v>49000</v>
      </c>
      <c r="O1626" s="2">
        <f>IF(Tabla1[[#This Row],[Mov]]="VNT",Tabla1[[#This Row],[Sale]]-Tabla1[[#This Row],[Cost]],-Tabla1[[#This Row],[Cost]]*Tabla1[[#This Row],[Cant]])</f>
        <v>27000</v>
      </c>
      <c r="P1626" s="8">
        <f>IF(Tabla1[[#This Row],[Mov]]="VNT",-Tabla1[[#This Row],[Cant]],Tabla1[[#This Row],[Cant]])</f>
        <v>-1</v>
      </c>
      <c r="Q1626" s="8">
        <f>DAY(Tabla1[[#This Row],[Date]])</f>
        <v>20</v>
      </c>
      <c r="R1626" s="8">
        <f>MONTH(Tabla1[[#This Row],[Date]])</f>
        <v>7</v>
      </c>
      <c r="S1626" s="8">
        <f>YEAR(Tabla1[[#This Row],[Date]])</f>
        <v>2022</v>
      </c>
    </row>
    <row r="1627" spans="1:19" x14ac:dyDescent="0.2">
      <c r="A1627">
        <v>1626</v>
      </c>
      <c r="B1627" s="1">
        <v>44762</v>
      </c>
      <c r="C1627" t="s">
        <v>260</v>
      </c>
      <c r="D1627" t="s">
        <v>332</v>
      </c>
      <c r="E1627">
        <v>1</v>
      </c>
      <c r="F1627" t="s">
        <v>342</v>
      </c>
      <c r="G1627" t="s">
        <v>262</v>
      </c>
      <c r="H1627" t="s">
        <v>906</v>
      </c>
      <c r="M1627" s="2">
        <v>1000</v>
      </c>
      <c r="N1627" s="2">
        <v>10000</v>
      </c>
      <c r="O1627" s="2">
        <f>IF(Tabla1[[#This Row],[Mov]]="VNT",Tabla1[[#This Row],[Sale]]-Tabla1[[#This Row],[Cost]],-Tabla1[[#This Row],[Cost]]*Tabla1[[#This Row],[Cant]])</f>
        <v>9000</v>
      </c>
      <c r="P1627" s="8">
        <f>IF(Tabla1[[#This Row],[Mov]]="VNT",-Tabla1[[#This Row],[Cant]],Tabla1[[#This Row],[Cant]])</f>
        <v>-1</v>
      </c>
      <c r="Q1627" s="8">
        <f>DAY(Tabla1[[#This Row],[Date]])</f>
        <v>20</v>
      </c>
      <c r="R1627" s="8">
        <f>MONTH(Tabla1[[#This Row],[Date]])</f>
        <v>7</v>
      </c>
      <c r="S1627" s="8">
        <f>YEAR(Tabla1[[#This Row],[Date]])</f>
        <v>2022</v>
      </c>
    </row>
    <row r="1628" spans="1:19" x14ac:dyDescent="0.2">
      <c r="A1628">
        <v>1627</v>
      </c>
      <c r="B1628" s="1">
        <v>44762</v>
      </c>
      <c r="C1628" t="s">
        <v>260</v>
      </c>
      <c r="D1628" t="s">
        <v>332</v>
      </c>
      <c r="E1628">
        <v>1</v>
      </c>
      <c r="F1628" t="s">
        <v>458</v>
      </c>
      <c r="G1628" t="s">
        <v>272</v>
      </c>
      <c r="H1628" t="s">
        <v>1056</v>
      </c>
      <c r="M1628" s="2">
        <v>0</v>
      </c>
      <c r="N1628" s="2">
        <v>12000</v>
      </c>
      <c r="O1628" s="2">
        <f>IF(Tabla1[[#This Row],[Mov]]="VNT",Tabla1[[#This Row],[Sale]]-Tabla1[[#This Row],[Cost]],-Tabla1[[#This Row],[Cost]]*Tabla1[[#This Row],[Cant]])</f>
        <v>12000</v>
      </c>
      <c r="P1628" s="8">
        <f>IF(Tabla1[[#This Row],[Mov]]="VNT",-Tabla1[[#This Row],[Cant]],Tabla1[[#This Row],[Cant]])</f>
        <v>-1</v>
      </c>
      <c r="Q1628" s="8">
        <f>DAY(Tabla1[[#This Row],[Date]])</f>
        <v>20</v>
      </c>
      <c r="R1628" s="8">
        <f>MONTH(Tabla1[[#This Row],[Date]])</f>
        <v>7</v>
      </c>
      <c r="S1628" s="8">
        <f>YEAR(Tabla1[[#This Row],[Date]])</f>
        <v>2022</v>
      </c>
    </row>
    <row r="1629" spans="1:19" x14ac:dyDescent="0.2">
      <c r="A1629">
        <v>1628</v>
      </c>
      <c r="B1629" s="1">
        <v>44762</v>
      </c>
      <c r="C1629" t="s">
        <v>260</v>
      </c>
      <c r="D1629" t="s">
        <v>332</v>
      </c>
      <c r="E1629">
        <v>1</v>
      </c>
      <c r="F1629" t="s">
        <v>342</v>
      </c>
      <c r="G1629" t="s">
        <v>272</v>
      </c>
      <c r="H1629" t="s">
        <v>1057</v>
      </c>
      <c r="M1629" s="2">
        <v>1000</v>
      </c>
      <c r="N1629" s="2">
        <v>10000</v>
      </c>
      <c r="O1629" s="2">
        <f>IF(Tabla1[[#This Row],[Mov]]="VNT",Tabla1[[#This Row],[Sale]]-Tabla1[[#This Row],[Cost]],-Tabla1[[#This Row],[Cost]]*Tabla1[[#This Row],[Cant]])</f>
        <v>9000</v>
      </c>
      <c r="P1629" s="8">
        <f>IF(Tabla1[[#This Row],[Mov]]="VNT",-Tabla1[[#This Row],[Cant]],Tabla1[[#This Row],[Cant]])</f>
        <v>-1</v>
      </c>
      <c r="Q1629" s="8">
        <f>DAY(Tabla1[[#This Row],[Date]])</f>
        <v>20</v>
      </c>
      <c r="R1629" s="8">
        <f>MONTH(Tabla1[[#This Row],[Date]])</f>
        <v>7</v>
      </c>
      <c r="S1629" s="8">
        <f>YEAR(Tabla1[[#This Row],[Date]])</f>
        <v>2022</v>
      </c>
    </row>
    <row r="1630" spans="1:19" x14ac:dyDescent="0.2">
      <c r="A1630">
        <v>1629</v>
      </c>
      <c r="B1630" s="1">
        <v>44762</v>
      </c>
      <c r="C1630" t="s">
        <v>260</v>
      </c>
      <c r="D1630" t="s">
        <v>332</v>
      </c>
      <c r="E1630">
        <v>1</v>
      </c>
      <c r="F1630" t="s">
        <v>1041</v>
      </c>
      <c r="G1630" t="s">
        <v>1042</v>
      </c>
      <c r="H1630" t="s">
        <v>1043</v>
      </c>
      <c r="M1630" s="2">
        <v>0</v>
      </c>
      <c r="N1630" s="2">
        <v>0</v>
      </c>
      <c r="O1630" s="2">
        <f>IF(Tabla1[[#This Row],[Mov]]="VNT",Tabla1[[#This Row],[Sale]]-Tabla1[[#This Row],[Cost]],-Tabla1[[#This Row],[Cost]]*Tabla1[[#This Row],[Cant]])</f>
        <v>0</v>
      </c>
      <c r="P1630" s="8">
        <f>IF(Tabla1[[#This Row],[Mov]]="VNT",-Tabla1[[#This Row],[Cant]],Tabla1[[#This Row],[Cant]])</f>
        <v>-1</v>
      </c>
      <c r="Q1630" s="8">
        <f>DAY(Tabla1[[#This Row],[Date]])</f>
        <v>20</v>
      </c>
      <c r="R1630" s="8">
        <f>MONTH(Tabla1[[#This Row],[Date]])</f>
        <v>7</v>
      </c>
      <c r="S1630" s="8">
        <f>YEAR(Tabla1[[#This Row],[Date]])</f>
        <v>2022</v>
      </c>
    </row>
    <row r="1631" spans="1:19" x14ac:dyDescent="0.2">
      <c r="A1631">
        <v>1630</v>
      </c>
      <c r="B1631" s="1">
        <v>44762</v>
      </c>
      <c r="C1631" t="s">
        <v>260</v>
      </c>
      <c r="D1631" t="s">
        <v>332</v>
      </c>
      <c r="E1631">
        <v>1</v>
      </c>
      <c r="F1631" t="s">
        <v>116</v>
      </c>
      <c r="G1631" t="s">
        <v>347</v>
      </c>
      <c r="H1631" t="s">
        <v>518</v>
      </c>
      <c r="M1631" s="2">
        <v>2805</v>
      </c>
      <c r="N1631" s="2">
        <v>3000</v>
      </c>
      <c r="O1631" s="2">
        <f>IF(Tabla1[[#This Row],[Mov]]="VNT",Tabla1[[#This Row],[Sale]]-Tabla1[[#This Row],[Cost]],-Tabla1[[#This Row],[Cost]]*Tabla1[[#This Row],[Cant]])</f>
        <v>195</v>
      </c>
      <c r="P1631" s="8">
        <f>IF(Tabla1[[#This Row],[Mov]]="VNT",-Tabla1[[#This Row],[Cant]],Tabla1[[#This Row],[Cant]])</f>
        <v>-1</v>
      </c>
      <c r="Q1631" s="8">
        <f>DAY(Tabla1[[#This Row],[Date]])</f>
        <v>20</v>
      </c>
      <c r="R1631" s="8">
        <f>MONTH(Tabla1[[#This Row],[Date]])</f>
        <v>7</v>
      </c>
      <c r="S1631" s="8">
        <f>YEAR(Tabla1[[#This Row],[Date]])</f>
        <v>2022</v>
      </c>
    </row>
    <row r="1632" spans="1:19" x14ac:dyDescent="0.2">
      <c r="A1632">
        <v>1631</v>
      </c>
      <c r="B1632" s="1">
        <v>44762</v>
      </c>
      <c r="C1632" t="s">
        <v>260</v>
      </c>
      <c r="D1632" t="s">
        <v>332</v>
      </c>
      <c r="E1632">
        <v>1</v>
      </c>
      <c r="F1632" t="s">
        <v>116</v>
      </c>
      <c r="G1632" t="s">
        <v>382</v>
      </c>
      <c r="H1632" t="s">
        <v>514</v>
      </c>
      <c r="M1632" s="2">
        <v>2805</v>
      </c>
      <c r="N1632" s="2">
        <v>3000</v>
      </c>
      <c r="O1632" s="2">
        <f>IF(Tabla1[[#This Row],[Mov]]="VNT",Tabla1[[#This Row],[Sale]]-Tabla1[[#This Row],[Cost]],-Tabla1[[#This Row],[Cost]]*Tabla1[[#This Row],[Cant]])</f>
        <v>195</v>
      </c>
      <c r="P1632" s="8">
        <f>IF(Tabla1[[#This Row],[Mov]]="VNT",-Tabla1[[#This Row],[Cant]],Tabla1[[#This Row],[Cant]])</f>
        <v>-1</v>
      </c>
      <c r="Q1632" s="8">
        <f>DAY(Tabla1[[#This Row],[Date]])</f>
        <v>20</v>
      </c>
      <c r="R1632" s="8">
        <f>MONTH(Tabla1[[#This Row],[Date]])</f>
        <v>7</v>
      </c>
      <c r="S1632" s="8">
        <f>YEAR(Tabla1[[#This Row],[Date]])</f>
        <v>2022</v>
      </c>
    </row>
    <row r="1633" spans="1:19" x14ac:dyDescent="0.2">
      <c r="A1633">
        <v>1632</v>
      </c>
      <c r="B1633" s="1">
        <v>44763</v>
      </c>
      <c r="C1633" t="s">
        <v>260</v>
      </c>
      <c r="D1633" t="s">
        <v>332</v>
      </c>
      <c r="E1633">
        <v>1</v>
      </c>
      <c r="F1633" t="s">
        <v>532</v>
      </c>
      <c r="G1633" t="s">
        <v>273</v>
      </c>
      <c r="H1633" t="s">
        <v>733</v>
      </c>
      <c r="J1633" t="s">
        <v>23</v>
      </c>
      <c r="M1633" s="2">
        <v>18000</v>
      </c>
      <c r="N1633" s="2">
        <v>32000</v>
      </c>
      <c r="O1633" s="2">
        <f>IF(Tabla1[[#This Row],[Mov]]="VNT",Tabla1[[#This Row],[Sale]]-Tabla1[[#This Row],[Cost]],-Tabla1[[#This Row],[Cost]]*Tabla1[[#This Row],[Cant]])</f>
        <v>14000</v>
      </c>
      <c r="P1633" s="8">
        <f>IF(Tabla1[[#This Row],[Mov]]="VNT",-Tabla1[[#This Row],[Cant]],Tabla1[[#This Row],[Cant]])</f>
        <v>-1</v>
      </c>
      <c r="Q1633" s="8">
        <f>DAY(Tabla1[[#This Row],[Date]])</f>
        <v>21</v>
      </c>
      <c r="R1633" s="8">
        <f>MONTH(Tabla1[[#This Row],[Date]])</f>
        <v>7</v>
      </c>
      <c r="S1633" s="8">
        <f>YEAR(Tabla1[[#This Row],[Date]])</f>
        <v>2022</v>
      </c>
    </row>
    <row r="1634" spans="1:19" x14ac:dyDescent="0.2">
      <c r="A1634">
        <v>1633</v>
      </c>
      <c r="B1634" s="1">
        <v>44763</v>
      </c>
      <c r="C1634" t="s">
        <v>260</v>
      </c>
      <c r="D1634" t="s">
        <v>223</v>
      </c>
      <c r="E1634">
        <v>1</v>
      </c>
      <c r="F1634" t="s">
        <v>848</v>
      </c>
      <c r="G1634" t="s">
        <v>727</v>
      </c>
      <c r="H1634" t="s">
        <v>140</v>
      </c>
      <c r="M1634" s="2">
        <v>740</v>
      </c>
      <c r="N1634" s="2">
        <v>2000</v>
      </c>
      <c r="O1634" s="2">
        <f>IF(Tabla1[[#This Row],[Mov]]="VNT",Tabla1[[#This Row],[Sale]]-Tabla1[[#This Row],[Cost]],-Tabla1[[#This Row],[Cost]]*Tabla1[[#This Row],[Cant]])</f>
        <v>1260</v>
      </c>
      <c r="P1634" s="8">
        <f>IF(Tabla1[[#This Row],[Mov]]="VNT",-Tabla1[[#This Row],[Cant]],Tabla1[[#This Row],[Cant]])</f>
        <v>-1</v>
      </c>
      <c r="Q1634" s="8">
        <f>DAY(Tabla1[[#This Row],[Date]])</f>
        <v>21</v>
      </c>
      <c r="R1634" s="8">
        <f>MONTH(Tabla1[[#This Row],[Date]])</f>
        <v>7</v>
      </c>
      <c r="S1634" s="8">
        <f>YEAR(Tabla1[[#This Row],[Date]])</f>
        <v>2022</v>
      </c>
    </row>
    <row r="1635" spans="1:19" x14ac:dyDescent="0.2">
      <c r="A1635">
        <v>1634</v>
      </c>
      <c r="B1635" s="1">
        <v>44763</v>
      </c>
      <c r="C1635" t="s">
        <v>260</v>
      </c>
      <c r="D1635" t="s">
        <v>332</v>
      </c>
      <c r="E1635">
        <v>1</v>
      </c>
      <c r="F1635" t="s">
        <v>532</v>
      </c>
      <c r="G1635" t="s">
        <v>273</v>
      </c>
      <c r="H1635" t="s">
        <v>733</v>
      </c>
      <c r="J1635" t="s">
        <v>23</v>
      </c>
      <c r="M1635" s="2">
        <v>18000</v>
      </c>
      <c r="N1635" s="2">
        <v>33000</v>
      </c>
      <c r="O1635" s="2">
        <f>IF(Tabla1[[#This Row],[Mov]]="VNT",Tabla1[[#This Row],[Sale]]-Tabla1[[#This Row],[Cost]],-Tabla1[[#This Row],[Cost]]*Tabla1[[#This Row],[Cant]])</f>
        <v>15000</v>
      </c>
      <c r="P1635" s="8">
        <f>IF(Tabla1[[#This Row],[Mov]]="VNT",-Tabla1[[#This Row],[Cant]],Tabla1[[#This Row],[Cant]])</f>
        <v>-1</v>
      </c>
      <c r="Q1635" s="8">
        <f>DAY(Tabla1[[#This Row],[Date]])</f>
        <v>21</v>
      </c>
      <c r="R1635" s="8">
        <f>MONTH(Tabla1[[#This Row],[Date]])</f>
        <v>7</v>
      </c>
      <c r="S1635" s="8">
        <f>YEAR(Tabla1[[#This Row],[Date]])</f>
        <v>2022</v>
      </c>
    </row>
    <row r="1636" spans="1:19" x14ac:dyDescent="0.2">
      <c r="A1636">
        <v>1635</v>
      </c>
      <c r="B1636" s="1">
        <v>44763</v>
      </c>
      <c r="C1636" t="s">
        <v>260</v>
      </c>
      <c r="D1636" t="s">
        <v>332</v>
      </c>
      <c r="E1636">
        <v>1</v>
      </c>
      <c r="F1636" t="s">
        <v>455</v>
      </c>
      <c r="G1636" t="s">
        <v>382</v>
      </c>
      <c r="H1636" t="s">
        <v>509</v>
      </c>
      <c r="M1636" s="2">
        <v>1000</v>
      </c>
      <c r="N1636" s="2">
        <v>3000</v>
      </c>
      <c r="O1636" s="2">
        <f>IF(Tabla1[[#This Row],[Mov]]="VNT",Tabla1[[#This Row],[Sale]]-Tabla1[[#This Row],[Cost]],-Tabla1[[#This Row],[Cost]]*Tabla1[[#This Row],[Cant]])</f>
        <v>2000</v>
      </c>
      <c r="P1636" s="8">
        <f>IF(Tabla1[[#This Row],[Mov]]="VNT",-Tabla1[[#This Row],[Cant]],Tabla1[[#This Row],[Cant]])</f>
        <v>-1</v>
      </c>
      <c r="Q1636" s="8">
        <f>DAY(Tabla1[[#This Row],[Date]])</f>
        <v>21</v>
      </c>
      <c r="R1636" s="8">
        <f>MONTH(Tabla1[[#This Row],[Date]])</f>
        <v>7</v>
      </c>
      <c r="S1636" s="8">
        <f>YEAR(Tabla1[[#This Row],[Date]])</f>
        <v>2022</v>
      </c>
    </row>
    <row r="1637" spans="1:19" x14ac:dyDescent="0.2">
      <c r="A1637">
        <v>1636</v>
      </c>
      <c r="B1637" s="1">
        <v>44763</v>
      </c>
      <c r="C1637" t="s">
        <v>260</v>
      </c>
      <c r="D1637" t="s">
        <v>332</v>
      </c>
      <c r="E1637">
        <v>1</v>
      </c>
      <c r="F1637" t="s">
        <v>116</v>
      </c>
      <c r="G1637" t="s">
        <v>382</v>
      </c>
      <c r="H1637" t="s">
        <v>514</v>
      </c>
      <c r="M1637" s="2">
        <v>4675</v>
      </c>
      <c r="N1637" s="2">
        <v>5000</v>
      </c>
      <c r="O1637" s="2">
        <f>IF(Tabla1[[#This Row],[Mov]]="VNT",Tabla1[[#This Row],[Sale]]-Tabla1[[#This Row],[Cost]],-Tabla1[[#This Row],[Cost]]*Tabla1[[#This Row],[Cant]])</f>
        <v>325</v>
      </c>
      <c r="P1637" s="8">
        <f>IF(Tabla1[[#This Row],[Mov]]="VNT",-Tabla1[[#This Row],[Cant]],Tabla1[[#This Row],[Cant]])</f>
        <v>-1</v>
      </c>
      <c r="Q1637" s="8">
        <f>DAY(Tabla1[[#This Row],[Date]])</f>
        <v>21</v>
      </c>
      <c r="R1637" s="8">
        <f>MONTH(Tabla1[[#This Row],[Date]])</f>
        <v>7</v>
      </c>
      <c r="S1637" s="8">
        <f>YEAR(Tabla1[[#This Row],[Date]])</f>
        <v>2022</v>
      </c>
    </row>
    <row r="1638" spans="1:19" x14ac:dyDescent="0.2">
      <c r="A1638">
        <v>1637</v>
      </c>
      <c r="B1638" s="1">
        <v>44763</v>
      </c>
      <c r="C1638" t="s">
        <v>260</v>
      </c>
      <c r="D1638" t="s">
        <v>332</v>
      </c>
      <c r="E1638">
        <v>1</v>
      </c>
      <c r="F1638" t="s">
        <v>15</v>
      </c>
      <c r="G1638" t="s">
        <v>266</v>
      </c>
      <c r="H1638" t="s">
        <v>162</v>
      </c>
      <c r="M1638" s="2">
        <v>2500</v>
      </c>
      <c r="N1638" s="2">
        <v>8000</v>
      </c>
      <c r="O1638" s="2">
        <f>IF(Tabla1[[#This Row],[Mov]]="VNT",Tabla1[[#This Row],[Sale]]-Tabla1[[#This Row],[Cost]],-Tabla1[[#This Row],[Cost]]*Tabla1[[#This Row],[Cant]])</f>
        <v>5500</v>
      </c>
      <c r="P1638" s="8">
        <f>IF(Tabla1[[#This Row],[Mov]]="VNT",-Tabla1[[#This Row],[Cant]],Tabla1[[#This Row],[Cant]])</f>
        <v>-1</v>
      </c>
      <c r="Q1638" s="8">
        <f>DAY(Tabla1[[#This Row],[Date]])</f>
        <v>21</v>
      </c>
      <c r="R1638" s="8">
        <f>MONTH(Tabla1[[#This Row],[Date]])</f>
        <v>7</v>
      </c>
      <c r="S1638" s="8">
        <f>YEAR(Tabla1[[#This Row],[Date]])</f>
        <v>2022</v>
      </c>
    </row>
    <row r="1639" spans="1:19" x14ac:dyDescent="0.2">
      <c r="A1639">
        <v>1638</v>
      </c>
      <c r="B1639" s="1">
        <v>44763</v>
      </c>
      <c r="C1639" t="s">
        <v>260</v>
      </c>
      <c r="D1639" t="s">
        <v>332</v>
      </c>
      <c r="E1639">
        <v>1</v>
      </c>
      <c r="F1639" t="s">
        <v>116</v>
      </c>
      <c r="G1639" t="s">
        <v>347</v>
      </c>
      <c r="H1639" t="s">
        <v>518</v>
      </c>
      <c r="M1639" s="2">
        <v>9350</v>
      </c>
      <c r="N1639" s="2">
        <v>10000</v>
      </c>
      <c r="O1639" s="2">
        <f>IF(Tabla1[[#This Row],[Mov]]="VNT",Tabla1[[#This Row],[Sale]]-Tabla1[[#This Row],[Cost]],-Tabla1[[#This Row],[Cost]]*Tabla1[[#This Row],[Cant]])</f>
        <v>650</v>
      </c>
      <c r="P1639" s="8">
        <f>IF(Tabla1[[#This Row],[Mov]]="VNT",-Tabla1[[#This Row],[Cant]],Tabla1[[#This Row],[Cant]])</f>
        <v>-1</v>
      </c>
      <c r="Q1639" s="8">
        <f>DAY(Tabla1[[#This Row],[Date]])</f>
        <v>21</v>
      </c>
      <c r="R1639" s="8">
        <f>MONTH(Tabla1[[#This Row],[Date]])</f>
        <v>7</v>
      </c>
      <c r="S1639" s="8">
        <f>YEAR(Tabla1[[#This Row],[Date]])</f>
        <v>2022</v>
      </c>
    </row>
    <row r="1640" spans="1:19" x14ac:dyDescent="0.2">
      <c r="A1640">
        <v>1639</v>
      </c>
      <c r="B1640" s="1">
        <v>44763</v>
      </c>
      <c r="C1640" t="s">
        <v>260</v>
      </c>
      <c r="D1640" t="s">
        <v>1059</v>
      </c>
      <c r="E1640">
        <v>1</v>
      </c>
      <c r="F1640" t="s">
        <v>365</v>
      </c>
      <c r="G1640" t="s">
        <v>943</v>
      </c>
      <c r="H1640" t="s">
        <v>1058</v>
      </c>
      <c r="M1640" s="2">
        <v>4000</v>
      </c>
      <c r="N1640" s="2">
        <v>7000</v>
      </c>
      <c r="O1640" s="2">
        <f>IF(Tabla1[[#This Row],[Mov]]="VNT",Tabla1[[#This Row],[Sale]]-Tabla1[[#This Row],[Cost]],-Tabla1[[#This Row],[Cost]]*Tabla1[[#This Row],[Cant]])</f>
        <v>3000</v>
      </c>
      <c r="P1640" s="8">
        <f>IF(Tabla1[[#This Row],[Mov]]="VNT",-Tabla1[[#This Row],[Cant]],Tabla1[[#This Row],[Cant]])</f>
        <v>-1</v>
      </c>
      <c r="Q1640" s="8">
        <f>DAY(Tabla1[[#This Row],[Date]])</f>
        <v>21</v>
      </c>
      <c r="R1640" s="8">
        <f>MONTH(Tabla1[[#This Row],[Date]])</f>
        <v>7</v>
      </c>
      <c r="S1640" s="8">
        <f>YEAR(Tabla1[[#This Row],[Date]])</f>
        <v>2022</v>
      </c>
    </row>
    <row r="1641" spans="1:19" x14ac:dyDescent="0.2">
      <c r="A1641">
        <v>1640</v>
      </c>
      <c r="B1641" s="1">
        <v>44763</v>
      </c>
      <c r="C1641" t="s">
        <v>260</v>
      </c>
      <c r="D1641" t="s">
        <v>332</v>
      </c>
      <c r="E1641">
        <v>1</v>
      </c>
      <c r="F1641" t="s">
        <v>458</v>
      </c>
      <c r="G1641" t="s">
        <v>272</v>
      </c>
      <c r="H1641" t="s">
        <v>1060</v>
      </c>
      <c r="M1641" s="2">
        <v>0</v>
      </c>
      <c r="N1641" s="2">
        <v>20000</v>
      </c>
      <c r="O1641" s="2">
        <f>IF(Tabla1[[#This Row],[Mov]]="VNT",Tabla1[[#This Row],[Sale]]-Tabla1[[#This Row],[Cost]],-Tabla1[[#This Row],[Cost]]*Tabla1[[#This Row],[Cant]])</f>
        <v>20000</v>
      </c>
      <c r="P1641" s="8">
        <f>IF(Tabla1[[#This Row],[Mov]]="VNT",-Tabla1[[#This Row],[Cant]],Tabla1[[#This Row],[Cant]])</f>
        <v>-1</v>
      </c>
      <c r="Q1641" s="8">
        <f>DAY(Tabla1[[#This Row],[Date]])</f>
        <v>21</v>
      </c>
      <c r="R1641" s="8">
        <f>MONTH(Tabla1[[#This Row],[Date]])</f>
        <v>7</v>
      </c>
      <c r="S1641" s="8">
        <f>YEAR(Tabla1[[#This Row],[Date]])</f>
        <v>2022</v>
      </c>
    </row>
    <row r="1642" spans="1:19" x14ac:dyDescent="0.2">
      <c r="A1642">
        <v>1641</v>
      </c>
      <c r="B1642" s="1">
        <v>44763</v>
      </c>
      <c r="C1642" t="s">
        <v>260</v>
      </c>
      <c r="D1642" t="s">
        <v>332</v>
      </c>
      <c r="E1642">
        <v>1</v>
      </c>
      <c r="F1642" t="s">
        <v>224</v>
      </c>
      <c r="G1642" t="s">
        <v>499</v>
      </c>
      <c r="H1642" t="s">
        <v>1061</v>
      </c>
      <c r="M1642" s="2">
        <v>9500</v>
      </c>
      <c r="N1642" s="2">
        <v>22000</v>
      </c>
      <c r="O1642" s="2">
        <f>IF(Tabla1[[#This Row],[Mov]]="VNT",Tabla1[[#This Row],[Sale]]-Tabla1[[#This Row],[Cost]],-Tabla1[[#This Row],[Cost]]*Tabla1[[#This Row],[Cant]])</f>
        <v>12500</v>
      </c>
      <c r="P1642" s="8">
        <f>IF(Tabla1[[#This Row],[Mov]]="VNT",-Tabla1[[#This Row],[Cant]],Tabla1[[#This Row],[Cant]])</f>
        <v>-1</v>
      </c>
      <c r="Q1642" s="8">
        <f>DAY(Tabla1[[#This Row],[Date]])</f>
        <v>21</v>
      </c>
      <c r="R1642" s="8">
        <f>MONTH(Tabla1[[#This Row],[Date]])</f>
        <v>7</v>
      </c>
      <c r="S1642" s="8">
        <f>YEAR(Tabla1[[#This Row],[Date]])</f>
        <v>2022</v>
      </c>
    </row>
    <row r="1643" spans="1:19" x14ac:dyDescent="0.2">
      <c r="A1643">
        <v>1642</v>
      </c>
      <c r="B1643" s="1">
        <v>44763</v>
      </c>
      <c r="C1643" t="s">
        <v>260</v>
      </c>
      <c r="D1643" t="s">
        <v>332</v>
      </c>
      <c r="E1643">
        <v>1</v>
      </c>
      <c r="F1643" t="s">
        <v>225</v>
      </c>
      <c r="G1643" t="s">
        <v>263</v>
      </c>
      <c r="H1643" t="s">
        <v>282</v>
      </c>
      <c r="M1643" s="2">
        <v>1100</v>
      </c>
      <c r="N1643" s="2">
        <v>10000</v>
      </c>
      <c r="O1643" s="2">
        <f>IF(Tabla1[[#This Row],[Mov]]="VNT",Tabla1[[#This Row],[Sale]]-Tabla1[[#This Row],[Cost]],-Tabla1[[#This Row],[Cost]]*Tabla1[[#This Row],[Cant]])</f>
        <v>8900</v>
      </c>
      <c r="P1643" s="8">
        <f>IF(Tabla1[[#This Row],[Mov]]="VNT",-Tabla1[[#This Row],[Cant]],Tabla1[[#This Row],[Cant]])</f>
        <v>-1</v>
      </c>
      <c r="Q1643" s="8">
        <f>DAY(Tabla1[[#This Row],[Date]])</f>
        <v>21</v>
      </c>
      <c r="R1643" s="8">
        <f>MONTH(Tabla1[[#This Row],[Date]])</f>
        <v>7</v>
      </c>
      <c r="S1643" s="8">
        <f>YEAR(Tabla1[[#This Row],[Date]])</f>
        <v>2022</v>
      </c>
    </row>
    <row r="1644" spans="1:19" x14ac:dyDescent="0.2">
      <c r="A1644">
        <v>1643</v>
      </c>
      <c r="B1644" s="1">
        <v>44763</v>
      </c>
      <c r="C1644" t="s">
        <v>260</v>
      </c>
      <c r="D1644" t="s">
        <v>332</v>
      </c>
      <c r="E1644">
        <v>1</v>
      </c>
      <c r="F1644" t="s">
        <v>342</v>
      </c>
      <c r="G1644" t="s">
        <v>272</v>
      </c>
      <c r="H1644" t="s">
        <v>1062</v>
      </c>
      <c r="M1644" s="2">
        <v>1000</v>
      </c>
      <c r="N1644" s="2">
        <v>10000</v>
      </c>
      <c r="O1644" s="2">
        <f>IF(Tabla1[[#This Row],[Mov]]="VNT",Tabla1[[#This Row],[Sale]]-Tabla1[[#This Row],[Cost]],-Tabla1[[#This Row],[Cost]]*Tabla1[[#This Row],[Cant]])</f>
        <v>9000</v>
      </c>
      <c r="P1644" s="8">
        <f>IF(Tabla1[[#This Row],[Mov]]="VNT",-Tabla1[[#This Row],[Cant]],Tabla1[[#This Row],[Cant]])</f>
        <v>-1</v>
      </c>
      <c r="Q1644" s="8">
        <f>DAY(Tabla1[[#This Row],[Date]])</f>
        <v>21</v>
      </c>
      <c r="R1644" s="8">
        <f>MONTH(Tabla1[[#This Row],[Date]])</f>
        <v>7</v>
      </c>
      <c r="S1644" s="8">
        <f>YEAR(Tabla1[[#This Row],[Date]])</f>
        <v>2022</v>
      </c>
    </row>
    <row r="1645" spans="1:19" x14ac:dyDescent="0.2">
      <c r="A1645">
        <v>1644</v>
      </c>
      <c r="B1645" s="1">
        <v>44763</v>
      </c>
      <c r="C1645" t="s">
        <v>260</v>
      </c>
      <c r="D1645" t="s">
        <v>332</v>
      </c>
      <c r="E1645">
        <v>1</v>
      </c>
      <c r="F1645" t="s">
        <v>510</v>
      </c>
      <c r="G1645" t="s">
        <v>511</v>
      </c>
      <c r="H1645" t="s">
        <v>512</v>
      </c>
      <c r="M1645" s="2">
        <v>35000</v>
      </c>
      <c r="N1645" s="2">
        <v>45000</v>
      </c>
      <c r="O1645" s="2">
        <f>IF(Tabla1[[#This Row],[Mov]]="VNT",Tabla1[[#This Row],[Sale]]-Tabla1[[#This Row],[Cost]],-Tabla1[[#This Row],[Cost]]*Tabla1[[#This Row],[Cant]])</f>
        <v>10000</v>
      </c>
      <c r="P1645" s="8">
        <f>IF(Tabla1[[#This Row],[Mov]]="VNT",-Tabla1[[#This Row],[Cant]],Tabla1[[#This Row],[Cant]])</f>
        <v>-1</v>
      </c>
      <c r="Q1645" s="8">
        <f>DAY(Tabla1[[#This Row],[Date]])</f>
        <v>21</v>
      </c>
      <c r="R1645" s="8">
        <f>MONTH(Tabla1[[#This Row],[Date]])</f>
        <v>7</v>
      </c>
      <c r="S1645" s="8">
        <f>YEAR(Tabla1[[#This Row],[Date]])</f>
        <v>2022</v>
      </c>
    </row>
    <row r="1646" spans="1:19" x14ac:dyDescent="0.2">
      <c r="A1646">
        <v>1645</v>
      </c>
      <c r="B1646" s="1">
        <v>44763</v>
      </c>
      <c r="C1646" t="s">
        <v>260</v>
      </c>
      <c r="D1646" t="s">
        <v>332</v>
      </c>
      <c r="E1646">
        <v>1</v>
      </c>
      <c r="F1646" t="s">
        <v>342</v>
      </c>
      <c r="G1646" t="s">
        <v>272</v>
      </c>
      <c r="H1646" t="s">
        <v>1063</v>
      </c>
      <c r="M1646" s="2">
        <v>1000</v>
      </c>
      <c r="N1646" s="2">
        <v>10000</v>
      </c>
      <c r="O1646" s="2">
        <f>IF(Tabla1[[#This Row],[Mov]]="VNT",Tabla1[[#This Row],[Sale]]-Tabla1[[#This Row],[Cost]],-Tabla1[[#This Row],[Cost]]*Tabla1[[#This Row],[Cant]])</f>
        <v>9000</v>
      </c>
      <c r="P1646" s="8">
        <f>IF(Tabla1[[#This Row],[Mov]]="VNT",-Tabla1[[#This Row],[Cant]],Tabla1[[#This Row],[Cant]])</f>
        <v>-1</v>
      </c>
      <c r="Q1646" s="8">
        <f>DAY(Tabla1[[#This Row],[Date]])</f>
        <v>21</v>
      </c>
      <c r="R1646" s="8">
        <f>MONTH(Tabla1[[#This Row],[Date]])</f>
        <v>7</v>
      </c>
      <c r="S1646" s="8">
        <f>YEAR(Tabla1[[#This Row],[Date]])</f>
        <v>2022</v>
      </c>
    </row>
    <row r="1647" spans="1:19" x14ac:dyDescent="0.2">
      <c r="A1647">
        <v>1646</v>
      </c>
      <c r="B1647" s="1">
        <v>44763</v>
      </c>
      <c r="C1647" t="s">
        <v>260</v>
      </c>
      <c r="D1647" t="s">
        <v>332</v>
      </c>
      <c r="E1647">
        <v>1</v>
      </c>
      <c r="F1647" t="s">
        <v>116</v>
      </c>
      <c r="G1647" t="s">
        <v>347</v>
      </c>
      <c r="H1647" t="s">
        <v>518</v>
      </c>
      <c r="M1647" s="2">
        <v>2805</v>
      </c>
      <c r="N1647" s="2">
        <v>3000</v>
      </c>
      <c r="O1647" s="2">
        <f>IF(Tabla1[[#This Row],[Mov]]="VNT",Tabla1[[#This Row],[Sale]]-Tabla1[[#This Row],[Cost]],-Tabla1[[#This Row],[Cost]]*Tabla1[[#This Row],[Cant]])</f>
        <v>195</v>
      </c>
      <c r="P1647" s="8">
        <f>IF(Tabla1[[#This Row],[Mov]]="VNT",-Tabla1[[#This Row],[Cant]],Tabla1[[#This Row],[Cant]])</f>
        <v>-1</v>
      </c>
      <c r="Q1647" s="8">
        <f>DAY(Tabla1[[#This Row],[Date]])</f>
        <v>21</v>
      </c>
      <c r="R1647" s="8">
        <f>MONTH(Tabla1[[#This Row],[Date]])</f>
        <v>7</v>
      </c>
      <c r="S1647" s="8">
        <f>YEAR(Tabla1[[#This Row],[Date]])</f>
        <v>2022</v>
      </c>
    </row>
    <row r="1648" spans="1:19" x14ac:dyDescent="0.2">
      <c r="A1648">
        <v>1647</v>
      </c>
      <c r="B1648" s="1">
        <v>44764</v>
      </c>
      <c r="C1648" t="s">
        <v>260</v>
      </c>
      <c r="D1648" t="s">
        <v>332</v>
      </c>
      <c r="E1648">
        <v>1</v>
      </c>
      <c r="F1648" t="s">
        <v>458</v>
      </c>
      <c r="G1648" t="s">
        <v>284</v>
      </c>
      <c r="H1648" t="s">
        <v>2111</v>
      </c>
      <c r="M1648" s="2">
        <v>0</v>
      </c>
      <c r="N1648" s="2">
        <v>2000</v>
      </c>
      <c r="O1648" s="2">
        <f>IF(Tabla1[[#This Row],[Mov]]="VNT",Tabla1[[#This Row],[Sale]]-Tabla1[[#This Row],[Cost]],-Tabla1[[#This Row],[Cost]]*Tabla1[[#This Row],[Cant]])</f>
        <v>2000</v>
      </c>
      <c r="P1648" s="8">
        <f>IF(Tabla1[[#This Row],[Mov]]="VNT",-Tabla1[[#This Row],[Cant]],Tabla1[[#This Row],[Cant]])</f>
        <v>-1</v>
      </c>
      <c r="Q1648" s="8">
        <f>DAY(Tabla1[[#This Row],[Date]])</f>
        <v>22</v>
      </c>
      <c r="R1648" s="8">
        <f>MONTH(Tabla1[[#This Row],[Date]])</f>
        <v>7</v>
      </c>
      <c r="S1648" s="8">
        <f>YEAR(Tabla1[[#This Row],[Date]])</f>
        <v>2022</v>
      </c>
    </row>
    <row r="1649" spans="1:19" x14ac:dyDescent="0.2">
      <c r="A1649">
        <v>1648</v>
      </c>
      <c r="B1649" s="1">
        <v>44764</v>
      </c>
      <c r="C1649" t="s">
        <v>260</v>
      </c>
      <c r="D1649" t="s">
        <v>332</v>
      </c>
      <c r="E1649">
        <v>1</v>
      </c>
      <c r="F1649" t="s">
        <v>458</v>
      </c>
      <c r="G1649" t="s">
        <v>272</v>
      </c>
      <c r="H1649" t="s">
        <v>1064</v>
      </c>
      <c r="M1649" s="2">
        <v>0</v>
      </c>
      <c r="N1649" s="2">
        <v>2000</v>
      </c>
      <c r="O1649" s="2">
        <f>IF(Tabla1[[#This Row],[Mov]]="VNT",Tabla1[[#This Row],[Sale]]-Tabla1[[#This Row],[Cost]],-Tabla1[[#This Row],[Cost]]*Tabla1[[#This Row],[Cant]])</f>
        <v>2000</v>
      </c>
      <c r="P1649" s="8">
        <f>IF(Tabla1[[#This Row],[Mov]]="VNT",-Tabla1[[#This Row],[Cant]],Tabla1[[#This Row],[Cant]])</f>
        <v>-1</v>
      </c>
      <c r="Q1649" s="8">
        <f>DAY(Tabla1[[#This Row],[Date]])</f>
        <v>22</v>
      </c>
      <c r="R1649" s="8">
        <f>MONTH(Tabla1[[#This Row],[Date]])</f>
        <v>7</v>
      </c>
      <c r="S1649" s="8">
        <f>YEAR(Tabla1[[#This Row],[Date]])</f>
        <v>2022</v>
      </c>
    </row>
    <row r="1650" spans="1:19" x14ac:dyDescent="0.2">
      <c r="A1650">
        <v>1649</v>
      </c>
      <c r="B1650" s="1">
        <v>44764</v>
      </c>
      <c r="C1650" t="s">
        <v>260</v>
      </c>
      <c r="D1650" t="s">
        <v>332</v>
      </c>
      <c r="E1650">
        <v>1</v>
      </c>
      <c r="F1650" t="s">
        <v>116</v>
      </c>
      <c r="G1650" t="s">
        <v>347</v>
      </c>
      <c r="H1650" t="s">
        <v>518</v>
      </c>
      <c r="M1650" s="2">
        <v>2805</v>
      </c>
      <c r="N1650" s="2">
        <v>3000</v>
      </c>
      <c r="O1650" s="2">
        <f>IF(Tabla1[[#This Row],[Mov]]="VNT",Tabla1[[#This Row],[Sale]]-Tabla1[[#This Row],[Cost]],-Tabla1[[#This Row],[Cost]]*Tabla1[[#This Row],[Cant]])</f>
        <v>195</v>
      </c>
      <c r="P1650" s="8">
        <f>IF(Tabla1[[#This Row],[Mov]]="VNT",-Tabla1[[#This Row],[Cant]],Tabla1[[#This Row],[Cant]])</f>
        <v>-1</v>
      </c>
      <c r="Q1650" s="8">
        <f>DAY(Tabla1[[#This Row],[Date]])</f>
        <v>22</v>
      </c>
      <c r="R1650" s="8">
        <f>MONTH(Tabla1[[#This Row],[Date]])</f>
        <v>7</v>
      </c>
      <c r="S1650" s="8">
        <f>YEAR(Tabla1[[#This Row],[Date]])</f>
        <v>2022</v>
      </c>
    </row>
    <row r="1651" spans="1:19" x14ac:dyDescent="0.2">
      <c r="A1651">
        <v>1650</v>
      </c>
      <c r="B1651" s="1">
        <v>44764</v>
      </c>
      <c r="C1651" t="s">
        <v>260</v>
      </c>
      <c r="D1651" t="s">
        <v>332</v>
      </c>
      <c r="E1651">
        <v>1</v>
      </c>
      <c r="F1651" t="s">
        <v>38</v>
      </c>
      <c r="G1651" t="s">
        <v>266</v>
      </c>
      <c r="H1651" t="s">
        <v>204</v>
      </c>
      <c r="M1651" s="2">
        <v>16000</v>
      </c>
      <c r="N1651" s="2">
        <v>29000</v>
      </c>
      <c r="O1651" s="2">
        <f>IF(Tabla1[[#This Row],[Mov]]="VNT",Tabla1[[#This Row],[Sale]]-Tabla1[[#This Row],[Cost]],-Tabla1[[#This Row],[Cost]]*Tabla1[[#This Row],[Cant]])</f>
        <v>13000</v>
      </c>
      <c r="P1651" s="8">
        <f>IF(Tabla1[[#This Row],[Mov]]="VNT",-Tabla1[[#This Row],[Cant]],Tabla1[[#This Row],[Cant]])</f>
        <v>-1</v>
      </c>
      <c r="Q1651" s="8">
        <f>DAY(Tabla1[[#This Row],[Date]])</f>
        <v>22</v>
      </c>
      <c r="R1651" s="8">
        <f>MONTH(Tabla1[[#This Row],[Date]])</f>
        <v>7</v>
      </c>
      <c r="S1651" s="8">
        <f>YEAR(Tabla1[[#This Row],[Date]])</f>
        <v>2022</v>
      </c>
    </row>
    <row r="1652" spans="1:19" x14ac:dyDescent="0.2">
      <c r="A1652">
        <v>1651</v>
      </c>
      <c r="B1652" s="1">
        <v>44764</v>
      </c>
      <c r="C1652" t="s">
        <v>260</v>
      </c>
      <c r="D1652" t="s">
        <v>332</v>
      </c>
      <c r="E1652">
        <v>1</v>
      </c>
      <c r="F1652" t="s">
        <v>458</v>
      </c>
      <c r="G1652" t="s">
        <v>272</v>
      </c>
      <c r="H1652" t="s">
        <v>1065</v>
      </c>
      <c r="M1652" s="2">
        <v>0</v>
      </c>
      <c r="N1652" s="2">
        <v>2000</v>
      </c>
      <c r="O1652" s="2">
        <f>IF(Tabla1[[#This Row],[Mov]]="VNT",Tabla1[[#This Row],[Sale]]-Tabla1[[#This Row],[Cost]],-Tabla1[[#This Row],[Cost]]*Tabla1[[#This Row],[Cant]])</f>
        <v>2000</v>
      </c>
      <c r="P1652" s="8">
        <f>IF(Tabla1[[#This Row],[Mov]]="VNT",-Tabla1[[#This Row],[Cant]],Tabla1[[#This Row],[Cant]])</f>
        <v>-1</v>
      </c>
      <c r="Q1652" s="8">
        <f>DAY(Tabla1[[#This Row],[Date]])</f>
        <v>22</v>
      </c>
      <c r="R1652" s="8">
        <f>MONTH(Tabla1[[#This Row],[Date]])</f>
        <v>7</v>
      </c>
      <c r="S1652" s="8">
        <f>YEAR(Tabla1[[#This Row],[Date]])</f>
        <v>2022</v>
      </c>
    </row>
    <row r="1653" spans="1:19" x14ac:dyDescent="0.2">
      <c r="A1653">
        <v>1652</v>
      </c>
      <c r="B1653" s="1">
        <v>44764</v>
      </c>
      <c r="C1653" t="s">
        <v>260</v>
      </c>
      <c r="D1653" t="s">
        <v>332</v>
      </c>
      <c r="E1653">
        <v>1</v>
      </c>
      <c r="F1653" t="s">
        <v>26</v>
      </c>
      <c r="G1653" t="s">
        <v>272</v>
      </c>
      <c r="H1653" t="s">
        <v>1005</v>
      </c>
      <c r="M1653" s="2">
        <v>7500</v>
      </c>
      <c r="N1653" s="2">
        <v>15000</v>
      </c>
      <c r="O1653" s="2">
        <f>IF(Tabla1[[#This Row],[Mov]]="VNT",Tabla1[[#This Row],[Sale]]-Tabla1[[#This Row],[Cost]],-Tabla1[[#This Row],[Cost]]*Tabla1[[#This Row],[Cant]])</f>
        <v>7500</v>
      </c>
      <c r="P1653" s="8">
        <f>IF(Tabla1[[#This Row],[Mov]]="VNT",-Tabla1[[#This Row],[Cant]],Tabla1[[#This Row],[Cant]])</f>
        <v>-1</v>
      </c>
      <c r="Q1653" s="8">
        <f>DAY(Tabla1[[#This Row],[Date]])</f>
        <v>22</v>
      </c>
      <c r="R1653" s="8">
        <f>MONTH(Tabla1[[#This Row],[Date]])</f>
        <v>7</v>
      </c>
      <c r="S1653" s="8">
        <f>YEAR(Tabla1[[#This Row],[Date]])</f>
        <v>2022</v>
      </c>
    </row>
    <row r="1654" spans="1:19" x14ac:dyDescent="0.2">
      <c r="A1654">
        <v>1653</v>
      </c>
      <c r="B1654" s="1">
        <v>44764</v>
      </c>
      <c r="C1654" t="s">
        <v>260</v>
      </c>
      <c r="D1654" t="s">
        <v>107</v>
      </c>
      <c r="E1654">
        <v>1</v>
      </c>
      <c r="F1654" t="s">
        <v>116</v>
      </c>
      <c r="G1654" t="s">
        <v>382</v>
      </c>
      <c r="H1654" t="s">
        <v>514</v>
      </c>
      <c r="M1654" s="2">
        <v>14020</v>
      </c>
      <c r="N1654" s="2">
        <v>15000</v>
      </c>
      <c r="O1654" s="2">
        <f>IF(Tabla1[[#This Row],[Mov]]="VNT",Tabla1[[#This Row],[Sale]]-Tabla1[[#This Row],[Cost]],-Tabla1[[#This Row],[Cost]]*Tabla1[[#This Row],[Cant]])</f>
        <v>980</v>
      </c>
      <c r="P1654" s="8">
        <f>IF(Tabla1[[#This Row],[Mov]]="VNT",-Tabla1[[#This Row],[Cant]],Tabla1[[#This Row],[Cant]])</f>
        <v>-1</v>
      </c>
      <c r="Q1654" s="8">
        <f>DAY(Tabla1[[#This Row],[Date]])</f>
        <v>22</v>
      </c>
      <c r="R1654" s="8">
        <f>MONTH(Tabla1[[#This Row],[Date]])</f>
        <v>7</v>
      </c>
      <c r="S1654" s="8">
        <f>YEAR(Tabla1[[#This Row],[Date]])</f>
        <v>2022</v>
      </c>
    </row>
    <row r="1655" spans="1:19" x14ac:dyDescent="0.2">
      <c r="A1655">
        <v>1654</v>
      </c>
      <c r="B1655" s="1">
        <v>44764</v>
      </c>
      <c r="C1655" t="s">
        <v>260</v>
      </c>
      <c r="D1655" t="s">
        <v>948</v>
      </c>
      <c r="E1655">
        <v>1</v>
      </c>
      <c r="F1655" t="s">
        <v>116</v>
      </c>
      <c r="G1655" t="s">
        <v>382</v>
      </c>
      <c r="H1655" t="s">
        <v>514</v>
      </c>
      <c r="M1655" s="2">
        <v>14020</v>
      </c>
      <c r="N1655" s="2">
        <v>15000</v>
      </c>
      <c r="O1655" s="2">
        <f>IF(Tabla1[[#This Row],[Mov]]="VNT",Tabla1[[#This Row],[Sale]]-Tabla1[[#This Row],[Cost]],-Tabla1[[#This Row],[Cost]]*Tabla1[[#This Row],[Cant]])</f>
        <v>980</v>
      </c>
      <c r="P1655" s="8">
        <f>IF(Tabla1[[#This Row],[Mov]]="VNT",-Tabla1[[#This Row],[Cant]],Tabla1[[#This Row],[Cant]])</f>
        <v>-1</v>
      </c>
      <c r="Q1655" s="8">
        <f>DAY(Tabla1[[#This Row],[Date]])</f>
        <v>22</v>
      </c>
      <c r="R1655" s="8">
        <f>MONTH(Tabla1[[#This Row],[Date]])</f>
        <v>7</v>
      </c>
      <c r="S1655" s="8">
        <f>YEAR(Tabla1[[#This Row],[Date]])</f>
        <v>2022</v>
      </c>
    </row>
    <row r="1656" spans="1:19" x14ac:dyDescent="0.2">
      <c r="A1656">
        <v>1655</v>
      </c>
      <c r="B1656" s="1">
        <v>44764</v>
      </c>
      <c r="C1656" t="s">
        <v>260</v>
      </c>
      <c r="D1656" t="s">
        <v>332</v>
      </c>
      <c r="E1656">
        <v>1</v>
      </c>
      <c r="F1656" t="s">
        <v>116</v>
      </c>
      <c r="G1656" t="s">
        <v>347</v>
      </c>
      <c r="H1656" t="s">
        <v>518</v>
      </c>
      <c r="M1656" s="2">
        <v>935</v>
      </c>
      <c r="N1656" s="2">
        <v>1000</v>
      </c>
      <c r="O1656" s="2">
        <f>IF(Tabla1[[#This Row],[Mov]]="VNT",Tabla1[[#This Row],[Sale]]-Tabla1[[#This Row],[Cost]],-Tabla1[[#This Row],[Cost]]*Tabla1[[#This Row],[Cant]])</f>
        <v>65</v>
      </c>
      <c r="P1656" s="8">
        <f>IF(Tabla1[[#This Row],[Mov]]="VNT",-Tabla1[[#This Row],[Cant]],Tabla1[[#This Row],[Cant]])</f>
        <v>-1</v>
      </c>
      <c r="Q1656" s="8">
        <f>DAY(Tabla1[[#This Row],[Date]])</f>
        <v>22</v>
      </c>
      <c r="R1656" s="8">
        <f>MONTH(Tabla1[[#This Row],[Date]])</f>
        <v>7</v>
      </c>
      <c r="S1656" s="8">
        <f>YEAR(Tabla1[[#This Row],[Date]])</f>
        <v>2022</v>
      </c>
    </row>
    <row r="1657" spans="1:19" x14ac:dyDescent="0.2">
      <c r="A1657">
        <v>1656</v>
      </c>
      <c r="B1657" s="1">
        <v>44764</v>
      </c>
      <c r="C1657" t="s">
        <v>260</v>
      </c>
      <c r="D1657" t="s">
        <v>332</v>
      </c>
      <c r="E1657">
        <v>1</v>
      </c>
      <c r="F1657" t="s">
        <v>458</v>
      </c>
      <c r="G1657" t="s">
        <v>272</v>
      </c>
      <c r="H1657" t="s">
        <v>1066</v>
      </c>
      <c r="M1657" s="2">
        <v>0</v>
      </c>
      <c r="N1657" s="2">
        <v>30000</v>
      </c>
      <c r="O1657" s="2">
        <f>IF(Tabla1[[#This Row],[Mov]]="VNT",Tabla1[[#This Row],[Sale]]-Tabla1[[#This Row],[Cost]],-Tabla1[[#This Row],[Cost]]*Tabla1[[#This Row],[Cant]])</f>
        <v>30000</v>
      </c>
      <c r="P1657" s="8">
        <f>IF(Tabla1[[#This Row],[Mov]]="VNT",-Tabla1[[#This Row],[Cant]],Tabla1[[#This Row],[Cant]])</f>
        <v>-1</v>
      </c>
      <c r="Q1657" s="8">
        <f>DAY(Tabla1[[#This Row],[Date]])</f>
        <v>22</v>
      </c>
      <c r="R1657" s="8">
        <f>MONTH(Tabla1[[#This Row],[Date]])</f>
        <v>7</v>
      </c>
      <c r="S1657" s="8">
        <f>YEAR(Tabla1[[#This Row],[Date]])</f>
        <v>2022</v>
      </c>
    </row>
    <row r="1658" spans="1:19" x14ac:dyDescent="0.2">
      <c r="A1658">
        <v>1657</v>
      </c>
      <c r="B1658" s="1">
        <v>44764</v>
      </c>
      <c r="C1658" t="s">
        <v>260</v>
      </c>
      <c r="D1658" t="s">
        <v>332</v>
      </c>
      <c r="E1658">
        <v>1</v>
      </c>
      <c r="F1658" t="s">
        <v>48</v>
      </c>
      <c r="G1658" t="s">
        <v>998</v>
      </c>
      <c r="H1658" t="s">
        <v>1067</v>
      </c>
      <c r="M1658" s="2">
        <v>0</v>
      </c>
      <c r="N1658" s="2">
        <v>45000</v>
      </c>
      <c r="O1658" s="2">
        <f>IF(Tabla1[[#This Row],[Mov]]="VNT",Tabla1[[#This Row],[Sale]]-Tabla1[[#This Row],[Cost]],-Tabla1[[#This Row],[Cost]]*Tabla1[[#This Row],[Cant]])</f>
        <v>45000</v>
      </c>
      <c r="P1658" s="8">
        <f>IF(Tabla1[[#This Row],[Mov]]="VNT",-Tabla1[[#This Row],[Cant]],Tabla1[[#This Row],[Cant]])</f>
        <v>-1</v>
      </c>
      <c r="Q1658" s="8">
        <f>DAY(Tabla1[[#This Row],[Date]])</f>
        <v>22</v>
      </c>
      <c r="R1658" s="8">
        <f>MONTH(Tabla1[[#This Row],[Date]])</f>
        <v>7</v>
      </c>
      <c r="S1658" s="8">
        <f>YEAR(Tabla1[[#This Row],[Date]])</f>
        <v>2022</v>
      </c>
    </row>
    <row r="1659" spans="1:19" x14ac:dyDescent="0.2">
      <c r="A1659">
        <v>1658</v>
      </c>
      <c r="B1659" s="1">
        <v>44764</v>
      </c>
      <c r="C1659" t="s">
        <v>260</v>
      </c>
      <c r="D1659" t="s">
        <v>332</v>
      </c>
      <c r="E1659">
        <v>1</v>
      </c>
      <c r="F1659" t="s">
        <v>455</v>
      </c>
      <c r="G1659" t="s">
        <v>382</v>
      </c>
      <c r="H1659" t="s">
        <v>509</v>
      </c>
      <c r="M1659" s="2">
        <v>1000</v>
      </c>
      <c r="N1659" s="2">
        <v>3000</v>
      </c>
      <c r="O1659" s="2">
        <f>IF(Tabla1[[#This Row],[Mov]]="VNT",Tabla1[[#This Row],[Sale]]-Tabla1[[#This Row],[Cost]],-Tabla1[[#This Row],[Cost]]*Tabla1[[#This Row],[Cant]])</f>
        <v>2000</v>
      </c>
      <c r="P1659" s="8">
        <f>IF(Tabla1[[#This Row],[Mov]]="VNT",-Tabla1[[#This Row],[Cant]],Tabla1[[#This Row],[Cant]])</f>
        <v>-1</v>
      </c>
      <c r="Q1659" s="8">
        <f>DAY(Tabla1[[#This Row],[Date]])</f>
        <v>22</v>
      </c>
      <c r="R1659" s="8">
        <f>MONTH(Tabla1[[#This Row],[Date]])</f>
        <v>7</v>
      </c>
      <c r="S1659" s="8">
        <f>YEAR(Tabla1[[#This Row],[Date]])</f>
        <v>2022</v>
      </c>
    </row>
    <row r="1660" spans="1:19" x14ac:dyDescent="0.2">
      <c r="A1660">
        <v>1659</v>
      </c>
      <c r="B1660" s="1">
        <v>44764</v>
      </c>
      <c r="C1660" t="s">
        <v>260</v>
      </c>
      <c r="D1660" t="s">
        <v>332</v>
      </c>
      <c r="E1660">
        <v>1</v>
      </c>
      <c r="F1660" t="s">
        <v>26</v>
      </c>
      <c r="G1660" t="s">
        <v>264</v>
      </c>
      <c r="H1660" t="s">
        <v>20</v>
      </c>
      <c r="M1660" s="2">
        <v>9500</v>
      </c>
      <c r="N1660" s="2">
        <v>20000</v>
      </c>
      <c r="O1660" s="2">
        <f>IF(Tabla1[[#This Row],[Mov]]="VNT",Tabla1[[#This Row],[Sale]]-Tabla1[[#This Row],[Cost]],-Tabla1[[#This Row],[Cost]]*Tabla1[[#This Row],[Cant]])</f>
        <v>10500</v>
      </c>
      <c r="P1660" s="8">
        <f>IF(Tabla1[[#This Row],[Mov]]="VNT",-Tabla1[[#This Row],[Cant]],Tabla1[[#This Row],[Cant]])</f>
        <v>-1</v>
      </c>
      <c r="Q1660" s="8">
        <f>DAY(Tabla1[[#This Row],[Date]])</f>
        <v>22</v>
      </c>
      <c r="R1660" s="8">
        <f>MONTH(Tabla1[[#This Row],[Date]])</f>
        <v>7</v>
      </c>
      <c r="S1660" s="8">
        <f>YEAR(Tabla1[[#This Row],[Date]])</f>
        <v>2022</v>
      </c>
    </row>
    <row r="1661" spans="1:19" x14ac:dyDescent="0.2">
      <c r="A1661">
        <v>1660</v>
      </c>
      <c r="B1661" s="1">
        <v>44764</v>
      </c>
      <c r="C1661" t="s">
        <v>260</v>
      </c>
      <c r="D1661" t="s">
        <v>332</v>
      </c>
      <c r="E1661">
        <v>1</v>
      </c>
      <c r="F1661" t="s">
        <v>116</v>
      </c>
      <c r="G1661" t="s">
        <v>347</v>
      </c>
      <c r="H1661" t="s">
        <v>518</v>
      </c>
      <c r="M1661" s="2">
        <v>9350</v>
      </c>
      <c r="N1661" s="2">
        <v>10000</v>
      </c>
      <c r="O1661" s="2">
        <f>IF(Tabla1[[#This Row],[Mov]]="VNT",Tabla1[[#This Row],[Sale]]-Tabla1[[#This Row],[Cost]],-Tabla1[[#This Row],[Cost]]*Tabla1[[#This Row],[Cant]])</f>
        <v>650</v>
      </c>
      <c r="P1661" s="8">
        <f>IF(Tabla1[[#This Row],[Mov]]="VNT",-Tabla1[[#This Row],[Cant]],Tabla1[[#This Row],[Cant]])</f>
        <v>-1</v>
      </c>
      <c r="Q1661" s="8">
        <f>DAY(Tabla1[[#This Row],[Date]])</f>
        <v>22</v>
      </c>
      <c r="R1661" s="8">
        <f>MONTH(Tabla1[[#This Row],[Date]])</f>
        <v>7</v>
      </c>
      <c r="S1661" s="8">
        <f>YEAR(Tabla1[[#This Row],[Date]])</f>
        <v>2022</v>
      </c>
    </row>
    <row r="1662" spans="1:19" x14ac:dyDescent="0.2">
      <c r="A1662">
        <v>1661</v>
      </c>
      <c r="B1662" s="1">
        <v>44764</v>
      </c>
      <c r="C1662" t="s">
        <v>260</v>
      </c>
      <c r="D1662" t="s">
        <v>332</v>
      </c>
      <c r="E1662">
        <v>1</v>
      </c>
      <c r="F1662" t="s">
        <v>15</v>
      </c>
      <c r="G1662" t="s">
        <v>385</v>
      </c>
      <c r="H1662" t="s">
        <v>20</v>
      </c>
      <c r="M1662" s="2">
        <v>4700</v>
      </c>
      <c r="N1662" s="2">
        <v>10000</v>
      </c>
      <c r="O1662" s="2">
        <f>IF(Tabla1[[#This Row],[Mov]]="VNT",Tabla1[[#This Row],[Sale]]-Tabla1[[#This Row],[Cost]],-Tabla1[[#This Row],[Cost]]*Tabla1[[#This Row],[Cant]])</f>
        <v>5300</v>
      </c>
      <c r="P1662" s="8">
        <f>IF(Tabla1[[#This Row],[Mov]]="VNT",-Tabla1[[#This Row],[Cant]],Tabla1[[#This Row],[Cant]])</f>
        <v>-1</v>
      </c>
      <c r="Q1662" s="8">
        <f>DAY(Tabla1[[#This Row],[Date]])</f>
        <v>22</v>
      </c>
      <c r="R1662" s="8">
        <f>MONTH(Tabla1[[#This Row],[Date]])</f>
        <v>7</v>
      </c>
      <c r="S1662" s="8">
        <f>YEAR(Tabla1[[#This Row],[Date]])</f>
        <v>2022</v>
      </c>
    </row>
    <row r="1663" spans="1:19" x14ac:dyDescent="0.2">
      <c r="A1663">
        <v>1662</v>
      </c>
      <c r="B1663" s="1">
        <v>44765</v>
      </c>
      <c r="C1663" t="s">
        <v>260</v>
      </c>
      <c r="D1663" t="s">
        <v>332</v>
      </c>
      <c r="E1663">
        <v>1</v>
      </c>
      <c r="F1663" t="s">
        <v>365</v>
      </c>
      <c r="G1663" t="s">
        <v>943</v>
      </c>
      <c r="H1663" t="s">
        <v>1068</v>
      </c>
      <c r="M1663" s="2">
        <v>4000</v>
      </c>
      <c r="N1663" s="2">
        <v>8000</v>
      </c>
      <c r="O1663" s="2">
        <f>IF(Tabla1[[#This Row],[Mov]]="VNT",Tabla1[[#This Row],[Sale]]-Tabla1[[#This Row],[Cost]],-Tabla1[[#This Row],[Cost]]*Tabla1[[#This Row],[Cant]])</f>
        <v>4000</v>
      </c>
      <c r="P1663" s="8">
        <f>IF(Tabla1[[#This Row],[Mov]]="VNT",-Tabla1[[#This Row],[Cant]],Tabla1[[#This Row],[Cant]])</f>
        <v>-1</v>
      </c>
      <c r="Q1663" s="8">
        <f>DAY(Tabla1[[#This Row],[Date]])</f>
        <v>23</v>
      </c>
      <c r="R1663" s="8">
        <f>MONTH(Tabla1[[#This Row],[Date]])</f>
        <v>7</v>
      </c>
      <c r="S1663" s="8">
        <f>YEAR(Tabla1[[#This Row],[Date]])</f>
        <v>2022</v>
      </c>
    </row>
    <row r="1664" spans="1:19" x14ac:dyDescent="0.2">
      <c r="A1664">
        <v>1663</v>
      </c>
      <c r="B1664" s="1">
        <v>44765</v>
      </c>
      <c r="C1664" t="s">
        <v>260</v>
      </c>
      <c r="D1664" t="s">
        <v>332</v>
      </c>
      <c r="E1664">
        <v>1</v>
      </c>
      <c r="F1664" t="s">
        <v>45</v>
      </c>
      <c r="G1664" t="s">
        <v>465</v>
      </c>
      <c r="H1664" t="s">
        <v>82</v>
      </c>
      <c r="I1664" t="s">
        <v>55</v>
      </c>
      <c r="J1664" t="s">
        <v>23</v>
      </c>
      <c r="K1664" t="s">
        <v>18</v>
      </c>
      <c r="L1664" t="s">
        <v>52</v>
      </c>
      <c r="M1664" s="2">
        <v>5500</v>
      </c>
      <c r="N1664" s="2">
        <v>14000</v>
      </c>
      <c r="O1664" s="2">
        <f>IF(Tabla1[[#This Row],[Mov]]="VNT",Tabla1[[#This Row],[Sale]]-Tabla1[[#This Row],[Cost]],-Tabla1[[#This Row],[Cost]]*Tabla1[[#This Row],[Cant]])</f>
        <v>8500</v>
      </c>
      <c r="P1664" s="8">
        <f>IF(Tabla1[[#This Row],[Mov]]="VNT",-Tabla1[[#This Row],[Cant]],Tabla1[[#This Row],[Cant]])</f>
        <v>-1</v>
      </c>
      <c r="Q1664" s="8">
        <f>DAY(Tabla1[[#This Row],[Date]])</f>
        <v>23</v>
      </c>
      <c r="R1664" s="8">
        <f>MONTH(Tabla1[[#This Row],[Date]])</f>
        <v>7</v>
      </c>
      <c r="S1664" s="8">
        <f>YEAR(Tabla1[[#This Row],[Date]])</f>
        <v>2022</v>
      </c>
    </row>
    <row r="1665" spans="1:19" x14ac:dyDescent="0.2">
      <c r="A1665">
        <v>1664</v>
      </c>
      <c r="B1665" s="1">
        <v>44765</v>
      </c>
      <c r="C1665" t="s">
        <v>260</v>
      </c>
      <c r="D1665" t="s">
        <v>332</v>
      </c>
      <c r="E1665">
        <v>1</v>
      </c>
      <c r="F1665" t="s">
        <v>225</v>
      </c>
      <c r="G1665" t="s">
        <v>263</v>
      </c>
      <c r="H1665" t="s">
        <v>391</v>
      </c>
      <c r="M1665" s="2">
        <v>1100</v>
      </c>
      <c r="N1665" s="2">
        <v>10000</v>
      </c>
      <c r="O1665" s="2">
        <f>IF(Tabla1[[#This Row],[Mov]]="VNT",Tabla1[[#This Row],[Sale]]-Tabla1[[#This Row],[Cost]],-Tabla1[[#This Row],[Cost]]*Tabla1[[#This Row],[Cant]])</f>
        <v>8900</v>
      </c>
      <c r="P1665" s="8">
        <f>IF(Tabla1[[#This Row],[Mov]]="VNT",-Tabla1[[#This Row],[Cant]],Tabla1[[#This Row],[Cant]])</f>
        <v>-1</v>
      </c>
      <c r="Q1665" s="8">
        <f>DAY(Tabla1[[#This Row],[Date]])</f>
        <v>23</v>
      </c>
      <c r="R1665" s="8">
        <f>MONTH(Tabla1[[#This Row],[Date]])</f>
        <v>7</v>
      </c>
      <c r="S1665" s="8">
        <f>YEAR(Tabla1[[#This Row],[Date]])</f>
        <v>2022</v>
      </c>
    </row>
    <row r="1666" spans="1:19" x14ac:dyDescent="0.2">
      <c r="A1666">
        <v>1665</v>
      </c>
      <c r="B1666" s="1">
        <v>44765</v>
      </c>
      <c r="C1666" t="s">
        <v>260</v>
      </c>
      <c r="D1666" t="s">
        <v>332</v>
      </c>
      <c r="E1666">
        <v>1</v>
      </c>
      <c r="F1666" t="s">
        <v>116</v>
      </c>
      <c r="G1666" t="s">
        <v>349</v>
      </c>
      <c r="H1666" t="s">
        <v>515</v>
      </c>
      <c r="M1666" s="2">
        <v>2805</v>
      </c>
      <c r="N1666" s="2">
        <v>3000</v>
      </c>
      <c r="O1666" s="2">
        <f>IF(Tabla1[[#This Row],[Mov]]="VNT",Tabla1[[#This Row],[Sale]]-Tabla1[[#This Row],[Cost]],-Tabla1[[#This Row],[Cost]]*Tabla1[[#This Row],[Cant]])</f>
        <v>195</v>
      </c>
      <c r="P1666" s="8">
        <f>IF(Tabla1[[#This Row],[Mov]]="VNT",-Tabla1[[#This Row],[Cant]],Tabla1[[#This Row],[Cant]])</f>
        <v>-1</v>
      </c>
      <c r="Q1666" s="8">
        <f>DAY(Tabla1[[#This Row],[Date]])</f>
        <v>23</v>
      </c>
      <c r="R1666" s="8">
        <f>MONTH(Tabla1[[#This Row],[Date]])</f>
        <v>7</v>
      </c>
      <c r="S1666" s="8">
        <f>YEAR(Tabla1[[#This Row],[Date]])</f>
        <v>2022</v>
      </c>
    </row>
    <row r="1667" spans="1:19" x14ac:dyDescent="0.2">
      <c r="A1667">
        <v>1666</v>
      </c>
      <c r="B1667" s="1">
        <v>44765</v>
      </c>
      <c r="C1667" t="s">
        <v>260</v>
      </c>
      <c r="D1667" t="s">
        <v>332</v>
      </c>
      <c r="E1667">
        <v>1</v>
      </c>
      <c r="F1667" t="s">
        <v>458</v>
      </c>
      <c r="G1667" t="s">
        <v>943</v>
      </c>
      <c r="H1667" t="s">
        <v>1069</v>
      </c>
      <c r="M1667" s="2">
        <v>0</v>
      </c>
      <c r="N1667" s="2">
        <v>10000</v>
      </c>
      <c r="O1667" s="2">
        <f>IF(Tabla1[[#This Row],[Mov]]="VNT",Tabla1[[#This Row],[Sale]]-Tabla1[[#This Row],[Cost]],-Tabla1[[#This Row],[Cost]]*Tabla1[[#This Row],[Cant]])</f>
        <v>10000</v>
      </c>
      <c r="P1667" s="8">
        <f>IF(Tabla1[[#This Row],[Mov]]="VNT",-Tabla1[[#This Row],[Cant]],Tabla1[[#This Row],[Cant]])</f>
        <v>-1</v>
      </c>
      <c r="Q1667" s="8">
        <f>DAY(Tabla1[[#This Row],[Date]])</f>
        <v>23</v>
      </c>
      <c r="R1667" s="8">
        <f>MONTH(Tabla1[[#This Row],[Date]])</f>
        <v>7</v>
      </c>
      <c r="S1667" s="8">
        <f>YEAR(Tabla1[[#This Row],[Date]])</f>
        <v>2022</v>
      </c>
    </row>
    <row r="1668" spans="1:19" x14ac:dyDescent="0.2">
      <c r="A1668">
        <v>1667</v>
      </c>
      <c r="B1668" s="1">
        <v>44765</v>
      </c>
      <c r="C1668" t="s">
        <v>260</v>
      </c>
      <c r="D1668" t="s">
        <v>332</v>
      </c>
      <c r="E1668">
        <v>1</v>
      </c>
      <c r="F1668" t="s">
        <v>365</v>
      </c>
      <c r="G1668" t="s">
        <v>366</v>
      </c>
      <c r="H1668" t="s">
        <v>372</v>
      </c>
      <c r="M1668" s="2">
        <v>12300</v>
      </c>
      <c r="N1668" s="2">
        <v>20000</v>
      </c>
      <c r="O1668" s="2">
        <f>IF(Tabla1[[#This Row],[Mov]]="VNT",Tabla1[[#This Row],[Sale]]-Tabla1[[#This Row],[Cost]],-Tabla1[[#This Row],[Cost]]*Tabla1[[#This Row],[Cant]])</f>
        <v>7700</v>
      </c>
      <c r="P1668" s="8">
        <f>IF(Tabla1[[#This Row],[Mov]]="VNT",-Tabla1[[#This Row],[Cant]],Tabla1[[#This Row],[Cant]])</f>
        <v>-1</v>
      </c>
      <c r="Q1668" s="8">
        <f>DAY(Tabla1[[#This Row],[Date]])</f>
        <v>23</v>
      </c>
      <c r="R1668" s="8">
        <f>MONTH(Tabla1[[#This Row],[Date]])</f>
        <v>7</v>
      </c>
      <c r="S1668" s="8">
        <f>YEAR(Tabla1[[#This Row],[Date]])</f>
        <v>2022</v>
      </c>
    </row>
    <row r="1669" spans="1:19" x14ac:dyDescent="0.2">
      <c r="A1669">
        <v>1668</v>
      </c>
      <c r="B1669" s="1">
        <v>44765</v>
      </c>
      <c r="C1669" t="s">
        <v>260</v>
      </c>
      <c r="D1669" t="s">
        <v>332</v>
      </c>
      <c r="E1669">
        <v>1</v>
      </c>
      <c r="F1669" t="s">
        <v>848</v>
      </c>
      <c r="G1669" t="s">
        <v>727</v>
      </c>
      <c r="H1669" t="s">
        <v>853</v>
      </c>
      <c r="M1669" s="2">
        <v>740</v>
      </c>
      <c r="N1669" s="2">
        <v>2000</v>
      </c>
      <c r="O1669" s="2">
        <f>IF(Tabla1[[#This Row],[Mov]]="VNT",Tabla1[[#This Row],[Sale]]-Tabla1[[#This Row],[Cost]],-Tabla1[[#This Row],[Cost]]*Tabla1[[#This Row],[Cant]])</f>
        <v>1260</v>
      </c>
      <c r="P1669" s="8">
        <f>IF(Tabla1[[#This Row],[Mov]]="VNT",-Tabla1[[#This Row],[Cant]],Tabla1[[#This Row],[Cant]])</f>
        <v>-1</v>
      </c>
      <c r="Q1669" s="8">
        <f>DAY(Tabla1[[#This Row],[Date]])</f>
        <v>23</v>
      </c>
      <c r="R1669" s="8">
        <f>MONTH(Tabla1[[#This Row],[Date]])</f>
        <v>7</v>
      </c>
      <c r="S1669" s="8">
        <f>YEAR(Tabla1[[#This Row],[Date]])</f>
        <v>2022</v>
      </c>
    </row>
    <row r="1670" spans="1:19" x14ac:dyDescent="0.2">
      <c r="A1670">
        <v>1669</v>
      </c>
      <c r="B1670" s="1">
        <v>44765</v>
      </c>
      <c r="C1670" t="s">
        <v>260</v>
      </c>
      <c r="D1670" t="s">
        <v>332</v>
      </c>
      <c r="E1670">
        <v>1</v>
      </c>
      <c r="F1670" t="s">
        <v>26</v>
      </c>
      <c r="G1670" t="s">
        <v>284</v>
      </c>
      <c r="H1670" t="s">
        <v>16</v>
      </c>
      <c r="M1670" s="2">
        <v>8500</v>
      </c>
      <c r="N1670" s="2">
        <v>18000</v>
      </c>
      <c r="O1670" s="2">
        <f>IF(Tabla1[[#This Row],[Mov]]="VNT",Tabla1[[#This Row],[Sale]]-Tabla1[[#This Row],[Cost]],-Tabla1[[#This Row],[Cost]]*Tabla1[[#This Row],[Cant]])</f>
        <v>9500</v>
      </c>
      <c r="P1670" s="8">
        <f>IF(Tabla1[[#This Row],[Mov]]="VNT",-Tabla1[[#This Row],[Cant]],Tabla1[[#This Row],[Cant]])</f>
        <v>-1</v>
      </c>
      <c r="Q1670" s="8">
        <f>DAY(Tabla1[[#This Row],[Date]])</f>
        <v>23</v>
      </c>
      <c r="R1670" s="8">
        <f>MONTH(Tabla1[[#This Row],[Date]])</f>
        <v>7</v>
      </c>
      <c r="S1670" s="8">
        <f>YEAR(Tabla1[[#This Row],[Date]])</f>
        <v>2022</v>
      </c>
    </row>
    <row r="1671" spans="1:19" x14ac:dyDescent="0.2">
      <c r="A1671">
        <v>1670</v>
      </c>
      <c r="B1671" s="1">
        <v>44765</v>
      </c>
      <c r="C1671" t="s">
        <v>260</v>
      </c>
      <c r="D1671" t="s">
        <v>332</v>
      </c>
      <c r="E1671">
        <v>1</v>
      </c>
      <c r="F1671" t="s">
        <v>342</v>
      </c>
      <c r="G1671" t="s">
        <v>272</v>
      </c>
      <c r="H1671" t="s">
        <v>311</v>
      </c>
      <c r="M1671" s="2">
        <v>1000</v>
      </c>
      <c r="N1671" s="2">
        <v>10000</v>
      </c>
      <c r="O1671" s="2">
        <f>IF(Tabla1[[#This Row],[Mov]]="VNT",Tabla1[[#This Row],[Sale]]-Tabla1[[#This Row],[Cost]],-Tabla1[[#This Row],[Cost]]*Tabla1[[#This Row],[Cant]])</f>
        <v>9000</v>
      </c>
      <c r="P1671" s="8">
        <f>IF(Tabla1[[#This Row],[Mov]]="VNT",-Tabla1[[#This Row],[Cant]],Tabla1[[#This Row],[Cant]])</f>
        <v>-1</v>
      </c>
      <c r="Q1671" s="8">
        <f>DAY(Tabla1[[#This Row],[Date]])</f>
        <v>23</v>
      </c>
      <c r="R1671" s="8">
        <f>MONTH(Tabla1[[#This Row],[Date]])</f>
        <v>7</v>
      </c>
      <c r="S1671" s="8">
        <f>YEAR(Tabla1[[#This Row],[Date]])</f>
        <v>2022</v>
      </c>
    </row>
    <row r="1672" spans="1:19" x14ac:dyDescent="0.2">
      <c r="A1672">
        <v>1671</v>
      </c>
      <c r="B1672" s="1">
        <v>44765</v>
      </c>
      <c r="C1672" t="s">
        <v>260</v>
      </c>
      <c r="D1672" t="s">
        <v>332</v>
      </c>
      <c r="E1672">
        <v>1</v>
      </c>
      <c r="F1672" t="s">
        <v>848</v>
      </c>
      <c r="G1672" t="s">
        <v>727</v>
      </c>
      <c r="H1672" t="s">
        <v>140</v>
      </c>
      <c r="M1672" s="2">
        <v>740</v>
      </c>
      <c r="N1672" s="2">
        <v>2000</v>
      </c>
      <c r="O1672" s="2">
        <f>IF(Tabla1[[#This Row],[Mov]]="VNT",Tabla1[[#This Row],[Sale]]-Tabla1[[#This Row],[Cost]],-Tabla1[[#This Row],[Cost]]*Tabla1[[#This Row],[Cant]])</f>
        <v>1260</v>
      </c>
      <c r="P1672" s="8">
        <f>IF(Tabla1[[#This Row],[Mov]]="VNT",-Tabla1[[#This Row],[Cant]],Tabla1[[#This Row],[Cant]])</f>
        <v>-1</v>
      </c>
      <c r="Q1672" s="8">
        <f>DAY(Tabla1[[#This Row],[Date]])</f>
        <v>23</v>
      </c>
      <c r="R1672" s="8">
        <f>MONTH(Tabla1[[#This Row],[Date]])</f>
        <v>7</v>
      </c>
      <c r="S1672" s="8">
        <f>YEAR(Tabla1[[#This Row],[Date]])</f>
        <v>2022</v>
      </c>
    </row>
    <row r="1673" spans="1:19" x14ac:dyDescent="0.2">
      <c r="A1673">
        <v>1672</v>
      </c>
      <c r="B1673" s="1">
        <v>44765</v>
      </c>
      <c r="C1673" t="s">
        <v>260</v>
      </c>
      <c r="D1673" t="s">
        <v>332</v>
      </c>
      <c r="E1673">
        <v>1</v>
      </c>
      <c r="F1673" t="s">
        <v>116</v>
      </c>
      <c r="G1673" t="s">
        <v>349</v>
      </c>
      <c r="H1673" t="s">
        <v>515</v>
      </c>
      <c r="M1673" s="2">
        <v>2805</v>
      </c>
      <c r="N1673" s="2">
        <v>3000</v>
      </c>
      <c r="O1673" s="2">
        <f>IF(Tabla1[[#This Row],[Mov]]="VNT",Tabla1[[#This Row],[Sale]]-Tabla1[[#This Row],[Cost]],-Tabla1[[#This Row],[Cost]]*Tabla1[[#This Row],[Cant]])</f>
        <v>195</v>
      </c>
      <c r="P1673" s="8">
        <f>IF(Tabla1[[#This Row],[Mov]]="VNT",-Tabla1[[#This Row],[Cant]],Tabla1[[#This Row],[Cant]])</f>
        <v>-1</v>
      </c>
      <c r="Q1673" s="8">
        <f>DAY(Tabla1[[#This Row],[Date]])</f>
        <v>23</v>
      </c>
      <c r="R1673" s="8">
        <f>MONTH(Tabla1[[#This Row],[Date]])</f>
        <v>7</v>
      </c>
      <c r="S1673" s="8">
        <f>YEAR(Tabla1[[#This Row],[Date]])</f>
        <v>2022</v>
      </c>
    </row>
    <row r="1674" spans="1:19" x14ac:dyDescent="0.2">
      <c r="A1674">
        <v>1673</v>
      </c>
      <c r="B1674" s="1">
        <v>44766</v>
      </c>
      <c r="C1674" t="s">
        <v>260</v>
      </c>
      <c r="D1674" t="s">
        <v>332</v>
      </c>
      <c r="E1674">
        <v>1</v>
      </c>
      <c r="F1674" t="s">
        <v>116</v>
      </c>
      <c r="G1674" t="s">
        <v>347</v>
      </c>
      <c r="H1674" t="s">
        <v>518</v>
      </c>
      <c r="M1674" s="2">
        <v>5610</v>
      </c>
      <c r="N1674" s="2">
        <v>6000</v>
      </c>
      <c r="O1674" s="2">
        <f>IF(Tabla1[[#This Row],[Mov]]="VNT",Tabla1[[#This Row],[Sale]]-Tabla1[[#This Row],[Cost]],-Tabla1[[#This Row],[Cost]]*Tabla1[[#This Row],[Cant]])</f>
        <v>390</v>
      </c>
      <c r="P1674" s="8">
        <f>IF(Tabla1[[#This Row],[Mov]]="VNT",-Tabla1[[#This Row],[Cant]],Tabla1[[#This Row],[Cant]])</f>
        <v>-1</v>
      </c>
      <c r="Q1674" s="8">
        <f>DAY(Tabla1[[#This Row],[Date]])</f>
        <v>24</v>
      </c>
      <c r="R1674" s="8">
        <f>MONTH(Tabla1[[#This Row],[Date]])</f>
        <v>7</v>
      </c>
      <c r="S1674" s="8">
        <f>YEAR(Tabla1[[#This Row],[Date]])</f>
        <v>2022</v>
      </c>
    </row>
    <row r="1675" spans="1:19" x14ac:dyDescent="0.2">
      <c r="A1675">
        <v>1674</v>
      </c>
      <c r="B1675" s="1">
        <v>44766</v>
      </c>
      <c r="C1675" t="s">
        <v>260</v>
      </c>
      <c r="D1675" t="s">
        <v>332</v>
      </c>
      <c r="E1675">
        <v>1</v>
      </c>
      <c r="F1675" t="s">
        <v>15</v>
      </c>
      <c r="G1675" t="s">
        <v>266</v>
      </c>
      <c r="H1675" t="s">
        <v>138</v>
      </c>
      <c r="M1675" s="2">
        <v>4500</v>
      </c>
      <c r="N1675" s="2">
        <v>10000</v>
      </c>
      <c r="O1675" s="2">
        <f>IF(Tabla1[[#This Row],[Mov]]="VNT",Tabla1[[#This Row],[Sale]]-Tabla1[[#This Row],[Cost]],-Tabla1[[#This Row],[Cost]]*Tabla1[[#This Row],[Cant]])</f>
        <v>5500</v>
      </c>
      <c r="P1675" s="8">
        <f>IF(Tabla1[[#This Row],[Mov]]="VNT",-Tabla1[[#This Row],[Cant]],Tabla1[[#This Row],[Cant]])</f>
        <v>-1</v>
      </c>
      <c r="Q1675" s="8">
        <f>DAY(Tabla1[[#This Row],[Date]])</f>
        <v>24</v>
      </c>
      <c r="R1675" s="8">
        <f>MONTH(Tabla1[[#This Row],[Date]])</f>
        <v>7</v>
      </c>
      <c r="S1675" s="8">
        <f>YEAR(Tabla1[[#This Row],[Date]])</f>
        <v>2022</v>
      </c>
    </row>
    <row r="1676" spans="1:19" x14ac:dyDescent="0.2">
      <c r="A1676">
        <v>1675</v>
      </c>
      <c r="B1676" s="1">
        <v>44766</v>
      </c>
      <c r="C1676" t="s">
        <v>260</v>
      </c>
      <c r="D1676" t="s">
        <v>332</v>
      </c>
      <c r="E1676">
        <v>1</v>
      </c>
      <c r="F1676" t="s">
        <v>116</v>
      </c>
      <c r="G1676" t="s">
        <v>349</v>
      </c>
      <c r="H1676" t="s">
        <v>515</v>
      </c>
      <c r="M1676" s="2">
        <v>5610</v>
      </c>
      <c r="N1676" s="2">
        <v>6000</v>
      </c>
      <c r="O1676" s="2">
        <f>IF(Tabla1[[#This Row],[Mov]]="VNT",Tabla1[[#This Row],[Sale]]-Tabla1[[#This Row],[Cost]],-Tabla1[[#This Row],[Cost]]*Tabla1[[#This Row],[Cant]])</f>
        <v>390</v>
      </c>
      <c r="P1676" s="8">
        <f>IF(Tabla1[[#This Row],[Mov]]="VNT",-Tabla1[[#This Row],[Cant]],Tabla1[[#This Row],[Cant]])</f>
        <v>-1</v>
      </c>
      <c r="Q1676" s="8">
        <f>DAY(Tabla1[[#This Row],[Date]])</f>
        <v>24</v>
      </c>
      <c r="R1676" s="8">
        <f>MONTH(Tabla1[[#This Row],[Date]])</f>
        <v>7</v>
      </c>
      <c r="S1676" s="8">
        <f>YEAR(Tabla1[[#This Row],[Date]])</f>
        <v>2022</v>
      </c>
    </row>
    <row r="1677" spans="1:19" x14ac:dyDescent="0.2">
      <c r="A1677">
        <v>1676</v>
      </c>
      <c r="B1677" s="1">
        <v>44766</v>
      </c>
      <c r="C1677" t="s">
        <v>260</v>
      </c>
      <c r="D1677" t="s">
        <v>332</v>
      </c>
      <c r="E1677">
        <v>1</v>
      </c>
      <c r="F1677" t="s">
        <v>455</v>
      </c>
      <c r="G1677" t="s">
        <v>349</v>
      </c>
      <c r="H1677" t="s">
        <v>457</v>
      </c>
      <c r="M1677" s="2">
        <v>1000</v>
      </c>
      <c r="N1677" s="2">
        <v>3000</v>
      </c>
      <c r="O1677" s="2">
        <f>IF(Tabla1[[#This Row],[Mov]]="VNT",Tabla1[[#This Row],[Sale]]-Tabla1[[#This Row],[Cost]],-Tabla1[[#This Row],[Cost]]*Tabla1[[#This Row],[Cant]])</f>
        <v>2000</v>
      </c>
      <c r="P1677" s="8">
        <f>IF(Tabla1[[#This Row],[Mov]]="VNT",-Tabla1[[#This Row],[Cant]],Tabla1[[#This Row],[Cant]])</f>
        <v>-1</v>
      </c>
      <c r="Q1677" s="8">
        <f>DAY(Tabla1[[#This Row],[Date]])</f>
        <v>24</v>
      </c>
      <c r="R1677" s="8">
        <f>MONTH(Tabla1[[#This Row],[Date]])</f>
        <v>7</v>
      </c>
      <c r="S1677" s="8">
        <f>YEAR(Tabla1[[#This Row],[Date]])</f>
        <v>2022</v>
      </c>
    </row>
    <row r="1678" spans="1:19" x14ac:dyDescent="0.2">
      <c r="A1678">
        <v>1677</v>
      </c>
      <c r="B1678" s="1">
        <v>44766</v>
      </c>
      <c r="C1678" t="s">
        <v>260</v>
      </c>
      <c r="D1678" t="s">
        <v>809</v>
      </c>
      <c r="E1678">
        <v>1</v>
      </c>
      <c r="F1678" t="s">
        <v>103</v>
      </c>
      <c r="G1678" t="s">
        <v>263</v>
      </c>
      <c r="H1678" t="s">
        <v>391</v>
      </c>
      <c r="M1678" s="2">
        <v>379900</v>
      </c>
      <c r="N1678" s="2">
        <v>430000</v>
      </c>
      <c r="O1678" s="2">
        <f>IF(Tabla1[[#This Row],[Mov]]="VNT",Tabla1[[#This Row],[Sale]]-Tabla1[[#This Row],[Cost]],-Tabla1[[#This Row],[Cost]]*Tabla1[[#This Row],[Cant]])</f>
        <v>50100</v>
      </c>
      <c r="P1678" s="8">
        <f>IF(Tabla1[[#This Row],[Mov]]="VNT",-Tabla1[[#This Row],[Cant]],Tabla1[[#This Row],[Cant]])</f>
        <v>-1</v>
      </c>
      <c r="Q1678" s="8">
        <f>DAY(Tabla1[[#This Row],[Date]])</f>
        <v>24</v>
      </c>
      <c r="R1678" s="8">
        <f>MONTH(Tabla1[[#This Row],[Date]])</f>
        <v>7</v>
      </c>
      <c r="S1678" s="8">
        <f>YEAR(Tabla1[[#This Row],[Date]])</f>
        <v>2022</v>
      </c>
    </row>
    <row r="1679" spans="1:19" x14ac:dyDescent="0.2">
      <c r="A1679">
        <v>1678</v>
      </c>
      <c r="B1679" s="1">
        <v>44766</v>
      </c>
      <c r="C1679" t="s">
        <v>260</v>
      </c>
      <c r="D1679" t="s">
        <v>809</v>
      </c>
      <c r="E1679">
        <v>1</v>
      </c>
      <c r="F1679" t="s">
        <v>1028</v>
      </c>
      <c r="G1679" t="s">
        <v>1070</v>
      </c>
      <c r="H1679" t="s">
        <v>1070</v>
      </c>
      <c r="M1679" s="2">
        <v>900</v>
      </c>
      <c r="N1679" s="2">
        <v>1000</v>
      </c>
      <c r="O1679" s="2">
        <f>IF(Tabla1[[#This Row],[Mov]]="VNT",Tabla1[[#This Row],[Sale]]-Tabla1[[#This Row],[Cost]],-Tabla1[[#This Row],[Cost]]*Tabla1[[#This Row],[Cant]])</f>
        <v>100</v>
      </c>
      <c r="P1679" s="8">
        <f>IF(Tabla1[[#This Row],[Mov]]="VNT",-Tabla1[[#This Row],[Cant]],Tabla1[[#This Row],[Cant]])</f>
        <v>-1</v>
      </c>
      <c r="Q1679" s="8">
        <f>DAY(Tabla1[[#This Row],[Date]])</f>
        <v>24</v>
      </c>
      <c r="R1679" s="8">
        <f>MONTH(Tabla1[[#This Row],[Date]])</f>
        <v>7</v>
      </c>
      <c r="S1679" s="8">
        <f>YEAR(Tabla1[[#This Row],[Date]])</f>
        <v>2022</v>
      </c>
    </row>
    <row r="1680" spans="1:19" x14ac:dyDescent="0.2">
      <c r="A1680">
        <v>1679</v>
      </c>
      <c r="B1680" s="1">
        <v>44766</v>
      </c>
      <c r="C1680" t="s">
        <v>260</v>
      </c>
      <c r="D1680" t="s">
        <v>809</v>
      </c>
      <c r="E1680">
        <v>1</v>
      </c>
      <c r="F1680" t="s">
        <v>1028</v>
      </c>
      <c r="G1680" t="s">
        <v>1071</v>
      </c>
      <c r="H1680" t="s">
        <v>1071</v>
      </c>
      <c r="M1680" s="2">
        <v>900</v>
      </c>
      <c r="N1680" s="2">
        <v>1000</v>
      </c>
      <c r="O1680" s="2">
        <f>IF(Tabla1[[#This Row],[Mov]]="VNT",Tabla1[[#This Row],[Sale]]-Tabla1[[#This Row],[Cost]],-Tabla1[[#This Row],[Cost]]*Tabla1[[#This Row],[Cant]])</f>
        <v>100</v>
      </c>
      <c r="P1680" s="8">
        <f>IF(Tabla1[[#This Row],[Mov]]="VNT",-Tabla1[[#This Row],[Cant]],Tabla1[[#This Row],[Cant]])</f>
        <v>-1</v>
      </c>
      <c r="Q1680" s="8">
        <f>DAY(Tabla1[[#This Row],[Date]])</f>
        <v>24</v>
      </c>
      <c r="R1680" s="8">
        <f>MONTH(Tabla1[[#This Row],[Date]])</f>
        <v>7</v>
      </c>
      <c r="S1680" s="8">
        <f>YEAR(Tabla1[[#This Row],[Date]])</f>
        <v>2022</v>
      </c>
    </row>
    <row r="1681" spans="1:19" x14ac:dyDescent="0.2">
      <c r="A1681">
        <v>1680</v>
      </c>
      <c r="B1681" s="1">
        <v>44766</v>
      </c>
      <c r="C1681" t="s">
        <v>260</v>
      </c>
      <c r="D1681" t="s">
        <v>809</v>
      </c>
      <c r="E1681">
        <v>1</v>
      </c>
      <c r="F1681" t="s">
        <v>224</v>
      </c>
      <c r="G1681" t="s">
        <v>263</v>
      </c>
      <c r="H1681" t="s">
        <v>391</v>
      </c>
      <c r="M1681" s="2">
        <v>10000</v>
      </c>
      <c r="N1681" s="2">
        <v>10000</v>
      </c>
      <c r="O1681" s="2">
        <f>IF(Tabla1[[#This Row],[Mov]]="VNT",Tabla1[[#This Row],[Sale]]-Tabla1[[#This Row],[Cost]],-Tabla1[[#This Row],[Cost]]*Tabla1[[#This Row],[Cant]])</f>
        <v>0</v>
      </c>
      <c r="P1681" s="8">
        <f>IF(Tabla1[[#This Row],[Mov]]="VNT",-Tabla1[[#This Row],[Cant]],Tabla1[[#This Row],[Cant]])</f>
        <v>-1</v>
      </c>
      <c r="Q1681" s="8">
        <f>DAY(Tabla1[[#This Row],[Date]])</f>
        <v>24</v>
      </c>
      <c r="R1681" s="8">
        <f>MONTH(Tabla1[[#This Row],[Date]])</f>
        <v>7</v>
      </c>
      <c r="S1681" s="8">
        <f>YEAR(Tabla1[[#This Row],[Date]])</f>
        <v>2022</v>
      </c>
    </row>
    <row r="1682" spans="1:19" x14ac:dyDescent="0.2">
      <c r="A1682">
        <v>1681</v>
      </c>
      <c r="B1682" s="1">
        <v>44766</v>
      </c>
      <c r="C1682" t="s">
        <v>260</v>
      </c>
      <c r="D1682" t="s">
        <v>332</v>
      </c>
      <c r="E1682">
        <v>1</v>
      </c>
      <c r="F1682" t="s">
        <v>15</v>
      </c>
      <c r="G1682" t="s">
        <v>266</v>
      </c>
      <c r="H1682" t="s">
        <v>138</v>
      </c>
      <c r="M1682" s="2">
        <v>2500</v>
      </c>
      <c r="N1682" s="2">
        <v>10000</v>
      </c>
      <c r="O1682" s="2">
        <f>IF(Tabla1[[#This Row],[Mov]]="VNT",Tabla1[[#This Row],[Sale]]-Tabla1[[#This Row],[Cost]],-Tabla1[[#This Row],[Cost]]*Tabla1[[#This Row],[Cant]])</f>
        <v>7500</v>
      </c>
      <c r="P1682" s="8">
        <f>IF(Tabla1[[#This Row],[Mov]]="VNT",-Tabla1[[#This Row],[Cant]],Tabla1[[#This Row],[Cant]])</f>
        <v>-1</v>
      </c>
      <c r="Q1682" s="8">
        <f>DAY(Tabla1[[#This Row],[Date]])</f>
        <v>24</v>
      </c>
      <c r="R1682" s="8">
        <f>MONTH(Tabla1[[#This Row],[Date]])</f>
        <v>7</v>
      </c>
      <c r="S1682" s="8">
        <f>YEAR(Tabla1[[#This Row],[Date]])</f>
        <v>2022</v>
      </c>
    </row>
    <row r="1683" spans="1:19" x14ac:dyDescent="0.2">
      <c r="A1683">
        <v>1682</v>
      </c>
      <c r="B1683" s="1">
        <v>44766</v>
      </c>
      <c r="C1683" t="s">
        <v>260</v>
      </c>
      <c r="D1683" t="s">
        <v>332</v>
      </c>
      <c r="E1683">
        <v>1</v>
      </c>
      <c r="F1683" t="s">
        <v>771</v>
      </c>
      <c r="G1683" t="s">
        <v>1032</v>
      </c>
      <c r="H1683" t="s">
        <v>1031</v>
      </c>
      <c r="M1683" s="2">
        <v>17000</v>
      </c>
      <c r="N1683" s="2">
        <v>35000</v>
      </c>
      <c r="O1683" s="2">
        <f>IF(Tabla1[[#This Row],[Mov]]="VNT",Tabla1[[#This Row],[Sale]]-Tabla1[[#This Row],[Cost]],-Tabla1[[#This Row],[Cost]]*Tabla1[[#This Row],[Cant]])</f>
        <v>18000</v>
      </c>
      <c r="P1683" s="8">
        <f>IF(Tabla1[[#This Row],[Mov]]="VNT",-Tabla1[[#This Row],[Cant]],Tabla1[[#This Row],[Cant]])</f>
        <v>-1</v>
      </c>
      <c r="Q1683" s="8">
        <f>DAY(Tabla1[[#This Row],[Date]])</f>
        <v>24</v>
      </c>
      <c r="R1683" s="8">
        <f>MONTH(Tabla1[[#This Row],[Date]])</f>
        <v>7</v>
      </c>
      <c r="S1683" s="8">
        <f>YEAR(Tabla1[[#This Row],[Date]])</f>
        <v>2022</v>
      </c>
    </row>
    <row r="1684" spans="1:19" x14ac:dyDescent="0.2">
      <c r="A1684">
        <v>1683</v>
      </c>
      <c r="B1684" s="1">
        <v>44766</v>
      </c>
      <c r="C1684" t="s">
        <v>260</v>
      </c>
      <c r="D1684" t="s">
        <v>332</v>
      </c>
      <c r="E1684">
        <v>1</v>
      </c>
      <c r="F1684" t="s">
        <v>26</v>
      </c>
      <c r="G1684" t="s">
        <v>266</v>
      </c>
      <c r="H1684" t="s">
        <v>229</v>
      </c>
      <c r="I1684" t="s">
        <v>150</v>
      </c>
      <c r="M1684" s="2">
        <v>5000</v>
      </c>
      <c r="N1684" s="2">
        <v>15000</v>
      </c>
      <c r="O1684" s="2">
        <f>IF(Tabla1[[#This Row],[Mov]]="VNT",Tabla1[[#This Row],[Sale]]-Tabla1[[#This Row],[Cost]],-Tabla1[[#This Row],[Cost]]*Tabla1[[#This Row],[Cant]])</f>
        <v>10000</v>
      </c>
      <c r="P1684" s="8">
        <f>IF(Tabla1[[#This Row],[Mov]]="VNT",-Tabla1[[#This Row],[Cant]],Tabla1[[#This Row],[Cant]])</f>
        <v>-1</v>
      </c>
      <c r="Q1684" s="8">
        <f>DAY(Tabla1[[#This Row],[Date]])</f>
        <v>24</v>
      </c>
      <c r="R1684" s="8">
        <f>MONTH(Tabla1[[#This Row],[Date]])</f>
        <v>7</v>
      </c>
      <c r="S1684" s="8">
        <f>YEAR(Tabla1[[#This Row],[Date]])</f>
        <v>2022</v>
      </c>
    </row>
    <row r="1685" spans="1:19" x14ac:dyDescent="0.2">
      <c r="A1685">
        <v>1684</v>
      </c>
      <c r="B1685" s="1">
        <v>44766</v>
      </c>
      <c r="C1685" t="s">
        <v>260</v>
      </c>
      <c r="D1685" t="s">
        <v>332</v>
      </c>
      <c r="E1685">
        <v>1</v>
      </c>
      <c r="F1685" t="s">
        <v>532</v>
      </c>
      <c r="G1685" t="s">
        <v>273</v>
      </c>
      <c r="H1685" t="s">
        <v>733</v>
      </c>
      <c r="M1685" s="2">
        <v>18000</v>
      </c>
      <c r="N1685" s="2">
        <v>32000</v>
      </c>
      <c r="O1685" s="2">
        <f>IF(Tabla1[[#This Row],[Mov]]="VNT",Tabla1[[#This Row],[Sale]]-Tabla1[[#This Row],[Cost]],-Tabla1[[#This Row],[Cost]]*Tabla1[[#This Row],[Cant]])</f>
        <v>14000</v>
      </c>
      <c r="P1685" s="8">
        <f>IF(Tabla1[[#This Row],[Mov]]="VNT",-Tabla1[[#This Row],[Cant]],Tabla1[[#This Row],[Cant]])</f>
        <v>-1</v>
      </c>
      <c r="Q1685" s="8">
        <f>DAY(Tabla1[[#This Row],[Date]])</f>
        <v>24</v>
      </c>
      <c r="R1685" s="8">
        <f>MONTH(Tabla1[[#This Row],[Date]])</f>
        <v>7</v>
      </c>
      <c r="S1685" s="8">
        <f>YEAR(Tabla1[[#This Row],[Date]])</f>
        <v>2022</v>
      </c>
    </row>
    <row r="1686" spans="1:19" x14ac:dyDescent="0.2">
      <c r="A1686">
        <v>1685</v>
      </c>
      <c r="B1686" s="1">
        <v>44766</v>
      </c>
      <c r="C1686" t="s">
        <v>260</v>
      </c>
      <c r="D1686" t="s">
        <v>332</v>
      </c>
      <c r="E1686">
        <v>1</v>
      </c>
      <c r="F1686" t="s">
        <v>532</v>
      </c>
      <c r="G1686" t="s">
        <v>273</v>
      </c>
      <c r="H1686" t="s">
        <v>733</v>
      </c>
      <c r="M1686" s="2">
        <v>18000</v>
      </c>
      <c r="N1686" s="2">
        <v>32000</v>
      </c>
      <c r="O1686" s="2">
        <f>IF(Tabla1[[#This Row],[Mov]]="VNT",Tabla1[[#This Row],[Sale]]-Tabla1[[#This Row],[Cost]],-Tabla1[[#This Row],[Cost]]*Tabla1[[#This Row],[Cant]])</f>
        <v>14000</v>
      </c>
      <c r="P1686" s="8">
        <f>IF(Tabla1[[#This Row],[Mov]]="VNT",-Tabla1[[#This Row],[Cant]],Tabla1[[#This Row],[Cant]])</f>
        <v>-1</v>
      </c>
      <c r="Q1686" s="8">
        <f>DAY(Tabla1[[#This Row],[Date]])</f>
        <v>24</v>
      </c>
      <c r="R1686" s="8">
        <f>MONTH(Tabla1[[#This Row],[Date]])</f>
        <v>7</v>
      </c>
      <c r="S1686" s="8">
        <f>YEAR(Tabla1[[#This Row],[Date]])</f>
        <v>2022</v>
      </c>
    </row>
    <row r="1687" spans="1:19" x14ac:dyDescent="0.2">
      <c r="A1687">
        <v>1686</v>
      </c>
      <c r="B1687" s="1">
        <v>44766</v>
      </c>
      <c r="C1687" t="s">
        <v>260</v>
      </c>
      <c r="D1687" t="s">
        <v>332</v>
      </c>
      <c r="E1687">
        <v>1</v>
      </c>
      <c r="F1687" t="s">
        <v>116</v>
      </c>
      <c r="G1687" t="s">
        <v>382</v>
      </c>
      <c r="H1687" t="s">
        <v>514</v>
      </c>
      <c r="M1687" s="2">
        <v>2805</v>
      </c>
      <c r="N1687" s="2">
        <v>3000</v>
      </c>
      <c r="O1687" s="2">
        <f>IF(Tabla1[[#This Row],[Mov]]="VNT",Tabla1[[#This Row],[Sale]]-Tabla1[[#This Row],[Cost]],-Tabla1[[#This Row],[Cost]]*Tabla1[[#This Row],[Cant]])</f>
        <v>195</v>
      </c>
      <c r="P1687" s="8">
        <f>IF(Tabla1[[#This Row],[Mov]]="VNT",-Tabla1[[#This Row],[Cant]],Tabla1[[#This Row],[Cant]])</f>
        <v>-1</v>
      </c>
      <c r="Q1687" s="8">
        <f>DAY(Tabla1[[#This Row],[Date]])</f>
        <v>24</v>
      </c>
      <c r="R1687" s="8">
        <f>MONTH(Tabla1[[#This Row],[Date]])</f>
        <v>7</v>
      </c>
      <c r="S1687" s="8">
        <f>YEAR(Tabla1[[#This Row],[Date]])</f>
        <v>2022</v>
      </c>
    </row>
    <row r="1688" spans="1:19" x14ac:dyDescent="0.2">
      <c r="A1688">
        <v>1687</v>
      </c>
      <c r="B1688" s="1">
        <v>44766</v>
      </c>
      <c r="C1688" t="s">
        <v>260</v>
      </c>
      <c r="D1688" t="s">
        <v>332</v>
      </c>
      <c r="E1688">
        <v>1</v>
      </c>
      <c r="F1688" t="s">
        <v>116</v>
      </c>
      <c r="G1688" t="s">
        <v>349</v>
      </c>
      <c r="H1688" t="s">
        <v>515</v>
      </c>
      <c r="M1688" s="2">
        <v>5610</v>
      </c>
      <c r="N1688" s="2">
        <v>6000</v>
      </c>
      <c r="O1688" s="2">
        <f>IF(Tabla1[[#This Row],[Mov]]="VNT",Tabla1[[#This Row],[Sale]]-Tabla1[[#This Row],[Cost]],-Tabla1[[#This Row],[Cost]]*Tabla1[[#This Row],[Cant]])</f>
        <v>390</v>
      </c>
      <c r="P1688" s="8">
        <f>IF(Tabla1[[#This Row],[Mov]]="VNT",-Tabla1[[#This Row],[Cant]],Tabla1[[#This Row],[Cant]])</f>
        <v>-1</v>
      </c>
      <c r="Q1688" s="8">
        <f>DAY(Tabla1[[#This Row],[Date]])</f>
        <v>24</v>
      </c>
      <c r="R1688" s="8">
        <f>MONTH(Tabla1[[#This Row],[Date]])</f>
        <v>7</v>
      </c>
      <c r="S1688" s="8">
        <f>YEAR(Tabla1[[#This Row],[Date]])</f>
        <v>2022</v>
      </c>
    </row>
    <row r="1689" spans="1:19" x14ac:dyDescent="0.2">
      <c r="A1689">
        <v>1688</v>
      </c>
      <c r="B1689" s="1">
        <v>44766</v>
      </c>
      <c r="C1689" t="s">
        <v>260</v>
      </c>
      <c r="D1689" t="s">
        <v>332</v>
      </c>
      <c r="E1689">
        <v>1</v>
      </c>
      <c r="F1689" t="s">
        <v>116</v>
      </c>
      <c r="G1689" t="s">
        <v>349</v>
      </c>
      <c r="H1689" t="s">
        <v>515</v>
      </c>
      <c r="M1689" s="2">
        <v>5610</v>
      </c>
      <c r="N1689" s="2">
        <v>6000</v>
      </c>
      <c r="O1689" s="2">
        <f>IF(Tabla1[[#This Row],[Mov]]="VNT",Tabla1[[#This Row],[Sale]]-Tabla1[[#This Row],[Cost]],-Tabla1[[#This Row],[Cost]]*Tabla1[[#This Row],[Cant]])</f>
        <v>390</v>
      </c>
      <c r="P1689" s="8">
        <f>IF(Tabla1[[#This Row],[Mov]]="VNT",-Tabla1[[#This Row],[Cant]],Tabla1[[#This Row],[Cant]])</f>
        <v>-1</v>
      </c>
      <c r="Q1689" s="8">
        <f>DAY(Tabla1[[#This Row],[Date]])</f>
        <v>24</v>
      </c>
      <c r="R1689" s="8">
        <f>MONTH(Tabla1[[#This Row],[Date]])</f>
        <v>7</v>
      </c>
      <c r="S1689" s="8">
        <f>YEAR(Tabla1[[#This Row],[Date]])</f>
        <v>2022</v>
      </c>
    </row>
    <row r="1690" spans="1:19" x14ac:dyDescent="0.2">
      <c r="A1690">
        <v>1689</v>
      </c>
      <c r="B1690" s="1">
        <v>44767</v>
      </c>
      <c r="C1690" t="s">
        <v>260</v>
      </c>
      <c r="D1690" t="s">
        <v>332</v>
      </c>
      <c r="E1690">
        <v>1</v>
      </c>
      <c r="F1690" t="s">
        <v>224</v>
      </c>
      <c r="G1690" t="s">
        <v>263</v>
      </c>
      <c r="H1690" t="s">
        <v>667</v>
      </c>
      <c r="M1690" s="2">
        <v>8500</v>
      </c>
      <c r="N1690" s="2">
        <v>20000</v>
      </c>
      <c r="O1690" s="2">
        <f>IF(Tabla1[[#This Row],[Mov]]="VNT",Tabla1[[#This Row],[Sale]]-Tabla1[[#This Row],[Cost]],-Tabla1[[#This Row],[Cost]]*Tabla1[[#This Row],[Cant]])</f>
        <v>11500</v>
      </c>
      <c r="P1690" s="8">
        <f>IF(Tabla1[[#This Row],[Mov]]="VNT",-Tabla1[[#This Row],[Cant]],Tabla1[[#This Row],[Cant]])</f>
        <v>-1</v>
      </c>
      <c r="Q1690" s="8">
        <f>DAY(Tabla1[[#This Row],[Date]])</f>
        <v>25</v>
      </c>
      <c r="R1690" s="8">
        <f>MONTH(Tabla1[[#This Row],[Date]])</f>
        <v>7</v>
      </c>
      <c r="S1690" s="8">
        <f>YEAR(Tabla1[[#This Row],[Date]])</f>
        <v>2022</v>
      </c>
    </row>
    <row r="1691" spans="1:19" x14ac:dyDescent="0.2">
      <c r="A1691">
        <v>1690</v>
      </c>
      <c r="B1691" s="1">
        <v>44767</v>
      </c>
      <c r="C1691" t="s">
        <v>260</v>
      </c>
      <c r="D1691" t="s">
        <v>332</v>
      </c>
      <c r="E1691">
        <v>1</v>
      </c>
      <c r="F1691" t="s">
        <v>116</v>
      </c>
      <c r="G1691" t="s">
        <v>382</v>
      </c>
      <c r="H1691" t="s">
        <v>514</v>
      </c>
      <c r="M1691" s="2">
        <v>4675</v>
      </c>
      <c r="N1691" s="2">
        <v>5000</v>
      </c>
      <c r="O1691" s="2">
        <f>IF(Tabla1[[#This Row],[Mov]]="VNT",Tabla1[[#This Row],[Sale]]-Tabla1[[#This Row],[Cost]],-Tabla1[[#This Row],[Cost]]*Tabla1[[#This Row],[Cant]])</f>
        <v>325</v>
      </c>
      <c r="P1691" s="8">
        <f>IF(Tabla1[[#This Row],[Mov]]="VNT",-Tabla1[[#This Row],[Cant]],Tabla1[[#This Row],[Cant]])</f>
        <v>-1</v>
      </c>
      <c r="Q1691" s="8">
        <f>DAY(Tabla1[[#This Row],[Date]])</f>
        <v>25</v>
      </c>
      <c r="R1691" s="8">
        <f>MONTH(Tabla1[[#This Row],[Date]])</f>
        <v>7</v>
      </c>
      <c r="S1691" s="8">
        <f>YEAR(Tabla1[[#This Row],[Date]])</f>
        <v>2022</v>
      </c>
    </row>
    <row r="1692" spans="1:19" x14ac:dyDescent="0.2">
      <c r="A1692">
        <v>1691</v>
      </c>
      <c r="B1692" s="1">
        <v>44767</v>
      </c>
      <c r="C1692" t="s">
        <v>260</v>
      </c>
      <c r="D1692" t="s">
        <v>332</v>
      </c>
      <c r="E1692">
        <v>1</v>
      </c>
      <c r="F1692" t="s">
        <v>224</v>
      </c>
      <c r="G1692" t="s">
        <v>284</v>
      </c>
      <c r="H1692" t="s">
        <v>1076</v>
      </c>
      <c r="M1692" s="2">
        <v>9500</v>
      </c>
      <c r="N1692" s="2">
        <v>20000</v>
      </c>
      <c r="O1692" s="2">
        <f>IF(Tabla1[[#This Row],[Mov]]="VNT",Tabla1[[#This Row],[Sale]]-Tabla1[[#This Row],[Cost]],-Tabla1[[#This Row],[Cost]]*Tabla1[[#This Row],[Cant]])</f>
        <v>10500</v>
      </c>
      <c r="P1692" s="8">
        <f>IF(Tabla1[[#This Row],[Mov]]="VNT",-Tabla1[[#This Row],[Cant]],Tabla1[[#This Row],[Cant]])</f>
        <v>-1</v>
      </c>
      <c r="Q1692" s="8">
        <f>DAY(Tabla1[[#This Row],[Date]])</f>
        <v>25</v>
      </c>
      <c r="R1692" s="8">
        <f>MONTH(Tabla1[[#This Row],[Date]])</f>
        <v>7</v>
      </c>
      <c r="S1692" s="8">
        <f>YEAR(Tabla1[[#This Row],[Date]])</f>
        <v>2022</v>
      </c>
    </row>
    <row r="1693" spans="1:19" x14ac:dyDescent="0.2">
      <c r="A1693">
        <v>1692</v>
      </c>
      <c r="B1693" s="1">
        <v>44767</v>
      </c>
      <c r="C1693" t="s">
        <v>260</v>
      </c>
      <c r="D1693" t="s">
        <v>332</v>
      </c>
      <c r="E1693">
        <v>1</v>
      </c>
      <c r="F1693" t="s">
        <v>458</v>
      </c>
      <c r="G1693" t="s">
        <v>262</v>
      </c>
      <c r="H1693" t="s">
        <v>1075</v>
      </c>
      <c r="M1693" s="2">
        <v>0</v>
      </c>
      <c r="N1693" s="2">
        <v>3000</v>
      </c>
      <c r="O1693" s="2">
        <f>IF(Tabla1[[#This Row],[Mov]]="VNT",Tabla1[[#This Row],[Sale]]-Tabla1[[#This Row],[Cost]],-Tabla1[[#This Row],[Cost]]*Tabla1[[#This Row],[Cant]])</f>
        <v>3000</v>
      </c>
      <c r="P1693" s="8">
        <f>IF(Tabla1[[#This Row],[Mov]]="VNT",-Tabla1[[#This Row],[Cant]],Tabla1[[#This Row],[Cant]])</f>
        <v>-1</v>
      </c>
      <c r="Q1693" s="8">
        <f>DAY(Tabla1[[#This Row],[Date]])</f>
        <v>25</v>
      </c>
      <c r="R1693" s="8">
        <f>MONTH(Tabla1[[#This Row],[Date]])</f>
        <v>7</v>
      </c>
      <c r="S1693" s="8">
        <f>YEAR(Tabla1[[#This Row],[Date]])</f>
        <v>2022</v>
      </c>
    </row>
    <row r="1694" spans="1:19" x14ac:dyDescent="0.2">
      <c r="A1694">
        <v>1693</v>
      </c>
      <c r="B1694" s="1">
        <v>44767</v>
      </c>
      <c r="C1694" t="s">
        <v>260</v>
      </c>
      <c r="D1694" t="s">
        <v>332</v>
      </c>
      <c r="E1694">
        <v>1</v>
      </c>
      <c r="F1694" t="s">
        <v>365</v>
      </c>
      <c r="G1694" t="s">
        <v>943</v>
      </c>
      <c r="H1694" t="s">
        <v>945</v>
      </c>
      <c r="M1694" s="2">
        <v>4000</v>
      </c>
      <c r="N1694" s="2">
        <v>9000</v>
      </c>
      <c r="O1694" s="2">
        <f>IF(Tabla1[[#This Row],[Mov]]="VNT",Tabla1[[#This Row],[Sale]]-Tabla1[[#This Row],[Cost]],-Tabla1[[#This Row],[Cost]]*Tabla1[[#This Row],[Cant]])</f>
        <v>5000</v>
      </c>
      <c r="P1694" s="8">
        <f>IF(Tabla1[[#This Row],[Mov]]="VNT",-Tabla1[[#This Row],[Cant]],Tabla1[[#This Row],[Cant]])</f>
        <v>-1</v>
      </c>
      <c r="Q1694" s="8">
        <f>DAY(Tabla1[[#This Row],[Date]])</f>
        <v>25</v>
      </c>
      <c r="R1694" s="8">
        <f>MONTH(Tabla1[[#This Row],[Date]])</f>
        <v>7</v>
      </c>
      <c r="S1694" s="8">
        <f>YEAR(Tabla1[[#This Row],[Date]])</f>
        <v>2022</v>
      </c>
    </row>
    <row r="1695" spans="1:19" x14ac:dyDescent="0.2">
      <c r="A1695">
        <v>1694</v>
      </c>
      <c r="B1695" s="1">
        <v>44767</v>
      </c>
      <c r="C1695" t="s">
        <v>260</v>
      </c>
      <c r="D1695" t="s">
        <v>332</v>
      </c>
      <c r="E1695">
        <v>1</v>
      </c>
      <c r="F1695" t="s">
        <v>458</v>
      </c>
      <c r="G1695" t="s">
        <v>273</v>
      </c>
      <c r="H1695" t="s">
        <v>1077</v>
      </c>
      <c r="M1695" s="2">
        <v>0</v>
      </c>
      <c r="N1695" s="2">
        <v>7000</v>
      </c>
      <c r="O1695" s="2">
        <f>IF(Tabla1[[#This Row],[Mov]]="VNT",Tabla1[[#This Row],[Sale]]-Tabla1[[#This Row],[Cost]],-Tabla1[[#This Row],[Cost]]*Tabla1[[#This Row],[Cant]])</f>
        <v>7000</v>
      </c>
      <c r="P1695" s="8">
        <f>IF(Tabla1[[#This Row],[Mov]]="VNT",-Tabla1[[#This Row],[Cant]],Tabla1[[#This Row],[Cant]])</f>
        <v>-1</v>
      </c>
      <c r="Q1695" s="8">
        <f>DAY(Tabla1[[#This Row],[Date]])</f>
        <v>25</v>
      </c>
      <c r="R1695" s="8">
        <f>MONTH(Tabla1[[#This Row],[Date]])</f>
        <v>7</v>
      </c>
      <c r="S1695" s="8">
        <f>YEAR(Tabla1[[#This Row],[Date]])</f>
        <v>2022</v>
      </c>
    </row>
    <row r="1696" spans="1:19" x14ac:dyDescent="0.2">
      <c r="A1696">
        <v>1695</v>
      </c>
      <c r="B1696" s="1">
        <v>44767</v>
      </c>
      <c r="C1696" t="s">
        <v>260</v>
      </c>
      <c r="D1696" t="s">
        <v>332</v>
      </c>
      <c r="E1696">
        <v>1</v>
      </c>
      <c r="F1696" t="s">
        <v>458</v>
      </c>
      <c r="G1696" t="s">
        <v>272</v>
      </c>
      <c r="H1696" t="s">
        <v>806</v>
      </c>
      <c r="M1696" s="2">
        <v>0</v>
      </c>
      <c r="N1696" s="2">
        <v>15000</v>
      </c>
      <c r="O1696" s="2">
        <f>IF(Tabla1[[#This Row],[Mov]]="VNT",Tabla1[[#This Row],[Sale]]-Tabla1[[#This Row],[Cost]],-Tabla1[[#This Row],[Cost]]*Tabla1[[#This Row],[Cant]])</f>
        <v>15000</v>
      </c>
      <c r="P1696" s="8">
        <f>IF(Tabla1[[#This Row],[Mov]]="VNT",-Tabla1[[#This Row],[Cant]],Tabla1[[#This Row],[Cant]])</f>
        <v>-1</v>
      </c>
      <c r="Q1696" s="8">
        <f>DAY(Tabla1[[#This Row],[Date]])</f>
        <v>25</v>
      </c>
      <c r="R1696" s="8">
        <f>MONTH(Tabla1[[#This Row],[Date]])</f>
        <v>7</v>
      </c>
      <c r="S1696" s="8">
        <f>YEAR(Tabla1[[#This Row],[Date]])</f>
        <v>2022</v>
      </c>
    </row>
    <row r="1697" spans="1:19" x14ac:dyDescent="0.2">
      <c r="A1697">
        <v>1696</v>
      </c>
      <c r="B1697" s="1">
        <v>44767</v>
      </c>
      <c r="C1697" t="s">
        <v>260</v>
      </c>
      <c r="D1697" t="s">
        <v>332</v>
      </c>
      <c r="E1697">
        <v>1</v>
      </c>
      <c r="F1697" t="s">
        <v>224</v>
      </c>
      <c r="G1697" t="s">
        <v>272</v>
      </c>
      <c r="H1697" t="s">
        <v>253</v>
      </c>
      <c r="J1697" t="s">
        <v>1079</v>
      </c>
      <c r="M1697" s="2">
        <v>9000</v>
      </c>
      <c r="N1697" s="2">
        <v>20000</v>
      </c>
      <c r="O1697" s="2">
        <f>IF(Tabla1[[#This Row],[Mov]]="VNT",Tabla1[[#This Row],[Sale]]-Tabla1[[#This Row],[Cost]],-Tabla1[[#This Row],[Cost]]*Tabla1[[#This Row],[Cant]])</f>
        <v>11000</v>
      </c>
      <c r="P1697" s="8">
        <f>IF(Tabla1[[#This Row],[Mov]]="VNT",-Tabla1[[#This Row],[Cant]],Tabla1[[#This Row],[Cant]])</f>
        <v>-1</v>
      </c>
      <c r="Q1697" s="8">
        <f>DAY(Tabla1[[#This Row],[Date]])</f>
        <v>25</v>
      </c>
      <c r="R1697" s="8">
        <f>MONTH(Tabla1[[#This Row],[Date]])</f>
        <v>7</v>
      </c>
      <c r="S1697" s="8">
        <f>YEAR(Tabla1[[#This Row],[Date]])</f>
        <v>2022</v>
      </c>
    </row>
    <row r="1698" spans="1:19" x14ac:dyDescent="0.2">
      <c r="A1698">
        <v>1697</v>
      </c>
      <c r="B1698" s="1">
        <v>44767</v>
      </c>
      <c r="C1698" t="s">
        <v>260</v>
      </c>
      <c r="D1698" t="s">
        <v>332</v>
      </c>
      <c r="E1698">
        <v>1</v>
      </c>
      <c r="F1698" t="s">
        <v>586</v>
      </c>
      <c r="G1698" t="s">
        <v>263</v>
      </c>
      <c r="H1698" t="s">
        <v>667</v>
      </c>
      <c r="M1698" s="2">
        <v>8000</v>
      </c>
      <c r="N1698" s="2">
        <v>20000</v>
      </c>
      <c r="O1698" s="2">
        <f>IF(Tabla1[[#This Row],[Mov]]="VNT",Tabla1[[#This Row],[Sale]]-Tabla1[[#This Row],[Cost]],-Tabla1[[#This Row],[Cost]]*Tabla1[[#This Row],[Cant]])</f>
        <v>12000</v>
      </c>
      <c r="P1698" s="8">
        <f>IF(Tabla1[[#This Row],[Mov]]="VNT",-Tabla1[[#This Row],[Cant]],Tabla1[[#This Row],[Cant]])</f>
        <v>-1</v>
      </c>
      <c r="Q1698" s="8">
        <f>DAY(Tabla1[[#This Row],[Date]])</f>
        <v>25</v>
      </c>
      <c r="R1698" s="8">
        <f>MONTH(Tabla1[[#This Row],[Date]])</f>
        <v>7</v>
      </c>
      <c r="S1698" s="8">
        <f>YEAR(Tabla1[[#This Row],[Date]])</f>
        <v>2022</v>
      </c>
    </row>
    <row r="1699" spans="1:19" x14ac:dyDescent="0.2">
      <c r="A1699">
        <v>1698</v>
      </c>
      <c r="B1699" s="1">
        <v>44767</v>
      </c>
      <c r="C1699" t="s">
        <v>260</v>
      </c>
      <c r="D1699" t="s">
        <v>332</v>
      </c>
      <c r="E1699">
        <v>1</v>
      </c>
      <c r="F1699" t="s">
        <v>342</v>
      </c>
      <c r="G1699" t="s">
        <v>272</v>
      </c>
      <c r="H1699" t="s">
        <v>253</v>
      </c>
      <c r="M1699" s="2">
        <v>1000</v>
      </c>
      <c r="N1699" s="2">
        <v>10000</v>
      </c>
      <c r="O1699" s="2">
        <f>IF(Tabla1[[#This Row],[Mov]]="VNT",Tabla1[[#This Row],[Sale]]-Tabla1[[#This Row],[Cost]],-Tabla1[[#This Row],[Cost]]*Tabla1[[#This Row],[Cant]])</f>
        <v>9000</v>
      </c>
      <c r="P1699" s="8">
        <f>IF(Tabla1[[#This Row],[Mov]]="VNT",-Tabla1[[#This Row],[Cant]],Tabla1[[#This Row],[Cant]])</f>
        <v>-1</v>
      </c>
      <c r="Q1699" s="8">
        <f>DAY(Tabla1[[#This Row],[Date]])</f>
        <v>25</v>
      </c>
      <c r="R1699" s="8">
        <f>MONTH(Tabla1[[#This Row],[Date]])</f>
        <v>7</v>
      </c>
      <c r="S1699" s="8">
        <f>YEAR(Tabla1[[#This Row],[Date]])</f>
        <v>2022</v>
      </c>
    </row>
    <row r="1700" spans="1:19" x14ac:dyDescent="0.2">
      <c r="A1700">
        <v>1699</v>
      </c>
      <c r="B1700" s="1">
        <v>44767</v>
      </c>
      <c r="C1700" t="s">
        <v>260</v>
      </c>
      <c r="D1700" t="s">
        <v>332</v>
      </c>
      <c r="E1700">
        <v>1</v>
      </c>
      <c r="F1700" t="s">
        <v>116</v>
      </c>
      <c r="G1700" t="s">
        <v>347</v>
      </c>
      <c r="H1700" t="s">
        <v>518</v>
      </c>
      <c r="M1700" s="2">
        <v>5610</v>
      </c>
      <c r="N1700" s="2">
        <v>6000</v>
      </c>
      <c r="O1700" s="2">
        <f>IF(Tabla1[[#This Row],[Mov]]="VNT",Tabla1[[#This Row],[Sale]]-Tabla1[[#This Row],[Cost]],-Tabla1[[#This Row],[Cost]]*Tabla1[[#This Row],[Cant]])</f>
        <v>390</v>
      </c>
      <c r="P1700" s="8">
        <f>IF(Tabla1[[#This Row],[Mov]]="VNT",-Tabla1[[#This Row],[Cant]],Tabla1[[#This Row],[Cant]])</f>
        <v>-1</v>
      </c>
      <c r="Q1700" s="8">
        <f>DAY(Tabla1[[#This Row],[Date]])</f>
        <v>25</v>
      </c>
      <c r="R1700" s="8">
        <f>MONTH(Tabla1[[#This Row],[Date]])</f>
        <v>7</v>
      </c>
      <c r="S1700" s="8">
        <f>YEAR(Tabla1[[#This Row],[Date]])</f>
        <v>2022</v>
      </c>
    </row>
    <row r="1701" spans="1:19" x14ac:dyDescent="0.2">
      <c r="A1701">
        <v>1700</v>
      </c>
      <c r="B1701" s="1">
        <v>44767</v>
      </c>
      <c r="C1701" t="s">
        <v>260</v>
      </c>
      <c r="D1701" t="s">
        <v>332</v>
      </c>
      <c r="E1701">
        <v>1</v>
      </c>
      <c r="F1701" t="s">
        <v>224</v>
      </c>
      <c r="G1701" t="s">
        <v>272</v>
      </c>
      <c r="H1701" t="s">
        <v>253</v>
      </c>
      <c r="J1701" t="s">
        <v>1078</v>
      </c>
      <c r="M1701" s="2">
        <v>9000</v>
      </c>
      <c r="N1701" s="2">
        <v>20000</v>
      </c>
      <c r="O1701" s="2">
        <f>IF(Tabla1[[#This Row],[Mov]]="VNT",Tabla1[[#This Row],[Sale]]-Tabla1[[#This Row],[Cost]],-Tabla1[[#This Row],[Cost]]*Tabla1[[#This Row],[Cant]])</f>
        <v>11000</v>
      </c>
      <c r="P1701" s="8">
        <f>IF(Tabla1[[#This Row],[Mov]]="VNT",-Tabla1[[#This Row],[Cant]],Tabla1[[#This Row],[Cant]])</f>
        <v>-1</v>
      </c>
      <c r="Q1701" s="8">
        <f>DAY(Tabla1[[#This Row],[Date]])</f>
        <v>25</v>
      </c>
      <c r="R1701" s="8">
        <f>MONTH(Tabla1[[#This Row],[Date]])</f>
        <v>7</v>
      </c>
      <c r="S1701" s="8">
        <f>YEAR(Tabla1[[#This Row],[Date]])</f>
        <v>2022</v>
      </c>
    </row>
    <row r="1702" spans="1:19" x14ac:dyDescent="0.2">
      <c r="A1702">
        <v>1701</v>
      </c>
      <c r="B1702" s="1">
        <v>44767</v>
      </c>
      <c r="C1702" t="s">
        <v>260</v>
      </c>
      <c r="D1702" t="s">
        <v>332</v>
      </c>
      <c r="E1702">
        <v>1</v>
      </c>
      <c r="F1702" t="s">
        <v>15</v>
      </c>
      <c r="G1702" t="s">
        <v>385</v>
      </c>
      <c r="H1702" t="s">
        <v>16</v>
      </c>
      <c r="M1702" s="2">
        <v>4500</v>
      </c>
      <c r="N1702" s="2">
        <v>10000</v>
      </c>
      <c r="O1702" s="2">
        <f>IF(Tabla1[[#This Row],[Mov]]="VNT",Tabla1[[#This Row],[Sale]]-Tabla1[[#This Row],[Cost]],-Tabla1[[#This Row],[Cost]]*Tabla1[[#This Row],[Cant]])</f>
        <v>5500</v>
      </c>
      <c r="P1702" s="8">
        <f>IF(Tabla1[[#This Row],[Mov]]="VNT",-Tabla1[[#This Row],[Cant]],Tabla1[[#This Row],[Cant]])</f>
        <v>-1</v>
      </c>
      <c r="Q1702" s="8">
        <f>DAY(Tabla1[[#This Row],[Date]])</f>
        <v>25</v>
      </c>
      <c r="R1702" s="8">
        <f>MONTH(Tabla1[[#This Row],[Date]])</f>
        <v>7</v>
      </c>
      <c r="S1702" s="8">
        <f>YEAR(Tabla1[[#This Row],[Date]])</f>
        <v>2022</v>
      </c>
    </row>
    <row r="1703" spans="1:19" x14ac:dyDescent="0.2">
      <c r="A1703">
        <v>1702</v>
      </c>
      <c r="B1703" s="1">
        <v>44767</v>
      </c>
      <c r="C1703" t="s">
        <v>260</v>
      </c>
      <c r="D1703" t="s">
        <v>332</v>
      </c>
      <c r="E1703">
        <v>1</v>
      </c>
      <c r="F1703" t="s">
        <v>455</v>
      </c>
      <c r="G1703" t="s">
        <v>382</v>
      </c>
      <c r="H1703" t="s">
        <v>509</v>
      </c>
      <c r="M1703" s="2">
        <v>1000</v>
      </c>
      <c r="N1703" s="2">
        <v>3000</v>
      </c>
      <c r="O1703" s="2">
        <f>IF(Tabla1[[#This Row],[Mov]]="VNT",Tabla1[[#This Row],[Sale]]-Tabla1[[#This Row],[Cost]],-Tabla1[[#This Row],[Cost]]*Tabla1[[#This Row],[Cant]])</f>
        <v>2000</v>
      </c>
      <c r="P1703" s="8">
        <f>IF(Tabla1[[#This Row],[Mov]]="VNT",-Tabla1[[#This Row],[Cant]],Tabla1[[#This Row],[Cant]])</f>
        <v>-1</v>
      </c>
      <c r="Q1703" s="8">
        <f>DAY(Tabla1[[#This Row],[Date]])</f>
        <v>25</v>
      </c>
      <c r="R1703" s="8">
        <f>MONTH(Tabla1[[#This Row],[Date]])</f>
        <v>7</v>
      </c>
      <c r="S1703" s="8">
        <f>YEAR(Tabla1[[#This Row],[Date]])</f>
        <v>2022</v>
      </c>
    </row>
    <row r="1704" spans="1:19" x14ac:dyDescent="0.2">
      <c r="A1704">
        <v>1703</v>
      </c>
      <c r="B1704" s="1">
        <v>44767</v>
      </c>
      <c r="C1704" t="s">
        <v>261</v>
      </c>
      <c r="D1704" t="s">
        <v>659</v>
      </c>
      <c r="E1704">
        <v>7</v>
      </c>
      <c r="F1704" t="s">
        <v>717</v>
      </c>
      <c r="G1704" t="s">
        <v>266</v>
      </c>
      <c r="H1704" t="s">
        <v>1080</v>
      </c>
      <c r="M1704" s="2">
        <v>7500</v>
      </c>
      <c r="N1704" s="2">
        <v>19000</v>
      </c>
      <c r="O1704" s="2">
        <f>IF(Tabla1[[#This Row],[Mov]]="VNT",Tabla1[[#This Row],[Sale]]-Tabla1[[#This Row],[Cost]],-Tabla1[[#This Row],[Cost]]*Tabla1[[#This Row],[Cant]])</f>
        <v>-52500</v>
      </c>
      <c r="P1704" s="8">
        <f>IF(Tabla1[[#This Row],[Mov]]="VNT",-Tabla1[[#This Row],[Cant]],Tabla1[[#This Row],[Cant]])</f>
        <v>7</v>
      </c>
      <c r="Q1704" s="8">
        <f>DAY(Tabla1[[#This Row],[Date]])</f>
        <v>25</v>
      </c>
      <c r="R1704" s="8">
        <f>MONTH(Tabla1[[#This Row],[Date]])</f>
        <v>7</v>
      </c>
      <c r="S1704" s="8">
        <f>YEAR(Tabla1[[#This Row],[Date]])</f>
        <v>2022</v>
      </c>
    </row>
    <row r="1705" spans="1:19" x14ac:dyDescent="0.2">
      <c r="A1705">
        <v>1704</v>
      </c>
      <c r="B1705" s="1">
        <v>44767</v>
      </c>
      <c r="C1705" t="s">
        <v>261</v>
      </c>
      <c r="D1705" t="s">
        <v>659</v>
      </c>
      <c r="E1705">
        <v>12</v>
      </c>
      <c r="F1705" t="s">
        <v>224</v>
      </c>
      <c r="G1705" t="s">
        <v>284</v>
      </c>
      <c r="H1705" t="s">
        <v>1081</v>
      </c>
      <c r="M1705" s="2">
        <v>8500</v>
      </c>
      <c r="N1705" s="2">
        <v>20000</v>
      </c>
      <c r="O1705" s="2">
        <f>IF(Tabla1[[#This Row],[Mov]]="VNT",Tabla1[[#This Row],[Sale]]-Tabla1[[#This Row],[Cost]],-Tabla1[[#This Row],[Cost]]*Tabla1[[#This Row],[Cant]])</f>
        <v>-102000</v>
      </c>
      <c r="P1705" s="8">
        <f>IF(Tabla1[[#This Row],[Mov]]="VNT",-Tabla1[[#This Row],[Cant]],Tabla1[[#This Row],[Cant]])</f>
        <v>12</v>
      </c>
      <c r="Q1705" s="8">
        <f>DAY(Tabla1[[#This Row],[Date]])</f>
        <v>25</v>
      </c>
      <c r="R1705" s="8">
        <f>MONTH(Tabla1[[#This Row],[Date]])</f>
        <v>7</v>
      </c>
      <c r="S1705" s="8">
        <f>YEAR(Tabla1[[#This Row],[Date]])</f>
        <v>2022</v>
      </c>
    </row>
    <row r="1706" spans="1:19" x14ac:dyDescent="0.2">
      <c r="A1706">
        <v>1705</v>
      </c>
      <c r="B1706" s="1">
        <v>44767</v>
      </c>
      <c r="C1706" t="s">
        <v>261</v>
      </c>
      <c r="D1706" t="s">
        <v>659</v>
      </c>
      <c r="E1706">
        <v>10</v>
      </c>
      <c r="F1706" t="s">
        <v>586</v>
      </c>
      <c r="G1706" t="s">
        <v>589</v>
      </c>
      <c r="H1706" t="s">
        <v>1002</v>
      </c>
      <c r="M1706" s="2">
        <v>8000</v>
      </c>
      <c r="N1706" s="2">
        <v>20000</v>
      </c>
      <c r="O1706" s="2">
        <f>IF(Tabla1[[#This Row],[Mov]]="VNT",Tabla1[[#This Row],[Sale]]-Tabla1[[#This Row],[Cost]],-Tabla1[[#This Row],[Cost]]*Tabla1[[#This Row],[Cant]])</f>
        <v>-80000</v>
      </c>
      <c r="P1706" s="8">
        <f>IF(Tabla1[[#This Row],[Mov]]="VNT",-Tabla1[[#This Row],[Cant]],Tabla1[[#This Row],[Cant]])</f>
        <v>10</v>
      </c>
      <c r="Q1706" s="8">
        <f>DAY(Tabla1[[#This Row],[Date]])</f>
        <v>25</v>
      </c>
      <c r="R1706" s="8">
        <f>MONTH(Tabla1[[#This Row],[Date]])</f>
        <v>7</v>
      </c>
      <c r="S1706" s="8">
        <f>YEAR(Tabla1[[#This Row],[Date]])</f>
        <v>2022</v>
      </c>
    </row>
    <row r="1707" spans="1:19" x14ac:dyDescent="0.2">
      <c r="A1707">
        <v>1706</v>
      </c>
      <c r="B1707" s="1">
        <v>44767</v>
      </c>
      <c r="C1707" t="s">
        <v>261</v>
      </c>
      <c r="D1707" t="s">
        <v>659</v>
      </c>
      <c r="E1707">
        <v>75</v>
      </c>
      <c r="F1707" t="s">
        <v>225</v>
      </c>
      <c r="G1707" t="s">
        <v>346</v>
      </c>
      <c r="H1707" t="s">
        <v>1082</v>
      </c>
      <c r="M1707" s="2">
        <v>1100</v>
      </c>
      <c r="N1707" s="2">
        <v>10000</v>
      </c>
      <c r="O1707" s="2">
        <f>IF(Tabla1[[#This Row],[Mov]]="VNT",Tabla1[[#This Row],[Sale]]-Tabla1[[#This Row],[Cost]],-Tabla1[[#This Row],[Cost]]*Tabla1[[#This Row],[Cant]])</f>
        <v>-82500</v>
      </c>
      <c r="P1707" s="8">
        <f>IF(Tabla1[[#This Row],[Mov]]="VNT",-Tabla1[[#This Row],[Cant]],Tabla1[[#This Row],[Cant]])</f>
        <v>75</v>
      </c>
      <c r="Q1707" s="8">
        <f>DAY(Tabla1[[#This Row],[Date]])</f>
        <v>25</v>
      </c>
      <c r="R1707" s="8">
        <f>MONTH(Tabla1[[#This Row],[Date]])</f>
        <v>7</v>
      </c>
      <c r="S1707" s="8">
        <f>YEAR(Tabla1[[#This Row],[Date]])</f>
        <v>2022</v>
      </c>
    </row>
    <row r="1708" spans="1:19" x14ac:dyDescent="0.2">
      <c r="A1708">
        <v>1707</v>
      </c>
      <c r="B1708" s="1">
        <v>44767</v>
      </c>
      <c r="C1708" t="s">
        <v>261</v>
      </c>
      <c r="D1708" t="s">
        <v>339</v>
      </c>
      <c r="E1708">
        <v>2</v>
      </c>
      <c r="F1708" t="s">
        <v>717</v>
      </c>
      <c r="G1708" t="s">
        <v>266</v>
      </c>
      <c r="H1708" t="s">
        <v>1083</v>
      </c>
      <c r="M1708" s="2">
        <v>6000</v>
      </c>
      <c r="N1708" s="2">
        <v>10000</v>
      </c>
      <c r="O1708" s="2">
        <f>IF(Tabla1[[#This Row],[Mov]]="VNT",Tabla1[[#This Row],[Sale]]-Tabla1[[#This Row],[Cost]],-Tabla1[[#This Row],[Cost]]*Tabla1[[#This Row],[Cant]])</f>
        <v>-12000</v>
      </c>
      <c r="P1708" s="8">
        <f>IF(Tabla1[[#This Row],[Mov]]="VNT",-Tabla1[[#This Row],[Cant]],Tabla1[[#This Row],[Cant]])</f>
        <v>2</v>
      </c>
      <c r="Q1708" s="8">
        <f>DAY(Tabla1[[#This Row],[Date]])</f>
        <v>25</v>
      </c>
      <c r="R1708" s="8">
        <f>MONTH(Tabla1[[#This Row],[Date]])</f>
        <v>7</v>
      </c>
      <c r="S1708" s="8">
        <f>YEAR(Tabla1[[#This Row],[Date]])</f>
        <v>2022</v>
      </c>
    </row>
    <row r="1709" spans="1:19" x14ac:dyDescent="0.2">
      <c r="A1709">
        <v>1708</v>
      </c>
      <c r="B1709" s="1">
        <v>44767</v>
      </c>
      <c r="C1709" t="s">
        <v>261</v>
      </c>
      <c r="D1709" t="s">
        <v>339</v>
      </c>
      <c r="E1709">
        <v>3</v>
      </c>
      <c r="F1709" t="s">
        <v>225</v>
      </c>
      <c r="G1709" t="s">
        <v>262</v>
      </c>
      <c r="H1709" t="s">
        <v>1084</v>
      </c>
      <c r="M1709" s="2">
        <v>2000</v>
      </c>
      <c r="N1709" s="2">
        <v>10000</v>
      </c>
      <c r="O1709" s="2">
        <f>IF(Tabla1[[#This Row],[Mov]]="VNT",Tabla1[[#This Row],[Sale]]-Tabla1[[#This Row],[Cost]],-Tabla1[[#This Row],[Cost]]*Tabla1[[#This Row],[Cant]])</f>
        <v>-6000</v>
      </c>
      <c r="P1709" s="8">
        <f>IF(Tabla1[[#This Row],[Mov]]="VNT",-Tabla1[[#This Row],[Cant]],Tabla1[[#This Row],[Cant]])</f>
        <v>3</v>
      </c>
      <c r="Q1709" s="8">
        <f>DAY(Tabla1[[#This Row],[Date]])</f>
        <v>25</v>
      </c>
      <c r="R1709" s="8">
        <f>MONTH(Tabla1[[#This Row],[Date]])</f>
        <v>7</v>
      </c>
      <c r="S1709" s="8">
        <f>YEAR(Tabla1[[#This Row],[Date]])</f>
        <v>2022</v>
      </c>
    </row>
    <row r="1710" spans="1:19" x14ac:dyDescent="0.2">
      <c r="A1710">
        <v>1709</v>
      </c>
      <c r="B1710" s="1">
        <v>44767</v>
      </c>
      <c r="C1710" t="s">
        <v>261</v>
      </c>
      <c r="D1710" t="s">
        <v>339</v>
      </c>
      <c r="E1710">
        <v>20</v>
      </c>
      <c r="F1710" t="s">
        <v>342</v>
      </c>
      <c r="G1710" t="s">
        <v>589</v>
      </c>
      <c r="H1710" t="s">
        <v>1002</v>
      </c>
      <c r="M1710" s="2">
        <v>1000</v>
      </c>
      <c r="N1710" s="2">
        <v>10000</v>
      </c>
      <c r="O1710" s="2">
        <f>IF(Tabla1[[#This Row],[Mov]]="VNT",Tabla1[[#This Row],[Sale]]-Tabla1[[#This Row],[Cost]],-Tabla1[[#This Row],[Cost]]*Tabla1[[#This Row],[Cant]])</f>
        <v>-20000</v>
      </c>
      <c r="P1710" s="8">
        <f>IF(Tabla1[[#This Row],[Mov]]="VNT",-Tabla1[[#This Row],[Cant]],Tabla1[[#This Row],[Cant]])</f>
        <v>20</v>
      </c>
      <c r="Q1710" s="8">
        <f>DAY(Tabla1[[#This Row],[Date]])</f>
        <v>25</v>
      </c>
      <c r="R1710" s="8">
        <f>MONTH(Tabla1[[#This Row],[Date]])</f>
        <v>7</v>
      </c>
      <c r="S1710" s="8">
        <f>YEAR(Tabla1[[#This Row],[Date]])</f>
        <v>2022</v>
      </c>
    </row>
    <row r="1711" spans="1:19" x14ac:dyDescent="0.2">
      <c r="A1711">
        <v>1710</v>
      </c>
      <c r="B1711" s="1">
        <v>44767</v>
      </c>
      <c r="C1711" t="s">
        <v>261</v>
      </c>
      <c r="D1711" t="s">
        <v>339</v>
      </c>
      <c r="E1711">
        <v>1</v>
      </c>
      <c r="F1711" t="s">
        <v>15</v>
      </c>
      <c r="G1711" t="s">
        <v>273</v>
      </c>
      <c r="H1711" t="s">
        <v>1085</v>
      </c>
      <c r="M1711" s="2">
        <v>12000</v>
      </c>
      <c r="N1711" s="2">
        <v>25000</v>
      </c>
      <c r="O1711" s="2">
        <f>IF(Tabla1[[#This Row],[Mov]]="VNT",Tabla1[[#This Row],[Sale]]-Tabla1[[#This Row],[Cost]],-Tabla1[[#This Row],[Cost]]*Tabla1[[#This Row],[Cant]])</f>
        <v>-12000</v>
      </c>
      <c r="P1711" s="8">
        <f>IF(Tabla1[[#This Row],[Mov]]="VNT",-Tabla1[[#This Row],[Cant]],Tabla1[[#This Row],[Cant]])</f>
        <v>1</v>
      </c>
      <c r="Q1711" s="8">
        <f>DAY(Tabla1[[#This Row],[Date]])</f>
        <v>25</v>
      </c>
      <c r="R1711" s="8">
        <f>MONTH(Tabla1[[#This Row],[Date]])</f>
        <v>7</v>
      </c>
      <c r="S1711" s="8">
        <f>YEAR(Tabla1[[#This Row],[Date]])</f>
        <v>2022</v>
      </c>
    </row>
    <row r="1712" spans="1:19" x14ac:dyDescent="0.2">
      <c r="A1712">
        <v>1711</v>
      </c>
      <c r="B1712" s="1">
        <v>44767</v>
      </c>
      <c r="C1712" t="s">
        <v>261</v>
      </c>
      <c r="D1712" t="s">
        <v>339</v>
      </c>
      <c r="E1712">
        <v>1</v>
      </c>
      <c r="F1712" t="s">
        <v>15</v>
      </c>
      <c r="G1712" t="s">
        <v>1564</v>
      </c>
      <c r="H1712" t="s">
        <v>2020</v>
      </c>
      <c r="M1712" s="2">
        <v>12000</v>
      </c>
      <c r="N1712" s="2">
        <v>25000</v>
      </c>
      <c r="O1712" s="2">
        <f>IF(Tabla1[[#This Row],[Mov]]="VNT",Tabla1[[#This Row],[Sale]]-Tabla1[[#This Row],[Cost]],-Tabla1[[#This Row],[Cost]]*Tabla1[[#This Row],[Cant]])</f>
        <v>-12000</v>
      </c>
      <c r="P1712" s="8">
        <f>IF(Tabla1[[#This Row],[Mov]]="VNT",-Tabla1[[#This Row],[Cant]],Tabla1[[#This Row],[Cant]])</f>
        <v>1</v>
      </c>
      <c r="Q1712" s="8">
        <f>DAY(Tabla1[[#This Row],[Date]])</f>
        <v>25</v>
      </c>
      <c r="R1712" s="8">
        <f>MONTH(Tabla1[[#This Row],[Date]])</f>
        <v>7</v>
      </c>
      <c r="S1712" s="8">
        <f>YEAR(Tabla1[[#This Row],[Date]])</f>
        <v>2022</v>
      </c>
    </row>
    <row r="1713" spans="1:19" x14ac:dyDescent="0.2">
      <c r="A1713">
        <v>1712</v>
      </c>
      <c r="B1713" s="1">
        <v>44767</v>
      </c>
      <c r="C1713" t="s">
        <v>261</v>
      </c>
      <c r="D1713" t="s">
        <v>1030</v>
      </c>
      <c r="E1713">
        <v>2</v>
      </c>
      <c r="F1713" t="s">
        <v>771</v>
      </c>
      <c r="G1713" t="s">
        <v>1032</v>
      </c>
      <c r="H1713" t="s">
        <v>1031</v>
      </c>
      <c r="M1713" s="2">
        <v>18000</v>
      </c>
      <c r="N1713" s="2">
        <v>35000</v>
      </c>
      <c r="O1713" s="2">
        <f>IF(Tabla1[[#This Row],[Mov]]="VNT",Tabla1[[#This Row],[Sale]]-Tabla1[[#This Row],[Cost]],-Tabla1[[#This Row],[Cost]]*Tabla1[[#This Row],[Cant]])</f>
        <v>-36000</v>
      </c>
      <c r="P1713" s="8">
        <f>IF(Tabla1[[#This Row],[Mov]]="VNT",-Tabla1[[#This Row],[Cant]],Tabla1[[#This Row],[Cant]])</f>
        <v>2</v>
      </c>
      <c r="Q1713" s="8">
        <f>DAY(Tabla1[[#This Row],[Date]])</f>
        <v>25</v>
      </c>
      <c r="R1713" s="8">
        <f>MONTH(Tabla1[[#This Row],[Date]])</f>
        <v>7</v>
      </c>
      <c r="S1713" s="8">
        <f>YEAR(Tabla1[[#This Row],[Date]])</f>
        <v>2022</v>
      </c>
    </row>
    <row r="1714" spans="1:19" x14ac:dyDescent="0.2">
      <c r="A1714">
        <v>1713</v>
      </c>
      <c r="B1714" s="1">
        <v>44767</v>
      </c>
      <c r="C1714" t="s">
        <v>261</v>
      </c>
      <c r="D1714" t="s">
        <v>623</v>
      </c>
      <c r="E1714">
        <v>1</v>
      </c>
      <c r="F1714" t="s">
        <v>48</v>
      </c>
      <c r="G1714" t="s">
        <v>1086</v>
      </c>
      <c r="H1714" t="s">
        <v>1087</v>
      </c>
      <c r="M1714" s="2">
        <v>95000</v>
      </c>
      <c r="N1714" s="2">
        <v>139000</v>
      </c>
      <c r="O1714" s="2">
        <f>IF(Tabla1[[#This Row],[Mov]]="VNT",Tabla1[[#This Row],[Sale]]-Tabla1[[#This Row],[Cost]],-Tabla1[[#This Row],[Cost]]*Tabla1[[#This Row],[Cant]])</f>
        <v>-95000</v>
      </c>
      <c r="P1714" s="8">
        <f>IF(Tabla1[[#This Row],[Mov]]="VNT",-Tabla1[[#This Row],[Cant]],Tabla1[[#This Row],[Cant]])</f>
        <v>1</v>
      </c>
      <c r="Q1714" s="8">
        <f>DAY(Tabla1[[#This Row],[Date]])</f>
        <v>25</v>
      </c>
      <c r="R1714" s="8">
        <f>MONTH(Tabla1[[#This Row],[Date]])</f>
        <v>7</v>
      </c>
      <c r="S1714" s="8">
        <f>YEAR(Tabla1[[#This Row],[Date]])</f>
        <v>2022</v>
      </c>
    </row>
    <row r="1715" spans="1:19" x14ac:dyDescent="0.2">
      <c r="A1715">
        <v>1714</v>
      </c>
      <c r="B1715" s="1">
        <v>44767</v>
      </c>
      <c r="C1715" t="s">
        <v>261</v>
      </c>
      <c r="D1715" t="s">
        <v>623</v>
      </c>
      <c r="E1715">
        <v>2</v>
      </c>
      <c r="F1715" t="s">
        <v>532</v>
      </c>
      <c r="G1715" t="s">
        <v>273</v>
      </c>
      <c r="H1715" t="s">
        <v>733</v>
      </c>
      <c r="J1715" t="s">
        <v>25</v>
      </c>
      <c r="M1715" s="2">
        <v>18000</v>
      </c>
      <c r="N1715" s="2">
        <v>35000</v>
      </c>
      <c r="O1715" s="2">
        <f>IF(Tabla1[[#This Row],[Mov]]="VNT",Tabla1[[#This Row],[Sale]]-Tabla1[[#This Row],[Cost]],-Tabla1[[#This Row],[Cost]]*Tabla1[[#This Row],[Cant]])</f>
        <v>-36000</v>
      </c>
      <c r="P1715" s="8">
        <f>IF(Tabla1[[#This Row],[Mov]]="VNT",-Tabla1[[#This Row],[Cant]],Tabla1[[#This Row],[Cant]])</f>
        <v>2</v>
      </c>
      <c r="Q1715" s="8">
        <f>DAY(Tabla1[[#This Row],[Date]])</f>
        <v>25</v>
      </c>
      <c r="R1715" s="8">
        <f>MONTH(Tabla1[[#This Row],[Date]])</f>
        <v>7</v>
      </c>
      <c r="S1715" s="8">
        <f>YEAR(Tabla1[[#This Row],[Date]])</f>
        <v>2022</v>
      </c>
    </row>
    <row r="1716" spans="1:19" x14ac:dyDescent="0.2">
      <c r="A1716">
        <v>1715</v>
      </c>
      <c r="B1716" s="1">
        <v>44767</v>
      </c>
      <c r="C1716" t="s">
        <v>261</v>
      </c>
      <c r="D1716" t="s">
        <v>623</v>
      </c>
      <c r="E1716">
        <v>1</v>
      </c>
      <c r="F1716" t="s">
        <v>532</v>
      </c>
      <c r="G1716" t="s">
        <v>273</v>
      </c>
      <c r="H1716" t="s">
        <v>733</v>
      </c>
      <c r="J1716" t="s">
        <v>1079</v>
      </c>
      <c r="M1716" s="2">
        <v>18000</v>
      </c>
      <c r="N1716" s="2">
        <v>35000</v>
      </c>
      <c r="O1716" s="2">
        <f>IF(Tabla1[[#This Row],[Mov]]="VNT",Tabla1[[#This Row],[Sale]]-Tabla1[[#This Row],[Cost]],-Tabla1[[#This Row],[Cost]]*Tabla1[[#This Row],[Cant]])</f>
        <v>-18000</v>
      </c>
      <c r="P1716" s="8">
        <f>IF(Tabla1[[#This Row],[Mov]]="VNT",-Tabla1[[#This Row],[Cant]],Tabla1[[#This Row],[Cant]])</f>
        <v>1</v>
      </c>
      <c r="Q1716" s="8">
        <f>DAY(Tabla1[[#This Row],[Date]])</f>
        <v>25</v>
      </c>
      <c r="R1716" s="8">
        <f>MONTH(Tabla1[[#This Row],[Date]])</f>
        <v>7</v>
      </c>
      <c r="S1716" s="8">
        <f>YEAR(Tabla1[[#This Row],[Date]])</f>
        <v>2022</v>
      </c>
    </row>
    <row r="1717" spans="1:19" x14ac:dyDescent="0.2">
      <c r="A1717">
        <v>1716</v>
      </c>
      <c r="B1717" s="1">
        <v>44767</v>
      </c>
      <c r="C1717" t="s">
        <v>261</v>
      </c>
      <c r="D1717" t="s">
        <v>623</v>
      </c>
      <c r="E1717">
        <v>1</v>
      </c>
      <c r="F1717" t="s">
        <v>532</v>
      </c>
      <c r="G1717" t="s">
        <v>273</v>
      </c>
      <c r="H1717" t="s">
        <v>733</v>
      </c>
      <c r="J1717" t="s">
        <v>23</v>
      </c>
      <c r="M1717" s="2">
        <v>18000</v>
      </c>
      <c r="N1717" s="2">
        <v>35000</v>
      </c>
      <c r="O1717" s="2">
        <f>IF(Tabla1[[#This Row],[Mov]]="VNT",Tabla1[[#This Row],[Sale]]-Tabla1[[#This Row],[Cost]],-Tabla1[[#This Row],[Cost]]*Tabla1[[#This Row],[Cant]])</f>
        <v>-18000</v>
      </c>
      <c r="P1717" s="8">
        <f>IF(Tabla1[[#This Row],[Mov]]="VNT",-Tabla1[[#This Row],[Cant]],Tabla1[[#This Row],[Cant]])</f>
        <v>1</v>
      </c>
      <c r="Q1717" s="8">
        <f>DAY(Tabla1[[#This Row],[Date]])</f>
        <v>25</v>
      </c>
      <c r="R1717" s="8">
        <f>MONTH(Tabla1[[#This Row],[Date]])</f>
        <v>7</v>
      </c>
      <c r="S1717" s="8">
        <f>YEAR(Tabla1[[#This Row],[Date]])</f>
        <v>2022</v>
      </c>
    </row>
    <row r="1718" spans="1:19" x14ac:dyDescent="0.2">
      <c r="A1718">
        <v>1717</v>
      </c>
      <c r="B1718" s="1">
        <v>44767</v>
      </c>
      <c r="C1718" t="s">
        <v>261</v>
      </c>
      <c r="D1718" t="s">
        <v>623</v>
      </c>
      <c r="E1718">
        <v>1</v>
      </c>
      <c r="F1718" t="s">
        <v>532</v>
      </c>
      <c r="G1718" t="s">
        <v>273</v>
      </c>
      <c r="H1718" t="s">
        <v>733</v>
      </c>
      <c r="J1718" t="s">
        <v>651</v>
      </c>
      <c r="M1718" s="2">
        <v>18000</v>
      </c>
      <c r="N1718" s="2">
        <v>35000</v>
      </c>
      <c r="O1718" s="2">
        <f>IF(Tabla1[[#This Row],[Mov]]="VNT",Tabla1[[#This Row],[Sale]]-Tabla1[[#This Row],[Cost]],-Tabla1[[#This Row],[Cost]]*Tabla1[[#This Row],[Cant]])</f>
        <v>-18000</v>
      </c>
      <c r="P1718" s="8">
        <f>IF(Tabla1[[#This Row],[Mov]]="VNT",-Tabla1[[#This Row],[Cant]],Tabla1[[#This Row],[Cant]])</f>
        <v>1</v>
      </c>
      <c r="Q1718" s="8">
        <f>DAY(Tabla1[[#This Row],[Date]])</f>
        <v>25</v>
      </c>
      <c r="R1718" s="8">
        <f>MONTH(Tabla1[[#This Row],[Date]])</f>
        <v>7</v>
      </c>
      <c r="S1718" s="8">
        <f>YEAR(Tabla1[[#This Row],[Date]])</f>
        <v>2022</v>
      </c>
    </row>
    <row r="1719" spans="1:19" x14ac:dyDescent="0.2">
      <c r="A1719">
        <v>1718</v>
      </c>
      <c r="B1719" s="1">
        <v>44767</v>
      </c>
      <c r="C1719" t="s">
        <v>261</v>
      </c>
      <c r="D1719" t="s">
        <v>124</v>
      </c>
      <c r="E1719">
        <v>3</v>
      </c>
      <c r="F1719" t="s">
        <v>15</v>
      </c>
      <c r="G1719" t="s">
        <v>266</v>
      </c>
      <c r="H1719" t="s">
        <v>1088</v>
      </c>
      <c r="M1719" s="2">
        <v>2000</v>
      </c>
      <c r="N1719" s="2">
        <v>12000</v>
      </c>
      <c r="O1719" s="2">
        <f>IF(Tabla1[[#This Row],[Mov]]="VNT",Tabla1[[#This Row],[Sale]]-Tabla1[[#This Row],[Cost]],-Tabla1[[#This Row],[Cost]]*Tabla1[[#This Row],[Cant]])</f>
        <v>-6000</v>
      </c>
      <c r="P1719" s="8">
        <f>IF(Tabla1[[#This Row],[Mov]]="VNT",-Tabla1[[#This Row],[Cant]],Tabla1[[#This Row],[Cant]])</f>
        <v>3</v>
      </c>
      <c r="Q1719" s="8">
        <f>DAY(Tabla1[[#This Row],[Date]])</f>
        <v>25</v>
      </c>
      <c r="R1719" s="8">
        <f>MONTH(Tabla1[[#This Row],[Date]])</f>
        <v>7</v>
      </c>
      <c r="S1719" s="8">
        <f>YEAR(Tabla1[[#This Row],[Date]])</f>
        <v>2022</v>
      </c>
    </row>
    <row r="1720" spans="1:19" x14ac:dyDescent="0.2">
      <c r="A1720">
        <v>1719</v>
      </c>
      <c r="B1720" s="1">
        <v>44767</v>
      </c>
      <c r="C1720" t="s">
        <v>261</v>
      </c>
      <c r="D1720" t="s">
        <v>124</v>
      </c>
      <c r="E1720">
        <v>3</v>
      </c>
      <c r="F1720" t="s">
        <v>15</v>
      </c>
      <c r="G1720" t="s">
        <v>266</v>
      </c>
      <c r="H1720" t="s">
        <v>1093</v>
      </c>
      <c r="M1720" s="2">
        <v>2500</v>
      </c>
      <c r="N1720" s="2">
        <v>8000</v>
      </c>
      <c r="O1720" s="2">
        <f>IF(Tabla1[[#This Row],[Mov]]="VNT",Tabla1[[#This Row],[Sale]]-Tabla1[[#This Row],[Cost]],-Tabla1[[#This Row],[Cost]]*Tabla1[[#This Row],[Cant]])</f>
        <v>-7500</v>
      </c>
      <c r="P1720" s="8">
        <f>IF(Tabla1[[#This Row],[Mov]]="VNT",-Tabla1[[#This Row],[Cant]],Tabla1[[#This Row],[Cant]])</f>
        <v>3</v>
      </c>
      <c r="Q1720" s="8">
        <f>DAY(Tabla1[[#This Row],[Date]])</f>
        <v>25</v>
      </c>
      <c r="R1720" s="8">
        <f>MONTH(Tabla1[[#This Row],[Date]])</f>
        <v>7</v>
      </c>
      <c r="S1720" s="8">
        <f>YEAR(Tabla1[[#This Row],[Date]])</f>
        <v>2022</v>
      </c>
    </row>
    <row r="1721" spans="1:19" x14ac:dyDescent="0.2">
      <c r="A1721">
        <v>1720</v>
      </c>
      <c r="B1721" s="1">
        <v>44767</v>
      </c>
      <c r="C1721" t="s">
        <v>261</v>
      </c>
      <c r="D1721" t="s">
        <v>124</v>
      </c>
      <c r="E1721">
        <v>2</v>
      </c>
      <c r="F1721" t="s">
        <v>15</v>
      </c>
      <c r="G1721" t="s">
        <v>266</v>
      </c>
      <c r="H1721" t="s">
        <v>133</v>
      </c>
      <c r="M1721" s="2">
        <v>2500</v>
      </c>
      <c r="N1721" s="2">
        <v>10000</v>
      </c>
      <c r="O1721" s="2">
        <f>IF(Tabla1[[#This Row],[Mov]]="VNT",Tabla1[[#This Row],[Sale]]-Tabla1[[#This Row],[Cost]],-Tabla1[[#This Row],[Cost]]*Tabla1[[#This Row],[Cant]])</f>
        <v>-5000</v>
      </c>
      <c r="P1721" s="8">
        <f>IF(Tabla1[[#This Row],[Mov]]="VNT",-Tabla1[[#This Row],[Cant]],Tabla1[[#This Row],[Cant]])</f>
        <v>2</v>
      </c>
      <c r="Q1721" s="8">
        <f>DAY(Tabla1[[#This Row],[Date]])</f>
        <v>25</v>
      </c>
      <c r="R1721" s="8">
        <f>MONTH(Tabla1[[#This Row],[Date]])</f>
        <v>7</v>
      </c>
      <c r="S1721" s="8">
        <f>YEAR(Tabla1[[#This Row],[Date]])</f>
        <v>2022</v>
      </c>
    </row>
    <row r="1722" spans="1:19" x14ac:dyDescent="0.2">
      <c r="A1722">
        <v>1721</v>
      </c>
      <c r="B1722" s="1">
        <v>44767</v>
      </c>
      <c r="C1722" t="s">
        <v>261</v>
      </c>
      <c r="D1722" t="s">
        <v>124</v>
      </c>
      <c r="E1722">
        <v>1</v>
      </c>
      <c r="F1722" t="s">
        <v>15</v>
      </c>
      <c r="G1722" t="s">
        <v>266</v>
      </c>
      <c r="H1722" t="s">
        <v>1094</v>
      </c>
      <c r="M1722" s="2">
        <v>3500</v>
      </c>
      <c r="N1722" s="2">
        <v>12000</v>
      </c>
      <c r="O1722" s="2">
        <f>IF(Tabla1[[#This Row],[Mov]]="VNT",Tabla1[[#This Row],[Sale]]-Tabla1[[#This Row],[Cost]],-Tabla1[[#This Row],[Cost]]*Tabla1[[#This Row],[Cant]])</f>
        <v>-3500</v>
      </c>
      <c r="P1722" s="8">
        <f>IF(Tabla1[[#This Row],[Mov]]="VNT",-Tabla1[[#This Row],[Cant]],Tabla1[[#This Row],[Cant]])</f>
        <v>1</v>
      </c>
      <c r="Q1722" s="8">
        <f>DAY(Tabla1[[#This Row],[Date]])</f>
        <v>25</v>
      </c>
      <c r="R1722" s="8">
        <f>MONTH(Tabla1[[#This Row],[Date]])</f>
        <v>7</v>
      </c>
      <c r="S1722" s="8">
        <f>YEAR(Tabla1[[#This Row],[Date]])</f>
        <v>2022</v>
      </c>
    </row>
    <row r="1723" spans="1:19" x14ac:dyDescent="0.2">
      <c r="A1723">
        <v>1722</v>
      </c>
      <c r="B1723" s="1">
        <v>44767</v>
      </c>
      <c r="C1723" t="s">
        <v>261</v>
      </c>
      <c r="D1723" t="s">
        <v>124</v>
      </c>
      <c r="E1723">
        <v>1</v>
      </c>
      <c r="F1723" t="s">
        <v>15</v>
      </c>
      <c r="G1723" t="s">
        <v>266</v>
      </c>
      <c r="H1723" t="s">
        <v>1095</v>
      </c>
      <c r="M1723" s="2">
        <v>4500</v>
      </c>
      <c r="N1723" s="2">
        <v>15000</v>
      </c>
      <c r="O1723" s="2">
        <f>IF(Tabla1[[#This Row],[Mov]]="VNT",Tabla1[[#This Row],[Sale]]-Tabla1[[#This Row],[Cost]],-Tabla1[[#This Row],[Cost]]*Tabla1[[#This Row],[Cant]])</f>
        <v>-4500</v>
      </c>
      <c r="P1723" s="8">
        <f>IF(Tabla1[[#This Row],[Mov]]="VNT",-Tabla1[[#This Row],[Cant]],Tabla1[[#This Row],[Cant]])</f>
        <v>1</v>
      </c>
      <c r="Q1723" s="8">
        <f>DAY(Tabla1[[#This Row],[Date]])</f>
        <v>25</v>
      </c>
      <c r="R1723" s="8">
        <f>MONTH(Tabla1[[#This Row],[Date]])</f>
        <v>7</v>
      </c>
      <c r="S1723" s="8">
        <f>YEAR(Tabla1[[#This Row],[Date]])</f>
        <v>2022</v>
      </c>
    </row>
    <row r="1724" spans="1:19" x14ac:dyDescent="0.2">
      <c r="A1724">
        <v>1723</v>
      </c>
      <c r="B1724" s="1">
        <v>44767</v>
      </c>
      <c r="C1724" t="s">
        <v>261</v>
      </c>
      <c r="D1724" t="s">
        <v>124</v>
      </c>
      <c r="E1724">
        <v>3</v>
      </c>
      <c r="F1724" t="s">
        <v>15</v>
      </c>
      <c r="G1724" t="s">
        <v>266</v>
      </c>
      <c r="H1724" t="s">
        <v>1089</v>
      </c>
      <c r="M1724" s="2">
        <v>2000</v>
      </c>
      <c r="N1724" s="2">
        <v>8000</v>
      </c>
      <c r="O1724" s="2">
        <f>IF(Tabla1[[#This Row],[Mov]]="VNT",Tabla1[[#This Row],[Sale]]-Tabla1[[#This Row],[Cost]],-Tabla1[[#This Row],[Cost]]*Tabla1[[#This Row],[Cant]])</f>
        <v>-6000</v>
      </c>
      <c r="P1724" s="8">
        <f>IF(Tabla1[[#This Row],[Mov]]="VNT",-Tabla1[[#This Row],[Cant]],Tabla1[[#This Row],[Cant]])</f>
        <v>3</v>
      </c>
      <c r="Q1724" s="8">
        <f>DAY(Tabla1[[#This Row],[Date]])</f>
        <v>25</v>
      </c>
      <c r="R1724" s="8">
        <f>MONTH(Tabla1[[#This Row],[Date]])</f>
        <v>7</v>
      </c>
      <c r="S1724" s="8">
        <f>YEAR(Tabla1[[#This Row],[Date]])</f>
        <v>2022</v>
      </c>
    </row>
    <row r="1725" spans="1:19" x14ac:dyDescent="0.2">
      <c r="A1725">
        <v>1724</v>
      </c>
      <c r="B1725" s="1">
        <v>44767</v>
      </c>
      <c r="C1725" t="s">
        <v>261</v>
      </c>
      <c r="D1725" t="s">
        <v>124</v>
      </c>
      <c r="E1725">
        <v>3</v>
      </c>
      <c r="F1725" t="s">
        <v>127</v>
      </c>
      <c r="G1725" t="s">
        <v>266</v>
      </c>
      <c r="H1725" t="s">
        <v>1090</v>
      </c>
      <c r="M1725" s="2">
        <v>1500</v>
      </c>
      <c r="N1725" s="2">
        <v>8000</v>
      </c>
      <c r="O1725" s="2">
        <f>IF(Tabla1[[#This Row],[Mov]]="VNT",Tabla1[[#This Row],[Sale]]-Tabla1[[#This Row],[Cost]],-Tabla1[[#This Row],[Cost]]*Tabla1[[#This Row],[Cant]])</f>
        <v>-4500</v>
      </c>
      <c r="P1725" s="8">
        <f>IF(Tabla1[[#This Row],[Mov]]="VNT",-Tabla1[[#This Row],[Cant]],Tabla1[[#This Row],[Cant]])</f>
        <v>3</v>
      </c>
      <c r="Q1725" s="8">
        <f>DAY(Tabla1[[#This Row],[Date]])</f>
        <v>25</v>
      </c>
      <c r="R1725" s="8">
        <f>MONTH(Tabla1[[#This Row],[Date]])</f>
        <v>7</v>
      </c>
      <c r="S1725" s="8">
        <f>YEAR(Tabla1[[#This Row],[Date]])</f>
        <v>2022</v>
      </c>
    </row>
    <row r="1726" spans="1:19" x14ac:dyDescent="0.2">
      <c r="A1726">
        <v>1725</v>
      </c>
      <c r="B1726" s="1">
        <v>44767</v>
      </c>
      <c r="C1726" t="s">
        <v>261</v>
      </c>
      <c r="D1726" t="s">
        <v>124</v>
      </c>
      <c r="E1726">
        <v>2</v>
      </c>
      <c r="F1726" t="s">
        <v>15</v>
      </c>
      <c r="G1726" t="s">
        <v>1091</v>
      </c>
      <c r="H1726" t="s">
        <v>138</v>
      </c>
      <c r="M1726" s="2">
        <v>4500</v>
      </c>
      <c r="N1726" s="2">
        <v>12000</v>
      </c>
      <c r="O1726" s="2">
        <f>IF(Tabla1[[#This Row],[Mov]]="VNT",Tabla1[[#This Row],[Sale]]-Tabla1[[#This Row],[Cost]],-Tabla1[[#This Row],[Cost]]*Tabla1[[#This Row],[Cant]])</f>
        <v>-9000</v>
      </c>
      <c r="P1726" s="8">
        <f>IF(Tabla1[[#This Row],[Mov]]="VNT",-Tabla1[[#This Row],[Cant]],Tabla1[[#This Row],[Cant]])</f>
        <v>2</v>
      </c>
      <c r="Q1726" s="8">
        <f>DAY(Tabla1[[#This Row],[Date]])</f>
        <v>25</v>
      </c>
      <c r="R1726" s="8">
        <f>MONTH(Tabla1[[#This Row],[Date]])</f>
        <v>7</v>
      </c>
      <c r="S1726" s="8">
        <f>YEAR(Tabla1[[#This Row],[Date]])</f>
        <v>2022</v>
      </c>
    </row>
    <row r="1727" spans="1:19" x14ac:dyDescent="0.2">
      <c r="A1727">
        <v>1726</v>
      </c>
      <c r="B1727" s="1">
        <v>44767</v>
      </c>
      <c r="C1727" t="s">
        <v>261</v>
      </c>
      <c r="D1727" t="s">
        <v>124</v>
      </c>
      <c r="E1727">
        <v>1</v>
      </c>
      <c r="F1727" t="s">
        <v>15</v>
      </c>
      <c r="G1727" t="s">
        <v>266</v>
      </c>
      <c r="H1727" t="s">
        <v>1092</v>
      </c>
      <c r="M1727" s="2">
        <v>4000</v>
      </c>
      <c r="N1727" s="2">
        <v>15000</v>
      </c>
      <c r="O1727" s="2">
        <f>IF(Tabla1[[#This Row],[Mov]]="VNT",Tabla1[[#This Row],[Sale]]-Tabla1[[#This Row],[Cost]],-Tabla1[[#This Row],[Cost]]*Tabla1[[#This Row],[Cant]])</f>
        <v>-4000</v>
      </c>
      <c r="P1727" s="8">
        <f>IF(Tabla1[[#This Row],[Mov]]="VNT",-Tabla1[[#This Row],[Cant]],Tabla1[[#This Row],[Cant]])</f>
        <v>1</v>
      </c>
      <c r="Q1727" s="8">
        <f>DAY(Tabla1[[#This Row],[Date]])</f>
        <v>25</v>
      </c>
      <c r="R1727" s="8">
        <f>MONTH(Tabla1[[#This Row],[Date]])</f>
        <v>7</v>
      </c>
      <c r="S1727" s="8">
        <f>YEAR(Tabla1[[#This Row],[Date]])</f>
        <v>2022</v>
      </c>
    </row>
    <row r="1728" spans="1:19" x14ac:dyDescent="0.2">
      <c r="A1728">
        <v>1727</v>
      </c>
      <c r="B1728" s="1">
        <v>44768</v>
      </c>
      <c r="C1728" t="s">
        <v>260</v>
      </c>
      <c r="D1728" t="s">
        <v>332</v>
      </c>
      <c r="E1728">
        <v>1</v>
      </c>
      <c r="F1728" t="s">
        <v>26</v>
      </c>
      <c r="G1728" t="s">
        <v>266</v>
      </c>
      <c r="H1728" t="s">
        <v>617</v>
      </c>
      <c r="M1728" s="2">
        <v>7500</v>
      </c>
      <c r="N1728" s="2">
        <v>15000</v>
      </c>
      <c r="O1728" s="2">
        <f>IF(Tabla1[[#This Row],[Mov]]="VNT",Tabla1[[#This Row],[Sale]]-Tabla1[[#This Row],[Cost]],-Tabla1[[#This Row],[Cost]]*Tabla1[[#This Row],[Cant]])</f>
        <v>7500</v>
      </c>
      <c r="P1728" s="8">
        <f>IF(Tabla1[[#This Row],[Mov]]="VNT",-Tabla1[[#This Row],[Cant]],Tabla1[[#This Row],[Cant]])</f>
        <v>-1</v>
      </c>
      <c r="Q1728" s="8">
        <f>DAY(Tabla1[[#This Row],[Date]])</f>
        <v>26</v>
      </c>
      <c r="R1728" s="8">
        <f>MONTH(Tabla1[[#This Row],[Date]])</f>
        <v>7</v>
      </c>
      <c r="S1728" s="8">
        <f>YEAR(Tabla1[[#This Row],[Date]])</f>
        <v>2022</v>
      </c>
    </row>
    <row r="1729" spans="1:19" x14ac:dyDescent="0.2">
      <c r="A1729">
        <v>1728</v>
      </c>
      <c r="B1729" s="1">
        <v>44768</v>
      </c>
      <c r="C1729" t="s">
        <v>260</v>
      </c>
      <c r="D1729" t="s">
        <v>332</v>
      </c>
      <c r="E1729">
        <v>1</v>
      </c>
      <c r="F1729" t="s">
        <v>116</v>
      </c>
      <c r="G1729" t="s">
        <v>347</v>
      </c>
      <c r="H1729" t="s">
        <v>519</v>
      </c>
      <c r="M1729" s="2">
        <v>935</v>
      </c>
      <c r="N1729" s="2">
        <v>1000</v>
      </c>
      <c r="O1729" s="2">
        <f>IF(Tabla1[[#This Row],[Mov]]="VNT",Tabla1[[#This Row],[Sale]]-Tabla1[[#This Row],[Cost]],-Tabla1[[#This Row],[Cost]]*Tabla1[[#This Row],[Cant]])</f>
        <v>65</v>
      </c>
      <c r="P1729" s="8">
        <f>IF(Tabla1[[#This Row],[Mov]]="VNT",-Tabla1[[#This Row],[Cant]],Tabla1[[#This Row],[Cant]])</f>
        <v>-1</v>
      </c>
      <c r="Q1729" s="8">
        <f>DAY(Tabla1[[#This Row],[Date]])</f>
        <v>26</v>
      </c>
      <c r="R1729" s="8">
        <f>MONTH(Tabla1[[#This Row],[Date]])</f>
        <v>7</v>
      </c>
      <c r="S1729" s="8">
        <f>YEAR(Tabla1[[#This Row],[Date]])</f>
        <v>2022</v>
      </c>
    </row>
    <row r="1730" spans="1:19" x14ac:dyDescent="0.2">
      <c r="A1730">
        <v>1729</v>
      </c>
      <c r="B1730" s="1">
        <v>44768</v>
      </c>
      <c r="C1730" t="s">
        <v>260</v>
      </c>
      <c r="D1730" t="s">
        <v>332</v>
      </c>
      <c r="E1730">
        <v>1</v>
      </c>
      <c r="F1730" t="s">
        <v>225</v>
      </c>
      <c r="G1730" t="s">
        <v>262</v>
      </c>
      <c r="H1730" t="s">
        <v>1096</v>
      </c>
      <c r="M1730" s="2">
        <v>1100</v>
      </c>
      <c r="N1730" s="2">
        <v>10000</v>
      </c>
      <c r="O1730" s="2">
        <f>IF(Tabla1[[#This Row],[Mov]]="VNT",Tabla1[[#This Row],[Sale]]-Tabla1[[#This Row],[Cost]],-Tabla1[[#This Row],[Cost]]*Tabla1[[#This Row],[Cant]])</f>
        <v>8900</v>
      </c>
      <c r="P1730" s="8">
        <f>IF(Tabla1[[#This Row],[Mov]]="VNT",-Tabla1[[#This Row],[Cant]],Tabla1[[#This Row],[Cant]])</f>
        <v>-1</v>
      </c>
      <c r="Q1730" s="8">
        <f>DAY(Tabla1[[#This Row],[Date]])</f>
        <v>26</v>
      </c>
      <c r="R1730" s="8">
        <f>MONTH(Tabla1[[#This Row],[Date]])</f>
        <v>7</v>
      </c>
      <c r="S1730" s="8">
        <f>YEAR(Tabla1[[#This Row],[Date]])</f>
        <v>2022</v>
      </c>
    </row>
    <row r="1731" spans="1:19" x14ac:dyDescent="0.2">
      <c r="A1731">
        <v>1730</v>
      </c>
      <c r="B1731" s="1">
        <v>44768</v>
      </c>
      <c r="C1731" t="s">
        <v>260</v>
      </c>
      <c r="D1731" t="s">
        <v>332</v>
      </c>
      <c r="E1731">
        <v>1</v>
      </c>
      <c r="F1731" t="s">
        <v>116</v>
      </c>
      <c r="G1731" t="s">
        <v>349</v>
      </c>
      <c r="H1731" t="s">
        <v>515</v>
      </c>
      <c r="M1731" s="2">
        <v>6545</v>
      </c>
      <c r="N1731" s="2">
        <v>7000</v>
      </c>
      <c r="O1731" s="2">
        <f>IF(Tabla1[[#This Row],[Mov]]="VNT",Tabla1[[#This Row],[Sale]]-Tabla1[[#This Row],[Cost]],-Tabla1[[#This Row],[Cost]]*Tabla1[[#This Row],[Cant]])</f>
        <v>455</v>
      </c>
      <c r="P1731" s="8">
        <f>IF(Tabla1[[#This Row],[Mov]]="VNT",-Tabla1[[#This Row],[Cant]],Tabla1[[#This Row],[Cant]])</f>
        <v>-1</v>
      </c>
      <c r="Q1731" s="8">
        <f>DAY(Tabla1[[#This Row],[Date]])</f>
        <v>26</v>
      </c>
      <c r="R1731" s="8">
        <f>MONTH(Tabla1[[#This Row],[Date]])</f>
        <v>7</v>
      </c>
      <c r="S1731" s="8">
        <f>YEAR(Tabla1[[#This Row],[Date]])</f>
        <v>2022</v>
      </c>
    </row>
    <row r="1732" spans="1:19" x14ac:dyDescent="0.2">
      <c r="A1732">
        <v>1731</v>
      </c>
      <c r="B1732" s="1">
        <v>44768</v>
      </c>
      <c r="C1732" t="s">
        <v>260</v>
      </c>
      <c r="D1732" t="s">
        <v>332</v>
      </c>
      <c r="E1732">
        <v>1</v>
      </c>
      <c r="F1732" t="s">
        <v>38</v>
      </c>
      <c r="G1732" t="s">
        <v>465</v>
      </c>
      <c r="H1732" t="s">
        <v>592</v>
      </c>
      <c r="M1732" s="2">
        <v>8000</v>
      </c>
      <c r="N1732" s="2">
        <v>19000</v>
      </c>
      <c r="O1732" s="2">
        <f>IF(Tabla1[[#This Row],[Mov]]="VNT",Tabla1[[#This Row],[Sale]]-Tabla1[[#This Row],[Cost]],-Tabla1[[#This Row],[Cost]]*Tabla1[[#This Row],[Cant]])</f>
        <v>11000</v>
      </c>
      <c r="P1732" s="8">
        <f>IF(Tabla1[[#This Row],[Mov]]="VNT",-Tabla1[[#This Row],[Cant]],Tabla1[[#This Row],[Cant]])</f>
        <v>-1</v>
      </c>
      <c r="Q1732" s="8">
        <f>DAY(Tabla1[[#This Row],[Date]])</f>
        <v>26</v>
      </c>
      <c r="R1732" s="8">
        <f>MONTH(Tabla1[[#This Row],[Date]])</f>
        <v>7</v>
      </c>
      <c r="S1732" s="8">
        <f>YEAR(Tabla1[[#This Row],[Date]])</f>
        <v>2022</v>
      </c>
    </row>
    <row r="1733" spans="1:19" x14ac:dyDescent="0.2">
      <c r="A1733">
        <v>1732</v>
      </c>
      <c r="B1733" s="1">
        <v>44768</v>
      </c>
      <c r="C1733" t="s">
        <v>260</v>
      </c>
      <c r="D1733" t="s">
        <v>1097</v>
      </c>
      <c r="E1733">
        <v>1</v>
      </c>
      <c r="F1733" t="s">
        <v>224</v>
      </c>
      <c r="G1733" t="s">
        <v>272</v>
      </c>
      <c r="H1733" t="s">
        <v>743</v>
      </c>
      <c r="M1733" s="2">
        <v>5000</v>
      </c>
      <c r="N1733" s="2">
        <v>20000</v>
      </c>
      <c r="O1733" s="2">
        <f>IF(Tabla1[[#This Row],[Mov]]="VNT",Tabla1[[#This Row],[Sale]]-Tabla1[[#This Row],[Cost]],-Tabla1[[#This Row],[Cost]]*Tabla1[[#This Row],[Cant]])</f>
        <v>15000</v>
      </c>
      <c r="P1733" s="8">
        <f>IF(Tabla1[[#This Row],[Mov]]="VNT",-Tabla1[[#This Row],[Cant]],Tabla1[[#This Row],[Cant]])</f>
        <v>-1</v>
      </c>
      <c r="Q1733" s="8">
        <f>DAY(Tabla1[[#This Row],[Date]])</f>
        <v>26</v>
      </c>
      <c r="R1733" s="8">
        <f>MONTH(Tabla1[[#This Row],[Date]])</f>
        <v>7</v>
      </c>
      <c r="S1733" s="8">
        <f>YEAR(Tabla1[[#This Row],[Date]])</f>
        <v>2022</v>
      </c>
    </row>
    <row r="1734" spans="1:19" x14ac:dyDescent="0.2">
      <c r="A1734">
        <v>1733</v>
      </c>
      <c r="B1734" s="1">
        <v>44768</v>
      </c>
      <c r="C1734" t="s">
        <v>260</v>
      </c>
      <c r="D1734" t="s">
        <v>1097</v>
      </c>
      <c r="E1734">
        <v>1</v>
      </c>
      <c r="F1734" t="s">
        <v>224</v>
      </c>
      <c r="G1734" t="s">
        <v>272</v>
      </c>
      <c r="H1734" t="s">
        <v>743</v>
      </c>
      <c r="M1734" s="2">
        <v>5000</v>
      </c>
      <c r="N1734" s="2">
        <v>20000</v>
      </c>
      <c r="O1734" s="2">
        <f>IF(Tabla1[[#This Row],[Mov]]="VNT",Tabla1[[#This Row],[Sale]]-Tabla1[[#This Row],[Cost]],-Tabla1[[#This Row],[Cost]]*Tabla1[[#This Row],[Cant]])</f>
        <v>15000</v>
      </c>
      <c r="P1734" s="8">
        <f>IF(Tabla1[[#This Row],[Mov]]="VNT",-Tabla1[[#This Row],[Cant]],Tabla1[[#This Row],[Cant]])</f>
        <v>-1</v>
      </c>
      <c r="Q1734" s="8">
        <f>DAY(Tabla1[[#This Row],[Date]])</f>
        <v>26</v>
      </c>
      <c r="R1734" s="8">
        <f>MONTH(Tabla1[[#This Row],[Date]])</f>
        <v>7</v>
      </c>
      <c r="S1734" s="8">
        <f>YEAR(Tabla1[[#This Row],[Date]])</f>
        <v>2022</v>
      </c>
    </row>
    <row r="1735" spans="1:19" x14ac:dyDescent="0.2">
      <c r="A1735">
        <v>1734</v>
      </c>
      <c r="B1735" s="1">
        <v>44768</v>
      </c>
      <c r="C1735" t="s">
        <v>260</v>
      </c>
      <c r="D1735" t="s">
        <v>332</v>
      </c>
      <c r="E1735">
        <v>1</v>
      </c>
      <c r="F1735" t="s">
        <v>455</v>
      </c>
      <c r="G1735" t="s">
        <v>347</v>
      </c>
      <c r="H1735" t="s">
        <v>456</v>
      </c>
      <c r="M1735" s="2">
        <v>1000</v>
      </c>
      <c r="N1735" s="2">
        <v>3000</v>
      </c>
      <c r="O1735" s="2">
        <f>IF(Tabla1[[#This Row],[Mov]]="VNT",Tabla1[[#This Row],[Sale]]-Tabla1[[#This Row],[Cost]],-Tabla1[[#This Row],[Cost]]*Tabla1[[#This Row],[Cant]])</f>
        <v>2000</v>
      </c>
      <c r="P1735" s="8">
        <f>IF(Tabla1[[#This Row],[Mov]]="VNT",-Tabla1[[#This Row],[Cant]],Tabla1[[#This Row],[Cant]])</f>
        <v>-1</v>
      </c>
      <c r="Q1735" s="8">
        <f>DAY(Tabla1[[#This Row],[Date]])</f>
        <v>26</v>
      </c>
      <c r="R1735" s="8">
        <f>MONTH(Tabla1[[#This Row],[Date]])</f>
        <v>7</v>
      </c>
      <c r="S1735" s="8">
        <f>YEAR(Tabla1[[#This Row],[Date]])</f>
        <v>2022</v>
      </c>
    </row>
    <row r="1736" spans="1:19" x14ac:dyDescent="0.2">
      <c r="A1736">
        <v>1735</v>
      </c>
      <c r="B1736" s="1">
        <v>44768</v>
      </c>
      <c r="C1736" t="s">
        <v>260</v>
      </c>
      <c r="D1736" t="s">
        <v>332</v>
      </c>
      <c r="E1736">
        <v>1</v>
      </c>
      <c r="F1736" t="s">
        <v>455</v>
      </c>
      <c r="G1736" t="s">
        <v>382</v>
      </c>
      <c r="H1736" t="s">
        <v>509</v>
      </c>
      <c r="M1736" s="2">
        <v>1000</v>
      </c>
      <c r="N1736" s="2">
        <v>3000</v>
      </c>
      <c r="O1736" s="2">
        <f>IF(Tabla1[[#This Row],[Mov]]="VNT",Tabla1[[#This Row],[Sale]]-Tabla1[[#This Row],[Cost]],-Tabla1[[#This Row],[Cost]]*Tabla1[[#This Row],[Cant]])</f>
        <v>2000</v>
      </c>
      <c r="P1736" s="8">
        <f>IF(Tabla1[[#This Row],[Mov]]="VNT",-Tabla1[[#This Row],[Cant]],Tabla1[[#This Row],[Cant]])</f>
        <v>-1</v>
      </c>
      <c r="Q1736" s="8">
        <f>DAY(Tabla1[[#This Row],[Date]])</f>
        <v>26</v>
      </c>
      <c r="R1736" s="8">
        <f>MONTH(Tabla1[[#This Row],[Date]])</f>
        <v>7</v>
      </c>
      <c r="S1736" s="8">
        <f>YEAR(Tabla1[[#This Row],[Date]])</f>
        <v>2022</v>
      </c>
    </row>
    <row r="1737" spans="1:19" x14ac:dyDescent="0.2">
      <c r="A1737">
        <v>1736</v>
      </c>
      <c r="B1737" s="1">
        <v>44768</v>
      </c>
      <c r="C1737" t="s">
        <v>260</v>
      </c>
      <c r="D1737" t="s">
        <v>1097</v>
      </c>
      <c r="E1737">
        <v>1</v>
      </c>
      <c r="F1737" t="s">
        <v>47</v>
      </c>
      <c r="G1737" t="s">
        <v>266</v>
      </c>
      <c r="H1737" t="s">
        <v>92</v>
      </c>
      <c r="I1737" t="s">
        <v>93</v>
      </c>
      <c r="J1737" t="s">
        <v>23</v>
      </c>
      <c r="K1737" t="s">
        <v>18</v>
      </c>
      <c r="L1737" t="s">
        <v>94</v>
      </c>
      <c r="M1737" s="2">
        <v>14000</v>
      </c>
      <c r="N1737" s="2">
        <v>30000</v>
      </c>
      <c r="O1737" s="2">
        <f>IF(Tabla1[[#This Row],[Mov]]="VNT",Tabla1[[#This Row],[Sale]]-Tabla1[[#This Row],[Cost]],-Tabla1[[#This Row],[Cost]]*Tabla1[[#This Row],[Cant]])</f>
        <v>16000</v>
      </c>
      <c r="P1737" s="8">
        <f>IF(Tabla1[[#This Row],[Mov]]="VNT",-Tabla1[[#This Row],[Cant]],Tabla1[[#This Row],[Cant]])</f>
        <v>-1</v>
      </c>
      <c r="Q1737" s="8">
        <f>DAY(Tabla1[[#This Row],[Date]])</f>
        <v>26</v>
      </c>
      <c r="R1737" s="8">
        <f>MONTH(Tabla1[[#This Row],[Date]])</f>
        <v>7</v>
      </c>
      <c r="S1737" s="8">
        <f>YEAR(Tabla1[[#This Row],[Date]])</f>
        <v>2022</v>
      </c>
    </row>
    <row r="1738" spans="1:19" x14ac:dyDescent="0.2">
      <c r="A1738">
        <v>1737</v>
      </c>
      <c r="B1738" s="1">
        <v>44768</v>
      </c>
      <c r="C1738" t="s">
        <v>260</v>
      </c>
      <c r="D1738" t="s">
        <v>809</v>
      </c>
      <c r="E1738">
        <v>1</v>
      </c>
      <c r="F1738" t="s">
        <v>342</v>
      </c>
      <c r="G1738" t="s">
        <v>263</v>
      </c>
      <c r="H1738" t="s">
        <v>391</v>
      </c>
      <c r="M1738" s="2">
        <v>1000</v>
      </c>
      <c r="N1738" s="2">
        <v>8000</v>
      </c>
      <c r="O1738" s="2">
        <f>IF(Tabla1[[#This Row],[Mov]]="VNT",Tabla1[[#This Row],[Sale]]-Tabla1[[#This Row],[Cost]],-Tabla1[[#This Row],[Cost]]*Tabla1[[#This Row],[Cant]])</f>
        <v>7000</v>
      </c>
      <c r="P1738" s="8">
        <f>IF(Tabla1[[#This Row],[Mov]]="VNT",-Tabla1[[#This Row],[Cant]],Tabla1[[#This Row],[Cant]])</f>
        <v>-1</v>
      </c>
      <c r="Q1738" s="8">
        <f>DAY(Tabla1[[#This Row],[Date]])</f>
        <v>26</v>
      </c>
      <c r="R1738" s="8">
        <f>MONTH(Tabla1[[#This Row],[Date]])</f>
        <v>7</v>
      </c>
      <c r="S1738" s="8">
        <f>YEAR(Tabla1[[#This Row],[Date]])</f>
        <v>2022</v>
      </c>
    </row>
    <row r="1739" spans="1:19" x14ac:dyDescent="0.2">
      <c r="A1739">
        <v>1738</v>
      </c>
      <c r="B1739" s="1">
        <v>44768</v>
      </c>
      <c r="C1739" t="s">
        <v>260</v>
      </c>
      <c r="D1739" t="s">
        <v>809</v>
      </c>
      <c r="E1739">
        <v>1</v>
      </c>
      <c r="F1739" t="s">
        <v>116</v>
      </c>
      <c r="G1739" t="s">
        <v>347</v>
      </c>
      <c r="H1739" t="s">
        <v>518</v>
      </c>
      <c r="M1739" s="2">
        <v>6545</v>
      </c>
      <c r="N1739" s="2">
        <v>7000</v>
      </c>
      <c r="O1739" s="2">
        <f>IF(Tabla1[[#This Row],[Mov]]="VNT",Tabla1[[#This Row],[Sale]]-Tabla1[[#This Row],[Cost]],-Tabla1[[#This Row],[Cost]]*Tabla1[[#This Row],[Cant]])</f>
        <v>455</v>
      </c>
      <c r="P1739" s="8">
        <f>IF(Tabla1[[#This Row],[Mov]]="VNT",-Tabla1[[#This Row],[Cant]],Tabla1[[#This Row],[Cant]])</f>
        <v>-1</v>
      </c>
      <c r="Q1739" s="8">
        <f>DAY(Tabla1[[#This Row],[Date]])</f>
        <v>26</v>
      </c>
      <c r="R1739" s="8">
        <f>MONTH(Tabla1[[#This Row],[Date]])</f>
        <v>7</v>
      </c>
      <c r="S1739" s="8">
        <f>YEAR(Tabla1[[#This Row],[Date]])</f>
        <v>2022</v>
      </c>
    </row>
    <row r="1740" spans="1:19" x14ac:dyDescent="0.2">
      <c r="A1740">
        <v>1739</v>
      </c>
      <c r="B1740" s="1">
        <v>44768</v>
      </c>
      <c r="C1740" t="s">
        <v>260</v>
      </c>
      <c r="D1740" t="s">
        <v>332</v>
      </c>
      <c r="E1740">
        <v>1</v>
      </c>
      <c r="F1740" t="s">
        <v>116</v>
      </c>
      <c r="G1740" t="s">
        <v>347</v>
      </c>
      <c r="H1740" t="s">
        <v>518</v>
      </c>
      <c r="M1740" s="2">
        <v>5610</v>
      </c>
      <c r="N1740" s="2">
        <v>6000</v>
      </c>
      <c r="O1740" s="2">
        <f>IF(Tabla1[[#This Row],[Mov]]="VNT",Tabla1[[#This Row],[Sale]]-Tabla1[[#This Row],[Cost]],-Tabla1[[#This Row],[Cost]]*Tabla1[[#This Row],[Cant]])</f>
        <v>390</v>
      </c>
      <c r="P1740" s="8">
        <f>IF(Tabla1[[#This Row],[Mov]]="VNT",-Tabla1[[#This Row],[Cant]],Tabla1[[#This Row],[Cant]])</f>
        <v>-1</v>
      </c>
      <c r="Q1740" s="8">
        <f>DAY(Tabla1[[#This Row],[Date]])</f>
        <v>26</v>
      </c>
      <c r="R1740" s="8">
        <f>MONTH(Tabla1[[#This Row],[Date]])</f>
        <v>7</v>
      </c>
      <c r="S1740" s="8">
        <f>YEAR(Tabla1[[#This Row],[Date]])</f>
        <v>2022</v>
      </c>
    </row>
    <row r="1741" spans="1:19" x14ac:dyDescent="0.2">
      <c r="A1741">
        <v>1740</v>
      </c>
      <c r="B1741" s="1">
        <v>44768</v>
      </c>
      <c r="C1741" t="s">
        <v>260</v>
      </c>
      <c r="D1741" t="s">
        <v>332</v>
      </c>
      <c r="E1741">
        <v>1</v>
      </c>
      <c r="F1741" t="s">
        <v>116</v>
      </c>
      <c r="G1741" t="s">
        <v>347</v>
      </c>
      <c r="H1741" t="s">
        <v>518</v>
      </c>
      <c r="M1741" s="2">
        <v>2805</v>
      </c>
      <c r="N1741" s="2">
        <v>3000</v>
      </c>
      <c r="O1741" s="2">
        <f>IF(Tabla1[[#This Row],[Mov]]="VNT",Tabla1[[#This Row],[Sale]]-Tabla1[[#This Row],[Cost]],-Tabla1[[#This Row],[Cost]]*Tabla1[[#This Row],[Cant]])</f>
        <v>195</v>
      </c>
      <c r="P1741" s="8">
        <f>IF(Tabla1[[#This Row],[Mov]]="VNT",-Tabla1[[#This Row],[Cant]],Tabla1[[#This Row],[Cant]])</f>
        <v>-1</v>
      </c>
      <c r="Q1741" s="8">
        <f>DAY(Tabla1[[#This Row],[Date]])</f>
        <v>26</v>
      </c>
      <c r="R1741" s="8">
        <f>MONTH(Tabla1[[#This Row],[Date]])</f>
        <v>7</v>
      </c>
      <c r="S1741" s="8">
        <f>YEAR(Tabla1[[#This Row],[Date]])</f>
        <v>2022</v>
      </c>
    </row>
    <row r="1742" spans="1:19" x14ac:dyDescent="0.2">
      <c r="A1742">
        <v>1741</v>
      </c>
      <c r="B1742" s="1">
        <v>44768</v>
      </c>
      <c r="C1742" t="s">
        <v>260</v>
      </c>
      <c r="D1742" t="s">
        <v>332</v>
      </c>
      <c r="E1742">
        <v>1</v>
      </c>
      <c r="F1742" t="s">
        <v>365</v>
      </c>
      <c r="G1742" t="s">
        <v>943</v>
      </c>
      <c r="H1742" t="s">
        <v>1098</v>
      </c>
      <c r="M1742" s="2">
        <v>4000</v>
      </c>
      <c r="N1742" s="2">
        <v>6000</v>
      </c>
      <c r="O1742" s="2">
        <f>IF(Tabla1[[#This Row],[Mov]]="VNT",Tabla1[[#This Row],[Sale]]-Tabla1[[#This Row],[Cost]],-Tabla1[[#This Row],[Cost]]*Tabla1[[#This Row],[Cant]])</f>
        <v>2000</v>
      </c>
      <c r="P1742" s="8">
        <f>IF(Tabla1[[#This Row],[Mov]]="VNT",-Tabla1[[#This Row],[Cant]],Tabla1[[#This Row],[Cant]])</f>
        <v>-1</v>
      </c>
      <c r="Q1742" s="8">
        <f>DAY(Tabla1[[#This Row],[Date]])</f>
        <v>26</v>
      </c>
      <c r="R1742" s="8">
        <f>MONTH(Tabla1[[#This Row],[Date]])</f>
        <v>7</v>
      </c>
      <c r="S1742" s="8">
        <f>YEAR(Tabla1[[#This Row],[Date]])</f>
        <v>2022</v>
      </c>
    </row>
    <row r="1743" spans="1:19" x14ac:dyDescent="0.2">
      <c r="A1743">
        <v>1742</v>
      </c>
      <c r="B1743" s="1">
        <v>44768</v>
      </c>
      <c r="C1743" t="s">
        <v>260</v>
      </c>
      <c r="D1743" t="s">
        <v>332</v>
      </c>
      <c r="E1743">
        <v>1</v>
      </c>
      <c r="F1743" t="s">
        <v>116</v>
      </c>
      <c r="G1743" t="s">
        <v>382</v>
      </c>
      <c r="H1743" t="s">
        <v>514</v>
      </c>
      <c r="M1743" s="2">
        <v>9350</v>
      </c>
      <c r="N1743" s="2">
        <v>10000</v>
      </c>
      <c r="O1743" s="2">
        <f>IF(Tabla1[[#This Row],[Mov]]="VNT",Tabla1[[#This Row],[Sale]]-Tabla1[[#This Row],[Cost]],-Tabla1[[#This Row],[Cost]]*Tabla1[[#This Row],[Cant]])</f>
        <v>650</v>
      </c>
      <c r="P1743" s="8">
        <f>IF(Tabla1[[#This Row],[Mov]]="VNT",-Tabla1[[#This Row],[Cant]],Tabla1[[#This Row],[Cant]])</f>
        <v>-1</v>
      </c>
      <c r="Q1743" s="8">
        <f>DAY(Tabla1[[#This Row],[Date]])</f>
        <v>26</v>
      </c>
      <c r="R1743" s="8">
        <f>MONTH(Tabla1[[#This Row],[Date]])</f>
        <v>7</v>
      </c>
      <c r="S1743" s="8">
        <f>YEAR(Tabla1[[#This Row],[Date]])</f>
        <v>2022</v>
      </c>
    </row>
    <row r="1744" spans="1:19" x14ac:dyDescent="0.2">
      <c r="A1744">
        <v>1743</v>
      </c>
      <c r="B1744" s="1">
        <v>44769</v>
      </c>
      <c r="C1744" t="s">
        <v>260</v>
      </c>
      <c r="D1744" t="s">
        <v>332</v>
      </c>
      <c r="E1744">
        <v>1</v>
      </c>
      <c r="F1744" t="s">
        <v>455</v>
      </c>
      <c r="G1744" t="s">
        <v>382</v>
      </c>
      <c r="H1744" t="s">
        <v>509</v>
      </c>
      <c r="M1744" s="2">
        <v>1000</v>
      </c>
      <c r="N1744" s="2">
        <v>3000</v>
      </c>
      <c r="O1744" s="2">
        <f>IF(Tabla1[[#This Row],[Mov]]="VNT",Tabla1[[#This Row],[Sale]]-Tabla1[[#This Row],[Cost]],-Tabla1[[#This Row],[Cost]]*Tabla1[[#This Row],[Cant]])</f>
        <v>2000</v>
      </c>
      <c r="P1744" s="8">
        <f>IF(Tabla1[[#This Row],[Mov]]="VNT",-Tabla1[[#This Row],[Cant]],Tabla1[[#This Row],[Cant]])</f>
        <v>-1</v>
      </c>
      <c r="Q1744" s="8">
        <f>DAY(Tabla1[[#This Row],[Date]])</f>
        <v>27</v>
      </c>
      <c r="R1744" s="8">
        <f>MONTH(Tabla1[[#This Row],[Date]])</f>
        <v>7</v>
      </c>
      <c r="S1744" s="8">
        <f>YEAR(Tabla1[[#This Row],[Date]])</f>
        <v>2022</v>
      </c>
    </row>
    <row r="1745" spans="1:19" x14ac:dyDescent="0.2">
      <c r="A1745">
        <v>1744</v>
      </c>
      <c r="B1745" s="1">
        <v>44769</v>
      </c>
      <c r="C1745" t="s">
        <v>260</v>
      </c>
      <c r="D1745" t="s">
        <v>332</v>
      </c>
      <c r="E1745">
        <v>1</v>
      </c>
      <c r="F1745" t="s">
        <v>116</v>
      </c>
      <c r="G1745" t="s">
        <v>382</v>
      </c>
      <c r="H1745" t="s">
        <v>514</v>
      </c>
      <c r="M1745" s="2">
        <v>2805</v>
      </c>
      <c r="N1745" s="2">
        <v>3000</v>
      </c>
      <c r="O1745" s="2">
        <f>IF(Tabla1[[#This Row],[Mov]]="VNT",Tabla1[[#This Row],[Sale]]-Tabla1[[#This Row],[Cost]],-Tabla1[[#This Row],[Cost]]*Tabla1[[#This Row],[Cant]])</f>
        <v>195</v>
      </c>
      <c r="P1745" s="8">
        <f>IF(Tabla1[[#This Row],[Mov]]="VNT",-Tabla1[[#This Row],[Cant]],Tabla1[[#This Row],[Cant]])</f>
        <v>-1</v>
      </c>
      <c r="Q1745" s="8">
        <f>DAY(Tabla1[[#This Row],[Date]])</f>
        <v>27</v>
      </c>
      <c r="R1745" s="8">
        <f>MONTH(Tabla1[[#This Row],[Date]])</f>
        <v>7</v>
      </c>
      <c r="S1745" s="8">
        <f>YEAR(Tabla1[[#This Row],[Date]])</f>
        <v>2022</v>
      </c>
    </row>
    <row r="1746" spans="1:19" x14ac:dyDescent="0.2">
      <c r="A1746">
        <v>1745</v>
      </c>
      <c r="B1746" s="1">
        <v>44769</v>
      </c>
      <c r="C1746" t="s">
        <v>260</v>
      </c>
      <c r="D1746" t="s">
        <v>332</v>
      </c>
      <c r="E1746">
        <v>1</v>
      </c>
      <c r="F1746" t="s">
        <v>891</v>
      </c>
      <c r="G1746" t="s">
        <v>272</v>
      </c>
      <c r="H1746" t="s">
        <v>807</v>
      </c>
      <c r="M1746" s="2">
        <v>3500</v>
      </c>
      <c r="N1746" s="2">
        <v>10000</v>
      </c>
      <c r="O1746" s="2">
        <f>IF(Tabla1[[#This Row],[Mov]]="VNT",Tabla1[[#This Row],[Sale]]-Tabla1[[#This Row],[Cost]],-Tabla1[[#This Row],[Cost]]*Tabla1[[#This Row],[Cant]])</f>
        <v>6500</v>
      </c>
      <c r="P1746" s="8">
        <f>IF(Tabla1[[#This Row],[Mov]]="VNT",-Tabla1[[#This Row],[Cant]],Tabla1[[#This Row],[Cant]])</f>
        <v>-1</v>
      </c>
      <c r="Q1746" s="8">
        <f>DAY(Tabla1[[#This Row],[Date]])</f>
        <v>27</v>
      </c>
      <c r="R1746" s="8">
        <f>MONTH(Tabla1[[#This Row],[Date]])</f>
        <v>7</v>
      </c>
      <c r="S1746" s="8">
        <f>YEAR(Tabla1[[#This Row],[Date]])</f>
        <v>2022</v>
      </c>
    </row>
    <row r="1747" spans="1:19" x14ac:dyDescent="0.2">
      <c r="A1747">
        <v>1746</v>
      </c>
      <c r="B1747" s="1">
        <v>44769</v>
      </c>
      <c r="C1747" t="s">
        <v>260</v>
      </c>
      <c r="D1747" t="s">
        <v>332</v>
      </c>
      <c r="E1747">
        <v>1</v>
      </c>
      <c r="F1747" t="s">
        <v>15</v>
      </c>
      <c r="G1747" t="s">
        <v>333</v>
      </c>
      <c r="H1747" t="s">
        <v>219</v>
      </c>
      <c r="M1747" s="2">
        <v>5000</v>
      </c>
      <c r="N1747" s="2">
        <v>12000</v>
      </c>
      <c r="O1747" s="2">
        <f>IF(Tabla1[[#This Row],[Mov]]="VNT",Tabla1[[#This Row],[Sale]]-Tabla1[[#This Row],[Cost]],-Tabla1[[#This Row],[Cost]]*Tabla1[[#This Row],[Cant]])</f>
        <v>7000</v>
      </c>
      <c r="P1747" s="8">
        <f>IF(Tabla1[[#This Row],[Mov]]="VNT",-Tabla1[[#This Row],[Cant]],Tabla1[[#This Row],[Cant]])</f>
        <v>-1</v>
      </c>
      <c r="Q1747" s="8">
        <f>DAY(Tabla1[[#This Row],[Date]])</f>
        <v>27</v>
      </c>
      <c r="R1747" s="8">
        <f>MONTH(Tabla1[[#This Row],[Date]])</f>
        <v>7</v>
      </c>
      <c r="S1747" s="8">
        <f>YEAR(Tabla1[[#This Row],[Date]])</f>
        <v>2022</v>
      </c>
    </row>
    <row r="1748" spans="1:19" x14ac:dyDescent="0.2">
      <c r="A1748">
        <v>1747</v>
      </c>
      <c r="B1748" s="1">
        <v>44769</v>
      </c>
      <c r="C1748" t="s">
        <v>260</v>
      </c>
      <c r="D1748" t="s">
        <v>332</v>
      </c>
      <c r="E1748">
        <v>1</v>
      </c>
      <c r="F1748" t="s">
        <v>224</v>
      </c>
      <c r="G1748" t="s">
        <v>272</v>
      </c>
      <c r="H1748" t="s">
        <v>807</v>
      </c>
      <c r="M1748" s="2">
        <v>9000</v>
      </c>
      <c r="N1748" s="2">
        <v>20000</v>
      </c>
      <c r="O1748" s="2">
        <f>IF(Tabla1[[#This Row],[Mov]]="VNT",Tabla1[[#This Row],[Sale]]-Tabla1[[#This Row],[Cost]],-Tabla1[[#This Row],[Cost]]*Tabla1[[#This Row],[Cant]])</f>
        <v>11000</v>
      </c>
      <c r="P1748" s="8">
        <f>IF(Tabla1[[#This Row],[Mov]]="VNT",-Tabla1[[#This Row],[Cant]],Tabla1[[#This Row],[Cant]])</f>
        <v>-1</v>
      </c>
      <c r="Q1748" s="8">
        <f>DAY(Tabla1[[#This Row],[Date]])</f>
        <v>27</v>
      </c>
      <c r="R1748" s="8">
        <f>MONTH(Tabla1[[#This Row],[Date]])</f>
        <v>7</v>
      </c>
      <c r="S1748" s="8">
        <f>YEAR(Tabla1[[#This Row],[Date]])</f>
        <v>2022</v>
      </c>
    </row>
    <row r="1749" spans="1:19" x14ac:dyDescent="0.2">
      <c r="A1749">
        <v>1748</v>
      </c>
      <c r="B1749" s="1">
        <v>44769</v>
      </c>
      <c r="C1749" t="s">
        <v>260</v>
      </c>
      <c r="D1749" t="s">
        <v>332</v>
      </c>
      <c r="E1749">
        <v>1</v>
      </c>
      <c r="F1749" t="s">
        <v>458</v>
      </c>
      <c r="G1749" t="s">
        <v>263</v>
      </c>
      <c r="H1749" t="s">
        <v>1101</v>
      </c>
      <c r="M1749" s="2">
        <v>0</v>
      </c>
      <c r="N1749" s="2">
        <v>5000</v>
      </c>
      <c r="O1749" s="2">
        <f>IF(Tabla1[[#This Row],[Mov]]="VNT",Tabla1[[#This Row],[Sale]]-Tabla1[[#This Row],[Cost]],-Tabla1[[#This Row],[Cost]]*Tabla1[[#This Row],[Cant]])</f>
        <v>5000</v>
      </c>
      <c r="P1749" s="8">
        <f>IF(Tabla1[[#This Row],[Mov]]="VNT",-Tabla1[[#This Row],[Cant]],Tabla1[[#This Row],[Cant]])</f>
        <v>-1</v>
      </c>
      <c r="Q1749" s="8">
        <f>DAY(Tabla1[[#This Row],[Date]])</f>
        <v>27</v>
      </c>
      <c r="R1749" s="8">
        <f>MONTH(Tabla1[[#This Row],[Date]])</f>
        <v>7</v>
      </c>
      <c r="S1749" s="8">
        <f>YEAR(Tabla1[[#This Row],[Date]])</f>
        <v>2022</v>
      </c>
    </row>
    <row r="1750" spans="1:19" x14ac:dyDescent="0.2">
      <c r="A1750">
        <v>1749</v>
      </c>
      <c r="B1750" s="1">
        <v>44769</v>
      </c>
      <c r="C1750" t="s">
        <v>260</v>
      </c>
      <c r="D1750" t="s">
        <v>332</v>
      </c>
      <c r="E1750">
        <v>1</v>
      </c>
      <c r="F1750" t="s">
        <v>21</v>
      </c>
      <c r="G1750" t="s">
        <v>272</v>
      </c>
      <c r="H1750" t="s">
        <v>830</v>
      </c>
      <c r="M1750" s="2">
        <v>3700</v>
      </c>
      <c r="N1750" s="2">
        <v>15000</v>
      </c>
      <c r="O1750" s="2">
        <f>IF(Tabla1[[#This Row],[Mov]]="VNT",Tabla1[[#This Row],[Sale]]-Tabla1[[#This Row],[Cost]],-Tabla1[[#This Row],[Cost]]*Tabla1[[#This Row],[Cant]])</f>
        <v>11300</v>
      </c>
      <c r="P1750" s="8">
        <f>IF(Tabla1[[#This Row],[Mov]]="VNT",-Tabla1[[#This Row],[Cant]],Tabla1[[#This Row],[Cant]])</f>
        <v>-1</v>
      </c>
      <c r="Q1750" s="8">
        <f>DAY(Tabla1[[#This Row],[Date]])</f>
        <v>27</v>
      </c>
      <c r="R1750" s="8">
        <f>MONTH(Tabla1[[#This Row],[Date]])</f>
        <v>7</v>
      </c>
      <c r="S1750" s="8">
        <f>YEAR(Tabla1[[#This Row],[Date]])</f>
        <v>2022</v>
      </c>
    </row>
    <row r="1751" spans="1:19" x14ac:dyDescent="0.2">
      <c r="A1751">
        <v>1750</v>
      </c>
      <c r="B1751" s="1">
        <v>44769</v>
      </c>
      <c r="C1751" t="s">
        <v>260</v>
      </c>
      <c r="D1751" t="s">
        <v>1099</v>
      </c>
      <c r="E1751">
        <v>1</v>
      </c>
      <c r="F1751" t="s">
        <v>458</v>
      </c>
      <c r="G1751" t="s">
        <v>263</v>
      </c>
      <c r="H1751" t="s">
        <v>1100</v>
      </c>
      <c r="M1751" s="2">
        <v>1000</v>
      </c>
      <c r="N1751" s="2">
        <v>25000</v>
      </c>
      <c r="O1751" s="2">
        <f>IF(Tabla1[[#This Row],[Mov]]="VNT",Tabla1[[#This Row],[Sale]]-Tabla1[[#This Row],[Cost]],-Tabla1[[#This Row],[Cost]]*Tabla1[[#This Row],[Cant]])</f>
        <v>24000</v>
      </c>
      <c r="P1751" s="8">
        <f>IF(Tabla1[[#This Row],[Mov]]="VNT",-Tabla1[[#This Row],[Cant]],Tabla1[[#This Row],[Cant]])</f>
        <v>-1</v>
      </c>
      <c r="Q1751" s="8">
        <f>DAY(Tabla1[[#This Row],[Date]])</f>
        <v>27</v>
      </c>
      <c r="R1751" s="8">
        <f>MONTH(Tabla1[[#This Row],[Date]])</f>
        <v>7</v>
      </c>
      <c r="S1751" s="8">
        <f>YEAR(Tabla1[[#This Row],[Date]])</f>
        <v>2022</v>
      </c>
    </row>
    <row r="1752" spans="1:19" x14ac:dyDescent="0.2">
      <c r="A1752">
        <v>1751</v>
      </c>
      <c r="B1752" s="1">
        <v>44769</v>
      </c>
      <c r="C1752" t="s">
        <v>260</v>
      </c>
      <c r="D1752" t="s">
        <v>332</v>
      </c>
      <c r="E1752">
        <v>1</v>
      </c>
      <c r="F1752" t="s">
        <v>26</v>
      </c>
      <c r="G1752" t="s">
        <v>272</v>
      </c>
      <c r="H1752" t="s">
        <v>991</v>
      </c>
      <c r="I1752" t="s">
        <v>16</v>
      </c>
      <c r="J1752" t="s">
        <v>25</v>
      </c>
      <c r="K1752" t="s">
        <v>18</v>
      </c>
      <c r="L1752" t="s">
        <v>28</v>
      </c>
      <c r="M1752" s="2">
        <v>9500</v>
      </c>
      <c r="N1752" s="2">
        <v>25000</v>
      </c>
      <c r="O1752" s="2">
        <f>IF(Tabla1[[#This Row],[Mov]]="VNT",Tabla1[[#This Row],[Sale]]-Tabla1[[#This Row],[Cost]],-Tabla1[[#This Row],[Cost]]*Tabla1[[#This Row],[Cant]])</f>
        <v>15500</v>
      </c>
      <c r="P1752" s="8">
        <f>IF(Tabla1[[#This Row],[Mov]]="VNT",-Tabla1[[#This Row],[Cant]],Tabla1[[#This Row],[Cant]])</f>
        <v>-1</v>
      </c>
      <c r="Q1752" s="8">
        <f>DAY(Tabla1[[#This Row],[Date]])</f>
        <v>27</v>
      </c>
      <c r="R1752" s="8">
        <f>MONTH(Tabla1[[#This Row],[Date]])</f>
        <v>7</v>
      </c>
      <c r="S1752" s="8">
        <f>YEAR(Tabla1[[#This Row],[Date]])</f>
        <v>2022</v>
      </c>
    </row>
    <row r="1753" spans="1:19" x14ac:dyDescent="0.2">
      <c r="A1753">
        <v>1752</v>
      </c>
      <c r="B1753" s="1">
        <v>44769</v>
      </c>
      <c r="C1753" t="s">
        <v>260</v>
      </c>
      <c r="D1753" t="s">
        <v>332</v>
      </c>
      <c r="E1753">
        <v>1</v>
      </c>
      <c r="F1753" t="s">
        <v>26</v>
      </c>
      <c r="G1753" t="s">
        <v>262</v>
      </c>
      <c r="H1753" t="s">
        <v>29</v>
      </c>
      <c r="I1753" t="s">
        <v>16</v>
      </c>
      <c r="J1753" t="s">
        <v>25</v>
      </c>
      <c r="K1753" t="s">
        <v>18</v>
      </c>
      <c r="L1753" t="s">
        <v>52</v>
      </c>
      <c r="M1753" s="2">
        <v>7500</v>
      </c>
      <c r="N1753" s="2">
        <v>18000</v>
      </c>
      <c r="O1753" s="2">
        <f>IF(Tabla1[[#This Row],[Mov]]="VNT",Tabla1[[#This Row],[Sale]]-Tabla1[[#This Row],[Cost]],-Tabla1[[#This Row],[Cost]]*Tabla1[[#This Row],[Cant]])</f>
        <v>10500</v>
      </c>
      <c r="P1753" s="8">
        <f>IF(Tabla1[[#This Row],[Mov]]="VNT",-Tabla1[[#This Row],[Cant]],Tabla1[[#This Row],[Cant]])</f>
        <v>-1</v>
      </c>
      <c r="Q1753" s="8">
        <f>DAY(Tabla1[[#This Row],[Date]])</f>
        <v>27</v>
      </c>
      <c r="R1753" s="8">
        <f>MONTH(Tabla1[[#This Row],[Date]])</f>
        <v>7</v>
      </c>
      <c r="S1753" s="8">
        <f>YEAR(Tabla1[[#This Row],[Date]])</f>
        <v>2022</v>
      </c>
    </row>
    <row r="1754" spans="1:19" x14ac:dyDescent="0.2">
      <c r="A1754">
        <v>1753</v>
      </c>
      <c r="B1754" s="1">
        <v>44769</v>
      </c>
      <c r="C1754" t="s">
        <v>260</v>
      </c>
      <c r="D1754" t="s">
        <v>332</v>
      </c>
      <c r="E1754">
        <v>1</v>
      </c>
      <c r="F1754" t="s">
        <v>116</v>
      </c>
      <c r="G1754" t="s">
        <v>349</v>
      </c>
      <c r="H1754" t="s">
        <v>515</v>
      </c>
      <c r="M1754" s="2">
        <v>5610</v>
      </c>
      <c r="N1754" s="2">
        <v>6000</v>
      </c>
      <c r="O1754" s="2">
        <f>IF(Tabla1[[#This Row],[Mov]]="VNT",Tabla1[[#This Row],[Sale]]-Tabla1[[#This Row],[Cost]],-Tabla1[[#This Row],[Cost]]*Tabla1[[#This Row],[Cant]])</f>
        <v>390</v>
      </c>
      <c r="P1754" s="8">
        <f>IF(Tabla1[[#This Row],[Mov]]="VNT",-Tabla1[[#This Row],[Cant]],Tabla1[[#This Row],[Cant]])</f>
        <v>-1</v>
      </c>
      <c r="Q1754" s="8">
        <f>DAY(Tabla1[[#This Row],[Date]])</f>
        <v>27</v>
      </c>
      <c r="R1754" s="8">
        <f>MONTH(Tabla1[[#This Row],[Date]])</f>
        <v>7</v>
      </c>
      <c r="S1754" s="8">
        <f>YEAR(Tabla1[[#This Row],[Date]])</f>
        <v>2022</v>
      </c>
    </row>
    <row r="1755" spans="1:19" x14ac:dyDescent="0.2">
      <c r="A1755">
        <v>1754</v>
      </c>
      <c r="B1755" s="1">
        <v>44769</v>
      </c>
      <c r="C1755" t="s">
        <v>260</v>
      </c>
      <c r="D1755" t="s">
        <v>332</v>
      </c>
      <c r="E1755">
        <v>1</v>
      </c>
      <c r="F1755" t="s">
        <v>21</v>
      </c>
      <c r="G1755" t="s">
        <v>272</v>
      </c>
      <c r="H1755" t="s">
        <v>830</v>
      </c>
      <c r="M1755" s="2">
        <v>3700</v>
      </c>
      <c r="N1755" s="2">
        <v>14000</v>
      </c>
      <c r="O1755" s="2">
        <f>IF(Tabla1[[#This Row],[Mov]]="VNT",Tabla1[[#This Row],[Sale]]-Tabla1[[#This Row],[Cost]],-Tabla1[[#This Row],[Cost]]*Tabla1[[#This Row],[Cant]])</f>
        <v>10300</v>
      </c>
      <c r="P1755" s="8">
        <f>IF(Tabla1[[#This Row],[Mov]]="VNT",-Tabla1[[#This Row],[Cant]],Tabla1[[#This Row],[Cant]])</f>
        <v>-1</v>
      </c>
      <c r="Q1755" s="8">
        <f>DAY(Tabla1[[#This Row],[Date]])</f>
        <v>27</v>
      </c>
      <c r="R1755" s="8">
        <f>MONTH(Tabla1[[#This Row],[Date]])</f>
        <v>7</v>
      </c>
      <c r="S1755" s="8">
        <f>YEAR(Tabla1[[#This Row],[Date]])</f>
        <v>2022</v>
      </c>
    </row>
    <row r="1756" spans="1:19" x14ac:dyDescent="0.2">
      <c r="A1756">
        <v>1755</v>
      </c>
      <c r="B1756" s="1">
        <v>44769</v>
      </c>
      <c r="C1756" t="s">
        <v>260</v>
      </c>
      <c r="D1756" t="s">
        <v>332</v>
      </c>
      <c r="E1756">
        <v>1</v>
      </c>
      <c r="F1756" t="s">
        <v>532</v>
      </c>
      <c r="G1756" t="s">
        <v>273</v>
      </c>
      <c r="H1756" t="s">
        <v>733</v>
      </c>
      <c r="M1756" s="2">
        <v>18000</v>
      </c>
      <c r="N1756" s="2">
        <v>35000</v>
      </c>
      <c r="O1756" s="2">
        <f>IF(Tabla1[[#This Row],[Mov]]="VNT",Tabla1[[#This Row],[Sale]]-Tabla1[[#This Row],[Cost]],-Tabla1[[#This Row],[Cost]]*Tabla1[[#This Row],[Cant]])</f>
        <v>17000</v>
      </c>
      <c r="P1756" s="8">
        <f>IF(Tabla1[[#This Row],[Mov]]="VNT",-Tabla1[[#This Row],[Cant]],Tabla1[[#This Row],[Cant]])</f>
        <v>-1</v>
      </c>
      <c r="Q1756" s="8">
        <f>DAY(Tabla1[[#This Row],[Date]])</f>
        <v>27</v>
      </c>
      <c r="R1756" s="8">
        <f>MONTH(Tabla1[[#This Row],[Date]])</f>
        <v>7</v>
      </c>
      <c r="S1756" s="8">
        <f>YEAR(Tabla1[[#This Row],[Date]])</f>
        <v>2022</v>
      </c>
    </row>
    <row r="1757" spans="1:19" x14ac:dyDescent="0.2">
      <c r="A1757">
        <v>1756</v>
      </c>
      <c r="B1757" s="1">
        <v>44769</v>
      </c>
      <c r="C1757" t="s">
        <v>260</v>
      </c>
      <c r="D1757" t="s">
        <v>332</v>
      </c>
      <c r="E1757">
        <v>1</v>
      </c>
      <c r="F1757" t="s">
        <v>21</v>
      </c>
      <c r="G1757" t="s">
        <v>272</v>
      </c>
      <c r="H1757" t="s">
        <v>830</v>
      </c>
      <c r="M1757" s="2">
        <v>3700</v>
      </c>
      <c r="N1757" s="2">
        <v>14000</v>
      </c>
      <c r="O1757" s="2">
        <f>IF(Tabla1[[#This Row],[Mov]]="VNT",Tabla1[[#This Row],[Sale]]-Tabla1[[#This Row],[Cost]],-Tabla1[[#This Row],[Cost]]*Tabla1[[#This Row],[Cant]])</f>
        <v>10300</v>
      </c>
      <c r="P1757" s="8">
        <f>IF(Tabla1[[#This Row],[Mov]]="VNT",-Tabla1[[#This Row],[Cant]],Tabla1[[#This Row],[Cant]])</f>
        <v>-1</v>
      </c>
      <c r="Q1757" s="8">
        <f>DAY(Tabla1[[#This Row],[Date]])</f>
        <v>27</v>
      </c>
      <c r="R1757" s="8">
        <f>MONTH(Tabla1[[#This Row],[Date]])</f>
        <v>7</v>
      </c>
      <c r="S1757" s="8">
        <f>YEAR(Tabla1[[#This Row],[Date]])</f>
        <v>2022</v>
      </c>
    </row>
    <row r="1758" spans="1:19" x14ac:dyDescent="0.2">
      <c r="A1758">
        <v>1757</v>
      </c>
      <c r="B1758" s="1">
        <v>44769</v>
      </c>
      <c r="C1758" t="s">
        <v>260</v>
      </c>
      <c r="D1758" t="s">
        <v>332</v>
      </c>
      <c r="E1758">
        <v>1</v>
      </c>
      <c r="F1758" t="s">
        <v>26</v>
      </c>
      <c r="G1758" t="s">
        <v>264</v>
      </c>
      <c r="H1758" t="s">
        <v>16</v>
      </c>
      <c r="M1758" s="2">
        <v>8500</v>
      </c>
      <c r="N1758" s="2">
        <v>20000</v>
      </c>
      <c r="O1758" s="2">
        <f>IF(Tabla1[[#This Row],[Mov]]="VNT",Tabla1[[#This Row],[Sale]]-Tabla1[[#This Row],[Cost]],-Tabla1[[#This Row],[Cost]]*Tabla1[[#This Row],[Cant]])</f>
        <v>11500</v>
      </c>
      <c r="P1758" s="8">
        <f>IF(Tabla1[[#This Row],[Mov]]="VNT",-Tabla1[[#This Row],[Cant]],Tabla1[[#This Row],[Cant]])</f>
        <v>-1</v>
      </c>
      <c r="Q1758" s="8">
        <f>DAY(Tabla1[[#This Row],[Date]])</f>
        <v>27</v>
      </c>
      <c r="R1758" s="8">
        <f>MONTH(Tabla1[[#This Row],[Date]])</f>
        <v>7</v>
      </c>
      <c r="S1758" s="8">
        <f>YEAR(Tabla1[[#This Row],[Date]])</f>
        <v>2022</v>
      </c>
    </row>
    <row r="1759" spans="1:19" x14ac:dyDescent="0.2">
      <c r="A1759">
        <v>1758</v>
      </c>
      <c r="B1759" s="1">
        <v>44769</v>
      </c>
      <c r="C1759" t="s">
        <v>699</v>
      </c>
      <c r="D1759" t="s">
        <v>109</v>
      </c>
      <c r="E1759">
        <v>1</v>
      </c>
      <c r="F1759" t="s">
        <v>1102</v>
      </c>
      <c r="G1759" t="s">
        <v>1103</v>
      </c>
      <c r="H1759" t="s">
        <v>2827</v>
      </c>
      <c r="M1759" s="2">
        <v>150000</v>
      </c>
      <c r="N1759" s="2">
        <v>0</v>
      </c>
      <c r="O1759" s="2">
        <f>IF(Tabla1[[#This Row],[Mov]]="VNT",Tabla1[[#This Row],[Sale]]-Tabla1[[#This Row],[Cost]],-Tabla1[[#This Row],[Cost]]*Tabla1[[#This Row],[Cant]])</f>
        <v>-150000</v>
      </c>
      <c r="P1759" s="8">
        <f>IF(Tabla1[[#This Row],[Mov]]="VNT",-Tabla1[[#This Row],[Cant]],Tabla1[[#This Row],[Cant]])</f>
        <v>1</v>
      </c>
      <c r="Q1759" s="8">
        <f>DAY(Tabla1[[#This Row],[Date]])</f>
        <v>27</v>
      </c>
      <c r="R1759" s="8">
        <f>MONTH(Tabla1[[#This Row],[Date]])</f>
        <v>7</v>
      </c>
      <c r="S1759" s="8">
        <f>YEAR(Tabla1[[#This Row],[Date]])</f>
        <v>2022</v>
      </c>
    </row>
    <row r="1760" spans="1:19" x14ac:dyDescent="0.2">
      <c r="A1760">
        <v>1759</v>
      </c>
      <c r="B1760" s="1">
        <v>44770</v>
      </c>
      <c r="C1760" t="s">
        <v>260</v>
      </c>
      <c r="D1760" t="s">
        <v>104</v>
      </c>
      <c r="E1760">
        <v>1</v>
      </c>
      <c r="F1760" t="s">
        <v>342</v>
      </c>
      <c r="G1760" t="s">
        <v>272</v>
      </c>
      <c r="H1760" t="s">
        <v>319</v>
      </c>
      <c r="M1760" s="2">
        <v>1000</v>
      </c>
      <c r="N1760" s="2">
        <v>8000</v>
      </c>
      <c r="O1760" s="2">
        <f>IF(Tabla1[[#This Row],[Mov]]="VNT",Tabla1[[#This Row],[Sale]]-Tabla1[[#This Row],[Cost]],-Tabla1[[#This Row],[Cost]]*Tabla1[[#This Row],[Cant]])</f>
        <v>7000</v>
      </c>
      <c r="P1760" s="8">
        <f>IF(Tabla1[[#This Row],[Mov]]="VNT",-Tabla1[[#This Row],[Cant]],Tabla1[[#This Row],[Cant]])</f>
        <v>-1</v>
      </c>
      <c r="Q1760" s="8">
        <f>DAY(Tabla1[[#This Row],[Date]])</f>
        <v>28</v>
      </c>
      <c r="R1760" s="8">
        <f>MONTH(Tabla1[[#This Row],[Date]])</f>
        <v>7</v>
      </c>
      <c r="S1760" s="8">
        <f>YEAR(Tabla1[[#This Row],[Date]])</f>
        <v>2022</v>
      </c>
    </row>
    <row r="1761" spans="1:19" x14ac:dyDescent="0.2">
      <c r="A1761">
        <v>1760</v>
      </c>
      <c r="B1761" s="1">
        <v>44770</v>
      </c>
      <c r="C1761" t="s">
        <v>260</v>
      </c>
      <c r="D1761" t="s">
        <v>332</v>
      </c>
      <c r="E1761">
        <v>1</v>
      </c>
      <c r="F1761" t="s">
        <v>201</v>
      </c>
      <c r="G1761" t="s">
        <v>197</v>
      </c>
      <c r="H1761" t="s">
        <v>203</v>
      </c>
      <c r="M1761" s="2">
        <v>42000</v>
      </c>
      <c r="N1761" s="2">
        <v>75000</v>
      </c>
      <c r="O1761" s="2">
        <f>IF(Tabla1[[#This Row],[Mov]]="VNT",Tabla1[[#This Row],[Sale]]-Tabla1[[#This Row],[Cost]],-Tabla1[[#This Row],[Cost]]*Tabla1[[#This Row],[Cant]])</f>
        <v>33000</v>
      </c>
      <c r="P1761" s="8">
        <f>IF(Tabla1[[#This Row],[Mov]]="VNT",-Tabla1[[#This Row],[Cant]],Tabla1[[#This Row],[Cant]])</f>
        <v>-1</v>
      </c>
      <c r="Q1761" s="8">
        <f>DAY(Tabla1[[#This Row],[Date]])</f>
        <v>28</v>
      </c>
      <c r="R1761" s="8">
        <f>MONTH(Tabla1[[#This Row],[Date]])</f>
        <v>7</v>
      </c>
      <c r="S1761" s="8">
        <f>YEAR(Tabla1[[#This Row],[Date]])</f>
        <v>2022</v>
      </c>
    </row>
    <row r="1762" spans="1:19" x14ac:dyDescent="0.2">
      <c r="A1762">
        <v>1761</v>
      </c>
      <c r="B1762" s="1">
        <v>44770</v>
      </c>
      <c r="C1762" t="s">
        <v>260</v>
      </c>
      <c r="D1762" t="s">
        <v>332</v>
      </c>
      <c r="E1762">
        <v>1</v>
      </c>
      <c r="F1762" t="s">
        <v>21</v>
      </c>
      <c r="G1762" t="s">
        <v>272</v>
      </c>
      <c r="H1762" t="s">
        <v>24</v>
      </c>
      <c r="M1762" s="2">
        <v>3500</v>
      </c>
      <c r="N1762" s="2">
        <v>12000</v>
      </c>
      <c r="O1762" s="2">
        <f>IF(Tabla1[[#This Row],[Mov]]="VNT",Tabla1[[#This Row],[Sale]]-Tabla1[[#This Row],[Cost]],-Tabla1[[#This Row],[Cost]]*Tabla1[[#This Row],[Cant]])</f>
        <v>8500</v>
      </c>
      <c r="P1762" s="8">
        <f>IF(Tabla1[[#This Row],[Mov]]="VNT",-Tabla1[[#This Row],[Cant]],Tabla1[[#This Row],[Cant]])</f>
        <v>-1</v>
      </c>
      <c r="Q1762" s="8">
        <f>DAY(Tabla1[[#This Row],[Date]])</f>
        <v>28</v>
      </c>
      <c r="R1762" s="8">
        <f>MONTH(Tabla1[[#This Row],[Date]])</f>
        <v>7</v>
      </c>
      <c r="S1762" s="8">
        <f>YEAR(Tabla1[[#This Row],[Date]])</f>
        <v>2022</v>
      </c>
    </row>
    <row r="1763" spans="1:19" x14ac:dyDescent="0.2">
      <c r="A1763">
        <v>1762</v>
      </c>
      <c r="B1763" s="1">
        <v>44770</v>
      </c>
      <c r="C1763" t="s">
        <v>260</v>
      </c>
      <c r="D1763" t="s">
        <v>332</v>
      </c>
      <c r="E1763">
        <v>1</v>
      </c>
      <c r="F1763" t="s">
        <v>21</v>
      </c>
      <c r="G1763" t="s">
        <v>272</v>
      </c>
      <c r="H1763" t="s">
        <v>24</v>
      </c>
      <c r="M1763" s="2">
        <v>3500</v>
      </c>
      <c r="N1763" s="2">
        <v>12000</v>
      </c>
      <c r="O1763" s="2">
        <f>IF(Tabla1[[#This Row],[Mov]]="VNT",Tabla1[[#This Row],[Sale]]-Tabla1[[#This Row],[Cost]],-Tabla1[[#This Row],[Cost]]*Tabla1[[#This Row],[Cant]])</f>
        <v>8500</v>
      </c>
      <c r="P1763" s="8">
        <f>IF(Tabla1[[#This Row],[Mov]]="VNT",-Tabla1[[#This Row],[Cant]],Tabla1[[#This Row],[Cant]])</f>
        <v>-1</v>
      </c>
      <c r="Q1763" s="8">
        <f>DAY(Tabla1[[#This Row],[Date]])</f>
        <v>28</v>
      </c>
      <c r="R1763" s="8">
        <f>MONTH(Tabla1[[#This Row],[Date]])</f>
        <v>7</v>
      </c>
      <c r="S1763" s="8">
        <f>YEAR(Tabla1[[#This Row],[Date]])</f>
        <v>2022</v>
      </c>
    </row>
    <row r="1764" spans="1:19" x14ac:dyDescent="0.2">
      <c r="A1764">
        <v>1763</v>
      </c>
      <c r="B1764" s="1">
        <v>44770</v>
      </c>
      <c r="C1764" t="s">
        <v>260</v>
      </c>
      <c r="D1764" t="s">
        <v>332</v>
      </c>
      <c r="E1764">
        <v>1</v>
      </c>
      <c r="F1764" t="s">
        <v>458</v>
      </c>
      <c r="G1764" t="s">
        <v>284</v>
      </c>
      <c r="H1764" t="s">
        <v>1104</v>
      </c>
      <c r="M1764" s="2">
        <v>0</v>
      </c>
      <c r="N1764" s="2">
        <v>40000</v>
      </c>
      <c r="O1764" s="2">
        <f>IF(Tabla1[[#This Row],[Mov]]="VNT",Tabla1[[#This Row],[Sale]]-Tabla1[[#This Row],[Cost]],-Tabla1[[#This Row],[Cost]]*Tabla1[[#This Row],[Cant]])</f>
        <v>40000</v>
      </c>
      <c r="P1764" s="8">
        <f>IF(Tabla1[[#This Row],[Mov]]="VNT",-Tabla1[[#This Row],[Cant]],Tabla1[[#This Row],[Cant]])</f>
        <v>-1</v>
      </c>
      <c r="Q1764" s="8">
        <f>DAY(Tabla1[[#This Row],[Date]])</f>
        <v>28</v>
      </c>
      <c r="R1764" s="8">
        <f>MONTH(Tabla1[[#This Row],[Date]])</f>
        <v>7</v>
      </c>
      <c r="S1764" s="8">
        <f>YEAR(Tabla1[[#This Row],[Date]])</f>
        <v>2022</v>
      </c>
    </row>
    <row r="1765" spans="1:19" x14ac:dyDescent="0.2">
      <c r="A1765">
        <v>1764</v>
      </c>
      <c r="B1765" s="1">
        <v>44770</v>
      </c>
      <c r="C1765" t="s">
        <v>260</v>
      </c>
      <c r="D1765" t="s">
        <v>332</v>
      </c>
      <c r="E1765">
        <v>1</v>
      </c>
      <c r="F1765" t="s">
        <v>224</v>
      </c>
      <c r="G1765" t="s">
        <v>284</v>
      </c>
      <c r="H1765" t="s">
        <v>415</v>
      </c>
      <c r="M1765" s="2">
        <v>8500</v>
      </c>
      <c r="N1765" s="2">
        <v>18000</v>
      </c>
      <c r="O1765" s="2">
        <f>IF(Tabla1[[#This Row],[Mov]]="VNT",Tabla1[[#This Row],[Sale]]-Tabla1[[#This Row],[Cost]],-Tabla1[[#This Row],[Cost]]*Tabla1[[#This Row],[Cant]])</f>
        <v>9500</v>
      </c>
      <c r="P1765" s="8">
        <f>IF(Tabla1[[#This Row],[Mov]]="VNT",-Tabla1[[#This Row],[Cant]],Tabla1[[#This Row],[Cant]])</f>
        <v>-1</v>
      </c>
      <c r="Q1765" s="8">
        <f>DAY(Tabla1[[#This Row],[Date]])</f>
        <v>28</v>
      </c>
      <c r="R1765" s="8">
        <f>MONTH(Tabla1[[#This Row],[Date]])</f>
        <v>7</v>
      </c>
      <c r="S1765" s="8">
        <f>YEAR(Tabla1[[#This Row],[Date]])</f>
        <v>2022</v>
      </c>
    </row>
    <row r="1766" spans="1:19" x14ac:dyDescent="0.2">
      <c r="A1766">
        <v>1765</v>
      </c>
      <c r="B1766" s="1">
        <v>44770</v>
      </c>
      <c r="C1766" t="s">
        <v>260</v>
      </c>
      <c r="D1766" t="s">
        <v>332</v>
      </c>
      <c r="E1766">
        <v>1</v>
      </c>
      <c r="F1766" t="s">
        <v>224</v>
      </c>
      <c r="G1766" t="s">
        <v>262</v>
      </c>
      <c r="H1766" t="s">
        <v>495</v>
      </c>
      <c r="M1766" s="2">
        <v>7000</v>
      </c>
      <c r="N1766" s="2">
        <v>20000</v>
      </c>
      <c r="O1766" s="2">
        <f>IF(Tabla1[[#This Row],[Mov]]="VNT",Tabla1[[#This Row],[Sale]]-Tabla1[[#This Row],[Cost]],-Tabla1[[#This Row],[Cost]]*Tabla1[[#This Row],[Cant]])</f>
        <v>13000</v>
      </c>
      <c r="P1766" s="8">
        <f>IF(Tabla1[[#This Row],[Mov]]="VNT",-Tabla1[[#This Row],[Cant]],Tabla1[[#This Row],[Cant]])</f>
        <v>-1</v>
      </c>
      <c r="Q1766" s="8">
        <f>DAY(Tabla1[[#This Row],[Date]])</f>
        <v>28</v>
      </c>
      <c r="R1766" s="8">
        <f>MONTH(Tabla1[[#This Row],[Date]])</f>
        <v>7</v>
      </c>
      <c r="S1766" s="8">
        <f>YEAR(Tabla1[[#This Row],[Date]])</f>
        <v>2022</v>
      </c>
    </row>
    <row r="1767" spans="1:19" x14ac:dyDescent="0.2">
      <c r="A1767">
        <v>1766</v>
      </c>
      <c r="B1767" s="1">
        <v>44770</v>
      </c>
      <c r="C1767" t="s">
        <v>260</v>
      </c>
      <c r="D1767" t="s">
        <v>332</v>
      </c>
      <c r="E1767">
        <v>1</v>
      </c>
      <c r="F1767" t="s">
        <v>458</v>
      </c>
      <c r="G1767" t="s">
        <v>272</v>
      </c>
      <c r="H1767" t="s">
        <v>344</v>
      </c>
      <c r="M1767" s="2">
        <v>0</v>
      </c>
      <c r="N1767" s="2">
        <v>20000</v>
      </c>
      <c r="O1767" s="2">
        <f>IF(Tabla1[[#This Row],[Mov]]="VNT",Tabla1[[#This Row],[Sale]]-Tabla1[[#This Row],[Cost]],-Tabla1[[#This Row],[Cost]]*Tabla1[[#This Row],[Cant]])</f>
        <v>20000</v>
      </c>
      <c r="P1767" s="8">
        <f>IF(Tabla1[[#This Row],[Mov]]="VNT",-Tabla1[[#This Row],[Cant]],Tabla1[[#This Row],[Cant]])</f>
        <v>-1</v>
      </c>
      <c r="Q1767" s="8">
        <f>DAY(Tabla1[[#This Row],[Date]])</f>
        <v>28</v>
      </c>
      <c r="R1767" s="8">
        <f>MONTH(Tabla1[[#This Row],[Date]])</f>
        <v>7</v>
      </c>
      <c r="S1767" s="8">
        <f>YEAR(Tabla1[[#This Row],[Date]])</f>
        <v>2022</v>
      </c>
    </row>
    <row r="1768" spans="1:19" x14ac:dyDescent="0.2">
      <c r="A1768">
        <v>1767</v>
      </c>
      <c r="B1768" s="1">
        <v>44770</v>
      </c>
      <c r="C1768" t="s">
        <v>260</v>
      </c>
      <c r="D1768" t="s">
        <v>332</v>
      </c>
      <c r="E1768">
        <v>1</v>
      </c>
      <c r="F1768" t="s">
        <v>127</v>
      </c>
      <c r="G1768" t="s">
        <v>266</v>
      </c>
      <c r="H1768" t="s">
        <v>1105</v>
      </c>
      <c r="M1768" s="2">
        <v>0</v>
      </c>
      <c r="N1768" s="2">
        <v>3000</v>
      </c>
      <c r="O1768" s="2">
        <f>IF(Tabla1[[#This Row],[Mov]]="VNT",Tabla1[[#This Row],[Sale]]-Tabla1[[#This Row],[Cost]],-Tabla1[[#This Row],[Cost]]*Tabla1[[#This Row],[Cant]])</f>
        <v>3000</v>
      </c>
      <c r="P1768" s="8">
        <f>IF(Tabla1[[#This Row],[Mov]]="VNT",-Tabla1[[#This Row],[Cant]],Tabla1[[#This Row],[Cant]])</f>
        <v>-1</v>
      </c>
      <c r="Q1768" s="8">
        <f>DAY(Tabla1[[#This Row],[Date]])</f>
        <v>28</v>
      </c>
      <c r="R1768" s="8">
        <f>MONTH(Tabla1[[#This Row],[Date]])</f>
        <v>7</v>
      </c>
      <c r="S1768" s="8">
        <f>YEAR(Tabla1[[#This Row],[Date]])</f>
        <v>2022</v>
      </c>
    </row>
    <row r="1769" spans="1:19" x14ac:dyDescent="0.2">
      <c r="A1769">
        <v>1768</v>
      </c>
      <c r="B1769" s="1">
        <v>44770</v>
      </c>
      <c r="C1769" t="s">
        <v>260</v>
      </c>
      <c r="D1769" t="s">
        <v>332</v>
      </c>
      <c r="E1769">
        <v>1</v>
      </c>
      <c r="F1769" t="s">
        <v>116</v>
      </c>
      <c r="G1769" t="s">
        <v>347</v>
      </c>
      <c r="H1769" t="s">
        <v>518</v>
      </c>
      <c r="M1769" s="2">
        <v>5610</v>
      </c>
      <c r="N1769" s="2">
        <v>6000</v>
      </c>
      <c r="O1769" s="2">
        <f>IF(Tabla1[[#This Row],[Mov]]="VNT",Tabla1[[#This Row],[Sale]]-Tabla1[[#This Row],[Cost]],-Tabla1[[#This Row],[Cost]]*Tabla1[[#This Row],[Cant]])</f>
        <v>390</v>
      </c>
      <c r="P1769" s="8">
        <f>IF(Tabla1[[#This Row],[Mov]]="VNT",-Tabla1[[#This Row],[Cant]],Tabla1[[#This Row],[Cant]])</f>
        <v>-1</v>
      </c>
      <c r="Q1769" s="8">
        <f>DAY(Tabla1[[#This Row],[Date]])</f>
        <v>28</v>
      </c>
      <c r="R1769" s="8">
        <f>MONTH(Tabla1[[#This Row],[Date]])</f>
        <v>7</v>
      </c>
      <c r="S1769" s="8">
        <f>YEAR(Tabla1[[#This Row],[Date]])</f>
        <v>2022</v>
      </c>
    </row>
    <row r="1770" spans="1:19" x14ac:dyDescent="0.2">
      <c r="A1770">
        <v>1769</v>
      </c>
      <c r="B1770" s="1">
        <v>44770</v>
      </c>
      <c r="C1770" t="s">
        <v>260</v>
      </c>
      <c r="D1770" t="s">
        <v>332</v>
      </c>
      <c r="E1770">
        <v>1</v>
      </c>
      <c r="F1770" t="s">
        <v>116</v>
      </c>
      <c r="G1770" t="s">
        <v>347</v>
      </c>
      <c r="H1770" t="s">
        <v>518</v>
      </c>
      <c r="M1770" s="2">
        <v>5610</v>
      </c>
      <c r="N1770" s="2">
        <v>6000</v>
      </c>
      <c r="O1770" s="2">
        <f>IF(Tabla1[[#This Row],[Mov]]="VNT",Tabla1[[#This Row],[Sale]]-Tabla1[[#This Row],[Cost]],-Tabla1[[#This Row],[Cost]]*Tabla1[[#This Row],[Cant]])</f>
        <v>390</v>
      </c>
      <c r="P1770" s="8">
        <f>IF(Tabla1[[#This Row],[Mov]]="VNT",-Tabla1[[#This Row],[Cant]],Tabla1[[#This Row],[Cant]])</f>
        <v>-1</v>
      </c>
      <c r="Q1770" s="8">
        <f>DAY(Tabla1[[#This Row],[Date]])</f>
        <v>28</v>
      </c>
      <c r="R1770" s="8">
        <f>MONTH(Tabla1[[#This Row],[Date]])</f>
        <v>7</v>
      </c>
      <c r="S1770" s="8">
        <f>YEAR(Tabla1[[#This Row],[Date]])</f>
        <v>2022</v>
      </c>
    </row>
    <row r="1771" spans="1:19" x14ac:dyDescent="0.2">
      <c r="A1771">
        <v>1770</v>
      </c>
      <c r="B1771" s="1">
        <v>44770</v>
      </c>
      <c r="C1771" t="s">
        <v>260</v>
      </c>
      <c r="D1771" t="s">
        <v>332</v>
      </c>
      <c r="E1771">
        <v>1</v>
      </c>
      <c r="F1771" t="s">
        <v>15</v>
      </c>
      <c r="G1771" t="s">
        <v>266</v>
      </c>
      <c r="H1771" t="s">
        <v>1106</v>
      </c>
      <c r="M1771" s="2">
        <v>7000</v>
      </c>
      <c r="N1771" s="2">
        <v>15000</v>
      </c>
      <c r="O1771" s="2">
        <f>IF(Tabla1[[#This Row],[Mov]]="VNT",Tabla1[[#This Row],[Sale]]-Tabla1[[#This Row],[Cost]],-Tabla1[[#This Row],[Cost]]*Tabla1[[#This Row],[Cant]])</f>
        <v>8000</v>
      </c>
      <c r="P1771" s="8">
        <f>IF(Tabla1[[#This Row],[Mov]]="VNT",-Tabla1[[#This Row],[Cant]],Tabla1[[#This Row],[Cant]])</f>
        <v>-1</v>
      </c>
      <c r="Q1771" s="8">
        <f>DAY(Tabla1[[#This Row],[Date]])</f>
        <v>28</v>
      </c>
      <c r="R1771" s="8">
        <f>MONTH(Tabla1[[#This Row],[Date]])</f>
        <v>7</v>
      </c>
      <c r="S1771" s="8">
        <f>YEAR(Tabla1[[#This Row],[Date]])</f>
        <v>2022</v>
      </c>
    </row>
    <row r="1772" spans="1:19" x14ac:dyDescent="0.2">
      <c r="A1772">
        <v>1771</v>
      </c>
      <c r="B1772" s="1">
        <v>44770</v>
      </c>
      <c r="C1772" t="s">
        <v>260</v>
      </c>
      <c r="D1772" t="s">
        <v>332</v>
      </c>
      <c r="E1772">
        <v>1</v>
      </c>
      <c r="F1772" t="s">
        <v>15</v>
      </c>
      <c r="G1772" t="s">
        <v>333</v>
      </c>
      <c r="H1772" t="s">
        <v>16</v>
      </c>
      <c r="M1772" s="2">
        <v>5000</v>
      </c>
      <c r="N1772" s="2">
        <v>12000</v>
      </c>
      <c r="O1772" s="2">
        <f>IF(Tabla1[[#This Row],[Mov]]="VNT",Tabla1[[#This Row],[Sale]]-Tabla1[[#This Row],[Cost]],-Tabla1[[#This Row],[Cost]]*Tabla1[[#This Row],[Cant]])</f>
        <v>7000</v>
      </c>
      <c r="P1772" s="8">
        <f>IF(Tabla1[[#This Row],[Mov]]="VNT",-Tabla1[[#This Row],[Cant]],Tabla1[[#This Row],[Cant]])</f>
        <v>-1</v>
      </c>
      <c r="Q1772" s="8">
        <f>DAY(Tabla1[[#This Row],[Date]])</f>
        <v>28</v>
      </c>
      <c r="R1772" s="8">
        <f>MONTH(Tabla1[[#This Row],[Date]])</f>
        <v>7</v>
      </c>
      <c r="S1772" s="8">
        <f>YEAR(Tabla1[[#This Row],[Date]])</f>
        <v>2022</v>
      </c>
    </row>
    <row r="1773" spans="1:19" x14ac:dyDescent="0.2">
      <c r="A1773">
        <v>1772</v>
      </c>
      <c r="B1773" s="1">
        <v>44770</v>
      </c>
      <c r="C1773" t="s">
        <v>260</v>
      </c>
      <c r="D1773" t="s">
        <v>332</v>
      </c>
      <c r="E1773">
        <v>1</v>
      </c>
      <c r="F1773" t="s">
        <v>15</v>
      </c>
      <c r="G1773" t="s">
        <v>385</v>
      </c>
      <c r="H1773" t="s">
        <v>16</v>
      </c>
      <c r="M1773" s="2">
        <v>4500</v>
      </c>
      <c r="N1773" s="2">
        <v>10000</v>
      </c>
      <c r="O1773" s="2">
        <f>IF(Tabla1[[#This Row],[Mov]]="VNT",Tabla1[[#This Row],[Sale]]-Tabla1[[#This Row],[Cost]],-Tabla1[[#This Row],[Cost]]*Tabla1[[#This Row],[Cant]])</f>
        <v>5500</v>
      </c>
      <c r="P1773" s="8">
        <f>IF(Tabla1[[#This Row],[Mov]]="VNT",-Tabla1[[#This Row],[Cant]],Tabla1[[#This Row],[Cant]])</f>
        <v>-1</v>
      </c>
      <c r="Q1773" s="8">
        <f>DAY(Tabla1[[#This Row],[Date]])</f>
        <v>28</v>
      </c>
      <c r="R1773" s="8">
        <f>MONTH(Tabla1[[#This Row],[Date]])</f>
        <v>7</v>
      </c>
      <c r="S1773" s="8">
        <f>YEAR(Tabla1[[#This Row],[Date]])</f>
        <v>2022</v>
      </c>
    </row>
    <row r="1774" spans="1:19" x14ac:dyDescent="0.2">
      <c r="A1774">
        <v>1773</v>
      </c>
      <c r="B1774" s="1">
        <v>44770</v>
      </c>
      <c r="C1774" t="s">
        <v>260</v>
      </c>
      <c r="D1774" t="s">
        <v>332</v>
      </c>
      <c r="E1774">
        <v>1</v>
      </c>
      <c r="F1774" t="s">
        <v>225</v>
      </c>
      <c r="G1774" t="s">
        <v>284</v>
      </c>
      <c r="H1774" t="s">
        <v>415</v>
      </c>
      <c r="M1774" s="2">
        <v>1100</v>
      </c>
      <c r="N1774" s="2">
        <v>10000</v>
      </c>
      <c r="O1774" s="2">
        <f>IF(Tabla1[[#This Row],[Mov]]="VNT",Tabla1[[#This Row],[Sale]]-Tabla1[[#This Row],[Cost]],-Tabla1[[#This Row],[Cost]]*Tabla1[[#This Row],[Cant]])</f>
        <v>8900</v>
      </c>
      <c r="P1774" s="8">
        <f>IF(Tabla1[[#This Row],[Mov]]="VNT",-Tabla1[[#This Row],[Cant]],Tabla1[[#This Row],[Cant]])</f>
        <v>-1</v>
      </c>
      <c r="Q1774" s="8">
        <f>DAY(Tabla1[[#This Row],[Date]])</f>
        <v>28</v>
      </c>
      <c r="R1774" s="8">
        <f>MONTH(Tabla1[[#This Row],[Date]])</f>
        <v>7</v>
      </c>
      <c r="S1774" s="8">
        <f>YEAR(Tabla1[[#This Row],[Date]])</f>
        <v>2022</v>
      </c>
    </row>
    <row r="1775" spans="1:19" x14ac:dyDescent="0.2">
      <c r="A1775">
        <v>1774</v>
      </c>
      <c r="B1775" s="1">
        <v>44771</v>
      </c>
      <c r="C1775" t="s">
        <v>260</v>
      </c>
      <c r="D1775" t="s">
        <v>332</v>
      </c>
      <c r="E1775">
        <v>1</v>
      </c>
      <c r="F1775" t="s">
        <v>21</v>
      </c>
      <c r="G1775" t="s">
        <v>266</v>
      </c>
      <c r="H1775" t="s">
        <v>394</v>
      </c>
      <c r="M1775" s="2">
        <v>2800</v>
      </c>
      <c r="N1775" s="2">
        <v>10000</v>
      </c>
      <c r="O1775" s="2">
        <f>IF(Tabla1[[#This Row],[Mov]]="VNT",Tabla1[[#This Row],[Sale]]-Tabla1[[#This Row],[Cost]],-Tabla1[[#This Row],[Cost]]*Tabla1[[#This Row],[Cant]])</f>
        <v>7200</v>
      </c>
      <c r="P1775" s="8">
        <f>IF(Tabla1[[#This Row],[Mov]]="VNT",-Tabla1[[#This Row],[Cant]],Tabla1[[#This Row],[Cant]])</f>
        <v>-1</v>
      </c>
      <c r="Q1775" s="8">
        <f>DAY(Tabla1[[#This Row],[Date]])</f>
        <v>29</v>
      </c>
      <c r="R1775" s="8">
        <f>MONTH(Tabla1[[#This Row],[Date]])</f>
        <v>7</v>
      </c>
      <c r="S1775" s="8">
        <f>YEAR(Tabla1[[#This Row],[Date]])</f>
        <v>2022</v>
      </c>
    </row>
    <row r="1776" spans="1:19" x14ac:dyDescent="0.2">
      <c r="A1776">
        <v>1775</v>
      </c>
      <c r="B1776" s="1">
        <v>44771</v>
      </c>
      <c r="C1776" t="s">
        <v>260</v>
      </c>
      <c r="D1776" t="s">
        <v>332</v>
      </c>
      <c r="E1776">
        <v>1</v>
      </c>
      <c r="F1776" t="s">
        <v>365</v>
      </c>
      <c r="G1776" t="s">
        <v>366</v>
      </c>
      <c r="H1776" t="s">
        <v>372</v>
      </c>
      <c r="M1776" s="2">
        <v>12300</v>
      </c>
      <c r="N1776" s="2">
        <v>20000</v>
      </c>
      <c r="O1776" s="2">
        <f>IF(Tabla1[[#This Row],[Mov]]="VNT",Tabla1[[#This Row],[Sale]]-Tabla1[[#This Row],[Cost]],-Tabla1[[#This Row],[Cost]]*Tabla1[[#This Row],[Cant]])</f>
        <v>7700</v>
      </c>
      <c r="P1776" s="8">
        <f>IF(Tabla1[[#This Row],[Mov]]="VNT",-Tabla1[[#This Row],[Cant]],Tabla1[[#This Row],[Cant]])</f>
        <v>-1</v>
      </c>
      <c r="Q1776" s="8">
        <f>DAY(Tabla1[[#This Row],[Date]])</f>
        <v>29</v>
      </c>
      <c r="R1776" s="8">
        <f>MONTH(Tabla1[[#This Row],[Date]])</f>
        <v>7</v>
      </c>
      <c r="S1776" s="8">
        <f>YEAR(Tabla1[[#This Row],[Date]])</f>
        <v>2022</v>
      </c>
    </row>
    <row r="1777" spans="1:19" x14ac:dyDescent="0.2">
      <c r="A1777">
        <v>1776</v>
      </c>
      <c r="B1777" s="1">
        <v>44771</v>
      </c>
      <c r="C1777" t="s">
        <v>260</v>
      </c>
      <c r="D1777" t="s">
        <v>332</v>
      </c>
      <c r="E1777">
        <v>1</v>
      </c>
      <c r="F1777" t="s">
        <v>458</v>
      </c>
      <c r="G1777" t="s">
        <v>272</v>
      </c>
      <c r="H1777" t="s">
        <v>1107</v>
      </c>
      <c r="M1777" s="2">
        <v>0</v>
      </c>
      <c r="N1777" s="2">
        <v>50000</v>
      </c>
      <c r="O1777" s="2">
        <f>IF(Tabla1[[#This Row],[Mov]]="VNT",Tabla1[[#This Row],[Sale]]-Tabla1[[#This Row],[Cost]],-Tabla1[[#This Row],[Cost]]*Tabla1[[#This Row],[Cant]])</f>
        <v>50000</v>
      </c>
      <c r="P1777" s="8">
        <f>IF(Tabla1[[#This Row],[Mov]]="VNT",-Tabla1[[#This Row],[Cant]],Tabla1[[#This Row],[Cant]])</f>
        <v>-1</v>
      </c>
      <c r="Q1777" s="8">
        <f>DAY(Tabla1[[#This Row],[Date]])</f>
        <v>29</v>
      </c>
      <c r="R1777" s="8">
        <f>MONTH(Tabla1[[#This Row],[Date]])</f>
        <v>7</v>
      </c>
      <c r="S1777" s="8">
        <f>YEAR(Tabla1[[#This Row],[Date]])</f>
        <v>2022</v>
      </c>
    </row>
    <row r="1778" spans="1:19" x14ac:dyDescent="0.2">
      <c r="A1778">
        <v>1777</v>
      </c>
      <c r="B1778" s="1">
        <v>44771</v>
      </c>
      <c r="C1778" t="s">
        <v>260</v>
      </c>
      <c r="D1778" t="s">
        <v>332</v>
      </c>
      <c r="E1778">
        <v>1</v>
      </c>
      <c r="F1778" t="s">
        <v>458</v>
      </c>
      <c r="G1778" t="s">
        <v>272</v>
      </c>
      <c r="H1778" t="s">
        <v>1108</v>
      </c>
      <c r="M1778" s="2">
        <v>0</v>
      </c>
      <c r="N1778" s="2">
        <v>25000</v>
      </c>
      <c r="O1778" s="2">
        <f>IF(Tabla1[[#This Row],[Mov]]="VNT",Tabla1[[#This Row],[Sale]]-Tabla1[[#This Row],[Cost]],-Tabla1[[#This Row],[Cost]]*Tabla1[[#This Row],[Cant]])</f>
        <v>25000</v>
      </c>
      <c r="P1778" s="8">
        <f>IF(Tabla1[[#This Row],[Mov]]="VNT",-Tabla1[[#This Row],[Cant]],Tabla1[[#This Row],[Cant]])</f>
        <v>-1</v>
      </c>
      <c r="Q1778" s="8">
        <f>DAY(Tabla1[[#This Row],[Date]])</f>
        <v>29</v>
      </c>
      <c r="R1778" s="8">
        <f>MONTH(Tabla1[[#This Row],[Date]])</f>
        <v>7</v>
      </c>
      <c r="S1778" s="8">
        <f>YEAR(Tabla1[[#This Row],[Date]])</f>
        <v>2022</v>
      </c>
    </row>
    <row r="1779" spans="1:19" x14ac:dyDescent="0.2">
      <c r="A1779">
        <v>1778</v>
      </c>
      <c r="B1779" s="1">
        <v>44771</v>
      </c>
      <c r="C1779" t="s">
        <v>260</v>
      </c>
      <c r="D1779" t="s">
        <v>332</v>
      </c>
      <c r="E1779">
        <v>1</v>
      </c>
      <c r="F1779" t="s">
        <v>15</v>
      </c>
      <c r="G1779" t="s">
        <v>273</v>
      </c>
      <c r="H1779" t="s">
        <v>561</v>
      </c>
      <c r="M1779" s="2">
        <v>4500</v>
      </c>
      <c r="N1779" s="2">
        <v>19000</v>
      </c>
      <c r="O1779" s="2">
        <f>IF(Tabla1[[#This Row],[Mov]]="VNT",Tabla1[[#This Row],[Sale]]-Tabla1[[#This Row],[Cost]],-Tabla1[[#This Row],[Cost]]*Tabla1[[#This Row],[Cant]])</f>
        <v>14500</v>
      </c>
      <c r="P1779" s="8">
        <f>IF(Tabla1[[#This Row],[Mov]]="VNT",-Tabla1[[#This Row],[Cant]],Tabla1[[#This Row],[Cant]])</f>
        <v>-1</v>
      </c>
      <c r="Q1779" s="8">
        <f>DAY(Tabla1[[#This Row],[Date]])</f>
        <v>29</v>
      </c>
      <c r="R1779" s="8">
        <f>MONTH(Tabla1[[#This Row],[Date]])</f>
        <v>7</v>
      </c>
      <c r="S1779" s="8">
        <f>YEAR(Tabla1[[#This Row],[Date]])</f>
        <v>2022</v>
      </c>
    </row>
    <row r="1780" spans="1:19" x14ac:dyDescent="0.2">
      <c r="A1780">
        <v>1779</v>
      </c>
      <c r="B1780" s="1">
        <v>44771</v>
      </c>
      <c r="C1780" t="s">
        <v>260</v>
      </c>
      <c r="D1780" t="s">
        <v>332</v>
      </c>
      <c r="E1780">
        <v>1</v>
      </c>
      <c r="F1780" t="s">
        <v>365</v>
      </c>
      <c r="G1780" t="s">
        <v>943</v>
      </c>
      <c r="H1780" t="s">
        <v>1109</v>
      </c>
      <c r="M1780" s="2">
        <v>4000</v>
      </c>
      <c r="N1780" s="2">
        <v>8000</v>
      </c>
      <c r="O1780" s="2">
        <f>IF(Tabla1[[#This Row],[Mov]]="VNT",Tabla1[[#This Row],[Sale]]-Tabla1[[#This Row],[Cost]],-Tabla1[[#This Row],[Cost]]*Tabla1[[#This Row],[Cant]])</f>
        <v>4000</v>
      </c>
      <c r="P1780" s="8">
        <f>IF(Tabla1[[#This Row],[Mov]]="VNT",-Tabla1[[#This Row],[Cant]],Tabla1[[#This Row],[Cant]])</f>
        <v>-1</v>
      </c>
      <c r="Q1780" s="8">
        <f>DAY(Tabla1[[#This Row],[Date]])</f>
        <v>29</v>
      </c>
      <c r="R1780" s="8">
        <f>MONTH(Tabla1[[#This Row],[Date]])</f>
        <v>7</v>
      </c>
      <c r="S1780" s="8">
        <f>YEAR(Tabla1[[#This Row],[Date]])</f>
        <v>2022</v>
      </c>
    </row>
    <row r="1781" spans="1:19" x14ac:dyDescent="0.2">
      <c r="A1781">
        <v>1780</v>
      </c>
      <c r="B1781" s="1">
        <v>44771</v>
      </c>
      <c r="C1781" t="s">
        <v>260</v>
      </c>
      <c r="D1781" t="s">
        <v>332</v>
      </c>
      <c r="E1781">
        <v>1</v>
      </c>
      <c r="F1781" t="s">
        <v>342</v>
      </c>
      <c r="G1781" t="s">
        <v>612</v>
      </c>
      <c r="H1781" t="s">
        <v>1110</v>
      </c>
      <c r="M1781" s="2">
        <v>2000</v>
      </c>
      <c r="N1781" s="2">
        <v>10000</v>
      </c>
      <c r="O1781" s="2">
        <f>IF(Tabla1[[#This Row],[Mov]]="VNT",Tabla1[[#This Row],[Sale]]-Tabla1[[#This Row],[Cost]],-Tabla1[[#This Row],[Cost]]*Tabla1[[#This Row],[Cant]])</f>
        <v>8000</v>
      </c>
      <c r="P1781" s="8">
        <f>IF(Tabla1[[#This Row],[Mov]]="VNT",-Tabla1[[#This Row],[Cant]],Tabla1[[#This Row],[Cant]])</f>
        <v>-1</v>
      </c>
      <c r="Q1781" s="8">
        <f>DAY(Tabla1[[#This Row],[Date]])</f>
        <v>29</v>
      </c>
      <c r="R1781" s="8">
        <f>MONTH(Tabla1[[#This Row],[Date]])</f>
        <v>7</v>
      </c>
      <c r="S1781" s="8">
        <f>YEAR(Tabla1[[#This Row],[Date]])</f>
        <v>2022</v>
      </c>
    </row>
    <row r="1782" spans="1:19" x14ac:dyDescent="0.2">
      <c r="A1782">
        <v>1781</v>
      </c>
      <c r="B1782" s="1">
        <v>44771</v>
      </c>
      <c r="C1782" t="s">
        <v>260</v>
      </c>
      <c r="D1782" t="s">
        <v>332</v>
      </c>
      <c r="E1782">
        <v>1</v>
      </c>
      <c r="F1782" t="s">
        <v>225</v>
      </c>
      <c r="G1782" t="s">
        <v>272</v>
      </c>
      <c r="H1782" t="s">
        <v>309</v>
      </c>
      <c r="M1782" s="2">
        <v>1100</v>
      </c>
      <c r="N1782" s="2">
        <v>10000</v>
      </c>
      <c r="O1782" s="2">
        <f>IF(Tabla1[[#This Row],[Mov]]="VNT",Tabla1[[#This Row],[Sale]]-Tabla1[[#This Row],[Cost]],-Tabla1[[#This Row],[Cost]]*Tabla1[[#This Row],[Cant]])</f>
        <v>8900</v>
      </c>
      <c r="P1782" s="8">
        <f>IF(Tabla1[[#This Row],[Mov]]="VNT",-Tabla1[[#This Row],[Cant]],Tabla1[[#This Row],[Cant]])</f>
        <v>-1</v>
      </c>
      <c r="Q1782" s="8">
        <f>DAY(Tabla1[[#This Row],[Date]])</f>
        <v>29</v>
      </c>
      <c r="R1782" s="8">
        <f>MONTH(Tabla1[[#This Row],[Date]])</f>
        <v>7</v>
      </c>
      <c r="S1782" s="8">
        <f>YEAR(Tabla1[[#This Row],[Date]])</f>
        <v>2022</v>
      </c>
    </row>
    <row r="1783" spans="1:19" x14ac:dyDescent="0.2">
      <c r="A1783">
        <v>1782</v>
      </c>
      <c r="B1783" s="1">
        <v>44771</v>
      </c>
      <c r="C1783" t="s">
        <v>260</v>
      </c>
      <c r="D1783" t="s">
        <v>332</v>
      </c>
      <c r="E1783">
        <v>1</v>
      </c>
      <c r="F1783" t="s">
        <v>342</v>
      </c>
      <c r="G1783" t="s">
        <v>263</v>
      </c>
      <c r="H1783" t="s">
        <v>282</v>
      </c>
      <c r="M1783" s="2">
        <v>1000</v>
      </c>
      <c r="N1783" s="2">
        <v>10000</v>
      </c>
      <c r="O1783" s="2">
        <f>IF(Tabla1[[#This Row],[Mov]]="VNT",Tabla1[[#This Row],[Sale]]-Tabla1[[#This Row],[Cost]],-Tabla1[[#This Row],[Cost]]*Tabla1[[#This Row],[Cant]])</f>
        <v>9000</v>
      </c>
      <c r="P1783" s="8">
        <f>IF(Tabla1[[#This Row],[Mov]]="VNT",-Tabla1[[#This Row],[Cant]],Tabla1[[#This Row],[Cant]])</f>
        <v>-1</v>
      </c>
      <c r="Q1783" s="8">
        <f>DAY(Tabla1[[#This Row],[Date]])</f>
        <v>29</v>
      </c>
      <c r="R1783" s="8">
        <f>MONTH(Tabla1[[#This Row],[Date]])</f>
        <v>7</v>
      </c>
      <c r="S1783" s="8">
        <f>YEAR(Tabla1[[#This Row],[Date]])</f>
        <v>2022</v>
      </c>
    </row>
    <row r="1784" spans="1:19" x14ac:dyDescent="0.2">
      <c r="A1784">
        <v>1783</v>
      </c>
      <c r="B1784" s="1">
        <v>44771</v>
      </c>
      <c r="C1784" t="s">
        <v>260</v>
      </c>
      <c r="D1784" t="s">
        <v>332</v>
      </c>
      <c r="E1784">
        <v>1</v>
      </c>
      <c r="F1784" t="s">
        <v>224</v>
      </c>
      <c r="G1784" t="s">
        <v>263</v>
      </c>
      <c r="H1784" t="s">
        <v>282</v>
      </c>
      <c r="M1784" s="2">
        <v>9000</v>
      </c>
      <c r="N1784" s="2">
        <v>20000</v>
      </c>
      <c r="O1784" s="2">
        <f>IF(Tabla1[[#This Row],[Mov]]="VNT",Tabla1[[#This Row],[Sale]]-Tabla1[[#This Row],[Cost]],-Tabla1[[#This Row],[Cost]]*Tabla1[[#This Row],[Cant]])</f>
        <v>11000</v>
      </c>
      <c r="P1784" s="8">
        <f>IF(Tabla1[[#This Row],[Mov]]="VNT",-Tabla1[[#This Row],[Cant]],Tabla1[[#This Row],[Cant]])</f>
        <v>-1</v>
      </c>
      <c r="Q1784" s="8">
        <f>DAY(Tabla1[[#This Row],[Date]])</f>
        <v>29</v>
      </c>
      <c r="R1784" s="8">
        <f>MONTH(Tabla1[[#This Row],[Date]])</f>
        <v>7</v>
      </c>
      <c r="S1784" s="8">
        <f>YEAR(Tabla1[[#This Row],[Date]])</f>
        <v>2022</v>
      </c>
    </row>
    <row r="1785" spans="1:19" x14ac:dyDescent="0.2">
      <c r="A1785">
        <v>1784</v>
      </c>
      <c r="B1785" s="1">
        <v>44771</v>
      </c>
      <c r="C1785" t="s">
        <v>260</v>
      </c>
      <c r="D1785" t="s">
        <v>332</v>
      </c>
      <c r="E1785">
        <v>1</v>
      </c>
      <c r="F1785" t="s">
        <v>116</v>
      </c>
      <c r="G1785" t="s">
        <v>347</v>
      </c>
      <c r="H1785" t="s">
        <v>518</v>
      </c>
      <c r="M1785" s="2">
        <v>2805</v>
      </c>
      <c r="N1785" s="2">
        <v>3000</v>
      </c>
      <c r="O1785" s="2">
        <f>IF(Tabla1[[#This Row],[Mov]]="VNT",Tabla1[[#This Row],[Sale]]-Tabla1[[#This Row],[Cost]],-Tabla1[[#This Row],[Cost]]*Tabla1[[#This Row],[Cant]])</f>
        <v>195</v>
      </c>
      <c r="P1785" s="8">
        <f>IF(Tabla1[[#This Row],[Mov]]="VNT",-Tabla1[[#This Row],[Cant]],Tabla1[[#This Row],[Cant]])</f>
        <v>-1</v>
      </c>
      <c r="Q1785" s="8">
        <f>DAY(Tabla1[[#This Row],[Date]])</f>
        <v>29</v>
      </c>
      <c r="R1785" s="8">
        <f>MONTH(Tabla1[[#This Row],[Date]])</f>
        <v>7</v>
      </c>
      <c r="S1785" s="8">
        <f>YEAR(Tabla1[[#This Row],[Date]])</f>
        <v>2022</v>
      </c>
    </row>
    <row r="1786" spans="1:19" x14ac:dyDescent="0.2">
      <c r="A1786">
        <v>1785</v>
      </c>
      <c r="B1786" s="1">
        <v>44771</v>
      </c>
      <c r="C1786" t="s">
        <v>260</v>
      </c>
      <c r="D1786" t="s">
        <v>332</v>
      </c>
      <c r="E1786">
        <v>1</v>
      </c>
      <c r="F1786" t="s">
        <v>224</v>
      </c>
      <c r="G1786" t="s">
        <v>262</v>
      </c>
      <c r="H1786" t="s">
        <v>495</v>
      </c>
      <c r="M1786" s="2">
        <v>7000</v>
      </c>
      <c r="N1786" s="2">
        <v>20000</v>
      </c>
      <c r="O1786" s="2">
        <f>IF(Tabla1[[#This Row],[Mov]]="VNT",Tabla1[[#This Row],[Sale]]-Tabla1[[#This Row],[Cost]],-Tabla1[[#This Row],[Cost]]*Tabla1[[#This Row],[Cant]])</f>
        <v>13000</v>
      </c>
      <c r="P1786" s="8">
        <f>IF(Tabla1[[#This Row],[Mov]]="VNT",-Tabla1[[#This Row],[Cant]],Tabla1[[#This Row],[Cant]])</f>
        <v>-1</v>
      </c>
      <c r="Q1786" s="8">
        <f>DAY(Tabla1[[#This Row],[Date]])</f>
        <v>29</v>
      </c>
      <c r="R1786" s="8">
        <f>MONTH(Tabla1[[#This Row],[Date]])</f>
        <v>7</v>
      </c>
      <c r="S1786" s="8">
        <f>YEAR(Tabla1[[#This Row],[Date]])</f>
        <v>2022</v>
      </c>
    </row>
    <row r="1787" spans="1:19" x14ac:dyDescent="0.2">
      <c r="A1787">
        <v>1786</v>
      </c>
      <c r="B1787" s="1">
        <v>44771</v>
      </c>
      <c r="C1787" t="s">
        <v>260</v>
      </c>
      <c r="D1787" t="s">
        <v>332</v>
      </c>
      <c r="E1787">
        <v>1</v>
      </c>
      <c r="F1787" t="s">
        <v>719</v>
      </c>
      <c r="G1787" t="s">
        <v>727</v>
      </c>
      <c r="H1787" t="s">
        <v>725</v>
      </c>
      <c r="M1787" s="2">
        <v>800</v>
      </c>
      <c r="N1787" s="2">
        <v>2500</v>
      </c>
      <c r="O1787" s="2">
        <f>IF(Tabla1[[#This Row],[Mov]]="VNT",Tabla1[[#This Row],[Sale]]-Tabla1[[#This Row],[Cost]],-Tabla1[[#This Row],[Cost]]*Tabla1[[#This Row],[Cant]])</f>
        <v>1700</v>
      </c>
      <c r="P1787" s="8">
        <f>IF(Tabla1[[#This Row],[Mov]]="VNT",-Tabla1[[#This Row],[Cant]],Tabla1[[#This Row],[Cant]])</f>
        <v>-1</v>
      </c>
      <c r="Q1787" s="8">
        <f>DAY(Tabla1[[#This Row],[Date]])</f>
        <v>29</v>
      </c>
      <c r="R1787" s="8">
        <f>MONTH(Tabla1[[#This Row],[Date]])</f>
        <v>7</v>
      </c>
      <c r="S1787" s="8">
        <f>YEAR(Tabla1[[#This Row],[Date]])</f>
        <v>2022</v>
      </c>
    </row>
    <row r="1788" spans="1:19" x14ac:dyDescent="0.2">
      <c r="A1788">
        <v>1787</v>
      </c>
      <c r="B1788" s="1">
        <v>44771</v>
      </c>
      <c r="C1788" t="s">
        <v>260</v>
      </c>
      <c r="D1788" t="s">
        <v>332</v>
      </c>
      <c r="E1788">
        <v>1</v>
      </c>
      <c r="F1788" t="s">
        <v>719</v>
      </c>
      <c r="G1788" t="s">
        <v>727</v>
      </c>
      <c r="H1788" t="s">
        <v>725</v>
      </c>
      <c r="M1788" s="2">
        <v>800</v>
      </c>
      <c r="N1788" s="2">
        <v>2500</v>
      </c>
      <c r="O1788" s="2">
        <f>IF(Tabla1[[#This Row],[Mov]]="VNT",Tabla1[[#This Row],[Sale]]-Tabla1[[#This Row],[Cost]],-Tabla1[[#This Row],[Cost]]*Tabla1[[#This Row],[Cant]])</f>
        <v>1700</v>
      </c>
      <c r="P1788" s="8">
        <f>IF(Tabla1[[#This Row],[Mov]]="VNT",-Tabla1[[#This Row],[Cant]],Tabla1[[#This Row],[Cant]])</f>
        <v>-1</v>
      </c>
      <c r="Q1788" s="8">
        <f>DAY(Tabla1[[#This Row],[Date]])</f>
        <v>29</v>
      </c>
      <c r="R1788" s="8">
        <f>MONTH(Tabla1[[#This Row],[Date]])</f>
        <v>7</v>
      </c>
      <c r="S1788" s="8">
        <f>YEAR(Tabla1[[#This Row],[Date]])</f>
        <v>2022</v>
      </c>
    </row>
    <row r="1789" spans="1:19" x14ac:dyDescent="0.2">
      <c r="A1789">
        <v>1788</v>
      </c>
      <c r="B1789" s="1">
        <v>44771</v>
      </c>
      <c r="C1789" t="s">
        <v>260</v>
      </c>
      <c r="D1789" t="s">
        <v>332</v>
      </c>
      <c r="E1789">
        <v>1</v>
      </c>
      <c r="F1789" t="s">
        <v>47</v>
      </c>
      <c r="G1789" t="s">
        <v>670</v>
      </c>
      <c r="H1789" t="s">
        <v>90</v>
      </c>
      <c r="I1789" t="s">
        <v>91</v>
      </c>
      <c r="J1789" t="s">
        <v>23</v>
      </c>
      <c r="K1789" t="s">
        <v>18</v>
      </c>
      <c r="L1789" t="s">
        <v>87</v>
      </c>
      <c r="M1789" s="2">
        <v>14000</v>
      </c>
      <c r="N1789" s="2">
        <v>30000</v>
      </c>
      <c r="O1789" s="2">
        <f>IF(Tabla1[[#This Row],[Mov]]="VNT",Tabla1[[#This Row],[Sale]]-Tabla1[[#This Row],[Cost]],-Tabla1[[#This Row],[Cost]]*Tabla1[[#This Row],[Cant]])</f>
        <v>16000</v>
      </c>
      <c r="P1789" s="8">
        <f>IF(Tabla1[[#This Row],[Mov]]="VNT",-Tabla1[[#This Row],[Cant]],Tabla1[[#This Row],[Cant]])</f>
        <v>-1</v>
      </c>
      <c r="Q1789" s="8">
        <f>DAY(Tabla1[[#This Row],[Date]])</f>
        <v>29</v>
      </c>
      <c r="R1789" s="8">
        <f>MONTH(Tabla1[[#This Row],[Date]])</f>
        <v>7</v>
      </c>
      <c r="S1789" s="8">
        <f>YEAR(Tabla1[[#This Row],[Date]])</f>
        <v>2022</v>
      </c>
    </row>
    <row r="1790" spans="1:19" x14ac:dyDescent="0.2">
      <c r="A1790">
        <v>1789</v>
      </c>
      <c r="B1790" s="1">
        <v>44771</v>
      </c>
      <c r="C1790" t="s">
        <v>260</v>
      </c>
      <c r="D1790" t="s">
        <v>332</v>
      </c>
      <c r="E1790">
        <v>1</v>
      </c>
      <c r="F1790" t="s">
        <v>526</v>
      </c>
      <c r="G1790" t="s">
        <v>266</v>
      </c>
      <c r="H1790" t="s">
        <v>527</v>
      </c>
      <c r="M1790" s="2">
        <v>30000</v>
      </c>
      <c r="N1790" s="2">
        <v>43000</v>
      </c>
      <c r="O1790" s="2">
        <f>IF(Tabla1[[#This Row],[Mov]]="VNT",Tabla1[[#This Row],[Sale]]-Tabla1[[#This Row],[Cost]],-Tabla1[[#This Row],[Cost]]*Tabla1[[#This Row],[Cant]])</f>
        <v>13000</v>
      </c>
      <c r="P1790" s="8">
        <f>IF(Tabla1[[#This Row],[Mov]]="VNT",-Tabla1[[#This Row],[Cant]],Tabla1[[#This Row],[Cant]])</f>
        <v>-1</v>
      </c>
      <c r="Q1790" s="8">
        <f>DAY(Tabla1[[#This Row],[Date]])</f>
        <v>29</v>
      </c>
      <c r="R1790" s="8">
        <f>MONTH(Tabla1[[#This Row],[Date]])</f>
        <v>7</v>
      </c>
      <c r="S1790" s="8">
        <f>YEAR(Tabla1[[#This Row],[Date]])</f>
        <v>2022</v>
      </c>
    </row>
    <row r="1791" spans="1:19" x14ac:dyDescent="0.2">
      <c r="A1791">
        <v>1790</v>
      </c>
      <c r="B1791" s="1">
        <v>44771</v>
      </c>
      <c r="C1791" t="s">
        <v>260</v>
      </c>
      <c r="D1791" t="s">
        <v>332</v>
      </c>
      <c r="E1791">
        <v>1</v>
      </c>
      <c r="F1791" t="s">
        <v>717</v>
      </c>
      <c r="G1791" t="s">
        <v>266</v>
      </c>
      <c r="H1791" t="s">
        <v>1080</v>
      </c>
      <c r="M1791" s="2">
        <v>7500</v>
      </c>
      <c r="N1791" s="2">
        <v>17000</v>
      </c>
      <c r="O1791" s="2">
        <f>IF(Tabla1[[#This Row],[Mov]]="VNT",Tabla1[[#This Row],[Sale]]-Tabla1[[#This Row],[Cost]],-Tabla1[[#This Row],[Cost]]*Tabla1[[#This Row],[Cant]])</f>
        <v>9500</v>
      </c>
      <c r="P1791" s="8">
        <f>IF(Tabla1[[#This Row],[Mov]]="VNT",-Tabla1[[#This Row],[Cant]],Tabla1[[#This Row],[Cant]])</f>
        <v>-1</v>
      </c>
      <c r="Q1791" s="8">
        <f>DAY(Tabla1[[#This Row],[Date]])</f>
        <v>29</v>
      </c>
      <c r="R1791" s="8">
        <f>MONTH(Tabla1[[#This Row],[Date]])</f>
        <v>7</v>
      </c>
      <c r="S1791" s="8">
        <f>YEAR(Tabla1[[#This Row],[Date]])</f>
        <v>2022</v>
      </c>
    </row>
    <row r="1792" spans="1:19" x14ac:dyDescent="0.2">
      <c r="A1792">
        <v>1791</v>
      </c>
      <c r="B1792" s="1">
        <v>44771</v>
      </c>
      <c r="C1792" t="s">
        <v>260</v>
      </c>
      <c r="D1792" t="s">
        <v>332</v>
      </c>
      <c r="E1792">
        <v>1</v>
      </c>
      <c r="F1792" t="s">
        <v>225</v>
      </c>
      <c r="G1792" t="s">
        <v>273</v>
      </c>
      <c r="H1792" t="s">
        <v>1111</v>
      </c>
      <c r="M1792" s="2">
        <v>1100</v>
      </c>
      <c r="N1792" s="2">
        <v>10000</v>
      </c>
      <c r="O1792" s="2">
        <f>IF(Tabla1[[#This Row],[Mov]]="VNT",Tabla1[[#This Row],[Sale]]-Tabla1[[#This Row],[Cost]],-Tabla1[[#This Row],[Cost]]*Tabla1[[#This Row],[Cant]])</f>
        <v>8900</v>
      </c>
      <c r="P1792" s="8">
        <f>IF(Tabla1[[#This Row],[Mov]]="VNT",-Tabla1[[#This Row],[Cant]],Tabla1[[#This Row],[Cant]])</f>
        <v>-1</v>
      </c>
      <c r="Q1792" s="8">
        <f>DAY(Tabla1[[#This Row],[Date]])</f>
        <v>29</v>
      </c>
      <c r="R1792" s="8">
        <f>MONTH(Tabla1[[#This Row],[Date]])</f>
        <v>7</v>
      </c>
      <c r="S1792" s="8">
        <f>YEAR(Tabla1[[#This Row],[Date]])</f>
        <v>2022</v>
      </c>
    </row>
    <row r="1793" spans="1:19" x14ac:dyDescent="0.2">
      <c r="A1793">
        <v>1792</v>
      </c>
      <c r="B1793" s="1">
        <v>44771</v>
      </c>
      <c r="C1793" t="s">
        <v>260</v>
      </c>
      <c r="D1793" t="s">
        <v>332</v>
      </c>
      <c r="E1793">
        <v>1</v>
      </c>
      <c r="F1793" t="s">
        <v>225</v>
      </c>
      <c r="G1793" t="s">
        <v>272</v>
      </c>
      <c r="H1793" t="s">
        <v>308</v>
      </c>
      <c r="M1793" s="2">
        <v>1100</v>
      </c>
      <c r="N1793" s="2">
        <v>10000</v>
      </c>
      <c r="O1793" s="2">
        <f>IF(Tabla1[[#This Row],[Mov]]="VNT",Tabla1[[#This Row],[Sale]]-Tabla1[[#This Row],[Cost]],-Tabla1[[#This Row],[Cost]]*Tabla1[[#This Row],[Cant]])</f>
        <v>8900</v>
      </c>
      <c r="P1793" s="8">
        <f>IF(Tabla1[[#This Row],[Mov]]="VNT",-Tabla1[[#This Row],[Cant]],Tabla1[[#This Row],[Cant]])</f>
        <v>-1</v>
      </c>
      <c r="Q1793" s="8">
        <f>DAY(Tabla1[[#This Row],[Date]])</f>
        <v>29</v>
      </c>
      <c r="R1793" s="8">
        <f>MONTH(Tabla1[[#This Row],[Date]])</f>
        <v>7</v>
      </c>
      <c r="S1793" s="8">
        <f>YEAR(Tabla1[[#This Row],[Date]])</f>
        <v>2022</v>
      </c>
    </row>
    <row r="1794" spans="1:19" x14ac:dyDescent="0.2">
      <c r="A1794">
        <v>1793</v>
      </c>
      <c r="B1794" s="1">
        <v>44771</v>
      </c>
      <c r="C1794" t="s">
        <v>260</v>
      </c>
      <c r="D1794" t="s">
        <v>332</v>
      </c>
      <c r="E1794">
        <v>1</v>
      </c>
      <c r="F1794" t="s">
        <v>116</v>
      </c>
      <c r="G1794" t="s">
        <v>349</v>
      </c>
      <c r="H1794" t="s">
        <v>515</v>
      </c>
      <c r="M1794" s="2">
        <v>2805</v>
      </c>
      <c r="N1794" s="2">
        <v>3000</v>
      </c>
      <c r="O1794" s="2">
        <f>IF(Tabla1[[#This Row],[Mov]]="VNT",Tabla1[[#This Row],[Sale]]-Tabla1[[#This Row],[Cost]],-Tabla1[[#This Row],[Cost]]*Tabla1[[#This Row],[Cant]])</f>
        <v>195</v>
      </c>
      <c r="P1794" s="8">
        <f>IF(Tabla1[[#This Row],[Mov]]="VNT",-Tabla1[[#This Row],[Cant]],Tabla1[[#This Row],[Cant]])</f>
        <v>-1</v>
      </c>
      <c r="Q1794" s="8">
        <f>DAY(Tabla1[[#This Row],[Date]])</f>
        <v>29</v>
      </c>
      <c r="R1794" s="8">
        <f>MONTH(Tabla1[[#This Row],[Date]])</f>
        <v>7</v>
      </c>
      <c r="S1794" s="8">
        <f>YEAR(Tabla1[[#This Row],[Date]])</f>
        <v>2022</v>
      </c>
    </row>
    <row r="1795" spans="1:19" x14ac:dyDescent="0.2">
      <c r="A1795">
        <v>1794</v>
      </c>
      <c r="B1795" s="1">
        <v>44772</v>
      </c>
      <c r="C1795" t="s">
        <v>260</v>
      </c>
      <c r="D1795" t="s">
        <v>332</v>
      </c>
      <c r="E1795">
        <v>1</v>
      </c>
      <c r="F1795" t="s">
        <v>458</v>
      </c>
      <c r="G1795" t="s">
        <v>1112</v>
      </c>
      <c r="H1795" t="s">
        <v>1113</v>
      </c>
      <c r="M1795" s="2">
        <v>0</v>
      </c>
      <c r="N1795" s="2">
        <v>15000</v>
      </c>
      <c r="O1795" s="2">
        <f>IF(Tabla1[[#This Row],[Mov]]="VNT",Tabla1[[#This Row],[Sale]]-Tabla1[[#This Row],[Cost]],-Tabla1[[#This Row],[Cost]]*Tabla1[[#This Row],[Cant]])</f>
        <v>15000</v>
      </c>
      <c r="P1795" s="8">
        <f>IF(Tabla1[[#This Row],[Mov]]="VNT",-Tabla1[[#This Row],[Cant]],Tabla1[[#This Row],[Cant]])</f>
        <v>-1</v>
      </c>
      <c r="Q1795" s="8">
        <f>DAY(Tabla1[[#This Row],[Date]])</f>
        <v>30</v>
      </c>
      <c r="R1795" s="8">
        <f>MONTH(Tabla1[[#This Row],[Date]])</f>
        <v>7</v>
      </c>
      <c r="S1795" s="8">
        <f>YEAR(Tabla1[[#This Row],[Date]])</f>
        <v>2022</v>
      </c>
    </row>
    <row r="1796" spans="1:19" x14ac:dyDescent="0.2">
      <c r="A1796">
        <v>1795</v>
      </c>
      <c r="B1796" s="1">
        <v>44772</v>
      </c>
      <c r="C1796" t="s">
        <v>260</v>
      </c>
      <c r="D1796" t="s">
        <v>332</v>
      </c>
      <c r="E1796">
        <v>1</v>
      </c>
      <c r="F1796" t="s">
        <v>116</v>
      </c>
      <c r="G1796" t="s">
        <v>349</v>
      </c>
      <c r="H1796" t="s">
        <v>515</v>
      </c>
      <c r="M1796" s="2">
        <v>2805</v>
      </c>
      <c r="N1796" s="2">
        <v>3000</v>
      </c>
      <c r="O1796" s="2">
        <f>IF(Tabla1[[#This Row],[Mov]]="VNT",Tabla1[[#This Row],[Sale]]-Tabla1[[#This Row],[Cost]],-Tabla1[[#This Row],[Cost]]*Tabla1[[#This Row],[Cant]])</f>
        <v>195</v>
      </c>
      <c r="P1796" s="8">
        <f>IF(Tabla1[[#This Row],[Mov]]="VNT",-Tabla1[[#This Row],[Cant]],Tabla1[[#This Row],[Cant]])</f>
        <v>-1</v>
      </c>
      <c r="Q1796" s="8">
        <f>DAY(Tabla1[[#This Row],[Date]])</f>
        <v>30</v>
      </c>
      <c r="R1796" s="8">
        <f>MONTH(Tabla1[[#This Row],[Date]])</f>
        <v>7</v>
      </c>
      <c r="S1796" s="8">
        <f>YEAR(Tabla1[[#This Row],[Date]])</f>
        <v>2022</v>
      </c>
    </row>
    <row r="1797" spans="1:19" x14ac:dyDescent="0.2">
      <c r="A1797">
        <v>1796</v>
      </c>
      <c r="B1797" s="1">
        <v>44772</v>
      </c>
      <c r="C1797" t="s">
        <v>260</v>
      </c>
      <c r="D1797" t="s">
        <v>332</v>
      </c>
      <c r="E1797">
        <v>1</v>
      </c>
      <c r="F1797" t="s">
        <v>116</v>
      </c>
      <c r="G1797" t="s">
        <v>347</v>
      </c>
      <c r="H1797" t="s">
        <v>518</v>
      </c>
      <c r="M1797" s="2">
        <v>5610</v>
      </c>
      <c r="N1797" s="2">
        <v>6000</v>
      </c>
      <c r="O1797" s="2">
        <f>IF(Tabla1[[#This Row],[Mov]]="VNT",Tabla1[[#This Row],[Sale]]-Tabla1[[#This Row],[Cost]],-Tabla1[[#This Row],[Cost]]*Tabla1[[#This Row],[Cant]])</f>
        <v>390</v>
      </c>
      <c r="P1797" s="8">
        <f>IF(Tabla1[[#This Row],[Mov]]="VNT",-Tabla1[[#This Row],[Cant]],Tabla1[[#This Row],[Cant]])</f>
        <v>-1</v>
      </c>
      <c r="Q1797" s="8">
        <f>DAY(Tabla1[[#This Row],[Date]])</f>
        <v>30</v>
      </c>
      <c r="R1797" s="8">
        <f>MONTH(Tabla1[[#This Row],[Date]])</f>
        <v>7</v>
      </c>
      <c r="S1797" s="8">
        <f>YEAR(Tabla1[[#This Row],[Date]])</f>
        <v>2022</v>
      </c>
    </row>
    <row r="1798" spans="1:19" x14ac:dyDescent="0.2">
      <c r="A1798">
        <v>1797</v>
      </c>
      <c r="B1798" s="1">
        <v>44772</v>
      </c>
      <c r="C1798" t="s">
        <v>261</v>
      </c>
      <c r="D1798" t="s">
        <v>1114</v>
      </c>
      <c r="E1798">
        <v>1</v>
      </c>
      <c r="F1798" t="s">
        <v>47</v>
      </c>
      <c r="G1798" t="s">
        <v>1752</v>
      </c>
      <c r="H1798" t="s">
        <v>1753</v>
      </c>
      <c r="M1798" s="2">
        <v>9000</v>
      </c>
      <c r="N1798" s="2">
        <v>20000</v>
      </c>
      <c r="O1798" s="2">
        <f>IF(Tabla1[[#This Row],[Mov]]="VNT",Tabla1[[#This Row],[Sale]]-Tabla1[[#This Row],[Cost]],-Tabla1[[#This Row],[Cost]]*Tabla1[[#This Row],[Cant]])</f>
        <v>-9000</v>
      </c>
      <c r="P1798" s="8">
        <f>IF(Tabla1[[#This Row],[Mov]]="VNT",-Tabla1[[#This Row],[Cant]],Tabla1[[#This Row],[Cant]])</f>
        <v>1</v>
      </c>
      <c r="Q1798" s="8">
        <f>DAY(Tabla1[[#This Row],[Date]])</f>
        <v>30</v>
      </c>
      <c r="R1798" s="8">
        <f>MONTH(Tabla1[[#This Row],[Date]])</f>
        <v>7</v>
      </c>
      <c r="S1798" s="8">
        <f>YEAR(Tabla1[[#This Row],[Date]])</f>
        <v>2022</v>
      </c>
    </row>
    <row r="1799" spans="1:19" x14ac:dyDescent="0.2">
      <c r="A1799">
        <v>1798</v>
      </c>
      <c r="B1799" s="1">
        <v>44772</v>
      </c>
      <c r="C1799" t="s">
        <v>261</v>
      </c>
      <c r="D1799" t="s">
        <v>1114</v>
      </c>
      <c r="E1799">
        <v>1</v>
      </c>
      <c r="F1799" t="s">
        <v>734</v>
      </c>
      <c r="G1799" t="s">
        <v>735</v>
      </c>
      <c r="H1799" t="s">
        <v>858</v>
      </c>
      <c r="M1799" s="2">
        <v>34000</v>
      </c>
      <c r="N1799" s="2">
        <v>55000</v>
      </c>
      <c r="O1799" s="2">
        <f>IF(Tabla1[[#This Row],[Mov]]="VNT",Tabla1[[#This Row],[Sale]]-Tabla1[[#This Row],[Cost]],-Tabla1[[#This Row],[Cost]]*Tabla1[[#This Row],[Cant]])</f>
        <v>-34000</v>
      </c>
      <c r="P1799" s="8">
        <f>IF(Tabla1[[#This Row],[Mov]]="VNT",-Tabla1[[#This Row],[Cant]],Tabla1[[#This Row],[Cant]])</f>
        <v>1</v>
      </c>
      <c r="Q1799" s="8">
        <f>DAY(Tabla1[[#This Row],[Date]])</f>
        <v>30</v>
      </c>
      <c r="R1799" s="8">
        <f>MONTH(Tabla1[[#This Row],[Date]])</f>
        <v>7</v>
      </c>
      <c r="S1799" s="8">
        <f>YEAR(Tabla1[[#This Row],[Date]])</f>
        <v>2022</v>
      </c>
    </row>
    <row r="1800" spans="1:19" x14ac:dyDescent="0.2">
      <c r="A1800">
        <v>1799</v>
      </c>
      <c r="B1800" s="1">
        <v>44772</v>
      </c>
      <c r="C1800" t="s">
        <v>261</v>
      </c>
      <c r="D1800" t="s">
        <v>1114</v>
      </c>
      <c r="E1800">
        <v>1</v>
      </c>
      <c r="F1800" t="s">
        <v>47</v>
      </c>
      <c r="G1800" t="s">
        <v>266</v>
      </c>
      <c r="H1800" t="s">
        <v>1116</v>
      </c>
      <c r="M1800" s="2">
        <v>12000</v>
      </c>
      <c r="N1800" s="2">
        <v>24000</v>
      </c>
      <c r="O1800" s="2">
        <f>IF(Tabla1[[#This Row],[Mov]]="VNT",Tabla1[[#This Row],[Sale]]-Tabla1[[#This Row],[Cost]],-Tabla1[[#This Row],[Cost]]*Tabla1[[#This Row],[Cant]])</f>
        <v>-12000</v>
      </c>
      <c r="P1800" s="8">
        <f>IF(Tabla1[[#This Row],[Mov]]="VNT",-Tabla1[[#This Row],[Cant]],Tabla1[[#This Row],[Cant]])</f>
        <v>1</v>
      </c>
      <c r="Q1800" s="8">
        <f>DAY(Tabla1[[#This Row],[Date]])</f>
        <v>30</v>
      </c>
      <c r="R1800" s="8">
        <f>MONTH(Tabla1[[#This Row],[Date]])</f>
        <v>7</v>
      </c>
      <c r="S1800" s="8">
        <f>YEAR(Tabla1[[#This Row],[Date]])</f>
        <v>2022</v>
      </c>
    </row>
    <row r="1801" spans="1:19" x14ac:dyDescent="0.2">
      <c r="A1801">
        <v>1800</v>
      </c>
      <c r="B1801" s="1">
        <v>44772</v>
      </c>
      <c r="C1801" t="s">
        <v>261</v>
      </c>
      <c r="D1801" t="s">
        <v>1114</v>
      </c>
      <c r="E1801">
        <v>2</v>
      </c>
      <c r="F1801" t="s">
        <v>47</v>
      </c>
      <c r="G1801" t="s">
        <v>266</v>
      </c>
      <c r="H1801" t="s">
        <v>1117</v>
      </c>
      <c r="M1801" s="2">
        <v>2500</v>
      </c>
      <c r="N1801" s="2">
        <v>6000</v>
      </c>
      <c r="O1801" s="2">
        <f>IF(Tabla1[[#This Row],[Mov]]="VNT",Tabla1[[#This Row],[Sale]]-Tabla1[[#This Row],[Cost]],-Tabla1[[#This Row],[Cost]]*Tabla1[[#This Row],[Cant]])</f>
        <v>-5000</v>
      </c>
      <c r="P1801" s="8">
        <f>IF(Tabla1[[#This Row],[Mov]]="VNT",-Tabla1[[#This Row],[Cant]],Tabla1[[#This Row],[Cant]])</f>
        <v>2</v>
      </c>
      <c r="Q1801" s="8">
        <f>DAY(Tabla1[[#This Row],[Date]])</f>
        <v>30</v>
      </c>
      <c r="R1801" s="8">
        <f>MONTH(Tabla1[[#This Row],[Date]])</f>
        <v>7</v>
      </c>
      <c r="S1801" s="8">
        <f>YEAR(Tabla1[[#This Row],[Date]])</f>
        <v>2022</v>
      </c>
    </row>
    <row r="1802" spans="1:19" x14ac:dyDescent="0.2">
      <c r="A1802">
        <v>1801</v>
      </c>
      <c r="B1802" s="1">
        <v>44772</v>
      </c>
      <c r="C1802" t="s">
        <v>261</v>
      </c>
      <c r="D1802" t="s">
        <v>1114</v>
      </c>
      <c r="E1802">
        <v>1</v>
      </c>
      <c r="F1802" t="s">
        <v>47</v>
      </c>
      <c r="G1802" t="s">
        <v>670</v>
      </c>
      <c r="H1802" t="s">
        <v>1123</v>
      </c>
      <c r="I1802" t="s">
        <v>91</v>
      </c>
      <c r="J1802" t="s">
        <v>23</v>
      </c>
      <c r="K1802" t="s">
        <v>18</v>
      </c>
      <c r="L1802" t="s">
        <v>87</v>
      </c>
      <c r="M1802" s="2">
        <v>12000</v>
      </c>
      <c r="N1802" s="2">
        <v>24000</v>
      </c>
      <c r="O1802" s="2">
        <f>IF(Tabla1[[#This Row],[Mov]]="VNT",Tabla1[[#This Row],[Sale]]-Tabla1[[#This Row],[Cost]],-Tabla1[[#This Row],[Cost]]*Tabla1[[#This Row],[Cant]])</f>
        <v>-12000</v>
      </c>
      <c r="P1802" s="8">
        <f>IF(Tabla1[[#This Row],[Mov]]="VNT",-Tabla1[[#This Row],[Cant]],Tabla1[[#This Row],[Cant]])</f>
        <v>1</v>
      </c>
      <c r="Q1802" s="8">
        <f>DAY(Tabla1[[#This Row],[Date]])</f>
        <v>30</v>
      </c>
      <c r="R1802" s="8">
        <f>MONTH(Tabla1[[#This Row],[Date]])</f>
        <v>7</v>
      </c>
      <c r="S1802" s="8">
        <f>YEAR(Tabla1[[#This Row],[Date]])</f>
        <v>2022</v>
      </c>
    </row>
    <row r="1803" spans="1:19" x14ac:dyDescent="0.2">
      <c r="A1803">
        <v>1802</v>
      </c>
      <c r="B1803" s="1">
        <v>44772</v>
      </c>
      <c r="C1803" t="s">
        <v>261</v>
      </c>
      <c r="D1803" t="s">
        <v>1114</v>
      </c>
      <c r="E1803">
        <v>1</v>
      </c>
      <c r="F1803" t="s">
        <v>47</v>
      </c>
      <c r="G1803" t="s">
        <v>333</v>
      </c>
      <c r="H1803" t="s">
        <v>1118</v>
      </c>
      <c r="M1803" s="2">
        <v>9000</v>
      </c>
      <c r="N1803" s="2">
        <v>19000</v>
      </c>
      <c r="O1803" s="2">
        <f>IF(Tabla1[[#This Row],[Mov]]="VNT",Tabla1[[#This Row],[Sale]]-Tabla1[[#This Row],[Cost]],-Tabla1[[#This Row],[Cost]]*Tabla1[[#This Row],[Cant]])</f>
        <v>-9000</v>
      </c>
      <c r="P1803" s="8">
        <f>IF(Tabla1[[#This Row],[Mov]]="VNT",-Tabla1[[#This Row],[Cant]],Tabla1[[#This Row],[Cant]])</f>
        <v>1</v>
      </c>
      <c r="Q1803" s="8">
        <f>DAY(Tabla1[[#This Row],[Date]])</f>
        <v>30</v>
      </c>
      <c r="R1803" s="8">
        <f>MONTH(Tabla1[[#This Row],[Date]])</f>
        <v>7</v>
      </c>
      <c r="S1803" s="8">
        <f>YEAR(Tabla1[[#This Row],[Date]])</f>
        <v>2022</v>
      </c>
    </row>
    <row r="1804" spans="1:19" x14ac:dyDescent="0.2">
      <c r="A1804">
        <v>1803</v>
      </c>
      <c r="B1804" s="1">
        <v>44772</v>
      </c>
      <c r="C1804" t="s">
        <v>261</v>
      </c>
      <c r="D1804" t="s">
        <v>1114</v>
      </c>
      <c r="E1804">
        <v>2</v>
      </c>
      <c r="F1804" t="s">
        <v>15</v>
      </c>
      <c r="G1804" t="s">
        <v>266</v>
      </c>
      <c r="H1804" t="s">
        <v>16</v>
      </c>
      <c r="M1804" s="2">
        <v>4000</v>
      </c>
      <c r="N1804" s="2">
        <v>10000</v>
      </c>
      <c r="O1804" s="2">
        <f>IF(Tabla1[[#This Row],[Mov]]="VNT",Tabla1[[#This Row],[Sale]]-Tabla1[[#This Row],[Cost]],-Tabla1[[#This Row],[Cost]]*Tabla1[[#This Row],[Cant]])</f>
        <v>-8000</v>
      </c>
      <c r="P1804" s="8">
        <f>IF(Tabla1[[#This Row],[Mov]]="VNT",-Tabla1[[#This Row],[Cant]],Tabla1[[#This Row],[Cant]])</f>
        <v>2</v>
      </c>
      <c r="Q1804" s="8">
        <f>DAY(Tabla1[[#This Row],[Date]])</f>
        <v>30</v>
      </c>
      <c r="R1804" s="8">
        <f>MONTH(Tabla1[[#This Row],[Date]])</f>
        <v>7</v>
      </c>
      <c r="S1804" s="8">
        <f>YEAR(Tabla1[[#This Row],[Date]])</f>
        <v>2022</v>
      </c>
    </row>
    <row r="1805" spans="1:19" x14ac:dyDescent="0.2">
      <c r="A1805">
        <v>1804</v>
      </c>
      <c r="B1805" s="1">
        <v>44772</v>
      </c>
      <c r="C1805" t="s">
        <v>261</v>
      </c>
      <c r="D1805" t="s">
        <v>1114</v>
      </c>
      <c r="E1805">
        <v>3</v>
      </c>
      <c r="F1805" t="s">
        <v>15</v>
      </c>
      <c r="G1805" t="s">
        <v>266</v>
      </c>
      <c r="H1805" t="s">
        <v>16</v>
      </c>
      <c r="M1805" s="2">
        <v>4500</v>
      </c>
      <c r="N1805" s="2">
        <v>10000</v>
      </c>
      <c r="O1805" s="2">
        <f>IF(Tabla1[[#This Row],[Mov]]="VNT",Tabla1[[#This Row],[Sale]]-Tabla1[[#This Row],[Cost]],-Tabla1[[#This Row],[Cost]]*Tabla1[[#This Row],[Cant]])</f>
        <v>-13500</v>
      </c>
      <c r="P1805" s="8">
        <f>IF(Tabla1[[#This Row],[Mov]]="VNT",-Tabla1[[#This Row],[Cant]],Tabla1[[#This Row],[Cant]])</f>
        <v>3</v>
      </c>
      <c r="Q1805" s="8">
        <f>DAY(Tabla1[[#This Row],[Date]])</f>
        <v>30</v>
      </c>
      <c r="R1805" s="8">
        <f>MONTH(Tabla1[[#This Row],[Date]])</f>
        <v>7</v>
      </c>
      <c r="S1805" s="8">
        <f>YEAR(Tabla1[[#This Row],[Date]])</f>
        <v>2022</v>
      </c>
    </row>
    <row r="1806" spans="1:19" x14ac:dyDescent="0.2">
      <c r="A1806">
        <v>1805</v>
      </c>
      <c r="B1806" s="1">
        <v>44772</v>
      </c>
      <c r="C1806" t="s">
        <v>261</v>
      </c>
      <c r="D1806" t="s">
        <v>1114</v>
      </c>
      <c r="E1806">
        <v>1</v>
      </c>
      <c r="F1806" t="s">
        <v>15</v>
      </c>
      <c r="G1806" t="s">
        <v>266</v>
      </c>
      <c r="H1806" t="s">
        <v>1119</v>
      </c>
      <c r="M1806" s="2">
        <v>5000</v>
      </c>
      <c r="N1806" s="2">
        <v>14000</v>
      </c>
      <c r="O1806" s="2">
        <f>IF(Tabla1[[#This Row],[Mov]]="VNT",Tabla1[[#This Row],[Sale]]-Tabla1[[#This Row],[Cost]],-Tabla1[[#This Row],[Cost]]*Tabla1[[#This Row],[Cant]])</f>
        <v>-5000</v>
      </c>
      <c r="P1806" s="8">
        <f>IF(Tabla1[[#This Row],[Mov]]="VNT",-Tabla1[[#This Row],[Cant]],Tabla1[[#This Row],[Cant]])</f>
        <v>1</v>
      </c>
      <c r="Q1806" s="8">
        <f>DAY(Tabla1[[#This Row],[Date]])</f>
        <v>30</v>
      </c>
      <c r="R1806" s="8">
        <f>MONTH(Tabla1[[#This Row],[Date]])</f>
        <v>7</v>
      </c>
      <c r="S1806" s="8">
        <f>YEAR(Tabla1[[#This Row],[Date]])</f>
        <v>2022</v>
      </c>
    </row>
    <row r="1807" spans="1:19" x14ac:dyDescent="0.2">
      <c r="A1807">
        <v>1806</v>
      </c>
      <c r="B1807" s="1">
        <v>44772</v>
      </c>
      <c r="C1807" t="s">
        <v>261</v>
      </c>
      <c r="D1807" t="s">
        <v>1114</v>
      </c>
      <c r="E1807">
        <v>1</v>
      </c>
      <c r="F1807" t="s">
        <v>127</v>
      </c>
      <c r="G1807" t="s">
        <v>266</v>
      </c>
      <c r="H1807" t="s">
        <v>1120</v>
      </c>
      <c r="M1807" s="2">
        <v>7000</v>
      </c>
      <c r="N1807" s="2">
        <v>19000</v>
      </c>
      <c r="O1807" s="2">
        <f>IF(Tabla1[[#This Row],[Mov]]="VNT",Tabla1[[#This Row],[Sale]]-Tabla1[[#This Row],[Cost]],-Tabla1[[#This Row],[Cost]]*Tabla1[[#This Row],[Cant]])</f>
        <v>-7000</v>
      </c>
      <c r="P1807" s="8">
        <f>IF(Tabla1[[#This Row],[Mov]]="VNT",-Tabla1[[#This Row],[Cant]],Tabla1[[#This Row],[Cant]])</f>
        <v>1</v>
      </c>
      <c r="Q1807" s="8">
        <f>DAY(Tabla1[[#This Row],[Date]])</f>
        <v>30</v>
      </c>
      <c r="R1807" s="8">
        <f>MONTH(Tabla1[[#This Row],[Date]])</f>
        <v>7</v>
      </c>
      <c r="S1807" s="8">
        <f>YEAR(Tabla1[[#This Row],[Date]])</f>
        <v>2022</v>
      </c>
    </row>
    <row r="1808" spans="1:19" x14ac:dyDescent="0.2">
      <c r="A1808">
        <v>1807</v>
      </c>
      <c r="B1808" s="1">
        <v>44772</v>
      </c>
      <c r="C1808" t="s">
        <v>261</v>
      </c>
      <c r="D1808" t="s">
        <v>1114</v>
      </c>
      <c r="E1808">
        <v>2</v>
      </c>
      <c r="F1808" t="s">
        <v>47</v>
      </c>
      <c r="G1808" t="s">
        <v>266</v>
      </c>
      <c r="H1808" t="s">
        <v>1121</v>
      </c>
      <c r="M1808" s="2">
        <v>5000</v>
      </c>
      <c r="N1808" s="2">
        <v>10000</v>
      </c>
      <c r="O1808" s="2">
        <f>IF(Tabla1[[#This Row],[Mov]]="VNT",Tabla1[[#This Row],[Sale]]-Tabla1[[#This Row],[Cost]],-Tabla1[[#This Row],[Cost]]*Tabla1[[#This Row],[Cant]])</f>
        <v>-10000</v>
      </c>
      <c r="P1808" s="8">
        <f>IF(Tabla1[[#This Row],[Mov]]="VNT",-Tabla1[[#This Row],[Cant]],Tabla1[[#This Row],[Cant]])</f>
        <v>2</v>
      </c>
      <c r="Q1808" s="8">
        <f>DAY(Tabla1[[#This Row],[Date]])</f>
        <v>30</v>
      </c>
      <c r="R1808" s="8">
        <f>MONTH(Tabla1[[#This Row],[Date]])</f>
        <v>7</v>
      </c>
      <c r="S1808" s="8">
        <f>YEAR(Tabla1[[#This Row],[Date]])</f>
        <v>2022</v>
      </c>
    </row>
    <row r="1809" spans="1:19" x14ac:dyDescent="0.2">
      <c r="A1809">
        <v>1808</v>
      </c>
      <c r="B1809" s="1">
        <v>44772</v>
      </c>
      <c r="C1809" t="s">
        <v>261</v>
      </c>
      <c r="D1809" t="s">
        <v>1114</v>
      </c>
      <c r="E1809">
        <v>1</v>
      </c>
      <c r="F1809" t="s">
        <v>48</v>
      </c>
      <c r="G1809" t="s">
        <v>852</v>
      </c>
      <c r="H1809" t="s">
        <v>1122</v>
      </c>
      <c r="M1809" s="2">
        <v>95000</v>
      </c>
      <c r="N1809" s="2">
        <v>134000</v>
      </c>
      <c r="O1809" s="2">
        <f>IF(Tabla1[[#This Row],[Mov]]="VNT",Tabla1[[#This Row],[Sale]]-Tabla1[[#This Row],[Cost]],-Tabla1[[#This Row],[Cost]]*Tabla1[[#This Row],[Cant]])</f>
        <v>-95000</v>
      </c>
      <c r="P1809" s="8">
        <f>IF(Tabla1[[#This Row],[Mov]]="VNT",-Tabla1[[#This Row],[Cant]],Tabla1[[#This Row],[Cant]])</f>
        <v>1</v>
      </c>
      <c r="Q1809" s="8">
        <f>DAY(Tabla1[[#This Row],[Date]])</f>
        <v>30</v>
      </c>
      <c r="R1809" s="8">
        <f>MONTH(Tabla1[[#This Row],[Date]])</f>
        <v>7</v>
      </c>
      <c r="S1809" s="8">
        <f>YEAR(Tabla1[[#This Row],[Date]])</f>
        <v>2022</v>
      </c>
    </row>
    <row r="1810" spans="1:19" x14ac:dyDescent="0.2">
      <c r="A1810">
        <v>1809</v>
      </c>
      <c r="B1810" s="1">
        <v>44772</v>
      </c>
      <c r="C1810" t="s">
        <v>260</v>
      </c>
      <c r="D1810" t="s">
        <v>332</v>
      </c>
      <c r="E1810">
        <v>1</v>
      </c>
      <c r="F1810" t="s">
        <v>116</v>
      </c>
      <c r="G1810" t="s">
        <v>347</v>
      </c>
      <c r="H1810" t="s">
        <v>518</v>
      </c>
      <c r="M1810" s="2">
        <v>2805</v>
      </c>
      <c r="N1810" s="2">
        <v>3000</v>
      </c>
      <c r="O1810" s="2">
        <f>IF(Tabla1[[#This Row],[Mov]]="VNT",Tabla1[[#This Row],[Sale]]-Tabla1[[#This Row],[Cost]],-Tabla1[[#This Row],[Cost]]*Tabla1[[#This Row],[Cant]])</f>
        <v>195</v>
      </c>
      <c r="P1810" s="8">
        <f>IF(Tabla1[[#This Row],[Mov]]="VNT",-Tabla1[[#This Row],[Cant]],Tabla1[[#This Row],[Cant]])</f>
        <v>-1</v>
      </c>
      <c r="Q1810" s="8">
        <f>DAY(Tabla1[[#This Row],[Date]])</f>
        <v>30</v>
      </c>
      <c r="R1810" s="8">
        <f>MONTH(Tabla1[[#This Row],[Date]])</f>
        <v>7</v>
      </c>
      <c r="S1810" s="8">
        <f>YEAR(Tabla1[[#This Row],[Date]])</f>
        <v>2022</v>
      </c>
    </row>
    <row r="1811" spans="1:19" x14ac:dyDescent="0.2">
      <c r="A1811">
        <v>1810</v>
      </c>
      <c r="B1811" s="1">
        <v>44772</v>
      </c>
      <c r="C1811" t="s">
        <v>260</v>
      </c>
      <c r="D1811" t="s">
        <v>332</v>
      </c>
      <c r="E1811">
        <v>1</v>
      </c>
      <c r="F1811" t="s">
        <v>116</v>
      </c>
      <c r="G1811" t="s">
        <v>349</v>
      </c>
      <c r="H1811" t="s">
        <v>568</v>
      </c>
      <c r="M1811" s="2">
        <v>935</v>
      </c>
      <c r="N1811" s="2">
        <v>1000</v>
      </c>
      <c r="O1811" s="2">
        <f>IF(Tabla1[[#This Row],[Mov]]="VNT",Tabla1[[#This Row],[Sale]]-Tabla1[[#This Row],[Cost]],-Tabla1[[#This Row],[Cost]]*Tabla1[[#This Row],[Cant]])</f>
        <v>65</v>
      </c>
      <c r="P1811" s="8">
        <f>IF(Tabla1[[#This Row],[Mov]]="VNT",-Tabla1[[#This Row],[Cant]],Tabla1[[#This Row],[Cant]])</f>
        <v>-1</v>
      </c>
      <c r="Q1811" s="8">
        <f>DAY(Tabla1[[#This Row],[Date]])</f>
        <v>30</v>
      </c>
      <c r="R1811" s="8">
        <f>MONTH(Tabla1[[#This Row],[Date]])</f>
        <v>7</v>
      </c>
      <c r="S1811" s="8">
        <f>YEAR(Tabla1[[#This Row],[Date]])</f>
        <v>2022</v>
      </c>
    </row>
    <row r="1812" spans="1:19" x14ac:dyDescent="0.2">
      <c r="A1812">
        <v>1811</v>
      </c>
      <c r="B1812" s="1">
        <v>44772</v>
      </c>
      <c r="C1812" t="s">
        <v>260</v>
      </c>
      <c r="D1812" t="s">
        <v>332</v>
      </c>
      <c r="E1812">
        <v>1</v>
      </c>
      <c r="F1812" t="s">
        <v>116</v>
      </c>
      <c r="G1812" t="s">
        <v>382</v>
      </c>
      <c r="H1812" t="s">
        <v>514</v>
      </c>
      <c r="M1812" s="2">
        <v>5610</v>
      </c>
      <c r="N1812" s="2">
        <v>6000</v>
      </c>
      <c r="O1812" s="2">
        <f>IF(Tabla1[[#This Row],[Mov]]="VNT",Tabla1[[#This Row],[Sale]]-Tabla1[[#This Row],[Cost]],-Tabla1[[#This Row],[Cost]]*Tabla1[[#This Row],[Cant]])</f>
        <v>390</v>
      </c>
      <c r="P1812" s="8">
        <f>IF(Tabla1[[#This Row],[Mov]]="VNT",-Tabla1[[#This Row],[Cant]],Tabla1[[#This Row],[Cant]])</f>
        <v>-1</v>
      </c>
      <c r="Q1812" s="8">
        <f>DAY(Tabla1[[#This Row],[Date]])</f>
        <v>30</v>
      </c>
      <c r="R1812" s="8">
        <f>MONTH(Tabla1[[#This Row],[Date]])</f>
        <v>7</v>
      </c>
      <c r="S1812" s="8">
        <f>YEAR(Tabla1[[#This Row],[Date]])</f>
        <v>2022</v>
      </c>
    </row>
    <row r="1813" spans="1:19" x14ac:dyDescent="0.2">
      <c r="A1813">
        <v>1812</v>
      </c>
      <c r="B1813" s="1">
        <v>44772</v>
      </c>
      <c r="C1813" t="s">
        <v>260</v>
      </c>
      <c r="D1813" t="s">
        <v>332</v>
      </c>
      <c r="E1813">
        <v>1</v>
      </c>
      <c r="F1813" t="s">
        <v>116</v>
      </c>
      <c r="G1813" t="s">
        <v>382</v>
      </c>
      <c r="H1813" t="s">
        <v>514</v>
      </c>
      <c r="M1813" s="2">
        <v>5610</v>
      </c>
      <c r="N1813" s="2">
        <v>6000</v>
      </c>
      <c r="O1813" s="2">
        <f>IF(Tabla1[[#This Row],[Mov]]="VNT",Tabla1[[#This Row],[Sale]]-Tabla1[[#This Row],[Cost]],-Tabla1[[#This Row],[Cost]]*Tabla1[[#This Row],[Cant]])</f>
        <v>390</v>
      </c>
      <c r="P1813" s="8">
        <f>IF(Tabla1[[#This Row],[Mov]]="VNT",-Tabla1[[#This Row],[Cant]],Tabla1[[#This Row],[Cant]])</f>
        <v>-1</v>
      </c>
      <c r="Q1813" s="8">
        <f>DAY(Tabla1[[#This Row],[Date]])</f>
        <v>30</v>
      </c>
      <c r="R1813" s="8">
        <f>MONTH(Tabla1[[#This Row],[Date]])</f>
        <v>7</v>
      </c>
      <c r="S1813" s="8">
        <f>YEAR(Tabla1[[#This Row],[Date]])</f>
        <v>2022</v>
      </c>
    </row>
    <row r="1814" spans="1:19" x14ac:dyDescent="0.2">
      <c r="A1814">
        <v>1813</v>
      </c>
      <c r="B1814" s="1">
        <v>44773</v>
      </c>
      <c r="C1814" t="s">
        <v>260</v>
      </c>
      <c r="D1814" t="s">
        <v>332</v>
      </c>
      <c r="E1814">
        <v>1</v>
      </c>
      <c r="F1814" t="s">
        <v>224</v>
      </c>
      <c r="G1814" t="s">
        <v>263</v>
      </c>
      <c r="H1814" t="s">
        <v>1018</v>
      </c>
      <c r="M1814" s="2">
        <v>8500</v>
      </c>
      <c r="N1814" s="2">
        <v>20000</v>
      </c>
      <c r="O1814" s="2">
        <f>IF(Tabla1[[#This Row],[Mov]]="VNT",Tabla1[[#This Row],[Sale]]-Tabla1[[#This Row],[Cost]],-Tabla1[[#This Row],[Cost]]*Tabla1[[#This Row],[Cant]])</f>
        <v>11500</v>
      </c>
      <c r="P1814" s="8">
        <f>IF(Tabla1[[#This Row],[Mov]]="VNT",-Tabla1[[#This Row],[Cant]],Tabla1[[#This Row],[Cant]])</f>
        <v>-1</v>
      </c>
      <c r="Q1814" s="8">
        <f>DAY(Tabla1[[#This Row],[Date]])</f>
        <v>31</v>
      </c>
      <c r="R1814" s="8">
        <f>MONTH(Tabla1[[#This Row],[Date]])</f>
        <v>7</v>
      </c>
      <c r="S1814" s="8">
        <f>YEAR(Tabla1[[#This Row],[Date]])</f>
        <v>2022</v>
      </c>
    </row>
    <row r="1815" spans="1:19" x14ac:dyDescent="0.2">
      <c r="A1815">
        <v>1814</v>
      </c>
      <c r="B1815" s="1">
        <v>44773</v>
      </c>
      <c r="C1815" t="s">
        <v>260</v>
      </c>
      <c r="D1815" t="s">
        <v>332</v>
      </c>
      <c r="E1815">
        <v>1</v>
      </c>
      <c r="F1815" t="s">
        <v>342</v>
      </c>
      <c r="G1815" t="s">
        <v>272</v>
      </c>
      <c r="H1815" t="s">
        <v>309</v>
      </c>
      <c r="M1815" s="2">
        <v>1000</v>
      </c>
      <c r="N1815" s="2">
        <v>10000</v>
      </c>
      <c r="O1815" s="2">
        <f>IF(Tabla1[[#This Row],[Mov]]="VNT",Tabla1[[#This Row],[Sale]]-Tabla1[[#This Row],[Cost]],-Tabla1[[#This Row],[Cost]]*Tabla1[[#This Row],[Cant]])</f>
        <v>9000</v>
      </c>
      <c r="P1815" s="8">
        <f>IF(Tabla1[[#This Row],[Mov]]="VNT",-Tabla1[[#This Row],[Cant]],Tabla1[[#This Row],[Cant]])</f>
        <v>-1</v>
      </c>
      <c r="Q1815" s="8">
        <f>DAY(Tabla1[[#This Row],[Date]])</f>
        <v>31</v>
      </c>
      <c r="R1815" s="8">
        <f>MONTH(Tabla1[[#This Row],[Date]])</f>
        <v>7</v>
      </c>
      <c r="S1815" s="8">
        <f>YEAR(Tabla1[[#This Row],[Date]])</f>
        <v>2022</v>
      </c>
    </row>
    <row r="1816" spans="1:19" x14ac:dyDescent="0.2">
      <c r="A1816">
        <v>1815</v>
      </c>
      <c r="B1816" s="1">
        <v>44773</v>
      </c>
      <c r="C1816" t="s">
        <v>260</v>
      </c>
      <c r="D1816" t="s">
        <v>332</v>
      </c>
      <c r="E1816">
        <v>1</v>
      </c>
      <c r="F1816" t="s">
        <v>717</v>
      </c>
      <c r="G1816" t="s">
        <v>266</v>
      </c>
      <c r="H1816" t="s">
        <v>1080</v>
      </c>
      <c r="M1816" s="2">
        <v>7500</v>
      </c>
      <c r="N1816" s="2">
        <v>19000</v>
      </c>
      <c r="O1816" s="2">
        <f>IF(Tabla1[[#This Row],[Mov]]="VNT",Tabla1[[#This Row],[Sale]]-Tabla1[[#This Row],[Cost]],-Tabla1[[#This Row],[Cost]]*Tabla1[[#This Row],[Cant]])</f>
        <v>11500</v>
      </c>
      <c r="P1816" s="8">
        <f>IF(Tabla1[[#This Row],[Mov]]="VNT",-Tabla1[[#This Row],[Cant]],Tabla1[[#This Row],[Cant]])</f>
        <v>-1</v>
      </c>
      <c r="Q1816" s="8">
        <f>DAY(Tabla1[[#This Row],[Date]])</f>
        <v>31</v>
      </c>
      <c r="R1816" s="8">
        <f>MONTH(Tabla1[[#This Row],[Date]])</f>
        <v>7</v>
      </c>
      <c r="S1816" s="8">
        <f>YEAR(Tabla1[[#This Row],[Date]])</f>
        <v>2022</v>
      </c>
    </row>
    <row r="1817" spans="1:19" x14ac:dyDescent="0.2">
      <c r="A1817">
        <v>1816</v>
      </c>
      <c r="B1817" s="1">
        <v>44773</v>
      </c>
      <c r="C1817" t="s">
        <v>260</v>
      </c>
      <c r="D1817" t="s">
        <v>332</v>
      </c>
      <c r="E1817">
        <v>1</v>
      </c>
      <c r="F1817" t="s">
        <v>225</v>
      </c>
      <c r="G1817" t="s">
        <v>263</v>
      </c>
      <c r="H1817" t="s">
        <v>496</v>
      </c>
      <c r="M1817" s="2">
        <v>2000</v>
      </c>
      <c r="N1817" s="2">
        <v>10000</v>
      </c>
      <c r="O1817" s="2">
        <f>IF(Tabla1[[#This Row],[Mov]]="VNT",Tabla1[[#This Row],[Sale]]-Tabla1[[#This Row],[Cost]],-Tabla1[[#This Row],[Cost]]*Tabla1[[#This Row],[Cant]])</f>
        <v>8000</v>
      </c>
      <c r="P1817" s="8">
        <f>IF(Tabla1[[#This Row],[Mov]]="VNT",-Tabla1[[#This Row],[Cant]],Tabla1[[#This Row],[Cant]])</f>
        <v>-1</v>
      </c>
      <c r="Q1817" s="8">
        <f>DAY(Tabla1[[#This Row],[Date]])</f>
        <v>31</v>
      </c>
      <c r="R1817" s="8">
        <f>MONTH(Tabla1[[#This Row],[Date]])</f>
        <v>7</v>
      </c>
      <c r="S1817" s="8">
        <f>YEAR(Tabla1[[#This Row],[Date]])</f>
        <v>2022</v>
      </c>
    </row>
    <row r="1818" spans="1:19" x14ac:dyDescent="0.2">
      <c r="A1818">
        <v>1817</v>
      </c>
      <c r="B1818" s="1">
        <v>44773</v>
      </c>
      <c r="C1818" t="s">
        <v>260</v>
      </c>
      <c r="D1818" t="s">
        <v>332</v>
      </c>
      <c r="E1818">
        <v>1</v>
      </c>
      <c r="F1818" t="s">
        <v>734</v>
      </c>
      <c r="G1818" t="s">
        <v>735</v>
      </c>
      <c r="H1818" t="s">
        <v>858</v>
      </c>
      <c r="M1818" s="2">
        <v>34000</v>
      </c>
      <c r="N1818" s="2">
        <v>55000</v>
      </c>
      <c r="O1818" s="2">
        <f>IF(Tabla1[[#This Row],[Mov]]="VNT",Tabla1[[#This Row],[Sale]]-Tabla1[[#This Row],[Cost]],-Tabla1[[#This Row],[Cost]]*Tabla1[[#This Row],[Cant]])</f>
        <v>21000</v>
      </c>
      <c r="P1818" s="8">
        <f>IF(Tabla1[[#This Row],[Mov]]="VNT",-Tabla1[[#This Row],[Cant]],Tabla1[[#This Row],[Cant]])</f>
        <v>-1</v>
      </c>
      <c r="Q1818" s="8">
        <f>DAY(Tabla1[[#This Row],[Date]])</f>
        <v>31</v>
      </c>
      <c r="R1818" s="8">
        <f>MONTH(Tabla1[[#This Row],[Date]])</f>
        <v>7</v>
      </c>
      <c r="S1818" s="8">
        <f>YEAR(Tabla1[[#This Row],[Date]])</f>
        <v>2022</v>
      </c>
    </row>
    <row r="1819" spans="1:19" x14ac:dyDescent="0.2">
      <c r="A1819">
        <v>1818</v>
      </c>
      <c r="B1819" s="1">
        <v>44773</v>
      </c>
      <c r="C1819" t="s">
        <v>260</v>
      </c>
      <c r="D1819" t="s">
        <v>332</v>
      </c>
      <c r="E1819">
        <v>1</v>
      </c>
      <c r="F1819" t="s">
        <v>21</v>
      </c>
      <c r="G1819" t="s">
        <v>333</v>
      </c>
      <c r="H1819" t="s">
        <v>240</v>
      </c>
      <c r="M1819" s="2">
        <v>7000</v>
      </c>
      <c r="N1819" s="2">
        <v>19000</v>
      </c>
      <c r="O1819" s="2">
        <f>IF(Tabla1[[#This Row],[Mov]]="VNT",Tabla1[[#This Row],[Sale]]-Tabla1[[#This Row],[Cost]],-Tabla1[[#This Row],[Cost]]*Tabla1[[#This Row],[Cant]])</f>
        <v>12000</v>
      </c>
      <c r="P1819" s="8">
        <f>IF(Tabla1[[#This Row],[Mov]]="VNT",-Tabla1[[#This Row],[Cant]],Tabla1[[#This Row],[Cant]])</f>
        <v>-1</v>
      </c>
      <c r="Q1819" s="8">
        <f>DAY(Tabla1[[#This Row],[Date]])</f>
        <v>31</v>
      </c>
      <c r="R1819" s="8">
        <f>MONTH(Tabla1[[#This Row],[Date]])</f>
        <v>7</v>
      </c>
      <c r="S1819" s="8">
        <f>YEAR(Tabla1[[#This Row],[Date]])</f>
        <v>2022</v>
      </c>
    </row>
    <row r="1820" spans="1:19" x14ac:dyDescent="0.2">
      <c r="A1820">
        <v>1819</v>
      </c>
      <c r="B1820" s="1">
        <v>44773</v>
      </c>
      <c r="C1820" t="s">
        <v>261</v>
      </c>
      <c r="D1820" t="s">
        <v>892</v>
      </c>
      <c r="E1820">
        <v>1</v>
      </c>
      <c r="F1820" t="s">
        <v>1126</v>
      </c>
      <c r="G1820" t="s">
        <v>262</v>
      </c>
      <c r="H1820" t="s">
        <v>1125</v>
      </c>
      <c r="M1820" s="2">
        <v>15000</v>
      </c>
      <c r="N1820" s="2">
        <v>0</v>
      </c>
      <c r="O1820" s="2">
        <f>IF(Tabla1[[#This Row],[Mov]]="VNT",Tabla1[[#This Row],[Sale]]-Tabla1[[#This Row],[Cost]],-Tabla1[[#This Row],[Cost]]*Tabla1[[#This Row],[Cant]])</f>
        <v>-15000</v>
      </c>
      <c r="P1820" s="8">
        <f>IF(Tabla1[[#This Row],[Mov]]="VNT",-Tabla1[[#This Row],[Cant]],Tabla1[[#This Row],[Cant]])</f>
        <v>1</v>
      </c>
      <c r="Q1820" s="8">
        <f>DAY(Tabla1[[#This Row],[Date]])</f>
        <v>31</v>
      </c>
      <c r="R1820" s="8">
        <f>MONTH(Tabla1[[#This Row],[Date]])</f>
        <v>7</v>
      </c>
      <c r="S1820" s="8">
        <f>YEAR(Tabla1[[#This Row],[Date]])</f>
        <v>2022</v>
      </c>
    </row>
    <row r="1821" spans="1:19" x14ac:dyDescent="0.2">
      <c r="A1821">
        <v>1820</v>
      </c>
      <c r="B1821" s="1">
        <v>44773</v>
      </c>
      <c r="C1821" t="s">
        <v>260</v>
      </c>
      <c r="D1821" t="s">
        <v>332</v>
      </c>
      <c r="E1821">
        <v>1</v>
      </c>
      <c r="F1821" t="s">
        <v>116</v>
      </c>
      <c r="G1821" t="s">
        <v>347</v>
      </c>
      <c r="H1821" t="s">
        <v>518</v>
      </c>
      <c r="M1821" s="2">
        <v>1870</v>
      </c>
      <c r="N1821" s="2">
        <v>2000</v>
      </c>
      <c r="O1821" s="2">
        <f>IF(Tabla1[[#This Row],[Mov]]="VNT",Tabla1[[#This Row],[Sale]]-Tabla1[[#This Row],[Cost]],-Tabla1[[#This Row],[Cost]]*Tabla1[[#This Row],[Cant]])</f>
        <v>130</v>
      </c>
      <c r="P1821" s="8">
        <f>IF(Tabla1[[#This Row],[Mov]]="VNT",-Tabla1[[#This Row],[Cant]],Tabla1[[#This Row],[Cant]])</f>
        <v>-1</v>
      </c>
      <c r="Q1821" s="8">
        <f>DAY(Tabla1[[#This Row],[Date]])</f>
        <v>31</v>
      </c>
      <c r="R1821" s="8">
        <f>MONTH(Tabla1[[#This Row],[Date]])</f>
        <v>7</v>
      </c>
      <c r="S1821" s="8">
        <f>YEAR(Tabla1[[#This Row],[Date]])</f>
        <v>2022</v>
      </c>
    </row>
    <row r="1822" spans="1:19" x14ac:dyDescent="0.2">
      <c r="A1822">
        <v>1821</v>
      </c>
      <c r="B1822" s="1">
        <v>44773</v>
      </c>
      <c r="C1822" t="s">
        <v>260</v>
      </c>
      <c r="D1822" t="s">
        <v>332</v>
      </c>
      <c r="E1822">
        <v>1</v>
      </c>
      <c r="F1822" t="s">
        <v>116</v>
      </c>
      <c r="G1822" t="s">
        <v>347</v>
      </c>
      <c r="H1822" t="s">
        <v>518</v>
      </c>
      <c r="M1822" s="2">
        <v>2805</v>
      </c>
      <c r="N1822" s="2">
        <v>3000</v>
      </c>
      <c r="O1822" s="2">
        <f>IF(Tabla1[[#This Row],[Mov]]="VNT",Tabla1[[#This Row],[Sale]]-Tabla1[[#This Row],[Cost]],-Tabla1[[#This Row],[Cost]]*Tabla1[[#This Row],[Cant]])</f>
        <v>195</v>
      </c>
      <c r="P1822" s="8">
        <f>IF(Tabla1[[#This Row],[Mov]]="VNT",-Tabla1[[#This Row],[Cant]],Tabla1[[#This Row],[Cant]])</f>
        <v>-1</v>
      </c>
      <c r="Q1822" s="8">
        <f>DAY(Tabla1[[#This Row],[Date]])</f>
        <v>31</v>
      </c>
      <c r="R1822" s="8">
        <f>MONTH(Tabla1[[#This Row],[Date]])</f>
        <v>7</v>
      </c>
      <c r="S1822" s="8">
        <f>YEAR(Tabla1[[#This Row],[Date]])</f>
        <v>2022</v>
      </c>
    </row>
    <row r="1823" spans="1:19" x14ac:dyDescent="0.2">
      <c r="A1823">
        <v>1822</v>
      </c>
      <c r="B1823" s="1">
        <v>44773</v>
      </c>
      <c r="C1823" t="s">
        <v>260</v>
      </c>
      <c r="D1823" t="s">
        <v>332</v>
      </c>
      <c r="E1823">
        <v>1</v>
      </c>
      <c r="F1823" t="s">
        <v>21</v>
      </c>
      <c r="G1823" t="s">
        <v>272</v>
      </c>
      <c r="H1823" t="s">
        <v>996</v>
      </c>
      <c r="M1823" s="2">
        <v>3000</v>
      </c>
      <c r="N1823" s="2">
        <v>12000</v>
      </c>
      <c r="O1823" s="2">
        <f>IF(Tabla1[[#This Row],[Mov]]="VNT",Tabla1[[#This Row],[Sale]]-Tabla1[[#This Row],[Cost]],-Tabla1[[#This Row],[Cost]]*Tabla1[[#This Row],[Cant]])</f>
        <v>9000</v>
      </c>
      <c r="P1823" s="8">
        <f>IF(Tabla1[[#This Row],[Mov]]="VNT",-Tabla1[[#This Row],[Cant]],Tabla1[[#This Row],[Cant]])</f>
        <v>-1</v>
      </c>
      <c r="Q1823" s="8">
        <f>DAY(Tabla1[[#This Row],[Date]])</f>
        <v>31</v>
      </c>
      <c r="R1823" s="8">
        <f>MONTH(Tabla1[[#This Row],[Date]])</f>
        <v>7</v>
      </c>
      <c r="S1823" s="8">
        <f>YEAR(Tabla1[[#This Row],[Date]])</f>
        <v>2022</v>
      </c>
    </row>
    <row r="1824" spans="1:19" x14ac:dyDescent="0.2">
      <c r="A1824">
        <v>1823</v>
      </c>
      <c r="B1824" s="1">
        <v>44773</v>
      </c>
      <c r="C1824" t="s">
        <v>260</v>
      </c>
      <c r="D1824" t="s">
        <v>332</v>
      </c>
      <c r="E1824">
        <v>1</v>
      </c>
      <c r="F1824" t="s">
        <v>116</v>
      </c>
      <c r="G1824" t="s">
        <v>347</v>
      </c>
      <c r="H1824" t="s">
        <v>518</v>
      </c>
      <c r="M1824" s="2">
        <v>5610</v>
      </c>
      <c r="N1824" s="2">
        <v>6000</v>
      </c>
      <c r="O1824" s="2">
        <f>IF(Tabla1[[#This Row],[Mov]]="VNT",Tabla1[[#This Row],[Sale]]-Tabla1[[#This Row],[Cost]],-Tabla1[[#This Row],[Cost]]*Tabla1[[#This Row],[Cant]])</f>
        <v>390</v>
      </c>
      <c r="P1824" s="8">
        <f>IF(Tabla1[[#This Row],[Mov]]="VNT",-Tabla1[[#This Row],[Cant]],Tabla1[[#This Row],[Cant]])</f>
        <v>-1</v>
      </c>
      <c r="Q1824" s="8">
        <f>DAY(Tabla1[[#This Row],[Date]])</f>
        <v>31</v>
      </c>
      <c r="R1824" s="8">
        <f>MONTH(Tabla1[[#This Row],[Date]])</f>
        <v>7</v>
      </c>
      <c r="S1824" s="8">
        <f>YEAR(Tabla1[[#This Row],[Date]])</f>
        <v>2022</v>
      </c>
    </row>
    <row r="1825" spans="1:19" x14ac:dyDescent="0.2">
      <c r="A1825">
        <v>1824</v>
      </c>
      <c r="B1825" s="1">
        <v>44773</v>
      </c>
      <c r="C1825" t="s">
        <v>260</v>
      </c>
      <c r="D1825" t="s">
        <v>332</v>
      </c>
      <c r="E1825">
        <v>1</v>
      </c>
      <c r="F1825" t="s">
        <v>455</v>
      </c>
      <c r="G1825" t="s">
        <v>349</v>
      </c>
      <c r="H1825" t="s">
        <v>457</v>
      </c>
      <c r="K1825" t="s">
        <v>1124</v>
      </c>
      <c r="M1825" s="2">
        <v>1000</v>
      </c>
      <c r="N1825" s="2">
        <v>3000</v>
      </c>
      <c r="O1825" s="2">
        <f>IF(Tabla1[[#This Row],[Mov]]="VNT",Tabla1[[#This Row],[Sale]]-Tabla1[[#This Row],[Cost]],-Tabla1[[#This Row],[Cost]]*Tabla1[[#This Row],[Cant]])</f>
        <v>2000</v>
      </c>
      <c r="P1825" s="8">
        <f>IF(Tabla1[[#This Row],[Mov]]="VNT",-Tabla1[[#This Row],[Cant]],Tabla1[[#This Row],[Cant]])</f>
        <v>-1</v>
      </c>
      <c r="Q1825" s="8">
        <f>DAY(Tabla1[[#This Row],[Date]])</f>
        <v>31</v>
      </c>
      <c r="R1825" s="8">
        <f>MONTH(Tabla1[[#This Row],[Date]])</f>
        <v>7</v>
      </c>
      <c r="S1825" s="8">
        <f>YEAR(Tabla1[[#This Row],[Date]])</f>
        <v>2022</v>
      </c>
    </row>
    <row r="1826" spans="1:19" x14ac:dyDescent="0.2">
      <c r="A1826">
        <v>1825</v>
      </c>
      <c r="B1826" s="1">
        <v>44773</v>
      </c>
      <c r="C1826" t="s">
        <v>260</v>
      </c>
      <c r="D1826" t="s">
        <v>332</v>
      </c>
      <c r="E1826">
        <v>1</v>
      </c>
      <c r="F1826" t="s">
        <v>458</v>
      </c>
      <c r="G1826" t="s">
        <v>284</v>
      </c>
      <c r="H1826" t="s">
        <v>649</v>
      </c>
      <c r="M1826" s="2">
        <v>0</v>
      </c>
      <c r="N1826" s="2">
        <v>2000</v>
      </c>
      <c r="O1826" s="2">
        <f>IF(Tabla1[[#This Row],[Mov]]="VNT",Tabla1[[#This Row],[Sale]]-Tabla1[[#This Row],[Cost]],-Tabla1[[#This Row],[Cost]]*Tabla1[[#This Row],[Cant]])</f>
        <v>2000</v>
      </c>
      <c r="P1826" s="8">
        <f>IF(Tabla1[[#This Row],[Mov]]="VNT",-Tabla1[[#This Row],[Cant]],Tabla1[[#This Row],[Cant]])</f>
        <v>-1</v>
      </c>
      <c r="Q1826" s="8">
        <f>DAY(Tabla1[[#This Row],[Date]])</f>
        <v>31</v>
      </c>
      <c r="R1826" s="8">
        <f>MONTH(Tabla1[[#This Row],[Date]])</f>
        <v>7</v>
      </c>
      <c r="S1826" s="8">
        <f>YEAR(Tabla1[[#This Row],[Date]])</f>
        <v>2022</v>
      </c>
    </row>
    <row r="1827" spans="1:19" x14ac:dyDescent="0.2">
      <c r="A1827">
        <v>1826</v>
      </c>
      <c r="B1827" s="1">
        <v>44773</v>
      </c>
      <c r="C1827" t="s">
        <v>260</v>
      </c>
      <c r="D1827" t="s">
        <v>332</v>
      </c>
      <c r="E1827">
        <v>1</v>
      </c>
      <c r="F1827" t="s">
        <v>342</v>
      </c>
      <c r="G1827" t="s">
        <v>273</v>
      </c>
      <c r="H1827" t="s">
        <v>1127</v>
      </c>
      <c r="M1827" s="2">
        <v>1000</v>
      </c>
      <c r="N1827" s="2">
        <v>10000</v>
      </c>
      <c r="O1827" s="2">
        <f>IF(Tabla1[[#This Row],[Mov]]="VNT",Tabla1[[#This Row],[Sale]]-Tabla1[[#This Row],[Cost]],-Tabla1[[#This Row],[Cost]]*Tabla1[[#This Row],[Cant]])</f>
        <v>9000</v>
      </c>
      <c r="P1827" s="8">
        <f>IF(Tabla1[[#This Row],[Mov]]="VNT",-Tabla1[[#This Row],[Cant]],Tabla1[[#This Row],[Cant]])</f>
        <v>-1</v>
      </c>
      <c r="Q1827" s="8">
        <f>DAY(Tabla1[[#This Row],[Date]])</f>
        <v>31</v>
      </c>
      <c r="R1827" s="8">
        <f>MONTH(Tabla1[[#This Row],[Date]])</f>
        <v>7</v>
      </c>
      <c r="S1827" s="8">
        <f>YEAR(Tabla1[[#This Row],[Date]])</f>
        <v>2022</v>
      </c>
    </row>
    <row r="1828" spans="1:19" x14ac:dyDescent="0.2">
      <c r="A1828">
        <v>1827</v>
      </c>
      <c r="B1828" s="1">
        <v>44773</v>
      </c>
      <c r="C1828" t="s">
        <v>260</v>
      </c>
      <c r="D1828" t="s">
        <v>332</v>
      </c>
      <c r="E1828">
        <v>1</v>
      </c>
      <c r="F1828" t="s">
        <v>586</v>
      </c>
      <c r="G1828" t="s">
        <v>273</v>
      </c>
      <c r="H1828" t="s">
        <v>1127</v>
      </c>
      <c r="M1828" s="2">
        <v>8000</v>
      </c>
      <c r="N1828" s="2">
        <v>20000</v>
      </c>
      <c r="O1828" s="2">
        <f>IF(Tabla1[[#This Row],[Mov]]="VNT",Tabla1[[#This Row],[Sale]]-Tabla1[[#This Row],[Cost]],-Tabla1[[#This Row],[Cost]]*Tabla1[[#This Row],[Cant]])</f>
        <v>12000</v>
      </c>
      <c r="P1828" s="8">
        <f>IF(Tabla1[[#This Row],[Mov]]="VNT",-Tabla1[[#This Row],[Cant]],Tabla1[[#This Row],[Cant]])</f>
        <v>-1</v>
      </c>
      <c r="Q1828" s="8">
        <f>DAY(Tabla1[[#This Row],[Date]])</f>
        <v>31</v>
      </c>
      <c r="R1828" s="8">
        <f>MONTH(Tabla1[[#This Row],[Date]])</f>
        <v>7</v>
      </c>
      <c r="S1828" s="8">
        <f>YEAR(Tabla1[[#This Row],[Date]])</f>
        <v>2022</v>
      </c>
    </row>
    <row r="1829" spans="1:19" x14ac:dyDescent="0.2">
      <c r="A1829">
        <v>1828</v>
      </c>
      <c r="B1829" s="1">
        <v>44773</v>
      </c>
      <c r="C1829" t="s">
        <v>260</v>
      </c>
      <c r="D1829" t="s">
        <v>332</v>
      </c>
      <c r="E1829">
        <v>1</v>
      </c>
      <c r="F1829" t="s">
        <v>458</v>
      </c>
      <c r="G1829" t="s">
        <v>272</v>
      </c>
      <c r="H1829" t="s">
        <v>1128</v>
      </c>
      <c r="M1829" s="2">
        <v>0</v>
      </c>
      <c r="N1829" s="2">
        <v>25000</v>
      </c>
      <c r="O1829" s="2">
        <f>IF(Tabla1[[#This Row],[Mov]]="VNT",Tabla1[[#This Row],[Sale]]-Tabla1[[#This Row],[Cost]],-Tabla1[[#This Row],[Cost]]*Tabla1[[#This Row],[Cant]])</f>
        <v>25000</v>
      </c>
      <c r="P1829" s="8">
        <f>IF(Tabla1[[#This Row],[Mov]]="VNT",-Tabla1[[#This Row],[Cant]],Tabla1[[#This Row],[Cant]])</f>
        <v>-1</v>
      </c>
      <c r="Q1829" s="8">
        <f>DAY(Tabla1[[#This Row],[Date]])</f>
        <v>31</v>
      </c>
      <c r="R1829" s="8">
        <f>MONTH(Tabla1[[#This Row],[Date]])</f>
        <v>7</v>
      </c>
      <c r="S1829" s="8">
        <f>YEAR(Tabla1[[#This Row],[Date]])</f>
        <v>2022</v>
      </c>
    </row>
    <row r="1830" spans="1:19" x14ac:dyDescent="0.2">
      <c r="A1830">
        <v>1829</v>
      </c>
      <c r="B1830" s="1">
        <v>44773</v>
      </c>
      <c r="C1830" t="s">
        <v>260</v>
      </c>
      <c r="D1830" t="s">
        <v>332</v>
      </c>
      <c r="E1830">
        <v>1</v>
      </c>
      <c r="F1830" t="s">
        <v>48</v>
      </c>
      <c r="G1830" t="s">
        <v>1086</v>
      </c>
      <c r="H1830" t="s">
        <v>1087</v>
      </c>
      <c r="M1830" s="2">
        <v>95000</v>
      </c>
      <c r="N1830" s="2">
        <v>130000</v>
      </c>
      <c r="O1830" s="2">
        <f>IF(Tabla1[[#This Row],[Mov]]="VNT",Tabla1[[#This Row],[Sale]]-Tabla1[[#This Row],[Cost]],-Tabla1[[#This Row],[Cost]]*Tabla1[[#This Row],[Cant]])</f>
        <v>35000</v>
      </c>
      <c r="P1830" s="8">
        <f>IF(Tabla1[[#This Row],[Mov]]="VNT",-Tabla1[[#This Row],[Cant]],Tabla1[[#This Row],[Cant]])</f>
        <v>-1</v>
      </c>
      <c r="Q1830" s="8">
        <f>DAY(Tabla1[[#This Row],[Date]])</f>
        <v>31</v>
      </c>
      <c r="R1830" s="8">
        <f>MONTH(Tabla1[[#This Row],[Date]])</f>
        <v>7</v>
      </c>
      <c r="S1830" s="8">
        <f>YEAR(Tabla1[[#This Row],[Date]])</f>
        <v>2022</v>
      </c>
    </row>
    <row r="1831" spans="1:19" x14ac:dyDescent="0.2">
      <c r="A1831">
        <v>1830</v>
      </c>
      <c r="B1831" s="1">
        <v>44773</v>
      </c>
      <c r="C1831" t="s">
        <v>260</v>
      </c>
      <c r="D1831" t="s">
        <v>332</v>
      </c>
      <c r="E1831">
        <v>1</v>
      </c>
      <c r="F1831" t="s">
        <v>116</v>
      </c>
      <c r="G1831" t="s">
        <v>347</v>
      </c>
      <c r="H1831" t="s">
        <v>518</v>
      </c>
      <c r="M1831" s="2">
        <v>935</v>
      </c>
      <c r="N1831" s="2">
        <v>1000</v>
      </c>
      <c r="O1831" s="2">
        <f>IF(Tabla1[[#This Row],[Mov]]="VNT",Tabla1[[#This Row],[Sale]]-Tabla1[[#This Row],[Cost]],-Tabla1[[#This Row],[Cost]]*Tabla1[[#This Row],[Cant]])</f>
        <v>65</v>
      </c>
      <c r="P1831" s="8">
        <f>IF(Tabla1[[#This Row],[Mov]]="VNT",-Tabla1[[#This Row],[Cant]],Tabla1[[#This Row],[Cant]])</f>
        <v>-1</v>
      </c>
      <c r="Q1831" s="8">
        <f>DAY(Tabla1[[#This Row],[Date]])</f>
        <v>31</v>
      </c>
      <c r="R1831" s="8">
        <f>MONTH(Tabla1[[#This Row],[Date]])</f>
        <v>7</v>
      </c>
      <c r="S1831" s="8">
        <f>YEAR(Tabla1[[#This Row],[Date]])</f>
        <v>2022</v>
      </c>
    </row>
    <row r="1832" spans="1:19" x14ac:dyDescent="0.2">
      <c r="A1832">
        <v>1831</v>
      </c>
      <c r="B1832" s="1">
        <v>44773</v>
      </c>
      <c r="C1832" t="s">
        <v>260</v>
      </c>
      <c r="D1832" t="s">
        <v>332</v>
      </c>
      <c r="E1832">
        <v>1</v>
      </c>
      <c r="F1832" t="s">
        <v>532</v>
      </c>
      <c r="G1832" t="s">
        <v>273</v>
      </c>
      <c r="H1832" t="s">
        <v>733</v>
      </c>
      <c r="M1832" s="2">
        <v>18000</v>
      </c>
      <c r="N1832" s="2">
        <v>35000</v>
      </c>
      <c r="O1832" s="2">
        <f>IF(Tabla1[[#This Row],[Mov]]="VNT",Tabla1[[#This Row],[Sale]]-Tabla1[[#This Row],[Cost]],-Tabla1[[#This Row],[Cost]]*Tabla1[[#This Row],[Cant]])</f>
        <v>17000</v>
      </c>
      <c r="P1832" s="8">
        <f>IF(Tabla1[[#This Row],[Mov]]="VNT",-Tabla1[[#This Row],[Cant]],Tabla1[[#This Row],[Cant]])</f>
        <v>-1</v>
      </c>
      <c r="Q1832" s="8">
        <f>DAY(Tabla1[[#This Row],[Date]])</f>
        <v>31</v>
      </c>
      <c r="R1832" s="8">
        <f>MONTH(Tabla1[[#This Row],[Date]])</f>
        <v>7</v>
      </c>
      <c r="S1832" s="8">
        <f>YEAR(Tabla1[[#This Row],[Date]])</f>
        <v>2022</v>
      </c>
    </row>
    <row r="1833" spans="1:19" x14ac:dyDescent="0.2">
      <c r="A1833">
        <v>1832</v>
      </c>
      <c r="B1833" s="1">
        <v>44773</v>
      </c>
      <c r="C1833" t="s">
        <v>260</v>
      </c>
      <c r="D1833" t="s">
        <v>332</v>
      </c>
      <c r="E1833">
        <v>1</v>
      </c>
      <c r="F1833" t="s">
        <v>15</v>
      </c>
      <c r="G1833" t="s">
        <v>266</v>
      </c>
      <c r="H1833" t="s">
        <v>531</v>
      </c>
      <c r="M1833" s="2">
        <v>1500</v>
      </c>
      <c r="N1833" s="2">
        <v>8000</v>
      </c>
      <c r="O1833" s="2">
        <f>IF(Tabla1[[#This Row],[Mov]]="VNT",Tabla1[[#This Row],[Sale]]-Tabla1[[#This Row],[Cost]],-Tabla1[[#This Row],[Cost]]*Tabla1[[#This Row],[Cant]])</f>
        <v>6500</v>
      </c>
      <c r="P1833" s="8">
        <f>IF(Tabla1[[#This Row],[Mov]]="VNT",-Tabla1[[#This Row],[Cant]],Tabla1[[#This Row],[Cant]])</f>
        <v>-1</v>
      </c>
      <c r="Q1833" s="8">
        <f>DAY(Tabla1[[#This Row],[Date]])</f>
        <v>31</v>
      </c>
      <c r="R1833" s="8">
        <f>MONTH(Tabla1[[#This Row],[Date]])</f>
        <v>7</v>
      </c>
      <c r="S1833" s="8">
        <f>YEAR(Tabla1[[#This Row],[Date]])</f>
        <v>2022</v>
      </c>
    </row>
    <row r="1834" spans="1:19" x14ac:dyDescent="0.2">
      <c r="A1834">
        <v>1833</v>
      </c>
      <c r="B1834" s="1">
        <v>44773</v>
      </c>
      <c r="C1834" t="s">
        <v>260</v>
      </c>
      <c r="D1834" t="s">
        <v>332</v>
      </c>
      <c r="E1834">
        <v>1</v>
      </c>
      <c r="F1834" t="s">
        <v>937</v>
      </c>
      <c r="G1834" t="s">
        <v>939</v>
      </c>
      <c r="H1834" t="s">
        <v>1129</v>
      </c>
      <c r="M1834" s="2">
        <v>14000</v>
      </c>
      <c r="N1834" s="2">
        <v>18000</v>
      </c>
      <c r="O1834" s="2">
        <f>IF(Tabla1[[#This Row],[Mov]]="VNT",Tabla1[[#This Row],[Sale]]-Tabla1[[#This Row],[Cost]],-Tabla1[[#This Row],[Cost]]*Tabla1[[#This Row],[Cant]])</f>
        <v>4000</v>
      </c>
      <c r="P1834" s="8">
        <f>IF(Tabla1[[#This Row],[Mov]]="VNT",-Tabla1[[#This Row],[Cant]],Tabla1[[#This Row],[Cant]])</f>
        <v>-1</v>
      </c>
      <c r="Q1834" s="8">
        <f>DAY(Tabla1[[#This Row],[Date]])</f>
        <v>31</v>
      </c>
      <c r="R1834" s="8">
        <f>MONTH(Tabla1[[#This Row],[Date]])</f>
        <v>7</v>
      </c>
      <c r="S1834" s="8">
        <f>YEAR(Tabla1[[#This Row],[Date]])</f>
        <v>2022</v>
      </c>
    </row>
    <row r="1835" spans="1:19" x14ac:dyDescent="0.2">
      <c r="A1835">
        <v>1834</v>
      </c>
      <c r="B1835" s="1">
        <v>44773</v>
      </c>
      <c r="C1835" t="s">
        <v>260</v>
      </c>
      <c r="D1835" t="s">
        <v>332</v>
      </c>
      <c r="E1835">
        <v>1</v>
      </c>
      <c r="F1835" t="s">
        <v>458</v>
      </c>
      <c r="G1835" t="s">
        <v>263</v>
      </c>
      <c r="H1835" t="s">
        <v>1130</v>
      </c>
      <c r="M1835" s="2">
        <v>0</v>
      </c>
      <c r="N1835" s="2">
        <v>30000</v>
      </c>
      <c r="O1835" s="2">
        <f>IF(Tabla1[[#This Row],[Mov]]="VNT",Tabla1[[#This Row],[Sale]]-Tabla1[[#This Row],[Cost]],-Tabla1[[#This Row],[Cost]]*Tabla1[[#This Row],[Cant]])</f>
        <v>30000</v>
      </c>
      <c r="P1835" s="8">
        <f>IF(Tabla1[[#This Row],[Mov]]="VNT",-Tabla1[[#This Row],[Cant]],Tabla1[[#This Row],[Cant]])</f>
        <v>-1</v>
      </c>
      <c r="Q1835" s="8">
        <f>DAY(Tabla1[[#This Row],[Date]])</f>
        <v>31</v>
      </c>
      <c r="R1835" s="8">
        <f>MONTH(Tabla1[[#This Row],[Date]])</f>
        <v>7</v>
      </c>
      <c r="S1835" s="8">
        <f>YEAR(Tabla1[[#This Row],[Date]])</f>
        <v>2022</v>
      </c>
    </row>
    <row r="1836" spans="1:19" x14ac:dyDescent="0.2">
      <c r="A1836">
        <v>1835</v>
      </c>
      <c r="B1836" s="1">
        <v>44773</v>
      </c>
      <c r="C1836" t="s">
        <v>260</v>
      </c>
      <c r="D1836" t="s">
        <v>332</v>
      </c>
      <c r="E1836">
        <v>1</v>
      </c>
      <c r="F1836" t="s">
        <v>127</v>
      </c>
      <c r="G1836" t="s">
        <v>266</v>
      </c>
      <c r="H1836" t="s">
        <v>148</v>
      </c>
      <c r="M1836" s="2">
        <v>1500</v>
      </c>
      <c r="N1836" s="2">
        <v>5000</v>
      </c>
      <c r="O1836" s="2">
        <f>IF(Tabla1[[#This Row],[Mov]]="VNT",Tabla1[[#This Row],[Sale]]-Tabla1[[#This Row],[Cost]],-Tabla1[[#This Row],[Cost]]*Tabla1[[#This Row],[Cant]])</f>
        <v>3500</v>
      </c>
      <c r="P1836" s="8">
        <f>IF(Tabla1[[#This Row],[Mov]]="VNT",-Tabla1[[#This Row],[Cant]],Tabla1[[#This Row],[Cant]])</f>
        <v>-1</v>
      </c>
      <c r="Q1836" s="8">
        <f>DAY(Tabla1[[#This Row],[Date]])</f>
        <v>31</v>
      </c>
      <c r="R1836" s="8">
        <f>MONTH(Tabla1[[#This Row],[Date]])</f>
        <v>7</v>
      </c>
      <c r="S1836" s="8">
        <f>YEAR(Tabla1[[#This Row],[Date]])</f>
        <v>2022</v>
      </c>
    </row>
    <row r="1837" spans="1:19" x14ac:dyDescent="0.2">
      <c r="A1837">
        <v>1836</v>
      </c>
      <c r="B1837" s="1">
        <v>44773</v>
      </c>
      <c r="C1837" t="s">
        <v>260</v>
      </c>
      <c r="D1837" t="s">
        <v>122</v>
      </c>
      <c r="E1837">
        <v>1</v>
      </c>
      <c r="F1837" t="s">
        <v>526</v>
      </c>
      <c r="G1837" t="s">
        <v>266</v>
      </c>
      <c r="H1837" t="s">
        <v>527</v>
      </c>
      <c r="M1837" s="2">
        <v>30000</v>
      </c>
      <c r="N1837" s="2">
        <v>40000</v>
      </c>
      <c r="O1837" s="2">
        <f>IF(Tabla1[[#This Row],[Mov]]="VNT",Tabla1[[#This Row],[Sale]]-Tabla1[[#This Row],[Cost]],-Tabla1[[#This Row],[Cost]]*Tabla1[[#This Row],[Cant]])</f>
        <v>10000</v>
      </c>
      <c r="P1837" s="8">
        <f>IF(Tabla1[[#This Row],[Mov]]="VNT",-Tabla1[[#This Row],[Cant]],Tabla1[[#This Row],[Cant]])</f>
        <v>-1</v>
      </c>
      <c r="Q1837" s="8">
        <f>DAY(Tabla1[[#This Row],[Date]])</f>
        <v>31</v>
      </c>
      <c r="R1837" s="8">
        <f>MONTH(Tabla1[[#This Row],[Date]])</f>
        <v>7</v>
      </c>
      <c r="S1837" s="8">
        <f>YEAR(Tabla1[[#This Row],[Date]])</f>
        <v>2022</v>
      </c>
    </row>
    <row r="1838" spans="1:19" x14ac:dyDescent="0.2">
      <c r="A1838">
        <v>1837</v>
      </c>
      <c r="B1838" s="1">
        <v>44773</v>
      </c>
      <c r="C1838" t="s">
        <v>260</v>
      </c>
      <c r="D1838" t="s">
        <v>332</v>
      </c>
      <c r="E1838">
        <v>1</v>
      </c>
      <c r="F1838" t="s">
        <v>342</v>
      </c>
      <c r="G1838" t="s">
        <v>263</v>
      </c>
      <c r="H1838" t="s">
        <v>478</v>
      </c>
      <c r="M1838" s="2">
        <v>1000</v>
      </c>
      <c r="N1838" s="2">
        <v>10000</v>
      </c>
      <c r="O1838" s="2">
        <f>IF(Tabla1[[#This Row],[Mov]]="VNT",Tabla1[[#This Row],[Sale]]-Tabla1[[#This Row],[Cost]],-Tabla1[[#This Row],[Cost]]*Tabla1[[#This Row],[Cant]])</f>
        <v>9000</v>
      </c>
      <c r="P1838" s="8">
        <f>IF(Tabla1[[#This Row],[Mov]]="VNT",-Tabla1[[#This Row],[Cant]],Tabla1[[#This Row],[Cant]])</f>
        <v>-1</v>
      </c>
      <c r="Q1838" s="8">
        <f>DAY(Tabla1[[#This Row],[Date]])</f>
        <v>31</v>
      </c>
      <c r="R1838" s="8">
        <f>MONTH(Tabla1[[#This Row],[Date]])</f>
        <v>7</v>
      </c>
      <c r="S1838" s="8">
        <f>YEAR(Tabla1[[#This Row],[Date]])</f>
        <v>2022</v>
      </c>
    </row>
    <row r="1839" spans="1:19" x14ac:dyDescent="0.2">
      <c r="A1839">
        <v>1838</v>
      </c>
      <c r="B1839" s="1">
        <v>44773</v>
      </c>
      <c r="C1839" t="s">
        <v>260</v>
      </c>
      <c r="D1839" t="s">
        <v>332</v>
      </c>
      <c r="E1839">
        <v>1</v>
      </c>
      <c r="F1839" t="s">
        <v>116</v>
      </c>
      <c r="G1839" t="s">
        <v>347</v>
      </c>
      <c r="H1839" t="s">
        <v>518</v>
      </c>
      <c r="M1839" s="2">
        <v>5610</v>
      </c>
      <c r="N1839" s="2">
        <v>6000</v>
      </c>
      <c r="O1839" s="2">
        <f>IF(Tabla1[[#This Row],[Mov]]="VNT",Tabla1[[#This Row],[Sale]]-Tabla1[[#This Row],[Cost]],-Tabla1[[#This Row],[Cost]]*Tabla1[[#This Row],[Cant]])</f>
        <v>390</v>
      </c>
      <c r="P1839" s="8">
        <f>IF(Tabla1[[#This Row],[Mov]]="VNT",-Tabla1[[#This Row],[Cant]],Tabla1[[#This Row],[Cant]])</f>
        <v>-1</v>
      </c>
      <c r="Q1839" s="8">
        <f>DAY(Tabla1[[#This Row],[Date]])</f>
        <v>31</v>
      </c>
      <c r="R1839" s="8">
        <f>MONTH(Tabla1[[#This Row],[Date]])</f>
        <v>7</v>
      </c>
      <c r="S1839" s="8">
        <f>YEAR(Tabla1[[#This Row],[Date]])</f>
        <v>2022</v>
      </c>
    </row>
    <row r="1840" spans="1:19" x14ac:dyDescent="0.2">
      <c r="A1840">
        <v>1839</v>
      </c>
      <c r="B1840" s="1">
        <v>44774</v>
      </c>
      <c r="C1840" t="s">
        <v>260</v>
      </c>
      <c r="D1840" t="s">
        <v>332</v>
      </c>
      <c r="E1840">
        <v>1</v>
      </c>
      <c r="F1840" t="s">
        <v>458</v>
      </c>
      <c r="G1840" t="s">
        <v>272</v>
      </c>
      <c r="H1840" t="s">
        <v>1131</v>
      </c>
      <c r="M1840" s="2">
        <v>0</v>
      </c>
      <c r="N1840" s="2">
        <v>60000</v>
      </c>
      <c r="O1840" s="2">
        <f>IF(Tabla1[[#This Row],[Mov]]="VNT",Tabla1[[#This Row],[Sale]]-Tabla1[[#This Row],[Cost]],-Tabla1[[#This Row],[Cost]]*Tabla1[[#This Row],[Cant]])</f>
        <v>60000</v>
      </c>
      <c r="P1840" s="8">
        <f>IF(Tabla1[[#This Row],[Mov]]="VNT",-Tabla1[[#This Row],[Cant]],Tabla1[[#This Row],[Cant]])</f>
        <v>-1</v>
      </c>
      <c r="Q1840" s="8">
        <f>DAY(Tabla1[[#This Row],[Date]])</f>
        <v>1</v>
      </c>
      <c r="R1840" s="8">
        <f>MONTH(Tabla1[[#This Row],[Date]])</f>
        <v>8</v>
      </c>
      <c r="S1840" s="8">
        <f>YEAR(Tabla1[[#This Row],[Date]])</f>
        <v>2022</v>
      </c>
    </row>
    <row r="1841" spans="1:19" x14ac:dyDescent="0.2">
      <c r="A1841">
        <v>1840</v>
      </c>
      <c r="B1841" s="1">
        <v>44774</v>
      </c>
      <c r="C1841" t="s">
        <v>260</v>
      </c>
      <c r="D1841" t="s">
        <v>332</v>
      </c>
      <c r="E1841">
        <v>1</v>
      </c>
      <c r="F1841" t="s">
        <v>526</v>
      </c>
      <c r="G1841" t="s">
        <v>266</v>
      </c>
      <c r="H1841" t="s">
        <v>527</v>
      </c>
      <c r="M1841" s="2">
        <v>30000</v>
      </c>
      <c r="N1841" s="2">
        <v>45000</v>
      </c>
      <c r="O1841" s="2">
        <f>IF(Tabla1[[#This Row],[Mov]]="VNT",Tabla1[[#This Row],[Sale]]-Tabla1[[#This Row],[Cost]],-Tabla1[[#This Row],[Cost]]*Tabla1[[#This Row],[Cant]])</f>
        <v>15000</v>
      </c>
      <c r="P1841" s="8">
        <f>IF(Tabla1[[#This Row],[Mov]]="VNT",-Tabla1[[#This Row],[Cant]],Tabla1[[#This Row],[Cant]])</f>
        <v>-1</v>
      </c>
      <c r="Q1841" s="8">
        <f>DAY(Tabla1[[#This Row],[Date]])</f>
        <v>1</v>
      </c>
      <c r="R1841" s="8">
        <f>MONTH(Tabla1[[#This Row],[Date]])</f>
        <v>8</v>
      </c>
      <c r="S1841" s="8">
        <f>YEAR(Tabla1[[#This Row],[Date]])</f>
        <v>2022</v>
      </c>
    </row>
    <row r="1842" spans="1:19" x14ac:dyDescent="0.2">
      <c r="A1842">
        <v>1841</v>
      </c>
      <c r="B1842" s="1">
        <v>44774</v>
      </c>
      <c r="C1842" t="s">
        <v>260</v>
      </c>
      <c r="D1842" t="s">
        <v>332</v>
      </c>
      <c r="E1842">
        <v>1</v>
      </c>
      <c r="F1842" t="s">
        <v>116</v>
      </c>
      <c r="G1842" t="s">
        <v>347</v>
      </c>
      <c r="H1842" t="s">
        <v>518</v>
      </c>
      <c r="M1842" s="2">
        <v>2805</v>
      </c>
      <c r="N1842" s="2">
        <v>3000</v>
      </c>
      <c r="O1842" s="2">
        <f>IF(Tabla1[[#This Row],[Mov]]="VNT",Tabla1[[#This Row],[Sale]]-Tabla1[[#This Row],[Cost]],-Tabla1[[#This Row],[Cost]]*Tabla1[[#This Row],[Cant]])</f>
        <v>195</v>
      </c>
      <c r="P1842" s="8">
        <f>IF(Tabla1[[#This Row],[Mov]]="VNT",-Tabla1[[#This Row],[Cant]],Tabla1[[#This Row],[Cant]])</f>
        <v>-1</v>
      </c>
      <c r="Q1842" s="8">
        <f>DAY(Tabla1[[#This Row],[Date]])</f>
        <v>1</v>
      </c>
      <c r="R1842" s="8">
        <f>MONTH(Tabla1[[#This Row],[Date]])</f>
        <v>8</v>
      </c>
      <c r="S1842" s="8">
        <f>YEAR(Tabla1[[#This Row],[Date]])</f>
        <v>2022</v>
      </c>
    </row>
    <row r="1843" spans="1:19" x14ac:dyDescent="0.2">
      <c r="A1843">
        <v>1842</v>
      </c>
      <c r="B1843" s="1">
        <v>44774</v>
      </c>
      <c r="C1843" t="s">
        <v>260</v>
      </c>
      <c r="D1843" t="s">
        <v>332</v>
      </c>
      <c r="E1843">
        <v>1</v>
      </c>
      <c r="F1843" t="s">
        <v>116</v>
      </c>
      <c r="G1843" t="s">
        <v>347</v>
      </c>
      <c r="H1843" t="s">
        <v>518</v>
      </c>
      <c r="M1843" s="2">
        <v>9350</v>
      </c>
      <c r="N1843" s="2">
        <v>10000</v>
      </c>
      <c r="O1843" s="2">
        <f>IF(Tabla1[[#This Row],[Mov]]="VNT",Tabla1[[#This Row],[Sale]]-Tabla1[[#This Row],[Cost]],-Tabla1[[#This Row],[Cost]]*Tabla1[[#This Row],[Cant]])</f>
        <v>650</v>
      </c>
      <c r="P1843" s="8">
        <f>IF(Tabla1[[#This Row],[Mov]]="VNT",-Tabla1[[#This Row],[Cant]],Tabla1[[#This Row],[Cant]])</f>
        <v>-1</v>
      </c>
      <c r="Q1843" s="8">
        <f>DAY(Tabla1[[#This Row],[Date]])</f>
        <v>1</v>
      </c>
      <c r="R1843" s="8">
        <f>MONTH(Tabla1[[#This Row],[Date]])</f>
        <v>8</v>
      </c>
      <c r="S1843" s="8">
        <f>YEAR(Tabla1[[#This Row],[Date]])</f>
        <v>2022</v>
      </c>
    </row>
    <row r="1844" spans="1:19" x14ac:dyDescent="0.2">
      <c r="A1844">
        <v>1843</v>
      </c>
      <c r="B1844" s="1">
        <v>44774</v>
      </c>
      <c r="C1844" t="s">
        <v>260</v>
      </c>
      <c r="D1844" t="s">
        <v>332</v>
      </c>
      <c r="E1844">
        <v>1</v>
      </c>
      <c r="F1844" t="s">
        <v>26</v>
      </c>
      <c r="G1844" t="s">
        <v>266</v>
      </c>
      <c r="H1844" t="s">
        <v>335</v>
      </c>
      <c r="M1844" s="2">
        <v>2000</v>
      </c>
      <c r="N1844" s="2">
        <v>5000</v>
      </c>
      <c r="O1844" s="2">
        <f>IF(Tabla1[[#This Row],[Mov]]="VNT",Tabla1[[#This Row],[Sale]]-Tabla1[[#This Row],[Cost]],-Tabla1[[#This Row],[Cost]]*Tabla1[[#This Row],[Cant]])</f>
        <v>3000</v>
      </c>
      <c r="P1844" s="8">
        <f>IF(Tabla1[[#This Row],[Mov]]="VNT",-Tabla1[[#This Row],[Cant]],Tabla1[[#This Row],[Cant]])</f>
        <v>-1</v>
      </c>
      <c r="Q1844" s="8">
        <f>DAY(Tabla1[[#This Row],[Date]])</f>
        <v>1</v>
      </c>
      <c r="R1844" s="8">
        <f>MONTH(Tabla1[[#This Row],[Date]])</f>
        <v>8</v>
      </c>
      <c r="S1844" s="8">
        <f>YEAR(Tabla1[[#This Row],[Date]])</f>
        <v>2022</v>
      </c>
    </row>
    <row r="1845" spans="1:19" x14ac:dyDescent="0.2">
      <c r="A1845">
        <v>1844</v>
      </c>
      <c r="B1845" s="1">
        <v>44774</v>
      </c>
      <c r="C1845" t="s">
        <v>260</v>
      </c>
      <c r="D1845" t="s">
        <v>332</v>
      </c>
      <c r="E1845">
        <v>1</v>
      </c>
      <c r="F1845" t="s">
        <v>455</v>
      </c>
      <c r="G1845" t="s">
        <v>564</v>
      </c>
      <c r="H1845" t="s">
        <v>601</v>
      </c>
      <c r="M1845" s="2">
        <v>1000</v>
      </c>
      <c r="N1845" s="2">
        <v>3000</v>
      </c>
      <c r="O1845" s="2">
        <f>IF(Tabla1[[#This Row],[Mov]]="VNT",Tabla1[[#This Row],[Sale]]-Tabla1[[#This Row],[Cost]],-Tabla1[[#This Row],[Cost]]*Tabla1[[#This Row],[Cant]])</f>
        <v>2000</v>
      </c>
      <c r="P1845" s="8">
        <f>IF(Tabla1[[#This Row],[Mov]]="VNT",-Tabla1[[#This Row],[Cant]],Tabla1[[#This Row],[Cant]])</f>
        <v>-1</v>
      </c>
      <c r="Q1845" s="8">
        <f>DAY(Tabla1[[#This Row],[Date]])</f>
        <v>1</v>
      </c>
      <c r="R1845" s="8">
        <f>MONTH(Tabla1[[#This Row],[Date]])</f>
        <v>8</v>
      </c>
      <c r="S1845" s="8">
        <f>YEAR(Tabla1[[#This Row],[Date]])</f>
        <v>2022</v>
      </c>
    </row>
    <row r="1846" spans="1:19" x14ac:dyDescent="0.2">
      <c r="A1846">
        <v>1845</v>
      </c>
      <c r="B1846" s="1">
        <v>44774</v>
      </c>
      <c r="C1846" t="s">
        <v>260</v>
      </c>
      <c r="D1846" t="s">
        <v>332</v>
      </c>
      <c r="E1846">
        <v>1</v>
      </c>
      <c r="F1846" t="s">
        <v>458</v>
      </c>
      <c r="G1846" t="s">
        <v>262</v>
      </c>
      <c r="H1846" t="s">
        <v>1132</v>
      </c>
      <c r="M1846" s="2">
        <v>0</v>
      </c>
      <c r="N1846" s="2">
        <v>65000</v>
      </c>
      <c r="O1846" s="2">
        <f>IF(Tabla1[[#This Row],[Mov]]="VNT",Tabla1[[#This Row],[Sale]]-Tabla1[[#This Row],[Cost]],-Tabla1[[#This Row],[Cost]]*Tabla1[[#This Row],[Cant]])</f>
        <v>65000</v>
      </c>
      <c r="P1846" s="8">
        <f>IF(Tabla1[[#This Row],[Mov]]="VNT",-Tabla1[[#This Row],[Cant]],Tabla1[[#This Row],[Cant]])</f>
        <v>-1</v>
      </c>
      <c r="Q1846" s="8">
        <f>DAY(Tabla1[[#This Row],[Date]])</f>
        <v>1</v>
      </c>
      <c r="R1846" s="8">
        <f>MONTH(Tabla1[[#This Row],[Date]])</f>
        <v>8</v>
      </c>
      <c r="S1846" s="8">
        <f>YEAR(Tabla1[[#This Row],[Date]])</f>
        <v>2022</v>
      </c>
    </row>
    <row r="1847" spans="1:19" x14ac:dyDescent="0.2">
      <c r="A1847">
        <v>1846</v>
      </c>
      <c r="B1847" s="1">
        <v>44774</v>
      </c>
      <c r="C1847" t="s">
        <v>260</v>
      </c>
      <c r="D1847" t="s">
        <v>332</v>
      </c>
      <c r="E1847">
        <v>1</v>
      </c>
      <c r="F1847" t="s">
        <v>26</v>
      </c>
      <c r="G1847" t="s">
        <v>272</v>
      </c>
      <c r="H1847" t="s">
        <v>991</v>
      </c>
      <c r="I1847" t="s">
        <v>20</v>
      </c>
      <c r="J1847" t="s">
        <v>25</v>
      </c>
      <c r="K1847" t="s">
        <v>18</v>
      </c>
      <c r="L1847" t="s">
        <v>28</v>
      </c>
      <c r="M1847" s="2">
        <v>9500</v>
      </c>
      <c r="N1847" s="2">
        <v>25000</v>
      </c>
      <c r="O1847" s="2">
        <f>IF(Tabla1[[#This Row],[Mov]]="VNT",Tabla1[[#This Row],[Sale]]-Tabla1[[#This Row],[Cost]],-Tabla1[[#This Row],[Cost]]*Tabla1[[#This Row],[Cant]])</f>
        <v>15500</v>
      </c>
      <c r="P1847" s="8">
        <f>IF(Tabla1[[#This Row],[Mov]]="VNT",-Tabla1[[#This Row],[Cant]],Tabla1[[#This Row],[Cant]])</f>
        <v>-1</v>
      </c>
      <c r="Q1847" s="8">
        <f>DAY(Tabla1[[#This Row],[Date]])</f>
        <v>1</v>
      </c>
      <c r="R1847" s="8">
        <f>MONTH(Tabla1[[#This Row],[Date]])</f>
        <v>8</v>
      </c>
      <c r="S1847" s="8">
        <f>YEAR(Tabla1[[#This Row],[Date]])</f>
        <v>2022</v>
      </c>
    </row>
    <row r="1848" spans="1:19" x14ac:dyDescent="0.2">
      <c r="A1848">
        <v>1847</v>
      </c>
      <c r="B1848" s="1">
        <v>44774</v>
      </c>
      <c r="C1848" t="s">
        <v>260</v>
      </c>
      <c r="D1848" t="s">
        <v>332</v>
      </c>
      <c r="E1848">
        <v>1</v>
      </c>
      <c r="F1848" t="s">
        <v>116</v>
      </c>
      <c r="G1848" t="s">
        <v>382</v>
      </c>
      <c r="H1848" t="s">
        <v>514</v>
      </c>
      <c r="M1848" s="2">
        <v>2805</v>
      </c>
      <c r="N1848" s="2">
        <v>3000</v>
      </c>
      <c r="O1848" s="2">
        <f>IF(Tabla1[[#This Row],[Mov]]="VNT",Tabla1[[#This Row],[Sale]]-Tabla1[[#This Row],[Cost]],-Tabla1[[#This Row],[Cost]]*Tabla1[[#This Row],[Cant]])</f>
        <v>195</v>
      </c>
      <c r="P1848" s="8">
        <f>IF(Tabla1[[#This Row],[Mov]]="VNT",-Tabla1[[#This Row],[Cant]],Tabla1[[#This Row],[Cant]])</f>
        <v>-1</v>
      </c>
      <c r="Q1848" s="8">
        <f>DAY(Tabla1[[#This Row],[Date]])</f>
        <v>1</v>
      </c>
      <c r="R1848" s="8">
        <f>MONTH(Tabla1[[#This Row],[Date]])</f>
        <v>8</v>
      </c>
      <c r="S1848" s="8">
        <f>YEAR(Tabla1[[#This Row],[Date]])</f>
        <v>2022</v>
      </c>
    </row>
    <row r="1849" spans="1:19" x14ac:dyDescent="0.2">
      <c r="A1849">
        <v>1848</v>
      </c>
      <c r="B1849" s="1">
        <v>44774</v>
      </c>
      <c r="C1849" t="s">
        <v>260</v>
      </c>
      <c r="D1849" t="s">
        <v>332</v>
      </c>
      <c r="E1849">
        <v>1</v>
      </c>
      <c r="F1849" t="s">
        <v>532</v>
      </c>
      <c r="G1849" t="s">
        <v>273</v>
      </c>
      <c r="H1849" t="s">
        <v>733</v>
      </c>
      <c r="M1849" s="2">
        <v>18000</v>
      </c>
      <c r="N1849" s="2">
        <v>35000</v>
      </c>
      <c r="O1849" s="2">
        <f>IF(Tabla1[[#This Row],[Mov]]="VNT",Tabla1[[#This Row],[Sale]]-Tabla1[[#This Row],[Cost]],-Tabla1[[#This Row],[Cost]]*Tabla1[[#This Row],[Cant]])</f>
        <v>17000</v>
      </c>
      <c r="P1849" s="8">
        <f>IF(Tabla1[[#This Row],[Mov]]="VNT",-Tabla1[[#This Row],[Cant]],Tabla1[[#This Row],[Cant]])</f>
        <v>-1</v>
      </c>
      <c r="Q1849" s="8">
        <f>DAY(Tabla1[[#This Row],[Date]])</f>
        <v>1</v>
      </c>
      <c r="R1849" s="8">
        <f>MONTH(Tabla1[[#This Row],[Date]])</f>
        <v>8</v>
      </c>
      <c r="S1849" s="8">
        <f>YEAR(Tabla1[[#This Row],[Date]])</f>
        <v>2022</v>
      </c>
    </row>
    <row r="1850" spans="1:19" x14ac:dyDescent="0.2">
      <c r="A1850">
        <v>1849</v>
      </c>
      <c r="B1850" s="1">
        <v>44774</v>
      </c>
      <c r="C1850" t="s">
        <v>260</v>
      </c>
      <c r="D1850" t="s">
        <v>332</v>
      </c>
      <c r="E1850">
        <v>1</v>
      </c>
      <c r="F1850" t="s">
        <v>224</v>
      </c>
      <c r="G1850" t="s">
        <v>272</v>
      </c>
      <c r="H1850" t="s">
        <v>252</v>
      </c>
      <c r="M1850" s="2">
        <v>9000</v>
      </c>
      <c r="N1850" s="2">
        <v>20000</v>
      </c>
      <c r="O1850" s="2">
        <f>IF(Tabla1[[#This Row],[Mov]]="VNT",Tabla1[[#This Row],[Sale]]-Tabla1[[#This Row],[Cost]],-Tabla1[[#This Row],[Cost]]*Tabla1[[#This Row],[Cant]])</f>
        <v>11000</v>
      </c>
      <c r="P1850" s="8">
        <f>IF(Tabla1[[#This Row],[Mov]]="VNT",-Tabla1[[#This Row],[Cant]],Tabla1[[#This Row],[Cant]])</f>
        <v>-1</v>
      </c>
      <c r="Q1850" s="8">
        <f>DAY(Tabla1[[#This Row],[Date]])</f>
        <v>1</v>
      </c>
      <c r="R1850" s="8">
        <f>MONTH(Tabla1[[#This Row],[Date]])</f>
        <v>8</v>
      </c>
      <c r="S1850" s="8">
        <f>YEAR(Tabla1[[#This Row],[Date]])</f>
        <v>2022</v>
      </c>
    </row>
    <row r="1851" spans="1:19" x14ac:dyDescent="0.2">
      <c r="A1851">
        <v>1850</v>
      </c>
      <c r="B1851" s="1">
        <v>44772</v>
      </c>
      <c r="C1851" t="s">
        <v>261</v>
      </c>
      <c r="D1851" t="s">
        <v>659</v>
      </c>
      <c r="E1851">
        <v>1</v>
      </c>
      <c r="F1851" t="s">
        <v>224</v>
      </c>
      <c r="G1851" t="s">
        <v>284</v>
      </c>
      <c r="H1851" t="s">
        <v>415</v>
      </c>
      <c r="M1851" s="2">
        <v>8500</v>
      </c>
      <c r="N1851" s="2">
        <v>20000</v>
      </c>
      <c r="O1851" s="2">
        <f>IF(Tabla1[[#This Row],[Mov]]="VNT",Tabla1[[#This Row],[Sale]]-Tabla1[[#This Row],[Cost]],-Tabla1[[#This Row],[Cost]]*Tabla1[[#This Row],[Cant]])</f>
        <v>-8500</v>
      </c>
      <c r="P1851" s="8">
        <f>IF(Tabla1[[#This Row],[Mov]]="VNT",-Tabla1[[#This Row],[Cant]],Tabla1[[#This Row],[Cant]])</f>
        <v>1</v>
      </c>
      <c r="Q1851" s="8">
        <f>DAY(Tabla1[[#This Row],[Date]])</f>
        <v>30</v>
      </c>
      <c r="R1851" s="8">
        <f>MONTH(Tabla1[[#This Row],[Date]])</f>
        <v>7</v>
      </c>
      <c r="S1851" s="8">
        <f>YEAR(Tabla1[[#This Row],[Date]])</f>
        <v>2022</v>
      </c>
    </row>
    <row r="1852" spans="1:19" x14ac:dyDescent="0.2">
      <c r="A1852">
        <v>1851</v>
      </c>
      <c r="B1852" s="1">
        <v>44772</v>
      </c>
      <c r="C1852" t="s">
        <v>261</v>
      </c>
      <c r="D1852" t="s">
        <v>659</v>
      </c>
      <c r="E1852">
        <v>1</v>
      </c>
      <c r="F1852" t="s">
        <v>224</v>
      </c>
      <c r="G1852" t="s">
        <v>284</v>
      </c>
      <c r="H1852" t="s">
        <v>1133</v>
      </c>
      <c r="M1852" s="2">
        <v>9000</v>
      </c>
      <c r="N1852" s="2">
        <v>20000</v>
      </c>
      <c r="O1852" s="2">
        <f>IF(Tabla1[[#This Row],[Mov]]="VNT",Tabla1[[#This Row],[Sale]]-Tabla1[[#This Row],[Cost]],-Tabla1[[#This Row],[Cost]]*Tabla1[[#This Row],[Cant]])</f>
        <v>-9000</v>
      </c>
      <c r="P1852" s="8">
        <f>IF(Tabla1[[#This Row],[Mov]]="VNT",-Tabla1[[#This Row],[Cant]],Tabla1[[#This Row],[Cant]])</f>
        <v>1</v>
      </c>
      <c r="Q1852" s="8">
        <f>DAY(Tabla1[[#This Row],[Date]])</f>
        <v>30</v>
      </c>
      <c r="R1852" s="8">
        <f>MONTH(Tabla1[[#This Row],[Date]])</f>
        <v>7</v>
      </c>
      <c r="S1852" s="8">
        <f>YEAR(Tabla1[[#This Row],[Date]])</f>
        <v>2022</v>
      </c>
    </row>
    <row r="1853" spans="1:19" x14ac:dyDescent="0.2">
      <c r="A1853">
        <v>1852</v>
      </c>
      <c r="B1853" s="1">
        <v>44772</v>
      </c>
      <c r="C1853" t="s">
        <v>261</v>
      </c>
      <c r="D1853" t="s">
        <v>659</v>
      </c>
      <c r="E1853">
        <v>2</v>
      </c>
      <c r="F1853" t="s">
        <v>224</v>
      </c>
      <c r="G1853" t="s">
        <v>499</v>
      </c>
      <c r="H1853" t="s">
        <v>1134</v>
      </c>
      <c r="M1853" s="2">
        <v>10500</v>
      </c>
      <c r="N1853" s="2">
        <v>20000</v>
      </c>
      <c r="O1853" s="2">
        <f>IF(Tabla1[[#This Row],[Mov]]="VNT",Tabla1[[#This Row],[Sale]]-Tabla1[[#This Row],[Cost]],-Tabla1[[#This Row],[Cost]]*Tabla1[[#This Row],[Cant]])</f>
        <v>-21000</v>
      </c>
      <c r="P1853" s="8">
        <f>IF(Tabla1[[#This Row],[Mov]]="VNT",-Tabla1[[#This Row],[Cant]],Tabla1[[#This Row],[Cant]])</f>
        <v>2</v>
      </c>
      <c r="Q1853" s="8">
        <f>DAY(Tabla1[[#This Row],[Date]])</f>
        <v>30</v>
      </c>
      <c r="R1853" s="8">
        <f>MONTH(Tabla1[[#This Row],[Date]])</f>
        <v>7</v>
      </c>
      <c r="S1853" s="8">
        <f>YEAR(Tabla1[[#This Row],[Date]])</f>
        <v>2022</v>
      </c>
    </row>
    <row r="1854" spans="1:19" x14ac:dyDescent="0.2">
      <c r="A1854">
        <v>1853</v>
      </c>
      <c r="B1854" s="1">
        <v>44772</v>
      </c>
      <c r="C1854" t="s">
        <v>261</v>
      </c>
      <c r="D1854" t="s">
        <v>659</v>
      </c>
      <c r="E1854">
        <v>2</v>
      </c>
      <c r="F1854" t="s">
        <v>224</v>
      </c>
      <c r="G1854" t="s">
        <v>284</v>
      </c>
      <c r="H1854" t="s">
        <v>1135</v>
      </c>
      <c r="M1854" s="2">
        <v>10000</v>
      </c>
      <c r="N1854" s="2">
        <v>20000</v>
      </c>
      <c r="O1854" s="2">
        <f>IF(Tabla1[[#This Row],[Mov]]="VNT",Tabla1[[#This Row],[Sale]]-Tabla1[[#This Row],[Cost]],-Tabla1[[#This Row],[Cost]]*Tabla1[[#This Row],[Cant]])</f>
        <v>-20000</v>
      </c>
      <c r="P1854" s="8">
        <f>IF(Tabla1[[#This Row],[Mov]]="VNT",-Tabla1[[#This Row],[Cant]],Tabla1[[#This Row],[Cant]])</f>
        <v>2</v>
      </c>
      <c r="Q1854" s="8">
        <f>DAY(Tabla1[[#This Row],[Date]])</f>
        <v>30</v>
      </c>
      <c r="R1854" s="8">
        <f>MONTH(Tabla1[[#This Row],[Date]])</f>
        <v>7</v>
      </c>
      <c r="S1854" s="8">
        <f>YEAR(Tabla1[[#This Row],[Date]])</f>
        <v>2022</v>
      </c>
    </row>
    <row r="1855" spans="1:19" x14ac:dyDescent="0.2">
      <c r="A1855">
        <v>1854</v>
      </c>
      <c r="B1855" s="1">
        <v>44772</v>
      </c>
      <c r="C1855" t="s">
        <v>261</v>
      </c>
      <c r="D1855" t="s">
        <v>659</v>
      </c>
      <c r="E1855">
        <v>2</v>
      </c>
      <c r="F1855" t="s">
        <v>224</v>
      </c>
      <c r="G1855" t="s">
        <v>284</v>
      </c>
      <c r="H1855" t="s">
        <v>1136</v>
      </c>
      <c r="M1855" s="2">
        <v>10000</v>
      </c>
      <c r="N1855" s="2">
        <v>20000</v>
      </c>
      <c r="O1855" s="2">
        <f>IF(Tabla1[[#This Row],[Mov]]="VNT",Tabla1[[#This Row],[Sale]]-Tabla1[[#This Row],[Cost]],-Tabla1[[#This Row],[Cost]]*Tabla1[[#This Row],[Cant]])</f>
        <v>-20000</v>
      </c>
      <c r="P1855" s="8">
        <f>IF(Tabla1[[#This Row],[Mov]]="VNT",-Tabla1[[#This Row],[Cant]],Tabla1[[#This Row],[Cant]])</f>
        <v>2</v>
      </c>
      <c r="Q1855" s="8">
        <f>DAY(Tabla1[[#This Row],[Date]])</f>
        <v>30</v>
      </c>
      <c r="R1855" s="8">
        <f>MONTH(Tabla1[[#This Row],[Date]])</f>
        <v>7</v>
      </c>
      <c r="S1855" s="8">
        <f>YEAR(Tabla1[[#This Row],[Date]])</f>
        <v>2022</v>
      </c>
    </row>
    <row r="1856" spans="1:19" x14ac:dyDescent="0.2">
      <c r="A1856">
        <v>1855</v>
      </c>
      <c r="B1856" s="1">
        <v>44772</v>
      </c>
      <c r="C1856" t="s">
        <v>261</v>
      </c>
      <c r="D1856" t="s">
        <v>659</v>
      </c>
      <c r="E1856">
        <v>12</v>
      </c>
      <c r="F1856" t="s">
        <v>586</v>
      </c>
      <c r="G1856" t="s">
        <v>589</v>
      </c>
      <c r="H1856" t="s">
        <v>1137</v>
      </c>
      <c r="M1856" s="2">
        <v>8000</v>
      </c>
      <c r="N1856" s="2">
        <v>20000</v>
      </c>
      <c r="O1856" s="2">
        <f>IF(Tabla1[[#This Row],[Mov]]="VNT",Tabla1[[#This Row],[Sale]]-Tabla1[[#This Row],[Cost]],-Tabla1[[#This Row],[Cost]]*Tabla1[[#This Row],[Cant]])</f>
        <v>-96000</v>
      </c>
      <c r="P1856" s="8">
        <f>IF(Tabla1[[#This Row],[Mov]]="VNT",-Tabla1[[#This Row],[Cant]],Tabla1[[#This Row],[Cant]])</f>
        <v>12</v>
      </c>
      <c r="Q1856" s="8">
        <f>DAY(Tabla1[[#This Row],[Date]])</f>
        <v>30</v>
      </c>
      <c r="R1856" s="8">
        <f>MONTH(Tabla1[[#This Row],[Date]])</f>
        <v>7</v>
      </c>
      <c r="S1856" s="8">
        <f>YEAR(Tabla1[[#This Row],[Date]])</f>
        <v>2022</v>
      </c>
    </row>
    <row r="1857" spans="1:19" x14ac:dyDescent="0.2">
      <c r="A1857">
        <v>1856</v>
      </c>
      <c r="B1857" s="1">
        <v>44772</v>
      </c>
      <c r="C1857" t="s">
        <v>261</v>
      </c>
      <c r="D1857" t="s">
        <v>817</v>
      </c>
      <c r="E1857">
        <v>5</v>
      </c>
      <c r="F1857" t="s">
        <v>719</v>
      </c>
      <c r="G1857" t="s">
        <v>727</v>
      </c>
      <c r="H1857" t="s">
        <v>1139</v>
      </c>
      <c r="M1857" s="2">
        <v>900</v>
      </c>
      <c r="N1857" s="2">
        <v>2500</v>
      </c>
      <c r="O1857" s="2">
        <f>IF(Tabla1[[#This Row],[Mov]]="VNT",Tabla1[[#This Row],[Sale]]-Tabla1[[#This Row],[Cost]],-Tabla1[[#This Row],[Cost]]*Tabla1[[#This Row],[Cant]])</f>
        <v>-4500</v>
      </c>
      <c r="P1857" s="8">
        <f>IF(Tabla1[[#This Row],[Mov]]="VNT",-Tabla1[[#This Row],[Cant]],Tabla1[[#This Row],[Cant]])</f>
        <v>5</v>
      </c>
      <c r="Q1857" s="8">
        <f>DAY(Tabla1[[#This Row],[Date]])</f>
        <v>30</v>
      </c>
      <c r="R1857" s="8">
        <f>MONTH(Tabla1[[#This Row],[Date]])</f>
        <v>7</v>
      </c>
      <c r="S1857" s="8">
        <f>YEAR(Tabla1[[#This Row],[Date]])</f>
        <v>2022</v>
      </c>
    </row>
    <row r="1858" spans="1:19" x14ac:dyDescent="0.2">
      <c r="A1858">
        <v>1857</v>
      </c>
      <c r="B1858" s="1">
        <v>44772</v>
      </c>
      <c r="C1858" t="s">
        <v>261</v>
      </c>
      <c r="D1858" t="s">
        <v>817</v>
      </c>
      <c r="E1858">
        <v>2</v>
      </c>
      <c r="F1858" t="s">
        <v>1138</v>
      </c>
      <c r="G1858" t="s">
        <v>266</v>
      </c>
      <c r="H1858" t="s">
        <v>1140</v>
      </c>
      <c r="M1858" s="2">
        <v>8000</v>
      </c>
      <c r="N1858" s="2">
        <v>19000</v>
      </c>
      <c r="O1858" s="2">
        <f>IF(Tabla1[[#This Row],[Mov]]="VNT",Tabla1[[#This Row],[Sale]]-Tabla1[[#This Row],[Cost]],-Tabla1[[#This Row],[Cost]]*Tabla1[[#This Row],[Cant]])</f>
        <v>-16000</v>
      </c>
      <c r="P1858" s="8">
        <f>IF(Tabla1[[#This Row],[Mov]]="VNT",-Tabla1[[#This Row],[Cant]],Tabla1[[#This Row],[Cant]])</f>
        <v>2</v>
      </c>
      <c r="Q1858" s="8">
        <f>DAY(Tabla1[[#This Row],[Date]])</f>
        <v>30</v>
      </c>
      <c r="R1858" s="8">
        <f>MONTH(Tabla1[[#This Row],[Date]])</f>
        <v>7</v>
      </c>
      <c r="S1858" s="8">
        <f>YEAR(Tabla1[[#This Row],[Date]])</f>
        <v>2022</v>
      </c>
    </row>
    <row r="1859" spans="1:19" x14ac:dyDescent="0.2">
      <c r="A1859">
        <v>1858</v>
      </c>
      <c r="B1859" s="1">
        <v>44772</v>
      </c>
      <c r="C1859" t="s">
        <v>261</v>
      </c>
      <c r="D1859" t="s">
        <v>817</v>
      </c>
      <c r="E1859">
        <v>1</v>
      </c>
      <c r="F1859" t="s">
        <v>1138</v>
      </c>
      <c r="G1859" t="s">
        <v>266</v>
      </c>
      <c r="H1859" t="s">
        <v>1142</v>
      </c>
      <c r="M1859" s="2">
        <v>13000</v>
      </c>
      <c r="N1859" s="2">
        <v>24000</v>
      </c>
      <c r="O1859" s="2">
        <f>IF(Tabla1[[#This Row],[Mov]]="VNT",Tabla1[[#This Row],[Sale]]-Tabla1[[#This Row],[Cost]],-Tabla1[[#This Row],[Cost]]*Tabla1[[#This Row],[Cant]])</f>
        <v>-13000</v>
      </c>
      <c r="P1859" s="8">
        <f>IF(Tabla1[[#This Row],[Mov]]="VNT",-Tabla1[[#This Row],[Cant]],Tabla1[[#This Row],[Cant]])</f>
        <v>1</v>
      </c>
      <c r="Q1859" s="8">
        <f>DAY(Tabla1[[#This Row],[Date]])</f>
        <v>30</v>
      </c>
      <c r="R1859" s="8">
        <f>MONTH(Tabla1[[#This Row],[Date]])</f>
        <v>7</v>
      </c>
      <c r="S1859" s="8">
        <f>YEAR(Tabla1[[#This Row],[Date]])</f>
        <v>2022</v>
      </c>
    </row>
    <row r="1860" spans="1:19" x14ac:dyDescent="0.2">
      <c r="A1860">
        <v>1859</v>
      </c>
      <c r="B1860" s="1">
        <v>44772</v>
      </c>
      <c r="C1860" t="s">
        <v>261</v>
      </c>
      <c r="D1860" t="s">
        <v>817</v>
      </c>
      <c r="E1860">
        <v>1</v>
      </c>
      <c r="F1860" t="s">
        <v>1138</v>
      </c>
      <c r="G1860" t="s">
        <v>266</v>
      </c>
      <c r="H1860" t="s">
        <v>1141</v>
      </c>
      <c r="M1860" s="2">
        <v>16000</v>
      </c>
      <c r="N1860" s="2">
        <v>29000</v>
      </c>
      <c r="O1860" s="2">
        <f>IF(Tabla1[[#This Row],[Mov]]="VNT",Tabla1[[#This Row],[Sale]]-Tabla1[[#This Row],[Cost]],-Tabla1[[#This Row],[Cost]]*Tabla1[[#This Row],[Cant]])</f>
        <v>-16000</v>
      </c>
      <c r="P1860" s="8">
        <f>IF(Tabla1[[#This Row],[Mov]]="VNT",-Tabla1[[#This Row],[Cant]],Tabla1[[#This Row],[Cant]])</f>
        <v>1</v>
      </c>
      <c r="Q1860" s="8">
        <f>DAY(Tabla1[[#This Row],[Date]])</f>
        <v>30</v>
      </c>
      <c r="R1860" s="8">
        <f>MONTH(Tabla1[[#This Row],[Date]])</f>
        <v>7</v>
      </c>
      <c r="S1860" s="8">
        <f>YEAR(Tabla1[[#This Row],[Date]])</f>
        <v>2022</v>
      </c>
    </row>
    <row r="1861" spans="1:19" x14ac:dyDescent="0.2">
      <c r="A1861">
        <v>1860</v>
      </c>
      <c r="B1861" s="1">
        <v>44772</v>
      </c>
      <c r="C1861" t="s">
        <v>261</v>
      </c>
      <c r="D1861" t="s">
        <v>268</v>
      </c>
      <c r="E1861">
        <v>1</v>
      </c>
      <c r="F1861" t="s">
        <v>127</v>
      </c>
      <c r="G1861" t="s">
        <v>266</v>
      </c>
      <c r="H1861" t="s">
        <v>1143</v>
      </c>
      <c r="M1861" s="2">
        <v>16000</v>
      </c>
      <c r="N1861" s="2">
        <v>29000</v>
      </c>
      <c r="O1861" s="2">
        <f>IF(Tabla1[[#This Row],[Mov]]="VNT",Tabla1[[#This Row],[Sale]]-Tabla1[[#This Row],[Cost]],-Tabla1[[#This Row],[Cost]]*Tabla1[[#This Row],[Cant]])</f>
        <v>-16000</v>
      </c>
      <c r="P1861" s="8">
        <f>IF(Tabla1[[#This Row],[Mov]]="VNT",-Tabla1[[#This Row],[Cant]],Tabla1[[#This Row],[Cant]])</f>
        <v>1</v>
      </c>
      <c r="Q1861" s="8">
        <f>DAY(Tabla1[[#This Row],[Date]])</f>
        <v>30</v>
      </c>
      <c r="R1861" s="8">
        <f>MONTH(Tabla1[[#This Row],[Date]])</f>
        <v>7</v>
      </c>
      <c r="S1861" s="8">
        <f>YEAR(Tabla1[[#This Row],[Date]])</f>
        <v>2022</v>
      </c>
    </row>
    <row r="1862" spans="1:19" x14ac:dyDescent="0.2">
      <c r="A1862">
        <v>1861</v>
      </c>
      <c r="B1862" s="1">
        <v>44772</v>
      </c>
      <c r="C1862" t="s">
        <v>261</v>
      </c>
      <c r="D1862" t="s">
        <v>268</v>
      </c>
      <c r="E1862">
        <v>1</v>
      </c>
      <c r="F1862" t="s">
        <v>127</v>
      </c>
      <c r="G1862" t="s">
        <v>266</v>
      </c>
      <c r="H1862" t="s">
        <v>204</v>
      </c>
      <c r="M1862" s="2">
        <v>14000</v>
      </c>
      <c r="N1862" s="2">
        <v>29000</v>
      </c>
      <c r="O1862" s="2">
        <f>IF(Tabla1[[#This Row],[Mov]]="VNT",Tabla1[[#This Row],[Sale]]-Tabla1[[#This Row],[Cost]],-Tabla1[[#This Row],[Cost]]*Tabla1[[#This Row],[Cant]])</f>
        <v>-14000</v>
      </c>
      <c r="P1862" s="8">
        <f>IF(Tabla1[[#This Row],[Mov]]="VNT",-Tabla1[[#This Row],[Cant]],Tabla1[[#This Row],[Cant]])</f>
        <v>1</v>
      </c>
      <c r="Q1862" s="8">
        <f>DAY(Tabla1[[#This Row],[Date]])</f>
        <v>30</v>
      </c>
      <c r="R1862" s="8">
        <f>MONTH(Tabla1[[#This Row],[Date]])</f>
        <v>7</v>
      </c>
      <c r="S1862" s="8">
        <f>YEAR(Tabla1[[#This Row],[Date]])</f>
        <v>2022</v>
      </c>
    </row>
    <row r="1863" spans="1:19" x14ac:dyDescent="0.2">
      <c r="A1863">
        <v>1862</v>
      </c>
      <c r="B1863" s="1">
        <v>44772</v>
      </c>
      <c r="C1863" t="s">
        <v>261</v>
      </c>
      <c r="D1863" t="s">
        <v>268</v>
      </c>
      <c r="E1863">
        <v>3</v>
      </c>
      <c r="F1863" t="s">
        <v>26</v>
      </c>
      <c r="G1863" t="s">
        <v>266</v>
      </c>
      <c r="H1863" t="s">
        <v>229</v>
      </c>
      <c r="I1863" t="s">
        <v>150</v>
      </c>
      <c r="M1863" s="2">
        <v>5000</v>
      </c>
      <c r="N1863" s="2">
        <v>15000</v>
      </c>
      <c r="O1863" s="2">
        <f>IF(Tabla1[[#This Row],[Mov]]="VNT",Tabla1[[#This Row],[Sale]]-Tabla1[[#This Row],[Cost]],-Tabla1[[#This Row],[Cost]]*Tabla1[[#This Row],[Cant]])</f>
        <v>-15000</v>
      </c>
      <c r="P1863" s="8">
        <f>IF(Tabla1[[#This Row],[Mov]]="VNT",-Tabla1[[#This Row],[Cant]],Tabla1[[#This Row],[Cant]])</f>
        <v>3</v>
      </c>
      <c r="Q1863" s="8">
        <f>DAY(Tabla1[[#This Row],[Date]])</f>
        <v>30</v>
      </c>
      <c r="R1863" s="8">
        <f>MONTH(Tabla1[[#This Row],[Date]])</f>
        <v>7</v>
      </c>
      <c r="S1863" s="8">
        <f>YEAR(Tabla1[[#This Row],[Date]])</f>
        <v>2022</v>
      </c>
    </row>
    <row r="1864" spans="1:19" x14ac:dyDescent="0.2">
      <c r="A1864">
        <v>1863</v>
      </c>
      <c r="B1864" s="1">
        <v>44774</v>
      </c>
      <c r="C1864" t="s">
        <v>260</v>
      </c>
      <c r="D1864" t="s">
        <v>332</v>
      </c>
      <c r="E1864">
        <v>1</v>
      </c>
      <c r="F1864" t="s">
        <v>103</v>
      </c>
      <c r="G1864" t="s">
        <v>262</v>
      </c>
      <c r="H1864" t="s">
        <v>304</v>
      </c>
      <c r="L1864" t="s">
        <v>1144</v>
      </c>
      <c r="M1864" s="2">
        <v>0</v>
      </c>
      <c r="N1864" s="2">
        <v>20000</v>
      </c>
      <c r="O1864" s="2">
        <f>IF(Tabla1[[#This Row],[Mov]]="VNT",Tabla1[[#This Row],[Sale]]-Tabla1[[#This Row],[Cost]],-Tabla1[[#This Row],[Cost]]*Tabla1[[#This Row],[Cant]])</f>
        <v>20000</v>
      </c>
      <c r="P1864" s="8">
        <f>IF(Tabla1[[#This Row],[Mov]]="VNT",-Tabla1[[#This Row],[Cant]],Tabla1[[#This Row],[Cant]])</f>
        <v>-1</v>
      </c>
      <c r="Q1864" s="8">
        <f>DAY(Tabla1[[#This Row],[Date]])</f>
        <v>1</v>
      </c>
      <c r="R1864" s="8">
        <f>MONTH(Tabla1[[#This Row],[Date]])</f>
        <v>8</v>
      </c>
      <c r="S1864" s="8">
        <f>YEAR(Tabla1[[#This Row],[Date]])</f>
        <v>2022</v>
      </c>
    </row>
    <row r="1865" spans="1:19" x14ac:dyDescent="0.2">
      <c r="A1865">
        <v>1864</v>
      </c>
      <c r="B1865" s="1">
        <v>44772</v>
      </c>
      <c r="C1865" t="s">
        <v>261</v>
      </c>
      <c r="D1865" t="s">
        <v>623</v>
      </c>
      <c r="E1865">
        <v>1</v>
      </c>
      <c r="F1865" t="s">
        <v>201</v>
      </c>
      <c r="G1865" t="s">
        <v>197</v>
      </c>
      <c r="H1865" t="s">
        <v>203</v>
      </c>
      <c r="M1865" s="2">
        <v>42000</v>
      </c>
      <c r="N1865" s="2">
        <v>75000</v>
      </c>
      <c r="O1865" s="2">
        <f>IF(Tabla1[[#This Row],[Mov]]="VNT",Tabla1[[#This Row],[Sale]]-Tabla1[[#This Row],[Cost]],-Tabla1[[#This Row],[Cost]]*Tabla1[[#This Row],[Cant]])</f>
        <v>-42000</v>
      </c>
      <c r="P1865" s="8">
        <f>IF(Tabla1[[#This Row],[Mov]]="VNT",-Tabla1[[#This Row],[Cant]],Tabla1[[#This Row],[Cant]])</f>
        <v>1</v>
      </c>
      <c r="Q1865" s="8">
        <f>DAY(Tabla1[[#This Row],[Date]])</f>
        <v>30</v>
      </c>
      <c r="R1865" s="8">
        <f>MONTH(Tabla1[[#This Row],[Date]])</f>
        <v>7</v>
      </c>
      <c r="S1865" s="8">
        <f>YEAR(Tabla1[[#This Row],[Date]])</f>
        <v>2022</v>
      </c>
    </row>
    <row r="1866" spans="1:19" x14ac:dyDescent="0.2">
      <c r="A1866">
        <v>1865</v>
      </c>
      <c r="B1866" s="1">
        <v>44772</v>
      </c>
      <c r="C1866" t="s">
        <v>261</v>
      </c>
      <c r="D1866" t="s">
        <v>623</v>
      </c>
      <c r="E1866">
        <v>1</v>
      </c>
      <c r="F1866" t="s">
        <v>15</v>
      </c>
      <c r="G1866" t="s">
        <v>266</v>
      </c>
      <c r="H1866" t="s">
        <v>1145</v>
      </c>
      <c r="M1866" s="2">
        <v>5000</v>
      </c>
      <c r="N1866" s="2">
        <v>15000</v>
      </c>
      <c r="O1866" s="2">
        <f>IF(Tabla1[[#This Row],[Mov]]="VNT",Tabla1[[#This Row],[Sale]]-Tabla1[[#This Row],[Cost]],-Tabla1[[#This Row],[Cost]]*Tabla1[[#This Row],[Cant]])</f>
        <v>-5000</v>
      </c>
      <c r="P1866" s="8">
        <f>IF(Tabla1[[#This Row],[Mov]]="VNT",-Tabla1[[#This Row],[Cant]],Tabla1[[#This Row],[Cant]])</f>
        <v>1</v>
      </c>
      <c r="Q1866" s="8">
        <f>DAY(Tabla1[[#This Row],[Date]])</f>
        <v>30</v>
      </c>
      <c r="R1866" s="8">
        <f>MONTH(Tabla1[[#This Row],[Date]])</f>
        <v>7</v>
      </c>
      <c r="S1866" s="8">
        <f>YEAR(Tabla1[[#This Row],[Date]])</f>
        <v>2022</v>
      </c>
    </row>
    <row r="1867" spans="1:19" x14ac:dyDescent="0.2">
      <c r="A1867">
        <v>1866</v>
      </c>
      <c r="B1867" s="1">
        <v>44772</v>
      </c>
      <c r="C1867" t="s">
        <v>261</v>
      </c>
      <c r="D1867" t="s">
        <v>623</v>
      </c>
      <c r="E1867">
        <v>1</v>
      </c>
      <c r="F1867" t="s">
        <v>532</v>
      </c>
      <c r="G1867" t="s">
        <v>273</v>
      </c>
      <c r="H1867" t="s">
        <v>733</v>
      </c>
      <c r="J1867" t="s">
        <v>1079</v>
      </c>
      <c r="M1867" s="2">
        <v>18000</v>
      </c>
      <c r="N1867" s="2">
        <v>35000</v>
      </c>
      <c r="O1867" s="2">
        <f>IF(Tabla1[[#This Row],[Mov]]="VNT",Tabla1[[#This Row],[Sale]]-Tabla1[[#This Row],[Cost]],-Tabla1[[#This Row],[Cost]]*Tabla1[[#This Row],[Cant]])</f>
        <v>-18000</v>
      </c>
      <c r="P1867" s="8">
        <f>IF(Tabla1[[#This Row],[Mov]]="VNT",-Tabla1[[#This Row],[Cant]],Tabla1[[#This Row],[Cant]])</f>
        <v>1</v>
      </c>
      <c r="Q1867" s="8">
        <f>DAY(Tabla1[[#This Row],[Date]])</f>
        <v>30</v>
      </c>
      <c r="R1867" s="8">
        <f>MONTH(Tabla1[[#This Row],[Date]])</f>
        <v>7</v>
      </c>
      <c r="S1867" s="8">
        <f>YEAR(Tabla1[[#This Row],[Date]])</f>
        <v>2022</v>
      </c>
    </row>
    <row r="1868" spans="1:19" x14ac:dyDescent="0.2">
      <c r="A1868">
        <v>1867</v>
      </c>
      <c r="B1868" s="1">
        <v>44772</v>
      </c>
      <c r="C1868" t="s">
        <v>261</v>
      </c>
      <c r="D1868" t="s">
        <v>623</v>
      </c>
      <c r="E1868">
        <v>1</v>
      </c>
      <c r="F1868" t="s">
        <v>532</v>
      </c>
      <c r="G1868" t="s">
        <v>273</v>
      </c>
      <c r="H1868" t="s">
        <v>733</v>
      </c>
      <c r="J1868" t="s">
        <v>37</v>
      </c>
      <c r="M1868" s="2">
        <v>18000</v>
      </c>
      <c r="N1868" s="2">
        <v>35000</v>
      </c>
      <c r="O1868" s="2">
        <f>IF(Tabla1[[#This Row],[Mov]]="VNT",Tabla1[[#This Row],[Sale]]-Tabla1[[#This Row],[Cost]],-Tabla1[[#This Row],[Cost]]*Tabla1[[#This Row],[Cant]])</f>
        <v>-18000</v>
      </c>
      <c r="P1868" s="8">
        <f>IF(Tabla1[[#This Row],[Mov]]="VNT",-Tabla1[[#This Row],[Cant]],Tabla1[[#This Row],[Cant]])</f>
        <v>1</v>
      </c>
      <c r="Q1868" s="8">
        <f>DAY(Tabla1[[#This Row],[Date]])</f>
        <v>30</v>
      </c>
      <c r="R1868" s="8">
        <f>MONTH(Tabla1[[#This Row],[Date]])</f>
        <v>7</v>
      </c>
      <c r="S1868" s="8">
        <f>YEAR(Tabla1[[#This Row],[Date]])</f>
        <v>2022</v>
      </c>
    </row>
    <row r="1869" spans="1:19" x14ac:dyDescent="0.2">
      <c r="A1869">
        <v>1868</v>
      </c>
      <c r="B1869" s="1">
        <v>44772</v>
      </c>
      <c r="C1869" t="s">
        <v>261</v>
      </c>
      <c r="D1869" t="s">
        <v>663</v>
      </c>
      <c r="E1869">
        <v>1</v>
      </c>
      <c r="F1869" t="s">
        <v>42</v>
      </c>
      <c r="G1869" t="s">
        <v>1146</v>
      </c>
      <c r="H1869" t="s">
        <v>1147</v>
      </c>
      <c r="M1869" s="2">
        <v>30000</v>
      </c>
      <c r="N1869" s="2">
        <v>75000</v>
      </c>
      <c r="O1869" s="2">
        <f>IF(Tabla1[[#This Row],[Mov]]="VNT",Tabla1[[#This Row],[Sale]]-Tabla1[[#This Row],[Cost]],-Tabla1[[#This Row],[Cost]]*Tabla1[[#This Row],[Cant]])</f>
        <v>-30000</v>
      </c>
      <c r="P1869" s="8">
        <f>IF(Tabla1[[#This Row],[Mov]]="VNT",-Tabla1[[#This Row],[Cant]],Tabla1[[#This Row],[Cant]])</f>
        <v>1</v>
      </c>
      <c r="Q1869" s="8">
        <f>DAY(Tabla1[[#This Row],[Date]])</f>
        <v>30</v>
      </c>
      <c r="R1869" s="8">
        <f>MONTH(Tabla1[[#This Row],[Date]])</f>
        <v>7</v>
      </c>
      <c r="S1869" s="8">
        <f>YEAR(Tabla1[[#This Row],[Date]])</f>
        <v>2022</v>
      </c>
    </row>
    <row r="1870" spans="1:19" x14ac:dyDescent="0.2">
      <c r="A1870">
        <v>1869</v>
      </c>
      <c r="B1870" s="1">
        <v>44774</v>
      </c>
      <c r="C1870" t="s">
        <v>261</v>
      </c>
      <c r="D1870" t="s">
        <v>623</v>
      </c>
      <c r="E1870">
        <v>1</v>
      </c>
      <c r="F1870" t="s">
        <v>734</v>
      </c>
      <c r="G1870" t="s">
        <v>735</v>
      </c>
      <c r="H1870" t="s">
        <v>858</v>
      </c>
      <c r="M1870" s="2">
        <v>29000</v>
      </c>
      <c r="N1870" s="2">
        <v>55000</v>
      </c>
      <c r="O1870" s="2">
        <f>IF(Tabla1[[#This Row],[Mov]]="VNT",Tabla1[[#This Row],[Sale]]-Tabla1[[#This Row],[Cost]],-Tabla1[[#This Row],[Cost]]*Tabla1[[#This Row],[Cant]])</f>
        <v>-29000</v>
      </c>
      <c r="P1870" s="8">
        <f>IF(Tabla1[[#This Row],[Mov]]="VNT",-Tabla1[[#This Row],[Cant]],Tabla1[[#This Row],[Cant]])</f>
        <v>1</v>
      </c>
      <c r="Q1870" s="8">
        <f>DAY(Tabla1[[#This Row],[Date]])</f>
        <v>1</v>
      </c>
      <c r="R1870" s="8">
        <f>MONTH(Tabla1[[#This Row],[Date]])</f>
        <v>8</v>
      </c>
      <c r="S1870" s="8">
        <f>YEAR(Tabla1[[#This Row],[Date]])</f>
        <v>2022</v>
      </c>
    </row>
    <row r="1871" spans="1:19" x14ac:dyDescent="0.2">
      <c r="A1871">
        <v>1870</v>
      </c>
      <c r="B1871" s="1">
        <v>44774</v>
      </c>
      <c r="C1871" t="s">
        <v>261</v>
      </c>
      <c r="D1871" t="s">
        <v>623</v>
      </c>
      <c r="E1871">
        <v>1</v>
      </c>
      <c r="F1871" t="s">
        <v>48</v>
      </c>
      <c r="G1871" t="s">
        <v>1086</v>
      </c>
      <c r="H1871" t="s">
        <v>1087</v>
      </c>
      <c r="M1871" s="2">
        <v>95000</v>
      </c>
      <c r="N1871" s="2">
        <v>139000</v>
      </c>
      <c r="O1871" s="2">
        <f>IF(Tabla1[[#This Row],[Mov]]="VNT",Tabla1[[#This Row],[Sale]]-Tabla1[[#This Row],[Cost]],-Tabla1[[#This Row],[Cost]]*Tabla1[[#This Row],[Cant]])</f>
        <v>-95000</v>
      </c>
      <c r="P1871" s="8">
        <f>IF(Tabla1[[#This Row],[Mov]]="VNT",-Tabla1[[#This Row],[Cant]],Tabla1[[#This Row],[Cant]])</f>
        <v>1</v>
      </c>
      <c r="Q1871" s="8">
        <f>DAY(Tabla1[[#This Row],[Date]])</f>
        <v>1</v>
      </c>
      <c r="R1871" s="8">
        <f>MONTH(Tabla1[[#This Row],[Date]])</f>
        <v>8</v>
      </c>
      <c r="S1871" s="8">
        <f>YEAR(Tabla1[[#This Row],[Date]])</f>
        <v>2022</v>
      </c>
    </row>
    <row r="1872" spans="1:19" x14ac:dyDescent="0.2">
      <c r="A1872">
        <v>1871</v>
      </c>
      <c r="B1872" s="1">
        <v>44774</v>
      </c>
      <c r="C1872" t="s">
        <v>261</v>
      </c>
      <c r="D1872" t="s">
        <v>339</v>
      </c>
      <c r="E1872">
        <v>5</v>
      </c>
      <c r="F1872" t="s">
        <v>342</v>
      </c>
      <c r="G1872" t="s">
        <v>262</v>
      </c>
      <c r="H1872" t="s">
        <v>1173</v>
      </c>
      <c r="M1872" s="2">
        <v>1000</v>
      </c>
      <c r="N1872" s="2">
        <v>10000</v>
      </c>
      <c r="O1872" s="2">
        <f>IF(Tabla1[[#This Row],[Mov]]="VNT",Tabla1[[#This Row],[Sale]]-Tabla1[[#This Row],[Cost]],-Tabla1[[#This Row],[Cost]]*Tabla1[[#This Row],[Cant]])</f>
        <v>-5000</v>
      </c>
      <c r="P1872" s="8">
        <f>IF(Tabla1[[#This Row],[Mov]]="VNT",-Tabla1[[#This Row],[Cant]],Tabla1[[#This Row],[Cant]])</f>
        <v>5</v>
      </c>
      <c r="Q1872" s="8">
        <f>DAY(Tabla1[[#This Row],[Date]])</f>
        <v>1</v>
      </c>
      <c r="R1872" s="8">
        <f>MONTH(Tabla1[[#This Row],[Date]])</f>
        <v>8</v>
      </c>
      <c r="S1872" s="8">
        <f>YEAR(Tabla1[[#This Row],[Date]])</f>
        <v>2022</v>
      </c>
    </row>
    <row r="1873" spans="1:19" x14ac:dyDescent="0.2">
      <c r="A1873">
        <v>1872</v>
      </c>
      <c r="B1873" s="1">
        <v>44774</v>
      </c>
      <c r="C1873" t="s">
        <v>261</v>
      </c>
      <c r="D1873" t="s">
        <v>339</v>
      </c>
      <c r="E1873">
        <v>3</v>
      </c>
      <c r="F1873" t="s">
        <v>225</v>
      </c>
      <c r="G1873" t="s">
        <v>263</v>
      </c>
      <c r="H1873" t="s">
        <v>496</v>
      </c>
      <c r="M1873" s="2">
        <v>2000</v>
      </c>
      <c r="N1873" s="2">
        <v>10000</v>
      </c>
      <c r="O1873" s="2">
        <f>IF(Tabla1[[#This Row],[Mov]]="VNT",Tabla1[[#This Row],[Sale]]-Tabla1[[#This Row],[Cost]],-Tabla1[[#This Row],[Cost]]*Tabla1[[#This Row],[Cant]])</f>
        <v>-6000</v>
      </c>
      <c r="P1873" s="8">
        <f>IF(Tabla1[[#This Row],[Mov]]="VNT",-Tabla1[[#This Row],[Cant]],Tabla1[[#This Row],[Cant]])</f>
        <v>3</v>
      </c>
      <c r="Q1873" s="8">
        <f>DAY(Tabla1[[#This Row],[Date]])</f>
        <v>1</v>
      </c>
      <c r="R1873" s="8">
        <f>MONTH(Tabla1[[#This Row],[Date]])</f>
        <v>8</v>
      </c>
      <c r="S1873" s="8">
        <f>YEAR(Tabla1[[#This Row],[Date]])</f>
        <v>2022</v>
      </c>
    </row>
    <row r="1874" spans="1:19" x14ac:dyDescent="0.2">
      <c r="A1874">
        <v>1873</v>
      </c>
      <c r="B1874" s="1">
        <v>44774</v>
      </c>
      <c r="C1874" t="s">
        <v>261</v>
      </c>
      <c r="D1874" t="s">
        <v>339</v>
      </c>
      <c r="E1874">
        <v>10</v>
      </c>
      <c r="F1874" t="s">
        <v>225</v>
      </c>
      <c r="G1874" t="s">
        <v>589</v>
      </c>
      <c r="H1874" t="s">
        <v>1173</v>
      </c>
      <c r="M1874" s="2">
        <v>1200</v>
      </c>
      <c r="N1874" s="2">
        <v>10000</v>
      </c>
      <c r="O1874" s="2">
        <f>IF(Tabla1[[#This Row],[Mov]]="VNT",Tabla1[[#This Row],[Sale]]-Tabla1[[#This Row],[Cost]],-Tabla1[[#This Row],[Cost]]*Tabla1[[#This Row],[Cant]])</f>
        <v>-12000</v>
      </c>
      <c r="P1874" s="8">
        <f>IF(Tabla1[[#This Row],[Mov]]="VNT",-Tabla1[[#This Row],[Cant]],Tabla1[[#This Row],[Cant]])</f>
        <v>10</v>
      </c>
      <c r="Q1874" s="8">
        <f>DAY(Tabla1[[#This Row],[Date]])</f>
        <v>1</v>
      </c>
      <c r="R1874" s="8">
        <f>MONTH(Tabla1[[#This Row],[Date]])</f>
        <v>8</v>
      </c>
      <c r="S1874" s="8">
        <f>YEAR(Tabla1[[#This Row],[Date]])</f>
        <v>2022</v>
      </c>
    </row>
    <row r="1875" spans="1:19" x14ac:dyDescent="0.2">
      <c r="A1875">
        <v>1874</v>
      </c>
      <c r="B1875" s="1">
        <v>44774</v>
      </c>
      <c r="C1875" t="s">
        <v>261</v>
      </c>
      <c r="D1875" t="s">
        <v>339</v>
      </c>
      <c r="E1875">
        <v>3</v>
      </c>
      <c r="F1875" t="s">
        <v>15</v>
      </c>
      <c r="G1875" t="s">
        <v>333</v>
      </c>
      <c r="H1875" t="s">
        <v>16</v>
      </c>
      <c r="M1875" s="2">
        <v>5000</v>
      </c>
      <c r="N1875" s="2">
        <v>12000</v>
      </c>
      <c r="O1875" s="2">
        <f>IF(Tabla1[[#This Row],[Mov]]="VNT",Tabla1[[#This Row],[Sale]]-Tabla1[[#This Row],[Cost]],-Tabla1[[#This Row],[Cost]]*Tabla1[[#This Row],[Cant]])</f>
        <v>-15000</v>
      </c>
      <c r="P1875" s="8">
        <f>IF(Tabla1[[#This Row],[Mov]]="VNT",-Tabla1[[#This Row],[Cant]],Tabla1[[#This Row],[Cant]])</f>
        <v>3</v>
      </c>
      <c r="Q1875" s="8">
        <f>DAY(Tabla1[[#This Row],[Date]])</f>
        <v>1</v>
      </c>
      <c r="R1875" s="8">
        <f>MONTH(Tabla1[[#This Row],[Date]])</f>
        <v>8</v>
      </c>
      <c r="S1875" s="8">
        <f>YEAR(Tabla1[[#This Row],[Date]])</f>
        <v>2022</v>
      </c>
    </row>
    <row r="1876" spans="1:19" x14ac:dyDescent="0.2">
      <c r="A1876">
        <v>1875</v>
      </c>
      <c r="B1876" s="1">
        <v>44774</v>
      </c>
      <c r="C1876" t="s">
        <v>261</v>
      </c>
      <c r="D1876" t="s">
        <v>339</v>
      </c>
      <c r="E1876">
        <v>2</v>
      </c>
      <c r="F1876" t="s">
        <v>224</v>
      </c>
      <c r="G1876" t="s">
        <v>284</v>
      </c>
      <c r="H1876" t="s">
        <v>1148</v>
      </c>
      <c r="M1876" s="2">
        <v>12000</v>
      </c>
      <c r="N1876" s="2">
        <v>22000</v>
      </c>
      <c r="O1876" s="2">
        <f>IF(Tabla1[[#This Row],[Mov]]="VNT",Tabla1[[#This Row],[Sale]]-Tabla1[[#This Row],[Cost]],-Tabla1[[#This Row],[Cost]]*Tabla1[[#This Row],[Cant]])</f>
        <v>-24000</v>
      </c>
      <c r="P1876" s="8">
        <f>IF(Tabla1[[#This Row],[Mov]]="VNT",-Tabla1[[#This Row],[Cant]],Tabla1[[#This Row],[Cant]])</f>
        <v>2</v>
      </c>
      <c r="Q1876" s="8">
        <f>DAY(Tabla1[[#This Row],[Date]])</f>
        <v>1</v>
      </c>
      <c r="R1876" s="8">
        <f>MONTH(Tabla1[[#This Row],[Date]])</f>
        <v>8</v>
      </c>
      <c r="S1876" s="8">
        <f>YEAR(Tabla1[[#This Row],[Date]])</f>
        <v>2022</v>
      </c>
    </row>
    <row r="1877" spans="1:19" x14ac:dyDescent="0.2">
      <c r="A1877">
        <v>1876</v>
      </c>
      <c r="B1877" s="1">
        <v>44774</v>
      </c>
      <c r="C1877" t="s">
        <v>261</v>
      </c>
      <c r="D1877" t="s">
        <v>339</v>
      </c>
      <c r="E1877">
        <v>1</v>
      </c>
      <c r="F1877" t="s">
        <v>26</v>
      </c>
      <c r="G1877" t="s">
        <v>284</v>
      </c>
      <c r="H1877" t="s">
        <v>1149</v>
      </c>
      <c r="M1877" s="2">
        <v>10000</v>
      </c>
      <c r="N1877" s="2">
        <v>22000</v>
      </c>
      <c r="O1877" s="2">
        <f>IF(Tabla1[[#This Row],[Mov]]="VNT",Tabla1[[#This Row],[Sale]]-Tabla1[[#This Row],[Cost]],-Tabla1[[#This Row],[Cost]]*Tabla1[[#This Row],[Cant]])</f>
        <v>-10000</v>
      </c>
      <c r="P1877" s="8">
        <f>IF(Tabla1[[#This Row],[Mov]]="VNT",-Tabla1[[#This Row],[Cant]],Tabla1[[#This Row],[Cant]])</f>
        <v>1</v>
      </c>
      <c r="Q1877" s="8">
        <f>DAY(Tabla1[[#This Row],[Date]])</f>
        <v>1</v>
      </c>
      <c r="R1877" s="8">
        <f>MONTH(Tabla1[[#This Row],[Date]])</f>
        <v>8</v>
      </c>
      <c r="S1877" s="8">
        <f>YEAR(Tabla1[[#This Row],[Date]])</f>
        <v>2022</v>
      </c>
    </row>
    <row r="1878" spans="1:19" x14ac:dyDescent="0.2">
      <c r="A1878">
        <v>1877</v>
      </c>
      <c r="B1878" s="1">
        <v>44774</v>
      </c>
      <c r="C1878" t="s">
        <v>261</v>
      </c>
      <c r="D1878" t="s">
        <v>892</v>
      </c>
      <c r="E1878">
        <v>1</v>
      </c>
      <c r="F1878" t="s">
        <v>1152</v>
      </c>
      <c r="G1878" t="s">
        <v>284</v>
      </c>
      <c r="H1878" t="s">
        <v>1153</v>
      </c>
      <c r="I1878" t="s">
        <v>20</v>
      </c>
      <c r="M1878" s="2">
        <v>18000</v>
      </c>
      <c r="N1878" s="2">
        <v>40000</v>
      </c>
      <c r="O1878" s="2">
        <f>IF(Tabla1[[#This Row],[Mov]]="VNT",Tabla1[[#This Row],[Sale]]-Tabla1[[#This Row],[Cost]],-Tabla1[[#This Row],[Cost]]*Tabla1[[#This Row],[Cant]])</f>
        <v>-18000</v>
      </c>
      <c r="P1878" s="8">
        <f>IF(Tabla1[[#This Row],[Mov]]="VNT",-Tabla1[[#This Row],[Cant]],Tabla1[[#This Row],[Cant]])</f>
        <v>1</v>
      </c>
      <c r="Q1878" s="8">
        <f>DAY(Tabla1[[#This Row],[Date]])</f>
        <v>1</v>
      </c>
      <c r="R1878" s="8">
        <f>MONTH(Tabla1[[#This Row],[Date]])</f>
        <v>8</v>
      </c>
      <c r="S1878" s="8">
        <f>YEAR(Tabla1[[#This Row],[Date]])</f>
        <v>2022</v>
      </c>
    </row>
    <row r="1879" spans="1:19" x14ac:dyDescent="0.2">
      <c r="A1879">
        <v>1878</v>
      </c>
      <c r="B1879" s="1">
        <v>44774</v>
      </c>
      <c r="C1879" t="s">
        <v>261</v>
      </c>
      <c r="D1879" t="s">
        <v>892</v>
      </c>
      <c r="E1879">
        <v>1</v>
      </c>
      <c r="F1879" t="s">
        <v>1154</v>
      </c>
      <c r="G1879" t="s">
        <v>272</v>
      </c>
      <c r="H1879" t="s">
        <v>319</v>
      </c>
      <c r="M1879" s="2">
        <v>8000</v>
      </c>
      <c r="N1879" s="2">
        <v>35000</v>
      </c>
      <c r="O1879" s="2">
        <f>IF(Tabla1[[#This Row],[Mov]]="VNT",Tabla1[[#This Row],[Sale]]-Tabla1[[#This Row],[Cost]],-Tabla1[[#This Row],[Cost]]*Tabla1[[#This Row],[Cant]])</f>
        <v>-8000</v>
      </c>
      <c r="P1879" s="8">
        <f>IF(Tabla1[[#This Row],[Mov]]="VNT",-Tabla1[[#This Row],[Cant]],Tabla1[[#This Row],[Cant]])</f>
        <v>1</v>
      </c>
      <c r="Q1879" s="8">
        <f>DAY(Tabla1[[#This Row],[Date]])</f>
        <v>1</v>
      </c>
      <c r="R1879" s="8">
        <f>MONTH(Tabla1[[#This Row],[Date]])</f>
        <v>8</v>
      </c>
      <c r="S1879" s="8">
        <f>YEAR(Tabla1[[#This Row],[Date]])</f>
        <v>2022</v>
      </c>
    </row>
    <row r="1880" spans="1:19" x14ac:dyDescent="0.2">
      <c r="A1880">
        <v>1879</v>
      </c>
      <c r="B1880" s="1">
        <v>44774</v>
      </c>
      <c r="C1880" t="s">
        <v>261</v>
      </c>
      <c r="D1880" t="s">
        <v>892</v>
      </c>
      <c r="E1880">
        <v>1</v>
      </c>
      <c r="F1880" t="s">
        <v>1150</v>
      </c>
      <c r="G1880" t="s">
        <v>1103</v>
      </c>
      <c r="H1880" t="s">
        <v>1151</v>
      </c>
      <c r="M1880" s="2">
        <v>7000</v>
      </c>
      <c r="N1880" s="2">
        <v>0</v>
      </c>
      <c r="O1880" s="2">
        <f>IF(Tabla1[[#This Row],[Mov]]="VNT",Tabla1[[#This Row],[Sale]]-Tabla1[[#This Row],[Cost]],-Tabla1[[#This Row],[Cost]]*Tabla1[[#This Row],[Cant]])</f>
        <v>-7000</v>
      </c>
      <c r="P1880" s="8">
        <f>IF(Tabla1[[#This Row],[Mov]]="VNT",-Tabla1[[#This Row],[Cant]],Tabla1[[#This Row],[Cant]])</f>
        <v>1</v>
      </c>
      <c r="Q1880" s="8">
        <f>DAY(Tabla1[[#This Row],[Date]])</f>
        <v>1</v>
      </c>
      <c r="R1880" s="8">
        <f>MONTH(Tabla1[[#This Row],[Date]])</f>
        <v>8</v>
      </c>
      <c r="S1880" s="8">
        <f>YEAR(Tabla1[[#This Row],[Date]])</f>
        <v>2022</v>
      </c>
    </row>
    <row r="1881" spans="1:19" x14ac:dyDescent="0.2">
      <c r="A1881">
        <v>1880</v>
      </c>
      <c r="B1881" s="1">
        <v>44774</v>
      </c>
      <c r="C1881" t="s">
        <v>260</v>
      </c>
      <c r="D1881" t="s">
        <v>332</v>
      </c>
      <c r="E1881">
        <v>1</v>
      </c>
      <c r="F1881" t="s">
        <v>1150</v>
      </c>
      <c r="G1881" t="s">
        <v>1103</v>
      </c>
      <c r="H1881" t="s">
        <v>1151</v>
      </c>
      <c r="M1881" s="2">
        <v>7000</v>
      </c>
      <c r="N1881" s="2">
        <v>10000</v>
      </c>
      <c r="O1881" s="2">
        <f>IF(Tabla1[[#This Row],[Mov]]="VNT",Tabla1[[#This Row],[Sale]]-Tabla1[[#This Row],[Cost]],-Tabla1[[#This Row],[Cost]]*Tabla1[[#This Row],[Cant]])</f>
        <v>3000</v>
      </c>
      <c r="P1881" s="8">
        <f>IF(Tabla1[[#This Row],[Mov]]="VNT",-Tabla1[[#This Row],[Cant]],Tabla1[[#This Row],[Cant]])</f>
        <v>-1</v>
      </c>
      <c r="Q1881" s="8">
        <f>DAY(Tabla1[[#This Row],[Date]])</f>
        <v>1</v>
      </c>
      <c r="R1881" s="8">
        <f>MONTH(Tabla1[[#This Row],[Date]])</f>
        <v>8</v>
      </c>
      <c r="S1881" s="8">
        <f>YEAR(Tabla1[[#This Row],[Date]])</f>
        <v>2022</v>
      </c>
    </row>
    <row r="1882" spans="1:19" x14ac:dyDescent="0.2">
      <c r="A1882">
        <v>1881</v>
      </c>
      <c r="B1882" s="1">
        <v>44774</v>
      </c>
      <c r="C1882" t="s">
        <v>260</v>
      </c>
      <c r="D1882" t="s">
        <v>332</v>
      </c>
      <c r="E1882">
        <v>1</v>
      </c>
      <c r="F1882" t="s">
        <v>26</v>
      </c>
      <c r="G1882" t="s">
        <v>272</v>
      </c>
      <c r="H1882" t="s">
        <v>743</v>
      </c>
      <c r="M1882" s="2">
        <v>7500</v>
      </c>
      <c r="N1882" s="2">
        <v>18000</v>
      </c>
      <c r="O1882" s="2">
        <f>IF(Tabla1[[#This Row],[Mov]]="VNT",Tabla1[[#This Row],[Sale]]-Tabla1[[#This Row],[Cost]],-Tabla1[[#This Row],[Cost]]*Tabla1[[#This Row],[Cant]])</f>
        <v>10500</v>
      </c>
      <c r="P1882" s="8">
        <f>IF(Tabla1[[#This Row],[Mov]]="VNT",-Tabla1[[#This Row],[Cant]],Tabla1[[#This Row],[Cant]])</f>
        <v>-1</v>
      </c>
      <c r="Q1882" s="8">
        <f>DAY(Tabla1[[#This Row],[Date]])</f>
        <v>1</v>
      </c>
      <c r="R1882" s="8">
        <f>MONTH(Tabla1[[#This Row],[Date]])</f>
        <v>8</v>
      </c>
      <c r="S1882" s="8">
        <f>YEAR(Tabla1[[#This Row],[Date]])</f>
        <v>2022</v>
      </c>
    </row>
    <row r="1883" spans="1:19" x14ac:dyDescent="0.2">
      <c r="A1883">
        <v>1882</v>
      </c>
      <c r="B1883" s="1">
        <v>44774</v>
      </c>
      <c r="C1883" t="s">
        <v>260</v>
      </c>
      <c r="D1883" t="s">
        <v>332</v>
      </c>
      <c r="E1883">
        <v>1</v>
      </c>
      <c r="F1883" t="s">
        <v>116</v>
      </c>
      <c r="G1883" t="s">
        <v>347</v>
      </c>
      <c r="H1883" t="s">
        <v>518</v>
      </c>
      <c r="M1883" s="2">
        <v>5610</v>
      </c>
      <c r="N1883" s="2">
        <v>6000</v>
      </c>
      <c r="O1883" s="2">
        <f>IF(Tabla1[[#This Row],[Mov]]="VNT",Tabla1[[#This Row],[Sale]]-Tabla1[[#This Row],[Cost]],-Tabla1[[#This Row],[Cost]]*Tabla1[[#This Row],[Cant]])</f>
        <v>390</v>
      </c>
      <c r="P1883" s="8">
        <f>IF(Tabla1[[#This Row],[Mov]]="VNT",-Tabla1[[#This Row],[Cant]],Tabla1[[#This Row],[Cant]])</f>
        <v>-1</v>
      </c>
      <c r="Q1883" s="8">
        <f>DAY(Tabla1[[#This Row],[Date]])</f>
        <v>1</v>
      </c>
      <c r="R1883" s="8">
        <f>MONTH(Tabla1[[#This Row],[Date]])</f>
        <v>8</v>
      </c>
      <c r="S1883" s="8">
        <f>YEAR(Tabla1[[#This Row],[Date]])</f>
        <v>2022</v>
      </c>
    </row>
    <row r="1884" spans="1:19" x14ac:dyDescent="0.2">
      <c r="A1884">
        <v>1883</v>
      </c>
      <c r="B1884" s="1">
        <v>44774</v>
      </c>
      <c r="C1884" t="s">
        <v>260</v>
      </c>
      <c r="D1884" t="s">
        <v>332</v>
      </c>
      <c r="E1884">
        <v>1</v>
      </c>
      <c r="F1884" t="s">
        <v>116</v>
      </c>
      <c r="G1884" t="s">
        <v>347</v>
      </c>
      <c r="H1884" t="s">
        <v>518</v>
      </c>
      <c r="M1884" s="2">
        <v>6545</v>
      </c>
      <c r="N1884" s="2">
        <v>7000</v>
      </c>
      <c r="O1884" s="2">
        <f>IF(Tabla1[[#This Row],[Mov]]="VNT",Tabla1[[#This Row],[Sale]]-Tabla1[[#This Row],[Cost]],-Tabla1[[#This Row],[Cost]]*Tabla1[[#This Row],[Cant]])</f>
        <v>455</v>
      </c>
      <c r="P1884" s="8">
        <f>IF(Tabla1[[#This Row],[Mov]]="VNT",-Tabla1[[#This Row],[Cant]],Tabla1[[#This Row],[Cant]])</f>
        <v>-1</v>
      </c>
      <c r="Q1884" s="8">
        <f>DAY(Tabla1[[#This Row],[Date]])</f>
        <v>1</v>
      </c>
      <c r="R1884" s="8">
        <f>MONTH(Tabla1[[#This Row],[Date]])</f>
        <v>8</v>
      </c>
      <c r="S1884" s="8">
        <f>YEAR(Tabla1[[#This Row],[Date]])</f>
        <v>2022</v>
      </c>
    </row>
    <row r="1885" spans="1:19" x14ac:dyDescent="0.2">
      <c r="A1885">
        <v>1884</v>
      </c>
      <c r="B1885" s="1">
        <v>44774</v>
      </c>
      <c r="C1885" t="s">
        <v>260</v>
      </c>
      <c r="D1885" t="s">
        <v>332</v>
      </c>
      <c r="E1885">
        <v>1</v>
      </c>
      <c r="F1885" t="s">
        <v>458</v>
      </c>
      <c r="G1885" t="s">
        <v>272</v>
      </c>
      <c r="H1885" t="s">
        <v>1155</v>
      </c>
      <c r="M1885" s="2">
        <v>0</v>
      </c>
      <c r="N1885" s="2">
        <v>2000</v>
      </c>
      <c r="O1885" s="2">
        <f>IF(Tabla1[[#This Row],[Mov]]="VNT",Tabla1[[#This Row],[Sale]]-Tabla1[[#This Row],[Cost]],-Tabla1[[#This Row],[Cost]]*Tabla1[[#This Row],[Cant]])</f>
        <v>2000</v>
      </c>
      <c r="P1885" s="8">
        <f>IF(Tabla1[[#This Row],[Mov]]="VNT",-Tabla1[[#This Row],[Cant]],Tabla1[[#This Row],[Cant]])</f>
        <v>-1</v>
      </c>
      <c r="Q1885" s="8">
        <f>DAY(Tabla1[[#This Row],[Date]])</f>
        <v>1</v>
      </c>
      <c r="R1885" s="8">
        <f>MONTH(Tabla1[[#This Row],[Date]])</f>
        <v>8</v>
      </c>
      <c r="S1885" s="8">
        <f>YEAR(Tabla1[[#This Row],[Date]])</f>
        <v>2022</v>
      </c>
    </row>
    <row r="1886" spans="1:19" x14ac:dyDescent="0.2">
      <c r="A1886">
        <v>1885</v>
      </c>
      <c r="B1886" s="1">
        <v>44774</v>
      </c>
      <c r="C1886" t="s">
        <v>260</v>
      </c>
      <c r="D1886" t="s">
        <v>332</v>
      </c>
      <c r="E1886">
        <v>1</v>
      </c>
      <c r="F1886" t="s">
        <v>21</v>
      </c>
      <c r="G1886" t="s">
        <v>266</v>
      </c>
      <c r="H1886" t="s">
        <v>231</v>
      </c>
      <c r="M1886" s="2">
        <v>3500</v>
      </c>
      <c r="N1886" s="2">
        <v>10000</v>
      </c>
      <c r="O1886" s="2">
        <f>IF(Tabla1[[#This Row],[Mov]]="VNT",Tabla1[[#This Row],[Sale]]-Tabla1[[#This Row],[Cost]],-Tabla1[[#This Row],[Cost]]*Tabla1[[#This Row],[Cant]])</f>
        <v>6500</v>
      </c>
      <c r="P1886" s="8">
        <f>IF(Tabla1[[#This Row],[Mov]]="VNT",-Tabla1[[#This Row],[Cant]],Tabla1[[#This Row],[Cant]])</f>
        <v>-1</v>
      </c>
      <c r="Q1886" s="8">
        <f>DAY(Tabla1[[#This Row],[Date]])</f>
        <v>1</v>
      </c>
      <c r="R1886" s="8">
        <f>MONTH(Tabla1[[#This Row],[Date]])</f>
        <v>8</v>
      </c>
      <c r="S1886" s="8">
        <f>YEAR(Tabla1[[#This Row],[Date]])</f>
        <v>2022</v>
      </c>
    </row>
    <row r="1887" spans="1:19" x14ac:dyDescent="0.2">
      <c r="A1887">
        <v>1886</v>
      </c>
      <c r="B1887" s="1">
        <v>44774</v>
      </c>
      <c r="C1887" t="s">
        <v>260</v>
      </c>
      <c r="D1887" t="s">
        <v>332</v>
      </c>
      <c r="E1887">
        <v>1</v>
      </c>
      <c r="F1887" t="s">
        <v>116</v>
      </c>
      <c r="G1887" t="s">
        <v>347</v>
      </c>
      <c r="H1887" t="s">
        <v>518</v>
      </c>
      <c r="M1887" s="2">
        <v>5610</v>
      </c>
      <c r="N1887" s="2">
        <v>6000</v>
      </c>
      <c r="O1887" s="2">
        <f>IF(Tabla1[[#This Row],[Mov]]="VNT",Tabla1[[#This Row],[Sale]]-Tabla1[[#This Row],[Cost]],-Tabla1[[#This Row],[Cost]]*Tabla1[[#This Row],[Cant]])</f>
        <v>390</v>
      </c>
      <c r="P1887" s="8">
        <f>IF(Tabla1[[#This Row],[Mov]]="VNT",-Tabla1[[#This Row],[Cant]],Tabla1[[#This Row],[Cant]])</f>
        <v>-1</v>
      </c>
      <c r="Q1887" s="8">
        <f>DAY(Tabla1[[#This Row],[Date]])</f>
        <v>1</v>
      </c>
      <c r="R1887" s="8">
        <f>MONTH(Tabla1[[#This Row],[Date]])</f>
        <v>8</v>
      </c>
      <c r="S1887" s="8">
        <f>YEAR(Tabla1[[#This Row],[Date]])</f>
        <v>2022</v>
      </c>
    </row>
    <row r="1888" spans="1:19" x14ac:dyDescent="0.2">
      <c r="A1888">
        <v>1887</v>
      </c>
      <c r="B1888" s="1">
        <v>44775</v>
      </c>
      <c r="C1888" t="s">
        <v>260</v>
      </c>
      <c r="D1888" t="s">
        <v>332</v>
      </c>
      <c r="E1888">
        <v>1</v>
      </c>
      <c r="F1888" t="s">
        <v>225</v>
      </c>
      <c r="G1888" t="s">
        <v>263</v>
      </c>
      <c r="H1888" t="s">
        <v>1159</v>
      </c>
      <c r="M1888" s="2">
        <v>1100</v>
      </c>
      <c r="N1888" s="2">
        <v>10000</v>
      </c>
      <c r="O1888" s="2">
        <f>IF(Tabla1[[#This Row],[Mov]]="VNT",Tabla1[[#This Row],[Sale]]-Tabla1[[#This Row],[Cost]],-Tabla1[[#This Row],[Cost]]*Tabla1[[#This Row],[Cant]])</f>
        <v>8900</v>
      </c>
      <c r="P1888" s="8">
        <f>IF(Tabla1[[#This Row],[Mov]]="VNT",-Tabla1[[#This Row],[Cant]],Tabla1[[#This Row],[Cant]])</f>
        <v>-1</v>
      </c>
      <c r="Q1888" s="8">
        <f>DAY(Tabla1[[#This Row],[Date]])</f>
        <v>2</v>
      </c>
      <c r="R1888" s="8">
        <f>MONTH(Tabla1[[#This Row],[Date]])</f>
        <v>8</v>
      </c>
      <c r="S1888" s="8">
        <f>YEAR(Tabla1[[#This Row],[Date]])</f>
        <v>2022</v>
      </c>
    </row>
    <row r="1889" spans="1:19" x14ac:dyDescent="0.2">
      <c r="A1889">
        <v>1888</v>
      </c>
      <c r="B1889" s="1">
        <v>44775</v>
      </c>
      <c r="C1889" t="s">
        <v>260</v>
      </c>
      <c r="D1889" t="s">
        <v>332</v>
      </c>
      <c r="E1889">
        <v>1</v>
      </c>
      <c r="F1889" t="s">
        <v>458</v>
      </c>
      <c r="G1889" t="s">
        <v>272</v>
      </c>
      <c r="H1889" t="s">
        <v>1160</v>
      </c>
      <c r="M1889" s="2">
        <v>0</v>
      </c>
      <c r="N1889" s="2">
        <v>5000</v>
      </c>
      <c r="O1889" s="2">
        <f>IF(Tabla1[[#This Row],[Mov]]="VNT",Tabla1[[#This Row],[Sale]]-Tabla1[[#This Row],[Cost]],-Tabla1[[#This Row],[Cost]]*Tabla1[[#This Row],[Cant]])</f>
        <v>5000</v>
      </c>
      <c r="P1889" s="8">
        <f>IF(Tabla1[[#This Row],[Mov]]="VNT",-Tabla1[[#This Row],[Cant]],Tabla1[[#This Row],[Cant]])</f>
        <v>-1</v>
      </c>
      <c r="Q1889" s="8">
        <f>DAY(Tabla1[[#This Row],[Date]])</f>
        <v>2</v>
      </c>
      <c r="R1889" s="8">
        <f>MONTH(Tabla1[[#This Row],[Date]])</f>
        <v>8</v>
      </c>
      <c r="S1889" s="8">
        <f>YEAR(Tabla1[[#This Row],[Date]])</f>
        <v>2022</v>
      </c>
    </row>
    <row r="1890" spans="1:19" x14ac:dyDescent="0.2">
      <c r="A1890">
        <v>1889</v>
      </c>
      <c r="B1890" s="1">
        <v>44775</v>
      </c>
      <c r="C1890" t="s">
        <v>260</v>
      </c>
      <c r="D1890" t="s">
        <v>332</v>
      </c>
      <c r="E1890">
        <v>1</v>
      </c>
      <c r="F1890" t="s">
        <v>45</v>
      </c>
      <c r="G1890" t="s">
        <v>1156</v>
      </c>
      <c r="H1890" t="s">
        <v>129</v>
      </c>
      <c r="I1890" t="s">
        <v>55</v>
      </c>
      <c r="J1890" t="s">
        <v>23</v>
      </c>
      <c r="K1890" t="s">
        <v>18</v>
      </c>
      <c r="L1890" t="s">
        <v>52</v>
      </c>
      <c r="M1890" s="2">
        <v>8000</v>
      </c>
      <c r="N1890" s="2">
        <v>15000</v>
      </c>
      <c r="O1890" s="2">
        <f>IF(Tabla1[[#This Row],[Mov]]="VNT",Tabla1[[#This Row],[Sale]]-Tabla1[[#This Row],[Cost]],-Tabla1[[#This Row],[Cost]]*Tabla1[[#This Row],[Cant]])</f>
        <v>7000</v>
      </c>
      <c r="P1890" s="8">
        <f>IF(Tabla1[[#This Row],[Mov]]="VNT",-Tabla1[[#This Row],[Cant]],Tabla1[[#This Row],[Cant]])</f>
        <v>-1</v>
      </c>
      <c r="Q1890" s="8">
        <f>DAY(Tabla1[[#This Row],[Date]])</f>
        <v>2</v>
      </c>
      <c r="R1890" s="8">
        <f>MONTH(Tabla1[[#This Row],[Date]])</f>
        <v>8</v>
      </c>
      <c r="S1890" s="8">
        <f>YEAR(Tabla1[[#This Row],[Date]])</f>
        <v>2022</v>
      </c>
    </row>
    <row r="1891" spans="1:19" x14ac:dyDescent="0.2">
      <c r="A1891">
        <v>1890</v>
      </c>
      <c r="B1891" s="1">
        <v>44775</v>
      </c>
      <c r="C1891" t="s">
        <v>260</v>
      </c>
      <c r="D1891" t="s">
        <v>332</v>
      </c>
      <c r="E1891">
        <v>1</v>
      </c>
      <c r="F1891" t="s">
        <v>526</v>
      </c>
      <c r="G1891" t="s">
        <v>266</v>
      </c>
      <c r="H1891" t="s">
        <v>527</v>
      </c>
      <c r="M1891" s="2">
        <v>30000</v>
      </c>
      <c r="N1891" s="2">
        <v>45000</v>
      </c>
      <c r="O1891" s="2">
        <f>IF(Tabla1[[#This Row],[Mov]]="VNT",Tabla1[[#This Row],[Sale]]-Tabla1[[#This Row],[Cost]],-Tabla1[[#This Row],[Cost]]*Tabla1[[#This Row],[Cant]])</f>
        <v>15000</v>
      </c>
      <c r="P1891" s="8">
        <f>IF(Tabla1[[#This Row],[Mov]]="VNT",-Tabla1[[#This Row],[Cant]],Tabla1[[#This Row],[Cant]])</f>
        <v>-1</v>
      </c>
      <c r="Q1891" s="8">
        <f>DAY(Tabla1[[#This Row],[Date]])</f>
        <v>2</v>
      </c>
      <c r="R1891" s="8">
        <f>MONTH(Tabla1[[#This Row],[Date]])</f>
        <v>8</v>
      </c>
      <c r="S1891" s="8">
        <f>YEAR(Tabla1[[#This Row],[Date]])</f>
        <v>2022</v>
      </c>
    </row>
    <row r="1892" spans="1:19" x14ac:dyDescent="0.2">
      <c r="A1892">
        <v>1891</v>
      </c>
      <c r="B1892" s="1">
        <v>44775</v>
      </c>
      <c r="C1892" t="s">
        <v>260</v>
      </c>
      <c r="D1892" t="s">
        <v>332</v>
      </c>
      <c r="E1892">
        <v>1</v>
      </c>
      <c r="F1892" t="s">
        <v>1157</v>
      </c>
      <c r="G1892" t="s">
        <v>266</v>
      </c>
      <c r="H1892" t="s">
        <v>1158</v>
      </c>
      <c r="M1892" s="2">
        <v>300</v>
      </c>
      <c r="N1892" s="2">
        <v>1000</v>
      </c>
      <c r="O1892" s="2">
        <f>IF(Tabla1[[#This Row],[Mov]]="VNT",Tabla1[[#This Row],[Sale]]-Tabla1[[#This Row],[Cost]],-Tabla1[[#This Row],[Cost]]*Tabla1[[#This Row],[Cant]])</f>
        <v>700</v>
      </c>
      <c r="P1892" s="8">
        <f>IF(Tabla1[[#This Row],[Mov]]="VNT",-Tabla1[[#This Row],[Cant]],Tabla1[[#This Row],[Cant]])</f>
        <v>-1</v>
      </c>
      <c r="Q1892" s="8">
        <f>DAY(Tabla1[[#This Row],[Date]])</f>
        <v>2</v>
      </c>
      <c r="R1892" s="8">
        <f>MONTH(Tabla1[[#This Row],[Date]])</f>
        <v>8</v>
      </c>
      <c r="S1892" s="8">
        <f>YEAR(Tabla1[[#This Row],[Date]])</f>
        <v>2022</v>
      </c>
    </row>
    <row r="1893" spans="1:19" x14ac:dyDescent="0.2">
      <c r="A1893">
        <v>1892</v>
      </c>
      <c r="B1893" s="1">
        <v>44775</v>
      </c>
      <c r="C1893" t="s">
        <v>260</v>
      </c>
      <c r="D1893" t="s">
        <v>332</v>
      </c>
      <c r="E1893">
        <v>1</v>
      </c>
      <c r="F1893" t="s">
        <v>458</v>
      </c>
      <c r="G1893" t="s">
        <v>284</v>
      </c>
      <c r="H1893" t="s">
        <v>1161</v>
      </c>
      <c r="M1893" s="2">
        <v>0</v>
      </c>
      <c r="N1893" s="2">
        <v>25000</v>
      </c>
      <c r="O1893" s="2">
        <f>IF(Tabla1[[#This Row],[Mov]]="VNT",Tabla1[[#This Row],[Sale]]-Tabla1[[#This Row],[Cost]],-Tabla1[[#This Row],[Cost]]*Tabla1[[#This Row],[Cant]])</f>
        <v>25000</v>
      </c>
      <c r="P1893" s="8">
        <f>IF(Tabla1[[#This Row],[Mov]]="VNT",-Tabla1[[#This Row],[Cant]],Tabla1[[#This Row],[Cant]])</f>
        <v>-1</v>
      </c>
      <c r="Q1893" s="8">
        <f>DAY(Tabla1[[#This Row],[Date]])</f>
        <v>2</v>
      </c>
      <c r="R1893" s="8">
        <f>MONTH(Tabla1[[#This Row],[Date]])</f>
        <v>8</v>
      </c>
      <c r="S1893" s="8">
        <f>YEAR(Tabla1[[#This Row],[Date]])</f>
        <v>2022</v>
      </c>
    </row>
    <row r="1894" spans="1:19" x14ac:dyDescent="0.2">
      <c r="A1894">
        <v>1893</v>
      </c>
      <c r="B1894" s="1">
        <v>44775</v>
      </c>
      <c r="C1894" t="s">
        <v>260</v>
      </c>
      <c r="D1894" t="s">
        <v>332</v>
      </c>
      <c r="E1894">
        <v>1</v>
      </c>
      <c r="F1894" t="s">
        <v>458</v>
      </c>
      <c r="G1894" t="s">
        <v>284</v>
      </c>
      <c r="H1894" t="s">
        <v>2019</v>
      </c>
      <c r="M1894" s="2">
        <v>0</v>
      </c>
      <c r="N1894" s="2">
        <v>2000</v>
      </c>
      <c r="O1894" s="2">
        <f>IF(Tabla1[[#This Row],[Mov]]="VNT",Tabla1[[#This Row],[Sale]]-Tabla1[[#This Row],[Cost]],-Tabla1[[#This Row],[Cost]]*Tabla1[[#This Row],[Cant]])</f>
        <v>2000</v>
      </c>
      <c r="P1894" s="8">
        <f>IF(Tabla1[[#This Row],[Mov]]="VNT",-Tabla1[[#This Row],[Cant]],Tabla1[[#This Row],[Cant]])</f>
        <v>-1</v>
      </c>
      <c r="Q1894" s="8">
        <f>DAY(Tabla1[[#This Row],[Date]])</f>
        <v>2</v>
      </c>
      <c r="R1894" s="8">
        <f>MONTH(Tabla1[[#This Row],[Date]])</f>
        <v>8</v>
      </c>
      <c r="S1894" s="8">
        <f>YEAR(Tabla1[[#This Row],[Date]])</f>
        <v>2022</v>
      </c>
    </row>
    <row r="1895" spans="1:19" x14ac:dyDescent="0.2">
      <c r="A1895">
        <v>1894</v>
      </c>
      <c r="B1895" s="1">
        <v>44775</v>
      </c>
      <c r="C1895" t="s">
        <v>260</v>
      </c>
      <c r="D1895" t="s">
        <v>332</v>
      </c>
      <c r="E1895">
        <v>1</v>
      </c>
      <c r="F1895" t="s">
        <v>225</v>
      </c>
      <c r="G1895" t="s">
        <v>272</v>
      </c>
      <c r="H1895" t="s">
        <v>252</v>
      </c>
      <c r="M1895" s="2">
        <v>1100</v>
      </c>
      <c r="N1895" s="2">
        <v>10000</v>
      </c>
      <c r="O1895" s="2">
        <f>IF(Tabla1[[#This Row],[Mov]]="VNT",Tabla1[[#This Row],[Sale]]-Tabla1[[#This Row],[Cost]],-Tabla1[[#This Row],[Cost]]*Tabla1[[#This Row],[Cant]])</f>
        <v>8900</v>
      </c>
      <c r="P1895" s="8">
        <f>IF(Tabla1[[#This Row],[Mov]]="VNT",-Tabla1[[#This Row],[Cant]],Tabla1[[#This Row],[Cant]])</f>
        <v>-1</v>
      </c>
      <c r="Q1895" s="8">
        <f>DAY(Tabla1[[#This Row],[Date]])</f>
        <v>2</v>
      </c>
      <c r="R1895" s="8">
        <f>MONTH(Tabla1[[#This Row],[Date]])</f>
        <v>8</v>
      </c>
      <c r="S1895" s="8">
        <f>YEAR(Tabla1[[#This Row],[Date]])</f>
        <v>2022</v>
      </c>
    </row>
    <row r="1896" spans="1:19" x14ac:dyDescent="0.2">
      <c r="A1896">
        <v>1895</v>
      </c>
      <c r="B1896" s="1">
        <v>44775</v>
      </c>
      <c r="C1896" t="s">
        <v>260</v>
      </c>
      <c r="D1896" t="s">
        <v>332</v>
      </c>
      <c r="E1896">
        <v>1</v>
      </c>
      <c r="F1896" t="s">
        <v>214</v>
      </c>
      <c r="G1896" t="s">
        <v>266</v>
      </c>
      <c r="H1896" t="s">
        <v>911</v>
      </c>
      <c r="M1896" s="2">
        <v>25000</v>
      </c>
      <c r="N1896" s="2">
        <v>39000</v>
      </c>
      <c r="O1896" s="2">
        <f>IF(Tabla1[[#This Row],[Mov]]="VNT",Tabla1[[#This Row],[Sale]]-Tabla1[[#This Row],[Cost]],-Tabla1[[#This Row],[Cost]]*Tabla1[[#This Row],[Cant]])</f>
        <v>14000</v>
      </c>
      <c r="P1896" s="8">
        <f>IF(Tabla1[[#This Row],[Mov]]="VNT",-Tabla1[[#This Row],[Cant]],Tabla1[[#This Row],[Cant]])</f>
        <v>-1</v>
      </c>
      <c r="Q1896" s="8">
        <f>DAY(Tabla1[[#This Row],[Date]])</f>
        <v>2</v>
      </c>
      <c r="R1896" s="8">
        <f>MONTH(Tabla1[[#This Row],[Date]])</f>
        <v>8</v>
      </c>
      <c r="S1896" s="8">
        <f>YEAR(Tabla1[[#This Row],[Date]])</f>
        <v>2022</v>
      </c>
    </row>
    <row r="1897" spans="1:19" x14ac:dyDescent="0.2">
      <c r="A1897">
        <v>1896</v>
      </c>
      <c r="B1897" s="1">
        <v>44775</v>
      </c>
      <c r="C1897" t="s">
        <v>260</v>
      </c>
      <c r="D1897" t="s">
        <v>332</v>
      </c>
      <c r="E1897">
        <v>1</v>
      </c>
      <c r="F1897" t="s">
        <v>26</v>
      </c>
      <c r="G1897" t="s">
        <v>272</v>
      </c>
      <c r="H1897" t="s">
        <v>743</v>
      </c>
      <c r="M1897" s="2">
        <v>7500</v>
      </c>
      <c r="N1897" s="2">
        <v>15000</v>
      </c>
      <c r="O1897" s="2">
        <f>IF(Tabla1[[#This Row],[Mov]]="VNT",Tabla1[[#This Row],[Sale]]-Tabla1[[#This Row],[Cost]],-Tabla1[[#This Row],[Cost]]*Tabla1[[#This Row],[Cant]])</f>
        <v>7500</v>
      </c>
      <c r="P1897" s="8">
        <f>IF(Tabla1[[#This Row],[Mov]]="VNT",-Tabla1[[#This Row],[Cant]],Tabla1[[#This Row],[Cant]])</f>
        <v>-1</v>
      </c>
      <c r="Q1897" s="8">
        <f>DAY(Tabla1[[#This Row],[Date]])</f>
        <v>2</v>
      </c>
      <c r="R1897" s="8">
        <f>MONTH(Tabla1[[#This Row],[Date]])</f>
        <v>8</v>
      </c>
      <c r="S1897" s="8">
        <f>YEAR(Tabla1[[#This Row],[Date]])</f>
        <v>2022</v>
      </c>
    </row>
    <row r="1898" spans="1:19" x14ac:dyDescent="0.2">
      <c r="A1898">
        <v>1897</v>
      </c>
      <c r="B1898" s="1">
        <v>44776</v>
      </c>
      <c r="C1898" t="s">
        <v>260</v>
      </c>
      <c r="D1898" t="s">
        <v>332</v>
      </c>
      <c r="E1898">
        <v>1</v>
      </c>
      <c r="F1898" t="s">
        <v>225</v>
      </c>
      <c r="G1898" t="s">
        <v>272</v>
      </c>
      <c r="H1898" t="s">
        <v>807</v>
      </c>
      <c r="M1898" s="2">
        <v>1100</v>
      </c>
      <c r="N1898" s="2">
        <v>8000</v>
      </c>
      <c r="O1898" s="2">
        <f>IF(Tabla1[[#This Row],[Mov]]="VNT",Tabla1[[#This Row],[Sale]]-Tabla1[[#This Row],[Cost]],-Tabla1[[#This Row],[Cost]]*Tabla1[[#This Row],[Cant]])</f>
        <v>6900</v>
      </c>
      <c r="P1898" s="8">
        <f>IF(Tabla1[[#This Row],[Mov]]="VNT",-Tabla1[[#This Row],[Cant]],Tabla1[[#This Row],[Cant]])</f>
        <v>-1</v>
      </c>
      <c r="Q1898" s="8">
        <f>DAY(Tabla1[[#This Row],[Date]])</f>
        <v>3</v>
      </c>
      <c r="R1898" s="8">
        <f>MONTH(Tabla1[[#This Row],[Date]])</f>
        <v>8</v>
      </c>
      <c r="S1898" s="8">
        <f>YEAR(Tabla1[[#This Row],[Date]])</f>
        <v>2022</v>
      </c>
    </row>
    <row r="1899" spans="1:19" x14ac:dyDescent="0.2">
      <c r="A1899">
        <v>1898</v>
      </c>
      <c r="B1899" s="1">
        <v>44776</v>
      </c>
      <c r="C1899" t="s">
        <v>260</v>
      </c>
      <c r="D1899" t="s">
        <v>332</v>
      </c>
      <c r="E1899">
        <v>1</v>
      </c>
      <c r="F1899" t="s">
        <v>21</v>
      </c>
      <c r="G1899" t="s">
        <v>272</v>
      </c>
      <c r="H1899" t="s">
        <v>358</v>
      </c>
      <c r="I1899" t="s">
        <v>20</v>
      </c>
      <c r="M1899" s="2">
        <v>13000</v>
      </c>
      <c r="N1899" s="2">
        <v>29000</v>
      </c>
      <c r="O1899" s="2">
        <f>IF(Tabla1[[#This Row],[Mov]]="VNT",Tabla1[[#This Row],[Sale]]-Tabla1[[#This Row],[Cost]],-Tabla1[[#This Row],[Cost]]*Tabla1[[#This Row],[Cant]])</f>
        <v>16000</v>
      </c>
      <c r="P1899" s="8">
        <f>IF(Tabla1[[#This Row],[Mov]]="VNT",-Tabla1[[#This Row],[Cant]],Tabla1[[#This Row],[Cant]])</f>
        <v>-1</v>
      </c>
      <c r="Q1899" s="8">
        <f>DAY(Tabla1[[#This Row],[Date]])</f>
        <v>3</v>
      </c>
      <c r="R1899" s="8">
        <f>MONTH(Tabla1[[#This Row],[Date]])</f>
        <v>8</v>
      </c>
      <c r="S1899" s="8">
        <f>YEAR(Tabla1[[#This Row],[Date]])</f>
        <v>2022</v>
      </c>
    </row>
    <row r="1900" spans="1:19" x14ac:dyDescent="0.2">
      <c r="A1900">
        <v>1899</v>
      </c>
      <c r="B1900" s="1">
        <v>44776</v>
      </c>
      <c r="C1900" t="s">
        <v>260</v>
      </c>
      <c r="D1900" t="s">
        <v>332</v>
      </c>
      <c r="E1900">
        <v>1</v>
      </c>
      <c r="F1900" t="s">
        <v>224</v>
      </c>
      <c r="G1900" t="s">
        <v>272</v>
      </c>
      <c r="H1900" t="s">
        <v>807</v>
      </c>
      <c r="M1900" s="2">
        <v>9000</v>
      </c>
      <c r="N1900" s="2">
        <v>20000</v>
      </c>
      <c r="O1900" s="2">
        <f>IF(Tabla1[[#This Row],[Mov]]="VNT",Tabla1[[#This Row],[Sale]]-Tabla1[[#This Row],[Cost]],-Tabla1[[#This Row],[Cost]]*Tabla1[[#This Row],[Cant]])</f>
        <v>11000</v>
      </c>
      <c r="P1900" s="8">
        <f>IF(Tabla1[[#This Row],[Mov]]="VNT",-Tabla1[[#This Row],[Cant]],Tabla1[[#This Row],[Cant]])</f>
        <v>-1</v>
      </c>
      <c r="Q1900" s="8">
        <f>DAY(Tabla1[[#This Row],[Date]])</f>
        <v>3</v>
      </c>
      <c r="R1900" s="8">
        <f>MONTH(Tabla1[[#This Row],[Date]])</f>
        <v>8</v>
      </c>
      <c r="S1900" s="8">
        <f>YEAR(Tabla1[[#This Row],[Date]])</f>
        <v>2022</v>
      </c>
    </row>
    <row r="1901" spans="1:19" x14ac:dyDescent="0.2">
      <c r="A1901">
        <v>1900</v>
      </c>
      <c r="B1901" s="1">
        <v>44774</v>
      </c>
      <c r="C1901" t="s">
        <v>261</v>
      </c>
      <c r="D1901" t="s">
        <v>525</v>
      </c>
      <c r="E1901">
        <v>2</v>
      </c>
      <c r="F1901" t="s">
        <v>526</v>
      </c>
      <c r="G1901" t="s">
        <v>266</v>
      </c>
      <c r="H1901" t="s">
        <v>527</v>
      </c>
      <c r="M1901" s="2">
        <v>30000</v>
      </c>
      <c r="N1901" s="2">
        <v>45000</v>
      </c>
      <c r="O1901" s="2">
        <f>IF(Tabla1[[#This Row],[Mov]]="VNT",Tabla1[[#This Row],[Sale]]-Tabla1[[#This Row],[Cost]],-Tabla1[[#This Row],[Cost]]*Tabla1[[#This Row],[Cant]])</f>
        <v>-60000</v>
      </c>
      <c r="P1901" s="8">
        <f>IF(Tabla1[[#This Row],[Mov]]="VNT",-Tabla1[[#This Row],[Cant]],Tabla1[[#This Row],[Cant]])</f>
        <v>2</v>
      </c>
      <c r="Q1901" s="8">
        <f>DAY(Tabla1[[#This Row],[Date]])</f>
        <v>1</v>
      </c>
      <c r="R1901" s="8">
        <f>MONTH(Tabla1[[#This Row],[Date]])</f>
        <v>8</v>
      </c>
      <c r="S1901" s="8">
        <f>YEAR(Tabla1[[#This Row],[Date]])</f>
        <v>2022</v>
      </c>
    </row>
    <row r="1902" spans="1:19" x14ac:dyDescent="0.2">
      <c r="A1902">
        <v>1901</v>
      </c>
      <c r="B1902" s="1">
        <v>44774</v>
      </c>
      <c r="C1902" t="s">
        <v>261</v>
      </c>
      <c r="D1902" t="s">
        <v>525</v>
      </c>
      <c r="E1902">
        <v>2</v>
      </c>
      <c r="F1902" t="s">
        <v>1162</v>
      </c>
      <c r="G1902" t="s">
        <v>266</v>
      </c>
      <c r="H1902" t="s">
        <v>1163</v>
      </c>
      <c r="M1902" s="2">
        <v>6000</v>
      </c>
      <c r="N1902" s="2">
        <v>14000</v>
      </c>
      <c r="O1902" s="2">
        <f>IF(Tabla1[[#This Row],[Mov]]="VNT",Tabla1[[#This Row],[Sale]]-Tabla1[[#This Row],[Cost]],-Tabla1[[#This Row],[Cost]]*Tabla1[[#This Row],[Cant]])</f>
        <v>-12000</v>
      </c>
      <c r="P1902" s="8">
        <f>IF(Tabla1[[#This Row],[Mov]]="VNT",-Tabla1[[#This Row],[Cant]],Tabla1[[#This Row],[Cant]])</f>
        <v>2</v>
      </c>
      <c r="Q1902" s="8">
        <f>DAY(Tabla1[[#This Row],[Date]])</f>
        <v>1</v>
      </c>
      <c r="R1902" s="8">
        <f>MONTH(Tabla1[[#This Row],[Date]])</f>
        <v>8</v>
      </c>
      <c r="S1902" s="8">
        <f>YEAR(Tabla1[[#This Row],[Date]])</f>
        <v>2022</v>
      </c>
    </row>
    <row r="1903" spans="1:19" x14ac:dyDescent="0.2">
      <c r="A1903">
        <v>1902</v>
      </c>
      <c r="B1903" s="1">
        <v>44774</v>
      </c>
      <c r="C1903" t="s">
        <v>261</v>
      </c>
      <c r="D1903" t="s">
        <v>525</v>
      </c>
      <c r="E1903">
        <v>8</v>
      </c>
      <c r="F1903" t="s">
        <v>1157</v>
      </c>
      <c r="G1903" t="s">
        <v>266</v>
      </c>
      <c r="H1903" t="s">
        <v>1158</v>
      </c>
      <c r="M1903" s="2">
        <v>375</v>
      </c>
      <c r="N1903" s="2">
        <v>1000</v>
      </c>
      <c r="O1903" s="2">
        <f>IF(Tabla1[[#This Row],[Mov]]="VNT",Tabla1[[#This Row],[Sale]]-Tabla1[[#This Row],[Cost]],-Tabla1[[#This Row],[Cost]]*Tabla1[[#This Row],[Cant]])</f>
        <v>-3000</v>
      </c>
      <c r="P1903" s="8">
        <f>IF(Tabla1[[#This Row],[Mov]]="VNT",-Tabla1[[#This Row],[Cant]],Tabla1[[#This Row],[Cant]])</f>
        <v>8</v>
      </c>
      <c r="Q1903" s="8">
        <f>DAY(Tabla1[[#This Row],[Date]])</f>
        <v>1</v>
      </c>
      <c r="R1903" s="8">
        <f>MONTH(Tabla1[[#This Row],[Date]])</f>
        <v>8</v>
      </c>
      <c r="S1903" s="8">
        <f>YEAR(Tabla1[[#This Row],[Date]])</f>
        <v>2022</v>
      </c>
    </row>
    <row r="1904" spans="1:19" x14ac:dyDescent="0.2">
      <c r="A1904">
        <v>1903</v>
      </c>
      <c r="B1904" s="1">
        <v>44776</v>
      </c>
      <c r="C1904" t="s">
        <v>261</v>
      </c>
      <c r="D1904" t="s">
        <v>525</v>
      </c>
      <c r="E1904">
        <v>1</v>
      </c>
      <c r="F1904" t="s">
        <v>526</v>
      </c>
      <c r="G1904" t="s">
        <v>266</v>
      </c>
      <c r="H1904" t="s">
        <v>527</v>
      </c>
      <c r="M1904" s="2">
        <v>30000</v>
      </c>
      <c r="N1904" s="2">
        <v>45000</v>
      </c>
      <c r="O1904" s="2">
        <f>IF(Tabla1[[#This Row],[Mov]]="VNT",Tabla1[[#This Row],[Sale]]-Tabla1[[#This Row],[Cost]],-Tabla1[[#This Row],[Cost]]*Tabla1[[#This Row],[Cant]])</f>
        <v>-30000</v>
      </c>
      <c r="P1904" s="8">
        <f>IF(Tabla1[[#This Row],[Mov]]="VNT",-Tabla1[[#This Row],[Cant]],Tabla1[[#This Row],[Cant]])</f>
        <v>1</v>
      </c>
      <c r="Q1904" s="8">
        <f>DAY(Tabla1[[#This Row],[Date]])</f>
        <v>3</v>
      </c>
      <c r="R1904" s="8">
        <f>MONTH(Tabla1[[#This Row],[Date]])</f>
        <v>8</v>
      </c>
      <c r="S1904" s="8">
        <f>YEAR(Tabla1[[#This Row],[Date]])</f>
        <v>2022</v>
      </c>
    </row>
    <row r="1905" spans="1:19" x14ac:dyDescent="0.2">
      <c r="A1905">
        <v>1904</v>
      </c>
      <c r="B1905" s="1">
        <v>44776</v>
      </c>
      <c r="C1905" t="s">
        <v>260</v>
      </c>
      <c r="D1905" t="s">
        <v>332</v>
      </c>
      <c r="E1905">
        <v>1</v>
      </c>
      <c r="F1905" t="s">
        <v>458</v>
      </c>
      <c r="G1905" t="s">
        <v>262</v>
      </c>
      <c r="H1905" t="s">
        <v>1164</v>
      </c>
      <c r="M1905" s="2">
        <v>0</v>
      </c>
      <c r="N1905" s="2">
        <v>25000</v>
      </c>
      <c r="O1905" s="2">
        <f>IF(Tabla1[[#This Row],[Mov]]="VNT",Tabla1[[#This Row],[Sale]]-Tabla1[[#This Row],[Cost]],-Tabla1[[#This Row],[Cost]]*Tabla1[[#This Row],[Cant]])</f>
        <v>25000</v>
      </c>
      <c r="P1905" s="8">
        <f>IF(Tabla1[[#This Row],[Mov]]="VNT",-Tabla1[[#This Row],[Cant]],Tabla1[[#This Row],[Cant]])</f>
        <v>-1</v>
      </c>
      <c r="Q1905" s="8">
        <f>DAY(Tabla1[[#This Row],[Date]])</f>
        <v>3</v>
      </c>
      <c r="R1905" s="8">
        <f>MONTH(Tabla1[[#This Row],[Date]])</f>
        <v>8</v>
      </c>
      <c r="S1905" s="8">
        <f>YEAR(Tabla1[[#This Row],[Date]])</f>
        <v>2022</v>
      </c>
    </row>
    <row r="1906" spans="1:19" x14ac:dyDescent="0.2">
      <c r="A1906">
        <v>1905</v>
      </c>
      <c r="B1906" s="1">
        <v>44776</v>
      </c>
      <c r="C1906" t="s">
        <v>260</v>
      </c>
      <c r="D1906" t="s">
        <v>332</v>
      </c>
      <c r="E1906">
        <v>1</v>
      </c>
      <c r="F1906" t="s">
        <v>26</v>
      </c>
      <c r="G1906" t="s">
        <v>264</v>
      </c>
      <c r="H1906" t="s">
        <v>16</v>
      </c>
      <c r="M1906" s="2">
        <v>8500</v>
      </c>
      <c r="N1906" s="2">
        <v>20000</v>
      </c>
      <c r="O1906" s="2">
        <f>IF(Tabla1[[#This Row],[Mov]]="VNT",Tabla1[[#This Row],[Sale]]-Tabla1[[#This Row],[Cost]],-Tabla1[[#This Row],[Cost]]*Tabla1[[#This Row],[Cant]])</f>
        <v>11500</v>
      </c>
      <c r="P1906" s="8">
        <f>IF(Tabla1[[#This Row],[Mov]]="VNT",-Tabla1[[#This Row],[Cant]],Tabla1[[#This Row],[Cant]])</f>
        <v>-1</v>
      </c>
      <c r="Q1906" s="8">
        <f>DAY(Tabla1[[#This Row],[Date]])</f>
        <v>3</v>
      </c>
      <c r="R1906" s="8">
        <f>MONTH(Tabla1[[#This Row],[Date]])</f>
        <v>8</v>
      </c>
      <c r="S1906" s="8">
        <f>YEAR(Tabla1[[#This Row],[Date]])</f>
        <v>2022</v>
      </c>
    </row>
    <row r="1907" spans="1:19" x14ac:dyDescent="0.2">
      <c r="A1907">
        <v>1906</v>
      </c>
      <c r="B1907" s="1">
        <v>44776</v>
      </c>
      <c r="C1907" t="s">
        <v>261</v>
      </c>
      <c r="D1907" t="s">
        <v>1165</v>
      </c>
      <c r="E1907">
        <v>1</v>
      </c>
      <c r="F1907" t="s">
        <v>1166</v>
      </c>
      <c r="G1907" t="s">
        <v>263</v>
      </c>
      <c r="H1907" t="s">
        <v>1167</v>
      </c>
      <c r="M1907" s="2">
        <v>4000</v>
      </c>
      <c r="N1907" s="2">
        <v>10000</v>
      </c>
      <c r="O1907" s="2">
        <f>IF(Tabla1[[#This Row],[Mov]]="VNT",Tabla1[[#This Row],[Sale]]-Tabla1[[#This Row],[Cost]],-Tabla1[[#This Row],[Cost]]*Tabla1[[#This Row],[Cant]])</f>
        <v>-4000</v>
      </c>
      <c r="P1907" s="8">
        <f>IF(Tabla1[[#This Row],[Mov]]="VNT",-Tabla1[[#This Row],[Cant]],Tabla1[[#This Row],[Cant]])</f>
        <v>1</v>
      </c>
      <c r="Q1907" s="8">
        <f>DAY(Tabla1[[#This Row],[Date]])</f>
        <v>3</v>
      </c>
      <c r="R1907" s="8">
        <f>MONTH(Tabla1[[#This Row],[Date]])</f>
        <v>8</v>
      </c>
      <c r="S1907" s="8">
        <f>YEAR(Tabla1[[#This Row],[Date]])</f>
        <v>2022</v>
      </c>
    </row>
    <row r="1908" spans="1:19" x14ac:dyDescent="0.2">
      <c r="A1908">
        <v>1907</v>
      </c>
      <c r="B1908" s="1">
        <v>44776</v>
      </c>
      <c r="C1908" t="s">
        <v>260</v>
      </c>
      <c r="D1908" t="s">
        <v>108</v>
      </c>
      <c r="E1908">
        <v>1</v>
      </c>
      <c r="F1908" t="s">
        <v>1166</v>
      </c>
      <c r="G1908" t="s">
        <v>263</v>
      </c>
      <c r="H1908" t="s">
        <v>1167</v>
      </c>
      <c r="M1908" s="2">
        <v>4000</v>
      </c>
      <c r="N1908" s="2">
        <v>4000</v>
      </c>
      <c r="O1908" s="2">
        <f>IF(Tabla1[[#This Row],[Mov]]="VNT",Tabla1[[#This Row],[Sale]]-Tabla1[[#This Row],[Cost]],-Tabla1[[#This Row],[Cost]]*Tabla1[[#This Row],[Cant]])</f>
        <v>0</v>
      </c>
      <c r="P1908" s="8">
        <f>IF(Tabla1[[#This Row],[Mov]]="VNT",-Tabla1[[#This Row],[Cant]],Tabla1[[#This Row],[Cant]])</f>
        <v>-1</v>
      </c>
      <c r="Q1908" s="8">
        <f>DAY(Tabla1[[#This Row],[Date]])</f>
        <v>3</v>
      </c>
      <c r="R1908" s="8">
        <f>MONTH(Tabla1[[#This Row],[Date]])</f>
        <v>8</v>
      </c>
      <c r="S1908" s="8">
        <f>YEAR(Tabla1[[#This Row],[Date]])</f>
        <v>2022</v>
      </c>
    </row>
    <row r="1909" spans="1:19" x14ac:dyDescent="0.2">
      <c r="A1909">
        <v>1908</v>
      </c>
      <c r="B1909" s="1">
        <v>44776</v>
      </c>
      <c r="C1909" t="s">
        <v>260</v>
      </c>
      <c r="D1909" t="s">
        <v>332</v>
      </c>
      <c r="E1909">
        <v>1</v>
      </c>
      <c r="F1909" t="s">
        <v>15</v>
      </c>
      <c r="G1909" t="s">
        <v>266</v>
      </c>
      <c r="H1909" t="s">
        <v>16</v>
      </c>
      <c r="M1909" s="2">
        <v>4000</v>
      </c>
      <c r="N1909" s="2">
        <v>10000</v>
      </c>
      <c r="O1909" s="2">
        <f>IF(Tabla1[[#This Row],[Mov]]="VNT",Tabla1[[#This Row],[Sale]]-Tabla1[[#This Row],[Cost]],-Tabla1[[#This Row],[Cost]]*Tabla1[[#This Row],[Cant]])</f>
        <v>6000</v>
      </c>
      <c r="P1909" s="8">
        <f>IF(Tabla1[[#This Row],[Mov]]="VNT",-Tabla1[[#This Row],[Cant]],Tabla1[[#This Row],[Cant]])</f>
        <v>-1</v>
      </c>
      <c r="Q1909" s="8">
        <f>DAY(Tabla1[[#This Row],[Date]])</f>
        <v>3</v>
      </c>
      <c r="R1909" s="8">
        <f>MONTH(Tabla1[[#This Row],[Date]])</f>
        <v>8</v>
      </c>
      <c r="S1909" s="8">
        <f>YEAR(Tabla1[[#This Row],[Date]])</f>
        <v>2022</v>
      </c>
    </row>
    <row r="1910" spans="1:19" x14ac:dyDescent="0.2">
      <c r="A1910">
        <v>1909</v>
      </c>
      <c r="B1910" s="1">
        <v>44776</v>
      </c>
      <c r="C1910" t="s">
        <v>260</v>
      </c>
      <c r="D1910" t="s">
        <v>332</v>
      </c>
      <c r="E1910">
        <v>1</v>
      </c>
      <c r="F1910" t="s">
        <v>1170</v>
      </c>
      <c r="G1910" t="s">
        <v>266</v>
      </c>
      <c r="H1910" t="s">
        <v>1171</v>
      </c>
      <c r="M1910" s="2">
        <v>7000</v>
      </c>
      <c r="N1910" s="2">
        <v>15000</v>
      </c>
      <c r="O1910" s="2">
        <f>IF(Tabla1[[#This Row],[Mov]]="VNT",Tabla1[[#This Row],[Sale]]-Tabla1[[#This Row],[Cost]],-Tabla1[[#This Row],[Cost]]*Tabla1[[#This Row],[Cant]])</f>
        <v>8000</v>
      </c>
      <c r="P1910" s="8">
        <f>IF(Tabla1[[#This Row],[Mov]]="VNT",-Tabla1[[#This Row],[Cant]],Tabla1[[#This Row],[Cant]])</f>
        <v>-1</v>
      </c>
      <c r="Q1910" s="8">
        <f>DAY(Tabla1[[#This Row],[Date]])</f>
        <v>3</v>
      </c>
      <c r="R1910" s="8">
        <f>MONTH(Tabla1[[#This Row],[Date]])</f>
        <v>8</v>
      </c>
      <c r="S1910" s="8">
        <f>YEAR(Tabla1[[#This Row],[Date]])</f>
        <v>2022</v>
      </c>
    </row>
    <row r="1911" spans="1:19" x14ac:dyDescent="0.2">
      <c r="A1911">
        <v>1910</v>
      </c>
      <c r="B1911" s="1">
        <v>44776</v>
      </c>
      <c r="C1911" t="s">
        <v>260</v>
      </c>
      <c r="D1911" t="s">
        <v>332</v>
      </c>
      <c r="E1911">
        <v>1</v>
      </c>
      <c r="F1911" t="s">
        <v>848</v>
      </c>
      <c r="G1911" t="s">
        <v>727</v>
      </c>
      <c r="H1911" t="s">
        <v>853</v>
      </c>
      <c r="M1911" s="2">
        <v>740</v>
      </c>
      <c r="N1911" s="2">
        <v>2000</v>
      </c>
      <c r="O1911" s="2">
        <f>IF(Tabla1[[#This Row],[Mov]]="VNT",Tabla1[[#This Row],[Sale]]-Tabla1[[#This Row],[Cost]],-Tabla1[[#This Row],[Cost]]*Tabla1[[#This Row],[Cant]])</f>
        <v>1260</v>
      </c>
      <c r="P1911" s="8">
        <f>IF(Tabla1[[#This Row],[Mov]]="VNT",-Tabla1[[#This Row],[Cant]],Tabla1[[#This Row],[Cant]])</f>
        <v>-1</v>
      </c>
      <c r="Q1911" s="8">
        <f>DAY(Tabla1[[#This Row],[Date]])</f>
        <v>3</v>
      </c>
      <c r="R1911" s="8">
        <f>MONTH(Tabla1[[#This Row],[Date]])</f>
        <v>8</v>
      </c>
      <c r="S1911" s="8">
        <f>YEAR(Tabla1[[#This Row],[Date]])</f>
        <v>2022</v>
      </c>
    </row>
    <row r="1912" spans="1:19" x14ac:dyDescent="0.2">
      <c r="A1912">
        <v>1911</v>
      </c>
      <c r="B1912" s="1">
        <v>44776</v>
      </c>
      <c r="C1912" t="s">
        <v>260</v>
      </c>
      <c r="D1912" t="s">
        <v>332</v>
      </c>
      <c r="E1912">
        <v>1</v>
      </c>
      <c r="F1912" t="s">
        <v>458</v>
      </c>
      <c r="G1912" t="s">
        <v>272</v>
      </c>
      <c r="H1912" t="s">
        <v>995</v>
      </c>
      <c r="M1912" s="2">
        <v>0</v>
      </c>
      <c r="N1912" s="2">
        <v>65000</v>
      </c>
      <c r="O1912" s="2">
        <f>IF(Tabla1[[#This Row],[Mov]]="VNT",Tabla1[[#This Row],[Sale]]-Tabla1[[#This Row],[Cost]],-Tabla1[[#This Row],[Cost]]*Tabla1[[#This Row],[Cant]])</f>
        <v>65000</v>
      </c>
      <c r="P1912" s="8">
        <f>IF(Tabla1[[#This Row],[Mov]]="VNT",-Tabla1[[#This Row],[Cant]],Tabla1[[#This Row],[Cant]])</f>
        <v>-1</v>
      </c>
      <c r="Q1912" s="8">
        <f>DAY(Tabla1[[#This Row],[Date]])</f>
        <v>3</v>
      </c>
      <c r="R1912" s="8">
        <f>MONTH(Tabla1[[#This Row],[Date]])</f>
        <v>8</v>
      </c>
      <c r="S1912" s="8">
        <f>YEAR(Tabla1[[#This Row],[Date]])</f>
        <v>2022</v>
      </c>
    </row>
    <row r="1913" spans="1:19" x14ac:dyDescent="0.2">
      <c r="A1913">
        <v>1912</v>
      </c>
      <c r="B1913" s="1">
        <v>44776</v>
      </c>
      <c r="C1913" t="s">
        <v>260</v>
      </c>
      <c r="D1913" t="s">
        <v>332</v>
      </c>
      <c r="E1913">
        <v>1</v>
      </c>
      <c r="F1913" t="s">
        <v>225</v>
      </c>
      <c r="G1913" t="s">
        <v>272</v>
      </c>
      <c r="H1913" t="s">
        <v>252</v>
      </c>
      <c r="M1913" s="2">
        <v>1100</v>
      </c>
      <c r="N1913" s="2">
        <v>10000</v>
      </c>
      <c r="O1913" s="2">
        <f>IF(Tabla1[[#This Row],[Mov]]="VNT",Tabla1[[#This Row],[Sale]]-Tabla1[[#This Row],[Cost]],-Tabla1[[#This Row],[Cost]]*Tabla1[[#This Row],[Cant]])</f>
        <v>8900</v>
      </c>
      <c r="P1913" s="8">
        <f>IF(Tabla1[[#This Row],[Mov]]="VNT",-Tabla1[[#This Row],[Cant]],Tabla1[[#This Row],[Cant]])</f>
        <v>-1</v>
      </c>
      <c r="Q1913" s="8">
        <f>DAY(Tabla1[[#This Row],[Date]])</f>
        <v>3</v>
      </c>
      <c r="R1913" s="8">
        <f>MONTH(Tabla1[[#This Row],[Date]])</f>
        <v>8</v>
      </c>
      <c r="S1913" s="8">
        <f>YEAR(Tabla1[[#This Row],[Date]])</f>
        <v>2022</v>
      </c>
    </row>
    <row r="1914" spans="1:19" x14ac:dyDescent="0.2">
      <c r="A1914">
        <v>1913</v>
      </c>
      <c r="B1914" s="1">
        <v>44776</v>
      </c>
      <c r="C1914" t="s">
        <v>260</v>
      </c>
      <c r="D1914" t="s">
        <v>332</v>
      </c>
      <c r="E1914">
        <v>1</v>
      </c>
      <c r="F1914" t="s">
        <v>225</v>
      </c>
      <c r="G1914" t="s">
        <v>272</v>
      </c>
      <c r="H1914" t="s">
        <v>344</v>
      </c>
      <c r="M1914" s="2">
        <v>1100</v>
      </c>
      <c r="N1914" s="2">
        <v>10000</v>
      </c>
      <c r="O1914" s="2">
        <f>IF(Tabla1[[#This Row],[Mov]]="VNT",Tabla1[[#This Row],[Sale]]-Tabla1[[#This Row],[Cost]],-Tabla1[[#This Row],[Cost]]*Tabla1[[#This Row],[Cant]])</f>
        <v>8900</v>
      </c>
      <c r="P1914" s="8">
        <f>IF(Tabla1[[#This Row],[Mov]]="VNT",-Tabla1[[#This Row],[Cant]],Tabla1[[#This Row],[Cant]])</f>
        <v>-1</v>
      </c>
      <c r="Q1914" s="8">
        <f>DAY(Tabla1[[#This Row],[Date]])</f>
        <v>3</v>
      </c>
      <c r="R1914" s="8">
        <f>MONTH(Tabla1[[#This Row],[Date]])</f>
        <v>8</v>
      </c>
      <c r="S1914" s="8">
        <f>YEAR(Tabla1[[#This Row],[Date]])</f>
        <v>2022</v>
      </c>
    </row>
    <row r="1915" spans="1:19" x14ac:dyDescent="0.2">
      <c r="A1915">
        <v>1914</v>
      </c>
      <c r="B1915" s="1">
        <v>44776</v>
      </c>
      <c r="C1915" t="s">
        <v>260</v>
      </c>
      <c r="D1915" t="s">
        <v>332</v>
      </c>
      <c r="E1915">
        <v>1</v>
      </c>
      <c r="F1915" t="s">
        <v>21</v>
      </c>
      <c r="G1915" t="s">
        <v>272</v>
      </c>
      <c r="H1915" t="s">
        <v>24</v>
      </c>
      <c r="M1915" s="2">
        <v>3500</v>
      </c>
      <c r="N1915" s="2">
        <v>10000</v>
      </c>
      <c r="O1915" s="2">
        <f>IF(Tabla1[[#This Row],[Mov]]="VNT",Tabla1[[#This Row],[Sale]]-Tabla1[[#This Row],[Cost]],-Tabla1[[#This Row],[Cost]]*Tabla1[[#This Row],[Cant]])</f>
        <v>6500</v>
      </c>
      <c r="P1915" s="8">
        <f>IF(Tabla1[[#This Row],[Mov]]="VNT",-Tabla1[[#This Row],[Cant]],Tabla1[[#This Row],[Cant]])</f>
        <v>-1</v>
      </c>
      <c r="Q1915" s="8">
        <f>DAY(Tabla1[[#This Row],[Date]])</f>
        <v>3</v>
      </c>
      <c r="R1915" s="8">
        <f>MONTH(Tabla1[[#This Row],[Date]])</f>
        <v>8</v>
      </c>
      <c r="S1915" s="8">
        <f>YEAR(Tabla1[[#This Row],[Date]])</f>
        <v>2022</v>
      </c>
    </row>
    <row r="1916" spans="1:19" x14ac:dyDescent="0.2">
      <c r="A1916">
        <v>1915</v>
      </c>
      <c r="B1916" s="1">
        <v>44777</v>
      </c>
      <c r="C1916" t="s">
        <v>260</v>
      </c>
      <c r="D1916" t="s">
        <v>332</v>
      </c>
      <c r="E1916">
        <v>1</v>
      </c>
      <c r="F1916" t="s">
        <v>458</v>
      </c>
      <c r="G1916" t="s">
        <v>273</v>
      </c>
      <c r="H1916" t="s">
        <v>1172</v>
      </c>
      <c r="M1916" s="2">
        <v>0</v>
      </c>
      <c r="N1916" s="2">
        <v>10000</v>
      </c>
      <c r="O1916" s="2">
        <f>IF(Tabla1[[#This Row],[Mov]]="VNT",Tabla1[[#This Row],[Sale]]-Tabla1[[#This Row],[Cost]],-Tabla1[[#This Row],[Cost]]*Tabla1[[#This Row],[Cant]])</f>
        <v>10000</v>
      </c>
      <c r="P1916" s="8">
        <f>IF(Tabla1[[#This Row],[Mov]]="VNT",-Tabla1[[#This Row],[Cant]],Tabla1[[#This Row],[Cant]])</f>
        <v>-1</v>
      </c>
      <c r="Q1916" s="8">
        <f>DAY(Tabla1[[#This Row],[Date]])</f>
        <v>4</v>
      </c>
      <c r="R1916" s="8">
        <f>MONTH(Tabla1[[#This Row],[Date]])</f>
        <v>8</v>
      </c>
      <c r="S1916" s="8">
        <f>YEAR(Tabla1[[#This Row],[Date]])</f>
        <v>2022</v>
      </c>
    </row>
    <row r="1917" spans="1:19" x14ac:dyDescent="0.2">
      <c r="A1917">
        <v>1916</v>
      </c>
      <c r="B1917" s="1">
        <v>44777</v>
      </c>
      <c r="C1917" t="s">
        <v>260</v>
      </c>
      <c r="D1917" t="s">
        <v>332</v>
      </c>
      <c r="E1917">
        <v>1</v>
      </c>
      <c r="F1917" t="s">
        <v>532</v>
      </c>
      <c r="G1917" t="s">
        <v>273</v>
      </c>
      <c r="H1917" t="s">
        <v>733</v>
      </c>
      <c r="M1917" s="2">
        <v>18000</v>
      </c>
      <c r="N1917" s="2">
        <v>35000</v>
      </c>
      <c r="O1917" s="2">
        <f>IF(Tabla1[[#This Row],[Mov]]="VNT",Tabla1[[#This Row],[Sale]]-Tabla1[[#This Row],[Cost]],-Tabla1[[#This Row],[Cost]]*Tabla1[[#This Row],[Cant]])</f>
        <v>17000</v>
      </c>
      <c r="P1917" s="8">
        <f>IF(Tabla1[[#This Row],[Mov]]="VNT",-Tabla1[[#This Row],[Cant]],Tabla1[[#This Row],[Cant]])</f>
        <v>-1</v>
      </c>
      <c r="Q1917" s="8">
        <f>DAY(Tabla1[[#This Row],[Date]])</f>
        <v>4</v>
      </c>
      <c r="R1917" s="8">
        <f>MONTH(Tabla1[[#This Row],[Date]])</f>
        <v>8</v>
      </c>
      <c r="S1917" s="8">
        <f>YEAR(Tabla1[[#This Row],[Date]])</f>
        <v>2022</v>
      </c>
    </row>
    <row r="1918" spans="1:19" x14ac:dyDescent="0.2">
      <c r="A1918">
        <v>1917</v>
      </c>
      <c r="B1918" s="1">
        <v>44777</v>
      </c>
      <c r="C1918" t="s">
        <v>260</v>
      </c>
      <c r="D1918" t="s">
        <v>332</v>
      </c>
      <c r="E1918">
        <v>1</v>
      </c>
      <c r="F1918" t="s">
        <v>526</v>
      </c>
      <c r="G1918" t="s">
        <v>266</v>
      </c>
      <c r="H1918" t="s">
        <v>527</v>
      </c>
      <c r="M1918" s="2">
        <v>30000</v>
      </c>
      <c r="N1918" s="2">
        <v>45000</v>
      </c>
      <c r="O1918" s="2">
        <f>IF(Tabla1[[#This Row],[Mov]]="VNT",Tabla1[[#This Row],[Sale]]-Tabla1[[#This Row],[Cost]],-Tabla1[[#This Row],[Cost]]*Tabla1[[#This Row],[Cant]])</f>
        <v>15000</v>
      </c>
      <c r="P1918" s="8">
        <f>IF(Tabla1[[#This Row],[Mov]]="VNT",-Tabla1[[#This Row],[Cant]],Tabla1[[#This Row],[Cant]])</f>
        <v>-1</v>
      </c>
      <c r="Q1918" s="8">
        <f>DAY(Tabla1[[#This Row],[Date]])</f>
        <v>4</v>
      </c>
      <c r="R1918" s="8">
        <f>MONTH(Tabla1[[#This Row],[Date]])</f>
        <v>8</v>
      </c>
      <c r="S1918" s="8">
        <f>YEAR(Tabla1[[#This Row],[Date]])</f>
        <v>2022</v>
      </c>
    </row>
    <row r="1919" spans="1:19" x14ac:dyDescent="0.2">
      <c r="A1919">
        <v>1918</v>
      </c>
      <c r="B1919" s="1">
        <v>44777</v>
      </c>
      <c r="C1919" t="s">
        <v>260</v>
      </c>
      <c r="D1919" t="s">
        <v>332</v>
      </c>
      <c r="E1919">
        <v>1</v>
      </c>
      <c r="F1919" t="s">
        <v>26</v>
      </c>
      <c r="G1919" t="s">
        <v>262</v>
      </c>
      <c r="H1919" t="s">
        <v>16</v>
      </c>
      <c r="M1919" s="2">
        <v>5500</v>
      </c>
      <c r="N1919" s="2">
        <v>18000</v>
      </c>
      <c r="O1919" s="2">
        <f>IF(Tabla1[[#This Row],[Mov]]="VNT",Tabla1[[#This Row],[Sale]]-Tabla1[[#This Row],[Cost]],-Tabla1[[#This Row],[Cost]]*Tabla1[[#This Row],[Cant]])</f>
        <v>12500</v>
      </c>
      <c r="P1919" s="8">
        <f>IF(Tabla1[[#This Row],[Mov]]="VNT",-Tabla1[[#This Row],[Cant]],Tabla1[[#This Row],[Cant]])</f>
        <v>-1</v>
      </c>
      <c r="Q1919" s="8">
        <f>DAY(Tabla1[[#This Row],[Date]])</f>
        <v>4</v>
      </c>
      <c r="R1919" s="8">
        <f>MONTH(Tabla1[[#This Row],[Date]])</f>
        <v>8</v>
      </c>
      <c r="S1919" s="8">
        <f>YEAR(Tabla1[[#This Row],[Date]])</f>
        <v>2022</v>
      </c>
    </row>
    <row r="1920" spans="1:19" x14ac:dyDescent="0.2">
      <c r="A1920">
        <v>1919</v>
      </c>
      <c r="B1920" s="1">
        <v>44777</v>
      </c>
      <c r="C1920" t="s">
        <v>260</v>
      </c>
      <c r="D1920" t="s">
        <v>332</v>
      </c>
      <c r="E1920">
        <v>1</v>
      </c>
      <c r="F1920" t="s">
        <v>351</v>
      </c>
      <c r="G1920" t="s">
        <v>197</v>
      </c>
      <c r="H1920" t="s">
        <v>1027</v>
      </c>
      <c r="M1920" s="2">
        <v>15000</v>
      </c>
      <c r="N1920" s="2">
        <v>34000</v>
      </c>
      <c r="O1920" s="2">
        <f>IF(Tabla1[[#This Row],[Mov]]="VNT",Tabla1[[#This Row],[Sale]]-Tabla1[[#This Row],[Cost]],-Tabla1[[#This Row],[Cost]]*Tabla1[[#This Row],[Cant]])</f>
        <v>19000</v>
      </c>
      <c r="P1920" s="8">
        <f>IF(Tabla1[[#This Row],[Mov]]="VNT",-Tabla1[[#This Row],[Cant]],Tabla1[[#This Row],[Cant]])</f>
        <v>-1</v>
      </c>
      <c r="Q1920" s="8">
        <f>DAY(Tabla1[[#This Row],[Date]])</f>
        <v>4</v>
      </c>
      <c r="R1920" s="8">
        <f>MONTH(Tabla1[[#This Row],[Date]])</f>
        <v>8</v>
      </c>
      <c r="S1920" s="8">
        <f>YEAR(Tabla1[[#This Row],[Date]])</f>
        <v>2022</v>
      </c>
    </row>
    <row r="1921" spans="1:19" x14ac:dyDescent="0.2">
      <c r="A1921">
        <v>1920</v>
      </c>
      <c r="B1921" s="1">
        <v>44777</v>
      </c>
      <c r="C1921" t="s">
        <v>260</v>
      </c>
      <c r="D1921" t="s">
        <v>332</v>
      </c>
      <c r="E1921">
        <v>1</v>
      </c>
      <c r="F1921" t="s">
        <v>21</v>
      </c>
      <c r="G1921" t="s">
        <v>272</v>
      </c>
      <c r="H1921" t="s">
        <v>24</v>
      </c>
      <c r="M1921" s="2">
        <v>3500</v>
      </c>
      <c r="N1921" s="2">
        <v>10000</v>
      </c>
      <c r="O1921" s="2">
        <f>IF(Tabla1[[#This Row],[Mov]]="VNT",Tabla1[[#This Row],[Sale]]-Tabla1[[#This Row],[Cost]],-Tabla1[[#This Row],[Cost]]*Tabla1[[#This Row],[Cant]])</f>
        <v>6500</v>
      </c>
      <c r="P1921" s="8">
        <f>IF(Tabla1[[#This Row],[Mov]]="VNT",-Tabla1[[#This Row],[Cant]],Tabla1[[#This Row],[Cant]])</f>
        <v>-1</v>
      </c>
      <c r="Q1921" s="8">
        <f>DAY(Tabla1[[#This Row],[Date]])</f>
        <v>4</v>
      </c>
      <c r="R1921" s="8">
        <f>MONTH(Tabla1[[#This Row],[Date]])</f>
        <v>8</v>
      </c>
      <c r="S1921" s="8">
        <f>YEAR(Tabla1[[#This Row],[Date]])</f>
        <v>2022</v>
      </c>
    </row>
    <row r="1922" spans="1:19" x14ac:dyDescent="0.2">
      <c r="A1922">
        <v>1921</v>
      </c>
      <c r="B1922" s="1">
        <v>44777</v>
      </c>
      <c r="C1922" t="s">
        <v>260</v>
      </c>
      <c r="D1922" t="s">
        <v>332</v>
      </c>
      <c r="E1922">
        <v>1</v>
      </c>
      <c r="F1922" t="s">
        <v>21</v>
      </c>
      <c r="G1922" t="s">
        <v>263</v>
      </c>
      <c r="H1922" t="s">
        <v>839</v>
      </c>
      <c r="M1922" s="2">
        <v>5000</v>
      </c>
      <c r="N1922" s="2">
        <v>18000</v>
      </c>
      <c r="O1922" s="2">
        <f>IF(Tabla1[[#This Row],[Mov]]="VNT",Tabla1[[#This Row],[Sale]]-Tabla1[[#This Row],[Cost]],-Tabla1[[#This Row],[Cost]]*Tabla1[[#This Row],[Cant]])</f>
        <v>13000</v>
      </c>
      <c r="P1922" s="8">
        <f>IF(Tabla1[[#This Row],[Mov]]="VNT",-Tabla1[[#This Row],[Cant]],Tabla1[[#This Row],[Cant]])</f>
        <v>-1</v>
      </c>
      <c r="Q1922" s="8">
        <f>DAY(Tabla1[[#This Row],[Date]])</f>
        <v>4</v>
      </c>
      <c r="R1922" s="8">
        <f>MONTH(Tabla1[[#This Row],[Date]])</f>
        <v>8</v>
      </c>
      <c r="S1922" s="8">
        <f>YEAR(Tabla1[[#This Row],[Date]])</f>
        <v>2022</v>
      </c>
    </row>
    <row r="1923" spans="1:19" x14ac:dyDescent="0.2">
      <c r="A1923">
        <v>1922</v>
      </c>
      <c r="B1923" s="1">
        <v>44778</v>
      </c>
      <c r="C1923" t="s">
        <v>260</v>
      </c>
      <c r="D1923" t="s">
        <v>332</v>
      </c>
      <c r="E1923">
        <v>1</v>
      </c>
      <c r="F1923" t="s">
        <v>532</v>
      </c>
      <c r="G1923" t="s">
        <v>273</v>
      </c>
      <c r="H1923" t="s">
        <v>733</v>
      </c>
      <c r="M1923" s="2">
        <v>18000</v>
      </c>
      <c r="N1923" s="2">
        <v>32000</v>
      </c>
      <c r="O1923" s="2">
        <f>IF(Tabla1[[#This Row],[Mov]]="VNT",Tabla1[[#This Row],[Sale]]-Tabla1[[#This Row],[Cost]],-Tabla1[[#This Row],[Cost]]*Tabla1[[#This Row],[Cant]])</f>
        <v>14000</v>
      </c>
      <c r="P1923" s="8">
        <f>IF(Tabla1[[#This Row],[Mov]]="VNT",-Tabla1[[#This Row],[Cant]],Tabla1[[#This Row],[Cant]])</f>
        <v>-1</v>
      </c>
      <c r="Q1923" s="8">
        <f>DAY(Tabla1[[#This Row],[Date]])</f>
        <v>5</v>
      </c>
      <c r="R1923" s="8">
        <f>MONTH(Tabla1[[#This Row],[Date]])</f>
        <v>8</v>
      </c>
      <c r="S1923" s="8">
        <f>YEAR(Tabla1[[#This Row],[Date]])</f>
        <v>2022</v>
      </c>
    </row>
    <row r="1924" spans="1:19" x14ac:dyDescent="0.2">
      <c r="A1924">
        <v>1923</v>
      </c>
      <c r="B1924" s="1">
        <v>44778</v>
      </c>
      <c r="C1924" t="s">
        <v>260</v>
      </c>
      <c r="D1924" t="s">
        <v>332</v>
      </c>
      <c r="E1924">
        <v>1</v>
      </c>
      <c r="F1924" t="s">
        <v>532</v>
      </c>
      <c r="G1924" t="s">
        <v>273</v>
      </c>
      <c r="H1924" t="s">
        <v>733</v>
      </c>
      <c r="M1924" s="2">
        <v>18000</v>
      </c>
      <c r="N1924" s="2">
        <v>32000</v>
      </c>
      <c r="O1924" s="2">
        <f>IF(Tabla1[[#This Row],[Mov]]="VNT",Tabla1[[#This Row],[Sale]]-Tabla1[[#This Row],[Cost]],-Tabla1[[#This Row],[Cost]]*Tabla1[[#This Row],[Cant]])</f>
        <v>14000</v>
      </c>
      <c r="P1924" s="8">
        <f>IF(Tabla1[[#This Row],[Mov]]="VNT",-Tabla1[[#This Row],[Cant]],Tabla1[[#This Row],[Cant]])</f>
        <v>-1</v>
      </c>
      <c r="Q1924" s="8">
        <f>DAY(Tabla1[[#This Row],[Date]])</f>
        <v>5</v>
      </c>
      <c r="R1924" s="8">
        <f>MONTH(Tabla1[[#This Row],[Date]])</f>
        <v>8</v>
      </c>
      <c r="S1924" s="8">
        <f>YEAR(Tabla1[[#This Row],[Date]])</f>
        <v>2022</v>
      </c>
    </row>
    <row r="1925" spans="1:19" x14ac:dyDescent="0.2">
      <c r="A1925">
        <v>1924</v>
      </c>
      <c r="B1925" s="1">
        <v>44778</v>
      </c>
      <c r="C1925" t="s">
        <v>260</v>
      </c>
      <c r="D1925" t="s">
        <v>332</v>
      </c>
      <c r="E1925">
        <v>1</v>
      </c>
      <c r="F1925" t="s">
        <v>532</v>
      </c>
      <c r="G1925" t="s">
        <v>273</v>
      </c>
      <c r="H1925" t="s">
        <v>733</v>
      </c>
      <c r="M1925" s="2">
        <v>18000</v>
      </c>
      <c r="N1925" s="2">
        <v>32000</v>
      </c>
      <c r="O1925" s="2">
        <f>IF(Tabla1[[#This Row],[Mov]]="VNT",Tabla1[[#This Row],[Sale]]-Tabla1[[#This Row],[Cost]],-Tabla1[[#This Row],[Cost]]*Tabla1[[#This Row],[Cant]])</f>
        <v>14000</v>
      </c>
      <c r="P1925" s="8">
        <f>IF(Tabla1[[#This Row],[Mov]]="VNT",-Tabla1[[#This Row],[Cant]],Tabla1[[#This Row],[Cant]])</f>
        <v>-1</v>
      </c>
      <c r="Q1925" s="8">
        <f>DAY(Tabla1[[#This Row],[Date]])</f>
        <v>5</v>
      </c>
      <c r="R1925" s="8">
        <f>MONTH(Tabla1[[#This Row],[Date]])</f>
        <v>8</v>
      </c>
      <c r="S1925" s="8">
        <f>YEAR(Tabla1[[#This Row],[Date]])</f>
        <v>2022</v>
      </c>
    </row>
    <row r="1926" spans="1:19" x14ac:dyDescent="0.2">
      <c r="A1926">
        <v>1925</v>
      </c>
      <c r="B1926" s="1">
        <v>44778</v>
      </c>
      <c r="C1926" t="s">
        <v>260</v>
      </c>
      <c r="D1926" t="s">
        <v>332</v>
      </c>
      <c r="E1926">
        <v>1</v>
      </c>
      <c r="F1926" t="s">
        <v>224</v>
      </c>
      <c r="G1926" t="s">
        <v>263</v>
      </c>
      <c r="H1926" t="s">
        <v>667</v>
      </c>
      <c r="M1926" s="2">
        <v>9000</v>
      </c>
      <c r="N1926" s="2">
        <v>20000</v>
      </c>
      <c r="O1926" s="2">
        <f>IF(Tabla1[[#This Row],[Mov]]="VNT",Tabla1[[#This Row],[Sale]]-Tabla1[[#This Row],[Cost]],-Tabla1[[#This Row],[Cost]]*Tabla1[[#This Row],[Cant]])</f>
        <v>11000</v>
      </c>
      <c r="P1926" s="8">
        <f>IF(Tabla1[[#This Row],[Mov]]="VNT",-Tabla1[[#This Row],[Cant]],Tabla1[[#This Row],[Cant]])</f>
        <v>-1</v>
      </c>
      <c r="Q1926" s="8">
        <f>DAY(Tabla1[[#This Row],[Date]])</f>
        <v>5</v>
      </c>
      <c r="R1926" s="8">
        <f>MONTH(Tabla1[[#This Row],[Date]])</f>
        <v>8</v>
      </c>
      <c r="S1926" s="8">
        <f>YEAR(Tabla1[[#This Row],[Date]])</f>
        <v>2022</v>
      </c>
    </row>
    <row r="1927" spans="1:19" x14ac:dyDescent="0.2">
      <c r="A1927">
        <v>1926</v>
      </c>
      <c r="B1927" s="1">
        <v>44776</v>
      </c>
      <c r="C1927" t="s">
        <v>261</v>
      </c>
      <c r="D1927" t="s">
        <v>1168</v>
      </c>
      <c r="E1927">
        <v>20</v>
      </c>
      <c r="F1927" t="s">
        <v>475</v>
      </c>
      <c r="G1927" t="s">
        <v>589</v>
      </c>
      <c r="H1927" t="s">
        <v>1173</v>
      </c>
      <c r="M1927" s="2">
        <v>4000</v>
      </c>
      <c r="N1927" s="2">
        <v>10000</v>
      </c>
      <c r="O1927" s="2">
        <f>IF(Tabla1[[#This Row],[Mov]]="VNT",Tabla1[[#This Row],[Sale]]-Tabla1[[#This Row],[Cost]],-Tabla1[[#This Row],[Cost]]*Tabla1[[#This Row],[Cant]])</f>
        <v>-80000</v>
      </c>
      <c r="P1927" s="8">
        <f>IF(Tabla1[[#This Row],[Mov]]="VNT",-Tabla1[[#This Row],[Cant]],Tabla1[[#This Row],[Cant]])</f>
        <v>20</v>
      </c>
      <c r="Q1927" s="8">
        <f>DAY(Tabla1[[#This Row],[Date]])</f>
        <v>3</v>
      </c>
      <c r="R1927" s="8">
        <f>MONTH(Tabla1[[#This Row],[Date]])</f>
        <v>8</v>
      </c>
      <c r="S1927" s="8">
        <f>YEAR(Tabla1[[#This Row],[Date]])</f>
        <v>2022</v>
      </c>
    </row>
    <row r="1928" spans="1:19" x14ac:dyDescent="0.2">
      <c r="A1928">
        <v>1927</v>
      </c>
      <c r="B1928" s="1">
        <v>44776</v>
      </c>
      <c r="C1928" t="s">
        <v>261</v>
      </c>
      <c r="D1928" t="s">
        <v>1168</v>
      </c>
      <c r="E1928">
        <v>1</v>
      </c>
      <c r="F1928" t="s">
        <v>1174</v>
      </c>
      <c r="G1928" t="s">
        <v>272</v>
      </c>
      <c r="H1928" t="s">
        <v>1175</v>
      </c>
      <c r="M1928" s="2">
        <v>8000</v>
      </c>
      <c r="N1928" s="2">
        <v>20000</v>
      </c>
      <c r="O1928" s="2">
        <f>IF(Tabla1[[#This Row],[Mov]]="VNT",Tabla1[[#This Row],[Sale]]-Tabla1[[#This Row],[Cost]],-Tabla1[[#This Row],[Cost]]*Tabla1[[#This Row],[Cant]])</f>
        <v>-8000</v>
      </c>
      <c r="P1928" s="8">
        <f>IF(Tabla1[[#This Row],[Mov]]="VNT",-Tabla1[[#This Row],[Cant]],Tabla1[[#This Row],[Cant]])</f>
        <v>1</v>
      </c>
      <c r="Q1928" s="8">
        <f>DAY(Tabla1[[#This Row],[Date]])</f>
        <v>3</v>
      </c>
      <c r="R1928" s="8">
        <f>MONTH(Tabla1[[#This Row],[Date]])</f>
        <v>8</v>
      </c>
      <c r="S1928" s="8">
        <f>YEAR(Tabla1[[#This Row],[Date]])</f>
        <v>2022</v>
      </c>
    </row>
    <row r="1929" spans="1:19" x14ac:dyDescent="0.2">
      <c r="A1929">
        <v>1928</v>
      </c>
      <c r="B1929" s="1">
        <v>44776</v>
      </c>
      <c r="C1929" t="s">
        <v>261</v>
      </c>
      <c r="D1929" t="s">
        <v>1168</v>
      </c>
      <c r="E1929">
        <v>1</v>
      </c>
      <c r="F1929" t="s">
        <v>1174</v>
      </c>
      <c r="G1929" t="s">
        <v>272</v>
      </c>
      <c r="H1929" t="s">
        <v>1176</v>
      </c>
      <c r="M1929" s="2">
        <v>8500</v>
      </c>
      <c r="N1929" s="2">
        <v>20000</v>
      </c>
      <c r="O1929" s="2">
        <f>IF(Tabla1[[#This Row],[Mov]]="VNT",Tabla1[[#This Row],[Sale]]-Tabla1[[#This Row],[Cost]],-Tabla1[[#This Row],[Cost]]*Tabla1[[#This Row],[Cant]])</f>
        <v>-8500</v>
      </c>
      <c r="P1929" s="8">
        <f>IF(Tabla1[[#This Row],[Mov]]="VNT",-Tabla1[[#This Row],[Cant]],Tabla1[[#This Row],[Cant]])</f>
        <v>1</v>
      </c>
      <c r="Q1929" s="8">
        <f>DAY(Tabla1[[#This Row],[Date]])</f>
        <v>3</v>
      </c>
      <c r="R1929" s="8">
        <f>MONTH(Tabla1[[#This Row],[Date]])</f>
        <v>8</v>
      </c>
      <c r="S1929" s="8">
        <f>YEAR(Tabla1[[#This Row],[Date]])</f>
        <v>2022</v>
      </c>
    </row>
    <row r="1930" spans="1:19" x14ac:dyDescent="0.2">
      <c r="A1930">
        <v>1929</v>
      </c>
      <c r="B1930" s="1">
        <v>44776</v>
      </c>
      <c r="C1930" t="s">
        <v>261</v>
      </c>
      <c r="D1930" t="s">
        <v>1168</v>
      </c>
      <c r="E1930">
        <v>1</v>
      </c>
      <c r="F1930" t="s">
        <v>1174</v>
      </c>
      <c r="G1930" t="s">
        <v>272</v>
      </c>
      <c r="H1930" t="s">
        <v>344</v>
      </c>
      <c r="M1930" s="2">
        <v>8000</v>
      </c>
      <c r="N1930" s="2">
        <v>20000</v>
      </c>
      <c r="O1930" s="2">
        <f>IF(Tabla1[[#This Row],[Mov]]="VNT",Tabla1[[#This Row],[Sale]]-Tabla1[[#This Row],[Cost]],-Tabla1[[#This Row],[Cost]]*Tabla1[[#This Row],[Cant]])</f>
        <v>-8000</v>
      </c>
      <c r="P1930" s="8">
        <f>IF(Tabla1[[#This Row],[Mov]]="VNT",-Tabla1[[#This Row],[Cant]],Tabla1[[#This Row],[Cant]])</f>
        <v>1</v>
      </c>
      <c r="Q1930" s="8">
        <f>DAY(Tabla1[[#This Row],[Date]])</f>
        <v>3</v>
      </c>
      <c r="R1930" s="8">
        <f>MONTH(Tabla1[[#This Row],[Date]])</f>
        <v>8</v>
      </c>
      <c r="S1930" s="8">
        <f>YEAR(Tabla1[[#This Row],[Date]])</f>
        <v>2022</v>
      </c>
    </row>
    <row r="1931" spans="1:19" x14ac:dyDescent="0.2">
      <c r="A1931">
        <v>1930</v>
      </c>
      <c r="B1931" s="1">
        <v>44776</v>
      </c>
      <c r="C1931" t="s">
        <v>261</v>
      </c>
      <c r="D1931" t="s">
        <v>1168</v>
      </c>
      <c r="E1931">
        <v>1</v>
      </c>
      <c r="F1931" t="s">
        <v>1174</v>
      </c>
      <c r="G1931" t="s">
        <v>263</v>
      </c>
      <c r="H1931" t="s">
        <v>1177</v>
      </c>
      <c r="M1931" s="2">
        <v>8500</v>
      </c>
      <c r="N1931" s="2">
        <v>20000</v>
      </c>
      <c r="O1931" s="2">
        <f>IF(Tabla1[[#This Row],[Mov]]="VNT",Tabla1[[#This Row],[Sale]]-Tabla1[[#This Row],[Cost]],-Tabla1[[#This Row],[Cost]]*Tabla1[[#This Row],[Cant]])</f>
        <v>-8500</v>
      </c>
      <c r="P1931" s="8">
        <f>IF(Tabla1[[#This Row],[Mov]]="VNT",-Tabla1[[#This Row],[Cant]],Tabla1[[#This Row],[Cant]])</f>
        <v>1</v>
      </c>
      <c r="Q1931" s="8">
        <f>DAY(Tabla1[[#This Row],[Date]])</f>
        <v>3</v>
      </c>
      <c r="R1931" s="8">
        <f>MONTH(Tabla1[[#This Row],[Date]])</f>
        <v>8</v>
      </c>
      <c r="S1931" s="8">
        <f>YEAR(Tabla1[[#This Row],[Date]])</f>
        <v>2022</v>
      </c>
    </row>
    <row r="1932" spans="1:19" x14ac:dyDescent="0.2">
      <c r="A1932">
        <v>1931</v>
      </c>
      <c r="B1932" s="1">
        <v>44776</v>
      </c>
      <c r="C1932" t="s">
        <v>261</v>
      </c>
      <c r="D1932" t="s">
        <v>1168</v>
      </c>
      <c r="E1932">
        <v>1</v>
      </c>
      <c r="F1932" t="s">
        <v>1174</v>
      </c>
      <c r="G1932" t="s">
        <v>263</v>
      </c>
      <c r="H1932" t="s">
        <v>547</v>
      </c>
      <c r="M1932" s="2">
        <v>8000</v>
      </c>
      <c r="N1932" s="2">
        <v>20000</v>
      </c>
      <c r="O1932" s="2">
        <f>IF(Tabla1[[#This Row],[Mov]]="VNT",Tabla1[[#This Row],[Sale]]-Tabla1[[#This Row],[Cost]],-Tabla1[[#This Row],[Cost]]*Tabla1[[#This Row],[Cant]])</f>
        <v>-8000</v>
      </c>
      <c r="P1932" s="8">
        <f>IF(Tabla1[[#This Row],[Mov]]="VNT",-Tabla1[[#This Row],[Cant]],Tabla1[[#This Row],[Cant]])</f>
        <v>1</v>
      </c>
      <c r="Q1932" s="8">
        <f>DAY(Tabla1[[#This Row],[Date]])</f>
        <v>3</v>
      </c>
      <c r="R1932" s="8">
        <f>MONTH(Tabla1[[#This Row],[Date]])</f>
        <v>8</v>
      </c>
      <c r="S1932" s="8">
        <f>YEAR(Tabla1[[#This Row],[Date]])</f>
        <v>2022</v>
      </c>
    </row>
    <row r="1933" spans="1:19" x14ac:dyDescent="0.2">
      <c r="A1933">
        <v>1932</v>
      </c>
      <c r="B1933" s="1">
        <v>44778</v>
      </c>
      <c r="C1933" t="s">
        <v>260</v>
      </c>
      <c r="D1933" t="s">
        <v>332</v>
      </c>
      <c r="E1933">
        <v>1</v>
      </c>
      <c r="F1933" t="s">
        <v>21</v>
      </c>
      <c r="G1933" t="s">
        <v>1179</v>
      </c>
      <c r="H1933" t="s">
        <v>1178</v>
      </c>
      <c r="I1933" t="s">
        <v>20</v>
      </c>
      <c r="M1933" s="2">
        <v>10000</v>
      </c>
      <c r="N1933" s="2">
        <v>22000</v>
      </c>
      <c r="O1933" s="2">
        <f>IF(Tabla1[[#This Row],[Mov]]="VNT",Tabla1[[#This Row],[Sale]]-Tabla1[[#This Row],[Cost]],-Tabla1[[#This Row],[Cost]]*Tabla1[[#This Row],[Cant]])</f>
        <v>12000</v>
      </c>
      <c r="P1933" s="8">
        <f>IF(Tabla1[[#This Row],[Mov]]="VNT",-Tabla1[[#This Row],[Cant]],Tabla1[[#This Row],[Cant]])</f>
        <v>-1</v>
      </c>
      <c r="Q1933" s="8">
        <f>DAY(Tabla1[[#This Row],[Date]])</f>
        <v>5</v>
      </c>
      <c r="R1933" s="8">
        <f>MONTH(Tabla1[[#This Row],[Date]])</f>
        <v>8</v>
      </c>
      <c r="S1933" s="8">
        <f>YEAR(Tabla1[[#This Row],[Date]])</f>
        <v>2022</v>
      </c>
    </row>
    <row r="1934" spans="1:19" x14ac:dyDescent="0.2">
      <c r="A1934">
        <v>1933</v>
      </c>
      <c r="B1934" s="1">
        <v>44776</v>
      </c>
      <c r="C1934" t="s">
        <v>261</v>
      </c>
      <c r="D1934" t="s">
        <v>267</v>
      </c>
      <c r="E1934">
        <v>5</v>
      </c>
      <c r="F1934" t="s">
        <v>586</v>
      </c>
      <c r="G1934" t="s">
        <v>589</v>
      </c>
      <c r="H1934" t="s">
        <v>1137</v>
      </c>
      <c r="M1934" s="2">
        <v>8500</v>
      </c>
      <c r="N1934" s="2">
        <v>20000</v>
      </c>
      <c r="O1934" s="2">
        <f>IF(Tabla1[[#This Row],[Mov]]="VNT",Tabla1[[#This Row],[Sale]]-Tabla1[[#This Row],[Cost]],-Tabla1[[#This Row],[Cost]]*Tabla1[[#This Row],[Cant]])</f>
        <v>-42500</v>
      </c>
      <c r="P1934" s="8">
        <f>IF(Tabla1[[#This Row],[Mov]]="VNT",-Tabla1[[#This Row],[Cant]],Tabla1[[#This Row],[Cant]])</f>
        <v>5</v>
      </c>
      <c r="Q1934" s="8">
        <f>DAY(Tabla1[[#This Row],[Date]])</f>
        <v>3</v>
      </c>
      <c r="R1934" s="8">
        <f>MONTH(Tabla1[[#This Row],[Date]])</f>
        <v>8</v>
      </c>
      <c r="S1934" s="8">
        <f>YEAR(Tabla1[[#This Row],[Date]])</f>
        <v>2022</v>
      </c>
    </row>
    <row r="1935" spans="1:19" x14ac:dyDescent="0.2">
      <c r="A1935">
        <v>1934</v>
      </c>
      <c r="B1935" s="1">
        <v>44776</v>
      </c>
      <c r="C1935" t="s">
        <v>261</v>
      </c>
      <c r="D1935" t="s">
        <v>267</v>
      </c>
      <c r="E1935">
        <v>3</v>
      </c>
      <c r="F1935" t="s">
        <v>26</v>
      </c>
      <c r="G1935" t="s">
        <v>262</v>
      </c>
      <c r="H1935" t="s">
        <v>16</v>
      </c>
      <c r="M1935" s="2">
        <v>7500</v>
      </c>
      <c r="N1935" s="2">
        <v>18000</v>
      </c>
      <c r="O1935" s="2">
        <f>IF(Tabla1[[#This Row],[Mov]]="VNT",Tabla1[[#This Row],[Sale]]-Tabla1[[#This Row],[Cost]],-Tabla1[[#This Row],[Cost]]*Tabla1[[#This Row],[Cant]])</f>
        <v>-22500</v>
      </c>
      <c r="P1935" s="8">
        <f>IF(Tabla1[[#This Row],[Mov]]="VNT",-Tabla1[[#This Row],[Cant]],Tabla1[[#This Row],[Cant]])</f>
        <v>3</v>
      </c>
      <c r="Q1935" s="8">
        <f>DAY(Tabla1[[#This Row],[Date]])</f>
        <v>3</v>
      </c>
      <c r="R1935" s="8">
        <f>MONTH(Tabla1[[#This Row],[Date]])</f>
        <v>8</v>
      </c>
      <c r="S1935" s="8">
        <f>YEAR(Tabla1[[#This Row],[Date]])</f>
        <v>2022</v>
      </c>
    </row>
    <row r="1936" spans="1:19" x14ac:dyDescent="0.2">
      <c r="A1936">
        <v>1935</v>
      </c>
      <c r="B1936" s="1">
        <v>44776</v>
      </c>
      <c r="C1936" t="s">
        <v>261</v>
      </c>
      <c r="D1936" t="s">
        <v>267</v>
      </c>
      <c r="E1936">
        <v>10</v>
      </c>
      <c r="F1936" t="s">
        <v>21</v>
      </c>
      <c r="G1936" t="s">
        <v>272</v>
      </c>
      <c r="H1936" t="s">
        <v>24</v>
      </c>
      <c r="M1936" s="2">
        <v>3500</v>
      </c>
      <c r="N1936" s="2">
        <v>12000</v>
      </c>
      <c r="O1936" s="2">
        <f>IF(Tabla1[[#This Row],[Mov]]="VNT",Tabla1[[#This Row],[Sale]]-Tabla1[[#This Row],[Cost]],-Tabla1[[#This Row],[Cost]]*Tabla1[[#This Row],[Cant]])</f>
        <v>-35000</v>
      </c>
      <c r="P1936" s="8">
        <f>IF(Tabla1[[#This Row],[Mov]]="VNT",-Tabla1[[#This Row],[Cant]],Tabla1[[#This Row],[Cant]])</f>
        <v>10</v>
      </c>
      <c r="Q1936" s="8">
        <f>DAY(Tabla1[[#This Row],[Date]])</f>
        <v>3</v>
      </c>
      <c r="R1936" s="8">
        <f>MONTH(Tabla1[[#This Row],[Date]])</f>
        <v>8</v>
      </c>
      <c r="S1936" s="8">
        <f>YEAR(Tabla1[[#This Row],[Date]])</f>
        <v>2022</v>
      </c>
    </row>
    <row r="1937" spans="1:19" x14ac:dyDescent="0.2">
      <c r="A1937">
        <v>1936</v>
      </c>
      <c r="B1937" s="1">
        <v>44776</v>
      </c>
      <c r="C1937" t="s">
        <v>261</v>
      </c>
      <c r="D1937" t="s">
        <v>267</v>
      </c>
      <c r="E1937">
        <v>4</v>
      </c>
      <c r="F1937" t="s">
        <v>224</v>
      </c>
      <c r="G1937" t="s">
        <v>272</v>
      </c>
      <c r="H1937" t="s">
        <v>252</v>
      </c>
      <c r="M1937" s="2">
        <v>8500</v>
      </c>
      <c r="N1937" s="2">
        <v>20000</v>
      </c>
      <c r="O1937" s="2">
        <f>IF(Tabla1[[#This Row],[Mov]]="VNT",Tabla1[[#This Row],[Sale]]-Tabla1[[#This Row],[Cost]],-Tabla1[[#This Row],[Cost]]*Tabla1[[#This Row],[Cant]])</f>
        <v>-34000</v>
      </c>
      <c r="P1937" s="8">
        <f>IF(Tabla1[[#This Row],[Mov]]="VNT",-Tabla1[[#This Row],[Cant]],Tabla1[[#This Row],[Cant]])</f>
        <v>4</v>
      </c>
      <c r="Q1937" s="8">
        <f>DAY(Tabla1[[#This Row],[Date]])</f>
        <v>3</v>
      </c>
      <c r="R1937" s="8">
        <f>MONTH(Tabla1[[#This Row],[Date]])</f>
        <v>8</v>
      </c>
      <c r="S1937" s="8">
        <f>YEAR(Tabla1[[#This Row],[Date]])</f>
        <v>2022</v>
      </c>
    </row>
    <row r="1938" spans="1:19" x14ac:dyDescent="0.2">
      <c r="A1938">
        <v>1937</v>
      </c>
      <c r="B1938" s="1">
        <v>44776</v>
      </c>
      <c r="C1938" t="s">
        <v>261</v>
      </c>
      <c r="D1938" t="s">
        <v>267</v>
      </c>
      <c r="E1938">
        <v>3</v>
      </c>
      <c r="F1938" t="s">
        <v>26</v>
      </c>
      <c r="G1938" t="s">
        <v>272</v>
      </c>
      <c r="H1938" t="s">
        <v>1180</v>
      </c>
      <c r="M1938" s="2">
        <v>7500</v>
      </c>
      <c r="N1938" s="2">
        <v>18000</v>
      </c>
      <c r="O1938" s="2">
        <f>IF(Tabla1[[#This Row],[Mov]]="VNT",Tabla1[[#This Row],[Sale]]-Tabla1[[#This Row],[Cost]],-Tabla1[[#This Row],[Cost]]*Tabla1[[#This Row],[Cant]])</f>
        <v>-22500</v>
      </c>
      <c r="P1938" s="8">
        <f>IF(Tabla1[[#This Row],[Mov]]="VNT",-Tabla1[[#This Row],[Cant]],Tabla1[[#This Row],[Cant]])</f>
        <v>3</v>
      </c>
      <c r="Q1938" s="8">
        <f>DAY(Tabla1[[#This Row],[Date]])</f>
        <v>3</v>
      </c>
      <c r="R1938" s="8">
        <f>MONTH(Tabla1[[#This Row],[Date]])</f>
        <v>8</v>
      </c>
      <c r="S1938" s="8">
        <f>YEAR(Tabla1[[#This Row],[Date]])</f>
        <v>2022</v>
      </c>
    </row>
    <row r="1939" spans="1:19" x14ac:dyDescent="0.2">
      <c r="A1939">
        <v>1938</v>
      </c>
      <c r="B1939" s="1">
        <v>44778</v>
      </c>
      <c r="C1939" t="s">
        <v>260</v>
      </c>
      <c r="D1939" t="s">
        <v>332</v>
      </c>
      <c r="E1939">
        <v>1</v>
      </c>
      <c r="F1939" t="s">
        <v>458</v>
      </c>
      <c r="G1939" t="s">
        <v>263</v>
      </c>
      <c r="H1939" t="s">
        <v>1181</v>
      </c>
      <c r="M1939" s="2">
        <v>0</v>
      </c>
      <c r="N1939" s="2">
        <v>100000</v>
      </c>
      <c r="O1939" s="2">
        <f>IF(Tabla1[[#This Row],[Mov]]="VNT",Tabla1[[#This Row],[Sale]]-Tabla1[[#This Row],[Cost]],-Tabla1[[#This Row],[Cost]]*Tabla1[[#This Row],[Cant]])</f>
        <v>100000</v>
      </c>
      <c r="P1939" s="8">
        <f>IF(Tabla1[[#This Row],[Mov]]="VNT",-Tabla1[[#This Row],[Cant]],Tabla1[[#This Row],[Cant]])</f>
        <v>-1</v>
      </c>
      <c r="Q1939" s="8">
        <f>DAY(Tabla1[[#This Row],[Date]])</f>
        <v>5</v>
      </c>
      <c r="R1939" s="8">
        <f>MONTH(Tabla1[[#This Row],[Date]])</f>
        <v>8</v>
      </c>
      <c r="S1939" s="8">
        <f>YEAR(Tabla1[[#This Row],[Date]])</f>
        <v>2022</v>
      </c>
    </row>
    <row r="1940" spans="1:19" x14ac:dyDescent="0.2">
      <c r="A1940">
        <v>1939</v>
      </c>
      <c r="B1940" s="1">
        <v>44778</v>
      </c>
      <c r="C1940" t="s">
        <v>260</v>
      </c>
      <c r="D1940" t="s">
        <v>332</v>
      </c>
      <c r="E1940">
        <v>1</v>
      </c>
      <c r="F1940" t="s">
        <v>224</v>
      </c>
      <c r="G1940" t="s">
        <v>263</v>
      </c>
      <c r="H1940" t="s">
        <v>1018</v>
      </c>
      <c r="M1940" s="2">
        <v>8500</v>
      </c>
      <c r="N1940" s="2">
        <v>20000</v>
      </c>
      <c r="O1940" s="2">
        <f>IF(Tabla1[[#This Row],[Mov]]="VNT",Tabla1[[#This Row],[Sale]]-Tabla1[[#This Row],[Cost]],-Tabla1[[#This Row],[Cost]]*Tabla1[[#This Row],[Cant]])</f>
        <v>11500</v>
      </c>
      <c r="P1940" s="8">
        <f>IF(Tabla1[[#This Row],[Mov]]="VNT",-Tabla1[[#This Row],[Cant]],Tabla1[[#This Row],[Cant]])</f>
        <v>-1</v>
      </c>
      <c r="Q1940" s="8">
        <f>DAY(Tabla1[[#This Row],[Date]])</f>
        <v>5</v>
      </c>
      <c r="R1940" s="8">
        <f>MONTH(Tabla1[[#This Row],[Date]])</f>
        <v>8</v>
      </c>
      <c r="S1940" s="8">
        <f>YEAR(Tabla1[[#This Row],[Date]])</f>
        <v>2022</v>
      </c>
    </row>
    <row r="1941" spans="1:19" x14ac:dyDescent="0.2">
      <c r="A1941">
        <v>1940</v>
      </c>
      <c r="B1941" s="1">
        <v>44778</v>
      </c>
      <c r="C1941" t="s">
        <v>260</v>
      </c>
      <c r="D1941" t="s">
        <v>332</v>
      </c>
      <c r="E1941">
        <v>1</v>
      </c>
      <c r="F1941" t="s">
        <v>116</v>
      </c>
      <c r="G1941" t="s">
        <v>347</v>
      </c>
      <c r="H1941" t="s">
        <v>518</v>
      </c>
      <c r="M1941" s="2">
        <v>5610</v>
      </c>
      <c r="N1941" s="2">
        <v>6000</v>
      </c>
      <c r="O1941" s="2">
        <f>IF(Tabla1[[#This Row],[Mov]]="VNT",Tabla1[[#This Row],[Sale]]-Tabla1[[#This Row],[Cost]],-Tabla1[[#This Row],[Cost]]*Tabla1[[#This Row],[Cant]])</f>
        <v>390</v>
      </c>
      <c r="P1941" s="8">
        <f>IF(Tabla1[[#This Row],[Mov]]="VNT",-Tabla1[[#This Row],[Cant]],Tabla1[[#This Row],[Cant]])</f>
        <v>-1</v>
      </c>
      <c r="Q1941" s="8">
        <f>DAY(Tabla1[[#This Row],[Date]])</f>
        <v>5</v>
      </c>
      <c r="R1941" s="8">
        <f>MONTH(Tabla1[[#This Row],[Date]])</f>
        <v>8</v>
      </c>
      <c r="S1941" s="8">
        <f>YEAR(Tabla1[[#This Row],[Date]])</f>
        <v>2022</v>
      </c>
    </row>
    <row r="1942" spans="1:19" x14ac:dyDescent="0.2">
      <c r="A1942">
        <v>1941</v>
      </c>
      <c r="B1942" s="1">
        <v>44778</v>
      </c>
      <c r="C1942" t="s">
        <v>260</v>
      </c>
      <c r="D1942" t="s">
        <v>332</v>
      </c>
      <c r="E1942">
        <v>1</v>
      </c>
      <c r="F1942" t="s">
        <v>116</v>
      </c>
      <c r="G1942" t="s">
        <v>349</v>
      </c>
      <c r="H1942" t="s">
        <v>515</v>
      </c>
      <c r="M1942" s="2">
        <v>2805</v>
      </c>
      <c r="N1942" s="2">
        <v>3000</v>
      </c>
      <c r="O1942" s="2">
        <f>IF(Tabla1[[#This Row],[Mov]]="VNT",Tabla1[[#This Row],[Sale]]-Tabla1[[#This Row],[Cost]],-Tabla1[[#This Row],[Cost]]*Tabla1[[#This Row],[Cant]])</f>
        <v>195</v>
      </c>
      <c r="P1942" s="8">
        <f>IF(Tabla1[[#This Row],[Mov]]="VNT",-Tabla1[[#This Row],[Cant]],Tabla1[[#This Row],[Cant]])</f>
        <v>-1</v>
      </c>
      <c r="Q1942" s="8">
        <f>DAY(Tabla1[[#This Row],[Date]])</f>
        <v>5</v>
      </c>
      <c r="R1942" s="8">
        <f>MONTH(Tabla1[[#This Row],[Date]])</f>
        <v>8</v>
      </c>
      <c r="S1942" s="8">
        <f>YEAR(Tabla1[[#This Row],[Date]])</f>
        <v>2022</v>
      </c>
    </row>
    <row r="1943" spans="1:19" x14ac:dyDescent="0.2">
      <c r="A1943">
        <v>1942</v>
      </c>
      <c r="B1943" s="1">
        <v>44778</v>
      </c>
      <c r="C1943" t="s">
        <v>260</v>
      </c>
      <c r="D1943" t="s">
        <v>332</v>
      </c>
      <c r="E1943">
        <v>1</v>
      </c>
      <c r="F1943" t="s">
        <v>201</v>
      </c>
      <c r="G1943" t="s">
        <v>197</v>
      </c>
      <c r="H1943" t="s">
        <v>1026</v>
      </c>
      <c r="M1943" s="2">
        <v>150000</v>
      </c>
      <c r="N1943" s="2">
        <v>175000</v>
      </c>
      <c r="O1943" s="2">
        <f>IF(Tabla1[[#This Row],[Mov]]="VNT",Tabla1[[#This Row],[Sale]]-Tabla1[[#This Row],[Cost]],-Tabla1[[#This Row],[Cost]]*Tabla1[[#This Row],[Cant]])</f>
        <v>25000</v>
      </c>
      <c r="P1943" s="8">
        <f>IF(Tabla1[[#This Row],[Mov]]="VNT",-Tabla1[[#This Row],[Cant]],Tabla1[[#This Row],[Cant]])</f>
        <v>-1</v>
      </c>
      <c r="Q1943" s="8">
        <f>DAY(Tabla1[[#This Row],[Date]])</f>
        <v>5</v>
      </c>
      <c r="R1943" s="8">
        <f>MONTH(Tabla1[[#This Row],[Date]])</f>
        <v>8</v>
      </c>
      <c r="S1943" s="8">
        <f>YEAR(Tabla1[[#This Row],[Date]])</f>
        <v>2022</v>
      </c>
    </row>
    <row r="1944" spans="1:19" x14ac:dyDescent="0.2">
      <c r="A1944">
        <v>1943</v>
      </c>
      <c r="B1944" s="1">
        <v>44778</v>
      </c>
      <c r="C1944" t="s">
        <v>260</v>
      </c>
      <c r="D1944" t="s">
        <v>332</v>
      </c>
      <c r="E1944">
        <v>1</v>
      </c>
      <c r="F1944" t="s">
        <v>116</v>
      </c>
      <c r="G1944" t="s">
        <v>349</v>
      </c>
      <c r="H1944" t="s">
        <v>515</v>
      </c>
      <c r="M1944" s="2">
        <v>2805</v>
      </c>
      <c r="N1944" s="2">
        <v>3000</v>
      </c>
      <c r="O1944" s="2">
        <f>IF(Tabla1[[#This Row],[Mov]]="VNT",Tabla1[[#This Row],[Sale]]-Tabla1[[#This Row],[Cost]],-Tabla1[[#This Row],[Cost]]*Tabla1[[#This Row],[Cant]])</f>
        <v>195</v>
      </c>
      <c r="P1944" s="8">
        <f>IF(Tabla1[[#This Row],[Mov]]="VNT",-Tabla1[[#This Row],[Cant]],Tabla1[[#This Row],[Cant]])</f>
        <v>-1</v>
      </c>
      <c r="Q1944" s="8">
        <f>DAY(Tabla1[[#This Row],[Date]])</f>
        <v>5</v>
      </c>
      <c r="R1944" s="8">
        <f>MONTH(Tabla1[[#This Row],[Date]])</f>
        <v>8</v>
      </c>
      <c r="S1944" s="8">
        <f>YEAR(Tabla1[[#This Row],[Date]])</f>
        <v>2022</v>
      </c>
    </row>
    <row r="1945" spans="1:19" x14ac:dyDescent="0.2">
      <c r="A1945">
        <v>1944</v>
      </c>
      <c r="B1945" s="1">
        <v>44778</v>
      </c>
      <c r="C1945" t="s">
        <v>260</v>
      </c>
      <c r="D1945" t="s">
        <v>332</v>
      </c>
      <c r="E1945">
        <v>1</v>
      </c>
      <c r="F1945" t="s">
        <v>26</v>
      </c>
      <c r="G1945" t="s">
        <v>262</v>
      </c>
      <c r="H1945" t="s">
        <v>16</v>
      </c>
      <c r="M1945" s="2">
        <v>5500</v>
      </c>
      <c r="N1945" s="2">
        <v>15000</v>
      </c>
      <c r="O1945" s="2">
        <f>IF(Tabla1[[#This Row],[Mov]]="VNT",Tabla1[[#This Row],[Sale]]-Tabla1[[#This Row],[Cost]],-Tabla1[[#This Row],[Cost]]*Tabla1[[#This Row],[Cant]])</f>
        <v>9500</v>
      </c>
      <c r="P1945" s="8">
        <f>IF(Tabla1[[#This Row],[Mov]]="VNT",-Tabla1[[#This Row],[Cant]],Tabla1[[#This Row],[Cant]])</f>
        <v>-1</v>
      </c>
      <c r="Q1945" s="8">
        <f>DAY(Tabla1[[#This Row],[Date]])</f>
        <v>5</v>
      </c>
      <c r="R1945" s="8">
        <f>MONTH(Tabla1[[#This Row],[Date]])</f>
        <v>8</v>
      </c>
      <c r="S1945" s="8">
        <f>YEAR(Tabla1[[#This Row],[Date]])</f>
        <v>2022</v>
      </c>
    </row>
    <row r="1946" spans="1:19" x14ac:dyDescent="0.2">
      <c r="A1946">
        <v>1945</v>
      </c>
      <c r="B1946" s="1">
        <v>44778</v>
      </c>
      <c r="C1946" t="s">
        <v>260</v>
      </c>
      <c r="D1946" t="s">
        <v>332</v>
      </c>
      <c r="E1946">
        <v>1</v>
      </c>
      <c r="F1946" t="s">
        <v>116</v>
      </c>
      <c r="G1946" t="s">
        <v>382</v>
      </c>
      <c r="H1946" t="s">
        <v>514</v>
      </c>
      <c r="M1946" s="2">
        <v>2805</v>
      </c>
      <c r="N1946" s="2">
        <v>3000</v>
      </c>
      <c r="O1946" s="2">
        <f>IF(Tabla1[[#This Row],[Mov]]="VNT",Tabla1[[#This Row],[Sale]]-Tabla1[[#This Row],[Cost]],-Tabla1[[#This Row],[Cost]]*Tabla1[[#This Row],[Cant]])</f>
        <v>195</v>
      </c>
      <c r="P1946" s="8">
        <f>IF(Tabla1[[#This Row],[Mov]]="VNT",-Tabla1[[#This Row],[Cant]],Tabla1[[#This Row],[Cant]])</f>
        <v>-1</v>
      </c>
      <c r="Q1946" s="8">
        <f>DAY(Tabla1[[#This Row],[Date]])</f>
        <v>5</v>
      </c>
      <c r="R1946" s="8">
        <f>MONTH(Tabla1[[#This Row],[Date]])</f>
        <v>8</v>
      </c>
      <c r="S1946" s="8">
        <f>YEAR(Tabla1[[#This Row],[Date]])</f>
        <v>2022</v>
      </c>
    </row>
    <row r="1947" spans="1:19" x14ac:dyDescent="0.2">
      <c r="A1947">
        <v>1946</v>
      </c>
      <c r="B1947" s="1">
        <v>44779</v>
      </c>
      <c r="C1947" t="s">
        <v>260</v>
      </c>
      <c r="D1947" t="s">
        <v>332</v>
      </c>
      <c r="E1947">
        <v>1</v>
      </c>
      <c r="F1947" t="s">
        <v>458</v>
      </c>
      <c r="G1947" t="s">
        <v>263</v>
      </c>
      <c r="H1947" t="s">
        <v>1182</v>
      </c>
      <c r="M1947" s="2">
        <v>0</v>
      </c>
      <c r="N1947" s="2">
        <v>30000</v>
      </c>
      <c r="O1947" s="2">
        <f>IF(Tabla1[[#This Row],[Mov]]="VNT",Tabla1[[#This Row],[Sale]]-Tabla1[[#This Row],[Cost]],-Tabla1[[#This Row],[Cost]]*Tabla1[[#This Row],[Cant]])</f>
        <v>30000</v>
      </c>
      <c r="P1947" s="8">
        <f>IF(Tabla1[[#This Row],[Mov]]="VNT",-Tabla1[[#This Row],[Cant]],Tabla1[[#This Row],[Cant]])</f>
        <v>-1</v>
      </c>
      <c r="Q1947" s="8">
        <f>DAY(Tabla1[[#This Row],[Date]])</f>
        <v>6</v>
      </c>
      <c r="R1947" s="8">
        <f>MONTH(Tabla1[[#This Row],[Date]])</f>
        <v>8</v>
      </c>
      <c r="S1947" s="8">
        <f>YEAR(Tabla1[[#This Row],[Date]])</f>
        <v>2022</v>
      </c>
    </row>
    <row r="1948" spans="1:19" x14ac:dyDescent="0.2">
      <c r="A1948">
        <v>1947</v>
      </c>
      <c r="B1948" s="1">
        <v>44779</v>
      </c>
      <c r="C1948" t="s">
        <v>260</v>
      </c>
      <c r="D1948" t="s">
        <v>332</v>
      </c>
      <c r="E1948">
        <v>1</v>
      </c>
      <c r="F1948" t="s">
        <v>342</v>
      </c>
      <c r="G1948" t="s">
        <v>263</v>
      </c>
      <c r="H1948" t="s">
        <v>667</v>
      </c>
      <c r="M1948" s="2">
        <v>1100</v>
      </c>
      <c r="N1948" s="2">
        <v>10000</v>
      </c>
      <c r="O1948" s="2">
        <f>IF(Tabla1[[#This Row],[Mov]]="VNT",Tabla1[[#This Row],[Sale]]-Tabla1[[#This Row],[Cost]],-Tabla1[[#This Row],[Cost]]*Tabla1[[#This Row],[Cant]])</f>
        <v>8900</v>
      </c>
      <c r="P1948" s="8">
        <f>IF(Tabla1[[#This Row],[Mov]]="VNT",-Tabla1[[#This Row],[Cant]],Tabla1[[#This Row],[Cant]])</f>
        <v>-1</v>
      </c>
      <c r="Q1948" s="8">
        <f>DAY(Tabla1[[#This Row],[Date]])</f>
        <v>6</v>
      </c>
      <c r="R1948" s="8">
        <f>MONTH(Tabla1[[#This Row],[Date]])</f>
        <v>8</v>
      </c>
      <c r="S1948" s="8">
        <f>YEAR(Tabla1[[#This Row],[Date]])</f>
        <v>2022</v>
      </c>
    </row>
    <row r="1949" spans="1:19" x14ac:dyDescent="0.2">
      <c r="A1949">
        <v>1948</v>
      </c>
      <c r="B1949" s="1">
        <v>44779</v>
      </c>
      <c r="C1949" t="s">
        <v>260</v>
      </c>
      <c r="D1949" t="s">
        <v>332</v>
      </c>
      <c r="E1949">
        <v>1</v>
      </c>
      <c r="F1949" t="s">
        <v>224</v>
      </c>
      <c r="G1949" t="s">
        <v>263</v>
      </c>
      <c r="H1949" t="s">
        <v>667</v>
      </c>
      <c r="M1949" s="2">
        <v>9000</v>
      </c>
      <c r="N1949" s="2">
        <v>20000</v>
      </c>
      <c r="O1949" s="2">
        <f>IF(Tabla1[[#This Row],[Mov]]="VNT",Tabla1[[#This Row],[Sale]]-Tabla1[[#This Row],[Cost]],-Tabla1[[#This Row],[Cost]]*Tabla1[[#This Row],[Cant]])</f>
        <v>11000</v>
      </c>
      <c r="P1949" s="8">
        <f>IF(Tabla1[[#This Row],[Mov]]="VNT",-Tabla1[[#This Row],[Cant]],Tabla1[[#This Row],[Cant]])</f>
        <v>-1</v>
      </c>
      <c r="Q1949" s="8">
        <f>DAY(Tabla1[[#This Row],[Date]])</f>
        <v>6</v>
      </c>
      <c r="R1949" s="8">
        <f>MONTH(Tabla1[[#This Row],[Date]])</f>
        <v>8</v>
      </c>
      <c r="S1949" s="8">
        <f>YEAR(Tabla1[[#This Row],[Date]])</f>
        <v>2022</v>
      </c>
    </row>
    <row r="1950" spans="1:19" x14ac:dyDescent="0.2">
      <c r="A1950">
        <v>1949</v>
      </c>
      <c r="B1950" s="1">
        <v>44779</v>
      </c>
      <c r="C1950" t="s">
        <v>260</v>
      </c>
      <c r="D1950" t="s">
        <v>332</v>
      </c>
      <c r="E1950">
        <v>1</v>
      </c>
      <c r="F1950" t="s">
        <v>386</v>
      </c>
      <c r="G1950" t="s">
        <v>262</v>
      </c>
      <c r="H1950" t="s">
        <v>1681</v>
      </c>
      <c r="L1950" t="s">
        <v>1183</v>
      </c>
      <c r="M1950" s="2">
        <v>95000</v>
      </c>
      <c r="N1950" s="2">
        <v>105000</v>
      </c>
      <c r="O1950" s="2">
        <f>IF(Tabla1[[#This Row],[Mov]]="VNT",Tabla1[[#This Row],[Sale]]-Tabla1[[#This Row],[Cost]],-Tabla1[[#This Row],[Cost]]*Tabla1[[#This Row],[Cant]])</f>
        <v>10000</v>
      </c>
      <c r="P1950" s="8">
        <f>IF(Tabla1[[#This Row],[Mov]]="VNT",-Tabla1[[#This Row],[Cant]],Tabla1[[#This Row],[Cant]])</f>
        <v>-1</v>
      </c>
      <c r="Q1950" s="8">
        <f>DAY(Tabla1[[#This Row],[Date]])</f>
        <v>6</v>
      </c>
      <c r="R1950" s="8">
        <f>MONTH(Tabla1[[#This Row],[Date]])</f>
        <v>8</v>
      </c>
      <c r="S1950" s="8">
        <f>YEAR(Tabla1[[#This Row],[Date]])</f>
        <v>2022</v>
      </c>
    </row>
    <row r="1951" spans="1:19" x14ac:dyDescent="0.2">
      <c r="A1951">
        <v>1950</v>
      </c>
      <c r="B1951" s="1">
        <v>44779</v>
      </c>
      <c r="C1951" t="s">
        <v>260</v>
      </c>
      <c r="D1951" t="s">
        <v>332</v>
      </c>
      <c r="E1951">
        <v>1</v>
      </c>
      <c r="F1951" t="s">
        <v>891</v>
      </c>
      <c r="G1951" t="s">
        <v>262</v>
      </c>
      <c r="H1951" t="s">
        <v>495</v>
      </c>
      <c r="M1951" s="2">
        <v>3500</v>
      </c>
      <c r="N1951" s="2">
        <v>10000</v>
      </c>
      <c r="O1951" s="2">
        <f>IF(Tabla1[[#This Row],[Mov]]="VNT",Tabla1[[#This Row],[Sale]]-Tabla1[[#This Row],[Cost]],-Tabla1[[#This Row],[Cost]]*Tabla1[[#This Row],[Cant]])</f>
        <v>6500</v>
      </c>
      <c r="P1951" s="8">
        <f>IF(Tabla1[[#This Row],[Mov]]="VNT",-Tabla1[[#This Row],[Cant]],Tabla1[[#This Row],[Cant]])</f>
        <v>-1</v>
      </c>
      <c r="Q1951" s="8">
        <f>DAY(Tabla1[[#This Row],[Date]])</f>
        <v>6</v>
      </c>
      <c r="R1951" s="8">
        <f>MONTH(Tabla1[[#This Row],[Date]])</f>
        <v>8</v>
      </c>
      <c r="S1951" s="8">
        <f>YEAR(Tabla1[[#This Row],[Date]])</f>
        <v>2022</v>
      </c>
    </row>
    <row r="1952" spans="1:19" x14ac:dyDescent="0.2">
      <c r="A1952">
        <v>1951</v>
      </c>
      <c r="B1952" s="1">
        <v>44779</v>
      </c>
      <c r="C1952" t="s">
        <v>260</v>
      </c>
      <c r="D1952" t="s">
        <v>332</v>
      </c>
      <c r="E1952">
        <v>1</v>
      </c>
      <c r="F1952" t="s">
        <v>342</v>
      </c>
      <c r="G1952" t="s">
        <v>273</v>
      </c>
      <c r="H1952" t="s">
        <v>469</v>
      </c>
      <c r="M1952" s="2">
        <v>1000</v>
      </c>
      <c r="N1952" s="2">
        <v>10000</v>
      </c>
      <c r="O1952" s="2">
        <f>IF(Tabla1[[#This Row],[Mov]]="VNT",Tabla1[[#This Row],[Sale]]-Tabla1[[#This Row],[Cost]],-Tabla1[[#This Row],[Cost]]*Tabla1[[#This Row],[Cant]])</f>
        <v>9000</v>
      </c>
      <c r="P1952" s="8">
        <f>IF(Tabla1[[#This Row],[Mov]]="VNT",-Tabla1[[#This Row],[Cant]],Tabla1[[#This Row],[Cant]])</f>
        <v>-1</v>
      </c>
      <c r="Q1952" s="8">
        <f>DAY(Tabla1[[#This Row],[Date]])</f>
        <v>6</v>
      </c>
      <c r="R1952" s="8">
        <f>MONTH(Tabla1[[#This Row],[Date]])</f>
        <v>8</v>
      </c>
      <c r="S1952" s="8">
        <f>YEAR(Tabla1[[#This Row],[Date]])</f>
        <v>2022</v>
      </c>
    </row>
    <row r="1953" spans="1:19" x14ac:dyDescent="0.2">
      <c r="A1953">
        <v>1952</v>
      </c>
      <c r="B1953" s="1">
        <v>44779</v>
      </c>
      <c r="C1953" t="s">
        <v>260</v>
      </c>
      <c r="D1953" t="s">
        <v>332</v>
      </c>
      <c r="E1953">
        <v>1</v>
      </c>
      <c r="F1953" t="s">
        <v>891</v>
      </c>
      <c r="G1953" t="s">
        <v>273</v>
      </c>
      <c r="H1953" t="s">
        <v>469</v>
      </c>
      <c r="M1953" s="2">
        <v>8000</v>
      </c>
      <c r="N1953" s="2">
        <v>20000</v>
      </c>
      <c r="O1953" s="2">
        <f>IF(Tabla1[[#This Row],[Mov]]="VNT",Tabla1[[#This Row],[Sale]]-Tabla1[[#This Row],[Cost]],-Tabla1[[#This Row],[Cost]]*Tabla1[[#This Row],[Cant]])</f>
        <v>12000</v>
      </c>
      <c r="P1953" s="8">
        <f>IF(Tabla1[[#This Row],[Mov]]="VNT",-Tabla1[[#This Row],[Cant]],Tabla1[[#This Row],[Cant]])</f>
        <v>-1</v>
      </c>
      <c r="Q1953" s="8">
        <f>DAY(Tabla1[[#This Row],[Date]])</f>
        <v>6</v>
      </c>
      <c r="R1953" s="8">
        <f>MONTH(Tabla1[[#This Row],[Date]])</f>
        <v>8</v>
      </c>
      <c r="S1953" s="8">
        <f>YEAR(Tabla1[[#This Row],[Date]])</f>
        <v>2022</v>
      </c>
    </row>
    <row r="1954" spans="1:19" x14ac:dyDescent="0.2">
      <c r="A1954">
        <v>1953</v>
      </c>
      <c r="B1954" s="1">
        <v>44779</v>
      </c>
      <c r="C1954" t="s">
        <v>260</v>
      </c>
      <c r="D1954" t="s">
        <v>332</v>
      </c>
      <c r="E1954">
        <v>1</v>
      </c>
      <c r="F1954" t="s">
        <v>116</v>
      </c>
      <c r="G1954" t="s">
        <v>347</v>
      </c>
      <c r="H1954" t="s">
        <v>518</v>
      </c>
      <c r="M1954" s="2">
        <v>1870</v>
      </c>
      <c r="N1954" s="2">
        <v>2000</v>
      </c>
      <c r="O1954" s="2">
        <f>IF(Tabla1[[#This Row],[Mov]]="VNT",Tabla1[[#This Row],[Sale]]-Tabla1[[#This Row],[Cost]],-Tabla1[[#This Row],[Cost]]*Tabla1[[#This Row],[Cant]])</f>
        <v>130</v>
      </c>
      <c r="P1954" s="8">
        <f>IF(Tabla1[[#This Row],[Mov]]="VNT",-Tabla1[[#This Row],[Cant]],Tabla1[[#This Row],[Cant]])</f>
        <v>-1</v>
      </c>
      <c r="Q1954" s="8">
        <f>DAY(Tabla1[[#This Row],[Date]])</f>
        <v>6</v>
      </c>
      <c r="R1954" s="8">
        <f>MONTH(Tabla1[[#This Row],[Date]])</f>
        <v>8</v>
      </c>
      <c r="S1954" s="8">
        <f>YEAR(Tabla1[[#This Row],[Date]])</f>
        <v>2022</v>
      </c>
    </row>
    <row r="1955" spans="1:19" x14ac:dyDescent="0.2">
      <c r="A1955">
        <v>1954</v>
      </c>
      <c r="B1955" s="1">
        <v>44779</v>
      </c>
      <c r="C1955" t="s">
        <v>260</v>
      </c>
      <c r="D1955" t="s">
        <v>332</v>
      </c>
      <c r="E1955">
        <v>1</v>
      </c>
      <c r="F1955" t="s">
        <v>127</v>
      </c>
      <c r="G1955" t="s">
        <v>266</v>
      </c>
      <c r="H1955" t="s">
        <v>148</v>
      </c>
      <c r="M1955" s="2">
        <v>1500</v>
      </c>
      <c r="N1955" s="2">
        <v>5000</v>
      </c>
      <c r="O1955" s="2">
        <f>IF(Tabla1[[#This Row],[Mov]]="VNT",Tabla1[[#This Row],[Sale]]-Tabla1[[#This Row],[Cost]],-Tabla1[[#This Row],[Cost]]*Tabla1[[#This Row],[Cant]])</f>
        <v>3500</v>
      </c>
      <c r="P1955" s="8">
        <f>IF(Tabla1[[#This Row],[Mov]]="VNT",-Tabla1[[#This Row],[Cant]],Tabla1[[#This Row],[Cant]])</f>
        <v>-1</v>
      </c>
      <c r="Q1955" s="8">
        <f>DAY(Tabla1[[#This Row],[Date]])</f>
        <v>6</v>
      </c>
      <c r="R1955" s="8">
        <f>MONTH(Tabla1[[#This Row],[Date]])</f>
        <v>8</v>
      </c>
      <c r="S1955" s="8">
        <f>YEAR(Tabla1[[#This Row],[Date]])</f>
        <v>2022</v>
      </c>
    </row>
    <row r="1956" spans="1:19" x14ac:dyDescent="0.2">
      <c r="A1956">
        <v>1955</v>
      </c>
      <c r="B1956" s="1">
        <v>44779</v>
      </c>
      <c r="C1956" t="s">
        <v>260</v>
      </c>
      <c r="D1956" t="s">
        <v>332</v>
      </c>
      <c r="E1956">
        <v>1</v>
      </c>
      <c r="F1956" t="s">
        <v>532</v>
      </c>
      <c r="G1956" t="s">
        <v>273</v>
      </c>
      <c r="H1956" t="s">
        <v>733</v>
      </c>
      <c r="M1956" s="2">
        <v>18000</v>
      </c>
      <c r="N1956" s="2">
        <v>35000</v>
      </c>
      <c r="O1956" s="2">
        <f>IF(Tabla1[[#This Row],[Mov]]="VNT",Tabla1[[#This Row],[Sale]]-Tabla1[[#This Row],[Cost]],-Tabla1[[#This Row],[Cost]]*Tabla1[[#This Row],[Cant]])</f>
        <v>17000</v>
      </c>
      <c r="P1956" s="8">
        <f>IF(Tabla1[[#This Row],[Mov]]="VNT",-Tabla1[[#This Row],[Cant]],Tabla1[[#This Row],[Cant]])</f>
        <v>-1</v>
      </c>
      <c r="Q1956" s="8">
        <f>DAY(Tabla1[[#This Row],[Date]])</f>
        <v>6</v>
      </c>
      <c r="R1956" s="8">
        <f>MONTH(Tabla1[[#This Row],[Date]])</f>
        <v>8</v>
      </c>
      <c r="S1956" s="8">
        <f>YEAR(Tabla1[[#This Row],[Date]])</f>
        <v>2022</v>
      </c>
    </row>
    <row r="1957" spans="1:19" x14ac:dyDescent="0.2">
      <c r="A1957">
        <v>1956</v>
      </c>
      <c r="B1957" s="1">
        <v>44779</v>
      </c>
      <c r="C1957" t="s">
        <v>260</v>
      </c>
      <c r="D1957" t="s">
        <v>332</v>
      </c>
      <c r="E1957">
        <v>1</v>
      </c>
      <c r="F1957" t="s">
        <v>609</v>
      </c>
      <c r="G1957" t="s">
        <v>793</v>
      </c>
      <c r="H1957" t="s">
        <v>624</v>
      </c>
      <c r="M1957" s="2">
        <v>95000</v>
      </c>
      <c r="N1957" s="2">
        <v>125000</v>
      </c>
      <c r="O1957" s="2">
        <f>IF(Tabla1[[#This Row],[Mov]]="VNT",Tabla1[[#This Row],[Sale]]-Tabla1[[#This Row],[Cost]],-Tabla1[[#This Row],[Cost]]*Tabla1[[#This Row],[Cant]])</f>
        <v>30000</v>
      </c>
      <c r="P1957" s="8">
        <f>IF(Tabla1[[#This Row],[Mov]]="VNT",-Tabla1[[#This Row],[Cant]],Tabla1[[#This Row],[Cant]])</f>
        <v>-1</v>
      </c>
      <c r="Q1957" s="8">
        <f>DAY(Tabla1[[#This Row],[Date]])</f>
        <v>6</v>
      </c>
      <c r="R1957" s="8">
        <f>MONTH(Tabla1[[#This Row],[Date]])</f>
        <v>8</v>
      </c>
      <c r="S1957" s="8">
        <f>YEAR(Tabla1[[#This Row],[Date]])</f>
        <v>2022</v>
      </c>
    </row>
    <row r="1958" spans="1:19" x14ac:dyDescent="0.2">
      <c r="A1958">
        <v>1957</v>
      </c>
      <c r="B1958" s="1">
        <v>44779</v>
      </c>
      <c r="C1958" t="s">
        <v>260</v>
      </c>
      <c r="D1958" t="s">
        <v>332</v>
      </c>
      <c r="E1958">
        <v>1</v>
      </c>
      <c r="F1958" t="s">
        <v>365</v>
      </c>
      <c r="G1958" t="s">
        <v>943</v>
      </c>
      <c r="H1958" t="s">
        <v>994</v>
      </c>
      <c r="M1958" s="2">
        <v>4000</v>
      </c>
      <c r="N1958" s="2">
        <v>8000</v>
      </c>
      <c r="O1958" s="2">
        <f>IF(Tabla1[[#This Row],[Mov]]="VNT",Tabla1[[#This Row],[Sale]]-Tabla1[[#This Row],[Cost]],-Tabla1[[#This Row],[Cost]]*Tabla1[[#This Row],[Cant]])</f>
        <v>4000</v>
      </c>
      <c r="P1958" s="8">
        <f>IF(Tabla1[[#This Row],[Mov]]="VNT",-Tabla1[[#This Row],[Cant]],Tabla1[[#This Row],[Cant]])</f>
        <v>-1</v>
      </c>
      <c r="Q1958" s="8">
        <f>DAY(Tabla1[[#This Row],[Date]])</f>
        <v>6</v>
      </c>
      <c r="R1958" s="8">
        <f>MONTH(Tabla1[[#This Row],[Date]])</f>
        <v>8</v>
      </c>
      <c r="S1958" s="8">
        <f>YEAR(Tabla1[[#This Row],[Date]])</f>
        <v>2022</v>
      </c>
    </row>
    <row r="1959" spans="1:19" x14ac:dyDescent="0.2">
      <c r="A1959">
        <v>1958</v>
      </c>
      <c r="B1959" s="1">
        <v>44779</v>
      </c>
      <c r="C1959" t="s">
        <v>260</v>
      </c>
      <c r="D1959" t="s">
        <v>332</v>
      </c>
      <c r="E1959">
        <v>1</v>
      </c>
      <c r="F1959" t="s">
        <v>15</v>
      </c>
      <c r="G1959" t="s">
        <v>266</v>
      </c>
      <c r="H1959" t="s">
        <v>167</v>
      </c>
      <c r="I1959" t="s">
        <v>168</v>
      </c>
      <c r="M1959" s="2">
        <v>4000</v>
      </c>
      <c r="N1959" s="2">
        <v>10000</v>
      </c>
      <c r="O1959" s="2">
        <f>IF(Tabla1[[#This Row],[Mov]]="VNT",Tabla1[[#This Row],[Sale]]-Tabla1[[#This Row],[Cost]],-Tabla1[[#This Row],[Cost]]*Tabla1[[#This Row],[Cant]])</f>
        <v>6000</v>
      </c>
      <c r="P1959" s="8">
        <f>IF(Tabla1[[#This Row],[Mov]]="VNT",-Tabla1[[#This Row],[Cant]],Tabla1[[#This Row],[Cant]])</f>
        <v>-1</v>
      </c>
      <c r="Q1959" s="8">
        <f>DAY(Tabla1[[#This Row],[Date]])</f>
        <v>6</v>
      </c>
      <c r="R1959" s="8">
        <f>MONTH(Tabla1[[#This Row],[Date]])</f>
        <v>8</v>
      </c>
      <c r="S1959" s="8">
        <f>YEAR(Tabla1[[#This Row],[Date]])</f>
        <v>2022</v>
      </c>
    </row>
    <row r="1960" spans="1:19" x14ac:dyDescent="0.2">
      <c r="A1960">
        <v>1959</v>
      </c>
      <c r="B1960" s="1">
        <v>44779</v>
      </c>
      <c r="C1960" t="s">
        <v>260</v>
      </c>
      <c r="D1960" t="s">
        <v>332</v>
      </c>
      <c r="E1960">
        <v>1</v>
      </c>
      <c r="F1960" t="s">
        <v>116</v>
      </c>
      <c r="G1960" t="s">
        <v>382</v>
      </c>
      <c r="H1960" t="s">
        <v>514</v>
      </c>
      <c r="M1960" s="2">
        <v>4675</v>
      </c>
      <c r="N1960" s="2">
        <v>5000</v>
      </c>
      <c r="O1960" s="2">
        <f>IF(Tabla1[[#This Row],[Mov]]="VNT",Tabla1[[#This Row],[Sale]]-Tabla1[[#This Row],[Cost]],-Tabla1[[#This Row],[Cost]]*Tabla1[[#This Row],[Cant]])</f>
        <v>325</v>
      </c>
      <c r="P1960" s="8">
        <f>IF(Tabla1[[#This Row],[Mov]]="VNT",-Tabla1[[#This Row],[Cant]],Tabla1[[#This Row],[Cant]])</f>
        <v>-1</v>
      </c>
      <c r="Q1960" s="8">
        <f>DAY(Tabla1[[#This Row],[Date]])</f>
        <v>6</v>
      </c>
      <c r="R1960" s="8">
        <f>MONTH(Tabla1[[#This Row],[Date]])</f>
        <v>8</v>
      </c>
      <c r="S1960" s="8">
        <f>YEAR(Tabla1[[#This Row],[Date]])</f>
        <v>2022</v>
      </c>
    </row>
    <row r="1961" spans="1:19" x14ac:dyDescent="0.2">
      <c r="A1961">
        <v>1960</v>
      </c>
      <c r="B1961" s="1">
        <v>44779</v>
      </c>
      <c r="C1961" t="s">
        <v>260</v>
      </c>
      <c r="D1961" t="s">
        <v>332</v>
      </c>
      <c r="E1961">
        <v>1</v>
      </c>
      <c r="F1961" t="s">
        <v>116</v>
      </c>
      <c r="G1961" t="s">
        <v>347</v>
      </c>
      <c r="H1961" t="s">
        <v>518</v>
      </c>
      <c r="M1961" s="2">
        <v>2805</v>
      </c>
      <c r="N1961" s="2">
        <v>3000</v>
      </c>
      <c r="O1961" s="2">
        <f>IF(Tabla1[[#This Row],[Mov]]="VNT",Tabla1[[#This Row],[Sale]]-Tabla1[[#This Row],[Cost]],-Tabla1[[#This Row],[Cost]]*Tabla1[[#This Row],[Cant]])</f>
        <v>195</v>
      </c>
      <c r="P1961" s="8">
        <f>IF(Tabla1[[#This Row],[Mov]]="VNT",-Tabla1[[#This Row],[Cant]],Tabla1[[#This Row],[Cant]])</f>
        <v>-1</v>
      </c>
      <c r="Q1961" s="8">
        <f>DAY(Tabla1[[#This Row],[Date]])</f>
        <v>6</v>
      </c>
      <c r="R1961" s="8">
        <f>MONTH(Tabla1[[#This Row],[Date]])</f>
        <v>8</v>
      </c>
      <c r="S1961" s="8">
        <f>YEAR(Tabla1[[#This Row],[Date]])</f>
        <v>2022</v>
      </c>
    </row>
    <row r="1962" spans="1:19" x14ac:dyDescent="0.2">
      <c r="A1962">
        <v>1961</v>
      </c>
      <c r="B1962" s="1">
        <v>44779</v>
      </c>
      <c r="C1962" t="s">
        <v>260</v>
      </c>
      <c r="D1962" t="s">
        <v>332</v>
      </c>
      <c r="E1962">
        <v>1</v>
      </c>
      <c r="F1962" t="s">
        <v>458</v>
      </c>
      <c r="G1962" t="s">
        <v>272</v>
      </c>
      <c r="H1962" t="s">
        <v>995</v>
      </c>
      <c r="M1962" s="2">
        <v>0</v>
      </c>
      <c r="N1962" s="2">
        <v>65000</v>
      </c>
      <c r="O1962" s="2">
        <f>IF(Tabla1[[#This Row],[Mov]]="VNT",Tabla1[[#This Row],[Sale]]-Tabla1[[#This Row],[Cost]],-Tabla1[[#This Row],[Cost]]*Tabla1[[#This Row],[Cant]])</f>
        <v>65000</v>
      </c>
      <c r="P1962" s="8">
        <f>IF(Tabla1[[#This Row],[Mov]]="VNT",-Tabla1[[#This Row],[Cant]],Tabla1[[#This Row],[Cant]])</f>
        <v>-1</v>
      </c>
      <c r="Q1962" s="8">
        <f>DAY(Tabla1[[#This Row],[Date]])</f>
        <v>6</v>
      </c>
      <c r="R1962" s="8">
        <f>MONTH(Tabla1[[#This Row],[Date]])</f>
        <v>8</v>
      </c>
      <c r="S1962" s="8">
        <f>YEAR(Tabla1[[#This Row],[Date]])</f>
        <v>2022</v>
      </c>
    </row>
    <row r="1963" spans="1:19" x14ac:dyDescent="0.2">
      <c r="A1963">
        <v>1962</v>
      </c>
      <c r="B1963" s="1">
        <v>44779</v>
      </c>
      <c r="C1963" t="s">
        <v>260</v>
      </c>
      <c r="D1963" t="s">
        <v>332</v>
      </c>
      <c r="E1963">
        <v>1</v>
      </c>
      <c r="F1963" t="s">
        <v>225</v>
      </c>
      <c r="G1963" t="s">
        <v>272</v>
      </c>
      <c r="H1963" t="s">
        <v>252</v>
      </c>
      <c r="M1963" s="2">
        <v>1100</v>
      </c>
      <c r="N1963" s="2">
        <v>9000</v>
      </c>
      <c r="O1963" s="2">
        <f>IF(Tabla1[[#This Row],[Mov]]="VNT",Tabla1[[#This Row],[Sale]]-Tabla1[[#This Row],[Cost]],-Tabla1[[#This Row],[Cost]]*Tabla1[[#This Row],[Cant]])</f>
        <v>7900</v>
      </c>
      <c r="P1963" s="8">
        <f>IF(Tabla1[[#This Row],[Mov]]="VNT",-Tabla1[[#This Row],[Cant]],Tabla1[[#This Row],[Cant]])</f>
        <v>-1</v>
      </c>
      <c r="Q1963" s="8">
        <f>DAY(Tabla1[[#This Row],[Date]])</f>
        <v>6</v>
      </c>
      <c r="R1963" s="8">
        <f>MONTH(Tabla1[[#This Row],[Date]])</f>
        <v>8</v>
      </c>
      <c r="S1963" s="8">
        <f>YEAR(Tabla1[[#This Row],[Date]])</f>
        <v>2022</v>
      </c>
    </row>
    <row r="1964" spans="1:19" x14ac:dyDescent="0.2">
      <c r="A1964">
        <v>1963</v>
      </c>
      <c r="B1964" s="1">
        <v>44779</v>
      </c>
      <c r="C1964" t="s">
        <v>260</v>
      </c>
      <c r="D1964" t="s">
        <v>332</v>
      </c>
      <c r="E1964">
        <v>1</v>
      </c>
      <c r="F1964" t="s">
        <v>458</v>
      </c>
      <c r="G1964" t="s">
        <v>604</v>
      </c>
      <c r="H1964" t="s">
        <v>1184</v>
      </c>
      <c r="M1964" s="2">
        <v>0</v>
      </c>
      <c r="N1964" s="2">
        <v>25000</v>
      </c>
      <c r="O1964" s="2">
        <f>IF(Tabla1[[#This Row],[Mov]]="VNT",Tabla1[[#This Row],[Sale]]-Tabla1[[#This Row],[Cost]],-Tabla1[[#This Row],[Cost]]*Tabla1[[#This Row],[Cant]])</f>
        <v>25000</v>
      </c>
      <c r="P1964" s="8">
        <f>IF(Tabla1[[#This Row],[Mov]]="VNT",-Tabla1[[#This Row],[Cant]],Tabla1[[#This Row],[Cant]])</f>
        <v>-1</v>
      </c>
      <c r="Q1964" s="8">
        <f>DAY(Tabla1[[#This Row],[Date]])</f>
        <v>6</v>
      </c>
      <c r="R1964" s="8">
        <f>MONTH(Tabla1[[#This Row],[Date]])</f>
        <v>8</v>
      </c>
      <c r="S1964" s="8">
        <f>YEAR(Tabla1[[#This Row],[Date]])</f>
        <v>2022</v>
      </c>
    </row>
    <row r="1965" spans="1:19" x14ac:dyDescent="0.2">
      <c r="A1965">
        <v>1964</v>
      </c>
      <c r="B1965" s="1">
        <v>44779</v>
      </c>
      <c r="C1965" t="s">
        <v>260</v>
      </c>
      <c r="D1965" t="s">
        <v>332</v>
      </c>
      <c r="E1965">
        <v>1</v>
      </c>
      <c r="F1965" t="s">
        <v>342</v>
      </c>
      <c r="G1965" t="s">
        <v>272</v>
      </c>
      <c r="H1965" t="s">
        <v>1185</v>
      </c>
      <c r="M1965" s="2">
        <v>1000</v>
      </c>
      <c r="N1965" s="2">
        <v>10000</v>
      </c>
      <c r="O1965" s="2">
        <f>IF(Tabla1[[#This Row],[Mov]]="VNT",Tabla1[[#This Row],[Sale]]-Tabla1[[#This Row],[Cost]],-Tabla1[[#This Row],[Cost]]*Tabla1[[#This Row],[Cant]])</f>
        <v>9000</v>
      </c>
      <c r="P1965" s="8">
        <f>IF(Tabla1[[#This Row],[Mov]]="VNT",-Tabla1[[#This Row],[Cant]],Tabla1[[#This Row],[Cant]])</f>
        <v>-1</v>
      </c>
      <c r="Q1965" s="8">
        <f>DAY(Tabla1[[#This Row],[Date]])</f>
        <v>6</v>
      </c>
      <c r="R1965" s="8">
        <f>MONTH(Tabla1[[#This Row],[Date]])</f>
        <v>8</v>
      </c>
      <c r="S1965" s="8">
        <f>YEAR(Tabla1[[#This Row],[Date]])</f>
        <v>2022</v>
      </c>
    </row>
    <row r="1966" spans="1:19" x14ac:dyDescent="0.2">
      <c r="A1966">
        <v>1965</v>
      </c>
      <c r="B1966" s="1">
        <v>44779</v>
      </c>
      <c r="C1966" t="s">
        <v>260</v>
      </c>
      <c r="D1966" t="s">
        <v>332</v>
      </c>
      <c r="E1966">
        <v>1</v>
      </c>
      <c r="F1966" t="s">
        <v>224</v>
      </c>
      <c r="G1966" t="s">
        <v>272</v>
      </c>
      <c r="H1966" t="s">
        <v>1185</v>
      </c>
      <c r="M1966" s="2">
        <v>7000</v>
      </c>
      <c r="N1966" s="2">
        <v>18000</v>
      </c>
      <c r="O1966" s="2">
        <f>IF(Tabla1[[#This Row],[Mov]]="VNT",Tabla1[[#This Row],[Sale]]-Tabla1[[#This Row],[Cost]],-Tabla1[[#This Row],[Cost]]*Tabla1[[#This Row],[Cant]])</f>
        <v>11000</v>
      </c>
      <c r="P1966" s="8">
        <f>IF(Tabla1[[#This Row],[Mov]]="VNT",-Tabla1[[#This Row],[Cant]],Tabla1[[#This Row],[Cant]])</f>
        <v>-1</v>
      </c>
      <c r="Q1966" s="8">
        <f>DAY(Tabla1[[#This Row],[Date]])</f>
        <v>6</v>
      </c>
      <c r="R1966" s="8">
        <f>MONTH(Tabla1[[#This Row],[Date]])</f>
        <v>8</v>
      </c>
      <c r="S1966" s="8">
        <f>YEAR(Tabla1[[#This Row],[Date]])</f>
        <v>2022</v>
      </c>
    </row>
    <row r="1967" spans="1:19" x14ac:dyDescent="0.2">
      <c r="A1967">
        <v>1966</v>
      </c>
      <c r="B1967" s="1">
        <v>44779</v>
      </c>
      <c r="C1967" t="s">
        <v>260</v>
      </c>
      <c r="D1967" t="s">
        <v>332</v>
      </c>
      <c r="E1967">
        <v>1</v>
      </c>
      <c r="F1967" t="s">
        <v>458</v>
      </c>
      <c r="G1967" t="s">
        <v>262</v>
      </c>
      <c r="H1967" t="s">
        <v>1186</v>
      </c>
      <c r="M1967" s="2">
        <v>0</v>
      </c>
      <c r="N1967" s="2">
        <v>30000</v>
      </c>
      <c r="O1967" s="2">
        <f>IF(Tabla1[[#This Row],[Mov]]="VNT",Tabla1[[#This Row],[Sale]]-Tabla1[[#This Row],[Cost]],-Tabla1[[#This Row],[Cost]]*Tabla1[[#This Row],[Cant]])</f>
        <v>30000</v>
      </c>
      <c r="P1967" s="8">
        <f>IF(Tabla1[[#This Row],[Mov]]="VNT",-Tabla1[[#This Row],[Cant]],Tabla1[[#This Row],[Cant]])</f>
        <v>-1</v>
      </c>
      <c r="Q1967" s="8">
        <f>DAY(Tabla1[[#This Row],[Date]])</f>
        <v>6</v>
      </c>
      <c r="R1967" s="8">
        <f>MONTH(Tabla1[[#This Row],[Date]])</f>
        <v>8</v>
      </c>
      <c r="S1967" s="8">
        <f>YEAR(Tabla1[[#This Row],[Date]])</f>
        <v>2022</v>
      </c>
    </row>
    <row r="1968" spans="1:19" x14ac:dyDescent="0.2">
      <c r="A1968">
        <v>1967</v>
      </c>
      <c r="B1968" s="1">
        <v>44779</v>
      </c>
      <c r="C1968" t="s">
        <v>260</v>
      </c>
      <c r="D1968" t="s">
        <v>332</v>
      </c>
      <c r="E1968">
        <v>1</v>
      </c>
      <c r="F1968" t="s">
        <v>30</v>
      </c>
      <c r="G1968" t="s">
        <v>272</v>
      </c>
      <c r="H1968" t="s">
        <v>73</v>
      </c>
      <c r="I1968" t="s">
        <v>75</v>
      </c>
      <c r="J1968" t="s">
        <v>23</v>
      </c>
      <c r="K1968" t="s">
        <v>18</v>
      </c>
      <c r="L1968" t="s">
        <v>75</v>
      </c>
      <c r="M1968" s="2">
        <v>12500</v>
      </c>
      <c r="N1968" s="2">
        <v>30000</v>
      </c>
      <c r="O1968" s="2">
        <f>IF(Tabla1[[#This Row],[Mov]]="VNT",Tabla1[[#This Row],[Sale]]-Tabla1[[#This Row],[Cost]],-Tabla1[[#This Row],[Cost]]*Tabla1[[#This Row],[Cant]])</f>
        <v>17500</v>
      </c>
      <c r="P1968" s="8">
        <f>IF(Tabla1[[#This Row],[Mov]]="VNT",-Tabla1[[#This Row],[Cant]],Tabla1[[#This Row],[Cant]])</f>
        <v>-1</v>
      </c>
      <c r="Q1968" s="8">
        <f>DAY(Tabla1[[#This Row],[Date]])</f>
        <v>6</v>
      </c>
      <c r="R1968" s="8">
        <f>MONTH(Tabla1[[#This Row],[Date]])</f>
        <v>8</v>
      </c>
      <c r="S1968" s="8">
        <f>YEAR(Tabla1[[#This Row],[Date]])</f>
        <v>2022</v>
      </c>
    </row>
    <row r="1969" spans="1:19" x14ac:dyDescent="0.2">
      <c r="A1969">
        <v>1968</v>
      </c>
      <c r="B1969" s="1">
        <v>44779</v>
      </c>
      <c r="C1969" t="s">
        <v>260</v>
      </c>
      <c r="D1969" t="s">
        <v>332</v>
      </c>
      <c r="E1969">
        <v>1</v>
      </c>
      <c r="F1969" t="s">
        <v>116</v>
      </c>
      <c r="G1969" t="s">
        <v>349</v>
      </c>
      <c r="H1969" t="s">
        <v>515</v>
      </c>
      <c r="M1969" s="2">
        <v>2805</v>
      </c>
      <c r="N1969" s="2">
        <v>3000</v>
      </c>
      <c r="O1969" s="2">
        <f>IF(Tabla1[[#This Row],[Mov]]="VNT",Tabla1[[#This Row],[Sale]]-Tabla1[[#This Row],[Cost]],-Tabla1[[#This Row],[Cost]]*Tabla1[[#This Row],[Cant]])</f>
        <v>195</v>
      </c>
      <c r="P1969" s="8">
        <f>IF(Tabla1[[#This Row],[Mov]]="VNT",-Tabla1[[#This Row],[Cant]],Tabla1[[#This Row],[Cant]])</f>
        <v>-1</v>
      </c>
      <c r="Q1969" s="8">
        <f>DAY(Tabla1[[#This Row],[Date]])</f>
        <v>6</v>
      </c>
      <c r="R1969" s="8">
        <f>MONTH(Tabla1[[#This Row],[Date]])</f>
        <v>8</v>
      </c>
      <c r="S1969" s="8">
        <f>YEAR(Tabla1[[#This Row],[Date]])</f>
        <v>2022</v>
      </c>
    </row>
    <row r="1970" spans="1:19" x14ac:dyDescent="0.2">
      <c r="A1970">
        <v>1969</v>
      </c>
      <c r="B1970" s="1">
        <v>44779</v>
      </c>
      <c r="C1970" t="s">
        <v>260</v>
      </c>
      <c r="D1970" t="s">
        <v>332</v>
      </c>
      <c r="E1970">
        <v>1</v>
      </c>
      <c r="F1970" t="s">
        <v>116</v>
      </c>
      <c r="G1970" t="s">
        <v>347</v>
      </c>
      <c r="H1970" t="s">
        <v>518</v>
      </c>
      <c r="M1970" s="2">
        <v>5610</v>
      </c>
      <c r="N1970" s="2">
        <v>6000</v>
      </c>
      <c r="O1970" s="2">
        <f>IF(Tabla1[[#This Row],[Mov]]="VNT",Tabla1[[#This Row],[Sale]]-Tabla1[[#This Row],[Cost]],-Tabla1[[#This Row],[Cost]]*Tabla1[[#This Row],[Cant]])</f>
        <v>390</v>
      </c>
      <c r="P1970" s="8">
        <f>IF(Tabla1[[#This Row],[Mov]]="VNT",-Tabla1[[#This Row],[Cant]],Tabla1[[#This Row],[Cant]])</f>
        <v>-1</v>
      </c>
      <c r="Q1970" s="8">
        <f>DAY(Tabla1[[#This Row],[Date]])</f>
        <v>6</v>
      </c>
      <c r="R1970" s="8">
        <f>MONTH(Tabla1[[#This Row],[Date]])</f>
        <v>8</v>
      </c>
      <c r="S1970" s="8">
        <f>YEAR(Tabla1[[#This Row],[Date]])</f>
        <v>2022</v>
      </c>
    </row>
    <row r="1971" spans="1:19" x14ac:dyDescent="0.2">
      <c r="A1971">
        <v>1970</v>
      </c>
      <c r="B1971" s="1">
        <v>44779</v>
      </c>
      <c r="C1971" t="s">
        <v>260</v>
      </c>
      <c r="D1971" t="s">
        <v>332</v>
      </c>
      <c r="E1971">
        <v>1</v>
      </c>
      <c r="F1971" t="s">
        <v>719</v>
      </c>
      <c r="G1971" t="s">
        <v>727</v>
      </c>
      <c r="H1971" t="s">
        <v>978</v>
      </c>
      <c r="M1971" s="2">
        <v>350</v>
      </c>
      <c r="N1971" s="2">
        <v>2000</v>
      </c>
      <c r="O1971" s="2">
        <f>IF(Tabla1[[#This Row],[Mov]]="VNT",Tabla1[[#This Row],[Sale]]-Tabla1[[#This Row],[Cost]],-Tabla1[[#This Row],[Cost]]*Tabla1[[#This Row],[Cant]])</f>
        <v>1650</v>
      </c>
      <c r="P1971" s="8">
        <f>IF(Tabla1[[#This Row],[Mov]]="VNT",-Tabla1[[#This Row],[Cant]],Tabla1[[#This Row],[Cant]])</f>
        <v>-1</v>
      </c>
      <c r="Q1971" s="8">
        <f>DAY(Tabla1[[#This Row],[Date]])</f>
        <v>6</v>
      </c>
      <c r="R1971" s="8">
        <f>MONTH(Tabla1[[#This Row],[Date]])</f>
        <v>8</v>
      </c>
      <c r="S1971" s="8">
        <f>YEAR(Tabla1[[#This Row],[Date]])</f>
        <v>2022</v>
      </c>
    </row>
    <row r="1972" spans="1:19" x14ac:dyDescent="0.2">
      <c r="A1972">
        <v>1971</v>
      </c>
      <c r="B1972" s="1">
        <v>44779</v>
      </c>
      <c r="C1972" t="s">
        <v>260</v>
      </c>
      <c r="D1972" t="s">
        <v>332</v>
      </c>
      <c r="E1972">
        <v>1</v>
      </c>
      <c r="F1972" t="s">
        <v>719</v>
      </c>
      <c r="G1972" t="s">
        <v>727</v>
      </c>
      <c r="H1972" t="s">
        <v>978</v>
      </c>
      <c r="M1972" s="2">
        <v>350</v>
      </c>
      <c r="N1972" s="2">
        <v>2000</v>
      </c>
      <c r="O1972" s="2">
        <f>IF(Tabla1[[#This Row],[Mov]]="VNT",Tabla1[[#This Row],[Sale]]-Tabla1[[#This Row],[Cost]],-Tabla1[[#This Row],[Cost]]*Tabla1[[#This Row],[Cant]])</f>
        <v>1650</v>
      </c>
      <c r="P1972" s="8">
        <f>IF(Tabla1[[#This Row],[Mov]]="VNT",-Tabla1[[#This Row],[Cant]],Tabla1[[#This Row],[Cant]])</f>
        <v>-1</v>
      </c>
      <c r="Q1972" s="8">
        <f>DAY(Tabla1[[#This Row],[Date]])</f>
        <v>6</v>
      </c>
      <c r="R1972" s="8">
        <f>MONTH(Tabla1[[#This Row],[Date]])</f>
        <v>8</v>
      </c>
      <c r="S1972" s="8">
        <f>YEAR(Tabla1[[#This Row],[Date]])</f>
        <v>2022</v>
      </c>
    </row>
    <row r="1973" spans="1:19" x14ac:dyDescent="0.2">
      <c r="A1973">
        <v>1972</v>
      </c>
      <c r="B1973" s="1">
        <v>44779</v>
      </c>
      <c r="C1973" t="s">
        <v>260</v>
      </c>
      <c r="D1973" t="s">
        <v>332</v>
      </c>
      <c r="E1973">
        <v>1</v>
      </c>
      <c r="F1973" t="s">
        <v>719</v>
      </c>
      <c r="G1973" t="s">
        <v>727</v>
      </c>
      <c r="H1973" t="s">
        <v>978</v>
      </c>
      <c r="M1973" s="2">
        <v>350</v>
      </c>
      <c r="N1973" s="2">
        <v>2000</v>
      </c>
      <c r="O1973" s="2">
        <f>IF(Tabla1[[#This Row],[Mov]]="VNT",Tabla1[[#This Row],[Sale]]-Tabla1[[#This Row],[Cost]],-Tabla1[[#This Row],[Cost]]*Tabla1[[#This Row],[Cant]])</f>
        <v>1650</v>
      </c>
      <c r="P1973" s="8">
        <f>IF(Tabla1[[#This Row],[Mov]]="VNT",-Tabla1[[#This Row],[Cant]],Tabla1[[#This Row],[Cant]])</f>
        <v>-1</v>
      </c>
      <c r="Q1973" s="8">
        <f>DAY(Tabla1[[#This Row],[Date]])</f>
        <v>6</v>
      </c>
      <c r="R1973" s="8">
        <f>MONTH(Tabla1[[#This Row],[Date]])</f>
        <v>8</v>
      </c>
      <c r="S1973" s="8">
        <f>YEAR(Tabla1[[#This Row],[Date]])</f>
        <v>2022</v>
      </c>
    </row>
    <row r="1974" spans="1:19" x14ac:dyDescent="0.2">
      <c r="A1974">
        <v>1973</v>
      </c>
      <c r="B1974" s="1">
        <v>44779</v>
      </c>
      <c r="C1974" t="s">
        <v>261</v>
      </c>
      <c r="D1974" t="s">
        <v>332</v>
      </c>
      <c r="E1974">
        <v>1</v>
      </c>
      <c r="F1974" t="s">
        <v>1187</v>
      </c>
      <c r="G1974" t="s">
        <v>1187</v>
      </c>
      <c r="H1974" t="s">
        <v>1188</v>
      </c>
      <c r="M1974" s="2">
        <v>15000</v>
      </c>
      <c r="N1974" s="2">
        <v>0</v>
      </c>
      <c r="O1974" s="2">
        <f>IF(Tabla1[[#This Row],[Mov]]="VNT",Tabla1[[#This Row],[Sale]]-Tabla1[[#This Row],[Cost]],-Tabla1[[#This Row],[Cost]]*Tabla1[[#This Row],[Cant]])</f>
        <v>-15000</v>
      </c>
      <c r="P1974" s="8">
        <f>IF(Tabla1[[#This Row],[Mov]]="VNT",-Tabla1[[#This Row],[Cant]],Tabla1[[#This Row],[Cant]])</f>
        <v>1</v>
      </c>
      <c r="Q1974" s="8">
        <f>DAY(Tabla1[[#This Row],[Date]])</f>
        <v>6</v>
      </c>
      <c r="R1974" s="8">
        <f>MONTH(Tabla1[[#This Row],[Date]])</f>
        <v>8</v>
      </c>
      <c r="S1974" s="8">
        <f>YEAR(Tabla1[[#This Row],[Date]])</f>
        <v>2022</v>
      </c>
    </row>
    <row r="1975" spans="1:19" x14ac:dyDescent="0.2">
      <c r="A1975">
        <v>1974</v>
      </c>
      <c r="B1975" s="1">
        <v>44779</v>
      </c>
      <c r="C1975" t="s">
        <v>260</v>
      </c>
      <c r="D1975" t="s">
        <v>332</v>
      </c>
      <c r="E1975">
        <v>1</v>
      </c>
      <c r="F1975" t="s">
        <v>224</v>
      </c>
      <c r="G1975" t="s">
        <v>860</v>
      </c>
      <c r="H1975" t="s">
        <v>313</v>
      </c>
      <c r="M1975" s="2">
        <v>11000</v>
      </c>
      <c r="N1975" s="2">
        <v>22000</v>
      </c>
      <c r="O1975" s="2">
        <f>IF(Tabla1[[#This Row],[Mov]]="VNT",Tabla1[[#This Row],[Sale]]-Tabla1[[#This Row],[Cost]],-Tabla1[[#This Row],[Cost]]*Tabla1[[#This Row],[Cant]])</f>
        <v>11000</v>
      </c>
      <c r="P1975" s="8">
        <f>IF(Tabla1[[#This Row],[Mov]]="VNT",-Tabla1[[#This Row],[Cant]],Tabla1[[#This Row],[Cant]])</f>
        <v>-1</v>
      </c>
      <c r="Q1975" s="8">
        <f>DAY(Tabla1[[#This Row],[Date]])</f>
        <v>6</v>
      </c>
      <c r="R1975" s="8">
        <f>MONTH(Tabla1[[#This Row],[Date]])</f>
        <v>8</v>
      </c>
      <c r="S1975" s="8">
        <f>YEAR(Tabla1[[#This Row],[Date]])</f>
        <v>2022</v>
      </c>
    </row>
    <row r="1976" spans="1:19" x14ac:dyDescent="0.2">
      <c r="A1976">
        <v>1975</v>
      </c>
      <c r="B1976" s="1">
        <v>44779</v>
      </c>
      <c r="C1976" t="s">
        <v>260</v>
      </c>
      <c r="D1976" t="s">
        <v>332</v>
      </c>
      <c r="E1976">
        <v>1</v>
      </c>
      <c r="F1976" t="s">
        <v>116</v>
      </c>
      <c r="G1976" t="s">
        <v>347</v>
      </c>
      <c r="H1976" t="s">
        <v>518</v>
      </c>
      <c r="M1976" s="2">
        <v>5610</v>
      </c>
      <c r="N1976" s="2">
        <v>6000</v>
      </c>
      <c r="O1976" s="2">
        <f>IF(Tabla1[[#This Row],[Mov]]="VNT",Tabla1[[#This Row],[Sale]]-Tabla1[[#This Row],[Cost]],-Tabla1[[#This Row],[Cost]]*Tabla1[[#This Row],[Cant]])</f>
        <v>390</v>
      </c>
      <c r="P1976" s="8">
        <f>IF(Tabla1[[#This Row],[Mov]]="VNT",-Tabla1[[#This Row],[Cant]],Tabla1[[#This Row],[Cant]])</f>
        <v>-1</v>
      </c>
      <c r="Q1976" s="8">
        <f>DAY(Tabla1[[#This Row],[Date]])</f>
        <v>6</v>
      </c>
      <c r="R1976" s="8">
        <f>MONTH(Tabla1[[#This Row],[Date]])</f>
        <v>8</v>
      </c>
      <c r="S1976" s="8">
        <f>YEAR(Tabla1[[#This Row],[Date]])</f>
        <v>2022</v>
      </c>
    </row>
    <row r="1977" spans="1:19" x14ac:dyDescent="0.2">
      <c r="A1977">
        <v>1976</v>
      </c>
      <c r="B1977" s="1">
        <v>44779</v>
      </c>
      <c r="C1977" t="s">
        <v>260</v>
      </c>
      <c r="D1977" t="s">
        <v>332</v>
      </c>
      <c r="E1977">
        <v>1</v>
      </c>
      <c r="F1977" t="s">
        <v>224</v>
      </c>
      <c r="G1977" t="s">
        <v>263</v>
      </c>
      <c r="H1977" t="s">
        <v>478</v>
      </c>
      <c r="M1977" s="2">
        <v>10000</v>
      </c>
      <c r="N1977" s="2">
        <v>20000</v>
      </c>
      <c r="O1977" s="2">
        <f>IF(Tabla1[[#This Row],[Mov]]="VNT",Tabla1[[#This Row],[Sale]]-Tabla1[[#This Row],[Cost]],-Tabla1[[#This Row],[Cost]]*Tabla1[[#This Row],[Cant]])</f>
        <v>10000</v>
      </c>
      <c r="P1977" s="8">
        <f>IF(Tabla1[[#This Row],[Mov]]="VNT",-Tabla1[[#This Row],[Cant]],Tabla1[[#This Row],[Cant]])</f>
        <v>-1</v>
      </c>
      <c r="Q1977" s="8">
        <f>DAY(Tabla1[[#This Row],[Date]])</f>
        <v>6</v>
      </c>
      <c r="R1977" s="8">
        <f>MONTH(Tabla1[[#This Row],[Date]])</f>
        <v>8</v>
      </c>
      <c r="S1977" s="8">
        <f>YEAR(Tabla1[[#This Row],[Date]])</f>
        <v>2022</v>
      </c>
    </row>
    <row r="1978" spans="1:19" x14ac:dyDescent="0.2">
      <c r="A1978">
        <v>1977</v>
      </c>
      <c r="B1978" s="1">
        <v>44779</v>
      </c>
      <c r="C1978" t="s">
        <v>260</v>
      </c>
      <c r="D1978" t="s">
        <v>332</v>
      </c>
      <c r="E1978">
        <v>1</v>
      </c>
      <c r="F1978" t="s">
        <v>116</v>
      </c>
      <c r="G1978" t="s">
        <v>347</v>
      </c>
      <c r="H1978" t="s">
        <v>518</v>
      </c>
      <c r="M1978" s="2">
        <v>5610</v>
      </c>
      <c r="N1978" s="2">
        <v>6000</v>
      </c>
      <c r="O1978" s="2">
        <f>IF(Tabla1[[#This Row],[Mov]]="VNT",Tabla1[[#This Row],[Sale]]-Tabla1[[#This Row],[Cost]],-Tabla1[[#This Row],[Cost]]*Tabla1[[#This Row],[Cant]])</f>
        <v>390</v>
      </c>
      <c r="P1978" s="8">
        <f>IF(Tabla1[[#This Row],[Mov]]="VNT",-Tabla1[[#This Row],[Cant]],Tabla1[[#This Row],[Cant]])</f>
        <v>-1</v>
      </c>
      <c r="Q1978" s="8">
        <f>DAY(Tabla1[[#This Row],[Date]])</f>
        <v>6</v>
      </c>
      <c r="R1978" s="8">
        <f>MONTH(Tabla1[[#This Row],[Date]])</f>
        <v>8</v>
      </c>
      <c r="S1978" s="8">
        <f>YEAR(Tabla1[[#This Row],[Date]])</f>
        <v>2022</v>
      </c>
    </row>
    <row r="1979" spans="1:19" x14ac:dyDescent="0.2">
      <c r="A1979">
        <v>1978</v>
      </c>
      <c r="B1979" s="1">
        <v>44780</v>
      </c>
      <c r="C1979" t="s">
        <v>260</v>
      </c>
      <c r="D1979" t="s">
        <v>332</v>
      </c>
      <c r="E1979">
        <v>1</v>
      </c>
      <c r="F1979" t="s">
        <v>225</v>
      </c>
      <c r="G1979" t="s">
        <v>777</v>
      </c>
      <c r="H1979" t="s">
        <v>1189</v>
      </c>
      <c r="M1979" s="2">
        <v>1100</v>
      </c>
      <c r="N1979" s="2">
        <v>10000</v>
      </c>
      <c r="O1979" s="2">
        <f>IF(Tabla1[[#This Row],[Mov]]="VNT",Tabla1[[#This Row],[Sale]]-Tabla1[[#This Row],[Cost]],-Tabla1[[#This Row],[Cost]]*Tabla1[[#This Row],[Cant]])</f>
        <v>8900</v>
      </c>
      <c r="P1979" s="8">
        <f>IF(Tabla1[[#This Row],[Mov]]="VNT",-Tabla1[[#This Row],[Cant]],Tabla1[[#This Row],[Cant]])</f>
        <v>-1</v>
      </c>
      <c r="Q1979" s="8">
        <f>DAY(Tabla1[[#This Row],[Date]])</f>
        <v>7</v>
      </c>
      <c r="R1979" s="8">
        <f>MONTH(Tabla1[[#This Row],[Date]])</f>
        <v>8</v>
      </c>
      <c r="S1979" s="8">
        <f>YEAR(Tabla1[[#This Row],[Date]])</f>
        <v>2022</v>
      </c>
    </row>
    <row r="1980" spans="1:19" x14ac:dyDescent="0.2">
      <c r="A1980">
        <v>1979</v>
      </c>
      <c r="B1980" s="1">
        <v>44780</v>
      </c>
      <c r="C1980" t="s">
        <v>260</v>
      </c>
      <c r="D1980" t="s">
        <v>332</v>
      </c>
      <c r="E1980">
        <v>1</v>
      </c>
      <c r="F1980" t="s">
        <v>116</v>
      </c>
      <c r="G1980" t="s">
        <v>347</v>
      </c>
      <c r="H1980" t="s">
        <v>518</v>
      </c>
      <c r="M1980" s="2">
        <v>2805</v>
      </c>
      <c r="N1980" s="2">
        <v>3000</v>
      </c>
      <c r="O1980" s="2">
        <f>IF(Tabla1[[#This Row],[Mov]]="VNT",Tabla1[[#This Row],[Sale]]-Tabla1[[#This Row],[Cost]],-Tabla1[[#This Row],[Cost]]*Tabla1[[#This Row],[Cant]])</f>
        <v>195</v>
      </c>
      <c r="P1980" s="8">
        <f>IF(Tabla1[[#This Row],[Mov]]="VNT",-Tabla1[[#This Row],[Cant]],Tabla1[[#This Row],[Cant]])</f>
        <v>-1</v>
      </c>
      <c r="Q1980" s="8">
        <f>DAY(Tabla1[[#This Row],[Date]])</f>
        <v>7</v>
      </c>
      <c r="R1980" s="8">
        <f>MONTH(Tabla1[[#This Row],[Date]])</f>
        <v>8</v>
      </c>
      <c r="S1980" s="8">
        <f>YEAR(Tabla1[[#This Row],[Date]])</f>
        <v>2022</v>
      </c>
    </row>
    <row r="1981" spans="1:19" x14ac:dyDescent="0.2">
      <c r="A1981">
        <v>1980</v>
      </c>
      <c r="B1981" s="1">
        <v>44780</v>
      </c>
      <c r="C1981" t="s">
        <v>260</v>
      </c>
      <c r="D1981" t="s">
        <v>332</v>
      </c>
      <c r="E1981">
        <v>1</v>
      </c>
      <c r="F1981" t="s">
        <v>116</v>
      </c>
      <c r="G1981" t="s">
        <v>347</v>
      </c>
      <c r="H1981" t="s">
        <v>518</v>
      </c>
      <c r="M1981" s="2">
        <v>5610</v>
      </c>
      <c r="N1981" s="2">
        <v>6000</v>
      </c>
      <c r="O1981" s="2">
        <f>IF(Tabla1[[#This Row],[Mov]]="VNT",Tabla1[[#This Row],[Sale]]-Tabla1[[#This Row],[Cost]],-Tabla1[[#This Row],[Cost]]*Tabla1[[#This Row],[Cant]])</f>
        <v>390</v>
      </c>
      <c r="P1981" s="8">
        <f>IF(Tabla1[[#This Row],[Mov]]="VNT",-Tabla1[[#This Row],[Cant]],Tabla1[[#This Row],[Cant]])</f>
        <v>-1</v>
      </c>
      <c r="Q1981" s="8">
        <f>DAY(Tabla1[[#This Row],[Date]])</f>
        <v>7</v>
      </c>
      <c r="R1981" s="8">
        <f>MONTH(Tabla1[[#This Row],[Date]])</f>
        <v>8</v>
      </c>
      <c r="S1981" s="8">
        <f>YEAR(Tabla1[[#This Row],[Date]])</f>
        <v>2022</v>
      </c>
    </row>
    <row r="1982" spans="1:19" x14ac:dyDescent="0.2">
      <c r="A1982">
        <v>1981</v>
      </c>
      <c r="B1982" s="1">
        <v>44780</v>
      </c>
      <c r="C1982" t="s">
        <v>260</v>
      </c>
      <c r="D1982" t="s">
        <v>332</v>
      </c>
      <c r="E1982">
        <v>1</v>
      </c>
      <c r="F1982" t="s">
        <v>15</v>
      </c>
      <c r="G1982" t="s">
        <v>273</v>
      </c>
      <c r="H1982" t="s">
        <v>561</v>
      </c>
      <c r="M1982" s="2">
        <v>4500</v>
      </c>
      <c r="N1982" s="2">
        <v>24000</v>
      </c>
      <c r="O1982" s="2">
        <f>IF(Tabla1[[#This Row],[Mov]]="VNT",Tabla1[[#This Row],[Sale]]-Tabla1[[#This Row],[Cost]],-Tabla1[[#This Row],[Cost]]*Tabla1[[#This Row],[Cant]])</f>
        <v>19500</v>
      </c>
      <c r="P1982" s="8">
        <f>IF(Tabla1[[#This Row],[Mov]]="VNT",-Tabla1[[#This Row],[Cant]],Tabla1[[#This Row],[Cant]])</f>
        <v>-1</v>
      </c>
      <c r="Q1982" s="8">
        <f>DAY(Tabla1[[#This Row],[Date]])</f>
        <v>7</v>
      </c>
      <c r="R1982" s="8">
        <f>MONTH(Tabla1[[#This Row],[Date]])</f>
        <v>8</v>
      </c>
      <c r="S1982" s="8">
        <f>YEAR(Tabla1[[#This Row],[Date]])</f>
        <v>2022</v>
      </c>
    </row>
    <row r="1983" spans="1:19" x14ac:dyDescent="0.2">
      <c r="A1983">
        <v>1982</v>
      </c>
      <c r="B1983" s="1">
        <v>44780</v>
      </c>
      <c r="C1983" t="s">
        <v>260</v>
      </c>
      <c r="D1983" t="s">
        <v>332</v>
      </c>
      <c r="E1983">
        <v>1</v>
      </c>
      <c r="F1983" t="s">
        <v>116</v>
      </c>
      <c r="G1983" t="s">
        <v>347</v>
      </c>
      <c r="H1983" t="s">
        <v>518</v>
      </c>
      <c r="M1983" s="2">
        <v>6545</v>
      </c>
      <c r="N1983" s="2">
        <v>7000</v>
      </c>
      <c r="O1983" s="2">
        <f>IF(Tabla1[[#This Row],[Mov]]="VNT",Tabla1[[#This Row],[Sale]]-Tabla1[[#This Row],[Cost]],-Tabla1[[#This Row],[Cost]]*Tabla1[[#This Row],[Cant]])</f>
        <v>455</v>
      </c>
      <c r="P1983" s="8">
        <f>IF(Tabla1[[#This Row],[Mov]]="VNT",-Tabla1[[#This Row],[Cant]],Tabla1[[#This Row],[Cant]])</f>
        <v>-1</v>
      </c>
      <c r="Q1983" s="8">
        <f>DAY(Tabla1[[#This Row],[Date]])</f>
        <v>7</v>
      </c>
      <c r="R1983" s="8">
        <f>MONTH(Tabla1[[#This Row],[Date]])</f>
        <v>8</v>
      </c>
      <c r="S1983" s="8">
        <f>YEAR(Tabla1[[#This Row],[Date]])</f>
        <v>2022</v>
      </c>
    </row>
    <row r="1984" spans="1:19" x14ac:dyDescent="0.2">
      <c r="A1984">
        <v>1983</v>
      </c>
      <c r="B1984" s="1">
        <v>44780</v>
      </c>
      <c r="C1984" t="s">
        <v>260</v>
      </c>
      <c r="D1984" t="s">
        <v>332</v>
      </c>
      <c r="E1984">
        <v>1</v>
      </c>
      <c r="F1984" t="s">
        <v>225</v>
      </c>
      <c r="G1984" t="s">
        <v>262</v>
      </c>
      <c r="H1984" t="s">
        <v>304</v>
      </c>
      <c r="M1984" s="2">
        <v>1100</v>
      </c>
      <c r="N1984" s="2">
        <v>10000</v>
      </c>
      <c r="O1984" s="2">
        <f>IF(Tabla1[[#This Row],[Mov]]="VNT",Tabla1[[#This Row],[Sale]]-Tabla1[[#This Row],[Cost]],-Tabla1[[#This Row],[Cost]]*Tabla1[[#This Row],[Cant]])</f>
        <v>8900</v>
      </c>
      <c r="P1984" s="8">
        <f>IF(Tabla1[[#This Row],[Mov]]="VNT",-Tabla1[[#This Row],[Cant]],Tabla1[[#This Row],[Cant]])</f>
        <v>-1</v>
      </c>
      <c r="Q1984" s="8">
        <f>DAY(Tabla1[[#This Row],[Date]])</f>
        <v>7</v>
      </c>
      <c r="R1984" s="8">
        <f>MONTH(Tabla1[[#This Row],[Date]])</f>
        <v>8</v>
      </c>
      <c r="S1984" s="8">
        <f>YEAR(Tabla1[[#This Row],[Date]])</f>
        <v>2022</v>
      </c>
    </row>
    <row r="1985" spans="1:19" x14ac:dyDescent="0.2">
      <c r="A1985">
        <v>1984</v>
      </c>
      <c r="B1985" s="1">
        <v>44780</v>
      </c>
      <c r="C1985" t="s">
        <v>260</v>
      </c>
      <c r="D1985" t="s">
        <v>332</v>
      </c>
      <c r="E1985">
        <v>1</v>
      </c>
      <c r="F1985" t="s">
        <v>224</v>
      </c>
      <c r="G1985" t="s">
        <v>284</v>
      </c>
      <c r="H1985" t="s">
        <v>1136</v>
      </c>
      <c r="M1985" s="2">
        <v>10000</v>
      </c>
      <c r="N1985" s="2">
        <v>20000</v>
      </c>
      <c r="O1985" s="2">
        <f>IF(Tabla1[[#This Row],[Mov]]="VNT",Tabla1[[#This Row],[Sale]]-Tabla1[[#This Row],[Cost]],-Tabla1[[#This Row],[Cost]]*Tabla1[[#This Row],[Cant]])</f>
        <v>10000</v>
      </c>
      <c r="P1985" s="8">
        <f>IF(Tabla1[[#This Row],[Mov]]="VNT",-Tabla1[[#This Row],[Cant]],Tabla1[[#This Row],[Cant]])</f>
        <v>-1</v>
      </c>
      <c r="Q1985" s="8">
        <f>DAY(Tabla1[[#This Row],[Date]])</f>
        <v>7</v>
      </c>
      <c r="R1985" s="8">
        <f>MONTH(Tabla1[[#This Row],[Date]])</f>
        <v>8</v>
      </c>
      <c r="S1985" s="8">
        <f>YEAR(Tabla1[[#This Row],[Date]])</f>
        <v>2022</v>
      </c>
    </row>
    <row r="1986" spans="1:19" x14ac:dyDescent="0.2">
      <c r="A1986">
        <v>1985</v>
      </c>
      <c r="B1986" s="1">
        <v>44780</v>
      </c>
      <c r="C1986" t="s">
        <v>260</v>
      </c>
      <c r="D1986" t="s">
        <v>332</v>
      </c>
      <c r="E1986">
        <v>1</v>
      </c>
      <c r="F1986" t="s">
        <v>342</v>
      </c>
      <c r="G1986" t="s">
        <v>284</v>
      </c>
      <c r="H1986" t="s">
        <v>1136</v>
      </c>
      <c r="M1986" s="2">
        <v>1000</v>
      </c>
      <c r="N1986" s="2">
        <v>10000</v>
      </c>
      <c r="O1986" s="2">
        <f>IF(Tabla1[[#This Row],[Mov]]="VNT",Tabla1[[#This Row],[Sale]]-Tabla1[[#This Row],[Cost]],-Tabla1[[#This Row],[Cost]]*Tabla1[[#This Row],[Cant]])</f>
        <v>9000</v>
      </c>
      <c r="P1986" s="8">
        <f>IF(Tabla1[[#This Row],[Mov]]="VNT",-Tabla1[[#This Row],[Cant]],Tabla1[[#This Row],[Cant]])</f>
        <v>-1</v>
      </c>
      <c r="Q1986" s="8">
        <f>DAY(Tabla1[[#This Row],[Date]])</f>
        <v>7</v>
      </c>
      <c r="R1986" s="8">
        <f>MONTH(Tabla1[[#This Row],[Date]])</f>
        <v>8</v>
      </c>
      <c r="S1986" s="8">
        <f>YEAR(Tabla1[[#This Row],[Date]])</f>
        <v>2022</v>
      </c>
    </row>
    <row r="1987" spans="1:19" x14ac:dyDescent="0.2">
      <c r="A1987">
        <v>1986</v>
      </c>
      <c r="B1987" s="1">
        <v>44780</v>
      </c>
      <c r="C1987" t="s">
        <v>260</v>
      </c>
      <c r="D1987" t="s">
        <v>332</v>
      </c>
      <c r="E1987">
        <v>1</v>
      </c>
      <c r="F1987" t="s">
        <v>342</v>
      </c>
      <c r="G1987" t="s">
        <v>284</v>
      </c>
      <c r="H1987" t="s">
        <v>1136</v>
      </c>
      <c r="M1987" s="2">
        <v>1000</v>
      </c>
      <c r="N1987" s="2">
        <v>10000</v>
      </c>
      <c r="O1987" s="2">
        <f>IF(Tabla1[[#This Row],[Mov]]="VNT",Tabla1[[#This Row],[Sale]]-Tabla1[[#This Row],[Cost]],-Tabla1[[#This Row],[Cost]]*Tabla1[[#This Row],[Cant]])</f>
        <v>9000</v>
      </c>
      <c r="P1987" s="8">
        <f>IF(Tabla1[[#This Row],[Mov]]="VNT",-Tabla1[[#This Row],[Cant]],Tabla1[[#This Row],[Cant]])</f>
        <v>-1</v>
      </c>
      <c r="Q1987" s="8">
        <f>DAY(Tabla1[[#This Row],[Date]])</f>
        <v>7</v>
      </c>
      <c r="R1987" s="8">
        <f>MONTH(Tabla1[[#This Row],[Date]])</f>
        <v>8</v>
      </c>
      <c r="S1987" s="8">
        <f>YEAR(Tabla1[[#This Row],[Date]])</f>
        <v>2022</v>
      </c>
    </row>
    <row r="1988" spans="1:19" x14ac:dyDescent="0.2">
      <c r="A1988">
        <v>1987</v>
      </c>
      <c r="B1988" s="1">
        <v>44780</v>
      </c>
      <c r="C1988" t="s">
        <v>260</v>
      </c>
      <c r="D1988" t="s">
        <v>332</v>
      </c>
      <c r="E1988">
        <v>1</v>
      </c>
      <c r="F1988" t="s">
        <v>455</v>
      </c>
      <c r="G1988" t="s">
        <v>347</v>
      </c>
      <c r="H1988" t="s">
        <v>456</v>
      </c>
      <c r="M1988" s="2">
        <v>1000</v>
      </c>
      <c r="N1988" s="2">
        <v>3000</v>
      </c>
      <c r="O1988" s="2">
        <f>IF(Tabla1[[#This Row],[Mov]]="VNT",Tabla1[[#This Row],[Sale]]-Tabla1[[#This Row],[Cost]],-Tabla1[[#This Row],[Cost]]*Tabla1[[#This Row],[Cant]])</f>
        <v>2000</v>
      </c>
      <c r="P1988" s="8">
        <f>IF(Tabla1[[#This Row],[Mov]]="VNT",-Tabla1[[#This Row],[Cant]],Tabla1[[#This Row],[Cant]])</f>
        <v>-1</v>
      </c>
      <c r="Q1988" s="8">
        <f>DAY(Tabla1[[#This Row],[Date]])</f>
        <v>7</v>
      </c>
      <c r="R1988" s="8">
        <f>MONTH(Tabla1[[#This Row],[Date]])</f>
        <v>8</v>
      </c>
      <c r="S1988" s="8">
        <f>YEAR(Tabla1[[#This Row],[Date]])</f>
        <v>2022</v>
      </c>
    </row>
    <row r="1989" spans="1:19" x14ac:dyDescent="0.2">
      <c r="A1989">
        <v>1988</v>
      </c>
      <c r="B1989" s="1">
        <v>44780</v>
      </c>
      <c r="C1989" t="s">
        <v>260</v>
      </c>
      <c r="D1989" t="s">
        <v>332</v>
      </c>
      <c r="E1989">
        <v>1</v>
      </c>
      <c r="F1989" t="s">
        <v>455</v>
      </c>
      <c r="G1989" t="s">
        <v>382</v>
      </c>
      <c r="H1989" t="s">
        <v>509</v>
      </c>
      <c r="M1989" s="2">
        <v>1000</v>
      </c>
      <c r="N1989" s="2">
        <v>3000</v>
      </c>
      <c r="O1989" s="2">
        <f>IF(Tabla1[[#This Row],[Mov]]="VNT",Tabla1[[#This Row],[Sale]]-Tabla1[[#This Row],[Cost]],-Tabla1[[#This Row],[Cost]]*Tabla1[[#This Row],[Cant]])</f>
        <v>2000</v>
      </c>
      <c r="P1989" s="8">
        <f>IF(Tabla1[[#This Row],[Mov]]="VNT",-Tabla1[[#This Row],[Cant]],Tabla1[[#This Row],[Cant]])</f>
        <v>-1</v>
      </c>
      <c r="Q1989" s="8">
        <f>DAY(Tabla1[[#This Row],[Date]])</f>
        <v>7</v>
      </c>
      <c r="R1989" s="8">
        <f>MONTH(Tabla1[[#This Row],[Date]])</f>
        <v>8</v>
      </c>
      <c r="S1989" s="8">
        <f>YEAR(Tabla1[[#This Row],[Date]])</f>
        <v>2022</v>
      </c>
    </row>
    <row r="1990" spans="1:19" x14ac:dyDescent="0.2">
      <c r="A1990">
        <v>1989</v>
      </c>
      <c r="B1990" s="1">
        <v>44780</v>
      </c>
      <c r="C1990" t="s">
        <v>260</v>
      </c>
      <c r="D1990" t="s">
        <v>332</v>
      </c>
      <c r="E1990">
        <v>1</v>
      </c>
      <c r="F1990" t="s">
        <v>116</v>
      </c>
      <c r="G1990" t="s">
        <v>382</v>
      </c>
      <c r="H1990" t="s">
        <v>514</v>
      </c>
      <c r="M1990" s="2">
        <v>14020</v>
      </c>
      <c r="N1990" s="2">
        <v>15000</v>
      </c>
      <c r="O1990" s="2">
        <f>IF(Tabla1[[#This Row],[Mov]]="VNT",Tabla1[[#This Row],[Sale]]-Tabla1[[#This Row],[Cost]],-Tabla1[[#This Row],[Cost]]*Tabla1[[#This Row],[Cant]])</f>
        <v>980</v>
      </c>
      <c r="P1990" s="8">
        <f>IF(Tabla1[[#This Row],[Mov]]="VNT",-Tabla1[[#This Row],[Cant]],Tabla1[[#This Row],[Cant]])</f>
        <v>-1</v>
      </c>
      <c r="Q1990" s="8">
        <f>DAY(Tabla1[[#This Row],[Date]])</f>
        <v>7</v>
      </c>
      <c r="R1990" s="8">
        <f>MONTH(Tabla1[[#This Row],[Date]])</f>
        <v>8</v>
      </c>
      <c r="S1990" s="8">
        <f>YEAR(Tabla1[[#This Row],[Date]])</f>
        <v>2022</v>
      </c>
    </row>
    <row r="1991" spans="1:19" x14ac:dyDescent="0.2">
      <c r="A1991">
        <v>1990</v>
      </c>
      <c r="B1991" s="1">
        <v>44780</v>
      </c>
      <c r="C1991" t="s">
        <v>260</v>
      </c>
      <c r="D1991" t="s">
        <v>332</v>
      </c>
      <c r="E1991">
        <v>1</v>
      </c>
      <c r="F1991" t="s">
        <v>127</v>
      </c>
      <c r="G1991" t="s">
        <v>266</v>
      </c>
      <c r="H1991" t="s">
        <v>1090</v>
      </c>
      <c r="M1991" s="2">
        <v>1500</v>
      </c>
      <c r="N1991" s="2">
        <v>12000</v>
      </c>
      <c r="O1991" s="2">
        <f>IF(Tabla1[[#This Row],[Mov]]="VNT",Tabla1[[#This Row],[Sale]]-Tabla1[[#This Row],[Cost]],-Tabla1[[#This Row],[Cost]]*Tabla1[[#This Row],[Cant]])</f>
        <v>10500</v>
      </c>
      <c r="P1991" s="8">
        <f>IF(Tabla1[[#This Row],[Mov]]="VNT",-Tabla1[[#This Row],[Cant]],Tabla1[[#This Row],[Cant]])</f>
        <v>-1</v>
      </c>
      <c r="Q1991" s="8">
        <f>DAY(Tabla1[[#This Row],[Date]])</f>
        <v>7</v>
      </c>
      <c r="R1991" s="8">
        <f>MONTH(Tabla1[[#This Row],[Date]])</f>
        <v>8</v>
      </c>
      <c r="S1991" s="8">
        <f>YEAR(Tabla1[[#This Row],[Date]])</f>
        <v>2022</v>
      </c>
    </row>
    <row r="1992" spans="1:19" x14ac:dyDescent="0.2">
      <c r="A1992">
        <v>1991</v>
      </c>
      <c r="B1992" s="1">
        <v>44780</v>
      </c>
      <c r="C1992" t="s">
        <v>260</v>
      </c>
      <c r="D1992" t="s">
        <v>332</v>
      </c>
      <c r="E1992">
        <v>1</v>
      </c>
      <c r="F1992" t="s">
        <v>365</v>
      </c>
      <c r="G1992" t="s">
        <v>943</v>
      </c>
      <c r="H1992" t="s">
        <v>1190</v>
      </c>
      <c r="M1992" s="2">
        <v>4000</v>
      </c>
      <c r="N1992" s="2">
        <v>8000</v>
      </c>
      <c r="O1992" s="2">
        <f>IF(Tabla1[[#This Row],[Mov]]="VNT",Tabla1[[#This Row],[Sale]]-Tabla1[[#This Row],[Cost]],-Tabla1[[#This Row],[Cost]]*Tabla1[[#This Row],[Cant]])</f>
        <v>4000</v>
      </c>
      <c r="P1992" s="8">
        <f>IF(Tabla1[[#This Row],[Mov]]="VNT",-Tabla1[[#This Row],[Cant]],Tabla1[[#This Row],[Cant]])</f>
        <v>-1</v>
      </c>
      <c r="Q1992" s="8">
        <f>DAY(Tabla1[[#This Row],[Date]])</f>
        <v>7</v>
      </c>
      <c r="R1992" s="8">
        <f>MONTH(Tabla1[[#This Row],[Date]])</f>
        <v>8</v>
      </c>
      <c r="S1992" s="8">
        <f>YEAR(Tabla1[[#This Row],[Date]])</f>
        <v>2022</v>
      </c>
    </row>
    <row r="1993" spans="1:19" x14ac:dyDescent="0.2">
      <c r="A1993">
        <v>1992</v>
      </c>
      <c r="B1993" s="1">
        <v>44780</v>
      </c>
      <c r="C1993" t="s">
        <v>260</v>
      </c>
      <c r="D1993" t="s">
        <v>332</v>
      </c>
      <c r="E1993">
        <v>1</v>
      </c>
      <c r="F1993" t="s">
        <v>26</v>
      </c>
      <c r="G1993" t="s">
        <v>264</v>
      </c>
      <c r="H1993" t="s">
        <v>16</v>
      </c>
      <c r="M1993" s="2">
        <v>8500</v>
      </c>
      <c r="N1993" s="2">
        <v>20000</v>
      </c>
      <c r="O1993" s="2">
        <f>IF(Tabla1[[#This Row],[Mov]]="VNT",Tabla1[[#This Row],[Sale]]-Tabla1[[#This Row],[Cost]],-Tabla1[[#This Row],[Cost]]*Tabla1[[#This Row],[Cant]])</f>
        <v>11500</v>
      </c>
      <c r="P1993" s="8">
        <f>IF(Tabla1[[#This Row],[Mov]]="VNT",-Tabla1[[#This Row],[Cant]],Tabla1[[#This Row],[Cant]])</f>
        <v>-1</v>
      </c>
      <c r="Q1993" s="8">
        <f>DAY(Tabla1[[#This Row],[Date]])</f>
        <v>7</v>
      </c>
      <c r="R1993" s="8">
        <f>MONTH(Tabla1[[#This Row],[Date]])</f>
        <v>8</v>
      </c>
      <c r="S1993" s="8">
        <f>YEAR(Tabla1[[#This Row],[Date]])</f>
        <v>2022</v>
      </c>
    </row>
    <row r="1994" spans="1:19" x14ac:dyDescent="0.2">
      <c r="A1994">
        <v>1993</v>
      </c>
      <c r="B1994" s="1">
        <v>44780</v>
      </c>
      <c r="C1994" t="s">
        <v>260</v>
      </c>
      <c r="D1994" t="s">
        <v>332</v>
      </c>
      <c r="E1994">
        <v>1</v>
      </c>
      <c r="F1994" t="s">
        <v>116</v>
      </c>
      <c r="G1994" t="s">
        <v>382</v>
      </c>
      <c r="H1994" t="s">
        <v>514</v>
      </c>
      <c r="M1994" s="2">
        <v>6545</v>
      </c>
      <c r="N1994" s="2">
        <v>7000</v>
      </c>
      <c r="O1994" s="2">
        <f>IF(Tabla1[[#This Row],[Mov]]="VNT",Tabla1[[#This Row],[Sale]]-Tabla1[[#This Row],[Cost]],-Tabla1[[#This Row],[Cost]]*Tabla1[[#This Row],[Cant]])</f>
        <v>455</v>
      </c>
      <c r="P1994" s="8">
        <f>IF(Tabla1[[#This Row],[Mov]]="VNT",-Tabla1[[#This Row],[Cant]],Tabla1[[#This Row],[Cant]])</f>
        <v>-1</v>
      </c>
      <c r="Q1994" s="8">
        <f>DAY(Tabla1[[#This Row],[Date]])</f>
        <v>7</v>
      </c>
      <c r="R1994" s="8">
        <f>MONTH(Tabla1[[#This Row],[Date]])</f>
        <v>8</v>
      </c>
      <c r="S1994" s="8">
        <f>YEAR(Tabla1[[#This Row],[Date]])</f>
        <v>2022</v>
      </c>
    </row>
    <row r="1995" spans="1:19" x14ac:dyDescent="0.2">
      <c r="A1995">
        <v>1994</v>
      </c>
      <c r="B1995" s="1">
        <v>44780</v>
      </c>
      <c r="C1995" t="s">
        <v>260</v>
      </c>
      <c r="D1995" t="s">
        <v>332</v>
      </c>
      <c r="E1995">
        <v>1</v>
      </c>
      <c r="F1995" t="s">
        <v>116</v>
      </c>
      <c r="G1995" t="s">
        <v>347</v>
      </c>
      <c r="H1995" t="s">
        <v>518</v>
      </c>
      <c r="M1995" s="2">
        <v>5610</v>
      </c>
      <c r="N1995" s="2">
        <v>6000</v>
      </c>
      <c r="O1995" s="2">
        <f>IF(Tabla1[[#This Row],[Mov]]="VNT",Tabla1[[#This Row],[Sale]]-Tabla1[[#This Row],[Cost]],-Tabla1[[#This Row],[Cost]]*Tabla1[[#This Row],[Cant]])</f>
        <v>390</v>
      </c>
      <c r="P1995" s="8">
        <f>IF(Tabla1[[#This Row],[Mov]]="VNT",-Tabla1[[#This Row],[Cant]],Tabla1[[#This Row],[Cant]])</f>
        <v>-1</v>
      </c>
      <c r="Q1995" s="8">
        <f>DAY(Tabla1[[#This Row],[Date]])</f>
        <v>7</v>
      </c>
      <c r="R1995" s="8">
        <f>MONTH(Tabla1[[#This Row],[Date]])</f>
        <v>8</v>
      </c>
      <c r="S1995" s="8">
        <f>YEAR(Tabla1[[#This Row],[Date]])</f>
        <v>2022</v>
      </c>
    </row>
    <row r="1996" spans="1:19" x14ac:dyDescent="0.2">
      <c r="A1996">
        <v>1995</v>
      </c>
      <c r="B1996" s="1">
        <v>44780</v>
      </c>
      <c r="C1996" t="s">
        <v>260</v>
      </c>
      <c r="D1996" t="s">
        <v>332</v>
      </c>
      <c r="E1996">
        <v>1</v>
      </c>
      <c r="F1996" t="s">
        <v>116</v>
      </c>
      <c r="G1996" t="s">
        <v>347</v>
      </c>
      <c r="H1996" t="s">
        <v>518</v>
      </c>
      <c r="M1996" s="2">
        <v>2805</v>
      </c>
      <c r="N1996" s="2">
        <v>3000</v>
      </c>
      <c r="O1996" s="2">
        <f>IF(Tabla1[[#This Row],[Mov]]="VNT",Tabla1[[#This Row],[Sale]]-Tabla1[[#This Row],[Cost]],-Tabla1[[#This Row],[Cost]]*Tabla1[[#This Row],[Cant]])</f>
        <v>195</v>
      </c>
      <c r="P1996" s="8">
        <f>IF(Tabla1[[#This Row],[Mov]]="VNT",-Tabla1[[#This Row],[Cant]],Tabla1[[#This Row],[Cant]])</f>
        <v>-1</v>
      </c>
      <c r="Q1996" s="8">
        <f>DAY(Tabla1[[#This Row],[Date]])</f>
        <v>7</v>
      </c>
      <c r="R1996" s="8">
        <f>MONTH(Tabla1[[#This Row],[Date]])</f>
        <v>8</v>
      </c>
      <c r="S1996" s="8">
        <f>YEAR(Tabla1[[#This Row],[Date]])</f>
        <v>2022</v>
      </c>
    </row>
    <row r="1997" spans="1:19" x14ac:dyDescent="0.2">
      <c r="A1997">
        <v>1996</v>
      </c>
      <c r="B1997" s="1">
        <v>44780</v>
      </c>
      <c r="C1997" t="s">
        <v>260</v>
      </c>
      <c r="D1997" t="s">
        <v>332</v>
      </c>
      <c r="E1997">
        <v>1</v>
      </c>
      <c r="F1997" t="s">
        <v>116</v>
      </c>
      <c r="G1997" t="s">
        <v>347</v>
      </c>
      <c r="H1997" t="s">
        <v>518</v>
      </c>
      <c r="M1997" s="2">
        <v>9350</v>
      </c>
      <c r="N1997" s="2">
        <v>10000</v>
      </c>
      <c r="O1997" s="2">
        <f>IF(Tabla1[[#This Row],[Mov]]="VNT",Tabla1[[#This Row],[Sale]]-Tabla1[[#This Row],[Cost]],-Tabla1[[#This Row],[Cost]]*Tabla1[[#This Row],[Cant]])</f>
        <v>650</v>
      </c>
      <c r="P1997" s="8">
        <f>IF(Tabla1[[#This Row],[Mov]]="VNT",-Tabla1[[#This Row],[Cant]],Tabla1[[#This Row],[Cant]])</f>
        <v>-1</v>
      </c>
      <c r="Q1997" s="8">
        <f>DAY(Tabla1[[#This Row],[Date]])</f>
        <v>7</v>
      </c>
      <c r="R1997" s="8">
        <f>MONTH(Tabla1[[#This Row],[Date]])</f>
        <v>8</v>
      </c>
      <c r="S1997" s="8">
        <f>YEAR(Tabla1[[#This Row],[Date]])</f>
        <v>2022</v>
      </c>
    </row>
    <row r="1998" spans="1:19" x14ac:dyDescent="0.2">
      <c r="A1998">
        <v>1997</v>
      </c>
      <c r="B1998" s="1">
        <v>44781</v>
      </c>
      <c r="C1998" t="s">
        <v>260</v>
      </c>
      <c r="D1998" t="s">
        <v>332</v>
      </c>
      <c r="E1998">
        <v>1</v>
      </c>
      <c r="F1998" t="s">
        <v>224</v>
      </c>
      <c r="G1998" t="s">
        <v>272</v>
      </c>
      <c r="H1998" t="s">
        <v>252</v>
      </c>
      <c r="M1998" s="2">
        <v>8500</v>
      </c>
      <c r="N1998" s="2">
        <v>20000</v>
      </c>
      <c r="O1998" s="2">
        <f>IF(Tabla1[[#This Row],[Mov]]="VNT",Tabla1[[#This Row],[Sale]]-Tabla1[[#This Row],[Cost]],-Tabla1[[#This Row],[Cost]]*Tabla1[[#This Row],[Cant]])</f>
        <v>11500</v>
      </c>
      <c r="P1998" s="8">
        <f>IF(Tabla1[[#This Row],[Mov]]="VNT",-Tabla1[[#This Row],[Cant]],Tabla1[[#This Row],[Cant]])</f>
        <v>-1</v>
      </c>
      <c r="Q1998" s="8">
        <f>DAY(Tabla1[[#This Row],[Date]])</f>
        <v>8</v>
      </c>
      <c r="R1998" s="8">
        <f>MONTH(Tabla1[[#This Row],[Date]])</f>
        <v>8</v>
      </c>
      <c r="S1998" s="8">
        <f>YEAR(Tabla1[[#This Row],[Date]])</f>
        <v>2022</v>
      </c>
    </row>
    <row r="1999" spans="1:19" x14ac:dyDescent="0.2">
      <c r="A1999">
        <v>1998</v>
      </c>
      <c r="B1999" s="1">
        <v>44781</v>
      </c>
      <c r="C1999" t="s">
        <v>260</v>
      </c>
      <c r="D1999" t="s">
        <v>332</v>
      </c>
      <c r="E1999">
        <v>1</v>
      </c>
      <c r="F1999" t="s">
        <v>475</v>
      </c>
      <c r="G1999" t="s">
        <v>272</v>
      </c>
      <c r="H1999" t="s">
        <v>252</v>
      </c>
      <c r="M1999" s="2">
        <v>4000</v>
      </c>
      <c r="N1999" s="2">
        <v>10000</v>
      </c>
      <c r="O1999" s="2">
        <f>IF(Tabla1[[#This Row],[Mov]]="VNT",Tabla1[[#This Row],[Sale]]-Tabla1[[#This Row],[Cost]],-Tabla1[[#This Row],[Cost]]*Tabla1[[#This Row],[Cant]])</f>
        <v>6000</v>
      </c>
      <c r="P1999" s="8">
        <f>IF(Tabla1[[#This Row],[Mov]]="VNT",-Tabla1[[#This Row],[Cant]],Tabla1[[#This Row],[Cant]])</f>
        <v>-1</v>
      </c>
      <c r="Q1999" s="8">
        <f>DAY(Tabla1[[#This Row],[Date]])</f>
        <v>8</v>
      </c>
      <c r="R1999" s="8">
        <f>MONTH(Tabla1[[#This Row],[Date]])</f>
        <v>8</v>
      </c>
      <c r="S1999" s="8">
        <f>YEAR(Tabla1[[#This Row],[Date]])</f>
        <v>2022</v>
      </c>
    </row>
    <row r="2000" spans="1:19" x14ac:dyDescent="0.2">
      <c r="A2000">
        <v>1999</v>
      </c>
      <c r="B2000" s="1">
        <v>44781</v>
      </c>
      <c r="C2000" t="s">
        <v>260</v>
      </c>
      <c r="D2000" t="s">
        <v>332</v>
      </c>
      <c r="E2000">
        <v>1</v>
      </c>
      <c r="F2000" t="s">
        <v>365</v>
      </c>
      <c r="G2000" t="s">
        <v>943</v>
      </c>
      <c r="H2000" t="s">
        <v>1191</v>
      </c>
      <c r="M2000" s="2">
        <v>4000</v>
      </c>
      <c r="N2000" s="2">
        <v>9000</v>
      </c>
      <c r="O2000" s="2">
        <f>IF(Tabla1[[#This Row],[Mov]]="VNT",Tabla1[[#This Row],[Sale]]-Tabla1[[#This Row],[Cost]],-Tabla1[[#This Row],[Cost]]*Tabla1[[#This Row],[Cant]])</f>
        <v>5000</v>
      </c>
      <c r="P2000" s="8">
        <f>IF(Tabla1[[#This Row],[Mov]]="VNT",-Tabla1[[#This Row],[Cant]],Tabla1[[#This Row],[Cant]])</f>
        <v>-1</v>
      </c>
      <c r="Q2000" s="8">
        <f>DAY(Tabla1[[#This Row],[Date]])</f>
        <v>8</v>
      </c>
      <c r="R2000" s="8">
        <f>MONTH(Tabla1[[#This Row],[Date]])</f>
        <v>8</v>
      </c>
      <c r="S2000" s="8">
        <f>YEAR(Tabla1[[#This Row],[Date]])</f>
        <v>2022</v>
      </c>
    </row>
    <row r="2001" spans="1:19" x14ac:dyDescent="0.2">
      <c r="A2001">
        <v>2000</v>
      </c>
      <c r="B2001" s="1">
        <v>44781</v>
      </c>
      <c r="C2001" t="s">
        <v>260</v>
      </c>
      <c r="D2001" t="s">
        <v>332</v>
      </c>
      <c r="E2001">
        <v>1</v>
      </c>
      <c r="F2001" t="s">
        <v>532</v>
      </c>
      <c r="G2001" t="s">
        <v>794</v>
      </c>
      <c r="H2001" t="s">
        <v>838</v>
      </c>
      <c r="M2001" s="2">
        <v>50000</v>
      </c>
      <c r="N2001" s="2">
        <v>80000</v>
      </c>
      <c r="O2001" s="2">
        <f>IF(Tabla1[[#This Row],[Mov]]="VNT",Tabla1[[#This Row],[Sale]]-Tabla1[[#This Row],[Cost]],-Tabla1[[#This Row],[Cost]]*Tabla1[[#This Row],[Cant]])</f>
        <v>30000</v>
      </c>
      <c r="P2001" s="8">
        <f>IF(Tabla1[[#This Row],[Mov]]="VNT",-Tabla1[[#This Row],[Cant]],Tabla1[[#This Row],[Cant]])</f>
        <v>-1</v>
      </c>
      <c r="Q2001" s="8">
        <f>DAY(Tabla1[[#This Row],[Date]])</f>
        <v>8</v>
      </c>
      <c r="R2001" s="8">
        <f>MONTH(Tabla1[[#This Row],[Date]])</f>
        <v>8</v>
      </c>
      <c r="S2001" s="8">
        <f>YEAR(Tabla1[[#This Row],[Date]])</f>
        <v>2022</v>
      </c>
    </row>
    <row r="2002" spans="1:19" x14ac:dyDescent="0.2">
      <c r="A2002">
        <v>2001</v>
      </c>
      <c r="B2002" s="1">
        <v>44781</v>
      </c>
      <c r="C2002" t="s">
        <v>260</v>
      </c>
      <c r="D2002" t="s">
        <v>332</v>
      </c>
      <c r="E2002">
        <v>1</v>
      </c>
      <c r="F2002" t="s">
        <v>26</v>
      </c>
      <c r="G2002" t="s">
        <v>272</v>
      </c>
      <c r="H2002" t="s">
        <v>684</v>
      </c>
      <c r="M2002" s="2">
        <v>17000</v>
      </c>
      <c r="N2002" s="2">
        <v>40000</v>
      </c>
      <c r="O2002" s="2">
        <f>IF(Tabla1[[#This Row],[Mov]]="VNT",Tabla1[[#This Row],[Sale]]-Tabla1[[#This Row],[Cost]],-Tabla1[[#This Row],[Cost]]*Tabla1[[#This Row],[Cant]])</f>
        <v>23000</v>
      </c>
      <c r="P2002" s="8">
        <f>IF(Tabla1[[#This Row],[Mov]]="VNT",-Tabla1[[#This Row],[Cant]],Tabla1[[#This Row],[Cant]])</f>
        <v>-1</v>
      </c>
      <c r="Q2002" s="8">
        <f>DAY(Tabla1[[#This Row],[Date]])</f>
        <v>8</v>
      </c>
      <c r="R2002" s="8">
        <f>MONTH(Tabla1[[#This Row],[Date]])</f>
        <v>8</v>
      </c>
      <c r="S2002" s="8">
        <f>YEAR(Tabla1[[#This Row],[Date]])</f>
        <v>2022</v>
      </c>
    </row>
    <row r="2003" spans="1:19" x14ac:dyDescent="0.2">
      <c r="A2003">
        <v>2002</v>
      </c>
      <c r="B2003" s="1">
        <v>44781</v>
      </c>
      <c r="C2003" t="s">
        <v>260</v>
      </c>
      <c r="D2003" t="s">
        <v>332</v>
      </c>
      <c r="E2003">
        <v>1</v>
      </c>
      <c r="F2003" t="s">
        <v>21</v>
      </c>
      <c r="G2003" t="s">
        <v>273</v>
      </c>
      <c r="H2003" t="s">
        <v>41</v>
      </c>
      <c r="M2003" s="2">
        <v>13500</v>
      </c>
      <c r="N2003" s="2">
        <v>24000</v>
      </c>
      <c r="O2003" s="2">
        <f>IF(Tabla1[[#This Row],[Mov]]="VNT",Tabla1[[#This Row],[Sale]]-Tabla1[[#This Row],[Cost]],-Tabla1[[#This Row],[Cost]]*Tabla1[[#This Row],[Cant]])</f>
        <v>10500</v>
      </c>
      <c r="P2003" s="8">
        <f>IF(Tabla1[[#This Row],[Mov]]="VNT",-Tabla1[[#This Row],[Cant]],Tabla1[[#This Row],[Cant]])</f>
        <v>-1</v>
      </c>
      <c r="Q2003" s="8">
        <f>DAY(Tabla1[[#This Row],[Date]])</f>
        <v>8</v>
      </c>
      <c r="R2003" s="8">
        <f>MONTH(Tabla1[[#This Row],[Date]])</f>
        <v>8</v>
      </c>
      <c r="S2003" s="8">
        <f>YEAR(Tabla1[[#This Row],[Date]])</f>
        <v>2022</v>
      </c>
    </row>
    <row r="2004" spans="1:19" x14ac:dyDescent="0.2">
      <c r="A2004">
        <v>2003</v>
      </c>
      <c r="B2004" s="1">
        <v>44781</v>
      </c>
      <c r="C2004" t="s">
        <v>260</v>
      </c>
      <c r="D2004" t="s">
        <v>332</v>
      </c>
      <c r="E2004">
        <v>1</v>
      </c>
      <c r="F2004" t="s">
        <v>21</v>
      </c>
      <c r="G2004" t="s">
        <v>273</v>
      </c>
      <c r="H2004" t="s">
        <v>41</v>
      </c>
      <c r="M2004" s="2">
        <v>13500</v>
      </c>
      <c r="N2004" s="2">
        <v>24000</v>
      </c>
      <c r="O2004" s="2">
        <f>IF(Tabla1[[#This Row],[Mov]]="VNT",Tabla1[[#This Row],[Sale]]-Tabla1[[#This Row],[Cost]],-Tabla1[[#This Row],[Cost]]*Tabla1[[#This Row],[Cant]])</f>
        <v>10500</v>
      </c>
      <c r="P2004" s="8">
        <f>IF(Tabla1[[#This Row],[Mov]]="VNT",-Tabla1[[#This Row],[Cant]],Tabla1[[#This Row],[Cant]])</f>
        <v>-1</v>
      </c>
      <c r="Q2004" s="8">
        <f>DAY(Tabla1[[#This Row],[Date]])</f>
        <v>8</v>
      </c>
      <c r="R2004" s="8">
        <f>MONTH(Tabla1[[#This Row],[Date]])</f>
        <v>8</v>
      </c>
      <c r="S2004" s="8">
        <f>YEAR(Tabla1[[#This Row],[Date]])</f>
        <v>2022</v>
      </c>
    </row>
    <row r="2005" spans="1:19" x14ac:dyDescent="0.2">
      <c r="A2005">
        <v>2004</v>
      </c>
      <c r="B2005" s="1">
        <v>44781</v>
      </c>
      <c r="C2005" t="s">
        <v>260</v>
      </c>
      <c r="D2005" t="s">
        <v>332</v>
      </c>
      <c r="E2005">
        <v>1</v>
      </c>
      <c r="F2005" t="s">
        <v>225</v>
      </c>
      <c r="G2005" t="s">
        <v>272</v>
      </c>
      <c r="H2005" t="s">
        <v>308</v>
      </c>
      <c r="M2005" s="2">
        <v>1100</v>
      </c>
      <c r="N2005" s="2">
        <v>10000</v>
      </c>
      <c r="O2005" s="2">
        <f>IF(Tabla1[[#This Row],[Mov]]="VNT",Tabla1[[#This Row],[Sale]]-Tabla1[[#This Row],[Cost]],-Tabla1[[#This Row],[Cost]]*Tabla1[[#This Row],[Cant]])</f>
        <v>8900</v>
      </c>
      <c r="P2005" s="8">
        <f>IF(Tabla1[[#This Row],[Mov]]="VNT",-Tabla1[[#This Row],[Cant]],Tabla1[[#This Row],[Cant]])</f>
        <v>-1</v>
      </c>
      <c r="Q2005" s="8">
        <f>DAY(Tabla1[[#This Row],[Date]])</f>
        <v>8</v>
      </c>
      <c r="R2005" s="8">
        <f>MONTH(Tabla1[[#This Row],[Date]])</f>
        <v>8</v>
      </c>
      <c r="S2005" s="8">
        <f>YEAR(Tabla1[[#This Row],[Date]])</f>
        <v>2022</v>
      </c>
    </row>
    <row r="2006" spans="1:19" x14ac:dyDescent="0.2">
      <c r="A2006">
        <v>2005</v>
      </c>
      <c r="B2006" s="1">
        <v>44780</v>
      </c>
      <c r="C2006" t="s">
        <v>699</v>
      </c>
      <c r="D2006" t="s">
        <v>332</v>
      </c>
      <c r="E2006">
        <v>1</v>
      </c>
      <c r="F2006" t="s">
        <v>103</v>
      </c>
      <c r="G2006" t="s">
        <v>284</v>
      </c>
      <c r="H2006" t="s">
        <v>410</v>
      </c>
      <c r="M2006" s="2">
        <v>35000</v>
      </c>
      <c r="N2006" s="2">
        <v>300000</v>
      </c>
      <c r="O2006" s="2">
        <f>IF(Tabla1[[#This Row],[Mov]]="VNT",Tabla1[[#This Row],[Sale]]-Tabla1[[#This Row],[Cost]],-Tabla1[[#This Row],[Cost]]*Tabla1[[#This Row],[Cant]])</f>
        <v>-35000</v>
      </c>
      <c r="P2006" s="8">
        <f>IF(Tabla1[[#This Row],[Mov]]="VNT",-Tabla1[[#This Row],[Cant]],Tabla1[[#This Row],[Cant]])</f>
        <v>1</v>
      </c>
      <c r="Q2006" s="8">
        <f>DAY(Tabla1[[#This Row],[Date]])</f>
        <v>7</v>
      </c>
      <c r="R2006" s="8">
        <f>MONTH(Tabla1[[#This Row],[Date]])</f>
        <v>8</v>
      </c>
      <c r="S2006" s="8">
        <f>YEAR(Tabla1[[#This Row],[Date]])</f>
        <v>2022</v>
      </c>
    </row>
    <row r="2007" spans="1:19" x14ac:dyDescent="0.2">
      <c r="A2007">
        <v>2006</v>
      </c>
      <c r="B2007" s="1">
        <v>44781</v>
      </c>
      <c r="C2007" t="s">
        <v>261</v>
      </c>
      <c r="D2007" t="s">
        <v>892</v>
      </c>
      <c r="E2007">
        <v>1</v>
      </c>
      <c r="F2007" t="s">
        <v>1192</v>
      </c>
      <c r="G2007" t="s">
        <v>284</v>
      </c>
      <c r="H2007" t="s">
        <v>410</v>
      </c>
      <c r="M2007" s="2">
        <v>13000</v>
      </c>
      <c r="N2007" s="2">
        <v>24000</v>
      </c>
      <c r="O2007" s="2">
        <f>IF(Tabla1[[#This Row],[Mov]]="VNT",Tabla1[[#This Row],[Sale]]-Tabla1[[#This Row],[Cost]],-Tabla1[[#This Row],[Cost]]*Tabla1[[#This Row],[Cant]])</f>
        <v>-13000</v>
      </c>
      <c r="P2007" s="8">
        <f>IF(Tabla1[[#This Row],[Mov]]="VNT",-Tabla1[[#This Row],[Cant]],Tabla1[[#This Row],[Cant]])</f>
        <v>1</v>
      </c>
      <c r="Q2007" s="8">
        <f>DAY(Tabla1[[#This Row],[Date]])</f>
        <v>8</v>
      </c>
      <c r="R2007" s="8">
        <f>MONTH(Tabla1[[#This Row],[Date]])</f>
        <v>8</v>
      </c>
      <c r="S2007" s="8">
        <f>YEAR(Tabla1[[#This Row],[Date]])</f>
        <v>2022</v>
      </c>
    </row>
    <row r="2008" spans="1:19" x14ac:dyDescent="0.2">
      <c r="A2008">
        <v>2007</v>
      </c>
      <c r="B2008" s="1">
        <v>44781</v>
      </c>
      <c r="C2008" t="s">
        <v>261</v>
      </c>
      <c r="D2008" t="s">
        <v>892</v>
      </c>
      <c r="E2008">
        <v>1</v>
      </c>
      <c r="F2008" t="s">
        <v>1193</v>
      </c>
      <c r="G2008" t="s">
        <v>284</v>
      </c>
      <c r="H2008" t="s">
        <v>410</v>
      </c>
      <c r="M2008" s="2">
        <v>6000</v>
      </c>
      <c r="N2008" s="2">
        <v>15000</v>
      </c>
      <c r="O2008" s="2">
        <f>IF(Tabla1[[#This Row],[Mov]]="VNT",Tabla1[[#This Row],[Sale]]-Tabla1[[#This Row],[Cost]],-Tabla1[[#This Row],[Cost]]*Tabla1[[#This Row],[Cant]])</f>
        <v>-6000</v>
      </c>
      <c r="P2008" s="8">
        <f>IF(Tabla1[[#This Row],[Mov]]="VNT",-Tabla1[[#This Row],[Cant]],Tabla1[[#This Row],[Cant]])</f>
        <v>1</v>
      </c>
      <c r="Q2008" s="8">
        <f>DAY(Tabla1[[#This Row],[Date]])</f>
        <v>8</v>
      </c>
      <c r="R2008" s="8">
        <f>MONTH(Tabla1[[#This Row],[Date]])</f>
        <v>8</v>
      </c>
      <c r="S2008" s="8">
        <f>YEAR(Tabla1[[#This Row],[Date]])</f>
        <v>2022</v>
      </c>
    </row>
    <row r="2009" spans="1:19" x14ac:dyDescent="0.2">
      <c r="A2009">
        <v>2008</v>
      </c>
      <c r="B2009" s="1">
        <v>44781</v>
      </c>
      <c r="C2009" t="s">
        <v>261</v>
      </c>
      <c r="D2009" t="s">
        <v>892</v>
      </c>
      <c r="E2009">
        <v>1</v>
      </c>
      <c r="F2009" t="s">
        <v>1545</v>
      </c>
      <c r="G2009" t="s">
        <v>284</v>
      </c>
      <c r="H2009" t="s">
        <v>410</v>
      </c>
      <c r="M2009" s="2">
        <v>20000</v>
      </c>
      <c r="N2009" s="2">
        <v>45000</v>
      </c>
      <c r="O2009" s="2">
        <f>IF(Tabla1[[#This Row],[Mov]]="VNT",Tabla1[[#This Row],[Sale]]-Tabla1[[#This Row],[Cost]],-Tabla1[[#This Row],[Cost]]*Tabla1[[#This Row],[Cant]])</f>
        <v>-20000</v>
      </c>
      <c r="P2009" s="8">
        <f>IF(Tabla1[[#This Row],[Mov]]="VNT",-Tabla1[[#This Row],[Cant]],Tabla1[[#This Row],[Cant]])</f>
        <v>1</v>
      </c>
      <c r="Q2009" s="8">
        <f>DAY(Tabla1[[#This Row],[Date]])</f>
        <v>8</v>
      </c>
      <c r="R2009" s="8">
        <f>MONTH(Tabla1[[#This Row],[Date]])</f>
        <v>8</v>
      </c>
      <c r="S2009" s="8">
        <f>YEAR(Tabla1[[#This Row],[Date]])</f>
        <v>2022</v>
      </c>
    </row>
    <row r="2010" spans="1:19" x14ac:dyDescent="0.2">
      <c r="A2010">
        <v>2009</v>
      </c>
      <c r="B2010" s="1">
        <v>44781</v>
      </c>
      <c r="C2010" t="s">
        <v>261</v>
      </c>
      <c r="D2010" t="s">
        <v>892</v>
      </c>
      <c r="E2010">
        <v>1</v>
      </c>
      <c r="F2010" t="s">
        <v>1194</v>
      </c>
      <c r="G2010" t="s">
        <v>272</v>
      </c>
      <c r="H2010" t="s">
        <v>806</v>
      </c>
      <c r="M2010" s="2">
        <v>15000</v>
      </c>
      <c r="N2010" s="2">
        <v>0</v>
      </c>
      <c r="O2010" s="2">
        <f>IF(Tabla1[[#This Row],[Mov]]="VNT",Tabla1[[#This Row],[Sale]]-Tabla1[[#This Row],[Cost]],-Tabla1[[#This Row],[Cost]]*Tabla1[[#This Row],[Cant]])</f>
        <v>-15000</v>
      </c>
      <c r="P2010" s="8">
        <f>IF(Tabla1[[#This Row],[Mov]]="VNT",-Tabla1[[#This Row],[Cant]],Tabla1[[#This Row],[Cant]])</f>
        <v>1</v>
      </c>
      <c r="Q2010" s="8">
        <f>DAY(Tabla1[[#This Row],[Date]])</f>
        <v>8</v>
      </c>
      <c r="R2010" s="8">
        <f>MONTH(Tabla1[[#This Row],[Date]])</f>
        <v>8</v>
      </c>
      <c r="S2010" s="8">
        <f>YEAR(Tabla1[[#This Row],[Date]])</f>
        <v>2022</v>
      </c>
    </row>
    <row r="2011" spans="1:19" x14ac:dyDescent="0.2">
      <c r="A2011">
        <v>2010</v>
      </c>
      <c r="B2011" s="1">
        <v>44781</v>
      </c>
      <c r="C2011" t="s">
        <v>261</v>
      </c>
      <c r="D2011" t="s">
        <v>892</v>
      </c>
      <c r="E2011">
        <v>1</v>
      </c>
      <c r="F2011" t="s">
        <v>1545</v>
      </c>
      <c r="G2011" t="s">
        <v>272</v>
      </c>
      <c r="H2011" t="s">
        <v>252</v>
      </c>
      <c r="M2011" s="2">
        <v>20000</v>
      </c>
      <c r="N2011" s="2">
        <v>0</v>
      </c>
      <c r="O2011" s="2">
        <f>IF(Tabla1[[#This Row],[Mov]]="VNT",Tabla1[[#This Row],[Sale]]-Tabla1[[#This Row],[Cost]],-Tabla1[[#This Row],[Cost]]*Tabla1[[#This Row],[Cant]])</f>
        <v>-20000</v>
      </c>
      <c r="P2011" s="8">
        <f>IF(Tabla1[[#This Row],[Mov]]="VNT",-Tabla1[[#This Row],[Cant]],Tabla1[[#This Row],[Cant]])</f>
        <v>1</v>
      </c>
      <c r="Q2011" s="8">
        <f>DAY(Tabla1[[#This Row],[Date]])</f>
        <v>8</v>
      </c>
      <c r="R2011" s="8">
        <f>MONTH(Tabla1[[#This Row],[Date]])</f>
        <v>8</v>
      </c>
      <c r="S2011" s="8">
        <f>YEAR(Tabla1[[#This Row],[Date]])</f>
        <v>2022</v>
      </c>
    </row>
    <row r="2012" spans="1:19" x14ac:dyDescent="0.2">
      <c r="A2012">
        <v>2011</v>
      </c>
      <c r="B2012" s="1">
        <v>44781</v>
      </c>
      <c r="C2012" t="s">
        <v>260</v>
      </c>
      <c r="D2012" t="s">
        <v>332</v>
      </c>
      <c r="E2012">
        <v>1</v>
      </c>
      <c r="F2012" t="s">
        <v>224</v>
      </c>
      <c r="G2012" t="s">
        <v>263</v>
      </c>
      <c r="H2012" t="s">
        <v>478</v>
      </c>
      <c r="M2012" s="2">
        <v>10000</v>
      </c>
      <c r="N2012" s="2">
        <v>18000</v>
      </c>
      <c r="O2012" s="2">
        <f>IF(Tabla1[[#This Row],[Mov]]="VNT",Tabla1[[#This Row],[Sale]]-Tabla1[[#This Row],[Cost]],-Tabla1[[#This Row],[Cost]]*Tabla1[[#This Row],[Cant]])</f>
        <v>8000</v>
      </c>
      <c r="P2012" s="8">
        <f>IF(Tabla1[[#This Row],[Mov]]="VNT",-Tabla1[[#This Row],[Cant]],Tabla1[[#This Row],[Cant]])</f>
        <v>-1</v>
      </c>
      <c r="Q2012" s="8">
        <f>DAY(Tabla1[[#This Row],[Date]])</f>
        <v>8</v>
      </c>
      <c r="R2012" s="8">
        <f>MONTH(Tabla1[[#This Row],[Date]])</f>
        <v>8</v>
      </c>
      <c r="S2012" s="8">
        <f>YEAR(Tabla1[[#This Row],[Date]])</f>
        <v>2022</v>
      </c>
    </row>
    <row r="2013" spans="1:19" x14ac:dyDescent="0.2">
      <c r="A2013">
        <v>2012</v>
      </c>
      <c r="B2013" s="1">
        <v>44781</v>
      </c>
      <c r="C2013" t="s">
        <v>261</v>
      </c>
      <c r="D2013" t="s">
        <v>659</v>
      </c>
      <c r="E2013">
        <v>1</v>
      </c>
      <c r="F2013" t="s">
        <v>586</v>
      </c>
      <c r="G2013" t="s">
        <v>273</v>
      </c>
      <c r="H2013" t="s">
        <v>469</v>
      </c>
      <c r="M2013" s="2">
        <v>9000</v>
      </c>
      <c r="N2013" s="2">
        <v>20000</v>
      </c>
      <c r="O2013" s="2">
        <f>IF(Tabla1[[#This Row],[Mov]]="VNT",Tabla1[[#This Row],[Sale]]-Tabla1[[#This Row],[Cost]],-Tabla1[[#This Row],[Cost]]*Tabla1[[#This Row],[Cant]])</f>
        <v>-9000</v>
      </c>
      <c r="P2013" s="8">
        <f>IF(Tabla1[[#This Row],[Mov]]="VNT",-Tabla1[[#This Row],[Cant]],Tabla1[[#This Row],[Cant]])</f>
        <v>1</v>
      </c>
      <c r="Q2013" s="8">
        <f>DAY(Tabla1[[#This Row],[Date]])</f>
        <v>8</v>
      </c>
      <c r="R2013" s="8">
        <f>MONTH(Tabla1[[#This Row],[Date]])</f>
        <v>8</v>
      </c>
      <c r="S2013" s="8">
        <f>YEAR(Tabla1[[#This Row],[Date]])</f>
        <v>2022</v>
      </c>
    </row>
    <row r="2014" spans="1:19" x14ac:dyDescent="0.2">
      <c r="A2014">
        <v>2013</v>
      </c>
      <c r="B2014" s="1">
        <v>44781</v>
      </c>
      <c r="C2014" t="s">
        <v>261</v>
      </c>
      <c r="D2014" t="s">
        <v>659</v>
      </c>
      <c r="E2014">
        <v>2</v>
      </c>
      <c r="F2014" t="s">
        <v>224</v>
      </c>
      <c r="G2014" t="s">
        <v>860</v>
      </c>
      <c r="H2014" t="s">
        <v>313</v>
      </c>
      <c r="M2014" s="2">
        <v>10000</v>
      </c>
      <c r="N2014" s="2">
        <v>20000</v>
      </c>
      <c r="O2014" s="2">
        <f>IF(Tabla1[[#This Row],[Mov]]="VNT",Tabla1[[#This Row],[Sale]]-Tabla1[[#This Row],[Cost]],-Tabla1[[#This Row],[Cost]]*Tabla1[[#This Row],[Cant]])</f>
        <v>-20000</v>
      </c>
      <c r="P2014" s="8">
        <f>IF(Tabla1[[#This Row],[Mov]]="VNT",-Tabla1[[#This Row],[Cant]],Tabla1[[#This Row],[Cant]])</f>
        <v>2</v>
      </c>
      <c r="Q2014" s="8">
        <f>DAY(Tabla1[[#This Row],[Date]])</f>
        <v>8</v>
      </c>
      <c r="R2014" s="8">
        <f>MONTH(Tabla1[[#This Row],[Date]])</f>
        <v>8</v>
      </c>
      <c r="S2014" s="8">
        <f>YEAR(Tabla1[[#This Row],[Date]])</f>
        <v>2022</v>
      </c>
    </row>
    <row r="2015" spans="1:19" x14ac:dyDescent="0.2">
      <c r="A2015">
        <v>2014</v>
      </c>
      <c r="B2015" s="1">
        <v>44781</v>
      </c>
      <c r="C2015" t="s">
        <v>261</v>
      </c>
      <c r="D2015" t="s">
        <v>659</v>
      </c>
      <c r="E2015">
        <v>3</v>
      </c>
      <c r="F2015" t="s">
        <v>224</v>
      </c>
      <c r="G2015" t="s">
        <v>272</v>
      </c>
      <c r="H2015" t="s">
        <v>310</v>
      </c>
      <c r="M2015" s="2">
        <v>11000</v>
      </c>
      <c r="N2015" s="2">
        <v>22000</v>
      </c>
      <c r="O2015" s="2">
        <f>IF(Tabla1[[#This Row],[Mov]]="VNT",Tabla1[[#This Row],[Sale]]-Tabla1[[#This Row],[Cost]],-Tabla1[[#This Row],[Cost]]*Tabla1[[#This Row],[Cant]])</f>
        <v>-33000</v>
      </c>
      <c r="P2015" s="8">
        <f>IF(Tabla1[[#This Row],[Mov]]="VNT",-Tabla1[[#This Row],[Cant]],Tabla1[[#This Row],[Cant]])</f>
        <v>3</v>
      </c>
      <c r="Q2015" s="8">
        <f>DAY(Tabla1[[#This Row],[Date]])</f>
        <v>8</v>
      </c>
      <c r="R2015" s="8">
        <f>MONTH(Tabla1[[#This Row],[Date]])</f>
        <v>8</v>
      </c>
      <c r="S2015" s="8">
        <f>YEAR(Tabla1[[#This Row],[Date]])</f>
        <v>2022</v>
      </c>
    </row>
    <row r="2016" spans="1:19" x14ac:dyDescent="0.2">
      <c r="A2016">
        <v>2015</v>
      </c>
      <c r="B2016" s="1">
        <v>44781</v>
      </c>
      <c r="C2016" t="s">
        <v>261</v>
      </c>
      <c r="D2016" t="s">
        <v>659</v>
      </c>
      <c r="E2016">
        <v>1</v>
      </c>
      <c r="F2016" t="s">
        <v>224</v>
      </c>
      <c r="G2016" t="s">
        <v>272</v>
      </c>
      <c r="H2016" t="s">
        <v>252</v>
      </c>
      <c r="M2016" s="2">
        <v>8500</v>
      </c>
      <c r="N2016" s="2">
        <v>20000</v>
      </c>
      <c r="O2016" s="2">
        <f>IF(Tabla1[[#This Row],[Mov]]="VNT",Tabla1[[#This Row],[Sale]]-Tabla1[[#This Row],[Cost]],-Tabla1[[#This Row],[Cost]]*Tabla1[[#This Row],[Cant]])</f>
        <v>-8500</v>
      </c>
      <c r="P2016" s="8">
        <f>IF(Tabla1[[#This Row],[Mov]]="VNT",-Tabla1[[#This Row],[Cant]],Tabla1[[#This Row],[Cant]])</f>
        <v>1</v>
      </c>
      <c r="Q2016" s="8">
        <f>DAY(Tabla1[[#This Row],[Date]])</f>
        <v>8</v>
      </c>
      <c r="R2016" s="8">
        <f>MONTH(Tabla1[[#This Row],[Date]])</f>
        <v>8</v>
      </c>
      <c r="S2016" s="8">
        <f>YEAR(Tabla1[[#This Row],[Date]])</f>
        <v>2022</v>
      </c>
    </row>
    <row r="2017" spans="1:19" x14ac:dyDescent="0.2">
      <c r="A2017">
        <v>2016</v>
      </c>
      <c r="B2017" s="1">
        <v>44781</v>
      </c>
      <c r="C2017" t="s">
        <v>261</v>
      </c>
      <c r="D2017" t="s">
        <v>659</v>
      </c>
      <c r="E2017">
        <v>5</v>
      </c>
      <c r="F2017" t="s">
        <v>224</v>
      </c>
      <c r="G2017" t="s">
        <v>272</v>
      </c>
      <c r="H2017" t="s">
        <v>1175</v>
      </c>
      <c r="M2017" s="2">
        <v>8500</v>
      </c>
      <c r="N2017" s="2">
        <v>20000</v>
      </c>
      <c r="O2017" s="2">
        <f>IF(Tabla1[[#This Row],[Mov]]="VNT",Tabla1[[#This Row],[Sale]]-Tabla1[[#This Row],[Cost]],-Tabla1[[#This Row],[Cost]]*Tabla1[[#This Row],[Cant]])</f>
        <v>-42500</v>
      </c>
      <c r="P2017" s="8">
        <f>IF(Tabla1[[#This Row],[Mov]]="VNT",-Tabla1[[#This Row],[Cant]],Tabla1[[#This Row],[Cant]])</f>
        <v>5</v>
      </c>
      <c r="Q2017" s="8">
        <f>DAY(Tabla1[[#This Row],[Date]])</f>
        <v>8</v>
      </c>
      <c r="R2017" s="8">
        <f>MONTH(Tabla1[[#This Row],[Date]])</f>
        <v>8</v>
      </c>
      <c r="S2017" s="8">
        <f>YEAR(Tabla1[[#This Row],[Date]])</f>
        <v>2022</v>
      </c>
    </row>
    <row r="2018" spans="1:19" x14ac:dyDescent="0.2">
      <c r="A2018">
        <v>2017</v>
      </c>
      <c r="B2018" s="1">
        <v>44781</v>
      </c>
      <c r="C2018" t="s">
        <v>261</v>
      </c>
      <c r="D2018" t="s">
        <v>659</v>
      </c>
      <c r="E2018">
        <v>10</v>
      </c>
      <c r="F2018" t="s">
        <v>342</v>
      </c>
      <c r="G2018" t="s">
        <v>589</v>
      </c>
      <c r="H2018" t="s">
        <v>1173</v>
      </c>
      <c r="M2018" s="2">
        <v>900</v>
      </c>
      <c r="N2018" s="2">
        <v>1000</v>
      </c>
      <c r="O2018" s="2">
        <f>IF(Tabla1[[#This Row],[Mov]]="VNT",Tabla1[[#This Row],[Sale]]-Tabla1[[#This Row],[Cost]],-Tabla1[[#This Row],[Cost]]*Tabla1[[#This Row],[Cant]])</f>
        <v>-9000</v>
      </c>
      <c r="P2018" s="8">
        <f>IF(Tabla1[[#This Row],[Mov]]="VNT",-Tabla1[[#This Row],[Cant]],Tabla1[[#This Row],[Cant]])</f>
        <v>10</v>
      </c>
      <c r="Q2018" s="8">
        <f>DAY(Tabla1[[#This Row],[Date]])</f>
        <v>8</v>
      </c>
      <c r="R2018" s="8">
        <f>MONTH(Tabla1[[#This Row],[Date]])</f>
        <v>8</v>
      </c>
      <c r="S2018" s="8">
        <f>YEAR(Tabla1[[#This Row],[Date]])</f>
        <v>2022</v>
      </c>
    </row>
    <row r="2019" spans="1:19" x14ac:dyDescent="0.2">
      <c r="A2019">
        <v>2018</v>
      </c>
      <c r="B2019" s="1">
        <v>44781</v>
      </c>
      <c r="C2019" t="s">
        <v>261</v>
      </c>
      <c r="D2019" t="s">
        <v>659</v>
      </c>
      <c r="E2019">
        <v>5</v>
      </c>
      <c r="F2019" t="s">
        <v>225</v>
      </c>
      <c r="G2019" t="s">
        <v>284</v>
      </c>
      <c r="H2019" t="s">
        <v>1195</v>
      </c>
      <c r="M2019" s="2">
        <v>1100</v>
      </c>
      <c r="N2019" s="2">
        <v>1000</v>
      </c>
      <c r="O2019" s="2">
        <f>IF(Tabla1[[#This Row],[Mov]]="VNT",Tabla1[[#This Row],[Sale]]-Tabla1[[#This Row],[Cost]],-Tabla1[[#This Row],[Cost]]*Tabla1[[#This Row],[Cant]])</f>
        <v>-5500</v>
      </c>
      <c r="P2019" s="8">
        <f>IF(Tabla1[[#This Row],[Mov]]="VNT",-Tabla1[[#This Row],[Cant]],Tabla1[[#This Row],[Cant]])</f>
        <v>5</v>
      </c>
      <c r="Q2019" s="8">
        <f>DAY(Tabla1[[#This Row],[Date]])</f>
        <v>8</v>
      </c>
      <c r="R2019" s="8">
        <f>MONTH(Tabla1[[#This Row],[Date]])</f>
        <v>8</v>
      </c>
      <c r="S2019" s="8">
        <f>YEAR(Tabla1[[#This Row],[Date]])</f>
        <v>2022</v>
      </c>
    </row>
    <row r="2020" spans="1:19" x14ac:dyDescent="0.2">
      <c r="A2020">
        <v>2019</v>
      </c>
      <c r="B2020" s="1">
        <v>44781</v>
      </c>
      <c r="C2020" t="s">
        <v>261</v>
      </c>
      <c r="D2020" t="s">
        <v>659</v>
      </c>
      <c r="E2020">
        <v>1</v>
      </c>
      <c r="F2020" t="s">
        <v>26</v>
      </c>
      <c r="G2020" t="s">
        <v>999</v>
      </c>
      <c r="H2020" t="s">
        <v>1196</v>
      </c>
      <c r="M2020" s="2">
        <v>9000</v>
      </c>
      <c r="N2020" s="2">
        <v>24000</v>
      </c>
      <c r="O2020" s="2">
        <f>IF(Tabla1[[#This Row],[Mov]]="VNT",Tabla1[[#This Row],[Sale]]-Tabla1[[#This Row],[Cost]],-Tabla1[[#This Row],[Cost]]*Tabla1[[#This Row],[Cant]])</f>
        <v>-9000</v>
      </c>
      <c r="P2020" s="8">
        <f>IF(Tabla1[[#This Row],[Mov]]="VNT",-Tabla1[[#This Row],[Cant]],Tabla1[[#This Row],[Cant]])</f>
        <v>1</v>
      </c>
      <c r="Q2020" s="8">
        <f>DAY(Tabla1[[#This Row],[Date]])</f>
        <v>8</v>
      </c>
      <c r="R2020" s="8">
        <f>MONTH(Tabla1[[#This Row],[Date]])</f>
        <v>8</v>
      </c>
      <c r="S2020" s="8">
        <f>YEAR(Tabla1[[#This Row],[Date]])</f>
        <v>2022</v>
      </c>
    </row>
    <row r="2021" spans="1:19" x14ac:dyDescent="0.2">
      <c r="A2021">
        <v>2020</v>
      </c>
      <c r="B2021" s="1">
        <v>44781</v>
      </c>
      <c r="C2021" t="s">
        <v>261</v>
      </c>
      <c r="D2021" t="s">
        <v>659</v>
      </c>
      <c r="E2021">
        <v>1</v>
      </c>
      <c r="F2021" t="s">
        <v>15</v>
      </c>
      <c r="G2021" t="s">
        <v>273</v>
      </c>
      <c r="H2021" t="s">
        <v>1197</v>
      </c>
      <c r="M2021" s="2">
        <v>10500</v>
      </c>
      <c r="N2021" s="2">
        <v>29000</v>
      </c>
      <c r="O2021" s="2">
        <f>IF(Tabla1[[#This Row],[Mov]]="VNT",Tabla1[[#This Row],[Sale]]-Tabla1[[#This Row],[Cost]],-Tabla1[[#This Row],[Cost]]*Tabla1[[#This Row],[Cant]])</f>
        <v>-10500</v>
      </c>
      <c r="P2021" s="8">
        <f>IF(Tabla1[[#This Row],[Mov]]="VNT",-Tabla1[[#This Row],[Cant]],Tabla1[[#This Row],[Cant]])</f>
        <v>1</v>
      </c>
      <c r="Q2021" s="8">
        <f>DAY(Tabla1[[#This Row],[Date]])</f>
        <v>8</v>
      </c>
      <c r="R2021" s="8">
        <f>MONTH(Tabla1[[#This Row],[Date]])</f>
        <v>8</v>
      </c>
      <c r="S2021" s="8">
        <f>YEAR(Tabla1[[#This Row],[Date]])</f>
        <v>2022</v>
      </c>
    </row>
    <row r="2022" spans="1:19" x14ac:dyDescent="0.2">
      <c r="A2022">
        <v>2021</v>
      </c>
      <c r="B2022" s="1">
        <v>44781</v>
      </c>
      <c r="C2022" t="s">
        <v>261</v>
      </c>
      <c r="D2022" t="s">
        <v>623</v>
      </c>
      <c r="E2022">
        <v>2</v>
      </c>
      <c r="F2022" t="s">
        <v>532</v>
      </c>
      <c r="G2022" t="s">
        <v>273</v>
      </c>
      <c r="H2022" t="s">
        <v>733</v>
      </c>
      <c r="J2022" t="s">
        <v>1079</v>
      </c>
      <c r="M2022" s="2">
        <v>18000</v>
      </c>
      <c r="N2022" s="2">
        <v>35000</v>
      </c>
      <c r="O2022" s="2">
        <f>IF(Tabla1[[#This Row],[Mov]]="VNT",Tabla1[[#This Row],[Sale]]-Tabla1[[#This Row],[Cost]],-Tabla1[[#This Row],[Cost]]*Tabla1[[#This Row],[Cant]])</f>
        <v>-36000</v>
      </c>
      <c r="P2022" s="8">
        <f>IF(Tabla1[[#This Row],[Mov]]="VNT",-Tabla1[[#This Row],[Cant]],Tabla1[[#This Row],[Cant]])</f>
        <v>2</v>
      </c>
      <c r="Q2022" s="8">
        <f>DAY(Tabla1[[#This Row],[Date]])</f>
        <v>8</v>
      </c>
      <c r="R2022" s="8">
        <f>MONTH(Tabla1[[#This Row],[Date]])</f>
        <v>8</v>
      </c>
      <c r="S2022" s="8">
        <f>YEAR(Tabla1[[#This Row],[Date]])</f>
        <v>2022</v>
      </c>
    </row>
    <row r="2023" spans="1:19" x14ac:dyDescent="0.2">
      <c r="A2023">
        <v>2022</v>
      </c>
      <c r="B2023" s="1">
        <v>44781</v>
      </c>
      <c r="C2023" t="s">
        <v>261</v>
      </c>
      <c r="D2023" t="s">
        <v>623</v>
      </c>
      <c r="E2023">
        <v>1</v>
      </c>
      <c r="F2023" t="s">
        <v>532</v>
      </c>
      <c r="G2023" t="s">
        <v>273</v>
      </c>
      <c r="H2023" t="s">
        <v>733</v>
      </c>
      <c r="J2023" t="s">
        <v>37</v>
      </c>
      <c r="M2023" s="2">
        <v>18000</v>
      </c>
      <c r="N2023" s="2">
        <v>35000</v>
      </c>
      <c r="O2023" s="2">
        <f>IF(Tabla1[[#This Row],[Mov]]="VNT",Tabla1[[#This Row],[Sale]]-Tabla1[[#This Row],[Cost]],-Tabla1[[#This Row],[Cost]]*Tabla1[[#This Row],[Cant]])</f>
        <v>-18000</v>
      </c>
      <c r="P2023" s="8">
        <f>IF(Tabla1[[#This Row],[Mov]]="VNT",-Tabla1[[#This Row],[Cant]],Tabla1[[#This Row],[Cant]])</f>
        <v>1</v>
      </c>
      <c r="Q2023" s="8">
        <f>DAY(Tabla1[[#This Row],[Date]])</f>
        <v>8</v>
      </c>
      <c r="R2023" s="8">
        <f>MONTH(Tabla1[[#This Row],[Date]])</f>
        <v>8</v>
      </c>
      <c r="S2023" s="8">
        <f>YEAR(Tabla1[[#This Row],[Date]])</f>
        <v>2022</v>
      </c>
    </row>
    <row r="2024" spans="1:19" x14ac:dyDescent="0.2">
      <c r="A2024">
        <v>2023</v>
      </c>
      <c r="B2024" s="1">
        <v>44781</v>
      </c>
      <c r="C2024" t="s">
        <v>261</v>
      </c>
      <c r="D2024" t="s">
        <v>623</v>
      </c>
      <c r="E2024">
        <v>1</v>
      </c>
      <c r="F2024" t="s">
        <v>532</v>
      </c>
      <c r="G2024" t="s">
        <v>273</v>
      </c>
      <c r="H2024" t="s">
        <v>1231</v>
      </c>
      <c r="J2024" t="s">
        <v>23</v>
      </c>
      <c r="M2024" s="2">
        <v>25000</v>
      </c>
      <c r="N2024" s="2">
        <v>45000</v>
      </c>
      <c r="O2024" s="2">
        <f>IF(Tabla1[[#This Row],[Mov]]="VNT",Tabla1[[#This Row],[Sale]]-Tabla1[[#This Row],[Cost]],-Tabla1[[#This Row],[Cost]]*Tabla1[[#This Row],[Cant]])</f>
        <v>-25000</v>
      </c>
      <c r="P2024" s="8">
        <f>IF(Tabla1[[#This Row],[Mov]]="VNT",-Tabla1[[#This Row],[Cant]],Tabla1[[#This Row],[Cant]])</f>
        <v>1</v>
      </c>
      <c r="Q2024" s="8">
        <f>DAY(Tabla1[[#This Row],[Date]])</f>
        <v>8</v>
      </c>
      <c r="R2024" s="8">
        <f>MONTH(Tabla1[[#This Row],[Date]])</f>
        <v>8</v>
      </c>
      <c r="S2024" s="8">
        <f>YEAR(Tabla1[[#This Row],[Date]])</f>
        <v>2022</v>
      </c>
    </row>
    <row r="2025" spans="1:19" x14ac:dyDescent="0.2">
      <c r="A2025">
        <v>2024</v>
      </c>
      <c r="B2025" s="1">
        <v>44781</v>
      </c>
      <c r="C2025" t="s">
        <v>261</v>
      </c>
      <c r="D2025" t="s">
        <v>623</v>
      </c>
      <c r="E2025">
        <v>1</v>
      </c>
      <c r="F2025" t="s">
        <v>532</v>
      </c>
      <c r="G2025" t="s">
        <v>273</v>
      </c>
      <c r="H2025" t="s">
        <v>1231</v>
      </c>
      <c r="J2025" t="s">
        <v>651</v>
      </c>
      <c r="M2025" s="2">
        <v>25000</v>
      </c>
      <c r="N2025" s="2">
        <v>45000</v>
      </c>
      <c r="O2025" s="2">
        <f>IF(Tabla1[[#This Row],[Mov]]="VNT",Tabla1[[#This Row],[Sale]]-Tabla1[[#This Row],[Cost]],-Tabla1[[#This Row],[Cost]]*Tabla1[[#This Row],[Cant]])</f>
        <v>-25000</v>
      </c>
      <c r="P2025" s="8">
        <f>IF(Tabla1[[#This Row],[Mov]]="VNT",-Tabla1[[#This Row],[Cant]],Tabla1[[#This Row],[Cant]])</f>
        <v>1</v>
      </c>
      <c r="Q2025" s="8">
        <f>DAY(Tabla1[[#This Row],[Date]])</f>
        <v>8</v>
      </c>
      <c r="R2025" s="8">
        <f>MONTH(Tabla1[[#This Row],[Date]])</f>
        <v>8</v>
      </c>
      <c r="S2025" s="8">
        <f>YEAR(Tabla1[[#This Row],[Date]])</f>
        <v>2022</v>
      </c>
    </row>
    <row r="2026" spans="1:19" x14ac:dyDescent="0.2">
      <c r="A2026">
        <v>2025</v>
      </c>
      <c r="B2026" s="1">
        <v>44781</v>
      </c>
      <c r="C2026" t="s">
        <v>261</v>
      </c>
      <c r="D2026" t="s">
        <v>623</v>
      </c>
      <c r="E2026">
        <v>1</v>
      </c>
      <c r="F2026" t="s">
        <v>609</v>
      </c>
      <c r="G2026" t="s">
        <v>1198</v>
      </c>
      <c r="H2026" t="s">
        <v>1199</v>
      </c>
      <c r="J2026" t="s">
        <v>23</v>
      </c>
      <c r="M2026" s="2">
        <v>80000</v>
      </c>
      <c r="N2026" s="2">
        <v>125000</v>
      </c>
      <c r="O2026" s="2">
        <f>IF(Tabla1[[#This Row],[Mov]]="VNT",Tabla1[[#This Row],[Sale]]-Tabla1[[#This Row],[Cost]],-Tabla1[[#This Row],[Cost]]*Tabla1[[#This Row],[Cant]])</f>
        <v>-80000</v>
      </c>
      <c r="P2026" s="8">
        <f>IF(Tabla1[[#This Row],[Mov]]="VNT",-Tabla1[[#This Row],[Cant]],Tabla1[[#This Row],[Cant]])</f>
        <v>1</v>
      </c>
      <c r="Q2026" s="8">
        <f>DAY(Tabla1[[#This Row],[Date]])</f>
        <v>8</v>
      </c>
      <c r="R2026" s="8">
        <f>MONTH(Tabla1[[#This Row],[Date]])</f>
        <v>8</v>
      </c>
      <c r="S2026" s="8">
        <f>YEAR(Tabla1[[#This Row],[Date]])</f>
        <v>2022</v>
      </c>
    </row>
    <row r="2027" spans="1:19" x14ac:dyDescent="0.2">
      <c r="A2027">
        <v>2026</v>
      </c>
      <c r="B2027" s="1">
        <v>44781</v>
      </c>
      <c r="C2027" t="s">
        <v>260</v>
      </c>
      <c r="D2027" t="s">
        <v>332</v>
      </c>
      <c r="E2027">
        <v>1</v>
      </c>
      <c r="F2027" t="s">
        <v>116</v>
      </c>
      <c r="G2027" t="s">
        <v>647</v>
      </c>
      <c r="H2027" t="s">
        <v>668</v>
      </c>
      <c r="M2027" s="2">
        <v>935</v>
      </c>
      <c r="N2027" s="2">
        <v>1000</v>
      </c>
      <c r="O2027" s="2">
        <f>IF(Tabla1[[#This Row],[Mov]]="VNT",Tabla1[[#This Row],[Sale]]-Tabla1[[#This Row],[Cost]],-Tabla1[[#This Row],[Cost]]*Tabla1[[#This Row],[Cant]])</f>
        <v>65</v>
      </c>
      <c r="P2027" s="8">
        <f>IF(Tabla1[[#This Row],[Mov]]="VNT",-Tabla1[[#This Row],[Cant]],Tabla1[[#This Row],[Cant]])</f>
        <v>-1</v>
      </c>
      <c r="Q2027" s="8">
        <f>DAY(Tabla1[[#This Row],[Date]])</f>
        <v>8</v>
      </c>
      <c r="R2027" s="8">
        <f>MONTH(Tabla1[[#This Row],[Date]])</f>
        <v>8</v>
      </c>
      <c r="S2027" s="8">
        <f>YEAR(Tabla1[[#This Row],[Date]])</f>
        <v>2022</v>
      </c>
    </row>
    <row r="2028" spans="1:19" x14ac:dyDescent="0.2">
      <c r="A2028">
        <v>2027</v>
      </c>
      <c r="B2028" s="1">
        <v>44781</v>
      </c>
      <c r="C2028" t="s">
        <v>260</v>
      </c>
      <c r="D2028" t="s">
        <v>332</v>
      </c>
      <c r="E2028">
        <v>1</v>
      </c>
      <c r="F2028" t="s">
        <v>116</v>
      </c>
      <c r="G2028" t="s">
        <v>382</v>
      </c>
      <c r="H2028" t="s">
        <v>514</v>
      </c>
      <c r="M2028" s="2">
        <v>2805</v>
      </c>
      <c r="N2028" s="2">
        <v>3000</v>
      </c>
      <c r="O2028" s="2">
        <f>IF(Tabla1[[#This Row],[Mov]]="VNT",Tabla1[[#This Row],[Sale]]-Tabla1[[#This Row],[Cost]],-Tabla1[[#This Row],[Cost]]*Tabla1[[#This Row],[Cant]])</f>
        <v>195</v>
      </c>
      <c r="P2028" s="8">
        <f>IF(Tabla1[[#This Row],[Mov]]="VNT",-Tabla1[[#This Row],[Cant]],Tabla1[[#This Row],[Cant]])</f>
        <v>-1</v>
      </c>
      <c r="Q2028" s="8">
        <f>DAY(Tabla1[[#This Row],[Date]])</f>
        <v>8</v>
      </c>
      <c r="R2028" s="8">
        <f>MONTH(Tabla1[[#This Row],[Date]])</f>
        <v>8</v>
      </c>
      <c r="S2028" s="8">
        <f>YEAR(Tabla1[[#This Row],[Date]])</f>
        <v>2022</v>
      </c>
    </row>
    <row r="2029" spans="1:19" x14ac:dyDescent="0.2">
      <c r="A2029">
        <v>2028</v>
      </c>
      <c r="B2029" s="1">
        <v>44781</v>
      </c>
      <c r="C2029" t="s">
        <v>260</v>
      </c>
      <c r="D2029" t="s">
        <v>332</v>
      </c>
      <c r="E2029">
        <v>1</v>
      </c>
      <c r="F2029" t="s">
        <v>103</v>
      </c>
      <c r="G2029" t="s">
        <v>272</v>
      </c>
      <c r="H2029" t="s">
        <v>311</v>
      </c>
      <c r="L2029" t="s">
        <v>1201</v>
      </c>
      <c r="M2029" s="2">
        <v>120000</v>
      </c>
      <c r="N2029" s="2">
        <v>350000</v>
      </c>
      <c r="O2029" s="2">
        <f>IF(Tabla1[[#This Row],[Mov]]="VNT",Tabla1[[#This Row],[Sale]]-Tabla1[[#This Row],[Cost]],-Tabla1[[#This Row],[Cost]]*Tabla1[[#This Row],[Cant]])</f>
        <v>230000</v>
      </c>
      <c r="P2029" s="8">
        <f>IF(Tabla1[[#This Row],[Mov]]="VNT",-Tabla1[[#This Row],[Cant]],Tabla1[[#This Row],[Cant]])</f>
        <v>-1</v>
      </c>
      <c r="Q2029" s="8">
        <f>DAY(Tabla1[[#This Row],[Date]])</f>
        <v>8</v>
      </c>
      <c r="R2029" s="8">
        <f>MONTH(Tabla1[[#This Row],[Date]])</f>
        <v>8</v>
      </c>
      <c r="S2029" s="8">
        <f>YEAR(Tabla1[[#This Row],[Date]])</f>
        <v>2022</v>
      </c>
    </row>
    <row r="2030" spans="1:19" x14ac:dyDescent="0.2">
      <c r="A2030">
        <v>2029</v>
      </c>
      <c r="B2030" s="1">
        <v>44781</v>
      </c>
      <c r="C2030" t="s">
        <v>260</v>
      </c>
      <c r="D2030" t="s">
        <v>399</v>
      </c>
      <c r="E2030">
        <v>1</v>
      </c>
      <c r="F2030" t="s">
        <v>225</v>
      </c>
      <c r="G2030" t="s">
        <v>1202</v>
      </c>
      <c r="H2030" t="s">
        <v>1203</v>
      </c>
      <c r="M2030" s="2">
        <v>1100</v>
      </c>
      <c r="N2030" s="2">
        <v>10000</v>
      </c>
      <c r="O2030" s="2">
        <f>IF(Tabla1[[#This Row],[Mov]]="VNT",Tabla1[[#This Row],[Sale]]-Tabla1[[#This Row],[Cost]],-Tabla1[[#This Row],[Cost]]*Tabla1[[#This Row],[Cant]])</f>
        <v>8900</v>
      </c>
      <c r="P2030" s="8">
        <f>IF(Tabla1[[#This Row],[Mov]]="VNT",-Tabla1[[#This Row],[Cant]],Tabla1[[#This Row],[Cant]])</f>
        <v>-1</v>
      </c>
      <c r="Q2030" s="8">
        <f>DAY(Tabla1[[#This Row],[Date]])</f>
        <v>8</v>
      </c>
      <c r="R2030" s="8">
        <f>MONTH(Tabla1[[#This Row],[Date]])</f>
        <v>8</v>
      </c>
      <c r="S2030" s="8">
        <f>YEAR(Tabla1[[#This Row],[Date]])</f>
        <v>2022</v>
      </c>
    </row>
    <row r="2031" spans="1:19" x14ac:dyDescent="0.2">
      <c r="A2031">
        <v>2030</v>
      </c>
      <c r="B2031" s="1">
        <v>44781</v>
      </c>
      <c r="C2031" t="s">
        <v>260</v>
      </c>
      <c r="D2031" t="s">
        <v>332</v>
      </c>
      <c r="E2031">
        <v>1</v>
      </c>
      <c r="F2031" t="s">
        <v>21</v>
      </c>
      <c r="G2031" t="s">
        <v>272</v>
      </c>
      <c r="H2031" t="s">
        <v>830</v>
      </c>
      <c r="M2031" s="2">
        <v>3500</v>
      </c>
      <c r="N2031" s="2">
        <v>14000</v>
      </c>
      <c r="O2031" s="2">
        <f>IF(Tabla1[[#This Row],[Mov]]="VNT",Tabla1[[#This Row],[Sale]]-Tabla1[[#This Row],[Cost]],-Tabla1[[#This Row],[Cost]]*Tabla1[[#This Row],[Cant]])</f>
        <v>10500</v>
      </c>
      <c r="P2031" s="8">
        <f>IF(Tabla1[[#This Row],[Mov]]="VNT",-Tabla1[[#This Row],[Cant]],Tabla1[[#This Row],[Cant]])</f>
        <v>-1</v>
      </c>
      <c r="Q2031" s="8">
        <f>DAY(Tabla1[[#This Row],[Date]])</f>
        <v>8</v>
      </c>
      <c r="R2031" s="8">
        <f>MONTH(Tabla1[[#This Row],[Date]])</f>
        <v>8</v>
      </c>
      <c r="S2031" s="8">
        <f>YEAR(Tabla1[[#This Row],[Date]])</f>
        <v>2022</v>
      </c>
    </row>
    <row r="2032" spans="1:19" x14ac:dyDescent="0.2">
      <c r="A2032">
        <v>2031</v>
      </c>
      <c r="B2032" s="1">
        <v>44781</v>
      </c>
      <c r="C2032" t="s">
        <v>260</v>
      </c>
      <c r="D2032" t="s">
        <v>332</v>
      </c>
      <c r="E2032">
        <v>1</v>
      </c>
      <c r="F2032" t="s">
        <v>116</v>
      </c>
      <c r="G2032" t="s">
        <v>382</v>
      </c>
      <c r="H2032" t="s">
        <v>514</v>
      </c>
      <c r="M2032" s="2">
        <v>14020</v>
      </c>
      <c r="N2032" s="2">
        <v>15000</v>
      </c>
      <c r="O2032" s="2">
        <f>IF(Tabla1[[#This Row],[Mov]]="VNT",Tabla1[[#This Row],[Sale]]-Tabla1[[#This Row],[Cost]],-Tabla1[[#This Row],[Cost]]*Tabla1[[#This Row],[Cant]])</f>
        <v>980</v>
      </c>
      <c r="P2032" s="8">
        <f>IF(Tabla1[[#This Row],[Mov]]="VNT",-Tabla1[[#This Row],[Cant]],Tabla1[[#This Row],[Cant]])</f>
        <v>-1</v>
      </c>
      <c r="Q2032" s="8">
        <f>DAY(Tabla1[[#This Row],[Date]])</f>
        <v>8</v>
      </c>
      <c r="R2032" s="8">
        <f>MONTH(Tabla1[[#This Row],[Date]])</f>
        <v>8</v>
      </c>
      <c r="S2032" s="8">
        <f>YEAR(Tabla1[[#This Row],[Date]])</f>
        <v>2022</v>
      </c>
    </row>
    <row r="2033" spans="1:19" x14ac:dyDescent="0.2">
      <c r="A2033">
        <v>2032</v>
      </c>
      <c r="B2033" s="1">
        <v>44781</v>
      </c>
      <c r="C2033" t="s">
        <v>260</v>
      </c>
      <c r="D2033" t="s">
        <v>332</v>
      </c>
      <c r="E2033">
        <v>1</v>
      </c>
      <c r="F2033" t="s">
        <v>116</v>
      </c>
      <c r="G2033" t="s">
        <v>382</v>
      </c>
      <c r="H2033" t="s">
        <v>514</v>
      </c>
      <c r="M2033" s="2">
        <v>2805</v>
      </c>
      <c r="N2033" s="2">
        <v>3000</v>
      </c>
      <c r="O2033" s="2">
        <f>IF(Tabla1[[#This Row],[Mov]]="VNT",Tabla1[[#This Row],[Sale]]-Tabla1[[#This Row],[Cost]],-Tabla1[[#This Row],[Cost]]*Tabla1[[#This Row],[Cant]])</f>
        <v>195</v>
      </c>
      <c r="P2033" s="8">
        <f>IF(Tabla1[[#This Row],[Mov]]="VNT",-Tabla1[[#This Row],[Cant]],Tabla1[[#This Row],[Cant]])</f>
        <v>-1</v>
      </c>
      <c r="Q2033" s="8">
        <f>DAY(Tabla1[[#This Row],[Date]])</f>
        <v>8</v>
      </c>
      <c r="R2033" s="8">
        <f>MONTH(Tabla1[[#This Row],[Date]])</f>
        <v>8</v>
      </c>
      <c r="S2033" s="8">
        <f>YEAR(Tabla1[[#This Row],[Date]])</f>
        <v>2022</v>
      </c>
    </row>
    <row r="2034" spans="1:19" x14ac:dyDescent="0.2">
      <c r="A2034">
        <v>2033</v>
      </c>
      <c r="B2034" s="1">
        <v>44782</v>
      </c>
      <c r="C2034" t="s">
        <v>260</v>
      </c>
      <c r="D2034" t="s">
        <v>332</v>
      </c>
      <c r="E2034">
        <v>1</v>
      </c>
      <c r="F2034" t="s">
        <v>21</v>
      </c>
      <c r="G2034" t="s">
        <v>333</v>
      </c>
      <c r="H2034" t="s">
        <v>240</v>
      </c>
      <c r="J2034" t="s">
        <v>25</v>
      </c>
      <c r="M2034" s="2">
        <v>7000</v>
      </c>
      <c r="N2034" s="2">
        <v>20000</v>
      </c>
      <c r="O2034" s="2">
        <f>IF(Tabla1[[#This Row],[Mov]]="VNT",Tabla1[[#This Row],[Sale]]-Tabla1[[#This Row],[Cost]],-Tabla1[[#This Row],[Cost]]*Tabla1[[#This Row],[Cant]])</f>
        <v>13000</v>
      </c>
      <c r="P2034" s="8">
        <f>IF(Tabla1[[#This Row],[Mov]]="VNT",-Tabla1[[#This Row],[Cant]],Tabla1[[#This Row],[Cant]])</f>
        <v>-1</v>
      </c>
      <c r="Q2034" s="8">
        <f>DAY(Tabla1[[#This Row],[Date]])</f>
        <v>9</v>
      </c>
      <c r="R2034" s="8">
        <f>MONTH(Tabla1[[#This Row],[Date]])</f>
        <v>8</v>
      </c>
      <c r="S2034" s="8">
        <f>YEAR(Tabla1[[#This Row],[Date]])</f>
        <v>2022</v>
      </c>
    </row>
    <row r="2035" spans="1:19" x14ac:dyDescent="0.2">
      <c r="A2035">
        <v>2034</v>
      </c>
      <c r="B2035" s="1">
        <v>44782</v>
      </c>
      <c r="C2035" t="s">
        <v>260</v>
      </c>
      <c r="D2035" t="s">
        <v>332</v>
      </c>
      <c r="E2035">
        <v>1</v>
      </c>
      <c r="F2035" t="s">
        <v>225</v>
      </c>
      <c r="G2035" t="s">
        <v>346</v>
      </c>
      <c r="H2035" t="s">
        <v>1205</v>
      </c>
      <c r="M2035" s="2">
        <v>1100</v>
      </c>
      <c r="N2035" s="2">
        <v>10000</v>
      </c>
      <c r="O2035" s="2">
        <f>IF(Tabla1[[#This Row],[Mov]]="VNT",Tabla1[[#This Row],[Sale]]-Tabla1[[#This Row],[Cost]],-Tabla1[[#This Row],[Cost]]*Tabla1[[#This Row],[Cant]])</f>
        <v>8900</v>
      </c>
      <c r="P2035" s="8">
        <f>IF(Tabla1[[#This Row],[Mov]]="VNT",-Tabla1[[#This Row],[Cant]],Tabla1[[#This Row],[Cant]])</f>
        <v>-1</v>
      </c>
      <c r="Q2035" s="8">
        <f>DAY(Tabla1[[#This Row],[Date]])</f>
        <v>9</v>
      </c>
      <c r="R2035" s="8">
        <f>MONTH(Tabla1[[#This Row],[Date]])</f>
        <v>8</v>
      </c>
      <c r="S2035" s="8">
        <f>YEAR(Tabla1[[#This Row],[Date]])</f>
        <v>2022</v>
      </c>
    </row>
    <row r="2036" spans="1:19" x14ac:dyDescent="0.2">
      <c r="A2036">
        <v>2035</v>
      </c>
      <c r="B2036" s="1">
        <v>44782</v>
      </c>
      <c r="C2036" t="s">
        <v>260</v>
      </c>
      <c r="D2036" t="s">
        <v>332</v>
      </c>
      <c r="E2036">
        <v>1</v>
      </c>
      <c r="F2036" t="s">
        <v>458</v>
      </c>
      <c r="G2036" t="s">
        <v>262</v>
      </c>
      <c r="H2036" t="s">
        <v>1206</v>
      </c>
      <c r="M2036" s="2">
        <v>0</v>
      </c>
      <c r="N2036" s="2">
        <v>15000</v>
      </c>
      <c r="O2036" s="2">
        <f>IF(Tabla1[[#This Row],[Mov]]="VNT",Tabla1[[#This Row],[Sale]]-Tabla1[[#This Row],[Cost]],-Tabla1[[#This Row],[Cost]]*Tabla1[[#This Row],[Cant]])</f>
        <v>15000</v>
      </c>
      <c r="P2036" s="8">
        <f>IF(Tabla1[[#This Row],[Mov]]="VNT",-Tabla1[[#This Row],[Cant]],Tabla1[[#This Row],[Cant]])</f>
        <v>-1</v>
      </c>
      <c r="Q2036" s="8">
        <f>DAY(Tabla1[[#This Row],[Date]])</f>
        <v>9</v>
      </c>
      <c r="R2036" s="8">
        <f>MONTH(Tabla1[[#This Row],[Date]])</f>
        <v>8</v>
      </c>
      <c r="S2036" s="8">
        <f>YEAR(Tabla1[[#This Row],[Date]])</f>
        <v>2022</v>
      </c>
    </row>
    <row r="2037" spans="1:19" x14ac:dyDescent="0.2">
      <c r="A2037">
        <v>2036</v>
      </c>
      <c r="B2037" s="1">
        <v>44782</v>
      </c>
      <c r="C2037" t="s">
        <v>260</v>
      </c>
      <c r="D2037" t="s">
        <v>332</v>
      </c>
      <c r="E2037">
        <v>1</v>
      </c>
      <c r="F2037" t="s">
        <v>342</v>
      </c>
      <c r="G2037" t="s">
        <v>262</v>
      </c>
      <c r="H2037" t="s">
        <v>1096</v>
      </c>
      <c r="M2037" s="2">
        <v>1000</v>
      </c>
      <c r="N2037" s="2">
        <v>10000</v>
      </c>
      <c r="O2037" s="2">
        <f>IF(Tabla1[[#This Row],[Mov]]="VNT",Tabla1[[#This Row],[Sale]]-Tabla1[[#This Row],[Cost]],-Tabla1[[#This Row],[Cost]]*Tabla1[[#This Row],[Cant]])</f>
        <v>9000</v>
      </c>
      <c r="P2037" s="8">
        <f>IF(Tabla1[[#This Row],[Mov]]="VNT",-Tabla1[[#This Row],[Cant]],Tabla1[[#This Row],[Cant]])</f>
        <v>-1</v>
      </c>
      <c r="Q2037" s="8">
        <f>DAY(Tabla1[[#This Row],[Date]])</f>
        <v>9</v>
      </c>
      <c r="R2037" s="8">
        <f>MONTH(Tabla1[[#This Row],[Date]])</f>
        <v>8</v>
      </c>
      <c r="S2037" s="8">
        <f>YEAR(Tabla1[[#This Row],[Date]])</f>
        <v>2022</v>
      </c>
    </row>
    <row r="2038" spans="1:19" x14ac:dyDescent="0.2">
      <c r="A2038">
        <v>2037</v>
      </c>
      <c r="B2038" s="1">
        <v>44782</v>
      </c>
      <c r="C2038" t="s">
        <v>260</v>
      </c>
      <c r="D2038" t="s">
        <v>332</v>
      </c>
      <c r="E2038">
        <v>1</v>
      </c>
      <c r="F2038" t="s">
        <v>116</v>
      </c>
      <c r="G2038" t="s">
        <v>382</v>
      </c>
      <c r="H2038" t="s">
        <v>514</v>
      </c>
      <c r="M2038" s="2">
        <v>2805</v>
      </c>
      <c r="N2038" s="2">
        <v>3000</v>
      </c>
      <c r="O2038" s="2">
        <f>IF(Tabla1[[#This Row],[Mov]]="VNT",Tabla1[[#This Row],[Sale]]-Tabla1[[#This Row],[Cost]],-Tabla1[[#This Row],[Cost]]*Tabla1[[#This Row],[Cant]])</f>
        <v>195</v>
      </c>
      <c r="P2038" s="8">
        <f>IF(Tabla1[[#This Row],[Mov]]="VNT",-Tabla1[[#This Row],[Cant]],Tabla1[[#This Row],[Cant]])</f>
        <v>-1</v>
      </c>
      <c r="Q2038" s="8">
        <f>DAY(Tabla1[[#This Row],[Date]])</f>
        <v>9</v>
      </c>
      <c r="R2038" s="8">
        <f>MONTH(Tabla1[[#This Row],[Date]])</f>
        <v>8</v>
      </c>
      <c r="S2038" s="8">
        <f>YEAR(Tabla1[[#This Row],[Date]])</f>
        <v>2022</v>
      </c>
    </row>
    <row r="2039" spans="1:19" x14ac:dyDescent="0.2">
      <c r="A2039">
        <v>2038</v>
      </c>
      <c r="B2039" s="1">
        <v>44782</v>
      </c>
      <c r="C2039" t="s">
        <v>260</v>
      </c>
      <c r="D2039" t="s">
        <v>332</v>
      </c>
      <c r="E2039">
        <v>1</v>
      </c>
      <c r="F2039" t="s">
        <v>15</v>
      </c>
      <c r="G2039" t="s">
        <v>266</v>
      </c>
      <c r="H2039" t="s">
        <v>1119</v>
      </c>
      <c r="M2039" s="2">
        <v>5000</v>
      </c>
      <c r="N2039" s="2">
        <v>12000</v>
      </c>
      <c r="O2039" s="2">
        <f>IF(Tabla1[[#This Row],[Mov]]="VNT",Tabla1[[#This Row],[Sale]]-Tabla1[[#This Row],[Cost]],-Tabla1[[#This Row],[Cost]]*Tabla1[[#This Row],[Cant]])</f>
        <v>7000</v>
      </c>
      <c r="P2039" s="8">
        <f>IF(Tabla1[[#This Row],[Mov]]="VNT",-Tabla1[[#This Row],[Cant]],Tabla1[[#This Row],[Cant]])</f>
        <v>-1</v>
      </c>
      <c r="Q2039" s="8">
        <f>DAY(Tabla1[[#This Row],[Date]])</f>
        <v>9</v>
      </c>
      <c r="R2039" s="8">
        <f>MONTH(Tabla1[[#This Row],[Date]])</f>
        <v>8</v>
      </c>
      <c r="S2039" s="8">
        <f>YEAR(Tabla1[[#This Row],[Date]])</f>
        <v>2022</v>
      </c>
    </row>
    <row r="2040" spans="1:19" x14ac:dyDescent="0.2">
      <c r="A2040">
        <v>2039</v>
      </c>
      <c r="B2040" s="1">
        <v>44782</v>
      </c>
      <c r="C2040" t="s">
        <v>260</v>
      </c>
      <c r="D2040" t="s">
        <v>399</v>
      </c>
      <c r="E2040">
        <v>1</v>
      </c>
      <c r="F2040" t="s">
        <v>116</v>
      </c>
      <c r="G2040" t="s">
        <v>347</v>
      </c>
      <c r="H2040" t="s">
        <v>518</v>
      </c>
      <c r="M2040" s="2">
        <v>9350</v>
      </c>
      <c r="N2040" s="2">
        <v>10000</v>
      </c>
      <c r="O2040" s="2">
        <f>IF(Tabla1[[#This Row],[Mov]]="VNT",Tabla1[[#This Row],[Sale]]-Tabla1[[#This Row],[Cost]],-Tabla1[[#This Row],[Cost]]*Tabla1[[#This Row],[Cant]])</f>
        <v>650</v>
      </c>
      <c r="P2040" s="8">
        <f>IF(Tabla1[[#This Row],[Mov]]="VNT",-Tabla1[[#This Row],[Cant]],Tabla1[[#This Row],[Cant]])</f>
        <v>-1</v>
      </c>
      <c r="Q2040" s="8">
        <f>DAY(Tabla1[[#This Row],[Date]])</f>
        <v>9</v>
      </c>
      <c r="R2040" s="8">
        <f>MONTH(Tabla1[[#This Row],[Date]])</f>
        <v>8</v>
      </c>
      <c r="S2040" s="8">
        <f>YEAR(Tabla1[[#This Row],[Date]])</f>
        <v>2022</v>
      </c>
    </row>
    <row r="2041" spans="1:19" x14ac:dyDescent="0.2">
      <c r="A2041">
        <v>2040</v>
      </c>
      <c r="B2041" s="1">
        <v>44782</v>
      </c>
      <c r="C2041" t="s">
        <v>260</v>
      </c>
      <c r="D2041" t="s">
        <v>801</v>
      </c>
      <c r="E2041">
        <v>1</v>
      </c>
      <c r="F2041" t="s">
        <v>116</v>
      </c>
      <c r="G2041" t="s">
        <v>382</v>
      </c>
      <c r="H2041" t="s">
        <v>514</v>
      </c>
      <c r="M2041" s="2">
        <v>14020</v>
      </c>
      <c r="N2041" s="2">
        <v>15000</v>
      </c>
      <c r="O2041" s="2">
        <f>IF(Tabla1[[#This Row],[Mov]]="VNT",Tabla1[[#This Row],[Sale]]-Tabla1[[#This Row],[Cost]],-Tabla1[[#This Row],[Cost]]*Tabla1[[#This Row],[Cant]])</f>
        <v>980</v>
      </c>
      <c r="P2041" s="8">
        <f>IF(Tabla1[[#This Row],[Mov]]="VNT",-Tabla1[[#This Row],[Cant]],Tabla1[[#This Row],[Cant]])</f>
        <v>-1</v>
      </c>
      <c r="Q2041" s="8">
        <f>DAY(Tabla1[[#This Row],[Date]])</f>
        <v>9</v>
      </c>
      <c r="R2041" s="8">
        <f>MONTH(Tabla1[[#This Row],[Date]])</f>
        <v>8</v>
      </c>
      <c r="S2041" s="8">
        <f>YEAR(Tabla1[[#This Row],[Date]])</f>
        <v>2022</v>
      </c>
    </row>
    <row r="2042" spans="1:19" x14ac:dyDescent="0.2">
      <c r="A2042">
        <v>2041</v>
      </c>
      <c r="B2042" s="1">
        <v>44782</v>
      </c>
      <c r="C2042" t="s">
        <v>260</v>
      </c>
      <c r="D2042" t="s">
        <v>332</v>
      </c>
      <c r="E2042">
        <v>1</v>
      </c>
      <c r="F2042" t="s">
        <v>26</v>
      </c>
      <c r="G2042" t="s">
        <v>276</v>
      </c>
      <c r="H2042" t="s">
        <v>172</v>
      </c>
      <c r="I2042" t="s">
        <v>16</v>
      </c>
      <c r="M2042" s="2">
        <v>9000</v>
      </c>
      <c r="N2042" s="2">
        <v>19000</v>
      </c>
      <c r="O2042" s="2">
        <f>IF(Tabla1[[#This Row],[Mov]]="VNT",Tabla1[[#This Row],[Sale]]-Tabla1[[#This Row],[Cost]],-Tabla1[[#This Row],[Cost]]*Tabla1[[#This Row],[Cant]])</f>
        <v>10000</v>
      </c>
      <c r="P2042" s="8">
        <f>IF(Tabla1[[#This Row],[Mov]]="VNT",-Tabla1[[#This Row],[Cant]],Tabla1[[#This Row],[Cant]])</f>
        <v>-1</v>
      </c>
      <c r="Q2042" s="8">
        <f>DAY(Tabla1[[#This Row],[Date]])</f>
        <v>9</v>
      </c>
      <c r="R2042" s="8">
        <f>MONTH(Tabla1[[#This Row],[Date]])</f>
        <v>8</v>
      </c>
      <c r="S2042" s="8">
        <f>YEAR(Tabla1[[#This Row],[Date]])</f>
        <v>2022</v>
      </c>
    </row>
    <row r="2043" spans="1:19" x14ac:dyDescent="0.2">
      <c r="A2043">
        <v>2042</v>
      </c>
      <c r="B2043" s="1">
        <v>44782</v>
      </c>
      <c r="C2043" t="s">
        <v>260</v>
      </c>
      <c r="D2043" t="s">
        <v>332</v>
      </c>
      <c r="E2043">
        <v>1</v>
      </c>
      <c r="F2043" t="s">
        <v>455</v>
      </c>
      <c r="G2043" t="s">
        <v>347</v>
      </c>
      <c r="H2043" t="s">
        <v>456</v>
      </c>
      <c r="M2043" s="2">
        <v>1000</v>
      </c>
      <c r="N2043" s="2">
        <v>3000</v>
      </c>
      <c r="O2043" s="2">
        <f>IF(Tabla1[[#This Row],[Mov]]="VNT",Tabla1[[#This Row],[Sale]]-Tabla1[[#This Row],[Cost]],-Tabla1[[#This Row],[Cost]]*Tabla1[[#This Row],[Cant]])</f>
        <v>2000</v>
      </c>
      <c r="P2043" s="8">
        <f>IF(Tabla1[[#This Row],[Mov]]="VNT",-Tabla1[[#This Row],[Cant]],Tabla1[[#This Row],[Cant]])</f>
        <v>-1</v>
      </c>
      <c r="Q2043" s="8">
        <f>DAY(Tabla1[[#This Row],[Date]])</f>
        <v>9</v>
      </c>
      <c r="R2043" s="8">
        <f>MONTH(Tabla1[[#This Row],[Date]])</f>
        <v>8</v>
      </c>
      <c r="S2043" s="8">
        <f>YEAR(Tabla1[[#This Row],[Date]])</f>
        <v>2022</v>
      </c>
    </row>
    <row r="2044" spans="1:19" x14ac:dyDescent="0.2">
      <c r="A2044">
        <v>2043</v>
      </c>
      <c r="B2044" s="1">
        <v>44782</v>
      </c>
      <c r="C2044" t="s">
        <v>260</v>
      </c>
      <c r="D2044" t="s">
        <v>332</v>
      </c>
      <c r="E2044">
        <v>1</v>
      </c>
      <c r="F2044" t="s">
        <v>455</v>
      </c>
      <c r="G2044" t="s">
        <v>564</v>
      </c>
      <c r="H2044" t="s">
        <v>601</v>
      </c>
      <c r="M2044" s="2">
        <v>1000</v>
      </c>
      <c r="N2044" s="2">
        <v>3000</v>
      </c>
      <c r="O2044" s="2">
        <f>IF(Tabla1[[#This Row],[Mov]]="VNT",Tabla1[[#This Row],[Sale]]-Tabla1[[#This Row],[Cost]],-Tabla1[[#This Row],[Cost]]*Tabla1[[#This Row],[Cant]])</f>
        <v>2000</v>
      </c>
      <c r="P2044" s="8">
        <f>IF(Tabla1[[#This Row],[Mov]]="VNT",-Tabla1[[#This Row],[Cant]],Tabla1[[#This Row],[Cant]])</f>
        <v>-1</v>
      </c>
      <c r="Q2044" s="8">
        <f>DAY(Tabla1[[#This Row],[Date]])</f>
        <v>9</v>
      </c>
      <c r="R2044" s="8">
        <f>MONTH(Tabla1[[#This Row],[Date]])</f>
        <v>8</v>
      </c>
      <c r="S2044" s="8">
        <f>YEAR(Tabla1[[#This Row],[Date]])</f>
        <v>2022</v>
      </c>
    </row>
    <row r="2045" spans="1:19" x14ac:dyDescent="0.2">
      <c r="A2045">
        <v>2044</v>
      </c>
      <c r="B2045" s="1">
        <v>44782</v>
      </c>
      <c r="C2045" t="s">
        <v>260</v>
      </c>
      <c r="D2045" t="s">
        <v>332</v>
      </c>
      <c r="E2045">
        <v>1</v>
      </c>
      <c r="F2045" t="s">
        <v>225</v>
      </c>
      <c r="G2045" t="s">
        <v>272</v>
      </c>
      <c r="H2045" t="s">
        <v>1207</v>
      </c>
      <c r="M2045" s="2">
        <v>1100</v>
      </c>
      <c r="N2045" s="2">
        <v>10000</v>
      </c>
      <c r="O2045" s="2">
        <f>IF(Tabla1[[#This Row],[Mov]]="VNT",Tabla1[[#This Row],[Sale]]-Tabla1[[#This Row],[Cost]],-Tabla1[[#This Row],[Cost]]*Tabla1[[#This Row],[Cant]])</f>
        <v>8900</v>
      </c>
      <c r="P2045" s="8">
        <f>IF(Tabla1[[#This Row],[Mov]]="VNT",-Tabla1[[#This Row],[Cant]],Tabla1[[#This Row],[Cant]])</f>
        <v>-1</v>
      </c>
      <c r="Q2045" s="8">
        <f>DAY(Tabla1[[#This Row],[Date]])</f>
        <v>9</v>
      </c>
      <c r="R2045" s="8">
        <f>MONTH(Tabla1[[#This Row],[Date]])</f>
        <v>8</v>
      </c>
      <c r="S2045" s="8">
        <f>YEAR(Tabla1[[#This Row],[Date]])</f>
        <v>2022</v>
      </c>
    </row>
    <row r="2046" spans="1:19" x14ac:dyDescent="0.2">
      <c r="A2046">
        <v>2045</v>
      </c>
      <c r="B2046" s="1">
        <v>44782</v>
      </c>
      <c r="C2046" t="s">
        <v>260</v>
      </c>
      <c r="D2046" t="s">
        <v>332</v>
      </c>
      <c r="E2046">
        <v>1</v>
      </c>
      <c r="F2046" t="s">
        <v>455</v>
      </c>
      <c r="G2046" t="s">
        <v>347</v>
      </c>
      <c r="H2046" t="s">
        <v>456</v>
      </c>
      <c r="M2046" s="2">
        <v>1000</v>
      </c>
      <c r="N2046" s="2">
        <v>3000</v>
      </c>
      <c r="O2046" s="2">
        <f>IF(Tabla1[[#This Row],[Mov]]="VNT",Tabla1[[#This Row],[Sale]]-Tabla1[[#This Row],[Cost]],-Tabla1[[#This Row],[Cost]]*Tabla1[[#This Row],[Cant]])</f>
        <v>2000</v>
      </c>
      <c r="P2046" s="8">
        <f>IF(Tabla1[[#This Row],[Mov]]="VNT",-Tabla1[[#This Row],[Cant]],Tabla1[[#This Row],[Cant]])</f>
        <v>-1</v>
      </c>
      <c r="Q2046" s="8">
        <f>DAY(Tabla1[[#This Row],[Date]])</f>
        <v>9</v>
      </c>
      <c r="R2046" s="8">
        <f>MONTH(Tabla1[[#This Row],[Date]])</f>
        <v>8</v>
      </c>
      <c r="S2046" s="8">
        <f>YEAR(Tabla1[[#This Row],[Date]])</f>
        <v>2022</v>
      </c>
    </row>
    <row r="2047" spans="1:19" x14ac:dyDescent="0.2">
      <c r="A2047">
        <v>2046</v>
      </c>
      <c r="B2047" s="1">
        <v>44782</v>
      </c>
      <c r="C2047" t="s">
        <v>260</v>
      </c>
      <c r="D2047" t="s">
        <v>332</v>
      </c>
      <c r="E2047">
        <v>1</v>
      </c>
      <c r="F2047" t="s">
        <v>116</v>
      </c>
      <c r="G2047" t="s">
        <v>347</v>
      </c>
      <c r="H2047" t="s">
        <v>518</v>
      </c>
      <c r="M2047" s="2">
        <v>5610</v>
      </c>
      <c r="N2047" s="2">
        <v>6000</v>
      </c>
      <c r="O2047" s="2">
        <f>IF(Tabla1[[#This Row],[Mov]]="VNT",Tabla1[[#This Row],[Sale]]-Tabla1[[#This Row],[Cost]],-Tabla1[[#This Row],[Cost]]*Tabla1[[#This Row],[Cant]])</f>
        <v>390</v>
      </c>
      <c r="P2047" s="8">
        <f>IF(Tabla1[[#This Row],[Mov]]="VNT",-Tabla1[[#This Row],[Cant]],Tabla1[[#This Row],[Cant]])</f>
        <v>-1</v>
      </c>
      <c r="Q2047" s="8">
        <f>DAY(Tabla1[[#This Row],[Date]])</f>
        <v>9</v>
      </c>
      <c r="R2047" s="8">
        <f>MONTH(Tabla1[[#This Row],[Date]])</f>
        <v>8</v>
      </c>
      <c r="S2047" s="8">
        <f>YEAR(Tabla1[[#This Row],[Date]])</f>
        <v>2022</v>
      </c>
    </row>
    <row r="2048" spans="1:19" x14ac:dyDescent="0.2">
      <c r="A2048">
        <v>2047</v>
      </c>
      <c r="B2048" s="1">
        <v>44782</v>
      </c>
      <c r="C2048" t="s">
        <v>260</v>
      </c>
      <c r="D2048" t="s">
        <v>332</v>
      </c>
      <c r="E2048">
        <v>1</v>
      </c>
      <c r="F2048" t="s">
        <v>116</v>
      </c>
      <c r="G2048" t="s">
        <v>382</v>
      </c>
      <c r="H2048" t="s">
        <v>514</v>
      </c>
      <c r="M2048" s="2">
        <v>2805</v>
      </c>
      <c r="N2048" s="2">
        <v>3000</v>
      </c>
      <c r="O2048" s="2">
        <f>IF(Tabla1[[#This Row],[Mov]]="VNT",Tabla1[[#This Row],[Sale]]-Tabla1[[#This Row],[Cost]],-Tabla1[[#This Row],[Cost]]*Tabla1[[#This Row],[Cant]])</f>
        <v>195</v>
      </c>
      <c r="P2048" s="8">
        <f>IF(Tabla1[[#This Row],[Mov]]="VNT",-Tabla1[[#This Row],[Cant]],Tabla1[[#This Row],[Cant]])</f>
        <v>-1</v>
      </c>
      <c r="Q2048" s="8">
        <f>DAY(Tabla1[[#This Row],[Date]])</f>
        <v>9</v>
      </c>
      <c r="R2048" s="8">
        <f>MONTH(Tabla1[[#This Row],[Date]])</f>
        <v>8</v>
      </c>
      <c r="S2048" s="8">
        <f>YEAR(Tabla1[[#This Row],[Date]])</f>
        <v>2022</v>
      </c>
    </row>
    <row r="2049" spans="1:19" x14ac:dyDescent="0.2">
      <c r="A2049">
        <v>2048</v>
      </c>
      <c r="B2049" s="1">
        <v>44783</v>
      </c>
      <c r="C2049" t="s">
        <v>260</v>
      </c>
      <c r="D2049" t="s">
        <v>332</v>
      </c>
      <c r="E2049">
        <v>1</v>
      </c>
      <c r="F2049" t="s">
        <v>15</v>
      </c>
      <c r="G2049" t="s">
        <v>266</v>
      </c>
      <c r="H2049" t="s">
        <v>167</v>
      </c>
      <c r="I2049" t="s">
        <v>168</v>
      </c>
      <c r="M2049" s="2">
        <v>4000</v>
      </c>
      <c r="N2049" s="2">
        <v>12000</v>
      </c>
      <c r="O2049" s="2">
        <f>IF(Tabla1[[#This Row],[Mov]]="VNT",Tabla1[[#This Row],[Sale]]-Tabla1[[#This Row],[Cost]],-Tabla1[[#This Row],[Cost]]*Tabla1[[#This Row],[Cant]])</f>
        <v>8000</v>
      </c>
      <c r="P2049" s="8">
        <f>IF(Tabla1[[#This Row],[Mov]]="VNT",-Tabla1[[#This Row],[Cant]],Tabla1[[#This Row],[Cant]])</f>
        <v>-1</v>
      </c>
      <c r="Q2049" s="8">
        <f>DAY(Tabla1[[#This Row],[Date]])</f>
        <v>10</v>
      </c>
      <c r="R2049" s="8">
        <f>MONTH(Tabla1[[#This Row],[Date]])</f>
        <v>8</v>
      </c>
      <c r="S2049" s="8">
        <f>YEAR(Tabla1[[#This Row],[Date]])</f>
        <v>2022</v>
      </c>
    </row>
    <row r="2050" spans="1:19" x14ac:dyDescent="0.2">
      <c r="A2050">
        <v>2049</v>
      </c>
      <c r="B2050" s="1">
        <v>44783</v>
      </c>
      <c r="C2050" t="s">
        <v>260</v>
      </c>
      <c r="D2050" t="s">
        <v>332</v>
      </c>
      <c r="E2050">
        <v>1</v>
      </c>
      <c r="F2050" t="s">
        <v>21</v>
      </c>
      <c r="G2050" t="s">
        <v>263</v>
      </c>
      <c r="H2050" t="s">
        <v>839</v>
      </c>
      <c r="M2050" s="2">
        <v>5000</v>
      </c>
      <c r="N2050" s="2">
        <v>18000</v>
      </c>
      <c r="O2050" s="2">
        <f>IF(Tabla1[[#This Row],[Mov]]="VNT",Tabla1[[#This Row],[Sale]]-Tabla1[[#This Row],[Cost]],-Tabla1[[#This Row],[Cost]]*Tabla1[[#This Row],[Cant]])</f>
        <v>13000</v>
      </c>
      <c r="P2050" s="8">
        <f>IF(Tabla1[[#This Row],[Mov]]="VNT",-Tabla1[[#This Row],[Cant]],Tabla1[[#This Row],[Cant]])</f>
        <v>-1</v>
      </c>
      <c r="Q2050" s="8">
        <f>DAY(Tabla1[[#This Row],[Date]])</f>
        <v>10</v>
      </c>
      <c r="R2050" s="8">
        <f>MONTH(Tabla1[[#This Row],[Date]])</f>
        <v>8</v>
      </c>
      <c r="S2050" s="8">
        <f>YEAR(Tabla1[[#This Row],[Date]])</f>
        <v>2022</v>
      </c>
    </row>
    <row r="2051" spans="1:19" x14ac:dyDescent="0.2">
      <c r="A2051">
        <v>2050</v>
      </c>
      <c r="B2051" s="1">
        <v>44783</v>
      </c>
      <c r="C2051" t="s">
        <v>260</v>
      </c>
      <c r="D2051" t="s">
        <v>332</v>
      </c>
      <c r="E2051">
        <v>1</v>
      </c>
      <c r="F2051" t="s">
        <v>628</v>
      </c>
      <c r="G2051" t="s">
        <v>266</v>
      </c>
      <c r="H2051" t="s">
        <v>1208</v>
      </c>
      <c r="M2051" s="2">
        <v>9000</v>
      </c>
      <c r="N2051" s="2">
        <v>20000</v>
      </c>
      <c r="O2051" s="2">
        <f>IF(Tabla1[[#This Row],[Mov]]="VNT",Tabla1[[#This Row],[Sale]]-Tabla1[[#This Row],[Cost]],-Tabla1[[#This Row],[Cost]]*Tabla1[[#This Row],[Cant]])</f>
        <v>11000</v>
      </c>
      <c r="P2051" s="8">
        <f>IF(Tabla1[[#This Row],[Mov]]="VNT",-Tabla1[[#This Row],[Cant]],Tabla1[[#This Row],[Cant]])</f>
        <v>-1</v>
      </c>
      <c r="Q2051" s="8">
        <f>DAY(Tabla1[[#This Row],[Date]])</f>
        <v>10</v>
      </c>
      <c r="R2051" s="8">
        <f>MONTH(Tabla1[[#This Row],[Date]])</f>
        <v>8</v>
      </c>
      <c r="S2051" s="8">
        <f>YEAR(Tabla1[[#This Row],[Date]])</f>
        <v>2022</v>
      </c>
    </row>
    <row r="2052" spans="1:19" x14ac:dyDescent="0.2">
      <c r="A2052">
        <v>2051</v>
      </c>
      <c r="B2052" s="1">
        <v>44783</v>
      </c>
      <c r="C2052" t="s">
        <v>260</v>
      </c>
      <c r="D2052" t="s">
        <v>332</v>
      </c>
      <c r="E2052">
        <v>1</v>
      </c>
      <c r="F2052" t="s">
        <v>116</v>
      </c>
      <c r="G2052" t="s">
        <v>347</v>
      </c>
      <c r="H2052" t="s">
        <v>518</v>
      </c>
      <c r="M2052" s="2">
        <v>5610</v>
      </c>
      <c r="N2052" s="2">
        <v>6000</v>
      </c>
      <c r="O2052" s="2">
        <f>IF(Tabla1[[#This Row],[Mov]]="VNT",Tabla1[[#This Row],[Sale]]-Tabla1[[#This Row],[Cost]],-Tabla1[[#This Row],[Cost]]*Tabla1[[#This Row],[Cant]])</f>
        <v>390</v>
      </c>
      <c r="P2052" s="8">
        <f>IF(Tabla1[[#This Row],[Mov]]="VNT",-Tabla1[[#This Row],[Cant]],Tabla1[[#This Row],[Cant]])</f>
        <v>-1</v>
      </c>
      <c r="Q2052" s="8">
        <f>DAY(Tabla1[[#This Row],[Date]])</f>
        <v>10</v>
      </c>
      <c r="R2052" s="8">
        <f>MONTH(Tabla1[[#This Row],[Date]])</f>
        <v>8</v>
      </c>
      <c r="S2052" s="8">
        <f>YEAR(Tabla1[[#This Row],[Date]])</f>
        <v>2022</v>
      </c>
    </row>
    <row r="2053" spans="1:19" x14ac:dyDescent="0.2">
      <c r="A2053">
        <v>2052</v>
      </c>
      <c r="B2053" s="1">
        <v>44783</v>
      </c>
      <c r="C2053" t="s">
        <v>260</v>
      </c>
      <c r="D2053" t="s">
        <v>332</v>
      </c>
      <c r="E2053">
        <v>1</v>
      </c>
      <c r="F2053" t="s">
        <v>458</v>
      </c>
      <c r="G2053" t="s">
        <v>847</v>
      </c>
      <c r="H2053" t="s">
        <v>1209</v>
      </c>
      <c r="M2053" s="2">
        <v>0</v>
      </c>
      <c r="N2053" s="2">
        <v>5000</v>
      </c>
      <c r="O2053" s="2">
        <f>IF(Tabla1[[#This Row],[Mov]]="VNT",Tabla1[[#This Row],[Sale]]-Tabla1[[#This Row],[Cost]],-Tabla1[[#This Row],[Cost]]*Tabla1[[#This Row],[Cant]])</f>
        <v>5000</v>
      </c>
      <c r="P2053" s="8">
        <f>IF(Tabla1[[#This Row],[Mov]]="VNT",-Tabla1[[#This Row],[Cant]],Tabla1[[#This Row],[Cant]])</f>
        <v>-1</v>
      </c>
      <c r="Q2053" s="8">
        <f>DAY(Tabla1[[#This Row],[Date]])</f>
        <v>10</v>
      </c>
      <c r="R2053" s="8">
        <f>MONTH(Tabla1[[#This Row],[Date]])</f>
        <v>8</v>
      </c>
      <c r="S2053" s="8">
        <f>YEAR(Tabla1[[#This Row],[Date]])</f>
        <v>2022</v>
      </c>
    </row>
    <row r="2054" spans="1:19" x14ac:dyDescent="0.2">
      <c r="A2054">
        <v>2053</v>
      </c>
      <c r="B2054" s="1">
        <v>44783</v>
      </c>
      <c r="C2054" t="s">
        <v>260</v>
      </c>
      <c r="D2054" t="s">
        <v>332</v>
      </c>
      <c r="E2054">
        <v>1</v>
      </c>
      <c r="F2054" t="s">
        <v>225</v>
      </c>
      <c r="G2054" t="s">
        <v>263</v>
      </c>
      <c r="H2054" t="s">
        <v>1210</v>
      </c>
      <c r="M2054" s="2">
        <v>1100</v>
      </c>
      <c r="N2054" s="2">
        <v>10000</v>
      </c>
      <c r="O2054" s="2">
        <f>IF(Tabla1[[#This Row],[Mov]]="VNT",Tabla1[[#This Row],[Sale]]-Tabla1[[#This Row],[Cost]],-Tabla1[[#This Row],[Cost]]*Tabla1[[#This Row],[Cant]])</f>
        <v>8900</v>
      </c>
      <c r="P2054" s="8">
        <f>IF(Tabla1[[#This Row],[Mov]]="VNT",-Tabla1[[#This Row],[Cant]],Tabla1[[#This Row],[Cant]])</f>
        <v>-1</v>
      </c>
      <c r="Q2054" s="8">
        <f>DAY(Tabla1[[#This Row],[Date]])</f>
        <v>10</v>
      </c>
      <c r="R2054" s="8">
        <f>MONTH(Tabla1[[#This Row],[Date]])</f>
        <v>8</v>
      </c>
      <c r="S2054" s="8">
        <f>YEAR(Tabla1[[#This Row],[Date]])</f>
        <v>2022</v>
      </c>
    </row>
    <row r="2055" spans="1:19" x14ac:dyDescent="0.2">
      <c r="A2055">
        <v>2054</v>
      </c>
      <c r="B2055" s="1">
        <v>44782</v>
      </c>
      <c r="C2055" t="s">
        <v>261</v>
      </c>
      <c r="D2055" t="s">
        <v>892</v>
      </c>
      <c r="E2055">
        <v>1</v>
      </c>
      <c r="F2055" t="s">
        <v>1192</v>
      </c>
      <c r="G2055" t="s">
        <v>272</v>
      </c>
      <c r="H2055" t="s">
        <v>252</v>
      </c>
      <c r="M2055" s="2">
        <v>13000</v>
      </c>
      <c r="N2055" s="2">
        <v>25000</v>
      </c>
      <c r="O2055" s="2">
        <f>IF(Tabla1[[#This Row],[Mov]]="VNT",Tabla1[[#This Row],[Sale]]-Tabla1[[#This Row],[Cost]],-Tabla1[[#This Row],[Cost]]*Tabla1[[#This Row],[Cant]])</f>
        <v>-13000</v>
      </c>
      <c r="P2055" s="8">
        <f>IF(Tabla1[[#This Row],[Mov]]="VNT",-Tabla1[[#This Row],[Cant]],Tabla1[[#This Row],[Cant]])</f>
        <v>1</v>
      </c>
      <c r="Q2055" s="8">
        <f>DAY(Tabla1[[#This Row],[Date]])</f>
        <v>9</v>
      </c>
      <c r="R2055" s="8">
        <f>MONTH(Tabla1[[#This Row],[Date]])</f>
        <v>8</v>
      </c>
      <c r="S2055" s="8">
        <f>YEAR(Tabla1[[#This Row],[Date]])</f>
        <v>2022</v>
      </c>
    </row>
    <row r="2056" spans="1:19" x14ac:dyDescent="0.2">
      <c r="A2056">
        <v>2055</v>
      </c>
      <c r="B2056" s="1">
        <v>44783</v>
      </c>
      <c r="C2056" t="s">
        <v>260</v>
      </c>
      <c r="D2056" t="s">
        <v>332</v>
      </c>
      <c r="E2056">
        <v>1</v>
      </c>
      <c r="F2056" t="s">
        <v>198</v>
      </c>
      <c r="G2056" t="s">
        <v>1011</v>
      </c>
      <c r="H2056" t="s">
        <v>984</v>
      </c>
      <c r="M2056" s="2">
        <v>48000</v>
      </c>
      <c r="N2056" s="2">
        <v>63000</v>
      </c>
      <c r="O2056" s="2">
        <f>IF(Tabla1[[#This Row],[Mov]]="VNT",Tabla1[[#This Row],[Sale]]-Tabla1[[#This Row],[Cost]],-Tabla1[[#This Row],[Cost]]*Tabla1[[#This Row],[Cant]])</f>
        <v>15000</v>
      </c>
      <c r="P2056" s="8">
        <f>IF(Tabla1[[#This Row],[Mov]]="VNT",-Tabla1[[#This Row],[Cant]],Tabla1[[#This Row],[Cant]])</f>
        <v>-1</v>
      </c>
      <c r="Q2056" s="8">
        <f>DAY(Tabla1[[#This Row],[Date]])</f>
        <v>10</v>
      </c>
      <c r="R2056" s="8">
        <f>MONTH(Tabla1[[#This Row],[Date]])</f>
        <v>8</v>
      </c>
      <c r="S2056" s="8">
        <f>YEAR(Tabla1[[#This Row],[Date]])</f>
        <v>2022</v>
      </c>
    </row>
    <row r="2057" spans="1:19" x14ac:dyDescent="0.2">
      <c r="A2057">
        <v>2056</v>
      </c>
      <c r="B2057" s="1">
        <v>44783</v>
      </c>
      <c r="C2057" t="s">
        <v>260</v>
      </c>
      <c r="D2057" t="s">
        <v>332</v>
      </c>
      <c r="E2057">
        <v>1</v>
      </c>
      <c r="F2057" t="s">
        <v>26</v>
      </c>
      <c r="G2057" t="s">
        <v>264</v>
      </c>
      <c r="H2057" t="s">
        <v>20</v>
      </c>
      <c r="M2057" s="2">
        <v>9500</v>
      </c>
      <c r="N2057" s="2">
        <v>20000</v>
      </c>
      <c r="O2057" s="2">
        <f>IF(Tabla1[[#This Row],[Mov]]="VNT",Tabla1[[#This Row],[Sale]]-Tabla1[[#This Row],[Cost]],-Tabla1[[#This Row],[Cost]]*Tabla1[[#This Row],[Cant]])</f>
        <v>10500</v>
      </c>
      <c r="P2057" s="8">
        <f>IF(Tabla1[[#This Row],[Mov]]="VNT",-Tabla1[[#This Row],[Cant]],Tabla1[[#This Row],[Cant]])</f>
        <v>-1</v>
      </c>
      <c r="Q2057" s="8">
        <f>DAY(Tabla1[[#This Row],[Date]])</f>
        <v>10</v>
      </c>
      <c r="R2057" s="8">
        <f>MONTH(Tabla1[[#This Row],[Date]])</f>
        <v>8</v>
      </c>
      <c r="S2057" s="8">
        <f>YEAR(Tabla1[[#This Row],[Date]])</f>
        <v>2022</v>
      </c>
    </row>
    <row r="2058" spans="1:19" x14ac:dyDescent="0.2">
      <c r="A2058">
        <v>2057</v>
      </c>
      <c r="B2058" s="1">
        <v>44783</v>
      </c>
      <c r="C2058" t="s">
        <v>260</v>
      </c>
      <c r="D2058" t="s">
        <v>332</v>
      </c>
      <c r="E2058">
        <v>1</v>
      </c>
      <c r="F2058" t="s">
        <v>195</v>
      </c>
      <c r="G2058" t="s">
        <v>197</v>
      </c>
      <c r="H2058" t="s">
        <v>196</v>
      </c>
      <c r="M2058" s="2">
        <v>45000</v>
      </c>
      <c r="N2058" s="2">
        <v>70000</v>
      </c>
      <c r="O2058" s="2">
        <f>IF(Tabla1[[#This Row],[Mov]]="VNT",Tabla1[[#This Row],[Sale]]-Tabla1[[#This Row],[Cost]],-Tabla1[[#This Row],[Cost]]*Tabla1[[#This Row],[Cant]])</f>
        <v>25000</v>
      </c>
      <c r="P2058" s="8">
        <f>IF(Tabla1[[#This Row],[Mov]]="VNT",-Tabla1[[#This Row],[Cant]],Tabla1[[#This Row],[Cant]])</f>
        <v>-1</v>
      </c>
      <c r="Q2058" s="8">
        <f>DAY(Tabla1[[#This Row],[Date]])</f>
        <v>10</v>
      </c>
      <c r="R2058" s="8">
        <f>MONTH(Tabla1[[#This Row],[Date]])</f>
        <v>8</v>
      </c>
      <c r="S2058" s="8">
        <f>YEAR(Tabla1[[#This Row],[Date]])</f>
        <v>2022</v>
      </c>
    </row>
    <row r="2059" spans="1:19" x14ac:dyDescent="0.2">
      <c r="A2059">
        <v>2058</v>
      </c>
      <c r="B2059" s="1">
        <v>44783</v>
      </c>
      <c r="C2059" t="s">
        <v>260</v>
      </c>
      <c r="D2059" t="s">
        <v>332</v>
      </c>
      <c r="E2059">
        <v>1</v>
      </c>
      <c r="F2059" t="s">
        <v>21</v>
      </c>
      <c r="G2059" t="s">
        <v>272</v>
      </c>
      <c r="H2059" t="s">
        <v>24</v>
      </c>
      <c r="M2059" s="2">
        <v>3500</v>
      </c>
      <c r="N2059" s="2">
        <v>12000</v>
      </c>
      <c r="O2059" s="2">
        <f>IF(Tabla1[[#This Row],[Mov]]="VNT",Tabla1[[#This Row],[Sale]]-Tabla1[[#This Row],[Cost]],-Tabla1[[#This Row],[Cost]]*Tabla1[[#This Row],[Cant]])</f>
        <v>8500</v>
      </c>
      <c r="P2059" s="8">
        <f>IF(Tabla1[[#This Row],[Mov]]="VNT",-Tabla1[[#This Row],[Cant]],Tabla1[[#This Row],[Cant]])</f>
        <v>-1</v>
      </c>
      <c r="Q2059" s="8">
        <f>DAY(Tabla1[[#This Row],[Date]])</f>
        <v>10</v>
      </c>
      <c r="R2059" s="8">
        <f>MONTH(Tabla1[[#This Row],[Date]])</f>
        <v>8</v>
      </c>
      <c r="S2059" s="8">
        <f>YEAR(Tabla1[[#This Row],[Date]])</f>
        <v>2022</v>
      </c>
    </row>
    <row r="2060" spans="1:19" x14ac:dyDescent="0.2">
      <c r="A2060">
        <v>2059</v>
      </c>
      <c r="B2060" s="1">
        <v>44783</v>
      </c>
      <c r="C2060" t="s">
        <v>260</v>
      </c>
      <c r="D2060" t="s">
        <v>332</v>
      </c>
      <c r="E2060">
        <v>1</v>
      </c>
      <c r="F2060" t="s">
        <v>116</v>
      </c>
      <c r="G2060" t="s">
        <v>347</v>
      </c>
      <c r="H2060" t="s">
        <v>518</v>
      </c>
      <c r="M2060" s="2">
        <v>9350</v>
      </c>
      <c r="N2060" s="2">
        <v>10000</v>
      </c>
      <c r="O2060" s="2">
        <f>IF(Tabla1[[#This Row],[Mov]]="VNT",Tabla1[[#This Row],[Sale]]-Tabla1[[#This Row],[Cost]],-Tabla1[[#This Row],[Cost]]*Tabla1[[#This Row],[Cant]])</f>
        <v>650</v>
      </c>
      <c r="P2060" s="8">
        <f>IF(Tabla1[[#This Row],[Mov]]="VNT",-Tabla1[[#This Row],[Cant]],Tabla1[[#This Row],[Cant]])</f>
        <v>-1</v>
      </c>
      <c r="Q2060" s="8">
        <f>DAY(Tabla1[[#This Row],[Date]])</f>
        <v>10</v>
      </c>
      <c r="R2060" s="8">
        <f>MONTH(Tabla1[[#This Row],[Date]])</f>
        <v>8</v>
      </c>
      <c r="S2060" s="8">
        <f>YEAR(Tabla1[[#This Row],[Date]])</f>
        <v>2022</v>
      </c>
    </row>
    <row r="2061" spans="1:19" x14ac:dyDescent="0.2">
      <c r="A2061">
        <v>2060</v>
      </c>
      <c r="B2061" s="1">
        <v>44783</v>
      </c>
      <c r="C2061" t="s">
        <v>260</v>
      </c>
      <c r="D2061" t="s">
        <v>332</v>
      </c>
      <c r="E2061">
        <v>1</v>
      </c>
      <c r="F2061" t="s">
        <v>116</v>
      </c>
      <c r="G2061" t="s">
        <v>564</v>
      </c>
      <c r="H2061" t="s">
        <v>565</v>
      </c>
      <c r="M2061" s="2">
        <v>2805</v>
      </c>
      <c r="N2061" s="2">
        <v>3000</v>
      </c>
      <c r="O2061" s="2">
        <f>IF(Tabla1[[#This Row],[Mov]]="VNT",Tabla1[[#This Row],[Sale]]-Tabla1[[#This Row],[Cost]],-Tabla1[[#This Row],[Cost]]*Tabla1[[#This Row],[Cant]])</f>
        <v>195</v>
      </c>
      <c r="P2061" s="8">
        <f>IF(Tabla1[[#This Row],[Mov]]="VNT",-Tabla1[[#This Row],[Cant]],Tabla1[[#This Row],[Cant]])</f>
        <v>-1</v>
      </c>
      <c r="Q2061" s="8">
        <f>DAY(Tabla1[[#This Row],[Date]])</f>
        <v>10</v>
      </c>
      <c r="R2061" s="8">
        <f>MONTH(Tabla1[[#This Row],[Date]])</f>
        <v>8</v>
      </c>
      <c r="S2061" s="8">
        <f>YEAR(Tabla1[[#This Row],[Date]])</f>
        <v>2022</v>
      </c>
    </row>
    <row r="2062" spans="1:19" x14ac:dyDescent="0.2">
      <c r="A2062">
        <v>2061</v>
      </c>
      <c r="B2062" s="1">
        <v>44784</v>
      </c>
      <c r="C2062" t="s">
        <v>260</v>
      </c>
      <c r="D2062" t="s">
        <v>332</v>
      </c>
      <c r="E2062">
        <v>1</v>
      </c>
      <c r="F2062" t="s">
        <v>458</v>
      </c>
      <c r="G2062" t="s">
        <v>284</v>
      </c>
      <c r="H2062" t="s">
        <v>1212</v>
      </c>
      <c r="M2062" s="2">
        <v>0</v>
      </c>
      <c r="N2062" s="2">
        <v>2000</v>
      </c>
      <c r="O2062" s="2">
        <f>IF(Tabla1[[#This Row],[Mov]]="VNT",Tabla1[[#This Row],[Sale]]-Tabla1[[#This Row],[Cost]],-Tabla1[[#This Row],[Cost]]*Tabla1[[#This Row],[Cant]])</f>
        <v>2000</v>
      </c>
      <c r="P2062" s="8">
        <f>IF(Tabla1[[#This Row],[Mov]]="VNT",-Tabla1[[#This Row],[Cant]],Tabla1[[#This Row],[Cant]])</f>
        <v>-1</v>
      </c>
      <c r="Q2062" s="8">
        <f>DAY(Tabla1[[#This Row],[Date]])</f>
        <v>11</v>
      </c>
      <c r="R2062" s="8">
        <f>MONTH(Tabla1[[#This Row],[Date]])</f>
        <v>8</v>
      </c>
      <c r="S2062" s="8">
        <f>YEAR(Tabla1[[#This Row],[Date]])</f>
        <v>2022</v>
      </c>
    </row>
    <row r="2063" spans="1:19" x14ac:dyDescent="0.2">
      <c r="A2063">
        <v>2062</v>
      </c>
      <c r="B2063" s="1">
        <v>44784</v>
      </c>
      <c r="C2063" t="s">
        <v>260</v>
      </c>
      <c r="D2063" t="s">
        <v>332</v>
      </c>
      <c r="E2063">
        <v>1</v>
      </c>
      <c r="F2063" t="s">
        <v>225</v>
      </c>
      <c r="G2063" t="s">
        <v>262</v>
      </c>
      <c r="H2063" t="s">
        <v>1214</v>
      </c>
      <c r="M2063" s="2">
        <v>1100</v>
      </c>
      <c r="N2063" s="2">
        <v>10000</v>
      </c>
      <c r="O2063" s="2">
        <f>IF(Tabla1[[#This Row],[Mov]]="VNT",Tabla1[[#This Row],[Sale]]-Tabla1[[#This Row],[Cost]],-Tabla1[[#This Row],[Cost]]*Tabla1[[#This Row],[Cant]])</f>
        <v>8900</v>
      </c>
      <c r="P2063" s="8">
        <f>IF(Tabla1[[#This Row],[Mov]]="VNT",-Tabla1[[#This Row],[Cant]],Tabla1[[#This Row],[Cant]])</f>
        <v>-1</v>
      </c>
      <c r="Q2063" s="8">
        <f>DAY(Tabla1[[#This Row],[Date]])</f>
        <v>11</v>
      </c>
      <c r="R2063" s="8">
        <f>MONTH(Tabla1[[#This Row],[Date]])</f>
        <v>8</v>
      </c>
      <c r="S2063" s="8">
        <f>YEAR(Tabla1[[#This Row],[Date]])</f>
        <v>2022</v>
      </c>
    </row>
    <row r="2064" spans="1:19" x14ac:dyDescent="0.2">
      <c r="A2064">
        <v>2063</v>
      </c>
      <c r="B2064" s="1">
        <v>44784</v>
      </c>
      <c r="C2064" t="s">
        <v>260</v>
      </c>
      <c r="D2064" t="s">
        <v>332</v>
      </c>
      <c r="E2064">
        <v>1</v>
      </c>
      <c r="F2064" t="s">
        <v>1213</v>
      </c>
      <c r="G2064" t="s">
        <v>266</v>
      </c>
      <c r="H2064" t="s">
        <v>16</v>
      </c>
      <c r="M2064" s="2">
        <v>0</v>
      </c>
      <c r="N2064" s="2">
        <v>500</v>
      </c>
      <c r="O2064" s="2">
        <f>IF(Tabla1[[#This Row],[Mov]]="VNT",Tabla1[[#This Row],[Sale]]-Tabla1[[#This Row],[Cost]],-Tabla1[[#This Row],[Cost]]*Tabla1[[#This Row],[Cant]])</f>
        <v>500</v>
      </c>
      <c r="P2064" s="8">
        <f>IF(Tabla1[[#This Row],[Mov]]="VNT",-Tabla1[[#This Row],[Cant]],Tabla1[[#This Row],[Cant]])</f>
        <v>-1</v>
      </c>
      <c r="Q2064" s="8">
        <f>DAY(Tabla1[[#This Row],[Date]])</f>
        <v>11</v>
      </c>
      <c r="R2064" s="8">
        <f>MONTH(Tabla1[[#This Row],[Date]])</f>
        <v>8</v>
      </c>
      <c r="S2064" s="8">
        <f>YEAR(Tabla1[[#This Row],[Date]])</f>
        <v>2022</v>
      </c>
    </row>
    <row r="2065" spans="1:19" x14ac:dyDescent="0.2">
      <c r="A2065">
        <v>2064</v>
      </c>
      <c r="B2065" s="1">
        <v>44784</v>
      </c>
      <c r="C2065" t="s">
        <v>260</v>
      </c>
      <c r="D2065" t="s">
        <v>332</v>
      </c>
      <c r="E2065">
        <v>1</v>
      </c>
      <c r="F2065" t="s">
        <v>342</v>
      </c>
      <c r="G2065" t="s">
        <v>262</v>
      </c>
      <c r="H2065" t="s">
        <v>304</v>
      </c>
      <c r="M2065" s="2">
        <v>1000</v>
      </c>
      <c r="N2065" s="2">
        <v>10000</v>
      </c>
      <c r="O2065" s="2">
        <f>IF(Tabla1[[#This Row],[Mov]]="VNT",Tabla1[[#This Row],[Sale]]-Tabla1[[#This Row],[Cost]],-Tabla1[[#This Row],[Cost]]*Tabla1[[#This Row],[Cant]])</f>
        <v>9000</v>
      </c>
      <c r="P2065" s="8">
        <f>IF(Tabla1[[#This Row],[Mov]]="VNT",-Tabla1[[#This Row],[Cant]],Tabla1[[#This Row],[Cant]])</f>
        <v>-1</v>
      </c>
      <c r="Q2065" s="8">
        <f>DAY(Tabla1[[#This Row],[Date]])</f>
        <v>11</v>
      </c>
      <c r="R2065" s="8">
        <f>MONTH(Tabla1[[#This Row],[Date]])</f>
        <v>8</v>
      </c>
      <c r="S2065" s="8">
        <f>YEAR(Tabla1[[#This Row],[Date]])</f>
        <v>2022</v>
      </c>
    </row>
    <row r="2066" spans="1:19" x14ac:dyDescent="0.2">
      <c r="A2066">
        <v>2065</v>
      </c>
      <c r="B2066" s="1">
        <v>44784</v>
      </c>
      <c r="C2066" t="s">
        <v>260</v>
      </c>
      <c r="D2066" t="s">
        <v>332</v>
      </c>
      <c r="E2066">
        <v>1</v>
      </c>
      <c r="F2066" t="s">
        <v>458</v>
      </c>
      <c r="G2066" t="s">
        <v>272</v>
      </c>
      <c r="H2066" t="s">
        <v>1215</v>
      </c>
      <c r="M2066" s="2">
        <v>0</v>
      </c>
      <c r="N2066" s="2">
        <v>5000</v>
      </c>
      <c r="O2066" s="2">
        <f>IF(Tabla1[[#This Row],[Mov]]="VNT",Tabla1[[#This Row],[Sale]]-Tabla1[[#This Row],[Cost]],-Tabla1[[#This Row],[Cost]]*Tabla1[[#This Row],[Cant]])</f>
        <v>5000</v>
      </c>
      <c r="P2066" s="8">
        <f>IF(Tabla1[[#This Row],[Mov]]="VNT",-Tabla1[[#This Row],[Cant]],Tabla1[[#This Row],[Cant]])</f>
        <v>-1</v>
      </c>
      <c r="Q2066" s="8">
        <f>DAY(Tabla1[[#This Row],[Date]])</f>
        <v>11</v>
      </c>
      <c r="R2066" s="8">
        <f>MONTH(Tabla1[[#This Row],[Date]])</f>
        <v>8</v>
      </c>
      <c r="S2066" s="8">
        <f>YEAR(Tabla1[[#This Row],[Date]])</f>
        <v>2022</v>
      </c>
    </row>
    <row r="2067" spans="1:19" x14ac:dyDescent="0.2">
      <c r="A2067">
        <v>2066</v>
      </c>
      <c r="B2067" s="1">
        <v>44784</v>
      </c>
      <c r="C2067" t="s">
        <v>260</v>
      </c>
      <c r="D2067" t="s">
        <v>332</v>
      </c>
      <c r="E2067">
        <v>1</v>
      </c>
      <c r="F2067" t="s">
        <v>103</v>
      </c>
      <c r="G2067" t="s">
        <v>272</v>
      </c>
      <c r="H2067" t="s">
        <v>1216</v>
      </c>
      <c r="M2067" s="2">
        <v>0</v>
      </c>
      <c r="N2067" s="2">
        <v>65000</v>
      </c>
      <c r="O2067" s="2">
        <f>IF(Tabla1[[#This Row],[Mov]]="VNT",Tabla1[[#This Row],[Sale]]-Tabla1[[#This Row],[Cost]],-Tabla1[[#This Row],[Cost]]*Tabla1[[#This Row],[Cant]])</f>
        <v>65000</v>
      </c>
      <c r="P2067" s="8">
        <f>IF(Tabla1[[#This Row],[Mov]]="VNT",-Tabla1[[#This Row],[Cant]],Tabla1[[#This Row],[Cant]])</f>
        <v>-1</v>
      </c>
      <c r="Q2067" s="8">
        <f>DAY(Tabla1[[#This Row],[Date]])</f>
        <v>11</v>
      </c>
      <c r="R2067" s="8">
        <f>MONTH(Tabla1[[#This Row],[Date]])</f>
        <v>8</v>
      </c>
      <c r="S2067" s="8">
        <f>YEAR(Tabla1[[#This Row],[Date]])</f>
        <v>2022</v>
      </c>
    </row>
    <row r="2068" spans="1:19" x14ac:dyDescent="0.2">
      <c r="A2068">
        <v>2067</v>
      </c>
      <c r="B2068" s="1">
        <v>44784</v>
      </c>
      <c r="C2068" t="s">
        <v>260</v>
      </c>
      <c r="D2068" t="s">
        <v>332</v>
      </c>
      <c r="E2068">
        <v>1</v>
      </c>
      <c r="F2068" t="s">
        <v>116</v>
      </c>
      <c r="G2068" t="s">
        <v>347</v>
      </c>
      <c r="H2068" t="s">
        <v>518</v>
      </c>
      <c r="M2068" s="2">
        <v>5610</v>
      </c>
      <c r="N2068" s="2">
        <v>6000</v>
      </c>
      <c r="O2068" s="2">
        <f>IF(Tabla1[[#This Row],[Mov]]="VNT",Tabla1[[#This Row],[Sale]]-Tabla1[[#This Row],[Cost]],-Tabla1[[#This Row],[Cost]]*Tabla1[[#This Row],[Cant]])</f>
        <v>390</v>
      </c>
      <c r="P2068" s="8">
        <f>IF(Tabla1[[#This Row],[Mov]]="VNT",-Tabla1[[#This Row],[Cant]],Tabla1[[#This Row],[Cant]])</f>
        <v>-1</v>
      </c>
      <c r="Q2068" s="8">
        <f>DAY(Tabla1[[#This Row],[Date]])</f>
        <v>11</v>
      </c>
      <c r="R2068" s="8">
        <f>MONTH(Tabla1[[#This Row],[Date]])</f>
        <v>8</v>
      </c>
      <c r="S2068" s="8">
        <f>YEAR(Tabla1[[#This Row],[Date]])</f>
        <v>2022</v>
      </c>
    </row>
    <row r="2069" spans="1:19" x14ac:dyDescent="0.2">
      <c r="A2069">
        <v>2068</v>
      </c>
      <c r="B2069" s="1">
        <v>44784</v>
      </c>
      <c r="C2069" t="s">
        <v>260</v>
      </c>
      <c r="D2069" t="s">
        <v>332</v>
      </c>
      <c r="E2069">
        <v>1</v>
      </c>
      <c r="F2069" t="s">
        <v>26</v>
      </c>
      <c r="G2069" t="s">
        <v>721</v>
      </c>
      <c r="H2069" t="s">
        <v>1033</v>
      </c>
      <c r="M2069" s="2">
        <v>14000</v>
      </c>
      <c r="N2069" s="2">
        <v>29000</v>
      </c>
      <c r="O2069" s="2">
        <f>IF(Tabla1[[#This Row],[Mov]]="VNT",Tabla1[[#This Row],[Sale]]-Tabla1[[#This Row],[Cost]],-Tabla1[[#This Row],[Cost]]*Tabla1[[#This Row],[Cant]])</f>
        <v>15000</v>
      </c>
      <c r="P2069" s="8">
        <f>IF(Tabla1[[#This Row],[Mov]]="VNT",-Tabla1[[#This Row],[Cant]],Tabla1[[#This Row],[Cant]])</f>
        <v>-1</v>
      </c>
      <c r="Q2069" s="8">
        <f>DAY(Tabla1[[#This Row],[Date]])</f>
        <v>11</v>
      </c>
      <c r="R2069" s="8">
        <f>MONTH(Tabla1[[#This Row],[Date]])</f>
        <v>8</v>
      </c>
      <c r="S2069" s="8">
        <f>YEAR(Tabla1[[#This Row],[Date]])</f>
        <v>2022</v>
      </c>
    </row>
    <row r="2070" spans="1:19" x14ac:dyDescent="0.2">
      <c r="A2070">
        <v>2069</v>
      </c>
      <c r="B2070" s="1">
        <v>44784</v>
      </c>
      <c r="C2070" t="s">
        <v>260</v>
      </c>
      <c r="D2070" t="s">
        <v>332</v>
      </c>
      <c r="E2070">
        <v>1</v>
      </c>
      <c r="F2070" t="s">
        <v>15</v>
      </c>
      <c r="G2070" t="s">
        <v>266</v>
      </c>
      <c r="H2070" t="s">
        <v>158</v>
      </c>
      <c r="I2070" t="s">
        <v>157</v>
      </c>
      <c r="M2070" s="2">
        <v>1500</v>
      </c>
      <c r="N2070" s="2">
        <v>7000</v>
      </c>
      <c r="O2070" s="2">
        <f>IF(Tabla1[[#This Row],[Mov]]="VNT",Tabla1[[#This Row],[Sale]]-Tabla1[[#This Row],[Cost]],-Tabla1[[#This Row],[Cost]]*Tabla1[[#This Row],[Cant]])</f>
        <v>5500</v>
      </c>
      <c r="P2070" s="8">
        <f>IF(Tabla1[[#This Row],[Mov]]="VNT",-Tabla1[[#This Row],[Cant]],Tabla1[[#This Row],[Cant]])</f>
        <v>-1</v>
      </c>
      <c r="Q2070" s="8">
        <f>DAY(Tabla1[[#This Row],[Date]])</f>
        <v>11</v>
      </c>
      <c r="R2070" s="8">
        <f>MONTH(Tabla1[[#This Row],[Date]])</f>
        <v>8</v>
      </c>
      <c r="S2070" s="8">
        <f>YEAR(Tabla1[[#This Row],[Date]])</f>
        <v>2022</v>
      </c>
    </row>
    <row r="2071" spans="1:19" x14ac:dyDescent="0.2">
      <c r="A2071">
        <v>2070</v>
      </c>
      <c r="B2071" s="1">
        <v>44784</v>
      </c>
      <c r="C2071" t="s">
        <v>260</v>
      </c>
      <c r="D2071" t="s">
        <v>332</v>
      </c>
      <c r="E2071">
        <v>1</v>
      </c>
      <c r="F2071" t="s">
        <v>21</v>
      </c>
      <c r="G2071" t="s">
        <v>272</v>
      </c>
      <c r="H2071" t="s">
        <v>24</v>
      </c>
      <c r="M2071" s="2">
        <v>3500</v>
      </c>
      <c r="N2071" s="2">
        <v>12000</v>
      </c>
      <c r="O2071" s="2">
        <f>IF(Tabla1[[#This Row],[Mov]]="VNT",Tabla1[[#This Row],[Sale]]-Tabla1[[#This Row],[Cost]],-Tabla1[[#This Row],[Cost]]*Tabla1[[#This Row],[Cant]])</f>
        <v>8500</v>
      </c>
      <c r="P2071" s="8">
        <f>IF(Tabla1[[#This Row],[Mov]]="VNT",-Tabla1[[#This Row],[Cant]],Tabla1[[#This Row],[Cant]])</f>
        <v>-1</v>
      </c>
      <c r="Q2071" s="8">
        <f>DAY(Tabla1[[#This Row],[Date]])</f>
        <v>11</v>
      </c>
      <c r="R2071" s="8">
        <f>MONTH(Tabla1[[#This Row],[Date]])</f>
        <v>8</v>
      </c>
      <c r="S2071" s="8">
        <f>YEAR(Tabla1[[#This Row],[Date]])</f>
        <v>2022</v>
      </c>
    </row>
    <row r="2072" spans="1:19" x14ac:dyDescent="0.2">
      <c r="A2072">
        <v>2071</v>
      </c>
      <c r="B2072" s="1">
        <v>44784</v>
      </c>
      <c r="C2072" t="s">
        <v>260</v>
      </c>
      <c r="D2072" t="s">
        <v>332</v>
      </c>
      <c r="E2072">
        <v>1</v>
      </c>
      <c r="F2072" t="s">
        <v>15</v>
      </c>
      <c r="G2072" t="s">
        <v>333</v>
      </c>
      <c r="H2072" t="s">
        <v>220</v>
      </c>
      <c r="M2072" s="2">
        <v>5000</v>
      </c>
      <c r="N2072" s="2">
        <v>15000</v>
      </c>
      <c r="O2072" s="2">
        <f>IF(Tabla1[[#This Row],[Mov]]="VNT",Tabla1[[#This Row],[Sale]]-Tabla1[[#This Row],[Cost]],-Tabla1[[#This Row],[Cost]]*Tabla1[[#This Row],[Cant]])</f>
        <v>10000</v>
      </c>
      <c r="P2072" s="8">
        <f>IF(Tabla1[[#This Row],[Mov]]="VNT",-Tabla1[[#This Row],[Cant]],Tabla1[[#This Row],[Cant]])</f>
        <v>-1</v>
      </c>
      <c r="Q2072" s="8">
        <f>DAY(Tabla1[[#This Row],[Date]])</f>
        <v>11</v>
      </c>
      <c r="R2072" s="8">
        <f>MONTH(Tabla1[[#This Row],[Date]])</f>
        <v>8</v>
      </c>
      <c r="S2072" s="8">
        <f>YEAR(Tabla1[[#This Row],[Date]])</f>
        <v>2022</v>
      </c>
    </row>
    <row r="2073" spans="1:19" x14ac:dyDescent="0.2">
      <c r="A2073">
        <v>2072</v>
      </c>
      <c r="B2073" s="1">
        <v>44784</v>
      </c>
      <c r="C2073" t="s">
        <v>260</v>
      </c>
      <c r="D2073" t="s">
        <v>332</v>
      </c>
      <c r="E2073">
        <v>1</v>
      </c>
      <c r="F2073" t="s">
        <v>116</v>
      </c>
      <c r="G2073" t="s">
        <v>382</v>
      </c>
      <c r="H2073" t="s">
        <v>514</v>
      </c>
      <c r="M2073" s="2">
        <v>2805</v>
      </c>
      <c r="N2073" s="2">
        <v>3000</v>
      </c>
      <c r="O2073" s="2">
        <f>IF(Tabla1[[#This Row],[Mov]]="VNT",Tabla1[[#This Row],[Sale]]-Tabla1[[#This Row],[Cost]],-Tabla1[[#This Row],[Cost]]*Tabla1[[#This Row],[Cant]])</f>
        <v>195</v>
      </c>
      <c r="P2073" s="8">
        <f>IF(Tabla1[[#This Row],[Mov]]="VNT",-Tabla1[[#This Row],[Cant]],Tabla1[[#This Row],[Cant]])</f>
        <v>-1</v>
      </c>
      <c r="Q2073" s="8">
        <f>DAY(Tabla1[[#This Row],[Date]])</f>
        <v>11</v>
      </c>
      <c r="R2073" s="8">
        <f>MONTH(Tabla1[[#This Row],[Date]])</f>
        <v>8</v>
      </c>
      <c r="S2073" s="8">
        <f>YEAR(Tabla1[[#This Row],[Date]])</f>
        <v>2022</v>
      </c>
    </row>
    <row r="2074" spans="1:19" x14ac:dyDescent="0.2">
      <c r="A2074">
        <v>2073</v>
      </c>
      <c r="B2074" s="1">
        <v>44784</v>
      </c>
      <c r="C2074" t="s">
        <v>260</v>
      </c>
      <c r="D2074" t="s">
        <v>332</v>
      </c>
      <c r="E2074">
        <v>1</v>
      </c>
      <c r="F2074" t="s">
        <v>116</v>
      </c>
      <c r="G2074" t="s">
        <v>564</v>
      </c>
      <c r="H2074" t="s">
        <v>565</v>
      </c>
      <c r="M2074" s="2">
        <v>2805</v>
      </c>
      <c r="N2074" s="2">
        <v>3000</v>
      </c>
      <c r="O2074" s="2">
        <f>IF(Tabla1[[#This Row],[Mov]]="VNT",Tabla1[[#This Row],[Sale]]-Tabla1[[#This Row],[Cost]],-Tabla1[[#This Row],[Cost]]*Tabla1[[#This Row],[Cant]])</f>
        <v>195</v>
      </c>
      <c r="P2074" s="8">
        <f>IF(Tabla1[[#This Row],[Mov]]="VNT",-Tabla1[[#This Row],[Cant]],Tabla1[[#This Row],[Cant]])</f>
        <v>-1</v>
      </c>
      <c r="Q2074" s="8">
        <f>DAY(Tabla1[[#This Row],[Date]])</f>
        <v>11</v>
      </c>
      <c r="R2074" s="8">
        <f>MONTH(Tabla1[[#This Row],[Date]])</f>
        <v>8</v>
      </c>
      <c r="S2074" s="8">
        <f>YEAR(Tabla1[[#This Row],[Date]])</f>
        <v>2022</v>
      </c>
    </row>
    <row r="2075" spans="1:19" x14ac:dyDescent="0.2">
      <c r="A2075">
        <v>2074</v>
      </c>
      <c r="B2075" s="1">
        <v>44784</v>
      </c>
      <c r="C2075" t="s">
        <v>260</v>
      </c>
      <c r="D2075" t="s">
        <v>332</v>
      </c>
      <c r="E2075">
        <v>1</v>
      </c>
      <c r="F2075" t="s">
        <v>116</v>
      </c>
      <c r="G2075" t="s">
        <v>382</v>
      </c>
      <c r="H2075" t="s">
        <v>514</v>
      </c>
      <c r="M2075" s="2">
        <v>2805</v>
      </c>
      <c r="N2075" s="2">
        <v>3000</v>
      </c>
      <c r="O2075" s="2">
        <f>IF(Tabla1[[#This Row],[Mov]]="VNT",Tabla1[[#This Row],[Sale]]-Tabla1[[#This Row],[Cost]],-Tabla1[[#This Row],[Cost]]*Tabla1[[#This Row],[Cant]])</f>
        <v>195</v>
      </c>
      <c r="P2075" s="8">
        <f>IF(Tabla1[[#This Row],[Mov]]="VNT",-Tabla1[[#This Row],[Cant]],Tabla1[[#This Row],[Cant]])</f>
        <v>-1</v>
      </c>
      <c r="Q2075" s="8">
        <f>DAY(Tabla1[[#This Row],[Date]])</f>
        <v>11</v>
      </c>
      <c r="R2075" s="8">
        <f>MONTH(Tabla1[[#This Row],[Date]])</f>
        <v>8</v>
      </c>
      <c r="S2075" s="8">
        <f>YEAR(Tabla1[[#This Row],[Date]])</f>
        <v>2022</v>
      </c>
    </row>
    <row r="2076" spans="1:19" x14ac:dyDescent="0.2">
      <c r="A2076">
        <v>2075</v>
      </c>
      <c r="B2076" s="1">
        <v>44784</v>
      </c>
      <c r="C2076" t="s">
        <v>260</v>
      </c>
      <c r="D2076" t="s">
        <v>332</v>
      </c>
      <c r="E2076">
        <v>1</v>
      </c>
      <c r="F2076" t="s">
        <v>455</v>
      </c>
      <c r="G2076" t="s">
        <v>349</v>
      </c>
      <c r="H2076" t="s">
        <v>457</v>
      </c>
      <c r="M2076" s="2">
        <v>1000</v>
      </c>
      <c r="N2076" s="2">
        <v>3000</v>
      </c>
      <c r="O2076" s="2">
        <f>IF(Tabla1[[#This Row],[Mov]]="VNT",Tabla1[[#This Row],[Sale]]-Tabla1[[#This Row],[Cost]],-Tabla1[[#This Row],[Cost]]*Tabla1[[#This Row],[Cant]])</f>
        <v>2000</v>
      </c>
      <c r="P2076" s="8">
        <f>IF(Tabla1[[#This Row],[Mov]]="VNT",-Tabla1[[#This Row],[Cant]],Tabla1[[#This Row],[Cant]])</f>
        <v>-1</v>
      </c>
      <c r="Q2076" s="8">
        <f>DAY(Tabla1[[#This Row],[Date]])</f>
        <v>11</v>
      </c>
      <c r="R2076" s="8">
        <f>MONTH(Tabla1[[#This Row],[Date]])</f>
        <v>8</v>
      </c>
      <c r="S2076" s="8">
        <f>YEAR(Tabla1[[#This Row],[Date]])</f>
        <v>2022</v>
      </c>
    </row>
    <row r="2077" spans="1:19" x14ac:dyDescent="0.2">
      <c r="A2077">
        <v>2076</v>
      </c>
      <c r="B2077" s="1">
        <v>44785</v>
      </c>
      <c r="C2077" t="s">
        <v>261</v>
      </c>
      <c r="D2077" t="s">
        <v>623</v>
      </c>
      <c r="E2077">
        <v>1</v>
      </c>
      <c r="F2077" t="s">
        <v>26</v>
      </c>
      <c r="G2077" t="s">
        <v>721</v>
      </c>
      <c r="H2077" t="s">
        <v>1033</v>
      </c>
      <c r="M2077" s="2">
        <v>13000</v>
      </c>
      <c r="N2077" s="2">
        <v>29000</v>
      </c>
      <c r="O2077" s="2">
        <f>IF(Tabla1[[#This Row],[Mov]]="VNT",Tabla1[[#This Row],[Sale]]-Tabla1[[#This Row],[Cost]],-Tabla1[[#This Row],[Cost]]*Tabla1[[#This Row],[Cant]])</f>
        <v>-13000</v>
      </c>
      <c r="P2077" s="8">
        <f>IF(Tabla1[[#This Row],[Mov]]="VNT",-Tabla1[[#This Row],[Cant]],Tabla1[[#This Row],[Cant]])</f>
        <v>1</v>
      </c>
      <c r="Q2077" s="8">
        <f>DAY(Tabla1[[#This Row],[Date]])</f>
        <v>12</v>
      </c>
      <c r="R2077" s="8">
        <f>MONTH(Tabla1[[#This Row],[Date]])</f>
        <v>8</v>
      </c>
      <c r="S2077" s="8">
        <f>YEAR(Tabla1[[#This Row],[Date]])</f>
        <v>2022</v>
      </c>
    </row>
    <row r="2078" spans="1:19" x14ac:dyDescent="0.2">
      <c r="A2078">
        <v>2077</v>
      </c>
      <c r="B2078" s="1">
        <v>44785</v>
      </c>
      <c r="C2078" t="s">
        <v>261</v>
      </c>
      <c r="D2078" t="s">
        <v>623</v>
      </c>
      <c r="E2078">
        <v>1</v>
      </c>
      <c r="F2078" t="s">
        <v>47</v>
      </c>
      <c r="G2078" t="s">
        <v>266</v>
      </c>
      <c r="H2078" t="s">
        <v>1217</v>
      </c>
      <c r="M2078" s="2">
        <v>5000</v>
      </c>
      <c r="N2078" s="2">
        <v>15000</v>
      </c>
      <c r="O2078" s="2">
        <f>IF(Tabla1[[#This Row],[Mov]]="VNT",Tabla1[[#This Row],[Sale]]-Tabla1[[#This Row],[Cost]],-Tabla1[[#This Row],[Cost]]*Tabla1[[#This Row],[Cant]])</f>
        <v>-5000</v>
      </c>
      <c r="P2078" s="8">
        <f>IF(Tabla1[[#This Row],[Mov]]="VNT",-Tabla1[[#This Row],[Cant]],Tabla1[[#This Row],[Cant]])</f>
        <v>1</v>
      </c>
      <c r="Q2078" s="8">
        <f>DAY(Tabla1[[#This Row],[Date]])</f>
        <v>12</v>
      </c>
      <c r="R2078" s="8">
        <f>MONTH(Tabla1[[#This Row],[Date]])</f>
        <v>8</v>
      </c>
      <c r="S2078" s="8">
        <f>YEAR(Tabla1[[#This Row],[Date]])</f>
        <v>2022</v>
      </c>
    </row>
    <row r="2079" spans="1:19" x14ac:dyDescent="0.2">
      <c r="A2079">
        <v>2078</v>
      </c>
      <c r="B2079" s="1">
        <v>44785</v>
      </c>
      <c r="C2079" t="s">
        <v>260</v>
      </c>
      <c r="D2079" t="s">
        <v>332</v>
      </c>
      <c r="E2079">
        <v>1</v>
      </c>
      <c r="F2079" t="s">
        <v>116</v>
      </c>
      <c r="G2079" t="s">
        <v>347</v>
      </c>
      <c r="H2079" t="s">
        <v>518</v>
      </c>
      <c r="M2079" s="2">
        <v>5610</v>
      </c>
      <c r="N2079" s="2">
        <v>6000</v>
      </c>
      <c r="O2079" s="2">
        <f>IF(Tabla1[[#This Row],[Mov]]="VNT",Tabla1[[#This Row],[Sale]]-Tabla1[[#This Row],[Cost]],-Tabla1[[#This Row],[Cost]]*Tabla1[[#This Row],[Cant]])</f>
        <v>390</v>
      </c>
      <c r="P2079" s="8">
        <f>IF(Tabla1[[#This Row],[Mov]]="VNT",-Tabla1[[#This Row],[Cant]],Tabla1[[#This Row],[Cant]])</f>
        <v>-1</v>
      </c>
      <c r="Q2079" s="8">
        <f>DAY(Tabla1[[#This Row],[Date]])</f>
        <v>12</v>
      </c>
      <c r="R2079" s="8">
        <f>MONTH(Tabla1[[#This Row],[Date]])</f>
        <v>8</v>
      </c>
      <c r="S2079" s="8">
        <f>YEAR(Tabla1[[#This Row],[Date]])</f>
        <v>2022</v>
      </c>
    </row>
    <row r="2080" spans="1:19" x14ac:dyDescent="0.2">
      <c r="A2080">
        <v>2079</v>
      </c>
      <c r="B2080" s="1">
        <v>44785</v>
      </c>
      <c r="C2080" t="s">
        <v>260</v>
      </c>
      <c r="D2080" t="s">
        <v>332</v>
      </c>
      <c r="E2080">
        <v>1</v>
      </c>
      <c r="F2080" t="s">
        <v>458</v>
      </c>
      <c r="G2080" t="s">
        <v>272</v>
      </c>
      <c r="H2080" t="s">
        <v>1218</v>
      </c>
      <c r="M2080" s="2">
        <v>0</v>
      </c>
      <c r="N2080" s="2">
        <v>65000</v>
      </c>
      <c r="O2080" s="2">
        <f>IF(Tabla1[[#This Row],[Mov]]="VNT",Tabla1[[#This Row],[Sale]]-Tabla1[[#This Row],[Cost]],-Tabla1[[#This Row],[Cost]]*Tabla1[[#This Row],[Cant]])</f>
        <v>65000</v>
      </c>
      <c r="P2080" s="8">
        <f>IF(Tabla1[[#This Row],[Mov]]="VNT",-Tabla1[[#This Row],[Cant]],Tabla1[[#This Row],[Cant]])</f>
        <v>-1</v>
      </c>
      <c r="Q2080" s="8">
        <f>DAY(Tabla1[[#This Row],[Date]])</f>
        <v>12</v>
      </c>
      <c r="R2080" s="8">
        <f>MONTH(Tabla1[[#This Row],[Date]])</f>
        <v>8</v>
      </c>
      <c r="S2080" s="8">
        <f>YEAR(Tabla1[[#This Row],[Date]])</f>
        <v>2022</v>
      </c>
    </row>
    <row r="2081" spans="1:19" x14ac:dyDescent="0.2">
      <c r="A2081">
        <v>2080</v>
      </c>
      <c r="B2081" s="1">
        <v>44785</v>
      </c>
      <c r="C2081" t="s">
        <v>260</v>
      </c>
      <c r="D2081" t="s">
        <v>332</v>
      </c>
      <c r="E2081">
        <v>1</v>
      </c>
      <c r="F2081" t="s">
        <v>224</v>
      </c>
      <c r="G2081" t="s">
        <v>272</v>
      </c>
      <c r="H2081" t="s">
        <v>1219</v>
      </c>
      <c r="M2081" s="2">
        <v>8500</v>
      </c>
      <c r="N2081" s="2">
        <v>18000</v>
      </c>
      <c r="O2081" s="2">
        <f>IF(Tabla1[[#This Row],[Mov]]="VNT",Tabla1[[#This Row],[Sale]]-Tabla1[[#This Row],[Cost]],-Tabla1[[#This Row],[Cost]]*Tabla1[[#This Row],[Cant]])</f>
        <v>9500</v>
      </c>
      <c r="P2081" s="8">
        <f>IF(Tabla1[[#This Row],[Mov]]="VNT",-Tabla1[[#This Row],[Cant]],Tabla1[[#This Row],[Cant]])</f>
        <v>-1</v>
      </c>
      <c r="Q2081" s="8">
        <f>DAY(Tabla1[[#This Row],[Date]])</f>
        <v>12</v>
      </c>
      <c r="R2081" s="8">
        <f>MONTH(Tabla1[[#This Row],[Date]])</f>
        <v>8</v>
      </c>
      <c r="S2081" s="8">
        <f>YEAR(Tabla1[[#This Row],[Date]])</f>
        <v>2022</v>
      </c>
    </row>
    <row r="2082" spans="1:19" x14ac:dyDescent="0.2">
      <c r="A2082">
        <v>2081</v>
      </c>
      <c r="B2082" s="1">
        <v>44785</v>
      </c>
      <c r="C2082" t="s">
        <v>260</v>
      </c>
      <c r="D2082" t="s">
        <v>332</v>
      </c>
      <c r="E2082">
        <v>1</v>
      </c>
      <c r="F2082" t="s">
        <v>225</v>
      </c>
      <c r="G2082" t="s">
        <v>272</v>
      </c>
      <c r="H2082" t="s">
        <v>1219</v>
      </c>
      <c r="M2082" s="2">
        <v>1100</v>
      </c>
      <c r="N2082" s="2">
        <v>8000</v>
      </c>
      <c r="O2082" s="2">
        <f>IF(Tabla1[[#This Row],[Mov]]="VNT",Tabla1[[#This Row],[Sale]]-Tabla1[[#This Row],[Cost]],-Tabla1[[#This Row],[Cost]]*Tabla1[[#This Row],[Cant]])</f>
        <v>6900</v>
      </c>
      <c r="P2082" s="8">
        <f>IF(Tabla1[[#This Row],[Mov]]="VNT",-Tabla1[[#This Row],[Cant]],Tabla1[[#This Row],[Cant]])</f>
        <v>-1</v>
      </c>
      <c r="Q2082" s="8">
        <f>DAY(Tabla1[[#This Row],[Date]])</f>
        <v>12</v>
      </c>
      <c r="R2082" s="8">
        <f>MONTH(Tabla1[[#This Row],[Date]])</f>
        <v>8</v>
      </c>
      <c r="S2082" s="8">
        <f>YEAR(Tabla1[[#This Row],[Date]])</f>
        <v>2022</v>
      </c>
    </row>
    <row r="2083" spans="1:19" x14ac:dyDescent="0.2">
      <c r="A2083">
        <v>2082</v>
      </c>
      <c r="B2083" s="1">
        <v>44785</v>
      </c>
      <c r="C2083" t="s">
        <v>260</v>
      </c>
      <c r="D2083" t="s">
        <v>948</v>
      </c>
      <c r="E2083">
        <v>1</v>
      </c>
      <c r="F2083" t="s">
        <v>116</v>
      </c>
      <c r="G2083" t="s">
        <v>382</v>
      </c>
      <c r="H2083" t="s">
        <v>514</v>
      </c>
      <c r="M2083" s="2">
        <v>14020</v>
      </c>
      <c r="N2083" s="2">
        <v>15000</v>
      </c>
      <c r="O2083" s="2">
        <f>IF(Tabla1[[#This Row],[Mov]]="VNT",Tabla1[[#This Row],[Sale]]-Tabla1[[#This Row],[Cost]],-Tabla1[[#This Row],[Cost]]*Tabla1[[#This Row],[Cant]])</f>
        <v>980</v>
      </c>
      <c r="P2083" s="8">
        <f>IF(Tabla1[[#This Row],[Mov]]="VNT",-Tabla1[[#This Row],[Cant]],Tabla1[[#This Row],[Cant]])</f>
        <v>-1</v>
      </c>
      <c r="Q2083" s="8">
        <f>DAY(Tabla1[[#This Row],[Date]])</f>
        <v>12</v>
      </c>
      <c r="R2083" s="8">
        <f>MONTH(Tabla1[[#This Row],[Date]])</f>
        <v>8</v>
      </c>
      <c r="S2083" s="8">
        <f>YEAR(Tabla1[[#This Row],[Date]])</f>
        <v>2022</v>
      </c>
    </row>
    <row r="2084" spans="1:19" x14ac:dyDescent="0.2">
      <c r="A2084">
        <v>2083</v>
      </c>
      <c r="B2084" s="1">
        <v>44785</v>
      </c>
      <c r="C2084" t="s">
        <v>260</v>
      </c>
      <c r="D2084" t="s">
        <v>332</v>
      </c>
      <c r="E2084">
        <v>1</v>
      </c>
      <c r="F2084" t="s">
        <v>116</v>
      </c>
      <c r="G2084" t="s">
        <v>347</v>
      </c>
      <c r="H2084" t="s">
        <v>518</v>
      </c>
      <c r="M2084" s="2">
        <v>935</v>
      </c>
      <c r="N2084" s="2">
        <v>1000</v>
      </c>
      <c r="O2084" s="2">
        <f>IF(Tabla1[[#This Row],[Mov]]="VNT",Tabla1[[#This Row],[Sale]]-Tabla1[[#This Row],[Cost]],-Tabla1[[#This Row],[Cost]]*Tabla1[[#This Row],[Cant]])</f>
        <v>65</v>
      </c>
      <c r="P2084" s="8">
        <f>IF(Tabla1[[#This Row],[Mov]]="VNT",-Tabla1[[#This Row],[Cant]],Tabla1[[#This Row],[Cant]])</f>
        <v>-1</v>
      </c>
      <c r="Q2084" s="8">
        <f>DAY(Tabla1[[#This Row],[Date]])</f>
        <v>12</v>
      </c>
      <c r="R2084" s="8">
        <f>MONTH(Tabla1[[#This Row],[Date]])</f>
        <v>8</v>
      </c>
      <c r="S2084" s="8">
        <f>YEAR(Tabla1[[#This Row],[Date]])</f>
        <v>2022</v>
      </c>
    </row>
    <row r="2085" spans="1:19" x14ac:dyDescent="0.2">
      <c r="A2085">
        <v>2084</v>
      </c>
      <c r="B2085" s="1">
        <v>44785</v>
      </c>
      <c r="C2085" t="s">
        <v>260</v>
      </c>
      <c r="D2085" t="s">
        <v>332</v>
      </c>
      <c r="E2085">
        <v>1</v>
      </c>
      <c r="F2085" t="s">
        <v>116</v>
      </c>
      <c r="G2085" t="s">
        <v>349</v>
      </c>
      <c r="H2085" t="s">
        <v>515</v>
      </c>
      <c r="M2085" s="2">
        <v>5610</v>
      </c>
      <c r="N2085" s="2">
        <v>6000</v>
      </c>
      <c r="O2085" s="2">
        <f>IF(Tabla1[[#This Row],[Mov]]="VNT",Tabla1[[#This Row],[Sale]]-Tabla1[[#This Row],[Cost]],-Tabla1[[#This Row],[Cost]]*Tabla1[[#This Row],[Cant]])</f>
        <v>390</v>
      </c>
      <c r="P2085" s="8">
        <f>IF(Tabla1[[#This Row],[Mov]]="VNT",-Tabla1[[#This Row],[Cant]],Tabla1[[#This Row],[Cant]])</f>
        <v>-1</v>
      </c>
      <c r="Q2085" s="8">
        <f>DAY(Tabla1[[#This Row],[Date]])</f>
        <v>12</v>
      </c>
      <c r="R2085" s="8">
        <f>MONTH(Tabla1[[#This Row],[Date]])</f>
        <v>8</v>
      </c>
      <c r="S2085" s="8">
        <f>YEAR(Tabla1[[#This Row],[Date]])</f>
        <v>2022</v>
      </c>
    </row>
    <row r="2086" spans="1:19" x14ac:dyDescent="0.2">
      <c r="A2086">
        <v>2085</v>
      </c>
      <c r="B2086" s="1">
        <v>44785</v>
      </c>
      <c r="C2086" t="s">
        <v>260</v>
      </c>
      <c r="D2086" t="s">
        <v>332</v>
      </c>
      <c r="E2086">
        <v>1</v>
      </c>
      <c r="F2086" t="s">
        <v>116</v>
      </c>
      <c r="G2086" t="s">
        <v>347</v>
      </c>
      <c r="H2086" t="s">
        <v>518</v>
      </c>
      <c r="M2086" s="2">
        <v>5610</v>
      </c>
      <c r="N2086" s="2">
        <v>6000</v>
      </c>
      <c r="O2086" s="2">
        <f>IF(Tabla1[[#This Row],[Mov]]="VNT",Tabla1[[#This Row],[Sale]]-Tabla1[[#This Row],[Cost]],-Tabla1[[#This Row],[Cost]]*Tabla1[[#This Row],[Cant]])</f>
        <v>390</v>
      </c>
      <c r="P2086" s="8">
        <f>IF(Tabla1[[#This Row],[Mov]]="VNT",-Tabla1[[#This Row],[Cant]],Tabla1[[#This Row],[Cant]])</f>
        <v>-1</v>
      </c>
      <c r="Q2086" s="8">
        <f>DAY(Tabla1[[#This Row],[Date]])</f>
        <v>12</v>
      </c>
      <c r="R2086" s="8">
        <f>MONTH(Tabla1[[#This Row],[Date]])</f>
        <v>8</v>
      </c>
      <c r="S2086" s="8">
        <f>YEAR(Tabla1[[#This Row],[Date]])</f>
        <v>2022</v>
      </c>
    </row>
    <row r="2087" spans="1:19" x14ac:dyDescent="0.2">
      <c r="A2087">
        <v>2086</v>
      </c>
      <c r="B2087" s="1">
        <v>44785</v>
      </c>
      <c r="C2087" t="s">
        <v>260</v>
      </c>
      <c r="D2087" t="s">
        <v>332</v>
      </c>
      <c r="E2087">
        <v>1</v>
      </c>
      <c r="F2087" t="s">
        <v>455</v>
      </c>
      <c r="G2087" t="s">
        <v>347</v>
      </c>
      <c r="H2087" t="s">
        <v>456</v>
      </c>
      <c r="M2087" s="2">
        <v>1000</v>
      </c>
      <c r="N2087" s="2">
        <v>3000</v>
      </c>
      <c r="O2087" s="2">
        <f>IF(Tabla1[[#This Row],[Mov]]="VNT",Tabla1[[#This Row],[Sale]]-Tabla1[[#This Row],[Cost]],-Tabla1[[#This Row],[Cost]]*Tabla1[[#This Row],[Cant]])</f>
        <v>2000</v>
      </c>
      <c r="P2087" s="8">
        <f>IF(Tabla1[[#This Row],[Mov]]="VNT",-Tabla1[[#This Row],[Cant]],Tabla1[[#This Row],[Cant]])</f>
        <v>-1</v>
      </c>
      <c r="Q2087" s="8">
        <f>DAY(Tabla1[[#This Row],[Date]])</f>
        <v>12</v>
      </c>
      <c r="R2087" s="8">
        <f>MONTH(Tabla1[[#This Row],[Date]])</f>
        <v>8</v>
      </c>
      <c r="S2087" s="8">
        <f>YEAR(Tabla1[[#This Row],[Date]])</f>
        <v>2022</v>
      </c>
    </row>
    <row r="2088" spans="1:19" x14ac:dyDescent="0.2">
      <c r="A2088">
        <v>2087</v>
      </c>
      <c r="B2088" s="1">
        <v>44785</v>
      </c>
      <c r="C2088" t="s">
        <v>260</v>
      </c>
      <c r="D2088" t="s">
        <v>332</v>
      </c>
      <c r="E2088">
        <v>1</v>
      </c>
      <c r="F2088" t="s">
        <v>15</v>
      </c>
      <c r="G2088" t="s">
        <v>266</v>
      </c>
      <c r="H2088" t="s">
        <v>136</v>
      </c>
      <c r="M2088" s="2">
        <v>7600</v>
      </c>
      <c r="N2088" s="2">
        <v>15000</v>
      </c>
      <c r="O2088" s="2">
        <f>IF(Tabla1[[#This Row],[Mov]]="VNT",Tabla1[[#This Row],[Sale]]-Tabla1[[#This Row],[Cost]],-Tabla1[[#This Row],[Cost]]*Tabla1[[#This Row],[Cant]])</f>
        <v>7400</v>
      </c>
      <c r="P2088" s="8">
        <f>IF(Tabla1[[#This Row],[Mov]]="VNT",-Tabla1[[#This Row],[Cant]],Tabla1[[#This Row],[Cant]])</f>
        <v>-1</v>
      </c>
      <c r="Q2088" s="8">
        <f>DAY(Tabla1[[#This Row],[Date]])</f>
        <v>12</v>
      </c>
      <c r="R2088" s="8">
        <f>MONTH(Tabla1[[#This Row],[Date]])</f>
        <v>8</v>
      </c>
      <c r="S2088" s="8">
        <f>YEAR(Tabla1[[#This Row],[Date]])</f>
        <v>2022</v>
      </c>
    </row>
    <row r="2089" spans="1:19" x14ac:dyDescent="0.2">
      <c r="A2089">
        <v>2088</v>
      </c>
      <c r="B2089" s="1">
        <v>44785</v>
      </c>
      <c r="C2089" t="s">
        <v>261</v>
      </c>
      <c r="D2089" t="s">
        <v>268</v>
      </c>
      <c r="E2089">
        <v>2</v>
      </c>
      <c r="F2089" t="s">
        <v>15</v>
      </c>
      <c r="G2089" t="s">
        <v>266</v>
      </c>
      <c r="H2089" t="s">
        <v>136</v>
      </c>
      <c r="M2089" s="2">
        <v>7600</v>
      </c>
      <c r="N2089" s="2">
        <v>17000</v>
      </c>
      <c r="O2089" s="2">
        <f>IF(Tabla1[[#This Row],[Mov]]="VNT",Tabla1[[#This Row],[Sale]]-Tabla1[[#This Row],[Cost]],-Tabla1[[#This Row],[Cost]]*Tabla1[[#This Row],[Cant]])</f>
        <v>-15200</v>
      </c>
      <c r="P2089" s="8">
        <f>IF(Tabla1[[#This Row],[Mov]]="VNT",-Tabla1[[#This Row],[Cant]],Tabla1[[#This Row],[Cant]])</f>
        <v>2</v>
      </c>
      <c r="Q2089" s="8">
        <f>DAY(Tabla1[[#This Row],[Date]])</f>
        <v>12</v>
      </c>
      <c r="R2089" s="8">
        <f>MONTH(Tabla1[[#This Row],[Date]])</f>
        <v>8</v>
      </c>
      <c r="S2089" s="8">
        <f>YEAR(Tabla1[[#This Row],[Date]])</f>
        <v>2022</v>
      </c>
    </row>
    <row r="2090" spans="1:19" x14ac:dyDescent="0.2">
      <c r="A2090">
        <v>2089</v>
      </c>
      <c r="B2090" s="1">
        <v>44785</v>
      </c>
      <c r="C2090" t="s">
        <v>261</v>
      </c>
      <c r="D2090" t="s">
        <v>268</v>
      </c>
      <c r="E2090">
        <v>3</v>
      </c>
      <c r="F2090" t="s">
        <v>15</v>
      </c>
      <c r="G2090" t="s">
        <v>266</v>
      </c>
      <c r="H2090" t="s">
        <v>167</v>
      </c>
      <c r="M2090" s="2">
        <v>3000</v>
      </c>
      <c r="N2090" s="2">
        <v>12000</v>
      </c>
      <c r="O2090" s="2">
        <f>IF(Tabla1[[#This Row],[Mov]]="VNT",Tabla1[[#This Row],[Sale]]-Tabla1[[#This Row],[Cost]],-Tabla1[[#This Row],[Cost]]*Tabla1[[#This Row],[Cant]])</f>
        <v>-9000</v>
      </c>
      <c r="P2090" s="8">
        <f>IF(Tabla1[[#This Row],[Mov]]="VNT",-Tabla1[[#This Row],[Cant]],Tabla1[[#This Row],[Cant]])</f>
        <v>3</v>
      </c>
      <c r="Q2090" s="8">
        <f>DAY(Tabla1[[#This Row],[Date]])</f>
        <v>12</v>
      </c>
      <c r="R2090" s="8">
        <f>MONTH(Tabla1[[#This Row],[Date]])</f>
        <v>8</v>
      </c>
      <c r="S2090" s="8">
        <f>YEAR(Tabla1[[#This Row],[Date]])</f>
        <v>2022</v>
      </c>
    </row>
    <row r="2091" spans="1:19" x14ac:dyDescent="0.2">
      <c r="A2091">
        <v>2090</v>
      </c>
      <c r="B2091" s="1">
        <v>44785</v>
      </c>
      <c r="C2091" t="s">
        <v>261</v>
      </c>
      <c r="D2091" t="s">
        <v>268</v>
      </c>
      <c r="E2091">
        <v>3</v>
      </c>
      <c r="F2091" t="s">
        <v>15</v>
      </c>
      <c r="G2091" t="s">
        <v>266</v>
      </c>
      <c r="H2091" t="s">
        <v>1223</v>
      </c>
      <c r="M2091" s="2">
        <v>5500</v>
      </c>
      <c r="N2091" s="2">
        <v>17000</v>
      </c>
      <c r="O2091" s="2">
        <f>IF(Tabla1[[#This Row],[Mov]]="VNT",Tabla1[[#This Row],[Sale]]-Tabla1[[#This Row],[Cost]],-Tabla1[[#This Row],[Cost]]*Tabla1[[#This Row],[Cant]])</f>
        <v>-16500</v>
      </c>
      <c r="P2091" s="8">
        <f>IF(Tabla1[[#This Row],[Mov]]="VNT",-Tabla1[[#This Row],[Cant]],Tabla1[[#This Row],[Cant]])</f>
        <v>3</v>
      </c>
      <c r="Q2091" s="8">
        <f>DAY(Tabla1[[#This Row],[Date]])</f>
        <v>12</v>
      </c>
      <c r="R2091" s="8">
        <f>MONTH(Tabla1[[#This Row],[Date]])</f>
        <v>8</v>
      </c>
      <c r="S2091" s="8">
        <f>YEAR(Tabla1[[#This Row],[Date]])</f>
        <v>2022</v>
      </c>
    </row>
    <row r="2092" spans="1:19" x14ac:dyDescent="0.2">
      <c r="A2092">
        <v>2091</v>
      </c>
      <c r="B2092" s="1">
        <v>44785</v>
      </c>
      <c r="C2092" t="s">
        <v>261</v>
      </c>
      <c r="D2092" t="s">
        <v>268</v>
      </c>
      <c r="E2092">
        <v>2</v>
      </c>
      <c r="F2092" t="s">
        <v>15</v>
      </c>
      <c r="G2092" t="s">
        <v>266</v>
      </c>
      <c r="H2092" t="s">
        <v>1222</v>
      </c>
      <c r="M2092" s="2">
        <v>6000</v>
      </c>
      <c r="N2092" s="2">
        <v>15000</v>
      </c>
      <c r="O2092" s="2">
        <f>IF(Tabla1[[#This Row],[Mov]]="VNT",Tabla1[[#This Row],[Sale]]-Tabla1[[#This Row],[Cost]],-Tabla1[[#This Row],[Cost]]*Tabla1[[#This Row],[Cant]])</f>
        <v>-12000</v>
      </c>
      <c r="P2092" s="8">
        <f>IF(Tabla1[[#This Row],[Mov]]="VNT",-Tabla1[[#This Row],[Cant]],Tabla1[[#This Row],[Cant]])</f>
        <v>2</v>
      </c>
      <c r="Q2092" s="8">
        <f>DAY(Tabla1[[#This Row],[Date]])</f>
        <v>12</v>
      </c>
      <c r="R2092" s="8">
        <f>MONTH(Tabla1[[#This Row],[Date]])</f>
        <v>8</v>
      </c>
      <c r="S2092" s="8">
        <f>YEAR(Tabla1[[#This Row],[Date]])</f>
        <v>2022</v>
      </c>
    </row>
    <row r="2093" spans="1:19" x14ac:dyDescent="0.2">
      <c r="A2093">
        <v>2092</v>
      </c>
      <c r="B2093" s="1">
        <v>44785</v>
      </c>
      <c r="C2093" t="s">
        <v>261</v>
      </c>
      <c r="D2093" t="s">
        <v>268</v>
      </c>
      <c r="E2093">
        <v>5</v>
      </c>
      <c r="F2093" t="s">
        <v>127</v>
      </c>
      <c r="G2093" t="s">
        <v>266</v>
      </c>
      <c r="H2093" t="s">
        <v>230</v>
      </c>
      <c r="M2093" s="2">
        <v>1500</v>
      </c>
      <c r="N2093" s="2">
        <v>3000</v>
      </c>
      <c r="O2093" s="2">
        <f>IF(Tabla1[[#This Row],[Mov]]="VNT",Tabla1[[#This Row],[Sale]]-Tabla1[[#This Row],[Cost]],-Tabla1[[#This Row],[Cost]]*Tabla1[[#This Row],[Cant]])</f>
        <v>-7500</v>
      </c>
      <c r="P2093" s="8">
        <f>IF(Tabla1[[#This Row],[Mov]]="VNT",-Tabla1[[#This Row],[Cant]],Tabla1[[#This Row],[Cant]])</f>
        <v>5</v>
      </c>
      <c r="Q2093" s="8">
        <f>DAY(Tabla1[[#This Row],[Date]])</f>
        <v>12</v>
      </c>
      <c r="R2093" s="8">
        <f>MONTH(Tabla1[[#This Row],[Date]])</f>
        <v>8</v>
      </c>
      <c r="S2093" s="8">
        <f>YEAR(Tabla1[[#This Row],[Date]])</f>
        <v>2022</v>
      </c>
    </row>
    <row r="2094" spans="1:19" x14ac:dyDescent="0.2">
      <c r="A2094">
        <v>2093</v>
      </c>
      <c r="B2094" s="1">
        <v>44785</v>
      </c>
      <c r="C2094" t="s">
        <v>261</v>
      </c>
      <c r="D2094" t="s">
        <v>268</v>
      </c>
      <c r="E2094">
        <v>1</v>
      </c>
      <c r="F2094" t="s">
        <v>127</v>
      </c>
      <c r="G2094" t="s">
        <v>266</v>
      </c>
      <c r="H2094" t="s">
        <v>1220</v>
      </c>
      <c r="M2094" s="2">
        <v>14000</v>
      </c>
      <c r="N2094" s="2">
        <v>29000</v>
      </c>
      <c r="O2094" s="2">
        <f>IF(Tabla1[[#This Row],[Mov]]="VNT",Tabla1[[#This Row],[Sale]]-Tabla1[[#This Row],[Cost]],-Tabla1[[#This Row],[Cost]]*Tabla1[[#This Row],[Cant]])</f>
        <v>-14000</v>
      </c>
      <c r="P2094" s="8">
        <f>IF(Tabla1[[#This Row],[Mov]]="VNT",-Tabla1[[#This Row],[Cant]],Tabla1[[#This Row],[Cant]])</f>
        <v>1</v>
      </c>
      <c r="Q2094" s="8">
        <f>DAY(Tabla1[[#This Row],[Date]])</f>
        <v>12</v>
      </c>
      <c r="R2094" s="8">
        <f>MONTH(Tabla1[[#This Row],[Date]])</f>
        <v>8</v>
      </c>
      <c r="S2094" s="8">
        <f>YEAR(Tabla1[[#This Row],[Date]])</f>
        <v>2022</v>
      </c>
    </row>
    <row r="2095" spans="1:19" x14ac:dyDescent="0.2">
      <c r="A2095">
        <v>2094</v>
      </c>
      <c r="B2095" s="1">
        <v>44785</v>
      </c>
      <c r="C2095" t="s">
        <v>261</v>
      </c>
      <c r="D2095" t="s">
        <v>268</v>
      </c>
      <c r="E2095">
        <v>1</v>
      </c>
      <c r="F2095" t="s">
        <v>127</v>
      </c>
      <c r="G2095" t="s">
        <v>266</v>
      </c>
      <c r="H2095" t="s">
        <v>1221</v>
      </c>
      <c r="M2095" s="2">
        <v>14000</v>
      </c>
      <c r="N2095" s="2">
        <v>29000</v>
      </c>
      <c r="O2095" s="2">
        <f>IF(Tabla1[[#This Row],[Mov]]="VNT",Tabla1[[#This Row],[Sale]]-Tabla1[[#This Row],[Cost]],-Tabla1[[#This Row],[Cost]]*Tabla1[[#This Row],[Cant]])</f>
        <v>-14000</v>
      </c>
      <c r="P2095" s="8">
        <f>IF(Tabla1[[#This Row],[Mov]]="VNT",-Tabla1[[#This Row],[Cant]],Tabla1[[#This Row],[Cant]])</f>
        <v>1</v>
      </c>
      <c r="Q2095" s="8">
        <f>DAY(Tabla1[[#This Row],[Date]])</f>
        <v>12</v>
      </c>
      <c r="R2095" s="8">
        <f>MONTH(Tabla1[[#This Row],[Date]])</f>
        <v>8</v>
      </c>
      <c r="S2095" s="8">
        <f>YEAR(Tabla1[[#This Row],[Date]])</f>
        <v>2022</v>
      </c>
    </row>
    <row r="2096" spans="1:19" x14ac:dyDescent="0.2">
      <c r="A2096">
        <v>2095</v>
      </c>
      <c r="B2096" s="1">
        <v>44785</v>
      </c>
      <c r="C2096" t="s">
        <v>260</v>
      </c>
      <c r="D2096" t="s">
        <v>332</v>
      </c>
      <c r="E2096">
        <v>1</v>
      </c>
      <c r="F2096" t="s">
        <v>532</v>
      </c>
      <c r="G2096" t="s">
        <v>273</v>
      </c>
      <c r="H2096" t="s">
        <v>733</v>
      </c>
      <c r="M2096" s="2">
        <v>18000</v>
      </c>
      <c r="N2096" s="2">
        <v>35000</v>
      </c>
      <c r="O2096" s="2">
        <f>IF(Tabla1[[#This Row],[Mov]]="VNT",Tabla1[[#This Row],[Sale]]-Tabla1[[#This Row],[Cost]],-Tabla1[[#This Row],[Cost]]*Tabla1[[#This Row],[Cant]])</f>
        <v>17000</v>
      </c>
      <c r="P2096" s="8">
        <f>IF(Tabla1[[#This Row],[Mov]]="VNT",-Tabla1[[#This Row],[Cant]],Tabla1[[#This Row],[Cant]])</f>
        <v>-1</v>
      </c>
      <c r="Q2096" s="8">
        <f>DAY(Tabla1[[#This Row],[Date]])</f>
        <v>12</v>
      </c>
      <c r="R2096" s="8">
        <f>MONTH(Tabla1[[#This Row],[Date]])</f>
        <v>8</v>
      </c>
      <c r="S2096" s="8">
        <f>YEAR(Tabla1[[#This Row],[Date]])</f>
        <v>2022</v>
      </c>
    </row>
    <row r="2097" spans="1:19" x14ac:dyDescent="0.2">
      <c r="A2097">
        <v>2096</v>
      </c>
      <c r="B2097" s="1">
        <v>44785</v>
      </c>
      <c r="C2097" t="s">
        <v>260</v>
      </c>
      <c r="D2097" t="s">
        <v>332</v>
      </c>
      <c r="E2097">
        <v>1</v>
      </c>
      <c r="F2097" t="s">
        <v>116</v>
      </c>
      <c r="G2097" t="s">
        <v>382</v>
      </c>
      <c r="H2097" t="s">
        <v>514</v>
      </c>
      <c r="M2097" s="2">
        <v>18692</v>
      </c>
      <c r="N2097" s="2">
        <v>20000</v>
      </c>
      <c r="O2097" s="2">
        <f>IF(Tabla1[[#This Row],[Mov]]="VNT",Tabla1[[#This Row],[Sale]]-Tabla1[[#This Row],[Cost]],-Tabla1[[#This Row],[Cost]]*Tabla1[[#This Row],[Cant]])</f>
        <v>1308</v>
      </c>
      <c r="P2097" s="8">
        <f>IF(Tabla1[[#This Row],[Mov]]="VNT",-Tabla1[[#This Row],[Cant]],Tabla1[[#This Row],[Cant]])</f>
        <v>-1</v>
      </c>
      <c r="Q2097" s="8">
        <f>DAY(Tabla1[[#This Row],[Date]])</f>
        <v>12</v>
      </c>
      <c r="R2097" s="8">
        <f>MONTH(Tabla1[[#This Row],[Date]])</f>
        <v>8</v>
      </c>
      <c r="S2097" s="8">
        <f>YEAR(Tabla1[[#This Row],[Date]])</f>
        <v>2022</v>
      </c>
    </row>
    <row r="2098" spans="1:19" x14ac:dyDescent="0.2">
      <c r="A2098">
        <v>2097</v>
      </c>
      <c r="B2098" s="1">
        <v>44785</v>
      </c>
      <c r="C2098" t="s">
        <v>260</v>
      </c>
      <c r="D2098" t="s">
        <v>332</v>
      </c>
      <c r="E2098">
        <v>1</v>
      </c>
      <c r="F2098" t="s">
        <v>458</v>
      </c>
      <c r="G2098" t="s">
        <v>263</v>
      </c>
      <c r="H2098" t="s">
        <v>1224</v>
      </c>
      <c r="M2098" s="2">
        <v>0</v>
      </c>
      <c r="N2098" s="2">
        <v>3000</v>
      </c>
      <c r="O2098" s="2">
        <f>IF(Tabla1[[#This Row],[Mov]]="VNT",Tabla1[[#This Row],[Sale]]-Tabla1[[#This Row],[Cost]],-Tabla1[[#This Row],[Cost]]*Tabla1[[#This Row],[Cant]])</f>
        <v>3000</v>
      </c>
      <c r="P2098" s="8">
        <f>IF(Tabla1[[#This Row],[Mov]]="VNT",-Tabla1[[#This Row],[Cant]],Tabla1[[#This Row],[Cant]])</f>
        <v>-1</v>
      </c>
      <c r="Q2098" s="8">
        <f>DAY(Tabla1[[#This Row],[Date]])</f>
        <v>12</v>
      </c>
      <c r="R2098" s="8">
        <f>MONTH(Tabla1[[#This Row],[Date]])</f>
        <v>8</v>
      </c>
      <c r="S2098" s="8">
        <f>YEAR(Tabla1[[#This Row],[Date]])</f>
        <v>2022</v>
      </c>
    </row>
    <row r="2099" spans="1:19" x14ac:dyDescent="0.2">
      <c r="A2099">
        <v>2098</v>
      </c>
      <c r="B2099" s="1">
        <v>44785</v>
      </c>
      <c r="C2099" t="s">
        <v>260</v>
      </c>
      <c r="D2099" t="s">
        <v>332</v>
      </c>
      <c r="E2099">
        <v>1</v>
      </c>
      <c r="F2099" t="s">
        <v>455</v>
      </c>
      <c r="G2099" t="s">
        <v>382</v>
      </c>
      <c r="H2099" t="s">
        <v>509</v>
      </c>
      <c r="M2099" s="2">
        <v>1000</v>
      </c>
      <c r="N2099" s="2">
        <v>3000</v>
      </c>
      <c r="O2099" s="2">
        <f>IF(Tabla1[[#This Row],[Mov]]="VNT",Tabla1[[#This Row],[Sale]]-Tabla1[[#This Row],[Cost]],-Tabla1[[#This Row],[Cost]]*Tabla1[[#This Row],[Cant]])</f>
        <v>2000</v>
      </c>
      <c r="P2099" s="8">
        <f>IF(Tabla1[[#This Row],[Mov]]="VNT",-Tabla1[[#This Row],[Cant]],Tabla1[[#This Row],[Cant]])</f>
        <v>-1</v>
      </c>
      <c r="Q2099" s="8">
        <f>DAY(Tabla1[[#This Row],[Date]])</f>
        <v>12</v>
      </c>
      <c r="R2099" s="8">
        <f>MONTH(Tabla1[[#This Row],[Date]])</f>
        <v>8</v>
      </c>
      <c r="S2099" s="8">
        <f>YEAR(Tabla1[[#This Row],[Date]])</f>
        <v>2022</v>
      </c>
    </row>
    <row r="2100" spans="1:19" x14ac:dyDescent="0.2">
      <c r="A2100">
        <v>2099</v>
      </c>
      <c r="B2100" s="1">
        <v>44786</v>
      </c>
      <c r="C2100" t="s">
        <v>260</v>
      </c>
      <c r="D2100" t="s">
        <v>332</v>
      </c>
      <c r="E2100">
        <v>1</v>
      </c>
      <c r="F2100" t="s">
        <v>116</v>
      </c>
      <c r="G2100" t="s">
        <v>382</v>
      </c>
      <c r="H2100" t="s">
        <v>514</v>
      </c>
      <c r="M2100" s="2">
        <v>2805</v>
      </c>
      <c r="N2100" s="2">
        <v>3000</v>
      </c>
      <c r="O2100" s="2">
        <f>IF(Tabla1[[#This Row],[Mov]]="VNT",Tabla1[[#This Row],[Sale]]-Tabla1[[#This Row],[Cost]],-Tabla1[[#This Row],[Cost]]*Tabla1[[#This Row],[Cant]])</f>
        <v>195</v>
      </c>
      <c r="P2100" s="8">
        <f>IF(Tabla1[[#This Row],[Mov]]="VNT",-Tabla1[[#This Row],[Cant]],Tabla1[[#This Row],[Cant]])</f>
        <v>-1</v>
      </c>
      <c r="Q2100" s="8">
        <f>DAY(Tabla1[[#This Row],[Date]])</f>
        <v>13</v>
      </c>
      <c r="R2100" s="8">
        <f>MONTH(Tabla1[[#This Row],[Date]])</f>
        <v>8</v>
      </c>
      <c r="S2100" s="8">
        <f>YEAR(Tabla1[[#This Row],[Date]])</f>
        <v>2022</v>
      </c>
    </row>
    <row r="2101" spans="1:19" x14ac:dyDescent="0.2">
      <c r="A2101">
        <v>2100</v>
      </c>
      <c r="B2101" s="1">
        <v>44786</v>
      </c>
      <c r="C2101" t="s">
        <v>260</v>
      </c>
      <c r="D2101" t="s">
        <v>332</v>
      </c>
      <c r="E2101">
        <v>1</v>
      </c>
      <c r="F2101" t="s">
        <v>116</v>
      </c>
      <c r="G2101" t="s">
        <v>349</v>
      </c>
      <c r="H2101" t="s">
        <v>515</v>
      </c>
      <c r="M2101" s="2">
        <v>2805</v>
      </c>
      <c r="N2101" s="2">
        <v>3000</v>
      </c>
      <c r="O2101" s="2">
        <f>IF(Tabla1[[#This Row],[Mov]]="VNT",Tabla1[[#This Row],[Sale]]-Tabla1[[#This Row],[Cost]],-Tabla1[[#This Row],[Cost]]*Tabla1[[#This Row],[Cant]])</f>
        <v>195</v>
      </c>
      <c r="P2101" s="8">
        <f>IF(Tabla1[[#This Row],[Mov]]="VNT",-Tabla1[[#This Row],[Cant]],Tabla1[[#This Row],[Cant]])</f>
        <v>-1</v>
      </c>
      <c r="Q2101" s="8">
        <f>DAY(Tabla1[[#This Row],[Date]])</f>
        <v>13</v>
      </c>
      <c r="R2101" s="8">
        <f>MONTH(Tabla1[[#This Row],[Date]])</f>
        <v>8</v>
      </c>
      <c r="S2101" s="8">
        <f>YEAR(Tabla1[[#This Row],[Date]])</f>
        <v>2022</v>
      </c>
    </row>
    <row r="2102" spans="1:19" x14ac:dyDescent="0.2">
      <c r="A2102">
        <v>2101</v>
      </c>
      <c r="B2102" s="1">
        <v>44786</v>
      </c>
      <c r="C2102" t="s">
        <v>260</v>
      </c>
      <c r="D2102" t="s">
        <v>332</v>
      </c>
      <c r="E2102">
        <v>1</v>
      </c>
      <c r="F2102" t="s">
        <v>937</v>
      </c>
      <c r="G2102" t="s">
        <v>939</v>
      </c>
      <c r="H2102" t="s">
        <v>938</v>
      </c>
      <c r="M2102" s="2">
        <v>14000</v>
      </c>
      <c r="N2102" s="2">
        <v>18000</v>
      </c>
      <c r="O2102" s="2">
        <f>IF(Tabla1[[#This Row],[Mov]]="VNT",Tabla1[[#This Row],[Sale]]-Tabla1[[#This Row],[Cost]],-Tabla1[[#This Row],[Cost]]*Tabla1[[#This Row],[Cant]])</f>
        <v>4000</v>
      </c>
      <c r="P2102" s="8">
        <f>IF(Tabla1[[#This Row],[Mov]]="VNT",-Tabla1[[#This Row],[Cant]],Tabla1[[#This Row],[Cant]])</f>
        <v>-1</v>
      </c>
      <c r="Q2102" s="8">
        <f>DAY(Tabla1[[#This Row],[Date]])</f>
        <v>13</v>
      </c>
      <c r="R2102" s="8">
        <f>MONTH(Tabla1[[#This Row],[Date]])</f>
        <v>8</v>
      </c>
      <c r="S2102" s="8">
        <f>YEAR(Tabla1[[#This Row],[Date]])</f>
        <v>2022</v>
      </c>
    </row>
    <row r="2103" spans="1:19" x14ac:dyDescent="0.2">
      <c r="A2103">
        <v>2102</v>
      </c>
      <c r="B2103" s="1">
        <v>44786</v>
      </c>
      <c r="C2103" t="s">
        <v>260</v>
      </c>
      <c r="D2103" t="s">
        <v>332</v>
      </c>
      <c r="E2103">
        <v>1</v>
      </c>
      <c r="F2103" t="s">
        <v>365</v>
      </c>
      <c r="G2103" t="s">
        <v>366</v>
      </c>
      <c r="H2103" t="s">
        <v>372</v>
      </c>
      <c r="M2103" s="2">
        <v>12300</v>
      </c>
      <c r="N2103" s="2">
        <v>20000</v>
      </c>
      <c r="O2103" s="2">
        <f>IF(Tabla1[[#This Row],[Mov]]="VNT",Tabla1[[#This Row],[Sale]]-Tabla1[[#This Row],[Cost]],-Tabla1[[#This Row],[Cost]]*Tabla1[[#This Row],[Cant]])</f>
        <v>7700</v>
      </c>
      <c r="P2103" s="8">
        <f>IF(Tabla1[[#This Row],[Mov]]="VNT",-Tabla1[[#This Row],[Cant]],Tabla1[[#This Row],[Cant]])</f>
        <v>-1</v>
      </c>
      <c r="Q2103" s="8">
        <f>DAY(Tabla1[[#This Row],[Date]])</f>
        <v>13</v>
      </c>
      <c r="R2103" s="8">
        <f>MONTH(Tabla1[[#This Row],[Date]])</f>
        <v>8</v>
      </c>
      <c r="S2103" s="8">
        <f>YEAR(Tabla1[[#This Row],[Date]])</f>
        <v>2022</v>
      </c>
    </row>
    <row r="2104" spans="1:19" x14ac:dyDescent="0.2">
      <c r="A2104">
        <v>2103</v>
      </c>
      <c r="B2104" s="1">
        <v>44786</v>
      </c>
      <c r="C2104" t="s">
        <v>260</v>
      </c>
      <c r="D2104" t="s">
        <v>332</v>
      </c>
      <c r="E2104">
        <v>1</v>
      </c>
      <c r="F2104" t="s">
        <v>225</v>
      </c>
      <c r="G2104" t="s">
        <v>263</v>
      </c>
      <c r="H2104" t="s">
        <v>642</v>
      </c>
      <c r="M2104" s="2">
        <v>1100</v>
      </c>
      <c r="N2104" s="2">
        <v>10000</v>
      </c>
      <c r="O2104" s="2">
        <f>IF(Tabla1[[#This Row],[Mov]]="VNT",Tabla1[[#This Row],[Sale]]-Tabla1[[#This Row],[Cost]],-Tabla1[[#This Row],[Cost]]*Tabla1[[#This Row],[Cant]])</f>
        <v>8900</v>
      </c>
      <c r="P2104" s="8">
        <f>IF(Tabla1[[#This Row],[Mov]]="VNT",-Tabla1[[#This Row],[Cant]],Tabla1[[#This Row],[Cant]])</f>
        <v>-1</v>
      </c>
      <c r="Q2104" s="8">
        <f>DAY(Tabla1[[#This Row],[Date]])</f>
        <v>13</v>
      </c>
      <c r="R2104" s="8">
        <f>MONTH(Tabla1[[#This Row],[Date]])</f>
        <v>8</v>
      </c>
      <c r="S2104" s="8">
        <f>YEAR(Tabla1[[#This Row],[Date]])</f>
        <v>2022</v>
      </c>
    </row>
    <row r="2105" spans="1:19" x14ac:dyDescent="0.2">
      <c r="A2105">
        <v>2104</v>
      </c>
      <c r="B2105" s="1">
        <v>44786</v>
      </c>
      <c r="C2105" t="s">
        <v>260</v>
      </c>
      <c r="D2105" t="s">
        <v>332</v>
      </c>
      <c r="E2105">
        <v>1</v>
      </c>
      <c r="F2105" t="s">
        <v>116</v>
      </c>
      <c r="G2105" t="s">
        <v>349</v>
      </c>
      <c r="H2105" t="s">
        <v>515</v>
      </c>
      <c r="M2105" s="2">
        <v>5610</v>
      </c>
      <c r="N2105" s="2">
        <v>6000</v>
      </c>
      <c r="O2105" s="2">
        <f>IF(Tabla1[[#This Row],[Mov]]="VNT",Tabla1[[#This Row],[Sale]]-Tabla1[[#This Row],[Cost]],-Tabla1[[#This Row],[Cost]]*Tabla1[[#This Row],[Cant]])</f>
        <v>390</v>
      </c>
      <c r="P2105" s="8">
        <f>IF(Tabla1[[#This Row],[Mov]]="VNT",-Tabla1[[#This Row],[Cant]],Tabla1[[#This Row],[Cant]])</f>
        <v>-1</v>
      </c>
      <c r="Q2105" s="8">
        <f>DAY(Tabla1[[#This Row],[Date]])</f>
        <v>13</v>
      </c>
      <c r="R2105" s="8">
        <f>MONTH(Tabla1[[#This Row],[Date]])</f>
        <v>8</v>
      </c>
      <c r="S2105" s="8">
        <f>YEAR(Tabla1[[#This Row],[Date]])</f>
        <v>2022</v>
      </c>
    </row>
    <row r="2106" spans="1:19" x14ac:dyDescent="0.2">
      <c r="A2106">
        <v>2105</v>
      </c>
      <c r="B2106" s="1">
        <v>44786</v>
      </c>
      <c r="C2106" t="s">
        <v>260</v>
      </c>
      <c r="D2106" t="s">
        <v>332</v>
      </c>
      <c r="E2106">
        <v>1</v>
      </c>
      <c r="F2106" t="s">
        <v>628</v>
      </c>
      <c r="G2106" t="s">
        <v>266</v>
      </c>
      <c r="H2106" t="s">
        <v>769</v>
      </c>
      <c r="M2106" s="2">
        <v>33000</v>
      </c>
      <c r="N2106" s="2">
        <v>55000</v>
      </c>
      <c r="O2106" s="2">
        <f>IF(Tabla1[[#This Row],[Mov]]="VNT",Tabla1[[#This Row],[Sale]]-Tabla1[[#This Row],[Cost]],-Tabla1[[#This Row],[Cost]]*Tabla1[[#This Row],[Cant]])</f>
        <v>22000</v>
      </c>
      <c r="P2106" s="8">
        <f>IF(Tabla1[[#This Row],[Mov]]="VNT",-Tabla1[[#This Row],[Cant]],Tabla1[[#This Row],[Cant]])</f>
        <v>-1</v>
      </c>
      <c r="Q2106" s="8">
        <f>DAY(Tabla1[[#This Row],[Date]])</f>
        <v>13</v>
      </c>
      <c r="R2106" s="8">
        <f>MONTH(Tabla1[[#This Row],[Date]])</f>
        <v>8</v>
      </c>
      <c r="S2106" s="8">
        <f>YEAR(Tabla1[[#This Row],[Date]])</f>
        <v>2022</v>
      </c>
    </row>
    <row r="2107" spans="1:19" x14ac:dyDescent="0.2">
      <c r="A2107">
        <v>2106</v>
      </c>
      <c r="B2107" s="1">
        <v>44786</v>
      </c>
      <c r="C2107" t="s">
        <v>260</v>
      </c>
      <c r="D2107" t="s">
        <v>332</v>
      </c>
      <c r="E2107">
        <v>1</v>
      </c>
      <c r="F2107" t="s">
        <v>21</v>
      </c>
      <c r="G2107" t="s">
        <v>272</v>
      </c>
      <c r="H2107" t="s">
        <v>24</v>
      </c>
      <c r="M2107" s="2">
        <v>3500</v>
      </c>
      <c r="N2107" s="2">
        <v>12000</v>
      </c>
      <c r="O2107" s="2">
        <f>IF(Tabla1[[#This Row],[Mov]]="VNT",Tabla1[[#This Row],[Sale]]-Tabla1[[#This Row],[Cost]],-Tabla1[[#This Row],[Cost]]*Tabla1[[#This Row],[Cant]])</f>
        <v>8500</v>
      </c>
      <c r="P2107" s="8">
        <f>IF(Tabla1[[#This Row],[Mov]]="VNT",-Tabla1[[#This Row],[Cant]],Tabla1[[#This Row],[Cant]])</f>
        <v>-1</v>
      </c>
      <c r="Q2107" s="8">
        <f>DAY(Tabla1[[#This Row],[Date]])</f>
        <v>13</v>
      </c>
      <c r="R2107" s="8">
        <f>MONTH(Tabla1[[#This Row],[Date]])</f>
        <v>8</v>
      </c>
      <c r="S2107" s="8">
        <f>YEAR(Tabla1[[#This Row],[Date]])</f>
        <v>2022</v>
      </c>
    </row>
    <row r="2108" spans="1:19" x14ac:dyDescent="0.2">
      <c r="A2108">
        <v>2107</v>
      </c>
      <c r="B2108" s="1">
        <v>44786</v>
      </c>
      <c r="C2108" t="s">
        <v>260</v>
      </c>
      <c r="D2108" t="s">
        <v>332</v>
      </c>
      <c r="E2108">
        <v>1</v>
      </c>
      <c r="F2108" t="s">
        <v>225</v>
      </c>
      <c r="G2108" t="s">
        <v>263</v>
      </c>
      <c r="H2108" t="s">
        <v>1225</v>
      </c>
      <c r="M2108" s="2">
        <v>1100</v>
      </c>
      <c r="N2108" s="2">
        <v>10000</v>
      </c>
      <c r="O2108" s="2">
        <f>IF(Tabla1[[#This Row],[Mov]]="VNT",Tabla1[[#This Row],[Sale]]-Tabla1[[#This Row],[Cost]],-Tabla1[[#This Row],[Cost]]*Tabla1[[#This Row],[Cant]])</f>
        <v>8900</v>
      </c>
      <c r="P2108" s="8">
        <f>IF(Tabla1[[#This Row],[Mov]]="VNT",-Tabla1[[#This Row],[Cant]],Tabla1[[#This Row],[Cant]])</f>
        <v>-1</v>
      </c>
      <c r="Q2108" s="8">
        <f>DAY(Tabla1[[#This Row],[Date]])</f>
        <v>13</v>
      </c>
      <c r="R2108" s="8">
        <f>MONTH(Tabla1[[#This Row],[Date]])</f>
        <v>8</v>
      </c>
      <c r="S2108" s="8">
        <f>YEAR(Tabla1[[#This Row],[Date]])</f>
        <v>2022</v>
      </c>
    </row>
    <row r="2109" spans="1:19" x14ac:dyDescent="0.2">
      <c r="A2109">
        <v>2108</v>
      </c>
      <c r="B2109" s="1">
        <v>44786</v>
      </c>
      <c r="C2109" t="s">
        <v>260</v>
      </c>
      <c r="D2109" t="s">
        <v>332</v>
      </c>
      <c r="E2109">
        <v>1</v>
      </c>
      <c r="F2109" t="s">
        <v>891</v>
      </c>
      <c r="G2109" t="s">
        <v>263</v>
      </c>
      <c r="H2109" t="s">
        <v>1225</v>
      </c>
      <c r="M2109" s="2">
        <v>3500</v>
      </c>
      <c r="N2109" s="2">
        <v>10000</v>
      </c>
      <c r="O2109" s="2">
        <f>IF(Tabla1[[#This Row],[Mov]]="VNT",Tabla1[[#This Row],[Sale]]-Tabla1[[#This Row],[Cost]],-Tabla1[[#This Row],[Cost]]*Tabla1[[#This Row],[Cant]])</f>
        <v>6500</v>
      </c>
      <c r="P2109" s="8">
        <f>IF(Tabla1[[#This Row],[Mov]]="VNT",-Tabla1[[#This Row],[Cant]],Tabla1[[#This Row],[Cant]])</f>
        <v>-1</v>
      </c>
      <c r="Q2109" s="8">
        <f>DAY(Tabla1[[#This Row],[Date]])</f>
        <v>13</v>
      </c>
      <c r="R2109" s="8">
        <f>MONTH(Tabla1[[#This Row],[Date]])</f>
        <v>8</v>
      </c>
      <c r="S2109" s="8">
        <f>YEAR(Tabla1[[#This Row],[Date]])</f>
        <v>2022</v>
      </c>
    </row>
    <row r="2110" spans="1:19" x14ac:dyDescent="0.2">
      <c r="A2110">
        <v>2109</v>
      </c>
      <c r="B2110" s="1">
        <v>44786</v>
      </c>
      <c r="C2110" t="s">
        <v>260</v>
      </c>
      <c r="D2110" t="s">
        <v>332</v>
      </c>
      <c r="E2110">
        <v>1</v>
      </c>
      <c r="F2110" t="s">
        <v>342</v>
      </c>
      <c r="G2110" t="s">
        <v>263</v>
      </c>
      <c r="H2110" t="s">
        <v>391</v>
      </c>
      <c r="M2110" s="2">
        <v>1000</v>
      </c>
      <c r="N2110" s="2">
        <v>9000</v>
      </c>
      <c r="O2110" s="2">
        <f>IF(Tabla1[[#This Row],[Mov]]="VNT",Tabla1[[#This Row],[Sale]]-Tabla1[[#This Row],[Cost]],-Tabla1[[#This Row],[Cost]]*Tabla1[[#This Row],[Cant]])</f>
        <v>8000</v>
      </c>
      <c r="P2110" s="8">
        <f>IF(Tabla1[[#This Row],[Mov]]="VNT",-Tabla1[[#This Row],[Cant]],Tabla1[[#This Row],[Cant]])</f>
        <v>-1</v>
      </c>
      <c r="Q2110" s="8">
        <f>DAY(Tabla1[[#This Row],[Date]])</f>
        <v>13</v>
      </c>
      <c r="R2110" s="8">
        <f>MONTH(Tabla1[[#This Row],[Date]])</f>
        <v>8</v>
      </c>
      <c r="S2110" s="8">
        <f>YEAR(Tabla1[[#This Row],[Date]])</f>
        <v>2022</v>
      </c>
    </row>
    <row r="2111" spans="1:19" x14ac:dyDescent="0.2">
      <c r="A2111">
        <v>2110</v>
      </c>
      <c r="B2111" s="1">
        <v>44786</v>
      </c>
      <c r="C2111" t="s">
        <v>260</v>
      </c>
      <c r="D2111" t="s">
        <v>332</v>
      </c>
      <c r="E2111">
        <v>1</v>
      </c>
      <c r="F2111" t="s">
        <v>224</v>
      </c>
      <c r="G2111" t="s">
        <v>263</v>
      </c>
      <c r="H2111" t="s">
        <v>391</v>
      </c>
      <c r="M2111" s="2">
        <v>10500</v>
      </c>
      <c r="N2111" s="2">
        <v>19000</v>
      </c>
      <c r="O2111" s="2">
        <f>IF(Tabla1[[#This Row],[Mov]]="VNT",Tabla1[[#This Row],[Sale]]-Tabla1[[#This Row],[Cost]],-Tabla1[[#This Row],[Cost]]*Tabla1[[#This Row],[Cant]])</f>
        <v>8500</v>
      </c>
      <c r="P2111" s="8">
        <f>IF(Tabla1[[#This Row],[Mov]]="VNT",-Tabla1[[#This Row],[Cant]],Tabla1[[#This Row],[Cant]])</f>
        <v>-1</v>
      </c>
      <c r="Q2111" s="8">
        <f>DAY(Tabla1[[#This Row],[Date]])</f>
        <v>13</v>
      </c>
      <c r="R2111" s="8">
        <f>MONTH(Tabla1[[#This Row],[Date]])</f>
        <v>8</v>
      </c>
      <c r="S2111" s="8">
        <f>YEAR(Tabla1[[#This Row],[Date]])</f>
        <v>2022</v>
      </c>
    </row>
    <row r="2112" spans="1:19" x14ac:dyDescent="0.2">
      <c r="A2112">
        <v>2111</v>
      </c>
      <c r="B2112" s="1">
        <v>44786</v>
      </c>
      <c r="C2112" t="s">
        <v>260</v>
      </c>
      <c r="D2112" t="s">
        <v>332</v>
      </c>
      <c r="E2112">
        <v>1</v>
      </c>
      <c r="F2112" t="s">
        <v>476</v>
      </c>
      <c r="G2112" t="s">
        <v>266</v>
      </c>
      <c r="H2112" t="s">
        <v>1226</v>
      </c>
      <c r="M2112" s="2">
        <v>1800</v>
      </c>
      <c r="N2112" s="2">
        <v>4000</v>
      </c>
      <c r="O2112" s="2">
        <f>IF(Tabla1[[#This Row],[Mov]]="VNT",Tabla1[[#This Row],[Sale]]-Tabla1[[#This Row],[Cost]],-Tabla1[[#This Row],[Cost]]*Tabla1[[#This Row],[Cant]])</f>
        <v>2200</v>
      </c>
      <c r="P2112" s="8">
        <f>IF(Tabla1[[#This Row],[Mov]]="VNT",-Tabla1[[#This Row],[Cant]],Tabla1[[#This Row],[Cant]])</f>
        <v>-1</v>
      </c>
      <c r="Q2112" s="8">
        <f>DAY(Tabla1[[#This Row],[Date]])</f>
        <v>13</v>
      </c>
      <c r="R2112" s="8">
        <f>MONTH(Tabla1[[#This Row],[Date]])</f>
        <v>8</v>
      </c>
      <c r="S2112" s="8">
        <f>YEAR(Tabla1[[#This Row],[Date]])</f>
        <v>2022</v>
      </c>
    </row>
    <row r="2113" spans="1:19" x14ac:dyDescent="0.2">
      <c r="A2113">
        <v>2112</v>
      </c>
      <c r="B2113" s="1">
        <v>44786</v>
      </c>
      <c r="C2113" t="s">
        <v>260</v>
      </c>
      <c r="D2113" t="s">
        <v>332</v>
      </c>
      <c r="E2113">
        <v>1</v>
      </c>
      <c r="F2113" t="s">
        <v>127</v>
      </c>
      <c r="G2113" t="s">
        <v>266</v>
      </c>
      <c r="H2113" t="s">
        <v>230</v>
      </c>
      <c r="M2113" s="2">
        <v>1500</v>
      </c>
      <c r="N2113" s="2">
        <v>3000</v>
      </c>
      <c r="O2113" s="2">
        <f>IF(Tabla1[[#This Row],[Mov]]="VNT",Tabla1[[#This Row],[Sale]]-Tabla1[[#This Row],[Cost]],-Tabla1[[#This Row],[Cost]]*Tabla1[[#This Row],[Cant]])</f>
        <v>1500</v>
      </c>
      <c r="P2113" s="8">
        <f>IF(Tabla1[[#This Row],[Mov]]="VNT",-Tabla1[[#This Row],[Cant]],Tabla1[[#This Row],[Cant]])</f>
        <v>-1</v>
      </c>
      <c r="Q2113" s="8">
        <f>DAY(Tabla1[[#This Row],[Date]])</f>
        <v>13</v>
      </c>
      <c r="R2113" s="8">
        <f>MONTH(Tabla1[[#This Row],[Date]])</f>
        <v>8</v>
      </c>
      <c r="S2113" s="8">
        <f>YEAR(Tabla1[[#This Row],[Date]])</f>
        <v>2022</v>
      </c>
    </row>
    <row r="2114" spans="1:19" x14ac:dyDescent="0.2">
      <c r="A2114">
        <v>2113</v>
      </c>
      <c r="B2114" s="1">
        <v>44786</v>
      </c>
      <c r="C2114" t="s">
        <v>260</v>
      </c>
      <c r="D2114" t="s">
        <v>332</v>
      </c>
      <c r="E2114">
        <v>1</v>
      </c>
      <c r="F2114" t="s">
        <v>21</v>
      </c>
      <c r="G2114" t="s">
        <v>333</v>
      </c>
      <c r="H2114" t="s">
        <v>240</v>
      </c>
      <c r="M2114" s="2">
        <v>7000</v>
      </c>
      <c r="N2114" s="2">
        <v>20000</v>
      </c>
      <c r="O2114" s="2">
        <f>IF(Tabla1[[#This Row],[Mov]]="VNT",Tabla1[[#This Row],[Sale]]-Tabla1[[#This Row],[Cost]],-Tabla1[[#This Row],[Cost]]*Tabla1[[#This Row],[Cant]])</f>
        <v>13000</v>
      </c>
      <c r="P2114" s="8">
        <f>IF(Tabla1[[#This Row],[Mov]]="VNT",-Tabla1[[#This Row],[Cant]],Tabla1[[#This Row],[Cant]])</f>
        <v>-1</v>
      </c>
      <c r="Q2114" s="8">
        <f>DAY(Tabla1[[#This Row],[Date]])</f>
        <v>13</v>
      </c>
      <c r="R2114" s="8">
        <f>MONTH(Tabla1[[#This Row],[Date]])</f>
        <v>8</v>
      </c>
      <c r="S2114" s="8">
        <f>YEAR(Tabla1[[#This Row],[Date]])</f>
        <v>2022</v>
      </c>
    </row>
    <row r="2115" spans="1:19" x14ac:dyDescent="0.2">
      <c r="A2115">
        <v>2114</v>
      </c>
      <c r="B2115" s="1">
        <v>44786</v>
      </c>
      <c r="C2115" t="s">
        <v>260</v>
      </c>
      <c r="D2115" t="s">
        <v>332</v>
      </c>
      <c r="E2115">
        <v>1</v>
      </c>
      <c r="F2115" t="s">
        <v>1028</v>
      </c>
      <c r="G2115" t="s">
        <v>1028</v>
      </c>
      <c r="H2115" t="s">
        <v>1227</v>
      </c>
      <c r="M2115" s="2">
        <v>900</v>
      </c>
      <c r="N2115" s="2">
        <v>3000</v>
      </c>
      <c r="O2115" s="2">
        <f>IF(Tabla1[[#This Row],[Mov]]="VNT",Tabla1[[#This Row],[Sale]]-Tabla1[[#This Row],[Cost]],-Tabla1[[#This Row],[Cost]]*Tabla1[[#This Row],[Cant]])</f>
        <v>2100</v>
      </c>
      <c r="P2115" s="8">
        <f>IF(Tabla1[[#This Row],[Mov]]="VNT",-Tabla1[[#This Row],[Cant]],Tabla1[[#This Row],[Cant]])</f>
        <v>-1</v>
      </c>
      <c r="Q2115" s="8">
        <f>DAY(Tabla1[[#This Row],[Date]])</f>
        <v>13</v>
      </c>
      <c r="R2115" s="8">
        <f>MONTH(Tabla1[[#This Row],[Date]])</f>
        <v>8</v>
      </c>
      <c r="S2115" s="8">
        <f>YEAR(Tabla1[[#This Row],[Date]])</f>
        <v>2022</v>
      </c>
    </row>
    <row r="2116" spans="1:19" x14ac:dyDescent="0.2">
      <c r="A2116">
        <v>2115</v>
      </c>
      <c r="B2116" s="1">
        <v>44786</v>
      </c>
      <c r="C2116" t="s">
        <v>260</v>
      </c>
      <c r="D2116" t="s">
        <v>332</v>
      </c>
      <c r="E2116">
        <v>1</v>
      </c>
      <c r="F2116" t="s">
        <v>1028</v>
      </c>
      <c r="G2116" t="s">
        <v>1028</v>
      </c>
      <c r="H2116" t="s">
        <v>1228</v>
      </c>
      <c r="M2116" s="2">
        <v>900</v>
      </c>
      <c r="N2116" s="2">
        <v>3000</v>
      </c>
      <c r="O2116" s="2">
        <f>IF(Tabla1[[#This Row],[Mov]]="VNT",Tabla1[[#This Row],[Sale]]-Tabla1[[#This Row],[Cost]],-Tabla1[[#This Row],[Cost]]*Tabla1[[#This Row],[Cant]])</f>
        <v>2100</v>
      </c>
      <c r="P2116" s="8">
        <f>IF(Tabla1[[#This Row],[Mov]]="VNT",-Tabla1[[#This Row],[Cant]],Tabla1[[#This Row],[Cant]])</f>
        <v>-1</v>
      </c>
      <c r="Q2116" s="8">
        <f>DAY(Tabla1[[#This Row],[Date]])</f>
        <v>13</v>
      </c>
      <c r="R2116" s="8">
        <f>MONTH(Tabla1[[#This Row],[Date]])</f>
        <v>8</v>
      </c>
      <c r="S2116" s="8">
        <f>YEAR(Tabla1[[#This Row],[Date]])</f>
        <v>2022</v>
      </c>
    </row>
    <row r="2117" spans="1:19" x14ac:dyDescent="0.2">
      <c r="A2117">
        <v>2116</v>
      </c>
      <c r="B2117" s="1">
        <v>44786</v>
      </c>
      <c r="C2117" t="s">
        <v>260</v>
      </c>
      <c r="D2117" t="s">
        <v>332</v>
      </c>
      <c r="E2117">
        <v>1</v>
      </c>
      <c r="F2117" t="s">
        <v>1028</v>
      </c>
      <c r="G2117" t="s">
        <v>1028</v>
      </c>
      <c r="H2117" t="s">
        <v>1229</v>
      </c>
      <c r="M2117" s="2">
        <v>900</v>
      </c>
      <c r="N2117" s="2">
        <v>3000</v>
      </c>
      <c r="O2117" s="2">
        <f>IF(Tabla1[[#This Row],[Mov]]="VNT",Tabla1[[#This Row],[Sale]]-Tabla1[[#This Row],[Cost]],-Tabla1[[#This Row],[Cost]]*Tabla1[[#This Row],[Cant]])</f>
        <v>2100</v>
      </c>
      <c r="P2117" s="8">
        <f>IF(Tabla1[[#This Row],[Mov]]="VNT",-Tabla1[[#This Row],[Cant]],Tabla1[[#This Row],[Cant]])</f>
        <v>-1</v>
      </c>
      <c r="Q2117" s="8">
        <f>DAY(Tabla1[[#This Row],[Date]])</f>
        <v>13</v>
      </c>
      <c r="R2117" s="8">
        <f>MONTH(Tabla1[[#This Row],[Date]])</f>
        <v>8</v>
      </c>
      <c r="S2117" s="8">
        <f>YEAR(Tabla1[[#This Row],[Date]])</f>
        <v>2022</v>
      </c>
    </row>
    <row r="2118" spans="1:19" x14ac:dyDescent="0.2">
      <c r="A2118">
        <v>2117</v>
      </c>
      <c r="B2118" s="1">
        <v>44786</v>
      </c>
      <c r="C2118" t="s">
        <v>260</v>
      </c>
      <c r="D2118" t="s">
        <v>332</v>
      </c>
      <c r="E2118">
        <v>1</v>
      </c>
      <c r="F2118" t="s">
        <v>532</v>
      </c>
      <c r="G2118" t="s">
        <v>273</v>
      </c>
      <c r="H2118" t="s">
        <v>1231</v>
      </c>
      <c r="M2118" s="2">
        <v>25000</v>
      </c>
      <c r="N2118" s="2">
        <v>45000</v>
      </c>
      <c r="O2118" s="2">
        <f>IF(Tabla1[[#This Row],[Mov]]="VNT",Tabla1[[#This Row],[Sale]]-Tabla1[[#This Row],[Cost]],-Tabla1[[#This Row],[Cost]]*Tabla1[[#This Row],[Cant]])</f>
        <v>20000</v>
      </c>
      <c r="P2118" s="8">
        <f>IF(Tabla1[[#This Row],[Mov]]="VNT",-Tabla1[[#This Row],[Cant]],Tabla1[[#This Row],[Cant]])</f>
        <v>-1</v>
      </c>
      <c r="Q2118" s="8">
        <f>DAY(Tabla1[[#This Row],[Date]])</f>
        <v>13</v>
      </c>
      <c r="R2118" s="8">
        <f>MONTH(Tabla1[[#This Row],[Date]])</f>
        <v>8</v>
      </c>
      <c r="S2118" s="8">
        <f>YEAR(Tabla1[[#This Row],[Date]])</f>
        <v>2022</v>
      </c>
    </row>
    <row r="2119" spans="1:19" x14ac:dyDescent="0.2">
      <c r="A2119">
        <v>2118</v>
      </c>
      <c r="B2119" s="1">
        <v>44786</v>
      </c>
      <c r="C2119" t="s">
        <v>260</v>
      </c>
      <c r="D2119" t="s">
        <v>332</v>
      </c>
      <c r="E2119">
        <v>1</v>
      </c>
      <c r="F2119" t="s">
        <v>224</v>
      </c>
      <c r="G2119" t="s">
        <v>284</v>
      </c>
      <c r="H2119" t="s">
        <v>418</v>
      </c>
      <c r="M2119" s="2">
        <v>7500</v>
      </c>
      <c r="N2119" s="2">
        <v>20000</v>
      </c>
      <c r="O2119" s="2">
        <f>IF(Tabla1[[#This Row],[Mov]]="VNT",Tabla1[[#This Row],[Sale]]-Tabla1[[#This Row],[Cost]],-Tabla1[[#This Row],[Cost]]*Tabla1[[#This Row],[Cant]])</f>
        <v>12500</v>
      </c>
      <c r="P2119" s="8">
        <f>IF(Tabla1[[#This Row],[Mov]]="VNT",-Tabla1[[#This Row],[Cant]],Tabla1[[#This Row],[Cant]])</f>
        <v>-1</v>
      </c>
      <c r="Q2119" s="8">
        <f>DAY(Tabla1[[#This Row],[Date]])</f>
        <v>13</v>
      </c>
      <c r="R2119" s="8">
        <f>MONTH(Tabla1[[#This Row],[Date]])</f>
        <v>8</v>
      </c>
      <c r="S2119" s="8">
        <f>YEAR(Tabla1[[#This Row],[Date]])</f>
        <v>2022</v>
      </c>
    </row>
    <row r="2120" spans="1:19" x14ac:dyDescent="0.2">
      <c r="A2120">
        <v>2119</v>
      </c>
      <c r="B2120" s="1">
        <v>44786</v>
      </c>
      <c r="C2120" t="s">
        <v>260</v>
      </c>
      <c r="D2120" t="s">
        <v>332</v>
      </c>
      <c r="E2120">
        <v>1</v>
      </c>
      <c r="F2120" t="s">
        <v>225</v>
      </c>
      <c r="G2120" t="s">
        <v>284</v>
      </c>
      <c r="H2120" t="s">
        <v>418</v>
      </c>
      <c r="M2120" s="2">
        <v>1100</v>
      </c>
      <c r="N2120" s="2">
        <v>10000</v>
      </c>
      <c r="O2120" s="2">
        <f>IF(Tabla1[[#This Row],[Mov]]="VNT",Tabla1[[#This Row],[Sale]]-Tabla1[[#This Row],[Cost]],-Tabla1[[#This Row],[Cost]]*Tabla1[[#This Row],[Cant]])</f>
        <v>8900</v>
      </c>
      <c r="P2120" s="8">
        <f>IF(Tabla1[[#This Row],[Mov]]="VNT",-Tabla1[[#This Row],[Cant]],Tabla1[[#This Row],[Cant]])</f>
        <v>-1</v>
      </c>
      <c r="Q2120" s="8">
        <f>DAY(Tabla1[[#This Row],[Date]])</f>
        <v>13</v>
      </c>
      <c r="R2120" s="8">
        <f>MONTH(Tabla1[[#This Row],[Date]])</f>
        <v>8</v>
      </c>
      <c r="S2120" s="8">
        <f>YEAR(Tabla1[[#This Row],[Date]])</f>
        <v>2022</v>
      </c>
    </row>
    <row r="2121" spans="1:19" x14ac:dyDescent="0.2">
      <c r="A2121">
        <v>2120</v>
      </c>
      <c r="B2121" s="1">
        <v>44786</v>
      </c>
      <c r="C2121" t="s">
        <v>260</v>
      </c>
      <c r="D2121" t="s">
        <v>332</v>
      </c>
      <c r="E2121">
        <v>1</v>
      </c>
      <c r="F2121" t="s">
        <v>458</v>
      </c>
      <c r="G2121" t="s">
        <v>284</v>
      </c>
      <c r="H2121" t="s">
        <v>1232</v>
      </c>
      <c r="M2121" s="2">
        <v>0</v>
      </c>
      <c r="N2121" s="2">
        <v>25000</v>
      </c>
      <c r="O2121" s="2">
        <f>IF(Tabla1[[#This Row],[Mov]]="VNT",Tabla1[[#This Row],[Sale]]-Tabla1[[#This Row],[Cost]],-Tabla1[[#This Row],[Cost]]*Tabla1[[#This Row],[Cant]])</f>
        <v>25000</v>
      </c>
      <c r="P2121" s="8">
        <f>IF(Tabla1[[#This Row],[Mov]]="VNT",-Tabla1[[#This Row],[Cant]],Tabla1[[#This Row],[Cant]])</f>
        <v>-1</v>
      </c>
      <c r="Q2121" s="8">
        <f>DAY(Tabla1[[#This Row],[Date]])</f>
        <v>13</v>
      </c>
      <c r="R2121" s="8">
        <f>MONTH(Tabla1[[#This Row],[Date]])</f>
        <v>8</v>
      </c>
      <c r="S2121" s="8">
        <f>YEAR(Tabla1[[#This Row],[Date]])</f>
        <v>2022</v>
      </c>
    </row>
    <row r="2122" spans="1:19" x14ac:dyDescent="0.2">
      <c r="A2122">
        <v>2121</v>
      </c>
      <c r="B2122" s="1">
        <v>44786</v>
      </c>
      <c r="C2122" t="s">
        <v>260</v>
      </c>
      <c r="D2122" t="s">
        <v>332</v>
      </c>
      <c r="E2122">
        <v>1</v>
      </c>
      <c r="F2122" t="s">
        <v>21</v>
      </c>
      <c r="G2122" t="s">
        <v>197</v>
      </c>
      <c r="H2122" t="s">
        <v>231</v>
      </c>
      <c r="M2122" s="2">
        <v>2800</v>
      </c>
      <c r="N2122" s="2">
        <v>10000</v>
      </c>
      <c r="O2122" s="2">
        <f>IF(Tabla1[[#This Row],[Mov]]="VNT",Tabla1[[#This Row],[Sale]]-Tabla1[[#This Row],[Cost]],-Tabla1[[#This Row],[Cost]]*Tabla1[[#This Row],[Cant]])</f>
        <v>7200</v>
      </c>
      <c r="P2122" s="8">
        <f>IF(Tabla1[[#This Row],[Mov]]="VNT",-Tabla1[[#This Row],[Cant]],Tabla1[[#This Row],[Cant]])</f>
        <v>-1</v>
      </c>
      <c r="Q2122" s="8">
        <f>DAY(Tabla1[[#This Row],[Date]])</f>
        <v>13</v>
      </c>
      <c r="R2122" s="8">
        <f>MONTH(Tabla1[[#This Row],[Date]])</f>
        <v>8</v>
      </c>
      <c r="S2122" s="8">
        <f>YEAR(Tabla1[[#This Row],[Date]])</f>
        <v>2022</v>
      </c>
    </row>
    <row r="2123" spans="1:19" x14ac:dyDescent="0.2">
      <c r="A2123">
        <v>2122</v>
      </c>
      <c r="B2123" s="1">
        <v>44786</v>
      </c>
      <c r="C2123" t="s">
        <v>260</v>
      </c>
      <c r="D2123" t="s">
        <v>332</v>
      </c>
      <c r="E2123">
        <v>1</v>
      </c>
      <c r="F2123" t="s">
        <v>21</v>
      </c>
      <c r="G2123" t="s">
        <v>197</v>
      </c>
      <c r="H2123" t="s">
        <v>231</v>
      </c>
      <c r="M2123" s="2">
        <v>2800</v>
      </c>
      <c r="N2123" s="2">
        <v>10000</v>
      </c>
      <c r="O2123" s="2">
        <f>IF(Tabla1[[#This Row],[Mov]]="VNT",Tabla1[[#This Row],[Sale]]-Tabla1[[#This Row],[Cost]],-Tabla1[[#This Row],[Cost]]*Tabla1[[#This Row],[Cant]])</f>
        <v>7200</v>
      </c>
      <c r="P2123" s="8">
        <f>IF(Tabla1[[#This Row],[Mov]]="VNT",-Tabla1[[#This Row],[Cant]],Tabla1[[#This Row],[Cant]])</f>
        <v>-1</v>
      </c>
      <c r="Q2123" s="8">
        <f>DAY(Tabla1[[#This Row],[Date]])</f>
        <v>13</v>
      </c>
      <c r="R2123" s="8">
        <f>MONTH(Tabla1[[#This Row],[Date]])</f>
        <v>8</v>
      </c>
      <c r="S2123" s="8">
        <f>YEAR(Tabla1[[#This Row],[Date]])</f>
        <v>2022</v>
      </c>
    </row>
    <row r="2124" spans="1:19" x14ac:dyDescent="0.2">
      <c r="A2124">
        <v>2123</v>
      </c>
      <c r="B2124" s="1">
        <v>44786</v>
      </c>
      <c r="C2124" t="s">
        <v>260</v>
      </c>
      <c r="D2124" t="s">
        <v>332</v>
      </c>
      <c r="E2124">
        <v>1</v>
      </c>
      <c r="F2124" t="s">
        <v>15</v>
      </c>
      <c r="G2124" t="s">
        <v>266</v>
      </c>
      <c r="H2124" t="s">
        <v>531</v>
      </c>
      <c r="M2124" s="2">
        <v>1500</v>
      </c>
      <c r="N2124" s="2">
        <v>8000</v>
      </c>
      <c r="O2124" s="2">
        <f>IF(Tabla1[[#This Row],[Mov]]="VNT",Tabla1[[#This Row],[Sale]]-Tabla1[[#This Row],[Cost]],-Tabla1[[#This Row],[Cost]]*Tabla1[[#This Row],[Cant]])</f>
        <v>6500</v>
      </c>
      <c r="P2124" s="8">
        <f>IF(Tabla1[[#This Row],[Mov]]="VNT",-Tabla1[[#This Row],[Cant]],Tabla1[[#This Row],[Cant]])</f>
        <v>-1</v>
      </c>
      <c r="Q2124" s="8">
        <f>DAY(Tabla1[[#This Row],[Date]])</f>
        <v>13</v>
      </c>
      <c r="R2124" s="8">
        <f>MONTH(Tabla1[[#This Row],[Date]])</f>
        <v>8</v>
      </c>
      <c r="S2124" s="8">
        <f>YEAR(Tabla1[[#This Row],[Date]])</f>
        <v>2022</v>
      </c>
    </row>
    <row r="2125" spans="1:19" x14ac:dyDescent="0.2">
      <c r="A2125">
        <v>2124</v>
      </c>
      <c r="B2125" s="1">
        <v>44786</v>
      </c>
      <c r="C2125" t="s">
        <v>260</v>
      </c>
      <c r="D2125" t="s">
        <v>332</v>
      </c>
      <c r="E2125">
        <v>1</v>
      </c>
      <c r="F2125" t="s">
        <v>21</v>
      </c>
      <c r="G2125" t="s">
        <v>1564</v>
      </c>
      <c r="H2125" t="s">
        <v>1233</v>
      </c>
      <c r="M2125" s="2">
        <v>3000</v>
      </c>
      <c r="N2125" s="2">
        <v>12000</v>
      </c>
      <c r="O2125" s="2">
        <f>IF(Tabla1[[#This Row],[Mov]]="VNT",Tabla1[[#This Row],[Sale]]-Tabla1[[#This Row],[Cost]],-Tabla1[[#This Row],[Cost]]*Tabla1[[#This Row],[Cant]])</f>
        <v>9000</v>
      </c>
      <c r="P2125" s="8">
        <f>IF(Tabla1[[#This Row],[Mov]]="VNT",-Tabla1[[#This Row],[Cant]],Tabla1[[#This Row],[Cant]])</f>
        <v>-1</v>
      </c>
      <c r="Q2125" s="8">
        <f>DAY(Tabla1[[#This Row],[Date]])</f>
        <v>13</v>
      </c>
      <c r="R2125" s="8">
        <f>MONTH(Tabla1[[#This Row],[Date]])</f>
        <v>8</v>
      </c>
      <c r="S2125" s="8">
        <f>YEAR(Tabla1[[#This Row],[Date]])</f>
        <v>2022</v>
      </c>
    </row>
    <row r="2126" spans="1:19" x14ac:dyDescent="0.2">
      <c r="A2126">
        <v>2125</v>
      </c>
      <c r="B2126" s="1">
        <v>44786</v>
      </c>
      <c r="C2126" t="s">
        <v>260</v>
      </c>
      <c r="D2126" t="s">
        <v>332</v>
      </c>
      <c r="E2126">
        <v>1</v>
      </c>
      <c r="F2126" t="s">
        <v>455</v>
      </c>
      <c r="G2126" t="s">
        <v>347</v>
      </c>
      <c r="H2126" t="s">
        <v>456</v>
      </c>
      <c r="M2126" s="2">
        <v>1000</v>
      </c>
      <c r="N2126" s="2">
        <v>3000</v>
      </c>
      <c r="O2126" s="2">
        <f>IF(Tabla1[[#This Row],[Mov]]="VNT",Tabla1[[#This Row],[Sale]]-Tabla1[[#This Row],[Cost]],-Tabla1[[#This Row],[Cost]]*Tabla1[[#This Row],[Cant]])</f>
        <v>2000</v>
      </c>
      <c r="P2126" s="8">
        <f>IF(Tabla1[[#This Row],[Mov]]="VNT",-Tabla1[[#This Row],[Cant]],Tabla1[[#This Row],[Cant]])</f>
        <v>-1</v>
      </c>
      <c r="Q2126" s="8">
        <f>DAY(Tabla1[[#This Row],[Date]])</f>
        <v>13</v>
      </c>
      <c r="R2126" s="8">
        <f>MONTH(Tabla1[[#This Row],[Date]])</f>
        <v>8</v>
      </c>
      <c r="S2126" s="8">
        <f>YEAR(Tabla1[[#This Row],[Date]])</f>
        <v>2022</v>
      </c>
    </row>
    <row r="2127" spans="1:19" x14ac:dyDescent="0.2">
      <c r="A2127">
        <v>2126</v>
      </c>
      <c r="B2127" s="1">
        <v>44786</v>
      </c>
      <c r="C2127" t="s">
        <v>260</v>
      </c>
      <c r="D2127" t="s">
        <v>332</v>
      </c>
      <c r="E2127">
        <v>1</v>
      </c>
      <c r="F2127" t="s">
        <v>21</v>
      </c>
      <c r="G2127" t="s">
        <v>333</v>
      </c>
      <c r="H2127" t="s">
        <v>240</v>
      </c>
      <c r="M2127" s="2">
        <v>7000</v>
      </c>
      <c r="N2127" s="2">
        <v>20000</v>
      </c>
      <c r="O2127" s="2">
        <f>IF(Tabla1[[#This Row],[Mov]]="VNT",Tabla1[[#This Row],[Sale]]-Tabla1[[#This Row],[Cost]],-Tabla1[[#This Row],[Cost]]*Tabla1[[#This Row],[Cant]])</f>
        <v>13000</v>
      </c>
      <c r="P2127" s="8">
        <f>IF(Tabla1[[#This Row],[Mov]]="VNT",-Tabla1[[#This Row],[Cant]],Tabla1[[#This Row],[Cant]])</f>
        <v>-1</v>
      </c>
      <c r="Q2127" s="8">
        <f>DAY(Tabla1[[#This Row],[Date]])</f>
        <v>13</v>
      </c>
      <c r="R2127" s="8">
        <f>MONTH(Tabla1[[#This Row],[Date]])</f>
        <v>8</v>
      </c>
      <c r="S2127" s="8">
        <f>YEAR(Tabla1[[#This Row],[Date]])</f>
        <v>2022</v>
      </c>
    </row>
    <row r="2128" spans="1:19" x14ac:dyDescent="0.2">
      <c r="A2128">
        <v>2127</v>
      </c>
      <c r="B2128" s="1">
        <v>44786</v>
      </c>
      <c r="C2128" t="s">
        <v>260</v>
      </c>
      <c r="D2128" t="s">
        <v>332</v>
      </c>
      <c r="E2128">
        <v>1</v>
      </c>
      <c r="F2128" t="s">
        <v>224</v>
      </c>
      <c r="G2128" t="s">
        <v>263</v>
      </c>
      <c r="H2128" t="s">
        <v>1234</v>
      </c>
      <c r="M2128" s="2">
        <v>10500</v>
      </c>
      <c r="N2128" s="2">
        <v>20000</v>
      </c>
      <c r="O2128" s="2">
        <f>IF(Tabla1[[#This Row],[Mov]]="VNT",Tabla1[[#This Row],[Sale]]-Tabla1[[#This Row],[Cost]],-Tabla1[[#This Row],[Cost]]*Tabla1[[#This Row],[Cant]])</f>
        <v>9500</v>
      </c>
      <c r="P2128" s="8">
        <f>IF(Tabla1[[#This Row],[Mov]]="VNT",-Tabla1[[#This Row],[Cant]],Tabla1[[#This Row],[Cant]])</f>
        <v>-1</v>
      </c>
      <c r="Q2128" s="8">
        <f>DAY(Tabla1[[#This Row],[Date]])</f>
        <v>13</v>
      </c>
      <c r="R2128" s="8">
        <f>MONTH(Tabla1[[#This Row],[Date]])</f>
        <v>8</v>
      </c>
      <c r="S2128" s="8">
        <f>YEAR(Tabla1[[#This Row],[Date]])</f>
        <v>2022</v>
      </c>
    </row>
    <row r="2129" spans="1:19" x14ac:dyDescent="0.2">
      <c r="A2129">
        <v>2128</v>
      </c>
      <c r="B2129" s="1">
        <v>44786</v>
      </c>
      <c r="C2129" t="s">
        <v>260</v>
      </c>
      <c r="D2129" t="s">
        <v>332</v>
      </c>
      <c r="E2129">
        <v>1</v>
      </c>
      <c r="F2129" t="s">
        <v>116</v>
      </c>
      <c r="G2129" t="s">
        <v>349</v>
      </c>
      <c r="H2129" t="s">
        <v>515</v>
      </c>
      <c r="M2129" s="2">
        <v>2805</v>
      </c>
      <c r="N2129" s="2">
        <v>3000</v>
      </c>
      <c r="O2129" s="2">
        <f>IF(Tabla1[[#This Row],[Mov]]="VNT",Tabla1[[#This Row],[Sale]]-Tabla1[[#This Row],[Cost]],-Tabla1[[#This Row],[Cost]]*Tabla1[[#This Row],[Cant]])</f>
        <v>195</v>
      </c>
      <c r="P2129" s="8">
        <f>IF(Tabla1[[#This Row],[Mov]]="VNT",-Tabla1[[#This Row],[Cant]],Tabla1[[#This Row],[Cant]])</f>
        <v>-1</v>
      </c>
      <c r="Q2129" s="8">
        <f>DAY(Tabla1[[#This Row],[Date]])</f>
        <v>13</v>
      </c>
      <c r="R2129" s="8">
        <f>MONTH(Tabla1[[#This Row],[Date]])</f>
        <v>8</v>
      </c>
      <c r="S2129" s="8">
        <f>YEAR(Tabla1[[#This Row],[Date]])</f>
        <v>2022</v>
      </c>
    </row>
    <row r="2130" spans="1:19" x14ac:dyDescent="0.2">
      <c r="A2130">
        <v>2129</v>
      </c>
      <c r="B2130" s="1">
        <v>44786</v>
      </c>
      <c r="C2130" t="s">
        <v>260</v>
      </c>
      <c r="D2130" t="s">
        <v>332</v>
      </c>
      <c r="E2130">
        <v>1</v>
      </c>
      <c r="F2130" t="s">
        <v>21</v>
      </c>
      <c r="G2130" t="s">
        <v>333</v>
      </c>
      <c r="H2130" t="s">
        <v>240</v>
      </c>
      <c r="M2130" s="2">
        <v>7000</v>
      </c>
      <c r="N2130" s="2">
        <v>20000</v>
      </c>
      <c r="O2130" s="2">
        <f>IF(Tabla1[[#This Row],[Mov]]="VNT",Tabla1[[#This Row],[Sale]]-Tabla1[[#This Row],[Cost]],-Tabla1[[#This Row],[Cost]]*Tabla1[[#This Row],[Cant]])</f>
        <v>13000</v>
      </c>
      <c r="P2130" s="8">
        <f>IF(Tabla1[[#This Row],[Mov]]="VNT",-Tabla1[[#This Row],[Cant]],Tabla1[[#This Row],[Cant]])</f>
        <v>-1</v>
      </c>
      <c r="Q2130" s="8">
        <f>DAY(Tabla1[[#This Row],[Date]])</f>
        <v>13</v>
      </c>
      <c r="R2130" s="8">
        <f>MONTH(Tabla1[[#This Row],[Date]])</f>
        <v>8</v>
      </c>
      <c r="S2130" s="8">
        <f>YEAR(Tabla1[[#This Row],[Date]])</f>
        <v>2022</v>
      </c>
    </row>
    <row r="2131" spans="1:19" x14ac:dyDescent="0.2">
      <c r="A2131">
        <v>2130</v>
      </c>
      <c r="B2131" s="1">
        <v>44786</v>
      </c>
      <c r="C2131" t="s">
        <v>260</v>
      </c>
      <c r="D2131" t="s">
        <v>332</v>
      </c>
      <c r="E2131">
        <v>1</v>
      </c>
      <c r="F2131" t="s">
        <v>458</v>
      </c>
      <c r="G2131" t="s">
        <v>272</v>
      </c>
      <c r="H2131" t="s">
        <v>1235</v>
      </c>
      <c r="M2131" s="2">
        <v>0</v>
      </c>
      <c r="N2131" s="2">
        <v>25000</v>
      </c>
      <c r="O2131" s="2">
        <f>IF(Tabla1[[#This Row],[Mov]]="VNT",Tabla1[[#This Row],[Sale]]-Tabla1[[#This Row],[Cost]],-Tabla1[[#This Row],[Cost]]*Tabla1[[#This Row],[Cant]])</f>
        <v>25000</v>
      </c>
      <c r="P2131" s="8">
        <f>IF(Tabla1[[#This Row],[Mov]]="VNT",-Tabla1[[#This Row],[Cant]],Tabla1[[#This Row],[Cant]])</f>
        <v>-1</v>
      </c>
      <c r="Q2131" s="8">
        <f>DAY(Tabla1[[#This Row],[Date]])</f>
        <v>13</v>
      </c>
      <c r="R2131" s="8">
        <f>MONTH(Tabla1[[#This Row],[Date]])</f>
        <v>8</v>
      </c>
      <c r="S2131" s="8">
        <f>YEAR(Tabla1[[#This Row],[Date]])</f>
        <v>2022</v>
      </c>
    </row>
    <row r="2132" spans="1:19" x14ac:dyDescent="0.2">
      <c r="A2132">
        <v>2131</v>
      </c>
      <c r="B2132" s="1">
        <v>44787</v>
      </c>
      <c r="C2132" t="s">
        <v>260</v>
      </c>
      <c r="D2132" t="s">
        <v>332</v>
      </c>
      <c r="E2132">
        <v>1</v>
      </c>
      <c r="F2132" t="s">
        <v>617</v>
      </c>
      <c r="G2132" t="s">
        <v>266</v>
      </c>
      <c r="H2132" t="s">
        <v>653</v>
      </c>
      <c r="I2132" t="s">
        <v>32</v>
      </c>
      <c r="J2132" t="s">
        <v>651</v>
      </c>
      <c r="L2132" t="s">
        <v>1236</v>
      </c>
      <c r="M2132" s="2">
        <v>32500</v>
      </c>
      <c r="N2132" s="2">
        <v>47500</v>
      </c>
      <c r="O2132" s="2">
        <f>IF(Tabla1[[#This Row],[Mov]]="VNT",Tabla1[[#This Row],[Sale]]-Tabla1[[#This Row],[Cost]],-Tabla1[[#This Row],[Cost]]*Tabla1[[#This Row],[Cant]])</f>
        <v>15000</v>
      </c>
      <c r="P2132" s="8">
        <f>IF(Tabla1[[#This Row],[Mov]]="VNT",-Tabla1[[#This Row],[Cant]],Tabla1[[#This Row],[Cant]])</f>
        <v>-1</v>
      </c>
      <c r="Q2132" s="8">
        <f>DAY(Tabla1[[#This Row],[Date]])</f>
        <v>14</v>
      </c>
      <c r="R2132" s="8">
        <f>MONTH(Tabla1[[#This Row],[Date]])</f>
        <v>8</v>
      </c>
      <c r="S2132" s="8">
        <f>YEAR(Tabla1[[#This Row],[Date]])</f>
        <v>2022</v>
      </c>
    </row>
    <row r="2133" spans="1:19" x14ac:dyDescent="0.2">
      <c r="A2133">
        <v>2132</v>
      </c>
      <c r="B2133" s="1">
        <v>44787</v>
      </c>
      <c r="C2133" t="s">
        <v>260</v>
      </c>
      <c r="D2133" t="s">
        <v>332</v>
      </c>
      <c r="E2133">
        <v>1</v>
      </c>
      <c r="F2133" t="s">
        <v>116</v>
      </c>
      <c r="G2133" t="s">
        <v>347</v>
      </c>
      <c r="H2133" t="s">
        <v>518</v>
      </c>
      <c r="M2133" s="2">
        <v>5610</v>
      </c>
      <c r="N2133" s="2">
        <v>6000</v>
      </c>
      <c r="O2133" s="2">
        <f>IF(Tabla1[[#This Row],[Mov]]="VNT",Tabla1[[#This Row],[Sale]]-Tabla1[[#This Row],[Cost]],-Tabla1[[#This Row],[Cost]]*Tabla1[[#This Row],[Cant]])</f>
        <v>390</v>
      </c>
      <c r="P2133" s="8">
        <f>IF(Tabla1[[#This Row],[Mov]]="VNT",-Tabla1[[#This Row],[Cant]],Tabla1[[#This Row],[Cant]])</f>
        <v>-1</v>
      </c>
      <c r="Q2133" s="8">
        <f>DAY(Tabla1[[#This Row],[Date]])</f>
        <v>14</v>
      </c>
      <c r="R2133" s="8">
        <f>MONTH(Tabla1[[#This Row],[Date]])</f>
        <v>8</v>
      </c>
      <c r="S2133" s="8">
        <f>YEAR(Tabla1[[#This Row],[Date]])</f>
        <v>2022</v>
      </c>
    </row>
    <row r="2134" spans="1:19" x14ac:dyDescent="0.2">
      <c r="A2134">
        <v>2133</v>
      </c>
      <c r="B2134" s="1">
        <v>44787</v>
      </c>
      <c r="C2134" t="s">
        <v>260</v>
      </c>
      <c r="D2134" t="s">
        <v>332</v>
      </c>
      <c r="E2134">
        <v>1</v>
      </c>
      <c r="F2134" t="s">
        <v>116</v>
      </c>
      <c r="G2134" t="s">
        <v>347</v>
      </c>
      <c r="H2134" t="s">
        <v>518</v>
      </c>
      <c r="M2134" s="2">
        <v>1870</v>
      </c>
      <c r="N2134" s="2">
        <v>2000</v>
      </c>
      <c r="O2134" s="2">
        <f>IF(Tabla1[[#This Row],[Mov]]="VNT",Tabla1[[#This Row],[Sale]]-Tabla1[[#This Row],[Cost]],-Tabla1[[#This Row],[Cost]]*Tabla1[[#This Row],[Cant]])</f>
        <v>130</v>
      </c>
      <c r="P2134" s="8">
        <f>IF(Tabla1[[#This Row],[Mov]]="VNT",-Tabla1[[#This Row],[Cant]],Tabla1[[#This Row],[Cant]])</f>
        <v>-1</v>
      </c>
      <c r="Q2134" s="8">
        <f>DAY(Tabla1[[#This Row],[Date]])</f>
        <v>14</v>
      </c>
      <c r="R2134" s="8">
        <f>MONTH(Tabla1[[#This Row],[Date]])</f>
        <v>8</v>
      </c>
      <c r="S2134" s="8">
        <f>YEAR(Tabla1[[#This Row],[Date]])</f>
        <v>2022</v>
      </c>
    </row>
    <row r="2135" spans="1:19" x14ac:dyDescent="0.2">
      <c r="A2135">
        <v>2134</v>
      </c>
      <c r="B2135" s="1">
        <v>44787</v>
      </c>
      <c r="C2135" t="s">
        <v>260</v>
      </c>
      <c r="D2135" t="s">
        <v>332</v>
      </c>
      <c r="E2135">
        <v>1</v>
      </c>
      <c r="F2135" t="s">
        <v>116</v>
      </c>
      <c r="G2135" t="s">
        <v>347</v>
      </c>
      <c r="H2135" t="s">
        <v>518</v>
      </c>
      <c r="M2135" s="2">
        <v>1870</v>
      </c>
      <c r="N2135" s="2">
        <v>2000</v>
      </c>
      <c r="O2135" s="2">
        <f>IF(Tabla1[[#This Row],[Mov]]="VNT",Tabla1[[#This Row],[Sale]]-Tabla1[[#This Row],[Cost]],-Tabla1[[#This Row],[Cost]]*Tabla1[[#This Row],[Cant]])</f>
        <v>130</v>
      </c>
      <c r="P2135" s="8">
        <f>IF(Tabla1[[#This Row],[Mov]]="VNT",-Tabla1[[#This Row],[Cant]],Tabla1[[#This Row],[Cant]])</f>
        <v>-1</v>
      </c>
      <c r="Q2135" s="8">
        <f>DAY(Tabla1[[#This Row],[Date]])</f>
        <v>14</v>
      </c>
      <c r="R2135" s="8">
        <f>MONTH(Tabla1[[#This Row],[Date]])</f>
        <v>8</v>
      </c>
      <c r="S2135" s="8">
        <f>YEAR(Tabla1[[#This Row],[Date]])</f>
        <v>2022</v>
      </c>
    </row>
    <row r="2136" spans="1:19" x14ac:dyDescent="0.2">
      <c r="A2136">
        <v>2135</v>
      </c>
      <c r="B2136" s="1">
        <v>44787</v>
      </c>
      <c r="C2136" t="s">
        <v>260</v>
      </c>
      <c r="D2136" t="s">
        <v>341</v>
      </c>
      <c r="E2136">
        <v>1</v>
      </c>
      <c r="F2136" t="s">
        <v>116</v>
      </c>
      <c r="G2136" t="s">
        <v>382</v>
      </c>
      <c r="H2136" t="s">
        <v>514</v>
      </c>
      <c r="M2136" s="2">
        <v>14020</v>
      </c>
      <c r="N2136" s="2">
        <v>15000</v>
      </c>
      <c r="O2136" s="2">
        <f>IF(Tabla1[[#This Row],[Mov]]="VNT",Tabla1[[#This Row],[Sale]]-Tabla1[[#This Row],[Cost]],-Tabla1[[#This Row],[Cost]]*Tabla1[[#This Row],[Cant]])</f>
        <v>980</v>
      </c>
      <c r="P2136" s="8">
        <f>IF(Tabla1[[#This Row],[Mov]]="VNT",-Tabla1[[#This Row],[Cant]],Tabla1[[#This Row],[Cant]])</f>
        <v>-1</v>
      </c>
      <c r="Q2136" s="8">
        <f>DAY(Tabla1[[#This Row],[Date]])</f>
        <v>14</v>
      </c>
      <c r="R2136" s="8">
        <f>MONTH(Tabla1[[#This Row],[Date]])</f>
        <v>8</v>
      </c>
      <c r="S2136" s="8">
        <f>YEAR(Tabla1[[#This Row],[Date]])</f>
        <v>2022</v>
      </c>
    </row>
    <row r="2137" spans="1:19" x14ac:dyDescent="0.2">
      <c r="A2137">
        <v>2136</v>
      </c>
      <c r="B2137" s="1">
        <v>44787</v>
      </c>
      <c r="C2137" t="s">
        <v>260</v>
      </c>
      <c r="D2137" t="s">
        <v>332</v>
      </c>
      <c r="E2137">
        <v>1</v>
      </c>
      <c r="F2137" t="s">
        <v>116</v>
      </c>
      <c r="G2137" t="s">
        <v>382</v>
      </c>
      <c r="H2137" t="s">
        <v>514</v>
      </c>
      <c r="M2137" s="2">
        <v>2805</v>
      </c>
      <c r="N2137" s="2">
        <v>3000</v>
      </c>
      <c r="O2137" s="2">
        <f>IF(Tabla1[[#This Row],[Mov]]="VNT",Tabla1[[#This Row],[Sale]]-Tabla1[[#This Row],[Cost]],-Tabla1[[#This Row],[Cost]]*Tabla1[[#This Row],[Cant]])</f>
        <v>195</v>
      </c>
      <c r="P2137" s="8">
        <f>IF(Tabla1[[#This Row],[Mov]]="VNT",-Tabla1[[#This Row],[Cant]],Tabla1[[#This Row],[Cant]])</f>
        <v>-1</v>
      </c>
      <c r="Q2137" s="8">
        <f>DAY(Tabla1[[#This Row],[Date]])</f>
        <v>14</v>
      </c>
      <c r="R2137" s="8">
        <f>MONTH(Tabla1[[#This Row],[Date]])</f>
        <v>8</v>
      </c>
      <c r="S2137" s="8">
        <f>YEAR(Tabla1[[#This Row],[Date]])</f>
        <v>2022</v>
      </c>
    </row>
    <row r="2138" spans="1:19" x14ac:dyDescent="0.2">
      <c r="A2138">
        <v>2137</v>
      </c>
      <c r="B2138" s="1">
        <v>44787</v>
      </c>
      <c r="C2138" t="s">
        <v>260</v>
      </c>
      <c r="D2138" t="s">
        <v>332</v>
      </c>
      <c r="E2138">
        <v>1</v>
      </c>
      <c r="F2138" t="s">
        <v>116</v>
      </c>
      <c r="G2138" t="s">
        <v>347</v>
      </c>
      <c r="H2138" t="s">
        <v>518</v>
      </c>
      <c r="M2138" s="2">
        <v>5610</v>
      </c>
      <c r="N2138" s="2">
        <v>6000</v>
      </c>
      <c r="O2138" s="2">
        <f>IF(Tabla1[[#This Row],[Mov]]="VNT",Tabla1[[#This Row],[Sale]]-Tabla1[[#This Row],[Cost]],-Tabla1[[#This Row],[Cost]]*Tabla1[[#This Row],[Cant]])</f>
        <v>390</v>
      </c>
      <c r="P2138" s="8">
        <f>IF(Tabla1[[#This Row],[Mov]]="VNT",-Tabla1[[#This Row],[Cant]],Tabla1[[#This Row],[Cant]])</f>
        <v>-1</v>
      </c>
      <c r="Q2138" s="8">
        <f>DAY(Tabla1[[#This Row],[Date]])</f>
        <v>14</v>
      </c>
      <c r="R2138" s="8">
        <f>MONTH(Tabla1[[#This Row],[Date]])</f>
        <v>8</v>
      </c>
      <c r="S2138" s="8">
        <f>YEAR(Tabla1[[#This Row],[Date]])</f>
        <v>2022</v>
      </c>
    </row>
    <row r="2139" spans="1:19" x14ac:dyDescent="0.2">
      <c r="A2139">
        <v>2138</v>
      </c>
      <c r="B2139" s="1">
        <v>44787</v>
      </c>
      <c r="C2139" t="s">
        <v>260</v>
      </c>
      <c r="D2139" t="s">
        <v>332</v>
      </c>
      <c r="E2139">
        <v>1</v>
      </c>
      <c r="F2139" t="s">
        <v>116</v>
      </c>
      <c r="G2139" t="s">
        <v>349</v>
      </c>
      <c r="H2139" t="s">
        <v>515</v>
      </c>
      <c r="M2139" s="2">
        <v>5610</v>
      </c>
      <c r="N2139" s="2">
        <v>6000</v>
      </c>
      <c r="O2139" s="2">
        <f>IF(Tabla1[[#This Row],[Mov]]="VNT",Tabla1[[#This Row],[Sale]]-Tabla1[[#This Row],[Cost]],-Tabla1[[#This Row],[Cost]]*Tabla1[[#This Row],[Cant]])</f>
        <v>390</v>
      </c>
      <c r="P2139" s="8">
        <f>IF(Tabla1[[#This Row],[Mov]]="VNT",-Tabla1[[#This Row],[Cant]],Tabla1[[#This Row],[Cant]])</f>
        <v>-1</v>
      </c>
      <c r="Q2139" s="8">
        <f>DAY(Tabla1[[#This Row],[Date]])</f>
        <v>14</v>
      </c>
      <c r="R2139" s="8">
        <f>MONTH(Tabla1[[#This Row],[Date]])</f>
        <v>8</v>
      </c>
      <c r="S2139" s="8">
        <f>YEAR(Tabla1[[#This Row],[Date]])</f>
        <v>2022</v>
      </c>
    </row>
    <row r="2140" spans="1:19" x14ac:dyDescent="0.2">
      <c r="A2140">
        <v>2139</v>
      </c>
      <c r="B2140" s="1">
        <v>44787</v>
      </c>
      <c r="C2140" t="s">
        <v>260</v>
      </c>
      <c r="D2140" t="s">
        <v>332</v>
      </c>
      <c r="E2140">
        <v>1</v>
      </c>
      <c r="F2140" t="s">
        <v>21</v>
      </c>
      <c r="G2140" t="s">
        <v>333</v>
      </c>
      <c r="H2140" t="s">
        <v>240</v>
      </c>
      <c r="M2140" s="2">
        <v>7000</v>
      </c>
      <c r="N2140" s="2">
        <v>20000</v>
      </c>
      <c r="O2140" s="2">
        <f>IF(Tabla1[[#This Row],[Mov]]="VNT",Tabla1[[#This Row],[Sale]]-Tabla1[[#This Row],[Cost]],-Tabla1[[#This Row],[Cost]]*Tabla1[[#This Row],[Cant]])</f>
        <v>13000</v>
      </c>
      <c r="P2140" s="8">
        <f>IF(Tabla1[[#This Row],[Mov]]="VNT",-Tabla1[[#This Row],[Cant]],Tabla1[[#This Row],[Cant]])</f>
        <v>-1</v>
      </c>
      <c r="Q2140" s="8">
        <f>DAY(Tabla1[[#This Row],[Date]])</f>
        <v>14</v>
      </c>
      <c r="R2140" s="8">
        <f>MONTH(Tabla1[[#This Row],[Date]])</f>
        <v>8</v>
      </c>
      <c r="S2140" s="8">
        <f>YEAR(Tabla1[[#This Row],[Date]])</f>
        <v>2022</v>
      </c>
    </row>
    <row r="2141" spans="1:19" x14ac:dyDescent="0.2">
      <c r="A2141">
        <v>2140</v>
      </c>
      <c r="B2141" s="1">
        <v>44787</v>
      </c>
      <c r="C2141" t="s">
        <v>260</v>
      </c>
      <c r="D2141" t="s">
        <v>332</v>
      </c>
      <c r="E2141">
        <v>1</v>
      </c>
      <c r="F2141" t="s">
        <v>26</v>
      </c>
      <c r="G2141" t="s">
        <v>264</v>
      </c>
      <c r="H2141" t="s">
        <v>16</v>
      </c>
      <c r="M2141" s="2">
        <v>8500</v>
      </c>
      <c r="N2141" s="2">
        <v>20000</v>
      </c>
      <c r="O2141" s="2">
        <f>IF(Tabla1[[#This Row],[Mov]]="VNT",Tabla1[[#This Row],[Sale]]-Tabla1[[#This Row],[Cost]],-Tabla1[[#This Row],[Cost]]*Tabla1[[#This Row],[Cant]])</f>
        <v>11500</v>
      </c>
      <c r="P2141" s="8">
        <f>IF(Tabla1[[#This Row],[Mov]]="VNT",-Tabla1[[#This Row],[Cant]],Tabla1[[#This Row],[Cant]])</f>
        <v>-1</v>
      </c>
      <c r="Q2141" s="8">
        <f>DAY(Tabla1[[#This Row],[Date]])</f>
        <v>14</v>
      </c>
      <c r="R2141" s="8">
        <f>MONTH(Tabla1[[#This Row],[Date]])</f>
        <v>8</v>
      </c>
      <c r="S2141" s="8">
        <f>YEAR(Tabla1[[#This Row],[Date]])</f>
        <v>2022</v>
      </c>
    </row>
    <row r="2142" spans="1:19" x14ac:dyDescent="0.2">
      <c r="A2142">
        <v>2141</v>
      </c>
      <c r="B2142" s="1">
        <v>44787</v>
      </c>
      <c r="C2142" t="s">
        <v>260</v>
      </c>
      <c r="D2142" t="s">
        <v>332</v>
      </c>
      <c r="E2142">
        <v>1</v>
      </c>
      <c r="F2142" t="s">
        <v>15</v>
      </c>
      <c r="G2142" t="s">
        <v>333</v>
      </c>
      <c r="H2142" t="s">
        <v>240</v>
      </c>
      <c r="M2142" s="2">
        <v>5000</v>
      </c>
      <c r="N2142" s="2">
        <v>12000</v>
      </c>
      <c r="O2142" s="2">
        <f>IF(Tabla1[[#This Row],[Mov]]="VNT",Tabla1[[#This Row],[Sale]]-Tabla1[[#This Row],[Cost]],-Tabla1[[#This Row],[Cost]]*Tabla1[[#This Row],[Cant]])</f>
        <v>7000</v>
      </c>
      <c r="P2142" s="8">
        <f>IF(Tabla1[[#This Row],[Mov]]="VNT",-Tabla1[[#This Row],[Cant]],Tabla1[[#This Row],[Cant]])</f>
        <v>-1</v>
      </c>
      <c r="Q2142" s="8">
        <f>DAY(Tabla1[[#This Row],[Date]])</f>
        <v>14</v>
      </c>
      <c r="R2142" s="8">
        <f>MONTH(Tabla1[[#This Row],[Date]])</f>
        <v>8</v>
      </c>
      <c r="S2142" s="8">
        <f>YEAR(Tabla1[[#This Row],[Date]])</f>
        <v>2022</v>
      </c>
    </row>
    <row r="2143" spans="1:19" x14ac:dyDescent="0.2">
      <c r="A2143">
        <v>2142</v>
      </c>
      <c r="B2143" s="1">
        <v>44787</v>
      </c>
      <c r="C2143" t="s">
        <v>260</v>
      </c>
      <c r="D2143" t="s">
        <v>332</v>
      </c>
      <c r="E2143">
        <v>1</v>
      </c>
      <c r="F2143" t="s">
        <v>15</v>
      </c>
      <c r="G2143" t="s">
        <v>333</v>
      </c>
      <c r="H2143" t="s">
        <v>220</v>
      </c>
      <c r="M2143" s="2">
        <v>5000</v>
      </c>
      <c r="N2143" s="2">
        <v>15000</v>
      </c>
      <c r="O2143" s="2">
        <f>IF(Tabla1[[#This Row],[Mov]]="VNT",Tabla1[[#This Row],[Sale]]-Tabla1[[#This Row],[Cost]],-Tabla1[[#This Row],[Cost]]*Tabla1[[#This Row],[Cant]])</f>
        <v>10000</v>
      </c>
      <c r="P2143" s="8">
        <f>IF(Tabla1[[#This Row],[Mov]]="VNT",-Tabla1[[#This Row],[Cant]],Tabla1[[#This Row],[Cant]])</f>
        <v>-1</v>
      </c>
      <c r="Q2143" s="8">
        <f>DAY(Tabla1[[#This Row],[Date]])</f>
        <v>14</v>
      </c>
      <c r="R2143" s="8">
        <f>MONTH(Tabla1[[#This Row],[Date]])</f>
        <v>8</v>
      </c>
      <c r="S2143" s="8">
        <f>YEAR(Tabla1[[#This Row],[Date]])</f>
        <v>2022</v>
      </c>
    </row>
    <row r="2144" spans="1:19" x14ac:dyDescent="0.2">
      <c r="A2144">
        <v>2143</v>
      </c>
      <c r="B2144" s="1">
        <v>44787</v>
      </c>
      <c r="C2144" t="s">
        <v>260</v>
      </c>
      <c r="D2144" t="s">
        <v>332</v>
      </c>
      <c r="E2144">
        <v>1</v>
      </c>
      <c r="F2144" t="s">
        <v>342</v>
      </c>
      <c r="G2144" t="s">
        <v>263</v>
      </c>
      <c r="H2144" t="s">
        <v>1018</v>
      </c>
      <c r="M2144" s="2">
        <v>1000</v>
      </c>
      <c r="N2144" s="2">
        <v>10000</v>
      </c>
      <c r="O2144" s="2">
        <f>IF(Tabla1[[#This Row],[Mov]]="VNT",Tabla1[[#This Row],[Sale]]-Tabla1[[#This Row],[Cost]],-Tabla1[[#This Row],[Cost]]*Tabla1[[#This Row],[Cant]])</f>
        <v>9000</v>
      </c>
      <c r="P2144" s="8">
        <f>IF(Tabla1[[#This Row],[Mov]]="VNT",-Tabla1[[#This Row],[Cant]],Tabla1[[#This Row],[Cant]])</f>
        <v>-1</v>
      </c>
      <c r="Q2144" s="8">
        <f>DAY(Tabla1[[#This Row],[Date]])</f>
        <v>14</v>
      </c>
      <c r="R2144" s="8">
        <f>MONTH(Tabla1[[#This Row],[Date]])</f>
        <v>8</v>
      </c>
      <c r="S2144" s="8">
        <f>YEAR(Tabla1[[#This Row],[Date]])</f>
        <v>2022</v>
      </c>
    </row>
    <row r="2145" spans="1:19" x14ac:dyDescent="0.2">
      <c r="A2145">
        <v>2144</v>
      </c>
      <c r="B2145" s="1">
        <v>44787</v>
      </c>
      <c r="C2145" t="s">
        <v>260</v>
      </c>
      <c r="D2145" t="s">
        <v>332</v>
      </c>
      <c r="E2145">
        <v>1</v>
      </c>
      <c r="F2145" t="s">
        <v>224</v>
      </c>
      <c r="G2145" t="s">
        <v>263</v>
      </c>
      <c r="H2145" t="s">
        <v>1018</v>
      </c>
      <c r="M2145" s="2">
        <v>8500</v>
      </c>
      <c r="N2145" s="2">
        <v>20000</v>
      </c>
      <c r="O2145" s="2">
        <f>IF(Tabla1[[#This Row],[Mov]]="VNT",Tabla1[[#This Row],[Sale]]-Tabla1[[#This Row],[Cost]],-Tabla1[[#This Row],[Cost]]*Tabla1[[#This Row],[Cant]])</f>
        <v>11500</v>
      </c>
      <c r="P2145" s="8">
        <f>IF(Tabla1[[#This Row],[Mov]]="VNT",-Tabla1[[#This Row],[Cant]],Tabla1[[#This Row],[Cant]])</f>
        <v>-1</v>
      </c>
      <c r="Q2145" s="8">
        <f>DAY(Tabla1[[#This Row],[Date]])</f>
        <v>14</v>
      </c>
      <c r="R2145" s="8">
        <f>MONTH(Tabla1[[#This Row],[Date]])</f>
        <v>8</v>
      </c>
      <c r="S2145" s="8">
        <f>YEAR(Tabla1[[#This Row],[Date]])</f>
        <v>2022</v>
      </c>
    </row>
    <row r="2146" spans="1:19" x14ac:dyDescent="0.2">
      <c r="A2146">
        <v>2145</v>
      </c>
      <c r="B2146" s="1">
        <v>44787</v>
      </c>
      <c r="C2146" t="s">
        <v>260</v>
      </c>
      <c r="D2146" t="s">
        <v>332</v>
      </c>
      <c r="E2146">
        <v>1</v>
      </c>
      <c r="F2146" t="s">
        <v>342</v>
      </c>
      <c r="G2146" t="s">
        <v>262</v>
      </c>
      <c r="H2146" t="s">
        <v>495</v>
      </c>
      <c r="M2146" s="2">
        <v>1000</v>
      </c>
      <c r="N2146" s="2">
        <v>10000</v>
      </c>
      <c r="O2146" s="2">
        <f>IF(Tabla1[[#This Row],[Mov]]="VNT",Tabla1[[#This Row],[Sale]]-Tabla1[[#This Row],[Cost]],-Tabla1[[#This Row],[Cost]]*Tabla1[[#This Row],[Cant]])</f>
        <v>9000</v>
      </c>
      <c r="P2146" s="8">
        <f>IF(Tabla1[[#This Row],[Mov]]="VNT",-Tabla1[[#This Row],[Cant]],Tabla1[[#This Row],[Cant]])</f>
        <v>-1</v>
      </c>
      <c r="Q2146" s="8">
        <f>DAY(Tabla1[[#This Row],[Date]])</f>
        <v>14</v>
      </c>
      <c r="R2146" s="8">
        <f>MONTH(Tabla1[[#This Row],[Date]])</f>
        <v>8</v>
      </c>
      <c r="S2146" s="8">
        <f>YEAR(Tabla1[[#This Row],[Date]])</f>
        <v>2022</v>
      </c>
    </row>
    <row r="2147" spans="1:19" x14ac:dyDescent="0.2">
      <c r="A2147">
        <v>2146</v>
      </c>
      <c r="B2147" s="1">
        <v>44787</v>
      </c>
      <c r="C2147" t="s">
        <v>260</v>
      </c>
      <c r="D2147" t="s">
        <v>332</v>
      </c>
      <c r="E2147">
        <v>1</v>
      </c>
      <c r="F2147" t="s">
        <v>224</v>
      </c>
      <c r="G2147" t="s">
        <v>262</v>
      </c>
      <c r="H2147" t="s">
        <v>495</v>
      </c>
      <c r="M2147" s="2">
        <v>7000</v>
      </c>
      <c r="N2147" s="2">
        <v>20000</v>
      </c>
      <c r="O2147" s="2">
        <f>IF(Tabla1[[#This Row],[Mov]]="VNT",Tabla1[[#This Row],[Sale]]-Tabla1[[#This Row],[Cost]],-Tabla1[[#This Row],[Cost]]*Tabla1[[#This Row],[Cant]])</f>
        <v>13000</v>
      </c>
      <c r="P2147" s="8">
        <f>IF(Tabla1[[#This Row],[Mov]]="VNT",-Tabla1[[#This Row],[Cant]],Tabla1[[#This Row],[Cant]])</f>
        <v>-1</v>
      </c>
      <c r="Q2147" s="8">
        <f>DAY(Tabla1[[#This Row],[Date]])</f>
        <v>14</v>
      </c>
      <c r="R2147" s="8">
        <f>MONTH(Tabla1[[#This Row],[Date]])</f>
        <v>8</v>
      </c>
      <c r="S2147" s="8">
        <f>YEAR(Tabla1[[#This Row],[Date]])</f>
        <v>2022</v>
      </c>
    </row>
    <row r="2148" spans="1:19" x14ac:dyDescent="0.2">
      <c r="A2148">
        <v>2147</v>
      </c>
      <c r="B2148" s="1">
        <v>44787</v>
      </c>
      <c r="C2148" t="s">
        <v>260</v>
      </c>
      <c r="D2148" t="s">
        <v>332</v>
      </c>
      <c r="E2148">
        <v>1</v>
      </c>
      <c r="F2148" t="s">
        <v>342</v>
      </c>
      <c r="G2148" t="s">
        <v>272</v>
      </c>
      <c r="H2148" t="s">
        <v>252</v>
      </c>
      <c r="M2148" s="2">
        <v>900</v>
      </c>
      <c r="N2148" s="2">
        <v>10000</v>
      </c>
      <c r="O2148" s="2">
        <f>IF(Tabla1[[#This Row],[Mov]]="VNT",Tabla1[[#This Row],[Sale]]-Tabla1[[#This Row],[Cost]],-Tabla1[[#This Row],[Cost]]*Tabla1[[#This Row],[Cant]])</f>
        <v>9100</v>
      </c>
      <c r="P2148" s="8">
        <f>IF(Tabla1[[#This Row],[Mov]]="VNT",-Tabla1[[#This Row],[Cant]],Tabla1[[#This Row],[Cant]])</f>
        <v>-1</v>
      </c>
      <c r="Q2148" s="8">
        <f>DAY(Tabla1[[#This Row],[Date]])</f>
        <v>14</v>
      </c>
      <c r="R2148" s="8">
        <f>MONTH(Tabla1[[#This Row],[Date]])</f>
        <v>8</v>
      </c>
      <c r="S2148" s="8">
        <f>YEAR(Tabla1[[#This Row],[Date]])</f>
        <v>2022</v>
      </c>
    </row>
    <row r="2149" spans="1:19" x14ac:dyDescent="0.2">
      <c r="A2149">
        <v>2148</v>
      </c>
      <c r="B2149" s="1">
        <v>44787</v>
      </c>
      <c r="C2149" t="s">
        <v>260</v>
      </c>
      <c r="D2149" t="s">
        <v>332</v>
      </c>
      <c r="E2149">
        <v>1</v>
      </c>
      <c r="F2149" t="s">
        <v>21</v>
      </c>
      <c r="G2149" t="s">
        <v>333</v>
      </c>
      <c r="H2149" t="s">
        <v>240</v>
      </c>
      <c r="M2149" s="2">
        <v>7000</v>
      </c>
      <c r="N2149" s="2">
        <v>20000</v>
      </c>
      <c r="O2149" s="2">
        <f>IF(Tabla1[[#This Row],[Mov]]="VNT",Tabla1[[#This Row],[Sale]]-Tabla1[[#This Row],[Cost]],-Tabla1[[#This Row],[Cost]]*Tabla1[[#This Row],[Cant]])</f>
        <v>13000</v>
      </c>
      <c r="P2149" s="8">
        <f>IF(Tabla1[[#This Row],[Mov]]="VNT",-Tabla1[[#This Row],[Cant]],Tabla1[[#This Row],[Cant]])</f>
        <v>-1</v>
      </c>
      <c r="Q2149" s="8">
        <f>DAY(Tabla1[[#This Row],[Date]])</f>
        <v>14</v>
      </c>
      <c r="R2149" s="8">
        <f>MONTH(Tabla1[[#This Row],[Date]])</f>
        <v>8</v>
      </c>
      <c r="S2149" s="8">
        <f>YEAR(Tabla1[[#This Row],[Date]])</f>
        <v>2022</v>
      </c>
    </row>
    <row r="2150" spans="1:19" x14ac:dyDescent="0.2">
      <c r="A2150">
        <v>2149</v>
      </c>
      <c r="B2150" s="1">
        <v>44787</v>
      </c>
      <c r="C2150" t="s">
        <v>260</v>
      </c>
      <c r="D2150" t="s">
        <v>332</v>
      </c>
      <c r="E2150">
        <v>1</v>
      </c>
      <c r="F2150" t="s">
        <v>224</v>
      </c>
      <c r="G2150" t="s">
        <v>272</v>
      </c>
      <c r="H2150" t="s">
        <v>252</v>
      </c>
      <c r="M2150" s="2">
        <v>9000</v>
      </c>
      <c r="N2150" s="2">
        <v>20000</v>
      </c>
      <c r="O2150" s="2">
        <f>IF(Tabla1[[#This Row],[Mov]]="VNT",Tabla1[[#This Row],[Sale]]-Tabla1[[#This Row],[Cost]],-Tabla1[[#This Row],[Cost]]*Tabla1[[#This Row],[Cant]])</f>
        <v>11000</v>
      </c>
      <c r="P2150" s="8">
        <f>IF(Tabla1[[#This Row],[Mov]]="VNT",-Tabla1[[#This Row],[Cant]],Tabla1[[#This Row],[Cant]])</f>
        <v>-1</v>
      </c>
      <c r="Q2150" s="8">
        <f>DAY(Tabla1[[#This Row],[Date]])</f>
        <v>14</v>
      </c>
      <c r="R2150" s="8">
        <f>MONTH(Tabla1[[#This Row],[Date]])</f>
        <v>8</v>
      </c>
      <c r="S2150" s="8">
        <f>YEAR(Tabla1[[#This Row],[Date]])</f>
        <v>2022</v>
      </c>
    </row>
    <row r="2151" spans="1:19" x14ac:dyDescent="0.2">
      <c r="A2151">
        <v>2150</v>
      </c>
      <c r="B2151" s="1">
        <v>44787</v>
      </c>
      <c r="C2151" t="s">
        <v>260</v>
      </c>
      <c r="D2151" t="s">
        <v>332</v>
      </c>
      <c r="E2151">
        <v>1</v>
      </c>
      <c r="F2151" t="s">
        <v>48</v>
      </c>
      <c r="G2151" t="s">
        <v>791</v>
      </c>
      <c r="H2151" t="s">
        <v>183</v>
      </c>
      <c r="M2151" s="2">
        <v>15000</v>
      </c>
      <c r="N2151" s="2">
        <v>30000</v>
      </c>
      <c r="O2151" s="2">
        <f>IF(Tabla1[[#This Row],[Mov]]="VNT",Tabla1[[#This Row],[Sale]]-Tabla1[[#This Row],[Cost]],-Tabla1[[#This Row],[Cost]]*Tabla1[[#This Row],[Cant]])</f>
        <v>15000</v>
      </c>
      <c r="P2151" s="8">
        <f>IF(Tabla1[[#This Row],[Mov]]="VNT",-Tabla1[[#This Row],[Cant]],Tabla1[[#This Row],[Cant]])</f>
        <v>-1</v>
      </c>
      <c r="Q2151" s="8">
        <f>DAY(Tabla1[[#This Row],[Date]])</f>
        <v>14</v>
      </c>
      <c r="R2151" s="8">
        <f>MONTH(Tabla1[[#This Row],[Date]])</f>
        <v>8</v>
      </c>
      <c r="S2151" s="8">
        <f>YEAR(Tabla1[[#This Row],[Date]])</f>
        <v>2022</v>
      </c>
    </row>
    <row r="2152" spans="1:19" x14ac:dyDescent="0.2">
      <c r="A2152">
        <v>2151</v>
      </c>
      <c r="B2152" s="1">
        <v>44787</v>
      </c>
      <c r="C2152" t="s">
        <v>260</v>
      </c>
      <c r="D2152" t="s">
        <v>332</v>
      </c>
      <c r="E2152">
        <v>1</v>
      </c>
      <c r="F2152" t="s">
        <v>26</v>
      </c>
      <c r="G2152" t="s">
        <v>272</v>
      </c>
      <c r="H2152" t="s">
        <v>743</v>
      </c>
      <c r="M2152" s="2">
        <v>7500</v>
      </c>
      <c r="N2152" s="2">
        <v>15000</v>
      </c>
      <c r="O2152" s="2">
        <f>IF(Tabla1[[#This Row],[Mov]]="VNT",Tabla1[[#This Row],[Sale]]-Tabla1[[#This Row],[Cost]],-Tabla1[[#This Row],[Cost]]*Tabla1[[#This Row],[Cant]])</f>
        <v>7500</v>
      </c>
      <c r="P2152" s="8">
        <f>IF(Tabla1[[#This Row],[Mov]]="VNT",-Tabla1[[#This Row],[Cant]],Tabla1[[#This Row],[Cant]])</f>
        <v>-1</v>
      </c>
      <c r="Q2152" s="8">
        <f>DAY(Tabla1[[#This Row],[Date]])</f>
        <v>14</v>
      </c>
      <c r="R2152" s="8">
        <f>MONTH(Tabla1[[#This Row],[Date]])</f>
        <v>8</v>
      </c>
      <c r="S2152" s="8">
        <f>YEAR(Tabla1[[#This Row],[Date]])</f>
        <v>2022</v>
      </c>
    </row>
    <row r="2153" spans="1:19" x14ac:dyDescent="0.2">
      <c r="A2153">
        <v>2152</v>
      </c>
      <c r="B2153" s="1">
        <v>44787</v>
      </c>
      <c r="C2153" t="s">
        <v>260</v>
      </c>
      <c r="D2153" t="s">
        <v>332</v>
      </c>
      <c r="E2153">
        <v>1</v>
      </c>
      <c r="F2153" t="s">
        <v>26</v>
      </c>
      <c r="G2153" t="s">
        <v>264</v>
      </c>
      <c r="H2153" t="s">
        <v>20</v>
      </c>
      <c r="L2153" t="s">
        <v>1239</v>
      </c>
      <c r="M2153" s="2">
        <v>4750</v>
      </c>
      <c r="N2153" s="2">
        <v>12000</v>
      </c>
      <c r="O2153" s="2">
        <f>IF(Tabla1[[#This Row],[Mov]]="VNT",Tabla1[[#This Row],[Sale]]-Tabla1[[#This Row],[Cost]],-Tabla1[[#This Row],[Cost]]*Tabla1[[#This Row],[Cant]])</f>
        <v>7250</v>
      </c>
      <c r="P2153" s="8">
        <f>IF(Tabla1[[#This Row],[Mov]]="VNT",-Tabla1[[#This Row],[Cant]],Tabla1[[#This Row],[Cant]])</f>
        <v>-1</v>
      </c>
      <c r="Q2153" s="8">
        <f>DAY(Tabla1[[#This Row],[Date]])</f>
        <v>14</v>
      </c>
      <c r="R2153" s="8">
        <f>MONTH(Tabla1[[#This Row],[Date]])</f>
        <v>8</v>
      </c>
      <c r="S2153" s="8">
        <f>YEAR(Tabla1[[#This Row],[Date]])</f>
        <v>2022</v>
      </c>
    </row>
    <row r="2154" spans="1:19" x14ac:dyDescent="0.2">
      <c r="A2154">
        <v>2153</v>
      </c>
      <c r="B2154" s="1">
        <v>44787</v>
      </c>
      <c r="C2154" t="s">
        <v>260</v>
      </c>
      <c r="D2154" t="s">
        <v>332</v>
      </c>
      <c r="E2154">
        <v>1</v>
      </c>
      <c r="F2154" t="s">
        <v>21</v>
      </c>
      <c r="G2154" t="s">
        <v>272</v>
      </c>
      <c r="H2154" t="s">
        <v>830</v>
      </c>
      <c r="M2154" s="2">
        <v>3500</v>
      </c>
      <c r="N2154" s="2">
        <v>10000</v>
      </c>
      <c r="O2154" s="2">
        <f>IF(Tabla1[[#This Row],[Mov]]="VNT",Tabla1[[#This Row],[Sale]]-Tabla1[[#This Row],[Cost]],-Tabla1[[#This Row],[Cost]]*Tabla1[[#This Row],[Cant]])</f>
        <v>6500</v>
      </c>
      <c r="P2154" s="8">
        <f>IF(Tabla1[[#This Row],[Mov]]="VNT",-Tabla1[[#This Row],[Cant]],Tabla1[[#This Row],[Cant]])</f>
        <v>-1</v>
      </c>
      <c r="Q2154" s="8">
        <f>DAY(Tabla1[[#This Row],[Date]])</f>
        <v>14</v>
      </c>
      <c r="R2154" s="8">
        <f>MONTH(Tabla1[[#This Row],[Date]])</f>
        <v>8</v>
      </c>
      <c r="S2154" s="8">
        <f>YEAR(Tabla1[[#This Row],[Date]])</f>
        <v>2022</v>
      </c>
    </row>
    <row r="2155" spans="1:19" x14ac:dyDescent="0.2">
      <c r="A2155">
        <v>2154</v>
      </c>
      <c r="B2155" s="1">
        <v>44787</v>
      </c>
      <c r="C2155" t="s">
        <v>260</v>
      </c>
      <c r="D2155" t="s">
        <v>332</v>
      </c>
      <c r="E2155">
        <v>1</v>
      </c>
      <c r="F2155" t="s">
        <v>15</v>
      </c>
      <c r="G2155" t="s">
        <v>266</v>
      </c>
      <c r="H2155" t="s">
        <v>16</v>
      </c>
      <c r="M2155" s="2">
        <v>4500</v>
      </c>
      <c r="N2155" s="2">
        <v>10000</v>
      </c>
      <c r="O2155" s="2">
        <f>IF(Tabla1[[#This Row],[Mov]]="VNT",Tabla1[[#This Row],[Sale]]-Tabla1[[#This Row],[Cost]],-Tabla1[[#This Row],[Cost]]*Tabla1[[#This Row],[Cant]])</f>
        <v>5500</v>
      </c>
      <c r="P2155" s="8">
        <f>IF(Tabla1[[#This Row],[Mov]]="VNT",-Tabla1[[#This Row],[Cant]],Tabla1[[#This Row],[Cant]])</f>
        <v>-1</v>
      </c>
      <c r="Q2155" s="8">
        <f>DAY(Tabla1[[#This Row],[Date]])</f>
        <v>14</v>
      </c>
      <c r="R2155" s="8">
        <f>MONTH(Tabla1[[#This Row],[Date]])</f>
        <v>8</v>
      </c>
      <c r="S2155" s="8">
        <f>YEAR(Tabla1[[#This Row],[Date]])</f>
        <v>2022</v>
      </c>
    </row>
    <row r="2156" spans="1:19" x14ac:dyDescent="0.2">
      <c r="A2156">
        <v>2155</v>
      </c>
      <c r="B2156" s="1">
        <v>44787</v>
      </c>
      <c r="C2156" t="s">
        <v>260</v>
      </c>
      <c r="D2156" t="s">
        <v>332</v>
      </c>
      <c r="E2156">
        <v>1</v>
      </c>
      <c r="F2156" t="s">
        <v>116</v>
      </c>
      <c r="G2156" t="s">
        <v>349</v>
      </c>
      <c r="H2156" t="s">
        <v>515</v>
      </c>
      <c r="M2156" s="2">
        <v>2805</v>
      </c>
      <c r="N2156" s="2">
        <v>3000</v>
      </c>
      <c r="O2156" s="2">
        <f>IF(Tabla1[[#This Row],[Mov]]="VNT",Tabla1[[#This Row],[Sale]]-Tabla1[[#This Row],[Cost]],-Tabla1[[#This Row],[Cost]]*Tabla1[[#This Row],[Cant]])</f>
        <v>195</v>
      </c>
      <c r="P2156" s="8">
        <f>IF(Tabla1[[#This Row],[Mov]]="VNT",-Tabla1[[#This Row],[Cant]],Tabla1[[#This Row],[Cant]])</f>
        <v>-1</v>
      </c>
      <c r="Q2156" s="8">
        <f>DAY(Tabla1[[#This Row],[Date]])</f>
        <v>14</v>
      </c>
      <c r="R2156" s="8">
        <f>MONTH(Tabla1[[#This Row],[Date]])</f>
        <v>8</v>
      </c>
      <c r="S2156" s="8">
        <f>YEAR(Tabla1[[#This Row],[Date]])</f>
        <v>2022</v>
      </c>
    </row>
    <row r="2157" spans="1:19" x14ac:dyDescent="0.2">
      <c r="A2157">
        <v>2156</v>
      </c>
      <c r="B2157" s="1">
        <v>44787</v>
      </c>
      <c r="C2157" t="s">
        <v>260</v>
      </c>
      <c r="D2157" t="s">
        <v>332</v>
      </c>
      <c r="E2157">
        <v>1</v>
      </c>
      <c r="F2157" t="s">
        <v>116</v>
      </c>
      <c r="G2157" t="s">
        <v>349</v>
      </c>
      <c r="H2157" t="s">
        <v>515</v>
      </c>
      <c r="M2157" s="2">
        <v>5610</v>
      </c>
      <c r="N2157" s="2">
        <v>6000</v>
      </c>
      <c r="O2157" s="2">
        <f>IF(Tabla1[[#This Row],[Mov]]="VNT",Tabla1[[#This Row],[Sale]]-Tabla1[[#This Row],[Cost]],-Tabla1[[#This Row],[Cost]]*Tabla1[[#This Row],[Cant]])</f>
        <v>390</v>
      </c>
      <c r="P2157" s="8">
        <f>IF(Tabla1[[#This Row],[Mov]]="VNT",-Tabla1[[#This Row],[Cant]],Tabla1[[#This Row],[Cant]])</f>
        <v>-1</v>
      </c>
      <c r="Q2157" s="8">
        <f>DAY(Tabla1[[#This Row],[Date]])</f>
        <v>14</v>
      </c>
      <c r="R2157" s="8">
        <f>MONTH(Tabla1[[#This Row],[Date]])</f>
        <v>8</v>
      </c>
      <c r="S2157" s="8">
        <f>YEAR(Tabla1[[#This Row],[Date]])</f>
        <v>2022</v>
      </c>
    </row>
    <row r="2158" spans="1:19" x14ac:dyDescent="0.2">
      <c r="A2158">
        <v>2157</v>
      </c>
      <c r="B2158" s="1">
        <v>44787</v>
      </c>
      <c r="C2158" t="s">
        <v>260</v>
      </c>
      <c r="D2158" t="s">
        <v>332</v>
      </c>
      <c r="E2158">
        <v>1</v>
      </c>
      <c r="F2158" t="s">
        <v>116</v>
      </c>
      <c r="G2158" t="s">
        <v>382</v>
      </c>
      <c r="H2158" t="s">
        <v>514</v>
      </c>
      <c r="M2158" s="2">
        <v>9350</v>
      </c>
      <c r="N2158" s="2">
        <v>10000</v>
      </c>
      <c r="O2158" s="2">
        <f>IF(Tabla1[[#This Row],[Mov]]="VNT",Tabla1[[#This Row],[Sale]]-Tabla1[[#This Row],[Cost]],-Tabla1[[#This Row],[Cost]]*Tabla1[[#This Row],[Cant]])</f>
        <v>650</v>
      </c>
      <c r="P2158" s="8">
        <f>IF(Tabla1[[#This Row],[Mov]]="VNT",-Tabla1[[#This Row],[Cant]],Tabla1[[#This Row],[Cant]])</f>
        <v>-1</v>
      </c>
      <c r="Q2158" s="8">
        <f>DAY(Tabla1[[#This Row],[Date]])</f>
        <v>14</v>
      </c>
      <c r="R2158" s="8">
        <f>MONTH(Tabla1[[#This Row],[Date]])</f>
        <v>8</v>
      </c>
      <c r="S2158" s="8">
        <f>YEAR(Tabla1[[#This Row],[Date]])</f>
        <v>2022</v>
      </c>
    </row>
    <row r="2159" spans="1:19" x14ac:dyDescent="0.2">
      <c r="A2159">
        <v>2158</v>
      </c>
      <c r="B2159" s="1">
        <v>44787</v>
      </c>
      <c r="C2159" t="s">
        <v>260</v>
      </c>
      <c r="D2159" t="s">
        <v>332</v>
      </c>
      <c r="E2159">
        <v>1</v>
      </c>
      <c r="F2159" t="s">
        <v>15</v>
      </c>
      <c r="G2159" t="s">
        <v>333</v>
      </c>
      <c r="H2159" t="s">
        <v>16</v>
      </c>
      <c r="M2159" s="2">
        <v>5000</v>
      </c>
      <c r="N2159" s="2">
        <v>12000</v>
      </c>
      <c r="O2159" s="2">
        <f>IF(Tabla1[[#This Row],[Mov]]="VNT",Tabla1[[#This Row],[Sale]]-Tabla1[[#This Row],[Cost]],-Tabla1[[#This Row],[Cost]]*Tabla1[[#This Row],[Cant]])</f>
        <v>7000</v>
      </c>
      <c r="P2159" s="8">
        <f>IF(Tabla1[[#This Row],[Mov]]="VNT",-Tabla1[[#This Row],[Cant]],Tabla1[[#This Row],[Cant]])</f>
        <v>-1</v>
      </c>
      <c r="Q2159" s="8">
        <f>DAY(Tabla1[[#This Row],[Date]])</f>
        <v>14</v>
      </c>
      <c r="R2159" s="8">
        <f>MONTH(Tabla1[[#This Row],[Date]])</f>
        <v>8</v>
      </c>
      <c r="S2159" s="8">
        <f>YEAR(Tabla1[[#This Row],[Date]])</f>
        <v>2022</v>
      </c>
    </row>
    <row r="2160" spans="1:19" x14ac:dyDescent="0.2">
      <c r="A2160">
        <v>2159</v>
      </c>
      <c r="B2160" s="1">
        <v>44788</v>
      </c>
      <c r="C2160" t="s">
        <v>260</v>
      </c>
      <c r="D2160" t="s">
        <v>332</v>
      </c>
      <c r="E2160">
        <v>1</v>
      </c>
      <c r="F2160" t="s">
        <v>15</v>
      </c>
      <c r="G2160" t="s">
        <v>333</v>
      </c>
      <c r="H2160" t="s">
        <v>20</v>
      </c>
      <c r="M2160" s="2">
        <v>5000</v>
      </c>
      <c r="N2160" s="2">
        <v>12000</v>
      </c>
      <c r="O2160" s="2">
        <f>IF(Tabla1[[#This Row],[Mov]]="VNT",Tabla1[[#This Row],[Sale]]-Tabla1[[#This Row],[Cost]],-Tabla1[[#This Row],[Cost]]*Tabla1[[#This Row],[Cant]])</f>
        <v>7000</v>
      </c>
      <c r="P2160" s="8">
        <f>IF(Tabla1[[#This Row],[Mov]]="VNT",-Tabla1[[#This Row],[Cant]],Tabla1[[#This Row],[Cant]])</f>
        <v>-1</v>
      </c>
      <c r="Q2160" s="8">
        <f>DAY(Tabla1[[#This Row],[Date]])</f>
        <v>15</v>
      </c>
      <c r="R2160" s="8">
        <f>MONTH(Tabla1[[#This Row],[Date]])</f>
        <v>8</v>
      </c>
      <c r="S2160" s="8">
        <f>YEAR(Tabla1[[#This Row],[Date]])</f>
        <v>2022</v>
      </c>
    </row>
    <row r="2161" spans="1:19" x14ac:dyDescent="0.2">
      <c r="A2161">
        <v>2160</v>
      </c>
      <c r="B2161" s="1">
        <v>44788</v>
      </c>
      <c r="C2161" t="s">
        <v>260</v>
      </c>
      <c r="D2161" t="s">
        <v>332</v>
      </c>
      <c r="E2161">
        <v>1</v>
      </c>
      <c r="F2161" t="s">
        <v>526</v>
      </c>
      <c r="G2161" t="s">
        <v>266</v>
      </c>
      <c r="H2161" t="s">
        <v>527</v>
      </c>
      <c r="M2161" s="2">
        <v>30000</v>
      </c>
      <c r="N2161" s="2">
        <v>45000</v>
      </c>
      <c r="O2161" s="2">
        <f>IF(Tabla1[[#This Row],[Mov]]="VNT",Tabla1[[#This Row],[Sale]]-Tabla1[[#This Row],[Cost]],-Tabla1[[#This Row],[Cost]]*Tabla1[[#This Row],[Cant]])</f>
        <v>15000</v>
      </c>
      <c r="P2161" s="8">
        <f>IF(Tabla1[[#This Row],[Mov]]="VNT",-Tabla1[[#This Row],[Cant]],Tabla1[[#This Row],[Cant]])</f>
        <v>-1</v>
      </c>
      <c r="Q2161" s="8">
        <f>DAY(Tabla1[[#This Row],[Date]])</f>
        <v>15</v>
      </c>
      <c r="R2161" s="8">
        <f>MONTH(Tabla1[[#This Row],[Date]])</f>
        <v>8</v>
      </c>
      <c r="S2161" s="8">
        <f>YEAR(Tabla1[[#This Row],[Date]])</f>
        <v>2022</v>
      </c>
    </row>
    <row r="2162" spans="1:19" x14ac:dyDescent="0.2">
      <c r="A2162">
        <v>2161</v>
      </c>
      <c r="B2162" s="1">
        <v>44788</v>
      </c>
      <c r="C2162" t="s">
        <v>260</v>
      </c>
      <c r="D2162" t="s">
        <v>332</v>
      </c>
      <c r="E2162">
        <v>1</v>
      </c>
      <c r="F2162" t="s">
        <v>26</v>
      </c>
      <c r="G2162" t="s">
        <v>264</v>
      </c>
      <c r="H2162" t="s">
        <v>20</v>
      </c>
      <c r="L2162" t="s">
        <v>1238</v>
      </c>
      <c r="M2162" s="2">
        <v>4750</v>
      </c>
      <c r="N2162" s="2">
        <v>8000</v>
      </c>
      <c r="O2162" s="2">
        <f>IF(Tabla1[[#This Row],[Mov]]="VNT",Tabla1[[#This Row],[Sale]]-Tabla1[[#This Row],[Cost]],-Tabla1[[#This Row],[Cost]]*Tabla1[[#This Row],[Cant]])</f>
        <v>3250</v>
      </c>
      <c r="P2162" s="8">
        <f>IF(Tabla1[[#This Row],[Mov]]="VNT",-Tabla1[[#This Row],[Cant]],Tabla1[[#This Row],[Cant]])</f>
        <v>-1</v>
      </c>
      <c r="Q2162" s="8">
        <f>DAY(Tabla1[[#This Row],[Date]])</f>
        <v>15</v>
      </c>
      <c r="R2162" s="8">
        <f>MONTH(Tabla1[[#This Row],[Date]])</f>
        <v>8</v>
      </c>
      <c r="S2162" s="8">
        <f>YEAR(Tabla1[[#This Row],[Date]])</f>
        <v>2022</v>
      </c>
    </row>
    <row r="2163" spans="1:19" x14ac:dyDescent="0.2">
      <c r="A2163">
        <v>2162</v>
      </c>
      <c r="B2163" s="1">
        <v>44788</v>
      </c>
      <c r="C2163" t="s">
        <v>260</v>
      </c>
      <c r="D2163" t="s">
        <v>332</v>
      </c>
      <c r="E2163">
        <v>1</v>
      </c>
      <c r="F2163" t="s">
        <v>532</v>
      </c>
      <c r="G2163" t="s">
        <v>273</v>
      </c>
      <c r="H2163" t="s">
        <v>733</v>
      </c>
      <c r="J2163" t="s">
        <v>25</v>
      </c>
      <c r="M2163" s="2">
        <v>18000</v>
      </c>
      <c r="N2163" s="2">
        <v>35000</v>
      </c>
      <c r="O2163" s="2">
        <f>IF(Tabla1[[#This Row],[Mov]]="VNT",Tabla1[[#This Row],[Sale]]-Tabla1[[#This Row],[Cost]],-Tabla1[[#This Row],[Cost]]*Tabla1[[#This Row],[Cant]])</f>
        <v>17000</v>
      </c>
      <c r="P2163" s="8">
        <f>IF(Tabla1[[#This Row],[Mov]]="VNT",-Tabla1[[#This Row],[Cant]],Tabla1[[#This Row],[Cant]])</f>
        <v>-1</v>
      </c>
      <c r="Q2163" s="8">
        <f>DAY(Tabla1[[#This Row],[Date]])</f>
        <v>15</v>
      </c>
      <c r="R2163" s="8">
        <f>MONTH(Tabla1[[#This Row],[Date]])</f>
        <v>8</v>
      </c>
      <c r="S2163" s="8">
        <f>YEAR(Tabla1[[#This Row],[Date]])</f>
        <v>2022</v>
      </c>
    </row>
    <row r="2164" spans="1:19" x14ac:dyDescent="0.2">
      <c r="A2164">
        <v>2163</v>
      </c>
      <c r="B2164" s="1">
        <v>44788</v>
      </c>
      <c r="C2164" t="s">
        <v>260</v>
      </c>
      <c r="D2164" t="s">
        <v>332</v>
      </c>
      <c r="E2164">
        <v>1</v>
      </c>
      <c r="F2164" t="s">
        <v>116</v>
      </c>
      <c r="G2164" t="s">
        <v>347</v>
      </c>
      <c r="H2164" t="s">
        <v>518</v>
      </c>
      <c r="M2164" s="2">
        <v>5610</v>
      </c>
      <c r="N2164" s="2">
        <v>6000</v>
      </c>
      <c r="O2164" s="2">
        <f>IF(Tabla1[[#This Row],[Mov]]="VNT",Tabla1[[#This Row],[Sale]]-Tabla1[[#This Row],[Cost]],-Tabla1[[#This Row],[Cost]]*Tabla1[[#This Row],[Cant]])</f>
        <v>390</v>
      </c>
      <c r="P2164" s="8">
        <f>IF(Tabla1[[#This Row],[Mov]]="VNT",-Tabla1[[#This Row],[Cant]],Tabla1[[#This Row],[Cant]])</f>
        <v>-1</v>
      </c>
      <c r="Q2164" s="8">
        <f>DAY(Tabla1[[#This Row],[Date]])</f>
        <v>15</v>
      </c>
      <c r="R2164" s="8">
        <f>MONTH(Tabla1[[#This Row],[Date]])</f>
        <v>8</v>
      </c>
      <c r="S2164" s="8">
        <f>YEAR(Tabla1[[#This Row],[Date]])</f>
        <v>2022</v>
      </c>
    </row>
    <row r="2165" spans="1:19" x14ac:dyDescent="0.2">
      <c r="A2165">
        <v>2164</v>
      </c>
      <c r="B2165" s="1">
        <v>44788</v>
      </c>
      <c r="C2165" t="s">
        <v>260</v>
      </c>
      <c r="D2165" t="s">
        <v>332</v>
      </c>
      <c r="E2165">
        <v>1</v>
      </c>
      <c r="F2165" t="s">
        <v>116</v>
      </c>
      <c r="G2165" t="s">
        <v>347</v>
      </c>
      <c r="H2165" t="s">
        <v>518</v>
      </c>
      <c r="M2165" s="2">
        <v>2805</v>
      </c>
      <c r="N2165" s="2">
        <v>3000</v>
      </c>
      <c r="O2165" s="2">
        <f>IF(Tabla1[[#This Row],[Mov]]="VNT",Tabla1[[#This Row],[Sale]]-Tabla1[[#This Row],[Cost]],-Tabla1[[#This Row],[Cost]]*Tabla1[[#This Row],[Cant]])</f>
        <v>195</v>
      </c>
      <c r="P2165" s="8">
        <f>IF(Tabla1[[#This Row],[Mov]]="VNT",-Tabla1[[#This Row],[Cant]],Tabla1[[#This Row],[Cant]])</f>
        <v>-1</v>
      </c>
      <c r="Q2165" s="8">
        <f>DAY(Tabla1[[#This Row],[Date]])</f>
        <v>15</v>
      </c>
      <c r="R2165" s="8">
        <f>MONTH(Tabla1[[#This Row],[Date]])</f>
        <v>8</v>
      </c>
      <c r="S2165" s="8">
        <f>YEAR(Tabla1[[#This Row],[Date]])</f>
        <v>2022</v>
      </c>
    </row>
    <row r="2166" spans="1:19" x14ac:dyDescent="0.2">
      <c r="A2166">
        <v>2165</v>
      </c>
      <c r="B2166" s="1">
        <v>44788</v>
      </c>
      <c r="C2166" t="s">
        <v>260</v>
      </c>
      <c r="D2166" t="s">
        <v>332</v>
      </c>
      <c r="E2166">
        <v>1</v>
      </c>
      <c r="F2166" t="s">
        <v>116</v>
      </c>
      <c r="G2166" t="s">
        <v>382</v>
      </c>
      <c r="H2166" t="s">
        <v>514</v>
      </c>
      <c r="M2166" s="2">
        <v>2805</v>
      </c>
      <c r="N2166" s="2">
        <v>3000</v>
      </c>
      <c r="O2166" s="2">
        <f>IF(Tabla1[[#This Row],[Mov]]="VNT",Tabla1[[#This Row],[Sale]]-Tabla1[[#This Row],[Cost]],-Tabla1[[#This Row],[Cost]]*Tabla1[[#This Row],[Cant]])</f>
        <v>195</v>
      </c>
      <c r="P2166" s="8">
        <f>IF(Tabla1[[#This Row],[Mov]]="VNT",-Tabla1[[#This Row],[Cant]],Tabla1[[#This Row],[Cant]])</f>
        <v>-1</v>
      </c>
      <c r="Q2166" s="8">
        <f>DAY(Tabla1[[#This Row],[Date]])</f>
        <v>15</v>
      </c>
      <c r="R2166" s="8">
        <f>MONTH(Tabla1[[#This Row],[Date]])</f>
        <v>8</v>
      </c>
      <c r="S2166" s="8">
        <f>YEAR(Tabla1[[#This Row],[Date]])</f>
        <v>2022</v>
      </c>
    </row>
    <row r="2167" spans="1:19" x14ac:dyDescent="0.2">
      <c r="A2167">
        <v>2166</v>
      </c>
      <c r="B2167" s="1">
        <v>44788</v>
      </c>
      <c r="C2167" t="s">
        <v>260</v>
      </c>
      <c r="D2167" t="s">
        <v>332</v>
      </c>
      <c r="E2167">
        <v>1</v>
      </c>
      <c r="F2167" t="s">
        <v>198</v>
      </c>
      <c r="G2167" t="s">
        <v>266</v>
      </c>
      <c r="H2167" t="s">
        <v>199</v>
      </c>
      <c r="M2167" s="2">
        <v>7000</v>
      </c>
      <c r="N2167" s="2">
        <v>15000</v>
      </c>
      <c r="O2167" s="2">
        <f>IF(Tabla1[[#This Row],[Mov]]="VNT",Tabla1[[#This Row],[Sale]]-Tabla1[[#This Row],[Cost]],-Tabla1[[#This Row],[Cost]]*Tabla1[[#This Row],[Cant]])</f>
        <v>8000</v>
      </c>
      <c r="P2167" s="8">
        <f>IF(Tabla1[[#This Row],[Mov]]="VNT",-Tabla1[[#This Row],[Cant]],Tabla1[[#This Row],[Cant]])</f>
        <v>-1</v>
      </c>
      <c r="Q2167" s="8">
        <f>DAY(Tabla1[[#This Row],[Date]])</f>
        <v>15</v>
      </c>
      <c r="R2167" s="8">
        <f>MONTH(Tabla1[[#This Row],[Date]])</f>
        <v>8</v>
      </c>
      <c r="S2167" s="8">
        <f>YEAR(Tabla1[[#This Row],[Date]])</f>
        <v>2022</v>
      </c>
    </row>
    <row r="2168" spans="1:19" x14ac:dyDescent="0.2">
      <c r="A2168">
        <v>2167</v>
      </c>
      <c r="B2168" s="1">
        <v>44788</v>
      </c>
      <c r="C2168" t="s">
        <v>260</v>
      </c>
      <c r="D2168" t="s">
        <v>332</v>
      </c>
      <c r="E2168">
        <v>1</v>
      </c>
      <c r="F2168" t="s">
        <v>458</v>
      </c>
      <c r="G2168" t="s">
        <v>284</v>
      </c>
      <c r="H2168" t="s">
        <v>1240</v>
      </c>
      <c r="M2168" s="2">
        <v>0</v>
      </c>
      <c r="N2168" s="2">
        <v>5000</v>
      </c>
      <c r="O2168" s="2">
        <f>IF(Tabla1[[#This Row],[Mov]]="VNT",Tabla1[[#This Row],[Sale]]-Tabla1[[#This Row],[Cost]],-Tabla1[[#This Row],[Cost]]*Tabla1[[#This Row],[Cant]])</f>
        <v>5000</v>
      </c>
      <c r="P2168" s="8">
        <f>IF(Tabla1[[#This Row],[Mov]]="VNT",-Tabla1[[#This Row],[Cant]],Tabla1[[#This Row],[Cant]])</f>
        <v>-1</v>
      </c>
      <c r="Q2168" s="8">
        <f>DAY(Tabla1[[#This Row],[Date]])</f>
        <v>15</v>
      </c>
      <c r="R2168" s="8">
        <f>MONTH(Tabla1[[#This Row],[Date]])</f>
        <v>8</v>
      </c>
      <c r="S2168" s="8">
        <f>YEAR(Tabla1[[#This Row],[Date]])</f>
        <v>2022</v>
      </c>
    </row>
    <row r="2169" spans="1:19" x14ac:dyDescent="0.2">
      <c r="A2169">
        <v>2168</v>
      </c>
      <c r="B2169" s="1">
        <v>44788</v>
      </c>
      <c r="C2169" t="s">
        <v>260</v>
      </c>
      <c r="D2169" t="s">
        <v>332</v>
      </c>
      <c r="E2169">
        <v>1</v>
      </c>
      <c r="F2169" t="s">
        <v>225</v>
      </c>
      <c r="G2169" t="s">
        <v>272</v>
      </c>
      <c r="H2169" t="s">
        <v>1241</v>
      </c>
      <c r="M2169" s="2">
        <v>1100</v>
      </c>
      <c r="N2169" s="2">
        <v>10000</v>
      </c>
      <c r="O2169" s="2">
        <f>IF(Tabla1[[#This Row],[Mov]]="VNT",Tabla1[[#This Row],[Sale]]-Tabla1[[#This Row],[Cost]],-Tabla1[[#This Row],[Cost]]*Tabla1[[#This Row],[Cant]])</f>
        <v>8900</v>
      </c>
      <c r="P2169" s="8">
        <f>IF(Tabla1[[#This Row],[Mov]]="VNT",-Tabla1[[#This Row],[Cant]],Tabla1[[#This Row],[Cant]])</f>
        <v>-1</v>
      </c>
      <c r="Q2169" s="8">
        <f>DAY(Tabla1[[#This Row],[Date]])</f>
        <v>15</v>
      </c>
      <c r="R2169" s="8">
        <f>MONTH(Tabla1[[#This Row],[Date]])</f>
        <v>8</v>
      </c>
      <c r="S2169" s="8">
        <f>YEAR(Tabla1[[#This Row],[Date]])</f>
        <v>2022</v>
      </c>
    </row>
    <row r="2170" spans="1:19" x14ac:dyDescent="0.2">
      <c r="A2170">
        <v>2169</v>
      </c>
      <c r="B2170" s="1">
        <v>44788</v>
      </c>
      <c r="C2170" t="s">
        <v>260</v>
      </c>
      <c r="D2170" t="s">
        <v>332</v>
      </c>
      <c r="E2170">
        <v>1</v>
      </c>
      <c r="F2170" t="s">
        <v>21</v>
      </c>
      <c r="G2170" t="s">
        <v>272</v>
      </c>
      <c r="H2170" t="s">
        <v>24</v>
      </c>
      <c r="M2170" s="2">
        <v>3500</v>
      </c>
      <c r="N2170" s="2">
        <v>12000</v>
      </c>
      <c r="O2170" s="2">
        <f>IF(Tabla1[[#This Row],[Mov]]="VNT",Tabla1[[#This Row],[Sale]]-Tabla1[[#This Row],[Cost]],-Tabla1[[#This Row],[Cost]]*Tabla1[[#This Row],[Cant]])</f>
        <v>8500</v>
      </c>
      <c r="P2170" s="8">
        <f>IF(Tabla1[[#This Row],[Mov]]="VNT",-Tabla1[[#This Row],[Cant]],Tabla1[[#This Row],[Cant]])</f>
        <v>-1</v>
      </c>
      <c r="Q2170" s="8">
        <f>DAY(Tabla1[[#This Row],[Date]])</f>
        <v>15</v>
      </c>
      <c r="R2170" s="8">
        <f>MONTH(Tabla1[[#This Row],[Date]])</f>
        <v>8</v>
      </c>
      <c r="S2170" s="8">
        <f>YEAR(Tabla1[[#This Row],[Date]])</f>
        <v>2022</v>
      </c>
    </row>
    <row r="2171" spans="1:19" x14ac:dyDescent="0.2">
      <c r="A2171">
        <v>2170</v>
      </c>
      <c r="B2171" s="1">
        <v>44788</v>
      </c>
      <c r="C2171" t="s">
        <v>260</v>
      </c>
      <c r="D2171" t="s">
        <v>332</v>
      </c>
      <c r="E2171">
        <v>1</v>
      </c>
      <c r="F2171" t="s">
        <v>21</v>
      </c>
      <c r="G2171" t="s">
        <v>333</v>
      </c>
      <c r="H2171" t="s">
        <v>240</v>
      </c>
      <c r="M2171" s="2">
        <v>7000</v>
      </c>
      <c r="N2171" s="2">
        <v>20000</v>
      </c>
      <c r="O2171" s="2">
        <f>IF(Tabla1[[#This Row],[Mov]]="VNT",Tabla1[[#This Row],[Sale]]-Tabla1[[#This Row],[Cost]],-Tabla1[[#This Row],[Cost]]*Tabla1[[#This Row],[Cant]])</f>
        <v>13000</v>
      </c>
      <c r="P2171" s="8">
        <f>IF(Tabla1[[#This Row],[Mov]]="VNT",-Tabla1[[#This Row],[Cant]],Tabla1[[#This Row],[Cant]])</f>
        <v>-1</v>
      </c>
      <c r="Q2171" s="8">
        <f>DAY(Tabla1[[#This Row],[Date]])</f>
        <v>15</v>
      </c>
      <c r="R2171" s="8">
        <f>MONTH(Tabla1[[#This Row],[Date]])</f>
        <v>8</v>
      </c>
      <c r="S2171" s="8">
        <f>YEAR(Tabla1[[#This Row],[Date]])</f>
        <v>2022</v>
      </c>
    </row>
    <row r="2172" spans="1:19" x14ac:dyDescent="0.2">
      <c r="A2172">
        <v>2171</v>
      </c>
      <c r="B2172" s="1">
        <v>44788</v>
      </c>
      <c r="C2172" t="s">
        <v>260</v>
      </c>
      <c r="D2172" t="s">
        <v>332</v>
      </c>
      <c r="E2172">
        <v>1</v>
      </c>
      <c r="F2172" t="s">
        <v>116</v>
      </c>
      <c r="G2172" t="s">
        <v>349</v>
      </c>
      <c r="H2172" t="s">
        <v>515</v>
      </c>
      <c r="M2172" s="2">
        <v>5610</v>
      </c>
      <c r="N2172" s="2">
        <v>6000</v>
      </c>
      <c r="O2172" s="2">
        <f>IF(Tabla1[[#This Row],[Mov]]="VNT",Tabla1[[#This Row],[Sale]]-Tabla1[[#This Row],[Cost]],-Tabla1[[#This Row],[Cost]]*Tabla1[[#This Row],[Cant]])</f>
        <v>390</v>
      </c>
      <c r="P2172" s="8">
        <f>IF(Tabla1[[#This Row],[Mov]]="VNT",-Tabla1[[#This Row],[Cant]],Tabla1[[#This Row],[Cant]])</f>
        <v>-1</v>
      </c>
      <c r="Q2172" s="8">
        <f>DAY(Tabla1[[#This Row],[Date]])</f>
        <v>15</v>
      </c>
      <c r="R2172" s="8">
        <f>MONTH(Tabla1[[#This Row],[Date]])</f>
        <v>8</v>
      </c>
      <c r="S2172" s="8">
        <f>YEAR(Tabla1[[#This Row],[Date]])</f>
        <v>2022</v>
      </c>
    </row>
    <row r="2173" spans="1:19" x14ac:dyDescent="0.2">
      <c r="A2173">
        <v>2172</v>
      </c>
      <c r="B2173" s="1">
        <v>44788</v>
      </c>
      <c r="C2173" t="s">
        <v>260</v>
      </c>
      <c r="D2173" t="s">
        <v>332</v>
      </c>
      <c r="E2173">
        <v>1</v>
      </c>
      <c r="F2173" t="s">
        <v>116</v>
      </c>
      <c r="G2173" t="s">
        <v>349</v>
      </c>
      <c r="H2173" t="s">
        <v>515</v>
      </c>
      <c r="M2173" s="2">
        <v>5610</v>
      </c>
      <c r="N2173" s="2">
        <v>6000</v>
      </c>
      <c r="O2173" s="2">
        <f>IF(Tabla1[[#This Row],[Mov]]="VNT",Tabla1[[#This Row],[Sale]]-Tabla1[[#This Row],[Cost]],-Tabla1[[#This Row],[Cost]]*Tabla1[[#This Row],[Cant]])</f>
        <v>390</v>
      </c>
      <c r="P2173" s="8">
        <f>IF(Tabla1[[#This Row],[Mov]]="VNT",-Tabla1[[#This Row],[Cant]],Tabla1[[#This Row],[Cant]])</f>
        <v>-1</v>
      </c>
      <c r="Q2173" s="8">
        <f>DAY(Tabla1[[#This Row],[Date]])</f>
        <v>15</v>
      </c>
      <c r="R2173" s="8">
        <f>MONTH(Tabla1[[#This Row],[Date]])</f>
        <v>8</v>
      </c>
      <c r="S2173" s="8">
        <f>YEAR(Tabla1[[#This Row],[Date]])</f>
        <v>2022</v>
      </c>
    </row>
    <row r="2174" spans="1:19" x14ac:dyDescent="0.2">
      <c r="A2174">
        <v>2173</v>
      </c>
      <c r="B2174" s="1">
        <v>44788</v>
      </c>
      <c r="C2174" t="s">
        <v>260</v>
      </c>
      <c r="D2174" t="s">
        <v>332</v>
      </c>
      <c r="E2174">
        <v>1</v>
      </c>
      <c r="F2174" t="s">
        <v>15</v>
      </c>
      <c r="G2174" t="s">
        <v>266</v>
      </c>
      <c r="H2174" t="s">
        <v>153</v>
      </c>
      <c r="M2174" s="2">
        <v>1500</v>
      </c>
      <c r="N2174" s="2">
        <v>10000</v>
      </c>
      <c r="O2174" s="2">
        <f>IF(Tabla1[[#This Row],[Mov]]="VNT",Tabla1[[#This Row],[Sale]]-Tabla1[[#This Row],[Cost]],-Tabla1[[#This Row],[Cost]]*Tabla1[[#This Row],[Cant]])</f>
        <v>8500</v>
      </c>
      <c r="P2174" s="8">
        <f>IF(Tabla1[[#This Row],[Mov]]="VNT",-Tabla1[[#This Row],[Cant]],Tabla1[[#This Row],[Cant]])</f>
        <v>-1</v>
      </c>
      <c r="Q2174" s="8">
        <f>DAY(Tabla1[[#This Row],[Date]])</f>
        <v>15</v>
      </c>
      <c r="R2174" s="8">
        <f>MONTH(Tabla1[[#This Row],[Date]])</f>
        <v>8</v>
      </c>
      <c r="S2174" s="8">
        <f>YEAR(Tabla1[[#This Row],[Date]])</f>
        <v>2022</v>
      </c>
    </row>
    <row r="2175" spans="1:19" x14ac:dyDescent="0.2">
      <c r="A2175">
        <v>2174</v>
      </c>
      <c r="B2175" s="1">
        <v>44788</v>
      </c>
      <c r="C2175" t="s">
        <v>260</v>
      </c>
      <c r="D2175" t="s">
        <v>332</v>
      </c>
      <c r="E2175">
        <v>1</v>
      </c>
      <c r="F2175" t="s">
        <v>15</v>
      </c>
      <c r="G2175" t="s">
        <v>1091</v>
      </c>
      <c r="H2175" t="s">
        <v>138</v>
      </c>
      <c r="M2175" s="2">
        <v>4500</v>
      </c>
      <c r="N2175" s="2">
        <v>14000</v>
      </c>
      <c r="O2175" s="2">
        <f>IF(Tabla1[[#This Row],[Mov]]="VNT",Tabla1[[#This Row],[Sale]]-Tabla1[[#This Row],[Cost]],-Tabla1[[#This Row],[Cost]]*Tabla1[[#This Row],[Cant]])</f>
        <v>9500</v>
      </c>
      <c r="P2175" s="8">
        <f>IF(Tabla1[[#This Row],[Mov]]="VNT",-Tabla1[[#This Row],[Cant]],Tabla1[[#This Row],[Cant]])</f>
        <v>-1</v>
      </c>
      <c r="Q2175" s="8">
        <f>DAY(Tabla1[[#This Row],[Date]])</f>
        <v>15</v>
      </c>
      <c r="R2175" s="8">
        <f>MONTH(Tabla1[[#This Row],[Date]])</f>
        <v>8</v>
      </c>
      <c r="S2175" s="8">
        <f>YEAR(Tabla1[[#This Row],[Date]])</f>
        <v>2022</v>
      </c>
    </row>
    <row r="2176" spans="1:19" x14ac:dyDescent="0.2">
      <c r="A2176">
        <v>2175</v>
      </c>
      <c r="B2176" s="1">
        <v>44788</v>
      </c>
      <c r="C2176" t="s">
        <v>260</v>
      </c>
      <c r="D2176" t="s">
        <v>332</v>
      </c>
      <c r="E2176">
        <v>1</v>
      </c>
      <c r="F2176" t="s">
        <v>26</v>
      </c>
      <c r="G2176" t="s">
        <v>264</v>
      </c>
      <c r="H2176" t="s">
        <v>20</v>
      </c>
      <c r="M2176" s="2">
        <v>9500</v>
      </c>
      <c r="N2176" s="2">
        <v>20000</v>
      </c>
      <c r="O2176" s="2">
        <f>IF(Tabla1[[#This Row],[Mov]]="VNT",Tabla1[[#This Row],[Sale]]-Tabla1[[#This Row],[Cost]],-Tabla1[[#This Row],[Cost]]*Tabla1[[#This Row],[Cant]])</f>
        <v>10500</v>
      </c>
      <c r="P2176" s="8">
        <f>IF(Tabla1[[#This Row],[Mov]]="VNT",-Tabla1[[#This Row],[Cant]],Tabla1[[#This Row],[Cant]])</f>
        <v>-1</v>
      </c>
      <c r="Q2176" s="8">
        <f>DAY(Tabla1[[#This Row],[Date]])</f>
        <v>15</v>
      </c>
      <c r="R2176" s="8">
        <f>MONTH(Tabla1[[#This Row],[Date]])</f>
        <v>8</v>
      </c>
      <c r="S2176" s="8">
        <f>YEAR(Tabla1[[#This Row],[Date]])</f>
        <v>2022</v>
      </c>
    </row>
    <row r="2177" spans="1:19" x14ac:dyDescent="0.2">
      <c r="A2177">
        <v>2176</v>
      </c>
      <c r="B2177" s="1">
        <v>44789</v>
      </c>
      <c r="C2177" t="s">
        <v>260</v>
      </c>
      <c r="D2177" t="s">
        <v>108</v>
      </c>
      <c r="E2177">
        <v>1</v>
      </c>
      <c r="F2177" t="s">
        <v>116</v>
      </c>
      <c r="G2177" t="s">
        <v>600</v>
      </c>
      <c r="H2177" t="s">
        <v>565</v>
      </c>
      <c r="M2177" s="2">
        <v>4675</v>
      </c>
      <c r="N2177" s="2">
        <v>5000</v>
      </c>
      <c r="O2177" s="2">
        <f>IF(Tabla1[[#This Row],[Mov]]="VNT",Tabla1[[#This Row],[Sale]]-Tabla1[[#This Row],[Cost]],-Tabla1[[#This Row],[Cost]]*Tabla1[[#This Row],[Cant]])</f>
        <v>325</v>
      </c>
      <c r="P2177" s="8">
        <f>IF(Tabla1[[#This Row],[Mov]]="VNT",-Tabla1[[#This Row],[Cant]],Tabla1[[#This Row],[Cant]])</f>
        <v>-1</v>
      </c>
      <c r="Q2177" s="8">
        <f>DAY(Tabla1[[#This Row],[Date]])</f>
        <v>16</v>
      </c>
      <c r="R2177" s="8">
        <f>MONTH(Tabla1[[#This Row],[Date]])</f>
        <v>8</v>
      </c>
      <c r="S2177" s="8">
        <f>YEAR(Tabla1[[#This Row],[Date]])</f>
        <v>2022</v>
      </c>
    </row>
    <row r="2178" spans="1:19" x14ac:dyDescent="0.2">
      <c r="A2178">
        <v>2177</v>
      </c>
      <c r="B2178" s="1">
        <v>44787</v>
      </c>
      <c r="C2178" t="s">
        <v>261</v>
      </c>
      <c r="D2178" t="s">
        <v>892</v>
      </c>
      <c r="E2178">
        <v>1</v>
      </c>
      <c r="F2178" t="s">
        <v>1194</v>
      </c>
      <c r="G2178" t="s">
        <v>284</v>
      </c>
      <c r="H2178" t="s">
        <v>513</v>
      </c>
      <c r="M2178" s="2">
        <v>8000</v>
      </c>
      <c r="N2178" s="2">
        <v>20000</v>
      </c>
      <c r="O2178" s="2">
        <f>IF(Tabla1[[#This Row],[Mov]]="VNT",Tabla1[[#This Row],[Sale]]-Tabla1[[#This Row],[Cost]],-Tabla1[[#This Row],[Cost]]*Tabla1[[#This Row],[Cant]])</f>
        <v>-8000</v>
      </c>
      <c r="P2178" s="8">
        <f>IF(Tabla1[[#This Row],[Mov]]="VNT",-Tabla1[[#This Row],[Cant]],Tabla1[[#This Row],[Cant]])</f>
        <v>1</v>
      </c>
      <c r="Q2178" s="8">
        <f>DAY(Tabla1[[#This Row],[Date]])</f>
        <v>14</v>
      </c>
      <c r="R2178" s="8">
        <f>MONTH(Tabla1[[#This Row],[Date]])</f>
        <v>8</v>
      </c>
      <c r="S2178" s="8">
        <f>YEAR(Tabla1[[#This Row],[Date]])</f>
        <v>2022</v>
      </c>
    </row>
    <row r="2179" spans="1:19" x14ac:dyDescent="0.2">
      <c r="A2179">
        <v>2178</v>
      </c>
      <c r="B2179" s="1">
        <v>44787</v>
      </c>
      <c r="C2179" t="s">
        <v>261</v>
      </c>
      <c r="D2179" t="s">
        <v>892</v>
      </c>
      <c r="E2179">
        <v>2</v>
      </c>
      <c r="F2179" t="s">
        <v>1545</v>
      </c>
      <c r="G2179" t="s">
        <v>272</v>
      </c>
      <c r="H2179" t="s">
        <v>1242</v>
      </c>
      <c r="M2179" s="2">
        <v>7000</v>
      </c>
      <c r="N2179" s="2">
        <v>19000</v>
      </c>
      <c r="O2179" s="2">
        <f>IF(Tabla1[[#This Row],[Mov]]="VNT",Tabla1[[#This Row],[Sale]]-Tabla1[[#This Row],[Cost]],-Tabla1[[#This Row],[Cost]]*Tabla1[[#This Row],[Cant]])</f>
        <v>-14000</v>
      </c>
      <c r="P2179" s="8">
        <f>IF(Tabla1[[#This Row],[Mov]]="VNT",-Tabla1[[#This Row],[Cant]],Tabla1[[#This Row],[Cant]])</f>
        <v>2</v>
      </c>
      <c r="Q2179" s="8">
        <f>DAY(Tabla1[[#This Row],[Date]])</f>
        <v>14</v>
      </c>
      <c r="R2179" s="8">
        <f>MONTH(Tabla1[[#This Row],[Date]])</f>
        <v>8</v>
      </c>
      <c r="S2179" s="8">
        <f>YEAR(Tabla1[[#This Row],[Date]])</f>
        <v>2022</v>
      </c>
    </row>
    <row r="2180" spans="1:19" x14ac:dyDescent="0.2">
      <c r="A2180">
        <v>2179</v>
      </c>
      <c r="B2180" s="1">
        <v>44787</v>
      </c>
      <c r="C2180" t="s">
        <v>261</v>
      </c>
      <c r="D2180" t="s">
        <v>659</v>
      </c>
      <c r="E2180">
        <v>2</v>
      </c>
      <c r="F2180" t="s">
        <v>15</v>
      </c>
      <c r="G2180" t="s">
        <v>999</v>
      </c>
      <c r="H2180" t="s">
        <v>1243</v>
      </c>
      <c r="M2180" s="2">
        <v>6500</v>
      </c>
      <c r="N2180" s="2">
        <v>17000</v>
      </c>
      <c r="O2180" s="2">
        <f>IF(Tabla1[[#This Row],[Mov]]="VNT",Tabla1[[#This Row],[Sale]]-Tabla1[[#This Row],[Cost]],-Tabla1[[#This Row],[Cost]]*Tabla1[[#This Row],[Cant]])</f>
        <v>-13000</v>
      </c>
      <c r="P2180" s="8">
        <f>IF(Tabla1[[#This Row],[Mov]]="VNT",-Tabla1[[#This Row],[Cant]],Tabla1[[#This Row],[Cant]])</f>
        <v>2</v>
      </c>
      <c r="Q2180" s="8">
        <f>DAY(Tabla1[[#This Row],[Date]])</f>
        <v>14</v>
      </c>
      <c r="R2180" s="8">
        <f>MONTH(Tabla1[[#This Row],[Date]])</f>
        <v>8</v>
      </c>
      <c r="S2180" s="8">
        <f>YEAR(Tabla1[[#This Row],[Date]])</f>
        <v>2022</v>
      </c>
    </row>
    <row r="2181" spans="1:19" x14ac:dyDescent="0.2">
      <c r="A2181">
        <v>2180</v>
      </c>
      <c r="B2181" s="1">
        <v>44787</v>
      </c>
      <c r="C2181" t="s">
        <v>261</v>
      </c>
      <c r="D2181" t="s">
        <v>659</v>
      </c>
      <c r="E2181">
        <v>3</v>
      </c>
      <c r="F2181" t="s">
        <v>21</v>
      </c>
      <c r="G2181" t="s">
        <v>272</v>
      </c>
      <c r="H2181" t="s">
        <v>320</v>
      </c>
      <c r="M2181" s="2">
        <v>2800</v>
      </c>
      <c r="N2181" s="2">
        <v>10000</v>
      </c>
      <c r="O2181" s="2">
        <f>IF(Tabla1[[#This Row],[Mov]]="VNT",Tabla1[[#This Row],[Sale]]-Tabla1[[#This Row],[Cost]],-Tabla1[[#This Row],[Cost]]*Tabla1[[#This Row],[Cant]])</f>
        <v>-8400</v>
      </c>
      <c r="P2181" s="8">
        <f>IF(Tabla1[[#This Row],[Mov]]="VNT",-Tabla1[[#This Row],[Cant]],Tabla1[[#This Row],[Cant]])</f>
        <v>3</v>
      </c>
      <c r="Q2181" s="8">
        <f>DAY(Tabla1[[#This Row],[Date]])</f>
        <v>14</v>
      </c>
      <c r="R2181" s="8">
        <f>MONTH(Tabla1[[#This Row],[Date]])</f>
        <v>8</v>
      </c>
      <c r="S2181" s="8">
        <f>YEAR(Tabla1[[#This Row],[Date]])</f>
        <v>2022</v>
      </c>
    </row>
    <row r="2182" spans="1:19" x14ac:dyDescent="0.2">
      <c r="A2182">
        <v>2181</v>
      </c>
      <c r="B2182" s="1">
        <v>44787</v>
      </c>
      <c r="C2182" t="s">
        <v>261</v>
      </c>
      <c r="D2182" t="s">
        <v>659</v>
      </c>
      <c r="E2182">
        <v>5</v>
      </c>
      <c r="F2182" t="s">
        <v>21</v>
      </c>
      <c r="G2182" t="s">
        <v>272</v>
      </c>
      <c r="H2182" t="s">
        <v>1204</v>
      </c>
      <c r="M2182" s="2">
        <v>3500</v>
      </c>
      <c r="N2182" s="2">
        <v>14000</v>
      </c>
      <c r="O2182" s="2">
        <f>IF(Tabla1[[#This Row],[Mov]]="VNT",Tabla1[[#This Row],[Sale]]-Tabla1[[#This Row],[Cost]],-Tabla1[[#This Row],[Cost]]*Tabla1[[#This Row],[Cant]])</f>
        <v>-17500</v>
      </c>
      <c r="P2182" s="8">
        <f>IF(Tabla1[[#This Row],[Mov]]="VNT",-Tabla1[[#This Row],[Cant]],Tabla1[[#This Row],[Cant]])</f>
        <v>5</v>
      </c>
      <c r="Q2182" s="8">
        <f>DAY(Tabla1[[#This Row],[Date]])</f>
        <v>14</v>
      </c>
      <c r="R2182" s="8">
        <f>MONTH(Tabla1[[#This Row],[Date]])</f>
        <v>8</v>
      </c>
      <c r="S2182" s="8">
        <f>YEAR(Tabla1[[#This Row],[Date]])</f>
        <v>2022</v>
      </c>
    </row>
    <row r="2183" spans="1:19" x14ac:dyDescent="0.2">
      <c r="A2183">
        <v>2182</v>
      </c>
      <c r="B2183" s="1">
        <v>44787</v>
      </c>
      <c r="C2183" t="s">
        <v>261</v>
      </c>
      <c r="D2183" t="s">
        <v>659</v>
      </c>
      <c r="E2183">
        <v>4</v>
      </c>
      <c r="F2183" t="s">
        <v>1246</v>
      </c>
      <c r="G2183" t="s">
        <v>272</v>
      </c>
      <c r="H2183" t="s">
        <v>306</v>
      </c>
      <c r="M2183" s="2">
        <v>6000</v>
      </c>
      <c r="N2183" s="2">
        <v>14000</v>
      </c>
      <c r="O2183" s="2">
        <f>IF(Tabla1[[#This Row],[Mov]]="VNT",Tabla1[[#This Row],[Sale]]-Tabla1[[#This Row],[Cost]],-Tabla1[[#This Row],[Cost]]*Tabla1[[#This Row],[Cant]])</f>
        <v>-24000</v>
      </c>
      <c r="P2183" s="8">
        <f>IF(Tabla1[[#This Row],[Mov]]="VNT",-Tabla1[[#This Row],[Cant]],Tabla1[[#This Row],[Cant]])</f>
        <v>4</v>
      </c>
      <c r="Q2183" s="8">
        <f>DAY(Tabla1[[#This Row],[Date]])</f>
        <v>14</v>
      </c>
      <c r="R2183" s="8">
        <f>MONTH(Tabla1[[#This Row],[Date]])</f>
        <v>8</v>
      </c>
      <c r="S2183" s="8">
        <f>YEAR(Tabla1[[#This Row],[Date]])</f>
        <v>2022</v>
      </c>
    </row>
    <row r="2184" spans="1:19" x14ac:dyDescent="0.2">
      <c r="A2184">
        <v>2183</v>
      </c>
      <c r="B2184" s="1">
        <v>44787</v>
      </c>
      <c r="C2184" t="s">
        <v>261</v>
      </c>
      <c r="D2184" t="s">
        <v>659</v>
      </c>
      <c r="E2184">
        <v>2</v>
      </c>
      <c r="F2184" t="s">
        <v>224</v>
      </c>
      <c r="G2184" t="s">
        <v>263</v>
      </c>
      <c r="H2184" t="s">
        <v>478</v>
      </c>
      <c r="M2184" s="2">
        <v>8500</v>
      </c>
      <c r="N2184" s="2">
        <v>20000</v>
      </c>
      <c r="O2184" s="2">
        <f>IF(Tabla1[[#This Row],[Mov]]="VNT",Tabla1[[#This Row],[Sale]]-Tabla1[[#This Row],[Cost]],-Tabla1[[#This Row],[Cost]]*Tabla1[[#This Row],[Cant]])</f>
        <v>-17000</v>
      </c>
      <c r="P2184" s="8">
        <f>IF(Tabla1[[#This Row],[Mov]]="VNT",-Tabla1[[#This Row],[Cant]],Tabla1[[#This Row],[Cant]])</f>
        <v>2</v>
      </c>
      <c r="Q2184" s="8">
        <f>DAY(Tabla1[[#This Row],[Date]])</f>
        <v>14</v>
      </c>
      <c r="R2184" s="8">
        <f>MONTH(Tabla1[[#This Row],[Date]])</f>
        <v>8</v>
      </c>
      <c r="S2184" s="8">
        <f>YEAR(Tabla1[[#This Row],[Date]])</f>
        <v>2022</v>
      </c>
    </row>
    <row r="2185" spans="1:19" x14ac:dyDescent="0.2">
      <c r="A2185">
        <v>2184</v>
      </c>
      <c r="B2185" s="1">
        <v>44787</v>
      </c>
      <c r="C2185" t="s">
        <v>261</v>
      </c>
      <c r="D2185" t="s">
        <v>659</v>
      </c>
      <c r="E2185">
        <v>3</v>
      </c>
      <c r="F2185" t="s">
        <v>224</v>
      </c>
      <c r="G2185" t="s">
        <v>263</v>
      </c>
      <c r="H2185" t="s">
        <v>391</v>
      </c>
      <c r="M2185" s="2">
        <v>8500</v>
      </c>
      <c r="N2185" s="2">
        <v>20000</v>
      </c>
      <c r="O2185" s="2">
        <f>IF(Tabla1[[#This Row],[Mov]]="VNT",Tabla1[[#This Row],[Sale]]-Tabla1[[#This Row],[Cost]],-Tabla1[[#This Row],[Cost]]*Tabla1[[#This Row],[Cant]])</f>
        <v>-25500</v>
      </c>
      <c r="P2185" s="8">
        <f>IF(Tabla1[[#This Row],[Mov]]="VNT",-Tabla1[[#This Row],[Cant]],Tabla1[[#This Row],[Cant]])</f>
        <v>3</v>
      </c>
      <c r="Q2185" s="8">
        <f>DAY(Tabla1[[#This Row],[Date]])</f>
        <v>14</v>
      </c>
      <c r="R2185" s="8">
        <f>MONTH(Tabla1[[#This Row],[Date]])</f>
        <v>8</v>
      </c>
      <c r="S2185" s="8">
        <f>YEAR(Tabla1[[#This Row],[Date]])</f>
        <v>2022</v>
      </c>
    </row>
    <row r="2186" spans="1:19" x14ac:dyDescent="0.2">
      <c r="A2186">
        <v>2185</v>
      </c>
      <c r="B2186" s="1">
        <v>44787</v>
      </c>
      <c r="C2186" t="s">
        <v>261</v>
      </c>
      <c r="D2186" t="s">
        <v>339</v>
      </c>
      <c r="E2186">
        <v>3</v>
      </c>
      <c r="F2186" t="s">
        <v>15</v>
      </c>
      <c r="G2186" t="s">
        <v>1564</v>
      </c>
      <c r="H2186" t="s">
        <v>1245</v>
      </c>
      <c r="M2186" s="2">
        <v>10000</v>
      </c>
      <c r="N2186" s="2">
        <v>20000</v>
      </c>
      <c r="O2186" s="2">
        <f>IF(Tabla1[[#This Row],[Mov]]="VNT",Tabla1[[#This Row],[Sale]]-Tabla1[[#This Row],[Cost]],-Tabla1[[#This Row],[Cost]]*Tabla1[[#This Row],[Cant]])</f>
        <v>-30000</v>
      </c>
      <c r="P2186" s="8">
        <f>IF(Tabla1[[#This Row],[Mov]]="VNT",-Tabla1[[#This Row],[Cant]],Tabla1[[#This Row],[Cant]])</f>
        <v>3</v>
      </c>
      <c r="Q2186" s="8">
        <f>DAY(Tabla1[[#This Row],[Date]])</f>
        <v>14</v>
      </c>
      <c r="R2186" s="8">
        <f>MONTH(Tabla1[[#This Row],[Date]])</f>
        <v>8</v>
      </c>
      <c r="S2186" s="8">
        <f>YEAR(Tabla1[[#This Row],[Date]])</f>
        <v>2022</v>
      </c>
    </row>
    <row r="2187" spans="1:19" x14ac:dyDescent="0.2">
      <c r="A2187">
        <v>2186</v>
      </c>
      <c r="B2187" s="1">
        <v>44787</v>
      </c>
      <c r="C2187" t="s">
        <v>261</v>
      </c>
      <c r="D2187" t="s">
        <v>339</v>
      </c>
      <c r="E2187">
        <v>1</v>
      </c>
      <c r="F2187" t="s">
        <v>224</v>
      </c>
      <c r="G2187" t="s">
        <v>262</v>
      </c>
      <c r="H2187" t="s">
        <v>1244</v>
      </c>
      <c r="M2187" s="2">
        <v>13000</v>
      </c>
      <c r="N2187" s="2">
        <v>24000</v>
      </c>
      <c r="O2187" s="2">
        <f>IF(Tabla1[[#This Row],[Mov]]="VNT",Tabla1[[#This Row],[Sale]]-Tabla1[[#This Row],[Cost]],-Tabla1[[#This Row],[Cost]]*Tabla1[[#This Row],[Cant]])</f>
        <v>-13000</v>
      </c>
      <c r="P2187" s="8">
        <f>IF(Tabla1[[#This Row],[Mov]]="VNT",-Tabla1[[#This Row],[Cant]],Tabla1[[#This Row],[Cant]])</f>
        <v>1</v>
      </c>
      <c r="Q2187" s="8">
        <f>DAY(Tabla1[[#This Row],[Date]])</f>
        <v>14</v>
      </c>
      <c r="R2187" s="8">
        <f>MONTH(Tabla1[[#This Row],[Date]])</f>
        <v>8</v>
      </c>
      <c r="S2187" s="8">
        <f>YEAR(Tabla1[[#This Row],[Date]])</f>
        <v>2022</v>
      </c>
    </row>
    <row r="2188" spans="1:19" x14ac:dyDescent="0.2">
      <c r="A2188">
        <v>2187</v>
      </c>
      <c r="B2188" s="1">
        <v>44785</v>
      </c>
      <c r="C2188" t="s">
        <v>261</v>
      </c>
      <c r="D2188" t="s">
        <v>339</v>
      </c>
      <c r="E2188">
        <v>35</v>
      </c>
      <c r="F2188" t="s">
        <v>891</v>
      </c>
      <c r="G2188" t="s">
        <v>1002</v>
      </c>
      <c r="H2188" t="s">
        <v>589</v>
      </c>
      <c r="M2188" s="2">
        <v>4000</v>
      </c>
      <c r="N2188" s="2">
        <v>10000</v>
      </c>
      <c r="O2188" s="2">
        <f>IF(Tabla1[[#This Row],[Mov]]="VNT",Tabla1[[#This Row],[Sale]]-Tabla1[[#This Row],[Cost]],-Tabla1[[#This Row],[Cost]]*Tabla1[[#This Row],[Cant]])</f>
        <v>-140000</v>
      </c>
      <c r="P2188" s="8">
        <f>IF(Tabla1[[#This Row],[Mov]]="VNT",-Tabla1[[#This Row],[Cant]],Tabla1[[#This Row],[Cant]])</f>
        <v>35</v>
      </c>
      <c r="Q2188" s="8">
        <f>DAY(Tabla1[[#This Row],[Date]])</f>
        <v>12</v>
      </c>
      <c r="R2188" s="8">
        <f>MONTH(Tabla1[[#This Row],[Date]])</f>
        <v>8</v>
      </c>
      <c r="S2188" s="8">
        <f>YEAR(Tabla1[[#This Row],[Date]])</f>
        <v>2022</v>
      </c>
    </row>
    <row r="2189" spans="1:19" x14ac:dyDescent="0.2">
      <c r="A2189">
        <v>2188</v>
      </c>
      <c r="B2189" s="1">
        <v>44785</v>
      </c>
      <c r="C2189" t="s">
        <v>261</v>
      </c>
      <c r="D2189" t="s">
        <v>339</v>
      </c>
      <c r="E2189">
        <v>10</v>
      </c>
      <c r="F2189" t="s">
        <v>225</v>
      </c>
      <c r="G2189" t="s">
        <v>1002</v>
      </c>
      <c r="H2189" t="s">
        <v>589</v>
      </c>
      <c r="M2189" s="2">
        <v>1200</v>
      </c>
      <c r="N2189" s="2">
        <v>10000</v>
      </c>
      <c r="O2189" s="2">
        <f>IF(Tabla1[[#This Row],[Mov]]="VNT",Tabla1[[#This Row],[Sale]]-Tabla1[[#This Row],[Cost]],-Tabla1[[#This Row],[Cost]]*Tabla1[[#This Row],[Cant]])</f>
        <v>-12000</v>
      </c>
      <c r="P2189" s="8">
        <f>IF(Tabla1[[#This Row],[Mov]]="VNT",-Tabla1[[#This Row],[Cant]],Tabla1[[#This Row],[Cant]])</f>
        <v>10</v>
      </c>
      <c r="Q2189" s="8">
        <f>DAY(Tabla1[[#This Row],[Date]])</f>
        <v>12</v>
      </c>
      <c r="R2189" s="8">
        <f>MONTH(Tabla1[[#This Row],[Date]])</f>
        <v>8</v>
      </c>
      <c r="S2189" s="8">
        <f>YEAR(Tabla1[[#This Row],[Date]])</f>
        <v>2022</v>
      </c>
    </row>
    <row r="2190" spans="1:19" x14ac:dyDescent="0.2">
      <c r="A2190">
        <v>2189</v>
      </c>
      <c r="B2190" s="1">
        <v>44785</v>
      </c>
      <c r="C2190" t="s">
        <v>261</v>
      </c>
      <c r="D2190" t="s">
        <v>339</v>
      </c>
      <c r="E2190">
        <v>5</v>
      </c>
      <c r="F2190" t="s">
        <v>342</v>
      </c>
      <c r="G2190" t="s">
        <v>1002</v>
      </c>
      <c r="H2190" t="s">
        <v>589</v>
      </c>
      <c r="M2190" s="2">
        <v>1000</v>
      </c>
      <c r="N2190" s="2">
        <v>10000</v>
      </c>
      <c r="O2190" s="2">
        <f>IF(Tabla1[[#This Row],[Mov]]="VNT",Tabla1[[#This Row],[Sale]]-Tabla1[[#This Row],[Cost]],-Tabla1[[#This Row],[Cost]]*Tabla1[[#This Row],[Cant]])</f>
        <v>-5000</v>
      </c>
      <c r="P2190" s="8">
        <f>IF(Tabla1[[#This Row],[Mov]]="VNT",-Tabla1[[#This Row],[Cant]],Tabla1[[#This Row],[Cant]])</f>
        <v>5</v>
      </c>
      <c r="Q2190" s="8">
        <f>DAY(Tabla1[[#This Row],[Date]])</f>
        <v>12</v>
      </c>
      <c r="R2190" s="8">
        <f>MONTH(Tabla1[[#This Row],[Date]])</f>
        <v>8</v>
      </c>
      <c r="S2190" s="8">
        <f>YEAR(Tabla1[[#This Row],[Date]])</f>
        <v>2022</v>
      </c>
    </row>
    <row r="2191" spans="1:19" x14ac:dyDescent="0.2">
      <c r="A2191">
        <v>2190</v>
      </c>
      <c r="B2191" s="1">
        <v>44785</v>
      </c>
      <c r="C2191" t="s">
        <v>261</v>
      </c>
      <c r="D2191" t="s">
        <v>339</v>
      </c>
      <c r="E2191">
        <v>1</v>
      </c>
      <c r="F2191" t="s">
        <v>532</v>
      </c>
      <c r="G2191" t="s">
        <v>266</v>
      </c>
      <c r="H2191" t="s">
        <v>1248</v>
      </c>
      <c r="M2191" s="2">
        <v>50000</v>
      </c>
      <c r="N2191" s="2">
        <v>80000</v>
      </c>
      <c r="O2191" s="2">
        <f>IF(Tabla1[[#This Row],[Mov]]="VNT",Tabla1[[#This Row],[Sale]]-Tabla1[[#This Row],[Cost]],-Tabla1[[#This Row],[Cost]]*Tabla1[[#This Row],[Cant]])</f>
        <v>-50000</v>
      </c>
      <c r="P2191" s="8">
        <f>IF(Tabla1[[#This Row],[Mov]]="VNT",-Tabla1[[#This Row],[Cant]],Tabla1[[#This Row],[Cant]])</f>
        <v>1</v>
      </c>
      <c r="Q2191" s="8">
        <f>DAY(Tabla1[[#This Row],[Date]])</f>
        <v>12</v>
      </c>
      <c r="R2191" s="8">
        <f>MONTH(Tabla1[[#This Row],[Date]])</f>
        <v>8</v>
      </c>
      <c r="S2191" s="8">
        <f>YEAR(Tabla1[[#This Row],[Date]])</f>
        <v>2022</v>
      </c>
    </row>
    <row r="2192" spans="1:19" x14ac:dyDescent="0.2">
      <c r="A2192">
        <v>2191</v>
      </c>
      <c r="B2192" s="1">
        <v>44785</v>
      </c>
      <c r="C2192" t="s">
        <v>261</v>
      </c>
      <c r="D2192" t="s">
        <v>339</v>
      </c>
      <c r="E2192">
        <v>3</v>
      </c>
      <c r="F2192" t="s">
        <v>26</v>
      </c>
      <c r="G2192" t="s">
        <v>263</v>
      </c>
      <c r="H2192" t="s">
        <v>1247</v>
      </c>
      <c r="I2192" t="s">
        <v>20</v>
      </c>
      <c r="M2192" s="2">
        <v>10000</v>
      </c>
      <c r="N2192" s="2">
        <v>22000</v>
      </c>
      <c r="O2192" s="2">
        <f>IF(Tabla1[[#This Row],[Mov]]="VNT",Tabla1[[#This Row],[Sale]]-Tabla1[[#This Row],[Cost]],-Tabla1[[#This Row],[Cost]]*Tabla1[[#This Row],[Cant]])</f>
        <v>-30000</v>
      </c>
      <c r="P2192" s="8">
        <f>IF(Tabla1[[#This Row],[Mov]]="VNT",-Tabla1[[#This Row],[Cant]],Tabla1[[#This Row],[Cant]])</f>
        <v>3</v>
      </c>
      <c r="Q2192" s="8">
        <f>DAY(Tabla1[[#This Row],[Date]])</f>
        <v>12</v>
      </c>
      <c r="R2192" s="8">
        <f>MONTH(Tabla1[[#This Row],[Date]])</f>
        <v>8</v>
      </c>
      <c r="S2192" s="8">
        <f>YEAR(Tabla1[[#This Row],[Date]])</f>
        <v>2022</v>
      </c>
    </row>
    <row r="2193" spans="1:19" x14ac:dyDescent="0.2">
      <c r="A2193">
        <v>2192</v>
      </c>
      <c r="B2193" s="1">
        <v>44789</v>
      </c>
      <c r="C2193" t="s">
        <v>260</v>
      </c>
      <c r="D2193" t="s">
        <v>332</v>
      </c>
      <c r="E2193">
        <v>1</v>
      </c>
      <c r="F2193" t="s">
        <v>116</v>
      </c>
      <c r="G2193" t="s">
        <v>382</v>
      </c>
      <c r="H2193" t="s">
        <v>514</v>
      </c>
      <c r="M2193" s="2">
        <v>2805</v>
      </c>
      <c r="N2193" s="2">
        <v>3000</v>
      </c>
      <c r="O2193" s="2">
        <f>IF(Tabla1[[#This Row],[Mov]]="VNT",Tabla1[[#This Row],[Sale]]-Tabla1[[#This Row],[Cost]],-Tabla1[[#This Row],[Cost]]*Tabla1[[#This Row],[Cant]])</f>
        <v>195</v>
      </c>
      <c r="P2193" s="8">
        <f>IF(Tabla1[[#This Row],[Mov]]="VNT",-Tabla1[[#This Row],[Cant]],Tabla1[[#This Row],[Cant]])</f>
        <v>-1</v>
      </c>
      <c r="Q2193" s="8">
        <f>DAY(Tabla1[[#This Row],[Date]])</f>
        <v>16</v>
      </c>
      <c r="R2193" s="8">
        <f>MONTH(Tabla1[[#This Row],[Date]])</f>
        <v>8</v>
      </c>
      <c r="S2193" s="8">
        <f>YEAR(Tabla1[[#This Row],[Date]])</f>
        <v>2022</v>
      </c>
    </row>
    <row r="2194" spans="1:19" x14ac:dyDescent="0.2">
      <c r="A2194">
        <v>2193</v>
      </c>
      <c r="B2194" s="1">
        <v>44789</v>
      </c>
      <c r="C2194" t="s">
        <v>260</v>
      </c>
      <c r="D2194" t="s">
        <v>332</v>
      </c>
      <c r="E2194">
        <v>1</v>
      </c>
      <c r="F2194" t="s">
        <v>127</v>
      </c>
      <c r="G2194" t="s">
        <v>266</v>
      </c>
      <c r="H2194" t="s">
        <v>147</v>
      </c>
      <c r="I2194" t="s">
        <v>55</v>
      </c>
      <c r="J2194" t="s">
        <v>134</v>
      </c>
      <c r="K2194" t="s">
        <v>151</v>
      </c>
      <c r="L2194" t="s">
        <v>52</v>
      </c>
      <c r="M2194" s="2">
        <v>5500</v>
      </c>
      <c r="N2194" s="2">
        <v>10000</v>
      </c>
      <c r="O2194" s="2">
        <f>IF(Tabla1[[#This Row],[Mov]]="VNT",Tabla1[[#This Row],[Sale]]-Tabla1[[#This Row],[Cost]],-Tabla1[[#This Row],[Cost]]*Tabla1[[#This Row],[Cant]])</f>
        <v>4500</v>
      </c>
      <c r="P2194" s="8">
        <f>IF(Tabla1[[#This Row],[Mov]]="VNT",-Tabla1[[#This Row],[Cant]],Tabla1[[#This Row],[Cant]])</f>
        <v>-1</v>
      </c>
      <c r="Q2194" s="8">
        <f>DAY(Tabla1[[#This Row],[Date]])</f>
        <v>16</v>
      </c>
      <c r="R2194" s="8">
        <f>MONTH(Tabla1[[#This Row],[Date]])</f>
        <v>8</v>
      </c>
      <c r="S2194" s="8">
        <f>YEAR(Tabla1[[#This Row],[Date]])</f>
        <v>2022</v>
      </c>
    </row>
    <row r="2195" spans="1:19" x14ac:dyDescent="0.2">
      <c r="A2195">
        <v>2194</v>
      </c>
      <c r="B2195" s="1">
        <v>44789</v>
      </c>
      <c r="C2195" t="s">
        <v>260</v>
      </c>
      <c r="D2195" t="s">
        <v>332</v>
      </c>
      <c r="E2195">
        <v>1</v>
      </c>
      <c r="F2195" t="s">
        <v>127</v>
      </c>
      <c r="G2195" t="s">
        <v>266</v>
      </c>
      <c r="H2195" t="s">
        <v>147</v>
      </c>
      <c r="I2195" t="s">
        <v>55</v>
      </c>
      <c r="J2195" t="s">
        <v>134</v>
      </c>
      <c r="K2195" t="s">
        <v>151</v>
      </c>
      <c r="L2195" t="s">
        <v>52</v>
      </c>
      <c r="M2195" s="2">
        <v>5500</v>
      </c>
      <c r="N2195" s="2">
        <v>10000</v>
      </c>
      <c r="O2195" s="2">
        <f>IF(Tabla1[[#This Row],[Mov]]="VNT",Tabla1[[#This Row],[Sale]]-Tabla1[[#This Row],[Cost]],-Tabla1[[#This Row],[Cost]]*Tabla1[[#This Row],[Cant]])</f>
        <v>4500</v>
      </c>
      <c r="P2195" s="8">
        <f>IF(Tabla1[[#This Row],[Mov]]="VNT",-Tabla1[[#This Row],[Cant]],Tabla1[[#This Row],[Cant]])</f>
        <v>-1</v>
      </c>
      <c r="Q2195" s="8">
        <f>DAY(Tabla1[[#This Row],[Date]])</f>
        <v>16</v>
      </c>
      <c r="R2195" s="8">
        <f>MONTH(Tabla1[[#This Row],[Date]])</f>
        <v>8</v>
      </c>
      <c r="S2195" s="8">
        <f>YEAR(Tabla1[[#This Row],[Date]])</f>
        <v>2022</v>
      </c>
    </row>
    <row r="2196" spans="1:19" x14ac:dyDescent="0.2">
      <c r="A2196">
        <v>2195</v>
      </c>
      <c r="B2196" s="1">
        <v>44789</v>
      </c>
      <c r="C2196" t="s">
        <v>260</v>
      </c>
      <c r="D2196" t="s">
        <v>332</v>
      </c>
      <c r="E2196">
        <v>1</v>
      </c>
      <c r="F2196" t="s">
        <v>15</v>
      </c>
      <c r="G2196" t="s">
        <v>266</v>
      </c>
      <c r="H2196" t="s">
        <v>130</v>
      </c>
      <c r="I2196" t="s">
        <v>22</v>
      </c>
      <c r="J2196" t="s">
        <v>23</v>
      </c>
      <c r="K2196" t="s">
        <v>24</v>
      </c>
      <c r="L2196" t="s">
        <v>52</v>
      </c>
      <c r="M2196" s="2">
        <v>3000</v>
      </c>
      <c r="N2196" s="2">
        <v>7000</v>
      </c>
      <c r="O2196" s="2">
        <f>IF(Tabla1[[#This Row],[Mov]]="VNT",Tabla1[[#This Row],[Sale]]-Tabla1[[#This Row],[Cost]],-Tabla1[[#This Row],[Cost]]*Tabla1[[#This Row],[Cant]])</f>
        <v>4000</v>
      </c>
      <c r="P2196" s="8">
        <f>IF(Tabla1[[#This Row],[Mov]]="VNT",-Tabla1[[#This Row],[Cant]],Tabla1[[#This Row],[Cant]])</f>
        <v>-1</v>
      </c>
      <c r="Q2196" s="8">
        <f>DAY(Tabla1[[#This Row],[Date]])</f>
        <v>16</v>
      </c>
      <c r="R2196" s="8">
        <f>MONTH(Tabla1[[#This Row],[Date]])</f>
        <v>8</v>
      </c>
      <c r="S2196" s="8">
        <f>YEAR(Tabla1[[#This Row],[Date]])</f>
        <v>2022</v>
      </c>
    </row>
    <row r="2197" spans="1:19" x14ac:dyDescent="0.2">
      <c r="A2197">
        <v>2196</v>
      </c>
      <c r="B2197" s="1">
        <v>44789</v>
      </c>
      <c r="C2197" t="s">
        <v>260</v>
      </c>
      <c r="D2197" t="s">
        <v>332</v>
      </c>
      <c r="E2197">
        <v>1</v>
      </c>
      <c r="F2197" t="s">
        <v>15</v>
      </c>
      <c r="G2197" t="s">
        <v>266</v>
      </c>
      <c r="H2197" t="s">
        <v>130</v>
      </c>
      <c r="I2197" t="s">
        <v>22</v>
      </c>
      <c r="J2197" t="s">
        <v>23</v>
      </c>
      <c r="K2197" t="s">
        <v>24</v>
      </c>
      <c r="L2197" t="s">
        <v>52</v>
      </c>
      <c r="M2197" s="2">
        <v>3000</v>
      </c>
      <c r="N2197" s="2">
        <v>7000</v>
      </c>
      <c r="O2197" s="2">
        <f>IF(Tabla1[[#This Row],[Mov]]="VNT",Tabla1[[#This Row],[Sale]]-Tabla1[[#This Row],[Cost]],-Tabla1[[#This Row],[Cost]]*Tabla1[[#This Row],[Cant]])</f>
        <v>4000</v>
      </c>
      <c r="P2197" s="8">
        <f>IF(Tabla1[[#This Row],[Mov]]="VNT",-Tabla1[[#This Row],[Cant]],Tabla1[[#This Row],[Cant]])</f>
        <v>-1</v>
      </c>
      <c r="Q2197" s="8">
        <f>DAY(Tabla1[[#This Row],[Date]])</f>
        <v>16</v>
      </c>
      <c r="R2197" s="8">
        <f>MONTH(Tabla1[[#This Row],[Date]])</f>
        <v>8</v>
      </c>
      <c r="S2197" s="8">
        <f>YEAR(Tabla1[[#This Row],[Date]])</f>
        <v>2022</v>
      </c>
    </row>
    <row r="2198" spans="1:19" x14ac:dyDescent="0.2">
      <c r="A2198">
        <v>2197</v>
      </c>
      <c r="B2198" s="1">
        <v>44789</v>
      </c>
      <c r="C2198" t="s">
        <v>260</v>
      </c>
      <c r="D2198" t="s">
        <v>332</v>
      </c>
      <c r="E2198">
        <v>1</v>
      </c>
      <c r="F2198" t="s">
        <v>116</v>
      </c>
      <c r="G2198" t="s">
        <v>347</v>
      </c>
      <c r="H2198" t="s">
        <v>518</v>
      </c>
      <c r="M2198" s="2">
        <v>5610</v>
      </c>
      <c r="N2198" s="2">
        <v>6000</v>
      </c>
      <c r="O2198" s="2">
        <f>IF(Tabla1[[#This Row],[Mov]]="VNT",Tabla1[[#This Row],[Sale]]-Tabla1[[#This Row],[Cost]],-Tabla1[[#This Row],[Cost]]*Tabla1[[#This Row],[Cant]])</f>
        <v>390</v>
      </c>
      <c r="P2198" s="8">
        <f>IF(Tabla1[[#This Row],[Mov]]="VNT",-Tabla1[[#This Row],[Cant]],Tabla1[[#This Row],[Cant]])</f>
        <v>-1</v>
      </c>
      <c r="Q2198" s="8">
        <f>DAY(Tabla1[[#This Row],[Date]])</f>
        <v>16</v>
      </c>
      <c r="R2198" s="8">
        <f>MONTH(Tabla1[[#This Row],[Date]])</f>
        <v>8</v>
      </c>
      <c r="S2198" s="8">
        <f>YEAR(Tabla1[[#This Row],[Date]])</f>
        <v>2022</v>
      </c>
    </row>
    <row r="2199" spans="1:19" x14ac:dyDescent="0.2">
      <c r="A2199">
        <v>2198</v>
      </c>
      <c r="B2199" s="1">
        <v>44789</v>
      </c>
      <c r="C2199" t="s">
        <v>260</v>
      </c>
      <c r="D2199" t="s">
        <v>332</v>
      </c>
      <c r="E2199">
        <v>1</v>
      </c>
      <c r="F2199" t="s">
        <v>225</v>
      </c>
      <c r="G2199" t="s">
        <v>272</v>
      </c>
      <c r="H2199" t="s">
        <v>355</v>
      </c>
      <c r="M2199" s="2">
        <v>1100</v>
      </c>
      <c r="N2199" s="2">
        <v>10000</v>
      </c>
      <c r="O2199" s="2">
        <f>IF(Tabla1[[#This Row],[Mov]]="VNT",Tabla1[[#This Row],[Sale]]-Tabla1[[#This Row],[Cost]],-Tabla1[[#This Row],[Cost]]*Tabla1[[#This Row],[Cant]])</f>
        <v>8900</v>
      </c>
      <c r="P2199" s="8">
        <f>IF(Tabla1[[#This Row],[Mov]]="VNT",-Tabla1[[#This Row],[Cant]],Tabla1[[#This Row],[Cant]])</f>
        <v>-1</v>
      </c>
      <c r="Q2199" s="8">
        <f>DAY(Tabla1[[#This Row],[Date]])</f>
        <v>16</v>
      </c>
      <c r="R2199" s="8">
        <f>MONTH(Tabla1[[#This Row],[Date]])</f>
        <v>8</v>
      </c>
      <c r="S2199" s="8">
        <f>YEAR(Tabla1[[#This Row],[Date]])</f>
        <v>2022</v>
      </c>
    </row>
    <row r="2200" spans="1:19" x14ac:dyDescent="0.2">
      <c r="A2200">
        <v>2199</v>
      </c>
      <c r="B2200" s="1">
        <v>44789</v>
      </c>
      <c r="C2200" t="s">
        <v>260</v>
      </c>
      <c r="D2200" t="s">
        <v>332</v>
      </c>
      <c r="E2200">
        <v>1</v>
      </c>
      <c r="F2200" t="s">
        <v>26</v>
      </c>
      <c r="G2200" t="s">
        <v>264</v>
      </c>
      <c r="H2200" t="s">
        <v>20</v>
      </c>
      <c r="M2200" s="2">
        <v>9500</v>
      </c>
      <c r="N2200" s="2">
        <v>20000</v>
      </c>
      <c r="O2200" s="2">
        <f>IF(Tabla1[[#This Row],[Mov]]="VNT",Tabla1[[#This Row],[Sale]]-Tabla1[[#This Row],[Cost]],-Tabla1[[#This Row],[Cost]]*Tabla1[[#This Row],[Cant]])</f>
        <v>10500</v>
      </c>
      <c r="P2200" s="8">
        <f>IF(Tabla1[[#This Row],[Mov]]="VNT",-Tabla1[[#This Row],[Cant]],Tabla1[[#This Row],[Cant]])</f>
        <v>-1</v>
      </c>
      <c r="Q2200" s="8">
        <f>DAY(Tabla1[[#This Row],[Date]])</f>
        <v>16</v>
      </c>
      <c r="R2200" s="8">
        <f>MONTH(Tabla1[[#This Row],[Date]])</f>
        <v>8</v>
      </c>
      <c r="S2200" s="8">
        <f>YEAR(Tabla1[[#This Row],[Date]])</f>
        <v>2022</v>
      </c>
    </row>
    <row r="2201" spans="1:19" x14ac:dyDescent="0.2">
      <c r="A2201">
        <v>2200</v>
      </c>
      <c r="B2201" s="1">
        <v>44789</v>
      </c>
      <c r="C2201" t="s">
        <v>699</v>
      </c>
      <c r="D2201" t="s">
        <v>382</v>
      </c>
      <c r="E2201">
        <v>5</v>
      </c>
      <c r="F2201" t="s">
        <v>455</v>
      </c>
      <c r="G2201" t="s">
        <v>382</v>
      </c>
      <c r="H2201" t="s">
        <v>509</v>
      </c>
      <c r="M2201" s="2">
        <v>1000</v>
      </c>
      <c r="N2201" s="2">
        <v>3000</v>
      </c>
      <c r="O2201" s="2">
        <f>IF(Tabla1[[#This Row],[Mov]]="VNT",Tabla1[[#This Row],[Sale]]-Tabla1[[#This Row],[Cost]],-Tabla1[[#This Row],[Cost]]*Tabla1[[#This Row],[Cant]])</f>
        <v>-5000</v>
      </c>
      <c r="P2201" s="8">
        <f>IF(Tabla1[[#This Row],[Mov]]="VNT",-Tabla1[[#This Row],[Cant]],Tabla1[[#This Row],[Cant]])</f>
        <v>5</v>
      </c>
      <c r="Q2201" s="8">
        <f>DAY(Tabla1[[#This Row],[Date]])</f>
        <v>16</v>
      </c>
      <c r="R2201" s="8">
        <f>MONTH(Tabla1[[#This Row],[Date]])</f>
        <v>8</v>
      </c>
      <c r="S2201" s="8">
        <f>YEAR(Tabla1[[#This Row],[Date]])</f>
        <v>2022</v>
      </c>
    </row>
    <row r="2202" spans="1:19" x14ac:dyDescent="0.2">
      <c r="A2202">
        <v>2201</v>
      </c>
      <c r="B2202" s="1">
        <v>44789</v>
      </c>
      <c r="C2202" t="s">
        <v>260</v>
      </c>
      <c r="D2202" t="s">
        <v>332</v>
      </c>
      <c r="E2202">
        <v>1</v>
      </c>
      <c r="F2202" t="s">
        <v>342</v>
      </c>
      <c r="G2202" t="s">
        <v>266</v>
      </c>
      <c r="H2202" t="s">
        <v>589</v>
      </c>
      <c r="M2202" s="2">
        <v>1000</v>
      </c>
      <c r="N2202" s="2">
        <v>10000</v>
      </c>
      <c r="O2202" s="2">
        <f>IF(Tabla1[[#This Row],[Mov]]="VNT",Tabla1[[#This Row],[Sale]]-Tabla1[[#This Row],[Cost]],-Tabla1[[#This Row],[Cost]]*Tabla1[[#This Row],[Cant]])</f>
        <v>9000</v>
      </c>
      <c r="P2202" s="8">
        <f>IF(Tabla1[[#This Row],[Mov]]="VNT",-Tabla1[[#This Row],[Cant]],Tabla1[[#This Row],[Cant]])</f>
        <v>-1</v>
      </c>
      <c r="Q2202" s="8">
        <f>DAY(Tabla1[[#This Row],[Date]])</f>
        <v>16</v>
      </c>
      <c r="R2202" s="8">
        <f>MONTH(Tabla1[[#This Row],[Date]])</f>
        <v>8</v>
      </c>
      <c r="S2202" s="8">
        <f>YEAR(Tabla1[[#This Row],[Date]])</f>
        <v>2022</v>
      </c>
    </row>
    <row r="2203" spans="1:19" x14ac:dyDescent="0.2">
      <c r="A2203">
        <v>2202</v>
      </c>
      <c r="B2203" s="1">
        <v>44789</v>
      </c>
      <c r="C2203" t="s">
        <v>260</v>
      </c>
      <c r="D2203" t="s">
        <v>248</v>
      </c>
      <c r="E2203">
        <v>1</v>
      </c>
      <c r="F2203" t="s">
        <v>116</v>
      </c>
      <c r="G2203" t="s">
        <v>347</v>
      </c>
      <c r="H2203" t="s">
        <v>518</v>
      </c>
      <c r="M2203" s="2">
        <v>6545</v>
      </c>
      <c r="N2203" s="2">
        <v>7000</v>
      </c>
      <c r="O2203" s="2">
        <f>IF(Tabla1[[#This Row],[Mov]]="VNT",Tabla1[[#This Row],[Sale]]-Tabla1[[#This Row],[Cost]],-Tabla1[[#This Row],[Cost]]*Tabla1[[#This Row],[Cant]])</f>
        <v>455</v>
      </c>
      <c r="P2203" s="8">
        <f>IF(Tabla1[[#This Row],[Mov]]="VNT",-Tabla1[[#This Row],[Cant]],Tabla1[[#This Row],[Cant]])</f>
        <v>-1</v>
      </c>
      <c r="Q2203" s="8">
        <f>DAY(Tabla1[[#This Row],[Date]])</f>
        <v>16</v>
      </c>
      <c r="R2203" s="8">
        <f>MONTH(Tabla1[[#This Row],[Date]])</f>
        <v>8</v>
      </c>
      <c r="S2203" s="8">
        <f>YEAR(Tabla1[[#This Row],[Date]])</f>
        <v>2022</v>
      </c>
    </row>
    <row r="2204" spans="1:19" x14ac:dyDescent="0.2">
      <c r="A2204">
        <v>2203</v>
      </c>
      <c r="B2204" s="1">
        <v>44789</v>
      </c>
      <c r="C2204" t="s">
        <v>260</v>
      </c>
      <c r="D2204" t="s">
        <v>332</v>
      </c>
      <c r="E2204">
        <v>1</v>
      </c>
      <c r="F2204" t="s">
        <v>116</v>
      </c>
      <c r="G2204" t="s">
        <v>347</v>
      </c>
      <c r="H2204" t="s">
        <v>518</v>
      </c>
      <c r="M2204" s="2">
        <v>9350</v>
      </c>
      <c r="N2204" s="2">
        <v>10000</v>
      </c>
      <c r="O2204" s="2">
        <f>IF(Tabla1[[#This Row],[Mov]]="VNT",Tabla1[[#This Row],[Sale]]-Tabla1[[#This Row],[Cost]],-Tabla1[[#This Row],[Cost]]*Tabla1[[#This Row],[Cant]])</f>
        <v>650</v>
      </c>
      <c r="P2204" s="8">
        <f>IF(Tabla1[[#This Row],[Mov]]="VNT",-Tabla1[[#This Row],[Cant]],Tabla1[[#This Row],[Cant]])</f>
        <v>-1</v>
      </c>
      <c r="Q2204" s="8">
        <f>DAY(Tabla1[[#This Row],[Date]])</f>
        <v>16</v>
      </c>
      <c r="R2204" s="8">
        <f>MONTH(Tabla1[[#This Row],[Date]])</f>
        <v>8</v>
      </c>
      <c r="S2204" s="8">
        <f>YEAR(Tabla1[[#This Row],[Date]])</f>
        <v>2022</v>
      </c>
    </row>
    <row r="2205" spans="1:19" x14ac:dyDescent="0.2">
      <c r="A2205">
        <v>2204</v>
      </c>
      <c r="B2205" s="1">
        <v>44789</v>
      </c>
      <c r="C2205" t="s">
        <v>260</v>
      </c>
      <c r="D2205" t="s">
        <v>332</v>
      </c>
      <c r="E2205">
        <v>1</v>
      </c>
      <c r="F2205" t="s">
        <v>832</v>
      </c>
      <c r="G2205" t="s">
        <v>721</v>
      </c>
      <c r="H2205" t="s">
        <v>773</v>
      </c>
      <c r="M2205" s="2">
        <v>12000</v>
      </c>
      <c r="N2205" s="2">
        <v>29000</v>
      </c>
      <c r="O2205" s="2">
        <f>IF(Tabla1[[#This Row],[Mov]]="VNT",Tabla1[[#This Row],[Sale]]-Tabla1[[#This Row],[Cost]],-Tabla1[[#This Row],[Cost]]*Tabla1[[#This Row],[Cant]])</f>
        <v>17000</v>
      </c>
      <c r="P2205" s="8">
        <f>IF(Tabla1[[#This Row],[Mov]]="VNT",-Tabla1[[#This Row],[Cant]],Tabla1[[#This Row],[Cant]])</f>
        <v>-1</v>
      </c>
      <c r="Q2205" s="8">
        <f>DAY(Tabla1[[#This Row],[Date]])</f>
        <v>16</v>
      </c>
      <c r="R2205" s="8">
        <f>MONTH(Tabla1[[#This Row],[Date]])</f>
        <v>8</v>
      </c>
      <c r="S2205" s="8">
        <f>YEAR(Tabla1[[#This Row],[Date]])</f>
        <v>2022</v>
      </c>
    </row>
    <row r="2206" spans="1:19" x14ac:dyDescent="0.2">
      <c r="A2206">
        <v>2205</v>
      </c>
      <c r="B2206" s="1">
        <v>44789</v>
      </c>
      <c r="C2206" t="s">
        <v>260</v>
      </c>
      <c r="D2206" t="s">
        <v>332</v>
      </c>
      <c r="E2206">
        <v>1</v>
      </c>
      <c r="F2206" t="s">
        <v>225</v>
      </c>
      <c r="G2206" t="s">
        <v>263</v>
      </c>
      <c r="H2206" t="s">
        <v>391</v>
      </c>
      <c r="M2206" s="2">
        <v>1000</v>
      </c>
      <c r="N2206" s="2">
        <v>10000</v>
      </c>
      <c r="O2206" s="2">
        <f>IF(Tabla1[[#This Row],[Mov]]="VNT",Tabla1[[#This Row],[Sale]]-Tabla1[[#This Row],[Cost]],-Tabla1[[#This Row],[Cost]]*Tabla1[[#This Row],[Cant]])</f>
        <v>9000</v>
      </c>
      <c r="P2206" s="8">
        <f>IF(Tabla1[[#This Row],[Mov]]="VNT",-Tabla1[[#This Row],[Cant]],Tabla1[[#This Row],[Cant]])</f>
        <v>-1</v>
      </c>
      <c r="Q2206" s="8">
        <f>DAY(Tabla1[[#This Row],[Date]])</f>
        <v>16</v>
      </c>
      <c r="R2206" s="8">
        <f>MONTH(Tabla1[[#This Row],[Date]])</f>
        <v>8</v>
      </c>
      <c r="S2206" s="8">
        <f>YEAR(Tabla1[[#This Row],[Date]])</f>
        <v>2022</v>
      </c>
    </row>
    <row r="2207" spans="1:19" x14ac:dyDescent="0.2">
      <c r="A2207">
        <v>2206</v>
      </c>
      <c r="B2207" s="1">
        <v>44789</v>
      </c>
      <c r="C2207" t="s">
        <v>260</v>
      </c>
      <c r="D2207" t="s">
        <v>332</v>
      </c>
      <c r="E2207">
        <v>1</v>
      </c>
      <c r="F2207" t="s">
        <v>224</v>
      </c>
      <c r="G2207" t="s">
        <v>263</v>
      </c>
      <c r="H2207" t="s">
        <v>391</v>
      </c>
      <c r="M2207" s="2">
        <v>10500</v>
      </c>
      <c r="N2207" s="2">
        <v>20000</v>
      </c>
      <c r="O2207" s="2">
        <f>IF(Tabla1[[#This Row],[Mov]]="VNT",Tabla1[[#This Row],[Sale]]-Tabla1[[#This Row],[Cost]],-Tabla1[[#This Row],[Cost]]*Tabla1[[#This Row],[Cant]])</f>
        <v>9500</v>
      </c>
      <c r="P2207" s="8">
        <f>IF(Tabla1[[#This Row],[Mov]]="VNT",-Tabla1[[#This Row],[Cant]],Tabla1[[#This Row],[Cant]])</f>
        <v>-1</v>
      </c>
      <c r="Q2207" s="8">
        <f>DAY(Tabla1[[#This Row],[Date]])</f>
        <v>16</v>
      </c>
      <c r="R2207" s="8">
        <f>MONTH(Tabla1[[#This Row],[Date]])</f>
        <v>8</v>
      </c>
      <c r="S2207" s="8">
        <f>YEAR(Tabla1[[#This Row],[Date]])</f>
        <v>2022</v>
      </c>
    </row>
    <row r="2208" spans="1:19" x14ac:dyDescent="0.2">
      <c r="A2208">
        <v>2207</v>
      </c>
      <c r="B2208" s="1">
        <v>44789</v>
      </c>
      <c r="C2208" t="s">
        <v>260</v>
      </c>
      <c r="D2208" t="s">
        <v>332</v>
      </c>
      <c r="E2208">
        <v>1</v>
      </c>
      <c r="F2208" t="s">
        <v>116</v>
      </c>
      <c r="G2208" t="s">
        <v>347</v>
      </c>
      <c r="H2208" t="s">
        <v>518</v>
      </c>
      <c r="M2208" s="2">
        <v>5610</v>
      </c>
      <c r="N2208" s="2">
        <v>6000</v>
      </c>
      <c r="O2208" s="2">
        <f>IF(Tabla1[[#This Row],[Mov]]="VNT",Tabla1[[#This Row],[Sale]]-Tabla1[[#This Row],[Cost]],-Tabla1[[#This Row],[Cost]]*Tabla1[[#This Row],[Cant]])</f>
        <v>390</v>
      </c>
      <c r="P2208" s="8">
        <f>IF(Tabla1[[#This Row],[Mov]]="VNT",-Tabla1[[#This Row],[Cant]],Tabla1[[#This Row],[Cant]])</f>
        <v>-1</v>
      </c>
      <c r="Q2208" s="8">
        <f>DAY(Tabla1[[#This Row],[Date]])</f>
        <v>16</v>
      </c>
      <c r="R2208" s="8">
        <f>MONTH(Tabla1[[#This Row],[Date]])</f>
        <v>8</v>
      </c>
      <c r="S2208" s="8">
        <f>YEAR(Tabla1[[#This Row],[Date]])</f>
        <v>2022</v>
      </c>
    </row>
    <row r="2209" spans="1:19" x14ac:dyDescent="0.2">
      <c r="A2209">
        <v>2208</v>
      </c>
      <c r="B2209" s="1">
        <v>44789</v>
      </c>
      <c r="C2209" t="s">
        <v>260</v>
      </c>
      <c r="D2209" t="s">
        <v>332</v>
      </c>
      <c r="E2209">
        <v>1</v>
      </c>
      <c r="F2209" t="s">
        <v>26</v>
      </c>
      <c r="G2209" t="s">
        <v>263</v>
      </c>
      <c r="H2209" t="s">
        <v>1247</v>
      </c>
      <c r="I2209" t="s">
        <v>20</v>
      </c>
      <c r="M2209" s="2">
        <v>10000</v>
      </c>
      <c r="N2209" s="2">
        <v>22000</v>
      </c>
      <c r="O2209" s="2">
        <f>IF(Tabla1[[#This Row],[Mov]]="VNT",Tabla1[[#This Row],[Sale]]-Tabla1[[#This Row],[Cost]],-Tabla1[[#This Row],[Cost]]*Tabla1[[#This Row],[Cant]])</f>
        <v>12000</v>
      </c>
      <c r="P2209" s="8">
        <f>IF(Tabla1[[#This Row],[Mov]]="VNT",-Tabla1[[#This Row],[Cant]],Tabla1[[#This Row],[Cant]])</f>
        <v>-1</v>
      </c>
      <c r="Q2209" s="8">
        <f>DAY(Tabla1[[#This Row],[Date]])</f>
        <v>16</v>
      </c>
      <c r="R2209" s="8">
        <f>MONTH(Tabla1[[#This Row],[Date]])</f>
        <v>8</v>
      </c>
      <c r="S2209" s="8">
        <f>YEAR(Tabla1[[#This Row],[Date]])</f>
        <v>2022</v>
      </c>
    </row>
    <row r="2210" spans="1:19" x14ac:dyDescent="0.2">
      <c r="A2210">
        <v>2209</v>
      </c>
      <c r="B2210" s="1">
        <v>44789</v>
      </c>
      <c r="C2210" t="s">
        <v>260</v>
      </c>
      <c r="D2210" t="s">
        <v>332</v>
      </c>
      <c r="E2210">
        <v>1</v>
      </c>
      <c r="F2210" t="s">
        <v>15</v>
      </c>
      <c r="G2210" t="s">
        <v>266</v>
      </c>
      <c r="H2210" t="s">
        <v>153</v>
      </c>
      <c r="M2210" s="2">
        <v>1500</v>
      </c>
      <c r="N2210" s="2">
        <v>7000</v>
      </c>
      <c r="O2210" s="2">
        <f>IF(Tabla1[[#This Row],[Mov]]="VNT",Tabla1[[#This Row],[Sale]]-Tabla1[[#This Row],[Cost]],-Tabla1[[#This Row],[Cost]]*Tabla1[[#This Row],[Cant]])</f>
        <v>5500</v>
      </c>
      <c r="P2210" s="8">
        <f>IF(Tabla1[[#This Row],[Mov]]="VNT",-Tabla1[[#This Row],[Cant]],Tabla1[[#This Row],[Cant]])</f>
        <v>-1</v>
      </c>
      <c r="Q2210" s="8">
        <f>DAY(Tabla1[[#This Row],[Date]])</f>
        <v>16</v>
      </c>
      <c r="R2210" s="8">
        <f>MONTH(Tabla1[[#This Row],[Date]])</f>
        <v>8</v>
      </c>
      <c r="S2210" s="8">
        <f>YEAR(Tabla1[[#This Row],[Date]])</f>
        <v>2022</v>
      </c>
    </row>
    <row r="2211" spans="1:19" x14ac:dyDescent="0.2">
      <c r="A2211">
        <v>2210</v>
      </c>
      <c r="B2211" s="1">
        <v>44789</v>
      </c>
      <c r="C2211" t="s">
        <v>260</v>
      </c>
      <c r="D2211" t="s">
        <v>332</v>
      </c>
      <c r="E2211">
        <v>1</v>
      </c>
      <c r="F2211" t="s">
        <v>15</v>
      </c>
      <c r="G2211" t="s">
        <v>385</v>
      </c>
      <c r="H2211" t="s">
        <v>20</v>
      </c>
      <c r="M2211" s="2">
        <v>4700</v>
      </c>
      <c r="N2211" s="2">
        <v>10000</v>
      </c>
      <c r="O2211" s="2">
        <f>IF(Tabla1[[#This Row],[Mov]]="VNT",Tabla1[[#This Row],[Sale]]-Tabla1[[#This Row],[Cost]],-Tabla1[[#This Row],[Cost]]*Tabla1[[#This Row],[Cant]])</f>
        <v>5300</v>
      </c>
      <c r="P2211" s="8">
        <f>IF(Tabla1[[#This Row],[Mov]]="VNT",-Tabla1[[#This Row],[Cant]],Tabla1[[#This Row],[Cant]])</f>
        <v>-1</v>
      </c>
      <c r="Q2211" s="8">
        <f>DAY(Tabla1[[#This Row],[Date]])</f>
        <v>16</v>
      </c>
      <c r="R2211" s="8">
        <f>MONTH(Tabla1[[#This Row],[Date]])</f>
        <v>8</v>
      </c>
      <c r="S2211" s="8">
        <f>YEAR(Tabla1[[#This Row],[Date]])</f>
        <v>2022</v>
      </c>
    </row>
    <row r="2212" spans="1:19" x14ac:dyDescent="0.2">
      <c r="A2212">
        <v>2211</v>
      </c>
      <c r="B2212" s="1">
        <v>44790</v>
      </c>
      <c r="C2212" t="s">
        <v>260</v>
      </c>
      <c r="D2212" t="s">
        <v>809</v>
      </c>
      <c r="E2212">
        <v>1</v>
      </c>
      <c r="F2212" t="s">
        <v>201</v>
      </c>
      <c r="G2212" t="s">
        <v>197</v>
      </c>
      <c r="H2212" t="s">
        <v>203</v>
      </c>
      <c r="M2212" s="2">
        <v>45000</v>
      </c>
      <c r="N2212" s="2">
        <v>65000</v>
      </c>
      <c r="O2212" s="2">
        <f>IF(Tabla1[[#This Row],[Mov]]="VNT",Tabla1[[#This Row],[Sale]]-Tabla1[[#This Row],[Cost]],-Tabla1[[#This Row],[Cost]]*Tabla1[[#This Row],[Cant]])</f>
        <v>20000</v>
      </c>
      <c r="P2212" s="8">
        <f>IF(Tabla1[[#This Row],[Mov]]="VNT",-Tabla1[[#This Row],[Cant]],Tabla1[[#This Row],[Cant]])</f>
        <v>-1</v>
      </c>
      <c r="Q2212" s="8">
        <f>DAY(Tabla1[[#This Row],[Date]])</f>
        <v>17</v>
      </c>
      <c r="R2212" s="8">
        <f>MONTH(Tabla1[[#This Row],[Date]])</f>
        <v>8</v>
      </c>
      <c r="S2212" s="8">
        <f>YEAR(Tabla1[[#This Row],[Date]])</f>
        <v>2022</v>
      </c>
    </row>
    <row r="2213" spans="1:19" x14ac:dyDescent="0.2">
      <c r="A2213">
        <v>2212</v>
      </c>
      <c r="B2213" s="1">
        <v>44790</v>
      </c>
      <c r="C2213" t="s">
        <v>260</v>
      </c>
      <c r="D2213" t="s">
        <v>332</v>
      </c>
      <c r="E2213">
        <v>1</v>
      </c>
      <c r="F2213" t="s">
        <v>224</v>
      </c>
      <c r="G2213" t="s">
        <v>263</v>
      </c>
      <c r="H2213" t="s">
        <v>1249</v>
      </c>
      <c r="M2213" s="2">
        <v>7000</v>
      </c>
      <c r="N2213" s="2">
        <v>18000</v>
      </c>
      <c r="O2213" s="2">
        <f>IF(Tabla1[[#This Row],[Mov]]="VNT",Tabla1[[#This Row],[Sale]]-Tabla1[[#This Row],[Cost]],-Tabla1[[#This Row],[Cost]]*Tabla1[[#This Row],[Cant]])</f>
        <v>11000</v>
      </c>
      <c r="P2213" s="8">
        <f>IF(Tabla1[[#This Row],[Mov]]="VNT",-Tabla1[[#This Row],[Cant]],Tabla1[[#This Row],[Cant]])</f>
        <v>-1</v>
      </c>
      <c r="Q2213" s="8">
        <f>DAY(Tabla1[[#This Row],[Date]])</f>
        <v>17</v>
      </c>
      <c r="R2213" s="8">
        <f>MONTH(Tabla1[[#This Row],[Date]])</f>
        <v>8</v>
      </c>
      <c r="S2213" s="8">
        <f>YEAR(Tabla1[[#This Row],[Date]])</f>
        <v>2022</v>
      </c>
    </row>
    <row r="2214" spans="1:19" x14ac:dyDescent="0.2">
      <c r="A2214">
        <v>2213</v>
      </c>
      <c r="B2214" s="1">
        <v>44790</v>
      </c>
      <c r="C2214" t="s">
        <v>260</v>
      </c>
      <c r="D2214" t="s">
        <v>332</v>
      </c>
      <c r="E2214">
        <v>1</v>
      </c>
      <c r="F2214" t="s">
        <v>116</v>
      </c>
      <c r="G2214" t="s">
        <v>347</v>
      </c>
      <c r="H2214" t="s">
        <v>518</v>
      </c>
      <c r="M2214" s="2">
        <v>5610</v>
      </c>
      <c r="N2214" s="2">
        <v>6000</v>
      </c>
      <c r="O2214" s="2">
        <f>IF(Tabla1[[#This Row],[Mov]]="VNT",Tabla1[[#This Row],[Sale]]-Tabla1[[#This Row],[Cost]],-Tabla1[[#This Row],[Cost]]*Tabla1[[#This Row],[Cant]])</f>
        <v>390</v>
      </c>
      <c r="P2214" s="8">
        <f>IF(Tabla1[[#This Row],[Mov]]="VNT",-Tabla1[[#This Row],[Cant]],Tabla1[[#This Row],[Cant]])</f>
        <v>-1</v>
      </c>
      <c r="Q2214" s="8">
        <f>DAY(Tabla1[[#This Row],[Date]])</f>
        <v>17</v>
      </c>
      <c r="R2214" s="8">
        <f>MONTH(Tabla1[[#This Row],[Date]])</f>
        <v>8</v>
      </c>
      <c r="S2214" s="8">
        <f>YEAR(Tabla1[[#This Row],[Date]])</f>
        <v>2022</v>
      </c>
    </row>
    <row r="2215" spans="1:19" x14ac:dyDescent="0.2">
      <c r="A2215">
        <v>2214</v>
      </c>
      <c r="B2215" s="1">
        <v>44790</v>
      </c>
      <c r="C2215" t="s">
        <v>260</v>
      </c>
      <c r="D2215" t="s">
        <v>332</v>
      </c>
      <c r="E2215">
        <v>1</v>
      </c>
      <c r="F2215" t="s">
        <v>455</v>
      </c>
      <c r="G2215" t="s">
        <v>347</v>
      </c>
      <c r="H2215" t="s">
        <v>456</v>
      </c>
      <c r="M2215" s="2">
        <v>1000</v>
      </c>
      <c r="N2215" s="2">
        <v>3000</v>
      </c>
      <c r="O2215" s="2">
        <f>IF(Tabla1[[#This Row],[Mov]]="VNT",Tabla1[[#This Row],[Sale]]-Tabla1[[#This Row],[Cost]],-Tabla1[[#This Row],[Cost]]*Tabla1[[#This Row],[Cant]])</f>
        <v>2000</v>
      </c>
      <c r="P2215" s="8">
        <f>IF(Tabla1[[#This Row],[Mov]]="VNT",-Tabla1[[#This Row],[Cant]],Tabla1[[#This Row],[Cant]])</f>
        <v>-1</v>
      </c>
      <c r="Q2215" s="8">
        <f>DAY(Tabla1[[#This Row],[Date]])</f>
        <v>17</v>
      </c>
      <c r="R2215" s="8">
        <f>MONTH(Tabla1[[#This Row],[Date]])</f>
        <v>8</v>
      </c>
      <c r="S2215" s="8">
        <f>YEAR(Tabla1[[#This Row],[Date]])</f>
        <v>2022</v>
      </c>
    </row>
    <row r="2216" spans="1:19" x14ac:dyDescent="0.2">
      <c r="A2216">
        <v>2215</v>
      </c>
      <c r="B2216" s="1">
        <v>44790</v>
      </c>
      <c r="C2216" t="s">
        <v>260</v>
      </c>
      <c r="D2216" t="s">
        <v>332</v>
      </c>
      <c r="E2216">
        <v>1</v>
      </c>
      <c r="F2216" t="s">
        <v>455</v>
      </c>
      <c r="G2216" t="s">
        <v>347</v>
      </c>
      <c r="H2216" t="s">
        <v>456</v>
      </c>
      <c r="M2216" s="2">
        <v>1000</v>
      </c>
      <c r="N2216" s="2">
        <v>3000</v>
      </c>
      <c r="O2216" s="2">
        <f>IF(Tabla1[[#This Row],[Mov]]="VNT",Tabla1[[#This Row],[Sale]]-Tabla1[[#This Row],[Cost]],-Tabla1[[#This Row],[Cost]]*Tabla1[[#This Row],[Cant]])</f>
        <v>2000</v>
      </c>
      <c r="P2216" s="8">
        <f>IF(Tabla1[[#This Row],[Mov]]="VNT",-Tabla1[[#This Row],[Cant]],Tabla1[[#This Row],[Cant]])</f>
        <v>-1</v>
      </c>
      <c r="Q2216" s="8">
        <f>DAY(Tabla1[[#This Row],[Date]])</f>
        <v>17</v>
      </c>
      <c r="R2216" s="8">
        <f>MONTH(Tabla1[[#This Row],[Date]])</f>
        <v>8</v>
      </c>
      <c r="S2216" s="8">
        <f>YEAR(Tabla1[[#This Row],[Date]])</f>
        <v>2022</v>
      </c>
    </row>
    <row r="2217" spans="1:19" x14ac:dyDescent="0.2">
      <c r="A2217">
        <v>2216</v>
      </c>
      <c r="B2217" s="1">
        <v>44790</v>
      </c>
      <c r="C2217" t="s">
        <v>260</v>
      </c>
      <c r="D2217" t="s">
        <v>332</v>
      </c>
      <c r="E2217">
        <v>1</v>
      </c>
      <c r="F2217" t="s">
        <v>455</v>
      </c>
      <c r="G2217" t="s">
        <v>347</v>
      </c>
      <c r="H2217" t="s">
        <v>456</v>
      </c>
      <c r="M2217" s="2">
        <v>1000</v>
      </c>
      <c r="N2217" s="2">
        <v>3000</v>
      </c>
      <c r="O2217" s="2">
        <f>IF(Tabla1[[#This Row],[Mov]]="VNT",Tabla1[[#This Row],[Sale]]-Tabla1[[#This Row],[Cost]],-Tabla1[[#This Row],[Cost]]*Tabla1[[#This Row],[Cant]])</f>
        <v>2000</v>
      </c>
      <c r="P2217" s="8">
        <f>IF(Tabla1[[#This Row],[Mov]]="VNT",-Tabla1[[#This Row],[Cant]],Tabla1[[#This Row],[Cant]])</f>
        <v>-1</v>
      </c>
      <c r="Q2217" s="8">
        <f>DAY(Tabla1[[#This Row],[Date]])</f>
        <v>17</v>
      </c>
      <c r="R2217" s="8">
        <f>MONTH(Tabla1[[#This Row],[Date]])</f>
        <v>8</v>
      </c>
      <c r="S2217" s="8">
        <f>YEAR(Tabla1[[#This Row],[Date]])</f>
        <v>2022</v>
      </c>
    </row>
    <row r="2218" spans="1:19" x14ac:dyDescent="0.2">
      <c r="A2218">
        <v>2217</v>
      </c>
      <c r="B2218" s="1">
        <v>44790</v>
      </c>
      <c r="C2218" t="s">
        <v>260</v>
      </c>
      <c r="D2218" t="s">
        <v>332</v>
      </c>
      <c r="E2218">
        <v>1</v>
      </c>
      <c r="F2218" t="s">
        <v>455</v>
      </c>
      <c r="G2218" t="s">
        <v>347</v>
      </c>
      <c r="H2218" t="s">
        <v>456</v>
      </c>
      <c r="M2218" s="2">
        <v>1000</v>
      </c>
      <c r="N2218" s="2">
        <v>3000</v>
      </c>
      <c r="O2218" s="2">
        <f>IF(Tabla1[[#This Row],[Mov]]="VNT",Tabla1[[#This Row],[Sale]]-Tabla1[[#This Row],[Cost]],-Tabla1[[#This Row],[Cost]]*Tabla1[[#This Row],[Cant]])</f>
        <v>2000</v>
      </c>
      <c r="P2218" s="8">
        <f>IF(Tabla1[[#This Row],[Mov]]="VNT",-Tabla1[[#This Row],[Cant]],Tabla1[[#This Row],[Cant]])</f>
        <v>-1</v>
      </c>
      <c r="Q2218" s="8">
        <f>DAY(Tabla1[[#This Row],[Date]])</f>
        <v>17</v>
      </c>
      <c r="R2218" s="8">
        <f>MONTH(Tabla1[[#This Row],[Date]])</f>
        <v>8</v>
      </c>
      <c r="S2218" s="8">
        <f>YEAR(Tabla1[[#This Row],[Date]])</f>
        <v>2022</v>
      </c>
    </row>
    <row r="2219" spans="1:19" x14ac:dyDescent="0.2">
      <c r="A2219">
        <v>2218</v>
      </c>
      <c r="B2219" s="1">
        <v>44790</v>
      </c>
      <c r="C2219" t="s">
        <v>260</v>
      </c>
      <c r="D2219" t="s">
        <v>332</v>
      </c>
      <c r="E2219">
        <v>1</v>
      </c>
      <c r="F2219" t="s">
        <v>455</v>
      </c>
      <c r="G2219" t="s">
        <v>347</v>
      </c>
      <c r="H2219" t="s">
        <v>456</v>
      </c>
      <c r="M2219" s="2">
        <v>1000</v>
      </c>
      <c r="N2219" s="2">
        <v>3000</v>
      </c>
      <c r="O2219" s="2">
        <f>IF(Tabla1[[#This Row],[Mov]]="VNT",Tabla1[[#This Row],[Sale]]-Tabla1[[#This Row],[Cost]],-Tabla1[[#This Row],[Cost]]*Tabla1[[#This Row],[Cant]])</f>
        <v>2000</v>
      </c>
      <c r="P2219" s="8">
        <f>IF(Tabla1[[#This Row],[Mov]]="VNT",-Tabla1[[#This Row],[Cant]],Tabla1[[#This Row],[Cant]])</f>
        <v>-1</v>
      </c>
      <c r="Q2219" s="8">
        <f>DAY(Tabla1[[#This Row],[Date]])</f>
        <v>17</v>
      </c>
      <c r="R2219" s="8">
        <f>MONTH(Tabla1[[#This Row],[Date]])</f>
        <v>8</v>
      </c>
      <c r="S2219" s="8">
        <f>YEAR(Tabla1[[#This Row],[Date]])</f>
        <v>2022</v>
      </c>
    </row>
    <row r="2220" spans="1:19" x14ac:dyDescent="0.2">
      <c r="A2220">
        <v>2219</v>
      </c>
      <c r="B2220" s="1">
        <v>44790</v>
      </c>
      <c r="C2220" t="s">
        <v>260</v>
      </c>
      <c r="D2220" t="s">
        <v>332</v>
      </c>
      <c r="E2220">
        <v>1</v>
      </c>
      <c r="F2220" t="s">
        <v>238</v>
      </c>
      <c r="G2220" t="s">
        <v>266</v>
      </c>
      <c r="H2220" t="s">
        <v>493</v>
      </c>
      <c r="M2220" s="2">
        <v>15000</v>
      </c>
      <c r="N2220" s="2">
        <v>30000</v>
      </c>
      <c r="O2220" s="2">
        <f>IF(Tabla1[[#This Row],[Mov]]="VNT",Tabla1[[#This Row],[Sale]]-Tabla1[[#This Row],[Cost]],-Tabla1[[#This Row],[Cost]]*Tabla1[[#This Row],[Cant]])</f>
        <v>15000</v>
      </c>
      <c r="P2220" s="8">
        <f>IF(Tabla1[[#This Row],[Mov]]="VNT",-Tabla1[[#This Row],[Cant]],Tabla1[[#This Row],[Cant]])</f>
        <v>-1</v>
      </c>
      <c r="Q2220" s="8">
        <f>DAY(Tabla1[[#This Row],[Date]])</f>
        <v>17</v>
      </c>
      <c r="R2220" s="8">
        <f>MONTH(Tabla1[[#This Row],[Date]])</f>
        <v>8</v>
      </c>
      <c r="S2220" s="8">
        <f>YEAR(Tabla1[[#This Row],[Date]])</f>
        <v>2022</v>
      </c>
    </row>
    <row r="2221" spans="1:19" x14ac:dyDescent="0.2">
      <c r="A2221">
        <v>2220</v>
      </c>
      <c r="B2221" s="1">
        <v>44790</v>
      </c>
      <c r="C2221" t="s">
        <v>260</v>
      </c>
      <c r="D2221" t="s">
        <v>332</v>
      </c>
      <c r="E2221">
        <v>1</v>
      </c>
      <c r="F2221" t="s">
        <v>455</v>
      </c>
      <c r="G2221" t="s">
        <v>349</v>
      </c>
      <c r="H2221" t="s">
        <v>457</v>
      </c>
      <c r="M2221" s="2">
        <v>1000</v>
      </c>
      <c r="N2221" s="2">
        <v>3000</v>
      </c>
      <c r="O2221" s="2">
        <f>IF(Tabla1[[#This Row],[Mov]]="VNT",Tabla1[[#This Row],[Sale]]-Tabla1[[#This Row],[Cost]],-Tabla1[[#This Row],[Cost]]*Tabla1[[#This Row],[Cant]])</f>
        <v>2000</v>
      </c>
      <c r="P2221" s="8">
        <f>IF(Tabla1[[#This Row],[Mov]]="VNT",-Tabla1[[#This Row],[Cant]],Tabla1[[#This Row],[Cant]])</f>
        <v>-1</v>
      </c>
      <c r="Q2221" s="8">
        <f>DAY(Tabla1[[#This Row],[Date]])</f>
        <v>17</v>
      </c>
      <c r="R2221" s="8">
        <f>MONTH(Tabla1[[#This Row],[Date]])</f>
        <v>8</v>
      </c>
      <c r="S2221" s="8">
        <f>YEAR(Tabla1[[#This Row],[Date]])</f>
        <v>2022</v>
      </c>
    </row>
    <row r="2222" spans="1:19" x14ac:dyDescent="0.2">
      <c r="A2222">
        <v>2221</v>
      </c>
      <c r="B2222" s="1">
        <v>44790</v>
      </c>
      <c r="C2222" t="s">
        <v>260</v>
      </c>
      <c r="D2222" t="s">
        <v>332</v>
      </c>
      <c r="E2222">
        <v>1</v>
      </c>
      <c r="F2222" t="s">
        <v>21</v>
      </c>
      <c r="G2222" t="s">
        <v>272</v>
      </c>
      <c r="H2222" t="s">
        <v>830</v>
      </c>
      <c r="M2222" s="2">
        <v>3500</v>
      </c>
      <c r="N2222" s="2">
        <v>15000</v>
      </c>
      <c r="O2222" s="2">
        <f>IF(Tabla1[[#This Row],[Mov]]="VNT",Tabla1[[#This Row],[Sale]]-Tabla1[[#This Row],[Cost]],-Tabla1[[#This Row],[Cost]]*Tabla1[[#This Row],[Cant]])</f>
        <v>11500</v>
      </c>
      <c r="P2222" s="8">
        <f>IF(Tabla1[[#This Row],[Mov]]="VNT",-Tabla1[[#This Row],[Cant]],Tabla1[[#This Row],[Cant]])</f>
        <v>-1</v>
      </c>
      <c r="Q2222" s="8">
        <f>DAY(Tabla1[[#This Row],[Date]])</f>
        <v>17</v>
      </c>
      <c r="R2222" s="8">
        <f>MONTH(Tabla1[[#This Row],[Date]])</f>
        <v>8</v>
      </c>
      <c r="S2222" s="8">
        <f>YEAR(Tabla1[[#This Row],[Date]])</f>
        <v>2022</v>
      </c>
    </row>
    <row r="2223" spans="1:19" x14ac:dyDescent="0.2">
      <c r="A2223">
        <v>2222</v>
      </c>
      <c r="B2223" s="1">
        <v>44790</v>
      </c>
      <c r="C2223" t="s">
        <v>260</v>
      </c>
      <c r="D2223" t="s">
        <v>332</v>
      </c>
      <c r="E2223">
        <v>1</v>
      </c>
      <c r="F2223" t="s">
        <v>342</v>
      </c>
      <c r="G2223" t="s">
        <v>262</v>
      </c>
      <c r="H2223" t="s">
        <v>1250</v>
      </c>
      <c r="M2223" s="2">
        <v>1000</v>
      </c>
      <c r="N2223" s="2">
        <v>10000</v>
      </c>
      <c r="O2223" s="2">
        <f>IF(Tabla1[[#This Row],[Mov]]="VNT",Tabla1[[#This Row],[Sale]]-Tabla1[[#This Row],[Cost]],-Tabla1[[#This Row],[Cost]]*Tabla1[[#This Row],[Cant]])</f>
        <v>9000</v>
      </c>
      <c r="P2223" s="8">
        <f>IF(Tabla1[[#This Row],[Mov]]="VNT",-Tabla1[[#This Row],[Cant]],Tabla1[[#This Row],[Cant]])</f>
        <v>-1</v>
      </c>
      <c r="Q2223" s="8">
        <f>DAY(Tabla1[[#This Row],[Date]])</f>
        <v>17</v>
      </c>
      <c r="R2223" s="8">
        <f>MONTH(Tabla1[[#This Row],[Date]])</f>
        <v>8</v>
      </c>
      <c r="S2223" s="8">
        <f>YEAR(Tabla1[[#This Row],[Date]])</f>
        <v>2022</v>
      </c>
    </row>
    <row r="2224" spans="1:19" x14ac:dyDescent="0.2">
      <c r="A2224">
        <v>2223</v>
      </c>
      <c r="B2224" s="1">
        <v>44790</v>
      </c>
      <c r="C2224" t="s">
        <v>260</v>
      </c>
      <c r="D2224" t="s">
        <v>122</v>
      </c>
      <c r="E2224">
        <v>1</v>
      </c>
      <c r="F2224" t="s">
        <v>117</v>
      </c>
      <c r="G2224" t="s">
        <v>349</v>
      </c>
      <c r="H2224" t="s">
        <v>515</v>
      </c>
      <c r="L2224" t="s">
        <v>992</v>
      </c>
      <c r="M2224" s="2">
        <v>0</v>
      </c>
      <c r="N2224" s="2">
        <v>5000</v>
      </c>
      <c r="O2224" s="2">
        <f>IF(Tabla1[[#This Row],[Mov]]="VNT",Tabla1[[#This Row],[Sale]]-Tabla1[[#This Row],[Cost]],-Tabla1[[#This Row],[Cost]]*Tabla1[[#This Row],[Cant]])</f>
        <v>5000</v>
      </c>
      <c r="P2224" s="8">
        <f>IF(Tabla1[[#This Row],[Mov]]="VNT",-Tabla1[[#This Row],[Cant]],Tabla1[[#This Row],[Cant]])</f>
        <v>-1</v>
      </c>
      <c r="Q2224" s="8">
        <f>DAY(Tabla1[[#This Row],[Date]])</f>
        <v>17</v>
      </c>
      <c r="R2224" s="8">
        <f>MONTH(Tabla1[[#This Row],[Date]])</f>
        <v>8</v>
      </c>
      <c r="S2224" s="8">
        <f>YEAR(Tabla1[[#This Row],[Date]])</f>
        <v>2022</v>
      </c>
    </row>
    <row r="2225" spans="1:19" x14ac:dyDescent="0.2">
      <c r="A2225">
        <v>2224</v>
      </c>
      <c r="B2225" s="1">
        <v>44790</v>
      </c>
      <c r="C2225" t="s">
        <v>260</v>
      </c>
      <c r="D2225" t="s">
        <v>332</v>
      </c>
      <c r="E2225">
        <v>1</v>
      </c>
      <c r="F2225" t="s">
        <v>532</v>
      </c>
      <c r="G2225" t="s">
        <v>263</v>
      </c>
      <c r="H2225" t="s">
        <v>1200</v>
      </c>
      <c r="M2225" s="2">
        <v>40000</v>
      </c>
      <c r="N2225" s="2">
        <v>65000</v>
      </c>
      <c r="O2225" s="2">
        <f>IF(Tabla1[[#This Row],[Mov]]="VNT",Tabla1[[#This Row],[Sale]]-Tabla1[[#This Row],[Cost]],-Tabla1[[#This Row],[Cost]]*Tabla1[[#This Row],[Cant]])</f>
        <v>25000</v>
      </c>
      <c r="P2225" s="8">
        <f>IF(Tabla1[[#This Row],[Mov]]="VNT",-Tabla1[[#This Row],[Cant]],Tabla1[[#This Row],[Cant]])</f>
        <v>-1</v>
      </c>
      <c r="Q2225" s="8">
        <f>DAY(Tabla1[[#This Row],[Date]])</f>
        <v>17</v>
      </c>
      <c r="R2225" s="8">
        <f>MONTH(Tabla1[[#This Row],[Date]])</f>
        <v>8</v>
      </c>
      <c r="S2225" s="8">
        <f>YEAR(Tabla1[[#This Row],[Date]])</f>
        <v>2022</v>
      </c>
    </row>
    <row r="2226" spans="1:19" x14ac:dyDescent="0.2">
      <c r="A2226">
        <v>2225</v>
      </c>
      <c r="B2226" s="1">
        <v>44790</v>
      </c>
      <c r="C2226" t="s">
        <v>260</v>
      </c>
      <c r="D2226" t="s">
        <v>332</v>
      </c>
      <c r="E2226">
        <v>1</v>
      </c>
      <c r="F2226" t="s">
        <v>116</v>
      </c>
      <c r="G2226" t="s">
        <v>347</v>
      </c>
      <c r="H2226" t="s">
        <v>518</v>
      </c>
      <c r="M2226" s="2">
        <v>9350</v>
      </c>
      <c r="N2226" s="2">
        <v>10000</v>
      </c>
      <c r="O2226" s="2">
        <f>IF(Tabla1[[#This Row],[Mov]]="VNT",Tabla1[[#This Row],[Sale]]-Tabla1[[#This Row],[Cost]],-Tabla1[[#This Row],[Cost]]*Tabla1[[#This Row],[Cant]])</f>
        <v>650</v>
      </c>
      <c r="P2226" s="8">
        <f>IF(Tabla1[[#This Row],[Mov]]="VNT",-Tabla1[[#This Row],[Cant]],Tabla1[[#This Row],[Cant]])</f>
        <v>-1</v>
      </c>
      <c r="Q2226" s="8">
        <f>DAY(Tabla1[[#This Row],[Date]])</f>
        <v>17</v>
      </c>
      <c r="R2226" s="8">
        <f>MONTH(Tabla1[[#This Row],[Date]])</f>
        <v>8</v>
      </c>
      <c r="S2226" s="8">
        <f>YEAR(Tabla1[[#This Row],[Date]])</f>
        <v>2022</v>
      </c>
    </row>
    <row r="2227" spans="1:19" x14ac:dyDescent="0.2">
      <c r="A2227">
        <v>2226</v>
      </c>
      <c r="B2227" s="1">
        <v>44790</v>
      </c>
      <c r="C2227" t="s">
        <v>260</v>
      </c>
      <c r="D2227" t="s">
        <v>332</v>
      </c>
      <c r="E2227">
        <v>1</v>
      </c>
      <c r="F2227" t="s">
        <v>224</v>
      </c>
      <c r="G2227" t="s">
        <v>262</v>
      </c>
      <c r="H2227" t="s">
        <v>304</v>
      </c>
      <c r="M2227" s="2">
        <v>7000</v>
      </c>
      <c r="N2227" s="2">
        <v>18000</v>
      </c>
      <c r="O2227" s="2">
        <f>IF(Tabla1[[#This Row],[Mov]]="VNT",Tabla1[[#This Row],[Sale]]-Tabla1[[#This Row],[Cost]],-Tabla1[[#This Row],[Cost]]*Tabla1[[#This Row],[Cant]])</f>
        <v>11000</v>
      </c>
      <c r="P2227" s="8">
        <f>IF(Tabla1[[#This Row],[Mov]]="VNT",-Tabla1[[#This Row],[Cant]],Tabla1[[#This Row],[Cant]])</f>
        <v>-1</v>
      </c>
      <c r="Q2227" s="8">
        <f>DAY(Tabla1[[#This Row],[Date]])</f>
        <v>17</v>
      </c>
      <c r="R2227" s="8">
        <f>MONTH(Tabla1[[#This Row],[Date]])</f>
        <v>8</v>
      </c>
      <c r="S2227" s="8">
        <f>YEAR(Tabla1[[#This Row],[Date]])</f>
        <v>2022</v>
      </c>
    </row>
    <row r="2228" spans="1:19" x14ac:dyDescent="0.2">
      <c r="A2228">
        <v>2227</v>
      </c>
      <c r="B2228" s="1">
        <v>44790</v>
      </c>
      <c r="C2228" t="s">
        <v>260</v>
      </c>
      <c r="D2228" t="s">
        <v>332</v>
      </c>
      <c r="E2228">
        <v>1</v>
      </c>
      <c r="F2228" t="s">
        <v>44</v>
      </c>
      <c r="G2228" t="s">
        <v>265</v>
      </c>
      <c r="H2228" t="s">
        <v>80</v>
      </c>
      <c r="I2228" t="s">
        <v>32</v>
      </c>
      <c r="J2228" t="s">
        <v>17</v>
      </c>
      <c r="K2228" t="s">
        <v>34</v>
      </c>
      <c r="L2228" t="s">
        <v>79</v>
      </c>
      <c r="M2228" s="2">
        <v>29000</v>
      </c>
      <c r="N2228" s="2">
        <v>40000</v>
      </c>
      <c r="O2228" s="2">
        <f>IF(Tabla1[[#This Row],[Mov]]="VNT",Tabla1[[#This Row],[Sale]]-Tabla1[[#This Row],[Cost]],-Tabla1[[#This Row],[Cost]]*Tabla1[[#This Row],[Cant]])</f>
        <v>11000</v>
      </c>
      <c r="P2228" s="8">
        <f>IF(Tabla1[[#This Row],[Mov]]="VNT",-Tabla1[[#This Row],[Cant]],Tabla1[[#This Row],[Cant]])</f>
        <v>-1</v>
      </c>
      <c r="Q2228" s="8">
        <f>DAY(Tabla1[[#This Row],[Date]])</f>
        <v>17</v>
      </c>
      <c r="R2228" s="8">
        <f>MONTH(Tabla1[[#This Row],[Date]])</f>
        <v>8</v>
      </c>
      <c r="S2228" s="8">
        <f>YEAR(Tabla1[[#This Row],[Date]])</f>
        <v>2022</v>
      </c>
    </row>
    <row r="2229" spans="1:19" x14ac:dyDescent="0.2">
      <c r="A2229">
        <v>2228</v>
      </c>
      <c r="B2229" s="1">
        <v>44790</v>
      </c>
      <c r="C2229" t="s">
        <v>260</v>
      </c>
      <c r="D2229" t="s">
        <v>332</v>
      </c>
      <c r="E2229">
        <v>1</v>
      </c>
      <c r="F2229" t="s">
        <v>365</v>
      </c>
      <c r="G2229" t="s">
        <v>943</v>
      </c>
      <c r="H2229" t="s">
        <v>1251</v>
      </c>
      <c r="M2229" s="2">
        <v>4000</v>
      </c>
      <c r="N2229" s="2">
        <v>8000</v>
      </c>
      <c r="O2229" s="2">
        <f>IF(Tabla1[[#This Row],[Mov]]="VNT",Tabla1[[#This Row],[Sale]]-Tabla1[[#This Row],[Cost]],-Tabla1[[#This Row],[Cost]]*Tabla1[[#This Row],[Cant]])</f>
        <v>4000</v>
      </c>
      <c r="P2229" s="8">
        <f>IF(Tabla1[[#This Row],[Mov]]="VNT",-Tabla1[[#This Row],[Cant]],Tabla1[[#This Row],[Cant]])</f>
        <v>-1</v>
      </c>
      <c r="Q2229" s="8">
        <f>DAY(Tabla1[[#This Row],[Date]])</f>
        <v>17</v>
      </c>
      <c r="R2229" s="8">
        <f>MONTH(Tabla1[[#This Row],[Date]])</f>
        <v>8</v>
      </c>
      <c r="S2229" s="8">
        <f>YEAR(Tabla1[[#This Row],[Date]])</f>
        <v>2022</v>
      </c>
    </row>
    <row r="2230" spans="1:19" x14ac:dyDescent="0.2">
      <c r="A2230">
        <v>2229</v>
      </c>
      <c r="B2230" s="1">
        <v>44790</v>
      </c>
      <c r="C2230" t="s">
        <v>260</v>
      </c>
      <c r="D2230" t="s">
        <v>332</v>
      </c>
      <c r="E2230">
        <v>1</v>
      </c>
      <c r="F2230" t="s">
        <v>458</v>
      </c>
      <c r="G2230" t="s">
        <v>272</v>
      </c>
      <c r="H2230" t="s">
        <v>1252</v>
      </c>
      <c r="L2230" t="s">
        <v>1253</v>
      </c>
      <c r="M2230" s="2">
        <v>0</v>
      </c>
      <c r="N2230" s="2">
        <v>30000</v>
      </c>
      <c r="O2230" s="2">
        <f>IF(Tabla1[[#This Row],[Mov]]="VNT",Tabla1[[#This Row],[Sale]]-Tabla1[[#This Row],[Cost]],-Tabla1[[#This Row],[Cost]]*Tabla1[[#This Row],[Cant]])</f>
        <v>30000</v>
      </c>
      <c r="P2230" s="8">
        <f>IF(Tabla1[[#This Row],[Mov]]="VNT",-Tabla1[[#This Row],[Cant]],Tabla1[[#This Row],[Cant]])</f>
        <v>-1</v>
      </c>
      <c r="Q2230" s="8">
        <f>DAY(Tabla1[[#This Row],[Date]])</f>
        <v>17</v>
      </c>
      <c r="R2230" s="8">
        <f>MONTH(Tabla1[[#This Row],[Date]])</f>
        <v>8</v>
      </c>
      <c r="S2230" s="8">
        <f>YEAR(Tabla1[[#This Row],[Date]])</f>
        <v>2022</v>
      </c>
    </row>
    <row r="2231" spans="1:19" x14ac:dyDescent="0.2">
      <c r="A2231">
        <v>2230</v>
      </c>
      <c r="B2231" s="1">
        <v>44790</v>
      </c>
      <c r="C2231" t="s">
        <v>260</v>
      </c>
      <c r="D2231" t="s">
        <v>332</v>
      </c>
      <c r="E2231">
        <v>1</v>
      </c>
      <c r="F2231" t="s">
        <v>116</v>
      </c>
      <c r="G2231" t="s">
        <v>347</v>
      </c>
      <c r="H2231" t="s">
        <v>518</v>
      </c>
      <c r="M2231" s="2">
        <v>2805</v>
      </c>
      <c r="N2231" s="2">
        <v>3000</v>
      </c>
      <c r="O2231" s="2">
        <f>IF(Tabla1[[#This Row],[Mov]]="VNT",Tabla1[[#This Row],[Sale]]-Tabla1[[#This Row],[Cost]],-Tabla1[[#This Row],[Cost]]*Tabla1[[#This Row],[Cant]])</f>
        <v>195</v>
      </c>
      <c r="P2231" s="8">
        <f>IF(Tabla1[[#This Row],[Mov]]="VNT",-Tabla1[[#This Row],[Cant]],Tabla1[[#This Row],[Cant]])</f>
        <v>-1</v>
      </c>
      <c r="Q2231" s="8">
        <f>DAY(Tabla1[[#This Row],[Date]])</f>
        <v>17</v>
      </c>
      <c r="R2231" s="8">
        <f>MONTH(Tabla1[[#This Row],[Date]])</f>
        <v>8</v>
      </c>
      <c r="S2231" s="8">
        <f>YEAR(Tabla1[[#This Row],[Date]])</f>
        <v>2022</v>
      </c>
    </row>
    <row r="2232" spans="1:19" x14ac:dyDescent="0.2">
      <c r="A2232">
        <v>2231</v>
      </c>
      <c r="B2232" s="1">
        <v>44790</v>
      </c>
      <c r="C2232" t="s">
        <v>260</v>
      </c>
      <c r="D2232" t="s">
        <v>332</v>
      </c>
      <c r="E2232">
        <v>1</v>
      </c>
      <c r="F2232" t="s">
        <v>116</v>
      </c>
      <c r="G2232" t="s">
        <v>347</v>
      </c>
      <c r="H2232" t="s">
        <v>518</v>
      </c>
      <c r="M2232" s="2">
        <v>5610</v>
      </c>
      <c r="N2232" s="2">
        <v>6000</v>
      </c>
      <c r="O2232" s="2">
        <f>IF(Tabla1[[#This Row],[Mov]]="VNT",Tabla1[[#This Row],[Sale]]-Tabla1[[#This Row],[Cost]],-Tabla1[[#This Row],[Cost]]*Tabla1[[#This Row],[Cant]])</f>
        <v>390</v>
      </c>
      <c r="P2232" s="8">
        <f>IF(Tabla1[[#This Row],[Mov]]="VNT",-Tabla1[[#This Row],[Cant]],Tabla1[[#This Row],[Cant]])</f>
        <v>-1</v>
      </c>
      <c r="Q2232" s="8">
        <f>DAY(Tabla1[[#This Row],[Date]])</f>
        <v>17</v>
      </c>
      <c r="R2232" s="8">
        <f>MONTH(Tabla1[[#This Row],[Date]])</f>
        <v>8</v>
      </c>
      <c r="S2232" s="8">
        <f>YEAR(Tabla1[[#This Row],[Date]])</f>
        <v>2022</v>
      </c>
    </row>
    <row r="2233" spans="1:19" x14ac:dyDescent="0.2">
      <c r="A2233">
        <v>2232</v>
      </c>
      <c r="B2233" s="1">
        <v>44791</v>
      </c>
      <c r="C2233" t="s">
        <v>260</v>
      </c>
      <c r="D2233" t="s">
        <v>332</v>
      </c>
      <c r="E2233">
        <v>1</v>
      </c>
      <c r="F2233" t="s">
        <v>458</v>
      </c>
      <c r="G2233" t="s">
        <v>272</v>
      </c>
      <c r="H2233" t="s">
        <v>1254</v>
      </c>
      <c r="M2233" s="2">
        <v>0</v>
      </c>
      <c r="N2233" s="2">
        <v>50000</v>
      </c>
      <c r="O2233" s="2">
        <f>IF(Tabla1[[#This Row],[Mov]]="VNT",Tabla1[[#This Row],[Sale]]-Tabla1[[#This Row],[Cost]],-Tabla1[[#This Row],[Cost]]*Tabla1[[#This Row],[Cant]])</f>
        <v>50000</v>
      </c>
      <c r="P2233" s="8">
        <f>IF(Tabla1[[#This Row],[Mov]]="VNT",-Tabla1[[#This Row],[Cant]],Tabla1[[#This Row],[Cant]])</f>
        <v>-1</v>
      </c>
      <c r="Q2233" s="8">
        <f>DAY(Tabla1[[#This Row],[Date]])</f>
        <v>18</v>
      </c>
      <c r="R2233" s="8">
        <f>MONTH(Tabla1[[#This Row],[Date]])</f>
        <v>8</v>
      </c>
      <c r="S2233" s="8">
        <f>YEAR(Tabla1[[#This Row],[Date]])</f>
        <v>2022</v>
      </c>
    </row>
    <row r="2234" spans="1:19" x14ac:dyDescent="0.2">
      <c r="A2234">
        <v>2233</v>
      </c>
      <c r="B2234" s="1">
        <v>44791</v>
      </c>
      <c r="C2234" t="s">
        <v>260</v>
      </c>
      <c r="D2234" t="s">
        <v>332</v>
      </c>
      <c r="E2234">
        <v>1</v>
      </c>
      <c r="F2234" t="s">
        <v>458</v>
      </c>
      <c r="G2234" t="s">
        <v>272</v>
      </c>
      <c r="H2234" t="s">
        <v>1255</v>
      </c>
      <c r="M2234" s="2">
        <v>0</v>
      </c>
      <c r="N2234" s="2">
        <v>3000</v>
      </c>
      <c r="O2234" s="2">
        <f>IF(Tabla1[[#This Row],[Mov]]="VNT",Tabla1[[#This Row],[Sale]]-Tabla1[[#This Row],[Cost]],-Tabla1[[#This Row],[Cost]]*Tabla1[[#This Row],[Cant]])</f>
        <v>3000</v>
      </c>
      <c r="P2234" s="8">
        <f>IF(Tabla1[[#This Row],[Mov]]="VNT",-Tabla1[[#This Row],[Cant]],Tabla1[[#This Row],[Cant]])</f>
        <v>-1</v>
      </c>
      <c r="Q2234" s="8">
        <f>DAY(Tabla1[[#This Row],[Date]])</f>
        <v>18</v>
      </c>
      <c r="R2234" s="8">
        <f>MONTH(Tabla1[[#This Row],[Date]])</f>
        <v>8</v>
      </c>
      <c r="S2234" s="8">
        <f>YEAR(Tabla1[[#This Row],[Date]])</f>
        <v>2022</v>
      </c>
    </row>
    <row r="2235" spans="1:19" x14ac:dyDescent="0.2">
      <c r="A2235">
        <v>2234</v>
      </c>
      <c r="B2235" s="1">
        <v>44791</v>
      </c>
      <c r="C2235" t="s">
        <v>260</v>
      </c>
      <c r="D2235" t="s">
        <v>332</v>
      </c>
      <c r="E2235">
        <v>1</v>
      </c>
      <c r="F2235" t="s">
        <v>458</v>
      </c>
      <c r="G2235" t="s">
        <v>262</v>
      </c>
      <c r="H2235" t="s">
        <v>1256</v>
      </c>
      <c r="M2235" s="2">
        <v>0</v>
      </c>
      <c r="N2235" s="2">
        <v>20000</v>
      </c>
      <c r="O2235" s="2">
        <f>IF(Tabla1[[#This Row],[Mov]]="VNT",Tabla1[[#This Row],[Sale]]-Tabla1[[#This Row],[Cost]],-Tabla1[[#This Row],[Cost]]*Tabla1[[#This Row],[Cant]])</f>
        <v>20000</v>
      </c>
      <c r="P2235" s="8">
        <f>IF(Tabla1[[#This Row],[Mov]]="VNT",-Tabla1[[#This Row],[Cant]],Tabla1[[#This Row],[Cant]])</f>
        <v>-1</v>
      </c>
      <c r="Q2235" s="8">
        <f>DAY(Tabla1[[#This Row],[Date]])</f>
        <v>18</v>
      </c>
      <c r="R2235" s="8">
        <f>MONTH(Tabla1[[#This Row],[Date]])</f>
        <v>8</v>
      </c>
      <c r="S2235" s="8">
        <f>YEAR(Tabla1[[#This Row],[Date]])</f>
        <v>2022</v>
      </c>
    </row>
    <row r="2236" spans="1:19" x14ac:dyDescent="0.2">
      <c r="A2236">
        <v>2235</v>
      </c>
      <c r="B2236" s="1">
        <v>44791</v>
      </c>
      <c r="C2236" t="s">
        <v>260</v>
      </c>
      <c r="D2236" t="s">
        <v>332</v>
      </c>
      <c r="E2236">
        <v>1</v>
      </c>
      <c r="F2236" t="s">
        <v>224</v>
      </c>
      <c r="G2236" t="s">
        <v>860</v>
      </c>
      <c r="H2236" t="s">
        <v>680</v>
      </c>
      <c r="M2236" s="2">
        <v>13000</v>
      </c>
      <c r="N2236" s="2">
        <v>24000</v>
      </c>
      <c r="O2236" s="2">
        <f>IF(Tabla1[[#This Row],[Mov]]="VNT",Tabla1[[#This Row],[Sale]]-Tabla1[[#This Row],[Cost]],-Tabla1[[#This Row],[Cost]]*Tabla1[[#This Row],[Cant]])</f>
        <v>11000</v>
      </c>
      <c r="P2236" s="8">
        <f>IF(Tabla1[[#This Row],[Mov]]="VNT",-Tabla1[[#This Row],[Cant]],Tabla1[[#This Row],[Cant]])</f>
        <v>-1</v>
      </c>
      <c r="Q2236" s="8">
        <f>DAY(Tabla1[[#This Row],[Date]])</f>
        <v>18</v>
      </c>
      <c r="R2236" s="8">
        <f>MONTH(Tabla1[[#This Row],[Date]])</f>
        <v>8</v>
      </c>
      <c r="S2236" s="8">
        <f>YEAR(Tabla1[[#This Row],[Date]])</f>
        <v>2022</v>
      </c>
    </row>
    <row r="2237" spans="1:19" x14ac:dyDescent="0.2">
      <c r="A2237">
        <v>2236</v>
      </c>
      <c r="B2237" s="1">
        <v>44791</v>
      </c>
      <c r="C2237" t="s">
        <v>260</v>
      </c>
      <c r="D2237" t="s">
        <v>332</v>
      </c>
      <c r="E2237">
        <v>1</v>
      </c>
      <c r="F2237" t="s">
        <v>1257</v>
      </c>
      <c r="G2237" t="s">
        <v>860</v>
      </c>
      <c r="H2237" t="s">
        <v>680</v>
      </c>
      <c r="M2237" s="2">
        <v>9000</v>
      </c>
      <c r="N2237" s="2">
        <v>18000</v>
      </c>
      <c r="O2237" s="2">
        <f>IF(Tabla1[[#This Row],[Mov]]="VNT",Tabla1[[#This Row],[Sale]]-Tabla1[[#This Row],[Cost]],-Tabla1[[#This Row],[Cost]]*Tabla1[[#This Row],[Cant]])</f>
        <v>9000</v>
      </c>
      <c r="P2237" s="8">
        <f>IF(Tabla1[[#This Row],[Mov]]="VNT",-Tabla1[[#This Row],[Cant]],Tabla1[[#This Row],[Cant]])</f>
        <v>-1</v>
      </c>
      <c r="Q2237" s="8">
        <f>DAY(Tabla1[[#This Row],[Date]])</f>
        <v>18</v>
      </c>
      <c r="R2237" s="8">
        <f>MONTH(Tabla1[[#This Row],[Date]])</f>
        <v>8</v>
      </c>
      <c r="S2237" s="8">
        <f>YEAR(Tabla1[[#This Row],[Date]])</f>
        <v>2022</v>
      </c>
    </row>
    <row r="2238" spans="1:19" x14ac:dyDescent="0.2">
      <c r="A2238">
        <v>2237</v>
      </c>
      <c r="B2238" s="1">
        <v>44791</v>
      </c>
      <c r="C2238" t="s">
        <v>260</v>
      </c>
      <c r="D2238" t="s">
        <v>332</v>
      </c>
      <c r="E2238">
        <v>1</v>
      </c>
      <c r="F2238" t="s">
        <v>224</v>
      </c>
      <c r="G2238" t="s">
        <v>263</v>
      </c>
      <c r="H2238" t="s">
        <v>391</v>
      </c>
      <c r="M2238" s="2">
        <v>10000</v>
      </c>
      <c r="N2238" s="2">
        <v>20000</v>
      </c>
      <c r="O2238" s="2">
        <f>IF(Tabla1[[#This Row],[Mov]]="VNT",Tabla1[[#This Row],[Sale]]-Tabla1[[#This Row],[Cost]],-Tabla1[[#This Row],[Cost]]*Tabla1[[#This Row],[Cant]])</f>
        <v>10000</v>
      </c>
      <c r="P2238" s="8">
        <f>IF(Tabla1[[#This Row],[Mov]]="VNT",-Tabla1[[#This Row],[Cant]],Tabla1[[#This Row],[Cant]])</f>
        <v>-1</v>
      </c>
      <c r="Q2238" s="8">
        <f>DAY(Tabla1[[#This Row],[Date]])</f>
        <v>18</v>
      </c>
      <c r="R2238" s="8">
        <f>MONTH(Tabla1[[#This Row],[Date]])</f>
        <v>8</v>
      </c>
      <c r="S2238" s="8">
        <f>YEAR(Tabla1[[#This Row],[Date]])</f>
        <v>2022</v>
      </c>
    </row>
    <row r="2239" spans="1:19" x14ac:dyDescent="0.2">
      <c r="A2239">
        <v>2238</v>
      </c>
      <c r="B2239" s="1">
        <v>44791</v>
      </c>
      <c r="C2239" t="s">
        <v>260</v>
      </c>
      <c r="D2239" t="s">
        <v>332</v>
      </c>
      <c r="E2239">
        <v>1</v>
      </c>
      <c r="F2239" t="s">
        <v>116</v>
      </c>
      <c r="G2239" t="s">
        <v>347</v>
      </c>
      <c r="H2239" t="s">
        <v>518</v>
      </c>
      <c r="M2239" s="2">
        <v>5610</v>
      </c>
      <c r="N2239" s="2">
        <v>6000</v>
      </c>
      <c r="O2239" s="2">
        <f>IF(Tabla1[[#This Row],[Mov]]="VNT",Tabla1[[#This Row],[Sale]]-Tabla1[[#This Row],[Cost]],-Tabla1[[#This Row],[Cost]]*Tabla1[[#This Row],[Cant]])</f>
        <v>390</v>
      </c>
      <c r="P2239" s="8">
        <f>IF(Tabla1[[#This Row],[Mov]]="VNT",-Tabla1[[#This Row],[Cant]],Tabla1[[#This Row],[Cant]])</f>
        <v>-1</v>
      </c>
      <c r="Q2239" s="8">
        <f>DAY(Tabla1[[#This Row],[Date]])</f>
        <v>18</v>
      </c>
      <c r="R2239" s="8">
        <f>MONTH(Tabla1[[#This Row],[Date]])</f>
        <v>8</v>
      </c>
      <c r="S2239" s="8">
        <f>YEAR(Tabla1[[#This Row],[Date]])</f>
        <v>2022</v>
      </c>
    </row>
    <row r="2240" spans="1:19" x14ac:dyDescent="0.2">
      <c r="A2240">
        <v>2239</v>
      </c>
      <c r="B2240" s="1">
        <v>44791</v>
      </c>
      <c r="C2240" t="s">
        <v>260</v>
      </c>
      <c r="D2240" t="s">
        <v>332</v>
      </c>
      <c r="E2240">
        <v>1</v>
      </c>
      <c r="F2240" t="s">
        <v>116</v>
      </c>
      <c r="G2240" t="s">
        <v>347</v>
      </c>
      <c r="H2240" t="s">
        <v>518</v>
      </c>
      <c r="M2240" s="2">
        <v>5610</v>
      </c>
      <c r="N2240" s="2">
        <v>6000</v>
      </c>
      <c r="O2240" s="2">
        <f>IF(Tabla1[[#This Row],[Mov]]="VNT",Tabla1[[#This Row],[Sale]]-Tabla1[[#This Row],[Cost]],-Tabla1[[#This Row],[Cost]]*Tabla1[[#This Row],[Cant]])</f>
        <v>390</v>
      </c>
      <c r="P2240" s="8">
        <f>IF(Tabla1[[#This Row],[Mov]]="VNT",-Tabla1[[#This Row],[Cant]],Tabla1[[#This Row],[Cant]])</f>
        <v>-1</v>
      </c>
      <c r="Q2240" s="8">
        <f>DAY(Tabla1[[#This Row],[Date]])</f>
        <v>18</v>
      </c>
      <c r="R2240" s="8">
        <f>MONTH(Tabla1[[#This Row],[Date]])</f>
        <v>8</v>
      </c>
      <c r="S2240" s="8">
        <f>YEAR(Tabla1[[#This Row],[Date]])</f>
        <v>2022</v>
      </c>
    </row>
    <row r="2241" spans="1:19" x14ac:dyDescent="0.2">
      <c r="A2241">
        <v>2240</v>
      </c>
      <c r="B2241" s="1">
        <v>44791</v>
      </c>
      <c r="C2241" t="s">
        <v>260</v>
      </c>
      <c r="D2241" t="s">
        <v>332</v>
      </c>
      <c r="E2241">
        <v>1</v>
      </c>
      <c r="F2241" t="s">
        <v>116</v>
      </c>
      <c r="G2241" t="s">
        <v>382</v>
      </c>
      <c r="H2241" t="s">
        <v>514</v>
      </c>
      <c r="M2241" s="2">
        <v>2805</v>
      </c>
      <c r="N2241" s="2">
        <v>3000</v>
      </c>
      <c r="O2241" s="2">
        <f>IF(Tabla1[[#This Row],[Mov]]="VNT",Tabla1[[#This Row],[Sale]]-Tabla1[[#This Row],[Cost]],-Tabla1[[#This Row],[Cost]]*Tabla1[[#This Row],[Cant]])</f>
        <v>195</v>
      </c>
      <c r="P2241" s="8">
        <f>IF(Tabla1[[#This Row],[Mov]]="VNT",-Tabla1[[#This Row],[Cant]],Tabla1[[#This Row],[Cant]])</f>
        <v>-1</v>
      </c>
      <c r="Q2241" s="8">
        <f>DAY(Tabla1[[#This Row],[Date]])</f>
        <v>18</v>
      </c>
      <c r="R2241" s="8">
        <f>MONTH(Tabla1[[#This Row],[Date]])</f>
        <v>8</v>
      </c>
      <c r="S2241" s="8">
        <f>YEAR(Tabla1[[#This Row],[Date]])</f>
        <v>2022</v>
      </c>
    </row>
    <row r="2242" spans="1:19" x14ac:dyDescent="0.2">
      <c r="A2242">
        <v>2241</v>
      </c>
      <c r="B2242" s="1">
        <v>44791</v>
      </c>
      <c r="C2242" t="s">
        <v>260</v>
      </c>
      <c r="D2242" t="s">
        <v>332</v>
      </c>
      <c r="E2242">
        <v>1</v>
      </c>
      <c r="F2242" t="s">
        <v>116</v>
      </c>
      <c r="G2242" t="s">
        <v>349</v>
      </c>
      <c r="H2242" t="s">
        <v>515</v>
      </c>
      <c r="M2242" s="2">
        <v>935</v>
      </c>
      <c r="N2242" s="2">
        <v>1000</v>
      </c>
      <c r="O2242" s="2">
        <f>IF(Tabla1[[#This Row],[Mov]]="VNT",Tabla1[[#This Row],[Sale]]-Tabla1[[#This Row],[Cost]],-Tabla1[[#This Row],[Cost]]*Tabla1[[#This Row],[Cant]])</f>
        <v>65</v>
      </c>
      <c r="P2242" s="8">
        <f>IF(Tabla1[[#This Row],[Mov]]="VNT",-Tabla1[[#This Row],[Cant]],Tabla1[[#This Row],[Cant]])</f>
        <v>-1</v>
      </c>
      <c r="Q2242" s="8">
        <f>DAY(Tabla1[[#This Row],[Date]])</f>
        <v>18</v>
      </c>
      <c r="R2242" s="8">
        <f>MONTH(Tabla1[[#This Row],[Date]])</f>
        <v>8</v>
      </c>
      <c r="S2242" s="8">
        <f>YEAR(Tabla1[[#This Row],[Date]])</f>
        <v>2022</v>
      </c>
    </row>
    <row r="2243" spans="1:19" x14ac:dyDescent="0.2">
      <c r="A2243">
        <v>2242</v>
      </c>
      <c r="B2243" s="1">
        <v>44791</v>
      </c>
      <c r="C2243" t="s">
        <v>260</v>
      </c>
      <c r="D2243" t="s">
        <v>332</v>
      </c>
      <c r="E2243">
        <v>1</v>
      </c>
      <c r="F2243" t="s">
        <v>15</v>
      </c>
      <c r="G2243" t="s">
        <v>266</v>
      </c>
      <c r="H2243" t="s">
        <v>16</v>
      </c>
      <c r="M2243" s="2">
        <v>4500</v>
      </c>
      <c r="N2243" s="2">
        <v>9000</v>
      </c>
      <c r="O2243" s="2">
        <f>IF(Tabla1[[#This Row],[Mov]]="VNT",Tabla1[[#This Row],[Sale]]-Tabla1[[#This Row],[Cost]],-Tabla1[[#This Row],[Cost]]*Tabla1[[#This Row],[Cant]])</f>
        <v>4500</v>
      </c>
      <c r="P2243" s="8">
        <f>IF(Tabla1[[#This Row],[Mov]]="VNT",-Tabla1[[#This Row],[Cant]],Tabla1[[#This Row],[Cant]])</f>
        <v>-1</v>
      </c>
      <c r="Q2243" s="8">
        <f>DAY(Tabla1[[#This Row],[Date]])</f>
        <v>18</v>
      </c>
      <c r="R2243" s="8">
        <f>MONTH(Tabla1[[#This Row],[Date]])</f>
        <v>8</v>
      </c>
      <c r="S2243" s="8">
        <f>YEAR(Tabla1[[#This Row],[Date]])</f>
        <v>2022</v>
      </c>
    </row>
    <row r="2244" spans="1:19" x14ac:dyDescent="0.2">
      <c r="A2244">
        <v>2243</v>
      </c>
      <c r="B2244" s="1">
        <v>44791</v>
      </c>
      <c r="C2244" t="s">
        <v>260</v>
      </c>
      <c r="D2244" t="s">
        <v>332</v>
      </c>
      <c r="E2244">
        <v>1</v>
      </c>
      <c r="F2244" t="s">
        <v>848</v>
      </c>
      <c r="G2244" t="s">
        <v>727</v>
      </c>
      <c r="H2244" t="s">
        <v>140</v>
      </c>
      <c r="M2244" s="2">
        <v>2500</v>
      </c>
      <c r="N2244" s="2">
        <v>4000</v>
      </c>
      <c r="O2244" s="2">
        <f>IF(Tabla1[[#This Row],[Mov]]="VNT",Tabla1[[#This Row],[Sale]]-Tabla1[[#This Row],[Cost]],-Tabla1[[#This Row],[Cost]]*Tabla1[[#This Row],[Cant]])</f>
        <v>1500</v>
      </c>
      <c r="P2244" s="8">
        <f>IF(Tabla1[[#This Row],[Mov]]="VNT",-Tabla1[[#This Row],[Cant]],Tabla1[[#This Row],[Cant]])</f>
        <v>-1</v>
      </c>
      <c r="Q2244" s="8">
        <f>DAY(Tabla1[[#This Row],[Date]])</f>
        <v>18</v>
      </c>
      <c r="R2244" s="8">
        <f>MONTH(Tabla1[[#This Row],[Date]])</f>
        <v>8</v>
      </c>
      <c r="S2244" s="8">
        <f>YEAR(Tabla1[[#This Row],[Date]])</f>
        <v>2022</v>
      </c>
    </row>
    <row r="2245" spans="1:19" x14ac:dyDescent="0.2">
      <c r="A2245">
        <v>2244</v>
      </c>
      <c r="B2245" s="1">
        <v>44791</v>
      </c>
      <c r="C2245" t="s">
        <v>260</v>
      </c>
      <c r="D2245" t="s">
        <v>332</v>
      </c>
      <c r="E2245">
        <v>1</v>
      </c>
      <c r="F2245" t="s">
        <v>224</v>
      </c>
      <c r="G2245" t="s">
        <v>263</v>
      </c>
      <c r="H2245" t="s">
        <v>863</v>
      </c>
      <c r="M2245" s="2">
        <v>8500</v>
      </c>
      <c r="N2245" s="2">
        <v>20000</v>
      </c>
      <c r="O2245" s="2">
        <f>IF(Tabla1[[#This Row],[Mov]]="VNT",Tabla1[[#This Row],[Sale]]-Tabla1[[#This Row],[Cost]],-Tabla1[[#This Row],[Cost]]*Tabla1[[#This Row],[Cant]])</f>
        <v>11500</v>
      </c>
      <c r="P2245" s="8">
        <f>IF(Tabla1[[#This Row],[Mov]]="VNT",-Tabla1[[#This Row],[Cant]],Tabla1[[#This Row],[Cant]])</f>
        <v>-1</v>
      </c>
      <c r="Q2245" s="8">
        <f>DAY(Tabla1[[#This Row],[Date]])</f>
        <v>18</v>
      </c>
      <c r="R2245" s="8">
        <f>MONTH(Tabla1[[#This Row],[Date]])</f>
        <v>8</v>
      </c>
      <c r="S2245" s="8">
        <f>YEAR(Tabla1[[#This Row],[Date]])</f>
        <v>2022</v>
      </c>
    </row>
    <row r="2246" spans="1:19" x14ac:dyDescent="0.2">
      <c r="A2246">
        <v>2245</v>
      </c>
      <c r="B2246" s="1">
        <v>44791</v>
      </c>
      <c r="C2246" t="s">
        <v>260</v>
      </c>
      <c r="D2246" t="s">
        <v>332</v>
      </c>
      <c r="E2246">
        <v>1</v>
      </c>
      <c r="F2246" t="s">
        <v>475</v>
      </c>
      <c r="G2246" t="s">
        <v>263</v>
      </c>
      <c r="H2246" t="s">
        <v>863</v>
      </c>
      <c r="M2246" s="2">
        <v>4000</v>
      </c>
      <c r="N2246" s="2">
        <v>10000</v>
      </c>
      <c r="O2246" s="2">
        <f>IF(Tabla1[[#This Row],[Mov]]="VNT",Tabla1[[#This Row],[Sale]]-Tabla1[[#This Row],[Cost]],-Tabla1[[#This Row],[Cost]]*Tabla1[[#This Row],[Cant]])</f>
        <v>6000</v>
      </c>
      <c r="P2246" s="8">
        <f>IF(Tabla1[[#This Row],[Mov]]="VNT",-Tabla1[[#This Row],[Cant]],Tabla1[[#This Row],[Cant]])</f>
        <v>-1</v>
      </c>
      <c r="Q2246" s="8">
        <f>DAY(Tabla1[[#This Row],[Date]])</f>
        <v>18</v>
      </c>
      <c r="R2246" s="8">
        <f>MONTH(Tabla1[[#This Row],[Date]])</f>
        <v>8</v>
      </c>
      <c r="S2246" s="8">
        <f>YEAR(Tabla1[[#This Row],[Date]])</f>
        <v>2022</v>
      </c>
    </row>
    <row r="2247" spans="1:19" x14ac:dyDescent="0.2">
      <c r="A2247">
        <v>2246</v>
      </c>
      <c r="B2247" s="1">
        <v>44791</v>
      </c>
      <c r="C2247" t="s">
        <v>261</v>
      </c>
      <c r="D2247" t="s">
        <v>525</v>
      </c>
      <c r="E2247">
        <v>2</v>
      </c>
      <c r="F2247" t="s">
        <v>526</v>
      </c>
      <c r="G2247" t="s">
        <v>266</v>
      </c>
      <c r="H2247" t="s">
        <v>527</v>
      </c>
      <c r="M2247" s="2">
        <v>30000</v>
      </c>
      <c r="N2247" s="2">
        <v>45000</v>
      </c>
      <c r="O2247" s="2">
        <f>IF(Tabla1[[#This Row],[Mov]]="VNT",Tabla1[[#This Row],[Sale]]-Tabla1[[#This Row],[Cost]],-Tabla1[[#This Row],[Cost]]*Tabla1[[#This Row],[Cant]])</f>
        <v>-60000</v>
      </c>
      <c r="P2247" s="8">
        <f>IF(Tabla1[[#This Row],[Mov]]="VNT",-Tabla1[[#This Row],[Cant]],Tabla1[[#This Row],[Cant]])</f>
        <v>2</v>
      </c>
      <c r="Q2247" s="8">
        <f>DAY(Tabla1[[#This Row],[Date]])</f>
        <v>18</v>
      </c>
      <c r="R2247" s="8">
        <f>MONTH(Tabla1[[#This Row],[Date]])</f>
        <v>8</v>
      </c>
      <c r="S2247" s="8">
        <f>YEAR(Tabla1[[#This Row],[Date]])</f>
        <v>2022</v>
      </c>
    </row>
    <row r="2248" spans="1:19" x14ac:dyDescent="0.2">
      <c r="A2248">
        <v>2247</v>
      </c>
      <c r="B2248" s="1">
        <v>44791</v>
      </c>
      <c r="C2248" t="s">
        <v>260</v>
      </c>
      <c r="D2248" t="s">
        <v>332</v>
      </c>
      <c r="E2248">
        <v>1</v>
      </c>
      <c r="F2248" t="s">
        <v>26</v>
      </c>
      <c r="G2248" t="s">
        <v>263</v>
      </c>
      <c r="H2248" t="s">
        <v>1247</v>
      </c>
      <c r="I2248" t="s">
        <v>20</v>
      </c>
      <c r="M2248" s="2">
        <v>10000</v>
      </c>
      <c r="N2248" s="2">
        <v>22000</v>
      </c>
      <c r="O2248" s="2">
        <f>IF(Tabla1[[#This Row],[Mov]]="VNT",Tabla1[[#This Row],[Sale]]-Tabla1[[#This Row],[Cost]],-Tabla1[[#This Row],[Cost]]*Tabla1[[#This Row],[Cant]])</f>
        <v>12000</v>
      </c>
      <c r="P2248" s="8">
        <f>IF(Tabla1[[#This Row],[Mov]]="VNT",-Tabla1[[#This Row],[Cant]],Tabla1[[#This Row],[Cant]])</f>
        <v>-1</v>
      </c>
      <c r="Q2248" s="8">
        <f>DAY(Tabla1[[#This Row],[Date]])</f>
        <v>18</v>
      </c>
      <c r="R2248" s="8">
        <f>MONTH(Tabla1[[#This Row],[Date]])</f>
        <v>8</v>
      </c>
      <c r="S2248" s="8">
        <f>YEAR(Tabla1[[#This Row],[Date]])</f>
        <v>2022</v>
      </c>
    </row>
    <row r="2249" spans="1:19" x14ac:dyDescent="0.2">
      <c r="A2249">
        <v>2248</v>
      </c>
      <c r="B2249" s="1">
        <v>44791</v>
      </c>
      <c r="C2249" t="s">
        <v>260</v>
      </c>
      <c r="D2249" t="s">
        <v>332</v>
      </c>
      <c r="E2249">
        <v>1</v>
      </c>
      <c r="F2249" t="s">
        <v>116</v>
      </c>
      <c r="G2249" t="s">
        <v>347</v>
      </c>
      <c r="H2249" t="s">
        <v>518</v>
      </c>
      <c r="M2249" s="2">
        <v>6545</v>
      </c>
      <c r="N2249" s="2">
        <v>7000</v>
      </c>
      <c r="O2249" s="2">
        <f>IF(Tabla1[[#This Row],[Mov]]="VNT",Tabla1[[#This Row],[Sale]]-Tabla1[[#This Row],[Cost]],-Tabla1[[#This Row],[Cost]]*Tabla1[[#This Row],[Cant]])</f>
        <v>455</v>
      </c>
      <c r="P2249" s="8">
        <f>IF(Tabla1[[#This Row],[Mov]]="VNT",-Tabla1[[#This Row],[Cant]],Tabla1[[#This Row],[Cant]])</f>
        <v>-1</v>
      </c>
      <c r="Q2249" s="8">
        <f>DAY(Tabla1[[#This Row],[Date]])</f>
        <v>18</v>
      </c>
      <c r="R2249" s="8">
        <f>MONTH(Tabla1[[#This Row],[Date]])</f>
        <v>8</v>
      </c>
      <c r="S2249" s="8">
        <f>YEAR(Tabla1[[#This Row],[Date]])</f>
        <v>2022</v>
      </c>
    </row>
    <row r="2250" spans="1:19" x14ac:dyDescent="0.2">
      <c r="A2250">
        <v>2249</v>
      </c>
      <c r="B2250" s="1">
        <v>44791</v>
      </c>
      <c r="C2250" t="s">
        <v>260</v>
      </c>
      <c r="D2250" t="s">
        <v>1258</v>
      </c>
      <c r="E2250">
        <v>1</v>
      </c>
      <c r="F2250" t="s">
        <v>48</v>
      </c>
      <c r="G2250" t="s">
        <v>790</v>
      </c>
      <c r="H2250" t="s">
        <v>920</v>
      </c>
      <c r="M2250" s="2">
        <v>21000</v>
      </c>
      <c r="N2250" s="2">
        <v>45000</v>
      </c>
      <c r="O2250" s="2">
        <f>IF(Tabla1[[#This Row],[Mov]]="VNT",Tabla1[[#This Row],[Sale]]-Tabla1[[#This Row],[Cost]],-Tabla1[[#This Row],[Cost]]*Tabla1[[#This Row],[Cant]])</f>
        <v>24000</v>
      </c>
      <c r="P2250" s="8">
        <f>IF(Tabla1[[#This Row],[Mov]]="VNT",-Tabla1[[#This Row],[Cant]],Tabla1[[#This Row],[Cant]])</f>
        <v>-1</v>
      </c>
      <c r="Q2250" s="8">
        <f>DAY(Tabla1[[#This Row],[Date]])</f>
        <v>18</v>
      </c>
      <c r="R2250" s="8">
        <f>MONTH(Tabla1[[#This Row],[Date]])</f>
        <v>8</v>
      </c>
      <c r="S2250" s="8">
        <f>YEAR(Tabla1[[#This Row],[Date]])</f>
        <v>2022</v>
      </c>
    </row>
    <row r="2251" spans="1:19" x14ac:dyDescent="0.2">
      <c r="A2251">
        <v>2250</v>
      </c>
      <c r="B2251" s="1">
        <v>44791</v>
      </c>
      <c r="C2251" t="s">
        <v>260</v>
      </c>
      <c r="D2251" t="s">
        <v>1258</v>
      </c>
      <c r="E2251">
        <v>1</v>
      </c>
      <c r="F2251" t="s">
        <v>15</v>
      </c>
      <c r="G2251" t="s">
        <v>333</v>
      </c>
      <c r="H2251" t="s">
        <v>16</v>
      </c>
      <c r="M2251" s="2">
        <v>5000</v>
      </c>
      <c r="N2251" s="2">
        <v>8000</v>
      </c>
      <c r="O2251" s="2">
        <f>IF(Tabla1[[#This Row],[Mov]]="VNT",Tabla1[[#This Row],[Sale]]-Tabla1[[#This Row],[Cost]],-Tabla1[[#This Row],[Cost]]*Tabla1[[#This Row],[Cant]])</f>
        <v>3000</v>
      </c>
      <c r="P2251" s="8">
        <f>IF(Tabla1[[#This Row],[Mov]]="VNT",-Tabla1[[#This Row],[Cant]],Tabla1[[#This Row],[Cant]])</f>
        <v>-1</v>
      </c>
      <c r="Q2251" s="8">
        <f>DAY(Tabla1[[#This Row],[Date]])</f>
        <v>18</v>
      </c>
      <c r="R2251" s="8">
        <f>MONTH(Tabla1[[#This Row],[Date]])</f>
        <v>8</v>
      </c>
      <c r="S2251" s="8">
        <f>YEAR(Tabla1[[#This Row],[Date]])</f>
        <v>2022</v>
      </c>
    </row>
    <row r="2252" spans="1:19" x14ac:dyDescent="0.2">
      <c r="A2252">
        <v>2251</v>
      </c>
      <c r="B2252" s="1">
        <v>44791</v>
      </c>
      <c r="C2252" t="s">
        <v>260</v>
      </c>
      <c r="D2252" t="s">
        <v>1258</v>
      </c>
      <c r="E2252">
        <v>1</v>
      </c>
      <c r="F2252" t="s">
        <v>26</v>
      </c>
      <c r="G2252" t="s">
        <v>266</v>
      </c>
      <c r="H2252" t="s">
        <v>396</v>
      </c>
      <c r="I2252" t="s">
        <v>55</v>
      </c>
      <c r="M2252" s="2">
        <v>3500</v>
      </c>
      <c r="N2252" s="2">
        <v>5000</v>
      </c>
      <c r="O2252" s="2">
        <f>IF(Tabla1[[#This Row],[Mov]]="VNT",Tabla1[[#This Row],[Sale]]-Tabla1[[#This Row],[Cost]],-Tabla1[[#This Row],[Cost]]*Tabla1[[#This Row],[Cant]])</f>
        <v>1500</v>
      </c>
      <c r="P2252" s="8">
        <f>IF(Tabla1[[#This Row],[Mov]]="VNT",-Tabla1[[#This Row],[Cant]],Tabla1[[#This Row],[Cant]])</f>
        <v>-1</v>
      </c>
      <c r="Q2252" s="8">
        <f>DAY(Tabla1[[#This Row],[Date]])</f>
        <v>18</v>
      </c>
      <c r="R2252" s="8">
        <f>MONTH(Tabla1[[#This Row],[Date]])</f>
        <v>8</v>
      </c>
      <c r="S2252" s="8">
        <f>YEAR(Tabla1[[#This Row],[Date]])</f>
        <v>2022</v>
      </c>
    </row>
    <row r="2253" spans="1:19" x14ac:dyDescent="0.2">
      <c r="A2253">
        <v>2252</v>
      </c>
      <c r="B2253" s="1">
        <v>44791</v>
      </c>
      <c r="C2253" t="s">
        <v>260</v>
      </c>
      <c r="D2253" t="s">
        <v>332</v>
      </c>
      <c r="E2253">
        <v>1</v>
      </c>
      <c r="F2253" t="s">
        <v>21</v>
      </c>
      <c r="G2253" t="s">
        <v>272</v>
      </c>
      <c r="H2253" t="s">
        <v>24</v>
      </c>
      <c r="M2253" s="2">
        <v>3500</v>
      </c>
      <c r="N2253" s="2">
        <v>12000</v>
      </c>
      <c r="O2253" s="2">
        <f>IF(Tabla1[[#This Row],[Mov]]="VNT",Tabla1[[#This Row],[Sale]]-Tabla1[[#This Row],[Cost]],-Tabla1[[#This Row],[Cost]]*Tabla1[[#This Row],[Cant]])</f>
        <v>8500</v>
      </c>
      <c r="P2253" s="8">
        <f>IF(Tabla1[[#This Row],[Mov]]="VNT",-Tabla1[[#This Row],[Cant]],Tabla1[[#This Row],[Cant]])</f>
        <v>-1</v>
      </c>
      <c r="Q2253" s="8">
        <f>DAY(Tabla1[[#This Row],[Date]])</f>
        <v>18</v>
      </c>
      <c r="R2253" s="8">
        <f>MONTH(Tabla1[[#This Row],[Date]])</f>
        <v>8</v>
      </c>
      <c r="S2253" s="8">
        <f>YEAR(Tabla1[[#This Row],[Date]])</f>
        <v>2022</v>
      </c>
    </row>
    <row r="2254" spans="1:19" x14ac:dyDescent="0.2">
      <c r="A2254">
        <v>2253</v>
      </c>
      <c r="B2254" s="1">
        <v>44792</v>
      </c>
      <c r="C2254" t="s">
        <v>260</v>
      </c>
      <c r="D2254" t="s">
        <v>332</v>
      </c>
      <c r="E2254">
        <v>1</v>
      </c>
      <c r="F2254" t="s">
        <v>116</v>
      </c>
      <c r="G2254" t="s">
        <v>347</v>
      </c>
      <c r="H2254" t="s">
        <v>518</v>
      </c>
      <c r="M2254" s="2">
        <v>1870</v>
      </c>
      <c r="N2254" s="2">
        <v>2000</v>
      </c>
      <c r="O2254" s="2">
        <f>IF(Tabla1[[#This Row],[Mov]]="VNT",Tabla1[[#This Row],[Sale]]-Tabla1[[#This Row],[Cost]],-Tabla1[[#This Row],[Cost]]*Tabla1[[#This Row],[Cant]])</f>
        <v>130</v>
      </c>
      <c r="P2254" s="8">
        <f>IF(Tabla1[[#This Row],[Mov]]="VNT",-Tabla1[[#This Row],[Cant]],Tabla1[[#This Row],[Cant]])</f>
        <v>-1</v>
      </c>
      <c r="Q2254" s="8">
        <f>DAY(Tabla1[[#This Row],[Date]])</f>
        <v>19</v>
      </c>
      <c r="R2254" s="8">
        <f>MONTH(Tabla1[[#This Row],[Date]])</f>
        <v>8</v>
      </c>
      <c r="S2254" s="8">
        <f>YEAR(Tabla1[[#This Row],[Date]])</f>
        <v>2022</v>
      </c>
    </row>
    <row r="2255" spans="1:19" x14ac:dyDescent="0.2">
      <c r="A2255">
        <v>2254</v>
      </c>
      <c r="B2255" s="1">
        <v>44792</v>
      </c>
      <c r="C2255" t="s">
        <v>260</v>
      </c>
      <c r="D2255" t="s">
        <v>332</v>
      </c>
      <c r="E2255">
        <v>1</v>
      </c>
      <c r="F2255" t="s">
        <v>532</v>
      </c>
      <c r="G2255" t="s">
        <v>273</v>
      </c>
      <c r="H2255" t="s">
        <v>733</v>
      </c>
      <c r="M2255" s="2">
        <v>18000</v>
      </c>
      <c r="N2255" s="2">
        <v>35000</v>
      </c>
      <c r="O2255" s="2">
        <f>IF(Tabla1[[#This Row],[Mov]]="VNT",Tabla1[[#This Row],[Sale]]-Tabla1[[#This Row],[Cost]],-Tabla1[[#This Row],[Cost]]*Tabla1[[#This Row],[Cant]])</f>
        <v>17000</v>
      </c>
      <c r="P2255" s="8">
        <f>IF(Tabla1[[#This Row],[Mov]]="VNT",-Tabla1[[#This Row],[Cant]],Tabla1[[#This Row],[Cant]])</f>
        <v>-1</v>
      </c>
      <c r="Q2255" s="8">
        <f>DAY(Tabla1[[#This Row],[Date]])</f>
        <v>19</v>
      </c>
      <c r="R2255" s="8">
        <f>MONTH(Tabla1[[#This Row],[Date]])</f>
        <v>8</v>
      </c>
      <c r="S2255" s="8">
        <f>YEAR(Tabla1[[#This Row],[Date]])</f>
        <v>2022</v>
      </c>
    </row>
    <row r="2256" spans="1:19" x14ac:dyDescent="0.2">
      <c r="A2256">
        <v>2255</v>
      </c>
      <c r="B2256" s="1">
        <v>44792</v>
      </c>
      <c r="C2256" t="s">
        <v>260</v>
      </c>
      <c r="D2256" t="s">
        <v>332</v>
      </c>
      <c r="E2256">
        <v>1</v>
      </c>
      <c r="F2256" t="s">
        <v>116</v>
      </c>
      <c r="G2256" t="s">
        <v>347</v>
      </c>
      <c r="H2256" t="s">
        <v>518</v>
      </c>
      <c r="M2256" s="2">
        <v>2805</v>
      </c>
      <c r="N2256" s="2">
        <v>3000</v>
      </c>
      <c r="O2256" s="2">
        <f>IF(Tabla1[[#This Row],[Mov]]="VNT",Tabla1[[#This Row],[Sale]]-Tabla1[[#This Row],[Cost]],-Tabla1[[#This Row],[Cost]]*Tabla1[[#This Row],[Cant]])</f>
        <v>195</v>
      </c>
      <c r="P2256" s="8">
        <f>IF(Tabla1[[#This Row],[Mov]]="VNT",-Tabla1[[#This Row],[Cant]],Tabla1[[#This Row],[Cant]])</f>
        <v>-1</v>
      </c>
      <c r="Q2256" s="8">
        <f>DAY(Tabla1[[#This Row],[Date]])</f>
        <v>19</v>
      </c>
      <c r="R2256" s="8">
        <f>MONTH(Tabla1[[#This Row],[Date]])</f>
        <v>8</v>
      </c>
      <c r="S2256" s="8">
        <f>YEAR(Tabla1[[#This Row],[Date]])</f>
        <v>2022</v>
      </c>
    </row>
    <row r="2257" spans="1:19" x14ac:dyDescent="0.2">
      <c r="A2257">
        <v>2256</v>
      </c>
      <c r="B2257" s="1">
        <v>44792</v>
      </c>
      <c r="C2257" t="s">
        <v>260</v>
      </c>
      <c r="D2257" t="s">
        <v>332</v>
      </c>
      <c r="E2257">
        <v>1</v>
      </c>
      <c r="F2257" t="s">
        <v>15</v>
      </c>
      <c r="G2257" t="s">
        <v>333</v>
      </c>
      <c r="H2257" t="s">
        <v>16</v>
      </c>
      <c r="M2257" s="2">
        <v>5000</v>
      </c>
      <c r="N2257" s="2">
        <v>10000</v>
      </c>
      <c r="O2257" s="2">
        <f>IF(Tabla1[[#This Row],[Mov]]="VNT",Tabla1[[#This Row],[Sale]]-Tabla1[[#This Row],[Cost]],-Tabla1[[#This Row],[Cost]]*Tabla1[[#This Row],[Cant]])</f>
        <v>5000</v>
      </c>
      <c r="P2257" s="8">
        <f>IF(Tabla1[[#This Row],[Mov]]="VNT",-Tabla1[[#This Row],[Cant]],Tabla1[[#This Row],[Cant]])</f>
        <v>-1</v>
      </c>
      <c r="Q2257" s="8">
        <f>DAY(Tabla1[[#This Row],[Date]])</f>
        <v>19</v>
      </c>
      <c r="R2257" s="8">
        <f>MONTH(Tabla1[[#This Row],[Date]])</f>
        <v>8</v>
      </c>
      <c r="S2257" s="8">
        <f>YEAR(Tabla1[[#This Row],[Date]])</f>
        <v>2022</v>
      </c>
    </row>
    <row r="2258" spans="1:19" x14ac:dyDescent="0.2">
      <c r="A2258">
        <v>2257</v>
      </c>
      <c r="B2258" s="1">
        <v>44792</v>
      </c>
      <c r="C2258" t="s">
        <v>260</v>
      </c>
      <c r="D2258" t="s">
        <v>332</v>
      </c>
      <c r="E2258">
        <v>1</v>
      </c>
      <c r="F2258" t="s">
        <v>214</v>
      </c>
      <c r="G2258" t="s">
        <v>794</v>
      </c>
      <c r="H2258" t="s">
        <v>1260</v>
      </c>
      <c r="M2258" s="2">
        <v>55000</v>
      </c>
      <c r="N2258" s="2">
        <v>80000</v>
      </c>
      <c r="O2258" s="2">
        <f>IF(Tabla1[[#This Row],[Mov]]="VNT",Tabla1[[#This Row],[Sale]]-Tabla1[[#This Row],[Cost]],-Tabla1[[#This Row],[Cost]]*Tabla1[[#This Row],[Cant]])</f>
        <v>25000</v>
      </c>
      <c r="P2258" s="8">
        <f>IF(Tabla1[[#This Row],[Mov]]="VNT",-Tabla1[[#This Row],[Cant]],Tabla1[[#This Row],[Cant]])</f>
        <v>-1</v>
      </c>
      <c r="Q2258" s="8">
        <f>DAY(Tabla1[[#This Row],[Date]])</f>
        <v>19</v>
      </c>
      <c r="R2258" s="8">
        <f>MONTH(Tabla1[[#This Row],[Date]])</f>
        <v>8</v>
      </c>
      <c r="S2258" s="8">
        <f>YEAR(Tabla1[[#This Row],[Date]])</f>
        <v>2022</v>
      </c>
    </row>
    <row r="2259" spans="1:19" x14ac:dyDescent="0.2">
      <c r="A2259">
        <v>2258</v>
      </c>
      <c r="B2259" s="1">
        <v>44792</v>
      </c>
      <c r="C2259" t="s">
        <v>260</v>
      </c>
      <c r="D2259" t="s">
        <v>332</v>
      </c>
      <c r="E2259">
        <v>1</v>
      </c>
      <c r="F2259" t="s">
        <v>532</v>
      </c>
      <c r="G2259" t="s">
        <v>273</v>
      </c>
      <c r="H2259" t="s">
        <v>733</v>
      </c>
      <c r="M2259" s="2">
        <v>18000</v>
      </c>
      <c r="N2259" s="2">
        <v>35000</v>
      </c>
      <c r="O2259" s="2">
        <f>IF(Tabla1[[#This Row],[Mov]]="VNT",Tabla1[[#This Row],[Sale]]-Tabla1[[#This Row],[Cost]],-Tabla1[[#This Row],[Cost]]*Tabla1[[#This Row],[Cant]])</f>
        <v>17000</v>
      </c>
      <c r="P2259" s="8">
        <f>IF(Tabla1[[#This Row],[Mov]]="VNT",-Tabla1[[#This Row],[Cant]],Tabla1[[#This Row],[Cant]])</f>
        <v>-1</v>
      </c>
      <c r="Q2259" s="8">
        <f>DAY(Tabla1[[#This Row],[Date]])</f>
        <v>19</v>
      </c>
      <c r="R2259" s="8">
        <f>MONTH(Tabla1[[#This Row],[Date]])</f>
        <v>8</v>
      </c>
      <c r="S2259" s="8">
        <f>YEAR(Tabla1[[#This Row],[Date]])</f>
        <v>2022</v>
      </c>
    </row>
    <row r="2260" spans="1:19" x14ac:dyDescent="0.2">
      <c r="A2260">
        <v>2259</v>
      </c>
      <c r="B2260" s="1">
        <v>44792</v>
      </c>
      <c r="C2260" t="s">
        <v>260</v>
      </c>
      <c r="D2260" t="s">
        <v>332</v>
      </c>
      <c r="E2260">
        <v>1</v>
      </c>
      <c r="F2260" t="s">
        <v>225</v>
      </c>
      <c r="G2260" t="s">
        <v>272</v>
      </c>
      <c r="H2260" t="s">
        <v>311</v>
      </c>
      <c r="M2260" s="2">
        <v>1100</v>
      </c>
      <c r="N2260" s="2">
        <v>10000</v>
      </c>
      <c r="O2260" s="2">
        <f>IF(Tabla1[[#This Row],[Mov]]="VNT",Tabla1[[#This Row],[Sale]]-Tabla1[[#This Row],[Cost]],-Tabla1[[#This Row],[Cost]]*Tabla1[[#This Row],[Cant]])</f>
        <v>8900</v>
      </c>
      <c r="P2260" s="8">
        <f>IF(Tabla1[[#This Row],[Mov]]="VNT",-Tabla1[[#This Row],[Cant]],Tabla1[[#This Row],[Cant]])</f>
        <v>-1</v>
      </c>
      <c r="Q2260" s="8">
        <f>DAY(Tabla1[[#This Row],[Date]])</f>
        <v>19</v>
      </c>
      <c r="R2260" s="8">
        <f>MONTH(Tabla1[[#This Row],[Date]])</f>
        <v>8</v>
      </c>
      <c r="S2260" s="8">
        <f>YEAR(Tabla1[[#This Row],[Date]])</f>
        <v>2022</v>
      </c>
    </row>
    <row r="2261" spans="1:19" x14ac:dyDescent="0.2">
      <c r="A2261">
        <v>2260</v>
      </c>
      <c r="B2261" s="1">
        <v>44792</v>
      </c>
      <c r="C2261" t="s">
        <v>260</v>
      </c>
      <c r="D2261" t="s">
        <v>332</v>
      </c>
      <c r="E2261">
        <v>1</v>
      </c>
      <c r="F2261" t="s">
        <v>891</v>
      </c>
      <c r="G2261" t="s">
        <v>272</v>
      </c>
      <c r="H2261" t="s">
        <v>311</v>
      </c>
      <c r="M2261" s="2">
        <v>3500</v>
      </c>
      <c r="N2261" s="2">
        <v>10000</v>
      </c>
      <c r="O2261" s="2">
        <f>IF(Tabla1[[#This Row],[Mov]]="VNT",Tabla1[[#This Row],[Sale]]-Tabla1[[#This Row],[Cost]],-Tabla1[[#This Row],[Cost]]*Tabla1[[#This Row],[Cant]])</f>
        <v>6500</v>
      </c>
      <c r="P2261" s="8">
        <f>IF(Tabla1[[#This Row],[Mov]]="VNT",-Tabla1[[#This Row],[Cant]],Tabla1[[#This Row],[Cant]])</f>
        <v>-1</v>
      </c>
      <c r="Q2261" s="8">
        <f>DAY(Tabla1[[#This Row],[Date]])</f>
        <v>19</v>
      </c>
      <c r="R2261" s="8">
        <f>MONTH(Tabla1[[#This Row],[Date]])</f>
        <v>8</v>
      </c>
      <c r="S2261" s="8">
        <f>YEAR(Tabla1[[#This Row],[Date]])</f>
        <v>2022</v>
      </c>
    </row>
    <row r="2262" spans="1:19" x14ac:dyDescent="0.2">
      <c r="A2262">
        <v>2261</v>
      </c>
      <c r="B2262" s="1">
        <v>44792</v>
      </c>
      <c r="C2262" t="s">
        <v>260</v>
      </c>
      <c r="D2262" t="s">
        <v>332</v>
      </c>
      <c r="E2262">
        <v>1</v>
      </c>
      <c r="F2262" t="s">
        <v>1261</v>
      </c>
      <c r="G2262" t="s">
        <v>262</v>
      </c>
      <c r="H2262" t="s">
        <v>1262</v>
      </c>
      <c r="M2262" s="2">
        <v>4000</v>
      </c>
      <c r="N2262" s="2">
        <v>15000</v>
      </c>
      <c r="O2262" s="2">
        <f>IF(Tabla1[[#This Row],[Mov]]="VNT",Tabla1[[#This Row],[Sale]]-Tabla1[[#This Row],[Cost]],-Tabla1[[#This Row],[Cost]]*Tabla1[[#This Row],[Cant]])</f>
        <v>11000</v>
      </c>
      <c r="P2262" s="8">
        <f>IF(Tabla1[[#This Row],[Mov]]="VNT",-Tabla1[[#This Row],[Cant]],Tabla1[[#This Row],[Cant]])</f>
        <v>-1</v>
      </c>
      <c r="Q2262" s="8">
        <f>DAY(Tabla1[[#This Row],[Date]])</f>
        <v>19</v>
      </c>
      <c r="R2262" s="8">
        <f>MONTH(Tabla1[[#This Row],[Date]])</f>
        <v>8</v>
      </c>
      <c r="S2262" s="8">
        <f>YEAR(Tabla1[[#This Row],[Date]])</f>
        <v>2022</v>
      </c>
    </row>
    <row r="2263" spans="1:19" x14ac:dyDescent="0.2">
      <c r="A2263">
        <v>2262</v>
      </c>
      <c r="B2263" s="1">
        <v>44792</v>
      </c>
      <c r="C2263" t="s">
        <v>260</v>
      </c>
      <c r="D2263" t="s">
        <v>332</v>
      </c>
      <c r="E2263">
        <v>1</v>
      </c>
      <c r="F2263" t="s">
        <v>458</v>
      </c>
      <c r="G2263" t="s">
        <v>262</v>
      </c>
      <c r="H2263" t="s">
        <v>1263</v>
      </c>
      <c r="M2263" s="2">
        <v>0</v>
      </c>
      <c r="N2263" s="2">
        <v>15000</v>
      </c>
      <c r="O2263" s="2">
        <f>IF(Tabla1[[#This Row],[Mov]]="VNT",Tabla1[[#This Row],[Sale]]-Tabla1[[#This Row],[Cost]],-Tabla1[[#This Row],[Cost]]*Tabla1[[#This Row],[Cant]])</f>
        <v>15000</v>
      </c>
      <c r="P2263" s="8">
        <f>IF(Tabla1[[#This Row],[Mov]]="VNT",-Tabla1[[#This Row],[Cant]],Tabla1[[#This Row],[Cant]])</f>
        <v>-1</v>
      </c>
      <c r="Q2263" s="8">
        <f>DAY(Tabla1[[#This Row],[Date]])</f>
        <v>19</v>
      </c>
      <c r="R2263" s="8">
        <f>MONTH(Tabla1[[#This Row],[Date]])</f>
        <v>8</v>
      </c>
      <c r="S2263" s="8">
        <f>YEAR(Tabla1[[#This Row],[Date]])</f>
        <v>2022</v>
      </c>
    </row>
    <row r="2264" spans="1:19" x14ac:dyDescent="0.2">
      <c r="A2264">
        <v>2263</v>
      </c>
      <c r="B2264" s="1">
        <v>44792</v>
      </c>
      <c r="C2264" t="s">
        <v>260</v>
      </c>
      <c r="D2264" t="s">
        <v>332</v>
      </c>
      <c r="E2264">
        <v>1</v>
      </c>
      <c r="F2264" t="s">
        <v>116</v>
      </c>
      <c r="G2264" t="s">
        <v>349</v>
      </c>
      <c r="H2264" t="s">
        <v>515</v>
      </c>
      <c r="M2264" s="2">
        <v>9350</v>
      </c>
      <c r="N2264" s="2">
        <v>10000</v>
      </c>
      <c r="O2264" s="2">
        <f>IF(Tabla1[[#This Row],[Mov]]="VNT",Tabla1[[#This Row],[Sale]]-Tabla1[[#This Row],[Cost]],-Tabla1[[#This Row],[Cost]]*Tabla1[[#This Row],[Cant]])</f>
        <v>650</v>
      </c>
      <c r="P2264" s="8">
        <f>IF(Tabla1[[#This Row],[Mov]]="VNT",-Tabla1[[#This Row],[Cant]],Tabla1[[#This Row],[Cant]])</f>
        <v>-1</v>
      </c>
      <c r="Q2264" s="8">
        <f>DAY(Tabla1[[#This Row],[Date]])</f>
        <v>19</v>
      </c>
      <c r="R2264" s="8">
        <f>MONTH(Tabla1[[#This Row],[Date]])</f>
        <v>8</v>
      </c>
      <c r="S2264" s="8">
        <f>YEAR(Tabla1[[#This Row],[Date]])</f>
        <v>2022</v>
      </c>
    </row>
    <row r="2265" spans="1:19" x14ac:dyDescent="0.2">
      <c r="A2265">
        <v>2264</v>
      </c>
      <c r="B2265" s="1">
        <v>44792</v>
      </c>
      <c r="C2265" t="s">
        <v>260</v>
      </c>
      <c r="D2265" t="s">
        <v>332</v>
      </c>
      <c r="E2265">
        <v>1</v>
      </c>
      <c r="F2265" t="s">
        <v>455</v>
      </c>
      <c r="G2265" t="s">
        <v>349</v>
      </c>
      <c r="H2265" t="s">
        <v>457</v>
      </c>
      <c r="M2265" s="2">
        <v>1000</v>
      </c>
      <c r="N2265" s="2">
        <v>3000</v>
      </c>
      <c r="O2265" s="2">
        <f>IF(Tabla1[[#This Row],[Mov]]="VNT",Tabla1[[#This Row],[Sale]]-Tabla1[[#This Row],[Cost]],-Tabla1[[#This Row],[Cost]]*Tabla1[[#This Row],[Cant]])</f>
        <v>2000</v>
      </c>
      <c r="P2265" s="8">
        <f>IF(Tabla1[[#This Row],[Mov]]="VNT",-Tabla1[[#This Row],[Cant]],Tabla1[[#This Row],[Cant]])</f>
        <v>-1</v>
      </c>
      <c r="Q2265" s="8">
        <f>DAY(Tabla1[[#This Row],[Date]])</f>
        <v>19</v>
      </c>
      <c r="R2265" s="8">
        <f>MONTH(Tabla1[[#This Row],[Date]])</f>
        <v>8</v>
      </c>
      <c r="S2265" s="8">
        <f>YEAR(Tabla1[[#This Row],[Date]])</f>
        <v>2022</v>
      </c>
    </row>
    <row r="2266" spans="1:19" x14ac:dyDescent="0.2">
      <c r="A2266">
        <v>2265</v>
      </c>
      <c r="B2266" s="1">
        <v>44792</v>
      </c>
      <c r="C2266" t="s">
        <v>260</v>
      </c>
      <c r="D2266" t="s">
        <v>332</v>
      </c>
      <c r="E2266">
        <v>1</v>
      </c>
      <c r="F2266" t="s">
        <v>116</v>
      </c>
      <c r="G2266" t="s">
        <v>347</v>
      </c>
      <c r="H2266" t="s">
        <v>518</v>
      </c>
      <c r="M2266" s="2">
        <v>9350</v>
      </c>
      <c r="N2266" s="2">
        <v>10000</v>
      </c>
      <c r="O2266" s="2">
        <f>IF(Tabla1[[#This Row],[Mov]]="VNT",Tabla1[[#This Row],[Sale]]-Tabla1[[#This Row],[Cost]],-Tabla1[[#This Row],[Cost]]*Tabla1[[#This Row],[Cant]])</f>
        <v>650</v>
      </c>
      <c r="P2266" s="8">
        <f>IF(Tabla1[[#This Row],[Mov]]="VNT",-Tabla1[[#This Row],[Cant]],Tabla1[[#This Row],[Cant]])</f>
        <v>-1</v>
      </c>
      <c r="Q2266" s="8">
        <f>DAY(Tabla1[[#This Row],[Date]])</f>
        <v>19</v>
      </c>
      <c r="R2266" s="8">
        <f>MONTH(Tabla1[[#This Row],[Date]])</f>
        <v>8</v>
      </c>
      <c r="S2266" s="8">
        <f>YEAR(Tabla1[[#This Row],[Date]])</f>
        <v>2022</v>
      </c>
    </row>
    <row r="2267" spans="1:19" x14ac:dyDescent="0.2">
      <c r="A2267">
        <v>2266</v>
      </c>
      <c r="B2267" s="1">
        <v>44792</v>
      </c>
      <c r="C2267" t="s">
        <v>260</v>
      </c>
      <c r="D2267" t="s">
        <v>332</v>
      </c>
      <c r="E2267">
        <v>1</v>
      </c>
      <c r="F2267" t="s">
        <v>455</v>
      </c>
      <c r="G2267" t="s">
        <v>382</v>
      </c>
      <c r="H2267" t="s">
        <v>509</v>
      </c>
      <c r="M2267" s="2">
        <v>1000</v>
      </c>
      <c r="N2267" s="2">
        <v>3000</v>
      </c>
      <c r="O2267" s="2">
        <f>IF(Tabla1[[#This Row],[Mov]]="VNT",Tabla1[[#This Row],[Sale]]-Tabla1[[#This Row],[Cost]],-Tabla1[[#This Row],[Cost]]*Tabla1[[#This Row],[Cant]])</f>
        <v>2000</v>
      </c>
      <c r="P2267" s="8">
        <f>IF(Tabla1[[#This Row],[Mov]]="VNT",-Tabla1[[#This Row],[Cant]],Tabla1[[#This Row],[Cant]])</f>
        <v>-1</v>
      </c>
      <c r="Q2267" s="8">
        <f>DAY(Tabla1[[#This Row],[Date]])</f>
        <v>19</v>
      </c>
      <c r="R2267" s="8">
        <f>MONTH(Tabla1[[#This Row],[Date]])</f>
        <v>8</v>
      </c>
      <c r="S2267" s="8">
        <f>YEAR(Tabla1[[#This Row],[Date]])</f>
        <v>2022</v>
      </c>
    </row>
    <row r="2268" spans="1:19" x14ac:dyDescent="0.2">
      <c r="A2268">
        <v>2267</v>
      </c>
      <c r="B2268" s="1">
        <v>44792</v>
      </c>
      <c r="C2268" t="s">
        <v>260</v>
      </c>
      <c r="D2268" t="s">
        <v>332</v>
      </c>
      <c r="E2268">
        <v>1</v>
      </c>
      <c r="F2268" t="s">
        <v>116</v>
      </c>
      <c r="G2268" t="s">
        <v>382</v>
      </c>
      <c r="H2268" t="s">
        <v>514</v>
      </c>
      <c r="M2268" s="2">
        <v>2805</v>
      </c>
      <c r="N2268" s="2">
        <v>3000</v>
      </c>
      <c r="O2268" s="2">
        <f>IF(Tabla1[[#This Row],[Mov]]="VNT",Tabla1[[#This Row],[Sale]]-Tabla1[[#This Row],[Cost]],-Tabla1[[#This Row],[Cost]]*Tabla1[[#This Row],[Cant]])</f>
        <v>195</v>
      </c>
      <c r="P2268" s="8">
        <f>IF(Tabla1[[#This Row],[Mov]]="VNT",-Tabla1[[#This Row],[Cant]],Tabla1[[#This Row],[Cant]])</f>
        <v>-1</v>
      </c>
      <c r="Q2268" s="8">
        <f>DAY(Tabla1[[#This Row],[Date]])</f>
        <v>19</v>
      </c>
      <c r="R2268" s="8">
        <f>MONTH(Tabla1[[#This Row],[Date]])</f>
        <v>8</v>
      </c>
      <c r="S2268" s="8">
        <f>YEAR(Tabla1[[#This Row],[Date]])</f>
        <v>2022</v>
      </c>
    </row>
    <row r="2269" spans="1:19" x14ac:dyDescent="0.2">
      <c r="A2269">
        <v>2268</v>
      </c>
      <c r="B2269" s="1">
        <v>44792</v>
      </c>
      <c r="C2269" t="s">
        <v>260</v>
      </c>
      <c r="D2269" t="s">
        <v>332</v>
      </c>
      <c r="E2269">
        <v>1</v>
      </c>
      <c r="F2269" t="s">
        <v>116</v>
      </c>
      <c r="G2269" t="s">
        <v>382</v>
      </c>
      <c r="H2269" t="s">
        <v>514</v>
      </c>
      <c r="M2269" s="2">
        <v>5610</v>
      </c>
      <c r="N2269" s="2">
        <v>6000</v>
      </c>
      <c r="O2269" s="2">
        <f>IF(Tabla1[[#This Row],[Mov]]="VNT",Tabla1[[#This Row],[Sale]]-Tabla1[[#This Row],[Cost]],-Tabla1[[#This Row],[Cost]]*Tabla1[[#This Row],[Cant]])</f>
        <v>390</v>
      </c>
      <c r="P2269" s="8">
        <f>IF(Tabla1[[#This Row],[Mov]]="VNT",-Tabla1[[#This Row],[Cant]],Tabla1[[#This Row],[Cant]])</f>
        <v>-1</v>
      </c>
      <c r="Q2269" s="8">
        <f>DAY(Tabla1[[#This Row],[Date]])</f>
        <v>19</v>
      </c>
      <c r="R2269" s="8">
        <f>MONTH(Tabla1[[#This Row],[Date]])</f>
        <v>8</v>
      </c>
      <c r="S2269" s="8">
        <f>YEAR(Tabla1[[#This Row],[Date]])</f>
        <v>2022</v>
      </c>
    </row>
    <row r="2270" spans="1:19" x14ac:dyDescent="0.2">
      <c r="A2270">
        <v>2269</v>
      </c>
      <c r="B2270" s="1">
        <v>44793</v>
      </c>
      <c r="C2270" t="s">
        <v>260</v>
      </c>
      <c r="D2270" t="s">
        <v>1059</v>
      </c>
      <c r="E2270">
        <v>1</v>
      </c>
      <c r="F2270" t="s">
        <v>458</v>
      </c>
      <c r="G2270" t="s">
        <v>847</v>
      </c>
      <c r="H2270" t="s">
        <v>2118</v>
      </c>
      <c r="M2270" s="2">
        <v>0</v>
      </c>
      <c r="N2270" s="2">
        <v>4000</v>
      </c>
      <c r="O2270" s="2">
        <f>IF(Tabla1[[#This Row],[Mov]]="VNT",Tabla1[[#This Row],[Sale]]-Tabla1[[#This Row],[Cost]],-Tabla1[[#This Row],[Cost]]*Tabla1[[#This Row],[Cant]])</f>
        <v>4000</v>
      </c>
      <c r="P2270" s="8">
        <f>IF(Tabla1[[#This Row],[Mov]]="VNT",-Tabla1[[#This Row],[Cant]],Tabla1[[#This Row],[Cant]])</f>
        <v>-1</v>
      </c>
      <c r="Q2270" s="8">
        <f>DAY(Tabla1[[#This Row],[Date]])</f>
        <v>20</v>
      </c>
      <c r="R2270" s="8">
        <f>MONTH(Tabla1[[#This Row],[Date]])</f>
        <v>8</v>
      </c>
      <c r="S2270" s="8">
        <f>YEAR(Tabla1[[#This Row],[Date]])</f>
        <v>2022</v>
      </c>
    </row>
    <row r="2271" spans="1:19" x14ac:dyDescent="0.2">
      <c r="A2271">
        <v>2270</v>
      </c>
      <c r="B2271" s="1">
        <v>44793</v>
      </c>
      <c r="C2271" t="s">
        <v>260</v>
      </c>
      <c r="D2271" t="s">
        <v>332</v>
      </c>
      <c r="E2271">
        <v>1</v>
      </c>
      <c r="F2271" t="s">
        <v>15</v>
      </c>
      <c r="G2271" t="s">
        <v>266</v>
      </c>
      <c r="H2271" t="s">
        <v>16</v>
      </c>
      <c r="M2271" s="2">
        <v>5000</v>
      </c>
      <c r="N2271" s="2">
        <v>12000</v>
      </c>
      <c r="O2271" s="2">
        <f>IF(Tabla1[[#This Row],[Mov]]="VNT",Tabla1[[#This Row],[Sale]]-Tabla1[[#This Row],[Cost]],-Tabla1[[#This Row],[Cost]]*Tabla1[[#This Row],[Cant]])</f>
        <v>7000</v>
      </c>
      <c r="P2271" s="8">
        <f>IF(Tabla1[[#This Row],[Mov]]="VNT",-Tabla1[[#This Row],[Cant]],Tabla1[[#This Row],[Cant]])</f>
        <v>-1</v>
      </c>
      <c r="Q2271" s="8">
        <f>DAY(Tabla1[[#This Row],[Date]])</f>
        <v>20</v>
      </c>
      <c r="R2271" s="8">
        <f>MONTH(Tabla1[[#This Row],[Date]])</f>
        <v>8</v>
      </c>
      <c r="S2271" s="8">
        <f>YEAR(Tabla1[[#This Row],[Date]])</f>
        <v>2022</v>
      </c>
    </row>
    <row r="2272" spans="1:19" x14ac:dyDescent="0.2">
      <c r="A2272">
        <v>2271</v>
      </c>
      <c r="B2272" s="1">
        <v>44793</v>
      </c>
      <c r="C2272" t="s">
        <v>260</v>
      </c>
      <c r="D2272" t="s">
        <v>332</v>
      </c>
      <c r="E2272">
        <v>1</v>
      </c>
      <c r="F2272" t="s">
        <v>224</v>
      </c>
      <c r="G2272" t="s">
        <v>273</v>
      </c>
      <c r="H2272" t="s">
        <v>1264</v>
      </c>
      <c r="M2272" s="2">
        <v>8000</v>
      </c>
      <c r="N2272" s="2">
        <v>15000</v>
      </c>
      <c r="O2272" s="2">
        <f>IF(Tabla1[[#This Row],[Mov]]="VNT",Tabla1[[#This Row],[Sale]]-Tabla1[[#This Row],[Cost]],-Tabla1[[#This Row],[Cost]]*Tabla1[[#This Row],[Cant]])</f>
        <v>7000</v>
      </c>
      <c r="P2272" s="8">
        <f>IF(Tabla1[[#This Row],[Mov]]="VNT",-Tabla1[[#This Row],[Cant]],Tabla1[[#This Row],[Cant]])</f>
        <v>-1</v>
      </c>
      <c r="Q2272" s="8">
        <f>DAY(Tabla1[[#This Row],[Date]])</f>
        <v>20</v>
      </c>
      <c r="R2272" s="8">
        <f>MONTH(Tabla1[[#This Row],[Date]])</f>
        <v>8</v>
      </c>
      <c r="S2272" s="8">
        <f>YEAR(Tabla1[[#This Row],[Date]])</f>
        <v>2022</v>
      </c>
    </row>
    <row r="2273" spans="1:19" x14ac:dyDescent="0.2">
      <c r="A2273">
        <v>2272</v>
      </c>
      <c r="B2273" s="1">
        <v>44793</v>
      </c>
      <c r="C2273" t="s">
        <v>260</v>
      </c>
      <c r="D2273" t="s">
        <v>332</v>
      </c>
      <c r="E2273">
        <v>1</v>
      </c>
      <c r="F2273" t="s">
        <v>224</v>
      </c>
      <c r="G2273" t="s">
        <v>273</v>
      </c>
      <c r="H2273" t="s">
        <v>1265</v>
      </c>
      <c r="M2273" s="2">
        <v>8000</v>
      </c>
      <c r="N2273" s="2">
        <v>15000</v>
      </c>
      <c r="O2273" s="2">
        <f>IF(Tabla1[[#This Row],[Mov]]="VNT",Tabla1[[#This Row],[Sale]]-Tabla1[[#This Row],[Cost]],-Tabla1[[#This Row],[Cost]]*Tabla1[[#This Row],[Cant]])</f>
        <v>7000</v>
      </c>
      <c r="P2273" s="8">
        <f>IF(Tabla1[[#This Row],[Mov]]="VNT",-Tabla1[[#This Row],[Cant]],Tabla1[[#This Row],[Cant]])</f>
        <v>-1</v>
      </c>
      <c r="Q2273" s="8">
        <f>DAY(Tabla1[[#This Row],[Date]])</f>
        <v>20</v>
      </c>
      <c r="R2273" s="8">
        <f>MONTH(Tabla1[[#This Row],[Date]])</f>
        <v>8</v>
      </c>
      <c r="S2273" s="8">
        <f>YEAR(Tabla1[[#This Row],[Date]])</f>
        <v>2022</v>
      </c>
    </row>
    <row r="2274" spans="1:19" x14ac:dyDescent="0.2">
      <c r="A2274">
        <v>2273</v>
      </c>
      <c r="B2274" s="1">
        <v>44793</v>
      </c>
      <c r="C2274" t="s">
        <v>260</v>
      </c>
      <c r="D2274" t="s">
        <v>332</v>
      </c>
      <c r="E2274">
        <v>1</v>
      </c>
      <c r="F2274" t="s">
        <v>458</v>
      </c>
      <c r="G2274" t="s">
        <v>272</v>
      </c>
      <c r="H2274" t="s">
        <v>995</v>
      </c>
      <c r="M2274" s="2">
        <v>0</v>
      </c>
      <c r="N2274" s="2">
        <v>60000</v>
      </c>
      <c r="O2274" s="2">
        <f>IF(Tabla1[[#This Row],[Mov]]="VNT",Tabla1[[#This Row],[Sale]]-Tabla1[[#This Row],[Cost]],-Tabla1[[#This Row],[Cost]]*Tabla1[[#This Row],[Cant]])</f>
        <v>60000</v>
      </c>
      <c r="P2274" s="8">
        <f>IF(Tabla1[[#This Row],[Mov]]="VNT",-Tabla1[[#This Row],[Cant]],Tabla1[[#This Row],[Cant]])</f>
        <v>-1</v>
      </c>
      <c r="Q2274" s="8">
        <f>DAY(Tabla1[[#This Row],[Date]])</f>
        <v>20</v>
      </c>
      <c r="R2274" s="8">
        <f>MONTH(Tabla1[[#This Row],[Date]])</f>
        <v>8</v>
      </c>
      <c r="S2274" s="8">
        <f>YEAR(Tabla1[[#This Row],[Date]])</f>
        <v>2022</v>
      </c>
    </row>
    <row r="2275" spans="1:19" x14ac:dyDescent="0.2">
      <c r="A2275">
        <v>2274</v>
      </c>
      <c r="B2275" s="1">
        <v>44793</v>
      </c>
      <c r="C2275" t="s">
        <v>260</v>
      </c>
      <c r="D2275" t="s">
        <v>332</v>
      </c>
      <c r="E2275">
        <v>1</v>
      </c>
      <c r="F2275" t="s">
        <v>458</v>
      </c>
      <c r="G2275" t="s">
        <v>272</v>
      </c>
      <c r="H2275" t="s">
        <v>1266</v>
      </c>
      <c r="M2275" s="2">
        <v>0</v>
      </c>
      <c r="N2275" s="2">
        <v>50000</v>
      </c>
      <c r="O2275" s="2">
        <f>IF(Tabla1[[#This Row],[Mov]]="VNT",Tabla1[[#This Row],[Sale]]-Tabla1[[#This Row],[Cost]],-Tabla1[[#This Row],[Cost]]*Tabla1[[#This Row],[Cant]])</f>
        <v>50000</v>
      </c>
      <c r="P2275" s="8">
        <f>IF(Tabla1[[#This Row],[Mov]]="VNT",-Tabla1[[#This Row],[Cant]],Tabla1[[#This Row],[Cant]])</f>
        <v>-1</v>
      </c>
      <c r="Q2275" s="8">
        <f>DAY(Tabla1[[#This Row],[Date]])</f>
        <v>20</v>
      </c>
      <c r="R2275" s="8">
        <f>MONTH(Tabla1[[#This Row],[Date]])</f>
        <v>8</v>
      </c>
      <c r="S2275" s="8">
        <f>YEAR(Tabla1[[#This Row],[Date]])</f>
        <v>2022</v>
      </c>
    </row>
    <row r="2276" spans="1:19" x14ac:dyDescent="0.2">
      <c r="A2276">
        <v>2275</v>
      </c>
      <c r="B2276" s="1">
        <v>44793</v>
      </c>
      <c r="C2276" t="s">
        <v>260</v>
      </c>
      <c r="D2276" t="s">
        <v>332</v>
      </c>
      <c r="E2276">
        <v>1</v>
      </c>
      <c r="F2276" t="s">
        <v>532</v>
      </c>
      <c r="G2276" t="s">
        <v>273</v>
      </c>
      <c r="H2276" t="s">
        <v>1231</v>
      </c>
      <c r="M2276" s="2">
        <v>25000</v>
      </c>
      <c r="N2276" s="2">
        <v>45000</v>
      </c>
      <c r="O2276" s="2">
        <f>IF(Tabla1[[#This Row],[Mov]]="VNT",Tabla1[[#This Row],[Sale]]-Tabla1[[#This Row],[Cost]],-Tabla1[[#This Row],[Cost]]*Tabla1[[#This Row],[Cant]])</f>
        <v>20000</v>
      </c>
      <c r="P2276" s="8">
        <f>IF(Tabla1[[#This Row],[Mov]]="VNT",-Tabla1[[#This Row],[Cant]],Tabla1[[#This Row],[Cant]])</f>
        <v>-1</v>
      </c>
      <c r="Q2276" s="8">
        <f>DAY(Tabla1[[#This Row],[Date]])</f>
        <v>20</v>
      </c>
      <c r="R2276" s="8">
        <f>MONTH(Tabla1[[#This Row],[Date]])</f>
        <v>8</v>
      </c>
      <c r="S2276" s="8">
        <f>YEAR(Tabla1[[#This Row],[Date]])</f>
        <v>2022</v>
      </c>
    </row>
    <row r="2277" spans="1:19" x14ac:dyDescent="0.2">
      <c r="A2277">
        <v>2276</v>
      </c>
      <c r="B2277" s="1">
        <v>44793</v>
      </c>
      <c r="C2277" t="s">
        <v>260</v>
      </c>
      <c r="D2277" t="s">
        <v>332</v>
      </c>
      <c r="E2277">
        <v>1</v>
      </c>
      <c r="F2277" t="s">
        <v>116</v>
      </c>
      <c r="G2277" t="s">
        <v>600</v>
      </c>
      <c r="H2277" t="s">
        <v>565</v>
      </c>
      <c r="M2277" s="2">
        <v>4675</v>
      </c>
      <c r="N2277" s="2">
        <v>5000</v>
      </c>
      <c r="O2277" s="2">
        <f>IF(Tabla1[[#This Row],[Mov]]="VNT",Tabla1[[#This Row],[Sale]]-Tabla1[[#This Row],[Cost]],-Tabla1[[#This Row],[Cost]]*Tabla1[[#This Row],[Cant]])</f>
        <v>325</v>
      </c>
      <c r="P2277" s="8">
        <f>IF(Tabla1[[#This Row],[Mov]]="VNT",-Tabla1[[#This Row],[Cant]],Tabla1[[#This Row],[Cant]])</f>
        <v>-1</v>
      </c>
      <c r="Q2277" s="8">
        <f>DAY(Tabla1[[#This Row],[Date]])</f>
        <v>20</v>
      </c>
      <c r="R2277" s="8">
        <f>MONTH(Tabla1[[#This Row],[Date]])</f>
        <v>8</v>
      </c>
      <c r="S2277" s="8">
        <f>YEAR(Tabla1[[#This Row],[Date]])</f>
        <v>2022</v>
      </c>
    </row>
    <row r="2278" spans="1:19" x14ac:dyDescent="0.2">
      <c r="A2278">
        <v>2277</v>
      </c>
      <c r="B2278" s="1">
        <v>44793</v>
      </c>
      <c r="C2278" t="s">
        <v>260</v>
      </c>
      <c r="D2278" t="s">
        <v>332</v>
      </c>
      <c r="E2278">
        <v>1</v>
      </c>
      <c r="F2278" t="s">
        <v>116</v>
      </c>
      <c r="G2278" t="s">
        <v>347</v>
      </c>
      <c r="H2278" t="s">
        <v>518</v>
      </c>
      <c r="M2278" s="2">
        <v>5610</v>
      </c>
      <c r="N2278" s="2">
        <v>6000</v>
      </c>
      <c r="O2278" s="2">
        <f>IF(Tabla1[[#This Row],[Mov]]="VNT",Tabla1[[#This Row],[Sale]]-Tabla1[[#This Row],[Cost]],-Tabla1[[#This Row],[Cost]]*Tabla1[[#This Row],[Cant]])</f>
        <v>390</v>
      </c>
      <c r="P2278" s="8">
        <f>IF(Tabla1[[#This Row],[Mov]]="VNT",-Tabla1[[#This Row],[Cant]],Tabla1[[#This Row],[Cant]])</f>
        <v>-1</v>
      </c>
      <c r="Q2278" s="8">
        <f>DAY(Tabla1[[#This Row],[Date]])</f>
        <v>20</v>
      </c>
      <c r="R2278" s="8">
        <f>MONTH(Tabla1[[#This Row],[Date]])</f>
        <v>8</v>
      </c>
      <c r="S2278" s="8">
        <f>YEAR(Tabla1[[#This Row],[Date]])</f>
        <v>2022</v>
      </c>
    </row>
    <row r="2279" spans="1:19" x14ac:dyDescent="0.2">
      <c r="A2279">
        <v>2278</v>
      </c>
      <c r="B2279" s="1">
        <v>44793</v>
      </c>
      <c r="C2279" t="s">
        <v>260</v>
      </c>
      <c r="D2279" t="s">
        <v>332</v>
      </c>
      <c r="E2279">
        <v>1</v>
      </c>
      <c r="F2279" t="s">
        <v>609</v>
      </c>
      <c r="G2279" t="s">
        <v>793</v>
      </c>
      <c r="H2279" t="s">
        <v>624</v>
      </c>
      <c r="M2279" s="2">
        <v>95000</v>
      </c>
      <c r="N2279" s="2">
        <v>125000</v>
      </c>
      <c r="O2279" s="2">
        <f>IF(Tabla1[[#This Row],[Mov]]="VNT",Tabla1[[#This Row],[Sale]]-Tabla1[[#This Row],[Cost]],-Tabla1[[#This Row],[Cost]]*Tabla1[[#This Row],[Cant]])</f>
        <v>30000</v>
      </c>
      <c r="P2279" s="8">
        <f>IF(Tabla1[[#This Row],[Mov]]="VNT",-Tabla1[[#This Row],[Cant]],Tabla1[[#This Row],[Cant]])</f>
        <v>-1</v>
      </c>
      <c r="Q2279" s="8">
        <f>DAY(Tabla1[[#This Row],[Date]])</f>
        <v>20</v>
      </c>
      <c r="R2279" s="8">
        <f>MONTH(Tabla1[[#This Row],[Date]])</f>
        <v>8</v>
      </c>
      <c r="S2279" s="8">
        <f>YEAR(Tabla1[[#This Row],[Date]])</f>
        <v>2022</v>
      </c>
    </row>
    <row r="2280" spans="1:19" x14ac:dyDescent="0.2">
      <c r="A2280">
        <v>2279</v>
      </c>
      <c r="B2280" s="1">
        <v>44793</v>
      </c>
      <c r="C2280" t="s">
        <v>260</v>
      </c>
      <c r="D2280" t="s">
        <v>332</v>
      </c>
      <c r="E2280">
        <v>1</v>
      </c>
      <c r="F2280" t="s">
        <v>848</v>
      </c>
      <c r="G2280" t="s">
        <v>727</v>
      </c>
      <c r="H2280" t="s">
        <v>853</v>
      </c>
      <c r="M2280" s="2">
        <v>740</v>
      </c>
      <c r="N2280" s="2">
        <v>2000</v>
      </c>
      <c r="O2280" s="2">
        <f>IF(Tabla1[[#This Row],[Mov]]="VNT",Tabla1[[#This Row],[Sale]]-Tabla1[[#This Row],[Cost]],-Tabla1[[#This Row],[Cost]]*Tabla1[[#This Row],[Cant]])</f>
        <v>1260</v>
      </c>
      <c r="P2280" s="8">
        <f>IF(Tabla1[[#This Row],[Mov]]="VNT",-Tabla1[[#This Row],[Cant]],Tabla1[[#This Row],[Cant]])</f>
        <v>-1</v>
      </c>
      <c r="Q2280" s="8">
        <f>DAY(Tabla1[[#This Row],[Date]])</f>
        <v>20</v>
      </c>
      <c r="R2280" s="8">
        <f>MONTH(Tabla1[[#This Row],[Date]])</f>
        <v>8</v>
      </c>
      <c r="S2280" s="8">
        <f>YEAR(Tabla1[[#This Row],[Date]])</f>
        <v>2022</v>
      </c>
    </row>
    <row r="2281" spans="1:19" x14ac:dyDescent="0.2">
      <c r="A2281">
        <v>2280</v>
      </c>
      <c r="B2281" s="1">
        <v>44793</v>
      </c>
      <c r="C2281" t="s">
        <v>260</v>
      </c>
      <c r="D2281" t="s">
        <v>332</v>
      </c>
      <c r="E2281">
        <v>1</v>
      </c>
      <c r="F2281" t="s">
        <v>458</v>
      </c>
      <c r="G2281" t="s">
        <v>262</v>
      </c>
      <c r="H2281" t="s">
        <v>1267</v>
      </c>
      <c r="M2281" s="2">
        <v>0</v>
      </c>
      <c r="N2281" s="2">
        <v>25000</v>
      </c>
      <c r="O2281" s="2">
        <f>IF(Tabla1[[#This Row],[Mov]]="VNT",Tabla1[[#This Row],[Sale]]-Tabla1[[#This Row],[Cost]],-Tabla1[[#This Row],[Cost]]*Tabla1[[#This Row],[Cant]])</f>
        <v>25000</v>
      </c>
      <c r="P2281" s="8">
        <f>IF(Tabla1[[#This Row],[Mov]]="VNT",-Tabla1[[#This Row],[Cant]],Tabla1[[#This Row],[Cant]])</f>
        <v>-1</v>
      </c>
      <c r="Q2281" s="8">
        <f>DAY(Tabla1[[#This Row],[Date]])</f>
        <v>20</v>
      </c>
      <c r="R2281" s="8">
        <f>MONTH(Tabla1[[#This Row],[Date]])</f>
        <v>8</v>
      </c>
      <c r="S2281" s="8">
        <f>YEAR(Tabla1[[#This Row],[Date]])</f>
        <v>2022</v>
      </c>
    </row>
    <row r="2282" spans="1:19" x14ac:dyDescent="0.2">
      <c r="A2282">
        <v>2281</v>
      </c>
      <c r="B2282" s="1">
        <v>44793</v>
      </c>
      <c r="C2282" t="s">
        <v>260</v>
      </c>
      <c r="D2282" t="s">
        <v>332</v>
      </c>
      <c r="E2282">
        <v>1</v>
      </c>
      <c r="F2282" t="s">
        <v>116</v>
      </c>
      <c r="G2282" t="s">
        <v>347</v>
      </c>
      <c r="H2282" t="s">
        <v>518</v>
      </c>
      <c r="M2282" s="2">
        <v>5610</v>
      </c>
      <c r="N2282" s="2">
        <v>6000</v>
      </c>
      <c r="O2282" s="2">
        <f>IF(Tabla1[[#This Row],[Mov]]="VNT",Tabla1[[#This Row],[Sale]]-Tabla1[[#This Row],[Cost]],-Tabla1[[#This Row],[Cost]]*Tabla1[[#This Row],[Cant]])</f>
        <v>390</v>
      </c>
      <c r="P2282" s="8">
        <f>IF(Tabla1[[#This Row],[Mov]]="VNT",-Tabla1[[#This Row],[Cant]],Tabla1[[#This Row],[Cant]])</f>
        <v>-1</v>
      </c>
      <c r="Q2282" s="8">
        <f>DAY(Tabla1[[#This Row],[Date]])</f>
        <v>20</v>
      </c>
      <c r="R2282" s="8">
        <f>MONTH(Tabla1[[#This Row],[Date]])</f>
        <v>8</v>
      </c>
      <c r="S2282" s="8">
        <f>YEAR(Tabla1[[#This Row],[Date]])</f>
        <v>2022</v>
      </c>
    </row>
    <row r="2283" spans="1:19" x14ac:dyDescent="0.2">
      <c r="A2283">
        <v>2282</v>
      </c>
      <c r="B2283" s="1">
        <v>44793</v>
      </c>
      <c r="C2283" t="s">
        <v>260</v>
      </c>
      <c r="D2283" t="s">
        <v>332</v>
      </c>
      <c r="E2283">
        <v>1</v>
      </c>
      <c r="F2283" t="s">
        <v>116</v>
      </c>
      <c r="G2283" t="s">
        <v>349</v>
      </c>
      <c r="H2283" t="s">
        <v>515</v>
      </c>
      <c r="M2283" s="2">
        <v>2805</v>
      </c>
      <c r="N2283" s="2">
        <v>3000</v>
      </c>
      <c r="O2283" s="2">
        <f>IF(Tabla1[[#This Row],[Mov]]="VNT",Tabla1[[#This Row],[Sale]]-Tabla1[[#This Row],[Cost]],-Tabla1[[#This Row],[Cost]]*Tabla1[[#This Row],[Cant]])</f>
        <v>195</v>
      </c>
      <c r="P2283" s="8">
        <f>IF(Tabla1[[#This Row],[Mov]]="VNT",-Tabla1[[#This Row],[Cant]],Tabla1[[#This Row],[Cant]])</f>
        <v>-1</v>
      </c>
      <c r="Q2283" s="8">
        <f>DAY(Tabla1[[#This Row],[Date]])</f>
        <v>20</v>
      </c>
      <c r="R2283" s="8">
        <f>MONTH(Tabla1[[#This Row],[Date]])</f>
        <v>8</v>
      </c>
      <c r="S2283" s="8">
        <f>YEAR(Tabla1[[#This Row],[Date]])</f>
        <v>2022</v>
      </c>
    </row>
    <row r="2284" spans="1:19" x14ac:dyDescent="0.2">
      <c r="A2284">
        <v>2283</v>
      </c>
      <c r="B2284" s="1">
        <v>44793</v>
      </c>
      <c r="C2284" t="s">
        <v>260</v>
      </c>
      <c r="D2284" t="s">
        <v>332</v>
      </c>
      <c r="E2284">
        <v>1</v>
      </c>
      <c r="F2284" t="s">
        <v>224</v>
      </c>
      <c r="G2284" t="s">
        <v>284</v>
      </c>
      <c r="H2284" t="s">
        <v>539</v>
      </c>
      <c r="M2284" s="2">
        <v>10000</v>
      </c>
      <c r="N2284" s="2">
        <v>20000</v>
      </c>
      <c r="O2284" s="2">
        <f>IF(Tabla1[[#This Row],[Mov]]="VNT",Tabla1[[#This Row],[Sale]]-Tabla1[[#This Row],[Cost]],-Tabla1[[#This Row],[Cost]]*Tabla1[[#This Row],[Cant]])</f>
        <v>10000</v>
      </c>
      <c r="P2284" s="8">
        <f>IF(Tabla1[[#This Row],[Mov]]="VNT",-Tabla1[[#This Row],[Cant]],Tabla1[[#This Row],[Cant]])</f>
        <v>-1</v>
      </c>
      <c r="Q2284" s="8">
        <f>DAY(Tabla1[[#This Row],[Date]])</f>
        <v>20</v>
      </c>
      <c r="R2284" s="8">
        <f>MONTH(Tabla1[[#This Row],[Date]])</f>
        <v>8</v>
      </c>
      <c r="S2284" s="8">
        <f>YEAR(Tabla1[[#This Row],[Date]])</f>
        <v>2022</v>
      </c>
    </row>
    <row r="2285" spans="1:19" x14ac:dyDescent="0.2">
      <c r="A2285">
        <v>2284</v>
      </c>
      <c r="B2285" s="1">
        <v>44793</v>
      </c>
      <c r="C2285" t="s">
        <v>260</v>
      </c>
      <c r="D2285" t="s">
        <v>332</v>
      </c>
      <c r="E2285">
        <v>1</v>
      </c>
      <c r="F2285" t="s">
        <v>116</v>
      </c>
      <c r="G2285" t="s">
        <v>347</v>
      </c>
      <c r="H2285" t="s">
        <v>518</v>
      </c>
      <c r="M2285" s="2">
        <v>2805</v>
      </c>
      <c r="N2285" s="2">
        <v>3000</v>
      </c>
      <c r="O2285" s="2">
        <f>IF(Tabla1[[#This Row],[Mov]]="VNT",Tabla1[[#This Row],[Sale]]-Tabla1[[#This Row],[Cost]],-Tabla1[[#This Row],[Cost]]*Tabla1[[#This Row],[Cant]])</f>
        <v>195</v>
      </c>
      <c r="P2285" s="8">
        <f>IF(Tabla1[[#This Row],[Mov]]="VNT",-Tabla1[[#This Row],[Cant]],Tabla1[[#This Row],[Cant]])</f>
        <v>-1</v>
      </c>
      <c r="Q2285" s="8">
        <f>DAY(Tabla1[[#This Row],[Date]])</f>
        <v>20</v>
      </c>
      <c r="R2285" s="8">
        <f>MONTH(Tabla1[[#This Row],[Date]])</f>
        <v>8</v>
      </c>
      <c r="S2285" s="8">
        <f>YEAR(Tabla1[[#This Row],[Date]])</f>
        <v>2022</v>
      </c>
    </row>
    <row r="2286" spans="1:19" x14ac:dyDescent="0.2">
      <c r="A2286">
        <v>2285</v>
      </c>
      <c r="B2286" s="1">
        <v>44793</v>
      </c>
      <c r="C2286" t="s">
        <v>260</v>
      </c>
      <c r="D2286" t="s">
        <v>332</v>
      </c>
      <c r="E2286">
        <v>1</v>
      </c>
      <c r="F2286" t="s">
        <v>342</v>
      </c>
      <c r="G2286" t="s">
        <v>273</v>
      </c>
      <c r="H2286" t="s">
        <v>1264</v>
      </c>
      <c r="M2286" s="2">
        <v>1000</v>
      </c>
      <c r="N2286" s="2">
        <v>10000</v>
      </c>
      <c r="O2286" s="2">
        <f>IF(Tabla1[[#This Row],[Mov]]="VNT",Tabla1[[#This Row],[Sale]]-Tabla1[[#This Row],[Cost]],-Tabla1[[#This Row],[Cost]]*Tabla1[[#This Row],[Cant]])</f>
        <v>9000</v>
      </c>
      <c r="P2286" s="8">
        <f>IF(Tabla1[[#This Row],[Mov]]="VNT",-Tabla1[[#This Row],[Cant]],Tabla1[[#This Row],[Cant]])</f>
        <v>-1</v>
      </c>
      <c r="Q2286" s="8">
        <f>DAY(Tabla1[[#This Row],[Date]])</f>
        <v>20</v>
      </c>
      <c r="R2286" s="8">
        <f>MONTH(Tabla1[[#This Row],[Date]])</f>
        <v>8</v>
      </c>
      <c r="S2286" s="8">
        <f>YEAR(Tabla1[[#This Row],[Date]])</f>
        <v>2022</v>
      </c>
    </row>
    <row r="2287" spans="1:19" x14ac:dyDescent="0.2">
      <c r="A2287">
        <v>2286</v>
      </c>
      <c r="B2287" s="1">
        <v>44793</v>
      </c>
      <c r="C2287" t="s">
        <v>260</v>
      </c>
      <c r="D2287" t="s">
        <v>332</v>
      </c>
      <c r="E2287">
        <v>1</v>
      </c>
      <c r="F2287" t="s">
        <v>15</v>
      </c>
      <c r="G2287" t="s">
        <v>333</v>
      </c>
      <c r="H2287" t="s">
        <v>41</v>
      </c>
      <c r="M2287" s="2">
        <v>5000</v>
      </c>
      <c r="N2287" s="2">
        <v>12000</v>
      </c>
      <c r="O2287" s="2">
        <f>IF(Tabla1[[#This Row],[Mov]]="VNT",Tabla1[[#This Row],[Sale]]-Tabla1[[#This Row],[Cost]],-Tabla1[[#This Row],[Cost]]*Tabla1[[#This Row],[Cant]])</f>
        <v>7000</v>
      </c>
      <c r="P2287" s="8">
        <f>IF(Tabla1[[#This Row],[Mov]]="VNT",-Tabla1[[#This Row],[Cant]],Tabla1[[#This Row],[Cant]])</f>
        <v>-1</v>
      </c>
      <c r="Q2287" s="8">
        <f>DAY(Tabla1[[#This Row],[Date]])</f>
        <v>20</v>
      </c>
      <c r="R2287" s="8">
        <f>MONTH(Tabla1[[#This Row],[Date]])</f>
        <v>8</v>
      </c>
      <c r="S2287" s="8">
        <f>YEAR(Tabla1[[#This Row],[Date]])</f>
        <v>2022</v>
      </c>
    </row>
    <row r="2288" spans="1:19" x14ac:dyDescent="0.2">
      <c r="A2288">
        <v>2287</v>
      </c>
      <c r="B2288" s="1">
        <v>44793</v>
      </c>
      <c r="C2288" t="s">
        <v>260</v>
      </c>
      <c r="D2288" t="s">
        <v>332</v>
      </c>
      <c r="E2288">
        <v>1</v>
      </c>
      <c r="F2288" t="s">
        <v>116</v>
      </c>
      <c r="G2288" t="s">
        <v>382</v>
      </c>
      <c r="H2288" t="s">
        <v>514</v>
      </c>
      <c r="M2288" s="2">
        <v>5610</v>
      </c>
      <c r="N2288" s="2">
        <v>6000</v>
      </c>
      <c r="O2288" s="2">
        <f>IF(Tabla1[[#This Row],[Mov]]="VNT",Tabla1[[#This Row],[Sale]]-Tabla1[[#This Row],[Cost]],-Tabla1[[#This Row],[Cost]]*Tabla1[[#This Row],[Cant]])</f>
        <v>390</v>
      </c>
      <c r="P2288" s="8">
        <f>IF(Tabla1[[#This Row],[Mov]]="VNT",-Tabla1[[#This Row],[Cant]],Tabla1[[#This Row],[Cant]])</f>
        <v>-1</v>
      </c>
      <c r="Q2288" s="8">
        <f>DAY(Tabla1[[#This Row],[Date]])</f>
        <v>20</v>
      </c>
      <c r="R2288" s="8">
        <f>MONTH(Tabla1[[#This Row],[Date]])</f>
        <v>8</v>
      </c>
      <c r="S2288" s="8">
        <f>YEAR(Tabla1[[#This Row],[Date]])</f>
        <v>2022</v>
      </c>
    </row>
    <row r="2289" spans="1:19" x14ac:dyDescent="0.2">
      <c r="A2289">
        <v>2288</v>
      </c>
      <c r="B2289" s="1">
        <v>44793</v>
      </c>
      <c r="C2289" t="s">
        <v>260</v>
      </c>
      <c r="D2289" t="s">
        <v>332</v>
      </c>
      <c r="E2289">
        <v>1</v>
      </c>
      <c r="F2289" t="s">
        <v>532</v>
      </c>
      <c r="G2289" t="s">
        <v>273</v>
      </c>
      <c r="H2289" t="s">
        <v>733</v>
      </c>
      <c r="M2289" s="2">
        <v>18000</v>
      </c>
      <c r="N2289" s="2">
        <v>35000</v>
      </c>
      <c r="O2289" s="2">
        <f>IF(Tabla1[[#This Row],[Mov]]="VNT",Tabla1[[#This Row],[Sale]]-Tabla1[[#This Row],[Cost]],-Tabla1[[#This Row],[Cost]]*Tabla1[[#This Row],[Cant]])</f>
        <v>17000</v>
      </c>
      <c r="P2289" s="8">
        <f>IF(Tabla1[[#This Row],[Mov]]="VNT",-Tabla1[[#This Row],[Cant]],Tabla1[[#This Row],[Cant]])</f>
        <v>-1</v>
      </c>
      <c r="Q2289" s="8">
        <f>DAY(Tabla1[[#This Row],[Date]])</f>
        <v>20</v>
      </c>
      <c r="R2289" s="8">
        <f>MONTH(Tabla1[[#This Row],[Date]])</f>
        <v>8</v>
      </c>
      <c r="S2289" s="8">
        <f>YEAR(Tabla1[[#This Row],[Date]])</f>
        <v>2022</v>
      </c>
    </row>
    <row r="2290" spans="1:19" x14ac:dyDescent="0.2">
      <c r="A2290">
        <v>2289</v>
      </c>
      <c r="B2290" s="1">
        <v>44794</v>
      </c>
      <c r="C2290" t="s">
        <v>260</v>
      </c>
      <c r="D2290" t="s">
        <v>332</v>
      </c>
      <c r="E2290">
        <v>1</v>
      </c>
      <c r="F2290" t="s">
        <v>458</v>
      </c>
      <c r="G2290" t="s">
        <v>263</v>
      </c>
      <c r="H2290" t="s">
        <v>1268</v>
      </c>
      <c r="M2290" s="2">
        <v>0</v>
      </c>
      <c r="N2290" s="2">
        <v>60000</v>
      </c>
      <c r="O2290" s="2">
        <f>IF(Tabla1[[#This Row],[Mov]]="VNT",Tabla1[[#This Row],[Sale]]-Tabla1[[#This Row],[Cost]],-Tabla1[[#This Row],[Cost]]*Tabla1[[#This Row],[Cant]])</f>
        <v>60000</v>
      </c>
      <c r="P2290" s="8">
        <f>IF(Tabla1[[#This Row],[Mov]]="VNT",-Tabla1[[#This Row],[Cant]],Tabla1[[#This Row],[Cant]])</f>
        <v>-1</v>
      </c>
      <c r="Q2290" s="8">
        <f>DAY(Tabla1[[#This Row],[Date]])</f>
        <v>21</v>
      </c>
      <c r="R2290" s="8">
        <f>MONTH(Tabla1[[#This Row],[Date]])</f>
        <v>8</v>
      </c>
      <c r="S2290" s="8">
        <f>YEAR(Tabla1[[#This Row],[Date]])</f>
        <v>2022</v>
      </c>
    </row>
    <row r="2291" spans="1:19" x14ac:dyDescent="0.2">
      <c r="A2291">
        <v>2290</v>
      </c>
      <c r="B2291" s="1">
        <v>44794</v>
      </c>
      <c r="C2291" t="s">
        <v>260</v>
      </c>
      <c r="D2291" t="s">
        <v>332</v>
      </c>
      <c r="E2291">
        <v>1</v>
      </c>
      <c r="F2291" t="s">
        <v>116</v>
      </c>
      <c r="G2291" t="s">
        <v>347</v>
      </c>
      <c r="H2291" t="s">
        <v>518</v>
      </c>
      <c r="M2291" s="2">
        <v>5610</v>
      </c>
      <c r="N2291" s="2">
        <v>6000</v>
      </c>
      <c r="O2291" s="2">
        <f>IF(Tabla1[[#This Row],[Mov]]="VNT",Tabla1[[#This Row],[Sale]]-Tabla1[[#This Row],[Cost]],-Tabla1[[#This Row],[Cost]]*Tabla1[[#This Row],[Cant]])</f>
        <v>390</v>
      </c>
      <c r="P2291" s="8">
        <f>IF(Tabla1[[#This Row],[Mov]]="VNT",-Tabla1[[#This Row],[Cant]],Tabla1[[#This Row],[Cant]])</f>
        <v>-1</v>
      </c>
      <c r="Q2291" s="8">
        <f>DAY(Tabla1[[#This Row],[Date]])</f>
        <v>21</v>
      </c>
      <c r="R2291" s="8">
        <f>MONTH(Tabla1[[#This Row],[Date]])</f>
        <v>8</v>
      </c>
      <c r="S2291" s="8">
        <f>YEAR(Tabla1[[#This Row],[Date]])</f>
        <v>2022</v>
      </c>
    </row>
    <row r="2292" spans="1:19" x14ac:dyDescent="0.2">
      <c r="A2292">
        <v>2291</v>
      </c>
      <c r="B2292" s="1">
        <v>44794</v>
      </c>
      <c r="C2292" t="s">
        <v>260</v>
      </c>
      <c r="D2292" t="s">
        <v>332</v>
      </c>
      <c r="E2292">
        <v>1</v>
      </c>
      <c r="F2292" t="s">
        <v>116</v>
      </c>
      <c r="G2292" t="s">
        <v>349</v>
      </c>
      <c r="H2292" t="s">
        <v>568</v>
      </c>
      <c r="M2292" s="2">
        <v>1870</v>
      </c>
      <c r="N2292" s="2">
        <v>2000</v>
      </c>
      <c r="O2292" s="2">
        <f>IF(Tabla1[[#This Row],[Mov]]="VNT",Tabla1[[#This Row],[Sale]]-Tabla1[[#This Row],[Cost]],-Tabla1[[#This Row],[Cost]]*Tabla1[[#This Row],[Cant]])</f>
        <v>130</v>
      </c>
      <c r="P2292" s="8">
        <f>IF(Tabla1[[#This Row],[Mov]]="VNT",-Tabla1[[#This Row],[Cant]],Tabla1[[#This Row],[Cant]])</f>
        <v>-1</v>
      </c>
      <c r="Q2292" s="8">
        <f>DAY(Tabla1[[#This Row],[Date]])</f>
        <v>21</v>
      </c>
      <c r="R2292" s="8">
        <f>MONTH(Tabla1[[#This Row],[Date]])</f>
        <v>8</v>
      </c>
      <c r="S2292" s="8">
        <f>YEAR(Tabla1[[#This Row],[Date]])</f>
        <v>2022</v>
      </c>
    </row>
    <row r="2293" spans="1:19" x14ac:dyDescent="0.2">
      <c r="A2293">
        <v>2292</v>
      </c>
      <c r="B2293" s="1">
        <v>44794</v>
      </c>
      <c r="C2293" t="s">
        <v>261</v>
      </c>
      <c r="D2293" t="s">
        <v>659</v>
      </c>
      <c r="E2293">
        <v>1</v>
      </c>
      <c r="F2293" t="s">
        <v>224</v>
      </c>
      <c r="G2293" t="s">
        <v>284</v>
      </c>
      <c r="H2293" t="s">
        <v>539</v>
      </c>
      <c r="M2293" s="2">
        <v>9000</v>
      </c>
      <c r="N2293" s="2">
        <v>20000</v>
      </c>
      <c r="O2293" s="2">
        <f>IF(Tabla1[[#This Row],[Mov]]="VNT",Tabla1[[#This Row],[Sale]]-Tabla1[[#This Row],[Cost]],-Tabla1[[#This Row],[Cost]]*Tabla1[[#This Row],[Cant]])</f>
        <v>-9000</v>
      </c>
      <c r="P2293" s="8">
        <f>IF(Tabla1[[#This Row],[Mov]]="VNT",-Tabla1[[#This Row],[Cant]],Tabla1[[#This Row],[Cant]])</f>
        <v>1</v>
      </c>
      <c r="Q2293" s="8">
        <f>DAY(Tabla1[[#This Row],[Date]])</f>
        <v>21</v>
      </c>
      <c r="R2293" s="8">
        <f>MONTH(Tabla1[[#This Row],[Date]])</f>
        <v>8</v>
      </c>
      <c r="S2293" s="8">
        <f>YEAR(Tabla1[[#This Row],[Date]])</f>
        <v>2022</v>
      </c>
    </row>
    <row r="2294" spans="1:19" x14ac:dyDescent="0.2">
      <c r="A2294">
        <v>2293</v>
      </c>
      <c r="B2294" s="1">
        <v>44794</v>
      </c>
      <c r="C2294" t="s">
        <v>260</v>
      </c>
      <c r="D2294" t="s">
        <v>332</v>
      </c>
      <c r="E2294">
        <v>1</v>
      </c>
      <c r="F2294" t="s">
        <v>116</v>
      </c>
      <c r="G2294" t="s">
        <v>347</v>
      </c>
      <c r="H2294" t="s">
        <v>519</v>
      </c>
      <c r="M2294" s="2">
        <v>1870</v>
      </c>
      <c r="N2294" s="2">
        <v>2000</v>
      </c>
      <c r="O2294" s="2">
        <f>IF(Tabla1[[#This Row],[Mov]]="VNT",Tabla1[[#This Row],[Sale]]-Tabla1[[#This Row],[Cost]],-Tabla1[[#This Row],[Cost]]*Tabla1[[#This Row],[Cant]])</f>
        <v>130</v>
      </c>
      <c r="P2294" s="8">
        <f>IF(Tabla1[[#This Row],[Mov]]="VNT",-Tabla1[[#This Row],[Cant]],Tabla1[[#This Row],[Cant]])</f>
        <v>-1</v>
      </c>
      <c r="Q2294" s="8">
        <f>DAY(Tabla1[[#This Row],[Date]])</f>
        <v>21</v>
      </c>
      <c r="R2294" s="8">
        <f>MONTH(Tabla1[[#This Row],[Date]])</f>
        <v>8</v>
      </c>
      <c r="S2294" s="8">
        <f>YEAR(Tabla1[[#This Row],[Date]])</f>
        <v>2022</v>
      </c>
    </row>
    <row r="2295" spans="1:19" x14ac:dyDescent="0.2">
      <c r="A2295">
        <v>2294</v>
      </c>
      <c r="B2295" s="1">
        <v>44794</v>
      </c>
      <c r="C2295" t="s">
        <v>260</v>
      </c>
      <c r="D2295" t="s">
        <v>332</v>
      </c>
      <c r="E2295">
        <v>1</v>
      </c>
      <c r="F2295" t="s">
        <v>116</v>
      </c>
      <c r="G2295" t="s">
        <v>382</v>
      </c>
      <c r="H2295" t="s">
        <v>514</v>
      </c>
      <c r="M2295" s="2">
        <v>2805</v>
      </c>
      <c r="N2295" s="2">
        <v>3000</v>
      </c>
      <c r="O2295" s="2">
        <f>IF(Tabla1[[#This Row],[Mov]]="VNT",Tabla1[[#This Row],[Sale]]-Tabla1[[#This Row],[Cost]],-Tabla1[[#This Row],[Cost]]*Tabla1[[#This Row],[Cant]])</f>
        <v>195</v>
      </c>
      <c r="P2295" s="8">
        <f>IF(Tabla1[[#This Row],[Mov]]="VNT",-Tabla1[[#This Row],[Cant]],Tabla1[[#This Row],[Cant]])</f>
        <v>-1</v>
      </c>
      <c r="Q2295" s="8">
        <f>DAY(Tabla1[[#This Row],[Date]])</f>
        <v>21</v>
      </c>
      <c r="R2295" s="8">
        <f>MONTH(Tabla1[[#This Row],[Date]])</f>
        <v>8</v>
      </c>
      <c r="S2295" s="8">
        <f>YEAR(Tabla1[[#This Row],[Date]])</f>
        <v>2022</v>
      </c>
    </row>
    <row r="2296" spans="1:19" x14ac:dyDescent="0.2">
      <c r="A2296">
        <v>2295</v>
      </c>
      <c r="B2296" s="1">
        <v>44794</v>
      </c>
      <c r="C2296" t="s">
        <v>260</v>
      </c>
      <c r="D2296" t="s">
        <v>332</v>
      </c>
      <c r="E2296">
        <v>1</v>
      </c>
      <c r="F2296" t="s">
        <v>116</v>
      </c>
      <c r="G2296" t="s">
        <v>347</v>
      </c>
      <c r="H2296" t="s">
        <v>518</v>
      </c>
      <c r="M2296" s="2">
        <v>9350</v>
      </c>
      <c r="N2296" s="2">
        <v>10000</v>
      </c>
      <c r="O2296" s="2">
        <f>IF(Tabla1[[#This Row],[Mov]]="VNT",Tabla1[[#This Row],[Sale]]-Tabla1[[#This Row],[Cost]],-Tabla1[[#This Row],[Cost]]*Tabla1[[#This Row],[Cant]])</f>
        <v>650</v>
      </c>
      <c r="P2296" s="8">
        <f>IF(Tabla1[[#This Row],[Mov]]="VNT",-Tabla1[[#This Row],[Cant]],Tabla1[[#This Row],[Cant]])</f>
        <v>-1</v>
      </c>
      <c r="Q2296" s="8">
        <f>DAY(Tabla1[[#This Row],[Date]])</f>
        <v>21</v>
      </c>
      <c r="R2296" s="8">
        <f>MONTH(Tabla1[[#This Row],[Date]])</f>
        <v>8</v>
      </c>
      <c r="S2296" s="8">
        <f>YEAR(Tabla1[[#This Row],[Date]])</f>
        <v>2022</v>
      </c>
    </row>
    <row r="2297" spans="1:19" x14ac:dyDescent="0.2">
      <c r="A2297">
        <v>2296</v>
      </c>
      <c r="B2297" s="1">
        <v>44794</v>
      </c>
      <c r="C2297" t="s">
        <v>260</v>
      </c>
      <c r="D2297" t="s">
        <v>332</v>
      </c>
      <c r="E2297">
        <v>1</v>
      </c>
      <c r="F2297" t="s">
        <v>891</v>
      </c>
      <c r="G2297" t="s">
        <v>284</v>
      </c>
      <c r="H2297" t="s">
        <v>1269</v>
      </c>
      <c r="M2297" s="2">
        <v>4000</v>
      </c>
      <c r="N2297" s="2">
        <v>10000</v>
      </c>
      <c r="O2297" s="2">
        <f>IF(Tabla1[[#This Row],[Mov]]="VNT",Tabla1[[#This Row],[Sale]]-Tabla1[[#This Row],[Cost]],-Tabla1[[#This Row],[Cost]]*Tabla1[[#This Row],[Cant]])</f>
        <v>6000</v>
      </c>
      <c r="P2297" s="8">
        <f>IF(Tabla1[[#This Row],[Mov]]="VNT",-Tabla1[[#This Row],[Cant]],Tabla1[[#This Row],[Cant]])</f>
        <v>-1</v>
      </c>
      <c r="Q2297" s="8">
        <f>DAY(Tabla1[[#This Row],[Date]])</f>
        <v>21</v>
      </c>
      <c r="R2297" s="8">
        <f>MONTH(Tabla1[[#This Row],[Date]])</f>
        <v>8</v>
      </c>
      <c r="S2297" s="8">
        <f>YEAR(Tabla1[[#This Row],[Date]])</f>
        <v>2022</v>
      </c>
    </row>
    <row r="2298" spans="1:19" x14ac:dyDescent="0.2">
      <c r="A2298">
        <v>2297</v>
      </c>
      <c r="B2298" s="1">
        <v>44794</v>
      </c>
      <c r="C2298" t="s">
        <v>260</v>
      </c>
      <c r="D2298" t="s">
        <v>332</v>
      </c>
      <c r="E2298">
        <v>1</v>
      </c>
      <c r="F2298" t="s">
        <v>342</v>
      </c>
      <c r="G2298" t="s">
        <v>272</v>
      </c>
      <c r="H2298" t="s">
        <v>553</v>
      </c>
      <c r="M2298" s="2">
        <v>1000</v>
      </c>
      <c r="N2298" s="2">
        <v>10000</v>
      </c>
      <c r="O2298" s="2">
        <f>IF(Tabla1[[#This Row],[Mov]]="VNT",Tabla1[[#This Row],[Sale]]-Tabla1[[#This Row],[Cost]],-Tabla1[[#This Row],[Cost]]*Tabla1[[#This Row],[Cant]])</f>
        <v>9000</v>
      </c>
      <c r="P2298" s="8">
        <f>IF(Tabla1[[#This Row],[Mov]]="VNT",-Tabla1[[#This Row],[Cant]],Tabla1[[#This Row],[Cant]])</f>
        <v>-1</v>
      </c>
      <c r="Q2298" s="8">
        <f>DAY(Tabla1[[#This Row],[Date]])</f>
        <v>21</v>
      </c>
      <c r="R2298" s="8">
        <f>MONTH(Tabla1[[#This Row],[Date]])</f>
        <v>8</v>
      </c>
      <c r="S2298" s="8">
        <f>YEAR(Tabla1[[#This Row],[Date]])</f>
        <v>2022</v>
      </c>
    </row>
    <row r="2299" spans="1:19" x14ac:dyDescent="0.2">
      <c r="A2299">
        <v>2298</v>
      </c>
      <c r="B2299" s="1">
        <v>44794</v>
      </c>
      <c r="C2299" t="s">
        <v>260</v>
      </c>
      <c r="D2299" t="s">
        <v>332</v>
      </c>
      <c r="E2299">
        <v>1</v>
      </c>
      <c r="F2299" t="s">
        <v>224</v>
      </c>
      <c r="G2299" t="s">
        <v>272</v>
      </c>
      <c r="H2299" t="s">
        <v>553</v>
      </c>
      <c r="M2299" s="2">
        <v>9500</v>
      </c>
      <c r="N2299" s="2">
        <v>20000</v>
      </c>
      <c r="O2299" s="2">
        <f>IF(Tabla1[[#This Row],[Mov]]="VNT",Tabla1[[#This Row],[Sale]]-Tabla1[[#This Row],[Cost]],-Tabla1[[#This Row],[Cost]]*Tabla1[[#This Row],[Cant]])</f>
        <v>10500</v>
      </c>
      <c r="P2299" s="8">
        <f>IF(Tabla1[[#This Row],[Mov]]="VNT",-Tabla1[[#This Row],[Cant]],Tabla1[[#This Row],[Cant]])</f>
        <v>-1</v>
      </c>
      <c r="Q2299" s="8">
        <f>DAY(Tabla1[[#This Row],[Date]])</f>
        <v>21</v>
      </c>
      <c r="R2299" s="8">
        <f>MONTH(Tabla1[[#This Row],[Date]])</f>
        <v>8</v>
      </c>
      <c r="S2299" s="8">
        <f>YEAR(Tabla1[[#This Row],[Date]])</f>
        <v>2022</v>
      </c>
    </row>
    <row r="2300" spans="1:19" x14ac:dyDescent="0.2">
      <c r="A2300">
        <v>2299</v>
      </c>
      <c r="B2300" s="1">
        <v>44794</v>
      </c>
      <c r="C2300" t="s">
        <v>260</v>
      </c>
      <c r="D2300" t="s">
        <v>332</v>
      </c>
      <c r="E2300">
        <v>1</v>
      </c>
      <c r="F2300" t="s">
        <v>475</v>
      </c>
      <c r="G2300" t="s">
        <v>273</v>
      </c>
      <c r="H2300" t="s">
        <v>470</v>
      </c>
      <c r="M2300" s="2">
        <v>4000</v>
      </c>
      <c r="N2300" s="2">
        <v>8000</v>
      </c>
      <c r="O2300" s="2">
        <f>IF(Tabla1[[#This Row],[Mov]]="VNT",Tabla1[[#This Row],[Sale]]-Tabla1[[#This Row],[Cost]],-Tabla1[[#This Row],[Cost]]*Tabla1[[#This Row],[Cant]])</f>
        <v>4000</v>
      </c>
      <c r="P2300" s="8">
        <f>IF(Tabla1[[#This Row],[Mov]]="VNT",-Tabla1[[#This Row],[Cant]],Tabla1[[#This Row],[Cant]])</f>
        <v>-1</v>
      </c>
      <c r="Q2300" s="8">
        <f>DAY(Tabla1[[#This Row],[Date]])</f>
        <v>21</v>
      </c>
      <c r="R2300" s="8">
        <f>MONTH(Tabla1[[#This Row],[Date]])</f>
        <v>8</v>
      </c>
      <c r="S2300" s="8">
        <f>YEAR(Tabla1[[#This Row],[Date]])</f>
        <v>2022</v>
      </c>
    </row>
    <row r="2301" spans="1:19" x14ac:dyDescent="0.2">
      <c r="A2301">
        <v>2300</v>
      </c>
      <c r="B2301" s="1">
        <v>44794</v>
      </c>
      <c r="C2301" t="s">
        <v>260</v>
      </c>
      <c r="D2301" t="s">
        <v>332</v>
      </c>
      <c r="E2301">
        <v>1</v>
      </c>
      <c r="F2301" t="s">
        <v>476</v>
      </c>
      <c r="G2301" t="s">
        <v>266</v>
      </c>
      <c r="H2301" t="s">
        <v>1270</v>
      </c>
      <c r="M2301" s="2">
        <v>1800</v>
      </c>
      <c r="N2301" s="2">
        <v>4000</v>
      </c>
      <c r="O2301" s="2">
        <f>IF(Tabla1[[#This Row],[Mov]]="VNT",Tabla1[[#This Row],[Sale]]-Tabla1[[#This Row],[Cost]],-Tabla1[[#This Row],[Cost]]*Tabla1[[#This Row],[Cant]])</f>
        <v>2200</v>
      </c>
      <c r="P2301" s="8">
        <f>IF(Tabla1[[#This Row],[Mov]]="VNT",-Tabla1[[#This Row],[Cant]],Tabla1[[#This Row],[Cant]])</f>
        <v>-1</v>
      </c>
      <c r="Q2301" s="8">
        <f>DAY(Tabla1[[#This Row],[Date]])</f>
        <v>21</v>
      </c>
      <c r="R2301" s="8">
        <f>MONTH(Tabla1[[#This Row],[Date]])</f>
        <v>8</v>
      </c>
      <c r="S2301" s="8">
        <f>YEAR(Tabla1[[#This Row],[Date]])</f>
        <v>2022</v>
      </c>
    </row>
    <row r="2302" spans="1:19" x14ac:dyDescent="0.2">
      <c r="A2302">
        <v>2301</v>
      </c>
      <c r="B2302" s="1">
        <v>44794</v>
      </c>
      <c r="C2302" t="s">
        <v>260</v>
      </c>
      <c r="D2302" t="s">
        <v>332</v>
      </c>
      <c r="E2302">
        <v>1</v>
      </c>
      <c r="F2302" t="s">
        <v>127</v>
      </c>
      <c r="G2302" t="s">
        <v>266</v>
      </c>
      <c r="H2302" t="s">
        <v>206</v>
      </c>
      <c r="M2302" s="2">
        <v>18000</v>
      </c>
      <c r="N2302" s="2">
        <v>30000</v>
      </c>
      <c r="O2302" s="2">
        <f>IF(Tabla1[[#This Row],[Mov]]="VNT",Tabla1[[#This Row],[Sale]]-Tabla1[[#This Row],[Cost]],-Tabla1[[#This Row],[Cost]]*Tabla1[[#This Row],[Cant]])</f>
        <v>12000</v>
      </c>
      <c r="P2302" s="8">
        <f>IF(Tabla1[[#This Row],[Mov]]="VNT",-Tabla1[[#This Row],[Cant]],Tabla1[[#This Row],[Cant]])</f>
        <v>-1</v>
      </c>
      <c r="Q2302" s="8">
        <f>DAY(Tabla1[[#This Row],[Date]])</f>
        <v>21</v>
      </c>
      <c r="R2302" s="8">
        <f>MONTH(Tabla1[[#This Row],[Date]])</f>
        <v>8</v>
      </c>
      <c r="S2302" s="8">
        <f>YEAR(Tabla1[[#This Row],[Date]])</f>
        <v>2022</v>
      </c>
    </row>
    <row r="2303" spans="1:19" x14ac:dyDescent="0.2">
      <c r="A2303">
        <v>2302</v>
      </c>
      <c r="B2303" s="1">
        <v>44794</v>
      </c>
      <c r="C2303" t="s">
        <v>260</v>
      </c>
      <c r="D2303" t="s">
        <v>332</v>
      </c>
      <c r="E2303">
        <v>1</v>
      </c>
      <c r="F2303" t="s">
        <v>15</v>
      </c>
      <c r="G2303" t="s">
        <v>1091</v>
      </c>
      <c r="H2303" t="s">
        <v>138</v>
      </c>
      <c r="M2303" s="2">
        <v>4500</v>
      </c>
      <c r="N2303" s="2">
        <v>12000</v>
      </c>
      <c r="O2303" s="2">
        <f>IF(Tabla1[[#This Row],[Mov]]="VNT",Tabla1[[#This Row],[Sale]]-Tabla1[[#This Row],[Cost]],-Tabla1[[#This Row],[Cost]]*Tabla1[[#This Row],[Cant]])</f>
        <v>7500</v>
      </c>
      <c r="P2303" s="8">
        <f>IF(Tabla1[[#This Row],[Mov]]="VNT",-Tabla1[[#This Row],[Cant]],Tabla1[[#This Row],[Cant]])</f>
        <v>-1</v>
      </c>
      <c r="Q2303" s="8">
        <f>DAY(Tabla1[[#This Row],[Date]])</f>
        <v>21</v>
      </c>
      <c r="R2303" s="8">
        <f>MONTH(Tabla1[[#This Row],[Date]])</f>
        <v>8</v>
      </c>
      <c r="S2303" s="8">
        <f>YEAR(Tabla1[[#This Row],[Date]])</f>
        <v>2022</v>
      </c>
    </row>
    <row r="2304" spans="1:19" x14ac:dyDescent="0.2">
      <c r="A2304">
        <v>2303</v>
      </c>
      <c r="B2304" s="1">
        <v>44794</v>
      </c>
      <c r="C2304" t="s">
        <v>260</v>
      </c>
      <c r="D2304" t="s">
        <v>332</v>
      </c>
      <c r="E2304">
        <v>1</v>
      </c>
      <c r="F2304" t="s">
        <v>116</v>
      </c>
      <c r="G2304" t="s">
        <v>347</v>
      </c>
      <c r="H2304" t="s">
        <v>518</v>
      </c>
      <c r="M2304" s="2">
        <v>5610</v>
      </c>
      <c r="N2304" s="2">
        <v>6000</v>
      </c>
      <c r="O2304" s="2">
        <f>IF(Tabla1[[#This Row],[Mov]]="VNT",Tabla1[[#This Row],[Sale]]-Tabla1[[#This Row],[Cost]],-Tabla1[[#This Row],[Cost]]*Tabla1[[#This Row],[Cant]])</f>
        <v>390</v>
      </c>
      <c r="P2304" s="8">
        <f>IF(Tabla1[[#This Row],[Mov]]="VNT",-Tabla1[[#This Row],[Cant]],Tabla1[[#This Row],[Cant]])</f>
        <v>-1</v>
      </c>
      <c r="Q2304" s="8">
        <f>DAY(Tabla1[[#This Row],[Date]])</f>
        <v>21</v>
      </c>
      <c r="R2304" s="8">
        <f>MONTH(Tabla1[[#This Row],[Date]])</f>
        <v>8</v>
      </c>
      <c r="S2304" s="8">
        <f>YEAR(Tabla1[[#This Row],[Date]])</f>
        <v>2022</v>
      </c>
    </row>
    <row r="2305" spans="1:19" x14ac:dyDescent="0.2">
      <c r="A2305">
        <v>2304</v>
      </c>
      <c r="B2305" s="1">
        <v>44794</v>
      </c>
      <c r="C2305" t="s">
        <v>260</v>
      </c>
      <c r="D2305" t="s">
        <v>332</v>
      </c>
      <c r="E2305">
        <v>1</v>
      </c>
      <c r="F2305" t="s">
        <v>21</v>
      </c>
      <c r="G2305" t="s">
        <v>197</v>
      </c>
      <c r="H2305" t="s">
        <v>231</v>
      </c>
      <c r="M2305" s="2">
        <v>2800</v>
      </c>
      <c r="N2305" s="2">
        <v>10000</v>
      </c>
      <c r="O2305" s="2">
        <f>IF(Tabla1[[#This Row],[Mov]]="VNT",Tabla1[[#This Row],[Sale]]-Tabla1[[#This Row],[Cost]],-Tabla1[[#This Row],[Cost]]*Tabla1[[#This Row],[Cant]])</f>
        <v>7200</v>
      </c>
      <c r="P2305" s="8">
        <f>IF(Tabla1[[#This Row],[Mov]]="VNT",-Tabla1[[#This Row],[Cant]],Tabla1[[#This Row],[Cant]])</f>
        <v>-1</v>
      </c>
      <c r="Q2305" s="8">
        <f>DAY(Tabla1[[#This Row],[Date]])</f>
        <v>21</v>
      </c>
      <c r="R2305" s="8">
        <f>MONTH(Tabla1[[#This Row],[Date]])</f>
        <v>8</v>
      </c>
      <c r="S2305" s="8">
        <f>YEAR(Tabla1[[#This Row],[Date]])</f>
        <v>2022</v>
      </c>
    </row>
    <row r="2306" spans="1:19" x14ac:dyDescent="0.2">
      <c r="A2306">
        <v>2305</v>
      </c>
      <c r="B2306" s="1">
        <v>44794</v>
      </c>
      <c r="C2306" t="s">
        <v>260</v>
      </c>
      <c r="D2306" t="s">
        <v>332</v>
      </c>
      <c r="E2306">
        <v>1</v>
      </c>
      <c r="F2306" t="s">
        <v>1246</v>
      </c>
      <c r="G2306" t="s">
        <v>272</v>
      </c>
      <c r="H2306" t="s">
        <v>306</v>
      </c>
      <c r="M2306" s="2">
        <v>6000</v>
      </c>
      <c r="N2306" s="2">
        <v>15000</v>
      </c>
      <c r="O2306" s="2">
        <f>IF(Tabla1[[#This Row],[Mov]]="VNT",Tabla1[[#This Row],[Sale]]-Tabla1[[#This Row],[Cost]],-Tabla1[[#This Row],[Cost]]*Tabla1[[#This Row],[Cant]])</f>
        <v>9000</v>
      </c>
      <c r="P2306" s="8">
        <f>IF(Tabla1[[#This Row],[Mov]]="VNT",-Tabla1[[#This Row],[Cant]],Tabla1[[#This Row],[Cant]])</f>
        <v>-1</v>
      </c>
      <c r="Q2306" s="8">
        <f>DAY(Tabla1[[#This Row],[Date]])</f>
        <v>21</v>
      </c>
      <c r="R2306" s="8">
        <f>MONTH(Tabla1[[#This Row],[Date]])</f>
        <v>8</v>
      </c>
      <c r="S2306" s="8">
        <f>YEAR(Tabla1[[#This Row],[Date]])</f>
        <v>2022</v>
      </c>
    </row>
    <row r="2307" spans="1:19" x14ac:dyDescent="0.2">
      <c r="A2307">
        <v>2306</v>
      </c>
      <c r="B2307" s="1">
        <v>44794</v>
      </c>
      <c r="C2307" t="s">
        <v>260</v>
      </c>
      <c r="D2307" t="s">
        <v>332</v>
      </c>
      <c r="E2307">
        <v>1</v>
      </c>
      <c r="F2307" t="s">
        <v>21</v>
      </c>
      <c r="G2307" t="s">
        <v>272</v>
      </c>
      <c r="H2307" t="s">
        <v>830</v>
      </c>
      <c r="M2307" s="2">
        <v>3500</v>
      </c>
      <c r="N2307" s="2">
        <v>12000</v>
      </c>
      <c r="O2307" s="2">
        <f>IF(Tabla1[[#This Row],[Mov]]="VNT",Tabla1[[#This Row],[Sale]]-Tabla1[[#This Row],[Cost]],-Tabla1[[#This Row],[Cost]]*Tabla1[[#This Row],[Cant]])</f>
        <v>8500</v>
      </c>
      <c r="P2307" s="8">
        <f>IF(Tabla1[[#This Row],[Mov]]="VNT",-Tabla1[[#This Row],[Cant]],Tabla1[[#This Row],[Cant]])</f>
        <v>-1</v>
      </c>
      <c r="Q2307" s="8">
        <f>DAY(Tabla1[[#This Row],[Date]])</f>
        <v>21</v>
      </c>
      <c r="R2307" s="8">
        <f>MONTH(Tabla1[[#This Row],[Date]])</f>
        <v>8</v>
      </c>
      <c r="S2307" s="8">
        <f>YEAR(Tabla1[[#This Row],[Date]])</f>
        <v>2022</v>
      </c>
    </row>
    <row r="2308" spans="1:19" x14ac:dyDescent="0.2">
      <c r="A2308">
        <v>2307</v>
      </c>
      <c r="B2308" s="1">
        <v>44794</v>
      </c>
      <c r="C2308" t="s">
        <v>260</v>
      </c>
      <c r="D2308" t="s">
        <v>332</v>
      </c>
      <c r="E2308">
        <v>1</v>
      </c>
      <c r="F2308" t="s">
        <v>21</v>
      </c>
      <c r="G2308" t="s">
        <v>272</v>
      </c>
      <c r="H2308" t="s">
        <v>1271</v>
      </c>
      <c r="I2308" t="s">
        <v>20</v>
      </c>
      <c r="M2308" s="2">
        <v>13000</v>
      </c>
      <c r="N2308" s="2">
        <v>24000</v>
      </c>
      <c r="O2308" s="2">
        <f>IF(Tabla1[[#This Row],[Mov]]="VNT",Tabla1[[#This Row],[Sale]]-Tabla1[[#This Row],[Cost]],-Tabla1[[#This Row],[Cost]]*Tabla1[[#This Row],[Cant]])</f>
        <v>11000</v>
      </c>
      <c r="P2308" s="8">
        <f>IF(Tabla1[[#This Row],[Mov]]="VNT",-Tabla1[[#This Row],[Cant]],Tabla1[[#This Row],[Cant]])</f>
        <v>-1</v>
      </c>
      <c r="Q2308" s="8">
        <f>DAY(Tabla1[[#This Row],[Date]])</f>
        <v>21</v>
      </c>
      <c r="R2308" s="8">
        <f>MONTH(Tabla1[[#This Row],[Date]])</f>
        <v>8</v>
      </c>
      <c r="S2308" s="8">
        <f>YEAR(Tabla1[[#This Row],[Date]])</f>
        <v>2022</v>
      </c>
    </row>
    <row r="2309" spans="1:19" x14ac:dyDescent="0.2">
      <c r="A2309">
        <v>2308</v>
      </c>
      <c r="B2309" s="1">
        <v>44794</v>
      </c>
      <c r="C2309" t="s">
        <v>260</v>
      </c>
      <c r="D2309" t="s">
        <v>332</v>
      </c>
      <c r="E2309">
        <v>1</v>
      </c>
      <c r="F2309" t="s">
        <v>21</v>
      </c>
      <c r="G2309" t="s">
        <v>272</v>
      </c>
      <c r="H2309" t="s">
        <v>830</v>
      </c>
      <c r="M2309" s="2">
        <v>3500</v>
      </c>
      <c r="N2309" s="2">
        <v>14000</v>
      </c>
      <c r="O2309" s="2">
        <f>IF(Tabla1[[#This Row],[Mov]]="VNT",Tabla1[[#This Row],[Sale]]-Tabla1[[#This Row],[Cost]],-Tabla1[[#This Row],[Cost]]*Tabla1[[#This Row],[Cant]])</f>
        <v>10500</v>
      </c>
      <c r="P2309" s="8">
        <f>IF(Tabla1[[#This Row],[Mov]]="VNT",-Tabla1[[#This Row],[Cant]],Tabla1[[#This Row],[Cant]])</f>
        <v>-1</v>
      </c>
      <c r="Q2309" s="8">
        <f>DAY(Tabla1[[#This Row],[Date]])</f>
        <v>21</v>
      </c>
      <c r="R2309" s="8">
        <f>MONTH(Tabla1[[#This Row],[Date]])</f>
        <v>8</v>
      </c>
      <c r="S2309" s="8">
        <f>YEAR(Tabla1[[#This Row],[Date]])</f>
        <v>2022</v>
      </c>
    </row>
    <row r="2310" spans="1:19" x14ac:dyDescent="0.2">
      <c r="A2310">
        <v>2309</v>
      </c>
      <c r="B2310" s="1">
        <v>44794</v>
      </c>
      <c r="C2310" t="s">
        <v>260</v>
      </c>
      <c r="D2310" t="s">
        <v>332</v>
      </c>
      <c r="E2310">
        <v>1</v>
      </c>
      <c r="F2310" t="s">
        <v>116</v>
      </c>
      <c r="G2310" t="s">
        <v>347</v>
      </c>
      <c r="H2310" t="s">
        <v>518</v>
      </c>
      <c r="M2310" s="2">
        <v>5610</v>
      </c>
      <c r="N2310" s="2">
        <v>6000</v>
      </c>
      <c r="O2310" s="2">
        <f>IF(Tabla1[[#This Row],[Mov]]="VNT",Tabla1[[#This Row],[Sale]]-Tabla1[[#This Row],[Cost]],-Tabla1[[#This Row],[Cost]]*Tabla1[[#This Row],[Cant]])</f>
        <v>390</v>
      </c>
      <c r="P2310" s="8">
        <f>IF(Tabla1[[#This Row],[Mov]]="VNT",-Tabla1[[#This Row],[Cant]],Tabla1[[#This Row],[Cant]])</f>
        <v>-1</v>
      </c>
      <c r="Q2310" s="8">
        <f>DAY(Tabla1[[#This Row],[Date]])</f>
        <v>21</v>
      </c>
      <c r="R2310" s="8">
        <f>MONTH(Tabla1[[#This Row],[Date]])</f>
        <v>8</v>
      </c>
      <c r="S2310" s="8">
        <f>YEAR(Tabla1[[#This Row],[Date]])</f>
        <v>2022</v>
      </c>
    </row>
    <row r="2311" spans="1:19" x14ac:dyDescent="0.2">
      <c r="A2311">
        <v>2310</v>
      </c>
      <c r="B2311" s="1">
        <v>44794</v>
      </c>
      <c r="C2311" t="s">
        <v>260</v>
      </c>
      <c r="D2311" t="s">
        <v>332</v>
      </c>
      <c r="E2311">
        <v>1</v>
      </c>
      <c r="F2311" t="s">
        <v>458</v>
      </c>
      <c r="G2311" t="s">
        <v>284</v>
      </c>
      <c r="H2311" t="s">
        <v>990</v>
      </c>
      <c r="M2311" s="2">
        <v>0</v>
      </c>
      <c r="N2311" s="2">
        <v>15000</v>
      </c>
      <c r="O2311" s="2">
        <f>IF(Tabla1[[#This Row],[Mov]]="VNT",Tabla1[[#This Row],[Sale]]-Tabla1[[#This Row],[Cost]],-Tabla1[[#This Row],[Cost]]*Tabla1[[#This Row],[Cant]])</f>
        <v>15000</v>
      </c>
      <c r="P2311" s="8">
        <f>IF(Tabla1[[#This Row],[Mov]]="VNT",-Tabla1[[#This Row],[Cant]],Tabla1[[#This Row],[Cant]])</f>
        <v>-1</v>
      </c>
      <c r="Q2311" s="8">
        <f>DAY(Tabla1[[#This Row],[Date]])</f>
        <v>21</v>
      </c>
      <c r="R2311" s="8">
        <f>MONTH(Tabla1[[#This Row],[Date]])</f>
        <v>8</v>
      </c>
      <c r="S2311" s="8">
        <f>YEAR(Tabla1[[#This Row],[Date]])</f>
        <v>2022</v>
      </c>
    </row>
    <row r="2312" spans="1:19" x14ac:dyDescent="0.2">
      <c r="A2312">
        <v>2311</v>
      </c>
      <c r="B2312" s="1">
        <v>44794</v>
      </c>
      <c r="C2312" t="s">
        <v>260</v>
      </c>
      <c r="D2312" t="s">
        <v>332</v>
      </c>
      <c r="E2312">
        <v>1</v>
      </c>
      <c r="F2312" t="s">
        <v>458</v>
      </c>
      <c r="G2312" t="s">
        <v>272</v>
      </c>
      <c r="H2312" t="s">
        <v>1276</v>
      </c>
      <c r="M2312" s="2">
        <v>0</v>
      </c>
      <c r="N2312" s="2">
        <v>15000</v>
      </c>
      <c r="O2312" s="2">
        <f>IF(Tabla1[[#This Row],[Mov]]="VNT",Tabla1[[#This Row],[Sale]]-Tabla1[[#This Row],[Cost]],-Tabla1[[#This Row],[Cost]]*Tabla1[[#This Row],[Cant]])</f>
        <v>15000</v>
      </c>
      <c r="P2312" s="8">
        <f>IF(Tabla1[[#This Row],[Mov]]="VNT",-Tabla1[[#This Row],[Cant]],Tabla1[[#This Row],[Cant]])</f>
        <v>-1</v>
      </c>
      <c r="Q2312" s="8">
        <f>DAY(Tabla1[[#This Row],[Date]])</f>
        <v>21</v>
      </c>
      <c r="R2312" s="8">
        <f>MONTH(Tabla1[[#This Row],[Date]])</f>
        <v>8</v>
      </c>
      <c r="S2312" s="8">
        <f>YEAR(Tabla1[[#This Row],[Date]])</f>
        <v>2022</v>
      </c>
    </row>
    <row r="2313" spans="1:19" x14ac:dyDescent="0.2">
      <c r="A2313">
        <v>2312</v>
      </c>
      <c r="B2313" s="1">
        <v>44795</v>
      </c>
      <c r="C2313" t="s">
        <v>260</v>
      </c>
      <c r="D2313" t="s">
        <v>332</v>
      </c>
      <c r="E2313">
        <v>1</v>
      </c>
      <c r="F2313" t="s">
        <v>15</v>
      </c>
      <c r="G2313" t="s">
        <v>998</v>
      </c>
      <c r="H2313" t="s">
        <v>1273</v>
      </c>
      <c r="M2313" s="2">
        <v>5500</v>
      </c>
      <c r="N2313" s="2">
        <v>14000</v>
      </c>
      <c r="O2313" s="2">
        <f>IF(Tabla1[[#This Row],[Mov]]="VNT",Tabla1[[#This Row],[Sale]]-Tabla1[[#This Row],[Cost]],-Tabla1[[#This Row],[Cost]]*Tabla1[[#This Row],[Cant]])</f>
        <v>8500</v>
      </c>
      <c r="P2313" s="8">
        <f>IF(Tabla1[[#This Row],[Mov]]="VNT",-Tabla1[[#This Row],[Cant]],Tabla1[[#This Row],[Cant]])</f>
        <v>-1</v>
      </c>
      <c r="Q2313" s="8">
        <f>DAY(Tabla1[[#This Row],[Date]])</f>
        <v>22</v>
      </c>
      <c r="R2313" s="8">
        <f>MONTH(Tabla1[[#This Row],[Date]])</f>
        <v>8</v>
      </c>
      <c r="S2313" s="8">
        <f>YEAR(Tabla1[[#This Row],[Date]])</f>
        <v>2022</v>
      </c>
    </row>
    <row r="2314" spans="1:19" x14ac:dyDescent="0.2">
      <c r="A2314">
        <v>2313</v>
      </c>
      <c r="B2314" s="1">
        <v>44795</v>
      </c>
      <c r="C2314" t="s">
        <v>260</v>
      </c>
      <c r="D2314" t="s">
        <v>341</v>
      </c>
      <c r="E2314">
        <v>1</v>
      </c>
      <c r="F2314" t="s">
        <v>628</v>
      </c>
      <c r="G2314" t="s">
        <v>465</v>
      </c>
      <c r="H2314" t="s">
        <v>1277</v>
      </c>
      <c r="M2314" s="2">
        <v>25000</v>
      </c>
      <c r="N2314" s="2">
        <v>35000</v>
      </c>
      <c r="O2314" s="2">
        <f>IF(Tabla1[[#This Row],[Mov]]="VNT",Tabla1[[#This Row],[Sale]]-Tabla1[[#This Row],[Cost]],-Tabla1[[#This Row],[Cost]]*Tabla1[[#This Row],[Cant]])</f>
        <v>10000</v>
      </c>
      <c r="P2314" s="8">
        <f>IF(Tabla1[[#This Row],[Mov]]="VNT",-Tabla1[[#This Row],[Cant]],Tabla1[[#This Row],[Cant]])</f>
        <v>-1</v>
      </c>
      <c r="Q2314" s="8">
        <f>DAY(Tabla1[[#This Row],[Date]])</f>
        <v>22</v>
      </c>
      <c r="R2314" s="8">
        <f>MONTH(Tabla1[[#This Row],[Date]])</f>
        <v>8</v>
      </c>
      <c r="S2314" s="8">
        <f>YEAR(Tabla1[[#This Row],[Date]])</f>
        <v>2022</v>
      </c>
    </row>
    <row r="2315" spans="1:19" x14ac:dyDescent="0.2">
      <c r="A2315">
        <v>2314</v>
      </c>
      <c r="B2315" s="1">
        <v>44795</v>
      </c>
      <c r="C2315" t="s">
        <v>260</v>
      </c>
      <c r="D2315" t="s">
        <v>332</v>
      </c>
      <c r="E2315">
        <v>1</v>
      </c>
      <c r="F2315" t="s">
        <v>224</v>
      </c>
      <c r="G2315" t="s">
        <v>534</v>
      </c>
      <c r="H2315" t="s">
        <v>536</v>
      </c>
      <c r="M2315" s="2">
        <v>10000</v>
      </c>
      <c r="N2315" s="2">
        <v>20000</v>
      </c>
      <c r="O2315" s="2">
        <f>IF(Tabla1[[#This Row],[Mov]]="VNT",Tabla1[[#This Row],[Sale]]-Tabla1[[#This Row],[Cost]],-Tabla1[[#This Row],[Cost]]*Tabla1[[#This Row],[Cant]])</f>
        <v>10000</v>
      </c>
      <c r="P2315" s="8">
        <f>IF(Tabla1[[#This Row],[Mov]]="VNT",-Tabla1[[#This Row],[Cant]],Tabla1[[#This Row],[Cant]])</f>
        <v>-1</v>
      </c>
      <c r="Q2315" s="8">
        <f>DAY(Tabla1[[#This Row],[Date]])</f>
        <v>22</v>
      </c>
      <c r="R2315" s="8">
        <f>MONTH(Tabla1[[#This Row],[Date]])</f>
        <v>8</v>
      </c>
      <c r="S2315" s="8">
        <f>YEAR(Tabla1[[#This Row],[Date]])</f>
        <v>2022</v>
      </c>
    </row>
    <row r="2316" spans="1:19" x14ac:dyDescent="0.2">
      <c r="A2316">
        <v>2315</v>
      </c>
      <c r="B2316" s="1">
        <v>44795</v>
      </c>
      <c r="C2316" t="s">
        <v>260</v>
      </c>
      <c r="D2316" t="s">
        <v>332</v>
      </c>
      <c r="E2316">
        <v>1</v>
      </c>
      <c r="F2316" t="s">
        <v>116</v>
      </c>
      <c r="G2316" t="s">
        <v>347</v>
      </c>
      <c r="H2316" t="s">
        <v>518</v>
      </c>
      <c r="M2316" s="2">
        <v>9350</v>
      </c>
      <c r="N2316" s="2">
        <v>10000</v>
      </c>
      <c r="O2316" s="2">
        <f>IF(Tabla1[[#This Row],[Mov]]="VNT",Tabla1[[#This Row],[Sale]]-Tabla1[[#This Row],[Cost]],-Tabla1[[#This Row],[Cost]]*Tabla1[[#This Row],[Cant]])</f>
        <v>650</v>
      </c>
      <c r="P2316" s="8">
        <f>IF(Tabla1[[#This Row],[Mov]]="VNT",-Tabla1[[#This Row],[Cant]],Tabla1[[#This Row],[Cant]])</f>
        <v>-1</v>
      </c>
      <c r="Q2316" s="8">
        <f>DAY(Tabla1[[#This Row],[Date]])</f>
        <v>22</v>
      </c>
      <c r="R2316" s="8">
        <f>MONTH(Tabla1[[#This Row],[Date]])</f>
        <v>8</v>
      </c>
      <c r="S2316" s="8">
        <f>YEAR(Tabla1[[#This Row],[Date]])</f>
        <v>2022</v>
      </c>
    </row>
    <row r="2317" spans="1:19" x14ac:dyDescent="0.2">
      <c r="A2317">
        <v>2316</v>
      </c>
      <c r="B2317" s="1">
        <v>44795</v>
      </c>
      <c r="C2317" t="s">
        <v>260</v>
      </c>
      <c r="D2317" t="s">
        <v>332</v>
      </c>
      <c r="E2317">
        <v>1</v>
      </c>
      <c r="F2317" t="s">
        <v>342</v>
      </c>
      <c r="G2317" t="s">
        <v>272</v>
      </c>
      <c r="H2317" t="s">
        <v>317</v>
      </c>
      <c r="M2317" s="2">
        <v>1000</v>
      </c>
      <c r="N2317" s="2">
        <v>10000</v>
      </c>
      <c r="O2317" s="2">
        <f>IF(Tabla1[[#This Row],[Mov]]="VNT",Tabla1[[#This Row],[Sale]]-Tabla1[[#This Row],[Cost]],-Tabla1[[#This Row],[Cost]]*Tabla1[[#This Row],[Cant]])</f>
        <v>9000</v>
      </c>
      <c r="P2317" s="8">
        <f>IF(Tabla1[[#This Row],[Mov]]="VNT",-Tabla1[[#This Row],[Cant]],Tabla1[[#This Row],[Cant]])</f>
        <v>-1</v>
      </c>
      <c r="Q2317" s="8">
        <f>DAY(Tabla1[[#This Row],[Date]])</f>
        <v>22</v>
      </c>
      <c r="R2317" s="8">
        <f>MONTH(Tabla1[[#This Row],[Date]])</f>
        <v>8</v>
      </c>
      <c r="S2317" s="8">
        <f>YEAR(Tabla1[[#This Row],[Date]])</f>
        <v>2022</v>
      </c>
    </row>
    <row r="2318" spans="1:19" x14ac:dyDescent="0.2">
      <c r="A2318">
        <v>2317</v>
      </c>
      <c r="B2318" s="1">
        <v>44795</v>
      </c>
      <c r="C2318" t="s">
        <v>260</v>
      </c>
      <c r="D2318" t="s">
        <v>332</v>
      </c>
      <c r="E2318">
        <v>1</v>
      </c>
      <c r="F2318" t="s">
        <v>458</v>
      </c>
      <c r="G2318" t="s">
        <v>272</v>
      </c>
      <c r="H2318" t="s">
        <v>1274</v>
      </c>
      <c r="L2318" t="s">
        <v>1272</v>
      </c>
      <c r="M2318" s="2">
        <v>0</v>
      </c>
      <c r="N2318" s="2">
        <v>60000</v>
      </c>
      <c r="O2318" s="2">
        <f>IF(Tabla1[[#This Row],[Mov]]="VNT",Tabla1[[#This Row],[Sale]]-Tabla1[[#This Row],[Cost]],-Tabla1[[#This Row],[Cost]]*Tabla1[[#This Row],[Cant]])</f>
        <v>60000</v>
      </c>
      <c r="P2318" s="8">
        <f>IF(Tabla1[[#This Row],[Mov]]="VNT",-Tabla1[[#This Row],[Cant]],Tabla1[[#This Row],[Cant]])</f>
        <v>-1</v>
      </c>
      <c r="Q2318" s="8">
        <f>DAY(Tabla1[[#This Row],[Date]])</f>
        <v>22</v>
      </c>
      <c r="R2318" s="8">
        <f>MONTH(Tabla1[[#This Row],[Date]])</f>
        <v>8</v>
      </c>
      <c r="S2318" s="8">
        <f>YEAR(Tabla1[[#This Row],[Date]])</f>
        <v>2022</v>
      </c>
    </row>
    <row r="2319" spans="1:19" x14ac:dyDescent="0.2">
      <c r="A2319">
        <v>2318</v>
      </c>
      <c r="B2319" s="1">
        <v>44795</v>
      </c>
      <c r="C2319" t="s">
        <v>260</v>
      </c>
      <c r="D2319" t="s">
        <v>332</v>
      </c>
      <c r="E2319">
        <v>1</v>
      </c>
      <c r="F2319" t="s">
        <v>225</v>
      </c>
      <c r="G2319" t="s">
        <v>272</v>
      </c>
      <c r="H2319" t="s">
        <v>841</v>
      </c>
      <c r="M2319" s="2">
        <v>1100</v>
      </c>
      <c r="N2319" s="2">
        <v>5000</v>
      </c>
      <c r="O2319" s="2">
        <f>IF(Tabla1[[#This Row],[Mov]]="VNT",Tabla1[[#This Row],[Sale]]-Tabla1[[#This Row],[Cost]],-Tabla1[[#This Row],[Cost]]*Tabla1[[#This Row],[Cant]])</f>
        <v>3900</v>
      </c>
      <c r="P2319" s="8">
        <f>IF(Tabla1[[#This Row],[Mov]]="VNT",-Tabla1[[#This Row],[Cant]],Tabla1[[#This Row],[Cant]])</f>
        <v>-1</v>
      </c>
      <c r="Q2319" s="8">
        <f>DAY(Tabla1[[#This Row],[Date]])</f>
        <v>22</v>
      </c>
      <c r="R2319" s="8">
        <f>MONTH(Tabla1[[#This Row],[Date]])</f>
        <v>8</v>
      </c>
      <c r="S2319" s="8">
        <f>YEAR(Tabla1[[#This Row],[Date]])</f>
        <v>2022</v>
      </c>
    </row>
    <row r="2320" spans="1:19" x14ac:dyDescent="0.2">
      <c r="A2320">
        <v>2319</v>
      </c>
      <c r="B2320" s="1">
        <v>44795</v>
      </c>
      <c r="C2320" t="s">
        <v>260</v>
      </c>
      <c r="D2320" t="s">
        <v>332</v>
      </c>
      <c r="E2320">
        <v>1</v>
      </c>
      <c r="F2320" t="s">
        <v>225</v>
      </c>
      <c r="G2320" t="s">
        <v>263</v>
      </c>
      <c r="H2320" t="s">
        <v>667</v>
      </c>
      <c r="M2320" s="2">
        <v>1100</v>
      </c>
      <c r="N2320" s="2">
        <v>5000</v>
      </c>
      <c r="O2320" s="2">
        <f>IF(Tabla1[[#This Row],[Mov]]="VNT",Tabla1[[#This Row],[Sale]]-Tabla1[[#This Row],[Cost]],-Tabla1[[#This Row],[Cost]]*Tabla1[[#This Row],[Cant]])</f>
        <v>3900</v>
      </c>
      <c r="P2320" s="8">
        <f>IF(Tabla1[[#This Row],[Mov]]="VNT",-Tabla1[[#This Row],[Cant]],Tabla1[[#This Row],[Cant]])</f>
        <v>-1</v>
      </c>
      <c r="Q2320" s="8">
        <f>DAY(Tabla1[[#This Row],[Date]])</f>
        <v>22</v>
      </c>
      <c r="R2320" s="8">
        <f>MONTH(Tabla1[[#This Row],[Date]])</f>
        <v>8</v>
      </c>
      <c r="S2320" s="8">
        <f>YEAR(Tabla1[[#This Row],[Date]])</f>
        <v>2022</v>
      </c>
    </row>
    <row r="2321" spans="1:19" x14ac:dyDescent="0.2">
      <c r="A2321">
        <v>2320</v>
      </c>
      <c r="B2321" s="1">
        <v>44795</v>
      </c>
      <c r="C2321" t="s">
        <v>260</v>
      </c>
      <c r="D2321" t="s">
        <v>332</v>
      </c>
      <c r="E2321">
        <v>1</v>
      </c>
      <c r="F2321" t="s">
        <v>21</v>
      </c>
      <c r="G2321" t="s">
        <v>266</v>
      </c>
      <c r="H2321" t="s">
        <v>1275</v>
      </c>
      <c r="M2321" s="2">
        <v>3000</v>
      </c>
      <c r="N2321" s="2">
        <v>5000</v>
      </c>
      <c r="O2321" s="2">
        <f>IF(Tabla1[[#This Row],[Mov]]="VNT",Tabla1[[#This Row],[Sale]]-Tabla1[[#This Row],[Cost]],-Tabla1[[#This Row],[Cost]]*Tabla1[[#This Row],[Cant]])</f>
        <v>2000</v>
      </c>
      <c r="P2321" s="8">
        <f>IF(Tabla1[[#This Row],[Mov]]="VNT",-Tabla1[[#This Row],[Cant]],Tabla1[[#This Row],[Cant]])</f>
        <v>-1</v>
      </c>
      <c r="Q2321" s="8">
        <f>DAY(Tabla1[[#This Row],[Date]])</f>
        <v>22</v>
      </c>
      <c r="R2321" s="8">
        <f>MONTH(Tabla1[[#This Row],[Date]])</f>
        <v>8</v>
      </c>
      <c r="S2321" s="8">
        <f>YEAR(Tabla1[[#This Row],[Date]])</f>
        <v>2022</v>
      </c>
    </row>
    <row r="2322" spans="1:19" x14ac:dyDescent="0.2">
      <c r="A2322">
        <v>2321</v>
      </c>
      <c r="B2322" s="1">
        <v>44795</v>
      </c>
      <c r="C2322" t="s">
        <v>260</v>
      </c>
      <c r="D2322" t="s">
        <v>332</v>
      </c>
      <c r="E2322">
        <v>1</v>
      </c>
      <c r="F2322" t="s">
        <v>26</v>
      </c>
      <c r="G2322" t="s">
        <v>272</v>
      </c>
      <c r="H2322" t="s">
        <v>684</v>
      </c>
      <c r="M2322" s="2">
        <v>17000</v>
      </c>
      <c r="N2322" s="2">
        <v>40000</v>
      </c>
      <c r="O2322" s="2">
        <f>IF(Tabla1[[#This Row],[Mov]]="VNT",Tabla1[[#This Row],[Sale]]-Tabla1[[#This Row],[Cost]],-Tabla1[[#This Row],[Cost]]*Tabla1[[#This Row],[Cant]])</f>
        <v>23000</v>
      </c>
      <c r="P2322" s="8">
        <f>IF(Tabla1[[#This Row],[Mov]]="VNT",-Tabla1[[#This Row],[Cant]],Tabla1[[#This Row],[Cant]])</f>
        <v>-1</v>
      </c>
      <c r="Q2322" s="8">
        <f>DAY(Tabla1[[#This Row],[Date]])</f>
        <v>22</v>
      </c>
      <c r="R2322" s="8">
        <f>MONTH(Tabla1[[#This Row],[Date]])</f>
        <v>8</v>
      </c>
      <c r="S2322" s="8">
        <f>YEAR(Tabla1[[#This Row],[Date]])</f>
        <v>2022</v>
      </c>
    </row>
    <row r="2323" spans="1:19" x14ac:dyDescent="0.2">
      <c r="A2323">
        <v>2322</v>
      </c>
      <c r="B2323" s="1">
        <v>44795</v>
      </c>
      <c r="C2323" t="s">
        <v>260</v>
      </c>
      <c r="D2323" t="s">
        <v>332</v>
      </c>
      <c r="E2323">
        <v>1</v>
      </c>
      <c r="F2323" t="s">
        <v>116</v>
      </c>
      <c r="G2323" t="s">
        <v>382</v>
      </c>
      <c r="H2323" t="s">
        <v>514</v>
      </c>
      <c r="M2323" s="2">
        <v>2805</v>
      </c>
      <c r="N2323" s="2">
        <v>3000</v>
      </c>
      <c r="O2323" s="2">
        <f>IF(Tabla1[[#This Row],[Mov]]="VNT",Tabla1[[#This Row],[Sale]]-Tabla1[[#This Row],[Cost]],-Tabla1[[#This Row],[Cost]]*Tabla1[[#This Row],[Cant]])</f>
        <v>195</v>
      </c>
      <c r="P2323" s="8">
        <f>IF(Tabla1[[#This Row],[Mov]]="VNT",-Tabla1[[#This Row],[Cant]],Tabla1[[#This Row],[Cant]])</f>
        <v>-1</v>
      </c>
      <c r="Q2323" s="8">
        <f>DAY(Tabla1[[#This Row],[Date]])</f>
        <v>22</v>
      </c>
      <c r="R2323" s="8">
        <f>MONTH(Tabla1[[#This Row],[Date]])</f>
        <v>8</v>
      </c>
      <c r="S2323" s="8">
        <f>YEAR(Tabla1[[#This Row],[Date]])</f>
        <v>2022</v>
      </c>
    </row>
    <row r="2324" spans="1:19" x14ac:dyDescent="0.2">
      <c r="A2324">
        <v>2323</v>
      </c>
      <c r="B2324" s="1">
        <v>44795</v>
      </c>
      <c r="C2324" t="s">
        <v>260</v>
      </c>
      <c r="D2324" t="s">
        <v>332</v>
      </c>
      <c r="E2324">
        <v>1</v>
      </c>
      <c r="F2324" t="s">
        <v>15</v>
      </c>
      <c r="G2324" t="s">
        <v>385</v>
      </c>
      <c r="H2324" t="s">
        <v>20</v>
      </c>
      <c r="M2324" s="2">
        <v>4700</v>
      </c>
      <c r="N2324" s="2">
        <v>10000</v>
      </c>
      <c r="O2324" s="2">
        <f>IF(Tabla1[[#This Row],[Mov]]="VNT",Tabla1[[#This Row],[Sale]]-Tabla1[[#This Row],[Cost]],-Tabla1[[#This Row],[Cost]]*Tabla1[[#This Row],[Cant]])</f>
        <v>5300</v>
      </c>
      <c r="P2324" s="8">
        <f>IF(Tabla1[[#This Row],[Mov]]="VNT",-Tabla1[[#This Row],[Cant]],Tabla1[[#This Row],[Cant]])</f>
        <v>-1</v>
      </c>
      <c r="Q2324" s="8">
        <f>DAY(Tabla1[[#This Row],[Date]])</f>
        <v>22</v>
      </c>
      <c r="R2324" s="8">
        <f>MONTH(Tabla1[[#This Row],[Date]])</f>
        <v>8</v>
      </c>
      <c r="S2324" s="8">
        <f>YEAR(Tabla1[[#This Row],[Date]])</f>
        <v>2022</v>
      </c>
    </row>
    <row r="2325" spans="1:19" x14ac:dyDescent="0.2">
      <c r="A2325">
        <v>2324</v>
      </c>
      <c r="B2325" s="1">
        <v>44795</v>
      </c>
      <c r="C2325" t="s">
        <v>260</v>
      </c>
      <c r="D2325" t="s">
        <v>332</v>
      </c>
      <c r="E2325">
        <v>1</v>
      </c>
      <c r="F2325" t="s">
        <v>26</v>
      </c>
      <c r="G2325" t="s">
        <v>264</v>
      </c>
      <c r="H2325" t="s">
        <v>16</v>
      </c>
      <c r="M2325" s="2">
        <v>8500</v>
      </c>
      <c r="N2325" s="2">
        <v>20000</v>
      </c>
      <c r="O2325" s="2">
        <f>IF(Tabla1[[#This Row],[Mov]]="VNT",Tabla1[[#This Row],[Sale]]-Tabla1[[#This Row],[Cost]],-Tabla1[[#This Row],[Cost]]*Tabla1[[#This Row],[Cant]])</f>
        <v>11500</v>
      </c>
      <c r="P2325" s="8">
        <f>IF(Tabla1[[#This Row],[Mov]]="VNT",-Tabla1[[#This Row],[Cant]],Tabla1[[#This Row],[Cant]])</f>
        <v>-1</v>
      </c>
      <c r="Q2325" s="8">
        <f>DAY(Tabla1[[#This Row],[Date]])</f>
        <v>22</v>
      </c>
      <c r="R2325" s="8">
        <f>MONTH(Tabla1[[#This Row],[Date]])</f>
        <v>8</v>
      </c>
      <c r="S2325" s="8">
        <f>YEAR(Tabla1[[#This Row],[Date]])</f>
        <v>2022</v>
      </c>
    </row>
    <row r="2326" spans="1:19" x14ac:dyDescent="0.2">
      <c r="A2326">
        <v>2325</v>
      </c>
      <c r="B2326" s="1">
        <v>44795</v>
      </c>
      <c r="C2326" t="s">
        <v>260</v>
      </c>
      <c r="D2326" t="s">
        <v>332</v>
      </c>
      <c r="E2326">
        <v>1</v>
      </c>
      <c r="F2326" t="s">
        <v>532</v>
      </c>
      <c r="G2326" t="s">
        <v>273</v>
      </c>
      <c r="H2326" t="s">
        <v>733</v>
      </c>
      <c r="J2326" t="s">
        <v>17</v>
      </c>
      <c r="M2326" s="2">
        <v>19000</v>
      </c>
      <c r="N2326" s="2">
        <v>35000</v>
      </c>
      <c r="O2326" s="2">
        <f>IF(Tabla1[[#This Row],[Mov]]="VNT",Tabla1[[#This Row],[Sale]]-Tabla1[[#This Row],[Cost]],-Tabla1[[#This Row],[Cost]]*Tabla1[[#This Row],[Cant]])</f>
        <v>16000</v>
      </c>
      <c r="P2326" s="8">
        <f>IF(Tabla1[[#This Row],[Mov]]="VNT",-Tabla1[[#This Row],[Cant]],Tabla1[[#This Row],[Cant]])</f>
        <v>-1</v>
      </c>
      <c r="Q2326" s="8">
        <f>DAY(Tabla1[[#This Row],[Date]])</f>
        <v>22</v>
      </c>
      <c r="R2326" s="8">
        <f>MONTH(Tabla1[[#This Row],[Date]])</f>
        <v>8</v>
      </c>
      <c r="S2326" s="8">
        <f>YEAR(Tabla1[[#This Row],[Date]])</f>
        <v>2022</v>
      </c>
    </row>
    <row r="2327" spans="1:19" x14ac:dyDescent="0.2">
      <c r="A2327">
        <v>2326</v>
      </c>
      <c r="B2327" s="1">
        <v>44795</v>
      </c>
      <c r="C2327" t="s">
        <v>260</v>
      </c>
      <c r="D2327" t="s">
        <v>332</v>
      </c>
      <c r="E2327">
        <v>1</v>
      </c>
      <c r="F2327" t="s">
        <v>342</v>
      </c>
      <c r="G2327" t="s">
        <v>272</v>
      </c>
      <c r="H2327" t="s">
        <v>1241</v>
      </c>
      <c r="M2327" s="2">
        <v>1000</v>
      </c>
      <c r="N2327" s="2">
        <v>10000</v>
      </c>
      <c r="O2327" s="2">
        <f>IF(Tabla1[[#This Row],[Mov]]="VNT",Tabla1[[#This Row],[Sale]]-Tabla1[[#This Row],[Cost]],-Tabla1[[#This Row],[Cost]]*Tabla1[[#This Row],[Cant]])</f>
        <v>9000</v>
      </c>
      <c r="P2327" s="8">
        <f>IF(Tabla1[[#This Row],[Mov]]="VNT",-Tabla1[[#This Row],[Cant]],Tabla1[[#This Row],[Cant]])</f>
        <v>-1</v>
      </c>
      <c r="Q2327" s="8">
        <f>DAY(Tabla1[[#This Row],[Date]])</f>
        <v>22</v>
      </c>
      <c r="R2327" s="8">
        <f>MONTH(Tabla1[[#This Row],[Date]])</f>
        <v>8</v>
      </c>
      <c r="S2327" s="8">
        <f>YEAR(Tabla1[[#This Row],[Date]])</f>
        <v>2022</v>
      </c>
    </row>
    <row r="2328" spans="1:19" x14ac:dyDescent="0.2">
      <c r="A2328">
        <v>2327</v>
      </c>
      <c r="B2328" s="1">
        <v>44795</v>
      </c>
      <c r="C2328" t="s">
        <v>260</v>
      </c>
      <c r="D2328" t="s">
        <v>332</v>
      </c>
      <c r="E2328">
        <v>1</v>
      </c>
      <c r="F2328" t="s">
        <v>224</v>
      </c>
      <c r="G2328" t="s">
        <v>272</v>
      </c>
      <c r="H2328" t="s">
        <v>395</v>
      </c>
      <c r="M2328" s="2">
        <v>9500</v>
      </c>
      <c r="N2328" s="2">
        <v>20000</v>
      </c>
      <c r="O2328" s="2">
        <f>IF(Tabla1[[#This Row],[Mov]]="VNT",Tabla1[[#This Row],[Sale]]-Tabla1[[#This Row],[Cost]],-Tabla1[[#This Row],[Cost]]*Tabla1[[#This Row],[Cant]])</f>
        <v>10500</v>
      </c>
      <c r="P2328" s="8">
        <f>IF(Tabla1[[#This Row],[Mov]]="VNT",-Tabla1[[#This Row],[Cant]],Tabla1[[#This Row],[Cant]])</f>
        <v>-1</v>
      </c>
      <c r="Q2328" s="8">
        <f>DAY(Tabla1[[#This Row],[Date]])</f>
        <v>22</v>
      </c>
      <c r="R2328" s="8">
        <f>MONTH(Tabla1[[#This Row],[Date]])</f>
        <v>8</v>
      </c>
      <c r="S2328" s="8">
        <f>YEAR(Tabla1[[#This Row],[Date]])</f>
        <v>2022</v>
      </c>
    </row>
    <row r="2329" spans="1:19" x14ac:dyDescent="0.2">
      <c r="A2329">
        <v>2328</v>
      </c>
      <c r="B2329" s="1">
        <v>44795</v>
      </c>
      <c r="C2329" t="s">
        <v>260</v>
      </c>
      <c r="D2329" t="s">
        <v>332</v>
      </c>
      <c r="E2329">
        <v>1</v>
      </c>
      <c r="F2329" t="s">
        <v>532</v>
      </c>
      <c r="G2329" t="s">
        <v>263</v>
      </c>
      <c r="H2329" t="s">
        <v>557</v>
      </c>
      <c r="M2329" s="2">
        <v>40000</v>
      </c>
      <c r="N2329" s="2">
        <v>65000</v>
      </c>
      <c r="O2329" s="2">
        <f>IF(Tabla1[[#This Row],[Mov]]="VNT",Tabla1[[#This Row],[Sale]]-Tabla1[[#This Row],[Cost]],-Tabla1[[#This Row],[Cost]]*Tabla1[[#This Row],[Cant]])</f>
        <v>25000</v>
      </c>
      <c r="P2329" s="8">
        <f>IF(Tabla1[[#This Row],[Mov]]="VNT",-Tabla1[[#This Row],[Cant]],Tabla1[[#This Row],[Cant]])</f>
        <v>-1</v>
      </c>
      <c r="Q2329" s="8">
        <f>DAY(Tabla1[[#This Row],[Date]])</f>
        <v>22</v>
      </c>
      <c r="R2329" s="8">
        <f>MONTH(Tabla1[[#This Row],[Date]])</f>
        <v>8</v>
      </c>
      <c r="S2329" s="8">
        <f>YEAR(Tabla1[[#This Row],[Date]])</f>
        <v>2022</v>
      </c>
    </row>
    <row r="2330" spans="1:19" x14ac:dyDescent="0.2">
      <c r="A2330">
        <v>2329</v>
      </c>
      <c r="B2330" s="1">
        <v>44795</v>
      </c>
      <c r="C2330" t="s">
        <v>260</v>
      </c>
      <c r="D2330" t="s">
        <v>332</v>
      </c>
      <c r="E2330">
        <v>1</v>
      </c>
      <c r="F2330" t="s">
        <v>455</v>
      </c>
      <c r="G2330" t="s">
        <v>600</v>
      </c>
      <c r="H2330" t="s">
        <v>601</v>
      </c>
      <c r="M2330" s="2">
        <v>1000</v>
      </c>
      <c r="N2330" s="2">
        <v>3000</v>
      </c>
      <c r="O2330" s="2">
        <f>IF(Tabla1[[#This Row],[Mov]]="VNT",Tabla1[[#This Row],[Sale]]-Tabla1[[#This Row],[Cost]],-Tabla1[[#This Row],[Cost]]*Tabla1[[#This Row],[Cant]])</f>
        <v>2000</v>
      </c>
      <c r="P2330" s="8">
        <f>IF(Tabla1[[#This Row],[Mov]]="VNT",-Tabla1[[#This Row],[Cant]],Tabla1[[#This Row],[Cant]])</f>
        <v>-1</v>
      </c>
      <c r="Q2330" s="8">
        <f>DAY(Tabla1[[#This Row],[Date]])</f>
        <v>22</v>
      </c>
      <c r="R2330" s="8">
        <f>MONTH(Tabla1[[#This Row],[Date]])</f>
        <v>8</v>
      </c>
      <c r="S2330" s="8">
        <f>YEAR(Tabla1[[#This Row],[Date]])</f>
        <v>2022</v>
      </c>
    </row>
    <row r="2331" spans="1:19" x14ac:dyDescent="0.2">
      <c r="A2331">
        <v>2330</v>
      </c>
      <c r="B2331" s="1">
        <v>44795</v>
      </c>
      <c r="C2331" t="s">
        <v>260</v>
      </c>
      <c r="D2331" t="s">
        <v>332</v>
      </c>
      <c r="E2331">
        <v>1</v>
      </c>
      <c r="F2331" t="s">
        <v>455</v>
      </c>
      <c r="G2331" t="s">
        <v>347</v>
      </c>
      <c r="H2331" t="s">
        <v>456</v>
      </c>
      <c r="M2331" s="2">
        <v>1000</v>
      </c>
      <c r="N2331" s="2">
        <v>3000</v>
      </c>
      <c r="O2331" s="2">
        <f>IF(Tabla1[[#This Row],[Mov]]="VNT",Tabla1[[#This Row],[Sale]]-Tabla1[[#This Row],[Cost]],-Tabla1[[#This Row],[Cost]]*Tabla1[[#This Row],[Cant]])</f>
        <v>2000</v>
      </c>
      <c r="P2331" s="8">
        <f>IF(Tabla1[[#This Row],[Mov]]="VNT",-Tabla1[[#This Row],[Cant]],Tabla1[[#This Row],[Cant]])</f>
        <v>-1</v>
      </c>
      <c r="Q2331" s="8">
        <f>DAY(Tabla1[[#This Row],[Date]])</f>
        <v>22</v>
      </c>
      <c r="R2331" s="8">
        <f>MONTH(Tabla1[[#This Row],[Date]])</f>
        <v>8</v>
      </c>
      <c r="S2331" s="8">
        <f>YEAR(Tabla1[[#This Row],[Date]])</f>
        <v>2022</v>
      </c>
    </row>
    <row r="2332" spans="1:19" x14ac:dyDescent="0.2">
      <c r="A2332">
        <v>2331</v>
      </c>
      <c r="B2332" s="1">
        <v>44795</v>
      </c>
      <c r="C2332" t="s">
        <v>260</v>
      </c>
      <c r="D2332" t="s">
        <v>332</v>
      </c>
      <c r="E2332">
        <v>1</v>
      </c>
      <c r="F2332" t="s">
        <v>116</v>
      </c>
      <c r="G2332" t="s">
        <v>347</v>
      </c>
      <c r="H2332" t="s">
        <v>518</v>
      </c>
      <c r="M2332" s="2">
        <v>5610</v>
      </c>
      <c r="N2332" s="2">
        <v>6000</v>
      </c>
      <c r="O2332" s="2">
        <f>IF(Tabla1[[#This Row],[Mov]]="VNT",Tabla1[[#This Row],[Sale]]-Tabla1[[#This Row],[Cost]],-Tabla1[[#This Row],[Cost]]*Tabla1[[#This Row],[Cant]])</f>
        <v>390</v>
      </c>
      <c r="P2332" s="8">
        <f>IF(Tabla1[[#This Row],[Mov]]="VNT",-Tabla1[[#This Row],[Cant]],Tabla1[[#This Row],[Cant]])</f>
        <v>-1</v>
      </c>
      <c r="Q2332" s="8">
        <f>DAY(Tabla1[[#This Row],[Date]])</f>
        <v>22</v>
      </c>
      <c r="R2332" s="8">
        <f>MONTH(Tabla1[[#This Row],[Date]])</f>
        <v>8</v>
      </c>
      <c r="S2332" s="8">
        <f>YEAR(Tabla1[[#This Row],[Date]])</f>
        <v>2022</v>
      </c>
    </row>
    <row r="2333" spans="1:19" x14ac:dyDescent="0.2">
      <c r="A2333">
        <v>2332</v>
      </c>
      <c r="B2333" s="1">
        <v>44795</v>
      </c>
      <c r="C2333" t="s">
        <v>260</v>
      </c>
      <c r="D2333" t="s">
        <v>332</v>
      </c>
      <c r="E2333">
        <v>1</v>
      </c>
      <c r="F2333" t="s">
        <v>455</v>
      </c>
      <c r="G2333" t="s">
        <v>382</v>
      </c>
      <c r="H2333" t="s">
        <v>509</v>
      </c>
      <c r="M2333" s="2">
        <v>1000</v>
      </c>
      <c r="N2333" s="2">
        <v>3000</v>
      </c>
      <c r="O2333" s="2">
        <f>IF(Tabla1[[#This Row],[Mov]]="VNT",Tabla1[[#This Row],[Sale]]-Tabla1[[#This Row],[Cost]],-Tabla1[[#This Row],[Cost]]*Tabla1[[#This Row],[Cant]])</f>
        <v>2000</v>
      </c>
      <c r="P2333" s="8">
        <f>IF(Tabla1[[#This Row],[Mov]]="VNT",-Tabla1[[#This Row],[Cant]],Tabla1[[#This Row],[Cant]])</f>
        <v>-1</v>
      </c>
      <c r="Q2333" s="8">
        <f>DAY(Tabla1[[#This Row],[Date]])</f>
        <v>22</v>
      </c>
      <c r="R2333" s="8">
        <f>MONTH(Tabla1[[#This Row],[Date]])</f>
        <v>8</v>
      </c>
      <c r="S2333" s="8">
        <f>YEAR(Tabla1[[#This Row],[Date]])</f>
        <v>2022</v>
      </c>
    </row>
    <row r="2334" spans="1:19" x14ac:dyDescent="0.2">
      <c r="A2334">
        <v>2333</v>
      </c>
      <c r="B2334" s="1">
        <v>44795</v>
      </c>
      <c r="C2334" t="s">
        <v>260</v>
      </c>
      <c r="D2334" t="s">
        <v>332</v>
      </c>
      <c r="E2334">
        <v>1</v>
      </c>
      <c r="F2334" t="s">
        <v>15</v>
      </c>
      <c r="G2334" t="s">
        <v>385</v>
      </c>
      <c r="H2334" t="s">
        <v>20</v>
      </c>
      <c r="M2334" s="2">
        <v>4700</v>
      </c>
      <c r="N2334" s="2">
        <v>10000</v>
      </c>
      <c r="O2334" s="2">
        <f>IF(Tabla1[[#This Row],[Mov]]="VNT",Tabla1[[#This Row],[Sale]]-Tabla1[[#This Row],[Cost]],-Tabla1[[#This Row],[Cost]]*Tabla1[[#This Row],[Cant]])</f>
        <v>5300</v>
      </c>
      <c r="P2334" s="8">
        <f>IF(Tabla1[[#This Row],[Mov]]="VNT",-Tabla1[[#This Row],[Cant]],Tabla1[[#This Row],[Cant]])</f>
        <v>-1</v>
      </c>
      <c r="Q2334" s="8">
        <f>DAY(Tabla1[[#This Row],[Date]])</f>
        <v>22</v>
      </c>
      <c r="R2334" s="8">
        <f>MONTH(Tabla1[[#This Row],[Date]])</f>
        <v>8</v>
      </c>
      <c r="S2334" s="8">
        <f>YEAR(Tabla1[[#This Row],[Date]])</f>
        <v>2022</v>
      </c>
    </row>
    <row r="2335" spans="1:19" x14ac:dyDescent="0.2">
      <c r="A2335">
        <v>2334</v>
      </c>
      <c r="B2335" s="1">
        <v>44796</v>
      </c>
      <c r="C2335" t="s">
        <v>260</v>
      </c>
      <c r="D2335" t="s">
        <v>332</v>
      </c>
      <c r="E2335">
        <v>1</v>
      </c>
      <c r="F2335" t="s">
        <v>224</v>
      </c>
      <c r="G2335" t="s">
        <v>272</v>
      </c>
      <c r="H2335" t="s">
        <v>807</v>
      </c>
      <c r="M2335" s="2">
        <v>8500</v>
      </c>
      <c r="N2335" s="2">
        <v>20000</v>
      </c>
      <c r="O2335" s="2">
        <f>IF(Tabla1[[#This Row],[Mov]]="VNT",Tabla1[[#This Row],[Sale]]-Tabla1[[#This Row],[Cost]],-Tabla1[[#This Row],[Cost]]*Tabla1[[#This Row],[Cant]])</f>
        <v>11500</v>
      </c>
      <c r="P2335" s="8">
        <f>IF(Tabla1[[#This Row],[Mov]]="VNT",-Tabla1[[#This Row],[Cant]],Tabla1[[#This Row],[Cant]])</f>
        <v>-1</v>
      </c>
      <c r="Q2335" s="8">
        <f>DAY(Tabla1[[#This Row],[Date]])</f>
        <v>23</v>
      </c>
      <c r="R2335" s="8">
        <f>MONTH(Tabla1[[#This Row],[Date]])</f>
        <v>8</v>
      </c>
      <c r="S2335" s="8">
        <f>YEAR(Tabla1[[#This Row],[Date]])</f>
        <v>2022</v>
      </c>
    </row>
    <row r="2336" spans="1:19" x14ac:dyDescent="0.2">
      <c r="A2336">
        <v>2335</v>
      </c>
      <c r="B2336" s="1">
        <v>44796</v>
      </c>
      <c r="C2336" t="s">
        <v>260</v>
      </c>
      <c r="D2336" t="s">
        <v>1278</v>
      </c>
      <c r="E2336">
        <v>1</v>
      </c>
      <c r="F2336" t="s">
        <v>342</v>
      </c>
      <c r="G2336" t="s">
        <v>273</v>
      </c>
      <c r="H2336" t="s">
        <v>1279</v>
      </c>
      <c r="M2336" s="2">
        <v>1000</v>
      </c>
      <c r="N2336" s="2">
        <v>10000</v>
      </c>
      <c r="O2336" s="2">
        <f>IF(Tabla1[[#This Row],[Mov]]="VNT",Tabla1[[#This Row],[Sale]]-Tabla1[[#This Row],[Cost]],-Tabla1[[#This Row],[Cost]]*Tabla1[[#This Row],[Cant]])</f>
        <v>9000</v>
      </c>
      <c r="P2336" s="8">
        <f>IF(Tabla1[[#This Row],[Mov]]="VNT",-Tabla1[[#This Row],[Cant]],Tabla1[[#This Row],[Cant]])</f>
        <v>-1</v>
      </c>
      <c r="Q2336" s="8">
        <f>DAY(Tabla1[[#This Row],[Date]])</f>
        <v>23</v>
      </c>
      <c r="R2336" s="8">
        <f>MONTH(Tabla1[[#This Row],[Date]])</f>
        <v>8</v>
      </c>
      <c r="S2336" s="8">
        <f>YEAR(Tabla1[[#This Row],[Date]])</f>
        <v>2022</v>
      </c>
    </row>
    <row r="2337" spans="1:19" x14ac:dyDescent="0.2">
      <c r="A2337">
        <v>2336</v>
      </c>
      <c r="B2337" s="1">
        <v>44791</v>
      </c>
      <c r="C2337" t="s">
        <v>261</v>
      </c>
      <c r="D2337" t="s">
        <v>339</v>
      </c>
      <c r="E2337">
        <v>35</v>
      </c>
      <c r="F2337" t="s">
        <v>225</v>
      </c>
      <c r="G2337" t="s">
        <v>589</v>
      </c>
      <c r="H2337" t="s">
        <v>1173</v>
      </c>
      <c r="M2337" s="2">
        <v>1200</v>
      </c>
      <c r="N2337" s="2">
        <v>10000</v>
      </c>
      <c r="O2337" s="2">
        <f>IF(Tabla1[[#This Row],[Mov]]="VNT",Tabla1[[#This Row],[Sale]]-Tabla1[[#This Row],[Cost]],-Tabla1[[#This Row],[Cost]]*Tabla1[[#This Row],[Cant]])</f>
        <v>-42000</v>
      </c>
      <c r="P2337" s="8">
        <f>IF(Tabla1[[#This Row],[Mov]]="VNT",-Tabla1[[#This Row],[Cant]],Tabla1[[#This Row],[Cant]])</f>
        <v>35</v>
      </c>
      <c r="Q2337" s="8">
        <f>DAY(Tabla1[[#This Row],[Date]])</f>
        <v>18</v>
      </c>
      <c r="R2337" s="8">
        <f>MONTH(Tabla1[[#This Row],[Date]])</f>
        <v>8</v>
      </c>
      <c r="S2337" s="8">
        <f>YEAR(Tabla1[[#This Row],[Date]])</f>
        <v>2022</v>
      </c>
    </row>
    <row r="2338" spans="1:19" x14ac:dyDescent="0.2">
      <c r="A2338">
        <v>2337</v>
      </c>
      <c r="B2338" s="1">
        <v>44791</v>
      </c>
      <c r="C2338" t="s">
        <v>261</v>
      </c>
      <c r="D2338" t="s">
        <v>339</v>
      </c>
      <c r="E2338">
        <v>10</v>
      </c>
      <c r="F2338" t="s">
        <v>342</v>
      </c>
      <c r="G2338" t="s">
        <v>589</v>
      </c>
      <c r="H2338" t="s">
        <v>1173</v>
      </c>
      <c r="M2338" s="2">
        <v>1000</v>
      </c>
      <c r="N2338" s="2">
        <v>10000</v>
      </c>
      <c r="O2338" s="2">
        <f>IF(Tabla1[[#This Row],[Mov]]="VNT",Tabla1[[#This Row],[Sale]]-Tabla1[[#This Row],[Cost]],-Tabla1[[#This Row],[Cost]]*Tabla1[[#This Row],[Cant]])</f>
        <v>-10000</v>
      </c>
      <c r="P2338" s="8">
        <f>IF(Tabla1[[#This Row],[Mov]]="VNT",-Tabla1[[#This Row],[Cant]],Tabla1[[#This Row],[Cant]])</f>
        <v>10</v>
      </c>
      <c r="Q2338" s="8">
        <f>DAY(Tabla1[[#This Row],[Date]])</f>
        <v>18</v>
      </c>
      <c r="R2338" s="8">
        <f>MONTH(Tabla1[[#This Row],[Date]])</f>
        <v>8</v>
      </c>
      <c r="S2338" s="8">
        <f>YEAR(Tabla1[[#This Row],[Date]])</f>
        <v>2022</v>
      </c>
    </row>
    <row r="2339" spans="1:19" x14ac:dyDescent="0.2">
      <c r="A2339">
        <v>2338</v>
      </c>
      <c r="B2339" s="1">
        <v>44791</v>
      </c>
      <c r="C2339" t="s">
        <v>261</v>
      </c>
      <c r="D2339" t="s">
        <v>339</v>
      </c>
      <c r="E2339">
        <v>1</v>
      </c>
      <c r="F2339" t="s">
        <v>26</v>
      </c>
      <c r="G2339" t="s">
        <v>1281</v>
      </c>
      <c r="H2339" t="s">
        <v>1280</v>
      </c>
      <c r="M2339" s="2">
        <v>12000</v>
      </c>
      <c r="N2339" s="2">
        <v>29000</v>
      </c>
      <c r="O2339" s="2">
        <f>IF(Tabla1[[#This Row],[Mov]]="VNT",Tabla1[[#This Row],[Sale]]-Tabla1[[#This Row],[Cost]],-Tabla1[[#This Row],[Cost]]*Tabla1[[#This Row],[Cant]])</f>
        <v>-12000</v>
      </c>
      <c r="P2339" s="8">
        <f>IF(Tabla1[[#This Row],[Mov]]="VNT",-Tabla1[[#This Row],[Cant]],Tabla1[[#This Row],[Cant]])</f>
        <v>1</v>
      </c>
      <c r="Q2339" s="8">
        <f>DAY(Tabla1[[#This Row],[Date]])</f>
        <v>18</v>
      </c>
      <c r="R2339" s="8">
        <f>MONTH(Tabla1[[#This Row],[Date]])</f>
        <v>8</v>
      </c>
      <c r="S2339" s="8">
        <f>YEAR(Tabla1[[#This Row],[Date]])</f>
        <v>2022</v>
      </c>
    </row>
    <row r="2340" spans="1:19" x14ac:dyDescent="0.2">
      <c r="A2340">
        <v>2339</v>
      </c>
      <c r="B2340" s="1">
        <v>44791</v>
      </c>
      <c r="C2340" t="s">
        <v>261</v>
      </c>
      <c r="D2340" t="s">
        <v>339</v>
      </c>
      <c r="E2340">
        <v>1</v>
      </c>
      <c r="F2340" t="s">
        <v>238</v>
      </c>
      <c r="G2340" t="s">
        <v>1282</v>
      </c>
      <c r="H2340" t="s">
        <v>1283</v>
      </c>
      <c r="M2340" s="2">
        <v>15000</v>
      </c>
      <c r="N2340" s="2">
        <v>30000</v>
      </c>
      <c r="O2340" s="2">
        <f>IF(Tabla1[[#This Row],[Mov]]="VNT",Tabla1[[#This Row],[Sale]]-Tabla1[[#This Row],[Cost]],-Tabla1[[#This Row],[Cost]]*Tabla1[[#This Row],[Cant]])</f>
        <v>-15000</v>
      </c>
      <c r="P2340" s="8">
        <f>IF(Tabla1[[#This Row],[Mov]]="VNT",-Tabla1[[#This Row],[Cant]],Tabla1[[#This Row],[Cant]])</f>
        <v>1</v>
      </c>
      <c r="Q2340" s="8">
        <f>DAY(Tabla1[[#This Row],[Date]])</f>
        <v>18</v>
      </c>
      <c r="R2340" s="8">
        <f>MONTH(Tabla1[[#This Row],[Date]])</f>
        <v>8</v>
      </c>
      <c r="S2340" s="8">
        <f>YEAR(Tabla1[[#This Row],[Date]])</f>
        <v>2022</v>
      </c>
    </row>
    <row r="2341" spans="1:19" x14ac:dyDescent="0.2">
      <c r="A2341">
        <v>2340</v>
      </c>
      <c r="B2341" s="1">
        <v>44791</v>
      </c>
      <c r="C2341" t="s">
        <v>261</v>
      </c>
      <c r="D2341" t="s">
        <v>339</v>
      </c>
      <c r="E2341">
        <v>1</v>
      </c>
      <c r="F2341" t="s">
        <v>891</v>
      </c>
      <c r="G2341" t="s">
        <v>262</v>
      </c>
      <c r="H2341" t="s">
        <v>1250</v>
      </c>
      <c r="M2341" s="2">
        <v>4000</v>
      </c>
      <c r="N2341" s="2">
        <v>10000</v>
      </c>
      <c r="O2341" s="2">
        <f>IF(Tabla1[[#This Row],[Mov]]="VNT",Tabla1[[#This Row],[Sale]]-Tabla1[[#This Row],[Cost]],-Tabla1[[#This Row],[Cost]]*Tabla1[[#This Row],[Cant]])</f>
        <v>-4000</v>
      </c>
      <c r="P2341" s="8">
        <f>IF(Tabla1[[#This Row],[Mov]]="VNT",-Tabla1[[#This Row],[Cant]],Tabla1[[#This Row],[Cant]])</f>
        <v>1</v>
      </c>
      <c r="Q2341" s="8">
        <f>DAY(Tabla1[[#This Row],[Date]])</f>
        <v>18</v>
      </c>
      <c r="R2341" s="8">
        <f>MONTH(Tabla1[[#This Row],[Date]])</f>
        <v>8</v>
      </c>
      <c r="S2341" s="8">
        <f>YEAR(Tabla1[[#This Row],[Date]])</f>
        <v>2022</v>
      </c>
    </row>
    <row r="2342" spans="1:19" x14ac:dyDescent="0.2">
      <c r="A2342">
        <v>2341</v>
      </c>
      <c r="B2342" s="1">
        <v>44796</v>
      </c>
      <c r="C2342" t="s">
        <v>260</v>
      </c>
      <c r="D2342" t="s">
        <v>332</v>
      </c>
      <c r="E2342">
        <v>1</v>
      </c>
      <c r="F2342" t="s">
        <v>116</v>
      </c>
      <c r="G2342" t="s">
        <v>347</v>
      </c>
      <c r="H2342" t="s">
        <v>518</v>
      </c>
      <c r="M2342" s="2">
        <v>2805</v>
      </c>
      <c r="N2342" s="2">
        <v>3000</v>
      </c>
      <c r="O2342" s="2">
        <f>IF(Tabla1[[#This Row],[Mov]]="VNT",Tabla1[[#This Row],[Sale]]-Tabla1[[#This Row],[Cost]],-Tabla1[[#This Row],[Cost]]*Tabla1[[#This Row],[Cant]])</f>
        <v>195</v>
      </c>
      <c r="P2342" s="8">
        <f>IF(Tabla1[[#This Row],[Mov]]="VNT",-Tabla1[[#This Row],[Cant]],Tabla1[[#This Row],[Cant]])</f>
        <v>-1</v>
      </c>
      <c r="Q2342" s="8">
        <f>DAY(Tabla1[[#This Row],[Date]])</f>
        <v>23</v>
      </c>
      <c r="R2342" s="8">
        <f>MONTH(Tabla1[[#This Row],[Date]])</f>
        <v>8</v>
      </c>
      <c r="S2342" s="8">
        <f>YEAR(Tabla1[[#This Row],[Date]])</f>
        <v>2022</v>
      </c>
    </row>
    <row r="2343" spans="1:19" x14ac:dyDescent="0.2">
      <c r="A2343">
        <v>2342</v>
      </c>
      <c r="B2343" s="1">
        <v>44791</v>
      </c>
      <c r="C2343" t="s">
        <v>261</v>
      </c>
      <c r="D2343" t="s">
        <v>124</v>
      </c>
      <c r="E2343">
        <v>1</v>
      </c>
      <c r="F2343" t="s">
        <v>1041</v>
      </c>
      <c r="G2343" t="s">
        <v>1091</v>
      </c>
      <c r="H2343" t="s">
        <v>1284</v>
      </c>
      <c r="M2343" s="2">
        <v>17000</v>
      </c>
      <c r="N2343" s="2">
        <v>39000</v>
      </c>
      <c r="O2343" s="2">
        <f>IF(Tabla1[[#This Row],[Mov]]="VNT",Tabla1[[#This Row],[Sale]]-Tabla1[[#This Row],[Cost]],-Tabla1[[#This Row],[Cost]]*Tabla1[[#This Row],[Cant]])</f>
        <v>-17000</v>
      </c>
      <c r="P2343" s="8">
        <f>IF(Tabla1[[#This Row],[Mov]]="VNT",-Tabla1[[#This Row],[Cant]],Tabla1[[#This Row],[Cant]])</f>
        <v>1</v>
      </c>
      <c r="Q2343" s="8">
        <f>DAY(Tabla1[[#This Row],[Date]])</f>
        <v>18</v>
      </c>
      <c r="R2343" s="8">
        <f>MONTH(Tabla1[[#This Row],[Date]])</f>
        <v>8</v>
      </c>
      <c r="S2343" s="8">
        <f>YEAR(Tabla1[[#This Row],[Date]])</f>
        <v>2022</v>
      </c>
    </row>
    <row r="2344" spans="1:19" x14ac:dyDescent="0.2">
      <c r="A2344">
        <v>2343</v>
      </c>
      <c r="B2344" s="1">
        <v>44791</v>
      </c>
      <c r="C2344" t="s">
        <v>261</v>
      </c>
      <c r="D2344" t="s">
        <v>124</v>
      </c>
      <c r="E2344">
        <v>2</v>
      </c>
      <c r="F2344" t="s">
        <v>15</v>
      </c>
      <c r="G2344" t="s">
        <v>266</v>
      </c>
      <c r="H2344" t="s">
        <v>1285</v>
      </c>
      <c r="M2344" s="2">
        <v>4000</v>
      </c>
      <c r="N2344" s="2">
        <v>9000</v>
      </c>
      <c r="O2344" s="2">
        <f>IF(Tabla1[[#This Row],[Mov]]="VNT",Tabla1[[#This Row],[Sale]]-Tabla1[[#This Row],[Cost]],-Tabla1[[#This Row],[Cost]]*Tabla1[[#This Row],[Cant]])</f>
        <v>-8000</v>
      </c>
      <c r="P2344" s="8">
        <f>IF(Tabla1[[#This Row],[Mov]]="VNT",-Tabla1[[#This Row],[Cant]],Tabla1[[#This Row],[Cant]])</f>
        <v>2</v>
      </c>
      <c r="Q2344" s="8">
        <f>DAY(Tabla1[[#This Row],[Date]])</f>
        <v>18</v>
      </c>
      <c r="R2344" s="8">
        <f>MONTH(Tabla1[[#This Row],[Date]])</f>
        <v>8</v>
      </c>
      <c r="S2344" s="8">
        <f>YEAR(Tabla1[[#This Row],[Date]])</f>
        <v>2022</v>
      </c>
    </row>
    <row r="2345" spans="1:19" x14ac:dyDescent="0.2">
      <c r="A2345">
        <v>2344</v>
      </c>
      <c r="B2345" s="1">
        <v>44791</v>
      </c>
      <c r="C2345" t="s">
        <v>261</v>
      </c>
      <c r="D2345" t="s">
        <v>124</v>
      </c>
      <c r="E2345">
        <v>2</v>
      </c>
      <c r="F2345" t="s">
        <v>127</v>
      </c>
      <c r="G2345" t="s">
        <v>266</v>
      </c>
      <c r="H2345" t="s">
        <v>147</v>
      </c>
      <c r="M2345" s="2">
        <v>5500</v>
      </c>
      <c r="N2345" s="2">
        <v>12000</v>
      </c>
      <c r="O2345" s="2">
        <f>IF(Tabla1[[#This Row],[Mov]]="VNT",Tabla1[[#This Row],[Sale]]-Tabla1[[#This Row],[Cost]],-Tabla1[[#This Row],[Cost]]*Tabla1[[#This Row],[Cant]])</f>
        <v>-11000</v>
      </c>
      <c r="P2345" s="8">
        <f>IF(Tabla1[[#This Row],[Mov]]="VNT",-Tabla1[[#This Row],[Cant]],Tabla1[[#This Row],[Cant]])</f>
        <v>2</v>
      </c>
      <c r="Q2345" s="8">
        <f>DAY(Tabla1[[#This Row],[Date]])</f>
        <v>18</v>
      </c>
      <c r="R2345" s="8">
        <f>MONTH(Tabla1[[#This Row],[Date]])</f>
        <v>8</v>
      </c>
      <c r="S2345" s="8">
        <f>YEAR(Tabla1[[#This Row],[Date]])</f>
        <v>2022</v>
      </c>
    </row>
    <row r="2346" spans="1:19" x14ac:dyDescent="0.2">
      <c r="A2346">
        <v>2345</v>
      </c>
      <c r="B2346" s="1">
        <v>44791</v>
      </c>
      <c r="C2346" t="s">
        <v>261</v>
      </c>
      <c r="D2346" t="s">
        <v>124</v>
      </c>
      <c r="E2346">
        <v>1</v>
      </c>
      <c r="F2346" t="s">
        <v>127</v>
      </c>
      <c r="G2346" t="s">
        <v>266</v>
      </c>
      <c r="H2346" t="s">
        <v>146</v>
      </c>
      <c r="M2346" s="2">
        <v>7000</v>
      </c>
      <c r="N2346" s="2">
        <v>14000</v>
      </c>
      <c r="O2346" s="2">
        <f>IF(Tabla1[[#This Row],[Mov]]="VNT",Tabla1[[#This Row],[Sale]]-Tabla1[[#This Row],[Cost]],-Tabla1[[#This Row],[Cost]]*Tabla1[[#This Row],[Cant]])</f>
        <v>-7000</v>
      </c>
      <c r="P2346" s="8">
        <f>IF(Tabla1[[#This Row],[Mov]]="VNT",-Tabla1[[#This Row],[Cant]],Tabla1[[#This Row],[Cant]])</f>
        <v>1</v>
      </c>
      <c r="Q2346" s="8">
        <f>DAY(Tabla1[[#This Row],[Date]])</f>
        <v>18</v>
      </c>
      <c r="R2346" s="8">
        <f>MONTH(Tabla1[[#This Row],[Date]])</f>
        <v>8</v>
      </c>
      <c r="S2346" s="8">
        <f>YEAR(Tabla1[[#This Row],[Date]])</f>
        <v>2022</v>
      </c>
    </row>
    <row r="2347" spans="1:19" x14ac:dyDescent="0.2">
      <c r="A2347">
        <v>2346</v>
      </c>
      <c r="B2347" s="1">
        <v>44791</v>
      </c>
      <c r="C2347" t="s">
        <v>261</v>
      </c>
      <c r="D2347" t="s">
        <v>124</v>
      </c>
      <c r="E2347">
        <v>1</v>
      </c>
      <c r="F2347" t="s">
        <v>15</v>
      </c>
      <c r="G2347" t="s">
        <v>266</v>
      </c>
      <c r="H2347" t="s">
        <v>130</v>
      </c>
      <c r="M2347" s="2">
        <v>1500</v>
      </c>
      <c r="N2347" s="2">
        <v>7000</v>
      </c>
      <c r="O2347" s="2">
        <f>IF(Tabla1[[#This Row],[Mov]]="VNT",Tabla1[[#This Row],[Sale]]-Tabla1[[#This Row],[Cost]],-Tabla1[[#This Row],[Cost]]*Tabla1[[#This Row],[Cant]])</f>
        <v>-1500</v>
      </c>
      <c r="P2347" s="8">
        <f>IF(Tabla1[[#This Row],[Mov]]="VNT",-Tabla1[[#This Row],[Cant]],Tabla1[[#This Row],[Cant]])</f>
        <v>1</v>
      </c>
      <c r="Q2347" s="8">
        <f>DAY(Tabla1[[#This Row],[Date]])</f>
        <v>18</v>
      </c>
      <c r="R2347" s="8">
        <f>MONTH(Tabla1[[#This Row],[Date]])</f>
        <v>8</v>
      </c>
      <c r="S2347" s="8">
        <f>YEAR(Tabla1[[#This Row],[Date]])</f>
        <v>2022</v>
      </c>
    </row>
    <row r="2348" spans="1:19" x14ac:dyDescent="0.2">
      <c r="A2348">
        <v>2347</v>
      </c>
      <c r="B2348" s="1">
        <v>44791</v>
      </c>
      <c r="C2348" t="s">
        <v>261</v>
      </c>
      <c r="D2348" t="s">
        <v>124</v>
      </c>
      <c r="E2348">
        <v>2</v>
      </c>
      <c r="F2348" t="s">
        <v>26</v>
      </c>
      <c r="G2348" t="s">
        <v>721</v>
      </c>
      <c r="H2348" t="s">
        <v>1286</v>
      </c>
      <c r="M2348" s="2">
        <v>11000</v>
      </c>
      <c r="N2348" s="2">
        <v>29000</v>
      </c>
      <c r="O2348" s="2">
        <f>IF(Tabla1[[#This Row],[Mov]]="VNT",Tabla1[[#This Row],[Sale]]-Tabla1[[#This Row],[Cost]],-Tabla1[[#This Row],[Cost]]*Tabla1[[#This Row],[Cant]])</f>
        <v>-22000</v>
      </c>
      <c r="P2348" s="8">
        <f>IF(Tabla1[[#This Row],[Mov]]="VNT",-Tabla1[[#This Row],[Cant]],Tabla1[[#This Row],[Cant]])</f>
        <v>2</v>
      </c>
      <c r="Q2348" s="8">
        <f>DAY(Tabla1[[#This Row],[Date]])</f>
        <v>18</v>
      </c>
      <c r="R2348" s="8">
        <f>MONTH(Tabla1[[#This Row],[Date]])</f>
        <v>8</v>
      </c>
      <c r="S2348" s="8">
        <f>YEAR(Tabla1[[#This Row],[Date]])</f>
        <v>2022</v>
      </c>
    </row>
    <row r="2349" spans="1:19" x14ac:dyDescent="0.2">
      <c r="A2349">
        <v>2348</v>
      </c>
      <c r="B2349" s="1">
        <v>44791</v>
      </c>
      <c r="C2349" t="s">
        <v>261</v>
      </c>
      <c r="D2349" t="s">
        <v>623</v>
      </c>
      <c r="E2349">
        <v>1</v>
      </c>
      <c r="F2349" t="s">
        <v>532</v>
      </c>
      <c r="G2349" t="s">
        <v>273</v>
      </c>
      <c r="H2349" t="s">
        <v>1231</v>
      </c>
      <c r="M2349" s="2">
        <v>25000</v>
      </c>
      <c r="N2349" s="2">
        <v>45000</v>
      </c>
      <c r="O2349" s="2">
        <f>IF(Tabla1[[#This Row],[Mov]]="VNT",Tabla1[[#This Row],[Sale]]-Tabla1[[#This Row],[Cost]],-Tabla1[[#This Row],[Cost]]*Tabla1[[#This Row],[Cant]])</f>
        <v>-25000</v>
      </c>
      <c r="P2349" s="8">
        <f>IF(Tabla1[[#This Row],[Mov]]="VNT",-Tabla1[[#This Row],[Cant]],Tabla1[[#This Row],[Cant]])</f>
        <v>1</v>
      </c>
      <c r="Q2349" s="8">
        <f>DAY(Tabla1[[#This Row],[Date]])</f>
        <v>18</v>
      </c>
      <c r="R2349" s="8">
        <f>MONTH(Tabla1[[#This Row],[Date]])</f>
        <v>8</v>
      </c>
      <c r="S2349" s="8">
        <f>YEAR(Tabla1[[#This Row],[Date]])</f>
        <v>2022</v>
      </c>
    </row>
    <row r="2350" spans="1:19" x14ac:dyDescent="0.2">
      <c r="A2350">
        <v>2349</v>
      </c>
      <c r="B2350" s="1">
        <v>44791</v>
      </c>
      <c r="C2350" t="s">
        <v>261</v>
      </c>
      <c r="D2350" t="s">
        <v>623</v>
      </c>
      <c r="E2350">
        <v>2</v>
      </c>
      <c r="F2350" t="s">
        <v>532</v>
      </c>
      <c r="G2350" t="s">
        <v>273</v>
      </c>
      <c r="H2350" t="s">
        <v>733</v>
      </c>
      <c r="M2350" s="2">
        <v>18000</v>
      </c>
      <c r="N2350" s="2">
        <v>35000</v>
      </c>
      <c r="O2350" s="2">
        <f>IF(Tabla1[[#This Row],[Mov]]="VNT",Tabla1[[#This Row],[Sale]]-Tabla1[[#This Row],[Cost]],-Tabla1[[#This Row],[Cost]]*Tabla1[[#This Row],[Cant]])</f>
        <v>-36000</v>
      </c>
      <c r="P2350" s="8">
        <f>IF(Tabla1[[#This Row],[Mov]]="VNT",-Tabla1[[#This Row],[Cant]],Tabla1[[#This Row],[Cant]])</f>
        <v>2</v>
      </c>
      <c r="Q2350" s="8">
        <f>DAY(Tabla1[[#This Row],[Date]])</f>
        <v>18</v>
      </c>
      <c r="R2350" s="8">
        <f>MONTH(Tabla1[[#This Row],[Date]])</f>
        <v>8</v>
      </c>
      <c r="S2350" s="8">
        <f>YEAR(Tabla1[[#This Row],[Date]])</f>
        <v>2022</v>
      </c>
    </row>
    <row r="2351" spans="1:19" x14ac:dyDescent="0.2">
      <c r="A2351">
        <v>2350</v>
      </c>
      <c r="B2351" s="1">
        <v>44791</v>
      </c>
      <c r="C2351" t="s">
        <v>261</v>
      </c>
      <c r="D2351" t="s">
        <v>623</v>
      </c>
      <c r="E2351">
        <v>1</v>
      </c>
      <c r="F2351" t="s">
        <v>201</v>
      </c>
      <c r="G2351" t="s">
        <v>197</v>
      </c>
      <c r="H2351" t="s">
        <v>203</v>
      </c>
      <c r="M2351" s="2">
        <v>42000</v>
      </c>
      <c r="N2351" s="2">
        <v>75000</v>
      </c>
      <c r="O2351" s="2">
        <f>IF(Tabla1[[#This Row],[Mov]]="VNT",Tabla1[[#This Row],[Sale]]-Tabla1[[#This Row],[Cost]],-Tabla1[[#This Row],[Cost]]*Tabla1[[#This Row],[Cant]])</f>
        <v>-42000</v>
      </c>
      <c r="P2351" s="8">
        <f>IF(Tabla1[[#This Row],[Mov]]="VNT",-Tabla1[[#This Row],[Cant]],Tabla1[[#This Row],[Cant]])</f>
        <v>1</v>
      </c>
      <c r="Q2351" s="8">
        <f>DAY(Tabla1[[#This Row],[Date]])</f>
        <v>18</v>
      </c>
      <c r="R2351" s="8">
        <f>MONTH(Tabla1[[#This Row],[Date]])</f>
        <v>8</v>
      </c>
      <c r="S2351" s="8">
        <f>YEAR(Tabla1[[#This Row],[Date]])</f>
        <v>2022</v>
      </c>
    </row>
    <row r="2352" spans="1:19" x14ac:dyDescent="0.2">
      <c r="A2352">
        <v>2351</v>
      </c>
      <c r="B2352" s="1">
        <v>44791</v>
      </c>
      <c r="C2352" t="s">
        <v>261</v>
      </c>
      <c r="D2352" t="s">
        <v>623</v>
      </c>
      <c r="E2352">
        <v>1</v>
      </c>
      <c r="F2352" t="s">
        <v>44</v>
      </c>
      <c r="G2352" t="s">
        <v>197</v>
      </c>
      <c r="H2352" t="s">
        <v>1289</v>
      </c>
      <c r="M2352" s="2">
        <v>28000</v>
      </c>
      <c r="N2352" s="2">
        <v>45000</v>
      </c>
      <c r="O2352" s="2">
        <f>IF(Tabla1[[#This Row],[Mov]]="VNT",Tabla1[[#This Row],[Sale]]-Tabla1[[#This Row],[Cost]],-Tabla1[[#This Row],[Cost]]*Tabla1[[#This Row],[Cant]])</f>
        <v>-28000</v>
      </c>
      <c r="P2352" s="8">
        <f>IF(Tabla1[[#This Row],[Mov]]="VNT",-Tabla1[[#This Row],[Cant]],Tabla1[[#This Row],[Cant]])</f>
        <v>1</v>
      </c>
      <c r="Q2352" s="8">
        <f>DAY(Tabla1[[#This Row],[Date]])</f>
        <v>18</v>
      </c>
      <c r="R2352" s="8">
        <f>MONTH(Tabla1[[#This Row],[Date]])</f>
        <v>8</v>
      </c>
      <c r="S2352" s="8">
        <f>YEAR(Tabla1[[#This Row],[Date]])</f>
        <v>2022</v>
      </c>
    </row>
    <row r="2353" spans="1:19" x14ac:dyDescent="0.2">
      <c r="A2353">
        <v>2352</v>
      </c>
      <c r="B2353" s="1">
        <v>44791</v>
      </c>
      <c r="C2353" t="s">
        <v>261</v>
      </c>
      <c r="D2353" t="s">
        <v>623</v>
      </c>
      <c r="E2353">
        <v>1</v>
      </c>
      <c r="F2353" t="s">
        <v>198</v>
      </c>
      <c r="G2353" t="s">
        <v>266</v>
      </c>
      <c r="H2353" t="s">
        <v>199</v>
      </c>
      <c r="M2353" s="2">
        <v>7000</v>
      </c>
      <c r="N2353" s="2">
        <v>15000</v>
      </c>
      <c r="O2353" s="2">
        <f>IF(Tabla1[[#This Row],[Mov]]="VNT",Tabla1[[#This Row],[Sale]]-Tabla1[[#This Row],[Cost]],-Tabla1[[#This Row],[Cost]]*Tabla1[[#This Row],[Cant]])</f>
        <v>-7000</v>
      </c>
      <c r="P2353" s="8">
        <f>IF(Tabla1[[#This Row],[Mov]]="VNT",-Tabla1[[#This Row],[Cant]],Tabla1[[#This Row],[Cant]])</f>
        <v>1</v>
      </c>
      <c r="Q2353" s="8">
        <f>DAY(Tabla1[[#This Row],[Date]])</f>
        <v>18</v>
      </c>
      <c r="R2353" s="8">
        <f>MONTH(Tabla1[[#This Row],[Date]])</f>
        <v>8</v>
      </c>
      <c r="S2353" s="8">
        <f>YEAR(Tabla1[[#This Row],[Date]])</f>
        <v>2022</v>
      </c>
    </row>
    <row r="2354" spans="1:19" x14ac:dyDescent="0.2">
      <c r="A2354">
        <v>2353</v>
      </c>
      <c r="B2354" s="1">
        <v>44791</v>
      </c>
      <c r="C2354" t="s">
        <v>261</v>
      </c>
      <c r="D2354" t="s">
        <v>623</v>
      </c>
      <c r="E2354">
        <v>1</v>
      </c>
      <c r="F2354" t="s">
        <v>628</v>
      </c>
      <c r="G2354" t="s">
        <v>266</v>
      </c>
      <c r="H2354" t="s">
        <v>1287</v>
      </c>
      <c r="M2354" s="2">
        <v>33000</v>
      </c>
      <c r="N2354" s="2">
        <v>55000</v>
      </c>
      <c r="O2354" s="2">
        <f>IF(Tabla1[[#This Row],[Mov]]="VNT",Tabla1[[#This Row],[Sale]]-Tabla1[[#This Row],[Cost]],-Tabla1[[#This Row],[Cost]]*Tabla1[[#This Row],[Cant]])</f>
        <v>-33000</v>
      </c>
      <c r="P2354" s="8">
        <f>IF(Tabla1[[#This Row],[Mov]]="VNT",-Tabla1[[#This Row],[Cant]],Tabla1[[#This Row],[Cant]])</f>
        <v>1</v>
      </c>
      <c r="Q2354" s="8">
        <f>DAY(Tabla1[[#This Row],[Date]])</f>
        <v>18</v>
      </c>
      <c r="R2354" s="8">
        <f>MONTH(Tabla1[[#This Row],[Date]])</f>
        <v>8</v>
      </c>
      <c r="S2354" s="8">
        <f>YEAR(Tabla1[[#This Row],[Date]])</f>
        <v>2022</v>
      </c>
    </row>
    <row r="2355" spans="1:19" x14ac:dyDescent="0.2">
      <c r="A2355">
        <v>2354</v>
      </c>
      <c r="B2355" s="1">
        <v>44791</v>
      </c>
      <c r="C2355" t="s">
        <v>261</v>
      </c>
      <c r="D2355" t="s">
        <v>623</v>
      </c>
      <c r="E2355">
        <v>1</v>
      </c>
      <c r="F2355" t="s">
        <v>48</v>
      </c>
      <c r="G2355" t="s">
        <v>273</v>
      </c>
      <c r="H2355" t="s">
        <v>1288</v>
      </c>
      <c r="M2355" s="2">
        <v>18000</v>
      </c>
      <c r="N2355" s="2">
        <v>35000</v>
      </c>
      <c r="O2355" s="2">
        <f>IF(Tabla1[[#This Row],[Mov]]="VNT",Tabla1[[#This Row],[Sale]]-Tabla1[[#This Row],[Cost]],-Tabla1[[#This Row],[Cost]]*Tabla1[[#This Row],[Cant]])</f>
        <v>-18000</v>
      </c>
      <c r="P2355" s="8">
        <f>IF(Tabla1[[#This Row],[Mov]]="VNT",-Tabla1[[#This Row],[Cant]],Tabla1[[#This Row],[Cant]])</f>
        <v>1</v>
      </c>
      <c r="Q2355" s="8">
        <f>DAY(Tabla1[[#This Row],[Date]])</f>
        <v>18</v>
      </c>
      <c r="R2355" s="8">
        <f>MONTH(Tabla1[[#This Row],[Date]])</f>
        <v>8</v>
      </c>
      <c r="S2355" s="8">
        <f>YEAR(Tabla1[[#This Row],[Date]])</f>
        <v>2022</v>
      </c>
    </row>
    <row r="2356" spans="1:19" x14ac:dyDescent="0.2">
      <c r="A2356">
        <v>2355</v>
      </c>
      <c r="B2356" s="1">
        <v>44791</v>
      </c>
      <c r="C2356" t="s">
        <v>261</v>
      </c>
      <c r="D2356" t="s">
        <v>623</v>
      </c>
      <c r="E2356">
        <v>1</v>
      </c>
      <c r="F2356" t="s">
        <v>48</v>
      </c>
      <c r="G2356" t="s">
        <v>273</v>
      </c>
      <c r="H2356" t="s">
        <v>1288</v>
      </c>
      <c r="M2356" s="2">
        <v>18000</v>
      </c>
      <c r="N2356" s="2">
        <v>35000</v>
      </c>
      <c r="O2356" s="2">
        <f>IF(Tabla1[[#This Row],[Mov]]="VNT",Tabla1[[#This Row],[Sale]]-Tabla1[[#This Row],[Cost]],-Tabla1[[#This Row],[Cost]]*Tabla1[[#This Row],[Cant]])</f>
        <v>-18000</v>
      </c>
      <c r="P2356" s="8">
        <f>IF(Tabla1[[#This Row],[Mov]]="VNT",-Tabla1[[#This Row],[Cant]],Tabla1[[#This Row],[Cant]])</f>
        <v>1</v>
      </c>
      <c r="Q2356" s="8">
        <f>DAY(Tabla1[[#This Row],[Date]])</f>
        <v>18</v>
      </c>
      <c r="R2356" s="8">
        <f>MONTH(Tabla1[[#This Row],[Date]])</f>
        <v>8</v>
      </c>
      <c r="S2356" s="8">
        <f>YEAR(Tabla1[[#This Row],[Date]])</f>
        <v>2022</v>
      </c>
    </row>
    <row r="2357" spans="1:19" x14ac:dyDescent="0.2">
      <c r="A2357">
        <v>2356</v>
      </c>
      <c r="B2357" s="1">
        <v>44791</v>
      </c>
      <c r="C2357" t="s">
        <v>261</v>
      </c>
      <c r="D2357" t="s">
        <v>1168</v>
      </c>
      <c r="E2357">
        <v>18</v>
      </c>
      <c r="F2357" t="s">
        <v>1261</v>
      </c>
      <c r="G2357" t="s">
        <v>589</v>
      </c>
      <c r="H2357" t="s">
        <v>1173</v>
      </c>
      <c r="M2357" s="2">
        <v>4000</v>
      </c>
      <c r="N2357" s="2">
        <v>12000</v>
      </c>
      <c r="O2357" s="2">
        <f>IF(Tabla1[[#This Row],[Mov]]="VNT",Tabla1[[#This Row],[Sale]]-Tabla1[[#This Row],[Cost]],-Tabla1[[#This Row],[Cost]]*Tabla1[[#This Row],[Cant]])</f>
        <v>-72000</v>
      </c>
      <c r="P2357" s="8">
        <f>IF(Tabla1[[#This Row],[Mov]]="VNT",-Tabla1[[#This Row],[Cant]],Tabla1[[#This Row],[Cant]])</f>
        <v>18</v>
      </c>
      <c r="Q2357" s="8">
        <f>DAY(Tabla1[[#This Row],[Date]])</f>
        <v>18</v>
      </c>
      <c r="R2357" s="8">
        <f>MONTH(Tabla1[[#This Row],[Date]])</f>
        <v>8</v>
      </c>
      <c r="S2357" s="8">
        <f>YEAR(Tabla1[[#This Row],[Date]])</f>
        <v>2022</v>
      </c>
    </row>
    <row r="2358" spans="1:19" x14ac:dyDescent="0.2">
      <c r="A2358">
        <v>2357</v>
      </c>
      <c r="B2358" s="1">
        <v>44791</v>
      </c>
      <c r="C2358" t="s">
        <v>261</v>
      </c>
      <c r="D2358" t="s">
        <v>1168</v>
      </c>
      <c r="E2358">
        <v>1</v>
      </c>
      <c r="F2358" t="s">
        <v>475</v>
      </c>
      <c r="G2358" t="s">
        <v>272</v>
      </c>
      <c r="H2358" t="s">
        <v>252</v>
      </c>
      <c r="M2358" s="2">
        <v>4000</v>
      </c>
      <c r="N2358" s="2">
        <v>10000</v>
      </c>
      <c r="O2358" s="2">
        <f>IF(Tabla1[[#This Row],[Mov]]="VNT",Tabla1[[#This Row],[Sale]]-Tabla1[[#This Row],[Cost]],-Tabla1[[#This Row],[Cost]]*Tabla1[[#This Row],[Cant]])</f>
        <v>-4000</v>
      </c>
      <c r="P2358" s="8">
        <f>IF(Tabla1[[#This Row],[Mov]]="VNT",-Tabla1[[#This Row],[Cant]],Tabla1[[#This Row],[Cant]])</f>
        <v>1</v>
      </c>
      <c r="Q2358" s="8">
        <f>DAY(Tabla1[[#This Row],[Date]])</f>
        <v>18</v>
      </c>
      <c r="R2358" s="8">
        <f>MONTH(Tabla1[[#This Row],[Date]])</f>
        <v>8</v>
      </c>
      <c r="S2358" s="8">
        <f>YEAR(Tabla1[[#This Row],[Date]])</f>
        <v>2022</v>
      </c>
    </row>
    <row r="2359" spans="1:19" x14ac:dyDescent="0.2">
      <c r="A2359">
        <v>2358</v>
      </c>
      <c r="B2359" s="1">
        <v>44791</v>
      </c>
      <c r="C2359" t="s">
        <v>261</v>
      </c>
      <c r="D2359" t="s">
        <v>1168</v>
      </c>
      <c r="E2359">
        <v>1</v>
      </c>
      <c r="F2359" t="s">
        <v>1174</v>
      </c>
      <c r="G2359" t="s">
        <v>272</v>
      </c>
      <c r="H2359" t="s">
        <v>1290</v>
      </c>
      <c r="M2359" s="2">
        <v>8500</v>
      </c>
      <c r="N2359" s="2">
        <v>20000</v>
      </c>
      <c r="O2359" s="2">
        <f>IF(Tabla1[[#This Row],[Mov]]="VNT",Tabla1[[#This Row],[Sale]]-Tabla1[[#This Row],[Cost]],-Tabla1[[#This Row],[Cost]]*Tabla1[[#This Row],[Cant]])</f>
        <v>-8500</v>
      </c>
      <c r="P2359" s="8">
        <f>IF(Tabla1[[#This Row],[Mov]]="VNT",-Tabla1[[#This Row],[Cant]],Tabla1[[#This Row],[Cant]])</f>
        <v>1</v>
      </c>
      <c r="Q2359" s="8">
        <f>DAY(Tabla1[[#This Row],[Date]])</f>
        <v>18</v>
      </c>
      <c r="R2359" s="8">
        <f>MONTH(Tabla1[[#This Row],[Date]])</f>
        <v>8</v>
      </c>
      <c r="S2359" s="8">
        <f>YEAR(Tabla1[[#This Row],[Date]])</f>
        <v>2022</v>
      </c>
    </row>
    <row r="2360" spans="1:19" x14ac:dyDescent="0.2">
      <c r="A2360">
        <v>2359</v>
      </c>
      <c r="B2360" s="1">
        <v>44796</v>
      </c>
      <c r="C2360" t="s">
        <v>260</v>
      </c>
      <c r="D2360" t="s">
        <v>332</v>
      </c>
      <c r="E2360">
        <v>1</v>
      </c>
      <c r="F2360" t="s">
        <v>116</v>
      </c>
      <c r="G2360" t="s">
        <v>349</v>
      </c>
      <c r="H2360" t="s">
        <v>515</v>
      </c>
      <c r="M2360" s="2">
        <v>2805</v>
      </c>
      <c r="N2360" s="2">
        <v>3000</v>
      </c>
      <c r="O2360" s="2">
        <f>IF(Tabla1[[#This Row],[Mov]]="VNT",Tabla1[[#This Row],[Sale]]-Tabla1[[#This Row],[Cost]],-Tabla1[[#This Row],[Cost]]*Tabla1[[#This Row],[Cant]])</f>
        <v>195</v>
      </c>
      <c r="P2360" s="8">
        <f>IF(Tabla1[[#This Row],[Mov]]="VNT",-Tabla1[[#This Row],[Cant]],Tabla1[[#This Row],[Cant]])</f>
        <v>-1</v>
      </c>
      <c r="Q2360" s="8">
        <f>DAY(Tabla1[[#This Row],[Date]])</f>
        <v>23</v>
      </c>
      <c r="R2360" s="8">
        <f>MONTH(Tabla1[[#This Row],[Date]])</f>
        <v>8</v>
      </c>
      <c r="S2360" s="8">
        <f>YEAR(Tabla1[[#This Row],[Date]])</f>
        <v>2022</v>
      </c>
    </row>
    <row r="2361" spans="1:19" x14ac:dyDescent="0.2">
      <c r="A2361">
        <v>2360</v>
      </c>
      <c r="B2361" s="1">
        <v>44794</v>
      </c>
      <c r="C2361" t="s">
        <v>261</v>
      </c>
      <c r="D2361" t="s">
        <v>1114</v>
      </c>
      <c r="E2361">
        <v>5</v>
      </c>
      <c r="F2361" t="s">
        <v>15</v>
      </c>
      <c r="G2361" t="s">
        <v>1291</v>
      </c>
      <c r="H2361" t="s">
        <v>16</v>
      </c>
      <c r="M2361" s="2">
        <v>4000</v>
      </c>
      <c r="N2361" s="2">
        <v>10000</v>
      </c>
      <c r="O2361" s="2">
        <f>IF(Tabla1[[#This Row],[Mov]]="VNT",Tabla1[[#This Row],[Sale]]-Tabla1[[#This Row],[Cost]],-Tabla1[[#This Row],[Cost]]*Tabla1[[#This Row],[Cant]])</f>
        <v>-20000</v>
      </c>
      <c r="P2361" s="8">
        <f>IF(Tabla1[[#This Row],[Mov]]="VNT",-Tabla1[[#This Row],[Cant]],Tabla1[[#This Row],[Cant]])</f>
        <v>5</v>
      </c>
      <c r="Q2361" s="8">
        <f>DAY(Tabla1[[#This Row],[Date]])</f>
        <v>21</v>
      </c>
      <c r="R2361" s="8">
        <f>MONTH(Tabla1[[#This Row],[Date]])</f>
        <v>8</v>
      </c>
      <c r="S2361" s="8">
        <f>YEAR(Tabla1[[#This Row],[Date]])</f>
        <v>2022</v>
      </c>
    </row>
    <row r="2362" spans="1:19" x14ac:dyDescent="0.2">
      <c r="A2362">
        <v>2361</v>
      </c>
      <c r="B2362" s="1">
        <v>44794</v>
      </c>
      <c r="C2362" t="s">
        <v>261</v>
      </c>
      <c r="D2362" t="s">
        <v>1114</v>
      </c>
      <c r="E2362">
        <v>5</v>
      </c>
      <c r="F2362" t="s">
        <v>15</v>
      </c>
      <c r="G2362" t="s">
        <v>998</v>
      </c>
      <c r="H2362" t="s">
        <v>1292</v>
      </c>
      <c r="M2362" s="2">
        <v>3000</v>
      </c>
      <c r="N2362" s="2">
        <v>7000</v>
      </c>
      <c r="O2362" s="2">
        <f>IF(Tabla1[[#This Row],[Mov]]="VNT",Tabla1[[#This Row],[Sale]]-Tabla1[[#This Row],[Cost]],-Tabla1[[#This Row],[Cost]]*Tabla1[[#This Row],[Cant]])</f>
        <v>-15000</v>
      </c>
      <c r="P2362" s="8">
        <f>IF(Tabla1[[#This Row],[Mov]]="VNT",-Tabla1[[#This Row],[Cant]],Tabla1[[#This Row],[Cant]])</f>
        <v>5</v>
      </c>
      <c r="Q2362" s="8">
        <f>DAY(Tabla1[[#This Row],[Date]])</f>
        <v>21</v>
      </c>
      <c r="R2362" s="8">
        <f>MONTH(Tabla1[[#This Row],[Date]])</f>
        <v>8</v>
      </c>
      <c r="S2362" s="8">
        <f>YEAR(Tabla1[[#This Row],[Date]])</f>
        <v>2022</v>
      </c>
    </row>
    <row r="2363" spans="1:19" x14ac:dyDescent="0.2">
      <c r="A2363">
        <v>2362</v>
      </c>
      <c r="B2363" s="1">
        <v>44794</v>
      </c>
      <c r="C2363" t="s">
        <v>261</v>
      </c>
      <c r="D2363" t="s">
        <v>1114</v>
      </c>
      <c r="E2363">
        <v>1</v>
      </c>
      <c r="F2363" t="s">
        <v>42</v>
      </c>
      <c r="G2363" t="s">
        <v>1091</v>
      </c>
      <c r="H2363" t="s">
        <v>1293</v>
      </c>
      <c r="M2363" s="2">
        <v>14000</v>
      </c>
      <c r="N2363" s="2">
        <v>29000</v>
      </c>
      <c r="O2363" s="2">
        <f>IF(Tabla1[[#This Row],[Mov]]="VNT",Tabla1[[#This Row],[Sale]]-Tabla1[[#This Row],[Cost]],-Tabla1[[#This Row],[Cost]]*Tabla1[[#This Row],[Cant]])</f>
        <v>-14000</v>
      </c>
      <c r="P2363" s="8">
        <f>IF(Tabla1[[#This Row],[Mov]]="VNT",-Tabla1[[#This Row],[Cant]],Tabla1[[#This Row],[Cant]])</f>
        <v>1</v>
      </c>
      <c r="Q2363" s="8">
        <f>DAY(Tabla1[[#This Row],[Date]])</f>
        <v>21</v>
      </c>
      <c r="R2363" s="8">
        <f>MONTH(Tabla1[[#This Row],[Date]])</f>
        <v>8</v>
      </c>
      <c r="S2363" s="8">
        <f>YEAR(Tabla1[[#This Row],[Date]])</f>
        <v>2022</v>
      </c>
    </row>
    <row r="2364" spans="1:19" x14ac:dyDescent="0.2">
      <c r="A2364">
        <v>2363</v>
      </c>
      <c r="B2364" s="1">
        <v>44794</v>
      </c>
      <c r="C2364" t="s">
        <v>261</v>
      </c>
      <c r="D2364" t="s">
        <v>1114</v>
      </c>
      <c r="E2364">
        <v>5</v>
      </c>
      <c r="F2364" t="s">
        <v>21</v>
      </c>
      <c r="G2364" t="s">
        <v>266</v>
      </c>
      <c r="H2364" t="s">
        <v>1275</v>
      </c>
      <c r="M2364" s="2">
        <v>3000</v>
      </c>
      <c r="N2364" s="2">
        <v>10000</v>
      </c>
      <c r="O2364" s="2">
        <f>IF(Tabla1[[#This Row],[Mov]]="VNT",Tabla1[[#This Row],[Sale]]-Tabla1[[#This Row],[Cost]],-Tabla1[[#This Row],[Cost]]*Tabla1[[#This Row],[Cant]])</f>
        <v>-15000</v>
      </c>
      <c r="P2364" s="8">
        <f>IF(Tabla1[[#This Row],[Mov]]="VNT",-Tabla1[[#This Row],[Cant]],Tabla1[[#This Row],[Cant]])</f>
        <v>5</v>
      </c>
      <c r="Q2364" s="8">
        <f>DAY(Tabla1[[#This Row],[Date]])</f>
        <v>21</v>
      </c>
      <c r="R2364" s="8">
        <f>MONTH(Tabla1[[#This Row],[Date]])</f>
        <v>8</v>
      </c>
      <c r="S2364" s="8">
        <f>YEAR(Tabla1[[#This Row],[Date]])</f>
        <v>2022</v>
      </c>
    </row>
    <row r="2365" spans="1:19" x14ac:dyDescent="0.2">
      <c r="A2365">
        <v>2364</v>
      </c>
      <c r="B2365" s="1">
        <v>44794</v>
      </c>
      <c r="C2365" t="s">
        <v>261</v>
      </c>
      <c r="D2365" t="s">
        <v>339</v>
      </c>
      <c r="E2365">
        <v>5</v>
      </c>
      <c r="F2365" t="s">
        <v>15</v>
      </c>
      <c r="G2365" t="s">
        <v>333</v>
      </c>
      <c r="H2365" t="s">
        <v>16</v>
      </c>
      <c r="M2365" s="2">
        <v>5000</v>
      </c>
      <c r="N2365" s="2">
        <v>12000</v>
      </c>
      <c r="O2365" s="2">
        <f>IF(Tabla1[[#This Row],[Mov]]="VNT",Tabla1[[#This Row],[Sale]]-Tabla1[[#This Row],[Cost]],-Tabla1[[#This Row],[Cost]]*Tabla1[[#This Row],[Cant]])</f>
        <v>-25000</v>
      </c>
      <c r="P2365" s="8">
        <f>IF(Tabla1[[#This Row],[Mov]]="VNT",-Tabla1[[#This Row],[Cant]],Tabla1[[#This Row],[Cant]])</f>
        <v>5</v>
      </c>
      <c r="Q2365" s="8">
        <f>DAY(Tabla1[[#This Row],[Date]])</f>
        <v>21</v>
      </c>
      <c r="R2365" s="8">
        <f>MONTH(Tabla1[[#This Row],[Date]])</f>
        <v>8</v>
      </c>
      <c r="S2365" s="8">
        <f>YEAR(Tabla1[[#This Row],[Date]])</f>
        <v>2022</v>
      </c>
    </row>
    <row r="2366" spans="1:19" x14ac:dyDescent="0.2">
      <c r="A2366">
        <v>2365</v>
      </c>
      <c r="B2366" s="1">
        <v>44794</v>
      </c>
      <c r="C2366" t="s">
        <v>261</v>
      </c>
      <c r="D2366" t="s">
        <v>339</v>
      </c>
      <c r="E2366">
        <v>5</v>
      </c>
      <c r="F2366" t="s">
        <v>21</v>
      </c>
      <c r="G2366" t="s">
        <v>333</v>
      </c>
      <c r="H2366" t="s">
        <v>240</v>
      </c>
      <c r="M2366" s="2">
        <v>7000</v>
      </c>
      <c r="N2366" s="2">
        <v>20000</v>
      </c>
      <c r="O2366" s="2">
        <f>IF(Tabla1[[#This Row],[Mov]]="VNT",Tabla1[[#This Row],[Sale]]-Tabla1[[#This Row],[Cost]],-Tabla1[[#This Row],[Cost]]*Tabla1[[#This Row],[Cant]])</f>
        <v>-35000</v>
      </c>
      <c r="P2366" s="8">
        <f>IF(Tabla1[[#This Row],[Mov]]="VNT",-Tabla1[[#This Row],[Cant]],Tabla1[[#This Row],[Cant]])</f>
        <v>5</v>
      </c>
      <c r="Q2366" s="8">
        <f>DAY(Tabla1[[#This Row],[Date]])</f>
        <v>21</v>
      </c>
      <c r="R2366" s="8">
        <f>MONTH(Tabla1[[#This Row],[Date]])</f>
        <v>8</v>
      </c>
      <c r="S2366" s="8">
        <f>YEAR(Tabla1[[#This Row],[Date]])</f>
        <v>2022</v>
      </c>
    </row>
    <row r="2367" spans="1:19" x14ac:dyDescent="0.2">
      <c r="A2367">
        <v>2366</v>
      </c>
      <c r="B2367" s="1">
        <v>44794</v>
      </c>
      <c r="C2367" t="s">
        <v>261</v>
      </c>
      <c r="D2367" t="s">
        <v>339</v>
      </c>
      <c r="E2367">
        <v>3</v>
      </c>
      <c r="F2367" t="s">
        <v>15</v>
      </c>
      <c r="G2367" t="s">
        <v>333</v>
      </c>
      <c r="H2367" t="s">
        <v>41</v>
      </c>
      <c r="M2367" s="2">
        <v>5500</v>
      </c>
      <c r="N2367" s="2">
        <v>12000</v>
      </c>
      <c r="O2367" s="2">
        <f>IF(Tabla1[[#This Row],[Mov]]="VNT",Tabla1[[#This Row],[Sale]]-Tabla1[[#This Row],[Cost]],-Tabla1[[#This Row],[Cost]]*Tabla1[[#This Row],[Cant]])</f>
        <v>-16500</v>
      </c>
      <c r="P2367" s="8">
        <f>IF(Tabla1[[#This Row],[Mov]]="VNT",-Tabla1[[#This Row],[Cant]],Tabla1[[#This Row],[Cant]])</f>
        <v>3</v>
      </c>
      <c r="Q2367" s="8">
        <f>DAY(Tabla1[[#This Row],[Date]])</f>
        <v>21</v>
      </c>
      <c r="R2367" s="8">
        <f>MONTH(Tabla1[[#This Row],[Date]])</f>
        <v>8</v>
      </c>
      <c r="S2367" s="8">
        <f>YEAR(Tabla1[[#This Row],[Date]])</f>
        <v>2022</v>
      </c>
    </row>
    <row r="2368" spans="1:19" x14ac:dyDescent="0.2">
      <c r="A2368">
        <v>2367</v>
      </c>
      <c r="B2368" s="1">
        <v>44794</v>
      </c>
      <c r="C2368" t="s">
        <v>261</v>
      </c>
      <c r="D2368" t="s">
        <v>339</v>
      </c>
      <c r="E2368">
        <v>8</v>
      </c>
      <c r="F2368" t="s">
        <v>1294</v>
      </c>
      <c r="G2368" t="s">
        <v>589</v>
      </c>
      <c r="H2368" t="s">
        <v>1173</v>
      </c>
      <c r="M2368" s="2">
        <v>8500</v>
      </c>
      <c r="N2368" s="2">
        <v>15000</v>
      </c>
      <c r="O2368" s="2">
        <f>IF(Tabla1[[#This Row],[Mov]]="VNT",Tabla1[[#This Row],[Sale]]-Tabla1[[#This Row],[Cost]],-Tabla1[[#This Row],[Cost]]*Tabla1[[#This Row],[Cant]])</f>
        <v>-68000</v>
      </c>
      <c r="P2368" s="8">
        <f>IF(Tabla1[[#This Row],[Mov]]="VNT",-Tabla1[[#This Row],[Cant]],Tabla1[[#This Row],[Cant]])</f>
        <v>8</v>
      </c>
      <c r="Q2368" s="8">
        <f>DAY(Tabla1[[#This Row],[Date]])</f>
        <v>21</v>
      </c>
      <c r="R2368" s="8">
        <f>MONTH(Tabla1[[#This Row],[Date]])</f>
        <v>8</v>
      </c>
      <c r="S2368" s="8">
        <f>YEAR(Tabla1[[#This Row],[Date]])</f>
        <v>2022</v>
      </c>
    </row>
    <row r="2369" spans="1:19" x14ac:dyDescent="0.2">
      <c r="A2369">
        <v>2368</v>
      </c>
      <c r="B2369" s="1">
        <v>44794</v>
      </c>
      <c r="C2369" t="s">
        <v>261</v>
      </c>
      <c r="D2369" t="s">
        <v>339</v>
      </c>
      <c r="E2369">
        <v>3</v>
      </c>
      <c r="F2369" t="s">
        <v>26</v>
      </c>
      <c r="G2369" t="s">
        <v>263</v>
      </c>
      <c r="H2369" t="s">
        <v>1247</v>
      </c>
      <c r="I2369" t="s">
        <v>20</v>
      </c>
      <c r="M2369" s="2">
        <v>10000</v>
      </c>
      <c r="N2369" s="2">
        <v>24000</v>
      </c>
      <c r="O2369" s="2">
        <f>IF(Tabla1[[#This Row],[Mov]]="VNT",Tabla1[[#This Row],[Sale]]-Tabla1[[#This Row],[Cost]],-Tabla1[[#This Row],[Cost]]*Tabla1[[#This Row],[Cant]])</f>
        <v>-30000</v>
      </c>
      <c r="P2369" s="8">
        <f>IF(Tabla1[[#This Row],[Mov]]="VNT",-Tabla1[[#This Row],[Cant]],Tabla1[[#This Row],[Cant]])</f>
        <v>3</v>
      </c>
      <c r="Q2369" s="8">
        <f>DAY(Tabla1[[#This Row],[Date]])</f>
        <v>21</v>
      </c>
      <c r="R2369" s="8">
        <f>MONTH(Tabla1[[#This Row],[Date]])</f>
        <v>8</v>
      </c>
      <c r="S2369" s="8">
        <f>YEAR(Tabla1[[#This Row],[Date]])</f>
        <v>2022</v>
      </c>
    </row>
    <row r="2370" spans="1:19" x14ac:dyDescent="0.2">
      <c r="A2370">
        <v>2369</v>
      </c>
      <c r="B2370" s="1">
        <v>44795</v>
      </c>
      <c r="C2370" t="s">
        <v>261</v>
      </c>
      <c r="D2370" t="s">
        <v>817</v>
      </c>
      <c r="E2370">
        <v>5</v>
      </c>
      <c r="F2370" t="s">
        <v>848</v>
      </c>
      <c r="G2370" t="s">
        <v>727</v>
      </c>
      <c r="H2370" t="s">
        <v>853</v>
      </c>
      <c r="M2370" s="2">
        <v>900</v>
      </c>
      <c r="N2370" s="2">
        <v>2000</v>
      </c>
      <c r="O2370" s="2">
        <f>IF(Tabla1[[#This Row],[Mov]]="VNT",Tabla1[[#This Row],[Sale]]-Tabla1[[#This Row],[Cost]],-Tabla1[[#This Row],[Cost]]*Tabla1[[#This Row],[Cant]])</f>
        <v>-4500</v>
      </c>
      <c r="P2370" s="8">
        <f>IF(Tabla1[[#This Row],[Mov]]="VNT",-Tabla1[[#This Row],[Cant]],Tabla1[[#This Row],[Cant]])</f>
        <v>5</v>
      </c>
      <c r="Q2370" s="8">
        <f>DAY(Tabla1[[#This Row],[Date]])</f>
        <v>22</v>
      </c>
      <c r="R2370" s="8">
        <f>MONTH(Tabla1[[#This Row],[Date]])</f>
        <v>8</v>
      </c>
      <c r="S2370" s="8">
        <f>YEAR(Tabla1[[#This Row],[Date]])</f>
        <v>2022</v>
      </c>
    </row>
    <row r="2371" spans="1:19" x14ac:dyDescent="0.2">
      <c r="A2371">
        <v>2370</v>
      </c>
      <c r="B2371" s="1">
        <v>44795</v>
      </c>
      <c r="C2371" t="s">
        <v>261</v>
      </c>
      <c r="D2371" t="s">
        <v>817</v>
      </c>
      <c r="E2371">
        <v>1</v>
      </c>
      <c r="F2371" t="s">
        <v>532</v>
      </c>
      <c r="G2371" t="s">
        <v>263</v>
      </c>
      <c r="H2371" t="s">
        <v>557</v>
      </c>
      <c r="M2371" s="2">
        <v>40000</v>
      </c>
      <c r="N2371" s="2">
        <v>65000</v>
      </c>
      <c r="O2371" s="2">
        <f>IF(Tabla1[[#This Row],[Mov]]="VNT",Tabla1[[#This Row],[Sale]]-Tabla1[[#This Row],[Cost]],-Tabla1[[#This Row],[Cost]]*Tabla1[[#This Row],[Cant]])</f>
        <v>-40000</v>
      </c>
      <c r="P2371" s="8">
        <f>IF(Tabla1[[#This Row],[Mov]]="VNT",-Tabla1[[#This Row],[Cant]],Tabla1[[#This Row],[Cant]])</f>
        <v>1</v>
      </c>
      <c r="Q2371" s="8">
        <f>DAY(Tabla1[[#This Row],[Date]])</f>
        <v>22</v>
      </c>
      <c r="R2371" s="8">
        <f>MONTH(Tabla1[[#This Row],[Date]])</f>
        <v>8</v>
      </c>
      <c r="S2371" s="8">
        <f>YEAR(Tabla1[[#This Row],[Date]])</f>
        <v>2022</v>
      </c>
    </row>
    <row r="2372" spans="1:19" x14ac:dyDescent="0.2">
      <c r="A2372">
        <v>2371</v>
      </c>
      <c r="B2372" s="1">
        <v>44795</v>
      </c>
      <c r="C2372" t="s">
        <v>261</v>
      </c>
      <c r="D2372" t="s">
        <v>817</v>
      </c>
      <c r="E2372">
        <v>1</v>
      </c>
      <c r="F2372" t="s">
        <v>1295</v>
      </c>
      <c r="G2372" t="s">
        <v>266</v>
      </c>
      <c r="H2372" t="s">
        <v>1979</v>
      </c>
      <c r="M2372" s="2">
        <v>55000</v>
      </c>
      <c r="N2372" s="2">
        <v>99000</v>
      </c>
      <c r="O2372" s="2">
        <f>IF(Tabla1[[#This Row],[Mov]]="VNT",Tabla1[[#This Row],[Sale]]-Tabla1[[#This Row],[Cost]],-Tabla1[[#This Row],[Cost]]*Tabla1[[#This Row],[Cant]])</f>
        <v>-55000</v>
      </c>
      <c r="P2372" s="8">
        <f>IF(Tabla1[[#This Row],[Mov]]="VNT",-Tabla1[[#This Row],[Cant]],Tabla1[[#This Row],[Cant]])</f>
        <v>1</v>
      </c>
      <c r="Q2372" s="8">
        <f>DAY(Tabla1[[#This Row],[Date]])</f>
        <v>22</v>
      </c>
      <c r="R2372" s="8">
        <f>MONTH(Tabla1[[#This Row],[Date]])</f>
        <v>8</v>
      </c>
      <c r="S2372" s="8">
        <f>YEAR(Tabla1[[#This Row],[Date]])</f>
        <v>2022</v>
      </c>
    </row>
    <row r="2373" spans="1:19" x14ac:dyDescent="0.2">
      <c r="A2373">
        <v>2372</v>
      </c>
      <c r="B2373" s="1">
        <v>44795</v>
      </c>
      <c r="C2373" t="s">
        <v>261</v>
      </c>
      <c r="D2373" t="s">
        <v>817</v>
      </c>
      <c r="E2373">
        <v>1</v>
      </c>
      <c r="F2373" t="s">
        <v>617</v>
      </c>
      <c r="G2373" t="s">
        <v>266</v>
      </c>
      <c r="H2373" t="s">
        <v>1296</v>
      </c>
      <c r="M2373" s="2">
        <v>80000</v>
      </c>
      <c r="N2373" s="2">
        <v>130000</v>
      </c>
      <c r="O2373" s="2">
        <f>IF(Tabla1[[#This Row],[Mov]]="VNT",Tabla1[[#This Row],[Sale]]-Tabla1[[#This Row],[Cost]],-Tabla1[[#This Row],[Cost]]*Tabla1[[#This Row],[Cant]])</f>
        <v>-80000</v>
      </c>
      <c r="P2373" s="8">
        <f>IF(Tabla1[[#This Row],[Mov]]="VNT",-Tabla1[[#This Row],[Cant]],Tabla1[[#This Row],[Cant]])</f>
        <v>1</v>
      </c>
      <c r="Q2373" s="8">
        <f>DAY(Tabla1[[#This Row],[Date]])</f>
        <v>22</v>
      </c>
      <c r="R2373" s="8">
        <f>MONTH(Tabla1[[#This Row],[Date]])</f>
        <v>8</v>
      </c>
      <c r="S2373" s="8">
        <f>YEAR(Tabla1[[#This Row],[Date]])</f>
        <v>2022</v>
      </c>
    </row>
    <row r="2374" spans="1:19" x14ac:dyDescent="0.2">
      <c r="A2374">
        <v>2373</v>
      </c>
      <c r="B2374" s="1">
        <v>44795</v>
      </c>
      <c r="C2374" t="s">
        <v>261</v>
      </c>
      <c r="D2374" t="s">
        <v>817</v>
      </c>
      <c r="E2374">
        <v>1</v>
      </c>
      <c r="F2374" t="s">
        <v>214</v>
      </c>
      <c r="G2374" t="s">
        <v>794</v>
      </c>
      <c r="H2374" t="s">
        <v>1260</v>
      </c>
      <c r="M2374" s="2">
        <v>55000</v>
      </c>
      <c r="N2374" s="2">
        <v>80000</v>
      </c>
      <c r="O2374" s="2">
        <f>IF(Tabla1[[#This Row],[Mov]]="VNT",Tabla1[[#This Row],[Sale]]-Tabla1[[#This Row],[Cost]],-Tabla1[[#This Row],[Cost]]*Tabla1[[#This Row],[Cant]])</f>
        <v>-55000</v>
      </c>
      <c r="P2374" s="8">
        <f>IF(Tabla1[[#This Row],[Mov]]="VNT",-Tabla1[[#This Row],[Cant]],Tabla1[[#This Row],[Cant]])</f>
        <v>1</v>
      </c>
      <c r="Q2374" s="8">
        <f>DAY(Tabla1[[#This Row],[Date]])</f>
        <v>22</v>
      </c>
      <c r="R2374" s="8">
        <f>MONTH(Tabla1[[#This Row],[Date]])</f>
        <v>8</v>
      </c>
      <c r="S2374" s="8">
        <f>YEAR(Tabla1[[#This Row],[Date]])</f>
        <v>2022</v>
      </c>
    </row>
    <row r="2375" spans="1:19" x14ac:dyDescent="0.2">
      <c r="A2375">
        <v>2374</v>
      </c>
      <c r="B2375" s="1">
        <v>44795</v>
      </c>
      <c r="C2375" t="s">
        <v>261</v>
      </c>
      <c r="D2375" t="s">
        <v>623</v>
      </c>
      <c r="E2375">
        <v>2</v>
      </c>
      <c r="F2375" t="s">
        <v>532</v>
      </c>
      <c r="G2375" t="s">
        <v>273</v>
      </c>
      <c r="H2375" t="s">
        <v>552</v>
      </c>
      <c r="M2375" s="2">
        <v>18000</v>
      </c>
      <c r="N2375" s="2">
        <v>35000</v>
      </c>
      <c r="O2375" s="2">
        <f>IF(Tabla1[[#This Row],[Mov]]="VNT",Tabla1[[#This Row],[Sale]]-Tabla1[[#This Row],[Cost]],-Tabla1[[#This Row],[Cost]]*Tabla1[[#This Row],[Cant]])</f>
        <v>-36000</v>
      </c>
      <c r="P2375" s="8">
        <f>IF(Tabla1[[#This Row],[Mov]]="VNT",-Tabla1[[#This Row],[Cant]],Tabla1[[#This Row],[Cant]])</f>
        <v>2</v>
      </c>
      <c r="Q2375" s="8">
        <f>DAY(Tabla1[[#This Row],[Date]])</f>
        <v>22</v>
      </c>
      <c r="R2375" s="8">
        <f>MONTH(Tabla1[[#This Row],[Date]])</f>
        <v>8</v>
      </c>
      <c r="S2375" s="8">
        <f>YEAR(Tabla1[[#This Row],[Date]])</f>
        <v>2022</v>
      </c>
    </row>
    <row r="2376" spans="1:19" x14ac:dyDescent="0.2">
      <c r="A2376">
        <v>2375</v>
      </c>
      <c r="B2376" s="1">
        <v>44795</v>
      </c>
      <c r="C2376" t="s">
        <v>261</v>
      </c>
      <c r="D2376" t="s">
        <v>623</v>
      </c>
      <c r="E2376">
        <v>2</v>
      </c>
      <c r="F2376" t="s">
        <v>532</v>
      </c>
      <c r="G2376" t="s">
        <v>273</v>
      </c>
      <c r="H2376" t="s">
        <v>552</v>
      </c>
      <c r="M2376" s="2">
        <v>18000</v>
      </c>
      <c r="N2376" s="2">
        <v>35000</v>
      </c>
      <c r="O2376" s="2">
        <f>IF(Tabla1[[#This Row],[Mov]]="VNT",Tabla1[[#This Row],[Sale]]-Tabla1[[#This Row],[Cost]],-Tabla1[[#This Row],[Cost]]*Tabla1[[#This Row],[Cant]])</f>
        <v>-36000</v>
      </c>
      <c r="P2376" s="8">
        <f>IF(Tabla1[[#This Row],[Mov]]="VNT",-Tabla1[[#This Row],[Cant]],Tabla1[[#This Row],[Cant]])</f>
        <v>2</v>
      </c>
      <c r="Q2376" s="8">
        <f>DAY(Tabla1[[#This Row],[Date]])</f>
        <v>22</v>
      </c>
      <c r="R2376" s="8">
        <f>MONTH(Tabla1[[#This Row],[Date]])</f>
        <v>8</v>
      </c>
      <c r="S2376" s="8">
        <f>YEAR(Tabla1[[#This Row],[Date]])</f>
        <v>2022</v>
      </c>
    </row>
    <row r="2377" spans="1:19" x14ac:dyDescent="0.2">
      <c r="A2377">
        <v>2376</v>
      </c>
      <c r="B2377" s="1">
        <v>44795</v>
      </c>
      <c r="C2377" t="s">
        <v>261</v>
      </c>
      <c r="D2377" t="s">
        <v>623</v>
      </c>
      <c r="E2377">
        <v>2</v>
      </c>
      <c r="F2377" t="s">
        <v>609</v>
      </c>
      <c r="G2377" t="s">
        <v>793</v>
      </c>
      <c r="H2377" t="s">
        <v>624</v>
      </c>
      <c r="M2377" s="2">
        <v>95000</v>
      </c>
      <c r="N2377" s="2">
        <v>129000</v>
      </c>
      <c r="O2377" s="2">
        <f>IF(Tabla1[[#This Row],[Mov]]="VNT",Tabla1[[#This Row],[Sale]]-Tabla1[[#This Row],[Cost]],-Tabla1[[#This Row],[Cost]]*Tabla1[[#This Row],[Cant]])</f>
        <v>-190000</v>
      </c>
      <c r="P2377" s="8">
        <f>IF(Tabla1[[#This Row],[Mov]]="VNT",-Tabla1[[#This Row],[Cant]],Tabla1[[#This Row],[Cant]])</f>
        <v>2</v>
      </c>
      <c r="Q2377" s="8">
        <f>DAY(Tabla1[[#This Row],[Date]])</f>
        <v>22</v>
      </c>
      <c r="R2377" s="8">
        <f>MONTH(Tabla1[[#This Row],[Date]])</f>
        <v>8</v>
      </c>
      <c r="S2377" s="8">
        <f>YEAR(Tabla1[[#This Row],[Date]])</f>
        <v>2022</v>
      </c>
    </row>
    <row r="2378" spans="1:19" x14ac:dyDescent="0.2">
      <c r="A2378">
        <v>2377</v>
      </c>
      <c r="B2378" s="1">
        <v>44795</v>
      </c>
      <c r="C2378" t="s">
        <v>261</v>
      </c>
      <c r="D2378" t="s">
        <v>268</v>
      </c>
      <c r="E2378">
        <v>2</v>
      </c>
      <c r="F2378" t="s">
        <v>15</v>
      </c>
      <c r="G2378" t="s">
        <v>266</v>
      </c>
      <c r="H2378" t="s">
        <v>1297</v>
      </c>
      <c r="M2378" s="2">
        <v>4500</v>
      </c>
      <c r="N2378" s="2">
        <v>12000</v>
      </c>
      <c r="O2378" s="2">
        <f>IF(Tabla1[[#This Row],[Mov]]="VNT",Tabla1[[#This Row],[Sale]]-Tabla1[[#This Row],[Cost]],-Tabla1[[#This Row],[Cost]]*Tabla1[[#This Row],[Cant]])</f>
        <v>-9000</v>
      </c>
      <c r="P2378" s="8">
        <f>IF(Tabla1[[#This Row],[Mov]]="VNT",-Tabla1[[#This Row],[Cant]],Tabla1[[#This Row],[Cant]])</f>
        <v>2</v>
      </c>
      <c r="Q2378" s="8">
        <f>DAY(Tabla1[[#This Row],[Date]])</f>
        <v>22</v>
      </c>
      <c r="R2378" s="8">
        <f>MONTH(Tabla1[[#This Row],[Date]])</f>
        <v>8</v>
      </c>
      <c r="S2378" s="8">
        <f>YEAR(Tabla1[[#This Row],[Date]])</f>
        <v>2022</v>
      </c>
    </row>
    <row r="2379" spans="1:19" x14ac:dyDescent="0.2">
      <c r="A2379">
        <v>2378</v>
      </c>
      <c r="B2379" s="1">
        <v>44795</v>
      </c>
      <c r="C2379" t="s">
        <v>261</v>
      </c>
      <c r="D2379" t="s">
        <v>268</v>
      </c>
      <c r="E2379">
        <v>2</v>
      </c>
      <c r="F2379" t="s">
        <v>15</v>
      </c>
      <c r="G2379" t="s">
        <v>266</v>
      </c>
      <c r="H2379" t="s">
        <v>138</v>
      </c>
      <c r="M2379" s="2">
        <v>3500</v>
      </c>
      <c r="N2379" s="2">
        <v>10000</v>
      </c>
      <c r="O2379" s="2">
        <f>IF(Tabla1[[#This Row],[Mov]]="VNT",Tabla1[[#This Row],[Sale]]-Tabla1[[#This Row],[Cost]],-Tabla1[[#This Row],[Cost]]*Tabla1[[#This Row],[Cant]])</f>
        <v>-7000</v>
      </c>
      <c r="P2379" s="8">
        <f>IF(Tabla1[[#This Row],[Mov]]="VNT",-Tabla1[[#This Row],[Cant]],Tabla1[[#This Row],[Cant]])</f>
        <v>2</v>
      </c>
      <c r="Q2379" s="8">
        <f>DAY(Tabla1[[#This Row],[Date]])</f>
        <v>22</v>
      </c>
      <c r="R2379" s="8">
        <f>MONTH(Tabla1[[#This Row],[Date]])</f>
        <v>8</v>
      </c>
      <c r="S2379" s="8">
        <f>YEAR(Tabla1[[#This Row],[Date]])</f>
        <v>2022</v>
      </c>
    </row>
    <row r="2380" spans="1:19" x14ac:dyDescent="0.2">
      <c r="A2380">
        <v>2379</v>
      </c>
      <c r="B2380" s="1">
        <v>44795</v>
      </c>
      <c r="C2380" t="s">
        <v>261</v>
      </c>
      <c r="D2380" t="s">
        <v>268</v>
      </c>
      <c r="E2380">
        <v>2</v>
      </c>
      <c r="F2380" t="s">
        <v>15</v>
      </c>
      <c r="G2380" t="s">
        <v>266</v>
      </c>
      <c r="H2380" t="s">
        <v>1298</v>
      </c>
      <c r="M2380" s="2">
        <v>5500</v>
      </c>
      <c r="N2380" s="2">
        <v>14000</v>
      </c>
      <c r="O2380" s="2">
        <f>IF(Tabla1[[#This Row],[Mov]]="VNT",Tabla1[[#This Row],[Sale]]-Tabla1[[#This Row],[Cost]],-Tabla1[[#This Row],[Cost]]*Tabla1[[#This Row],[Cant]])</f>
        <v>-11000</v>
      </c>
      <c r="P2380" s="8">
        <f>IF(Tabla1[[#This Row],[Mov]]="VNT",-Tabla1[[#This Row],[Cant]],Tabla1[[#This Row],[Cant]])</f>
        <v>2</v>
      </c>
      <c r="Q2380" s="8">
        <f>DAY(Tabla1[[#This Row],[Date]])</f>
        <v>22</v>
      </c>
      <c r="R2380" s="8">
        <f>MONTH(Tabla1[[#This Row],[Date]])</f>
        <v>8</v>
      </c>
      <c r="S2380" s="8">
        <f>YEAR(Tabla1[[#This Row],[Date]])</f>
        <v>2022</v>
      </c>
    </row>
    <row r="2381" spans="1:19" x14ac:dyDescent="0.2">
      <c r="A2381">
        <v>2380</v>
      </c>
      <c r="B2381" s="1">
        <v>44795</v>
      </c>
      <c r="C2381" t="s">
        <v>261</v>
      </c>
      <c r="D2381" t="s">
        <v>268</v>
      </c>
      <c r="E2381">
        <v>3</v>
      </c>
      <c r="F2381" t="s">
        <v>15</v>
      </c>
      <c r="G2381" t="s">
        <v>266</v>
      </c>
      <c r="H2381" t="s">
        <v>1299</v>
      </c>
      <c r="M2381" s="2">
        <v>2500</v>
      </c>
      <c r="N2381" s="2">
        <v>9000</v>
      </c>
      <c r="O2381" s="2">
        <f>IF(Tabla1[[#This Row],[Mov]]="VNT",Tabla1[[#This Row],[Sale]]-Tabla1[[#This Row],[Cost]],-Tabla1[[#This Row],[Cost]]*Tabla1[[#This Row],[Cant]])</f>
        <v>-7500</v>
      </c>
      <c r="P2381" s="8">
        <f>IF(Tabla1[[#This Row],[Mov]]="VNT",-Tabla1[[#This Row],[Cant]],Tabla1[[#This Row],[Cant]])</f>
        <v>3</v>
      </c>
      <c r="Q2381" s="8">
        <f>DAY(Tabla1[[#This Row],[Date]])</f>
        <v>22</v>
      </c>
      <c r="R2381" s="8">
        <f>MONTH(Tabla1[[#This Row],[Date]])</f>
        <v>8</v>
      </c>
      <c r="S2381" s="8">
        <f>YEAR(Tabla1[[#This Row],[Date]])</f>
        <v>2022</v>
      </c>
    </row>
    <row r="2382" spans="1:19" x14ac:dyDescent="0.2">
      <c r="A2382">
        <v>2381</v>
      </c>
      <c r="B2382" s="1">
        <v>44795</v>
      </c>
      <c r="C2382" t="s">
        <v>261</v>
      </c>
      <c r="D2382" t="s">
        <v>606</v>
      </c>
      <c r="E2382">
        <v>2</v>
      </c>
      <c r="F2382" t="s">
        <v>532</v>
      </c>
      <c r="G2382" t="s">
        <v>273</v>
      </c>
      <c r="H2382" t="s">
        <v>733</v>
      </c>
      <c r="J2382" t="s">
        <v>17</v>
      </c>
      <c r="M2382" s="2">
        <v>19000</v>
      </c>
      <c r="N2382" s="2">
        <v>35000</v>
      </c>
      <c r="O2382" s="2">
        <f>IF(Tabla1[[#This Row],[Mov]]="VNT",Tabla1[[#This Row],[Sale]]-Tabla1[[#This Row],[Cost]],-Tabla1[[#This Row],[Cost]]*Tabla1[[#This Row],[Cant]])</f>
        <v>-38000</v>
      </c>
      <c r="P2382" s="8">
        <f>IF(Tabla1[[#This Row],[Mov]]="VNT",-Tabla1[[#This Row],[Cant]],Tabla1[[#This Row],[Cant]])</f>
        <v>2</v>
      </c>
      <c r="Q2382" s="8">
        <f>DAY(Tabla1[[#This Row],[Date]])</f>
        <v>22</v>
      </c>
      <c r="R2382" s="8">
        <f>MONTH(Tabla1[[#This Row],[Date]])</f>
        <v>8</v>
      </c>
      <c r="S2382" s="8">
        <f>YEAR(Tabla1[[#This Row],[Date]])</f>
        <v>2022</v>
      </c>
    </row>
    <row r="2383" spans="1:19" x14ac:dyDescent="0.2">
      <c r="A2383">
        <v>2382</v>
      </c>
      <c r="B2383" s="1">
        <v>44795</v>
      </c>
      <c r="C2383" t="s">
        <v>261</v>
      </c>
      <c r="D2383" t="s">
        <v>606</v>
      </c>
      <c r="E2383">
        <v>2</v>
      </c>
      <c r="F2383" t="s">
        <v>532</v>
      </c>
      <c r="G2383" t="s">
        <v>273</v>
      </c>
      <c r="H2383" t="s">
        <v>733</v>
      </c>
      <c r="J2383" t="s">
        <v>23</v>
      </c>
      <c r="M2383" s="2">
        <v>19000</v>
      </c>
      <c r="N2383" s="2">
        <v>35000</v>
      </c>
      <c r="O2383" s="2">
        <f>IF(Tabla1[[#This Row],[Mov]]="VNT",Tabla1[[#This Row],[Sale]]-Tabla1[[#This Row],[Cost]],-Tabla1[[#This Row],[Cost]]*Tabla1[[#This Row],[Cant]])</f>
        <v>-38000</v>
      </c>
      <c r="P2383" s="8">
        <f>IF(Tabla1[[#This Row],[Mov]]="VNT",-Tabla1[[#This Row],[Cant]],Tabla1[[#This Row],[Cant]])</f>
        <v>2</v>
      </c>
      <c r="Q2383" s="8">
        <f>DAY(Tabla1[[#This Row],[Date]])</f>
        <v>22</v>
      </c>
      <c r="R2383" s="8">
        <f>MONTH(Tabla1[[#This Row],[Date]])</f>
        <v>8</v>
      </c>
      <c r="S2383" s="8">
        <f>YEAR(Tabla1[[#This Row],[Date]])</f>
        <v>2022</v>
      </c>
    </row>
    <row r="2384" spans="1:19" x14ac:dyDescent="0.2">
      <c r="A2384">
        <v>2383</v>
      </c>
      <c r="B2384" s="1">
        <v>44795</v>
      </c>
      <c r="C2384" t="s">
        <v>261</v>
      </c>
      <c r="D2384" t="s">
        <v>606</v>
      </c>
      <c r="E2384">
        <v>1</v>
      </c>
      <c r="F2384" t="s">
        <v>532</v>
      </c>
      <c r="G2384" t="s">
        <v>273</v>
      </c>
      <c r="H2384" t="s">
        <v>733</v>
      </c>
      <c r="J2384" t="s">
        <v>928</v>
      </c>
      <c r="M2384" s="2">
        <v>19000</v>
      </c>
      <c r="N2384" s="2">
        <v>35000</v>
      </c>
      <c r="O2384" s="2">
        <f>IF(Tabla1[[#This Row],[Mov]]="VNT",Tabla1[[#This Row],[Sale]]-Tabla1[[#This Row],[Cost]],-Tabla1[[#This Row],[Cost]]*Tabla1[[#This Row],[Cant]])</f>
        <v>-19000</v>
      </c>
      <c r="P2384" s="8">
        <f>IF(Tabla1[[#This Row],[Mov]]="VNT",-Tabla1[[#This Row],[Cant]],Tabla1[[#This Row],[Cant]])</f>
        <v>1</v>
      </c>
      <c r="Q2384" s="8">
        <f>DAY(Tabla1[[#This Row],[Date]])</f>
        <v>22</v>
      </c>
      <c r="R2384" s="8">
        <f>MONTH(Tabla1[[#This Row],[Date]])</f>
        <v>8</v>
      </c>
      <c r="S2384" s="8">
        <f>YEAR(Tabla1[[#This Row],[Date]])</f>
        <v>2022</v>
      </c>
    </row>
    <row r="2385" spans="1:19" x14ac:dyDescent="0.2">
      <c r="A2385">
        <v>2384</v>
      </c>
      <c r="B2385" s="1">
        <v>44796</v>
      </c>
      <c r="C2385" t="s">
        <v>261</v>
      </c>
      <c r="D2385" t="s">
        <v>606</v>
      </c>
      <c r="E2385">
        <v>2</v>
      </c>
      <c r="F2385" t="s">
        <v>532</v>
      </c>
      <c r="G2385" t="s">
        <v>273</v>
      </c>
      <c r="H2385" t="s">
        <v>733</v>
      </c>
      <c r="J2385" t="s">
        <v>17</v>
      </c>
      <c r="M2385" s="2">
        <v>19000</v>
      </c>
      <c r="N2385" s="2">
        <v>35000</v>
      </c>
      <c r="O2385" s="2">
        <f>IF(Tabla1[[#This Row],[Mov]]="VNT",Tabla1[[#This Row],[Sale]]-Tabla1[[#This Row],[Cost]],-Tabla1[[#This Row],[Cost]]*Tabla1[[#This Row],[Cant]])</f>
        <v>-38000</v>
      </c>
      <c r="P2385" s="8">
        <f>IF(Tabla1[[#This Row],[Mov]]="VNT",-Tabla1[[#This Row],[Cant]],Tabla1[[#This Row],[Cant]])</f>
        <v>2</v>
      </c>
      <c r="Q2385" s="8">
        <f>DAY(Tabla1[[#This Row],[Date]])</f>
        <v>23</v>
      </c>
      <c r="R2385" s="8">
        <f>MONTH(Tabla1[[#This Row],[Date]])</f>
        <v>8</v>
      </c>
      <c r="S2385" s="8">
        <f>YEAR(Tabla1[[#This Row],[Date]])</f>
        <v>2022</v>
      </c>
    </row>
    <row r="2386" spans="1:19" x14ac:dyDescent="0.2">
      <c r="A2386">
        <v>2385</v>
      </c>
      <c r="B2386" s="1">
        <v>44796</v>
      </c>
      <c r="C2386" t="s">
        <v>261</v>
      </c>
      <c r="D2386" t="s">
        <v>606</v>
      </c>
      <c r="E2386">
        <v>1</v>
      </c>
      <c r="F2386" t="s">
        <v>532</v>
      </c>
      <c r="G2386" t="s">
        <v>273</v>
      </c>
      <c r="H2386" t="s">
        <v>733</v>
      </c>
      <c r="J2386" t="s">
        <v>23</v>
      </c>
      <c r="M2386" s="2">
        <v>19000</v>
      </c>
      <c r="N2386" s="2">
        <v>35000</v>
      </c>
      <c r="O2386" s="2">
        <f>IF(Tabla1[[#This Row],[Mov]]="VNT",Tabla1[[#This Row],[Sale]]-Tabla1[[#This Row],[Cost]],-Tabla1[[#This Row],[Cost]]*Tabla1[[#This Row],[Cant]])</f>
        <v>-19000</v>
      </c>
      <c r="P2386" s="8">
        <f>IF(Tabla1[[#This Row],[Mov]]="VNT",-Tabla1[[#This Row],[Cant]],Tabla1[[#This Row],[Cant]])</f>
        <v>1</v>
      </c>
      <c r="Q2386" s="8">
        <f>DAY(Tabla1[[#This Row],[Date]])</f>
        <v>23</v>
      </c>
      <c r="R2386" s="8">
        <f>MONTH(Tabla1[[#This Row],[Date]])</f>
        <v>8</v>
      </c>
      <c r="S2386" s="8">
        <f>YEAR(Tabla1[[#This Row],[Date]])</f>
        <v>2022</v>
      </c>
    </row>
    <row r="2387" spans="1:19" x14ac:dyDescent="0.2">
      <c r="A2387">
        <v>2386</v>
      </c>
      <c r="B2387" s="1">
        <v>44796</v>
      </c>
      <c r="C2387" t="s">
        <v>261</v>
      </c>
      <c r="D2387" t="s">
        <v>817</v>
      </c>
      <c r="E2387">
        <v>1</v>
      </c>
      <c r="F2387" t="s">
        <v>48</v>
      </c>
      <c r="G2387" t="s">
        <v>1301</v>
      </c>
      <c r="H2387" t="s">
        <v>1302</v>
      </c>
      <c r="J2387" t="s">
        <v>17</v>
      </c>
      <c r="M2387" s="2">
        <v>29000</v>
      </c>
      <c r="N2387" s="2">
        <v>55000</v>
      </c>
      <c r="O2387" s="2">
        <f>IF(Tabla1[[#This Row],[Mov]]="VNT",Tabla1[[#This Row],[Sale]]-Tabla1[[#This Row],[Cost]],-Tabla1[[#This Row],[Cost]]*Tabla1[[#This Row],[Cant]])</f>
        <v>-29000</v>
      </c>
      <c r="P2387" s="8">
        <f>IF(Tabla1[[#This Row],[Mov]]="VNT",-Tabla1[[#This Row],[Cant]],Tabla1[[#This Row],[Cant]])</f>
        <v>1</v>
      </c>
      <c r="Q2387" s="8">
        <f>DAY(Tabla1[[#This Row],[Date]])</f>
        <v>23</v>
      </c>
      <c r="R2387" s="8">
        <f>MONTH(Tabla1[[#This Row],[Date]])</f>
        <v>8</v>
      </c>
      <c r="S2387" s="8">
        <f>YEAR(Tabla1[[#This Row],[Date]])</f>
        <v>2022</v>
      </c>
    </row>
    <row r="2388" spans="1:19" x14ac:dyDescent="0.2">
      <c r="A2388">
        <v>2387</v>
      </c>
      <c r="B2388" s="1">
        <v>44796</v>
      </c>
      <c r="C2388" t="s">
        <v>261</v>
      </c>
      <c r="D2388" t="s">
        <v>817</v>
      </c>
      <c r="E2388">
        <v>1</v>
      </c>
      <c r="F2388" t="s">
        <v>201</v>
      </c>
      <c r="G2388" t="s">
        <v>266</v>
      </c>
      <c r="H2388" t="s">
        <v>1303</v>
      </c>
      <c r="M2388" s="2">
        <v>7500</v>
      </c>
      <c r="N2388" s="2">
        <v>15000</v>
      </c>
      <c r="O2388" s="2">
        <f>IF(Tabla1[[#This Row],[Mov]]="VNT",Tabla1[[#This Row],[Sale]]-Tabla1[[#This Row],[Cost]],-Tabla1[[#This Row],[Cost]]*Tabla1[[#This Row],[Cant]])</f>
        <v>-7500</v>
      </c>
      <c r="P2388" s="8">
        <f>IF(Tabla1[[#This Row],[Mov]]="VNT",-Tabla1[[#This Row],[Cant]],Tabla1[[#This Row],[Cant]])</f>
        <v>1</v>
      </c>
      <c r="Q2388" s="8">
        <f>DAY(Tabla1[[#This Row],[Date]])</f>
        <v>23</v>
      </c>
      <c r="R2388" s="8">
        <f>MONTH(Tabla1[[#This Row],[Date]])</f>
        <v>8</v>
      </c>
      <c r="S2388" s="8">
        <f>YEAR(Tabla1[[#This Row],[Date]])</f>
        <v>2022</v>
      </c>
    </row>
    <row r="2389" spans="1:19" x14ac:dyDescent="0.2">
      <c r="A2389">
        <v>2388</v>
      </c>
      <c r="B2389" s="1">
        <v>44796</v>
      </c>
      <c r="C2389" t="s">
        <v>261</v>
      </c>
      <c r="D2389" t="s">
        <v>817</v>
      </c>
      <c r="E2389">
        <v>2</v>
      </c>
      <c r="F2389" t="s">
        <v>15</v>
      </c>
      <c r="G2389" t="s">
        <v>263</v>
      </c>
      <c r="H2389" t="s">
        <v>20</v>
      </c>
      <c r="M2389" s="2">
        <v>4000</v>
      </c>
      <c r="N2389" s="2">
        <v>10000</v>
      </c>
      <c r="O2389" s="2">
        <f>IF(Tabla1[[#This Row],[Mov]]="VNT",Tabla1[[#This Row],[Sale]]-Tabla1[[#This Row],[Cost]],-Tabla1[[#This Row],[Cost]]*Tabla1[[#This Row],[Cant]])</f>
        <v>-8000</v>
      </c>
      <c r="P2389" s="8">
        <f>IF(Tabla1[[#This Row],[Mov]]="VNT",-Tabla1[[#This Row],[Cant]],Tabla1[[#This Row],[Cant]])</f>
        <v>2</v>
      </c>
      <c r="Q2389" s="8">
        <f>DAY(Tabla1[[#This Row],[Date]])</f>
        <v>23</v>
      </c>
      <c r="R2389" s="8">
        <f>MONTH(Tabla1[[#This Row],[Date]])</f>
        <v>8</v>
      </c>
      <c r="S2389" s="8">
        <f>YEAR(Tabla1[[#This Row],[Date]])</f>
        <v>2022</v>
      </c>
    </row>
    <row r="2390" spans="1:19" x14ac:dyDescent="0.2">
      <c r="A2390">
        <v>2389</v>
      </c>
      <c r="B2390" s="1">
        <v>44796</v>
      </c>
      <c r="C2390" t="s">
        <v>261</v>
      </c>
      <c r="D2390" t="s">
        <v>817</v>
      </c>
      <c r="E2390">
        <v>1</v>
      </c>
      <c r="F2390" t="s">
        <v>532</v>
      </c>
      <c r="G2390" t="s">
        <v>263</v>
      </c>
      <c r="H2390" t="s">
        <v>557</v>
      </c>
      <c r="M2390" s="2">
        <v>40000</v>
      </c>
      <c r="N2390" s="2">
        <v>65000</v>
      </c>
      <c r="O2390" s="2">
        <f>IF(Tabla1[[#This Row],[Mov]]="VNT",Tabla1[[#This Row],[Sale]]-Tabla1[[#This Row],[Cost]],-Tabla1[[#This Row],[Cost]]*Tabla1[[#This Row],[Cant]])</f>
        <v>-40000</v>
      </c>
      <c r="P2390" s="8">
        <f>IF(Tabla1[[#This Row],[Mov]]="VNT",-Tabla1[[#This Row],[Cant]],Tabla1[[#This Row],[Cant]])</f>
        <v>1</v>
      </c>
      <c r="Q2390" s="8">
        <f>DAY(Tabla1[[#This Row],[Date]])</f>
        <v>23</v>
      </c>
      <c r="R2390" s="8">
        <f>MONTH(Tabla1[[#This Row],[Date]])</f>
        <v>8</v>
      </c>
      <c r="S2390" s="8">
        <f>YEAR(Tabla1[[#This Row],[Date]])</f>
        <v>2022</v>
      </c>
    </row>
    <row r="2391" spans="1:19" x14ac:dyDescent="0.2">
      <c r="A2391">
        <v>2390</v>
      </c>
      <c r="B2391" s="1">
        <v>44796</v>
      </c>
      <c r="C2391" t="s">
        <v>261</v>
      </c>
      <c r="D2391" t="s">
        <v>817</v>
      </c>
      <c r="E2391">
        <v>1</v>
      </c>
      <c r="F2391" t="s">
        <v>48</v>
      </c>
      <c r="G2391" t="s">
        <v>266</v>
      </c>
      <c r="H2391" t="s">
        <v>1300</v>
      </c>
      <c r="M2391" s="2">
        <v>14000</v>
      </c>
      <c r="N2391" s="2">
        <v>29000</v>
      </c>
      <c r="O2391" s="2">
        <f>IF(Tabla1[[#This Row],[Mov]]="VNT",Tabla1[[#This Row],[Sale]]-Tabla1[[#This Row],[Cost]],-Tabla1[[#This Row],[Cost]]*Tabla1[[#This Row],[Cant]])</f>
        <v>-14000</v>
      </c>
      <c r="P2391" s="8">
        <f>IF(Tabla1[[#This Row],[Mov]]="VNT",-Tabla1[[#This Row],[Cant]],Tabla1[[#This Row],[Cant]])</f>
        <v>1</v>
      </c>
      <c r="Q2391" s="8">
        <f>DAY(Tabla1[[#This Row],[Date]])</f>
        <v>23</v>
      </c>
      <c r="R2391" s="8">
        <f>MONTH(Tabla1[[#This Row],[Date]])</f>
        <v>8</v>
      </c>
      <c r="S2391" s="8">
        <f>YEAR(Tabla1[[#This Row],[Date]])</f>
        <v>2022</v>
      </c>
    </row>
    <row r="2392" spans="1:19" x14ac:dyDescent="0.2">
      <c r="A2392">
        <v>2391</v>
      </c>
      <c r="B2392" s="1">
        <v>44796</v>
      </c>
      <c r="C2392" t="s">
        <v>260</v>
      </c>
      <c r="D2392" t="s">
        <v>332</v>
      </c>
      <c r="E2392">
        <v>1</v>
      </c>
      <c r="F2392" t="s">
        <v>42</v>
      </c>
      <c r="G2392" t="s">
        <v>781</v>
      </c>
      <c r="H2392" t="s">
        <v>782</v>
      </c>
      <c r="M2392" s="2">
        <v>26000</v>
      </c>
      <c r="N2392" s="2">
        <v>55000</v>
      </c>
      <c r="O2392" s="2">
        <f>IF(Tabla1[[#This Row],[Mov]]="VNT",Tabla1[[#This Row],[Sale]]-Tabla1[[#This Row],[Cost]],-Tabla1[[#This Row],[Cost]]*Tabla1[[#This Row],[Cant]])</f>
        <v>29000</v>
      </c>
      <c r="P2392" s="8">
        <f>IF(Tabla1[[#This Row],[Mov]]="VNT",-Tabla1[[#This Row],[Cant]],Tabla1[[#This Row],[Cant]])</f>
        <v>-1</v>
      </c>
      <c r="Q2392" s="8">
        <f>DAY(Tabla1[[#This Row],[Date]])</f>
        <v>23</v>
      </c>
      <c r="R2392" s="8">
        <f>MONTH(Tabla1[[#This Row],[Date]])</f>
        <v>8</v>
      </c>
      <c r="S2392" s="8">
        <f>YEAR(Tabla1[[#This Row],[Date]])</f>
        <v>2022</v>
      </c>
    </row>
    <row r="2393" spans="1:19" x14ac:dyDescent="0.2">
      <c r="A2393">
        <v>2392</v>
      </c>
      <c r="B2393" s="1">
        <v>44796</v>
      </c>
      <c r="C2393" t="s">
        <v>260</v>
      </c>
      <c r="D2393" t="s">
        <v>332</v>
      </c>
      <c r="E2393">
        <v>1</v>
      </c>
      <c r="F2393" t="s">
        <v>42</v>
      </c>
      <c r="G2393" t="s">
        <v>781</v>
      </c>
      <c r="H2393" t="s">
        <v>783</v>
      </c>
      <c r="M2393" s="2">
        <v>40000</v>
      </c>
      <c r="N2393" s="2">
        <v>60000</v>
      </c>
      <c r="O2393" s="2">
        <f>IF(Tabla1[[#This Row],[Mov]]="VNT",Tabla1[[#This Row],[Sale]]-Tabla1[[#This Row],[Cost]],-Tabla1[[#This Row],[Cost]]*Tabla1[[#This Row],[Cant]])</f>
        <v>20000</v>
      </c>
      <c r="P2393" s="8">
        <f>IF(Tabla1[[#This Row],[Mov]]="VNT",-Tabla1[[#This Row],[Cant]],Tabla1[[#This Row],[Cant]])</f>
        <v>-1</v>
      </c>
      <c r="Q2393" s="8">
        <f>DAY(Tabla1[[#This Row],[Date]])</f>
        <v>23</v>
      </c>
      <c r="R2393" s="8">
        <f>MONTH(Tabla1[[#This Row],[Date]])</f>
        <v>8</v>
      </c>
      <c r="S2393" s="8">
        <f>YEAR(Tabla1[[#This Row],[Date]])</f>
        <v>2022</v>
      </c>
    </row>
    <row r="2394" spans="1:19" x14ac:dyDescent="0.2">
      <c r="A2394">
        <v>2393</v>
      </c>
      <c r="B2394" s="1">
        <v>44796</v>
      </c>
      <c r="C2394" t="s">
        <v>260</v>
      </c>
      <c r="D2394" t="s">
        <v>332</v>
      </c>
      <c r="E2394">
        <v>1</v>
      </c>
      <c r="F2394" t="s">
        <v>717</v>
      </c>
      <c r="G2394" t="s">
        <v>781</v>
      </c>
      <c r="H2394" t="s">
        <v>718</v>
      </c>
      <c r="M2394" s="2">
        <v>7000</v>
      </c>
      <c r="N2394" s="2">
        <v>10000</v>
      </c>
      <c r="O2394" s="2">
        <f>IF(Tabla1[[#This Row],[Mov]]="VNT",Tabla1[[#This Row],[Sale]]-Tabla1[[#This Row],[Cost]],-Tabla1[[#This Row],[Cost]]*Tabla1[[#This Row],[Cant]])</f>
        <v>3000</v>
      </c>
      <c r="P2394" s="8">
        <f>IF(Tabla1[[#This Row],[Mov]]="VNT",-Tabla1[[#This Row],[Cant]],Tabla1[[#This Row],[Cant]])</f>
        <v>-1</v>
      </c>
      <c r="Q2394" s="8">
        <f>DAY(Tabla1[[#This Row],[Date]])</f>
        <v>23</v>
      </c>
      <c r="R2394" s="8">
        <f>MONTH(Tabla1[[#This Row],[Date]])</f>
        <v>8</v>
      </c>
      <c r="S2394" s="8">
        <f>YEAR(Tabla1[[#This Row],[Date]])</f>
        <v>2022</v>
      </c>
    </row>
    <row r="2395" spans="1:19" x14ac:dyDescent="0.2">
      <c r="A2395">
        <v>2394</v>
      </c>
      <c r="B2395" s="1">
        <v>44796</v>
      </c>
      <c r="C2395" t="s">
        <v>260</v>
      </c>
      <c r="D2395" t="s">
        <v>332</v>
      </c>
      <c r="E2395">
        <v>1</v>
      </c>
      <c r="F2395" t="s">
        <v>458</v>
      </c>
      <c r="G2395" t="s">
        <v>272</v>
      </c>
      <c r="H2395" t="s">
        <v>1306</v>
      </c>
      <c r="L2395" t="s">
        <v>1304</v>
      </c>
      <c r="M2395" s="2">
        <v>8000</v>
      </c>
      <c r="N2395" s="2">
        <v>12000</v>
      </c>
      <c r="O2395" s="2">
        <f>IF(Tabla1[[#This Row],[Mov]]="VNT",Tabla1[[#This Row],[Sale]]-Tabla1[[#This Row],[Cost]],-Tabla1[[#This Row],[Cost]]*Tabla1[[#This Row],[Cant]])</f>
        <v>4000</v>
      </c>
      <c r="P2395" s="8">
        <f>IF(Tabla1[[#This Row],[Mov]]="VNT",-Tabla1[[#This Row],[Cant]],Tabla1[[#This Row],[Cant]])</f>
        <v>-1</v>
      </c>
      <c r="Q2395" s="8">
        <f>DAY(Tabla1[[#This Row],[Date]])</f>
        <v>23</v>
      </c>
      <c r="R2395" s="8">
        <f>MONTH(Tabla1[[#This Row],[Date]])</f>
        <v>8</v>
      </c>
      <c r="S2395" s="8">
        <f>YEAR(Tabla1[[#This Row],[Date]])</f>
        <v>2022</v>
      </c>
    </row>
    <row r="2396" spans="1:19" x14ac:dyDescent="0.2">
      <c r="A2396">
        <v>2395</v>
      </c>
      <c r="B2396" s="1">
        <v>44796</v>
      </c>
      <c r="C2396" t="s">
        <v>260</v>
      </c>
      <c r="D2396" t="s">
        <v>332</v>
      </c>
      <c r="E2396">
        <v>1</v>
      </c>
      <c r="F2396" t="s">
        <v>21</v>
      </c>
      <c r="G2396" t="s">
        <v>273</v>
      </c>
      <c r="H2396" t="s">
        <v>41</v>
      </c>
      <c r="M2396" s="2">
        <v>14000</v>
      </c>
      <c r="N2396" s="2">
        <v>27000</v>
      </c>
      <c r="O2396" s="2">
        <f>IF(Tabla1[[#This Row],[Mov]]="VNT",Tabla1[[#This Row],[Sale]]-Tabla1[[#This Row],[Cost]],-Tabla1[[#This Row],[Cost]]*Tabla1[[#This Row],[Cant]])</f>
        <v>13000</v>
      </c>
      <c r="P2396" s="8">
        <f>IF(Tabla1[[#This Row],[Mov]]="VNT",-Tabla1[[#This Row],[Cant]],Tabla1[[#This Row],[Cant]])</f>
        <v>-1</v>
      </c>
      <c r="Q2396" s="8">
        <f>DAY(Tabla1[[#This Row],[Date]])</f>
        <v>23</v>
      </c>
      <c r="R2396" s="8">
        <f>MONTH(Tabla1[[#This Row],[Date]])</f>
        <v>8</v>
      </c>
      <c r="S2396" s="8">
        <f>YEAR(Tabla1[[#This Row],[Date]])</f>
        <v>2022</v>
      </c>
    </row>
    <row r="2397" spans="1:19" x14ac:dyDescent="0.2">
      <c r="A2397">
        <v>2396</v>
      </c>
      <c r="B2397" s="1">
        <v>44796</v>
      </c>
      <c r="C2397" t="s">
        <v>260</v>
      </c>
      <c r="D2397" t="s">
        <v>332</v>
      </c>
      <c r="E2397">
        <v>1</v>
      </c>
      <c r="F2397" t="s">
        <v>458</v>
      </c>
      <c r="G2397" t="s">
        <v>272</v>
      </c>
      <c r="H2397" t="s">
        <v>1218</v>
      </c>
      <c r="L2397" t="s">
        <v>1305</v>
      </c>
      <c r="M2397" s="2">
        <v>0</v>
      </c>
      <c r="N2397" s="2">
        <v>70000</v>
      </c>
      <c r="O2397" s="2">
        <f>IF(Tabla1[[#This Row],[Mov]]="VNT",Tabla1[[#This Row],[Sale]]-Tabla1[[#This Row],[Cost]],-Tabla1[[#This Row],[Cost]]*Tabla1[[#This Row],[Cant]])</f>
        <v>70000</v>
      </c>
      <c r="P2397" s="8">
        <f>IF(Tabla1[[#This Row],[Mov]]="VNT",-Tabla1[[#This Row],[Cant]],Tabla1[[#This Row],[Cant]])</f>
        <v>-1</v>
      </c>
      <c r="Q2397" s="8">
        <f>DAY(Tabla1[[#This Row],[Date]])</f>
        <v>23</v>
      </c>
      <c r="R2397" s="8">
        <f>MONTH(Tabla1[[#This Row],[Date]])</f>
        <v>8</v>
      </c>
      <c r="S2397" s="8">
        <f>YEAR(Tabla1[[#This Row],[Date]])</f>
        <v>2022</v>
      </c>
    </row>
    <row r="2398" spans="1:19" x14ac:dyDescent="0.2">
      <c r="A2398">
        <v>2397</v>
      </c>
      <c r="B2398" s="1">
        <v>44796</v>
      </c>
      <c r="C2398" t="s">
        <v>260</v>
      </c>
      <c r="D2398" t="s">
        <v>332</v>
      </c>
      <c r="E2398">
        <v>1</v>
      </c>
      <c r="F2398" t="s">
        <v>48</v>
      </c>
      <c r="G2398" t="s">
        <v>852</v>
      </c>
      <c r="H2398" t="s">
        <v>1122</v>
      </c>
      <c r="M2398" s="2">
        <v>95000</v>
      </c>
      <c r="N2398" s="2">
        <v>120000</v>
      </c>
      <c r="O2398" s="2">
        <f>IF(Tabla1[[#This Row],[Mov]]="VNT",Tabla1[[#This Row],[Sale]]-Tabla1[[#This Row],[Cost]],-Tabla1[[#This Row],[Cost]]*Tabla1[[#This Row],[Cant]])</f>
        <v>25000</v>
      </c>
      <c r="P2398" s="8">
        <f>IF(Tabla1[[#This Row],[Mov]]="VNT",-Tabla1[[#This Row],[Cant]],Tabla1[[#This Row],[Cant]])</f>
        <v>-1</v>
      </c>
      <c r="Q2398" s="8">
        <f>DAY(Tabla1[[#This Row],[Date]])</f>
        <v>23</v>
      </c>
      <c r="R2398" s="8">
        <f>MONTH(Tabla1[[#This Row],[Date]])</f>
        <v>8</v>
      </c>
      <c r="S2398" s="8">
        <f>YEAR(Tabla1[[#This Row],[Date]])</f>
        <v>2022</v>
      </c>
    </row>
    <row r="2399" spans="1:19" x14ac:dyDescent="0.2">
      <c r="A2399">
        <v>2398</v>
      </c>
      <c r="B2399" s="1">
        <v>44796</v>
      </c>
      <c r="C2399" t="s">
        <v>260</v>
      </c>
      <c r="D2399" t="s">
        <v>332</v>
      </c>
      <c r="E2399">
        <v>1</v>
      </c>
      <c r="F2399" t="s">
        <v>224</v>
      </c>
      <c r="G2399" t="s">
        <v>273</v>
      </c>
      <c r="H2399" t="s">
        <v>470</v>
      </c>
      <c r="M2399" s="2">
        <v>8000</v>
      </c>
      <c r="N2399" s="2">
        <v>18000</v>
      </c>
      <c r="O2399" s="2">
        <f>IF(Tabla1[[#This Row],[Mov]]="VNT",Tabla1[[#This Row],[Sale]]-Tabla1[[#This Row],[Cost]],-Tabla1[[#This Row],[Cost]]*Tabla1[[#This Row],[Cant]])</f>
        <v>10000</v>
      </c>
      <c r="P2399" s="8">
        <f>IF(Tabla1[[#This Row],[Mov]]="VNT",-Tabla1[[#This Row],[Cant]],Tabla1[[#This Row],[Cant]])</f>
        <v>-1</v>
      </c>
      <c r="Q2399" s="8">
        <f>DAY(Tabla1[[#This Row],[Date]])</f>
        <v>23</v>
      </c>
      <c r="R2399" s="8">
        <f>MONTH(Tabla1[[#This Row],[Date]])</f>
        <v>8</v>
      </c>
      <c r="S2399" s="8">
        <f>YEAR(Tabla1[[#This Row],[Date]])</f>
        <v>2022</v>
      </c>
    </row>
    <row r="2400" spans="1:19" x14ac:dyDescent="0.2">
      <c r="A2400">
        <v>2399</v>
      </c>
      <c r="B2400" s="1">
        <v>44796</v>
      </c>
      <c r="C2400" t="s">
        <v>260</v>
      </c>
      <c r="D2400" t="s">
        <v>332</v>
      </c>
      <c r="E2400">
        <v>1</v>
      </c>
      <c r="F2400" t="s">
        <v>342</v>
      </c>
      <c r="G2400" t="s">
        <v>273</v>
      </c>
      <c r="H2400" t="s">
        <v>470</v>
      </c>
      <c r="M2400" s="2">
        <v>1000</v>
      </c>
      <c r="N2400" s="2">
        <v>10000</v>
      </c>
      <c r="O2400" s="2">
        <f>IF(Tabla1[[#This Row],[Mov]]="VNT",Tabla1[[#This Row],[Sale]]-Tabla1[[#This Row],[Cost]],-Tabla1[[#This Row],[Cost]]*Tabla1[[#This Row],[Cant]])</f>
        <v>9000</v>
      </c>
      <c r="P2400" s="8">
        <f>IF(Tabla1[[#This Row],[Mov]]="VNT",-Tabla1[[#This Row],[Cant]],Tabla1[[#This Row],[Cant]])</f>
        <v>-1</v>
      </c>
      <c r="Q2400" s="8">
        <f>DAY(Tabla1[[#This Row],[Date]])</f>
        <v>23</v>
      </c>
      <c r="R2400" s="8">
        <f>MONTH(Tabla1[[#This Row],[Date]])</f>
        <v>8</v>
      </c>
      <c r="S2400" s="8">
        <f>YEAR(Tabla1[[#This Row],[Date]])</f>
        <v>2022</v>
      </c>
    </row>
    <row r="2401" spans="1:19" x14ac:dyDescent="0.2">
      <c r="A2401">
        <v>2400</v>
      </c>
      <c r="B2401" s="1">
        <v>44796</v>
      </c>
      <c r="C2401" t="s">
        <v>260</v>
      </c>
      <c r="D2401" t="s">
        <v>332</v>
      </c>
      <c r="E2401">
        <v>1</v>
      </c>
      <c r="F2401" t="s">
        <v>116</v>
      </c>
      <c r="G2401" t="s">
        <v>349</v>
      </c>
      <c r="H2401" t="s">
        <v>515</v>
      </c>
      <c r="M2401" s="2">
        <v>2805</v>
      </c>
      <c r="N2401" s="2">
        <v>3000</v>
      </c>
      <c r="O2401" s="2">
        <f>IF(Tabla1[[#This Row],[Mov]]="VNT",Tabla1[[#This Row],[Sale]]-Tabla1[[#This Row],[Cost]],-Tabla1[[#This Row],[Cost]]*Tabla1[[#This Row],[Cant]])</f>
        <v>195</v>
      </c>
      <c r="P2401" s="8">
        <f>IF(Tabla1[[#This Row],[Mov]]="VNT",-Tabla1[[#This Row],[Cant]],Tabla1[[#This Row],[Cant]])</f>
        <v>-1</v>
      </c>
      <c r="Q2401" s="8">
        <f>DAY(Tabla1[[#This Row],[Date]])</f>
        <v>23</v>
      </c>
      <c r="R2401" s="8">
        <f>MONTH(Tabla1[[#This Row],[Date]])</f>
        <v>8</v>
      </c>
      <c r="S2401" s="8">
        <f>YEAR(Tabla1[[#This Row],[Date]])</f>
        <v>2022</v>
      </c>
    </row>
    <row r="2402" spans="1:19" x14ac:dyDescent="0.2">
      <c r="A2402">
        <v>2401</v>
      </c>
      <c r="B2402" s="1">
        <v>44796</v>
      </c>
      <c r="C2402" t="s">
        <v>260</v>
      </c>
      <c r="D2402" t="s">
        <v>332</v>
      </c>
      <c r="E2402">
        <v>1</v>
      </c>
      <c r="F2402" t="s">
        <v>116</v>
      </c>
      <c r="G2402" t="s">
        <v>347</v>
      </c>
      <c r="H2402" t="s">
        <v>518</v>
      </c>
      <c r="M2402" s="2">
        <v>9350</v>
      </c>
      <c r="N2402" s="2">
        <v>10000</v>
      </c>
      <c r="O2402" s="2">
        <f>IF(Tabla1[[#This Row],[Mov]]="VNT",Tabla1[[#This Row],[Sale]]-Tabla1[[#This Row],[Cost]],-Tabla1[[#This Row],[Cost]]*Tabla1[[#This Row],[Cant]])</f>
        <v>650</v>
      </c>
      <c r="P2402" s="8">
        <f>IF(Tabla1[[#This Row],[Mov]]="VNT",-Tabla1[[#This Row],[Cant]],Tabla1[[#This Row],[Cant]])</f>
        <v>-1</v>
      </c>
      <c r="Q2402" s="8">
        <f>DAY(Tabla1[[#This Row],[Date]])</f>
        <v>23</v>
      </c>
      <c r="R2402" s="8">
        <f>MONTH(Tabla1[[#This Row],[Date]])</f>
        <v>8</v>
      </c>
      <c r="S2402" s="8">
        <f>YEAR(Tabla1[[#This Row],[Date]])</f>
        <v>2022</v>
      </c>
    </row>
    <row r="2403" spans="1:19" x14ac:dyDescent="0.2">
      <c r="A2403">
        <v>2402</v>
      </c>
      <c r="B2403" s="1">
        <v>44797</v>
      </c>
      <c r="C2403" t="s">
        <v>260</v>
      </c>
      <c r="D2403" t="s">
        <v>332</v>
      </c>
      <c r="E2403">
        <v>1</v>
      </c>
      <c r="F2403" t="s">
        <v>26</v>
      </c>
      <c r="G2403" t="s">
        <v>266</v>
      </c>
      <c r="H2403" t="s">
        <v>1307</v>
      </c>
      <c r="M2403" s="2">
        <v>3000</v>
      </c>
      <c r="N2403" s="2">
        <v>8000</v>
      </c>
      <c r="O2403" s="2">
        <f>IF(Tabla1[[#This Row],[Mov]]="VNT",Tabla1[[#This Row],[Sale]]-Tabla1[[#This Row],[Cost]],-Tabla1[[#This Row],[Cost]]*Tabla1[[#This Row],[Cant]])</f>
        <v>5000</v>
      </c>
      <c r="P2403" s="8">
        <f>IF(Tabla1[[#This Row],[Mov]]="VNT",-Tabla1[[#This Row],[Cant]],Tabla1[[#This Row],[Cant]])</f>
        <v>-1</v>
      </c>
      <c r="Q2403" s="8">
        <f>DAY(Tabla1[[#This Row],[Date]])</f>
        <v>24</v>
      </c>
      <c r="R2403" s="8">
        <f>MONTH(Tabla1[[#This Row],[Date]])</f>
        <v>8</v>
      </c>
      <c r="S2403" s="8">
        <f>YEAR(Tabla1[[#This Row],[Date]])</f>
        <v>2022</v>
      </c>
    </row>
    <row r="2404" spans="1:19" x14ac:dyDescent="0.2">
      <c r="A2404">
        <v>2403</v>
      </c>
      <c r="B2404" s="1">
        <v>44797</v>
      </c>
      <c r="C2404" t="s">
        <v>260</v>
      </c>
      <c r="D2404" t="s">
        <v>332</v>
      </c>
      <c r="E2404">
        <v>1</v>
      </c>
      <c r="F2404" t="s">
        <v>526</v>
      </c>
      <c r="G2404" t="s">
        <v>266</v>
      </c>
      <c r="H2404" t="s">
        <v>527</v>
      </c>
      <c r="M2404" s="2">
        <v>30000</v>
      </c>
      <c r="N2404" s="2">
        <v>45000</v>
      </c>
      <c r="O2404" s="2">
        <f>IF(Tabla1[[#This Row],[Mov]]="VNT",Tabla1[[#This Row],[Sale]]-Tabla1[[#This Row],[Cost]],-Tabla1[[#This Row],[Cost]]*Tabla1[[#This Row],[Cant]])</f>
        <v>15000</v>
      </c>
      <c r="P2404" s="8">
        <f>IF(Tabla1[[#This Row],[Mov]]="VNT",-Tabla1[[#This Row],[Cant]],Tabla1[[#This Row],[Cant]])</f>
        <v>-1</v>
      </c>
      <c r="Q2404" s="8">
        <f>DAY(Tabla1[[#This Row],[Date]])</f>
        <v>24</v>
      </c>
      <c r="R2404" s="8">
        <f>MONTH(Tabla1[[#This Row],[Date]])</f>
        <v>8</v>
      </c>
      <c r="S2404" s="8">
        <f>YEAR(Tabla1[[#This Row],[Date]])</f>
        <v>2022</v>
      </c>
    </row>
    <row r="2405" spans="1:19" x14ac:dyDescent="0.2">
      <c r="A2405">
        <v>2404</v>
      </c>
      <c r="B2405" s="1">
        <v>44797</v>
      </c>
      <c r="C2405" t="s">
        <v>260</v>
      </c>
      <c r="D2405" t="s">
        <v>332</v>
      </c>
      <c r="E2405">
        <v>1</v>
      </c>
      <c r="F2405" t="s">
        <v>458</v>
      </c>
      <c r="G2405" t="s">
        <v>263</v>
      </c>
      <c r="H2405" t="s">
        <v>2119</v>
      </c>
      <c r="M2405" s="2">
        <v>0</v>
      </c>
      <c r="N2405" s="2">
        <v>70000</v>
      </c>
      <c r="O2405" s="2">
        <f>IF(Tabla1[[#This Row],[Mov]]="VNT",Tabla1[[#This Row],[Sale]]-Tabla1[[#This Row],[Cost]],-Tabla1[[#This Row],[Cost]]*Tabla1[[#This Row],[Cant]])</f>
        <v>70000</v>
      </c>
      <c r="P2405" s="8">
        <f>IF(Tabla1[[#This Row],[Mov]]="VNT",-Tabla1[[#This Row],[Cant]],Tabla1[[#This Row],[Cant]])</f>
        <v>-1</v>
      </c>
      <c r="Q2405" s="8">
        <f>DAY(Tabla1[[#This Row],[Date]])</f>
        <v>24</v>
      </c>
      <c r="R2405" s="8">
        <f>MONTH(Tabla1[[#This Row],[Date]])</f>
        <v>8</v>
      </c>
      <c r="S2405" s="8">
        <f>YEAR(Tabla1[[#This Row],[Date]])</f>
        <v>2022</v>
      </c>
    </row>
    <row r="2406" spans="1:19" x14ac:dyDescent="0.2">
      <c r="A2406">
        <v>2405</v>
      </c>
      <c r="B2406" s="1">
        <v>44797</v>
      </c>
      <c r="C2406" t="s">
        <v>260</v>
      </c>
      <c r="D2406" t="s">
        <v>332</v>
      </c>
      <c r="E2406">
        <v>1</v>
      </c>
      <c r="F2406" t="s">
        <v>458</v>
      </c>
      <c r="G2406" t="s">
        <v>284</v>
      </c>
      <c r="H2406" t="s">
        <v>1308</v>
      </c>
      <c r="L2406" t="s">
        <v>1309</v>
      </c>
      <c r="M2406" s="2">
        <v>0</v>
      </c>
      <c r="N2406" s="2">
        <v>10000</v>
      </c>
      <c r="O2406" s="2">
        <f>IF(Tabla1[[#This Row],[Mov]]="VNT",Tabla1[[#This Row],[Sale]]-Tabla1[[#This Row],[Cost]],-Tabla1[[#This Row],[Cost]]*Tabla1[[#This Row],[Cant]])</f>
        <v>10000</v>
      </c>
      <c r="P2406" s="8">
        <f>IF(Tabla1[[#This Row],[Mov]]="VNT",-Tabla1[[#This Row],[Cant]],Tabla1[[#This Row],[Cant]])</f>
        <v>-1</v>
      </c>
      <c r="Q2406" s="8">
        <f>DAY(Tabla1[[#This Row],[Date]])</f>
        <v>24</v>
      </c>
      <c r="R2406" s="8">
        <f>MONTH(Tabla1[[#This Row],[Date]])</f>
        <v>8</v>
      </c>
      <c r="S2406" s="8">
        <f>YEAR(Tabla1[[#This Row],[Date]])</f>
        <v>2022</v>
      </c>
    </row>
    <row r="2407" spans="1:19" x14ac:dyDescent="0.2">
      <c r="A2407">
        <v>2406</v>
      </c>
      <c r="B2407" s="1">
        <v>44797</v>
      </c>
      <c r="C2407" t="s">
        <v>260</v>
      </c>
      <c r="D2407" t="s">
        <v>332</v>
      </c>
      <c r="E2407">
        <v>1</v>
      </c>
      <c r="F2407" t="s">
        <v>21</v>
      </c>
      <c r="G2407" t="s">
        <v>266</v>
      </c>
      <c r="H2407" t="s">
        <v>1275</v>
      </c>
      <c r="M2407" s="2">
        <v>3000</v>
      </c>
      <c r="N2407" s="2">
        <v>9000</v>
      </c>
      <c r="O2407" s="2">
        <f>IF(Tabla1[[#This Row],[Mov]]="VNT",Tabla1[[#This Row],[Sale]]-Tabla1[[#This Row],[Cost]],-Tabla1[[#This Row],[Cost]]*Tabla1[[#This Row],[Cant]])</f>
        <v>6000</v>
      </c>
      <c r="P2407" s="8">
        <f>IF(Tabla1[[#This Row],[Mov]]="VNT",-Tabla1[[#This Row],[Cant]],Tabla1[[#This Row],[Cant]])</f>
        <v>-1</v>
      </c>
      <c r="Q2407" s="8">
        <f>DAY(Tabla1[[#This Row],[Date]])</f>
        <v>24</v>
      </c>
      <c r="R2407" s="8">
        <f>MONTH(Tabla1[[#This Row],[Date]])</f>
        <v>8</v>
      </c>
      <c r="S2407" s="8">
        <f>YEAR(Tabla1[[#This Row],[Date]])</f>
        <v>2022</v>
      </c>
    </row>
    <row r="2408" spans="1:19" x14ac:dyDescent="0.2">
      <c r="A2408">
        <v>2407</v>
      </c>
      <c r="B2408" s="1">
        <v>44797</v>
      </c>
      <c r="C2408" t="s">
        <v>260</v>
      </c>
      <c r="D2408" t="s">
        <v>332</v>
      </c>
      <c r="E2408">
        <v>1</v>
      </c>
      <c r="F2408" t="s">
        <v>26</v>
      </c>
      <c r="G2408" t="s">
        <v>272</v>
      </c>
      <c r="H2408" t="s">
        <v>396</v>
      </c>
      <c r="M2408" s="2">
        <v>3500</v>
      </c>
      <c r="N2408" s="2">
        <v>10000</v>
      </c>
      <c r="O2408" s="2">
        <f>IF(Tabla1[[#This Row],[Mov]]="VNT",Tabla1[[#This Row],[Sale]]-Tabla1[[#This Row],[Cost]],-Tabla1[[#This Row],[Cost]]*Tabla1[[#This Row],[Cant]])</f>
        <v>6500</v>
      </c>
      <c r="P2408" s="8">
        <f>IF(Tabla1[[#This Row],[Mov]]="VNT",-Tabla1[[#This Row],[Cant]],Tabla1[[#This Row],[Cant]])</f>
        <v>-1</v>
      </c>
      <c r="Q2408" s="8">
        <f>DAY(Tabla1[[#This Row],[Date]])</f>
        <v>24</v>
      </c>
      <c r="R2408" s="8">
        <f>MONTH(Tabla1[[#This Row],[Date]])</f>
        <v>8</v>
      </c>
      <c r="S2408" s="8">
        <f>YEAR(Tabla1[[#This Row],[Date]])</f>
        <v>2022</v>
      </c>
    </row>
    <row r="2409" spans="1:19" x14ac:dyDescent="0.2">
      <c r="A2409">
        <v>2408</v>
      </c>
      <c r="B2409" s="1">
        <v>44797</v>
      </c>
      <c r="C2409" t="s">
        <v>260</v>
      </c>
      <c r="D2409" t="s">
        <v>332</v>
      </c>
      <c r="E2409">
        <v>1</v>
      </c>
      <c r="F2409" t="s">
        <v>26</v>
      </c>
      <c r="G2409" t="s">
        <v>272</v>
      </c>
      <c r="H2409" t="s">
        <v>1076</v>
      </c>
      <c r="M2409" s="2">
        <v>1000</v>
      </c>
      <c r="N2409" s="2">
        <v>10000</v>
      </c>
      <c r="O2409" s="2">
        <f>IF(Tabla1[[#This Row],[Mov]]="VNT",Tabla1[[#This Row],[Sale]]-Tabla1[[#This Row],[Cost]],-Tabla1[[#This Row],[Cost]]*Tabla1[[#This Row],[Cant]])</f>
        <v>9000</v>
      </c>
      <c r="P2409" s="8">
        <f>IF(Tabla1[[#This Row],[Mov]]="VNT",-Tabla1[[#This Row],[Cant]],Tabla1[[#This Row],[Cant]])</f>
        <v>-1</v>
      </c>
      <c r="Q2409" s="8">
        <f>DAY(Tabla1[[#This Row],[Date]])</f>
        <v>24</v>
      </c>
      <c r="R2409" s="8">
        <f>MONTH(Tabla1[[#This Row],[Date]])</f>
        <v>8</v>
      </c>
      <c r="S2409" s="8">
        <f>YEAR(Tabla1[[#This Row],[Date]])</f>
        <v>2022</v>
      </c>
    </row>
    <row r="2410" spans="1:19" x14ac:dyDescent="0.2">
      <c r="A2410">
        <v>2409</v>
      </c>
      <c r="B2410" s="1">
        <v>44797</v>
      </c>
      <c r="C2410" t="s">
        <v>260</v>
      </c>
      <c r="D2410" t="s">
        <v>332</v>
      </c>
      <c r="E2410">
        <v>1</v>
      </c>
      <c r="F2410" t="s">
        <v>26</v>
      </c>
      <c r="G2410" t="s">
        <v>272</v>
      </c>
      <c r="H2410" t="s">
        <v>1076</v>
      </c>
      <c r="M2410" s="2">
        <v>10000</v>
      </c>
      <c r="N2410" s="2">
        <v>20000</v>
      </c>
      <c r="O2410" s="2">
        <f>IF(Tabla1[[#This Row],[Mov]]="VNT",Tabla1[[#This Row],[Sale]]-Tabla1[[#This Row],[Cost]],-Tabla1[[#This Row],[Cost]]*Tabla1[[#This Row],[Cant]])</f>
        <v>10000</v>
      </c>
      <c r="P2410" s="8">
        <f>IF(Tabla1[[#This Row],[Mov]]="VNT",-Tabla1[[#This Row],[Cant]],Tabla1[[#This Row],[Cant]])</f>
        <v>-1</v>
      </c>
      <c r="Q2410" s="8">
        <f>DAY(Tabla1[[#This Row],[Date]])</f>
        <v>24</v>
      </c>
      <c r="R2410" s="8">
        <f>MONTH(Tabla1[[#This Row],[Date]])</f>
        <v>8</v>
      </c>
      <c r="S2410" s="8">
        <f>YEAR(Tabla1[[#This Row],[Date]])</f>
        <v>2022</v>
      </c>
    </row>
    <row r="2411" spans="1:19" x14ac:dyDescent="0.2">
      <c r="A2411">
        <v>2410</v>
      </c>
      <c r="B2411" s="1">
        <v>44797</v>
      </c>
      <c r="C2411" t="s">
        <v>260</v>
      </c>
      <c r="D2411" t="s">
        <v>332</v>
      </c>
      <c r="E2411">
        <v>1</v>
      </c>
      <c r="F2411" t="s">
        <v>26</v>
      </c>
      <c r="G2411" t="s">
        <v>272</v>
      </c>
      <c r="H2411" t="s">
        <v>1195</v>
      </c>
      <c r="M2411" s="2">
        <v>1100</v>
      </c>
      <c r="N2411" s="2">
        <v>10000</v>
      </c>
      <c r="O2411" s="2">
        <f>IF(Tabla1[[#This Row],[Mov]]="VNT",Tabla1[[#This Row],[Sale]]-Tabla1[[#This Row],[Cost]],-Tabla1[[#This Row],[Cost]]*Tabla1[[#This Row],[Cant]])</f>
        <v>8900</v>
      </c>
      <c r="P2411" s="8">
        <f>IF(Tabla1[[#This Row],[Mov]]="VNT",-Tabla1[[#This Row],[Cant]],Tabla1[[#This Row],[Cant]])</f>
        <v>-1</v>
      </c>
      <c r="Q2411" s="8">
        <f>DAY(Tabla1[[#This Row],[Date]])</f>
        <v>24</v>
      </c>
      <c r="R2411" s="8">
        <f>MONTH(Tabla1[[#This Row],[Date]])</f>
        <v>8</v>
      </c>
      <c r="S2411" s="8">
        <f>YEAR(Tabla1[[#This Row],[Date]])</f>
        <v>2022</v>
      </c>
    </row>
    <row r="2412" spans="1:19" x14ac:dyDescent="0.2">
      <c r="A2412">
        <v>2411</v>
      </c>
      <c r="B2412" s="1">
        <v>44797</v>
      </c>
      <c r="C2412" t="s">
        <v>260</v>
      </c>
      <c r="D2412" t="s">
        <v>332</v>
      </c>
      <c r="E2412">
        <v>1</v>
      </c>
      <c r="F2412" t="s">
        <v>116</v>
      </c>
      <c r="G2412" t="s">
        <v>347</v>
      </c>
      <c r="H2412" t="s">
        <v>518</v>
      </c>
      <c r="M2412" s="2">
        <v>2805</v>
      </c>
      <c r="N2412" s="2">
        <v>3000</v>
      </c>
      <c r="O2412" s="2">
        <f>IF(Tabla1[[#This Row],[Mov]]="VNT",Tabla1[[#This Row],[Sale]]-Tabla1[[#This Row],[Cost]],-Tabla1[[#This Row],[Cost]]*Tabla1[[#This Row],[Cant]])</f>
        <v>195</v>
      </c>
      <c r="P2412" s="8">
        <f>IF(Tabla1[[#This Row],[Mov]]="VNT",-Tabla1[[#This Row],[Cant]],Tabla1[[#This Row],[Cant]])</f>
        <v>-1</v>
      </c>
      <c r="Q2412" s="8">
        <f>DAY(Tabla1[[#This Row],[Date]])</f>
        <v>24</v>
      </c>
      <c r="R2412" s="8">
        <f>MONTH(Tabla1[[#This Row],[Date]])</f>
        <v>8</v>
      </c>
      <c r="S2412" s="8">
        <f>YEAR(Tabla1[[#This Row],[Date]])</f>
        <v>2022</v>
      </c>
    </row>
    <row r="2413" spans="1:19" x14ac:dyDescent="0.2">
      <c r="A2413">
        <v>2412</v>
      </c>
      <c r="B2413" s="1">
        <v>44797</v>
      </c>
      <c r="C2413" t="s">
        <v>260</v>
      </c>
      <c r="D2413" t="s">
        <v>332</v>
      </c>
      <c r="E2413">
        <v>1</v>
      </c>
      <c r="F2413" t="s">
        <v>455</v>
      </c>
      <c r="G2413" t="s">
        <v>347</v>
      </c>
      <c r="H2413" t="s">
        <v>456</v>
      </c>
      <c r="M2413" s="2">
        <v>1000</v>
      </c>
      <c r="N2413" s="2">
        <v>3000</v>
      </c>
      <c r="O2413" s="2">
        <f>IF(Tabla1[[#This Row],[Mov]]="VNT",Tabla1[[#This Row],[Sale]]-Tabla1[[#This Row],[Cost]],-Tabla1[[#This Row],[Cost]]*Tabla1[[#This Row],[Cant]])</f>
        <v>2000</v>
      </c>
      <c r="P2413" s="8">
        <f>IF(Tabla1[[#This Row],[Mov]]="VNT",-Tabla1[[#This Row],[Cant]],Tabla1[[#This Row],[Cant]])</f>
        <v>-1</v>
      </c>
      <c r="Q2413" s="8">
        <f>DAY(Tabla1[[#This Row],[Date]])</f>
        <v>24</v>
      </c>
      <c r="R2413" s="8">
        <f>MONTH(Tabla1[[#This Row],[Date]])</f>
        <v>8</v>
      </c>
      <c r="S2413" s="8">
        <f>YEAR(Tabla1[[#This Row],[Date]])</f>
        <v>2022</v>
      </c>
    </row>
    <row r="2414" spans="1:19" x14ac:dyDescent="0.2">
      <c r="A2414">
        <v>2413</v>
      </c>
      <c r="B2414" s="1">
        <v>44797</v>
      </c>
      <c r="C2414" t="s">
        <v>260</v>
      </c>
      <c r="D2414" t="s">
        <v>332</v>
      </c>
      <c r="E2414">
        <v>1</v>
      </c>
      <c r="F2414" t="s">
        <v>116</v>
      </c>
      <c r="G2414" t="s">
        <v>347</v>
      </c>
      <c r="H2414" t="s">
        <v>518</v>
      </c>
      <c r="M2414" s="2">
        <v>6545</v>
      </c>
      <c r="N2414" s="2">
        <v>7000</v>
      </c>
      <c r="O2414" s="2">
        <f>IF(Tabla1[[#This Row],[Mov]]="VNT",Tabla1[[#This Row],[Sale]]-Tabla1[[#This Row],[Cost]],-Tabla1[[#This Row],[Cost]]*Tabla1[[#This Row],[Cant]])</f>
        <v>455</v>
      </c>
      <c r="P2414" s="8">
        <f>IF(Tabla1[[#This Row],[Mov]]="VNT",-Tabla1[[#This Row],[Cant]],Tabla1[[#This Row],[Cant]])</f>
        <v>-1</v>
      </c>
      <c r="Q2414" s="8">
        <f>DAY(Tabla1[[#This Row],[Date]])</f>
        <v>24</v>
      </c>
      <c r="R2414" s="8">
        <f>MONTH(Tabla1[[#This Row],[Date]])</f>
        <v>8</v>
      </c>
      <c r="S2414" s="8">
        <f>YEAR(Tabla1[[#This Row],[Date]])</f>
        <v>2022</v>
      </c>
    </row>
    <row r="2415" spans="1:19" x14ac:dyDescent="0.2">
      <c r="A2415">
        <v>2414</v>
      </c>
      <c r="B2415" s="1">
        <v>44798</v>
      </c>
      <c r="C2415" t="s">
        <v>260</v>
      </c>
      <c r="D2415" t="s">
        <v>332</v>
      </c>
      <c r="E2415">
        <v>1</v>
      </c>
      <c r="F2415" t="s">
        <v>458</v>
      </c>
      <c r="G2415" t="s">
        <v>284</v>
      </c>
      <c r="H2415" t="s">
        <v>1311</v>
      </c>
      <c r="M2415" s="2">
        <v>0</v>
      </c>
      <c r="N2415" s="2">
        <v>10000</v>
      </c>
      <c r="O2415" s="2">
        <f>IF(Tabla1[[#This Row],[Mov]]="VNT",Tabla1[[#This Row],[Sale]]-Tabla1[[#This Row],[Cost]],-Tabla1[[#This Row],[Cost]]*Tabla1[[#This Row],[Cant]])</f>
        <v>10000</v>
      </c>
      <c r="P2415" s="8">
        <f>IF(Tabla1[[#This Row],[Mov]]="VNT",-Tabla1[[#This Row],[Cant]],Tabla1[[#This Row],[Cant]])</f>
        <v>-1</v>
      </c>
      <c r="Q2415" s="8">
        <f>DAY(Tabla1[[#This Row],[Date]])</f>
        <v>25</v>
      </c>
      <c r="R2415" s="8">
        <f>MONTH(Tabla1[[#This Row],[Date]])</f>
        <v>8</v>
      </c>
      <c r="S2415" s="8">
        <f>YEAR(Tabla1[[#This Row],[Date]])</f>
        <v>2022</v>
      </c>
    </row>
    <row r="2416" spans="1:19" x14ac:dyDescent="0.2">
      <c r="A2416">
        <v>2415</v>
      </c>
      <c r="B2416" s="1">
        <v>44798</v>
      </c>
      <c r="C2416" t="s">
        <v>260</v>
      </c>
      <c r="D2416" t="s">
        <v>948</v>
      </c>
      <c r="E2416">
        <v>1</v>
      </c>
      <c r="F2416" t="s">
        <v>116</v>
      </c>
      <c r="G2416" t="s">
        <v>382</v>
      </c>
      <c r="H2416" t="s">
        <v>514</v>
      </c>
      <c r="M2416" s="2">
        <v>4675</v>
      </c>
      <c r="N2416" s="2">
        <v>5000</v>
      </c>
      <c r="O2416" s="2">
        <f>IF(Tabla1[[#This Row],[Mov]]="VNT",Tabla1[[#This Row],[Sale]]-Tabla1[[#This Row],[Cost]],-Tabla1[[#This Row],[Cost]]*Tabla1[[#This Row],[Cant]])</f>
        <v>325</v>
      </c>
      <c r="P2416" s="8">
        <f>IF(Tabla1[[#This Row],[Mov]]="VNT",-Tabla1[[#This Row],[Cant]],Tabla1[[#This Row],[Cant]])</f>
        <v>-1</v>
      </c>
      <c r="Q2416" s="8">
        <f>DAY(Tabla1[[#This Row],[Date]])</f>
        <v>25</v>
      </c>
      <c r="R2416" s="8">
        <f>MONTH(Tabla1[[#This Row],[Date]])</f>
        <v>8</v>
      </c>
      <c r="S2416" s="8">
        <f>YEAR(Tabla1[[#This Row],[Date]])</f>
        <v>2022</v>
      </c>
    </row>
    <row r="2417" spans="1:19" x14ac:dyDescent="0.2">
      <c r="A2417">
        <v>2416</v>
      </c>
      <c r="B2417" s="1">
        <v>44798</v>
      </c>
      <c r="C2417" t="s">
        <v>260</v>
      </c>
      <c r="D2417" t="s">
        <v>332</v>
      </c>
      <c r="E2417">
        <v>1</v>
      </c>
      <c r="F2417" t="s">
        <v>116</v>
      </c>
      <c r="G2417" t="s">
        <v>347</v>
      </c>
      <c r="H2417" t="s">
        <v>518</v>
      </c>
      <c r="M2417" s="2">
        <v>2805</v>
      </c>
      <c r="N2417" s="2">
        <v>3000</v>
      </c>
      <c r="O2417" s="2">
        <f>IF(Tabla1[[#This Row],[Mov]]="VNT",Tabla1[[#This Row],[Sale]]-Tabla1[[#This Row],[Cost]],-Tabla1[[#This Row],[Cost]]*Tabla1[[#This Row],[Cant]])</f>
        <v>195</v>
      </c>
      <c r="P2417" s="8">
        <f>IF(Tabla1[[#This Row],[Mov]]="VNT",-Tabla1[[#This Row],[Cant]],Tabla1[[#This Row],[Cant]])</f>
        <v>-1</v>
      </c>
      <c r="Q2417" s="8">
        <f>DAY(Tabla1[[#This Row],[Date]])</f>
        <v>25</v>
      </c>
      <c r="R2417" s="8">
        <f>MONTH(Tabla1[[#This Row],[Date]])</f>
        <v>8</v>
      </c>
      <c r="S2417" s="8">
        <f>YEAR(Tabla1[[#This Row],[Date]])</f>
        <v>2022</v>
      </c>
    </row>
    <row r="2418" spans="1:19" x14ac:dyDescent="0.2">
      <c r="A2418">
        <v>2417</v>
      </c>
      <c r="B2418" s="1">
        <v>44798</v>
      </c>
      <c r="C2418" t="s">
        <v>260</v>
      </c>
      <c r="D2418" t="s">
        <v>332</v>
      </c>
      <c r="E2418">
        <v>1</v>
      </c>
      <c r="F2418" t="s">
        <v>1213</v>
      </c>
      <c r="G2418" t="s">
        <v>266</v>
      </c>
      <c r="H2418" t="s">
        <v>16</v>
      </c>
      <c r="M2418" s="2">
        <v>500</v>
      </c>
      <c r="N2418" s="2">
        <v>1000</v>
      </c>
      <c r="O2418" s="2">
        <f>IF(Tabla1[[#This Row],[Mov]]="VNT",Tabla1[[#This Row],[Sale]]-Tabla1[[#This Row],[Cost]],-Tabla1[[#This Row],[Cost]]*Tabla1[[#This Row],[Cant]])</f>
        <v>500</v>
      </c>
      <c r="P2418" s="8">
        <f>IF(Tabla1[[#This Row],[Mov]]="VNT",-Tabla1[[#This Row],[Cant]],Tabla1[[#This Row],[Cant]])</f>
        <v>-1</v>
      </c>
      <c r="Q2418" s="8">
        <f>DAY(Tabla1[[#This Row],[Date]])</f>
        <v>25</v>
      </c>
      <c r="R2418" s="8">
        <f>MONTH(Tabla1[[#This Row],[Date]])</f>
        <v>8</v>
      </c>
      <c r="S2418" s="8">
        <f>YEAR(Tabla1[[#This Row],[Date]])</f>
        <v>2022</v>
      </c>
    </row>
    <row r="2419" spans="1:19" x14ac:dyDescent="0.2">
      <c r="A2419">
        <v>2418</v>
      </c>
      <c r="B2419" s="1">
        <v>44798</v>
      </c>
      <c r="C2419" t="s">
        <v>260</v>
      </c>
      <c r="D2419" t="s">
        <v>332</v>
      </c>
      <c r="E2419">
        <v>1</v>
      </c>
      <c r="F2419" t="s">
        <v>116</v>
      </c>
      <c r="G2419" t="s">
        <v>347</v>
      </c>
      <c r="H2419" t="s">
        <v>518</v>
      </c>
      <c r="M2419" s="2">
        <v>2805</v>
      </c>
      <c r="N2419" s="2">
        <v>3000</v>
      </c>
      <c r="O2419" s="2">
        <f>IF(Tabla1[[#This Row],[Mov]]="VNT",Tabla1[[#This Row],[Sale]]-Tabla1[[#This Row],[Cost]],-Tabla1[[#This Row],[Cost]]*Tabla1[[#This Row],[Cant]])</f>
        <v>195</v>
      </c>
      <c r="P2419" s="8">
        <f>IF(Tabla1[[#This Row],[Mov]]="VNT",-Tabla1[[#This Row],[Cant]],Tabla1[[#This Row],[Cant]])</f>
        <v>-1</v>
      </c>
      <c r="Q2419" s="8">
        <f>DAY(Tabla1[[#This Row],[Date]])</f>
        <v>25</v>
      </c>
      <c r="R2419" s="8">
        <f>MONTH(Tabla1[[#This Row],[Date]])</f>
        <v>8</v>
      </c>
      <c r="S2419" s="8">
        <f>YEAR(Tabla1[[#This Row],[Date]])</f>
        <v>2022</v>
      </c>
    </row>
    <row r="2420" spans="1:19" x14ac:dyDescent="0.2">
      <c r="A2420">
        <v>2419</v>
      </c>
      <c r="B2420" s="1">
        <v>44798</v>
      </c>
      <c r="C2420" t="s">
        <v>260</v>
      </c>
      <c r="D2420" t="s">
        <v>332</v>
      </c>
      <c r="E2420">
        <v>1</v>
      </c>
      <c r="F2420" t="s">
        <v>116</v>
      </c>
      <c r="G2420" t="s">
        <v>347</v>
      </c>
      <c r="H2420" t="s">
        <v>518</v>
      </c>
      <c r="M2420" s="2">
        <v>2805</v>
      </c>
      <c r="N2420" s="2">
        <v>3000</v>
      </c>
      <c r="O2420" s="2">
        <f>IF(Tabla1[[#This Row],[Mov]]="VNT",Tabla1[[#This Row],[Sale]]-Tabla1[[#This Row],[Cost]],-Tabla1[[#This Row],[Cost]]*Tabla1[[#This Row],[Cant]])</f>
        <v>195</v>
      </c>
      <c r="P2420" s="8">
        <f>IF(Tabla1[[#This Row],[Mov]]="VNT",-Tabla1[[#This Row],[Cant]],Tabla1[[#This Row],[Cant]])</f>
        <v>-1</v>
      </c>
      <c r="Q2420" s="8">
        <f>DAY(Tabla1[[#This Row],[Date]])</f>
        <v>25</v>
      </c>
      <c r="R2420" s="8">
        <f>MONTH(Tabla1[[#This Row],[Date]])</f>
        <v>8</v>
      </c>
      <c r="S2420" s="8">
        <f>YEAR(Tabla1[[#This Row],[Date]])</f>
        <v>2022</v>
      </c>
    </row>
    <row r="2421" spans="1:19" x14ac:dyDescent="0.2">
      <c r="A2421">
        <v>2420</v>
      </c>
      <c r="B2421" s="1">
        <v>44798</v>
      </c>
      <c r="C2421" t="s">
        <v>260</v>
      </c>
      <c r="D2421" t="s">
        <v>332</v>
      </c>
      <c r="E2421">
        <v>1</v>
      </c>
      <c r="F2421" t="s">
        <v>588</v>
      </c>
      <c r="G2421" t="s">
        <v>284</v>
      </c>
      <c r="H2421" t="s">
        <v>1312</v>
      </c>
      <c r="M2421" s="2">
        <v>700</v>
      </c>
      <c r="N2421" s="2">
        <v>5000</v>
      </c>
      <c r="O2421" s="2">
        <f>IF(Tabla1[[#This Row],[Mov]]="VNT",Tabla1[[#This Row],[Sale]]-Tabla1[[#This Row],[Cost]],-Tabla1[[#This Row],[Cost]]*Tabla1[[#This Row],[Cant]])</f>
        <v>4300</v>
      </c>
      <c r="P2421" s="8">
        <f>IF(Tabla1[[#This Row],[Mov]]="VNT",-Tabla1[[#This Row],[Cant]],Tabla1[[#This Row],[Cant]])</f>
        <v>-1</v>
      </c>
      <c r="Q2421" s="8">
        <f>DAY(Tabla1[[#This Row],[Date]])</f>
        <v>25</v>
      </c>
      <c r="R2421" s="8">
        <f>MONTH(Tabla1[[#This Row],[Date]])</f>
        <v>8</v>
      </c>
      <c r="S2421" s="8">
        <f>YEAR(Tabla1[[#This Row],[Date]])</f>
        <v>2022</v>
      </c>
    </row>
    <row r="2422" spans="1:19" x14ac:dyDescent="0.2">
      <c r="A2422">
        <v>2421</v>
      </c>
      <c r="B2422" s="1">
        <v>44798</v>
      </c>
      <c r="C2422" t="s">
        <v>260</v>
      </c>
      <c r="D2422" t="s">
        <v>332</v>
      </c>
      <c r="E2422">
        <v>1</v>
      </c>
      <c r="F2422" t="s">
        <v>201</v>
      </c>
      <c r="G2422" t="s">
        <v>197</v>
      </c>
      <c r="H2422" t="s">
        <v>203</v>
      </c>
      <c r="M2422" s="2">
        <v>42000</v>
      </c>
      <c r="N2422" s="2">
        <v>75000</v>
      </c>
      <c r="O2422" s="2">
        <f>IF(Tabla1[[#This Row],[Mov]]="VNT",Tabla1[[#This Row],[Sale]]-Tabla1[[#This Row],[Cost]],-Tabla1[[#This Row],[Cost]]*Tabla1[[#This Row],[Cant]])</f>
        <v>33000</v>
      </c>
      <c r="P2422" s="8">
        <f>IF(Tabla1[[#This Row],[Mov]]="VNT",-Tabla1[[#This Row],[Cant]],Tabla1[[#This Row],[Cant]])</f>
        <v>-1</v>
      </c>
      <c r="Q2422" s="8">
        <f>DAY(Tabla1[[#This Row],[Date]])</f>
        <v>25</v>
      </c>
      <c r="R2422" s="8">
        <f>MONTH(Tabla1[[#This Row],[Date]])</f>
        <v>8</v>
      </c>
      <c r="S2422" s="8">
        <f>YEAR(Tabla1[[#This Row],[Date]])</f>
        <v>2022</v>
      </c>
    </row>
    <row r="2423" spans="1:19" x14ac:dyDescent="0.2">
      <c r="A2423">
        <v>2422</v>
      </c>
      <c r="B2423" s="1">
        <v>44798</v>
      </c>
      <c r="C2423" t="s">
        <v>260</v>
      </c>
      <c r="D2423" t="s">
        <v>332</v>
      </c>
      <c r="E2423">
        <v>1</v>
      </c>
      <c r="F2423" t="s">
        <v>458</v>
      </c>
      <c r="G2423" t="s">
        <v>604</v>
      </c>
      <c r="H2423" t="s">
        <v>1313</v>
      </c>
      <c r="M2423" s="2">
        <v>0</v>
      </c>
      <c r="N2423" s="2">
        <v>25000</v>
      </c>
      <c r="O2423" s="2">
        <f>IF(Tabla1[[#This Row],[Mov]]="VNT",Tabla1[[#This Row],[Sale]]-Tabla1[[#This Row],[Cost]],-Tabla1[[#This Row],[Cost]]*Tabla1[[#This Row],[Cant]])</f>
        <v>25000</v>
      </c>
      <c r="P2423" s="8">
        <f>IF(Tabla1[[#This Row],[Mov]]="VNT",-Tabla1[[#This Row],[Cant]],Tabla1[[#This Row],[Cant]])</f>
        <v>-1</v>
      </c>
      <c r="Q2423" s="8">
        <f>DAY(Tabla1[[#This Row],[Date]])</f>
        <v>25</v>
      </c>
      <c r="R2423" s="8">
        <f>MONTH(Tabla1[[#This Row],[Date]])</f>
        <v>8</v>
      </c>
      <c r="S2423" s="8">
        <f>YEAR(Tabla1[[#This Row],[Date]])</f>
        <v>2022</v>
      </c>
    </row>
    <row r="2424" spans="1:19" x14ac:dyDescent="0.2">
      <c r="A2424">
        <v>2423</v>
      </c>
      <c r="B2424" s="1">
        <v>44798</v>
      </c>
      <c r="C2424" t="s">
        <v>260</v>
      </c>
      <c r="D2424" t="s">
        <v>809</v>
      </c>
      <c r="E2424">
        <v>1</v>
      </c>
      <c r="F2424" t="s">
        <v>116</v>
      </c>
      <c r="G2424" t="s">
        <v>347</v>
      </c>
      <c r="H2424" t="s">
        <v>518</v>
      </c>
      <c r="M2424" s="2">
        <v>9350</v>
      </c>
      <c r="N2424" s="2">
        <v>10000</v>
      </c>
      <c r="O2424" s="2">
        <f>IF(Tabla1[[#This Row],[Mov]]="VNT",Tabla1[[#This Row],[Sale]]-Tabla1[[#This Row],[Cost]],-Tabla1[[#This Row],[Cost]]*Tabla1[[#This Row],[Cant]])</f>
        <v>650</v>
      </c>
      <c r="P2424" s="8">
        <f>IF(Tabla1[[#This Row],[Mov]]="VNT",-Tabla1[[#This Row],[Cant]],Tabla1[[#This Row],[Cant]])</f>
        <v>-1</v>
      </c>
      <c r="Q2424" s="8">
        <f>DAY(Tabla1[[#This Row],[Date]])</f>
        <v>25</v>
      </c>
      <c r="R2424" s="8">
        <f>MONTH(Tabla1[[#This Row],[Date]])</f>
        <v>8</v>
      </c>
      <c r="S2424" s="8">
        <f>YEAR(Tabla1[[#This Row],[Date]])</f>
        <v>2022</v>
      </c>
    </row>
    <row r="2425" spans="1:19" x14ac:dyDescent="0.2">
      <c r="A2425">
        <v>2424</v>
      </c>
      <c r="B2425" s="1">
        <v>44798</v>
      </c>
      <c r="C2425" t="s">
        <v>260</v>
      </c>
      <c r="D2425" t="s">
        <v>332</v>
      </c>
      <c r="E2425">
        <v>1</v>
      </c>
      <c r="F2425" t="s">
        <v>116</v>
      </c>
      <c r="G2425" t="s">
        <v>347</v>
      </c>
      <c r="H2425" t="s">
        <v>518</v>
      </c>
      <c r="M2425" s="2">
        <v>5610</v>
      </c>
      <c r="N2425" s="2">
        <v>6000</v>
      </c>
      <c r="O2425" s="2">
        <f>IF(Tabla1[[#This Row],[Mov]]="VNT",Tabla1[[#This Row],[Sale]]-Tabla1[[#This Row],[Cost]],-Tabla1[[#This Row],[Cost]]*Tabla1[[#This Row],[Cant]])</f>
        <v>390</v>
      </c>
      <c r="P2425" s="8">
        <f>IF(Tabla1[[#This Row],[Mov]]="VNT",-Tabla1[[#This Row],[Cant]],Tabla1[[#This Row],[Cant]])</f>
        <v>-1</v>
      </c>
      <c r="Q2425" s="8">
        <f>DAY(Tabla1[[#This Row],[Date]])</f>
        <v>25</v>
      </c>
      <c r="R2425" s="8">
        <f>MONTH(Tabla1[[#This Row],[Date]])</f>
        <v>8</v>
      </c>
      <c r="S2425" s="8">
        <f>YEAR(Tabla1[[#This Row],[Date]])</f>
        <v>2022</v>
      </c>
    </row>
    <row r="2426" spans="1:19" x14ac:dyDescent="0.2">
      <c r="A2426">
        <v>2425</v>
      </c>
      <c r="B2426" s="1">
        <v>44798</v>
      </c>
      <c r="C2426" t="s">
        <v>260</v>
      </c>
      <c r="D2426" t="s">
        <v>332</v>
      </c>
      <c r="E2426">
        <v>1</v>
      </c>
      <c r="F2426" t="s">
        <v>21</v>
      </c>
      <c r="G2426" t="s">
        <v>266</v>
      </c>
      <c r="H2426" t="s">
        <v>1275</v>
      </c>
      <c r="M2426" s="2">
        <v>3000</v>
      </c>
      <c r="N2426" s="2">
        <v>10000</v>
      </c>
      <c r="O2426" s="2">
        <f>IF(Tabla1[[#This Row],[Mov]]="VNT",Tabla1[[#This Row],[Sale]]-Tabla1[[#This Row],[Cost]],-Tabla1[[#This Row],[Cost]]*Tabla1[[#This Row],[Cant]])</f>
        <v>7000</v>
      </c>
      <c r="P2426" s="8">
        <f>IF(Tabla1[[#This Row],[Mov]]="VNT",-Tabla1[[#This Row],[Cant]],Tabla1[[#This Row],[Cant]])</f>
        <v>-1</v>
      </c>
      <c r="Q2426" s="8">
        <f>DAY(Tabla1[[#This Row],[Date]])</f>
        <v>25</v>
      </c>
      <c r="R2426" s="8">
        <f>MONTH(Tabla1[[#This Row],[Date]])</f>
        <v>8</v>
      </c>
      <c r="S2426" s="8">
        <f>YEAR(Tabla1[[#This Row],[Date]])</f>
        <v>2022</v>
      </c>
    </row>
    <row r="2427" spans="1:19" x14ac:dyDescent="0.2">
      <c r="A2427">
        <v>2426</v>
      </c>
      <c r="B2427" s="1">
        <v>44798</v>
      </c>
      <c r="C2427" t="s">
        <v>260</v>
      </c>
      <c r="D2427" t="s">
        <v>332</v>
      </c>
      <c r="E2427">
        <v>1</v>
      </c>
      <c r="F2427" t="s">
        <v>1213</v>
      </c>
      <c r="G2427" t="s">
        <v>266</v>
      </c>
      <c r="H2427" t="s">
        <v>16</v>
      </c>
      <c r="M2427" s="2">
        <v>500</v>
      </c>
      <c r="N2427" s="2">
        <v>2000</v>
      </c>
      <c r="O2427" s="2">
        <f>IF(Tabla1[[#This Row],[Mov]]="VNT",Tabla1[[#This Row],[Sale]]-Tabla1[[#This Row],[Cost]],-Tabla1[[#This Row],[Cost]]*Tabla1[[#This Row],[Cant]])</f>
        <v>1500</v>
      </c>
      <c r="P2427" s="8">
        <f>IF(Tabla1[[#This Row],[Mov]]="VNT",-Tabla1[[#This Row],[Cant]],Tabla1[[#This Row],[Cant]])</f>
        <v>-1</v>
      </c>
      <c r="Q2427" s="8">
        <f>DAY(Tabla1[[#This Row],[Date]])</f>
        <v>25</v>
      </c>
      <c r="R2427" s="8">
        <f>MONTH(Tabla1[[#This Row],[Date]])</f>
        <v>8</v>
      </c>
      <c r="S2427" s="8">
        <f>YEAR(Tabla1[[#This Row],[Date]])</f>
        <v>2022</v>
      </c>
    </row>
    <row r="2428" spans="1:19" x14ac:dyDescent="0.2">
      <c r="A2428">
        <v>2427</v>
      </c>
      <c r="B2428" s="1">
        <v>44799</v>
      </c>
      <c r="C2428" t="s">
        <v>260</v>
      </c>
      <c r="D2428" t="s">
        <v>332</v>
      </c>
      <c r="E2428">
        <v>1</v>
      </c>
      <c r="F2428" t="s">
        <v>26</v>
      </c>
      <c r="G2428" t="s">
        <v>264</v>
      </c>
      <c r="H2428" t="s">
        <v>20</v>
      </c>
      <c r="M2428" s="2">
        <v>9500</v>
      </c>
      <c r="N2428" s="2">
        <v>20000</v>
      </c>
      <c r="O2428" s="2">
        <f>IF(Tabla1[[#This Row],[Mov]]="VNT",Tabla1[[#This Row],[Sale]]-Tabla1[[#This Row],[Cost]],-Tabla1[[#This Row],[Cost]]*Tabla1[[#This Row],[Cant]])</f>
        <v>10500</v>
      </c>
      <c r="P2428" s="8">
        <f>IF(Tabla1[[#This Row],[Mov]]="VNT",-Tabla1[[#This Row],[Cant]],Tabla1[[#This Row],[Cant]])</f>
        <v>-1</v>
      </c>
      <c r="Q2428" s="8">
        <f>DAY(Tabla1[[#This Row],[Date]])</f>
        <v>26</v>
      </c>
      <c r="R2428" s="8">
        <f>MONTH(Tabla1[[#This Row],[Date]])</f>
        <v>8</v>
      </c>
      <c r="S2428" s="8">
        <f>YEAR(Tabla1[[#This Row],[Date]])</f>
        <v>2022</v>
      </c>
    </row>
    <row r="2429" spans="1:19" x14ac:dyDescent="0.2">
      <c r="A2429">
        <v>2428</v>
      </c>
      <c r="B2429" s="1">
        <v>44799</v>
      </c>
      <c r="C2429" t="s">
        <v>260</v>
      </c>
      <c r="D2429" t="s">
        <v>384</v>
      </c>
      <c r="E2429">
        <v>1</v>
      </c>
      <c r="F2429" t="s">
        <v>192</v>
      </c>
      <c r="G2429" t="s">
        <v>266</v>
      </c>
      <c r="H2429" t="s">
        <v>194</v>
      </c>
      <c r="M2429" s="2">
        <v>18000</v>
      </c>
      <c r="N2429" s="2">
        <v>35000</v>
      </c>
      <c r="O2429" s="2">
        <f>IF(Tabla1[[#This Row],[Mov]]="VNT",Tabla1[[#This Row],[Sale]]-Tabla1[[#This Row],[Cost]],-Tabla1[[#This Row],[Cost]]*Tabla1[[#This Row],[Cant]])</f>
        <v>17000</v>
      </c>
      <c r="P2429" s="8">
        <f>IF(Tabla1[[#This Row],[Mov]]="VNT",-Tabla1[[#This Row],[Cant]],Tabla1[[#This Row],[Cant]])</f>
        <v>-1</v>
      </c>
      <c r="Q2429" s="8">
        <f>DAY(Tabla1[[#This Row],[Date]])</f>
        <v>26</v>
      </c>
      <c r="R2429" s="8">
        <f>MONTH(Tabla1[[#This Row],[Date]])</f>
        <v>8</v>
      </c>
      <c r="S2429" s="8">
        <f>YEAR(Tabla1[[#This Row],[Date]])</f>
        <v>2022</v>
      </c>
    </row>
    <row r="2430" spans="1:19" x14ac:dyDescent="0.2">
      <c r="A2430">
        <v>2429</v>
      </c>
      <c r="B2430" s="1">
        <v>44799</v>
      </c>
      <c r="C2430" t="s">
        <v>260</v>
      </c>
      <c r="D2430" t="s">
        <v>332</v>
      </c>
      <c r="E2430">
        <v>1</v>
      </c>
      <c r="F2430" t="s">
        <v>116</v>
      </c>
      <c r="G2430" t="s">
        <v>347</v>
      </c>
      <c r="H2430" t="s">
        <v>518</v>
      </c>
      <c r="M2430" s="2">
        <v>2805</v>
      </c>
      <c r="N2430" s="2">
        <v>3000</v>
      </c>
      <c r="O2430" s="2">
        <f>IF(Tabla1[[#This Row],[Mov]]="VNT",Tabla1[[#This Row],[Sale]]-Tabla1[[#This Row],[Cost]],-Tabla1[[#This Row],[Cost]]*Tabla1[[#This Row],[Cant]])</f>
        <v>195</v>
      </c>
      <c r="P2430" s="8">
        <f>IF(Tabla1[[#This Row],[Mov]]="VNT",-Tabla1[[#This Row],[Cant]],Tabla1[[#This Row],[Cant]])</f>
        <v>-1</v>
      </c>
      <c r="Q2430" s="8">
        <f>DAY(Tabla1[[#This Row],[Date]])</f>
        <v>26</v>
      </c>
      <c r="R2430" s="8">
        <f>MONTH(Tabla1[[#This Row],[Date]])</f>
        <v>8</v>
      </c>
      <c r="S2430" s="8">
        <f>YEAR(Tabla1[[#This Row],[Date]])</f>
        <v>2022</v>
      </c>
    </row>
    <row r="2431" spans="1:19" x14ac:dyDescent="0.2">
      <c r="A2431">
        <v>2430</v>
      </c>
      <c r="B2431" s="1">
        <v>44799</v>
      </c>
      <c r="C2431" t="s">
        <v>260</v>
      </c>
      <c r="D2431" t="s">
        <v>332</v>
      </c>
      <c r="E2431">
        <v>1</v>
      </c>
      <c r="F2431" t="s">
        <v>116</v>
      </c>
      <c r="G2431" t="s">
        <v>382</v>
      </c>
      <c r="H2431" t="s">
        <v>514</v>
      </c>
      <c r="M2431" s="2">
        <v>5610</v>
      </c>
      <c r="N2431" s="2">
        <v>6000</v>
      </c>
      <c r="O2431" s="2">
        <f>IF(Tabla1[[#This Row],[Mov]]="VNT",Tabla1[[#This Row],[Sale]]-Tabla1[[#This Row],[Cost]],-Tabla1[[#This Row],[Cost]]*Tabla1[[#This Row],[Cant]])</f>
        <v>390</v>
      </c>
      <c r="P2431" s="8">
        <f>IF(Tabla1[[#This Row],[Mov]]="VNT",-Tabla1[[#This Row],[Cant]],Tabla1[[#This Row],[Cant]])</f>
        <v>-1</v>
      </c>
      <c r="Q2431" s="8">
        <f>DAY(Tabla1[[#This Row],[Date]])</f>
        <v>26</v>
      </c>
      <c r="R2431" s="8">
        <f>MONTH(Tabla1[[#This Row],[Date]])</f>
        <v>8</v>
      </c>
      <c r="S2431" s="8">
        <f>YEAR(Tabla1[[#This Row],[Date]])</f>
        <v>2022</v>
      </c>
    </row>
    <row r="2432" spans="1:19" x14ac:dyDescent="0.2">
      <c r="A2432">
        <v>2431</v>
      </c>
      <c r="B2432" s="1">
        <v>44799</v>
      </c>
      <c r="C2432" t="s">
        <v>260</v>
      </c>
      <c r="D2432" t="s">
        <v>332</v>
      </c>
      <c r="E2432">
        <v>1</v>
      </c>
      <c r="F2432" t="s">
        <v>224</v>
      </c>
      <c r="G2432" t="s">
        <v>262</v>
      </c>
      <c r="H2432" t="s">
        <v>495</v>
      </c>
      <c r="M2432" s="2">
        <v>10000</v>
      </c>
      <c r="N2432" s="2">
        <v>20000</v>
      </c>
      <c r="O2432" s="2">
        <f>IF(Tabla1[[#This Row],[Mov]]="VNT",Tabla1[[#This Row],[Sale]]-Tabla1[[#This Row],[Cost]],-Tabla1[[#This Row],[Cost]]*Tabla1[[#This Row],[Cant]])</f>
        <v>10000</v>
      </c>
      <c r="P2432" s="8">
        <f>IF(Tabla1[[#This Row],[Mov]]="VNT",-Tabla1[[#This Row],[Cant]],Tabla1[[#This Row],[Cant]])</f>
        <v>-1</v>
      </c>
      <c r="Q2432" s="8">
        <f>DAY(Tabla1[[#This Row],[Date]])</f>
        <v>26</v>
      </c>
      <c r="R2432" s="8">
        <f>MONTH(Tabla1[[#This Row],[Date]])</f>
        <v>8</v>
      </c>
      <c r="S2432" s="8">
        <f>YEAR(Tabla1[[#This Row],[Date]])</f>
        <v>2022</v>
      </c>
    </row>
    <row r="2433" spans="1:19" x14ac:dyDescent="0.2">
      <c r="A2433">
        <v>2432</v>
      </c>
      <c r="B2433" s="1">
        <v>44799</v>
      </c>
      <c r="C2433" t="s">
        <v>260</v>
      </c>
      <c r="D2433" t="s">
        <v>332</v>
      </c>
      <c r="E2433">
        <v>1</v>
      </c>
      <c r="F2433" t="s">
        <v>225</v>
      </c>
      <c r="G2433" t="s">
        <v>262</v>
      </c>
      <c r="H2433" t="s">
        <v>495</v>
      </c>
      <c r="M2433" s="2">
        <v>1100</v>
      </c>
      <c r="N2433" s="2">
        <v>10000</v>
      </c>
      <c r="O2433" s="2">
        <f>IF(Tabla1[[#This Row],[Mov]]="VNT",Tabla1[[#This Row],[Sale]]-Tabla1[[#This Row],[Cost]],-Tabla1[[#This Row],[Cost]]*Tabla1[[#This Row],[Cant]])</f>
        <v>8900</v>
      </c>
      <c r="P2433" s="8">
        <f>IF(Tabla1[[#This Row],[Mov]]="VNT",-Tabla1[[#This Row],[Cant]],Tabla1[[#This Row],[Cant]])</f>
        <v>-1</v>
      </c>
      <c r="Q2433" s="8">
        <f>DAY(Tabla1[[#This Row],[Date]])</f>
        <v>26</v>
      </c>
      <c r="R2433" s="8">
        <f>MONTH(Tabla1[[#This Row],[Date]])</f>
        <v>8</v>
      </c>
      <c r="S2433" s="8">
        <f>YEAR(Tabla1[[#This Row],[Date]])</f>
        <v>2022</v>
      </c>
    </row>
    <row r="2434" spans="1:19" x14ac:dyDescent="0.2">
      <c r="A2434">
        <v>2433</v>
      </c>
      <c r="B2434" s="1">
        <v>44799</v>
      </c>
      <c r="C2434" t="s">
        <v>260</v>
      </c>
      <c r="D2434" t="s">
        <v>332</v>
      </c>
      <c r="E2434">
        <v>1</v>
      </c>
      <c r="F2434" t="s">
        <v>532</v>
      </c>
      <c r="G2434" t="s">
        <v>266</v>
      </c>
      <c r="H2434" t="s">
        <v>1248</v>
      </c>
      <c r="M2434" s="2">
        <v>50000</v>
      </c>
      <c r="N2434" s="2">
        <v>80000</v>
      </c>
      <c r="O2434" s="2">
        <f>IF(Tabla1[[#This Row],[Mov]]="VNT",Tabla1[[#This Row],[Sale]]-Tabla1[[#This Row],[Cost]],-Tabla1[[#This Row],[Cost]]*Tabla1[[#This Row],[Cant]])</f>
        <v>30000</v>
      </c>
      <c r="P2434" s="8">
        <f>IF(Tabla1[[#This Row],[Mov]]="VNT",-Tabla1[[#This Row],[Cant]],Tabla1[[#This Row],[Cant]])</f>
        <v>-1</v>
      </c>
      <c r="Q2434" s="8">
        <f>DAY(Tabla1[[#This Row],[Date]])</f>
        <v>26</v>
      </c>
      <c r="R2434" s="8">
        <f>MONTH(Tabla1[[#This Row],[Date]])</f>
        <v>8</v>
      </c>
      <c r="S2434" s="8">
        <f>YEAR(Tabla1[[#This Row],[Date]])</f>
        <v>2022</v>
      </c>
    </row>
    <row r="2435" spans="1:19" x14ac:dyDescent="0.2">
      <c r="A2435">
        <v>2434</v>
      </c>
      <c r="B2435" s="1">
        <v>44799</v>
      </c>
      <c r="C2435" t="s">
        <v>260</v>
      </c>
      <c r="D2435" t="s">
        <v>332</v>
      </c>
      <c r="E2435">
        <v>1</v>
      </c>
      <c r="F2435" t="s">
        <v>458</v>
      </c>
      <c r="G2435" t="s">
        <v>266</v>
      </c>
      <c r="H2435" t="s">
        <v>1314</v>
      </c>
      <c r="M2435" s="2">
        <v>0</v>
      </c>
      <c r="N2435" s="2">
        <v>2000</v>
      </c>
      <c r="O2435" s="2">
        <f>IF(Tabla1[[#This Row],[Mov]]="VNT",Tabla1[[#This Row],[Sale]]-Tabla1[[#This Row],[Cost]],-Tabla1[[#This Row],[Cost]]*Tabla1[[#This Row],[Cant]])</f>
        <v>2000</v>
      </c>
      <c r="P2435" s="8">
        <f>IF(Tabla1[[#This Row],[Mov]]="VNT",-Tabla1[[#This Row],[Cant]],Tabla1[[#This Row],[Cant]])</f>
        <v>-1</v>
      </c>
      <c r="Q2435" s="8">
        <f>DAY(Tabla1[[#This Row],[Date]])</f>
        <v>26</v>
      </c>
      <c r="R2435" s="8">
        <f>MONTH(Tabla1[[#This Row],[Date]])</f>
        <v>8</v>
      </c>
      <c r="S2435" s="8">
        <f>YEAR(Tabla1[[#This Row],[Date]])</f>
        <v>2022</v>
      </c>
    </row>
    <row r="2436" spans="1:19" x14ac:dyDescent="0.2">
      <c r="A2436">
        <v>2435</v>
      </c>
      <c r="B2436" s="1">
        <v>44799</v>
      </c>
      <c r="C2436" t="s">
        <v>260</v>
      </c>
      <c r="D2436" t="s">
        <v>332</v>
      </c>
      <c r="E2436">
        <v>1</v>
      </c>
      <c r="F2436" t="s">
        <v>1294</v>
      </c>
      <c r="G2436" t="s">
        <v>272</v>
      </c>
      <c r="H2436" t="s">
        <v>309</v>
      </c>
      <c r="M2436" s="2">
        <v>8500</v>
      </c>
      <c r="N2436" s="2">
        <v>15000</v>
      </c>
      <c r="O2436" s="2">
        <f>IF(Tabla1[[#This Row],[Mov]]="VNT",Tabla1[[#This Row],[Sale]]-Tabla1[[#This Row],[Cost]],-Tabla1[[#This Row],[Cost]]*Tabla1[[#This Row],[Cant]])</f>
        <v>6500</v>
      </c>
      <c r="P2436" s="8">
        <f>IF(Tabla1[[#This Row],[Mov]]="VNT",-Tabla1[[#This Row],[Cant]],Tabla1[[#This Row],[Cant]])</f>
        <v>-1</v>
      </c>
      <c r="Q2436" s="8">
        <f>DAY(Tabla1[[#This Row],[Date]])</f>
        <v>26</v>
      </c>
      <c r="R2436" s="8">
        <f>MONTH(Tabla1[[#This Row],[Date]])</f>
        <v>8</v>
      </c>
      <c r="S2436" s="8">
        <f>YEAR(Tabla1[[#This Row],[Date]])</f>
        <v>2022</v>
      </c>
    </row>
    <row r="2437" spans="1:19" x14ac:dyDescent="0.2">
      <c r="A2437">
        <v>2436</v>
      </c>
      <c r="B2437" s="1">
        <v>44799</v>
      </c>
      <c r="C2437" t="s">
        <v>260</v>
      </c>
      <c r="D2437" t="s">
        <v>332</v>
      </c>
      <c r="E2437">
        <v>1</v>
      </c>
      <c r="F2437" t="s">
        <v>586</v>
      </c>
      <c r="G2437" t="s">
        <v>273</v>
      </c>
      <c r="H2437" t="s">
        <v>470</v>
      </c>
      <c r="M2437" s="2">
        <v>8500</v>
      </c>
      <c r="N2437" s="2">
        <v>15000</v>
      </c>
      <c r="O2437" s="2">
        <f>IF(Tabla1[[#This Row],[Mov]]="VNT",Tabla1[[#This Row],[Sale]]-Tabla1[[#This Row],[Cost]],-Tabla1[[#This Row],[Cost]]*Tabla1[[#This Row],[Cant]])</f>
        <v>6500</v>
      </c>
      <c r="P2437" s="8">
        <f>IF(Tabla1[[#This Row],[Mov]]="VNT",-Tabla1[[#This Row],[Cant]],Tabla1[[#This Row],[Cant]])</f>
        <v>-1</v>
      </c>
      <c r="Q2437" s="8">
        <f>DAY(Tabla1[[#This Row],[Date]])</f>
        <v>26</v>
      </c>
      <c r="R2437" s="8">
        <f>MONTH(Tabla1[[#This Row],[Date]])</f>
        <v>8</v>
      </c>
      <c r="S2437" s="8">
        <f>YEAR(Tabla1[[#This Row],[Date]])</f>
        <v>2022</v>
      </c>
    </row>
    <row r="2438" spans="1:19" x14ac:dyDescent="0.2">
      <c r="A2438">
        <v>2437</v>
      </c>
      <c r="B2438" s="1">
        <v>44799</v>
      </c>
      <c r="C2438" t="s">
        <v>260</v>
      </c>
      <c r="D2438" t="s">
        <v>332</v>
      </c>
      <c r="E2438">
        <v>1</v>
      </c>
      <c r="F2438" t="s">
        <v>116</v>
      </c>
      <c r="G2438" t="s">
        <v>347</v>
      </c>
      <c r="H2438" t="s">
        <v>518</v>
      </c>
      <c r="M2438" s="2">
        <v>9350</v>
      </c>
      <c r="N2438" s="2">
        <v>10000</v>
      </c>
      <c r="O2438" s="2">
        <f>IF(Tabla1[[#This Row],[Mov]]="VNT",Tabla1[[#This Row],[Sale]]-Tabla1[[#This Row],[Cost]],-Tabla1[[#This Row],[Cost]]*Tabla1[[#This Row],[Cant]])</f>
        <v>650</v>
      </c>
      <c r="P2438" s="8">
        <f>IF(Tabla1[[#This Row],[Mov]]="VNT",-Tabla1[[#This Row],[Cant]],Tabla1[[#This Row],[Cant]])</f>
        <v>-1</v>
      </c>
      <c r="Q2438" s="8">
        <f>DAY(Tabla1[[#This Row],[Date]])</f>
        <v>26</v>
      </c>
      <c r="R2438" s="8">
        <f>MONTH(Tabla1[[#This Row],[Date]])</f>
        <v>8</v>
      </c>
      <c r="S2438" s="8">
        <f>YEAR(Tabla1[[#This Row],[Date]])</f>
        <v>2022</v>
      </c>
    </row>
    <row r="2439" spans="1:19" x14ac:dyDescent="0.2">
      <c r="A2439">
        <v>2438</v>
      </c>
      <c r="B2439" s="1">
        <v>44799</v>
      </c>
      <c r="C2439" t="s">
        <v>260</v>
      </c>
      <c r="D2439" t="s">
        <v>332</v>
      </c>
      <c r="E2439">
        <v>1</v>
      </c>
      <c r="F2439" t="s">
        <v>116</v>
      </c>
      <c r="G2439" t="s">
        <v>647</v>
      </c>
      <c r="H2439" t="s">
        <v>668</v>
      </c>
      <c r="M2439" s="2">
        <v>2805</v>
      </c>
      <c r="N2439" s="2">
        <v>3000</v>
      </c>
      <c r="O2439" s="2">
        <f>IF(Tabla1[[#This Row],[Mov]]="VNT",Tabla1[[#This Row],[Sale]]-Tabla1[[#This Row],[Cost]],-Tabla1[[#This Row],[Cost]]*Tabla1[[#This Row],[Cant]])</f>
        <v>195</v>
      </c>
      <c r="P2439" s="8">
        <f>IF(Tabla1[[#This Row],[Mov]]="VNT",-Tabla1[[#This Row],[Cant]],Tabla1[[#This Row],[Cant]])</f>
        <v>-1</v>
      </c>
      <c r="Q2439" s="8">
        <f>DAY(Tabla1[[#This Row],[Date]])</f>
        <v>26</v>
      </c>
      <c r="R2439" s="8">
        <f>MONTH(Tabla1[[#This Row],[Date]])</f>
        <v>8</v>
      </c>
      <c r="S2439" s="8">
        <f>YEAR(Tabla1[[#This Row],[Date]])</f>
        <v>2022</v>
      </c>
    </row>
    <row r="2440" spans="1:19" x14ac:dyDescent="0.2">
      <c r="A2440">
        <v>2439</v>
      </c>
      <c r="B2440" s="1">
        <v>44799</v>
      </c>
      <c r="C2440" t="s">
        <v>260</v>
      </c>
      <c r="D2440" t="s">
        <v>332</v>
      </c>
      <c r="E2440">
        <v>1</v>
      </c>
      <c r="F2440" t="s">
        <v>116</v>
      </c>
      <c r="G2440" t="s">
        <v>349</v>
      </c>
      <c r="H2440" t="s">
        <v>515</v>
      </c>
      <c r="M2440" s="2">
        <v>2805</v>
      </c>
      <c r="N2440" s="2">
        <v>3000</v>
      </c>
      <c r="O2440" s="2">
        <f>IF(Tabla1[[#This Row],[Mov]]="VNT",Tabla1[[#This Row],[Sale]]-Tabla1[[#This Row],[Cost]],-Tabla1[[#This Row],[Cost]]*Tabla1[[#This Row],[Cant]])</f>
        <v>195</v>
      </c>
      <c r="P2440" s="8">
        <f>IF(Tabla1[[#This Row],[Mov]]="VNT",-Tabla1[[#This Row],[Cant]],Tabla1[[#This Row],[Cant]])</f>
        <v>-1</v>
      </c>
      <c r="Q2440" s="8">
        <f>DAY(Tabla1[[#This Row],[Date]])</f>
        <v>26</v>
      </c>
      <c r="R2440" s="8">
        <f>MONTH(Tabla1[[#This Row],[Date]])</f>
        <v>8</v>
      </c>
      <c r="S2440" s="8">
        <f>YEAR(Tabla1[[#This Row],[Date]])</f>
        <v>2022</v>
      </c>
    </row>
    <row r="2441" spans="1:19" x14ac:dyDescent="0.2">
      <c r="A2441">
        <v>2440</v>
      </c>
      <c r="B2441" s="1">
        <v>44800</v>
      </c>
      <c r="C2441" t="s">
        <v>260</v>
      </c>
      <c r="D2441" t="s">
        <v>332</v>
      </c>
      <c r="E2441">
        <v>1</v>
      </c>
      <c r="F2441" t="s">
        <v>26</v>
      </c>
      <c r="G2441" t="s">
        <v>264</v>
      </c>
      <c r="H2441" t="s">
        <v>16</v>
      </c>
      <c r="M2441" s="2">
        <v>8500</v>
      </c>
      <c r="N2441" s="2">
        <v>20000</v>
      </c>
      <c r="O2441" s="2">
        <f>IF(Tabla1[[#This Row],[Mov]]="VNT",Tabla1[[#This Row],[Sale]]-Tabla1[[#This Row],[Cost]],-Tabla1[[#This Row],[Cost]]*Tabla1[[#This Row],[Cant]])</f>
        <v>11500</v>
      </c>
      <c r="P2441" s="8">
        <f>IF(Tabla1[[#This Row],[Mov]]="VNT",-Tabla1[[#This Row],[Cant]],Tabla1[[#This Row],[Cant]])</f>
        <v>-1</v>
      </c>
      <c r="Q2441" s="8">
        <f>DAY(Tabla1[[#This Row],[Date]])</f>
        <v>27</v>
      </c>
      <c r="R2441" s="8">
        <f>MONTH(Tabla1[[#This Row],[Date]])</f>
        <v>8</v>
      </c>
      <c r="S2441" s="8">
        <f>YEAR(Tabla1[[#This Row],[Date]])</f>
        <v>2022</v>
      </c>
    </row>
    <row r="2442" spans="1:19" x14ac:dyDescent="0.2">
      <c r="A2442">
        <v>2441</v>
      </c>
      <c r="B2442" s="1">
        <v>44800</v>
      </c>
      <c r="C2442" t="s">
        <v>260</v>
      </c>
      <c r="D2442" t="s">
        <v>332</v>
      </c>
      <c r="E2442">
        <v>1</v>
      </c>
      <c r="F2442" t="s">
        <v>224</v>
      </c>
      <c r="G2442" t="s">
        <v>263</v>
      </c>
      <c r="H2442" t="s">
        <v>254</v>
      </c>
      <c r="M2442" s="2">
        <v>9000</v>
      </c>
      <c r="N2442" s="2">
        <v>20000</v>
      </c>
      <c r="O2442" s="2">
        <f>IF(Tabla1[[#This Row],[Mov]]="VNT",Tabla1[[#This Row],[Sale]]-Tabla1[[#This Row],[Cost]],-Tabla1[[#This Row],[Cost]]*Tabla1[[#This Row],[Cant]])</f>
        <v>11000</v>
      </c>
      <c r="P2442" s="8">
        <f>IF(Tabla1[[#This Row],[Mov]]="VNT",-Tabla1[[#This Row],[Cant]],Tabla1[[#This Row],[Cant]])</f>
        <v>-1</v>
      </c>
      <c r="Q2442" s="8">
        <f>DAY(Tabla1[[#This Row],[Date]])</f>
        <v>27</v>
      </c>
      <c r="R2442" s="8">
        <f>MONTH(Tabla1[[#This Row],[Date]])</f>
        <v>8</v>
      </c>
      <c r="S2442" s="8">
        <f>YEAR(Tabla1[[#This Row],[Date]])</f>
        <v>2022</v>
      </c>
    </row>
    <row r="2443" spans="1:19" x14ac:dyDescent="0.2">
      <c r="A2443">
        <v>2442</v>
      </c>
      <c r="B2443" s="1">
        <v>44800</v>
      </c>
      <c r="C2443" t="s">
        <v>260</v>
      </c>
      <c r="D2443" t="s">
        <v>332</v>
      </c>
      <c r="E2443">
        <v>1</v>
      </c>
      <c r="F2443" t="s">
        <v>116</v>
      </c>
      <c r="G2443" t="s">
        <v>347</v>
      </c>
      <c r="H2443" t="s">
        <v>518</v>
      </c>
      <c r="M2443" s="2">
        <v>5610</v>
      </c>
      <c r="N2443" s="2">
        <v>6000</v>
      </c>
      <c r="O2443" s="2">
        <f>IF(Tabla1[[#This Row],[Mov]]="VNT",Tabla1[[#This Row],[Sale]]-Tabla1[[#This Row],[Cost]],-Tabla1[[#This Row],[Cost]]*Tabla1[[#This Row],[Cant]])</f>
        <v>390</v>
      </c>
      <c r="P2443" s="8">
        <f>IF(Tabla1[[#This Row],[Mov]]="VNT",-Tabla1[[#This Row],[Cant]],Tabla1[[#This Row],[Cant]])</f>
        <v>-1</v>
      </c>
      <c r="Q2443" s="8">
        <f>DAY(Tabla1[[#This Row],[Date]])</f>
        <v>27</v>
      </c>
      <c r="R2443" s="8">
        <f>MONTH(Tabla1[[#This Row],[Date]])</f>
        <v>8</v>
      </c>
      <c r="S2443" s="8">
        <f>YEAR(Tabla1[[#This Row],[Date]])</f>
        <v>2022</v>
      </c>
    </row>
    <row r="2444" spans="1:19" x14ac:dyDescent="0.2">
      <c r="A2444">
        <v>2443</v>
      </c>
      <c r="B2444" s="1">
        <v>44800</v>
      </c>
      <c r="C2444" t="s">
        <v>260</v>
      </c>
      <c r="D2444" t="s">
        <v>332</v>
      </c>
      <c r="E2444">
        <v>1</v>
      </c>
      <c r="F2444" t="s">
        <v>116</v>
      </c>
      <c r="G2444" t="s">
        <v>347</v>
      </c>
      <c r="H2444" t="s">
        <v>518</v>
      </c>
      <c r="M2444" s="2">
        <v>2805</v>
      </c>
      <c r="N2444" s="2">
        <v>3000</v>
      </c>
      <c r="O2444" s="2">
        <f>IF(Tabla1[[#This Row],[Mov]]="VNT",Tabla1[[#This Row],[Sale]]-Tabla1[[#This Row],[Cost]],-Tabla1[[#This Row],[Cost]]*Tabla1[[#This Row],[Cant]])</f>
        <v>195</v>
      </c>
      <c r="P2444" s="8">
        <f>IF(Tabla1[[#This Row],[Mov]]="VNT",-Tabla1[[#This Row],[Cant]],Tabla1[[#This Row],[Cant]])</f>
        <v>-1</v>
      </c>
      <c r="Q2444" s="8">
        <f>DAY(Tabla1[[#This Row],[Date]])</f>
        <v>27</v>
      </c>
      <c r="R2444" s="8">
        <f>MONTH(Tabla1[[#This Row],[Date]])</f>
        <v>8</v>
      </c>
      <c r="S2444" s="8">
        <f>YEAR(Tabla1[[#This Row],[Date]])</f>
        <v>2022</v>
      </c>
    </row>
    <row r="2445" spans="1:19" x14ac:dyDescent="0.2">
      <c r="A2445">
        <v>2444</v>
      </c>
      <c r="B2445" s="1">
        <v>44800</v>
      </c>
      <c r="C2445" t="s">
        <v>260</v>
      </c>
      <c r="D2445" t="s">
        <v>332</v>
      </c>
      <c r="E2445">
        <v>1</v>
      </c>
      <c r="F2445" t="s">
        <v>116</v>
      </c>
      <c r="G2445" t="s">
        <v>347</v>
      </c>
      <c r="H2445" t="s">
        <v>518</v>
      </c>
      <c r="M2445" s="2">
        <v>2805</v>
      </c>
      <c r="N2445" s="2">
        <v>3000</v>
      </c>
      <c r="O2445" s="2">
        <f>IF(Tabla1[[#This Row],[Mov]]="VNT",Tabla1[[#This Row],[Sale]]-Tabla1[[#This Row],[Cost]],-Tabla1[[#This Row],[Cost]]*Tabla1[[#This Row],[Cant]])</f>
        <v>195</v>
      </c>
      <c r="P2445" s="8">
        <f>IF(Tabla1[[#This Row],[Mov]]="VNT",-Tabla1[[#This Row],[Cant]],Tabla1[[#This Row],[Cant]])</f>
        <v>-1</v>
      </c>
      <c r="Q2445" s="8">
        <f>DAY(Tabla1[[#This Row],[Date]])</f>
        <v>27</v>
      </c>
      <c r="R2445" s="8">
        <f>MONTH(Tabla1[[#This Row],[Date]])</f>
        <v>8</v>
      </c>
      <c r="S2445" s="8">
        <f>YEAR(Tabla1[[#This Row],[Date]])</f>
        <v>2022</v>
      </c>
    </row>
    <row r="2446" spans="1:19" x14ac:dyDescent="0.2">
      <c r="A2446">
        <v>2445</v>
      </c>
      <c r="B2446" s="1">
        <v>44800</v>
      </c>
      <c r="C2446" t="s">
        <v>260</v>
      </c>
      <c r="D2446" t="s">
        <v>332</v>
      </c>
      <c r="E2446">
        <v>1</v>
      </c>
      <c r="F2446" t="s">
        <v>849</v>
      </c>
      <c r="G2446" t="s">
        <v>266</v>
      </c>
      <c r="H2446" t="s">
        <v>849</v>
      </c>
      <c r="M2446" s="2">
        <v>48000</v>
      </c>
      <c r="N2446" s="2">
        <v>65000</v>
      </c>
      <c r="O2446" s="2">
        <f>IF(Tabla1[[#This Row],[Mov]]="VNT",Tabla1[[#This Row],[Sale]]-Tabla1[[#This Row],[Cost]],-Tabla1[[#This Row],[Cost]]*Tabla1[[#This Row],[Cant]])</f>
        <v>17000</v>
      </c>
      <c r="P2446" s="8">
        <f>IF(Tabla1[[#This Row],[Mov]]="VNT",-Tabla1[[#This Row],[Cant]],Tabla1[[#This Row],[Cant]])</f>
        <v>-1</v>
      </c>
      <c r="Q2446" s="8">
        <f>DAY(Tabla1[[#This Row],[Date]])</f>
        <v>27</v>
      </c>
      <c r="R2446" s="8">
        <f>MONTH(Tabla1[[#This Row],[Date]])</f>
        <v>8</v>
      </c>
      <c r="S2446" s="8">
        <f>YEAR(Tabla1[[#This Row],[Date]])</f>
        <v>2022</v>
      </c>
    </row>
    <row r="2447" spans="1:19" x14ac:dyDescent="0.2">
      <c r="A2447">
        <v>2446</v>
      </c>
      <c r="B2447" s="1">
        <v>44800</v>
      </c>
      <c r="C2447" t="s">
        <v>260</v>
      </c>
      <c r="D2447" t="s">
        <v>332</v>
      </c>
      <c r="E2447">
        <v>1</v>
      </c>
      <c r="F2447" t="s">
        <v>224</v>
      </c>
      <c r="G2447" t="s">
        <v>499</v>
      </c>
      <c r="H2447" t="s">
        <v>1315</v>
      </c>
      <c r="M2447" s="2">
        <v>9000</v>
      </c>
      <c r="N2447" s="2">
        <v>20000</v>
      </c>
      <c r="O2447" s="2">
        <f>IF(Tabla1[[#This Row],[Mov]]="VNT",Tabla1[[#This Row],[Sale]]-Tabla1[[#This Row],[Cost]],-Tabla1[[#This Row],[Cost]]*Tabla1[[#This Row],[Cant]])</f>
        <v>11000</v>
      </c>
      <c r="P2447" s="8">
        <f>IF(Tabla1[[#This Row],[Mov]]="VNT",-Tabla1[[#This Row],[Cant]],Tabla1[[#This Row],[Cant]])</f>
        <v>-1</v>
      </c>
      <c r="Q2447" s="8">
        <f>DAY(Tabla1[[#This Row],[Date]])</f>
        <v>27</v>
      </c>
      <c r="R2447" s="8">
        <f>MONTH(Tabla1[[#This Row],[Date]])</f>
        <v>8</v>
      </c>
      <c r="S2447" s="8">
        <f>YEAR(Tabla1[[#This Row],[Date]])</f>
        <v>2022</v>
      </c>
    </row>
    <row r="2448" spans="1:19" x14ac:dyDescent="0.2">
      <c r="A2448">
        <v>2447</v>
      </c>
      <c r="B2448" s="1">
        <v>44800</v>
      </c>
      <c r="C2448" t="s">
        <v>260</v>
      </c>
      <c r="D2448" t="s">
        <v>332</v>
      </c>
      <c r="E2448">
        <v>1</v>
      </c>
      <c r="F2448" t="s">
        <v>225</v>
      </c>
      <c r="G2448" t="s">
        <v>499</v>
      </c>
      <c r="H2448" t="s">
        <v>1315</v>
      </c>
      <c r="M2448" s="2">
        <v>1100</v>
      </c>
      <c r="N2448" s="2">
        <v>10000</v>
      </c>
      <c r="O2448" s="2">
        <f>IF(Tabla1[[#This Row],[Mov]]="VNT",Tabla1[[#This Row],[Sale]]-Tabla1[[#This Row],[Cost]],-Tabla1[[#This Row],[Cost]]*Tabla1[[#This Row],[Cant]])</f>
        <v>8900</v>
      </c>
      <c r="P2448" s="8">
        <f>IF(Tabla1[[#This Row],[Mov]]="VNT",-Tabla1[[#This Row],[Cant]],Tabla1[[#This Row],[Cant]])</f>
        <v>-1</v>
      </c>
      <c r="Q2448" s="8">
        <f>DAY(Tabla1[[#This Row],[Date]])</f>
        <v>27</v>
      </c>
      <c r="R2448" s="8">
        <f>MONTH(Tabla1[[#This Row],[Date]])</f>
        <v>8</v>
      </c>
      <c r="S2448" s="8">
        <f>YEAR(Tabla1[[#This Row],[Date]])</f>
        <v>2022</v>
      </c>
    </row>
    <row r="2449" spans="1:19" x14ac:dyDescent="0.2">
      <c r="A2449">
        <v>2448</v>
      </c>
      <c r="B2449" s="1">
        <v>44800</v>
      </c>
      <c r="C2449" t="s">
        <v>260</v>
      </c>
      <c r="D2449" t="s">
        <v>399</v>
      </c>
      <c r="E2449">
        <v>1</v>
      </c>
      <c r="F2449" t="s">
        <v>116</v>
      </c>
      <c r="G2449" t="s">
        <v>347</v>
      </c>
      <c r="H2449" t="s">
        <v>518</v>
      </c>
      <c r="M2449" s="2">
        <v>2805</v>
      </c>
      <c r="N2449" s="2">
        <v>3000</v>
      </c>
      <c r="O2449" s="2">
        <f>IF(Tabla1[[#This Row],[Mov]]="VNT",Tabla1[[#This Row],[Sale]]-Tabla1[[#This Row],[Cost]],-Tabla1[[#This Row],[Cost]]*Tabla1[[#This Row],[Cant]])</f>
        <v>195</v>
      </c>
      <c r="P2449" s="8">
        <f>IF(Tabla1[[#This Row],[Mov]]="VNT",-Tabla1[[#This Row],[Cant]],Tabla1[[#This Row],[Cant]])</f>
        <v>-1</v>
      </c>
      <c r="Q2449" s="8">
        <f>DAY(Tabla1[[#This Row],[Date]])</f>
        <v>27</v>
      </c>
      <c r="R2449" s="8">
        <f>MONTH(Tabla1[[#This Row],[Date]])</f>
        <v>8</v>
      </c>
      <c r="S2449" s="8">
        <f>YEAR(Tabla1[[#This Row],[Date]])</f>
        <v>2022</v>
      </c>
    </row>
    <row r="2450" spans="1:19" x14ac:dyDescent="0.2">
      <c r="A2450">
        <v>2449</v>
      </c>
      <c r="B2450" s="1">
        <v>44800</v>
      </c>
      <c r="C2450" t="s">
        <v>260</v>
      </c>
      <c r="D2450" t="s">
        <v>399</v>
      </c>
      <c r="E2450">
        <v>1</v>
      </c>
      <c r="F2450" t="s">
        <v>116</v>
      </c>
      <c r="G2450" t="s">
        <v>347</v>
      </c>
      <c r="H2450" t="s">
        <v>518</v>
      </c>
      <c r="M2450" s="2">
        <v>2805</v>
      </c>
      <c r="N2450" s="2">
        <v>3000</v>
      </c>
      <c r="O2450" s="2">
        <f>IF(Tabla1[[#This Row],[Mov]]="VNT",Tabla1[[#This Row],[Sale]]-Tabla1[[#This Row],[Cost]],-Tabla1[[#This Row],[Cost]]*Tabla1[[#This Row],[Cant]])</f>
        <v>195</v>
      </c>
      <c r="P2450" s="8">
        <f>IF(Tabla1[[#This Row],[Mov]]="VNT",-Tabla1[[#This Row],[Cant]],Tabla1[[#This Row],[Cant]])</f>
        <v>-1</v>
      </c>
      <c r="Q2450" s="8">
        <f>DAY(Tabla1[[#This Row],[Date]])</f>
        <v>27</v>
      </c>
      <c r="R2450" s="8">
        <f>MONTH(Tabla1[[#This Row],[Date]])</f>
        <v>8</v>
      </c>
      <c r="S2450" s="8">
        <f>YEAR(Tabla1[[#This Row],[Date]])</f>
        <v>2022</v>
      </c>
    </row>
    <row r="2451" spans="1:19" x14ac:dyDescent="0.2">
      <c r="A2451">
        <v>2450</v>
      </c>
      <c r="B2451" s="1">
        <v>44800</v>
      </c>
      <c r="C2451" t="s">
        <v>260</v>
      </c>
      <c r="D2451" t="s">
        <v>332</v>
      </c>
      <c r="E2451">
        <v>1</v>
      </c>
      <c r="F2451" t="s">
        <v>26</v>
      </c>
      <c r="G2451" t="s">
        <v>999</v>
      </c>
      <c r="H2451" t="s">
        <v>1000</v>
      </c>
      <c r="M2451" s="2">
        <v>13000</v>
      </c>
      <c r="N2451" s="2">
        <v>34000</v>
      </c>
      <c r="O2451" s="2">
        <f>IF(Tabla1[[#This Row],[Mov]]="VNT",Tabla1[[#This Row],[Sale]]-Tabla1[[#This Row],[Cost]],-Tabla1[[#This Row],[Cost]]*Tabla1[[#This Row],[Cant]])</f>
        <v>21000</v>
      </c>
      <c r="P2451" s="8">
        <f>IF(Tabla1[[#This Row],[Mov]]="VNT",-Tabla1[[#This Row],[Cant]],Tabla1[[#This Row],[Cant]])</f>
        <v>-1</v>
      </c>
      <c r="Q2451" s="8">
        <f>DAY(Tabla1[[#This Row],[Date]])</f>
        <v>27</v>
      </c>
      <c r="R2451" s="8">
        <f>MONTH(Tabla1[[#This Row],[Date]])</f>
        <v>8</v>
      </c>
      <c r="S2451" s="8">
        <f>YEAR(Tabla1[[#This Row],[Date]])</f>
        <v>2022</v>
      </c>
    </row>
    <row r="2452" spans="1:19" x14ac:dyDescent="0.2">
      <c r="A2452">
        <v>2451</v>
      </c>
      <c r="B2452" s="1">
        <v>44800</v>
      </c>
      <c r="C2452" t="s">
        <v>260</v>
      </c>
      <c r="D2452" t="s">
        <v>332</v>
      </c>
      <c r="E2452">
        <v>1</v>
      </c>
      <c r="F2452" t="s">
        <v>116</v>
      </c>
      <c r="G2452" t="s">
        <v>347</v>
      </c>
      <c r="H2452" t="s">
        <v>518</v>
      </c>
      <c r="M2452" s="2">
        <v>5610</v>
      </c>
      <c r="N2452" s="2">
        <v>6000</v>
      </c>
      <c r="O2452" s="2">
        <f>IF(Tabla1[[#This Row],[Mov]]="VNT",Tabla1[[#This Row],[Sale]]-Tabla1[[#This Row],[Cost]],-Tabla1[[#This Row],[Cost]]*Tabla1[[#This Row],[Cant]])</f>
        <v>390</v>
      </c>
      <c r="P2452" s="8">
        <f>IF(Tabla1[[#This Row],[Mov]]="VNT",-Tabla1[[#This Row],[Cant]],Tabla1[[#This Row],[Cant]])</f>
        <v>-1</v>
      </c>
      <c r="Q2452" s="8">
        <f>DAY(Tabla1[[#This Row],[Date]])</f>
        <v>27</v>
      </c>
      <c r="R2452" s="8">
        <f>MONTH(Tabla1[[#This Row],[Date]])</f>
        <v>8</v>
      </c>
      <c r="S2452" s="8">
        <f>YEAR(Tabla1[[#This Row],[Date]])</f>
        <v>2022</v>
      </c>
    </row>
    <row r="2453" spans="1:19" x14ac:dyDescent="0.2">
      <c r="A2453">
        <v>2452</v>
      </c>
      <c r="B2453" s="1">
        <v>44800</v>
      </c>
      <c r="C2453" t="s">
        <v>260</v>
      </c>
      <c r="D2453" t="s">
        <v>332</v>
      </c>
      <c r="E2453">
        <v>1</v>
      </c>
      <c r="F2453" t="s">
        <v>116</v>
      </c>
      <c r="G2453" t="s">
        <v>347</v>
      </c>
      <c r="H2453" t="s">
        <v>518</v>
      </c>
      <c r="M2453" s="2">
        <v>9350</v>
      </c>
      <c r="N2453" s="2">
        <v>10000</v>
      </c>
      <c r="O2453" s="2">
        <f>IF(Tabla1[[#This Row],[Mov]]="VNT",Tabla1[[#This Row],[Sale]]-Tabla1[[#This Row],[Cost]],-Tabla1[[#This Row],[Cost]]*Tabla1[[#This Row],[Cant]])</f>
        <v>650</v>
      </c>
      <c r="P2453" s="8">
        <f>IF(Tabla1[[#This Row],[Mov]]="VNT",-Tabla1[[#This Row],[Cant]],Tabla1[[#This Row],[Cant]])</f>
        <v>-1</v>
      </c>
      <c r="Q2453" s="8">
        <f>DAY(Tabla1[[#This Row],[Date]])</f>
        <v>27</v>
      </c>
      <c r="R2453" s="8">
        <f>MONTH(Tabla1[[#This Row],[Date]])</f>
        <v>8</v>
      </c>
      <c r="S2453" s="8">
        <f>YEAR(Tabla1[[#This Row],[Date]])</f>
        <v>2022</v>
      </c>
    </row>
    <row r="2454" spans="1:19" x14ac:dyDescent="0.2">
      <c r="A2454">
        <v>2453</v>
      </c>
      <c r="B2454" s="1">
        <v>44800</v>
      </c>
      <c r="C2454" t="s">
        <v>260</v>
      </c>
      <c r="D2454" t="s">
        <v>332</v>
      </c>
      <c r="E2454">
        <v>1</v>
      </c>
      <c r="F2454" t="s">
        <v>116</v>
      </c>
      <c r="G2454" t="s">
        <v>347</v>
      </c>
      <c r="H2454" t="s">
        <v>518</v>
      </c>
      <c r="M2454" s="2">
        <v>5610</v>
      </c>
      <c r="N2454" s="2">
        <v>6000</v>
      </c>
      <c r="O2454" s="2">
        <f>IF(Tabla1[[#This Row],[Mov]]="VNT",Tabla1[[#This Row],[Sale]]-Tabla1[[#This Row],[Cost]],-Tabla1[[#This Row],[Cost]]*Tabla1[[#This Row],[Cant]])</f>
        <v>390</v>
      </c>
      <c r="P2454" s="8">
        <f>IF(Tabla1[[#This Row],[Mov]]="VNT",-Tabla1[[#This Row],[Cant]],Tabla1[[#This Row],[Cant]])</f>
        <v>-1</v>
      </c>
      <c r="Q2454" s="8">
        <f>DAY(Tabla1[[#This Row],[Date]])</f>
        <v>27</v>
      </c>
      <c r="R2454" s="8">
        <f>MONTH(Tabla1[[#This Row],[Date]])</f>
        <v>8</v>
      </c>
      <c r="S2454" s="8">
        <f>YEAR(Tabla1[[#This Row],[Date]])</f>
        <v>2022</v>
      </c>
    </row>
    <row r="2455" spans="1:19" x14ac:dyDescent="0.2">
      <c r="A2455">
        <v>2454</v>
      </c>
      <c r="B2455" s="1">
        <v>44800</v>
      </c>
      <c r="C2455" t="s">
        <v>260</v>
      </c>
      <c r="D2455" t="s">
        <v>332</v>
      </c>
      <c r="E2455">
        <v>1</v>
      </c>
      <c r="F2455" t="s">
        <v>116</v>
      </c>
      <c r="G2455" t="s">
        <v>349</v>
      </c>
      <c r="H2455" t="s">
        <v>515</v>
      </c>
      <c r="M2455" s="2">
        <v>1590</v>
      </c>
      <c r="N2455" s="2">
        <v>1700</v>
      </c>
      <c r="O2455" s="2">
        <f>IF(Tabla1[[#This Row],[Mov]]="VNT",Tabla1[[#This Row],[Sale]]-Tabla1[[#This Row],[Cost]],-Tabla1[[#This Row],[Cost]]*Tabla1[[#This Row],[Cant]])</f>
        <v>110</v>
      </c>
      <c r="P2455" s="8">
        <f>IF(Tabla1[[#This Row],[Mov]]="VNT",-Tabla1[[#This Row],[Cant]],Tabla1[[#This Row],[Cant]])</f>
        <v>-1</v>
      </c>
      <c r="Q2455" s="8">
        <f>DAY(Tabla1[[#This Row],[Date]])</f>
        <v>27</v>
      </c>
      <c r="R2455" s="8">
        <f>MONTH(Tabla1[[#This Row],[Date]])</f>
        <v>8</v>
      </c>
      <c r="S2455" s="8">
        <f>YEAR(Tabla1[[#This Row],[Date]])</f>
        <v>2022</v>
      </c>
    </row>
    <row r="2456" spans="1:19" x14ac:dyDescent="0.2">
      <c r="A2456">
        <v>2455</v>
      </c>
      <c r="B2456" s="1">
        <v>44800</v>
      </c>
      <c r="C2456" t="s">
        <v>260</v>
      </c>
      <c r="D2456" t="s">
        <v>332</v>
      </c>
      <c r="E2456">
        <v>1</v>
      </c>
      <c r="F2456" t="s">
        <v>458</v>
      </c>
      <c r="G2456" t="s">
        <v>272</v>
      </c>
      <c r="H2456" t="s">
        <v>995</v>
      </c>
      <c r="L2456" t="s">
        <v>1272</v>
      </c>
      <c r="M2456" s="2">
        <v>0</v>
      </c>
      <c r="N2456" s="2">
        <v>70000</v>
      </c>
      <c r="O2456" s="2">
        <f>IF(Tabla1[[#This Row],[Mov]]="VNT",Tabla1[[#This Row],[Sale]]-Tabla1[[#This Row],[Cost]],-Tabla1[[#This Row],[Cost]]*Tabla1[[#This Row],[Cant]])</f>
        <v>70000</v>
      </c>
      <c r="P2456" s="8">
        <f>IF(Tabla1[[#This Row],[Mov]]="VNT",-Tabla1[[#This Row],[Cant]],Tabla1[[#This Row],[Cant]])</f>
        <v>-1</v>
      </c>
      <c r="Q2456" s="8">
        <f>DAY(Tabla1[[#This Row],[Date]])</f>
        <v>27</v>
      </c>
      <c r="R2456" s="8">
        <f>MONTH(Tabla1[[#This Row],[Date]])</f>
        <v>8</v>
      </c>
      <c r="S2456" s="8">
        <f>YEAR(Tabla1[[#This Row],[Date]])</f>
        <v>2022</v>
      </c>
    </row>
    <row r="2457" spans="1:19" x14ac:dyDescent="0.2">
      <c r="A2457">
        <v>2456</v>
      </c>
      <c r="B2457" s="1">
        <v>44800</v>
      </c>
      <c r="C2457" t="s">
        <v>260</v>
      </c>
      <c r="D2457" t="s">
        <v>332</v>
      </c>
      <c r="E2457">
        <v>1</v>
      </c>
      <c r="F2457" t="s">
        <v>342</v>
      </c>
      <c r="G2457" t="s">
        <v>272</v>
      </c>
      <c r="H2457" t="s">
        <v>252</v>
      </c>
      <c r="M2457" s="2">
        <v>900</v>
      </c>
      <c r="N2457" s="2">
        <v>5000</v>
      </c>
      <c r="O2457" s="2">
        <f>IF(Tabla1[[#This Row],[Mov]]="VNT",Tabla1[[#This Row],[Sale]]-Tabla1[[#This Row],[Cost]],-Tabla1[[#This Row],[Cost]]*Tabla1[[#This Row],[Cant]])</f>
        <v>4100</v>
      </c>
      <c r="P2457" s="8">
        <f>IF(Tabla1[[#This Row],[Mov]]="VNT",-Tabla1[[#This Row],[Cant]],Tabla1[[#This Row],[Cant]])</f>
        <v>-1</v>
      </c>
      <c r="Q2457" s="8">
        <f>DAY(Tabla1[[#This Row],[Date]])</f>
        <v>27</v>
      </c>
      <c r="R2457" s="8">
        <f>MONTH(Tabla1[[#This Row],[Date]])</f>
        <v>8</v>
      </c>
      <c r="S2457" s="8">
        <f>YEAR(Tabla1[[#This Row],[Date]])</f>
        <v>2022</v>
      </c>
    </row>
    <row r="2458" spans="1:19" x14ac:dyDescent="0.2">
      <c r="A2458">
        <v>2457</v>
      </c>
      <c r="B2458" s="1">
        <v>44799</v>
      </c>
      <c r="C2458" t="s">
        <v>261</v>
      </c>
      <c r="D2458" t="s">
        <v>663</v>
      </c>
      <c r="E2458">
        <v>1</v>
      </c>
      <c r="F2458" t="s">
        <v>44</v>
      </c>
      <c r="G2458" t="s">
        <v>1146</v>
      </c>
      <c r="H2458" t="s">
        <v>1316</v>
      </c>
      <c r="M2458" s="2">
        <v>40000</v>
      </c>
      <c r="N2458" s="2">
        <v>69000</v>
      </c>
      <c r="O2458" s="2">
        <f>IF(Tabla1[[#This Row],[Mov]]="VNT",Tabla1[[#This Row],[Sale]]-Tabla1[[#This Row],[Cost]],-Tabla1[[#This Row],[Cost]]*Tabla1[[#This Row],[Cant]])</f>
        <v>-40000</v>
      </c>
      <c r="P2458" s="8">
        <f>IF(Tabla1[[#This Row],[Mov]]="VNT",-Tabla1[[#This Row],[Cant]],Tabla1[[#This Row],[Cant]])</f>
        <v>1</v>
      </c>
      <c r="Q2458" s="8">
        <f>DAY(Tabla1[[#This Row],[Date]])</f>
        <v>26</v>
      </c>
      <c r="R2458" s="8">
        <f>MONTH(Tabla1[[#This Row],[Date]])</f>
        <v>8</v>
      </c>
      <c r="S2458" s="8">
        <f>YEAR(Tabla1[[#This Row],[Date]])</f>
        <v>2022</v>
      </c>
    </row>
    <row r="2459" spans="1:19" x14ac:dyDescent="0.2">
      <c r="A2459">
        <v>2458</v>
      </c>
      <c r="B2459" s="1">
        <v>44799</v>
      </c>
      <c r="C2459" t="s">
        <v>261</v>
      </c>
      <c r="D2459" t="s">
        <v>663</v>
      </c>
      <c r="E2459">
        <v>1</v>
      </c>
      <c r="F2459" t="s">
        <v>42</v>
      </c>
      <c r="G2459" t="s">
        <v>781</v>
      </c>
      <c r="H2459" t="s">
        <v>1317</v>
      </c>
      <c r="M2459" s="2">
        <v>40000</v>
      </c>
      <c r="N2459" s="2">
        <v>69000</v>
      </c>
      <c r="O2459" s="2">
        <f>IF(Tabla1[[#This Row],[Mov]]="VNT",Tabla1[[#This Row],[Sale]]-Tabla1[[#This Row],[Cost]],-Tabla1[[#This Row],[Cost]]*Tabla1[[#This Row],[Cant]])</f>
        <v>-40000</v>
      </c>
      <c r="P2459" s="8">
        <f>IF(Tabla1[[#This Row],[Mov]]="VNT",-Tabla1[[#This Row],[Cant]],Tabla1[[#This Row],[Cant]])</f>
        <v>1</v>
      </c>
      <c r="Q2459" s="8">
        <f>DAY(Tabla1[[#This Row],[Date]])</f>
        <v>26</v>
      </c>
      <c r="R2459" s="8">
        <f>MONTH(Tabla1[[#This Row],[Date]])</f>
        <v>8</v>
      </c>
      <c r="S2459" s="8">
        <f>YEAR(Tabla1[[#This Row],[Date]])</f>
        <v>2022</v>
      </c>
    </row>
    <row r="2460" spans="1:19" x14ac:dyDescent="0.2">
      <c r="A2460">
        <v>2459</v>
      </c>
      <c r="B2460" s="1">
        <v>44799</v>
      </c>
      <c r="C2460" t="s">
        <v>261</v>
      </c>
      <c r="D2460" t="s">
        <v>663</v>
      </c>
      <c r="E2460">
        <v>1</v>
      </c>
      <c r="F2460" t="s">
        <v>45</v>
      </c>
      <c r="G2460" t="s">
        <v>781</v>
      </c>
      <c r="H2460" t="s">
        <v>1318</v>
      </c>
      <c r="M2460" s="2">
        <v>26000</v>
      </c>
      <c r="N2460" s="2">
        <v>55000</v>
      </c>
      <c r="O2460" s="2">
        <f>IF(Tabla1[[#This Row],[Mov]]="VNT",Tabla1[[#This Row],[Sale]]-Tabla1[[#This Row],[Cost]],-Tabla1[[#This Row],[Cost]]*Tabla1[[#This Row],[Cant]])</f>
        <v>-26000</v>
      </c>
      <c r="P2460" s="8">
        <f>IF(Tabla1[[#This Row],[Mov]]="VNT",-Tabla1[[#This Row],[Cant]],Tabla1[[#This Row],[Cant]])</f>
        <v>1</v>
      </c>
      <c r="Q2460" s="8">
        <f>DAY(Tabla1[[#This Row],[Date]])</f>
        <v>26</v>
      </c>
      <c r="R2460" s="8">
        <f>MONTH(Tabla1[[#This Row],[Date]])</f>
        <v>8</v>
      </c>
      <c r="S2460" s="8">
        <f>YEAR(Tabla1[[#This Row],[Date]])</f>
        <v>2022</v>
      </c>
    </row>
    <row r="2461" spans="1:19" x14ac:dyDescent="0.2">
      <c r="A2461">
        <v>2460</v>
      </c>
      <c r="B2461" s="1">
        <v>44800</v>
      </c>
      <c r="C2461" t="s">
        <v>260</v>
      </c>
      <c r="D2461" t="s">
        <v>332</v>
      </c>
      <c r="E2461">
        <v>1</v>
      </c>
      <c r="F2461" t="s">
        <v>116</v>
      </c>
      <c r="G2461" t="s">
        <v>347</v>
      </c>
      <c r="H2461" t="s">
        <v>518</v>
      </c>
      <c r="M2461" s="2">
        <v>9350</v>
      </c>
      <c r="N2461" s="2">
        <v>10000</v>
      </c>
      <c r="O2461" s="2">
        <f>IF(Tabla1[[#This Row],[Mov]]="VNT",Tabla1[[#This Row],[Sale]]-Tabla1[[#This Row],[Cost]],-Tabla1[[#This Row],[Cost]]*Tabla1[[#This Row],[Cant]])</f>
        <v>650</v>
      </c>
      <c r="P2461" s="8">
        <f>IF(Tabla1[[#This Row],[Mov]]="VNT",-Tabla1[[#This Row],[Cant]],Tabla1[[#This Row],[Cant]])</f>
        <v>-1</v>
      </c>
      <c r="Q2461" s="8">
        <f>DAY(Tabla1[[#This Row],[Date]])</f>
        <v>27</v>
      </c>
      <c r="R2461" s="8">
        <f>MONTH(Tabla1[[#This Row],[Date]])</f>
        <v>8</v>
      </c>
      <c r="S2461" s="8">
        <f>YEAR(Tabla1[[#This Row],[Date]])</f>
        <v>2022</v>
      </c>
    </row>
    <row r="2462" spans="1:19" x14ac:dyDescent="0.2">
      <c r="A2462">
        <v>2461</v>
      </c>
      <c r="B2462" s="1">
        <v>44800</v>
      </c>
      <c r="C2462" t="s">
        <v>260</v>
      </c>
      <c r="D2462" t="s">
        <v>332</v>
      </c>
      <c r="E2462">
        <v>1</v>
      </c>
      <c r="F2462" t="s">
        <v>116</v>
      </c>
      <c r="G2462" t="s">
        <v>347</v>
      </c>
      <c r="H2462" t="s">
        <v>518</v>
      </c>
      <c r="M2462" s="2">
        <v>5610</v>
      </c>
      <c r="N2462" s="2">
        <v>6000</v>
      </c>
      <c r="O2462" s="2">
        <f>IF(Tabla1[[#This Row],[Mov]]="VNT",Tabla1[[#This Row],[Sale]]-Tabla1[[#This Row],[Cost]],-Tabla1[[#This Row],[Cost]]*Tabla1[[#This Row],[Cant]])</f>
        <v>390</v>
      </c>
      <c r="P2462" s="8">
        <f>IF(Tabla1[[#This Row],[Mov]]="VNT",-Tabla1[[#This Row],[Cant]],Tabla1[[#This Row],[Cant]])</f>
        <v>-1</v>
      </c>
      <c r="Q2462" s="8">
        <f>DAY(Tabla1[[#This Row],[Date]])</f>
        <v>27</v>
      </c>
      <c r="R2462" s="8">
        <f>MONTH(Tabla1[[#This Row],[Date]])</f>
        <v>8</v>
      </c>
      <c r="S2462" s="8">
        <f>YEAR(Tabla1[[#This Row],[Date]])</f>
        <v>2022</v>
      </c>
    </row>
    <row r="2463" spans="1:19" x14ac:dyDescent="0.2">
      <c r="A2463">
        <v>2462</v>
      </c>
      <c r="B2463" s="1">
        <v>44800</v>
      </c>
      <c r="C2463" t="s">
        <v>260</v>
      </c>
      <c r="D2463" t="s">
        <v>332</v>
      </c>
      <c r="E2463">
        <v>1</v>
      </c>
      <c r="F2463" t="s">
        <v>532</v>
      </c>
      <c r="G2463" t="s">
        <v>273</v>
      </c>
      <c r="H2463" t="s">
        <v>552</v>
      </c>
      <c r="J2463" t="s">
        <v>23</v>
      </c>
      <c r="M2463" s="2">
        <v>19000</v>
      </c>
      <c r="N2463" s="2">
        <v>35000</v>
      </c>
      <c r="O2463" s="2">
        <f>IF(Tabla1[[#This Row],[Mov]]="VNT",Tabla1[[#This Row],[Sale]]-Tabla1[[#This Row],[Cost]],-Tabla1[[#This Row],[Cost]]*Tabla1[[#This Row],[Cant]])</f>
        <v>16000</v>
      </c>
      <c r="P2463" s="8">
        <f>IF(Tabla1[[#This Row],[Mov]]="VNT",-Tabla1[[#This Row],[Cant]],Tabla1[[#This Row],[Cant]])</f>
        <v>-1</v>
      </c>
      <c r="Q2463" s="8">
        <f>DAY(Tabla1[[#This Row],[Date]])</f>
        <v>27</v>
      </c>
      <c r="R2463" s="8">
        <f>MONTH(Tabla1[[#This Row],[Date]])</f>
        <v>8</v>
      </c>
      <c r="S2463" s="8">
        <f>YEAR(Tabla1[[#This Row],[Date]])</f>
        <v>2022</v>
      </c>
    </row>
    <row r="2464" spans="1:19" x14ac:dyDescent="0.2">
      <c r="A2464">
        <v>2463</v>
      </c>
      <c r="B2464" s="1">
        <v>44801</v>
      </c>
      <c r="C2464" t="s">
        <v>260</v>
      </c>
      <c r="D2464" t="s">
        <v>332</v>
      </c>
      <c r="E2464">
        <v>1</v>
      </c>
      <c r="F2464" t="s">
        <v>116</v>
      </c>
      <c r="G2464" t="s">
        <v>382</v>
      </c>
      <c r="H2464" t="s">
        <v>514</v>
      </c>
      <c r="M2464" s="2">
        <v>5610</v>
      </c>
      <c r="N2464" s="2">
        <v>6000</v>
      </c>
      <c r="O2464" s="2">
        <f>IF(Tabla1[[#This Row],[Mov]]="VNT",Tabla1[[#This Row],[Sale]]-Tabla1[[#This Row],[Cost]],-Tabla1[[#This Row],[Cost]]*Tabla1[[#This Row],[Cant]])</f>
        <v>390</v>
      </c>
      <c r="P2464" s="8">
        <f>IF(Tabla1[[#This Row],[Mov]]="VNT",-Tabla1[[#This Row],[Cant]],Tabla1[[#This Row],[Cant]])</f>
        <v>-1</v>
      </c>
      <c r="Q2464" s="8">
        <f>DAY(Tabla1[[#This Row],[Date]])</f>
        <v>28</v>
      </c>
      <c r="R2464" s="8">
        <f>MONTH(Tabla1[[#This Row],[Date]])</f>
        <v>8</v>
      </c>
      <c r="S2464" s="8">
        <f>YEAR(Tabla1[[#This Row],[Date]])</f>
        <v>2022</v>
      </c>
    </row>
    <row r="2465" spans="1:19" x14ac:dyDescent="0.2">
      <c r="A2465">
        <v>2464</v>
      </c>
      <c r="B2465" s="1">
        <v>44801</v>
      </c>
      <c r="C2465" t="s">
        <v>260</v>
      </c>
      <c r="D2465" t="s">
        <v>332</v>
      </c>
      <c r="E2465">
        <v>1</v>
      </c>
      <c r="F2465" t="s">
        <v>26</v>
      </c>
      <c r="G2465" t="s">
        <v>263</v>
      </c>
      <c r="H2465" t="s">
        <v>1247</v>
      </c>
      <c r="I2465" t="s">
        <v>20</v>
      </c>
      <c r="M2465" s="2">
        <v>10000</v>
      </c>
      <c r="N2465" s="2">
        <v>22000</v>
      </c>
      <c r="O2465" s="2">
        <f>IF(Tabla1[[#This Row],[Mov]]="VNT",Tabla1[[#This Row],[Sale]]-Tabla1[[#This Row],[Cost]],-Tabla1[[#This Row],[Cost]]*Tabla1[[#This Row],[Cant]])</f>
        <v>12000</v>
      </c>
      <c r="P2465" s="8">
        <f>IF(Tabla1[[#This Row],[Mov]]="VNT",-Tabla1[[#This Row],[Cant]],Tabla1[[#This Row],[Cant]])</f>
        <v>-1</v>
      </c>
      <c r="Q2465" s="8">
        <f>DAY(Tabla1[[#This Row],[Date]])</f>
        <v>28</v>
      </c>
      <c r="R2465" s="8">
        <f>MONTH(Tabla1[[#This Row],[Date]])</f>
        <v>8</v>
      </c>
      <c r="S2465" s="8">
        <f>YEAR(Tabla1[[#This Row],[Date]])</f>
        <v>2022</v>
      </c>
    </row>
    <row r="2466" spans="1:19" x14ac:dyDescent="0.2">
      <c r="A2466">
        <v>2465</v>
      </c>
      <c r="B2466" s="1">
        <v>44799</v>
      </c>
      <c r="C2466" t="s">
        <v>261</v>
      </c>
      <c r="D2466" t="s">
        <v>1324</v>
      </c>
      <c r="E2466">
        <v>1</v>
      </c>
      <c r="F2466" t="s">
        <v>1319</v>
      </c>
      <c r="G2466" t="s">
        <v>266</v>
      </c>
      <c r="H2466" t="s">
        <v>1320</v>
      </c>
      <c r="M2466" s="2">
        <v>35000</v>
      </c>
      <c r="N2466" s="2">
        <v>0</v>
      </c>
      <c r="O2466" s="2">
        <f>IF(Tabla1[[#This Row],[Mov]]="VNT",Tabla1[[#This Row],[Sale]]-Tabla1[[#This Row],[Cost]],-Tabla1[[#This Row],[Cost]]*Tabla1[[#This Row],[Cant]])</f>
        <v>-35000</v>
      </c>
      <c r="P2466" s="8">
        <f>IF(Tabla1[[#This Row],[Mov]]="VNT",-Tabla1[[#This Row],[Cant]],Tabla1[[#This Row],[Cant]])</f>
        <v>1</v>
      </c>
      <c r="Q2466" s="8">
        <f>DAY(Tabla1[[#This Row],[Date]])</f>
        <v>26</v>
      </c>
      <c r="R2466" s="8">
        <f>MONTH(Tabla1[[#This Row],[Date]])</f>
        <v>8</v>
      </c>
      <c r="S2466" s="8">
        <f>YEAR(Tabla1[[#This Row],[Date]])</f>
        <v>2022</v>
      </c>
    </row>
    <row r="2467" spans="1:19" x14ac:dyDescent="0.2">
      <c r="A2467">
        <v>2466</v>
      </c>
      <c r="B2467" s="1">
        <v>44799</v>
      </c>
      <c r="C2467" t="s">
        <v>261</v>
      </c>
      <c r="D2467" t="s">
        <v>1324</v>
      </c>
      <c r="E2467">
        <v>1</v>
      </c>
      <c r="F2467" t="s">
        <v>1321</v>
      </c>
      <c r="G2467" t="s">
        <v>266</v>
      </c>
      <c r="H2467" t="s">
        <v>1323</v>
      </c>
      <c r="M2467" s="2">
        <v>18000</v>
      </c>
      <c r="N2467" s="2">
        <v>0</v>
      </c>
      <c r="O2467" s="2">
        <f>IF(Tabla1[[#This Row],[Mov]]="VNT",Tabla1[[#This Row],[Sale]]-Tabla1[[#This Row],[Cost]],-Tabla1[[#This Row],[Cost]]*Tabla1[[#This Row],[Cant]])</f>
        <v>-18000</v>
      </c>
      <c r="P2467" s="8">
        <f>IF(Tabla1[[#This Row],[Mov]]="VNT",-Tabla1[[#This Row],[Cant]],Tabla1[[#This Row],[Cant]])</f>
        <v>1</v>
      </c>
      <c r="Q2467" s="8">
        <f>DAY(Tabla1[[#This Row],[Date]])</f>
        <v>26</v>
      </c>
      <c r="R2467" s="8">
        <f>MONTH(Tabla1[[#This Row],[Date]])</f>
        <v>8</v>
      </c>
      <c r="S2467" s="8">
        <f>YEAR(Tabla1[[#This Row],[Date]])</f>
        <v>2022</v>
      </c>
    </row>
    <row r="2468" spans="1:19" x14ac:dyDescent="0.2">
      <c r="A2468">
        <v>2467</v>
      </c>
      <c r="B2468" s="1">
        <v>44799</v>
      </c>
      <c r="C2468" t="s">
        <v>261</v>
      </c>
      <c r="D2468" t="s">
        <v>1324</v>
      </c>
      <c r="E2468">
        <v>1</v>
      </c>
      <c r="F2468" t="s">
        <v>1321</v>
      </c>
      <c r="G2468" t="s">
        <v>488</v>
      </c>
      <c r="H2468" t="s">
        <v>1322</v>
      </c>
      <c r="M2468" s="2">
        <v>10000</v>
      </c>
      <c r="N2468" s="2">
        <v>0</v>
      </c>
      <c r="O2468" s="2">
        <f>IF(Tabla1[[#This Row],[Mov]]="VNT",Tabla1[[#This Row],[Sale]]-Tabla1[[#This Row],[Cost]],-Tabla1[[#This Row],[Cost]]*Tabla1[[#This Row],[Cant]])</f>
        <v>-10000</v>
      </c>
      <c r="P2468" s="8">
        <f>IF(Tabla1[[#This Row],[Mov]]="VNT",-Tabla1[[#This Row],[Cant]],Tabla1[[#This Row],[Cant]])</f>
        <v>1</v>
      </c>
      <c r="Q2468" s="8">
        <f>DAY(Tabla1[[#This Row],[Date]])</f>
        <v>26</v>
      </c>
      <c r="R2468" s="8">
        <f>MONTH(Tabla1[[#This Row],[Date]])</f>
        <v>8</v>
      </c>
      <c r="S2468" s="8">
        <f>YEAR(Tabla1[[#This Row],[Date]])</f>
        <v>2022</v>
      </c>
    </row>
    <row r="2469" spans="1:19" x14ac:dyDescent="0.2">
      <c r="A2469">
        <v>2468</v>
      </c>
      <c r="B2469" s="1">
        <v>44799</v>
      </c>
      <c r="C2469" t="s">
        <v>261</v>
      </c>
      <c r="D2469" t="s">
        <v>817</v>
      </c>
      <c r="E2469">
        <v>1</v>
      </c>
      <c r="F2469" t="s">
        <v>532</v>
      </c>
      <c r="G2469" t="s">
        <v>266</v>
      </c>
      <c r="H2469" t="s">
        <v>1325</v>
      </c>
      <c r="M2469" s="2">
        <v>50000</v>
      </c>
      <c r="N2469" s="2">
        <v>85000</v>
      </c>
      <c r="O2469" s="2">
        <f>IF(Tabla1[[#This Row],[Mov]]="VNT",Tabla1[[#This Row],[Sale]]-Tabla1[[#This Row],[Cost]],-Tabla1[[#This Row],[Cost]]*Tabla1[[#This Row],[Cant]])</f>
        <v>-50000</v>
      </c>
      <c r="P2469" s="8">
        <f>IF(Tabla1[[#This Row],[Mov]]="VNT",-Tabla1[[#This Row],[Cant]],Tabla1[[#This Row],[Cant]])</f>
        <v>1</v>
      </c>
      <c r="Q2469" s="8">
        <f>DAY(Tabla1[[#This Row],[Date]])</f>
        <v>26</v>
      </c>
      <c r="R2469" s="8">
        <f>MONTH(Tabla1[[#This Row],[Date]])</f>
        <v>8</v>
      </c>
      <c r="S2469" s="8">
        <f>YEAR(Tabla1[[#This Row],[Date]])</f>
        <v>2022</v>
      </c>
    </row>
    <row r="2470" spans="1:19" x14ac:dyDescent="0.2">
      <c r="A2470">
        <v>2469</v>
      </c>
      <c r="B2470" s="1">
        <v>44799</v>
      </c>
      <c r="C2470" t="s">
        <v>261</v>
      </c>
      <c r="D2470" t="s">
        <v>817</v>
      </c>
      <c r="E2470">
        <v>2</v>
      </c>
      <c r="F2470" t="s">
        <v>1326</v>
      </c>
      <c r="G2470" t="s">
        <v>266</v>
      </c>
      <c r="H2470" t="s">
        <v>1327</v>
      </c>
      <c r="M2470" s="2">
        <v>13000</v>
      </c>
      <c r="N2470" s="2">
        <v>25000</v>
      </c>
      <c r="O2470" s="2">
        <f>IF(Tabla1[[#This Row],[Mov]]="VNT",Tabla1[[#This Row],[Sale]]-Tabla1[[#This Row],[Cost]],-Tabla1[[#This Row],[Cost]]*Tabla1[[#This Row],[Cant]])</f>
        <v>-26000</v>
      </c>
      <c r="P2470" s="8">
        <f>IF(Tabla1[[#This Row],[Mov]]="VNT",-Tabla1[[#This Row],[Cant]],Tabla1[[#This Row],[Cant]])</f>
        <v>2</v>
      </c>
      <c r="Q2470" s="8">
        <f>DAY(Tabla1[[#This Row],[Date]])</f>
        <v>26</v>
      </c>
      <c r="R2470" s="8">
        <f>MONTH(Tabla1[[#This Row],[Date]])</f>
        <v>8</v>
      </c>
      <c r="S2470" s="8">
        <f>YEAR(Tabla1[[#This Row],[Date]])</f>
        <v>2022</v>
      </c>
    </row>
    <row r="2471" spans="1:19" x14ac:dyDescent="0.2">
      <c r="A2471">
        <v>2470</v>
      </c>
      <c r="B2471" s="1">
        <v>44799</v>
      </c>
      <c r="C2471" t="s">
        <v>261</v>
      </c>
      <c r="D2471" t="s">
        <v>623</v>
      </c>
      <c r="E2471">
        <v>1</v>
      </c>
      <c r="F2471" t="s">
        <v>201</v>
      </c>
      <c r="G2471" t="s">
        <v>197</v>
      </c>
      <c r="H2471" t="s">
        <v>203</v>
      </c>
      <c r="M2471" s="2">
        <v>42000</v>
      </c>
      <c r="N2471" s="2">
        <v>75000</v>
      </c>
      <c r="O2471" s="2">
        <f>IF(Tabla1[[#This Row],[Mov]]="VNT",Tabla1[[#This Row],[Sale]]-Tabla1[[#This Row],[Cost]],-Tabla1[[#This Row],[Cost]]*Tabla1[[#This Row],[Cant]])</f>
        <v>-42000</v>
      </c>
      <c r="P2471" s="8">
        <f>IF(Tabla1[[#This Row],[Mov]]="VNT",-Tabla1[[#This Row],[Cant]],Tabla1[[#This Row],[Cant]])</f>
        <v>1</v>
      </c>
      <c r="Q2471" s="8">
        <f>DAY(Tabla1[[#This Row],[Date]])</f>
        <v>26</v>
      </c>
      <c r="R2471" s="8">
        <f>MONTH(Tabla1[[#This Row],[Date]])</f>
        <v>8</v>
      </c>
      <c r="S2471" s="8">
        <f>YEAR(Tabla1[[#This Row],[Date]])</f>
        <v>2022</v>
      </c>
    </row>
    <row r="2472" spans="1:19" x14ac:dyDescent="0.2">
      <c r="A2472">
        <v>2471</v>
      </c>
      <c r="B2472" s="1">
        <v>44799</v>
      </c>
      <c r="C2472" t="s">
        <v>261</v>
      </c>
      <c r="D2472" t="s">
        <v>623</v>
      </c>
      <c r="E2472">
        <v>1</v>
      </c>
      <c r="F2472" t="s">
        <v>48</v>
      </c>
      <c r="G2472" t="s">
        <v>197</v>
      </c>
      <c r="H2472" t="s">
        <v>1328</v>
      </c>
      <c r="M2472" s="2">
        <v>38000</v>
      </c>
      <c r="N2472" s="2">
        <v>64000</v>
      </c>
      <c r="O2472" s="2">
        <f>IF(Tabla1[[#This Row],[Mov]]="VNT",Tabla1[[#This Row],[Sale]]-Tabla1[[#This Row],[Cost]],-Tabla1[[#This Row],[Cost]]*Tabla1[[#This Row],[Cant]])</f>
        <v>-38000</v>
      </c>
      <c r="P2472" s="8">
        <f>IF(Tabla1[[#This Row],[Mov]]="VNT",-Tabla1[[#This Row],[Cant]],Tabla1[[#This Row],[Cant]])</f>
        <v>1</v>
      </c>
      <c r="Q2472" s="8">
        <f>DAY(Tabla1[[#This Row],[Date]])</f>
        <v>26</v>
      </c>
      <c r="R2472" s="8">
        <f>MONTH(Tabla1[[#This Row],[Date]])</f>
        <v>8</v>
      </c>
      <c r="S2472" s="8">
        <f>YEAR(Tabla1[[#This Row],[Date]])</f>
        <v>2022</v>
      </c>
    </row>
    <row r="2473" spans="1:19" x14ac:dyDescent="0.2">
      <c r="A2473">
        <v>2472</v>
      </c>
      <c r="B2473" s="1">
        <v>44799</v>
      </c>
      <c r="C2473" t="s">
        <v>261</v>
      </c>
      <c r="D2473" t="s">
        <v>1329</v>
      </c>
      <c r="E2473">
        <v>5</v>
      </c>
      <c r="F2473" t="s">
        <v>628</v>
      </c>
      <c r="G2473" t="s">
        <v>266</v>
      </c>
      <c r="H2473" t="s">
        <v>1330</v>
      </c>
      <c r="M2473" s="2">
        <v>13000</v>
      </c>
      <c r="N2473" s="2">
        <v>0</v>
      </c>
      <c r="O2473" s="2">
        <f>IF(Tabla1[[#This Row],[Mov]]="VNT",Tabla1[[#This Row],[Sale]]-Tabla1[[#This Row],[Cost]],-Tabla1[[#This Row],[Cost]]*Tabla1[[#This Row],[Cant]])</f>
        <v>-65000</v>
      </c>
      <c r="P2473" s="8">
        <f>IF(Tabla1[[#This Row],[Mov]]="VNT",-Tabla1[[#This Row],[Cant]],Tabla1[[#This Row],[Cant]])</f>
        <v>5</v>
      </c>
      <c r="Q2473" s="8">
        <f>DAY(Tabla1[[#This Row],[Date]])</f>
        <v>26</v>
      </c>
      <c r="R2473" s="8">
        <f>MONTH(Tabla1[[#This Row],[Date]])</f>
        <v>8</v>
      </c>
      <c r="S2473" s="8">
        <f>YEAR(Tabla1[[#This Row],[Date]])</f>
        <v>2022</v>
      </c>
    </row>
    <row r="2474" spans="1:19" x14ac:dyDescent="0.2">
      <c r="A2474">
        <v>2473</v>
      </c>
      <c r="B2474" s="1">
        <v>44801</v>
      </c>
      <c r="C2474" t="s">
        <v>260</v>
      </c>
      <c r="D2474" t="s">
        <v>332</v>
      </c>
      <c r="E2474">
        <v>1</v>
      </c>
      <c r="F2474" t="s">
        <v>455</v>
      </c>
      <c r="G2474" t="s">
        <v>382</v>
      </c>
      <c r="H2474" t="s">
        <v>509</v>
      </c>
      <c r="M2474" s="2">
        <v>1000</v>
      </c>
      <c r="N2474" s="2">
        <v>3000</v>
      </c>
      <c r="O2474" s="2">
        <f>IF(Tabla1[[#This Row],[Mov]]="VNT",Tabla1[[#This Row],[Sale]]-Tabla1[[#This Row],[Cost]],-Tabla1[[#This Row],[Cost]]*Tabla1[[#This Row],[Cant]])</f>
        <v>2000</v>
      </c>
      <c r="P2474" s="8">
        <f>IF(Tabla1[[#This Row],[Mov]]="VNT",-Tabla1[[#This Row],[Cant]],Tabla1[[#This Row],[Cant]])</f>
        <v>-1</v>
      </c>
      <c r="Q2474" s="8">
        <f>DAY(Tabla1[[#This Row],[Date]])</f>
        <v>28</v>
      </c>
      <c r="R2474" s="8">
        <f>MONTH(Tabla1[[#This Row],[Date]])</f>
        <v>8</v>
      </c>
      <c r="S2474" s="8">
        <f>YEAR(Tabla1[[#This Row],[Date]])</f>
        <v>2022</v>
      </c>
    </row>
    <row r="2475" spans="1:19" x14ac:dyDescent="0.2">
      <c r="A2475">
        <v>2474</v>
      </c>
      <c r="B2475" s="1">
        <v>44801</v>
      </c>
      <c r="C2475" t="s">
        <v>260</v>
      </c>
      <c r="D2475" t="s">
        <v>332</v>
      </c>
      <c r="E2475">
        <v>1</v>
      </c>
      <c r="F2475" t="s">
        <v>26</v>
      </c>
      <c r="G2475" t="s">
        <v>264</v>
      </c>
      <c r="H2475" t="s">
        <v>20</v>
      </c>
      <c r="M2475" s="2">
        <v>9500</v>
      </c>
      <c r="N2475" s="2">
        <v>20000</v>
      </c>
      <c r="O2475" s="2">
        <f>IF(Tabla1[[#This Row],[Mov]]="VNT",Tabla1[[#This Row],[Sale]]-Tabla1[[#This Row],[Cost]],-Tabla1[[#This Row],[Cost]]*Tabla1[[#This Row],[Cant]])</f>
        <v>10500</v>
      </c>
      <c r="P2475" s="8">
        <f>IF(Tabla1[[#This Row],[Mov]]="VNT",-Tabla1[[#This Row],[Cant]],Tabla1[[#This Row],[Cant]])</f>
        <v>-1</v>
      </c>
      <c r="Q2475" s="8">
        <f>DAY(Tabla1[[#This Row],[Date]])</f>
        <v>28</v>
      </c>
      <c r="R2475" s="8">
        <f>MONTH(Tabla1[[#This Row],[Date]])</f>
        <v>8</v>
      </c>
      <c r="S2475" s="8">
        <f>YEAR(Tabla1[[#This Row],[Date]])</f>
        <v>2022</v>
      </c>
    </row>
    <row r="2476" spans="1:19" x14ac:dyDescent="0.2">
      <c r="A2476">
        <v>2475</v>
      </c>
      <c r="B2476" s="1">
        <v>44801</v>
      </c>
      <c r="C2476" t="s">
        <v>260</v>
      </c>
      <c r="D2476" t="s">
        <v>332</v>
      </c>
      <c r="E2476">
        <v>1</v>
      </c>
      <c r="F2476" t="s">
        <v>526</v>
      </c>
      <c r="G2476" t="s">
        <v>266</v>
      </c>
      <c r="H2476" t="s">
        <v>527</v>
      </c>
      <c r="M2476" s="2">
        <v>30000</v>
      </c>
      <c r="N2476" s="2">
        <v>45000</v>
      </c>
      <c r="O2476" s="2">
        <f>IF(Tabla1[[#This Row],[Mov]]="VNT",Tabla1[[#This Row],[Sale]]-Tabla1[[#This Row],[Cost]],-Tabla1[[#This Row],[Cost]]*Tabla1[[#This Row],[Cant]])</f>
        <v>15000</v>
      </c>
      <c r="P2476" s="8">
        <f>IF(Tabla1[[#This Row],[Mov]]="VNT",-Tabla1[[#This Row],[Cant]],Tabla1[[#This Row],[Cant]])</f>
        <v>-1</v>
      </c>
      <c r="Q2476" s="8">
        <f>DAY(Tabla1[[#This Row],[Date]])</f>
        <v>28</v>
      </c>
      <c r="R2476" s="8">
        <f>MONTH(Tabla1[[#This Row],[Date]])</f>
        <v>8</v>
      </c>
      <c r="S2476" s="8">
        <f>YEAR(Tabla1[[#This Row],[Date]])</f>
        <v>2022</v>
      </c>
    </row>
    <row r="2477" spans="1:19" x14ac:dyDescent="0.2">
      <c r="A2477">
        <v>2476</v>
      </c>
      <c r="B2477" s="1">
        <v>44801</v>
      </c>
      <c r="C2477" t="s">
        <v>260</v>
      </c>
      <c r="D2477" t="s">
        <v>332</v>
      </c>
      <c r="E2477">
        <v>1</v>
      </c>
      <c r="F2477" t="s">
        <v>21</v>
      </c>
      <c r="G2477" t="s">
        <v>266</v>
      </c>
      <c r="H2477" t="s">
        <v>231</v>
      </c>
      <c r="M2477" s="2">
        <v>2800</v>
      </c>
      <c r="N2477" s="2">
        <v>10000</v>
      </c>
      <c r="O2477" s="2">
        <f>IF(Tabla1[[#This Row],[Mov]]="VNT",Tabla1[[#This Row],[Sale]]-Tabla1[[#This Row],[Cost]],-Tabla1[[#This Row],[Cost]]*Tabla1[[#This Row],[Cant]])</f>
        <v>7200</v>
      </c>
      <c r="P2477" s="8">
        <f>IF(Tabla1[[#This Row],[Mov]]="VNT",-Tabla1[[#This Row],[Cant]],Tabla1[[#This Row],[Cant]])</f>
        <v>-1</v>
      </c>
      <c r="Q2477" s="8">
        <f>DAY(Tabla1[[#This Row],[Date]])</f>
        <v>28</v>
      </c>
      <c r="R2477" s="8">
        <f>MONTH(Tabla1[[#This Row],[Date]])</f>
        <v>8</v>
      </c>
      <c r="S2477" s="8">
        <f>YEAR(Tabla1[[#This Row],[Date]])</f>
        <v>2022</v>
      </c>
    </row>
    <row r="2478" spans="1:19" x14ac:dyDescent="0.2">
      <c r="A2478">
        <v>2477</v>
      </c>
      <c r="B2478" s="1">
        <v>44801</v>
      </c>
      <c r="C2478" t="s">
        <v>260</v>
      </c>
      <c r="D2478" t="s">
        <v>332</v>
      </c>
      <c r="E2478">
        <v>1</v>
      </c>
      <c r="F2478" t="s">
        <v>342</v>
      </c>
      <c r="G2478" t="s">
        <v>263</v>
      </c>
      <c r="H2478" t="s">
        <v>2902</v>
      </c>
      <c r="M2478" s="2">
        <v>1000</v>
      </c>
      <c r="N2478" s="2">
        <v>10000</v>
      </c>
      <c r="O2478" s="2">
        <f>IF(Tabla1[[#This Row],[Mov]]="VNT",Tabla1[[#This Row],[Sale]]-Tabla1[[#This Row],[Cost]],-Tabla1[[#This Row],[Cost]]*Tabla1[[#This Row],[Cant]])</f>
        <v>9000</v>
      </c>
      <c r="P2478" s="8">
        <f>IF(Tabla1[[#This Row],[Mov]]="VNT",-Tabla1[[#This Row],[Cant]],Tabla1[[#This Row],[Cant]])</f>
        <v>-1</v>
      </c>
      <c r="Q2478" s="8">
        <f>DAY(Tabla1[[#This Row],[Date]])</f>
        <v>28</v>
      </c>
      <c r="R2478" s="8">
        <f>MONTH(Tabla1[[#This Row],[Date]])</f>
        <v>8</v>
      </c>
      <c r="S2478" s="8">
        <f>YEAR(Tabla1[[#This Row],[Date]])</f>
        <v>2022</v>
      </c>
    </row>
    <row r="2479" spans="1:19" x14ac:dyDescent="0.2">
      <c r="A2479">
        <v>2478</v>
      </c>
      <c r="B2479" s="1">
        <v>44801</v>
      </c>
      <c r="C2479" t="s">
        <v>260</v>
      </c>
      <c r="D2479" t="s">
        <v>332</v>
      </c>
      <c r="E2479">
        <v>1</v>
      </c>
      <c r="F2479" t="s">
        <v>458</v>
      </c>
      <c r="G2479" t="s">
        <v>273</v>
      </c>
      <c r="H2479" t="s">
        <v>1332</v>
      </c>
      <c r="L2479" t="s">
        <v>1331</v>
      </c>
      <c r="M2479" s="2">
        <v>0</v>
      </c>
      <c r="N2479" s="2">
        <v>45000</v>
      </c>
      <c r="O2479" s="2">
        <f>IF(Tabla1[[#This Row],[Mov]]="VNT",Tabla1[[#This Row],[Sale]]-Tabla1[[#This Row],[Cost]],-Tabla1[[#This Row],[Cost]]*Tabla1[[#This Row],[Cant]])</f>
        <v>45000</v>
      </c>
      <c r="P2479" s="8">
        <f>IF(Tabla1[[#This Row],[Mov]]="VNT",-Tabla1[[#This Row],[Cant]],Tabla1[[#This Row],[Cant]])</f>
        <v>-1</v>
      </c>
      <c r="Q2479" s="8">
        <f>DAY(Tabla1[[#This Row],[Date]])</f>
        <v>28</v>
      </c>
      <c r="R2479" s="8">
        <f>MONTH(Tabla1[[#This Row],[Date]])</f>
        <v>8</v>
      </c>
      <c r="S2479" s="8">
        <f>YEAR(Tabla1[[#This Row],[Date]])</f>
        <v>2022</v>
      </c>
    </row>
    <row r="2480" spans="1:19" x14ac:dyDescent="0.2">
      <c r="A2480">
        <v>2479</v>
      </c>
      <c r="B2480" s="1">
        <v>44801</v>
      </c>
      <c r="C2480" t="s">
        <v>260</v>
      </c>
      <c r="D2480" t="s">
        <v>332</v>
      </c>
      <c r="E2480">
        <v>1</v>
      </c>
      <c r="F2480" t="s">
        <v>225</v>
      </c>
      <c r="G2480" t="s">
        <v>284</v>
      </c>
      <c r="H2480" t="s">
        <v>539</v>
      </c>
      <c r="M2480" s="2">
        <v>1100</v>
      </c>
      <c r="N2480" s="2">
        <v>10000</v>
      </c>
      <c r="O2480" s="2">
        <f>IF(Tabla1[[#This Row],[Mov]]="VNT",Tabla1[[#This Row],[Sale]]-Tabla1[[#This Row],[Cost]],-Tabla1[[#This Row],[Cost]]*Tabla1[[#This Row],[Cant]])</f>
        <v>8900</v>
      </c>
      <c r="P2480" s="8">
        <f>IF(Tabla1[[#This Row],[Mov]]="VNT",-Tabla1[[#This Row],[Cant]],Tabla1[[#This Row],[Cant]])</f>
        <v>-1</v>
      </c>
      <c r="Q2480" s="8">
        <f>DAY(Tabla1[[#This Row],[Date]])</f>
        <v>28</v>
      </c>
      <c r="R2480" s="8">
        <f>MONTH(Tabla1[[#This Row],[Date]])</f>
        <v>8</v>
      </c>
      <c r="S2480" s="8">
        <f>YEAR(Tabla1[[#This Row],[Date]])</f>
        <v>2022</v>
      </c>
    </row>
    <row r="2481" spans="1:19" x14ac:dyDescent="0.2">
      <c r="A2481">
        <v>2480</v>
      </c>
      <c r="B2481" s="1">
        <v>44801</v>
      </c>
      <c r="C2481" t="s">
        <v>260</v>
      </c>
      <c r="D2481" t="s">
        <v>332</v>
      </c>
      <c r="E2481">
        <v>1</v>
      </c>
      <c r="F2481" t="s">
        <v>21</v>
      </c>
      <c r="G2481" t="s">
        <v>272</v>
      </c>
      <c r="H2481" t="s">
        <v>830</v>
      </c>
      <c r="M2481" s="2">
        <v>3500</v>
      </c>
      <c r="N2481" s="2">
        <v>15000</v>
      </c>
      <c r="O2481" s="2">
        <f>IF(Tabla1[[#This Row],[Mov]]="VNT",Tabla1[[#This Row],[Sale]]-Tabla1[[#This Row],[Cost]],-Tabla1[[#This Row],[Cost]]*Tabla1[[#This Row],[Cant]])</f>
        <v>11500</v>
      </c>
      <c r="P2481" s="8">
        <f>IF(Tabla1[[#This Row],[Mov]]="VNT",-Tabla1[[#This Row],[Cant]],Tabla1[[#This Row],[Cant]])</f>
        <v>-1</v>
      </c>
      <c r="Q2481" s="8">
        <f>DAY(Tabla1[[#This Row],[Date]])</f>
        <v>28</v>
      </c>
      <c r="R2481" s="8">
        <f>MONTH(Tabla1[[#This Row],[Date]])</f>
        <v>8</v>
      </c>
      <c r="S2481" s="8">
        <f>YEAR(Tabla1[[#This Row],[Date]])</f>
        <v>2022</v>
      </c>
    </row>
    <row r="2482" spans="1:19" x14ac:dyDescent="0.2">
      <c r="A2482">
        <v>2481</v>
      </c>
      <c r="B2482" s="1">
        <v>44801</v>
      </c>
      <c r="C2482" t="s">
        <v>260</v>
      </c>
      <c r="D2482" t="s">
        <v>332</v>
      </c>
      <c r="E2482">
        <v>1</v>
      </c>
      <c r="F2482" t="s">
        <v>116</v>
      </c>
      <c r="G2482" t="s">
        <v>382</v>
      </c>
      <c r="H2482" t="s">
        <v>514</v>
      </c>
      <c r="M2482" s="2">
        <v>6545</v>
      </c>
      <c r="N2482" s="2">
        <v>7000</v>
      </c>
      <c r="O2482" s="2">
        <f>IF(Tabla1[[#This Row],[Mov]]="VNT",Tabla1[[#This Row],[Sale]]-Tabla1[[#This Row],[Cost]],-Tabla1[[#This Row],[Cost]]*Tabla1[[#This Row],[Cant]])</f>
        <v>455</v>
      </c>
      <c r="P2482" s="8">
        <f>IF(Tabla1[[#This Row],[Mov]]="VNT",-Tabla1[[#This Row],[Cant]],Tabla1[[#This Row],[Cant]])</f>
        <v>-1</v>
      </c>
      <c r="Q2482" s="8">
        <f>DAY(Tabla1[[#This Row],[Date]])</f>
        <v>28</v>
      </c>
      <c r="R2482" s="8">
        <f>MONTH(Tabla1[[#This Row],[Date]])</f>
        <v>8</v>
      </c>
      <c r="S2482" s="8">
        <f>YEAR(Tabla1[[#This Row],[Date]])</f>
        <v>2022</v>
      </c>
    </row>
    <row r="2483" spans="1:19" x14ac:dyDescent="0.2">
      <c r="A2483">
        <v>2482</v>
      </c>
      <c r="B2483" s="1">
        <v>44801</v>
      </c>
      <c r="C2483" t="s">
        <v>260</v>
      </c>
      <c r="D2483" t="s">
        <v>332</v>
      </c>
      <c r="E2483">
        <v>1</v>
      </c>
      <c r="F2483" t="s">
        <v>342</v>
      </c>
      <c r="G2483" t="s">
        <v>272</v>
      </c>
      <c r="H2483" t="s">
        <v>1219</v>
      </c>
      <c r="M2483" s="2">
        <v>1000</v>
      </c>
      <c r="N2483" s="2">
        <v>8000</v>
      </c>
      <c r="O2483" s="2">
        <f>IF(Tabla1[[#This Row],[Mov]]="VNT",Tabla1[[#This Row],[Sale]]-Tabla1[[#This Row],[Cost]],-Tabla1[[#This Row],[Cost]]*Tabla1[[#This Row],[Cant]])</f>
        <v>7000</v>
      </c>
      <c r="P2483" s="8">
        <f>IF(Tabla1[[#This Row],[Mov]]="VNT",-Tabla1[[#This Row],[Cant]],Tabla1[[#This Row],[Cant]])</f>
        <v>-1</v>
      </c>
      <c r="Q2483" s="8">
        <f>DAY(Tabla1[[#This Row],[Date]])</f>
        <v>28</v>
      </c>
      <c r="R2483" s="8">
        <f>MONTH(Tabla1[[#This Row],[Date]])</f>
        <v>8</v>
      </c>
      <c r="S2483" s="8">
        <f>YEAR(Tabla1[[#This Row],[Date]])</f>
        <v>2022</v>
      </c>
    </row>
    <row r="2484" spans="1:19" x14ac:dyDescent="0.2">
      <c r="A2484">
        <v>2483</v>
      </c>
      <c r="B2484" s="1">
        <v>44801</v>
      </c>
      <c r="C2484" t="s">
        <v>260</v>
      </c>
      <c r="D2484" t="s">
        <v>332</v>
      </c>
      <c r="E2484">
        <v>1</v>
      </c>
      <c r="F2484" t="s">
        <v>15</v>
      </c>
      <c r="G2484" t="s">
        <v>333</v>
      </c>
      <c r="H2484" t="s">
        <v>41</v>
      </c>
      <c r="M2484" s="2">
        <v>5500</v>
      </c>
      <c r="N2484" s="2">
        <v>12000</v>
      </c>
      <c r="O2484" s="2">
        <f>IF(Tabla1[[#This Row],[Mov]]="VNT",Tabla1[[#This Row],[Sale]]-Tabla1[[#This Row],[Cost]],-Tabla1[[#This Row],[Cost]]*Tabla1[[#This Row],[Cant]])</f>
        <v>6500</v>
      </c>
      <c r="P2484" s="8">
        <f>IF(Tabla1[[#This Row],[Mov]]="VNT",-Tabla1[[#This Row],[Cant]],Tabla1[[#This Row],[Cant]])</f>
        <v>-1</v>
      </c>
      <c r="Q2484" s="8">
        <f>DAY(Tabla1[[#This Row],[Date]])</f>
        <v>28</v>
      </c>
      <c r="R2484" s="8">
        <f>MONTH(Tabla1[[#This Row],[Date]])</f>
        <v>8</v>
      </c>
      <c r="S2484" s="8">
        <f>YEAR(Tabla1[[#This Row],[Date]])</f>
        <v>2022</v>
      </c>
    </row>
    <row r="2485" spans="1:19" x14ac:dyDescent="0.2">
      <c r="A2485">
        <v>2484</v>
      </c>
      <c r="B2485" s="1">
        <v>44801</v>
      </c>
      <c r="C2485" t="s">
        <v>260</v>
      </c>
      <c r="D2485" t="s">
        <v>332</v>
      </c>
      <c r="E2485">
        <v>1</v>
      </c>
      <c r="F2485" t="s">
        <v>455</v>
      </c>
      <c r="G2485" t="s">
        <v>347</v>
      </c>
      <c r="H2485" t="s">
        <v>456</v>
      </c>
      <c r="M2485" s="2">
        <v>1000</v>
      </c>
      <c r="N2485" s="2">
        <v>3000</v>
      </c>
      <c r="O2485" s="2">
        <f>IF(Tabla1[[#This Row],[Mov]]="VNT",Tabla1[[#This Row],[Sale]]-Tabla1[[#This Row],[Cost]],-Tabla1[[#This Row],[Cost]]*Tabla1[[#This Row],[Cant]])</f>
        <v>2000</v>
      </c>
      <c r="P2485" s="8">
        <f>IF(Tabla1[[#This Row],[Mov]]="VNT",-Tabla1[[#This Row],[Cant]],Tabla1[[#This Row],[Cant]])</f>
        <v>-1</v>
      </c>
      <c r="Q2485" s="8">
        <f>DAY(Tabla1[[#This Row],[Date]])</f>
        <v>28</v>
      </c>
      <c r="R2485" s="8">
        <f>MONTH(Tabla1[[#This Row],[Date]])</f>
        <v>8</v>
      </c>
      <c r="S2485" s="8">
        <f>YEAR(Tabla1[[#This Row],[Date]])</f>
        <v>2022</v>
      </c>
    </row>
    <row r="2486" spans="1:19" x14ac:dyDescent="0.2">
      <c r="A2486">
        <v>2485</v>
      </c>
      <c r="B2486" s="1">
        <v>44801</v>
      </c>
      <c r="C2486" t="s">
        <v>260</v>
      </c>
      <c r="D2486" t="s">
        <v>332</v>
      </c>
      <c r="E2486">
        <v>1</v>
      </c>
      <c r="F2486" t="s">
        <v>116</v>
      </c>
      <c r="G2486" t="s">
        <v>347</v>
      </c>
      <c r="H2486" t="s">
        <v>519</v>
      </c>
      <c r="M2486" s="2">
        <v>935</v>
      </c>
      <c r="N2486" s="2">
        <v>1000</v>
      </c>
      <c r="O2486" s="2">
        <f>IF(Tabla1[[#This Row],[Mov]]="VNT",Tabla1[[#This Row],[Sale]]-Tabla1[[#This Row],[Cost]],-Tabla1[[#This Row],[Cost]]*Tabla1[[#This Row],[Cant]])</f>
        <v>65</v>
      </c>
      <c r="P2486" s="8">
        <f>IF(Tabla1[[#This Row],[Mov]]="VNT",-Tabla1[[#This Row],[Cant]],Tabla1[[#This Row],[Cant]])</f>
        <v>-1</v>
      </c>
      <c r="Q2486" s="8">
        <f>DAY(Tabla1[[#This Row],[Date]])</f>
        <v>28</v>
      </c>
      <c r="R2486" s="8">
        <f>MONTH(Tabla1[[#This Row],[Date]])</f>
        <v>8</v>
      </c>
      <c r="S2486" s="8">
        <f>YEAR(Tabla1[[#This Row],[Date]])</f>
        <v>2022</v>
      </c>
    </row>
    <row r="2487" spans="1:19" x14ac:dyDescent="0.2">
      <c r="A2487">
        <v>2486</v>
      </c>
      <c r="B2487" s="1">
        <v>44801</v>
      </c>
      <c r="C2487" t="s">
        <v>261</v>
      </c>
      <c r="D2487" t="s">
        <v>965</v>
      </c>
      <c r="E2487">
        <v>5</v>
      </c>
      <c r="F2487" t="s">
        <v>26</v>
      </c>
      <c r="G2487" t="s">
        <v>264</v>
      </c>
      <c r="H2487" t="s">
        <v>20</v>
      </c>
      <c r="M2487" s="2">
        <v>9500</v>
      </c>
      <c r="N2487" s="2">
        <v>20000</v>
      </c>
      <c r="O2487" s="2">
        <f>IF(Tabla1[[#This Row],[Mov]]="VNT",Tabla1[[#This Row],[Sale]]-Tabla1[[#This Row],[Cost]],-Tabla1[[#This Row],[Cost]]*Tabla1[[#This Row],[Cant]])</f>
        <v>-47500</v>
      </c>
      <c r="P2487" s="8">
        <f>IF(Tabla1[[#This Row],[Mov]]="VNT",-Tabla1[[#This Row],[Cant]],Tabla1[[#This Row],[Cant]])</f>
        <v>5</v>
      </c>
      <c r="Q2487" s="8">
        <f>DAY(Tabla1[[#This Row],[Date]])</f>
        <v>28</v>
      </c>
      <c r="R2487" s="8">
        <f>MONTH(Tabla1[[#This Row],[Date]])</f>
        <v>8</v>
      </c>
      <c r="S2487" s="8">
        <f>YEAR(Tabla1[[#This Row],[Date]])</f>
        <v>2022</v>
      </c>
    </row>
    <row r="2488" spans="1:19" x14ac:dyDescent="0.2">
      <c r="A2488">
        <v>2487</v>
      </c>
      <c r="B2488" s="1">
        <v>44801</v>
      </c>
      <c r="C2488" t="s">
        <v>261</v>
      </c>
      <c r="D2488" t="s">
        <v>965</v>
      </c>
      <c r="E2488">
        <v>2</v>
      </c>
      <c r="F2488" t="s">
        <v>849</v>
      </c>
      <c r="G2488" t="s">
        <v>1044</v>
      </c>
      <c r="H2488" t="s">
        <v>1333</v>
      </c>
      <c r="M2488" s="2">
        <v>47000</v>
      </c>
      <c r="N2488" s="2">
        <v>69000</v>
      </c>
      <c r="O2488" s="2">
        <f>IF(Tabla1[[#This Row],[Mov]]="VNT",Tabla1[[#This Row],[Sale]]-Tabla1[[#This Row],[Cost]],-Tabla1[[#This Row],[Cost]]*Tabla1[[#This Row],[Cant]])</f>
        <v>-94000</v>
      </c>
      <c r="P2488" s="8">
        <f>IF(Tabla1[[#This Row],[Mov]]="VNT",-Tabla1[[#This Row],[Cant]],Tabla1[[#This Row],[Cant]])</f>
        <v>2</v>
      </c>
      <c r="Q2488" s="8">
        <f>DAY(Tabla1[[#This Row],[Date]])</f>
        <v>28</v>
      </c>
      <c r="R2488" s="8">
        <f>MONTH(Tabla1[[#This Row],[Date]])</f>
        <v>8</v>
      </c>
      <c r="S2488" s="8">
        <f>YEAR(Tabla1[[#This Row],[Date]])</f>
        <v>2022</v>
      </c>
    </row>
    <row r="2489" spans="1:19" x14ac:dyDescent="0.2">
      <c r="A2489">
        <v>2488</v>
      </c>
      <c r="B2489" s="1">
        <v>44801</v>
      </c>
      <c r="C2489" t="s">
        <v>261</v>
      </c>
      <c r="D2489" t="s">
        <v>965</v>
      </c>
      <c r="E2489">
        <v>1</v>
      </c>
      <c r="F2489" t="s">
        <v>26</v>
      </c>
      <c r="G2489" t="s">
        <v>273</v>
      </c>
      <c r="H2489" t="s">
        <v>1334</v>
      </c>
      <c r="M2489" s="2">
        <v>23000</v>
      </c>
      <c r="N2489" s="2">
        <v>65000</v>
      </c>
      <c r="O2489" s="2">
        <f>IF(Tabla1[[#This Row],[Mov]]="VNT",Tabla1[[#This Row],[Sale]]-Tabla1[[#This Row],[Cost]],-Tabla1[[#This Row],[Cost]]*Tabla1[[#This Row],[Cant]])</f>
        <v>-23000</v>
      </c>
      <c r="P2489" s="8">
        <f>IF(Tabla1[[#This Row],[Mov]]="VNT",-Tabla1[[#This Row],[Cant]],Tabla1[[#This Row],[Cant]])</f>
        <v>1</v>
      </c>
      <c r="Q2489" s="8">
        <f>DAY(Tabla1[[#This Row],[Date]])</f>
        <v>28</v>
      </c>
      <c r="R2489" s="8">
        <f>MONTH(Tabla1[[#This Row],[Date]])</f>
        <v>8</v>
      </c>
      <c r="S2489" s="8">
        <f>YEAR(Tabla1[[#This Row],[Date]])</f>
        <v>2022</v>
      </c>
    </row>
    <row r="2490" spans="1:19" x14ac:dyDescent="0.2">
      <c r="A2490">
        <v>2489</v>
      </c>
      <c r="B2490" s="1">
        <v>44801</v>
      </c>
      <c r="C2490" t="s">
        <v>261</v>
      </c>
      <c r="D2490" t="s">
        <v>267</v>
      </c>
      <c r="E2490">
        <v>20</v>
      </c>
      <c r="F2490" t="s">
        <v>342</v>
      </c>
      <c r="G2490" t="s">
        <v>589</v>
      </c>
      <c r="H2490" t="s">
        <v>1173</v>
      </c>
      <c r="M2490" s="2">
        <v>1000</v>
      </c>
      <c r="N2490" s="2">
        <v>10000</v>
      </c>
      <c r="O2490" s="2">
        <f>IF(Tabla1[[#This Row],[Mov]]="VNT",Tabla1[[#This Row],[Sale]]-Tabla1[[#This Row],[Cost]],-Tabla1[[#This Row],[Cost]]*Tabla1[[#This Row],[Cant]])</f>
        <v>-20000</v>
      </c>
      <c r="P2490" s="8">
        <f>IF(Tabla1[[#This Row],[Mov]]="VNT",-Tabla1[[#This Row],[Cant]],Tabla1[[#This Row],[Cant]])</f>
        <v>20</v>
      </c>
      <c r="Q2490" s="8">
        <f>DAY(Tabla1[[#This Row],[Date]])</f>
        <v>28</v>
      </c>
      <c r="R2490" s="8">
        <f>MONTH(Tabla1[[#This Row],[Date]])</f>
        <v>8</v>
      </c>
      <c r="S2490" s="8">
        <f>YEAR(Tabla1[[#This Row],[Date]])</f>
        <v>2022</v>
      </c>
    </row>
    <row r="2491" spans="1:19" x14ac:dyDescent="0.2">
      <c r="A2491">
        <v>2490</v>
      </c>
      <c r="B2491" s="1">
        <v>44801</v>
      </c>
      <c r="C2491" t="s">
        <v>261</v>
      </c>
      <c r="D2491" t="s">
        <v>267</v>
      </c>
      <c r="E2491">
        <v>3</v>
      </c>
      <c r="F2491" t="s">
        <v>891</v>
      </c>
      <c r="G2491" t="s">
        <v>272</v>
      </c>
      <c r="H2491" t="s">
        <v>437</v>
      </c>
      <c r="M2491" s="2">
        <v>3600</v>
      </c>
      <c r="N2491" s="2">
        <v>10000</v>
      </c>
      <c r="O2491" s="2">
        <f>IF(Tabla1[[#This Row],[Mov]]="VNT",Tabla1[[#This Row],[Sale]]-Tabla1[[#This Row],[Cost]],-Tabla1[[#This Row],[Cost]]*Tabla1[[#This Row],[Cant]])</f>
        <v>-10800</v>
      </c>
      <c r="P2491" s="8">
        <f>IF(Tabla1[[#This Row],[Mov]]="VNT",-Tabla1[[#This Row],[Cant]],Tabla1[[#This Row],[Cant]])</f>
        <v>3</v>
      </c>
      <c r="Q2491" s="8">
        <f>DAY(Tabla1[[#This Row],[Date]])</f>
        <v>28</v>
      </c>
      <c r="R2491" s="8">
        <f>MONTH(Tabla1[[#This Row],[Date]])</f>
        <v>8</v>
      </c>
      <c r="S2491" s="8">
        <f>YEAR(Tabla1[[#This Row],[Date]])</f>
        <v>2022</v>
      </c>
    </row>
    <row r="2492" spans="1:19" x14ac:dyDescent="0.2">
      <c r="A2492">
        <v>2491</v>
      </c>
      <c r="B2492" s="1">
        <v>44801</v>
      </c>
      <c r="C2492" t="s">
        <v>261</v>
      </c>
      <c r="D2492" t="s">
        <v>267</v>
      </c>
      <c r="E2492">
        <v>3</v>
      </c>
      <c r="F2492" t="s">
        <v>224</v>
      </c>
      <c r="G2492" t="s">
        <v>272</v>
      </c>
      <c r="H2492" t="s">
        <v>317</v>
      </c>
      <c r="M2492" s="2">
        <v>8000</v>
      </c>
      <c r="N2492" s="2">
        <v>20000</v>
      </c>
      <c r="O2492" s="2">
        <f>IF(Tabla1[[#This Row],[Mov]]="VNT",Tabla1[[#This Row],[Sale]]-Tabla1[[#This Row],[Cost]],-Tabla1[[#This Row],[Cost]]*Tabla1[[#This Row],[Cant]])</f>
        <v>-24000</v>
      </c>
      <c r="P2492" s="8">
        <f>IF(Tabla1[[#This Row],[Mov]]="VNT",-Tabla1[[#This Row],[Cant]],Tabla1[[#This Row],[Cant]])</f>
        <v>3</v>
      </c>
      <c r="Q2492" s="8">
        <f>DAY(Tabla1[[#This Row],[Date]])</f>
        <v>28</v>
      </c>
      <c r="R2492" s="8">
        <f>MONTH(Tabla1[[#This Row],[Date]])</f>
        <v>8</v>
      </c>
      <c r="S2492" s="8">
        <f>YEAR(Tabla1[[#This Row],[Date]])</f>
        <v>2022</v>
      </c>
    </row>
    <row r="2493" spans="1:19" x14ac:dyDescent="0.2">
      <c r="A2493">
        <v>2492</v>
      </c>
      <c r="B2493" s="1">
        <v>44801</v>
      </c>
      <c r="C2493" t="s">
        <v>261</v>
      </c>
      <c r="D2493" t="s">
        <v>267</v>
      </c>
      <c r="E2493">
        <v>5</v>
      </c>
      <c r="F2493" t="s">
        <v>224</v>
      </c>
      <c r="G2493" t="s">
        <v>273</v>
      </c>
      <c r="H2493" t="s">
        <v>1337</v>
      </c>
      <c r="M2493" s="2">
        <v>8000</v>
      </c>
      <c r="N2493" s="2">
        <v>20000</v>
      </c>
      <c r="O2493" s="2">
        <f>IF(Tabla1[[#This Row],[Mov]]="VNT",Tabla1[[#This Row],[Sale]]-Tabla1[[#This Row],[Cost]],-Tabla1[[#This Row],[Cost]]*Tabla1[[#This Row],[Cant]])</f>
        <v>-40000</v>
      </c>
      <c r="P2493" s="8">
        <f>IF(Tabla1[[#This Row],[Mov]]="VNT",-Tabla1[[#This Row],[Cant]],Tabla1[[#This Row],[Cant]])</f>
        <v>5</v>
      </c>
      <c r="Q2493" s="8">
        <f>DAY(Tabla1[[#This Row],[Date]])</f>
        <v>28</v>
      </c>
      <c r="R2493" s="8">
        <f>MONTH(Tabla1[[#This Row],[Date]])</f>
        <v>8</v>
      </c>
      <c r="S2493" s="8">
        <f>YEAR(Tabla1[[#This Row],[Date]])</f>
        <v>2022</v>
      </c>
    </row>
    <row r="2494" spans="1:19" x14ac:dyDescent="0.2">
      <c r="A2494">
        <v>2493</v>
      </c>
      <c r="B2494" s="1">
        <v>44801</v>
      </c>
      <c r="C2494" t="s">
        <v>261</v>
      </c>
      <c r="D2494" t="s">
        <v>267</v>
      </c>
      <c r="E2494">
        <v>4</v>
      </c>
      <c r="F2494" t="s">
        <v>224</v>
      </c>
      <c r="G2494" t="s">
        <v>273</v>
      </c>
      <c r="H2494" t="s">
        <v>1279</v>
      </c>
      <c r="M2494" s="2">
        <v>7500</v>
      </c>
      <c r="N2494" s="2">
        <v>20000</v>
      </c>
      <c r="O2494" s="2">
        <f>IF(Tabla1[[#This Row],[Mov]]="VNT",Tabla1[[#This Row],[Sale]]-Tabla1[[#This Row],[Cost]],-Tabla1[[#This Row],[Cost]]*Tabla1[[#This Row],[Cant]])</f>
        <v>-30000</v>
      </c>
      <c r="P2494" s="8">
        <f>IF(Tabla1[[#This Row],[Mov]]="VNT",-Tabla1[[#This Row],[Cant]],Tabla1[[#This Row],[Cant]])</f>
        <v>4</v>
      </c>
      <c r="Q2494" s="8">
        <f>DAY(Tabla1[[#This Row],[Date]])</f>
        <v>28</v>
      </c>
      <c r="R2494" s="8">
        <f>MONTH(Tabla1[[#This Row],[Date]])</f>
        <v>8</v>
      </c>
      <c r="S2494" s="8">
        <f>YEAR(Tabla1[[#This Row],[Date]])</f>
        <v>2022</v>
      </c>
    </row>
    <row r="2495" spans="1:19" x14ac:dyDescent="0.2">
      <c r="A2495">
        <v>2494</v>
      </c>
      <c r="B2495" s="1">
        <v>44801</v>
      </c>
      <c r="C2495" t="s">
        <v>261</v>
      </c>
      <c r="D2495" t="s">
        <v>267</v>
      </c>
      <c r="E2495">
        <v>2</v>
      </c>
      <c r="F2495" t="s">
        <v>224</v>
      </c>
      <c r="G2495" t="s">
        <v>273</v>
      </c>
      <c r="H2495" t="s">
        <v>470</v>
      </c>
      <c r="M2495" s="2">
        <v>8000</v>
      </c>
      <c r="N2495" s="2">
        <v>20000</v>
      </c>
      <c r="O2495" s="2">
        <f>IF(Tabla1[[#This Row],[Mov]]="VNT",Tabla1[[#This Row],[Sale]]-Tabla1[[#This Row],[Cost]],-Tabla1[[#This Row],[Cost]]*Tabla1[[#This Row],[Cant]])</f>
        <v>-16000</v>
      </c>
      <c r="P2495" s="8">
        <f>IF(Tabla1[[#This Row],[Mov]]="VNT",-Tabla1[[#This Row],[Cant]],Tabla1[[#This Row],[Cant]])</f>
        <v>2</v>
      </c>
      <c r="Q2495" s="8">
        <f>DAY(Tabla1[[#This Row],[Date]])</f>
        <v>28</v>
      </c>
      <c r="R2495" s="8">
        <f>MONTH(Tabla1[[#This Row],[Date]])</f>
        <v>8</v>
      </c>
      <c r="S2495" s="8">
        <f>YEAR(Tabla1[[#This Row],[Date]])</f>
        <v>2022</v>
      </c>
    </row>
    <row r="2496" spans="1:19" x14ac:dyDescent="0.2">
      <c r="A2496">
        <v>2495</v>
      </c>
      <c r="B2496" s="1">
        <v>44801</v>
      </c>
      <c r="C2496" t="s">
        <v>261</v>
      </c>
      <c r="D2496" t="s">
        <v>267</v>
      </c>
      <c r="E2496">
        <v>1</v>
      </c>
      <c r="F2496" t="s">
        <v>224</v>
      </c>
      <c r="G2496" t="s">
        <v>272</v>
      </c>
      <c r="H2496" t="s">
        <v>344</v>
      </c>
      <c r="M2496" s="2">
        <v>8500</v>
      </c>
      <c r="N2496" s="2">
        <v>20000</v>
      </c>
      <c r="O2496" s="2">
        <f>IF(Tabla1[[#This Row],[Mov]]="VNT",Tabla1[[#This Row],[Sale]]-Tabla1[[#This Row],[Cost]],-Tabla1[[#This Row],[Cost]]*Tabla1[[#This Row],[Cant]])</f>
        <v>-8500</v>
      </c>
      <c r="P2496" s="8">
        <f>IF(Tabla1[[#This Row],[Mov]]="VNT",-Tabla1[[#This Row],[Cant]],Tabla1[[#This Row],[Cant]])</f>
        <v>1</v>
      </c>
      <c r="Q2496" s="8">
        <f>DAY(Tabla1[[#This Row],[Date]])</f>
        <v>28</v>
      </c>
      <c r="R2496" s="8">
        <f>MONTH(Tabla1[[#This Row],[Date]])</f>
        <v>8</v>
      </c>
      <c r="S2496" s="8">
        <f>YEAR(Tabla1[[#This Row],[Date]])</f>
        <v>2022</v>
      </c>
    </row>
    <row r="2497" spans="1:19" x14ac:dyDescent="0.2">
      <c r="A2497">
        <v>2496</v>
      </c>
      <c r="B2497" s="1">
        <v>44801</v>
      </c>
      <c r="C2497" t="s">
        <v>261</v>
      </c>
      <c r="D2497" t="s">
        <v>267</v>
      </c>
      <c r="E2497">
        <v>11</v>
      </c>
      <c r="F2497" t="s">
        <v>15</v>
      </c>
      <c r="G2497" t="s">
        <v>385</v>
      </c>
      <c r="H2497" t="s">
        <v>1338</v>
      </c>
      <c r="M2497" s="2">
        <v>4500</v>
      </c>
      <c r="N2497" s="2">
        <v>10000</v>
      </c>
      <c r="O2497" s="2">
        <f>IF(Tabla1[[#This Row],[Mov]]="VNT",Tabla1[[#This Row],[Sale]]-Tabla1[[#This Row],[Cost]],-Tabla1[[#This Row],[Cost]]*Tabla1[[#This Row],[Cant]])</f>
        <v>-49500</v>
      </c>
      <c r="P2497" s="8">
        <f>IF(Tabla1[[#This Row],[Mov]]="VNT",-Tabla1[[#This Row],[Cant]],Tabla1[[#This Row],[Cant]])</f>
        <v>11</v>
      </c>
      <c r="Q2497" s="8">
        <f>DAY(Tabla1[[#This Row],[Date]])</f>
        <v>28</v>
      </c>
      <c r="R2497" s="8">
        <f>MONTH(Tabla1[[#This Row],[Date]])</f>
        <v>8</v>
      </c>
      <c r="S2497" s="8">
        <f>YEAR(Tabla1[[#This Row],[Date]])</f>
        <v>2022</v>
      </c>
    </row>
    <row r="2498" spans="1:19" x14ac:dyDescent="0.2">
      <c r="A2498">
        <v>2497</v>
      </c>
      <c r="B2498" s="1">
        <v>44801</v>
      </c>
      <c r="C2498" t="s">
        <v>261</v>
      </c>
      <c r="D2498" t="s">
        <v>267</v>
      </c>
      <c r="E2498">
        <v>20</v>
      </c>
      <c r="F2498" t="s">
        <v>342</v>
      </c>
      <c r="G2498" t="s">
        <v>589</v>
      </c>
      <c r="H2498" t="s">
        <v>1173</v>
      </c>
      <c r="M2498" s="2">
        <v>1000</v>
      </c>
      <c r="N2498" s="2">
        <v>10000</v>
      </c>
      <c r="O2498" s="2">
        <f>IF(Tabla1[[#This Row],[Mov]]="VNT",Tabla1[[#This Row],[Sale]]-Tabla1[[#This Row],[Cost]],-Tabla1[[#This Row],[Cost]]*Tabla1[[#This Row],[Cant]])</f>
        <v>-20000</v>
      </c>
      <c r="P2498" s="8">
        <f>IF(Tabla1[[#This Row],[Mov]]="VNT",-Tabla1[[#This Row],[Cant]],Tabla1[[#This Row],[Cant]])</f>
        <v>20</v>
      </c>
      <c r="Q2498" s="8">
        <f>DAY(Tabla1[[#This Row],[Date]])</f>
        <v>28</v>
      </c>
      <c r="R2498" s="8">
        <f>MONTH(Tabla1[[#This Row],[Date]])</f>
        <v>8</v>
      </c>
      <c r="S2498" s="8">
        <f>YEAR(Tabla1[[#This Row],[Date]])</f>
        <v>2022</v>
      </c>
    </row>
    <row r="2499" spans="1:19" x14ac:dyDescent="0.2">
      <c r="A2499">
        <v>2498</v>
      </c>
      <c r="B2499" s="1">
        <v>44801</v>
      </c>
      <c r="C2499" t="s">
        <v>261</v>
      </c>
      <c r="D2499" t="s">
        <v>267</v>
      </c>
      <c r="E2499">
        <v>5</v>
      </c>
      <c r="F2499" t="s">
        <v>21</v>
      </c>
      <c r="G2499" t="s">
        <v>272</v>
      </c>
      <c r="H2499" t="s">
        <v>830</v>
      </c>
      <c r="M2499" s="2">
        <v>3500</v>
      </c>
      <c r="N2499" s="2">
        <v>15000</v>
      </c>
      <c r="O2499" s="2">
        <f>IF(Tabla1[[#This Row],[Mov]]="VNT",Tabla1[[#This Row],[Sale]]-Tabla1[[#This Row],[Cost]],-Tabla1[[#This Row],[Cost]]*Tabla1[[#This Row],[Cant]])</f>
        <v>-17500</v>
      </c>
      <c r="P2499" s="8">
        <f>IF(Tabla1[[#This Row],[Mov]]="VNT",-Tabla1[[#This Row],[Cant]],Tabla1[[#This Row],[Cant]])</f>
        <v>5</v>
      </c>
      <c r="Q2499" s="8">
        <f>DAY(Tabla1[[#This Row],[Date]])</f>
        <v>28</v>
      </c>
      <c r="R2499" s="8">
        <f>MONTH(Tabla1[[#This Row],[Date]])</f>
        <v>8</v>
      </c>
      <c r="S2499" s="8">
        <f>YEAR(Tabla1[[#This Row],[Date]])</f>
        <v>2022</v>
      </c>
    </row>
    <row r="2500" spans="1:19" x14ac:dyDescent="0.2">
      <c r="A2500">
        <v>2499</v>
      </c>
      <c r="B2500" s="1">
        <v>44801</v>
      </c>
      <c r="C2500" t="s">
        <v>260</v>
      </c>
      <c r="D2500" t="s">
        <v>332</v>
      </c>
      <c r="E2500">
        <v>1</v>
      </c>
      <c r="F2500" t="s">
        <v>225</v>
      </c>
      <c r="G2500" t="s">
        <v>262</v>
      </c>
      <c r="H2500" t="s">
        <v>1335</v>
      </c>
      <c r="M2500" s="2">
        <v>1100</v>
      </c>
      <c r="N2500" s="2">
        <v>10000</v>
      </c>
      <c r="O2500" s="2">
        <f>IF(Tabla1[[#This Row],[Mov]]="VNT",Tabla1[[#This Row],[Sale]]-Tabla1[[#This Row],[Cost]],-Tabla1[[#This Row],[Cost]]*Tabla1[[#This Row],[Cant]])</f>
        <v>8900</v>
      </c>
      <c r="P2500" s="8">
        <f>IF(Tabla1[[#This Row],[Mov]]="VNT",-Tabla1[[#This Row],[Cant]],Tabla1[[#This Row],[Cant]])</f>
        <v>-1</v>
      </c>
      <c r="Q2500" s="8">
        <f>DAY(Tabla1[[#This Row],[Date]])</f>
        <v>28</v>
      </c>
      <c r="R2500" s="8">
        <f>MONTH(Tabla1[[#This Row],[Date]])</f>
        <v>8</v>
      </c>
      <c r="S2500" s="8">
        <f>YEAR(Tabla1[[#This Row],[Date]])</f>
        <v>2022</v>
      </c>
    </row>
    <row r="2501" spans="1:19" x14ac:dyDescent="0.2">
      <c r="A2501">
        <v>2500</v>
      </c>
      <c r="B2501" s="1">
        <v>44801</v>
      </c>
      <c r="C2501" t="s">
        <v>260</v>
      </c>
      <c r="D2501" t="s">
        <v>332</v>
      </c>
      <c r="E2501">
        <v>1</v>
      </c>
      <c r="F2501" t="s">
        <v>21</v>
      </c>
      <c r="G2501" t="s">
        <v>272</v>
      </c>
      <c r="H2501" t="s">
        <v>24</v>
      </c>
      <c r="M2501" s="2">
        <v>3500</v>
      </c>
      <c r="N2501" s="2">
        <v>12000</v>
      </c>
      <c r="O2501" s="2">
        <f>IF(Tabla1[[#This Row],[Mov]]="VNT",Tabla1[[#This Row],[Sale]]-Tabla1[[#This Row],[Cost]],-Tabla1[[#This Row],[Cost]]*Tabla1[[#This Row],[Cant]])</f>
        <v>8500</v>
      </c>
      <c r="P2501" s="8">
        <f>IF(Tabla1[[#This Row],[Mov]]="VNT",-Tabla1[[#This Row],[Cant]],Tabla1[[#This Row],[Cant]])</f>
        <v>-1</v>
      </c>
      <c r="Q2501" s="8">
        <f>DAY(Tabla1[[#This Row],[Date]])</f>
        <v>28</v>
      </c>
      <c r="R2501" s="8">
        <f>MONTH(Tabla1[[#This Row],[Date]])</f>
        <v>8</v>
      </c>
      <c r="S2501" s="8">
        <f>YEAR(Tabla1[[#This Row],[Date]])</f>
        <v>2022</v>
      </c>
    </row>
    <row r="2502" spans="1:19" x14ac:dyDescent="0.2">
      <c r="A2502">
        <v>2501</v>
      </c>
      <c r="B2502" s="1">
        <v>44801</v>
      </c>
      <c r="C2502" t="s">
        <v>260</v>
      </c>
      <c r="D2502" t="s">
        <v>332</v>
      </c>
      <c r="E2502">
        <v>1</v>
      </c>
      <c r="F2502" t="s">
        <v>476</v>
      </c>
      <c r="G2502" t="s">
        <v>266</v>
      </c>
      <c r="H2502" t="s">
        <v>1336</v>
      </c>
      <c r="M2502" s="2">
        <v>1800</v>
      </c>
      <c r="N2502" s="2">
        <v>4000</v>
      </c>
      <c r="O2502" s="2">
        <f>IF(Tabla1[[#This Row],[Mov]]="VNT",Tabla1[[#This Row],[Sale]]-Tabla1[[#This Row],[Cost]],-Tabla1[[#This Row],[Cost]]*Tabla1[[#This Row],[Cant]])</f>
        <v>2200</v>
      </c>
      <c r="P2502" s="8">
        <f>IF(Tabla1[[#This Row],[Mov]]="VNT",-Tabla1[[#This Row],[Cant]],Tabla1[[#This Row],[Cant]])</f>
        <v>-1</v>
      </c>
      <c r="Q2502" s="8">
        <f>DAY(Tabla1[[#This Row],[Date]])</f>
        <v>28</v>
      </c>
      <c r="R2502" s="8">
        <f>MONTH(Tabla1[[#This Row],[Date]])</f>
        <v>8</v>
      </c>
      <c r="S2502" s="8">
        <f>YEAR(Tabla1[[#This Row],[Date]])</f>
        <v>2022</v>
      </c>
    </row>
    <row r="2503" spans="1:19" x14ac:dyDescent="0.2">
      <c r="A2503">
        <v>2502</v>
      </c>
      <c r="B2503" s="1">
        <v>44801</v>
      </c>
      <c r="C2503" t="s">
        <v>260</v>
      </c>
      <c r="D2503" t="s">
        <v>332</v>
      </c>
      <c r="E2503">
        <v>1</v>
      </c>
      <c r="F2503" t="s">
        <v>116</v>
      </c>
      <c r="G2503" t="s">
        <v>347</v>
      </c>
      <c r="H2503" t="s">
        <v>518</v>
      </c>
      <c r="M2503" s="2">
        <v>2805</v>
      </c>
      <c r="N2503" s="2">
        <v>3000</v>
      </c>
      <c r="O2503" s="2">
        <f>IF(Tabla1[[#This Row],[Mov]]="VNT",Tabla1[[#This Row],[Sale]]-Tabla1[[#This Row],[Cost]],-Tabla1[[#This Row],[Cost]]*Tabla1[[#This Row],[Cant]])</f>
        <v>195</v>
      </c>
      <c r="P2503" s="8">
        <f>IF(Tabla1[[#This Row],[Mov]]="VNT",-Tabla1[[#This Row],[Cant]],Tabla1[[#This Row],[Cant]])</f>
        <v>-1</v>
      </c>
      <c r="Q2503" s="8">
        <f>DAY(Tabla1[[#This Row],[Date]])</f>
        <v>28</v>
      </c>
      <c r="R2503" s="8">
        <f>MONTH(Tabla1[[#This Row],[Date]])</f>
        <v>8</v>
      </c>
      <c r="S2503" s="8">
        <f>YEAR(Tabla1[[#This Row],[Date]])</f>
        <v>2022</v>
      </c>
    </row>
    <row r="2504" spans="1:19" x14ac:dyDescent="0.2">
      <c r="A2504">
        <v>2503</v>
      </c>
      <c r="B2504" s="1">
        <v>44801</v>
      </c>
      <c r="C2504" t="s">
        <v>260</v>
      </c>
      <c r="D2504" t="s">
        <v>332</v>
      </c>
      <c r="E2504">
        <v>1</v>
      </c>
      <c r="F2504" t="s">
        <v>116</v>
      </c>
      <c r="G2504" t="s">
        <v>347</v>
      </c>
      <c r="H2504" t="s">
        <v>518</v>
      </c>
      <c r="M2504" s="2">
        <v>5610</v>
      </c>
      <c r="N2504" s="2">
        <v>6000</v>
      </c>
      <c r="O2504" s="2">
        <f>IF(Tabla1[[#This Row],[Mov]]="VNT",Tabla1[[#This Row],[Sale]]-Tabla1[[#This Row],[Cost]],-Tabla1[[#This Row],[Cost]]*Tabla1[[#This Row],[Cant]])</f>
        <v>390</v>
      </c>
      <c r="P2504" s="8">
        <f>IF(Tabla1[[#This Row],[Mov]]="VNT",-Tabla1[[#This Row],[Cant]],Tabla1[[#This Row],[Cant]])</f>
        <v>-1</v>
      </c>
      <c r="Q2504" s="8">
        <f>DAY(Tabla1[[#This Row],[Date]])</f>
        <v>28</v>
      </c>
      <c r="R2504" s="8">
        <f>MONTH(Tabla1[[#This Row],[Date]])</f>
        <v>8</v>
      </c>
      <c r="S2504" s="8">
        <f>YEAR(Tabla1[[#This Row],[Date]])</f>
        <v>2022</v>
      </c>
    </row>
    <row r="2505" spans="1:19" x14ac:dyDescent="0.2">
      <c r="A2505">
        <v>2504</v>
      </c>
      <c r="B2505" s="1">
        <v>44801</v>
      </c>
      <c r="C2505" t="s">
        <v>260</v>
      </c>
      <c r="D2505" t="s">
        <v>332</v>
      </c>
      <c r="E2505">
        <v>1</v>
      </c>
      <c r="F2505" t="s">
        <v>342</v>
      </c>
      <c r="G2505" t="s">
        <v>263</v>
      </c>
      <c r="H2505" t="s">
        <v>667</v>
      </c>
      <c r="M2505" s="2">
        <v>1000</v>
      </c>
      <c r="N2505" s="2">
        <v>14000</v>
      </c>
      <c r="O2505" s="2">
        <f>IF(Tabla1[[#This Row],[Mov]]="VNT",Tabla1[[#This Row],[Sale]]-Tabla1[[#This Row],[Cost]],-Tabla1[[#This Row],[Cost]]*Tabla1[[#This Row],[Cant]])</f>
        <v>13000</v>
      </c>
      <c r="P2505" s="8">
        <f>IF(Tabla1[[#This Row],[Mov]]="VNT",-Tabla1[[#This Row],[Cant]],Tabla1[[#This Row],[Cant]])</f>
        <v>-1</v>
      </c>
      <c r="Q2505" s="8">
        <f>DAY(Tabla1[[#This Row],[Date]])</f>
        <v>28</v>
      </c>
      <c r="R2505" s="8">
        <f>MONTH(Tabla1[[#This Row],[Date]])</f>
        <v>8</v>
      </c>
      <c r="S2505" s="8">
        <f>YEAR(Tabla1[[#This Row],[Date]])</f>
        <v>2022</v>
      </c>
    </row>
    <row r="2506" spans="1:19" x14ac:dyDescent="0.2">
      <c r="A2506">
        <v>2505</v>
      </c>
      <c r="B2506" s="1">
        <v>44801</v>
      </c>
      <c r="C2506" t="s">
        <v>261</v>
      </c>
      <c r="D2506" t="s">
        <v>659</v>
      </c>
      <c r="E2506">
        <v>4</v>
      </c>
      <c r="F2506" t="s">
        <v>224</v>
      </c>
      <c r="G2506" t="s">
        <v>346</v>
      </c>
      <c r="H2506" t="s">
        <v>1341</v>
      </c>
      <c r="M2506" s="2">
        <v>10000</v>
      </c>
      <c r="N2506" s="2">
        <v>20000</v>
      </c>
      <c r="O2506" s="2">
        <f>IF(Tabla1[[#This Row],[Mov]]="VNT",Tabla1[[#This Row],[Sale]]-Tabla1[[#This Row],[Cost]],-Tabla1[[#This Row],[Cost]]*Tabla1[[#This Row],[Cant]])</f>
        <v>-40000</v>
      </c>
      <c r="P2506" s="8">
        <f>IF(Tabla1[[#This Row],[Mov]]="VNT",-Tabla1[[#This Row],[Cant]],Tabla1[[#This Row],[Cant]])</f>
        <v>4</v>
      </c>
      <c r="Q2506" s="8">
        <f>DAY(Tabla1[[#This Row],[Date]])</f>
        <v>28</v>
      </c>
      <c r="R2506" s="8">
        <f>MONTH(Tabla1[[#This Row],[Date]])</f>
        <v>8</v>
      </c>
      <c r="S2506" s="8">
        <f>YEAR(Tabla1[[#This Row],[Date]])</f>
        <v>2022</v>
      </c>
    </row>
    <row r="2507" spans="1:19" x14ac:dyDescent="0.2">
      <c r="A2507">
        <v>2506</v>
      </c>
      <c r="B2507" s="1">
        <v>44801</v>
      </c>
      <c r="C2507" t="s">
        <v>261</v>
      </c>
      <c r="D2507" t="s">
        <v>659</v>
      </c>
      <c r="E2507">
        <v>3</v>
      </c>
      <c r="F2507" t="s">
        <v>586</v>
      </c>
      <c r="G2507" t="s">
        <v>589</v>
      </c>
      <c r="H2507" t="s">
        <v>1173</v>
      </c>
      <c r="M2507" s="2">
        <v>8000</v>
      </c>
      <c r="N2507" s="2">
        <v>20000</v>
      </c>
      <c r="O2507" s="2">
        <f>IF(Tabla1[[#This Row],[Mov]]="VNT",Tabla1[[#This Row],[Sale]]-Tabla1[[#This Row],[Cost]],-Tabla1[[#This Row],[Cost]]*Tabla1[[#This Row],[Cant]])</f>
        <v>-24000</v>
      </c>
      <c r="P2507" s="8">
        <f>IF(Tabla1[[#This Row],[Mov]]="VNT",-Tabla1[[#This Row],[Cant]],Tabla1[[#This Row],[Cant]])</f>
        <v>3</v>
      </c>
      <c r="Q2507" s="8">
        <f>DAY(Tabla1[[#This Row],[Date]])</f>
        <v>28</v>
      </c>
      <c r="R2507" s="8">
        <f>MONTH(Tabla1[[#This Row],[Date]])</f>
        <v>8</v>
      </c>
      <c r="S2507" s="8">
        <f>YEAR(Tabla1[[#This Row],[Date]])</f>
        <v>2022</v>
      </c>
    </row>
    <row r="2508" spans="1:19" x14ac:dyDescent="0.2">
      <c r="A2508">
        <v>2507</v>
      </c>
      <c r="B2508" s="1">
        <v>44801</v>
      </c>
      <c r="C2508" t="s">
        <v>261</v>
      </c>
      <c r="D2508" t="s">
        <v>659</v>
      </c>
      <c r="E2508">
        <v>1</v>
      </c>
      <c r="F2508" t="s">
        <v>586</v>
      </c>
      <c r="G2508" t="s">
        <v>272</v>
      </c>
      <c r="H2508" t="s">
        <v>308</v>
      </c>
      <c r="M2508" s="2">
        <v>8500</v>
      </c>
      <c r="N2508" s="2">
        <v>20000</v>
      </c>
      <c r="O2508" s="2">
        <f>IF(Tabla1[[#This Row],[Mov]]="VNT",Tabla1[[#This Row],[Sale]]-Tabla1[[#This Row],[Cost]],-Tabla1[[#This Row],[Cost]]*Tabla1[[#This Row],[Cant]])</f>
        <v>-8500</v>
      </c>
      <c r="P2508" s="8">
        <f>IF(Tabla1[[#This Row],[Mov]]="VNT",-Tabla1[[#This Row],[Cant]],Tabla1[[#This Row],[Cant]])</f>
        <v>1</v>
      </c>
      <c r="Q2508" s="8">
        <f>DAY(Tabla1[[#This Row],[Date]])</f>
        <v>28</v>
      </c>
      <c r="R2508" s="8">
        <f>MONTH(Tabla1[[#This Row],[Date]])</f>
        <v>8</v>
      </c>
      <c r="S2508" s="8">
        <f>YEAR(Tabla1[[#This Row],[Date]])</f>
        <v>2022</v>
      </c>
    </row>
    <row r="2509" spans="1:19" x14ac:dyDescent="0.2">
      <c r="A2509">
        <v>2508</v>
      </c>
      <c r="B2509" s="1">
        <v>44801</v>
      </c>
      <c r="C2509" t="s">
        <v>261</v>
      </c>
      <c r="D2509" t="s">
        <v>659</v>
      </c>
      <c r="E2509">
        <v>3</v>
      </c>
      <c r="F2509" t="s">
        <v>717</v>
      </c>
      <c r="G2509" t="s">
        <v>266</v>
      </c>
      <c r="H2509" t="s">
        <v>718</v>
      </c>
      <c r="M2509" s="2">
        <v>10500</v>
      </c>
      <c r="N2509" s="2">
        <v>19000</v>
      </c>
      <c r="O2509" s="2">
        <f>IF(Tabla1[[#This Row],[Mov]]="VNT",Tabla1[[#This Row],[Sale]]-Tabla1[[#This Row],[Cost]],-Tabla1[[#This Row],[Cost]]*Tabla1[[#This Row],[Cant]])</f>
        <v>-31500</v>
      </c>
      <c r="P2509" s="8">
        <f>IF(Tabla1[[#This Row],[Mov]]="VNT",-Tabla1[[#This Row],[Cant]],Tabla1[[#This Row],[Cant]])</f>
        <v>3</v>
      </c>
      <c r="Q2509" s="8">
        <f>DAY(Tabla1[[#This Row],[Date]])</f>
        <v>28</v>
      </c>
      <c r="R2509" s="8">
        <f>MONTH(Tabla1[[#This Row],[Date]])</f>
        <v>8</v>
      </c>
      <c r="S2509" s="8">
        <f>YEAR(Tabla1[[#This Row],[Date]])</f>
        <v>2022</v>
      </c>
    </row>
    <row r="2510" spans="1:19" x14ac:dyDescent="0.2">
      <c r="A2510">
        <v>2509</v>
      </c>
      <c r="B2510" s="1">
        <v>44801</v>
      </c>
      <c r="C2510" t="s">
        <v>261</v>
      </c>
      <c r="D2510" t="s">
        <v>659</v>
      </c>
      <c r="E2510">
        <v>5</v>
      </c>
      <c r="F2510" t="s">
        <v>26</v>
      </c>
      <c r="G2510" t="s">
        <v>264</v>
      </c>
      <c r="H2510" t="s">
        <v>1339</v>
      </c>
      <c r="M2510" s="2">
        <v>8500</v>
      </c>
      <c r="N2510" s="2">
        <v>20000</v>
      </c>
      <c r="O2510" s="2">
        <f>IF(Tabla1[[#This Row],[Mov]]="VNT",Tabla1[[#This Row],[Sale]]-Tabla1[[#This Row],[Cost]],-Tabla1[[#This Row],[Cost]]*Tabla1[[#This Row],[Cant]])</f>
        <v>-42500</v>
      </c>
      <c r="P2510" s="8">
        <f>IF(Tabla1[[#This Row],[Mov]]="VNT",-Tabla1[[#This Row],[Cant]],Tabla1[[#This Row],[Cant]])</f>
        <v>5</v>
      </c>
      <c r="Q2510" s="8">
        <f>DAY(Tabla1[[#This Row],[Date]])</f>
        <v>28</v>
      </c>
      <c r="R2510" s="8">
        <f>MONTH(Tabla1[[#This Row],[Date]])</f>
        <v>8</v>
      </c>
      <c r="S2510" s="8">
        <f>YEAR(Tabla1[[#This Row],[Date]])</f>
        <v>2022</v>
      </c>
    </row>
    <row r="2511" spans="1:19" x14ac:dyDescent="0.2">
      <c r="A2511">
        <v>2510</v>
      </c>
      <c r="B2511" s="1">
        <v>44801</v>
      </c>
      <c r="C2511" t="s">
        <v>261</v>
      </c>
      <c r="D2511" t="s">
        <v>659</v>
      </c>
      <c r="E2511">
        <v>1</v>
      </c>
      <c r="F2511" t="s">
        <v>224</v>
      </c>
      <c r="G2511" t="s">
        <v>1202</v>
      </c>
      <c r="H2511" t="s">
        <v>1340</v>
      </c>
      <c r="M2511" s="2">
        <v>11500</v>
      </c>
      <c r="N2511" s="2">
        <v>20000</v>
      </c>
      <c r="O2511" s="2">
        <f>IF(Tabla1[[#This Row],[Mov]]="VNT",Tabla1[[#This Row],[Sale]]-Tabla1[[#This Row],[Cost]],-Tabla1[[#This Row],[Cost]]*Tabla1[[#This Row],[Cant]])</f>
        <v>-11500</v>
      </c>
      <c r="P2511" s="8">
        <f>IF(Tabla1[[#This Row],[Mov]]="VNT",-Tabla1[[#This Row],[Cant]],Tabla1[[#This Row],[Cant]])</f>
        <v>1</v>
      </c>
      <c r="Q2511" s="8">
        <f>DAY(Tabla1[[#This Row],[Date]])</f>
        <v>28</v>
      </c>
      <c r="R2511" s="8">
        <f>MONTH(Tabla1[[#This Row],[Date]])</f>
        <v>8</v>
      </c>
      <c r="S2511" s="8">
        <f>YEAR(Tabla1[[#This Row],[Date]])</f>
        <v>2022</v>
      </c>
    </row>
    <row r="2512" spans="1:19" x14ac:dyDescent="0.2">
      <c r="A2512">
        <v>2511</v>
      </c>
      <c r="B2512" s="1">
        <v>44802</v>
      </c>
      <c r="C2512" t="s">
        <v>260</v>
      </c>
      <c r="D2512" t="s">
        <v>332</v>
      </c>
      <c r="E2512">
        <v>1</v>
      </c>
      <c r="F2512" t="s">
        <v>116</v>
      </c>
      <c r="G2512" t="s">
        <v>349</v>
      </c>
      <c r="H2512" t="s">
        <v>515</v>
      </c>
      <c r="M2512" s="2">
        <v>5610</v>
      </c>
      <c r="N2512" s="2">
        <v>6000</v>
      </c>
      <c r="O2512" s="2">
        <f>IF(Tabla1[[#This Row],[Mov]]="VNT",Tabla1[[#This Row],[Sale]]-Tabla1[[#This Row],[Cost]],-Tabla1[[#This Row],[Cost]]*Tabla1[[#This Row],[Cant]])</f>
        <v>390</v>
      </c>
      <c r="P2512" s="8">
        <f>IF(Tabla1[[#This Row],[Mov]]="VNT",-Tabla1[[#This Row],[Cant]],Tabla1[[#This Row],[Cant]])</f>
        <v>-1</v>
      </c>
      <c r="Q2512" s="8">
        <f>DAY(Tabla1[[#This Row],[Date]])</f>
        <v>29</v>
      </c>
      <c r="R2512" s="8">
        <f>MONTH(Tabla1[[#This Row],[Date]])</f>
        <v>8</v>
      </c>
      <c r="S2512" s="8">
        <f>YEAR(Tabla1[[#This Row],[Date]])</f>
        <v>2022</v>
      </c>
    </row>
    <row r="2513" spans="1:19" x14ac:dyDescent="0.2">
      <c r="A2513">
        <v>2512</v>
      </c>
      <c r="B2513" s="1">
        <v>44802</v>
      </c>
      <c r="C2513" t="s">
        <v>260</v>
      </c>
      <c r="D2513" t="s">
        <v>332</v>
      </c>
      <c r="E2513">
        <v>1</v>
      </c>
      <c r="F2513" t="s">
        <v>224</v>
      </c>
      <c r="G2513" t="s">
        <v>284</v>
      </c>
      <c r="H2513" t="s">
        <v>1195</v>
      </c>
      <c r="M2513" s="2">
        <v>10000</v>
      </c>
      <c r="N2513" s="2">
        <v>20000</v>
      </c>
      <c r="O2513" s="2">
        <f>IF(Tabla1[[#This Row],[Mov]]="VNT",Tabla1[[#This Row],[Sale]]-Tabla1[[#This Row],[Cost]],-Tabla1[[#This Row],[Cost]]*Tabla1[[#This Row],[Cant]])</f>
        <v>10000</v>
      </c>
      <c r="P2513" s="8">
        <f>IF(Tabla1[[#This Row],[Mov]]="VNT",-Tabla1[[#This Row],[Cant]],Tabla1[[#This Row],[Cant]])</f>
        <v>-1</v>
      </c>
      <c r="Q2513" s="8">
        <f>DAY(Tabla1[[#This Row],[Date]])</f>
        <v>29</v>
      </c>
      <c r="R2513" s="8">
        <f>MONTH(Tabla1[[#This Row],[Date]])</f>
        <v>8</v>
      </c>
      <c r="S2513" s="8">
        <f>YEAR(Tabla1[[#This Row],[Date]])</f>
        <v>2022</v>
      </c>
    </row>
    <row r="2514" spans="1:19" x14ac:dyDescent="0.2">
      <c r="A2514">
        <v>2513</v>
      </c>
      <c r="B2514" s="1">
        <v>44802</v>
      </c>
      <c r="C2514" t="s">
        <v>260</v>
      </c>
      <c r="D2514" t="s">
        <v>332</v>
      </c>
      <c r="E2514">
        <v>1</v>
      </c>
      <c r="F2514" t="s">
        <v>455</v>
      </c>
      <c r="G2514" t="s">
        <v>347</v>
      </c>
      <c r="H2514" t="s">
        <v>456</v>
      </c>
      <c r="M2514" s="2">
        <v>1000</v>
      </c>
      <c r="N2514" s="2">
        <v>3000</v>
      </c>
      <c r="O2514" s="2">
        <f>IF(Tabla1[[#This Row],[Mov]]="VNT",Tabla1[[#This Row],[Sale]]-Tabla1[[#This Row],[Cost]],-Tabla1[[#This Row],[Cost]]*Tabla1[[#This Row],[Cant]])</f>
        <v>2000</v>
      </c>
      <c r="P2514" s="8">
        <f>IF(Tabla1[[#This Row],[Mov]]="VNT",-Tabla1[[#This Row],[Cant]],Tabla1[[#This Row],[Cant]])</f>
        <v>-1</v>
      </c>
      <c r="Q2514" s="8">
        <f>DAY(Tabla1[[#This Row],[Date]])</f>
        <v>29</v>
      </c>
      <c r="R2514" s="8">
        <f>MONTH(Tabla1[[#This Row],[Date]])</f>
        <v>8</v>
      </c>
      <c r="S2514" s="8">
        <f>YEAR(Tabla1[[#This Row],[Date]])</f>
        <v>2022</v>
      </c>
    </row>
    <row r="2515" spans="1:19" x14ac:dyDescent="0.2">
      <c r="A2515">
        <v>2514</v>
      </c>
      <c r="B2515" s="1">
        <v>44802</v>
      </c>
      <c r="C2515" t="s">
        <v>260</v>
      </c>
      <c r="D2515" t="s">
        <v>332</v>
      </c>
      <c r="E2515">
        <v>1</v>
      </c>
      <c r="F2515" t="s">
        <v>116</v>
      </c>
      <c r="G2515" t="s">
        <v>347</v>
      </c>
      <c r="H2515" t="s">
        <v>518</v>
      </c>
      <c r="M2515" s="2">
        <v>6545</v>
      </c>
      <c r="N2515" s="2">
        <v>7000</v>
      </c>
      <c r="O2515" s="2">
        <f>IF(Tabla1[[#This Row],[Mov]]="VNT",Tabla1[[#This Row],[Sale]]-Tabla1[[#This Row],[Cost]],-Tabla1[[#This Row],[Cost]]*Tabla1[[#This Row],[Cant]])</f>
        <v>455</v>
      </c>
      <c r="P2515" s="8">
        <f>IF(Tabla1[[#This Row],[Mov]]="VNT",-Tabla1[[#This Row],[Cant]],Tabla1[[#This Row],[Cant]])</f>
        <v>-1</v>
      </c>
      <c r="Q2515" s="8">
        <f>DAY(Tabla1[[#This Row],[Date]])</f>
        <v>29</v>
      </c>
      <c r="R2515" s="8">
        <f>MONTH(Tabla1[[#This Row],[Date]])</f>
        <v>8</v>
      </c>
      <c r="S2515" s="8">
        <f>YEAR(Tabla1[[#This Row],[Date]])</f>
        <v>2022</v>
      </c>
    </row>
    <row r="2516" spans="1:19" x14ac:dyDescent="0.2">
      <c r="A2516">
        <v>2515</v>
      </c>
      <c r="B2516" s="1">
        <v>44802</v>
      </c>
      <c r="C2516" t="s">
        <v>260</v>
      </c>
      <c r="D2516" t="s">
        <v>332</v>
      </c>
      <c r="E2516">
        <v>1</v>
      </c>
      <c r="F2516" t="s">
        <v>116</v>
      </c>
      <c r="G2516" t="s">
        <v>347</v>
      </c>
      <c r="H2516" t="s">
        <v>518</v>
      </c>
      <c r="M2516" s="2">
        <v>5610</v>
      </c>
      <c r="N2516" s="2">
        <v>6000</v>
      </c>
      <c r="O2516" s="2">
        <f>IF(Tabla1[[#This Row],[Mov]]="VNT",Tabla1[[#This Row],[Sale]]-Tabla1[[#This Row],[Cost]],-Tabla1[[#This Row],[Cost]]*Tabla1[[#This Row],[Cant]])</f>
        <v>390</v>
      </c>
      <c r="P2516" s="8">
        <f>IF(Tabla1[[#This Row],[Mov]]="VNT",-Tabla1[[#This Row],[Cant]],Tabla1[[#This Row],[Cant]])</f>
        <v>-1</v>
      </c>
      <c r="Q2516" s="8">
        <f>DAY(Tabla1[[#This Row],[Date]])</f>
        <v>29</v>
      </c>
      <c r="R2516" s="8">
        <f>MONTH(Tabla1[[#This Row],[Date]])</f>
        <v>8</v>
      </c>
      <c r="S2516" s="8">
        <f>YEAR(Tabla1[[#This Row],[Date]])</f>
        <v>2022</v>
      </c>
    </row>
    <row r="2517" spans="1:19" x14ac:dyDescent="0.2">
      <c r="A2517">
        <v>2516</v>
      </c>
      <c r="B2517" s="1">
        <v>44802</v>
      </c>
      <c r="C2517" t="s">
        <v>260</v>
      </c>
      <c r="D2517" t="s">
        <v>332</v>
      </c>
      <c r="E2517">
        <v>1</v>
      </c>
      <c r="F2517" t="s">
        <v>15</v>
      </c>
      <c r="G2517" t="s">
        <v>273</v>
      </c>
      <c r="H2517" t="s">
        <v>41</v>
      </c>
      <c r="M2517" s="2">
        <v>3000</v>
      </c>
      <c r="N2517" s="2">
        <v>10000</v>
      </c>
      <c r="O2517" s="2">
        <f>IF(Tabla1[[#This Row],[Mov]]="VNT",Tabla1[[#This Row],[Sale]]-Tabla1[[#This Row],[Cost]],-Tabla1[[#This Row],[Cost]]*Tabla1[[#This Row],[Cant]])</f>
        <v>7000</v>
      </c>
      <c r="P2517" s="8">
        <f>IF(Tabla1[[#This Row],[Mov]]="VNT",-Tabla1[[#This Row],[Cant]],Tabla1[[#This Row],[Cant]])</f>
        <v>-1</v>
      </c>
      <c r="Q2517" s="8">
        <f>DAY(Tabla1[[#This Row],[Date]])</f>
        <v>29</v>
      </c>
      <c r="R2517" s="8">
        <f>MONTH(Tabla1[[#This Row],[Date]])</f>
        <v>8</v>
      </c>
      <c r="S2517" s="8">
        <f>YEAR(Tabla1[[#This Row],[Date]])</f>
        <v>2022</v>
      </c>
    </row>
    <row r="2518" spans="1:19" x14ac:dyDescent="0.2">
      <c r="A2518">
        <v>2517</v>
      </c>
      <c r="B2518" s="1">
        <v>44802</v>
      </c>
      <c r="C2518" t="s">
        <v>260</v>
      </c>
      <c r="D2518" t="s">
        <v>332</v>
      </c>
      <c r="E2518">
        <v>1</v>
      </c>
      <c r="F2518" t="s">
        <v>116</v>
      </c>
      <c r="G2518" t="s">
        <v>347</v>
      </c>
      <c r="H2518" t="s">
        <v>518</v>
      </c>
      <c r="M2518" s="2">
        <v>2805</v>
      </c>
      <c r="N2518" s="2">
        <v>3000</v>
      </c>
      <c r="O2518" s="2">
        <f>IF(Tabla1[[#This Row],[Mov]]="VNT",Tabla1[[#This Row],[Sale]]-Tabla1[[#This Row],[Cost]],-Tabla1[[#This Row],[Cost]]*Tabla1[[#This Row],[Cant]])</f>
        <v>195</v>
      </c>
      <c r="P2518" s="8">
        <f>IF(Tabla1[[#This Row],[Mov]]="VNT",-Tabla1[[#This Row],[Cant]],Tabla1[[#This Row],[Cant]])</f>
        <v>-1</v>
      </c>
      <c r="Q2518" s="8">
        <f>DAY(Tabla1[[#This Row],[Date]])</f>
        <v>29</v>
      </c>
      <c r="R2518" s="8">
        <f>MONTH(Tabla1[[#This Row],[Date]])</f>
        <v>8</v>
      </c>
      <c r="S2518" s="8">
        <f>YEAR(Tabla1[[#This Row],[Date]])</f>
        <v>2022</v>
      </c>
    </row>
    <row r="2519" spans="1:19" x14ac:dyDescent="0.2">
      <c r="A2519">
        <v>2518</v>
      </c>
      <c r="B2519" s="1">
        <v>44803</v>
      </c>
      <c r="C2519" t="s">
        <v>260</v>
      </c>
      <c r="D2519" t="s">
        <v>549</v>
      </c>
      <c r="E2519">
        <v>1</v>
      </c>
      <c r="F2519" t="s">
        <v>458</v>
      </c>
      <c r="G2519" t="s">
        <v>272</v>
      </c>
      <c r="H2519" t="s">
        <v>1060</v>
      </c>
      <c r="M2519" s="2">
        <v>0</v>
      </c>
      <c r="N2519" s="2">
        <v>15000</v>
      </c>
      <c r="O2519" s="2">
        <f>IF(Tabla1[[#This Row],[Mov]]="VNT",Tabla1[[#This Row],[Sale]]-Tabla1[[#This Row],[Cost]],-Tabla1[[#This Row],[Cost]]*Tabla1[[#This Row],[Cant]])</f>
        <v>15000</v>
      </c>
      <c r="P2519" s="8">
        <f>IF(Tabla1[[#This Row],[Mov]]="VNT",-Tabla1[[#This Row],[Cant]],Tabla1[[#This Row],[Cant]])</f>
        <v>-1</v>
      </c>
      <c r="Q2519" s="8">
        <f>DAY(Tabla1[[#This Row],[Date]])</f>
        <v>30</v>
      </c>
      <c r="R2519" s="8">
        <f>MONTH(Tabla1[[#This Row],[Date]])</f>
        <v>8</v>
      </c>
      <c r="S2519" s="8">
        <f>YEAR(Tabla1[[#This Row],[Date]])</f>
        <v>2022</v>
      </c>
    </row>
    <row r="2520" spans="1:19" x14ac:dyDescent="0.2">
      <c r="A2520">
        <v>2519</v>
      </c>
      <c r="B2520" s="1">
        <v>44803</v>
      </c>
      <c r="C2520" t="s">
        <v>260</v>
      </c>
      <c r="D2520" t="s">
        <v>332</v>
      </c>
      <c r="E2520">
        <v>1</v>
      </c>
      <c r="F2520" t="s">
        <v>342</v>
      </c>
      <c r="G2520" t="s">
        <v>284</v>
      </c>
      <c r="H2520" t="s">
        <v>1343</v>
      </c>
      <c r="M2520" s="2">
        <v>1000</v>
      </c>
      <c r="N2520" s="2">
        <v>10000</v>
      </c>
      <c r="O2520" s="2">
        <f>IF(Tabla1[[#This Row],[Mov]]="VNT",Tabla1[[#This Row],[Sale]]-Tabla1[[#This Row],[Cost]],-Tabla1[[#This Row],[Cost]]*Tabla1[[#This Row],[Cant]])</f>
        <v>9000</v>
      </c>
      <c r="P2520" s="8">
        <f>IF(Tabla1[[#This Row],[Mov]]="VNT",-Tabla1[[#This Row],[Cant]],Tabla1[[#This Row],[Cant]])</f>
        <v>-1</v>
      </c>
      <c r="Q2520" s="8">
        <f>DAY(Tabla1[[#This Row],[Date]])</f>
        <v>30</v>
      </c>
      <c r="R2520" s="8">
        <f>MONTH(Tabla1[[#This Row],[Date]])</f>
        <v>8</v>
      </c>
      <c r="S2520" s="8">
        <f>YEAR(Tabla1[[#This Row],[Date]])</f>
        <v>2022</v>
      </c>
    </row>
    <row r="2521" spans="1:19" x14ac:dyDescent="0.2">
      <c r="A2521">
        <v>2520</v>
      </c>
      <c r="B2521" s="1">
        <v>44803</v>
      </c>
      <c r="C2521" t="s">
        <v>260</v>
      </c>
      <c r="D2521" t="s">
        <v>332</v>
      </c>
      <c r="E2521">
        <v>1</v>
      </c>
      <c r="F2521" t="s">
        <v>588</v>
      </c>
      <c r="G2521" t="s">
        <v>284</v>
      </c>
      <c r="H2521" t="s">
        <v>1342</v>
      </c>
      <c r="M2521" s="2">
        <v>700</v>
      </c>
      <c r="N2521" s="2">
        <v>5000</v>
      </c>
      <c r="O2521" s="2">
        <f>IF(Tabla1[[#This Row],[Mov]]="VNT",Tabla1[[#This Row],[Sale]]-Tabla1[[#This Row],[Cost]],-Tabla1[[#This Row],[Cost]]*Tabla1[[#This Row],[Cant]])</f>
        <v>4300</v>
      </c>
      <c r="P2521" s="8">
        <f>IF(Tabla1[[#This Row],[Mov]]="VNT",-Tabla1[[#This Row],[Cant]],Tabla1[[#This Row],[Cant]])</f>
        <v>-1</v>
      </c>
      <c r="Q2521" s="8">
        <f>DAY(Tabla1[[#This Row],[Date]])</f>
        <v>30</v>
      </c>
      <c r="R2521" s="8">
        <f>MONTH(Tabla1[[#This Row],[Date]])</f>
        <v>8</v>
      </c>
      <c r="S2521" s="8">
        <f>YEAR(Tabla1[[#This Row],[Date]])</f>
        <v>2022</v>
      </c>
    </row>
    <row r="2522" spans="1:19" x14ac:dyDescent="0.2">
      <c r="A2522">
        <v>2521</v>
      </c>
      <c r="B2522" s="1">
        <v>44803</v>
      </c>
      <c r="C2522" t="s">
        <v>260</v>
      </c>
      <c r="D2522" t="s">
        <v>332</v>
      </c>
      <c r="E2522">
        <v>1</v>
      </c>
      <c r="F2522" t="s">
        <v>116</v>
      </c>
      <c r="G2522" t="s">
        <v>347</v>
      </c>
      <c r="H2522" t="s">
        <v>518</v>
      </c>
      <c r="M2522" s="2">
        <v>5610</v>
      </c>
      <c r="N2522" s="2">
        <v>6000</v>
      </c>
      <c r="O2522" s="2">
        <f>IF(Tabla1[[#This Row],[Mov]]="VNT",Tabla1[[#This Row],[Sale]]-Tabla1[[#This Row],[Cost]],-Tabla1[[#This Row],[Cost]]*Tabla1[[#This Row],[Cant]])</f>
        <v>390</v>
      </c>
      <c r="P2522" s="8">
        <f>IF(Tabla1[[#This Row],[Mov]]="VNT",-Tabla1[[#This Row],[Cant]],Tabla1[[#This Row],[Cant]])</f>
        <v>-1</v>
      </c>
      <c r="Q2522" s="8">
        <f>DAY(Tabla1[[#This Row],[Date]])</f>
        <v>30</v>
      </c>
      <c r="R2522" s="8">
        <f>MONTH(Tabla1[[#This Row],[Date]])</f>
        <v>8</v>
      </c>
      <c r="S2522" s="8">
        <f>YEAR(Tabla1[[#This Row],[Date]])</f>
        <v>2022</v>
      </c>
    </row>
    <row r="2523" spans="1:19" x14ac:dyDescent="0.2">
      <c r="A2523">
        <v>2522</v>
      </c>
      <c r="B2523" s="1">
        <v>44803</v>
      </c>
      <c r="C2523" t="s">
        <v>260</v>
      </c>
      <c r="D2523" t="s">
        <v>332</v>
      </c>
      <c r="E2523">
        <v>1</v>
      </c>
      <c r="F2523" t="s">
        <v>116</v>
      </c>
      <c r="G2523" t="s">
        <v>347</v>
      </c>
      <c r="H2523" t="s">
        <v>518</v>
      </c>
      <c r="M2523" s="2">
        <v>935</v>
      </c>
      <c r="N2523" s="2">
        <v>1000</v>
      </c>
      <c r="O2523" s="2">
        <f>IF(Tabla1[[#This Row],[Mov]]="VNT",Tabla1[[#This Row],[Sale]]-Tabla1[[#This Row],[Cost]],-Tabla1[[#This Row],[Cost]]*Tabla1[[#This Row],[Cant]])</f>
        <v>65</v>
      </c>
      <c r="P2523" s="8">
        <f>IF(Tabla1[[#This Row],[Mov]]="VNT",-Tabla1[[#This Row],[Cant]],Tabla1[[#This Row],[Cant]])</f>
        <v>-1</v>
      </c>
      <c r="Q2523" s="8">
        <f>DAY(Tabla1[[#This Row],[Date]])</f>
        <v>30</v>
      </c>
      <c r="R2523" s="8">
        <f>MONTH(Tabla1[[#This Row],[Date]])</f>
        <v>8</v>
      </c>
      <c r="S2523" s="8">
        <f>YEAR(Tabla1[[#This Row],[Date]])</f>
        <v>2022</v>
      </c>
    </row>
    <row r="2524" spans="1:19" x14ac:dyDescent="0.2">
      <c r="A2524">
        <v>2523</v>
      </c>
      <c r="B2524" s="1">
        <v>44803</v>
      </c>
      <c r="C2524" t="s">
        <v>260</v>
      </c>
      <c r="D2524" t="s">
        <v>332</v>
      </c>
      <c r="E2524">
        <v>1</v>
      </c>
      <c r="F2524" t="s">
        <v>26</v>
      </c>
      <c r="G2524" t="s">
        <v>264</v>
      </c>
      <c r="H2524" t="s">
        <v>16</v>
      </c>
      <c r="M2524" s="2">
        <v>8500</v>
      </c>
      <c r="N2524" s="2">
        <v>20000</v>
      </c>
      <c r="O2524" s="2">
        <f>IF(Tabla1[[#This Row],[Mov]]="VNT",Tabla1[[#This Row],[Sale]]-Tabla1[[#This Row],[Cost]],-Tabla1[[#This Row],[Cost]]*Tabla1[[#This Row],[Cant]])</f>
        <v>11500</v>
      </c>
      <c r="P2524" s="8">
        <f>IF(Tabla1[[#This Row],[Mov]]="VNT",-Tabla1[[#This Row],[Cant]],Tabla1[[#This Row],[Cant]])</f>
        <v>-1</v>
      </c>
      <c r="Q2524" s="8">
        <f>DAY(Tabla1[[#This Row],[Date]])</f>
        <v>30</v>
      </c>
      <c r="R2524" s="8">
        <f>MONTH(Tabla1[[#This Row],[Date]])</f>
        <v>8</v>
      </c>
      <c r="S2524" s="8">
        <f>YEAR(Tabla1[[#This Row],[Date]])</f>
        <v>2022</v>
      </c>
    </row>
    <row r="2525" spans="1:19" x14ac:dyDescent="0.2">
      <c r="A2525">
        <v>2524</v>
      </c>
      <c r="B2525" s="1">
        <v>44803</v>
      </c>
      <c r="C2525" t="s">
        <v>260</v>
      </c>
      <c r="D2525" t="s">
        <v>332</v>
      </c>
      <c r="E2525">
        <v>1</v>
      </c>
      <c r="F2525" t="s">
        <v>225</v>
      </c>
      <c r="G2525" t="s">
        <v>263</v>
      </c>
      <c r="H2525" t="s">
        <v>282</v>
      </c>
      <c r="M2525" s="2">
        <v>1100</v>
      </c>
      <c r="N2525" s="2">
        <v>10000</v>
      </c>
      <c r="O2525" s="2">
        <f>IF(Tabla1[[#This Row],[Mov]]="VNT",Tabla1[[#This Row],[Sale]]-Tabla1[[#This Row],[Cost]],-Tabla1[[#This Row],[Cost]]*Tabla1[[#This Row],[Cant]])</f>
        <v>8900</v>
      </c>
      <c r="P2525" s="8">
        <f>IF(Tabla1[[#This Row],[Mov]]="VNT",-Tabla1[[#This Row],[Cant]],Tabla1[[#This Row],[Cant]])</f>
        <v>-1</v>
      </c>
      <c r="Q2525" s="8">
        <f>DAY(Tabla1[[#This Row],[Date]])</f>
        <v>30</v>
      </c>
      <c r="R2525" s="8">
        <f>MONTH(Tabla1[[#This Row],[Date]])</f>
        <v>8</v>
      </c>
      <c r="S2525" s="8">
        <f>YEAR(Tabla1[[#This Row],[Date]])</f>
        <v>2022</v>
      </c>
    </row>
    <row r="2526" spans="1:19" x14ac:dyDescent="0.2">
      <c r="A2526">
        <v>2525</v>
      </c>
      <c r="B2526" s="1">
        <v>44803</v>
      </c>
      <c r="C2526" t="s">
        <v>260</v>
      </c>
      <c r="D2526" t="s">
        <v>332</v>
      </c>
      <c r="E2526">
        <v>1</v>
      </c>
      <c r="F2526" t="s">
        <v>21</v>
      </c>
      <c r="G2526" t="s">
        <v>273</v>
      </c>
      <c r="H2526" t="s">
        <v>41</v>
      </c>
      <c r="M2526" s="2">
        <v>13000</v>
      </c>
      <c r="N2526" s="2">
        <v>25000</v>
      </c>
      <c r="O2526" s="2">
        <f>IF(Tabla1[[#This Row],[Mov]]="VNT",Tabla1[[#This Row],[Sale]]-Tabla1[[#This Row],[Cost]],-Tabla1[[#This Row],[Cost]]*Tabla1[[#This Row],[Cant]])</f>
        <v>12000</v>
      </c>
      <c r="P2526" s="8">
        <f>IF(Tabla1[[#This Row],[Mov]]="VNT",-Tabla1[[#This Row],[Cant]],Tabla1[[#This Row],[Cant]])</f>
        <v>-1</v>
      </c>
      <c r="Q2526" s="8">
        <f>DAY(Tabla1[[#This Row],[Date]])</f>
        <v>30</v>
      </c>
      <c r="R2526" s="8">
        <f>MONTH(Tabla1[[#This Row],[Date]])</f>
        <v>8</v>
      </c>
      <c r="S2526" s="8">
        <f>YEAR(Tabla1[[#This Row],[Date]])</f>
        <v>2022</v>
      </c>
    </row>
    <row r="2527" spans="1:19" x14ac:dyDescent="0.2">
      <c r="A2527">
        <v>2526</v>
      </c>
      <c r="B2527" s="1">
        <v>44803</v>
      </c>
      <c r="C2527" t="s">
        <v>260</v>
      </c>
      <c r="D2527" t="s">
        <v>332</v>
      </c>
      <c r="E2527">
        <v>1</v>
      </c>
      <c r="F2527" t="s">
        <v>224</v>
      </c>
      <c r="G2527" t="s">
        <v>263</v>
      </c>
      <c r="H2527" t="s">
        <v>672</v>
      </c>
      <c r="M2527" s="2">
        <v>11500</v>
      </c>
      <c r="N2527" s="2">
        <v>20000</v>
      </c>
      <c r="O2527" s="2">
        <f>IF(Tabla1[[#This Row],[Mov]]="VNT",Tabla1[[#This Row],[Sale]]-Tabla1[[#This Row],[Cost]],-Tabla1[[#This Row],[Cost]]*Tabla1[[#This Row],[Cant]])</f>
        <v>8500</v>
      </c>
      <c r="P2527" s="8">
        <f>IF(Tabla1[[#This Row],[Mov]]="VNT",-Tabla1[[#This Row],[Cant]],Tabla1[[#This Row],[Cant]])</f>
        <v>-1</v>
      </c>
      <c r="Q2527" s="8">
        <f>DAY(Tabla1[[#This Row],[Date]])</f>
        <v>30</v>
      </c>
      <c r="R2527" s="8">
        <f>MONTH(Tabla1[[#This Row],[Date]])</f>
        <v>8</v>
      </c>
      <c r="S2527" s="8">
        <f>YEAR(Tabla1[[#This Row],[Date]])</f>
        <v>2022</v>
      </c>
    </row>
    <row r="2528" spans="1:19" x14ac:dyDescent="0.2">
      <c r="A2528">
        <v>2527</v>
      </c>
      <c r="B2528" s="1">
        <v>44803</v>
      </c>
      <c r="C2528" t="s">
        <v>260</v>
      </c>
      <c r="D2528" t="s">
        <v>332</v>
      </c>
      <c r="E2528">
        <v>1</v>
      </c>
      <c r="F2528" t="s">
        <v>26</v>
      </c>
      <c r="G2528" t="s">
        <v>272</v>
      </c>
      <c r="H2528" t="s">
        <v>1344</v>
      </c>
      <c r="M2528" s="2">
        <v>6000</v>
      </c>
      <c r="N2528" s="2">
        <v>15000</v>
      </c>
      <c r="O2528" s="2">
        <f>IF(Tabla1[[#This Row],[Mov]]="VNT",Tabla1[[#This Row],[Sale]]-Tabla1[[#This Row],[Cost]],-Tabla1[[#This Row],[Cost]]*Tabla1[[#This Row],[Cant]])</f>
        <v>9000</v>
      </c>
      <c r="P2528" s="8">
        <f>IF(Tabla1[[#This Row],[Mov]]="VNT",-Tabla1[[#This Row],[Cant]],Tabla1[[#This Row],[Cant]])</f>
        <v>-1</v>
      </c>
      <c r="Q2528" s="8">
        <f>DAY(Tabla1[[#This Row],[Date]])</f>
        <v>30</v>
      </c>
      <c r="R2528" s="8">
        <f>MONTH(Tabla1[[#This Row],[Date]])</f>
        <v>8</v>
      </c>
      <c r="S2528" s="8">
        <f>YEAR(Tabla1[[#This Row],[Date]])</f>
        <v>2022</v>
      </c>
    </row>
    <row r="2529" spans="1:19" x14ac:dyDescent="0.2">
      <c r="A2529">
        <v>2528</v>
      </c>
      <c r="B2529" s="1">
        <v>44803</v>
      </c>
      <c r="C2529" t="s">
        <v>260</v>
      </c>
      <c r="D2529" t="s">
        <v>332</v>
      </c>
      <c r="E2529">
        <v>1</v>
      </c>
      <c r="F2529" t="s">
        <v>116</v>
      </c>
      <c r="G2529" t="s">
        <v>347</v>
      </c>
      <c r="H2529" t="s">
        <v>519</v>
      </c>
      <c r="M2529" s="2">
        <v>1870</v>
      </c>
      <c r="N2529" s="2">
        <v>2000</v>
      </c>
      <c r="O2529" s="2">
        <f>IF(Tabla1[[#This Row],[Mov]]="VNT",Tabla1[[#This Row],[Sale]]-Tabla1[[#This Row],[Cost]],-Tabla1[[#This Row],[Cost]]*Tabla1[[#This Row],[Cant]])</f>
        <v>130</v>
      </c>
      <c r="P2529" s="8">
        <f>IF(Tabla1[[#This Row],[Mov]]="VNT",-Tabla1[[#This Row],[Cant]],Tabla1[[#This Row],[Cant]])</f>
        <v>-1</v>
      </c>
      <c r="Q2529" s="8">
        <f>DAY(Tabla1[[#This Row],[Date]])</f>
        <v>30</v>
      </c>
      <c r="R2529" s="8">
        <f>MONTH(Tabla1[[#This Row],[Date]])</f>
        <v>8</v>
      </c>
      <c r="S2529" s="8">
        <f>YEAR(Tabla1[[#This Row],[Date]])</f>
        <v>2022</v>
      </c>
    </row>
    <row r="2530" spans="1:19" x14ac:dyDescent="0.2">
      <c r="A2530">
        <v>2529</v>
      </c>
      <c r="B2530" s="1">
        <v>44803</v>
      </c>
      <c r="C2530" t="s">
        <v>260</v>
      </c>
      <c r="D2530" t="s">
        <v>332</v>
      </c>
      <c r="E2530">
        <v>1</v>
      </c>
      <c r="F2530" t="s">
        <v>116</v>
      </c>
      <c r="G2530" t="s">
        <v>347</v>
      </c>
      <c r="H2530" t="s">
        <v>518</v>
      </c>
      <c r="M2530" s="2">
        <v>9350</v>
      </c>
      <c r="N2530" s="2">
        <v>10000</v>
      </c>
      <c r="O2530" s="2">
        <f>IF(Tabla1[[#This Row],[Mov]]="VNT",Tabla1[[#This Row],[Sale]]-Tabla1[[#This Row],[Cost]],-Tabla1[[#This Row],[Cost]]*Tabla1[[#This Row],[Cant]])</f>
        <v>650</v>
      </c>
      <c r="P2530" s="8">
        <f>IF(Tabla1[[#This Row],[Mov]]="VNT",-Tabla1[[#This Row],[Cant]],Tabla1[[#This Row],[Cant]])</f>
        <v>-1</v>
      </c>
      <c r="Q2530" s="8">
        <f>DAY(Tabla1[[#This Row],[Date]])</f>
        <v>30</v>
      </c>
      <c r="R2530" s="8">
        <f>MONTH(Tabla1[[#This Row],[Date]])</f>
        <v>8</v>
      </c>
      <c r="S2530" s="8">
        <f>YEAR(Tabla1[[#This Row],[Date]])</f>
        <v>2022</v>
      </c>
    </row>
    <row r="2531" spans="1:19" x14ac:dyDescent="0.2">
      <c r="A2531">
        <v>2530</v>
      </c>
      <c r="B2531" s="1">
        <v>44803</v>
      </c>
      <c r="C2531" t="s">
        <v>260</v>
      </c>
      <c r="D2531" t="s">
        <v>332</v>
      </c>
      <c r="E2531">
        <v>1</v>
      </c>
      <c r="F2531" t="s">
        <v>116</v>
      </c>
      <c r="G2531" t="s">
        <v>347</v>
      </c>
      <c r="H2531" t="s">
        <v>518</v>
      </c>
      <c r="M2531" s="2">
        <v>2805</v>
      </c>
      <c r="N2531" s="2">
        <v>3000</v>
      </c>
      <c r="O2531" s="2">
        <f>IF(Tabla1[[#This Row],[Mov]]="VNT",Tabla1[[#This Row],[Sale]]-Tabla1[[#This Row],[Cost]],-Tabla1[[#This Row],[Cost]]*Tabla1[[#This Row],[Cant]])</f>
        <v>195</v>
      </c>
      <c r="P2531" s="8">
        <f>IF(Tabla1[[#This Row],[Mov]]="VNT",-Tabla1[[#This Row],[Cant]],Tabla1[[#This Row],[Cant]])</f>
        <v>-1</v>
      </c>
      <c r="Q2531" s="8">
        <f>DAY(Tabla1[[#This Row],[Date]])</f>
        <v>30</v>
      </c>
      <c r="R2531" s="8">
        <f>MONTH(Tabla1[[#This Row],[Date]])</f>
        <v>8</v>
      </c>
      <c r="S2531" s="8">
        <f>YEAR(Tabla1[[#This Row],[Date]])</f>
        <v>2022</v>
      </c>
    </row>
    <row r="2532" spans="1:19" x14ac:dyDescent="0.2">
      <c r="A2532">
        <v>2531</v>
      </c>
      <c r="B2532" s="1">
        <v>44803</v>
      </c>
      <c r="C2532" t="s">
        <v>260</v>
      </c>
      <c r="D2532" t="s">
        <v>332</v>
      </c>
      <c r="E2532">
        <v>1</v>
      </c>
      <c r="F2532" t="s">
        <v>922</v>
      </c>
      <c r="G2532" t="s">
        <v>923</v>
      </c>
      <c r="H2532" t="s">
        <v>924</v>
      </c>
      <c r="M2532" s="2">
        <v>20000</v>
      </c>
      <c r="N2532" s="2">
        <v>40000</v>
      </c>
      <c r="O2532" s="2">
        <f>IF(Tabla1[[#This Row],[Mov]]="VNT",Tabla1[[#This Row],[Sale]]-Tabla1[[#This Row],[Cost]],-Tabla1[[#This Row],[Cost]]*Tabla1[[#This Row],[Cant]])</f>
        <v>20000</v>
      </c>
      <c r="P2532" s="8">
        <f>IF(Tabla1[[#This Row],[Mov]]="VNT",-Tabla1[[#This Row],[Cant]],Tabla1[[#This Row],[Cant]])</f>
        <v>-1</v>
      </c>
      <c r="Q2532" s="8">
        <f>DAY(Tabla1[[#This Row],[Date]])</f>
        <v>30</v>
      </c>
      <c r="R2532" s="8">
        <f>MONTH(Tabla1[[#This Row],[Date]])</f>
        <v>8</v>
      </c>
      <c r="S2532" s="8">
        <f>YEAR(Tabla1[[#This Row],[Date]])</f>
        <v>2022</v>
      </c>
    </row>
    <row r="2533" spans="1:19" x14ac:dyDescent="0.2">
      <c r="A2533">
        <v>2532</v>
      </c>
      <c r="B2533" s="1">
        <v>44804</v>
      </c>
      <c r="C2533" t="s">
        <v>260</v>
      </c>
      <c r="D2533" t="s">
        <v>332</v>
      </c>
      <c r="E2533">
        <v>1</v>
      </c>
      <c r="F2533" t="s">
        <v>214</v>
      </c>
      <c r="G2533" t="s">
        <v>794</v>
      </c>
      <c r="H2533" t="s">
        <v>1345</v>
      </c>
      <c r="M2533" s="2">
        <v>35000</v>
      </c>
      <c r="N2533" s="2">
        <v>60000</v>
      </c>
      <c r="O2533" s="2">
        <f>IF(Tabla1[[#This Row],[Mov]]="VNT",Tabla1[[#This Row],[Sale]]-Tabla1[[#This Row],[Cost]],-Tabla1[[#This Row],[Cost]]*Tabla1[[#This Row],[Cant]])</f>
        <v>25000</v>
      </c>
      <c r="P2533" s="8">
        <f>IF(Tabla1[[#This Row],[Mov]]="VNT",-Tabla1[[#This Row],[Cant]],Tabla1[[#This Row],[Cant]])</f>
        <v>-1</v>
      </c>
      <c r="Q2533" s="8">
        <f>DAY(Tabla1[[#This Row],[Date]])</f>
        <v>31</v>
      </c>
      <c r="R2533" s="8">
        <f>MONTH(Tabla1[[#This Row],[Date]])</f>
        <v>8</v>
      </c>
      <c r="S2533" s="8">
        <f>YEAR(Tabla1[[#This Row],[Date]])</f>
        <v>2022</v>
      </c>
    </row>
    <row r="2534" spans="1:19" x14ac:dyDescent="0.2">
      <c r="A2534">
        <v>2533</v>
      </c>
      <c r="B2534" s="1">
        <v>44804</v>
      </c>
      <c r="C2534" t="s">
        <v>260</v>
      </c>
      <c r="D2534" t="s">
        <v>332</v>
      </c>
      <c r="E2534">
        <v>1</v>
      </c>
      <c r="F2534" t="s">
        <v>233</v>
      </c>
      <c r="G2534" t="s">
        <v>266</v>
      </c>
      <c r="H2534" t="s">
        <v>234</v>
      </c>
      <c r="M2534" s="2">
        <v>3000</v>
      </c>
      <c r="N2534" s="2">
        <v>10000</v>
      </c>
      <c r="O2534" s="2">
        <f>IF(Tabla1[[#This Row],[Mov]]="VNT",Tabla1[[#This Row],[Sale]]-Tabla1[[#This Row],[Cost]],-Tabla1[[#This Row],[Cost]]*Tabla1[[#This Row],[Cant]])</f>
        <v>7000</v>
      </c>
      <c r="P2534" s="8">
        <f>IF(Tabla1[[#This Row],[Mov]]="VNT",-Tabla1[[#This Row],[Cant]],Tabla1[[#This Row],[Cant]])</f>
        <v>-1</v>
      </c>
      <c r="Q2534" s="8">
        <f>DAY(Tabla1[[#This Row],[Date]])</f>
        <v>31</v>
      </c>
      <c r="R2534" s="8">
        <f>MONTH(Tabla1[[#This Row],[Date]])</f>
        <v>8</v>
      </c>
      <c r="S2534" s="8">
        <f>YEAR(Tabla1[[#This Row],[Date]])</f>
        <v>2022</v>
      </c>
    </row>
    <row r="2535" spans="1:19" x14ac:dyDescent="0.2">
      <c r="A2535">
        <v>2534</v>
      </c>
      <c r="B2535" s="1">
        <v>44804</v>
      </c>
      <c r="C2535" t="s">
        <v>260</v>
      </c>
      <c r="D2535" t="s">
        <v>332</v>
      </c>
      <c r="E2535">
        <v>1</v>
      </c>
      <c r="F2535" t="s">
        <v>15</v>
      </c>
      <c r="G2535" t="s">
        <v>266</v>
      </c>
      <c r="H2535" t="s">
        <v>531</v>
      </c>
      <c r="M2535" s="2">
        <v>1500</v>
      </c>
      <c r="N2535" s="2">
        <v>8000</v>
      </c>
      <c r="O2535" s="2">
        <f>IF(Tabla1[[#This Row],[Mov]]="VNT",Tabla1[[#This Row],[Sale]]-Tabla1[[#This Row],[Cost]],-Tabla1[[#This Row],[Cost]]*Tabla1[[#This Row],[Cant]])</f>
        <v>6500</v>
      </c>
      <c r="P2535" s="8">
        <f>IF(Tabla1[[#This Row],[Mov]]="VNT",-Tabla1[[#This Row],[Cant]],Tabla1[[#This Row],[Cant]])</f>
        <v>-1</v>
      </c>
      <c r="Q2535" s="8">
        <f>DAY(Tabla1[[#This Row],[Date]])</f>
        <v>31</v>
      </c>
      <c r="R2535" s="8">
        <f>MONTH(Tabla1[[#This Row],[Date]])</f>
        <v>8</v>
      </c>
      <c r="S2535" s="8">
        <f>YEAR(Tabla1[[#This Row],[Date]])</f>
        <v>2022</v>
      </c>
    </row>
    <row r="2536" spans="1:19" x14ac:dyDescent="0.2">
      <c r="A2536">
        <v>2535</v>
      </c>
      <c r="B2536" s="1">
        <v>44804</v>
      </c>
      <c r="C2536" t="s">
        <v>260</v>
      </c>
      <c r="D2536" t="s">
        <v>332</v>
      </c>
      <c r="E2536">
        <v>1</v>
      </c>
      <c r="F2536" t="s">
        <v>224</v>
      </c>
      <c r="G2536" t="s">
        <v>263</v>
      </c>
      <c r="H2536" t="s">
        <v>391</v>
      </c>
      <c r="M2536" s="2">
        <v>8500</v>
      </c>
      <c r="N2536" s="2">
        <v>20000</v>
      </c>
      <c r="O2536" s="2">
        <f>IF(Tabla1[[#This Row],[Mov]]="VNT",Tabla1[[#This Row],[Sale]]-Tabla1[[#This Row],[Cost]],-Tabla1[[#This Row],[Cost]]*Tabla1[[#This Row],[Cant]])</f>
        <v>11500</v>
      </c>
      <c r="P2536" s="8">
        <f>IF(Tabla1[[#This Row],[Mov]]="VNT",-Tabla1[[#This Row],[Cant]],Tabla1[[#This Row],[Cant]])</f>
        <v>-1</v>
      </c>
      <c r="Q2536" s="8">
        <f>DAY(Tabla1[[#This Row],[Date]])</f>
        <v>31</v>
      </c>
      <c r="R2536" s="8">
        <f>MONTH(Tabla1[[#This Row],[Date]])</f>
        <v>8</v>
      </c>
      <c r="S2536" s="8">
        <f>YEAR(Tabla1[[#This Row],[Date]])</f>
        <v>2022</v>
      </c>
    </row>
    <row r="2537" spans="1:19" x14ac:dyDescent="0.2">
      <c r="A2537">
        <v>2536</v>
      </c>
      <c r="B2537" s="1">
        <v>44804</v>
      </c>
      <c r="C2537" t="s">
        <v>260</v>
      </c>
      <c r="D2537" t="s">
        <v>332</v>
      </c>
      <c r="E2537">
        <v>1</v>
      </c>
      <c r="F2537" t="s">
        <v>458</v>
      </c>
      <c r="G2537" t="s">
        <v>262</v>
      </c>
      <c r="H2537" t="s">
        <v>2124</v>
      </c>
      <c r="M2537" s="2">
        <v>0</v>
      </c>
      <c r="N2537" s="2">
        <v>30000</v>
      </c>
      <c r="O2537" s="2">
        <f>IF(Tabla1[[#This Row],[Mov]]="VNT",Tabla1[[#This Row],[Sale]]-Tabla1[[#This Row],[Cost]],-Tabla1[[#This Row],[Cost]]*Tabla1[[#This Row],[Cant]])</f>
        <v>30000</v>
      </c>
      <c r="P2537" s="8">
        <f>IF(Tabla1[[#This Row],[Mov]]="VNT",-Tabla1[[#This Row],[Cant]],Tabla1[[#This Row],[Cant]])</f>
        <v>-1</v>
      </c>
      <c r="Q2537" s="8">
        <f>DAY(Tabla1[[#This Row],[Date]])</f>
        <v>31</v>
      </c>
      <c r="R2537" s="8">
        <f>MONTH(Tabla1[[#This Row],[Date]])</f>
        <v>8</v>
      </c>
      <c r="S2537" s="8">
        <f>YEAR(Tabla1[[#This Row],[Date]])</f>
        <v>2022</v>
      </c>
    </row>
    <row r="2538" spans="1:19" x14ac:dyDescent="0.2">
      <c r="A2538">
        <v>2537</v>
      </c>
      <c r="B2538" s="1">
        <v>44804</v>
      </c>
      <c r="C2538" t="s">
        <v>260</v>
      </c>
      <c r="D2538" t="s">
        <v>332</v>
      </c>
      <c r="E2538">
        <v>1</v>
      </c>
      <c r="F2538" t="s">
        <v>342</v>
      </c>
      <c r="G2538" t="s">
        <v>262</v>
      </c>
      <c r="H2538" t="s">
        <v>495</v>
      </c>
      <c r="M2538" s="2">
        <v>1000</v>
      </c>
      <c r="N2538" s="2">
        <v>10000</v>
      </c>
      <c r="O2538" s="2">
        <f>IF(Tabla1[[#This Row],[Mov]]="VNT",Tabla1[[#This Row],[Sale]]-Tabla1[[#This Row],[Cost]],-Tabla1[[#This Row],[Cost]]*Tabla1[[#This Row],[Cant]])</f>
        <v>9000</v>
      </c>
      <c r="P2538" s="8">
        <f>IF(Tabla1[[#This Row],[Mov]]="VNT",-Tabla1[[#This Row],[Cant]],Tabla1[[#This Row],[Cant]])</f>
        <v>-1</v>
      </c>
      <c r="Q2538" s="8">
        <f>DAY(Tabla1[[#This Row],[Date]])</f>
        <v>31</v>
      </c>
      <c r="R2538" s="8">
        <f>MONTH(Tabla1[[#This Row],[Date]])</f>
        <v>8</v>
      </c>
      <c r="S2538" s="8">
        <f>YEAR(Tabla1[[#This Row],[Date]])</f>
        <v>2022</v>
      </c>
    </row>
    <row r="2539" spans="1:19" x14ac:dyDescent="0.2">
      <c r="A2539">
        <v>2538</v>
      </c>
      <c r="B2539" s="1">
        <v>44804</v>
      </c>
      <c r="C2539" t="s">
        <v>260</v>
      </c>
      <c r="D2539" t="s">
        <v>332</v>
      </c>
      <c r="E2539">
        <v>1</v>
      </c>
      <c r="F2539" t="s">
        <v>225</v>
      </c>
      <c r="G2539" t="s">
        <v>263</v>
      </c>
      <c r="H2539" t="s">
        <v>962</v>
      </c>
      <c r="M2539" s="2">
        <v>1100</v>
      </c>
      <c r="N2539" s="2">
        <v>10000</v>
      </c>
      <c r="O2539" s="2">
        <f>IF(Tabla1[[#This Row],[Mov]]="VNT",Tabla1[[#This Row],[Sale]]-Tabla1[[#This Row],[Cost]],-Tabla1[[#This Row],[Cost]]*Tabla1[[#This Row],[Cant]])</f>
        <v>8900</v>
      </c>
      <c r="P2539" s="8">
        <f>IF(Tabla1[[#This Row],[Mov]]="VNT",-Tabla1[[#This Row],[Cant]],Tabla1[[#This Row],[Cant]])</f>
        <v>-1</v>
      </c>
      <c r="Q2539" s="8">
        <f>DAY(Tabla1[[#This Row],[Date]])</f>
        <v>31</v>
      </c>
      <c r="R2539" s="8">
        <f>MONTH(Tabla1[[#This Row],[Date]])</f>
        <v>8</v>
      </c>
      <c r="S2539" s="8">
        <f>YEAR(Tabla1[[#This Row],[Date]])</f>
        <v>2022</v>
      </c>
    </row>
    <row r="2540" spans="1:19" x14ac:dyDescent="0.2">
      <c r="A2540">
        <v>2539</v>
      </c>
      <c r="B2540" s="1">
        <v>44804</v>
      </c>
      <c r="C2540" t="s">
        <v>260</v>
      </c>
      <c r="D2540" t="s">
        <v>332</v>
      </c>
      <c r="E2540">
        <v>1</v>
      </c>
      <c r="F2540" t="s">
        <v>116</v>
      </c>
      <c r="G2540" t="s">
        <v>382</v>
      </c>
      <c r="H2540" t="s">
        <v>514</v>
      </c>
      <c r="M2540" s="2">
        <v>9350</v>
      </c>
      <c r="N2540" s="2">
        <v>10000</v>
      </c>
      <c r="O2540" s="2">
        <f>IF(Tabla1[[#This Row],[Mov]]="VNT",Tabla1[[#This Row],[Sale]]-Tabla1[[#This Row],[Cost]],-Tabla1[[#This Row],[Cost]]*Tabla1[[#This Row],[Cant]])</f>
        <v>650</v>
      </c>
      <c r="P2540" s="8">
        <f>IF(Tabla1[[#This Row],[Mov]]="VNT",-Tabla1[[#This Row],[Cant]],Tabla1[[#This Row],[Cant]])</f>
        <v>-1</v>
      </c>
      <c r="Q2540" s="8">
        <f>DAY(Tabla1[[#This Row],[Date]])</f>
        <v>31</v>
      </c>
      <c r="R2540" s="8">
        <f>MONTH(Tabla1[[#This Row],[Date]])</f>
        <v>8</v>
      </c>
      <c r="S2540" s="8">
        <f>YEAR(Tabla1[[#This Row],[Date]])</f>
        <v>2022</v>
      </c>
    </row>
    <row r="2541" spans="1:19" x14ac:dyDescent="0.2">
      <c r="A2541">
        <v>2540</v>
      </c>
      <c r="B2541" s="1">
        <v>44804</v>
      </c>
      <c r="C2541" t="s">
        <v>260</v>
      </c>
      <c r="D2541" t="s">
        <v>332</v>
      </c>
      <c r="E2541">
        <v>1</v>
      </c>
      <c r="F2541" t="s">
        <v>937</v>
      </c>
      <c r="G2541" t="s">
        <v>939</v>
      </c>
      <c r="H2541" t="s">
        <v>938</v>
      </c>
      <c r="M2541" s="2">
        <v>14000</v>
      </c>
      <c r="N2541" s="2">
        <v>18000</v>
      </c>
      <c r="O2541" s="2">
        <f>IF(Tabla1[[#This Row],[Mov]]="VNT",Tabla1[[#This Row],[Sale]]-Tabla1[[#This Row],[Cost]],-Tabla1[[#This Row],[Cost]]*Tabla1[[#This Row],[Cant]])</f>
        <v>4000</v>
      </c>
      <c r="P2541" s="8">
        <f>IF(Tabla1[[#This Row],[Mov]]="VNT",-Tabla1[[#This Row],[Cant]],Tabla1[[#This Row],[Cant]])</f>
        <v>-1</v>
      </c>
      <c r="Q2541" s="8">
        <f>DAY(Tabla1[[#This Row],[Date]])</f>
        <v>31</v>
      </c>
      <c r="R2541" s="8">
        <f>MONTH(Tabla1[[#This Row],[Date]])</f>
        <v>8</v>
      </c>
      <c r="S2541" s="8">
        <f>YEAR(Tabla1[[#This Row],[Date]])</f>
        <v>2022</v>
      </c>
    </row>
    <row r="2542" spans="1:19" x14ac:dyDescent="0.2">
      <c r="A2542">
        <v>2541</v>
      </c>
      <c r="B2542" s="1">
        <v>44804</v>
      </c>
      <c r="C2542" t="s">
        <v>260</v>
      </c>
      <c r="D2542" t="s">
        <v>332</v>
      </c>
      <c r="E2542">
        <v>1</v>
      </c>
      <c r="F2542" t="s">
        <v>214</v>
      </c>
      <c r="G2542" t="s">
        <v>374</v>
      </c>
      <c r="H2542" t="s">
        <v>1346</v>
      </c>
      <c r="M2542" s="2">
        <v>25000</v>
      </c>
      <c r="N2542" s="2">
        <v>39000</v>
      </c>
      <c r="O2542" s="2">
        <f>IF(Tabla1[[#This Row],[Mov]]="VNT",Tabla1[[#This Row],[Sale]]-Tabla1[[#This Row],[Cost]],-Tabla1[[#This Row],[Cost]]*Tabla1[[#This Row],[Cant]])</f>
        <v>14000</v>
      </c>
      <c r="P2542" s="8">
        <f>IF(Tabla1[[#This Row],[Mov]]="VNT",-Tabla1[[#This Row],[Cant]],Tabla1[[#This Row],[Cant]])</f>
        <v>-1</v>
      </c>
      <c r="Q2542" s="8">
        <f>DAY(Tabla1[[#This Row],[Date]])</f>
        <v>31</v>
      </c>
      <c r="R2542" s="8">
        <f>MONTH(Tabla1[[#This Row],[Date]])</f>
        <v>8</v>
      </c>
      <c r="S2542" s="8">
        <f>YEAR(Tabla1[[#This Row],[Date]])</f>
        <v>2022</v>
      </c>
    </row>
    <row r="2543" spans="1:19" x14ac:dyDescent="0.2">
      <c r="A2543">
        <v>2542</v>
      </c>
      <c r="B2543" s="1">
        <v>44804</v>
      </c>
      <c r="C2543" t="s">
        <v>260</v>
      </c>
      <c r="D2543" t="s">
        <v>332</v>
      </c>
      <c r="E2543">
        <v>1</v>
      </c>
      <c r="F2543" t="s">
        <v>116</v>
      </c>
      <c r="G2543" t="s">
        <v>382</v>
      </c>
      <c r="H2543" t="s">
        <v>514</v>
      </c>
      <c r="M2543" s="2">
        <v>9350</v>
      </c>
      <c r="N2543" s="2">
        <v>10000</v>
      </c>
      <c r="O2543" s="2">
        <f>IF(Tabla1[[#This Row],[Mov]]="VNT",Tabla1[[#This Row],[Sale]]-Tabla1[[#This Row],[Cost]],-Tabla1[[#This Row],[Cost]]*Tabla1[[#This Row],[Cant]])</f>
        <v>650</v>
      </c>
      <c r="P2543" s="8">
        <f>IF(Tabla1[[#This Row],[Mov]]="VNT",-Tabla1[[#This Row],[Cant]],Tabla1[[#This Row],[Cant]])</f>
        <v>-1</v>
      </c>
      <c r="Q2543" s="8">
        <f>DAY(Tabla1[[#This Row],[Date]])</f>
        <v>31</v>
      </c>
      <c r="R2543" s="8">
        <f>MONTH(Tabla1[[#This Row],[Date]])</f>
        <v>8</v>
      </c>
      <c r="S2543" s="8">
        <f>YEAR(Tabla1[[#This Row],[Date]])</f>
        <v>2022</v>
      </c>
    </row>
    <row r="2544" spans="1:19" x14ac:dyDescent="0.2">
      <c r="A2544">
        <v>2543</v>
      </c>
      <c r="B2544" s="1">
        <v>44804</v>
      </c>
      <c r="C2544" t="s">
        <v>260</v>
      </c>
      <c r="D2544" t="s">
        <v>332</v>
      </c>
      <c r="E2544">
        <v>1</v>
      </c>
      <c r="F2544" t="s">
        <v>116</v>
      </c>
      <c r="G2544" t="s">
        <v>347</v>
      </c>
      <c r="H2544" t="s">
        <v>518</v>
      </c>
      <c r="M2544" s="2">
        <v>935</v>
      </c>
      <c r="N2544" s="2">
        <v>1000</v>
      </c>
      <c r="O2544" s="2">
        <f>IF(Tabla1[[#This Row],[Mov]]="VNT",Tabla1[[#This Row],[Sale]]-Tabla1[[#This Row],[Cost]],-Tabla1[[#This Row],[Cost]]*Tabla1[[#This Row],[Cant]])</f>
        <v>65</v>
      </c>
      <c r="P2544" s="8">
        <f>IF(Tabla1[[#This Row],[Mov]]="VNT",-Tabla1[[#This Row],[Cant]],Tabla1[[#This Row],[Cant]])</f>
        <v>-1</v>
      </c>
      <c r="Q2544" s="8">
        <f>DAY(Tabla1[[#This Row],[Date]])</f>
        <v>31</v>
      </c>
      <c r="R2544" s="8">
        <f>MONTH(Tabla1[[#This Row],[Date]])</f>
        <v>8</v>
      </c>
      <c r="S2544" s="8">
        <f>YEAR(Tabla1[[#This Row],[Date]])</f>
        <v>2022</v>
      </c>
    </row>
    <row r="2545" spans="1:19" x14ac:dyDescent="0.2">
      <c r="A2545">
        <v>2544</v>
      </c>
      <c r="B2545" s="1">
        <v>44804</v>
      </c>
      <c r="C2545" t="s">
        <v>260</v>
      </c>
      <c r="D2545" t="s">
        <v>332</v>
      </c>
      <c r="E2545">
        <v>1</v>
      </c>
      <c r="F2545" t="s">
        <v>116</v>
      </c>
      <c r="G2545" t="s">
        <v>347</v>
      </c>
      <c r="H2545" t="s">
        <v>518</v>
      </c>
      <c r="M2545" s="2">
        <v>1870</v>
      </c>
      <c r="N2545" s="2">
        <v>2000</v>
      </c>
      <c r="O2545" s="2">
        <f>IF(Tabla1[[#This Row],[Mov]]="VNT",Tabla1[[#This Row],[Sale]]-Tabla1[[#This Row],[Cost]],-Tabla1[[#This Row],[Cost]]*Tabla1[[#This Row],[Cant]])</f>
        <v>130</v>
      </c>
      <c r="P2545" s="8">
        <f>IF(Tabla1[[#This Row],[Mov]]="VNT",-Tabla1[[#This Row],[Cant]],Tabla1[[#This Row],[Cant]])</f>
        <v>-1</v>
      </c>
      <c r="Q2545" s="8">
        <f>DAY(Tabla1[[#This Row],[Date]])</f>
        <v>31</v>
      </c>
      <c r="R2545" s="8">
        <f>MONTH(Tabla1[[#This Row],[Date]])</f>
        <v>8</v>
      </c>
      <c r="S2545" s="8">
        <f>YEAR(Tabla1[[#This Row],[Date]])</f>
        <v>2022</v>
      </c>
    </row>
    <row r="2546" spans="1:19" x14ac:dyDescent="0.2">
      <c r="A2546">
        <v>2545</v>
      </c>
      <c r="B2546" s="1">
        <v>44804</v>
      </c>
      <c r="C2546" t="s">
        <v>260</v>
      </c>
      <c r="D2546" t="s">
        <v>332</v>
      </c>
      <c r="E2546">
        <v>1</v>
      </c>
      <c r="F2546" t="s">
        <v>15</v>
      </c>
      <c r="G2546" t="s">
        <v>1347</v>
      </c>
      <c r="H2546" t="s">
        <v>16</v>
      </c>
      <c r="M2546" s="2">
        <v>4500</v>
      </c>
      <c r="N2546" s="2">
        <v>12000</v>
      </c>
      <c r="O2546" s="2">
        <f>IF(Tabla1[[#This Row],[Mov]]="VNT",Tabla1[[#This Row],[Sale]]-Tabla1[[#This Row],[Cost]],-Tabla1[[#This Row],[Cost]]*Tabla1[[#This Row],[Cant]])</f>
        <v>7500</v>
      </c>
      <c r="P2546" s="8">
        <f>IF(Tabla1[[#This Row],[Mov]]="VNT",-Tabla1[[#This Row],[Cant]],Tabla1[[#This Row],[Cant]])</f>
        <v>-1</v>
      </c>
      <c r="Q2546" s="8">
        <f>DAY(Tabla1[[#This Row],[Date]])</f>
        <v>31</v>
      </c>
      <c r="R2546" s="8">
        <f>MONTH(Tabla1[[#This Row],[Date]])</f>
        <v>8</v>
      </c>
      <c r="S2546" s="8">
        <f>YEAR(Tabla1[[#This Row],[Date]])</f>
        <v>2022</v>
      </c>
    </row>
    <row r="2547" spans="1:19" x14ac:dyDescent="0.2">
      <c r="A2547">
        <v>2546</v>
      </c>
      <c r="B2547" s="1">
        <v>44804</v>
      </c>
      <c r="C2547" t="s">
        <v>261</v>
      </c>
      <c r="D2547" t="s">
        <v>525</v>
      </c>
      <c r="E2547">
        <v>3</v>
      </c>
      <c r="F2547" t="s">
        <v>526</v>
      </c>
      <c r="G2547" t="s">
        <v>266</v>
      </c>
      <c r="H2547" t="s">
        <v>527</v>
      </c>
      <c r="M2547" s="2">
        <v>30000</v>
      </c>
      <c r="N2547" s="2">
        <v>45000</v>
      </c>
      <c r="O2547" s="2">
        <f>IF(Tabla1[[#This Row],[Mov]]="VNT",Tabla1[[#This Row],[Sale]]-Tabla1[[#This Row],[Cost]],-Tabla1[[#This Row],[Cost]]*Tabla1[[#This Row],[Cant]])</f>
        <v>-90000</v>
      </c>
      <c r="P2547" s="8">
        <f>IF(Tabla1[[#This Row],[Mov]]="VNT",-Tabla1[[#This Row],[Cant]],Tabla1[[#This Row],[Cant]])</f>
        <v>3</v>
      </c>
      <c r="Q2547" s="8">
        <f>DAY(Tabla1[[#This Row],[Date]])</f>
        <v>31</v>
      </c>
      <c r="R2547" s="8">
        <f>MONTH(Tabla1[[#This Row],[Date]])</f>
        <v>8</v>
      </c>
      <c r="S2547" s="8">
        <f>YEAR(Tabla1[[#This Row],[Date]])</f>
        <v>2022</v>
      </c>
    </row>
    <row r="2548" spans="1:19" x14ac:dyDescent="0.2">
      <c r="A2548">
        <v>2547</v>
      </c>
      <c r="B2548" s="1">
        <v>44804</v>
      </c>
      <c r="C2548" t="s">
        <v>260</v>
      </c>
      <c r="D2548" t="s">
        <v>332</v>
      </c>
      <c r="E2548">
        <v>1</v>
      </c>
      <c r="F2548" t="s">
        <v>116</v>
      </c>
      <c r="G2548" t="s">
        <v>347</v>
      </c>
      <c r="H2548" t="s">
        <v>519</v>
      </c>
      <c r="M2548" s="2">
        <v>935</v>
      </c>
      <c r="N2548" s="2">
        <v>1000</v>
      </c>
      <c r="O2548" s="2">
        <f>IF(Tabla1[[#This Row],[Mov]]="VNT",Tabla1[[#This Row],[Sale]]-Tabla1[[#This Row],[Cost]],-Tabla1[[#This Row],[Cost]]*Tabla1[[#This Row],[Cant]])</f>
        <v>65</v>
      </c>
      <c r="P2548" s="8">
        <f>IF(Tabla1[[#This Row],[Mov]]="VNT",-Tabla1[[#This Row],[Cant]],Tabla1[[#This Row],[Cant]])</f>
        <v>-1</v>
      </c>
      <c r="Q2548" s="8">
        <f>DAY(Tabla1[[#This Row],[Date]])</f>
        <v>31</v>
      </c>
      <c r="R2548" s="8">
        <f>MONTH(Tabla1[[#This Row],[Date]])</f>
        <v>8</v>
      </c>
      <c r="S2548" s="8">
        <f>YEAR(Tabla1[[#This Row],[Date]])</f>
        <v>2022</v>
      </c>
    </row>
    <row r="2549" spans="1:19" x14ac:dyDescent="0.2">
      <c r="A2549">
        <v>2548</v>
      </c>
      <c r="B2549" s="1">
        <v>44804</v>
      </c>
      <c r="C2549" t="s">
        <v>260</v>
      </c>
      <c r="D2549" t="s">
        <v>332</v>
      </c>
      <c r="E2549">
        <v>1</v>
      </c>
      <c r="F2549" t="s">
        <v>342</v>
      </c>
      <c r="G2549" t="s">
        <v>272</v>
      </c>
      <c r="H2549" t="s">
        <v>309</v>
      </c>
      <c r="M2549" s="2">
        <v>1000</v>
      </c>
      <c r="N2549" s="2">
        <v>10000</v>
      </c>
      <c r="O2549" s="2">
        <f>IF(Tabla1[[#This Row],[Mov]]="VNT",Tabla1[[#This Row],[Sale]]-Tabla1[[#This Row],[Cost]],-Tabla1[[#This Row],[Cost]]*Tabla1[[#This Row],[Cant]])</f>
        <v>9000</v>
      </c>
      <c r="P2549" s="8">
        <f>IF(Tabla1[[#This Row],[Mov]]="VNT",-Tabla1[[#This Row],[Cant]],Tabla1[[#This Row],[Cant]])</f>
        <v>-1</v>
      </c>
      <c r="Q2549" s="8">
        <f>DAY(Tabla1[[#This Row],[Date]])</f>
        <v>31</v>
      </c>
      <c r="R2549" s="8">
        <f>MONTH(Tabla1[[#This Row],[Date]])</f>
        <v>8</v>
      </c>
      <c r="S2549" s="8">
        <f>YEAR(Tabla1[[#This Row],[Date]])</f>
        <v>2022</v>
      </c>
    </row>
    <row r="2550" spans="1:19" x14ac:dyDescent="0.2">
      <c r="A2550">
        <v>2549</v>
      </c>
      <c r="B2550" s="1">
        <v>44804</v>
      </c>
      <c r="C2550" t="s">
        <v>260</v>
      </c>
      <c r="D2550" t="s">
        <v>332</v>
      </c>
      <c r="E2550">
        <v>1</v>
      </c>
      <c r="F2550" t="s">
        <v>532</v>
      </c>
      <c r="G2550" t="s">
        <v>670</v>
      </c>
      <c r="H2550" t="s">
        <v>925</v>
      </c>
      <c r="M2550" s="2">
        <v>35000</v>
      </c>
      <c r="N2550" s="2">
        <v>65000</v>
      </c>
      <c r="O2550" s="2">
        <f>IF(Tabla1[[#This Row],[Mov]]="VNT",Tabla1[[#This Row],[Sale]]-Tabla1[[#This Row],[Cost]],-Tabla1[[#This Row],[Cost]]*Tabla1[[#This Row],[Cant]])</f>
        <v>30000</v>
      </c>
      <c r="P2550" s="8">
        <f>IF(Tabla1[[#This Row],[Mov]]="VNT",-Tabla1[[#This Row],[Cant]],Tabla1[[#This Row],[Cant]])</f>
        <v>-1</v>
      </c>
      <c r="Q2550" s="8">
        <f>DAY(Tabla1[[#This Row],[Date]])</f>
        <v>31</v>
      </c>
      <c r="R2550" s="8">
        <f>MONTH(Tabla1[[#This Row],[Date]])</f>
        <v>8</v>
      </c>
      <c r="S2550" s="8">
        <f>YEAR(Tabla1[[#This Row],[Date]])</f>
        <v>2022</v>
      </c>
    </row>
    <row r="2551" spans="1:19" x14ac:dyDescent="0.2">
      <c r="A2551">
        <v>2550</v>
      </c>
      <c r="B2551" s="1">
        <v>44804</v>
      </c>
      <c r="C2551" t="s">
        <v>260</v>
      </c>
      <c r="D2551" t="s">
        <v>332</v>
      </c>
      <c r="E2551">
        <v>1</v>
      </c>
      <c r="F2551" t="s">
        <v>116</v>
      </c>
      <c r="G2551" t="s">
        <v>347</v>
      </c>
      <c r="H2551" t="s">
        <v>518</v>
      </c>
      <c r="M2551" s="2">
        <v>6545</v>
      </c>
      <c r="N2551" s="2">
        <v>7000</v>
      </c>
      <c r="O2551" s="2">
        <f>IF(Tabla1[[#This Row],[Mov]]="VNT",Tabla1[[#This Row],[Sale]]-Tabla1[[#This Row],[Cost]],-Tabla1[[#This Row],[Cost]]*Tabla1[[#This Row],[Cant]])</f>
        <v>455</v>
      </c>
      <c r="P2551" s="8">
        <f>IF(Tabla1[[#This Row],[Mov]]="VNT",-Tabla1[[#This Row],[Cant]],Tabla1[[#This Row],[Cant]])</f>
        <v>-1</v>
      </c>
      <c r="Q2551" s="8">
        <f>DAY(Tabla1[[#This Row],[Date]])</f>
        <v>31</v>
      </c>
      <c r="R2551" s="8">
        <f>MONTH(Tabla1[[#This Row],[Date]])</f>
        <v>8</v>
      </c>
      <c r="S2551" s="8">
        <f>YEAR(Tabla1[[#This Row],[Date]])</f>
        <v>2022</v>
      </c>
    </row>
    <row r="2552" spans="1:19" x14ac:dyDescent="0.2">
      <c r="A2552">
        <v>2551</v>
      </c>
      <c r="B2552" s="1">
        <v>44804</v>
      </c>
      <c r="C2552" t="s">
        <v>260</v>
      </c>
      <c r="D2552" t="s">
        <v>332</v>
      </c>
      <c r="E2552">
        <v>1</v>
      </c>
      <c r="F2552" t="s">
        <v>458</v>
      </c>
      <c r="G2552" t="s">
        <v>266</v>
      </c>
      <c r="H2552" t="s">
        <v>1350</v>
      </c>
      <c r="M2552" s="2">
        <v>0</v>
      </c>
      <c r="N2552" s="2">
        <v>2000</v>
      </c>
      <c r="O2552" s="2">
        <f>IF(Tabla1[[#This Row],[Mov]]="VNT",Tabla1[[#This Row],[Sale]]-Tabla1[[#This Row],[Cost]],-Tabla1[[#This Row],[Cost]]*Tabla1[[#This Row],[Cant]])</f>
        <v>2000</v>
      </c>
      <c r="P2552" s="8">
        <f>IF(Tabla1[[#This Row],[Mov]]="VNT",-Tabla1[[#This Row],[Cant]],Tabla1[[#This Row],[Cant]])</f>
        <v>-1</v>
      </c>
      <c r="Q2552" s="8">
        <f>DAY(Tabla1[[#This Row],[Date]])</f>
        <v>31</v>
      </c>
      <c r="R2552" s="8">
        <f>MONTH(Tabla1[[#This Row],[Date]])</f>
        <v>8</v>
      </c>
      <c r="S2552" s="8">
        <f>YEAR(Tabla1[[#This Row],[Date]])</f>
        <v>2022</v>
      </c>
    </row>
    <row r="2553" spans="1:19" x14ac:dyDescent="0.2">
      <c r="A2553">
        <v>2552</v>
      </c>
      <c r="B2553" s="1">
        <v>44805</v>
      </c>
      <c r="C2553" t="s">
        <v>260</v>
      </c>
      <c r="D2553" t="s">
        <v>332</v>
      </c>
      <c r="E2553">
        <v>1</v>
      </c>
      <c r="F2553" t="s">
        <v>342</v>
      </c>
      <c r="G2553" t="s">
        <v>272</v>
      </c>
      <c r="H2553" t="s">
        <v>1207</v>
      </c>
      <c r="M2553" s="2">
        <v>1000</v>
      </c>
      <c r="N2553" s="2">
        <v>10000</v>
      </c>
      <c r="O2553" s="2">
        <f>IF(Tabla1[[#This Row],[Mov]]="VNT",Tabla1[[#This Row],[Sale]]-Tabla1[[#This Row],[Cost]],-Tabla1[[#This Row],[Cost]]*Tabla1[[#This Row],[Cant]])</f>
        <v>9000</v>
      </c>
      <c r="P2553" s="8">
        <f>IF(Tabla1[[#This Row],[Mov]]="VNT",-Tabla1[[#This Row],[Cant]],Tabla1[[#This Row],[Cant]])</f>
        <v>-1</v>
      </c>
      <c r="Q2553" s="8">
        <f>DAY(Tabla1[[#This Row],[Date]])</f>
        <v>1</v>
      </c>
      <c r="R2553" s="8">
        <f>MONTH(Tabla1[[#This Row],[Date]])</f>
        <v>9</v>
      </c>
      <c r="S2553" s="8">
        <f>YEAR(Tabla1[[#This Row],[Date]])</f>
        <v>2022</v>
      </c>
    </row>
    <row r="2554" spans="1:19" x14ac:dyDescent="0.2">
      <c r="A2554">
        <v>2553</v>
      </c>
      <c r="B2554" s="1">
        <v>44805</v>
      </c>
      <c r="C2554" t="s">
        <v>260</v>
      </c>
      <c r="D2554" t="s">
        <v>332</v>
      </c>
      <c r="E2554">
        <v>1</v>
      </c>
      <c r="F2554" t="s">
        <v>458</v>
      </c>
      <c r="G2554" t="s">
        <v>272</v>
      </c>
      <c r="H2554" t="s">
        <v>551</v>
      </c>
      <c r="L2554" t="s">
        <v>1351</v>
      </c>
      <c r="M2554" s="2">
        <v>0</v>
      </c>
      <c r="N2554" s="2">
        <v>60000</v>
      </c>
      <c r="O2554" s="2">
        <f>IF(Tabla1[[#This Row],[Mov]]="VNT",Tabla1[[#This Row],[Sale]]-Tabla1[[#This Row],[Cost]],-Tabla1[[#This Row],[Cost]]*Tabla1[[#This Row],[Cant]])</f>
        <v>60000</v>
      </c>
      <c r="P2554" s="8">
        <f>IF(Tabla1[[#This Row],[Mov]]="VNT",-Tabla1[[#This Row],[Cant]],Tabla1[[#This Row],[Cant]])</f>
        <v>-1</v>
      </c>
      <c r="Q2554" s="8">
        <f>DAY(Tabla1[[#This Row],[Date]])</f>
        <v>1</v>
      </c>
      <c r="R2554" s="8">
        <f>MONTH(Tabla1[[#This Row],[Date]])</f>
        <v>9</v>
      </c>
      <c r="S2554" s="8">
        <f>YEAR(Tabla1[[#This Row],[Date]])</f>
        <v>2022</v>
      </c>
    </row>
    <row r="2555" spans="1:19" x14ac:dyDescent="0.2">
      <c r="A2555">
        <v>2554</v>
      </c>
      <c r="B2555" s="1">
        <v>44805</v>
      </c>
      <c r="C2555" t="s">
        <v>260</v>
      </c>
      <c r="D2555" t="s">
        <v>332</v>
      </c>
      <c r="E2555">
        <v>1</v>
      </c>
      <c r="F2555" t="s">
        <v>342</v>
      </c>
      <c r="G2555" t="s">
        <v>272</v>
      </c>
      <c r="H2555" t="s">
        <v>309</v>
      </c>
      <c r="M2555" s="2">
        <v>1000</v>
      </c>
      <c r="N2555" s="2">
        <v>5000</v>
      </c>
      <c r="O2555" s="2">
        <f>IF(Tabla1[[#This Row],[Mov]]="VNT",Tabla1[[#This Row],[Sale]]-Tabla1[[#This Row],[Cost]],-Tabla1[[#This Row],[Cost]]*Tabla1[[#This Row],[Cant]])</f>
        <v>4000</v>
      </c>
      <c r="P2555" s="8">
        <f>IF(Tabla1[[#This Row],[Mov]]="VNT",-Tabla1[[#This Row],[Cant]],Tabla1[[#This Row],[Cant]])</f>
        <v>-1</v>
      </c>
      <c r="Q2555" s="8">
        <f>DAY(Tabla1[[#This Row],[Date]])</f>
        <v>1</v>
      </c>
      <c r="R2555" s="8">
        <f>MONTH(Tabla1[[#This Row],[Date]])</f>
        <v>9</v>
      </c>
      <c r="S2555" s="8">
        <f>YEAR(Tabla1[[#This Row],[Date]])</f>
        <v>2022</v>
      </c>
    </row>
    <row r="2556" spans="1:19" x14ac:dyDescent="0.2">
      <c r="A2556">
        <v>2555</v>
      </c>
      <c r="B2556" s="1">
        <v>44805</v>
      </c>
      <c r="C2556" t="s">
        <v>260</v>
      </c>
      <c r="D2556" t="s">
        <v>332</v>
      </c>
      <c r="E2556">
        <v>1</v>
      </c>
      <c r="F2556" t="s">
        <v>532</v>
      </c>
      <c r="G2556" t="s">
        <v>273</v>
      </c>
      <c r="H2556" t="s">
        <v>552</v>
      </c>
      <c r="M2556" s="2">
        <v>18000</v>
      </c>
      <c r="N2556" s="2">
        <v>35000</v>
      </c>
      <c r="O2556" s="2">
        <f>IF(Tabla1[[#This Row],[Mov]]="VNT",Tabla1[[#This Row],[Sale]]-Tabla1[[#This Row],[Cost]],-Tabla1[[#This Row],[Cost]]*Tabla1[[#This Row],[Cant]])</f>
        <v>17000</v>
      </c>
      <c r="P2556" s="8">
        <f>IF(Tabla1[[#This Row],[Mov]]="VNT",-Tabla1[[#This Row],[Cant]],Tabla1[[#This Row],[Cant]])</f>
        <v>-1</v>
      </c>
      <c r="Q2556" s="8">
        <f>DAY(Tabla1[[#This Row],[Date]])</f>
        <v>1</v>
      </c>
      <c r="R2556" s="8">
        <f>MONTH(Tabla1[[#This Row],[Date]])</f>
        <v>9</v>
      </c>
      <c r="S2556" s="8">
        <f>YEAR(Tabla1[[#This Row],[Date]])</f>
        <v>2022</v>
      </c>
    </row>
    <row r="2557" spans="1:19" x14ac:dyDescent="0.2">
      <c r="A2557">
        <v>2556</v>
      </c>
      <c r="B2557" s="1">
        <v>44805</v>
      </c>
      <c r="C2557" t="s">
        <v>260</v>
      </c>
      <c r="D2557" t="s">
        <v>332</v>
      </c>
      <c r="E2557">
        <v>1</v>
      </c>
      <c r="F2557" t="s">
        <v>1352</v>
      </c>
      <c r="G2557" t="s">
        <v>1353</v>
      </c>
      <c r="H2557" t="s">
        <v>1354</v>
      </c>
      <c r="M2557" s="2">
        <v>20000</v>
      </c>
      <c r="N2557" s="2">
        <v>40000</v>
      </c>
      <c r="O2557" s="2">
        <f>IF(Tabla1[[#This Row],[Mov]]="VNT",Tabla1[[#This Row],[Sale]]-Tabla1[[#This Row],[Cost]],-Tabla1[[#This Row],[Cost]]*Tabla1[[#This Row],[Cant]])</f>
        <v>20000</v>
      </c>
      <c r="P2557" s="8">
        <f>IF(Tabla1[[#This Row],[Mov]]="VNT",-Tabla1[[#This Row],[Cant]],Tabla1[[#This Row],[Cant]])</f>
        <v>-1</v>
      </c>
      <c r="Q2557" s="8">
        <f>DAY(Tabla1[[#This Row],[Date]])</f>
        <v>1</v>
      </c>
      <c r="R2557" s="8">
        <f>MONTH(Tabla1[[#This Row],[Date]])</f>
        <v>9</v>
      </c>
      <c r="S2557" s="8">
        <f>YEAR(Tabla1[[#This Row],[Date]])</f>
        <v>2022</v>
      </c>
    </row>
    <row r="2558" spans="1:19" x14ac:dyDescent="0.2">
      <c r="A2558">
        <v>2557</v>
      </c>
      <c r="B2558" s="1">
        <v>44805</v>
      </c>
      <c r="C2558" t="s">
        <v>260</v>
      </c>
      <c r="D2558" t="s">
        <v>332</v>
      </c>
      <c r="E2558">
        <v>1</v>
      </c>
      <c r="F2558" t="s">
        <v>342</v>
      </c>
      <c r="G2558" t="s">
        <v>263</v>
      </c>
      <c r="H2558" t="s">
        <v>808</v>
      </c>
      <c r="M2558" s="2">
        <v>1000</v>
      </c>
      <c r="N2558" s="2">
        <v>10000</v>
      </c>
      <c r="O2558" s="2">
        <f>IF(Tabla1[[#This Row],[Mov]]="VNT",Tabla1[[#This Row],[Sale]]-Tabla1[[#This Row],[Cost]],-Tabla1[[#This Row],[Cost]]*Tabla1[[#This Row],[Cant]])</f>
        <v>9000</v>
      </c>
      <c r="P2558" s="8">
        <f>IF(Tabla1[[#This Row],[Mov]]="VNT",-Tabla1[[#This Row],[Cant]],Tabla1[[#This Row],[Cant]])</f>
        <v>-1</v>
      </c>
      <c r="Q2558" s="8">
        <f>DAY(Tabla1[[#This Row],[Date]])</f>
        <v>1</v>
      </c>
      <c r="R2558" s="8">
        <f>MONTH(Tabla1[[#This Row],[Date]])</f>
        <v>9</v>
      </c>
      <c r="S2558" s="8">
        <f>YEAR(Tabla1[[#This Row],[Date]])</f>
        <v>2022</v>
      </c>
    </row>
    <row r="2559" spans="1:19" x14ac:dyDescent="0.2">
      <c r="A2559">
        <v>2558</v>
      </c>
      <c r="B2559" s="1">
        <v>44805</v>
      </c>
      <c r="C2559" t="s">
        <v>260</v>
      </c>
      <c r="D2559" t="s">
        <v>332</v>
      </c>
      <c r="E2559">
        <v>1</v>
      </c>
      <c r="F2559" t="s">
        <v>48</v>
      </c>
      <c r="G2559" t="s">
        <v>790</v>
      </c>
      <c r="H2559" t="s">
        <v>189</v>
      </c>
      <c r="M2559" s="2">
        <v>70000</v>
      </c>
      <c r="N2559" s="2">
        <v>110000</v>
      </c>
      <c r="O2559" s="2">
        <f>IF(Tabla1[[#This Row],[Mov]]="VNT",Tabla1[[#This Row],[Sale]]-Tabla1[[#This Row],[Cost]],-Tabla1[[#This Row],[Cost]]*Tabla1[[#This Row],[Cant]])</f>
        <v>40000</v>
      </c>
      <c r="P2559" s="8">
        <f>IF(Tabla1[[#This Row],[Mov]]="VNT",-Tabla1[[#This Row],[Cant]],Tabla1[[#This Row],[Cant]])</f>
        <v>-1</v>
      </c>
      <c r="Q2559" s="8">
        <f>DAY(Tabla1[[#This Row],[Date]])</f>
        <v>1</v>
      </c>
      <c r="R2559" s="8">
        <f>MONTH(Tabla1[[#This Row],[Date]])</f>
        <v>9</v>
      </c>
      <c r="S2559" s="8">
        <f>YEAR(Tabla1[[#This Row],[Date]])</f>
        <v>2022</v>
      </c>
    </row>
    <row r="2560" spans="1:19" x14ac:dyDescent="0.2">
      <c r="A2560">
        <v>2559</v>
      </c>
      <c r="B2560" s="1">
        <v>44805</v>
      </c>
      <c r="C2560" t="s">
        <v>260</v>
      </c>
      <c r="D2560" t="s">
        <v>332</v>
      </c>
      <c r="E2560">
        <v>1</v>
      </c>
      <c r="F2560" t="s">
        <v>26</v>
      </c>
      <c r="G2560" t="s">
        <v>272</v>
      </c>
      <c r="H2560" t="s">
        <v>743</v>
      </c>
      <c r="M2560" s="2">
        <v>7500</v>
      </c>
      <c r="N2560" s="2">
        <v>18000</v>
      </c>
      <c r="O2560" s="2">
        <f>IF(Tabla1[[#This Row],[Mov]]="VNT",Tabla1[[#This Row],[Sale]]-Tabla1[[#This Row],[Cost]],-Tabla1[[#This Row],[Cost]]*Tabla1[[#This Row],[Cant]])</f>
        <v>10500</v>
      </c>
      <c r="P2560" s="8">
        <f>IF(Tabla1[[#This Row],[Mov]]="VNT",-Tabla1[[#This Row],[Cant]],Tabla1[[#This Row],[Cant]])</f>
        <v>-1</v>
      </c>
      <c r="Q2560" s="8">
        <f>DAY(Tabla1[[#This Row],[Date]])</f>
        <v>1</v>
      </c>
      <c r="R2560" s="8">
        <f>MONTH(Tabla1[[#This Row],[Date]])</f>
        <v>9</v>
      </c>
      <c r="S2560" s="8">
        <f>YEAR(Tabla1[[#This Row],[Date]])</f>
        <v>2022</v>
      </c>
    </row>
    <row r="2561" spans="1:19" x14ac:dyDescent="0.2">
      <c r="A2561">
        <v>2560</v>
      </c>
      <c r="B2561" s="1">
        <v>44805</v>
      </c>
      <c r="C2561" t="s">
        <v>260</v>
      </c>
      <c r="D2561" t="s">
        <v>332</v>
      </c>
      <c r="E2561">
        <v>1</v>
      </c>
      <c r="F2561" t="s">
        <v>116</v>
      </c>
      <c r="G2561" t="s">
        <v>347</v>
      </c>
      <c r="H2561" t="s">
        <v>519</v>
      </c>
      <c r="M2561" s="2">
        <v>1870</v>
      </c>
      <c r="N2561" s="2">
        <v>2000</v>
      </c>
      <c r="O2561" s="2">
        <f>IF(Tabla1[[#This Row],[Mov]]="VNT",Tabla1[[#This Row],[Sale]]-Tabla1[[#This Row],[Cost]],-Tabla1[[#This Row],[Cost]]*Tabla1[[#This Row],[Cant]])</f>
        <v>130</v>
      </c>
      <c r="P2561" s="8">
        <f>IF(Tabla1[[#This Row],[Mov]]="VNT",-Tabla1[[#This Row],[Cant]],Tabla1[[#This Row],[Cant]])</f>
        <v>-1</v>
      </c>
      <c r="Q2561" s="8">
        <f>DAY(Tabla1[[#This Row],[Date]])</f>
        <v>1</v>
      </c>
      <c r="R2561" s="8">
        <f>MONTH(Tabla1[[#This Row],[Date]])</f>
        <v>9</v>
      </c>
      <c r="S2561" s="8">
        <f>YEAR(Tabla1[[#This Row],[Date]])</f>
        <v>2022</v>
      </c>
    </row>
    <row r="2562" spans="1:19" x14ac:dyDescent="0.2">
      <c r="A2562">
        <v>2561</v>
      </c>
      <c r="B2562" s="1">
        <v>44805</v>
      </c>
      <c r="C2562" t="s">
        <v>260</v>
      </c>
      <c r="D2562" t="s">
        <v>332</v>
      </c>
      <c r="E2562">
        <v>1</v>
      </c>
      <c r="F2562" t="s">
        <v>455</v>
      </c>
      <c r="G2562" t="s">
        <v>347</v>
      </c>
      <c r="H2562" t="s">
        <v>456</v>
      </c>
      <c r="M2562" s="2">
        <v>1000</v>
      </c>
      <c r="N2562" s="2">
        <v>3000</v>
      </c>
      <c r="O2562" s="2">
        <f>IF(Tabla1[[#This Row],[Mov]]="VNT",Tabla1[[#This Row],[Sale]]-Tabla1[[#This Row],[Cost]],-Tabla1[[#This Row],[Cost]]*Tabla1[[#This Row],[Cant]])</f>
        <v>2000</v>
      </c>
      <c r="P2562" s="8">
        <f>IF(Tabla1[[#This Row],[Mov]]="VNT",-Tabla1[[#This Row],[Cant]],Tabla1[[#This Row],[Cant]])</f>
        <v>-1</v>
      </c>
      <c r="Q2562" s="8">
        <f>DAY(Tabla1[[#This Row],[Date]])</f>
        <v>1</v>
      </c>
      <c r="R2562" s="8">
        <f>MONTH(Tabla1[[#This Row],[Date]])</f>
        <v>9</v>
      </c>
      <c r="S2562" s="8">
        <f>YEAR(Tabla1[[#This Row],[Date]])</f>
        <v>2022</v>
      </c>
    </row>
    <row r="2563" spans="1:19" x14ac:dyDescent="0.2">
      <c r="A2563">
        <v>2562</v>
      </c>
      <c r="B2563" s="1">
        <v>44805</v>
      </c>
      <c r="C2563" t="s">
        <v>260</v>
      </c>
      <c r="D2563" t="s">
        <v>332</v>
      </c>
      <c r="E2563">
        <v>1</v>
      </c>
      <c r="F2563" t="s">
        <v>26</v>
      </c>
      <c r="G2563" t="s">
        <v>264</v>
      </c>
      <c r="H2563" t="s">
        <v>20</v>
      </c>
      <c r="M2563" s="2">
        <v>9500</v>
      </c>
      <c r="N2563" s="2">
        <v>20000</v>
      </c>
      <c r="O2563" s="2">
        <f>IF(Tabla1[[#This Row],[Mov]]="VNT",Tabla1[[#This Row],[Sale]]-Tabla1[[#This Row],[Cost]],-Tabla1[[#This Row],[Cost]]*Tabla1[[#This Row],[Cant]])</f>
        <v>10500</v>
      </c>
      <c r="P2563" s="8">
        <f>IF(Tabla1[[#This Row],[Mov]]="VNT",-Tabla1[[#This Row],[Cant]],Tabla1[[#This Row],[Cant]])</f>
        <v>-1</v>
      </c>
      <c r="Q2563" s="8">
        <f>DAY(Tabla1[[#This Row],[Date]])</f>
        <v>1</v>
      </c>
      <c r="R2563" s="8">
        <f>MONTH(Tabla1[[#This Row],[Date]])</f>
        <v>9</v>
      </c>
      <c r="S2563" s="8">
        <f>YEAR(Tabla1[[#This Row],[Date]])</f>
        <v>2022</v>
      </c>
    </row>
    <row r="2564" spans="1:19" x14ac:dyDescent="0.2">
      <c r="A2564">
        <v>2563</v>
      </c>
      <c r="B2564" s="1">
        <v>44805</v>
      </c>
      <c r="C2564" t="s">
        <v>260</v>
      </c>
      <c r="D2564" t="s">
        <v>332</v>
      </c>
      <c r="E2564">
        <v>1</v>
      </c>
      <c r="F2564" t="s">
        <v>891</v>
      </c>
      <c r="G2564" t="s">
        <v>272</v>
      </c>
      <c r="H2564" t="s">
        <v>252</v>
      </c>
      <c r="J2564" t="s">
        <v>1355</v>
      </c>
      <c r="M2564" s="2">
        <v>3800</v>
      </c>
      <c r="N2564" s="2">
        <v>10000</v>
      </c>
      <c r="O2564" s="2">
        <f>IF(Tabla1[[#This Row],[Mov]]="VNT",Tabla1[[#This Row],[Sale]]-Tabla1[[#This Row],[Cost]],-Tabla1[[#This Row],[Cost]]*Tabla1[[#This Row],[Cant]])</f>
        <v>6200</v>
      </c>
      <c r="P2564" s="8">
        <f>IF(Tabla1[[#This Row],[Mov]]="VNT",-Tabla1[[#This Row],[Cant]],Tabla1[[#This Row],[Cant]])</f>
        <v>-1</v>
      </c>
      <c r="Q2564" s="8">
        <f>DAY(Tabla1[[#This Row],[Date]])</f>
        <v>1</v>
      </c>
      <c r="R2564" s="8">
        <f>MONTH(Tabla1[[#This Row],[Date]])</f>
        <v>9</v>
      </c>
      <c r="S2564" s="8">
        <f>YEAR(Tabla1[[#This Row],[Date]])</f>
        <v>2022</v>
      </c>
    </row>
    <row r="2565" spans="1:19" x14ac:dyDescent="0.2">
      <c r="A2565">
        <v>2564</v>
      </c>
      <c r="B2565" s="1">
        <v>44805</v>
      </c>
      <c r="C2565" t="s">
        <v>260</v>
      </c>
      <c r="D2565" t="s">
        <v>332</v>
      </c>
      <c r="E2565">
        <v>1</v>
      </c>
      <c r="F2565" t="s">
        <v>224</v>
      </c>
      <c r="G2565" t="s">
        <v>272</v>
      </c>
      <c r="H2565" t="s">
        <v>253</v>
      </c>
      <c r="M2565" s="2">
        <v>9000</v>
      </c>
      <c r="N2565" s="2">
        <v>20000</v>
      </c>
      <c r="O2565" s="2">
        <f>IF(Tabla1[[#This Row],[Mov]]="VNT",Tabla1[[#This Row],[Sale]]-Tabla1[[#This Row],[Cost]],-Tabla1[[#This Row],[Cost]]*Tabla1[[#This Row],[Cant]])</f>
        <v>11000</v>
      </c>
      <c r="P2565" s="8">
        <f>IF(Tabla1[[#This Row],[Mov]]="VNT",-Tabla1[[#This Row],[Cant]],Tabla1[[#This Row],[Cant]])</f>
        <v>-1</v>
      </c>
      <c r="Q2565" s="8">
        <f>DAY(Tabla1[[#This Row],[Date]])</f>
        <v>1</v>
      </c>
      <c r="R2565" s="8">
        <f>MONTH(Tabla1[[#This Row],[Date]])</f>
        <v>9</v>
      </c>
      <c r="S2565" s="8">
        <f>YEAR(Tabla1[[#This Row],[Date]])</f>
        <v>2022</v>
      </c>
    </row>
    <row r="2566" spans="1:19" x14ac:dyDescent="0.2">
      <c r="A2566">
        <v>2565</v>
      </c>
      <c r="B2566" s="1">
        <v>44805</v>
      </c>
      <c r="C2566" t="s">
        <v>260</v>
      </c>
      <c r="D2566" t="s">
        <v>332</v>
      </c>
      <c r="E2566">
        <v>1</v>
      </c>
      <c r="F2566" t="s">
        <v>1138</v>
      </c>
      <c r="G2566" t="s">
        <v>266</v>
      </c>
      <c r="H2566" t="s">
        <v>1140</v>
      </c>
      <c r="M2566" s="2">
        <v>8000</v>
      </c>
      <c r="N2566" s="2">
        <v>20000</v>
      </c>
      <c r="O2566" s="2">
        <f>IF(Tabla1[[#This Row],[Mov]]="VNT",Tabla1[[#This Row],[Sale]]-Tabla1[[#This Row],[Cost]],-Tabla1[[#This Row],[Cost]]*Tabla1[[#This Row],[Cant]])</f>
        <v>12000</v>
      </c>
      <c r="P2566" s="8">
        <f>IF(Tabla1[[#This Row],[Mov]]="VNT",-Tabla1[[#This Row],[Cant]],Tabla1[[#This Row],[Cant]])</f>
        <v>-1</v>
      </c>
      <c r="Q2566" s="8">
        <f>DAY(Tabla1[[#This Row],[Date]])</f>
        <v>1</v>
      </c>
      <c r="R2566" s="8">
        <f>MONTH(Tabla1[[#This Row],[Date]])</f>
        <v>9</v>
      </c>
      <c r="S2566" s="8">
        <f>YEAR(Tabla1[[#This Row],[Date]])</f>
        <v>2022</v>
      </c>
    </row>
    <row r="2567" spans="1:19" x14ac:dyDescent="0.2">
      <c r="A2567">
        <v>2566</v>
      </c>
      <c r="B2567" s="1">
        <v>44805</v>
      </c>
      <c r="C2567" t="s">
        <v>260</v>
      </c>
      <c r="D2567" t="s">
        <v>332</v>
      </c>
      <c r="E2567">
        <v>1</v>
      </c>
      <c r="F2567" t="s">
        <v>116</v>
      </c>
      <c r="G2567" t="s">
        <v>349</v>
      </c>
      <c r="H2567" t="s">
        <v>515</v>
      </c>
      <c r="M2567" s="2">
        <v>2805</v>
      </c>
      <c r="N2567" s="2">
        <v>3000</v>
      </c>
      <c r="O2567" s="2">
        <f>IF(Tabla1[[#This Row],[Mov]]="VNT",Tabla1[[#This Row],[Sale]]-Tabla1[[#This Row],[Cost]],-Tabla1[[#This Row],[Cost]]*Tabla1[[#This Row],[Cant]])</f>
        <v>195</v>
      </c>
      <c r="P2567" s="8">
        <f>IF(Tabla1[[#This Row],[Mov]]="VNT",-Tabla1[[#This Row],[Cant]],Tabla1[[#This Row],[Cant]])</f>
        <v>-1</v>
      </c>
      <c r="Q2567" s="8">
        <f>DAY(Tabla1[[#This Row],[Date]])</f>
        <v>1</v>
      </c>
      <c r="R2567" s="8">
        <f>MONTH(Tabla1[[#This Row],[Date]])</f>
        <v>9</v>
      </c>
      <c r="S2567" s="8">
        <f>YEAR(Tabla1[[#This Row],[Date]])</f>
        <v>2022</v>
      </c>
    </row>
    <row r="2568" spans="1:19" x14ac:dyDescent="0.2">
      <c r="A2568">
        <v>2567</v>
      </c>
      <c r="B2568" s="1">
        <v>44805</v>
      </c>
      <c r="C2568" t="s">
        <v>260</v>
      </c>
      <c r="D2568" t="s">
        <v>332</v>
      </c>
      <c r="E2568">
        <v>1</v>
      </c>
      <c r="F2568" t="s">
        <v>458</v>
      </c>
      <c r="G2568" t="s">
        <v>262</v>
      </c>
      <c r="H2568" t="s">
        <v>1356</v>
      </c>
      <c r="M2568" s="2">
        <v>0</v>
      </c>
      <c r="N2568" s="2">
        <v>25000</v>
      </c>
      <c r="O2568" s="2">
        <f>IF(Tabla1[[#This Row],[Mov]]="VNT",Tabla1[[#This Row],[Sale]]-Tabla1[[#This Row],[Cost]],-Tabla1[[#This Row],[Cost]]*Tabla1[[#This Row],[Cant]])</f>
        <v>25000</v>
      </c>
      <c r="P2568" s="8">
        <f>IF(Tabla1[[#This Row],[Mov]]="VNT",-Tabla1[[#This Row],[Cant]],Tabla1[[#This Row],[Cant]])</f>
        <v>-1</v>
      </c>
      <c r="Q2568" s="8">
        <f>DAY(Tabla1[[#This Row],[Date]])</f>
        <v>1</v>
      </c>
      <c r="R2568" s="8">
        <f>MONTH(Tabla1[[#This Row],[Date]])</f>
        <v>9</v>
      </c>
      <c r="S2568" s="8">
        <f>YEAR(Tabla1[[#This Row],[Date]])</f>
        <v>2022</v>
      </c>
    </row>
    <row r="2569" spans="1:19" x14ac:dyDescent="0.2">
      <c r="A2569">
        <v>2568</v>
      </c>
      <c r="B2569" s="1">
        <v>44805</v>
      </c>
      <c r="C2569" t="s">
        <v>260</v>
      </c>
      <c r="D2569" t="s">
        <v>332</v>
      </c>
      <c r="E2569">
        <v>1</v>
      </c>
      <c r="F2569" t="s">
        <v>224</v>
      </c>
      <c r="G2569" t="s">
        <v>272</v>
      </c>
      <c r="H2569" t="s">
        <v>307</v>
      </c>
      <c r="M2569" s="2">
        <v>9000</v>
      </c>
      <c r="N2569" s="2">
        <v>20000</v>
      </c>
      <c r="O2569" s="2">
        <f>IF(Tabla1[[#This Row],[Mov]]="VNT",Tabla1[[#This Row],[Sale]]-Tabla1[[#This Row],[Cost]],-Tabla1[[#This Row],[Cost]]*Tabla1[[#This Row],[Cant]])</f>
        <v>11000</v>
      </c>
      <c r="P2569" s="8">
        <f>IF(Tabla1[[#This Row],[Mov]]="VNT",-Tabla1[[#This Row],[Cant]],Tabla1[[#This Row],[Cant]])</f>
        <v>-1</v>
      </c>
      <c r="Q2569" s="8">
        <f>DAY(Tabla1[[#This Row],[Date]])</f>
        <v>1</v>
      </c>
      <c r="R2569" s="8">
        <f>MONTH(Tabla1[[#This Row],[Date]])</f>
        <v>9</v>
      </c>
      <c r="S2569" s="8">
        <f>YEAR(Tabla1[[#This Row],[Date]])</f>
        <v>2022</v>
      </c>
    </row>
    <row r="2570" spans="1:19" x14ac:dyDescent="0.2">
      <c r="A2570">
        <v>2569</v>
      </c>
      <c r="B2570" s="1">
        <v>44805</v>
      </c>
      <c r="C2570" t="s">
        <v>260</v>
      </c>
      <c r="D2570" t="s">
        <v>332</v>
      </c>
      <c r="E2570">
        <v>1</v>
      </c>
      <c r="F2570" t="s">
        <v>26</v>
      </c>
      <c r="G2570" t="s">
        <v>272</v>
      </c>
      <c r="H2570" t="s">
        <v>1180</v>
      </c>
      <c r="M2570" s="2">
        <v>7500</v>
      </c>
      <c r="N2570" s="2">
        <v>18000</v>
      </c>
      <c r="O2570" s="2">
        <f>IF(Tabla1[[#This Row],[Mov]]="VNT",Tabla1[[#This Row],[Sale]]-Tabla1[[#This Row],[Cost]],-Tabla1[[#This Row],[Cost]]*Tabla1[[#This Row],[Cant]])</f>
        <v>10500</v>
      </c>
      <c r="P2570" s="8">
        <f>IF(Tabla1[[#This Row],[Mov]]="VNT",-Tabla1[[#This Row],[Cant]],Tabla1[[#This Row],[Cant]])</f>
        <v>-1</v>
      </c>
      <c r="Q2570" s="8">
        <f>DAY(Tabla1[[#This Row],[Date]])</f>
        <v>1</v>
      </c>
      <c r="R2570" s="8">
        <f>MONTH(Tabla1[[#This Row],[Date]])</f>
        <v>9</v>
      </c>
      <c r="S2570" s="8">
        <f>YEAR(Tabla1[[#This Row],[Date]])</f>
        <v>2022</v>
      </c>
    </row>
    <row r="2571" spans="1:19" x14ac:dyDescent="0.2">
      <c r="A2571">
        <v>2570</v>
      </c>
      <c r="B2571" s="1">
        <v>44805</v>
      </c>
      <c r="C2571" t="s">
        <v>260</v>
      </c>
      <c r="D2571" t="s">
        <v>332</v>
      </c>
      <c r="E2571">
        <v>1</v>
      </c>
      <c r="F2571" t="s">
        <v>21</v>
      </c>
      <c r="G2571" t="s">
        <v>272</v>
      </c>
      <c r="H2571" t="s">
        <v>24</v>
      </c>
      <c r="M2571" s="2">
        <v>3500</v>
      </c>
      <c r="N2571" s="2">
        <v>12000</v>
      </c>
      <c r="O2571" s="2">
        <f>IF(Tabla1[[#This Row],[Mov]]="VNT",Tabla1[[#This Row],[Sale]]-Tabla1[[#This Row],[Cost]],-Tabla1[[#This Row],[Cost]]*Tabla1[[#This Row],[Cant]])</f>
        <v>8500</v>
      </c>
      <c r="P2571" s="8">
        <f>IF(Tabla1[[#This Row],[Mov]]="VNT",-Tabla1[[#This Row],[Cant]],Tabla1[[#This Row],[Cant]])</f>
        <v>-1</v>
      </c>
      <c r="Q2571" s="8">
        <f>DAY(Tabla1[[#This Row],[Date]])</f>
        <v>1</v>
      </c>
      <c r="R2571" s="8">
        <f>MONTH(Tabla1[[#This Row],[Date]])</f>
        <v>9</v>
      </c>
      <c r="S2571" s="8">
        <f>YEAR(Tabla1[[#This Row],[Date]])</f>
        <v>2022</v>
      </c>
    </row>
    <row r="2572" spans="1:19" x14ac:dyDescent="0.2">
      <c r="A2572">
        <v>2571</v>
      </c>
      <c r="B2572" s="1">
        <v>44805</v>
      </c>
      <c r="C2572" t="s">
        <v>260</v>
      </c>
      <c r="D2572" t="s">
        <v>332</v>
      </c>
      <c r="E2572">
        <v>1</v>
      </c>
      <c r="F2572" t="s">
        <v>116</v>
      </c>
      <c r="G2572" t="s">
        <v>347</v>
      </c>
      <c r="H2572" t="s">
        <v>518</v>
      </c>
      <c r="M2572" s="2">
        <v>9350</v>
      </c>
      <c r="N2572" s="2">
        <v>10000</v>
      </c>
      <c r="O2572" s="2">
        <f>IF(Tabla1[[#This Row],[Mov]]="VNT",Tabla1[[#This Row],[Sale]]-Tabla1[[#This Row],[Cost]],-Tabla1[[#This Row],[Cost]]*Tabla1[[#This Row],[Cant]])</f>
        <v>650</v>
      </c>
      <c r="P2572" s="8">
        <f>IF(Tabla1[[#This Row],[Mov]]="VNT",-Tabla1[[#This Row],[Cant]],Tabla1[[#This Row],[Cant]])</f>
        <v>-1</v>
      </c>
      <c r="Q2572" s="8">
        <f>DAY(Tabla1[[#This Row],[Date]])</f>
        <v>1</v>
      </c>
      <c r="R2572" s="8">
        <f>MONTH(Tabla1[[#This Row],[Date]])</f>
        <v>9</v>
      </c>
      <c r="S2572" s="8">
        <f>YEAR(Tabla1[[#This Row],[Date]])</f>
        <v>2022</v>
      </c>
    </row>
    <row r="2573" spans="1:19" x14ac:dyDescent="0.2">
      <c r="A2573">
        <v>2572</v>
      </c>
      <c r="B2573" s="1">
        <v>44805</v>
      </c>
      <c r="C2573" t="s">
        <v>260</v>
      </c>
      <c r="D2573" t="s">
        <v>332</v>
      </c>
      <c r="E2573">
        <v>1</v>
      </c>
      <c r="F2573" t="s">
        <v>26</v>
      </c>
      <c r="G2573" t="s">
        <v>262</v>
      </c>
      <c r="H2573" t="s">
        <v>29</v>
      </c>
      <c r="I2573" t="s">
        <v>16</v>
      </c>
      <c r="J2573" t="s">
        <v>25</v>
      </c>
      <c r="K2573" t="s">
        <v>18</v>
      </c>
      <c r="L2573" t="s">
        <v>52</v>
      </c>
      <c r="M2573" s="2">
        <v>8000</v>
      </c>
      <c r="N2573" s="2">
        <v>18000</v>
      </c>
      <c r="O2573" s="2">
        <f>IF(Tabla1[[#This Row],[Mov]]="VNT",Tabla1[[#This Row],[Sale]]-Tabla1[[#This Row],[Cost]],-Tabla1[[#This Row],[Cost]]*Tabla1[[#This Row],[Cant]])</f>
        <v>10000</v>
      </c>
      <c r="P2573" s="8">
        <f>IF(Tabla1[[#This Row],[Mov]]="VNT",-Tabla1[[#This Row],[Cant]],Tabla1[[#This Row],[Cant]])</f>
        <v>-1</v>
      </c>
      <c r="Q2573" s="8">
        <f>DAY(Tabla1[[#This Row],[Date]])</f>
        <v>1</v>
      </c>
      <c r="R2573" s="8">
        <f>MONTH(Tabla1[[#This Row],[Date]])</f>
        <v>9</v>
      </c>
      <c r="S2573" s="8">
        <f>YEAR(Tabla1[[#This Row],[Date]])</f>
        <v>2022</v>
      </c>
    </row>
    <row r="2574" spans="1:19" x14ac:dyDescent="0.2">
      <c r="A2574">
        <v>2573</v>
      </c>
      <c r="B2574" s="1">
        <v>44805</v>
      </c>
      <c r="C2574" t="s">
        <v>260</v>
      </c>
      <c r="D2574" t="s">
        <v>332</v>
      </c>
      <c r="E2574">
        <v>1</v>
      </c>
      <c r="F2574" t="s">
        <v>458</v>
      </c>
      <c r="G2574" t="s">
        <v>272</v>
      </c>
      <c r="H2574" t="s">
        <v>1357</v>
      </c>
      <c r="M2574" s="2">
        <v>12000</v>
      </c>
      <c r="N2574" s="2">
        <v>30000</v>
      </c>
      <c r="O2574" s="2">
        <f>IF(Tabla1[[#This Row],[Mov]]="VNT",Tabla1[[#This Row],[Sale]]-Tabla1[[#This Row],[Cost]],-Tabla1[[#This Row],[Cost]]*Tabla1[[#This Row],[Cant]])</f>
        <v>18000</v>
      </c>
      <c r="P2574" s="8">
        <f>IF(Tabla1[[#This Row],[Mov]]="VNT",-Tabla1[[#This Row],[Cant]],Tabla1[[#This Row],[Cant]])</f>
        <v>-1</v>
      </c>
      <c r="Q2574" s="8">
        <f>DAY(Tabla1[[#This Row],[Date]])</f>
        <v>1</v>
      </c>
      <c r="R2574" s="8">
        <f>MONTH(Tabla1[[#This Row],[Date]])</f>
        <v>9</v>
      </c>
      <c r="S2574" s="8">
        <f>YEAR(Tabla1[[#This Row],[Date]])</f>
        <v>2022</v>
      </c>
    </row>
    <row r="2575" spans="1:19" x14ac:dyDescent="0.2">
      <c r="A2575">
        <v>2574</v>
      </c>
      <c r="B2575" s="1">
        <v>44805</v>
      </c>
      <c r="C2575" t="s">
        <v>260</v>
      </c>
      <c r="D2575" t="s">
        <v>332</v>
      </c>
      <c r="E2575">
        <v>1</v>
      </c>
      <c r="F2575" t="s">
        <v>365</v>
      </c>
      <c r="G2575" t="s">
        <v>943</v>
      </c>
      <c r="H2575" t="s">
        <v>1358</v>
      </c>
      <c r="M2575" s="2">
        <v>4000</v>
      </c>
      <c r="N2575" s="2">
        <v>8000</v>
      </c>
      <c r="O2575" s="2">
        <f>IF(Tabla1[[#This Row],[Mov]]="VNT",Tabla1[[#This Row],[Sale]]-Tabla1[[#This Row],[Cost]],-Tabla1[[#This Row],[Cost]]*Tabla1[[#This Row],[Cant]])</f>
        <v>4000</v>
      </c>
      <c r="P2575" s="8">
        <f>IF(Tabla1[[#This Row],[Mov]]="VNT",-Tabla1[[#This Row],[Cant]],Tabla1[[#This Row],[Cant]])</f>
        <v>-1</v>
      </c>
      <c r="Q2575" s="8">
        <f>DAY(Tabla1[[#This Row],[Date]])</f>
        <v>1</v>
      </c>
      <c r="R2575" s="8">
        <f>MONTH(Tabla1[[#This Row],[Date]])</f>
        <v>9</v>
      </c>
      <c r="S2575" s="8">
        <f>YEAR(Tabla1[[#This Row],[Date]])</f>
        <v>2022</v>
      </c>
    </row>
    <row r="2576" spans="1:19" x14ac:dyDescent="0.2">
      <c r="A2576">
        <v>2575</v>
      </c>
      <c r="B2576" s="1">
        <v>44805</v>
      </c>
      <c r="C2576" t="s">
        <v>260</v>
      </c>
      <c r="D2576" t="s">
        <v>332</v>
      </c>
      <c r="E2576">
        <v>1</v>
      </c>
      <c r="F2576" t="s">
        <v>365</v>
      </c>
      <c r="G2576" t="s">
        <v>943</v>
      </c>
      <c r="H2576" t="s">
        <v>1359</v>
      </c>
      <c r="M2576" s="2">
        <v>4000</v>
      </c>
      <c r="N2576" s="2">
        <v>8000</v>
      </c>
      <c r="O2576" s="2">
        <f>IF(Tabla1[[#This Row],[Mov]]="VNT",Tabla1[[#This Row],[Sale]]-Tabla1[[#This Row],[Cost]],-Tabla1[[#This Row],[Cost]]*Tabla1[[#This Row],[Cant]])</f>
        <v>4000</v>
      </c>
      <c r="P2576" s="8">
        <f>IF(Tabla1[[#This Row],[Mov]]="VNT",-Tabla1[[#This Row],[Cant]],Tabla1[[#This Row],[Cant]])</f>
        <v>-1</v>
      </c>
      <c r="Q2576" s="8">
        <f>DAY(Tabla1[[#This Row],[Date]])</f>
        <v>1</v>
      </c>
      <c r="R2576" s="8">
        <f>MONTH(Tabla1[[#This Row],[Date]])</f>
        <v>9</v>
      </c>
      <c r="S2576" s="8">
        <f>YEAR(Tabla1[[#This Row],[Date]])</f>
        <v>2022</v>
      </c>
    </row>
    <row r="2577" spans="1:19" x14ac:dyDescent="0.2">
      <c r="A2577">
        <v>2576</v>
      </c>
      <c r="B2577" s="1">
        <v>44805</v>
      </c>
      <c r="C2577" t="s">
        <v>260</v>
      </c>
      <c r="D2577" t="s">
        <v>332</v>
      </c>
      <c r="E2577">
        <v>1</v>
      </c>
      <c r="F2577" t="s">
        <v>116</v>
      </c>
      <c r="G2577" t="s">
        <v>347</v>
      </c>
      <c r="H2577" t="s">
        <v>518</v>
      </c>
      <c r="M2577" s="2">
        <v>2805</v>
      </c>
      <c r="N2577" s="2">
        <v>3000</v>
      </c>
      <c r="O2577" s="2">
        <f>IF(Tabla1[[#This Row],[Mov]]="VNT",Tabla1[[#This Row],[Sale]]-Tabla1[[#This Row],[Cost]],-Tabla1[[#This Row],[Cost]]*Tabla1[[#This Row],[Cant]])</f>
        <v>195</v>
      </c>
      <c r="P2577" s="8">
        <f>IF(Tabla1[[#This Row],[Mov]]="VNT",-Tabla1[[#This Row],[Cant]],Tabla1[[#This Row],[Cant]])</f>
        <v>-1</v>
      </c>
      <c r="Q2577" s="8">
        <f>DAY(Tabla1[[#This Row],[Date]])</f>
        <v>1</v>
      </c>
      <c r="R2577" s="8">
        <f>MONTH(Tabla1[[#This Row],[Date]])</f>
        <v>9</v>
      </c>
      <c r="S2577" s="8">
        <f>YEAR(Tabla1[[#This Row],[Date]])</f>
        <v>2022</v>
      </c>
    </row>
    <row r="2578" spans="1:19" x14ac:dyDescent="0.2">
      <c r="A2578">
        <v>2577</v>
      </c>
      <c r="B2578" s="1">
        <v>44806</v>
      </c>
      <c r="C2578" t="s">
        <v>260</v>
      </c>
      <c r="D2578" t="s">
        <v>332</v>
      </c>
      <c r="E2578">
        <v>1</v>
      </c>
      <c r="F2578" t="s">
        <v>15</v>
      </c>
      <c r="G2578" t="s">
        <v>273</v>
      </c>
      <c r="H2578" t="s">
        <v>236</v>
      </c>
      <c r="M2578" s="2">
        <v>3000</v>
      </c>
      <c r="N2578" s="2">
        <v>8000</v>
      </c>
      <c r="O2578" s="2">
        <f>IF(Tabla1[[#This Row],[Mov]]="VNT",Tabla1[[#This Row],[Sale]]-Tabla1[[#This Row],[Cost]],-Tabla1[[#This Row],[Cost]]*Tabla1[[#This Row],[Cant]])</f>
        <v>5000</v>
      </c>
      <c r="P2578" s="8">
        <f>IF(Tabla1[[#This Row],[Mov]]="VNT",-Tabla1[[#This Row],[Cant]],Tabla1[[#This Row],[Cant]])</f>
        <v>-1</v>
      </c>
      <c r="Q2578" s="8">
        <f>DAY(Tabla1[[#This Row],[Date]])</f>
        <v>2</v>
      </c>
      <c r="R2578" s="8">
        <f>MONTH(Tabla1[[#This Row],[Date]])</f>
        <v>9</v>
      </c>
      <c r="S2578" s="8">
        <f>YEAR(Tabla1[[#This Row],[Date]])</f>
        <v>2022</v>
      </c>
    </row>
    <row r="2579" spans="1:19" x14ac:dyDescent="0.2">
      <c r="A2579">
        <v>2578</v>
      </c>
      <c r="B2579" s="1">
        <v>44806</v>
      </c>
      <c r="C2579" t="s">
        <v>260</v>
      </c>
      <c r="D2579" t="s">
        <v>332</v>
      </c>
      <c r="E2579">
        <v>1</v>
      </c>
      <c r="F2579" t="s">
        <v>458</v>
      </c>
      <c r="G2579" t="s">
        <v>272</v>
      </c>
      <c r="H2579" t="s">
        <v>1254</v>
      </c>
      <c r="L2579" t="s">
        <v>1351</v>
      </c>
      <c r="M2579" s="2">
        <v>0</v>
      </c>
      <c r="N2579" s="2">
        <v>65000</v>
      </c>
      <c r="O2579" s="2">
        <f>IF(Tabla1[[#This Row],[Mov]]="VNT",Tabla1[[#This Row],[Sale]]-Tabla1[[#This Row],[Cost]],-Tabla1[[#This Row],[Cost]]*Tabla1[[#This Row],[Cant]])</f>
        <v>65000</v>
      </c>
      <c r="P2579" s="8">
        <f>IF(Tabla1[[#This Row],[Mov]]="VNT",-Tabla1[[#This Row],[Cant]],Tabla1[[#This Row],[Cant]])</f>
        <v>-1</v>
      </c>
      <c r="Q2579" s="8">
        <f>DAY(Tabla1[[#This Row],[Date]])</f>
        <v>2</v>
      </c>
      <c r="R2579" s="8">
        <f>MONTH(Tabla1[[#This Row],[Date]])</f>
        <v>9</v>
      </c>
      <c r="S2579" s="8">
        <f>YEAR(Tabla1[[#This Row],[Date]])</f>
        <v>2022</v>
      </c>
    </row>
    <row r="2580" spans="1:19" x14ac:dyDescent="0.2">
      <c r="A2580">
        <v>2579</v>
      </c>
      <c r="B2580" s="1">
        <v>44806</v>
      </c>
      <c r="C2580" t="s">
        <v>260</v>
      </c>
      <c r="D2580" t="s">
        <v>332</v>
      </c>
      <c r="E2580">
        <v>1</v>
      </c>
      <c r="F2580" t="s">
        <v>116</v>
      </c>
      <c r="G2580" t="s">
        <v>347</v>
      </c>
      <c r="H2580" t="s">
        <v>519</v>
      </c>
      <c r="M2580" s="2">
        <v>4675</v>
      </c>
      <c r="N2580" s="2">
        <v>5000</v>
      </c>
      <c r="O2580" s="2">
        <f>IF(Tabla1[[#This Row],[Mov]]="VNT",Tabla1[[#This Row],[Sale]]-Tabla1[[#This Row],[Cost]],-Tabla1[[#This Row],[Cost]]*Tabla1[[#This Row],[Cant]])</f>
        <v>325</v>
      </c>
      <c r="P2580" s="8">
        <f>IF(Tabla1[[#This Row],[Mov]]="VNT",-Tabla1[[#This Row],[Cant]],Tabla1[[#This Row],[Cant]])</f>
        <v>-1</v>
      </c>
      <c r="Q2580" s="8">
        <f>DAY(Tabla1[[#This Row],[Date]])</f>
        <v>2</v>
      </c>
      <c r="R2580" s="8">
        <f>MONTH(Tabla1[[#This Row],[Date]])</f>
        <v>9</v>
      </c>
      <c r="S2580" s="8">
        <f>YEAR(Tabla1[[#This Row],[Date]])</f>
        <v>2022</v>
      </c>
    </row>
    <row r="2581" spans="1:19" x14ac:dyDescent="0.2">
      <c r="A2581">
        <v>2580</v>
      </c>
      <c r="B2581" s="1">
        <v>44806</v>
      </c>
      <c r="C2581" t="s">
        <v>260</v>
      </c>
      <c r="D2581" t="s">
        <v>332</v>
      </c>
      <c r="E2581">
        <v>1</v>
      </c>
      <c r="F2581" t="s">
        <v>458</v>
      </c>
      <c r="G2581" t="s">
        <v>263</v>
      </c>
      <c r="H2581" t="s">
        <v>1360</v>
      </c>
      <c r="I2581" t="s">
        <v>20</v>
      </c>
      <c r="M2581" s="2">
        <v>0</v>
      </c>
      <c r="N2581" s="2">
        <v>20000</v>
      </c>
      <c r="O2581" s="2">
        <f>IF(Tabla1[[#This Row],[Mov]]="VNT",Tabla1[[#This Row],[Sale]]-Tabla1[[#This Row],[Cost]],-Tabla1[[#This Row],[Cost]]*Tabla1[[#This Row],[Cant]])</f>
        <v>20000</v>
      </c>
      <c r="P2581" s="8">
        <f>IF(Tabla1[[#This Row],[Mov]]="VNT",-Tabla1[[#This Row],[Cant]],Tabla1[[#This Row],[Cant]])</f>
        <v>-1</v>
      </c>
      <c r="Q2581" s="8">
        <f>DAY(Tabla1[[#This Row],[Date]])</f>
        <v>2</v>
      </c>
      <c r="R2581" s="8">
        <f>MONTH(Tabla1[[#This Row],[Date]])</f>
        <v>9</v>
      </c>
      <c r="S2581" s="8">
        <f>YEAR(Tabla1[[#This Row],[Date]])</f>
        <v>2022</v>
      </c>
    </row>
    <row r="2582" spans="1:19" x14ac:dyDescent="0.2">
      <c r="A2582">
        <v>2581</v>
      </c>
      <c r="B2582" s="1">
        <v>44806</v>
      </c>
      <c r="C2582" t="s">
        <v>260</v>
      </c>
      <c r="D2582" t="s">
        <v>332</v>
      </c>
      <c r="E2582">
        <v>1</v>
      </c>
      <c r="F2582" t="s">
        <v>198</v>
      </c>
      <c r="G2582" t="s">
        <v>266</v>
      </c>
      <c r="H2582" t="s">
        <v>199</v>
      </c>
      <c r="M2582" s="2">
        <v>7000</v>
      </c>
      <c r="N2582" s="2">
        <v>15000</v>
      </c>
      <c r="O2582" s="2">
        <f>IF(Tabla1[[#This Row],[Mov]]="VNT",Tabla1[[#This Row],[Sale]]-Tabla1[[#This Row],[Cost]],-Tabla1[[#This Row],[Cost]]*Tabla1[[#This Row],[Cant]])</f>
        <v>8000</v>
      </c>
      <c r="P2582" s="8">
        <f>IF(Tabla1[[#This Row],[Mov]]="VNT",-Tabla1[[#This Row],[Cant]],Tabla1[[#This Row],[Cant]])</f>
        <v>-1</v>
      </c>
      <c r="Q2582" s="8">
        <f>DAY(Tabla1[[#This Row],[Date]])</f>
        <v>2</v>
      </c>
      <c r="R2582" s="8">
        <f>MONTH(Tabla1[[#This Row],[Date]])</f>
        <v>9</v>
      </c>
      <c r="S2582" s="8">
        <f>YEAR(Tabla1[[#This Row],[Date]])</f>
        <v>2022</v>
      </c>
    </row>
    <row r="2583" spans="1:19" x14ac:dyDescent="0.2">
      <c r="A2583">
        <v>2582</v>
      </c>
      <c r="B2583" s="1">
        <v>44806</v>
      </c>
      <c r="C2583" t="s">
        <v>260</v>
      </c>
      <c r="D2583" t="s">
        <v>332</v>
      </c>
      <c r="E2583">
        <v>1</v>
      </c>
      <c r="F2583" t="s">
        <v>365</v>
      </c>
      <c r="G2583" t="s">
        <v>943</v>
      </c>
      <c r="H2583" t="s">
        <v>1361</v>
      </c>
      <c r="M2583" s="2">
        <v>4000</v>
      </c>
      <c r="N2583" s="2">
        <v>8000</v>
      </c>
      <c r="O2583" s="2">
        <f>IF(Tabla1[[#This Row],[Mov]]="VNT",Tabla1[[#This Row],[Sale]]-Tabla1[[#This Row],[Cost]],-Tabla1[[#This Row],[Cost]]*Tabla1[[#This Row],[Cant]])</f>
        <v>4000</v>
      </c>
      <c r="P2583" s="8">
        <f>IF(Tabla1[[#This Row],[Mov]]="VNT",-Tabla1[[#This Row],[Cant]],Tabla1[[#This Row],[Cant]])</f>
        <v>-1</v>
      </c>
      <c r="Q2583" s="8">
        <f>DAY(Tabla1[[#This Row],[Date]])</f>
        <v>2</v>
      </c>
      <c r="R2583" s="8">
        <f>MONTH(Tabla1[[#This Row],[Date]])</f>
        <v>9</v>
      </c>
      <c r="S2583" s="8">
        <f>YEAR(Tabla1[[#This Row],[Date]])</f>
        <v>2022</v>
      </c>
    </row>
    <row r="2584" spans="1:19" x14ac:dyDescent="0.2">
      <c r="A2584">
        <v>2583</v>
      </c>
      <c r="B2584" s="1">
        <v>44806</v>
      </c>
      <c r="C2584" t="s">
        <v>260</v>
      </c>
      <c r="D2584" t="s">
        <v>332</v>
      </c>
      <c r="E2584">
        <v>1</v>
      </c>
      <c r="F2584" t="s">
        <v>891</v>
      </c>
      <c r="G2584" t="s">
        <v>272</v>
      </c>
      <c r="H2584" t="s">
        <v>252</v>
      </c>
      <c r="M2584" s="2">
        <v>3800</v>
      </c>
      <c r="N2584" s="2">
        <v>12000</v>
      </c>
      <c r="O2584" s="2">
        <f>IF(Tabla1[[#This Row],[Mov]]="VNT",Tabla1[[#This Row],[Sale]]-Tabla1[[#This Row],[Cost]],-Tabla1[[#This Row],[Cost]]*Tabla1[[#This Row],[Cant]])</f>
        <v>8200</v>
      </c>
      <c r="P2584" s="8">
        <f>IF(Tabla1[[#This Row],[Mov]]="VNT",-Tabla1[[#This Row],[Cant]],Tabla1[[#This Row],[Cant]])</f>
        <v>-1</v>
      </c>
      <c r="Q2584" s="8">
        <f>DAY(Tabla1[[#This Row],[Date]])</f>
        <v>2</v>
      </c>
      <c r="R2584" s="8">
        <f>MONTH(Tabla1[[#This Row],[Date]])</f>
        <v>9</v>
      </c>
      <c r="S2584" s="8">
        <f>YEAR(Tabla1[[#This Row],[Date]])</f>
        <v>2022</v>
      </c>
    </row>
    <row r="2585" spans="1:19" x14ac:dyDescent="0.2">
      <c r="A2585">
        <v>2584</v>
      </c>
      <c r="B2585" s="1">
        <v>44806</v>
      </c>
      <c r="C2585" t="s">
        <v>260</v>
      </c>
      <c r="D2585" t="s">
        <v>332</v>
      </c>
      <c r="E2585">
        <v>1</v>
      </c>
      <c r="F2585" t="s">
        <v>455</v>
      </c>
      <c r="G2585" t="s">
        <v>347</v>
      </c>
      <c r="H2585" t="s">
        <v>456</v>
      </c>
      <c r="M2585" s="2">
        <v>1000</v>
      </c>
      <c r="N2585" s="2">
        <v>3000</v>
      </c>
      <c r="O2585" s="2">
        <f>IF(Tabla1[[#This Row],[Mov]]="VNT",Tabla1[[#This Row],[Sale]]-Tabla1[[#This Row],[Cost]],-Tabla1[[#This Row],[Cost]]*Tabla1[[#This Row],[Cant]])</f>
        <v>2000</v>
      </c>
      <c r="P2585" s="8">
        <f>IF(Tabla1[[#This Row],[Mov]]="VNT",-Tabla1[[#This Row],[Cant]],Tabla1[[#This Row],[Cant]])</f>
        <v>-1</v>
      </c>
      <c r="Q2585" s="8">
        <f>DAY(Tabla1[[#This Row],[Date]])</f>
        <v>2</v>
      </c>
      <c r="R2585" s="8">
        <f>MONTH(Tabla1[[#This Row],[Date]])</f>
        <v>9</v>
      </c>
      <c r="S2585" s="8">
        <f>YEAR(Tabla1[[#This Row],[Date]])</f>
        <v>2022</v>
      </c>
    </row>
    <row r="2586" spans="1:19" x14ac:dyDescent="0.2">
      <c r="A2586">
        <v>2585</v>
      </c>
      <c r="B2586" s="1">
        <v>44806</v>
      </c>
      <c r="C2586" t="s">
        <v>260</v>
      </c>
      <c r="D2586" t="s">
        <v>332</v>
      </c>
      <c r="E2586">
        <v>1</v>
      </c>
      <c r="F2586" t="s">
        <v>116</v>
      </c>
      <c r="G2586" t="s">
        <v>347</v>
      </c>
      <c r="H2586" t="s">
        <v>518</v>
      </c>
      <c r="M2586" s="2">
        <v>6545</v>
      </c>
      <c r="N2586" s="2">
        <v>7000</v>
      </c>
      <c r="O2586" s="2">
        <f>IF(Tabla1[[#This Row],[Mov]]="VNT",Tabla1[[#This Row],[Sale]]-Tabla1[[#This Row],[Cost]],-Tabla1[[#This Row],[Cost]]*Tabla1[[#This Row],[Cant]])</f>
        <v>455</v>
      </c>
      <c r="P2586" s="8">
        <f>IF(Tabla1[[#This Row],[Mov]]="VNT",-Tabla1[[#This Row],[Cant]],Tabla1[[#This Row],[Cant]])</f>
        <v>-1</v>
      </c>
      <c r="Q2586" s="8">
        <f>DAY(Tabla1[[#This Row],[Date]])</f>
        <v>2</v>
      </c>
      <c r="R2586" s="8">
        <f>MONTH(Tabla1[[#This Row],[Date]])</f>
        <v>9</v>
      </c>
      <c r="S2586" s="8">
        <f>YEAR(Tabla1[[#This Row],[Date]])</f>
        <v>2022</v>
      </c>
    </row>
    <row r="2587" spans="1:19" x14ac:dyDescent="0.2">
      <c r="A2587">
        <v>2586</v>
      </c>
      <c r="B2587" s="1">
        <v>44806</v>
      </c>
      <c r="C2587" t="s">
        <v>260</v>
      </c>
      <c r="D2587" t="s">
        <v>332</v>
      </c>
      <c r="E2587">
        <v>1</v>
      </c>
      <c r="F2587" t="s">
        <v>458</v>
      </c>
      <c r="G2587" t="s">
        <v>272</v>
      </c>
      <c r="H2587" t="s">
        <v>1075</v>
      </c>
      <c r="M2587" s="2">
        <v>0</v>
      </c>
      <c r="N2587" s="2">
        <v>2000</v>
      </c>
      <c r="O2587" s="2">
        <f>IF(Tabla1[[#This Row],[Mov]]="VNT",Tabla1[[#This Row],[Sale]]-Tabla1[[#This Row],[Cost]],-Tabla1[[#This Row],[Cost]]*Tabla1[[#This Row],[Cant]])</f>
        <v>2000</v>
      </c>
      <c r="P2587" s="8">
        <f>IF(Tabla1[[#This Row],[Mov]]="VNT",-Tabla1[[#This Row],[Cant]],Tabla1[[#This Row],[Cant]])</f>
        <v>-1</v>
      </c>
      <c r="Q2587" s="8">
        <f>DAY(Tabla1[[#This Row],[Date]])</f>
        <v>2</v>
      </c>
      <c r="R2587" s="8">
        <f>MONTH(Tabla1[[#This Row],[Date]])</f>
        <v>9</v>
      </c>
      <c r="S2587" s="8">
        <f>YEAR(Tabla1[[#This Row],[Date]])</f>
        <v>2022</v>
      </c>
    </row>
    <row r="2588" spans="1:19" x14ac:dyDescent="0.2">
      <c r="A2588">
        <v>2587</v>
      </c>
      <c r="B2588" s="1">
        <v>44806</v>
      </c>
      <c r="C2588" t="s">
        <v>260</v>
      </c>
      <c r="D2588" t="s">
        <v>332</v>
      </c>
      <c r="E2588">
        <v>1</v>
      </c>
      <c r="F2588" t="s">
        <v>365</v>
      </c>
      <c r="G2588" t="s">
        <v>943</v>
      </c>
      <c r="H2588" t="s">
        <v>1362</v>
      </c>
      <c r="M2588" s="2">
        <v>4000</v>
      </c>
      <c r="N2588" s="2">
        <v>8000</v>
      </c>
      <c r="O2588" s="2">
        <f>IF(Tabla1[[#This Row],[Mov]]="VNT",Tabla1[[#This Row],[Sale]]-Tabla1[[#This Row],[Cost]],-Tabla1[[#This Row],[Cost]]*Tabla1[[#This Row],[Cant]])</f>
        <v>4000</v>
      </c>
      <c r="P2588" s="8">
        <f>IF(Tabla1[[#This Row],[Mov]]="VNT",-Tabla1[[#This Row],[Cant]],Tabla1[[#This Row],[Cant]])</f>
        <v>-1</v>
      </c>
      <c r="Q2588" s="8">
        <f>DAY(Tabla1[[#This Row],[Date]])</f>
        <v>2</v>
      </c>
      <c r="R2588" s="8">
        <f>MONTH(Tabla1[[#This Row],[Date]])</f>
        <v>9</v>
      </c>
      <c r="S2588" s="8">
        <f>YEAR(Tabla1[[#This Row],[Date]])</f>
        <v>2022</v>
      </c>
    </row>
    <row r="2589" spans="1:19" x14ac:dyDescent="0.2">
      <c r="A2589">
        <v>2588</v>
      </c>
      <c r="B2589" s="1">
        <v>44806</v>
      </c>
      <c r="C2589" t="s">
        <v>260</v>
      </c>
      <c r="D2589" t="s">
        <v>332</v>
      </c>
      <c r="E2589">
        <v>1</v>
      </c>
      <c r="F2589" t="s">
        <v>365</v>
      </c>
      <c r="G2589" t="s">
        <v>943</v>
      </c>
      <c r="H2589" t="s">
        <v>1362</v>
      </c>
      <c r="M2589" s="2">
        <v>4000</v>
      </c>
      <c r="N2589" s="2">
        <v>8000</v>
      </c>
      <c r="O2589" s="2">
        <f>IF(Tabla1[[#This Row],[Mov]]="VNT",Tabla1[[#This Row],[Sale]]-Tabla1[[#This Row],[Cost]],-Tabla1[[#This Row],[Cost]]*Tabla1[[#This Row],[Cant]])</f>
        <v>4000</v>
      </c>
      <c r="P2589" s="8">
        <f>IF(Tabla1[[#This Row],[Mov]]="VNT",-Tabla1[[#This Row],[Cant]],Tabla1[[#This Row],[Cant]])</f>
        <v>-1</v>
      </c>
      <c r="Q2589" s="8">
        <f>DAY(Tabla1[[#This Row],[Date]])</f>
        <v>2</v>
      </c>
      <c r="R2589" s="8">
        <f>MONTH(Tabla1[[#This Row],[Date]])</f>
        <v>9</v>
      </c>
      <c r="S2589" s="8">
        <f>YEAR(Tabla1[[#This Row],[Date]])</f>
        <v>2022</v>
      </c>
    </row>
    <row r="2590" spans="1:19" x14ac:dyDescent="0.2">
      <c r="A2590">
        <v>2589</v>
      </c>
      <c r="B2590" s="1">
        <v>44806</v>
      </c>
      <c r="C2590" t="s">
        <v>260</v>
      </c>
      <c r="D2590" t="s">
        <v>332</v>
      </c>
      <c r="E2590">
        <v>1</v>
      </c>
      <c r="F2590" t="s">
        <v>21</v>
      </c>
      <c r="G2590" t="s">
        <v>272</v>
      </c>
      <c r="H2590" t="s">
        <v>24</v>
      </c>
      <c r="M2590" s="2">
        <v>3500</v>
      </c>
      <c r="N2590" s="2">
        <v>12000</v>
      </c>
      <c r="O2590" s="2">
        <f>IF(Tabla1[[#This Row],[Mov]]="VNT",Tabla1[[#This Row],[Sale]]-Tabla1[[#This Row],[Cost]],-Tabla1[[#This Row],[Cost]]*Tabla1[[#This Row],[Cant]])</f>
        <v>8500</v>
      </c>
      <c r="P2590" s="8">
        <f>IF(Tabla1[[#This Row],[Mov]]="VNT",-Tabla1[[#This Row],[Cant]],Tabla1[[#This Row],[Cant]])</f>
        <v>-1</v>
      </c>
      <c r="Q2590" s="8">
        <f>DAY(Tabla1[[#This Row],[Date]])</f>
        <v>2</v>
      </c>
      <c r="R2590" s="8">
        <f>MONTH(Tabla1[[#This Row],[Date]])</f>
        <v>9</v>
      </c>
      <c r="S2590" s="8">
        <f>YEAR(Tabla1[[#This Row],[Date]])</f>
        <v>2022</v>
      </c>
    </row>
    <row r="2591" spans="1:19" x14ac:dyDescent="0.2">
      <c r="A2591">
        <v>2590</v>
      </c>
      <c r="B2591" s="1">
        <v>44806</v>
      </c>
      <c r="C2591" t="s">
        <v>260</v>
      </c>
      <c r="D2591" t="s">
        <v>332</v>
      </c>
      <c r="E2591">
        <v>1</v>
      </c>
      <c r="F2591" t="s">
        <v>116</v>
      </c>
      <c r="G2591" t="s">
        <v>347</v>
      </c>
      <c r="H2591" t="s">
        <v>518</v>
      </c>
      <c r="M2591" s="2">
        <v>5610</v>
      </c>
      <c r="N2591" s="2">
        <v>6000</v>
      </c>
      <c r="O2591" s="2">
        <f>IF(Tabla1[[#This Row],[Mov]]="VNT",Tabla1[[#This Row],[Sale]]-Tabla1[[#This Row],[Cost]],-Tabla1[[#This Row],[Cost]]*Tabla1[[#This Row],[Cant]])</f>
        <v>390</v>
      </c>
      <c r="P2591" s="8">
        <f>IF(Tabla1[[#This Row],[Mov]]="VNT",-Tabla1[[#This Row],[Cant]],Tabla1[[#This Row],[Cant]])</f>
        <v>-1</v>
      </c>
      <c r="Q2591" s="8">
        <f>DAY(Tabla1[[#This Row],[Date]])</f>
        <v>2</v>
      </c>
      <c r="R2591" s="8">
        <f>MONTH(Tabla1[[#This Row],[Date]])</f>
        <v>9</v>
      </c>
      <c r="S2591" s="8">
        <f>YEAR(Tabla1[[#This Row],[Date]])</f>
        <v>2022</v>
      </c>
    </row>
    <row r="2592" spans="1:19" x14ac:dyDescent="0.2">
      <c r="A2592">
        <v>2591</v>
      </c>
      <c r="B2592" s="1">
        <v>44806</v>
      </c>
      <c r="C2592" t="s">
        <v>260</v>
      </c>
      <c r="D2592" t="s">
        <v>332</v>
      </c>
      <c r="E2592">
        <v>1</v>
      </c>
      <c r="F2592" t="s">
        <v>116</v>
      </c>
      <c r="G2592" t="s">
        <v>347</v>
      </c>
      <c r="H2592" t="s">
        <v>518</v>
      </c>
      <c r="M2592" s="2">
        <v>5610</v>
      </c>
      <c r="N2592" s="2">
        <v>6000</v>
      </c>
      <c r="O2592" s="2">
        <f>IF(Tabla1[[#This Row],[Mov]]="VNT",Tabla1[[#This Row],[Sale]]-Tabla1[[#This Row],[Cost]],-Tabla1[[#This Row],[Cost]]*Tabla1[[#This Row],[Cant]])</f>
        <v>390</v>
      </c>
      <c r="P2592" s="8">
        <f>IF(Tabla1[[#This Row],[Mov]]="VNT",-Tabla1[[#This Row],[Cant]],Tabla1[[#This Row],[Cant]])</f>
        <v>-1</v>
      </c>
      <c r="Q2592" s="8">
        <f>DAY(Tabla1[[#This Row],[Date]])</f>
        <v>2</v>
      </c>
      <c r="R2592" s="8">
        <f>MONTH(Tabla1[[#This Row],[Date]])</f>
        <v>9</v>
      </c>
      <c r="S2592" s="8">
        <f>YEAR(Tabla1[[#This Row],[Date]])</f>
        <v>2022</v>
      </c>
    </row>
    <row r="2593" spans="1:19" x14ac:dyDescent="0.2">
      <c r="A2593">
        <v>2592</v>
      </c>
      <c r="B2593" s="1">
        <v>44806</v>
      </c>
      <c r="C2593" t="s">
        <v>261</v>
      </c>
      <c r="D2593" t="s">
        <v>892</v>
      </c>
      <c r="E2593">
        <v>1</v>
      </c>
      <c r="F2593" t="s">
        <v>1545</v>
      </c>
      <c r="G2593" t="s">
        <v>272</v>
      </c>
      <c r="H2593" t="s">
        <v>1364</v>
      </c>
      <c r="M2593" s="2">
        <v>20000</v>
      </c>
      <c r="N2593" s="2">
        <v>45000</v>
      </c>
      <c r="O2593" s="2">
        <f>IF(Tabla1[[#This Row],[Mov]]="VNT",Tabla1[[#This Row],[Sale]]-Tabla1[[#This Row],[Cost]],-Tabla1[[#This Row],[Cost]]*Tabla1[[#This Row],[Cant]])</f>
        <v>-20000</v>
      </c>
      <c r="P2593" s="8">
        <f>IF(Tabla1[[#This Row],[Mov]]="VNT",-Tabla1[[#This Row],[Cant]],Tabla1[[#This Row],[Cant]])</f>
        <v>1</v>
      </c>
      <c r="Q2593" s="8">
        <f>DAY(Tabla1[[#This Row],[Date]])</f>
        <v>2</v>
      </c>
      <c r="R2593" s="8">
        <f>MONTH(Tabla1[[#This Row],[Date]])</f>
        <v>9</v>
      </c>
      <c r="S2593" s="8">
        <f>YEAR(Tabla1[[#This Row],[Date]])</f>
        <v>2022</v>
      </c>
    </row>
    <row r="2594" spans="1:19" x14ac:dyDescent="0.2">
      <c r="A2594">
        <v>2593</v>
      </c>
      <c r="B2594" s="1">
        <v>44806</v>
      </c>
      <c r="C2594" t="s">
        <v>261</v>
      </c>
      <c r="D2594" t="s">
        <v>892</v>
      </c>
      <c r="E2594">
        <v>1</v>
      </c>
      <c r="F2594" t="s">
        <v>1545</v>
      </c>
      <c r="G2594" t="s">
        <v>272</v>
      </c>
      <c r="H2594" t="s">
        <v>1363</v>
      </c>
      <c r="M2594" s="2">
        <v>20000</v>
      </c>
      <c r="N2594" s="2">
        <v>45000</v>
      </c>
      <c r="O2594" s="2">
        <f>IF(Tabla1[[#This Row],[Mov]]="VNT",Tabla1[[#This Row],[Sale]]-Tabla1[[#This Row],[Cost]],-Tabla1[[#This Row],[Cost]]*Tabla1[[#This Row],[Cant]])</f>
        <v>-20000</v>
      </c>
      <c r="P2594" s="8">
        <f>IF(Tabla1[[#This Row],[Mov]]="VNT",-Tabla1[[#This Row],[Cant]],Tabla1[[#This Row],[Cant]])</f>
        <v>1</v>
      </c>
      <c r="Q2594" s="8">
        <f>DAY(Tabla1[[#This Row],[Date]])</f>
        <v>2</v>
      </c>
      <c r="R2594" s="8">
        <f>MONTH(Tabla1[[#This Row],[Date]])</f>
        <v>9</v>
      </c>
      <c r="S2594" s="8">
        <f>YEAR(Tabla1[[#This Row],[Date]])</f>
        <v>2022</v>
      </c>
    </row>
    <row r="2595" spans="1:19" x14ac:dyDescent="0.2">
      <c r="A2595">
        <v>2594</v>
      </c>
      <c r="B2595" s="1">
        <v>44806</v>
      </c>
      <c r="C2595" t="s">
        <v>260</v>
      </c>
      <c r="D2595" t="s">
        <v>332</v>
      </c>
      <c r="E2595">
        <v>1</v>
      </c>
      <c r="F2595" t="s">
        <v>342</v>
      </c>
      <c r="G2595" t="s">
        <v>272</v>
      </c>
      <c r="H2595" t="s">
        <v>309</v>
      </c>
      <c r="M2595" s="2">
        <v>1100</v>
      </c>
      <c r="N2595" s="2">
        <v>10000</v>
      </c>
      <c r="O2595" s="2">
        <f>IF(Tabla1[[#This Row],[Mov]]="VNT",Tabla1[[#This Row],[Sale]]-Tabla1[[#This Row],[Cost]],-Tabla1[[#This Row],[Cost]]*Tabla1[[#This Row],[Cant]])</f>
        <v>8900</v>
      </c>
      <c r="P2595" s="8">
        <f>IF(Tabla1[[#This Row],[Mov]]="VNT",-Tabla1[[#This Row],[Cant]],Tabla1[[#This Row],[Cant]])</f>
        <v>-1</v>
      </c>
      <c r="Q2595" s="8">
        <f>DAY(Tabla1[[#This Row],[Date]])</f>
        <v>2</v>
      </c>
      <c r="R2595" s="8">
        <f>MONTH(Tabla1[[#This Row],[Date]])</f>
        <v>9</v>
      </c>
      <c r="S2595" s="8">
        <f>YEAR(Tabla1[[#This Row],[Date]])</f>
        <v>2022</v>
      </c>
    </row>
    <row r="2596" spans="1:19" x14ac:dyDescent="0.2">
      <c r="A2596">
        <v>2595</v>
      </c>
      <c r="B2596" s="1">
        <v>44806</v>
      </c>
      <c r="C2596" t="s">
        <v>260</v>
      </c>
      <c r="D2596" t="s">
        <v>332</v>
      </c>
      <c r="E2596">
        <v>1</v>
      </c>
      <c r="F2596" t="s">
        <v>1294</v>
      </c>
      <c r="G2596" t="s">
        <v>272</v>
      </c>
      <c r="H2596" t="s">
        <v>309</v>
      </c>
      <c r="M2596" s="2">
        <v>8500</v>
      </c>
      <c r="N2596" s="2">
        <v>15000</v>
      </c>
      <c r="O2596" s="2">
        <f>IF(Tabla1[[#This Row],[Mov]]="VNT",Tabla1[[#This Row],[Sale]]-Tabla1[[#This Row],[Cost]],-Tabla1[[#This Row],[Cost]]*Tabla1[[#This Row],[Cant]])</f>
        <v>6500</v>
      </c>
      <c r="P2596" s="8">
        <f>IF(Tabla1[[#This Row],[Mov]]="VNT",-Tabla1[[#This Row],[Cant]],Tabla1[[#This Row],[Cant]])</f>
        <v>-1</v>
      </c>
      <c r="Q2596" s="8">
        <f>DAY(Tabla1[[#This Row],[Date]])</f>
        <v>2</v>
      </c>
      <c r="R2596" s="8">
        <f>MONTH(Tabla1[[#This Row],[Date]])</f>
        <v>9</v>
      </c>
      <c r="S2596" s="8">
        <f>YEAR(Tabla1[[#This Row],[Date]])</f>
        <v>2022</v>
      </c>
    </row>
    <row r="2597" spans="1:19" x14ac:dyDescent="0.2">
      <c r="A2597">
        <v>2596</v>
      </c>
      <c r="B2597" s="1">
        <v>44806</v>
      </c>
      <c r="C2597" t="s">
        <v>260</v>
      </c>
      <c r="D2597" t="s">
        <v>332</v>
      </c>
      <c r="E2597">
        <v>1</v>
      </c>
      <c r="F2597" t="s">
        <v>21</v>
      </c>
      <c r="G2597" t="s">
        <v>272</v>
      </c>
      <c r="H2597" t="s">
        <v>24</v>
      </c>
      <c r="M2597" s="2">
        <v>3500</v>
      </c>
      <c r="N2597" s="2">
        <v>12000</v>
      </c>
      <c r="O2597" s="2">
        <f>IF(Tabla1[[#This Row],[Mov]]="VNT",Tabla1[[#This Row],[Sale]]-Tabla1[[#This Row],[Cost]],-Tabla1[[#This Row],[Cost]]*Tabla1[[#This Row],[Cant]])</f>
        <v>8500</v>
      </c>
      <c r="P2597" s="8">
        <f>IF(Tabla1[[#This Row],[Mov]]="VNT",-Tabla1[[#This Row],[Cant]],Tabla1[[#This Row],[Cant]])</f>
        <v>-1</v>
      </c>
      <c r="Q2597" s="8">
        <f>DAY(Tabla1[[#This Row],[Date]])</f>
        <v>2</v>
      </c>
      <c r="R2597" s="8">
        <f>MONTH(Tabla1[[#This Row],[Date]])</f>
        <v>9</v>
      </c>
      <c r="S2597" s="8">
        <f>YEAR(Tabla1[[#This Row],[Date]])</f>
        <v>2022</v>
      </c>
    </row>
    <row r="2598" spans="1:19" x14ac:dyDescent="0.2">
      <c r="A2598">
        <v>2597</v>
      </c>
      <c r="B2598" s="1">
        <v>44806</v>
      </c>
      <c r="C2598" t="s">
        <v>260</v>
      </c>
      <c r="D2598" t="s">
        <v>332</v>
      </c>
      <c r="E2598">
        <v>1</v>
      </c>
      <c r="F2598" t="s">
        <v>116</v>
      </c>
      <c r="G2598" t="s">
        <v>347</v>
      </c>
      <c r="H2598" t="s">
        <v>518</v>
      </c>
      <c r="M2598" s="2">
        <v>5610</v>
      </c>
      <c r="N2598" s="2">
        <v>6000</v>
      </c>
      <c r="O2598" s="2">
        <f>IF(Tabla1[[#This Row],[Mov]]="VNT",Tabla1[[#This Row],[Sale]]-Tabla1[[#This Row],[Cost]],-Tabla1[[#This Row],[Cost]]*Tabla1[[#This Row],[Cant]])</f>
        <v>390</v>
      </c>
      <c r="P2598" s="8">
        <f>IF(Tabla1[[#This Row],[Mov]]="VNT",-Tabla1[[#This Row],[Cant]],Tabla1[[#This Row],[Cant]])</f>
        <v>-1</v>
      </c>
      <c r="Q2598" s="8">
        <f>DAY(Tabla1[[#This Row],[Date]])</f>
        <v>2</v>
      </c>
      <c r="R2598" s="8">
        <f>MONTH(Tabla1[[#This Row],[Date]])</f>
        <v>9</v>
      </c>
      <c r="S2598" s="8">
        <f>YEAR(Tabla1[[#This Row],[Date]])</f>
        <v>2022</v>
      </c>
    </row>
    <row r="2599" spans="1:19" x14ac:dyDescent="0.2">
      <c r="A2599">
        <v>2598</v>
      </c>
      <c r="B2599" s="1">
        <v>44806</v>
      </c>
      <c r="C2599" t="s">
        <v>260</v>
      </c>
      <c r="D2599" t="s">
        <v>332</v>
      </c>
      <c r="E2599">
        <v>1</v>
      </c>
      <c r="F2599" t="s">
        <v>224</v>
      </c>
      <c r="G2599" t="s">
        <v>272</v>
      </c>
      <c r="H2599" t="s">
        <v>252</v>
      </c>
      <c r="M2599" s="2">
        <v>9500</v>
      </c>
      <c r="N2599" s="2">
        <v>20000</v>
      </c>
      <c r="O2599" s="2">
        <f>IF(Tabla1[[#This Row],[Mov]]="VNT",Tabla1[[#This Row],[Sale]]-Tabla1[[#This Row],[Cost]],-Tabla1[[#This Row],[Cost]]*Tabla1[[#This Row],[Cant]])</f>
        <v>10500</v>
      </c>
      <c r="P2599" s="8">
        <f>IF(Tabla1[[#This Row],[Mov]]="VNT",-Tabla1[[#This Row],[Cant]],Tabla1[[#This Row],[Cant]])</f>
        <v>-1</v>
      </c>
      <c r="Q2599" s="8">
        <f>DAY(Tabla1[[#This Row],[Date]])</f>
        <v>2</v>
      </c>
      <c r="R2599" s="8">
        <f>MONTH(Tabla1[[#This Row],[Date]])</f>
        <v>9</v>
      </c>
      <c r="S2599" s="8">
        <f>YEAR(Tabla1[[#This Row],[Date]])</f>
        <v>2022</v>
      </c>
    </row>
    <row r="2600" spans="1:19" x14ac:dyDescent="0.2">
      <c r="A2600">
        <v>2599</v>
      </c>
      <c r="B2600" s="1">
        <v>44806</v>
      </c>
      <c r="C2600" t="s">
        <v>260</v>
      </c>
      <c r="D2600" t="s">
        <v>332</v>
      </c>
      <c r="E2600">
        <v>1</v>
      </c>
      <c r="F2600" t="s">
        <v>116</v>
      </c>
      <c r="G2600" t="s">
        <v>347</v>
      </c>
      <c r="H2600" t="s">
        <v>518</v>
      </c>
      <c r="M2600" s="2">
        <v>5610</v>
      </c>
      <c r="N2600" s="2">
        <v>6000</v>
      </c>
      <c r="O2600" s="2">
        <f>IF(Tabla1[[#This Row],[Mov]]="VNT",Tabla1[[#This Row],[Sale]]-Tabla1[[#This Row],[Cost]],-Tabla1[[#This Row],[Cost]]*Tabla1[[#This Row],[Cant]])</f>
        <v>390</v>
      </c>
      <c r="P2600" s="8">
        <f>IF(Tabla1[[#This Row],[Mov]]="VNT",-Tabla1[[#This Row],[Cant]],Tabla1[[#This Row],[Cant]])</f>
        <v>-1</v>
      </c>
      <c r="Q2600" s="8">
        <f>DAY(Tabla1[[#This Row],[Date]])</f>
        <v>2</v>
      </c>
      <c r="R2600" s="8">
        <f>MONTH(Tabla1[[#This Row],[Date]])</f>
        <v>9</v>
      </c>
      <c r="S2600" s="8">
        <f>YEAR(Tabla1[[#This Row],[Date]])</f>
        <v>2022</v>
      </c>
    </row>
    <row r="2601" spans="1:19" x14ac:dyDescent="0.2">
      <c r="A2601">
        <v>2600</v>
      </c>
      <c r="B2601" s="1">
        <v>44807</v>
      </c>
      <c r="C2601" t="s">
        <v>261</v>
      </c>
      <c r="D2601" t="s">
        <v>525</v>
      </c>
      <c r="E2601">
        <v>1</v>
      </c>
      <c r="F2601" t="s">
        <v>1365</v>
      </c>
      <c r="G2601" t="s">
        <v>266</v>
      </c>
      <c r="H2601" t="s">
        <v>1366</v>
      </c>
      <c r="M2601" s="2">
        <v>20000</v>
      </c>
      <c r="N2601" s="2">
        <v>25000</v>
      </c>
      <c r="O2601" s="2">
        <f>IF(Tabla1[[#This Row],[Mov]]="VNT",Tabla1[[#This Row],[Sale]]-Tabla1[[#This Row],[Cost]],-Tabla1[[#This Row],[Cost]]*Tabla1[[#This Row],[Cant]])</f>
        <v>-20000</v>
      </c>
      <c r="P2601" s="8">
        <f>IF(Tabla1[[#This Row],[Mov]]="VNT",-Tabla1[[#This Row],[Cant]],Tabla1[[#This Row],[Cant]])</f>
        <v>1</v>
      </c>
      <c r="Q2601" s="8">
        <f>DAY(Tabla1[[#This Row],[Date]])</f>
        <v>3</v>
      </c>
      <c r="R2601" s="8">
        <f>MONTH(Tabla1[[#This Row],[Date]])</f>
        <v>9</v>
      </c>
      <c r="S2601" s="8">
        <f>YEAR(Tabla1[[#This Row],[Date]])</f>
        <v>2022</v>
      </c>
    </row>
    <row r="2602" spans="1:19" x14ac:dyDescent="0.2">
      <c r="A2602">
        <v>2601</v>
      </c>
      <c r="B2602" s="1">
        <v>44807</v>
      </c>
      <c r="C2602" t="s">
        <v>260</v>
      </c>
      <c r="D2602" t="s">
        <v>223</v>
      </c>
      <c r="E2602">
        <v>1</v>
      </c>
      <c r="F2602" t="s">
        <v>1365</v>
      </c>
      <c r="G2602" t="s">
        <v>266</v>
      </c>
      <c r="H2602" t="s">
        <v>1366</v>
      </c>
      <c r="M2602" s="2">
        <v>20000</v>
      </c>
      <c r="N2602" s="2">
        <v>25000</v>
      </c>
      <c r="O2602" s="2">
        <f>IF(Tabla1[[#This Row],[Mov]]="VNT",Tabla1[[#This Row],[Sale]]-Tabla1[[#This Row],[Cost]],-Tabla1[[#This Row],[Cost]]*Tabla1[[#This Row],[Cant]])</f>
        <v>5000</v>
      </c>
      <c r="P2602" s="8">
        <f>IF(Tabla1[[#This Row],[Mov]]="VNT",-Tabla1[[#This Row],[Cant]],Tabla1[[#This Row],[Cant]])</f>
        <v>-1</v>
      </c>
      <c r="Q2602" s="8">
        <f>DAY(Tabla1[[#This Row],[Date]])</f>
        <v>3</v>
      </c>
      <c r="R2602" s="8">
        <f>MONTH(Tabla1[[#This Row],[Date]])</f>
        <v>9</v>
      </c>
      <c r="S2602" s="8">
        <f>YEAR(Tabla1[[#This Row],[Date]])</f>
        <v>2022</v>
      </c>
    </row>
    <row r="2603" spans="1:19" x14ac:dyDescent="0.2">
      <c r="A2603">
        <v>2602</v>
      </c>
      <c r="B2603" s="1">
        <v>44807</v>
      </c>
      <c r="C2603" t="s">
        <v>260</v>
      </c>
      <c r="D2603" t="s">
        <v>332</v>
      </c>
      <c r="E2603">
        <v>1</v>
      </c>
      <c r="F2603" t="s">
        <v>532</v>
      </c>
      <c r="G2603" t="s">
        <v>273</v>
      </c>
      <c r="H2603" t="s">
        <v>552</v>
      </c>
      <c r="J2603" t="s">
        <v>1367</v>
      </c>
      <c r="M2603" s="2">
        <v>19000</v>
      </c>
      <c r="N2603" s="2">
        <v>33000</v>
      </c>
      <c r="O2603" s="2">
        <f>IF(Tabla1[[#This Row],[Mov]]="VNT",Tabla1[[#This Row],[Sale]]-Tabla1[[#This Row],[Cost]],-Tabla1[[#This Row],[Cost]]*Tabla1[[#This Row],[Cant]])</f>
        <v>14000</v>
      </c>
      <c r="P2603" s="8">
        <f>IF(Tabla1[[#This Row],[Mov]]="VNT",-Tabla1[[#This Row],[Cant]],Tabla1[[#This Row],[Cant]])</f>
        <v>-1</v>
      </c>
      <c r="Q2603" s="8">
        <f>DAY(Tabla1[[#This Row],[Date]])</f>
        <v>3</v>
      </c>
      <c r="R2603" s="8">
        <f>MONTH(Tabla1[[#This Row],[Date]])</f>
        <v>9</v>
      </c>
      <c r="S2603" s="8">
        <f>YEAR(Tabla1[[#This Row],[Date]])</f>
        <v>2022</v>
      </c>
    </row>
    <row r="2604" spans="1:19" x14ac:dyDescent="0.2">
      <c r="A2604">
        <v>2603</v>
      </c>
      <c r="B2604" s="1">
        <v>44807</v>
      </c>
      <c r="C2604" t="s">
        <v>260</v>
      </c>
      <c r="D2604" t="s">
        <v>399</v>
      </c>
      <c r="E2604">
        <v>1</v>
      </c>
      <c r="F2604" t="s">
        <v>224</v>
      </c>
      <c r="G2604" t="s">
        <v>1202</v>
      </c>
      <c r="H2604" t="s">
        <v>1340</v>
      </c>
      <c r="M2604" s="2">
        <v>11500</v>
      </c>
      <c r="N2604" s="2">
        <v>20000</v>
      </c>
      <c r="O2604" s="2">
        <f>IF(Tabla1[[#This Row],[Mov]]="VNT",Tabla1[[#This Row],[Sale]]-Tabla1[[#This Row],[Cost]],-Tabla1[[#This Row],[Cost]]*Tabla1[[#This Row],[Cant]])</f>
        <v>8500</v>
      </c>
      <c r="P2604" s="8">
        <f>IF(Tabla1[[#This Row],[Mov]]="VNT",-Tabla1[[#This Row],[Cant]],Tabla1[[#This Row],[Cant]])</f>
        <v>-1</v>
      </c>
      <c r="Q2604" s="8">
        <f>DAY(Tabla1[[#This Row],[Date]])</f>
        <v>3</v>
      </c>
      <c r="R2604" s="8">
        <f>MONTH(Tabla1[[#This Row],[Date]])</f>
        <v>9</v>
      </c>
      <c r="S2604" s="8">
        <f>YEAR(Tabla1[[#This Row],[Date]])</f>
        <v>2022</v>
      </c>
    </row>
    <row r="2605" spans="1:19" x14ac:dyDescent="0.2">
      <c r="A2605">
        <v>2604</v>
      </c>
      <c r="B2605" s="1">
        <v>44807</v>
      </c>
      <c r="C2605" t="s">
        <v>260</v>
      </c>
      <c r="D2605" t="s">
        <v>399</v>
      </c>
      <c r="E2605">
        <v>1</v>
      </c>
      <c r="F2605" t="s">
        <v>586</v>
      </c>
      <c r="G2605" t="s">
        <v>272</v>
      </c>
      <c r="H2605" t="s">
        <v>1003</v>
      </c>
      <c r="M2605" s="2">
        <v>8500</v>
      </c>
      <c r="N2605" s="2">
        <v>20000</v>
      </c>
      <c r="O2605" s="2">
        <f>IF(Tabla1[[#This Row],[Mov]]="VNT",Tabla1[[#This Row],[Sale]]-Tabla1[[#This Row],[Cost]],-Tabla1[[#This Row],[Cost]]*Tabla1[[#This Row],[Cant]])</f>
        <v>11500</v>
      </c>
      <c r="P2605" s="8">
        <f>IF(Tabla1[[#This Row],[Mov]]="VNT",-Tabla1[[#This Row],[Cant]],Tabla1[[#This Row],[Cant]])</f>
        <v>-1</v>
      </c>
      <c r="Q2605" s="8">
        <f>DAY(Tabla1[[#This Row],[Date]])</f>
        <v>3</v>
      </c>
      <c r="R2605" s="8">
        <f>MONTH(Tabla1[[#This Row],[Date]])</f>
        <v>9</v>
      </c>
      <c r="S2605" s="8">
        <f>YEAR(Tabla1[[#This Row],[Date]])</f>
        <v>2022</v>
      </c>
    </row>
    <row r="2606" spans="1:19" x14ac:dyDescent="0.2">
      <c r="A2606">
        <v>2605</v>
      </c>
      <c r="B2606" s="1">
        <v>44807</v>
      </c>
      <c r="C2606" t="s">
        <v>260</v>
      </c>
      <c r="D2606" t="s">
        <v>399</v>
      </c>
      <c r="E2606">
        <v>1</v>
      </c>
      <c r="F2606" t="s">
        <v>225</v>
      </c>
      <c r="G2606" t="s">
        <v>1202</v>
      </c>
      <c r="H2606" t="s">
        <v>1340</v>
      </c>
      <c r="M2606" s="2">
        <v>1100</v>
      </c>
      <c r="N2606" s="2">
        <v>10000</v>
      </c>
      <c r="O2606" s="2">
        <f>IF(Tabla1[[#This Row],[Mov]]="VNT",Tabla1[[#This Row],[Sale]]-Tabla1[[#This Row],[Cost]],-Tabla1[[#This Row],[Cost]]*Tabla1[[#This Row],[Cant]])</f>
        <v>8900</v>
      </c>
      <c r="P2606" s="8">
        <f>IF(Tabla1[[#This Row],[Mov]]="VNT",-Tabla1[[#This Row],[Cant]],Tabla1[[#This Row],[Cant]])</f>
        <v>-1</v>
      </c>
      <c r="Q2606" s="8">
        <f>DAY(Tabla1[[#This Row],[Date]])</f>
        <v>3</v>
      </c>
      <c r="R2606" s="8">
        <f>MONTH(Tabla1[[#This Row],[Date]])</f>
        <v>9</v>
      </c>
      <c r="S2606" s="8">
        <f>YEAR(Tabla1[[#This Row],[Date]])</f>
        <v>2022</v>
      </c>
    </row>
    <row r="2607" spans="1:19" x14ac:dyDescent="0.2">
      <c r="A2607">
        <v>2606</v>
      </c>
      <c r="B2607" s="1">
        <v>44807</v>
      </c>
      <c r="C2607" t="s">
        <v>260</v>
      </c>
      <c r="D2607" t="s">
        <v>399</v>
      </c>
      <c r="E2607">
        <v>1</v>
      </c>
      <c r="F2607" t="s">
        <v>116</v>
      </c>
      <c r="G2607" t="s">
        <v>347</v>
      </c>
      <c r="H2607" t="s">
        <v>518</v>
      </c>
      <c r="M2607" s="2">
        <v>5610</v>
      </c>
      <c r="N2607" s="2">
        <v>6000</v>
      </c>
      <c r="O2607" s="2">
        <f>IF(Tabla1[[#This Row],[Mov]]="VNT",Tabla1[[#This Row],[Sale]]-Tabla1[[#This Row],[Cost]],-Tabla1[[#This Row],[Cost]]*Tabla1[[#This Row],[Cant]])</f>
        <v>390</v>
      </c>
      <c r="P2607" s="8">
        <f>IF(Tabla1[[#This Row],[Mov]]="VNT",-Tabla1[[#This Row],[Cant]],Tabla1[[#This Row],[Cant]])</f>
        <v>-1</v>
      </c>
      <c r="Q2607" s="8">
        <f>DAY(Tabla1[[#This Row],[Date]])</f>
        <v>3</v>
      </c>
      <c r="R2607" s="8">
        <f>MONTH(Tabla1[[#This Row],[Date]])</f>
        <v>9</v>
      </c>
      <c r="S2607" s="8">
        <f>YEAR(Tabla1[[#This Row],[Date]])</f>
        <v>2022</v>
      </c>
    </row>
    <row r="2608" spans="1:19" x14ac:dyDescent="0.2">
      <c r="A2608">
        <v>2607</v>
      </c>
      <c r="B2608" s="1">
        <v>44807</v>
      </c>
      <c r="C2608" t="s">
        <v>260</v>
      </c>
      <c r="D2608" t="s">
        <v>332</v>
      </c>
      <c r="E2608">
        <v>1</v>
      </c>
      <c r="F2608" t="s">
        <v>734</v>
      </c>
      <c r="G2608" t="s">
        <v>735</v>
      </c>
      <c r="H2608" t="s">
        <v>735</v>
      </c>
      <c r="M2608" s="2">
        <v>24000</v>
      </c>
      <c r="N2608" s="2">
        <v>45000</v>
      </c>
      <c r="O2608" s="2">
        <f>IF(Tabla1[[#This Row],[Mov]]="VNT",Tabla1[[#This Row],[Sale]]-Tabla1[[#This Row],[Cost]],-Tabla1[[#This Row],[Cost]]*Tabla1[[#This Row],[Cant]])</f>
        <v>21000</v>
      </c>
      <c r="P2608" s="8">
        <f>IF(Tabla1[[#This Row],[Mov]]="VNT",-Tabla1[[#This Row],[Cant]],Tabla1[[#This Row],[Cant]])</f>
        <v>-1</v>
      </c>
      <c r="Q2608" s="8">
        <f>DAY(Tabla1[[#This Row],[Date]])</f>
        <v>3</v>
      </c>
      <c r="R2608" s="8">
        <f>MONTH(Tabla1[[#This Row],[Date]])</f>
        <v>9</v>
      </c>
      <c r="S2608" s="8">
        <f>YEAR(Tabla1[[#This Row],[Date]])</f>
        <v>2022</v>
      </c>
    </row>
    <row r="2609" spans="1:19" x14ac:dyDescent="0.2">
      <c r="A2609">
        <v>2608</v>
      </c>
      <c r="B2609" s="1">
        <v>44807</v>
      </c>
      <c r="C2609" t="s">
        <v>260</v>
      </c>
      <c r="D2609" t="s">
        <v>332</v>
      </c>
      <c r="E2609">
        <v>1</v>
      </c>
      <c r="F2609" t="s">
        <v>458</v>
      </c>
      <c r="G2609" t="s">
        <v>262</v>
      </c>
      <c r="H2609" t="s">
        <v>1368</v>
      </c>
      <c r="M2609" s="2">
        <v>20000</v>
      </c>
      <c r="N2609" s="2">
        <v>45000</v>
      </c>
      <c r="O2609" s="2">
        <f>IF(Tabla1[[#This Row],[Mov]]="VNT",Tabla1[[#This Row],[Sale]]-Tabla1[[#This Row],[Cost]],-Tabla1[[#This Row],[Cost]]*Tabla1[[#This Row],[Cant]])</f>
        <v>25000</v>
      </c>
      <c r="P2609" s="8">
        <f>IF(Tabla1[[#This Row],[Mov]]="VNT",-Tabla1[[#This Row],[Cant]],Tabla1[[#This Row],[Cant]])</f>
        <v>-1</v>
      </c>
      <c r="Q2609" s="8">
        <f>DAY(Tabla1[[#This Row],[Date]])</f>
        <v>3</v>
      </c>
      <c r="R2609" s="8">
        <f>MONTH(Tabla1[[#This Row],[Date]])</f>
        <v>9</v>
      </c>
      <c r="S2609" s="8">
        <f>YEAR(Tabla1[[#This Row],[Date]])</f>
        <v>2022</v>
      </c>
    </row>
    <row r="2610" spans="1:19" x14ac:dyDescent="0.2">
      <c r="A2610">
        <v>2609</v>
      </c>
      <c r="B2610" s="1">
        <v>44807</v>
      </c>
      <c r="C2610" t="s">
        <v>260</v>
      </c>
      <c r="D2610" t="s">
        <v>332</v>
      </c>
      <c r="E2610">
        <v>1</v>
      </c>
      <c r="F2610" t="s">
        <v>458</v>
      </c>
      <c r="G2610" t="s">
        <v>262</v>
      </c>
      <c r="H2610" t="s">
        <v>1369</v>
      </c>
      <c r="M2610" s="2">
        <v>20000</v>
      </c>
      <c r="N2610" s="2">
        <v>45000</v>
      </c>
      <c r="O2610" s="2">
        <f>IF(Tabla1[[#This Row],[Mov]]="VNT",Tabla1[[#This Row],[Sale]]-Tabla1[[#This Row],[Cost]],-Tabla1[[#This Row],[Cost]]*Tabla1[[#This Row],[Cant]])</f>
        <v>25000</v>
      </c>
      <c r="P2610" s="8">
        <f>IF(Tabla1[[#This Row],[Mov]]="VNT",-Tabla1[[#This Row],[Cant]],Tabla1[[#This Row],[Cant]])</f>
        <v>-1</v>
      </c>
      <c r="Q2610" s="8">
        <f>DAY(Tabla1[[#This Row],[Date]])</f>
        <v>3</v>
      </c>
      <c r="R2610" s="8">
        <f>MONTH(Tabla1[[#This Row],[Date]])</f>
        <v>9</v>
      </c>
      <c r="S2610" s="8">
        <f>YEAR(Tabla1[[#This Row],[Date]])</f>
        <v>2022</v>
      </c>
    </row>
    <row r="2611" spans="1:19" x14ac:dyDescent="0.2">
      <c r="A2611">
        <v>2610</v>
      </c>
      <c r="B2611" s="1">
        <v>44807</v>
      </c>
      <c r="C2611" t="s">
        <v>260</v>
      </c>
      <c r="D2611" t="s">
        <v>332</v>
      </c>
      <c r="E2611">
        <v>1</v>
      </c>
      <c r="F2611" t="s">
        <v>224</v>
      </c>
      <c r="G2611" t="s">
        <v>499</v>
      </c>
      <c r="H2611" t="s">
        <v>1370</v>
      </c>
      <c r="M2611" s="2">
        <v>9000</v>
      </c>
      <c r="N2611" s="2">
        <v>20000</v>
      </c>
      <c r="O2611" s="2">
        <f>IF(Tabla1[[#This Row],[Mov]]="VNT",Tabla1[[#This Row],[Sale]]-Tabla1[[#This Row],[Cost]],-Tabla1[[#This Row],[Cost]]*Tabla1[[#This Row],[Cant]])</f>
        <v>11000</v>
      </c>
      <c r="P2611" s="8">
        <f>IF(Tabla1[[#This Row],[Mov]]="VNT",-Tabla1[[#This Row],[Cant]],Tabla1[[#This Row],[Cant]])</f>
        <v>-1</v>
      </c>
      <c r="Q2611" s="8">
        <f>DAY(Tabla1[[#This Row],[Date]])</f>
        <v>3</v>
      </c>
      <c r="R2611" s="8">
        <f>MONTH(Tabla1[[#This Row],[Date]])</f>
        <v>9</v>
      </c>
      <c r="S2611" s="8">
        <f>YEAR(Tabla1[[#This Row],[Date]])</f>
        <v>2022</v>
      </c>
    </row>
    <row r="2612" spans="1:19" x14ac:dyDescent="0.2">
      <c r="A2612">
        <v>2611</v>
      </c>
      <c r="B2612" s="1">
        <v>44807</v>
      </c>
      <c r="C2612" t="s">
        <v>260</v>
      </c>
      <c r="D2612" t="s">
        <v>332</v>
      </c>
      <c r="E2612">
        <v>1</v>
      </c>
      <c r="F2612" t="s">
        <v>532</v>
      </c>
      <c r="G2612" t="s">
        <v>273</v>
      </c>
      <c r="H2612" t="s">
        <v>552</v>
      </c>
      <c r="M2612" s="2">
        <v>18000</v>
      </c>
      <c r="N2612" s="2">
        <v>35000</v>
      </c>
      <c r="O2612" s="2">
        <f>IF(Tabla1[[#This Row],[Mov]]="VNT",Tabla1[[#This Row],[Sale]]-Tabla1[[#This Row],[Cost]],-Tabla1[[#This Row],[Cost]]*Tabla1[[#This Row],[Cant]])</f>
        <v>17000</v>
      </c>
      <c r="P2612" s="8">
        <f>IF(Tabla1[[#This Row],[Mov]]="VNT",-Tabla1[[#This Row],[Cant]],Tabla1[[#This Row],[Cant]])</f>
        <v>-1</v>
      </c>
      <c r="Q2612" s="8">
        <f>DAY(Tabla1[[#This Row],[Date]])</f>
        <v>3</v>
      </c>
      <c r="R2612" s="8">
        <f>MONTH(Tabla1[[#This Row],[Date]])</f>
        <v>9</v>
      </c>
      <c r="S2612" s="8">
        <f>YEAR(Tabla1[[#This Row],[Date]])</f>
        <v>2022</v>
      </c>
    </row>
    <row r="2613" spans="1:19" x14ac:dyDescent="0.2">
      <c r="A2613">
        <v>2612</v>
      </c>
      <c r="B2613" s="1">
        <v>44807</v>
      </c>
      <c r="C2613" t="s">
        <v>260</v>
      </c>
      <c r="D2613" t="s">
        <v>332</v>
      </c>
      <c r="E2613">
        <v>1</v>
      </c>
      <c r="F2613" t="s">
        <v>21</v>
      </c>
      <c r="G2613" t="s">
        <v>333</v>
      </c>
      <c r="H2613" t="s">
        <v>240</v>
      </c>
      <c r="M2613" s="2">
        <v>7000</v>
      </c>
      <c r="N2613" s="2">
        <v>20000</v>
      </c>
      <c r="O2613" s="2">
        <f>IF(Tabla1[[#This Row],[Mov]]="VNT",Tabla1[[#This Row],[Sale]]-Tabla1[[#This Row],[Cost]],-Tabla1[[#This Row],[Cost]]*Tabla1[[#This Row],[Cant]])</f>
        <v>13000</v>
      </c>
      <c r="P2613" s="8">
        <f>IF(Tabla1[[#This Row],[Mov]]="VNT",-Tabla1[[#This Row],[Cant]],Tabla1[[#This Row],[Cant]])</f>
        <v>-1</v>
      </c>
      <c r="Q2613" s="8">
        <f>DAY(Tabla1[[#This Row],[Date]])</f>
        <v>3</v>
      </c>
      <c r="R2613" s="8">
        <f>MONTH(Tabla1[[#This Row],[Date]])</f>
        <v>9</v>
      </c>
      <c r="S2613" s="8">
        <f>YEAR(Tabla1[[#This Row],[Date]])</f>
        <v>2022</v>
      </c>
    </row>
    <row r="2614" spans="1:19" x14ac:dyDescent="0.2">
      <c r="A2614">
        <v>2613</v>
      </c>
      <c r="B2614" s="1">
        <v>44807</v>
      </c>
      <c r="C2614" t="s">
        <v>260</v>
      </c>
      <c r="D2614" t="s">
        <v>332</v>
      </c>
      <c r="E2614">
        <v>1</v>
      </c>
      <c r="F2614" t="s">
        <v>342</v>
      </c>
      <c r="G2614" t="s">
        <v>273</v>
      </c>
      <c r="H2614" t="s">
        <v>470</v>
      </c>
      <c r="M2614" s="2">
        <v>900</v>
      </c>
      <c r="N2614" s="2">
        <v>8000</v>
      </c>
      <c r="O2614" s="2">
        <f>IF(Tabla1[[#This Row],[Mov]]="VNT",Tabla1[[#This Row],[Sale]]-Tabla1[[#This Row],[Cost]],-Tabla1[[#This Row],[Cost]]*Tabla1[[#This Row],[Cant]])</f>
        <v>7100</v>
      </c>
      <c r="P2614" s="8">
        <f>IF(Tabla1[[#This Row],[Mov]]="VNT",-Tabla1[[#This Row],[Cant]],Tabla1[[#This Row],[Cant]])</f>
        <v>-1</v>
      </c>
      <c r="Q2614" s="8">
        <f>DAY(Tabla1[[#This Row],[Date]])</f>
        <v>3</v>
      </c>
      <c r="R2614" s="8">
        <f>MONTH(Tabla1[[#This Row],[Date]])</f>
        <v>9</v>
      </c>
      <c r="S2614" s="8">
        <f>YEAR(Tabla1[[#This Row],[Date]])</f>
        <v>2022</v>
      </c>
    </row>
    <row r="2615" spans="1:19" x14ac:dyDescent="0.2">
      <c r="A2615">
        <v>2614</v>
      </c>
      <c r="B2615" s="1">
        <v>44807</v>
      </c>
      <c r="C2615" t="s">
        <v>260</v>
      </c>
      <c r="D2615" t="s">
        <v>332</v>
      </c>
      <c r="E2615">
        <v>1</v>
      </c>
      <c r="F2615" t="s">
        <v>116</v>
      </c>
      <c r="G2615" t="s">
        <v>347</v>
      </c>
      <c r="H2615" t="s">
        <v>518</v>
      </c>
      <c r="M2615" s="2">
        <v>6545</v>
      </c>
      <c r="N2615" s="2">
        <v>7000</v>
      </c>
      <c r="O2615" s="2">
        <f>IF(Tabla1[[#This Row],[Mov]]="VNT",Tabla1[[#This Row],[Sale]]-Tabla1[[#This Row],[Cost]],-Tabla1[[#This Row],[Cost]]*Tabla1[[#This Row],[Cant]])</f>
        <v>455</v>
      </c>
      <c r="P2615" s="8">
        <f>IF(Tabla1[[#This Row],[Mov]]="VNT",-Tabla1[[#This Row],[Cant]],Tabla1[[#This Row],[Cant]])</f>
        <v>-1</v>
      </c>
      <c r="Q2615" s="8">
        <f>DAY(Tabla1[[#This Row],[Date]])</f>
        <v>3</v>
      </c>
      <c r="R2615" s="8">
        <f>MONTH(Tabla1[[#This Row],[Date]])</f>
        <v>9</v>
      </c>
      <c r="S2615" s="8">
        <f>YEAR(Tabla1[[#This Row],[Date]])</f>
        <v>2022</v>
      </c>
    </row>
    <row r="2616" spans="1:19" x14ac:dyDescent="0.2">
      <c r="A2616">
        <v>2615</v>
      </c>
      <c r="B2616" s="1">
        <v>44807</v>
      </c>
      <c r="C2616" t="s">
        <v>260</v>
      </c>
      <c r="D2616" t="s">
        <v>332</v>
      </c>
      <c r="E2616">
        <v>1</v>
      </c>
      <c r="F2616" t="s">
        <v>15</v>
      </c>
      <c r="G2616" t="s">
        <v>266</v>
      </c>
      <c r="H2616" t="s">
        <v>1371</v>
      </c>
      <c r="M2616" s="2">
        <v>3000</v>
      </c>
      <c r="N2616" s="2">
        <v>7000</v>
      </c>
      <c r="O2616" s="2">
        <f>IF(Tabla1[[#This Row],[Mov]]="VNT",Tabla1[[#This Row],[Sale]]-Tabla1[[#This Row],[Cost]],-Tabla1[[#This Row],[Cost]]*Tabla1[[#This Row],[Cant]])</f>
        <v>4000</v>
      </c>
      <c r="P2616" s="8">
        <f>IF(Tabla1[[#This Row],[Mov]]="VNT",-Tabla1[[#This Row],[Cant]],Tabla1[[#This Row],[Cant]])</f>
        <v>-1</v>
      </c>
      <c r="Q2616" s="8">
        <f>DAY(Tabla1[[#This Row],[Date]])</f>
        <v>3</v>
      </c>
      <c r="R2616" s="8">
        <f>MONTH(Tabla1[[#This Row],[Date]])</f>
        <v>9</v>
      </c>
      <c r="S2616" s="8">
        <f>YEAR(Tabla1[[#This Row],[Date]])</f>
        <v>2022</v>
      </c>
    </row>
    <row r="2617" spans="1:19" x14ac:dyDescent="0.2">
      <c r="A2617">
        <v>2616</v>
      </c>
      <c r="B2617" s="1">
        <v>44807</v>
      </c>
      <c r="C2617" t="s">
        <v>260</v>
      </c>
      <c r="D2617" t="s">
        <v>332</v>
      </c>
      <c r="E2617">
        <v>1</v>
      </c>
      <c r="F2617" t="s">
        <v>26</v>
      </c>
      <c r="G2617" t="s">
        <v>264</v>
      </c>
      <c r="H2617" t="s">
        <v>20</v>
      </c>
      <c r="M2617" s="2">
        <v>9500</v>
      </c>
      <c r="N2617" s="2">
        <v>20000</v>
      </c>
      <c r="O2617" s="2">
        <f>IF(Tabla1[[#This Row],[Mov]]="VNT",Tabla1[[#This Row],[Sale]]-Tabla1[[#This Row],[Cost]],-Tabla1[[#This Row],[Cost]]*Tabla1[[#This Row],[Cant]])</f>
        <v>10500</v>
      </c>
      <c r="P2617" s="8">
        <f>IF(Tabla1[[#This Row],[Mov]]="VNT",-Tabla1[[#This Row],[Cant]],Tabla1[[#This Row],[Cant]])</f>
        <v>-1</v>
      </c>
      <c r="Q2617" s="8">
        <f>DAY(Tabla1[[#This Row],[Date]])</f>
        <v>3</v>
      </c>
      <c r="R2617" s="8">
        <f>MONTH(Tabla1[[#This Row],[Date]])</f>
        <v>9</v>
      </c>
      <c r="S2617" s="8">
        <f>YEAR(Tabla1[[#This Row],[Date]])</f>
        <v>2022</v>
      </c>
    </row>
    <row r="2618" spans="1:19" x14ac:dyDescent="0.2">
      <c r="A2618">
        <v>2617</v>
      </c>
      <c r="B2618" s="1">
        <v>44807</v>
      </c>
      <c r="C2618" t="s">
        <v>260</v>
      </c>
      <c r="D2618" t="s">
        <v>332</v>
      </c>
      <c r="E2618">
        <v>1</v>
      </c>
      <c r="F2618" t="s">
        <v>532</v>
      </c>
      <c r="G2618" t="s">
        <v>273</v>
      </c>
      <c r="H2618" t="s">
        <v>552</v>
      </c>
      <c r="M2618" s="2">
        <v>18000</v>
      </c>
      <c r="N2618" s="2">
        <v>35000</v>
      </c>
      <c r="O2618" s="2">
        <f>IF(Tabla1[[#This Row],[Mov]]="VNT",Tabla1[[#This Row],[Sale]]-Tabla1[[#This Row],[Cost]],-Tabla1[[#This Row],[Cost]]*Tabla1[[#This Row],[Cant]])</f>
        <v>17000</v>
      </c>
      <c r="P2618" s="8">
        <f>IF(Tabla1[[#This Row],[Mov]]="VNT",-Tabla1[[#This Row],[Cant]],Tabla1[[#This Row],[Cant]])</f>
        <v>-1</v>
      </c>
      <c r="Q2618" s="8">
        <f>DAY(Tabla1[[#This Row],[Date]])</f>
        <v>3</v>
      </c>
      <c r="R2618" s="8">
        <f>MONTH(Tabla1[[#This Row],[Date]])</f>
        <v>9</v>
      </c>
      <c r="S2618" s="8">
        <f>YEAR(Tabla1[[#This Row],[Date]])</f>
        <v>2022</v>
      </c>
    </row>
    <row r="2619" spans="1:19" x14ac:dyDescent="0.2">
      <c r="A2619">
        <v>2618</v>
      </c>
      <c r="B2619" s="1">
        <v>44808</v>
      </c>
      <c r="C2619" t="s">
        <v>260</v>
      </c>
      <c r="D2619" t="s">
        <v>332</v>
      </c>
      <c r="E2619">
        <v>1</v>
      </c>
      <c r="F2619" t="s">
        <v>225</v>
      </c>
      <c r="G2619" t="s">
        <v>263</v>
      </c>
      <c r="H2619" t="s">
        <v>478</v>
      </c>
      <c r="M2619" s="2">
        <v>1100</v>
      </c>
      <c r="N2619" s="2">
        <v>10000</v>
      </c>
      <c r="O2619" s="2">
        <f>IF(Tabla1[[#This Row],[Mov]]="VNT",Tabla1[[#This Row],[Sale]]-Tabla1[[#This Row],[Cost]],-Tabla1[[#This Row],[Cost]]*Tabla1[[#This Row],[Cant]])</f>
        <v>8900</v>
      </c>
      <c r="P2619" s="8">
        <f>IF(Tabla1[[#This Row],[Mov]]="VNT",-Tabla1[[#This Row],[Cant]],Tabla1[[#This Row],[Cant]])</f>
        <v>-1</v>
      </c>
      <c r="Q2619" s="8">
        <f>DAY(Tabla1[[#This Row],[Date]])</f>
        <v>4</v>
      </c>
      <c r="R2619" s="8">
        <f>MONTH(Tabla1[[#This Row],[Date]])</f>
        <v>9</v>
      </c>
      <c r="S2619" s="8">
        <f>YEAR(Tabla1[[#This Row],[Date]])</f>
        <v>2022</v>
      </c>
    </row>
    <row r="2620" spans="1:19" x14ac:dyDescent="0.2">
      <c r="A2620">
        <v>2619</v>
      </c>
      <c r="B2620" s="1">
        <v>44808</v>
      </c>
      <c r="C2620" t="s">
        <v>260</v>
      </c>
      <c r="D2620" t="s">
        <v>332</v>
      </c>
      <c r="E2620">
        <v>1</v>
      </c>
      <c r="F2620" t="s">
        <v>116</v>
      </c>
      <c r="G2620" t="s">
        <v>347</v>
      </c>
      <c r="H2620" t="s">
        <v>518</v>
      </c>
      <c r="M2620" s="2">
        <v>2805</v>
      </c>
      <c r="N2620" s="2">
        <v>3000</v>
      </c>
      <c r="O2620" s="2">
        <f>IF(Tabla1[[#This Row],[Mov]]="VNT",Tabla1[[#This Row],[Sale]]-Tabla1[[#This Row],[Cost]],-Tabla1[[#This Row],[Cost]]*Tabla1[[#This Row],[Cant]])</f>
        <v>195</v>
      </c>
      <c r="P2620" s="8">
        <f>IF(Tabla1[[#This Row],[Mov]]="VNT",-Tabla1[[#This Row],[Cant]],Tabla1[[#This Row],[Cant]])</f>
        <v>-1</v>
      </c>
      <c r="Q2620" s="8">
        <f>DAY(Tabla1[[#This Row],[Date]])</f>
        <v>4</v>
      </c>
      <c r="R2620" s="8">
        <f>MONTH(Tabla1[[#This Row],[Date]])</f>
        <v>9</v>
      </c>
      <c r="S2620" s="8">
        <f>YEAR(Tabla1[[#This Row],[Date]])</f>
        <v>2022</v>
      </c>
    </row>
    <row r="2621" spans="1:19" x14ac:dyDescent="0.2">
      <c r="A2621">
        <v>2620</v>
      </c>
      <c r="B2621" s="1">
        <v>44808</v>
      </c>
      <c r="C2621" t="s">
        <v>260</v>
      </c>
      <c r="D2621" t="s">
        <v>332</v>
      </c>
      <c r="E2621">
        <v>1</v>
      </c>
      <c r="F2621" t="s">
        <v>26</v>
      </c>
      <c r="G2621" t="s">
        <v>264</v>
      </c>
      <c r="H2621" t="s">
        <v>16</v>
      </c>
      <c r="M2621" s="2">
        <v>8500</v>
      </c>
      <c r="N2621" s="2">
        <v>20000</v>
      </c>
      <c r="O2621" s="2">
        <f>IF(Tabla1[[#This Row],[Mov]]="VNT",Tabla1[[#This Row],[Sale]]-Tabla1[[#This Row],[Cost]],-Tabla1[[#This Row],[Cost]]*Tabla1[[#This Row],[Cant]])</f>
        <v>11500</v>
      </c>
      <c r="P2621" s="8">
        <f>IF(Tabla1[[#This Row],[Mov]]="VNT",-Tabla1[[#This Row],[Cant]],Tabla1[[#This Row],[Cant]])</f>
        <v>-1</v>
      </c>
      <c r="Q2621" s="8">
        <f>DAY(Tabla1[[#This Row],[Date]])</f>
        <v>4</v>
      </c>
      <c r="R2621" s="8">
        <f>MONTH(Tabla1[[#This Row],[Date]])</f>
        <v>9</v>
      </c>
      <c r="S2621" s="8">
        <f>YEAR(Tabla1[[#This Row],[Date]])</f>
        <v>2022</v>
      </c>
    </row>
    <row r="2622" spans="1:19" x14ac:dyDescent="0.2">
      <c r="A2622">
        <v>2621</v>
      </c>
      <c r="B2622" s="1">
        <v>44808</v>
      </c>
      <c r="C2622" t="s">
        <v>260</v>
      </c>
      <c r="D2622" t="s">
        <v>332</v>
      </c>
      <c r="E2622">
        <v>1</v>
      </c>
      <c r="F2622" t="s">
        <v>455</v>
      </c>
      <c r="G2622" t="s">
        <v>347</v>
      </c>
      <c r="H2622" t="s">
        <v>456</v>
      </c>
      <c r="M2622" s="2">
        <v>1000</v>
      </c>
      <c r="N2622" s="2">
        <v>3000</v>
      </c>
      <c r="O2622" s="2">
        <f>IF(Tabla1[[#This Row],[Mov]]="VNT",Tabla1[[#This Row],[Sale]]-Tabla1[[#This Row],[Cost]],-Tabla1[[#This Row],[Cost]]*Tabla1[[#This Row],[Cant]])</f>
        <v>2000</v>
      </c>
      <c r="P2622" s="8">
        <f>IF(Tabla1[[#This Row],[Mov]]="VNT",-Tabla1[[#This Row],[Cant]],Tabla1[[#This Row],[Cant]])</f>
        <v>-1</v>
      </c>
      <c r="Q2622" s="8">
        <f>DAY(Tabla1[[#This Row],[Date]])</f>
        <v>4</v>
      </c>
      <c r="R2622" s="8">
        <f>MONTH(Tabla1[[#This Row],[Date]])</f>
        <v>9</v>
      </c>
      <c r="S2622" s="8">
        <f>YEAR(Tabla1[[#This Row],[Date]])</f>
        <v>2022</v>
      </c>
    </row>
    <row r="2623" spans="1:19" x14ac:dyDescent="0.2">
      <c r="A2623">
        <v>2622</v>
      </c>
      <c r="B2623" s="1">
        <v>44808</v>
      </c>
      <c r="C2623" t="s">
        <v>260</v>
      </c>
      <c r="D2623" t="s">
        <v>332</v>
      </c>
      <c r="E2623">
        <v>1</v>
      </c>
      <c r="F2623" t="s">
        <v>458</v>
      </c>
      <c r="G2623" t="s">
        <v>284</v>
      </c>
      <c r="H2623" t="s">
        <v>1372</v>
      </c>
      <c r="L2623" t="s">
        <v>1351</v>
      </c>
      <c r="M2623" s="2">
        <v>0</v>
      </c>
      <c r="N2623" s="2">
        <v>65000</v>
      </c>
      <c r="O2623" s="2">
        <f>IF(Tabla1[[#This Row],[Mov]]="VNT",Tabla1[[#This Row],[Sale]]-Tabla1[[#This Row],[Cost]],-Tabla1[[#This Row],[Cost]]*Tabla1[[#This Row],[Cant]])</f>
        <v>65000</v>
      </c>
      <c r="P2623" s="8">
        <f>IF(Tabla1[[#This Row],[Mov]]="VNT",-Tabla1[[#This Row],[Cant]],Tabla1[[#This Row],[Cant]])</f>
        <v>-1</v>
      </c>
      <c r="Q2623" s="8">
        <f>DAY(Tabla1[[#This Row],[Date]])</f>
        <v>4</v>
      </c>
      <c r="R2623" s="8">
        <f>MONTH(Tabla1[[#This Row],[Date]])</f>
        <v>9</v>
      </c>
      <c r="S2623" s="8">
        <f>YEAR(Tabla1[[#This Row],[Date]])</f>
        <v>2022</v>
      </c>
    </row>
    <row r="2624" spans="1:19" x14ac:dyDescent="0.2">
      <c r="A2624">
        <v>2623</v>
      </c>
      <c r="B2624" s="1">
        <v>44808</v>
      </c>
      <c r="C2624" t="s">
        <v>260</v>
      </c>
      <c r="D2624" t="s">
        <v>332</v>
      </c>
      <c r="E2624">
        <v>1</v>
      </c>
      <c r="F2624" t="s">
        <v>891</v>
      </c>
      <c r="G2624" t="s">
        <v>272</v>
      </c>
      <c r="H2624" t="s">
        <v>1373</v>
      </c>
      <c r="M2624" s="2">
        <v>3500</v>
      </c>
      <c r="N2624" s="2">
        <v>10000</v>
      </c>
      <c r="O2624" s="2">
        <f>IF(Tabla1[[#This Row],[Mov]]="VNT",Tabla1[[#This Row],[Sale]]-Tabla1[[#This Row],[Cost]],-Tabla1[[#This Row],[Cost]]*Tabla1[[#This Row],[Cant]])</f>
        <v>6500</v>
      </c>
      <c r="P2624" s="8">
        <f>IF(Tabla1[[#This Row],[Mov]]="VNT",-Tabla1[[#This Row],[Cant]],Tabla1[[#This Row],[Cant]])</f>
        <v>-1</v>
      </c>
      <c r="Q2624" s="8">
        <f>DAY(Tabla1[[#This Row],[Date]])</f>
        <v>4</v>
      </c>
      <c r="R2624" s="8">
        <f>MONTH(Tabla1[[#This Row],[Date]])</f>
        <v>9</v>
      </c>
      <c r="S2624" s="8">
        <f>YEAR(Tabla1[[#This Row],[Date]])</f>
        <v>2022</v>
      </c>
    </row>
    <row r="2625" spans="1:19" x14ac:dyDescent="0.2">
      <c r="A2625">
        <v>2624</v>
      </c>
      <c r="B2625" s="1">
        <v>44808</v>
      </c>
      <c r="C2625" t="s">
        <v>260</v>
      </c>
      <c r="D2625" t="s">
        <v>332</v>
      </c>
      <c r="E2625">
        <v>1</v>
      </c>
      <c r="F2625" t="s">
        <v>15</v>
      </c>
      <c r="G2625" t="s">
        <v>266</v>
      </c>
      <c r="H2625" t="s">
        <v>164</v>
      </c>
      <c r="I2625" t="s">
        <v>163</v>
      </c>
      <c r="M2625" s="2">
        <v>3000</v>
      </c>
      <c r="N2625" s="2">
        <v>9000</v>
      </c>
      <c r="O2625" s="2">
        <f>IF(Tabla1[[#This Row],[Mov]]="VNT",Tabla1[[#This Row],[Sale]]-Tabla1[[#This Row],[Cost]],-Tabla1[[#This Row],[Cost]]*Tabla1[[#This Row],[Cant]])</f>
        <v>6000</v>
      </c>
      <c r="P2625" s="8">
        <f>IF(Tabla1[[#This Row],[Mov]]="VNT",-Tabla1[[#This Row],[Cant]],Tabla1[[#This Row],[Cant]])</f>
        <v>-1</v>
      </c>
      <c r="Q2625" s="8">
        <f>DAY(Tabla1[[#This Row],[Date]])</f>
        <v>4</v>
      </c>
      <c r="R2625" s="8">
        <f>MONTH(Tabla1[[#This Row],[Date]])</f>
        <v>9</v>
      </c>
      <c r="S2625" s="8">
        <f>YEAR(Tabla1[[#This Row],[Date]])</f>
        <v>2022</v>
      </c>
    </row>
    <row r="2626" spans="1:19" x14ac:dyDescent="0.2">
      <c r="A2626">
        <v>2625</v>
      </c>
      <c r="B2626" s="1">
        <v>44808</v>
      </c>
      <c r="C2626" t="s">
        <v>260</v>
      </c>
      <c r="D2626" t="s">
        <v>332</v>
      </c>
      <c r="E2626">
        <v>1</v>
      </c>
      <c r="F2626" t="s">
        <v>586</v>
      </c>
      <c r="G2626" t="s">
        <v>273</v>
      </c>
      <c r="H2626" t="s">
        <v>470</v>
      </c>
      <c r="M2626" s="2">
        <v>8500</v>
      </c>
      <c r="N2626" s="2">
        <v>20000</v>
      </c>
      <c r="O2626" s="2">
        <f>IF(Tabla1[[#This Row],[Mov]]="VNT",Tabla1[[#This Row],[Sale]]-Tabla1[[#This Row],[Cost]],-Tabla1[[#This Row],[Cost]]*Tabla1[[#This Row],[Cant]])</f>
        <v>11500</v>
      </c>
      <c r="P2626" s="8">
        <f>IF(Tabla1[[#This Row],[Mov]]="VNT",-Tabla1[[#This Row],[Cant]],Tabla1[[#This Row],[Cant]])</f>
        <v>-1</v>
      </c>
      <c r="Q2626" s="8">
        <f>DAY(Tabla1[[#This Row],[Date]])</f>
        <v>4</v>
      </c>
      <c r="R2626" s="8">
        <f>MONTH(Tabla1[[#This Row],[Date]])</f>
        <v>9</v>
      </c>
      <c r="S2626" s="8">
        <f>YEAR(Tabla1[[#This Row],[Date]])</f>
        <v>2022</v>
      </c>
    </row>
    <row r="2627" spans="1:19" x14ac:dyDescent="0.2">
      <c r="A2627">
        <v>2626</v>
      </c>
      <c r="B2627" s="1">
        <v>44808</v>
      </c>
      <c r="C2627" t="s">
        <v>260</v>
      </c>
      <c r="D2627" t="s">
        <v>332</v>
      </c>
      <c r="E2627">
        <v>1</v>
      </c>
      <c r="F2627" t="s">
        <v>458</v>
      </c>
      <c r="G2627" t="s">
        <v>266</v>
      </c>
      <c r="H2627" t="s">
        <v>2120</v>
      </c>
      <c r="M2627" s="2">
        <v>0</v>
      </c>
      <c r="N2627" s="2">
        <v>2000</v>
      </c>
      <c r="O2627" s="2">
        <f>IF(Tabla1[[#This Row],[Mov]]="VNT",Tabla1[[#This Row],[Sale]]-Tabla1[[#This Row],[Cost]],-Tabla1[[#This Row],[Cost]]*Tabla1[[#This Row],[Cant]])</f>
        <v>2000</v>
      </c>
      <c r="P2627" s="8">
        <f>IF(Tabla1[[#This Row],[Mov]]="VNT",-Tabla1[[#This Row],[Cant]],Tabla1[[#This Row],[Cant]])</f>
        <v>-1</v>
      </c>
      <c r="Q2627" s="8">
        <f>DAY(Tabla1[[#This Row],[Date]])</f>
        <v>4</v>
      </c>
      <c r="R2627" s="8">
        <f>MONTH(Tabla1[[#This Row],[Date]])</f>
        <v>9</v>
      </c>
      <c r="S2627" s="8">
        <f>YEAR(Tabla1[[#This Row],[Date]])</f>
        <v>2022</v>
      </c>
    </row>
    <row r="2628" spans="1:19" x14ac:dyDescent="0.2">
      <c r="A2628">
        <v>2627</v>
      </c>
      <c r="B2628" s="1">
        <v>44808</v>
      </c>
      <c r="C2628" t="s">
        <v>260</v>
      </c>
      <c r="D2628" t="s">
        <v>332</v>
      </c>
      <c r="E2628">
        <v>1</v>
      </c>
      <c r="F2628" t="s">
        <v>458</v>
      </c>
      <c r="G2628" t="s">
        <v>263</v>
      </c>
      <c r="H2628" t="s">
        <v>1374</v>
      </c>
      <c r="M2628" s="2">
        <v>0</v>
      </c>
      <c r="N2628" s="2">
        <v>55000</v>
      </c>
      <c r="O2628" s="2">
        <f>IF(Tabla1[[#This Row],[Mov]]="VNT",Tabla1[[#This Row],[Sale]]-Tabla1[[#This Row],[Cost]],-Tabla1[[#This Row],[Cost]]*Tabla1[[#This Row],[Cant]])</f>
        <v>55000</v>
      </c>
      <c r="P2628" s="8">
        <f>IF(Tabla1[[#This Row],[Mov]]="VNT",-Tabla1[[#This Row],[Cant]],Tabla1[[#This Row],[Cant]])</f>
        <v>-1</v>
      </c>
      <c r="Q2628" s="8">
        <f>DAY(Tabla1[[#This Row],[Date]])</f>
        <v>4</v>
      </c>
      <c r="R2628" s="8">
        <f>MONTH(Tabla1[[#This Row],[Date]])</f>
        <v>9</v>
      </c>
      <c r="S2628" s="8">
        <f>YEAR(Tabla1[[#This Row],[Date]])</f>
        <v>2022</v>
      </c>
    </row>
    <row r="2629" spans="1:19" x14ac:dyDescent="0.2">
      <c r="A2629">
        <v>2628</v>
      </c>
      <c r="B2629" s="1">
        <v>44808</v>
      </c>
      <c r="C2629" t="s">
        <v>260</v>
      </c>
      <c r="D2629" t="s">
        <v>332</v>
      </c>
      <c r="E2629">
        <v>1</v>
      </c>
      <c r="F2629" t="s">
        <v>26</v>
      </c>
      <c r="G2629" t="s">
        <v>264</v>
      </c>
      <c r="H2629" t="s">
        <v>16</v>
      </c>
      <c r="M2629" s="2">
        <v>8500</v>
      </c>
      <c r="N2629" s="2">
        <v>20000</v>
      </c>
      <c r="O2629" s="2">
        <f>IF(Tabla1[[#This Row],[Mov]]="VNT",Tabla1[[#This Row],[Sale]]-Tabla1[[#This Row],[Cost]],-Tabla1[[#This Row],[Cost]]*Tabla1[[#This Row],[Cant]])</f>
        <v>11500</v>
      </c>
      <c r="P2629" s="8">
        <f>IF(Tabla1[[#This Row],[Mov]]="VNT",-Tabla1[[#This Row],[Cant]],Tabla1[[#This Row],[Cant]])</f>
        <v>-1</v>
      </c>
      <c r="Q2629" s="8">
        <f>DAY(Tabla1[[#This Row],[Date]])</f>
        <v>4</v>
      </c>
      <c r="R2629" s="8">
        <f>MONTH(Tabla1[[#This Row],[Date]])</f>
        <v>9</v>
      </c>
      <c r="S2629" s="8">
        <f>YEAR(Tabla1[[#This Row],[Date]])</f>
        <v>2022</v>
      </c>
    </row>
    <row r="2630" spans="1:19" x14ac:dyDescent="0.2">
      <c r="A2630">
        <v>2629</v>
      </c>
      <c r="B2630" s="1">
        <v>44808</v>
      </c>
      <c r="C2630" t="s">
        <v>260</v>
      </c>
      <c r="D2630" t="s">
        <v>332</v>
      </c>
      <c r="E2630">
        <v>1</v>
      </c>
      <c r="F2630" t="s">
        <v>116</v>
      </c>
      <c r="G2630" t="s">
        <v>347</v>
      </c>
      <c r="H2630" t="s">
        <v>518</v>
      </c>
      <c r="M2630" s="2">
        <v>9350</v>
      </c>
      <c r="N2630" s="2">
        <v>10000</v>
      </c>
      <c r="O2630" s="2">
        <f>IF(Tabla1[[#This Row],[Mov]]="VNT",Tabla1[[#This Row],[Sale]]-Tabla1[[#This Row],[Cost]],-Tabla1[[#This Row],[Cost]]*Tabla1[[#This Row],[Cant]])</f>
        <v>650</v>
      </c>
      <c r="P2630" s="8">
        <f>IF(Tabla1[[#This Row],[Mov]]="VNT",-Tabla1[[#This Row],[Cant]],Tabla1[[#This Row],[Cant]])</f>
        <v>-1</v>
      </c>
      <c r="Q2630" s="8">
        <f>DAY(Tabla1[[#This Row],[Date]])</f>
        <v>4</v>
      </c>
      <c r="R2630" s="8">
        <f>MONTH(Tabla1[[#This Row],[Date]])</f>
        <v>9</v>
      </c>
      <c r="S2630" s="8">
        <f>YEAR(Tabla1[[#This Row],[Date]])</f>
        <v>2022</v>
      </c>
    </row>
    <row r="2631" spans="1:19" x14ac:dyDescent="0.2">
      <c r="A2631">
        <v>2630</v>
      </c>
      <c r="B2631" s="1">
        <v>44808</v>
      </c>
      <c r="C2631" t="s">
        <v>260</v>
      </c>
      <c r="D2631" t="s">
        <v>332</v>
      </c>
      <c r="E2631">
        <v>1</v>
      </c>
      <c r="F2631" t="s">
        <v>342</v>
      </c>
      <c r="G2631" t="s">
        <v>860</v>
      </c>
      <c r="H2631" t="s">
        <v>1375</v>
      </c>
      <c r="M2631" s="2">
        <v>1000</v>
      </c>
      <c r="N2631" s="2">
        <v>10000</v>
      </c>
      <c r="O2631" s="2">
        <f>IF(Tabla1[[#This Row],[Mov]]="VNT",Tabla1[[#This Row],[Sale]]-Tabla1[[#This Row],[Cost]],-Tabla1[[#This Row],[Cost]]*Tabla1[[#This Row],[Cant]])</f>
        <v>9000</v>
      </c>
      <c r="P2631" s="8">
        <f>IF(Tabla1[[#This Row],[Mov]]="VNT",-Tabla1[[#This Row],[Cant]],Tabla1[[#This Row],[Cant]])</f>
        <v>-1</v>
      </c>
      <c r="Q2631" s="8">
        <f>DAY(Tabla1[[#This Row],[Date]])</f>
        <v>4</v>
      </c>
      <c r="R2631" s="8">
        <f>MONTH(Tabla1[[#This Row],[Date]])</f>
        <v>9</v>
      </c>
      <c r="S2631" s="8">
        <f>YEAR(Tabla1[[#This Row],[Date]])</f>
        <v>2022</v>
      </c>
    </row>
    <row r="2632" spans="1:19" x14ac:dyDescent="0.2">
      <c r="A2632">
        <v>2631</v>
      </c>
      <c r="B2632" s="1">
        <v>44808</v>
      </c>
      <c r="C2632" t="s">
        <v>260</v>
      </c>
      <c r="D2632" t="s">
        <v>332</v>
      </c>
      <c r="E2632">
        <v>1</v>
      </c>
      <c r="F2632" t="s">
        <v>116</v>
      </c>
      <c r="G2632" t="s">
        <v>347</v>
      </c>
      <c r="H2632" t="s">
        <v>518</v>
      </c>
      <c r="M2632" s="2">
        <v>5610</v>
      </c>
      <c r="N2632" s="2">
        <v>6000</v>
      </c>
      <c r="O2632" s="2">
        <f>IF(Tabla1[[#This Row],[Mov]]="VNT",Tabla1[[#This Row],[Sale]]-Tabla1[[#This Row],[Cost]],-Tabla1[[#This Row],[Cost]]*Tabla1[[#This Row],[Cant]])</f>
        <v>390</v>
      </c>
      <c r="P2632" s="8">
        <f>IF(Tabla1[[#This Row],[Mov]]="VNT",-Tabla1[[#This Row],[Cant]],Tabla1[[#This Row],[Cant]])</f>
        <v>-1</v>
      </c>
      <c r="Q2632" s="8">
        <f>DAY(Tabla1[[#This Row],[Date]])</f>
        <v>4</v>
      </c>
      <c r="R2632" s="8">
        <f>MONTH(Tabla1[[#This Row],[Date]])</f>
        <v>9</v>
      </c>
      <c r="S2632" s="8">
        <f>YEAR(Tabla1[[#This Row],[Date]])</f>
        <v>2022</v>
      </c>
    </row>
    <row r="2633" spans="1:19" x14ac:dyDescent="0.2">
      <c r="A2633">
        <v>2632</v>
      </c>
      <c r="B2633" s="1">
        <v>44808</v>
      </c>
      <c r="C2633" t="s">
        <v>260</v>
      </c>
      <c r="D2633" t="s">
        <v>332</v>
      </c>
      <c r="E2633">
        <v>1</v>
      </c>
      <c r="F2633" t="s">
        <v>455</v>
      </c>
      <c r="G2633" t="s">
        <v>349</v>
      </c>
      <c r="H2633" t="s">
        <v>457</v>
      </c>
      <c r="M2633" s="2">
        <v>1000</v>
      </c>
      <c r="N2633" s="2">
        <v>3000</v>
      </c>
      <c r="O2633" s="2">
        <f>IF(Tabla1[[#This Row],[Mov]]="VNT",Tabla1[[#This Row],[Sale]]-Tabla1[[#This Row],[Cost]],-Tabla1[[#This Row],[Cost]]*Tabla1[[#This Row],[Cant]])</f>
        <v>2000</v>
      </c>
      <c r="P2633" s="8">
        <f>IF(Tabla1[[#This Row],[Mov]]="VNT",-Tabla1[[#This Row],[Cant]],Tabla1[[#This Row],[Cant]])</f>
        <v>-1</v>
      </c>
      <c r="Q2633" s="8">
        <f>DAY(Tabla1[[#This Row],[Date]])</f>
        <v>4</v>
      </c>
      <c r="R2633" s="8">
        <f>MONTH(Tabla1[[#This Row],[Date]])</f>
        <v>9</v>
      </c>
      <c r="S2633" s="8">
        <f>YEAR(Tabla1[[#This Row],[Date]])</f>
        <v>2022</v>
      </c>
    </row>
    <row r="2634" spans="1:19" x14ac:dyDescent="0.2">
      <c r="A2634">
        <v>2633</v>
      </c>
      <c r="B2634" s="1">
        <v>44808</v>
      </c>
      <c r="C2634" t="s">
        <v>260</v>
      </c>
      <c r="D2634" t="s">
        <v>332</v>
      </c>
      <c r="E2634">
        <v>1</v>
      </c>
      <c r="F2634" t="s">
        <v>116</v>
      </c>
      <c r="G2634" t="s">
        <v>349</v>
      </c>
      <c r="H2634" t="s">
        <v>515</v>
      </c>
      <c r="M2634" s="2">
        <v>2805</v>
      </c>
      <c r="N2634" s="2">
        <v>3000</v>
      </c>
      <c r="O2634" s="2">
        <f>IF(Tabla1[[#This Row],[Mov]]="VNT",Tabla1[[#This Row],[Sale]]-Tabla1[[#This Row],[Cost]],-Tabla1[[#This Row],[Cost]]*Tabla1[[#This Row],[Cant]])</f>
        <v>195</v>
      </c>
      <c r="P2634" s="8">
        <f>IF(Tabla1[[#This Row],[Mov]]="VNT",-Tabla1[[#This Row],[Cant]],Tabla1[[#This Row],[Cant]])</f>
        <v>-1</v>
      </c>
      <c r="Q2634" s="8">
        <f>DAY(Tabla1[[#This Row],[Date]])</f>
        <v>4</v>
      </c>
      <c r="R2634" s="8">
        <f>MONTH(Tabla1[[#This Row],[Date]])</f>
        <v>9</v>
      </c>
      <c r="S2634" s="8">
        <f>YEAR(Tabla1[[#This Row],[Date]])</f>
        <v>2022</v>
      </c>
    </row>
    <row r="2635" spans="1:19" x14ac:dyDescent="0.2">
      <c r="A2635">
        <v>2634</v>
      </c>
      <c r="B2635" s="1">
        <v>44809</v>
      </c>
      <c r="C2635" t="s">
        <v>260</v>
      </c>
      <c r="D2635" t="s">
        <v>1376</v>
      </c>
      <c r="E2635">
        <v>1</v>
      </c>
      <c r="F2635" t="s">
        <v>342</v>
      </c>
      <c r="G2635" t="s">
        <v>272</v>
      </c>
      <c r="H2635" t="s">
        <v>252</v>
      </c>
      <c r="M2635" s="2">
        <v>900</v>
      </c>
      <c r="N2635" s="2">
        <v>8000</v>
      </c>
      <c r="O2635" s="2">
        <f>IF(Tabla1[[#This Row],[Mov]]="VNT",Tabla1[[#This Row],[Sale]]-Tabla1[[#This Row],[Cost]],-Tabla1[[#This Row],[Cost]]*Tabla1[[#This Row],[Cant]])</f>
        <v>7100</v>
      </c>
      <c r="P2635" s="8">
        <f>IF(Tabla1[[#This Row],[Mov]]="VNT",-Tabla1[[#This Row],[Cant]],Tabla1[[#This Row],[Cant]])</f>
        <v>-1</v>
      </c>
      <c r="Q2635" s="8">
        <f>DAY(Tabla1[[#This Row],[Date]])</f>
        <v>5</v>
      </c>
      <c r="R2635" s="8">
        <f>MONTH(Tabla1[[#This Row],[Date]])</f>
        <v>9</v>
      </c>
      <c r="S2635" s="8">
        <f>YEAR(Tabla1[[#This Row],[Date]])</f>
        <v>2022</v>
      </c>
    </row>
    <row r="2636" spans="1:19" x14ac:dyDescent="0.2">
      <c r="A2636">
        <v>2635</v>
      </c>
      <c r="B2636" s="1">
        <v>44809</v>
      </c>
      <c r="C2636" t="s">
        <v>260</v>
      </c>
      <c r="D2636" t="s">
        <v>332</v>
      </c>
      <c r="E2636">
        <v>1</v>
      </c>
      <c r="F2636" t="s">
        <v>116</v>
      </c>
      <c r="G2636" t="s">
        <v>347</v>
      </c>
      <c r="H2636" t="s">
        <v>518</v>
      </c>
      <c r="M2636" s="2">
        <v>3735</v>
      </c>
      <c r="N2636" s="2">
        <v>4000</v>
      </c>
      <c r="O2636" s="2">
        <f>IF(Tabla1[[#This Row],[Mov]]="VNT",Tabla1[[#This Row],[Sale]]-Tabla1[[#This Row],[Cost]],-Tabla1[[#This Row],[Cost]]*Tabla1[[#This Row],[Cant]])</f>
        <v>265</v>
      </c>
      <c r="P2636" s="8">
        <f>IF(Tabla1[[#This Row],[Mov]]="VNT",-Tabla1[[#This Row],[Cant]],Tabla1[[#This Row],[Cant]])</f>
        <v>-1</v>
      </c>
      <c r="Q2636" s="8">
        <f>DAY(Tabla1[[#This Row],[Date]])</f>
        <v>5</v>
      </c>
      <c r="R2636" s="8">
        <f>MONTH(Tabla1[[#This Row],[Date]])</f>
        <v>9</v>
      </c>
      <c r="S2636" s="8">
        <f>YEAR(Tabla1[[#This Row],[Date]])</f>
        <v>2022</v>
      </c>
    </row>
    <row r="2637" spans="1:19" x14ac:dyDescent="0.2">
      <c r="A2637">
        <v>2636</v>
      </c>
      <c r="B2637" s="1">
        <v>44809</v>
      </c>
      <c r="C2637" t="s">
        <v>260</v>
      </c>
      <c r="D2637" t="s">
        <v>332</v>
      </c>
      <c r="E2637">
        <v>1</v>
      </c>
      <c r="F2637" t="s">
        <v>342</v>
      </c>
      <c r="G2637" t="s">
        <v>273</v>
      </c>
      <c r="H2637" t="s">
        <v>470</v>
      </c>
      <c r="M2637" s="2">
        <v>900</v>
      </c>
      <c r="N2637" s="2">
        <v>10000</v>
      </c>
      <c r="O2637" s="2">
        <f>IF(Tabla1[[#This Row],[Mov]]="VNT",Tabla1[[#This Row],[Sale]]-Tabla1[[#This Row],[Cost]],-Tabla1[[#This Row],[Cost]]*Tabla1[[#This Row],[Cant]])</f>
        <v>9100</v>
      </c>
      <c r="P2637" s="8">
        <f>IF(Tabla1[[#This Row],[Mov]]="VNT",-Tabla1[[#This Row],[Cant]],Tabla1[[#This Row],[Cant]])</f>
        <v>-1</v>
      </c>
      <c r="Q2637" s="8">
        <f>DAY(Tabla1[[#This Row],[Date]])</f>
        <v>5</v>
      </c>
      <c r="R2637" s="8">
        <f>MONTH(Tabla1[[#This Row],[Date]])</f>
        <v>9</v>
      </c>
      <c r="S2637" s="8">
        <f>YEAR(Tabla1[[#This Row],[Date]])</f>
        <v>2022</v>
      </c>
    </row>
    <row r="2638" spans="1:19" x14ac:dyDescent="0.2">
      <c r="A2638">
        <v>2637</v>
      </c>
      <c r="B2638" s="1">
        <v>44804</v>
      </c>
      <c r="C2638" t="s">
        <v>261</v>
      </c>
      <c r="D2638" t="s">
        <v>1348</v>
      </c>
      <c r="E2638">
        <v>1</v>
      </c>
      <c r="F2638" t="s">
        <v>922</v>
      </c>
      <c r="G2638" t="s">
        <v>1377</v>
      </c>
      <c r="H2638" t="s">
        <v>1378</v>
      </c>
      <c r="M2638" s="2">
        <v>25000</v>
      </c>
      <c r="N2638" s="2">
        <v>49000</v>
      </c>
      <c r="O2638" s="2">
        <f>IF(Tabla1[[#This Row],[Mov]]="VNT",Tabla1[[#This Row],[Sale]]-Tabla1[[#This Row],[Cost]],-Tabla1[[#This Row],[Cost]]*Tabla1[[#This Row],[Cant]])</f>
        <v>-25000</v>
      </c>
      <c r="P2638" s="8">
        <f>IF(Tabla1[[#This Row],[Mov]]="VNT",-Tabla1[[#This Row],[Cant]],Tabla1[[#This Row],[Cant]])</f>
        <v>1</v>
      </c>
      <c r="Q2638" s="8">
        <f>DAY(Tabla1[[#This Row],[Date]])</f>
        <v>31</v>
      </c>
      <c r="R2638" s="8">
        <f>MONTH(Tabla1[[#This Row],[Date]])</f>
        <v>8</v>
      </c>
      <c r="S2638" s="8">
        <f>YEAR(Tabla1[[#This Row],[Date]])</f>
        <v>2022</v>
      </c>
    </row>
    <row r="2639" spans="1:19" x14ac:dyDescent="0.2">
      <c r="A2639">
        <v>2638</v>
      </c>
      <c r="B2639" s="1">
        <v>44804</v>
      </c>
      <c r="C2639" t="s">
        <v>261</v>
      </c>
      <c r="D2639" t="s">
        <v>1348</v>
      </c>
      <c r="E2639">
        <v>1</v>
      </c>
      <c r="F2639" t="s">
        <v>922</v>
      </c>
      <c r="G2639" t="s">
        <v>1377</v>
      </c>
      <c r="H2639" t="s">
        <v>1379</v>
      </c>
      <c r="M2639" s="2">
        <v>40000</v>
      </c>
      <c r="N2639" s="2">
        <v>65000</v>
      </c>
      <c r="O2639" s="2">
        <f>IF(Tabla1[[#This Row],[Mov]]="VNT",Tabla1[[#This Row],[Sale]]-Tabla1[[#This Row],[Cost]],-Tabla1[[#This Row],[Cost]]*Tabla1[[#This Row],[Cant]])</f>
        <v>-40000</v>
      </c>
      <c r="P2639" s="8">
        <f>IF(Tabla1[[#This Row],[Mov]]="VNT",-Tabla1[[#This Row],[Cant]],Tabla1[[#This Row],[Cant]])</f>
        <v>1</v>
      </c>
      <c r="Q2639" s="8">
        <f>DAY(Tabla1[[#This Row],[Date]])</f>
        <v>31</v>
      </c>
      <c r="R2639" s="8">
        <f>MONTH(Tabla1[[#This Row],[Date]])</f>
        <v>8</v>
      </c>
      <c r="S2639" s="8">
        <f>YEAR(Tabla1[[#This Row],[Date]])</f>
        <v>2022</v>
      </c>
    </row>
    <row r="2640" spans="1:19" x14ac:dyDescent="0.2">
      <c r="A2640">
        <v>2639</v>
      </c>
      <c r="B2640" s="1">
        <v>44804</v>
      </c>
      <c r="C2640" t="s">
        <v>261</v>
      </c>
      <c r="D2640" t="s">
        <v>1348</v>
      </c>
      <c r="E2640">
        <v>1</v>
      </c>
      <c r="F2640" t="s">
        <v>48</v>
      </c>
      <c r="G2640" t="s">
        <v>790</v>
      </c>
      <c r="H2640" t="s">
        <v>1380</v>
      </c>
      <c r="M2640" s="2">
        <v>14000</v>
      </c>
      <c r="N2640" s="2">
        <v>30000</v>
      </c>
      <c r="O2640" s="2">
        <f>IF(Tabla1[[#This Row],[Mov]]="VNT",Tabla1[[#This Row],[Sale]]-Tabla1[[#This Row],[Cost]],-Tabla1[[#This Row],[Cost]]*Tabla1[[#This Row],[Cant]])</f>
        <v>-14000</v>
      </c>
      <c r="P2640" s="8">
        <f>IF(Tabla1[[#This Row],[Mov]]="VNT",-Tabla1[[#This Row],[Cant]],Tabla1[[#This Row],[Cant]])</f>
        <v>1</v>
      </c>
      <c r="Q2640" s="8">
        <f>DAY(Tabla1[[#This Row],[Date]])</f>
        <v>31</v>
      </c>
      <c r="R2640" s="8">
        <f>MONTH(Tabla1[[#This Row],[Date]])</f>
        <v>8</v>
      </c>
      <c r="S2640" s="8">
        <f>YEAR(Tabla1[[#This Row],[Date]])</f>
        <v>2022</v>
      </c>
    </row>
    <row r="2641" spans="1:19" x14ac:dyDescent="0.2">
      <c r="A2641">
        <v>2640</v>
      </c>
      <c r="B2641" s="1">
        <v>44804</v>
      </c>
      <c r="C2641" t="s">
        <v>261</v>
      </c>
      <c r="D2641" t="s">
        <v>1348</v>
      </c>
      <c r="E2641">
        <v>1</v>
      </c>
      <c r="F2641" t="s">
        <v>48</v>
      </c>
      <c r="G2641" t="s">
        <v>790</v>
      </c>
      <c r="H2641" t="s">
        <v>1381</v>
      </c>
      <c r="M2641" s="2">
        <v>14000</v>
      </c>
      <c r="N2641" s="2">
        <v>30000</v>
      </c>
      <c r="O2641" s="2">
        <f>IF(Tabla1[[#This Row],[Mov]]="VNT",Tabla1[[#This Row],[Sale]]-Tabla1[[#This Row],[Cost]],-Tabla1[[#This Row],[Cost]]*Tabla1[[#This Row],[Cant]])</f>
        <v>-14000</v>
      </c>
      <c r="P2641" s="8">
        <f>IF(Tabla1[[#This Row],[Mov]]="VNT",-Tabla1[[#This Row],[Cant]],Tabla1[[#This Row],[Cant]])</f>
        <v>1</v>
      </c>
      <c r="Q2641" s="8">
        <f>DAY(Tabla1[[#This Row],[Date]])</f>
        <v>31</v>
      </c>
      <c r="R2641" s="8">
        <f>MONTH(Tabla1[[#This Row],[Date]])</f>
        <v>8</v>
      </c>
      <c r="S2641" s="8">
        <f>YEAR(Tabla1[[#This Row],[Date]])</f>
        <v>2022</v>
      </c>
    </row>
    <row r="2642" spans="1:19" x14ac:dyDescent="0.2">
      <c r="A2642">
        <v>2641</v>
      </c>
      <c r="B2642" s="1">
        <v>44804</v>
      </c>
      <c r="C2642" t="s">
        <v>261</v>
      </c>
      <c r="D2642" t="s">
        <v>1348</v>
      </c>
      <c r="E2642">
        <v>1</v>
      </c>
      <c r="F2642" t="s">
        <v>48</v>
      </c>
      <c r="G2642" t="s">
        <v>790</v>
      </c>
      <c r="H2642" t="s">
        <v>1382</v>
      </c>
      <c r="M2642" s="2">
        <v>26000</v>
      </c>
      <c r="N2642" s="2">
        <v>54000</v>
      </c>
      <c r="O2642" s="2">
        <f>IF(Tabla1[[#This Row],[Mov]]="VNT",Tabla1[[#This Row],[Sale]]-Tabla1[[#This Row],[Cost]],-Tabla1[[#This Row],[Cost]]*Tabla1[[#This Row],[Cant]])</f>
        <v>-26000</v>
      </c>
      <c r="P2642" s="8">
        <f>IF(Tabla1[[#This Row],[Mov]]="VNT",-Tabla1[[#This Row],[Cant]],Tabla1[[#This Row],[Cant]])</f>
        <v>1</v>
      </c>
      <c r="Q2642" s="8">
        <f>DAY(Tabla1[[#This Row],[Date]])</f>
        <v>31</v>
      </c>
      <c r="R2642" s="8">
        <f>MONTH(Tabla1[[#This Row],[Date]])</f>
        <v>8</v>
      </c>
      <c r="S2642" s="8">
        <f>YEAR(Tabla1[[#This Row],[Date]])</f>
        <v>2022</v>
      </c>
    </row>
    <row r="2643" spans="1:19" x14ac:dyDescent="0.2">
      <c r="A2643">
        <v>2642</v>
      </c>
      <c r="B2643" s="1">
        <v>44804</v>
      </c>
      <c r="C2643" t="s">
        <v>261</v>
      </c>
      <c r="D2643" t="s">
        <v>659</v>
      </c>
      <c r="E2643">
        <v>18</v>
      </c>
      <c r="F2643" t="s">
        <v>891</v>
      </c>
      <c r="G2643" t="s">
        <v>589</v>
      </c>
      <c r="H2643" t="s">
        <v>1173</v>
      </c>
      <c r="M2643" s="2">
        <v>3800</v>
      </c>
      <c r="N2643" s="2">
        <v>10000</v>
      </c>
      <c r="O2643" s="2">
        <f>IF(Tabla1[[#This Row],[Mov]]="VNT",Tabla1[[#This Row],[Sale]]-Tabla1[[#This Row],[Cost]],-Tabla1[[#This Row],[Cost]]*Tabla1[[#This Row],[Cant]])</f>
        <v>-68400</v>
      </c>
      <c r="P2643" s="8">
        <f>IF(Tabla1[[#This Row],[Mov]]="VNT",-Tabla1[[#This Row],[Cant]],Tabla1[[#This Row],[Cant]])</f>
        <v>18</v>
      </c>
      <c r="Q2643" s="8">
        <f>DAY(Tabla1[[#This Row],[Date]])</f>
        <v>31</v>
      </c>
      <c r="R2643" s="8">
        <f>MONTH(Tabla1[[#This Row],[Date]])</f>
        <v>8</v>
      </c>
      <c r="S2643" s="8">
        <f>YEAR(Tabla1[[#This Row],[Date]])</f>
        <v>2022</v>
      </c>
    </row>
    <row r="2644" spans="1:19" x14ac:dyDescent="0.2">
      <c r="A2644">
        <v>2643</v>
      </c>
      <c r="B2644" s="1">
        <v>44804</v>
      </c>
      <c r="C2644" t="s">
        <v>261</v>
      </c>
      <c r="D2644" t="s">
        <v>659</v>
      </c>
      <c r="E2644">
        <v>1</v>
      </c>
      <c r="F2644" t="s">
        <v>224</v>
      </c>
      <c r="G2644" t="s">
        <v>263</v>
      </c>
      <c r="H2644" t="s">
        <v>391</v>
      </c>
      <c r="M2644" s="2">
        <v>8500</v>
      </c>
      <c r="N2644" s="2">
        <v>20000</v>
      </c>
      <c r="O2644" s="2">
        <f>IF(Tabla1[[#This Row],[Mov]]="VNT",Tabla1[[#This Row],[Sale]]-Tabla1[[#This Row],[Cost]],-Tabla1[[#This Row],[Cost]]*Tabla1[[#This Row],[Cant]])</f>
        <v>-8500</v>
      </c>
      <c r="P2644" s="8">
        <f>IF(Tabla1[[#This Row],[Mov]]="VNT",-Tabla1[[#This Row],[Cant]],Tabla1[[#This Row],[Cant]])</f>
        <v>1</v>
      </c>
      <c r="Q2644" s="8">
        <f>DAY(Tabla1[[#This Row],[Date]])</f>
        <v>31</v>
      </c>
      <c r="R2644" s="8">
        <f>MONTH(Tabla1[[#This Row],[Date]])</f>
        <v>8</v>
      </c>
      <c r="S2644" s="8">
        <f>YEAR(Tabla1[[#This Row],[Date]])</f>
        <v>2022</v>
      </c>
    </row>
    <row r="2645" spans="1:19" x14ac:dyDescent="0.2">
      <c r="A2645">
        <v>2644</v>
      </c>
      <c r="B2645" s="1">
        <v>44804</v>
      </c>
      <c r="C2645" t="s">
        <v>261</v>
      </c>
      <c r="D2645" t="s">
        <v>659</v>
      </c>
      <c r="E2645">
        <v>1</v>
      </c>
      <c r="F2645" t="s">
        <v>224</v>
      </c>
      <c r="G2645" t="s">
        <v>263</v>
      </c>
      <c r="H2645" t="s">
        <v>1383</v>
      </c>
      <c r="M2645" s="2">
        <v>8500</v>
      </c>
      <c r="N2645" s="2">
        <v>20000</v>
      </c>
      <c r="O2645" s="2">
        <f>IF(Tabla1[[#This Row],[Mov]]="VNT",Tabla1[[#This Row],[Sale]]-Tabla1[[#This Row],[Cost]],-Tabla1[[#This Row],[Cost]]*Tabla1[[#This Row],[Cant]])</f>
        <v>-8500</v>
      </c>
      <c r="P2645" s="8">
        <f>IF(Tabla1[[#This Row],[Mov]]="VNT",-Tabla1[[#This Row],[Cant]],Tabla1[[#This Row],[Cant]])</f>
        <v>1</v>
      </c>
      <c r="Q2645" s="8">
        <f>DAY(Tabla1[[#This Row],[Date]])</f>
        <v>31</v>
      </c>
      <c r="R2645" s="8">
        <f>MONTH(Tabla1[[#This Row],[Date]])</f>
        <v>8</v>
      </c>
      <c r="S2645" s="8">
        <f>YEAR(Tabla1[[#This Row],[Date]])</f>
        <v>2022</v>
      </c>
    </row>
    <row r="2646" spans="1:19" x14ac:dyDescent="0.2">
      <c r="A2646">
        <v>2645</v>
      </c>
      <c r="B2646" s="1">
        <v>44804</v>
      </c>
      <c r="C2646" t="s">
        <v>261</v>
      </c>
      <c r="D2646" t="s">
        <v>659</v>
      </c>
      <c r="E2646">
        <v>4</v>
      </c>
      <c r="F2646" t="s">
        <v>224</v>
      </c>
      <c r="G2646" t="s">
        <v>262</v>
      </c>
      <c r="H2646" t="s">
        <v>495</v>
      </c>
      <c r="M2646" s="2">
        <v>8500</v>
      </c>
      <c r="N2646" s="2">
        <v>20000</v>
      </c>
      <c r="O2646" s="2">
        <f>IF(Tabla1[[#This Row],[Mov]]="VNT",Tabla1[[#This Row],[Sale]]-Tabla1[[#This Row],[Cost]],-Tabla1[[#This Row],[Cost]]*Tabla1[[#This Row],[Cant]])</f>
        <v>-34000</v>
      </c>
      <c r="P2646" s="8">
        <f>IF(Tabla1[[#This Row],[Mov]]="VNT",-Tabla1[[#This Row],[Cant]],Tabla1[[#This Row],[Cant]])</f>
        <v>4</v>
      </c>
      <c r="Q2646" s="8">
        <f>DAY(Tabla1[[#This Row],[Date]])</f>
        <v>31</v>
      </c>
      <c r="R2646" s="8">
        <f>MONTH(Tabla1[[#This Row],[Date]])</f>
        <v>8</v>
      </c>
      <c r="S2646" s="8">
        <f>YEAR(Tabla1[[#This Row],[Date]])</f>
        <v>2022</v>
      </c>
    </row>
    <row r="2647" spans="1:19" x14ac:dyDescent="0.2">
      <c r="A2647">
        <v>2646</v>
      </c>
      <c r="B2647" s="1">
        <v>44806</v>
      </c>
      <c r="C2647" t="s">
        <v>261</v>
      </c>
      <c r="D2647" t="s">
        <v>817</v>
      </c>
      <c r="E2647">
        <v>1</v>
      </c>
      <c r="F2647" t="s">
        <v>44</v>
      </c>
      <c r="G2647" t="s">
        <v>266</v>
      </c>
      <c r="H2647" t="s">
        <v>1384</v>
      </c>
      <c r="J2647" t="s">
        <v>651</v>
      </c>
      <c r="M2647" s="2">
        <v>36000</v>
      </c>
      <c r="N2647" s="2">
        <v>65000</v>
      </c>
      <c r="O2647" s="2">
        <f>IF(Tabla1[[#This Row],[Mov]]="VNT",Tabla1[[#This Row],[Sale]]-Tabla1[[#This Row],[Cost]],-Tabla1[[#This Row],[Cost]]*Tabla1[[#This Row],[Cant]])</f>
        <v>-36000</v>
      </c>
      <c r="P2647" s="8">
        <f>IF(Tabla1[[#This Row],[Mov]]="VNT",-Tabla1[[#This Row],[Cant]],Tabla1[[#This Row],[Cant]])</f>
        <v>1</v>
      </c>
      <c r="Q2647" s="8">
        <f>DAY(Tabla1[[#This Row],[Date]])</f>
        <v>2</v>
      </c>
      <c r="R2647" s="8">
        <f>MONTH(Tabla1[[#This Row],[Date]])</f>
        <v>9</v>
      </c>
      <c r="S2647" s="8">
        <f>YEAR(Tabla1[[#This Row],[Date]])</f>
        <v>2022</v>
      </c>
    </row>
    <row r="2648" spans="1:19" x14ac:dyDescent="0.2">
      <c r="A2648">
        <v>2647</v>
      </c>
      <c r="B2648" s="1">
        <v>44806</v>
      </c>
      <c r="C2648" t="s">
        <v>261</v>
      </c>
      <c r="D2648" t="s">
        <v>817</v>
      </c>
      <c r="E2648">
        <v>1</v>
      </c>
      <c r="F2648" t="s">
        <v>214</v>
      </c>
      <c r="G2648" t="s">
        <v>794</v>
      </c>
      <c r="H2648" t="s">
        <v>1345</v>
      </c>
      <c r="M2648" s="2">
        <v>27000</v>
      </c>
      <c r="N2648" s="2">
        <v>59000</v>
      </c>
      <c r="O2648" s="2">
        <f>IF(Tabla1[[#This Row],[Mov]]="VNT",Tabla1[[#This Row],[Sale]]-Tabla1[[#This Row],[Cost]],-Tabla1[[#This Row],[Cost]]*Tabla1[[#This Row],[Cant]])</f>
        <v>-27000</v>
      </c>
      <c r="P2648" s="8">
        <f>IF(Tabla1[[#This Row],[Mov]]="VNT",-Tabla1[[#This Row],[Cant]],Tabla1[[#This Row],[Cant]])</f>
        <v>1</v>
      </c>
      <c r="Q2648" s="8">
        <f>DAY(Tabla1[[#This Row],[Date]])</f>
        <v>2</v>
      </c>
      <c r="R2648" s="8">
        <f>MONTH(Tabla1[[#This Row],[Date]])</f>
        <v>9</v>
      </c>
      <c r="S2648" s="8">
        <f>YEAR(Tabla1[[#This Row],[Date]])</f>
        <v>2022</v>
      </c>
    </row>
    <row r="2649" spans="1:19" x14ac:dyDescent="0.2">
      <c r="A2649">
        <v>2648</v>
      </c>
      <c r="B2649" s="1">
        <v>44806</v>
      </c>
      <c r="C2649" t="s">
        <v>261</v>
      </c>
      <c r="D2649" t="s">
        <v>817</v>
      </c>
      <c r="E2649">
        <v>1</v>
      </c>
      <c r="F2649" t="s">
        <v>1138</v>
      </c>
      <c r="G2649" t="s">
        <v>266</v>
      </c>
      <c r="H2649" t="s">
        <v>1140</v>
      </c>
      <c r="M2649" s="2">
        <v>8000</v>
      </c>
      <c r="N2649" s="2">
        <v>29000</v>
      </c>
      <c r="O2649" s="2">
        <f>IF(Tabla1[[#This Row],[Mov]]="VNT",Tabla1[[#This Row],[Sale]]-Tabla1[[#This Row],[Cost]],-Tabla1[[#This Row],[Cost]]*Tabla1[[#This Row],[Cant]])</f>
        <v>-8000</v>
      </c>
      <c r="P2649" s="8">
        <f>IF(Tabla1[[#This Row],[Mov]]="VNT",-Tabla1[[#This Row],[Cant]],Tabla1[[#This Row],[Cant]])</f>
        <v>1</v>
      </c>
      <c r="Q2649" s="8">
        <f>DAY(Tabla1[[#This Row],[Date]])</f>
        <v>2</v>
      </c>
      <c r="R2649" s="8">
        <f>MONTH(Tabla1[[#This Row],[Date]])</f>
        <v>9</v>
      </c>
      <c r="S2649" s="8">
        <f>YEAR(Tabla1[[#This Row],[Date]])</f>
        <v>2022</v>
      </c>
    </row>
    <row r="2650" spans="1:19" x14ac:dyDescent="0.2">
      <c r="A2650">
        <v>2649</v>
      </c>
      <c r="B2650" s="1">
        <v>44806</v>
      </c>
      <c r="C2650" t="s">
        <v>261</v>
      </c>
      <c r="D2650" t="s">
        <v>817</v>
      </c>
      <c r="E2650">
        <v>1</v>
      </c>
      <c r="F2650" t="s">
        <v>1138</v>
      </c>
      <c r="G2650" t="s">
        <v>266</v>
      </c>
      <c r="H2650" t="s">
        <v>1385</v>
      </c>
      <c r="M2650" s="2">
        <v>15000</v>
      </c>
      <c r="N2650" s="2">
        <v>20000</v>
      </c>
      <c r="O2650" s="2">
        <f>IF(Tabla1[[#This Row],[Mov]]="VNT",Tabla1[[#This Row],[Sale]]-Tabla1[[#This Row],[Cost]],-Tabla1[[#This Row],[Cost]]*Tabla1[[#This Row],[Cant]])</f>
        <v>-15000</v>
      </c>
      <c r="P2650" s="8">
        <f>IF(Tabla1[[#This Row],[Mov]]="VNT",-Tabla1[[#This Row],[Cant]],Tabla1[[#This Row],[Cant]])</f>
        <v>1</v>
      </c>
      <c r="Q2650" s="8">
        <f>DAY(Tabla1[[#This Row],[Date]])</f>
        <v>2</v>
      </c>
      <c r="R2650" s="8">
        <f>MONTH(Tabla1[[#This Row],[Date]])</f>
        <v>9</v>
      </c>
      <c r="S2650" s="8">
        <f>YEAR(Tabla1[[#This Row],[Date]])</f>
        <v>2022</v>
      </c>
    </row>
    <row r="2651" spans="1:19" x14ac:dyDescent="0.2">
      <c r="A2651">
        <v>2650</v>
      </c>
      <c r="B2651" s="1">
        <v>44806</v>
      </c>
      <c r="C2651" t="s">
        <v>261</v>
      </c>
      <c r="D2651" t="s">
        <v>817</v>
      </c>
      <c r="E2651">
        <v>1</v>
      </c>
      <c r="F2651" t="s">
        <v>532</v>
      </c>
      <c r="G2651" t="s">
        <v>670</v>
      </c>
      <c r="H2651" t="s">
        <v>925</v>
      </c>
      <c r="M2651" s="2">
        <v>33000</v>
      </c>
      <c r="N2651" s="2">
        <v>65000</v>
      </c>
      <c r="O2651" s="2">
        <f>IF(Tabla1[[#This Row],[Mov]]="VNT",Tabla1[[#This Row],[Sale]]-Tabla1[[#This Row],[Cost]],-Tabla1[[#This Row],[Cost]]*Tabla1[[#This Row],[Cant]])</f>
        <v>-33000</v>
      </c>
      <c r="P2651" s="8">
        <f>IF(Tabla1[[#This Row],[Mov]]="VNT",-Tabla1[[#This Row],[Cant]],Tabla1[[#This Row],[Cant]])</f>
        <v>1</v>
      </c>
      <c r="Q2651" s="8">
        <f>DAY(Tabla1[[#This Row],[Date]])</f>
        <v>2</v>
      </c>
      <c r="R2651" s="8">
        <f>MONTH(Tabla1[[#This Row],[Date]])</f>
        <v>9</v>
      </c>
      <c r="S2651" s="8">
        <f>YEAR(Tabla1[[#This Row],[Date]])</f>
        <v>2022</v>
      </c>
    </row>
    <row r="2652" spans="1:19" x14ac:dyDescent="0.2">
      <c r="A2652">
        <v>2651</v>
      </c>
      <c r="B2652" s="1">
        <v>44806</v>
      </c>
      <c r="C2652" t="s">
        <v>261</v>
      </c>
      <c r="D2652" t="s">
        <v>817</v>
      </c>
      <c r="E2652">
        <v>2</v>
      </c>
      <c r="F2652" t="s">
        <v>21</v>
      </c>
      <c r="G2652" t="s">
        <v>272</v>
      </c>
      <c r="H2652" t="s">
        <v>357</v>
      </c>
      <c r="M2652" s="2">
        <v>11000</v>
      </c>
      <c r="N2652" s="2">
        <v>24000</v>
      </c>
      <c r="O2652" s="2">
        <f>IF(Tabla1[[#This Row],[Mov]]="VNT",Tabla1[[#This Row],[Sale]]-Tabla1[[#This Row],[Cost]],-Tabla1[[#This Row],[Cost]]*Tabla1[[#This Row],[Cant]])</f>
        <v>-22000</v>
      </c>
      <c r="P2652" s="8">
        <f>IF(Tabla1[[#This Row],[Mov]]="VNT",-Tabla1[[#This Row],[Cant]],Tabla1[[#This Row],[Cant]])</f>
        <v>2</v>
      </c>
      <c r="Q2652" s="8">
        <f>DAY(Tabla1[[#This Row],[Date]])</f>
        <v>2</v>
      </c>
      <c r="R2652" s="8">
        <f>MONTH(Tabla1[[#This Row],[Date]])</f>
        <v>9</v>
      </c>
      <c r="S2652" s="8">
        <f>YEAR(Tabla1[[#This Row],[Date]])</f>
        <v>2022</v>
      </c>
    </row>
    <row r="2653" spans="1:19" x14ac:dyDescent="0.2">
      <c r="A2653">
        <v>2652</v>
      </c>
      <c r="B2653" s="1">
        <v>44806</v>
      </c>
      <c r="C2653" t="s">
        <v>261</v>
      </c>
      <c r="D2653" t="s">
        <v>817</v>
      </c>
      <c r="E2653">
        <v>1</v>
      </c>
      <c r="F2653" t="s">
        <v>1326</v>
      </c>
      <c r="G2653" t="s">
        <v>266</v>
      </c>
      <c r="H2653" t="s">
        <v>1327</v>
      </c>
      <c r="M2653" s="2">
        <v>13000</v>
      </c>
      <c r="N2653" s="2">
        <v>24000</v>
      </c>
      <c r="O2653" s="2">
        <f>IF(Tabla1[[#This Row],[Mov]]="VNT",Tabla1[[#This Row],[Sale]]-Tabla1[[#This Row],[Cost]],-Tabla1[[#This Row],[Cost]]*Tabla1[[#This Row],[Cant]])</f>
        <v>-13000</v>
      </c>
      <c r="P2653" s="8">
        <f>IF(Tabla1[[#This Row],[Mov]]="VNT",-Tabla1[[#This Row],[Cant]],Tabla1[[#This Row],[Cant]])</f>
        <v>1</v>
      </c>
      <c r="Q2653" s="8">
        <f>DAY(Tabla1[[#This Row],[Date]])</f>
        <v>2</v>
      </c>
      <c r="R2653" s="8">
        <f>MONTH(Tabla1[[#This Row],[Date]])</f>
        <v>9</v>
      </c>
      <c r="S2653" s="8">
        <f>YEAR(Tabla1[[#This Row],[Date]])</f>
        <v>2022</v>
      </c>
    </row>
    <row r="2654" spans="1:19" x14ac:dyDescent="0.2">
      <c r="A2654">
        <v>2653</v>
      </c>
      <c r="B2654" s="1">
        <v>44809</v>
      </c>
      <c r="C2654" t="s">
        <v>260</v>
      </c>
      <c r="D2654" t="s">
        <v>332</v>
      </c>
      <c r="E2654">
        <v>1</v>
      </c>
      <c r="F2654" t="s">
        <v>532</v>
      </c>
      <c r="G2654" t="s">
        <v>263</v>
      </c>
      <c r="H2654" t="s">
        <v>557</v>
      </c>
      <c r="M2654" s="2">
        <v>40000</v>
      </c>
      <c r="N2654" s="2">
        <v>65000</v>
      </c>
      <c r="O2654" s="2">
        <f>IF(Tabla1[[#This Row],[Mov]]="VNT",Tabla1[[#This Row],[Sale]]-Tabla1[[#This Row],[Cost]],-Tabla1[[#This Row],[Cost]]*Tabla1[[#This Row],[Cant]])</f>
        <v>25000</v>
      </c>
      <c r="P2654" s="8">
        <f>IF(Tabla1[[#This Row],[Mov]]="VNT",-Tabla1[[#This Row],[Cant]],Tabla1[[#This Row],[Cant]])</f>
        <v>-1</v>
      </c>
      <c r="Q2654" s="8">
        <f>DAY(Tabla1[[#This Row],[Date]])</f>
        <v>5</v>
      </c>
      <c r="R2654" s="8">
        <f>MONTH(Tabla1[[#This Row],[Date]])</f>
        <v>9</v>
      </c>
      <c r="S2654" s="8">
        <f>YEAR(Tabla1[[#This Row],[Date]])</f>
        <v>2022</v>
      </c>
    </row>
    <row r="2655" spans="1:19" x14ac:dyDescent="0.2">
      <c r="A2655">
        <v>2654</v>
      </c>
      <c r="B2655" s="1">
        <v>44806</v>
      </c>
      <c r="C2655" t="s">
        <v>261</v>
      </c>
      <c r="D2655" t="s">
        <v>267</v>
      </c>
      <c r="E2655">
        <v>5</v>
      </c>
      <c r="F2655" t="s">
        <v>224</v>
      </c>
      <c r="G2655" t="s">
        <v>589</v>
      </c>
      <c r="H2655" t="s">
        <v>2901</v>
      </c>
      <c r="M2655" s="2">
        <v>9500</v>
      </c>
      <c r="N2655" s="2">
        <v>20000</v>
      </c>
      <c r="O2655" s="2">
        <f>IF(Tabla1[[#This Row],[Mov]]="VNT",Tabla1[[#This Row],[Sale]]-Tabla1[[#This Row],[Cost]],-Tabla1[[#This Row],[Cost]]*Tabla1[[#This Row],[Cant]])</f>
        <v>-47500</v>
      </c>
      <c r="P2655" s="8">
        <f>IF(Tabla1[[#This Row],[Mov]]="VNT",-Tabla1[[#This Row],[Cant]],Tabla1[[#This Row],[Cant]])</f>
        <v>5</v>
      </c>
      <c r="Q2655" s="8">
        <f>DAY(Tabla1[[#This Row],[Date]])</f>
        <v>2</v>
      </c>
      <c r="R2655" s="8">
        <f>MONTH(Tabla1[[#This Row],[Date]])</f>
        <v>9</v>
      </c>
      <c r="S2655" s="8">
        <f>YEAR(Tabla1[[#This Row],[Date]])</f>
        <v>2022</v>
      </c>
    </row>
    <row r="2656" spans="1:19" x14ac:dyDescent="0.2">
      <c r="A2656">
        <v>2655</v>
      </c>
      <c r="B2656" s="1">
        <v>44806</v>
      </c>
      <c r="C2656" t="s">
        <v>261</v>
      </c>
      <c r="D2656" t="s">
        <v>267</v>
      </c>
      <c r="E2656">
        <v>8</v>
      </c>
      <c r="F2656" t="s">
        <v>224</v>
      </c>
      <c r="G2656" t="s">
        <v>589</v>
      </c>
      <c r="H2656" t="s">
        <v>1386</v>
      </c>
      <c r="M2656" s="2">
        <v>8500</v>
      </c>
      <c r="N2656" s="2">
        <v>20000</v>
      </c>
      <c r="O2656" s="2">
        <f>IF(Tabla1[[#This Row],[Mov]]="VNT",Tabla1[[#This Row],[Sale]]-Tabla1[[#This Row],[Cost]],-Tabla1[[#This Row],[Cost]]*Tabla1[[#This Row],[Cant]])</f>
        <v>-68000</v>
      </c>
      <c r="P2656" s="8">
        <f>IF(Tabla1[[#This Row],[Mov]]="VNT",-Tabla1[[#This Row],[Cant]],Tabla1[[#This Row],[Cant]])</f>
        <v>8</v>
      </c>
      <c r="Q2656" s="8">
        <f>DAY(Tabla1[[#This Row],[Date]])</f>
        <v>2</v>
      </c>
      <c r="R2656" s="8">
        <f>MONTH(Tabla1[[#This Row],[Date]])</f>
        <v>9</v>
      </c>
      <c r="S2656" s="8">
        <f>YEAR(Tabla1[[#This Row],[Date]])</f>
        <v>2022</v>
      </c>
    </row>
    <row r="2657" spans="1:19" x14ac:dyDescent="0.2">
      <c r="A2657">
        <v>2656</v>
      </c>
      <c r="B2657" s="1">
        <v>44806</v>
      </c>
      <c r="C2657" t="s">
        <v>261</v>
      </c>
      <c r="D2657" t="s">
        <v>267</v>
      </c>
      <c r="E2657">
        <v>3</v>
      </c>
      <c r="F2657" t="s">
        <v>224</v>
      </c>
      <c r="G2657" t="s">
        <v>272</v>
      </c>
      <c r="H2657" t="s">
        <v>1387</v>
      </c>
      <c r="M2657" s="2">
        <v>12500</v>
      </c>
      <c r="N2657" s="2">
        <v>24000</v>
      </c>
      <c r="O2657" s="2">
        <f>IF(Tabla1[[#This Row],[Mov]]="VNT",Tabla1[[#This Row],[Sale]]-Tabla1[[#This Row],[Cost]],-Tabla1[[#This Row],[Cost]]*Tabla1[[#This Row],[Cant]])</f>
        <v>-37500</v>
      </c>
      <c r="P2657" s="8">
        <f>IF(Tabla1[[#This Row],[Mov]]="VNT",-Tabla1[[#This Row],[Cant]],Tabla1[[#This Row],[Cant]])</f>
        <v>3</v>
      </c>
      <c r="Q2657" s="8">
        <f>DAY(Tabla1[[#This Row],[Date]])</f>
        <v>2</v>
      </c>
      <c r="R2657" s="8">
        <f>MONTH(Tabla1[[#This Row],[Date]])</f>
        <v>9</v>
      </c>
      <c r="S2657" s="8">
        <f>YEAR(Tabla1[[#This Row],[Date]])</f>
        <v>2022</v>
      </c>
    </row>
    <row r="2658" spans="1:19" x14ac:dyDescent="0.2">
      <c r="A2658">
        <v>2657</v>
      </c>
      <c r="B2658" s="1">
        <v>44806</v>
      </c>
      <c r="C2658" t="s">
        <v>261</v>
      </c>
      <c r="D2658" t="s">
        <v>267</v>
      </c>
      <c r="E2658">
        <v>6</v>
      </c>
      <c r="F2658" t="s">
        <v>891</v>
      </c>
      <c r="G2658" t="s">
        <v>589</v>
      </c>
      <c r="H2658" t="s">
        <v>1173</v>
      </c>
      <c r="M2658" s="2">
        <v>3200</v>
      </c>
      <c r="N2658" s="2">
        <v>10000</v>
      </c>
      <c r="O2658" s="2">
        <f>IF(Tabla1[[#This Row],[Mov]]="VNT",Tabla1[[#This Row],[Sale]]-Tabla1[[#This Row],[Cost]],-Tabla1[[#This Row],[Cost]]*Tabla1[[#This Row],[Cant]])</f>
        <v>-19200</v>
      </c>
      <c r="P2658" s="8">
        <f>IF(Tabla1[[#This Row],[Mov]]="VNT",-Tabla1[[#This Row],[Cant]],Tabla1[[#This Row],[Cant]])</f>
        <v>6</v>
      </c>
      <c r="Q2658" s="8">
        <f>DAY(Tabla1[[#This Row],[Date]])</f>
        <v>2</v>
      </c>
      <c r="R2658" s="8">
        <f>MONTH(Tabla1[[#This Row],[Date]])</f>
        <v>9</v>
      </c>
      <c r="S2658" s="8">
        <f>YEAR(Tabla1[[#This Row],[Date]])</f>
        <v>2022</v>
      </c>
    </row>
    <row r="2659" spans="1:19" x14ac:dyDescent="0.2">
      <c r="A2659">
        <v>2658</v>
      </c>
      <c r="B2659" s="1">
        <v>44806</v>
      </c>
      <c r="C2659" t="s">
        <v>261</v>
      </c>
      <c r="D2659" t="s">
        <v>267</v>
      </c>
      <c r="E2659">
        <v>20</v>
      </c>
      <c r="F2659" t="s">
        <v>342</v>
      </c>
      <c r="G2659" t="s">
        <v>589</v>
      </c>
      <c r="H2659" t="s">
        <v>1173</v>
      </c>
      <c r="M2659" s="2">
        <v>900</v>
      </c>
      <c r="N2659" s="2">
        <v>10000</v>
      </c>
      <c r="O2659" s="2">
        <f>IF(Tabla1[[#This Row],[Mov]]="VNT",Tabla1[[#This Row],[Sale]]-Tabla1[[#This Row],[Cost]],-Tabla1[[#This Row],[Cost]]*Tabla1[[#This Row],[Cant]])</f>
        <v>-18000</v>
      </c>
      <c r="P2659" s="8">
        <f>IF(Tabla1[[#This Row],[Mov]]="VNT",-Tabla1[[#This Row],[Cant]],Tabla1[[#This Row],[Cant]])</f>
        <v>20</v>
      </c>
      <c r="Q2659" s="8">
        <f>DAY(Tabla1[[#This Row],[Date]])</f>
        <v>2</v>
      </c>
      <c r="R2659" s="8">
        <f>MONTH(Tabla1[[#This Row],[Date]])</f>
        <v>9</v>
      </c>
      <c r="S2659" s="8">
        <f>YEAR(Tabla1[[#This Row],[Date]])</f>
        <v>2022</v>
      </c>
    </row>
    <row r="2660" spans="1:19" x14ac:dyDescent="0.2">
      <c r="A2660">
        <v>2659</v>
      </c>
      <c r="B2660" s="1">
        <v>44807</v>
      </c>
      <c r="C2660" t="s">
        <v>261</v>
      </c>
      <c r="D2660" t="s">
        <v>339</v>
      </c>
      <c r="E2660">
        <v>32</v>
      </c>
      <c r="F2660" t="s">
        <v>891</v>
      </c>
      <c r="G2660" t="s">
        <v>589</v>
      </c>
      <c r="H2660" t="s">
        <v>1173</v>
      </c>
      <c r="M2660" s="2">
        <v>4000</v>
      </c>
      <c r="N2660" s="2">
        <v>10000</v>
      </c>
      <c r="O2660" s="2">
        <f>IF(Tabla1[[#This Row],[Mov]]="VNT",Tabla1[[#This Row],[Sale]]-Tabla1[[#This Row],[Cost]],-Tabla1[[#This Row],[Cost]]*Tabla1[[#This Row],[Cant]])</f>
        <v>-128000</v>
      </c>
      <c r="P2660" s="8">
        <f>IF(Tabla1[[#This Row],[Mov]]="VNT",-Tabla1[[#This Row],[Cant]],Tabla1[[#This Row],[Cant]])</f>
        <v>32</v>
      </c>
      <c r="Q2660" s="8">
        <f>DAY(Tabla1[[#This Row],[Date]])</f>
        <v>3</v>
      </c>
      <c r="R2660" s="8">
        <f>MONTH(Tabla1[[#This Row],[Date]])</f>
        <v>9</v>
      </c>
      <c r="S2660" s="8">
        <f>YEAR(Tabla1[[#This Row],[Date]])</f>
        <v>2022</v>
      </c>
    </row>
    <row r="2661" spans="1:19" x14ac:dyDescent="0.2">
      <c r="A2661">
        <v>2660</v>
      </c>
      <c r="B2661" s="1">
        <v>44807</v>
      </c>
      <c r="C2661" t="s">
        <v>261</v>
      </c>
      <c r="D2661" t="s">
        <v>339</v>
      </c>
      <c r="E2661">
        <v>5</v>
      </c>
      <c r="F2661" t="s">
        <v>1174</v>
      </c>
      <c r="G2661" t="s">
        <v>263</v>
      </c>
      <c r="H2661" t="s">
        <v>1225</v>
      </c>
      <c r="M2661" s="2">
        <v>5000</v>
      </c>
      <c r="N2661" s="2">
        <v>12000</v>
      </c>
      <c r="O2661" s="2">
        <f>IF(Tabla1[[#This Row],[Mov]]="VNT",Tabla1[[#This Row],[Sale]]-Tabla1[[#This Row],[Cost]],-Tabla1[[#This Row],[Cost]]*Tabla1[[#This Row],[Cant]])</f>
        <v>-25000</v>
      </c>
      <c r="P2661" s="8">
        <f>IF(Tabla1[[#This Row],[Mov]]="VNT",-Tabla1[[#This Row],[Cant]],Tabla1[[#This Row],[Cant]])</f>
        <v>5</v>
      </c>
      <c r="Q2661" s="8">
        <f>DAY(Tabla1[[#This Row],[Date]])</f>
        <v>3</v>
      </c>
      <c r="R2661" s="8">
        <f>MONTH(Tabla1[[#This Row],[Date]])</f>
        <v>9</v>
      </c>
      <c r="S2661" s="8">
        <f>YEAR(Tabla1[[#This Row],[Date]])</f>
        <v>2022</v>
      </c>
    </row>
    <row r="2662" spans="1:19" x14ac:dyDescent="0.2">
      <c r="A2662">
        <v>2661</v>
      </c>
      <c r="B2662" s="1">
        <v>44807</v>
      </c>
      <c r="C2662" t="s">
        <v>261</v>
      </c>
      <c r="D2662" t="s">
        <v>339</v>
      </c>
      <c r="E2662">
        <v>1</v>
      </c>
      <c r="F2662" t="s">
        <v>26</v>
      </c>
      <c r="G2662" t="s">
        <v>272</v>
      </c>
      <c r="H2662" t="s">
        <v>1389</v>
      </c>
      <c r="I2662" t="s">
        <v>1388</v>
      </c>
      <c r="M2662" s="2">
        <v>20000</v>
      </c>
      <c r="N2662" s="2">
        <v>45000</v>
      </c>
      <c r="O2662" s="2">
        <f>IF(Tabla1[[#This Row],[Mov]]="VNT",Tabla1[[#This Row],[Sale]]-Tabla1[[#This Row],[Cost]],-Tabla1[[#This Row],[Cost]]*Tabla1[[#This Row],[Cant]])</f>
        <v>-20000</v>
      </c>
      <c r="P2662" s="8">
        <f>IF(Tabla1[[#This Row],[Mov]]="VNT",-Tabla1[[#This Row],[Cant]],Tabla1[[#This Row],[Cant]])</f>
        <v>1</v>
      </c>
      <c r="Q2662" s="8">
        <f>DAY(Tabla1[[#This Row],[Date]])</f>
        <v>3</v>
      </c>
      <c r="R2662" s="8">
        <f>MONTH(Tabla1[[#This Row],[Date]])</f>
        <v>9</v>
      </c>
      <c r="S2662" s="8">
        <f>YEAR(Tabla1[[#This Row],[Date]])</f>
        <v>2022</v>
      </c>
    </row>
    <row r="2663" spans="1:19" x14ac:dyDescent="0.2">
      <c r="A2663">
        <v>2662</v>
      </c>
      <c r="B2663" s="1">
        <v>44807</v>
      </c>
      <c r="C2663" t="s">
        <v>261</v>
      </c>
      <c r="D2663" t="s">
        <v>659</v>
      </c>
      <c r="E2663">
        <v>5</v>
      </c>
      <c r="F2663" t="s">
        <v>342</v>
      </c>
      <c r="G2663" t="s">
        <v>272</v>
      </c>
      <c r="H2663" t="s">
        <v>252</v>
      </c>
      <c r="M2663" s="2">
        <v>900</v>
      </c>
      <c r="N2663" s="2">
        <v>10000</v>
      </c>
      <c r="O2663" s="2">
        <f>IF(Tabla1[[#This Row],[Mov]]="VNT",Tabla1[[#This Row],[Sale]]-Tabla1[[#This Row],[Cost]],-Tabla1[[#This Row],[Cost]]*Tabla1[[#This Row],[Cant]])</f>
        <v>-4500</v>
      </c>
      <c r="P2663" s="8">
        <f>IF(Tabla1[[#This Row],[Mov]]="VNT",-Tabla1[[#This Row],[Cant]],Tabla1[[#This Row],[Cant]])</f>
        <v>5</v>
      </c>
      <c r="Q2663" s="8">
        <f>DAY(Tabla1[[#This Row],[Date]])</f>
        <v>3</v>
      </c>
      <c r="R2663" s="8">
        <f>MONTH(Tabla1[[#This Row],[Date]])</f>
        <v>9</v>
      </c>
      <c r="S2663" s="8">
        <f>YEAR(Tabla1[[#This Row],[Date]])</f>
        <v>2022</v>
      </c>
    </row>
    <row r="2664" spans="1:19" x14ac:dyDescent="0.2">
      <c r="A2664">
        <v>2663</v>
      </c>
      <c r="B2664" s="1">
        <v>44807</v>
      </c>
      <c r="C2664" t="s">
        <v>261</v>
      </c>
      <c r="D2664" t="s">
        <v>659</v>
      </c>
      <c r="E2664">
        <v>1</v>
      </c>
      <c r="F2664" t="s">
        <v>21</v>
      </c>
      <c r="G2664" t="s">
        <v>273</v>
      </c>
      <c r="H2664" t="s">
        <v>1484</v>
      </c>
      <c r="M2664" s="2">
        <v>11000</v>
      </c>
      <c r="N2664" s="2">
        <v>24000</v>
      </c>
      <c r="O2664" s="2">
        <f>IF(Tabla1[[#This Row],[Mov]]="VNT",Tabla1[[#This Row],[Sale]]-Tabla1[[#This Row],[Cost]],-Tabla1[[#This Row],[Cost]]*Tabla1[[#This Row],[Cant]])</f>
        <v>-11000</v>
      </c>
      <c r="P2664" s="8">
        <f>IF(Tabla1[[#This Row],[Mov]]="VNT",-Tabla1[[#This Row],[Cant]],Tabla1[[#This Row],[Cant]])</f>
        <v>1</v>
      </c>
      <c r="Q2664" s="8">
        <f>DAY(Tabla1[[#This Row],[Date]])</f>
        <v>3</v>
      </c>
      <c r="R2664" s="8">
        <f>MONTH(Tabla1[[#This Row],[Date]])</f>
        <v>9</v>
      </c>
      <c r="S2664" s="8">
        <f>YEAR(Tabla1[[#This Row],[Date]])</f>
        <v>2022</v>
      </c>
    </row>
    <row r="2665" spans="1:19" x14ac:dyDescent="0.2">
      <c r="A2665">
        <v>2664</v>
      </c>
      <c r="B2665" s="1">
        <v>44807</v>
      </c>
      <c r="C2665" t="s">
        <v>261</v>
      </c>
      <c r="D2665" t="s">
        <v>659</v>
      </c>
      <c r="E2665">
        <v>6</v>
      </c>
      <c r="F2665" t="s">
        <v>21</v>
      </c>
      <c r="G2665" t="s">
        <v>272</v>
      </c>
      <c r="H2665" t="s">
        <v>24</v>
      </c>
      <c r="M2665" s="2">
        <v>3500</v>
      </c>
      <c r="N2665" s="2">
        <v>12000</v>
      </c>
      <c r="O2665" s="2">
        <f>IF(Tabla1[[#This Row],[Mov]]="VNT",Tabla1[[#This Row],[Sale]]-Tabla1[[#This Row],[Cost]],-Tabla1[[#This Row],[Cost]]*Tabla1[[#This Row],[Cant]])</f>
        <v>-21000</v>
      </c>
      <c r="P2665" s="8">
        <f>IF(Tabla1[[#This Row],[Mov]]="VNT",-Tabla1[[#This Row],[Cant]],Tabla1[[#This Row],[Cant]])</f>
        <v>6</v>
      </c>
      <c r="Q2665" s="8">
        <f>DAY(Tabla1[[#This Row],[Date]])</f>
        <v>3</v>
      </c>
      <c r="R2665" s="8">
        <f>MONTH(Tabla1[[#This Row],[Date]])</f>
        <v>9</v>
      </c>
      <c r="S2665" s="8">
        <f>YEAR(Tabla1[[#This Row],[Date]])</f>
        <v>2022</v>
      </c>
    </row>
    <row r="2666" spans="1:19" x14ac:dyDescent="0.2">
      <c r="A2666">
        <v>2665</v>
      </c>
      <c r="B2666" s="1">
        <v>44807</v>
      </c>
      <c r="C2666" t="s">
        <v>261</v>
      </c>
      <c r="D2666" t="s">
        <v>659</v>
      </c>
      <c r="E2666">
        <v>2</v>
      </c>
      <c r="F2666" t="s">
        <v>15</v>
      </c>
      <c r="G2666" t="s">
        <v>465</v>
      </c>
      <c r="H2666" t="s">
        <v>1390</v>
      </c>
      <c r="M2666" s="2">
        <v>1800</v>
      </c>
      <c r="N2666" s="2">
        <v>10000</v>
      </c>
      <c r="O2666" s="2">
        <f>IF(Tabla1[[#This Row],[Mov]]="VNT",Tabla1[[#This Row],[Sale]]-Tabla1[[#This Row],[Cost]],-Tabla1[[#This Row],[Cost]]*Tabla1[[#This Row],[Cant]])</f>
        <v>-3600</v>
      </c>
      <c r="P2666" s="8">
        <f>IF(Tabla1[[#This Row],[Mov]]="VNT",-Tabla1[[#This Row],[Cant]],Tabla1[[#This Row],[Cant]])</f>
        <v>2</v>
      </c>
      <c r="Q2666" s="8">
        <f>DAY(Tabla1[[#This Row],[Date]])</f>
        <v>3</v>
      </c>
      <c r="R2666" s="8">
        <f>MONTH(Tabla1[[#This Row],[Date]])</f>
        <v>9</v>
      </c>
      <c r="S2666" s="8">
        <f>YEAR(Tabla1[[#This Row],[Date]])</f>
        <v>2022</v>
      </c>
    </row>
    <row r="2667" spans="1:19" x14ac:dyDescent="0.2">
      <c r="A2667">
        <v>2666</v>
      </c>
      <c r="B2667" s="1">
        <v>44807</v>
      </c>
      <c r="C2667" t="s">
        <v>261</v>
      </c>
      <c r="D2667" t="s">
        <v>659</v>
      </c>
      <c r="E2667">
        <v>19</v>
      </c>
      <c r="F2667" t="s">
        <v>891</v>
      </c>
      <c r="G2667" t="s">
        <v>589</v>
      </c>
      <c r="H2667" t="s">
        <v>1173</v>
      </c>
      <c r="M2667" s="2">
        <v>3800</v>
      </c>
      <c r="N2667" s="2">
        <v>10000</v>
      </c>
      <c r="O2667" s="2">
        <f>IF(Tabla1[[#This Row],[Mov]]="VNT",Tabla1[[#This Row],[Sale]]-Tabla1[[#This Row],[Cost]],-Tabla1[[#This Row],[Cost]]*Tabla1[[#This Row],[Cant]])</f>
        <v>-72200</v>
      </c>
      <c r="P2667" s="8">
        <f>IF(Tabla1[[#This Row],[Mov]]="VNT",-Tabla1[[#This Row],[Cant]],Tabla1[[#This Row],[Cant]])</f>
        <v>19</v>
      </c>
      <c r="Q2667" s="8">
        <f>DAY(Tabla1[[#This Row],[Date]])</f>
        <v>3</v>
      </c>
      <c r="R2667" s="8">
        <f>MONTH(Tabla1[[#This Row],[Date]])</f>
        <v>9</v>
      </c>
      <c r="S2667" s="8">
        <f>YEAR(Tabla1[[#This Row],[Date]])</f>
        <v>2022</v>
      </c>
    </row>
    <row r="2668" spans="1:19" x14ac:dyDescent="0.2">
      <c r="A2668">
        <v>2667</v>
      </c>
      <c r="B2668" s="1">
        <v>44807</v>
      </c>
      <c r="C2668" t="s">
        <v>261</v>
      </c>
      <c r="D2668" t="s">
        <v>892</v>
      </c>
      <c r="E2668">
        <v>1</v>
      </c>
      <c r="F2668" t="s">
        <v>1545</v>
      </c>
      <c r="G2668" t="s">
        <v>262</v>
      </c>
      <c r="H2668" t="s">
        <v>1368</v>
      </c>
      <c r="M2668" s="2">
        <v>20000</v>
      </c>
      <c r="N2668" s="2">
        <v>45000</v>
      </c>
      <c r="O2668" s="2">
        <f>IF(Tabla1[[#This Row],[Mov]]="VNT",Tabla1[[#This Row],[Sale]]-Tabla1[[#This Row],[Cost]],-Tabla1[[#This Row],[Cost]]*Tabla1[[#This Row],[Cant]])</f>
        <v>-20000</v>
      </c>
      <c r="P2668" s="8">
        <f>IF(Tabla1[[#This Row],[Mov]]="VNT",-Tabla1[[#This Row],[Cant]],Tabla1[[#This Row],[Cant]])</f>
        <v>1</v>
      </c>
      <c r="Q2668" s="8">
        <f>DAY(Tabla1[[#This Row],[Date]])</f>
        <v>3</v>
      </c>
      <c r="R2668" s="8">
        <f>MONTH(Tabla1[[#This Row],[Date]])</f>
        <v>9</v>
      </c>
      <c r="S2668" s="8">
        <f>YEAR(Tabla1[[#This Row],[Date]])</f>
        <v>2022</v>
      </c>
    </row>
    <row r="2669" spans="1:19" x14ac:dyDescent="0.2">
      <c r="A2669">
        <v>2668</v>
      </c>
      <c r="B2669" s="1">
        <v>44807</v>
      </c>
      <c r="C2669" t="s">
        <v>261</v>
      </c>
      <c r="D2669" t="s">
        <v>892</v>
      </c>
      <c r="E2669">
        <v>1</v>
      </c>
      <c r="F2669" t="s">
        <v>1545</v>
      </c>
      <c r="G2669" t="s">
        <v>262</v>
      </c>
      <c r="H2669" t="s">
        <v>1369</v>
      </c>
      <c r="M2669" s="2">
        <v>20000</v>
      </c>
      <c r="N2669" s="2">
        <v>45000</v>
      </c>
      <c r="O2669" s="2">
        <f>IF(Tabla1[[#This Row],[Mov]]="VNT",Tabla1[[#This Row],[Sale]]-Tabla1[[#This Row],[Cost]],-Tabla1[[#This Row],[Cost]]*Tabla1[[#This Row],[Cant]])</f>
        <v>-20000</v>
      </c>
      <c r="P2669" s="8">
        <f>IF(Tabla1[[#This Row],[Mov]]="VNT",-Tabla1[[#This Row],[Cant]],Tabla1[[#This Row],[Cant]])</f>
        <v>1</v>
      </c>
      <c r="Q2669" s="8">
        <f>DAY(Tabla1[[#This Row],[Date]])</f>
        <v>3</v>
      </c>
      <c r="R2669" s="8">
        <f>MONTH(Tabla1[[#This Row],[Date]])</f>
        <v>9</v>
      </c>
      <c r="S2669" s="8">
        <f>YEAR(Tabla1[[#This Row],[Date]])</f>
        <v>2022</v>
      </c>
    </row>
    <row r="2670" spans="1:19" x14ac:dyDescent="0.2">
      <c r="A2670">
        <v>2669</v>
      </c>
      <c r="B2670" s="1">
        <v>44807</v>
      </c>
      <c r="C2670" t="s">
        <v>261</v>
      </c>
      <c r="D2670" t="s">
        <v>892</v>
      </c>
      <c r="E2670">
        <v>1</v>
      </c>
      <c r="F2670" t="s">
        <v>1152</v>
      </c>
      <c r="G2670" t="s">
        <v>272</v>
      </c>
      <c r="H2670" t="s">
        <v>252</v>
      </c>
      <c r="I2670" t="s">
        <v>20</v>
      </c>
      <c r="M2670" s="2">
        <v>12000</v>
      </c>
      <c r="N2670" s="2">
        <v>35000</v>
      </c>
      <c r="O2670" s="2">
        <f>IF(Tabla1[[#This Row],[Mov]]="VNT",Tabla1[[#This Row],[Sale]]-Tabla1[[#This Row],[Cost]],-Tabla1[[#This Row],[Cost]]*Tabla1[[#This Row],[Cant]])</f>
        <v>-12000</v>
      </c>
      <c r="P2670" s="8">
        <f>IF(Tabla1[[#This Row],[Mov]]="VNT",-Tabla1[[#This Row],[Cant]],Tabla1[[#This Row],[Cant]])</f>
        <v>1</v>
      </c>
      <c r="Q2670" s="8">
        <f>DAY(Tabla1[[#This Row],[Date]])</f>
        <v>3</v>
      </c>
      <c r="R2670" s="8">
        <f>MONTH(Tabla1[[#This Row],[Date]])</f>
        <v>9</v>
      </c>
      <c r="S2670" s="8">
        <f>YEAR(Tabla1[[#This Row],[Date]])</f>
        <v>2022</v>
      </c>
    </row>
    <row r="2671" spans="1:19" x14ac:dyDescent="0.2">
      <c r="A2671">
        <v>2670</v>
      </c>
      <c r="B2671" s="1">
        <v>44807</v>
      </c>
      <c r="C2671" t="s">
        <v>261</v>
      </c>
      <c r="D2671" t="s">
        <v>892</v>
      </c>
      <c r="E2671">
        <v>1</v>
      </c>
      <c r="F2671" t="s">
        <v>1152</v>
      </c>
      <c r="G2671" t="s">
        <v>263</v>
      </c>
      <c r="H2671" t="s">
        <v>1018</v>
      </c>
      <c r="I2671" t="s">
        <v>20</v>
      </c>
      <c r="M2671" s="2">
        <v>15000</v>
      </c>
      <c r="N2671" s="2">
        <v>35000</v>
      </c>
      <c r="O2671" s="2">
        <f>IF(Tabla1[[#This Row],[Mov]]="VNT",Tabla1[[#This Row],[Sale]]-Tabla1[[#This Row],[Cost]],-Tabla1[[#This Row],[Cost]]*Tabla1[[#This Row],[Cant]])</f>
        <v>-15000</v>
      </c>
      <c r="P2671" s="8">
        <f>IF(Tabla1[[#This Row],[Mov]]="VNT",-Tabla1[[#This Row],[Cant]],Tabla1[[#This Row],[Cant]])</f>
        <v>1</v>
      </c>
      <c r="Q2671" s="8">
        <f>DAY(Tabla1[[#This Row],[Date]])</f>
        <v>3</v>
      </c>
      <c r="R2671" s="8">
        <f>MONTH(Tabla1[[#This Row],[Date]])</f>
        <v>9</v>
      </c>
      <c r="S2671" s="8">
        <f>YEAR(Tabla1[[#This Row],[Date]])</f>
        <v>2022</v>
      </c>
    </row>
    <row r="2672" spans="1:19" x14ac:dyDescent="0.2">
      <c r="A2672">
        <v>2671</v>
      </c>
      <c r="B2672" s="1">
        <v>44809</v>
      </c>
      <c r="C2672" t="s">
        <v>260</v>
      </c>
      <c r="D2672" t="s">
        <v>332</v>
      </c>
      <c r="E2672">
        <v>1</v>
      </c>
      <c r="F2672" t="s">
        <v>455</v>
      </c>
      <c r="G2672" t="s">
        <v>349</v>
      </c>
      <c r="H2672" t="s">
        <v>457</v>
      </c>
      <c r="M2672" s="2">
        <v>1000</v>
      </c>
      <c r="N2672" s="2">
        <v>3000</v>
      </c>
      <c r="O2672" s="2">
        <f>IF(Tabla1[[#This Row],[Mov]]="VNT",Tabla1[[#This Row],[Sale]]-Tabla1[[#This Row],[Cost]],-Tabla1[[#This Row],[Cost]]*Tabla1[[#This Row],[Cant]])</f>
        <v>2000</v>
      </c>
      <c r="P2672" s="8">
        <f>IF(Tabla1[[#This Row],[Mov]]="VNT",-Tabla1[[#This Row],[Cant]],Tabla1[[#This Row],[Cant]])</f>
        <v>-1</v>
      </c>
      <c r="Q2672" s="8">
        <f>DAY(Tabla1[[#This Row],[Date]])</f>
        <v>5</v>
      </c>
      <c r="R2672" s="8">
        <f>MONTH(Tabla1[[#This Row],[Date]])</f>
        <v>9</v>
      </c>
      <c r="S2672" s="8">
        <f>YEAR(Tabla1[[#This Row],[Date]])</f>
        <v>2022</v>
      </c>
    </row>
    <row r="2673" spans="1:19" x14ac:dyDescent="0.2">
      <c r="A2673">
        <v>2672</v>
      </c>
      <c r="B2673" s="1">
        <v>44809</v>
      </c>
      <c r="C2673" t="s">
        <v>260</v>
      </c>
      <c r="D2673" t="s">
        <v>332</v>
      </c>
      <c r="E2673">
        <v>1</v>
      </c>
      <c r="F2673" t="s">
        <v>128</v>
      </c>
      <c r="G2673" t="s">
        <v>266</v>
      </c>
      <c r="H2673" t="s">
        <v>143</v>
      </c>
      <c r="I2673" t="s">
        <v>55</v>
      </c>
      <c r="J2673" t="s">
        <v>23</v>
      </c>
      <c r="K2673" t="s">
        <v>84</v>
      </c>
      <c r="L2673" t="s">
        <v>58</v>
      </c>
      <c r="M2673" s="2">
        <v>9000</v>
      </c>
      <c r="N2673" s="2">
        <v>20000</v>
      </c>
      <c r="O2673" s="2">
        <f>IF(Tabla1[[#This Row],[Mov]]="VNT",Tabla1[[#This Row],[Sale]]-Tabla1[[#This Row],[Cost]],-Tabla1[[#This Row],[Cost]]*Tabla1[[#This Row],[Cant]])</f>
        <v>11000</v>
      </c>
      <c r="P2673" s="8">
        <f>IF(Tabla1[[#This Row],[Mov]]="VNT",-Tabla1[[#This Row],[Cant]],Tabla1[[#This Row],[Cant]])</f>
        <v>-1</v>
      </c>
      <c r="Q2673" s="8">
        <f>DAY(Tabla1[[#This Row],[Date]])</f>
        <v>5</v>
      </c>
      <c r="R2673" s="8">
        <f>MONTH(Tabla1[[#This Row],[Date]])</f>
        <v>9</v>
      </c>
      <c r="S2673" s="8">
        <f>YEAR(Tabla1[[#This Row],[Date]])</f>
        <v>2022</v>
      </c>
    </row>
    <row r="2674" spans="1:19" x14ac:dyDescent="0.2">
      <c r="A2674">
        <v>2673</v>
      </c>
      <c r="B2674" s="1">
        <v>44809</v>
      </c>
      <c r="C2674" t="s">
        <v>260</v>
      </c>
      <c r="D2674" t="s">
        <v>332</v>
      </c>
      <c r="E2674">
        <v>1</v>
      </c>
      <c r="F2674" t="s">
        <v>526</v>
      </c>
      <c r="G2674" t="s">
        <v>266</v>
      </c>
      <c r="H2674" t="s">
        <v>527</v>
      </c>
      <c r="M2674" s="2">
        <v>30000</v>
      </c>
      <c r="N2674" s="2">
        <v>45000</v>
      </c>
      <c r="O2674" s="2">
        <f>IF(Tabla1[[#This Row],[Mov]]="VNT",Tabla1[[#This Row],[Sale]]-Tabla1[[#This Row],[Cost]],-Tabla1[[#This Row],[Cost]]*Tabla1[[#This Row],[Cant]])</f>
        <v>15000</v>
      </c>
      <c r="P2674" s="8">
        <f>IF(Tabla1[[#This Row],[Mov]]="VNT",-Tabla1[[#This Row],[Cant]],Tabla1[[#This Row],[Cant]])</f>
        <v>-1</v>
      </c>
      <c r="Q2674" s="8">
        <f>DAY(Tabla1[[#This Row],[Date]])</f>
        <v>5</v>
      </c>
      <c r="R2674" s="8">
        <f>MONTH(Tabla1[[#This Row],[Date]])</f>
        <v>9</v>
      </c>
      <c r="S2674" s="8">
        <f>YEAR(Tabla1[[#This Row],[Date]])</f>
        <v>2022</v>
      </c>
    </row>
    <row r="2675" spans="1:19" x14ac:dyDescent="0.2">
      <c r="A2675">
        <v>2674</v>
      </c>
      <c r="B2675" s="1">
        <v>44809</v>
      </c>
      <c r="C2675" t="s">
        <v>260</v>
      </c>
      <c r="D2675" t="s">
        <v>332</v>
      </c>
      <c r="E2675">
        <v>1</v>
      </c>
      <c r="F2675" t="s">
        <v>116</v>
      </c>
      <c r="G2675" t="s">
        <v>349</v>
      </c>
      <c r="H2675" t="s">
        <v>515</v>
      </c>
      <c r="M2675" s="2">
        <v>5610</v>
      </c>
      <c r="N2675" s="2">
        <v>6000</v>
      </c>
      <c r="O2675" s="2">
        <f>IF(Tabla1[[#This Row],[Mov]]="VNT",Tabla1[[#This Row],[Sale]]-Tabla1[[#This Row],[Cost]],-Tabla1[[#This Row],[Cost]]*Tabla1[[#This Row],[Cant]])</f>
        <v>390</v>
      </c>
      <c r="P2675" s="8">
        <f>IF(Tabla1[[#This Row],[Mov]]="VNT",-Tabla1[[#This Row],[Cant]],Tabla1[[#This Row],[Cant]])</f>
        <v>-1</v>
      </c>
      <c r="Q2675" s="8">
        <f>DAY(Tabla1[[#This Row],[Date]])</f>
        <v>5</v>
      </c>
      <c r="R2675" s="8">
        <f>MONTH(Tabla1[[#This Row],[Date]])</f>
        <v>9</v>
      </c>
      <c r="S2675" s="8">
        <f>YEAR(Tabla1[[#This Row],[Date]])</f>
        <v>2022</v>
      </c>
    </row>
    <row r="2676" spans="1:19" x14ac:dyDescent="0.2">
      <c r="A2676">
        <v>2675</v>
      </c>
      <c r="B2676" s="1">
        <v>44809</v>
      </c>
      <c r="C2676" t="s">
        <v>260</v>
      </c>
      <c r="D2676" t="s">
        <v>332</v>
      </c>
      <c r="E2676">
        <v>1</v>
      </c>
      <c r="F2676" t="s">
        <v>458</v>
      </c>
      <c r="G2676" t="s">
        <v>1032</v>
      </c>
      <c r="H2676" t="s">
        <v>1391</v>
      </c>
      <c r="M2676" s="2">
        <v>0</v>
      </c>
      <c r="N2676" s="2">
        <v>35000</v>
      </c>
      <c r="O2676" s="2">
        <f>IF(Tabla1[[#This Row],[Mov]]="VNT",Tabla1[[#This Row],[Sale]]-Tabla1[[#This Row],[Cost]],-Tabla1[[#This Row],[Cost]]*Tabla1[[#This Row],[Cant]])</f>
        <v>35000</v>
      </c>
      <c r="P2676" s="8">
        <f>IF(Tabla1[[#This Row],[Mov]]="VNT",-Tabla1[[#This Row],[Cant]],Tabla1[[#This Row],[Cant]])</f>
        <v>-1</v>
      </c>
      <c r="Q2676" s="8">
        <f>DAY(Tabla1[[#This Row],[Date]])</f>
        <v>5</v>
      </c>
      <c r="R2676" s="8">
        <f>MONTH(Tabla1[[#This Row],[Date]])</f>
        <v>9</v>
      </c>
      <c r="S2676" s="8">
        <f>YEAR(Tabla1[[#This Row],[Date]])</f>
        <v>2022</v>
      </c>
    </row>
    <row r="2677" spans="1:19" x14ac:dyDescent="0.2">
      <c r="A2677">
        <v>2676</v>
      </c>
      <c r="B2677" s="1">
        <v>44809</v>
      </c>
      <c r="C2677" t="s">
        <v>260</v>
      </c>
      <c r="D2677" t="s">
        <v>332</v>
      </c>
      <c r="E2677">
        <v>1</v>
      </c>
      <c r="F2677" t="s">
        <v>116</v>
      </c>
      <c r="G2677" t="s">
        <v>347</v>
      </c>
      <c r="H2677" t="s">
        <v>519</v>
      </c>
      <c r="M2677" s="2">
        <v>935</v>
      </c>
      <c r="N2677" s="2">
        <v>1000</v>
      </c>
      <c r="O2677" s="2">
        <f>IF(Tabla1[[#This Row],[Mov]]="VNT",Tabla1[[#This Row],[Sale]]-Tabla1[[#This Row],[Cost]],-Tabla1[[#This Row],[Cost]]*Tabla1[[#This Row],[Cant]])</f>
        <v>65</v>
      </c>
      <c r="P2677" s="8">
        <f>IF(Tabla1[[#This Row],[Mov]]="VNT",-Tabla1[[#This Row],[Cant]],Tabla1[[#This Row],[Cant]])</f>
        <v>-1</v>
      </c>
      <c r="Q2677" s="8">
        <f>DAY(Tabla1[[#This Row],[Date]])</f>
        <v>5</v>
      </c>
      <c r="R2677" s="8">
        <f>MONTH(Tabla1[[#This Row],[Date]])</f>
        <v>9</v>
      </c>
      <c r="S2677" s="8">
        <f>YEAR(Tabla1[[#This Row],[Date]])</f>
        <v>2022</v>
      </c>
    </row>
    <row r="2678" spans="1:19" x14ac:dyDescent="0.2">
      <c r="A2678">
        <v>2677</v>
      </c>
      <c r="B2678" s="1">
        <v>44809</v>
      </c>
      <c r="C2678" t="s">
        <v>260</v>
      </c>
      <c r="D2678" t="s">
        <v>332</v>
      </c>
      <c r="E2678">
        <v>1</v>
      </c>
      <c r="F2678" t="s">
        <v>225</v>
      </c>
      <c r="G2678" t="s">
        <v>284</v>
      </c>
      <c r="H2678" t="s">
        <v>250</v>
      </c>
      <c r="M2678" s="2">
        <v>1100</v>
      </c>
      <c r="N2678" s="2">
        <v>9000</v>
      </c>
      <c r="O2678" s="2">
        <f>IF(Tabla1[[#This Row],[Mov]]="VNT",Tabla1[[#This Row],[Sale]]-Tabla1[[#This Row],[Cost]],-Tabla1[[#This Row],[Cost]]*Tabla1[[#This Row],[Cant]])</f>
        <v>7900</v>
      </c>
      <c r="P2678" s="8">
        <f>IF(Tabla1[[#This Row],[Mov]]="VNT",-Tabla1[[#This Row],[Cant]],Tabla1[[#This Row],[Cant]])</f>
        <v>-1</v>
      </c>
      <c r="Q2678" s="8">
        <f>DAY(Tabla1[[#This Row],[Date]])</f>
        <v>5</v>
      </c>
      <c r="R2678" s="8">
        <f>MONTH(Tabla1[[#This Row],[Date]])</f>
        <v>9</v>
      </c>
      <c r="S2678" s="8">
        <f>YEAR(Tabla1[[#This Row],[Date]])</f>
        <v>2022</v>
      </c>
    </row>
    <row r="2679" spans="1:19" x14ac:dyDescent="0.2">
      <c r="A2679">
        <v>2678</v>
      </c>
      <c r="B2679" s="1">
        <v>44809</v>
      </c>
      <c r="C2679" t="s">
        <v>260</v>
      </c>
      <c r="D2679" t="s">
        <v>332</v>
      </c>
      <c r="E2679">
        <v>1</v>
      </c>
      <c r="F2679" t="s">
        <v>586</v>
      </c>
      <c r="G2679" t="s">
        <v>284</v>
      </c>
      <c r="H2679" t="s">
        <v>250</v>
      </c>
      <c r="M2679" s="2">
        <v>8500</v>
      </c>
      <c r="N2679" s="2">
        <v>19000</v>
      </c>
      <c r="O2679" s="2">
        <f>IF(Tabla1[[#This Row],[Mov]]="VNT",Tabla1[[#This Row],[Sale]]-Tabla1[[#This Row],[Cost]],-Tabla1[[#This Row],[Cost]]*Tabla1[[#This Row],[Cant]])</f>
        <v>10500</v>
      </c>
      <c r="P2679" s="8">
        <f>IF(Tabla1[[#This Row],[Mov]]="VNT",-Tabla1[[#This Row],[Cant]],Tabla1[[#This Row],[Cant]])</f>
        <v>-1</v>
      </c>
      <c r="Q2679" s="8">
        <f>DAY(Tabla1[[#This Row],[Date]])</f>
        <v>5</v>
      </c>
      <c r="R2679" s="8">
        <f>MONTH(Tabla1[[#This Row],[Date]])</f>
        <v>9</v>
      </c>
      <c r="S2679" s="8">
        <f>YEAR(Tabla1[[#This Row],[Date]])</f>
        <v>2022</v>
      </c>
    </row>
    <row r="2680" spans="1:19" x14ac:dyDescent="0.2">
      <c r="A2680">
        <v>2679</v>
      </c>
      <c r="B2680" s="1">
        <v>44809</v>
      </c>
      <c r="C2680" t="s">
        <v>260</v>
      </c>
      <c r="D2680" t="s">
        <v>332</v>
      </c>
      <c r="E2680">
        <v>1</v>
      </c>
      <c r="F2680" t="s">
        <v>476</v>
      </c>
      <c r="G2680" t="s">
        <v>266</v>
      </c>
      <c r="H2680" t="s">
        <v>1392</v>
      </c>
      <c r="M2680" s="2">
        <v>1800</v>
      </c>
      <c r="N2680" s="2">
        <v>4000</v>
      </c>
      <c r="O2680" s="2">
        <f>IF(Tabla1[[#This Row],[Mov]]="VNT",Tabla1[[#This Row],[Sale]]-Tabla1[[#This Row],[Cost]],-Tabla1[[#This Row],[Cost]]*Tabla1[[#This Row],[Cant]])</f>
        <v>2200</v>
      </c>
      <c r="P2680" s="8">
        <f>IF(Tabla1[[#This Row],[Mov]]="VNT",-Tabla1[[#This Row],[Cant]],Tabla1[[#This Row],[Cant]])</f>
        <v>-1</v>
      </c>
      <c r="Q2680" s="8">
        <f>DAY(Tabla1[[#This Row],[Date]])</f>
        <v>5</v>
      </c>
      <c r="R2680" s="8">
        <f>MONTH(Tabla1[[#This Row],[Date]])</f>
        <v>9</v>
      </c>
      <c r="S2680" s="8">
        <f>YEAR(Tabla1[[#This Row],[Date]])</f>
        <v>2022</v>
      </c>
    </row>
    <row r="2681" spans="1:19" x14ac:dyDescent="0.2">
      <c r="A2681">
        <v>2680</v>
      </c>
      <c r="B2681" s="1">
        <v>44809</v>
      </c>
      <c r="C2681" t="s">
        <v>260</v>
      </c>
      <c r="D2681" t="s">
        <v>332</v>
      </c>
      <c r="E2681">
        <v>1</v>
      </c>
      <c r="F2681" t="s">
        <v>116</v>
      </c>
      <c r="G2681" t="s">
        <v>382</v>
      </c>
      <c r="H2681" t="s">
        <v>514</v>
      </c>
      <c r="M2681" s="2">
        <v>5610</v>
      </c>
      <c r="N2681" s="2">
        <v>6000</v>
      </c>
      <c r="O2681" s="2">
        <f>IF(Tabla1[[#This Row],[Mov]]="VNT",Tabla1[[#This Row],[Sale]]-Tabla1[[#This Row],[Cost]],-Tabla1[[#This Row],[Cost]]*Tabla1[[#This Row],[Cant]])</f>
        <v>390</v>
      </c>
      <c r="P2681" s="8">
        <f>IF(Tabla1[[#This Row],[Mov]]="VNT",-Tabla1[[#This Row],[Cant]],Tabla1[[#This Row],[Cant]])</f>
        <v>-1</v>
      </c>
      <c r="Q2681" s="8">
        <f>DAY(Tabla1[[#This Row],[Date]])</f>
        <v>5</v>
      </c>
      <c r="R2681" s="8">
        <f>MONTH(Tabla1[[#This Row],[Date]])</f>
        <v>9</v>
      </c>
      <c r="S2681" s="8">
        <f>YEAR(Tabla1[[#This Row],[Date]])</f>
        <v>2022</v>
      </c>
    </row>
    <row r="2682" spans="1:19" x14ac:dyDescent="0.2">
      <c r="A2682">
        <v>2681</v>
      </c>
      <c r="B2682" s="1">
        <v>44810</v>
      </c>
      <c r="C2682" t="s">
        <v>260</v>
      </c>
      <c r="D2682" t="s">
        <v>332</v>
      </c>
      <c r="E2682">
        <v>1</v>
      </c>
      <c r="F2682" t="s">
        <v>455</v>
      </c>
      <c r="G2682" t="s">
        <v>382</v>
      </c>
      <c r="H2682" t="s">
        <v>509</v>
      </c>
      <c r="M2682" s="2">
        <v>1000</v>
      </c>
      <c r="N2682" s="2">
        <v>3000</v>
      </c>
      <c r="O2682" s="2">
        <f>IF(Tabla1[[#This Row],[Mov]]="VNT",Tabla1[[#This Row],[Sale]]-Tabla1[[#This Row],[Cost]],-Tabla1[[#This Row],[Cost]]*Tabla1[[#This Row],[Cant]])</f>
        <v>2000</v>
      </c>
      <c r="P2682" s="8">
        <f>IF(Tabla1[[#This Row],[Mov]]="VNT",-Tabla1[[#This Row],[Cant]],Tabla1[[#This Row],[Cant]])</f>
        <v>-1</v>
      </c>
      <c r="Q2682" s="8">
        <f>DAY(Tabla1[[#This Row],[Date]])</f>
        <v>6</v>
      </c>
      <c r="R2682" s="8">
        <f>MONTH(Tabla1[[#This Row],[Date]])</f>
        <v>9</v>
      </c>
      <c r="S2682" s="8">
        <f>YEAR(Tabla1[[#This Row],[Date]])</f>
        <v>2022</v>
      </c>
    </row>
    <row r="2683" spans="1:19" x14ac:dyDescent="0.2">
      <c r="A2683">
        <v>2682</v>
      </c>
      <c r="B2683" s="1">
        <v>44810</v>
      </c>
      <c r="C2683" t="s">
        <v>260</v>
      </c>
      <c r="D2683" t="s">
        <v>332</v>
      </c>
      <c r="E2683">
        <v>1</v>
      </c>
      <c r="F2683" t="s">
        <v>224</v>
      </c>
      <c r="G2683" t="s">
        <v>272</v>
      </c>
      <c r="H2683" t="s">
        <v>395</v>
      </c>
      <c r="M2683" s="2">
        <v>8500</v>
      </c>
      <c r="N2683" s="2">
        <v>20000</v>
      </c>
      <c r="O2683" s="2">
        <f>IF(Tabla1[[#This Row],[Mov]]="VNT",Tabla1[[#This Row],[Sale]]-Tabla1[[#This Row],[Cost]],-Tabla1[[#This Row],[Cost]]*Tabla1[[#This Row],[Cant]])</f>
        <v>11500</v>
      </c>
      <c r="P2683" s="8">
        <f>IF(Tabla1[[#This Row],[Mov]]="VNT",-Tabla1[[#This Row],[Cant]],Tabla1[[#This Row],[Cant]])</f>
        <v>-1</v>
      </c>
      <c r="Q2683" s="8">
        <f>DAY(Tabla1[[#This Row],[Date]])</f>
        <v>6</v>
      </c>
      <c r="R2683" s="8">
        <f>MONTH(Tabla1[[#This Row],[Date]])</f>
        <v>9</v>
      </c>
      <c r="S2683" s="8">
        <f>YEAR(Tabla1[[#This Row],[Date]])</f>
        <v>2022</v>
      </c>
    </row>
    <row r="2684" spans="1:19" x14ac:dyDescent="0.2">
      <c r="A2684">
        <v>2683</v>
      </c>
      <c r="B2684" s="1">
        <v>44810</v>
      </c>
      <c r="C2684" t="s">
        <v>260</v>
      </c>
      <c r="D2684" t="s">
        <v>332</v>
      </c>
      <c r="E2684">
        <v>1</v>
      </c>
      <c r="F2684" t="s">
        <v>342</v>
      </c>
      <c r="G2684" t="s">
        <v>499</v>
      </c>
      <c r="H2684" t="s">
        <v>1393</v>
      </c>
      <c r="M2684" s="2">
        <v>1000</v>
      </c>
      <c r="N2684" s="2">
        <v>10000</v>
      </c>
      <c r="O2684" s="2">
        <f>IF(Tabla1[[#This Row],[Mov]]="VNT",Tabla1[[#This Row],[Sale]]-Tabla1[[#This Row],[Cost]],-Tabla1[[#This Row],[Cost]]*Tabla1[[#This Row],[Cant]])</f>
        <v>9000</v>
      </c>
      <c r="P2684" s="8">
        <f>IF(Tabla1[[#This Row],[Mov]]="VNT",-Tabla1[[#This Row],[Cant]],Tabla1[[#This Row],[Cant]])</f>
        <v>-1</v>
      </c>
      <c r="Q2684" s="8">
        <f>DAY(Tabla1[[#This Row],[Date]])</f>
        <v>6</v>
      </c>
      <c r="R2684" s="8">
        <f>MONTH(Tabla1[[#This Row],[Date]])</f>
        <v>9</v>
      </c>
      <c r="S2684" s="8">
        <f>YEAR(Tabla1[[#This Row],[Date]])</f>
        <v>2022</v>
      </c>
    </row>
    <row r="2685" spans="1:19" x14ac:dyDescent="0.2">
      <c r="A2685">
        <v>2684</v>
      </c>
      <c r="B2685" s="1">
        <v>44810</v>
      </c>
      <c r="C2685" t="s">
        <v>260</v>
      </c>
      <c r="D2685" t="s">
        <v>332</v>
      </c>
      <c r="E2685">
        <v>1</v>
      </c>
      <c r="F2685" t="s">
        <v>44</v>
      </c>
      <c r="G2685" t="s">
        <v>702</v>
      </c>
      <c r="H2685" t="s">
        <v>210</v>
      </c>
      <c r="M2685" s="2">
        <v>32000</v>
      </c>
      <c r="N2685" s="2">
        <v>55000</v>
      </c>
      <c r="O2685" s="2">
        <f>IF(Tabla1[[#This Row],[Mov]]="VNT",Tabla1[[#This Row],[Sale]]-Tabla1[[#This Row],[Cost]],-Tabla1[[#This Row],[Cost]]*Tabla1[[#This Row],[Cant]])</f>
        <v>23000</v>
      </c>
      <c r="P2685" s="8">
        <f>IF(Tabla1[[#This Row],[Mov]]="VNT",-Tabla1[[#This Row],[Cant]],Tabla1[[#This Row],[Cant]])</f>
        <v>-1</v>
      </c>
      <c r="Q2685" s="8">
        <f>DAY(Tabla1[[#This Row],[Date]])</f>
        <v>6</v>
      </c>
      <c r="R2685" s="8">
        <f>MONTH(Tabla1[[#This Row],[Date]])</f>
        <v>9</v>
      </c>
      <c r="S2685" s="8">
        <f>YEAR(Tabla1[[#This Row],[Date]])</f>
        <v>2022</v>
      </c>
    </row>
    <row r="2686" spans="1:19" x14ac:dyDescent="0.2">
      <c r="A2686">
        <v>2685</v>
      </c>
      <c r="B2686" s="1">
        <v>44810</v>
      </c>
      <c r="C2686" t="s">
        <v>260</v>
      </c>
      <c r="D2686" t="s">
        <v>332</v>
      </c>
      <c r="E2686">
        <v>1</v>
      </c>
      <c r="F2686" t="s">
        <v>458</v>
      </c>
      <c r="G2686" t="s">
        <v>284</v>
      </c>
      <c r="H2686" t="s">
        <v>1395</v>
      </c>
      <c r="M2686" s="2">
        <v>0</v>
      </c>
      <c r="N2686" s="2">
        <v>25000</v>
      </c>
      <c r="O2686" s="2">
        <f>IF(Tabla1[[#This Row],[Mov]]="VNT",Tabla1[[#This Row],[Sale]]-Tabla1[[#This Row],[Cost]],-Tabla1[[#This Row],[Cost]]*Tabla1[[#This Row],[Cant]])</f>
        <v>25000</v>
      </c>
      <c r="P2686" s="8">
        <f>IF(Tabla1[[#This Row],[Mov]]="VNT",-Tabla1[[#This Row],[Cant]],Tabla1[[#This Row],[Cant]])</f>
        <v>-1</v>
      </c>
      <c r="Q2686" s="8">
        <f>DAY(Tabla1[[#This Row],[Date]])</f>
        <v>6</v>
      </c>
      <c r="R2686" s="8">
        <f>MONTH(Tabla1[[#This Row],[Date]])</f>
        <v>9</v>
      </c>
      <c r="S2686" s="8">
        <f>YEAR(Tabla1[[#This Row],[Date]])</f>
        <v>2022</v>
      </c>
    </row>
    <row r="2687" spans="1:19" x14ac:dyDescent="0.2">
      <c r="A2687">
        <v>2686</v>
      </c>
      <c r="B2687" s="1">
        <v>44810</v>
      </c>
      <c r="C2687" t="s">
        <v>260</v>
      </c>
      <c r="D2687" t="s">
        <v>332</v>
      </c>
      <c r="E2687">
        <v>1</v>
      </c>
      <c r="F2687" t="s">
        <v>225</v>
      </c>
      <c r="G2687" t="s">
        <v>284</v>
      </c>
      <c r="H2687" t="s">
        <v>250</v>
      </c>
      <c r="M2687" s="2">
        <v>1100</v>
      </c>
      <c r="N2687" s="2">
        <v>10000</v>
      </c>
      <c r="O2687" s="2">
        <f>IF(Tabla1[[#This Row],[Mov]]="VNT",Tabla1[[#This Row],[Sale]]-Tabla1[[#This Row],[Cost]],-Tabla1[[#This Row],[Cost]]*Tabla1[[#This Row],[Cant]])</f>
        <v>8900</v>
      </c>
      <c r="P2687" s="8">
        <f>IF(Tabla1[[#This Row],[Mov]]="VNT",-Tabla1[[#This Row],[Cant]],Tabla1[[#This Row],[Cant]])</f>
        <v>-1</v>
      </c>
      <c r="Q2687" s="8">
        <f>DAY(Tabla1[[#This Row],[Date]])</f>
        <v>6</v>
      </c>
      <c r="R2687" s="8">
        <f>MONTH(Tabla1[[#This Row],[Date]])</f>
        <v>9</v>
      </c>
      <c r="S2687" s="8">
        <f>YEAR(Tabla1[[#This Row],[Date]])</f>
        <v>2022</v>
      </c>
    </row>
    <row r="2688" spans="1:19" x14ac:dyDescent="0.2">
      <c r="A2688">
        <v>2687</v>
      </c>
      <c r="B2688" s="1">
        <v>44810</v>
      </c>
      <c r="C2688" t="s">
        <v>260</v>
      </c>
      <c r="D2688" t="s">
        <v>332</v>
      </c>
      <c r="E2688">
        <v>1</v>
      </c>
      <c r="F2688" t="s">
        <v>891</v>
      </c>
      <c r="G2688" t="s">
        <v>284</v>
      </c>
      <c r="H2688" t="s">
        <v>1394</v>
      </c>
      <c r="M2688" s="2">
        <v>4000</v>
      </c>
      <c r="N2688" s="2">
        <v>12000</v>
      </c>
      <c r="O2688" s="2">
        <f>IF(Tabla1[[#This Row],[Mov]]="VNT",Tabla1[[#This Row],[Sale]]-Tabla1[[#This Row],[Cost]],-Tabla1[[#This Row],[Cost]]*Tabla1[[#This Row],[Cant]])</f>
        <v>8000</v>
      </c>
      <c r="P2688" s="8">
        <f>IF(Tabla1[[#This Row],[Mov]]="VNT",-Tabla1[[#This Row],[Cant]],Tabla1[[#This Row],[Cant]])</f>
        <v>-1</v>
      </c>
      <c r="Q2688" s="8">
        <f>DAY(Tabla1[[#This Row],[Date]])</f>
        <v>6</v>
      </c>
      <c r="R2688" s="8">
        <f>MONTH(Tabla1[[#This Row],[Date]])</f>
        <v>9</v>
      </c>
      <c r="S2688" s="8">
        <f>YEAR(Tabla1[[#This Row],[Date]])</f>
        <v>2022</v>
      </c>
    </row>
    <row r="2689" spans="1:19" x14ac:dyDescent="0.2">
      <c r="A2689">
        <v>2688</v>
      </c>
      <c r="B2689" s="1">
        <v>44810</v>
      </c>
      <c r="C2689" t="s">
        <v>260</v>
      </c>
      <c r="D2689" t="s">
        <v>332</v>
      </c>
      <c r="E2689">
        <v>1</v>
      </c>
      <c r="F2689" t="s">
        <v>21</v>
      </c>
      <c r="G2689" t="s">
        <v>272</v>
      </c>
      <c r="H2689" t="s">
        <v>24</v>
      </c>
      <c r="M2689" s="2">
        <v>3500</v>
      </c>
      <c r="N2689" s="2">
        <v>12000</v>
      </c>
      <c r="O2689" s="2">
        <f>IF(Tabla1[[#This Row],[Mov]]="VNT",Tabla1[[#This Row],[Sale]]-Tabla1[[#This Row],[Cost]],-Tabla1[[#This Row],[Cost]]*Tabla1[[#This Row],[Cant]])</f>
        <v>8500</v>
      </c>
      <c r="P2689" s="8">
        <f>IF(Tabla1[[#This Row],[Mov]]="VNT",-Tabla1[[#This Row],[Cant]],Tabla1[[#This Row],[Cant]])</f>
        <v>-1</v>
      </c>
      <c r="Q2689" s="8">
        <f>DAY(Tabla1[[#This Row],[Date]])</f>
        <v>6</v>
      </c>
      <c r="R2689" s="8">
        <f>MONTH(Tabla1[[#This Row],[Date]])</f>
        <v>9</v>
      </c>
      <c r="S2689" s="8">
        <f>YEAR(Tabla1[[#This Row],[Date]])</f>
        <v>2022</v>
      </c>
    </row>
    <row r="2690" spans="1:19" x14ac:dyDescent="0.2">
      <c r="A2690">
        <v>2689</v>
      </c>
      <c r="B2690" s="1">
        <v>44810</v>
      </c>
      <c r="C2690" t="s">
        <v>260</v>
      </c>
      <c r="D2690" t="s">
        <v>332</v>
      </c>
      <c r="E2690">
        <v>1</v>
      </c>
      <c r="F2690" t="s">
        <v>116</v>
      </c>
      <c r="G2690" t="s">
        <v>349</v>
      </c>
      <c r="H2690" t="s">
        <v>515</v>
      </c>
      <c r="M2690" s="2">
        <v>935</v>
      </c>
      <c r="N2690" s="2">
        <v>1000</v>
      </c>
      <c r="O2690" s="2">
        <f>IF(Tabla1[[#This Row],[Mov]]="VNT",Tabla1[[#This Row],[Sale]]-Tabla1[[#This Row],[Cost]],-Tabla1[[#This Row],[Cost]]*Tabla1[[#This Row],[Cant]])</f>
        <v>65</v>
      </c>
      <c r="P2690" s="8">
        <f>IF(Tabla1[[#This Row],[Mov]]="VNT",-Tabla1[[#This Row],[Cant]],Tabla1[[#This Row],[Cant]])</f>
        <v>-1</v>
      </c>
      <c r="Q2690" s="8">
        <f>DAY(Tabla1[[#This Row],[Date]])</f>
        <v>6</v>
      </c>
      <c r="R2690" s="8">
        <f>MONTH(Tabla1[[#This Row],[Date]])</f>
        <v>9</v>
      </c>
      <c r="S2690" s="8">
        <f>YEAR(Tabla1[[#This Row],[Date]])</f>
        <v>2022</v>
      </c>
    </row>
    <row r="2691" spans="1:19" x14ac:dyDescent="0.2">
      <c r="A2691">
        <v>2690</v>
      </c>
      <c r="B2691" s="1">
        <v>44810</v>
      </c>
      <c r="C2691" t="s">
        <v>260</v>
      </c>
      <c r="D2691" t="s">
        <v>332</v>
      </c>
      <c r="E2691">
        <v>1</v>
      </c>
      <c r="F2691" t="s">
        <v>365</v>
      </c>
      <c r="G2691" t="s">
        <v>943</v>
      </c>
      <c r="H2691" t="s">
        <v>1251</v>
      </c>
      <c r="M2691" s="2">
        <v>4000</v>
      </c>
      <c r="N2691" s="2">
        <v>9000</v>
      </c>
      <c r="O2691" s="2">
        <f>IF(Tabla1[[#This Row],[Mov]]="VNT",Tabla1[[#This Row],[Sale]]-Tabla1[[#This Row],[Cost]],-Tabla1[[#This Row],[Cost]]*Tabla1[[#This Row],[Cant]])</f>
        <v>5000</v>
      </c>
      <c r="P2691" s="8">
        <f>IF(Tabla1[[#This Row],[Mov]]="VNT",-Tabla1[[#This Row],[Cant]],Tabla1[[#This Row],[Cant]])</f>
        <v>-1</v>
      </c>
      <c r="Q2691" s="8">
        <f>DAY(Tabla1[[#This Row],[Date]])</f>
        <v>6</v>
      </c>
      <c r="R2691" s="8">
        <f>MONTH(Tabla1[[#This Row],[Date]])</f>
        <v>9</v>
      </c>
      <c r="S2691" s="8">
        <f>YEAR(Tabla1[[#This Row],[Date]])</f>
        <v>2022</v>
      </c>
    </row>
    <row r="2692" spans="1:19" x14ac:dyDescent="0.2">
      <c r="A2692">
        <v>2691</v>
      </c>
      <c r="B2692" s="1">
        <v>44810</v>
      </c>
      <c r="C2692" t="s">
        <v>260</v>
      </c>
      <c r="D2692" t="s">
        <v>332</v>
      </c>
      <c r="E2692">
        <v>1</v>
      </c>
      <c r="F2692" t="s">
        <v>116</v>
      </c>
      <c r="G2692" t="s">
        <v>349</v>
      </c>
      <c r="H2692" t="s">
        <v>515</v>
      </c>
      <c r="M2692" s="2">
        <v>935</v>
      </c>
      <c r="N2692" s="2">
        <v>1000</v>
      </c>
      <c r="O2692" s="2">
        <f>IF(Tabla1[[#This Row],[Mov]]="VNT",Tabla1[[#This Row],[Sale]]-Tabla1[[#This Row],[Cost]],-Tabla1[[#This Row],[Cost]]*Tabla1[[#This Row],[Cant]])</f>
        <v>65</v>
      </c>
      <c r="P2692" s="8">
        <f>IF(Tabla1[[#This Row],[Mov]]="VNT",-Tabla1[[#This Row],[Cant]],Tabla1[[#This Row],[Cant]])</f>
        <v>-1</v>
      </c>
      <c r="Q2692" s="8">
        <f>DAY(Tabla1[[#This Row],[Date]])</f>
        <v>6</v>
      </c>
      <c r="R2692" s="8">
        <f>MONTH(Tabla1[[#This Row],[Date]])</f>
        <v>9</v>
      </c>
      <c r="S2692" s="8">
        <f>YEAR(Tabla1[[#This Row],[Date]])</f>
        <v>2022</v>
      </c>
    </row>
    <row r="2693" spans="1:19" x14ac:dyDescent="0.2">
      <c r="A2693">
        <v>2692</v>
      </c>
      <c r="B2693" s="1">
        <v>44810</v>
      </c>
      <c r="C2693" t="s">
        <v>260</v>
      </c>
      <c r="D2693" t="s">
        <v>332</v>
      </c>
      <c r="E2693">
        <v>1</v>
      </c>
      <c r="F2693" t="s">
        <v>116</v>
      </c>
      <c r="G2693" t="s">
        <v>382</v>
      </c>
      <c r="H2693" t="s">
        <v>514</v>
      </c>
      <c r="M2693" s="2">
        <v>5610</v>
      </c>
      <c r="N2693" s="2">
        <v>6000</v>
      </c>
      <c r="O2693" s="2">
        <f>IF(Tabla1[[#This Row],[Mov]]="VNT",Tabla1[[#This Row],[Sale]]-Tabla1[[#This Row],[Cost]],-Tabla1[[#This Row],[Cost]]*Tabla1[[#This Row],[Cant]])</f>
        <v>390</v>
      </c>
      <c r="P2693" s="8">
        <f>IF(Tabla1[[#This Row],[Mov]]="VNT",-Tabla1[[#This Row],[Cant]],Tabla1[[#This Row],[Cant]])</f>
        <v>-1</v>
      </c>
      <c r="Q2693" s="8">
        <f>DAY(Tabla1[[#This Row],[Date]])</f>
        <v>6</v>
      </c>
      <c r="R2693" s="8">
        <f>MONTH(Tabla1[[#This Row],[Date]])</f>
        <v>9</v>
      </c>
      <c r="S2693" s="8">
        <f>YEAR(Tabla1[[#This Row],[Date]])</f>
        <v>2022</v>
      </c>
    </row>
    <row r="2694" spans="1:19" x14ac:dyDescent="0.2">
      <c r="A2694">
        <v>2693</v>
      </c>
      <c r="B2694" s="1">
        <v>44810</v>
      </c>
      <c r="C2694" t="s">
        <v>260</v>
      </c>
      <c r="D2694" t="s">
        <v>332</v>
      </c>
      <c r="E2694">
        <v>1</v>
      </c>
      <c r="F2694" t="s">
        <v>26</v>
      </c>
      <c r="G2694" t="s">
        <v>275</v>
      </c>
      <c r="H2694" t="s">
        <v>274</v>
      </c>
      <c r="I2694" t="s">
        <v>150</v>
      </c>
      <c r="J2694" t="s">
        <v>23</v>
      </c>
      <c r="K2694" t="s">
        <v>18</v>
      </c>
      <c r="L2694" t="s">
        <v>52</v>
      </c>
      <c r="M2694" s="2">
        <v>25000</v>
      </c>
      <c r="N2694" s="2">
        <v>50000</v>
      </c>
      <c r="O2694" s="2">
        <f>IF(Tabla1[[#This Row],[Mov]]="VNT",Tabla1[[#This Row],[Sale]]-Tabla1[[#This Row],[Cost]],-Tabla1[[#This Row],[Cost]]*Tabla1[[#This Row],[Cant]])</f>
        <v>25000</v>
      </c>
      <c r="P2694" s="8">
        <f>IF(Tabla1[[#This Row],[Mov]]="VNT",-Tabla1[[#This Row],[Cant]],Tabla1[[#This Row],[Cant]])</f>
        <v>-1</v>
      </c>
      <c r="Q2694" s="8">
        <f>DAY(Tabla1[[#This Row],[Date]])</f>
        <v>6</v>
      </c>
      <c r="R2694" s="8">
        <f>MONTH(Tabla1[[#This Row],[Date]])</f>
        <v>9</v>
      </c>
      <c r="S2694" s="8">
        <f>YEAR(Tabla1[[#This Row],[Date]])</f>
        <v>2022</v>
      </c>
    </row>
    <row r="2695" spans="1:19" x14ac:dyDescent="0.2">
      <c r="A2695">
        <v>2694</v>
      </c>
      <c r="B2695" s="1">
        <v>44810</v>
      </c>
      <c r="C2695" t="s">
        <v>260</v>
      </c>
      <c r="D2695" t="s">
        <v>332</v>
      </c>
      <c r="E2695">
        <v>1</v>
      </c>
      <c r="F2695" t="s">
        <v>342</v>
      </c>
      <c r="G2695" t="s">
        <v>860</v>
      </c>
      <c r="H2695" t="s">
        <v>596</v>
      </c>
      <c r="M2695" s="2">
        <v>1000</v>
      </c>
      <c r="N2695" s="2">
        <v>10000</v>
      </c>
      <c r="O2695" s="2">
        <f>IF(Tabla1[[#This Row],[Mov]]="VNT",Tabla1[[#This Row],[Sale]]-Tabla1[[#This Row],[Cost]],-Tabla1[[#This Row],[Cost]]*Tabla1[[#This Row],[Cant]])</f>
        <v>9000</v>
      </c>
      <c r="P2695" s="8">
        <f>IF(Tabla1[[#This Row],[Mov]]="VNT",-Tabla1[[#This Row],[Cant]],Tabla1[[#This Row],[Cant]])</f>
        <v>-1</v>
      </c>
      <c r="Q2695" s="8">
        <f>DAY(Tabla1[[#This Row],[Date]])</f>
        <v>6</v>
      </c>
      <c r="R2695" s="8">
        <f>MONTH(Tabla1[[#This Row],[Date]])</f>
        <v>9</v>
      </c>
      <c r="S2695" s="8">
        <f>YEAR(Tabla1[[#This Row],[Date]])</f>
        <v>2022</v>
      </c>
    </row>
    <row r="2696" spans="1:19" x14ac:dyDescent="0.2">
      <c r="A2696">
        <v>2695</v>
      </c>
      <c r="B2696" s="1">
        <v>44810</v>
      </c>
      <c r="C2696" t="s">
        <v>260</v>
      </c>
      <c r="D2696" t="s">
        <v>332</v>
      </c>
      <c r="E2696">
        <v>1</v>
      </c>
      <c r="F2696" t="s">
        <v>116</v>
      </c>
      <c r="G2696" t="s">
        <v>347</v>
      </c>
      <c r="H2696" t="s">
        <v>518</v>
      </c>
      <c r="M2696" s="2">
        <v>5610</v>
      </c>
      <c r="N2696" s="2">
        <v>6000</v>
      </c>
      <c r="O2696" s="2">
        <f>IF(Tabla1[[#This Row],[Mov]]="VNT",Tabla1[[#This Row],[Sale]]-Tabla1[[#This Row],[Cost]],-Tabla1[[#This Row],[Cost]]*Tabla1[[#This Row],[Cant]])</f>
        <v>390</v>
      </c>
      <c r="P2696" s="8">
        <f>IF(Tabla1[[#This Row],[Mov]]="VNT",-Tabla1[[#This Row],[Cant]],Tabla1[[#This Row],[Cant]])</f>
        <v>-1</v>
      </c>
      <c r="Q2696" s="8">
        <f>DAY(Tabla1[[#This Row],[Date]])</f>
        <v>6</v>
      </c>
      <c r="R2696" s="8">
        <f>MONTH(Tabla1[[#This Row],[Date]])</f>
        <v>9</v>
      </c>
      <c r="S2696" s="8">
        <f>YEAR(Tabla1[[#This Row],[Date]])</f>
        <v>2022</v>
      </c>
    </row>
    <row r="2697" spans="1:19" x14ac:dyDescent="0.2">
      <c r="A2697">
        <v>2696</v>
      </c>
      <c r="B2697" s="1">
        <v>44810</v>
      </c>
      <c r="C2697" t="s">
        <v>260</v>
      </c>
      <c r="D2697" t="s">
        <v>332</v>
      </c>
      <c r="E2697">
        <v>1</v>
      </c>
      <c r="F2697" t="s">
        <v>21</v>
      </c>
      <c r="G2697" t="s">
        <v>272</v>
      </c>
      <c r="H2697" t="s">
        <v>830</v>
      </c>
      <c r="M2697" s="2">
        <v>3500</v>
      </c>
      <c r="N2697" s="2">
        <v>15000</v>
      </c>
      <c r="O2697" s="2">
        <f>IF(Tabla1[[#This Row],[Mov]]="VNT",Tabla1[[#This Row],[Sale]]-Tabla1[[#This Row],[Cost]],-Tabla1[[#This Row],[Cost]]*Tabla1[[#This Row],[Cant]])</f>
        <v>11500</v>
      </c>
      <c r="P2697" s="8">
        <f>IF(Tabla1[[#This Row],[Mov]]="VNT",-Tabla1[[#This Row],[Cant]],Tabla1[[#This Row],[Cant]])</f>
        <v>-1</v>
      </c>
      <c r="Q2697" s="8">
        <f>DAY(Tabla1[[#This Row],[Date]])</f>
        <v>6</v>
      </c>
      <c r="R2697" s="8">
        <f>MONTH(Tabla1[[#This Row],[Date]])</f>
        <v>9</v>
      </c>
      <c r="S2697" s="8">
        <f>YEAR(Tabla1[[#This Row],[Date]])</f>
        <v>2022</v>
      </c>
    </row>
    <row r="2698" spans="1:19" x14ac:dyDescent="0.2">
      <c r="A2698">
        <v>2697</v>
      </c>
      <c r="B2698" s="1">
        <v>44810</v>
      </c>
      <c r="C2698" t="s">
        <v>260</v>
      </c>
      <c r="D2698" t="s">
        <v>332</v>
      </c>
      <c r="E2698">
        <v>1</v>
      </c>
      <c r="F2698" t="s">
        <v>21</v>
      </c>
      <c r="G2698" t="s">
        <v>272</v>
      </c>
      <c r="H2698" t="s">
        <v>320</v>
      </c>
      <c r="M2698" s="2">
        <v>2800</v>
      </c>
      <c r="N2698" s="2">
        <v>10000</v>
      </c>
      <c r="O2698" s="2">
        <f>IF(Tabla1[[#This Row],[Mov]]="VNT",Tabla1[[#This Row],[Sale]]-Tabla1[[#This Row],[Cost]],-Tabla1[[#This Row],[Cost]]*Tabla1[[#This Row],[Cant]])</f>
        <v>7200</v>
      </c>
      <c r="P2698" s="8">
        <f>IF(Tabla1[[#This Row],[Mov]]="VNT",-Tabla1[[#This Row],[Cant]],Tabla1[[#This Row],[Cant]])</f>
        <v>-1</v>
      </c>
      <c r="Q2698" s="8">
        <f>DAY(Tabla1[[#This Row],[Date]])</f>
        <v>6</v>
      </c>
      <c r="R2698" s="8">
        <f>MONTH(Tabla1[[#This Row],[Date]])</f>
        <v>9</v>
      </c>
      <c r="S2698" s="8">
        <f>YEAR(Tabla1[[#This Row],[Date]])</f>
        <v>2022</v>
      </c>
    </row>
    <row r="2699" spans="1:19" x14ac:dyDescent="0.2">
      <c r="A2699">
        <v>2698</v>
      </c>
      <c r="B2699" s="1">
        <v>44811</v>
      </c>
      <c r="C2699" t="s">
        <v>260</v>
      </c>
      <c r="D2699" t="s">
        <v>332</v>
      </c>
      <c r="E2699">
        <v>1</v>
      </c>
      <c r="F2699" t="s">
        <v>458</v>
      </c>
      <c r="G2699" t="s">
        <v>262</v>
      </c>
      <c r="H2699" t="s">
        <v>1396</v>
      </c>
      <c r="M2699" s="2">
        <v>8000</v>
      </c>
      <c r="N2699" s="2">
        <v>25000</v>
      </c>
      <c r="O2699" s="2">
        <f>IF(Tabla1[[#This Row],[Mov]]="VNT",Tabla1[[#This Row],[Sale]]-Tabla1[[#This Row],[Cost]],-Tabla1[[#This Row],[Cost]]*Tabla1[[#This Row],[Cant]])</f>
        <v>17000</v>
      </c>
      <c r="P2699" s="8">
        <f>IF(Tabla1[[#This Row],[Mov]]="VNT",-Tabla1[[#This Row],[Cant]],Tabla1[[#This Row],[Cant]])</f>
        <v>-1</v>
      </c>
      <c r="Q2699" s="8">
        <f>DAY(Tabla1[[#This Row],[Date]])</f>
        <v>7</v>
      </c>
      <c r="R2699" s="8">
        <f>MONTH(Tabla1[[#This Row],[Date]])</f>
        <v>9</v>
      </c>
      <c r="S2699" s="8">
        <f>YEAR(Tabla1[[#This Row],[Date]])</f>
        <v>2022</v>
      </c>
    </row>
    <row r="2700" spans="1:19" x14ac:dyDescent="0.2">
      <c r="A2700">
        <v>2699</v>
      </c>
      <c r="B2700" s="1">
        <v>44811</v>
      </c>
      <c r="C2700" t="s">
        <v>260</v>
      </c>
      <c r="D2700" t="s">
        <v>332</v>
      </c>
      <c r="E2700">
        <v>1</v>
      </c>
      <c r="F2700" t="s">
        <v>201</v>
      </c>
      <c r="G2700" t="s">
        <v>197</v>
      </c>
      <c r="H2700" t="s">
        <v>203</v>
      </c>
      <c r="M2700" s="2">
        <v>42000</v>
      </c>
      <c r="N2700" s="2">
        <v>75000</v>
      </c>
      <c r="O2700" s="2">
        <f>IF(Tabla1[[#This Row],[Mov]]="VNT",Tabla1[[#This Row],[Sale]]-Tabla1[[#This Row],[Cost]],-Tabla1[[#This Row],[Cost]]*Tabla1[[#This Row],[Cant]])</f>
        <v>33000</v>
      </c>
      <c r="P2700" s="8">
        <f>IF(Tabla1[[#This Row],[Mov]]="VNT",-Tabla1[[#This Row],[Cant]],Tabla1[[#This Row],[Cant]])</f>
        <v>-1</v>
      </c>
      <c r="Q2700" s="8">
        <f>DAY(Tabla1[[#This Row],[Date]])</f>
        <v>7</v>
      </c>
      <c r="R2700" s="8">
        <f>MONTH(Tabla1[[#This Row],[Date]])</f>
        <v>9</v>
      </c>
      <c r="S2700" s="8">
        <f>YEAR(Tabla1[[#This Row],[Date]])</f>
        <v>2022</v>
      </c>
    </row>
    <row r="2701" spans="1:19" x14ac:dyDescent="0.2">
      <c r="A2701">
        <v>2700</v>
      </c>
      <c r="B2701" s="1">
        <v>44811</v>
      </c>
      <c r="C2701" t="s">
        <v>260</v>
      </c>
      <c r="D2701" t="s">
        <v>332</v>
      </c>
      <c r="E2701">
        <v>1</v>
      </c>
      <c r="F2701" t="s">
        <v>21</v>
      </c>
      <c r="G2701" t="s">
        <v>333</v>
      </c>
      <c r="H2701" t="s">
        <v>240</v>
      </c>
      <c r="M2701" s="2">
        <v>7000</v>
      </c>
      <c r="N2701" s="2">
        <v>20000</v>
      </c>
      <c r="O2701" s="2">
        <f>IF(Tabla1[[#This Row],[Mov]]="VNT",Tabla1[[#This Row],[Sale]]-Tabla1[[#This Row],[Cost]],-Tabla1[[#This Row],[Cost]]*Tabla1[[#This Row],[Cant]])</f>
        <v>13000</v>
      </c>
      <c r="P2701" s="8">
        <f>IF(Tabla1[[#This Row],[Mov]]="VNT",-Tabla1[[#This Row],[Cant]],Tabla1[[#This Row],[Cant]])</f>
        <v>-1</v>
      </c>
      <c r="Q2701" s="8">
        <f>DAY(Tabla1[[#This Row],[Date]])</f>
        <v>7</v>
      </c>
      <c r="R2701" s="8">
        <f>MONTH(Tabla1[[#This Row],[Date]])</f>
        <v>9</v>
      </c>
      <c r="S2701" s="8">
        <f>YEAR(Tabla1[[#This Row],[Date]])</f>
        <v>2022</v>
      </c>
    </row>
    <row r="2702" spans="1:19" x14ac:dyDescent="0.2">
      <c r="A2702">
        <v>2701</v>
      </c>
      <c r="B2702" s="1">
        <v>44811</v>
      </c>
      <c r="C2702" t="s">
        <v>260</v>
      </c>
      <c r="D2702" t="s">
        <v>332</v>
      </c>
      <c r="E2702">
        <v>1</v>
      </c>
      <c r="F2702" t="s">
        <v>15</v>
      </c>
      <c r="G2702" t="s">
        <v>385</v>
      </c>
      <c r="H2702" t="s">
        <v>16</v>
      </c>
      <c r="M2702" s="2">
        <v>4500</v>
      </c>
      <c r="N2702" s="2">
        <v>10000</v>
      </c>
      <c r="O2702" s="2">
        <f>IF(Tabla1[[#This Row],[Mov]]="VNT",Tabla1[[#This Row],[Sale]]-Tabla1[[#This Row],[Cost]],-Tabla1[[#This Row],[Cost]]*Tabla1[[#This Row],[Cant]])</f>
        <v>5500</v>
      </c>
      <c r="P2702" s="8">
        <f>IF(Tabla1[[#This Row],[Mov]]="VNT",-Tabla1[[#This Row],[Cant]],Tabla1[[#This Row],[Cant]])</f>
        <v>-1</v>
      </c>
      <c r="Q2702" s="8">
        <f>DAY(Tabla1[[#This Row],[Date]])</f>
        <v>7</v>
      </c>
      <c r="R2702" s="8">
        <f>MONTH(Tabla1[[#This Row],[Date]])</f>
        <v>9</v>
      </c>
      <c r="S2702" s="8">
        <f>YEAR(Tabla1[[#This Row],[Date]])</f>
        <v>2022</v>
      </c>
    </row>
    <row r="2703" spans="1:19" x14ac:dyDescent="0.2">
      <c r="A2703">
        <v>2702</v>
      </c>
      <c r="B2703" s="1">
        <v>44811</v>
      </c>
      <c r="C2703" t="s">
        <v>260</v>
      </c>
      <c r="D2703" t="s">
        <v>332</v>
      </c>
      <c r="E2703">
        <v>1</v>
      </c>
      <c r="F2703" t="s">
        <v>849</v>
      </c>
      <c r="G2703" t="s">
        <v>1044</v>
      </c>
      <c r="H2703" t="s">
        <v>1333</v>
      </c>
      <c r="M2703" s="2">
        <v>47000</v>
      </c>
      <c r="N2703" s="2">
        <v>65000</v>
      </c>
      <c r="O2703" s="2">
        <f>IF(Tabla1[[#This Row],[Mov]]="VNT",Tabla1[[#This Row],[Sale]]-Tabla1[[#This Row],[Cost]],-Tabla1[[#This Row],[Cost]]*Tabla1[[#This Row],[Cant]])</f>
        <v>18000</v>
      </c>
      <c r="P2703" s="8">
        <f>IF(Tabla1[[#This Row],[Mov]]="VNT",-Tabla1[[#This Row],[Cant]],Tabla1[[#This Row],[Cant]])</f>
        <v>-1</v>
      </c>
      <c r="Q2703" s="8">
        <f>DAY(Tabla1[[#This Row],[Date]])</f>
        <v>7</v>
      </c>
      <c r="R2703" s="8">
        <f>MONTH(Tabla1[[#This Row],[Date]])</f>
        <v>9</v>
      </c>
      <c r="S2703" s="8">
        <f>YEAR(Tabla1[[#This Row],[Date]])</f>
        <v>2022</v>
      </c>
    </row>
    <row r="2704" spans="1:19" x14ac:dyDescent="0.2">
      <c r="A2704">
        <v>2703</v>
      </c>
      <c r="B2704" s="1">
        <v>44811</v>
      </c>
      <c r="C2704" t="s">
        <v>260</v>
      </c>
      <c r="D2704" t="s">
        <v>332</v>
      </c>
      <c r="E2704">
        <v>1</v>
      </c>
      <c r="F2704" t="s">
        <v>532</v>
      </c>
      <c r="G2704" t="s">
        <v>273</v>
      </c>
      <c r="H2704" t="s">
        <v>552</v>
      </c>
      <c r="J2704" t="s">
        <v>23</v>
      </c>
      <c r="M2704" s="2">
        <v>19000</v>
      </c>
      <c r="N2704" s="2">
        <v>35000</v>
      </c>
      <c r="O2704" s="2">
        <f>IF(Tabla1[[#This Row],[Mov]]="VNT",Tabla1[[#This Row],[Sale]]-Tabla1[[#This Row],[Cost]],-Tabla1[[#This Row],[Cost]]*Tabla1[[#This Row],[Cant]])</f>
        <v>16000</v>
      </c>
      <c r="P2704" s="8">
        <f>IF(Tabla1[[#This Row],[Mov]]="VNT",-Tabla1[[#This Row],[Cant]],Tabla1[[#This Row],[Cant]])</f>
        <v>-1</v>
      </c>
      <c r="Q2704" s="8">
        <f>DAY(Tabla1[[#This Row],[Date]])</f>
        <v>7</v>
      </c>
      <c r="R2704" s="8">
        <f>MONTH(Tabla1[[#This Row],[Date]])</f>
        <v>9</v>
      </c>
      <c r="S2704" s="8">
        <f>YEAR(Tabla1[[#This Row],[Date]])</f>
        <v>2022</v>
      </c>
    </row>
    <row r="2705" spans="1:19" x14ac:dyDescent="0.2">
      <c r="A2705">
        <v>2704</v>
      </c>
      <c r="B2705" s="1">
        <v>44811</v>
      </c>
      <c r="C2705" t="s">
        <v>260</v>
      </c>
      <c r="D2705" t="s">
        <v>332</v>
      </c>
      <c r="E2705">
        <v>1</v>
      </c>
      <c r="F2705" t="s">
        <v>224</v>
      </c>
      <c r="G2705" t="s">
        <v>272</v>
      </c>
      <c r="H2705" t="s">
        <v>252</v>
      </c>
      <c r="M2705" s="2">
        <v>9500</v>
      </c>
      <c r="N2705" s="2">
        <v>20000</v>
      </c>
      <c r="O2705" s="2">
        <f>IF(Tabla1[[#This Row],[Mov]]="VNT",Tabla1[[#This Row],[Sale]]-Tabla1[[#This Row],[Cost]],-Tabla1[[#This Row],[Cost]]*Tabla1[[#This Row],[Cant]])</f>
        <v>10500</v>
      </c>
      <c r="P2705" s="8">
        <f>IF(Tabla1[[#This Row],[Mov]]="VNT",-Tabla1[[#This Row],[Cant]],Tabla1[[#This Row],[Cant]])</f>
        <v>-1</v>
      </c>
      <c r="Q2705" s="8">
        <f>DAY(Tabla1[[#This Row],[Date]])</f>
        <v>7</v>
      </c>
      <c r="R2705" s="8">
        <f>MONTH(Tabla1[[#This Row],[Date]])</f>
        <v>9</v>
      </c>
      <c r="S2705" s="8">
        <f>YEAR(Tabla1[[#This Row],[Date]])</f>
        <v>2022</v>
      </c>
    </row>
    <row r="2706" spans="1:19" x14ac:dyDescent="0.2">
      <c r="A2706">
        <v>2705</v>
      </c>
      <c r="B2706" s="1">
        <v>44811</v>
      </c>
      <c r="C2706" t="s">
        <v>260</v>
      </c>
      <c r="D2706" t="s">
        <v>332</v>
      </c>
      <c r="E2706">
        <v>1</v>
      </c>
      <c r="F2706" t="s">
        <v>15</v>
      </c>
      <c r="G2706" t="s">
        <v>385</v>
      </c>
      <c r="H2706" t="s">
        <v>16</v>
      </c>
      <c r="M2706" s="2">
        <v>4500</v>
      </c>
      <c r="N2706" s="2">
        <v>10000</v>
      </c>
      <c r="O2706" s="2">
        <f>IF(Tabla1[[#This Row],[Mov]]="VNT",Tabla1[[#This Row],[Sale]]-Tabla1[[#This Row],[Cost]],-Tabla1[[#This Row],[Cost]]*Tabla1[[#This Row],[Cant]])</f>
        <v>5500</v>
      </c>
      <c r="P2706" s="8">
        <f>IF(Tabla1[[#This Row],[Mov]]="VNT",-Tabla1[[#This Row],[Cant]],Tabla1[[#This Row],[Cant]])</f>
        <v>-1</v>
      </c>
      <c r="Q2706" s="8">
        <f>DAY(Tabla1[[#This Row],[Date]])</f>
        <v>7</v>
      </c>
      <c r="R2706" s="8">
        <f>MONTH(Tabla1[[#This Row],[Date]])</f>
        <v>9</v>
      </c>
      <c r="S2706" s="8">
        <f>YEAR(Tabla1[[#This Row],[Date]])</f>
        <v>2022</v>
      </c>
    </row>
    <row r="2707" spans="1:19" x14ac:dyDescent="0.2">
      <c r="A2707">
        <v>2706</v>
      </c>
      <c r="B2707" s="1">
        <v>44811</v>
      </c>
      <c r="C2707" t="s">
        <v>260</v>
      </c>
      <c r="D2707" t="s">
        <v>332</v>
      </c>
      <c r="E2707">
        <v>1</v>
      </c>
      <c r="F2707" t="s">
        <v>116</v>
      </c>
      <c r="G2707" t="s">
        <v>347</v>
      </c>
      <c r="H2707" t="s">
        <v>518</v>
      </c>
      <c r="M2707" s="2">
        <v>2805</v>
      </c>
      <c r="N2707" s="2">
        <v>3000</v>
      </c>
      <c r="O2707" s="2">
        <f>IF(Tabla1[[#This Row],[Mov]]="VNT",Tabla1[[#This Row],[Sale]]-Tabla1[[#This Row],[Cost]],-Tabla1[[#This Row],[Cost]]*Tabla1[[#This Row],[Cant]])</f>
        <v>195</v>
      </c>
      <c r="P2707" s="8">
        <f>IF(Tabla1[[#This Row],[Mov]]="VNT",-Tabla1[[#This Row],[Cant]],Tabla1[[#This Row],[Cant]])</f>
        <v>-1</v>
      </c>
      <c r="Q2707" s="8">
        <f>DAY(Tabla1[[#This Row],[Date]])</f>
        <v>7</v>
      </c>
      <c r="R2707" s="8">
        <f>MONTH(Tabla1[[#This Row],[Date]])</f>
        <v>9</v>
      </c>
      <c r="S2707" s="8">
        <f>YEAR(Tabla1[[#This Row],[Date]])</f>
        <v>2022</v>
      </c>
    </row>
    <row r="2708" spans="1:19" x14ac:dyDescent="0.2">
      <c r="A2708">
        <v>2707</v>
      </c>
      <c r="B2708" s="1">
        <v>44811</v>
      </c>
      <c r="C2708" t="s">
        <v>260</v>
      </c>
      <c r="D2708" t="s">
        <v>332</v>
      </c>
      <c r="E2708">
        <v>1</v>
      </c>
      <c r="F2708" t="s">
        <v>116</v>
      </c>
      <c r="G2708" t="s">
        <v>347</v>
      </c>
      <c r="H2708" t="s">
        <v>518</v>
      </c>
      <c r="M2708" s="2">
        <v>2805</v>
      </c>
      <c r="N2708" s="2">
        <v>3000</v>
      </c>
      <c r="O2708" s="2">
        <f>IF(Tabla1[[#This Row],[Mov]]="VNT",Tabla1[[#This Row],[Sale]]-Tabla1[[#This Row],[Cost]],-Tabla1[[#This Row],[Cost]]*Tabla1[[#This Row],[Cant]])</f>
        <v>195</v>
      </c>
      <c r="P2708" s="8">
        <f>IF(Tabla1[[#This Row],[Mov]]="VNT",-Tabla1[[#This Row],[Cant]],Tabla1[[#This Row],[Cant]])</f>
        <v>-1</v>
      </c>
      <c r="Q2708" s="8">
        <f>DAY(Tabla1[[#This Row],[Date]])</f>
        <v>7</v>
      </c>
      <c r="R2708" s="8">
        <f>MONTH(Tabla1[[#This Row],[Date]])</f>
        <v>9</v>
      </c>
      <c r="S2708" s="8">
        <f>YEAR(Tabla1[[#This Row],[Date]])</f>
        <v>2022</v>
      </c>
    </row>
    <row r="2709" spans="1:19" x14ac:dyDescent="0.2">
      <c r="A2709">
        <v>2708</v>
      </c>
      <c r="B2709" s="1">
        <v>44811</v>
      </c>
      <c r="C2709" t="s">
        <v>260</v>
      </c>
      <c r="D2709" t="s">
        <v>332</v>
      </c>
      <c r="E2709">
        <v>1</v>
      </c>
      <c r="F2709" t="s">
        <v>116</v>
      </c>
      <c r="G2709" t="s">
        <v>347</v>
      </c>
      <c r="H2709" t="s">
        <v>518</v>
      </c>
      <c r="M2709" s="2">
        <v>2805</v>
      </c>
      <c r="N2709" s="2">
        <v>3000</v>
      </c>
      <c r="O2709" s="2">
        <f>IF(Tabla1[[#This Row],[Mov]]="VNT",Tabla1[[#This Row],[Sale]]-Tabla1[[#This Row],[Cost]],-Tabla1[[#This Row],[Cost]]*Tabla1[[#This Row],[Cant]])</f>
        <v>195</v>
      </c>
      <c r="P2709" s="8">
        <f>IF(Tabla1[[#This Row],[Mov]]="VNT",-Tabla1[[#This Row],[Cant]],Tabla1[[#This Row],[Cant]])</f>
        <v>-1</v>
      </c>
      <c r="Q2709" s="8">
        <f>DAY(Tabla1[[#This Row],[Date]])</f>
        <v>7</v>
      </c>
      <c r="R2709" s="8">
        <f>MONTH(Tabla1[[#This Row],[Date]])</f>
        <v>9</v>
      </c>
      <c r="S2709" s="8">
        <f>YEAR(Tabla1[[#This Row],[Date]])</f>
        <v>2022</v>
      </c>
    </row>
    <row r="2710" spans="1:19" x14ac:dyDescent="0.2">
      <c r="A2710">
        <v>2709</v>
      </c>
      <c r="B2710" s="1">
        <v>44811</v>
      </c>
      <c r="C2710" t="s">
        <v>260</v>
      </c>
      <c r="D2710" t="s">
        <v>332</v>
      </c>
      <c r="E2710">
        <v>1</v>
      </c>
      <c r="F2710" t="s">
        <v>15</v>
      </c>
      <c r="G2710" t="s">
        <v>273</v>
      </c>
      <c r="H2710" t="s">
        <v>236</v>
      </c>
      <c r="M2710" s="2">
        <v>3000</v>
      </c>
      <c r="N2710" s="2">
        <v>8000</v>
      </c>
      <c r="O2710" s="2">
        <f>IF(Tabla1[[#This Row],[Mov]]="VNT",Tabla1[[#This Row],[Sale]]-Tabla1[[#This Row],[Cost]],-Tabla1[[#This Row],[Cost]]*Tabla1[[#This Row],[Cant]])</f>
        <v>5000</v>
      </c>
      <c r="P2710" s="8">
        <f>IF(Tabla1[[#This Row],[Mov]]="VNT",-Tabla1[[#This Row],[Cant]],Tabla1[[#This Row],[Cant]])</f>
        <v>-1</v>
      </c>
      <c r="Q2710" s="8">
        <f>DAY(Tabla1[[#This Row],[Date]])</f>
        <v>7</v>
      </c>
      <c r="R2710" s="8">
        <f>MONTH(Tabla1[[#This Row],[Date]])</f>
        <v>9</v>
      </c>
      <c r="S2710" s="8">
        <f>YEAR(Tabla1[[#This Row],[Date]])</f>
        <v>2022</v>
      </c>
    </row>
    <row r="2711" spans="1:19" x14ac:dyDescent="0.2">
      <c r="A2711">
        <v>2710</v>
      </c>
      <c r="B2711" s="1">
        <v>44812</v>
      </c>
      <c r="C2711" t="s">
        <v>260</v>
      </c>
      <c r="D2711" t="s">
        <v>332</v>
      </c>
      <c r="E2711">
        <v>1</v>
      </c>
      <c r="F2711" t="s">
        <v>116</v>
      </c>
      <c r="G2711" t="s">
        <v>347</v>
      </c>
      <c r="H2711" t="s">
        <v>518</v>
      </c>
      <c r="M2711" s="2">
        <v>6545</v>
      </c>
      <c r="N2711" s="2">
        <v>7000</v>
      </c>
      <c r="O2711" s="2">
        <f>IF(Tabla1[[#This Row],[Mov]]="VNT",Tabla1[[#This Row],[Sale]]-Tabla1[[#This Row],[Cost]],-Tabla1[[#This Row],[Cost]]*Tabla1[[#This Row],[Cant]])</f>
        <v>455</v>
      </c>
      <c r="P2711" s="8">
        <f>IF(Tabla1[[#This Row],[Mov]]="VNT",-Tabla1[[#This Row],[Cant]],Tabla1[[#This Row],[Cant]])</f>
        <v>-1</v>
      </c>
      <c r="Q2711" s="8">
        <f>DAY(Tabla1[[#This Row],[Date]])</f>
        <v>8</v>
      </c>
      <c r="R2711" s="8">
        <f>MONTH(Tabla1[[#This Row],[Date]])</f>
        <v>9</v>
      </c>
      <c r="S2711" s="8">
        <f>YEAR(Tabla1[[#This Row],[Date]])</f>
        <v>2022</v>
      </c>
    </row>
    <row r="2712" spans="1:19" x14ac:dyDescent="0.2">
      <c r="A2712">
        <v>2711</v>
      </c>
      <c r="B2712" s="1">
        <v>44812</v>
      </c>
      <c r="C2712" t="s">
        <v>260</v>
      </c>
      <c r="D2712" t="s">
        <v>332</v>
      </c>
      <c r="E2712">
        <v>1</v>
      </c>
      <c r="F2712" t="s">
        <v>48</v>
      </c>
      <c r="G2712" t="s">
        <v>465</v>
      </c>
      <c r="H2712" t="s">
        <v>88</v>
      </c>
      <c r="I2712" t="s">
        <v>89</v>
      </c>
      <c r="J2712" t="s">
        <v>81</v>
      </c>
      <c r="K2712" t="s">
        <v>18</v>
      </c>
      <c r="L2712" t="s">
        <v>15</v>
      </c>
      <c r="M2712" s="2">
        <v>20000</v>
      </c>
      <c r="N2712" s="2">
        <v>39000</v>
      </c>
      <c r="O2712" s="2">
        <f>IF(Tabla1[[#This Row],[Mov]]="VNT",Tabla1[[#This Row],[Sale]]-Tabla1[[#This Row],[Cost]],-Tabla1[[#This Row],[Cost]]*Tabla1[[#This Row],[Cant]])</f>
        <v>19000</v>
      </c>
      <c r="P2712" s="8">
        <f>IF(Tabla1[[#This Row],[Mov]]="VNT",-Tabla1[[#This Row],[Cant]],Tabla1[[#This Row],[Cant]])</f>
        <v>-1</v>
      </c>
      <c r="Q2712" s="8">
        <f>DAY(Tabla1[[#This Row],[Date]])</f>
        <v>8</v>
      </c>
      <c r="R2712" s="8">
        <f>MONTH(Tabla1[[#This Row],[Date]])</f>
        <v>9</v>
      </c>
      <c r="S2712" s="8">
        <f>YEAR(Tabla1[[#This Row],[Date]])</f>
        <v>2022</v>
      </c>
    </row>
    <row r="2713" spans="1:19" x14ac:dyDescent="0.2">
      <c r="A2713">
        <v>2712</v>
      </c>
      <c r="B2713" s="1">
        <v>44812</v>
      </c>
      <c r="C2713" t="s">
        <v>260</v>
      </c>
      <c r="D2713" t="s">
        <v>332</v>
      </c>
      <c r="E2713">
        <v>1</v>
      </c>
      <c r="F2713" t="s">
        <v>224</v>
      </c>
      <c r="G2713" t="s">
        <v>499</v>
      </c>
      <c r="H2713" t="s">
        <v>1397</v>
      </c>
      <c r="M2713" s="2">
        <v>10000</v>
      </c>
      <c r="N2713" s="2">
        <v>20000</v>
      </c>
      <c r="O2713" s="2">
        <f>IF(Tabla1[[#This Row],[Mov]]="VNT",Tabla1[[#This Row],[Sale]]-Tabla1[[#This Row],[Cost]],-Tabla1[[#This Row],[Cost]]*Tabla1[[#This Row],[Cant]])</f>
        <v>10000</v>
      </c>
      <c r="P2713" s="8">
        <f>IF(Tabla1[[#This Row],[Mov]]="VNT",-Tabla1[[#This Row],[Cant]],Tabla1[[#This Row],[Cant]])</f>
        <v>-1</v>
      </c>
      <c r="Q2713" s="8">
        <f>DAY(Tabla1[[#This Row],[Date]])</f>
        <v>8</v>
      </c>
      <c r="R2713" s="8">
        <f>MONTH(Tabla1[[#This Row],[Date]])</f>
        <v>9</v>
      </c>
      <c r="S2713" s="8">
        <f>YEAR(Tabla1[[#This Row],[Date]])</f>
        <v>2022</v>
      </c>
    </row>
    <row r="2714" spans="1:19" x14ac:dyDescent="0.2">
      <c r="A2714">
        <v>2713</v>
      </c>
      <c r="B2714" s="1">
        <v>44812</v>
      </c>
      <c r="C2714" t="s">
        <v>260</v>
      </c>
      <c r="D2714" t="s">
        <v>332</v>
      </c>
      <c r="E2714">
        <v>1</v>
      </c>
      <c r="F2714" t="s">
        <v>342</v>
      </c>
      <c r="G2714" t="s">
        <v>499</v>
      </c>
      <c r="H2714" t="s">
        <v>1397</v>
      </c>
      <c r="M2714" s="2">
        <v>1000</v>
      </c>
      <c r="N2714" s="2">
        <v>10000</v>
      </c>
      <c r="O2714" s="2">
        <f>IF(Tabla1[[#This Row],[Mov]]="VNT",Tabla1[[#This Row],[Sale]]-Tabla1[[#This Row],[Cost]],-Tabla1[[#This Row],[Cost]]*Tabla1[[#This Row],[Cant]])</f>
        <v>9000</v>
      </c>
      <c r="P2714" s="8">
        <f>IF(Tabla1[[#This Row],[Mov]]="VNT",-Tabla1[[#This Row],[Cant]],Tabla1[[#This Row],[Cant]])</f>
        <v>-1</v>
      </c>
      <c r="Q2714" s="8">
        <f>DAY(Tabla1[[#This Row],[Date]])</f>
        <v>8</v>
      </c>
      <c r="R2714" s="8">
        <f>MONTH(Tabla1[[#This Row],[Date]])</f>
        <v>9</v>
      </c>
      <c r="S2714" s="8">
        <f>YEAR(Tabla1[[#This Row],[Date]])</f>
        <v>2022</v>
      </c>
    </row>
    <row r="2715" spans="1:19" x14ac:dyDescent="0.2">
      <c r="A2715">
        <v>2714</v>
      </c>
      <c r="B2715" s="1">
        <v>44812</v>
      </c>
      <c r="C2715" t="s">
        <v>260</v>
      </c>
      <c r="D2715" t="s">
        <v>332</v>
      </c>
      <c r="E2715">
        <v>1</v>
      </c>
      <c r="F2715" t="s">
        <v>26</v>
      </c>
      <c r="G2715" t="s">
        <v>262</v>
      </c>
      <c r="H2715" t="s">
        <v>16</v>
      </c>
      <c r="I2715" t="s">
        <v>16</v>
      </c>
      <c r="M2715" s="2">
        <v>7500</v>
      </c>
      <c r="N2715" s="2">
        <v>18000</v>
      </c>
      <c r="O2715" s="2">
        <f>IF(Tabla1[[#This Row],[Mov]]="VNT",Tabla1[[#This Row],[Sale]]-Tabla1[[#This Row],[Cost]],-Tabla1[[#This Row],[Cost]]*Tabla1[[#This Row],[Cant]])</f>
        <v>10500</v>
      </c>
      <c r="P2715" s="8">
        <f>IF(Tabla1[[#This Row],[Mov]]="VNT",-Tabla1[[#This Row],[Cant]],Tabla1[[#This Row],[Cant]])</f>
        <v>-1</v>
      </c>
      <c r="Q2715" s="8">
        <f>DAY(Tabla1[[#This Row],[Date]])</f>
        <v>8</v>
      </c>
      <c r="R2715" s="8">
        <f>MONTH(Tabla1[[#This Row],[Date]])</f>
        <v>9</v>
      </c>
      <c r="S2715" s="8">
        <f>YEAR(Tabla1[[#This Row],[Date]])</f>
        <v>2022</v>
      </c>
    </row>
    <row r="2716" spans="1:19" x14ac:dyDescent="0.2">
      <c r="A2716">
        <v>2715</v>
      </c>
      <c r="B2716" s="1">
        <v>44812</v>
      </c>
      <c r="C2716" t="s">
        <v>260</v>
      </c>
      <c r="D2716" t="s">
        <v>332</v>
      </c>
      <c r="E2716">
        <v>1</v>
      </c>
      <c r="F2716" t="s">
        <v>532</v>
      </c>
      <c r="G2716" t="s">
        <v>273</v>
      </c>
      <c r="H2716" t="s">
        <v>552</v>
      </c>
      <c r="J2716" t="s">
        <v>1367</v>
      </c>
      <c r="M2716" s="2">
        <v>19000</v>
      </c>
      <c r="N2716" s="2">
        <v>35000</v>
      </c>
      <c r="O2716" s="2">
        <f>IF(Tabla1[[#This Row],[Mov]]="VNT",Tabla1[[#This Row],[Sale]]-Tabla1[[#This Row],[Cost]],-Tabla1[[#This Row],[Cost]]*Tabla1[[#This Row],[Cant]])</f>
        <v>16000</v>
      </c>
      <c r="P2716" s="8">
        <f>IF(Tabla1[[#This Row],[Mov]]="VNT",-Tabla1[[#This Row],[Cant]],Tabla1[[#This Row],[Cant]])</f>
        <v>-1</v>
      </c>
      <c r="Q2716" s="8">
        <f>DAY(Tabla1[[#This Row],[Date]])</f>
        <v>8</v>
      </c>
      <c r="R2716" s="8">
        <f>MONTH(Tabla1[[#This Row],[Date]])</f>
        <v>9</v>
      </c>
      <c r="S2716" s="8">
        <f>YEAR(Tabla1[[#This Row],[Date]])</f>
        <v>2022</v>
      </c>
    </row>
    <row r="2717" spans="1:19" x14ac:dyDescent="0.2">
      <c r="A2717">
        <v>2716</v>
      </c>
      <c r="B2717" s="1">
        <v>44812</v>
      </c>
      <c r="C2717" t="s">
        <v>260</v>
      </c>
      <c r="D2717" t="s">
        <v>332</v>
      </c>
      <c r="E2717">
        <v>1</v>
      </c>
      <c r="F2717" t="s">
        <v>224</v>
      </c>
      <c r="G2717" t="s">
        <v>284</v>
      </c>
      <c r="H2717" t="s">
        <v>1195</v>
      </c>
      <c r="M2717" s="2">
        <v>10000</v>
      </c>
      <c r="N2717" s="2">
        <v>20000</v>
      </c>
      <c r="O2717" s="2">
        <f>IF(Tabla1[[#This Row],[Mov]]="VNT",Tabla1[[#This Row],[Sale]]-Tabla1[[#This Row],[Cost]],-Tabla1[[#This Row],[Cost]]*Tabla1[[#This Row],[Cant]])</f>
        <v>10000</v>
      </c>
      <c r="P2717" s="8">
        <f>IF(Tabla1[[#This Row],[Mov]]="VNT",-Tabla1[[#This Row],[Cant]],Tabla1[[#This Row],[Cant]])</f>
        <v>-1</v>
      </c>
      <c r="Q2717" s="8">
        <f>DAY(Tabla1[[#This Row],[Date]])</f>
        <v>8</v>
      </c>
      <c r="R2717" s="8">
        <f>MONTH(Tabla1[[#This Row],[Date]])</f>
        <v>9</v>
      </c>
      <c r="S2717" s="8">
        <f>YEAR(Tabla1[[#This Row],[Date]])</f>
        <v>2022</v>
      </c>
    </row>
    <row r="2718" spans="1:19" x14ac:dyDescent="0.2">
      <c r="A2718">
        <v>2717</v>
      </c>
      <c r="B2718" s="1">
        <v>44812</v>
      </c>
      <c r="C2718" t="s">
        <v>260</v>
      </c>
      <c r="D2718" t="s">
        <v>332</v>
      </c>
      <c r="E2718">
        <v>1</v>
      </c>
      <c r="F2718" t="s">
        <v>225</v>
      </c>
      <c r="G2718" t="s">
        <v>284</v>
      </c>
      <c r="H2718" t="s">
        <v>1195</v>
      </c>
      <c r="M2718" s="2">
        <v>1100</v>
      </c>
      <c r="N2718" s="2">
        <v>10000</v>
      </c>
      <c r="O2718" s="2">
        <f>IF(Tabla1[[#This Row],[Mov]]="VNT",Tabla1[[#This Row],[Sale]]-Tabla1[[#This Row],[Cost]],-Tabla1[[#This Row],[Cost]]*Tabla1[[#This Row],[Cant]])</f>
        <v>8900</v>
      </c>
      <c r="P2718" s="8">
        <f>IF(Tabla1[[#This Row],[Mov]]="VNT",-Tabla1[[#This Row],[Cant]],Tabla1[[#This Row],[Cant]])</f>
        <v>-1</v>
      </c>
      <c r="Q2718" s="8">
        <f>DAY(Tabla1[[#This Row],[Date]])</f>
        <v>8</v>
      </c>
      <c r="R2718" s="8">
        <f>MONTH(Tabla1[[#This Row],[Date]])</f>
        <v>9</v>
      </c>
      <c r="S2718" s="8">
        <f>YEAR(Tabla1[[#This Row],[Date]])</f>
        <v>2022</v>
      </c>
    </row>
    <row r="2719" spans="1:19" x14ac:dyDescent="0.2">
      <c r="A2719">
        <v>2718</v>
      </c>
      <c r="B2719" s="1">
        <v>44812</v>
      </c>
      <c r="C2719" t="s">
        <v>260</v>
      </c>
      <c r="D2719" t="s">
        <v>332</v>
      </c>
      <c r="E2719">
        <v>1</v>
      </c>
      <c r="F2719" t="s">
        <v>717</v>
      </c>
      <c r="G2719" t="s">
        <v>266</v>
      </c>
      <c r="H2719" t="s">
        <v>718</v>
      </c>
      <c r="M2719" s="2">
        <v>10500</v>
      </c>
      <c r="N2719" s="2">
        <v>20000</v>
      </c>
      <c r="O2719" s="2">
        <f>IF(Tabla1[[#This Row],[Mov]]="VNT",Tabla1[[#This Row],[Sale]]-Tabla1[[#This Row],[Cost]],-Tabla1[[#This Row],[Cost]]*Tabla1[[#This Row],[Cant]])</f>
        <v>9500</v>
      </c>
      <c r="P2719" s="8">
        <f>IF(Tabla1[[#This Row],[Mov]]="VNT",-Tabla1[[#This Row],[Cant]],Tabla1[[#This Row],[Cant]])</f>
        <v>-1</v>
      </c>
      <c r="Q2719" s="8">
        <f>DAY(Tabla1[[#This Row],[Date]])</f>
        <v>8</v>
      </c>
      <c r="R2719" s="8">
        <f>MONTH(Tabla1[[#This Row],[Date]])</f>
        <v>9</v>
      </c>
      <c r="S2719" s="8">
        <f>YEAR(Tabla1[[#This Row],[Date]])</f>
        <v>2022</v>
      </c>
    </row>
    <row r="2720" spans="1:19" x14ac:dyDescent="0.2">
      <c r="A2720">
        <v>2719</v>
      </c>
      <c r="B2720" s="1">
        <v>44812</v>
      </c>
      <c r="C2720" t="s">
        <v>260</v>
      </c>
      <c r="D2720" t="s">
        <v>332</v>
      </c>
      <c r="E2720">
        <v>1</v>
      </c>
      <c r="F2720" t="s">
        <v>342</v>
      </c>
      <c r="G2720" t="s">
        <v>263</v>
      </c>
      <c r="H2720" t="s">
        <v>667</v>
      </c>
      <c r="M2720" s="2">
        <v>1000</v>
      </c>
      <c r="N2720" s="2">
        <v>10000</v>
      </c>
      <c r="O2720" s="2">
        <f>IF(Tabla1[[#This Row],[Mov]]="VNT",Tabla1[[#This Row],[Sale]]-Tabla1[[#This Row],[Cost]],-Tabla1[[#This Row],[Cost]]*Tabla1[[#This Row],[Cant]])</f>
        <v>9000</v>
      </c>
      <c r="P2720" s="8">
        <f>IF(Tabla1[[#This Row],[Mov]]="VNT",-Tabla1[[#This Row],[Cant]],Tabla1[[#This Row],[Cant]])</f>
        <v>-1</v>
      </c>
      <c r="Q2720" s="8">
        <f>DAY(Tabla1[[#This Row],[Date]])</f>
        <v>8</v>
      </c>
      <c r="R2720" s="8">
        <f>MONTH(Tabla1[[#This Row],[Date]])</f>
        <v>9</v>
      </c>
      <c r="S2720" s="8">
        <f>YEAR(Tabla1[[#This Row],[Date]])</f>
        <v>2022</v>
      </c>
    </row>
    <row r="2721" spans="1:22" x14ac:dyDescent="0.2">
      <c r="A2721">
        <v>2720</v>
      </c>
      <c r="B2721" s="1">
        <v>44812</v>
      </c>
      <c r="C2721" t="s">
        <v>260</v>
      </c>
      <c r="D2721" t="s">
        <v>332</v>
      </c>
      <c r="E2721">
        <v>1</v>
      </c>
      <c r="F2721" t="s">
        <v>116</v>
      </c>
      <c r="G2721" t="s">
        <v>347</v>
      </c>
      <c r="H2721" t="s">
        <v>518</v>
      </c>
      <c r="M2721" s="2">
        <v>6545</v>
      </c>
      <c r="N2721" s="2">
        <v>7000</v>
      </c>
      <c r="O2721" s="2">
        <f>IF(Tabla1[[#This Row],[Mov]]="VNT",Tabla1[[#This Row],[Sale]]-Tabla1[[#This Row],[Cost]],-Tabla1[[#This Row],[Cost]]*Tabla1[[#This Row],[Cant]])</f>
        <v>455</v>
      </c>
      <c r="P2721" s="8">
        <f>IF(Tabla1[[#This Row],[Mov]]="VNT",-Tabla1[[#This Row],[Cant]],Tabla1[[#This Row],[Cant]])</f>
        <v>-1</v>
      </c>
      <c r="Q2721" s="8">
        <f>DAY(Tabla1[[#This Row],[Date]])</f>
        <v>8</v>
      </c>
      <c r="R2721" s="8">
        <f>MONTH(Tabla1[[#This Row],[Date]])</f>
        <v>9</v>
      </c>
      <c r="S2721" s="8">
        <f>YEAR(Tabla1[[#This Row],[Date]])</f>
        <v>2022</v>
      </c>
      <c r="V2721" s="2"/>
    </row>
    <row r="2722" spans="1:22" x14ac:dyDescent="0.2">
      <c r="A2722">
        <v>2721</v>
      </c>
      <c r="B2722" s="1">
        <v>44812</v>
      </c>
      <c r="C2722" t="s">
        <v>260</v>
      </c>
      <c r="D2722" t="s">
        <v>332</v>
      </c>
      <c r="E2722">
        <v>1</v>
      </c>
      <c r="F2722" t="s">
        <v>458</v>
      </c>
      <c r="G2722" t="s">
        <v>266</v>
      </c>
      <c r="H2722" t="s">
        <v>2120</v>
      </c>
      <c r="M2722" s="2">
        <v>0</v>
      </c>
      <c r="N2722" s="2">
        <v>2000</v>
      </c>
      <c r="O2722" s="2">
        <f>IF(Tabla1[[#This Row],[Mov]]="VNT",Tabla1[[#This Row],[Sale]]-Tabla1[[#This Row],[Cost]],-Tabla1[[#This Row],[Cost]]*Tabla1[[#This Row],[Cant]])</f>
        <v>2000</v>
      </c>
      <c r="P2722" s="8">
        <f>IF(Tabla1[[#This Row],[Mov]]="VNT",-Tabla1[[#This Row],[Cant]],Tabla1[[#This Row],[Cant]])</f>
        <v>-1</v>
      </c>
      <c r="Q2722" s="8">
        <f>DAY(Tabla1[[#This Row],[Date]])</f>
        <v>8</v>
      </c>
      <c r="R2722" s="8">
        <f>MONTH(Tabla1[[#This Row],[Date]])</f>
        <v>9</v>
      </c>
      <c r="S2722" s="8">
        <f>YEAR(Tabla1[[#This Row],[Date]])</f>
        <v>2022</v>
      </c>
    </row>
    <row r="2723" spans="1:22" x14ac:dyDescent="0.2">
      <c r="A2723">
        <v>2722</v>
      </c>
      <c r="B2723" s="1">
        <v>44812</v>
      </c>
      <c r="C2723" t="s">
        <v>260</v>
      </c>
      <c r="D2723" t="s">
        <v>332</v>
      </c>
      <c r="E2723">
        <v>1</v>
      </c>
      <c r="F2723" t="s">
        <v>48</v>
      </c>
      <c r="G2723" t="s">
        <v>1036</v>
      </c>
      <c r="H2723" t="s">
        <v>1035</v>
      </c>
      <c r="K2723" t="s">
        <v>1399</v>
      </c>
      <c r="L2723" t="s">
        <v>1398</v>
      </c>
      <c r="M2723" s="2">
        <v>22000</v>
      </c>
      <c r="N2723" s="2">
        <v>35000</v>
      </c>
      <c r="O2723" s="2">
        <f>IF(Tabla1[[#This Row],[Mov]]="VNT",Tabla1[[#This Row],[Sale]]-Tabla1[[#This Row],[Cost]],-Tabla1[[#This Row],[Cost]]*Tabla1[[#This Row],[Cant]])</f>
        <v>13000</v>
      </c>
      <c r="P2723" s="8">
        <f>IF(Tabla1[[#This Row],[Mov]]="VNT",-Tabla1[[#This Row],[Cant]],Tabla1[[#This Row],[Cant]])</f>
        <v>-1</v>
      </c>
      <c r="Q2723" s="8">
        <f>DAY(Tabla1[[#This Row],[Date]])</f>
        <v>8</v>
      </c>
      <c r="R2723" s="8">
        <f>MONTH(Tabla1[[#This Row],[Date]])</f>
        <v>9</v>
      </c>
      <c r="S2723" s="8">
        <f>YEAR(Tabla1[[#This Row],[Date]])</f>
        <v>2022</v>
      </c>
    </row>
    <row r="2724" spans="1:22" x14ac:dyDescent="0.2">
      <c r="A2724">
        <v>2723</v>
      </c>
      <c r="B2724" s="1">
        <v>44812</v>
      </c>
      <c r="C2724" t="s">
        <v>260</v>
      </c>
      <c r="D2724" t="s">
        <v>332</v>
      </c>
      <c r="E2724">
        <v>1</v>
      </c>
      <c r="F2724" t="s">
        <v>116</v>
      </c>
      <c r="G2724" t="s">
        <v>347</v>
      </c>
      <c r="H2724" t="s">
        <v>518</v>
      </c>
      <c r="M2724" s="2">
        <v>6545</v>
      </c>
      <c r="N2724" s="2">
        <v>7000</v>
      </c>
      <c r="O2724" s="2">
        <f>IF(Tabla1[[#This Row],[Mov]]="VNT",Tabla1[[#This Row],[Sale]]-Tabla1[[#This Row],[Cost]],-Tabla1[[#This Row],[Cost]]*Tabla1[[#This Row],[Cant]])</f>
        <v>455</v>
      </c>
      <c r="P2724" s="8">
        <f>IF(Tabla1[[#This Row],[Mov]]="VNT",-Tabla1[[#This Row],[Cant]],Tabla1[[#This Row],[Cant]])</f>
        <v>-1</v>
      </c>
      <c r="Q2724" s="8">
        <f>DAY(Tabla1[[#This Row],[Date]])</f>
        <v>8</v>
      </c>
      <c r="R2724" s="8">
        <f>MONTH(Tabla1[[#This Row],[Date]])</f>
        <v>9</v>
      </c>
      <c r="S2724" s="8">
        <f>YEAR(Tabla1[[#This Row],[Date]])</f>
        <v>2022</v>
      </c>
    </row>
    <row r="2725" spans="1:22" x14ac:dyDescent="0.2">
      <c r="A2725">
        <v>2724</v>
      </c>
      <c r="B2725" s="1">
        <v>44812</v>
      </c>
      <c r="C2725" t="s">
        <v>260</v>
      </c>
      <c r="D2725" t="s">
        <v>332</v>
      </c>
      <c r="E2725">
        <v>1</v>
      </c>
      <c r="F2725" t="s">
        <v>116</v>
      </c>
      <c r="G2725" t="s">
        <v>347</v>
      </c>
      <c r="H2725" t="s">
        <v>518</v>
      </c>
      <c r="M2725" s="2">
        <v>5610</v>
      </c>
      <c r="N2725" s="2">
        <v>6000</v>
      </c>
      <c r="O2725" s="2">
        <f>IF(Tabla1[[#This Row],[Mov]]="VNT",Tabla1[[#This Row],[Sale]]-Tabla1[[#This Row],[Cost]],-Tabla1[[#This Row],[Cost]]*Tabla1[[#This Row],[Cant]])</f>
        <v>390</v>
      </c>
      <c r="P2725" s="8">
        <f>IF(Tabla1[[#This Row],[Mov]]="VNT",-Tabla1[[#This Row],[Cant]],Tabla1[[#This Row],[Cant]])</f>
        <v>-1</v>
      </c>
      <c r="Q2725" s="8">
        <f>DAY(Tabla1[[#This Row],[Date]])</f>
        <v>8</v>
      </c>
      <c r="R2725" s="8">
        <f>MONTH(Tabla1[[#This Row],[Date]])</f>
        <v>9</v>
      </c>
      <c r="S2725" s="8">
        <f>YEAR(Tabla1[[#This Row],[Date]])</f>
        <v>2022</v>
      </c>
    </row>
    <row r="2726" spans="1:22" x14ac:dyDescent="0.2">
      <c r="A2726">
        <v>2725</v>
      </c>
      <c r="B2726" s="1">
        <v>44812</v>
      </c>
      <c r="C2726" t="s">
        <v>260</v>
      </c>
      <c r="D2726" t="s">
        <v>332</v>
      </c>
      <c r="E2726">
        <v>1</v>
      </c>
      <c r="F2726" t="s">
        <v>455</v>
      </c>
      <c r="G2726" t="s">
        <v>600</v>
      </c>
      <c r="H2726" t="s">
        <v>1402</v>
      </c>
      <c r="M2726" s="2">
        <v>1000</v>
      </c>
      <c r="N2726" s="2">
        <v>3000</v>
      </c>
      <c r="O2726" s="2">
        <f>IF(Tabla1[[#This Row],[Mov]]="VNT",Tabla1[[#This Row],[Sale]]-Tabla1[[#This Row],[Cost]],-Tabla1[[#This Row],[Cost]]*Tabla1[[#This Row],[Cant]])</f>
        <v>2000</v>
      </c>
      <c r="P2726" s="8">
        <f>IF(Tabla1[[#This Row],[Mov]]="VNT",-Tabla1[[#This Row],[Cant]],Tabla1[[#This Row],[Cant]])</f>
        <v>-1</v>
      </c>
      <c r="Q2726" s="8">
        <f>DAY(Tabla1[[#This Row],[Date]])</f>
        <v>8</v>
      </c>
      <c r="R2726" s="8">
        <f>MONTH(Tabla1[[#This Row],[Date]])</f>
        <v>9</v>
      </c>
      <c r="S2726" s="8">
        <f>YEAR(Tabla1[[#This Row],[Date]])</f>
        <v>2022</v>
      </c>
    </row>
    <row r="2727" spans="1:22" x14ac:dyDescent="0.2">
      <c r="A2727">
        <v>2726</v>
      </c>
      <c r="B2727" s="1">
        <v>44812</v>
      </c>
      <c r="C2727" t="s">
        <v>260</v>
      </c>
      <c r="D2727" t="s">
        <v>332</v>
      </c>
      <c r="E2727">
        <v>1</v>
      </c>
      <c r="F2727" t="s">
        <v>116</v>
      </c>
      <c r="G2727" t="s">
        <v>600</v>
      </c>
      <c r="H2727" t="s">
        <v>1401</v>
      </c>
      <c r="M2727" s="2">
        <v>4675</v>
      </c>
      <c r="N2727" s="2">
        <v>5000</v>
      </c>
      <c r="O2727" s="2">
        <f>IF(Tabla1[[#This Row],[Mov]]="VNT",Tabla1[[#This Row],[Sale]]-Tabla1[[#This Row],[Cost]],-Tabla1[[#This Row],[Cost]]*Tabla1[[#This Row],[Cant]])</f>
        <v>325</v>
      </c>
      <c r="P2727" s="8">
        <f>IF(Tabla1[[#This Row],[Mov]]="VNT",-Tabla1[[#This Row],[Cant]],Tabla1[[#This Row],[Cant]])</f>
        <v>-1</v>
      </c>
      <c r="Q2727" s="8">
        <f>DAY(Tabla1[[#This Row],[Date]])</f>
        <v>8</v>
      </c>
      <c r="R2727" s="8">
        <f>MONTH(Tabla1[[#This Row],[Date]])</f>
        <v>9</v>
      </c>
      <c r="S2727" s="8">
        <f>YEAR(Tabla1[[#This Row],[Date]])</f>
        <v>2022</v>
      </c>
    </row>
    <row r="2728" spans="1:22" x14ac:dyDescent="0.2">
      <c r="A2728">
        <v>2727</v>
      </c>
      <c r="B2728" s="1">
        <v>44812</v>
      </c>
      <c r="C2728" t="s">
        <v>260</v>
      </c>
      <c r="D2728" t="s">
        <v>332</v>
      </c>
      <c r="E2728">
        <v>1</v>
      </c>
      <c r="F2728" t="s">
        <v>458</v>
      </c>
      <c r="G2728" t="s">
        <v>263</v>
      </c>
      <c r="H2728" t="s">
        <v>1400</v>
      </c>
      <c r="M2728" s="2">
        <v>0</v>
      </c>
      <c r="N2728" s="2">
        <v>10000</v>
      </c>
      <c r="O2728" s="2">
        <f>IF(Tabla1[[#This Row],[Mov]]="VNT",Tabla1[[#This Row],[Sale]]-Tabla1[[#This Row],[Cost]],-Tabla1[[#This Row],[Cost]]*Tabla1[[#This Row],[Cant]])</f>
        <v>10000</v>
      </c>
      <c r="P2728" s="8">
        <f>IF(Tabla1[[#This Row],[Mov]]="VNT",-Tabla1[[#This Row],[Cant]],Tabla1[[#This Row],[Cant]])</f>
        <v>-1</v>
      </c>
      <c r="Q2728" s="8">
        <f>DAY(Tabla1[[#This Row],[Date]])</f>
        <v>8</v>
      </c>
      <c r="R2728" s="8">
        <f>MONTH(Tabla1[[#This Row],[Date]])</f>
        <v>9</v>
      </c>
      <c r="S2728" s="8">
        <f>YEAR(Tabla1[[#This Row],[Date]])</f>
        <v>2022</v>
      </c>
    </row>
    <row r="2729" spans="1:22" x14ac:dyDescent="0.2">
      <c r="A2729">
        <v>2728</v>
      </c>
      <c r="B2729" s="1">
        <v>44813</v>
      </c>
      <c r="C2729" t="s">
        <v>260</v>
      </c>
      <c r="D2729" t="s">
        <v>549</v>
      </c>
      <c r="E2729">
        <v>1</v>
      </c>
      <c r="F2729" t="s">
        <v>458</v>
      </c>
      <c r="G2729" t="s">
        <v>272</v>
      </c>
      <c r="H2729" t="s">
        <v>1403</v>
      </c>
      <c r="M2729" s="2">
        <v>0</v>
      </c>
      <c r="N2729" s="2">
        <v>30000</v>
      </c>
      <c r="O2729" s="2">
        <f>IF(Tabla1[[#This Row],[Mov]]="VNT",Tabla1[[#This Row],[Sale]]-Tabla1[[#This Row],[Cost]],-Tabla1[[#This Row],[Cost]]*Tabla1[[#This Row],[Cant]])</f>
        <v>30000</v>
      </c>
      <c r="P2729" s="8">
        <f>IF(Tabla1[[#This Row],[Mov]]="VNT",-Tabla1[[#This Row],[Cant]],Tabla1[[#This Row],[Cant]])</f>
        <v>-1</v>
      </c>
      <c r="Q2729" s="8">
        <f>DAY(Tabla1[[#This Row],[Date]])</f>
        <v>9</v>
      </c>
      <c r="R2729" s="8">
        <f>MONTH(Tabla1[[#This Row],[Date]])</f>
        <v>9</v>
      </c>
      <c r="S2729" s="8">
        <f>YEAR(Tabla1[[#This Row],[Date]])</f>
        <v>2022</v>
      </c>
    </row>
    <row r="2730" spans="1:22" x14ac:dyDescent="0.2">
      <c r="A2730">
        <v>2729</v>
      </c>
      <c r="B2730" s="1">
        <v>44813</v>
      </c>
      <c r="C2730" t="s">
        <v>260</v>
      </c>
      <c r="D2730" t="s">
        <v>549</v>
      </c>
      <c r="E2730">
        <v>1</v>
      </c>
      <c r="F2730" t="s">
        <v>458</v>
      </c>
      <c r="G2730" t="s">
        <v>272</v>
      </c>
      <c r="H2730" t="s">
        <v>1404</v>
      </c>
      <c r="M2730" s="2">
        <v>0</v>
      </c>
      <c r="N2730" s="2">
        <v>20000</v>
      </c>
      <c r="O2730" s="2">
        <f>IF(Tabla1[[#This Row],[Mov]]="VNT",Tabla1[[#This Row],[Sale]]-Tabla1[[#This Row],[Cost]],-Tabla1[[#This Row],[Cost]]*Tabla1[[#This Row],[Cant]])</f>
        <v>20000</v>
      </c>
      <c r="P2730" s="8">
        <f>IF(Tabla1[[#This Row],[Mov]]="VNT",-Tabla1[[#This Row],[Cant]],Tabla1[[#This Row],[Cant]])</f>
        <v>-1</v>
      </c>
      <c r="Q2730" s="8">
        <f>DAY(Tabla1[[#This Row],[Date]])</f>
        <v>9</v>
      </c>
      <c r="R2730" s="8">
        <f>MONTH(Tabla1[[#This Row],[Date]])</f>
        <v>9</v>
      </c>
      <c r="S2730" s="8">
        <f>YEAR(Tabla1[[#This Row],[Date]])</f>
        <v>2022</v>
      </c>
    </row>
    <row r="2731" spans="1:22" x14ac:dyDescent="0.2">
      <c r="A2731">
        <v>2730</v>
      </c>
      <c r="B2731" s="1">
        <v>44813</v>
      </c>
      <c r="C2731" t="s">
        <v>260</v>
      </c>
      <c r="D2731" t="s">
        <v>332</v>
      </c>
      <c r="E2731">
        <v>1</v>
      </c>
      <c r="F2731" t="s">
        <v>586</v>
      </c>
      <c r="G2731" t="s">
        <v>284</v>
      </c>
      <c r="H2731" t="s">
        <v>908</v>
      </c>
      <c r="M2731" s="2">
        <v>8500</v>
      </c>
      <c r="N2731" s="2">
        <v>20000</v>
      </c>
      <c r="O2731" s="2">
        <f>IF(Tabla1[[#This Row],[Mov]]="VNT",Tabla1[[#This Row],[Sale]]-Tabla1[[#This Row],[Cost]],-Tabla1[[#This Row],[Cost]]*Tabla1[[#This Row],[Cant]])</f>
        <v>11500</v>
      </c>
      <c r="P2731" s="8">
        <f>IF(Tabla1[[#This Row],[Mov]]="VNT",-Tabla1[[#This Row],[Cant]],Tabla1[[#This Row],[Cant]])</f>
        <v>-1</v>
      </c>
      <c r="Q2731" s="8">
        <f>DAY(Tabla1[[#This Row],[Date]])</f>
        <v>9</v>
      </c>
      <c r="R2731" s="8">
        <f>MONTH(Tabla1[[#This Row],[Date]])</f>
        <v>9</v>
      </c>
      <c r="S2731" s="8">
        <f>YEAR(Tabla1[[#This Row],[Date]])</f>
        <v>2022</v>
      </c>
    </row>
    <row r="2732" spans="1:22" x14ac:dyDescent="0.2">
      <c r="A2732">
        <v>2731</v>
      </c>
      <c r="B2732" s="1">
        <v>44813</v>
      </c>
      <c r="C2732" t="s">
        <v>260</v>
      </c>
      <c r="D2732" t="s">
        <v>1405</v>
      </c>
      <c r="E2732">
        <v>1</v>
      </c>
      <c r="F2732" t="s">
        <v>1326</v>
      </c>
      <c r="G2732" t="s">
        <v>266</v>
      </c>
      <c r="H2732" t="s">
        <v>1327</v>
      </c>
      <c r="M2732" s="2">
        <v>13000</v>
      </c>
      <c r="N2732" s="2">
        <v>24000</v>
      </c>
      <c r="O2732" s="2">
        <f>IF(Tabla1[[#This Row],[Mov]]="VNT",Tabla1[[#This Row],[Sale]]-Tabla1[[#This Row],[Cost]],-Tabla1[[#This Row],[Cost]]*Tabla1[[#This Row],[Cant]])</f>
        <v>11000</v>
      </c>
      <c r="P2732" s="8">
        <f>IF(Tabla1[[#This Row],[Mov]]="VNT",-Tabla1[[#This Row],[Cant]],Tabla1[[#This Row],[Cant]])</f>
        <v>-1</v>
      </c>
      <c r="Q2732" s="8">
        <f>DAY(Tabla1[[#This Row],[Date]])</f>
        <v>9</v>
      </c>
      <c r="R2732" s="8">
        <f>MONTH(Tabla1[[#This Row],[Date]])</f>
        <v>9</v>
      </c>
      <c r="S2732" s="8">
        <f>YEAR(Tabla1[[#This Row],[Date]])</f>
        <v>2022</v>
      </c>
    </row>
    <row r="2733" spans="1:22" x14ac:dyDescent="0.2">
      <c r="A2733">
        <v>2732</v>
      </c>
      <c r="B2733" s="1">
        <v>44813</v>
      </c>
      <c r="C2733" t="s">
        <v>260</v>
      </c>
      <c r="D2733" t="s">
        <v>332</v>
      </c>
      <c r="E2733">
        <v>1</v>
      </c>
      <c r="F2733" t="s">
        <v>891</v>
      </c>
      <c r="G2733" t="s">
        <v>272</v>
      </c>
      <c r="H2733" t="s">
        <v>437</v>
      </c>
      <c r="M2733" s="2">
        <v>4000</v>
      </c>
      <c r="N2733" s="2">
        <v>10000</v>
      </c>
      <c r="O2733" s="2">
        <f>IF(Tabla1[[#This Row],[Mov]]="VNT",Tabla1[[#This Row],[Sale]]-Tabla1[[#This Row],[Cost]],-Tabla1[[#This Row],[Cost]]*Tabla1[[#This Row],[Cant]])</f>
        <v>6000</v>
      </c>
      <c r="P2733" s="8">
        <f>IF(Tabla1[[#This Row],[Mov]]="VNT",-Tabla1[[#This Row],[Cant]],Tabla1[[#This Row],[Cant]])</f>
        <v>-1</v>
      </c>
      <c r="Q2733" s="8">
        <f>DAY(Tabla1[[#This Row],[Date]])</f>
        <v>9</v>
      </c>
      <c r="R2733" s="8">
        <f>MONTH(Tabla1[[#This Row],[Date]])</f>
        <v>9</v>
      </c>
      <c r="S2733" s="8">
        <f>YEAR(Tabla1[[#This Row],[Date]])</f>
        <v>2022</v>
      </c>
    </row>
    <row r="2734" spans="1:22" x14ac:dyDescent="0.2">
      <c r="A2734">
        <v>2733</v>
      </c>
      <c r="B2734" s="1">
        <v>44813</v>
      </c>
      <c r="C2734" t="s">
        <v>260</v>
      </c>
      <c r="D2734" t="s">
        <v>332</v>
      </c>
      <c r="E2734">
        <v>1</v>
      </c>
      <c r="F2734" t="s">
        <v>26</v>
      </c>
      <c r="G2734" t="s">
        <v>263</v>
      </c>
      <c r="H2734" t="s">
        <v>1247</v>
      </c>
      <c r="I2734" t="s">
        <v>20</v>
      </c>
      <c r="M2734" s="2">
        <v>10000</v>
      </c>
      <c r="N2734" s="2">
        <v>24000</v>
      </c>
      <c r="O2734" s="2">
        <f>IF(Tabla1[[#This Row],[Mov]]="VNT",Tabla1[[#This Row],[Sale]]-Tabla1[[#This Row],[Cost]],-Tabla1[[#This Row],[Cost]]*Tabla1[[#This Row],[Cant]])</f>
        <v>14000</v>
      </c>
      <c r="P2734" s="8">
        <f>IF(Tabla1[[#This Row],[Mov]]="VNT",-Tabla1[[#This Row],[Cant]],Tabla1[[#This Row],[Cant]])</f>
        <v>-1</v>
      </c>
      <c r="Q2734" s="8">
        <f>DAY(Tabla1[[#This Row],[Date]])</f>
        <v>9</v>
      </c>
      <c r="R2734" s="8">
        <f>MONTH(Tabla1[[#This Row],[Date]])</f>
        <v>9</v>
      </c>
      <c r="S2734" s="8">
        <f>YEAR(Tabla1[[#This Row],[Date]])</f>
        <v>2022</v>
      </c>
    </row>
    <row r="2735" spans="1:22" x14ac:dyDescent="0.2">
      <c r="A2735">
        <v>2734</v>
      </c>
      <c r="B2735" s="1">
        <v>44813</v>
      </c>
      <c r="C2735" t="s">
        <v>260</v>
      </c>
      <c r="D2735" t="s">
        <v>332</v>
      </c>
      <c r="E2735">
        <v>1</v>
      </c>
      <c r="F2735" t="s">
        <v>225</v>
      </c>
      <c r="G2735" t="s">
        <v>263</v>
      </c>
      <c r="H2735" t="s">
        <v>672</v>
      </c>
      <c r="M2735" s="2">
        <v>1100</v>
      </c>
      <c r="N2735" s="2">
        <v>10000</v>
      </c>
      <c r="O2735" s="2">
        <f>IF(Tabla1[[#This Row],[Mov]]="VNT",Tabla1[[#This Row],[Sale]]-Tabla1[[#This Row],[Cost]],-Tabla1[[#This Row],[Cost]]*Tabla1[[#This Row],[Cant]])</f>
        <v>8900</v>
      </c>
      <c r="P2735" s="8">
        <f>IF(Tabla1[[#This Row],[Mov]]="VNT",-Tabla1[[#This Row],[Cant]],Tabla1[[#This Row],[Cant]])</f>
        <v>-1</v>
      </c>
      <c r="Q2735" s="8">
        <f>DAY(Tabla1[[#This Row],[Date]])</f>
        <v>9</v>
      </c>
      <c r="R2735" s="8">
        <f>MONTH(Tabla1[[#This Row],[Date]])</f>
        <v>9</v>
      </c>
      <c r="S2735" s="8">
        <f>YEAR(Tabla1[[#This Row],[Date]])</f>
        <v>2022</v>
      </c>
    </row>
    <row r="2736" spans="1:22" x14ac:dyDescent="0.2">
      <c r="A2736">
        <v>2735</v>
      </c>
      <c r="B2736" s="1">
        <v>44813</v>
      </c>
      <c r="C2736" t="s">
        <v>260</v>
      </c>
      <c r="D2736" t="s">
        <v>332</v>
      </c>
      <c r="E2736">
        <v>1</v>
      </c>
      <c r="F2736" t="s">
        <v>224</v>
      </c>
      <c r="G2736" t="s">
        <v>263</v>
      </c>
      <c r="H2736" t="s">
        <v>672</v>
      </c>
      <c r="M2736" s="2">
        <v>11500</v>
      </c>
      <c r="N2736" s="2">
        <v>20000</v>
      </c>
      <c r="O2736" s="2">
        <f>IF(Tabla1[[#This Row],[Mov]]="VNT",Tabla1[[#This Row],[Sale]]-Tabla1[[#This Row],[Cost]],-Tabla1[[#This Row],[Cost]]*Tabla1[[#This Row],[Cant]])</f>
        <v>8500</v>
      </c>
      <c r="P2736" s="8">
        <f>IF(Tabla1[[#This Row],[Mov]]="VNT",-Tabla1[[#This Row],[Cant]],Tabla1[[#This Row],[Cant]])</f>
        <v>-1</v>
      </c>
      <c r="Q2736" s="8">
        <f>DAY(Tabla1[[#This Row],[Date]])</f>
        <v>9</v>
      </c>
      <c r="R2736" s="8">
        <f>MONTH(Tabla1[[#This Row],[Date]])</f>
        <v>9</v>
      </c>
      <c r="S2736" s="8">
        <f>YEAR(Tabla1[[#This Row],[Date]])</f>
        <v>2022</v>
      </c>
    </row>
    <row r="2737" spans="1:19" x14ac:dyDescent="0.2">
      <c r="A2737">
        <v>2736</v>
      </c>
      <c r="B2737" s="1">
        <v>44813</v>
      </c>
      <c r="C2737" t="s">
        <v>260</v>
      </c>
      <c r="D2737" t="s">
        <v>332</v>
      </c>
      <c r="E2737">
        <v>1</v>
      </c>
      <c r="F2737" t="s">
        <v>233</v>
      </c>
      <c r="G2737" t="s">
        <v>266</v>
      </c>
      <c r="H2737" t="s">
        <v>234</v>
      </c>
      <c r="M2737" s="2">
        <v>3000</v>
      </c>
      <c r="N2737" s="2">
        <v>10000</v>
      </c>
      <c r="O2737" s="2">
        <f>IF(Tabla1[[#This Row],[Mov]]="VNT",Tabla1[[#This Row],[Sale]]-Tabla1[[#This Row],[Cost]],-Tabla1[[#This Row],[Cost]]*Tabla1[[#This Row],[Cant]])</f>
        <v>7000</v>
      </c>
      <c r="P2737" s="8">
        <f>IF(Tabla1[[#This Row],[Mov]]="VNT",-Tabla1[[#This Row],[Cant]],Tabla1[[#This Row],[Cant]])</f>
        <v>-1</v>
      </c>
      <c r="Q2737" s="8">
        <f>DAY(Tabla1[[#This Row],[Date]])</f>
        <v>9</v>
      </c>
      <c r="R2737" s="8">
        <f>MONTH(Tabla1[[#This Row],[Date]])</f>
        <v>9</v>
      </c>
      <c r="S2737" s="8">
        <f>YEAR(Tabla1[[#This Row],[Date]])</f>
        <v>2022</v>
      </c>
    </row>
    <row r="2738" spans="1:19" x14ac:dyDescent="0.2">
      <c r="A2738">
        <v>2737</v>
      </c>
      <c r="B2738" s="1">
        <v>44813</v>
      </c>
      <c r="C2738" t="s">
        <v>260</v>
      </c>
      <c r="D2738" t="s">
        <v>332</v>
      </c>
      <c r="E2738">
        <v>1</v>
      </c>
      <c r="F2738" t="s">
        <v>458</v>
      </c>
      <c r="G2738" t="s">
        <v>266</v>
      </c>
      <c r="H2738" t="s">
        <v>1406</v>
      </c>
      <c r="M2738" s="2">
        <v>0</v>
      </c>
      <c r="N2738" s="2">
        <v>10000</v>
      </c>
      <c r="O2738" s="2">
        <f>IF(Tabla1[[#This Row],[Mov]]="VNT",Tabla1[[#This Row],[Sale]]-Tabla1[[#This Row],[Cost]],-Tabla1[[#This Row],[Cost]]*Tabla1[[#This Row],[Cant]])</f>
        <v>10000</v>
      </c>
      <c r="P2738" s="8">
        <f>IF(Tabla1[[#This Row],[Mov]]="VNT",-Tabla1[[#This Row],[Cant]],Tabla1[[#This Row],[Cant]])</f>
        <v>-1</v>
      </c>
      <c r="Q2738" s="8">
        <f>DAY(Tabla1[[#This Row],[Date]])</f>
        <v>9</v>
      </c>
      <c r="R2738" s="8">
        <f>MONTH(Tabla1[[#This Row],[Date]])</f>
        <v>9</v>
      </c>
      <c r="S2738" s="8">
        <f>YEAR(Tabla1[[#This Row],[Date]])</f>
        <v>2022</v>
      </c>
    </row>
    <row r="2739" spans="1:19" x14ac:dyDescent="0.2">
      <c r="A2739">
        <v>2738</v>
      </c>
      <c r="B2739" s="1">
        <v>44813</v>
      </c>
      <c r="C2739" t="s">
        <v>699</v>
      </c>
      <c r="D2739" t="s">
        <v>1407</v>
      </c>
      <c r="E2739">
        <v>5</v>
      </c>
      <c r="F2739" t="s">
        <v>455</v>
      </c>
      <c r="G2739" t="s">
        <v>347</v>
      </c>
      <c r="H2739" t="s">
        <v>456</v>
      </c>
      <c r="M2739" s="2">
        <v>1000</v>
      </c>
      <c r="N2739" s="2">
        <v>4000</v>
      </c>
      <c r="O2739" s="2">
        <f>IF(Tabla1[[#This Row],[Mov]]="VNT",Tabla1[[#This Row],[Sale]]-Tabla1[[#This Row],[Cost]],-Tabla1[[#This Row],[Cost]]*Tabla1[[#This Row],[Cant]])</f>
        <v>-5000</v>
      </c>
      <c r="P2739" s="8">
        <f>IF(Tabla1[[#This Row],[Mov]]="VNT",-Tabla1[[#This Row],[Cant]],Tabla1[[#This Row],[Cant]])</f>
        <v>5</v>
      </c>
      <c r="Q2739" s="8">
        <f>DAY(Tabla1[[#This Row],[Date]])</f>
        <v>9</v>
      </c>
      <c r="R2739" s="8">
        <f>MONTH(Tabla1[[#This Row],[Date]])</f>
        <v>9</v>
      </c>
      <c r="S2739" s="8">
        <f>YEAR(Tabla1[[#This Row],[Date]])</f>
        <v>2022</v>
      </c>
    </row>
    <row r="2740" spans="1:19" x14ac:dyDescent="0.2">
      <c r="A2740">
        <v>2739</v>
      </c>
      <c r="B2740" s="1">
        <v>44813</v>
      </c>
      <c r="C2740" t="s">
        <v>260</v>
      </c>
      <c r="D2740" t="s">
        <v>332</v>
      </c>
      <c r="E2740">
        <v>1</v>
      </c>
      <c r="F2740" t="s">
        <v>1409</v>
      </c>
      <c r="G2740" t="s">
        <v>284</v>
      </c>
      <c r="H2740" t="s">
        <v>410</v>
      </c>
      <c r="L2740" t="s">
        <v>1408</v>
      </c>
      <c r="M2740" s="2">
        <v>0</v>
      </c>
      <c r="N2740" s="2">
        <v>168000</v>
      </c>
      <c r="O2740" s="2">
        <f>IF(Tabla1[[#This Row],[Mov]]="VNT",Tabla1[[#This Row],[Sale]]-Tabla1[[#This Row],[Cost]],-Tabla1[[#This Row],[Cost]]*Tabla1[[#This Row],[Cant]])</f>
        <v>168000</v>
      </c>
      <c r="P2740" s="8">
        <f>IF(Tabla1[[#This Row],[Mov]]="VNT",-Tabla1[[#This Row],[Cant]],Tabla1[[#This Row],[Cant]])</f>
        <v>-1</v>
      </c>
      <c r="Q2740" s="8">
        <f>DAY(Tabla1[[#This Row],[Date]])</f>
        <v>9</v>
      </c>
      <c r="R2740" s="8">
        <f>MONTH(Tabla1[[#This Row],[Date]])</f>
        <v>9</v>
      </c>
      <c r="S2740" s="8">
        <f>YEAR(Tabla1[[#This Row],[Date]])</f>
        <v>2022</v>
      </c>
    </row>
    <row r="2741" spans="1:19" x14ac:dyDescent="0.2">
      <c r="A2741">
        <v>2740</v>
      </c>
      <c r="B2741" s="1">
        <v>44813</v>
      </c>
      <c r="C2741" t="s">
        <v>260</v>
      </c>
      <c r="D2741" t="s">
        <v>332</v>
      </c>
      <c r="E2741">
        <v>1</v>
      </c>
      <c r="F2741" t="s">
        <v>201</v>
      </c>
      <c r="G2741" t="s">
        <v>197</v>
      </c>
      <c r="H2741" t="s">
        <v>203</v>
      </c>
      <c r="M2741" s="2">
        <v>42000</v>
      </c>
      <c r="N2741" s="2">
        <v>75000</v>
      </c>
      <c r="O2741" s="2">
        <f>IF(Tabla1[[#This Row],[Mov]]="VNT",Tabla1[[#This Row],[Sale]]-Tabla1[[#This Row],[Cost]],-Tabla1[[#This Row],[Cost]]*Tabla1[[#This Row],[Cant]])</f>
        <v>33000</v>
      </c>
      <c r="P2741" s="8">
        <f>IF(Tabla1[[#This Row],[Mov]]="VNT",-Tabla1[[#This Row],[Cant]],Tabla1[[#This Row],[Cant]])</f>
        <v>-1</v>
      </c>
      <c r="Q2741" s="8">
        <f>DAY(Tabla1[[#This Row],[Date]])</f>
        <v>9</v>
      </c>
      <c r="R2741" s="8">
        <f>MONTH(Tabla1[[#This Row],[Date]])</f>
        <v>9</v>
      </c>
      <c r="S2741" s="8">
        <f>YEAR(Tabla1[[#This Row],[Date]])</f>
        <v>2022</v>
      </c>
    </row>
    <row r="2742" spans="1:19" x14ac:dyDescent="0.2">
      <c r="A2742">
        <v>2741</v>
      </c>
      <c r="B2742" s="1">
        <v>44813</v>
      </c>
      <c r="C2742" t="s">
        <v>260</v>
      </c>
      <c r="D2742" t="s">
        <v>332</v>
      </c>
      <c r="E2742">
        <v>1</v>
      </c>
      <c r="F2742" t="s">
        <v>458</v>
      </c>
      <c r="G2742" t="s">
        <v>847</v>
      </c>
      <c r="H2742" t="s">
        <v>1410</v>
      </c>
      <c r="M2742" s="2">
        <v>0</v>
      </c>
      <c r="N2742" s="2">
        <v>20000</v>
      </c>
      <c r="O2742" s="2">
        <f>IF(Tabla1[[#This Row],[Mov]]="VNT",Tabla1[[#This Row],[Sale]]-Tabla1[[#This Row],[Cost]],-Tabla1[[#This Row],[Cost]]*Tabla1[[#This Row],[Cant]])</f>
        <v>20000</v>
      </c>
      <c r="P2742" s="8">
        <f>IF(Tabla1[[#This Row],[Mov]]="VNT",-Tabla1[[#This Row],[Cant]],Tabla1[[#This Row],[Cant]])</f>
        <v>-1</v>
      </c>
      <c r="Q2742" s="8">
        <f>DAY(Tabla1[[#This Row],[Date]])</f>
        <v>9</v>
      </c>
      <c r="R2742" s="8">
        <f>MONTH(Tabla1[[#This Row],[Date]])</f>
        <v>9</v>
      </c>
      <c r="S2742" s="8">
        <f>YEAR(Tabla1[[#This Row],[Date]])</f>
        <v>2022</v>
      </c>
    </row>
    <row r="2743" spans="1:19" x14ac:dyDescent="0.2">
      <c r="A2743">
        <v>2742</v>
      </c>
      <c r="B2743" s="1">
        <v>44814</v>
      </c>
      <c r="C2743" t="s">
        <v>260</v>
      </c>
      <c r="D2743" t="s">
        <v>332</v>
      </c>
      <c r="E2743">
        <v>1</v>
      </c>
      <c r="F2743" t="s">
        <v>365</v>
      </c>
      <c r="G2743" t="s">
        <v>943</v>
      </c>
      <c r="H2743" t="s">
        <v>1411</v>
      </c>
      <c r="M2743" s="2">
        <v>4000</v>
      </c>
      <c r="N2743" s="2">
        <v>8000</v>
      </c>
      <c r="O2743" s="2">
        <f>IF(Tabla1[[#This Row],[Mov]]="VNT",Tabla1[[#This Row],[Sale]]-Tabla1[[#This Row],[Cost]],-Tabla1[[#This Row],[Cost]]*Tabla1[[#This Row],[Cant]])</f>
        <v>4000</v>
      </c>
      <c r="P2743" s="8">
        <f>IF(Tabla1[[#This Row],[Mov]]="VNT",-Tabla1[[#This Row],[Cant]],Tabla1[[#This Row],[Cant]])</f>
        <v>-1</v>
      </c>
      <c r="Q2743" s="8">
        <f>DAY(Tabla1[[#This Row],[Date]])</f>
        <v>10</v>
      </c>
      <c r="R2743" s="8">
        <f>MONTH(Tabla1[[#This Row],[Date]])</f>
        <v>9</v>
      </c>
      <c r="S2743" s="8">
        <f>YEAR(Tabla1[[#This Row],[Date]])</f>
        <v>2022</v>
      </c>
    </row>
    <row r="2744" spans="1:19" x14ac:dyDescent="0.2">
      <c r="A2744">
        <v>2743</v>
      </c>
      <c r="B2744" s="1">
        <v>44814</v>
      </c>
      <c r="C2744" t="s">
        <v>260</v>
      </c>
      <c r="D2744" t="s">
        <v>332</v>
      </c>
      <c r="E2744">
        <v>1</v>
      </c>
      <c r="F2744" t="s">
        <v>21</v>
      </c>
      <c r="G2744" t="s">
        <v>266</v>
      </c>
      <c r="H2744" t="s">
        <v>231</v>
      </c>
      <c r="M2744" s="2">
        <v>2800</v>
      </c>
      <c r="N2744" s="2">
        <v>10000</v>
      </c>
      <c r="O2744" s="2">
        <f>IF(Tabla1[[#This Row],[Mov]]="VNT",Tabla1[[#This Row],[Sale]]-Tabla1[[#This Row],[Cost]],-Tabla1[[#This Row],[Cost]]*Tabla1[[#This Row],[Cant]])</f>
        <v>7200</v>
      </c>
      <c r="P2744" s="8">
        <f>IF(Tabla1[[#This Row],[Mov]]="VNT",-Tabla1[[#This Row],[Cant]],Tabla1[[#This Row],[Cant]])</f>
        <v>-1</v>
      </c>
      <c r="Q2744" s="8">
        <f>DAY(Tabla1[[#This Row],[Date]])</f>
        <v>10</v>
      </c>
      <c r="R2744" s="8">
        <f>MONTH(Tabla1[[#This Row],[Date]])</f>
        <v>9</v>
      </c>
      <c r="S2744" s="8">
        <f>YEAR(Tabla1[[#This Row],[Date]])</f>
        <v>2022</v>
      </c>
    </row>
    <row r="2745" spans="1:19" x14ac:dyDescent="0.2">
      <c r="A2745">
        <v>2744</v>
      </c>
      <c r="B2745" s="1">
        <v>44814</v>
      </c>
      <c r="C2745" t="s">
        <v>260</v>
      </c>
      <c r="D2745" t="s">
        <v>332</v>
      </c>
      <c r="E2745">
        <v>1</v>
      </c>
      <c r="F2745" t="s">
        <v>458</v>
      </c>
      <c r="G2745" t="s">
        <v>1412</v>
      </c>
      <c r="H2745" t="s">
        <v>1413</v>
      </c>
      <c r="M2745" s="2">
        <v>0</v>
      </c>
      <c r="N2745" s="2">
        <v>25000</v>
      </c>
      <c r="O2745" s="2">
        <f>IF(Tabla1[[#This Row],[Mov]]="VNT",Tabla1[[#This Row],[Sale]]-Tabla1[[#This Row],[Cost]],-Tabla1[[#This Row],[Cost]]*Tabla1[[#This Row],[Cant]])</f>
        <v>25000</v>
      </c>
      <c r="P2745" s="8">
        <f>IF(Tabla1[[#This Row],[Mov]]="VNT",-Tabla1[[#This Row],[Cant]],Tabla1[[#This Row],[Cant]])</f>
        <v>-1</v>
      </c>
      <c r="Q2745" s="8">
        <f>DAY(Tabla1[[#This Row],[Date]])</f>
        <v>10</v>
      </c>
      <c r="R2745" s="8">
        <f>MONTH(Tabla1[[#This Row],[Date]])</f>
        <v>9</v>
      </c>
      <c r="S2745" s="8">
        <f>YEAR(Tabla1[[#This Row],[Date]])</f>
        <v>2022</v>
      </c>
    </row>
    <row r="2746" spans="1:19" x14ac:dyDescent="0.2">
      <c r="A2746">
        <v>2745</v>
      </c>
      <c r="B2746" s="1">
        <v>44814</v>
      </c>
      <c r="C2746" t="s">
        <v>260</v>
      </c>
      <c r="D2746" t="s">
        <v>332</v>
      </c>
      <c r="E2746">
        <v>1</v>
      </c>
      <c r="F2746" t="s">
        <v>386</v>
      </c>
      <c r="G2746" t="s">
        <v>262</v>
      </c>
      <c r="H2746" t="s">
        <v>1415</v>
      </c>
      <c r="L2746" t="s">
        <v>1414</v>
      </c>
      <c r="M2746" s="2">
        <v>105000</v>
      </c>
      <c r="N2746" s="2">
        <v>160000</v>
      </c>
      <c r="O2746" s="2">
        <f>IF(Tabla1[[#This Row],[Mov]]="VNT",Tabla1[[#This Row],[Sale]]-Tabla1[[#This Row],[Cost]],-Tabla1[[#This Row],[Cost]]*Tabla1[[#This Row],[Cant]])</f>
        <v>55000</v>
      </c>
      <c r="P2746" s="8">
        <f>IF(Tabla1[[#This Row],[Mov]]="VNT",-Tabla1[[#This Row],[Cant]],Tabla1[[#This Row],[Cant]])</f>
        <v>-1</v>
      </c>
      <c r="Q2746" s="8">
        <f>DAY(Tabla1[[#This Row],[Date]])</f>
        <v>10</v>
      </c>
      <c r="R2746" s="8">
        <f>MONTH(Tabla1[[#This Row],[Date]])</f>
        <v>9</v>
      </c>
      <c r="S2746" s="8">
        <f>YEAR(Tabla1[[#This Row],[Date]])</f>
        <v>2022</v>
      </c>
    </row>
    <row r="2747" spans="1:19" x14ac:dyDescent="0.2">
      <c r="A2747">
        <v>2746</v>
      </c>
      <c r="B2747" s="1">
        <v>44814</v>
      </c>
      <c r="C2747" t="s">
        <v>260</v>
      </c>
      <c r="D2747" t="s">
        <v>332</v>
      </c>
      <c r="E2747">
        <v>1</v>
      </c>
      <c r="F2747" t="s">
        <v>225</v>
      </c>
      <c r="G2747" t="s">
        <v>262</v>
      </c>
      <c r="H2747" t="s">
        <v>1415</v>
      </c>
      <c r="L2747" t="s">
        <v>1416</v>
      </c>
      <c r="M2747" s="2">
        <v>1100</v>
      </c>
      <c r="N2747" s="2">
        <v>5000</v>
      </c>
      <c r="O2747" s="2">
        <f>IF(Tabla1[[#This Row],[Mov]]="VNT",Tabla1[[#This Row],[Sale]]-Tabla1[[#This Row],[Cost]],-Tabla1[[#This Row],[Cost]]*Tabla1[[#This Row],[Cant]])</f>
        <v>3900</v>
      </c>
      <c r="P2747" s="8">
        <f>IF(Tabla1[[#This Row],[Mov]]="VNT",-Tabla1[[#This Row],[Cant]],Tabla1[[#This Row],[Cant]])</f>
        <v>-1</v>
      </c>
      <c r="Q2747" s="8">
        <f>DAY(Tabla1[[#This Row],[Date]])</f>
        <v>10</v>
      </c>
      <c r="R2747" s="8">
        <f>MONTH(Tabla1[[#This Row],[Date]])</f>
        <v>9</v>
      </c>
      <c r="S2747" s="8">
        <f>YEAR(Tabla1[[#This Row],[Date]])</f>
        <v>2022</v>
      </c>
    </row>
    <row r="2748" spans="1:19" x14ac:dyDescent="0.2">
      <c r="A2748">
        <v>2747</v>
      </c>
      <c r="B2748" s="1">
        <v>44814</v>
      </c>
      <c r="C2748" t="s">
        <v>260</v>
      </c>
      <c r="D2748" t="s">
        <v>332</v>
      </c>
      <c r="E2748">
        <v>1</v>
      </c>
      <c r="F2748" t="s">
        <v>386</v>
      </c>
      <c r="G2748" t="s">
        <v>272</v>
      </c>
      <c r="H2748" t="s">
        <v>317</v>
      </c>
      <c r="L2748" t="s">
        <v>1417</v>
      </c>
      <c r="M2748" s="2">
        <v>68000</v>
      </c>
      <c r="N2748" s="2">
        <v>120000</v>
      </c>
      <c r="O2748" s="2">
        <f>IF(Tabla1[[#This Row],[Mov]]="VNT",Tabla1[[#This Row],[Sale]]-Tabla1[[#This Row],[Cost]],-Tabla1[[#This Row],[Cost]]*Tabla1[[#This Row],[Cant]])</f>
        <v>52000</v>
      </c>
      <c r="P2748" s="8">
        <f>IF(Tabla1[[#This Row],[Mov]]="VNT",-Tabla1[[#This Row],[Cant]],Tabla1[[#This Row],[Cant]])</f>
        <v>-1</v>
      </c>
      <c r="Q2748" s="8">
        <f>DAY(Tabla1[[#This Row],[Date]])</f>
        <v>10</v>
      </c>
      <c r="R2748" s="8">
        <f>MONTH(Tabla1[[#This Row],[Date]])</f>
        <v>9</v>
      </c>
      <c r="S2748" s="8">
        <f>YEAR(Tabla1[[#This Row],[Date]])</f>
        <v>2022</v>
      </c>
    </row>
    <row r="2749" spans="1:19" x14ac:dyDescent="0.2">
      <c r="A2749">
        <v>2748</v>
      </c>
      <c r="B2749" s="1">
        <v>44814</v>
      </c>
      <c r="C2749" t="s">
        <v>260</v>
      </c>
      <c r="D2749" t="s">
        <v>332</v>
      </c>
      <c r="E2749">
        <v>1</v>
      </c>
      <c r="F2749" t="s">
        <v>455</v>
      </c>
      <c r="G2749" t="s">
        <v>349</v>
      </c>
      <c r="H2749" t="s">
        <v>457</v>
      </c>
      <c r="M2749" s="2">
        <v>1000</v>
      </c>
      <c r="N2749" s="2">
        <v>3000</v>
      </c>
      <c r="O2749" s="2">
        <f>IF(Tabla1[[#This Row],[Mov]]="VNT",Tabla1[[#This Row],[Sale]]-Tabla1[[#This Row],[Cost]],-Tabla1[[#This Row],[Cost]]*Tabla1[[#This Row],[Cant]])</f>
        <v>2000</v>
      </c>
      <c r="P2749" s="8">
        <f>IF(Tabla1[[#This Row],[Mov]]="VNT",-Tabla1[[#This Row],[Cant]],Tabla1[[#This Row],[Cant]])</f>
        <v>-1</v>
      </c>
      <c r="Q2749" s="8">
        <f>DAY(Tabla1[[#This Row],[Date]])</f>
        <v>10</v>
      </c>
      <c r="R2749" s="8">
        <f>MONTH(Tabla1[[#This Row],[Date]])</f>
        <v>9</v>
      </c>
      <c r="S2749" s="8">
        <f>YEAR(Tabla1[[#This Row],[Date]])</f>
        <v>2022</v>
      </c>
    </row>
    <row r="2750" spans="1:19" x14ac:dyDescent="0.2">
      <c r="A2750">
        <v>2749</v>
      </c>
      <c r="B2750" s="1">
        <v>44814</v>
      </c>
      <c r="C2750" t="s">
        <v>260</v>
      </c>
      <c r="D2750" t="s">
        <v>801</v>
      </c>
      <c r="E2750">
        <v>1</v>
      </c>
      <c r="F2750" t="s">
        <v>116</v>
      </c>
      <c r="G2750" t="s">
        <v>382</v>
      </c>
      <c r="H2750" t="s">
        <v>514</v>
      </c>
      <c r="M2750" s="2">
        <v>14020</v>
      </c>
      <c r="N2750" s="2">
        <v>15000</v>
      </c>
      <c r="O2750" s="2">
        <f>IF(Tabla1[[#This Row],[Mov]]="VNT",Tabla1[[#This Row],[Sale]]-Tabla1[[#This Row],[Cost]],-Tabla1[[#This Row],[Cost]]*Tabla1[[#This Row],[Cant]])</f>
        <v>980</v>
      </c>
      <c r="P2750" s="8">
        <f>IF(Tabla1[[#This Row],[Mov]]="VNT",-Tabla1[[#This Row],[Cant]],Tabla1[[#This Row],[Cant]])</f>
        <v>-1</v>
      </c>
      <c r="Q2750" s="8">
        <f>DAY(Tabla1[[#This Row],[Date]])</f>
        <v>10</v>
      </c>
      <c r="R2750" s="8">
        <f>MONTH(Tabla1[[#This Row],[Date]])</f>
        <v>9</v>
      </c>
      <c r="S2750" s="8">
        <f>YEAR(Tabla1[[#This Row],[Date]])</f>
        <v>2022</v>
      </c>
    </row>
    <row r="2751" spans="1:19" x14ac:dyDescent="0.2">
      <c r="A2751">
        <v>2750</v>
      </c>
      <c r="B2751" s="1">
        <v>44814</v>
      </c>
      <c r="C2751" t="s">
        <v>260</v>
      </c>
      <c r="D2751" t="s">
        <v>332</v>
      </c>
      <c r="E2751">
        <v>1</v>
      </c>
      <c r="F2751" t="s">
        <v>26</v>
      </c>
      <c r="G2751" t="s">
        <v>999</v>
      </c>
      <c r="H2751" t="s">
        <v>1196</v>
      </c>
      <c r="M2751" s="2">
        <v>9000</v>
      </c>
      <c r="N2751" s="2">
        <v>24000</v>
      </c>
      <c r="O2751" s="2">
        <f>IF(Tabla1[[#This Row],[Mov]]="VNT",Tabla1[[#This Row],[Sale]]-Tabla1[[#This Row],[Cost]],-Tabla1[[#This Row],[Cost]]*Tabla1[[#This Row],[Cant]])</f>
        <v>15000</v>
      </c>
      <c r="P2751" s="8">
        <f>IF(Tabla1[[#This Row],[Mov]]="VNT",-Tabla1[[#This Row],[Cant]],Tabla1[[#This Row],[Cant]])</f>
        <v>-1</v>
      </c>
      <c r="Q2751" s="8">
        <f>DAY(Tabla1[[#This Row],[Date]])</f>
        <v>10</v>
      </c>
      <c r="R2751" s="8">
        <f>MONTH(Tabla1[[#This Row],[Date]])</f>
        <v>9</v>
      </c>
      <c r="S2751" s="8">
        <f>YEAR(Tabla1[[#This Row],[Date]])</f>
        <v>2022</v>
      </c>
    </row>
    <row r="2752" spans="1:19" x14ac:dyDescent="0.2">
      <c r="A2752">
        <v>2751</v>
      </c>
      <c r="B2752" s="1">
        <v>44814</v>
      </c>
      <c r="C2752" t="s">
        <v>260</v>
      </c>
      <c r="D2752" t="s">
        <v>332</v>
      </c>
      <c r="E2752">
        <v>1</v>
      </c>
      <c r="F2752" t="s">
        <v>734</v>
      </c>
      <c r="G2752" t="s">
        <v>735</v>
      </c>
      <c r="H2752" t="s">
        <v>858</v>
      </c>
      <c r="M2752" s="2">
        <v>29000</v>
      </c>
      <c r="N2752" s="2">
        <v>55000</v>
      </c>
      <c r="O2752" s="2">
        <f>IF(Tabla1[[#This Row],[Mov]]="VNT",Tabla1[[#This Row],[Sale]]-Tabla1[[#This Row],[Cost]],-Tabla1[[#This Row],[Cost]]*Tabla1[[#This Row],[Cant]])</f>
        <v>26000</v>
      </c>
      <c r="P2752" s="8">
        <f>IF(Tabla1[[#This Row],[Mov]]="VNT",-Tabla1[[#This Row],[Cant]],Tabla1[[#This Row],[Cant]])</f>
        <v>-1</v>
      </c>
      <c r="Q2752" s="8">
        <f>DAY(Tabla1[[#This Row],[Date]])</f>
        <v>10</v>
      </c>
      <c r="R2752" s="8">
        <f>MONTH(Tabla1[[#This Row],[Date]])</f>
        <v>9</v>
      </c>
      <c r="S2752" s="8">
        <f>YEAR(Tabla1[[#This Row],[Date]])</f>
        <v>2022</v>
      </c>
    </row>
    <row r="2753" spans="1:19" x14ac:dyDescent="0.2">
      <c r="A2753">
        <v>2752</v>
      </c>
      <c r="B2753" s="1">
        <v>44814</v>
      </c>
      <c r="C2753" t="s">
        <v>260</v>
      </c>
      <c r="D2753" t="s">
        <v>332</v>
      </c>
      <c r="E2753">
        <v>1</v>
      </c>
      <c r="F2753" t="s">
        <v>15</v>
      </c>
      <c r="G2753" t="s">
        <v>998</v>
      </c>
      <c r="H2753" t="s">
        <v>1292</v>
      </c>
      <c r="M2753" s="2">
        <v>3000</v>
      </c>
      <c r="N2753" s="2">
        <v>7000</v>
      </c>
      <c r="O2753" s="2">
        <f>IF(Tabla1[[#This Row],[Mov]]="VNT",Tabla1[[#This Row],[Sale]]-Tabla1[[#This Row],[Cost]],-Tabla1[[#This Row],[Cost]]*Tabla1[[#This Row],[Cant]])</f>
        <v>4000</v>
      </c>
      <c r="P2753" s="8">
        <f>IF(Tabla1[[#This Row],[Mov]]="VNT",-Tabla1[[#This Row],[Cant]],Tabla1[[#This Row],[Cant]])</f>
        <v>-1</v>
      </c>
      <c r="Q2753" s="8">
        <f>DAY(Tabla1[[#This Row],[Date]])</f>
        <v>10</v>
      </c>
      <c r="R2753" s="8">
        <f>MONTH(Tabla1[[#This Row],[Date]])</f>
        <v>9</v>
      </c>
      <c r="S2753" s="8">
        <f>YEAR(Tabla1[[#This Row],[Date]])</f>
        <v>2022</v>
      </c>
    </row>
    <row r="2754" spans="1:19" x14ac:dyDescent="0.2">
      <c r="A2754">
        <v>2753</v>
      </c>
      <c r="B2754" s="1">
        <v>44814</v>
      </c>
      <c r="C2754" t="s">
        <v>260</v>
      </c>
      <c r="D2754" t="s">
        <v>332</v>
      </c>
      <c r="E2754">
        <v>1</v>
      </c>
      <c r="F2754" t="s">
        <v>116</v>
      </c>
      <c r="G2754" t="s">
        <v>347</v>
      </c>
      <c r="H2754" t="s">
        <v>518</v>
      </c>
      <c r="M2754" s="2">
        <v>5610</v>
      </c>
      <c r="N2754" s="2">
        <v>6000</v>
      </c>
      <c r="O2754" s="2">
        <f>IF(Tabla1[[#This Row],[Mov]]="VNT",Tabla1[[#This Row],[Sale]]-Tabla1[[#This Row],[Cost]],-Tabla1[[#This Row],[Cost]]*Tabla1[[#This Row],[Cant]])</f>
        <v>390</v>
      </c>
      <c r="P2754" s="8">
        <f>IF(Tabla1[[#This Row],[Mov]]="VNT",-Tabla1[[#This Row],[Cant]],Tabla1[[#This Row],[Cant]])</f>
        <v>-1</v>
      </c>
      <c r="Q2754" s="8">
        <f>DAY(Tabla1[[#This Row],[Date]])</f>
        <v>10</v>
      </c>
      <c r="R2754" s="8">
        <f>MONTH(Tabla1[[#This Row],[Date]])</f>
        <v>9</v>
      </c>
      <c r="S2754" s="8">
        <f>YEAR(Tabla1[[#This Row],[Date]])</f>
        <v>2022</v>
      </c>
    </row>
    <row r="2755" spans="1:19" x14ac:dyDescent="0.2">
      <c r="A2755">
        <v>2754</v>
      </c>
      <c r="B2755" s="1">
        <v>44814</v>
      </c>
      <c r="C2755" t="s">
        <v>260</v>
      </c>
      <c r="D2755" t="s">
        <v>332</v>
      </c>
      <c r="E2755">
        <v>1</v>
      </c>
      <c r="F2755" t="s">
        <v>116</v>
      </c>
      <c r="G2755" t="s">
        <v>347</v>
      </c>
      <c r="H2755" t="s">
        <v>518</v>
      </c>
      <c r="M2755" s="2">
        <v>6545</v>
      </c>
      <c r="N2755" s="2">
        <v>7000</v>
      </c>
      <c r="O2755" s="2">
        <f>IF(Tabla1[[#This Row],[Mov]]="VNT",Tabla1[[#This Row],[Sale]]-Tabla1[[#This Row],[Cost]],-Tabla1[[#This Row],[Cost]]*Tabla1[[#This Row],[Cant]])</f>
        <v>455</v>
      </c>
      <c r="P2755" s="8">
        <f>IF(Tabla1[[#This Row],[Mov]]="VNT",-Tabla1[[#This Row],[Cant]],Tabla1[[#This Row],[Cant]])</f>
        <v>-1</v>
      </c>
      <c r="Q2755" s="8">
        <f>DAY(Tabla1[[#This Row],[Date]])</f>
        <v>10</v>
      </c>
      <c r="R2755" s="8">
        <f>MONTH(Tabla1[[#This Row],[Date]])</f>
        <v>9</v>
      </c>
      <c r="S2755" s="8">
        <f>YEAR(Tabla1[[#This Row],[Date]])</f>
        <v>2022</v>
      </c>
    </row>
    <row r="2756" spans="1:19" x14ac:dyDescent="0.2">
      <c r="A2756">
        <v>2755</v>
      </c>
      <c r="B2756" s="1">
        <v>44814</v>
      </c>
      <c r="C2756" t="s">
        <v>261</v>
      </c>
      <c r="D2756" t="s">
        <v>892</v>
      </c>
      <c r="E2756">
        <v>1</v>
      </c>
      <c r="F2756" t="s">
        <v>386</v>
      </c>
      <c r="G2756" t="s">
        <v>262</v>
      </c>
      <c r="H2756" t="s">
        <v>2763</v>
      </c>
      <c r="M2756" s="2">
        <v>85000</v>
      </c>
      <c r="N2756" s="2">
        <v>150000</v>
      </c>
      <c r="O2756" s="2">
        <f>IF(Tabla1[[#This Row],[Mov]]="VNT",Tabla1[[#This Row],[Sale]]-Tabla1[[#This Row],[Cost]],-Tabla1[[#This Row],[Cost]]*Tabla1[[#This Row],[Cant]])</f>
        <v>-85000</v>
      </c>
      <c r="P2756" s="8">
        <f>IF(Tabla1[[#This Row],[Mov]]="VNT",-Tabla1[[#This Row],[Cant]],Tabla1[[#This Row],[Cant]])</f>
        <v>1</v>
      </c>
      <c r="Q2756" s="8">
        <f>DAY(Tabla1[[#This Row],[Date]])</f>
        <v>10</v>
      </c>
      <c r="R2756" s="8">
        <f>MONTH(Tabla1[[#This Row],[Date]])</f>
        <v>9</v>
      </c>
      <c r="S2756" s="8">
        <f>YEAR(Tabla1[[#This Row],[Date]])</f>
        <v>2022</v>
      </c>
    </row>
    <row r="2757" spans="1:19" x14ac:dyDescent="0.2">
      <c r="A2757">
        <v>2756</v>
      </c>
      <c r="B2757" s="1">
        <v>44814</v>
      </c>
      <c r="C2757" t="s">
        <v>261</v>
      </c>
      <c r="D2757" t="s">
        <v>892</v>
      </c>
      <c r="E2757">
        <v>1</v>
      </c>
      <c r="F2757" t="s">
        <v>1418</v>
      </c>
      <c r="G2757" t="s">
        <v>262</v>
      </c>
      <c r="H2757" t="s">
        <v>1415</v>
      </c>
      <c r="M2757" s="2">
        <v>20000</v>
      </c>
      <c r="N2757" s="2">
        <v>0</v>
      </c>
      <c r="O2757" s="2">
        <f>IF(Tabla1[[#This Row],[Mov]]="VNT",Tabla1[[#This Row],[Sale]]-Tabla1[[#This Row],[Cost]],-Tabla1[[#This Row],[Cost]]*Tabla1[[#This Row],[Cant]])</f>
        <v>-20000</v>
      </c>
      <c r="P2757" s="8">
        <f>IF(Tabla1[[#This Row],[Mov]]="VNT",-Tabla1[[#This Row],[Cant]],Tabla1[[#This Row],[Cant]])</f>
        <v>1</v>
      </c>
      <c r="Q2757" s="8">
        <f>DAY(Tabla1[[#This Row],[Date]])</f>
        <v>10</v>
      </c>
      <c r="R2757" s="8">
        <f>MONTH(Tabla1[[#This Row],[Date]])</f>
        <v>9</v>
      </c>
      <c r="S2757" s="8">
        <f>YEAR(Tabla1[[#This Row],[Date]])</f>
        <v>2022</v>
      </c>
    </row>
    <row r="2758" spans="1:19" x14ac:dyDescent="0.2">
      <c r="A2758">
        <v>2757</v>
      </c>
      <c r="B2758" s="1">
        <v>44814</v>
      </c>
      <c r="C2758" t="s">
        <v>261</v>
      </c>
      <c r="D2758" t="s">
        <v>892</v>
      </c>
      <c r="E2758">
        <v>1</v>
      </c>
      <c r="F2758" t="s">
        <v>386</v>
      </c>
      <c r="G2758" t="s">
        <v>272</v>
      </c>
      <c r="H2758" t="s">
        <v>355</v>
      </c>
      <c r="M2758" s="2">
        <v>90000</v>
      </c>
      <c r="N2758" s="2">
        <v>145000</v>
      </c>
      <c r="O2758" s="2">
        <f>IF(Tabla1[[#This Row],[Mov]]="VNT",Tabla1[[#This Row],[Sale]]-Tabla1[[#This Row],[Cost]],-Tabla1[[#This Row],[Cost]]*Tabla1[[#This Row],[Cant]])</f>
        <v>-90000</v>
      </c>
      <c r="P2758" s="8">
        <f>IF(Tabla1[[#This Row],[Mov]]="VNT",-Tabla1[[#This Row],[Cant]],Tabla1[[#This Row],[Cant]])</f>
        <v>1</v>
      </c>
      <c r="Q2758" s="8">
        <f>DAY(Tabla1[[#This Row],[Date]])</f>
        <v>10</v>
      </c>
      <c r="R2758" s="8">
        <f>MONTH(Tabla1[[#This Row],[Date]])</f>
        <v>9</v>
      </c>
      <c r="S2758" s="8">
        <f>YEAR(Tabla1[[#This Row],[Date]])</f>
        <v>2022</v>
      </c>
    </row>
    <row r="2759" spans="1:19" x14ac:dyDescent="0.2">
      <c r="A2759">
        <v>2758</v>
      </c>
      <c r="B2759" s="1">
        <v>44814</v>
      </c>
      <c r="C2759" t="s">
        <v>261</v>
      </c>
      <c r="D2759" t="s">
        <v>892</v>
      </c>
      <c r="E2759">
        <v>1</v>
      </c>
      <c r="F2759" t="s">
        <v>386</v>
      </c>
      <c r="G2759" t="s">
        <v>272</v>
      </c>
      <c r="H2759" t="s">
        <v>317</v>
      </c>
      <c r="M2759" s="2">
        <v>68000</v>
      </c>
      <c r="N2759" s="2">
        <v>120000</v>
      </c>
      <c r="O2759" s="2">
        <f>IF(Tabla1[[#This Row],[Mov]]="VNT",Tabla1[[#This Row],[Sale]]-Tabla1[[#This Row],[Cost]],-Tabla1[[#This Row],[Cost]]*Tabla1[[#This Row],[Cant]])</f>
        <v>-68000</v>
      </c>
      <c r="P2759" s="8">
        <f>IF(Tabla1[[#This Row],[Mov]]="VNT",-Tabla1[[#This Row],[Cant]],Tabla1[[#This Row],[Cant]])</f>
        <v>1</v>
      </c>
      <c r="Q2759" s="8">
        <f>DAY(Tabla1[[#This Row],[Date]])</f>
        <v>10</v>
      </c>
      <c r="R2759" s="8">
        <f>MONTH(Tabla1[[#This Row],[Date]])</f>
        <v>9</v>
      </c>
      <c r="S2759" s="8">
        <f>YEAR(Tabla1[[#This Row],[Date]])</f>
        <v>2022</v>
      </c>
    </row>
    <row r="2760" spans="1:19" x14ac:dyDescent="0.2">
      <c r="A2760">
        <v>2759</v>
      </c>
      <c r="B2760" s="1">
        <v>44814</v>
      </c>
      <c r="C2760" t="s">
        <v>260</v>
      </c>
      <c r="D2760" t="s">
        <v>332</v>
      </c>
      <c r="E2760">
        <v>1</v>
      </c>
      <c r="F2760" t="s">
        <v>458</v>
      </c>
      <c r="G2760" t="s">
        <v>272</v>
      </c>
      <c r="H2760" t="s">
        <v>1010</v>
      </c>
      <c r="L2760" t="s">
        <v>1419</v>
      </c>
      <c r="M2760" s="2">
        <v>0</v>
      </c>
      <c r="N2760" s="2">
        <v>55000</v>
      </c>
      <c r="O2760" s="2">
        <f>IF(Tabla1[[#This Row],[Mov]]="VNT",Tabla1[[#This Row],[Sale]]-Tabla1[[#This Row],[Cost]],-Tabla1[[#This Row],[Cost]]*Tabla1[[#This Row],[Cant]])</f>
        <v>55000</v>
      </c>
      <c r="P2760" s="8">
        <f>IF(Tabla1[[#This Row],[Mov]]="VNT",-Tabla1[[#This Row],[Cant]],Tabla1[[#This Row],[Cant]])</f>
        <v>-1</v>
      </c>
      <c r="Q2760" s="8">
        <f>DAY(Tabla1[[#This Row],[Date]])</f>
        <v>10</v>
      </c>
      <c r="R2760" s="8">
        <f>MONTH(Tabla1[[#This Row],[Date]])</f>
        <v>9</v>
      </c>
      <c r="S2760" s="8">
        <f>YEAR(Tabla1[[#This Row],[Date]])</f>
        <v>2022</v>
      </c>
    </row>
    <row r="2761" spans="1:19" x14ac:dyDescent="0.2">
      <c r="A2761">
        <v>2760</v>
      </c>
      <c r="B2761" s="1">
        <v>44814</v>
      </c>
      <c r="C2761" t="s">
        <v>260</v>
      </c>
      <c r="D2761" t="s">
        <v>332</v>
      </c>
      <c r="E2761">
        <v>1</v>
      </c>
      <c r="F2761" t="s">
        <v>225</v>
      </c>
      <c r="G2761" t="s">
        <v>272</v>
      </c>
      <c r="H2761" t="s">
        <v>355</v>
      </c>
      <c r="L2761" t="s">
        <v>1416</v>
      </c>
      <c r="M2761" s="2">
        <v>1100</v>
      </c>
      <c r="N2761" s="2">
        <v>5000</v>
      </c>
      <c r="O2761" s="2">
        <f>IF(Tabla1[[#This Row],[Mov]]="VNT",Tabla1[[#This Row],[Sale]]-Tabla1[[#This Row],[Cost]],-Tabla1[[#This Row],[Cost]]*Tabla1[[#This Row],[Cant]])</f>
        <v>3900</v>
      </c>
      <c r="P2761" s="8">
        <f>IF(Tabla1[[#This Row],[Mov]]="VNT",-Tabla1[[#This Row],[Cant]],Tabla1[[#This Row],[Cant]])</f>
        <v>-1</v>
      </c>
      <c r="Q2761" s="8">
        <f>DAY(Tabla1[[#This Row],[Date]])</f>
        <v>10</v>
      </c>
      <c r="R2761" s="8">
        <f>MONTH(Tabla1[[#This Row],[Date]])</f>
        <v>9</v>
      </c>
      <c r="S2761" s="8">
        <f>YEAR(Tabla1[[#This Row],[Date]])</f>
        <v>2022</v>
      </c>
    </row>
    <row r="2762" spans="1:19" x14ac:dyDescent="0.2">
      <c r="A2762">
        <v>2761</v>
      </c>
      <c r="B2762" s="1">
        <v>44814</v>
      </c>
      <c r="C2762" t="s">
        <v>260</v>
      </c>
      <c r="D2762" t="s">
        <v>332</v>
      </c>
      <c r="E2762">
        <v>1</v>
      </c>
      <c r="F2762" t="s">
        <v>526</v>
      </c>
      <c r="G2762" t="s">
        <v>266</v>
      </c>
      <c r="H2762" t="s">
        <v>527</v>
      </c>
      <c r="M2762" s="2">
        <v>30000</v>
      </c>
      <c r="N2762" s="2">
        <v>45000</v>
      </c>
      <c r="O2762" s="2">
        <f>IF(Tabla1[[#This Row],[Mov]]="VNT",Tabla1[[#This Row],[Sale]]-Tabla1[[#This Row],[Cost]],-Tabla1[[#This Row],[Cost]]*Tabla1[[#This Row],[Cant]])</f>
        <v>15000</v>
      </c>
      <c r="P2762" s="8">
        <f>IF(Tabla1[[#This Row],[Mov]]="VNT",-Tabla1[[#This Row],[Cant]],Tabla1[[#This Row],[Cant]])</f>
        <v>-1</v>
      </c>
      <c r="Q2762" s="8">
        <f>DAY(Tabla1[[#This Row],[Date]])</f>
        <v>10</v>
      </c>
      <c r="R2762" s="8">
        <f>MONTH(Tabla1[[#This Row],[Date]])</f>
        <v>9</v>
      </c>
      <c r="S2762" s="8">
        <f>YEAR(Tabla1[[#This Row],[Date]])</f>
        <v>2022</v>
      </c>
    </row>
    <row r="2763" spans="1:19" x14ac:dyDescent="0.2">
      <c r="A2763">
        <v>2762</v>
      </c>
      <c r="B2763" s="1">
        <v>44814</v>
      </c>
      <c r="C2763" t="s">
        <v>260</v>
      </c>
      <c r="D2763" t="s">
        <v>332</v>
      </c>
      <c r="E2763">
        <v>1</v>
      </c>
      <c r="F2763" t="s">
        <v>532</v>
      </c>
      <c r="G2763" t="s">
        <v>263</v>
      </c>
      <c r="H2763" t="s">
        <v>557</v>
      </c>
      <c r="M2763" s="2">
        <v>40000</v>
      </c>
      <c r="N2763" s="2">
        <v>65000</v>
      </c>
      <c r="O2763" s="2">
        <f>IF(Tabla1[[#This Row],[Mov]]="VNT",Tabla1[[#This Row],[Sale]]-Tabla1[[#This Row],[Cost]],-Tabla1[[#This Row],[Cost]]*Tabla1[[#This Row],[Cant]])</f>
        <v>25000</v>
      </c>
      <c r="P2763" s="8">
        <f>IF(Tabla1[[#This Row],[Mov]]="VNT",-Tabla1[[#This Row],[Cant]],Tabla1[[#This Row],[Cant]])</f>
        <v>-1</v>
      </c>
      <c r="Q2763" s="8">
        <f>DAY(Tabla1[[#This Row],[Date]])</f>
        <v>10</v>
      </c>
      <c r="R2763" s="8">
        <f>MONTH(Tabla1[[#This Row],[Date]])</f>
        <v>9</v>
      </c>
      <c r="S2763" s="8">
        <f>YEAR(Tabla1[[#This Row],[Date]])</f>
        <v>2022</v>
      </c>
    </row>
    <row r="2764" spans="1:19" x14ac:dyDescent="0.2">
      <c r="A2764">
        <v>2763</v>
      </c>
      <c r="B2764" s="1">
        <v>44814</v>
      </c>
      <c r="C2764" t="s">
        <v>260</v>
      </c>
      <c r="D2764" t="s">
        <v>332</v>
      </c>
      <c r="E2764">
        <v>1</v>
      </c>
      <c r="F2764" t="s">
        <v>532</v>
      </c>
      <c r="G2764" t="s">
        <v>273</v>
      </c>
      <c r="H2764" t="s">
        <v>552</v>
      </c>
      <c r="M2764" s="2">
        <v>19000</v>
      </c>
      <c r="N2764" s="2">
        <v>35000</v>
      </c>
      <c r="O2764" s="2">
        <f>IF(Tabla1[[#This Row],[Mov]]="VNT",Tabla1[[#This Row],[Sale]]-Tabla1[[#This Row],[Cost]],-Tabla1[[#This Row],[Cost]]*Tabla1[[#This Row],[Cant]])</f>
        <v>16000</v>
      </c>
      <c r="P2764" s="8">
        <f>IF(Tabla1[[#This Row],[Mov]]="VNT",-Tabla1[[#This Row],[Cant]],Tabla1[[#This Row],[Cant]])</f>
        <v>-1</v>
      </c>
      <c r="Q2764" s="8">
        <f>DAY(Tabla1[[#This Row],[Date]])</f>
        <v>10</v>
      </c>
      <c r="R2764" s="8">
        <f>MONTH(Tabla1[[#This Row],[Date]])</f>
        <v>9</v>
      </c>
      <c r="S2764" s="8">
        <f>YEAR(Tabla1[[#This Row],[Date]])</f>
        <v>2022</v>
      </c>
    </row>
    <row r="2765" spans="1:19" x14ac:dyDescent="0.2">
      <c r="A2765">
        <v>2764</v>
      </c>
      <c r="B2765" s="1">
        <v>44814</v>
      </c>
      <c r="C2765" t="s">
        <v>260</v>
      </c>
      <c r="D2765" t="s">
        <v>332</v>
      </c>
      <c r="E2765">
        <v>1</v>
      </c>
      <c r="F2765" t="s">
        <v>526</v>
      </c>
      <c r="G2765" t="s">
        <v>266</v>
      </c>
      <c r="H2765" t="s">
        <v>527</v>
      </c>
      <c r="M2765" s="2">
        <v>30000</v>
      </c>
      <c r="N2765" s="2">
        <v>45000</v>
      </c>
      <c r="O2765" s="2">
        <f>IF(Tabla1[[#This Row],[Mov]]="VNT",Tabla1[[#This Row],[Sale]]-Tabla1[[#This Row],[Cost]],-Tabla1[[#This Row],[Cost]]*Tabla1[[#This Row],[Cant]])</f>
        <v>15000</v>
      </c>
      <c r="P2765" s="8">
        <f>IF(Tabla1[[#This Row],[Mov]]="VNT",-Tabla1[[#This Row],[Cant]],Tabla1[[#This Row],[Cant]])</f>
        <v>-1</v>
      </c>
      <c r="Q2765" s="8">
        <f>DAY(Tabla1[[#This Row],[Date]])</f>
        <v>10</v>
      </c>
      <c r="R2765" s="8">
        <f>MONTH(Tabla1[[#This Row],[Date]])</f>
        <v>9</v>
      </c>
      <c r="S2765" s="8">
        <f>YEAR(Tabla1[[#This Row],[Date]])</f>
        <v>2022</v>
      </c>
    </row>
    <row r="2766" spans="1:19" x14ac:dyDescent="0.2">
      <c r="A2766">
        <v>2765</v>
      </c>
      <c r="B2766" s="1">
        <v>44814</v>
      </c>
      <c r="C2766" t="s">
        <v>260</v>
      </c>
      <c r="D2766" t="s">
        <v>332</v>
      </c>
      <c r="E2766">
        <v>1</v>
      </c>
      <c r="F2766" t="s">
        <v>233</v>
      </c>
      <c r="G2766" t="s">
        <v>266</v>
      </c>
      <c r="H2766" t="s">
        <v>234</v>
      </c>
      <c r="M2766" s="2">
        <v>3000</v>
      </c>
      <c r="N2766" s="2">
        <v>7000</v>
      </c>
      <c r="O2766" s="2">
        <f>IF(Tabla1[[#This Row],[Mov]]="VNT",Tabla1[[#This Row],[Sale]]-Tabla1[[#This Row],[Cost]],-Tabla1[[#This Row],[Cost]]*Tabla1[[#This Row],[Cant]])</f>
        <v>4000</v>
      </c>
      <c r="P2766" s="8">
        <f>IF(Tabla1[[#This Row],[Mov]]="VNT",-Tabla1[[#This Row],[Cant]],Tabla1[[#This Row],[Cant]])</f>
        <v>-1</v>
      </c>
      <c r="Q2766" s="8">
        <f>DAY(Tabla1[[#This Row],[Date]])</f>
        <v>10</v>
      </c>
      <c r="R2766" s="8">
        <f>MONTH(Tabla1[[#This Row],[Date]])</f>
        <v>9</v>
      </c>
      <c r="S2766" s="8">
        <f>YEAR(Tabla1[[#This Row],[Date]])</f>
        <v>2022</v>
      </c>
    </row>
    <row r="2767" spans="1:19" x14ac:dyDescent="0.2">
      <c r="A2767">
        <v>2766</v>
      </c>
      <c r="B2767" s="1">
        <v>44814</v>
      </c>
      <c r="C2767" t="s">
        <v>261</v>
      </c>
      <c r="D2767" t="s">
        <v>1420</v>
      </c>
      <c r="E2767">
        <v>48</v>
      </c>
      <c r="F2767" t="s">
        <v>1213</v>
      </c>
      <c r="G2767" t="s">
        <v>266</v>
      </c>
      <c r="H2767" t="s">
        <v>1173</v>
      </c>
      <c r="M2767" s="2">
        <v>500</v>
      </c>
      <c r="N2767" s="2">
        <v>20000</v>
      </c>
      <c r="O2767" s="2">
        <f>IF(Tabla1[[#This Row],[Mov]]="VNT",Tabla1[[#This Row],[Sale]]-Tabla1[[#This Row],[Cost]],-Tabla1[[#This Row],[Cost]]*Tabla1[[#This Row],[Cant]])</f>
        <v>-24000</v>
      </c>
      <c r="P2767" s="8">
        <f>IF(Tabla1[[#This Row],[Mov]]="VNT",-Tabla1[[#This Row],[Cant]],Tabla1[[#This Row],[Cant]])</f>
        <v>48</v>
      </c>
      <c r="Q2767" s="8">
        <f>DAY(Tabla1[[#This Row],[Date]])</f>
        <v>10</v>
      </c>
      <c r="R2767" s="8">
        <f>MONTH(Tabla1[[#This Row],[Date]])</f>
        <v>9</v>
      </c>
      <c r="S2767" s="8">
        <f>YEAR(Tabla1[[#This Row],[Date]])</f>
        <v>2022</v>
      </c>
    </row>
    <row r="2768" spans="1:19" x14ac:dyDescent="0.2">
      <c r="A2768">
        <v>2767</v>
      </c>
      <c r="B2768" s="1">
        <v>44814</v>
      </c>
      <c r="C2768" t="s">
        <v>261</v>
      </c>
      <c r="D2768" t="s">
        <v>623</v>
      </c>
      <c r="E2768">
        <v>1</v>
      </c>
      <c r="F2768" t="s">
        <v>1421</v>
      </c>
      <c r="G2768" t="s">
        <v>197</v>
      </c>
      <c r="H2768" t="s">
        <v>1422</v>
      </c>
      <c r="M2768" s="2">
        <v>30000</v>
      </c>
      <c r="N2768" s="2">
        <v>59000</v>
      </c>
      <c r="O2768" s="2">
        <f>IF(Tabla1[[#This Row],[Mov]]="VNT",Tabla1[[#This Row],[Sale]]-Tabla1[[#This Row],[Cost]],-Tabla1[[#This Row],[Cost]]*Tabla1[[#This Row],[Cant]])</f>
        <v>-30000</v>
      </c>
      <c r="P2768" s="8">
        <f>IF(Tabla1[[#This Row],[Mov]]="VNT",-Tabla1[[#This Row],[Cant]],Tabla1[[#This Row],[Cant]])</f>
        <v>1</v>
      </c>
      <c r="Q2768" s="8">
        <f>DAY(Tabla1[[#This Row],[Date]])</f>
        <v>10</v>
      </c>
      <c r="R2768" s="8">
        <f>MONTH(Tabla1[[#This Row],[Date]])</f>
        <v>9</v>
      </c>
      <c r="S2768" s="8">
        <f>YEAR(Tabla1[[#This Row],[Date]])</f>
        <v>2022</v>
      </c>
    </row>
    <row r="2769" spans="1:19" x14ac:dyDescent="0.2">
      <c r="A2769">
        <v>2768</v>
      </c>
      <c r="B2769" s="1">
        <v>44814</v>
      </c>
      <c r="C2769" t="s">
        <v>261</v>
      </c>
      <c r="D2769" t="s">
        <v>659</v>
      </c>
      <c r="E2769">
        <v>5</v>
      </c>
      <c r="F2769" t="s">
        <v>224</v>
      </c>
      <c r="G2769" t="s">
        <v>284</v>
      </c>
      <c r="H2769" t="s">
        <v>908</v>
      </c>
      <c r="M2769" s="2">
        <v>10000</v>
      </c>
      <c r="N2769" s="2">
        <v>20000</v>
      </c>
      <c r="O2769" s="2">
        <f>IF(Tabla1[[#This Row],[Mov]]="VNT",Tabla1[[#This Row],[Sale]]-Tabla1[[#This Row],[Cost]],-Tabla1[[#This Row],[Cost]]*Tabla1[[#This Row],[Cant]])</f>
        <v>-50000</v>
      </c>
      <c r="P2769" s="8">
        <f>IF(Tabla1[[#This Row],[Mov]]="VNT",-Tabla1[[#This Row],[Cant]],Tabla1[[#This Row],[Cant]])</f>
        <v>5</v>
      </c>
      <c r="Q2769" s="8">
        <f>DAY(Tabla1[[#This Row],[Date]])</f>
        <v>10</v>
      </c>
      <c r="R2769" s="8">
        <f>MONTH(Tabla1[[#This Row],[Date]])</f>
        <v>9</v>
      </c>
      <c r="S2769" s="8">
        <f>YEAR(Tabla1[[#This Row],[Date]])</f>
        <v>2022</v>
      </c>
    </row>
    <row r="2770" spans="1:19" x14ac:dyDescent="0.2">
      <c r="A2770">
        <v>2769</v>
      </c>
      <c r="B2770" s="1">
        <v>44814</v>
      </c>
      <c r="C2770" t="s">
        <v>261</v>
      </c>
      <c r="D2770" t="s">
        <v>659</v>
      </c>
      <c r="E2770">
        <v>4</v>
      </c>
      <c r="F2770" t="s">
        <v>891</v>
      </c>
      <c r="G2770" t="s">
        <v>284</v>
      </c>
      <c r="H2770" t="s">
        <v>908</v>
      </c>
      <c r="M2770" s="2">
        <v>5000</v>
      </c>
      <c r="N2770" s="2">
        <v>12000</v>
      </c>
      <c r="O2770" s="2">
        <f>IF(Tabla1[[#This Row],[Mov]]="VNT",Tabla1[[#This Row],[Sale]]-Tabla1[[#This Row],[Cost]],-Tabla1[[#This Row],[Cost]]*Tabla1[[#This Row],[Cant]])</f>
        <v>-20000</v>
      </c>
      <c r="P2770" s="8">
        <f>IF(Tabla1[[#This Row],[Mov]]="VNT",-Tabla1[[#This Row],[Cant]],Tabla1[[#This Row],[Cant]])</f>
        <v>4</v>
      </c>
      <c r="Q2770" s="8">
        <f>DAY(Tabla1[[#This Row],[Date]])</f>
        <v>10</v>
      </c>
      <c r="R2770" s="8">
        <f>MONTH(Tabla1[[#This Row],[Date]])</f>
        <v>9</v>
      </c>
      <c r="S2770" s="8">
        <f>YEAR(Tabla1[[#This Row],[Date]])</f>
        <v>2022</v>
      </c>
    </row>
    <row r="2771" spans="1:19" x14ac:dyDescent="0.2">
      <c r="A2771">
        <v>2770</v>
      </c>
      <c r="B2771" s="1">
        <v>44814</v>
      </c>
      <c r="C2771" t="s">
        <v>261</v>
      </c>
      <c r="D2771" t="s">
        <v>659</v>
      </c>
      <c r="E2771">
        <v>5</v>
      </c>
      <c r="F2771" t="s">
        <v>233</v>
      </c>
      <c r="G2771" t="s">
        <v>266</v>
      </c>
      <c r="H2771" t="s">
        <v>234</v>
      </c>
      <c r="M2771" s="2">
        <v>3000</v>
      </c>
      <c r="N2771" s="2">
        <v>10000</v>
      </c>
      <c r="O2771" s="2">
        <f>IF(Tabla1[[#This Row],[Mov]]="VNT",Tabla1[[#This Row],[Sale]]-Tabla1[[#This Row],[Cost]],-Tabla1[[#This Row],[Cost]]*Tabla1[[#This Row],[Cant]])</f>
        <v>-15000</v>
      </c>
      <c r="P2771" s="8">
        <f>IF(Tabla1[[#This Row],[Mov]]="VNT",-Tabla1[[#This Row],[Cant]],Tabla1[[#This Row],[Cant]])</f>
        <v>5</v>
      </c>
      <c r="Q2771" s="8">
        <f>DAY(Tabla1[[#This Row],[Date]])</f>
        <v>10</v>
      </c>
      <c r="R2771" s="8">
        <f>MONTH(Tabla1[[#This Row],[Date]])</f>
        <v>9</v>
      </c>
      <c r="S2771" s="8">
        <f>YEAR(Tabla1[[#This Row],[Date]])</f>
        <v>2022</v>
      </c>
    </row>
    <row r="2772" spans="1:19" x14ac:dyDescent="0.2">
      <c r="A2772">
        <v>2771</v>
      </c>
      <c r="B2772" s="1">
        <v>44814</v>
      </c>
      <c r="C2772" t="s">
        <v>261</v>
      </c>
      <c r="D2772" t="s">
        <v>659</v>
      </c>
      <c r="E2772">
        <v>5</v>
      </c>
      <c r="F2772" t="s">
        <v>26</v>
      </c>
      <c r="G2772" t="s">
        <v>264</v>
      </c>
      <c r="H2772" t="s">
        <v>16</v>
      </c>
      <c r="M2772" s="2">
        <v>8500</v>
      </c>
      <c r="N2772" s="2">
        <v>20000</v>
      </c>
      <c r="O2772" s="2">
        <f>IF(Tabla1[[#This Row],[Mov]]="VNT",Tabla1[[#This Row],[Sale]]-Tabla1[[#This Row],[Cost]],-Tabla1[[#This Row],[Cost]]*Tabla1[[#This Row],[Cant]])</f>
        <v>-42500</v>
      </c>
      <c r="P2772" s="8">
        <f>IF(Tabla1[[#This Row],[Mov]]="VNT",-Tabla1[[#This Row],[Cant]],Tabla1[[#This Row],[Cant]])</f>
        <v>5</v>
      </c>
      <c r="Q2772" s="8">
        <f>DAY(Tabla1[[#This Row],[Date]])</f>
        <v>10</v>
      </c>
      <c r="R2772" s="8">
        <f>MONTH(Tabla1[[#This Row],[Date]])</f>
        <v>9</v>
      </c>
      <c r="S2772" s="8">
        <f>YEAR(Tabla1[[#This Row],[Date]])</f>
        <v>2022</v>
      </c>
    </row>
    <row r="2773" spans="1:19" x14ac:dyDescent="0.2">
      <c r="A2773">
        <v>2772</v>
      </c>
      <c r="B2773" s="1">
        <v>44814</v>
      </c>
      <c r="C2773" t="s">
        <v>261</v>
      </c>
      <c r="D2773" t="s">
        <v>659</v>
      </c>
      <c r="E2773">
        <v>5</v>
      </c>
      <c r="F2773" t="s">
        <v>26</v>
      </c>
      <c r="G2773" t="s">
        <v>264</v>
      </c>
      <c r="H2773" t="s">
        <v>20</v>
      </c>
      <c r="M2773" s="2">
        <v>9000</v>
      </c>
      <c r="N2773" s="2">
        <v>20000</v>
      </c>
      <c r="O2773" s="2">
        <f>IF(Tabla1[[#This Row],[Mov]]="VNT",Tabla1[[#This Row],[Sale]]-Tabla1[[#This Row],[Cost]],-Tabla1[[#This Row],[Cost]]*Tabla1[[#This Row],[Cant]])</f>
        <v>-45000</v>
      </c>
      <c r="P2773" s="8">
        <f>IF(Tabla1[[#This Row],[Mov]]="VNT",-Tabla1[[#This Row],[Cant]],Tabla1[[#This Row],[Cant]])</f>
        <v>5</v>
      </c>
      <c r="Q2773" s="8">
        <f>DAY(Tabla1[[#This Row],[Date]])</f>
        <v>10</v>
      </c>
      <c r="R2773" s="8">
        <f>MONTH(Tabla1[[#This Row],[Date]])</f>
        <v>9</v>
      </c>
      <c r="S2773" s="8">
        <f>YEAR(Tabla1[[#This Row],[Date]])</f>
        <v>2022</v>
      </c>
    </row>
    <row r="2774" spans="1:19" x14ac:dyDescent="0.2">
      <c r="A2774">
        <v>2773</v>
      </c>
      <c r="B2774" s="1">
        <v>44811</v>
      </c>
      <c r="C2774" t="s">
        <v>261</v>
      </c>
      <c r="D2774" t="s">
        <v>623</v>
      </c>
      <c r="E2774">
        <v>1</v>
      </c>
      <c r="F2774" t="s">
        <v>44</v>
      </c>
      <c r="G2774" t="s">
        <v>702</v>
      </c>
      <c r="H2774" t="s">
        <v>1423</v>
      </c>
      <c r="M2774" s="2">
        <v>40000</v>
      </c>
      <c r="N2774" s="2">
        <v>65000</v>
      </c>
      <c r="O2774" s="2">
        <f>IF(Tabla1[[#This Row],[Mov]]="VNT",Tabla1[[#This Row],[Sale]]-Tabla1[[#This Row],[Cost]],-Tabla1[[#This Row],[Cost]]*Tabla1[[#This Row],[Cant]])</f>
        <v>-40000</v>
      </c>
      <c r="P2774" s="8">
        <f>IF(Tabla1[[#This Row],[Mov]]="VNT",-Tabla1[[#This Row],[Cant]],Tabla1[[#This Row],[Cant]])</f>
        <v>1</v>
      </c>
      <c r="Q2774" s="8">
        <f>DAY(Tabla1[[#This Row],[Date]])</f>
        <v>7</v>
      </c>
      <c r="R2774" s="8">
        <f>MONTH(Tabla1[[#This Row],[Date]])</f>
        <v>9</v>
      </c>
      <c r="S2774" s="8">
        <f>YEAR(Tabla1[[#This Row],[Date]])</f>
        <v>2022</v>
      </c>
    </row>
    <row r="2775" spans="1:19" x14ac:dyDescent="0.2">
      <c r="A2775">
        <v>2774</v>
      </c>
      <c r="B2775" s="1">
        <v>44811</v>
      </c>
      <c r="C2775" t="s">
        <v>261</v>
      </c>
      <c r="D2775" t="s">
        <v>623</v>
      </c>
      <c r="E2775">
        <v>1</v>
      </c>
      <c r="F2775" t="s">
        <v>44</v>
      </c>
      <c r="G2775" t="s">
        <v>702</v>
      </c>
      <c r="H2775" t="s">
        <v>1424</v>
      </c>
      <c r="M2775" s="2">
        <v>40000</v>
      </c>
      <c r="N2775" s="2">
        <v>65000</v>
      </c>
      <c r="O2775" s="2">
        <f>IF(Tabla1[[#This Row],[Mov]]="VNT",Tabla1[[#This Row],[Sale]]-Tabla1[[#This Row],[Cost]],-Tabla1[[#This Row],[Cost]]*Tabla1[[#This Row],[Cant]])</f>
        <v>-40000</v>
      </c>
      <c r="P2775" s="8">
        <f>IF(Tabla1[[#This Row],[Mov]]="VNT",-Tabla1[[#This Row],[Cant]],Tabla1[[#This Row],[Cant]])</f>
        <v>1</v>
      </c>
      <c r="Q2775" s="8">
        <f>DAY(Tabla1[[#This Row],[Date]])</f>
        <v>7</v>
      </c>
      <c r="R2775" s="8">
        <f>MONTH(Tabla1[[#This Row],[Date]])</f>
        <v>9</v>
      </c>
      <c r="S2775" s="8">
        <f>YEAR(Tabla1[[#This Row],[Date]])</f>
        <v>2022</v>
      </c>
    </row>
    <row r="2776" spans="1:19" x14ac:dyDescent="0.2">
      <c r="A2776">
        <v>2775</v>
      </c>
      <c r="B2776" s="1">
        <v>44811</v>
      </c>
      <c r="C2776" t="s">
        <v>261</v>
      </c>
      <c r="D2776" t="s">
        <v>817</v>
      </c>
      <c r="E2776">
        <v>2</v>
      </c>
      <c r="F2776" t="s">
        <v>532</v>
      </c>
      <c r="G2776" t="s">
        <v>263</v>
      </c>
      <c r="H2776" t="s">
        <v>557</v>
      </c>
      <c r="M2776" s="2">
        <v>40000</v>
      </c>
      <c r="N2776" s="2">
        <v>65000</v>
      </c>
      <c r="O2776" s="2">
        <f>IF(Tabla1[[#This Row],[Mov]]="VNT",Tabla1[[#This Row],[Sale]]-Tabla1[[#This Row],[Cost]],-Tabla1[[#This Row],[Cost]]*Tabla1[[#This Row],[Cant]])</f>
        <v>-80000</v>
      </c>
      <c r="P2776" s="8">
        <f>IF(Tabla1[[#This Row],[Mov]]="VNT",-Tabla1[[#This Row],[Cant]],Tabla1[[#This Row],[Cant]])</f>
        <v>2</v>
      </c>
      <c r="Q2776" s="8">
        <f>DAY(Tabla1[[#This Row],[Date]])</f>
        <v>7</v>
      </c>
      <c r="R2776" s="8">
        <f>MONTH(Tabla1[[#This Row],[Date]])</f>
        <v>9</v>
      </c>
      <c r="S2776" s="8">
        <f>YEAR(Tabla1[[#This Row],[Date]])</f>
        <v>2022</v>
      </c>
    </row>
    <row r="2777" spans="1:19" x14ac:dyDescent="0.2">
      <c r="A2777">
        <v>2776</v>
      </c>
      <c r="B2777" s="1">
        <v>44811</v>
      </c>
      <c r="C2777" t="s">
        <v>261</v>
      </c>
      <c r="D2777" t="s">
        <v>659</v>
      </c>
      <c r="E2777">
        <v>15</v>
      </c>
      <c r="F2777" t="s">
        <v>225</v>
      </c>
      <c r="G2777" t="s">
        <v>273</v>
      </c>
      <c r="H2777" t="s">
        <v>1425</v>
      </c>
      <c r="M2777" s="2">
        <v>1800</v>
      </c>
      <c r="N2777" s="2">
        <v>12000</v>
      </c>
      <c r="O2777" s="2">
        <f>IF(Tabla1[[#This Row],[Mov]]="VNT",Tabla1[[#This Row],[Sale]]-Tabla1[[#This Row],[Cost]],-Tabla1[[#This Row],[Cost]]*Tabla1[[#This Row],[Cant]])</f>
        <v>-27000</v>
      </c>
      <c r="P2777" s="8">
        <f>IF(Tabla1[[#This Row],[Mov]]="VNT",-Tabla1[[#This Row],[Cant]],Tabla1[[#This Row],[Cant]])</f>
        <v>15</v>
      </c>
      <c r="Q2777" s="8">
        <f>DAY(Tabla1[[#This Row],[Date]])</f>
        <v>7</v>
      </c>
      <c r="R2777" s="8">
        <f>MONTH(Tabla1[[#This Row],[Date]])</f>
        <v>9</v>
      </c>
      <c r="S2777" s="8">
        <f>YEAR(Tabla1[[#This Row],[Date]])</f>
        <v>2022</v>
      </c>
    </row>
    <row r="2778" spans="1:19" x14ac:dyDescent="0.2">
      <c r="A2778">
        <v>2777</v>
      </c>
      <c r="B2778" s="1">
        <v>44811</v>
      </c>
      <c r="C2778" t="s">
        <v>261</v>
      </c>
      <c r="D2778" t="s">
        <v>659</v>
      </c>
      <c r="E2778">
        <v>6</v>
      </c>
      <c r="F2778" t="s">
        <v>21</v>
      </c>
      <c r="G2778" t="s">
        <v>272</v>
      </c>
      <c r="H2778" t="s">
        <v>1426</v>
      </c>
      <c r="M2778" s="2">
        <v>2800</v>
      </c>
      <c r="N2778" s="2">
        <v>10000</v>
      </c>
      <c r="O2778" s="2">
        <f>IF(Tabla1[[#This Row],[Mov]]="VNT",Tabla1[[#This Row],[Sale]]-Tabla1[[#This Row],[Cost]],-Tabla1[[#This Row],[Cost]]*Tabla1[[#This Row],[Cant]])</f>
        <v>-16800</v>
      </c>
      <c r="P2778" s="8">
        <f>IF(Tabla1[[#This Row],[Mov]]="VNT",-Tabla1[[#This Row],[Cant]],Tabla1[[#This Row],[Cant]])</f>
        <v>6</v>
      </c>
      <c r="Q2778" s="8">
        <f>DAY(Tabla1[[#This Row],[Date]])</f>
        <v>7</v>
      </c>
      <c r="R2778" s="8">
        <f>MONTH(Tabla1[[#This Row],[Date]])</f>
        <v>9</v>
      </c>
      <c r="S2778" s="8">
        <f>YEAR(Tabla1[[#This Row],[Date]])</f>
        <v>2022</v>
      </c>
    </row>
    <row r="2779" spans="1:19" x14ac:dyDescent="0.2">
      <c r="A2779">
        <v>2778</v>
      </c>
      <c r="B2779" s="1">
        <v>44815</v>
      </c>
      <c r="C2779" t="s">
        <v>260</v>
      </c>
      <c r="D2779" t="s">
        <v>332</v>
      </c>
      <c r="E2779">
        <v>1</v>
      </c>
      <c r="F2779" t="s">
        <v>21</v>
      </c>
      <c r="G2779" t="s">
        <v>273</v>
      </c>
      <c r="H2779" t="s">
        <v>912</v>
      </c>
      <c r="M2779" s="2">
        <v>4000</v>
      </c>
      <c r="N2779" s="2">
        <v>15000</v>
      </c>
      <c r="O2779" s="2">
        <f>IF(Tabla1[[#This Row],[Mov]]="VNT",Tabla1[[#This Row],[Sale]]-Tabla1[[#This Row],[Cost]],-Tabla1[[#This Row],[Cost]]*Tabla1[[#This Row],[Cant]])</f>
        <v>11000</v>
      </c>
      <c r="P2779" s="8">
        <f>IF(Tabla1[[#This Row],[Mov]]="VNT",-Tabla1[[#This Row],[Cant]],Tabla1[[#This Row],[Cant]])</f>
        <v>-1</v>
      </c>
      <c r="Q2779" s="8">
        <f>DAY(Tabla1[[#This Row],[Date]])</f>
        <v>11</v>
      </c>
      <c r="R2779" s="8">
        <f>MONTH(Tabla1[[#This Row],[Date]])</f>
        <v>9</v>
      </c>
      <c r="S2779" s="8">
        <f>YEAR(Tabla1[[#This Row],[Date]])</f>
        <v>2022</v>
      </c>
    </row>
    <row r="2780" spans="1:19" x14ac:dyDescent="0.2">
      <c r="A2780">
        <v>2779</v>
      </c>
      <c r="B2780" s="1">
        <v>44815</v>
      </c>
      <c r="C2780" t="s">
        <v>260</v>
      </c>
      <c r="D2780" t="s">
        <v>332</v>
      </c>
      <c r="E2780">
        <v>1</v>
      </c>
      <c r="F2780" t="s">
        <v>225</v>
      </c>
      <c r="G2780" t="s">
        <v>860</v>
      </c>
      <c r="H2780" t="s">
        <v>361</v>
      </c>
      <c r="M2780" s="2">
        <v>1100</v>
      </c>
      <c r="N2780" s="2">
        <v>10000</v>
      </c>
      <c r="O2780" s="2">
        <f>IF(Tabla1[[#This Row],[Mov]]="VNT",Tabla1[[#This Row],[Sale]]-Tabla1[[#This Row],[Cost]],-Tabla1[[#This Row],[Cost]]*Tabla1[[#This Row],[Cant]])</f>
        <v>8900</v>
      </c>
      <c r="P2780" s="8">
        <f>IF(Tabla1[[#This Row],[Mov]]="VNT",-Tabla1[[#This Row],[Cant]],Tabla1[[#This Row],[Cant]])</f>
        <v>-1</v>
      </c>
      <c r="Q2780" s="8">
        <f>DAY(Tabla1[[#This Row],[Date]])</f>
        <v>11</v>
      </c>
      <c r="R2780" s="8">
        <f>MONTH(Tabla1[[#This Row],[Date]])</f>
        <v>9</v>
      </c>
      <c r="S2780" s="8">
        <f>YEAR(Tabla1[[#This Row],[Date]])</f>
        <v>2022</v>
      </c>
    </row>
    <row r="2781" spans="1:19" x14ac:dyDescent="0.2">
      <c r="A2781">
        <v>2780</v>
      </c>
      <c r="B2781" s="1">
        <v>44815</v>
      </c>
      <c r="C2781" t="s">
        <v>260</v>
      </c>
      <c r="D2781" t="s">
        <v>332</v>
      </c>
      <c r="E2781">
        <v>1</v>
      </c>
      <c r="F2781" t="s">
        <v>224</v>
      </c>
      <c r="G2781" t="s">
        <v>860</v>
      </c>
      <c r="H2781" t="s">
        <v>361</v>
      </c>
      <c r="M2781" s="2">
        <v>11000</v>
      </c>
      <c r="N2781" s="2">
        <v>20000</v>
      </c>
      <c r="O2781" s="2">
        <f>IF(Tabla1[[#This Row],[Mov]]="VNT",Tabla1[[#This Row],[Sale]]-Tabla1[[#This Row],[Cost]],-Tabla1[[#This Row],[Cost]]*Tabla1[[#This Row],[Cant]])</f>
        <v>9000</v>
      </c>
      <c r="P2781" s="8">
        <f>IF(Tabla1[[#This Row],[Mov]]="VNT",-Tabla1[[#This Row],[Cant]],Tabla1[[#This Row],[Cant]])</f>
        <v>-1</v>
      </c>
      <c r="Q2781" s="8">
        <f>DAY(Tabla1[[#This Row],[Date]])</f>
        <v>11</v>
      </c>
      <c r="R2781" s="8">
        <f>MONTH(Tabla1[[#This Row],[Date]])</f>
        <v>9</v>
      </c>
      <c r="S2781" s="8">
        <f>YEAR(Tabla1[[#This Row],[Date]])</f>
        <v>2022</v>
      </c>
    </row>
    <row r="2782" spans="1:19" x14ac:dyDescent="0.2">
      <c r="A2782">
        <v>2781</v>
      </c>
      <c r="B2782" s="1">
        <v>44815</v>
      </c>
      <c r="C2782" t="s">
        <v>260</v>
      </c>
      <c r="D2782" t="s">
        <v>332</v>
      </c>
      <c r="E2782">
        <v>1</v>
      </c>
      <c r="F2782" t="s">
        <v>225</v>
      </c>
      <c r="G2782" t="s">
        <v>777</v>
      </c>
      <c r="H2782" t="s">
        <v>1427</v>
      </c>
      <c r="M2782" s="2">
        <v>1100</v>
      </c>
      <c r="N2782" s="2">
        <v>10000</v>
      </c>
      <c r="O2782" s="2">
        <f>IF(Tabla1[[#This Row],[Mov]]="VNT",Tabla1[[#This Row],[Sale]]-Tabla1[[#This Row],[Cost]],-Tabla1[[#This Row],[Cost]]*Tabla1[[#This Row],[Cant]])</f>
        <v>8900</v>
      </c>
      <c r="P2782" s="8">
        <f>IF(Tabla1[[#This Row],[Mov]]="VNT",-Tabla1[[#This Row],[Cant]],Tabla1[[#This Row],[Cant]])</f>
        <v>-1</v>
      </c>
      <c r="Q2782" s="8">
        <f>DAY(Tabla1[[#This Row],[Date]])</f>
        <v>11</v>
      </c>
      <c r="R2782" s="8">
        <f>MONTH(Tabla1[[#This Row],[Date]])</f>
        <v>9</v>
      </c>
      <c r="S2782" s="8">
        <f>YEAR(Tabla1[[#This Row],[Date]])</f>
        <v>2022</v>
      </c>
    </row>
    <row r="2783" spans="1:19" x14ac:dyDescent="0.2">
      <c r="A2783">
        <v>2782</v>
      </c>
      <c r="B2783" s="1">
        <v>44815</v>
      </c>
      <c r="C2783" t="s">
        <v>260</v>
      </c>
      <c r="D2783" t="s">
        <v>332</v>
      </c>
      <c r="E2783">
        <v>1</v>
      </c>
      <c r="F2783" t="s">
        <v>1166</v>
      </c>
      <c r="G2783" t="s">
        <v>263</v>
      </c>
      <c r="H2783" t="s">
        <v>1167</v>
      </c>
      <c r="M2783" s="2">
        <v>4000</v>
      </c>
      <c r="N2783" s="2">
        <v>10000</v>
      </c>
      <c r="O2783" s="2">
        <f>IF(Tabla1[[#This Row],[Mov]]="VNT",Tabla1[[#This Row],[Sale]]-Tabla1[[#This Row],[Cost]],-Tabla1[[#This Row],[Cost]]*Tabla1[[#This Row],[Cant]])</f>
        <v>6000</v>
      </c>
      <c r="P2783" s="8">
        <f>IF(Tabla1[[#This Row],[Mov]]="VNT",-Tabla1[[#This Row],[Cant]],Tabla1[[#This Row],[Cant]])</f>
        <v>-1</v>
      </c>
      <c r="Q2783" s="8">
        <f>DAY(Tabla1[[#This Row],[Date]])</f>
        <v>11</v>
      </c>
      <c r="R2783" s="8">
        <f>MONTH(Tabla1[[#This Row],[Date]])</f>
        <v>9</v>
      </c>
      <c r="S2783" s="8">
        <f>YEAR(Tabla1[[#This Row],[Date]])</f>
        <v>2022</v>
      </c>
    </row>
    <row r="2784" spans="1:19" x14ac:dyDescent="0.2">
      <c r="A2784">
        <v>2783</v>
      </c>
      <c r="B2784" s="1">
        <v>44815</v>
      </c>
      <c r="C2784" t="s">
        <v>260</v>
      </c>
      <c r="D2784" t="s">
        <v>332</v>
      </c>
      <c r="E2784">
        <v>1</v>
      </c>
      <c r="F2784" t="s">
        <v>891</v>
      </c>
      <c r="G2784" t="s">
        <v>272</v>
      </c>
      <c r="H2784" t="s">
        <v>309</v>
      </c>
      <c r="M2784" s="2">
        <v>4000</v>
      </c>
      <c r="N2784" s="2">
        <v>10000</v>
      </c>
      <c r="O2784" s="2">
        <f>IF(Tabla1[[#This Row],[Mov]]="VNT",Tabla1[[#This Row],[Sale]]-Tabla1[[#This Row],[Cost]],-Tabla1[[#This Row],[Cost]]*Tabla1[[#This Row],[Cant]])</f>
        <v>6000</v>
      </c>
      <c r="P2784" s="8">
        <f>IF(Tabla1[[#This Row],[Mov]]="VNT",-Tabla1[[#This Row],[Cant]],Tabla1[[#This Row],[Cant]])</f>
        <v>-1</v>
      </c>
      <c r="Q2784" s="8">
        <f>DAY(Tabla1[[#This Row],[Date]])</f>
        <v>11</v>
      </c>
      <c r="R2784" s="8">
        <f>MONTH(Tabla1[[#This Row],[Date]])</f>
        <v>9</v>
      </c>
      <c r="S2784" s="8">
        <f>YEAR(Tabla1[[#This Row],[Date]])</f>
        <v>2022</v>
      </c>
    </row>
    <row r="2785" spans="1:19" x14ac:dyDescent="0.2">
      <c r="A2785">
        <v>2784</v>
      </c>
      <c r="B2785" s="1">
        <v>44815</v>
      </c>
      <c r="C2785" t="s">
        <v>260</v>
      </c>
      <c r="D2785" t="s">
        <v>332</v>
      </c>
      <c r="E2785">
        <v>1</v>
      </c>
      <c r="F2785" t="s">
        <v>628</v>
      </c>
      <c r="G2785" t="s">
        <v>266</v>
      </c>
      <c r="H2785" t="s">
        <v>834</v>
      </c>
      <c r="M2785" s="2">
        <v>15500</v>
      </c>
      <c r="N2785" s="2">
        <v>24000</v>
      </c>
      <c r="O2785" s="2">
        <f>IF(Tabla1[[#This Row],[Mov]]="VNT",Tabla1[[#This Row],[Sale]]-Tabla1[[#This Row],[Cost]],-Tabla1[[#This Row],[Cost]]*Tabla1[[#This Row],[Cant]])</f>
        <v>8500</v>
      </c>
      <c r="P2785" s="8">
        <f>IF(Tabla1[[#This Row],[Mov]]="VNT",-Tabla1[[#This Row],[Cant]],Tabla1[[#This Row],[Cant]])</f>
        <v>-1</v>
      </c>
      <c r="Q2785" s="8">
        <f>DAY(Tabla1[[#This Row],[Date]])</f>
        <v>11</v>
      </c>
      <c r="R2785" s="8">
        <f>MONTH(Tabla1[[#This Row],[Date]])</f>
        <v>9</v>
      </c>
      <c r="S2785" s="8">
        <f>YEAR(Tabla1[[#This Row],[Date]])</f>
        <v>2022</v>
      </c>
    </row>
    <row r="2786" spans="1:19" x14ac:dyDescent="0.2">
      <c r="A2786">
        <v>2785</v>
      </c>
      <c r="B2786" s="1">
        <v>44815</v>
      </c>
      <c r="C2786" t="s">
        <v>260</v>
      </c>
      <c r="D2786" t="s">
        <v>332</v>
      </c>
      <c r="E2786">
        <v>1</v>
      </c>
      <c r="F2786" t="s">
        <v>891</v>
      </c>
      <c r="G2786" t="s">
        <v>272</v>
      </c>
      <c r="H2786" t="s">
        <v>355</v>
      </c>
      <c r="M2786" s="2">
        <v>3800</v>
      </c>
      <c r="N2786" s="2">
        <v>10000</v>
      </c>
      <c r="O2786" s="2">
        <f>IF(Tabla1[[#This Row],[Mov]]="VNT",Tabla1[[#This Row],[Sale]]-Tabla1[[#This Row],[Cost]],-Tabla1[[#This Row],[Cost]]*Tabla1[[#This Row],[Cant]])</f>
        <v>6200</v>
      </c>
      <c r="P2786" s="8">
        <f>IF(Tabla1[[#This Row],[Mov]]="VNT",-Tabla1[[#This Row],[Cant]],Tabla1[[#This Row],[Cant]])</f>
        <v>-1</v>
      </c>
      <c r="Q2786" s="8">
        <f>DAY(Tabla1[[#This Row],[Date]])</f>
        <v>11</v>
      </c>
      <c r="R2786" s="8">
        <f>MONTH(Tabla1[[#This Row],[Date]])</f>
        <v>9</v>
      </c>
      <c r="S2786" s="8">
        <f>YEAR(Tabla1[[#This Row],[Date]])</f>
        <v>2022</v>
      </c>
    </row>
    <row r="2787" spans="1:19" x14ac:dyDescent="0.2">
      <c r="A2787">
        <v>2786</v>
      </c>
      <c r="B2787" s="1">
        <v>44815</v>
      </c>
      <c r="C2787" t="s">
        <v>260</v>
      </c>
      <c r="D2787" t="s">
        <v>332</v>
      </c>
      <c r="E2787">
        <v>1</v>
      </c>
      <c r="F2787" t="s">
        <v>224</v>
      </c>
      <c r="G2787" t="s">
        <v>272</v>
      </c>
      <c r="H2787" t="s">
        <v>255</v>
      </c>
      <c r="M2787" s="2">
        <v>8500</v>
      </c>
      <c r="N2787" s="2">
        <v>20000</v>
      </c>
      <c r="O2787" s="2">
        <f>IF(Tabla1[[#This Row],[Mov]]="VNT",Tabla1[[#This Row],[Sale]]-Tabla1[[#This Row],[Cost]],-Tabla1[[#This Row],[Cost]]*Tabla1[[#This Row],[Cant]])</f>
        <v>11500</v>
      </c>
      <c r="P2787" s="8">
        <f>IF(Tabla1[[#This Row],[Mov]]="VNT",-Tabla1[[#This Row],[Cant]],Tabla1[[#This Row],[Cant]])</f>
        <v>-1</v>
      </c>
      <c r="Q2787" s="8">
        <f>DAY(Tabla1[[#This Row],[Date]])</f>
        <v>11</v>
      </c>
      <c r="R2787" s="8">
        <f>MONTH(Tabla1[[#This Row],[Date]])</f>
        <v>9</v>
      </c>
      <c r="S2787" s="8">
        <f>YEAR(Tabla1[[#This Row],[Date]])</f>
        <v>2022</v>
      </c>
    </row>
    <row r="2788" spans="1:19" x14ac:dyDescent="0.2">
      <c r="A2788">
        <v>2787</v>
      </c>
      <c r="B2788" s="1">
        <v>44816</v>
      </c>
      <c r="C2788" t="s">
        <v>260</v>
      </c>
      <c r="D2788" t="s">
        <v>332</v>
      </c>
      <c r="E2788">
        <v>1</v>
      </c>
      <c r="F2788" t="s">
        <v>225</v>
      </c>
      <c r="G2788" t="s">
        <v>604</v>
      </c>
      <c r="H2788" t="s">
        <v>1429</v>
      </c>
      <c r="M2788" s="2">
        <v>1100</v>
      </c>
      <c r="N2788" s="2">
        <v>8000</v>
      </c>
      <c r="O2788" s="2">
        <f>IF(Tabla1[[#This Row],[Mov]]="VNT",Tabla1[[#This Row],[Sale]]-Tabla1[[#This Row],[Cost]],-Tabla1[[#This Row],[Cost]]*Tabla1[[#This Row],[Cant]])</f>
        <v>6900</v>
      </c>
      <c r="P2788" s="8">
        <f>IF(Tabla1[[#This Row],[Mov]]="VNT",-Tabla1[[#This Row],[Cant]],Tabla1[[#This Row],[Cant]])</f>
        <v>-1</v>
      </c>
      <c r="Q2788" s="8">
        <f>DAY(Tabla1[[#This Row],[Date]])</f>
        <v>12</v>
      </c>
      <c r="R2788" s="8">
        <f>MONTH(Tabla1[[#This Row],[Date]])</f>
        <v>9</v>
      </c>
      <c r="S2788" s="8">
        <f>YEAR(Tabla1[[#This Row],[Date]])</f>
        <v>2022</v>
      </c>
    </row>
    <row r="2789" spans="1:19" x14ac:dyDescent="0.2">
      <c r="A2789">
        <v>2788</v>
      </c>
      <c r="B2789" s="1">
        <v>44816</v>
      </c>
      <c r="C2789" t="s">
        <v>260</v>
      </c>
      <c r="D2789" t="s">
        <v>332</v>
      </c>
      <c r="E2789">
        <v>1</v>
      </c>
      <c r="F2789" t="s">
        <v>225</v>
      </c>
      <c r="G2789" t="s">
        <v>284</v>
      </c>
      <c r="H2789" t="s">
        <v>862</v>
      </c>
      <c r="M2789" s="2">
        <v>1100</v>
      </c>
      <c r="N2789" s="2">
        <v>10000</v>
      </c>
      <c r="O2789" s="2">
        <f>IF(Tabla1[[#This Row],[Mov]]="VNT",Tabla1[[#This Row],[Sale]]-Tabla1[[#This Row],[Cost]],-Tabla1[[#This Row],[Cost]]*Tabla1[[#This Row],[Cant]])</f>
        <v>8900</v>
      </c>
      <c r="P2789" s="8">
        <f>IF(Tabla1[[#This Row],[Mov]]="VNT",-Tabla1[[#This Row],[Cant]],Tabla1[[#This Row],[Cant]])</f>
        <v>-1</v>
      </c>
      <c r="Q2789" s="8">
        <f>DAY(Tabla1[[#This Row],[Date]])</f>
        <v>12</v>
      </c>
      <c r="R2789" s="8">
        <f>MONTH(Tabla1[[#This Row],[Date]])</f>
        <v>9</v>
      </c>
      <c r="S2789" s="8">
        <f>YEAR(Tabla1[[#This Row],[Date]])</f>
        <v>2022</v>
      </c>
    </row>
    <row r="2790" spans="1:19" x14ac:dyDescent="0.2">
      <c r="A2790">
        <v>2789</v>
      </c>
      <c r="B2790" s="1">
        <v>44816</v>
      </c>
      <c r="C2790" t="s">
        <v>260</v>
      </c>
      <c r="D2790" t="s">
        <v>332</v>
      </c>
      <c r="E2790">
        <v>1</v>
      </c>
      <c r="F2790" t="s">
        <v>26</v>
      </c>
      <c r="G2790" t="s">
        <v>263</v>
      </c>
      <c r="H2790" t="s">
        <v>1247</v>
      </c>
      <c r="I2790" t="s">
        <v>20</v>
      </c>
      <c r="M2790" s="2">
        <v>10000</v>
      </c>
      <c r="N2790" s="2">
        <v>24000</v>
      </c>
      <c r="O2790" s="2">
        <f>IF(Tabla1[[#This Row],[Mov]]="VNT",Tabla1[[#This Row],[Sale]]-Tabla1[[#This Row],[Cost]],-Tabla1[[#This Row],[Cost]]*Tabla1[[#This Row],[Cant]])</f>
        <v>14000</v>
      </c>
      <c r="P2790" s="8">
        <f>IF(Tabla1[[#This Row],[Mov]]="VNT",-Tabla1[[#This Row],[Cant]],Tabla1[[#This Row],[Cant]])</f>
        <v>-1</v>
      </c>
      <c r="Q2790" s="8">
        <f>DAY(Tabla1[[#This Row],[Date]])</f>
        <v>12</v>
      </c>
      <c r="R2790" s="8">
        <f>MONTH(Tabla1[[#This Row],[Date]])</f>
        <v>9</v>
      </c>
      <c r="S2790" s="8">
        <f>YEAR(Tabla1[[#This Row],[Date]])</f>
        <v>2022</v>
      </c>
    </row>
    <row r="2791" spans="1:19" x14ac:dyDescent="0.2">
      <c r="A2791">
        <v>2790</v>
      </c>
      <c r="B2791" s="1">
        <v>44816</v>
      </c>
      <c r="C2791" t="s">
        <v>260</v>
      </c>
      <c r="D2791" t="s">
        <v>332</v>
      </c>
      <c r="E2791">
        <v>1</v>
      </c>
      <c r="F2791" t="s">
        <v>116</v>
      </c>
      <c r="G2791" t="s">
        <v>347</v>
      </c>
      <c r="H2791" t="s">
        <v>518</v>
      </c>
      <c r="M2791" s="2">
        <v>2805</v>
      </c>
      <c r="N2791" s="2">
        <v>3000</v>
      </c>
      <c r="O2791" s="2">
        <f>IF(Tabla1[[#This Row],[Mov]]="VNT",Tabla1[[#This Row],[Sale]]-Tabla1[[#This Row],[Cost]],-Tabla1[[#This Row],[Cost]]*Tabla1[[#This Row],[Cant]])</f>
        <v>195</v>
      </c>
      <c r="P2791" s="8">
        <f>IF(Tabla1[[#This Row],[Mov]]="VNT",-Tabla1[[#This Row],[Cant]],Tabla1[[#This Row],[Cant]])</f>
        <v>-1</v>
      </c>
      <c r="Q2791" s="8">
        <f>DAY(Tabla1[[#This Row],[Date]])</f>
        <v>12</v>
      </c>
      <c r="R2791" s="8">
        <f>MONTH(Tabla1[[#This Row],[Date]])</f>
        <v>9</v>
      </c>
      <c r="S2791" s="8">
        <f>YEAR(Tabla1[[#This Row],[Date]])</f>
        <v>2022</v>
      </c>
    </row>
    <row r="2792" spans="1:19" x14ac:dyDescent="0.2">
      <c r="A2792">
        <v>2791</v>
      </c>
      <c r="B2792" s="1">
        <v>44816</v>
      </c>
      <c r="C2792" t="s">
        <v>260</v>
      </c>
      <c r="D2792" t="s">
        <v>332</v>
      </c>
      <c r="E2792">
        <v>1</v>
      </c>
      <c r="F2792" t="s">
        <v>116</v>
      </c>
      <c r="G2792" t="s">
        <v>382</v>
      </c>
      <c r="H2792" t="s">
        <v>514</v>
      </c>
      <c r="M2792" s="2">
        <v>2805</v>
      </c>
      <c r="N2792" s="2">
        <v>3000</v>
      </c>
      <c r="O2792" s="2">
        <f>IF(Tabla1[[#This Row],[Mov]]="VNT",Tabla1[[#This Row],[Sale]]-Tabla1[[#This Row],[Cost]],-Tabla1[[#This Row],[Cost]]*Tabla1[[#This Row],[Cant]])</f>
        <v>195</v>
      </c>
      <c r="P2792" s="8">
        <f>IF(Tabla1[[#This Row],[Mov]]="VNT",-Tabla1[[#This Row],[Cant]],Tabla1[[#This Row],[Cant]])</f>
        <v>-1</v>
      </c>
      <c r="Q2792" s="8">
        <f>DAY(Tabla1[[#This Row],[Date]])</f>
        <v>12</v>
      </c>
      <c r="R2792" s="8">
        <f>MONTH(Tabla1[[#This Row],[Date]])</f>
        <v>9</v>
      </c>
      <c r="S2792" s="8">
        <f>YEAR(Tabla1[[#This Row],[Date]])</f>
        <v>2022</v>
      </c>
    </row>
    <row r="2793" spans="1:19" x14ac:dyDescent="0.2">
      <c r="A2793">
        <v>2792</v>
      </c>
      <c r="B2793" s="1">
        <v>44816</v>
      </c>
      <c r="C2793" t="s">
        <v>260</v>
      </c>
      <c r="D2793" t="s">
        <v>332</v>
      </c>
      <c r="E2793">
        <v>1</v>
      </c>
      <c r="F2793" t="s">
        <v>455</v>
      </c>
      <c r="G2793" t="s">
        <v>347</v>
      </c>
      <c r="H2793" t="s">
        <v>456</v>
      </c>
      <c r="L2793" t="s">
        <v>1428</v>
      </c>
      <c r="M2793" s="2">
        <v>1000</v>
      </c>
      <c r="N2793" s="2">
        <v>4000</v>
      </c>
      <c r="O2793" s="2">
        <f>IF(Tabla1[[#This Row],[Mov]]="VNT",Tabla1[[#This Row],[Sale]]-Tabla1[[#This Row],[Cost]],-Tabla1[[#This Row],[Cost]]*Tabla1[[#This Row],[Cant]])</f>
        <v>3000</v>
      </c>
      <c r="P2793" s="8">
        <f>IF(Tabla1[[#This Row],[Mov]]="VNT",-Tabla1[[#This Row],[Cant]],Tabla1[[#This Row],[Cant]])</f>
        <v>-1</v>
      </c>
      <c r="Q2793" s="8">
        <f>DAY(Tabla1[[#This Row],[Date]])</f>
        <v>12</v>
      </c>
      <c r="R2793" s="8">
        <f>MONTH(Tabla1[[#This Row],[Date]])</f>
        <v>9</v>
      </c>
      <c r="S2793" s="8">
        <f>YEAR(Tabla1[[#This Row],[Date]])</f>
        <v>2022</v>
      </c>
    </row>
    <row r="2794" spans="1:19" x14ac:dyDescent="0.2">
      <c r="A2794">
        <v>2793</v>
      </c>
      <c r="B2794" s="1">
        <v>44816</v>
      </c>
      <c r="C2794" t="s">
        <v>260</v>
      </c>
      <c r="D2794" t="s">
        <v>332</v>
      </c>
      <c r="E2794">
        <v>1</v>
      </c>
      <c r="F2794" t="s">
        <v>532</v>
      </c>
      <c r="G2794" t="s">
        <v>263</v>
      </c>
      <c r="H2794" t="s">
        <v>1037</v>
      </c>
      <c r="M2794" s="2">
        <v>48000</v>
      </c>
      <c r="N2794" s="2">
        <v>72000</v>
      </c>
      <c r="O2794" s="2">
        <f>IF(Tabla1[[#This Row],[Mov]]="VNT",Tabla1[[#This Row],[Sale]]-Tabla1[[#This Row],[Cost]],-Tabla1[[#This Row],[Cost]]*Tabla1[[#This Row],[Cant]])</f>
        <v>24000</v>
      </c>
      <c r="P2794" s="8">
        <f>IF(Tabla1[[#This Row],[Mov]]="VNT",-Tabla1[[#This Row],[Cant]],Tabla1[[#This Row],[Cant]])</f>
        <v>-1</v>
      </c>
      <c r="Q2794" s="8">
        <f>DAY(Tabla1[[#This Row],[Date]])</f>
        <v>12</v>
      </c>
      <c r="R2794" s="8">
        <f>MONTH(Tabla1[[#This Row],[Date]])</f>
        <v>9</v>
      </c>
      <c r="S2794" s="8">
        <f>YEAR(Tabla1[[#This Row],[Date]])</f>
        <v>2022</v>
      </c>
    </row>
    <row r="2795" spans="1:19" x14ac:dyDescent="0.2">
      <c r="A2795">
        <v>2794</v>
      </c>
      <c r="B2795" s="1">
        <v>44816</v>
      </c>
      <c r="C2795" t="s">
        <v>260</v>
      </c>
      <c r="D2795" t="s">
        <v>332</v>
      </c>
      <c r="E2795">
        <v>1</v>
      </c>
      <c r="F2795" t="s">
        <v>455</v>
      </c>
      <c r="G2795" t="s">
        <v>382</v>
      </c>
      <c r="H2795" t="s">
        <v>509</v>
      </c>
      <c r="M2795" s="2">
        <v>1000</v>
      </c>
      <c r="N2795" s="2">
        <v>3000</v>
      </c>
      <c r="O2795" s="2">
        <f>IF(Tabla1[[#This Row],[Mov]]="VNT",Tabla1[[#This Row],[Sale]]-Tabla1[[#This Row],[Cost]],-Tabla1[[#This Row],[Cost]]*Tabla1[[#This Row],[Cant]])</f>
        <v>2000</v>
      </c>
      <c r="P2795" s="8">
        <f>IF(Tabla1[[#This Row],[Mov]]="VNT",-Tabla1[[#This Row],[Cant]],Tabla1[[#This Row],[Cant]])</f>
        <v>-1</v>
      </c>
      <c r="Q2795" s="8">
        <f>DAY(Tabla1[[#This Row],[Date]])</f>
        <v>12</v>
      </c>
      <c r="R2795" s="8">
        <f>MONTH(Tabla1[[#This Row],[Date]])</f>
        <v>9</v>
      </c>
      <c r="S2795" s="8">
        <f>YEAR(Tabla1[[#This Row],[Date]])</f>
        <v>2022</v>
      </c>
    </row>
    <row r="2796" spans="1:19" x14ac:dyDescent="0.2">
      <c r="A2796">
        <v>2795</v>
      </c>
      <c r="B2796" s="1">
        <v>44816</v>
      </c>
      <c r="C2796" t="s">
        <v>260</v>
      </c>
      <c r="D2796" t="s">
        <v>332</v>
      </c>
      <c r="E2796">
        <v>1</v>
      </c>
      <c r="F2796" t="s">
        <v>455</v>
      </c>
      <c r="G2796" t="s">
        <v>347</v>
      </c>
      <c r="H2796" t="s">
        <v>456</v>
      </c>
      <c r="L2796" t="s">
        <v>1428</v>
      </c>
      <c r="M2796" s="2">
        <v>1000</v>
      </c>
      <c r="N2796" s="2">
        <v>4000</v>
      </c>
      <c r="O2796" s="2">
        <f>IF(Tabla1[[#This Row],[Mov]]="VNT",Tabla1[[#This Row],[Sale]]-Tabla1[[#This Row],[Cost]],-Tabla1[[#This Row],[Cost]]*Tabla1[[#This Row],[Cant]])</f>
        <v>3000</v>
      </c>
      <c r="P2796" s="8">
        <f>IF(Tabla1[[#This Row],[Mov]]="VNT",-Tabla1[[#This Row],[Cant]],Tabla1[[#This Row],[Cant]])</f>
        <v>-1</v>
      </c>
      <c r="Q2796" s="8">
        <f>DAY(Tabla1[[#This Row],[Date]])</f>
        <v>12</v>
      </c>
      <c r="R2796" s="8">
        <f>MONTH(Tabla1[[#This Row],[Date]])</f>
        <v>9</v>
      </c>
      <c r="S2796" s="8">
        <f>YEAR(Tabla1[[#This Row],[Date]])</f>
        <v>2022</v>
      </c>
    </row>
    <row r="2797" spans="1:19" x14ac:dyDescent="0.2">
      <c r="A2797">
        <v>2796</v>
      </c>
      <c r="B2797" s="1">
        <v>44816</v>
      </c>
      <c r="C2797" t="s">
        <v>260</v>
      </c>
      <c r="D2797" t="s">
        <v>332</v>
      </c>
      <c r="E2797">
        <v>1</v>
      </c>
      <c r="F2797" t="s">
        <v>116</v>
      </c>
      <c r="G2797" t="s">
        <v>349</v>
      </c>
      <c r="H2797" t="s">
        <v>515</v>
      </c>
      <c r="M2797" s="2">
        <v>2805</v>
      </c>
      <c r="N2797" s="2">
        <v>3000</v>
      </c>
      <c r="O2797" s="2">
        <f>IF(Tabla1[[#This Row],[Mov]]="VNT",Tabla1[[#This Row],[Sale]]-Tabla1[[#This Row],[Cost]],-Tabla1[[#This Row],[Cost]]*Tabla1[[#This Row],[Cant]])</f>
        <v>195</v>
      </c>
      <c r="P2797" s="8">
        <f>IF(Tabla1[[#This Row],[Mov]]="VNT",-Tabla1[[#This Row],[Cant]],Tabla1[[#This Row],[Cant]])</f>
        <v>-1</v>
      </c>
      <c r="Q2797" s="8">
        <f>DAY(Tabla1[[#This Row],[Date]])</f>
        <v>12</v>
      </c>
      <c r="R2797" s="8">
        <f>MONTH(Tabla1[[#This Row],[Date]])</f>
        <v>9</v>
      </c>
      <c r="S2797" s="8">
        <f>YEAR(Tabla1[[#This Row],[Date]])</f>
        <v>2022</v>
      </c>
    </row>
    <row r="2798" spans="1:19" x14ac:dyDescent="0.2">
      <c r="A2798">
        <v>2797</v>
      </c>
      <c r="B2798" s="1">
        <v>44816</v>
      </c>
      <c r="C2798" t="s">
        <v>260</v>
      </c>
      <c r="D2798" t="s">
        <v>332</v>
      </c>
      <c r="E2798">
        <v>1</v>
      </c>
      <c r="F2798" t="s">
        <v>458</v>
      </c>
      <c r="G2798" t="s">
        <v>266</v>
      </c>
      <c r="H2798" t="s">
        <v>1430</v>
      </c>
      <c r="M2798" s="2">
        <v>0</v>
      </c>
      <c r="N2798" s="2">
        <v>2000</v>
      </c>
      <c r="O2798" s="2">
        <f>IF(Tabla1[[#This Row],[Mov]]="VNT",Tabla1[[#This Row],[Sale]]-Tabla1[[#This Row],[Cost]],-Tabla1[[#This Row],[Cost]]*Tabla1[[#This Row],[Cant]])</f>
        <v>2000</v>
      </c>
      <c r="P2798" s="8">
        <f>IF(Tabla1[[#This Row],[Mov]]="VNT",-Tabla1[[#This Row],[Cant]],Tabla1[[#This Row],[Cant]])</f>
        <v>-1</v>
      </c>
      <c r="Q2798" s="8">
        <f>DAY(Tabla1[[#This Row],[Date]])</f>
        <v>12</v>
      </c>
      <c r="R2798" s="8">
        <f>MONTH(Tabla1[[#This Row],[Date]])</f>
        <v>9</v>
      </c>
      <c r="S2798" s="8">
        <f>YEAR(Tabla1[[#This Row],[Date]])</f>
        <v>2022</v>
      </c>
    </row>
    <row r="2799" spans="1:19" x14ac:dyDescent="0.2">
      <c r="A2799">
        <v>2798</v>
      </c>
      <c r="B2799" s="1">
        <v>44817</v>
      </c>
      <c r="C2799" t="s">
        <v>260</v>
      </c>
      <c r="D2799" t="s">
        <v>122</v>
      </c>
      <c r="E2799">
        <v>1</v>
      </c>
      <c r="F2799" t="s">
        <v>116</v>
      </c>
      <c r="G2799" t="s">
        <v>349</v>
      </c>
      <c r="H2799" t="s">
        <v>515</v>
      </c>
      <c r="L2799" t="s">
        <v>992</v>
      </c>
      <c r="M2799" s="2">
        <v>0</v>
      </c>
      <c r="N2799" s="2">
        <v>5000</v>
      </c>
      <c r="O2799" s="2">
        <f>IF(Tabla1[[#This Row],[Mov]]="VNT",Tabla1[[#This Row],[Sale]]-Tabla1[[#This Row],[Cost]],-Tabla1[[#This Row],[Cost]]*Tabla1[[#This Row],[Cant]])</f>
        <v>5000</v>
      </c>
      <c r="P2799" s="8">
        <f>IF(Tabla1[[#This Row],[Mov]]="VNT",-Tabla1[[#This Row],[Cant]],Tabla1[[#This Row],[Cant]])</f>
        <v>-1</v>
      </c>
      <c r="Q2799" s="8">
        <f>DAY(Tabla1[[#This Row],[Date]])</f>
        <v>13</v>
      </c>
      <c r="R2799" s="8">
        <f>MONTH(Tabla1[[#This Row],[Date]])</f>
        <v>9</v>
      </c>
      <c r="S2799" s="8">
        <f>YEAR(Tabla1[[#This Row],[Date]])</f>
        <v>2022</v>
      </c>
    </row>
    <row r="2800" spans="1:19" x14ac:dyDescent="0.2">
      <c r="A2800">
        <v>2799</v>
      </c>
      <c r="B2800" s="1">
        <v>44817</v>
      </c>
      <c r="C2800" t="s">
        <v>260</v>
      </c>
      <c r="D2800" t="s">
        <v>332</v>
      </c>
      <c r="E2800">
        <v>1</v>
      </c>
      <c r="F2800" t="s">
        <v>21</v>
      </c>
      <c r="G2800" t="s">
        <v>197</v>
      </c>
      <c r="H2800" t="s">
        <v>231</v>
      </c>
      <c r="M2800" s="2">
        <v>2800</v>
      </c>
      <c r="N2800" s="2">
        <v>10000</v>
      </c>
      <c r="O2800" s="2">
        <f>IF(Tabla1[[#This Row],[Mov]]="VNT",Tabla1[[#This Row],[Sale]]-Tabla1[[#This Row],[Cost]],-Tabla1[[#This Row],[Cost]]*Tabla1[[#This Row],[Cant]])</f>
        <v>7200</v>
      </c>
      <c r="P2800" s="8">
        <f>IF(Tabla1[[#This Row],[Mov]]="VNT",-Tabla1[[#This Row],[Cant]],Tabla1[[#This Row],[Cant]])</f>
        <v>-1</v>
      </c>
      <c r="Q2800" s="8">
        <f>DAY(Tabla1[[#This Row],[Date]])</f>
        <v>13</v>
      </c>
      <c r="R2800" s="8">
        <f>MONTH(Tabla1[[#This Row],[Date]])</f>
        <v>9</v>
      </c>
      <c r="S2800" s="8">
        <f>YEAR(Tabla1[[#This Row],[Date]])</f>
        <v>2022</v>
      </c>
    </row>
    <row r="2801" spans="1:19" x14ac:dyDescent="0.2">
      <c r="A2801">
        <v>2800</v>
      </c>
      <c r="B2801" s="1">
        <v>44817</v>
      </c>
      <c r="C2801" t="s">
        <v>260</v>
      </c>
      <c r="D2801" t="s">
        <v>332</v>
      </c>
      <c r="E2801">
        <v>1</v>
      </c>
      <c r="F2801" t="s">
        <v>116</v>
      </c>
      <c r="G2801" t="s">
        <v>382</v>
      </c>
      <c r="H2801" t="s">
        <v>514</v>
      </c>
      <c r="M2801" s="2">
        <v>9350</v>
      </c>
      <c r="N2801" s="2">
        <v>10000</v>
      </c>
      <c r="O2801" s="2">
        <f>IF(Tabla1[[#This Row],[Mov]]="VNT",Tabla1[[#This Row],[Sale]]-Tabla1[[#This Row],[Cost]],-Tabla1[[#This Row],[Cost]]*Tabla1[[#This Row],[Cant]])</f>
        <v>650</v>
      </c>
      <c r="P2801" s="8">
        <f>IF(Tabla1[[#This Row],[Mov]]="VNT",-Tabla1[[#This Row],[Cant]],Tabla1[[#This Row],[Cant]])</f>
        <v>-1</v>
      </c>
      <c r="Q2801" s="8">
        <f>DAY(Tabla1[[#This Row],[Date]])</f>
        <v>13</v>
      </c>
      <c r="R2801" s="8">
        <f>MONTH(Tabla1[[#This Row],[Date]])</f>
        <v>9</v>
      </c>
      <c r="S2801" s="8">
        <f>YEAR(Tabla1[[#This Row],[Date]])</f>
        <v>2022</v>
      </c>
    </row>
    <row r="2802" spans="1:19" x14ac:dyDescent="0.2">
      <c r="A2802">
        <v>2801</v>
      </c>
      <c r="B2802" s="1">
        <v>44817</v>
      </c>
      <c r="C2802" t="s">
        <v>260</v>
      </c>
      <c r="D2802" t="s">
        <v>332</v>
      </c>
      <c r="E2802">
        <v>1</v>
      </c>
      <c r="F2802" t="s">
        <v>26</v>
      </c>
      <c r="G2802" t="s">
        <v>262</v>
      </c>
      <c r="H2802" t="s">
        <v>16</v>
      </c>
      <c r="M2802" s="2">
        <v>7500</v>
      </c>
      <c r="N2802" s="2">
        <v>18000</v>
      </c>
      <c r="O2802" s="2">
        <f>IF(Tabla1[[#This Row],[Mov]]="VNT",Tabla1[[#This Row],[Sale]]-Tabla1[[#This Row],[Cost]],-Tabla1[[#This Row],[Cost]]*Tabla1[[#This Row],[Cant]])</f>
        <v>10500</v>
      </c>
      <c r="P2802" s="8">
        <f>IF(Tabla1[[#This Row],[Mov]]="VNT",-Tabla1[[#This Row],[Cant]],Tabla1[[#This Row],[Cant]])</f>
        <v>-1</v>
      </c>
      <c r="Q2802" s="8">
        <f>DAY(Tabla1[[#This Row],[Date]])</f>
        <v>13</v>
      </c>
      <c r="R2802" s="8">
        <f>MONTH(Tabla1[[#This Row],[Date]])</f>
        <v>9</v>
      </c>
      <c r="S2802" s="8">
        <f>YEAR(Tabla1[[#This Row],[Date]])</f>
        <v>2022</v>
      </c>
    </row>
    <row r="2803" spans="1:19" x14ac:dyDescent="0.2">
      <c r="A2803">
        <v>2802</v>
      </c>
      <c r="B2803" s="1">
        <v>44817</v>
      </c>
      <c r="C2803" t="s">
        <v>260</v>
      </c>
      <c r="D2803" t="s">
        <v>332</v>
      </c>
      <c r="E2803">
        <v>1</v>
      </c>
      <c r="F2803" t="s">
        <v>532</v>
      </c>
      <c r="G2803" t="s">
        <v>263</v>
      </c>
      <c r="H2803" t="s">
        <v>557</v>
      </c>
      <c r="M2803" s="2">
        <v>40000</v>
      </c>
      <c r="N2803" s="2">
        <v>65000</v>
      </c>
      <c r="O2803" s="2">
        <f>IF(Tabla1[[#This Row],[Mov]]="VNT",Tabla1[[#This Row],[Sale]]-Tabla1[[#This Row],[Cost]],-Tabla1[[#This Row],[Cost]]*Tabla1[[#This Row],[Cant]])</f>
        <v>25000</v>
      </c>
      <c r="P2803" s="8">
        <f>IF(Tabla1[[#This Row],[Mov]]="VNT",-Tabla1[[#This Row],[Cant]],Tabla1[[#This Row],[Cant]])</f>
        <v>-1</v>
      </c>
      <c r="Q2803" s="8">
        <f>DAY(Tabla1[[#This Row],[Date]])</f>
        <v>13</v>
      </c>
      <c r="R2803" s="8">
        <f>MONTH(Tabla1[[#This Row],[Date]])</f>
        <v>9</v>
      </c>
      <c r="S2803" s="8">
        <f>YEAR(Tabla1[[#This Row],[Date]])</f>
        <v>2022</v>
      </c>
    </row>
    <row r="2804" spans="1:19" x14ac:dyDescent="0.2">
      <c r="A2804">
        <v>2803</v>
      </c>
      <c r="B2804" s="1">
        <v>44817</v>
      </c>
      <c r="C2804" t="s">
        <v>260</v>
      </c>
      <c r="D2804" t="s">
        <v>332</v>
      </c>
      <c r="E2804">
        <v>1</v>
      </c>
      <c r="F2804" t="s">
        <v>532</v>
      </c>
      <c r="G2804" t="s">
        <v>273</v>
      </c>
      <c r="H2804" t="s">
        <v>552</v>
      </c>
      <c r="M2804" s="2">
        <v>19000</v>
      </c>
      <c r="N2804" s="2">
        <v>30000</v>
      </c>
      <c r="O2804" s="2">
        <f>IF(Tabla1[[#This Row],[Mov]]="VNT",Tabla1[[#This Row],[Sale]]-Tabla1[[#This Row],[Cost]],-Tabla1[[#This Row],[Cost]]*Tabla1[[#This Row],[Cant]])</f>
        <v>11000</v>
      </c>
      <c r="P2804" s="8">
        <f>IF(Tabla1[[#This Row],[Mov]]="VNT",-Tabla1[[#This Row],[Cant]],Tabla1[[#This Row],[Cant]])</f>
        <v>-1</v>
      </c>
      <c r="Q2804" s="8">
        <f>DAY(Tabla1[[#This Row],[Date]])</f>
        <v>13</v>
      </c>
      <c r="R2804" s="8">
        <f>MONTH(Tabla1[[#This Row],[Date]])</f>
        <v>9</v>
      </c>
      <c r="S2804" s="8">
        <f>YEAR(Tabla1[[#This Row],[Date]])</f>
        <v>2022</v>
      </c>
    </row>
    <row r="2805" spans="1:19" x14ac:dyDescent="0.2">
      <c r="A2805">
        <v>2804</v>
      </c>
      <c r="B2805" s="1">
        <v>44817</v>
      </c>
      <c r="C2805" t="s">
        <v>260</v>
      </c>
      <c r="D2805" t="s">
        <v>332</v>
      </c>
      <c r="E2805">
        <v>1</v>
      </c>
      <c r="F2805" t="s">
        <v>532</v>
      </c>
      <c r="G2805" t="s">
        <v>273</v>
      </c>
      <c r="H2805" t="s">
        <v>552</v>
      </c>
      <c r="M2805" s="2">
        <v>19000</v>
      </c>
      <c r="N2805" s="2">
        <v>30000</v>
      </c>
      <c r="O2805" s="2">
        <f>IF(Tabla1[[#This Row],[Mov]]="VNT",Tabla1[[#This Row],[Sale]]-Tabla1[[#This Row],[Cost]],-Tabla1[[#This Row],[Cost]]*Tabla1[[#This Row],[Cant]])</f>
        <v>11000</v>
      </c>
      <c r="P2805" s="8">
        <f>IF(Tabla1[[#This Row],[Mov]]="VNT",-Tabla1[[#This Row],[Cant]],Tabla1[[#This Row],[Cant]])</f>
        <v>-1</v>
      </c>
      <c r="Q2805" s="8">
        <f>DAY(Tabla1[[#This Row],[Date]])</f>
        <v>13</v>
      </c>
      <c r="R2805" s="8">
        <f>MONTH(Tabla1[[#This Row],[Date]])</f>
        <v>9</v>
      </c>
      <c r="S2805" s="8">
        <f>YEAR(Tabla1[[#This Row],[Date]])</f>
        <v>2022</v>
      </c>
    </row>
    <row r="2806" spans="1:19" x14ac:dyDescent="0.2">
      <c r="A2806">
        <v>2805</v>
      </c>
      <c r="B2806" s="1">
        <v>44817</v>
      </c>
      <c r="C2806" t="s">
        <v>260</v>
      </c>
      <c r="D2806" t="s">
        <v>332</v>
      </c>
      <c r="E2806">
        <v>1</v>
      </c>
      <c r="F2806" t="s">
        <v>15</v>
      </c>
      <c r="G2806" t="s">
        <v>1291</v>
      </c>
      <c r="H2806" t="s">
        <v>16</v>
      </c>
      <c r="M2806" s="2">
        <v>4000</v>
      </c>
      <c r="N2806" s="2">
        <v>12000</v>
      </c>
      <c r="O2806" s="2">
        <f>IF(Tabla1[[#This Row],[Mov]]="VNT",Tabla1[[#This Row],[Sale]]-Tabla1[[#This Row],[Cost]],-Tabla1[[#This Row],[Cost]]*Tabla1[[#This Row],[Cant]])</f>
        <v>8000</v>
      </c>
      <c r="P2806" s="8">
        <f>IF(Tabla1[[#This Row],[Mov]]="VNT",-Tabla1[[#This Row],[Cant]],Tabla1[[#This Row],[Cant]])</f>
        <v>-1</v>
      </c>
      <c r="Q2806" s="8">
        <f>DAY(Tabla1[[#This Row],[Date]])</f>
        <v>13</v>
      </c>
      <c r="R2806" s="8">
        <f>MONTH(Tabla1[[#This Row],[Date]])</f>
        <v>9</v>
      </c>
      <c r="S2806" s="8">
        <f>YEAR(Tabla1[[#This Row],[Date]])</f>
        <v>2022</v>
      </c>
    </row>
    <row r="2807" spans="1:19" x14ac:dyDescent="0.2">
      <c r="A2807">
        <v>2806</v>
      </c>
      <c r="B2807" s="1">
        <v>44817</v>
      </c>
      <c r="C2807" t="s">
        <v>260</v>
      </c>
      <c r="D2807" t="s">
        <v>332</v>
      </c>
      <c r="E2807">
        <v>1</v>
      </c>
      <c r="F2807" t="s">
        <v>458</v>
      </c>
      <c r="G2807" t="s">
        <v>1431</v>
      </c>
      <c r="H2807" t="s">
        <v>1432</v>
      </c>
      <c r="M2807" s="2">
        <v>0</v>
      </c>
      <c r="N2807" s="2">
        <v>10000</v>
      </c>
      <c r="O2807" s="2">
        <f>IF(Tabla1[[#This Row],[Mov]]="VNT",Tabla1[[#This Row],[Sale]]-Tabla1[[#This Row],[Cost]],-Tabla1[[#This Row],[Cost]]*Tabla1[[#This Row],[Cant]])</f>
        <v>10000</v>
      </c>
      <c r="P2807" s="8">
        <f>IF(Tabla1[[#This Row],[Mov]]="VNT",-Tabla1[[#This Row],[Cant]],Tabla1[[#This Row],[Cant]])</f>
        <v>-1</v>
      </c>
      <c r="Q2807" s="8">
        <f>DAY(Tabla1[[#This Row],[Date]])</f>
        <v>13</v>
      </c>
      <c r="R2807" s="8">
        <f>MONTH(Tabla1[[#This Row],[Date]])</f>
        <v>9</v>
      </c>
      <c r="S2807" s="8">
        <f>YEAR(Tabla1[[#This Row],[Date]])</f>
        <v>2022</v>
      </c>
    </row>
    <row r="2808" spans="1:19" x14ac:dyDescent="0.2">
      <c r="A2808">
        <v>2807</v>
      </c>
      <c r="B2808" s="1">
        <v>44817</v>
      </c>
      <c r="C2808" t="s">
        <v>260</v>
      </c>
      <c r="D2808" t="s">
        <v>332</v>
      </c>
      <c r="E2808">
        <v>1</v>
      </c>
      <c r="F2808" t="s">
        <v>455</v>
      </c>
      <c r="G2808" t="s">
        <v>349</v>
      </c>
      <c r="H2808" t="s">
        <v>457</v>
      </c>
      <c r="M2808" s="2">
        <v>1000</v>
      </c>
      <c r="N2808" s="2">
        <v>3000</v>
      </c>
      <c r="O2808" s="2">
        <f>IF(Tabla1[[#This Row],[Mov]]="VNT",Tabla1[[#This Row],[Sale]]-Tabla1[[#This Row],[Cost]],-Tabla1[[#This Row],[Cost]]*Tabla1[[#This Row],[Cant]])</f>
        <v>2000</v>
      </c>
      <c r="P2808" s="8">
        <f>IF(Tabla1[[#This Row],[Mov]]="VNT",-Tabla1[[#This Row],[Cant]],Tabla1[[#This Row],[Cant]])</f>
        <v>-1</v>
      </c>
      <c r="Q2808" s="8">
        <f>DAY(Tabla1[[#This Row],[Date]])</f>
        <v>13</v>
      </c>
      <c r="R2808" s="8">
        <f>MONTH(Tabla1[[#This Row],[Date]])</f>
        <v>9</v>
      </c>
      <c r="S2808" s="8">
        <f>YEAR(Tabla1[[#This Row],[Date]])</f>
        <v>2022</v>
      </c>
    </row>
    <row r="2809" spans="1:19" x14ac:dyDescent="0.2">
      <c r="A2809">
        <v>2808</v>
      </c>
      <c r="B2809" s="1">
        <v>44817</v>
      </c>
      <c r="C2809" t="s">
        <v>260</v>
      </c>
      <c r="D2809" t="s">
        <v>332</v>
      </c>
      <c r="E2809">
        <v>1</v>
      </c>
      <c r="F2809" t="s">
        <v>116</v>
      </c>
      <c r="G2809" t="s">
        <v>347</v>
      </c>
      <c r="H2809" t="s">
        <v>518</v>
      </c>
      <c r="M2809" s="2">
        <v>2805</v>
      </c>
      <c r="N2809" s="2">
        <v>3000</v>
      </c>
      <c r="O2809" s="2">
        <f>IF(Tabla1[[#This Row],[Mov]]="VNT",Tabla1[[#This Row],[Sale]]-Tabla1[[#This Row],[Cost]],-Tabla1[[#This Row],[Cost]]*Tabla1[[#This Row],[Cant]])</f>
        <v>195</v>
      </c>
      <c r="P2809" s="8">
        <f>IF(Tabla1[[#This Row],[Mov]]="VNT",-Tabla1[[#This Row],[Cant]],Tabla1[[#This Row],[Cant]])</f>
        <v>-1</v>
      </c>
      <c r="Q2809" s="8">
        <f>DAY(Tabla1[[#This Row],[Date]])</f>
        <v>13</v>
      </c>
      <c r="R2809" s="8">
        <f>MONTH(Tabla1[[#This Row],[Date]])</f>
        <v>9</v>
      </c>
      <c r="S2809" s="8">
        <f>YEAR(Tabla1[[#This Row],[Date]])</f>
        <v>2022</v>
      </c>
    </row>
    <row r="2810" spans="1:19" x14ac:dyDescent="0.2">
      <c r="A2810">
        <v>2809</v>
      </c>
      <c r="B2810" s="1">
        <v>44818</v>
      </c>
      <c r="C2810" t="s">
        <v>260</v>
      </c>
      <c r="D2810" t="s">
        <v>341</v>
      </c>
      <c r="E2810">
        <v>1</v>
      </c>
      <c r="F2810" t="s">
        <v>116</v>
      </c>
      <c r="G2810" t="s">
        <v>382</v>
      </c>
      <c r="H2810" t="s">
        <v>514</v>
      </c>
      <c r="M2810" s="2">
        <v>14020</v>
      </c>
      <c r="N2810" s="2">
        <v>15000</v>
      </c>
      <c r="O2810" s="2">
        <f>IF(Tabla1[[#This Row],[Mov]]="VNT",Tabla1[[#This Row],[Sale]]-Tabla1[[#This Row],[Cost]],-Tabla1[[#This Row],[Cost]]*Tabla1[[#This Row],[Cant]])</f>
        <v>980</v>
      </c>
      <c r="P2810" s="8">
        <f>IF(Tabla1[[#This Row],[Mov]]="VNT",-Tabla1[[#This Row],[Cant]],Tabla1[[#This Row],[Cant]])</f>
        <v>-1</v>
      </c>
      <c r="Q2810" s="8">
        <f>DAY(Tabla1[[#This Row],[Date]])</f>
        <v>14</v>
      </c>
      <c r="R2810" s="8">
        <f>MONTH(Tabla1[[#This Row],[Date]])</f>
        <v>9</v>
      </c>
      <c r="S2810" s="8">
        <f>YEAR(Tabla1[[#This Row],[Date]])</f>
        <v>2022</v>
      </c>
    </row>
    <row r="2811" spans="1:19" x14ac:dyDescent="0.2">
      <c r="A2811">
        <v>2810</v>
      </c>
      <c r="B2811" s="1">
        <v>44818</v>
      </c>
      <c r="C2811" t="s">
        <v>260</v>
      </c>
      <c r="D2811" t="s">
        <v>332</v>
      </c>
      <c r="E2811">
        <v>1</v>
      </c>
      <c r="F2811" t="s">
        <v>386</v>
      </c>
      <c r="G2811" t="s">
        <v>262</v>
      </c>
      <c r="H2811" t="s">
        <v>1681</v>
      </c>
      <c r="L2811" t="s">
        <v>1433</v>
      </c>
      <c r="M2811" s="2">
        <v>110000</v>
      </c>
      <c r="N2811" s="2">
        <v>175000</v>
      </c>
      <c r="O2811" s="2">
        <f>IF(Tabla1[[#This Row],[Mov]]="VNT",Tabla1[[#This Row],[Sale]]-Tabla1[[#This Row],[Cost]],-Tabla1[[#This Row],[Cost]]*Tabla1[[#This Row],[Cant]])</f>
        <v>65000</v>
      </c>
      <c r="P2811" s="8">
        <f>IF(Tabla1[[#This Row],[Mov]]="VNT",-Tabla1[[#This Row],[Cant]],Tabla1[[#This Row],[Cant]])</f>
        <v>-1</v>
      </c>
      <c r="Q2811" s="8">
        <f>DAY(Tabla1[[#This Row],[Date]])</f>
        <v>14</v>
      </c>
      <c r="R2811" s="8">
        <f>MONTH(Tabla1[[#This Row],[Date]])</f>
        <v>9</v>
      </c>
      <c r="S2811" s="8">
        <f>YEAR(Tabla1[[#This Row],[Date]])</f>
        <v>2022</v>
      </c>
    </row>
    <row r="2812" spans="1:19" x14ac:dyDescent="0.2">
      <c r="A2812">
        <v>2811</v>
      </c>
      <c r="B2812" s="1">
        <v>44818</v>
      </c>
      <c r="C2812" t="s">
        <v>260</v>
      </c>
      <c r="D2812" t="s">
        <v>332</v>
      </c>
      <c r="E2812">
        <v>1</v>
      </c>
      <c r="F2812" t="s">
        <v>455</v>
      </c>
      <c r="G2812" t="s">
        <v>382</v>
      </c>
      <c r="H2812" t="s">
        <v>509</v>
      </c>
      <c r="M2812" s="2">
        <v>1000</v>
      </c>
      <c r="N2812" s="2">
        <v>3000</v>
      </c>
      <c r="O2812" s="2">
        <f>IF(Tabla1[[#This Row],[Mov]]="VNT",Tabla1[[#This Row],[Sale]]-Tabla1[[#This Row],[Cost]],-Tabla1[[#This Row],[Cost]]*Tabla1[[#This Row],[Cant]])</f>
        <v>2000</v>
      </c>
      <c r="P2812" s="8">
        <f>IF(Tabla1[[#This Row],[Mov]]="VNT",-Tabla1[[#This Row],[Cant]],Tabla1[[#This Row],[Cant]])</f>
        <v>-1</v>
      </c>
      <c r="Q2812" s="8">
        <f>DAY(Tabla1[[#This Row],[Date]])</f>
        <v>14</v>
      </c>
      <c r="R2812" s="8">
        <f>MONTH(Tabla1[[#This Row],[Date]])</f>
        <v>9</v>
      </c>
      <c r="S2812" s="8">
        <f>YEAR(Tabla1[[#This Row],[Date]])</f>
        <v>2022</v>
      </c>
    </row>
    <row r="2813" spans="1:19" x14ac:dyDescent="0.2">
      <c r="A2813">
        <v>2812</v>
      </c>
      <c r="B2813" s="1">
        <v>44818</v>
      </c>
      <c r="C2813" t="s">
        <v>261</v>
      </c>
      <c r="D2813" t="s">
        <v>525</v>
      </c>
      <c r="E2813">
        <v>2</v>
      </c>
      <c r="F2813" t="s">
        <v>526</v>
      </c>
      <c r="G2813" t="s">
        <v>266</v>
      </c>
      <c r="H2813" t="s">
        <v>527</v>
      </c>
      <c r="M2813" s="2">
        <v>30000</v>
      </c>
      <c r="N2813" s="2">
        <v>45000</v>
      </c>
      <c r="O2813" s="2">
        <f>IF(Tabla1[[#This Row],[Mov]]="VNT",Tabla1[[#This Row],[Sale]]-Tabla1[[#This Row],[Cost]],-Tabla1[[#This Row],[Cost]]*Tabla1[[#This Row],[Cant]])</f>
        <v>-60000</v>
      </c>
      <c r="P2813" s="8">
        <f>IF(Tabla1[[#This Row],[Mov]]="VNT",-Tabla1[[#This Row],[Cant]],Tabla1[[#This Row],[Cant]])</f>
        <v>2</v>
      </c>
      <c r="Q2813" s="8">
        <f>DAY(Tabla1[[#This Row],[Date]])</f>
        <v>14</v>
      </c>
      <c r="R2813" s="8">
        <f>MONTH(Tabla1[[#This Row],[Date]])</f>
        <v>9</v>
      </c>
      <c r="S2813" s="8">
        <f>YEAR(Tabla1[[#This Row],[Date]])</f>
        <v>2022</v>
      </c>
    </row>
    <row r="2814" spans="1:19" x14ac:dyDescent="0.2">
      <c r="A2814">
        <v>2813</v>
      </c>
      <c r="B2814" s="1">
        <v>44818</v>
      </c>
      <c r="C2814" t="s">
        <v>261</v>
      </c>
      <c r="D2814" t="s">
        <v>892</v>
      </c>
      <c r="E2814">
        <v>1</v>
      </c>
      <c r="F2814" t="s">
        <v>386</v>
      </c>
      <c r="G2814" t="s">
        <v>262</v>
      </c>
      <c r="H2814" t="s">
        <v>1681</v>
      </c>
      <c r="M2814" s="2">
        <v>110000</v>
      </c>
      <c r="N2814" s="2">
        <v>175000</v>
      </c>
      <c r="O2814" s="2">
        <f>IF(Tabla1[[#This Row],[Mov]]="VNT",Tabla1[[#This Row],[Sale]]-Tabla1[[#This Row],[Cost]],-Tabla1[[#This Row],[Cost]]*Tabla1[[#This Row],[Cant]])</f>
        <v>-110000</v>
      </c>
      <c r="P2814" s="8">
        <f>IF(Tabla1[[#This Row],[Mov]]="VNT",-Tabla1[[#This Row],[Cant]],Tabla1[[#This Row],[Cant]])</f>
        <v>1</v>
      </c>
      <c r="Q2814" s="8">
        <f>DAY(Tabla1[[#This Row],[Date]])</f>
        <v>14</v>
      </c>
      <c r="R2814" s="8">
        <f>MONTH(Tabla1[[#This Row],[Date]])</f>
        <v>9</v>
      </c>
      <c r="S2814" s="8">
        <f>YEAR(Tabla1[[#This Row],[Date]])</f>
        <v>2022</v>
      </c>
    </row>
    <row r="2815" spans="1:19" x14ac:dyDescent="0.2">
      <c r="A2815">
        <v>2814</v>
      </c>
      <c r="B2815" s="1">
        <v>44818</v>
      </c>
      <c r="C2815" t="s">
        <v>261</v>
      </c>
      <c r="D2815" t="s">
        <v>892</v>
      </c>
      <c r="E2815">
        <v>1</v>
      </c>
      <c r="F2815" t="s">
        <v>386</v>
      </c>
      <c r="G2815" t="s">
        <v>272</v>
      </c>
      <c r="H2815" t="s">
        <v>807</v>
      </c>
      <c r="M2815" s="2">
        <v>90000</v>
      </c>
      <c r="N2815" s="2">
        <v>155000</v>
      </c>
      <c r="O2815" s="2">
        <f>IF(Tabla1[[#This Row],[Mov]]="VNT",Tabla1[[#This Row],[Sale]]-Tabla1[[#This Row],[Cost]],-Tabla1[[#This Row],[Cost]]*Tabla1[[#This Row],[Cant]])</f>
        <v>-90000</v>
      </c>
      <c r="P2815" s="8">
        <f>IF(Tabla1[[#This Row],[Mov]]="VNT",-Tabla1[[#This Row],[Cant]],Tabla1[[#This Row],[Cant]])</f>
        <v>1</v>
      </c>
      <c r="Q2815" s="8">
        <f>DAY(Tabla1[[#This Row],[Date]])</f>
        <v>14</v>
      </c>
      <c r="R2815" s="8">
        <f>MONTH(Tabla1[[#This Row],[Date]])</f>
        <v>9</v>
      </c>
      <c r="S2815" s="8">
        <f>YEAR(Tabla1[[#This Row],[Date]])</f>
        <v>2022</v>
      </c>
    </row>
    <row r="2816" spans="1:19" x14ac:dyDescent="0.2">
      <c r="A2816">
        <v>2815</v>
      </c>
      <c r="B2816" s="1">
        <v>44818</v>
      </c>
      <c r="C2816" t="s">
        <v>260</v>
      </c>
      <c r="D2816" t="s">
        <v>332</v>
      </c>
      <c r="E2816">
        <v>1</v>
      </c>
      <c r="F2816" t="s">
        <v>225</v>
      </c>
      <c r="G2816" t="s">
        <v>272</v>
      </c>
      <c r="H2816" t="s">
        <v>252</v>
      </c>
      <c r="M2816" s="2">
        <v>1100</v>
      </c>
      <c r="N2816" s="2">
        <v>10000</v>
      </c>
      <c r="O2816" s="2">
        <f>IF(Tabla1[[#This Row],[Mov]]="VNT",Tabla1[[#This Row],[Sale]]-Tabla1[[#This Row],[Cost]],-Tabla1[[#This Row],[Cost]]*Tabla1[[#This Row],[Cant]])</f>
        <v>8900</v>
      </c>
      <c r="P2816" s="8">
        <f>IF(Tabla1[[#This Row],[Mov]]="VNT",-Tabla1[[#This Row],[Cant]],Tabla1[[#This Row],[Cant]])</f>
        <v>-1</v>
      </c>
      <c r="Q2816" s="8">
        <f>DAY(Tabla1[[#This Row],[Date]])</f>
        <v>14</v>
      </c>
      <c r="R2816" s="8">
        <f>MONTH(Tabla1[[#This Row],[Date]])</f>
        <v>9</v>
      </c>
      <c r="S2816" s="8">
        <f>YEAR(Tabla1[[#This Row],[Date]])</f>
        <v>2022</v>
      </c>
    </row>
    <row r="2817" spans="1:19" x14ac:dyDescent="0.2">
      <c r="A2817">
        <v>2816</v>
      </c>
      <c r="B2817" s="1">
        <v>44818</v>
      </c>
      <c r="C2817" t="s">
        <v>261</v>
      </c>
      <c r="D2817" t="s">
        <v>623</v>
      </c>
      <c r="E2817">
        <v>2</v>
      </c>
      <c r="F2817" t="s">
        <v>532</v>
      </c>
      <c r="G2817" t="s">
        <v>273</v>
      </c>
      <c r="H2817" t="s">
        <v>552</v>
      </c>
      <c r="M2817" s="2">
        <v>18000</v>
      </c>
      <c r="N2817" s="2">
        <v>35000</v>
      </c>
      <c r="O2817" s="2">
        <f>IF(Tabla1[[#This Row],[Mov]]="VNT",Tabla1[[#This Row],[Sale]]-Tabla1[[#This Row],[Cost]],-Tabla1[[#This Row],[Cost]]*Tabla1[[#This Row],[Cant]])</f>
        <v>-36000</v>
      </c>
      <c r="P2817" s="8">
        <f>IF(Tabla1[[#This Row],[Mov]]="VNT",-Tabla1[[#This Row],[Cant]],Tabla1[[#This Row],[Cant]])</f>
        <v>2</v>
      </c>
      <c r="Q2817" s="8">
        <f>DAY(Tabla1[[#This Row],[Date]])</f>
        <v>14</v>
      </c>
      <c r="R2817" s="8">
        <f>MONTH(Tabla1[[#This Row],[Date]])</f>
        <v>9</v>
      </c>
      <c r="S2817" s="8">
        <f>YEAR(Tabla1[[#This Row],[Date]])</f>
        <v>2022</v>
      </c>
    </row>
    <row r="2818" spans="1:19" x14ac:dyDescent="0.2">
      <c r="A2818">
        <v>2817</v>
      </c>
      <c r="B2818" s="1">
        <v>44818</v>
      </c>
      <c r="C2818" t="s">
        <v>261</v>
      </c>
      <c r="D2818" t="s">
        <v>623</v>
      </c>
      <c r="E2818">
        <v>1</v>
      </c>
      <c r="F2818" t="s">
        <v>44</v>
      </c>
      <c r="G2818" t="s">
        <v>197</v>
      </c>
      <c r="H2818" t="s">
        <v>1289</v>
      </c>
      <c r="M2818" s="2">
        <v>28000</v>
      </c>
      <c r="N2818" s="2">
        <v>49000</v>
      </c>
      <c r="O2818" s="2">
        <f>IF(Tabla1[[#This Row],[Mov]]="VNT",Tabla1[[#This Row],[Sale]]-Tabla1[[#This Row],[Cost]],-Tabla1[[#This Row],[Cost]]*Tabla1[[#This Row],[Cant]])</f>
        <v>-28000</v>
      </c>
      <c r="P2818" s="8">
        <f>IF(Tabla1[[#This Row],[Mov]]="VNT",-Tabla1[[#This Row],[Cant]],Tabla1[[#This Row],[Cant]])</f>
        <v>1</v>
      </c>
      <c r="Q2818" s="8">
        <f>DAY(Tabla1[[#This Row],[Date]])</f>
        <v>14</v>
      </c>
      <c r="R2818" s="8">
        <f>MONTH(Tabla1[[#This Row],[Date]])</f>
        <v>9</v>
      </c>
      <c r="S2818" s="8">
        <f>YEAR(Tabla1[[#This Row],[Date]])</f>
        <v>2022</v>
      </c>
    </row>
    <row r="2819" spans="1:19" x14ac:dyDescent="0.2">
      <c r="A2819">
        <v>2818</v>
      </c>
      <c r="B2819" s="1">
        <v>44818</v>
      </c>
      <c r="C2819" t="s">
        <v>261</v>
      </c>
      <c r="D2819" t="s">
        <v>817</v>
      </c>
      <c r="E2819">
        <v>1</v>
      </c>
      <c r="F2819" t="s">
        <v>628</v>
      </c>
      <c r="G2819" t="s">
        <v>266</v>
      </c>
      <c r="H2819" t="s">
        <v>834</v>
      </c>
      <c r="M2819" s="2">
        <v>14000</v>
      </c>
      <c r="N2819" s="2">
        <v>28000</v>
      </c>
      <c r="O2819" s="2">
        <f>IF(Tabla1[[#This Row],[Mov]]="VNT",Tabla1[[#This Row],[Sale]]-Tabla1[[#This Row],[Cost]],-Tabla1[[#This Row],[Cost]]*Tabla1[[#This Row],[Cant]])</f>
        <v>-14000</v>
      </c>
      <c r="P2819" s="8">
        <f>IF(Tabla1[[#This Row],[Mov]]="VNT",-Tabla1[[#This Row],[Cant]],Tabla1[[#This Row],[Cant]])</f>
        <v>1</v>
      </c>
      <c r="Q2819" s="8">
        <f>DAY(Tabla1[[#This Row],[Date]])</f>
        <v>14</v>
      </c>
      <c r="R2819" s="8">
        <f>MONTH(Tabla1[[#This Row],[Date]])</f>
        <v>9</v>
      </c>
      <c r="S2819" s="8">
        <f>YEAR(Tabla1[[#This Row],[Date]])</f>
        <v>2022</v>
      </c>
    </row>
    <row r="2820" spans="1:19" x14ac:dyDescent="0.2">
      <c r="A2820">
        <v>2819</v>
      </c>
      <c r="B2820" s="1">
        <v>44818</v>
      </c>
      <c r="C2820" t="s">
        <v>261</v>
      </c>
      <c r="D2820" t="s">
        <v>817</v>
      </c>
      <c r="E2820">
        <v>2</v>
      </c>
      <c r="F2820" t="s">
        <v>532</v>
      </c>
      <c r="G2820" t="s">
        <v>266</v>
      </c>
      <c r="H2820" t="s">
        <v>621</v>
      </c>
      <c r="M2820" s="2">
        <v>45000</v>
      </c>
      <c r="N2820" s="2">
        <v>70000</v>
      </c>
      <c r="O2820" s="2">
        <f>IF(Tabla1[[#This Row],[Mov]]="VNT",Tabla1[[#This Row],[Sale]]-Tabla1[[#This Row],[Cost]],-Tabla1[[#This Row],[Cost]]*Tabla1[[#This Row],[Cant]])</f>
        <v>-90000</v>
      </c>
      <c r="P2820" s="8">
        <f>IF(Tabla1[[#This Row],[Mov]]="VNT",-Tabla1[[#This Row],[Cant]],Tabla1[[#This Row],[Cant]])</f>
        <v>2</v>
      </c>
      <c r="Q2820" s="8">
        <f>DAY(Tabla1[[#This Row],[Date]])</f>
        <v>14</v>
      </c>
      <c r="R2820" s="8">
        <f>MONTH(Tabla1[[#This Row],[Date]])</f>
        <v>9</v>
      </c>
      <c r="S2820" s="8">
        <f>YEAR(Tabla1[[#This Row],[Date]])</f>
        <v>2022</v>
      </c>
    </row>
    <row r="2821" spans="1:19" x14ac:dyDescent="0.2">
      <c r="A2821">
        <v>2820</v>
      </c>
      <c r="B2821" s="1">
        <v>44818</v>
      </c>
      <c r="C2821" t="s">
        <v>261</v>
      </c>
      <c r="D2821" t="s">
        <v>817</v>
      </c>
      <c r="E2821">
        <v>1</v>
      </c>
      <c r="F2821" t="s">
        <v>532</v>
      </c>
      <c r="G2821" t="s">
        <v>263</v>
      </c>
      <c r="H2821" t="s">
        <v>557</v>
      </c>
      <c r="M2821" s="2">
        <v>40000</v>
      </c>
      <c r="N2821" s="2">
        <v>65000</v>
      </c>
      <c r="O2821" s="2">
        <f>IF(Tabla1[[#This Row],[Mov]]="VNT",Tabla1[[#This Row],[Sale]]-Tabla1[[#This Row],[Cost]],-Tabla1[[#This Row],[Cost]]*Tabla1[[#This Row],[Cant]])</f>
        <v>-40000</v>
      </c>
      <c r="P2821" s="8">
        <f>IF(Tabla1[[#This Row],[Mov]]="VNT",-Tabla1[[#This Row],[Cant]],Tabla1[[#This Row],[Cant]])</f>
        <v>1</v>
      </c>
      <c r="Q2821" s="8">
        <f>DAY(Tabla1[[#This Row],[Date]])</f>
        <v>14</v>
      </c>
      <c r="R2821" s="8">
        <f>MONTH(Tabla1[[#This Row],[Date]])</f>
        <v>9</v>
      </c>
      <c r="S2821" s="8">
        <f>YEAR(Tabla1[[#This Row],[Date]])</f>
        <v>2022</v>
      </c>
    </row>
    <row r="2822" spans="1:19" x14ac:dyDescent="0.2">
      <c r="A2822">
        <v>2821</v>
      </c>
      <c r="B2822" s="1">
        <v>44818</v>
      </c>
      <c r="C2822" t="s">
        <v>261</v>
      </c>
      <c r="D2822" t="s">
        <v>339</v>
      </c>
      <c r="E2822">
        <v>1</v>
      </c>
      <c r="F2822" t="s">
        <v>26</v>
      </c>
      <c r="G2822" t="s">
        <v>273</v>
      </c>
      <c r="H2822" t="s">
        <v>1434</v>
      </c>
      <c r="M2822" s="2">
        <v>10000</v>
      </c>
      <c r="N2822" s="2">
        <v>22000</v>
      </c>
      <c r="O2822" s="2">
        <f>IF(Tabla1[[#This Row],[Mov]]="VNT",Tabla1[[#This Row],[Sale]]-Tabla1[[#This Row],[Cost]],-Tabla1[[#This Row],[Cost]]*Tabla1[[#This Row],[Cant]])</f>
        <v>-10000</v>
      </c>
      <c r="P2822" s="8">
        <f>IF(Tabla1[[#This Row],[Mov]]="VNT",-Tabla1[[#This Row],[Cant]],Tabla1[[#This Row],[Cant]])</f>
        <v>1</v>
      </c>
      <c r="Q2822" s="8">
        <f>DAY(Tabla1[[#This Row],[Date]])</f>
        <v>14</v>
      </c>
      <c r="R2822" s="8">
        <f>MONTH(Tabla1[[#This Row],[Date]])</f>
        <v>9</v>
      </c>
      <c r="S2822" s="8">
        <f>YEAR(Tabla1[[#This Row],[Date]])</f>
        <v>2022</v>
      </c>
    </row>
    <row r="2823" spans="1:19" x14ac:dyDescent="0.2">
      <c r="A2823">
        <v>2822</v>
      </c>
      <c r="B2823" s="1">
        <v>44818</v>
      </c>
      <c r="C2823" t="s">
        <v>261</v>
      </c>
      <c r="D2823" t="s">
        <v>339</v>
      </c>
      <c r="E2823">
        <v>1</v>
      </c>
      <c r="F2823" t="s">
        <v>26</v>
      </c>
      <c r="G2823" t="s">
        <v>1564</v>
      </c>
      <c r="H2823" t="s">
        <v>1435</v>
      </c>
      <c r="M2823" s="2">
        <v>8500</v>
      </c>
      <c r="N2823" s="2">
        <v>18000</v>
      </c>
      <c r="O2823" s="2">
        <f>IF(Tabla1[[#This Row],[Mov]]="VNT",Tabla1[[#This Row],[Sale]]-Tabla1[[#This Row],[Cost]],-Tabla1[[#This Row],[Cost]]*Tabla1[[#This Row],[Cant]])</f>
        <v>-8500</v>
      </c>
      <c r="P2823" s="8">
        <f>IF(Tabla1[[#This Row],[Mov]]="VNT",-Tabla1[[#This Row],[Cant]],Tabla1[[#This Row],[Cant]])</f>
        <v>1</v>
      </c>
      <c r="Q2823" s="8">
        <f>DAY(Tabla1[[#This Row],[Date]])</f>
        <v>14</v>
      </c>
      <c r="R2823" s="8">
        <f>MONTH(Tabla1[[#This Row],[Date]])</f>
        <v>9</v>
      </c>
      <c r="S2823" s="8">
        <f>YEAR(Tabla1[[#This Row],[Date]])</f>
        <v>2022</v>
      </c>
    </row>
    <row r="2824" spans="1:19" x14ac:dyDescent="0.2">
      <c r="A2824">
        <v>2823</v>
      </c>
      <c r="B2824" s="1">
        <v>44818</v>
      </c>
      <c r="C2824" t="s">
        <v>261</v>
      </c>
      <c r="D2824" t="s">
        <v>339</v>
      </c>
      <c r="E2824">
        <v>1</v>
      </c>
      <c r="F2824" t="s">
        <v>532</v>
      </c>
      <c r="G2824" t="s">
        <v>263</v>
      </c>
      <c r="H2824" t="s">
        <v>557</v>
      </c>
      <c r="M2824" s="2">
        <v>40000</v>
      </c>
      <c r="N2824" s="2">
        <v>65000</v>
      </c>
      <c r="O2824" s="2">
        <f>IF(Tabla1[[#This Row],[Mov]]="VNT",Tabla1[[#This Row],[Sale]]-Tabla1[[#This Row],[Cost]],-Tabla1[[#This Row],[Cost]]*Tabla1[[#This Row],[Cant]])</f>
        <v>-40000</v>
      </c>
      <c r="P2824" s="8">
        <f>IF(Tabla1[[#This Row],[Mov]]="VNT",-Tabla1[[#This Row],[Cant]],Tabla1[[#This Row],[Cant]])</f>
        <v>1</v>
      </c>
      <c r="Q2824" s="8">
        <f>DAY(Tabla1[[#This Row],[Date]])</f>
        <v>14</v>
      </c>
      <c r="R2824" s="8">
        <f>MONTH(Tabla1[[#This Row],[Date]])</f>
        <v>9</v>
      </c>
      <c r="S2824" s="8">
        <f>YEAR(Tabla1[[#This Row],[Date]])</f>
        <v>2022</v>
      </c>
    </row>
    <row r="2825" spans="1:19" x14ac:dyDescent="0.2">
      <c r="A2825">
        <v>2824</v>
      </c>
      <c r="B2825" s="1">
        <v>44818</v>
      </c>
      <c r="C2825" t="s">
        <v>261</v>
      </c>
      <c r="D2825" t="s">
        <v>339</v>
      </c>
      <c r="E2825">
        <v>1</v>
      </c>
      <c r="F2825" t="s">
        <v>532</v>
      </c>
      <c r="G2825" t="s">
        <v>266</v>
      </c>
      <c r="H2825" t="s">
        <v>1248</v>
      </c>
      <c r="M2825" s="2">
        <v>50000</v>
      </c>
      <c r="N2825" s="2">
        <v>75000</v>
      </c>
      <c r="O2825" s="2">
        <f>IF(Tabla1[[#This Row],[Mov]]="VNT",Tabla1[[#This Row],[Sale]]-Tabla1[[#This Row],[Cost]],-Tabla1[[#This Row],[Cost]]*Tabla1[[#This Row],[Cant]])</f>
        <v>-50000</v>
      </c>
      <c r="P2825" s="8">
        <f>IF(Tabla1[[#This Row],[Mov]]="VNT",-Tabla1[[#This Row],[Cant]],Tabla1[[#This Row],[Cant]])</f>
        <v>1</v>
      </c>
      <c r="Q2825" s="8">
        <f>DAY(Tabla1[[#This Row],[Date]])</f>
        <v>14</v>
      </c>
      <c r="R2825" s="8">
        <f>MONTH(Tabla1[[#This Row],[Date]])</f>
        <v>9</v>
      </c>
      <c r="S2825" s="8">
        <f>YEAR(Tabla1[[#This Row],[Date]])</f>
        <v>2022</v>
      </c>
    </row>
    <row r="2826" spans="1:19" x14ac:dyDescent="0.2">
      <c r="A2826">
        <v>2825</v>
      </c>
      <c r="B2826" s="1">
        <v>44818</v>
      </c>
      <c r="C2826" t="s">
        <v>261</v>
      </c>
      <c r="D2826" t="s">
        <v>339</v>
      </c>
      <c r="E2826">
        <v>2</v>
      </c>
      <c r="F2826" t="s">
        <v>1174</v>
      </c>
      <c r="G2826" t="s">
        <v>284</v>
      </c>
      <c r="H2826" t="s">
        <v>288</v>
      </c>
      <c r="M2826" s="2">
        <v>5000</v>
      </c>
      <c r="N2826" s="2">
        <v>12000</v>
      </c>
      <c r="O2826" s="2">
        <f>IF(Tabla1[[#This Row],[Mov]]="VNT",Tabla1[[#This Row],[Sale]]-Tabla1[[#This Row],[Cost]],-Tabla1[[#This Row],[Cost]]*Tabla1[[#This Row],[Cant]])</f>
        <v>-10000</v>
      </c>
      <c r="P2826" s="8">
        <f>IF(Tabla1[[#This Row],[Mov]]="VNT",-Tabla1[[#This Row],[Cant]],Tabla1[[#This Row],[Cant]])</f>
        <v>2</v>
      </c>
      <c r="Q2826" s="8">
        <f>DAY(Tabla1[[#This Row],[Date]])</f>
        <v>14</v>
      </c>
      <c r="R2826" s="8">
        <f>MONTH(Tabla1[[#This Row],[Date]])</f>
        <v>9</v>
      </c>
      <c r="S2826" s="8">
        <f>YEAR(Tabla1[[#This Row],[Date]])</f>
        <v>2022</v>
      </c>
    </row>
    <row r="2827" spans="1:19" x14ac:dyDescent="0.2">
      <c r="A2827">
        <v>2826</v>
      </c>
      <c r="B2827" s="1">
        <v>44818</v>
      </c>
      <c r="C2827" t="s">
        <v>261</v>
      </c>
      <c r="D2827" t="s">
        <v>339</v>
      </c>
      <c r="E2827">
        <v>1</v>
      </c>
      <c r="F2827" t="s">
        <v>1174</v>
      </c>
      <c r="G2827" t="s">
        <v>284</v>
      </c>
      <c r="H2827" t="s">
        <v>288</v>
      </c>
      <c r="M2827" s="2">
        <v>6000</v>
      </c>
      <c r="N2827" s="2">
        <v>12000</v>
      </c>
      <c r="O2827" s="2">
        <f>IF(Tabla1[[#This Row],[Mov]]="VNT",Tabla1[[#This Row],[Sale]]-Tabla1[[#This Row],[Cost]],-Tabla1[[#This Row],[Cost]]*Tabla1[[#This Row],[Cant]])</f>
        <v>-6000</v>
      </c>
      <c r="P2827" s="8">
        <f>IF(Tabla1[[#This Row],[Mov]]="VNT",-Tabla1[[#This Row],[Cant]],Tabla1[[#This Row],[Cant]])</f>
        <v>1</v>
      </c>
      <c r="Q2827" s="8">
        <f>DAY(Tabla1[[#This Row],[Date]])</f>
        <v>14</v>
      </c>
      <c r="R2827" s="8">
        <f>MONTH(Tabla1[[#This Row],[Date]])</f>
        <v>9</v>
      </c>
      <c r="S2827" s="8">
        <f>YEAR(Tabla1[[#This Row],[Date]])</f>
        <v>2022</v>
      </c>
    </row>
    <row r="2828" spans="1:19" x14ac:dyDescent="0.2">
      <c r="A2828">
        <v>2827</v>
      </c>
      <c r="B2828" s="1">
        <v>44818</v>
      </c>
      <c r="C2828" t="s">
        <v>261</v>
      </c>
      <c r="D2828" t="s">
        <v>339</v>
      </c>
      <c r="E2828">
        <v>6</v>
      </c>
      <c r="F2828" t="s">
        <v>891</v>
      </c>
      <c r="G2828" t="s">
        <v>272</v>
      </c>
      <c r="H2828" t="s">
        <v>344</v>
      </c>
      <c r="M2828" s="2">
        <v>4000</v>
      </c>
      <c r="N2828" s="2">
        <v>10000</v>
      </c>
      <c r="O2828" s="2">
        <f>IF(Tabla1[[#This Row],[Mov]]="VNT",Tabla1[[#This Row],[Sale]]-Tabla1[[#This Row],[Cost]],-Tabla1[[#This Row],[Cost]]*Tabla1[[#This Row],[Cant]])</f>
        <v>-24000</v>
      </c>
      <c r="P2828" s="8">
        <f>IF(Tabla1[[#This Row],[Mov]]="VNT",-Tabla1[[#This Row],[Cant]],Tabla1[[#This Row],[Cant]])</f>
        <v>6</v>
      </c>
      <c r="Q2828" s="8">
        <f>DAY(Tabla1[[#This Row],[Date]])</f>
        <v>14</v>
      </c>
      <c r="R2828" s="8">
        <f>MONTH(Tabla1[[#This Row],[Date]])</f>
        <v>9</v>
      </c>
      <c r="S2828" s="8">
        <f>YEAR(Tabla1[[#This Row],[Date]])</f>
        <v>2022</v>
      </c>
    </row>
    <row r="2829" spans="1:19" x14ac:dyDescent="0.2">
      <c r="A2829">
        <v>2828</v>
      </c>
      <c r="B2829" s="1">
        <v>44818</v>
      </c>
      <c r="C2829" t="s">
        <v>699</v>
      </c>
      <c r="D2829" t="s">
        <v>382</v>
      </c>
      <c r="E2829">
        <v>2</v>
      </c>
      <c r="F2829" t="s">
        <v>455</v>
      </c>
      <c r="G2829" t="s">
        <v>382</v>
      </c>
      <c r="H2829" t="s">
        <v>509</v>
      </c>
      <c r="M2829" s="2">
        <v>1000</v>
      </c>
      <c r="N2829" s="2">
        <v>3000</v>
      </c>
      <c r="O2829" s="2">
        <f>IF(Tabla1[[#This Row],[Mov]]="VNT",Tabla1[[#This Row],[Sale]]-Tabla1[[#This Row],[Cost]],-Tabla1[[#This Row],[Cost]]*Tabla1[[#This Row],[Cant]])</f>
        <v>-2000</v>
      </c>
      <c r="P2829" s="8">
        <f>IF(Tabla1[[#This Row],[Mov]]="VNT",-Tabla1[[#This Row],[Cant]],Tabla1[[#This Row],[Cant]])</f>
        <v>2</v>
      </c>
      <c r="Q2829" s="8">
        <f>DAY(Tabla1[[#This Row],[Date]])</f>
        <v>14</v>
      </c>
      <c r="R2829" s="8">
        <f>MONTH(Tabla1[[#This Row],[Date]])</f>
        <v>9</v>
      </c>
      <c r="S2829" s="8">
        <f>YEAR(Tabla1[[#This Row],[Date]])</f>
        <v>2022</v>
      </c>
    </row>
    <row r="2830" spans="1:19" x14ac:dyDescent="0.2">
      <c r="A2830">
        <v>2829</v>
      </c>
      <c r="B2830" s="1">
        <v>44818</v>
      </c>
      <c r="C2830" t="s">
        <v>260</v>
      </c>
      <c r="D2830" t="s">
        <v>332</v>
      </c>
      <c r="E2830">
        <v>1</v>
      </c>
      <c r="F2830" t="s">
        <v>225</v>
      </c>
      <c r="G2830" t="s">
        <v>272</v>
      </c>
      <c r="H2830" t="s">
        <v>311</v>
      </c>
      <c r="M2830" s="2">
        <v>1100</v>
      </c>
      <c r="N2830" s="2">
        <v>10000</v>
      </c>
      <c r="O2830" s="2">
        <f>IF(Tabla1[[#This Row],[Mov]]="VNT",Tabla1[[#This Row],[Sale]]-Tabla1[[#This Row],[Cost]],-Tabla1[[#This Row],[Cost]]*Tabla1[[#This Row],[Cant]])</f>
        <v>8900</v>
      </c>
      <c r="P2830" s="8">
        <f>IF(Tabla1[[#This Row],[Mov]]="VNT",-Tabla1[[#This Row],[Cant]],Tabla1[[#This Row],[Cant]])</f>
        <v>-1</v>
      </c>
      <c r="Q2830" s="8">
        <f>DAY(Tabla1[[#This Row],[Date]])</f>
        <v>14</v>
      </c>
      <c r="R2830" s="8">
        <f>MONTH(Tabla1[[#This Row],[Date]])</f>
        <v>9</v>
      </c>
      <c r="S2830" s="8">
        <f>YEAR(Tabla1[[#This Row],[Date]])</f>
        <v>2022</v>
      </c>
    </row>
    <row r="2831" spans="1:19" x14ac:dyDescent="0.2">
      <c r="A2831">
        <v>2830</v>
      </c>
      <c r="B2831" s="1">
        <v>44818</v>
      </c>
      <c r="C2831" t="s">
        <v>260</v>
      </c>
      <c r="D2831" t="s">
        <v>332</v>
      </c>
      <c r="E2831">
        <v>1</v>
      </c>
      <c r="F2831" t="s">
        <v>225</v>
      </c>
      <c r="G2831" t="s">
        <v>499</v>
      </c>
      <c r="H2831" t="s">
        <v>1436</v>
      </c>
      <c r="M2831" s="2">
        <v>1100</v>
      </c>
      <c r="N2831" s="2">
        <v>10000</v>
      </c>
      <c r="O2831" s="2">
        <f>IF(Tabla1[[#This Row],[Mov]]="VNT",Tabla1[[#This Row],[Sale]]-Tabla1[[#This Row],[Cost]],-Tabla1[[#This Row],[Cost]]*Tabla1[[#This Row],[Cant]])</f>
        <v>8900</v>
      </c>
      <c r="P2831" s="8">
        <f>IF(Tabla1[[#This Row],[Mov]]="VNT",-Tabla1[[#This Row],[Cant]],Tabla1[[#This Row],[Cant]])</f>
        <v>-1</v>
      </c>
      <c r="Q2831" s="8">
        <f>DAY(Tabla1[[#This Row],[Date]])</f>
        <v>14</v>
      </c>
      <c r="R2831" s="8">
        <f>MONTH(Tabla1[[#This Row],[Date]])</f>
        <v>9</v>
      </c>
      <c r="S2831" s="8">
        <f>YEAR(Tabla1[[#This Row],[Date]])</f>
        <v>2022</v>
      </c>
    </row>
    <row r="2832" spans="1:19" x14ac:dyDescent="0.2">
      <c r="A2832">
        <v>2831</v>
      </c>
      <c r="B2832" s="1">
        <v>44818</v>
      </c>
      <c r="C2832" t="s">
        <v>260</v>
      </c>
      <c r="D2832" t="s">
        <v>332</v>
      </c>
      <c r="E2832">
        <v>1</v>
      </c>
      <c r="F2832" t="s">
        <v>342</v>
      </c>
      <c r="G2832" t="s">
        <v>263</v>
      </c>
      <c r="H2832" t="s">
        <v>672</v>
      </c>
      <c r="M2832" s="2">
        <v>1000</v>
      </c>
      <c r="N2832" s="2">
        <v>10000</v>
      </c>
      <c r="O2832" s="2">
        <f>IF(Tabla1[[#This Row],[Mov]]="VNT",Tabla1[[#This Row],[Sale]]-Tabla1[[#This Row],[Cost]],-Tabla1[[#This Row],[Cost]]*Tabla1[[#This Row],[Cant]])</f>
        <v>9000</v>
      </c>
      <c r="P2832" s="8">
        <f>IF(Tabla1[[#This Row],[Mov]]="VNT",-Tabla1[[#This Row],[Cant]],Tabla1[[#This Row],[Cant]])</f>
        <v>-1</v>
      </c>
      <c r="Q2832" s="8">
        <f>DAY(Tabla1[[#This Row],[Date]])</f>
        <v>14</v>
      </c>
      <c r="R2832" s="8">
        <f>MONTH(Tabla1[[#This Row],[Date]])</f>
        <v>9</v>
      </c>
      <c r="S2832" s="8">
        <f>YEAR(Tabla1[[#This Row],[Date]])</f>
        <v>2022</v>
      </c>
    </row>
    <row r="2833" spans="1:19" x14ac:dyDescent="0.2">
      <c r="A2833">
        <v>2832</v>
      </c>
      <c r="B2833" s="1">
        <v>44818</v>
      </c>
      <c r="C2833" t="s">
        <v>260</v>
      </c>
      <c r="D2833" t="s">
        <v>332</v>
      </c>
      <c r="E2833">
        <v>1</v>
      </c>
      <c r="F2833" t="s">
        <v>224</v>
      </c>
      <c r="G2833" t="s">
        <v>263</v>
      </c>
      <c r="H2833" t="s">
        <v>672</v>
      </c>
      <c r="M2833" s="2">
        <v>11500</v>
      </c>
      <c r="N2833" s="2">
        <v>20000</v>
      </c>
      <c r="O2833" s="2">
        <f>IF(Tabla1[[#This Row],[Mov]]="VNT",Tabla1[[#This Row],[Sale]]-Tabla1[[#This Row],[Cost]],-Tabla1[[#This Row],[Cost]]*Tabla1[[#This Row],[Cant]])</f>
        <v>8500</v>
      </c>
      <c r="P2833" s="8">
        <f>IF(Tabla1[[#This Row],[Mov]]="VNT",-Tabla1[[#This Row],[Cant]],Tabla1[[#This Row],[Cant]])</f>
        <v>-1</v>
      </c>
      <c r="Q2833" s="8">
        <f>DAY(Tabla1[[#This Row],[Date]])</f>
        <v>14</v>
      </c>
      <c r="R2833" s="8">
        <f>MONTH(Tabla1[[#This Row],[Date]])</f>
        <v>9</v>
      </c>
      <c r="S2833" s="8">
        <f>YEAR(Tabla1[[#This Row],[Date]])</f>
        <v>2022</v>
      </c>
    </row>
    <row r="2834" spans="1:19" x14ac:dyDescent="0.2">
      <c r="A2834">
        <v>2833</v>
      </c>
      <c r="B2834" s="1">
        <v>44818</v>
      </c>
      <c r="C2834" t="s">
        <v>260</v>
      </c>
      <c r="D2834" t="s">
        <v>332</v>
      </c>
      <c r="E2834">
        <v>1</v>
      </c>
      <c r="F2834" t="s">
        <v>455</v>
      </c>
      <c r="G2834" t="s">
        <v>382</v>
      </c>
      <c r="H2834" t="s">
        <v>509</v>
      </c>
      <c r="M2834" s="2">
        <v>1000</v>
      </c>
      <c r="N2834" s="2">
        <v>3000</v>
      </c>
      <c r="O2834" s="2">
        <f>IF(Tabla1[[#This Row],[Mov]]="VNT",Tabla1[[#This Row],[Sale]]-Tabla1[[#This Row],[Cost]],-Tabla1[[#This Row],[Cost]]*Tabla1[[#This Row],[Cant]])</f>
        <v>2000</v>
      </c>
      <c r="P2834" s="8">
        <f>IF(Tabla1[[#This Row],[Mov]]="VNT",-Tabla1[[#This Row],[Cant]],Tabla1[[#This Row],[Cant]])</f>
        <v>-1</v>
      </c>
      <c r="Q2834" s="8">
        <f>DAY(Tabla1[[#This Row],[Date]])</f>
        <v>14</v>
      </c>
      <c r="R2834" s="8">
        <f>MONTH(Tabla1[[#This Row],[Date]])</f>
        <v>9</v>
      </c>
      <c r="S2834" s="8">
        <f>YEAR(Tabla1[[#This Row],[Date]])</f>
        <v>2022</v>
      </c>
    </row>
    <row r="2835" spans="1:19" x14ac:dyDescent="0.2">
      <c r="A2835">
        <v>2834</v>
      </c>
      <c r="B2835" s="1">
        <v>44818</v>
      </c>
      <c r="C2835" t="s">
        <v>260</v>
      </c>
      <c r="D2835" t="s">
        <v>332</v>
      </c>
      <c r="E2835">
        <v>1</v>
      </c>
      <c r="F2835" t="s">
        <v>342</v>
      </c>
      <c r="G2835" t="s">
        <v>263</v>
      </c>
      <c r="H2835" t="s">
        <v>391</v>
      </c>
      <c r="M2835" s="2">
        <v>1000</v>
      </c>
      <c r="N2835" s="2">
        <v>10000</v>
      </c>
      <c r="O2835" s="2">
        <f>IF(Tabla1[[#This Row],[Mov]]="VNT",Tabla1[[#This Row],[Sale]]-Tabla1[[#This Row],[Cost]],-Tabla1[[#This Row],[Cost]]*Tabla1[[#This Row],[Cant]])</f>
        <v>9000</v>
      </c>
      <c r="P2835" s="8">
        <f>IF(Tabla1[[#This Row],[Mov]]="VNT",-Tabla1[[#This Row],[Cant]],Tabla1[[#This Row],[Cant]])</f>
        <v>-1</v>
      </c>
      <c r="Q2835" s="8">
        <f>DAY(Tabla1[[#This Row],[Date]])</f>
        <v>14</v>
      </c>
      <c r="R2835" s="8">
        <f>MONTH(Tabla1[[#This Row],[Date]])</f>
        <v>9</v>
      </c>
      <c r="S2835" s="8">
        <f>YEAR(Tabla1[[#This Row],[Date]])</f>
        <v>2022</v>
      </c>
    </row>
    <row r="2836" spans="1:19" x14ac:dyDescent="0.2">
      <c r="A2836">
        <v>2835</v>
      </c>
      <c r="B2836" s="1">
        <v>44818</v>
      </c>
      <c r="C2836" t="s">
        <v>260</v>
      </c>
      <c r="D2836" t="s">
        <v>332</v>
      </c>
      <c r="E2836">
        <v>1</v>
      </c>
      <c r="F2836" t="s">
        <v>891</v>
      </c>
      <c r="G2836" t="s">
        <v>263</v>
      </c>
      <c r="H2836" t="s">
        <v>391</v>
      </c>
      <c r="M2836" s="2">
        <v>3800</v>
      </c>
      <c r="N2836" s="2">
        <v>10000</v>
      </c>
      <c r="O2836" s="2">
        <f>IF(Tabla1[[#This Row],[Mov]]="VNT",Tabla1[[#This Row],[Sale]]-Tabla1[[#This Row],[Cost]],-Tabla1[[#This Row],[Cost]]*Tabla1[[#This Row],[Cant]])</f>
        <v>6200</v>
      </c>
      <c r="P2836" s="8">
        <f>IF(Tabla1[[#This Row],[Mov]]="VNT",-Tabla1[[#This Row],[Cant]],Tabla1[[#This Row],[Cant]])</f>
        <v>-1</v>
      </c>
      <c r="Q2836" s="8">
        <f>DAY(Tabla1[[#This Row],[Date]])</f>
        <v>14</v>
      </c>
      <c r="R2836" s="8">
        <f>MONTH(Tabla1[[#This Row],[Date]])</f>
        <v>9</v>
      </c>
      <c r="S2836" s="8">
        <f>YEAR(Tabla1[[#This Row],[Date]])</f>
        <v>2022</v>
      </c>
    </row>
    <row r="2837" spans="1:19" x14ac:dyDescent="0.2">
      <c r="A2837">
        <v>2836</v>
      </c>
      <c r="B2837" s="1">
        <v>44818</v>
      </c>
      <c r="C2837" t="s">
        <v>260</v>
      </c>
      <c r="D2837" t="s">
        <v>332</v>
      </c>
      <c r="E2837">
        <v>1</v>
      </c>
      <c r="F2837" t="s">
        <v>116</v>
      </c>
      <c r="G2837" t="s">
        <v>382</v>
      </c>
      <c r="H2837" t="s">
        <v>514</v>
      </c>
      <c r="M2837" s="2">
        <v>5610</v>
      </c>
      <c r="N2837" s="2">
        <v>6000</v>
      </c>
      <c r="O2837" s="2">
        <f>IF(Tabla1[[#This Row],[Mov]]="VNT",Tabla1[[#This Row],[Sale]]-Tabla1[[#This Row],[Cost]],-Tabla1[[#This Row],[Cost]]*Tabla1[[#This Row],[Cant]])</f>
        <v>390</v>
      </c>
      <c r="P2837" s="8">
        <f>IF(Tabla1[[#This Row],[Mov]]="VNT",-Tabla1[[#This Row],[Cant]],Tabla1[[#This Row],[Cant]])</f>
        <v>-1</v>
      </c>
      <c r="Q2837" s="8">
        <f>DAY(Tabla1[[#This Row],[Date]])</f>
        <v>14</v>
      </c>
      <c r="R2837" s="8">
        <f>MONTH(Tabla1[[#This Row],[Date]])</f>
        <v>9</v>
      </c>
      <c r="S2837" s="8">
        <f>YEAR(Tabla1[[#This Row],[Date]])</f>
        <v>2022</v>
      </c>
    </row>
    <row r="2838" spans="1:19" x14ac:dyDescent="0.2">
      <c r="A2838">
        <v>2837</v>
      </c>
      <c r="B2838" s="1">
        <v>44819</v>
      </c>
      <c r="C2838" t="s">
        <v>260</v>
      </c>
      <c r="D2838" t="s">
        <v>332</v>
      </c>
      <c r="E2838">
        <v>1</v>
      </c>
      <c r="F2838" t="s">
        <v>21</v>
      </c>
      <c r="G2838" t="s">
        <v>272</v>
      </c>
      <c r="H2838" t="s">
        <v>830</v>
      </c>
      <c r="M2838" s="2">
        <v>3500</v>
      </c>
      <c r="N2838" s="2">
        <v>15000</v>
      </c>
      <c r="O2838" s="2">
        <f>IF(Tabla1[[#This Row],[Mov]]="VNT",Tabla1[[#This Row],[Sale]]-Tabla1[[#This Row],[Cost]],-Tabla1[[#This Row],[Cost]]*Tabla1[[#This Row],[Cant]])</f>
        <v>11500</v>
      </c>
      <c r="P2838" s="8">
        <f>IF(Tabla1[[#This Row],[Mov]]="VNT",-Tabla1[[#This Row],[Cant]],Tabla1[[#This Row],[Cant]])</f>
        <v>-1</v>
      </c>
      <c r="Q2838" s="8">
        <f>DAY(Tabla1[[#This Row],[Date]])</f>
        <v>15</v>
      </c>
      <c r="R2838" s="8">
        <f>MONTH(Tabla1[[#This Row],[Date]])</f>
        <v>9</v>
      </c>
      <c r="S2838" s="8">
        <f>YEAR(Tabla1[[#This Row],[Date]])</f>
        <v>2022</v>
      </c>
    </row>
    <row r="2839" spans="1:19" x14ac:dyDescent="0.2">
      <c r="A2839">
        <v>2838</v>
      </c>
      <c r="B2839" s="1">
        <v>44819</v>
      </c>
      <c r="C2839" t="s">
        <v>260</v>
      </c>
      <c r="D2839" t="s">
        <v>332</v>
      </c>
      <c r="E2839">
        <v>1</v>
      </c>
      <c r="F2839" t="s">
        <v>1174</v>
      </c>
      <c r="G2839" t="s">
        <v>272</v>
      </c>
      <c r="H2839" t="s">
        <v>309</v>
      </c>
      <c r="M2839" s="2">
        <v>5000</v>
      </c>
      <c r="N2839" s="2">
        <v>12000</v>
      </c>
      <c r="O2839" s="2">
        <f>IF(Tabla1[[#This Row],[Mov]]="VNT",Tabla1[[#This Row],[Sale]]-Tabla1[[#This Row],[Cost]],-Tabla1[[#This Row],[Cost]]*Tabla1[[#This Row],[Cant]])</f>
        <v>7000</v>
      </c>
      <c r="P2839" s="8">
        <f>IF(Tabla1[[#This Row],[Mov]]="VNT",-Tabla1[[#This Row],[Cant]],Tabla1[[#This Row],[Cant]])</f>
        <v>-1</v>
      </c>
      <c r="Q2839" s="8">
        <f>DAY(Tabla1[[#This Row],[Date]])</f>
        <v>15</v>
      </c>
      <c r="R2839" s="8">
        <f>MONTH(Tabla1[[#This Row],[Date]])</f>
        <v>9</v>
      </c>
      <c r="S2839" s="8">
        <f>YEAR(Tabla1[[#This Row],[Date]])</f>
        <v>2022</v>
      </c>
    </row>
    <row r="2840" spans="1:19" x14ac:dyDescent="0.2">
      <c r="A2840">
        <v>2839</v>
      </c>
      <c r="B2840" s="1">
        <v>44819</v>
      </c>
      <c r="C2840" t="s">
        <v>260</v>
      </c>
      <c r="D2840" t="s">
        <v>332</v>
      </c>
      <c r="E2840">
        <v>1</v>
      </c>
      <c r="F2840" t="s">
        <v>891</v>
      </c>
      <c r="G2840" t="s">
        <v>272</v>
      </c>
      <c r="H2840" t="s">
        <v>309</v>
      </c>
      <c r="M2840" s="2">
        <v>4000</v>
      </c>
      <c r="N2840" s="2">
        <v>10000</v>
      </c>
      <c r="O2840" s="2">
        <f>IF(Tabla1[[#This Row],[Mov]]="VNT",Tabla1[[#This Row],[Sale]]-Tabla1[[#This Row],[Cost]],-Tabla1[[#This Row],[Cost]]*Tabla1[[#This Row],[Cant]])</f>
        <v>6000</v>
      </c>
      <c r="P2840" s="8">
        <f>IF(Tabla1[[#This Row],[Mov]]="VNT",-Tabla1[[#This Row],[Cant]],Tabla1[[#This Row],[Cant]])</f>
        <v>-1</v>
      </c>
      <c r="Q2840" s="8">
        <f>DAY(Tabla1[[#This Row],[Date]])</f>
        <v>15</v>
      </c>
      <c r="R2840" s="8">
        <f>MONTH(Tabla1[[#This Row],[Date]])</f>
        <v>9</v>
      </c>
      <c r="S2840" s="8">
        <f>YEAR(Tabla1[[#This Row],[Date]])</f>
        <v>2022</v>
      </c>
    </row>
    <row r="2841" spans="1:19" x14ac:dyDescent="0.2">
      <c r="A2841">
        <v>2840</v>
      </c>
      <c r="B2841" s="1">
        <v>44819</v>
      </c>
      <c r="C2841" t="s">
        <v>260</v>
      </c>
      <c r="D2841" t="s">
        <v>332</v>
      </c>
      <c r="E2841">
        <v>1</v>
      </c>
      <c r="F2841" t="s">
        <v>891</v>
      </c>
      <c r="G2841" t="s">
        <v>284</v>
      </c>
      <c r="H2841" t="s">
        <v>250</v>
      </c>
      <c r="M2841" s="2">
        <v>4000</v>
      </c>
      <c r="N2841" s="2">
        <v>10000</v>
      </c>
      <c r="O2841" s="2">
        <f>IF(Tabla1[[#This Row],[Mov]]="VNT",Tabla1[[#This Row],[Sale]]-Tabla1[[#This Row],[Cost]],-Tabla1[[#This Row],[Cost]]*Tabla1[[#This Row],[Cant]])</f>
        <v>6000</v>
      </c>
      <c r="P2841" s="8">
        <f>IF(Tabla1[[#This Row],[Mov]]="VNT",-Tabla1[[#This Row],[Cant]],Tabla1[[#This Row],[Cant]])</f>
        <v>-1</v>
      </c>
      <c r="Q2841" s="8">
        <f>DAY(Tabla1[[#This Row],[Date]])</f>
        <v>15</v>
      </c>
      <c r="R2841" s="8">
        <f>MONTH(Tabla1[[#This Row],[Date]])</f>
        <v>9</v>
      </c>
      <c r="S2841" s="8">
        <f>YEAR(Tabla1[[#This Row],[Date]])</f>
        <v>2022</v>
      </c>
    </row>
    <row r="2842" spans="1:19" x14ac:dyDescent="0.2">
      <c r="A2842">
        <v>2841</v>
      </c>
      <c r="B2842" s="1">
        <v>44819</v>
      </c>
      <c r="C2842" t="s">
        <v>260</v>
      </c>
      <c r="D2842" t="s">
        <v>332</v>
      </c>
      <c r="E2842">
        <v>1</v>
      </c>
      <c r="F2842" t="s">
        <v>21</v>
      </c>
      <c r="G2842" t="s">
        <v>197</v>
      </c>
      <c r="H2842" t="s">
        <v>231</v>
      </c>
      <c r="M2842" s="2">
        <v>2800</v>
      </c>
      <c r="N2842" s="2">
        <v>10000</v>
      </c>
      <c r="O2842" s="2">
        <f>IF(Tabla1[[#This Row],[Mov]]="VNT",Tabla1[[#This Row],[Sale]]-Tabla1[[#This Row],[Cost]],-Tabla1[[#This Row],[Cost]]*Tabla1[[#This Row],[Cant]])</f>
        <v>7200</v>
      </c>
      <c r="P2842" s="8">
        <f>IF(Tabla1[[#This Row],[Mov]]="VNT",-Tabla1[[#This Row],[Cant]],Tabla1[[#This Row],[Cant]])</f>
        <v>-1</v>
      </c>
      <c r="Q2842" s="8">
        <f>DAY(Tabla1[[#This Row],[Date]])</f>
        <v>15</v>
      </c>
      <c r="R2842" s="8">
        <f>MONTH(Tabla1[[#This Row],[Date]])</f>
        <v>9</v>
      </c>
      <c r="S2842" s="8">
        <f>YEAR(Tabla1[[#This Row],[Date]])</f>
        <v>2022</v>
      </c>
    </row>
    <row r="2843" spans="1:19" x14ac:dyDescent="0.2">
      <c r="A2843">
        <v>2842</v>
      </c>
      <c r="B2843" s="1">
        <v>44819</v>
      </c>
      <c r="C2843" t="s">
        <v>260</v>
      </c>
      <c r="D2843" t="s">
        <v>332</v>
      </c>
      <c r="E2843">
        <v>1</v>
      </c>
      <c r="F2843" t="s">
        <v>21</v>
      </c>
      <c r="G2843" t="s">
        <v>272</v>
      </c>
      <c r="H2843" t="s">
        <v>1437</v>
      </c>
      <c r="M2843" s="2">
        <v>2800</v>
      </c>
      <c r="N2843" s="2">
        <v>10000</v>
      </c>
      <c r="O2843" s="2">
        <f>IF(Tabla1[[#This Row],[Mov]]="VNT",Tabla1[[#This Row],[Sale]]-Tabla1[[#This Row],[Cost]],-Tabla1[[#This Row],[Cost]]*Tabla1[[#This Row],[Cant]])</f>
        <v>7200</v>
      </c>
      <c r="P2843" s="8">
        <f>IF(Tabla1[[#This Row],[Mov]]="VNT",-Tabla1[[#This Row],[Cant]],Tabla1[[#This Row],[Cant]])</f>
        <v>-1</v>
      </c>
      <c r="Q2843" s="8">
        <f>DAY(Tabla1[[#This Row],[Date]])</f>
        <v>15</v>
      </c>
      <c r="R2843" s="8">
        <f>MONTH(Tabla1[[#This Row],[Date]])</f>
        <v>9</v>
      </c>
      <c r="S2843" s="8">
        <f>YEAR(Tabla1[[#This Row],[Date]])</f>
        <v>2022</v>
      </c>
    </row>
    <row r="2844" spans="1:19" x14ac:dyDescent="0.2">
      <c r="A2844">
        <v>2843</v>
      </c>
      <c r="B2844" s="1">
        <v>44819</v>
      </c>
      <c r="C2844" t="s">
        <v>260</v>
      </c>
      <c r="D2844" t="s">
        <v>332</v>
      </c>
      <c r="E2844">
        <v>1</v>
      </c>
      <c r="F2844" t="s">
        <v>26</v>
      </c>
      <c r="G2844" t="s">
        <v>264</v>
      </c>
      <c r="H2844" t="s">
        <v>16</v>
      </c>
      <c r="M2844" s="2">
        <v>8500</v>
      </c>
      <c r="N2844" s="2">
        <v>20000</v>
      </c>
      <c r="O2844" s="2">
        <f>IF(Tabla1[[#This Row],[Mov]]="VNT",Tabla1[[#This Row],[Sale]]-Tabla1[[#This Row],[Cost]],-Tabla1[[#This Row],[Cost]]*Tabla1[[#This Row],[Cant]])</f>
        <v>11500</v>
      </c>
      <c r="P2844" s="8">
        <f>IF(Tabla1[[#This Row],[Mov]]="VNT",-Tabla1[[#This Row],[Cant]],Tabla1[[#This Row],[Cant]])</f>
        <v>-1</v>
      </c>
      <c r="Q2844" s="8">
        <f>DAY(Tabla1[[#This Row],[Date]])</f>
        <v>15</v>
      </c>
      <c r="R2844" s="8">
        <f>MONTH(Tabla1[[#This Row],[Date]])</f>
        <v>9</v>
      </c>
      <c r="S2844" s="8">
        <f>YEAR(Tabla1[[#This Row],[Date]])</f>
        <v>2022</v>
      </c>
    </row>
    <row r="2845" spans="1:19" x14ac:dyDescent="0.2">
      <c r="A2845">
        <v>2844</v>
      </c>
      <c r="B2845" s="1">
        <v>44819</v>
      </c>
      <c r="C2845" t="s">
        <v>260</v>
      </c>
      <c r="D2845" t="s">
        <v>332</v>
      </c>
      <c r="E2845">
        <v>1</v>
      </c>
      <c r="F2845" t="s">
        <v>116</v>
      </c>
      <c r="G2845" t="s">
        <v>382</v>
      </c>
      <c r="H2845" t="s">
        <v>514</v>
      </c>
      <c r="M2845" s="2">
        <v>5610</v>
      </c>
      <c r="N2845" s="2">
        <v>6000</v>
      </c>
      <c r="O2845" s="2">
        <f>IF(Tabla1[[#This Row],[Mov]]="VNT",Tabla1[[#This Row],[Sale]]-Tabla1[[#This Row],[Cost]],-Tabla1[[#This Row],[Cost]]*Tabla1[[#This Row],[Cant]])</f>
        <v>390</v>
      </c>
      <c r="P2845" s="8">
        <f>IF(Tabla1[[#This Row],[Mov]]="VNT",-Tabla1[[#This Row],[Cant]],Tabla1[[#This Row],[Cant]])</f>
        <v>-1</v>
      </c>
      <c r="Q2845" s="8">
        <f>DAY(Tabla1[[#This Row],[Date]])</f>
        <v>15</v>
      </c>
      <c r="R2845" s="8">
        <f>MONTH(Tabla1[[#This Row],[Date]])</f>
        <v>9</v>
      </c>
      <c r="S2845" s="8">
        <f>YEAR(Tabla1[[#This Row],[Date]])</f>
        <v>2022</v>
      </c>
    </row>
    <row r="2846" spans="1:19" x14ac:dyDescent="0.2">
      <c r="A2846">
        <v>2845</v>
      </c>
      <c r="B2846" s="1">
        <v>44819</v>
      </c>
      <c r="C2846" t="s">
        <v>260</v>
      </c>
      <c r="D2846" t="s">
        <v>332</v>
      </c>
      <c r="E2846">
        <v>1</v>
      </c>
      <c r="F2846" t="s">
        <v>21</v>
      </c>
      <c r="G2846" t="s">
        <v>272</v>
      </c>
      <c r="H2846" t="s">
        <v>1437</v>
      </c>
      <c r="M2846" s="2">
        <v>2800</v>
      </c>
      <c r="N2846" s="2">
        <v>10000</v>
      </c>
      <c r="O2846" s="2">
        <f>IF(Tabla1[[#This Row],[Mov]]="VNT",Tabla1[[#This Row],[Sale]]-Tabla1[[#This Row],[Cost]],-Tabla1[[#This Row],[Cost]]*Tabla1[[#This Row],[Cant]])</f>
        <v>7200</v>
      </c>
      <c r="P2846" s="8">
        <f>IF(Tabla1[[#This Row],[Mov]]="VNT",-Tabla1[[#This Row],[Cant]],Tabla1[[#This Row],[Cant]])</f>
        <v>-1</v>
      </c>
      <c r="Q2846" s="8">
        <f>DAY(Tabla1[[#This Row],[Date]])</f>
        <v>15</v>
      </c>
      <c r="R2846" s="8">
        <f>MONTH(Tabla1[[#This Row],[Date]])</f>
        <v>9</v>
      </c>
      <c r="S2846" s="8">
        <f>YEAR(Tabla1[[#This Row],[Date]])</f>
        <v>2022</v>
      </c>
    </row>
    <row r="2847" spans="1:19" x14ac:dyDescent="0.2">
      <c r="A2847">
        <v>2846</v>
      </c>
      <c r="B2847" s="1">
        <v>44819</v>
      </c>
      <c r="C2847" t="s">
        <v>260</v>
      </c>
      <c r="D2847" t="s">
        <v>332</v>
      </c>
      <c r="E2847">
        <v>1</v>
      </c>
      <c r="F2847" t="s">
        <v>455</v>
      </c>
      <c r="G2847" t="s">
        <v>382</v>
      </c>
      <c r="H2847" t="s">
        <v>509</v>
      </c>
      <c r="M2847" s="2">
        <v>1000</v>
      </c>
      <c r="N2847" s="2">
        <v>3000</v>
      </c>
      <c r="O2847" s="2">
        <f>IF(Tabla1[[#This Row],[Mov]]="VNT",Tabla1[[#This Row],[Sale]]-Tabla1[[#This Row],[Cost]],-Tabla1[[#This Row],[Cost]]*Tabla1[[#This Row],[Cant]])</f>
        <v>2000</v>
      </c>
      <c r="P2847" s="8">
        <f>IF(Tabla1[[#This Row],[Mov]]="VNT",-Tabla1[[#This Row],[Cant]],Tabla1[[#This Row],[Cant]])</f>
        <v>-1</v>
      </c>
      <c r="Q2847" s="8">
        <f>DAY(Tabla1[[#This Row],[Date]])</f>
        <v>15</v>
      </c>
      <c r="R2847" s="8">
        <f>MONTH(Tabla1[[#This Row],[Date]])</f>
        <v>9</v>
      </c>
      <c r="S2847" s="8">
        <f>YEAR(Tabla1[[#This Row],[Date]])</f>
        <v>2022</v>
      </c>
    </row>
    <row r="2848" spans="1:19" x14ac:dyDescent="0.2">
      <c r="A2848">
        <v>2847</v>
      </c>
      <c r="B2848" s="1">
        <v>44819</v>
      </c>
      <c r="C2848" t="s">
        <v>260</v>
      </c>
      <c r="D2848" t="s">
        <v>332</v>
      </c>
      <c r="E2848">
        <v>1</v>
      </c>
      <c r="F2848" t="s">
        <v>225</v>
      </c>
      <c r="G2848" t="s">
        <v>272</v>
      </c>
      <c r="H2848" t="s">
        <v>1438</v>
      </c>
      <c r="M2848" s="2">
        <v>1100</v>
      </c>
      <c r="N2848" s="2">
        <v>10000</v>
      </c>
      <c r="O2848" s="2">
        <f>IF(Tabla1[[#This Row],[Mov]]="VNT",Tabla1[[#This Row],[Sale]]-Tabla1[[#This Row],[Cost]],-Tabla1[[#This Row],[Cost]]*Tabla1[[#This Row],[Cant]])</f>
        <v>8900</v>
      </c>
      <c r="P2848" s="8">
        <f>IF(Tabla1[[#This Row],[Mov]]="VNT",-Tabla1[[#This Row],[Cant]],Tabla1[[#This Row],[Cant]])</f>
        <v>-1</v>
      </c>
      <c r="Q2848" s="8">
        <f>DAY(Tabla1[[#This Row],[Date]])</f>
        <v>15</v>
      </c>
      <c r="R2848" s="8">
        <f>MONTH(Tabla1[[#This Row],[Date]])</f>
        <v>9</v>
      </c>
      <c r="S2848" s="8">
        <f>YEAR(Tabla1[[#This Row],[Date]])</f>
        <v>2022</v>
      </c>
    </row>
    <row r="2849" spans="1:19" x14ac:dyDescent="0.2">
      <c r="A2849">
        <v>2848</v>
      </c>
      <c r="B2849" s="1">
        <v>44819</v>
      </c>
      <c r="C2849" t="s">
        <v>260</v>
      </c>
      <c r="D2849" t="s">
        <v>332</v>
      </c>
      <c r="E2849">
        <v>1</v>
      </c>
      <c r="F2849" t="s">
        <v>458</v>
      </c>
      <c r="G2849" t="s">
        <v>272</v>
      </c>
      <c r="H2849" t="s">
        <v>1440</v>
      </c>
      <c r="L2849" t="s">
        <v>1351</v>
      </c>
      <c r="M2849" s="2">
        <v>0</v>
      </c>
      <c r="N2849" s="2">
        <v>45000</v>
      </c>
      <c r="O2849" s="2">
        <f>IF(Tabla1[[#This Row],[Mov]]="VNT",Tabla1[[#This Row],[Sale]]-Tabla1[[#This Row],[Cost]],-Tabla1[[#This Row],[Cost]]*Tabla1[[#This Row],[Cant]])</f>
        <v>45000</v>
      </c>
      <c r="P2849" s="8">
        <f>IF(Tabla1[[#This Row],[Mov]]="VNT",-Tabla1[[#This Row],[Cant]],Tabla1[[#This Row],[Cant]])</f>
        <v>-1</v>
      </c>
      <c r="Q2849" s="8">
        <f>DAY(Tabla1[[#This Row],[Date]])</f>
        <v>15</v>
      </c>
      <c r="R2849" s="8">
        <f>MONTH(Tabla1[[#This Row],[Date]])</f>
        <v>9</v>
      </c>
      <c r="S2849" s="8">
        <f>YEAR(Tabla1[[#This Row],[Date]])</f>
        <v>2022</v>
      </c>
    </row>
    <row r="2850" spans="1:19" x14ac:dyDescent="0.2">
      <c r="A2850">
        <v>2849</v>
      </c>
      <c r="B2850" s="1">
        <v>44819</v>
      </c>
      <c r="C2850" t="s">
        <v>260</v>
      </c>
      <c r="D2850" t="s">
        <v>332</v>
      </c>
      <c r="E2850">
        <v>1</v>
      </c>
      <c r="F2850" t="s">
        <v>458</v>
      </c>
      <c r="G2850" t="s">
        <v>272</v>
      </c>
      <c r="H2850" t="s">
        <v>1439</v>
      </c>
      <c r="M2850" s="2">
        <v>0</v>
      </c>
      <c r="N2850" s="2">
        <v>25000</v>
      </c>
      <c r="O2850" s="2">
        <f>IF(Tabla1[[#This Row],[Mov]]="VNT",Tabla1[[#This Row],[Sale]]-Tabla1[[#This Row],[Cost]],-Tabla1[[#This Row],[Cost]]*Tabla1[[#This Row],[Cant]])</f>
        <v>25000</v>
      </c>
      <c r="P2850" s="8">
        <f>IF(Tabla1[[#This Row],[Mov]]="VNT",-Tabla1[[#This Row],[Cant]],Tabla1[[#This Row],[Cant]])</f>
        <v>-1</v>
      </c>
      <c r="Q2850" s="8">
        <f>DAY(Tabla1[[#This Row],[Date]])</f>
        <v>15</v>
      </c>
      <c r="R2850" s="8">
        <f>MONTH(Tabla1[[#This Row],[Date]])</f>
        <v>9</v>
      </c>
      <c r="S2850" s="8">
        <f>YEAR(Tabla1[[#This Row],[Date]])</f>
        <v>2022</v>
      </c>
    </row>
    <row r="2851" spans="1:19" x14ac:dyDescent="0.2">
      <c r="A2851">
        <v>2850</v>
      </c>
      <c r="B2851" s="1">
        <v>44819</v>
      </c>
      <c r="C2851" t="s">
        <v>260</v>
      </c>
      <c r="D2851" t="s">
        <v>332</v>
      </c>
      <c r="E2851">
        <v>1</v>
      </c>
      <c r="F2851" t="s">
        <v>44</v>
      </c>
      <c r="G2851" t="s">
        <v>197</v>
      </c>
      <c r="H2851" t="s">
        <v>1289</v>
      </c>
      <c r="M2851" s="2">
        <v>28000</v>
      </c>
      <c r="N2851" s="2">
        <v>47000</v>
      </c>
      <c r="O2851" s="2">
        <f>IF(Tabla1[[#This Row],[Mov]]="VNT",Tabla1[[#This Row],[Sale]]-Tabla1[[#This Row],[Cost]],-Tabla1[[#This Row],[Cost]]*Tabla1[[#This Row],[Cant]])</f>
        <v>19000</v>
      </c>
      <c r="P2851" s="8">
        <f>IF(Tabla1[[#This Row],[Mov]]="VNT",-Tabla1[[#This Row],[Cant]],Tabla1[[#This Row],[Cant]])</f>
        <v>-1</v>
      </c>
      <c r="Q2851" s="8">
        <f>DAY(Tabla1[[#This Row],[Date]])</f>
        <v>15</v>
      </c>
      <c r="R2851" s="8">
        <f>MONTH(Tabla1[[#This Row],[Date]])</f>
        <v>9</v>
      </c>
      <c r="S2851" s="8">
        <f>YEAR(Tabla1[[#This Row],[Date]])</f>
        <v>2022</v>
      </c>
    </row>
    <row r="2852" spans="1:19" x14ac:dyDescent="0.2">
      <c r="A2852">
        <v>2851</v>
      </c>
      <c r="B2852" s="1">
        <v>44819</v>
      </c>
      <c r="C2852" t="s">
        <v>260</v>
      </c>
      <c r="D2852" t="s">
        <v>332</v>
      </c>
      <c r="E2852">
        <v>1</v>
      </c>
      <c r="F2852" t="s">
        <v>116</v>
      </c>
      <c r="G2852" t="s">
        <v>347</v>
      </c>
      <c r="H2852" t="s">
        <v>518</v>
      </c>
      <c r="M2852" s="2">
        <v>2805</v>
      </c>
      <c r="N2852" s="2">
        <v>3000</v>
      </c>
      <c r="O2852" s="2">
        <f>IF(Tabla1[[#This Row],[Mov]]="VNT",Tabla1[[#This Row],[Sale]]-Tabla1[[#This Row],[Cost]],-Tabla1[[#This Row],[Cost]]*Tabla1[[#This Row],[Cant]])</f>
        <v>195</v>
      </c>
      <c r="P2852" s="8">
        <f>IF(Tabla1[[#This Row],[Mov]]="VNT",-Tabla1[[#This Row],[Cant]],Tabla1[[#This Row],[Cant]])</f>
        <v>-1</v>
      </c>
      <c r="Q2852" s="8">
        <f>DAY(Tabla1[[#This Row],[Date]])</f>
        <v>15</v>
      </c>
      <c r="R2852" s="8">
        <f>MONTH(Tabla1[[#This Row],[Date]])</f>
        <v>9</v>
      </c>
      <c r="S2852" s="8">
        <f>YEAR(Tabla1[[#This Row],[Date]])</f>
        <v>2022</v>
      </c>
    </row>
    <row r="2853" spans="1:19" x14ac:dyDescent="0.2">
      <c r="A2853">
        <v>2852</v>
      </c>
      <c r="B2853" s="1">
        <v>44819</v>
      </c>
      <c r="C2853" t="s">
        <v>260</v>
      </c>
      <c r="D2853" t="s">
        <v>332</v>
      </c>
      <c r="E2853">
        <v>1</v>
      </c>
      <c r="F2853" t="s">
        <v>45</v>
      </c>
      <c r="G2853" t="s">
        <v>789</v>
      </c>
      <c r="H2853" t="s">
        <v>176</v>
      </c>
      <c r="M2853" s="2">
        <v>5000</v>
      </c>
      <c r="N2853" s="2">
        <v>14000</v>
      </c>
      <c r="O2853" s="2">
        <f>IF(Tabla1[[#This Row],[Mov]]="VNT",Tabla1[[#This Row],[Sale]]-Tabla1[[#This Row],[Cost]],-Tabla1[[#This Row],[Cost]]*Tabla1[[#This Row],[Cant]])</f>
        <v>9000</v>
      </c>
      <c r="P2853" s="8">
        <f>IF(Tabla1[[#This Row],[Mov]]="VNT",-Tabla1[[#This Row],[Cant]],Tabla1[[#This Row],[Cant]])</f>
        <v>-1</v>
      </c>
      <c r="Q2853" s="8">
        <f>DAY(Tabla1[[#This Row],[Date]])</f>
        <v>15</v>
      </c>
      <c r="R2853" s="8">
        <f>MONTH(Tabla1[[#This Row],[Date]])</f>
        <v>9</v>
      </c>
      <c r="S2853" s="8">
        <f>YEAR(Tabla1[[#This Row],[Date]])</f>
        <v>2022</v>
      </c>
    </row>
    <row r="2854" spans="1:19" x14ac:dyDescent="0.2">
      <c r="A2854">
        <v>2853</v>
      </c>
      <c r="B2854" s="1">
        <v>44819</v>
      </c>
      <c r="C2854" t="s">
        <v>260</v>
      </c>
      <c r="D2854" t="s">
        <v>122</v>
      </c>
      <c r="E2854">
        <v>1</v>
      </c>
      <c r="F2854" t="s">
        <v>15</v>
      </c>
      <c r="G2854" t="s">
        <v>266</v>
      </c>
      <c r="H2854" t="s">
        <v>138</v>
      </c>
      <c r="M2854" s="2">
        <v>3500</v>
      </c>
      <c r="N2854" s="2">
        <v>10000</v>
      </c>
      <c r="O2854" s="2">
        <f>IF(Tabla1[[#This Row],[Mov]]="VNT",Tabla1[[#This Row],[Sale]]-Tabla1[[#This Row],[Cost]],-Tabla1[[#This Row],[Cost]]*Tabla1[[#This Row],[Cant]])</f>
        <v>6500</v>
      </c>
      <c r="P2854" s="8">
        <f>IF(Tabla1[[#This Row],[Mov]]="VNT",-Tabla1[[#This Row],[Cant]],Tabla1[[#This Row],[Cant]])</f>
        <v>-1</v>
      </c>
      <c r="Q2854" s="8">
        <f>DAY(Tabla1[[#This Row],[Date]])</f>
        <v>15</v>
      </c>
      <c r="R2854" s="8">
        <f>MONTH(Tabla1[[#This Row],[Date]])</f>
        <v>9</v>
      </c>
      <c r="S2854" s="8">
        <f>YEAR(Tabla1[[#This Row],[Date]])</f>
        <v>2022</v>
      </c>
    </row>
    <row r="2855" spans="1:19" x14ac:dyDescent="0.2">
      <c r="A2855">
        <v>2854</v>
      </c>
      <c r="B2855" s="1">
        <v>44820</v>
      </c>
      <c r="C2855" t="s">
        <v>260</v>
      </c>
      <c r="D2855" t="s">
        <v>809</v>
      </c>
      <c r="E2855">
        <v>1</v>
      </c>
      <c r="F2855" t="s">
        <v>224</v>
      </c>
      <c r="G2855" t="s">
        <v>272</v>
      </c>
      <c r="H2855" t="s">
        <v>344</v>
      </c>
      <c r="M2855" s="2">
        <v>9000</v>
      </c>
      <c r="N2855" s="2">
        <v>17000</v>
      </c>
      <c r="O2855" s="2">
        <f>IF(Tabla1[[#This Row],[Mov]]="VNT",Tabla1[[#This Row],[Sale]]-Tabla1[[#This Row],[Cost]],-Tabla1[[#This Row],[Cost]]*Tabla1[[#This Row],[Cant]])</f>
        <v>8000</v>
      </c>
      <c r="P2855" s="8">
        <f>IF(Tabla1[[#This Row],[Mov]]="VNT",-Tabla1[[#This Row],[Cant]],Tabla1[[#This Row],[Cant]])</f>
        <v>-1</v>
      </c>
      <c r="Q2855" s="8">
        <f>DAY(Tabla1[[#This Row],[Date]])</f>
        <v>16</v>
      </c>
      <c r="R2855" s="8">
        <f>MONTH(Tabla1[[#This Row],[Date]])</f>
        <v>9</v>
      </c>
      <c r="S2855" s="8">
        <f>YEAR(Tabla1[[#This Row],[Date]])</f>
        <v>2022</v>
      </c>
    </row>
    <row r="2856" spans="1:19" x14ac:dyDescent="0.2">
      <c r="A2856">
        <v>2855</v>
      </c>
      <c r="B2856" s="1">
        <v>44820</v>
      </c>
      <c r="C2856" t="s">
        <v>260</v>
      </c>
      <c r="D2856" t="s">
        <v>809</v>
      </c>
      <c r="E2856">
        <v>1</v>
      </c>
      <c r="F2856" t="s">
        <v>342</v>
      </c>
      <c r="G2856" t="s">
        <v>272</v>
      </c>
      <c r="H2856" t="s">
        <v>344</v>
      </c>
      <c r="M2856" s="2">
        <v>1000</v>
      </c>
      <c r="N2856" s="2">
        <v>7000</v>
      </c>
      <c r="O2856" s="2">
        <f>IF(Tabla1[[#This Row],[Mov]]="VNT",Tabla1[[#This Row],[Sale]]-Tabla1[[#This Row],[Cost]],-Tabla1[[#This Row],[Cost]]*Tabla1[[#This Row],[Cant]])</f>
        <v>6000</v>
      </c>
      <c r="P2856" s="8">
        <f>IF(Tabla1[[#This Row],[Mov]]="VNT",-Tabla1[[#This Row],[Cant]],Tabla1[[#This Row],[Cant]])</f>
        <v>-1</v>
      </c>
      <c r="Q2856" s="8">
        <f>DAY(Tabla1[[#This Row],[Date]])</f>
        <v>16</v>
      </c>
      <c r="R2856" s="8">
        <f>MONTH(Tabla1[[#This Row],[Date]])</f>
        <v>9</v>
      </c>
      <c r="S2856" s="8">
        <f>YEAR(Tabla1[[#This Row],[Date]])</f>
        <v>2022</v>
      </c>
    </row>
    <row r="2857" spans="1:19" x14ac:dyDescent="0.2">
      <c r="A2857">
        <v>2856</v>
      </c>
      <c r="B2857" s="1">
        <v>44820</v>
      </c>
      <c r="C2857" t="s">
        <v>261</v>
      </c>
      <c r="D2857" t="s">
        <v>892</v>
      </c>
      <c r="E2857">
        <v>1</v>
      </c>
      <c r="F2857" t="s">
        <v>386</v>
      </c>
      <c r="G2857" t="s">
        <v>262</v>
      </c>
      <c r="H2857" t="s">
        <v>302</v>
      </c>
      <c r="M2857" s="2">
        <v>63000</v>
      </c>
      <c r="N2857" s="2">
        <v>120000</v>
      </c>
      <c r="O2857" s="2">
        <f>IF(Tabla1[[#This Row],[Mov]]="VNT",Tabla1[[#This Row],[Sale]]-Tabla1[[#This Row],[Cost]],-Tabla1[[#This Row],[Cost]]*Tabla1[[#This Row],[Cant]])</f>
        <v>-63000</v>
      </c>
      <c r="P2857" s="8">
        <f>IF(Tabla1[[#This Row],[Mov]]="VNT",-Tabla1[[#This Row],[Cant]],Tabla1[[#This Row],[Cant]])</f>
        <v>1</v>
      </c>
      <c r="Q2857" s="8">
        <f>DAY(Tabla1[[#This Row],[Date]])</f>
        <v>16</v>
      </c>
      <c r="R2857" s="8">
        <f>MONTH(Tabla1[[#This Row],[Date]])</f>
        <v>9</v>
      </c>
      <c r="S2857" s="8">
        <f>YEAR(Tabla1[[#This Row],[Date]])</f>
        <v>2022</v>
      </c>
    </row>
    <row r="2858" spans="1:19" x14ac:dyDescent="0.2">
      <c r="A2858">
        <v>2857</v>
      </c>
      <c r="B2858" s="1">
        <v>44820</v>
      </c>
      <c r="C2858" t="s">
        <v>261</v>
      </c>
      <c r="D2858" t="s">
        <v>892</v>
      </c>
      <c r="E2858">
        <v>1</v>
      </c>
      <c r="F2858" t="s">
        <v>1441</v>
      </c>
      <c r="G2858" t="s">
        <v>284</v>
      </c>
      <c r="H2858" t="s">
        <v>1394</v>
      </c>
      <c r="M2858" s="2">
        <v>15000</v>
      </c>
      <c r="N2858" s="2">
        <v>25000</v>
      </c>
      <c r="O2858" s="2">
        <f>IF(Tabla1[[#This Row],[Mov]]="VNT",Tabla1[[#This Row],[Sale]]-Tabla1[[#This Row],[Cost]],-Tabla1[[#This Row],[Cost]]*Tabla1[[#This Row],[Cant]])</f>
        <v>-15000</v>
      </c>
      <c r="P2858" s="8">
        <f>IF(Tabla1[[#This Row],[Mov]]="VNT",-Tabla1[[#This Row],[Cant]],Tabla1[[#This Row],[Cant]])</f>
        <v>1</v>
      </c>
      <c r="Q2858" s="8">
        <f>DAY(Tabla1[[#This Row],[Date]])</f>
        <v>16</v>
      </c>
      <c r="R2858" s="8">
        <f>MONTH(Tabla1[[#This Row],[Date]])</f>
        <v>9</v>
      </c>
      <c r="S2858" s="8">
        <f>YEAR(Tabla1[[#This Row],[Date]])</f>
        <v>2022</v>
      </c>
    </row>
    <row r="2859" spans="1:19" x14ac:dyDescent="0.2">
      <c r="A2859">
        <v>2858</v>
      </c>
      <c r="B2859" s="1">
        <v>44820</v>
      </c>
      <c r="C2859" t="s">
        <v>261</v>
      </c>
      <c r="D2859" t="s">
        <v>817</v>
      </c>
      <c r="E2859">
        <v>2</v>
      </c>
      <c r="F2859" t="s">
        <v>532</v>
      </c>
      <c r="G2859" t="s">
        <v>266</v>
      </c>
      <c r="H2859" t="s">
        <v>621</v>
      </c>
      <c r="M2859" s="2">
        <v>45000</v>
      </c>
      <c r="N2859" s="2">
        <v>70000</v>
      </c>
      <c r="O2859" s="2">
        <f>IF(Tabla1[[#This Row],[Mov]]="VNT",Tabla1[[#This Row],[Sale]]-Tabla1[[#This Row],[Cost]],-Tabla1[[#This Row],[Cost]]*Tabla1[[#This Row],[Cant]])</f>
        <v>-90000</v>
      </c>
      <c r="P2859" s="8">
        <f>IF(Tabla1[[#This Row],[Mov]]="VNT",-Tabla1[[#This Row],[Cant]],Tabla1[[#This Row],[Cant]])</f>
        <v>2</v>
      </c>
      <c r="Q2859" s="8">
        <f>DAY(Tabla1[[#This Row],[Date]])</f>
        <v>16</v>
      </c>
      <c r="R2859" s="8">
        <f>MONTH(Tabla1[[#This Row],[Date]])</f>
        <v>9</v>
      </c>
      <c r="S2859" s="8">
        <f>YEAR(Tabla1[[#This Row],[Date]])</f>
        <v>2022</v>
      </c>
    </row>
    <row r="2860" spans="1:19" x14ac:dyDescent="0.2">
      <c r="A2860">
        <v>2859</v>
      </c>
      <c r="B2860" s="1">
        <v>44820</v>
      </c>
      <c r="C2860" t="s">
        <v>261</v>
      </c>
      <c r="D2860" t="s">
        <v>817</v>
      </c>
      <c r="E2860">
        <v>2</v>
      </c>
      <c r="F2860" t="s">
        <v>1326</v>
      </c>
      <c r="G2860" t="s">
        <v>266</v>
      </c>
      <c r="H2860" t="s">
        <v>1327</v>
      </c>
      <c r="M2860" s="2">
        <v>13000</v>
      </c>
      <c r="N2860" s="2">
        <v>24000</v>
      </c>
      <c r="O2860" s="2">
        <f>IF(Tabla1[[#This Row],[Mov]]="VNT",Tabla1[[#This Row],[Sale]]-Tabla1[[#This Row],[Cost]],-Tabla1[[#This Row],[Cost]]*Tabla1[[#This Row],[Cant]])</f>
        <v>-26000</v>
      </c>
      <c r="P2860" s="8">
        <f>IF(Tabla1[[#This Row],[Mov]]="VNT",-Tabla1[[#This Row],[Cant]],Tabla1[[#This Row],[Cant]])</f>
        <v>2</v>
      </c>
      <c r="Q2860" s="8">
        <f>DAY(Tabla1[[#This Row],[Date]])</f>
        <v>16</v>
      </c>
      <c r="R2860" s="8">
        <f>MONTH(Tabla1[[#This Row],[Date]])</f>
        <v>9</v>
      </c>
      <c r="S2860" s="8">
        <f>YEAR(Tabla1[[#This Row],[Date]])</f>
        <v>2022</v>
      </c>
    </row>
    <row r="2861" spans="1:19" x14ac:dyDescent="0.2">
      <c r="A2861">
        <v>2860</v>
      </c>
      <c r="B2861" s="1">
        <v>44820</v>
      </c>
      <c r="C2861" t="s">
        <v>261</v>
      </c>
      <c r="D2861" t="s">
        <v>817</v>
      </c>
      <c r="E2861">
        <v>1</v>
      </c>
      <c r="F2861" t="s">
        <v>771</v>
      </c>
      <c r="G2861" t="s">
        <v>727</v>
      </c>
      <c r="H2861" t="s">
        <v>1442</v>
      </c>
      <c r="M2861" s="2">
        <v>13000</v>
      </c>
      <c r="N2861" s="2">
        <v>24000</v>
      </c>
      <c r="O2861" s="2">
        <f>IF(Tabla1[[#This Row],[Mov]]="VNT",Tabla1[[#This Row],[Sale]]-Tabla1[[#This Row],[Cost]],-Tabla1[[#This Row],[Cost]]*Tabla1[[#This Row],[Cant]])</f>
        <v>-13000</v>
      </c>
      <c r="P2861" s="8">
        <f>IF(Tabla1[[#This Row],[Mov]]="VNT",-Tabla1[[#This Row],[Cant]],Tabla1[[#This Row],[Cant]])</f>
        <v>1</v>
      </c>
      <c r="Q2861" s="8">
        <f>DAY(Tabla1[[#This Row],[Date]])</f>
        <v>16</v>
      </c>
      <c r="R2861" s="8">
        <f>MONTH(Tabla1[[#This Row],[Date]])</f>
        <v>9</v>
      </c>
      <c r="S2861" s="8">
        <f>YEAR(Tabla1[[#This Row],[Date]])</f>
        <v>2022</v>
      </c>
    </row>
    <row r="2862" spans="1:19" x14ac:dyDescent="0.2">
      <c r="A2862">
        <v>2861</v>
      </c>
      <c r="B2862" s="1">
        <v>44820</v>
      </c>
      <c r="C2862" t="s">
        <v>261</v>
      </c>
      <c r="D2862" t="s">
        <v>623</v>
      </c>
      <c r="E2862">
        <v>2</v>
      </c>
      <c r="F2862" t="s">
        <v>44</v>
      </c>
      <c r="G2862" t="s">
        <v>197</v>
      </c>
      <c r="H2862" t="s">
        <v>1289</v>
      </c>
      <c r="M2862" s="2">
        <v>28000</v>
      </c>
      <c r="N2862" s="2">
        <v>49000</v>
      </c>
      <c r="O2862" s="2">
        <f>IF(Tabla1[[#This Row],[Mov]]="VNT",Tabla1[[#This Row],[Sale]]-Tabla1[[#This Row],[Cost]],-Tabla1[[#This Row],[Cost]]*Tabla1[[#This Row],[Cant]])</f>
        <v>-56000</v>
      </c>
      <c r="P2862" s="8">
        <f>IF(Tabla1[[#This Row],[Mov]]="VNT",-Tabla1[[#This Row],[Cant]],Tabla1[[#This Row],[Cant]])</f>
        <v>2</v>
      </c>
      <c r="Q2862" s="8">
        <f>DAY(Tabla1[[#This Row],[Date]])</f>
        <v>16</v>
      </c>
      <c r="R2862" s="8">
        <f>MONTH(Tabla1[[#This Row],[Date]])</f>
        <v>9</v>
      </c>
      <c r="S2862" s="8">
        <f>YEAR(Tabla1[[#This Row],[Date]])</f>
        <v>2022</v>
      </c>
    </row>
    <row r="2863" spans="1:19" x14ac:dyDescent="0.2">
      <c r="A2863">
        <v>2862</v>
      </c>
      <c r="B2863" s="1">
        <v>44820</v>
      </c>
      <c r="C2863" t="s">
        <v>261</v>
      </c>
      <c r="D2863" t="s">
        <v>623</v>
      </c>
      <c r="E2863">
        <v>1</v>
      </c>
      <c r="F2863" t="s">
        <v>734</v>
      </c>
      <c r="G2863" t="s">
        <v>735</v>
      </c>
      <c r="H2863" t="s">
        <v>1443</v>
      </c>
      <c r="M2863" s="2">
        <v>24000</v>
      </c>
      <c r="N2863" s="2">
        <v>45000</v>
      </c>
      <c r="O2863" s="2">
        <f>IF(Tabla1[[#This Row],[Mov]]="VNT",Tabla1[[#This Row],[Sale]]-Tabla1[[#This Row],[Cost]],-Tabla1[[#This Row],[Cost]]*Tabla1[[#This Row],[Cant]])</f>
        <v>-24000</v>
      </c>
      <c r="P2863" s="8">
        <f>IF(Tabla1[[#This Row],[Mov]]="VNT",-Tabla1[[#This Row],[Cant]],Tabla1[[#This Row],[Cant]])</f>
        <v>1</v>
      </c>
      <c r="Q2863" s="8">
        <f>DAY(Tabla1[[#This Row],[Date]])</f>
        <v>16</v>
      </c>
      <c r="R2863" s="8">
        <f>MONTH(Tabla1[[#This Row],[Date]])</f>
        <v>9</v>
      </c>
      <c r="S2863" s="8">
        <f>YEAR(Tabla1[[#This Row],[Date]])</f>
        <v>2022</v>
      </c>
    </row>
    <row r="2864" spans="1:19" x14ac:dyDescent="0.2">
      <c r="A2864">
        <v>2863</v>
      </c>
      <c r="B2864" s="1">
        <v>44820</v>
      </c>
      <c r="C2864" t="s">
        <v>261</v>
      </c>
      <c r="D2864" t="s">
        <v>623</v>
      </c>
      <c r="E2864">
        <v>1</v>
      </c>
      <c r="F2864" t="s">
        <v>48</v>
      </c>
      <c r="G2864" t="s">
        <v>197</v>
      </c>
      <c r="H2864" t="s">
        <v>1444</v>
      </c>
      <c r="M2864" s="2">
        <v>90000</v>
      </c>
      <c r="N2864" s="2">
        <v>125000</v>
      </c>
      <c r="O2864" s="2">
        <f>IF(Tabla1[[#This Row],[Mov]]="VNT",Tabla1[[#This Row],[Sale]]-Tabla1[[#This Row],[Cost]],-Tabla1[[#This Row],[Cost]]*Tabla1[[#This Row],[Cant]])</f>
        <v>-90000</v>
      </c>
      <c r="P2864" s="8">
        <f>IF(Tabla1[[#This Row],[Mov]]="VNT",-Tabla1[[#This Row],[Cant]],Tabla1[[#This Row],[Cant]])</f>
        <v>1</v>
      </c>
      <c r="Q2864" s="8">
        <f>DAY(Tabla1[[#This Row],[Date]])</f>
        <v>16</v>
      </c>
      <c r="R2864" s="8">
        <f>MONTH(Tabla1[[#This Row],[Date]])</f>
        <v>9</v>
      </c>
      <c r="S2864" s="8">
        <f>YEAR(Tabla1[[#This Row],[Date]])</f>
        <v>2022</v>
      </c>
    </row>
    <row r="2865" spans="1:19" x14ac:dyDescent="0.2">
      <c r="A2865">
        <v>2864</v>
      </c>
      <c r="B2865" s="1">
        <v>44820</v>
      </c>
      <c r="C2865" t="s">
        <v>261</v>
      </c>
      <c r="D2865" t="s">
        <v>623</v>
      </c>
      <c r="E2865">
        <v>1</v>
      </c>
      <c r="F2865" t="s">
        <v>849</v>
      </c>
      <c r="G2865" t="s">
        <v>985</v>
      </c>
      <c r="H2865" t="s">
        <v>1445</v>
      </c>
      <c r="M2865" s="2">
        <v>45000</v>
      </c>
      <c r="N2865" s="2">
        <v>69000</v>
      </c>
      <c r="O2865" s="2">
        <f>IF(Tabla1[[#This Row],[Mov]]="VNT",Tabla1[[#This Row],[Sale]]-Tabla1[[#This Row],[Cost]],-Tabla1[[#This Row],[Cost]]*Tabla1[[#This Row],[Cant]])</f>
        <v>-45000</v>
      </c>
      <c r="P2865" s="8">
        <f>IF(Tabla1[[#This Row],[Mov]]="VNT",-Tabla1[[#This Row],[Cant]],Tabla1[[#This Row],[Cant]])</f>
        <v>1</v>
      </c>
      <c r="Q2865" s="8">
        <f>DAY(Tabla1[[#This Row],[Date]])</f>
        <v>16</v>
      </c>
      <c r="R2865" s="8">
        <f>MONTH(Tabla1[[#This Row],[Date]])</f>
        <v>9</v>
      </c>
      <c r="S2865" s="8">
        <f>YEAR(Tabla1[[#This Row],[Date]])</f>
        <v>2022</v>
      </c>
    </row>
    <row r="2866" spans="1:19" x14ac:dyDescent="0.2">
      <c r="A2866">
        <v>2865</v>
      </c>
      <c r="B2866" s="1">
        <v>44820</v>
      </c>
      <c r="C2866" t="s">
        <v>260</v>
      </c>
      <c r="D2866" t="s">
        <v>332</v>
      </c>
      <c r="E2866">
        <v>1</v>
      </c>
      <c r="F2866" t="s">
        <v>455</v>
      </c>
      <c r="G2866" t="s">
        <v>600</v>
      </c>
      <c r="H2866" t="s">
        <v>1402</v>
      </c>
      <c r="M2866" s="2">
        <v>1000</v>
      </c>
      <c r="N2866" s="2">
        <v>3000</v>
      </c>
      <c r="O2866" s="2">
        <f>IF(Tabla1[[#This Row],[Mov]]="VNT",Tabla1[[#This Row],[Sale]]-Tabla1[[#This Row],[Cost]],-Tabla1[[#This Row],[Cost]]*Tabla1[[#This Row],[Cant]])</f>
        <v>2000</v>
      </c>
      <c r="P2866" s="8">
        <f>IF(Tabla1[[#This Row],[Mov]]="VNT",-Tabla1[[#This Row],[Cant]],Tabla1[[#This Row],[Cant]])</f>
        <v>-1</v>
      </c>
      <c r="Q2866" s="8">
        <f>DAY(Tabla1[[#This Row],[Date]])</f>
        <v>16</v>
      </c>
      <c r="R2866" s="8">
        <f>MONTH(Tabla1[[#This Row],[Date]])</f>
        <v>9</v>
      </c>
      <c r="S2866" s="8">
        <f>YEAR(Tabla1[[#This Row],[Date]])</f>
        <v>2022</v>
      </c>
    </row>
    <row r="2867" spans="1:19" x14ac:dyDescent="0.2">
      <c r="A2867">
        <v>2866</v>
      </c>
      <c r="B2867" s="1">
        <v>44820</v>
      </c>
      <c r="C2867" t="s">
        <v>260</v>
      </c>
      <c r="D2867" t="s">
        <v>332</v>
      </c>
      <c r="E2867">
        <v>1</v>
      </c>
      <c r="F2867" t="s">
        <v>116</v>
      </c>
      <c r="G2867" t="s">
        <v>600</v>
      </c>
      <c r="H2867" t="s">
        <v>1401</v>
      </c>
      <c r="M2867" s="2">
        <v>18692</v>
      </c>
      <c r="N2867" s="2">
        <v>20000</v>
      </c>
      <c r="O2867" s="2">
        <f>IF(Tabla1[[#This Row],[Mov]]="VNT",Tabla1[[#This Row],[Sale]]-Tabla1[[#This Row],[Cost]],-Tabla1[[#This Row],[Cost]]*Tabla1[[#This Row],[Cant]])</f>
        <v>1308</v>
      </c>
      <c r="P2867" s="8">
        <f>IF(Tabla1[[#This Row],[Mov]]="VNT",-Tabla1[[#This Row],[Cant]],Tabla1[[#This Row],[Cant]])</f>
        <v>-1</v>
      </c>
      <c r="Q2867" s="8">
        <f>DAY(Tabla1[[#This Row],[Date]])</f>
        <v>16</v>
      </c>
      <c r="R2867" s="8">
        <f>MONTH(Tabla1[[#This Row],[Date]])</f>
        <v>9</v>
      </c>
      <c r="S2867" s="8">
        <f>YEAR(Tabla1[[#This Row],[Date]])</f>
        <v>2022</v>
      </c>
    </row>
    <row r="2868" spans="1:19" x14ac:dyDescent="0.2">
      <c r="A2868">
        <v>2867</v>
      </c>
      <c r="B2868" s="1">
        <v>44820</v>
      </c>
      <c r="C2868" t="s">
        <v>260</v>
      </c>
      <c r="D2868" t="s">
        <v>332</v>
      </c>
      <c r="E2868">
        <v>1</v>
      </c>
      <c r="F2868" t="s">
        <v>225</v>
      </c>
      <c r="G2868" t="s">
        <v>272</v>
      </c>
      <c r="H2868" t="s">
        <v>581</v>
      </c>
      <c r="M2868" s="2">
        <v>1100</v>
      </c>
      <c r="N2868" s="2">
        <v>10000</v>
      </c>
      <c r="O2868" s="2">
        <f>IF(Tabla1[[#This Row],[Mov]]="VNT",Tabla1[[#This Row],[Sale]]-Tabla1[[#This Row],[Cost]],-Tabla1[[#This Row],[Cost]]*Tabla1[[#This Row],[Cant]])</f>
        <v>8900</v>
      </c>
      <c r="P2868" s="8">
        <f>IF(Tabla1[[#This Row],[Mov]]="VNT",-Tabla1[[#This Row],[Cant]],Tabla1[[#This Row],[Cant]])</f>
        <v>-1</v>
      </c>
      <c r="Q2868" s="8">
        <f>DAY(Tabla1[[#This Row],[Date]])</f>
        <v>16</v>
      </c>
      <c r="R2868" s="8">
        <f>MONTH(Tabla1[[#This Row],[Date]])</f>
        <v>9</v>
      </c>
      <c r="S2868" s="8">
        <f>YEAR(Tabla1[[#This Row],[Date]])</f>
        <v>2022</v>
      </c>
    </row>
    <row r="2869" spans="1:19" x14ac:dyDescent="0.2">
      <c r="A2869">
        <v>2868</v>
      </c>
      <c r="B2869" s="1">
        <v>44820</v>
      </c>
      <c r="C2869" t="s">
        <v>260</v>
      </c>
      <c r="D2869" t="s">
        <v>332</v>
      </c>
      <c r="E2869">
        <v>1</v>
      </c>
      <c r="F2869" t="s">
        <v>365</v>
      </c>
      <c r="G2869" t="s">
        <v>943</v>
      </c>
      <c r="H2869" t="s">
        <v>1446</v>
      </c>
      <c r="M2869" s="2">
        <v>4000</v>
      </c>
      <c r="N2869" s="2">
        <v>8000</v>
      </c>
      <c r="O2869" s="2">
        <f>IF(Tabla1[[#This Row],[Mov]]="VNT",Tabla1[[#This Row],[Sale]]-Tabla1[[#This Row],[Cost]],-Tabla1[[#This Row],[Cost]]*Tabla1[[#This Row],[Cant]])</f>
        <v>4000</v>
      </c>
      <c r="P2869" s="8">
        <f>IF(Tabla1[[#This Row],[Mov]]="VNT",-Tabla1[[#This Row],[Cant]],Tabla1[[#This Row],[Cant]])</f>
        <v>-1</v>
      </c>
      <c r="Q2869" s="8">
        <f>DAY(Tabla1[[#This Row],[Date]])</f>
        <v>16</v>
      </c>
      <c r="R2869" s="8">
        <f>MONTH(Tabla1[[#This Row],[Date]])</f>
        <v>9</v>
      </c>
      <c r="S2869" s="8">
        <f>YEAR(Tabla1[[#This Row],[Date]])</f>
        <v>2022</v>
      </c>
    </row>
    <row r="2870" spans="1:19" x14ac:dyDescent="0.2">
      <c r="A2870">
        <v>2869</v>
      </c>
      <c r="B2870" s="1">
        <v>44820</v>
      </c>
      <c r="C2870" t="s">
        <v>260</v>
      </c>
      <c r="D2870" t="s">
        <v>332</v>
      </c>
      <c r="E2870">
        <v>1</v>
      </c>
      <c r="F2870" t="s">
        <v>458</v>
      </c>
      <c r="G2870" t="s">
        <v>262</v>
      </c>
      <c r="H2870" t="s">
        <v>1448</v>
      </c>
      <c r="L2870" t="s">
        <v>1447</v>
      </c>
      <c r="M2870" s="2">
        <v>0</v>
      </c>
      <c r="N2870" s="2">
        <v>57000</v>
      </c>
      <c r="O2870" s="2">
        <f>IF(Tabla1[[#This Row],[Mov]]="VNT",Tabla1[[#This Row],[Sale]]-Tabla1[[#This Row],[Cost]],-Tabla1[[#This Row],[Cost]]*Tabla1[[#This Row],[Cant]])</f>
        <v>57000</v>
      </c>
      <c r="P2870" s="8">
        <f>IF(Tabla1[[#This Row],[Mov]]="VNT",-Tabla1[[#This Row],[Cant]],Tabla1[[#This Row],[Cant]])</f>
        <v>-1</v>
      </c>
      <c r="Q2870" s="8">
        <f>DAY(Tabla1[[#This Row],[Date]])</f>
        <v>16</v>
      </c>
      <c r="R2870" s="8">
        <f>MONTH(Tabla1[[#This Row],[Date]])</f>
        <v>9</v>
      </c>
      <c r="S2870" s="8">
        <f>YEAR(Tabla1[[#This Row],[Date]])</f>
        <v>2022</v>
      </c>
    </row>
    <row r="2871" spans="1:19" x14ac:dyDescent="0.2">
      <c r="A2871">
        <v>2870</v>
      </c>
      <c r="B2871" s="1">
        <v>44820</v>
      </c>
      <c r="C2871" t="s">
        <v>260</v>
      </c>
      <c r="D2871" t="s">
        <v>332</v>
      </c>
      <c r="E2871">
        <v>1</v>
      </c>
      <c r="F2871" t="s">
        <v>458</v>
      </c>
      <c r="G2871" t="s">
        <v>262</v>
      </c>
      <c r="H2871" t="s">
        <v>1449</v>
      </c>
      <c r="M2871" s="2">
        <v>0</v>
      </c>
      <c r="N2871" s="2">
        <v>5000</v>
      </c>
      <c r="O2871" s="2">
        <f>IF(Tabla1[[#This Row],[Mov]]="VNT",Tabla1[[#This Row],[Sale]]-Tabla1[[#This Row],[Cost]],-Tabla1[[#This Row],[Cost]]*Tabla1[[#This Row],[Cant]])</f>
        <v>5000</v>
      </c>
      <c r="P2871" s="8">
        <f>IF(Tabla1[[#This Row],[Mov]]="VNT",-Tabla1[[#This Row],[Cant]],Tabla1[[#This Row],[Cant]])</f>
        <v>-1</v>
      </c>
      <c r="Q2871" s="8">
        <f>DAY(Tabla1[[#This Row],[Date]])</f>
        <v>16</v>
      </c>
      <c r="R2871" s="8">
        <f>MONTH(Tabla1[[#This Row],[Date]])</f>
        <v>9</v>
      </c>
      <c r="S2871" s="8">
        <f>YEAR(Tabla1[[#This Row],[Date]])</f>
        <v>2022</v>
      </c>
    </row>
    <row r="2872" spans="1:19" x14ac:dyDescent="0.2">
      <c r="A2872">
        <v>2871</v>
      </c>
      <c r="B2872" s="1">
        <v>44820</v>
      </c>
      <c r="C2872" t="s">
        <v>260</v>
      </c>
      <c r="D2872" t="s">
        <v>332</v>
      </c>
      <c r="E2872">
        <v>1</v>
      </c>
      <c r="F2872" t="s">
        <v>458</v>
      </c>
      <c r="G2872" t="s">
        <v>1450</v>
      </c>
      <c r="H2872" t="s">
        <v>1451</v>
      </c>
      <c r="M2872" s="2">
        <v>0</v>
      </c>
      <c r="N2872" s="2">
        <v>25000</v>
      </c>
      <c r="O2872" s="2">
        <f>IF(Tabla1[[#This Row],[Mov]]="VNT",Tabla1[[#This Row],[Sale]]-Tabla1[[#This Row],[Cost]],-Tabla1[[#This Row],[Cost]]*Tabla1[[#This Row],[Cant]])</f>
        <v>25000</v>
      </c>
      <c r="P2872" s="8">
        <f>IF(Tabla1[[#This Row],[Mov]]="VNT",-Tabla1[[#This Row],[Cant]],Tabla1[[#This Row],[Cant]])</f>
        <v>-1</v>
      </c>
      <c r="Q2872" s="8">
        <f>DAY(Tabla1[[#This Row],[Date]])</f>
        <v>16</v>
      </c>
      <c r="R2872" s="8">
        <f>MONTH(Tabla1[[#This Row],[Date]])</f>
        <v>9</v>
      </c>
      <c r="S2872" s="8">
        <f>YEAR(Tabla1[[#This Row],[Date]])</f>
        <v>2022</v>
      </c>
    </row>
    <row r="2873" spans="1:19" x14ac:dyDescent="0.2">
      <c r="A2873">
        <v>2872</v>
      </c>
      <c r="B2873" s="1">
        <v>44820</v>
      </c>
      <c r="C2873" t="s">
        <v>260</v>
      </c>
      <c r="D2873" t="s">
        <v>332</v>
      </c>
      <c r="E2873">
        <v>1</v>
      </c>
      <c r="F2873" t="s">
        <v>1294</v>
      </c>
      <c r="G2873" t="s">
        <v>272</v>
      </c>
      <c r="H2873" t="s">
        <v>306</v>
      </c>
      <c r="M2873" s="2">
        <v>8500</v>
      </c>
      <c r="N2873" s="2">
        <v>15000</v>
      </c>
      <c r="O2873" s="2">
        <f>IF(Tabla1[[#This Row],[Mov]]="VNT",Tabla1[[#This Row],[Sale]]-Tabla1[[#This Row],[Cost]],-Tabla1[[#This Row],[Cost]]*Tabla1[[#This Row],[Cant]])</f>
        <v>6500</v>
      </c>
      <c r="P2873" s="8">
        <f>IF(Tabla1[[#This Row],[Mov]]="VNT",-Tabla1[[#This Row],[Cant]],Tabla1[[#This Row],[Cant]])</f>
        <v>-1</v>
      </c>
      <c r="Q2873" s="8">
        <f>DAY(Tabla1[[#This Row],[Date]])</f>
        <v>16</v>
      </c>
      <c r="R2873" s="8">
        <f>MONTH(Tabla1[[#This Row],[Date]])</f>
        <v>9</v>
      </c>
      <c r="S2873" s="8">
        <f>YEAR(Tabla1[[#This Row],[Date]])</f>
        <v>2022</v>
      </c>
    </row>
    <row r="2874" spans="1:19" x14ac:dyDescent="0.2">
      <c r="A2874">
        <v>2873</v>
      </c>
      <c r="B2874" s="1">
        <v>44820</v>
      </c>
      <c r="C2874" t="s">
        <v>260</v>
      </c>
      <c r="D2874" t="s">
        <v>332</v>
      </c>
      <c r="E2874">
        <v>1</v>
      </c>
      <c r="F2874" t="s">
        <v>342</v>
      </c>
      <c r="G2874" t="s">
        <v>284</v>
      </c>
      <c r="H2874" t="s">
        <v>1452</v>
      </c>
      <c r="M2874" s="2">
        <v>1000</v>
      </c>
      <c r="N2874" s="2">
        <v>10000</v>
      </c>
      <c r="O2874" s="2">
        <f>IF(Tabla1[[#This Row],[Mov]]="VNT",Tabla1[[#This Row],[Sale]]-Tabla1[[#This Row],[Cost]],-Tabla1[[#This Row],[Cost]]*Tabla1[[#This Row],[Cant]])</f>
        <v>9000</v>
      </c>
      <c r="P2874" s="8">
        <f>IF(Tabla1[[#This Row],[Mov]]="VNT",-Tabla1[[#This Row],[Cant]],Tabla1[[#This Row],[Cant]])</f>
        <v>-1</v>
      </c>
      <c r="Q2874" s="8">
        <f>DAY(Tabla1[[#This Row],[Date]])</f>
        <v>16</v>
      </c>
      <c r="R2874" s="8">
        <f>MONTH(Tabla1[[#This Row],[Date]])</f>
        <v>9</v>
      </c>
      <c r="S2874" s="8">
        <f>YEAR(Tabla1[[#This Row],[Date]])</f>
        <v>2022</v>
      </c>
    </row>
    <row r="2875" spans="1:19" x14ac:dyDescent="0.2">
      <c r="A2875">
        <v>2874</v>
      </c>
      <c r="B2875" s="1">
        <v>44820</v>
      </c>
      <c r="C2875" t="s">
        <v>260</v>
      </c>
      <c r="D2875" t="s">
        <v>332</v>
      </c>
      <c r="E2875">
        <v>1</v>
      </c>
      <c r="F2875" t="s">
        <v>116</v>
      </c>
      <c r="G2875" t="s">
        <v>347</v>
      </c>
      <c r="H2875" t="s">
        <v>518</v>
      </c>
      <c r="M2875" s="2">
        <v>5610</v>
      </c>
      <c r="N2875" s="2">
        <v>6000</v>
      </c>
      <c r="O2875" s="2">
        <f>IF(Tabla1[[#This Row],[Mov]]="VNT",Tabla1[[#This Row],[Sale]]-Tabla1[[#This Row],[Cost]],-Tabla1[[#This Row],[Cost]]*Tabla1[[#This Row],[Cant]])</f>
        <v>390</v>
      </c>
      <c r="P2875" s="8">
        <f>IF(Tabla1[[#This Row],[Mov]]="VNT",-Tabla1[[#This Row],[Cant]],Tabla1[[#This Row],[Cant]])</f>
        <v>-1</v>
      </c>
      <c r="Q2875" s="8">
        <f>DAY(Tabla1[[#This Row],[Date]])</f>
        <v>16</v>
      </c>
      <c r="R2875" s="8">
        <f>MONTH(Tabla1[[#This Row],[Date]])</f>
        <v>9</v>
      </c>
      <c r="S2875" s="8">
        <f>YEAR(Tabla1[[#This Row],[Date]])</f>
        <v>2022</v>
      </c>
    </row>
    <row r="2876" spans="1:19" x14ac:dyDescent="0.2">
      <c r="A2876">
        <v>2875</v>
      </c>
      <c r="B2876" s="1">
        <v>44820</v>
      </c>
      <c r="C2876" t="s">
        <v>260</v>
      </c>
      <c r="D2876" t="s">
        <v>332</v>
      </c>
      <c r="E2876">
        <v>1</v>
      </c>
      <c r="F2876" t="s">
        <v>116</v>
      </c>
      <c r="G2876" t="s">
        <v>600</v>
      </c>
      <c r="H2876" t="s">
        <v>1401</v>
      </c>
      <c r="M2876" s="2">
        <v>2805</v>
      </c>
      <c r="N2876" s="2">
        <v>3000</v>
      </c>
      <c r="O2876" s="2">
        <f>IF(Tabla1[[#This Row],[Mov]]="VNT",Tabla1[[#This Row],[Sale]]-Tabla1[[#This Row],[Cost]],-Tabla1[[#This Row],[Cost]]*Tabla1[[#This Row],[Cant]])</f>
        <v>195</v>
      </c>
      <c r="P2876" s="8">
        <f>IF(Tabla1[[#This Row],[Mov]]="VNT",-Tabla1[[#This Row],[Cant]],Tabla1[[#This Row],[Cant]])</f>
        <v>-1</v>
      </c>
      <c r="Q2876" s="8">
        <f>DAY(Tabla1[[#This Row],[Date]])</f>
        <v>16</v>
      </c>
      <c r="R2876" s="8">
        <f>MONTH(Tabla1[[#This Row],[Date]])</f>
        <v>9</v>
      </c>
      <c r="S2876" s="8">
        <f>YEAR(Tabla1[[#This Row],[Date]])</f>
        <v>2022</v>
      </c>
    </row>
    <row r="2877" spans="1:19" x14ac:dyDescent="0.2">
      <c r="A2877">
        <v>2876</v>
      </c>
      <c r="B2877" s="1">
        <v>44820</v>
      </c>
      <c r="C2877" t="s">
        <v>260</v>
      </c>
      <c r="D2877" t="s">
        <v>332</v>
      </c>
      <c r="E2877">
        <v>1</v>
      </c>
      <c r="F2877" t="s">
        <v>15</v>
      </c>
      <c r="G2877" t="s">
        <v>273</v>
      </c>
      <c r="H2877" t="s">
        <v>41</v>
      </c>
      <c r="M2877" s="2">
        <v>5500</v>
      </c>
      <c r="N2877" s="2">
        <v>12000</v>
      </c>
      <c r="O2877" s="2">
        <f>IF(Tabla1[[#This Row],[Mov]]="VNT",Tabla1[[#This Row],[Sale]]-Tabla1[[#This Row],[Cost]],-Tabla1[[#This Row],[Cost]]*Tabla1[[#This Row],[Cant]])</f>
        <v>6500</v>
      </c>
      <c r="P2877" s="8">
        <f>IF(Tabla1[[#This Row],[Mov]]="VNT",-Tabla1[[#This Row],[Cant]],Tabla1[[#This Row],[Cant]])</f>
        <v>-1</v>
      </c>
      <c r="Q2877" s="8">
        <f>DAY(Tabla1[[#This Row],[Date]])</f>
        <v>16</v>
      </c>
      <c r="R2877" s="8">
        <f>MONTH(Tabla1[[#This Row],[Date]])</f>
        <v>9</v>
      </c>
      <c r="S2877" s="8">
        <f>YEAR(Tabla1[[#This Row],[Date]])</f>
        <v>2022</v>
      </c>
    </row>
    <row r="2878" spans="1:19" x14ac:dyDescent="0.2">
      <c r="A2878">
        <v>2877</v>
      </c>
      <c r="B2878" s="1">
        <v>44820</v>
      </c>
      <c r="C2878" t="s">
        <v>260</v>
      </c>
      <c r="D2878" t="s">
        <v>332</v>
      </c>
      <c r="E2878">
        <v>1</v>
      </c>
      <c r="F2878" t="s">
        <v>342</v>
      </c>
      <c r="G2878" t="s">
        <v>263</v>
      </c>
      <c r="H2878" t="s">
        <v>473</v>
      </c>
      <c r="M2878" s="2">
        <v>1000</v>
      </c>
      <c r="N2878" s="2">
        <v>10000</v>
      </c>
      <c r="O2878" s="2">
        <f>IF(Tabla1[[#This Row],[Mov]]="VNT",Tabla1[[#This Row],[Sale]]-Tabla1[[#This Row],[Cost]],-Tabla1[[#This Row],[Cost]]*Tabla1[[#This Row],[Cant]])</f>
        <v>9000</v>
      </c>
      <c r="P2878" s="8">
        <f>IF(Tabla1[[#This Row],[Mov]]="VNT",-Tabla1[[#This Row],[Cant]],Tabla1[[#This Row],[Cant]])</f>
        <v>-1</v>
      </c>
      <c r="Q2878" s="8">
        <f>DAY(Tabla1[[#This Row],[Date]])</f>
        <v>16</v>
      </c>
      <c r="R2878" s="8">
        <f>MONTH(Tabla1[[#This Row],[Date]])</f>
        <v>9</v>
      </c>
      <c r="S2878" s="8">
        <f>YEAR(Tabla1[[#This Row],[Date]])</f>
        <v>2022</v>
      </c>
    </row>
    <row r="2879" spans="1:19" x14ac:dyDescent="0.2">
      <c r="A2879">
        <v>2878</v>
      </c>
      <c r="B2879" s="1">
        <v>44820</v>
      </c>
      <c r="C2879" t="s">
        <v>260</v>
      </c>
      <c r="D2879" t="s">
        <v>332</v>
      </c>
      <c r="E2879">
        <v>1</v>
      </c>
      <c r="F2879" t="s">
        <v>224</v>
      </c>
      <c r="G2879" t="s">
        <v>263</v>
      </c>
      <c r="H2879" t="s">
        <v>473</v>
      </c>
      <c r="M2879" s="2">
        <v>10000</v>
      </c>
      <c r="N2879" s="2">
        <v>20000</v>
      </c>
      <c r="O2879" s="2">
        <f>IF(Tabla1[[#This Row],[Mov]]="VNT",Tabla1[[#This Row],[Sale]]-Tabla1[[#This Row],[Cost]],-Tabla1[[#This Row],[Cost]]*Tabla1[[#This Row],[Cant]])</f>
        <v>10000</v>
      </c>
      <c r="P2879" s="8">
        <f>IF(Tabla1[[#This Row],[Mov]]="VNT",-Tabla1[[#This Row],[Cant]],Tabla1[[#This Row],[Cant]])</f>
        <v>-1</v>
      </c>
      <c r="Q2879" s="8">
        <f>DAY(Tabla1[[#This Row],[Date]])</f>
        <v>16</v>
      </c>
      <c r="R2879" s="8">
        <f>MONTH(Tabla1[[#This Row],[Date]])</f>
        <v>9</v>
      </c>
      <c r="S2879" s="8">
        <f>YEAR(Tabla1[[#This Row],[Date]])</f>
        <v>2022</v>
      </c>
    </row>
    <row r="2880" spans="1:19" x14ac:dyDescent="0.2">
      <c r="A2880">
        <v>2879</v>
      </c>
      <c r="B2880" s="1">
        <v>44820</v>
      </c>
      <c r="C2880" t="s">
        <v>260</v>
      </c>
      <c r="D2880" t="s">
        <v>332</v>
      </c>
      <c r="E2880">
        <v>1</v>
      </c>
      <c r="F2880" t="s">
        <v>225</v>
      </c>
      <c r="G2880" t="s">
        <v>272</v>
      </c>
      <c r="H2880" t="s">
        <v>252</v>
      </c>
      <c r="M2880" s="2">
        <v>1100</v>
      </c>
      <c r="N2880" s="2">
        <v>10000</v>
      </c>
      <c r="O2880" s="2">
        <f>IF(Tabla1[[#This Row],[Mov]]="VNT",Tabla1[[#This Row],[Sale]]-Tabla1[[#This Row],[Cost]],-Tabla1[[#This Row],[Cost]]*Tabla1[[#This Row],[Cant]])</f>
        <v>8900</v>
      </c>
      <c r="P2880" s="8">
        <f>IF(Tabla1[[#This Row],[Mov]]="VNT",-Tabla1[[#This Row],[Cant]],Tabla1[[#This Row],[Cant]])</f>
        <v>-1</v>
      </c>
      <c r="Q2880" s="8">
        <f>DAY(Tabla1[[#This Row],[Date]])</f>
        <v>16</v>
      </c>
      <c r="R2880" s="8">
        <f>MONTH(Tabla1[[#This Row],[Date]])</f>
        <v>9</v>
      </c>
      <c r="S2880" s="8">
        <f>YEAR(Tabla1[[#This Row],[Date]])</f>
        <v>2022</v>
      </c>
    </row>
    <row r="2881" spans="1:19" x14ac:dyDescent="0.2">
      <c r="A2881">
        <v>2880</v>
      </c>
      <c r="B2881" s="1">
        <v>44820</v>
      </c>
      <c r="C2881" t="s">
        <v>260</v>
      </c>
      <c r="D2881" t="s">
        <v>332</v>
      </c>
      <c r="E2881">
        <v>1</v>
      </c>
      <c r="F2881" t="s">
        <v>225</v>
      </c>
      <c r="G2881" t="s">
        <v>284</v>
      </c>
      <c r="H2881" t="s">
        <v>908</v>
      </c>
      <c r="M2881" s="2">
        <v>1100</v>
      </c>
      <c r="N2881" s="2">
        <v>10000</v>
      </c>
      <c r="O2881" s="2">
        <f>IF(Tabla1[[#This Row],[Mov]]="VNT",Tabla1[[#This Row],[Sale]]-Tabla1[[#This Row],[Cost]],-Tabla1[[#This Row],[Cost]]*Tabla1[[#This Row],[Cant]])</f>
        <v>8900</v>
      </c>
      <c r="P2881" s="8">
        <f>IF(Tabla1[[#This Row],[Mov]]="VNT",-Tabla1[[#This Row],[Cant]],Tabla1[[#This Row],[Cant]])</f>
        <v>-1</v>
      </c>
      <c r="Q2881" s="8">
        <f>DAY(Tabla1[[#This Row],[Date]])</f>
        <v>16</v>
      </c>
      <c r="R2881" s="8">
        <f>MONTH(Tabla1[[#This Row],[Date]])</f>
        <v>9</v>
      </c>
      <c r="S2881" s="8">
        <f>YEAR(Tabla1[[#This Row],[Date]])</f>
        <v>2022</v>
      </c>
    </row>
    <row r="2882" spans="1:19" x14ac:dyDescent="0.2">
      <c r="A2882">
        <v>2881</v>
      </c>
      <c r="B2882" s="1">
        <v>44820</v>
      </c>
      <c r="C2882" t="s">
        <v>260</v>
      </c>
      <c r="D2882" t="s">
        <v>332</v>
      </c>
      <c r="E2882">
        <v>1</v>
      </c>
      <c r="F2882" t="s">
        <v>224</v>
      </c>
      <c r="G2882" t="s">
        <v>284</v>
      </c>
      <c r="H2882" t="s">
        <v>908</v>
      </c>
      <c r="M2882" s="2">
        <v>10000</v>
      </c>
      <c r="N2882" s="2">
        <v>20000</v>
      </c>
      <c r="O2882" s="2">
        <f>IF(Tabla1[[#This Row],[Mov]]="VNT",Tabla1[[#This Row],[Sale]]-Tabla1[[#This Row],[Cost]],-Tabla1[[#This Row],[Cost]]*Tabla1[[#This Row],[Cant]])</f>
        <v>10000</v>
      </c>
      <c r="P2882" s="8">
        <f>IF(Tabla1[[#This Row],[Mov]]="VNT",-Tabla1[[#This Row],[Cant]],Tabla1[[#This Row],[Cant]])</f>
        <v>-1</v>
      </c>
      <c r="Q2882" s="8">
        <f>DAY(Tabla1[[#This Row],[Date]])</f>
        <v>16</v>
      </c>
      <c r="R2882" s="8">
        <f>MONTH(Tabla1[[#This Row],[Date]])</f>
        <v>9</v>
      </c>
      <c r="S2882" s="8">
        <f>YEAR(Tabla1[[#This Row],[Date]])</f>
        <v>2022</v>
      </c>
    </row>
    <row r="2883" spans="1:19" x14ac:dyDescent="0.2">
      <c r="A2883">
        <v>2882</v>
      </c>
      <c r="B2883" s="1">
        <v>44820</v>
      </c>
      <c r="C2883" t="s">
        <v>260</v>
      </c>
      <c r="D2883" t="s">
        <v>332</v>
      </c>
      <c r="E2883">
        <v>1</v>
      </c>
      <c r="F2883" t="s">
        <v>116</v>
      </c>
      <c r="G2883" t="s">
        <v>349</v>
      </c>
      <c r="H2883" t="s">
        <v>515</v>
      </c>
      <c r="M2883" s="2">
        <v>2805</v>
      </c>
      <c r="N2883" s="2">
        <v>3000</v>
      </c>
      <c r="O2883" s="2">
        <f>IF(Tabla1[[#This Row],[Mov]]="VNT",Tabla1[[#This Row],[Sale]]-Tabla1[[#This Row],[Cost]],-Tabla1[[#This Row],[Cost]]*Tabla1[[#This Row],[Cant]])</f>
        <v>195</v>
      </c>
      <c r="P2883" s="8">
        <f>IF(Tabla1[[#This Row],[Mov]]="VNT",-Tabla1[[#This Row],[Cant]],Tabla1[[#This Row],[Cant]])</f>
        <v>-1</v>
      </c>
      <c r="Q2883" s="8">
        <f>DAY(Tabla1[[#This Row],[Date]])</f>
        <v>16</v>
      </c>
      <c r="R2883" s="8">
        <f>MONTH(Tabla1[[#This Row],[Date]])</f>
        <v>9</v>
      </c>
      <c r="S2883" s="8">
        <f>YEAR(Tabla1[[#This Row],[Date]])</f>
        <v>2022</v>
      </c>
    </row>
    <row r="2884" spans="1:19" x14ac:dyDescent="0.2">
      <c r="A2884">
        <v>2883</v>
      </c>
      <c r="B2884" s="1">
        <v>44820</v>
      </c>
      <c r="C2884" t="s">
        <v>260</v>
      </c>
      <c r="D2884" t="s">
        <v>332</v>
      </c>
      <c r="E2884">
        <v>1</v>
      </c>
      <c r="F2884" t="s">
        <v>458</v>
      </c>
      <c r="G2884" t="s">
        <v>284</v>
      </c>
      <c r="H2884" t="s">
        <v>1453</v>
      </c>
      <c r="M2884" s="2">
        <v>15000</v>
      </c>
      <c r="N2884" s="2">
        <v>25000</v>
      </c>
      <c r="O2884" s="2">
        <f>IF(Tabla1[[#This Row],[Mov]]="VNT",Tabla1[[#This Row],[Sale]]-Tabla1[[#This Row],[Cost]],-Tabla1[[#This Row],[Cost]]*Tabla1[[#This Row],[Cant]])</f>
        <v>10000</v>
      </c>
      <c r="P2884" s="8">
        <f>IF(Tabla1[[#This Row],[Mov]]="VNT",-Tabla1[[#This Row],[Cant]],Tabla1[[#This Row],[Cant]])</f>
        <v>-1</v>
      </c>
      <c r="Q2884" s="8">
        <f>DAY(Tabla1[[#This Row],[Date]])</f>
        <v>16</v>
      </c>
      <c r="R2884" s="8">
        <f>MONTH(Tabla1[[#This Row],[Date]])</f>
        <v>9</v>
      </c>
      <c r="S2884" s="8">
        <f>YEAR(Tabla1[[#This Row],[Date]])</f>
        <v>2022</v>
      </c>
    </row>
    <row r="2885" spans="1:19" x14ac:dyDescent="0.2">
      <c r="A2885">
        <v>2884</v>
      </c>
      <c r="B2885" s="1">
        <v>44820</v>
      </c>
      <c r="C2885" t="s">
        <v>260</v>
      </c>
      <c r="D2885" t="s">
        <v>332</v>
      </c>
      <c r="E2885">
        <v>1</v>
      </c>
      <c r="F2885" t="s">
        <v>15</v>
      </c>
      <c r="G2885" t="s">
        <v>263</v>
      </c>
      <c r="H2885" t="s">
        <v>20</v>
      </c>
      <c r="M2885" s="2">
        <v>4000</v>
      </c>
      <c r="N2885" s="2">
        <v>10000</v>
      </c>
      <c r="O2885" s="2">
        <f>IF(Tabla1[[#This Row],[Mov]]="VNT",Tabla1[[#This Row],[Sale]]-Tabla1[[#This Row],[Cost]],-Tabla1[[#This Row],[Cost]]*Tabla1[[#This Row],[Cant]])</f>
        <v>6000</v>
      </c>
      <c r="P2885" s="8">
        <f>IF(Tabla1[[#This Row],[Mov]]="VNT",-Tabla1[[#This Row],[Cant]],Tabla1[[#This Row],[Cant]])</f>
        <v>-1</v>
      </c>
      <c r="Q2885" s="8">
        <f>DAY(Tabla1[[#This Row],[Date]])</f>
        <v>16</v>
      </c>
      <c r="R2885" s="8">
        <f>MONTH(Tabla1[[#This Row],[Date]])</f>
        <v>9</v>
      </c>
      <c r="S2885" s="8">
        <f>YEAR(Tabla1[[#This Row],[Date]])</f>
        <v>2022</v>
      </c>
    </row>
    <row r="2886" spans="1:19" x14ac:dyDescent="0.2">
      <c r="A2886">
        <v>2885</v>
      </c>
      <c r="B2886" s="1">
        <v>44820</v>
      </c>
      <c r="C2886" t="s">
        <v>260</v>
      </c>
      <c r="D2886" t="s">
        <v>332</v>
      </c>
      <c r="E2886">
        <v>1</v>
      </c>
      <c r="F2886" t="s">
        <v>586</v>
      </c>
      <c r="G2886" t="s">
        <v>263</v>
      </c>
      <c r="H2886" t="s">
        <v>473</v>
      </c>
      <c r="M2886" s="2">
        <v>8500</v>
      </c>
      <c r="N2886" s="2">
        <v>20000</v>
      </c>
      <c r="O2886" s="2">
        <f>IF(Tabla1[[#This Row],[Mov]]="VNT",Tabla1[[#This Row],[Sale]]-Tabla1[[#This Row],[Cost]],-Tabla1[[#This Row],[Cost]]*Tabla1[[#This Row],[Cant]])</f>
        <v>11500</v>
      </c>
      <c r="P2886" s="8">
        <f>IF(Tabla1[[#This Row],[Mov]]="VNT",-Tabla1[[#This Row],[Cant]],Tabla1[[#This Row],[Cant]])</f>
        <v>-1</v>
      </c>
      <c r="Q2886" s="8">
        <f>DAY(Tabla1[[#This Row],[Date]])</f>
        <v>16</v>
      </c>
      <c r="R2886" s="8">
        <f>MONTH(Tabla1[[#This Row],[Date]])</f>
        <v>9</v>
      </c>
      <c r="S2886" s="8">
        <f>YEAR(Tabla1[[#This Row],[Date]])</f>
        <v>2022</v>
      </c>
    </row>
    <row r="2887" spans="1:19" x14ac:dyDescent="0.2">
      <c r="A2887">
        <v>2886</v>
      </c>
      <c r="B2887" s="1">
        <v>44820</v>
      </c>
      <c r="C2887" t="s">
        <v>260</v>
      </c>
      <c r="D2887" t="s">
        <v>332</v>
      </c>
      <c r="E2887">
        <v>1</v>
      </c>
      <c r="F2887" t="s">
        <v>116</v>
      </c>
      <c r="G2887" t="s">
        <v>347</v>
      </c>
      <c r="H2887" t="s">
        <v>518</v>
      </c>
      <c r="M2887" s="2">
        <v>5610</v>
      </c>
      <c r="N2887" s="2">
        <v>6000</v>
      </c>
      <c r="O2887" s="2">
        <f>IF(Tabla1[[#This Row],[Mov]]="VNT",Tabla1[[#This Row],[Sale]]-Tabla1[[#This Row],[Cost]],-Tabla1[[#This Row],[Cost]]*Tabla1[[#This Row],[Cant]])</f>
        <v>390</v>
      </c>
      <c r="P2887" s="8">
        <f>IF(Tabla1[[#This Row],[Mov]]="VNT",-Tabla1[[#This Row],[Cant]],Tabla1[[#This Row],[Cant]])</f>
        <v>-1</v>
      </c>
      <c r="Q2887" s="8">
        <f>DAY(Tabla1[[#This Row],[Date]])</f>
        <v>16</v>
      </c>
      <c r="R2887" s="8">
        <f>MONTH(Tabla1[[#This Row],[Date]])</f>
        <v>9</v>
      </c>
      <c r="S2887" s="8">
        <f>YEAR(Tabla1[[#This Row],[Date]])</f>
        <v>2022</v>
      </c>
    </row>
    <row r="2888" spans="1:19" x14ac:dyDescent="0.2">
      <c r="A2888">
        <v>2887</v>
      </c>
      <c r="B2888" s="1">
        <v>44820</v>
      </c>
      <c r="C2888" t="s">
        <v>260</v>
      </c>
      <c r="D2888" t="s">
        <v>332</v>
      </c>
      <c r="E2888">
        <v>1</v>
      </c>
      <c r="F2888" t="s">
        <v>116</v>
      </c>
      <c r="G2888" t="s">
        <v>347</v>
      </c>
      <c r="H2888" t="s">
        <v>518</v>
      </c>
      <c r="M2888" s="2">
        <v>2805</v>
      </c>
      <c r="N2888" s="2">
        <v>3000</v>
      </c>
      <c r="O2888" s="2">
        <f>IF(Tabla1[[#This Row],[Mov]]="VNT",Tabla1[[#This Row],[Sale]]-Tabla1[[#This Row],[Cost]],-Tabla1[[#This Row],[Cost]]*Tabla1[[#This Row],[Cant]])</f>
        <v>195</v>
      </c>
      <c r="P2888" s="8">
        <f>IF(Tabla1[[#This Row],[Mov]]="VNT",-Tabla1[[#This Row],[Cant]],Tabla1[[#This Row],[Cant]])</f>
        <v>-1</v>
      </c>
      <c r="Q2888" s="8">
        <f>DAY(Tabla1[[#This Row],[Date]])</f>
        <v>16</v>
      </c>
      <c r="R2888" s="8">
        <f>MONTH(Tabla1[[#This Row],[Date]])</f>
        <v>9</v>
      </c>
      <c r="S2888" s="8">
        <f>YEAR(Tabla1[[#This Row],[Date]])</f>
        <v>2022</v>
      </c>
    </row>
    <row r="2889" spans="1:19" x14ac:dyDescent="0.2">
      <c r="A2889">
        <v>2888</v>
      </c>
      <c r="B2889" s="1">
        <v>44821</v>
      </c>
      <c r="C2889" t="s">
        <v>260</v>
      </c>
      <c r="D2889" t="s">
        <v>332</v>
      </c>
      <c r="E2889">
        <v>1</v>
      </c>
      <c r="F2889" t="s">
        <v>224</v>
      </c>
      <c r="G2889" t="s">
        <v>284</v>
      </c>
      <c r="H2889" t="s">
        <v>387</v>
      </c>
      <c r="M2889" s="2">
        <v>7000</v>
      </c>
      <c r="N2889" s="2">
        <v>18000</v>
      </c>
      <c r="O2889" s="2">
        <f>IF(Tabla1[[#This Row],[Mov]]="VNT",Tabla1[[#This Row],[Sale]]-Tabla1[[#This Row],[Cost]],-Tabla1[[#This Row],[Cost]]*Tabla1[[#This Row],[Cant]])</f>
        <v>11000</v>
      </c>
      <c r="P2889" s="8">
        <f>IF(Tabla1[[#This Row],[Mov]]="VNT",-Tabla1[[#This Row],[Cant]],Tabla1[[#This Row],[Cant]])</f>
        <v>-1</v>
      </c>
      <c r="Q2889" s="8">
        <f>DAY(Tabla1[[#This Row],[Date]])</f>
        <v>17</v>
      </c>
      <c r="R2889" s="8">
        <f>MONTH(Tabla1[[#This Row],[Date]])</f>
        <v>9</v>
      </c>
      <c r="S2889" s="8">
        <f>YEAR(Tabla1[[#This Row],[Date]])</f>
        <v>2022</v>
      </c>
    </row>
    <row r="2890" spans="1:19" x14ac:dyDescent="0.2">
      <c r="A2890">
        <v>2889</v>
      </c>
      <c r="B2890" s="1">
        <v>44821</v>
      </c>
      <c r="C2890" t="s">
        <v>260</v>
      </c>
      <c r="D2890" t="s">
        <v>332</v>
      </c>
      <c r="E2890">
        <v>1</v>
      </c>
      <c r="F2890" t="s">
        <v>586</v>
      </c>
      <c r="G2890" t="s">
        <v>272</v>
      </c>
      <c r="H2890" t="s">
        <v>1003</v>
      </c>
      <c r="M2890" s="2">
        <v>8500</v>
      </c>
      <c r="N2890" s="2">
        <v>20000</v>
      </c>
      <c r="O2890" s="2">
        <f>IF(Tabla1[[#This Row],[Mov]]="VNT",Tabla1[[#This Row],[Sale]]-Tabla1[[#This Row],[Cost]],-Tabla1[[#This Row],[Cost]]*Tabla1[[#This Row],[Cant]])</f>
        <v>11500</v>
      </c>
      <c r="P2890" s="8">
        <f>IF(Tabla1[[#This Row],[Mov]]="VNT",-Tabla1[[#This Row],[Cant]],Tabla1[[#This Row],[Cant]])</f>
        <v>-1</v>
      </c>
      <c r="Q2890" s="8">
        <f>DAY(Tabla1[[#This Row],[Date]])</f>
        <v>17</v>
      </c>
      <c r="R2890" s="8">
        <f>MONTH(Tabla1[[#This Row],[Date]])</f>
        <v>9</v>
      </c>
      <c r="S2890" s="8">
        <f>YEAR(Tabla1[[#This Row],[Date]])</f>
        <v>2022</v>
      </c>
    </row>
    <row r="2891" spans="1:19" x14ac:dyDescent="0.2">
      <c r="A2891">
        <v>2890</v>
      </c>
      <c r="B2891" s="1">
        <v>44821</v>
      </c>
      <c r="C2891" t="s">
        <v>260</v>
      </c>
      <c r="D2891" t="s">
        <v>332</v>
      </c>
      <c r="E2891">
        <v>1</v>
      </c>
      <c r="F2891" t="s">
        <v>342</v>
      </c>
      <c r="G2891" t="s">
        <v>273</v>
      </c>
      <c r="H2891" t="s">
        <v>1265</v>
      </c>
      <c r="M2891" s="2">
        <v>1000</v>
      </c>
      <c r="N2891" s="2">
        <v>10000</v>
      </c>
      <c r="O2891" s="2">
        <f>IF(Tabla1[[#This Row],[Mov]]="VNT",Tabla1[[#This Row],[Sale]]-Tabla1[[#This Row],[Cost]],-Tabla1[[#This Row],[Cost]]*Tabla1[[#This Row],[Cant]])</f>
        <v>9000</v>
      </c>
      <c r="P2891" s="8">
        <f>IF(Tabla1[[#This Row],[Mov]]="VNT",-Tabla1[[#This Row],[Cant]],Tabla1[[#This Row],[Cant]])</f>
        <v>-1</v>
      </c>
      <c r="Q2891" s="8">
        <f>DAY(Tabla1[[#This Row],[Date]])</f>
        <v>17</v>
      </c>
      <c r="R2891" s="8">
        <f>MONTH(Tabla1[[#This Row],[Date]])</f>
        <v>9</v>
      </c>
      <c r="S2891" s="8">
        <f>YEAR(Tabla1[[#This Row],[Date]])</f>
        <v>2022</v>
      </c>
    </row>
    <row r="2892" spans="1:19" x14ac:dyDescent="0.2">
      <c r="A2892">
        <v>2891</v>
      </c>
      <c r="B2892" s="1">
        <v>44821</v>
      </c>
      <c r="C2892" t="s">
        <v>260</v>
      </c>
      <c r="D2892" t="s">
        <v>332</v>
      </c>
      <c r="E2892">
        <v>1</v>
      </c>
      <c r="F2892" t="s">
        <v>532</v>
      </c>
      <c r="G2892" t="s">
        <v>273</v>
      </c>
      <c r="H2892" t="s">
        <v>552</v>
      </c>
      <c r="M2892" s="2">
        <v>18000</v>
      </c>
      <c r="N2892" s="2">
        <v>35000</v>
      </c>
      <c r="O2892" s="2">
        <f>IF(Tabla1[[#This Row],[Mov]]="VNT",Tabla1[[#This Row],[Sale]]-Tabla1[[#This Row],[Cost]],-Tabla1[[#This Row],[Cost]]*Tabla1[[#This Row],[Cant]])</f>
        <v>17000</v>
      </c>
      <c r="P2892" s="8">
        <f>IF(Tabla1[[#This Row],[Mov]]="VNT",-Tabla1[[#This Row],[Cant]],Tabla1[[#This Row],[Cant]])</f>
        <v>-1</v>
      </c>
      <c r="Q2892" s="8">
        <f>DAY(Tabla1[[#This Row],[Date]])</f>
        <v>17</v>
      </c>
      <c r="R2892" s="8">
        <f>MONTH(Tabla1[[#This Row],[Date]])</f>
        <v>9</v>
      </c>
      <c r="S2892" s="8">
        <f>YEAR(Tabla1[[#This Row],[Date]])</f>
        <v>2022</v>
      </c>
    </row>
    <row r="2893" spans="1:19" x14ac:dyDescent="0.2">
      <c r="A2893">
        <v>2892</v>
      </c>
      <c r="B2893" s="1">
        <v>44821</v>
      </c>
      <c r="C2893" t="s">
        <v>260</v>
      </c>
      <c r="D2893" t="s">
        <v>332</v>
      </c>
      <c r="E2893">
        <v>1</v>
      </c>
      <c r="F2893" t="s">
        <v>15</v>
      </c>
      <c r="G2893" t="s">
        <v>998</v>
      </c>
      <c r="H2893" t="s">
        <v>1292</v>
      </c>
      <c r="M2893" s="2">
        <v>3000</v>
      </c>
      <c r="N2893" s="2">
        <v>8000</v>
      </c>
      <c r="O2893" s="2">
        <f>IF(Tabla1[[#This Row],[Mov]]="VNT",Tabla1[[#This Row],[Sale]]-Tabla1[[#This Row],[Cost]],-Tabla1[[#This Row],[Cost]]*Tabla1[[#This Row],[Cant]])</f>
        <v>5000</v>
      </c>
      <c r="P2893" s="8">
        <f>IF(Tabla1[[#This Row],[Mov]]="VNT",-Tabla1[[#This Row],[Cant]],Tabla1[[#This Row],[Cant]])</f>
        <v>-1</v>
      </c>
      <c r="Q2893" s="8">
        <f>DAY(Tabla1[[#This Row],[Date]])</f>
        <v>17</v>
      </c>
      <c r="R2893" s="8">
        <f>MONTH(Tabla1[[#This Row],[Date]])</f>
        <v>9</v>
      </c>
      <c r="S2893" s="8">
        <f>YEAR(Tabla1[[#This Row],[Date]])</f>
        <v>2022</v>
      </c>
    </row>
    <row r="2894" spans="1:19" x14ac:dyDescent="0.2">
      <c r="A2894">
        <v>2893</v>
      </c>
      <c r="B2894" s="1">
        <v>44821</v>
      </c>
      <c r="C2894" t="s">
        <v>260</v>
      </c>
      <c r="D2894" t="s">
        <v>332</v>
      </c>
      <c r="E2894">
        <v>1</v>
      </c>
      <c r="F2894" t="s">
        <v>21</v>
      </c>
      <c r="G2894" t="s">
        <v>272</v>
      </c>
      <c r="H2894" t="s">
        <v>24</v>
      </c>
      <c r="M2894" s="2">
        <v>3500</v>
      </c>
      <c r="N2894" s="2">
        <v>12000</v>
      </c>
      <c r="O2894" s="2">
        <f>IF(Tabla1[[#This Row],[Mov]]="VNT",Tabla1[[#This Row],[Sale]]-Tabla1[[#This Row],[Cost]],-Tabla1[[#This Row],[Cost]]*Tabla1[[#This Row],[Cant]])</f>
        <v>8500</v>
      </c>
      <c r="P2894" s="8">
        <f>IF(Tabla1[[#This Row],[Mov]]="VNT",-Tabla1[[#This Row],[Cant]],Tabla1[[#This Row],[Cant]])</f>
        <v>-1</v>
      </c>
      <c r="Q2894" s="8">
        <f>DAY(Tabla1[[#This Row],[Date]])</f>
        <v>17</v>
      </c>
      <c r="R2894" s="8">
        <f>MONTH(Tabla1[[#This Row],[Date]])</f>
        <v>9</v>
      </c>
      <c r="S2894" s="8">
        <f>YEAR(Tabla1[[#This Row],[Date]])</f>
        <v>2022</v>
      </c>
    </row>
    <row r="2895" spans="1:19" x14ac:dyDescent="0.2">
      <c r="A2895">
        <v>2894</v>
      </c>
      <c r="B2895" s="1">
        <v>44821</v>
      </c>
      <c r="C2895" t="s">
        <v>260</v>
      </c>
      <c r="D2895" t="s">
        <v>332</v>
      </c>
      <c r="E2895">
        <v>1</v>
      </c>
      <c r="F2895" t="s">
        <v>532</v>
      </c>
      <c r="G2895" t="s">
        <v>670</v>
      </c>
      <c r="H2895" t="s">
        <v>925</v>
      </c>
      <c r="M2895" s="2">
        <v>33000</v>
      </c>
      <c r="N2895" s="2">
        <v>65000</v>
      </c>
      <c r="O2895" s="2">
        <f>IF(Tabla1[[#This Row],[Mov]]="VNT",Tabla1[[#This Row],[Sale]]-Tabla1[[#This Row],[Cost]],-Tabla1[[#This Row],[Cost]]*Tabla1[[#This Row],[Cant]])</f>
        <v>32000</v>
      </c>
      <c r="P2895" s="8">
        <f>IF(Tabla1[[#This Row],[Mov]]="VNT",-Tabla1[[#This Row],[Cant]],Tabla1[[#This Row],[Cant]])</f>
        <v>-1</v>
      </c>
      <c r="Q2895" s="8">
        <f>DAY(Tabla1[[#This Row],[Date]])</f>
        <v>17</v>
      </c>
      <c r="R2895" s="8">
        <f>MONTH(Tabla1[[#This Row],[Date]])</f>
        <v>9</v>
      </c>
      <c r="S2895" s="8">
        <f>YEAR(Tabla1[[#This Row],[Date]])</f>
        <v>2022</v>
      </c>
    </row>
    <row r="2896" spans="1:19" x14ac:dyDescent="0.2">
      <c r="A2896">
        <v>2895</v>
      </c>
      <c r="B2896" s="1">
        <v>44821</v>
      </c>
      <c r="C2896" t="s">
        <v>260</v>
      </c>
      <c r="D2896" t="s">
        <v>332</v>
      </c>
      <c r="E2896">
        <v>1</v>
      </c>
      <c r="F2896" t="s">
        <v>717</v>
      </c>
      <c r="G2896" t="s">
        <v>266</v>
      </c>
      <c r="H2896" t="s">
        <v>1080</v>
      </c>
      <c r="M2896" s="2">
        <v>10500</v>
      </c>
      <c r="N2896" s="2">
        <v>20000</v>
      </c>
      <c r="O2896" s="2">
        <f>IF(Tabla1[[#This Row],[Mov]]="VNT",Tabla1[[#This Row],[Sale]]-Tabla1[[#This Row],[Cost]],-Tabla1[[#This Row],[Cost]]*Tabla1[[#This Row],[Cant]])</f>
        <v>9500</v>
      </c>
      <c r="P2896" s="8">
        <f>IF(Tabla1[[#This Row],[Mov]]="VNT",-Tabla1[[#This Row],[Cant]],Tabla1[[#This Row],[Cant]])</f>
        <v>-1</v>
      </c>
      <c r="Q2896" s="8">
        <f>DAY(Tabla1[[#This Row],[Date]])</f>
        <v>17</v>
      </c>
      <c r="R2896" s="8">
        <f>MONTH(Tabla1[[#This Row],[Date]])</f>
        <v>9</v>
      </c>
      <c r="S2896" s="8">
        <f>YEAR(Tabla1[[#This Row],[Date]])</f>
        <v>2022</v>
      </c>
    </row>
    <row r="2897" spans="1:19" x14ac:dyDescent="0.2">
      <c r="A2897">
        <v>2896</v>
      </c>
      <c r="B2897" s="1">
        <v>44821</v>
      </c>
      <c r="C2897" t="s">
        <v>260</v>
      </c>
      <c r="D2897" t="s">
        <v>332</v>
      </c>
      <c r="E2897">
        <v>1</v>
      </c>
      <c r="F2897" t="s">
        <v>224</v>
      </c>
      <c r="G2897" t="s">
        <v>262</v>
      </c>
      <c r="H2897" t="s">
        <v>226</v>
      </c>
      <c r="M2897" s="2">
        <v>8500</v>
      </c>
      <c r="N2897" s="2">
        <v>18000</v>
      </c>
      <c r="O2897" s="2">
        <f>IF(Tabla1[[#This Row],[Mov]]="VNT",Tabla1[[#This Row],[Sale]]-Tabla1[[#This Row],[Cost]],-Tabla1[[#This Row],[Cost]]*Tabla1[[#This Row],[Cant]])</f>
        <v>9500</v>
      </c>
      <c r="P2897" s="8">
        <f>IF(Tabla1[[#This Row],[Mov]]="VNT",-Tabla1[[#This Row],[Cant]],Tabla1[[#This Row],[Cant]])</f>
        <v>-1</v>
      </c>
      <c r="Q2897" s="8">
        <f>DAY(Tabla1[[#This Row],[Date]])</f>
        <v>17</v>
      </c>
      <c r="R2897" s="8">
        <f>MONTH(Tabla1[[#This Row],[Date]])</f>
        <v>9</v>
      </c>
      <c r="S2897" s="8">
        <f>YEAR(Tabla1[[#This Row],[Date]])</f>
        <v>2022</v>
      </c>
    </row>
    <row r="2898" spans="1:19" x14ac:dyDescent="0.2">
      <c r="A2898">
        <v>2897</v>
      </c>
      <c r="B2898" s="1">
        <v>44821</v>
      </c>
      <c r="C2898" t="s">
        <v>260</v>
      </c>
      <c r="D2898" t="s">
        <v>332</v>
      </c>
      <c r="E2898">
        <v>1</v>
      </c>
      <c r="F2898" t="s">
        <v>458</v>
      </c>
      <c r="G2898" t="s">
        <v>262</v>
      </c>
      <c r="H2898" t="s">
        <v>1456</v>
      </c>
      <c r="M2898" s="2">
        <v>0</v>
      </c>
      <c r="N2898" s="2">
        <v>10000</v>
      </c>
      <c r="O2898" s="2">
        <f>IF(Tabla1[[#This Row],[Mov]]="VNT",Tabla1[[#This Row],[Sale]]-Tabla1[[#This Row],[Cost]],-Tabla1[[#This Row],[Cost]]*Tabla1[[#This Row],[Cant]])</f>
        <v>10000</v>
      </c>
      <c r="P2898" s="8">
        <f>IF(Tabla1[[#This Row],[Mov]]="VNT",-Tabla1[[#This Row],[Cant]],Tabla1[[#This Row],[Cant]])</f>
        <v>-1</v>
      </c>
      <c r="Q2898" s="8">
        <f>DAY(Tabla1[[#This Row],[Date]])</f>
        <v>17</v>
      </c>
      <c r="R2898" s="8">
        <f>MONTH(Tabla1[[#This Row],[Date]])</f>
        <v>9</v>
      </c>
      <c r="S2898" s="8">
        <f>YEAR(Tabla1[[#This Row],[Date]])</f>
        <v>2022</v>
      </c>
    </row>
    <row r="2899" spans="1:19" x14ac:dyDescent="0.2">
      <c r="A2899">
        <v>2898</v>
      </c>
      <c r="B2899" s="1">
        <v>44821</v>
      </c>
      <c r="C2899" t="s">
        <v>260</v>
      </c>
      <c r="D2899" t="s">
        <v>332</v>
      </c>
      <c r="E2899">
        <v>1</v>
      </c>
      <c r="F2899" t="s">
        <v>455</v>
      </c>
      <c r="G2899" t="s">
        <v>347</v>
      </c>
      <c r="H2899" t="s">
        <v>456</v>
      </c>
      <c r="L2899" t="s">
        <v>1428</v>
      </c>
      <c r="M2899" s="2">
        <v>1000</v>
      </c>
      <c r="N2899" s="2">
        <v>4000</v>
      </c>
      <c r="O2899" s="2">
        <f>IF(Tabla1[[#This Row],[Mov]]="VNT",Tabla1[[#This Row],[Sale]]-Tabla1[[#This Row],[Cost]],-Tabla1[[#This Row],[Cost]]*Tabla1[[#This Row],[Cant]])</f>
        <v>3000</v>
      </c>
      <c r="P2899" s="8">
        <f>IF(Tabla1[[#This Row],[Mov]]="VNT",-Tabla1[[#This Row],[Cant]],Tabla1[[#This Row],[Cant]])</f>
        <v>-1</v>
      </c>
      <c r="Q2899" s="8">
        <f>DAY(Tabla1[[#This Row],[Date]])</f>
        <v>17</v>
      </c>
      <c r="R2899" s="8">
        <f>MONTH(Tabla1[[#This Row],[Date]])</f>
        <v>9</v>
      </c>
      <c r="S2899" s="8">
        <f>YEAR(Tabla1[[#This Row],[Date]])</f>
        <v>2022</v>
      </c>
    </row>
    <row r="2900" spans="1:19" x14ac:dyDescent="0.2">
      <c r="A2900">
        <v>2899</v>
      </c>
      <c r="B2900" s="1">
        <v>44821</v>
      </c>
      <c r="C2900" t="s">
        <v>260</v>
      </c>
      <c r="D2900" t="s">
        <v>332</v>
      </c>
      <c r="E2900">
        <v>1</v>
      </c>
      <c r="F2900" t="s">
        <v>26</v>
      </c>
      <c r="G2900" t="s">
        <v>284</v>
      </c>
      <c r="H2900" t="s">
        <v>1455</v>
      </c>
      <c r="M2900" s="2">
        <v>8500</v>
      </c>
      <c r="N2900" s="2">
        <v>20000</v>
      </c>
      <c r="O2900" s="2">
        <f>IF(Tabla1[[#This Row],[Mov]]="VNT",Tabla1[[#This Row],[Sale]]-Tabla1[[#This Row],[Cost]],-Tabla1[[#This Row],[Cost]]*Tabla1[[#This Row],[Cant]])</f>
        <v>11500</v>
      </c>
      <c r="P2900" s="8">
        <f>IF(Tabla1[[#This Row],[Mov]]="VNT",-Tabla1[[#This Row],[Cant]],Tabla1[[#This Row],[Cant]])</f>
        <v>-1</v>
      </c>
      <c r="Q2900" s="8">
        <f>DAY(Tabla1[[#This Row],[Date]])</f>
        <v>17</v>
      </c>
      <c r="R2900" s="8">
        <f>MONTH(Tabla1[[#This Row],[Date]])</f>
        <v>9</v>
      </c>
      <c r="S2900" s="8">
        <f>YEAR(Tabla1[[#This Row],[Date]])</f>
        <v>2022</v>
      </c>
    </row>
    <row r="2901" spans="1:19" x14ac:dyDescent="0.2">
      <c r="A2901">
        <v>2900</v>
      </c>
      <c r="B2901" s="1">
        <v>44821</v>
      </c>
      <c r="C2901" t="s">
        <v>260</v>
      </c>
      <c r="D2901" t="s">
        <v>332</v>
      </c>
      <c r="E2901">
        <v>1</v>
      </c>
      <c r="F2901" t="s">
        <v>342</v>
      </c>
      <c r="G2901" t="s">
        <v>272</v>
      </c>
      <c r="H2901" t="s">
        <v>806</v>
      </c>
      <c r="M2901" s="2">
        <v>1000</v>
      </c>
      <c r="N2901" s="2">
        <v>10000</v>
      </c>
      <c r="O2901" s="2">
        <f>IF(Tabla1[[#This Row],[Mov]]="VNT",Tabla1[[#This Row],[Sale]]-Tabla1[[#This Row],[Cost]],-Tabla1[[#This Row],[Cost]]*Tabla1[[#This Row],[Cant]])</f>
        <v>9000</v>
      </c>
      <c r="P2901" s="8">
        <f>IF(Tabla1[[#This Row],[Mov]]="VNT",-Tabla1[[#This Row],[Cant]],Tabla1[[#This Row],[Cant]])</f>
        <v>-1</v>
      </c>
      <c r="Q2901" s="8">
        <f>DAY(Tabla1[[#This Row],[Date]])</f>
        <v>17</v>
      </c>
      <c r="R2901" s="8">
        <f>MONTH(Tabla1[[#This Row],[Date]])</f>
        <v>9</v>
      </c>
      <c r="S2901" s="8">
        <f>YEAR(Tabla1[[#This Row],[Date]])</f>
        <v>2022</v>
      </c>
    </row>
    <row r="2902" spans="1:19" x14ac:dyDescent="0.2">
      <c r="A2902">
        <v>2901</v>
      </c>
      <c r="B2902" s="1">
        <v>44821</v>
      </c>
      <c r="C2902" t="s">
        <v>260</v>
      </c>
      <c r="D2902" t="s">
        <v>332</v>
      </c>
      <c r="E2902">
        <v>1</v>
      </c>
      <c r="F2902" t="s">
        <v>116</v>
      </c>
      <c r="G2902" t="s">
        <v>347</v>
      </c>
      <c r="H2902" t="s">
        <v>518</v>
      </c>
      <c r="M2902" s="2">
        <v>5610</v>
      </c>
      <c r="N2902" s="2">
        <v>6000</v>
      </c>
      <c r="O2902" s="2">
        <f>IF(Tabla1[[#This Row],[Mov]]="VNT",Tabla1[[#This Row],[Sale]]-Tabla1[[#This Row],[Cost]],-Tabla1[[#This Row],[Cost]]*Tabla1[[#This Row],[Cant]])</f>
        <v>390</v>
      </c>
      <c r="P2902" s="8">
        <f>IF(Tabla1[[#This Row],[Mov]]="VNT",-Tabla1[[#This Row],[Cant]],Tabla1[[#This Row],[Cant]])</f>
        <v>-1</v>
      </c>
      <c r="Q2902" s="8">
        <f>DAY(Tabla1[[#This Row],[Date]])</f>
        <v>17</v>
      </c>
      <c r="R2902" s="8">
        <f>MONTH(Tabla1[[#This Row],[Date]])</f>
        <v>9</v>
      </c>
      <c r="S2902" s="8">
        <f>YEAR(Tabla1[[#This Row],[Date]])</f>
        <v>2022</v>
      </c>
    </row>
    <row r="2903" spans="1:19" x14ac:dyDescent="0.2">
      <c r="A2903">
        <v>2902</v>
      </c>
      <c r="B2903" s="1">
        <v>44821</v>
      </c>
      <c r="C2903" t="s">
        <v>260</v>
      </c>
      <c r="D2903" t="s">
        <v>332</v>
      </c>
      <c r="E2903">
        <v>1</v>
      </c>
      <c r="F2903" t="s">
        <v>15</v>
      </c>
      <c r="G2903" t="s">
        <v>385</v>
      </c>
      <c r="H2903" t="s">
        <v>16</v>
      </c>
      <c r="M2903" s="2">
        <v>4500</v>
      </c>
      <c r="N2903" s="2">
        <v>10000</v>
      </c>
      <c r="O2903" s="2">
        <f>IF(Tabla1[[#This Row],[Mov]]="VNT",Tabla1[[#This Row],[Sale]]-Tabla1[[#This Row],[Cost]],-Tabla1[[#This Row],[Cost]]*Tabla1[[#This Row],[Cant]])</f>
        <v>5500</v>
      </c>
      <c r="P2903" s="8">
        <f>IF(Tabla1[[#This Row],[Mov]]="VNT",-Tabla1[[#This Row],[Cant]],Tabla1[[#This Row],[Cant]])</f>
        <v>-1</v>
      </c>
      <c r="Q2903" s="8">
        <f>DAY(Tabla1[[#This Row],[Date]])</f>
        <v>17</v>
      </c>
      <c r="R2903" s="8">
        <f>MONTH(Tabla1[[#This Row],[Date]])</f>
        <v>9</v>
      </c>
      <c r="S2903" s="8">
        <f>YEAR(Tabla1[[#This Row],[Date]])</f>
        <v>2022</v>
      </c>
    </row>
    <row r="2904" spans="1:19" x14ac:dyDescent="0.2">
      <c r="A2904">
        <v>2903</v>
      </c>
      <c r="B2904" s="1">
        <v>44821</v>
      </c>
      <c r="C2904" t="s">
        <v>260</v>
      </c>
      <c r="D2904" t="s">
        <v>332</v>
      </c>
      <c r="E2904">
        <v>1</v>
      </c>
      <c r="F2904" t="s">
        <v>116</v>
      </c>
      <c r="G2904" t="s">
        <v>347</v>
      </c>
      <c r="H2904" t="s">
        <v>518</v>
      </c>
      <c r="M2904" s="2">
        <v>935</v>
      </c>
      <c r="N2904" s="2">
        <v>1000</v>
      </c>
      <c r="O2904" s="2">
        <f>IF(Tabla1[[#This Row],[Mov]]="VNT",Tabla1[[#This Row],[Sale]]-Tabla1[[#This Row],[Cost]],-Tabla1[[#This Row],[Cost]]*Tabla1[[#This Row],[Cant]])</f>
        <v>65</v>
      </c>
      <c r="P2904" s="8">
        <f>IF(Tabla1[[#This Row],[Mov]]="VNT",-Tabla1[[#This Row],[Cant]],Tabla1[[#This Row],[Cant]])</f>
        <v>-1</v>
      </c>
      <c r="Q2904" s="8">
        <f>DAY(Tabla1[[#This Row],[Date]])</f>
        <v>17</v>
      </c>
      <c r="R2904" s="8">
        <f>MONTH(Tabla1[[#This Row],[Date]])</f>
        <v>9</v>
      </c>
      <c r="S2904" s="8">
        <f>YEAR(Tabla1[[#This Row],[Date]])</f>
        <v>2022</v>
      </c>
    </row>
    <row r="2905" spans="1:19" x14ac:dyDescent="0.2">
      <c r="A2905">
        <v>2904</v>
      </c>
      <c r="B2905" s="1">
        <v>44821</v>
      </c>
      <c r="C2905" t="s">
        <v>260</v>
      </c>
      <c r="D2905" t="s">
        <v>332</v>
      </c>
      <c r="E2905">
        <v>1</v>
      </c>
      <c r="F2905" t="s">
        <v>116</v>
      </c>
      <c r="G2905" t="s">
        <v>347</v>
      </c>
      <c r="H2905" t="s">
        <v>518</v>
      </c>
      <c r="M2905" s="2">
        <v>935</v>
      </c>
      <c r="N2905" s="2">
        <v>1000</v>
      </c>
      <c r="O2905" s="2">
        <f>IF(Tabla1[[#This Row],[Mov]]="VNT",Tabla1[[#This Row],[Sale]]-Tabla1[[#This Row],[Cost]],-Tabla1[[#This Row],[Cost]]*Tabla1[[#This Row],[Cant]])</f>
        <v>65</v>
      </c>
      <c r="P2905" s="8">
        <f>IF(Tabla1[[#This Row],[Mov]]="VNT",-Tabla1[[#This Row],[Cant]],Tabla1[[#This Row],[Cant]])</f>
        <v>-1</v>
      </c>
      <c r="Q2905" s="8">
        <f>DAY(Tabla1[[#This Row],[Date]])</f>
        <v>17</v>
      </c>
      <c r="R2905" s="8">
        <f>MONTH(Tabla1[[#This Row],[Date]])</f>
        <v>9</v>
      </c>
      <c r="S2905" s="8">
        <f>YEAR(Tabla1[[#This Row],[Date]])</f>
        <v>2022</v>
      </c>
    </row>
    <row r="2906" spans="1:19" x14ac:dyDescent="0.2">
      <c r="A2906">
        <v>2905</v>
      </c>
      <c r="B2906" s="1">
        <v>44821</v>
      </c>
      <c r="C2906" t="s">
        <v>260</v>
      </c>
      <c r="D2906" t="s">
        <v>332</v>
      </c>
      <c r="E2906">
        <v>1</v>
      </c>
      <c r="F2906" t="s">
        <v>455</v>
      </c>
      <c r="G2906" t="s">
        <v>382</v>
      </c>
      <c r="H2906" t="s">
        <v>509</v>
      </c>
      <c r="M2906" s="2">
        <v>1000</v>
      </c>
      <c r="N2906" s="2">
        <v>3000</v>
      </c>
      <c r="O2906" s="2">
        <f>IF(Tabla1[[#This Row],[Mov]]="VNT",Tabla1[[#This Row],[Sale]]-Tabla1[[#This Row],[Cost]],-Tabla1[[#This Row],[Cost]]*Tabla1[[#This Row],[Cant]])</f>
        <v>2000</v>
      </c>
      <c r="P2906" s="8">
        <f>IF(Tabla1[[#This Row],[Mov]]="VNT",-Tabla1[[#This Row],[Cant]],Tabla1[[#This Row],[Cant]])</f>
        <v>-1</v>
      </c>
      <c r="Q2906" s="8">
        <f>DAY(Tabla1[[#This Row],[Date]])</f>
        <v>17</v>
      </c>
      <c r="R2906" s="8">
        <f>MONTH(Tabla1[[#This Row],[Date]])</f>
        <v>9</v>
      </c>
      <c r="S2906" s="8">
        <f>YEAR(Tabla1[[#This Row],[Date]])</f>
        <v>2022</v>
      </c>
    </row>
    <row r="2907" spans="1:19" x14ac:dyDescent="0.2">
      <c r="A2907">
        <v>2906</v>
      </c>
      <c r="B2907" s="1">
        <v>44821</v>
      </c>
      <c r="C2907" t="s">
        <v>260</v>
      </c>
      <c r="D2907" t="s">
        <v>332</v>
      </c>
      <c r="E2907">
        <v>1</v>
      </c>
      <c r="F2907" t="s">
        <v>116</v>
      </c>
      <c r="G2907" t="s">
        <v>382</v>
      </c>
      <c r="H2907" t="s">
        <v>514</v>
      </c>
      <c r="M2907" s="2">
        <v>2805</v>
      </c>
      <c r="N2907" s="2">
        <v>3000</v>
      </c>
      <c r="O2907" s="2">
        <f>IF(Tabla1[[#This Row],[Mov]]="VNT",Tabla1[[#This Row],[Sale]]-Tabla1[[#This Row],[Cost]],-Tabla1[[#This Row],[Cost]]*Tabla1[[#This Row],[Cant]])</f>
        <v>195</v>
      </c>
      <c r="P2907" s="8">
        <f>IF(Tabla1[[#This Row],[Mov]]="VNT",-Tabla1[[#This Row],[Cant]],Tabla1[[#This Row],[Cant]])</f>
        <v>-1</v>
      </c>
      <c r="Q2907" s="8">
        <f>DAY(Tabla1[[#This Row],[Date]])</f>
        <v>17</v>
      </c>
      <c r="R2907" s="8">
        <f>MONTH(Tabla1[[#This Row],[Date]])</f>
        <v>9</v>
      </c>
      <c r="S2907" s="8">
        <f>YEAR(Tabla1[[#This Row],[Date]])</f>
        <v>2022</v>
      </c>
    </row>
    <row r="2908" spans="1:19" x14ac:dyDescent="0.2">
      <c r="A2908">
        <v>2907</v>
      </c>
      <c r="B2908" s="1">
        <v>44821</v>
      </c>
      <c r="C2908" t="s">
        <v>260</v>
      </c>
      <c r="D2908" t="s">
        <v>1457</v>
      </c>
      <c r="E2908">
        <v>1</v>
      </c>
      <c r="F2908" t="s">
        <v>1213</v>
      </c>
      <c r="G2908" t="s">
        <v>266</v>
      </c>
      <c r="H2908" t="s">
        <v>1173</v>
      </c>
      <c r="M2908" s="2">
        <v>1000</v>
      </c>
      <c r="N2908" s="2">
        <v>2000</v>
      </c>
      <c r="O2908" s="2">
        <f>IF(Tabla1[[#This Row],[Mov]]="VNT",Tabla1[[#This Row],[Sale]]-Tabla1[[#This Row],[Cost]],-Tabla1[[#This Row],[Cost]]*Tabla1[[#This Row],[Cant]])</f>
        <v>1000</v>
      </c>
      <c r="P2908" s="8">
        <f>IF(Tabla1[[#This Row],[Mov]]="VNT",-Tabla1[[#This Row],[Cant]],Tabla1[[#This Row],[Cant]])</f>
        <v>-1</v>
      </c>
      <c r="Q2908" s="8">
        <f>DAY(Tabla1[[#This Row],[Date]])</f>
        <v>17</v>
      </c>
      <c r="R2908" s="8">
        <f>MONTH(Tabla1[[#This Row],[Date]])</f>
        <v>9</v>
      </c>
      <c r="S2908" s="8">
        <f>YEAR(Tabla1[[#This Row],[Date]])</f>
        <v>2022</v>
      </c>
    </row>
    <row r="2909" spans="1:19" x14ac:dyDescent="0.2">
      <c r="A2909">
        <v>2908</v>
      </c>
      <c r="B2909" s="1">
        <v>44821</v>
      </c>
      <c r="C2909" t="s">
        <v>260</v>
      </c>
      <c r="D2909" t="s">
        <v>332</v>
      </c>
      <c r="E2909">
        <v>1</v>
      </c>
      <c r="F2909" t="s">
        <v>48</v>
      </c>
      <c r="G2909" t="s">
        <v>1301</v>
      </c>
      <c r="H2909" t="s">
        <v>1302</v>
      </c>
      <c r="J2909" t="s">
        <v>17</v>
      </c>
      <c r="M2909" s="2">
        <v>29000</v>
      </c>
      <c r="N2909" s="2">
        <v>55000</v>
      </c>
      <c r="O2909" s="2">
        <f>IF(Tabla1[[#This Row],[Mov]]="VNT",Tabla1[[#This Row],[Sale]]-Tabla1[[#This Row],[Cost]],-Tabla1[[#This Row],[Cost]]*Tabla1[[#This Row],[Cant]])</f>
        <v>26000</v>
      </c>
      <c r="P2909" s="8">
        <f>IF(Tabla1[[#This Row],[Mov]]="VNT",-Tabla1[[#This Row],[Cant]],Tabla1[[#This Row],[Cant]])</f>
        <v>-1</v>
      </c>
      <c r="Q2909" s="8">
        <f>DAY(Tabla1[[#This Row],[Date]])</f>
        <v>17</v>
      </c>
      <c r="R2909" s="8">
        <f>MONTH(Tabla1[[#This Row],[Date]])</f>
        <v>9</v>
      </c>
      <c r="S2909" s="8">
        <f>YEAR(Tabla1[[#This Row],[Date]])</f>
        <v>2022</v>
      </c>
    </row>
    <row r="2910" spans="1:19" x14ac:dyDescent="0.2">
      <c r="A2910">
        <v>2909</v>
      </c>
      <c r="B2910" s="1">
        <v>44821</v>
      </c>
      <c r="C2910" t="s">
        <v>260</v>
      </c>
      <c r="D2910" t="s">
        <v>332</v>
      </c>
      <c r="E2910">
        <v>1</v>
      </c>
      <c r="F2910" t="s">
        <v>116</v>
      </c>
      <c r="G2910" t="s">
        <v>347</v>
      </c>
      <c r="H2910" t="s">
        <v>518</v>
      </c>
      <c r="M2910" s="2">
        <v>5610</v>
      </c>
      <c r="N2910" s="2">
        <v>6000</v>
      </c>
      <c r="O2910" s="2">
        <f>IF(Tabla1[[#This Row],[Mov]]="VNT",Tabla1[[#This Row],[Sale]]-Tabla1[[#This Row],[Cost]],-Tabla1[[#This Row],[Cost]]*Tabla1[[#This Row],[Cant]])</f>
        <v>390</v>
      </c>
      <c r="P2910" s="8">
        <f>IF(Tabla1[[#This Row],[Mov]]="VNT",-Tabla1[[#This Row],[Cant]],Tabla1[[#This Row],[Cant]])</f>
        <v>-1</v>
      </c>
      <c r="Q2910" s="8">
        <f>DAY(Tabla1[[#This Row],[Date]])</f>
        <v>17</v>
      </c>
      <c r="R2910" s="8">
        <f>MONTH(Tabla1[[#This Row],[Date]])</f>
        <v>9</v>
      </c>
      <c r="S2910" s="8">
        <f>YEAR(Tabla1[[#This Row],[Date]])</f>
        <v>2022</v>
      </c>
    </row>
    <row r="2911" spans="1:19" x14ac:dyDescent="0.2">
      <c r="A2911">
        <v>2910</v>
      </c>
      <c r="B2911" s="1">
        <v>44821</v>
      </c>
      <c r="C2911" t="s">
        <v>260</v>
      </c>
      <c r="D2911" t="s">
        <v>332</v>
      </c>
      <c r="E2911">
        <v>1</v>
      </c>
      <c r="F2911" t="s">
        <v>116</v>
      </c>
      <c r="G2911" t="s">
        <v>347</v>
      </c>
      <c r="H2911" t="s">
        <v>518</v>
      </c>
      <c r="M2911" s="2">
        <v>5610</v>
      </c>
      <c r="N2911" s="2">
        <v>6000</v>
      </c>
      <c r="O2911" s="2">
        <f>IF(Tabla1[[#This Row],[Mov]]="VNT",Tabla1[[#This Row],[Sale]]-Tabla1[[#This Row],[Cost]],-Tabla1[[#This Row],[Cost]]*Tabla1[[#This Row],[Cant]])</f>
        <v>390</v>
      </c>
      <c r="P2911" s="8">
        <f>IF(Tabla1[[#This Row],[Mov]]="VNT",-Tabla1[[#This Row],[Cant]],Tabla1[[#This Row],[Cant]])</f>
        <v>-1</v>
      </c>
      <c r="Q2911" s="8">
        <f>DAY(Tabla1[[#This Row],[Date]])</f>
        <v>17</v>
      </c>
      <c r="R2911" s="8">
        <f>MONTH(Tabla1[[#This Row],[Date]])</f>
        <v>9</v>
      </c>
      <c r="S2911" s="8">
        <f>YEAR(Tabla1[[#This Row],[Date]])</f>
        <v>2022</v>
      </c>
    </row>
    <row r="2912" spans="1:19" x14ac:dyDescent="0.2">
      <c r="A2912">
        <v>2911</v>
      </c>
      <c r="B2912" s="1">
        <v>44821</v>
      </c>
      <c r="C2912" t="s">
        <v>260</v>
      </c>
      <c r="D2912" t="s">
        <v>332</v>
      </c>
      <c r="E2912">
        <v>1</v>
      </c>
      <c r="F2912" t="s">
        <v>116</v>
      </c>
      <c r="G2912" t="s">
        <v>347</v>
      </c>
      <c r="H2912" t="s">
        <v>518</v>
      </c>
      <c r="M2912" s="2">
        <v>2805</v>
      </c>
      <c r="N2912" s="2">
        <v>3000</v>
      </c>
      <c r="O2912" s="2">
        <f>IF(Tabla1[[#This Row],[Mov]]="VNT",Tabla1[[#This Row],[Sale]]-Tabla1[[#This Row],[Cost]],-Tabla1[[#This Row],[Cost]]*Tabla1[[#This Row],[Cant]])</f>
        <v>195</v>
      </c>
      <c r="P2912" s="8">
        <f>IF(Tabla1[[#This Row],[Mov]]="VNT",-Tabla1[[#This Row],[Cant]],Tabla1[[#This Row],[Cant]])</f>
        <v>-1</v>
      </c>
      <c r="Q2912" s="8">
        <f>DAY(Tabla1[[#This Row],[Date]])</f>
        <v>17</v>
      </c>
      <c r="R2912" s="8">
        <f>MONTH(Tabla1[[#This Row],[Date]])</f>
        <v>9</v>
      </c>
      <c r="S2912" s="8">
        <f>YEAR(Tabla1[[#This Row],[Date]])</f>
        <v>2022</v>
      </c>
    </row>
    <row r="2913" spans="1:19" x14ac:dyDescent="0.2">
      <c r="A2913">
        <v>2912</v>
      </c>
      <c r="B2913" s="1">
        <v>44821</v>
      </c>
      <c r="C2913" t="s">
        <v>260</v>
      </c>
      <c r="D2913" t="s">
        <v>332</v>
      </c>
      <c r="E2913">
        <v>1</v>
      </c>
      <c r="F2913" t="s">
        <v>26</v>
      </c>
      <c r="G2913" t="s">
        <v>264</v>
      </c>
      <c r="H2913" t="s">
        <v>20</v>
      </c>
      <c r="M2913" s="2">
        <v>9000</v>
      </c>
      <c r="N2913" s="2">
        <v>18000</v>
      </c>
      <c r="O2913" s="2">
        <f>IF(Tabla1[[#This Row],[Mov]]="VNT",Tabla1[[#This Row],[Sale]]-Tabla1[[#This Row],[Cost]],-Tabla1[[#This Row],[Cost]]*Tabla1[[#This Row],[Cant]])</f>
        <v>9000</v>
      </c>
      <c r="P2913" s="8">
        <f>IF(Tabla1[[#This Row],[Mov]]="VNT",-Tabla1[[#This Row],[Cant]],Tabla1[[#This Row],[Cant]])</f>
        <v>-1</v>
      </c>
      <c r="Q2913" s="8">
        <f>DAY(Tabla1[[#This Row],[Date]])</f>
        <v>17</v>
      </c>
      <c r="R2913" s="8">
        <f>MONTH(Tabla1[[#This Row],[Date]])</f>
        <v>9</v>
      </c>
      <c r="S2913" s="8">
        <f>YEAR(Tabla1[[#This Row],[Date]])</f>
        <v>2022</v>
      </c>
    </row>
    <row r="2914" spans="1:19" x14ac:dyDescent="0.2">
      <c r="A2914">
        <v>2913</v>
      </c>
      <c r="B2914" s="1">
        <v>44822</v>
      </c>
      <c r="C2914" t="s">
        <v>260</v>
      </c>
      <c r="D2914" t="s">
        <v>332</v>
      </c>
      <c r="E2914">
        <v>1</v>
      </c>
      <c r="F2914" t="s">
        <v>116</v>
      </c>
      <c r="G2914" t="s">
        <v>347</v>
      </c>
      <c r="H2914" t="s">
        <v>518</v>
      </c>
      <c r="M2914" s="2">
        <v>6545</v>
      </c>
      <c r="N2914" s="2">
        <v>7000</v>
      </c>
      <c r="O2914" s="2">
        <f>IF(Tabla1[[#This Row],[Mov]]="VNT",Tabla1[[#This Row],[Sale]]-Tabla1[[#This Row],[Cost]],-Tabla1[[#This Row],[Cost]]*Tabla1[[#This Row],[Cant]])</f>
        <v>455</v>
      </c>
      <c r="P2914" s="8">
        <f>IF(Tabla1[[#This Row],[Mov]]="VNT",-Tabla1[[#This Row],[Cant]],Tabla1[[#This Row],[Cant]])</f>
        <v>-1</v>
      </c>
      <c r="Q2914" s="8">
        <f>DAY(Tabla1[[#This Row],[Date]])</f>
        <v>18</v>
      </c>
      <c r="R2914" s="8">
        <f>MONTH(Tabla1[[#This Row],[Date]])</f>
        <v>9</v>
      </c>
      <c r="S2914" s="8">
        <f>YEAR(Tabla1[[#This Row],[Date]])</f>
        <v>2022</v>
      </c>
    </row>
    <row r="2915" spans="1:19" x14ac:dyDescent="0.2">
      <c r="A2915">
        <v>2914</v>
      </c>
      <c r="B2915" s="1">
        <v>44822</v>
      </c>
      <c r="C2915" t="s">
        <v>260</v>
      </c>
      <c r="D2915" t="s">
        <v>332</v>
      </c>
      <c r="E2915">
        <v>1</v>
      </c>
      <c r="F2915" t="s">
        <v>1294</v>
      </c>
      <c r="G2915" t="s">
        <v>272</v>
      </c>
      <c r="H2915" t="s">
        <v>1003</v>
      </c>
      <c r="M2915" s="2">
        <v>8500</v>
      </c>
      <c r="N2915" s="2">
        <v>15000</v>
      </c>
      <c r="O2915" s="2">
        <f>IF(Tabla1[[#This Row],[Mov]]="VNT",Tabla1[[#This Row],[Sale]]-Tabla1[[#This Row],[Cost]],-Tabla1[[#This Row],[Cost]]*Tabla1[[#This Row],[Cant]])</f>
        <v>6500</v>
      </c>
      <c r="P2915" s="8">
        <f>IF(Tabla1[[#This Row],[Mov]]="VNT",-Tabla1[[#This Row],[Cant]],Tabla1[[#This Row],[Cant]])</f>
        <v>-1</v>
      </c>
      <c r="Q2915" s="8">
        <f>DAY(Tabla1[[#This Row],[Date]])</f>
        <v>18</v>
      </c>
      <c r="R2915" s="8">
        <f>MONTH(Tabla1[[#This Row],[Date]])</f>
        <v>9</v>
      </c>
      <c r="S2915" s="8">
        <f>YEAR(Tabla1[[#This Row],[Date]])</f>
        <v>2022</v>
      </c>
    </row>
    <row r="2916" spans="1:19" x14ac:dyDescent="0.2">
      <c r="A2916">
        <v>2915</v>
      </c>
      <c r="B2916" s="1">
        <v>44822</v>
      </c>
      <c r="C2916" t="s">
        <v>260</v>
      </c>
      <c r="D2916" t="s">
        <v>332</v>
      </c>
      <c r="E2916">
        <v>1</v>
      </c>
      <c r="F2916" t="s">
        <v>225</v>
      </c>
      <c r="G2916" t="s">
        <v>604</v>
      </c>
      <c r="H2916" t="s">
        <v>1458</v>
      </c>
      <c r="M2916" s="2">
        <v>1100</v>
      </c>
      <c r="N2916" s="2">
        <v>10000</v>
      </c>
      <c r="O2916" s="2">
        <f>IF(Tabla1[[#This Row],[Mov]]="VNT",Tabla1[[#This Row],[Sale]]-Tabla1[[#This Row],[Cost]],-Tabla1[[#This Row],[Cost]]*Tabla1[[#This Row],[Cant]])</f>
        <v>8900</v>
      </c>
      <c r="P2916" s="8">
        <f>IF(Tabla1[[#This Row],[Mov]]="VNT",-Tabla1[[#This Row],[Cant]],Tabla1[[#This Row],[Cant]])</f>
        <v>-1</v>
      </c>
      <c r="Q2916" s="8">
        <f>DAY(Tabla1[[#This Row],[Date]])</f>
        <v>18</v>
      </c>
      <c r="R2916" s="8">
        <f>MONTH(Tabla1[[#This Row],[Date]])</f>
        <v>9</v>
      </c>
      <c r="S2916" s="8">
        <f>YEAR(Tabla1[[#This Row],[Date]])</f>
        <v>2022</v>
      </c>
    </row>
    <row r="2917" spans="1:19" x14ac:dyDescent="0.2">
      <c r="A2917">
        <v>2916</v>
      </c>
      <c r="B2917" s="1">
        <v>44822</v>
      </c>
      <c r="C2917" t="s">
        <v>260</v>
      </c>
      <c r="D2917" t="s">
        <v>332</v>
      </c>
      <c r="E2917">
        <v>1</v>
      </c>
      <c r="F2917" t="s">
        <v>225</v>
      </c>
      <c r="G2917" t="s">
        <v>263</v>
      </c>
      <c r="H2917" t="s">
        <v>496</v>
      </c>
      <c r="M2917" s="2">
        <v>2000</v>
      </c>
      <c r="N2917" s="2">
        <v>10000</v>
      </c>
      <c r="O2917" s="2">
        <f>IF(Tabla1[[#This Row],[Mov]]="VNT",Tabla1[[#This Row],[Sale]]-Tabla1[[#This Row],[Cost]],-Tabla1[[#This Row],[Cost]]*Tabla1[[#This Row],[Cant]])</f>
        <v>8000</v>
      </c>
      <c r="P2917" s="8">
        <f>IF(Tabla1[[#This Row],[Mov]]="VNT",-Tabla1[[#This Row],[Cant]],Tabla1[[#This Row],[Cant]])</f>
        <v>-1</v>
      </c>
      <c r="Q2917" s="8">
        <f>DAY(Tabla1[[#This Row],[Date]])</f>
        <v>18</v>
      </c>
      <c r="R2917" s="8">
        <f>MONTH(Tabla1[[#This Row],[Date]])</f>
        <v>9</v>
      </c>
      <c r="S2917" s="8">
        <f>YEAR(Tabla1[[#This Row],[Date]])</f>
        <v>2022</v>
      </c>
    </row>
    <row r="2918" spans="1:19" x14ac:dyDescent="0.2">
      <c r="A2918">
        <v>2917</v>
      </c>
      <c r="B2918" s="1">
        <v>44822</v>
      </c>
      <c r="C2918" t="s">
        <v>260</v>
      </c>
      <c r="D2918" t="s">
        <v>332</v>
      </c>
      <c r="E2918">
        <v>1</v>
      </c>
      <c r="F2918" t="s">
        <v>224</v>
      </c>
      <c r="G2918" t="s">
        <v>284</v>
      </c>
      <c r="H2918" t="s">
        <v>418</v>
      </c>
      <c r="M2918" s="2">
        <v>7000</v>
      </c>
      <c r="N2918" s="2">
        <v>18000</v>
      </c>
      <c r="O2918" s="2">
        <f>IF(Tabla1[[#This Row],[Mov]]="VNT",Tabla1[[#This Row],[Sale]]-Tabla1[[#This Row],[Cost]],-Tabla1[[#This Row],[Cost]]*Tabla1[[#This Row],[Cant]])</f>
        <v>11000</v>
      </c>
      <c r="P2918" s="8">
        <f>IF(Tabla1[[#This Row],[Mov]]="VNT",-Tabla1[[#This Row],[Cant]],Tabla1[[#This Row],[Cant]])</f>
        <v>-1</v>
      </c>
      <c r="Q2918" s="8">
        <f>DAY(Tabla1[[#This Row],[Date]])</f>
        <v>18</v>
      </c>
      <c r="R2918" s="8">
        <f>MONTH(Tabla1[[#This Row],[Date]])</f>
        <v>9</v>
      </c>
      <c r="S2918" s="8">
        <f>YEAR(Tabla1[[#This Row],[Date]])</f>
        <v>2022</v>
      </c>
    </row>
    <row r="2919" spans="1:19" x14ac:dyDescent="0.2">
      <c r="A2919">
        <v>2918</v>
      </c>
      <c r="B2919" s="1">
        <v>44822</v>
      </c>
      <c r="C2919" t="s">
        <v>260</v>
      </c>
      <c r="D2919" t="s">
        <v>332</v>
      </c>
      <c r="E2919">
        <v>1</v>
      </c>
      <c r="F2919" t="s">
        <v>225</v>
      </c>
      <c r="G2919" t="s">
        <v>284</v>
      </c>
      <c r="H2919" t="s">
        <v>418</v>
      </c>
      <c r="M2919" s="2">
        <v>1100</v>
      </c>
      <c r="N2919" s="2">
        <v>10000</v>
      </c>
      <c r="O2919" s="2">
        <f>IF(Tabla1[[#This Row],[Mov]]="VNT",Tabla1[[#This Row],[Sale]]-Tabla1[[#This Row],[Cost]],-Tabla1[[#This Row],[Cost]]*Tabla1[[#This Row],[Cant]])</f>
        <v>8900</v>
      </c>
      <c r="P2919" s="8">
        <f>IF(Tabla1[[#This Row],[Mov]]="VNT",-Tabla1[[#This Row],[Cant]],Tabla1[[#This Row],[Cant]])</f>
        <v>-1</v>
      </c>
      <c r="Q2919" s="8">
        <f>DAY(Tabla1[[#This Row],[Date]])</f>
        <v>18</v>
      </c>
      <c r="R2919" s="8">
        <f>MONTH(Tabla1[[#This Row],[Date]])</f>
        <v>9</v>
      </c>
      <c r="S2919" s="8">
        <f>YEAR(Tabla1[[#This Row],[Date]])</f>
        <v>2022</v>
      </c>
    </row>
    <row r="2920" spans="1:19" x14ac:dyDescent="0.2">
      <c r="A2920">
        <v>2919</v>
      </c>
      <c r="B2920" s="1">
        <v>44822</v>
      </c>
      <c r="C2920" t="s">
        <v>260</v>
      </c>
      <c r="D2920" t="s">
        <v>332</v>
      </c>
      <c r="E2920">
        <v>1</v>
      </c>
      <c r="F2920" t="s">
        <v>224</v>
      </c>
      <c r="G2920" t="s">
        <v>273</v>
      </c>
      <c r="H2920" t="s">
        <v>1264</v>
      </c>
      <c r="M2920" s="2">
        <v>7500</v>
      </c>
      <c r="N2920" s="2">
        <v>19000</v>
      </c>
      <c r="O2920" s="2">
        <f>IF(Tabla1[[#This Row],[Mov]]="VNT",Tabla1[[#This Row],[Sale]]-Tabla1[[#This Row],[Cost]],-Tabla1[[#This Row],[Cost]]*Tabla1[[#This Row],[Cant]])</f>
        <v>11500</v>
      </c>
      <c r="P2920" s="8">
        <f>IF(Tabla1[[#This Row],[Mov]]="VNT",-Tabla1[[#This Row],[Cant]],Tabla1[[#This Row],[Cant]])</f>
        <v>-1</v>
      </c>
      <c r="Q2920" s="8">
        <f>DAY(Tabla1[[#This Row],[Date]])</f>
        <v>18</v>
      </c>
      <c r="R2920" s="8">
        <f>MONTH(Tabla1[[#This Row],[Date]])</f>
        <v>9</v>
      </c>
      <c r="S2920" s="8">
        <f>YEAR(Tabla1[[#This Row],[Date]])</f>
        <v>2022</v>
      </c>
    </row>
    <row r="2921" spans="1:19" x14ac:dyDescent="0.2">
      <c r="A2921">
        <v>2920</v>
      </c>
      <c r="B2921" s="1">
        <v>44822</v>
      </c>
      <c r="C2921" t="s">
        <v>260</v>
      </c>
      <c r="D2921" t="s">
        <v>332</v>
      </c>
      <c r="E2921">
        <v>1</v>
      </c>
      <c r="F2921" t="s">
        <v>15</v>
      </c>
      <c r="G2921" t="s">
        <v>333</v>
      </c>
      <c r="H2921" t="s">
        <v>41</v>
      </c>
      <c r="M2921" s="2">
        <v>5500</v>
      </c>
      <c r="N2921" s="2">
        <v>11000</v>
      </c>
      <c r="O2921" s="2">
        <f>IF(Tabla1[[#This Row],[Mov]]="VNT",Tabla1[[#This Row],[Sale]]-Tabla1[[#This Row],[Cost]],-Tabla1[[#This Row],[Cost]]*Tabla1[[#This Row],[Cant]])</f>
        <v>5500</v>
      </c>
      <c r="P2921" s="8">
        <f>IF(Tabla1[[#This Row],[Mov]]="VNT",-Tabla1[[#This Row],[Cant]],Tabla1[[#This Row],[Cant]])</f>
        <v>-1</v>
      </c>
      <c r="Q2921" s="8">
        <f>DAY(Tabla1[[#This Row],[Date]])</f>
        <v>18</v>
      </c>
      <c r="R2921" s="8">
        <f>MONTH(Tabla1[[#This Row],[Date]])</f>
        <v>9</v>
      </c>
      <c r="S2921" s="8">
        <f>YEAR(Tabla1[[#This Row],[Date]])</f>
        <v>2022</v>
      </c>
    </row>
    <row r="2922" spans="1:19" x14ac:dyDescent="0.2">
      <c r="A2922">
        <v>2921</v>
      </c>
      <c r="B2922" s="1">
        <v>44822</v>
      </c>
      <c r="C2922" t="s">
        <v>260</v>
      </c>
      <c r="D2922" t="s">
        <v>332</v>
      </c>
      <c r="E2922">
        <v>1</v>
      </c>
      <c r="F2922" t="s">
        <v>26</v>
      </c>
      <c r="G2922" t="s">
        <v>264</v>
      </c>
      <c r="H2922" t="s">
        <v>16</v>
      </c>
      <c r="M2922" s="2">
        <v>8500</v>
      </c>
      <c r="N2922" s="2">
        <v>20000</v>
      </c>
      <c r="O2922" s="2">
        <f>IF(Tabla1[[#This Row],[Mov]]="VNT",Tabla1[[#This Row],[Sale]]-Tabla1[[#This Row],[Cost]],-Tabla1[[#This Row],[Cost]]*Tabla1[[#This Row],[Cant]])</f>
        <v>11500</v>
      </c>
      <c r="P2922" s="8">
        <f>IF(Tabla1[[#This Row],[Mov]]="VNT",-Tabla1[[#This Row],[Cant]],Tabla1[[#This Row],[Cant]])</f>
        <v>-1</v>
      </c>
      <c r="Q2922" s="8">
        <f>DAY(Tabla1[[#This Row],[Date]])</f>
        <v>18</v>
      </c>
      <c r="R2922" s="8">
        <f>MONTH(Tabla1[[#This Row],[Date]])</f>
        <v>9</v>
      </c>
      <c r="S2922" s="8">
        <f>YEAR(Tabla1[[#This Row],[Date]])</f>
        <v>2022</v>
      </c>
    </row>
    <row r="2923" spans="1:19" x14ac:dyDescent="0.2">
      <c r="A2923">
        <v>2922</v>
      </c>
      <c r="B2923" s="1">
        <v>44822</v>
      </c>
      <c r="C2923" t="s">
        <v>260</v>
      </c>
      <c r="D2923" t="s">
        <v>332</v>
      </c>
      <c r="E2923">
        <v>1</v>
      </c>
      <c r="F2923" t="s">
        <v>26</v>
      </c>
      <c r="G2923" t="s">
        <v>264</v>
      </c>
      <c r="H2923" t="s">
        <v>16</v>
      </c>
      <c r="M2923" s="2">
        <v>8500</v>
      </c>
      <c r="N2923" s="2">
        <v>20000</v>
      </c>
      <c r="O2923" s="2">
        <f>IF(Tabla1[[#This Row],[Mov]]="VNT",Tabla1[[#This Row],[Sale]]-Tabla1[[#This Row],[Cost]],-Tabla1[[#This Row],[Cost]]*Tabla1[[#This Row],[Cant]])</f>
        <v>11500</v>
      </c>
      <c r="P2923" s="8">
        <f>IF(Tabla1[[#This Row],[Mov]]="VNT",-Tabla1[[#This Row],[Cant]],Tabla1[[#This Row],[Cant]])</f>
        <v>-1</v>
      </c>
      <c r="Q2923" s="8">
        <f>DAY(Tabla1[[#This Row],[Date]])</f>
        <v>18</v>
      </c>
      <c r="R2923" s="8">
        <f>MONTH(Tabla1[[#This Row],[Date]])</f>
        <v>9</v>
      </c>
      <c r="S2923" s="8">
        <f>YEAR(Tabla1[[#This Row],[Date]])</f>
        <v>2022</v>
      </c>
    </row>
    <row r="2924" spans="1:19" x14ac:dyDescent="0.2">
      <c r="A2924">
        <v>2923</v>
      </c>
      <c r="B2924" s="1">
        <v>44822</v>
      </c>
      <c r="C2924" t="s">
        <v>260</v>
      </c>
      <c r="D2924" t="s">
        <v>332</v>
      </c>
      <c r="E2924">
        <v>1</v>
      </c>
      <c r="F2924" t="s">
        <v>458</v>
      </c>
      <c r="G2924" t="s">
        <v>272</v>
      </c>
      <c r="H2924" t="s">
        <v>1459</v>
      </c>
      <c r="L2924" t="s">
        <v>1460</v>
      </c>
      <c r="M2924" s="2">
        <v>0</v>
      </c>
      <c r="N2924" s="2">
        <v>5000</v>
      </c>
      <c r="O2924" s="2">
        <f>IF(Tabla1[[#This Row],[Mov]]="VNT",Tabla1[[#This Row],[Sale]]-Tabla1[[#This Row],[Cost]],-Tabla1[[#This Row],[Cost]]*Tabla1[[#This Row],[Cant]])</f>
        <v>5000</v>
      </c>
      <c r="P2924" s="8">
        <f>IF(Tabla1[[#This Row],[Mov]]="VNT",-Tabla1[[#This Row],[Cant]],Tabla1[[#This Row],[Cant]])</f>
        <v>-1</v>
      </c>
      <c r="Q2924" s="8">
        <f>DAY(Tabla1[[#This Row],[Date]])</f>
        <v>18</v>
      </c>
      <c r="R2924" s="8">
        <f>MONTH(Tabla1[[#This Row],[Date]])</f>
        <v>9</v>
      </c>
      <c r="S2924" s="8">
        <f>YEAR(Tabla1[[#This Row],[Date]])</f>
        <v>2022</v>
      </c>
    </row>
    <row r="2925" spans="1:19" x14ac:dyDescent="0.2">
      <c r="A2925">
        <v>2924</v>
      </c>
      <c r="B2925" s="1">
        <v>44822</v>
      </c>
      <c r="C2925" t="s">
        <v>260</v>
      </c>
      <c r="D2925" t="s">
        <v>332</v>
      </c>
      <c r="E2925">
        <v>1</v>
      </c>
      <c r="F2925" t="s">
        <v>116</v>
      </c>
      <c r="G2925" t="s">
        <v>347</v>
      </c>
      <c r="H2925" t="s">
        <v>518</v>
      </c>
      <c r="M2925" s="2">
        <v>5610</v>
      </c>
      <c r="N2925" s="2">
        <v>6000</v>
      </c>
      <c r="O2925" s="2">
        <f>IF(Tabla1[[#This Row],[Mov]]="VNT",Tabla1[[#This Row],[Sale]]-Tabla1[[#This Row],[Cost]],-Tabla1[[#This Row],[Cost]]*Tabla1[[#This Row],[Cant]])</f>
        <v>390</v>
      </c>
      <c r="P2925" s="8">
        <f>IF(Tabla1[[#This Row],[Mov]]="VNT",-Tabla1[[#This Row],[Cant]],Tabla1[[#This Row],[Cant]])</f>
        <v>-1</v>
      </c>
      <c r="Q2925" s="8">
        <f>DAY(Tabla1[[#This Row],[Date]])</f>
        <v>18</v>
      </c>
      <c r="R2925" s="8">
        <f>MONTH(Tabla1[[#This Row],[Date]])</f>
        <v>9</v>
      </c>
      <c r="S2925" s="8">
        <f>YEAR(Tabla1[[#This Row],[Date]])</f>
        <v>2022</v>
      </c>
    </row>
    <row r="2926" spans="1:19" x14ac:dyDescent="0.2">
      <c r="A2926">
        <v>2925</v>
      </c>
      <c r="B2926" s="1">
        <v>44822</v>
      </c>
      <c r="C2926" t="s">
        <v>260</v>
      </c>
      <c r="D2926" t="s">
        <v>332</v>
      </c>
      <c r="E2926">
        <v>1</v>
      </c>
      <c r="F2926" t="s">
        <v>26</v>
      </c>
      <c r="G2926" t="s">
        <v>603</v>
      </c>
      <c r="H2926" t="s">
        <v>531</v>
      </c>
      <c r="M2926" s="2">
        <v>3000</v>
      </c>
      <c r="N2926" s="2">
        <v>8000</v>
      </c>
      <c r="O2926" s="2">
        <f>IF(Tabla1[[#This Row],[Mov]]="VNT",Tabla1[[#This Row],[Sale]]-Tabla1[[#This Row],[Cost]],-Tabla1[[#This Row],[Cost]]*Tabla1[[#This Row],[Cant]])</f>
        <v>5000</v>
      </c>
      <c r="P2926" s="8">
        <f>IF(Tabla1[[#This Row],[Mov]]="VNT",-Tabla1[[#This Row],[Cant]],Tabla1[[#This Row],[Cant]])</f>
        <v>-1</v>
      </c>
      <c r="Q2926" s="8">
        <f>DAY(Tabla1[[#This Row],[Date]])</f>
        <v>18</v>
      </c>
      <c r="R2926" s="8">
        <f>MONTH(Tabla1[[#This Row],[Date]])</f>
        <v>9</v>
      </c>
      <c r="S2926" s="8">
        <f>YEAR(Tabla1[[#This Row],[Date]])</f>
        <v>2022</v>
      </c>
    </row>
    <row r="2927" spans="1:19" x14ac:dyDescent="0.2">
      <c r="A2927">
        <v>2926</v>
      </c>
      <c r="B2927" s="1">
        <v>44822</v>
      </c>
      <c r="C2927" t="s">
        <v>260</v>
      </c>
      <c r="D2927" t="s">
        <v>332</v>
      </c>
      <c r="E2927">
        <v>1</v>
      </c>
      <c r="F2927" t="s">
        <v>476</v>
      </c>
      <c r="G2927" t="s">
        <v>266</v>
      </c>
      <c r="H2927" t="s">
        <v>1461</v>
      </c>
      <c r="M2927" s="2">
        <v>1800</v>
      </c>
      <c r="N2927" s="2">
        <v>4000</v>
      </c>
      <c r="O2927" s="2">
        <f>IF(Tabla1[[#This Row],[Mov]]="VNT",Tabla1[[#This Row],[Sale]]-Tabla1[[#This Row],[Cost]],-Tabla1[[#This Row],[Cost]]*Tabla1[[#This Row],[Cant]])</f>
        <v>2200</v>
      </c>
      <c r="P2927" s="8">
        <f>IF(Tabla1[[#This Row],[Mov]]="VNT",-Tabla1[[#This Row],[Cant]],Tabla1[[#This Row],[Cant]])</f>
        <v>-1</v>
      </c>
      <c r="Q2927" s="8">
        <f>DAY(Tabla1[[#This Row],[Date]])</f>
        <v>18</v>
      </c>
      <c r="R2927" s="8">
        <f>MONTH(Tabla1[[#This Row],[Date]])</f>
        <v>9</v>
      </c>
      <c r="S2927" s="8">
        <f>YEAR(Tabla1[[#This Row],[Date]])</f>
        <v>2022</v>
      </c>
    </row>
    <row r="2928" spans="1:19" x14ac:dyDescent="0.2">
      <c r="A2928">
        <v>2927</v>
      </c>
      <c r="B2928" s="1">
        <v>44822</v>
      </c>
      <c r="C2928" t="s">
        <v>260</v>
      </c>
      <c r="D2928" t="s">
        <v>332</v>
      </c>
      <c r="E2928">
        <v>1</v>
      </c>
      <c r="F2928" t="s">
        <v>116</v>
      </c>
      <c r="G2928" t="s">
        <v>347</v>
      </c>
      <c r="H2928" t="s">
        <v>518</v>
      </c>
      <c r="M2928" s="2">
        <v>5610</v>
      </c>
      <c r="N2928" s="2">
        <v>6000</v>
      </c>
      <c r="O2928" s="2">
        <f>IF(Tabla1[[#This Row],[Mov]]="VNT",Tabla1[[#This Row],[Sale]]-Tabla1[[#This Row],[Cost]],-Tabla1[[#This Row],[Cost]]*Tabla1[[#This Row],[Cant]])</f>
        <v>390</v>
      </c>
      <c r="P2928" s="8">
        <f>IF(Tabla1[[#This Row],[Mov]]="VNT",-Tabla1[[#This Row],[Cant]],Tabla1[[#This Row],[Cant]])</f>
        <v>-1</v>
      </c>
      <c r="Q2928" s="8">
        <f>DAY(Tabla1[[#This Row],[Date]])</f>
        <v>18</v>
      </c>
      <c r="R2928" s="8">
        <f>MONTH(Tabla1[[#This Row],[Date]])</f>
        <v>9</v>
      </c>
      <c r="S2928" s="8">
        <f>YEAR(Tabla1[[#This Row],[Date]])</f>
        <v>2022</v>
      </c>
    </row>
    <row r="2929" spans="1:19" x14ac:dyDescent="0.2">
      <c r="A2929">
        <v>2928</v>
      </c>
      <c r="B2929" s="1">
        <v>44822</v>
      </c>
      <c r="C2929" t="s">
        <v>260</v>
      </c>
      <c r="D2929" t="s">
        <v>332</v>
      </c>
      <c r="E2929">
        <v>1</v>
      </c>
      <c r="F2929" t="s">
        <v>116</v>
      </c>
      <c r="G2929" t="s">
        <v>347</v>
      </c>
      <c r="H2929" t="s">
        <v>518</v>
      </c>
      <c r="M2929" s="2">
        <v>2805</v>
      </c>
      <c r="N2929" s="2">
        <v>3000</v>
      </c>
      <c r="O2929" s="2">
        <f>IF(Tabla1[[#This Row],[Mov]]="VNT",Tabla1[[#This Row],[Sale]]-Tabla1[[#This Row],[Cost]],-Tabla1[[#This Row],[Cost]]*Tabla1[[#This Row],[Cant]])</f>
        <v>195</v>
      </c>
      <c r="P2929" s="8">
        <f>IF(Tabla1[[#This Row],[Mov]]="VNT",-Tabla1[[#This Row],[Cant]],Tabla1[[#This Row],[Cant]])</f>
        <v>-1</v>
      </c>
      <c r="Q2929" s="8">
        <f>DAY(Tabla1[[#This Row],[Date]])</f>
        <v>18</v>
      </c>
      <c r="R2929" s="8">
        <f>MONTH(Tabla1[[#This Row],[Date]])</f>
        <v>9</v>
      </c>
      <c r="S2929" s="8">
        <f>YEAR(Tabla1[[#This Row],[Date]])</f>
        <v>2022</v>
      </c>
    </row>
    <row r="2930" spans="1:19" x14ac:dyDescent="0.2">
      <c r="A2930">
        <v>2929</v>
      </c>
      <c r="B2930" s="1">
        <v>44822</v>
      </c>
      <c r="C2930" t="s">
        <v>260</v>
      </c>
      <c r="D2930" t="s">
        <v>332</v>
      </c>
      <c r="E2930">
        <v>1</v>
      </c>
      <c r="F2930" t="s">
        <v>116</v>
      </c>
      <c r="G2930" t="s">
        <v>382</v>
      </c>
      <c r="H2930" t="s">
        <v>514</v>
      </c>
      <c r="M2930" s="2">
        <v>2805</v>
      </c>
      <c r="N2930" s="2">
        <v>3000</v>
      </c>
      <c r="O2930" s="2">
        <f>IF(Tabla1[[#This Row],[Mov]]="VNT",Tabla1[[#This Row],[Sale]]-Tabla1[[#This Row],[Cost]],-Tabla1[[#This Row],[Cost]]*Tabla1[[#This Row],[Cant]])</f>
        <v>195</v>
      </c>
      <c r="P2930" s="8">
        <f>IF(Tabla1[[#This Row],[Mov]]="VNT",-Tabla1[[#This Row],[Cant]],Tabla1[[#This Row],[Cant]])</f>
        <v>-1</v>
      </c>
      <c r="Q2930" s="8">
        <f>DAY(Tabla1[[#This Row],[Date]])</f>
        <v>18</v>
      </c>
      <c r="R2930" s="8">
        <f>MONTH(Tabla1[[#This Row],[Date]])</f>
        <v>9</v>
      </c>
      <c r="S2930" s="8">
        <f>YEAR(Tabla1[[#This Row],[Date]])</f>
        <v>2022</v>
      </c>
    </row>
    <row r="2931" spans="1:19" x14ac:dyDescent="0.2">
      <c r="A2931">
        <v>2930</v>
      </c>
      <c r="B2931" s="1">
        <v>44822</v>
      </c>
      <c r="C2931" t="s">
        <v>260</v>
      </c>
      <c r="D2931" t="s">
        <v>332</v>
      </c>
      <c r="E2931">
        <v>1</v>
      </c>
      <c r="F2931" t="s">
        <v>116</v>
      </c>
      <c r="G2931" t="s">
        <v>382</v>
      </c>
      <c r="H2931" t="s">
        <v>514</v>
      </c>
      <c r="M2931" s="2">
        <v>2805</v>
      </c>
      <c r="N2931" s="2">
        <v>3000</v>
      </c>
      <c r="O2931" s="2">
        <f>IF(Tabla1[[#This Row],[Mov]]="VNT",Tabla1[[#This Row],[Sale]]-Tabla1[[#This Row],[Cost]],-Tabla1[[#This Row],[Cost]]*Tabla1[[#This Row],[Cant]])</f>
        <v>195</v>
      </c>
      <c r="P2931" s="8">
        <f>IF(Tabla1[[#This Row],[Mov]]="VNT",-Tabla1[[#This Row],[Cant]],Tabla1[[#This Row],[Cant]])</f>
        <v>-1</v>
      </c>
      <c r="Q2931" s="8">
        <f>DAY(Tabla1[[#This Row],[Date]])</f>
        <v>18</v>
      </c>
      <c r="R2931" s="8">
        <f>MONTH(Tabla1[[#This Row],[Date]])</f>
        <v>9</v>
      </c>
      <c r="S2931" s="8">
        <f>YEAR(Tabla1[[#This Row],[Date]])</f>
        <v>2022</v>
      </c>
    </row>
    <row r="2932" spans="1:19" x14ac:dyDescent="0.2">
      <c r="A2932">
        <v>2931</v>
      </c>
      <c r="B2932" s="1">
        <v>44822</v>
      </c>
      <c r="C2932" t="s">
        <v>260</v>
      </c>
      <c r="D2932" t="s">
        <v>332</v>
      </c>
      <c r="E2932">
        <v>1</v>
      </c>
      <c r="F2932" t="s">
        <v>26</v>
      </c>
      <c r="G2932" t="s">
        <v>264</v>
      </c>
      <c r="H2932" t="s">
        <v>20</v>
      </c>
      <c r="M2932" s="2">
        <v>9000</v>
      </c>
      <c r="N2932" s="2">
        <v>20000</v>
      </c>
      <c r="O2932" s="2">
        <f>IF(Tabla1[[#This Row],[Mov]]="VNT",Tabla1[[#This Row],[Sale]]-Tabla1[[#This Row],[Cost]],-Tabla1[[#This Row],[Cost]]*Tabla1[[#This Row],[Cant]])</f>
        <v>11000</v>
      </c>
      <c r="P2932" s="8">
        <f>IF(Tabla1[[#This Row],[Mov]]="VNT",-Tabla1[[#This Row],[Cant]],Tabla1[[#This Row],[Cant]])</f>
        <v>-1</v>
      </c>
      <c r="Q2932" s="8">
        <f>DAY(Tabla1[[#This Row],[Date]])</f>
        <v>18</v>
      </c>
      <c r="R2932" s="8">
        <f>MONTH(Tabla1[[#This Row],[Date]])</f>
        <v>9</v>
      </c>
      <c r="S2932" s="8">
        <f>YEAR(Tabla1[[#This Row],[Date]])</f>
        <v>2022</v>
      </c>
    </row>
    <row r="2933" spans="1:19" x14ac:dyDescent="0.2">
      <c r="A2933">
        <v>2932</v>
      </c>
      <c r="B2933" s="1">
        <v>44822</v>
      </c>
      <c r="C2933" t="s">
        <v>260</v>
      </c>
      <c r="D2933" t="s">
        <v>332</v>
      </c>
      <c r="E2933">
        <v>1</v>
      </c>
      <c r="F2933" t="s">
        <v>532</v>
      </c>
      <c r="G2933" t="s">
        <v>263</v>
      </c>
      <c r="H2933" t="s">
        <v>557</v>
      </c>
      <c r="J2933" t="s">
        <v>23</v>
      </c>
      <c r="L2933" t="s">
        <v>1237</v>
      </c>
      <c r="M2933" s="2">
        <v>19000</v>
      </c>
      <c r="N2933" s="2">
        <v>35000</v>
      </c>
      <c r="O2933" s="2">
        <f>IF(Tabla1[[#This Row],[Mov]]="VNT",Tabla1[[#This Row],[Sale]]-Tabla1[[#This Row],[Cost]],-Tabla1[[#This Row],[Cost]]*Tabla1[[#This Row],[Cant]])</f>
        <v>16000</v>
      </c>
      <c r="P2933" s="8">
        <f>IF(Tabla1[[#This Row],[Mov]]="VNT",-Tabla1[[#This Row],[Cant]],Tabla1[[#This Row],[Cant]])</f>
        <v>-1</v>
      </c>
      <c r="Q2933" s="8">
        <f>DAY(Tabla1[[#This Row],[Date]])</f>
        <v>18</v>
      </c>
      <c r="R2933" s="8">
        <f>MONTH(Tabla1[[#This Row],[Date]])</f>
        <v>9</v>
      </c>
      <c r="S2933" s="8">
        <f>YEAR(Tabla1[[#This Row],[Date]])</f>
        <v>2022</v>
      </c>
    </row>
    <row r="2934" spans="1:19" x14ac:dyDescent="0.2">
      <c r="A2934">
        <v>2933</v>
      </c>
      <c r="B2934" s="1">
        <v>44822</v>
      </c>
      <c r="C2934" t="s">
        <v>260</v>
      </c>
      <c r="D2934" t="s">
        <v>332</v>
      </c>
      <c r="E2934">
        <v>1</v>
      </c>
      <c r="F2934" t="s">
        <v>116</v>
      </c>
      <c r="G2934" t="s">
        <v>347</v>
      </c>
      <c r="H2934" t="s">
        <v>518</v>
      </c>
      <c r="M2934" s="2">
        <v>6545</v>
      </c>
      <c r="N2934" s="2">
        <v>7000</v>
      </c>
      <c r="O2934" s="2">
        <f>IF(Tabla1[[#This Row],[Mov]]="VNT",Tabla1[[#This Row],[Sale]]-Tabla1[[#This Row],[Cost]],-Tabla1[[#This Row],[Cost]]*Tabla1[[#This Row],[Cant]])</f>
        <v>455</v>
      </c>
      <c r="P2934" s="8">
        <f>IF(Tabla1[[#This Row],[Mov]]="VNT",-Tabla1[[#This Row],[Cant]],Tabla1[[#This Row],[Cant]])</f>
        <v>-1</v>
      </c>
      <c r="Q2934" s="8">
        <f>DAY(Tabla1[[#This Row],[Date]])</f>
        <v>18</v>
      </c>
      <c r="R2934" s="8">
        <f>MONTH(Tabla1[[#This Row],[Date]])</f>
        <v>9</v>
      </c>
      <c r="S2934" s="8">
        <f>YEAR(Tabla1[[#This Row],[Date]])</f>
        <v>2022</v>
      </c>
    </row>
    <row r="2935" spans="1:19" x14ac:dyDescent="0.2">
      <c r="A2935">
        <v>2934</v>
      </c>
      <c r="B2935" s="1">
        <v>44823</v>
      </c>
      <c r="C2935" t="s">
        <v>260</v>
      </c>
      <c r="D2935" t="s">
        <v>332</v>
      </c>
      <c r="E2935">
        <v>1</v>
      </c>
      <c r="F2935" t="s">
        <v>455</v>
      </c>
      <c r="G2935" t="s">
        <v>349</v>
      </c>
      <c r="H2935" t="s">
        <v>457</v>
      </c>
      <c r="M2935" s="2">
        <v>1000</v>
      </c>
      <c r="N2935" s="2">
        <v>3000</v>
      </c>
      <c r="O2935" s="2">
        <f>IF(Tabla1[[#This Row],[Mov]]="VNT",Tabla1[[#This Row],[Sale]]-Tabla1[[#This Row],[Cost]],-Tabla1[[#This Row],[Cost]]*Tabla1[[#This Row],[Cant]])</f>
        <v>2000</v>
      </c>
      <c r="P2935" s="8">
        <f>IF(Tabla1[[#This Row],[Mov]]="VNT",-Tabla1[[#This Row],[Cant]],Tabla1[[#This Row],[Cant]])</f>
        <v>-1</v>
      </c>
      <c r="Q2935" s="8">
        <f>DAY(Tabla1[[#This Row],[Date]])</f>
        <v>19</v>
      </c>
      <c r="R2935" s="8">
        <f>MONTH(Tabla1[[#This Row],[Date]])</f>
        <v>9</v>
      </c>
      <c r="S2935" s="8">
        <f>YEAR(Tabla1[[#This Row],[Date]])</f>
        <v>2022</v>
      </c>
    </row>
    <row r="2936" spans="1:19" x14ac:dyDescent="0.2">
      <c r="A2936">
        <v>2935</v>
      </c>
      <c r="B2936" s="1">
        <v>44823</v>
      </c>
      <c r="C2936" t="s">
        <v>260</v>
      </c>
      <c r="D2936" t="s">
        <v>332</v>
      </c>
      <c r="E2936">
        <v>1</v>
      </c>
      <c r="F2936" t="s">
        <v>116</v>
      </c>
      <c r="G2936" t="s">
        <v>349</v>
      </c>
      <c r="H2936" t="s">
        <v>515</v>
      </c>
      <c r="M2936" s="2">
        <v>5610</v>
      </c>
      <c r="N2936" s="2">
        <v>6000</v>
      </c>
      <c r="O2936" s="2">
        <f>IF(Tabla1[[#This Row],[Mov]]="VNT",Tabla1[[#This Row],[Sale]]-Tabla1[[#This Row],[Cost]],-Tabla1[[#This Row],[Cost]]*Tabla1[[#This Row],[Cant]])</f>
        <v>390</v>
      </c>
      <c r="P2936" s="8">
        <f>IF(Tabla1[[#This Row],[Mov]]="VNT",-Tabla1[[#This Row],[Cant]],Tabla1[[#This Row],[Cant]])</f>
        <v>-1</v>
      </c>
      <c r="Q2936" s="8">
        <f>DAY(Tabla1[[#This Row],[Date]])</f>
        <v>19</v>
      </c>
      <c r="R2936" s="8">
        <f>MONTH(Tabla1[[#This Row],[Date]])</f>
        <v>9</v>
      </c>
      <c r="S2936" s="8">
        <f>YEAR(Tabla1[[#This Row],[Date]])</f>
        <v>2022</v>
      </c>
    </row>
    <row r="2937" spans="1:19" x14ac:dyDescent="0.2">
      <c r="A2937">
        <v>2936</v>
      </c>
      <c r="B2937" s="1">
        <v>44823</v>
      </c>
      <c r="C2937" t="s">
        <v>260</v>
      </c>
      <c r="D2937" t="s">
        <v>332</v>
      </c>
      <c r="E2937">
        <v>1</v>
      </c>
      <c r="F2937" t="s">
        <v>386</v>
      </c>
      <c r="G2937" t="s">
        <v>272</v>
      </c>
      <c r="H2937" t="s">
        <v>807</v>
      </c>
      <c r="L2937" t="s">
        <v>1419</v>
      </c>
      <c r="M2937" s="2">
        <v>90000</v>
      </c>
      <c r="N2937" s="2">
        <v>150000</v>
      </c>
      <c r="O2937" s="2">
        <f>IF(Tabla1[[#This Row],[Mov]]="VNT",Tabla1[[#This Row],[Sale]]-Tabla1[[#This Row],[Cost]],-Tabla1[[#This Row],[Cost]]*Tabla1[[#This Row],[Cant]])</f>
        <v>60000</v>
      </c>
      <c r="P2937" s="8">
        <f>IF(Tabla1[[#This Row],[Mov]]="VNT",-Tabla1[[#This Row],[Cant]],Tabla1[[#This Row],[Cant]])</f>
        <v>-1</v>
      </c>
      <c r="Q2937" s="8">
        <f>DAY(Tabla1[[#This Row],[Date]])</f>
        <v>19</v>
      </c>
      <c r="R2937" s="8">
        <f>MONTH(Tabla1[[#This Row],[Date]])</f>
        <v>9</v>
      </c>
      <c r="S2937" s="8">
        <f>YEAR(Tabla1[[#This Row],[Date]])</f>
        <v>2022</v>
      </c>
    </row>
    <row r="2938" spans="1:19" x14ac:dyDescent="0.2">
      <c r="A2938">
        <v>2937</v>
      </c>
      <c r="B2938" s="1">
        <v>44823</v>
      </c>
      <c r="C2938" t="s">
        <v>260</v>
      </c>
      <c r="D2938" t="s">
        <v>332</v>
      </c>
      <c r="E2938">
        <v>1</v>
      </c>
      <c r="F2938" t="s">
        <v>225</v>
      </c>
      <c r="G2938" t="s">
        <v>272</v>
      </c>
      <c r="H2938" t="s">
        <v>807</v>
      </c>
      <c r="L2938" t="s">
        <v>1416</v>
      </c>
      <c r="M2938" s="2">
        <v>1100</v>
      </c>
      <c r="N2938" s="2">
        <v>5000</v>
      </c>
      <c r="O2938" s="2">
        <f>IF(Tabla1[[#This Row],[Mov]]="VNT",Tabla1[[#This Row],[Sale]]-Tabla1[[#This Row],[Cost]],-Tabla1[[#This Row],[Cost]]*Tabla1[[#This Row],[Cant]])</f>
        <v>3900</v>
      </c>
      <c r="P2938" s="8">
        <f>IF(Tabla1[[#This Row],[Mov]]="VNT",-Tabla1[[#This Row],[Cant]],Tabla1[[#This Row],[Cant]])</f>
        <v>-1</v>
      </c>
      <c r="Q2938" s="8">
        <f>DAY(Tabla1[[#This Row],[Date]])</f>
        <v>19</v>
      </c>
      <c r="R2938" s="8">
        <f>MONTH(Tabla1[[#This Row],[Date]])</f>
        <v>9</v>
      </c>
      <c r="S2938" s="8">
        <f>YEAR(Tabla1[[#This Row],[Date]])</f>
        <v>2022</v>
      </c>
    </row>
    <row r="2939" spans="1:19" x14ac:dyDescent="0.2">
      <c r="A2939">
        <v>2938</v>
      </c>
      <c r="B2939" s="1">
        <v>44823</v>
      </c>
      <c r="C2939" t="s">
        <v>260</v>
      </c>
      <c r="D2939" t="s">
        <v>332</v>
      </c>
      <c r="E2939">
        <v>1</v>
      </c>
      <c r="F2939" t="s">
        <v>365</v>
      </c>
      <c r="G2939" t="s">
        <v>943</v>
      </c>
      <c r="H2939" t="s">
        <v>1446</v>
      </c>
      <c r="M2939" s="2">
        <v>4000</v>
      </c>
      <c r="N2939" s="2">
        <v>7000</v>
      </c>
      <c r="O2939" s="2">
        <f>IF(Tabla1[[#This Row],[Mov]]="VNT",Tabla1[[#This Row],[Sale]]-Tabla1[[#This Row],[Cost]],-Tabla1[[#This Row],[Cost]]*Tabla1[[#This Row],[Cant]])</f>
        <v>3000</v>
      </c>
      <c r="P2939" s="8">
        <f>IF(Tabla1[[#This Row],[Mov]]="VNT",-Tabla1[[#This Row],[Cant]],Tabla1[[#This Row],[Cant]])</f>
        <v>-1</v>
      </c>
      <c r="Q2939" s="8">
        <f>DAY(Tabla1[[#This Row],[Date]])</f>
        <v>19</v>
      </c>
      <c r="R2939" s="8">
        <f>MONTH(Tabla1[[#This Row],[Date]])</f>
        <v>9</v>
      </c>
      <c r="S2939" s="8">
        <f>YEAR(Tabla1[[#This Row],[Date]])</f>
        <v>2022</v>
      </c>
    </row>
    <row r="2940" spans="1:19" x14ac:dyDescent="0.2">
      <c r="A2940">
        <v>2939</v>
      </c>
      <c r="B2940" s="1">
        <v>44823</v>
      </c>
      <c r="C2940" t="s">
        <v>260</v>
      </c>
      <c r="D2940" t="s">
        <v>332</v>
      </c>
      <c r="E2940">
        <v>1</v>
      </c>
      <c r="F2940" t="s">
        <v>455</v>
      </c>
      <c r="G2940" t="s">
        <v>347</v>
      </c>
      <c r="H2940" t="s">
        <v>456</v>
      </c>
      <c r="M2940" s="2">
        <v>1000</v>
      </c>
      <c r="N2940" s="2">
        <v>4000</v>
      </c>
      <c r="O2940" s="2">
        <f>IF(Tabla1[[#This Row],[Mov]]="VNT",Tabla1[[#This Row],[Sale]]-Tabla1[[#This Row],[Cost]],-Tabla1[[#This Row],[Cost]]*Tabla1[[#This Row],[Cant]])</f>
        <v>3000</v>
      </c>
      <c r="P2940" s="8">
        <f>IF(Tabla1[[#This Row],[Mov]]="VNT",-Tabla1[[#This Row],[Cant]],Tabla1[[#This Row],[Cant]])</f>
        <v>-1</v>
      </c>
      <c r="Q2940" s="8">
        <f>DAY(Tabla1[[#This Row],[Date]])</f>
        <v>19</v>
      </c>
      <c r="R2940" s="8">
        <f>MONTH(Tabla1[[#This Row],[Date]])</f>
        <v>9</v>
      </c>
      <c r="S2940" s="8">
        <f>YEAR(Tabla1[[#This Row],[Date]])</f>
        <v>2022</v>
      </c>
    </row>
    <row r="2941" spans="1:19" x14ac:dyDescent="0.2">
      <c r="A2941">
        <v>2940</v>
      </c>
      <c r="B2941" s="1">
        <v>44823</v>
      </c>
      <c r="C2941" t="s">
        <v>260</v>
      </c>
      <c r="D2941" t="s">
        <v>332</v>
      </c>
      <c r="E2941">
        <v>1</v>
      </c>
      <c r="F2941" t="s">
        <v>116</v>
      </c>
      <c r="G2941" t="s">
        <v>347</v>
      </c>
      <c r="H2941" t="s">
        <v>518</v>
      </c>
      <c r="M2941" s="2">
        <v>6545</v>
      </c>
      <c r="N2941" s="2">
        <v>7000</v>
      </c>
      <c r="O2941" s="2">
        <f>IF(Tabla1[[#This Row],[Mov]]="VNT",Tabla1[[#This Row],[Sale]]-Tabla1[[#This Row],[Cost]],-Tabla1[[#This Row],[Cost]]*Tabla1[[#This Row],[Cant]])</f>
        <v>455</v>
      </c>
      <c r="P2941" s="8">
        <f>IF(Tabla1[[#This Row],[Mov]]="VNT",-Tabla1[[#This Row],[Cant]],Tabla1[[#This Row],[Cant]])</f>
        <v>-1</v>
      </c>
      <c r="Q2941" s="8">
        <f>DAY(Tabla1[[#This Row],[Date]])</f>
        <v>19</v>
      </c>
      <c r="R2941" s="8">
        <f>MONTH(Tabla1[[#This Row],[Date]])</f>
        <v>9</v>
      </c>
      <c r="S2941" s="8">
        <f>YEAR(Tabla1[[#This Row],[Date]])</f>
        <v>2022</v>
      </c>
    </row>
    <row r="2942" spans="1:19" x14ac:dyDescent="0.2">
      <c r="A2942">
        <v>2941</v>
      </c>
      <c r="B2942" s="1">
        <v>44823</v>
      </c>
      <c r="C2942" t="s">
        <v>260</v>
      </c>
      <c r="D2942" t="s">
        <v>332</v>
      </c>
      <c r="E2942">
        <v>1</v>
      </c>
      <c r="F2942" t="s">
        <v>48</v>
      </c>
      <c r="G2942" t="s">
        <v>790</v>
      </c>
      <c r="H2942" t="s">
        <v>1381</v>
      </c>
      <c r="M2942" s="2">
        <v>14000</v>
      </c>
      <c r="N2942" s="2">
        <v>30000</v>
      </c>
      <c r="O2942" s="2">
        <f>IF(Tabla1[[#This Row],[Mov]]="VNT",Tabla1[[#This Row],[Sale]]-Tabla1[[#This Row],[Cost]],-Tabla1[[#This Row],[Cost]]*Tabla1[[#This Row],[Cant]])</f>
        <v>16000</v>
      </c>
      <c r="P2942" s="8">
        <f>IF(Tabla1[[#This Row],[Mov]]="VNT",-Tabla1[[#This Row],[Cant]],Tabla1[[#This Row],[Cant]])</f>
        <v>-1</v>
      </c>
      <c r="Q2942" s="8">
        <f>DAY(Tabla1[[#This Row],[Date]])</f>
        <v>19</v>
      </c>
      <c r="R2942" s="8">
        <f>MONTH(Tabla1[[#This Row],[Date]])</f>
        <v>9</v>
      </c>
      <c r="S2942" s="8">
        <f>YEAR(Tabla1[[#This Row],[Date]])</f>
        <v>2022</v>
      </c>
    </row>
    <row r="2943" spans="1:19" x14ac:dyDescent="0.2">
      <c r="A2943">
        <v>2942</v>
      </c>
      <c r="B2943" s="1">
        <v>44823</v>
      </c>
      <c r="C2943" t="s">
        <v>260</v>
      </c>
      <c r="D2943" t="s">
        <v>332</v>
      </c>
      <c r="E2943">
        <v>1</v>
      </c>
      <c r="F2943" t="s">
        <v>116</v>
      </c>
      <c r="G2943" t="s">
        <v>349</v>
      </c>
      <c r="H2943" t="s">
        <v>515</v>
      </c>
      <c r="M2943" s="2">
        <v>5610</v>
      </c>
      <c r="N2943" s="2">
        <v>6000</v>
      </c>
      <c r="O2943" s="2">
        <f>IF(Tabla1[[#This Row],[Mov]]="VNT",Tabla1[[#This Row],[Sale]]-Tabla1[[#This Row],[Cost]],-Tabla1[[#This Row],[Cost]]*Tabla1[[#This Row],[Cant]])</f>
        <v>390</v>
      </c>
      <c r="P2943" s="8">
        <f>IF(Tabla1[[#This Row],[Mov]]="VNT",-Tabla1[[#This Row],[Cant]],Tabla1[[#This Row],[Cant]])</f>
        <v>-1</v>
      </c>
      <c r="Q2943" s="8">
        <f>DAY(Tabla1[[#This Row],[Date]])</f>
        <v>19</v>
      </c>
      <c r="R2943" s="8">
        <f>MONTH(Tabla1[[#This Row],[Date]])</f>
        <v>9</v>
      </c>
      <c r="S2943" s="8">
        <f>YEAR(Tabla1[[#This Row],[Date]])</f>
        <v>2022</v>
      </c>
    </row>
    <row r="2944" spans="1:19" x14ac:dyDescent="0.2">
      <c r="A2944">
        <v>2943</v>
      </c>
      <c r="B2944" s="1">
        <v>44823</v>
      </c>
      <c r="C2944" t="s">
        <v>260</v>
      </c>
      <c r="D2944" t="s">
        <v>332</v>
      </c>
      <c r="E2944">
        <v>1</v>
      </c>
      <c r="F2944" t="s">
        <v>386</v>
      </c>
      <c r="G2944" t="s">
        <v>272</v>
      </c>
      <c r="H2944" t="s">
        <v>2760</v>
      </c>
      <c r="L2944" t="s">
        <v>1351</v>
      </c>
      <c r="M2944" s="2">
        <v>80000</v>
      </c>
      <c r="N2944" s="2">
        <v>140000</v>
      </c>
      <c r="O2944" s="2">
        <f>IF(Tabla1[[#This Row],[Mov]]="VNT",Tabla1[[#This Row],[Sale]]-Tabla1[[#This Row],[Cost]],-Tabla1[[#This Row],[Cost]]*Tabla1[[#This Row],[Cant]])</f>
        <v>60000</v>
      </c>
      <c r="P2944" s="8">
        <f>IF(Tabla1[[#This Row],[Mov]]="VNT",-Tabla1[[#This Row],[Cant]],Tabla1[[#This Row],[Cant]])</f>
        <v>-1</v>
      </c>
      <c r="Q2944" s="8">
        <f>DAY(Tabla1[[#This Row],[Date]])</f>
        <v>19</v>
      </c>
      <c r="R2944" s="8">
        <f>MONTH(Tabla1[[#This Row],[Date]])</f>
        <v>9</v>
      </c>
      <c r="S2944" s="8">
        <f>YEAR(Tabla1[[#This Row],[Date]])</f>
        <v>2022</v>
      </c>
    </row>
    <row r="2945" spans="1:19" x14ac:dyDescent="0.2">
      <c r="A2945">
        <v>2944</v>
      </c>
      <c r="B2945" s="1">
        <v>44823</v>
      </c>
      <c r="C2945" t="s">
        <v>260</v>
      </c>
      <c r="D2945" t="s">
        <v>332</v>
      </c>
      <c r="E2945">
        <v>1</v>
      </c>
      <c r="F2945" t="s">
        <v>116</v>
      </c>
      <c r="G2945" t="s">
        <v>349</v>
      </c>
      <c r="H2945" t="s">
        <v>515</v>
      </c>
      <c r="M2945" s="2">
        <v>5610</v>
      </c>
      <c r="N2945" s="2">
        <v>6000</v>
      </c>
      <c r="O2945" s="2">
        <f>IF(Tabla1[[#This Row],[Mov]]="VNT",Tabla1[[#This Row],[Sale]]-Tabla1[[#This Row],[Cost]],-Tabla1[[#This Row],[Cost]]*Tabla1[[#This Row],[Cant]])</f>
        <v>390</v>
      </c>
      <c r="P2945" s="8">
        <f>IF(Tabla1[[#This Row],[Mov]]="VNT",-Tabla1[[#This Row],[Cant]],Tabla1[[#This Row],[Cant]])</f>
        <v>-1</v>
      </c>
      <c r="Q2945" s="8">
        <f>DAY(Tabla1[[#This Row],[Date]])</f>
        <v>19</v>
      </c>
      <c r="R2945" s="8">
        <f>MONTH(Tabla1[[#This Row],[Date]])</f>
        <v>9</v>
      </c>
      <c r="S2945" s="8">
        <f>YEAR(Tabla1[[#This Row],[Date]])</f>
        <v>2022</v>
      </c>
    </row>
    <row r="2946" spans="1:19" x14ac:dyDescent="0.2">
      <c r="A2946">
        <v>2945</v>
      </c>
      <c r="B2946" s="1">
        <v>44823</v>
      </c>
      <c r="C2946" t="s">
        <v>260</v>
      </c>
      <c r="D2946" t="s">
        <v>332</v>
      </c>
      <c r="E2946">
        <v>1</v>
      </c>
      <c r="F2946" t="s">
        <v>116</v>
      </c>
      <c r="G2946" t="s">
        <v>349</v>
      </c>
      <c r="H2946" t="s">
        <v>515</v>
      </c>
      <c r="M2946" s="2">
        <v>5610</v>
      </c>
      <c r="N2946" s="2">
        <v>6000</v>
      </c>
      <c r="O2946" s="2">
        <f>IF(Tabla1[[#This Row],[Mov]]="VNT",Tabla1[[#This Row],[Sale]]-Tabla1[[#This Row],[Cost]],-Tabla1[[#This Row],[Cost]]*Tabla1[[#This Row],[Cant]])</f>
        <v>390</v>
      </c>
      <c r="P2946" s="8">
        <f>IF(Tabla1[[#This Row],[Mov]]="VNT",-Tabla1[[#This Row],[Cant]],Tabla1[[#This Row],[Cant]])</f>
        <v>-1</v>
      </c>
      <c r="Q2946" s="8">
        <f>DAY(Tabla1[[#This Row],[Date]])</f>
        <v>19</v>
      </c>
      <c r="R2946" s="8">
        <f>MONTH(Tabla1[[#This Row],[Date]])</f>
        <v>9</v>
      </c>
      <c r="S2946" s="8">
        <f>YEAR(Tabla1[[#This Row],[Date]])</f>
        <v>2022</v>
      </c>
    </row>
    <row r="2947" spans="1:19" x14ac:dyDescent="0.2">
      <c r="A2947">
        <v>2946</v>
      </c>
      <c r="B2947" s="1">
        <v>44823</v>
      </c>
      <c r="C2947" t="s">
        <v>260</v>
      </c>
      <c r="D2947" t="s">
        <v>332</v>
      </c>
      <c r="E2947">
        <v>1</v>
      </c>
      <c r="F2947" t="s">
        <v>455</v>
      </c>
      <c r="G2947" t="s">
        <v>349</v>
      </c>
      <c r="H2947" t="s">
        <v>457</v>
      </c>
      <c r="M2947" s="2">
        <v>1000</v>
      </c>
      <c r="N2947" s="2">
        <v>3000</v>
      </c>
      <c r="O2947" s="2">
        <f>IF(Tabla1[[#This Row],[Mov]]="VNT",Tabla1[[#This Row],[Sale]]-Tabla1[[#This Row],[Cost]],-Tabla1[[#This Row],[Cost]]*Tabla1[[#This Row],[Cant]])</f>
        <v>2000</v>
      </c>
      <c r="P2947" s="8">
        <f>IF(Tabla1[[#This Row],[Mov]]="VNT",-Tabla1[[#This Row],[Cant]],Tabla1[[#This Row],[Cant]])</f>
        <v>-1</v>
      </c>
      <c r="Q2947" s="8">
        <f>DAY(Tabla1[[#This Row],[Date]])</f>
        <v>19</v>
      </c>
      <c r="R2947" s="8">
        <f>MONTH(Tabla1[[#This Row],[Date]])</f>
        <v>9</v>
      </c>
      <c r="S2947" s="8">
        <f>YEAR(Tabla1[[#This Row],[Date]])</f>
        <v>2022</v>
      </c>
    </row>
    <row r="2948" spans="1:19" x14ac:dyDescent="0.2">
      <c r="A2948">
        <v>2947</v>
      </c>
      <c r="B2948" s="1">
        <v>44823</v>
      </c>
      <c r="C2948" t="s">
        <v>260</v>
      </c>
      <c r="D2948" t="s">
        <v>332</v>
      </c>
      <c r="E2948">
        <v>1</v>
      </c>
      <c r="F2948" t="s">
        <v>116</v>
      </c>
      <c r="G2948" t="s">
        <v>600</v>
      </c>
      <c r="H2948" t="s">
        <v>1401</v>
      </c>
      <c r="M2948" s="2">
        <v>4675</v>
      </c>
      <c r="N2948" s="2">
        <v>5000</v>
      </c>
      <c r="O2948" s="2">
        <f>IF(Tabla1[[#This Row],[Mov]]="VNT",Tabla1[[#This Row],[Sale]]-Tabla1[[#This Row],[Cost]],-Tabla1[[#This Row],[Cost]]*Tabla1[[#This Row],[Cant]])</f>
        <v>325</v>
      </c>
      <c r="P2948" s="8">
        <f>IF(Tabla1[[#This Row],[Mov]]="VNT",-Tabla1[[#This Row],[Cant]],Tabla1[[#This Row],[Cant]])</f>
        <v>-1</v>
      </c>
      <c r="Q2948" s="8">
        <f>DAY(Tabla1[[#This Row],[Date]])</f>
        <v>19</v>
      </c>
      <c r="R2948" s="8">
        <f>MONTH(Tabla1[[#This Row],[Date]])</f>
        <v>9</v>
      </c>
      <c r="S2948" s="8">
        <f>YEAR(Tabla1[[#This Row],[Date]])</f>
        <v>2022</v>
      </c>
    </row>
    <row r="2949" spans="1:19" x14ac:dyDescent="0.2">
      <c r="A2949">
        <v>2948</v>
      </c>
      <c r="B2949" s="1">
        <v>44823</v>
      </c>
      <c r="C2949" t="s">
        <v>260</v>
      </c>
      <c r="D2949" t="s">
        <v>332</v>
      </c>
      <c r="E2949">
        <v>1</v>
      </c>
      <c r="F2949" t="s">
        <v>116</v>
      </c>
      <c r="G2949" t="s">
        <v>382</v>
      </c>
      <c r="H2949" t="s">
        <v>514</v>
      </c>
      <c r="M2949" s="2">
        <v>4675</v>
      </c>
      <c r="N2949" s="2">
        <v>5000</v>
      </c>
      <c r="O2949" s="2">
        <f>IF(Tabla1[[#This Row],[Mov]]="VNT",Tabla1[[#This Row],[Sale]]-Tabla1[[#This Row],[Cost]],-Tabla1[[#This Row],[Cost]]*Tabla1[[#This Row],[Cant]])</f>
        <v>325</v>
      </c>
      <c r="P2949" s="8">
        <f>IF(Tabla1[[#This Row],[Mov]]="VNT",-Tabla1[[#This Row],[Cant]],Tabla1[[#This Row],[Cant]])</f>
        <v>-1</v>
      </c>
      <c r="Q2949" s="8">
        <f>DAY(Tabla1[[#This Row],[Date]])</f>
        <v>19</v>
      </c>
      <c r="R2949" s="8">
        <f>MONTH(Tabla1[[#This Row],[Date]])</f>
        <v>9</v>
      </c>
      <c r="S2949" s="8">
        <f>YEAR(Tabla1[[#This Row],[Date]])</f>
        <v>2022</v>
      </c>
    </row>
    <row r="2950" spans="1:19" x14ac:dyDescent="0.2">
      <c r="A2950">
        <v>2949</v>
      </c>
      <c r="B2950" s="1">
        <v>44823</v>
      </c>
      <c r="C2950" t="s">
        <v>260</v>
      </c>
      <c r="D2950" t="s">
        <v>332</v>
      </c>
      <c r="E2950">
        <v>1</v>
      </c>
      <c r="F2950" t="s">
        <v>116</v>
      </c>
      <c r="G2950" t="s">
        <v>347</v>
      </c>
      <c r="H2950" t="s">
        <v>518</v>
      </c>
      <c r="M2950" s="2">
        <v>935</v>
      </c>
      <c r="N2950" s="2">
        <v>1000</v>
      </c>
      <c r="O2950" s="2">
        <f>IF(Tabla1[[#This Row],[Mov]]="VNT",Tabla1[[#This Row],[Sale]]-Tabla1[[#This Row],[Cost]],-Tabla1[[#This Row],[Cost]]*Tabla1[[#This Row],[Cant]])</f>
        <v>65</v>
      </c>
      <c r="P2950" s="8">
        <f>IF(Tabla1[[#This Row],[Mov]]="VNT",-Tabla1[[#This Row],[Cant]],Tabla1[[#This Row],[Cant]])</f>
        <v>-1</v>
      </c>
      <c r="Q2950" s="8">
        <f>DAY(Tabla1[[#This Row],[Date]])</f>
        <v>19</v>
      </c>
      <c r="R2950" s="8">
        <f>MONTH(Tabla1[[#This Row],[Date]])</f>
        <v>9</v>
      </c>
      <c r="S2950" s="8">
        <f>YEAR(Tabla1[[#This Row],[Date]])</f>
        <v>2022</v>
      </c>
    </row>
    <row r="2951" spans="1:19" x14ac:dyDescent="0.2">
      <c r="A2951">
        <v>2950</v>
      </c>
      <c r="B2951" s="1">
        <v>44823</v>
      </c>
      <c r="C2951" t="s">
        <v>260</v>
      </c>
      <c r="D2951" t="s">
        <v>332</v>
      </c>
      <c r="E2951">
        <v>1</v>
      </c>
      <c r="F2951" t="s">
        <v>116</v>
      </c>
      <c r="G2951" t="s">
        <v>347</v>
      </c>
      <c r="H2951" t="s">
        <v>518</v>
      </c>
      <c r="M2951" s="2">
        <v>5610</v>
      </c>
      <c r="N2951" s="2">
        <v>6000</v>
      </c>
      <c r="O2951" s="2">
        <f>IF(Tabla1[[#This Row],[Mov]]="VNT",Tabla1[[#This Row],[Sale]]-Tabla1[[#This Row],[Cost]],-Tabla1[[#This Row],[Cost]]*Tabla1[[#This Row],[Cant]])</f>
        <v>390</v>
      </c>
      <c r="P2951" s="8">
        <f>IF(Tabla1[[#This Row],[Mov]]="VNT",-Tabla1[[#This Row],[Cant]],Tabla1[[#This Row],[Cant]])</f>
        <v>-1</v>
      </c>
      <c r="Q2951" s="8">
        <f>DAY(Tabla1[[#This Row],[Date]])</f>
        <v>19</v>
      </c>
      <c r="R2951" s="8">
        <f>MONTH(Tabla1[[#This Row],[Date]])</f>
        <v>9</v>
      </c>
      <c r="S2951" s="8">
        <f>YEAR(Tabla1[[#This Row],[Date]])</f>
        <v>2022</v>
      </c>
    </row>
    <row r="2952" spans="1:19" x14ac:dyDescent="0.2">
      <c r="A2952">
        <v>2951</v>
      </c>
      <c r="B2952" s="1">
        <v>44823</v>
      </c>
      <c r="C2952" t="s">
        <v>260</v>
      </c>
      <c r="D2952" t="s">
        <v>332</v>
      </c>
      <c r="E2952">
        <v>1</v>
      </c>
      <c r="F2952" t="s">
        <v>21</v>
      </c>
      <c r="G2952" t="s">
        <v>1462</v>
      </c>
      <c r="H2952" t="s">
        <v>1454</v>
      </c>
      <c r="M2952" s="2">
        <v>2800</v>
      </c>
      <c r="N2952" s="2">
        <v>8000</v>
      </c>
      <c r="O2952" s="2">
        <f>IF(Tabla1[[#This Row],[Mov]]="VNT",Tabla1[[#This Row],[Sale]]-Tabla1[[#This Row],[Cost]],-Tabla1[[#This Row],[Cost]]*Tabla1[[#This Row],[Cant]])</f>
        <v>5200</v>
      </c>
      <c r="P2952" s="8">
        <f>IF(Tabla1[[#This Row],[Mov]]="VNT",-Tabla1[[#This Row],[Cant]],Tabla1[[#This Row],[Cant]])</f>
        <v>-1</v>
      </c>
      <c r="Q2952" s="8">
        <f>DAY(Tabla1[[#This Row],[Date]])</f>
        <v>19</v>
      </c>
      <c r="R2952" s="8">
        <f>MONTH(Tabla1[[#This Row],[Date]])</f>
        <v>9</v>
      </c>
      <c r="S2952" s="8">
        <f>YEAR(Tabla1[[#This Row],[Date]])</f>
        <v>2022</v>
      </c>
    </row>
    <row r="2953" spans="1:19" x14ac:dyDescent="0.2">
      <c r="A2953">
        <v>2952</v>
      </c>
      <c r="B2953" s="1">
        <v>44823</v>
      </c>
      <c r="C2953" t="s">
        <v>260</v>
      </c>
      <c r="D2953" t="s">
        <v>332</v>
      </c>
      <c r="E2953">
        <v>1</v>
      </c>
      <c r="F2953" t="s">
        <v>15</v>
      </c>
      <c r="G2953" t="s">
        <v>266</v>
      </c>
      <c r="H2953" t="s">
        <v>132</v>
      </c>
      <c r="I2953" t="s">
        <v>22</v>
      </c>
      <c r="J2953" t="s">
        <v>134</v>
      </c>
      <c r="K2953" t="s">
        <v>24</v>
      </c>
      <c r="L2953" t="s">
        <v>52</v>
      </c>
      <c r="M2953" s="2">
        <v>1000</v>
      </c>
      <c r="N2953" s="2">
        <v>7000</v>
      </c>
      <c r="O2953" s="2">
        <f>IF(Tabla1[[#This Row],[Mov]]="VNT",Tabla1[[#This Row],[Sale]]-Tabla1[[#This Row],[Cost]],-Tabla1[[#This Row],[Cost]]*Tabla1[[#This Row],[Cant]])</f>
        <v>6000</v>
      </c>
      <c r="P2953" s="8">
        <f>IF(Tabla1[[#This Row],[Mov]]="VNT",-Tabla1[[#This Row],[Cant]],Tabla1[[#This Row],[Cant]])</f>
        <v>-1</v>
      </c>
      <c r="Q2953" s="8">
        <f>DAY(Tabla1[[#This Row],[Date]])</f>
        <v>19</v>
      </c>
      <c r="R2953" s="8">
        <f>MONTH(Tabla1[[#This Row],[Date]])</f>
        <v>9</v>
      </c>
      <c r="S2953" s="8">
        <f>YEAR(Tabla1[[#This Row],[Date]])</f>
        <v>2022</v>
      </c>
    </row>
    <row r="2954" spans="1:19" x14ac:dyDescent="0.2">
      <c r="A2954">
        <v>2953</v>
      </c>
      <c r="B2954" s="1">
        <v>44823</v>
      </c>
      <c r="C2954" t="s">
        <v>260</v>
      </c>
      <c r="D2954" t="s">
        <v>332</v>
      </c>
      <c r="E2954">
        <v>1</v>
      </c>
      <c r="F2954" t="s">
        <v>116</v>
      </c>
      <c r="G2954" t="s">
        <v>347</v>
      </c>
      <c r="H2954" t="s">
        <v>518</v>
      </c>
      <c r="M2954" s="2">
        <v>2805</v>
      </c>
      <c r="N2954" s="2">
        <v>3000</v>
      </c>
      <c r="O2954" s="2">
        <f>IF(Tabla1[[#This Row],[Mov]]="VNT",Tabla1[[#This Row],[Sale]]-Tabla1[[#This Row],[Cost]],-Tabla1[[#This Row],[Cost]]*Tabla1[[#This Row],[Cant]])</f>
        <v>195</v>
      </c>
      <c r="P2954" s="8">
        <f>IF(Tabla1[[#This Row],[Mov]]="VNT",-Tabla1[[#This Row],[Cant]],Tabla1[[#This Row],[Cant]])</f>
        <v>-1</v>
      </c>
      <c r="Q2954" s="8">
        <f>DAY(Tabla1[[#This Row],[Date]])</f>
        <v>19</v>
      </c>
      <c r="R2954" s="8">
        <f>MONTH(Tabla1[[#This Row],[Date]])</f>
        <v>9</v>
      </c>
      <c r="S2954" s="8">
        <f>YEAR(Tabla1[[#This Row],[Date]])</f>
        <v>2022</v>
      </c>
    </row>
    <row r="2955" spans="1:19" x14ac:dyDescent="0.2">
      <c r="A2955">
        <v>2954</v>
      </c>
      <c r="B2955" s="1">
        <v>44823</v>
      </c>
      <c r="C2955" t="s">
        <v>260</v>
      </c>
      <c r="D2955" t="s">
        <v>332</v>
      </c>
      <c r="E2955">
        <v>1</v>
      </c>
      <c r="F2955" t="s">
        <v>224</v>
      </c>
      <c r="G2955" t="s">
        <v>263</v>
      </c>
      <c r="H2955" t="s">
        <v>1502</v>
      </c>
      <c r="M2955" s="2">
        <v>8500</v>
      </c>
      <c r="N2955" s="2">
        <v>20000</v>
      </c>
      <c r="O2955" s="2">
        <f>IF(Tabla1[[#This Row],[Mov]]="VNT",Tabla1[[#This Row],[Sale]]-Tabla1[[#This Row],[Cost]],-Tabla1[[#This Row],[Cost]]*Tabla1[[#This Row],[Cant]])</f>
        <v>11500</v>
      </c>
      <c r="P2955" s="8">
        <f>IF(Tabla1[[#This Row],[Mov]]="VNT",-Tabla1[[#This Row],[Cant]],Tabla1[[#This Row],[Cant]])</f>
        <v>-1</v>
      </c>
      <c r="Q2955" s="8">
        <f>DAY(Tabla1[[#This Row],[Date]])</f>
        <v>19</v>
      </c>
      <c r="R2955" s="8">
        <f>MONTH(Tabla1[[#This Row],[Date]])</f>
        <v>9</v>
      </c>
      <c r="S2955" s="8">
        <f>YEAR(Tabla1[[#This Row],[Date]])</f>
        <v>2022</v>
      </c>
    </row>
    <row r="2956" spans="1:19" x14ac:dyDescent="0.2">
      <c r="A2956">
        <v>2955</v>
      </c>
      <c r="B2956" s="1">
        <v>44824</v>
      </c>
      <c r="C2956" t="s">
        <v>260</v>
      </c>
      <c r="D2956" t="s">
        <v>399</v>
      </c>
      <c r="E2956">
        <v>1</v>
      </c>
      <c r="F2956" t="s">
        <v>116</v>
      </c>
      <c r="G2956" t="s">
        <v>347</v>
      </c>
      <c r="H2956" t="s">
        <v>518</v>
      </c>
      <c r="M2956" s="2">
        <v>2805</v>
      </c>
      <c r="N2956" s="2">
        <v>3000</v>
      </c>
      <c r="O2956" s="2">
        <f>IF(Tabla1[[#This Row],[Mov]]="VNT",Tabla1[[#This Row],[Sale]]-Tabla1[[#This Row],[Cost]],-Tabla1[[#This Row],[Cost]]*Tabla1[[#This Row],[Cant]])</f>
        <v>195</v>
      </c>
      <c r="P2956" s="8">
        <f>IF(Tabla1[[#This Row],[Mov]]="VNT",-Tabla1[[#This Row],[Cant]],Tabla1[[#This Row],[Cant]])</f>
        <v>-1</v>
      </c>
      <c r="Q2956" s="8">
        <f>DAY(Tabla1[[#This Row],[Date]])</f>
        <v>20</v>
      </c>
      <c r="R2956" s="8">
        <f>MONTH(Tabla1[[#This Row],[Date]])</f>
        <v>9</v>
      </c>
      <c r="S2956" s="8">
        <f>YEAR(Tabla1[[#This Row],[Date]])</f>
        <v>2022</v>
      </c>
    </row>
    <row r="2957" spans="1:19" x14ac:dyDescent="0.2">
      <c r="A2957">
        <v>2956</v>
      </c>
      <c r="B2957" s="1">
        <v>44824</v>
      </c>
      <c r="C2957" t="s">
        <v>260</v>
      </c>
      <c r="D2957" t="s">
        <v>1466</v>
      </c>
      <c r="E2957">
        <v>1</v>
      </c>
      <c r="F2957" t="s">
        <v>342</v>
      </c>
      <c r="G2957" t="s">
        <v>263</v>
      </c>
      <c r="H2957" t="s">
        <v>391</v>
      </c>
      <c r="M2957" s="2">
        <v>1100</v>
      </c>
      <c r="N2957" s="2">
        <v>10000</v>
      </c>
      <c r="O2957" s="2">
        <f>IF(Tabla1[[#This Row],[Mov]]="VNT",Tabla1[[#This Row],[Sale]]-Tabla1[[#This Row],[Cost]],-Tabla1[[#This Row],[Cost]]*Tabla1[[#This Row],[Cant]])</f>
        <v>8900</v>
      </c>
      <c r="P2957" s="8">
        <f>IF(Tabla1[[#This Row],[Mov]]="VNT",-Tabla1[[#This Row],[Cant]],Tabla1[[#This Row],[Cant]])</f>
        <v>-1</v>
      </c>
      <c r="Q2957" s="8">
        <f>DAY(Tabla1[[#This Row],[Date]])</f>
        <v>20</v>
      </c>
      <c r="R2957" s="8">
        <f>MONTH(Tabla1[[#This Row],[Date]])</f>
        <v>9</v>
      </c>
      <c r="S2957" s="8">
        <f>YEAR(Tabla1[[#This Row],[Date]])</f>
        <v>2022</v>
      </c>
    </row>
    <row r="2958" spans="1:19" x14ac:dyDescent="0.2">
      <c r="A2958">
        <v>2957</v>
      </c>
      <c r="B2958" s="1">
        <v>44824</v>
      </c>
      <c r="C2958" t="s">
        <v>260</v>
      </c>
      <c r="D2958" t="s">
        <v>1466</v>
      </c>
      <c r="E2958">
        <v>1</v>
      </c>
      <c r="F2958" t="s">
        <v>891</v>
      </c>
      <c r="G2958" t="s">
        <v>263</v>
      </c>
      <c r="H2958" t="s">
        <v>391</v>
      </c>
      <c r="M2958" s="2">
        <v>3800</v>
      </c>
      <c r="N2958" s="2">
        <v>10000</v>
      </c>
      <c r="O2958" s="2">
        <f>IF(Tabla1[[#This Row],[Mov]]="VNT",Tabla1[[#This Row],[Sale]]-Tabla1[[#This Row],[Cost]],-Tabla1[[#This Row],[Cost]]*Tabla1[[#This Row],[Cant]])</f>
        <v>6200</v>
      </c>
      <c r="P2958" s="8">
        <f>IF(Tabla1[[#This Row],[Mov]]="VNT",-Tabla1[[#This Row],[Cant]],Tabla1[[#This Row],[Cant]])</f>
        <v>-1</v>
      </c>
      <c r="Q2958" s="8">
        <f>DAY(Tabla1[[#This Row],[Date]])</f>
        <v>20</v>
      </c>
      <c r="R2958" s="8">
        <f>MONTH(Tabla1[[#This Row],[Date]])</f>
        <v>9</v>
      </c>
      <c r="S2958" s="8">
        <f>YEAR(Tabla1[[#This Row],[Date]])</f>
        <v>2022</v>
      </c>
    </row>
    <row r="2959" spans="1:19" x14ac:dyDescent="0.2">
      <c r="A2959">
        <v>2958</v>
      </c>
      <c r="B2959" s="1">
        <v>44824</v>
      </c>
      <c r="C2959" t="s">
        <v>260</v>
      </c>
      <c r="D2959" t="s">
        <v>585</v>
      </c>
      <c r="E2959">
        <v>1</v>
      </c>
      <c r="F2959" t="s">
        <v>891</v>
      </c>
      <c r="G2959" t="s">
        <v>273</v>
      </c>
      <c r="H2959" t="s">
        <v>1467</v>
      </c>
      <c r="M2959" s="2">
        <v>10500</v>
      </c>
      <c r="N2959" s="2">
        <v>25000</v>
      </c>
      <c r="O2959" s="2">
        <f>IF(Tabla1[[#This Row],[Mov]]="VNT",Tabla1[[#This Row],[Sale]]-Tabla1[[#This Row],[Cost]],-Tabla1[[#This Row],[Cost]]*Tabla1[[#This Row],[Cant]])</f>
        <v>14500</v>
      </c>
      <c r="P2959" s="8">
        <f>IF(Tabla1[[#This Row],[Mov]]="VNT",-Tabla1[[#This Row],[Cant]],Tabla1[[#This Row],[Cant]])</f>
        <v>-1</v>
      </c>
      <c r="Q2959" s="8">
        <f>DAY(Tabla1[[#This Row],[Date]])</f>
        <v>20</v>
      </c>
      <c r="R2959" s="8">
        <f>MONTH(Tabla1[[#This Row],[Date]])</f>
        <v>9</v>
      </c>
      <c r="S2959" s="8">
        <f>YEAR(Tabla1[[#This Row],[Date]])</f>
        <v>2022</v>
      </c>
    </row>
    <row r="2960" spans="1:19" x14ac:dyDescent="0.2">
      <c r="A2960">
        <v>2959</v>
      </c>
      <c r="B2960" s="1">
        <v>44824</v>
      </c>
      <c r="C2960" t="s">
        <v>260</v>
      </c>
      <c r="D2960" t="s">
        <v>332</v>
      </c>
      <c r="E2960">
        <v>1</v>
      </c>
      <c r="F2960" t="s">
        <v>458</v>
      </c>
      <c r="G2960" t="s">
        <v>943</v>
      </c>
      <c r="H2960" t="s">
        <v>1468</v>
      </c>
      <c r="M2960" s="2">
        <v>0</v>
      </c>
      <c r="N2960" s="2">
        <v>8000</v>
      </c>
      <c r="O2960" s="2">
        <f>IF(Tabla1[[#This Row],[Mov]]="VNT",Tabla1[[#This Row],[Sale]]-Tabla1[[#This Row],[Cost]],-Tabla1[[#This Row],[Cost]]*Tabla1[[#This Row],[Cant]])</f>
        <v>8000</v>
      </c>
      <c r="P2960" s="8">
        <f>IF(Tabla1[[#This Row],[Mov]]="VNT",-Tabla1[[#This Row],[Cant]],Tabla1[[#This Row],[Cant]])</f>
        <v>-1</v>
      </c>
      <c r="Q2960" s="8">
        <f>DAY(Tabla1[[#This Row],[Date]])</f>
        <v>20</v>
      </c>
      <c r="R2960" s="8">
        <f>MONTH(Tabla1[[#This Row],[Date]])</f>
        <v>9</v>
      </c>
      <c r="S2960" s="8">
        <f>YEAR(Tabla1[[#This Row],[Date]])</f>
        <v>2022</v>
      </c>
    </row>
    <row r="2961" spans="1:19" x14ac:dyDescent="0.2">
      <c r="A2961">
        <v>2960</v>
      </c>
      <c r="B2961" s="1">
        <v>44824</v>
      </c>
      <c r="C2961" t="s">
        <v>260</v>
      </c>
      <c r="D2961" t="s">
        <v>332</v>
      </c>
      <c r="E2961">
        <v>1</v>
      </c>
      <c r="F2961" t="s">
        <v>26</v>
      </c>
      <c r="G2961" t="s">
        <v>264</v>
      </c>
      <c r="H2961" t="s">
        <v>20</v>
      </c>
      <c r="M2961" s="2">
        <v>9000</v>
      </c>
      <c r="N2961" s="2">
        <v>20000</v>
      </c>
      <c r="O2961" s="2">
        <f>IF(Tabla1[[#This Row],[Mov]]="VNT",Tabla1[[#This Row],[Sale]]-Tabla1[[#This Row],[Cost]],-Tabla1[[#This Row],[Cost]]*Tabla1[[#This Row],[Cant]])</f>
        <v>11000</v>
      </c>
      <c r="P2961" s="8">
        <f>IF(Tabla1[[#This Row],[Mov]]="VNT",-Tabla1[[#This Row],[Cant]],Tabla1[[#This Row],[Cant]])</f>
        <v>-1</v>
      </c>
      <c r="Q2961" s="8">
        <f>DAY(Tabla1[[#This Row],[Date]])</f>
        <v>20</v>
      </c>
      <c r="R2961" s="8">
        <f>MONTH(Tabla1[[#This Row],[Date]])</f>
        <v>9</v>
      </c>
      <c r="S2961" s="8">
        <f>YEAR(Tabla1[[#This Row],[Date]])</f>
        <v>2022</v>
      </c>
    </row>
    <row r="2962" spans="1:19" x14ac:dyDescent="0.2">
      <c r="A2962">
        <v>2961</v>
      </c>
      <c r="B2962" s="1">
        <v>44824</v>
      </c>
      <c r="C2962" t="s">
        <v>260</v>
      </c>
      <c r="D2962" t="s">
        <v>332</v>
      </c>
      <c r="E2962">
        <v>1</v>
      </c>
      <c r="F2962" t="s">
        <v>116</v>
      </c>
      <c r="G2962" t="s">
        <v>347</v>
      </c>
      <c r="H2962" t="s">
        <v>519</v>
      </c>
      <c r="M2962" s="2">
        <v>935</v>
      </c>
      <c r="N2962" s="2">
        <v>1000</v>
      </c>
      <c r="O2962" s="2">
        <f>IF(Tabla1[[#This Row],[Mov]]="VNT",Tabla1[[#This Row],[Sale]]-Tabla1[[#This Row],[Cost]],-Tabla1[[#This Row],[Cost]]*Tabla1[[#This Row],[Cant]])</f>
        <v>65</v>
      </c>
      <c r="P2962" s="8">
        <f>IF(Tabla1[[#This Row],[Mov]]="VNT",-Tabla1[[#This Row],[Cant]],Tabla1[[#This Row],[Cant]])</f>
        <v>-1</v>
      </c>
      <c r="Q2962" s="8">
        <f>DAY(Tabla1[[#This Row],[Date]])</f>
        <v>20</v>
      </c>
      <c r="R2962" s="8">
        <f>MONTH(Tabla1[[#This Row],[Date]])</f>
        <v>9</v>
      </c>
      <c r="S2962" s="8">
        <f>YEAR(Tabla1[[#This Row],[Date]])</f>
        <v>2022</v>
      </c>
    </row>
    <row r="2963" spans="1:19" x14ac:dyDescent="0.2">
      <c r="A2963">
        <v>2962</v>
      </c>
      <c r="B2963" s="1">
        <v>44824</v>
      </c>
      <c r="C2963" t="s">
        <v>260</v>
      </c>
      <c r="D2963" t="s">
        <v>332</v>
      </c>
      <c r="E2963">
        <v>1</v>
      </c>
      <c r="F2963" t="s">
        <v>342</v>
      </c>
      <c r="G2963" t="s">
        <v>263</v>
      </c>
      <c r="H2963" t="s">
        <v>824</v>
      </c>
      <c r="M2963" s="2">
        <v>1000</v>
      </c>
      <c r="N2963" s="2">
        <v>10000</v>
      </c>
      <c r="O2963" s="2">
        <f>IF(Tabla1[[#This Row],[Mov]]="VNT",Tabla1[[#This Row],[Sale]]-Tabla1[[#This Row],[Cost]],-Tabla1[[#This Row],[Cost]]*Tabla1[[#This Row],[Cant]])</f>
        <v>9000</v>
      </c>
      <c r="P2963" s="8">
        <f>IF(Tabla1[[#This Row],[Mov]]="VNT",-Tabla1[[#This Row],[Cant]],Tabla1[[#This Row],[Cant]])</f>
        <v>-1</v>
      </c>
      <c r="Q2963" s="8">
        <f>DAY(Tabla1[[#This Row],[Date]])</f>
        <v>20</v>
      </c>
      <c r="R2963" s="8">
        <f>MONTH(Tabla1[[#This Row],[Date]])</f>
        <v>9</v>
      </c>
      <c r="S2963" s="8">
        <f>YEAR(Tabla1[[#This Row],[Date]])</f>
        <v>2022</v>
      </c>
    </row>
    <row r="2964" spans="1:19" x14ac:dyDescent="0.2">
      <c r="A2964">
        <v>2963</v>
      </c>
      <c r="B2964" s="1">
        <v>44824</v>
      </c>
      <c r="C2964" t="s">
        <v>260</v>
      </c>
      <c r="D2964" t="s">
        <v>332</v>
      </c>
      <c r="E2964">
        <v>1</v>
      </c>
      <c r="F2964" t="s">
        <v>532</v>
      </c>
      <c r="G2964" t="s">
        <v>263</v>
      </c>
      <c r="H2964" t="s">
        <v>557</v>
      </c>
      <c r="J2964" t="s">
        <v>23</v>
      </c>
      <c r="L2964" t="s">
        <v>1236</v>
      </c>
      <c r="M2964" s="2">
        <v>21000</v>
      </c>
      <c r="N2964" s="2">
        <v>30000</v>
      </c>
      <c r="O2964" s="2">
        <f>IF(Tabla1[[#This Row],[Mov]]="VNT",Tabla1[[#This Row],[Sale]]-Tabla1[[#This Row],[Cost]],-Tabla1[[#This Row],[Cost]]*Tabla1[[#This Row],[Cant]])</f>
        <v>9000</v>
      </c>
      <c r="P2964" s="8">
        <f>IF(Tabla1[[#This Row],[Mov]]="VNT",-Tabla1[[#This Row],[Cant]],Tabla1[[#This Row],[Cant]])</f>
        <v>-1</v>
      </c>
      <c r="Q2964" s="8">
        <f>DAY(Tabla1[[#This Row],[Date]])</f>
        <v>20</v>
      </c>
      <c r="R2964" s="8">
        <f>MONTH(Tabla1[[#This Row],[Date]])</f>
        <v>9</v>
      </c>
      <c r="S2964" s="8">
        <f>YEAR(Tabla1[[#This Row],[Date]])</f>
        <v>2022</v>
      </c>
    </row>
    <row r="2965" spans="1:19" x14ac:dyDescent="0.2">
      <c r="A2965">
        <v>2964</v>
      </c>
      <c r="B2965" s="1">
        <v>44824</v>
      </c>
      <c r="C2965" t="s">
        <v>260</v>
      </c>
      <c r="D2965" t="s">
        <v>332</v>
      </c>
      <c r="E2965">
        <v>1</v>
      </c>
      <c r="F2965" t="s">
        <v>214</v>
      </c>
      <c r="G2965" t="s">
        <v>1462</v>
      </c>
      <c r="H2965" t="s">
        <v>1345</v>
      </c>
      <c r="M2965" s="2">
        <v>27000</v>
      </c>
      <c r="N2965" s="2">
        <v>55000</v>
      </c>
      <c r="O2965" s="2">
        <f>IF(Tabla1[[#This Row],[Mov]]="VNT",Tabla1[[#This Row],[Sale]]-Tabla1[[#This Row],[Cost]],-Tabla1[[#This Row],[Cost]]*Tabla1[[#This Row],[Cant]])</f>
        <v>28000</v>
      </c>
      <c r="P2965" s="8">
        <f>IF(Tabla1[[#This Row],[Mov]]="VNT",-Tabla1[[#This Row],[Cant]],Tabla1[[#This Row],[Cant]])</f>
        <v>-1</v>
      </c>
      <c r="Q2965" s="8">
        <f>DAY(Tabla1[[#This Row],[Date]])</f>
        <v>20</v>
      </c>
      <c r="R2965" s="8">
        <f>MONTH(Tabla1[[#This Row],[Date]])</f>
        <v>9</v>
      </c>
      <c r="S2965" s="8">
        <f>YEAR(Tabla1[[#This Row],[Date]])</f>
        <v>2022</v>
      </c>
    </row>
    <row r="2966" spans="1:19" x14ac:dyDescent="0.2">
      <c r="A2966">
        <v>2965</v>
      </c>
      <c r="B2966" s="1">
        <v>44824</v>
      </c>
      <c r="C2966" t="s">
        <v>260</v>
      </c>
      <c r="D2966" t="s">
        <v>332</v>
      </c>
      <c r="E2966">
        <v>1</v>
      </c>
      <c r="F2966" t="s">
        <v>15</v>
      </c>
      <c r="G2966" t="s">
        <v>998</v>
      </c>
      <c r="H2966" t="s">
        <v>1292</v>
      </c>
      <c r="M2966" s="2">
        <v>3000</v>
      </c>
      <c r="N2966" s="2">
        <v>10000</v>
      </c>
      <c r="O2966" s="2">
        <f>IF(Tabla1[[#This Row],[Mov]]="VNT",Tabla1[[#This Row],[Sale]]-Tabla1[[#This Row],[Cost]],-Tabla1[[#This Row],[Cost]]*Tabla1[[#This Row],[Cant]])</f>
        <v>7000</v>
      </c>
      <c r="P2966" s="8">
        <f>IF(Tabla1[[#This Row],[Mov]]="VNT",-Tabla1[[#This Row],[Cant]],Tabla1[[#This Row],[Cant]])</f>
        <v>-1</v>
      </c>
      <c r="Q2966" s="8">
        <f>DAY(Tabla1[[#This Row],[Date]])</f>
        <v>20</v>
      </c>
      <c r="R2966" s="8">
        <f>MONTH(Tabla1[[#This Row],[Date]])</f>
        <v>9</v>
      </c>
      <c r="S2966" s="8">
        <f>YEAR(Tabla1[[#This Row],[Date]])</f>
        <v>2022</v>
      </c>
    </row>
    <row r="2967" spans="1:19" x14ac:dyDescent="0.2">
      <c r="A2967">
        <v>2966</v>
      </c>
      <c r="B2967" s="1">
        <v>44824</v>
      </c>
      <c r="C2967" t="s">
        <v>260</v>
      </c>
      <c r="D2967" t="s">
        <v>332</v>
      </c>
      <c r="E2967">
        <v>1</v>
      </c>
      <c r="F2967" t="s">
        <v>21</v>
      </c>
      <c r="G2967" t="s">
        <v>272</v>
      </c>
      <c r="H2967" t="s">
        <v>24</v>
      </c>
      <c r="M2967" s="2">
        <v>3500</v>
      </c>
      <c r="N2967" s="2">
        <v>12000</v>
      </c>
      <c r="O2967" s="2">
        <f>IF(Tabla1[[#This Row],[Mov]]="VNT",Tabla1[[#This Row],[Sale]]-Tabla1[[#This Row],[Cost]],-Tabla1[[#This Row],[Cost]]*Tabla1[[#This Row],[Cant]])</f>
        <v>8500</v>
      </c>
      <c r="P2967" s="8">
        <f>IF(Tabla1[[#This Row],[Mov]]="VNT",-Tabla1[[#This Row],[Cant]],Tabla1[[#This Row],[Cant]])</f>
        <v>-1</v>
      </c>
      <c r="Q2967" s="8">
        <f>DAY(Tabla1[[#This Row],[Date]])</f>
        <v>20</v>
      </c>
      <c r="R2967" s="8">
        <f>MONTH(Tabla1[[#This Row],[Date]])</f>
        <v>9</v>
      </c>
      <c r="S2967" s="8">
        <f>YEAR(Tabla1[[#This Row],[Date]])</f>
        <v>2022</v>
      </c>
    </row>
    <row r="2968" spans="1:19" x14ac:dyDescent="0.2">
      <c r="A2968">
        <v>2967</v>
      </c>
      <c r="B2968" s="1">
        <v>44825</v>
      </c>
      <c r="C2968" t="s">
        <v>260</v>
      </c>
      <c r="D2968" t="s">
        <v>332</v>
      </c>
      <c r="E2968">
        <v>1</v>
      </c>
      <c r="F2968" t="s">
        <v>386</v>
      </c>
      <c r="G2968" t="s">
        <v>263</v>
      </c>
      <c r="H2968" t="s">
        <v>478</v>
      </c>
      <c r="L2968" t="s">
        <v>1272</v>
      </c>
      <c r="M2968" s="2">
        <v>85000</v>
      </c>
      <c r="N2968" s="2">
        <v>145000</v>
      </c>
      <c r="O2968" s="2">
        <f>IF(Tabla1[[#This Row],[Mov]]="VNT",Tabla1[[#This Row],[Sale]]-Tabla1[[#This Row],[Cost]],-Tabla1[[#This Row],[Cost]]*Tabla1[[#This Row],[Cant]])</f>
        <v>60000</v>
      </c>
      <c r="P2968" s="8">
        <f>IF(Tabla1[[#This Row],[Mov]]="VNT",-Tabla1[[#This Row],[Cant]],Tabla1[[#This Row],[Cant]])</f>
        <v>-1</v>
      </c>
      <c r="Q2968" s="8">
        <f>DAY(Tabla1[[#This Row],[Date]])</f>
        <v>21</v>
      </c>
      <c r="R2968" s="8">
        <f>MONTH(Tabla1[[#This Row],[Date]])</f>
        <v>9</v>
      </c>
      <c r="S2968" s="8">
        <f>YEAR(Tabla1[[#This Row],[Date]])</f>
        <v>2022</v>
      </c>
    </row>
    <row r="2969" spans="1:19" x14ac:dyDescent="0.2">
      <c r="A2969">
        <v>2968</v>
      </c>
      <c r="B2969" s="1">
        <v>44825</v>
      </c>
      <c r="C2969" t="s">
        <v>260</v>
      </c>
      <c r="D2969" t="s">
        <v>332</v>
      </c>
      <c r="E2969">
        <v>1</v>
      </c>
      <c r="F2969" t="s">
        <v>225</v>
      </c>
      <c r="G2969" t="s">
        <v>263</v>
      </c>
      <c r="H2969" t="s">
        <v>478</v>
      </c>
      <c r="M2969" s="2">
        <v>1100</v>
      </c>
      <c r="N2969" s="2">
        <v>10000</v>
      </c>
      <c r="O2969" s="2">
        <f>IF(Tabla1[[#This Row],[Mov]]="VNT",Tabla1[[#This Row],[Sale]]-Tabla1[[#This Row],[Cost]],-Tabla1[[#This Row],[Cost]]*Tabla1[[#This Row],[Cant]])</f>
        <v>8900</v>
      </c>
      <c r="P2969" s="8">
        <f>IF(Tabla1[[#This Row],[Mov]]="VNT",-Tabla1[[#This Row],[Cant]],Tabla1[[#This Row],[Cant]])</f>
        <v>-1</v>
      </c>
      <c r="Q2969" s="8">
        <f>DAY(Tabla1[[#This Row],[Date]])</f>
        <v>21</v>
      </c>
      <c r="R2969" s="8">
        <f>MONTH(Tabla1[[#This Row],[Date]])</f>
        <v>9</v>
      </c>
      <c r="S2969" s="8">
        <f>YEAR(Tabla1[[#This Row],[Date]])</f>
        <v>2022</v>
      </c>
    </row>
    <row r="2970" spans="1:19" x14ac:dyDescent="0.2">
      <c r="A2970">
        <v>2969</v>
      </c>
      <c r="B2970" s="1">
        <v>44825</v>
      </c>
      <c r="C2970" t="s">
        <v>260</v>
      </c>
      <c r="D2970" t="s">
        <v>332</v>
      </c>
      <c r="E2970">
        <v>1</v>
      </c>
      <c r="F2970" t="s">
        <v>224</v>
      </c>
      <c r="G2970" t="s">
        <v>284</v>
      </c>
      <c r="H2970" t="s">
        <v>1469</v>
      </c>
      <c r="M2970" s="2">
        <v>7000</v>
      </c>
      <c r="N2970" s="2">
        <v>20000</v>
      </c>
      <c r="O2970" s="2">
        <f>IF(Tabla1[[#This Row],[Mov]]="VNT",Tabla1[[#This Row],[Sale]]-Tabla1[[#This Row],[Cost]],-Tabla1[[#This Row],[Cost]]*Tabla1[[#This Row],[Cant]])</f>
        <v>13000</v>
      </c>
      <c r="P2970" s="8">
        <f>IF(Tabla1[[#This Row],[Mov]]="VNT",-Tabla1[[#This Row],[Cant]],Tabla1[[#This Row],[Cant]])</f>
        <v>-1</v>
      </c>
      <c r="Q2970" s="8">
        <f>DAY(Tabla1[[#This Row],[Date]])</f>
        <v>21</v>
      </c>
      <c r="R2970" s="8">
        <f>MONTH(Tabla1[[#This Row],[Date]])</f>
        <v>9</v>
      </c>
      <c r="S2970" s="8">
        <f>YEAR(Tabla1[[#This Row],[Date]])</f>
        <v>2022</v>
      </c>
    </row>
    <row r="2971" spans="1:19" x14ac:dyDescent="0.2">
      <c r="A2971">
        <v>2970</v>
      </c>
      <c r="B2971" s="1">
        <v>44825</v>
      </c>
      <c r="C2971" t="s">
        <v>260</v>
      </c>
      <c r="D2971" t="s">
        <v>332</v>
      </c>
      <c r="E2971">
        <v>1</v>
      </c>
      <c r="F2971" t="s">
        <v>532</v>
      </c>
      <c r="G2971" t="s">
        <v>273</v>
      </c>
      <c r="H2971" t="s">
        <v>552</v>
      </c>
      <c r="J2971" t="s">
        <v>1470</v>
      </c>
      <c r="M2971" s="2">
        <v>19000</v>
      </c>
      <c r="N2971" s="2">
        <v>33000</v>
      </c>
      <c r="O2971" s="2">
        <f>IF(Tabla1[[#This Row],[Mov]]="VNT",Tabla1[[#This Row],[Sale]]-Tabla1[[#This Row],[Cost]],-Tabla1[[#This Row],[Cost]]*Tabla1[[#This Row],[Cant]])</f>
        <v>14000</v>
      </c>
      <c r="P2971" s="8">
        <f>IF(Tabla1[[#This Row],[Mov]]="VNT",-Tabla1[[#This Row],[Cant]],Tabla1[[#This Row],[Cant]])</f>
        <v>-1</v>
      </c>
      <c r="Q2971" s="8">
        <f>DAY(Tabla1[[#This Row],[Date]])</f>
        <v>21</v>
      </c>
      <c r="R2971" s="8">
        <f>MONTH(Tabla1[[#This Row],[Date]])</f>
        <v>9</v>
      </c>
      <c r="S2971" s="8">
        <f>YEAR(Tabla1[[#This Row],[Date]])</f>
        <v>2022</v>
      </c>
    </row>
    <row r="2972" spans="1:19" x14ac:dyDescent="0.2">
      <c r="A2972">
        <v>2971</v>
      </c>
      <c r="B2972" s="1">
        <v>44825</v>
      </c>
      <c r="C2972" t="s">
        <v>260</v>
      </c>
      <c r="D2972" t="s">
        <v>332</v>
      </c>
      <c r="E2972">
        <v>1</v>
      </c>
      <c r="F2972" t="s">
        <v>1409</v>
      </c>
      <c r="G2972" t="s">
        <v>272</v>
      </c>
      <c r="H2972" t="s">
        <v>252</v>
      </c>
      <c r="L2972" t="s">
        <v>1473</v>
      </c>
      <c r="M2972" s="2">
        <v>0</v>
      </c>
      <c r="N2972" s="2">
        <v>175000</v>
      </c>
      <c r="O2972" s="2">
        <f>IF(Tabla1[[#This Row],[Mov]]="VNT",Tabla1[[#This Row],[Sale]]-Tabla1[[#This Row],[Cost]],-Tabla1[[#This Row],[Cost]]*Tabla1[[#This Row],[Cant]])</f>
        <v>175000</v>
      </c>
      <c r="P2972" s="8">
        <f>IF(Tabla1[[#This Row],[Mov]]="VNT",-Tabla1[[#This Row],[Cant]],Tabla1[[#This Row],[Cant]])</f>
        <v>-1</v>
      </c>
      <c r="Q2972" s="8">
        <f>DAY(Tabla1[[#This Row],[Date]])</f>
        <v>21</v>
      </c>
      <c r="R2972" s="8">
        <f>MONTH(Tabla1[[#This Row],[Date]])</f>
        <v>9</v>
      </c>
      <c r="S2972" s="8">
        <f>YEAR(Tabla1[[#This Row],[Date]])</f>
        <v>2022</v>
      </c>
    </row>
    <row r="2973" spans="1:19" x14ac:dyDescent="0.2">
      <c r="A2973">
        <v>2972</v>
      </c>
      <c r="B2973" s="1">
        <v>44825</v>
      </c>
      <c r="C2973" t="s">
        <v>260</v>
      </c>
      <c r="D2973" t="s">
        <v>332</v>
      </c>
      <c r="E2973">
        <v>1</v>
      </c>
      <c r="F2973" t="s">
        <v>455</v>
      </c>
      <c r="G2973" t="s">
        <v>347</v>
      </c>
      <c r="H2973" t="s">
        <v>456</v>
      </c>
      <c r="M2973" s="2">
        <v>1000</v>
      </c>
      <c r="N2973" s="2">
        <v>4000</v>
      </c>
      <c r="O2973" s="2">
        <f>IF(Tabla1[[#This Row],[Mov]]="VNT",Tabla1[[#This Row],[Sale]]-Tabla1[[#This Row],[Cost]],-Tabla1[[#This Row],[Cost]]*Tabla1[[#This Row],[Cant]])</f>
        <v>3000</v>
      </c>
      <c r="P2973" s="8">
        <f>IF(Tabla1[[#This Row],[Mov]]="VNT",-Tabla1[[#This Row],[Cant]],Tabla1[[#This Row],[Cant]])</f>
        <v>-1</v>
      </c>
      <c r="Q2973" s="8">
        <f>DAY(Tabla1[[#This Row],[Date]])</f>
        <v>21</v>
      </c>
      <c r="R2973" s="8">
        <f>MONTH(Tabla1[[#This Row],[Date]])</f>
        <v>9</v>
      </c>
      <c r="S2973" s="8">
        <f>YEAR(Tabla1[[#This Row],[Date]])</f>
        <v>2022</v>
      </c>
    </row>
    <row r="2974" spans="1:19" x14ac:dyDescent="0.2">
      <c r="A2974">
        <v>2973</v>
      </c>
      <c r="B2974" s="1">
        <v>44825</v>
      </c>
      <c r="C2974" t="s">
        <v>260</v>
      </c>
      <c r="D2974" t="s">
        <v>332</v>
      </c>
      <c r="E2974">
        <v>1</v>
      </c>
      <c r="F2974" t="s">
        <v>586</v>
      </c>
      <c r="G2974" t="s">
        <v>273</v>
      </c>
      <c r="H2974" t="s">
        <v>1471</v>
      </c>
      <c r="M2974" s="2">
        <v>8500</v>
      </c>
      <c r="N2974" s="2">
        <v>20000</v>
      </c>
      <c r="O2974" s="2">
        <f>IF(Tabla1[[#This Row],[Mov]]="VNT",Tabla1[[#This Row],[Sale]]-Tabla1[[#This Row],[Cost]],-Tabla1[[#This Row],[Cost]]*Tabla1[[#This Row],[Cant]])</f>
        <v>11500</v>
      </c>
      <c r="P2974" s="8">
        <f>IF(Tabla1[[#This Row],[Mov]]="VNT",-Tabla1[[#This Row],[Cant]],Tabla1[[#This Row],[Cant]])</f>
        <v>-1</v>
      </c>
      <c r="Q2974" s="8">
        <f>DAY(Tabla1[[#This Row],[Date]])</f>
        <v>21</v>
      </c>
      <c r="R2974" s="8">
        <f>MONTH(Tabla1[[#This Row],[Date]])</f>
        <v>9</v>
      </c>
      <c r="S2974" s="8">
        <f>YEAR(Tabla1[[#This Row],[Date]])</f>
        <v>2022</v>
      </c>
    </row>
    <row r="2975" spans="1:19" x14ac:dyDescent="0.2">
      <c r="A2975">
        <v>2974</v>
      </c>
      <c r="B2975" s="1">
        <v>44825</v>
      </c>
      <c r="C2975" t="s">
        <v>260</v>
      </c>
      <c r="D2975" t="s">
        <v>332</v>
      </c>
      <c r="E2975">
        <v>1</v>
      </c>
      <c r="F2975" t="s">
        <v>342</v>
      </c>
      <c r="G2975" t="s">
        <v>273</v>
      </c>
      <c r="H2975" t="s">
        <v>1471</v>
      </c>
      <c r="M2975" s="2">
        <v>1000</v>
      </c>
      <c r="N2975" s="2">
        <v>10000</v>
      </c>
      <c r="O2975" s="2">
        <f>IF(Tabla1[[#This Row],[Mov]]="VNT",Tabla1[[#This Row],[Sale]]-Tabla1[[#This Row],[Cost]],-Tabla1[[#This Row],[Cost]]*Tabla1[[#This Row],[Cant]])</f>
        <v>9000</v>
      </c>
      <c r="P2975" s="8">
        <f>IF(Tabla1[[#This Row],[Mov]]="VNT",-Tabla1[[#This Row],[Cant]],Tabla1[[#This Row],[Cant]])</f>
        <v>-1</v>
      </c>
      <c r="Q2975" s="8">
        <f>DAY(Tabla1[[#This Row],[Date]])</f>
        <v>21</v>
      </c>
      <c r="R2975" s="8">
        <f>MONTH(Tabla1[[#This Row],[Date]])</f>
        <v>9</v>
      </c>
      <c r="S2975" s="8">
        <f>YEAR(Tabla1[[#This Row],[Date]])</f>
        <v>2022</v>
      </c>
    </row>
    <row r="2976" spans="1:19" x14ac:dyDescent="0.2">
      <c r="A2976">
        <v>2975</v>
      </c>
      <c r="B2976" s="1">
        <v>44825</v>
      </c>
      <c r="C2976" t="s">
        <v>260</v>
      </c>
      <c r="D2976" t="s">
        <v>384</v>
      </c>
      <c r="E2976">
        <v>1</v>
      </c>
      <c r="F2976" t="s">
        <v>15</v>
      </c>
      <c r="G2976" t="s">
        <v>266</v>
      </c>
      <c r="H2976" t="s">
        <v>1472</v>
      </c>
      <c r="M2976" s="2">
        <v>22000</v>
      </c>
      <c r="N2976" s="2">
        <v>35000</v>
      </c>
      <c r="O2976" s="2">
        <f>IF(Tabla1[[#This Row],[Mov]]="VNT",Tabla1[[#This Row],[Sale]]-Tabla1[[#This Row],[Cost]],-Tabla1[[#This Row],[Cost]]*Tabla1[[#This Row],[Cant]])</f>
        <v>13000</v>
      </c>
      <c r="P2976" s="8">
        <f>IF(Tabla1[[#This Row],[Mov]]="VNT",-Tabla1[[#This Row],[Cant]],Tabla1[[#This Row],[Cant]])</f>
        <v>-1</v>
      </c>
      <c r="Q2976" s="8">
        <f>DAY(Tabla1[[#This Row],[Date]])</f>
        <v>21</v>
      </c>
      <c r="R2976" s="8">
        <f>MONTH(Tabla1[[#This Row],[Date]])</f>
        <v>9</v>
      </c>
      <c r="S2976" s="8">
        <f>YEAR(Tabla1[[#This Row],[Date]])</f>
        <v>2022</v>
      </c>
    </row>
    <row r="2977" spans="1:19" x14ac:dyDescent="0.2">
      <c r="A2977">
        <v>2976</v>
      </c>
      <c r="B2977" s="1">
        <v>44824</v>
      </c>
      <c r="C2977" t="s">
        <v>261</v>
      </c>
      <c r="D2977" t="s">
        <v>892</v>
      </c>
      <c r="E2977">
        <v>1</v>
      </c>
      <c r="F2977" t="s">
        <v>386</v>
      </c>
      <c r="G2977" t="s">
        <v>272</v>
      </c>
      <c r="H2977" t="s">
        <v>2760</v>
      </c>
      <c r="M2977" s="2">
        <v>80000</v>
      </c>
      <c r="N2977" s="2">
        <v>145000</v>
      </c>
      <c r="O2977" s="2">
        <f>IF(Tabla1[[#This Row],[Mov]]="VNT",Tabla1[[#This Row],[Sale]]-Tabla1[[#This Row],[Cost]],-Tabla1[[#This Row],[Cost]]*Tabla1[[#This Row],[Cant]])</f>
        <v>-80000</v>
      </c>
      <c r="P2977" s="8">
        <f>IF(Tabla1[[#This Row],[Mov]]="VNT",-Tabla1[[#This Row],[Cant]],Tabla1[[#This Row],[Cant]])</f>
        <v>1</v>
      </c>
      <c r="Q2977" s="8">
        <f>DAY(Tabla1[[#This Row],[Date]])</f>
        <v>20</v>
      </c>
      <c r="R2977" s="8">
        <f>MONTH(Tabla1[[#This Row],[Date]])</f>
        <v>9</v>
      </c>
      <c r="S2977" s="8">
        <f>YEAR(Tabla1[[#This Row],[Date]])</f>
        <v>2022</v>
      </c>
    </row>
    <row r="2978" spans="1:19" x14ac:dyDescent="0.2">
      <c r="A2978">
        <v>2977</v>
      </c>
      <c r="B2978" s="1">
        <v>44824</v>
      </c>
      <c r="C2978" t="s">
        <v>261</v>
      </c>
      <c r="D2978" t="s">
        <v>892</v>
      </c>
      <c r="E2978">
        <v>1</v>
      </c>
      <c r="F2978" t="s">
        <v>386</v>
      </c>
      <c r="G2978" t="s">
        <v>272</v>
      </c>
      <c r="H2978" t="s">
        <v>2760</v>
      </c>
      <c r="M2978" s="2">
        <v>80000</v>
      </c>
      <c r="N2978" s="2">
        <v>145000</v>
      </c>
      <c r="O2978" s="2">
        <f>IF(Tabla1[[#This Row],[Mov]]="VNT",Tabla1[[#This Row],[Sale]]-Tabla1[[#This Row],[Cost]],-Tabla1[[#This Row],[Cost]]*Tabla1[[#This Row],[Cant]])</f>
        <v>-80000</v>
      </c>
      <c r="P2978" s="8">
        <f>IF(Tabla1[[#This Row],[Mov]]="VNT",-Tabla1[[#This Row],[Cant]],Tabla1[[#This Row],[Cant]])</f>
        <v>1</v>
      </c>
      <c r="Q2978" s="8">
        <f>DAY(Tabla1[[#This Row],[Date]])</f>
        <v>20</v>
      </c>
      <c r="R2978" s="8">
        <f>MONTH(Tabla1[[#This Row],[Date]])</f>
        <v>9</v>
      </c>
      <c r="S2978" s="8">
        <f>YEAR(Tabla1[[#This Row],[Date]])</f>
        <v>2022</v>
      </c>
    </row>
    <row r="2979" spans="1:19" x14ac:dyDescent="0.2">
      <c r="A2979">
        <v>2978</v>
      </c>
      <c r="B2979" s="1">
        <v>44824</v>
      </c>
      <c r="C2979" t="s">
        <v>261</v>
      </c>
      <c r="D2979" t="s">
        <v>892</v>
      </c>
      <c r="E2979">
        <v>1</v>
      </c>
      <c r="F2979" t="s">
        <v>386</v>
      </c>
      <c r="G2979" t="s">
        <v>272</v>
      </c>
      <c r="H2979" t="s">
        <v>806</v>
      </c>
      <c r="M2979" s="2">
        <v>75000</v>
      </c>
      <c r="N2979" s="2">
        <v>140000</v>
      </c>
      <c r="O2979" s="2">
        <f>IF(Tabla1[[#This Row],[Mov]]="VNT",Tabla1[[#This Row],[Sale]]-Tabla1[[#This Row],[Cost]],-Tabla1[[#This Row],[Cost]]*Tabla1[[#This Row],[Cant]])</f>
        <v>-75000</v>
      </c>
      <c r="P2979" s="8">
        <f>IF(Tabla1[[#This Row],[Mov]]="VNT",-Tabla1[[#This Row],[Cant]],Tabla1[[#This Row],[Cant]])</f>
        <v>1</v>
      </c>
      <c r="Q2979" s="8">
        <f>DAY(Tabla1[[#This Row],[Date]])</f>
        <v>20</v>
      </c>
      <c r="R2979" s="8">
        <f>MONTH(Tabla1[[#This Row],[Date]])</f>
        <v>9</v>
      </c>
      <c r="S2979" s="8">
        <f>YEAR(Tabla1[[#This Row],[Date]])</f>
        <v>2022</v>
      </c>
    </row>
    <row r="2980" spans="1:19" x14ac:dyDescent="0.2">
      <c r="A2980">
        <v>2979</v>
      </c>
      <c r="B2980" s="1">
        <v>44825</v>
      </c>
      <c r="C2980" t="s">
        <v>261</v>
      </c>
      <c r="D2980" t="s">
        <v>892</v>
      </c>
      <c r="E2980">
        <v>1</v>
      </c>
      <c r="F2980" t="s">
        <v>386</v>
      </c>
      <c r="G2980" t="s">
        <v>263</v>
      </c>
      <c r="H2980" t="s">
        <v>478</v>
      </c>
      <c r="M2980" s="2">
        <v>85000</v>
      </c>
      <c r="N2980" s="2">
        <v>145000</v>
      </c>
      <c r="O2980" s="2">
        <f>IF(Tabla1[[#This Row],[Mov]]="VNT",Tabla1[[#This Row],[Sale]]-Tabla1[[#This Row],[Cost]],-Tabla1[[#This Row],[Cost]]*Tabla1[[#This Row],[Cant]])</f>
        <v>-85000</v>
      </c>
      <c r="P2980" s="8">
        <f>IF(Tabla1[[#This Row],[Mov]]="VNT",-Tabla1[[#This Row],[Cant]],Tabla1[[#This Row],[Cant]])</f>
        <v>1</v>
      </c>
      <c r="Q2980" s="8">
        <f>DAY(Tabla1[[#This Row],[Date]])</f>
        <v>21</v>
      </c>
      <c r="R2980" s="8">
        <f>MONTH(Tabla1[[#This Row],[Date]])</f>
        <v>9</v>
      </c>
      <c r="S2980" s="8">
        <f>YEAR(Tabla1[[#This Row],[Date]])</f>
        <v>2022</v>
      </c>
    </row>
    <row r="2981" spans="1:19" x14ac:dyDescent="0.2">
      <c r="A2981">
        <v>2980</v>
      </c>
      <c r="B2981" s="1">
        <v>44826</v>
      </c>
      <c r="C2981" t="s">
        <v>260</v>
      </c>
      <c r="D2981" t="s">
        <v>332</v>
      </c>
      <c r="E2981">
        <v>1</v>
      </c>
      <c r="F2981" t="s">
        <v>532</v>
      </c>
      <c r="G2981" t="s">
        <v>273</v>
      </c>
      <c r="H2981" t="s">
        <v>552</v>
      </c>
      <c r="M2981" s="2">
        <v>18000</v>
      </c>
      <c r="N2981" s="2">
        <v>35000</v>
      </c>
      <c r="O2981" s="2">
        <f>IF(Tabla1[[#This Row],[Mov]]="VNT",Tabla1[[#This Row],[Sale]]-Tabla1[[#This Row],[Cost]],-Tabla1[[#This Row],[Cost]]*Tabla1[[#This Row],[Cant]])</f>
        <v>17000</v>
      </c>
      <c r="P2981" s="8">
        <f>IF(Tabla1[[#This Row],[Mov]]="VNT",-Tabla1[[#This Row],[Cant]],Tabla1[[#This Row],[Cant]])</f>
        <v>-1</v>
      </c>
      <c r="Q2981" s="8">
        <f>DAY(Tabla1[[#This Row],[Date]])</f>
        <v>22</v>
      </c>
      <c r="R2981" s="8">
        <f>MONTH(Tabla1[[#This Row],[Date]])</f>
        <v>9</v>
      </c>
      <c r="S2981" s="8">
        <f>YEAR(Tabla1[[#This Row],[Date]])</f>
        <v>2022</v>
      </c>
    </row>
    <row r="2982" spans="1:19" x14ac:dyDescent="0.2">
      <c r="A2982">
        <v>2981</v>
      </c>
      <c r="B2982" s="1">
        <v>44826</v>
      </c>
      <c r="C2982" t="s">
        <v>260</v>
      </c>
      <c r="D2982" t="s">
        <v>332</v>
      </c>
      <c r="E2982">
        <v>1</v>
      </c>
      <c r="F2982" t="s">
        <v>458</v>
      </c>
      <c r="G2982" t="s">
        <v>272</v>
      </c>
      <c r="H2982" t="s">
        <v>1474</v>
      </c>
      <c r="M2982" s="2">
        <v>0</v>
      </c>
      <c r="N2982" s="2">
        <v>5000</v>
      </c>
      <c r="O2982" s="2">
        <f>IF(Tabla1[[#This Row],[Mov]]="VNT",Tabla1[[#This Row],[Sale]]-Tabla1[[#This Row],[Cost]],-Tabla1[[#This Row],[Cost]]*Tabla1[[#This Row],[Cant]])</f>
        <v>5000</v>
      </c>
      <c r="P2982" s="8">
        <f>IF(Tabla1[[#This Row],[Mov]]="VNT",-Tabla1[[#This Row],[Cant]],Tabla1[[#This Row],[Cant]])</f>
        <v>-1</v>
      </c>
      <c r="Q2982" s="8">
        <f>DAY(Tabla1[[#This Row],[Date]])</f>
        <v>22</v>
      </c>
      <c r="R2982" s="8">
        <f>MONTH(Tabla1[[#This Row],[Date]])</f>
        <v>9</v>
      </c>
      <c r="S2982" s="8">
        <f>YEAR(Tabla1[[#This Row],[Date]])</f>
        <v>2022</v>
      </c>
    </row>
    <row r="2983" spans="1:19" x14ac:dyDescent="0.2">
      <c r="A2983">
        <v>2982</v>
      </c>
      <c r="B2983" s="1">
        <v>44826</v>
      </c>
      <c r="C2983" t="s">
        <v>260</v>
      </c>
      <c r="D2983" t="s">
        <v>332</v>
      </c>
      <c r="E2983">
        <v>1</v>
      </c>
      <c r="F2983" t="s">
        <v>116</v>
      </c>
      <c r="G2983" t="s">
        <v>347</v>
      </c>
      <c r="H2983" t="s">
        <v>518</v>
      </c>
      <c r="M2983" s="2">
        <v>5610</v>
      </c>
      <c r="N2983" s="2">
        <v>6000</v>
      </c>
      <c r="O2983" s="2">
        <f>IF(Tabla1[[#This Row],[Mov]]="VNT",Tabla1[[#This Row],[Sale]]-Tabla1[[#This Row],[Cost]],-Tabla1[[#This Row],[Cost]]*Tabla1[[#This Row],[Cant]])</f>
        <v>390</v>
      </c>
      <c r="P2983" s="8">
        <f>IF(Tabla1[[#This Row],[Mov]]="VNT",-Tabla1[[#This Row],[Cant]],Tabla1[[#This Row],[Cant]])</f>
        <v>-1</v>
      </c>
      <c r="Q2983" s="8">
        <f>DAY(Tabla1[[#This Row],[Date]])</f>
        <v>22</v>
      </c>
      <c r="R2983" s="8">
        <f>MONTH(Tabla1[[#This Row],[Date]])</f>
        <v>9</v>
      </c>
      <c r="S2983" s="8">
        <f>YEAR(Tabla1[[#This Row],[Date]])</f>
        <v>2022</v>
      </c>
    </row>
    <row r="2984" spans="1:19" x14ac:dyDescent="0.2">
      <c r="A2984">
        <v>2983</v>
      </c>
      <c r="B2984" s="1">
        <v>44826</v>
      </c>
      <c r="C2984" t="s">
        <v>260</v>
      </c>
      <c r="D2984" t="s">
        <v>332</v>
      </c>
      <c r="E2984">
        <v>1</v>
      </c>
      <c r="F2984" t="s">
        <v>116</v>
      </c>
      <c r="G2984" t="s">
        <v>347</v>
      </c>
      <c r="H2984" t="s">
        <v>518</v>
      </c>
      <c r="M2984" s="2">
        <v>2805</v>
      </c>
      <c r="N2984" s="2">
        <v>3000</v>
      </c>
      <c r="O2984" s="2">
        <f>IF(Tabla1[[#This Row],[Mov]]="VNT",Tabla1[[#This Row],[Sale]]-Tabla1[[#This Row],[Cost]],-Tabla1[[#This Row],[Cost]]*Tabla1[[#This Row],[Cant]])</f>
        <v>195</v>
      </c>
      <c r="P2984" s="8">
        <f>IF(Tabla1[[#This Row],[Mov]]="VNT",-Tabla1[[#This Row],[Cant]],Tabla1[[#This Row],[Cant]])</f>
        <v>-1</v>
      </c>
      <c r="Q2984" s="8">
        <f>DAY(Tabla1[[#This Row],[Date]])</f>
        <v>22</v>
      </c>
      <c r="R2984" s="8">
        <f>MONTH(Tabla1[[#This Row],[Date]])</f>
        <v>9</v>
      </c>
      <c r="S2984" s="8">
        <f>YEAR(Tabla1[[#This Row],[Date]])</f>
        <v>2022</v>
      </c>
    </row>
    <row r="2985" spans="1:19" x14ac:dyDescent="0.2">
      <c r="A2985">
        <v>2984</v>
      </c>
      <c r="B2985" s="1">
        <v>44826</v>
      </c>
      <c r="C2985" t="s">
        <v>260</v>
      </c>
      <c r="D2985" t="s">
        <v>332</v>
      </c>
      <c r="E2985">
        <v>1</v>
      </c>
      <c r="F2985" t="s">
        <v>116</v>
      </c>
      <c r="G2985" t="s">
        <v>347</v>
      </c>
      <c r="H2985" t="s">
        <v>518</v>
      </c>
      <c r="M2985" s="2">
        <v>2805</v>
      </c>
      <c r="N2985" s="2">
        <v>3000</v>
      </c>
      <c r="O2985" s="2">
        <f>IF(Tabla1[[#This Row],[Mov]]="VNT",Tabla1[[#This Row],[Sale]]-Tabla1[[#This Row],[Cost]],-Tabla1[[#This Row],[Cost]]*Tabla1[[#This Row],[Cant]])</f>
        <v>195</v>
      </c>
      <c r="P2985" s="8">
        <f>IF(Tabla1[[#This Row],[Mov]]="VNT",-Tabla1[[#This Row],[Cant]],Tabla1[[#This Row],[Cant]])</f>
        <v>-1</v>
      </c>
      <c r="Q2985" s="8">
        <f>DAY(Tabla1[[#This Row],[Date]])</f>
        <v>22</v>
      </c>
      <c r="R2985" s="8">
        <f>MONTH(Tabla1[[#This Row],[Date]])</f>
        <v>9</v>
      </c>
      <c r="S2985" s="8">
        <f>YEAR(Tabla1[[#This Row],[Date]])</f>
        <v>2022</v>
      </c>
    </row>
    <row r="2986" spans="1:19" x14ac:dyDescent="0.2">
      <c r="A2986">
        <v>2985</v>
      </c>
      <c r="B2986" s="1">
        <v>44826</v>
      </c>
      <c r="C2986" t="s">
        <v>260</v>
      </c>
      <c r="D2986" t="s">
        <v>332</v>
      </c>
      <c r="E2986">
        <v>1</v>
      </c>
      <c r="F2986" t="s">
        <v>224</v>
      </c>
      <c r="G2986" t="s">
        <v>263</v>
      </c>
      <c r="H2986" t="s">
        <v>672</v>
      </c>
      <c r="M2986" s="2">
        <v>11500</v>
      </c>
      <c r="N2986" s="2">
        <v>20000</v>
      </c>
      <c r="O2986" s="2">
        <f>IF(Tabla1[[#This Row],[Mov]]="VNT",Tabla1[[#This Row],[Sale]]-Tabla1[[#This Row],[Cost]],-Tabla1[[#This Row],[Cost]]*Tabla1[[#This Row],[Cant]])</f>
        <v>8500</v>
      </c>
      <c r="P2986" s="8">
        <f>IF(Tabla1[[#This Row],[Mov]]="VNT",-Tabla1[[#This Row],[Cant]],Tabla1[[#This Row],[Cant]])</f>
        <v>-1</v>
      </c>
      <c r="Q2986" s="8">
        <f>DAY(Tabla1[[#This Row],[Date]])</f>
        <v>22</v>
      </c>
      <c r="R2986" s="8">
        <f>MONTH(Tabla1[[#This Row],[Date]])</f>
        <v>9</v>
      </c>
      <c r="S2986" s="8">
        <f>YEAR(Tabla1[[#This Row],[Date]])</f>
        <v>2022</v>
      </c>
    </row>
    <row r="2987" spans="1:19" x14ac:dyDescent="0.2">
      <c r="A2987">
        <v>2986</v>
      </c>
      <c r="B2987" s="1">
        <v>44826</v>
      </c>
      <c r="C2987" t="s">
        <v>260</v>
      </c>
      <c r="D2987" t="s">
        <v>332</v>
      </c>
      <c r="E2987">
        <v>1</v>
      </c>
      <c r="F2987" t="s">
        <v>26</v>
      </c>
      <c r="G2987" t="s">
        <v>264</v>
      </c>
      <c r="H2987" t="s">
        <v>20</v>
      </c>
      <c r="M2987" s="2">
        <v>9000</v>
      </c>
      <c r="N2987" s="2">
        <v>20000</v>
      </c>
      <c r="O2987" s="2">
        <f>IF(Tabla1[[#This Row],[Mov]]="VNT",Tabla1[[#This Row],[Sale]]-Tabla1[[#This Row],[Cost]],-Tabla1[[#This Row],[Cost]]*Tabla1[[#This Row],[Cant]])</f>
        <v>11000</v>
      </c>
      <c r="P2987" s="8">
        <f>IF(Tabla1[[#This Row],[Mov]]="VNT",-Tabla1[[#This Row],[Cant]],Tabla1[[#This Row],[Cant]])</f>
        <v>-1</v>
      </c>
      <c r="Q2987" s="8">
        <f>DAY(Tabla1[[#This Row],[Date]])</f>
        <v>22</v>
      </c>
      <c r="R2987" s="8">
        <f>MONTH(Tabla1[[#This Row],[Date]])</f>
        <v>9</v>
      </c>
      <c r="S2987" s="8">
        <f>YEAR(Tabla1[[#This Row],[Date]])</f>
        <v>2022</v>
      </c>
    </row>
    <row r="2988" spans="1:19" x14ac:dyDescent="0.2">
      <c r="A2988">
        <v>2987</v>
      </c>
      <c r="B2988" s="1">
        <v>44826</v>
      </c>
      <c r="C2988" t="s">
        <v>260</v>
      </c>
      <c r="D2988" t="s">
        <v>332</v>
      </c>
      <c r="E2988">
        <v>1</v>
      </c>
      <c r="F2988" t="s">
        <v>116</v>
      </c>
      <c r="G2988" t="s">
        <v>347</v>
      </c>
      <c r="H2988" t="s">
        <v>518</v>
      </c>
      <c r="M2988" s="2">
        <v>935</v>
      </c>
      <c r="N2988" s="2">
        <v>1000</v>
      </c>
      <c r="O2988" s="2">
        <f>IF(Tabla1[[#This Row],[Mov]]="VNT",Tabla1[[#This Row],[Sale]]-Tabla1[[#This Row],[Cost]],-Tabla1[[#This Row],[Cost]]*Tabla1[[#This Row],[Cant]])</f>
        <v>65</v>
      </c>
      <c r="P2988" s="8">
        <f>IF(Tabla1[[#This Row],[Mov]]="VNT",-Tabla1[[#This Row],[Cant]],Tabla1[[#This Row],[Cant]])</f>
        <v>-1</v>
      </c>
      <c r="Q2988" s="8">
        <f>DAY(Tabla1[[#This Row],[Date]])</f>
        <v>22</v>
      </c>
      <c r="R2988" s="8">
        <f>MONTH(Tabla1[[#This Row],[Date]])</f>
        <v>9</v>
      </c>
      <c r="S2988" s="8">
        <f>YEAR(Tabla1[[#This Row],[Date]])</f>
        <v>2022</v>
      </c>
    </row>
    <row r="2989" spans="1:19" x14ac:dyDescent="0.2">
      <c r="A2989">
        <v>2988</v>
      </c>
      <c r="B2989" s="1">
        <v>44826</v>
      </c>
      <c r="C2989" t="s">
        <v>260</v>
      </c>
      <c r="D2989" t="s">
        <v>332</v>
      </c>
      <c r="E2989">
        <v>1</v>
      </c>
      <c r="F2989" t="s">
        <v>116</v>
      </c>
      <c r="G2989" t="s">
        <v>382</v>
      </c>
      <c r="H2989" t="s">
        <v>514</v>
      </c>
      <c r="M2989" s="2">
        <v>5610</v>
      </c>
      <c r="N2989" s="2">
        <v>6000</v>
      </c>
      <c r="O2989" s="2">
        <f>IF(Tabla1[[#This Row],[Mov]]="VNT",Tabla1[[#This Row],[Sale]]-Tabla1[[#This Row],[Cost]],-Tabla1[[#This Row],[Cost]]*Tabla1[[#This Row],[Cant]])</f>
        <v>390</v>
      </c>
      <c r="P2989" s="8">
        <f>IF(Tabla1[[#This Row],[Mov]]="VNT",-Tabla1[[#This Row],[Cant]],Tabla1[[#This Row],[Cant]])</f>
        <v>-1</v>
      </c>
      <c r="Q2989" s="8">
        <f>DAY(Tabla1[[#This Row],[Date]])</f>
        <v>22</v>
      </c>
      <c r="R2989" s="8">
        <f>MONTH(Tabla1[[#This Row],[Date]])</f>
        <v>9</v>
      </c>
      <c r="S2989" s="8">
        <f>YEAR(Tabla1[[#This Row],[Date]])</f>
        <v>2022</v>
      </c>
    </row>
    <row r="2990" spans="1:19" x14ac:dyDescent="0.2">
      <c r="A2990">
        <v>2989</v>
      </c>
      <c r="B2990" s="1">
        <v>44826</v>
      </c>
      <c r="C2990" t="s">
        <v>260</v>
      </c>
      <c r="D2990" t="s">
        <v>809</v>
      </c>
      <c r="E2990">
        <v>1</v>
      </c>
      <c r="F2990" t="s">
        <v>116</v>
      </c>
      <c r="G2990" t="s">
        <v>347</v>
      </c>
      <c r="H2990" t="s">
        <v>518</v>
      </c>
      <c r="M2990" s="2">
        <v>6545</v>
      </c>
      <c r="N2990" s="2">
        <v>7000</v>
      </c>
      <c r="O2990" s="2">
        <f>IF(Tabla1[[#This Row],[Mov]]="VNT",Tabla1[[#This Row],[Sale]]-Tabla1[[#This Row],[Cost]],-Tabla1[[#This Row],[Cost]]*Tabla1[[#This Row],[Cant]])</f>
        <v>455</v>
      </c>
      <c r="P2990" s="8">
        <f>IF(Tabla1[[#This Row],[Mov]]="VNT",-Tabla1[[#This Row],[Cant]],Tabla1[[#This Row],[Cant]])</f>
        <v>-1</v>
      </c>
      <c r="Q2990" s="8">
        <f>DAY(Tabla1[[#This Row],[Date]])</f>
        <v>22</v>
      </c>
      <c r="R2990" s="8">
        <f>MONTH(Tabla1[[#This Row],[Date]])</f>
        <v>9</v>
      </c>
      <c r="S2990" s="8">
        <f>YEAR(Tabla1[[#This Row],[Date]])</f>
        <v>2022</v>
      </c>
    </row>
    <row r="2991" spans="1:19" x14ac:dyDescent="0.2">
      <c r="A2991">
        <v>2990</v>
      </c>
      <c r="B2991" s="1">
        <v>44826</v>
      </c>
      <c r="C2991" t="s">
        <v>260</v>
      </c>
      <c r="D2991" t="s">
        <v>332</v>
      </c>
      <c r="E2991">
        <v>1</v>
      </c>
      <c r="F2991" t="s">
        <v>458</v>
      </c>
      <c r="G2991" t="s">
        <v>272</v>
      </c>
      <c r="H2991" t="s">
        <v>1475</v>
      </c>
      <c r="M2991" s="2">
        <v>0</v>
      </c>
      <c r="N2991" s="2">
        <v>3000</v>
      </c>
      <c r="O2991" s="2">
        <f>IF(Tabla1[[#This Row],[Mov]]="VNT",Tabla1[[#This Row],[Sale]]-Tabla1[[#This Row],[Cost]],-Tabla1[[#This Row],[Cost]]*Tabla1[[#This Row],[Cant]])</f>
        <v>3000</v>
      </c>
      <c r="P2991" s="8">
        <f>IF(Tabla1[[#This Row],[Mov]]="VNT",-Tabla1[[#This Row],[Cant]],Tabla1[[#This Row],[Cant]])</f>
        <v>-1</v>
      </c>
      <c r="Q2991" s="8">
        <f>DAY(Tabla1[[#This Row],[Date]])</f>
        <v>22</v>
      </c>
      <c r="R2991" s="8">
        <f>MONTH(Tabla1[[#This Row],[Date]])</f>
        <v>9</v>
      </c>
      <c r="S2991" s="8">
        <f>YEAR(Tabla1[[#This Row],[Date]])</f>
        <v>2022</v>
      </c>
    </row>
    <row r="2992" spans="1:19" x14ac:dyDescent="0.2">
      <c r="A2992">
        <v>2991</v>
      </c>
      <c r="B2992" s="1">
        <v>44827</v>
      </c>
      <c r="C2992" t="s">
        <v>260</v>
      </c>
      <c r="D2992" t="s">
        <v>332</v>
      </c>
      <c r="E2992">
        <v>1</v>
      </c>
      <c r="F2992" t="s">
        <v>116</v>
      </c>
      <c r="G2992" t="s">
        <v>382</v>
      </c>
      <c r="H2992" t="s">
        <v>514</v>
      </c>
      <c r="M2992" s="2">
        <v>5610</v>
      </c>
      <c r="N2992" s="2">
        <v>6000</v>
      </c>
      <c r="O2992" s="2">
        <f>IF(Tabla1[[#This Row],[Mov]]="VNT",Tabla1[[#This Row],[Sale]]-Tabla1[[#This Row],[Cost]],-Tabla1[[#This Row],[Cost]]*Tabla1[[#This Row],[Cant]])</f>
        <v>390</v>
      </c>
      <c r="P2992" s="8">
        <f>IF(Tabla1[[#This Row],[Mov]]="VNT",-Tabla1[[#This Row],[Cant]],Tabla1[[#This Row],[Cant]])</f>
        <v>-1</v>
      </c>
      <c r="Q2992" s="8">
        <f>DAY(Tabla1[[#This Row],[Date]])</f>
        <v>23</v>
      </c>
      <c r="R2992" s="8">
        <f>MONTH(Tabla1[[#This Row],[Date]])</f>
        <v>9</v>
      </c>
      <c r="S2992" s="8">
        <f>YEAR(Tabla1[[#This Row],[Date]])</f>
        <v>2022</v>
      </c>
    </row>
    <row r="2993" spans="1:19" x14ac:dyDescent="0.2">
      <c r="A2993">
        <v>2992</v>
      </c>
      <c r="B2993" s="1">
        <v>44827</v>
      </c>
      <c r="C2993" t="s">
        <v>260</v>
      </c>
      <c r="D2993" t="s">
        <v>332</v>
      </c>
      <c r="E2993">
        <v>1</v>
      </c>
      <c r="F2993" t="s">
        <v>532</v>
      </c>
      <c r="G2993" t="s">
        <v>263</v>
      </c>
      <c r="H2993" t="s">
        <v>557</v>
      </c>
      <c r="M2993" s="2">
        <v>40000</v>
      </c>
      <c r="N2993" s="2">
        <v>65000</v>
      </c>
      <c r="O2993" s="2">
        <f>IF(Tabla1[[#This Row],[Mov]]="VNT",Tabla1[[#This Row],[Sale]]-Tabla1[[#This Row],[Cost]],-Tabla1[[#This Row],[Cost]]*Tabla1[[#This Row],[Cant]])</f>
        <v>25000</v>
      </c>
      <c r="P2993" s="8">
        <f>IF(Tabla1[[#This Row],[Mov]]="VNT",-Tabla1[[#This Row],[Cant]],Tabla1[[#This Row],[Cant]])</f>
        <v>-1</v>
      </c>
      <c r="Q2993" s="8">
        <f>DAY(Tabla1[[#This Row],[Date]])</f>
        <v>23</v>
      </c>
      <c r="R2993" s="8">
        <f>MONTH(Tabla1[[#This Row],[Date]])</f>
        <v>9</v>
      </c>
      <c r="S2993" s="8">
        <f>YEAR(Tabla1[[#This Row],[Date]])</f>
        <v>2022</v>
      </c>
    </row>
    <row r="2994" spans="1:19" x14ac:dyDescent="0.2">
      <c r="A2994">
        <v>2993</v>
      </c>
      <c r="B2994" s="1">
        <v>44827</v>
      </c>
      <c r="C2994" t="s">
        <v>260</v>
      </c>
      <c r="D2994" t="s">
        <v>332</v>
      </c>
      <c r="E2994">
        <v>1</v>
      </c>
      <c r="F2994" t="s">
        <v>458</v>
      </c>
      <c r="G2994" t="s">
        <v>272</v>
      </c>
      <c r="H2994" t="s">
        <v>1476</v>
      </c>
      <c r="M2994" s="2">
        <v>0</v>
      </c>
      <c r="N2994" s="2">
        <v>25000</v>
      </c>
      <c r="O2994" s="2">
        <f>IF(Tabla1[[#This Row],[Mov]]="VNT",Tabla1[[#This Row],[Sale]]-Tabla1[[#This Row],[Cost]],-Tabla1[[#This Row],[Cost]]*Tabla1[[#This Row],[Cant]])</f>
        <v>25000</v>
      </c>
      <c r="P2994" s="8">
        <f>IF(Tabla1[[#This Row],[Mov]]="VNT",-Tabla1[[#This Row],[Cant]],Tabla1[[#This Row],[Cant]])</f>
        <v>-1</v>
      </c>
      <c r="Q2994" s="8">
        <f>DAY(Tabla1[[#This Row],[Date]])</f>
        <v>23</v>
      </c>
      <c r="R2994" s="8">
        <f>MONTH(Tabla1[[#This Row],[Date]])</f>
        <v>9</v>
      </c>
      <c r="S2994" s="8">
        <f>YEAR(Tabla1[[#This Row],[Date]])</f>
        <v>2022</v>
      </c>
    </row>
    <row r="2995" spans="1:19" x14ac:dyDescent="0.2">
      <c r="A2995">
        <v>2994</v>
      </c>
      <c r="B2995" s="1">
        <v>44827</v>
      </c>
      <c r="C2995" t="s">
        <v>260</v>
      </c>
      <c r="D2995" t="s">
        <v>332</v>
      </c>
      <c r="E2995">
        <v>1</v>
      </c>
      <c r="F2995" t="s">
        <v>224</v>
      </c>
      <c r="G2995" t="s">
        <v>263</v>
      </c>
      <c r="H2995" t="s">
        <v>1018</v>
      </c>
      <c r="M2995" s="2">
        <v>11000</v>
      </c>
      <c r="N2995" s="2">
        <v>20000</v>
      </c>
      <c r="O2995" s="2">
        <f>IF(Tabla1[[#This Row],[Mov]]="VNT",Tabla1[[#This Row],[Sale]]-Tabla1[[#This Row],[Cost]],-Tabla1[[#This Row],[Cost]]*Tabla1[[#This Row],[Cant]])</f>
        <v>9000</v>
      </c>
      <c r="P2995" s="8">
        <f>IF(Tabla1[[#This Row],[Mov]]="VNT",-Tabla1[[#This Row],[Cant]],Tabla1[[#This Row],[Cant]])</f>
        <v>-1</v>
      </c>
      <c r="Q2995" s="8">
        <f>DAY(Tabla1[[#This Row],[Date]])</f>
        <v>23</v>
      </c>
      <c r="R2995" s="8">
        <f>MONTH(Tabla1[[#This Row],[Date]])</f>
        <v>9</v>
      </c>
      <c r="S2995" s="8">
        <f>YEAR(Tabla1[[#This Row],[Date]])</f>
        <v>2022</v>
      </c>
    </row>
    <row r="2996" spans="1:19" x14ac:dyDescent="0.2">
      <c r="A2996">
        <v>2995</v>
      </c>
      <c r="B2996" s="1">
        <v>44827</v>
      </c>
      <c r="C2996" t="s">
        <v>260</v>
      </c>
      <c r="D2996" t="s">
        <v>332</v>
      </c>
      <c r="E2996">
        <v>1</v>
      </c>
      <c r="F2996" t="s">
        <v>225</v>
      </c>
      <c r="G2996" t="s">
        <v>263</v>
      </c>
      <c r="H2996" t="s">
        <v>1018</v>
      </c>
      <c r="M2996" s="2">
        <v>1100</v>
      </c>
      <c r="N2996" s="2">
        <v>10000</v>
      </c>
      <c r="O2996" s="2">
        <f>IF(Tabla1[[#This Row],[Mov]]="VNT",Tabla1[[#This Row],[Sale]]-Tabla1[[#This Row],[Cost]],-Tabla1[[#This Row],[Cost]]*Tabla1[[#This Row],[Cant]])</f>
        <v>8900</v>
      </c>
      <c r="P2996" s="8">
        <f>IF(Tabla1[[#This Row],[Mov]]="VNT",-Tabla1[[#This Row],[Cant]],Tabla1[[#This Row],[Cant]])</f>
        <v>-1</v>
      </c>
      <c r="Q2996" s="8">
        <f>DAY(Tabla1[[#This Row],[Date]])</f>
        <v>23</v>
      </c>
      <c r="R2996" s="8">
        <f>MONTH(Tabla1[[#This Row],[Date]])</f>
        <v>9</v>
      </c>
      <c r="S2996" s="8">
        <f>YEAR(Tabla1[[#This Row],[Date]])</f>
        <v>2022</v>
      </c>
    </row>
    <row r="2997" spans="1:19" x14ac:dyDescent="0.2">
      <c r="A2997">
        <v>2996</v>
      </c>
      <c r="B2997" s="1">
        <v>44827</v>
      </c>
      <c r="C2997" t="s">
        <v>260</v>
      </c>
      <c r="D2997" t="s">
        <v>332</v>
      </c>
      <c r="E2997">
        <v>1</v>
      </c>
      <c r="F2997" t="s">
        <v>21</v>
      </c>
      <c r="G2997" t="s">
        <v>272</v>
      </c>
      <c r="H2997" t="s">
        <v>24</v>
      </c>
      <c r="M2997" s="2">
        <v>3500</v>
      </c>
      <c r="N2997" s="2">
        <v>12000</v>
      </c>
      <c r="O2997" s="2">
        <f>IF(Tabla1[[#This Row],[Mov]]="VNT",Tabla1[[#This Row],[Sale]]-Tabla1[[#This Row],[Cost]],-Tabla1[[#This Row],[Cost]]*Tabla1[[#This Row],[Cant]])</f>
        <v>8500</v>
      </c>
      <c r="P2997" s="8">
        <f>IF(Tabla1[[#This Row],[Mov]]="VNT",-Tabla1[[#This Row],[Cant]],Tabla1[[#This Row],[Cant]])</f>
        <v>-1</v>
      </c>
      <c r="Q2997" s="8">
        <f>DAY(Tabla1[[#This Row],[Date]])</f>
        <v>23</v>
      </c>
      <c r="R2997" s="8">
        <f>MONTH(Tabla1[[#This Row],[Date]])</f>
        <v>9</v>
      </c>
      <c r="S2997" s="8">
        <f>YEAR(Tabla1[[#This Row],[Date]])</f>
        <v>2022</v>
      </c>
    </row>
    <row r="2998" spans="1:19" x14ac:dyDescent="0.2">
      <c r="A2998">
        <v>2997</v>
      </c>
      <c r="B2998" s="1">
        <v>44827</v>
      </c>
      <c r="C2998" t="s">
        <v>260</v>
      </c>
      <c r="D2998" t="s">
        <v>332</v>
      </c>
      <c r="E2998">
        <v>1</v>
      </c>
      <c r="F2998" t="s">
        <v>458</v>
      </c>
      <c r="G2998" t="s">
        <v>352</v>
      </c>
      <c r="H2998" t="s">
        <v>1477</v>
      </c>
      <c r="M2998" s="2">
        <v>0</v>
      </c>
      <c r="N2998" s="2">
        <v>3000</v>
      </c>
      <c r="O2998" s="2">
        <f>IF(Tabla1[[#This Row],[Mov]]="VNT",Tabla1[[#This Row],[Sale]]-Tabla1[[#This Row],[Cost]],-Tabla1[[#This Row],[Cost]]*Tabla1[[#This Row],[Cant]])</f>
        <v>3000</v>
      </c>
      <c r="P2998" s="8">
        <f>IF(Tabla1[[#This Row],[Mov]]="VNT",-Tabla1[[#This Row],[Cant]],Tabla1[[#This Row],[Cant]])</f>
        <v>-1</v>
      </c>
      <c r="Q2998" s="8">
        <f>DAY(Tabla1[[#This Row],[Date]])</f>
        <v>23</v>
      </c>
      <c r="R2998" s="8">
        <f>MONTH(Tabla1[[#This Row],[Date]])</f>
        <v>9</v>
      </c>
      <c r="S2998" s="8">
        <f>YEAR(Tabla1[[#This Row],[Date]])</f>
        <v>2022</v>
      </c>
    </row>
    <row r="2999" spans="1:19" x14ac:dyDescent="0.2">
      <c r="A2999">
        <v>2998</v>
      </c>
      <c r="B2999" s="1">
        <v>44827</v>
      </c>
      <c r="C2999" t="s">
        <v>260</v>
      </c>
      <c r="D2999" t="s">
        <v>332</v>
      </c>
      <c r="E2999">
        <v>1</v>
      </c>
      <c r="F2999" t="s">
        <v>45</v>
      </c>
      <c r="G2999" t="s">
        <v>1478</v>
      </c>
      <c r="H2999" t="s">
        <v>1479</v>
      </c>
      <c r="M2999" s="2">
        <v>8000</v>
      </c>
      <c r="N2999" s="2">
        <v>15000</v>
      </c>
      <c r="O2999" s="2">
        <f>IF(Tabla1[[#This Row],[Mov]]="VNT",Tabla1[[#This Row],[Sale]]-Tabla1[[#This Row],[Cost]],-Tabla1[[#This Row],[Cost]]*Tabla1[[#This Row],[Cant]])</f>
        <v>7000</v>
      </c>
      <c r="P2999" s="8">
        <f>IF(Tabla1[[#This Row],[Mov]]="VNT",-Tabla1[[#This Row],[Cant]],Tabla1[[#This Row],[Cant]])</f>
        <v>-1</v>
      </c>
      <c r="Q2999" s="8">
        <f>DAY(Tabla1[[#This Row],[Date]])</f>
        <v>23</v>
      </c>
      <c r="R2999" s="8">
        <f>MONTH(Tabla1[[#This Row],[Date]])</f>
        <v>9</v>
      </c>
      <c r="S2999" s="8">
        <f>YEAR(Tabla1[[#This Row],[Date]])</f>
        <v>2022</v>
      </c>
    </row>
    <row r="3000" spans="1:19" x14ac:dyDescent="0.2">
      <c r="A3000">
        <v>2999</v>
      </c>
      <c r="B3000" s="1">
        <v>44827</v>
      </c>
      <c r="C3000" t="s">
        <v>260</v>
      </c>
      <c r="D3000" t="s">
        <v>332</v>
      </c>
      <c r="E3000">
        <v>1</v>
      </c>
      <c r="F3000" t="s">
        <v>15</v>
      </c>
      <c r="G3000" t="s">
        <v>266</v>
      </c>
      <c r="H3000" t="s">
        <v>131</v>
      </c>
      <c r="M3000" s="2">
        <v>1800</v>
      </c>
      <c r="N3000" s="2">
        <v>8000</v>
      </c>
      <c r="O3000" s="2">
        <f>IF(Tabla1[[#This Row],[Mov]]="VNT",Tabla1[[#This Row],[Sale]]-Tabla1[[#This Row],[Cost]],-Tabla1[[#This Row],[Cost]]*Tabla1[[#This Row],[Cant]])</f>
        <v>6200</v>
      </c>
      <c r="P3000" s="8">
        <f>IF(Tabla1[[#This Row],[Mov]]="VNT",-Tabla1[[#This Row],[Cant]],Tabla1[[#This Row],[Cant]])</f>
        <v>-1</v>
      </c>
      <c r="Q3000" s="8">
        <f>DAY(Tabla1[[#This Row],[Date]])</f>
        <v>23</v>
      </c>
      <c r="R3000" s="8">
        <f>MONTH(Tabla1[[#This Row],[Date]])</f>
        <v>9</v>
      </c>
      <c r="S3000" s="8">
        <f>YEAR(Tabla1[[#This Row],[Date]])</f>
        <v>2022</v>
      </c>
    </row>
    <row r="3001" spans="1:19" x14ac:dyDescent="0.2">
      <c r="A3001">
        <v>3000</v>
      </c>
      <c r="B3001" s="1">
        <v>44827</v>
      </c>
      <c r="C3001" t="s">
        <v>260</v>
      </c>
      <c r="D3001" t="s">
        <v>332</v>
      </c>
      <c r="E3001">
        <v>1</v>
      </c>
      <c r="F3001" t="s">
        <v>42</v>
      </c>
      <c r="G3001" t="s">
        <v>266</v>
      </c>
      <c r="H3001" t="s">
        <v>56</v>
      </c>
      <c r="I3001" t="s">
        <v>55</v>
      </c>
      <c r="J3001" t="s">
        <v>23</v>
      </c>
      <c r="K3001" t="s">
        <v>18</v>
      </c>
      <c r="L3001" t="s">
        <v>58</v>
      </c>
      <c r="M3001" s="2">
        <v>15000</v>
      </c>
      <c r="N3001" s="2">
        <v>30000</v>
      </c>
      <c r="O3001" s="2">
        <f>IF(Tabla1[[#This Row],[Mov]]="VNT",Tabla1[[#This Row],[Sale]]-Tabla1[[#This Row],[Cost]],-Tabla1[[#This Row],[Cost]]*Tabla1[[#This Row],[Cant]])</f>
        <v>15000</v>
      </c>
      <c r="P3001" s="8">
        <f>IF(Tabla1[[#This Row],[Mov]]="VNT",-Tabla1[[#This Row],[Cant]],Tabla1[[#This Row],[Cant]])</f>
        <v>-1</v>
      </c>
      <c r="Q3001" s="8">
        <f>DAY(Tabla1[[#This Row],[Date]])</f>
        <v>23</v>
      </c>
      <c r="R3001" s="8">
        <f>MONTH(Tabla1[[#This Row],[Date]])</f>
        <v>9</v>
      </c>
      <c r="S3001" s="8">
        <f>YEAR(Tabla1[[#This Row],[Date]])</f>
        <v>2022</v>
      </c>
    </row>
    <row r="3002" spans="1:19" x14ac:dyDescent="0.2">
      <c r="A3002">
        <v>3001</v>
      </c>
      <c r="B3002" s="1">
        <v>44828</v>
      </c>
      <c r="C3002" t="s">
        <v>260</v>
      </c>
      <c r="D3002" t="s">
        <v>332</v>
      </c>
      <c r="E3002">
        <v>1</v>
      </c>
      <c r="F3002" t="s">
        <v>21</v>
      </c>
      <c r="G3002" t="s">
        <v>272</v>
      </c>
      <c r="H3002" t="s">
        <v>830</v>
      </c>
      <c r="M3002" s="2">
        <v>3500</v>
      </c>
      <c r="N3002" s="2">
        <v>15000</v>
      </c>
      <c r="O3002" s="2">
        <f>IF(Tabla1[[#This Row],[Mov]]="VNT",Tabla1[[#This Row],[Sale]]-Tabla1[[#This Row],[Cost]],-Tabla1[[#This Row],[Cost]]*Tabla1[[#This Row],[Cant]])</f>
        <v>11500</v>
      </c>
      <c r="P3002" s="8">
        <f>IF(Tabla1[[#This Row],[Mov]]="VNT",-Tabla1[[#This Row],[Cant]],Tabla1[[#This Row],[Cant]])</f>
        <v>-1</v>
      </c>
      <c r="Q3002" s="8">
        <f>DAY(Tabla1[[#This Row],[Date]])</f>
        <v>24</v>
      </c>
      <c r="R3002" s="8">
        <f>MONTH(Tabla1[[#This Row],[Date]])</f>
        <v>9</v>
      </c>
      <c r="S3002" s="8">
        <f>YEAR(Tabla1[[#This Row],[Date]])</f>
        <v>2022</v>
      </c>
    </row>
    <row r="3003" spans="1:19" x14ac:dyDescent="0.2">
      <c r="A3003">
        <v>3002</v>
      </c>
      <c r="B3003" s="1">
        <v>44828</v>
      </c>
      <c r="C3003" t="s">
        <v>260</v>
      </c>
      <c r="D3003" t="s">
        <v>332</v>
      </c>
      <c r="E3003">
        <v>1</v>
      </c>
      <c r="F3003" t="s">
        <v>455</v>
      </c>
      <c r="G3003" t="s">
        <v>349</v>
      </c>
      <c r="H3003" t="s">
        <v>457</v>
      </c>
      <c r="M3003" s="2">
        <v>1000</v>
      </c>
      <c r="N3003" s="2">
        <v>3000</v>
      </c>
      <c r="O3003" s="2">
        <f>IF(Tabla1[[#This Row],[Mov]]="VNT",Tabla1[[#This Row],[Sale]]-Tabla1[[#This Row],[Cost]],-Tabla1[[#This Row],[Cost]]*Tabla1[[#This Row],[Cant]])</f>
        <v>2000</v>
      </c>
      <c r="P3003" s="8">
        <f>IF(Tabla1[[#This Row],[Mov]]="VNT",-Tabla1[[#This Row],[Cant]],Tabla1[[#This Row],[Cant]])</f>
        <v>-1</v>
      </c>
      <c r="Q3003" s="8">
        <f>DAY(Tabla1[[#This Row],[Date]])</f>
        <v>24</v>
      </c>
      <c r="R3003" s="8">
        <f>MONTH(Tabla1[[#This Row],[Date]])</f>
        <v>9</v>
      </c>
      <c r="S3003" s="8">
        <f>YEAR(Tabla1[[#This Row],[Date]])</f>
        <v>2022</v>
      </c>
    </row>
    <row r="3004" spans="1:19" x14ac:dyDescent="0.2">
      <c r="A3004">
        <v>3003</v>
      </c>
      <c r="B3004" s="1">
        <v>44828</v>
      </c>
      <c r="C3004" t="s">
        <v>260</v>
      </c>
      <c r="D3004" t="s">
        <v>332</v>
      </c>
      <c r="E3004">
        <v>1</v>
      </c>
      <c r="F3004" t="s">
        <v>458</v>
      </c>
      <c r="G3004" t="s">
        <v>273</v>
      </c>
      <c r="H3004" t="s">
        <v>1482</v>
      </c>
      <c r="M3004" s="2">
        <v>0</v>
      </c>
      <c r="N3004" s="2">
        <v>25000</v>
      </c>
      <c r="O3004" s="2">
        <f>IF(Tabla1[[#This Row],[Mov]]="VNT",Tabla1[[#This Row],[Sale]]-Tabla1[[#This Row],[Cost]],-Tabla1[[#This Row],[Cost]]*Tabla1[[#This Row],[Cant]])</f>
        <v>25000</v>
      </c>
      <c r="P3004" s="8">
        <f>IF(Tabla1[[#This Row],[Mov]]="VNT",-Tabla1[[#This Row],[Cant]],Tabla1[[#This Row],[Cant]])</f>
        <v>-1</v>
      </c>
      <c r="Q3004" s="8">
        <f>DAY(Tabla1[[#This Row],[Date]])</f>
        <v>24</v>
      </c>
      <c r="R3004" s="8">
        <f>MONTH(Tabla1[[#This Row],[Date]])</f>
        <v>9</v>
      </c>
      <c r="S3004" s="8">
        <f>YEAR(Tabla1[[#This Row],[Date]])</f>
        <v>2022</v>
      </c>
    </row>
    <row r="3005" spans="1:19" x14ac:dyDescent="0.2">
      <c r="A3005">
        <v>3004</v>
      </c>
      <c r="B3005" s="1">
        <v>44828</v>
      </c>
      <c r="C3005" t="s">
        <v>260</v>
      </c>
      <c r="D3005" t="s">
        <v>332</v>
      </c>
      <c r="E3005">
        <v>1</v>
      </c>
      <c r="F3005" t="s">
        <v>26</v>
      </c>
      <c r="G3005" t="s">
        <v>272</v>
      </c>
      <c r="H3005" t="s">
        <v>1483</v>
      </c>
      <c r="M3005" s="2">
        <v>7500</v>
      </c>
      <c r="N3005" s="2">
        <v>18000</v>
      </c>
      <c r="O3005" s="2">
        <f>IF(Tabla1[[#This Row],[Mov]]="VNT",Tabla1[[#This Row],[Sale]]-Tabla1[[#This Row],[Cost]],-Tabla1[[#This Row],[Cost]]*Tabla1[[#This Row],[Cant]])</f>
        <v>10500</v>
      </c>
      <c r="P3005" s="8">
        <f>IF(Tabla1[[#This Row],[Mov]]="VNT",-Tabla1[[#This Row],[Cant]],Tabla1[[#This Row],[Cant]])</f>
        <v>-1</v>
      </c>
      <c r="Q3005" s="8">
        <f>DAY(Tabla1[[#This Row],[Date]])</f>
        <v>24</v>
      </c>
      <c r="R3005" s="8">
        <f>MONTH(Tabla1[[#This Row],[Date]])</f>
        <v>9</v>
      </c>
      <c r="S3005" s="8">
        <f>YEAR(Tabla1[[#This Row],[Date]])</f>
        <v>2022</v>
      </c>
    </row>
    <row r="3006" spans="1:19" x14ac:dyDescent="0.2">
      <c r="A3006">
        <v>3005</v>
      </c>
      <c r="B3006" s="1">
        <v>44828</v>
      </c>
      <c r="C3006" t="s">
        <v>260</v>
      </c>
      <c r="D3006" t="s">
        <v>332</v>
      </c>
      <c r="E3006">
        <v>1</v>
      </c>
      <c r="F3006" t="s">
        <v>21</v>
      </c>
      <c r="G3006" t="s">
        <v>273</v>
      </c>
      <c r="H3006" t="s">
        <v>1484</v>
      </c>
      <c r="M3006" s="2">
        <v>11000</v>
      </c>
      <c r="N3006" s="2">
        <v>29000</v>
      </c>
      <c r="O3006" s="2">
        <f>IF(Tabla1[[#This Row],[Mov]]="VNT",Tabla1[[#This Row],[Sale]]-Tabla1[[#This Row],[Cost]],-Tabla1[[#This Row],[Cost]]*Tabla1[[#This Row],[Cant]])</f>
        <v>18000</v>
      </c>
      <c r="P3006" s="8">
        <f>IF(Tabla1[[#This Row],[Mov]]="VNT",-Tabla1[[#This Row],[Cant]],Tabla1[[#This Row],[Cant]])</f>
        <v>-1</v>
      </c>
      <c r="Q3006" s="8">
        <f>DAY(Tabla1[[#This Row],[Date]])</f>
        <v>24</v>
      </c>
      <c r="R3006" s="8">
        <f>MONTH(Tabla1[[#This Row],[Date]])</f>
        <v>9</v>
      </c>
      <c r="S3006" s="8">
        <f>YEAR(Tabla1[[#This Row],[Date]])</f>
        <v>2022</v>
      </c>
    </row>
    <row r="3007" spans="1:19" x14ac:dyDescent="0.2">
      <c r="A3007">
        <v>3006</v>
      </c>
      <c r="B3007" s="1">
        <v>44828</v>
      </c>
      <c r="C3007" t="s">
        <v>260</v>
      </c>
      <c r="D3007" t="s">
        <v>332</v>
      </c>
      <c r="E3007">
        <v>1</v>
      </c>
      <c r="F3007" t="s">
        <v>116</v>
      </c>
      <c r="G3007" t="s">
        <v>382</v>
      </c>
      <c r="H3007" t="s">
        <v>514</v>
      </c>
      <c r="M3007" s="2">
        <v>5610</v>
      </c>
      <c r="N3007" s="2">
        <v>6000</v>
      </c>
      <c r="O3007" s="2">
        <f>IF(Tabla1[[#This Row],[Mov]]="VNT",Tabla1[[#This Row],[Sale]]-Tabla1[[#This Row],[Cost]],-Tabla1[[#This Row],[Cost]]*Tabla1[[#This Row],[Cant]])</f>
        <v>390</v>
      </c>
      <c r="P3007" s="8">
        <f>IF(Tabla1[[#This Row],[Mov]]="VNT",-Tabla1[[#This Row],[Cant]],Tabla1[[#This Row],[Cant]])</f>
        <v>-1</v>
      </c>
      <c r="Q3007" s="8">
        <f>DAY(Tabla1[[#This Row],[Date]])</f>
        <v>24</v>
      </c>
      <c r="R3007" s="8">
        <f>MONTH(Tabla1[[#This Row],[Date]])</f>
        <v>9</v>
      </c>
      <c r="S3007" s="8">
        <f>YEAR(Tabla1[[#This Row],[Date]])</f>
        <v>2022</v>
      </c>
    </row>
    <row r="3008" spans="1:19" x14ac:dyDescent="0.2">
      <c r="A3008">
        <v>3007</v>
      </c>
      <c r="B3008" s="1">
        <v>44828</v>
      </c>
      <c r="C3008" t="s">
        <v>260</v>
      </c>
      <c r="D3008" t="s">
        <v>332</v>
      </c>
      <c r="E3008">
        <v>1</v>
      </c>
      <c r="F3008" t="s">
        <v>116</v>
      </c>
      <c r="G3008" t="s">
        <v>347</v>
      </c>
      <c r="H3008" t="s">
        <v>518</v>
      </c>
      <c r="M3008" s="2">
        <v>5610</v>
      </c>
      <c r="N3008" s="2">
        <v>6000</v>
      </c>
      <c r="O3008" s="2">
        <f>IF(Tabla1[[#This Row],[Mov]]="VNT",Tabla1[[#This Row],[Sale]]-Tabla1[[#This Row],[Cost]],-Tabla1[[#This Row],[Cost]]*Tabla1[[#This Row],[Cant]])</f>
        <v>390</v>
      </c>
      <c r="P3008" s="8">
        <f>IF(Tabla1[[#This Row],[Mov]]="VNT",-Tabla1[[#This Row],[Cant]],Tabla1[[#This Row],[Cant]])</f>
        <v>-1</v>
      </c>
      <c r="Q3008" s="8">
        <f>DAY(Tabla1[[#This Row],[Date]])</f>
        <v>24</v>
      </c>
      <c r="R3008" s="8">
        <f>MONTH(Tabla1[[#This Row],[Date]])</f>
        <v>9</v>
      </c>
      <c r="S3008" s="8">
        <f>YEAR(Tabla1[[#This Row],[Date]])</f>
        <v>2022</v>
      </c>
    </row>
    <row r="3009" spans="1:19" x14ac:dyDescent="0.2">
      <c r="A3009">
        <v>3008</v>
      </c>
      <c r="B3009" s="1">
        <v>44828</v>
      </c>
      <c r="C3009" t="s">
        <v>260</v>
      </c>
      <c r="D3009" t="s">
        <v>332</v>
      </c>
      <c r="E3009">
        <v>1</v>
      </c>
      <c r="F3009" t="s">
        <v>116</v>
      </c>
      <c r="G3009" t="s">
        <v>349</v>
      </c>
      <c r="H3009" t="s">
        <v>515</v>
      </c>
      <c r="M3009" s="2">
        <v>5610</v>
      </c>
      <c r="N3009" s="2">
        <v>6000</v>
      </c>
      <c r="O3009" s="2">
        <f>IF(Tabla1[[#This Row],[Mov]]="VNT",Tabla1[[#This Row],[Sale]]-Tabla1[[#This Row],[Cost]],-Tabla1[[#This Row],[Cost]]*Tabla1[[#This Row],[Cant]])</f>
        <v>390</v>
      </c>
      <c r="P3009" s="8">
        <f>IF(Tabla1[[#This Row],[Mov]]="VNT",-Tabla1[[#This Row],[Cant]],Tabla1[[#This Row],[Cant]])</f>
        <v>-1</v>
      </c>
      <c r="Q3009" s="8">
        <f>DAY(Tabla1[[#This Row],[Date]])</f>
        <v>24</v>
      </c>
      <c r="R3009" s="8">
        <f>MONTH(Tabla1[[#This Row],[Date]])</f>
        <v>9</v>
      </c>
      <c r="S3009" s="8">
        <f>YEAR(Tabla1[[#This Row],[Date]])</f>
        <v>2022</v>
      </c>
    </row>
    <row r="3010" spans="1:19" x14ac:dyDescent="0.2">
      <c r="A3010">
        <v>3009</v>
      </c>
      <c r="B3010" s="1">
        <v>44828</v>
      </c>
      <c r="C3010" t="s">
        <v>261</v>
      </c>
      <c r="D3010" t="s">
        <v>1485</v>
      </c>
      <c r="E3010">
        <v>1</v>
      </c>
      <c r="F3010" t="s">
        <v>1487</v>
      </c>
      <c r="G3010" t="s">
        <v>272</v>
      </c>
      <c r="H3010" t="s">
        <v>1486</v>
      </c>
      <c r="M3010" s="2">
        <v>10000</v>
      </c>
      <c r="N3010" s="2">
        <v>0</v>
      </c>
      <c r="O3010" s="2">
        <f>IF(Tabla1[[#This Row],[Mov]]="VNT",Tabla1[[#This Row],[Sale]]-Tabla1[[#This Row],[Cost]],-Tabla1[[#This Row],[Cost]]*Tabla1[[#This Row],[Cant]])</f>
        <v>-10000</v>
      </c>
      <c r="P3010" s="8">
        <f>IF(Tabla1[[#This Row],[Mov]]="VNT",-Tabla1[[#This Row],[Cant]],Tabla1[[#This Row],[Cant]])</f>
        <v>1</v>
      </c>
      <c r="Q3010" s="8">
        <f>DAY(Tabla1[[#This Row],[Date]])</f>
        <v>24</v>
      </c>
      <c r="R3010" s="8">
        <f>MONTH(Tabla1[[#This Row],[Date]])</f>
        <v>9</v>
      </c>
      <c r="S3010" s="8">
        <f>YEAR(Tabla1[[#This Row],[Date]])</f>
        <v>2022</v>
      </c>
    </row>
    <row r="3011" spans="1:19" x14ac:dyDescent="0.2">
      <c r="A3011">
        <v>3010</v>
      </c>
      <c r="B3011" s="1">
        <v>44828</v>
      </c>
      <c r="C3011" t="s">
        <v>260</v>
      </c>
      <c r="D3011" t="s">
        <v>332</v>
      </c>
      <c r="E3011">
        <v>1</v>
      </c>
      <c r="F3011" t="s">
        <v>532</v>
      </c>
      <c r="G3011" t="s">
        <v>273</v>
      </c>
      <c r="H3011" t="s">
        <v>552</v>
      </c>
      <c r="M3011" s="2">
        <v>19000</v>
      </c>
      <c r="N3011" s="2">
        <v>35000</v>
      </c>
      <c r="O3011" s="2">
        <f>IF(Tabla1[[#This Row],[Mov]]="VNT",Tabla1[[#This Row],[Sale]]-Tabla1[[#This Row],[Cost]],-Tabla1[[#This Row],[Cost]]*Tabla1[[#This Row],[Cant]])</f>
        <v>16000</v>
      </c>
      <c r="P3011" s="8">
        <f>IF(Tabla1[[#This Row],[Mov]]="VNT",-Tabla1[[#This Row],[Cant]],Tabla1[[#This Row],[Cant]])</f>
        <v>-1</v>
      </c>
      <c r="Q3011" s="8">
        <f>DAY(Tabla1[[#This Row],[Date]])</f>
        <v>24</v>
      </c>
      <c r="R3011" s="8">
        <f>MONTH(Tabla1[[#This Row],[Date]])</f>
        <v>9</v>
      </c>
      <c r="S3011" s="8">
        <f>YEAR(Tabla1[[#This Row],[Date]])</f>
        <v>2022</v>
      </c>
    </row>
    <row r="3012" spans="1:19" x14ac:dyDescent="0.2">
      <c r="A3012">
        <v>3011</v>
      </c>
      <c r="B3012" s="1">
        <v>44828</v>
      </c>
      <c r="C3012" t="s">
        <v>260</v>
      </c>
      <c r="D3012" t="s">
        <v>585</v>
      </c>
      <c r="E3012">
        <v>1</v>
      </c>
      <c r="F3012" t="s">
        <v>224</v>
      </c>
      <c r="G3012" t="s">
        <v>273</v>
      </c>
      <c r="H3012" t="s">
        <v>1279</v>
      </c>
      <c r="M3012" s="2">
        <v>7500</v>
      </c>
      <c r="N3012" s="2">
        <v>18000</v>
      </c>
      <c r="O3012" s="2">
        <f>IF(Tabla1[[#This Row],[Mov]]="VNT",Tabla1[[#This Row],[Sale]]-Tabla1[[#This Row],[Cost]],-Tabla1[[#This Row],[Cost]]*Tabla1[[#This Row],[Cant]])</f>
        <v>10500</v>
      </c>
      <c r="P3012" s="8">
        <f>IF(Tabla1[[#This Row],[Mov]]="VNT",-Tabla1[[#This Row],[Cant]],Tabla1[[#This Row],[Cant]])</f>
        <v>-1</v>
      </c>
      <c r="Q3012" s="8">
        <f>DAY(Tabla1[[#This Row],[Date]])</f>
        <v>24</v>
      </c>
      <c r="R3012" s="8">
        <f>MONTH(Tabla1[[#This Row],[Date]])</f>
        <v>9</v>
      </c>
      <c r="S3012" s="8">
        <f>YEAR(Tabla1[[#This Row],[Date]])</f>
        <v>2022</v>
      </c>
    </row>
    <row r="3013" spans="1:19" x14ac:dyDescent="0.2">
      <c r="A3013">
        <v>3012</v>
      </c>
      <c r="B3013" s="1">
        <v>44828</v>
      </c>
      <c r="C3013" t="s">
        <v>260</v>
      </c>
      <c r="D3013" t="s">
        <v>332</v>
      </c>
      <c r="E3013">
        <v>1</v>
      </c>
      <c r="F3013" t="s">
        <v>225</v>
      </c>
      <c r="G3013" t="s">
        <v>284</v>
      </c>
      <c r="H3013" t="s">
        <v>573</v>
      </c>
      <c r="M3013" s="2">
        <v>1100</v>
      </c>
      <c r="N3013" s="2">
        <v>10000</v>
      </c>
      <c r="O3013" s="2">
        <f>IF(Tabla1[[#This Row],[Mov]]="VNT",Tabla1[[#This Row],[Sale]]-Tabla1[[#This Row],[Cost]],-Tabla1[[#This Row],[Cost]]*Tabla1[[#This Row],[Cant]])</f>
        <v>8900</v>
      </c>
      <c r="P3013" s="8">
        <f>IF(Tabla1[[#This Row],[Mov]]="VNT",-Tabla1[[#This Row],[Cant]],Tabla1[[#This Row],[Cant]])</f>
        <v>-1</v>
      </c>
      <c r="Q3013" s="8">
        <f>DAY(Tabla1[[#This Row],[Date]])</f>
        <v>24</v>
      </c>
      <c r="R3013" s="8">
        <f>MONTH(Tabla1[[#This Row],[Date]])</f>
        <v>9</v>
      </c>
      <c r="S3013" s="8">
        <f>YEAR(Tabla1[[#This Row],[Date]])</f>
        <v>2022</v>
      </c>
    </row>
    <row r="3014" spans="1:19" x14ac:dyDescent="0.2">
      <c r="A3014">
        <v>3013</v>
      </c>
      <c r="B3014" s="1">
        <v>44828</v>
      </c>
      <c r="C3014" t="s">
        <v>260</v>
      </c>
      <c r="D3014" t="s">
        <v>332</v>
      </c>
      <c r="E3014">
        <v>1</v>
      </c>
      <c r="F3014" t="s">
        <v>224</v>
      </c>
      <c r="G3014" t="s">
        <v>499</v>
      </c>
      <c r="H3014" t="s">
        <v>1488</v>
      </c>
      <c r="M3014" s="2">
        <v>10500</v>
      </c>
      <c r="N3014" s="2">
        <v>20000</v>
      </c>
      <c r="O3014" s="2">
        <f>IF(Tabla1[[#This Row],[Mov]]="VNT",Tabla1[[#This Row],[Sale]]-Tabla1[[#This Row],[Cost]],-Tabla1[[#This Row],[Cost]]*Tabla1[[#This Row],[Cant]])</f>
        <v>9500</v>
      </c>
      <c r="P3014" s="8">
        <f>IF(Tabla1[[#This Row],[Mov]]="VNT",-Tabla1[[#This Row],[Cant]],Tabla1[[#This Row],[Cant]])</f>
        <v>-1</v>
      </c>
      <c r="Q3014" s="8">
        <f>DAY(Tabla1[[#This Row],[Date]])</f>
        <v>24</v>
      </c>
      <c r="R3014" s="8">
        <f>MONTH(Tabla1[[#This Row],[Date]])</f>
        <v>9</v>
      </c>
      <c r="S3014" s="8">
        <f>YEAR(Tabla1[[#This Row],[Date]])</f>
        <v>2022</v>
      </c>
    </row>
    <row r="3015" spans="1:19" x14ac:dyDescent="0.2">
      <c r="A3015">
        <v>3014</v>
      </c>
      <c r="B3015" s="1">
        <v>44828</v>
      </c>
      <c r="C3015" t="s">
        <v>260</v>
      </c>
      <c r="D3015" t="s">
        <v>332</v>
      </c>
      <c r="E3015">
        <v>1</v>
      </c>
      <c r="F3015" t="s">
        <v>224</v>
      </c>
      <c r="G3015" t="s">
        <v>263</v>
      </c>
      <c r="H3015" t="s">
        <v>642</v>
      </c>
      <c r="M3015" s="2">
        <v>9000</v>
      </c>
      <c r="N3015" s="2">
        <v>20000</v>
      </c>
      <c r="O3015" s="2">
        <f>IF(Tabla1[[#This Row],[Mov]]="VNT",Tabla1[[#This Row],[Sale]]-Tabla1[[#This Row],[Cost]],-Tabla1[[#This Row],[Cost]]*Tabla1[[#This Row],[Cant]])</f>
        <v>11000</v>
      </c>
      <c r="P3015" s="8">
        <f>IF(Tabla1[[#This Row],[Mov]]="VNT",-Tabla1[[#This Row],[Cant]],Tabla1[[#This Row],[Cant]])</f>
        <v>-1</v>
      </c>
      <c r="Q3015" s="8">
        <f>DAY(Tabla1[[#This Row],[Date]])</f>
        <v>24</v>
      </c>
      <c r="R3015" s="8">
        <f>MONTH(Tabla1[[#This Row],[Date]])</f>
        <v>9</v>
      </c>
      <c r="S3015" s="8">
        <f>YEAR(Tabla1[[#This Row],[Date]])</f>
        <v>2022</v>
      </c>
    </row>
    <row r="3016" spans="1:19" x14ac:dyDescent="0.2">
      <c r="A3016">
        <v>3015</v>
      </c>
      <c r="B3016" s="1">
        <v>44828</v>
      </c>
      <c r="C3016" t="s">
        <v>260</v>
      </c>
      <c r="D3016" t="s">
        <v>332</v>
      </c>
      <c r="E3016">
        <v>1</v>
      </c>
      <c r="F3016" t="s">
        <v>225</v>
      </c>
      <c r="G3016" t="s">
        <v>263</v>
      </c>
      <c r="H3016" t="s">
        <v>642</v>
      </c>
      <c r="M3016" s="2">
        <v>1100</v>
      </c>
      <c r="N3016" s="2">
        <v>10000</v>
      </c>
      <c r="O3016" s="2">
        <f>IF(Tabla1[[#This Row],[Mov]]="VNT",Tabla1[[#This Row],[Sale]]-Tabla1[[#This Row],[Cost]],-Tabla1[[#This Row],[Cost]]*Tabla1[[#This Row],[Cant]])</f>
        <v>8900</v>
      </c>
      <c r="P3016" s="8">
        <f>IF(Tabla1[[#This Row],[Mov]]="VNT",-Tabla1[[#This Row],[Cant]],Tabla1[[#This Row],[Cant]])</f>
        <v>-1</v>
      </c>
      <c r="Q3016" s="8">
        <f>DAY(Tabla1[[#This Row],[Date]])</f>
        <v>24</v>
      </c>
      <c r="R3016" s="8">
        <f>MONTH(Tabla1[[#This Row],[Date]])</f>
        <v>9</v>
      </c>
      <c r="S3016" s="8">
        <f>YEAR(Tabla1[[#This Row],[Date]])</f>
        <v>2022</v>
      </c>
    </row>
    <row r="3017" spans="1:19" x14ac:dyDescent="0.2">
      <c r="A3017">
        <v>3016</v>
      </c>
      <c r="B3017" s="1">
        <v>44828</v>
      </c>
      <c r="C3017" t="s">
        <v>260</v>
      </c>
      <c r="D3017" t="s">
        <v>332</v>
      </c>
      <c r="E3017">
        <v>1</v>
      </c>
      <c r="F3017" t="s">
        <v>1174</v>
      </c>
      <c r="G3017" t="s">
        <v>263</v>
      </c>
      <c r="H3017" t="s">
        <v>667</v>
      </c>
      <c r="M3017" s="2">
        <v>5000</v>
      </c>
      <c r="N3017" s="2">
        <v>12000</v>
      </c>
      <c r="O3017" s="2">
        <f>IF(Tabla1[[#This Row],[Mov]]="VNT",Tabla1[[#This Row],[Sale]]-Tabla1[[#This Row],[Cost]],-Tabla1[[#This Row],[Cost]]*Tabla1[[#This Row],[Cant]])</f>
        <v>7000</v>
      </c>
      <c r="P3017" s="8">
        <f>IF(Tabla1[[#This Row],[Mov]]="VNT",-Tabla1[[#This Row],[Cant]],Tabla1[[#This Row],[Cant]])</f>
        <v>-1</v>
      </c>
      <c r="Q3017" s="8">
        <f>DAY(Tabla1[[#This Row],[Date]])</f>
        <v>24</v>
      </c>
      <c r="R3017" s="8">
        <f>MONTH(Tabla1[[#This Row],[Date]])</f>
        <v>9</v>
      </c>
      <c r="S3017" s="8">
        <f>YEAR(Tabla1[[#This Row],[Date]])</f>
        <v>2022</v>
      </c>
    </row>
    <row r="3018" spans="1:19" x14ac:dyDescent="0.2">
      <c r="A3018">
        <v>3017</v>
      </c>
      <c r="B3018" s="1">
        <v>44828</v>
      </c>
      <c r="C3018" t="s">
        <v>260</v>
      </c>
      <c r="D3018" t="s">
        <v>332</v>
      </c>
      <c r="E3018">
        <v>1</v>
      </c>
      <c r="F3018" t="s">
        <v>1028</v>
      </c>
      <c r="G3018" t="s">
        <v>1028</v>
      </c>
      <c r="H3018" t="s">
        <v>1489</v>
      </c>
      <c r="M3018" s="2">
        <v>900</v>
      </c>
      <c r="N3018" s="2">
        <v>3000</v>
      </c>
      <c r="O3018" s="2">
        <f>IF(Tabla1[[#This Row],[Mov]]="VNT",Tabla1[[#This Row],[Sale]]-Tabla1[[#This Row],[Cost]],-Tabla1[[#This Row],[Cost]]*Tabla1[[#This Row],[Cant]])</f>
        <v>2100</v>
      </c>
      <c r="P3018" s="8">
        <f>IF(Tabla1[[#This Row],[Mov]]="VNT",-Tabla1[[#This Row],[Cant]],Tabla1[[#This Row],[Cant]])</f>
        <v>-1</v>
      </c>
      <c r="Q3018" s="8">
        <f>DAY(Tabla1[[#This Row],[Date]])</f>
        <v>24</v>
      </c>
      <c r="R3018" s="8">
        <f>MONTH(Tabla1[[#This Row],[Date]])</f>
        <v>9</v>
      </c>
      <c r="S3018" s="8">
        <f>YEAR(Tabla1[[#This Row],[Date]])</f>
        <v>2022</v>
      </c>
    </row>
    <row r="3019" spans="1:19" x14ac:dyDescent="0.2">
      <c r="A3019">
        <v>3018</v>
      </c>
      <c r="B3019" s="1">
        <v>44828</v>
      </c>
      <c r="C3019" t="s">
        <v>260</v>
      </c>
      <c r="D3019" t="s">
        <v>332</v>
      </c>
      <c r="E3019">
        <v>1</v>
      </c>
      <c r="F3019" t="s">
        <v>1028</v>
      </c>
      <c r="G3019" t="s">
        <v>1028</v>
      </c>
      <c r="H3019" t="s">
        <v>1490</v>
      </c>
      <c r="M3019" s="2">
        <v>900</v>
      </c>
      <c r="N3019" s="2">
        <v>3000</v>
      </c>
      <c r="O3019" s="2">
        <f>IF(Tabla1[[#This Row],[Mov]]="VNT",Tabla1[[#This Row],[Sale]]-Tabla1[[#This Row],[Cost]],-Tabla1[[#This Row],[Cost]]*Tabla1[[#This Row],[Cant]])</f>
        <v>2100</v>
      </c>
      <c r="P3019" s="8">
        <f>IF(Tabla1[[#This Row],[Mov]]="VNT",-Tabla1[[#This Row],[Cant]],Tabla1[[#This Row],[Cant]])</f>
        <v>-1</v>
      </c>
      <c r="Q3019" s="8">
        <f>DAY(Tabla1[[#This Row],[Date]])</f>
        <v>24</v>
      </c>
      <c r="R3019" s="8">
        <f>MONTH(Tabla1[[#This Row],[Date]])</f>
        <v>9</v>
      </c>
      <c r="S3019" s="8">
        <f>YEAR(Tabla1[[#This Row],[Date]])</f>
        <v>2022</v>
      </c>
    </row>
    <row r="3020" spans="1:19" x14ac:dyDescent="0.2">
      <c r="A3020">
        <v>3019</v>
      </c>
      <c r="B3020" s="1">
        <v>44828</v>
      </c>
      <c r="C3020" t="s">
        <v>260</v>
      </c>
      <c r="D3020" t="s">
        <v>332</v>
      </c>
      <c r="E3020">
        <v>1</v>
      </c>
      <c r="F3020" t="s">
        <v>1028</v>
      </c>
      <c r="G3020" t="s">
        <v>1028</v>
      </c>
      <c r="H3020" t="s">
        <v>1491</v>
      </c>
      <c r="M3020" s="2">
        <v>900</v>
      </c>
      <c r="N3020" s="2">
        <v>3000</v>
      </c>
      <c r="O3020" s="2">
        <f>IF(Tabla1[[#This Row],[Mov]]="VNT",Tabla1[[#This Row],[Sale]]-Tabla1[[#This Row],[Cost]],-Tabla1[[#This Row],[Cost]]*Tabla1[[#This Row],[Cant]])</f>
        <v>2100</v>
      </c>
      <c r="P3020" s="8">
        <f>IF(Tabla1[[#This Row],[Mov]]="VNT",-Tabla1[[#This Row],[Cant]],Tabla1[[#This Row],[Cant]])</f>
        <v>-1</v>
      </c>
      <c r="Q3020" s="8">
        <f>DAY(Tabla1[[#This Row],[Date]])</f>
        <v>24</v>
      </c>
      <c r="R3020" s="8">
        <f>MONTH(Tabla1[[#This Row],[Date]])</f>
        <v>9</v>
      </c>
      <c r="S3020" s="8">
        <f>YEAR(Tabla1[[#This Row],[Date]])</f>
        <v>2022</v>
      </c>
    </row>
    <row r="3021" spans="1:19" x14ac:dyDescent="0.2">
      <c r="A3021">
        <v>3020</v>
      </c>
      <c r="B3021" s="1">
        <v>44829</v>
      </c>
      <c r="C3021" t="s">
        <v>260</v>
      </c>
      <c r="D3021" t="s">
        <v>332</v>
      </c>
      <c r="E3021">
        <v>1</v>
      </c>
      <c r="F3021" t="s">
        <v>116</v>
      </c>
      <c r="G3021" t="s">
        <v>347</v>
      </c>
      <c r="H3021" t="s">
        <v>518</v>
      </c>
      <c r="M3021" s="2">
        <v>5610</v>
      </c>
      <c r="N3021" s="2">
        <v>6000</v>
      </c>
      <c r="O3021" s="2">
        <f>IF(Tabla1[[#This Row],[Mov]]="VNT",Tabla1[[#This Row],[Sale]]-Tabla1[[#This Row],[Cost]],-Tabla1[[#This Row],[Cost]]*Tabla1[[#This Row],[Cant]])</f>
        <v>390</v>
      </c>
      <c r="P3021" s="8">
        <f>IF(Tabla1[[#This Row],[Mov]]="VNT",-Tabla1[[#This Row],[Cant]],Tabla1[[#This Row],[Cant]])</f>
        <v>-1</v>
      </c>
      <c r="Q3021" s="8">
        <f>DAY(Tabla1[[#This Row],[Date]])</f>
        <v>25</v>
      </c>
      <c r="R3021" s="8">
        <f>MONTH(Tabla1[[#This Row],[Date]])</f>
        <v>9</v>
      </c>
      <c r="S3021" s="8">
        <f>YEAR(Tabla1[[#This Row],[Date]])</f>
        <v>2022</v>
      </c>
    </row>
    <row r="3022" spans="1:19" x14ac:dyDescent="0.2">
      <c r="A3022">
        <v>3021</v>
      </c>
      <c r="B3022" s="1">
        <v>44825</v>
      </c>
      <c r="C3022" t="s">
        <v>261</v>
      </c>
      <c r="D3022" t="s">
        <v>1030</v>
      </c>
      <c r="E3022">
        <v>1</v>
      </c>
      <c r="F3022" t="s">
        <v>214</v>
      </c>
      <c r="G3022" t="s">
        <v>721</v>
      </c>
      <c r="H3022" t="s">
        <v>1492</v>
      </c>
      <c r="M3022" s="2">
        <v>40000</v>
      </c>
      <c r="N3022" s="2">
        <v>65000</v>
      </c>
      <c r="O3022" s="2">
        <f>IF(Tabla1[[#This Row],[Mov]]="VNT",Tabla1[[#This Row],[Sale]]-Tabla1[[#This Row],[Cost]],-Tabla1[[#This Row],[Cost]]*Tabla1[[#This Row],[Cant]])</f>
        <v>-40000</v>
      </c>
      <c r="P3022" s="8">
        <f>IF(Tabla1[[#This Row],[Mov]]="VNT",-Tabla1[[#This Row],[Cant]],Tabla1[[#This Row],[Cant]])</f>
        <v>1</v>
      </c>
      <c r="Q3022" s="8">
        <f>DAY(Tabla1[[#This Row],[Date]])</f>
        <v>21</v>
      </c>
      <c r="R3022" s="8">
        <f>MONTH(Tabla1[[#This Row],[Date]])</f>
        <v>9</v>
      </c>
      <c r="S3022" s="8">
        <f>YEAR(Tabla1[[#This Row],[Date]])</f>
        <v>2022</v>
      </c>
    </row>
    <row r="3023" spans="1:19" x14ac:dyDescent="0.2">
      <c r="A3023">
        <v>3022</v>
      </c>
      <c r="B3023" s="1">
        <v>44826</v>
      </c>
      <c r="C3023" t="s">
        <v>261</v>
      </c>
      <c r="D3023" t="s">
        <v>1495</v>
      </c>
      <c r="E3023">
        <v>1</v>
      </c>
      <c r="F3023" t="s">
        <v>1493</v>
      </c>
      <c r="G3023" t="s">
        <v>1493</v>
      </c>
      <c r="H3023" t="s">
        <v>1493</v>
      </c>
      <c r="M3023" s="2">
        <v>45000</v>
      </c>
      <c r="N3023" s="2">
        <v>0</v>
      </c>
      <c r="O3023" s="2">
        <f>IF(Tabla1[[#This Row],[Mov]]="VNT",Tabla1[[#This Row],[Sale]]-Tabla1[[#This Row],[Cost]],-Tabla1[[#This Row],[Cost]]*Tabla1[[#This Row],[Cant]])</f>
        <v>-45000</v>
      </c>
      <c r="P3023" s="8">
        <f>IF(Tabla1[[#This Row],[Mov]]="VNT",-Tabla1[[#This Row],[Cant]],Tabla1[[#This Row],[Cant]])</f>
        <v>1</v>
      </c>
      <c r="Q3023" s="8">
        <f>DAY(Tabla1[[#This Row],[Date]])</f>
        <v>22</v>
      </c>
      <c r="R3023" s="8">
        <f>MONTH(Tabla1[[#This Row],[Date]])</f>
        <v>9</v>
      </c>
      <c r="S3023" s="8">
        <f>YEAR(Tabla1[[#This Row],[Date]])</f>
        <v>2022</v>
      </c>
    </row>
    <row r="3024" spans="1:19" x14ac:dyDescent="0.2">
      <c r="A3024">
        <v>3023</v>
      </c>
      <c r="B3024" s="1">
        <v>44826</v>
      </c>
      <c r="C3024" t="s">
        <v>261</v>
      </c>
      <c r="D3024" t="s">
        <v>1495</v>
      </c>
      <c r="E3024">
        <v>1</v>
      </c>
      <c r="F3024" t="s">
        <v>1494</v>
      </c>
      <c r="G3024" t="s">
        <v>1494</v>
      </c>
      <c r="H3024" t="s">
        <v>1494</v>
      </c>
      <c r="M3024" s="2">
        <v>25000</v>
      </c>
      <c r="N3024" s="2">
        <v>0</v>
      </c>
      <c r="O3024" s="2">
        <f>IF(Tabla1[[#This Row],[Mov]]="VNT",Tabla1[[#This Row],[Sale]]-Tabla1[[#This Row],[Cost]],-Tabla1[[#This Row],[Cost]]*Tabla1[[#This Row],[Cant]])</f>
        <v>-25000</v>
      </c>
      <c r="P3024" s="8">
        <f>IF(Tabla1[[#This Row],[Mov]]="VNT",-Tabla1[[#This Row],[Cant]],Tabla1[[#This Row],[Cant]])</f>
        <v>1</v>
      </c>
      <c r="Q3024" s="8">
        <f>DAY(Tabla1[[#This Row],[Date]])</f>
        <v>22</v>
      </c>
      <c r="R3024" s="8">
        <f>MONTH(Tabla1[[#This Row],[Date]])</f>
        <v>9</v>
      </c>
      <c r="S3024" s="8">
        <f>YEAR(Tabla1[[#This Row],[Date]])</f>
        <v>2022</v>
      </c>
    </row>
    <row r="3025" spans="1:19" x14ac:dyDescent="0.2">
      <c r="A3025">
        <v>3024</v>
      </c>
      <c r="B3025" s="1">
        <v>44825</v>
      </c>
      <c r="C3025" t="s">
        <v>261</v>
      </c>
      <c r="D3025" t="s">
        <v>268</v>
      </c>
      <c r="E3025">
        <v>2</v>
      </c>
      <c r="F3025" t="s">
        <v>15</v>
      </c>
      <c r="G3025" t="s">
        <v>266</v>
      </c>
      <c r="H3025" t="s">
        <v>1472</v>
      </c>
      <c r="M3025" s="2">
        <v>22000</v>
      </c>
      <c r="N3025" s="2">
        <v>39000</v>
      </c>
      <c r="O3025" s="2">
        <f>IF(Tabla1[[#This Row],[Mov]]="VNT",Tabla1[[#This Row],[Sale]]-Tabla1[[#This Row],[Cost]],-Tabla1[[#This Row],[Cost]]*Tabla1[[#This Row],[Cant]])</f>
        <v>-44000</v>
      </c>
      <c r="P3025" s="8">
        <f>IF(Tabla1[[#This Row],[Mov]]="VNT",-Tabla1[[#This Row],[Cant]],Tabla1[[#This Row],[Cant]])</f>
        <v>2</v>
      </c>
      <c r="Q3025" s="8">
        <f>DAY(Tabla1[[#This Row],[Date]])</f>
        <v>21</v>
      </c>
      <c r="R3025" s="8">
        <f>MONTH(Tabla1[[#This Row],[Date]])</f>
        <v>9</v>
      </c>
      <c r="S3025" s="8">
        <f>YEAR(Tabla1[[#This Row],[Date]])</f>
        <v>2022</v>
      </c>
    </row>
    <row r="3026" spans="1:19" x14ac:dyDescent="0.2">
      <c r="A3026">
        <v>3025</v>
      </c>
      <c r="B3026" s="1">
        <v>44825</v>
      </c>
      <c r="C3026" t="s">
        <v>261</v>
      </c>
      <c r="D3026" t="s">
        <v>817</v>
      </c>
      <c r="E3026">
        <v>1</v>
      </c>
      <c r="F3026" t="s">
        <v>214</v>
      </c>
      <c r="G3026" t="s">
        <v>794</v>
      </c>
      <c r="H3026" t="s">
        <v>1345</v>
      </c>
      <c r="M3026" s="2">
        <v>27000</v>
      </c>
      <c r="N3026" s="2">
        <v>55000</v>
      </c>
      <c r="O3026" s="2">
        <f>IF(Tabla1[[#This Row],[Mov]]="VNT",Tabla1[[#This Row],[Sale]]-Tabla1[[#This Row],[Cost]],-Tabla1[[#This Row],[Cost]]*Tabla1[[#This Row],[Cant]])</f>
        <v>-27000</v>
      </c>
      <c r="P3026" s="8">
        <f>IF(Tabla1[[#This Row],[Mov]]="VNT",-Tabla1[[#This Row],[Cant]],Tabla1[[#This Row],[Cant]])</f>
        <v>1</v>
      </c>
      <c r="Q3026" s="8">
        <f>DAY(Tabla1[[#This Row],[Date]])</f>
        <v>21</v>
      </c>
      <c r="R3026" s="8">
        <f>MONTH(Tabla1[[#This Row],[Date]])</f>
        <v>9</v>
      </c>
      <c r="S3026" s="8">
        <f>YEAR(Tabla1[[#This Row],[Date]])</f>
        <v>2022</v>
      </c>
    </row>
    <row r="3027" spans="1:19" x14ac:dyDescent="0.2">
      <c r="A3027">
        <v>3026</v>
      </c>
      <c r="B3027" s="1">
        <v>44823</v>
      </c>
      <c r="C3027" t="s">
        <v>261</v>
      </c>
      <c r="D3027" t="s">
        <v>268</v>
      </c>
      <c r="E3027">
        <v>3</v>
      </c>
      <c r="F3027" t="s">
        <v>15</v>
      </c>
      <c r="G3027" t="s">
        <v>266</v>
      </c>
      <c r="H3027" t="s">
        <v>138</v>
      </c>
      <c r="M3027" s="2">
        <v>3500</v>
      </c>
      <c r="N3027" s="2">
        <v>10000</v>
      </c>
      <c r="O3027" s="2">
        <f>IF(Tabla1[[#This Row],[Mov]]="VNT",Tabla1[[#This Row],[Sale]]-Tabla1[[#This Row],[Cost]],-Tabla1[[#This Row],[Cost]]*Tabla1[[#This Row],[Cant]])</f>
        <v>-10500</v>
      </c>
      <c r="P3027" s="8">
        <f>IF(Tabla1[[#This Row],[Mov]]="VNT",-Tabla1[[#This Row],[Cant]],Tabla1[[#This Row],[Cant]])</f>
        <v>3</v>
      </c>
      <c r="Q3027" s="8">
        <f>DAY(Tabla1[[#This Row],[Date]])</f>
        <v>19</v>
      </c>
      <c r="R3027" s="8">
        <f>MONTH(Tabla1[[#This Row],[Date]])</f>
        <v>9</v>
      </c>
      <c r="S3027" s="8">
        <f>YEAR(Tabla1[[#This Row],[Date]])</f>
        <v>2022</v>
      </c>
    </row>
    <row r="3028" spans="1:19" x14ac:dyDescent="0.2">
      <c r="A3028">
        <v>3027</v>
      </c>
      <c r="B3028" s="1">
        <v>44823</v>
      </c>
      <c r="C3028" t="s">
        <v>261</v>
      </c>
      <c r="D3028" t="s">
        <v>268</v>
      </c>
      <c r="E3028">
        <v>2</v>
      </c>
      <c r="F3028" t="s">
        <v>15</v>
      </c>
      <c r="G3028" t="s">
        <v>266</v>
      </c>
      <c r="H3028" t="s">
        <v>1499</v>
      </c>
      <c r="M3028" s="2">
        <v>7600</v>
      </c>
      <c r="N3028" s="2">
        <v>14000</v>
      </c>
      <c r="O3028" s="2">
        <f>IF(Tabla1[[#This Row],[Mov]]="VNT",Tabla1[[#This Row],[Sale]]-Tabla1[[#This Row],[Cost]],-Tabla1[[#This Row],[Cost]]*Tabla1[[#This Row],[Cant]])</f>
        <v>-15200</v>
      </c>
      <c r="P3028" s="8">
        <f>IF(Tabla1[[#This Row],[Mov]]="VNT",-Tabla1[[#This Row],[Cant]],Tabla1[[#This Row],[Cant]])</f>
        <v>2</v>
      </c>
      <c r="Q3028" s="8">
        <f>DAY(Tabla1[[#This Row],[Date]])</f>
        <v>19</v>
      </c>
      <c r="R3028" s="8">
        <f>MONTH(Tabla1[[#This Row],[Date]])</f>
        <v>9</v>
      </c>
      <c r="S3028" s="8">
        <f>YEAR(Tabla1[[#This Row],[Date]])</f>
        <v>2022</v>
      </c>
    </row>
    <row r="3029" spans="1:19" x14ac:dyDescent="0.2">
      <c r="A3029">
        <v>3028</v>
      </c>
      <c r="B3029" s="1">
        <v>44823</v>
      </c>
      <c r="C3029" t="s">
        <v>261</v>
      </c>
      <c r="D3029" t="s">
        <v>268</v>
      </c>
      <c r="E3029">
        <v>2</v>
      </c>
      <c r="F3029" t="s">
        <v>15</v>
      </c>
      <c r="G3029" t="s">
        <v>266</v>
      </c>
      <c r="H3029" t="s">
        <v>1500</v>
      </c>
      <c r="M3029" s="2">
        <v>3100</v>
      </c>
      <c r="N3029" s="2">
        <v>10000</v>
      </c>
      <c r="O3029" s="2">
        <f>IF(Tabla1[[#This Row],[Mov]]="VNT",Tabla1[[#This Row],[Sale]]-Tabla1[[#This Row],[Cost]],-Tabla1[[#This Row],[Cost]]*Tabla1[[#This Row],[Cant]])</f>
        <v>-6200</v>
      </c>
      <c r="P3029" s="8">
        <f>IF(Tabla1[[#This Row],[Mov]]="VNT",-Tabla1[[#This Row],[Cant]],Tabla1[[#This Row],[Cant]])</f>
        <v>2</v>
      </c>
      <c r="Q3029" s="8">
        <f>DAY(Tabla1[[#This Row],[Date]])</f>
        <v>19</v>
      </c>
      <c r="R3029" s="8">
        <f>MONTH(Tabla1[[#This Row],[Date]])</f>
        <v>9</v>
      </c>
      <c r="S3029" s="8">
        <f>YEAR(Tabla1[[#This Row],[Date]])</f>
        <v>2022</v>
      </c>
    </row>
    <row r="3030" spans="1:19" x14ac:dyDescent="0.2">
      <c r="A3030">
        <v>3029</v>
      </c>
      <c r="B3030" s="1">
        <v>44823</v>
      </c>
      <c r="C3030" t="s">
        <v>261</v>
      </c>
      <c r="D3030" t="s">
        <v>268</v>
      </c>
      <c r="E3030">
        <v>1</v>
      </c>
      <c r="F3030" t="s">
        <v>1496</v>
      </c>
      <c r="G3030" t="s">
        <v>266</v>
      </c>
      <c r="H3030" t="s">
        <v>1497</v>
      </c>
      <c r="M3030" s="2">
        <v>12000</v>
      </c>
      <c r="N3030" s="2">
        <v>25000</v>
      </c>
      <c r="O3030" s="2">
        <f>IF(Tabla1[[#This Row],[Mov]]="VNT",Tabla1[[#This Row],[Sale]]-Tabla1[[#This Row],[Cost]],-Tabla1[[#This Row],[Cost]]*Tabla1[[#This Row],[Cant]])</f>
        <v>-12000</v>
      </c>
      <c r="P3030" s="8">
        <f>IF(Tabla1[[#This Row],[Mov]]="VNT",-Tabla1[[#This Row],[Cant]],Tabla1[[#This Row],[Cant]])</f>
        <v>1</v>
      </c>
      <c r="Q3030" s="8">
        <f>DAY(Tabla1[[#This Row],[Date]])</f>
        <v>19</v>
      </c>
      <c r="R3030" s="8">
        <f>MONTH(Tabla1[[#This Row],[Date]])</f>
        <v>9</v>
      </c>
      <c r="S3030" s="8">
        <f>YEAR(Tabla1[[#This Row],[Date]])</f>
        <v>2022</v>
      </c>
    </row>
    <row r="3031" spans="1:19" x14ac:dyDescent="0.2">
      <c r="A3031">
        <v>3030</v>
      </c>
      <c r="B3031" s="1">
        <v>44823</v>
      </c>
      <c r="C3031" t="s">
        <v>261</v>
      </c>
      <c r="D3031" t="s">
        <v>268</v>
      </c>
      <c r="E3031">
        <v>1</v>
      </c>
      <c r="F3031" t="s">
        <v>26</v>
      </c>
      <c r="G3031" t="s">
        <v>266</v>
      </c>
      <c r="H3031" t="s">
        <v>1498</v>
      </c>
      <c r="M3031" s="2">
        <v>21000</v>
      </c>
      <c r="N3031" s="2">
        <v>44000</v>
      </c>
      <c r="O3031" s="2">
        <f>IF(Tabla1[[#This Row],[Mov]]="VNT",Tabla1[[#This Row],[Sale]]-Tabla1[[#This Row],[Cost]],-Tabla1[[#This Row],[Cost]]*Tabla1[[#This Row],[Cant]])</f>
        <v>-21000</v>
      </c>
      <c r="P3031" s="8">
        <f>IF(Tabla1[[#This Row],[Mov]]="VNT",-Tabla1[[#This Row],[Cant]],Tabla1[[#This Row],[Cant]])</f>
        <v>1</v>
      </c>
      <c r="Q3031" s="8">
        <f>DAY(Tabla1[[#This Row],[Date]])</f>
        <v>19</v>
      </c>
      <c r="R3031" s="8">
        <f>MONTH(Tabla1[[#This Row],[Date]])</f>
        <v>9</v>
      </c>
      <c r="S3031" s="8">
        <f>YEAR(Tabla1[[#This Row],[Date]])</f>
        <v>2022</v>
      </c>
    </row>
    <row r="3032" spans="1:19" x14ac:dyDescent="0.2">
      <c r="A3032">
        <v>3031</v>
      </c>
      <c r="B3032" s="1">
        <v>44824</v>
      </c>
      <c r="C3032" t="s">
        <v>261</v>
      </c>
      <c r="D3032" t="s">
        <v>1465</v>
      </c>
      <c r="E3032">
        <v>1</v>
      </c>
      <c r="F3032" t="s">
        <v>586</v>
      </c>
      <c r="G3032" t="s">
        <v>273</v>
      </c>
      <c r="H3032" t="s">
        <v>1264</v>
      </c>
      <c r="M3032" s="2">
        <v>7500</v>
      </c>
      <c r="N3032" s="2">
        <v>20000</v>
      </c>
      <c r="O3032" s="2">
        <f>IF(Tabla1[[#This Row],[Mov]]="VNT",Tabla1[[#This Row],[Sale]]-Tabla1[[#This Row],[Cost]],-Tabla1[[#This Row],[Cost]]*Tabla1[[#This Row],[Cant]])</f>
        <v>-7500</v>
      </c>
      <c r="P3032" s="8">
        <f>IF(Tabla1[[#This Row],[Mov]]="VNT",-Tabla1[[#This Row],[Cant]],Tabla1[[#This Row],[Cant]])</f>
        <v>1</v>
      </c>
      <c r="Q3032" s="8">
        <f>DAY(Tabla1[[#This Row],[Date]])</f>
        <v>20</v>
      </c>
      <c r="R3032" s="8">
        <f>MONTH(Tabla1[[#This Row],[Date]])</f>
        <v>9</v>
      </c>
      <c r="S3032" s="8">
        <f>YEAR(Tabla1[[#This Row],[Date]])</f>
        <v>2022</v>
      </c>
    </row>
    <row r="3033" spans="1:19" x14ac:dyDescent="0.2">
      <c r="A3033">
        <v>3032</v>
      </c>
      <c r="B3033" s="1">
        <v>44824</v>
      </c>
      <c r="C3033" t="s">
        <v>261</v>
      </c>
      <c r="D3033" t="s">
        <v>1465</v>
      </c>
      <c r="E3033">
        <v>1</v>
      </c>
      <c r="F3033" t="s">
        <v>1501</v>
      </c>
      <c r="G3033" t="s">
        <v>272</v>
      </c>
      <c r="H3033" t="s">
        <v>1438</v>
      </c>
      <c r="M3033" s="2">
        <v>5000</v>
      </c>
      <c r="N3033" s="2">
        <v>12000</v>
      </c>
      <c r="O3033" s="2">
        <f>IF(Tabla1[[#This Row],[Mov]]="VNT",Tabla1[[#This Row],[Sale]]-Tabla1[[#This Row],[Cost]],-Tabla1[[#This Row],[Cost]]*Tabla1[[#This Row],[Cant]])</f>
        <v>-5000</v>
      </c>
      <c r="P3033" s="8">
        <f>IF(Tabla1[[#This Row],[Mov]]="VNT",-Tabla1[[#This Row],[Cant]],Tabla1[[#This Row],[Cant]])</f>
        <v>1</v>
      </c>
      <c r="Q3033" s="8">
        <f>DAY(Tabla1[[#This Row],[Date]])</f>
        <v>20</v>
      </c>
      <c r="R3033" s="8">
        <f>MONTH(Tabla1[[#This Row],[Date]])</f>
        <v>9</v>
      </c>
      <c r="S3033" s="8">
        <f>YEAR(Tabla1[[#This Row],[Date]])</f>
        <v>2022</v>
      </c>
    </row>
    <row r="3034" spans="1:19" x14ac:dyDescent="0.2">
      <c r="A3034">
        <v>3033</v>
      </c>
      <c r="B3034" s="1">
        <v>44824</v>
      </c>
      <c r="C3034" t="s">
        <v>261</v>
      </c>
      <c r="D3034" t="s">
        <v>1465</v>
      </c>
      <c r="E3034">
        <v>2</v>
      </c>
      <c r="F3034" t="s">
        <v>224</v>
      </c>
      <c r="G3034" t="s">
        <v>263</v>
      </c>
      <c r="H3034" t="s">
        <v>1502</v>
      </c>
      <c r="M3034" s="2">
        <v>8500</v>
      </c>
      <c r="N3034" s="2">
        <v>20000</v>
      </c>
      <c r="O3034" s="2">
        <f>IF(Tabla1[[#This Row],[Mov]]="VNT",Tabla1[[#This Row],[Sale]]-Tabla1[[#This Row],[Cost]],-Tabla1[[#This Row],[Cost]]*Tabla1[[#This Row],[Cant]])</f>
        <v>-17000</v>
      </c>
      <c r="P3034" s="8">
        <f>IF(Tabla1[[#This Row],[Mov]]="VNT",-Tabla1[[#This Row],[Cant]],Tabla1[[#This Row],[Cant]])</f>
        <v>2</v>
      </c>
      <c r="Q3034" s="8">
        <f>DAY(Tabla1[[#This Row],[Date]])</f>
        <v>20</v>
      </c>
      <c r="R3034" s="8">
        <f>MONTH(Tabla1[[#This Row],[Date]])</f>
        <v>9</v>
      </c>
      <c r="S3034" s="8">
        <f>YEAR(Tabla1[[#This Row],[Date]])</f>
        <v>2022</v>
      </c>
    </row>
    <row r="3035" spans="1:19" x14ac:dyDescent="0.2">
      <c r="A3035">
        <v>3034</v>
      </c>
      <c r="B3035" s="1">
        <v>44824</v>
      </c>
      <c r="C3035" t="s">
        <v>261</v>
      </c>
      <c r="D3035" t="s">
        <v>1465</v>
      </c>
      <c r="E3035">
        <v>3</v>
      </c>
      <c r="F3035" t="s">
        <v>224</v>
      </c>
      <c r="G3035" t="s">
        <v>272</v>
      </c>
      <c r="H3035" t="s">
        <v>395</v>
      </c>
      <c r="M3035" s="2">
        <v>9000</v>
      </c>
      <c r="N3035" s="2">
        <v>20000</v>
      </c>
      <c r="O3035" s="2">
        <f>IF(Tabla1[[#This Row],[Mov]]="VNT",Tabla1[[#This Row],[Sale]]-Tabla1[[#This Row],[Cost]],-Tabla1[[#This Row],[Cost]]*Tabla1[[#This Row],[Cant]])</f>
        <v>-27000</v>
      </c>
      <c r="P3035" s="8">
        <f>IF(Tabla1[[#This Row],[Mov]]="VNT",-Tabla1[[#This Row],[Cant]],Tabla1[[#This Row],[Cant]])</f>
        <v>3</v>
      </c>
      <c r="Q3035" s="8">
        <f>DAY(Tabla1[[#This Row],[Date]])</f>
        <v>20</v>
      </c>
      <c r="R3035" s="8">
        <f>MONTH(Tabla1[[#This Row],[Date]])</f>
        <v>9</v>
      </c>
      <c r="S3035" s="8">
        <f>YEAR(Tabla1[[#This Row],[Date]])</f>
        <v>2022</v>
      </c>
    </row>
    <row r="3036" spans="1:19" x14ac:dyDescent="0.2">
      <c r="A3036">
        <v>3035</v>
      </c>
      <c r="B3036" s="1">
        <v>44824</v>
      </c>
      <c r="C3036" t="s">
        <v>261</v>
      </c>
      <c r="D3036" t="s">
        <v>1465</v>
      </c>
      <c r="E3036">
        <v>2</v>
      </c>
      <c r="F3036" t="s">
        <v>224</v>
      </c>
      <c r="G3036" t="s">
        <v>272</v>
      </c>
      <c r="H3036" t="s">
        <v>1003</v>
      </c>
      <c r="M3036" s="2">
        <v>11000</v>
      </c>
      <c r="N3036" s="2">
        <v>20000</v>
      </c>
      <c r="O3036" s="2">
        <f>IF(Tabla1[[#This Row],[Mov]]="VNT",Tabla1[[#This Row],[Sale]]-Tabla1[[#This Row],[Cost]],-Tabla1[[#This Row],[Cost]]*Tabla1[[#This Row],[Cant]])</f>
        <v>-22000</v>
      </c>
      <c r="P3036" s="8">
        <f>IF(Tabla1[[#This Row],[Mov]]="VNT",-Tabla1[[#This Row],[Cant]],Tabla1[[#This Row],[Cant]])</f>
        <v>2</v>
      </c>
      <c r="Q3036" s="8">
        <f>DAY(Tabla1[[#This Row],[Date]])</f>
        <v>20</v>
      </c>
      <c r="R3036" s="8">
        <f>MONTH(Tabla1[[#This Row],[Date]])</f>
        <v>9</v>
      </c>
      <c r="S3036" s="8">
        <f>YEAR(Tabla1[[#This Row],[Date]])</f>
        <v>2022</v>
      </c>
    </row>
    <row r="3037" spans="1:19" x14ac:dyDescent="0.2">
      <c r="A3037">
        <v>3036</v>
      </c>
      <c r="B3037" s="1">
        <v>44824</v>
      </c>
      <c r="C3037" t="s">
        <v>261</v>
      </c>
      <c r="D3037" t="s">
        <v>1465</v>
      </c>
      <c r="E3037">
        <v>8</v>
      </c>
      <c r="F3037" t="s">
        <v>891</v>
      </c>
      <c r="G3037" t="s">
        <v>273</v>
      </c>
      <c r="H3037" t="s">
        <v>1127</v>
      </c>
      <c r="M3037" s="2">
        <v>5500</v>
      </c>
      <c r="N3037" s="2">
        <v>12000</v>
      </c>
      <c r="O3037" s="2">
        <f>IF(Tabla1[[#This Row],[Mov]]="VNT",Tabla1[[#This Row],[Sale]]-Tabla1[[#This Row],[Cost]],-Tabla1[[#This Row],[Cost]]*Tabla1[[#This Row],[Cant]])</f>
        <v>-44000</v>
      </c>
      <c r="P3037" s="8">
        <f>IF(Tabla1[[#This Row],[Mov]]="VNT",-Tabla1[[#This Row],[Cant]],Tabla1[[#This Row],[Cant]])</f>
        <v>8</v>
      </c>
      <c r="Q3037" s="8">
        <f>DAY(Tabla1[[#This Row],[Date]])</f>
        <v>20</v>
      </c>
      <c r="R3037" s="8">
        <f>MONTH(Tabla1[[#This Row],[Date]])</f>
        <v>9</v>
      </c>
      <c r="S3037" s="8">
        <f>YEAR(Tabla1[[#This Row],[Date]])</f>
        <v>2022</v>
      </c>
    </row>
    <row r="3038" spans="1:19" x14ac:dyDescent="0.2">
      <c r="A3038">
        <v>3037</v>
      </c>
      <c r="B3038" s="1">
        <v>44824</v>
      </c>
      <c r="C3038" t="s">
        <v>261</v>
      </c>
      <c r="D3038" t="s">
        <v>1465</v>
      </c>
      <c r="E3038">
        <v>3</v>
      </c>
      <c r="F3038" t="s">
        <v>1503</v>
      </c>
      <c r="G3038" t="s">
        <v>266</v>
      </c>
      <c r="H3038" t="s">
        <v>1504</v>
      </c>
      <c r="M3038" s="2">
        <v>5500</v>
      </c>
      <c r="N3038" s="2">
        <v>12000</v>
      </c>
      <c r="O3038" s="2">
        <f>IF(Tabla1[[#This Row],[Mov]]="VNT",Tabla1[[#This Row],[Sale]]-Tabla1[[#This Row],[Cost]],-Tabla1[[#This Row],[Cost]]*Tabla1[[#This Row],[Cant]])</f>
        <v>-16500</v>
      </c>
      <c r="P3038" s="8">
        <f>IF(Tabla1[[#This Row],[Mov]]="VNT",-Tabla1[[#This Row],[Cant]],Tabla1[[#This Row],[Cant]])</f>
        <v>3</v>
      </c>
      <c r="Q3038" s="8">
        <f>DAY(Tabla1[[#This Row],[Date]])</f>
        <v>20</v>
      </c>
      <c r="R3038" s="8">
        <f>MONTH(Tabla1[[#This Row],[Date]])</f>
        <v>9</v>
      </c>
      <c r="S3038" s="8">
        <f>YEAR(Tabla1[[#This Row],[Date]])</f>
        <v>2022</v>
      </c>
    </row>
    <row r="3039" spans="1:19" x14ac:dyDescent="0.2">
      <c r="A3039">
        <v>3038</v>
      </c>
      <c r="B3039" s="1">
        <v>44824</v>
      </c>
      <c r="C3039" t="s">
        <v>261</v>
      </c>
      <c r="D3039" t="s">
        <v>1465</v>
      </c>
      <c r="E3039">
        <v>5</v>
      </c>
      <c r="F3039" t="s">
        <v>26</v>
      </c>
      <c r="G3039" t="s">
        <v>272</v>
      </c>
      <c r="H3039" t="s">
        <v>1505</v>
      </c>
      <c r="M3039" s="2">
        <v>7500</v>
      </c>
      <c r="N3039" s="2">
        <v>18000</v>
      </c>
      <c r="O3039" s="2">
        <f>IF(Tabla1[[#This Row],[Mov]]="VNT",Tabla1[[#This Row],[Sale]]-Tabla1[[#This Row],[Cost]],-Tabla1[[#This Row],[Cost]]*Tabla1[[#This Row],[Cant]])</f>
        <v>-37500</v>
      </c>
      <c r="P3039" s="8">
        <f>IF(Tabla1[[#This Row],[Mov]]="VNT",-Tabla1[[#This Row],[Cant]],Tabla1[[#This Row],[Cant]])</f>
        <v>5</v>
      </c>
      <c r="Q3039" s="8">
        <f>DAY(Tabla1[[#This Row],[Date]])</f>
        <v>20</v>
      </c>
      <c r="R3039" s="8">
        <f>MONTH(Tabla1[[#This Row],[Date]])</f>
        <v>9</v>
      </c>
      <c r="S3039" s="8">
        <f>YEAR(Tabla1[[#This Row],[Date]])</f>
        <v>2022</v>
      </c>
    </row>
    <row r="3040" spans="1:19" x14ac:dyDescent="0.2">
      <c r="A3040">
        <v>3039</v>
      </c>
      <c r="B3040" s="1">
        <v>44823</v>
      </c>
      <c r="C3040" t="s">
        <v>261</v>
      </c>
      <c r="D3040" t="s">
        <v>1506</v>
      </c>
      <c r="E3040">
        <v>4</v>
      </c>
      <c r="F3040" t="s">
        <v>717</v>
      </c>
      <c r="G3040" t="s">
        <v>266</v>
      </c>
      <c r="H3040" t="s">
        <v>1508</v>
      </c>
      <c r="M3040" s="2">
        <v>4000</v>
      </c>
      <c r="N3040" s="2">
        <v>10000</v>
      </c>
      <c r="O3040" s="2">
        <f>IF(Tabla1[[#This Row],[Mov]]="VNT",Tabla1[[#This Row],[Sale]]-Tabla1[[#This Row],[Cost]],-Tabla1[[#This Row],[Cost]]*Tabla1[[#This Row],[Cant]])</f>
        <v>-16000</v>
      </c>
      <c r="P3040" s="8">
        <f>IF(Tabla1[[#This Row],[Mov]]="VNT",-Tabla1[[#This Row],[Cant]],Tabla1[[#This Row],[Cant]])</f>
        <v>4</v>
      </c>
      <c r="Q3040" s="8">
        <f>DAY(Tabla1[[#This Row],[Date]])</f>
        <v>19</v>
      </c>
      <c r="R3040" s="8">
        <f>MONTH(Tabla1[[#This Row],[Date]])</f>
        <v>9</v>
      </c>
      <c r="S3040" s="8">
        <f>YEAR(Tabla1[[#This Row],[Date]])</f>
        <v>2022</v>
      </c>
    </row>
    <row r="3041" spans="1:19" x14ac:dyDescent="0.2">
      <c r="A3041">
        <v>3040</v>
      </c>
      <c r="B3041" s="1">
        <v>44823</v>
      </c>
      <c r="C3041" t="s">
        <v>261</v>
      </c>
      <c r="D3041" t="s">
        <v>1506</v>
      </c>
      <c r="E3041">
        <v>2</v>
      </c>
      <c r="F3041" t="s">
        <v>717</v>
      </c>
      <c r="G3041" t="s">
        <v>266</v>
      </c>
      <c r="H3041" t="s">
        <v>1080</v>
      </c>
      <c r="M3041" s="2">
        <v>7500</v>
      </c>
      <c r="N3041" s="2">
        <v>20000</v>
      </c>
      <c r="O3041" s="2">
        <f>IF(Tabla1[[#This Row],[Mov]]="VNT",Tabla1[[#This Row],[Sale]]-Tabla1[[#This Row],[Cost]],-Tabla1[[#This Row],[Cost]]*Tabla1[[#This Row],[Cant]])</f>
        <v>-15000</v>
      </c>
      <c r="P3041" s="8">
        <f>IF(Tabla1[[#This Row],[Mov]]="VNT",-Tabla1[[#This Row],[Cant]],Tabla1[[#This Row],[Cant]])</f>
        <v>2</v>
      </c>
      <c r="Q3041" s="8">
        <f>DAY(Tabla1[[#This Row],[Date]])</f>
        <v>19</v>
      </c>
      <c r="R3041" s="8">
        <f>MONTH(Tabla1[[#This Row],[Date]])</f>
        <v>9</v>
      </c>
      <c r="S3041" s="8">
        <f>YEAR(Tabla1[[#This Row],[Date]])</f>
        <v>2022</v>
      </c>
    </row>
    <row r="3042" spans="1:19" x14ac:dyDescent="0.2">
      <c r="A3042">
        <v>3041</v>
      </c>
      <c r="B3042" s="1">
        <v>44823</v>
      </c>
      <c r="C3042" t="s">
        <v>261</v>
      </c>
      <c r="D3042" t="s">
        <v>1506</v>
      </c>
      <c r="E3042">
        <v>1</v>
      </c>
      <c r="F3042" t="s">
        <v>45</v>
      </c>
      <c r="G3042" t="s">
        <v>266</v>
      </c>
      <c r="H3042" t="s">
        <v>1509</v>
      </c>
      <c r="M3042" s="2">
        <v>5000</v>
      </c>
      <c r="N3042" s="2">
        <v>12000</v>
      </c>
      <c r="O3042" s="2">
        <f>IF(Tabla1[[#This Row],[Mov]]="VNT",Tabla1[[#This Row],[Sale]]-Tabla1[[#This Row],[Cost]],-Tabla1[[#This Row],[Cost]]*Tabla1[[#This Row],[Cant]])</f>
        <v>-5000</v>
      </c>
      <c r="P3042" s="8">
        <f>IF(Tabla1[[#This Row],[Mov]]="VNT",-Tabla1[[#This Row],[Cant]],Tabla1[[#This Row],[Cant]])</f>
        <v>1</v>
      </c>
      <c r="Q3042" s="8">
        <f>DAY(Tabla1[[#This Row],[Date]])</f>
        <v>19</v>
      </c>
      <c r="R3042" s="8">
        <f>MONTH(Tabla1[[#This Row],[Date]])</f>
        <v>9</v>
      </c>
      <c r="S3042" s="8">
        <f>YEAR(Tabla1[[#This Row],[Date]])</f>
        <v>2022</v>
      </c>
    </row>
    <row r="3043" spans="1:19" x14ac:dyDescent="0.2">
      <c r="A3043">
        <v>3042</v>
      </c>
      <c r="B3043" s="1">
        <v>44823</v>
      </c>
      <c r="C3043" t="s">
        <v>261</v>
      </c>
      <c r="D3043" t="s">
        <v>1506</v>
      </c>
      <c r="E3043">
        <v>1</v>
      </c>
      <c r="F3043" t="s">
        <v>45</v>
      </c>
      <c r="G3043" t="s">
        <v>1478</v>
      </c>
      <c r="H3043" t="s">
        <v>1510</v>
      </c>
      <c r="M3043" s="2">
        <v>8000</v>
      </c>
      <c r="N3043" s="2">
        <v>15000</v>
      </c>
      <c r="O3043" s="2">
        <f>IF(Tabla1[[#This Row],[Mov]]="VNT",Tabla1[[#This Row],[Sale]]-Tabla1[[#This Row],[Cost]],-Tabla1[[#This Row],[Cost]]*Tabla1[[#This Row],[Cant]])</f>
        <v>-8000</v>
      </c>
      <c r="P3043" s="8">
        <f>IF(Tabla1[[#This Row],[Mov]]="VNT",-Tabla1[[#This Row],[Cant]],Tabla1[[#This Row],[Cant]])</f>
        <v>1</v>
      </c>
      <c r="Q3043" s="8">
        <f>DAY(Tabla1[[#This Row],[Date]])</f>
        <v>19</v>
      </c>
      <c r="R3043" s="8">
        <f>MONTH(Tabla1[[#This Row],[Date]])</f>
        <v>9</v>
      </c>
      <c r="S3043" s="8">
        <f>YEAR(Tabla1[[#This Row],[Date]])</f>
        <v>2022</v>
      </c>
    </row>
    <row r="3044" spans="1:19" x14ac:dyDescent="0.2">
      <c r="A3044">
        <v>3043</v>
      </c>
      <c r="B3044" s="1">
        <v>44823</v>
      </c>
      <c r="C3044" t="s">
        <v>261</v>
      </c>
      <c r="D3044" t="s">
        <v>1506</v>
      </c>
      <c r="E3044">
        <v>1</v>
      </c>
      <c r="F3044" t="s">
        <v>15</v>
      </c>
      <c r="G3044" t="s">
        <v>1462</v>
      </c>
      <c r="H3044" t="s">
        <v>1511</v>
      </c>
      <c r="M3044" s="2">
        <v>5000</v>
      </c>
      <c r="N3044" s="2">
        <v>10000</v>
      </c>
      <c r="O3044" s="2">
        <f>IF(Tabla1[[#This Row],[Mov]]="VNT",Tabla1[[#This Row],[Sale]]-Tabla1[[#This Row],[Cost]],-Tabla1[[#This Row],[Cost]]*Tabla1[[#This Row],[Cant]])</f>
        <v>-5000</v>
      </c>
      <c r="P3044" s="8">
        <f>IF(Tabla1[[#This Row],[Mov]]="VNT",-Tabla1[[#This Row],[Cant]],Tabla1[[#This Row],[Cant]])</f>
        <v>1</v>
      </c>
      <c r="Q3044" s="8">
        <f>DAY(Tabla1[[#This Row],[Date]])</f>
        <v>19</v>
      </c>
      <c r="R3044" s="8">
        <f>MONTH(Tabla1[[#This Row],[Date]])</f>
        <v>9</v>
      </c>
      <c r="S3044" s="8">
        <f>YEAR(Tabla1[[#This Row],[Date]])</f>
        <v>2022</v>
      </c>
    </row>
    <row r="3045" spans="1:19" x14ac:dyDescent="0.2">
      <c r="A3045">
        <v>3044</v>
      </c>
      <c r="B3045" s="1">
        <v>44823</v>
      </c>
      <c r="C3045" t="s">
        <v>261</v>
      </c>
      <c r="D3045" t="s">
        <v>817</v>
      </c>
      <c r="E3045">
        <v>1</v>
      </c>
      <c r="F3045" t="s">
        <v>48</v>
      </c>
      <c r="G3045" t="s">
        <v>1301</v>
      </c>
      <c r="H3045" t="s">
        <v>1512</v>
      </c>
      <c r="M3045" s="2">
        <v>32000</v>
      </c>
      <c r="N3045" s="2">
        <v>65000</v>
      </c>
      <c r="O3045" s="2">
        <f>IF(Tabla1[[#This Row],[Mov]]="VNT",Tabla1[[#This Row],[Sale]]-Tabla1[[#This Row],[Cost]],-Tabla1[[#This Row],[Cost]]*Tabla1[[#This Row],[Cant]])</f>
        <v>-32000</v>
      </c>
      <c r="P3045" s="8">
        <f>IF(Tabla1[[#This Row],[Mov]]="VNT",-Tabla1[[#This Row],[Cant]],Tabla1[[#This Row],[Cant]])</f>
        <v>1</v>
      </c>
      <c r="Q3045" s="8">
        <f>DAY(Tabla1[[#This Row],[Date]])</f>
        <v>19</v>
      </c>
      <c r="R3045" s="8">
        <f>MONTH(Tabla1[[#This Row],[Date]])</f>
        <v>9</v>
      </c>
      <c r="S3045" s="8">
        <f>YEAR(Tabla1[[#This Row],[Date]])</f>
        <v>2022</v>
      </c>
    </row>
    <row r="3046" spans="1:19" x14ac:dyDescent="0.2">
      <c r="A3046">
        <v>3045</v>
      </c>
      <c r="B3046" s="1">
        <v>44823</v>
      </c>
      <c r="C3046" t="s">
        <v>261</v>
      </c>
      <c r="D3046" t="s">
        <v>817</v>
      </c>
      <c r="E3046">
        <v>1</v>
      </c>
      <c r="F3046" t="s">
        <v>48</v>
      </c>
      <c r="G3046" t="s">
        <v>1301</v>
      </c>
      <c r="H3046" t="s">
        <v>1302</v>
      </c>
      <c r="M3046" s="2">
        <v>29000</v>
      </c>
      <c r="N3046" s="2">
        <v>55000</v>
      </c>
      <c r="O3046" s="2">
        <f>IF(Tabla1[[#This Row],[Mov]]="VNT",Tabla1[[#This Row],[Sale]]-Tabla1[[#This Row],[Cost]],-Tabla1[[#This Row],[Cost]]*Tabla1[[#This Row],[Cant]])</f>
        <v>-29000</v>
      </c>
      <c r="P3046" s="8">
        <f>IF(Tabla1[[#This Row],[Mov]]="VNT",-Tabla1[[#This Row],[Cant]],Tabla1[[#This Row],[Cant]])</f>
        <v>1</v>
      </c>
      <c r="Q3046" s="8">
        <f>DAY(Tabla1[[#This Row],[Date]])</f>
        <v>19</v>
      </c>
      <c r="R3046" s="8">
        <f>MONTH(Tabla1[[#This Row],[Date]])</f>
        <v>9</v>
      </c>
      <c r="S3046" s="8">
        <f>YEAR(Tabla1[[#This Row],[Date]])</f>
        <v>2022</v>
      </c>
    </row>
    <row r="3047" spans="1:19" x14ac:dyDescent="0.2">
      <c r="A3047">
        <v>3046</v>
      </c>
      <c r="B3047" s="1">
        <v>44823</v>
      </c>
      <c r="C3047" t="s">
        <v>261</v>
      </c>
      <c r="D3047" t="s">
        <v>817</v>
      </c>
      <c r="E3047">
        <v>1</v>
      </c>
      <c r="F3047" t="s">
        <v>532</v>
      </c>
      <c r="G3047" t="s">
        <v>670</v>
      </c>
      <c r="H3047" t="s">
        <v>925</v>
      </c>
      <c r="M3047" s="2">
        <v>33000</v>
      </c>
      <c r="N3047" s="2">
        <v>65000</v>
      </c>
      <c r="O3047" s="2">
        <f>IF(Tabla1[[#This Row],[Mov]]="VNT",Tabla1[[#This Row],[Sale]]-Tabla1[[#This Row],[Cost]],-Tabla1[[#This Row],[Cost]]*Tabla1[[#This Row],[Cant]])</f>
        <v>-33000</v>
      </c>
      <c r="P3047" s="8">
        <f>IF(Tabla1[[#This Row],[Mov]]="VNT",-Tabla1[[#This Row],[Cant]],Tabla1[[#This Row],[Cant]])</f>
        <v>1</v>
      </c>
      <c r="Q3047" s="8">
        <f>DAY(Tabla1[[#This Row],[Date]])</f>
        <v>19</v>
      </c>
      <c r="R3047" s="8">
        <f>MONTH(Tabla1[[#This Row],[Date]])</f>
        <v>9</v>
      </c>
      <c r="S3047" s="8">
        <f>YEAR(Tabla1[[#This Row],[Date]])</f>
        <v>2022</v>
      </c>
    </row>
    <row r="3048" spans="1:19" x14ac:dyDescent="0.2">
      <c r="A3048">
        <v>3047</v>
      </c>
      <c r="B3048" s="1">
        <v>44829</v>
      </c>
      <c r="C3048" t="s">
        <v>260</v>
      </c>
      <c r="D3048" t="s">
        <v>332</v>
      </c>
      <c r="E3048">
        <v>1</v>
      </c>
      <c r="F3048" t="s">
        <v>116</v>
      </c>
      <c r="G3048" t="s">
        <v>347</v>
      </c>
      <c r="H3048" t="s">
        <v>518</v>
      </c>
      <c r="M3048" s="2">
        <v>2805</v>
      </c>
      <c r="N3048" s="2">
        <v>3000</v>
      </c>
      <c r="O3048" s="2">
        <f>IF(Tabla1[[#This Row],[Mov]]="VNT",Tabla1[[#This Row],[Sale]]-Tabla1[[#This Row],[Cost]],-Tabla1[[#This Row],[Cost]]*Tabla1[[#This Row],[Cant]])</f>
        <v>195</v>
      </c>
      <c r="P3048" s="8">
        <f>IF(Tabla1[[#This Row],[Mov]]="VNT",-Tabla1[[#This Row],[Cant]],Tabla1[[#This Row],[Cant]])</f>
        <v>-1</v>
      </c>
      <c r="Q3048" s="8">
        <f>DAY(Tabla1[[#This Row],[Date]])</f>
        <v>25</v>
      </c>
      <c r="R3048" s="8">
        <f>MONTH(Tabla1[[#This Row],[Date]])</f>
        <v>9</v>
      </c>
      <c r="S3048" s="8">
        <f>YEAR(Tabla1[[#This Row],[Date]])</f>
        <v>2022</v>
      </c>
    </row>
    <row r="3049" spans="1:19" x14ac:dyDescent="0.2">
      <c r="A3049">
        <v>3048</v>
      </c>
      <c r="B3049" s="1">
        <v>44823</v>
      </c>
      <c r="C3049" t="s">
        <v>261</v>
      </c>
      <c r="D3049" t="s">
        <v>339</v>
      </c>
      <c r="E3049">
        <v>4</v>
      </c>
      <c r="F3049" t="s">
        <v>26</v>
      </c>
      <c r="G3049" t="s">
        <v>263</v>
      </c>
      <c r="H3049" t="s">
        <v>1513</v>
      </c>
      <c r="I3049" t="s">
        <v>20</v>
      </c>
      <c r="M3049" s="2">
        <v>10000</v>
      </c>
      <c r="N3049" s="2">
        <v>22000</v>
      </c>
      <c r="O3049" s="2">
        <f>IF(Tabla1[[#This Row],[Mov]]="VNT",Tabla1[[#This Row],[Sale]]-Tabla1[[#This Row],[Cost]],-Tabla1[[#This Row],[Cost]]*Tabla1[[#This Row],[Cant]])</f>
        <v>-40000</v>
      </c>
      <c r="P3049" s="8">
        <f>IF(Tabla1[[#This Row],[Mov]]="VNT",-Tabla1[[#This Row],[Cant]],Tabla1[[#This Row],[Cant]])</f>
        <v>4</v>
      </c>
      <c r="Q3049" s="8">
        <f>DAY(Tabla1[[#This Row],[Date]])</f>
        <v>19</v>
      </c>
      <c r="R3049" s="8">
        <f>MONTH(Tabla1[[#This Row],[Date]])</f>
        <v>9</v>
      </c>
      <c r="S3049" s="8">
        <f>YEAR(Tabla1[[#This Row],[Date]])</f>
        <v>2022</v>
      </c>
    </row>
    <row r="3050" spans="1:19" x14ac:dyDescent="0.2">
      <c r="A3050">
        <v>3049</v>
      </c>
      <c r="B3050" s="1">
        <v>44823</v>
      </c>
      <c r="C3050" t="s">
        <v>261</v>
      </c>
      <c r="D3050" t="s">
        <v>339</v>
      </c>
      <c r="E3050">
        <v>4</v>
      </c>
      <c r="F3050" t="s">
        <v>15</v>
      </c>
      <c r="G3050" t="s">
        <v>273</v>
      </c>
      <c r="H3050" t="s">
        <v>3193</v>
      </c>
      <c r="M3050" s="2">
        <v>4500</v>
      </c>
      <c r="N3050" s="2">
        <v>10000</v>
      </c>
      <c r="O3050" s="2">
        <f>IF(Tabla1[[#This Row],[Mov]]="VNT",Tabla1[[#This Row],[Sale]]-Tabla1[[#This Row],[Cost]],-Tabla1[[#This Row],[Cost]]*Tabla1[[#This Row],[Cant]])</f>
        <v>-18000</v>
      </c>
      <c r="P3050" s="8">
        <f>IF(Tabla1[[#This Row],[Mov]]="VNT",-Tabla1[[#This Row],[Cant]],Tabla1[[#This Row],[Cant]])</f>
        <v>4</v>
      </c>
      <c r="Q3050" s="8">
        <f>DAY(Tabla1[[#This Row],[Date]])</f>
        <v>19</v>
      </c>
      <c r="R3050" s="8">
        <f>MONTH(Tabla1[[#This Row],[Date]])</f>
        <v>9</v>
      </c>
      <c r="S3050" s="8">
        <f>YEAR(Tabla1[[#This Row],[Date]])</f>
        <v>2022</v>
      </c>
    </row>
    <row r="3051" spans="1:19" x14ac:dyDescent="0.2">
      <c r="A3051">
        <v>3050</v>
      </c>
      <c r="B3051" s="1">
        <v>44823</v>
      </c>
      <c r="C3051" t="s">
        <v>261</v>
      </c>
      <c r="D3051" t="s">
        <v>339</v>
      </c>
      <c r="E3051">
        <v>1</v>
      </c>
      <c r="F3051" t="s">
        <v>15</v>
      </c>
      <c r="G3051" t="s">
        <v>273</v>
      </c>
      <c r="H3051" t="s">
        <v>1514</v>
      </c>
      <c r="M3051" s="2">
        <v>6000</v>
      </c>
      <c r="N3051" s="2">
        <v>12000</v>
      </c>
      <c r="O3051" s="2">
        <f>IF(Tabla1[[#This Row],[Mov]]="VNT",Tabla1[[#This Row],[Sale]]-Tabla1[[#This Row],[Cost]],-Tabla1[[#This Row],[Cost]]*Tabla1[[#This Row],[Cant]])</f>
        <v>-6000</v>
      </c>
      <c r="P3051" s="8">
        <f>IF(Tabla1[[#This Row],[Mov]]="VNT",-Tabla1[[#This Row],[Cant]],Tabla1[[#This Row],[Cant]])</f>
        <v>1</v>
      </c>
      <c r="Q3051" s="8">
        <f>DAY(Tabla1[[#This Row],[Date]])</f>
        <v>19</v>
      </c>
      <c r="R3051" s="8">
        <f>MONTH(Tabla1[[#This Row],[Date]])</f>
        <v>9</v>
      </c>
      <c r="S3051" s="8">
        <f>YEAR(Tabla1[[#This Row],[Date]])</f>
        <v>2022</v>
      </c>
    </row>
    <row r="3052" spans="1:19" x14ac:dyDescent="0.2">
      <c r="A3052">
        <v>3051</v>
      </c>
      <c r="B3052" s="1">
        <v>44823</v>
      </c>
      <c r="C3052" t="s">
        <v>261</v>
      </c>
      <c r="D3052" t="s">
        <v>1168</v>
      </c>
      <c r="E3052">
        <v>7</v>
      </c>
      <c r="F3052" t="s">
        <v>475</v>
      </c>
      <c r="G3052" t="s">
        <v>589</v>
      </c>
      <c r="H3052" t="s">
        <v>1173</v>
      </c>
      <c r="M3052" s="2">
        <v>4000</v>
      </c>
      <c r="N3052" s="2">
        <v>10000</v>
      </c>
      <c r="O3052" s="2">
        <f>IF(Tabla1[[#This Row],[Mov]]="VNT",Tabla1[[#This Row],[Sale]]-Tabla1[[#This Row],[Cost]],-Tabla1[[#This Row],[Cost]]*Tabla1[[#This Row],[Cant]])</f>
        <v>-28000</v>
      </c>
      <c r="P3052" s="8">
        <f>IF(Tabla1[[#This Row],[Mov]]="VNT",-Tabla1[[#This Row],[Cant]],Tabla1[[#This Row],[Cant]])</f>
        <v>7</v>
      </c>
      <c r="Q3052" s="8">
        <f>DAY(Tabla1[[#This Row],[Date]])</f>
        <v>19</v>
      </c>
      <c r="R3052" s="8">
        <f>MONTH(Tabla1[[#This Row],[Date]])</f>
        <v>9</v>
      </c>
      <c r="S3052" s="8">
        <f>YEAR(Tabla1[[#This Row],[Date]])</f>
        <v>2022</v>
      </c>
    </row>
    <row r="3053" spans="1:19" x14ac:dyDescent="0.2">
      <c r="A3053">
        <v>3052</v>
      </c>
      <c r="B3053" s="1">
        <v>44823</v>
      </c>
      <c r="C3053" t="s">
        <v>261</v>
      </c>
      <c r="D3053" t="s">
        <v>1168</v>
      </c>
      <c r="E3053">
        <v>1</v>
      </c>
      <c r="F3053" t="s">
        <v>1515</v>
      </c>
      <c r="G3053" t="s">
        <v>273</v>
      </c>
      <c r="H3053" t="s">
        <v>1467</v>
      </c>
      <c r="M3053" s="2">
        <v>10500</v>
      </c>
      <c r="N3053" s="2">
        <v>25000</v>
      </c>
      <c r="O3053" s="2">
        <f>IF(Tabla1[[#This Row],[Mov]]="VNT",Tabla1[[#This Row],[Sale]]-Tabla1[[#This Row],[Cost]],-Tabla1[[#This Row],[Cost]]*Tabla1[[#This Row],[Cant]])</f>
        <v>-10500</v>
      </c>
      <c r="P3053" s="8">
        <f>IF(Tabla1[[#This Row],[Mov]]="VNT",-Tabla1[[#This Row],[Cant]],Tabla1[[#This Row],[Cant]])</f>
        <v>1</v>
      </c>
      <c r="Q3053" s="8">
        <f>DAY(Tabla1[[#This Row],[Date]])</f>
        <v>19</v>
      </c>
      <c r="R3053" s="8">
        <f>MONTH(Tabla1[[#This Row],[Date]])</f>
        <v>9</v>
      </c>
      <c r="S3053" s="8">
        <f>YEAR(Tabla1[[#This Row],[Date]])</f>
        <v>2022</v>
      </c>
    </row>
    <row r="3054" spans="1:19" x14ac:dyDescent="0.2">
      <c r="A3054">
        <v>3053</v>
      </c>
      <c r="B3054" s="1">
        <v>44823</v>
      </c>
      <c r="C3054" t="s">
        <v>261</v>
      </c>
      <c r="D3054" t="s">
        <v>659</v>
      </c>
      <c r="E3054">
        <v>40</v>
      </c>
      <c r="F3054" t="s">
        <v>225</v>
      </c>
      <c r="G3054" t="s">
        <v>589</v>
      </c>
      <c r="H3054" t="s">
        <v>1173</v>
      </c>
      <c r="M3054" s="2">
        <v>1100</v>
      </c>
      <c r="N3054" s="2">
        <v>10000</v>
      </c>
      <c r="O3054" s="2">
        <f>IF(Tabla1[[#This Row],[Mov]]="VNT",Tabla1[[#This Row],[Sale]]-Tabla1[[#This Row],[Cost]],-Tabla1[[#This Row],[Cost]]*Tabla1[[#This Row],[Cant]])</f>
        <v>-44000</v>
      </c>
      <c r="P3054" s="8">
        <f>IF(Tabla1[[#This Row],[Mov]]="VNT",-Tabla1[[#This Row],[Cant]],Tabla1[[#This Row],[Cant]])</f>
        <v>40</v>
      </c>
      <c r="Q3054" s="8">
        <f>DAY(Tabla1[[#This Row],[Date]])</f>
        <v>19</v>
      </c>
      <c r="R3054" s="8">
        <f>MONTH(Tabla1[[#This Row],[Date]])</f>
        <v>9</v>
      </c>
      <c r="S3054" s="8">
        <f>YEAR(Tabla1[[#This Row],[Date]])</f>
        <v>2022</v>
      </c>
    </row>
    <row r="3055" spans="1:19" x14ac:dyDescent="0.2">
      <c r="A3055">
        <v>3054</v>
      </c>
      <c r="B3055" s="1">
        <v>44823</v>
      </c>
      <c r="C3055" t="s">
        <v>261</v>
      </c>
      <c r="D3055" t="s">
        <v>659</v>
      </c>
      <c r="E3055">
        <v>2</v>
      </c>
      <c r="F3055" t="s">
        <v>224</v>
      </c>
      <c r="G3055" t="s">
        <v>263</v>
      </c>
      <c r="H3055" t="s">
        <v>391</v>
      </c>
      <c r="M3055" s="2">
        <v>9000</v>
      </c>
      <c r="N3055" s="2">
        <v>20000</v>
      </c>
      <c r="O3055" s="2">
        <f>IF(Tabla1[[#This Row],[Mov]]="VNT",Tabla1[[#This Row],[Sale]]-Tabla1[[#This Row],[Cost]],-Tabla1[[#This Row],[Cost]]*Tabla1[[#This Row],[Cant]])</f>
        <v>-18000</v>
      </c>
      <c r="P3055" s="8">
        <f>IF(Tabla1[[#This Row],[Mov]]="VNT",-Tabla1[[#This Row],[Cant]],Tabla1[[#This Row],[Cant]])</f>
        <v>2</v>
      </c>
      <c r="Q3055" s="8">
        <f>DAY(Tabla1[[#This Row],[Date]])</f>
        <v>19</v>
      </c>
      <c r="R3055" s="8">
        <f>MONTH(Tabla1[[#This Row],[Date]])</f>
        <v>9</v>
      </c>
      <c r="S3055" s="8">
        <f>YEAR(Tabla1[[#This Row],[Date]])</f>
        <v>2022</v>
      </c>
    </row>
    <row r="3056" spans="1:19" x14ac:dyDescent="0.2">
      <c r="A3056">
        <v>3055</v>
      </c>
      <c r="B3056" s="1">
        <v>44823</v>
      </c>
      <c r="C3056" t="s">
        <v>261</v>
      </c>
      <c r="D3056" t="s">
        <v>659</v>
      </c>
      <c r="E3056">
        <v>3</v>
      </c>
      <c r="F3056" t="s">
        <v>224</v>
      </c>
      <c r="G3056" t="s">
        <v>284</v>
      </c>
      <c r="H3056" t="s">
        <v>1076</v>
      </c>
      <c r="M3056" s="2">
        <v>9000</v>
      </c>
      <c r="N3056" s="2">
        <v>20000</v>
      </c>
      <c r="O3056" s="2">
        <f>IF(Tabla1[[#This Row],[Mov]]="VNT",Tabla1[[#This Row],[Sale]]-Tabla1[[#This Row],[Cost]],-Tabla1[[#This Row],[Cost]]*Tabla1[[#This Row],[Cant]])</f>
        <v>-27000</v>
      </c>
      <c r="P3056" s="8">
        <f>IF(Tabla1[[#This Row],[Mov]]="VNT",-Tabla1[[#This Row],[Cant]],Tabla1[[#This Row],[Cant]])</f>
        <v>3</v>
      </c>
      <c r="Q3056" s="8">
        <f>DAY(Tabla1[[#This Row],[Date]])</f>
        <v>19</v>
      </c>
      <c r="R3056" s="8">
        <f>MONTH(Tabla1[[#This Row],[Date]])</f>
        <v>9</v>
      </c>
      <c r="S3056" s="8">
        <f>YEAR(Tabla1[[#This Row],[Date]])</f>
        <v>2022</v>
      </c>
    </row>
    <row r="3057" spans="1:19" x14ac:dyDescent="0.2">
      <c r="A3057">
        <v>3056</v>
      </c>
      <c r="B3057" s="1">
        <v>44823</v>
      </c>
      <c r="C3057" t="s">
        <v>261</v>
      </c>
      <c r="D3057" t="s">
        <v>659</v>
      </c>
      <c r="E3057">
        <v>1</v>
      </c>
      <c r="F3057" t="s">
        <v>224</v>
      </c>
      <c r="G3057" t="s">
        <v>273</v>
      </c>
      <c r="H3057" t="s">
        <v>1264</v>
      </c>
      <c r="M3057" s="2">
        <v>6500</v>
      </c>
      <c r="N3057" s="2">
        <v>20000</v>
      </c>
      <c r="O3057" s="2">
        <f>IF(Tabla1[[#This Row],[Mov]]="VNT",Tabla1[[#This Row],[Sale]]-Tabla1[[#This Row],[Cost]],-Tabla1[[#This Row],[Cost]]*Tabla1[[#This Row],[Cant]])</f>
        <v>-6500</v>
      </c>
      <c r="P3057" s="8">
        <f>IF(Tabla1[[#This Row],[Mov]]="VNT",-Tabla1[[#This Row],[Cant]],Tabla1[[#This Row],[Cant]])</f>
        <v>1</v>
      </c>
      <c r="Q3057" s="8">
        <f>DAY(Tabla1[[#This Row],[Date]])</f>
        <v>19</v>
      </c>
      <c r="R3057" s="8">
        <f>MONTH(Tabla1[[#This Row],[Date]])</f>
        <v>9</v>
      </c>
      <c r="S3057" s="8">
        <f>YEAR(Tabla1[[#This Row],[Date]])</f>
        <v>2022</v>
      </c>
    </row>
    <row r="3058" spans="1:19" x14ac:dyDescent="0.2">
      <c r="A3058">
        <v>3057</v>
      </c>
      <c r="B3058" s="1">
        <v>44823</v>
      </c>
      <c r="C3058" t="s">
        <v>261</v>
      </c>
      <c r="D3058" t="s">
        <v>659</v>
      </c>
      <c r="E3058">
        <v>3</v>
      </c>
      <c r="F3058" t="s">
        <v>224</v>
      </c>
      <c r="G3058" t="s">
        <v>263</v>
      </c>
      <c r="H3058" t="s">
        <v>1018</v>
      </c>
      <c r="M3058" s="2">
        <v>8500</v>
      </c>
      <c r="N3058" s="2">
        <v>20000</v>
      </c>
      <c r="O3058" s="2">
        <f>IF(Tabla1[[#This Row],[Mov]]="VNT",Tabla1[[#This Row],[Sale]]-Tabla1[[#This Row],[Cost]],-Tabla1[[#This Row],[Cost]]*Tabla1[[#This Row],[Cant]])</f>
        <v>-25500</v>
      </c>
      <c r="P3058" s="8">
        <f>IF(Tabla1[[#This Row],[Mov]]="VNT",-Tabla1[[#This Row],[Cant]],Tabla1[[#This Row],[Cant]])</f>
        <v>3</v>
      </c>
      <c r="Q3058" s="8">
        <f>DAY(Tabla1[[#This Row],[Date]])</f>
        <v>19</v>
      </c>
      <c r="R3058" s="8">
        <f>MONTH(Tabla1[[#This Row],[Date]])</f>
        <v>9</v>
      </c>
      <c r="S3058" s="8">
        <f>YEAR(Tabla1[[#This Row],[Date]])</f>
        <v>2022</v>
      </c>
    </row>
    <row r="3059" spans="1:19" x14ac:dyDescent="0.2">
      <c r="A3059">
        <v>3058</v>
      </c>
      <c r="B3059" s="1">
        <v>44823</v>
      </c>
      <c r="C3059" t="s">
        <v>261</v>
      </c>
      <c r="D3059" t="s">
        <v>659</v>
      </c>
      <c r="E3059">
        <v>3</v>
      </c>
      <c r="F3059" t="s">
        <v>224</v>
      </c>
      <c r="G3059" t="s">
        <v>263</v>
      </c>
      <c r="H3059" t="s">
        <v>473</v>
      </c>
      <c r="M3059" s="2">
        <v>8500</v>
      </c>
      <c r="N3059" s="2">
        <v>20000</v>
      </c>
      <c r="O3059" s="2">
        <f>IF(Tabla1[[#This Row],[Mov]]="VNT",Tabla1[[#This Row],[Sale]]-Tabla1[[#This Row],[Cost]],-Tabla1[[#This Row],[Cost]]*Tabla1[[#This Row],[Cant]])</f>
        <v>-25500</v>
      </c>
      <c r="P3059" s="8">
        <f>IF(Tabla1[[#This Row],[Mov]]="VNT",-Tabla1[[#This Row],[Cant]],Tabla1[[#This Row],[Cant]])</f>
        <v>3</v>
      </c>
      <c r="Q3059" s="8">
        <f>DAY(Tabla1[[#This Row],[Date]])</f>
        <v>19</v>
      </c>
      <c r="R3059" s="8">
        <f>MONTH(Tabla1[[#This Row],[Date]])</f>
        <v>9</v>
      </c>
      <c r="S3059" s="8">
        <f>YEAR(Tabla1[[#This Row],[Date]])</f>
        <v>2022</v>
      </c>
    </row>
    <row r="3060" spans="1:19" x14ac:dyDescent="0.2">
      <c r="A3060">
        <v>3059</v>
      </c>
      <c r="B3060" s="1">
        <v>44823</v>
      </c>
      <c r="C3060" t="s">
        <v>261</v>
      </c>
      <c r="D3060" t="s">
        <v>659</v>
      </c>
      <c r="E3060">
        <v>2</v>
      </c>
      <c r="F3060" t="s">
        <v>717</v>
      </c>
      <c r="G3060" t="s">
        <v>266</v>
      </c>
      <c r="H3060" t="s">
        <v>1173</v>
      </c>
      <c r="M3060" s="2">
        <v>10500</v>
      </c>
      <c r="N3060" s="2">
        <v>20000</v>
      </c>
      <c r="O3060" s="2">
        <f>IF(Tabla1[[#This Row],[Mov]]="VNT",Tabla1[[#This Row],[Sale]]-Tabla1[[#This Row],[Cost]],-Tabla1[[#This Row],[Cost]]*Tabla1[[#This Row],[Cant]])</f>
        <v>-21000</v>
      </c>
      <c r="P3060" s="8">
        <f>IF(Tabla1[[#This Row],[Mov]]="VNT",-Tabla1[[#This Row],[Cant]],Tabla1[[#This Row],[Cant]])</f>
        <v>2</v>
      </c>
      <c r="Q3060" s="8">
        <f>DAY(Tabla1[[#This Row],[Date]])</f>
        <v>19</v>
      </c>
      <c r="R3060" s="8">
        <f>MONTH(Tabla1[[#This Row],[Date]])</f>
        <v>9</v>
      </c>
      <c r="S3060" s="8">
        <f>YEAR(Tabla1[[#This Row],[Date]])</f>
        <v>2022</v>
      </c>
    </row>
    <row r="3061" spans="1:19" x14ac:dyDescent="0.2">
      <c r="A3061">
        <v>3060</v>
      </c>
      <c r="B3061" s="1">
        <v>44828</v>
      </c>
      <c r="C3061" t="s">
        <v>261</v>
      </c>
      <c r="D3061" t="s">
        <v>1480</v>
      </c>
      <c r="E3061">
        <v>3</v>
      </c>
      <c r="F3061" t="s">
        <v>891</v>
      </c>
      <c r="G3061" t="s">
        <v>263</v>
      </c>
      <c r="H3061" t="s">
        <v>391</v>
      </c>
      <c r="M3061" s="2">
        <v>3500</v>
      </c>
      <c r="N3061" s="2">
        <v>10000</v>
      </c>
      <c r="O3061" s="2">
        <f>IF(Tabla1[[#This Row],[Mov]]="VNT",Tabla1[[#This Row],[Sale]]-Tabla1[[#This Row],[Cost]],-Tabla1[[#This Row],[Cost]]*Tabla1[[#This Row],[Cant]])</f>
        <v>-10500</v>
      </c>
      <c r="P3061" s="8">
        <f>IF(Tabla1[[#This Row],[Mov]]="VNT",-Tabla1[[#This Row],[Cant]],Tabla1[[#This Row],[Cant]])</f>
        <v>3</v>
      </c>
      <c r="Q3061" s="8">
        <f>DAY(Tabla1[[#This Row],[Date]])</f>
        <v>24</v>
      </c>
      <c r="R3061" s="8">
        <f>MONTH(Tabla1[[#This Row],[Date]])</f>
        <v>9</v>
      </c>
      <c r="S3061" s="8">
        <f>YEAR(Tabla1[[#This Row],[Date]])</f>
        <v>2022</v>
      </c>
    </row>
    <row r="3062" spans="1:19" x14ac:dyDescent="0.2">
      <c r="A3062">
        <v>3061</v>
      </c>
      <c r="B3062" s="1">
        <v>44828</v>
      </c>
      <c r="C3062" t="s">
        <v>261</v>
      </c>
      <c r="D3062" t="s">
        <v>1480</v>
      </c>
      <c r="E3062">
        <v>10</v>
      </c>
      <c r="F3062" t="s">
        <v>342</v>
      </c>
      <c r="G3062" t="s">
        <v>589</v>
      </c>
      <c r="H3062" t="s">
        <v>1173</v>
      </c>
      <c r="M3062" s="2">
        <v>1000</v>
      </c>
      <c r="N3062" s="2">
        <v>10000</v>
      </c>
      <c r="O3062" s="2">
        <f>IF(Tabla1[[#This Row],[Mov]]="VNT",Tabla1[[#This Row],[Sale]]-Tabla1[[#This Row],[Cost]],-Tabla1[[#This Row],[Cost]]*Tabla1[[#This Row],[Cant]])</f>
        <v>-10000</v>
      </c>
      <c r="P3062" s="8">
        <f>IF(Tabla1[[#This Row],[Mov]]="VNT",-Tabla1[[#This Row],[Cant]],Tabla1[[#This Row],[Cant]])</f>
        <v>10</v>
      </c>
      <c r="Q3062" s="8">
        <f>DAY(Tabla1[[#This Row],[Date]])</f>
        <v>24</v>
      </c>
      <c r="R3062" s="8">
        <f>MONTH(Tabla1[[#This Row],[Date]])</f>
        <v>9</v>
      </c>
      <c r="S3062" s="8">
        <f>YEAR(Tabla1[[#This Row],[Date]])</f>
        <v>2022</v>
      </c>
    </row>
    <row r="3063" spans="1:19" x14ac:dyDescent="0.2">
      <c r="A3063">
        <v>3062</v>
      </c>
      <c r="B3063" s="1">
        <v>44828</v>
      </c>
      <c r="C3063" t="s">
        <v>261</v>
      </c>
      <c r="D3063" t="s">
        <v>1480</v>
      </c>
      <c r="E3063">
        <v>5</v>
      </c>
      <c r="F3063" t="s">
        <v>586</v>
      </c>
      <c r="G3063" t="s">
        <v>589</v>
      </c>
      <c r="H3063" t="s">
        <v>1173</v>
      </c>
      <c r="M3063" s="2">
        <v>8500</v>
      </c>
      <c r="N3063" s="2">
        <v>20000</v>
      </c>
      <c r="O3063" s="2">
        <f>IF(Tabla1[[#This Row],[Mov]]="VNT",Tabla1[[#This Row],[Sale]]-Tabla1[[#This Row],[Cost]],-Tabla1[[#This Row],[Cost]]*Tabla1[[#This Row],[Cant]])</f>
        <v>-42500</v>
      </c>
      <c r="P3063" s="8">
        <f>IF(Tabla1[[#This Row],[Mov]]="VNT",-Tabla1[[#This Row],[Cant]],Tabla1[[#This Row],[Cant]])</f>
        <v>5</v>
      </c>
      <c r="Q3063" s="8">
        <f>DAY(Tabla1[[#This Row],[Date]])</f>
        <v>24</v>
      </c>
      <c r="R3063" s="8">
        <f>MONTH(Tabla1[[#This Row],[Date]])</f>
        <v>9</v>
      </c>
      <c r="S3063" s="8">
        <f>YEAR(Tabla1[[#This Row],[Date]])</f>
        <v>2022</v>
      </c>
    </row>
    <row r="3064" spans="1:19" x14ac:dyDescent="0.2">
      <c r="A3064">
        <v>3063</v>
      </c>
      <c r="B3064" s="1">
        <v>44828</v>
      </c>
      <c r="C3064" t="s">
        <v>261</v>
      </c>
      <c r="D3064" t="s">
        <v>1480</v>
      </c>
      <c r="E3064">
        <v>5</v>
      </c>
      <c r="F3064" t="s">
        <v>1166</v>
      </c>
      <c r="G3064" t="s">
        <v>266</v>
      </c>
      <c r="H3064" t="s">
        <v>1516</v>
      </c>
      <c r="M3064" s="2">
        <v>7000</v>
      </c>
      <c r="N3064" s="2">
        <v>15000</v>
      </c>
      <c r="O3064" s="2">
        <f>IF(Tabla1[[#This Row],[Mov]]="VNT",Tabla1[[#This Row],[Sale]]-Tabla1[[#This Row],[Cost]],-Tabla1[[#This Row],[Cost]]*Tabla1[[#This Row],[Cant]])</f>
        <v>-35000</v>
      </c>
      <c r="P3064" s="8">
        <f>IF(Tabla1[[#This Row],[Mov]]="VNT",-Tabla1[[#This Row],[Cant]],Tabla1[[#This Row],[Cant]])</f>
        <v>5</v>
      </c>
      <c r="Q3064" s="8">
        <f>DAY(Tabla1[[#This Row],[Date]])</f>
        <v>24</v>
      </c>
      <c r="R3064" s="8">
        <f>MONTH(Tabla1[[#This Row],[Date]])</f>
        <v>9</v>
      </c>
      <c r="S3064" s="8">
        <f>YEAR(Tabla1[[#This Row],[Date]])</f>
        <v>2022</v>
      </c>
    </row>
    <row r="3065" spans="1:19" x14ac:dyDescent="0.2">
      <c r="A3065">
        <v>3064</v>
      </c>
      <c r="B3065" s="1">
        <v>44828</v>
      </c>
      <c r="C3065" t="s">
        <v>261</v>
      </c>
      <c r="D3065" t="s">
        <v>1480</v>
      </c>
      <c r="E3065">
        <v>10</v>
      </c>
      <c r="F3065" t="s">
        <v>476</v>
      </c>
      <c r="G3065" t="s">
        <v>266</v>
      </c>
      <c r="H3065" t="s">
        <v>1173</v>
      </c>
      <c r="M3065" s="2">
        <v>1600</v>
      </c>
      <c r="N3065" s="2">
        <v>4000</v>
      </c>
      <c r="O3065" s="2">
        <f>IF(Tabla1[[#This Row],[Mov]]="VNT",Tabla1[[#This Row],[Sale]]-Tabla1[[#This Row],[Cost]],-Tabla1[[#This Row],[Cost]]*Tabla1[[#This Row],[Cant]])</f>
        <v>-16000</v>
      </c>
      <c r="P3065" s="8">
        <f>IF(Tabla1[[#This Row],[Mov]]="VNT",-Tabla1[[#This Row],[Cant]],Tabla1[[#This Row],[Cant]])</f>
        <v>10</v>
      </c>
      <c r="Q3065" s="8">
        <f>DAY(Tabla1[[#This Row],[Date]])</f>
        <v>24</v>
      </c>
      <c r="R3065" s="8">
        <f>MONTH(Tabla1[[#This Row],[Date]])</f>
        <v>9</v>
      </c>
      <c r="S3065" s="8">
        <f>YEAR(Tabla1[[#This Row],[Date]])</f>
        <v>2022</v>
      </c>
    </row>
    <row r="3066" spans="1:19" x14ac:dyDescent="0.2">
      <c r="A3066">
        <v>3065</v>
      </c>
      <c r="B3066" s="1">
        <v>44828</v>
      </c>
      <c r="C3066" t="s">
        <v>261</v>
      </c>
      <c r="D3066" t="s">
        <v>339</v>
      </c>
      <c r="E3066">
        <v>21</v>
      </c>
      <c r="F3066" t="s">
        <v>891</v>
      </c>
      <c r="G3066" t="s">
        <v>589</v>
      </c>
      <c r="H3066" t="s">
        <v>1173</v>
      </c>
      <c r="M3066" s="2">
        <v>4000</v>
      </c>
      <c r="N3066" s="2">
        <v>10000</v>
      </c>
      <c r="O3066" s="2">
        <f>IF(Tabla1[[#This Row],[Mov]]="VNT",Tabla1[[#This Row],[Sale]]-Tabla1[[#This Row],[Cost]],-Tabla1[[#This Row],[Cost]]*Tabla1[[#This Row],[Cant]])</f>
        <v>-84000</v>
      </c>
      <c r="P3066" s="8">
        <f>IF(Tabla1[[#This Row],[Mov]]="VNT",-Tabla1[[#This Row],[Cant]],Tabla1[[#This Row],[Cant]])</f>
        <v>21</v>
      </c>
      <c r="Q3066" s="8">
        <f>DAY(Tabla1[[#This Row],[Date]])</f>
        <v>24</v>
      </c>
      <c r="R3066" s="8">
        <f>MONTH(Tabla1[[#This Row],[Date]])</f>
        <v>9</v>
      </c>
      <c r="S3066" s="8">
        <f>YEAR(Tabla1[[#This Row],[Date]])</f>
        <v>2022</v>
      </c>
    </row>
    <row r="3067" spans="1:19" x14ac:dyDescent="0.2">
      <c r="A3067">
        <v>3066</v>
      </c>
      <c r="B3067" s="1">
        <v>44828</v>
      </c>
      <c r="C3067" t="s">
        <v>261</v>
      </c>
      <c r="D3067" t="s">
        <v>339</v>
      </c>
      <c r="E3067">
        <v>5</v>
      </c>
      <c r="F3067" t="s">
        <v>224</v>
      </c>
      <c r="G3067" t="s">
        <v>262</v>
      </c>
      <c r="H3067" t="s">
        <v>1517</v>
      </c>
      <c r="M3067" s="2">
        <v>12000</v>
      </c>
      <c r="N3067" s="2">
        <v>22000</v>
      </c>
      <c r="O3067" s="2">
        <f>IF(Tabla1[[#This Row],[Mov]]="VNT",Tabla1[[#This Row],[Sale]]-Tabla1[[#This Row],[Cost]],-Tabla1[[#This Row],[Cost]]*Tabla1[[#This Row],[Cant]])</f>
        <v>-60000</v>
      </c>
      <c r="P3067" s="8">
        <f>IF(Tabla1[[#This Row],[Mov]]="VNT",-Tabla1[[#This Row],[Cant]],Tabla1[[#This Row],[Cant]])</f>
        <v>5</v>
      </c>
      <c r="Q3067" s="8">
        <f>DAY(Tabla1[[#This Row],[Date]])</f>
        <v>24</v>
      </c>
      <c r="R3067" s="8">
        <f>MONTH(Tabla1[[#This Row],[Date]])</f>
        <v>9</v>
      </c>
      <c r="S3067" s="8">
        <f>YEAR(Tabla1[[#This Row],[Date]])</f>
        <v>2022</v>
      </c>
    </row>
    <row r="3068" spans="1:19" x14ac:dyDescent="0.2">
      <c r="A3068">
        <v>3067</v>
      </c>
      <c r="B3068" s="1">
        <v>44828</v>
      </c>
      <c r="C3068" t="s">
        <v>261</v>
      </c>
      <c r="D3068" t="s">
        <v>339</v>
      </c>
      <c r="E3068">
        <v>2</v>
      </c>
      <c r="F3068" t="s">
        <v>532</v>
      </c>
      <c r="G3068" t="s">
        <v>263</v>
      </c>
      <c r="H3068" t="s">
        <v>557</v>
      </c>
      <c r="M3068" s="2">
        <v>40000</v>
      </c>
      <c r="N3068" s="2">
        <v>65000</v>
      </c>
      <c r="O3068" s="2">
        <f>IF(Tabla1[[#This Row],[Mov]]="VNT",Tabla1[[#This Row],[Sale]]-Tabla1[[#This Row],[Cost]],-Tabla1[[#This Row],[Cost]]*Tabla1[[#This Row],[Cant]])</f>
        <v>-80000</v>
      </c>
      <c r="P3068" s="8">
        <f>IF(Tabla1[[#This Row],[Mov]]="VNT",-Tabla1[[#This Row],[Cant]],Tabla1[[#This Row],[Cant]])</f>
        <v>2</v>
      </c>
      <c r="Q3068" s="8">
        <f>DAY(Tabla1[[#This Row],[Date]])</f>
        <v>24</v>
      </c>
      <c r="R3068" s="8">
        <f>MONTH(Tabla1[[#This Row],[Date]])</f>
        <v>9</v>
      </c>
      <c r="S3068" s="8">
        <f>YEAR(Tabla1[[#This Row],[Date]])</f>
        <v>2022</v>
      </c>
    </row>
    <row r="3069" spans="1:19" x14ac:dyDescent="0.2">
      <c r="A3069">
        <v>3068</v>
      </c>
      <c r="B3069" s="1">
        <v>44828</v>
      </c>
      <c r="C3069" t="s">
        <v>261</v>
      </c>
      <c r="D3069" t="s">
        <v>339</v>
      </c>
      <c r="E3069">
        <v>1</v>
      </c>
      <c r="F3069" t="s">
        <v>21</v>
      </c>
      <c r="G3069" t="s">
        <v>273</v>
      </c>
      <c r="H3069" t="s">
        <v>1518</v>
      </c>
      <c r="M3069" s="2">
        <v>40000</v>
      </c>
      <c r="N3069" s="2">
        <v>65000</v>
      </c>
      <c r="O3069" s="2">
        <f>IF(Tabla1[[#This Row],[Mov]]="VNT",Tabla1[[#This Row],[Sale]]-Tabla1[[#This Row],[Cost]],-Tabla1[[#This Row],[Cost]]*Tabla1[[#This Row],[Cant]])</f>
        <v>-40000</v>
      </c>
      <c r="P3069" s="8">
        <f>IF(Tabla1[[#This Row],[Mov]]="VNT",-Tabla1[[#This Row],[Cant]],Tabla1[[#This Row],[Cant]])</f>
        <v>1</v>
      </c>
      <c r="Q3069" s="8">
        <f>DAY(Tabla1[[#This Row],[Date]])</f>
        <v>24</v>
      </c>
      <c r="R3069" s="8">
        <f>MONTH(Tabla1[[#This Row],[Date]])</f>
        <v>9</v>
      </c>
      <c r="S3069" s="8">
        <f>YEAR(Tabla1[[#This Row],[Date]])</f>
        <v>2022</v>
      </c>
    </row>
    <row r="3070" spans="1:19" x14ac:dyDescent="0.2">
      <c r="A3070">
        <v>3069</v>
      </c>
      <c r="B3070" s="1">
        <v>44829</v>
      </c>
      <c r="C3070" t="s">
        <v>260</v>
      </c>
      <c r="D3070" t="s">
        <v>332</v>
      </c>
      <c r="E3070">
        <v>1</v>
      </c>
      <c r="F3070" t="s">
        <v>225</v>
      </c>
      <c r="G3070" t="s">
        <v>860</v>
      </c>
      <c r="H3070" t="s">
        <v>313</v>
      </c>
      <c r="M3070" s="2">
        <v>1100</v>
      </c>
      <c r="N3070" s="2">
        <v>10000</v>
      </c>
      <c r="O3070" s="2">
        <f>IF(Tabla1[[#This Row],[Mov]]="VNT",Tabla1[[#This Row],[Sale]]-Tabla1[[#This Row],[Cost]],-Tabla1[[#This Row],[Cost]]*Tabla1[[#This Row],[Cant]])</f>
        <v>8900</v>
      </c>
      <c r="P3070" s="8">
        <f>IF(Tabla1[[#This Row],[Mov]]="VNT",-Tabla1[[#This Row],[Cant]],Tabla1[[#This Row],[Cant]])</f>
        <v>-1</v>
      </c>
      <c r="Q3070" s="8">
        <f>DAY(Tabla1[[#This Row],[Date]])</f>
        <v>25</v>
      </c>
      <c r="R3070" s="8">
        <f>MONTH(Tabla1[[#This Row],[Date]])</f>
        <v>9</v>
      </c>
      <c r="S3070" s="8">
        <f>YEAR(Tabla1[[#This Row],[Date]])</f>
        <v>2022</v>
      </c>
    </row>
    <row r="3071" spans="1:19" x14ac:dyDescent="0.2">
      <c r="A3071">
        <v>3070</v>
      </c>
      <c r="B3071" s="1">
        <v>44829</v>
      </c>
      <c r="C3071" t="s">
        <v>260</v>
      </c>
      <c r="D3071" t="s">
        <v>332</v>
      </c>
      <c r="E3071">
        <v>1</v>
      </c>
      <c r="F3071" t="s">
        <v>224</v>
      </c>
      <c r="G3071" t="s">
        <v>262</v>
      </c>
      <c r="H3071" t="s">
        <v>1517</v>
      </c>
      <c r="M3071" s="2">
        <v>12000</v>
      </c>
      <c r="N3071" s="2">
        <v>22000</v>
      </c>
      <c r="O3071" s="2">
        <f>IF(Tabla1[[#This Row],[Mov]]="VNT",Tabla1[[#This Row],[Sale]]-Tabla1[[#This Row],[Cost]],-Tabla1[[#This Row],[Cost]]*Tabla1[[#This Row],[Cant]])</f>
        <v>10000</v>
      </c>
      <c r="P3071" s="8">
        <f>IF(Tabla1[[#This Row],[Mov]]="VNT",-Tabla1[[#This Row],[Cant]],Tabla1[[#This Row],[Cant]])</f>
        <v>-1</v>
      </c>
      <c r="Q3071" s="8">
        <f>DAY(Tabla1[[#This Row],[Date]])</f>
        <v>25</v>
      </c>
      <c r="R3071" s="8">
        <f>MONTH(Tabla1[[#This Row],[Date]])</f>
        <v>9</v>
      </c>
      <c r="S3071" s="8">
        <f>YEAR(Tabla1[[#This Row],[Date]])</f>
        <v>2022</v>
      </c>
    </row>
    <row r="3072" spans="1:19" x14ac:dyDescent="0.2">
      <c r="A3072">
        <v>3071</v>
      </c>
      <c r="B3072" s="1">
        <v>44829</v>
      </c>
      <c r="C3072" t="s">
        <v>260</v>
      </c>
      <c r="D3072" t="s">
        <v>332</v>
      </c>
      <c r="E3072">
        <v>1</v>
      </c>
      <c r="F3072" t="s">
        <v>458</v>
      </c>
      <c r="G3072" t="s">
        <v>266</v>
      </c>
      <c r="H3072" t="s">
        <v>1410</v>
      </c>
      <c r="M3072" s="2">
        <v>0</v>
      </c>
      <c r="N3072" s="2">
        <v>20000</v>
      </c>
      <c r="O3072" s="2">
        <f>IF(Tabla1[[#This Row],[Mov]]="VNT",Tabla1[[#This Row],[Sale]]-Tabla1[[#This Row],[Cost]],-Tabla1[[#This Row],[Cost]]*Tabla1[[#This Row],[Cant]])</f>
        <v>20000</v>
      </c>
      <c r="P3072" s="8">
        <f>IF(Tabla1[[#This Row],[Mov]]="VNT",-Tabla1[[#This Row],[Cant]],Tabla1[[#This Row],[Cant]])</f>
        <v>-1</v>
      </c>
      <c r="Q3072" s="8">
        <f>DAY(Tabla1[[#This Row],[Date]])</f>
        <v>25</v>
      </c>
      <c r="R3072" s="8">
        <f>MONTH(Tabla1[[#This Row],[Date]])</f>
        <v>9</v>
      </c>
      <c r="S3072" s="8">
        <f>YEAR(Tabla1[[#This Row],[Date]])</f>
        <v>2022</v>
      </c>
    </row>
    <row r="3073" spans="1:19" x14ac:dyDescent="0.2">
      <c r="A3073">
        <v>3072</v>
      </c>
      <c r="B3073" s="1">
        <v>44829</v>
      </c>
      <c r="C3073" t="s">
        <v>260</v>
      </c>
      <c r="D3073" t="s">
        <v>332</v>
      </c>
      <c r="E3073">
        <v>1</v>
      </c>
      <c r="F3073" t="s">
        <v>44</v>
      </c>
      <c r="G3073" t="s">
        <v>1146</v>
      </c>
      <c r="H3073" t="s">
        <v>1316</v>
      </c>
      <c r="L3073" t="s">
        <v>1519</v>
      </c>
      <c r="M3073" s="2">
        <v>40000</v>
      </c>
      <c r="N3073" s="2">
        <v>65000</v>
      </c>
      <c r="O3073" s="2">
        <f>IF(Tabla1[[#This Row],[Mov]]="VNT",Tabla1[[#This Row],[Sale]]-Tabla1[[#This Row],[Cost]],-Tabla1[[#This Row],[Cost]]*Tabla1[[#This Row],[Cant]])</f>
        <v>25000</v>
      </c>
      <c r="P3073" s="8">
        <f>IF(Tabla1[[#This Row],[Mov]]="VNT",-Tabla1[[#This Row],[Cant]],Tabla1[[#This Row],[Cant]])</f>
        <v>-1</v>
      </c>
      <c r="Q3073" s="8">
        <f>DAY(Tabla1[[#This Row],[Date]])</f>
        <v>25</v>
      </c>
      <c r="R3073" s="8">
        <f>MONTH(Tabla1[[#This Row],[Date]])</f>
        <v>9</v>
      </c>
      <c r="S3073" s="8">
        <f>YEAR(Tabla1[[#This Row],[Date]])</f>
        <v>2022</v>
      </c>
    </row>
    <row r="3074" spans="1:19" x14ac:dyDescent="0.2">
      <c r="A3074">
        <v>3073</v>
      </c>
      <c r="B3074" s="1">
        <v>44829</v>
      </c>
      <c r="C3074" t="s">
        <v>260</v>
      </c>
      <c r="D3074" t="s">
        <v>332</v>
      </c>
      <c r="E3074">
        <v>1</v>
      </c>
      <c r="F3074" t="s">
        <v>21</v>
      </c>
      <c r="G3074" t="s">
        <v>272</v>
      </c>
      <c r="H3074" t="s">
        <v>24</v>
      </c>
      <c r="M3074" s="2">
        <v>3500</v>
      </c>
      <c r="N3074" s="2">
        <v>12000</v>
      </c>
      <c r="O3074" s="2">
        <f>IF(Tabla1[[#This Row],[Mov]]="VNT",Tabla1[[#This Row],[Sale]]-Tabla1[[#This Row],[Cost]],-Tabla1[[#This Row],[Cost]]*Tabla1[[#This Row],[Cant]])</f>
        <v>8500</v>
      </c>
      <c r="P3074" s="8">
        <f>IF(Tabla1[[#This Row],[Mov]]="VNT",-Tabla1[[#This Row],[Cant]],Tabla1[[#This Row],[Cant]])</f>
        <v>-1</v>
      </c>
      <c r="Q3074" s="8">
        <f>DAY(Tabla1[[#This Row],[Date]])</f>
        <v>25</v>
      </c>
      <c r="R3074" s="8">
        <f>MONTH(Tabla1[[#This Row],[Date]])</f>
        <v>9</v>
      </c>
      <c r="S3074" s="8">
        <f>YEAR(Tabla1[[#This Row],[Date]])</f>
        <v>2022</v>
      </c>
    </row>
    <row r="3075" spans="1:19" x14ac:dyDescent="0.2">
      <c r="A3075">
        <v>3074</v>
      </c>
      <c r="B3075" s="1">
        <v>44829</v>
      </c>
      <c r="C3075" t="s">
        <v>260</v>
      </c>
      <c r="D3075" t="s">
        <v>332</v>
      </c>
      <c r="E3075">
        <v>1</v>
      </c>
      <c r="F3075" t="s">
        <v>342</v>
      </c>
      <c r="G3075" t="s">
        <v>263</v>
      </c>
      <c r="H3075" t="s">
        <v>767</v>
      </c>
      <c r="M3075" s="2">
        <v>1000</v>
      </c>
      <c r="N3075" s="2">
        <v>10000</v>
      </c>
      <c r="O3075" s="2">
        <f>IF(Tabla1[[#This Row],[Mov]]="VNT",Tabla1[[#This Row],[Sale]]-Tabla1[[#This Row],[Cost]],-Tabla1[[#This Row],[Cost]]*Tabla1[[#This Row],[Cant]])</f>
        <v>9000</v>
      </c>
      <c r="P3075" s="8">
        <f>IF(Tabla1[[#This Row],[Mov]]="VNT",-Tabla1[[#This Row],[Cant]],Tabla1[[#This Row],[Cant]])</f>
        <v>-1</v>
      </c>
      <c r="Q3075" s="8">
        <f>DAY(Tabla1[[#This Row],[Date]])</f>
        <v>25</v>
      </c>
      <c r="R3075" s="8">
        <f>MONTH(Tabla1[[#This Row],[Date]])</f>
        <v>9</v>
      </c>
      <c r="S3075" s="8">
        <f>YEAR(Tabla1[[#This Row],[Date]])</f>
        <v>2022</v>
      </c>
    </row>
    <row r="3076" spans="1:19" x14ac:dyDescent="0.2">
      <c r="A3076">
        <v>3075</v>
      </c>
      <c r="B3076" s="1">
        <v>44829</v>
      </c>
      <c r="C3076" t="s">
        <v>260</v>
      </c>
      <c r="D3076" t="s">
        <v>332</v>
      </c>
      <c r="E3076">
        <v>1</v>
      </c>
      <c r="F3076" t="s">
        <v>458</v>
      </c>
      <c r="G3076" t="s">
        <v>346</v>
      </c>
      <c r="H3076" t="s">
        <v>1521</v>
      </c>
      <c r="M3076" s="2">
        <v>0</v>
      </c>
      <c r="N3076" s="2">
        <v>10000</v>
      </c>
      <c r="O3076" s="2">
        <f>IF(Tabla1[[#This Row],[Mov]]="VNT",Tabla1[[#This Row],[Sale]]-Tabla1[[#This Row],[Cost]],-Tabla1[[#This Row],[Cost]]*Tabla1[[#This Row],[Cant]])</f>
        <v>10000</v>
      </c>
      <c r="P3076" s="8">
        <f>IF(Tabla1[[#This Row],[Mov]]="VNT",-Tabla1[[#This Row],[Cant]],Tabla1[[#This Row],[Cant]])</f>
        <v>-1</v>
      </c>
      <c r="Q3076" s="8">
        <f>DAY(Tabla1[[#This Row],[Date]])</f>
        <v>25</v>
      </c>
      <c r="R3076" s="8">
        <f>MONTH(Tabla1[[#This Row],[Date]])</f>
        <v>9</v>
      </c>
      <c r="S3076" s="8">
        <f>YEAR(Tabla1[[#This Row],[Date]])</f>
        <v>2022</v>
      </c>
    </row>
    <row r="3077" spans="1:19" x14ac:dyDescent="0.2">
      <c r="A3077">
        <v>3076</v>
      </c>
      <c r="B3077" s="1">
        <v>44829</v>
      </c>
      <c r="C3077" t="s">
        <v>260</v>
      </c>
      <c r="D3077" t="s">
        <v>332</v>
      </c>
      <c r="E3077">
        <v>1</v>
      </c>
      <c r="F3077" t="s">
        <v>21</v>
      </c>
      <c r="G3077" t="s">
        <v>272</v>
      </c>
      <c r="H3077" t="s">
        <v>830</v>
      </c>
      <c r="M3077" s="2">
        <v>3500</v>
      </c>
      <c r="N3077" s="2">
        <v>15000</v>
      </c>
      <c r="O3077" s="2">
        <f>IF(Tabla1[[#This Row],[Mov]]="VNT",Tabla1[[#This Row],[Sale]]-Tabla1[[#This Row],[Cost]],-Tabla1[[#This Row],[Cost]]*Tabla1[[#This Row],[Cant]])</f>
        <v>11500</v>
      </c>
      <c r="P3077" s="8">
        <f>IF(Tabla1[[#This Row],[Mov]]="VNT",-Tabla1[[#This Row],[Cant]],Tabla1[[#This Row],[Cant]])</f>
        <v>-1</v>
      </c>
      <c r="Q3077" s="8">
        <f>DAY(Tabla1[[#This Row],[Date]])</f>
        <v>25</v>
      </c>
      <c r="R3077" s="8">
        <f>MONTH(Tabla1[[#This Row],[Date]])</f>
        <v>9</v>
      </c>
      <c r="S3077" s="8">
        <f>YEAR(Tabla1[[#This Row],[Date]])</f>
        <v>2022</v>
      </c>
    </row>
    <row r="3078" spans="1:19" x14ac:dyDescent="0.2">
      <c r="A3078">
        <v>3077</v>
      </c>
      <c r="B3078" s="1">
        <v>44829</v>
      </c>
      <c r="C3078" t="s">
        <v>260</v>
      </c>
      <c r="D3078" t="s">
        <v>332</v>
      </c>
      <c r="E3078">
        <v>1</v>
      </c>
      <c r="F3078" t="s">
        <v>458</v>
      </c>
      <c r="G3078" t="s">
        <v>1202</v>
      </c>
      <c r="H3078" t="s">
        <v>1520</v>
      </c>
      <c r="M3078" s="2">
        <v>0</v>
      </c>
      <c r="N3078" s="2">
        <v>20000</v>
      </c>
      <c r="O3078" s="2">
        <f>IF(Tabla1[[#This Row],[Mov]]="VNT",Tabla1[[#This Row],[Sale]]-Tabla1[[#This Row],[Cost]],-Tabla1[[#This Row],[Cost]]*Tabla1[[#This Row],[Cant]])</f>
        <v>20000</v>
      </c>
      <c r="P3078" s="8">
        <f>IF(Tabla1[[#This Row],[Mov]]="VNT",-Tabla1[[#This Row],[Cant]],Tabla1[[#This Row],[Cant]])</f>
        <v>-1</v>
      </c>
      <c r="Q3078" s="8">
        <f>DAY(Tabla1[[#This Row],[Date]])</f>
        <v>25</v>
      </c>
      <c r="R3078" s="8">
        <f>MONTH(Tabla1[[#This Row],[Date]])</f>
        <v>9</v>
      </c>
      <c r="S3078" s="8">
        <f>YEAR(Tabla1[[#This Row],[Date]])</f>
        <v>2022</v>
      </c>
    </row>
    <row r="3079" spans="1:19" x14ac:dyDescent="0.2">
      <c r="A3079">
        <v>3078</v>
      </c>
      <c r="B3079" s="1">
        <v>44829</v>
      </c>
      <c r="C3079" t="s">
        <v>260</v>
      </c>
      <c r="D3079" t="s">
        <v>332</v>
      </c>
      <c r="E3079">
        <v>1</v>
      </c>
      <c r="F3079" t="s">
        <v>21</v>
      </c>
      <c r="G3079" t="s">
        <v>272</v>
      </c>
      <c r="H3079" t="s">
        <v>1522</v>
      </c>
      <c r="M3079" s="2">
        <v>2800</v>
      </c>
      <c r="N3079" s="2">
        <v>10000</v>
      </c>
      <c r="O3079" s="2">
        <f>IF(Tabla1[[#This Row],[Mov]]="VNT",Tabla1[[#This Row],[Sale]]-Tabla1[[#This Row],[Cost]],-Tabla1[[#This Row],[Cost]]*Tabla1[[#This Row],[Cant]])</f>
        <v>7200</v>
      </c>
      <c r="P3079" s="8">
        <f>IF(Tabla1[[#This Row],[Mov]]="VNT",-Tabla1[[#This Row],[Cant]],Tabla1[[#This Row],[Cant]])</f>
        <v>-1</v>
      </c>
      <c r="Q3079" s="8">
        <f>DAY(Tabla1[[#This Row],[Date]])</f>
        <v>25</v>
      </c>
      <c r="R3079" s="8">
        <f>MONTH(Tabla1[[#This Row],[Date]])</f>
        <v>9</v>
      </c>
      <c r="S3079" s="8">
        <f>YEAR(Tabla1[[#This Row],[Date]])</f>
        <v>2022</v>
      </c>
    </row>
    <row r="3080" spans="1:19" x14ac:dyDescent="0.2">
      <c r="A3080">
        <v>3079</v>
      </c>
      <c r="B3080" s="1">
        <v>44829</v>
      </c>
      <c r="C3080" t="s">
        <v>260</v>
      </c>
      <c r="D3080" t="s">
        <v>332</v>
      </c>
      <c r="E3080">
        <v>1</v>
      </c>
      <c r="F3080" t="s">
        <v>225</v>
      </c>
      <c r="G3080" t="s">
        <v>272</v>
      </c>
      <c r="H3080" t="s">
        <v>309</v>
      </c>
      <c r="M3080" s="2">
        <v>1100</v>
      </c>
      <c r="N3080" s="2">
        <v>10000</v>
      </c>
      <c r="O3080" s="2">
        <f>IF(Tabla1[[#This Row],[Mov]]="VNT",Tabla1[[#This Row],[Sale]]-Tabla1[[#This Row],[Cost]],-Tabla1[[#This Row],[Cost]]*Tabla1[[#This Row],[Cant]])</f>
        <v>8900</v>
      </c>
      <c r="P3080" s="8">
        <f>IF(Tabla1[[#This Row],[Mov]]="VNT",-Tabla1[[#This Row],[Cant]],Tabla1[[#This Row],[Cant]])</f>
        <v>-1</v>
      </c>
      <c r="Q3080" s="8">
        <f>DAY(Tabla1[[#This Row],[Date]])</f>
        <v>25</v>
      </c>
      <c r="R3080" s="8">
        <f>MONTH(Tabla1[[#This Row],[Date]])</f>
        <v>9</v>
      </c>
      <c r="S3080" s="8">
        <f>YEAR(Tabla1[[#This Row],[Date]])</f>
        <v>2022</v>
      </c>
    </row>
    <row r="3081" spans="1:19" x14ac:dyDescent="0.2">
      <c r="A3081">
        <v>3080</v>
      </c>
      <c r="B3081" s="1">
        <v>44829</v>
      </c>
      <c r="C3081" t="s">
        <v>260</v>
      </c>
      <c r="D3081" t="s">
        <v>332</v>
      </c>
      <c r="E3081">
        <v>1</v>
      </c>
      <c r="F3081" t="s">
        <v>26</v>
      </c>
      <c r="G3081" t="s">
        <v>264</v>
      </c>
      <c r="H3081" t="s">
        <v>16</v>
      </c>
      <c r="M3081" s="2">
        <v>8500</v>
      </c>
      <c r="N3081" s="2">
        <v>20000</v>
      </c>
      <c r="O3081" s="2">
        <f>IF(Tabla1[[#This Row],[Mov]]="VNT",Tabla1[[#This Row],[Sale]]-Tabla1[[#This Row],[Cost]],-Tabla1[[#This Row],[Cost]]*Tabla1[[#This Row],[Cant]])</f>
        <v>11500</v>
      </c>
      <c r="P3081" s="8">
        <f>IF(Tabla1[[#This Row],[Mov]]="VNT",-Tabla1[[#This Row],[Cant]],Tabla1[[#This Row],[Cant]])</f>
        <v>-1</v>
      </c>
      <c r="Q3081" s="8">
        <f>DAY(Tabla1[[#This Row],[Date]])</f>
        <v>25</v>
      </c>
      <c r="R3081" s="8">
        <f>MONTH(Tabla1[[#This Row],[Date]])</f>
        <v>9</v>
      </c>
      <c r="S3081" s="8">
        <f>YEAR(Tabla1[[#This Row],[Date]])</f>
        <v>2022</v>
      </c>
    </row>
    <row r="3082" spans="1:19" x14ac:dyDescent="0.2">
      <c r="A3082">
        <v>3081</v>
      </c>
      <c r="B3082" s="1">
        <v>44829</v>
      </c>
      <c r="C3082" t="s">
        <v>260</v>
      </c>
      <c r="D3082" t="s">
        <v>122</v>
      </c>
      <c r="E3082">
        <v>1</v>
      </c>
      <c r="F3082" t="s">
        <v>26</v>
      </c>
      <c r="G3082" t="s">
        <v>264</v>
      </c>
      <c r="H3082" t="s">
        <v>20</v>
      </c>
      <c r="M3082" s="2">
        <v>9000</v>
      </c>
      <c r="N3082" s="2">
        <v>17000</v>
      </c>
      <c r="O3082" s="2">
        <f>IF(Tabla1[[#This Row],[Mov]]="VNT",Tabla1[[#This Row],[Sale]]-Tabla1[[#This Row],[Cost]],-Tabla1[[#This Row],[Cost]]*Tabla1[[#This Row],[Cant]])</f>
        <v>8000</v>
      </c>
      <c r="P3082" s="8">
        <f>IF(Tabla1[[#This Row],[Mov]]="VNT",-Tabla1[[#This Row],[Cant]],Tabla1[[#This Row],[Cant]])</f>
        <v>-1</v>
      </c>
      <c r="Q3082" s="8">
        <f>DAY(Tabla1[[#This Row],[Date]])</f>
        <v>25</v>
      </c>
      <c r="R3082" s="8">
        <f>MONTH(Tabla1[[#This Row],[Date]])</f>
        <v>9</v>
      </c>
      <c r="S3082" s="8">
        <f>YEAR(Tabla1[[#This Row],[Date]])</f>
        <v>2022</v>
      </c>
    </row>
    <row r="3083" spans="1:19" x14ac:dyDescent="0.2">
      <c r="A3083">
        <v>3082</v>
      </c>
      <c r="B3083" s="1">
        <v>44829</v>
      </c>
      <c r="C3083" t="s">
        <v>260</v>
      </c>
      <c r="D3083" t="s">
        <v>332</v>
      </c>
      <c r="E3083">
        <v>1</v>
      </c>
      <c r="F3083" t="s">
        <v>224</v>
      </c>
      <c r="G3083" t="s">
        <v>272</v>
      </c>
      <c r="H3083" t="s">
        <v>1523</v>
      </c>
      <c r="M3083" s="2">
        <v>7000</v>
      </c>
      <c r="N3083" s="2">
        <v>15000</v>
      </c>
      <c r="O3083" s="2">
        <f>IF(Tabla1[[#This Row],[Mov]]="VNT",Tabla1[[#This Row],[Sale]]-Tabla1[[#This Row],[Cost]],-Tabla1[[#This Row],[Cost]]*Tabla1[[#This Row],[Cant]])</f>
        <v>8000</v>
      </c>
      <c r="P3083" s="8">
        <f>IF(Tabla1[[#This Row],[Mov]]="VNT",-Tabla1[[#This Row],[Cant]],Tabla1[[#This Row],[Cant]])</f>
        <v>-1</v>
      </c>
      <c r="Q3083" s="8">
        <f>DAY(Tabla1[[#This Row],[Date]])</f>
        <v>25</v>
      </c>
      <c r="R3083" s="8">
        <f>MONTH(Tabla1[[#This Row],[Date]])</f>
        <v>9</v>
      </c>
      <c r="S3083" s="8">
        <f>YEAR(Tabla1[[#This Row],[Date]])</f>
        <v>2022</v>
      </c>
    </row>
    <row r="3084" spans="1:19" x14ac:dyDescent="0.2">
      <c r="A3084">
        <v>3083</v>
      </c>
      <c r="B3084" s="1">
        <v>44829</v>
      </c>
      <c r="C3084" t="s">
        <v>260</v>
      </c>
      <c r="D3084" t="s">
        <v>332</v>
      </c>
      <c r="E3084">
        <v>1</v>
      </c>
      <c r="F3084" t="s">
        <v>116</v>
      </c>
      <c r="G3084" t="s">
        <v>382</v>
      </c>
      <c r="H3084" t="s">
        <v>514</v>
      </c>
      <c r="M3084" s="2">
        <v>4488</v>
      </c>
      <c r="N3084" s="2">
        <v>5000</v>
      </c>
      <c r="O3084" s="2">
        <f>IF(Tabla1[[#This Row],[Mov]]="VNT",Tabla1[[#This Row],[Sale]]-Tabla1[[#This Row],[Cost]],-Tabla1[[#This Row],[Cost]]*Tabla1[[#This Row],[Cant]])</f>
        <v>512</v>
      </c>
      <c r="P3084" s="8">
        <f>IF(Tabla1[[#This Row],[Mov]]="VNT",-Tabla1[[#This Row],[Cant]],Tabla1[[#This Row],[Cant]])</f>
        <v>-1</v>
      </c>
      <c r="Q3084" s="8">
        <f>DAY(Tabla1[[#This Row],[Date]])</f>
        <v>25</v>
      </c>
      <c r="R3084" s="8">
        <f>MONTH(Tabla1[[#This Row],[Date]])</f>
        <v>9</v>
      </c>
      <c r="S3084" s="8">
        <f>YEAR(Tabla1[[#This Row],[Date]])</f>
        <v>2022</v>
      </c>
    </row>
    <row r="3085" spans="1:19" x14ac:dyDescent="0.2">
      <c r="A3085">
        <v>3084</v>
      </c>
      <c r="B3085" s="1">
        <v>44830</v>
      </c>
      <c r="C3085" t="s">
        <v>260</v>
      </c>
      <c r="D3085" t="s">
        <v>108</v>
      </c>
      <c r="E3085">
        <v>1</v>
      </c>
      <c r="F3085" t="s">
        <v>116</v>
      </c>
      <c r="G3085" t="s">
        <v>382</v>
      </c>
      <c r="H3085" t="s">
        <v>514</v>
      </c>
      <c r="M3085" s="2">
        <v>14020</v>
      </c>
      <c r="N3085" s="2">
        <v>15000</v>
      </c>
      <c r="O3085" s="2">
        <f>IF(Tabla1[[#This Row],[Mov]]="VNT",Tabla1[[#This Row],[Sale]]-Tabla1[[#This Row],[Cost]],-Tabla1[[#This Row],[Cost]]*Tabla1[[#This Row],[Cant]])</f>
        <v>980</v>
      </c>
      <c r="P3085" s="8">
        <f>IF(Tabla1[[#This Row],[Mov]]="VNT",-Tabla1[[#This Row],[Cant]],Tabla1[[#This Row],[Cant]])</f>
        <v>-1</v>
      </c>
      <c r="Q3085" s="8">
        <f>DAY(Tabla1[[#This Row],[Date]])</f>
        <v>26</v>
      </c>
      <c r="R3085" s="8">
        <f>MONTH(Tabla1[[#This Row],[Date]])</f>
        <v>9</v>
      </c>
      <c r="S3085" s="8">
        <f>YEAR(Tabla1[[#This Row],[Date]])</f>
        <v>2022</v>
      </c>
    </row>
    <row r="3086" spans="1:19" x14ac:dyDescent="0.2">
      <c r="A3086">
        <v>3085</v>
      </c>
      <c r="B3086" s="1">
        <v>44830</v>
      </c>
      <c r="C3086" t="s">
        <v>260</v>
      </c>
      <c r="D3086" t="s">
        <v>332</v>
      </c>
      <c r="E3086">
        <v>1</v>
      </c>
      <c r="F3086" t="s">
        <v>116</v>
      </c>
      <c r="G3086" t="s">
        <v>600</v>
      </c>
      <c r="H3086" t="s">
        <v>1401</v>
      </c>
      <c r="M3086" s="2">
        <v>9350</v>
      </c>
      <c r="N3086" s="2">
        <v>10000</v>
      </c>
      <c r="O3086" s="2">
        <f>IF(Tabla1[[#This Row],[Mov]]="VNT",Tabla1[[#This Row],[Sale]]-Tabla1[[#This Row],[Cost]],-Tabla1[[#This Row],[Cost]]*Tabla1[[#This Row],[Cant]])</f>
        <v>650</v>
      </c>
      <c r="P3086" s="8">
        <f>IF(Tabla1[[#This Row],[Mov]]="VNT",-Tabla1[[#This Row],[Cant]],Tabla1[[#This Row],[Cant]])</f>
        <v>-1</v>
      </c>
      <c r="Q3086" s="8">
        <f>DAY(Tabla1[[#This Row],[Date]])</f>
        <v>26</v>
      </c>
      <c r="R3086" s="8">
        <f>MONTH(Tabla1[[#This Row],[Date]])</f>
        <v>9</v>
      </c>
      <c r="S3086" s="8">
        <f>YEAR(Tabla1[[#This Row],[Date]])</f>
        <v>2022</v>
      </c>
    </row>
    <row r="3087" spans="1:19" x14ac:dyDescent="0.2">
      <c r="A3087">
        <v>3086</v>
      </c>
      <c r="B3087" s="1">
        <v>44830</v>
      </c>
      <c r="C3087" t="s">
        <v>260</v>
      </c>
      <c r="D3087" t="s">
        <v>332</v>
      </c>
      <c r="E3087">
        <v>1</v>
      </c>
      <c r="F3087" t="s">
        <v>116</v>
      </c>
      <c r="G3087" t="s">
        <v>347</v>
      </c>
      <c r="H3087" t="s">
        <v>518</v>
      </c>
      <c r="M3087" s="2">
        <v>6545</v>
      </c>
      <c r="N3087" s="2">
        <v>7000</v>
      </c>
      <c r="O3087" s="2">
        <f>IF(Tabla1[[#This Row],[Mov]]="VNT",Tabla1[[#This Row],[Sale]]-Tabla1[[#This Row],[Cost]],-Tabla1[[#This Row],[Cost]]*Tabla1[[#This Row],[Cant]])</f>
        <v>455</v>
      </c>
      <c r="P3087" s="8">
        <f>IF(Tabla1[[#This Row],[Mov]]="VNT",-Tabla1[[#This Row],[Cant]],Tabla1[[#This Row],[Cant]])</f>
        <v>-1</v>
      </c>
      <c r="Q3087" s="8">
        <f>DAY(Tabla1[[#This Row],[Date]])</f>
        <v>26</v>
      </c>
      <c r="R3087" s="8">
        <f>MONTH(Tabla1[[#This Row],[Date]])</f>
        <v>9</v>
      </c>
      <c r="S3087" s="8">
        <f>YEAR(Tabla1[[#This Row],[Date]])</f>
        <v>2022</v>
      </c>
    </row>
    <row r="3088" spans="1:19" x14ac:dyDescent="0.2">
      <c r="A3088">
        <v>3087</v>
      </c>
      <c r="B3088" s="1">
        <v>44830</v>
      </c>
      <c r="C3088" t="s">
        <v>260</v>
      </c>
      <c r="D3088" t="s">
        <v>332</v>
      </c>
      <c r="E3088">
        <v>1</v>
      </c>
      <c r="F3088" t="s">
        <v>26</v>
      </c>
      <c r="G3088" t="s">
        <v>264</v>
      </c>
      <c r="H3088" t="s">
        <v>20</v>
      </c>
      <c r="M3088" s="2">
        <v>9500</v>
      </c>
      <c r="N3088" s="2">
        <v>20000</v>
      </c>
      <c r="O3088" s="2">
        <f>IF(Tabla1[[#This Row],[Mov]]="VNT",Tabla1[[#This Row],[Sale]]-Tabla1[[#This Row],[Cost]],-Tabla1[[#This Row],[Cost]]*Tabla1[[#This Row],[Cant]])</f>
        <v>10500</v>
      </c>
      <c r="P3088" s="8">
        <f>IF(Tabla1[[#This Row],[Mov]]="VNT",-Tabla1[[#This Row],[Cant]],Tabla1[[#This Row],[Cant]])</f>
        <v>-1</v>
      </c>
      <c r="Q3088" s="8">
        <f>DAY(Tabla1[[#This Row],[Date]])</f>
        <v>26</v>
      </c>
      <c r="R3088" s="8">
        <f>MONTH(Tabla1[[#This Row],[Date]])</f>
        <v>9</v>
      </c>
      <c r="S3088" s="8">
        <f>YEAR(Tabla1[[#This Row],[Date]])</f>
        <v>2022</v>
      </c>
    </row>
    <row r="3089" spans="1:19" x14ac:dyDescent="0.2">
      <c r="A3089">
        <v>3088</v>
      </c>
      <c r="B3089" s="1">
        <v>44830</v>
      </c>
      <c r="C3089" t="s">
        <v>260</v>
      </c>
      <c r="D3089" t="s">
        <v>332</v>
      </c>
      <c r="E3089">
        <v>1</v>
      </c>
      <c r="F3089" t="s">
        <v>21</v>
      </c>
      <c r="G3089" t="s">
        <v>263</v>
      </c>
      <c r="H3089" t="s">
        <v>839</v>
      </c>
      <c r="M3089" s="2">
        <v>5000</v>
      </c>
      <c r="N3089" s="2">
        <v>16000</v>
      </c>
      <c r="O3089" s="2">
        <f>IF(Tabla1[[#This Row],[Mov]]="VNT",Tabla1[[#This Row],[Sale]]-Tabla1[[#This Row],[Cost]],-Tabla1[[#This Row],[Cost]]*Tabla1[[#This Row],[Cant]])</f>
        <v>11000</v>
      </c>
      <c r="P3089" s="8">
        <f>IF(Tabla1[[#This Row],[Mov]]="VNT",-Tabla1[[#This Row],[Cant]],Tabla1[[#This Row],[Cant]])</f>
        <v>-1</v>
      </c>
      <c r="Q3089" s="8">
        <f>DAY(Tabla1[[#This Row],[Date]])</f>
        <v>26</v>
      </c>
      <c r="R3089" s="8">
        <f>MONTH(Tabla1[[#This Row],[Date]])</f>
        <v>9</v>
      </c>
      <c r="S3089" s="8">
        <f>YEAR(Tabla1[[#This Row],[Date]])</f>
        <v>2022</v>
      </c>
    </row>
    <row r="3090" spans="1:19" x14ac:dyDescent="0.2">
      <c r="A3090">
        <v>3089</v>
      </c>
      <c r="B3090" s="1">
        <v>44830</v>
      </c>
      <c r="C3090" t="s">
        <v>260</v>
      </c>
      <c r="D3090" t="s">
        <v>332</v>
      </c>
      <c r="E3090">
        <v>1</v>
      </c>
      <c r="F3090" t="s">
        <v>45</v>
      </c>
      <c r="G3090" t="s">
        <v>781</v>
      </c>
      <c r="H3090" t="s">
        <v>1318</v>
      </c>
      <c r="M3090" s="2">
        <v>26000</v>
      </c>
      <c r="N3090" s="2">
        <v>50000</v>
      </c>
      <c r="O3090" s="2">
        <f>IF(Tabla1[[#This Row],[Mov]]="VNT",Tabla1[[#This Row],[Sale]]-Tabla1[[#This Row],[Cost]],-Tabla1[[#This Row],[Cost]]*Tabla1[[#This Row],[Cant]])</f>
        <v>24000</v>
      </c>
      <c r="P3090" s="8">
        <f>IF(Tabla1[[#This Row],[Mov]]="VNT",-Tabla1[[#This Row],[Cant]],Tabla1[[#This Row],[Cant]])</f>
        <v>-1</v>
      </c>
      <c r="Q3090" s="8">
        <f>DAY(Tabla1[[#This Row],[Date]])</f>
        <v>26</v>
      </c>
      <c r="R3090" s="8">
        <f>MONTH(Tabla1[[#This Row],[Date]])</f>
        <v>9</v>
      </c>
      <c r="S3090" s="8">
        <f>YEAR(Tabla1[[#This Row],[Date]])</f>
        <v>2022</v>
      </c>
    </row>
    <row r="3091" spans="1:19" x14ac:dyDescent="0.2">
      <c r="A3091">
        <v>3090</v>
      </c>
      <c r="B3091" s="1">
        <v>44830</v>
      </c>
      <c r="C3091" t="s">
        <v>260</v>
      </c>
      <c r="D3091" t="s">
        <v>332</v>
      </c>
      <c r="E3091">
        <v>1</v>
      </c>
      <c r="F3091" t="s">
        <v>225</v>
      </c>
      <c r="G3091" t="s">
        <v>284</v>
      </c>
      <c r="H3091" t="s">
        <v>1524</v>
      </c>
      <c r="M3091" s="2">
        <v>1100</v>
      </c>
      <c r="N3091" s="2">
        <v>10000</v>
      </c>
      <c r="O3091" s="2">
        <f>IF(Tabla1[[#This Row],[Mov]]="VNT",Tabla1[[#This Row],[Sale]]-Tabla1[[#This Row],[Cost]],-Tabla1[[#This Row],[Cost]]*Tabla1[[#This Row],[Cant]])</f>
        <v>8900</v>
      </c>
      <c r="P3091" s="8">
        <f>IF(Tabla1[[#This Row],[Mov]]="VNT",-Tabla1[[#This Row],[Cant]],Tabla1[[#This Row],[Cant]])</f>
        <v>-1</v>
      </c>
      <c r="Q3091" s="8">
        <f>DAY(Tabla1[[#This Row],[Date]])</f>
        <v>26</v>
      </c>
      <c r="R3091" s="8">
        <f>MONTH(Tabla1[[#This Row],[Date]])</f>
        <v>9</v>
      </c>
      <c r="S3091" s="8">
        <f>YEAR(Tabla1[[#This Row],[Date]])</f>
        <v>2022</v>
      </c>
    </row>
    <row r="3092" spans="1:19" x14ac:dyDescent="0.2">
      <c r="A3092">
        <v>3091</v>
      </c>
      <c r="B3092" s="1">
        <v>44830</v>
      </c>
      <c r="C3092" t="s">
        <v>260</v>
      </c>
      <c r="D3092" t="s">
        <v>332</v>
      </c>
      <c r="E3092">
        <v>1</v>
      </c>
      <c r="F3092" t="s">
        <v>455</v>
      </c>
      <c r="G3092" t="s">
        <v>347</v>
      </c>
      <c r="H3092" t="s">
        <v>456</v>
      </c>
      <c r="M3092" s="2">
        <v>1000</v>
      </c>
      <c r="N3092" s="2">
        <v>3000</v>
      </c>
      <c r="O3092" s="2">
        <f>IF(Tabla1[[#This Row],[Mov]]="VNT",Tabla1[[#This Row],[Sale]]-Tabla1[[#This Row],[Cost]],-Tabla1[[#This Row],[Cost]]*Tabla1[[#This Row],[Cant]])</f>
        <v>2000</v>
      </c>
      <c r="P3092" s="8">
        <f>IF(Tabla1[[#This Row],[Mov]]="VNT",-Tabla1[[#This Row],[Cant]],Tabla1[[#This Row],[Cant]])</f>
        <v>-1</v>
      </c>
      <c r="Q3092" s="8">
        <f>DAY(Tabla1[[#This Row],[Date]])</f>
        <v>26</v>
      </c>
      <c r="R3092" s="8">
        <f>MONTH(Tabla1[[#This Row],[Date]])</f>
        <v>9</v>
      </c>
      <c r="S3092" s="8">
        <f>YEAR(Tabla1[[#This Row],[Date]])</f>
        <v>2022</v>
      </c>
    </row>
    <row r="3093" spans="1:19" x14ac:dyDescent="0.2">
      <c r="A3093">
        <v>3092</v>
      </c>
      <c r="B3093" s="1">
        <v>44830</v>
      </c>
      <c r="C3093" t="s">
        <v>260</v>
      </c>
      <c r="D3093" t="s">
        <v>332</v>
      </c>
      <c r="E3093">
        <v>1</v>
      </c>
      <c r="F3093" t="s">
        <v>532</v>
      </c>
      <c r="G3093" t="s">
        <v>273</v>
      </c>
      <c r="H3093" t="s">
        <v>552</v>
      </c>
      <c r="M3093" s="2">
        <v>18000</v>
      </c>
      <c r="N3093" s="2">
        <v>35000</v>
      </c>
      <c r="O3093" s="2">
        <f>IF(Tabla1[[#This Row],[Mov]]="VNT",Tabla1[[#This Row],[Sale]]-Tabla1[[#This Row],[Cost]],-Tabla1[[#This Row],[Cost]]*Tabla1[[#This Row],[Cant]])</f>
        <v>17000</v>
      </c>
      <c r="P3093" s="8">
        <f>IF(Tabla1[[#This Row],[Mov]]="VNT",-Tabla1[[#This Row],[Cant]],Tabla1[[#This Row],[Cant]])</f>
        <v>-1</v>
      </c>
      <c r="Q3093" s="8">
        <f>DAY(Tabla1[[#This Row],[Date]])</f>
        <v>26</v>
      </c>
      <c r="R3093" s="8">
        <f>MONTH(Tabla1[[#This Row],[Date]])</f>
        <v>9</v>
      </c>
      <c r="S3093" s="8">
        <f>YEAR(Tabla1[[#This Row],[Date]])</f>
        <v>2022</v>
      </c>
    </row>
    <row r="3094" spans="1:19" x14ac:dyDescent="0.2">
      <c r="A3094">
        <v>3093</v>
      </c>
      <c r="B3094" s="1">
        <v>44830</v>
      </c>
      <c r="C3094" t="s">
        <v>260</v>
      </c>
      <c r="D3094" t="s">
        <v>332</v>
      </c>
      <c r="E3094">
        <v>1</v>
      </c>
      <c r="F3094" t="s">
        <v>586</v>
      </c>
      <c r="G3094" t="s">
        <v>272</v>
      </c>
      <c r="H3094" t="s">
        <v>310</v>
      </c>
      <c r="M3094" s="2">
        <v>8500</v>
      </c>
      <c r="N3094" s="2">
        <v>20000</v>
      </c>
      <c r="O3094" s="2">
        <f>IF(Tabla1[[#This Row],[Mov]]="VNT",Tabla1[[#This Row],[Sale]]-Tabla1[[#This Row],[Cost]],-Tabla1[[#This Row],[Cost]]*Tabla1[[#This Row],[Cant]])</f>
        <v>11500</v>
      </c>
      <c r="P3094" s="8">
        <f>IF(Tabla1[[#This Row],[Mov]]="VNT",-Tabla1[[#This Row],[Cant]],Tabla1[[#This Row],[Cant]])</f>
        <v>-1</v>
      </c>
      <c r="Q3094" s="8">
        <f>DAY(Tabla1[[#This Row],[Date]])</f>
        <v>26</v>
      </c>
      <c r="R3094" s="8">
        <f>MONTH(Tabla1[[#This Row],[Date]])</f>
        <v>9</v>
      </c>
      <c r="S3094" s="8">
        <f>YEAR(Tabla1[[#This Row],[Date]])</f>
        <v>2022</v>
      </c>
    </row>
    <row r="3095" spans="1:19" x14ac:dyDescent="0.2">
      <c r="A3095">
        <v>3094</v>
      </c>
      <c r="B3095" s="1">
        <v>44830</v>
      </c>
      <c r="C3095" t="s">
        <v>260</v>
      </c>
      <c r="D3095" t="s">
        <v>332</v>
      </c>
      <c r="E3095">
        <v>1</v>
      </c>
      <c r="F3095" t="s">
        <v>458</v>
      </c>
      <c r="G3095" t="s">
        <v>272</v>
      </c>
      <c r="H3095" t="s">
        <v>1525</v>
      </c>
      <c r="M3095" s="2">
        <v>0</v>
      </c>
      <c r="N3095" s="2">
        <v>24000</v>
      </c>
      <c r="O3095" s="2">
        <f>IF(Tabla1[[#This Row],[Mov]]="VNT",Tabla1[[#This Row],[Sale]]-Tabla1[[#This Row],[Cost]],-Tabla1[[#This Row],[Cost]]*Tabla1[[#This Row],[Cant]])</f>
        <v>24000</v>
      </c>
      <c r="P3095" s="8">
        <f>IF(Tabla1[[#This Row],[Mov]]="VNT",-Tabla1[[#This Row],[Cant]],Tabla1[[#This Row],[Cant]])</f>
        <v>-1</v>
      </c>
      <c r="Q3095" s="8">
        <f>DAY(Tabla1[[#This Row],[Date]])</f>
        <v>26</v>
      </c>
      <c r="R3095" s="8">
        <f>MONTH(Tabla1[[#This Row],[Date]])</f>
        <v>9</v>
      </c>
      <c r="S3095" s="8">
        <f>YEAR(Tabla1[[#This Row],[Date]])</f>
        <v>2022</v>
      </c>
    </row>
    <row r="3096" spans="1:19" x14ac:dyDescent="0.2">
      <c r="A3096">
        <v>3095</v>
      </c>
      <c r="B3096" s="1">
        <v>44830</v>
      </c>
      <c r="C3096" t="s">
        <v>260</v>
      </c>
      <c r="D3096" t="s">
        <v>248</v>
      </c>
      <c r="E3096">
        <v>1</v>
      </c>
      <c r="F3096" t="s">
        <v>116</v>
      </c>
      <c r="G3096" t="s">
        <v>347</v>
      </c>
      <c r="H3096" t="s">
        <v>518</v>
      </c>
      <c r="M3096" s="2">
        <v>6545</v>
      </c>
      <c r="N3096" s="2">
        <v>7000</v>
      </c>
      <c r="O3096" s="2">
        <f>IF(Tabla1[[#This Row],[Mov]]="VNT",Tabla1[[#This Row],[Sale]]-Tabla1[[#This Row],[Cost]],-Tabla1[[#This Row],[Cost]]*Tabla1[[#This Row],[Cant]])</f>
        <v>455</v>
      </c>
      <c r="P3096" s="8">
        <f>IF(Tabla1[[#This Row],[Mov]]="VNT",-Tabla1[[#This Row],[Cant]],Tabla1[[#This Row],[Cant]])</f>
        <v>-1</v>
      </c>
      <c r="Q3096" s="8">
        <f>DAY(Tabla1[[#This Row],[Date]])</f>
        <v>26</v>
      </c>
      <c r="R3096" s="8">
        <f>MONTH(Tabla1[[#This Row],[Date]])</f>
        <v>9</v>
      </c>
      <c r="S3096" s="8">
        <f>YEAR(Tabla1[[#This Row],[Date]])</f>
        <v>2022</v>
      </c>
    </row>
    <row r="3097" spans="1:19" x14ac:dyDescent="0.2">
      <c r="A3097">
        <v>3096</v>
      </c>
      <c r="B3097" s="1">
        <v>44830</v>
      </c>
      <c r="C3097" t="s">
        <v>260</v>
      </c>
      <c r="D3097" t="s">
        <v>332</v>
      </c>
      <c r="E3097">
        <v>1</v>
      </c>
      <c r="F3097" t="s">
        <v>116</v>
      </c>
      <c r="G3097" t="s">
        <v>382</v>
      </c>
      <c r="H3097" t="s">
        <v>514</v>
      </c>
      <c r="M3097" s="2">
        <v>2805</v>
      </c>
      <c r="N3097" s="2">
        <v>3000</v>
      </c>
      <c r="O3097" s="2">
        <f>IF(Tabla1[[#This Row],[Mov]]="VNT",Tabla1[[#This Row],[Sale]]-Tabla1[[#This Row],[Cost]],-Tabla1[[#This Row],[Cost]]*Tabla1[[#This Row],[Cant]])</f>
        <v>195</v>
      </c>
      <c r="P3097" s="8">
        <f>IF(Tabla1[[#This Row],[Mov]]="VNT",-Tabla1[[#This Row],[Cant]],Tabla1[[#This Row],[Cant]])</f>
        <v>-1</v>
      </c>
      <c r="Q3097" s="8">
        <f>DAY(Tabla1[[#This Row],[Date]])</f>
        <v>26</v>
      </c>
      <c r="R3097" s="8">
        <f>MONTH(Tabla1[[#This Row],[Date]])</f>
        <v>9</v>
      </c>
      <c r="S3097" s="8">
        <f>YEAR(Tabla1[[#This Row],[Date]])</f>
        <v>2022</v>
      </c>
    </row>
    <row r="3098" spans="1:19" x14ac:dyDescent="0.2">
      <c r="A3098">
        <v>3097</v>
      </c>
      <c r="B3098" s="1">
        <v>44830</v>
      </c>
      <c r="C3098" t="s">
        <v>260</v>
      </c>
      <c r="D3098" t="s">
        <v>332</v>
      </c>
      <c r="E3098">
        <v>1</v>
      </c>
      <c r="F3098" t="s">
        <v>458</v>
      </c>
      <c r="G3098" t="s">
        <v>262</v>
      </c>
      <c r="H3098" t="s">
        <v>1526</v>
      </c>
      <c r="M3098" s="2">
        <v>0</v>
      </c>
      <c r="N3098" s="2">
        <v>25000</v>
      </c>
      <c r="O3098" s="2">
        <f>IF(Tabla1[[#This Row],[Mov]]="VNT",Tabla1[[#This Row],[Sale]]-Tabla1[[#This Row],[Cost]],-Tabla1[[#This Row],[Cost]]*Tabla1[[#This Row],[Cant]])</f>
        <v>25000</v>
      </c>
      <c r="P3098" s="8">
        <f>IF(Tabla1[[#This Row],[Mov]]="VNT",-Tabla1[[#This Row],[Cant]],Tabla1[[#This Row],[Cant]])</f>
        <v>-1</v>
      </c>
      <c r="Q3098" s="8">
        <f>DAY(Tabla1[[#This Row],[Date]])</f>
        <v>26</v>
      </c>
      <c r="R3098" s="8">
        <f>MONTH(Tabla1[[#This Row],[Date]])</f>
        <v>9</v>
      </c>
      <c r="S3098" s="8">
        <f>YEAR(Tabla1[[#This Row],[Date]])</f>
        <v>2022</v>
      </c>
    </row>
    <row r="3099" spans="1:19" x14ac:dyDescent="0.2">
      <c r="A3099">
        <v>3098</v>
      </c>
      <c r="B3099" s="1">
        <v>44830</v>
      </c>
      <c r="C3099" t="s">
        <v>260</v>
      </c>
      <c r="D3099" t="s">
        <v>332</v>
      </c>
      <c r="E3099">
        <v>1</v>
      </c>
      <c r="F3099" t="s">
        <v>224</v>
      </c>
      <c r="G3099" t="s">
        <v>272</v>
      </c>
      <c r="H3099" t="s">
        <v>308</v>
      </c>
      <c r="M3099" s="2">
        <v>11000</v>
      </c>
      <c r="N3099" s="2">
        <v>20000</v>
      </c>
      <c r="O3099" s="2">
        <f>IF(Tabla1[[#This Row],[Mov]]="VNT",Tabla1[[#This Row],[Sale]]-Tabla1[[#This Row],[Cost]],-Tabla1[[#This Row],[Cost]]*Tabla1[[#This Row],[Cant]])</f>
        <v>9000</v>
      </c>
      <c r="P3099" s="8">
        <f>IF(Tabla1[[#This Row],[Mov]]="VNT",-Tabla1[[#This Row],[Cant]],Tabla1[[#This Row],[Cant]])</f>
        <v>-1</v>
      </c>
      <c r="Q3099" s="8">
        <f>DAY(Tabla1[[#This Row],[Date]])</f>
        <v>26</v>
      </c>
      <c r="R3099" s="8">
        <f>MONTH(Tabla1[[#This Row],[Date]])</f>
        <v>9</v>
      </c>
      <c r="S3099" s="8">
        <f>YEAR(Tabla1[[#This Row],[Date]])</f>
        <v>2022</v>
      </c>
    </row>
    <row r="3100" spans="1:19" x14ac:dyDescent="0.2">
      <c r="A3100">
        <v>3099</v>
      </c>
      <c r="B3100" s="1">
        <v>44830</v>
      </c>
      <c r="C3100" t="s">
        <v>260</v>
      </c>
      <c r="D3100" t="s">
        <v>332</v>
      </c>
      <c r="E3100">
        <v>1</v>
      </c>
      <c r="F3100" t="s">
        <v>116</v>
      </c>
      <c r="G3100" t="s">
        <v>382</v>
      </c>
      <c r="H3100" t="s">
        <v>514</v>
      </c>
      <c r="M3100" s="2">
        <v>5610</v>
      </c>
      <c r="N3100" s="2">
        <v>6000</v>
      </c>
      <c r="O3100" s="2">
        <f>IF(Tabla1[[#This Row],[Mov]]="VNT",Tabla1[[#This Row],[Sale]]-Tabla1[[#This Row],[Cost]],-Tabla1[[#This Row],[Cost]]*Tabla1[[#This Row],[Cant]])</f>
        <v>390</v>
      </c>
      <c r="P3100" s="8">
        <f>IF(Tabla1[[#This Row],[Mov]]="VNT",-Tabla1[[#This Row],[Cant]],Tabla1[[#This Row],[Cant]])</f>
        <v>-1</v>
      </c>
      <c r="Q3100" s="8">
        <f>DAY(Tabla1[[#This Row],[Date]])</f>
        <v>26</v>
      </c>
      <c r="R3100" s="8">
        <f>MONTH(Tabla1[[#This Row],[Date]])</f>
        <v>9</v>
      </c>
      <c r="S3100" s="8">
        <f>YEAR(Tabla1[[#This Row],[Date]])</f>
        <v>2022</v>
      </c>
    </row>
    <row r="3101" spans="1:19" x14ac:dyDescent="0.2">
      <c r="A3101">
        <v>3100</v>
      </c>
      <c r="B3101" s="1">
        <v>44831</v>
      </c>
      <c r="C3101" t="s">
        <v>260</v>
      </c>
      <c r="D3101" t="s">
        <v>332</v>
      </c>
      <c r="E3101">
        <v>1</v>
      </c>
      <c r="F3101" t="s">
        <v>386</v>
      </c>
      <c r="G3101" t="s">
        <v>272</v>
      </c>
      <c r="H3101" t="s">
        <v>317</v>
      </c>
      <c r="L3101" t="s">
        <v>1528</v>
      </c>
      <c r="M3101" s="2">
        <v>60000</v>
      </c>
      <c r="N3101" s="2">
        <v>120000</v>
      </c>
      <c r="O3101" s="2">
        <f>IF(Tabla1[[#This Row],[Mov]]="VNT",Tabla1[[#This Row],[Sale]]-Tabla1[[#This Row],[Cost]],-Tabla1[[#This Row],[Cost]]*Tabla1[[#This Row],[Cant]])</f>
        <v>60000</v>
      </c>
      <c r="P3101" s="8">
        <f>IF(Tabla1[[#This Row],[Mov]]="VNT",-Tabla1[[#This Row],[Cant]],Tabla1[[#This Row],[Cant]])</f>
        <v>-1</v>
      </c>
      <c r="Q3101" s="8">
        <f>DAY(Tabla1[[#This Row],[Date]])</f>
        <v>27</v>
      </c>
      <c r="R3101" s="8">
        <f>MONTH(Tabla1[[#This Row],[Date]])</f>
        <v>9</v>
      </c>
      <c r="S3101" s="8">
        <f>YEAR(Tabla1[[#This Row],[Date]])</f>
        <v>2022</v>
      </c>
    </row>
    <row r="3102" spans="1:19" x14ac:dyDescent="0.2">
      <c r="A3102">
        <v>3101</v>
      </c>
      <c r="B3102" s="1">
        <v>44831</v>
      </c>
      <c r="C3102" t="s">
        <v>260</v>
      </c>
      <c r="D3102" t="s">
        <v>332</v>
      </c>
      <c r="E3102">
        <v>1</v>
      </c>
      <c r="F3102" t="s">
        <v>458</v>
      </c>
      <c r="G3102" t="s">
        <v>272</v>
      </c>
      <c r="H3102" t="s">
        <v>1529</v>
      </c>
      <c r="L3102" t="s">
        <v>1527</v>
      </c>
      <c r="M3102" s="2">
        <v>0</v>
      </c>
      <c r="N3102" s="2">
        <v>10000</v>
      </c>
      <c r="O3102" s="2">
        <f>IF(Tabla1[[#This Row],[Mov]]="VNT",Tabla1[[#This Row],[Sale]]-Tabla1[[#This Row],[Cost]],-Tabla1[[#This Row],[Cost]]*Tabla1[[#This Row],[Cant]])</f>
        <v>10000</v>
      </c>
      <c r="P3102" s="8">
        <f>IF(Tabla1[[#This Row],[Mov]]="VNT",-Tabla1[[#This Row],[Cant]],Tabla1[[#This Row],[Cant]])</f>
        <v>-1</v>
      </c>
      <c r="Q3102" s="8">
        <f>DAY(Tabla1[[#This Row],[Date]])</f>
        <v>27</v>
      </c>
      <c r="R3102" s="8">
        <f>MONTH(Tabla1[[#This Row],[Date]])</f>
        <v>9</v>
      </c>
      <c r="S3102" s="8">
        <f>YEAR(Tabla1[[#This Row],[Date]])</f>
        <v>2022</v>
      </c>
    </row>
    <row r="3103" spans="1:19" x14ac:dyDescent="0.2">
      <c r="A3103">
        <v>3102</v>
      </c>
      <c r="B3103" s="1">
        <v>44831</v>
      </c>
      <c r="C3103" t="s">
        <v>260</v>
      </c>
      <c r="D3103" t="s">
        <v>332</v>
      </c>
      <c r="E3103">
        <v>1</v>
      </c>
      <c r="F3103" t="s">
        <v>458</v>
      </c>
      <c r="G3103" t="s">
        <v>263</v>
      </c>
      <c r="H3103" t="s">
        <v>1530</v>
      </c>
      <c r="L3103" t="s">
        <v>1531</v>
      </c>
      <c r="M3103" s="2">
        <v>0</v>
      </c>
      <c r="N3103" s="2">
        <v>25000</v>
      </c>
      <c r="O3103" s="2">
        <f>IF(Tabla1[[#This Row],[Mov]]="VNT",Tabla1[[#This Row],[Sale]]-Tabla1[[#This Row],[Cost]],-Tabla1[[#This Row],[Cost]]*Tabla1[[#This Row],[Cant]])</f>
        <v>25000</v>
      </c>
      <c r="P3103" s="8">
        <f>IF(Tabla1[[#This Row],[Mov]]="VNT",-Tabla1[[#This Row],[Cant]],Tabla1[[#This Row],[Cant]])</f>
        <v>-1</v>
      </c>
      <c r="Q3103" s="8">
        <f>DAY(Tabla1[[#This Row],[Date]])</f>
        <v>27</v>
      </c>
      <c r="R3103" s="8">
        <f>MONTH(Tabla1[[#This Row],[Date]])</f>
        <v>9</v>
      </c>
      <c r="S3103" s="8">
        <f>YEAR(Tabla1[[#This Row],[Date]])</f>
        <v>2022</v>
      </c>
    </row>
    <row r="3104" spans="1:19" x14ac:dyDescent="0.2">
      <c r="A3104">
        <v>3103</v>
      </c>
      <c r="B3104" s="1">
        <v>44831</v>
      </c>
      <c r="C3104" t="s">
        <v>260</v>
      </c>
      <c r="D3104" t="s">
        <v>332</v>
      </c>
      <c r="E3104">
        <v>1</v>
      </c>
      <c r="F3104" t="s">
        <v>224</v>
      </c>
      <c r="G3104" t="s">
        <v>272</v>
      </c>
      <c r="H3104" t="s">
        <v>255</v>
      </c>
      <c r="M3104" s="2">
        <v>8500</v>
      </c>
      <c r="N3104" s="2">
        <v>20000</v>
      </c>
      <c r="O3104" s="2">
        <f>IF(Tabla1[[#This Row],[Mov]]="VNT",Tabla1[[#This Row],[Sale]]-Tabla1[[#This Row],[Cost]],-Tabla1[[#This Row],[Cost]]*Tabla1[[#This Row],[Cant]])</f>
        <v>11500</v>
      </c>
      <c r="P3104" s="8">
        <f>IF(Tabla1[[#This Row],[Mov]]="VNT",-Tabla1[[#This Row],[Cant]],Tabla1[[#This Row],[Cant]])</f>
        <v>-1</v>
      </c>
      <c r="Q3104" s="8">
        <f>DAY(Tabla1[[#This Row],[Date]])</f>
        <v>27</v>
      </c>
      <c r="R3104" s="8">
        <f>MONTH(Tabla1[[#This Row],[Date]])</f>
        <v>9</v>
      </c>
      <c r="S3104" s="8">
        <f>YEAR(Tabla1[[#This Row],[Date]])</f>
        <v>2022</v>
      </c>
    </row>
    <row r="3105" spans="1:19" x14ac:dyDescent="0.2">
      <c r="A3105">
        <v>3104</v>
      </c>
      <c r="B3105" s="1">
        <v>44831</v>
      </c>
      <c r="C3105" t="s">
        <v>260</v>
      </c>
      <c r="D3105" t="s">
        <v>332</v>
      </c>
      <c r="E3105">
        <v>1</v>
      </c>
      <c r="F3105" t="s">
        <v>225</v>
      </c>
      <c r="G3105" t="s">
        <v>272</v>
      </c>
      <c r="H3105" t="s">
        <v>255</v>
      </c>
      <c r="M3105" s="2">
        <v>1100</v>
      </c>
      <c r="N3105" s="2">
        <v>10000</v>
      </c>
      <c r="O3105" s="2">
        <f>IF(Tabla1[[#This Row],[Mov]]="VNT",Tabla1[[#This Row],[Sale]]-Tabla1[[#This Row],[Cost]],-Tabla1[[#This Row],[Cost]]*Tabla1[[#This Row],[Cant]])</f>
        <v>8900</v>
      </c>
      <c r="P3105" s="8">
        <f>IF(Tabla1[[#This Row],[Mov]]="VNT",-Tabla1[[#This Row],[Cant]],Tabla1[[#This Row],[Cant]])</f>
        <v>-1</v>
      </c>
      <c r="Q3105" s="8">
        <f>DAY(Tabla1[[#This Row],[Date]])</f>
        <v>27</v>
      </c>
      <c r="R3105" s="8">
        <f>MONTH(Tabla1[[#This Row],[Date]])</f>
        <v>9</v>
      </c>
      <c r="S3105" s="8">
        <f>YEAR(Tabla1[[#This Row],[Date]])</f>
        <v>2022</v>
      </c>
    </row>
    <row r="3106" spans="1:19" x14ac:dyDescent="0.2">
      <c r="A3106">
        <v>3105</v>
      </c>
      <c r="B3106" s="1">
        <v>44831</v>
      </c>
      <c r="C3106" t="s">
        <v>260</v>
      </c>
      <c r="D3106" t="s">
        <v>332</v>
      </c>
      <c r="E3106">
        <v>1</v>
      </c>
      <c r="F3106" t="s">
        <v>937</v>
      </c>
      <c r="G3106" t="s">
        <v>870</v>
      </c>
      <c r="H3106" t="s">
        <v>1129</v>
      </c>
      <c r="M3106" s="2">
        <v>6000</v>
      </c>
      <c r="N3106" s="2">
        <v>12000</v>
      </c>
      <c r="O3106" s="2">
        <f>IF(Tabla1[[#This Row],[Mov]]="VNT",Tabla1[[#This Row],[Sale]]-Tabla1[[#This Row],[Cost]],-Tabla1[[#This Row],[Cost]]*Tabla1[[#This Row],[Cant]])</f>
        <v>6000</v>
      </c>
      <c r="P3106" s="8">
        <f>IF(Tabla1[[#This Row],[Mov]]="VNT",-Tabla1[[#This Row],[Cant]],Tabla1[[#This Row],[Cant]])</f>
        <v>-1</v>
      </c>
      <c r="Q3106" s="8">
        <f>DAY(Tabla1[[#This Row],[Date]])</f>
        <v>27</v>
      </c>
      <c r="R3106" s="8">
        <f>MONTH(Tabla1[[#This Row],[Date]])</f>
        <v>9</v>
      </c>
      <c r="S3106" s="8">
        <f>YEAR(Tabla1[[#This Row],[Date]])</f>
        <v>2022</v>
      </c>
    </row>
    <row r="3107" spans="1:19" x14ac:dyDescent="0.2">
      <c r="A3107">
        <v>3106</v>
      </c>
      <c r="B3107" s="1">
        <v>44831</v>
      </c>
      <c r="C3107" t="s">
        <v>260</v>
      </c>
      <c r="D3107" t="s">
        <v>332</v>
      </c>
      <c r="E3107">
        <v>1</v>
      </c>
      <c r="F3107" t="s">
        <v>26</v>
      </c>
      <c r="G3107" t="s">
        <v>264</v>
      </c>
      <c r="H3107" t="s">
        <v>20</v>
      </c>
      <c r="M3107" s="2">
        <v>9500</v>
      </c>
      <c r="N3107" s="2">
        <v>20000</v>
      </c>
      <c r="O3107" s="2">
        <f>IF(Tabla1[[#This Row],[Mov]]="VNT",Tabla1[[#This Row],[Sale]]-Tabla1[[#This Row],[Cost]],-Tabla1[[#This Row],[Cost]]*Tabla1[[#This Row],[Cant]])</f>
        <v>10500</v>
      </c>
      <c r="P3107" s="8">
        <f>IF(Tabla1[[#This Row],[Mov]]="VNT",-Tabla1[[#This Row],[Cant]],Tabla1[[#This Row],[Cant]])</f>
        <v>-1</v>
      </c>
      <c r="Q3107" s="8">
        <f>DAY(Tabla1[[#This Row],[Date]])</f>
        <v>27</v>
      </c>
      <c r="R3107" s="8">
        <f>MONTH(Tabla1[[#This Row],[Date]])</f>
        <v>9</v>
      </c>
      <c r="S3107" s="8">
        <f>YEAR(Tabla1[[#This Row],[Date]])</f>
        <v>2022</v>
      </c>
    </row>
    <row r="3108" spans="1:19" x14ac:dyDescent="0.2">
      <c r="A3108">
        <v>3107</v>
      </c>
      <c r="B3108" s="1">
        <v>44831</v>
      </c>
      <c r="C3108" t="s">
        <v>261</v>
      </c>
      <c r="D3108" t="s">
        <v>892</v>
      </c>
      <c r="E3108">
        <v>1</v>
      </c>
      <c r="F3108" t="s">
        <v>386</v>
      </c>
      <c r="G3108" t="s">
        <v>272</v>
      </c>
      <c r="H3108" t="s">
        <v>317</v>
      </c>
      <c r="M3108" s="2">
        <v>60000</v>
      </c>
      <c r="N3108" s="2">
        <v>120000</v>
      </c>
      <c r="O3108" s="2">
        <f>IF(Tabla1[[#This Row],[Mov]]="VNT",Tabla1[[#This Row],[Sale]]-Tabla1[[#This Row],[Cost]],-Tabla1[[#This Row],[Cost]]*Tabla1[[#This Row],[Cant]])</f>
        <v>-60000</v>
      </c>
      <c r="P3108" s="8">
        <f>IF(Tabla1[[#This Row],[Mov]]="VNT",-Tabla1[[#This Row],[Cant]],Tabla1[[#This Row],[Cant]])</f>
        <v>1</v>
      </c>
      <c r="Q3108" s="8">
        <f>DAY(Tabla1[[#This Row],[Date]])</f>
        <v>27</v>
      </c>
      <c r="R3108" s="8">
        <f>MONTH(Tabla1[[#This Row],[Date]])</f>
        <v>9</v>
      </c>
      <c r="S3108" s="8">
        <f>YEAR(Tabla1[[#This Row],[Date]])</f>
        <v>2022</v>
      </c>
    </row>
    <row r="3109" spans="1:19" x14ac:dyDescent="0.2">
      <c r="A3109">
        <v>3108</v>
      </c>
      <c r="B3109" s="1">
        <v>44831</v>
      </c>
      <c r="C3109" t="s">
        <v>261</v>
      </c>
      <c r="D3109" t="s">
        <v>892</v>
      </c>
      <c r="E3109">
        <v>1</v>
      </c>
      <c r="F3109" t="s">
        <v>1532</v>
      </c>
      <c r="G3109" t="s">
        <v>272</v>
      </c>
      <c r="H3109" t="s">
        <v>317</v>
      </c>
      <c r="M3109" s="2">
        <v>15000</v>
      </c>
      <c r="N3109" s="2">
        <v>25000</v>
      </c>
      <c r="O3109" s="2">
        <f>IF(Tabla1[[#This Row],[Mov]]="VNT",Tabla1[[#This Row],[Sale]]-Tabla1[[#This Row],[Cost]],-Tabla1[[#This Row],[Cost]]*Tabla1[[#This Row],[Cant]])</f>
        <v>-15000</v>
      </c>
      <c r="P3109" s="8">
        <f>IF(Tabla1[[#This Row],[Mov]]="VNT",-Tabla1[[#This Row],[Cant]],Tabla1[[#This Row],[Cant]])</f>
        <v>1</v>
      </c>
      <c r="Q3109" s="8">
        <f>DAY(Tabla1[[#This Row],[Date]])</f>
        <v>27</v>
      </c>
      <c r="R3109" s="8">
        <f>MONTH(Tabla1[[#This Row],[Date]])</f>
        <v>9</v>
      </c>
      <c r="S3109" s="8">
        <f>YEAR(Tabla1[[#This Row],[Date]])</f>
        <v>2022</v>
      </c>
    </row>
    <row r="3110" spans="1:19" x14ac:dyDescent="0.2">
      <c r="A3110">
        <v>3109</v>
      </c>
      <c r="B3110" s="1">
        <v>44831</v>
      </c>
      <c r="C3110" t="s">
        <v>261</v>
      </c>
      <c r="D3110" t="s">
        <v>663</v>
      </c>
      <c r="E3110">
        <v>1</v>
      </c>
      <c r="F3110" t="s">
        <v>44</v>
      </c>
      <c r="G3110" t="s">
        <v>1146</v>
      </c>
      <c r="H3110" t="s">
        <v>1316</v>
      </c>
      <c r="J3110" t="s">
        <v>25</v>
      </c>
      <c r="M3110" s="2">
        <v>40000</v>
      </c>
      <c r="N3110" s="2">
        <v>65000</v>
      </c>
      <c r="O3110" s="2">
        <f>IF(Tabla1[[#This Row],[Mov]]="VNT",Tabla1[[#This Row],[Sale]]-Tabla1[[#This Row],[Cost]],-Tabla1[[#This Row],[Cost]]*Tabla1[[#This Row],[Cant]])</f>
        <v>-40000</v>
      </c>
      <c r="P3110" s="8">
        <f>IF(Tabla1[[#This Row],[Mov]]="VNT",-Tabla1[[#This Row],[Cant]],Tabla1[[#This Row],[Cant]])</f>
        <v>1</v>
      </c>
      <c r="Q3110" s="8">
        <f>DAY(Tabla1[[#This Row],[Date]])</f>
        <v>27</v>
      </c>
      <c r="R3110" s="8">
        <f>MONTH(Tabla1[[#This Row],[Date]])</f>
        <v>9</v>
      </c>
      <c r="S3110" s="8">
        <f>YEAR(Tabla1[[#This Row],[Date]])</f>
        <v>2022</v>
      </c>
    </row>
    <row r="3111" spans="1:19" x14ac:dyDescent="0.2">
      <c r="A3111">
        <v>3110</v>
      </c>
      <c r="B3111" s="1">
        <v>44831</v>
      </c>
      <c r="C3111" t="s">
        <v>261</v>
      </c>
      <c r="D3111" t="s">
        <v>663</v>
      </c>
      <c r="E3111">
        <v>1</v>
      </c>
      <c r="F3111" t="s">
        <v>44</v>
      </c>
      <c r="G3111" t="s">
        <v>1146</v>
      </c>
      <c r="H3111" t="s">
        <v>1316</v>
      </c>
      <c r="J3111" t="s">
        <v>927</v>
      </c>
      <c r="M3111" s="2">
        <v>40000</v>
      </c>
      <c r="N3111" s="2">
        <v>65000</v>
      </c>
      <c r="O3111" s="2">
        <f>IF(Tabla1[[#This Row],[Mov]]="VNT",Tabla1[[#This Row],[Sale]]-Tabla1[[#This Row],[Cost]],-Tabla1[[#This Row],[Cost]]*Tabla1[[#This Row],[Cant]])</f>
        <v>-40000</v>
      </c>
      <c r="P3111" s="8">
        <f>IF(Tabla1[[#This Row],[Mov]]="VNT",-Tabla1[[#This Row],[Cant]],Tabla1[[#This Row],[Cant]])</f>
        <v>1</v>
      </c>
      <c r="Q3111" s="8">
        <f>DAY(Tabla1[[#This Row],[Date]])</f>
        <v>27</v>
      </c>
      <c r="R3111" s="8">
        <f>MONTH(Tabla1[[#This Row],[Date]])</f>
        <v>9</v>
      </c>
      <c r="S3111" s="8">
        <f>YEAR(Tabla1[[#This Row],[Date]])</f>
        <v>2022</v>
      </c>
    </row>
    <row r="3112" spans="1:19" x14ac:dyDescent="0.2">
      <c r="A3112">
        <v>3111</v>
      </c>
      <c r="B3112" s="1">
        <v>44831</v>
      </c>
      <c r="C3112" t="s">
        <v>261</v>
      </c>
      <c r="D3112" t="s">
        <v>663</v>
      </c>
      <c r="E3112">
        <v>1</v>
      </c>
      <c r="F3112" t="s">
        <v>45</v>
      </c>
      <c r="G3112" t="s">
        <v>781</v>
      </c>
      <c r="H3112" t="s">
        <v>1318</v>
      </c>
      <c r="M3112" s="2">
        <v>26000</v>
      </c>
      <c r="N3112" s="2">
        <v>55000</v>
      </c>
      <c r="O3112" s="2">
        <f>IF(Tabla1[[#This Row],[Mov]]="VNT",Tabla1[[#This Row],[Sale]]-Tabla1[[#This Row],[Cost]],-Tabla1[[#This Row],[Cost]]*Tabla1[[#This Row],[Cant]])</f>
        <v>-26000</v>
      </c>
      <c r="P3112" s="8">
        <f>IF(Tabla1[[#This Row],[Mov]]="VNT",-Tabla1[[#This Row],[Cant]],Tabla1[[#This Row],[Cant]])</f>
        <v>1</v>
      </c>
      <c r="Q3112" s="8">
        <f>DAY(Tabla1[[#This Row],[Date]])</f>
        <v>27</v>
      </c>
      <c r="R3112" s="8">
        <f>MONTH(Tabla1[[#This Row],[Date]])</f>
        <v>9</v>
      </c>
      <c r="S3112" s="8">
        <f>YEAR(Tabla1[[#This Row],[Date]])</f>
        <v>2022</v>
      </c>
    </row>
    <row r="3113" spans="1:19" x14ac:dyDescent="0.2">
      <c r="A3113">
        <v>3112</v>
      </c>
      <c r="B3113" s="1">
        <v>44831</v>
      </c>
      <c r="C3113" t="s">
        <v>261</v>
      </c>
      <c r="D3113" t="s">
        <v>623</v>
      </c>
      <c r="E3113">
        <v>2</v>
      </c>
      <c r="F3113" t="s">
        <v>532</v>
      </c>
      <c r="G3113" t="s">
        <v>273</v>
      </c>
      <c r="H3113" t="s">
        <v>552</v>
      </c>
      <c r="J3113" t="s">
        <v>1535</v>
      </c>
      <c r="M3113" s="2">
        <v>18000</v>
      </c>
      <c r="N3113" s="2">
        <v>35000</v>
      </c>
      <c r="O3113" s="2">
        <f>IF(Tabla1[[#This Row],[Mov]]="VNT",Tabla1[[#This Row],[Sale]]-Tabla1[[#This Row],[Cost]],-Tabla1[[#This Row],[Cost]]*Tabla1[[#This Row],[Cant]])</f>
        <v>-36000</v>
      </c>
      <c r="P3113" s="8">
        <f>IF(Tabla1[[#This Row],[Mov]]="VNT",-Tabla1[[#This Row],[Cant]],Tabla1[[#This Row],[Cant]])</f>
        <v>2</v>
      </c>
      <c r="Q3113" s="8">
        <f>DAY(Tabla1[[#This Row],[Date]])</f>
        <v>27</v>
      </c>
      <c r="R3113" s="8">
        <f>MONTH(Tabla1[[#This Row],[Date]])</f>
        <v>9</v>
      </c>
      <c r="S3113" s="8">
        <f>YEAR(Tabla1[[#This Row],[Date]])</f>
        <v>2022</v>
      </c>
    </row>
    <row r="3114" spans="1:19" x14ac:dyDescent="0.2">
      <c r="A3114">
        <v>3113</v>
      </c>
      <c r="B3114" s="1">
        <v>44831</v>
      </c>
      <c r="C3114" t="s">
        <v>261</v>
      </c>
      <c r="D3114" t="s">
        <v>623</v>
      </c>
      <c r="E3114">
        <v>1</v>
      </c>
      <c r="F3114" t="s">
        <v>201</v>
      </c>
      <c r="G3114" t="s">
        <v>197</v>
      </c>
      <c r="H3114" t="s">
        <v>1534</v>
      </c>
      <c r="M3114" s="2">
        <v>50000</v>
      </c>
      <c r="N3114" s="2">
        <v>89000</v>
      </c>
      <c r="O3114" s="2">
        <f>IF(Tabla1[[#This Row],[Mov]]="VNT",Tabla1[[#This Row],[Sale]]-Tabla1[[#This Row],[Cost]],-Tabla1[[#This Row],[Cost]]*Tabla1[[#This Row],[Cant]])</f>
        <v>-50000</v>
      </c>
      <c r="P3114" s="8">
        <f>IF(Tabla1[[#This Row],[Mov]]="VNT",-Tabla1[[#This Row],[Cant]],Tabla1[[#This Row],[Cant]])</f>
        <v>1</v>
      </c>
      <c r="Q3114" s="8">
        <f>DAY(Tabla1[[#This Row],[Date]])</f>
        <v>27</v>
      </c>
      <c r="R3114" s="8">
        <f>MONTH(Tabla1[[#This Row],[Date]])</f>
        <v>9</v>
      </c>
      <c r="S3114" s="8">
        <f>YEAR(Tabla1[[#This Row],[Date]])</f>
        <v>2022</v>
      </c>
    </row>
    <row r="3115" spans="1:19" x14ac:dyDescent="0.2">
      <c r="A3115">
        <v>3114</v>
      </c>
      <c r="B3115" s="1">
        <v>44831</v>
      </c>
      <c r="C3115" t="s">
        <v>261</v>
      </c>
      <c r="D3115" t="s">
        <v>623</v>
      </c>
      <c r="E3115">
        <v>1</v>
      </c>
      <c r="F3115" t="s">
        <v>201</v>
      </c>
      <c r="G3115" t="s">
        <v>197</v>
      </c>
      <c r="H3115" t="s">
        <v>1533</v>
      </c>
      <c r="M3115" s="2">
        <v>45000</v>
      </c>
      <c r="N3115" s="2">
        <v>79000</v>
      </c>
      <c r="O3115" s="2">
        <f>IF(Tabla1[[#This Row],[Mov]]="VNT",Tabla1[[#This Row],[Sale]]-Tabla1[[#This Row],[Cost]],-Tabla1[[#This Row],[Cost]]*Tabla1[[#This Row],[Cant]])</f>
        <v>-45000</v>
      </c>
      <c r="P3115" s="8">
        <f>IF(Tabla1[[#This Row],[Mov]]="VNT",-Tabla1[[#This Row],[Cant]],Tabla1[[#This Row],[Cant]])</f>
        <v>1</v>
      </c>
      <c r="Q3115" s="8">
        <f>DAY(Tabla1[[#This Row],[Date]])</f>
        <v>27</v>
      </c>
      <c r="R3115" s="8">
        <f>MONTH(Tabla1[[#This Row],[Date]])</f>
        <v>9</v>
      </c>
      <c r="S3115" s="8">
        <f>YEAR(Tabla1[[#This Row],[Date]])</f>
        <v>2022</v>
      </c>
    </row>
    <row r="3116" spans="1:19" x14ac:dyDescent="0.2">
      <c r="A3116">
        <v>3115</v>
      </c>
      <c r="B3116" s="1">
        <v>44831</v>
      </c>
      <c r="C3116" t="s">
        <v>261</v>
      </c>
      <c r="D3116" t="s">
        <v>339</v>
      </c>
      <c r="E3116">
        <v>18</v>
      </c>
      <c r="F3116" t="s">
        <v>891</v>
      </c>
      <c r="G3116" t="s">
        <v>589</v>
      </c>
      <c r="H3116" t="s">
        <v>1173</v>
      </c>
      <c r="M3116" s="2">
        <v>4000</v>
      </c>
      <c r="N3116" s="2">
        <v>10000</v>
      </c>
      <c r="O3116" s="2">
        <f>IF(Tabla1[[#This Row],[Mov]]="VNT",Tabla1[[#This Row],[Sale]]-Tabla1[[#This Row],[Cost]],-Tabla1[[#This Row],[Cost]]*Tabla1[[#This Row],[Cant]])</f>
        <v>-72000</v>
      </c>
      <c r="P3116" s="8">
        <f>IF(Tabla1[[#This Row],[Mov]]="VNT",-Tabla1[[#This Row],[Cant]],Tabla1[[#This Row],[Cant]])</f>
        <v>18</v>
      </c>
      <c r="Q3116" s="8">
        <f>DAY(Tabla1[[#This Row],[Date]])</f>
        <v>27</v>
      </c>
      <c r="R3116" s="8">
        <f>MONTH(Tabla1[[#This Row],[Date]])</f>
        <v>9</v>
      </c>
      <c r="S3116" s="8">
        <f>YEAR(Tabla1[[#This Row],[Date]])</f>
        <v>2022</v>
      </c>
    </row>
    <row r="3117" spans="1:19" x14ac:dyDescent="0.2">
      <c r="A3117">
        <v>3116</v>
      </c>
      <c r="B3117" s="1">
        <v>44831</v>
      </c>
      <c r="C3117" t="s">
        <v>261</v>
      </c>
      <c r="D3117" t="s">
        <v>339</v>
      </c>
      <c r="E3117">
        <v>3</v>
      </c>
      <c r="F3117" t="s">
        <v>26</v>
      </c>
      <c r="G3117" t="s">
        <v>603</v>
      </c>
      <c r="H3117" t="s">
        <v>16</v>
      </c>
      <c r="M3117" s="2">
        <v>3200</v>
      </c>
      <c r="N3117" s="2">
        <v>7000</v>
      </c>
      <c r="O3117" s="2">
        <f>IF(Tabla1[[#This Row],[Mov]]="VNT",Tabla1[[#This Row],[Sale]]-Tabla1[[#This Row],[Cost]],-Tabla1[[#This Row],[Cost]]*Tabla1[[#This Row],[Cant]])</f>
        <v>-9600</v>
      </c>
      <c r="P3117" s="8">
        <f>IF(Tabla1[[#This Row],[Mov]]="VNT",-Tabla1[[#This Row],[Cant]],Tabla1[[#This Row],[Cant]])</f>
        <v>3</v>
      </c>
      <c r="Q3117" s="8">
        <f>DAY(Tabla1[[#This Row],[Date]])</f>
        <v>27</v>
      </c>
      <c r="R3117" s="8">
        <f>MONTH(Tabla1[[#This Row],[Date]])</f>
        <v>9</v>
      </c>
      <c r="S3117" s="8">
        <f>YEAR(Tabla1[[#This Row],[Date]])</f>
        <v>2022</v>
      </c>
    </row>
    <row r="3118" spans="1:19" x14ac:dyDescent="0.2">
      <c r="A3118">
        <v>3117</v>
      </c>
      <c r="B3118" s="1">
        <v>44831</v>
      </c>
      <c r="C3118" t="s">
        <v>261</v>
      </c>
      <c r="D3118" t="s">
        <v>339</v>
      </c>
      <c r="E3118">
        <v>5</v>
      </c>
      <c r="F3118" t="s">
        <v>15</v>
      </c>
      <c r="G3118" t="s">
        <v>266</v>
      </c>
      <c r="H3118" t="s">
        <v>531</v>
      </c>
      <c r="M3118" s="2">
        <v>1800</v>
      </c>
      <c r="N3118" s="2">
        <v>7000</v>
      </c>
      <c r="O3118" s="2">
        <f>IF(Tabla1[[#This Row],[Mov]]="VNT",Tabla1[[#This Row],[Sale]]-Tabla1[[#This Row],[Cost]],-Tabla1[[#This Row],[Cost]]*Tabla1[[#This Row],[Cant]])</f>
        <v>-9000</v>
      </c>
      <c r="P3118" s="8">
        <f>IF(Tabla1[[#This Row],[Mov]]="VNT",-Tabla1[[#This Row],[Cant]],Tabla1[[#This Row],[Cant]])</f>
        <v>5</v>
      </c>
      <c r="Q3118" s="8">
        <f>DAY(Tabla1[[#This Row],[Date]])</f>
        <v>27</v>
      </c>
      <c r="R3118" s="8">
        <f>MONTH(Tabla1[[#This Row],[Date]])</f>
        <v>9</v>
      </c>
      <c r="S3118" s="8">
        <f>YEAR(Tabla1[[#This Row],[Date]])</f>
        <v>2022</v>
      </c>
    </row>
    <row r="3119" spans="1:19" x14ac:dyDescent="0.2">
      <c r="A3119">
        <v>3118</v>
      </c>
      <c r="B3119" s="1">
        <v>44831</v>
      </c>
      <c r="C3119" t="s">
        <v>261</v>
      </c>
      <c r="D3119" t="s">
        <v>339</v>
      </c>
      <c r="E3119">
        <v>5</v>
      </c>
      <c r="F3119" t="s">
        <v>225</v>
      </c>
      <c r="G3119" t="s">
        <v>284</v>
      </c>
      <c r="H3119" t="s">
        <v>1536</v>
      </c>
      <c r="M3119" s="2">
        <v>2000</v>
      </c>
      <c r="N3119" s="2">
        <v>10000</v>
      </c>
      <c r="O3119" s="2">
        <f>IF(Tabla1[[#This Row],[Mov]]="VNT",Tabla1[[#This Row],[Sale]]-Tabla1[[#This Row],[Cost]],-Tabla1[[#This Row],[Cost]]*Tabla1[[#This Row],[Cant]])</f>
        <v>-10000</v>
      </c>
      <c r="P3119" s="8">
        <f>IF(Tabla1[[#This Row],[Mov]]="VNT",-Tabla1[[#This Row],[Cant]],Tabla1[[#This Row],[Cant]])</f>
        <v>5</v>
      </c>
      <c r="Q3119" s="8">
        <f>DAY(Tabla1[[#This Row],[Date]])</f>
        <v>27</v>
      </c>
      <c r="R3119" s="8">
        <f>MONTH(Tabla1[[#This Row],[Date]])</f>
        <v>9</v>
      </c>
      <c r="S3119" s="8">
        <f>YEAR(Tabla1[[#This Row],[Date]])</f>
        <v>2022</v>
      </c>
    </row>
    <row r="3120" spans="1:19" x14ac:dyDescent="0.2">
      <c r="A3120">
        <v>3119</v>
      </c>
      <c r="B3120" s="1">
        <v>44831</v>
      </c>
      <c r="C3120" t="s">
        <v>261</v>
      </c>
      <c r="D3120" t="s">
        <v>339</v>
      </c>
      <c r="E3120">
        <v>4</v>
      </c>
      <c r="F3120" t="s">
        <v>15</v>
      </c>
      <c r="G3120" t="s">
        <v>266</v>
      </c>
      <c r="H3120" t="s">
        <v>1537</v>
      </c>
      <c r="M3120" s="2">
        <v>4000</v>
      </c>
      <c r="N3120" s="2">
        <v>12000</v>
      </c>
      <c r="O3120" s="2">
        <f>IF(Tabla1[[#This Row],[Mov]]="VNT",Tabla1[[#This Row],[Sale]]-Tabla1[[#This Row],[Cost]],-Tabla1[[#This Row],[Cost]]*Tabla1[[#This Row],[Cant]])</f>
        <v>-16000</v>
      </c>
      <c r="P3120" s="8">
        <f>IF(Tabla1[[#This Row],[Mov]]="VNT",-Tabla1[[#This Row],[Cant]],Tabla1[[#This Row],[Cant]])</f>
        <v>4</v>
      </c>
      <c r="Q3120" s="8">
        <f>DAY(Tabla1[[#This Row],[Date]])</f>
        <v>27</v>
      </c>
      <c r="R3120" s="8">
        <f>MONTH(Tabla1[[#This Row],[Date]])</f>
        <v>9</v>
      </c>
      <c r="S3120" s="8">
        <f>YEAR(Tabla1[[#This Row],[Date]])</f>
        <v>2022</v>
      </c>
    </row>
    <row r="3121" spans="1:19" x14ac:dyDescent="0.2">
      <c r="A3121">
        <v>3120</v>
      </c>
      <c r="B3121" s="1">
        <v>44831</v>
      </c>
      <c r="C3121" t="s">
        <v>261</v>
      </c>
      <c r="D3121" t="s">
        <v>339</v>
      </c>
      <c r="E3121">
        <v>5</v>
      </c>
      <c r="F3121" t="s">
        <v>891</v>
      </c>
      <c r="G3121" t="s">
        <v>272</v>
      </c>
      <c r="H3121" t="s">
        <v>310</v>
      </c>
      <c r="M3121" s="2">
        <v>4000</v>
      </c>
      <c r="N3121" s="2">
        <v>10000</v>
      </c>
      <c r="O3121" s="2">
        <f>IF(Tabla1[[#This Row],[Mov]]="VNT",Tabla1[[#This Row],[Sale]]-Tabla1[[#This Row],[Cost]],-Tabla1[[#This Row],[Cost]]*Tabla1[[#This Row],[Cant]])</f>
        <v>-20000</v>
      </c>
      <c r="P3121" s="8">
        <f>IF(Tabla1[[#This Row],[Mov]]="VNT",-Tabla1[[#This Row],[Cant]],Tabla1[[#This Row],[Cant]])</f>
        <v>5</v>
      </c>
      <c r="Q3121" s="8">
        <f>DAY(Tabla1[[#This Row],[Date]])</f>
        <v>27</v>
      </c>
      <c r="R3121" s="8">
        <f>MONTH(Tabla1[[#This Row],[Date]])</f>
        <v>9</v>
      </c>
      <c r="S3121" s="8">
        <f>YEAR(Tabla1[[#This Row],[Date]])</f>
        <v>2022</v>
      </c>
    </row>
    <row r="3122" spans="1:19" x14ac:dyDescent="0.2">
      <c r="A3122">
        <v>3121</v>
      </c>
      <c r="B3122" s="1">
        <v>44831</v>
      </c>
      <c r="C3122" t="s">
        <v>261</v>
      </c>
      <c r="D3122" t="s">
        <v>339</v>
      </c>
      <c r="E3122">
        <v>5</v>
      </c>
      <c r="F3122" t="s">
        <v>1174</v>
      </c>
      <c r="G3122" t="s">
        <v>272</v>
      </c>
      <c r="H3122" t="s">
        <v>310</v>
      </c>
      <c r="M3122" s="2">
        <v>5000</v>
      </c>
      <c r="N3122" s="2">
        <v>12000</v>
      </c>
      <c r="O3122" s="2">
        <f>IF(Tabla1[[#This Row],[Mov]]="VNT",Tabla1[[#This Row],[Sale]]-Tabla1[[#This Row],[Cost]],-Tabla1[[#This Row],[Cost]]*Tabla1[[#This Row],[Cant]])</f>
        <v>-25000</v>
      </c>
      <c r="P3122" s="8">
        <f>IF(Tabla1[[#This Row],[Mov]]="VNT",-Tabla1[[#This Row],[Cant]],Tabla1[[#This Row],[Cant]])</f>
        <v>5</v>
      </c>
      <c r="Q3122" s="8">
        <f>DAY(Tabla1[[#This Row],[Date]])</f>
        <v>27</v>
      </c>
      <c r="R3122" s="8">
        <f>MONTH(Tabla1[[#This Row],[Date]])</f>
        <v>9</v>
      </c>
      <c r="S3122" s="8">
        <f>YEAR(Tabla1[[#This Row],[Date]])</f>
        <v>2022</v>
      </c>
    </row>
    <row r="3123" spans="1:19" x14ac:dyDescent="0.2">
      <c r="A3123">
        <v>3122</v>
      </c>
      <c r="B3123" s="1">
        <v>44831</v>
      </c>
      <c r="C3123" t="s">
        <v>261</v>
      </c>
      <c r="D3123" t="s">
        <v>659</v>
      </c>
      <c r="E3123">
        <v>1</v>
      </c>
      <c r="F3123" t="s">
        <v>224</v>
      </c>
      <c r="G3123" t="s">
        <v>272</v>
      </c>
      <c r="H3123" t="s">
        <v>309</v>
      </c>
      <c r="M3123" s="2">
        <v>8500</v>
      </c>
      <c r="N3123" s="2">
        <v>20000</v>
      </c>
      <c r="O3123" s="2">
        <f>IF(Tabla1[[#This Row],[Mov]]="VNT",Tabla1[[#This Row],[Sale]]-Tabla1[[#This Row],[Cost]],-Tabla1[[#This Row],[Cost]]*Tabla1[[#This Row],[Cant]])</f>
        <v>-8500</v>
      </c>
      <c r="P3123" s="8">
        <f>IF(Tabla1[[#This Row],[Mov]]="VNT",-Tabla1[[#This Row],[Cant]],Tabla1[[#This Row],[Cant]])</f>
        <v>1</v>
      </c>
      <c r="Q3123" s="8">
        <f>DAY(Tabla1[[#This Row],[Date]])</f>
        <v>27</v>
      </c>
      <c r="R3123" s="8">
        <f>MONTH(Tabla1[[#This Row],[Date]])</f>
        <v>9</v>
      </c>
      <c r="S3123" s="8">
        <f>YEAR(Tabla1[[#This Row],[Date]])</f>
        <v>2022</v>
      </c>
    </row>
    <row r="3124" spans="1:19" x14ac:dyDescent="0.2">
      <c r="A3124">
        <v>3123</v>
      </c>
      <c r="B3124" s="1">
        <v>44831</v>
      </c>
      <c r="C3124" t="s">
        <v>261</v>
      </c>
      <c r="D3124" t="s">
        <v>659</v>
      </c>
      <c r="E3124">
        <v>1</v>
      </c>
      <c r="F3124" t="s">
        <v>224</v>
      </c>
      <c r="G3124" t="s">
        <v>272</v>
      </c>
      <c r="H3124" t="s">
        <v>310</v>
      </c>
      <c r="M3124" s="2">
        <v>8500</v>
      </c>
      <c r="N3124" s="2">
        <v>20000</v>
      </c>
      <c r="O3124" s="2">
        <f>IF(Tabla1[[#This Row],[Mov]]="VNT",Tabla1[[#This Row],[Sale]]-Tabla1[[#This Row],[Cost]],-Tabla1[[#This Row],[Cost]]*Tabla1[[#This Row],[Cant]])</f>
        <v>-8500</v>
      </c>
      <c r="P3124" s="8">
        <f>IF(Tabla1[[#This Row],[Mov]]="VNT",-Tabla1[[#This Row],[Cant]],Tabla1[[#This Row],[Cant]])</f>
        <v>1</v>
      </c>
      <c r="Q3124" s="8">
        <f>DAY(Tabla1[[#This Row],[Date]])</f>
        <v>27</v>
      </c>
      <c r="R3124" s="8">
        <f>MONTH(Tabla1[[#This Row],[Date]])</f>
        <v>9</v>
      </c>
      <c r="S3124" s="8">
        <f>YEAR(Tabla1[[#This Row],[Date]])</f>
        <v>2022</v>
      </c>
    </row>
    <row r="3125" spans="1:19" x14ac:dyDescent="0.2">
      <c r="A3125">
        <v>3124</v>
      </c>
      <c r="B3125" s="1">
        <v>44831</v>
      </c>
      <c r="C3125" t="s">
        <v>261</v>
      </c>
      <c r="D3125" t="s">
        <v>659</v>
      </c>
      <c r="E3125">
        <v>2</v>
      </c>
      <c r="F3125" t="s">
        <v>224</v>
      </c>
      <c r="G3125" t="s">
        <v>272</v>
      </c>
      <c r="H3125" t="s">
        <v>308</v>
      </c>
      <c r="M3125" s="2">
        <v>9500</v>
      </c>
      <c r="N3125" s="2">
        <v>20000</v>
      </c>
      <c r="O3125" s="2">
        <f>IF(Tabla1[[#This Row],[Mov]]="VNT",Tabla1[[#This Row],[Sale]]-Tabla1[[#This Row],[Cost]],-Tabla1[[#This Row],[Cost]]*Tabla1[[#This Row],[Cant]])</f>
        <v>-19000</v>
      </c>
      <c r="P3125" s="8">
        <f>IF(Tabla1[[#This Row],[Mov]]="VNT",-Tabla1[[#This Row],[Cant]],Tabla1[[#This Row],[Cant]])</f>
        <v>2</v>
      </c>
      <c r="Q3125" s="8">
        <f>DAY(Tabla1[[#This Row],[Date]])</f>
        <v>27</v>
      </c>
      <c r="R3125" s="8">
        <f>MONTH(Tabla1[[#This Row],[Date]])</f>
        <v>9</v>
      </c>
      <c r="S3125" s="8">
        <f>YEAR(Tabla1[[#This Row],[Date]])</f>
        <v>2022</v>
      </c>
    </row>
    <row r="3126" spans="1:19" x14ac:dyDescent="0.2">
      <c r="A3126">
        <v>3125</v>
      </c>
      <c r="B3126" s="1">
        <v>44831</v>
      </c>
      <c r="C3126" t="s">
        <v>261</v>
      </c>
      <c r="D3126" t="s">
        <v>659</v>
      </c>
      <c r="E3126">
        <v>5</v>
      </c>
      <c r="F3126" t="s">
        <v>224</v>
      </c>
      <c r="G3126" t="s">
        <v>272</v>
      </c>
      <c r="H3126" t="s">
        <v>1387</v>
      </c>
      <c r="M3126" s="2">
        <v>10500</v>
      </c>
      <c r="N3126" s="2">
        <v>20000</v>
      </c>
      <c r="O3126" s="2">
        <f>IF(Tabla1[[#This Row],[Mov]]="VNT",Tabla1[[#This Row],[Sale]]-Tabla1[[#This Row],[Cost]],-Tabla1[[#This Row],[Cost]]*Tabla1[[#This Row],[Cant]])</f>
        <v>-52500</v>
      </c>
      <c r="P3126" s="8">
        <f>IF(Tabla1[[#This Row],[Mov]]="VNT",-Tabla1[[#This Row],[Cant]],Tabla1[[#This Row],[Cant]])</f>
        <v>5</v>
      </c>
      <c r="Q3126" s="8">
        <f>DAY(Tabla1[[#This Row],[Date]])</f>
        <v>27</v>
      </c>
      <c r="R3126" s="8">
        <f>MONTH(Tabla1[[#This Row],[Date]])</f>
        <v>9</v>
      </c>
      <c r="S3126" s="8">
        <f>YEAR(Tabla1[[#This Row],[Date]])</f>
        <v>2022</v>
      </c>
    </row>
    <row r="3127" spans="1:19" x14ac:dyDescent="0.2">
      <c r="A3127">
        <v>3126</v>
      </c>
      <c r="B3127" s="1">
        <v>44831</v>
      </c>
      <c r="C3127" t="s">
        <v>261</v>
      </c>
      <c r="D3127" t="s">
        <v>659</v>
      </c>
      <c r="E3127">
        <v>1</v>
      </c>
      <c r="F3127" t="s">
        <v>21</v>
      </c>
      <c r="G3127" t="s">
        <v>273</v>
      </c>
      <c r="H3127" t="s">
        <v>1484</v>
      </c>
      <c r="M3127" s="2">
        <v>10500</v>
      </c>
      <c r="N3127" s="2">
        <v>24000</v>
      </c>
      <c r="O3127" s="2">
        <f>IF(Tabla1[[#This Row],[Mov]]="VNT",Tabla1[[#This Row],[Sale]]-Tabla1[[#This Row],[Cost]],-Tabla1[[#This Row],[Cost]]*Tabla1[[#This Row],[Cant]])</f>
        <v>-10500</v>
      </c>
      <c r="P3127" s="8">
        <f>IF(Tabla1[[#This Row],[Mov]]="VNT",-Tabla1[[#This Row],[Cant]],Tabla1[[#This Row],[Cant]])</f>
        <v>1</v>
      </c>
      <c r="Q3127" s="8">
        <f>DAY(Tabla1[[#This Row],[Date]])</f>
        <v>27</v>
      </c>
      <c r="R3127" s="8">
        <f>MONTH(Tabla1[[#This Row],[Date]])</f>
        <v>9</v>
      </c>
      <c r="S3127" s="8">
        <f>YEAR(Tabla1[[#This Row],[Date]])</f>
        <v>2022</v>
      </c>
    </row>
    <row r="3128" spans="1:19" x14ac:dyDescent="0.2">
      <c r="A3128">
        <v>3127</v>
      </c>
      <c r="B3128" s="1">
        <v>44831</v>
      </c>
      <c r="C3128" t="s">
        <v>261</v>
      </c>
      <c r="D3128" t="s">
        <v>659</v>
      </c>
      <c r="E3128">
        <v>1</v>
      </c>
      <c r="F3128" t="s">
        <v>21</v>
      </c>
      <c r="G3128" t="s">
        <v>741</v>
      </c>
      <c r="H3128" t="s">
        <v>20</v>
      </c>
      <c r="M3128" s="2">
        <v>16000</v>
      </c>
      <c r="N3128" s="2">
        <v>32000</v>
      </c>
      <c r="O3128" s="2">
        <f>IF(Tabla1[[#This Row],[Mov]]="VNT",Tabla1[[#This Row],[Sale]]-Tabla1[[#This Row],[Cost]],-Tabla1[[#This Row],[Cost]]*Tabla1[[#This Row],[Cant]])</f>
        <v>-16000</v>
      </c>
      <c r="P3128" s="8">
        <f>IF(Tabla1[[#This Row],[Mov]]="VNT",-Tabla1[[#This Row],[Cant]],Tabla1[[#This Row],[Cant]])</f>
        <v>1</v>
      </c>
      <c r="Q3128" s="8">
        <f>DAY(Tabla1[[#This Row],[Date]])</f>
        <v>27</v>
      </c>
      <c r="R3128" s="8">
        <f>MONTH(Tabla1[[#This Row],[Date]])</f>
        <v>9</v>
      </c>
      <c r="S3128" s="8">
        <f>YEAR(Tabla1[[#This Row],[Date]])</f>
        <v>2022</v>
      </c>
    </row>
    <row r="3129" spans="1:19" x14ac:dyDescent="0.2">
      <c r="A3129">
        <v>3128</v>
      </c>
      <c r="B3129" s="1">
        <v>44831</v>
      </c>
      <c r="C3129" t="s">
        <v>261</v>
      </c>
      <c r="D3129" t="s">
        <v>659</v>
      </c>
      <c r="E3129">
        <v>1</v>
      </c>
      <c r="F3129" t="s">
        <v>21</v>
      </c>
      <c r="G3129" t="s">
        <v>741</v>
      </c>
      <c r="H3129" t="s">
        <v>1484</v>
      </c>
      <c r="M3129" s="2">
        <v>16000</v>
      </c>
      <c r="N3129" s="2">
        <v>32000</v>
      </c>
      <c r="O3129" s="2">
        <f>IF(Tabla1[[#This Row],[Mov]]="VNT",Tabla1[[#This Row],[Sale]]-Tabla1[[#This Row],[Cost]],-Tabla1[[#This Row],[Cost]]*Tabla1[[#This Row],[Cant]])</f>
        <v>-16000</v>
      </c>
      <c r="P3129" s="8">
        <f>IF(Tabla1[[#This Row],[Mov]]="VNT",-Tabla1[[#This Row],[Cant]],Tabla1[[#This Row],[Cant]])</f>
        <v>1</v>
      </c>
      <c r="Q3129" s="8">
        <f>DAY(Tabla1[[#This Row],[Date]])</f>
        <v>27</v>
      </c>
      <c r="R3129" s="8">
        <f>MONTH(Tabla1[[#This Row],[Date]])</f>
        <v>9</v>
      </c>
      <c r="S3129" s="8">
        <f>YEAR(Tabla1[[#This Row],[Date]])</f>
        <v>2022</v>
      </c>
    </row>
    <row r="3130" spans="1:19" x14ac:dyDescent="0.2">
      <c r="A3130">
        <v>3129</v>
      </c>
      <c r="B3130" s="1">
        <v>44831</v>
      </c>
      <c r="C3130" t="s">
        <v>261</v>
      </c>
      <c r="D3130" t="s">
        <v>659</v>
      </c>
      <c r="E3130">
        <v>6</v>
      </c>
      <c r="F3130" t="s">
        <v>21</v>
      </c>
      <c r="G3130" t="s">
        <v>272</v>
      </c>
      <c r="H3130" t="s">
        <v>1538</v>
      </c>
      <c r="M3130" s="2">
        <v>3500</v>
      </c>
      <c r="N3130" s="2">
        <v>12000</v>
      </c>
      <c r="O3130" s="2">
        <f>IF(Tabla1[[#This Row],[Mov]]="VNT",Tabla1[[#This Row],[Sale]]-Tabla1[[#This Row],[Cost]],-Tabla1[[#This Row],[Cost]]*Tabla1[[#This Row],[Cant]])</f>
        <v>-21000</v>
      </c>
      <c r="P3130" s="8">
        <f>IF(Tabla1[[#This Row],[Mov]]="VNT",-Tabla1[[#This Row],[Cant]],Tabla1[[#This Row],[Cant]])</f>
        <v>6</v>
      </c>
      <c r="Q3130" s="8">
        <f>DAY(Tabla1[[#This Row],[Date]])</f>
        <v>27</v>
      </c>
      <c r="R3130" s="8">
        <f>MONTH(Tabla1[[#This Row],[Date]])</f>
        <v>9</v>
      </c>
      <c r="S3130" s="8">
        <f>YEAR(Tabla1[[#This Row],[Date]])</f>
        <v>2022</v>
      </c>
    </row>
    <row r="3131" spans="1:19" x14ac:dyDescent="0.2">
      <c r="A3131">
        <v>3130</v>
      </c>
      <c r="B3131" s="1">
        <v>44831</v>
      </c>
      <c r="C3131" t="s">
        <v>261</v>
      </c>
      <c r="D3131" t="s">
        <v>659</v>
      </c>
      <c r="E3131">
        <v>5</v>
      </c>
      <c r="F3131" t="s">
        <v>21</v>
      </c>
      <c r="G3131" t="s">
        <v>272</v>
      </c>
      <c r="H3131" t="s">
        <v>1454</v>
      </c>
      <c r="M3131" s="2">
        <v>2800</v>
      </c>
      <c r="N3131" s="2">
        <v>10000</v>
      </c>
      <c r="O3131" s="2">
        <f>IF(Tabla1[[#This Row],[Mov]]="VNT",Tabla1[[#This Row],[Sale]]-Tabla1[[#This Row],[Cost]],-Tabla1[[#This Row],[Cost]]*Tabla1[[#This Row],[Cant]])</f>
        <v>-14000</v>
      </c>
      <c r="P3131" s="8">
        <f>IF(Tabla1[[#This Row],[Mov]]="VNT",-Tabla1[[#This Row],[Cant]],Tabla1[[#This Row],[Cant]])</f>
        <v>5</v>
      </c>
      <c r="Q3131" s="8">
        <f>DAY(Tabla1[[#This Row],[Date]])</f>
        <v>27</v>
      </c>
      <c r="R3131" s="8">
        <f>MONTH(Tabla1[[#This Row],[Date]])</f>
        <v>9</v>
      </c>
      <c r="S3131" s="8">
        <f>YEAR(Tabla1[[#This Row],[Date]])</f>
        <v>2022</v>
      </c>
    </row>
    <row r="3132" spans="1:19" x14ac:dyDescent="0.2">
      <c r="A3132">
        <v>3131</v>
      </c>
      <c r="B3132" s="1">
        <v>44831</v>
      </c>
      <c r="C3132" t="s">
        <v>261</v>
      </c>
      <c r="D3132" t="s">
        <v>659</v>
      </c>
      <c r="E3132">
        <v>1</v>
      </c>
      <c r="F3132" t="s">
        <v>586</v>
      </c>
      <c r="G3132" t="s">
        <v>272</v>
      </c>
      <c r="H3132" t="s">
        <v>309</v>
      </c>
      <c r="M3132" s="2">
        <v>8000</v>
      </c>
      <c r="N3132" s="2">
        <v>20000</v>
      </c>
      <c r="O3132" s="2">
        <f>IF(Tabla1[[#This Row],[Mov]]="VNT",Tabla1[[#This Row],[Sale]]-Tabla1[[#This Row],[Cost]],-Tabla1[[#This Row],[Cost]]*Tabla1[[#This Row],[Cant]])</f>
        <v>-8000</v>
      </c>
      <c r="P3132" s="8">
        <f>IF(Tabla1[[#This Row],[Mov]]="VNT",-Tabla1[[#This Row],[Cant]],Tabla1[[#This Row],[Cant]])</f>
        <v>1</v>
      </c>
      <c r="Q3132" s="8">
        <f>DAY(Tabla1[[#This Row],[Date]])</f>
        <v>27</v>
      </c>
      <c r="R3132" s="8">
        <f>MONTH(Tabla1[[#This Row],[Date]])</f>
        <v>9</v>
      </c>
      <c r="S3132" s="8">
        <f>YEAR(Tabla1[[#This Row],[Date]])</f>
        <v>2022</v>
      </c>
    </row>
    <row r="3133" spans="1:19" x14ac:dyDescent="0.2">
      <c r="A3133">
        <v>3132</v>
      </c>
      <c r="B3133" s="1">
        <v>44831</v>
      </c>
      <c r="C3133" t="s">
        <v>261</v>
      </c>
      <c r="D3133" t="s">
        <v>659</v>
      </c>
      <c r="E3133">
        <v>1</v>
      </c>
      <c r="F3133" t="s">
        <v>586</v>
      </c>
      <c r="G3133" t="s">
        <v>272</v>
      </c>
      <c r="H3133" t="s">
        <v>908</v>
      </c>
      <c r="M3133" s="2">
        <v>8000</v>
      </c>
      <c r="N3133" s="2">
        <v>20000</v>
      </c>
      <c r="O3133" s="2">
        <f>IF(Tabla1[[#This Row],[Mov]]="VNT",Tabla1[[#This Row],[Sale]]-Tabla1[[#This Row],[Cost]],-Tabla1[[#This Row],[Cost]]*Tabla1[[#This Row],[Cant]])</f>
        <v>-8000</v>
      </c>
      <c r="P3133" s="8">
        <f>IF(Tabla1[[#This Row],[Mov]]="VNT",-Tabla1[[#This Row],[Cant]],Tabla1[[#This Row],[Cant]])</f>
        <v>1</v>
      </c>
      <c r="Q3133" s="8">
        <f>DAY(Tabla1[[#This Row],[Date]])</f>
        <v>27</v>
      </c>
      <c r="R3133" s="8">
        <f>MONTH(Tabla1[[#This Row],[Date]])</f>
        <v>9</v>
      </c>
      <c r="S3133" s="8">
        <f>YEAR(Tabla1[[#This Row],[Date]])</f>
        <v>2022</v>
      </c>
    </row>
    <row r="3134" spans="1:19" x14ac:dyDescent="0.2">
      <c r="A3134">
        <v>3133</v>
      </c>
      <c r="B3134" s="1">
        <v>44831</v>
      </c>
      <c r="C3134" t="s">
        <v>261</v>
      </c>
      <c r="D3134" t="s">
        <v>659</v>
      </c>
      <c r="E3134">
        <v>10</v>
      </c>
      <c r="F3134" t="s">
        <v>891</v>
      </c>
      <c r="G3134" t="s">
        <v>589</v>
      </c>
      <c r="H3134" t="s">
        <v>1173</v>
      </c>
      <c r="M3134" s="2">
        <v>3800</v>
      </c>
      <c r="N3134" s="2">
        <v>10000</v>
      </c>
      <c r="O3134" s="2">
        <f>IF(Tabla1[[#This Row],[Mov]]="VNT",Tabla1[[#This Row],[Sale]]-Tabla1[[#This Row],[Cost]],-Tabla1[[#This Row],[Cost]]*Tabla1[[#This Row],[Cant]])</f>
        <v>-38000</v>
      </c>
      <c r="P3134" s="8">
        <f>IF(Tabla1[[#This Row],[Mov]]="VNT",-Tabla1[[#This Row],[Cant]],Tabla1[[#This Row],[Cant]])</f>
        <v>10</v>
      </c>
      <c r="Q3134" s="8">
        <f>DAY(Tabla1[[#This Row],[Date]])</f>
        <v>27</v>
      </c>
      <c r="R3134" s="8">
        <f>MONTH(Tabla1[[#This Row],[Date]])</f>
        <v>9</v>
      </c>
      <c r="S3134" s="8">
        <f>YEAR(Tabla1[[#This Row],[Date]])</f>
        <v>2022</v>
      </c>
    </row>
    <row r="3135" spans="1:19" x14ac:dyDescent="0.2">
      <c r="A3135">
        <v>3134</v>
      </c>
      <c r="B3135" s="1">
        <v>44831</v>
      </c>
      <c r="C3135" t="s">
        <v>261</v>
      </c>
      <c r="D3135" t="s">
        <v>659</v>
      </c>
      <c r="E3135">
        <v>5</v>
      </c>
      <c r="F3135" t="s">
        <v>26</v>
      </c>
      <c r="G3135" t="s">
        <v>264</v>
      </c>
      <c r="H3135" t="s">
        <v>20</v>
      </c>
      <c r="M3135" s="2">
        <v>9500</v>
      </c>
      <c r="N3135" s="2">
        <v>20000</v>
      </c>
      <c r="O3135" s="2">
        <f>IF(Tabla1[[#This Row],[Mov]]="VNT",Tabla1[[#This Row],[Sale]]-Tabla1[[#This Row],[Cost]],-Tabla1[[#This Row],[Cost]]*Tabla1[[#This Row],[Cant]])</f>
        <v>-47500</v>
      </c>
      <c r="P3135" s="8">
        <f>IF(Tabla1[[#This Row],[Mov]]="VNT",-Tabla1[[#This Row],[Cant]],Tabla1[[#This Row],[Cant]])</f>
        <v>5</v>
      </c>
      <c r="Q3135" s="8">
        <f>DAY(Tabla1[[#This Row],[Date]])</f>
        <v>27</v>
      </c>
      <c r="R3135" s="8">
        <f>MONTH(Tabla1[[#This Row],[Date]])</f>
        <v>9</v>
      </c>
      <c r="S3135" s="8">
        <f>YEAR(Tabla1[[#This Row],[Date]])</f>
        <v>2022</v>
      </c>
    </row>
    <row r="3136" spans="1:19" x14ac:dyDescent="0.2">
      <c r="A3136">
        <v>3135</v>
      </c>
      <c r="B3136" s="1">
        <v>44831</v>
      </c>
      <c r="C3136" t="s">
        <v>261</v>
      </c>
      <c r="D3136" t="s">
        <v>659</v>
      </c>
      <c r="E3136">
        <v>5</v>
      </c>
      <c r="F3136" t="s">
        <v>26</v>
      </c>
      <c r="G3136" t="s">
        <v>264</v>
      </c>
      <c r="H3136" t="s">
        <v>16</v>
      </c>
      <c r="M3136" s="2">
        <v>9500</v>
      </c>
      <c r="N3136" s="2">
        <v>20000</v>
      </c>
      <c r="O3136" s="2">
        <f>IF(Tabla1[[#This Row],[Mov]]="VNT",Tabla1[[#This Row],[Sale]]-Tabla1[[#This Row],[Cost]],-Tabla1[[#This Row],[Cost]]*Tabla1[[#This Row],[Cant]])</f>
        <v>-47500</v>
      </c>
      <c r="P3136" s="8">
        <f>IF(Tabla1[[#This Row],[Mov]]="VNT",-Tabla1[[#This Row],[Cant]],Tabla1[[#This Row],[Cant]])</f>
        <v>5</v>
      </c>
      <c r="Q3136" s="8">
        <f>DAY(Tabla1[[#This Row],[Date]])</f>
        <v>27</v>
      </c>
      <c r="R3136" s="8">
        <f>MONTH(Tabla1[[#This Row],[Date]])</f>
        <v>9</v>
      </c>
      <c r="S3136" s="8">
        <f>YEAR(Tabla1[[#This Row],[Date]])</f>
        <v>2022</v>
      </c>
    </row>
    <row r="3137" spans="1:19" x14ac:dyDescent="0.2">
      <c r="A3137">
        <v>3136</v>
      </c>
      <c r="B3137" s="1">
        <v>44831</v>
      </c>
      <c r="C3137" t="s">
        <v>260</v>
      </c>
      <c r="D3137" t="s">
        <v>332</v>
      </c>
      <c r="E3137">
        <v>1</v>
      </c>
      <c r="F3137" t="s">
        <v>225</v>
      </c>
      <c r="G3137" t="s">
        <v>263</v>
      </c>
      <c r="H3137" t="s">
        <v>478</v>
      </c>
      <c r="M3137" s="2">
        <v>1100</v>
      </c>
      <c r="N3137" s="2">
        <v>10000</v>
      </c>
      <c r="O3137" s="2">
        <f>IF(Tabla1[[#This Row],[Mov]]="VNT",Tabla1[[#This Row],[Sale]]-Tabla1[[#This Row],[Cost]],-Tabla1[[#This Row],[Cost]]*Tabla1[[#This Row],[Cant]])</f>
        <v>8900</v>
      </c>
      <c r="P3137" s="8">
        <f>IF(Tabla1[[#This Row],[Mov]]="VNT",-Tabla1[[#This Row],[Cant]],Tabla1[[#This Row],[Cant]])</f>
        <v>-1</v>
      </c>
      <c r="Q3137" s="8">
        <f>DAY(Tabla1[[#This Row],[Date]])</f>
        <v>27</v>
      </c>
      <c r="R3137" s="8">
        <f>MONTH(Tabla1[[#This Row],[Date]])</f>
        <v>9</v>
      </c>
      <c r="S3137" s="8">
        <f>YEAR(Tabla1[[#This Row],[Date]])</f>
        <v>2022</v>
      </c>
    </row>
    <row r="3138" spans="1:19" x14ac:dyDescent="0.2">
      <c r="A3138">
        <v>3137</v>
      </c>
      <c r="B3138" s="1">
        <v>44832</v>
      </c>
      <c r="C3138" t="s">
        <v>260</v>
      </c>
      <c r="D3138" t="s">
        <v>332</v>
      </c>
      <c r="E3138">
        <v>1</v>
      </c>
      <c r="F3138" t="s">
        <v>891</v>
      </c>
      <c r="G3138" t="s">
        <v>263</v>
      </c>
      <c r="H3138" t="s">
        <v>672</v>
      </c>
      <c r="M3138" s="2">
        <v>4000</v>
      </c>
      <c r="N3138" s="2">
        <v>10000</v>
      </c>
      <c r="O3138" s="2">
        <f>IF(Tabla1[[#This Row],[Mov]]="VNT",Tabla1[[#This Row],[Sale]]-Tabla1[[#This Row],[Cost]],-Tabla1[[#This Row],[Cost]]*Tabla1[[#This Row],[Cant]])</f>
        <v>6000</v>
      </c>
      <c r="P3138" s="8">
        <f>IF(Tabla1[[#This Row],[Mov]]="VNT",-Tabla1[[#This Row],[Cant]],Tabla1[[#This Row],[Cant]])</f>
        <v>-1</v>
      </c>
      <c r="Q3138" s="8">
        <f>DAY(Tabla1[[#This Row],[Date]])</f>
        <v>28</v>
      </c>
      <c r="R3138" s="8">
        <f>MONTH(Tabla1[[#This Row],[Date]])</f>
        <v>9</v>
      </c>
      <c r="S3138" s="8">
        <f>YEAR(Tabla1[[#This Row],[Date]])</f>
        <v>2022</v>
      </c>
    </row>
    <row r="3139" spans="1:19" x14ac:dyDescent="0.2">
      <c r="A3139">
        <v>3138</v>
      </c>
      <c r="B3139" s="1">
        <v>44832</v>
      </c>
      <c r="C3139" t="s">
        <v>260</v>
      </c>
      <c r="D3139" t="s">
        <v>1539</v>
      </c>
      <c r="E3139">
        <v>1</v>
      </c>
      <c r="F3139" t="s">
        <v>386</v>
      </c>
      <c r="G3139" t="s">
        <v>262</v>
      </c>
      <c r="H3139" t="s">
        <v>302</v>
      </c>
      <c r="L3139" t="s">
        <v>1528</v>
      </c>
      <c r="M3139" s="2">
        <v>60000</v>
      </c>
      <c r="N3139" s="2">
        <v>125000</v>
      </c>
      <c r="O3139" s="2">
        <f>IF(Tabla1[[#This Row],[Mov]]="VNT",Tabla1[[#This Row],[Sale]]-Tabla1[[#This Row],[Cost]],-Tabla1[[#This Row],[Cost]]*Tabla1[[#This Row],[Cant]])</f>
        <v>65000</v>
      </c>
      <c r="P3139" s="8">
        <f>IF(Tabla1[[#This Row],[Mov]]="VNT",-Tabla1[[#This Row],[Cant]],Tabla1[[#This Row],[Cant]])</f>
        <v>-1</v>
      </c>
      <c r="Q3139" s="8">
        <f>DAY(Tabla1[[#This Row],[Date]])</f>
        <v>28</v>
      </c>
      <c r="R3139" s="8">
        <f>MONTH(Tabla1[[#This Row],[Date]])</f>
        <v>9</v>
      </c>
      <c r="S3139" s="8">
        <f>YEAR(Tabla1[[#This Row],[Date]])</f>
        <v>2022</v>
      </c>
    </row>
    <row r="3140" spans="1:19" x14ac:dyDescent="0.2">
      <c r="A3140">
        <v>3139</v>
      </c>
      <c r="B3140" s="1">
        <v>44832</v>
      </c>
      <c r="C3140" t="s">
        <v>260</v>
      </c>
      <c r="D3140" t="s">
        <v>332</v>
      </c>
      <c r="E3140">
        <v>1</v>
      </c>
      <c r="F3140" t="s">
        <v>128</v>
      </c>
      <c r="G3140" t="s">
        <v>266</v>
      </c>
      <c r="H3140" t="s">
        <v>217</v>
      </c>
      <c r="M3140" s="2">
        <v>10000</v>
      </c>
      <c r="N3140" s="2">
        <v>20000</v>
      </c>
      <c r="O3140" s="2">
        <f>IF(Tabla1[[#This Row],[Mov]]="VNT",Tabla1[[#This Row],[Sale]]-Tabla1[[#This Row],[Cost]],-Tabla1[[#This Row],[Cost]]*Tabla1[[#This Row],[Cant]])</f>
        <v>10000</v>
      </c>
      <c r="P3140" s="8">
        <f>IF(Tabla1[[#This Row],[Mov]]="VNT",-Tabla1[[#This Row],[Cant]],Tabla1[[#This Row],[Cant]])</f>
        <v>-1</v>
      </c>
      <c r="Q3140" s="8">
        <f>DAY(Tabla1[[#This Row],[Date]])</f>
        <v>28</v>
      </c>
      <c r="R3140" s="8">
        <f>MONTH(Tabla1[[#This Row],[Date]])</f>
        <v>9</v>
      </c>
      <c r="S3140" s="8">
        <f>YEAR(Tabla1[[#This Row],[Date]])</f>
        <v>2022</v>
      </c>
    </row>
    <row r="3141" spans="1:19" x14ac:dyDescent="0.2">
      <c r="A3141">
        <v>3140</v>
      </c>
      <c r="B3141" s="1">
        <v>44832</v>
      </c>
      <c r="C3141" t="s">
        <v>260</v>
      </c>
      <c r="D3141" t="s">
        <v>1539</v>
      </c>
      <c r="E3141">
        <v>1</v>
      </c>
      <c r="F3141" t="s">
        <v>455</v>
      </c>
      <c r="G3141" t="s">
        <v>347</v>
      </c>
      <c r="H3141" t="s">
        <v>456</v>
      </c>
      <c r="M3141" s="2">
        <v>1000</v>
      </c>
      <c r="N3141" s="2">
        <v>4000</v>
      </c>
      <c r="O3141" s="2">
        <f>IF(Tabla1[[#This Row],[Mov]]="VNT",Tabla1[[#This Row],[Sale]]-Tabla1[[#This Row],[Cost]],-Tabla1[[#This Row],[Cost]]*Tabla1[[#This Row],[Cant]])</f>
        <v>3000</v>
      </c>
      <c r="P3141" s="8">
        <f>IF(Tabla1[[#This Row],[Mov]]="VNT",-Tabla1[[#This Row],[Cant]],Tabla1[[#This Row],[Cant]])</f>
        <v>-1</v>
      </c>
      <c r="Q3141" s="8">
        <f>DAY(Tabla1[[#This Row],[Date]])</f>
        <v>28</v>
      </c>
      <c r="R3141" s="8">
        <f>MONTH(Tabla1[[#This Row],[Date]])</f>
        <v>9</v>
      </c>
      <c r="S3141" s="8">
        <f>YEAR(Tabla1[[#This Row],[Date]])</f>
        <v>2022</v>
      </c>
    </row>
    <row r="3142" spans="1:19" x14ac:dyDescent="0.2">
      <c r="A3142">
        <v>3141</v>
      </c>
      <c r="B3142" s="1">
        <v>44832</v>
      </c>
      <c r="C3142" t="s">
        <v>260</v>
      </c>
      <c r="D3142" t="s">
        <v>332</v>
      </c>
      <c r="E3142">
        <v>1</v>
      </c>
      <c r="F3142" t="s">
        <v>116</v>
      </c>
      <c r="G3142" t="s">
        <v>347</v>
      </c>
      <c r="H3142" t="s">
        <v>518</v>
      </c>
      <c r="M3142" s="2">
        <v>2805</v>
      </c>
      <c r="N3142" s="2">
        <v>3000</v>
      </c>
      <c r="O3142" s="2">
        <f>IF(Tabla1[[#This Row],[Mov]]="VNT",Tabla1[[#This Row],[Sale]]-Tabla1[[#This Row],[Cost]],-Tabla1[[#This Row],[Cost]]*Tabla1[[#This Row],[Cant]])</f>
        <v>195</v>
      </c>
      <c r="P3142" s="8">
        <f>IF(Tabla1[[#This Row],[Mov]]="VNT",-Tabla1[[#This Row],[Cant]],Tabla1[[#This Row],[Cant]])</f>
        <v>-1</v>
      </c>
      <c r="Q3142" s="8">
        <f>DAY(Tabla1[[#This Row],[Date]])</f>
        <v>28</v>
      </c>
      <c r="R3142" s="8">
        <f>MONTH(Tabla1[[#This Row],[Date]])</f>
        <v>9</v>
      </c>
      <c r="S3142" s="8">
        <f>YEAR(Tabla1[[#This Row],[Date]])</f>
        <v>2022</v>
      </c>
    </row>
    <row r="3143" spans="1:19" x14ac:dyDescent="0.2">
      <c r="A3143">
        <v>3142</v>
      </c>
      <c r="B3143" s="1">
        <v>44832</v>
      </c>
      <c r="C3143" t="s">
        <v>260</v>
      </c>
      <c r="D3143" t="s">
        <v>332</v>
      </c>
      <c r="E3143">
        <v>1</v>
      </c>
      <c r="F3143" t="s">
        <v>116</v>
      </c>
      <c r="G3143" t="s">
        <v>347</v>
      </c>
      <c r="H3143" t="s">
        <v>518</v>
      </c>
      <c r="M3143" s="2">
        <v>5610</v>
      </c>
      <c r="N3143" s="2">
        <v>6000</v>
      </c>
      <c r="O3143" s="2">
        <f>IF(Tabla1[[#This Row],[Mov]]="VNT",Tabla1[[#This Row],[Sale]]-Tabla1[[#This Row],[Cost]],-Tabla1[[#This Row],[Cost]]*Tabla1[[#This Row],[Cant]])</f>
        <v>390</v>
      </c>
      <c r="P3143" s="8">
        <f>IF(Tabla1[[#This Row],[Mov]]="VNT",-Tabla1[[#This Row],[Cant]],Tabla1[[#This Row],[Cant]])</f>
        <v>-1</v>
      </c>
      <c r="Q3143" s="8">
        <f>DAY(Tabla1[[#This Row],[Date]])</f>
        <v>28</v>
      </c>
      <c r="R3143" s="8">
        <f>MONTH(Tabla1[[#This Row],[Date]])</f>
        <v>9</v>
      </c>
      <c r="S3143" s="8">
        <f>YEAR(Tabla1[[#This Row],[Date]])</f>
        <v>2022</v>
      </c>
    </row>
    <row r="3144" spans="1:19" x14ac:dyDescent="0.2">
      <c r="A3144">
        <v>3143</v>
      </c>
      <c r="B3144" s="1">
        <v>44832</v>
      </c>
      <c r="C3144" t="s">
        <v>260</v>
      </c>
      <c r="D3144" t="s">
        <v>332</v>
      </c>
      <c r="E3144">
        <v>1</v>
      </c>
      <c r="F3144" t="s">
        <v>891</v>
      </c>
      <c r="G3144" t="s">
        <v>263</v>
      </c>
      <c r="H3144" t="s">
        <v>391</v>
      </c>
      <c r="M3144" s="2">
        <v>3800</v>
      </c>
      <c r="N3144" s="2">
        <v>10000</v>
      </c>
      <c r="O3144" s="2">
        <f>IF(Tabla1[[#This Row],[Mov]]="VNT",Tabla1[[#This Row],[Sale]]-Tabla1[[#This Row],[Cost]],-Tabla1[[#This Row],[Cost]]*Tabla1[[#This Row],[Cant]])</f>
        <v>6200</v>
      </c>
      <c r="P3144" s="8">
        <f>IF(Tabla1[[#This Row],[Mov]]="VNT",-Tabla1[[#This Row],[Cant]],Tabla1[[#This Row],[Cant]])</f>
        <v>-1</v>
      </c>
      <c r="Q3144" s="8">
        <f>DAY(Tabla1[[#This Row],[Date]])</f>
        <v>28</v>
      </c>
      <c r="R3144" s="8">
        <f>MONTH(Tabla1[[#This Row],[Date]])</f>
        <v>9</v>
      </c>
      <c r="S3144" s="8">
        <f>YEAR(Tabla1[[#This Row],[Date]])</f>
        <v>2022</v>
      </c>
    </row>
    <row r="3145" spans="1:19" x14ac:dyDescent="0.2">
      <c r="A3145">
        <v>3144</v>
      </c>
      <c r="B3145" s="1">
        <v>44832</v>
      </c>
      <c r="C3145" t="s">
        <v>260</v>
      </c>
      <c r="D3145" t="s">
        <v>332</v>
      </c>
      <c r="E3145">
        <v>1</v>
      </c>
      <c r="F3145" t="s">
        <v>116</v>
      </c>
      <c r="G3145" t="s">
        <v>382</v>
      </c>
      <c r="H3145" t="s">
        <v>514</v>
      </c>
      <c r="M3145" s="2">
        <v>2805</v>
      </c>
      <c r="N3145" s="2">
        <v>3000</v>
      </c>
      <c r="O3145" s="2">
        <f>IF(Tabla1[[#This Row],[Mov]]="VNT",Tabla1[[#This Row],[Sale]]-Tabla1[[#This Row],[Cost]],-Tabla1[[#This Row],[Cost]]*Tabla1[[#This Row],[Cant]])</f>
        <v>195</v>
      </c>
      <c r="P3145" s="8">
        <f>IF(Tabla1[[#This Row],[Mov]]="VNT",-Tabla1[[#This Row],[Cant]],Tabla1[[#This Row],[Cant]])</f>
        <v>-1</v>
      </c>
      <c r="Q3145" s="8">
        <f>DAY(Tabla1[[#This Row],[Date]])</f>
        <v>28</v>
      </c>
      <c r="R3145" s="8">
        <f>MONTH(Tabla1[[#This Row],[Date]])</f>
        <v>9</v>
      </c>
      <c r="S3145" s="8">
        <f>YEAR(Tabla1[[#This Row],[Date]])</f>
        <v>2022</v>
      </c>
    </row>
    <row r="3146" spans="1:19" x14ac:dyDescent="0.2">
      <c r="A3146">
        <v>3145</v>
      </c>
      <c r="B3146" s="1">
        <v>44833</v>
      </c>
      <c r="C3146" t="s">
        <v>260</v>
      </c>
      <c r="D3146" t="s">
        <v>332</v>
      </c>
      <c r="E3146">
        <v>1</v>
      </c>
      <c r="F3146" t="s">
        <v>225</v>
      </c>
      <c r="G3146" t="s">
        <v>284</v>
      </c>
      <c r="H3146" t="s">
        <v>1540</v>
      </c>
      <c r="M3146" s="2">
        <v>1100</v>
      </c>
      <c r="N3146" s="2">
        <v>10000</v>
      </c>
      <c r="O3146" s="2">
        <f>IF(Tabla1[[#This Row],[Mov]]="VNT",Tabla1[[#This Row],[Sale]]-Tabla1[[#This Row],[Cost]],-Tabla1[[#This Row],[Cost]]*Tabla1[[#This Row],[Cant]])</f>
        <v>8900</v>
      </c>
      <c r="P3146" s="8">
        <f>IF(Tabla1[[#This Row],[Mov]]="VNT",-Tabla1[[#This Row],[Cant]],Tabla1[[#This Row],[Cant]])</f>
        <v>-1</v>
      </c>
      <c r="Q3146" s="8">
        <f>DAY(Tabla1[[#This Row],[Date]])</f>
        <v>29</v>
      </c>
      <c r="R3146" s="8">
        <f>MONTH(Tabla1[[#This Row],[Date]])</f>
        <v>9</v>
      </c>
      <c r="S3146" s="8">
        <f>YEAR(Tabla1[[#This Row],[Date]])</f>
        <v>2022</v>
      </c>
    </row>
    <row r="3147" spans="1:19" x14ac:dyDescent="0.2">
      <c r="A3147">
        <v>3146</v>
      </c>
      <c r="B3147" s="1">
        <v>44833</v>
      </c>
      <c r="C3147" t="s">
        <v>260</v>
      </c>
      <c r="D3147" t="s">
        <v>332</v>
      </c>
      <c r="E3147">
        <v>1</v>
      </c>
      <c r="F3147" t="s">
        <v>458</v>
      </c>
      <c r="G3147" t="s">
        <v>272</v>
      </c>
      <c r="H3147" t="s">
        <v>1525</v>
      </c>
      <c r="M3147" s="2">
        <v>0</v>
      </c>
      <c r="N3147" s="2">
        <v>25000</v>
      </c>
      <c r="O3147" s="2">
        <f>IF(Tabla1[[#This Row],[Mov]]="VNT",Tabla1[[#This Row],[Sale]]-Tabla1[[#This Row],[Cost]],-Tabla1[[#This Row],[Cost]]*Tabla1[[#This Row],[Cant]])</f>
        <v>25000</v>
      </c>
      <c r="P3147" s="8">
        <f>IF(Tabla1[[#This Row],[Mov]]="VNT",-Tabla1[[#This Row],[Cant]],Tabla1[[#This Row],[Cant]])</f>
        <v>-1</v>
      </c>
      <c r="Q3147" s="8">
        <f>DAY(Tabla1[[#This Row],[Date]])</f>
        <v>29</v>
      </c>
      <c r="R3147" s="8">
        <f>MONTH(Tabla1[[#This Row],[Date]])</f>
        <v>9</v>
      </c>
      <c r="S3147" s="8">
        <f>YEAR(Tabla1[[#This Row],[Date]])</f>
        <v>2022</v>
      </c>
    </row>
    <row r="3148" spans="1:19" x14ac:dyDescent="0.2">
      <c r="A3148">
        <v>3147</v>
      </c>
      <c r="B3148" s="1">
        <v>44833</v>
      </c>
      <c r="C3148" t="s">
        <v>260</v>
      </c>
      <c r="D3148" t="s">
        <v>332</v>
      </c>
      <c r="E3148">
        <v>1</v>
      </c>
      <c r="F3148" t="s">
        <v>458</v>
      </c>
      <c r="G3148" t="s">
        <v>847</v>
      </c>
      <c r="H3148" t="s">
        <v>1410</v>
      </c>
      <c r="L3148" t="s">
        <v>1541</v>
      </c>
      <c r="M3148" s="2">
        <v>0</v>
      </c>
      <c r="N3148" s="2">
        <v>20000</v>
      </c>
      <c r="O3148" s="2">
        <f>IF(Tabla1[[#This Row],[Mov]]="VNT",Tabla1[[#This Row],[Sale]]-Tabla1[[#This Row],[Cost]],-Tabla1[[#This Row],[Cost]]*Tabla1[[#This Row],[Cant]])</f>
        <v>20000</v>
      </c>
      <c r="P3148" s="8">
        <f>IF(Tabla1[[#This Row],[Mov]]="VNT",-Tabla1[[#This Row],[Cant]],Tabla1[[#This Row],[Cant]])</f>
        <v>-1</v>
      </c>
      <c r="Q3148" s="8">
        <f>DAY(Tabla1[[#This Row],[Date]])</f>
        <v>29</v>
      </c>
      <c r="R3148" s="8">
        <f>MONTH(Tabla1[[#This Row],[Date]])</f>
        <v>9</v>
      </c>
      <c r="S3148" s="8">
        <f>YEAR(Tabla1[[#This Row],[Date]])</f>
        <v>2022</v>
      </c>
    </row>
    <row r="3149" spans="1:19" x14ac:dyDescent="0.2">
      <c r="A3149">
        <v>3148</v>
      </c>
      <c r="B3149" s="1">
        <v>44833</v>
      </c>
      <c r="C3149" t="s">
        <v>260</v>
      </c>
      <c r="D3149" t="s">
        <v>332</v>
      </c>
      <c r="E3149">
        <v>1</v>
      </c>
      <c r="F3149" t="s">
        <v>455</v>
      </c>
      <c r="G3149" t="s">
        <v>347</v>
      </c>
      <c r="H3149" t="s">
        <v>456</v>
      </c>
      <c r="M3149" s="2">
        <v>500</v>
      </c>
      <c r="N3149" s="2">
        <v>4000</v>
      </c>
      <c r="O3149" s="2">
        <f>IF(Tabla1[[#This Row],[Mov]]="VNT",Tabla1[[#This Row],[Sale]]-Tabla1[[#This Row],[Cost]],-Tabla1[[#This Row],[Cost]]*Tabla1[[#This Row],[Cant]])</f>
        <v>3500</v>
      </c>
      <c r="P3149" s="8">
        <f>IF(Tabla1[[#This Row],[Mov]]="VNT",-Tabla1[[#This Row],[Cant]],Tabla1[[#This Row],[Cant]])</f>
        <v>-1</v>
      </c>
      <c r="Q3149" s="8">
        <f>DAY(Tabla1[[#This Row],[Date]])</f>
        <v>29</v>
      </c>
      <c r="R3149" s="8">
        <f>MONTH(Tabla1[[#This Row],[Date]])</f>
        <v>9</v>
      </c>
      <c r="S3149" s="8">
        <f>YEAR(Tabla1[[#This Row],[Date]])</f>
        <v>2022</v>
      </c>
    </row>
    <row r="3150" spans="1:19" x14ac:dyDescent="0.2">
      <c r="A3150">
        <v>3149</v>
      </c>
      <c r="B3150" s="1">
        <v>44833</v>
      </c>
      <c r="C3150" t="s">
        <v>260</v>
      </c>
      <c r="D3150" t="s">
        <v>332</v>
      </c>
      <c r="E3150">
        <v>1</v>
      </c>
      <c r="F3150" t="s">
        <v>21</v>
      </c>
      <c r="G3150" t="s">
        <v>272</v>
      </c>
      <c r="H3150" t="s">
        <v>24</v>
      </c>
      <c r="M3150" s="2">
        <v>3500</v>
      </c>
      <c r="N3150" s="2">
        <v>12000</v>
      </c>
      <c r="O3150" s="2">
        <f>IF(Tabla1[[#This Row],[Mov]]="VNT",Tabla1[[#This Row],[Sale]]-Tabla1[[#This Row],[Cost]],-Tabla1[[#This Row],[Cost]]*Tabla1[[#This Row],[Cant]])</f>
        <v>8500</v>
      </c>
      <c r="P3150" s="8">
        <f>IF(Tabla1[[#This Row],[Mov]]="VNT",-Tabla1[[#This Row],[Cant]],Tabla1[[#This Row],[Cant]])</f>
        <v>-1</v>
      </c>
      <c r="Q3150" s="8">
        <f>DAY(Tabla1[[#This Row],[Date]])</f>
        <v>29</v>
      </c>
      <c r="R3150" s="8">
        <f>MONTH(Tabla1[[#This Row],[Date]])</f>
        <v>9</v>
      </c>
      <c r="S3150" s="8">
        <f>YEAR(Tabla1[[#This Row],[Date]])</f>
        <v>2022</v>
      </c>
    </row>
    <row r="3151" spans="1:19" x14ac:dyDescent="0.2">
      <c r="A3151">
        <v>3150</v>
      </c>
      <c r="B3151" s="1">
        <v>44833</v>
      </c>
      <c r="C3151" t="s">
        <v>260</v>
      </c>
      <c r="D3151" t="s">
        <v>332</v>
      </c>
      <c r="E3151">
        <v>1</v>
      </c>
      <c r="F3151" t="s">
        <v>116</v>
      </c>
      <c r="G3151" t="s">
        <v>347</v>
      </c>
      <c r="H3151" t="s">
        <v>518</v>
      </c>
      <c r="M3151" s="2">
        <v>5610</v>
      </c>
      <c r="N3151" s="2">
        <v>6000</v>
      </c>
      <c r="O3151" s="2">
        <f>IF(Tabla1[[#This Row],[Mov]]="VNT",Tabla1[[#This Row],[Sale]]-Tabla1[[#This Row],[Cost]],-Tabla1[[#This Row],[Cost]]*Tabla1[[#This Row],[Cant]])</f>
        <v>390</v>
      </c>
      <c r="P3151" s="8">
        <f>IF(Tabla1[[#This Row],[Mov]]="VNT",-Tabla1[[#This Row],[Cant]],Tabla1[[#This Row],[Cant]])</f>
        <v>-1</v>
      </c>
      <c r="Q3151" s="8">
        <f>DAY(Tabla1[[#This Row],[Date]])</f>
        <v>29</v>
      </c>
      <c r="R3151" s="8">
        <f>MONTH(Tabla1[[#This Row],[Date]])</f>
        <v>9</v>
      </c>
      <c r="S3151" s="8">
        <f>YEAR(Tabla1[[#This Row],[Date]])</f>
        <v>2022</v>
      </c>
    </row>
    <row r="3152" spans="1:19" x14ac:dyDescent="0.2">
      <c r="A3152">
        <v>3151</v>
      </c>
      <c r="B3152" s="1">
        <v>44833</v>
      </c>
      <c r="C3152" t="s">
        <v>260</v>
      </c>
      <c r="D3152" t="s">
        <v>332</v>
      </c>
      <c r="E3152">
        <v>1</v>
      </c>
      <c r="F3152" t="s">
        <v>1496</v>
      </c>
      <c r="G3152" t="s">
        <v>266</v>
      </c>
      <c r="H3152" t="s">
        <v>1497</v>
      </c>
      <c r="M3152" s="2">
        <v>12000</v>
      </c>
      <c r="N3152" s="2">
        <v>25000</v>
      </c>
      <c r="O3152" s="2">
        <f>IF(Tabla1[[#This Row],[Mov]]="VNT",Tabla1[[#This Row],[Sale]]-Tabla1[[#This Row],[Cost]],-Tabla1[[#This Row],[Cost]]*Tabla1[[#This Row],[Cant]])</f>
        <v>13000</v>
      </c>
      <c r="P3152" s="8">
        <f>IF(Tabla1[[#This Row],[Mov]]="VNT",-Tabla1[[#This Row],[Cant]],Tabla1[[#This Row],[Cant]])</f>
        <v>-1</v>
      </c>
      <c r="Q3152" s="8">
        <f>DAY(Tabla1[[#This Row],[Date]])</f>
        <v>29</v>
      </c>
      <c r="R3152" s="8">
        <f>MONTH(Tabla1[[#This Row],[Date]])</f>
        <v>9</v>
      </c>
      <c r="S3152" s="8">
        <f>YEAR(Tabla1[[#This Row],[Date]])</f>
        <v>2022</v>
      </c>
    </row>
    <row r="3153" spans="1:19" x14ac:dyDescent="0.2">
      <c r="A3153">
        <v>3152</v>
      </c>
      <c r="B3153" s="1">
        <v>44833</v>
      </c>
      <c r="C3153" t="s">
        <v>260</v>
      </c>
      <c r="D3153" t="s">
        <v>332</v>
      </c>
      <c r="E3153">
        <v>1</v>
      </c>
      <c r="F3153" t="s">
        <v>224</v>
      </c>
      <c r="G3153" t="s">
        <v>273</v>
      </c>
      <c r="H3153" t="s">
        <v>1471</v>
      </c>
      <c r="M3153" s="2">
        <v>7500</v>
      </c>
      <c r="N3153" s="2">
        <v>20000</v>
      </c>
      <c r="O3153" s="2">
        <f>IF(Tabla1[[#This Row],[Mov]]="VNT",Tabla1[[#This Row],[Sale]]-Tabla1[[#This Row],[Cost]],-Tabla1[[#This Row],[Cost]]*Tabla1[[#This Row],[Cant]])</f>
        <v>12500</v>
      </c>
      <c r="P3153" s="8">
        <f>IF(Tabla1[[#This Row],[Mov]]="VNT",-Tabla1[[#This Row],[Cant]],Tabla1[[#This Row],[Cant]])</f>
        <v>-1</v>
      </c>
      <c r="Q3153" s="8">
        <f>DAY(Tabla1[[#This Row],[Date]])</f>
        <v>29</v>
      </c>
      <c r="R3153" s="8">
        <f>MONTH(Tabla1[[#This Row],[Date]])</f>
        <v>9</v>
      </c>
      <c r="S3153" s="8">
        <f>YEAR(Tabla1[[#This Row],[Date]])</f>
        <v>2022</v>
      </c>
    </row>
    <row r="3154" spans="1:19" x14ac:dyDescent="0.2">
      <c r="A3154">
        <v>3153</v>
      </c>
      <c r="B3154" s="1">
        <v>44833</v>
      </c>
      <c r="C3154" t="s">
        <v>260</v>
      </c>
      <c r="D3154" t="s">
        <v>1542</v>
      </c>
      <c r="E3154">
        <v>1</v>
      </c>
      <c r="F3154" t="s">
        <v>15</v>
      </c>
      <c r="G3154" t="s">
        <v>998</v>
      </c>
      <c r="H3154" t="s">
        <v>1292</v>
      </c>
      <c r="M3154" s="2">
        <v>3000</v>
      </c>
      <c r="N3154" s="2">
        <v>10000</v>
      </c>
      <c r="O3154" s="2">
        <f>IF(Tabla1[[#This Row],[Mov]]="VNT",Tabla1[[#This Row],[Sale]]-Tabla1[[#This Row],[Cost]],-Tabla1[[#This Row],[Cost]]*Tabla1[[#This Row],[Cant]])</f>
        <v>7000</v>
      </c>
      <c r="P3154" s="8">
        <f>IF(Tabla1[[#This Row],[Mov]]="VNT",-Tabla1[[#This Row],[Cant]],Tabla1[[#This Row],[Cant]])</f>
        <v>-1</v>
      </c>
      <c r="Q3154" s="8">
        <f>DAY(Tabla1[[#This Row],[Date]])</f>
        <v>29</v>
      </c>
      <c r="R3154" s="8">
        <f>MONTH(Tabla1[[#This Row],[Date]])</f>
        <v>9</v>
      </c>
      <c r="S3154" s="8">
        <f>YEAR(Tabla1[[#This Row],[Date]])</f>
        <v>2022</v>
      </c>
    </row>
    <row r="3155" spans="1:19" x14ac:dyDescent="0.2">
      <c r="A3155">
        <v>3154</v>
      </c>
      <c r="B3155" s="1">
        <v>44833</v>
      </c>
      <c r="C3155" t="s">
        <v>260</v>
      </c>
      <c r="D3155" t="s">
        <v>332</v>
      </c>
      <c r="E3155">
        <v>1</v>
      </c>
      <c r="F3155" t="s">
        <v>201</v>
      </c>
      <c r="G3155" t="s">
        <v>266</v>
      </c>
      <c r="H3155" t="s">
        <v>1303</v>
      </c>
      <c r="M3155" s="2">
        <v>7500</v>
      </c>
      <c r="N3155" s="2">
        <v>15000</v>
      </c>
      <c r="O3155" s="2">
        <f>IF(Tabla1[[#This Row],[Mov]]="VNT",Tabla1[[#This Row],[Sale]]-Tabla1[[#This Row],[Cost]],-Tabla1[[#This Row],[Cost]]*Tabla1[[#This Row],[Cant]])</f>
        <v>7500</v>
      </c>
      <c r="P3155" s="8">
        <f>IF(Tabla1[[#This Row],[Mov]]="VNT",-Tabla1[[#This Row],[Cant]],Tabla1[[#This Row],[Cant]])</f>
        <v>-1</v>
      </c>
      <c r="Q3155" s="8">
        <f>DAY(Tabla1[[#This Row],[Date]])</f>
        <v>29</v>
      </c>
      <c r="R3155" s="8">
        <f>MONTH(Tabla1[[#This Row],[Date]])</f>
        <v>9</v>
      </c>
      <c r="S3155" s="8">
        <f>YEAR(Tabla1[[#This Row],[Date]])</f>
        <v>2022</v>
      </c>
    </row>
    <row r="3156" spans="1:19" x14ac:dyDescent="0.2">
      <c r="A3156">
        <v>3155</v>
      </c>
      <c r="B3156" s="1">
        <v>44833</v>
      </c>
      <c r="C3156" t="s">
        <v>260</v>
      </c>
      <c r="D3156" t="s">
        <v>332</v>
      </c>
      <c r="E3156">
        <v>1</v>
      </c>
      <c r="F3156" t="s">
        <v>21</v>
      </c>
      <c r="G3156" t="s">
        <v>272</v>
      </c>
      <c r="H3156" t="s">
        <v>1538</v>
      </c>
      <c r="M3156" s="2">
        <v>2800</v>
      </c>
      <c r="N3156" s="2">
        <v>10000</v>
      </c>
      <c r="O3156" s="2">
        <f>IF(Tabla1[[#This Row],[Mov]]="VNT",Tabla1[[#This Row],[Sale]]-Tabla1[[#This Row],[Cost]],-Tabla1[[#This Row],[Cost]]*Tabla1[[#This Row],[Cant]])</f>
        <v>7200</v>
      </c>
      <c r="P3156" s="8">
        <f>IF(Tabla1[[#This Row],[Mov]]="VNT",-Tabla1[[#This Row],[Cant]],Tabla1[[#This Row],[Cant]])</f>
        <v>-1</v>
      </c>
      <c r="Q3156" s="8">
        <f>DAY(Tabla1[[#This Row],[Date]])</f>
        <v>29</v>
      </c>
      <c r="R3156" s="8">
        <f>MONTH(Tabla1[[#This Row],[Date]])</f>
        <v>9</v>
      </c>
      <c r="S3156" s="8">
        <f>YEAR(Tabla1[[#This Row],[Date]])</f>
        <v>2022</v>
      </c>
    </row>
    <row r="3157" spans="1:19" x14ac:dyDescent="0.2">
      <c r="A3157">
        <v>3156</v>
      </c>
      <c r="B3157" s="1">
        <v>44834</v>
      </c>
      <c r="C3157" t="s">
        <v>260</v>
      </c>
      <c r="D3157" t="s">
        <v>948</v>
      </c>
      <c r="E3157">
        <v>1</v>
      </c>
      <c r="F3157" t="s">
        <v>116</v>
      </c>
      <c r="G3157" t="s">
        <v>382</v>
      </c>
      <c r="H3157" t="s">
        <v>514</v>
      </c>
      <c r="M3157" s="2">
        <v>4488</v>
      </c>
      <c r="N3157" s="2">
        <v>5000</v>
      </c>
      <c r="O3157" s="2">
        <f>IF(Tabla1[[#This Row],[Mov]]="VNT",Tabla1[[#This Row],[Sale]]-Tabla1[[#This Row],[Cost]],-Tabla1[[#This Row],[Cost]]*Tabla1[[#This Row],[Cant]])</f>
        <v>512</v>
      </c>
      <c r="P3157" s="8">
        <f>IF(Tabla1[[#This Row],[Mov]]="VNT",-Tabla1[[#This Row],[Cant]],Tabla1[[#This Row],[Cant]])</f>
        <v>-1</v>
      </c>
      <c r="Q3157" s="8">
        <f>DAY(Tabla1[[#This Row],[Date]])</f>
        <v>30</v>
      </c>
      <c r="R3157" s="8">
        <f>MONTH(Tabla1[[#This Row],[Date]])</f>
        <v>9</v>
      </c>
      <c r="S3157" s="8">
        <f>YEAR(Tabla1[[#This Row],[Date]])</f>
        <v>2022</v>
      </c>
    </row>
    <row r="3158" spans="1:19" x14ac:dyDescent="0.2">
      <c r="A3158">
        <v>3157</v>
      </c>
      <c r="B3158" s="1">
        <v>44834</v>
      </c>
      <c r="C3158" t="s">
        <v>260</v>
      </c>
      <c r="D3158" t="s">
        <v>809</v>
      </c>
      <c r="E3158">
        <v>1</v>
      </c>
      <c r="F3158" t="s">
        <v>116</v>
      </c>
      <c r="G3158" t="s">
        <v>347</v>
      </c>
      <c r="H3158" t="s">
        <v>518</v>
      </c>
      <c r="M3158" s="2">
        <v>9350</v>
      </c>
      <c r="N3158" s="2">
        <v>10000</v>
      </c>
      <c r="O3158" s="2">
        <f>IF(Tabla1[[#This Row],[Mov]]="VNT",Tabla1[[#This Row],[Sale]]-Tabla1[[#This Row],[Cost]],-Tabla1[[#This Row],[Cost]]*Tabla1[[#This Row],[Cant]])</f>
        <v>650</v>
      </c>
      <c r="P3158" s="8">
        <f>IF(Tabla1[[#This Row],[Mov]]="VNT",-Tabla1[[#This Row],[Cant]],Tabla1[[#This Row],[Cant]])</f>
        <v>-1</v>
      </c>
      <c r="Q3158" s="8">
        <f>DAY(Tabla1[[#This Row],[Date]])</f>
        <v>30</v>
      </c>
      <c r="R3158" s="8">
        <f>MONTH(Tabla1[[#This Row],[Date]])</f>
        <v>9</v>
      </c>
      <c r="S3158" s="8">
        <f>YEAR(Tabla1[[#This Row],[Date]])</f>
        <v>2022</v>
      </c>
    </row>
    <row r="3159" spans="1:19" x14ac:dyDescent="0.2">
      <c r="A3159">
        <v>3158</v>
      </c>
      <c r="B3159" s="1">
        <v>44834</v>
      </c>
      <c r="C3159" t="s">
        <v>260</v>
      </c>
      <c r="D3159" t="s">
        <v>1457</v>
      </c>
      <c r="E3159">
        <v>1</v>
      </c>
      <c r="F3159" t="s">
        <v>1213</v>
      </c>
      <c r="G3159" t="s">
        <v>272</v>
      </c>
      <c r="H3159" t="s">
        <v>16</v>
      </c>
      <c r="M3159" s="2">
        <v>500</v>
      </c>
      <c r="N3159" s="2">
        <v>1000</v>
      </c>
      <c r="O3159" s="2">
        <f>IF(Tabla1[[#This Row],[Mov]]="VNT",Tabla1[[#This Row],[Sale]]-Tabla1[[#This Row],[Cost]],-Tabla1[[#This Row],[Cost]]*Tabla1[[#This Row],[Cant]])</f>
        <v>500</v>
      </c>
      <c r="P3159" s="8">
        <f>IF(Tabla1[[#This Row],[Mov]]="VNT",-Tabla1[[#This Row],[Cant]],Tabla1[[#This Row],[Cant]])</f>
        <v>-1</v>
      </c>
      <c r="Q3159" s="8">
        <f>DAY(Tabla1[[#This Row],[Date]])</f>
        <v>30</v>
      </c>
      <c r="R3159" s="8">
        <f>MONTH(Tabla1[[#This Row],[Date]])</f>
        <v>9</v>
      </c>
      <c r="S3159" s="8">
        <f>YEAR(Tabla1[[#This Row],[Date]])</f>
        <v>2022</v>
      </c>
    </row>
    <row r="3160" spans="1:19" x14ac:dyDescent="0.2">
      <c r="A3160">
        <v>3159</v>
      </c>
      <c r="B3160" s="1">
        <v>44834</v>
      </c>
      <c r="C3160" t="s">
        <v>260</v>
      </c>
      <c r="D3160" t="s">
        <v>1457</v>
      </c>
      <c r="E3160">
        <v>1</v>
      </c>
      <c r="F3160" t="s">
        <v>1213</v>
      </c>
      <c r="G3160" t="s">
        <v>272</v>
      </c>
      <c r="H3160" t="s">
        <v>16</v>
      </c>
      <c r="M3160" s="2">
        <v>500</v>
      </c>
      <c r="N3160" s="2">
        <v>1000</v>
      </c>
      <c r="O3160" s="2">
        <f>IF(Tabla1[[#This Row],[Mov]]="VNT",Tabla1[[#This Row],[Sale]]-Tabla1[[#This Row],[Cost]],-Tabla1[[#This Row],[Cost]]*Tabla1[[#This Row],[Cant]])</f>
        <v>500</v>
      </c>
      <c r="P3160" s="8">
        <f>IF(Tabla1[[#This Row],[Mov]]="VNT",-Tabla1[[#This Row],[Cant]],Tabla1[[#This Row],[Cant]])</f>
        <v>-1</v>
      </c>
      <c r="Q3160" s="8">
        <f>DAY(Tabla1[[#This Row],[Date]])</f>
        <v>30</v>
      </c>
      <c r="R3160" s="8">
        <f>MONTH(Tabla1[[#This Row],[Date]])</f>
        <v>9</v>
      </c>
      <c r="S3160" s="8">
        <f>YEAR(Tabla1[[#This Row],[Date]])</f>
        <v>2022</v>
      </c>
    </row>
    <row r="3161" spans="1:19" x14ac:dyDescent="0.2">
      <c r="A3161">
        <v>3160</v>
      </c>
      <c r="B3161" s="1">
        <v>44834</v>
      </c>
      <c r="C3161" t="s">
        <v>260</v>
      </c>
      <c r="D3161" t="s">
        <v>332</v>
      </c>
      <c r="E3161">
        <v>1</v>
      </c>
      <c r="F3161" t="s">
        <v>532</v>
      </c>
      <c r="G3161" t="s">
        <v>670</v>
      </c>
      <c r="H3161" t="s">
        <v>925</v>
      </c>
      <c r="M3161" s="2">
        <v>33000</v>
      </c>
      <c r="N3161" s="2">
        <v>65000</v>
      </c>
      <c r="O3161" s="2">
        <f>IF(Tabla1[[#This Row],[Mov]]="VNT",Tabla1[[#This Row],[Sale]]-Tabla1[[#This Row],[Cost]],-Tabla1[[#This Row],[Cost]]*Tabla1[[#This Row],[Cant]])</f>
        <v>32000</v>
      </c>
      <c r="P3161" s="8">
        <f>IF(Tabla1[[#This Row],[Mov]]="VNT",-Tabla1[[#This Row],[Cant]],Tabla1[[#This Row],[Cant]])</f>
        <v>-1</v>
      </c>
      <c r="Q3161" s="8">
        <f>DAY(Tabla1[[#This Row],[Date]])</f>
        <v>30</v>
      </c>
      <c r="R3161" s="8">
        <f>MONTH(Tabla1[[#This Row],[Date]])</f>
        <v>9</v>
      </c>
      <c r="S3161" s="8">
        <f>YEAR(Tabla1[[#This Row],[Date]])</f>
        <v>2022</v>
      </c>
    </row>
    <row r="3162" spans="1:19" x14ac:dyDescent="0.2">
      <c r="A3162">
        <v>3161</v>
      </c>
      <c r="B3162" s="1">
        <v>44834</v>
      </c>
      <c r="C3162" t="s">
        <v>260</v>
      </c>
      <c r="D3162" t="s">
        <v>332</v>
      </c>
      <c r="E3162">
        <v>1</v>
      </c>
      <c r="F3162" t="s">
        <v>127</v>
      </c>
      <c r="G3162" t="s">
        <v>266</v>
      </c>
      <c r="H3162" t="s">
        <v>230</v>
      </c>
      <c r="M3162" s="2">
        <v>1500</v>
      </c>
      <c r="N3162" s="2">
        <v>3000</v>
      </c>
      <c r="O3162" s="2">
        <f>IF(Tabla1[[#This Row],[Mov]]="VNT",Tabla1[[#This Row],[Sale]]-Tabla1[[#This Row],[Cost]],-Tabla1[[#This Row],[Cost]]*Tabla1[[#This Row],[Cant]])</f>
        <v>1500</v>
      </c>
      <c r="P3162" s="8">
        <f>IF(Tabla1[[#This Row],[Mov]]="VNT",-Tabla1[[#This Row],[Cant]],Tabla1[[#This Row],[Cant]])</f>
        <v>-1</v>
      </c>
      <c r="Q3162" s="8">
        <f>DAY(Tabla1[[#This Row],[Date]])</f>
        <v>30</v>
      </c>
      <c r="R3162" s="8">
        <f>MONTH(Tabla1[[#This Row],[Date]])</f>
        <v>9</v>
      </c>
      <c r="S3162" s="8">
        <f>YEAR(Tabla1[[#This Row],[Date]])</f>
        <v>2022</v>
      </c>
    </row>
    <row r="3163" spans="1:19" x14ac:dyDescent="0.2">
      <c r="A3163">
        <v>3162</v>
      </c>
      <c r="B3163" s="1">
        <v>44834</v>
      </c>
      <c r="C3163" t="s">
        <v>260</v>
      </c>
      <c r="D3163" t="s">
        <v>332</v>
      </c>
      <c r="E3163">
        <v>1</v>
      </c>
      <c r="F3163" t="s">
        <v>771</v>
      </c>
      <c r="G3163" t="s">
        <v>727</v>
      </c>
      <c r="H3163" t="s">
        <v>772</v>
      </c>
      <c r="M3163" s="2">
        <v>19000</v>
      </c>
      <c r="N3163" s="2">
        <v>35000</v>
      </c>
      <c r="O3163" s="2">
        <f>IF(Tabla1[[#This Row],[Mov]]="VNT",Tabla1[[#This Row],[Sale]]-Tabla1[[#This Row],[Cost]],-Tabla1[[#This Row],[Cost]]*Tabla1[[#This Row],[Cant]])</f>
        <v>16000</v>
      </c>
      <c r="P3163" s="8">
        <f>IF(Tabla1[[#This Row],[Mov]]="VNT",-Tabla1[[#This Row],[Cant]],Tabla1[[#This Row],[Cant]])</f>
        <v>-1</v>
      </c>
      <c r="Q3163" s="8">
        <f>DAY(Tabla1[[#This Row],[Date]])</f>
        <v>30</v>
      </c>
      <c r="R3163" s="8">
        <f>MONTH(Tabla1[[#This Row],[Date]])</f>
        <v>9</v>
      </c>
      <c r="S3163" s="8">
        <f>YEAR(Tabla1[[#This Row],[Date]])</f>
        <v>2022</v>
      </c>
    </row>
    <row r="3164" spans="1:19" x14ac:dyDescent="0.2">
      <c r="A3164">
        <v>3163</v>
      </c>
      <c r="B3164" s="1">
        <v>44834</v>
      </c>
      <c r="C3164" t="s">
        <v>260</v>
      </c>
      <c r="D3164" t="s">
        <v>332</v>
      </c>
      <c r="E3164">
        <v>1</v>
      </c>
      <c r="F3164" t="s">
        <v>848</v>
      </c>
      <c r="G3164" t="s">
        <v>727</v>
      </c>
      <c r="H3164" t="s">
        <v>853</v>
      </c>
      <c r="M3164" s="2">
        <v>900</v>
      </c>
      <c r="N3164" s="2">
        <v>2500</v>
      </c>
      <c r="O3164" s="2">
        <f>IF(Tabla1[[#This Row],[Mov]]="VNT",Tabla1[[#This Row],[Sale]]-Tabla1[[#This Row],[Cost]],-Tabla1[[#This Row],[Cost]]*Tabla1[[#This Row],[Cant]])</f>
        <v>1600</v>
      </c>
      <c r="P3164" s="8">
        <f>IF(Tabla1[[#This Row],[Mov]]="VNT",-Tabla1[[#This Row],[Cant]],Tabla1[[#This Row],[Cant]])</f>
        <v>-1</v>
      </c>
      <c r="Q3164" s="8">
        <f>DAY(Tabla1[[#This Row],[Date]])</f>
        <v>30</v>
      </c>
      <c r="R3164" s="8">
        <f>MONTH(Tabla1[[#This Row],[Date]])</f>
        <v>9</v>
      </c>
      <c r="S3164" s="8">
        <f>YEAR(Tabla1[[#This Row],[Date]])</f>
        <v>2022</v>
      </c>
    </row>
    <row r="3165" spans="1:19" x14ac:dyDescent="0.2">
      <c r="A3165">
        <v>3164</v>
      </c>
      <c r="B3165" s="1">
        <v>44834</v>
      </c>
      <c r="C3165" t="s">
        <v>260</v>
      </c>
      <c r="D3165" t="s">
        <v>332</v>
      </c>
      <c r="E3165">
        <v>1</v>
      </c>
      <c r="F3165" t="s">
        <v>116</v>
      </c>
      <c r="G3165" t="s">
        <v>347</v>
      </c>
      <c r="H3165" t="s">
        <v>519</v>
      </c>
      <c r="M3165" s="2">
        <v>935</v>
      </c>
      <c r="N3165" s="2">
        <v>1000</v>
      </c>
      <c r="O3165" s="2">
        <f>IF(Tabla1[[#This Row],[Mov]]="VNT",Tabla1[[#This Row],[Sale]]-Tabla1[[#This Row],[Cost]],-Tabla1[[#This Row],[Cost]]*Tabla1[[#This Row],[Cant]])</f>
        <v>65</v>
      </c>
      <c r="P3165" s="8">
        <f>IF(Tabla1[[#This Row],[Mov]]="VNT",-Tabla1[[#This Row],[Cant]],Tabla1[[#This Row],[Cant]])</f>
        <v>-1</v>
      </c>
      <c r="Q3165" s="8">
        <f>DAY(Tabla1[[#This Row],[Date]])</f>
        <v>30</v>
      </c>
      <c r="R3165" s="8">
        <f>MONTH(Tabla1[[#This Row],[Date]])</f>
        <v>9</v>
      </c>
      <c r="S3165" s="8">
        <f>YEAR(Tabla1[[#This Row],[Date]])</f>
        <v>2022</v>
      </c>
    </row>
    <row r="3166" spans="1:19" x14ac:dyDescent="0.2">
      <c r="A3166">
        <v>3165</v>
      </c>
      <c r="B3166" s="1">
        <v>44834</v>
      </c>
      <c r="C3166" t="s">
        <v>260</v>
      </c>
      <c r="D3166" t="s">
        <v>332</v>
      </c>
      <c r="E3166">
        <v>1</v>
      </c>
      <c r="F3166" t="s">
        <v>116</v>
      </c>
      <c r="G3166" t="s">
        <v>347</v>
      </c>
      <c r="H3166" t="s">
        <v>519</v>
      </c>
      <c r="M3166" s="2">
        <v>935</v>
      </c>
      <c r="N3166" s="2">
        <v>1000</v>
      </c>
      <c r="O3166" s="2">
        <f>IF(Tabla1[[#This Row],[Mov]]="VNT",Tabla1[[#This Row],[Sale]]-Tabla1[[#This Row],[Cost]],-Tabla1[[#This Row],[Cost]]*Tabla1[[#This Row],[Cant]])</f>
        <v>65</v>
      </c>
      <c r="P3166" s="8">
        <f>IF(Tabla1[[#This Row],[Mov]]="VNT",-Tabla1[[#This Row],[Cant]],Tabla1[[#This Row],[Cant]])</f>
        <v>-1</v>
      </c>
      <c r="Q3166" s="8">
        <f>DAY(Tabla1[[#This Row],[Date]])</f>
        <v>30</v>
      </c>
      <c r="R3166" s="8">
        <f>MONTH(Tabla1[[#This Row],[Date]])</f>
        <v>9</v>
      </c>
      <c r="S3166" s="8">
        <f>YEAR(Tabla1[[#This Row],[Date]])</f>
        <v>2022</v>
      </c>
    </row>
    <row r="3167" spans="1:19" x14ac:dyDescent="0.2">
      <c r="A3167">
        <v>3166</v>
      </c>
      <c r="B3167" s="1">
        <v>44834</v>
      </c>
      <c r="C3167" t="s">
        <v>260</v>
      </c>
      <c r="D3167" t="s">
        <v>332</v>
      </c>
      <c r="E3167">
        <v>1</v>
      </c>
      <c r="F3167" t="s">
        <v>455</v>
      </c>
      <c r="G3167" t="s">
        <v>349</v>
      </c>
      <c r="H3167" t="s">
        <v>457</v>
      </c>
      <c r="M3167" s="2">
        <v>1000</v>
      </c>
      <c r="N3167" s="2">
        <v>3000</v>
      </c>
      <c r="O3167" s="2">
        <f>IF(Tabla1[[#This Row],[Mov]]="VNT",Tabla1[[#This Row],[Sale]]-Tabla1[[#This Row],[Cost]],-Tabla1[[#This Row],[Cost]]*Tabla1[[#This Row],[Cant]])</f>
        <v>2000</v>
      </c>
      <c r="P3167" s="8">
        <f>IF(Tabla1[[#This Row],[Mov]]="VNT",-Tabla1[[#This Row],[Cant]],Tabla1[[#This Row],[Cant]])</f>
        <v>-1</v>
      </c>
      <c r="Q3167" s="8">
        <f>DAY(Tabla1[[#This Row],[Date]])</f>
        <v>30</v>
      </c>
      <c r="R3167" s="8">
        <f>MONTH(Tabla1[[#This Row],[Date]])</f>
        <v>9</v>
      </c>
      <c r="S3167" s="8">
        <f>YEAR(Tabla1[[#This Row],[Date]])</f>
        <v>2022</v>
      </c>
    </row>
    <row r="3168" spans="1:19" x14ac:dyDescent="0.2">
      <c r="A3168">
        <v>3167</v>
      </c>
      <c r="B3168" s="1">
        <v>44834</v>
      </c>
      <c r="C3168" t="s">
        <v>260</v>
      </c>
      <c r="D3168" t="s">
        <v>332</v>
      </c>
      <c r="E3168">
        <v>1</v>
      </c>
      <c r="F3168" t="s">
        <v>532</v>
      </c>
      <c r="G3168" t="s">
        <v>634</v>
      </c>
      <c r="H3168" t="s">
        <v>1325</v>
      </c>
      <c r="M3168" s="2">
        <v>50000</v>
      </c>
      <c r="N3168" s="2">
        <v>85000</v>
      </c>
      <c r="O3168" s="2">
        <f>IF(Tabla1[[#This Row],[Mov]]="VNT",Tabla1[[#This Row],[Sale]]-Tabla1[[#This Row],[Cost]],-Tabla1[[#This Row],[Cost]]*Tabla1[[#This Row],[Cant]])</f>
        <v>35000</v>
      </c>
      <c r="P3168" s="8">
        <f>IF(Tabla1[[#This Row],[Mov]]="VNT",-Tabla1[[#This Row],[Cant]],Tabla1[[#This Row],[Cant]])</f>
        <v>-1</v>
      </c>
      <c r="Q3168" s="8">
        <f>DAY(Tabla1[[#This Row],[Date]])</f>
        <v>30</v>
      </c>
      <c r="R3168" s="8">
        <f>MONTH(Tabla1[[#This Row],[Date]])</f>
        <v>9</v>
      </c>
      <c r="S3168" s="8">
        <f>YEAR(Tabla1[[#This Row],[Date]])</f>
        <v>2022</v>
      </c>
    </row>
    <row r="3169" spans="1:19" x14ac:dyDescent="0.2">
      <c r="A3169">
        <v>3168</v>
      </c>
      <c r="B3169" s="1">
        <v>44834</v>
      </c>
      <c r="C3169" t="s">
        <v>260</v>
      </c>
      <c r="D3169" t="s">
        <v>332</v>
      </c>
      <c r="E3169">
        <v>1</v>
      </c>
      <c r="F3169" t="s">
        <v>532</v>
      </c>
      <c r="G3169" t="s">
        <v>273</v>
      </c>
      <c r="H3169" t="s">
        <v>552</v>
      </c>
      <c r="M3169" s="2">
        <v>18000</v>
      </c>
      <c r="N3169" s="2">
        <v>30000</v>
      </c>
      <c r="O3169" s="2">
        <f>IF(Tabla1[[#This Row],[Mov]]="VNT",Tabla1[[#This Row],[Sale]]-Tabla1[[#This Row],[Cost]],-Tabla1[[#This Row],[Cost]]*Tabla1[[#This Row],[Cant]])</f>
        <v>12000</v>
      </c>
      <c r="P3169" s="8">
        <f>IF(Tabla1[[#This Row],[Mov]]="VNT",-Tabla1[[#This Row],[Cant]],Tabla1[[#This Row],[Cant]])</f>
        <v>-1</v>
      </c>
      <c r="Q3169" s="8">
        <f>DAY(Tabla1[[#This Row],[Date]])</f>
        <v>30</v>
      </c>
      <c r="R3169" s="8">
        <f>MONTH(Tabla1[[#This Row],[Date]])</f>
        <v>9</v>
      </c>
      <c r="S3169" s="8">
        <f>YEAR(Tabla1[[#This Row],[Date]])</f>
        <v>2022</v>
      </c>
    </row>
    <row r="3170" spans="1:19" x14ac:dyDescent="0.2">
      <c r="A3170">
        <v>3169</v>
      </c>
      <c r="B3170" s="1">
        <v>44834</v>
      </c>
      <c r="C3170" t="s">
        <v>260</v>
      </c>
      <c r="D3170" t="s">
        <v>332</v>
      </c>
      <c r="E3170">
        <v>1</v>
      </c>
      <c r="F3170" t="s">
        <v>365</v>
      </c>
      <c r="G3170" t="s">
        <v>366</v>
      </c>
      <c r="H3170" t="s">
        <v>373</v>
      </c>
      <c r="M3170" s="2">
        <v>13900</v>
      </c>
      <c r="N3170" s="2">
        <v>25000</v>
      </c>
      <c r="O3170" s="2">
        <f>IF(Tabla1[[#This Row],[Mov]]="VNT",Tabla1[[#This Row],[Sale]]-Tabla1[[#This Row],[Cost]],-Tabla1[[#This Row],[Cost]]*Tabla1[[#This Row],[Cant]])</f>
        <v>11100</v>
      </c>
      <c r="P3170" s="8">
        <f>IF(Tabla1[[#This Row],[Mov]]="VNT",-Tabla1[[#This Row],[Cant]],Tabla1[[#This Row],[Cant]])</f>
        <v>-1</v>
      </c>
      <c r="Q3170" s="8">
        <f>DAY(Tabla1[[#This Row],[Date]])</f>
        <v>30</v>
      </c>
      <c r="R3170" s="8">
        <f>MONTH(Tabla1[[#This Row],[Date]])</f>
        <v>9</v>
      </c>
      <c r="S3170" s="8">
        <f>YEAR(Tabla1[[#This Row],[Date]])</f>
        <v>2022</v>
      </c>
    </row>
    <row r="3171" spans="1:19" x14ac:dyDescent="0.2">
      <c r="A3171">
        <v>3170</v>
      </c>
      <c r="B3171" s="1">
        <v>44834</v>
      </c>
      <c r="C3171" t="s">
        <v>260</v>
      </c>
      <c r="D3171" t="s">
        <v>332</v>
      </c>
      <c r="E3171">
        <v>1</v>
      </c>
      <c r="F3171" t="s">
        <v>48</v>
      </c>
      <c r="G3171" t="s">
        <v>791</v>
      </c>
      <c r="H3171" t="s">
        <v>1048</v>
      </c>
      <c r="M3171" s="2">
        <v>48000</v>
      </c>
      <c r="N3171" s="2">
        <v>85000</v>
      </c>
      <c r="O3171" s="2">
        <f>IF(Tabla1[[#This Row],[Mov]]="VNT",Tabla1[[#This Row],[Sale]]-Tabla1[[#This Row],[Cost]],-Tabla1[[#This Row],[Cost]]*Tabla1[[#This Row],[Cant]])</f>
        <v>37000</v>
      </c>
      <c r="P3171" s="8">
        <f>IF(Tabla1[[#This Row],[Mov]]="VNT",-Tabla1[[#This Row],[Cant]],Tabla1[[#This Row],[Cant]])</f>
        <v>-1</v>
      </c>
      <c r="Q3171" s="8">
        <f>DAY(Tabla1[[#This Row],[Date]])</f>
        <v>30</v>
      </c>
      <c r="R3171" s="8">
        <f>MONTH(Tabla1[[#This Row],[Date]])</f>
        <v>9</v>
      </c>
      <c r="S3171" s="8">
        <f>YEAR(Tabla1[[#This Row],[Date]])</f>
        <v>2022</v>
      </c>
    </row>
    <row r="3172" spans="1:19" x14ac:dyDescent="0.2">
      <c r="A3172">
        <v>3171</v>
      </c>
      <c r="B3172" s="1">
        <v>44834</v>
      </c>
      <c r="C3172" t="s">
        <v>260</v>
      </c>
      <c r="D3172" t="s">
        <v>332</v>
      </c>
      <c r="E3172">
        <v>1</v>
      </c>
      <c r="F3172" t="s">
        <v>116</v>
      </c>
      <c r="G3172" t="s">
        <v>347</v>
      </c>
      <c r="H3172" t="s">
        <v>518</v>
      </c>
      <c r="M3172" s="2">
        <v>5610</v>
      </c>
      <c r="N3172" s="2">
        <v>6000</v>
      </c>
      <c r="O3172" s="2">
        <f>IF(Tabla1[[#This Row],[Mov]]="VNT",Tabla1[[#This Row],[Sale]]-Tabla1[[#This Row],[Cost]],-Tabla1[[#This Row],[Cost]]*Tabla1[[#This Row],[Cant]])</f>
        <v>390</v>
      </c>
      <c r="P3172" s="8">
        <f>IF(Tabla1[[#This Row],[Mov]]="VNT",-Tabla1[[#This Row],[Cant]],Tabla1[[#This Row],[Cant]])</f>
        <v>-1</v>
      </c>
      <c r="Q3172" s="8">
        <f>DAY(Tabla1[[#This Row],[Date]])</f>
        <v>30</v>
      </c>
      <c r="R3172" s="8">
        <f>MONTH(Tabla1[[#This Row],[Date]])</f>
        <v>9</v>
      </c>
      <c r="S3172" s="8">
        <f>YEAR(Tabla1[[#This Row],[Date]])</f>
        <v>2022</v>
      </c>
    </row>
    <row r="3173" spans="1:19" x14ac:dyDescent="0.2">
      <c r="A3173">
        <v>3172</v>
      </c>
      <c r="B3173" s="1">
        <v>44834</v>
      </c>
      <c r="C3173" t="s">
        <v>260</v>
      </c>
      <c r="D3173" t="s">
        <v>332</v>
      </c>
      <c r="E3173">
        <v>1</v>
      </c>
      <c r="F3173" t="s">
        <v>225</v>
      </c>
      <c r="G3173" t="s">
        <v>263</v>
      </c>
      <c r="H3173" t="s">
        <v>672</v>
      </c>
      <c r="M3173" s="2">
        <v>1100</v>
      </c>
      <c r="N3173" s="2">
        <v>10000</v>
      </c>
      <c r="O3173" s="2">
        <f>IF(Tabla1[[#This Row],[Mov]]="VNT",Tabla1[[#This Row],[Sale]]-Tabla1[[#This Row],[Cost]],-Tabla1[[#This Row],[Cost]]*Tabla1[[#This Row],[Cant]])</f>
        <v>8900</v>
      </c>
      <c r="P3173" s="8">
        <f>IF(Tabla1[[#This Row],[Mov]]="VNT",-Tabla1[[#This Row],[Cant]],Tabla1[[#This Row],[Cant]])</f>
        <v>-1</v>
      </c>
      <c r="Q3173" s="8">
        <f>DAY(Tabla1[[#This Row],[Date]])</f>
        <v>30</v>
      </c>
      <c r="R3173" s="8">
        <f>MONTH(Tabla1[[#This Row],[Date]])</f>
        <v>9</v>
      </c>
      <c r="S3173" s="8">
        <f>YEAR(Tabla1[[#This Row],[Date]])</f>
        <v>2022</v>
      </c>
    </row>
    <row r="3174" spans="1:19" x14ac:dyDescent="0.2">
      <c r="A3174">
        <v>3173</v>
      </c>
      <c r="B3174" s="1">
        <v>44834</v>
      </c>
      <c r="C3174" t="s">
        <v>260</v>
      </c>
      <c r="D3174" t="s">
        <v>332</v>
      </c>
      <c r="E3174">
        <v>1</v>
      </c>
      <c r="F3174" t="s">
        <v>224</v>
      </c>
      <c r="G3174" t="s">
        <v>263</v>
      </c>
      <c r="H3174" t="s">
        <v>672</v>
      </c>
      <c r="M3174" s="2">
        <v>12000</v>
      </c>
      <c r="N3174" s="2">
        <v>20000</v>
      </c>
      <c r="O3174" s="2">
        <f>IF(Tabla1[[#This Row],[Mov]]="VNT",Tabla1[[#This Row],[Sale]]-Tabla1[[#This Row],[Cost]],-Tabla1[[#This Row],[Cost]]*Tabla1[[#This Row],[Cant]])</f>
        <v>8000</v>
      </c>
      <c r="P3174" s="8">
        <f>IF(Tabla1[[#This Row],[Mov]]="VNT",-Tabla1[[#This Row],[Cant]],Tabla1[[#This Row],[Cant]])</f>
        <v>-1</v>
      </c>
      <c r="Q3174" s="8">
        <f>DAY(Tabla1[[#This Row],[Date]])</f>
        <v>30</v>
      </c>
      <c r="R3174" s="8">
        <f>MONTH(Tabla1[[#This Row],[Date]])</f>
        <v>9</v>
      </c>
      <c r="S3174" s="8">
        <f>YEAR(Tabla1[[#This Row],[Date]])</f>
        <v>2022</v>
      </c>
    </row>
    <row r="3175" spans="1:19" x14ac:dyDescent="0.2">
      <c r="A3175">
        <v>3174</v>
      </c>
      <c r="B3175" s="1">
        <v>44834</v>
      </c>
      <c r="C3175" t="s">
        <v>260</v>
      </c>
      <c r="D3175" t="s">
        <v>332</v>
      </c>
      <c r="E3175">
        <v>1</v>
      </c>
      <c r="F3175" t="s">
        <v>116</v>
      </c>
      <c r="G3175" t="s">
        <v>347</v>
      </c>
      <c r="H3175" t="s">
        <v>518</v>
      </c>
      <c r="M3175" s="2">
        <v>2805</v>
      </c>
      <c r="N3175" s="2">
        <v>3000</v>
      </c>
      <c r="O3175" s="2">
        <f>IF(Tabla1[[#This Row],[Mov]]="VNT",Tabla1[[#This Row],[Sale]]-Tabla1[[#This Row],[Cost]],-Tabla1[[#This Row],[Cost]]*Tabla1[[#This Row],[Cant]])</f>
        <v>195</v>
      </c>
      <c r="P3175" s="8">
        <f>IF(Tabla1[[#This Row],[Mov]]="VNT",-Tabla1[[#This Row],[Cant]],Tabla1[[#This Row],[Cant]])</f>
        <v>-1</v>
      </c>
      <c r="Q3175" s="8">
        <f>DAY(Tabla1[[#This Row],[Date]])</f>
        <v>30</v>
      </c>
      <c r="R3175" s="8">
        <f>MONTH(Tabla1[[#This Row],[Date]])</f>
        <v>9</v>
      </c>
      <c r="S3175" s="8">
        <f>YEAR(Tabla1[[#This Row],[Date]])</f>
        <v>2022</v>
      </c>
    </row>
    <row r="3176" spans="1:19" x14ac:dyDescent="0.2">
      <c r="A3176">
        <v>3175</v>
      </c>
      <c r="B3176" s="1">
        <v>44834</v>
      </c>
      <c r="C3176" t="s">
        <v>260</v>
      </c>
      <c r="D3176" t="s">
        <v>332</v>
      </c>
      <c r="E3176">
        <v>1</v>
      </c>
      <c r="F3176" t="s">
        <v>15</v>
      </c>
      <c r="G3176" t="s">
        <v>385</v>
      </c>
      <c r="H3176" t="s">
        <v>16</v>
      </c>
      <c r="M3176" s="2">
        <v>4500</v>
      </c>
      <c r="N3176" s="2">
        <v>13000</v>
      </c>
      <c r="O3176" s="2">
        <f>IF(Tabla1[[#This Row],[Mov]]="VNT",Tabla1[[#This Row],[Sale]]-Tabla1[[#This Row],[Cost]],-Tabla1[[#This Row],[Cost]]*Tabla1[[#This Row],[Cant]])</f>
        <v>8500</v>
      </c>
      <c r="P3176" s="8">
        <f>IF(Tabla1[[#This Row],[Mov]]="VNT",-Tabla1[[#This Row],[Cant]],Tabla1[[#This Row],[Cant]])</f>
        <v>-1</v>
      </c>
      <c r="Q3176" s="8">
        <f>DAY(Tabla1[[#This Row],[Date]])</f>
        <v>30</v>
      </c>
      <c r="R3176" s="8">
        <f>MONTH(Tabla1[[#This Row],[Date]])</f>
        <v>9</v>
      </c>
      <c r="S3176" s="8">
        <f>YEAR(Tabla1[[#This Row],[Date]])</f>
        <v>2022</v>
      </c>
    </row>
    <row r="3177" spans="1:19" x14ac:dyDescent="0.2">
      <c r="A3177">
        <v>3176</v>
      </c>
      <c r="B3177" s="1">
        <v>44834</v>
      </c>
      <c r="C3177" t="s">
        <v>260</v>
      </c>
      <c r="D3177" t="s">
        <v>332</v>
      </c>
      <c r="E3177">
        <v>1</v>
      </c>
      <c r="F3177" t="s">
        <v>458</v>
      </c>
      <c r="G3177" t="s">
        <v>262</v>
      </c>
      <c r="H3177" t="s">
        <v>1543</v>
      </c>
      <c r="M3177" s="2">
        <v>0</v>
      </c>
      <c r="N3177" s="2">
        <v>2000</v>
      </c>
      <c r="O3177" s="2">
        <f>IF(Tabla1[[#This Row],[Mov]]="VNT",Tabla1[[#This Row],[Sale]]-Tabla1[[#This Row],[Cost]],-Tabla1[[#This Row],[Cost]]*Tabla1[[#This Row],[Cant]])</f>
        <v>2000</v>
      </c>
      <c r="P3177" s="8">
        <f>IF(Tabla1[[#This Row],[Mov]]="VNT",-Tabla1[[#This Row],[Cant]],Tabla1[[#This Row],[Cant]])</f>
        <v>-1</v>
      </c>
      <c r="Q3177" s="8">
        <f>DAY(Tabla1[[#This Row],[Date]])</f>
        <v>30</v>
      </c>
      <c r="R3177" s="8">
        <f>MONTH(Tabla1[[#This Row],[Date]])</f>
        <v>9</v>
      </c>
      <c r="S3177" s="8">
        <f>YEAR(Tabla1[[#This Row],[Date]])</f>
        <v>2022</v>
      </c>
    </row>
    <row r="3178" spans="1:19" x14ac:dyDescent="0.2">
      <c r="A3178">
        <v>3177</v>
      </c>
      <c r="B3178" s="1">
        <v>44834</v>
      </c>
      <c r="C3178" t="s">
        <v>260</v>
      </c>
      <c r="D3178" t="s">
        <v>332</v>
      </c>
      <c r="E3178">
        <v>1</v>
      </c>
      <c r="F3178" t="s">
        <v>224</v>
      </c>
      <c r="G3178" t="s">
        <v>272</v>
      </c>
      <c r="H3178" t="s">
        <v>253</v>
      </c>
      <c r="M3178" s="2">
        <v>11500</v>
      </c>
      <c r="N3178" s="2">
        <v>20000</v>
      </c>
      <c r="O3178" s="2">
        <f>IF(Tabla1[[#This Row],[Mov]]="VNT",Tabla1[[#This Row],[Sale]]-Tabla1[[#This Row],[Cost]],-Tabla1[[#This Row],[Cost]]*Tabla1[[#This Row],[Cant]])</f>
        <v>8500</v>
      </c>
      <c r="P3178" s="8">
        <f>IF(Tabla1[[#This Row],[Mov]]="VNT",-Tabla1[[#This Row],[Cant]],Tabla1[[#This Row],[Cant]])</f>
        <v>-1</v>
      </c>
      <c r="Q3178" s="8">
        <f>DAY(Tabla1[[#This Row],[Date]])</f>
        <v>30</v>
      </c>
      <c r="R3178" s="8">
        <f>MONTH(Tabla1[[#This Row],[Date]])</f>
        <v>9</v>
      </c>
      <c r="S3178" s="8">
        <f>YEAR(Tabla1[[#This Row],[Date]])</f>
        <v>2022</v>
      </c>
    </row>
    <row r="3179" spans="1:19" x14ac:dyDescent="0.2">
      <c r="A3179">
        <v>3178</v>
      </c>
      <c r="B3179" s="1">
        <v>44834</v>
      </c>
      <c r="C3179" t="s">
        <v>260</v>
      </c>
      <c r="D3179" t="s">
        <v>332</v>
      </c>
      <c r="E3179">
        <v>1</v>
      </c>
      <c r="F3179" t="s">
        <v>21</v>
      </c>
      <c r="G3179" t="s">
        <v>272</v>
      </c>
      <c r="H3179" t="s">
        <v>24</v>
      </c>
      <c r="M3179" s="2">
        <v>3500</v>
      </c>
      <c r="N3179" s="2">
        <v>12000</v>
      </c>
      <c r="O3179" s="2">
        <f>IF(Tabla1[[#This Row],[Mov]]="VNT",Tabla1[[#This Row],[Sale]]-Tabla1[[#This Row],[Cost]],-Tabla1[[#This Row],[Cost]]*Tabla1[[#This Row],[Cant]])</f>
        <v>8500</v>
      </c>
      <c r="P3179" s="8">
        <f>IF(Tabla1[[#This Row],[Mov]]="VNT",-Tabla1[[#This Row],[Cant]],Tabla1[[#This Row],[Cant]])</f>
        <v>-1</v>
      </c>
      <c r="Q3179" s="8">
        <f>DAY(Tabla1[[#This Row],[Date]])</f>
        <v>30</v>
      </c>
      <c r="R3179" s="8">
        <f>MONTH(Tabla1[[#This Row],[Date]])</f>
        <v>9</v>
      </c>
      <c r="S3179" s="8">
        <f>YEAR(Tabla1[[#This Row],[Date]])</f>
        <v>2022</v>
      </c>
    </row>
    <row r="3180" spans="1:19" x14ac:dyDescent="0.2">
      <c r="A3180">
        <v>3179</v>
      </c>
      <c r="B3180" s="1">
        <v>44834</v>
      </c>
      <c r="C3180" t="s">
        <v>260</v>
      </c>
      <c r="D3180" t="s">
        <v>332</v>
      </c>
      <c r="E3180">
        <v>1</v>
      </c>
      <c r="F3180" t="s">
        <v>116</v>
      </c>
      <c r="G3180" t="s">
        <v>347</v>
      </c>
      <c r="H3180" t="s">
        <v>518</v>
      </c>
      <c r="M3180" s="2">
        <v>2805</v>
      </c>
      <c r="N3180" s="2">
        <v>3000</v>
      </c>
      <c r="O3180" s="2">
        <f>IF(Tabla1[[#This Row],[Mov]]="VNT",Tabla1[[#This Row],[Sale]]-Tabla1[[#This Row],[Cost]],-Tabla1[[#This Row],[Cost]]*Tabla1[[#This Row],[Cant]])</f>
        <v>195</v>
      </c>
      <c r="P3180" s="8">
        <f>IF(Tabla1[[#This Row],[Mov]]="VNT",-Tabla1[[#This Row],[Cant]],Tabla1[[#This Row],[Cant]])</f>
        <v>-1</v>
      </c>
      <c r="Q3180" s="8">
        <f>DAY(Tabla1[[#This Row],[Date]])</f>
        <v>30</v>
      </c>
      <c r="R3180" s="8">
        <f>MONTH(Tabla1[[#This Row],[Date]])</f>
        <v>9</v>
      </c>
      <c r="S3180" s="8">
        <f>YEAR(Tabla1[[#This Row],[Date]])</f>
        <v>2022</v>
      </c>
    </row>
    <row r="3181" spans="1:19" x14ac:dyDescent="0.2">
      <c r="A3181">
        <v>3180</v>
      </c>
      <c r="B3181" s="1">
        <v>44834</v>
      </c>
      <c r="C3181" t="s">
        <v>260</v>
      </c>
      <c r="D3181" t="s">
        <v>332</v>
      </c>
      <c r="E3181">
        <v>1</v>
      </c>
      <c r="F3181" t="s">
        <v>532</v>
      </c>
      <c r="G3181" t="s">
        <v>263</v>
      </c>
      <c r="H3181" t="s">
        <v>1037</v>
      </c>
      <c r="M3181" s="2">
        <v>50000</v>
      </c>
      <c r="N3181" s="2">
        <v>75000</v>
      </c>
      <c r="O3181" s="2">
        <f>IF(Tabla1[[#This Row],[Mov]]="VNT",Tabla1[[#This Row],[Sale]]-Tabla1[[#This Row],[Cost]],-Tabla1[[#This Row],[Cost]]*Tabla1[[#This Row],[Cant]])</f>
        <v>25000</v>
      </c>
      <c r="P3181" s="8">
        <f>IF(Tabla1[[#This Row],[Mov]]="VNT",-Tabla1[[#This Row],[Cant]],Tabla1[[#This Row],[Cant]])</f>
        <v>-1</v>
      </c>
      <c r="Q3181" s="8">
        <f>DAY(Tabla1[[#This Row],[Date]])</f>
        <v>30</v>
      </c>
      <c r="R3181" s="8">
        <f>MONTH(Tabla1[[#This Row],[Date]])</f>
        <v>9</v>
      </c>
      <c r="S3181" s="8">
        <f>YEAR(Tabla1[[#This Row],[Date]])</f>
        <v>2022</v>
      </c>
    </row>
    <row r="3182" spans="1:19" x14ac:dyDescent="0.2">
      <c r="A3182">
        <v>3181</v>
      </c>
      <c r="B3182" s="1">
        <v>44834</v>
      </c>
      <c r="C3182" t="s">
        <v>260</v>
      </c>
      <c r="D3182" t="s">
        <v>332</v>
      </c>
      <c r="E3182">
        <v>1</v>
      </c>
      <c r="F3182" t="s">
        <v>532</v>
      </c>
      <c r="G3182" t="s">
        <v>266</v>
      </c>
      <c r="H3182" t="s">
        <v>1248</v>
      </c>
      <c r="M3182" s="2">
        <v>50000</v>
      </c>
      <c r="N3182" s="2">
        <v>75000</v>
      </c>
      <c r="O3182" s="2">
        <f>IF(Tabla1[[#This Row],[Mov]]="VNT",Tabla1[[#This Row],[Sale]]-Tabla1[[#This Row],[Cost]],-Tabla1[[#This Row],[Cost]]*Tabla1[[#This Row],[Cant]])</f>
        <v>25000</v>
      </c>
      <c r="P3182" s="8">
        <f>IF(Tabla1[[#This Row],[Mov]]="VNT",-Tabla1[[#This Row],[Cant]],Tabla1[[#This Row],[Cant]])</f>
        <v>-1</v>
      </c>
      <c r="Q3182" s="8">
        <f>DAY(Tabla1[[#This Row],[Date]])</f>
        <v>30</v>
      </c>
      <c r="R3182" s="8">
        <f>MONTH(Tabla1[[#This Row],[Date]])</f>
        <v>9</v>
      </c>
      <c r="S3182" s="8">
        <f>YEAR(Tabla1[[#This Row],[Date]])</f>
        <v>2022</v>
      </c>
    </row>
    <row r="3183" spans="1:19" x14ac:dyDescent="0.2">
      <c r="A3183">
        <v>3182</v>
      </c>
      <c r="B3183" s="1">
        <v>44834</v>
      </c>
      <c r="C3183" t="s">
        <v>260</v>
      </c>
      <c r="D3183" t="s">
        <v>332</v>
      </c>
      <c r="E3183">
        <v>1</v>
      </c>
      <c r="F3183" t="s">
        <v>116</v>
      </c>
      <c r="G3183" t="s">
        <v>347</v>
      </c>
      <c r="H3183" t="s">
        <v>518</v>
      </c>
      <c r="M3183" s="2">
        <v>9350</v>
      </c>
      <c r="N3183" s="2">
        <v>10000</v>
      </c>
      <c r="O3183" s="2">
        <f>IF(Tabla1[[#This Row],[Mov]]="VNT",Tabla1[[#This Row],[Sale]]-Tabla1[[#This Row],[Cost]],-Tabla1[[#This Row],[Cost]]*Tabla1[[#This Row],[Cant]])</f>
        <v>650</v>
      </c>
      <c r="P3183" s="8">
        <f>IF(Tabla1[[#This Row],[Mov]]="VNT",-Tabla1[[#This Row],[Cant]],Tabla1[[#This Row],[Cant]])</f>
        <v>-1</v>
      </c>
      <c r="Q3183" s="8">
        <f>DAY(Tabla1[[#This Row],[Date]])</f>
        <v>30</v>
      </c>
      <c r="R3183" s="8">
        <f>MONTH(Tabla1[[#This Row],[Date]])</f>
        <v>9</v>
      </c>
      <c r="S3183" s="8">
        <f>YEAR(Tabla1[[#This Row],[Date]])</f>
        <v>2022</v>
      </c>
    </row>
    <row r="3184" spans="1:19" x14ac:dyDescent="0.2">
      <c r="A3184">
        <v>3183</v>
      </c>
      <c r="B3184" s="1">
        <v>44835</v>
      </c>
      <c r="C3184" t="s">
        <v>260</v>
      </c>
      <c r="D3184" t="s">
        <v>332</v>
      </c>
      <c r="E3184">
        <v>1</v>
      </c>
      <c r="F3184" t="s">
        <v>48</v>
      </c>
      <c r="G3184" t="s">
        <v>791</v>
      </c>
      <c r="H3184" t="s">
        <v>1047</v>
      </c>
      <c r="M3184" s="2">
        <v>58000</v>
      </c>
      <c r="N3184" s="2">
        <v>90000</v>
      </c>
      <c r="O3184" s="2">
        <f>IF(Tabla1[[#This Row],[Mov]]="VNT",Tabla1[[#This Row],[Sale]]-Tabla1[[#This Row],[Cost]],-Tabla1[[#This Row],[Cost]]*Tabla1[[#This Row],[Cant]])</f>
        <v>32000</v>
      </c>
      <c r="P3184" s="8">
        <f>IF(Tabla1[[#This Row],[Mov]]="VNT",-Tabla1[[#This Row],[Cant]],Tabla1[[#This Row],[Cant]])</f>
        <v>-1</v>
      </c>
      <c r="Q3184" s="8">
        <f>DAY(Tabla1[[#This Row],[Date]])</f>
        <v>1</v>
      </c>
      <c r="R3184" s="8">
        <f>MONTH(Tabla1[[#This Row],[Date]])</f>
        <v>10</v>
      </c>
      <c r="S3184" s="8">
        <f>YEAR(Tabla1[[#This Row],[Date]])</f>
        <v>2022</v>
      </c>
    </row>
    <row r="3185" spans="1:19" x14ac:dyDescent="0.2">
      <c r="A3185">
        <v>3184</v>
      </c>
      <c r="B3185" s="1">
        <v>44835</v>
      </c>
      <c r="C3185" t="s">
        <v>260</v>
      </c>
      <c r="D3185" t="s">
        <v>332</v>
      </c>
      <c r="E3185">
        <v>1</v>
      </c>
      <c r="F3185" t="s">
        <v>831</v>
      </c>
      <c r="G3185" t="s">
        <v>266</v>
      </c>
      <c r="H3185" t="s">
        <v>1038</v>
      </c>
      <c r="M3185" s="2">
        <v>28000</v>
      </c>
      <c r="N3185" s="2">
        <v>50000</v>
      </c>
      <c r="O3185" s="2">
        <f>IF(Tabla1[[#This Row],[Mov]]="VNT",Tabla1[[#This Row],[Sale]]-Tabla1[[#This Row],[Cost]],-Tabla1[[#This Row],[Cost]]*Tabla1[[#This Row],[Cant]])</f>
        <v>22000</v>
      </c>
      <c r="P3185" s="8">
        <f>IF(Tabla1[[#This Row],[Mov]]="VNT",-Tabla1[[#This Row],[Cant]],Tabla1[[#This Row],[Cant]])</f>
        <v>-1</v>
      </c>
      <c r="Q3185" s="8">
        <f>DAY(Tabla1[[#This Row],[Date]])</f>
        <v>1</v>
      </c>
      <c r="R3185" s="8">
        <f>MONTH(Tabla1[[#This Row],[Date]])</f>
        <v>10</v>
      </c>
      <c r="S3185" s="8">
        <f>YEAR(Tabla1[[#This Row],[Date]])</f>
        <v>2022</v>
      </c>
    </row>
    <row r="3186" spans="1:19" x14ac:dyDescent="0.2">
      <c r="A3186">
        <v>3185</v>
      </c>
      <c r="B3186" s="1">
        <v>44835</v>
      </c>
      <c r="C3186" t="s">
        <v>260</v>
      </c>
      <c r="D3186" t="s">
        <v>332</v>
      </c>
      <c r="E3186">
        <v>1</v>
      </c>
      <c r="F3186" t="s">
        <v>831</v>
      </c>
      <c r="G3186" t="s">
        <v>266</v>
      </c>
      <c r="H3186" t="s">
        <v>1038</v>
      </c>
      <c r="M3186" s="2">
        <v>28000</v>
      </c>
      <c r="N3186" s="2">
        <v>50000</v>
      </c>
      <c r="O3186" s="2">
        <f>IF(Tabla1[[#This Row],[Mov]]="VNT",Tabla1[[#This Row],[Sale]]-Tabla1[[#This Row],[Cost]],-Tabla1[[#This Row],[Cost]]*Tabla1[[#This Row],[Cant]])</f>
        <v>22000</v>
      </c>
      <c r="P3186" s="8">
        <f>IF(Tabla1[[#This Row],[Mov]]="VNT",-Tabla1[[#This Row],[Cant]],Tabla1[[#This Row],[Cant]])</f>
        <v>-1</v>
      </c>
      <c r="Q3186" s="8">
        <f>DAY(Tabla1[[#This Row],[Date]])</f>
        <v>1</v>
      </c>
      <c r="R3186" s="8">
        <f>MONTH(Tabla1[[#This Row],[Date]])</f>
        <v>10</v>
      </c>
      <c r="S3186" s="8">
        <f>YEAR(Tabla1[[#This Row],[Date]])</f>
        <v>2022</v>
      </c>
    </row>
    <row r="3187" spans="1:19" x14ac:dyDescent="0.2">
      <c r="A3187">
        <v>3186</v>
      </c>
      <c r="B3187" s="1">
        <v>44835</v>
      </c>
      <c r="C3187" t="s">
        <v>260</v>
      </c>
      <c r="D3187" t="s">
        <v>332</v>
      </c>
      <c r="E3187">
        <v>1</v>
      </c>
      <c r="F3187" t="s">
        <v>455</v>
      </c>
      <c r="G3187" t="s">
        <v>347</v>
      </c>
      <c r="H3187" t="s">
        <v>456</v>
      </c>
      <c r="M3187" s="2">
        <v>500</v>
      </c>
      <c r="N3187" s="2">
        <v>5000</v>
      </c>
      <c r="O3187" s="2">
        <f>IF(Tabla1[[#This Row],[Mov]]="VNT",Tabla1[[#This Row],[Sale]]-Tabla1[[#This Row],[Cost]],-Tabla1[[#This Row],[Cost]]*Tabla1[[#This Row],[Cant]])</f>
        <v>4500</v>
      </c>
      <c r="P3187" s="8">
        <f>IF(Tabla1[[#This Row],[Mov]]="VNT",-Tabla1[[#This Row],[Cant]],Tabla1[[#This Row],[Cant]])</f>
        <v>-1</v>
      </c>
      <c r="Q3187" s="8">
        <f>DAY(Tabla1[[#This Row],[Date]])</f>
        <v>1</v>
      </c>
      <c r="R3187" s="8">
        <f>MONTH(Tabla1[[#This Row],[Date]])</f>
        <v>10</v>
      </c>
      <c r="S3187" s="8">
        <f>YEAR(Tabla1[[#This Row],[Date]])</f>
        <v>2022</v>
      </c>
    </row>
    <row r="3188" spans="1:19" x14ac:dyDescent="0.2">
      <c r="A3188">
        <v>3187</v>
      </c>
      <c r="B3188" s="1">
        <v>44835</v>
      </c>
      <c r="C3188" t="s">
        <v>260</v>
      </c>
      <c r="D3188" t="s">
        <v>332</v>
      </c>
      <c r="E3188">
        <v>1</v>
      </c>
      <c r="F3188" t="s">
        <v>116</v>
      </c>
      <c r="G3188" t="s">
        <v>347</v>
      </c>
      <c r="H3188" t="s">
        <v>518</v>
      </c>
      <c r="M3188" s="2">
        <v>2805</v>
      </c>
      <c r="N3188" s="2">
        <v>3000</v>
      </c>
      <c r="O3188" s="2">
        <f>IF(Tabla1[[#This Row],[Mov]]="VNT",Tabla1[[#This Row],[Sale]]-Tabla1[[#This Row],[Cost]],-Tabla1[[#This Row],[Cost]]*Tabla1[[#This Row],[Cant]])</f>
        <v>195</v>
      </c>
      <c r="P3188" s="8">
        <f>IF(Tabla1[[#This Row],[Mov]]="VNT",-Tabla1[[#This Row],[Cant]],Tabla1[[#This Row],[Cant]])</f>
        <v>-1</v>
      </c>
      <c r="Q3188" s="8">
        <f>DAY(Tabla1[[#This Row],[Date]])</f>
        <v>1</v>
      </c>
      <c r="R3188" s="8">
        <f>MONTH(Tabla1[[#This Row],[Date]])</f>
        <v>10</v>
      </c>
      <c r="S3188" s="8">
        <f>YEAR(Tabla1[[#This Row],[Date]])</f>
        <v>2022</v>
      </c>
    </row>
    <row r="3189" spans="1:19" x14ac:dyDescent="0.2">
      <c r="A3189">
        <v>3188</v>
      </c>
      <c r="B3189" s="1">
        <v>44835</v>
      </c>
      <c r="C3189" t="s">
        <v>260</v>
      </c>
      <c r="D3189" t="s">
        <v>332</v>
      </c>
      <c r="E3189">
        <v>1</v>
      </c>
      <c r="F3189" t="s">
        <v>116</v>
      </c>
      <c r="G3189" t="s">
        <v>347</v>
      </c>
      <c r="H3189" t="s">
        <v>518</v>
      </c>
      <c r="M3189" s="2">
        <v>2805</v>
      </c>
      <c r="N3189" s="2">
        <v>3000</v>
      </c>
      <c r="O3189" s="2">
        <f>IF(Tabla1[[#This Row],[Mov]]="VNT",Tabla1[[#This Row],[Sale]]-Tabla1[[#This Row],[Cost]],-Tabla1[[#This Row],[Cost]]*Tabla1[[#This Row],[Cant]])</f>
        <v>195</v>
      </c>
      <c r="P3189" s="8">
        <f>IF(Tabla1[[#This Row],[Mov]]="VNT",-Tabla1[[#This Row],[Cant]],Tabla1[[#This Row],[Cant]])</f>
        <v>-1</v>
      </c>
      <c r="Q3189" s="8">
        <f>DAY(Tabla1[[#This Row],[Date]])</f>
        <v>1</v>
      </c>
      <c r="R3189" s="8">
        <f>MONTH(Tabla1[[#This Row],[Date]])</f>
        <v>10</v>
      </c>
      <c r="S3189" s="8">
        <f>YEAR(Tabla1[[#This Row],[Date]])</f>
        <v>2022</v>
      </c>
    </row>
    <row r="3190" spans="1:19" x14ac:dyDescent="0.2">
      <c r="A3190">
        <v>3189</v>
      </c>
      <c r="B3190" s="1">
        <v>44835</v>
      </c>
      <c r="C3190" t="s">
        <v>260</v>
      </c>
      <c r="D3190" t="s">
        <v>332</v>
      </c>
      <c r="E3190">
        <v>1</v>
      </c>
      <c r="F3190" t="s">
        <v>116</v>
      </c>
      <c r="G3190" t="s">
        <v>600</v>
      </c>
      <c r="H3190" t="s">
        <v>1401</v>
      </c>
      <c r="M3190" s="2">
        <v>2805</v>
      </c>
      <c r="N3190" s="2">
        <v>3000</v>
      </c>
      <c r="O3190" s="2">
        <f>IF(Tabla1[[#This Row],[Mov]]="VNT",Tabla1[[#This Row],[Sale]]-Tabla1[[#This Row],[Cost]],-Tabla1[[#This Row],[Cost]]*Tabla1[[#This Row],[Cant]])</f>
        <v>195</v>
      </c>
      <c r="P3190" s="8">
        <f>IF(Tabla1[[#This Row],[Mov]]="VNT",-Tabla1[[#This Row],[Cant]],Tabla1[[#This Row],[Cant]])</f>
        <v>-1</v>
      </c>
      <c r="Q3190" s="8">
        <f>DAY(Tabla1[[#This Row],[Date]])</f>
        <v>1</v>
      </c>
      <c r="R3190" s="8">
        <f>MONTH(Tabla1[[#This Row],[Date]])</f>
        <v>10</v>
      </c>
      <c r="S3190" s="8">
        <f>YEAR(Tabla1[[#This Row],[Date]])</f>
        <v>2022</v>
      </c>
    </row>
    <row r="3191" spans="1:19" x14ac:dyDescent="0.2">
      <c r="A3191">
        <v>3190</v>
      </c>
      <c r="B3191" s="1">
        <v>44835</v>
      </c>
      <c r="C3191" t="s">
        <v>260</v>
      </c>
      <c r="D3191" t="s">
        <v>332</v>
      </c>
      <c r="E3191">
        <v>1</v>
      </c>
      <c r="F3191" t="s">
        <v>26</v>
      </c>
      <c r="G3191" t="s">
        <v>284</v>
      </c>
      <c r="H3191" t="s">
        <v>1149</v>
      </c>
      <c r="M3191" s="2">
        <v>10000</v>
      </c>
      <c r="N3191" s="2">
        <v>22000</v>
      </c>
      <c r="O3191" s="2">
        <f>IF(Tabla1[[#This Row],[Mov]]="VNT",Tabla1[[#This Row],[Sale]]-Tabla1[[#This Row],[Cost]],-Tabla1[[#This Row],[Cost]]*Tabla1[[#This Row],[Cant]])</f>
        <v>12000</v>
      </c>
      <c r="P3191" s="8">
        <f>IF(Tabla1[[#This Row],[Mov]]="VNT",-Tabla1[[#This Row],[Cant]],Tabla1[[#This Row],[Cant]])</f>
        <v>-1</v>
      </c>
      <c r="Q3191" s="8">
        <f>DAY(Tabla1[[#This Row],[Date]])</f>
        <v>1</v>
      </c>
      <c r="R3191" s="8">
        <f>MONTH(Tabla1[[#This Row],[Date]])</f>
        <v>10</v>
      </c>
      <c r="S3191" s="8">
        <f>YEAR(Tabla1[[#This Row],[Date]])</f>
        <v>2022</v>
      </c>
    </row>
    <row r="3192" spans="1:19" x14ac:dyDescent="0.2">
      <c r="A3192">
        <v>3191</v>
      </c>
      <c r="B3192" s="1">
        <v>44835</v>
      </c>
      <c r="C3192" t="s">
        <v>261</v>
      </c>
      <c r="D3192" t="s">
        <v>892</v>
      </c>
      <c r="E3192">
        <v>1</v>
      </c>
      <c r="F3192" t="s">
        <v>386</v>
      </c>
      <c r="G3192" t="s">
        <v>272</v>
      </c>
      <c r="H3192" t="s">
        <v>311</v>
      </c>
      <c r="M3192" s="2">
        <v>75000</v>
      </c>
      <c r="N3192" s="2">
        <v>130000</v>
      </c>
      <c r="O3192" s="2">
        <f>IF(Tabla1[[#This Row],[Mov]]="VNT",Tabla1[[#This Row],[Sale]]-Tabla1[[#This Row],[Cost]],-Tabla1[[#This Row],[Cost]]*Tabla1[[#This Row],[Cant]])</f>
        <v>-75000</v>
      </c>
      <c r="P3192" s="8">
        <f>IF(Tabla1[[#This Row],[Mov]]="VNT",-Tabla1[[#This Row],[Cant]],Tabla1[[#This Row],[Cant]])</f>
        <v>1</v>
      </c>
      <c r="Q3192" s="8">
        <f>DAY(Tabla1[[#This Row],[Date]])</f>
        <v>1</v>
      </c>
      <c r="R3192" s="8">
        <f>MONTH(Tabla1[[#This Row],[Date]])</f>
        <v>10</v>
      </c>
      <c r="S3192" s="8">
        <f>YEAR(Tabla1[[#This Row],[Date]])</f>
        <v>2022</v>
      </c>
    </row>
    <row r="3193" spans="1:19" x14ac:dyDescent="0.2">
      <c r="A3193">
        <v>3192</v>
      </c>
      <c r="B3193" s="1">
        <v>44835</v>
      </c>
      <c r="C3193" t="s">
        <v>261</v>
      </c>
      <c r="D3193" t="s">
        <v>892</v>
      </c>
      <c r="E3193">
        <v>1</v>
      </c>
      <c r="F3193" t="s">
        <v>386</v>
      </c>
      <c r="G3193" t="s">
        <v>272</v>
      </c>
      <c r="H3193" t="s">
        <v>1544</v>
      </c>
      <c r="M3193" s="2">
        <v>80000</v>
      </c>
      <c r="N3193" s="2">
        <v>135000</v>
      </c>
      <c r="O3193" s="2">
        <f>IF(Tabla1[[#This Row],[Mov]]="VNT",Tabla1[[#This Row],[Sale]]-Tabla1[[#This Row],[Cost]],-Tabla1[[#This Row],[Cost]]*Tabla1[[#This Row],[Cant]])</f>
        <v>-80000</v>
      </c>
      <c r="P3193" s="8">
        <f>IF(Tabla1[[#This Row],[Mov]]="VNT",-Tabla1[[#This Row],[Cant]],Tabla1[[#This Row],[Cant]])</f>
        <v>1</v>
      </c>
      <c r="Q3193" s="8">
        <f>DAY(Tabla1[[#This Row],[Date]])</f>
        <v>1</v>
      </c>
      <c r="R3193" s="8">
        <f>MONTH(Tabla1[[#This Row],[Date]])</f>
        <v>10</v>
      </c>
      <c r="S3193" s="8">
        <f>YEAR(Tabla1[[#This Row],[Date]])</f>
        <v>2022</v>
      </c>
    </row>
    <row r="3194" spans="1:19" x14ac:dyDescent="0.2">
      <c r="A3194">
        <v>3193</v>
      </c>
      <c r="B3194" s="1">
        <v>44835</v>
      </c>
      <c r="C3194" t="s">
        <v>261</v>
      </c>
      <c r="D3194" t="s">
        <v>892</v>
      </c>
      <c r="E3194">
        <v>1</v>
      </c>
      <c r="F3194" t="s">
        <v>1545</v>
      </c>
      <c r="G3194" t="s">
        <v>262</v>
      </c>
      <c r="H3194" t="s">
        <v>1547</v>
      </c>
      <c r="M3194" s="2">
        <v>20000</v>
      </c>
      <c r="N3194" s="2">
        <v>45000</v>
      </c>
      <c r="O3194" s="2">
        <f>IF(Tabla1[[#This Row],[Mov]]="VNT",Tabla1[[#This Row],[Sale]]-Tabla1[[#This Row],[Cost]],-Tabla1[[#This Row],[Cost]]*Tabla1[[#This Row],[Cant]])</f>
        <v>-20000</v>
      </c>
      <c r="P3194" s="8">
        <f>IF(Tabla1[[#This Row],[Mov]]="VNT",-Tabla1[[#This Row],[Cant]],Tabla1[[#This Row],[Cant]])</f>
        <v>1</v>
      </c>
      <c r="Q3194" s="8">
        <f>DAY(Tabla1[[#This Row],[Date]])</f>
        <v>1</v>
      </c>
      <c r="R3194" s="8">
        <f>MONTH(Tabla1[[#This Row],[Date]])</f>
        <v>10</v>
      </c>
      <c r="S3194" s="8">
        <f>YEAR(Tabla1[[#This Row],[Date]])</f>
        <v>2022</v>
      </c>
    </row>
    <row r="3195" spans="1:19" x14ac:dyDescent="0.2">
      <c r="A3195">
        <v>3194</v>
      </c>
      <c r="B3195" s="1">
        <v>44835</v>
      </c>
      <c r="C3195" t="s">
        <v>261</v>
      </c>
      <c r="D3195" t="s">
        <v>892</v>
      </c>
      <c r="E3195">
        <v>1</v>
      </c>
      <c r="F3195" t="s">
        <v>1192</v>
      </c>
      <c r="G3195" t="s">
        <v>263</v>
      </c>
      <c r="H3195" t="s">
        <v>473</v>
      </c>
      <c r="M3195" s="2">
        <v>15000</v>
      </c>
      <c r="N3195" s="2">
        <v>29000</v>
      </c>
      <c r="O3195" s="2">
        <f>IF(Tabla1[[#This Row],[Mov]]="VNT",Tabla1[[#This Row],[Sale]]-Tabla1[[#This Row],[Cost]],-Tabla1[[#This Row],[Cost]]*Tabla1[[#This Row],[Cant]])</f>
        <v>-15000</v>
      </c>
      <c r="P3195" s="8">
        <f>IF(Tabla1[[#This Row],[Mov]]="VNT",-Tabla1[[#This Row],[Cant]],Tabla1[[#This Row],[Cant]])</f>
        <v>1</v>
      </c>
      <c r="Q3195" s="8">
        <f>DAY(Tabla1[[#This Row],[Date]])</f>
        <v>1</v>
      </c>
      <c r="R3195" s="8">
        <f>MONTH(Tabla1[[#This Row],[Date]])</f>
        <v>10</v>
      </c>
      <c r="S3195" s="8">
        <f>YEAR(Tabla1[[#This Row],[Date]])</f>
        <v>2022</v>
      </c>
    </row>
    <row r="3196" spans="1:19" x14ac:dyDescent="0.2">
      <c r="A3196">
        <v>3195</v>
      </c>
      <c r="B3196" s="1">
        <v>44835</v>
      </c>
      <c r="C3196" t="s">
        <v>261</v>
      </c>
      <c r="D3196" t="s">
        <v>892</v>
      </c>
      <c r="E3196">
        <v>1</v>
      </c>
      <c r="F3196" t="s">
        <v>386</v>
      </c>
      <c r="G3196" t="s">
        <v>262</v>
      </c>
      <c r="H3196" t="s">
        <v>304</v>
      </c>
      <c r="M3196" s="2">
        <v>65000</v>
      </c>
      <c r="N3196" s="2">
        <v>115000</v>
      </c>
      <c r="O3196" s="2">
        <f>IF(Tabla1[[#This Row],[Mov]]="VNT",Tabla1[[#This Row],[Sale]]-Tabla1[[#This Row],[Cost]],-Tabla1[[#This Row],[Cost]]*Tabla1[[#This Row],[Cant]])</f>
        <v>-65000</v>
      </c>
      <c r="P3196" s="8">
        <f>IF(Tabla1[[#This Row],[Mov]]="VNT",-Tabla1[[#This Row],[Cant]],Tabla1[[#This Row],[Cant]])</f>
        <v>1</v>
      </c>
      <c r="Q3196" s="8">
        <f>DAY(Tabla1[[#This Row],[Date]])</f>
        <v>1</v>
      </c>
      <c r="R3196" s="8">
        <f>MONTH(Tabla1[[#This Row],[Date]])</f>
        <v>10</v>
      </c>
      <c r="S3196" s="8">
        <f>YEAR(Tabla1[[#This Row],[Date]])</f>
        <v>2022</v>
      </c>
    </row>
    <row r="3197" spans="1:19" x14ac:dyDescent="0.2">
      <c r="A3197">
        <v>3196</v>
      </c>
      <c r="B3197" s="1">
        <v>44835</v>
      </c>
      <c r="C3197" t="s">
        <v>261</v>
      </c>
      <c r="D3197" t="s">
        <v>892</v>
      </c>
      <c r="E3197">
        <v>1</v>
      </c>
      <c r="F3197" t="s">
        <v>386</v>
      </c>
      <c r="G3197" t="s">
        <v>272</v>
      </c>
      <c r="H3197" t="s">
        <v>1546</v>
      </c>
      <c r="M3197" s="2">
        <v>88000</v>
      </c>
      <c r="N3197" s="2">
        <v>145000</v>
      </c>
      <c r="O3197" s="2">
        <f>IF(Tabla1[[#This Row],[Mov]]="VNT",Tabla1[[#This Row],[Sale]]-Tabla1[[#This Row],[Cost]],-Tabla1[[#This Row],[Cost]]*Tabla1[[#This Row],[Cant]])</f>
        <v>-88000</v>
      </c>
      <c r="P3197" s="8">
        <f>IF(Tabla1[[#This Row],[Mov]]="VNT",-Tabla1[[#This Row],[Cant]],Tabla1[[#This Row],[Cant]])</f>
        <v>1</v>
      </c>
      <c r="Q3197" s="8">
        <f>DAY(Tabla1[[#This Row],[Date]])</f>
        <v>1</v>
      </c>
      <c r="R3197" s="8">
        <f>MONTH(Tabla1[[#This Row],[Date]])</f>
        <v>10</v>
      </c>
      <c r="S3197" s="8">
        <f>YEAR(Tabla1[[#This Row],[Date]])</f>
        <v>2022</v>
      </c>
    </row>
    <row r="3198" spans="1:19" x14ac:dyDescent="0.2">
      <c r="A3198">
        <v>3197</v>
      </c>
      <c r="B3198" s="1">
        <v>44835</v>
      </c>
      <c r="C3198" t="s">
        <v>261</v>
      </c>
      <c r="D3198" t="s">
        <v>892</v>
      </c>
      <c r="E3198">
        <v>1</v>
      </c>
      <c r="F3198" t="s">
        <v>386</v>
      </c>
      <c r="G3198" t="s">
        <v>272</v>
      </c>
      <c r="H3198" t="s">
        <v>807</v>
      </c>
      <c r="M3198" s="2">
        <v>90000</v>
      </c>
      <c r="N3198" s="2">
        <v>145000</v>
      </c>
      <c r="O3198" s="2">
        <f>IF(Tabla1[[#This Row],[Mov]]="VNT",Tabla1[[#This Row],[Sale]]-Tabla1[[#This Row],[Cost]],-Tabla1[[#This Row],[Cost]]*Tabla1[[#This Row],[Cant]])</f>
        <v>-90000</v>
      </c>
      <c r="P3198" s="8">
        <f>IF(Tabla1[[#This Row],[Mov]]="VNT",-Tabla1[[#This Row],[Cant]],Tabla1[[#This Row],[Cant]])</f>
        <v>1</v>
      </c>
      <c r="Q3198" s="8">
        <f>DAY(Tabla1[[#This Row],[Date]])</f>
        <v>1</v>
      </c>
      <c r="R3198" s="8">
        <f>MONTH(Tabla1[[#This Row],[Date]])</f>
        <v>10</v>
      </c>
      <c r="S3198" s="8">
        <f>YEAR(Tabla1[[#This Row],[Date]])</f>
        <v>2022</v>
      </c>
    </row>
    <row r="3199" spans="1:19" x14ac:dyDescent="0.2">
      <c r="A3199">
        <v>3198</v>
      </c>
      <c r="B3199" s="1">
        <v>44835</v>
      </c>
      <c r="C3199" t="s">
        <v>261</v>
      </c>
      <c r="D3199" t="s">
        <v>339</v>
      </c>
      <c r="E3199">
        <v>4</v>
      </c>
      <c r="F3199" t="s">
        <v>1548</v>
      </c>
      <c r="G3199" t="s">
        <v>263</v>
      </c>
      <c r="H3199" t="s">
        <v>672</v>
      </c>
      <c r="M3199" s="2">
        <v>7500</v>
      </c>
      <c r="N3199" s="2">
        <v>15000</v>
      </c>
      <c r="O3199" s="2">
        <f>IF(Tabla1[[#This Row],[Mov]]="VNT",Tabla1[[#This Row],[Sale]]-Tabla1[[#This Row],[Cost]],-Tabla1[[#This Row],[Cost]]*Tabla1[[#This Row],[Cant]])</f>
        <v>-30000</v>
      </c>
      <c r="P3199" s="8">
        <f>IF(Tabla1[[#This Row],[Mov]]="VNT",-Tabla1[[#This Row],[Cant]],Tabla1[[#This Row],[Cant]])</f>
        <v>4</v>
      </c>
      <c r="Q3199" s="8">
        <f>DAY(Tabla1[[#This Row],[Date]])</f>
        <v>1</v>
      </c>
      <c r="R3199" s="8">
        <f>MONTH(Tabla1[[#This Row],[Date]])</f>
        <v>10</v>
      </c>
      <c r="S3199" s="8">
        <f>YEAR(Tabla1[[#This Row],[Date]])</f>
        <v>2022</v>
      </c>
    </row>
    <row r="3200" spans="1:19" x14ac:dyDescent="0.2">
      <c r="A3200">
        <v>3199</v>
      </c>
      <c r="B3200" s="1">
        <v>44835</v>
      </c>
      <c r="C3200" t="s">
        <v>261</v>
      </c>
      <c r="D3200" t="s">
        <v>339</v>
      </c>
      <c r="E3200">
        <v>4</v>
      </c>
      <c r="F3200" t="s">
        <v>224</v>
      </c>
      <c r="G3200" t="s">
        <v>272</v>
      </c>
      <c r="H3200" t="s">
        <v>1549</v>
      </c>
      <c r="M3200" s="2">
        <v>12000</v>
      </c>
      <c r="N3200" s="2">
        <v>22000</v>
      </c>
      <c r="O3200" s="2">
        <f>IF(Tabla1[[#This Row],[Mov]]="VNT",Tabla1[[#This Row],[Sale]]-Tabla1[[#This Row],[Cost]],-Tabla1[[#This Row],[Cost]]*Tabla1[[#This Row],[Cant]])</f>
        <v>-48000</v>
      </c>
      <c r="P3200" s="8">
        <f>IF(Tabla1[[#This Row],[Mov]]="VNT",-Tabla1[[#This Row],[Cant]],Tabla1[[#This Row],[Cant]])</f>
        <v>4</v>
      </c>
      <c r="Q3200" s="8">
        <f>DAY(Tabla1[[#This Row],[Date]])</f>
        <v>1</v>
      </c>
      <c r="R3200" s="8">
        <f>MONTH(Tabla1[[#This Row],[Date]])</f>
        <v>10</v>
      </c>
      <c r="S3200" s="8">
        <f>YEAR(Tabla1[[#This Row],[Date]])</f>
        <v>2022</v>
      </c>
    </row>
    <row r="3201" spans="1:19" x14ac:dyDescent="0.2">
      <c r="A3201">
        <v>3200</v>
      </c>
      <c r="B3201" s="1">
        <v>44835</v>
      </c>
      <c r="C3201" t="s">
        <v>261</v>
      </c>
      <c r="D3201" t="s">
        <v>339</v>
      </c>
      <c r="E3201">
        <v>3</v>
      </c>
      <c r="F3201" t="s">
        <v>224</v>
      </c>
      <c r="G3201" t="s">
        <v>262</v>
      </c>
      <c r="H3201" t="s">
        <v>1550</v>
      </c>
      <c r="M3201" s="2">
        <v>12000</v>
      </c>
      <c r="N3201" s="2">
        <v>22000</v>
      </c>
      <c r="O3201" s="2">
        <f>IF(Tabla1[[#This Row],[Mov]]="VNT",Tabla1[[#This Row],[Sale]]-Tabla1[[#This Row],[Cost]],-Tabla1[[#This Row],[Cost]]*Tabla1[[#This Row],[Cant]])</f>
        <v>-36000</v>
      </c>
      <c r="P3201" s="8">
        <f>IF(Tabla1[[#This Row],[Mov]]="VNT",-Tabla1[[#This Row],[Cant]],Tabla1[[#This Row],[Cant]])</f>
        <v>3</v>
      </c>
      <c r="Q3201" s="8">
        <f>DAY(Tabla1[[#This Row],[Date]])</f>
        <v>1</v>
      </c>
      <c r="R3201" s="8">
        <f>MONTH(Tabla1[[#This Row],[Date]])</f>
        <v>10</v>
      </c>
      <c r="S3201" s="8">
        <f>YEAR(Tabla1[[#This Row],[Date]])</f>
        <v>2022</v>
      </c>
    </row>
    <row r="3202" spans="1:19" x14ac:dyDescent="0.2">
      <c r="A3202">
        <v>3201</v>
      </c>
      <c r="B3202" s="1">
        <v>44835</v>
      </c>
      <c r="C3202" t="s">
        <v>261</v>
      </c>
      <c r="D3202" t="s">
        <v>339</v>
      </c>
      <c r="E3202">
        <v>4</v>
      </c>
      <c r="F3202" t="s">
        <v>891</v>
      </c>
      <c r="G3202" t="s">
        <v>263</v>
      </c>
      <c r="H3202" t="s">
        <v>391</v>
      </c>
      <c r="M3202" s="2">
        <v>6000</v>
      </c>
      <c r="N3202" s="2">
        <v>12000</v>
      </c>
      <c r="O3202" s="2">
        <f>IF(Tabla1[[#This Row],[Mov]]="VNT",Tabla1[[#This Row],[Sale]]-Tabla1[[#This Row],[Cost]],-Tabla1[[#This Row],[Cost]]*Tabla1[[#This Row],[Cant]])</f>
        <v>-24000</v>
      </c>
      <c r="P3202" s="8">
        <f>IF(Tabla1[[#This Row],[Mov]]="VNT",-Tabla1[[#This Row],[Cant]],Tabla1[[#This Row],[Cant]])</f>
        <v>4</v>
      </c>
      <c r="Q3202" s="8">
        <f>DAY(Tabla1[[#This Row],[Date]])</f>
        <v>1</v>
      </c>
      <c r="R3202" s="8">
        <f>MONTH(Tabla1[[#This Row],[Date]])</f>
        <v>10</v>
      </c>
      <c r="S3202" s="8">
        <f>YEAR(Tabla1[[#This Row],[Date]])</f>
        <v>2022</v>
      </c>
    </row>
    <row r="3203" spans="1:19" x14ac:dyDescent="0.2">
      <c r="A3203">
        <v>3202</v>
      </c>
      <c r="B3203" s="1">
        <v>44835</v>
      </c>
      <c r="C3203" t="s">
        <v>261</v>
      </c>
      <c r="D3203" t="s">
        <v>339</v>
      </c>
      <c r="E3203">
        <v>4</v>
      </c>
      <c r="F3203" t="s">
        <v>891</v>
      </c>
      <c r="G3203" t="s">
        <v>272</v>
      </c>
      <c r="H3203" t="s">
        <v>768</v>
      </c>
      <c r="M3203" s="2">
        <v>4300</v>
      </c>
      <c r="N3203" s="2">
        <v>8000</v>
      </c>
      <c r="O3203" s="2">
        <f>IF(Tabla1[[#This Row],[Mov]]="VNT",Tabla1[[#This Row],[Sale]]-Tabla1[[#This Row],[Cost]],-Tabla1[[#This Row],[Cost]]*Tabla1[[#This Row],[Cant]])</f>
        <v>-17200</v>
      </c>
      <c r="P3203" s="8">
        <f>IF(Tabla1[[#This Row],[Mov]]="VNT",-Tabla1[[#This Row],[Cant]],Tabla1[[#This Row],[Cant]])</f>
        <v>4</v>
      </c>
      <c r="Q3203" s="8">
        <f>DAY(Tabla1[[#This Row],[Date]])</f>
        <v>1</v>
      </c>
      <c r="R3203" s="8">
        <f>MONTH(Tabla1[[#This Row],[Date]])</f>
        <v>10</v>
      </c>
      <c r="S3203" s="8">
        <f>YEAR(Tabla1[[#This Row],[Date]])</f>
        <v>2022</v>
      </c>
    </row>
    <row r="3204" spans="1:19" x14ac:dyDescent="0.2">
      <c r="A3204">
        <v>3203</v>
      </c>
      <c r="B3204" s="1">
        <v>44835</v>
      </c>
      <c r="C3204" t="s">
        <v>261</v>
      </c>
      <c r="D3204" t="s">
        <v>339</v>
      </c>
      <c r="E3204">
        <v>1</v>
      </c>
      <c r="F3204" t="s">
        <v>1174</v>
      </c>
      <c r="G3204" t="s">
        <v>272</v>
      </c>
      <c r="H3204" t="s">
        <v>768</v>
      </c>
      <c r="M3204" s="2">
        <v>7000</v>
      </c>
      <c r="N3204" s="2">
        <v>15000</v>
      </c>
      <c r="O3204" s="2">
        <f>IF(Tabla1[[#This Row],[Mov]]="VNT",Tabla1[[#This Row],[Sale]]-Tabla1[[#This Row],[Cost]],-Tabla1[[#This Row],[Cost]]*Tabla1[[#This Row],[Cant]])</f>
        <v>-7000</v>
      </c>
      <c r="P3204" s="8">
        <f>IF(Tabla1[[#This Row],[Mov]]="VNT",-Tabla1[[#This Row],[Cant]],Tabla1[[#This Row],[Cant]])</f>
        <v>1</v>
      </c>
      <c r="Q3204" s="8">
        <f>DAY(Tabla1[[#This Row],[Date]])</f>
        <v>1</v>
      </c>
      <c r="R3204" s="8">
        <f>MONTH(Tabla1[[#This Row],[Date]])</f>
        <v>10</v>
      </c>
      <c r="S3204" s="8">
        <f>YEAR(Tabla1[[#This Row],[Date]])</f>
        <v>2022</v>
      </c>
    </row>
    <row r="3205" spans="1:19" x14ac:dyDescent="0.2">
      <c r="A3205">
        <v>3204</v>
      </c>
      <c r="B3205" s="1">
        <v>44835</v>
      </c>
      <c r="C3205" t="s">
        <v>261</v>
      </c>
      <c r="D3205" t="s">
        <v>339</v>
      </c>
      <c r="E3205">
        <v>2</v>
      </c>
      <c r="F3205" t="s">
        <v>21</v>
      </c>
      <c r="G3205" t="s">
        <v>273</v>
      </c>
      <c r="H3205" t="s">
        <v>1484</v>
      </c>
      <c r="M3205" s="2">
        <v>12000</v>
      </c>
      <c r="N3205" s="2">
        <v>24000</v>
      </c>
      <c r="O3205" s="2">
        <f>IF(Tabla1[[#This Row],[Mov]]="VNT",Tabla1[[#This Row],[Sale]]-Tabla1[[#This Row],[Cost]],-Tabla1[[#This Row],[Cost]]*Tabla1[[#This Row],[Cant]])</f>
        <v>-24000</v>
      </c>
      <c r="P3205" s="8">
        <f>IF(Tabla1[[#This Row],[Mov]]="VNT",-Tabla1[[#This Row],[Cant]],Tabla1[[#This Row],[Cant]])</f>
        <v>2</v>
      </c>
      <c r="Q3205" s="8">
        <f>DAY(Tabla1[[#This Row],[Date]])</f>
        <v>1</v>
      </c>
      <c r="R3205" s="8">
        <f>MONTH(Tabla1[[#This Row],[Date]])</f>
        <v>10</v>
      </c>
      <c r="S3205" s="8">
        <f>YEAR(Tabla1[[#This Row],[Date]])</f>
        <v>2022</v>
      </c>
    </row>
    <row r="3206" spans="1:19" x14ac:dyDescent="0.2">
      <c r="A3206">
        <v>3205</v>
      </c>
      <c r="B3206" s="1">
        <v>44835</v>
      </c>
      <c r="C3206" t="s">
        <v>261</v>
      </c>
      <c r="D3206" t="s">
        <v>339</v>
      </c>
      <c r="E3206">
        <v>1</v>
      </c>
      <c r="F3206" t="s">
        <v>831</v>
      </c>
      <c r="G3206" t="s">
        <v>266</v>
      </c>
      <c r="H3206" t="s">
        <v>1038</v>
      </c>
      <c r="M3206" s="2">
        <v>28000</v>
      </c>
      <c r="N3206" s="2">
        <v>55000</v>
      </c>
      <c r="O3206" s="2">
        <f>IF(Tabla1[[#This Row],[Mov]]="VNT",Tabla1[[#This Row],[Sale]]-Tabla1[[#This Row],[Cost]],-Tabla1[[#This Row],[Cost]]*Tabla1[[#This Row],[Cant]])</f>
        <v>-28000</v>
      </c>
      <c r="P3206" s="8">
        <f>IF(Tabla1[[#This Row],[Mov]]="VNT",-Tabla1[[#This Row],[Cant]],Tabla1[[#This Row],[Cant]])</f>
        <v>1</v>
      </c>
      <c r="Q3206" s="8">
        <f>DAY(Tabla1[[#This Row],[Date]])</f>
        <v>1</v>
      </c>
      <c r="R3206" s="8">
        <f>MONTH(Tabla1[[#This Row],[Date]])</f>
        <v>10</v>
      </c>
      <c r="S3206" s="8">
        <f>YEAR(Tabla1[[#This Row],[Date]])</f>
        <v>2022</v>
      </c>
    </row>
    <row r="3207" spans="1:19" x14ac:dyDescent="0.2">
      <c r="A3207">
        <v>3206</v>
      </c>
      <c r="B3207" s="1">
        <v>44835</v>
      </c>
      <c r="C3207" t="s">
        <v>261</v>
      </c>
      <c r="D3207" t="s">
        <v>339</v>
      </c>
      <c r="E3207">
        <v>10</v>
      </c>
      <c r="F3207" t="s">
        <v>15</v>
      </c>
      <c r="G3207" t="s">
        <v>266</v>
      </c>
      <c r="H3207" t="s">
        <v>1292</v>
      </c>
      <c r="M3207" s="2">
        <v>1000</v>
      </c>
      <c r="N3207" s="2">
        <v>5000</v>
      </c>
      <c r="O3207" s="2">
        <f>IF(Tabla1[[#This Row],[Mov]]="VNT",Tabla1[[#This Row],[Sale]]-Tabla1[[#This Row],[Cost]],-Tabla1[[#This Row],[Cost]]*Tabla1[[#This Row],[Cant]])</f>
        <v>-10000</v>
      </c>
      <c r="P3207" s="8">
        <f>IF(Tabla1[[#This Row],[Mov]]="VNT",-Tabla1[[#This Row],[Cant]],Tabla1[[#This Row],[Cant]])</f>
        <v>10</v>
      </c>
      <c r="Q3207" s="8">
        <f>DAY(Tabla1[[#This Row],[Date]])</f>
        <v>1</v>
      </c>
      <c r="R3207" s="8">
        <f>MONTH(Tabla1[[#This Row],[Date]])</f>
        <v>10</v>
      </c>
      <c r="S3207" s="8">
        <f>YEAR(Tabla1[[#This Row],[Date]])</f>
        <v>2022</v>
      </c>
    </row>
    <row r="3208" spans="1:19" x14ac:dyDescent="0.2">
      <c r="A3208">
        <v>3207</v>
      </c>
      <c r="B3208" s="1">
        <v>44835</v>
      </c>
      <c r="C3208" t="s">
        <v>261</v>
      </c>
      <c r="D3208" t="s">
        <v>339</v>
      </c>
      <c r="E3208">
        <v>5</v>
      </c>
      <c r="F3208" t="s">
        <v>15</v>
      </c>
      <c r="G3208" t="s">
        <v>266</v>
      </c>
      <c r="H3208" t="s">
        <v>1552</v>
      </c>
      <c r="M3208" s="2">
        <v>3000</v>
      </c>
      <c r="N3208" s="2">
        <v>8000</v>
      </c>
      <c r="O3208" s="2">
        <f>IF(Tabla1[[#This Row],[Mov]]="VNT",Tabla1[[#This Row],[Sale]]-Tabla1[[#This Row],[Cost]],-Tabla1[[#This Row],[Cost]]*Tabla1[[#This Row],[Cant]])</f>
        <v>-15000</v>
      </c>
      <c r="P3208" s="8">
        <f>IF(Tabla1[[#This Row],[Mov]]="VNT",-Tabla1[[#This Row],[Cant]],Tabla1[[#This Row],[Cant]])</f>
        <v>5</v>
      </c>
      <c r="Q3208" s="8">
        <f>DAY(Tabla1[[#This Row],[Date]])</f>
        <v>1</v>
      </c>
      <c r="R3208" s="8">
        <f>MONTH(Tabla1[[#This Row],[Date]])</f>
        <v>10</v>
      </c>
      <c r="S3208" s="8">
        <f>YEAR(Tabla1[[#This Row],[Date]])</f>
        <v>2022</v>
      </c>
    </row>
    <row r="3209" spans="1:19" x14ac:dyDescent="0.2">
      <c r="A3209">
        <v>3208</v>
      </c>
      <c r="B3209" s="1">
        <v>44835</v>
      </c>
      <c r="C3209" t="s">
        <v>261</v>
      </c>
      <c r="D3209" t="s">
        <v>339</v>
      </c>
      <c r="E3209">
        <v>5</v>
      </c>
      <c r="F3209" t="s">
        <v>15</v>
      </c>
      <c r="G3209" t="s">
        <v>266</v>
      </c>
      <c r="H3209" t="s">
        <v>1551</v>
      </c>
      <c r="M3209" s="2">
        <v>2000</v>
      </c>
      <c r="N3209" s="2">
        <v>6000</v>
      </c>
      <c r="O3209" s="2">
        <f>IF(Tabla1[[#This Row],[Mov]]="VNT",Tabla1[[#This Row],[Sale]]-Tabla1[[#This Row],[Cost]],-Tabla1[[#This Row],[Cost]]*Tabla1[[#This Row],[Cant]])</f>
        <v>-10000</v>
      </c>
      <c r="P3209" s="8">
        <f>IF(Tabla1[[#This Row],[Mov]]="VNT",-Tabla1[[#This Row],[Cant]],Tabla1[[#This Row],[Cant]])</f>
        <v>5</v>
      </c>
      <c r="Q3209" s="8">
        <f>DAY(Tabla1[[#This Row],[Date]])</f>
        <v>1</v>
      </c>
      <c r="R3209" s="8">
        <f>MONTH(Tabla1[[#This Row],[Date]])</f>
        <v>10</v>
      </c>
      <c r="S3209" s="8">
        <f>YEAR(Tabla1[[#This Row],[Date]])</f>
        <v>2022</v>
      </c>
    </row>
    <row r="3210" spans="1:19" x14ac:dyDescent="0.2">
      <c r="A3210">
        <v>3209</v>
      </c>
      <c r="B3210" s="1">
        <v>44835</v>
      </c>
      <c r="C3210" t="s">
        <v>261</v>
      </c>
      <c r="D3210" t="s">
        <v>659</v>
      </c>
      <c r="E3210">
        <v>2</v>
      </c>
      <c r="F3210" t="s">
        <v>532</v>
      </c>
      <c r="G3210" t="s">
        <v>901</v>
      </c>
      <c r="H3210" t="s">
        <v>1553</v>
      </c>
      <c r="M3210" s="2">
        <v>35000</v>
      </c>
      <c r="N3210" s="2">
        <v>65000</v>
      </c>
      <c r="O3210" s="2">
        <f>IF(Tabla1[[#This Row],[Mov]]="VNT",Tabla1[[#This Row],[Sale]]-Tabla1[[#This Row],[Cost]],-Tabla1[[#This Row],[Cost]]*Tabla1[[#This Row],[Cant]])</f>
        <v>-70000</v>
      </c>
      <c r="P3210" s="8">
        <f>IF(Tabla1[[#This Row],[Mov]]="VNT",-Tabla1[[#This Row],[Cant]],Tabla1[[#This Row],[Cant]])</f>
        <v>2</v>
      </c>
      <c r="Q3210" s="8">
        <f>DAY(Tabla1[[#This Row],[Date]])</f>
        <v>1</v>
      </c>
      <c r="R3210" s="8">
        <f>MONTH(Tabla1[[#This Row],[Date]])</f>
        <v>10</v>
      </c>
      <c r="S3210" s="8">
        <f>YEAR(Tabla1[[#This Row],[Date]])</f>
        <v>2022</v>
      </c>
    </row>
    <row r="3211" spans="1:19" x14ac:dyDescent="0.2">
      <c r="A3211">
        <v>3210</v>
      </c>
      <c r="B3211" s="1">
        <v>44835</v>
      </c>
      <c r="C3211" t="s">
        <v>261</v>
      </c>
      <c r="D3211" t="s">
        <v>659</v>
      </c>
      <c r="E3211">
        <v>1</v>
      </c>
      <c r="F3211" t="s">
        <v>586</v>
      </c>
      <c r="G3211" t="s">
        <v>273</v>
      </c>
      <c r="H3211" t="s">
        <v>1471</v>
      </c>
      <c r="M3211" s="2">
        <v>8000</v>
      </c>
      <c r="N3211" s="2">
        <v>20000</v>
      </c>
      <c r="O3211" s="2">
        <f>IF(Tabla1[[#This Row],[Mov]]="VNT",Tabla1[[#This Row],[Sale]]-Tabla1[[#This Row],[Cost]],-Tabla1[[#This Row],[Cost]]*Tabla1[[#This Row],[Cant]])</f>
        <v>-8000</v>
      </c>
      <c r="P3211" s="8">
        <f>IF(Tabla1[[#This Row],[Mov]]="VNT",-Tabla1[[#This Row],[Cant]],Tabla1[[#This Row],[Cant]])</f>
        <v>1</v>
      </c>
      <c r="Q3211" s="8">
        <f>DAY(Tabla1[[#This Row],[Date]])</f>
        <v>1</v>
      </c>
      <c r="R3211" s="8">
        <f>MONTH(Tabla1[[#This Row],[Date]])</f>
        <v>10</v>
      </c>
      <c r="S3211" s="8">
        <f>YEAR(Tabla1[[#This Row],[Date]])</f>
        <v>2022</v>
      </c>
    </row>
    <row r="3212" spans="1:19" x14ac:dyDescent="0.2">
      <c r="A3212">
        <v>3211</v>
      </c>
      <c r="B3212" s="1">
        <v>44835</v>
      </c>
      <c r="C3212" t="s">
        <v>261</v>
      </c>
      <c r="D3212" t="s">
        <v>659</v>
      </c>
      <c r="E3212">
        <v>2</v>
      </c>
      <c r="F3212" t="s">
        <v>224</v>
      </c>
      <c r="G3212" t="s">
        <v>272</v>
      </c>
      <c r="H3212" t="s">
        <v>316</v>
      </c>
      <c r="M3212" s="2">
        <v>8500</v>
      </c>
      <c r="N3212" s="2">
        <v>20000</v>
      </c>
      <c r="O3212" s="2">
        <f>IF(Tabla1[[#This Row],[Mov]]="VNT",Tabla1[[#This Row],[Sale]]-Tabla1[[#This Row],[Cost]],-Tabla1[[#This Row],[Cost]]*Tabla1[[#This Row],[Cant]])</f>
        <v>-17000</v>
      </c>
      <c r="P3212" s="8">
        <f>IF(Tabla1[[#This Row],[Mov]]="VNT",-Tabla1[[#This Row],[Cant]],Tabla1[[#This Row],[Cant]])</f>
        <v>2</v>
      </c>
      <c r="Q3212" s="8">
        <f>DAY(Tabla1[[#This Row],[Date]])</f>
        <v>1</v>
      </c>
      <c r="R3212" s="8">
        <f>MONTH(Tabla1[[#This Row],[Date]])</f>
        <v>10</v>
      </c>
      <c r="S3212" s="8">
        <f>YEAR(Tabla1[[#This Row],[Date]])</f>
        <v>2022</v>
      </c>
    </row>
    <row r="3213" spans="1:19" x14ac:dyDescent="0.2">
      <c r="A3213">
        <v>3212</v>
      </c>
      <c r="B3213" s="1">
        <v>44835</v>
      </c>
      <c r="C3213" t="s">
        <v>261</v>
      </c>
      <c r="D3213" t="s">
        <v>659</v>
      </c>
      <c r="E3213">
        <v>3</v>
      </c>
      <c r="F3213" t="s">
        <v>224</v>
      </c>
      <c r="G3213" t="s">
        <v>263</v>
      </c>
      <c r="H3213" t="s">
        <v>599</v>
      </c>
      <c r="M3213" s="2">
        <v>8500</v>
      </c>
      <c r="N3213" s="2">
        <v>20000</v>
      </c>
      <c r="O3213" s="2">
        <f>IF(Tabla1[[#This Row],[Mov]]="VNT",Tabla1[[#This Row],[Sale]]-Tabla1[[#This Row],[Cost]],-Tabla1[[#This Row],[Cost]]*Tabla1[[#This Row],[Cant]])</f>
        <v>-25500</v>
      </c>
      <c r="P3213" s="8">
        <f>IF(Tabla1[[#This Row],[Mov]]="VNT",-Tabla1[[#This Row],[Cant]],Tabla1[[#This Row],[Cant]])</f>
        <v>3</v>
      </c>
      <c r="Q3213" s="8">
        <f>DAY(Tabla1[[#This Row],[Date]])</f>
        <v>1</v>
      </c>
      <c r="R3213" s="8">
        <f>MONTH(Tabla1[[#This Row],[Date]])</f>
        <v>10</v>
      </c>
      <c r="S3213" s="8">
        <f>YEAR(Tabla1[[#This Row],[Date]])</f>
        <v>2022</v>
      </c>
    </row>
    <row r="3214" spans="1:19" x14ac:dyDescent="0.2">
      <c r="A3214">
        <v>3213</v>
      </c>
      <c r="B3214" s="1">
        <v>44835</v>
      </c>
      <c r="C3214" t="s">
        <v>261</v>
      </c>
      <c r="D3214" t="s">
        <v>659</v>
      </c>
      <c r="E3214">
        <v>2</v>
      </c>
      <c r="F3214" t="s">
        <v>224</v>
      </c>
      <c r="G3214" t="s">
        <v>272</v>
      </c>
      <c r="H3214" t="s">
        <v>253</v>
      </c>
      <c r="M3214" s="2">
        <v>8500</v>
      </c>
      <c r="N3214" s="2">
        <v>20000</v>
      </c>
      <c r="O3214" s="2">
        <f>IF(Tabla1[[#This Row],[Mov]]="VNT",Tabla1[[#This Row],[Sale]]-Tabla1[[#This Row],[Cost]],-Tabla1[[#This Row],[Cost]]*Tabla1[[#This Row],[Cant]])</f>
        <v>-17000</v>
      </c>
      <c r="P3214" s="8">
        <f>IF(Tabla1[[#This Row],[Mov]]="VNT",-Tabla1[[#This Row],[Cant]],Tabla1[[#This Row],[Cant]])</f>
        <v>2</v>
      </c>
      <c r="Q3214" s="8">
        <f>DAY(Tabla1[[#This Row],[Date]])</f>
        <v>1</v>
      </c>
      <c r="R3214" s="8">
        <f>MONTH(Tabla1[[#This Row],[Date]])</f>
        <v>10</v>
      </c>
      <c r="S3214" s="8">
        <f>YEAR(Tabla1[[#This Row],[Date]])</f>
        <v>2022</v>
      </c>
    </row>
    <row r="3215" spans="1:19" x14ac:dyDescent="0.2">
      <c r="A3215">
        <v>3214</v>
      </c>
      <c r="B3215" s="1">
        <v>44835</v>
      </c>
      <c r="C3215" t="s">
        <v>261</v>
      </c>
      <c r="D3215" t="s">
        <v>659</v>
      </c>
      <c r="E3215">
        <v>2</v>
      </c>
      <c r="F3215" t="s">
        <v>224</v>
      </c>
      <c r="G3215" t="s">
        <v>273</v>
      </c>
      <c r="H3215" t="s">
        <v>1471</v>
      </c>
      <c r="M3215" s="2">
        <v>6500</v>
      </c>
      <c r="N3215" s="2">
        <v>20000</v>
      </c>
      <c r="O3215" s="2">
        <f>IF(Tabla1[[#This Row],[Mov]]="VNT",Tabla1[[#This Row],[Sale]]-Tabla1[[#This Row],[Cost]],-Tabla1[[#This Row],[Cost]]*Tabla1[[#This Row],[Cant]])</f>
        <v>-13000</v>
      </c>
      <c r="P3215" s="8">
        <f>IF(Tabla1[[#This Row],[Mov]]="VNT",-Tabla1[[#This Row],[Cant]],Tabla1[[#This Row],[Cant]])</f>
        <v>2</v>
      </c>
      <c r="Q3215" s="8">
        <f>DAY(Tabla1[[#This Row],[Date]])</f>
        <v>1</v>
      </c>
      <c r="R3215" s="8">
        <f>MONTH(Tabla1[[#This Row],[Date]])</f>
        <v>10</v>
      </c>
      <c r="S3215" s="8">
        <f>YEAR(Tabla1[[#This Row],[Date]])</f>
        <v>2022</v>
      </c>
    </row>
    <row r="3216" spans="1:19" x14ac:dyDescent="0.2">
      <c r="A3216">
        <v>3215</v>
      </c>
      <c r="B3216" s="1">
        <v>44835</v>
      </c>
      <c r="C3216" t="s">
        <v>261</v>
      </c>
      <c r="D3216" t="s">
        <v>659</v>
      </c>
      <c r="E3216">
        <v>3</v>
      </c>
      <c r="F3216" t="s">
        <v>224</v>
      </c>
      <c r="G3216" t="s">
        <v>263</v>
      </c>
      <c r="H3216" t="s">
        <v>672</v>
      </c>
      <c r="M3216" s="2">
        <v>11000</v>
      </c>
      <c r="N3216" s="2">
        <v>20000</v>
      </c>
      <c r="O3216" s="2">
        <f>IF(Tabla1[[#This Row],[Mov]]="VNT",Tabla1[[#This Row],[Sale]]-Tabla1[[#This Row],[Cost]],-Tabla1[[#This Row],[Cost]]*Tabla1[[#This Row],[Cant]])</f>
        <v>-33000</v>
      </c>
      <c r="P3216" s="8">
        <f>IF(Tabla1[[#This Row],[Mov]]="VNT",-Tabla1[[#This Row],[Cant]],Tabla1[[#This Row],[Cant]])</f>
        <v>3</v>
      </c>
      <c r="Q3216" s="8">
        <f>DAY(Tabla1[[#This Row],[Date]])</f>
        <v>1</v>
      </c>
      <c r="R3216" s="8">
        <f>MONTH(Tabla1[[#This Row],[Date]])</f>
        <v>10</v>
      </c>
      <c r="S3216" s="8">
        <f>YEAR(Tabla1[[#This Row],[Date]])</f>
        <v>2022</v>
      </c>
    </row>
    <row r="3217" spans="1:19" x14ac:dyDescent="0.2">
      <c r="A3217">
        <v>3216</v>
      </c>
      <c r="B3217" s="1">
        <v>44835</v>
      </c>
      <c r="C3217" t="s">
        <v>261</v>
      </c>
      <c r="D3217" t="s">
        <v>659</v>
      </c>
      <c r="E3217">
        <v>3</v>
      </c>
      <c r="F3217" t="s">
        <v>224</v>
      </c>
      <c r="G3217" t="s">
        <v>272</v>
      </c>
      <c r="H3217" t="s">
        <v>807</v>
      </c>
      <c r="M3217" s="2">
        <v>8500</v>
      </c>
      <c r="N3217" s="2">
        <v>20000</v>
      </c>
      <c r="O3217" s="2">
        <f>IF(Tabla1[[#This Row],[Mov]]="VNT",Tabla1[[#This Row],[Sale]]-Tabla1[[#This Row],[Cost]],-Tabla1[[#This Row],[Cost]]*Tabla1[[#This Row],[Cant]])</f>
        <v>-25500</v>
      </c>
      <c r="P3217" s="8">
        <f>IF(Tabla1[[#This Row],[Mov]]="VNT",-Tabla1[[#This Row],[Cant]],Tabla1[[#This Row],[Cant]])</f>
        <v>3</v>
      </c>
      <c r="Q3217" s="8">
        <f>DAY(Tabla1[[#This Row],[Date]])</f>
        <v>1</v>
      </c>
      <c r="R3217" s="8">
        <f>MONTH(Tabla1[[#This Row],[Date]])</f>
        <v>10</v>
      </c>
      <c r="S3217" s="8">
        <f>YEAR(Tabla1[[#This Row],[Date]])</f>
        <v>2022</v>
      </c>
    </row>
    <row r="3218" spans="1:19" x14ac:dyDescent="0.2">
      <c r="A3218">
        <v>3217</v>
      </c>
      <c r="B3218" s="1">
        <v>44835</v>
      </c>
      <c r="C3218" t="s">
        <v>260</v>
      </c>
      <c r="D3218" t="s">
        <v>332</v>
      </c>
      <c r="E3218">
        <v>1</v>
      </c>
      <c r="F3218" t="s">
        <v>225</v>
      </c>
      <c r="G3218" t="s">
        <v>272</v>
      </c>
      <c r="H3218" t="s">
        <v>311</v>
      </c>
      <c r="M3218" s="2">
        <v>1100</v>
      </c>
      <c r="N3218" s="2">
        <v>10000</v>
      </c>
      <c r="O3218" s="2">
        <f>IF(Tabla1[[#This Row],[Mov]]="VNT",Tabla1[[#This Row],[Sale]]-Tabla1[[#This Row],[Cost]],-Tabla1[[#This Row],[Cost]]*Tabla1[[#This Row],[Cant]])</f>
        <v>8900</v>
      </c>
      <c r="P3218" s="8">
        <f>IF(Tabla1[[#This Row],[Mov]]="VNT",-Tabla1[[#This Row],[Cant]],Tabla1[[#This Row],[Cant]])</f>
        <v>-1</v>
      </c>
      <c r="Q3218" s="8">
        <f>DAY(Tabla1[[#This Row],[Date]])</f>
        <v>1</v>
      </c>
      <c r="R3218" s="8">
        <f>MONTH(Tabla1[[#This Row],[Date]])</f>
        <v>10</v>
      </c>
      <c r="S3218" s="8">
        <f>YEAR(Tabla1[[#This Row],[Date]])</f>
        <v>2022</v>
      </c>
    </row>
    <row r="3219" spans="1:19" x14ac:dyDescent="0.2">
      <c r="A3219">
        <v>3218</v>
      </c>
      <c r="B3219" s="1">
        <v>44835</v>
      </c>
      <c r="C3219" t="s">
        <v>260</v>
      </c>
      <c r="D3219" t="s">
        <v>332</v>
      </c>
      <c r="E3219">
        <v>1</v>
      </c>
      <c r="F3219" t="s">
        <v>458</v>
      </c>
      <c r="G3219" t="s">
        <v>272</v>
      </c>
      <c r="H3219" t="s">
        <v>1218</v>
      </c>
      <c r="L3219" t="s">
        <v>1554</v>
      </c>
      <c r="M3219" s="2">
        <v>0</v>
      </c>
      <c r="N3219" s="2">
        <v>62000</v>
      </c>
      <c r="O3219" s="2">
        <f>IF(Tabla1[[#This Row],[Mov]]="VNT",Tabla1[[#This Row],[Sale]]-Tabla1[[#This Row],[Cost]],-Tabla1[[#This Row],[Cost]]*Tabla1[[#This Row],[Cant]])</f>
        <v>62000</v>
      </c>
      <c r="P3219" s="8">
        <f>IF(Tabla1[[#This Row],[Mov]]="VNT",-Tabla1[[#This Row],[Cant]],Tabla1[[#This Row],[Cant]])</f>
        <v>-1</v>
      </c>
      <c r="Q3219" s="8">
        <f>DAY(Tabla1[[#This Row],[Date]])</f>
        <v>1</v>
      </c>
      <c r="R3219" s="8">
        <f>MONTH(Tabla1[[#This Row],[Date]])</f>
        <v>10</v>
      </c>
      <c r="S3219" s="8">
        <f>YEAR(Tabla1[[#This Row],[Date]])</f>
        <v>2022</v>
      </c>
    </row>
    <row r="3220" spans="1:19" x14ac:dyDescent="0.2">
      <c r="A3220">
        <v>3219</v>
      </c>
      <c r="B3220" s="1">
        <v>44835</v>
      </c>
      <c r="C3220" t="s">
        <v>260</v>
      </c>
      <c r="D3220" t="s">
        <v>332</v>
      </c>
      <c r="E3220">
        <v>1</v>
      </c>
      <c r="F3220" t="s">
        <v>225</v>
      </c>
      <c r="G3220" t="s">
        <v>272</v>
      </c>
      <c r="H3220" t="s">
        <v>1219</v>
      </c>
      <c r="M3220" s="2">
        <v>1100</v>
      </c>
      <c r="N3220" s="2">
        <v>5000</v>
      </c>
      <c r="O3220" s="2">
        <f>IF(Tabla1[[#This Row],[Mov]]="VNT",Tabla1[[#This Row],[Sale]]-Tabla1[[#This Row],[Cost]],-Tabla1[[#This Row],[Cost]]*Tabla1[[#This Row],[Cant]])</f>
        <v>3900</v>
      </c>
      <c r="P3220" s="8">
        <f>IF(Tabla1[[#This Row],[Mov]]="VNT",-Tabla1[[#This Row],[Cant]],Tabla1[[#This Row],[Cant]])</f>
        <v>-1</v>
      </c>
      <c r="Q3220" s="8">
        <f>DAY(Tabla1[[#This Row],[Date]])</f>
        <v>1</v>
      </c>
      <c r="R3220" s="8">
        <f>MONTH(Tabla1[[#This Row],[Date]])</f>
        <v>10</v>
      </c>
      <c r="S3220" s="8">
        <f>YEAR(Tabla1[[#This Row],[Date]])</f>
        <v>2022</v>
      </c>
    </row>
    <row r="3221" spans="1:19" x14ac:dyDescent="0.2">
      <c r="A3221">
        <v>3220</v>
      </c>
      <c r="B3221" s="1">
        <v>44835</v>
      </c>
      <c r="C3221" t="s">
        <v>260</v>
      </c>
      <c r="D3221" t="s">
        <v>332</v>
      </c>
      <c r="E3221">
        <v>1</v>
      </c>
      <c r="F3221" t="s">
        <v>116</v>
      </c>
      <c r="G3221" t="s">
        <v>347</v>
      </c>
      <c r="H3221" t="s">
        <v>518</v>
      </c>
      <c r="M3221" s="2">
        <v>5610</v>
      </c>
      <c r="N3221" s="2">
        <v>6000</v>
      </c>
      <c r="O3221" s="2">
        <f>IF(Tabla1[[#This Row],[Mov]]="VNT",Tabla1[[#This Row],[Sale]]-Tabla1[[#This Row],[Cost]],-Tabla1[[#This Row],[Cost]]*Tabla1[[#This Row],[Cant]])</f>
        <v>390</v>
      </c>
      <c r="P3221" s="8">
        <f>IF(Tabla1[[#This Row],[Mov]]="VNT",-Tabla1[[#This Row],[Cant]],Tabla1[[#This Row],[Cant]])</f>
        <v>-1</v>
      </c>
      <c r="Q3221" s="8">
        <f>DAY(Tabla1[[#This Row],[Date]])</f>
        <v>1</v>
      </c>
      <c r="R3221" s="8">
        <f>MONTH(Tabla1[[#This Row],[Date]])</f>
        <v>10</v>
      </c>
      <c r="S3221" s="8">
        <f>YEAR(Tabla1[[#This Row],[Date]])</f>
        <v>2022</v>
      </c>
    </row>
    <row r="3222" spans="1:19" x14ac:dyDescent="0.2">
      <c r="A3222">
        <v>3221</v>
      </c>
      <c r="B3222" s="1">
        <v>44835</v>
      </c>
      <c r="C3222" t="s">
        <v>260</v>
      </c>
      <c r="D3222" t="s">
        <v>332</v>
      </c>
      <c r="E3222">
        <v>1</v>
      </c>
      <c r="F3222" t="s">
        <v>225</v>
      </c>
      <c r="G3222" t="s">
        <v>272</v>
      </c>
      <c r="H3222" t="s">
        <v>806</v>
      </c>
      <c r="M3222" s="2">
        <v>1100</v>
      </c>
      <c r="N3222" s="2">
        <v>10000</v>
      </c>
      <c r="O3222" s="2">
        <f>IF(Tabla1[[#This Row],[Mov]]="VNT",Tabla1[[#This Row],[Sale]]-Tabla1[[#This Row],[Cost]],-Tabla1[[#This Row],[Cost]]*Tabla1[[#This Row],[Cant]])</f>
        <v>8900</v>
      </c>
      <c r="P3222" s="8">
        <f>IF(Tabla1[[#This Row],[Mov]]="VNT",-Tabla1[[#This Row],[Cant]],Tabla1[[#This Row],[Cant]])</f>
        <v>-1</v>
      </c>
      <c r="Q3222" s="8">
        <f>DAY(Tabla1[[#This Row],[Date]])</f>
        <v>1</v>
      </c>
      <c r="R3222" s="8">
        <f>MONTH(Tabla1[[#This Row],[Date]])</f>
        <v>10</v>
      </c>
      <c r="S3222" s="8">
        <f>YEAR(Tabla1[[#This Row],[Date]])</f>
        <v>2022</v>
      </c>
    </row>
    <row r="3223" spans="1:19" x14ac:dyDescent="0.2">
      <c r="A3223">
        <v>3222</v>
      </c>
      <c r="B3223" s="1">
        <v>44835</v>
      </c>
      <c r="C3223" t="s">
        <v>260</v>
      </c>
      <c r="D3223" t="s">
        <v>332</v>
      </c>
      <c r="E3223">
        <v>1</v>
      </c>
      <c r="F3223" t="s">
        <v>21</v>
      </c>
      <c r="G3223" t="s">
        <v>272</v>
      </c>
      <c r="H3223" t="s">
        <v>1522</v>
      </c>
      <c r="M3223" s="2">
        <v>2800</v>
      </c>
      <c r="N3223" s="2">
        <v>10000</v>
      </c>
      <c r="O3223" s="2">
        <f>IF(Tabla1[[#This Row],[Mov]]="VNT",Tabla1[[#This Row],[Sale]]-Tabla1[[#This Row],[Cost]],-Tabla1[[#This Row],[Cost]]*Tabla1[[#This Row],[Cant]])</f>
        <v>7200</v>
      </c>
      <c r="P3223" s="8">
        <f>IF(Tabla1[[#This Row],[Mov]]="VNT",-Tabla1[[#This Row],[Cant]],Tabla1[[#This Row],[Cant]])</f>
        <v>-1</v>
      </c>
      <c r="Q3223" s="8">
        <f>DAY(Tabla1[[#This Row],[Date]])</f>
        <v>1</v>
      </c>
      <c r="R3223" s="8">
        <f>MONTH(Tabla1[[#This Row],[Date]])</f>
        <v>10</v>
      </c>
      <c r="S3223" s="8">
        <f>YEAR(Tabla1[[#This Row],[Date]])</f>
        <v>2022</v>
      </c>
    </row>
    <row r="3224" spans="1:19" x14ac:dyDescent="0.2">
      <c r="A3224">
        <v>3223</v>
      </c>
      <c r="B3224" s="1">
        <v>44835</v>
      </c>
      <c r="C3224" t="s">
        <v>260</v>
      </c>
      <c r="D3224" t="s">
        <v>332</v>
      </c>
      <c r="E3224">
        <v>1</v>
      </c>
      <c r="F3224" t="s">
        <v>224</v>
      </c>
      <c r="G3224" t="s">
        <v>272</v>
      </c>
      <c r="H3224" t="s">
        <v>806</v>
      </c>
      <c r="M3224" s="2">
        <v>7000</v>
      </c>
      <c r="N3224" s="2">
        <v>16000</v>
      </c>
      <c r="O3224" s="2">
        <f>IF(Tabla1[[#This Row],[Mov]]="VNT",Tabla1[[#This Row],[Sale]]-Tabla1[[#This Row],[Cost]],-Tabla1[[#This Row],[Cost]]*Tabla1[[#This Row],[Cant]])</f>
        <v>9000</v>
      </c>
      <c r="P3224" s="8">
        <f>IF(Tabla1[[#This Row],[Mov]]="VNT",-Tabla1[[#This Row],[Cant]],Tabla1[[#This Row],[Cant]])</f>
        <v>-1</v>
      </c>
      <c r="Q3224" s="8">
        <f>DAY(Tabla1[[#This Row],[Date]])</f>
        <v>1</v>
      </c>
      <c r="R3224" s="8">
        <f>MONTH(Tabla1[[#This Row],[Date]])</f>
        <v>10</v>
      </c>
      <c r="S3224" s="8">
        <f>YEAR(Tabla1[[#This Row],[Date]])</f>
        <v>2022</v>
      </c>
    </row>
    <row r="3225" spans="1:19" x14ac:dyDescent="0.2">
      <c r="A3225">
        <v>3224</v>
      </c>
      <c r="B3225" s="1">
        <v>44835</v>
      </c>
      <c r="C3225" t="s">
        <v>260</v>
      </c>
      <c r="D3225" t="s">
        <v>332</v>
      </c>
      <c r="E3225">
        <v>1</v>
      </c>
      <c r="F3225" t="s">
        <v>224</v>
      </c>
      <c r="G3225" t="s">
        <v>272</v>
      </c>
      <c r="H3225" t="s">
        <v>806</v>
      </c>
      <c r="M3225" s="2">
        <v>7000</v>
      </c>
      <c r="N3225" s="2">
        <v>16000</v>
      </c>
      <c r="O3225" s="2">
        <f>IF(Tabla1[[#This Row],[Mov]]="VNT",Tabla1[[#This Row],[Sale]]-Tabla1[[#This Row],[Cost]],-Tabla1[[#This Row],[Cost]]*Tabla1[[#This Row],[Cant]])</f>
        <v>9000</v>
      </c>
      <c r="P3225" s="8">
        <f>IF(Tabla1[[#This Row],[Mov]]="VNT",-Tabla1[[#This Row],[Cant]],Tabla1[[#This Row],[Cant]])</f>
        <v>-1</v>
      </c>
      <c r="Q3225" s="8">
        <f>DAY(Tabla1[[#This Row],[Date]])</f>
        <v>1</v>
      </c>
      <c r="R3225" s="8">
        <f>MONTH(Tabla1[[#This Row],[Date]])</f>
        <v>10</v>
      </c>
      <c r="S3225" s="8">
        <f>YEAR(Tabla1[[#This Row],[Date]])</f>
        <v>2022</v>
      </c>
    </row>
    <row r="3226" spans="1:19" x14ac:dyDescent="0.2">
      <c r="A3226">
        <v>3225</v>
      </c>
      <c r="B3226" s="1">
        <v>44835</v>
      </c>
      <c r="C3226" t="s">
        <v>260</v>
      </c>
      <c r="D3226" t="s">
        <v>332</v>
      </c>
      <c r="E3226">
        <v>1</v>
      </c>
      <c r="F3226" t="s">
        <v>26</v>
      </c>
      <c r="G3226" t="s">
        <v>264</v>
      </c>
      <c r="H3226" t="s">
        <v>20</v>
      </c>
      <c r="M3226" s="2">
        <v>9500</v>
      </c>
      <c r="N3226" s="2">
        <v>20000</v>
      </c>
      <c r="O3226" s="2">
        <f>IF(Tabla1[[#This Row],[Mov]]="VNT",Tabla1[[#This Row],[Sale]]-Tabla1[[#This Row],[Cost]],-Tabla1[[#This Row],[Cost]]*Tabla1[[#This Row],[Cant]])</f>
        <v>10500</v>
      </c>
      <c r="P3226" s="8">
        <f>IF(Tabla1[[#This Row],[Mov]]="VNT",-Tabla1[[#This Row],[Cant]],Tabla1[[#This Row],[Cant]])</f>
        <v>-1</v>
      </c>
      <c r="Q3226" s="8">
        <f>DAY(Tabla1[[#This Row],[Date]])</f>
        <v>1</v>
      </c>
      <c r="R3226" s="8">
        <f>MONTH(Tabla1[[#This Row],[Date]])</f>
        <v>10</v>
      </c>
      <c r="S3226" s="8">
        <f>YEAR(Tabla1[[#This Row],[Date]])</f>
        <v>2022</v>
      </c>
    </row>
    <row r="3227" spans="1:19" x14ac:dyDescent="0.2">
      <c r="A3227">
        <v>3226</v>
      </c>
      <c r="B3227" s="1">
        <v>44835</v>
      </c>
      <c r="C3227" t="s">
        <v>260</v>
      </c>
      <c r="D3227" t="s">
        <v>332</v>
      </c>
      <c r="E3227">
        <v>1</v>
      </c>
      <c r="F3227" t="s">
        <v>26</v>
      </c>
      <c r="G3227" t="s">
        <v>272</v>
      </c>
      <c r="H3227" t="s">
        <v>1505</v>
      </c>
      <c r="M3227" s="2">
        <v>7000</v>
      </c>
      <c r="N3227" s="2">
        <v>15000</v>
      </c>
      <c r="O3227" s="2">
        <f>IF(Tabla1[[#This Row],[Mov]]="VNT",Tabla1[[#This Row],[Sale]]-Tabla1[[#This Row],[Cost]],-Tabla1[[#This Row],[Cost]]*Tabla1[[#This Row],[Cant]])</f>
        <v>8000</v>
      </c>
      <c r="P3227" s="8">
        <f>IF(Tabla1[[#This Row],[Mov]]="VNT",-Tabla1[[#This Row],[Cant]],Tabla1[[#This Row],[Cant]])</f>
        <v>-1</v>
      </c>
      <c r="Q3227" s="8">
        <f>DAY(Tabla1[[#This Row],[Date]])</f>
        <v>1</v>
      </c>
      <c r="R3227" s="8">
        <f>MONTH(Tabla1[[#This Row],[Date]])</f>
        <v>10</v>
      </c>
      <c r="S3227" s="8">
        <f>YEAR(Tabla1[[#This Row],[Date]])</f>
        <v>2022</v>
      </c>
    </row>
    <row r="3228" spans="1:19" x14ac:dyDescent="0.2">
      <c r="A3228">
        <v>3227</v>
      </c>
      <c r="B3228" s="1">
        <v>44835</v>
      </c>
      <c r="C3228" t="s">
        <v>260</v>
      </c>
      <c r="D3228" t="s">
        <v>332</v>
      </c>
      <c r="E3228">
        <v>1</v>
      </c>
      <c r="F3228" t="s">
        <v>458</v>
      </c>
      <c r="G3228" t="s">
        <v>284</v>
      </c>
      <c r="H3228" t="s">
        <v>411</v>
      </c>
      <c r="M3228" s="2">
        <v>0</v>
      </c>
      <c r="N3228" s="2">
        <v>10000</v>
      </c>
      <c r="O3228" s="2">
        <f>IF(Tabla1[[#This Row],[Mov]]="VNT",Tabla1[[#This Row],[Sale]]-Tabla1[[#This Row],[Cost]],-Tabla1[[#This Row],[Cost]]*Tabla1[[#This Row],[Cant]])</f>
        <v>10000</v>
      </c>
      <c r="P3228" s="8">
        <f>IF(Tabla1[[#This Row],[Mov]]="VNT",-Tabla1[[#This Row],[Cant]],Tabla1[[#This Row],[Cant]])</f>
        <v>-1</v>
      </c>
      <c r="Q3228" s="8">
        <f>DAY(Tabla1[[#This Row],[Date]])</f>
        <v>1</v>
      </c>
      <c r="R3228" s="8">
        <f>MONTH(Tabla1[[#This Row],[Date]])</f>
        <v>10</v>
      </c>
      <c r="S3228" s="8">
        <f>YEAR(Tabla1[[#This Row],[Date]])</f>
        <v>2022</v>
      </c>
    </row>
    <row r="3229" spans="1:19" x14ac:dyDescent="0.2">
      <c r="A3229">
        <v>3228</v>
      </c>
      <c r="B3229" s="1">
        <v>44835</v>
      </c>
      <c r="C3229" t="s">
        <v>260</v>
      </c>
      <c r="D3229" t="s">
        <v>332</v>
      </c>
      <c r="E3229">
        <v>1</v>
      </c>
      <c r="F3229" t="s">
        <v>458</v>
      </c>
      <c r="G3229" t="s">
        <v>1555</v>
      </c>
      <c r="H3229" t="s">
        <v>1213</v>
      </c>
      <c r="M3229" s="2">
        <v>0</v>
      </c>
      <c r="N3229" s="2">
        <v>8000</v>
      </c>
      <c r="O3229" s="2">
        <f>IF(Tabla1[[#This Row],[Mov]]="VNT",Tabla1[[#This Row],[Sale]]-Tabla1[[#This Row],[Cost]],-Tabla1[[#This Row],[Cost]]*Tabla1[[#This Row],[Cant]])</f>
        <v>8000</v>
      </c>
      <c r="P3229" s="8">
        <f>IF(Tabla1[[#This Row],[Mov]]="VNT",-Tabla1[[#This Row],[Cant]],Tabla1[[#This Row],[Cant]])</f>
        <v>-1</v>
      </c>
      <c r="Q3229" s="8">
        <f>DAY(Tabla1[[#This Row],[Date]])</f>
        <v>1</v>
      </c>
      <c r="R3229" s="8">
        <f>MONTH(Tabla1[[#This Row],[Date]])</f>
        <v>10</v>
      </c>
      <c r="S3229" s="8">
        <f>YEAR(Tabla1[[#This Row],[Date]])</f>
        <v>2022</v>
      </c>
    </row>
    <row r="3230" spans="1:19" x14ac:dyDescent="0.2">
      <c r="A3230">
        <v>3229</v>
      </c>
      <c r="B3230" s="1">
        <v>44835</v>
      </c>
      <c r="C3230" t="s">
        <v>260</v>
      </c>
      <c r="D3230" t="s">
        <v>332</v>
      </c>
      <c r="E3230">
        <v>1</v>
      </c>
      <c r="F3230" t="s">
        <v>116</v>
      </c>
      <c r="G3230" t="s">
        <v>347</v>
      </c>
      <c r="H3230" t="s">
        <v>518</v>
      </c>
      <c r="M3230" s="2">
        <v>4888</v>
      </c>
      <c r="N3230" s="2">
        <v>5000</v>
      </c>
      <c r="O3230" s="2">
        <f>IF(Tabla1[[#This Row],[Mov]]="VNT",Tabla1[[#This Row],[Sale]]-Tabla1[[#This Row],[Cost]],-Tabla1[[#This Row],[Cost]]*Tabla1[[#This Row],[Cant]])</f>
        <v>112</v>
      </c>
      <c r="P3230" s="8">
        <f>IF(Tabla1[[#This Row],[Mov]]="VNT",-Tabla1[[#This Row],[Cant]],Tabla1[[#This Row],[Cant]])</f>
        <v>-1</v>
      </c>
      <c r="Q3230" s="8">
        <f>DAY(Tabla1[[#This Row],[Date]])</f>
        <v>1</v>
      </c>
      <c r="R3230" s="8">
        <f>MONTH(Tabla1[[#This Row],[Date]])</f>
        <v>10</v>
      </c>
      <c r="S3230" s="8">
        <f>YEAR(Tabla1[[#This Row],[Date]])</f>
        <v>2022</v>
      </c>
    </row>
    <row r="3231" spans="1:19" x14ac:dyDescent="0.2">
      <c r="A3231">
        <v>3230</v>
      </c>
      <c r="B3231" s="1">
        <v>44835</v>
      </c>
      <c r="C3231" t="s">
        <v>260</v>
      </c>
      <c r="D3231" t="s">
        <v>332</v>
      </c>
      <c r="E3231">
        <v>1</v>
      </c>
      <c r="F3231" t="s">
        <v>532</v>
      </c>
      <c r="G3231" t="s">
        <v>266</v>
      </c>
      <c r="H3231" t="s">
        <v>621</v>
      </c>
      <c r="M3231" s="2">
        <v>45000</v>
      </c>
      <c r="N3231" s="2">
        <v>67000</v>
      </c>
      <c r="O3231" s="2">
        <f>IF(Tabla1[[#This Row],[Mov]]="VNT",Tabla1[[#This Row],[Sale]]-Tabla1[[#This Row],[Cost]],-Tabla1[[#This Row],[Cost]]*Tabla1[[#This Row],[Cant]])</f>
        <v>22000</v>
      </c>
      <c r="P3231" s="8">
        <f>IF(Tabla1[[#This Row],[Mov]]="VNT",-Tabla1[[#This Row],[Cant]],Tabla1[[#This Row],[Cant]])</f>
        <v>-1</v>
      </c>
      <c r="Q3231" s="8">
        <f>DAY(Tabla1[[#This Row],[Date]])</f>
        <v>1</v>
      </c>
      <c r="R3231" s="8">
        <f>MONTH(Tabla1[[#This Row],[Date]])</f>
        <v>10</v>
      </c>
      <c r="S3231" s="8">
        <f>YEAR(Tabla1[[#This Row],[Date]])</f>
        <v>2022</v>
      </c>
    </row>
    <row r="3232" spans="1:19" x14ac:dyDescent="0.2">
      <c r="A3232">
        <v>3231</v>
      </c>
      <c r="B3232" s="1">
        <v>44835</v>
      </c>
      <c r="C3232" t="s">
        <v>260</v>
      </c>
      <c r="D3232" t="s">
        <v>332</v>
      </c>
      <c r="E3232">
        <v>1</v>
      </c>
      <c r="F3232" t="s">
        <v>532</v>
      </c>
      <c r="G3232" t="s">
        <v>266</v>
      </c>
      <c r="H3232" t="s">
        <v>621</v>
      </c>
      <c r="M3232" s="2">
        <v>45000</v>
      </c>
      <c r="N3232" s="2">
        <v>67000</v>
      </c>
      <c r="O3232" s="2">
        <f>IF(Tabla1[[#This Row],[Mov]]="VNT",Tabla1[[#This Row],[Sale]]-Tabla1[[#This Row],[Cost]],-Tabla1[[#This Row],[Cost]]*Tabla1[[#This Row],[Cant]])</f>
        <v>22000</v>
      </c>
      <c r="P3232" s="8">
        <f>IF(Tabla1[[#This Row],[Mov]]="VNT",-Tabla1[[#This Row],[Cant]],Tabla1[[#This Row],[Cant]])</f>
        <v>-1</v>
      </c>
      <c r="Q3232" s="8">
        <f>DAY(Tabla1[[#This Row],[Date]])</f>
        <v>1</v>
      </c>
      <c r="R3232" s="8">
        <f>MONTH(Tabla1[[#This Row],[Date]])</f>
        <v>10</v>
      </c>
      <c r="S3232" s="8">
        <f>YEAR(Tabla1[[#This Row],[Date]])</f>
        <v>2022</v>
      </c>
    </row>
    <row r="3233" spans="1:19" x14ac:dyDescent="0.2">
      <c r="A3233">
        <v>3232</v>
      </c>
      <c r="B3233" s="1">
        <v>44835</v>
      </c>
      <c r="C3233" t="s">
        <v>260</v>
      </c>
      <c r="D3233" t="s">
        <v>332</v>
      </c>
      <c r="E3233">
        <v>1</v>
      </c>
      <c r="F3233" t="s">
        <v>48</v>
      </c>
      <c r="G3233" t="s">
        <v>1086</v>
      </c>
      <c r="H3233" t="s">
        <v>1087</v>
      </c>
      <c r="M3233" s="2">
        <v>95000</v>
      </c>
      <c r="N3233" s="2">
        <v>128000</v>
      </c>
      <c r="O3233" s="2">
        <f>IF(Tabla1[[#This Row],[Mov]]="VNT",Tabla1[[#This Row],[Sale]]-Tabla1[[#This Row],[Cost]],-Tabla1[[#This Row],[Cost]]*Tabla1[[#This Row],[Cant]])</f>
        <v>33000</v>
      </c>
      <c r="P3233" s="8">
        <f>IF(Tabla1[[#This Row],[Mov]]="VNT",-Tabla1[[#This Row],[Cant]],Tabla1[[#This Row],[Cant]])</f>
        <v>-1</v>
      </c>
      <c r="Q3233" s="8">
        <f>DAY(Tabla1[[#This Row],[Date]])</f>
        <v>1</v>
      </c>
      <c r="R3233" s="8">
        <f>MONTH(Tabla1[[#This Row],[Date]])</f>
        <v>10</v>
      </c>
      <c r="S3233" s="8">
        <f>YEAR(Tabla1[[#This Row],[Date]])</f>
        <v>2022</v>
      </c>
    </row>
    <row r="3234" spans="1:19" x14ac:dyDescent="0.2">
      <c r="A3234">
        <v>3233</v>
      </c>
      <c r="B3234" s="1">
        <v>44835</v>
      </c>
      <c r="C3234" t="s">
        <v>260</v>
      </c>
      <c r="D3234" t="s">
        <v>332</v>
      </c>
      <c r="E3234">
        <v>1</v>
      </c>
      <c r="F3234" t="s">
        <v>3257</v>
      </c>
      <c r="G3234" t="s">
        <v>263</v>
      </c>
      <c r="H3234" t="s">
        <v>282</v>
      </c>
      <c r="M3234" s="2">
        <v>4200</v>
      </c>
      <c r="N3234" s="2">
        <v>14000</v>
      </c>
      <c r="O3234" s="2">
        <f>IF(Tabla1[[#This Row],[Mov]]="VNT",Tabla1[[#This Row],[Sale]]-Tabla1[[#This Row],[Cost]],-Tabla1[[#This Row],[Cost]]*Tabla1[[#This Row],[Cant]])</f>
        <v>9800</v>
      </c>
      <c r="P3234" s="8">
        <f>IF(Tabla1[[#This Row],[Mov]]="VNT",-Tabla1[[#This Row],[Cant]],Tabla1[[#This Row],[Cant]])</f>
        <v>-1</v>
      </c>
      <c r="Q3234" s="8">
        <f>DAY(Tabla1[[#This Row],[Date]])</f>
        <v>1</v>
      </c>
      <c r="R3234" s="8">
        <f>MONTH(Tabla1[[#This Row],[Date]])</f>
        <v>10</v>
      </c>
      <c r="S3234" s="8">
        <f>YEAR(Tabla1[[#This Row],[Date]])</f>
        <v>2022</v>
      </c>
    </row>
    <row r="3235" spans="1:19" x14ac:dyDescent="0.2">
      <c r="A3235">
        <v>3234</v>
      </c>
      <c r="B3235" s="1">
        <v>44835</v>
      </c>
      <c r="C3235" t="s">
        <v>260</v>
      </c>
      <c r="D3235" t="s">
        <v>332</v>
      </c>
      <c r="E3235">
        <v>1</v>
      </c>
      <c r="F3235" t="s">
        <v>532</v>
      </c>
      <c r="G3235" t="s">
        <v>273</v>
      </c>
      <c r="H3235" t="s">
        <v>552</v>
      </c>
      <c r="M3235" s="2">
        <v>18000</v>
      </c>
      <c r="N3235" s="2">
        <v>35000</v>
      </c>
      <c r="O3235" s="2">
        <f>IF(Tabla1[[#This Row],[Mov]]="VNT",Tabla1[[#This Row],[Sale]]-Tabla1[[#This Row],[Cost]],-Tabla1[[#This Row],[Cost]]*Tabla1[[#This Row],[Cant]])</f>
        <v>17000</v>
      </c>
      <c r="P3235" s="8">
        <f>IF(Tabla1[[#This Row],[Mov]]="VNT",-Tabla1[[#This Row],[Cant]],Tabla1[[#This Row],[Cant]])</f>
        <v>-1</v>
      </c>
      <c r="Q3235" s="8">
        <f>DAY(Tabla1[[#This Row],[Date]])</f>
        <v>1</v>
      </c>
      <c r="R3235" s="8">
        <f>MONTH(Tabla1[[#This Row],[Date]])</f>
        <v>10</v>
      </c>
      <c r="S3235" s="8">
        <f>YEAR(Tabla1[[#This Row],[Date]])</f>
        <v>2022</v>
      </c>
    </row>
    <row r="3236" spans="1:19" x14ac:dyDescent="0.2">
      <c r="A3236">
        <v>3235</v>
      </c>
      <c r="B3236" s="1">
        <v>44835</v>
      </c>
      <c r="C3236" t="s">
        <v>260</v>
      </c>
      <c r="D3236" t="s">
        <v>332</v>
      </c>
      <c r="E3236">
        <v>1</v>
      </c>
      <c r="F3236" t="s">
        <v>225</v>
      </c>
      <c r="G3236" t="s">
        <v>263</v>
      </c>
      <c r="H3236" t="s">
        <v>477</v>
      </c>
      <c r="M3236" s="2">
        <v>1100</v>
      </c>
      <c r="N3236" s="2">
        <v>10000</v>
      </c>
      <c r="O3236" s="2">
        <f>IF(Tabla1[[#This Row],[Mov]]="VNT",Tabla1[[#This Row],[Sale]]-Tabla1[[#This Row],[Cost]],-Tabla1[[#This Row],[Cost]]*Tabla1[[#This Row],[Cant]])</f>
        <v>8900</v>
      </c>
      <c r="P3236" s="8">
        <f>IF(Tabla1[[#This Row],[Mov]]="VNT",-Tabla1[[#This Row],[Cant]],Tabla1[[#This Row],[Cant]])</f>
        <v>-1</v>
      </c>
      <c r="Q3236" s="8">
        <f>DAY(Tabla1[[#This Row],[Date]])</f>
        <v>1</v>
      </c>
      <c r="R3236" s="8">
        <f>MONTH(Tabla1[[#This Row],[Date]])</f>
        <v>10</v>
      </c>
      <c r="S3236" s="8">
        <f>YEAR(Tabla1[[#This Row],[Date]])</f>
        <v>2022</v>
      </c>
    </row>
    <row r="3237" spans="1:19" x14ac:dyDescent="0.2">
      <c r="A3237">
        <v>3236</v>
      </c>
      <c r="B3237" s="1">
        <v>44835</v>
      </c>
      <c r="C3237" t="s">
        <v>260</v>
      </c>
      <c r="D3237" t="s">
        <v>332</v>
      </c>
      <c r="E3237">
        <v>1</v>
      </c>
      <c r="F3237" t="s">
        <v>26</v>
      </c>
      <c r="G3237" t="s">
        <v>264</v>
      </c>
      <c r="H3237" t="s">
        <v>16</v>
      </c>
      <c r="M3237" s="2">
        <v>9500</v>
      </c>
      <c r="N3237" s="2">
        <v>20000</v>
      </c>
      <c r="O3237" s="2">
        <f>IF(Tabla1[[#This Row],[Mov]]="VNT",Tabla1[[#This Row],[Sale]]-Tabla1[[#This Row],[Cost]],-Tabla1[[#This Row],[Cost]]*Tabla1[[#This Row],[Cant]])</f>
        <v>10500</v>
      </c>
      <c r="P3237" s="8">
        <f>IF(Tabla1[[#This Row],[Mov]]="VNT",-Tabla1[[#This Row],[Cant]],Tabla1[[#This Row],[Cant]])</f>
        <v>-1</v>
      </c>
      <c r="Q3237" s="8">
        <f>DAY(Tabla1[[#This Row],[Date]])</f>
        <v>1</v>
      </c>
      <c r="R3237" s="8">
        <f>MONTH(Tabla1[[#This Row],[Date]])</f>
        <v>10</v>
      </c>
      <c r="S3237" s="8">
        <f>YEAR(Tabla1[[#This Row],[Date]])</f>
        <v>2022</v>
      </c>
    </row>
    <row r="3238" spans="1:19" x14ac:dyDescent="0.2">
      <c r="A3238">
        <v>3237</v>
      </c>
      <c r="B3238" s="1">
        <v>44835</v>
      </c>
      <c r="C3238" t="s">
        <v>260</v>
      </c>
      <c r="D3238" t="s">
        <v>332</v>
      </c>
      <c r="E3238">
        <v>1</v>
      </c>
      <c r="F3238" t="s">
        <v>21</v>
      </c>
      <c r="G3238" t="s">
        <v>272</v>
      </c>
      <c r="H3238" t="s">
        <v>24</v>
      </c>
      <c r="M3238" s="2">
        <v>3500</v>
      </c>
      <c r="N3238" s="2">
        <v>12000</v>
      </c>
      <c r="O3238" s="2">
        <f>IF(Tabla1[[#This Row],[Mov]]="VNT",Tabla1[[#This Row],[Sale]]-Tabla1[[#This Row],[Cost]],-Tabla1[[#This Row],[Cost]]*Tabla1[[#This Row],[Cant]])</f>
        <v>8500</v>
      </c>
      <c r="P3238" s="8">
        <f>IF(Tabla1[[#This Row],[Mov]]="VNT",-Tabla1[[#This Row],[Cant]],Tabla1[[#This Row],[Cant]])</f>
        <v>-1</v>
      </c>
      <c r="Q3238" s="8">
        <f>DAY(Tabla1[[#This Row],[Date]])</f>
        <v>1</v>
      </c>
      <c r="R3238" s="8">
        <f>MONTH(Tabla1[[#This Row],[Date]])</f>
        <v>10</v>
      </c>
      <c r="S3238" s="8">
        <f>YEAR(Tabla1[[#This Row],[Date]])</f>
        <v>2022</v>
      </c>
    </row>
    <row r="3239" spans="1:19" x14ac:dyDescent="0.2">
      <c r="A3239">
        <v>3238</v>
      </c>
      <c r="B3239" s="1">
        <v>44835</v>
      </c>
      <c r="C3239" t="s">
        <v>260</v>
      </c>
      <c r="D3239" t="s">
        <v>332</v>
      </c>
      <c r="E3239">
        <v>1</v>
      </c>
      <c r="F3239" t="s">
        <v>116</v>
      </c>
      <c r="G3239" t="s">
        <v>347</v>
      </c>
      <c r="H3239" t="s">
        <v>518</v>
      </c>
      <c r="M3239" s="2">
        <v>6545</v>
      </c>
      <c r="N3239" s="2">
        <v>7000</v>
      </c>
      <c r="O3239" s="2">
        <f>IF(Tabla1[[#This Row],[Mov]]="VNT",Tabla1[[#This Row],[Sale]]-Tabla1[[#This Row],[Cost]],-Tabla1[[#This Row],[Cost]]*Tabla1[[#This Row],[Cant]])</f>
        <v>455</v>
      </c>
      <c r="P3239" s="8">
        <f>IF(Tabla1[[#This Row],[Mov]]="VNT",-Tabla1[[#This Row],[Cant]],Tabla1[[#This Row],[Cant]])</f>
        <v>-1</v>
      </c>
      <c r="Q3239" s="8">
        <f>DAY(Tabla1[[#This Row],[Date]])</f>
        <v>1</v>
      </c>
      <c r="R3239" s="8">
        <f>MONTH(Tabla1[[#This Row],[Date]])</f>
        <v>10</v>
      </c>
      <c r="S3239" s="8">
        <f>YEAR(Tabla1[[#This Row],[Date]])</f>
        <v>2022</v>
      </c>
    </row>
    <row r="3240" spans="1:19" x14ac:dyDescent="0.2">
      <c r="A3240">
        <v>3239</v>
      </c>
      <c r="B3240" s="1">
        <v>44835</v>
      </c>
      <c r="C3240" t="s">
        <v>260</v>
      </c>
      <c r="D3240" t="s">
        <v>332</v>
      </c>
      <c r="E3240">
        <v>1</v>
      </c>
      <c r="F3240" t="s">
        <v>116</v>
      </c>
      <c r="G3240" t="s">
        <v>347</v>
      </c>
      <c r="H3240" t="s">
        <v>519</v>
      </c>
      <c r="M3240" s="2">
        <v>18692</v>
      </c>
      <c r="N3240" s="2">
        <v>20000</v>
      </c>
      <c r="O3240" s="2">
        <f>IF(Tabla1[[#This Row],[Mov]]="VNT",Tabla1[[#This Row],[Sale]]-Tabla1[[#This Row],[Cost]],-Tabla1[[#This Row],[Cost]]*Tabla1[[#This Row],[Cant]])</f>
        <v>1308</v>
      </c>
      <c r="P3240" s="8">
        <f>IF(Tabla1[[#This Row],[Mov]]="VNT",-Tabla1[[#This Row],[Cant]],Tabla1[[#This Row],[Cant]])</f>
        <v>-1</v>
      </c>
      <c r="Q3240" s="8">
        <f>DAY(Tabla1[[#This Row],[Date]])</f>
        <v>1</v>
      </c>
      <c r="R3240" s="8">
        <f>MONTH(Tabla1[[#This Row],[Date]])</f>
        <v>10</v>
      </c>
      <c r="S3240" s="8">
        <f>YEAR(Tabla1[[#This Row],[Date]])</f>
        <v>2022</v>
      </c>
    </row>
    <row r="3241" spans="1:19" x14ac:dyDescent="0.2">
      <c r="A3241">
        <v>3240</v>
      </c>
      <c r="B3241" s="1">
        <v>44835</v>
      </c>
      <c r="C3241" t="s">
        <v>260</v>
      </c>
      <c r="D3241" t="s">
        <v>332</v>
      </c>
      <c r="E3241">
        <v>1</v>
      </c>
      <c r="F3241" t="s">
        <v>116</v>
      </c>
      <c r="G3241" t="s">
        <v>347</v>
      </c>
      <c r="H3241" t="s">
        <v>518</v>
      </c>
      <c r="M3241" s="2">
        <v>5610</v>
      </c>
      <c r="N3241" s="2">
        <v>6000</v>
      </c>
      <c r="O3241" s="2">
        <f>IF(Tabla1[[#This Row],[Mov]]="VNT",Tabla1[[#This Row],[Sale]]-Tabla1[[#This Row],[Cost]],-Tabla1[[#This Row],[Cost]]*Tabla1[[#This Row],[Cant]])</f>
        <v>390</v>
      </c>
      <c r="P3241" s="8">
        <f>IF(Tabla1[[#This Row],[Mov]]="VNT",-Tabla1[[#This Row],[Cant]],Tabla1[[#This Row],[Cant]])</f>
        <v>-1</v>
      </c>
      <c r="Q3241" s="8">
        <f>DAY(Tabla1[[#This Row],[Date]])</f>
        <v>1</v>
      </c>
      <c r="R3241" s="8">
        <f>MONTH(Tabla1[[#This Row],[Date]])</f>
        <v>10</v>
      </c>
      <c r="S3241" s="8">
        <f>YEAR(Tabla1[[#This Row],[Date]])</f>
        <v>2022</v>
      </c>
    </row>
    <row r="3242" spans="1:19" x14ac:dyDescent="0.2">
      <c r="A3242">
        <v>3241</v>
      </c>
      <c r="B3242" s="1">
        <v>44836</v>
      </c>
      <c r="C3242" t="s">
        <v>260</v>
      </c>
      <c r="D3242" t="s">
        <v>332</v>
      </c>
      <c r="E3242">
        <v>1</v>
      </c>
      <c r="F3242" t="s">
        <v>455</v>
      </c>
      <c r="G3242" t="s">
        <v>349</v>
      </c>
      <c r="H3242" t="s">
        <v>457</v>
      </c>
      <c r="M3242" s="2">
        <v>1000</v>
      </c>
      <c r="N3242" s="2">
        <v>3000</v>
      </c>
      <c r="O3242" s="2">
        <f>IF(Tabla1[[#This Row],[Mov]]="VNT",Tabla1[[#This Row],[Sale]]-Tabla1[[#This Row],[Cost]],-Tabla1[[#This Row],[Cost]]*Tabla1[[#This Row],[Cant]])</f>
        <v>2000</v>
      </c>
      <c r="P3242" s="8">
        <f>IF(Tabla1[[#This Row],[Mov]]="VNT",-Tabla1[[#This Row],[Cant]],Tabla1[[#This Row],[Cant]])</f>
        <v>-1</v>
      </c>
      <c r="Q3242" s="8">
        <f>DAY(Tabla1[[#This Row],[Date]])</f>
        <v>2</v>
      </c>
      <c r="R3242" s="8">
        <f>MONTH(Tabla1[[#This Row],[Date]])</f>
        <v>10</v>
      </c>
      <c r="S3242" s="8">
        <f>YEAR(Tabla1[[#This Row],[Date]])</f>
        <v>2022</v>
      </c>
    </row>
    <row r="3243" spans="1:19" x14ac:dyDescent="0.2">
      <c r="A3243">
        <v>3242</v>
      </c>
      <c r="B3243" s="1">
        <v>44836</v>
      </c>
      <c r="C3243" t="s">
        <v>260</v>
      </c>
      <c r="D3243" t="s">
        <v>332</v>
      </c>
      <c r="E3243">
        <v>1</v>
      </c>
      <c r="F3243" t="s">
        <v>455</v>
      </c>
      <c r="G3243" t="s">
        <v>600</v>
      </c>
      <c r="H3243" t="s">
        <v>1402</v>
      </c>
      <c r="M3243" s="2">
        <v>1000</v>
      </c>
      <c r="N3243" s="2">
        <v>3000</v>
      </c>
      <c r="O3243" s="2">
        <f>IF(Tabla1[[#This Row],[Mov]]="VNT",Tabla1[[#This Row],[Sale]]-Tabla1[[#This Row],[Cost]],-Tabla1[[#This Row],[Cost]]*Tabla1[[#This Row],[Cant]])</f>
        <v>2000</v>
      </c>
      <c r="P3243" s="8">
        <f>IF(Tabla1[[#This Row],[Mov]]="VNT",-Tabla1[[#This Row],[Cant]],Tabla1[[#This Row],[Cant]])</f>
        <v>-1</v>
      </c>
      <c r="Q3243" s="8">
        <f>DAY(Tabla1[[#This Row],[Date]])</f>
        <v>2</v>
      </c>
      <c r="R3243" s="8">
        <f>MONTH(Tabla1[[#This Row],[Date]])</f>
        <v>10</v>
      </c>
      <c r="S3243" s="8">
        <f>YEAR(Tabla1[[#This Row],[Date]])</f>
        <v>2022</v>
      </c>
    </row>
    <row r="3244" spans="1:19" x14ac:dyDescent="0.2">
      <c r="A3244">
        <v>3243</v>
      </c>
      <c r="B3244" s="1">
        <v>44836</v>
      </c>
      <c r="C3244" t="s">
        <v>260</v>
      </c>
      <c r="D3244" t="s">
        <v>332</v>
      </c>
      <c r="E3244">
        <v>1</v>
      </c>
      <c r="F3244" t="s">
        <v>560</v>
      </c>
      <c r="G3244" t="s">
        <v>266</v>
      </c>
      <c r="H3244" t="s">
        <v>239</v>
      </c>
      <c r="M3244" s="2">
        <v>7500</v>
      </c>
      <c r="N3244" s="2">
        <v>15000</v>
      </c>
      <c r="O3244" s="2">
        <f>IF(Tabla1[[#This Row],[Mov]]="VNT",Tabla1[[#This Row],[Sale]]-Tabla1[[#This Row],[Cost]],-Tabla1[[#This Row],[Cost]]*Tabla1[[#This Row],[Cant]])</f>
        <v>7500</v>
      </c>
      <c r="P3244" s="8">
        <f>IF(Tabla1[[#This Row],[Mov]]="VNT",-Tabla1[[#This Row],[Cant]],Tabla1[[#This Row],[Cant]])</f>
        <v>-1</v>
      </c>
      <c r="Q3244" s="8">
        <f>DAY(Tabla1[[#This Row],[Date]])</f>
        <v>2</v>
      </c>
      <c r="R3244" s="8">
        <f>MONTH(Tabla1[[#This Row],[Date]])</f>
        <v>10</v>
      </c>
      <c r="S3244" s="8">
        <f>YEAR(Tabla1[[#This Row],[Date]])</f>
        <v>2022</v>
      </c>
    </row>
    <row r="3245" spans="1:19" x14ac:dyDescent="0.2">
      <c r="A3245">
        <v>3244</v>
      </c>
      <c r="B3245" s="1">
        <v>44836</v>
      </c>
      <c r="C3245" t="s">
        <v>260</v>
      </c>
      <c r="D3245" t="s">
        <v>332</v>
      </c>
      <c r="E3245">
        <v>1</v>
      </c>
      <c r="F3245" t="s">
        <v>891</v>
      </c>
      <c r="G3245" t="s">
        <v>272</v>
      </c>
      <c r="H3245" t="s">
        <v>316</v>
      </c>
      <c r="M3245" s="2">
        <v>3500</v>
      </c>
      <c r="N3245" s="2">
        <v>10000</v>
      </c>
      <c r="O3245" s="2">
        <f>IF(Tabla1[[#This Row],[Mov]]="VNT",Tabla1[[#This Row],[Sale]]-Tabla1[[#This Row],[Cost]],-Tabla1[[#This Row],[Cost]]*Tabla1[[#This Row],[Cant]])</f>
        <v>6500</v>
      </c>
      <c r="P3245" s="8">
        <f>IF(Tabla1[[#This Row],[Mov]]="VNT",-Tabla1[[#This Row],[Cant]],Tabla1[[#This Row],[Cant]])</f>
        <v>-1</v>
      </c>
      <c r="Q3245" s="8">
        <f>DAY(Tabla1[[#This Row],[Date]])</f>
        <v>2</v>
      </c>
      <c r="R3245" s="8">
        <f>MONTH(Tabla1[[#This Row],[Date]])</f>
        <v>10</v>
      </c>
      <c r="S3245" s="8">
        <f>YEAR(Tabla1[[#This Row],[Date]])</f>
        <v>2022</v>
      </c>
    </row>
    <row r="3246" spans="1:19" x14ac:dyDescent="0.2">
      <c r="A3246">
        <v>3245</v>
      </c>
      <c r="B3246" s="1">
        <v>44836</v>
      </c>
      <c r="C3246" t="s">
        <v>260</v>
      </c>
      <c r="D3246" t="s">
        <v>332</v>
      </c>
      <c r="E3246">
        <v>1</v>
      </c>
      <c r="F3246" t="s">
        <v>342</v>
      </c>
      <c r="G3246" t="s">
        <v>272</v>
      </c>
      <c r="H3246" t="s">
        <v>316</v>
      </c>
      <c r="M3246" s="2">
        <v>1000</v>
      </c>
      <c r="N3246" s="2">
        <v>10000</v>
      </c>
      <c r="O3246" s="2">
        <f>IF(Tabla1[[#This Row],[Mov]]="VNT",Tabla1[[#This Row],[Sale]]-Tabla1[[#This Row],[Cost]],-Tabla1[[#This Row],[Cost]]*Tabla1[[#This Row],[Cant]])</f>
        <v>9000</v>
      </c>
      <c r="P3246" s="8">
        <f>IF(Tabla1[[#This Row],[Mov]]="VNT",-Tabla1[[#This Row],[Cant]],Tabla1[[#This Row],[Cant]])</f>
        <v>-1</v>
      </c>
      <c r="Q3246" s="8">
        <f>DAY(Tabla1[[#This Row],[Date]])</f>
        <v>2</v>
      </c>
      <c r="R3246" s="8">
        <f>MONTH(Tabla1[[#This Row],[Date]])</f>
        <v>10</v>
      </c>
      <c r="S3246" s="8">
        <f>YEAR(Tabla1[[#This Row],[Date]])</f>
        <v>2022</v>
      </c>
    </row>
    <row r="3247" spans="1:19" x14ac:dyDescent="0.2">
      <c r="A3247">
        <v>3246</v>
      </c>
      <c r="B3247" s="1">
        <v>44836</v>
      </c>
      <c r="C3247" t="s">
        <v>260</v>
      </c>
      <c r="D3247" t="s">
        <v>332</v>
      </c>
      <c r="E3247">
        <v>1</v>
      </c>
      <c r="F3247" t="s">
        <v>225</v>
      </c>
      <c r="G3247" t="s">
        <v>272</v>
      </c>
      <c r="H3247" t="s">
        <v>309</v>
      </c>
      <c r="M3247" s="2">
        <v>1100</v>
      </c>
      <c r="N3247" s="2">
        <v>10000</v>
      </c>
      <c r="O3247" s="2">
        <f>IF(Tabla1[[#This Row],[Mov]]="VNT",Tabla1[[#This Row],[Sale]]-Tabla1[[#This Row],[Cost]],-Tabla1[[#This Row],[Cost]]*Tabla1[[#This Row],[Cant]])</f>
        <v>8900</v>
      </c>
      <c r="P3247" s="8">
        <f>IF(Tabla1[[#This Row],[Mov]]="VNT",-Tabla1[[#This Row],[Cant]],Tabla1[[#This Row],[Cant]])</f>
        <v>-1</v>
      </c>
      <c r="Q3247" s="8">
        <f>DAY(Tabla1[[#This Row],[Date]])</f>
        <v>2</v>
      </c>
      <c r="R3247" s="8">
        <f>MONTH(Tabla1[[#This Row],[Date]])</f>
        <v>10</v>
      </c>
      <c r="S3247" s="8">
        <f>YEAR(Tabla1[[#This Row],[Date]])</f>
        <v>2022</v>
      </c>
    </row>
    <row r="3248" spans="1:19" x14ac:dyDescent="0.2">
      <c r="A3248">
        <v>3247</v>
      </c>
      <c r="B3248" s="1">
        <v>44836</v>
      </c>
      <c r="C3248" t="s">
        <v>260</v>
      </c>
      <c r="D3248" t="s">
        <v>332</v>
      </c>
      <c r="E3248">
        <v>1</v>
      </c>
      <c r="F3248" t="s">
        <v>225</v>
      </c>
      <c r="G3248" t="s">
        <v>1202</v>
      </c>
      <c r="H3248" t="s">
        <v>1556</v>
      </c>
      <c r="M3248" s="2">
        <v>1100</v>
      </c>
      <c r="N3248" s="2">
        <v>10000</v>
      </c>
      <c r="O3248" s="2">
        <f>IF(Tabla1[[#This Row],[Mov]]="VNT",Tabla1[[#This Row],[Sale]]-Tabla1[[#This Row],[Cost]],-Tabla1[[#This Row],[Cost]]*Tabla1[[#This Row],[Cant]])</f>
        <v>8900</v>
      </c>
      <c r="P3248" s="8">
        <f>IF(Tabla1[[#This Row],[Mov]]="VNT",-Tabla1[[#This Row],[Cant]],Tabla1[[#This Row],[Cant]])</f>
        <v>-1</v>
      </c>
      <c r="Q3248" s="8">
        <f>DAY(Tabla1[[#This Row],[Date]])</f>
        <v>2</v>
      </c>
      <c r="R3248" s="8">
        <f>MONTH(Tabla1[[#This Row],[Date]])</f>
        <v>10</v>
      </c>
      <c r="S3248" s="8">
        <f>YEAR(Tabla1[[#This Row],[Date]])</f>
        <v>2022</v>
      </c>
    </row>
    <row r="3249" spans="1:19" x14ac:dyDescent="0.2">
      <c r="A3249">
        <v>3248</v>
      </c>
      <c r="B3249" s="1">
        <v>44836</v>
      </c>
      <c r="C3249" t="s">
        <v>260</v>
      </c>
      <c r="D3249" t="s">
        <v>332</v>
      </c>
      <c r="E3249">
        <v>1</v>
      </c>
      <c r="F3249" t="s">
        <v>225</v>
      </c>
      <c r="G3249" t="s">
        <v>1202</v>
      </c>
      <c r="H3249" t="s">
        <v>1557</v>
      </c>
      <c r="M3249" s="2">
        <v>1100</v>
      </c>
      <c r="N3249" s="2">
        <v>10000</v>
      </c>
      <c r="O3249" s="2">
        <f>IF(Tabla1[[#This Row],[Mov]]="VNT",Tabla1[[#This Row],[Sale]]-Tabla1[[#This Row],[Cost]],-Tabla1[[#This Row],[Cost]]*Tabla1[[#This Row],[Cant]])</f>
        <v>8900</v>
      </c>
      <c r="P3249" s="8">
        <f>IF(Tabla1[[#This Row],[Mov]]="VNT",-Tabla1[[#This Row],[Cant]],Tabla1[[#This Row],[Cant]])</f>
        <v>-1</v>
      </c>
      <c r="Q3249" s="8">
        <f>DAY(Tabla1[[#This Row],[Date]])</f>
        <v>2</v>
      </c>
      <c r="R3249" s="8">
        <f>MONTH(Tabla1[[#This Row],[Date]])</f>
        <v>10</v>
      </c>
      <c r="S3249" s="8">
        <f>YEAR(Tabla1[[#This Row],[Date]])</f>
        <v>2022</v>
      </c>
    </row>
    <row r="3250" spans="1:19" x14ac:dyDescent="0.2">
      <c r="A3250">
        <v>3249</v>
      </c>
      <c r="B3250" s="1">
        <v>44836</v>
      </c>
      <c r="C3250" t="s">
        <v>260</v>
      </c>
      <c r="D3250" t="s">
        <v>332</v>
      </c>
      <c r="E3250">
        <v>1</v>
      </c>
      <c r="F3250" t="s">
        <v>532</v>
      </c>
      <c r="G3250" t="s">
        <v>273</v>
      </c>
      <c r="H3250" t="s">
        <v>552</v>
      </c>
      <c r="M3250" s="2">
        <v>18000</v>
      </c>
      <c r="N3250" s="2">
        <v>35000</v>
      </c>
      <c r="O3250" s="2">
        <f>IF(Tabla1[[#This Row],[Mov]]="VNT",Tabla1[[#This Row],[Sale]]-Tabla1[[#This Row],[Cost]],-Tabla1[[#This Row],[Cost]]*Tabla1[[#This Row],[Cant]])</f>
        <v>17000</v>
      </c>
      <c r="P3250" s="8">
        <f>IF(Tabla1[[#This Row],[Mov]]="VNT",-Tabla1[[#This Row],[Cant]],Tabla1[[#This Row],[Cant]])</f>
        <v>-1</v>
      </c>
      <c r="Q3250" s="8">
        <f>DAY(Tabla1[[#This Row],[Date]])</f>
        <v>2</v>
      </c>
      <c r="R3250" s="8">
        <f>MONTH(Tabla1[[#This Row],[Date]])</f>
        <v>10</v>
      </c>
      <c r="S3250" s="8">
        <f>YEAR(Tabla1[[#This Row],[Date]])</f>
        <v>2022</v>
      </c>
    </row>
    <row r="3251" spans="1:19" x14ac:dyDescent="0.2">
      <c r="A3251">
        <v>3250</v>
      </c>
      <c r="B3251" s="1">
        <v>44836</v>
      </c>
      <c r="C3251" t="s">
        <v>260</v>
      </c>
      <c r="D3251" t="s">
        <v>332</v>
      </c>
      <c r="E3251">
        <v>1</v>
      </c>
      <c r="F3251" t="s">
        <v>116</v>
      </c>
      <c r="G3251" t="s">
        <v>347</v>
      </c>
      <c r="H3251" t="s">
        <v>518</v>
      </c>
      <c r="M3251" s="2">
        <v>6545</v>
      </c>
      <c r="N3251" s="2">
        <v>7000</v>
      </c>
      <c r="O3251" s="2">
        <f>IF(Tabla1[[#This Row],[Mov]]="VNT",Tabla1[[#This Row],[Sale]]-Tabla1[[#This Row],[Cost]],-Tabla1[[#This Row],[Cost]]*Tabla1[[#This Row],[Cant]])</f>
        <v>455</v>
      </c>
      <c r="P3251" s="8">
        <f>IF(Tabla1[[#This Row],[Mov]]="VNT",-Tabla1[[#This Row],[Cant]],Tabla1[[#This Row],[Cant]])</f>
        <v>-1</v>
      </c>
      <c r="Q3251" s="8">
        <f>DAY(Tabla1[[#This Row],[Date]])</f>
        <v>2</v>
      </c>
      <c r="R3251" s="8">
        <f>MONTH(Tabla1[[#This Row],[Date]])</f>
        <v>10</v>
      </c>
      <c r="S3251" s="8">
        <f>YEAR(Tabla1[[#This Row],[Date]])</f>
        <v>2022</v>
      </c>
    </row>
    <row r="3252" spans="1:19" x14ac:dyDescent="0.2">
      <c r="A3252">
        <v>3251</v>
      </c>
      <c r="B3252" s="1">
        <v>44836</v>
      </c>
      <c r="C3252" t="s">
        <v>260</v>
      </c>
      <c r="D3252" t="s">
        <v>332</v>
      </c>
      <c r="E3252">
        <v>1</v>
      </c>
      <c r="F3252" t="s">
        <v>116</v>
      </c>
      <c r="G3252" t="s">
        <v>349</v>
      </c>
      <c r="H3252" t="s">
        <v>515</v>
      </c>
      <c r="M3252" s="2">
        <v>5610</v>
      </c>
      <c r="N3252" s="2">
        <v>6000</v>
      </c>
      <c r="O3252" s="2">
        <f>IF(Tabla1[[#This Row],[Mov]]="VNT",Tabla1[[#This Row],[Sale]]-Tabla1[[#This Row],[Cost]],-Tabla1[[#This Row],[Cost]]*Tabla1[[#This Row],[Cant]])</f>
        <v>390</v>
      </c>
      <c r="P3252" s="8">
        <f>IF(Tabla1[[#This Row],[Mov]]="VNT",-Tabla1[[#This Row],[Cant]],Tabla1[[#This Row],[Cant]])</f>
        <v>-1</v>
      </c>
      <c r="Q3252" s="8">
        <f>DAY(Tabla1[[#This Row],[Date]])</f>
        <v>2</v>
      </c>
      <c r="R3252" s="8">
        <f>MONTH(Tabla1[[#This Row],[Date]])</f>
        <v>10</v>
      </c>
      <c r="S3252" s="8">
        <f>YEAR(Tabla1[[#This Row],[Date]])</f>
        <v>2022</v>
      </c>
    </row>
    <row r="3253" spans="1:19" x14ac:dyDescent="0.2">
      <c r="A3253">
        <v>3252</v>
      </c>
      <c r="B3253" s="1">
        <v>44836</v>
      </c>
      <c r="C3253" t="s">
        <v>260</v>
      </c>
      <c r="D3253" t="s">
        <v>332</v>
      </c>
      <c r="E3253">
        <v>1</v>
      </c>
      <c r="F3253" t="s">
        <v>116</v>
      </c>
      <c r="G3253" t="s">
        <v>347</v>
      </c>
      <c r="H3253" t="s">
        <v>518</v>
      </c>
      <c r="M3253" s="2">
        <v>5610</v>
      </c>
      <c r="N3253" s="2">
        <v>6000</v>
      </c>
      <c r="O3253" s="2">
        <f>IF(Tabla1[[#This Row],[Mov]]="VNT",Tabla1[[#This Row],[Sale]]-Tabla1[[#This Row],[Cost]],-Tabla1[[#This Row],[Cost]]*Tabla1[[#This Row],[Cant]])</f>
        <v>390</v>
      </c>
      <c r="P3253" s="8">
        <f>IF(Tabla1[[#This Row],[Mov]]="VNT",-Tabla1[[#This Row],[Cant]],Tabla1[[#This Row],[Cant]])</f>
        <v>-1</v>
      </c>
      <c r="Q3253" s="8">
        <f>DAY(Tabla1[[#This Row],[Date]])</f>
        <v>2</v>
      </c>
      <c r="R3253" s="8">
        <f>MONTH(Tabla1[[#This Row],[Date]])</f>
        <v>10</v>
      </c>
      <c r="S3253" s="8">
        <f>YEAR(Tabla1[[#This Row],[Date]])</f>
        <v>2022</v>
      </c>
    </row>
    <row r="3254" spans="1:19" x14ac:dyDescent="0.2">
      <c r="A3254">
        <v>3253</v>
      </c>
      <c r="B3254" s="1">
        <v>44836</v>
      </c>
      <c r="C3254" t="s">
        <v>260</v>
      </c>
      <c r="D3254" t="s">
        <v>332</v>
      </c>
      <c r="E3254">
        <v>1</v>
      </c>
      <c r="F3254" t="s">
        <v>21</v>
      </c>
      <c r="G3254" t="s">
        <v>333</v>
      </c>
      <c r="H3254" t="s">
        <v>240</v>
      </c>
      <c r="M3254" s="2">
        <v>7000</v>
      </c>
      <c r="N3254" s="2">
        <v>20000</v>
      </c>
      <c r="O3254" s="2">
        <f>IF(Tabla1[[#This Row],[Mov]]="VNT",Tabla1[[#This Row],[Sale]]-Tabla1[[#This Row],[Cost]],-Tabla1[[#This Row],[Cost]]*Tabla1[[#This Row],[Cant]])</f>
        <v>13000</v>
      </c>
      <c r="P3254" s="8">
        <f>IF(Tabla1[[#This Row],[Mov]]="VNT",-Tabla1[[#This Row],[Cant]],Tabla1[[#This Row],[Cant]])</f>
        <v>-1</v>
      </c>
      <c r="Q3254" s="8">
        <f>DAY(Tabla1[[#This Row],[Date]])</f>
        <v>2</v>
      </c>
      <c r="R3254" s="8">
        <f>MONTH(Tabla1[[#This Row],[Date]])</f>
        <v>10</v>
      </c>
      <c r="S3254" s="8">
        <f>YEAR(Tabla1[[#This Row],[Date]])</f>
        <v>2022</v>
      </c>
    </row>
    <row r="3255" spans="1:19" x14ac:dyDescent="0.2">
      <c r="A3255">
        <v>3254</v>
      </c>
      <c r="B3255" s="1">
        <v>44836</v>
      </c>
      <c r="C3255" t="s">
        <v>260</v>
      </c>
      <c r="D3255" t="s">
        <v>332</v>
      </c>
      <c r="E3255">
        <v>1</v>
      </c>
      <c r="F3255" t="s">
        <v>532</v>
      </c>
      <c r="G3255" t="s">
        <v>273</v>
      </c>
      <c r="H3255" t="s">
        <v>552</v>
      </c>
      <c r="M3255" s="2">
        <v>18000</v>
      </c>
      <c r="N3255" s="2">
        <v>35000</v>
      </c>
      <c r="O3255" s="2">
        <f>IF(Tabla1[[#This Row],[Mov]]="VNT",Tabla1[[#This Row],[Sale]]-Tabla1[[#This Row],[Cost]],-Tabla1[[#This Row],[Cost]]*Tabla1[[#This Row],[Cant]])</f>
        <v>17000</v>
      </c>
      <c r="P3255" s="8">
        <f>IF(Tabla1[[#This Row],[Mov]]="VNT",-Tabla1[[#This Row],[Cant]],Tabla1[[#This Row],[Cant]])</f>
        <v>-1</v>
      </c>
      <c r="Q3255" s="8">
        <f>DAY(Tabla1[[#This Row],[Date]])</f>
        <v>2</v>
      </c>
      <c r="R3255" s="8">
        <f>MONTH(Tabla1[[#This Row],[Date]])</f>
        <v>10</v>
      </c>
      <c r="S3255" s="8">
        <f>YEAR(Tabla1[[#This Row],[Date]])</f>
        <v>2022</v>
      </c>
    </row>
    <row r="3256" spans="1:19" x14ac:dyDescent="0.2">
      <c r="A3256">
        <v>3255</v>
      </c>
      <c r="B3256" s="1">
        <v>44836</v>
      </c>
      <c r="C3256" t="s">
        <v>260</v>
      </c>
      <c r="D3256" t="s">
        <v>332</v>
      </c>
      <c r="E3256">
        <v>1</v>
      </c>
      <c r="F3256" t="s">
        <v>26</v>
      </c>
      <c r="G3256" t="s">
        <v>272</v>
      </c>
      <c r="H3256" t="s">
        <v>1505</v>
      </c>
      <c r="M3256" s="2">
        <v>7000</v>
      </c>
      <c r="N3256" s="2">
        <v>15000</v>
      </c>
      <c r="O3256" s="2">
        <f>IF(Tabla1[[#This Row],[Mov]]="VNT",Tabla1[[#This Row],[Sale]]-Tabla1[[#This Row],[Cost]],-Tabla1[[#This Row],[Cost]]*Tabla1[[#This Row],[Cant]])</f>
        <v>8000</v>
      </c>
      <c r="P3256" s="8">
        <f>IF(Tabla1[[#This Row],[Mov]]="VNT",-Tabla1[[#This Row],[Cant]],Tabla1[[#This Row],[Cant]])</f>
        <v>-1</v>
      </c>
      <c r="Q3256" s="8">
        <f>DAY(Tabla1[[#This Row],[Date]])</f>
        <v>2</v>
      </c>
      <c r="R3256" s="8">
        <f>MONTH(Tabla1[[#This Row],[Date]])</f>
        <v>10</v>
      </c>
      <c r="S3256" s="8">
        <f>YEAR(Tabla1[[#This Row],[Date]])</f>
        <v>2022</v>
      </c>
    </row>
    <row r="3257" spans="1:19" x14ac:dyDescent="0.2">
      <c r="A3257">
        <v>3256</v>
      </c>
      <c r="B3257" s="1">
        <v>44836</v>
      </c>
      <c r="C3257" t="s">
        <v>260</v>
      </c>
      <c r="D3257" t="s">
        <v>332</v>
      </c>
      <c r="E3257">
        <v>1</v>
      </c>
      <c r="F3257" t="s">
        <v>455</v>
      </c>
      <c r="G3257" t="s">
        <v>347</v>
      </c>
      <c r="H3257" t="s">
        <v>456</v>
      </c>
      <c r="M3257" s="2">
        <v>500</v>
      </c>
      <c r="N3257" s="2">
        <v>4000</v>
      </c>
      <c r="O3257" s="2">
        <f>IF(Tabla1[[#This Row],[Mov]]="VNT",Tabla1[[#This Row],[Sale]]-Tabla1[[#This Row],[Cost]],-Tabla1[[#This Row],[Cost]]*Tabla1[[#This Row],[Cant]])</f>
        <v>3500</v>
      </c>
      <c r="P3257" s="8">
        <f>IF(Tabla1[[#This Row],[Mov]]="VNT",-Tabla1[[#This Row],[Cant]],Tabla1[[#This Row],[Cant]])</f>
        <v>-1</v>
      </c>
      <c r="Q3257" s="8">
        <f>DAY(Tabla1[[#This Row],[Date]])</f>
        <v>2</v>
      </c>
      <c r="R3257" s="8">
        <f>MONTH(Tabla1[[#This Row],[Date]])</f>
        <v>10</v>
      </c>
      <c r="S3257" s="8">
        <f>YEAR(Tabla1[[#This Row],[Date]])</f>
        <v>2022</v>
      </c>
    </row>
    <row r="3258" spans="1:19" x14ac:dyDescent="0.2">
      <c r="A3258">
        <v>3257</v>
      </c>
      <c r="B3258" s="1">
        <v>44836</v>
      </c>
      <c r="C3258" t="s">
        <v>260</v>
      </c>
      <c r="D3258" t="s">
        <v>332</v>
      </c>
      <c r="E3258">
        <v>1</v>
      </c>
      <c r="F3258" t="s">
        <v>365</v>
      </c>
      <c r="G3258" t="s">
        <v>943</v>
      </c>
      <c r="H3258" t="s">
        <v>1358</v>
      </c>
      <c r="M3258" s="2">
        <v>4000</v>
      </c>
      <c r="N3258" s="2">
        <v>9000</v>
      </c>
      <c r="O3258" s="2">
        <f>IF(Tabla1[[#This Row],[Mov]]="VNT",Tabla1[[#This Row],[Sale]]-Tabla1[[#This Row],[Cost]],-Tabla1[[#This Row],[Cost]]*Tabla1[[#This Row],[Cant]])</f>
        <v>5000</v>
      </c>
      <c r="P3258" s="8">
        <f>IF(Tabla1[[#This Row],[Mov]]="VNT",-Tabla1[[#This Row],[Cant]],Tabla1[[#This Row],[Cant]])</f>
        <v>-1</v>
      </c>
      <c r="Q3258" s="8">
        <f>DAY(Tabla1[[#This Row],[Date]])</f>
        <v>2</v>
      </c>
      <c r="R3258" s="8">
        <f>MONTH(Tabla1[[#This Row],[Date]])</f>
        <v>10</v>
      </c>
      <c r="S3258" s="8">
        <f>YEAR(Tabla1[[#This Row],[Date]])</f>
        <v>2022</v>
      </c>
    </row>
    <row r="3259" spans="1:19" x14ac:dyDescent="0.2">
      <c r="A3259">
        <v>3258</v>
      </c>
      <c r="B3259" s="1">
        <v>44836</v>
      </c>
      <c r="C3259" t="s">
        <v>260</v>
      </c>
      <c r="D3259" t="s">
        <v>332</v>
      </c>
      <c r="E3259">
        <v>1</v>
      </c>
      <c r="F3259" t="s">
        <v>26</v>
      </c>
      <c r="G3259" t="s">
        <v>264</v>
      </c>
      <c r="H3259" t="s">
        <v>16</v>
      </c>
      <c r="M3259" s="2">
        <v>9500</v>
      </c>
      <c r="N3259" s="2">
        <v>20000</v>
      </c>
      <c r="O3259" s="2">
        <f>IF(Tabla1[[#This Row],[Mov]]="VNT",Tabla1[[#This Row],[Sale]]-Tabla1[[#This Row],[Cost]],-Tabla1[[#This Row],[Cost]]*Tabla1[[#This Row],[Cant]])</f>
        <v>10500</v>
      </c>
      <c r="P3259" s="8">
        <f>IF(Tabla1[[#This Row],[Mov]]="VNT",-Tabla1[[#This Row],[Cant]],Tabla1[[#This Row],[Cant]])</f>
        <v>-1</v>
      </c>
      <c r="Q3259" s="8">
        <f>DAY(Tabla1[[#This Row],[Date]])</f>
        <v>2</v>
      </c>
      <c r="R3259" s="8">
        <f>MONTH(Tabla1[[#This Row],[Date]])</f>
        <v>10</v>
      </c>
      <c r="S3259" s="8">
        <f>YEAR(Tabla1[[#This Row],[Date]])</f>
        <v>2022</v>
      </c>
    </row>
    <row r="3260" spans="1:19" x14ac:dyDescent="0.2">
      <c r="A3260">
        <v>3259</v>
      </c>
      <c r="B3260" s="1">
        <v>44836</v>
      </c>
      <c r="C3260" t="s">
        <v>260</v>
      </c>
      <c r="D3260" t="s">
        <v>332</v>
      </c>
      <c r="E3260">
        <v>1</v>
      </c>
      <c r="F3260" t="s">
        <v>21</v>
      </c>
      <c r="G3260" t="s">
        <v>333</v>
      </c>
      <c r="H3260" t="s">
        <v>240</v>
      </c>
      <c r="M3260" s="2">
        <v>7000</v>
      </c>
      <c r="N3260" s="2">
        <v>20000</v>
      </c>
      <c r="O3260" s="2">
        <f>IF(Tabla1[[#This Row],[Mov]]="VNT",Tabla1[[#This Row],[Sale]]-Tabla1[[#This Row],[Cost]],-Tabla1[[#This Row],[Cost]]*Tabla1[[#This Row],[Cant]])</f>
        <v>13000</v>
      </c>
      <c r="P3260" s="8">
        <f>IF(Tabla1[[#This Row],[Mov]]="VNT",-Tabla1[[#This Row],[Cant]],Tabla1[[#This Row],[Cant]])</f>
        <v>-1</v>
      </c>
      <c r="Q3260" s="8">
        <f>DAY(Tabla1[[#This Row],[Date]])</f>
        <v>2</v>
      </c>
      <c r="R3260" s="8">
        <f>MONTH(Tabla1[[#This Row],[Date]])</f>
        <v>10</v>
      </c>
      <c r="S3260" s="8">
        <f>YEAR(Tabla1[[#This Row],[Date]])</f>
        <v>2022</v>
      </c>
    </row>
    <row r="3261" spans="1:19" x14ac:dyDescent="0.2">
      <c r="A3261">
        <v>3260</v>
      </c>
      <c r="B3261" s="1">
        <v>44836</v>
      </c>
      <c r="C3261" t="s">
        <v>260</v>
      </c>
      <c r="D3261" t="s">
        <v>332</v>
      </c>
      <c r="E3261">
        <v>1</v>
      </c>
      <c r="F3261" t="s">
        <v>458</v>
      </c>
      <c r="G3261" t="s">
        <v>262</v>
      </c>
      <c r="H3261" t="s">
        <v>1558</v>
      </c>
      <c r="M3261" s="2">
        <v>0</v>
      </c>
      <c r="N3261" s="2">
        <v>20000</v>
      </c>
      <c r="O3261" s="2">
        <f>IF(Tabla1[[#This Row],[Mov]]="VNT",Tabla1[[#This Row],[Sale]]-Tabla1[[#This Row],[Cost]],-Tabla1[[#This Row],[Cost]]*Tabla1[[#This Row],[Cant]])</f>
        <v>20000</v>
      </c>
      <c r="P3261" s="8">
        <f>IF(Tabla1[[#This Row],[Mov]]="VNT",-Tabla1[[#This Row],[Cant]],Tabla1[[#This Row],[Cant]])</f>
        <v>-1</v>
      </c>
      <c r="Q3261" s="8">
        <f>DAY(Tabla1[[#This Row],[Date]])</f>
        <v>2</v>
      </c>
      <c r="R3261" s="8">
        <f>MONTH(Tabla1[[#This Row],[Date]])</f>
        <v>10</v>
      </c>
      <c r="S3261" s="8">
        <f>YEAR(Tabla1[[#This Row],[Date]])</f>
        <v>2022</v>
      </c>
    </row>
    <row r="3262" spans="1:19" x14ac:dyDescent="0.2">
      <c r="A3262">
        <v>3261</v>
      </c>
      <c r="B3262" s="1">
        <v>44836</v>
      </c>
      <c r="C3262" t="s">
        <v>260</v>
      </c>
      <c r="D3262" t="s">
        <v>332</v>
      </c>
      <c r="E3262">
        <v>1</v>
      </c>
      <c r="F3262" t="s">
        <v>233</v>
      </c>
      <c r="G3262" t="s">
        <v>266</v>
      </c>
      <c r="H3262" t="s">
        <v>234</v>
      </c>
      <c r="M3262" s="2">
        <v>3000</v>
      </c>
      <c r="N3262" s="2">
        <v>10000</v>
      </c>
      <c r="O3262" s="2">
        <f>IF(Tabla1[[#This Row],[Mov]]="VNT",Tabla1[[#This Row],[Sale]]-Tabla1[[#This Row],[Cost]],-Tabla1[[#This Row],[Cost]]*Tabla1[[#This Row],[Cant]])</f>
        <v>7000</v>
      </c>
      <c r="P3262" s="8">
        <f>IF(Tabla1[[#This Row],[Mov]]="VNT",-Tabla1[[#This Row],[Cant]],Tabla1[[#This Row],[Cant]])</f>
        <v>-1</v>
      </c>
      <c r="Q3262" s="8">
        <f>DAY(Tabla1[[#This Row],[Date]])</f>
        <v>2</v>
      </c>
      <c r="R3262" s="8">
        <f>MONTH(Tabla1[[#This Row],[Date]])</f>
        <v>10</v>
      </c>
      <c r="S3262" s="8">
        <f>YEAR(Tabla1[[#This Row],[Date]])</f>
        <v>2022</v>
      </c>
    </row>
    <row r="3263" spans="1:19" x14ac:dyDescent="0.2">
      <c r="A3263">
        <v>3262</v>
      </c>
      <c r="B3263" s="1">
        <v>44836</v>
      </c>
      <c r="C3263" t="s">
        <v>260</v>
      </c>
      <c r="D3263" t="s">
        <v>332</v>
      </c>
      <c r="E3263">
        <v>1</v>
      </c>
      <c r="F3263" t="s">
        <v>214</v>
      </c>
      <c r="G3263" t="s">
        <v>266</v>
      </c>
      <c r="H3263" t="s">
        <v>376</v>
      </c>
      <c r="M3263" s="2">
        <v>3500</v>
      </c>
      <c r="N3263" s="2">
        <v>10000</v>
      </c>
      <c r="O3263" s="2">
        <f>IF(Tabla1[[#This Row],[Mov]]="VNT",Tabla1[[#This Row],[Sale]]-Tabla1[[#This Row],[Cost]],-Tabla1[[#This Row],[Cost]]*Tabla1[[#This Row],[Cant]])</f>
        <v>6500</v>
      </c>
      <c r="P3263" s="8">
        <f>IF(Tabla1[[#This Row],[Mov]]="VNT",-Tabla1[[#This Row],[Cant]],Tabla1[[#This Row],[Cant]])</f>
        <v>-1</v>
      </c>
      <c r="Q3263" s="8">
        <f>DAY(Tabla1[[#This Row],[Date]])</f>
        <v>2</v>
      </c>
      <c r="R3263" s="8">
        <f>MONTH(Tabla1[[#This Row],[Date]])</f>
        <v>10</v>
      </c>
      <c r="S3263" s="8">
        <f>YEAR(Tabla1[[#This Row],[Date]])</f>
        <v>2022</v>
      </c>
    </row>
    <row r="3264" spans="1:19" x14ac:dyDescent="0.2">
      <c r="A3264">
        <v>3263</v>
      </c>
      <c r="B3264" s="1">
        <v>44836</v>
      </c>
      <c r="C3264" t="s">
        <v>260</v>
      </c>
      <c r="D3264" t="s">
        <v>332</v>
      </c>
      <c r="E3264">
        <v>1</v>
      </c>
      <c r="F3264" t="s">
        <v>45</v>
      </c>
      <c r="G3264" t="s">
        <v>781</v>
      </c>
      <c r="H3264" t="s">
        <v>1318</v>
      </c>
      <c r="M3264" s="2">
        <v>26000</v>
      </c>
      <c r="N3264" s="2">
        <v>55000</v>
      </c>
      <c r="O3264" s="2">
        <f>IF(Tabla1[[#This Row],[Mov]]="VNT",Tabla1[[#This Row],[Sale]]-Tabla1[[#This Row],[Cost]],-Tabla1[[#This Row],[Cost]]*Tabla1[[#This Row],[Cant]])</f>
        <v>29000</v>
      </c>
      <c r="P3264" s="8">
        <f>IF(Tabla1[[#This Row],[Mov]]="VNT",-Tabla1[[#This Row],[Cant]],Tabla1[[#This Row],[Cant]])</f>
        <v>-1</v>
      </c>
      <c r="Q3264" s="8">
        <f>DAY(Tabla1[[#This Row],[Date]])</f>
        <v>2</v>
      </c>
      <c r="R3264" s="8">
        <f>MONTH(Tabla1[[#This Row],[Date]])</f>
        <v>10</v>
      </c>
      <c r="S3264" s="8">
        <f>YEAR(Tabla1[[#This Row],[Date]])</f>
        <v>2022</v>
      </c>
    </row>
    <row r="3265" spans="1:19" x14ac:dyDescent="0.2">
      <c r="A3265">
        <v>3264</v>
      </c>
      <c r="B3265" s="1">
        <v>44836</v>
      </c>
      <c r="C3265" t="s">
        <v>260</v>
      </c>
      <c r="D3265" t="s">
        <v>332</v>
      </c>
      <c r="E3265">
        <v>1</v>
      </c>
      <c r="F3265" t="s">
        <v>201</v>
      </c>
      <c r="G3265" t="s">
        <v>197</v>
      </c>
      <c r="H3265" t="s">
        <v>1533</v>
      </c>
      <c r="M3265" s="2">
        <v>45000</v>
      </c>
      <c r="N3265" s="2">
        <v>75000</v>
      </c>
      <c r="O3265" s="2">
        <f>IF(Tabla1[[#This Row],[Mov]]="VNT",Tabla1[[#This Row],[Sale]]-Tabla1[[#This Row],[Cost]],-Tabla1[[#This Row],[Cost]]*Tabla1[[#This Row],[Cant]])</f>
        <v>30000</v>
      </c>
      <c r="P3265" s="8">
        <f>IF(Tabla1[[#This Row],[Mov]]="VNT",-Tabla1[[#This Row],[Cant]],Tabla1[[#This Row],[Cant]])</f>
        <v>-1</v>
      </c>
      <c r="Q3265" s="8">
        <f>DAY(Tabla1[[#This Row],[Date]])</f>
        <v>2</v>
      </c>
      <c r="R3265" s="8">
        <f>MONTH(Tabla1[[#This Row],[Date]])</f>
        <v>10</v>
      </c>
      <c r="S3265" s="8">
        <f>YEAR(Tabla1[[#This Row],[Date]])</f>
        <v>2022</v>
      </c>
    </row>
    <row r="3266" spans="1:19" x14ac:dyDescent="0.2">
      <c r="A3266">
        <v>3265</v>
      </c>
      <c r="B3266" s="1">
        <v>44836</v>
      </c>
      <c r="C3266" t="s">
        <v>260</v>
      </c>
      <c r="D3266" t="s">
        <v>332</v>
      </c>
      <c r="E3266">
        <v>1</v>
      </c>
      <c r="F3266" t="s">
        <v>224</v>
      </c>
      <c r="G3266" t="s">
        <v>273</v>
      </c>
      <c r="H3266" t="s">
        <v>1127</v>
      </c>
      <c r="M3266" s="2">
        <v>8500</v>
      </c>
      <c r="N3266" s="2">
        <v>20000</v>
      </c>
      <c r="O3266" s="2">
        <f>IF(Tabla1[[#This Row],[Mov]]="VNT",Tabla1[[#This Row],[Sale]]-Tabla1[[#This Row],[Cost]],-Tabla1[[#This Row],[Cost]]*Tabla1[[#This Row],[Cant]])</f>
        <v>11500</v>
      </c>
      <c r="P3266" s="8">
        <f>IF(Tabla1[[#This Row],[Mov]]="VNT",-Tabla1[[#This Row],[Cant]],Tabla1[[#This Row],[Cant]])</f>
        <v>-1</v>
      </c>
      <c r="Q3266" s="8">
        <f>DAY(Tabla1[[#This Row],[Date]])</f>
        <v>2</v>
      </c>
      <c r="R3266" s="8">
        <f>MONTH(Tabla1[[#This Row],[Date]])</f>
        <v>10</v>
      </c>
      <c r="S3266" s="8">
        <f>YEAR(Tabla1[[#This Row],[Date]])</f>
        <v>2022</v>
      </c>
    </row>
    <row r="3267" spans="1:19" x14ac:dyDescent="0.2">
      <c r="A3267">
        <v>3266</v>
      </c>
      <c r="B3267" s="1">
        <v>44836</v>
      </c>
      <c r="C3267" t="s">
        <v>260</v>
      </c>
      <c r="D3267" t="s">
        <v>332</v>
      </c>
      <c r="E3267">
        <v>1</v>
      </c>
      <c r="F3267" t="s">
        <v>224</v>
      </c>
      <c r="G3267" t="s">
        <v>272</v>
      </c>
      <c r="H3267" t="s">
        <v>395</v>
      </c>
      <c r="M3267" s="2">
        <v>9000</v>
      </c>
      <c r="N3267" s="2">
        <v>20000</v>
      </c>
      <c r="O3267" s="2">
        <f>IF(Tabla1[[#This Row],[Mov]]="VNT",Tabla1[[#This Row],[Sale]]-Tabla1[[#This Row],[Cost]],-Tabla1[[#This Row],[Cost]]*Tabla1[[#This Row],[Cant]])</f>
        <v>11000</v>
      </c>
      <c r="P3267" s="8">
        <f>IF(Tabla1[[#This Row],[Mov]]="VNT",-Tabla1[[#This Row],[Cant]],Tabla1[[#This Row],[Cant]])</f>
        <v>-1</v>
      </c>
      <c r="Q3267" s="8">
        <f>DAY(Tabla1[[#This Row],[Date]])</f>
        <v>2</v>
      </c>
      <c r="R3267" s="8">
        <f>MONTH(Tabla1[[#This Row],[Date]])</f>
        <v>10</v>
      </c>
      <c r="S3267" s="8">
        <f>YEAR(Tabla1[[#This Row],[Date]])</f>
        <v>2022</v>
      </c>
    </row>
    <row r="3268" spans="1:19" x14ac:dyDescent="0.2">
      <c r="A3268">
        <v>3267</v>
      </c>
      <c r="B3268" s="1">
        <v>44836</v>
      </c>
      <c r="C3268" t="s">
        <v>260</v>
      </c>
      <c r="D3268" t="s">
        <v>332</v>
      </c>
      <c r="E3268">
        <v>1</v>
      </c>
      <c r="F3268" t="s">
        <v>116</v>
      </c>
      <c r="G3268" t="s">
        <v>600</v>
      </c>
      <c r="H3268" t="s">
        <v>1401</v>
      </c>
      <c r="M3268" s="2">
        <v>4502</v>
      </c>
      <c r="N3268" s="2">
        <v>5000</v>
      </c>
      <c r="O3268" s="2">
        <f>IF(Tabla1[[#This Row],[Mov]]="VNT",Tabla1[[#This Row],[Sale]]-Tabla1[[#This Row],[Cost]],-Tabla1[[#This Row],[Cost]]*Tabla1[[#This Row],[Cant]])</f>
        <v>498</v>
      </c>
      <c r="P3268" s="8">
        <f>IF(Tabla1[[#This Row],[Mov]]="VNT",-Tabla1[[#This Row],[Cant]],Tabla1[[#This Row],[Cant]])</f>
        <v>-1</v>
      </c>
      <c r="Q3268" s="8">
        <f>DAY(Tabla1[[#This Row],[Date]])</f>
        <v>2</v>
      </c>
      <c r="R3268" s="8">
        <f>MONTH(Tabla1[[#This Row],[Date]])</f>
        <v>10</v>
      </c>
      <c r="S3268" s="8">
        <f>YEAR(Tabla1[[#This Row],[Date]])</f>
        <v>2022</v>
      </c>
    </row>
    <row r="3269" spans="1:19" x14ac:dyDescent="0.2">
      <c r="A3269">
        <v>3268</v>
      </c>
      <c r="B3269" s="1">
        <v>44836</v>
      </c>
      <c r="C3269" t="s">
        <v>260</v>
      </c>
      <c r="D3269" t="s">
        <v>332</v>
      </c>
      <c r="E3269">
        <v>1</v>
      </c>
      <c r="F3269" t="s">
        <v>116</v>
      </c>
      <c r="G3269" t="s">
        <v>600</v>
      </c>
      <c r="H3269" t="s">
        <v>1401</v>
      </c>
      <c r="M3269" s="2">
        <v>4502</v>
      </c>
      <c r="N3269" s="2">
        <v>5000</v>
      </c>
      <c r="O3269" s="2">
        <f>IF(Tabla1[[#This Row],[Mov]]="VNT",Tabla1[[#This Row],[Sale]]-Tabla1[[#This Row],[Cost]],-Tabla1[[#This Row],[Cost]]*Tabla1[[#This Row],[Cant]])</f>
        <v>498</v>
      </c>
      <c r="P3269" s="8">
        <f>IF(Tabla1[[#This Row],[Mov]]="VNT",-Tabla1[[#This Row],[Cant]],Tabla1[[#This Row],[Cant]])</f>
        <v>-1</v>
      </c>
      <c r="Q3269" s="8">
        <f>DAY(Tabla1[[#This Row],[Date]])</f>
        <v>2</v>
      </c>
      <c r="R3269" s="8">
        <f>MONTH(Tabla1[[#This Row],[Date]])</f>
        <v>10</v>
      </c>
      <c r="S3269" s="8">
        <f>YEAR(Tabla1[[#This Row],[Date]])</f>
        <v>2022</v>
      </c>
    </row>
    <row r="3270" spans="1:19" x14ac:dyDescent="0.2">
      <c r="A3270">
        <v>3269</v>
      </c>
      <c r="B3270" s="1">
        <v>44836</v>
      </c>
      <c r="C3270" t="s">
        <v>260</v>
      </c>
      <c r="D3270" t="s">
        <v>332</v>
      </c>
      <c r="E3270">
        <v>1</v>
      </c>
      <c r="F3270" t="s">
        <v>891</v>
      </c>
      <c r="G3270" t="s">
        <v>272</v>
      </c>
      <c r="H3270" t="s">
        <v>841</v>
      </c>
      <c r="M3270" s="2">
        <v>4000</v>
      </c>
      <c r="N3270" s="2">
        <v>10000</v>
      </c>
      <c r="O3270" s="2">
        <f>IF(Tabla1[[#This Row],[Mov]]="VNT",Tabla1[[#This Row],[Sale]]-Tabla1[[#This Row],[Cost]],-Tabla1[[#This Row],[Cost]]*Tabla1[[#This Row],[Cant]])</f>
        <v>6000</v>
      </c>
      <c r="P3270" s="8">
        <f>IF(Tabla1[[#This Row],[Mov]]="VNT",-Tabla1[[#This Row],[Cant]],Tabla1[[#This Row],[Cant]])</f>
        <v>-1</v>
      </c>
      <c r="Q3270" s="8">
        <f>DAY(Tabla1[[#This Row],[Date]])</f>
        <v>2</v>
      </c>
      <c r="R3270" s="8">
        <f>MONTH(Tabla1[[#This Row],[Date]])</f>
        <v>10</v>
      </c>
      <c r="S3270" s="8">
        <f>YEAR(Tabla1[[#This Row],[Date]])</f>
        <v>2022</v>
      </c>
    </row>
    <row r="3271" spans="1:19" x14ac:dyDescent="0.2">
      <c r="A3271">
        <v>3270</v>
      </c>
      <c r="B3271" s="1">
        <v>44836</v>
      </c>
      <c r="C3271" t="s">
        <v>260</v>
      </c>
      <c r="D3271" t="s">
        <v>332</v>
      </c>
      <c r="E3271">
        <v>1</v>
      </c>
      <c r="F3271" t="s">
        <v>342</v>
      </c>
      <c r="G3271" t="s">
        <v>499</v>
      </c>
      <c r="H3271" t="s">
        <v>1559</v>
      </c>
      <c r="M3271" s="2">
        <v>1000</v>
      </c>
      <c r="N3271" s="2">
        <v>10000</v>
      </c>
      <c r="O3271" s="2">
        <f>IF(Tabla1[[#This Row],[Mov]]="VNT",Tabla1[[#This Row],[Sale]]-Tabla1[[#This Row],[Cost]],-Tabla1[[#This Row],[Cost]]*Tabla1[[#This Row],[Cant]])</f>
        <v>9000</v>
      </c>
      <c r="P3271" s="8">
        <f>IF(Tabla1[[#This Row],[Mov]]="VNT",-Tabla1[[#This Row],[Cant]],Tabla1[[#This Row],[Cant]])</f>
        <v>-1</v>
      </c>
      <c r="Q3271" s="8">
        <f>DAY(Tabla1[[#This Row],[Date]])</f>
        <v>2</v>
      </c>
      <c r="R3271" s="8">
        <f>MONTH(Tabla1[[#This Row],[Date]])</f>
        <v>10</v>
      </c>
      <c r="S3271" s="8">
        <f>YEAR(Tabla1[[#This Row],[Date]])</f>
        <v>2022</v>
      </c>
    </row>
    <row r="3272" spans="1:19" x14ac:dyDescent="0.2">
      <c r="A3272">
        <v>3271</v>
      </c>
      <c r="B3272" s="1">
        <v>44836</v>
      </c>
      <c r="C3272" t="s">
        <v>260</v>
      </c>
      <c r="D3272" t="s">
        <v>332</v>
      </c>
      <c r="E3272">
        <v>1</v>
      </c>
      <c r="F3272" t="s">
        <v>224</v>
      </c>
      <c r="G3272" t="s">
        <v>499</v>
      </c>
      <c r="H3272" t="s">
        <v>362</v>
      </c>
      <c r="M3272" s="2">
        <v>11000</v>
      </c>
      <c r="N3272" s="2">
        <v>20000</v>
      </c>
      <c r="O3272" s="2">
        <f>IF(Tabla1[[#This Row],[Mov]]="VNT",Tabla1[[#This Row],[Sale]]-Tabla1[[#This Row],[Cost]],-Tabla1[[#This Row],[Cost]]*Tabla1[[#This Row],[Cant]])</f>
        <v>9000</v>
      </c>
      <c r="P3272" s="8">
        <f>IF(Tabla1[[#This Row],[Mov]]="VNT",-Tabla1[[#This Row],[Cant]],Tabla1[[#This Row],[Cant]])</f>
        <v>-1</v>
      </c>
      <c r="Q3272" s="8">
        <f>DAY(Tabla1[[#This Row],[Date]])</f>
        <v>2</v>
      </c>
      <c r="R3272" s="8">
        <f>MONTH(Tabla1[[#This Row],[Date]])</f>
        <v>10</v>
      </c>
      <c r="S3272" s="8">
        <f>YEAR(Tabla1[[#This Row],[Date]])</f>
        <v>2022</v>
      </c>
    </row>
    <row r="3273" spans="1:19" x14ac:dyDescent="0.2">
      <c r="A3273">
        <v>3272</v>
      </c>
      <c r="B3273" s="1">
        <v>44836</v>
      </c>
      <c r="C3273" t="s">
        <v>260</v>
      </c>
      <c r="D3273" t="s">
        <v>332</v>
      </c>
      <c r="E3273">
        <v>1</v>
      </c>
      <c r="F3273" t="s">
        <v>116</v>
      </c>
      <c r="G3273" t="s">
        <v>349</v>
      </c>
      <c r="H3273" t="s">
        <v>515</v>
      </c>
      <c r="M3273" s="2">
        <v>14020</v>
      </c>
      <c r="N3273" s="2">
        <v>15000</v>
      </c>
      <c r="O3273" s="2">
        <f>IF(Tabla1[[#This Row],[Mov]]="VNT",Tabla1[[#This Row],[Sale]]-Tabla1[[#This Row],[Cost]],-Tabla1[[#This Row],[Cost]]*Tabla1[[#This Row],[Cant]])</f>
        <v>980</v>
      </c>
      <c r="P3273" s="8">
        <f>IF(Tabla1[[#This Row],[Mov]]="VNT",-Tabla1[[#This Row],[Cant]],Tabla1[[#This Row],[Cant]])</f>
        <v>-1</v>
      </c>
      <c r="Q3273" s="8">
        <f>DAY(Tabla1[[#This Row],[Date]])</f>
        <v>2</v>
      </c>
      <c r="R3273" s="8">
        <f>MONTH(Tabla1[[#This Row],[Date]])</f>
        <v>10</v>
      </c>
      <c r="S3273" s="8">
        <f>YEAR(Tabla1[[#This Row],[Date]])</f>
        <v>2022</v>
      </c>
    </row>
    <row r="3274" spans="1:19" x14ac:dyDescent="0.2">
      <c r="A3274">
        <v>3273</v>
      </c>
      <c r="B3274" s="1">
        <v>44836</v>
      </c>
      <c r="C3274" t="s">
        <v>260</v>
      </c>
      <c r="D3274" t="s">
        <v>809</v>
      </c>
      <c r="E3274">
        <v>1</v>
      </c>
      <c r="F3274" t="s">
        <v>617</v>
      </c>
      <c r="G3274" t="s">
        <v>266</v>
      </c>
      <c r="H3274" t="s">
        <v>1296</v>
      </c>
      <c r="M3274" s="2">
        <v>80000</v>
      </c>
      <c r="N3274" s="2">
        <v>110000</v>
      </c>
      <c r="O3274" s="2">
        <f>IF(Tabla1[[#This Row],[Mov]]="VNT",Tabla1[[#This Row],[Sale]]-Tabla1[[#This Row],[Cost]],-Tabla1[[#This Row],[Cost]]*Tabla1[[#This Row],[Cant]])</f>
        <v>30000</v>
      </c>
      <c r="P3274" s="8">
        <f>IF(Tabla1[[#This Row],[Mov]]="VNT",-Tabla1[[#This Row],[Cant]],Tabla1[[#This Row],[Cant]])</f>
        <v>-1</v>
      </c>
      <c r="Q3274" s="8">
        <f>DAY(Tabla1[[#This Row],[Date]])</f>
        <v>2</v>
      </c>
      <c r="R3274" s="8">
        <f>MONTH(Tabla1[[#This Row],[Date]])</f>
        <v>10</v>
      </c>
      <c r="S3274" s="8">
        <f>YEAR(Tabla1[[#This Row],[Date]])</f>
        <v>2022</v>
      </c>
    </row>
    <row r="3275" spans="1:19" x14ac:dyDescent="0.2">
      <c r="A3275">
        <v>3274</v>
      </c>
      <c r="B3275" s="1">
        <v>44836</v>
      </c>
      <c r="C3275" t="s">
        <v>260</v>
      </c>
      <c r="D3275" t="s">
        <v>332</v>
      </c>
      <c r="E3275">
        <v>1</v>
      </c>
      <c r="F3275" t="s">
        <v>116</v>
      </c>
      <c r="G3275" t="s">
        <v>347</v>
      </c>
      <c r="H3275" t="s">
        <v>518</v>
      </c>
      <c r="M3275" s="2">
        <v>2805</v>
      </c>
      <c r="N3275" s="2">
        <v>3000</v>
      </c>
      <c r="O3275" s="2">
        <f>IF(Tabla1[[#This Row],[Mov]]="VNT",Tabla1[[#This Row],[Sale]]-Tabla1[[#This Row],[Cost]],-Tabla1[[#This Row],[Cost]]*Tabla1[[#This Row],[Cant]])</f>
        <v>195</v>
      </c>
      <c r="P3275" s="8">
        <f>IF(Tabla1[[#This Row],[Mov]]="VNT",-Tabla1[[#This Row],[Cant]],Tabla1[[#This Row],[Cant]])</f>
        <v>-1</v>
      </c>
      <c r="Q3275" s="8">
        <f>DAY(Tabla1[[#This Row],[Date]])</f>
        <v>2</v>
      </c>
      <c r="R3275" s="8">
        <f>MONTH(Tabla1[[#This Row],[Date]])</f>
        <v>10</v>
      </c>
      <c r="S3275" s="8">
        <f>YEAR(Tabla1[[#This Row],[Date]])</f>
        <v>2022</v>
      </c>
    </row>
    <row r="3276" spans="1:19" x14ac:dyDescent="0.2">
      <c r="A3276">
        <v>3275</v>
      </c>
      <c r="B3276" s="1">
        <v>44836</v>
      </c>
      <c r="C3276" t="s">
        <v>260</v>
      </c>
      <c r="D3276" t="s">
        <v>332</v>
      </c>
      <c r="E3276">
        <v>1</v>
      </c>
      <c r="F3276" t="s">
        <v>116</v>
      </c>
      <c r="G3276" t="s">
        <v>347</v>
      </c>
      <c r="H3276" t="s">
        <v>518</v>
      </c>
      <c r="M3276" s="2">
        <v>5610</v>
      </c>
      <c r="N3276" s="2">
        <v>6000</v>
      </c>
      <c r="O3276" s="2">
        <f>IF(Tabla1[[#This Row],[Mov]]="VNT",Tabla1[[#This Row],[Sale]]-Tabla1[[#This Row],[Cost]],-Tabla1[[#This Row],[Cost]]*Tabla1[[#This Row],[Cant]])</f>
        <v>390</v>
      </c>
      <c r="P3276" s="8">
        <f>IF(Tabla1[[#This Row],[Mov]]="VNT",-Tabla1[[#This Row],[Cant]],Tabla1[[#This Row],[Cant]])</f>
        <v>-1</v>
      </c>
      <c r="Q3276" s="8">
        <f>DAY(Tabla1[[#This Row],[Date]])</f>
        <v>2</v>
      </c>
      <c r="R3276" s="8">
        <f>MONTH(Tabla1[[#This Row],[Date]])</f>
        <v>10</v>
      </c>
      <c r="S3276" s="8">
        <f>YEAR(Tabla1[[#This Row],[Date]])</f>
        <v>2022</v>
      </c>
    </row>
    <row r="3277" spans="1:19" x14ac:dyDescent="0.2">
      <c r="A3277">
        <v>3276</v>
      </c>
      <c r="B3277" s="1">
        <v>44836</v>
      </c>
      <c r="C3277" t="s">
        <v>260</v>
      </c>
      <c r="D3277" t="s">
        <v>332</v>
      </c>
      <c r="E3277">
        <v>1</v>
      </c>
      <c r="F3277" t="s">
        <v>116</v>
      </c>
      <c r="G3277" t="s">
        <v>347</v>
      </c>
      <c r="H3277" t="s">
        <v>518</v>
      </c>
      <c r="M3277" s="2">
        <v>5610</v>
      </c>
      <c r="N3277" s="2">
        <v>6000</v>
      </c>
      <c r="O3277" s="2">
        <f>IF(Tabla1[[#This Row],[Mov]]="VNT",Tabla1[[#This Row],[Sale]]-Tabla1[[#This Row],[Cost]],-Tabla1[[#This Row],[Cost]]*Tabla1[[#This Row],[Cant]])</f>
        <v>390</v>
      </c>
      <c r="P3277" s="8">
        <f>IF(Tabla1[[#This Row],[Mov]]="VNT",-Tabla1[[#This Row],[Cant]],Tabla1[[#This Row],[Cant]])</f>
        <v>-1</v>
      </c>
      <c r="Q3277" s="8">
        <f>DAY(Tabla1[[#This Row],[Date]])</f>
        <v>2</v>
      </c>
      <c r="R3277" s="8">
        <f>MONTH(Tabla1[[#This Row],[Date]])</f>
        <v>10</v>
      </c>
      <c r="S3277" s="8">
        <f>YEAR(Tabla1[[#This Row],[Date]])</f>
        <v>2022</v>
      </c>
    </row>
    <row r="3278" spans="1:19" x14ac:dyDescent="0.2">
      <c r="A3278">
        <v>3277</v>
      </c>
      <c r="B3278" s="1">
        <v>44836</v>
      </c>
      <c r="C3278" t="s">
        <v>260</v>
      </c>
      <c r="D3278" t="s">
        <v>332</v>
      </c>
      <c r="E3278">
        <v>1</v>
      </c>
      <c r="F3278" t="s">
        <v>455</v>
      </c>
      <c r="G3278" t="s">
        <v>347</v>
      </c>
      <c r="H3278" t="s">
        <v>456</v>
      </c>
      <c r="M3278" s="2">
        <v>500</v>
      </c>
      <c r="N3278" s="2">
        <v>4000</v>
      </c>
      <c r="O3278" s="2">
        <f>IF(Tabla1[[#This Row],[Mov]]="VNT",Tabla1[[#This Row],[Sale]]-Tabla1[[#This Row],[Cost]],-Tabla1[[#This Row],[Cost]]*Tabla1[[#This Row],[Cant]])</f>
        <v>3500</v>
      </c>
      <c r="P3278" s="8">
        <f>IF(Tabla1[[#This Row],[Mov]]="VNT",-Tabla1[[#This Row],[Cant]],Tabla1[[#This Row],[Cant]])</f>
        <v>-1</v>
      </c>
      <c r="Q3278" s="8">
        <f>DAY(Tabla1[[#This Row],[Date]])</f>
        <v>2</v>
      </c>
      <c r="R3278" s="8">
        <f>MONTH(Tabla1[[#This Row],[Date]])</f>
        <v>10</v>
      </c>
      <c r="S3278" s="8">
        <f>YEAR(Tabla1[[#This Row],[Date]])</f>
        <v>2022</v>
      </c>
    </row>
    <row r="3279" spans="1:19" x14ac:dyDescent="0.2">
      <c r="A3279">
        <v>3278</v>
      </c>
      <c r="B3279" s="1">
        <v>44836</v>
      </c>
      <c r="C3279" t="s">
        <v>260</v>
      </c>
      <c r="D3279" t="s">
        <v>332</v>
      </c>
      <c r="E3279">
        <v>1</v>
      </c>
      <c r="F3279" t="s">
        <v>455</v>
      </c>
      <c r="G3279" t="s">
        <v>347</v>
      </c>
      <c r="H3279" t="s">
        <v>456</v>
      </c>
      <c r="M3279" s="2">
        <v>500</v>
      </c>
      <c r="N3279" s="2">
        <v>4000</v>
      </c>
      <c r="O3279" s="2">
        <f>IF(Tabla1[[#This Row],[Mov]]="VNT",Tabla1[[#This Row],[Sale]]-Tabla1[[#This Row],[Cost]],-Tabla1[[#This Row],[Cost]]*Tabla1[[#This Row],[Cant]])</f>
        <v>3500</v>
      </c>
      <c r="P3279" s="8">
        <f>IF(Tabla1[[#This Row],[Mov]]="VNT",-Tabla1[[#This Row],[Cant]],Tabla1[[#This Row],[Cant]])</f>
        <v>-1</v>
      </c>
      <c r="Q3279" s="8">
        <f>DAY(Tabla1[[#This Row],[Date]])</f>
        <v>2</v>
      </c>
      <c r="R3279" s="8">
        <f>MONTH(Tabla1[[#This Row],[Date]])</f>
        <v>10</v>
      </c>
      <c r="S3279" s="8">
        <f>YEAR(Tabla1[[#This Row],[Date]])</f>
        <v>2022</v>
      </c>
    </row>
    <row r="3280" spans="1:19" x14ac:dyDescent="0.2">
      <c r="A3280">
        <v>3279</v>
      </c>
      <c r="B3280" s="1">
        <v>44836</v>
      </c>
      <c r="C3280" t="s">
        <v>260</v>
      </c>
      <c r="D3280" t="s">
        <v>332</v>
      </c>
      <c r="E3280">
        <v>1</v>
      </c>
      <c r="F3280" t="s">
        <v>116</v>
      </c>
      <c r="G3280" t="s">
        <v>347</v>
      </c>
      <c r="H3280" t="s">
        <v>518</v>
      </c>
      <c r="M3280" s="2">
        <v>5610</v>
      </c>
      <c r="N3280" s="2">
        <v>6000</v>
      </c>
      <c r="O3280" s="2">
        <f>IF(Tabla1[[#This Row],[Mov]]="VNT",Tabla1[[#This Row],[Sale]]-Tabla1[[#This Row],[Cost]],-Tabla1[[#This Row],[Cost]]*Tabla1[[#This Row],[Cant]])</f>
        <v>390</v>
      </c>
      <c r="P3280" s="8">
        <f>IF(Tabla1[[#This Row],[Mov]]="VNT",-Tabla1[[#This Row],[Cant]],Tabla1[[#This Row],[Cant]])</f>
        <v>-1</v>
      </c>
      <c r="Q3280" s="8">
        <f>DAY(Tabla1[[#This Row],[Date]])</f>
        <v>2</v>
      </c>
      <c r="R3280" s="8">
        <f>MONTH(Tabla1[[#This Row],[Date]])</f>
        <v>10</v>
      </c>
      <c r="S3280" s="8">
        <f>YEAR(Tabla1[[#This Row],[Date]])</f>
        <v>2022</v>
      </c>
    </row>
    <row r="3281" spans="1:19" x14ac:dyDescent="0.2">
      <c r="A3281">
        <v>3280</v>
      </c>
      <c r="B3281" s="1">
        <v>44836</v>
      </c>
      <c r="C3281" t="s">
        <v>260</v>
      </c>
      <c r="D3281" t="s">
        <v>332</v>
      </c>
      <c r="E3281">
        <v>1</v>
      </c>
      <c r="F3281" t="s">
        <v>116</v>
      </c>
      <c r="G3281" t="s">
        <v>382</v>
      </c>
      <c r="H3281" t="s">
        <v>514</v>
      </c>
      <c r="M3281" s="2">
        <v>14020</v>
      </c>
      <c r="N3281" s="2">
        <v>15000</v>
      </c>
      <c r="O3281" s="2">
        <f>IF(Tabla1[[#This Row],[Mov]]="VNT",Tabla1[[#This Row],[Sale]]-Tabla1[[#This Row],[Cost]],-Tabla1[[#This Row],[Cost]]*Tabla1[[#This Row],[Cant]])</f>
        <v>980</v>
      </c>
      <c r="P3281" s="8">
        <f>IF(Tabla1[[#This Row],[Mov]]="VNT",-Tabla1[[#This Row],[Cant]],Tabla1[[#This Row],[Cant]])</f>
        <v>-1</v>
      </c>
      <c r="Q3281" s="8">
        <f>DAY(Tabla1[[#This Row],[Date]])</f>
        <v>2</v>
      </c>
      <c r="R3281" s="8">
        <f>MONTH(Tabla1[[#This Row],[Date]])</f>
        <v>10</v>
      </c>
      <c r="S3281" s="8">
        <f>YEAR(Tabla1[[#This Row],[Date]])</f>
        <v>2022</v>
      </c>
    </row>
    <row r="3282" spans="1:19" x14ac:dyDescent="0.2">
      <c r="A3282">
        <v>3281</v>
      </c>
      <c r="B3282" s="1">
        <v>44837</v>
      </c>
      <c r="C3282" t="s">
        <v>260</v>
      </c>
      <c r="D3282" t="s">
        <v>332</v>
      </c>
      <c r="E3282">
        <v>1</v>
      </c>
      <c r="F3282" t="s">
        <v>458</v>
      </c>
      <c r="G3282" t="s">
        <v>272</v>
      </c>
      <c r="H3282" t="s">
        <v>1561</v>
      </c>
      <c r="L3282" t="s">
        <v>1562</v>
      </c>
      <c r="M3282" s="2">
        <v>0</v>
      </c>
      <c r="N3282" s="2">
        <v>35000</v>
      </c>
      <c r="O3282" s="2">
        <f>IF(Tabla1[[#This Row],[Mov]]="VNT",Tabla1[[#This Row],[Sale]]-Tabla1[[#This Row],[Cost]],-Tabla1[[#This Row],[Cost]]*Tabla1[[#This Row],[Cant]])</f>
        <v>35000</v>
      </c>
      <c r="P3282" s="8">
        <f>IF(Tabla1[[#This Row],[Mov]]="VNT",-Tabla1[[#This Row],[Cant]],Tabla1[[#This Row],[Cant]])</f>
        <v>-1</v>
      </c>
      <c r="Q3282" s="8">
        <f>DAY(Tabla1[[#This Row],[Date]])</f>
        <v>3</v>
      </c>
      <c r="R3282" s="8">
        <f>MONTH(Tabla1[[#This Row],[Date]])</f>
        <v>10</v>
      </c>
      <c r="S3282" s="8">
        <f>YEAR(Tabla1[[#This Row],[Date]])</f>
        <v>2022</v>
      </c>
    </row>
    <row r="3283" spans="1:19" x14ac:dyDescent="0.2">
      <c r="A3283">
        <v>3282</v>
      </c>
      <c r="B3283" s="1">
        <v>44837</v>
      </c>
      <c r="C3283" t="s">
        <v>260</v>
      </c>
      <c r="D3283" t="s">
        <v>332</v>
      </c>
      <c r="E3283">
        <v>1</v>
      </c>
      <c r="F3283" t="s">
        <v>225</v>
      </c>
      <c r="G3283" t="s">
        <v>284</v>
      </c>
      <c r="H3283" t="s">
        <v>1394</v>
      </c>
      <c r="M3283" s="2">
        <v>1100</v>
      </c>
      <c r="N3283" s="2">
        <v>10000</v>
      </c>
      <c r="O3283" s="2">
        <f>IF(Tabla1[[#This Row],[Mov]]="VNT",Tabla1[[#This Row],[Sale]]-Tabla1[[#This Row],[Cost]],-Tabla1[[#This Row],[Cost]]*Tabla1[[#This Row],[Cant]])</f>
        <v>8900</v>
      </c>
      <c r="P3283" s="8">
        <f>IF(Tabla1[[#This Row],[Mov]]="VNT",-Tabla1[[#This Row],[Cant]],Tabla1[[#This Row],[Cant]])</f>
        <v>-1</v>
      </c>
      <c r="Q3283" s="8">
        <f>DAY(Tabla1[[#This Row],[Date]])</f>
        <v>3</v>
      </c>
      <c r="R3283" s="8">
        <f>MONTH(Tabla1[[#This Row],[Date]])</f>
        <v>10</v>
      </c>
      <c r="S3283" s="8">
        <f>YEAR(Tabla1[[#This Row],[Date]])</f>
        <v>2022</v>
      </c>
    </row>
    <row r="3284" spans="1:19" x14ac:dyDescent="0.2">
      <c r="A3284">
        <v>3283</v>
      </c>
      <c r="B3284" s="1">
        <v>44837</v>
      </c>
      <c r="C3284" t="s">
        <v>260</v>
      </c>
      <c r="D3284" t="s">
        <v>332</v>
      </c>
      <c r="E3284">
        <v>1</v>
      </c>
      <c r="F3284" t="s">
        <v>224</v>
      </c>
      <c r="G3284" t="s">
        <v>284</v>
      </c>
      <c r="H3284" t="s">
        <v>1560</v>
      </c>
      <c r="M3284" s="2">
        <v>10000</v>
      </c>
      <c r="N3284" s="2">
        <v>20000</v>
      </c>
      <c r="O3284" s="2">
        <f>IF(Tabla1[[#This Row],[Mov]]="VNT",Tabla1[[#This Row],[Sale]]-Tabla1[[#This Row],[Cost]],-Tabla1[[#This Row],[Cost]]*Tabla1[[#This Row],[Cant]])</f>
        <v>10000</v>
      </c>
      <c r="P3284" s="8">
        <f>IF(Tabla1[[#This Row],[Mov]]="VNT",-Tabla1[[#This Row],[Cant]],Tabla1[[#This Row],[Cant]])</f>
        <v>-1</v>
      </c>
      <c r="Q3284" s="8">
        <f>DAY(Tabla1[[#This Row],[Date]])</f>
        <v>3</v>
      </c>
      <c r="R3284" s="8">
        <f>MONTH(Tabla1[[#This Row],[Date]])</f>
        <v>10</v>
      </c>
      <c r="S3284" s="8">
        <f>YEAR(Tabla1[[#This Row],[Date]])</f>
        <v>2022</v>
      </c>
    </row>
    <row r="3285" spans="1:19" x14ac:dyDescent="0.2">
      <c r="A3285">
        <v>3284</v>
      </c>
      <c r="B3285" s="1">
        <v>44837</v>
      </c>
      <c r="C3285" t="s">
        <v>260</v>
      </c>
      <c r="D3285" t="s">
        <v>332</v>
      </c>
      <c r="E3285">
        <v>1</v>
      </c>
      <c r="F3285" t="s">
        <v>455</v>
      </c>
      <c r="G3285" t="s">
        <v>600</v>
      </c>
      <c r="H3285" t="s">
        <v>1402</v>
      </c>
      <c r="M3285" s="2">
        <v>1000</v>
      </c>
      <c r="N3285" s="2">
        <v>3000</v>
      </c>
      <c r="O3285" s="2">
        <f>IF(Tabla1[[#This Row],[Mov]]="VNT",Tabla1[[#This Row],[Sale]]-Tabla1[[#This Row],[Cost]],-Tabla1[[#This Row],[Cost]]*Tabla1[[#This Row],[Cant]])</f>
        <v>2000</v>
      </c>
      <c r="P3285" s="8">
        <f>IF(Tabla1[[#This Row],[Mov]]="VNT",-Tabla1[[#This Row],[Cant]],Tabla1[[#This Row],[Cant]])</f>
        <v>-1</v>
      </c>
      <c r="Q3285" s="8">
        <f>DAY(Tabla1[[#This Row],[Date]])</f>
        <v>3</v>
      </c>
      <c r="R3285" s="8">
        <f>MONTH(Tabla1[[#This Row],[Date]])</f>
        <v>10</v>
      </c>
      <c r="S3285" s="8">
        <f>YEAR(Tabla1[[#This Row],[Date]])</f>
        <v>2022</v>
      </c>
    </row>
    <row r="3286" spans="1:19" x14ac:dyDescent="0.2">
      <c r="A3286">
        <v>3285</v>
      </c>
      <c r="B3286" s="1">
        <v>44837</v>
      </c>
      <c r="C3286" t="s">
        <v>260</v>
      </c>
      <c r="D3286" t="s">
        <v>332</v>
      </c>
      <c r="E3286">
        <v>1</v>
      </c>
      <c r="F3286" t="s">
        <v>116</v>
      </c>
      <c r="G3286" t="s">
        <v>600</v>
      </c>
      <c r="H3286" t="s">
        <v>1401</v>
      </c>
      <c r="M3286" s="2">
        <v>2805</v>
      </c>
      <c r="N3286" s="2">
        <v>3000</v>
      </c>
      <c r="O3286" s="2">
        <f>IF(Tabla1[[#This Row],[Mov]]="VNT",Tabla1[[#This Row],[Sale]]-Tabla1[[#This Row],[Cost]],-Tabla1[[#This Row],[Cost]]*Tabla1[[#This Row],[Cant]])</f>
        <v>195</v>
      </c>
      <c r="P3286" s="8">
        <f>IF(Tabla1[[#This Row],[Mov]]="VNT",-Tabla1[[#This Row],[Cant]],Tabla1[[#This Row],[Cant]])</f>
        <v>-1</v>
      </c>
      <c r="Q3286" s="8">
        <f>DAY(Tabla1[[#This Row],[Date]])</f>
        <v>3</v>
      </c>
      <c r="R3286" s="8">
        <f>MONTH(Tabla1[[#This Row],[Date]])</f>
        <v>10</v>
      </c>
      <c r="S3286" s="8">
        <f>YEAR(Tabla1[[#This Row],[Date]])</f>
        <v>2022</v>
      </c>
    </row>
    <row r="3287" spans="1:19" x14ac:dyDescent="0.2">
      <c r="A3287">
        <v>3286</v>
      </c>
      <c r="B3287" s="1">
        <v>44837</v>
      </c>
      <c r="C3287" t="s">
        <v>260</v>
      </c>
      <c r="D3287" t="s">
        <v>332</v>
      </c>
      <c r="E3287">
        <v>1</v>
      </c>
      <c r="F3287" t="s">
        <v>15</v>
      </c>
      <c r="G3287" t="s">
        <v>721</v>
      </c>
      <c r="H3287" t="s">
        <v>722</v>
      </c>
      <c r="M3287" s="2">
        <v>5000</v>
      </c>
      <c r="N3287" s="2">
        <v>14000</v>
      </c>
      <c r="O3287" s="2">
        <f>IF(Tabla1[[#This Row],[Mov]]="VNT",Tabla1[[#This Row],[Sale]]-Tabla1[[#This Row],[Cost]],-Tabla1[[#This Row],[Cost]]*Tabla1[[#This Row],[Cant]])</f>
        <v>9000</v>
      </c>
      <c r="P3287" s="8">
        <f>IF(Tabla1[[#This Row],[Mov]]="VNT",-Tabla1[[#This Row],[Cant]],Tabla1[[#This Row],[Cant]])</f>
        <v>-1</v>
      </c>
      <c r="Q3287" s="8">
        <f>DAY(Tabla1[[#This Row],[Date]])</f>
        <v>3</v>
      </c>
      <c r="R3287" s="8">
        <f>MONTH(Tabla1[[#This Row],[Date]])</f>
        <v>10</v>
      </c>
      <c r="S3287" s="8">
        <f>YEAR(Tabla1[[#This Row],[Date]])</f>
        <v>2022</v>
      </c>
    </row>
    <row r="3288" spans="1:19" x14ac:dyDescent="0.2">
      <c r="A3288">
        <v>3287</v>
      </c>
      <c r="B3288" s="1">
        <v>44837</v>
      </c>
      <c r="C3288" t="s">
        <v>260</v>
      </c>
      <c r="D3288" t="s">
        <v>332</v>
      </c>
      <c r="E3288">
        <v>1</v>
      </c>
      <c r="F3288" t="s">
        <v>225</v>
      </c>
      <c r="G3288" t="s">
        <v>860</v>
      </c>
      <c r="H3288" t="s">
        <v>314</v>
      </c>
      <c r="M3288" s="2">
        <v>1100</v>
      </c>
      <c r="N3288" s="2">
        <v>10000</v>
      </c>
      <c r="O3288" s="2">
        <f>IF(Tabla1[[#This Row],[Mov]]="VNT",Tabla1[[#This Row],[Sale]]-Tabla1[[#This Row],[Cost]],-Tabla1[[#This Row],[Cost]]*Tabla1[[#This Row],[Cant]])</f>
        <v>8900</v>
      </c>
      <c r="P3288" s="8">
        <f>IF(Tabla1[[#This Row],[Mov]]="VNT",-Tabla1[[#This Row],[Cant]],Tabla1[[#This Row],[Cant]])</f>
        <v>-1</v>
      </c>
      <c r="Q3288" s="8">
        <f>DAY(Tabla1[[#This Row],[Date]])</f>
        <v>3</v>
      </c>
      <c r="R3288" s="8">
        <f>MONTH(Tabla1[[#This Row],[Date]])</f>
        <v>10</v>
      </c>
      <c r="S3288" s="8">
        <f>YEAR(Tabla1[[#This Row],[Date]])</f>
        <v>2022</v>
      </c>
    </row>
    <row r="3289" spans="1:19" x14ac:dyDescent="0.2">
      <c r="A3289">
        <v>3288</v>
      </c>
      <c r="B3289" s="1">
        <v>44837</v>
      </c>
      <c r="C3289" t="s">
        <v>260</v>
      </c>
      <c r="D3289" t="s">
        <v>332</v>
      </c>
      <c r="E3289">
        <v>1</v>
      </c>
      <c r="F3289" t="s">
        <v>458</v>
      </c>
      <c r="G3289" t="s">
        <v>263</v>
      </c>
      <c r="H3289" t="s">
        <v>1563</v>
      </c>
      <c r="M3289" s="2">
        <v>0</v>
      </c>
      <c r="N3289" s="2">
        <v>2000</v>
      </c>
      <c r="O3289" s="2">
        <f>IF(Tabla1[[#This Row],[Mov]]="VNT",Tabla1[[#This Row],[Sale]]-Tabla1[[#This Row],[Cost]],-Tabla1[[#This Row],[Cost]]*Tabla1[[#This Row],[Cant]])</f>
        <v>2000</v>
      </c>
      <c r="P3289" s="8">
        <f>IF(Tabla1[[#This Row],[Mov]]="VNT",-Tabla1[[#This Row],[Cant]],Tabla1[[#This Row],[Cant]])</f>
        <v>-1</v>
      </c>
      <c r="Q3289" s="8">
        <f>DAY(Tabla1[[#This Row],[Date]])</f>
        <v>3</v>
      </c>
      <c r="R3289" s="8">
        <f>MONTH(Tabla1[[#This Row],[Date]])</f>
        <v>10</v>
      </c>
      <c r="S3289" s="8">
        <f>YEAR(Tabla1[[#This Row],[Date]])</f>
        <v>2022</v>
      </c>
    </row>
    <row r="3290" spans="1:19" x14ac:dyDescent="0.2">
      <c r="A3290">
        <v>3289</v>
      </c>
      <c r="B3290" s="1">
        <v>44837</v>
      </c>
      <c r="C3290" t="s">
        <v>260</v>
      </c>
      <c r="D3290" t="s">
        <v>332</v>
      </c>
      <c r="E3290">
        <v>1</v>
      </c>
      <c r="F3290" t="s">
        <v>224</v>
      </c>
      <c r="G3290" t="s">
        <v>284</v>
      </c>
      <c r="H3290" t="s">
        <v>1394</v>
      </c>
      <c r="M3290" s="2">
        <v>10000</v>
      </c>
      <c r="N3290" s="2">
        <v>20000</v>
      </c>
      <c r="O3290" s="2">
        <f>IF(Tabla1[[#This Row],[Mov]]="VNT",Tabla1[[#This Row],[Sale]]-Tabla1[[#This Row],[Cost]],-Tabla1[[#This Row],[Cost]]*Tabla1[[#This Row],[Cant]])</f>
        <v>10000</v>
      </c>
      <c r="P3290" s="8">
        <f>IF(Tabla1[[#This Row],[Mov]]="VNT",-Tabla1[[#This Row],[Cant]],Tabla1[[#This Row],[Cant]])</f>
        <v>-1</v>
      </c>
      <c r="Q3290" s="8">
        <f>DAY(Tabla1[[#This Row],[Date]])</f>
        <v>3</v>
      </c>
      <c r="R3290" s="8">
        <f>MONTH(Tabla1[[#This Row],[Date]])</f>
        <v>10</v>
      </c>
      <c r="S3290" s="8">
        <f>YEAR(Tabla1[[#This Row],[Date]])</f>
        <v>2022</v>
      </c>
    </row>
    <row r="3291" spans="1:19" x14ac:dyDescent="0.2">
      <c r="A3291">
        <v>3290</v>
      </c>
      <c r="B3291" s="1">
        <v>44837</v>
      </c>
      <c r="C3291" t="s">
        <v>260</v>
      </c>
      <c r="D3291" t="s">
        <v>332</v>
      </c>
      <c r="E3291">
        <v>1</v>
      </c>
      <c r="F3291" t="s">
        <v>224</v>
      </c>
      <c r="G3291" t="s">
        <v>263</v>
      </c>
      <c r="H3291" t="s">
        <v>672</v>
      </c>
      <c r="M3291" s="2">
        <v>11000</v>
      </c>
      <c r="N3291" s="2">
        <v>20000</v>
      </c>
      <c r="O3291" s="2">
        <f>IF(Tabla1[[#This Row],[Mov]]="VNT",Tabla1[[#This Row],[Sale]]-Tabla1[[#This Row],[Cost]],-Tabla1[[#This Row],[Cost]]*Tabla1[[#This Row],[Cant]])</f>
        <v>9000</v>
      </c>
      <c r="P3291" s="8">
        <f>IF(Tabla1[[#This Row],[Mov]]="VNT",-Tabla1[[#This Row],[Cant]],Tabla1[[#This Row],[Cant]])</f>
        <v>-1</v>
      </c>
      <c r="Q3291" s="8">
        <f>DAY(Tabla1[[#This Row],[Date]])</f>
        <v>3</v>
      </c>
      <c r="R3291" s="8">
        <f>MONTH(Tabla1[[#This Row],[Date]])</f>
        <v>10</v>
      </c>
      <c r="S3291" s="8">
        <f>YEAR(Tabla1[[#This Row],[Date]])</f>
        <v>2022</v>
      </c>
    </row>
    <row r="3292" spans="1:19" x14ac:dyDescent="0.2">
      <c r="A3292">
        <v>3291</v>
      </c>
      <c r="B3292" s="1">
        <v>44837</v>
      </c>
      <c r="C3292" t="s">
        <v>260</v>
      </c>
      <c r="D3292" t="s">
        <v>332</v>
      </c>
      <c r="E3292">
        <v>1</v>
      </c>
      <c r="F3292" t="s">
        <v>532</v>
      </c>
      <c r="G3292" t="s">
        <v>263</v>
      </c>
      <c r="H3292" t="s">
        <v>557</v>
      </c>
      <c r="M3292" s="2">
        <v>40000</v>
      </c>
      <c r="N3292" s="2">
        <v>65000</v>
      </c>
      <c r="O3292" s="2">
        <f>IF(Tabla1[[#This Row],[Mov]]="VNT",Tabla1[[#This Row],[Sale]]-Tabla1[[#This Row],[Cost]],-Tabla1[[#This Row],[Cost]]*Tabla1[[#This Row],[Cant]])</f>
        <v>25000</v>
      </c>
      <c r="P3292" s="8">
        <f>IF(Tabla1[[#This Row],[Mov]]="VNT",-Tabla1[[#This Row],[Cant]],Tabla1[[#This Row],[Cant]])</f>
        <v>-1</v>
      </c>
      <c r="Q3292" s="8">
        <f>DAY(Tabla1[[#This Row],[Date]])</f>
        <v>3</v>
      </c>
      <c r="R3292" s="8">
        <f>MONTH(Tabla1[[#This Row],[Date]])</f>
        <v>10</v>
      </c>
      <c r="S3292" s="8">
        <f>YEAR(Tabla1[[#This Row],[Date]])</f>
        <v>2022</v>
      </c>
    </row>
    <row r="3293" spans="1:19" x14ac:dyDescent="0.2">
      <c r="A3293">
        <v>3292</v>
      </c>
      <c r="B3293" s="1">
        <v>44837</v>
      </c>
      <c r="C3293" t="s">
        <v>260</v>
      </c>
      <c r="D3293" t="s">
        <v>332</v>
      </c>
      <c r="E3293">
        <v>1</v>
      </c>
      <c r="F3293" t="s">
        <v>21</v>
      </c>
      <c r="G3293" t="s">
        <v>272</v>
      </c>
      <c r="H3293" t="s">
        <v>24</v>
      </c>
      <c r="M3293" s="2">
        <v>3500</v>
      </c>
      <c r="N3293" s="2">
        <v>10000</v>
      </c>
      <c r="O3293" s="2">
        <f>IF(Tabla1[[#This Row],[Mov]]="VNT",Tabla1[[#This Row],[Sale]]-Tabla1[[#This Row],[Cost]],-Tabla1[[#This Row],[Cost]]*Tabla1[[#This Row],[Cant]])</f>
        <v>6500</v>
      </c>
      <c r="P3293" s="8">
        <f>IF(Tabla1[[#This Row],[Mov]]="VNT",-Tabla1[[#This Row],[Cant]],Tabla1[[#This Row],[Cant]])</f>
        <v>-1</v>
      </c>
      <c r="Q3293" s="8">
        <f>DAY(Tabla1[[#This Row],[Date]])</f>
        <v>3</v>
      </c>
      <c r="R3293" s="8">
        <f>MONTH(Tabla1[[#This Row],[Date]])</f>
        <v>10</v>
      </c>
      <c r="S3293" s="8">
        <f>YEAR(Tabla1[[#This Row],[Date]])</f>
        <v>2022</v>
      </c>
    </row>
    <row r="3294" spans="1:19" x14ac:dyDescent="0.2">
      <c r="A3294">
        <v>3293</v>
      </c>
      <c r="B3294" s="1">
        <v>44837</v>
      </c>
      <c r="C3294" t="s">
        <v>260</v>
      </c>
      <c r="D3294" t="s">
        <v>332</v>
      </c>
      <c r="E3294">
        <v>1</v>
      </c>
      <c r="F3294" t="s">
        <v>224</v>
      </c>
      <c r="G3294" t="s">
        <v>263</v>
      </c>
      <c r="H3294" t="s">
        <v>393</v>
      </c>
      <c r="M3294" s="2">
        <v>10000</v>
      </c>
      <c r="N3294" s="2">
        <v>20000</v>
      </c>
      <c r="O3294" s="2">
        <f>IF(Tabla1[[#This Row],[Mov]]="VNT",Tabla1[[#This Row],[Sale]]-Tabla1[[#This Row],[Cost]],-Tabla1[[#This Row],[Cost]]*Tabla1[[#This Row],[Cant]])</f>
        <v>10000</v>
      </c>
      <c r="P3294" s="8">
        <f>IF(Tabla1[[#This Row],[Mov]]="VNT",-Tabla1[[#This Row],[Cant]],Tabla1[[#This Row],[Cant]])</f>
        <v>-1</v>
      </c>
      <c r="Q3294" s="8">
        <f>DAY(Tabla1[[#This Row],[Date]])</f>
        <v>3</v>
      </c>
      <c r="R3294" s="8">
        <f>MONTH(Tabla1[[#This Row],[Date]])</f>
        <v>10</v>
      </c>
      <c r="S3294" s="8">
        <f>YEAR(Tabla1[[#This Row],[Date]])</f>
        <v>2022</v>
      </c>
    </row>
    <row r="3295" spans="1:19" x14ac:dyDescent="0.2">
      <c r="A3295">
        <v>3294</v>
      </c>
      <c r="B3295" s="1">
        <v>44837</v>
      </c>
      <c r="C3295" t="s">
        <v>260</v>
      </c>
      <c r="D3295" t="s">
        <v>332</v>
      </c>
      <c r="E3295">
        <v>1</v>
      </c>
      <c r="F3295" t="s">
        <v>26</v>
      </c>
      <c r="G3295" t="s">
        <v>1564</v>
      </c>
      <c r="H3295" t="s">
        <v>1435</v>
      </c>
      <c r="M3295" s="2">
        <v>8500</v>
      </c>
      <c r="N3295" s="2">
        <v>20000</v>
      </c>
      <c r="O3295" s="2">
        <f>IF(Tabla1[[#This Row],[Mov]]="VNT",Tabla1[[#This Row],[Sale]]-Tabla1[[#This Row],[Cost]],-Tabla1[[#This Row],[Cost]]*Tabla1[[#This Row],[Cant]])</f>
        <v>11500</v>
      </c>
      <c r="P3295" s="8">
        <f>IF(Tabla1[[#This Row],[Mov]]="VNT",-Tabla1[[#This Row],[Cant]],Tabla1[[#This Row],[Cant]])</f>
        <v>-1</v>
      </c>
      <c r="Q3295" s="8">
        <f>DAY(Tabla1[[#This Row],[Date]])</f>
        <v>3</v>
      </c>
      <c r="R3295" s="8">
        <f>MONTH(Tabla1[[#This Row],[Date]])</f>
        <v>10</v>
      </c>
      <c r="S3295" s="8">
        <f>YEAR(Tabla1[[#This Row],[Date]])</f>
        <v>2022</v>
      </c>
    </row>
    <row r="3296" spans="1:19" x14ac:dyDescent="0.2">
      <c r="A3296">
        <v>3295</v>
      </c>
      <c r="B3296" s="1">
        <v>44837</v>
      </c>
      <c r="C3296" t="s">
        <v>260</v>
      </c>
      <c r="D3296" t="s">
        <v>332</v>
      </c>
      <c r="E3296">
        <v>1</v>
      </c>
      <c r="F3296" t="s">
        <v>586</v>
      </c>
      <c r="G3296" t="s">
        <v>273</v>
      </c>
      <c r="H3296" t="s">
        <v>1471</v>
      </c>
      <c r="M3296" s="2">
        <v>8000</v>
      </c>
      <c r="N3296" s="2">
        <v>20000</v>
      </c>
      <c r="O3296" s="2">
        <f>IF(Tabla1[[#This Row],[Mov]]="VNT",Tabla1[[#This Row],[Sale]]-Tabla1[[#This Row],[Cost]],-Tabla1[[#This Row],[Cost]]*Tabla1[[#This Row],[Cant]])</f>
        <v>12000</v>
      </c>
      <c r="P3296" s="8">
        <f>IF(Tabla1[[#This Row],[Mov]]="VNT",-Tabla1[[#This Row],[Cant]],Tabla1[[#This Row],[Cant]])</f>
        <v>-1</v>
      </c>
      <c r="Q3296" s="8">
        <f>DAY(Tabla1[[#This Row],[Date]])</f>
        <v>3</v>
      </c>
      <c r="R3296" s="8">
        <f>MONTH(Tabla1[[#This Row],[Date]])</f>
        <v>10</v>
      </c>
      <c r="S3296" s="8">
        <f>YEAR(Tabla1[[#This Row],[Date]])</f>
        <v>2022</v>
      </c>
    </row>
    <row r="3297" spans="1:19" x14ac:dyDescent="0.2">
      <c r="A3297">
        <v>3296</v>
      </c>
      <c r="B3297" s="1">
        <v>44837</v>
      </c>
      <c r="C3297" t="s">
        <v>260</v>
      </c>
      <c r="D3297" t="s">
        <v>332</v>
      </c>
      <c r="E3297">
        <v>1</v>
      </c>
      <c r="F3297" t="s">
        <v>628</v>
      </c>
      <c r="G3297" t="s">
        <v>266</v>
      </c>
      <c r="H3297" t="s">
        <v>590</v>
      </c>
      <c r="M3297" s="2">
        <v>0</v>
      </c>
      <c r="N3297" s="2">
        <v>10000</v>
      </c>
      <c r="O3297" s="2">
        <f>IF(Tabla1[[#This Row],[Mov]]="VNT",Tabla1[[#This Row],[Sale]]-Tabla1[[#This Row],[Cost]],-Tabla1[[#This Row],[Cost]]*Tabla1[[#This Row],[Cant]])</f>
        <v>10000</v>
      </c>
      <c r="P3297" s="8">
        <f>IF(Tabla1[[#This Row],[Mov]]="VNT",-Tabla1[[#This Row],[Cant]],Tabla1[[#This Row],[Cant]])</f>
        <v>-1</v>
      </c>
      <c r="Q3297" s="8">
        <f>DAY(Tabla1[[#This Row],[Date]])</f>
        <v>3</v>
      </c>
      <c r="R3297" s="8">
        <f>MONTH(Tabla1[[#This Row],[Date]])</f>
        <v>10</v>
      </c>
      <c r="S3297" s="8">
        <f>YEAR(Tabla1[[#This Row],[Date]])</f>
        <v>2022</v>
      </c>
    </row>
    <row r="3298" spans="1:19" x14ac:dyDescent="0.2">
      <c r="A3298">
        <v>3297</v>
      </c>
      <c r="B3298" s="1">
        <v>44837</v>
      </c>
      <c r="C3298" t="s">
        <v>260</v>
      </c>
      <c r="D3298" t="s">
        <v>332</v>
      </c>
      <c r="E3298">
        <v>1</v>
      </c>
      <c r="F3298" t="s">
        <v>44</v>
      </c>
      <c r="G3298" t="s">
        <v>702</v>
      </c>
      <c r="H3298" t="s">
        <v>348</v>
      </c>
      <c r="J3298" t="s">
        <v>81</v>
      </c>
      <c r="M3298" s="2">
        <v>35000</v>
      </c>
      <c r="N3298" s="2">
        <v>65000</v>
      </c>
      <c r="O3298" s="2">
        <f>IF(Tabla1[[#This Row],[Mov]]="VNT",Tabla1[[#This Row],[Sale]]-Tabla1[[#This Row],[Cost]],-Tabla1[[#This Row],[Cost]]*Tabla1[[#This Row],[Cant]])</f>
        <v>30000</v>
      </c>
      <c r="P3298" s="8">
        <f>IF(Tabla1[[#This Row],[Mov]]="VNT",-Tabla1[[#This Row],[Cant]],Tabla1[[#This Row],[Cant]])</f>
        <v>-1</v>
      </c>
      <c r="Q3298" s="8">
        <f>DAY(Tabla1[[#This Row],[Date]])</f>
        <v>3</v>
      </c>
      <c r="R3298" s="8">
        <f>MONTH(Tabla1[[#This Row],[Date]])</f>
        <v>10</v>
      </c>
      <c r="S3298" s="8">
        <f>YEAR(Tabla1[[#This Row],[Date]])</f>
        <v>2022</v>
      </c>
    </row>
    <row r="3299" spans="1:19" x14ac:dyDescent="0.2">
      <c r="A3299">
        <v>3298</v>
      </c>
      <c r="B3299" s="1">
        <v>44837</v>
      </c>
      <c r="C3299" t="s">
        <v>260</v>
      </c>
      <c r="D3299" t="s">
        <v>332</v>
      </c>
      <c r="E3299">
        <v>1</v>
      </c>
      <c r="F3299" t="s">
        <v>526</v>
      </c>
      <c r="G3299" t="s">
        <v>266</v>
      </c>
      <c r="H3299" t="s">
        <v>527</v>
      </c>
      <c r="M3299" s="2">
        <v>15000</v>
      </c>
      <c r="N3299" s="2">
        <v>45000</v>
      </c>
      <c r="O3299" s="2">
        <f>IF(Tabla1[[#This Row],[Mov]]="VNT",Tabla1[[#This Row],[Sale]]-Tabla1[[#This Row],[Cost]],-Tabla1[[#This Row],[Cost]]*Tabla1[[#This Row],[Cant]])</f>
        <v>30000</v>
      </c>
      <c r="P3299" s="8">
        <f>IF(Tabla1[[#This Row],[Mov]]="VNT",-Tabla1[[#This Row],[Cant]],Tabla1[[#This Row],[Cant]])</f>
        <v>-1</v>
      </c>
      <c r="Q3299" s="8">
        <f>DAY(Tabla1[[#This Row],[Date]])</f>
        <v>3</v>
      </c>
      <c r="R3299" s="8">
        <f>MONTH(Tabla1[[#This Row],[Date]])</f>
        <v>10</v>
      </c>
      <c r="S3299" s="8">
        <f>YEAR(Tabla1[[#This Row],[Date]])</f>
        <v>2022</v>
      </c>
    </row>
    <row r="3300" spans="1:19" x14ac:dyDescent="0.2">
      <c r="A3300">
        <v>3299</v>
      </c>
      <c r="B3300" s="1">
        <v>44837</v>
      </c>
      <c r="C3300" t="s">
        <v>260</v>
      </c>
      <c r="D3300" t="s">
        <v>332</v>
      </c>
      <c r="E3300">
        <v>1</v>
      </c>
      <c r="F3300" t="s">
        <v>458</v>
      </c>
      <c r="G3300" t="s">
        <v>284</v>
      </c>
      <c r="H3300" t="s">
        <v>1565</v>
      </c>
      <c r="M3300" s="2">
        <v>0</v>
      </c>
      <c r="N3300" s="2">
        <v>2000</v>
      </c>
      <c r="O3300" s="2">
        <f>IF(Tabla1[[#This Row],[Mov]]="VNT",Tabla1[[#This Row],[Sale]]-Tabla1[[#This Row],[Cost]],-Tabla1[[#This Row],[Cost]]*Tabla1[[#This Row],[Cant]])</f>
        <v>2000</v>
      </c>
      <c r="P3300" s="8">
        <f>IF(Tabla1[[#This Row],[Mov]]="VNT",-Tabla1[[#This Row],[Cant]],Tabla1[[#This Row],[Cant]])</f>
        <v>-1</v>
      </c>
      <c r="Q3300" s="8">
        <f>DAY(Tabla1[[#This Row],[Date]])</f>
        <v>3</v>
      </c>
      <c r="R3300" s="8">
        <f>MONTH(Tabla1[[#This Row],[Date]])</f>
        <v>10</v>
      </c>
      <c r="S3300" s="8">
        <f>YEAR(Tabla1[[#This Row],[Date]])</f>
        <v>2022</v>
      </c>
    </row>
    <row r="3301" spans="1:19" x14ac:dyDescent="0.2">
      <c r="A3301">
        <v>3300</v>
      </c>
      <c r="B3301" s="1">
        <v>44837</v>
      </c>
      <c r="C3301" t="s">
        <v>260</v>
      </c>
      <c r="D3301" t="s">
        <v>332</v>
      </c>
      <c r="E3301">
        <v>1</v>
      </c>
      <c r="F3301" t="s">
        <v>458</v>
      </c>
      <c r="G3301" t="s">
        <v>1566</v>
      </c>
      <c r="H3301" t="s">
        <v>1567</v>
      </c>
      <c r="M3301" s="2">
        <v>0</v>
      </c>
      <c r="N3301" s="2">
        <v>20000</v>
      </c>
      <c r="O3301" s="2">
        <f>IF(Tabla1[[#This Row],[Mov]]="VNT",Tabla1[[#This Row],[Sale]]-Tabla1[[#This Row],[Cost]],-Tabla1[[#This Row],[Cost]]*Tabla1[[#This Row],[Cant]])</f>
        <v>20000</v>
      </c>
      <c r="P3301" s="8">
        <f>IF(Tabla1[[#This Row],[Mov]]="VNT",-Tabla1[[#This Row],[Cant]],Tabla1[[#This Row],[Cant]])</f>
        <v>-1</v>
      </c>
      <c r="Q3301" s="8">
        <f>DAY(Tabla1[[#This Row],[Date]])</f>
        <v>3</v>
      </c>
      <c r="R3301" s="8">
        <f>MONTH(Tabla1[[#This Row],[Date]])</f>
        <v>10</v>
      </c>
      <c r="S3301" s="8">
        <f>YEAR(Tabla1[[#This Row],[Date]])</f>
        <v>2022</v>
      </c>
    </row>
    <row r="3302" spans="1:19" x14ac:dyDescent="0.2">
      <c r="A3302">
        <v>3301</v>
      </c>
      <c r="B3302" s="1">
        <v>44837</v>
      </c>
      <c r="C3302" t="s">
        <v>260</v>
      </c>
      <c r="D3302" t="s">
        <v>332</v>
      </c>
      <c r="E3302">
        <v>1</v>
      </c>
      <c r="F3302" t="s">
        <v>116</v>
      </c>
      <c r="G3302" t="s">
        <v>347</v>
      </c>
      <c r="H3302" t="s">
        <v>518</v>
      </c>
      <c r="M3302" s="2">
        <v>9350</v>
      </c>
      <c r="N3302" s="2">
        <v>10000</v>
      </c>
      <c r="O3302" s="2">
        <f>IF(Tabla1[[#This Row],[Mov]]="VNT",Tabla1[[#This Row],[Sale]]-Tabla1[[#This Row],[Cost]],-Tabla1[[#This Row],[Cost]]*Tabla1[[#This Row],[Cant]])</f>
        <v>650</v>
      </c>
      <c r="P3302" s="8">
        <f>IF(Tabla1[[#This Row],[Mov]]="VNT",-Tabla1[[#This Row],[Cant]],Tabla1[[#This Row],[Cant]])</f>
        <v>-1</v>
      </c>
      <c r="Q3302" s="8">
        <f>DAY(Tabla1[[#This Row],[Date]])</f>
        <v>3</v>
      </c>
      <c r="R3302" s="8">
        <f>MONTH(Tabla1[[#This Row],[Date]])</f>
        <v>10</v>
      </c>
      <c r="S3302" s="8">
        <f>YEAR(Tabla1[[#This Row],[Date]])</f>
        <v>2022</v>
      </c>
    </row>
    <row r="3303" spans="1:19" x14ac:dyDescent="0.2">
      <c r="A3303">
        <v>3302</v>
      </c>
      <c r="B3303" s="1">
        <v>44837</v>
      </c>
      <c r="C3303" t="s">
        <v>260</v>
      </c>
      <c r="D3303" t="s">
        <v>332</v>
      </c>
      <c r="E3303">
        <v>1</v>
      </c>
      <c r="F3303" t="s">
        <v>1170</v>
      </c>
      <c r="G3303" t="s">
        <v>266</v>
      </c>
      <c r="H3303" t="s">
        <v>1568</v>
      </c>
      <c r="M3303" s="2">
        <v>7500</v>
      </c>
      <c r="N3303" s="2">
        <v>15000</v>
      </c>
      <c r="O3303" s="2">
        <f>IF(Tabla1[[#This Row],[Mov]]="VNT",Tabla1[[#This Row],[Sale]]-Tabla1[[#This Row],[Cost]],-Tabla1[[#This Row],[Cost]]*Tabla1[[#This Row],[Cant]])</f>
        <v>7500</v>
      </c>
      <c r="P3303" s="8">
        <f>IF(Tabla1[[#This Row],[Mov]]="VNT",-Tabla1[[#This Row],[Cant]],Tabla1[[#This Row],[Cant]])</f>
        <v>-1</v>
      </c>
      <c r="Q3303" s="8">
        <f>DAY(Tabla1[[#This Row],[Date]])</f>
        <v>3</v>
      </c>
      <c r="R3303" s="8">
        <f>MONTH(Tabla1[[#This Row],[Date]])</f>
        <v>10</v>
      </c>
      <c r="S3303" s="8">
        <f>YEAR(Tabla1[[#This Row],[Date]])</f>
        <v>2022</v>
      </c>
    </row>
    <row r="3304" spans="1:19" x14ac:dyDescent="0.2">
      <c r="A3304">
        <v>3303</v>
      </c>
      <c r="B3304" s="1">
        <v>44836</v>
      </c>
      <c r="C3304" t="s">
        <v>261</v>
      </c>
      <c r="D3304" t="s">
        <v>1569</v>
      </c>
      <c r="E3304">
        <v>4</v>
      </c>
      <c r="F3304" t="s">
        <v>224</v>
      </c>
      <c r="G3304" t="s">
        <v>284</v>
      </c>
      <c r="H3304" t="s">
        <v>1540</v>
      </c>
      <c r="M3304" s="2">
        <v>10500</v>
      </c>
      <c r="N3304" s="2">
        <v>20000</v>
      </c>
      <c r="O3304" s="2">
        <f>IF(Tabla1[[#This Row],[Mov]]="VNT",Tabla1[[#This Row],[Sale]]-Tabla1[[#This Row],[Cost]],-Tabla1[[#This Row],[Cost]]*Tabla1[[#This Row],[Cant]])</f>
        <v>-42000</v>
      </c>
      <c r="P3304" s="8">
        <f>IF(Tabla1[[#This Row],[Mov]]="VNT",-Tabla1[[#This Row],[Cant]],Tabla1[[#This Row],[Cant]])</f>
        <v>4</v>
      </c>
      <c r="Q3304" s="8">
        <f>DAY(Tabla1[[#This Row],[Date]])</f>
        <v>2</v>
      </c>
      <c r="R3304" s="8">
        <f>MONTH(Tabla1[[#This Row],[Date]])</f>
        <v>10</v>
      </c>
      <c r="S3304" s="8">
        <f>YEAR(Tabla1[[#This Row],[Date]])</f>
        <v>2022</v>
      </c>
    </row>
    <row r="3305" spans="1:19" x14ac:dyDescent="0.2">
      <c r="A3305">
        <v>3304</v>
      </c>
      <c r="B3305" s="1">
        <v>44836</v>
      </c>
      <c r="C3305" t="s">
        <v>261</v>
      </c>
      <c r="D3305" t="s">
        <v>1569</v>
      </c>
      <c r="E3305">
        <v>1</v>
      </c>
      <c r="F3305" t="s">
        <v>891</v>
      </c>
      <c r="G3305" t="s">
        <v>263</v>
      </c>
      <c r="H3305" t="s">
        <v>391</v>
      </c>
      <c r="M3305" s="2">
        <v>3500</v>
      </c>
      <c r="N3305" s="2">
        <v>10000</v>
      </c>
      <c r="O3305" s="2">
        <f>IF(Tabla1[[#This Row],[Mov]]="VNT",Tabla1[[#This Row],[Sale]]-Tabla1[[#This Row],[Cost]],-Tabla1[[#This Row],[Cost]]*Tabla1[[#This Row],[Cant]])</f>
        <v>-3500</v>
      </c>
      <c r="P3305" s="8">
        <f>IF(Tabla1[[#This Row],[Mov]]="VNT",-Tabla1[[#This Row],[Cant]],Tabla1[[#This Row],[Cant]])</f>
        <v>1</v>
      </c>
      <c r="Q3305" s="8">
        <f>DAY(Tabla1[[#This Row],[Date]])</f>
        <v>2</v>
      </c>
      <c r="R3305" s="8">
        <f>MONTH(Tabla1[[#This Row],[Date]])</f>
        <v>10</v>
      </c>
      <c r="S3305" s="8">
        <f>YEAR(Tabla1[[#This Row],[Date]])</f>
        <v>2022</v>
      </c>
    </row>
    <row r="3306" spans="1:19" x14ac:dyDescent="0.2">
      <c r="A3306">
        <v>3305</v>
      </c>
      <c r="B3306" s="1">
        <v>44836</v>
      </c>
      <c r="C3306" t="s">
        <v>261</v>
      </c>
      <c r="D3306" t="s">
        <v>1569</v>
      </c>
      <c r="E3306">
        <v>10</v>
      </c>
      <c r="F3306" t="s">
        <v>891</v>
      </c>
      <c r="G3306" t="s">
        <v>272</v>
      </c>
      <c r="H3306" t="s">
        <v>255</v>
      </c>
      <c r="M3306" s="2">
        <v>3500</v>
      </c>
      <c r="N3306" s="2">
        <v>10000</v>
      </c>
      <c r="O3306" s="2">
        <f>IF(Tabla1[[#This Row],[Mov]]="VNT",Tabla1[[#This Row],[Sale]]-Tabla1[[#This Row],[Cost]],-Tabla1[[#This Row],[Cost]]*Tabla1[[#This Row],[Cant]])</f>
        <v>-35000</v>
      </c>
      <c r="P3306" s="8">
        <f>IF(Tabla1[[#This Row],[Mov]]="VNT",-Tabla1[[#This Row],[Cant]],Tabla1[[#This Row],[Cant]])</f>
        <v>10</v>
      </c>
      <c r="Q3306" s="8">
        <f>DAY(Tabla1[[#This Row],[Date]])</f>
        <v>2</v>
      </c>
      <c r="R3306" s="8">
        <f>MONTH(Tabla1[[#This Row],[Date]])</f>
        <v>10</v>
      </c>
      <c r="S3306" s="8">
        <f>YEAR(Tabla1[[#This Row],[Date]])</f>
        <v>2022</v>
      </c>
    </row>
    <row r="3307" spans="1:19" x14ac:dyDescent="0.2">
      <c r="A3307">
        <v>3306</v>
      </c>
      <c r="B3307" s="1">
        <v>44836</v>
      </c>
      <c r="C3307" t="s">
        <v>261</v>
      </c>
      <c r="D3307" t="s">
        <v>1569</v>
      </c>
      <c r="E3307">
        <v>6</v>
      </c>
      <c r="F3307" t="s">
        <v>891</v>
      </c>
      <c r="G3307" t="s">
        <v>263</v>
      </c>
      <c r="H3307" t="s">
        <v>477</v>
      </c>
      <c r="M3307" s="2">
        <v>3500</v>
      </c>
      <c r="N3307" s="2">
        <v>10000</v>
      </c>
      <c r="O3307" s="2">
        <f>IF(Tabla1[[#This Row],[Mov]]="VNT",Tabla1[[#This Row],[Sale]]-Tabla1[[#This Row],[Cost]],-Tabla1[[#This Row],[Cost]]*Tabla1[[#This Row],[Cant]])</f>
        <v>-21000</v>
      </c>
      <c r="P3307" s="8">
        <f>IF(Tabla1[[#This Row],[Mov]]="VNT",-Tabla1[[#This Row],[Cant]],Tabla1[[#This Row],[Cant]])</f>
        <v>6</v>
      </c>
      <c r="Q3307" s="8">
        <f>DAY(Tabla1[[#This Row],[Date]])</f>
        <v>2</v>
      </c>
      <c r="R3307" s="8">
        <f>MONTH(Tabla1[[#This Row],[Date]])</f>
        <v>10</v>
      </c>
      <c r="S3307" s="8">
        <f>YEAR(Tabla1[[#This Row],[Date]])</f>
        <v>2022</v>
      </c>
    </row>
    <row r="3308" spans="1:19" x14ac:dyDescent="0.2">
      <c r="A3308">
        <v>3307</v>
      </c>
      <c r="B3308" s="1">
        <v>44836</v>
      </c>
      <c r="C3308" t="s">
        <v>261</v>
      </c>
      <c r="D3308" t="s">
        <v>1569</v>
      </c>
      <c r="E3308">
        <v>3</v>
      </c>
      <c r="F3308" t="s">
        <v>891</v>
      </c>
      <c r="G3308" t="s">
        <v>272</v>
      </c>
      <c r="H3308" t="s">
        <v>317</v>
      </c>
      <c r="M3308" s="2">
        <v>3500</v>
      </c>
      <c r="N3308" s="2">
        <v>10000</v>
      </c>
      <c r="O3308" s="2">
        <f>IF(Tabla1[[#This Row],[Mov]]="VNT",Tabla1[[#This Row],[Sale]]-Tabla1[[#This Row],[Cost]],-Tabla1[[#This Row],[Cost]]*Tabla1[[#This Row],[Cant]])</f>
        <v>-10500</v>
      </c>
      <c r="P3308" s="8">
        <f>IF(Tabla1[[#This Row],[Mov]]="VNT",-Tabla1[[#This Row],[Cant]],Tabla1[[#This Row],[Cant]])</f>
        <v>3</v>
      </c>
      <c r="Q3308" s="8">
        <f>DAY(Tabla1[[#This Row],[Date]])</f>
        <v>2</v>
      </c>
      <c r="R3308" s="8">
        <f>MONTH(Tabla1[[#This Row],[Date]])</f>
        <v>10</v>
      </c>
      <c r="S3308" s="8">
        <f>YEAR(Tabla1[[#This Row],[Date]])</f>
        <v>2022</v>
      </c>
    </row>
    <row r="3309" spans="1:19" x14ac:dyDescent="0.2">
      <c r="A3309">
        <v>3308</v>
      </c>
      <c r="B3309" s="1">
        <v>44836</v>
      </c>
      <c r="C3309" t="s">
        <v>261</v>
      </c>
      <c r="D3309" t="s">
        <v>1569</v>
      </c>
      <c r="E3309">
        <v>2</v>
      </c>
      <c r="F3309" t="s">
        <v>48</v>
      </c>
      <c r="G3309" t="s">
        <v>1571</v>
      </c>
      <c r="H3309" t="s">
        <v>1572</v>
      </c>
      <c r="M3309" s="2">
        <v>24000</v>
      </c>
      <c r="N3309" s="2">
        <v>49000</v>
      </c>
      <c r="O3309" s="2">
        <f>IF(Tabla1[[#This Row],[Mov]]="VNT",Tabla1[[#This Row],[Sale]]-Tabla1[[#This Row],[Cost]],-Tabla1[[#This Row],[Cost]]*Tabla1[[#This Row],[Cant]])</f>
        <v>-48000</v>
      </c>
      <c r="P3309" s="8">
        <f>IF(Tabla1[[#This Row],[Mov]]="VNT",-Tabla1[[#This Row],[Cant]],Tabla1[[#This Row],[Cant]])</f>
        <v>2</v>
      </c>
      <c r="Q3309" s="8">
        <f>DAY(Tabla1[[#This Row],[Date]])</f>
        <v>2</v>
      </c>
      <c r="R3309" s="8">
        <f>MONTH(Tabla1[[#This Row],[Date]])</f>
        <v>10</v>
      </c>
      <c r="S3309" s="8">
        <f>YEAR(Tabla1[[#This Row],[Date]])</f>
        <v>2022</v>
      </c>
    </row>
    <row r="3310" spans="1:19" x14ac:dyDescent="0.2">
      <c r="A3310">
        <v>3309</v>
      </c>
      <c r="B3310" s="1">
        <v>44836</v>
      </c>
      <c r="C3310" t="s">
        <v>261</v>
      </c>
      <c r="D3310" t="s">
        <v>659</v>
      </c>
      <c r="E3310">
        <v>10</v>
      </c>
      <c r="F3310" t="s">
        <v>26</v>
      </c>
      <c r="G3310" t="s">
        <v>264</v>
      </c>
      <c r="H3310" t="s">
        <v>20</v>
      </c>
      <c r="M3310" s="2">
        <v>8500</v>
      </c>
      <c r="N3310" s="2">
        <v>20000</v>
      </c>
      <c r="O3310" s="2">
        <f>IF(Tabla1[[#This Row],[Mov]]="VNT",Tabla1[[#This Row],[Sale]]-Tabla1[[#This Row],[Cost]],-Tabla1[[#This Row],[Cost]]*Tabla1[[#This Row],[Cant]])</f>
        <v>-85000</v>
      </c>
      <c r="P3310" s="8">
        <f>IF(Tabla1[[#This Row],[Mov]]="VNT",-Tabla1[[#This Row],[Cant]],Tabla1[[#This Row],[Cant]])</f>
        <v>10</v>
      </c>
      <c r="Q3310" s="8">
        <f>DAY(Tabla1[[#This Row],[Date]])</f>
        <v>2</v>
      </c>
      <c r="R3310" s="8">
        <f>MONTH(Tabla1[[#This Row],[Date]])</f>
        <v>10</v>
      </c>
      <c r="S3310" s="8">
        <f>YEAR(Tabla1[[#This Row],[Date]])</f>
        <v>2022</v>
      </c>
    </row>
    <row r="3311" spans="1:19" x14ac:dyDescent="0.2">
      <c r="A3311">
        <v>3310</v>
      </c>
      <c r="B3311" s="1">
        <v>44836</v>
      </c>
      <c r="C3311" t="s">
        <v>261</v>
      </c>
      <c r="D3311" t="s">
        <v>659</v>
      </c>
      <c r="E3311">
        <v>3</v>
      </c>
      <c r="F3311" t="s">
        <v>26</v>
      </c>
      <c r="G3311" t="s">
        <v>999</v>
      </c>
      <c r="H3311" t="s">
        <v>16</v>
      </c>
      <c r="M3311" s="2">
        <v>8000</v>
      </c>
      <c r="N3311" s="2">
        <v>18000</v>
      </c>
      <c r="O3311" s="2">
        <f>IF(Tabla1[[#This Row],[Mov]]="VNT",Tabla1[[#This Row],[Sale]]-Tabla1[[#This Row],[Cost]],-Tabla1[[#This Row],[Cost]]*Tabla1[[#This Row],[Cant]])</f>
        <v>-24000</v>
      </c>
      <c r="P3311" s="8">
        <f>IF(Tabla1[[#This Row],[Mov]]="VNT",-Tabla1[[#This Row],[Cant]],Tabla1[[#This Row],[Cant]])</f>
        <v>3</v>
      </c>
      <c r="Q3311" s="8">
        <f>DAY(Tabla1[[#This Row],[Date]])</f>
        <v>2</v>
      </c>
      <c r="R3311" s="8">
        <f>MONTH(Tabla1[[#This Row],[Date]])</f>
        <v>10</v>
      </c>
      <c r="S3311" s="8">
        <f>YEAR(Tabla1[[#This Row],[Date]])</f>
        <v>2022</v>
      </c>
    </row>
    <row r="3312" spans="1:19" x14ac:dyDescent="0.2">
      <c r="A3312">
        <v>3311</v>
      </c>
      <c r="B3312" s="1">
        <v>44836</v>
      </c>
      <c r="C3312" t="s">
        <v>261</v>
      </c>
      <c r="D3312" t="s">
        <v>659</v>
      </c>
      <c r="E3312">
        <v>3</v>
      </c>
      <c r="F3312" t="s">
        <v>532</v>
      </c>
      <c r="G3312" t="s">
        <v>266</v>
      </c>
      <c r="H3312" t="s">
        <v>621</v>
      </c>
      <c r="M3312" s="2">
        <v>35000</v>
      </c>
      <c r="N3312" s="2">
        <v>70000</v>
      </c>
      <c r="O3312" s="2">
        <f>IF(Tabla1[[#This Row],[Mov]]="VNT",Tabla1[[#This Row],[Sale]]-Tabla1[[#This Row],[Cost]],-Tabla1[[#This Row],[Cost]]*Tabla1[[#This Row],[Cant]])</f>
        <v>-105000</v>
      </c>
      <c r="P3312" s="8">
        <f>IF(Tabla1[[#This Row],[Mov]]="VNT",-Tabla1[[#This Row],[Cant]],Tabla1[[#This Row],[Cant]])</f>
        <v>3</v>
      </c>
      <c r="Q3312" s="8">
        <f>DAY(Tabla1[[#This Row],[Date]])</f>
        <v>2</v>
      </c>
      <c r="R3312" s="8">
        <f>MONTH(Tabla1[[#This Row],[Date]])</f>
        <v>10</v>
      </c>
      <c r="S3312" s="8">
        <f>YEAR(Tabla1[[#This Row],[Date]])</f>
        <v>2022</v>
      </c>
    </row>
    <row r="3313" spans="1:19" x14ac:dyDescent="0.2">
      <c r="A3313">
        <v>3312</v>
      </c>
      <c r="B3313" s="1">
        <v>44836</v>
      </c>
      <c r="C3313" t="s">
        <v>261</v>
      </c>
      <c r="D3313" t="s">
        <v>892</v>
      </c>
      <c r="E3313">
        <v>1</v>
      </c>
      <c r="F3313" t="s">
        <v>1152</v>
      </c>
      <c r="G3313" t="s">
        <v>272</v>
      </c>
      <c r="H3313" t="s">
        <v>807</v>
      </c>
      <c r="I3313" t="s">
        <v>20</v>
      </c>
      <c r="M3313" s="2">
        <v>15000</v>
      </c>
      <c r="N3313" s="2">
        <v>35000</v>
      </c>
      <c r="O3313" s="2">
        <f>IF(Tabla1[[#This Row],[Mov]]="VNT",Tabla1[[#This Row],[Sale]]-Tabla1[[#This Row],[Cost]],-Tabla1[[#This Row],[Cost]]*Tabla1[[#This Row],[Cant]])</f>
        <v>-15000</v>
      </c>
      <c r="P3313" s="8">
        <f>IF(Tabla1[[#This Row],[Mov]]="VNT",-Tabla1[[#This Row],[Cant]],Tabla1[[#This Row],[Cant]])</f>
        <v>1</v>
      </c>
      <c r="Q3313" s="8">
        <f>DAY(Tabla1[[#This Row],[Date]])</f>
        <v>2</v>
      </c>
      <c r="R3313" s="8">
        <f>MONTH(Tabla1[[#This Row],[Date]])</f>
        <v>10</v>
      </c>
      <c r="S3313" s="8">
        <f>YEAR(Tabla1[[#This Row],[Date]])</f>
        <v>2022</v>
      </c>
    </row>
    <row r="3314" spans="1:19" x14ac:dyDescent="0.2">
      <c r="A3314">
        <v>3313</v>
      </c>
      <c r="B3314" s="1">
        <v>44836</v>
      </c>
      <c r="C3314" t="s">
        <v>261</v>
      </c>
      <c r="D3314" t="s">
        <v>892</v>
      </c>
      <c r="E3314">
        <v>1</v>
      </c>
      <c r="F3314" t="s">
        <v>1152</v>
      </c>
      <c r="G3314" t="s">
        <v>272</v>
      </c>
      <c r="H3314" t="s">
        <v>355</v>
      </c>
      <c r="I3314" t="s">
        <v>20</v>
      </c>
      <c r="M3314" s="2">
        <v>10000</v>
      </c>
      <c r="N3314" s="2">
        <v>30000</v>
      </c>
      <c r="O3314" s="2">
        <f>IF(Tabla1[[#This Row],[Mov]]="VNT",Tabla1[[#This Row],[Sale]]-Tabla1[[#This Row],[Cost]],-Tabla1[[#This Row],[Cost]]*Tabla1[[#This Row],[Cant]])</f>
        <v>-10000</v>
      </c>
      <c r="P3314" s="8">
        <f>IF(Tabla1[[#This Row],[Mov]]="VNT",-Tabla1[[#This Row],[Cant]],Tabla1[[#This Row],[Cant]])</f>
        <v>1</v>
      </c>
      <c r="Q3314" s="8">
        <f>DAY(Tabla1[[#This Row],[Date]])</f>
        <v>2</v>
      </c>
      <c r="R3314" s="8">
        <f>MONTH(Tabla1[[#This Row],[Date]])</f>
        <v>10</v>
      </c>
      <c r="S3314" s="8">
        <f>YEAR(Tabla1[[#This Row],[Date]])</f>
        <v>2022</v>
      </c>
    </row>
    <row r="3315" spans="1:19" x14ac:dyDescent="0.2">
      <c r="A3315">
        <v>3314</v>
      </c>
      <c r="B3315" s="1">
        <v>44836</v>
      </c>
      <c r="C3315" t="s">
        <v>261</v>
      </c>
      <c r="D3315" t="s">
        <v>892</v>
      </c>
      <c r="E3315">
        <v>1</v>
      </c>
      <c r="F3315" t="s">
        <v>1152</v>
      </c>
      <c r="G3315" t="s">
        <v>262</v>
      </c>
      <c r="H3315" t="s">
        <v>304</v>
      </c>
      <c r="I3315" t="s">
        <v>20</v>
      </c>
      <c r="M3315" s="2">
        <v>10000</v>
      </c>
      <c r="N3315" s="2">
        <v>30000</v>
      </c>
      <c r="O3315" s="2">
        <f>IF(Tabla1[[#This Row],[Mov]]="VNT",Tabla1[[#This Row],[Sale]]-Tabla1[[#This Row],[Cost]],-Tabla1[[#This Row],[Cost]]*Tabla1[[#This Row],[Cant]])</f>
        <v>-10000</v>
      </c>
      <c r="P3315" s="8">
        <f>IF(Tabla1[[#This Row],[Mov]]="VNT",-Tabla1[[#This Row],[Cant]],Tabla1[[#This Row],[Cant]])</f>
        <v>1</v>
      </c>
      <c r="Q3315" s="8">
        <f>DAY(Tabla1[[#This Row],[Date]])</f>
        <v>2</v>
      </c>
      <c r="R3315" s="8">
        <f>MONTH(Tabla1[[#This Row],[Date]])</f>
        <v>10</v>
      </c>
      <c r="S3315" s="8">
        <f>YEAR(Tabla1[[#This Row],[Date]])</f>
        <v>2022</v>
      </c>
    </row>
    <row r="3316" spans="1:19" x14ac:dyDescent="0.2">
      <c r="A3316">
        <v>3315</v>
      </c>
      <c r="B3316" s="1">
        <v>44836</v>
      </c>
      <c r="C3316" t="s">
        <v>261</v>
      </c>
      <c r="D3316" t="s">
        <v>892</v>
      </c>
      <c r="E3316">
        <v>1</v>
      </c>
      <c r="F3316" t="s">
        <v>1152</v>
      </c>
      <c r="G3316" t="s">
        <v>284</v>
      </c>
      <c r="H3316" t="s">
        <v>1573</v>
      </c>
      <c r="I3316" t="s">
        <v>20</v>
      </c>
      <c r="M3316" s="2">
        <v>10000</v>
      </c>
      <c r="N3316" s="2">
        <v>30000</v>
      </c>
      <c r="O3316" s="2">
        <f>IF(Tabla1[[#This Row],[Mov]]="VNT",Tabla1[[#This Row],[Sale]]-Tabla1[[#This Row],[Cost]],-Tabla1[[#This Row],[Cost]]*Tabla1[[#This Row],[Cant]])</f>
        <v>-10000</v>
      </c>
      <c r="P3316" s="8">
        <f>IF(Tabla1[[#This Row],[Mov]]="VNT",-Tabla1[[#This Row],[Cant]],Tabla1[[#This Row],[Cant]])</f>
        <v>1</v>
      </c>
      <c r="Q3316" s="8">
        <f>DAY(Tabla1[[#This Row],[Date]])</f>
        <v>2</v>
      </c>
      <c r="R3316" s="8">
        <f>MONTH(Tabla1[[#This Row],[Date]])</f>
        <v>10</v>
      </c>
      <c r="S3316" s="8">
        <f>YEAR(Tabla1[[#This Row],[Date]])</f>
        <v>2022</v>
      </c>
    </row>
    <row r="3317" spans="1:19" x14ac:dyDescent="0.2">
      <c r="A3317">
        <v>3316</v>
      </c>
      <c r="B3317" s="1">
        <v>44836</v>
      </c>
      <c r="C3317" t="s">
        <v>261</v>
      </c>
      <c r="D3317" t="s">
        <v>892</v>
      </c>
      <c r="E3317">
        <v>1</v>
      </c>
      <c r="F3317" t="s">
        <v>1152</v>
      </c>
      <c r="G3317" t="s">
        <v>272</v>
      </c>
      <c r="H3317" t="s">
        <v>309</v>
      </c>
      <c r="I3317" t="s">
        <v>20</v>
      </c>
      <c r="M3317" s="2">
        <v>10000</v>
      </c>
      <c r="N3317" s="2">
        <v>30000</v>
      </c>
      <c r="O3317" s="2">
        <f>IF(Tabla1[[#This Row],[Mov]]="VNT",Tabla1[[#This Row],[Sale]]-Tabla1[[#This Row],[Cost]],-Tabla1[[#This Row],[Cost]]*Tabla1[[#This Row],[Cant]])</f>
        <v>-10000</v>
      </c>
      <c r="P3317" s="8">
        <f>IF(Tabla1[[#This Row],[Mov]]="VNT",-Tabla1[[#This Row],[Cant]],Tabla1[[#This Row],[Cant]])</f>
        <v>1</v>
      </c>
      <c r="Q3317" s="8">
        <f>DAY(Tabla1[[#This Row],[Date]])</f>
        <v>2</v>
      </c>
      <c r="R3317" s="8">
        <f>MONTH(Tabla1[[#This Row],[Date]])</f>
        <v>10</v>
      </c>
      <c r="S3317" s="8">
        <f>YEAR(Tabla1[[#This Row],[Date]])</f>
        <v>2022</v>
      </c>
    </row>
    <row r="3318" spans="1:19" x14ac:dyDescent="0.2">
      <c r="A3318">
        <v>3317</v>
      </c>
      <c r="B3318" s="1">
        <v>44838</v>
      </c>
      <c r="C3318" t="s">
        <v>260</v>
      </c>
      <c r="D3318" t="s">
        <v>332</v>
      </c>
      <c r="E3318">
        <v>1</v>
      </c>
      <c r="F3318" t="s">
        <v>891</v>
      </c>
      <c r="G3318" t="s">
        <v>272</v>
      </c>
      <c r="H3318" t="s">
        <v>308</v>
      </c>
      <c r="M3318" s="2">
        <v>3800</v>
      </c>
      <c r="N3318" s="2">
        <v>10000</v>
      </c>
      <c r="O3318" s="2">
        <f>IF(Tabla1[[#This Row],[Mov]]="VNT",Tabla1[[#This Row],[Sale]]-Tabla1[[#This Row],[Cost]],-Tabla1[[#This Row],[Cost]]*Tabla1[[#This Row],[Cant]])</f>
        <v>6200</v>
      </c>
      <c r="P3318" s="8">
        <f>IF(Tabla1[[#This Row],[Mov]]="VNT",-Tabla1[[#This Row],[Cant]],Tabla1[[#This Row],[Cant]])</f>
        <v>-1</v>
      </c>
      <c r="Q3318" s="8">
        <f>DAY(Tabla1[[#This Row],[Date]])</f>
        <v>4</v>
      </c>
      <c r="R3318" s="8">
        <f>MONTH(Tabla1[[#This Row],[Date]])</f>
        <v>10</v>
      </c>
      <c r="S3318" s="8">
        <f>YEAR(Tabla1[[#This Row],[Date]])</f>
        <v>2022</v>
      </c>
    </row>
    <row r="3319" spans="1:19" x14ac:dyDescent="0.2">
      <c r="A3319">
        <v>3318</v>
      </c>
      <c r="B3319" s="1">
        <v>44838</v>
      </c>
      <c r="C3319" t="s">
        <v>260</v>
      </c>
      <c r="D3319" t="s">
        <v>332</v>
      </c>
      <c r="E3319">
        <v>1</v>
      </c>
      <c r="F3319" t="s">
        <v>458</v>
      </c>
      <c r="G3319" t="s">
        <v>262</v>
      </c>
      <c r="H3319" t="s">
        <v>1574</v>
      </c>
      <c r="L3319" t="s">
        <v>1575</v>
      </c>
      <c r="M3319" s="2">
        <v>0</v>
      </c>
      <c r="N3319" s="2">
        <v>25000</v>
      </c>
      <c r="O3319" s="2">
        <f>IF(Tabla1[[#This Row],[Mov]]="VNT",Tabla1[[#This Row],[Sale]]-Tabla1[[#This Row],[Cost]],-Tabla1[[#This Row],[Cost]]*Tabla1[[#This Row],[Cant]])</f>
        <v>25000</v>
      </c>
      <c r="P3319" s="8">
        <f>IF(Tabla1[[#This Row],[Mov]]="VNT",-Tabla1[[#This Row],[Cant]],Tabla1[[#This Row],[Cant]])</f>
        <v>-1</v>
      </c>
      <c r="Q3319" s="8">
        <f>DAY(Tabla1[[#This Row],[Date]])</f>
        <v>4</v>
      </c>
      <c r="R3319" s="8">
        <f>MONTH(Tabla1[[#This Row],[Date]])</f>
        <v>10</v>
      </c>
      <c r="S3319" s="8">
        <f>YEAR(Tabla1[[#This Row],[Date]])</f>
        <v>2022</v>
      </c>
    </row>
    <row r="3320" spans="1:19" x14ac:dyDescent="0.2">
      <c r="A3320">
        <v>3319</v>
      </c>
      <c r="B3320" s="1">
        <v>44838</v>
      </c>
      <c r="C3320" t="s">
        <v>260</v>
      </c>
      <c r="D3320" t="s">
        <v>332</v>
      </c>
      <c r="E3320">
        <v>1</v>
      </c>
      <c r="F3320" t="s">
        <v>225</v>
      </c>
      <c r="G3320" t="s">
        <v>262</v>
      </c>
      <c r="H3320" t="s">
        <v>1547</v>
      </c>
      <c r="M3320" s="2">
        <v>1100</v>
      </c>
      <c r="N3320" s="2">
        <v>5000</v>
      </c>
      <c r="O3320" s="2">
        <f>IF(Tabla1[[#This Row],[Mov]]="VNT",Tabla1[[#This Row],[Sale]]-Tabla1[[#This Row],[Cost]],-Tabla1[[#This Row],[Cost]]*Tabla1[[#This Row],[Cant]])</f>
        <v>3900</v>
      </c>
      <c r="P3320" s="8">
        <f>IF(Tabla1[[#This Row],[Mov]]="VNT",-Tabla1[[#This Row],[Cant]],Tabla1[[#This Row],[Cant]])</f>
        <v>-1</v>
      </c>
      <c r="Q3320" s="8">
        <f>DAY(Tabla1[[#This Row],[Date]])</f>
        <v>4</v>
      </c>
      <c r="R3320" s="8">
        <f>MONTH(Tabla1[[#This Row],[Date]])</f>
        <v>10</v>
      </c>
      <c r="S3320" s="8">
        <f>YEAR(Tabla1[[#This Row],[Date]])</f>
        <v>2022</v>
      </c>
    </row>
    <row r="3321" spans="1:19" x14ac:dyDescent="0.2">
      <c r="A3321">
        <v>3320</v>
      </c>
      <c r="B3321" s="1">
        <v>44838</v>
      </c>
      <c r="C3321" t="s">
        <v>260</v>
      </c>
      <c r="D3321" t="s">
        <v>332</v>
      </c>
      <c r="E3321">
        <v>1</v>
      </c>
      <c r="F3321" t="s">
        <v>1213</v>
      </c>
      <c r="G3321" t="s">
        <v>266</v>
      </c>
      <c r="H3321" t="s">
        <v>1173</v>
      </c>
      <c r="M3321" s="2">
        <v>1000</v>
      </c>
      <c r="N3321" s="2">
        <v>2000</v>
      </c>
      <c r="O3321" s="2">
        <f>IF(Tabla1[[#This Row],[Mov]]="VNT",Tabla1[[#This Row],[Sale]]-Tabla1[[#This Row],[Cost]],-Tabla1[[#This Row],[Cost]]*Tabla1[[#This Row],[Cant]])</f>
        <v>1000</v>
      </c>
      <c r="P3321" s="8">
        <f>IF(Tabla1[[#This Row],[Mov]]="VNT",-Tabla1[[#This Row],[Cant]],Tabla1[[#This Row],[Cant]])</f>
        <v>-1</v>
      </c>
      <c r="Q3321" s="8">
        <f>DAY(Tabla1[[#This Row],[Date]])</f>
        <v>4</v>
      </c>
      <c r="R3321" s="8">
        <f>MONTH(Tabla1[[#This Row],[Date]])</f>
        <v>10</v>
      </c>
      <c r="S3321" s="8">
        <f>YEAR(Tabla1[[#This Row],[Date]])</f>
        <v>2022</v>
      </c>
    </row>
    <row r="3322" spans="1:19" x14ac:dyDescent="0.2">
      <c r="A3322">
        <v>3321</v>
      </c>
      <c r="B3322" s="1">
        <v>44838</v>
      </c>
      <c r="C3322" t="s">
        <v>260</v>
      </c>
      <c r="D3322" t="s">
        <v>332</v>
      </c>
      <c r="E3322">
        <v>1</v>
      </c>
      <c r="F3322" t="s">
        <v>586</v>
      </c>
      <c r="G3322" t="s">
        <v>272</v>
      </c>
      <c r="H3322" t="s">
        <v>807</v>
      </c>
      <c r="M3322" s="2">
        <v>8500</v>
      </c>
      <c r="N3322" s="2">
        <v>20000</v>
      </c>
      <c r="O3322" s="2">
        <f>IF(Tabla1[[#This Row],[Mov]]="VNT",Tabla1[[#This Row],[Sale]]-Tabla1[[#This Row],[Cost]],-Tabla1[[#This Row],[Cost]]*Tabla1[[#This Row],[Cant]])</f>
        <v>11500</v>
      </c>
      <c r="P3322" s="8">
        <f>IF(Tabla1[[#This Row],[Mov]]="VNT",-Tabla1[[#This Row],[Cant]],Tabla1[[#This Row],[Cant]])</f>
        <v>-1</v>
      </c>
      <c r="Q3322" s="8">
        <f>DAY(Tabla1[[#This Row],[Date]])</f>
        <v>4</v>
      </c>
      <c r="R3322" s="8">
        <f>MONTH(Tabla1[[#This Row],[Date]])</f>
        <v>10</v>
      </c>
      <c r="S3322" s="8">
        <f>YEAR(Tabla1[[#This Row],[Date]])</f>
        <v>2022</v>
      </c>
    </row>
    <row r="3323" spans="1:19" x14ac:dyDescent="0.2">
      <c r="A3323">
        <v>3322</v>
      </c>
      <c r="B3323" s="1">
        <v>44838</v>
      </c>
      <c r="C3323" t="s">
        <v>260</v>
      </c>
      <c r="D3323" t="s">
        <v>332</v>
      </c>
      <c r="E3323">
        <v>1</v>
      </c>
      <c r="F3323" t="s">
        <v>1261</v>
      </c>
      <c r="G3323" t="s">
        <v>273</v>
      </c>
      <c r="H3323" t="s">
        <v>1576</v>
      </c>
      <c r="M3323" s="2">
        <v>4000</v>
      </c>
      <c r="N3323" s="2">
        <v>15000</v>
      </c>
      <c r="O3323" s="2">
        <f>IF(Tabla1[[#This Row],[Mov]]="VNT",Tabla1[[#This Row],[Sale]]-Tabla1[[#This Row],[Cost]],-Tabla1[[#This Row],[Cost]]*Tabla1[[#This Row],[Cant]])</f>
        <v>11000</v>
      </c>
      <c r="P3323" s="8">
        <f>IF(Tabla1[[#This Row],[Mov]]="VNT",-Tabla1[[#This Row],[Cant]],Tabla1[[#This Row],[Cant]])</f>
        <v>-1</v>
      </c>
      <c r="Q3323" s="8">
        <f>DAY(Tabla1[[#This Row],[Date]])</f>
        <v>4</v>
      </c>
      <c r="R3323" s="8">
        <f>MONTH(Tabla1[[#This Row],[Date]])</f>
        <v>10</v>
      </c>
      <c r="S3323" s="8">
        <f>YEAR(Tabla1[[#This Row],[Date]])</f>
        <v>2022</v>
      </c>
    </row>
    <row r="3324" spans="1:19" x14ac:dyDescent="0.2">
      <c r="A3324">
        <v>3323</v>
      </c>
      <c r="B3324" s="1">
        <v>44838</v>
      </c>
      <c r="C3324" t="s">
        <v>260</v>
      </c>
      <c r="D3324" t="s">
        <v>332</v>
      </c>
      <c r="E3324">
        <v>1</v>
      </c>
      <c r="F3324" t="s">
        <v>26</v>
      </c>
      <c r="G3324" t="s">
        <v>264</v>
      </c>
      <c r="H3324" t="s">
        <v>16</v>
      </c>
      <c r="M3324" s="2">
        <v>9500</v>
      </c>
      <c r="N3324" s="2">
        <v>20000</v>
      </c>
      <c r="O3324" s="2">
        <f>IF(Tabla1[[#This Row],[Mov]]="VNT",Tabla1[[#This Row],[Sale]]-Tabla1[[#This Row],[Cost]],-Tabla1[[#This Row],[Cost]]*Tabla1[[#This Row],[Cant]])</f>
        <v>10500</v>
      </c>
      <c r="P3324" s="8">
        <f>IF(Tabla1[[#This Row],[Mov]]="VNT",-Tabla1[[#This Row],[Cant]],Tabla1[[#This Row],[Cant]])</f>
        <v>-1</v>
      </c>
      <c r="Q3324" s="8">
        <f>DAY(Tabla1[[#This Row],[Date]])</f>
        <v>4</v>
      </c>
      <c r="R3324" s="8">
        <f>MONTH(Tabla1[[#This Row],[Date]])</f>
        <v>10</v>
      </c>
      <c r="S3324" s="8">
        <f>YEAR(Tabla1[[#This Row],[Date]])</f>
        <v>2022</v>
      </c>
    </row>
    <row r="3325" spans="1:19" x14ac:dyDescent="0.2">
      <c r="A3325">
        <v>3324</v>
      </c>
      <c r="B3325" s="1">
        <v>44838</v>
      </c>
      <c r="C3325" t="s">
        <v>260</v>
      </c>
      <c r="D3325" t="s">
        <v>332</v>
      </c>
      <c r="E3325">
        <v>1</v>
      </c>
      <c r="F3325" t="s">
        <v>455</v>
      </c>
      <c r="G3325" t="s">
        <v>382</v>
      </c>
      <c r="H3325" t="s">
        <v>509</v>
      </c>
      <c r="L3325" t="s">
        <v>1578</v>
      </c>
      <c r="M3325" s="2">
        <v>1000</v>
      </c>
      <c r="N3325" s="2">
        <v>3000</v>
      </c>
      <c r="O3325" s="2">
        <f>IF(Tabla1[[#This Row],[Mov]]="VNT",Tabla1[[#This Row],[Sale]]-Tabla1[[#This Row],[Cost]],-Tabla1[[#This Row],[Cost]]*Tabla1[[#This Row],[Cant]])</f>
        <v>2000</v>
      </c>
      <c r="P3325" s="8">
        <f>IF(Tabla1[[#This Row],[Mov]]="VNT",-Tabla1[[#This Row],[Cant]],Tabla1[[#This Row],[Cant]])</f>
        <v>-1</v>
      </c>
      <c r="Q3325" s="8">
        <f>DAY(Tabla1[[#This Row],[Date]])</f>
        <v>4</v>
      </c>
      <c r="R3325" s="8">
        <f>MONTH(Tabla1[[#This Row],[Date]])</f>
        <v>10</v>
      </c>
      <c r="S3325" s="8">
        <f>YEAR(Tabla1[[#This Row],[Date]])</f>
        <v>2022</v>
      </c>
    </row>
    <row r="3326" spans="1:19" x14ac:dyDescent="0.2">
      <c r="A3326">
        <v>3325</v>
      </c>
      <c r="B3326" s="1">
        <v>44838</v>
      </c>
      <c r="C3326" t="s">
        <v>260</v>
      </c>
      <c r="D3326" t="s">
        <v>332</v>
      </c>
      <c r="E3326">
        <v>1</v>
      </c>
      <c r="F3326" t="s">
        <v>1577</v>
      </c>
      <c r="G3326" t="s">
        <v>382</v>
      </c>
      <c r="H3326" t="s">
        <v>1579</v>
      </c>
      <c r="M3326" s="2">
        <v>0</v>
      </c>
      <c r="N3326" s="2">
        <v>4000</v>
      </c>
      <c r="O3326" s="2">
        <f>IF(Tabla1[[#This Row],[Mov]]="VNT",Tabla1[[#This Row],[Sale]]-Tabla1[[#This Row],[Cost]],-Tabla1[[#This Row],[Cost]]*Tabla1[[#This Row],[Cant]])</f>
        <v>4000</v>
      </c>
      <c r="P3326" s="8">
        <f>IF(Tabla1[[#This Row],[Mov]]="VNT",-Tabla1[[#This Row],[Cant]],Tabla1[[#This Row],[Cant]])</f>
        <v>-1</v>
      </c>
      <c r="Q3326" s="8">
        <f>DAY(Tabla1[[#This Row],[Date]])</f>
        <v>4</v>
      </c>
      <c r="R3326" s="8">
        <f>MONTH(Tabla1[[#This Row],[Date]])</f>
        <v>10</v>
      </c>
      <c r="S3326" s="8">
        <f>YEAR(Tabla1[[#This Row],[Date]])</f>
        <v>2022</v>
      </c>
    </row>
    <row r="3327" spans="1:19" x14ac:dyDescent="0.2">
      <c r="A3327">
        <v>3326</v>
      </c>
      <c r="B3327" s="1">
        <v>44838</v>
      </c>
      <c r="C3327" t="s">
        <v>260</v>
      </c>
      <c r="D3327" t="s">
        <v>332</v>
      </c>
      <c r="E3327">
        <v>1</v>
      </c>
      <c r="F3327" t="s">
        <v>458</v>
      </c>
      <c r="G3327" t="s">
        <v>346</v>
      </c>
      <c r="H3327" t="s">
        <v>1580</v>
      </c>
      <c r="M3327" s="2">
        <v>0</v>
      </c>
      <c r="N3327" s="2">
        <v>20000</v>
      </c>
      <c r="O3327" s="2">
        <f>IF(Tabla1[[#This Row],[Mov]]="VNT",Tabla1[[#This Row],[Sale]]-Tabla1[[#This Row],[Cost]],-Tabla1[[#This Row],[Cost]]*Tabla1[[#This Row],[Cant]])</f>
        <v>20000</v>
      </c>
      <c r="P3327" s="8">
        <f>IF(Tabla1[[#This Row],[Mov]]="VNT",-Tabla1[[#This Row],[Cant]],Tabla1[[#This Row],[Cant]])</f>
        <v>-1</v>
      </c>
      <c r="Q3327" s="8">
        <f>DAY(Tabla1[[#This Row],[Date]])</f>
        <v>4</v>
      </c>
      <c r="R3327" s="8">
        <f>MONTH(Tabla1[[#This Row],[Date]])</f>
        <v>10</v>
      </c>
      <c r="S3327" s="8">
        <f>YEAR(Tabla1[[#This Row],[Date]])</f>
        <v>2022</v>
      </c>
    </row>
    <row r="3328" spans="1:19" x14ac:dyDescent="0.2">
      <c r="A3328">
        <v>3327</v>
      </c>
      <c r="B3328" s="1">
        <v>44838</v>
      </c>
      <c r="C3328" t="s">
        <v>260</v>
      </c>
      <c r="D3328" t="s">
        <v>332</v>
      </c>
      <c r="E3328">
        <v>1</v>
      </c>
      <c r="F3328" t="s">
        <v>15</v>
      </c>
      <c r="G3328" t="s">
        <v>266</v>
      </c>
      <c r="H3328" t="s">
        <v>1093</v>
      </c>
      <c r="M3328" s="2">
        <v>2500</v>
      </c>
      <c r="N3328" s="2">
        <v>8000</v>
      </c>
      <c r="O3328" s="2">
        <f>IF(Tabla1[[#This Row],[Mov]]="VNT",Tabla1[[#This Row],[Sale]]-Tabla1[[#This Row],[Cost]],-Tabla1[[#This Row],[Cost]]*Tabla1[[#This Row],[Cant]])</f>
        <v>5500</v>
      </c>
      <c r="P3328" s="8">
        <f>IF(Tabla1[[#This Row],[Mov]]="VNT",-Tabla1[[#This Row],[Cant]],Tabla1[[#This Row],[Cant]])</f>
        <v>-1</v>
      </c>
      <c r="Q3328" s="8">
        <f>DAY(Tabla1[[#This Row],[Date]])</f>
        <v>4</v>
      </c>
      <c r="R3328" s="8">
        <f>MONTH(Tabla1[[#This Row],[Date]])</f>
        <v>10</v>
      </c>
      <c r="S3328" s="8">
        <f>YEAR(Tabla1[[#This Row],[Date]])</f>
        <v>2022</v>
      </c>
    </row>
    <row r="3329" spans="1:19" x14ac:dyDescent="0.2">
      <c r="A3329">
        <v>3328</v>
      </c>
      <c r="B3329" s="1">
        <v>44838</v>
      </c>
      <c r="C3329" t="s">
        <v>260</v>
      </c>
      <c r="D3329" t="s">
        <v>332</v>
      </c>
      <c r="E3329">
        <v>1</v>
      </c>
      <c r="F3329" t="s">
        <v>116</v>
      </c>
      <c r="G3329" t="s">
        <v>347</v>
      </c>
      <c r="H3329" t="s">
        <v>518</v>
      </c>
      <c r="M3329" s="2">
        <v>18600</v>
      </c>
      <c r="N3329" s="2">
        <v>20000</v>
      </c>
      <c r="O3329" s="2">
        <f>IF(Tabla1[[#This Row],[Mov]]="VNT",Tabla1[[#This Row],[Sale]]-Tabla1[[#This Row],[Cost]],-Tabla1[[#This Row],[Cost]]*Tabla1[[#This Row],[Cant]])</f>
        <v>1400</v>
      </c>
      <c r="P3329" s="8">
        <f>IF(Tabla1[[#This Row],[Mov]]="VNT",-Tabla1[[#This Row],[Cant]],Tabla1[[#This Row],[Cant]])</f>
        <v>-1</v>
      </c>
      <c r="Q3329" s="8">
        <f>DAY(Tabla1[[#This Row],[Date]])</f>
        <v>4</v>
      </c>
      <c r="R3329" s="8">
        <f>MONTH(Tabla1[[#This Row],[Date]])</f>
        <v>10</v>
      </c>
      <c r="S3329" s="8">
        <f>YEAR(Tabla1[[#This Row],[Date]])</f>
        <v>2022</v>
      </c>
    </row>
    <row r="3330" spans="1:19" x14ac:dyDescent="0.2">
      <c r="A3330">
        <v>3329</v>
      </c>
      <c r="B3330" s="1">
        <v>44838</v>
      </c>
      <c r="C3330" t="s">
        <v>260</v>
      </c>
      <c r="D3330" t="s">
        <v>332</v>
      </c>
      <c r="E3330">
        <v>1</v>
      </c>
      <c r="F3330" t="s">
        <v>21</v>
      </c>
      <c r="G3330" t="s">
        <v>272</v>
      </c>
      <c r="H3330" t="s">
        <v>1522</v>
      </c>
      <c r="M3330" s="2">
        <v>2800</v>
      </c>
      <c r="N3330" s="2">
        <v>10000</v>
      </c>
      <c r="O3330" s="2">
        <f>IF(Tabla1[[#This Row],[Mov]]="VNT",Tabla1[[#This Row],[Sale]]-Tabla1[[#This Row],[Cost]],-Tabla1[[#This Row],[Cost]]*Tabla1[[#This Row],[Cant]])</f>
        <v>7200</v>
      </c>
      <c r="P3330" s="8">
        <f>IF(Tabla1[[#This Row],[Mov]]="VNT",-Tabla1[[#This Row],[Cant]],Tabla1[[#This Row],[Cant]])</f>
        <v>-1</v>
      </c>
      <c r="Q3330" s="8">
        <f>DAY(Tabla1[[#This Row],[Date]])</f>
        <v>4</v>
      </c>
      <c r="R3330" s="8">
        <f>MONTH(Tabla1[[#This Row],[Date]])</f>
        <v>10</v>
      </c>
      <c r="S3330" s="8">
        <f>YEAR(Tabla1[[#This Row],[Date]])</f>
        <v>2022</v>
      </c>
    </row>
    <row r="3331" spans="1:19" x14ac:dyDescent="0.2">
      <c r="A3331">
        <v>3330</v>
      </c>
      <c r="B3331" s="1">
        <v>44838</v>
      </c>
      <c r="C3331" t="s">
        <v>260</v>
      </c>
      <c r="D3331" t="s">
        <v>332</v>
      </c>
      <c r="E3331">
        <v>1</v>
      </c>
      <c r="F3331" t="s">
        <v>386</v>
      </c>
      <c r="G3331" t="s">
        <v>284</v>
      </c>
      <c r="H3331" t="s">
        <v>572</v>
      </c>
      <c r="L3331" t="s">
        <v>1305</v>
      </c>
      <c r="M3331" s="2">
        <v>90000</v>
      </c>
      <c r="N3331" s="2">
        <v>155000</v>
      </c>
      <c r="O3331" s="2">
        <f>IF(Tabla1[[#This Row],[Mov]]="VNT",Tabla1[[#This Row],[Sale]]-Tabla1[[#This Row],[Cost]],-Tabla1[[#This Row],[Cost]]*Tabla1[[#This Row],[Cant]])</f>
        <v>65000</v>
      </c>
      <c r="P3331" s="8">
        <f>IF(Tabla1[[#This Row],[Mov]]="VNT",-Tabla1[[#This Row],[Cant]],Tabla1[[#This Row],[Cant]])</f>
        <v>-1</v>
      </c>
      <c r="Q3331" s="8">
        <f>DAY(Tabla1[[#This Row],[Date]])</f>
        <v>4</v>
      </c>
      <c r="R3331" s="8">
        <f>MONTH(Tabla1[[#This Row],[Date]])</f>
        <v>10</v>
      </c>
      <c r="S3331" s="8">
        <f>YEAR(Tabla1[[#This Row],[Date]])</f>
        <v>2022</v>
      </c>
    </row>
    <row r="3332" spans="1:19" x14ac:dyDescent="0.2">
      <c r="A3332">
        <v>3331</v>
      </c>
      <c r="B3332" s="1">
        <v>44838</v>
      </c>
      <c r="C3332" t="s">
        <v>260</v>
      </c>
      <c r="D3332" t="s">
        <v>332</v>
      </c>
      <c r="E3332">
        <v>1</v>
      </c>
      <c r="F3332" t="s">
        <v>458</v>
      </c>
      <c r="G3332" t="s">
        <v>284</v>
      </c>
      <c r="H3332" t="s">
        <v>1581</v>
      </c>
      <c r="L3332" t="s">
        <v>1582</v>
      </c>
      <c r="M3332" s="2">
        <v>0</v>
      </c>
      <c r="N3332" s="2">
        <v>10000</v>
      </c>
      <c r="O3332" s="2">
        <f>IF(Tabla1[[#This Row],[Mov]]="VNT",Tabla1[[#This Row],[Sale]]-Tabla1[[#This Row],[Cost]],-Tabla1[[#This Row],[Cost]]*Tabla1[[#This Row],[Cant]])</f>
        <v>10000</v>
      </c>
      <c r="P3332" s="8">
        <f>IF(Tabla1[[#This Row],[Mov]]="VNT",-Tabla1[[#This Row],[Cant]],Tabla1[[#This Row],[Cant]])</f>
        <v>-1</v>
      </c>
      <c r="Q3332" s="8">
        <f>DAY(Tabla1[[#This Row],[Date]])</f>
        <v>4</v>
      </c>
      <c r="R3332" s="8">
        <f>MONTH(Tabla1[[#This Row],[Date]])</f>
        <v>10</v>
      </c>
      <c r="S3332" s="8">
        <f>YEAR(Tabla1[[#This Row],[Date]])</f>
        <v>2022</v>
      </c>
    </row>
    <row r="3333" spans="1:19" x14ac:dyDescent="0.2">
      <c r="A3333">
        <v>3332</v>
      </c>
      <c r="B3333" s="1">
        <v>44838</v>
      </c>
      <c r="C3333" t="s">
        <v>260</v>
      </c>
      <c r="D3333" t="s">
        <v>332</v>
      </c>
      <c r="E3333">
        <v>1</v>
      </c>
      <c r="F3333" t="s">
        <v>224</v>
      </c>
      <c r="G3333" t="s">
        <v>263</v>
      </c>
      <c r="H3333" t="s">
        <v>496</v>
      </c>
      <c r="M3333" s="2">
        <v>11500</v>
      </c>
      <c r="N3333" s="2">
        <v>20000</v>
      </c>
      <c r="O3333" s="2">
        <f>IF(Tabla1[[#This Row],[Mov]]="VNT",Tabla1[[#This Row],[Sale]]-Tabla1[[#This Row],[Cost]],-Tabla1[[#This Row],[Cost]]*Tabla1[[#This Row],[Cant]])</f>
        <v>8500</v>
      </c>
      <c r="P3333" s="8">
        <f>IF(Tabla1[[#This Row],[Mov]]="VNT",-Tabla1[[#This Row],[Cant]],Tabla1[[#This Row],[Cant]])</f>
        <v>-1</v>
      </c>
      <c r="Q3333" s="8">
        <f>DAY(Tabla1[[#This Row],[Date]])</f>
        <v>4</v>
      </c>
      <c r="R3333" s="8">
        <f>MONTH(Tabla1[[#This Row],[Date]])</f>
        <v>10</v>
      </c>
      <c r="S3333" s="8">
        <f>YEAR(Tabla1[[#This Row],[Date]])</f>
        <v>2022</v>
      </c>
    </row>
    <row r="3334" spans="1:19" x14ac:dyDescent="0.2">
      <c r="A3334">
        <v>3333</v>
      </c>
      <c r="B3334" s="1">
        <v>44838</v>
      </c>
      <c r="C3334" t="s">
        <v>260</v>
      </c>
      <c r="D3334" t="s">
        <v>332</v>
      </c>
      <c r="E3334">
        <v>1</v>
      </c>
      <c r="F3334" t="s">
        <v>458</v>
      </c>
      <c r="G3334" t="s">
        <v>272</v>
      </c>
      <c r="H3334" t="s">
        <v>1583</v>
      </c>
      <c r="M3334" s="2">
        <v>0</v>
      </c>
      <c r="N3334" s="2">
        <v>20000</v>
      </c>
      <c r="O3334" s="2">
        <f>IF(Tabla1[[#This Row],[Mov]]="VNT",Tabla1[[#This Row],[Sale]]-Tabla1[[#This Row],[Cost]],-Tabla1[[#This Row],[Cost]]*Tabla1[[#This Row],[Cant]])</f>
        <v>20000</v>
      </c>
      <c r="P3334" s="8">
        <f>IF(Tabla1[[#This Row],[Mov]]="VNT",-Tabla1[[#This Row],[Cant]],Tabla1[[#This Row],[Cant]])</f>
        <v>-1</v>
      </c>
      <c r="Q3334" s="8">
        <f>DAY(Tabla1[[#This Row],[Date]])</f>
        <v>4</v>
      </c>
      <c r="R3334" s="8">
        <f>MONTH(Tabla1[[#This Row],[Date]])</f>
        <v>10</v>
      </c>
      <c r="S3334" s="8">
        <f>YEAR(Tabla1[[#This Row],[Date]])</f>
        <v>2022</v>
      </c>
    </row>
    <row r="3335" spans="1:19" x14ac:dyDescent="0.2">
      <c r="A3335">
        <v>3334</v>
      </c>
      <c r="B3335" s="1">
        <v>44838</v>
      </c>
      <c r="C3335" t="s">
        <v>260</v>
      </c>
      <c r="D3335" t="s">
        <v>332</v>
      </c>
      <c r="E3335">
        <v>1</v>
      </c>
      <c r="F3335" t="s">
        <v>225</v>
      </c>
      <c r="G3335" t="s">
        <v>272</v>
      </c>
      <c r="H3335" t="s">
        <v>317</v>
      </c>
      <c r="M3335" s="2">
        <v>1000</v>
      </c>
      <c r="N3335" s="2">
        <v>10000</v>
      </c>
      <c r="O3335" s="2">
        <f>IF(Tabla1[[#This Row],[Mov]]="VNT",Tabla1[[#This Row],[Sale]]-Tabla1[[#This Row],[Cost]],-Tabla1[[#This Row],[Cost]]*Tabla1[[#This Row],[Cant]])</f>
        <v>9000</v>
      </c>
      <c r="P3335" s="8">
        <f>IF(Tabla1[[#This Row],[Mov]]="VNT",-Tabla1[[#This Row],[Cant]],Tabla1[[#This Row],[Cant]])</f>
        <v>-1</v>
      </c>
      <c r="Q3335" s="8">
        <f>DAY(Tabla1[[#This Row],[Date]])</f>
        <v>4</v>
      </c>
      <c r="R3335" s="8">
        <f>MONTH(Tabla1[[#This Row],[Date]])</f>
        <v>10</v>
      </c>
      <c r="S3335" s="8">
        <f>YEAR(Tabla1[[#This Row],[Date]])</f>
        <v>2022</v>
      </c>
    </row>
    <row r="3336" spans="1:19" x14ac:dyDescent="0.2">
      <c r="A3336">
        <v>3335</v>
      </c>
      <c r="B3336" s="1">
        <v>44838</v>
      </c>
      <c r="C3336" t="s">
        <v>260</v>
      </c>
      <c r="D3336" t="s">
        <v>332</v>
      </c>
      <c r="E3336">
        <v>1</v>
      </c>
      <c r="F3336" t="s">
        <v>458</v>
      </c>
      <c r="G3336" t="s">
        <v>847</v>
      </c>
      <c r="H3336" t="s">
        <v>1410</v>
      </c>
      <c r="M3336" s="2">
        <v>0</v>
      </c>
      <c r="N3336" s="2">
        <v>20000</v>
      </c>
      <c r="O3336" s="2">
        <f>IF(Tabla1[[#This Row],[Mov]]="VNT",Tabla1[[#This Row],[Sale]]-Tabla1[[#This Row],[Cost]],-Tabla1[[#This Row],[Cost]]*Tabla1[[#This Row],[Cant]])</f>
        <v>20000</v>
      </c>
      <c r="P3336" s="8">
        <f>IF(Tabla1[[#This Row],[Mov]]="VNT",-Tabla1[[#This Row],[Cant]],Tabla1[[#This Row],[Cant]])</f>
        <v>-1</v>
      </c>
      <c r="Q3336" s="8">
        <f>DAY(Tabla1[[#This Row],[Date]])</f>
        <v>4</v>
      </c>
      <c r="R3336" s="8">
        <f>MONTH(Tabla1[[#This Row],[Date]])</f>
        <v>10</v>
      </c>
      <c r="S3336" s="8">
        <f>YEAR(Tabla1[[#This Row],[Date]])</f>
        <v>2022</v>
      </c>
    </row>
    <row r="3337" spans="1:19" x14ac:dyDescent="0.2">
      <c r="A3337">
        <v>3336</v>
      </c>
      <c r="B3337" s="1">
        <v>44838</v>
      </c>
      <c r="C3337" t="s">
        <v>261</v>
      </c>
      <c r="D3337" t="s">
        <v>1030</v>
      </c>
      <c r="E3337">
        <v>2</v>
      </c>
      <c r="F3337" t="s">
        <v>831</v>
      </c>
      <c r="G3337" t="s">
        <v>1032</v>
      </c>
      <c r="H3337" t="s">
        <v>1038</v>
      </c>
      <c r="M3337" s="2">
        <v>23000</v>
      </c>
      <c r="N3337" s="2">
        <v>50000</v>
      </c>
      <c r="O3337" s="2">
        <f>IF(Tabla1[[#This Row],[Mov]]="VNT",Tabla1[[#This Row],[Sale]]-Tabla1[[#This Row],[Cost]],-Tabla1[[#This Row],[Cost]]*Tabla1[[#This Row],[Cant]])</f>
        <v>-46000</v>
      </c>
      <c r="P3337" s="8">
        <f>IF(Tabla1[[#This Row],[Mov]]="VNT",-Tabla1[[#This Row],[Cant]],Tabla1[[#This Row],[Cant]])</f>
        <v>2</v>
      </c>
      <c r="Q3337" s="8">
        <f>DAY(Tabla1[[#This Row],[Date]])</f>
        <v>4</v>
      </c>
      <c r="R3337" s="8">
        <f>MONTH(Tabla1[[#This Row],[Date]])</f>
        <v>10</v>
      </c>
      <c r="S3337" s="8">
        <f>YEAR(Tabla1[[#This Row],[Date]])</f>
        <v>2022</v>
      </c>
    </row>
    <row r="3338" spans="1:19" x14ac:dyDescent="0.2">
      <c r="A3338">
        <v>3337</v>
      </c>
      <c r="B3338" s="1">
        <v>44839</v>
      </c>
      <c r="C3338" t="s">
        <v>260</v>
      </c>
      <c r="D3338" t="s">
        <v>332</v>
      </c>
      <c r="E3338">
        <v>1</v>
      </c>
      <c r="F3338" t="s">
        <v>116</v>
      </c>
      <c r="G3338" t="s">
        <v>347</v>
      </c>
      <c r="H3338" t="s">
        <v>518</v>
      </c>
      <c r="M3338" s="2">
        <v>2805</v>
      </c>
      <c r="N3338" s="2">
        <v>3000</v>
      </c>
      <c r="O3338" s="2">
        <f>IF(Tabla1[[#This Row],[Mov]]="VNT",Tabla1[[#This Row],[Sale]]-Tabla1[[#This Row],[Cost]],-Tabla1[[#This Row],[Cost]]*Tabla1[[#This Row],[Cant]])</f>
        <v>195</v>
      </c>
      <c r="P3338" s="8">
        <f>IF(Tabla1[[#This Row],[Mov]]="VNT",-Tabla1[[#This Row],[Cant]],Tabla1[[#This Row],[Cant]])</f>
        <v>-1</v>
      </c>
      <c r="Q3338" s="8">
        <f>DAY(Tabla1[[#This Row],[Date]])</f>
        <v>5</v>
      </c>
      <c r="R3338" s="8">
        <f>MONTH(Tabla1[[#This Row],[Date]])</f>
        <v>10</v>
      </c>
      <c r="S3338" s="8">
        <f>YEAR(Tabla1[[#This Row],[Date]])</f>
        <v>2022</v>
      </c>
    </row>
    <row r="3339" spans="1:19" x14ac:dyDescent="0.2">
      <c r="A3339">
        <v>3338</v>
      </c>
      <c r="B3339" s="1">
        <v>44839</v>
      </c>
      <c r="C3339" t="s">
        <v>260</v>
      </c>
      <c r="D3339" t="s">
        <v>332</v>
      </c>
      <c r="E3339">
        <v>1</v>
      </c>
      <c r="F3339" t="s">
        <v>15</v>
      </c>
      <c r="G3339" t="s">
        <v>266</v>
      </c>
      <c r="H3339" t="s">
        <v>1297</v>
      </c>
      <c r="M3339" s="2">
        <v>4500</v>
      </c>
      <c r="N3339" s="2">
        <v>12000</v>
      </c>
      <c r="O3339" s="2">
        <f>IF(Tabla1[[#This Row],[Mov]]="VNT",Tabla1[[#This Row],[Sale]]-Tabla1[[#This Row],[Cost]],-Tabla1[[#This Row],[Cost]]*Tabla1[[#This Row],[Cant]])</f>
        <v>7500</v>
      </c>
      <c r="P3339" s="8">
        <f>IF(Tabla1[[#This Row],[Mov]]="VNT",-Tabla1[[#This Row],[Cant]],Tabla1[[#This Row],[Cant]])</f>
        <v>-1</v>
      </c>
      <c r="Q3339" s="8">
        <f>DAY(Tabla1[[#This Row],[Date]])</f>
        <v>5</v>
      </c>
      <c r="R3339" s="8">
        <f>MONTH(Tabla1[[#This Row],[Date]])</f>
        <v>10</v>
      </c>
      <c r="S3339" s="8">
        <f>YEAR(Tabla1[[#This Row],[Date]])</f>
        <v>2022</v>
      </c>
    </row>
    <row r="3340" spans="1:19" x14ac:dyDescent="0.2">
      <c r="A3340">
        <v>3339</v>
      </c>
      <c r="B3340" s="1">
        <v>44839</v>
      </c>
      <c r="C3340" t="s">
        <v>261</v>
      </c>
      <c r="D3340" t="s">
        <v>1029</v>
      </c>
      <c r="E3340">
        <v>10</v>
      </c>
      <c r="F3340" t="s">
        <v>365</v>
      </c>
      <c r="G3340" t="s">
        <v>943</v>
      </c>
      <c r="H3340" t="s">
        <v>1173</v>
      </c>
      <c r="M3340" s="2">
        <v>4000</v>
      </c>
      <c r="N3340" s="2">
        <v>9000</v>
      </c>
      <c r="O3340" s="2">
        <f>IF(Tabla1[[#This Row],[Mov]]="VNT",Tabla1[[#This Row],[Sale]]-Tabla1[[#This Row],[Cost]],-Tabla1[[#This Row],[Cost]]*Tabla1[[#This Row],[Cant]])</f>
        <v>-40000</v>
      </c>
      <c r="P3340" s="8">
        <f>IF(Tabla1[[#This Row],[Mov]]="VNT",-Tabla1[[#This Row],[Cant]],Tabla1[[#This Row],[Cant]])</f>
        <v>10</v>
      </c>
      <c r="Q3340" s="8">
        <f>DAY(Tabla1[[#This Row],[Date]])</f>
        <v>5</v>
      </c>
      <c r="R3340" s="8">
        <f>MONTH(Tabla1[[#This Row],[Date]])</f>
        <v>10</v>
      </c>
      <c r="S3340" s="8">
        <f>YEAR(Tabla1[[#This Row],[Date]])</f>
        <v>2022</v>
      </c>
    </row>
    <row r="3341" spans="1:19" x14ac:dyDescent="0.2">
      <c r="A3341">
        <v>3340</v>
      </c>
      <c r="B3341" s="1">
        <v>44839</v>
      </c>
      <c r="C3341" t="s">
        <v>261</v>
      </c>
      <c r="D3341" t="s">
        <v>1029</v>
      </c>
      <c r="E3341">
        <v>11</v>
      </c>
      <c r="F3341" t="s">
        <v>1028</v>
      </c>
      <c r="G3341" t="s">
        <v>1028</v>
      </c>
      <c r="H3341" t="s">
        <v>1173</v>
      </c>
      <c r="M3341" s="2">
        <v>900</v>
      </c>
      <c r="N3341" s="2">
        <v>3000</v>
      </c>
      <c r="O3341" s="2">
        <f>IF(Tabla1[[#This Row],[Mov]]="VNT",Tabla1[[#This Row],[Sale]]-Tabla1[[#This Row],[Cost]],-Tabla1[[#This Row],[Cost]]*Tabla1[[#This Row],[Cant]])</f>
        <v>-9900</v>
      </c>
      <c r="P3341" s="8">
        <f>IF(Tabla1[[#This Row],[Mov]]="VNT",-Tabla1[[#This Row],[Cant]],Tabla1[[#This Row],[Cant]])</f>
        <v>11</v>
      </c>
      <c r="Q3341" s="8">
        <f>DAY(Tabla1[[#This Row],[Date]])</f>
        <v>5</v>
      </c>
      <c r="R3341" s="8">
        <f>MONTH(Tabla1[[#This Row],[Date]])</f>
        <v>10</v>
      </c>
      <c r="S3341" s="8">
        <f>YEAR(Tabla1[[#This Row],[Date]])</f>
        <v>2022</v>
      </c>
    </row>
    <row r="3342" spans="1:19" x14ac:dyDescent="0.2">
      <c r="A3342">
        <v>3341</v>
      </c>
      <c r="B3342" s="1">
        <v>44839</v>
      </c>
      <c r="C3342" t="s">
        <v>260</v>
      </c>
      <c r="D3342" t="s">
        <v>332</v>
      </c>
      <c r="E3342">
        <v>1</v>
      </c>
      <c r="F3342" t="s">
        <v>586</v>
      </c>
      <c r="G3342" t="s">
        <v>273</v>
      </c>
      <c r="H3342" t="s">
        <v>1584</v>
      </c>
      <c r="M3342" s="2">
        <v>8000</v>
      </c>
      <c r="N3342" s="2">
        <v>20000</v>
      </c>
      <c r="O3342" s="2">
        <f>IF(Tabla1[[#This Row],[Mov]]="VNT",Tabla1[[#This Row],[Sale]]-Tabla1[[#This Row],[Cost]],-Tabla1[[#This Row],[Cost]]*Tabla1[[#This Row],[Cant]])</f>
        <v>12000</v>
      </c>
      <c r="P3342" s="8">
        <f>IF(Tabla1[[#This Row],[Mov]]="VNT",-Tabla1[[#This Row],[Cant]],Tabla1[[#This Row],[Cant]])</f>
        <v>-1</v>
      </c>
      <c r="Q3342" s="8">
        <f>DAY(Tabla1[[#This Row],[Date]])</f>
        <v>5</v>
      </c>
      <c r="R3342" s="8">
        <f>MONTH(Tabla1[[#This Row],[Date]])</f>
        <v>10</v>
      </c>
      <c r="S3342" s="8">
        <f>YEAR(Tabla1[[#This Row],[Date]])</f>
        <v>2022</v>
      </c>
    </row>
    <row r="3343" spans="1:19" x14ac:dyDescent="0.2">
      <c r="A3343">
        <v>3342</v>
      </c>
      <c r="B3343" s="1">
        <v>44839</v>
      </c>
      <c r="C3343" t="s">
        <v>260</v>
      </c>
      <c r="D3343" t="s">
        <v>332</v>
      </c>
      <c r="E3343">
        <v>1</v>
      </c>
      <c r="F3343" t="s">
        <v>458</v>
      </c>
      <c r="G3343" t="s">
        <v>346</v>
      </c>
      <c r="H3343" t="s">
        <v>1585</v>
      </c>
      <c r="M3343" s="2">
        <v>0</v>
      </c>
      <c r="N3343" s="2">
        <v>3000</v>
      </c>
      <c r="O3343" s="2">
        <f>IF(Tabla1[[#This Row],[Mov]]="VNT",Tabla1[[#This Row],[Sale]]-Tabla1[[#This Row],[Cost]],-Tabla1[[#This Row],[Cost]]*Tabla1[[#This Row],[Cant]])</f>
        <v>3000</v>
      </c>
      <c r="P3343" s="8">
        <f>IF(Tabla1[[#This Row],[Mov]]="VNT",-Tabla1[[#This Row],[Cant]],Tabla1[[#This Row],[Cant]])</f>
        <v>-1</v>
      </c>
      <c r="Q3343" s="8">
        <f>DAY(Tabla1[[#This Row],[Date]])</f>
        <v>5</v>
      </c>
      <c r="R3343" s="8">
        <f>MONTH(Tabla1[[#This Row],[Date]])</f>
        <v>10</v>
      </c>
      <c r="S3343" s="8">
        <f>YEAR(Tabla1[[#This Row],[Date]])</f>
        <v>2022</v>
      </c>
    </row>
    <row r="3344" spans="1:19" x14ac:dyDescent="0.2">
      <c r="A3344">
        <v>3343</v>
      </c>
      <c r="B3344" s="1">
        <v>44839</v>
      </c>
      <c r="C3344" t="s">
        <v>260</v>
      </c>
      <c r="D3344" t="s">
        <v>332</v>
      </c>
      <c r="E3344">
        <v>1</v>
      </c>
      <c r="F3344" t="s">
        <v>1192</v>
      </c>
      <c r="G3344" t="s">
        <v>272</v>
      </c>
      <c r="H3344" t="s">
        <v>1523</v>
      </c>
      <c r="M3344" s="2">
        <v>14000</v>
      </c>
      <c r="N3344" s="2">
        <v>29000</v>
      </c>
      <c r="O3344" s="2">
        <f>IF(Tabla1[[#This Row],[Mov]]="VNT",Tabla1[[#This Row],[Sale]]-Tabla1[[#This Row],[Cost]],-Tabla1[[#This Row],[Cost]]*Tabla1[[#This Row],[Cant]])</f>
        <v>15000</v>
      </c>
      <c r="P3344" s="8">
        <f>IF(Tabla1[[#This Row],[Mov]]="VNT",-Tabla1[[#This Row],[Cant]],Tabla1[[#This Row],[Cant]])</f>
        <v>-1</v>
      </c>
      <c r="Q3344" s="8">
        <f>DAY(Tabla1[[#This Row],[Date]])</f>
        <v>5</v>
      </c>
      <c r="R3344" s="8">
        <f>MONTH(Tabla1[[#This Row],[Date]])</f>
        <v>10</v>
      </c>
      <c r="S3344" s="8">
        <f>YEAR(Tabla1[[#This Row],[Date]])</f>
        <v>2022</v>
      </c>
    </row>
    <row r="3345" spans="1:19" x14ac:dyDescent="0.2">
      <c r="A3345">
        <v>3344</v>
      </c>
      <c r="B3345" s="1">
        <v>44839</v>
      </c>
      <c r="C3345" t="s">
        <v>260</v>
      </c>
      <c r="D3345" t="s">
        <v>332</v>
      </c>
      <c r="E3345">
        <v>1</v>
      </c>
      <c r="F3345" t="s">
        <v>225</v>
      </c>
      <c r="G3345" t="s">
        <v>272</v>
      </c>
      <c r="H3345" t="s">
        <v>1523</v>
      </c>
      <c r="M3345" s="2">
        <v>1100</v>
      </c>
      <c r="N3345" s="2">
        <v>6000</v>
      </c>
      <c r="O3345" s="2">
        <f>IF(Tabla1[[#This Row],[Mov]]="VNT",Tabla1[[#This Row],[Sale]]-Tabla1[[#This Row],[Cost]],-Tabla1[[#This Row],[Cost]]*Tabla1[[#This Row],[Cant]])</f>
        <v>4900</v>
      </c>
      <c r="P3345" s="8">
        <f>IF(Tabla1[[#This Row],[Mov]]="VNT",-Tabla1[[#This Row],[Cant]],Tabla1[[#This Row],[Cant]])</f>
        <v>-1</v>
      </c>
      <c r="Q3345" s="8">
        <f>DAY(Tabla1[[#This Row],[Date]])</f>
        <v>5</v>
      </c>
      <c r="R3345" s="8">
        <f>MONTH(Tabla1[[#This Row],[Date]])</f>
        <v>10</v>
      </c>
      <c r="S3345" s="8">
        <f>YEAR(Tabla1[[#This Row],[Date]])</f>
        <v>2022</v>
      </c>
    </row>
    <row r="3346" spans="1:19" x14ac:dyDescent="0.2">
      <c r="A3346">
        <v>3345</v>
      </c>
      <c r="B3346" s="1">
        <v>44839</v>
      </c>
      <c r="C3346" t="s">
        <v>260</v>
      </c>
      <c r="D3346" t="s">
        <v>332</v>
      </c>
      <c r="E3346">
        <v>1</v>
      </c>
      <c r="F3346" t="s">
        <v>116</v>
      </c>
      <c r="G3346" t="s">
        <v>347</v>
      </c>
      <c r="H3346" t="s">
        <v>518</v>
      </c>
      <c r="M3346" s="2">
        <v>5610</v>
      </c>
      <c r="N3346" s="2">
        <v>6000</v>
      </c>
      <c r="O3346" s="2">
        <f>IF(Tabla1[[#This Row],[Mov]]="VNT",Tabla1[[#This Row],[Sale]]-Tabla1[[#This Row],[Cost]],-Tabla1[[#This Row],[Cost]]*Tabla1[[#This Row],[Cant]])</f>
        <v>390</v>
      </c>
      <c r="P3346" s="8">
        <f>IF(Tabla1[[#This Row],[Mov]]="VNT",-Tabla1[[#This Row],[Cant]],Tabla1[[#This Row],[Cant]])</f>
        <v>-1</v>
      </c>
      <c r="Q3346" s="8">
        <f>DAY(Tabla1[[#This Row],[Date]])</f>
        <v>5</v>
      </c>
      <c r="R3346" s="8">
        <f>MONTH(Tabla1[[#This Row],[Date]])</f>
        <v>10</v>
      </c>
      <c r="S3346" s="8">
        <f>YEAR(Tabla1[[#This Row],[Date]])</f>
        <v>2022</v>
      </c>
    </row>
    <row r="3347" spans="1:19" x14ac:dyDescent="0.2">
      <c r="A3347">
        <v>3346</v>
      </c>
      <c r="B3347" s="1">
        <v>44839</v>
      </c>
      <c r="C3347" t="s">
        <v>260</v>
      </c>
      <c r="D3347" t="s">
        <v>332</v>
      </c>
      <c r="E3347">
        <v>1</v>
      </c>
      <c r="F3347" t="s">
        <v>116</v>
      </c>
      <c r="G3347" t="s">
        <v>347</v>
      </c>
      <c r="H3347" t="s">
        <v>519</v>
      </c>
      <c r="M3347" s="2">
        <v>935</v>
      </c>
      <c r="N3347" s="2">
        <v>1000</v>
      </c>
      <c r="O3347" s="2">
        <f>IF(Tabla1[[#This Row],[Mov]]="VNT",Tabla1[[#This Row],[Sale]]-Tabla1[[#This Row],[Cost]],-Tabla1[[#This Row],[Cost]]*Tabla1[[#This Row],[Cant]])</f>
        <v>65</v>
      </c>
      <c r="P3347" s="8">
        <f>IF(Tabla1[[#This Row],[Mov]]="VNT",-Tabla1[[#This Row],[Cant]],Tabla1[[#This Row],[Cant]])</f>
        <v>-1</v>
      </c>
      <c r="Q3347" s="8">
        <f>DAY(Tabla1[[#This Row],[Date]])</f>
        <v>5</v>
      </c>
      <c r="R3347" s="8">
        <f>MONTH(Tabla1[[#This Row],[Date]])</f>
        <v>10</v>
      </c>
      <c r="S3347" s="8">
        <f>YEAR(Tabla1[[#This Row],[Date]])</f>
        <v>2022</v>
      </c>
    </row>
    <row r="3348" spans="1:19" x14ac:dyDescent="0.2">
      <c r="A3348">
        <v>3347</v>
      </c>
      <c r="B3348" s="1">
        <v>44839</v>
      </c>
      <c r="C3348" t="s">
        <v>260</v>
      </c>
      <c r="D3348" t="s">
        <v>332</v>
      </c>
      <c r="E3348">
        <v>1</v>
      </c>
      <c r="F3348" t="s">
        <v>116</v>
      </c>
      <c r="G3348" t="s">
        <v>349</v>
      </c>
      <c r="H3348" t="s">
        <v>515</v>
      </c>
      <c r="M3348" s="2">
        <v>5610</v>
      </c>
      <c r="N3348" s="2">
        <v>6000</v>
      </c>
      <c r="O3348" s="2">
        <f>IF(Tabla1[[#This Row],[Mov]]="VNT",Tabla1[[#This Row],[Sale]]-Tabla1[[#This Row],[Cost]],-Tabla1[[#This Row],[Cost]]*Tabla1[[#This Row],[Cant]])</f>
        <v>390</v>
      </c>
      <c r="P3348" s="8">
        <f>IF(Tabla1[[#This Row],[Mov]]="VNT",-Tabla1[[#This Row],[Cant]],Tabla1[[#This Row],[Cant]])</f>
        <v>-1</v>
      </c>
      <c r="Q3348" s="8">
        <f>DAY(Tabla1[[#This Row],[Date]])</f>
        <v>5</v>
      </c>
      <c r="R3348" s="8">
        <f>MONTH(Tabla1[[#This Row],[Date]])</f>
        <v>10</v>
      </c>
      <c r="S3348" s="8">
        <f>YEAR(Tabla1[[#This Row],[Date]])</f>
        <v>2022</v>
      </c>
    </row>
    <row r="3349" spans="1:19" x14ac:dyDescent="0.2">
      <c r="A3349">
        <v>3348</v>
      </c>
      <c r="B3349" s="1">
        <v>44839</v>
      </c>
      <c r="C3349" t="s">
        <v>260</v>
      </c>
      <c r="D3349" t="s">
        <v>332</v>
      </c>
      <c r="E3349">
        <v>1</v>
      </c>
      <c r="F3349" t="s">
        <v>386</v>
      </c>
      <c r="G3349" t="s">
        <v>284</v>
      </c>
      <c r="H3349" t="s">
        <v>908</v>
      </c>
      <c r="L3349" t="s">
        <v>1305</v>
      </c>
      <c r="M3349" s="2">
        <v>90000</v>
      </c>
      <c r="N3349" s="2">
        <v>150000</v>
      </c>
      <c r="O3349" s="2">
        <f>IF(Tabla1[[#This Row],[Mov]]="VNT",Tabla1[[#This Row],[Sale]]-Tabla1[[#This Row],[Cost]],-Tabla1[[#This Row],[Cost]]*Tabla1[[#This Row],[Cant]])</f>
        <v>60000</v>
      </c>
      <c r="P3349" s="8">
        <f>IF(Tabla1[[#This Row],[Mov]]="VNT",-Tabla1[[#This Row],[Cant]],Tabla1[[#This Row],[Cant]])</f>
        <v>-1</v>
      </c>
      <c r="Q3349" s="8">
        <f>DAY(Tabla1[[#This Row],[Date]])</f>
        <v>5</v>
      </c>
      <c r="R3349" s="8">
        <f>MONTH(Tabla1[[#This Row],[Date]])</f>
        <v>10</v>
      </c>
      <c r="S3349" s="8">
        <f>YEAR(Tabla1[[#This Row],[Date]])</f>
        <v>2022</v>
      </c>
    </row>
    <row r="3350" spans="1:19" x14ac:dyDescent="0.2">
      <c r="A3350">
        <v>3349</v>
      </c>
      <c r="B3350" s="1">
        <v>44839</v>
      </c>
      <c r="C3350" t="s">
        <v>260</v>
      </c>
      <c r="D3350" t="s">
        <v>332</v>
      </c>
      <c r="E3350">
        <v>1</v>
      </c>
      <c r="F3350" t="s">
        <v>532</v>
      </c>
      <c r="G3350" t="s">
        <v>273</v>
      </c>
      <c r="H3350" t="s">
        <v>552</v>
      </c>
      <c r="M3350" s="2">
        <v>18000</v>
      </c>
      <c r="N3350" s="2">
        <v>35000</v>
      </c>
      <c r="O3350" s="2">
        <f>IF(Tabla1[[#This Row],[Mov]]="VNT",Tabla1[[#This Row],[Sale]]-Tabla1[[#This Row],[Cost]],-Tabla1[[#This Row],[Cost]]*Tabla1[[#This Row],[Cant]])</f>
        <v>17000</v>
      </c>
      <c r="P3350" s="8">
        <f>IF(Tabla1[[#This Row],[Mov]]="VNT",-Tabla1[[#This Row],[Cant]],Tabla1[[#This Row],[Cant]])</f>
        <v>-1</v>
      </c>
      <c r="Q3350" s="8">
        <f>DAY(Tabla1[[#This Row],[Date]])</f>
        <v>5</v>
      </c>
      <c r="R3350" s="8">
        <f>MONTH(Tabla1[[#This Row],[Date]])</f>
        <v>10</v>
      </c>
      <c r="S3350" s="8">
        <f>YEAR(Tabla1[[#This Row],[Date]])</f>
        <v>2022</v>
      </c>
    </row>
    <row r="3351" spans="1:19" x14ac:dyDescent="0.2">
      <c r="A3351">
        <v>3350</v>
      </c>
      <c r="B3351" s="1">
        <v>44839</v>
      </c>
      <c r="C3351" t="s">
        <v>260</v>
      </c>
      <c r="D3351" t="s">
        <v>332</v>
      </c>
      <c r="E3351">
        <v>1</v>
      </c>
      <c r="F3351" t="s">
        <v>224</v>
      </c>
      <c r="G3351" t="s">
        <v>346</v>
      </c>
      <c r="H3351" t="s">
        <v>1586</v>
      </c>
      <c r="M3351" s="2">
        <v>7000</v>
      </c>
      <c r="N3351" s="2">
        <v>20000</v>
      </c>
      <c r="O3351" s="2">
        <f>IF(Tabla1[[#This Row],[Mov]]="VNT",Tabla1[[#This Row],[Sale]]-Tabla1[[#This Row],[Cost]],-Tabla1[[#This Row],[Cost]]*Tabla1[[#This Row],[Cant]])</f>
        <v>13000</v>
      </c>
      <c r="P3351" s="8">
        <f>IF(Tabla1[[#This Row],[Mov]]="VNT",-Tabla1[[#This Row],[Cant]],Tabla1[[#This Row],[Cant]])</f>
        <v>-1</v>
      </c>
      <c r="Q3351" s="8">
        <f>DAY(Tabla1[[#This Row],[Date]])</f>
        <v>5</v>
      </c>
      <c r="R3351" s="8">
        <f>MONTH(Tabla1[[#This Row],[Date]])</f>
        <v>10</v>
      </c>
      <c r="S3351" s="8">
        <f>YEAR(Tabla1[[#This Row],[Date]])</f>
        <v>2022</v>
      </c>
    </row>
    <row r="3352" spans="1:19" x14ac:dyDescent="0.2">
      <c r="A3352">
        <v>3351</v>
      </c>
      <c r="B3352" s="1">
        <v>44839</v>
      </c>
      <c r="C3352" t="s">
        <v>260</v>
      </c>
      <c r="D3352" t="s">
        <v>1587</v>
      </c>
      <c r="E3352">
        <v>1</v>
      </c>
      <c r="F3352" t="s">
        <v>342</v>
      </c>
      <c r="G3352" t="s">
        <v>272</v>
      </c>
      <c r="H3352" t="s">
        <v>1588</v>
      </c>
      <c r="M3352" s="2">
        <v>1000</v>
      </c>
      <c r="N3352" s="2">
        <v>10000</v>
      </c>
      <c r="O3352" s="2">
        <f>IF(Tabla1[[#This Row],[Mov]]="VNT",Tabla1[[#This Row],[Sale]]-Tabla1[[#This Row],[Cost]],-Tabla1[[#This Row],[Cost]]*Tabla1[[#This Row],[Cant]])</f>
        <v>9000</v>
      </c>
      <c r="P3352" s="8">
        <f>IF(Tabla1[[#This Row],[Mov]]="VNT",-Tabla1[[#This Row],[Cant]],Tabla1[[#This Row],[Cant]])</f>
        <v>-1</v>
      </c>
      <c r="Q3352" s="8">
        <f>DAY(Tabla1[[#This Row],[Date]])</f>
        <v>5</v>
      </c>
      <c r="R3352" s="8">
        <f>MONTH(Tabla1[[#This Row],[Date]])</f>
        <v>10</v>
      </c>
      <c r="S3352" s="8">
        <f>YEAR(Tabla1[[#This Row],[Date]])</f>
        <v>2022</v>
      </c>
    </row>
    <row r="3353" spans="1:19" x14ac:dyDescent="0.2">
      <c r="A3353">
        <v>3352</v>
      </c>
      <c r="B3353" s="1">
        <v>44839</v>
      </c>
      <c r="C3353" t="s">
        <v>260</v>
      </c>
      <c r="D3353" t="s">
        <v>1587</v>
      </c>
      <c r="E3353">
        <v>1</v>
      </c>
      <c r="F3353" t="s">
        <v>891</v>
      </c>
      <c r="G3353" t="s">
        <v>272</v>
      </c>
      <c r="H3353" t="s">
        <v>1588</v>
      </c>
      <c r="M3353" s="2">
        <v>7000</v>
      </c>
      <c r="N3353" s="2">
        <v>12000</v>
      </c>
      <c r="O3353" s="2">
        <f>IF(Tabla1[[#This Row],[Mov]]="VNT",Tabla1[[#This Row],[Sale]]-Tabla1[[#This Row],[Cost]],-Tabla1[[#This Row],[Cost]]*Tabla1[[#This Row],[Cant]])</f>
        <v>5000</v>
      </c>
      <c r="P3353" s="8">
        <f>IF(Tabla1[[#This Row],[Mov]]="VNT",-Tabla1[[#This Row],[Cant]],Tabla1[[#This Row],[Cant]])</f>
        <v>-1</v>
      </c>
      <c r="Q3353" s="8">
        <f>DAY(Tabla1[[#This Row],[Date]])</f>
        <v>5</v>
      </c>
      <c r="R3353" s="8">
        <f>MONTH(Tabla1[[#This Row],[Date]])</f>
        <v>10</v>
      </c>
      <c r="S3353" s="8">
        <f>YEAR(Tabla1[[#This Row],[Date]])</f>
        <v>2022</v>
      </c>
    </row>
    <row r="3354" spans="1:19" x14ac:dyDescent="0.2">
      <c r="A3354">
        <v>3353</v>
      </c>
      <c r="B3354" s="1">
        <v>44839</v>
      </c>
      <c r="C3354" t="s">
        <v>260</v>
      </c>
      <c r="D3354" t="s">
        <v>332</v>
      </c>
      <c r="E3354">
        <v>1</v>
      </c>
      <c r="F3354" t="s">
        <v>891</v>
      </c>
      <c r="G3354" t="s">
        <v>262</v>
      </c>
      <c r="H3354" t="s">
        <v>304</v>
      </c>
      <c r="M3354" s="2">
        <v>4000</v>
      </c>
      <c r="N3354" s="2">
        <v>10000</v>
      </c>
      <c r="O3354" s="2">
        <f>IF(Tabla1[[#This Row],[Mov]]="VNT",Tabla1[[#This Row],[Sale]]-Tabla1[[#This Row],[Cost]],-Tabla1[[#This Row],[Cost]]*Tabla1[[#This Row],[Cant]])</f>
        <v>6000</v>
      </c>
      <c r="P3354" s="8">
        <f>IF(Tabla1[[#This Row],[Mov]]="VNT",-Tabla1[[#This Row],[Cant]],Tabla1[[#This Row],[Cant]])</f>
        <v>-1</v>
      </c>
      <c r="Q3354" s="8">
        <f>DAY(Tabla1[[#This Row],[Date]])</f>
        <v>5</v>
      </c>
      <c r="R3354" s="8">
        <f>MONTH(Tabla1[[#This Row],[Date]])</f>
        <v>10</v>
      </c>
      <c r="S3354" s="8">
        <f>YEAR(Tabla1[[#This Row],[Date]])</f>
        <v>2022</v>
      </c>
    </row>
    <row r="3355" spans="1:19" x14ac:dyDescent="0.2">
      <c r="A3355">
        <v>3354</v>
      </c>
      <c r="B3355" s="1">
        <v>44840</v>
      </c>
      <c r="C3355" t="s">
        <v>260</v>
      </c>
      <c r="D3355" t="s">
        <v>332</v>
      </c>
      <c r="E3355">
        <v>1</v>
      </c>
      <c r="F3355" t="s">
        <v>26</v>
      </c>
      <c r="G3355" t="s">
        <v>999</v>
      </c>
      <c r="H3355" t="s">
        <v>16</v>
      </c>
      <c r="M3355" s="2">
        <v>8000</v>
      </c>
      <c r="N3355" s="2">
        <v>20000</v>
      </c>
      <c r="O3355" s="2">
        <f>IF(Tabla1[[#This Row],[Mov]]="VNT",Tabla1[[#This Row],[Sale]]-Tabla1[[#This Row],[Cost]],-Tabla1[[#This Row],[Cost]]*Tabla1[[#This Row],[Cant]])</f>
        <v>12000</v>
      </c>
      <c r="P3355" s="8">
        <f>IF(Tabla1[[#This Row],[Mov]]="VNT",-Tabla1[[#This Row],[Cant]],Tabla1[[#This Row],[Cant]])</f>
        <v>-1</v>
      </c>
      <c r="Q3355" s="8">
        <f>DAY(Tabla1[[#This Row],[Date]])</f>
        <v>6</v>
      </c>
      <c r="R3355" s="8">
        <f>MONTH(Tabla1[[#This Row],[Date]])</f>
        <v>10</v>
      </c>
      <c r="S3355" s="8">
        <f>YEAR(Tabla1[[#This Row],[Date]])</f>
        <v>2022</v>
      </c>
    </row>
    <row r="3356" spans="1:19" x14ac:dyDescent="0.2">
      <c r="A3356">
        <v>3355</v>
      </c>
      <c r="B3356" s="1">
        <v>44840</v>
      </c>
      <c r="C3356" t="s">
        <v>260</v>
      </c>
      <c r="D3356" t="s">
        <v>332</v>
      </c>
      <c r="E3356">
        <v>1</v>
      </c>
      <c r="F3356" t="s">
        <v>849</v>
      </c>
      <c r="G3356" t="s">
        <v>985</v>
      </c>
      <c r="H3356" t="s">
        <v>1445</v>
      </c>
      <c r="M3356" s="2">
        <v>45000</v>
      </c>
      <c r="N3356" s="2">
        <v>65000</v>
      </c>
      <c r="O3356" s="2">
        <f>IF(Tabla1[[#This Row],[Mov]]="VNT",Tabla1[[#This Row],[Sale]]-Tabla1[[#This Row],[Cost]],-Tabla1[[#This Row],[Cost]]*Tabla1[[#This Row],[Cant]])</f>
        <v>20000</v>
      </c>
      <c r="P3356" s="8">
        <f>IF(Tabla1[[#This Row],[Mov]]="VNT",-Tabla1[[#This Row],[Cant]],Tabla1[[#This Row],[Cant]])</f>
        <v>-1</v>
      </c>
      <c r="Q3356" s="8">
        <f>DAY(Tabla1[[#This Row],[Date]])</f>
        <v>6</v>
      </c>
      <c r="R3356" s="8">
        <f>MONTH(Tabla1[[#This Row],[Date]])</f>
        <v>10</v>
      </c>
      <c r="S3356" s="8">
        <f>YEAR(Tabla1[[#This Row],[Date]])</f>
        <v>2022</v>
      </c>
    </row>
    <row r="3357" spans="1:19" x14ac:dyDescent="0.2">
      <c r="A3357">
        <v>3356</v>
      </c>
      <c r="B3357" s="1">
        <v>44840</v>
      </c>
      <c r="C3357" t="s">
        <v>260</v>
      </c>
      <c r="D3357" t="s">
        <v>332</v>
      </c>
      <c r="E3357">
        <v>1</v>
      </c>
      <c r="F3357" t="s">
        <v>458</v>
      </c>
      <c r="G3357" t="s">
        <v>262</v>
      </c>
      <c r="H3357" t="s">
        <v>1589</v>
      </c>
      <c r="M3357" s="2">
        <v>0</v>
      </c>
      <c r="N3357" s="2">
        <v>20000</v>
      </c>
      <c r="O3357" s="2">
        <f>IF(Tabla1[[#This Row],[Mov]]="VNT",Tabla1[[#This Row],[Sale]]-Tabla1[[#This Row],[Cost]],-Tabla1[[#This Row],[Cost]]*Tabla1[[#This Row],[Cant]])</f>
        <v>20000</v>
      </c>
      <c r="P3357" s="8">
        <f>IF(Tabla1[[#This Row],[Mov]]="VNT",-Tabla1[[#This Row],[Cant]],Tabla1[[#This Row],[Cant]])</f>
        <v>-1</v>
      </c>
      <c r="Q3357" s="8">
        <f>DAY(Tabla1[[#This Row],[Date]])</f>
        <v>6</v>
      </c>
      <c r="R3357" s="8">
        <f>MONTH(Tabla1[[#This Row],[Date]])</f>
        <v>10</v>
      </c>
      <c r="S3357" s="8">
        <f>YEAR(Tabla1[[#This Row],[Date]])</f>
        <v>2022</v>
      </c>
    </row>
    <row r="3358" spans="1:19" x14ac:dyDescent="0.2">
      <c r="A3358">
        <v>3357</v>
      </c>
      <c r="B3358" s="1">
        <v>44840</v>
      </c>
      <c r="C3358" t="s">
        <v>260</v>
      </c>
      <c r="D3358" t="s">
        <v>332</v>
      </c>
      <c r="E3358">
        <v>1</v>
      </c>
      <c r="F3358" t="s">
        <v>15</v>
      </c>
      <c r="G3358" t="s">
        <v>266</v>
      </c>
      <c r="H3358" t="s">
        <v>16</v>
      </c>
      <c r="M3358" s="2">
        <v>1000</v>
      </c>
      <c r="N3358" s="2">
        <v>8000</v>
      </c>
      <c r="O3358" s="2">
        <f>IF(Tabla1[[#This Row],[Mov]]="VNT",Tabla1[[#This Row],[Sale]]-Tabla1[[#This Row],[Cost]],-Tabla1[[#This Row],[Cost]]*Tabla1[[#This Row],[Cant]])</f>
        <v>7000</v>
      </c>
      <c r="P3358" s="8">
        <f>IF(Tabla1[[#This Row],[Mov]]="VNT",-Tabla1[[#This Row],[Cant]],Tabla1[[#This Row],[Cant]])</f>
        <v>-1</v>
      </c>
      <c r="Q3358" s="8">
        <f>DAY(Tabla1[[#This Row],[Date]])</f>
        <v>6</v>
      </c>
      <c r="R3358" s="8">
        <f>MONTH(Tabla1[[#This Row],[Date]])</f>
        <v>10</v>
      </c>
      <c r="S3358" s="8">
        <f>YEAR(Tabla1[[#This Row],[Date]])</f>
        <v>2022</v>
      </c>
    </row>
    <row r="3359" spans="1:19" x14ac:dyDescent="0.2">
      <c r="A3359">
        <v>3358</v>
      </c>
      <c r="B3359" s="1">
        <v>44840</v>
      </c>
      <c r="C3359" t="s">
        <v>260</v>
      </c>
      <c r="D3359" t="s">
        <v>332</v>
      </c>
      <c r="E3359">
        <v>1</v>
      </c>
      <c r="F3359" t="s">
        <v>586</v>
      </c>
      <c r="G3359" t="s">
        <v>263</v>
      </c>
      <c r="H3359" t="s">
        <v>496</v>
      </c>
      <c r="M3359" s="2">
        <v>8500</v>
      </c>
      <c r="N3359" s="2">
        <v>20000</v>
      </c>
      <c r="O3359" s="2">
        <f>IF(Tabla1[[#This Row],[Mov]]="VNT",Tabla1[[#This Row],[Sale]]-Tabla1[[#This Row],[Cost]],-Tabla1[[#This Row],[Cost]]*Tabla1[[#This Row],[Cant]])</f>
        <v>11500</v>
      </c>
      <c r="P3359" s="8">
        <f>IF(Tabla1[[#This Row],[Mov]]="VNT",-Tabla1[[#This Row],[Cant]],Tabla1[[#This Row],[Cant]])</f>
        <v>-1</v>
      </c>
      <c r="Q3359" s="8">
        <f>DAY(Tabla1[[#This Row],[Date]])</f>
        <v>6</v>
      </c>
      <c r="R3359" s="8">
        <f>MONTH(Tabla1[[#This Row],[Date]])</f>
        <v>10</v>
      </c>
      <c r="S3359" s="8">
        <f>YEAR(Tabla1[[#This Row],[Date]])</f>
        <v>2022</v>
      </c>
    </row>
    <row r="3360" spans="1:19" x14ac:dyDescent="0.2">
      <c r="A3360">
        <v>3359</v>
      </c>
      <c r="B3360" s="1">
        <v>44840</v>
      </c>
      <c r="C3360" t="s">
        <v>260</v>
      </c>
      <c r="D3360" t="s">
        <v>332</v>
      </c>
      <c r="E3360">
        <v>1</v>
      </c>
      <c r="F3360" t="s">
        <v>225</v>
      </c>
      <c r="G3360" t="s">
        <v>263</v>
      </c>
      <c r="H3360" t="s">
        <v>496</v>
      </c>
      <c r="M3360" s="2">
        <v>2000</v>
      </c>
      <c r="N3360" s="2">
        <v>10000</v>
      </c>
      <c r="O3360" s="2">
        <f>IF(Tabla1[[#This Row],[Mov]]="VNT",Tabla1[[#This Row],[Sale]]-Tabla1[[#This Row],[Cost]],-Tabla1[[#This Row],[Cost]]*Tabla1[[#This Row],[Cant]])</f>
        <v>8000</v>
      </c>
      <c r="P3360" s="8">
        <f>IF(Tabla1[[#This Row],[Mov]]="VNT",-Tabla1[[#This Row],[Cant]],Tabla1[[#This Row],[Cant]])</f>
        <v>-1</v>
      </c>
      <c r="Q3360" s="8">
        <f>DAY(Tabla1[[#This Row],[Date]])</f>
        <v>6</v>
      </c>
      <c r="R3360" s="8">
        <f>MONTH(Tabla1[[#This Row],[Date]])</f>
        <v>10</v>
      </c>
      <c r="S3360" s="8">
        <f>YEAR(Tabla1[[#This Row],[Date]])</f>
        <v>2022</v>
      </c>
    </row>
    <row r="3361" spans="1:19" x14ac:dyDescent="0.2">
      <c r="A3361">
        <v>3360</v>
      </c>
      <c r="B3361" s="1">
        <v>44840</v>
      </c>
      <c r="C3361" t="s">
        <v>260</v>
      </c>
      <c r="D3361" t="s">
        <v>332</v>
      </c>
      <c r="E3361">
        <v>1</v>
      </c>
      <c r="F3361" t="s">
        <v>532</v>
      </c>
      <c r="G3361" t="s">
        <v>273</v>
      </c>
      <c r="H3361" t="s">
        <v>552</v>
      </c>
      <c r="M3361" s="2">
        <v>18000</v>
      </c>
      <c r="N3361" s="2">
        <v>35000</v>
      </c>
      <c r="O3361" s="2">
        <f>IF(Tabla1[[#This Row],[Mov]]="VNT",Tabla1[[#This Row],[Sale]]-Tabla1[[#This Row],[Cost]],-Tabla1[[#This Row],[Cost]]*Tabla1[[#This Row],[Cant]])</f>
        <v>17000</v>
      </c>
      <c r="P3361" s="8">
        <f>IF(Tabla1[[#This Row],[Mov]]="VNT",-Tabla1[[#This Row],[Cant]],Tabla1[[#This Row],[Cant]])</f>
        <v>-1</v>
      </c>
      <c r="Q3361" s="8">
        <f>DAY(Tabla1[[#This Row],[Date]])</f>
        <v>6</v>
      </c>
      <c r="R3361" s="8">
        <f>MONTH(Tabla1[[#This Row],[Date]])</f>
        <v>10</v>
      </c>
      <c r="S3361" s="8">
        <f>YEAR(Tabla1[[#This Row],[Date]])</f>
        <v>2022</v>
      </c>
    </row>
    <row r="3362" spans="1:19" x14ac:dyDescent="0.2">
      <c r="A3362">
        <v>3361</v>
      </c>
      <c r="B3362" s="1">
        <v>44840</v>
      </c>
      <c r="C3362" t="s">
        <v>260</v>
      </c>
      <c r="D3362" t="s">
        <v>332</v>
      </c>
      <c r="E3362">
        <v>1</v>
      </c>
      <c r="F3362" t="s">
        <v>891</v>
      </c>
      <c r="G3362" t="s">
        <v>272</v>
      </c>
      <c r="H3362" t="s">
        <v>355</v>
      </c>
      <c r="M3362" s="2">
        <v>3800</v>
      </c>
      <c r="N3362" s="2">
        <v>10000</v>
      </c>
      <c r="O3362" s="2">
        <f>IF(Tabla1[[#This Row],[Mov]]="VNT",Tabla1[[#This Row],[Sale]]-Tabla1[[#This Row],[Cost]],-Tabla1[[#This Row],[Cost]]*Tabla1[[#This Row],[Cant]])</f>
        <v>6200</v>
      </c>
      <c r="P3362" s="8">
        <f>IF(Tabla1[[#This Row],[Mov]]="VNT",-Tabla1[[#This Row],[Cant]],Tabla1[[#This Row],[Cant]])</f>
        <v>-1</v>
      </c>
      <c r="Q3362" s="8">
        <f>DAY(Tabla1[[#This Row],[Date]])</f>
        <v>6</v>
      </c>
      <c r="R3362" s="8">
        <f>MONTH(Tabla1[[#This Row],[Date]])</f>
        <v>10</v>
      </c>
      <c r="S3362" s="8">
        <f>YEAR(Tabla1[[#This Row],[Date]])</f>
        <v>2022</v>
      </c>
    </row>
    <row r="3363" spans="1:19" x14ac:dyDescent="0.2">
      <c r="A3363">
        <v>3362</v>
      </c>
      <c r="B3363" s="1">
        <v>44840</v>
      </c>
      <c r="C3363" t="s">
        <v>260</v>
      </c>
      <c r="D3363" t="s">
        <v>332</v>
      </c>
      <c r="E3363">
        <v>1</v>
      </c>
      <c r="F3363" t="s">
        <v>116</v>
      </c>
      <c r="G3363" t="s">
        <v>347</v>
      </c>
      <c r="H3363" t="s">
        <v>518</v>
      </c>
      <c r="M3363" s="2">
        <v>5610</v>
      </c>
      <c r="N3363" s="2">
        <v>6000</v>
      </c>
      <c r="O3363" s="2">
        <f>IF(Tabla1[[#This Row],[Mov]]="VNT",Tabla1[[#This Row],[Sale]]-Tabla1[[#This Row],[Cost]],-Tabla1[[#This Row],[Cost]]*Tabla1[[#This Row],[Cant]])</f>
        <v>390</v>
      </c>
      <c r="P3363" s="8">
        <f>IF(Tabla1[[#This Row],[Mov]]="VNT",-Tabla1[[#This Row],[Cant]],Tabla1[[#This Row],[Cant]])</f>
        <v>-1</v>
      </c>
      <c r="Q3363" s="8">
        <f>DAY(Tabla1[[#This Row],[Date]])</f>
        <v>6</v>
      </c>
      <c r="R3363" s="8">
        <f>MONTH(Tabla1[[#This Row],[Date]])</f>
        <v>10</v>
      </c>
      <c r="S3363" s="8">
        <f>YEAR(Tabla1[[#This Row],[Date]])</f>
        <v>2022</v>
      </c>
    </row>
    <row r="3364" spans="1:19" x14ac:dyDescent="0.2">
      <c r="A3364">
        <v>3363</v>
      </c>
      <c r="B3364" s="1">
        <v>44840</v>
      </c>
      <c r="C3364" t="s">
        <v>260</v>
      </c>
      <c r="D3364" t="s">
        <v>332</v>
      </c>
      <c r="E3364">
        <v>1</v>
      </c>
      <c r="F3364" t="s">
        <v>116</v>
      </c>
      <c r="G3364" t="s">
        <v>347</v>
      </c>
      <c r="H3364" t="s">
        <v>518</v>
      </c>
      <c r="M3364" s="2">
        <v>5610</v>
      </c>
      <c r="N3364" s="2">
        <v>6000</v>
      </c>
      <c r="O3364" s="2">
        <f>IF(Tabla1[[#This Row],[Mov]]="VNT",Tabla1[[#This Row],[Sale]]-Tabla1[[#This Row],[Cost]],-Tabla1[[#This Row],[Cost]]*Tabla1[[#This Row],[Cant]])</f>
        <v>390</v>
      </c>
      <c r="P3364" s="8">
        <f>IF(Tabla1[[#This Row],[Mov]]="VNT",-Tabla1[[#This Row],[Cant]],Tabla1[[#This Row],[Cant]])</f>
        <v>-1</v>
      </c>
      <c r="Q3364" s="8">
        <f>DAY(Tabla1[[#This Row],[Date]])</f>
        <v>6</v>
      </c>
      <c r="R3364" s="8">
        <f>MONTH(Tabla1[[#This Row],[Date]])</f>
        <v>10</v>
      </c>
      <c r="S3364" s="8">
        <f>YEAR(Tabla1[[#This Row],[Date]])</f>
        <v>2022</v>
      </c>
    </row>
    <row r="3365" spans="1:19" x14ac:dyDescent="0.2">
      <c r="A3365">
        <v>3364</v>
      </c>
      <c r="B3365" s="1">
        <v>44840</v>
      </c>
      <c r="C3365" t="s">
        <v>260</v>
      </c>
      <c r="D3365" t="s">
        <v>332</v>
      </c>
      <c r="E3365">
        <v>1</v>
      </c>
      <c r="F3365" t="s">
        <v>476</v>
      </c>
      <c r="G3365" t="s">
        <v>266</v>
      </c>
      <c r="H3365" t="s">
        <v>1590</v>
      </c>
      <c r="M3365" s="2">
        <v>1800</v>
      </c>
      <c r="N3365" s="2">
        <v>4000</v>
      </c>
      <c r="O3365" s="2">
        <f>IF(Tabla1[[#This Row],[Mov]]="VNT",Tabla1[[#This Row],[Sale]]-Tabla1[[#This Row],[Cost]],-Tabla1[[#This Row],[Cost]]*Tabla1[[#This Row],[Cant]])</f>
        <v>2200</v>
      </c>
      <c r="P3365" s="8">
        <f>IF(Tabla1[[#This Row],[Mov]]="VNT",-Tabla1[[#This Row],[Cant]],Tabla1[[#This Row],[Cant]])</f>
        <v>-1</v>
      </c>
      <c r="Q3365" s="8">
        <f>DAY(Tabla1[[#This Row],[Date]])</f>
        <v>6</v>
      </c>
      <c r="R3365" s="8">
        <f>MONTH(Tabla1[[#This Row],[Date]])</f>
        <v>10</v>
      </c>
      <c r="S3365" s="8">
        <f>YEAR(Tabla1[[#This Row],[Date]])</f>
        <v>2022</v>
      </c>
    </row>
    <row r="3366" spans="1:19" x14ac:dyDescent="0.2">
      <c r="A3366">
        <v>3365</v>
      </c>
      <c r="B3366" s="1">
        <v>44840</v>
      </c>
      <c r="C3366" t="s">
        <v>260</v>
      </c>
      <c r="D3366" t="s">
        <v>332</v>
      </c>
      <c r="E3366">
        <v>1</v>
      </c>
      <c r="F3366" t="s">
        <v>455</v>
      </c>
      <c r="G3366" t="s">
        <v>382</v>
      </c>
      <c r="H3366" t="s">
        <v>509</v>
      </c>
      <c r="M3366" s="2">
        <v>1000</v>
      </c>
      <c r="N3366" s="2">
        <v>3000</v>
      </c>
      <c r="O3366" s="2">
        <f>IF(Tabla1[[#This Row],[Mov]]="VNT",Tabla1[[#This Row],[Sale]]-Tabla1[[#This Row],[Cost]],-Tabla1[[#This Row],[Cost]]*Tabla1[[#This Row],[Cant]])</f>
        <v>2000</v>
      </c>
      <c r="P3366" s="8">
        <f>IF(Tabla1[[#This Row],[Mov]]="VNT",-Tabla1[[#This Row],[Cant]],Tabla1[[#This Row],[Cant]])</f>
        <v>-1</v>
      </c>
      <c r="Q3366" s="8">
        <f>DAY(Tabla1[[#This Row],[Date]])</f>
        <v>6</v>
      </c>
      <c r="R3366" s="8">
        <f>MONTH(Tabla1[[#This Row],[Date]])</f>
        <v>10</v>
      </c>
      <c r="S3366" s="8">
        <f>YEAR(Tabla1[[#This Row],[Date]])</f>
        <v>2022</v>
      </c>
    </row>
    <row r="3367" spans="1:19" x14ac:dyDescent="0.2">
      <c r="A3367">
        <v>3366</v>
      </c>
      <c r="B3367" s="1">
        <v>44840</v>
      </c>
      <c r="C3367" t="s">
        <v>260</v>
      </c>
      <c r="D3367" t="s">
        <v>332</v>
      </c>
      <c r="E3367">
        <v>1</v>
      </c>
      <c r="F3367" t="s">
        <v>3257</v>
      </c>
      <c r="G3367" t="s">
        <v>263</v>
      </c>
      <c r="H3367" t="s">
        <v>547</v>
      </c>
      <c r="M3367" s="2">
        <v>4200</v>
      </c>
      <c r="N3367" s="2">
        <v>10000</v>
      </c>
      <c r="O3367" s="2">
        <f>IF(Tabla1[[#This Row],[Mov]]="VNT",Tabla1[[#This Row],[Sale]]-Tabla1[[#This Row],[Cost]],-Tabla1[[#This Row],[Cost]]*Tabla1[[#This Row],[Cant]])</f>
        <v>5800</v>
      </c>
      <c r="P3367" s="8">
        <f>IF(Tabla1[[#This Row],[Mov]]="VNT",-Tabla1[[#This Row],[Cant]],Tabla1[[#This Row],[Cant]])</f>
        <v>-1</v>
      </c>
      <c r="Q3367" s="8">
        <f>DAY(Tabla1[[#This Row],[Date]])</f>
        <v>6</v>
      </c>
      <c r="R3367" s="8">
        <f>MONTH(Tabla1[[#This Row],[Date]])</f>
        <v>10</v>
      </c>
      <c r="S3367" s="8">
        <f>YEAR(Tabla1[[#This Row],[Date]])</f>
        <v>2022</v>
      </c>
    </row>
    <row r="3368" spans="1:19" x14ac:dyDescent="0.2">
      <c r="A3368">
        <v>3367</v>
      </c>
      <c r="B3368" s="1">
        <v>44841</v>
      </c>
      <c r="C3368" t="s">
        <v>260</v>
      </c>
      <c r="D3368" t="s">
        <v>332</v>
      </c>
      <c r="E3368">
        <v>1</v>
      </c>
      <c r="F3368" t="s">
        <v>225</v>
      </c>
      <c r="G3368" t="s">
        <v>263</v>
      </c>
      <c r="H3368" t="s">
        <v>1018</v>
      </c>
      <c r="M3368" s="2">
        <v>1100</v>
      </c>
      <c r="N3368" s="2">
        <v>10000</v>
      </c>
      <c r="O3368" s="2">
        <f>IF(Tabla1[[#This Row],[Mov]]="VNT",Tabla1[[#This Row],[Sale]]-Tabla1[[#This Row],[Cost]],-Tabla1[[#This Row],[Cost]]*Tabla1[[#This Row],[Cant]])</f>
        <v>8900</v>
      </c>
      <c r="P3368" s="8">
        <f>IF(Tabla1[[#This Row],[Mov]]="VNT",-Tabla1[[#This Row],[Cant]],Tabla1[[#This Row],[Cant]])</f>
        <v>-1</v>
      </c>
      <c r="Q3368" s="8">
        <f>DAY(Tabla1[[#This Row],[Date]])</f>
        <v>7</v>
      </c>
      <c r="R3368" s="8">
        <f>MONTH(Tabla1[[#This Row],[Date]])</f>
        <v>10</v>
      </c>
      <c r="S3368" s="8">
        <f>YEAR(Tabla1[[#This Row],[Date]])</f>
        <v>2022</v>
      </c>
    </row>
    <row r="3369" spans="1:19" x14ac:dyDescent="0.2">
      <c r="A3369">
        <v>3368</v>
      </c>
      <c r="B3369" s="1">
        <v>44841</v>
      </c>
      <c r="C3369" t="s">
        <v>260</v>
      </c>
      <c r="D3369" t="s">
        <v>332</v>
      </c>
      <c r="E3369">
        <v>1</v>
      </c>
      <c r="F3369" t="s">
        <v>224</v>
      </c>
      <c r="G3369" t="s">
        <v>263</v>
      </c>
      <c r="H3369" t="s">
        <v>1018</v>
      </c>
      <c r="M3369" s="2">
        <v>8500</v>
      </c>
      <c r="N3369" s="2">
        <v>20000</v>
      </c>
      <c r="O3369" s="2">
        <f>IF(Tabla1[[#This Row],[Mov]]="VNT",Tabla1[[#This Row],[Sale]]-Tabla1[[#This Row],[Cost]],-Tabla1[[#This Row],[Cost]]*Tabla1[[#This Row],[Cant]])</f>
        <v>11500</v>
      </c>
      <c r="P3369" s="8">
        <f>IF(Tabla1[[#This Row],[Mov]]="VNT",-Tabla1[[#This Row],[Cant]],Tabla1[[#This Row],[Cant]])</f>
        <v>-1</v>
      </c>
      <c r="Q3369" s="8">
        <f>DAY(Tabla1[[#This Row],[Date]])</f>
        <v>7</v>
      </c>
      <c r="R3369" s="8">
        <f>MONTH(Tabla1[[#This Row],[Date]])</f>
        <v>10</v>
      </c>
      <c r="S3369" s="8">
        <f>YEAR(Tabla1[[#This Row],[Date]])</f>
        <v>2022</v>
      </c>
    </row>
    <row r="3370" spans="1:19" x14ac:dyDescent="0.2">
      <c r="A3370">
        <v>3369</v>
      </c>
      <c r="B3370" s="1">
        <v>44841</v>
      </c>
      <c r="C3370" t="s">
        <v>260</v>
      </c>
      <c r="D3370" t="s">
        <v>332</v>
      </c>
      <c r="E3370">
        <v>1</v>
      </c>
      <c r="F3370" t="s">
        <v>1193</v>
      </c>
      <c r="G3370" t="s">
        <v>263</v>
      </c>
      <c r="H3370" t="s">
        <v>1018</v>
      </c>
      <c r="M3370" s="2">
        <v>8000</v>
      </c>
      <c r="N3370" s="2">
        <v>25000</v>
      </c>
      <c r="O3370" s="2">
        <f>IF(Tabla1[[#This Row],[Mov]]="VNT",Tabla1[[#This Row],[Sale]]-Tabla1[[#This Row],[Cost]],-Tabla1[[#This Row],[Cost]]*Tabla1[[#This Row],[Cant]])</f>
        <v>17000</v>
      </c>
      <c r="P3370" s="8">
        <f>IF(Tabla1[[#This Row],[Mov]]="VNT",-Tabla1[[#This Row],[Cant]],Tabla1[[#This Row],[Cant]])</f>
        <v>-1</v>
      </c>
      <c r="Q3370" s="8">
        <f>DAY(Tabla1[[#This Row],[Date]])</f>
        <v>7</v>
      </c>
      <c r="R3370" s="8">
        <f>MONTH(Tabla1[[#This Row],[Date]])</f>
        <v>10</v>
      </c>
      <c r="S3370" s="8">
        <f>YEAR(Tabla1[[#This Row],[Date]])</f>
        <v>2022</v>
      </c>
    </row>
    <row r="3371" spans="1:19" x14ac:dyDescent="0.2">
      <c r="A3371">
        <v>3370</v>
      </c>
      <c r="B3371" s="1">
        <v>44841</v>
      </c>
      <c r="C3371" t="s">
        <v>260</v>
      </c>
      <c r="D3371" t="s">
        <v>332</v>
      </c>
      <c r="E3371">
        <v>1</v>
      </c>
      <c r="F3371" t="s">
        <v>116</v>
      </c>
      <c r="G3371" t="s">
        <v>347</v>
      </c>
      <c r="H3371" t="s">
        <v>518</v>
      </c>
      <c r="M3371" s="2">
        <v>5610</v>
      </c>
      <c r="N3371" s="2">
        <v>6000</v>
      </c>
      <c r="O3371" s="2">
        <f>IF(Tabla1[[#This Row],[Mov]]="VNT",Tabla1[[#This Row],[Sale]]-Tabla1[[#This Row],[Cost]],-Tabla1[[#This Row],[Cost]]*Tabla1[[#This Row],[Cant]])</f>
        <v>390</v>
      </c>
      <c r="P3371" s="8">
        <f>IF(Tabla1[[#This Row],[Mov]]="VNT",-Tabla1[[#This Row],[Cant]],Tabla1[[#This Row],[Cant]])</f>
        <v>-1</v>
      </c>
      <c r="Q3371" s="8">
        <f>DAY(Tabla1[[#This Row],[Date]])</f>
        <v>7</v>
      </c>
      <c r="R3371" s="8">
        <f>MONTH(Tabla1[[#This Row],[Date]])</f>
        <v>10</v>
      </c>
      <c r="S3371" s="8">
        <f>YEAR(Tabla1[[#This Row],[Date]])</f>
        <v>2022</v>
      </c>
    </row>
    <row r="3372" spans="1:19" x14ac:dyDescent="0.2">
      <c r="A3372">
        <v>3371</v>
      </c>
      <c r="B3372" s="1">
        <v>44841</v>
      </c>
      <c r="C3372" t="s">
        <v>260</v>
      </c>
      <c r="D3372" t="s">
        <v>332</v>
      </c>
      <c r="E3372">
        <v>1</v>
      </c>
      <c r="F3372" t="s">
        <v>891</v>
      </c>
      <c r="G3372" t="s">
        <v>272</v>
      </c>
      <c r="H3372" t="s">
        <v>807</v>
      </c>
      <c r="M3372" s="2">
        <v>3800</v>
      </c>
      <c r="N3372" s="2">
        <v>10000</v>
      </c>
      <c r="O3372" s="2">
        <f>IF(Tabla1[[#This Row],[Mov]]="VNT",Tabla1[[#This Row],[Sale]]-Tabla1[[#This Row],[Cost]],-Tabla1[[#This Row],[Cost]]*Tabla1[[#This Row],[Cant]])</f>
        <v>6200</v>
      </c>
      <c r="P3372" s="8">
        <f>IF(Tabla1[[#This Row],[Mov]]="VNT",-Tabla1[[#This Row],[Cant]],Tabla1[[#This Row],[Cant]])</f>
        <v>-1</v>
      </c>
      <c r="Q3372" s="8">
        <f>DAY(Tabla1[[#This Row],[Date]])</f>
        <v>7</v>
      </c>
      <c r="R3372" s="8">
        <f>MONTH(Tabla1[[#This Row],[Date]])</f>
        <v>10</v>
      </c>
      <c r="S3372" s="8">
        <f>YEAR(Tabla1[[#This Row],[Date]])</f>
        <v>2022</v>
      </c>
    </row>
    <row r="3373" spans="1:19" x14ac:dyDescent="0.2">
      <c r="A3373">
        <v>3372</v>
      </c>
      <c r="B3373" s="1">
        <v>44841</v>
      </c>
      <c r="C3373" t="s">
        <v>260</v>
      </c>
      <c r="D3373" t="s">
        <v>332</v>
      </c>
      <c r="E3373">
        <v>1</v>
      </c>
      <c r="F3373" t="s">
        <v>116</v>
      </c>
      <c r="G3373" t="s">
        <v>347</v>
      </c>
      <c r="H3373" t="s">
        <v>518</v>
      </c>
      <c r="M3373" s="2">
        <v>9350</v>
      </c>
      <c r="N3373" s="2">
        <v>10000</v>
      </c>
      <c r="O3373" s="2">
        <f>IF(Tabla1[[#This Row],[Mov]]="VNT",Tabla1[[#This Row],[Sale]]-Tabla1[[#This Row],[Cost]],-Tabla1[[#This Row],[Cost]]*Tabla1[[#This Row],[Cant]])</f>
        <v>650</v>
      </c>
      <c r="P3373" s="8">
        <f>IF(Tabla1[[#This Row],[Mov]]="VNT",-Tabla1[[#This Row],[Cant]],Tabla1[[#This Row],[Cant]])</f>
        <v>-1</v>
      </c>
      <c r="Q3373" s="8">
        <f>DAY(Tabla1[[#This Row],[Date]])</f>
        <v>7</v>
      </c>
      <c r="R3373" s="8">
        <f>MONTH(Tabla1[[#This Row],[Date]])</f>
        <v>10</v>
      </c>
      <c r="S3373" s="8">
        <f>YEAR(Tabla1[[#This Row],[Date]])</f>
        <v>2022</v>
      </c>
    </row>
    <row r="3374" spans="1:19" x14ac:dyDescent="0.2">
      <c r="A3374">
        <v>3373</v>
      </c>
      <c r="B3374" s="1">
        <v>44841</v>
      </c>
      <c r="C3374" t="s">
        <v>260</v>
      </c>
      <c r="D3374" t="s">
        <v>332</v>
      </c>
      <c r="E3374">
        <v>1</v>
      </c>
      <c r="F3374" t="s">
        <v>116</v>
      </c>
      <c r="G3374" t="s">
        <v>347</v>
      </c>
      <c r="H3374" t="s">
        <v>518</v>
      </c>
      <c r="M3374" s="2">
        <v>935</v>
      </c>
      <c r="N3374" s="2">
        <v>1000</v>
      </c>
      <c r="O3374" s="2">
        <f>IF(Tabla1[[#This Row],[Mov]]="VNT",Tabla1[[#This Row],[Sale]]-Tabla1[[#This Row],[Cost]],-Tabla1[[#This Row],[Cost]]*Tabla1[[#This Row],[Cant]])</f>
        <v>65</v>
      </c>
      <c r="P3374" s="8">
        <f>IF(Tabla1[[#This Row],[Mov]]="VNT",-Tabla1[[#This Row],[Cant]],Tabla1[[#This Row],[Cant]])</f>
        <v>-1</v>
      </c>
      <c r="Q3374" s="8">
        <f>DAY(Tabla1[[#This Row],[Date]])</f>
        <v>7</v>
      </c>
      <c r="R3374" s="8">
        <f>MONTH(Tabla1[[#This Row],[Date]])</f>
        <v>10</v>
      </c>
      <c r="S3374" s="8">
        <f>YEAR(Tabla1[[#This Row],[Date]])</f>
        <v>2022</v>
      </c>
    </row>
    <row r="3375" spans="1:19" x14ac:dyDescent="0.2">
      <c r="A3375">
        <v>3374</v>
      </c>
      <c r="B3375" s="1">
        <v>44841</v>
      </c>
      <c r="C3375" t="s">
        <v>260</v>
      </c>
      <c r="D3375" t="s">
        <v>332</v>
      </c>
      <c r="E3375">
        <v>1</v>
      </c>
      <c r="F3375" t="s">
        <v>116</v>
      </c>
      <c r="G3375" t="s">
        <v>347</v>
      </c>
      <c r="H3375" t="s">
        <v>518</v>
      </c>
      <c r="M3375" s="2">
        <v>2805</v>
      </c>
      <c r="N3375" s="2">
        <v>3000</v>
      </c>
      <c r="O3375" s="2">
        <f>IF(Tabla1[[#This Row],[Mov]]="VNT",Tabla1[[#This Row],[Sale]]-Tabla1[[#This Row],[Cost]],-Tabla1[[#This Row],[Cost]]*Tabla1[[#This Row],[Cant]])</f>
        <v>195</v>
      </c>
      <c r="P3375" s="8">
        <f>IF(Tabla1[[#This Row],[Mov]]="VNT",-Tabla1[[#This Row],[Cant]],Tabla1[[#This Row],[Cant]])</f>
        <v>-1</v>
      </c>
      <c r="Q3375" s="8">
        <f>DAY(Tabla1[[#This Row],[Date]])</f>
        <v>7</v>
      </c>
      <c r="R3375" s="8">
        <f>MONTH(Tabla1[[#This Row],[Date]])</f>
        <v>10</v>
      </c>
      <c r="S3375" s="8">
        <f>YEAR(Tabla1[[#This Row],[Date]])</f>
        <v>2022</v>
      </c>
    </row>
    <row r="3376" spans="1:19" x14ac:dyDescent="0.2">
      <c r="A3376">
        <v>3375</v>
      </c>
      <c r="B3376" s="1">
        <v>44841</v>
      </c>
      <c r="C3376" t="s">
        <v>260</v>
      </c>
      <c r="D3376" t="s">
        <v>332</v>
      </c>
      <c r="E3376">
        <v>1</v>
      </c>
      <c r="F3376" t="s">
        <v>116</v>
      </c>
      <c r="G3376" t="s">
        <v>347</v>
      </c>
      <c r="H3376" t="s">
        <v>518</v>
      </c>
      <c r="M3376" s="2">
        <v>5610</v>
      </c>
      <c r="N3376" s="2">
        <v>6000</v>
      </c>
      <c r="O3376" s="2">
        <f>IF(Tabla1[[#This Row],[Mov]]="VNT",Tabla1[[#This Row],[Sale]]-Tabla1[[#This Row],[Cost]],-Tabla1[[#This Row],[Cost]]*Tabla1[[#This Row],[Cant]])</f>
        <v>390</v>
      </c>
      <c r="P3376" s="8">
        <f>IF(Tabla1[[#This Row],[Mov]]="VNT",-Tabla1[[#This Row],[Cant]],Tabla1[[#This Row],[Cant]])</f>
        <v>-1</v>
      </c>
      <c r="Q3376" s="8">
        <f>DAY(Tabla1[[#This Row],[Date]])</f>
        <v>7</v>
      </c>
      <c r="R3376" s="8">
        <f>MONTH(Tabla1[[#This Row],[Date]])</f>
        <v>10</v>
      </c>
      <c r="S3376" s="8">
        <f>YEAR(Tabla1[[#This Row],[Date]])</f>
        <v>2022</v>
      </c>
    </row>
    <row r="3377" spans="1:19" x14ac:dyDescent="0.2">
      <c r="A3377">
        <v>3376</v>
      </c>
      <c r="B3377" s="1">
        <v>44841</v>
      </c>
      <c r="C3377" t="s">
        <v>260</v>
      </c>
      <c r="D3377" t="s">
        <v>332</v>
      </c>
      <c r="E3377">
        <v>1</v>
      </c>
      <c r="F3377" t="s">
        <v>44</v>
      </c>
      <c r="G3377" t="s">
        <v>702</v>
      </c>
      <c r="H3377" t="s">
        <v>1424</v>
      </c>
      <c r="M3377" s="2">
        <v>40000</v>
      </c>
      <c r="N3377" s="2">
        <v>65000</v>
      </c>
      <c r="O3377" s="2">
        <f>IF(Tabla1[[#This Row],[Mov]]="VNT",Tabla1[[#This Row],[Sale]]-Tabla1[[#This Row],[Cost]],-Tabla1[[#This Row],[Cost]]*Tabla1[[#This Row],[Cant]])</f>
        <v>25000</v>
      </c>
      <c r="P3377" s="8">
        <f>IF(Tabla1[[#This Row],[Mov]]="VNT",-Tabla1[[#This Row],[Cant]],Tabla1[[#This Row],[Cant]])</f>
        <v>-1</v>
      </c>
      <c r="Q3377" s="8">
        <f>DAY(Tabla1[[#This Row],[Date]])</f>
        <v>7</v>
      </c>
      <c r="R3377" s="8">
        <f>MONTH(Tabla1[[#This Row],[Date]])</f>
        <v>10</v>
      </c>
      <c r="S3377" s="8">
        <f>YEAR(Tabla1[[#This Row],[Date]])</f>
        <v>2022</v>
      </c>
    </row>
    <row r="3378" spans="1:19" x14ac:dyDescent="0.2">
      <c r="A3378">
        <v>3377</v>
      </c>
      <c r="B3378" s="1">
        <v>44841</v>
      </c>
      <c r="C3378" t="s">
        <v>260</v>
      </c>
      <c r="D3378" t="s">
        <v>332</v>
      </c>
      <c r="E3378">
        <v>1</v>
      </c>
      <c r="F3378" t="s">
        <v>116</v>
      </c>
      <c r="G3378" t="s">
        <v>347</v>
      </c>
      <c r="H3378" t="s">
        <v>518</v>
      </c>
      <c r="M3378" s="2">
        <v>9350</v>
      </c>
      <c r="N3378" s="2">
        <v>10000</v>
      </c>
      <c r="O3378" s="2">
        <f>IF(Tabla1[[#This Row],[Mov]]="VNT",Tabla1[[#This Row],[Sale]]-Tabla1[[#This Row],[Cost]],-Tabla1[[#This Row],[Cost]]*Tabla1[[#This Row],[Cant]])</f>
        <v>650</v>
      </c>
      <c r="P3378" s="8">
        <f>IF(Tabla1[[#This Row],[Mov]]="VNT",-Tabla1[[#This Row],[Cant]],Tabla1[[#This Row],[Cant]])</f>
        <v>-1</v>
      </c>
      <c r="Q3378" s="8">
        <f>DAY(Tabla1[[#This Row],[Date]])</f>
        <v>7</v>
      </c>
      <c r="R3378" s="8">
        <f>MONTH(Tabla1[[#This Row],[Date]])</f>
        <v>10</v>
      </c>
      <c r="S3378" s="8">
        <f>YEAR(Tabla1[[#This Row],[Date]])</f>
        <v>2022</v>
      </c>
    </row>
    <row r="3379" spans="1:19" x14ac:dyDescent="0.2">
      <c r="A3379">
        <v>3378</v>
      </c>
      <c r="B3379" s="1">
        <v>44841</v>
      </c>
      <c r="C3379" t="s">
        <v>260</v>
      </c>
      <c r="D3379" t="s">
        <v>332</v>
      </c>
      <c r="E3379">
        <v>1</v>
      </c>
      <c r="F3379" t="s">
        <v>15</v>
      </c>
      <c r="G3379" t="s">
        <v>1347</v>
      </c>
      <c r="H3379" t="s">
        <v>20</v>
      </c>
      <c r="M3379" s="2">
        <v>4500</v>
      </c>
      <c r="N3379" s="2">
        <v>12000</v>
      </c>
      <c r="O3379" s="2">
        <f>IF(Tabla1[[#This Row],[Mov]]="VNT",Tabla1[[#This Row],[Sale]]-Tabla1[[#This Row],[Cost]],-Tabla1[[#This Row],[Cost]]*Tabla1[[#This Row],[Cant]])</f>
        <v>7500</v>
      </c>
      <c r="P3379" s="8">
        <f>IF(Tabla1[[#This Row],[Mov]]="VNT",-Tabla1[[#This Row],[Cant]],Tabla1[[#This Row],[Cant]])</f>
        <v>-1</v>
      </c>
      <c r="Q3379" s="8">
        <f>DAY(Tabla1[[#This Row],[Date]])</f>
        <v>7</v>
      </c>
      <c r="R3379" s="8">
        <f>MONTH(Tabla1[[#This Row],[Date]])</f>
        <v>10</v>
      </c>
      <c r="S3379" s="8">
        <f>YEAR(Tabla1[[#This Row],[Date]])</f>
        <v>2022</v>
      </c>
    </row>
    <row r="3380" spans="1:19" x14ac:dyDescent="0.2">
      <c r="A3380">
        <v>3379</v>
      </c>
      <c r="B3380" s="1">
        <v>44841</v>
      </c>
      <c r="C3380" t="s">
        <v>260</v>
      </c>
      <c r="D3380" t="s">
        <v>332</v>
      </c>
      <c r="E3380">
        <v>1</v>
      </c>
      <c r="F3380" t="s">
        <v>116</v>
      </c>
      <c r="G3380" t="s">
        <v>382</v>
      </c>
      <c r="H3380" t="s">
        <v>514</v>
      </c>
      <c r="M3380" s="2">
        <v>3271</v>
      </c>
      <c r="N3380" s="2">
        <v>3500</v>
      </c>
      <c r="O3380" s="2">
        <f>IF(Tabla1[[#This Row],[Mov]]="VNT",Tabla1[[#This Row],[Sale]]-Tabla1[[#This Row],[Cost]],-Tabla1[[#This Row],[Cost]]*Tabla1[[#This Row],[Cant]])</f>
        <v>229</v>
      </c>
      <c r="P3380" s="8">
        <f>IF(Tabla1[[#This Row],[Mov]]="VNT",-Tabla1[[#This Row],[Cant]],Tabla1[[#This Row],[Cant]])</f>
        <v>-1</v>
      </c>
      <c r="Q3380" s="8">
        <f>DAY(Tabla1[[#This Row],[Date]])</f>
        <v>7</v>
      </c>
      <c r="R3380" s="8">
        <f>MONTH(Tabla1[[#This Row],[Date]])</f>
        <v>10</v>
      </c>
      <c r="S3380" s="8">
        <f>YEAR(Tabla1[[#This Row],[Date]])</f>
        <v>2022</v>
      </c>
    </row>
    <row r="3381" spans="1:19" x14ac:dyDescent="0.2">
      <c r="A3381">
        <v>3380</v>
      </c>
      <c r="B3381" s="1">
        <v>44842</v>
      </c>
      <c r="C3381" t="s">
        <v>260</v>
      </c>
      <c r="D3381" t="s">
        <v>332</v>
      </c>
      <c r="E3381">
        <v>1</v>
      </c>
      <c r="F3381" t="s">
        <v>116</v>
      </c>
      <c r="G3381" t="s">
        <v>347</v>
      </c>
      <c r="H3381" t="s">
        <v>518</v>
      </c>
      <c r="M3381" s="2">
        <v>2805</v>
      </c>
      <c r="N3381" s="2">
        <v>3000</v>
      </c>
      <c r="O3381" s="2">
        <f>IF(Tabla1[[#This Row],[Mov]]="VNT",Tabla1[[#This Row],[Sale]]-Tabla1[[#This Row],[Cost]],-Tabla1[[#This Row],[Cost]]*Tabla1[[#This Row],[Cant]])</f>
        <v>195</v>
      </c>
      <c r="P3381" s="8">
        <f>IF(Tabla1[[#This Row],[Mov]]="VNT",-Tabla1[[#This Row],[Cant]],Tabla1[[#This Row],[Cant]])</f>
        <v>-1</v>
      </c>
      <c r="Q3381" s="8">
        <f>DAY(Tabla1[[#This Row],[Date]])</f>
        <v>8</v>
      </c>
      <c r="R3381" s="8">
        <f>MONTH(Tabla1[[#This Row],[Date]])</f>
        <v>10</v>
      </c>
      <c r="S3381" s="8">
        <f>YEAR(Tabla1[[#This Row],[Date]])</f>
        <v>2022</v>
      </c>
    </row>
    <row r="3382" spans="1:19" x14ac:dyDescent="0.2">
      <c r="A3382">
        <v>3381</v>
      </c>
      <c r="B3382" s="1">
        <v>44842</v>
      </c>
      <c r="C3382" t="s">
        <v>260</v>
      </c>
      <c r="D3382" t="s">
        <v>332</v>
      </c>
      <c r="E3382">
        <v>1</v>
      </c>
      <c r="F3382" t="s">
        <v>116</v>
      </c>
      <c r="G3382" t="s">
        <v>347</v>
      </c>
      <c r="H3382" t="s">
        <v>518</v>
      </c>
      <c r="M3382" s="2">
        <v>5610</v>
      </c>
      <c r="N3382" s="2">
        <v>6000</v>
      </c>
      <c r="O3382" s="2">
        <f>IF(Tabla1[[#This Row],[Mov]]="VNT",Tabla1[[#This Row],[Sale]]-Tabla1[[#This Row],[Cost]],-Tabla1[[#This Row],[Cost]]*Tabla1[[#This Row],[Cant]])</f>
        <v>390</v>
      </c>
      <c r="P3382" s="8">
        <f>IF(Tabla1[[#This Row],[Mov]]="VNT",-Tabla1[[#This Row],[Cant]],Tabla1[[#This Row],[Cant]])</f>
        <v>-1</v>
      </c>
      <c r="Q3382" s="8">
        <f>DAY(Tabla1[[#This Row],[Date]])</f>
        <v>8</v>
      </c>
      <c r="R3382" s="8">
        <f>MONTH(Tabla1[[#This Row],[Date]])</f>
        <v>10</v>
      </c>
      <c r="S3382" s="8">
        <f>YEAR(Tabla1[[#This Row],[Date]])</f>
        <v>2022</v>
      </c>
    </row>
    <row r="3383" spans="1:19" x14ac:dyDescent="0.2">
      <c r="A3383">
        <v>3382</v>
      </c>
      <c r="B3383" s="1">
        <v>44838</v>
      </c>
      <c r="C3383" t="s">
        <v>261</v>
      </c>
      <c r="D3383" t="s">
        <v>817</v>
      </c>
      <c r="E3383">
        <v>1</v>
      </c>
      <c r="F3383" t="s">
        <v>532</v>
      </c>
      <c r="G3383" t="s">
        <v>266</v>
      </c>
      <c r="H3383" t="s">
        <v>1591</v>
      </c>
      <c r="M3383" s="2">
        <v>30000</v>
      </c>
      <c r="N3383" s="2">
        <v>60000</v>
      </c>
      <c r="O3383" s="2">
        <f>IF(Tabla1[[#This Row],[Mov]]="VNT",Tabla1[[#This Row],[Sale]]-Tabla1[[#This Row],[Cost]],-Tabla1[[#This Row],[Cost]]*Tabla1[[#This Row],[Cant]])</f>
        <v>-30000</v>
      </c>
      <c r="P3383" s="8">
        <f>IF(Tabla1[[#This Row],[Mov]]="VNT",-Tabla1[[#This Row],[Cant]],Tabla1[[#This Row],[Cant]])</f>
        <v>1</v>
      </c>
      <c r="Q3383" s="8">
        <f>DAY(Tabla1[[#This Row],[Date]])</f>
        <v>4</v>
      </c>
      <c r="R3383" s="8">
        <f>MONTH(Tabla1[[#This Row],[Date]])</f>
        <v>10</v>
      </c>
      <c r="S3383" s="8">
        <f>YEAR(Tabla1[[#This Row],[Date]])</f>
        <v>2022</v>
      </c>
    </row>
    <row r="3384" spans="1:19" x14ac:dyDescent="0.2">
      <c r="A3384">
        <v>3383</v>
      </c>
      <c r="B3384" s="1">
        <v>44838</v>
      </c>
      <c r="C3384" t="s">
        <v>261</v>
      </c>
      <c r="D3384" t="s">
        <v>817</v>
      </c>
      <c r="E3384">
        <v>1</v>
      </c>
      <c r="F3384" t="s">
        <v>532</v>
      </c>
      <c r="G3384" t="s">
        <v>263</v>
      </c>
      <c r="H3384" t="s">
        <v>557</v>
      </c>
      <c r="M3384" s="2">
        <v>40000</v>
      </c>
      <c r="N3384" s="2">
        <v>65000</v>
      </c>
      <c r="O3384" s="2">
        <f>IF(Tabla1[[#This Row],[Mov]]="VNT",Tabla1[[#This Row],[Sale]]-Tabla1[[#This Row],[Cost]],-Tabla1[[#This Row],[Cost]]*Tabla1[[#This Row],[Cant]])</f>
        <v>-40000</v>
      </c>
      <c r="P3384" s="8">
        <f>IF(Tabla1[[#This Row],[Mov]]="VNT",-Tabla1[[#This Row],[Cant]],Tabla1[[#This Row],[Cant]])</f>
        <v>1</v>
      </c>
      <c r="Q3384" s="8">
        <f>DAY(Tabla1[[#This Row],[Date]])</f>
        <v>4</v>
      </c>
      <c r="R3384" s="8">
        <f>MONTH(Tabla1[[#This Row],[Date]])</f>
        <v>10</v>
      </c>
      <c r="S3384" s="8">
        <f>YEAR(Tabla1[[#This Row],[Date]])</f>
        <v>2022</v>
      </c>
    </row>
    <row r="3385" spans="1:19" x14ac:dyDescent="0.2">
      <c r="A3385">
        <v>3384</v>
      </c>
      <c r="B3385" s="1">
        <v>44838</v>
      </c>
      <c r="C3385" t="s">
        <v>261</v>
      </c>
      <c r="D3385" t="s">
        <v>817</v>
      </c>
      <c r="E3385">
        <v>1</v>
      </c>
      <c r="F3385" t="s">
        <v>532</v>
      </c>
      <c r="G3385" t="s">
        <v>266</v>
      </c>
      <c r="H3385" t="s">
        <v>1325</v>
      </c>
      <c r="M3385" s="2">
        <v>50000</v>
      </c>
      <c r="N3385" s="2">
        <v>85000</v>
      </c>
      <c r="O3385" s="2">
        <f>IF(Tabla1[[#This Row],[Mov]]="VNT",Tabla1[[#This Row],[Sale]]-Tabla1[[#This Row],[Cost]],-Tabla1[[#This Row],[Cost]]*Tabla1[[#This Row],[Cant]])</f>
        <v>-50000</v>
      </c>
      <c r="P3385" s="8">
        <f>IF(Tabla1[[#This Row],[Mov]]="VNT",-Tabla1[[#This Row],[Cant]],Tabla1[[#This Row],[Cant]])</f>
        <v>1</v>
      </c>
      <c r="Q3385" s="8">
        <f>DAY(Tabla1[[#This Row],[Date]])</f>
        <v>4</v>
      </c>
      <c r="R3385" s="8">
        <f>MONTH(Tabla1[[#This Row],[Date]])</f>
        <v>10</v>
      </c>
      <c r="S3385" s="8">
        <f>YEAR(Tabla1[[#This Row],[Date]])</f>
        <v>2022</v>
      </c>
    </row>
    <row r="3386" spans="1:19" x14ac:dyDescent="0.2">
      <c r="A3386">
        <v>3385</v>
      </c>
      <c r="B3386" s="1">
        <v>44838</v>
      </c>
      <c r="C3386" t="s">
        <v>261</v>
      </c>
      <c r="D3386" t="s">
        <v>817</v>
      </c>
      <c r="E3386">
        <v>1</v>
      </c>
      <c r="F3386" t="s">
        <v>532</v>
      </c>
      <c r="G3386" t="s">
        <v>1592</v>
      </c>
      <c r="H3386" t="s">
        <v>1593</v>
      </c>
      <c r="M3386" s="2">
        <v>50000</v>
      </c>
      <c r="N3386" s="2">
        <v>85000</v>
      </c>
      <c r="O3386" s="2">
        <f>IF(Tabla1[[#This Row],[Mov]]="VNT",Tabla1[[#This Row],[Sale]]-Tabla1[[#This Row],[Cost]],-Tabla1[[#This Row],[Cost]]*Tabla1[[#This Row],[Cant]])</f>
        <v>-50000</v>
      </c>
      <c r="P3386" s="8">
        <f>IF(Tabla1[[#This Row],[Mov]]="VNT",-Tabla1[[#This Row],[Cant]],Tabla1[[#This Row],[Cant]])</f>
        <v>1</v>
      </c>
      <c r="Q3386" s="8">
        <f>DAY(Tabla1[[#This Row],[Date]])</f>
        <v>4</v>
      </c>
      <c r="R3386" s="8">
        <f>MONTH(Tabla1[[#This Row],[Date]])</f>
        <v>10</v>
      </c>
      <c r="S3386" s="8">
        <f>YEAR(Tabla1[[#This Row],[Date]])</f>
        <v>2022</v>
      </c>
    </row>
    <row r="3387" spans="1:19" x14ac:dyDescent="0.2">
      <c r="A3387">
        <v>3386</v>
      </c>
      <c r="B3387" s="1">
        <v>44838</v>
      </c>
      <c r="C3387" t="s">
        <v>261</v>
      </c>
      <c r="D3387" t="s">
        <v>181</v>
      </c>
      <c r="E3387">
        <v>1</v>
      </c>
      <c r="F3387" t="s">
        <v>48</v>
      </c>
      <c r="G3387" t="s">
        <v>792</v>
      </c>
      <c r="H3387" t="s">
        <v>1594</v>
      </c>
      <c r="M3387" s="2">
        <v>125000</v>
      </c>
      <c r="N3387" s="2">
        <v>175000</v>
      </c>
      <c r="O3387" s="2">
        <f>IF(Tabla1[[#This Row],[Mov]]="VNT",Tabla1[[#This Row],[Sale]]-Tabla1[[#This Row],[Cost]],-Tabla1[[#This Row],[Cost]]*Tabla1[[#This Row],[Cant]])</f>
        <v>-125000</v>
      </c>
      <c r="P3387" s="8">
        <f>IF(Tabla1[[#This Row],[Mov]]="VNT",-Tabla1[[#This Row],[Cant]],Tabla1[[#This Row],[Cant]])</f>
        <v>1</v>
      </c>
      <c r="Q3387" s="8">
        <f>DAY(Tabla1[[#This Row],[Date]])</f>
        <v>4</v>
      </c>
      <c r="R3387" s="8">
        <f>MONTH(Tabla1[[#This Row],[Date]])</f>
        <v>10</v>
      </c>
      <c r="S3387" s="8">
        <f>YEAR(Tabla1[[#This Row],[Date]])</f>
        <v>2022</v>
      </c>
    </row>
    <row r="3388" spans="1:19" x14ac:dyDescent="0.2">
      <c r="A3388">
        <v>3387</v>
      </c>
      <c r="B3388" s="1">
        <v>44838</v>
      </c>
      <c r="C3388" t="s">
        <v>261</v>
      </c>
      <c r="D3388" t="s">
        <v>181</v>
      </c>
      <c r="E3388">
        <v>2</v>
      </c>
      <c r="F3388" t="s">
        <v>48</v>
      </c>
      <c r="G3388" t="s">
        <v>790</v>
      </c>
      <c r="H3388" t="s">
        <v>1596</v>
      </c>
      <c r="M3388" s="2">
        <v>15000</v>
      </c>
      <c r="N3388" s="2">
        <v>30000</v>
      </c>
      <c r="O3388" s="2">
        <f>IF(Tabla1[[#This Row],[Mov]]="VNT",Tabla1[[#This Row],[Sale]]-Tabla1[[#This Row],[Cost]],-Tabla1[[#This Row],[Cost]]*Tabla1[[#This Row],[Cant]])</f>
        <v>-30000</v>
      </c>
      <c r="P3388" s="8">
        <f>IF(Tabla1[[#This Row],[Mov]]="VNT",-Tabla1[[#This Row],[Cant]],Tabla1[[#This Row],[Cant]])</f>
        <v>2</v>
      </c>
      <c r="Q3388" s="8">
        <f>DAY(Tabla1[[#This Row],[Date]])</f>
        <v>4</v>
      </c>
      <c r="R3388" s="8">
        <f>MONTH(Tabla1[[#This Row],[Date]])</f>
        <v>10</v>
      </c>
      <c r="S3388" s="8">
        <f>YEAR(Tabla1[[#This Row],[Date]])</f>
        <v>2022</v>
      </c>
    </row>
    <row r="3389" spans="1:19" x14ac:dyDescent="0.2">
      <c r="A3389">
        <v>3388</v>
      </c>
      <c r="B3389" s="1">
        <v>44838</v>
      </c>
      <c r="C3389" t="s">
        <v>261</v>
      </c>
      <c r="D3389" t="s">
        <v>181</v>
      </c>
      <c r="E3389">
        <v>1</v>
      </c>
      <c r="F3389" t="s">
        <v>48</v>
      </c>
      <c r="G3389" t="s">
        <v>791</v>
      </c>
      <c r="H3389" t="s">
        <v>1048</v>
      </c>
      <c r="M3389" s="2">
        <v>48000</v>
      </c>
      <c r="N3389" s="2">
        <v>95000</v>
      </c>
      <c r="O3389" s="2">
        <f>IF(Tabla1[[#This Row],[Mov]]="VNT",Tabla1[[#This Row],[Sale]]-Tabla1[[#This Row],[Cost]],-Tabla1[[#This Row],[Cost]]*Tabla1[[#This Row],[Cant]])</f>
        <v>-48000</v>
      </c>
      <c r="P3389" s="8">
        <f>IF(Tabla1[[#This Row],[Mov]]="VNT",-Tabla1[[#This Row],[Cant]],Tabla1[[#This Row],[Cant]])</f>
        <v>1</v>
      </c>
      <c r="Q3389" s="8">
        <f>DAY(Tabla1[[#This Row],[Date]])</f>
        <v>4</v>
      </c>
      <c r="R3389" s="8">
        <f>MONTH(Tabla1[[#This Row],[Date]])</f>
        <v>10</v>
      </c>
      <c r="S3389" s="8">
        <f>YEAR(Tabla1[[#This Row],[Date]])</f>
        <v>2022</v>
      </c>
    </row>
    <row r="3390" spans="1:19" x14ac:dyDescent="0.2">
      <c r="A3390">
        <v>3389</v>
      </c>
      <c r="B3390" s="1">
        <v>44838</v>
      </c>
      <c r="C3390" t="s">
        <v>261</v>
      </c>
      <c r="D3390" t="s">
        <v>181</v>
      </c>
      <c r="E3390">
        <v>1</v>
      </c>
      <c r="F3390" t="s">
        <v>48</v>
      </c>
      <c r="G3390" t="s">
        <v>791</v>
      </c>
      <c r="H3390" t="s">
        <v>1595</v>
      </c>
      <c r="M3390" s="2">
        <v>50000</v>
      </c>
      <c r="N3390" s="2">
        <v>99000</v>
      </c>
      <c r="O3390" s="2">
        <f>IF(Tabla1[[#This Row],[Mov]]="VNT",Tabla1[[#This Row],[Sale]]-Tabla1[[#This Row],[Cost]],-Tabla1[[#This Row],[Cost]]*Tabla1[[#This Row],[Cant]])</f>
        <v>-50000</v>
      </c>
      <c r="P3390" s="8">
        <f>IF(Tabla1[[#This Row],[Mov]]="VNT",-Tabla1[[#This Row],[Cant]],Tabla1[[#This Row],[Cant]])</f>
        <v>1</v>
      </c>
      <c r="Q3390" s="8">
        <f>DAY(Tabla1[[#This Row],[Date]])</f>
        <v>4</v>
      </c>
      <c r="R3390" s="8">
        <f>MONTH(Tabla1[[#This Row],[Date]])</f>
        <v>10</v>
      </c>
      <c r="S3390" s="8">
        <f>YEAR(Tabla1[[#This Row],[Date]])</f>
        <v>2022</v>
      </c>
    </row>
    <row r="3391" spans="1:19" x14ac:dyDescent="0.2">
      <c r="A3391">
        <v>3390</v>
      </c>
      <c r="B3391" s="1">
        <v>44838</v>
      </c>
      <c r="C3391" t="s">
        <v>261</v>
      </c>
      <c r="D3391" t="s">
        <v>659</v>
      </c>
      <c r="E3391">
        <v>40</v>
      </c>
      <c r="F3391" t="s">
        <v>225</v>
      </c>
      <c r="G3391" t="s">
        <v>589</v>
      </c>
      <c r="H3391" t="s">
        <v>1173</v>
      </c>
      <c r="M3391" s="2">
        <v>1100</v>
      </c>
      <c r="N3391" s="2">
        <v>10000</v>
      </c>
      <c r="O3391" s="2">
        <f>IF(Tabla1[[#This Row],[Mov]]="VNT",Tabla1[[#This Row],[Sale]]-Tabla1[[#This Row],[Cost]],-Tabla1[[#This Row],[Cost]]*Tabla1[[#This Row],[Cant]])</f>
        <v>-44000</v>
      </c>
      <c r="P3391" s="8">
        <f>IF(Tabla1[[#This Row],[Mov]]="VNT",-Tabla1[[#This Row],[Cant]],Tabla1[[#This Row],[Cant]])</f>
        <v>40</v>
      </c>
      <c r="Q3391" s="8">
        <f>DAY(Tabla1[[#This Row],[Date]])</f>
        <v>4</v>
      </c>
      <c r="R3391" s="8">
        <f>MONTH(Tabla1[[#This Row],[Date]])</f>
        <v>10</v>
      </c>
      <c r="S3391" s="8">
        <f>YEAR(Tabla1[[#This Row],[Date]])</f>
        <v>2022</v>
      </c>
    </row>
    <row r="3392" spans="1:19" x14ac:dyDescent="0.2">
      <c r="A3392">
        <v>3391</v>
      </c>
      <c r="B3392" s="1">
        <v>44838</v>
      </c>
      <c r="C3392" t="s">
        <v>261</v>
      </c>
      <c r="D3392" t="s">
        <v>659</v>
      </c>
      <c r="E3392">
        <v>5</v>
      </c>
      <c r="F3392" t="s">
        <v>224</v>
      </c>
      <c r="G3392" t="s">
        <v>263</v>
      </c>
      <c r="H3392" t="s">
        <v>1018</v>
      </c>
      <c r="M3392" s="2">
        <v>8500</v>
      </c>
      <c r="N3392" s="2">
        <v>20000</v>
      </c>
      <c r="O3392" s="2">
        <f>IF(Tabla1[[#This Row],[Mov]]="VNT",Tabla1[[#This Row],[Sale]]-Tabla1[[#This Row],[Cost]],-Tabla1[[#This Row],[Cost]]*Tabla1[[#This Row],[Cant]])</f>
        <v>-42500</v>
      </c>
      <c r="P3392" s="8">
        <f>IF(Tabla1[[#This Row],[Mov]]="VNT",-Tabla1[[#This Row],[Cant]],Tabla1[[#This Row],[Cant]])</f>
        <v>5</v>
      </c>
      <c r="Q3392" s="8">
        <f>DAY(Tabla1[[#This Row],[Date]])</f>
        <v>4</v>
      </c>
      <c r="R3392" s="8">
        <f>MONTH(Tabla1[[#This Row],[Date]])</f>
        <v>10</v>
      </c>
      <c r="S3392" s="8">
        <f>YEAR(Tabla1[[#This Row],[Date]])</f>
        <v>2022</v>
      </c>
    </row>
    <row r="3393" spans="1:19" x14ac:dyDescent="0.2">
      <c r="A3393">
        <v>3392</v>
      </c>
      <c r="B3393" s="1">
        <v>44838</v>
      </c>
      <c r="C3393" t="s">
        <v>261</v>
      </c>
      <c r="D3393" t="s">
        <v>659</v>
      </c>
      <c r="E3393">
        <v>1</v>
      </c>
      <c r="F3393" t="s">
        <v>586</v>
      </c>
      <c r="G3393" t="s">
        <v>589</v>
      </c>
      <c r="H3393" t="s">
        <v>1173</v>
      </c>
      <c r="M3393" s="2">
        <v>8000</v>
      </c>
      <c r="N3393" s="2">
        <v>20000</v>
      </c>
      <c r="O3393" s="2">
        <f>IF(Tabla1[[#This Row],[Mov]]="VNT",Tabla1[[#This Row],[Sale]]-Tabla1[[#This Row],[Cost]],-Tabla1[[#This Row],[Cost]]*Tabla1[[#This Row],[Cant]])</f>
        <v>-8000</v>
      </c>
      <c r="P3393" s="8">
        <f>IF(Tabla1[[#This Row],[Mov]]="VNT",-Tabla1[[#This Row],[Cant]],Tabla1[[#This Row],[Cant]])</f>
        <v>1</v>
      </c>
      <c r="Q3393" s="8">
        <f>DAY(Tabla1[[#This Row],[Date]])</f>
        <v>4</v>
      </c>
      <c r="R3393" s="8">
        <f>MONTH(Tabla1[[#This Row],[Date]])</f>
        <v>10</v>
      </c>
      <c r="S3393" s="8">
        <f>YEAR(Tabla1[[#This Row],[Date]])</f>
        <v>2022</v>
      </c>
    </row>
    <row r="3394" spans="1:19" x14ac:dyDescent="0.2">
      <c r="A3394">
        <v>3393</v>
      </c>
      <c r="B3394" s="1">
        <v>44838</v>
      </c>
      <c r="C3394" t="s">
        <v>261</v>
      </c>
      <c r="D3394" t="s">
        <v>892</v>
      </c>
      <c r="E3394">
        <v>1</v>
      </c>
      <c r="F3394" t="s">
        <v>1193</v>
      </c>
      <c r="G3394" t="s">
        <v>284</v>
      </c>
      <c r="H3394" t="s">
        <v>1018</v>
      </c>
      <c r="M3394" s="2">
        <v>8000</v>
      </c>
      <c r="N3394" s="2">
        <v>25000</v>
      </c>
      <c r="O3394" s="2">
        <f>IF(Tabla1[[#This Row],[Mov]]="VNT",Tabla1[[#This Row],[Sale]]-Tabla1[[#This Row],[Cost]],-Tabla1[[#This Row],[Cost]]*Tabla1[[#This Row],[Cant]])</f>
        <v>-8000</v>
      </c>
      <c r="P3394" s="8">
        <f>IF(Tabla1[[#This Row],[Mov]]="VNT",-Tabla1[[#This Row],[Cant]],Tabla1[[#This Row],[Cant]])</f>
        <v>1</v>
      </c>
      <c r="Q3394" s="8">
        <f>DAY(Tabla1[[#This Row],[Date]])</f>
        <v>4</v>
      </c>
      <c r="R3394" s="8">
        <f>MONTH(Tabla1[[#This Row],[Date]])</f>
        <v>10</v>
      </c>
      <c r="S3394" s="8">
        <f>YEAR(Tabla1[[#This Row],[Date]])</f>
        <v>2022</v>
      </c>
    </row>
    <row r="3395" spans="1:19" x14ac:dyDescent="0.2">
      <c r="A3395">
        <v>3394</v>
      </c>
      <c r="B3395" s="1">
        <v>44838</v>
      </c>
      <c r="C3395" t="s">
        <v>261</v>
      </c>
      <c r="D3395" t="s">
        <v>892</v>
      </c>
      <c r="E3395">
        <v>1</v>
      </c>
      <c r="F3395" t="s">
        <v>1193</v>
      </c>
      <c r="G3395" t="s">
        <v>284</v>
      </c>
      <c r="H3395" t="s">
        <v>1597</v>
      </c>
      <c r="M3395" s="2">
        <v>10000</v>
      </c>
      <c r="N3395" s="2">
        <v>20000</v>
      </c>
      <c r="O3395" s="2">
        <f>IF(Tabla1[[#This Row],[Mov]]="VNT",Tabla1[[#This Row],[Sale]]-Tabla1[[#This Row],[Cost]],-Tabla1[[#This Row],[Cost]]*Tabla1[[#This Row],[Cant]])</f>
        <v>-10000</v>
      </c>
      <c r="P3395" s="8">
        <f>IF(Tabla1[[#This Row],[Mov]]="VNT",-Tabla1[[#This Row],[Cant]],Tabla1[[#This Row],[Cant]])</f>
        <v>1</v>
      </c>
      <c r="Q3395" s="8">
        <f>DAY(Tabla1[[#This Row],[Date]])</f>
        <v>4</v>
      </c>
      <c r="R3395" s="8">
        <f>MONTH(Tabla1[[#This Row],[Date]])</f>
        <v>10</v>
      </c>
      <c r="S3395" s="8">
        <f>YEAR(Tabla1[[#This Row],[Date]])</f>
        <v>2022</v>
      </c>
    </row>
    <row r="3396" spans="1:19" x14ac:dyDescent="0.2">
      <c r="A3396">
        <v>3395</v>
      </c>
      <c r="B3396" s="1">
        <v>44838</v>
      </c>
      <c r="C3396" t="s">
        <v>261</v>
      </c>
      <c r="D3396" t="s">
        <v>892</v>
      </c>
      <c r="E3396">
        <v>1</v>
      </c>
      <c r="F3396" t="s">
        <v>386</v>
      </c>
      <c r="G3396" t="s">
        <v>284</v>
      </c>
      <c r="H3396" t="s">
        <v>572</v>
      </c>
      <c r="M3396" s="2">
        <v>100000</v>
      </c>
      <c r="N3396" s="2">
        <v>155000</v>
      </c>
      <c r="O3396" s="2">
        <f>IF(Tabla1[[#This Row],[Mov]]="VNT",Tabla1[[#This Row],[Sale]]-Tabla1[[#This Row],[Cost]],-Tabla1[[#This Row],[Cost]]*Tabla1[[#This Row],[Cant]])</f>
        <v>-100000</v>
      </c>
      <c r="P3396" s="8">
        <f>IF(Tabla1[[#This Row],[Mov]]="VNT",-Tabla1[[#This Row],[Cant]],Tabla1[[#This Row],[Cant]])</f>
        <v>1</v>
      </c>
      <c r="Q3396" s="8">
        <f>DAY(Tabla1[[#This Row],[Date]])</f>
        <v>4</v>
      </c>
      <c r="R3396" s="8">
        <f>MONTH(Tabla1[[#This Row],[Date]])</f>
        <v>10</v>
      </c>
      <c r="S3396" s="8">
        <f>YEAR(Tabla1[[#This Row],[Date]])</f>
        <v>2022</v>
      </c>
    </row>
    <row r="3397" spans="1:19" x14ac:dyDescent="0.2">
      <c r="A3397">
        <v>3396</v>
      </c>
      <c r="B3397" s="1">
        <v>44838</v>
      </c>
      <c r="C3397" t="s">
        <v>261</v>
      </c>
      <c r="D3397" t="s">
        <v>892</v>
      </c>
      <c r="E3397">
        <v>1</v>
      </c>
      <c r="F3397" t="s">
        <v>1192</v>
      </c>
      <c r="G3397" t="s">
        <v>272</v>
      </c>
      <c r="H3397" t="s">
        <v>1523</v>
      </c>
      <c r="M3397" s="2">
        <v>12000</v>
      </c>
      <c r="N3397" s="2">
        <v>29000</v>
      </c>
      <c r="O3397" s="2">
        <f>IF(Tabla1[[#This Row],[Mov]]="VNT",Tabla1[[#This Row],[Sale]]-Tabla1[[#This Row],[Cost]],-Tabla1[[#This Row],[Cost]]*Tabla1[[#This Row],[Cant]])</f>
        <v>-12000</v>
      </c>
      <c r="P3397" s="8">
        <f>IF(Tabla1[[#This Row],[Mov]]="VNT",-Tabla1[[#This Row],[Cant]],Tabla1[[#This Row],[Cant]])</f>
        <v>1</v>
      </c>
      <c r="Q3397" s="8">
        <f>DAY(Tabla1[[#This Row],[Date]])</f>
        <v>4</v>
      </c>
      <c r="R3397" s="8">
        <f>MONTH(Tabla1[[#This Row],[Date]])</f>
        <v>10</v>
      </c>
      <c r="S3397" s="8">
        <f>YEAR(Tabla1[[#This Row],[Date]])</f>
        <v>2022</v>
      </c>
    </row>
    <row r="3398" spans="1:19" x14ac:dyDescent="0.2">
      <c r="A3398">
        <v>3397</v>
      </c>
      <c r="B3398" s="1">
        <v>44839</v>
      </c>
      <c r="C3398" t="s">
        <v>261</v>
      </c>
      <c r="D3398" t="s">
        <v>892</v>
      </c>
      <c r="E3398">
        <v>1</v>
      </c>
      <c r="F3398" t="s">
        <v>386</v>
      </c>
      <c r="G3398" t="s">
        <v>284</v>
      </c>
      <c r="H3398" t="s">
        <v>908</v>
      </c>
      <c r="M3398" s="2">
        <v>90000</v>
      </c>
      <c r="N3398" s="2">
        <v>150000</v>
      </c>
      <c r="O3398" s="2">
        <f>IF(Tabla1[[#This Row],[Mov]]="VNT",Tabla1[[#This Row],[Sale]]-Tabla1[[#This Row],[Cost]],-Tabla1[[#This Row],[Cost]]*Tabla1[[#This Row],[Cant]])</f>
        <v>-90000</v>
      </c>
      <c r="P3398" s="8">
        <f>IF(Tabla1[[#This Row],[Mov]]="VNT",-Tabla1[[#This Row],[Cant]],Tabla1[[#This Row],[Cant]])</f>
        <v>1</v>
      </c>
      <c r="Q3398" s="8">
        <f>DAY(Tabla1[[#This Row],[Date]])</f>
        <v>5</v>
      </c>
      <c r="R3398" s="8">
        <f>MONTH(Tabla1[[#This Row],[Date]])</f>
        <v>10</v>
      </c>
      <c r="S3398" s="8">
        <f>YEAR(Tabla1[[#This Row],[Date]])</f>
        <v>2022</v>
      </c>
    </row>
    <row r="3399" spans="1:19" x14ac:dyDescent="0.2">
      <c r="A3399">
        <v>3398</v>
      </c>
      <c r="B3399" s="1">
        <v>44839</v>
      </c>
      <c r="C3399" t="s">
        <v>261</v>
      </c>
      <c r="D3399" t="s">
        <v>892</v>
      </c>
      <c r="E3399">
        <v>1</v>
      </c>
      <c r="F3399" t="s">
        <v>1598</v>
      </c>
      <c r="G3399" t="s">
        <v>272</v>
      </c>
      <c r="H3399" t="s">
        <v>1588</v>
      </c>
      <c r="M3399" s="2">
        <v>35000</v>
      </c>
      <c r="N3399" s="2">
        <v>65000</v>
      </c>
      <c r="O3399" s="2">
        <f>IF(Tabla1[[#This Row],[Mov]]="VNT",Tabla1[[#This Row],[Sale]]-Tabla1[[#This Row],[Cost]],-Tabla1[[#This Row],[Cost]]*Tabla1[[#This Row],[Cant]])</f>
        <v>-35000</v>
      </c>
      <c r="P3399" s="8">
        <f>IF(Tabla1[[#This Row],[Mov]]="VNT",-Tabla1[[#This Row],[Cant]],Tabla1[[#This Row],[Cant]])</f>
        <v>1</v>
      </c>
      <c r="Q3399" s="8">
        <f>DAY(Tabla1[[#This Row],[Date]])</f>
        <v>5</v>
      </c>
      <c r="R3399" s="8">
        <f>MONTH(Tabla1[[#This Row],[Date]])</f>
        <v>10</v>
      </c>
      <c r="S3399" s="8">
        <f>YEAR(Tabla1[[#This Row],[Date]])</f>
        <v>2022</v>
      </c>
    </row>
    <row r="3400" spans="1:19" x14ac:dyDescent="0.2">
      <c r="A3400">
        <v>3399</v>
      </c>
      <c r="B3400" s="1">
        <v>44842</v>
      </c>
      <c r="C3400" t="s">
        <v>261</v>
      </c>
      <c r="D3400" t="s">
        <v>892</v>
      </c>
      <c r="E3400">
        <v>1</v>
      </c>
      <c r="F3400" t="s">
        <v>386</v>
      </c>
      <c r="G3400" t="s">
        <v>272</v>
      </c>
      <c r="H3400" t="s">
        <v>317</v>
      </c>
      <c r="M3400" s="2">
        <v>63000</v>
      </c>
      <c r="N3400" s="2">
        <v>110000</v>
      </c>
      <c r="O3400" s="2">
        <f>IF(Tabla1[[#This Row],[Mov]]="VNT",Tabla1[[#This Row],[Sale]]-Tabla1[[#This Row],[Cost]],-Tabla1[[#This Row],[Cost]]*Tabla1[[#This Row],[Cant]])</f>
        <v>-63000</v>
      </c>
      <c r="P3400" s="8">
        <f>IF(Tabla1[[#This Row],[Mov]]="VNT",-Tabla1[[#This Row],[Cant]],Tabla1[[#This Row],[Cant]])</f>
        <v>1</v>
      </c>
      <c r="Q3400" s="8">
        <f>DAY(Tabla1[[#This Row],[Date]])</f>
        <v>8</v>
      </c>
      <c r="R3400" s="8">
        <f>MONTH(Tabla1[[#This Row],[Date]])</f>
        <v>10</v>
      </c>
      <c r="S3400" s="8">
        <f>YEAR(Tabla1[[#This Row],[Date]])</f>
        <v>2022</v>
      </c>
    </row>
    <row r="3401" spans="1:19" x14ac:dyDescent="0.2">
      <c r="A3401">
        <v>3400</v>
      </c>
      <c r="B3401" s="1">
        <v>44842</v>
      </c>
      <c r="C3401" t="s">
        <v>261</v>
      </c>
      <c r="D3401" t="s">
        <v>892</v>
      </c>
      <c r="E3401">
        <v>1</v>
      </c>
      <c r="F3401" t="s">
        <v>386</v>
      </c>
      <c r="G3401" t="s">
        <v>272</v>
      </c>
      <c r="H3401" t="s">
        <v>1207</v>
      </c>
      <c r="M3401" s="2">
        <v>90000</v>
      </c>
      <c r="N3401" s="2">
        <v>150000</v>
      </c>
      <c r="O3401" s="2">
        <f>IF(Tabla1[[#This Row],[Mov]]="VNT",Tabla1[[#This Row],[Sale]]-Tabla1[[#This Row],[Cost]],-Tabla1[[#This Row],[Cost]]*Tabla1[[#This Row],[Cant]])</f>
        <v>-90000</v>
      </c>
      <c r="P3401" s="8">
        <f>IF(Tabla1[[#This Row],[Mov]]="VNT",-Tabla1[[#This Row],[Cant]],Tabla1[[#This Row],[Cant]])</f>
        <v>1</v>
      </c>
      <c r="Q3401" s="8">
        <f>DAY(Tabla1[[#This Row],[Date]])</f>
        <v>8</v>
      </c>
      <c r="R3401" s="8">
        <f>MONTH(Tabla1[[#This Row],[Date]])</f>
        <v>10</v>
      </c>
      <c r="S3401" s="8">
        <f>YEAR(Tabla1[[#This Row],[Date]])</f>
        <v>2022</v>
      </c>
    </row>
    <row r="3402" spans="1:19" x14ac:dyDescent="0.2">
      <c r="A3402">
        <v>3401</v>
      </c>
      <c r="B3402" s="1">
        <v>44842</v>
      </c>
      <c r="C3402" t="s">
        <v>261</v>
      </c>
      <c r="D3402" t="s">
        <v>1324</v>
      </c>
      <c r="E3402">
        <v>1</v>
      </c>
      <c r="F3402" t="s">
        <v>1599</v>
      </c>
      <c r="G3402" t="s">
        <v>266</v>
      </c>
      <c r="H3402" t="s">
        <v>1600</v>
      </c>
      <c r="L3402" t="s">
        <v>1603</v>
      </c>
      <c r="M3402" s="2">
        <v>5000</v>
      </c>
      <c r="N3402" s="2">
        <v>0</v>
      </c>
      <c r="O3402" s="2">
        <f>IF(Tabla1[[#This Row],[Mov]]="VNT",Tabla1[[#This Row],[Sale]]-Tabla1[[#This Row],[Cost]],-Tabla1[[#This Row],[Cost]]*Tabla1[[#This Row],[Cant]])</f>
        <v>-5000</v>
      </c>
      <c r="P3402" s="8">
        <f>IF(Tabla1[[#This Row],[Mov]]="VNT",-Tabla1[[#This Row],[Cant]],Tabla1[[#This Row],[Cant]])</f>
        <v>1</v>
      </c>
      <c r="Q3402" s="8">
        <f>DAY(Tabla1[[#This Row],[Date]])</f>
        <v>8</v>
      </c>
      <c r="R3402" s="8">
        <f>MONTH(Tabla1[[#This Row],[Date]])</f>
        <v>10</v>
      </c>
      <c r="S3402" s="8">
        <f>YEAR(Tabla1[[#This Row],[Date]])</f>
        <v>2022</v>
      </c>
    </row>
    <row r="3403" spans="1:19" x14ac:dyDescent="0.2">
      <c r="A3403">
        <v>3402</v>
      </c>
      <c r="B3403" s="1">
        <v>44842</v>
      </c>
      <c r="C3403" t="s">
        <v>261</v>
      </c>
      <c r="D3403" t="s">
        <v>1324</v>
      </c>
      <c r="E3403">
        <v>1</v>
      </c>
      <c r="F3403" t="s">
        <v>1601</v>
      </c>
      <c r="G3403" t="s">
        <v>266</v>
      </c>
      <c r="H3403" t="s">
        <v>1602</v>
      </c>
      <c r="L3403" t="s">
        <v>1603</v>
      </c>
      <c r="M3403" s="2">
        <v>15000</v>
      </c>
      <c r="N3403" s="2">
        <v>0</v>
      </c>
      <c r="O3403" s="2">
        <f>IF(Tabla1[[#This Row],[Mov]]="VNT",Tabla1[[#This Row],[Sale]]-Tabla1[[#This Row],[Cost]],-Tabla1[[#This Row],[Cost]]*Tabla1[[#This Row],[Cant]])</f>
        <v>-15000</v>
      </c>
      <c r="P3403" s="8">
        <f>IF(Tabla1[[#This Row],[Mov]]="VNT",-Tabla1[[#This Row],[Cant]],Tabla1[[#This Row],[Cant]])</f>
        <v>1</v>
      </c>
      <c r="Q3403" s="8">
        <f>DAY(Tabla1[[#This Row],[Date]])</f>
        <v>8</v>
      </c>
      <c r="R3403" s="8">
        <f>MONTH(Tabla1[[#This Row],[Date]])</f>
        <v>10</v>
      </c>
      <c r="S3403" s="8">
        <f>YEAR(Tabla1[[#This Row],[Date]])</f>
        <v>2022</v>
      </c>
    </row>
    <row r="3404" spans="1:19" x14ac:dyDescent="0.2">
      <c r="A3404">
        <v>3403</v>
      </c>
      <c r="B3404" s="1">
        <v>44842</v>
      </c>
      <c r="C3404" t="s">
        <v>261</v>
      </c>
      <c r="D3404" t="s">
        <v>623</v>
      </c>
      <c r="E3404">
        <v>1</v>
      </c>
      <c r="F3404" t="s">
        <v>44</v>
      </c>
      <c r="G3404" t="s">
        <v>702</v>
      </c>
      <c r="H3404" t="s">
        <v>1604</v>
      </c>
      <c r="M3404" s="2">
        <v>42000</v>
      </c>
      <c r="N3404" s="2">
        <v>69000</v>
      </c>
      <c r="O3404" s="2">
        <f>IF(Tabla1[[#This Row],[Mov]]="VNT",Tabla1[[#This Row],[Sale]]-Tabla1[[#This Row],[Cost]],-Tabla1[[#This Row],[Cost]]*Tabla1[[#This Row],[Cant]])</f>
        <v>-42000</v>
      </c>
      <c r="P3404" s="8">
        <f>IF(Tabla1[[#This Row],[Mov]]="VNT",-Tabla1[[#This Row],[Cant]],Tabla1[[#This Row],[Cant]])</f>
        <v>1</v>
      </c>
      <c r="Q3404" s="8">
        <f>DAY(Tabla1[[#This Row],[Date]])</f>
        <v>8</v>
      </c>
      <c r="R3404" s="8">
        <f>MONTH(Tabla1[[#This Row],[Date]])</f>
        <v>10</v>
      </c>
      <c r="S3404" s="8">
        <f>YEAR(Tabla1[[#This Row],[Date]])</f>
        <v>2022</v>
      </c>
    </row>
    <row r="3405" spans="1:19" x14ac:dyDescent="0.2">
      <c r="A3405">
        <v>3404</v>
      </c>
      <c r="B3405" s="1">
        <v>44842</v>
      </c>
      <c r="C3405" t="s">
        <v>261</v>
      </c>
      <c r="D3405" t="s">
        <v>623</v>
      </c>
      <c r="E3405">
        <v>1</v>
      </c>
      <c r="F3405" t="s">
        <v>849</v>
      </c>
      <c r="G3405" t="s">
        <v>985</v>
      </c>
      <c r="H3405" t="s">
        <v>1445</v>
      </c>
      <c r="M3405" s="2">
        <v>50000</v>
      </c>
      <c r="N3405" s="2">
        <v>75000</v>
      </c>
      <c r="O3405" s="2">
        <f>IF(Tabla1[[#This Row],[Mov]]="VNT",Tabla1[[#This Row],[Sale]]-Tabla1[[#This Row],[Cost]],-Tabla1[[#This Row],[Cost]]*Tabla1[[#This Row],[Cant]])</f>
        <v>-50000</v>
      </c>
      <c r="P3405" s="8">
        <f>IF(Tabla1[[#This Row],[Mov]]="VNT",-Tabla1[[#This Row],[Cant]],Tabla1[[#This Row],[Cant]])</f>
        <v>1</v>
      </c>
      <c r="Q3405" s="8">
        <f>DAY(Tabla1[[#This Row],[Date]])</f>
        <v>8</v>
      </c>
      <c r="R3405" s="8">
        <f>MONTH(Tabla1[[#This Row],[Date]])</f>
        <v>10</v>
      </c>
      <c r="S3405" s="8">
        <f>YEAR(Tabla1[[#This Row],[Date]])</f>
        <v>2022</v>
      </c>
    </row>
    <row r="3406" spans="1:19" x14ac:dyDescent="0.2">
      <c r="A3406">
        <v>3405</v>
      </c>
      <c r="B3406" s="1">
        <v>44842</v>
      </c>
      <c r="C3406" t="s">
        <v>261</v>
      </c>
      <c r="D3406" t="s">
        <v>623</v>
      </c>
      <c r="E3406">
        <v>1</v>
      </c>
      <c r="F3406" t="s">
        <v>44</v>
      </c>
      <c r="G3406" t="s">
        <v>266</v>
      </c>
      <c r="H3406" t="s">
        <v>1605</v>
      </c>
      <c r="M3406" s="2">
        <v>42000</v>
      </c>
      <c r="N3406" s="2">
        <v>69000</v>
      </c>
      <c r="O3406" s="2">
        <f>IF(Tabla1[[#This Row],[Mov]]="VNT",Tabla1[[#This Row],[Sale]]-Tabla1[[#This Row],[Cost]],-Tabla1[[#This Row],[Cost]]*Tabla1[[#This Row],[Cant]])</f>
        <v>-42000</v>
      </c>
      <c r="P3406" s="8">
        <f>IF(Tabla1[[#This Row],[Mov]]="VNT",-Tabla1[[#This Row],[Cant]],Tabla1[[#This Row],[Cant]])</f>
        <v>1</v>
      </c>
      <c r="Q3406" s="8">
        <f>DAY(Tabla1[[#This Row],[Date]])</f>
        <v>8</v>
      </c>
      <c r="R3406" s="8">
        <f>MONTH(Tabla1[[#This Row],[Date]])</f>
        <v>10</v>
      </c>
      <c r="S3406" s="8">
        <f>YEAR(Tabla1[[#This Row],[Date]])</f>
        <v>2022</v>
      </c>
    </row>
    <row r="3407" spans="1:19" x14ac:dyDescent="0.2">
      <c r="A3407">
        <v>3406</v>
      </c>
      <c r="B3407" s="1">
        <v>44842</v>
      </c>
      <c r="C3407" t="s">
        <v>261</v>
      </c>
      <c r="D3407" t="s">
        <v>659</v>
      </c>
      <c r="E3407">
        <v>15</v>
      </c>
      <c r="F3407" t="s">
        <v>342</v>
      </c>
      <c r="G3407" t="s">
        <v>589</v>
      </c>
      <c r="H3407" t="s">
        <v>1173</v>
      </c>
      <c r="M3407" s="2">
        <v>900</v>
      </c>
      <c r="N3407" s="2">
        <v>10000</v>
      </c>
      <c r="O3407" s="2">
        <f>IF(Tabla1[[#This Row],[Mov]]="VNT",Tabla1[[#This Row],[Sale]]-Tabla1[[#This Row],[Cost]],-Tabla1[[#This Row],[Cost]]*Tabla1[[#This Row],[Cant]])</f>
        <v>-13500</v>
      </c>
      <c r="P3407" s="8">
        <f>IF(Tabla1[[#This Row],[Mov]]="VNT",-Tabla1[[#This Row],[Cant]],Tabla1[[#This Row],[Cant]])</f>
        <v>15</v>
      </c>
      <c r="Q3407" s="8">
        <f>DAY(Tabla1[[#This Row],[Date]])</f>
        <v>8</v>
      </c>
      <c r="R3407" s="8">
        <f>MONTH(Tabla1[[#This Row],[Date]])</f>
        <v>10</v>
      </c>
      <c r="S3407" s="8">
        <f>YEAR(Tabla1[[#This Row],[Date]])</f>
        <v>2022</v>
      </c>
    </row>
    <row r="3408" spans="1:19" x14ac:dyDescent="0.2">
      <c r="A3408">
        <v>3407</v>
      </c>
      <c r="B3408" s="1">
        <v>44842</v>
      </c>
      <c r="C3408" t="s">
        <v>261</v>
      </c>
      <c r="D3408" t="s">
        <v>659</v>
      </c>
      <c r="E3408">
        <v>5</v>
      </c>
      <c r="F3408" t="s">
        <v>21</v>
      </c>
      <c r="G3408" t="s">
        <v>272</v>
      </c>
      <c r="H3408" t="s">
        <v>24</v>
      </c>
      <c r="M3408" s="2">
        <v>3500</v>
      </c>
      <c r="N3408" s="2">
        <v>12000</v>
      </c>
      <c r="O3408" s="2">
        <f>IF(Tabla1[[#This Row],[Mov]]="VNT",Tabla1[[#This Row],[Sale]]-Tabla1[[#This Row],[Cost]],-Tabla1[[#This Row],[Cost]]*Tabla1[[#This Row],[Cant]])</f>
        <v>-17500</v>
      </c>
      <c r="P3408" s="8">
        <f>IF(Tabla1[[#This Row],[Mov]]="VNT",-Tabla1[[#This Row],[Cant]],Tabla1[[#This Row],[Cant]])</f>
        <v>5</v>
      </c>
      <c r="Q3408" s="8">
        <f>DAY(Tabla1[[#This Row],[Date]])</f>
        <v>8</v>
      </c>
      <c r="R3408" s="8">
        <f>MONTH(Tabla1[[#This Row],[Date]])</f>
        <v>10</v>
      </c>
      <c r="S3408" s="8">
        <f>YEAR(Tabla1[[#This Row],[Date]])</f>
        <v>2022</v>
      </c>
    </row>
    <row r="3409" spans="1:19" x14ac:dyDescent="0.2">
      <c r="A3409">
        <v>3408</v>
      </c>
      <c r="B3409" s="1">
        <v>44842</v>
      </c>
      <c r="C3409" t="s">
        <v>261</v>
      </c>
      <c r="D3409" t="s">
        <v>659</v>
      </c>
      <c r="E3409">
        <v>2</v>
      </c>
      <c r="F3409" t="s">
        <v>224</v>
      </c>
      <c r="G3409" t="s">
        <v>273</v>
      </c>
      <c r="H3409" t="s">
        <v>1584</v>
      </c>
      <c r="M3409" s="2">
        <v>9000</v>
      </c>
      <c r="N3409" s="2">
        <v>20000</v>
      </c>
      <c r="O3409" s="2">
        <f>IF(Tabla1[[#This Row],[Mov]]="VNT",Tabla1[[#This Row],[Sale]]-Tabla1[[#This Row],[Cost]],-Tabla1[[#This Row],[Cost]]*Tabla1[[#This Row],[Cant]])</f>
        <v>-18000</v>
      </c>
      <c r="P3409" s="8">
        <f>IF(Tabla1[[#This Row],[Mov]]="VNT",-Tabla1[[#This Row],[Cant]],Tabla1[[#This Row],[Cant]])</f>
        <v>2</v>
      </c>
      <c r="Q3409" s="8">
        <f>DAY(Tabla1[[#This Row],[Date]])</f>
        <v>8</v>
      </c>
      <c r="R3409" s="8">
        <f>MONTH(Tabla1[[#This Row],[Date]])</f>
        <v>10</v>
      </c>
      <c r="S3409" s="8">
        <f>YEAR(Tabla1[[#This Row],[Date]])</f>
        <v>2022</v>
      </c>
    </row>
    <row r="3410" spans="1:19" x14ac:dyDescent="0.2">
      <c r="A3410">
        <v>3409</v>
      </c>
      <c r="B3410" s="1">
        <v>44842</v>
      </c>
      <c r="C3410" t="s">
        <v>261</v>
      </c>
      <c r="D3410" t="s">
        <v>659</v>
      </c>
      <c r="E3410">
        <v>1</v>
      </c>
      <c r="F3410" t="s">
        <v>586</v>
      </c>
      <c r="G3410" t="s">
        <v>273</v>
      </c>
      <c r="H3410" t="s">
        <v>1584</v>
      </c>
      <c r="M3410" s="2">
        <v>9000</v>
      </c>
      <c r="N3410" s="2">
        <v>20000</v>
      </c>
      <c r="O3410" s="2">
        <f>IF(Tabla1[[#This Row],[Mov]]="VNT",Tabla1[[#This Row],[Sale]]-Tabla1[[#This Row],[Cost]],-Tabla1[[#This Row],[Cost]]*Tabla1[[#This Row],[Cant]])</f>
        <v>-9000</v>
      </c>
      <c r="P3410" s="8">
        <f>IF(Tabla1[[#This Row],[Mov]]="VNT",-Tabla1[[#This Row],[Cant]],Tabla1[[#This Row],[Cant]])</f>
        <v>1</v>
      </c>
      <c r="Q3410" s="8">
        <f>DAY(Tabla1[[#This Row],[Date]])</f>
        <v>8</v>
      </c>
      <c r="R3410" s="8">
        <f>MONTH(Tabla1[[#This Row],[Date]])</f>
        <v>10</v>
      </c>
      <c r="S3410" s="8">
        <f>YEAR(Tabla1[[#This Row],[Date]])</f>
        <v>2022</v>
      </c>
    </row>
    <row r="3411" spans="1:19" x14ac:dyDescent="0.2">
      <c r="A3411">
        <v>3410</v>
      </c>
      <c r="B3411" s="1">
        <v>44842</v>
      </c>
      <c r="C3411" t="s">
        <v>261</v>
      </c>
      <c r="D3411" t="s">
        <v>659</v>
      </c>
      <c r="E3411">
        <v>3</v>
      </c>
      <c r="F3411" t="s">
        <v>455</v>
      </c>
      <c r="G3411" t="s">
        <v>382</v>
      </c>
      <c r="H3411" t="s">
        <v>509</v>
      </c>
      <c r="M3411" s="2">
        <v>700</v>
      </c>
      <c r="N3411" s="2">
        <v>3000</v>
      </c>
      <c r="O3411" s="2">
        <f>IF(Tabla1[[#This Row],[Mov]]="VNT",Tabla1[[#This Row],[Sale]]-Tabla1[[#This Row],[Cost]],-Tabla1[[#This Row],[Cost]]*Tabla1[[#This Row],[Cant]])</f>
        <v>-2100</v>
      </c>
      <c r="P3411" s="8">
        <f>IF(Tabla1[[#This Row],[Mov]]="VNT",-Tabla1[[#This Row],[Cant]],Tabla1[[#This Row],[Cant]])</f>
        <v>3</v>
      </c>
      <c r="Q3411" s="8">
        <f>DAY(Tabla1[[#This Row],[Date]])</f>
        <v>8</v>
      </c>
      <c r="R3411" s="8">
        <f>MONTH(Tabla1[[#This Row],[Date]])</f>
        <v>10</v>
      </c>
      <c r="S3411" s="8">
        <f>YEAR(Tabla1[[#This Row],[Date]])</f>
        <v>2022</v>
      </c>
    </row>
    <row r="3412" spans="1:19" x14ac:dyDescent="0.2">
      <c r="A3412">
        <v>3411</v>
      </c>
      <c r="B3412" s="1">
        <v>44842</v>
      </c>
      <c r="C3412" t="s">
        <v>261</v>
      </c>
      <c r="D3412" t="s">
        <v>659</v>
      </c>
      <c r="E3412">
        <v>21</v>
      </c>
      <c r="F3412" t="s">
        <v>225</v>
      </c>
      <c r="G3412" t="s">
        <v>589</v>
      </c>
      <c r="H3412" t="s">
        <v>1173</v>
      </c>
      <c r="M3412" s="2">
        <v>1100</v>
      </c>
      <c r="N3412" s="2">
        <v>10000</v>
      </c>
      <c r="O3412" s="2">
        <f>IF(Tabla1[[#This Row],[Mov]]="VNT",Tabla1[[#This Row],[Sale]]-Tabla1[[#This Row],[Cost]],-Tabla1[[#This Row],[Cost]]*Tabla1[[#This Row],[Cant]])</f>
        <v>-23100</v>
      </c>
      <c r="P3412" s="8">
        <f>IF(Tabla1[[#This Row],[Mov]]="VNT",-Tabla1[[#This Row],[Cant]],Tabla1[[#This Row],[Cant]])</f>
        <v>21</v>
      </c>
      <c r="Q3412" s="8">
        <f>DAY(Tabla1[[#This Row],[Date]])</f>
        <v>8</v>
      </c>
      <c r="R3412" s="8">
        <f>MONTH(Tabla1[[#This Row],[Date]])</f>
        <v>10</v>
      </c>
      <c r="S3412" s="8">
        <f>YEAR(Tabla1[[#This Row],[Date]])</f>
        <v>2022</v>
      </c>
    </row>
    <row r="3413" spans="1:19" x14ac:dyDescent="0.2">
      <c r="A3413">
        <v>3412</v>
      </c>
      <c r="B3413" s="1">
        <v>44842</v>
      </c>
      <c r="C3413" t="s">
        <v>260</v>
      </c>
      <c r="D3413" t="s">
        <v>332</v>
      </c>
      <c r="E3413">
        <v>1</v>
      </c>
      <c r="F3413" t="s">
        <v>586</v>
      </c>
      <c r="G3413" t="s">
        <v>263</v>
      </c>
      <c r="H3413" t="s">
        <v>473</v>
      </c>
      <c r="M3413" s="2">
        <v>8500</v>
      </c>
      <c r="N3413" s="2">
        <v>20000</v>
      </c>
      <c r="O3413" s="2">
        <f>IF(Tabla1[[#This Row],[Mov]]="VNT",Tabla1[[#This Row],[Sale]]-Tabla1[[#This Row],[Cost]],-Tabla1[[#This Row],[Cost]]*Tabla1[[#This Row],[Cant]])</f>
        <v>11500</v>
      </c>
      <c r="P3413" s="8">
        <f>IF(Tabla1[[#This Row],[Mov]]="VNT",-Tabla1[[#This Row],[Cant]],Tabla1[[#This Row],[Cant]])</f>
        <v>-1</v>
      </c>
      <c r="Q3413" s="8">
        <f>DAY(Tabla1[[#This Row],[Date]])</f>
        <v>8</v>
      </c>
      <c r="R3413" s="8">
        <f>MONTH(Tabla1[[#This Row],[Date]])</f>
        <v>10</v>
      </c>
      <c r="S3413" s="8">
        <f>YEAR(Tabla1[[#This Row],[Date]])</f>
        <v>2022</v>
      </c>
    </row>
    <row r="3414" spans="1:19" x14ac:dyDescent="0.2">
      <c r="A3414">
        <v>3413</v>
      </c>
      <c r="B3414" s="1">
        <v>44842</v>
      </c>
      <c r="C3414" t="s">
        <v>260</v>
      </c>
      <c r="D3414" t="s">
        <v>332</v>
      </c>
      <c r="E3414">
        <v>1</v>
      </c>
      <c r="F3414" t="s">
        <v>225</v>
      </c>
      <c r="G3414" t="s">
        <v>263</v>
      </c>
      <c r="H3414" t="s">
        <v>473</v>
      </c>
      <c r="M3414" s="2">
        <v>1100</v>
      </c>
      <c r="N3414" s="2">
        <v>10000</v>
      </c>
      <c r="O3414" s="2">
        <f>IF(Tabla1[[#This Row],[Mov]]="VNT",Tabla1[[#This Row],[Sale]]-Tabla1[[#This Row],[Cost]],-Tabla1[[#This Row],[Cost]]*Tabla1[[#This Row],[Cant]])</f>
        <v>8900</v>
      </c>
      <c r="P3414" s="8">
        <f>IF(Tabla1[[#This Row],[Mov]]="VNT",-Tabla1[[#This Row],[Cant]],Tabla1[[#This Row],[Cant]])</f>
        <v>-1</v>
      </c>
      <c r="Q3414" s="8">
        <f>DAY(Tabla1[[#This Row],[Date]])</f>
        <v>8</v>
      </c>
      <c r="R3414" s="8">
        <f>MONTH(Tabla1[[#This Row],[Date]])</f>
        <v>10</v>
      </c>
      <c r="S3414" s="8">
        <f>YEAR(Tabla1[[#This Row],[Date]])</f>
        <v>2022</v>
      </c>
    </row>
    <row r="3415" spans="1:19" x14ac:dyDescent="0.2">
      <c r="A3415">
        <v>3414</v>
      </c>
      <c r="B3415" s="1">
        <v>44842</v>
      </c>
      <c r="C3415" t="s">
        <v>260</v>
      </c>
      <c r="D3415" t="s">
        <v>332</v>
      </c>
      <c r="E3415">
        <v>1</v>
      </c>
      <c r="F3415" t="s">
        <v>116</v>
      </c>
      <c r="G3415" t="s">
        <v>382</v>
      </c>
      <c r="H3415" t="s">
        <v>514</v>
      </c>
      <c r="M3415" s="2">
        <v>14953</v>
      </c>
      <c r="N3415" s="2">
        <v>16000</v>
      </c>
      <c r="O3415" s="2">
        <f>IF(Tabla1[[#This Row],[Mov]]="VNT",Tabla1[[#This Row],[Sale]]-Tabla1[[#This Row],[Cost]],-Tabla1[[#This Row],[Cost]]*Tabla1[[#This Row],[Cant]])</f>
        <v>1047</v>
      </c>
      <c r="P3415" s="8">
        <f>IF(Tabla1[[#This Row],[Mov]]="VNT",-Tabla1[[#This Row],[Cant]],Tabla1[[#This Row],[Cant]])</f>
        <v>-1</v>
      </c>
      <c r="Q3415" s="8">
        <f>DAY(Tabla1[[#This Row],[Date]])</f>
        <v>8</v>
      </c>
      <c r="R3415" s="8">
        <f>MONTH(Tabla1[[#This Row],[Date]])</f>
        <v>10</v>
      </c>
      <c r="S3415" s="8">
        <f>YEAR(Tabla1[[#This Row],[Date]])</f>
        <v>2022</v>
      </c>
    </row>
    <row r="3416" spans="1:19" x14ac:dyDescent="0.2">
      <c r="A3416">
        <v>3415</v>
      </c>
      <c r="B3416" s="1">
        <v>44842</v>
      </c>
      <c r="C3416" t="s">
        <v>260</v>
      </c>
      <c r="D3416" t="s">
        <v>332</v>
      </c>
      <c r="E3416">
        <v>1</v>
      </c>
      <c r="F3416" t="s">
        <v>116</v>
      </c>
      <c r="G3416" t="s">
        <v>347</v>
      </c>
      <c r="H3416" t="s">
        <v>518</v>
      </c>
      <c r="M3416" s="2">
        <v>5610</v>
      </c>
      <c r="N3416" s="2">
        <v>6000</v>
      </c>
      <c r="O3416" s="2">
        <f>IF(Tabla1[[#This Row],[Mov]]="VNT",Tabla1[[#This Row],[Sale]]-Tabla1[[#This Row],[Cost]],-Tabla1[[#This Row],[Cost]]*Tabla1[[#This Row],[Cant]])</f>
        <v>390</v>
      </c>
      <c r="P3416" s="8">
        <f>IF(Tabla1[[#This Row],[Mov]]="VNT",-Tabla1[[#This Row],[Cant]],Tabla1[[#This Row],[Cant]])</f>
        <v>-1</v>
      </c>
      <c r="Q3416" s="8">
        <f>DAY(Tabla1[[#This Row],[Date]])</f>
        <v>8</v>
      </c>
      <c r="R3416" s="8">
        <f>MONTH(Tabla1[[#This Row],[Date]])</f>
        <v>10</v>
      </c>
      <c r="S3416" s="8">
        <f>YEAR(Tabla1[[#This Row],[Date]])</f>
        <v>2022</v>
      </c>
    </row>
    <row r="3417" spans="1:19" x14ac:dyDescent="0.2">
      <c r="A3417">
        <v>3416</v>
      </c>
      <c r="B3417" s="1">
        <v>44842</v>
      </c>
      <c r="C3417" t="s">
        <v>260</v>
      </c>
      <c r="D3417" t="s">
        <v>332</v>
      </c>
      <c r="E3417">
        <v>1</v>
      </c>
      <c r="F3417" t="s">
        <v>386</v>
      </c>
      <c r="G3417" t="s">
        <v>272</v>
      </c>
      <c r="H3417" t="s">
        <v>1207</v>
      </c>
      <c r="L3417" t="s">
        <v>1305</v>
      </c>
      <c r="M3417" s="2">
        <v>90000</v>
      </c>
      <c r="N3417" s="2">
        <v>150000</v>
      </c>
      <c r="O3417" s="2">
        <f>IF(Tabla1[[#This Row],[Mov]]="VNT",Tabla1[[#This Row],[Sale]]-Tabla1[[#This Row],[Cost]],-Tabla1[[#This Row],[Cost]]*Tabla1[[#This Row],[Cant]])</f>
        <v>60000</v>
      </c>
      <c r="P3417" s="8">
        <f>IF(Tabla1[[#This Row],[Mov]]="VNT",-Tabla1[[#This Row],[Cant]],Tabla1[[#This Row],[Cant]])</f>
        <v>-1</v>
      </c>
      <c r="Q3417" s="8">
        <f>DAY(Tabla1[[#This Row],[Date]])</f>
        <v>8</v>
      </c>
      <c r="R3417" s="8">
        <f>MONTH(Tabla1[[#This Row],[Date]])</f>
        <v>10</v>
      </c>
      <c r="S3417" s="8">
        <f>YEAR(Tabla1[[#This Row],[Date]])</f>
        <v>2022</v>
      </c>
    </row>
    <row r="3418" spans="1:19" x14ac:dyDescent="0.2">
      <c r="A3418">
        <v>3417</v>
      </c>
      <c r="B3418" s="1">
        <v>44842</v>
      </c>
      <c r="C3418" t="s">
        <v>260</v>
      </c>
      <c r="D3418" t="s">
        <v>1457</v>
      </c>
      <c r="E3418">
        <v>1</v>
      </c>
      <c r="F3418" t="s">
        <v>1213</v>
      </c>
      <c r="G3418" t="s">
        <v>266</v>
      </c>
      <c r="H3418" t="s">
        <v>16</v>
      </c>
      <c r="M3418" s="2">
        <v>500</v>
      </c>
      <c r="N3418" s="2">
        <v>1000</v>
      </c>
      <c r="O3418" s="2">
        <f>IF(Tabla1[[#This Row],[Mov]]="VNT",Tabla1[[#This Row],[Sale]]-Tabla1[[#This Row],[Cost]],-Tabla1[[#This Row],[Cost]]*Tabla1[[#This Row],[Cant]])</f>
        <v>500</v>
      </c>
      <c r="P3418" s="8">
        <f>IF(Tabla1[[#This Row],[Mov]]="VNT",-Tabla1[[#This Row],[Cant]],Tabla1[[#This Row],[Cant]])</f>
        <v>-1</v>
      </c>
      <c r="Q3418" s="8">
        <f>DAY(Tabla1[[#This Row],[Date]])</f>
        <v>8</v>
      </c>
      <c r="R3418" s="8">
        <f>MONTH(Tabla1[[#This Row],[Date]])</f>
        <v>10</v>
      </c>
      <c r="S3418" s="8">
        <f>YEAR(Tabla1[[#This Row],[Date]])</f>
        <v>2022</v>
      </c>
    </row>
    <row r="3419" spans="1:19" x14ac:dyDescent="0.2">
      <c r="A3419">
        <v>3418</v>
      </c>
      <c r="B3419" s="1">
        <v>44842</v>
      </c>
      <c r="C3419" t="s">
        <v>260</v>
      </c>
      <c r="D3419" t="s">
        <v>332</v>
      </c>
      <c r="E3419">
        <v>1</v>
      </c>
      <c r="F3419" t="s">
        <v>849</v>
      </c>
      <c r="G3419" t="s">
        <v>1044</v>
      </c>
      <c r="H3419" t="s">
        <v>1333</v>
      </c>
      <c r="M3419" s="2">
        <v>47000</v>
      </c>
      <c r="N3419" s="2">
        <v>69000</v>
      </c>
      <c r="O3419" s="2">
        <f>IF(Tabla1[[#This Row],[Mov]]="VNT",Tabla1[[#This Row],[Sale]]-Tabla1[[#This Row],[Cost]],-Tabla1[[#This Row],[Cost]]*Tabla1[[#This Row],[Cant]])</f>
        <v>22000</v>
      </c>
      <c r="P3419" s="8">
        <f>IF(Tabla1[[#This Row],[Mov]]="VNT",-Tabla1[[#This Row],[Cant]],Tabla1[[#This Row],[Cant]])</f>
        <v>-1</v>
      </c>
      <c r="Q3419" s="8">
        <f>DAY(Tabla1[[#This Row],[Date]])</f>
        <v>8</v>
      </c>
      <c r="R3419" s="8">
        <f>MONTH(Tabla1[[#This Row],[Date]])</f>
        <v>10</v>
      </c>
      <c r="S3419" s="8">
        <f>YEAR(Tabla1[[#This Row],[Date]])</f>
        <v>2022</v>
      </c>
    </row>
    <row r="3420" spans="1:19" x14ac:dyDescent="0.2">
      <c r="A3420">
        <v>3419</v>
      </c>
      <c r="B3420" s="1">
        <v>44842</v>
      </c>
      <c r="C3420" t="s">
        <v>260</v>
      </c>
      <c r="D3420" t="s">
        <v>332</v>
      </c>
      <c r="E3420">
        <v>1</v>
      </c>
      <c r="F3420" t="s">
        <v>225</v>
      </c>
      <c r="G3420" t="s">
        <v>284</v>
      </c>
      <c r="H3420" t="s">
        <v>1606</v>
      </c>
      <c r="M3420" s="2">
        <v>1100</v>
      </c>
      <c r="N3420" s="2">
        <v>10000</v>
      </c>
      <c r="O3420" s="2">
        <f>IF(Tabla1[[#This Row],[Mov]]="VNT",Tabla1[[#This Row],[Sale]]-Tabla1[[#This Row],[Cost]],-Tabla1[[#This Row],[Cost]]*Tabla1[[#This Row],[Cant]])</f>
        <v>8900</v>
      </c>
      <c r="P3420" s="8">
        <f>IF(Tabla1[[#This Row],[Mov]]="VNT",-Tabla1[[#This Row],[Cant]],Tabla1[[#This Row],[Cant]])</f>
        <v>-1</v>
      </c>
      <c r="Q3420" s="8">
        <f>DAY(Tabla1[[#This Row],[Date]])</f>
        <v>8</v>
      </c>
      <c r="R3420" s="8">
        <f>MONTH(Tabla1[[#This Row],[Date]])</f>
        <v>10</v>
      </c>
      <c r="S3420" s="8">
        <f>YEAR(Tabla1[[#This Row],[Date]])</f>
        <v>2022</v>
      </c>
    </row>
    <row r="3421" spans="1:19" x14ac:dyDescent="0.2">
      <c r="A3421">
        <v>3420</v>
      </c>
      <c r="B3421" s="1">
        <v>44842</v>
      </c>
      <c r="C3421" t="s">
        <v>260</v>
      </c>
      <c r="D3421" t="s">
        <v>332</v>
      </c>
      <c r="E3421">
        <v>1</v>
      </c>
      <c r="F3421" t="s">
        <v>116</v>
      </c>
      <c r="G3421" t="s">
        <v>600</v>
      </c>
      <c r="H3421" t="s">
        <v>1401</v>
      </c>
      <c r="M3421" s="2">
        <v>4600</v>
      </c>
      <c r="N3421" s="2">
        <v>5000</v>
      </c>
      <c r="O3421" s="2">
        <f>IF(Tabla1[[#This Row],[Mov]]="VNT",Tabla1[[#This Row],[Sale]]-Tabla1[[#This Row],[Cost]],-Tabla1[[#This Row],[Cost]]*Tabla1[[#This Row],[Cant]])</f>
        <v>400</v>
      </c>
      <c r="P3421" s="8">
        <f>IF(Tabla1[[#This Row],[Mov]]="VNT",-Tabla1[[#This Row],[Cant]],Tabla1[[#This Row],[Cant]])</f>
        <v>-1</v>
      </c>
      <c r="Q3421" s="8">
        <f>DAY(Tabla1[[#This Row],[Date]])</f>
        <v>8</v>
      </c>
      <c r="R3421" s="8">
        <f>MONTH(Tabla1[[#This Row],[Date]])</f>
        <v>10</v>
      </c>
      <c r="S3421" s="8">
        <f>YEAR(Tabla1[[#This Row],[Date]])</f>
        <v>2022</v>
      </c>
    </row>
    <row r="3422" spans="1:19" x14ac:dyDescent="0.2">
      <c r="A3422">
        <v>3421</v>
      </c>
      <c r="B3422" s="1">
        <v>44842</v>
      </c>
      <c r="C3422" t="s">
        <v>260</v>
      </c>
      <c r="D3422" t="s">
        <v>332</v>
      </c>
      <c r="E3422">
        <v>1</v>
      </c>
      <c r="F3422" t="s">
        <v>116</v>
      </c>
      <c r="G3422" t="s">
        <v>600</v>
      </c>
      <c r="H3422" t="s">
        <v>1401</v>
      </c>
      <c r="M3422" s="2">
        <v>4600</v>
      </c>
      <c r="N3422" s="2">
        <v>5000</v>
      </c>
      <c r="O3422" s="2">
        <f>IF(Tabla1[[#This Row],[Mov]]="VNT",Tabla1[[#This Row],[Sale]]-Tabla1[[#This Row],[Cost]],-Tabla1[[#This Row],[Cost]]*Tabla1[[#This Row],[Cant]])</f>
        <v>400</v>
      </c>
      <c r="P3422" s="8">
        <f>IF(Tabla1[[#This Row],[Mov]]="VNT",-Tabla1[[#This Row],[Cant]],Tabla1[[#This Row],[Cant]])</f>
        <v>-1</v>
      </c>
      <c r="Q3422" s="8">
        <f>DAY(Tabla1[[#This Row],[Date]])</f>
        <v>8</v>
      </c>
      <c r="R3422" s="8">
        <f>MONTH(Tabla1[[#This Row],[Date]])</f>
        <v>10</v>
      </c>
      <c r="S3422" s="8">
        <f>YEAR(Tabla1[[#This Row],[Date]])</f>
        <v>2022</v>
      </c>
    </row>
    <row r="3423" spans="1:19" x14ac:dyDescent="0.2">
      <c r="A3423">
        <v>3422</v>
      </c>
      <c r="B3423" s="1">
        <v>44842</v>
      </c>
      <c r="C3423" t="s">
        <v>260</v>
      </c>
      <c r="D3423" t="s">
        <v>332</v>
      </c>
      <c r="E3423">
        <v>1</v>
      </c>
      <c r="F3423" t="s">
        <v>458</v>
      </c>
      <c r="G3423" t="s">
        <v>266</v>
      </c>
      <c r="H3423" t="s">
        <v>1410</v>
      </c>
      <c r="L3423" t="s">
        <v>1541</v>
      </c>
      <c r="M3423" s="2">
        <v>0</v>
      </c>
      <c r="N3423" s="2">
        <v>18000</v>
      </c>
      <c r="O3423" s="2">
        <f>IF(Tabla1[[#This Row],[Mov]]="VNT",Tabla1[[#This Row],[Sale]]-Tabla1[[#This Row],[Cost]],-Tabla1[[#This Row],[Cost]]*Tabla1[[#This Row],[Cant]])</f>
        <v>18000</v>
      </c>
      <c r="P3423" s="8">
        <f>IF(Tabla1[[#This Row],[Mov]]="VNT",-Tabla1[[#This Row],[Cant]],Tabla1[[#This Row],[Cant]])</f>
        <v>-1</v>
      </c>
      <c r="Q3423" s="8">
        <f>DAY(Tabla1[[#This Row],[Date]])</f>
        <v>8</v>
      </c>
      <c r="R3423" s="8">
        <f>MONTH(Tabla1[[#This Row],[Date]])</f>
        <v>10</v>
      </c>
      <c r="S3423" s="8">
        <f>YEAR(Tabla1[[#This Row],[Date]])</f>
        <v>2022</v>
      </c>
    </row>
    <row r="3424" spans="1:19" x14ac:dyDescent="0.2">
      <c r="A3424">
        <v>3423</v>
      </c>
      <c r="B3424" s="1">
        <v>44842</v>
      </c>
      <c r="C3424" t="s">
        <v>260</v>
      </c>
      <c r="D3424" t="s">
        <v>332</v>
      </c>
      <c r="E3424">
        <v>1</v>
      </c>
      <c r="F3424" t="s">
        <v>458</v>
      </c>
      <c r="G3424" t="s">
        <v>284</v>
      </c>
      <c r="H3424" t="s">
        <v>1155</v>
      </c>
      <c r="M3424" s="2">
        <v>0</v>
      </c>
      <c r="N3424" s="2">
        <v>3000</v>
      </c>
      <c r="O3424" s="2">
        <f>IF(Tabla1[[#This Row],[Mov]]="VNT",Tabla1[[#This Row],[Sale]]-Tabla1[[#This Row],[Cost]],-Tabla1[[#This Row],[Cost]]*Tabla1[[#This Row],[Cant]])</f>
        <v>3000</v>
      </c>
      <c r="P3424" s="8">
        <f>IF(Tabla1[[#This Row],[Mov]]="VNT",-Tabla1[[#This Row],[Cant]],Tabla1[[#This Row],[Cant]])</f>
        <v>-1</v>
      </c>
      <c r="Q3424" s="8">
        <f>DAY(Tabla1[[#This Row],[Date]])</f>
        <v>8</v>
      </c>
      <c r="R3424" s="8">
        <f>MONTH(Tabla1[[#This Row],[Date]])</f>
        <v>10</v>
      </c>
      <c r="S3424" s="8">
        <f>YEAR(Tabla1[[#This Row],[Date]])</f>
        <v>2022</v>
      </c>
    </row>
    <row r="3425" spans="1:19" x14ac:dyDescent="0.2">
      <c r="A3425">
        <v>3424</v>
      </c>
      <c r="B3425" s="1">
        <v>44842</v>
      </c>
      <c r="C3425" t="s">
        <v>260</v>
      </c>
      <c r="D3425" t="s">
        <v>332</v>
      </c>
      <c r="E3425">
        <v>1</v>
      </c>
      <c r="F3425" t="s">
        <v>21</v>
      </c>
      <c r="G3425" t="s">
        <v>197</v>
      </c>
      <c r="H3425" t="s">
        <v>1522</v>
      </c>
      <c r="M3425" s="2">
        <v>3000</v>
      </c>
      <c r="N3425" s="2">
        <v>10000</v>
      </c>
      <c r="O3425" s="2">
        <f>IF(Tabla1[[#This Row],[Mov]]="VNT",Tabla1[[#This Row],[Sale]]-Tabla1[[#This Row],[Cost]],-Tabla1[[#This Row],[Cost]]*Tabla1[[#This Row],[Cant]])</f>
        <v>7000</v>
      </c>
      <c r="P3425" s="8">
        <f>IF(Tabla1[[#This Row],[Mov]]="VNT",-Tabla1[[#This Row],[Cant]],Tabla1[[#This Row],[Cant]])</f>
        <v>-1</v>
      </c>
      <c r="Q3425" s="8">
        <f>DAY(Tabla1[[#This Row],[Date]])</f>
        <v>8</v>
      </c>
      <c r="R3425" s="8">
        <f>MONTH(Tabla1[[#This Row],[Date]])</f>
        <v>10</v>
      </c>
      <c r="S3425" s="8">
        <f>YEAR(Tabla1[[#This Row],[Date]])</f>
        <v>2022</v>
      </c>
    </row>
    <row r="3426" spans="1:19" x14ac:dyDescent="0.2">
      <c r="A3426">
        <v>3425</v>
      </c>
      <c r="B3426" s="1">
        <v>44842</v>
      </c>
      <c r="C3426" t="s">
        <v>260</v>
      </c>
      <c r="D3426" t="s">
        <v>332</v>
      </c>
      <c r="E3426">
        <v>1</v>
      </c>
      <c r="F3426" t="s">
        <v>225</v>
      </c>
      <c r="G3426" t="s">
        <v>284</v>
      </c>
      <c r="H3426" t="s">
        <v>1597</v>
      </c>
      <c r="M3426" s="2">
        <v>1100</v>
      </c>
      <c r="N3426" s="2">
        <v>10000</v>
      </c>
      <c r="O3426" s="2">
        <f>IF(Tabla1[[#This Row],[Mov]]="VNT",Tabla1[[#This Row],[Sale]]-Tabla1[[#This Row],[Cost]],-Tabla1[[#This Row],[Cost]]*Tabla1[[#This Row],[Cant]])</f>
        <v>8900</v>
      </c>
      <c r="P3426" s="8">
        <f>IF(Tabla1[[#This Row],[Mov]]="VNT",-Tabla1[[#This Row],[Cant]],Tabla1[[#This Row],[Cant]])</f>
        <v>-1</v>
      </c>
      <c r="Q3426" s="8">
        <f>DAY(Tabla1[[#This Row],[Date]])</f>
        <v>8</v>
      </c>
      <c r="R3426" s="8">
        <f>MONTH(Tabla1[[#This Row],[Date]])</f>
        <v>10</v>
      </c>
      <c r="S3426" s="8">
        <f>YEAR(Tabla1[[#This Row],[Date]])</f>
        <v>2022</v>
      </c>
    </row>
    <row r="3427" spans="1:19" x14ac:dyDescent="0.2">
      <c r="A3427">
        <v>3426</v>
      </c>
      <c r="B3427" s="1">
        <v>44842</v>
      </c>
      <c r="C3427" t="s">
        <v>260</v>
      </c>
      <c r="D3427" t="s">
        <v>332</v>
      </c>
      <c r="E3427">
        <v>1</v>
      </c>
      <c r="F3427" t="s">
        <v>15</v>
      </c>
      <c r="G3427" t="s">
        <v>385</v>
      </c>
      <c r="H3427" t="s">
        <v>20</v>
      </c>
      <c r="M3427" s="2">
        <v>4500</v>
      </c>
      <c r="N3427" s="2">
        <v>10000</v>
      </c>
      <c r="O3427" s="2">
        <f>IF(Tabla1[[#This Row],[Mov]]="VNT",Tabla1[[#This Row],[Sale]]-Tabla1[[#This Row],[Cost]],-Tabla1[[#This Row],[Cost]]*Tabla1[[#This Row],[Cant]])</f>
        <v>5500</v>
      </c>
      <c r="P3427" s="8">
        <f>IF(Tabla1[[#This Row],[Mov]]="VNT",-Tabla1[[#This Row],[Cant]],Tabla1[[#This Row],[Cant]])</f>
        <v>-1</v>
      </c>
      <c r="Q3427" s="8">
        <f>DAY(Tabla1[[#This Row],[Date]])</f>
        <v>8</v>
      </c>
      <c r="R3427" s="8">
        <f>MONTH(Tabla1[[#This Row],[Date]])</f>
        <v>10</v>
      </c>
      <c r="S3427" s="8">
        <f>YEAR(Tabla1[[#This Row],[Date]])</f>
        <v>2022</v>
      </c>
    </row>
    <row r="3428" spans="1:19" x14ac:dyDescent="0.2">
      <c r="A3428">
        <v>3427</v>
      </c>
      <c r="B3428" s="1">
        <v>44843</v>
      </c>
      <c r="C3428" t="s">
        <v>260</v>
      </c>
      <c r="D3428" t="s">
        <v>332</v>
      </c>
      <c r="E3428">
        <v>1</v>
      </c>
      <c r="F3428" t="s">
        <v>116</v>
      </c>
      <c r="G3428" t="s">
        <v>382</v>
      </c>
      <c r="H3428" t="s">
        <v>514</v>
      </c>
      <c r="M3428" s="2">
        <v>5140</v>
      </c>
      <c r="N3428" s="2">
        <v>5500</v>
      </c>
      <c r="O3428" s="2">
        <f>IF(Tabla1[[#This Row],[Mov]]="VNT",Tabla1[[#This Row],[Sale]]-Tabla1[[#This Row],[Cost]],-Tabla1[[#This Row],[Cost]]*Tabla1[[#This Row],[Cant]])</f>
        <v>360</v>
      </c>
      <c r="P3428" s="8">
        <f>IF(Tabla1[[#This Row],[Mov]]="VNT",-Tabla1[[#This Row],[Cant]],Tabla1[[#This Row],[Cant]])</f>
        <v>-1</v>
      </c>
      <c r="Q3428" s="8">
        <f>DAY(Tabla1[[#This Row],[Date]])</f>
        <v>9</v>
      </c>
      <c r="R3428" s="8">
        <f>MONTH(Tabla1[[#This Row],[Date]])</f>
        <v>10</v>
      </c>
      <c r="S3428" s="8">
        <f>YEAR(Tabla1[[#This Row],[Date]])</f>
        <v>2022</v>
      </c>
    </row>
    <row r="3429" spans="1:19" x14ac:dyDescent="0.2">
      <c r="A3429">
        <v>3428</v>
      </c>
      <c r="B3429" s="1">
        <v>44843</v>
      </c>
      <c r="C3429" t="s">
        <v>260</v>
      </c>
      <c r="D3429" t="s">
        <v>332</v>
      </c>
      <c r="E3429">
        <v>1</v>
      </c>
      <c r="F3429" t="s">
        <v>455</v>
      </c>
      <c r="G3429" t="s">
        <v>382</v>
      </c>
      <c r="H3429" t="s">
        <v>509</v>
      </c>
      <c r="M3429" s="2">
        <v>1000</v>
      </c>
      <c r="N3429" s="2">
        <v>3000</v>
      </c>
      <c r="O3429" s="2">
        <f>IF(Tabla1[[#This Row],[Mov]]="VNT",Tabla1[[#This Row],[Sale]]-Tabla1[[#This Row],[Cost]],-Tabla1[[#This Row],[Cost]]*Tabla1[[#This Row],[Cant]])</f>
        <v>2000</v>
      </c>
      <c r="P3429" s="8">
        <f>IF(Tabla1[[#This Row],[Mov]]="VNT",-Tabla1[[#This Row],[Cant]],Tabla1[[#This Row],[Cant]])</f>
        <v>-1</v>
      </c>
      <c r="Q3429" s="8">
        <f>DAY(Tabla1[[#This Row],[Date]])</f>
        <v>9</v>
      </c>
      <c r="R3429" s="8">
        <f>MONTH(Tabla1[[#This Row],[Date]])</f>
        <v>10</v>
      </c>
      <c r="S3429" s="8">
        <f>YEAR(Tabla1[[#This Row],[Date]])</f>
        <v>2022</v>
      </c>
    </row>
    <row r="3430" spans="1:19" x14ac:dyDescent="0.2">
      <c r="A3430">
        <v>3429</v>
      </c>
      <c r="B3430" s="1">
        <v>44843</v>
      </c>
      <c r="C3430" t="s">
        <v>260</v>
      </c>
      <c r="D3430" t="s">
        <v>332</v>
      </c>
      <c r="E3430">
        <v>1</v>
      </c>
      <c r="F3430" t="s">
        <v>342</v>
      </c>
      <c r="G3430" t="s">
        <v>1202</v>
      </c>
      <c r="H3430" t="s">
        <v>1609</v>
      </c>
      <c r="M3430" s="2">
        <v>1000</v>
      </c>
      <c r="N3430" s="2">
        <v>10000</v>
      </c>
      <c r="O3430" s="2">
        <f>IF(Tabla1[[#This Row],[Mov]]="VNT",Tabla1[[#This Row],[Sale]]-Tabla1[[#This Row],[Cost]],-Tabla1[[#This Row],[Cost]]*Tabla1[[#This Row],[Cant]])</f>
        <v>9000</v>
      </c>
      <c r="P3430" s="8">
        <f>IF(Tabla1[[#This Row],[Mov]]="VNT",-Tabla1[[#This Row],[Cant]],Tabla1[[#This Row],[Cant]])</f>
        <v>-1</v>
      </c>
      <c r="Q3430" s="8">
        <f>DAY(Tabla1[[#This Row],[Date]])</f>
        <v>9</v>
      </c>
      <c r="R3430" s="8">
        <f>MONTH(Tabla1[[#This Row],[Date]])</f>
        <v>10</v>
      </c>
      <c r="S3430" s="8">
        <f>YEAR(Tabla1[[#This Row],[Date]])</f>
        <v>2022</v>
      </c>
    </row>
    <row r="3431" spans="1:19" x14ac:dyDescent="0.2">
      <c r="A3431">
        <v>3430</v>
      </c>
      <c r="B3431" s="1">
        <v>44843</v>
      </c>
      <c r="C3431" t="s">
        <v>260</v>
      </c>
      <c r="D3431" t="s">
        <v>332</v>
      </c>
      <c r="E3431">
        <v>1</v>
      </c>
      <c r="F3431" t="s">
        <v>116</v>
      </c>
      <c r="G3431" t="s">
        <v>347</v>
      </c>
      <c r="H3431" t="s">
        <v>518</v>
      </c>
      <c r="M3431" s="2">
        <v>9350</v>
      </c>
      <c r="N3431" s="2">
        <v>10000</v>
      </c>
      <c r="O3431" s="2">
        <f>IF(Tabla1[[#This Row],[Mov]]="VNT",Tabla1[[#This Row],[Sale]]-Tabla1[[#This Row],[Cost]],-Tabla1[[#This Row],[Cost]]*Tabla1[[#This Row],[Cant]])</f>
        <v>650</v>
      </c>
      <c r="P3431" s="8">
        <f>IF(Tabla1[[#This Row],[Mov]]="VNT",-Tabla1[[#This Row],[Cant]],Tabla1[[#This Row],[Cant]])</f>
        <v>-1</v>
      </c>
      <c r="Q3431" s="8">
        <f>DAY(Tabla1[[#This Row],[Date]])</f>
        <v>9</v>
      </c>
      <c r="R3431" s="8">
        <f>MONTH(Tabla1[[#This Row],[Date]])</f>
        <v>10</v>
      </c>
      <c r="S3431" s="8">
        <f>YEAR(Tabla1[[#This Row],[Date]])</f>
        <v>2022</v>
      </c>
    </row>
    <row r="3432" spans="1:19" x14ac:dyDescent="0.2">
      <c r="A3432">
        <v>3431</v>
      </c>
      <c r="B3432" s="1">
        <v>44843</v>
      </c>
      <c r="C3432" t="s">
        <v>260</v>
      </c>
      <c r="D3432" t="s">
        <v>332</v>
      </c>
      <c r="E3432">
        <v>1</v>
      </c>
      <c r="F3432" t="s">
        <v>116</v>
      </c>
      <c r="G3432" t="s">
        <v>347</v>
      </c>
      <c r="H3432" t="s">
        <v>518</v>
      </c>
      <c r="M3432" s="2">
        <v>2805</v>
      </c>
      <c r="N3432" s="2">
        <v>3000</v>
      </c>
      <c r="O3432" s="2">
        <f>IF(Tabla1[[#This Row],[Mov]]="VNT",Tabla1[[#This Row],[Sale]]-Tabla1[[#This Row],[Cost]],-Tabla1[[#This Row],[Cost]]*Tabla1[[#This Row],[Cant]])</f>
        <v>195</v>
      </c>
      <c r="P3432" s="8">
        <f>IF(Tabla1[[#This Row],[Mov]]="VNT",-Tabla1[[#This Row],[Cant]],Tabla1[[#This Row],[Cant]])</f>
        <v>-1</v>
      </c>
      <c r="Q3432" s="8">
        <f>DAY(Tabla1[[#This Row],[Date]])</f>
        <v>9</v>
      </c>
      <c r="R3432" s="8">
        <f>MONTH(Tabla1[[#This Row],[Date]])</f>
        <v>10</v>
      </c>
      <c r="S3432" s="8">
        <f>YEAR(Tabla1[[#This Row],[Date]])</f>
        <v>2022</v>
      </c>
    </row>
    <row r="3433" spans="1:19" x14ac:dyDescent="0.2">
      <c r="A3433">
        <v>3432</v>
      </c>
      <c r="B3433" s="1">
        <v>44843</v>
      </c>
      <c r="C3433" t="s">
        <v>260</v>
      </c>
      <c r="D3433" t="s">
        <v>332</v>
      </c>
      <c r="E3433">
        <v>1</v>
      </c>
      <c r="F3433" t="s">
        <v>15</v>
      </c>
      <c r="G3433" t="s">
        <v>266</v>
      </c>
      <c r="H3433" t="s">
        <v>161</v>
      </c>
      <c r="I3433" t="s">
        <v>150</v>
      </c>
      <c r="M3433" s="2">
        <v>3000</v>
      </c>
      <c r="N3433" s="2">
        <v>7000</v>
      </c>
      <c r="O3433" s="2">
        <f>IF(Tabla1[[#This Row],[Mov]]="VNT",Tabla1[[#This Row],[Sale]]-Tabla1[[#This Row],[Cost]],-Tabla1[[#This Row],[Cost]]*Tabla1[[#This Row],[Cant]])</f>
        <v>4000</v>
      </c>
      <c r="P3433" s="8">
        <f>IF(Tabla1[[#This Row],[Mov]]="VNT",-Tabla1[[#This Row],[Cant]],Tabla1[[#This Row],[Cant]])</f>
        <v>-1</v>
      </c>
      <c r="Q3433" s="8">
        <f>DAY(Tabla1[[#This Row],[Date]])</f>
        <v>9</v>
      </c>
      <c r="R3433" s="8">
        <f>MONTH(Tabla1[[#This Row],[Date]])</f>
        <v>10</v>
      </c>
      <c r="S3433" s="8">
        <f>YEAR(Tabla1[[#This Row],[Date]])</f>
        <v>2022</v>
      </c>
    </row>
    <row r="3434" spans="1:19" x14ac:dyDescent="0.2">
      <c r="A3434">
        <v>3433</v>
      </c>
      <c r="B3434" s="1">
        <v>44843</v>
      </c>
      <c r="C3434" t="s">
        <v>260</v>
      </c>
      <c r="D3434" t="s">
        <v>332</v>
      </c>
      <c r="E3434">
        <v>1</v>
      </c>
      <c r="F3434" t="s">
        <v>1261</v>
      </c>
      <c r="G3434" t="s">
        <v>266</v>
      </c>
      <c r="H3434" t="s">
        <v>1610</v>
      </c>
      <c r="M3434" s="2">
        <v>4000</v>
      </c>
      <c r="N3434" s="2">
        <v>12000</v>
      </c>
      <c r="O3434" s="2">
        <f>IF(Tabla1[[#This Row],[Mov]]="VNT",Tabla1[[#This Row],[Sale]]-Tabla1[[#This Row],[Cost]],-Tabla1[[#This Row],[Cost]]*Tabla1[[#This Row],[Cant]])</f>
        <v>8000</v>
      </c>
      <c r="P3434" s="8">
        <f>IF(Tabla1[[#This Row],[Mov]]="VNT",-Tabla1[[#This Row],[Cant]],Tabla1[[#This Row],[Cant]])</f>
        <v>-1</v>
      </c>
      <c r="Q3434" s="8">
        <f>DAY(Tabla1[[#This Row],[Date]])</f>
        <v>9</v>
      </c>
      <c r="R3434" s="8">
        <f>MONTH(Tabla1[[#This Row],[Date]])</f>
        <v>10</v>
      </c>
      <c r="S3434" s="8">
        <f>YEAR(Tabla1[[#This Row],[Date]])</f>
        <v>2022</v>
      </c>
    </row>
    <row r="3435" spans="1:19" x14ac:dyDescent="0.2">
      <c r="A3435">
        <v>3434</v>
      </c>
      <c r="B3435" s="1">
        <v>44843</v>
      </c>
      <c r="C3435" t="s">
        <v>260</v>
      </c>
      <c r="D3435" t="s">
        <v>332</v>
      </c>
      <c r="E3435">
        <v>1</v>
      </c>
      <c r="F3435" t="s">
        <v>214</v>
      </c>
      <c r="G3435" t="s">
        <v>721</v>
      </c>
      <c r="H3435" t="s">
        <v>773</v>
      </c>
      <c r="M3435" s="2">
        <v>40000</v>
      </c>
      <c r="N3435" s="2">
        <v>65000</v>
      </c>
      <c r="O3435" s="2">
        <f>IF(Tabla1[[#This Row],[Mov]]="VNT",Tabla1[[#This Row],[Sale]]-Tabla1[[#This Row],[Cost]],-Tabla1[[#This Row],[Cost]]*Tabla1[[#This Row],[Cant]])</f>
        <v>25000</v>
      </c>
      <c r="P3435" s="8">
        <f>IF(Tabla1[[#This Row],[Mov]]="VNT",-Tabla1[[#This Row],[Cant]],Tabla1[[#This Row],[Cant]])</f>
        <v>-1</v>
      </c>
      <c r="Q3435" s="8">
        <f>DAY(Tabla1[[#This Row],[Date]])</f>
        <v>9</v>
      </c>
      <c r="R3435" s="8">
        <f>MONTH(Tabla1[[#This Row],[Date]])</f>
        <v>10</v>
      </c>
      <c r="S3435" s="8">
        <f>YEAR(Tabla1[[#This Row],[Date]])</f>
        <v>2022</v>
      </c>
    </row>
    <row r="3436" spans="1:19" x14ac:dyDescent="0.2">
      <c r="A3436">
        <v>3435</v>
      </c>
      <c r="B3436" s="1">
        <v>44843</v>
      </c>
      <c r="C3436" t="s">
        <v>260</v>
      </c>
      <c r="D3436" t="s">
        <v>332</v>
      </c>
      <c r="E3436">
        <v>1</v>
      </c>
      <c r="F3436" t="s">
        <v>891</v>
      </c>
      <c r="G3436" t="s">
        <v>263</v>
      </c>
      <c r="H3436" t="s">
        <v>672</v>
      </c>
      <c r="M3436" s="2">
        <v>4000</v>
      </c>
      <c r="N3436" s="2">
        <v>10000</v>
      </c>
      <c r="O3436" s="2">
        <f>IF(Tabla1[[#This Row],[Mov]]="VNT",Tabla1[[#This Row],[Sale]]-Tabla1[[#This Row],[Cost]],-Tabla1[[#This Row],[Cost]]*Tabla1[[#This Row],[Cant]])</f>
        <v>6000</v>
      </c>
      <c r="P3436" s="8">
        <f>IF(Tabla1[[#This Row],[Mov]]="VNT",-Tabla1[[#This Row],[Cant]],Tabla1[[#This Row],[Cant]])</f>
        <v>-1</v>
      </c>
      <c r="Q3436" s="8">
        <f>DAY(Tabla1[[#This Row],[Date]])</f>
        <v>9</v>
      </c>
      <c r="R3436" s="8">
        <f>MONTH(Tabla1[[#This Row],[Date]])</f>
        <v>10</v>
      </c>
      <c r="S3436" s="8">
        <f>YEAR(Tabla1[[#This Row],[Date]])</f>
        <v>2022</v>
      </c>
    </row>
    <row r="3437" spans="1:19" x14ac:dyDescent="0.2">
      <c r="A3437">
        <v>3436</v>
      </c>
      <c r="B3437" s="1">
        <v>44843</v>
      </c>
      <c r="C3437" t="s">
        <v>699</v>
      </c>
      <c r="D3437" t="s">
        <v>1611</v>
      </c>
      <c r="E3437">
        <v>1</v>
      </c>
      <c r="F3437" t="s">
        <v>1496</v>
      </c>
      <c r="G3437" t="s">
        <v>266</v>
      </c>
      <c r="H3437" t="s">
        <v>1612</v>
      </c>
      <c r="M3437" s="2">
        <v>8000</v>
      </c>
      <c r="N3437" s="2">
        <v>0</v>
      </c>
      <c r="O3437" s="2">
        <f>IF(Tabla1[[#This Row],[Mov]]="VNT",Tabla1[[#This Row],[Sale]]-Tabla1[[#This Row],[Cost]],-Tabla1[[#This Row],[Cost]]*Tabla1[[#This Row],[Cant]])</f>
        <v>-8000</v>
      </c>
      <c r="P3437" s="8">
        <f>IF(Tabla1[[#This Row],[Mov]]="VNT",-Tabla1[[#This Row],[Cant]],Tabla1[[#This Row],[Cant]])</f>
        <v>1</v>
      </c>
      <c r="Q3437" s="8">
        <f>DAY(Tabla1[[#This Row],[Date]])</f>
        <v>9</v>
      </c>
      <c r="R3437" s="8">
        <f>MONTH(Tabla1[[#This Row],[Date]])</f>
        <v>10</v>
      </c>
      <c r="S3437" s="8">
        <f>YEAR(Tabla1[[#This Row],[Date]])</f>
        <v>2022</v>
      </c>
    </row>
    <row r="3438" spans="1:19" x14ac:dyDescent="0.2">
      <c r="A3438">
        <v>3437</v>
      </c>
      <c r="B3438" s="1">
        <v>44843</v>
      </c>
      <c r="C3438" t="s">
        <v>699</v>
      </c>
      <c r="D3438" t="s">
        <v>1611</v>
      </c>
      <c r="E3438">
        <v>1</v>
      </c>
      <c r="F3438" t="s">
        <v>15</v>
      </c>
      <c r="G3438" t="s">
        <v>266</v>
      </c>
      <c r="H3438" t="s">
        <v>1613</v>
      </c>
      <c r="M3438" s="2">
        <v>8000</v>
      </c>
      <c r="N3438" s="2">
        <v>0</v>
      </c>
      <c r="O3438" s="2">
        <f>IF(Tabla1[[#This Row],[Mov]]="VNT",Tabla1[[#This Row],[Sale]]-Tabla1[[#This Row],[Cost]],-Tabla1[[#This Row],[Cost]]*Tabla1[[#This Row],[Cant]])</f>
        <v>-8000</v>
      </c>
      <c r="P3438" s="8">
        <f>IF(Tabla1[[#This Row],[Mov]]="VNT",-Tabla1[[#This Row],[Cant]],Tabla1[[#This Row],[Cant]])</f>
        <v>1</v>
      </c>
      <c r="Q3438" s="8">
        <f>DAY(Tabla1[[#This Row],[Date]])</f>
        <v>9</v>
      </c>
      <c r="R3438" s="8">
        <f>MONTH(Tabla1[[#This Row],[Date]])</f>
        <v>10</v>
      </c>
      <c r="S3438" s="8">
        <f>YEAR(Tabla1[[#This Row],[Date]])</f>
        <v>2022</v>
      </c>
    </row>
    <row r="3439" spans="1:19" x14ac:dyDescent="0.2">
      <c r="A3439">
        <v>3438</v>
      </c>
      <c r="B3439" s="1">
        <v>44843</v>
      </c>
      <c r="C3439" t="s">
        <v>699</v>
      </c>
      <c r="D3439" t="s">
        <v>1611</v>
      </c>
      <c r="E3439">
        <v>1</v>
      </c>
      <c r="F3439" t="s">
        <v>1615</v>
      </c>
      <c r="G3439" t="s">
        <v>266</v>
      </c>
      <c r="H3439" t="s">
        <v>1616</v>
      </c>
      <c r="M3439" s="2">
        <v>3000</v>
      </c>
      <c r="N3439" s="2">
        <v>0</v>
      </c>
      <c r="O3439" s="2">
        <f>IF(Tabla1[[#This Row],[Mov]]="VNT",Tabla1[[#This Row],[Sale]]-Tabla1[[#This Row],[Cost]],-Tabla1[[#This Row],[Cost]]*Tabla1[[#This Row],[Cant]])</f>
        <v>-3000</v>
      </c>
      <c r="P3439" s="8">
        <f>IF(Tabla1[[#This Row],[Mov]]="VNT",-Tabla1[[#This Row],[Cant]],Tabla1[[#This Row],[Cant]])</f>
        <v>1</v>
      </c>
      <c r="Q3439" s="8">
        <f>DAY(Tabla1[[#This Row],[Date]])</f>
        <v>9</v>
      </c>
      <c r="R3439" s="8">
        <f>MONTH(Tabla1[[#This Row],[Date]])</f>
        <v>10</v>
      </c>
      <c r="S3439" s="8">
        <f>YEAR(Tabla1[[#This Row],[Date]])</f>
        <v>2022</v>
      </c>
    </row>
    <row r="3440" spans="1:19" x14ac:dyDescent="0.2">
      <c r="A3440">
        <v>3439</v>
      </c>
      <c r="B3440" s="1">
        <v>44843</v>
      </c>
      <c r="C3440" t="s">
        <v>260</v>
      </c>
      <c r="D3440" t="s">
        <v>332</v>
      </c>
      <c r="E3440">
        <v>1</v>
      </c>
      <c r="F3440" t="s">
        <v>458</v>
      </c>
      <c r="G3440" t="s">
        <v>284</v>
      </c>
      <c r="H3440" t="s">
        <v>1614</v>
      </c>
      <c r="M3440" s="2">
        <v>0</v>
      </c>
      <c r="N3440" s="2">
        <v>20000</v>
      </c>
      <c r="O3440" s="2">
        <f>IF(Tabla1[[#This Row],[Mov]]="VNT",Tabla1[[#This Row],[Sale]]-Tabla1[[#This Row],[Cost]],-Tabla1[[#This Row],[Cost]]*Tabla1[[#This Row],[Cant]])</f>
        <v>20000</v>
      </c>
      <c r="P3440" s="8">
        <f>IF(Tabla1[[#This Row],[Mov]]="VNT",-Tabla1[[#This Row],[Cant]],Tabla1[[#This Row],[Cant]])</f>
        <v>-1</v>
      </c>
      <c r="Q3440" s="8">
        <f>DAY(Tabla1[[#This Row],[Date]])</f>
        <v>9</v>
      </c>
      <c r="R3440" s="8">
        <f>MONTH(Tabla1[[#This Row],[Date]])</f>
        <v>10</v>
      </c>
      <c r="S3440" s="8">
        <f>YEAR(Tabla1[[#This Row],[Date]])</f>
        <v>2022</v>
      </c>
    </row>
    <row r="3441" spans="1:19" x14ac:dyDescent="0.2">
      <c r="A3441">
        <v>3440</v>
      </c>
      <c r="B3441" s="1">
        <v>44843</v>
      </c>
      <c r="C3441" t="s">
        <v>260</v>
      </c>
      <c r="D3441" t="s">
        <v>332</v>
      </c>
      <c r="E3441">
        <v>1</v>
      </c>
      <c r="F3441" t="s">
        <v>532</v>
      </c>
      <c r="G3441" t="s">
        <v>273</v>
      </c>
      <c r="H3441" t="s">
        <v>552</v>
      </c>
      <c r="M3441" s="2">
        <v>18000</v>
      </c>
      <c r="N3441" s="2">
        <v>35000</v>
      </c>
      <c r="O3441" s="2">
        <f>IF(Tabla1[[#This Row],[Mov]]="VNT",Tabla1[[#This Row],[Sale]]-Tabla1[[#This Row],[Cost]],-Tabla1[[#This Row],[Cost]]*Tabla1[[#This Row],[Cant]])</f>
        <v>17000</v>
      </c>
      <c r="P3441" s="8">
        <f>IF(Tabla1[[#This Row],[Mov]]="VNT",-Tabla1[[#This Row],[Cant]],Tabla1[[#This Row],[Cant]])</f>
        <v>-1</v>
      </c>
      <c r="Q3441" s="8">
        <f>DAY(Tabla1[[#This Row],[Date]])</f>
        <v>9</v>
      </c>
      <c r="R3441" s="8">
        <f>MONTH(Tabla1[[#This Row],[Date]])</f>
        <v>10</v>
      </c>
      <c r="S3441" s="8">
        <f>YEAR(Tabla1[[#This Row],[Date]])</f>
        <v>2022</v>
      </c>
    </row>
    <row r="3442" spans="1:19" x14ac:dyDescent="0.2">
      <c r="A3442">
        <v>3441</v>
      </c>
      <c r="B3442" s="1">
        <v>44843</v>
      </c>
      <c r="C3442" t="s">
        <v>260</v>
      </c>
      <c r="D3442" t="s">
        <v>332</v>
      </c>
      <c r="E3442">
        <v>1</v>
      </c>
      <c r="F3442" t="s">
        <v>116</v>
      </c>
      <c r="G3442" t="s">
        <v>347</v>
      </c>
      <c r="H3442" t="s">
        <v>518</v>
      </c>
      <c r="M3442" s="2">
        <v>6545</v>
      </c>
      <c r="N3442" s="2">
        <v>7000</v>
      </c>
      <c r="O3442" s="2">
        <f>IF(Tabla1[[#This Row],[Mov]]="VNT",Tabla1[[#This Row],[Sale]]-Tabla1[[#This Row],[Cost]],-Tabla1[[#This Row],[Cost]]*Tabla1[[#This Row],[Cant]])</f>
        <v>455</v>
      </c>
      <c r="P3442" s="8">
        <f>IF(Tabla1[[#This Row],[Mov]]="VNT",-Tabla1[[#This Row],[Cant]],Tabla1[[#This Row],[Cant]])</f>
        <v>-1</v>
      </c>
      <c r="Q3442" s="8">
        <f>DAY(Tabla1[[#This Row],[Date]])</f>
        <v>9</v>
      </c>
      <c r="R3442" s="8">
        <f>MONTH(Tabla1[[#This Row],[Date]])</f>
        <v>10</v>
      </c>
      <c r="S3442" s="8">
        <f>YEAR(Tabla1[[#This Row],[Date]])</f>
        <v>2022</v>
      </c>
    </row>
    <row r="3443" spans="1:19" x14ac:dyDescent="0.2">
      <c r="A3443">
        <v>3442</v>
      </c>
      <c r="B3443" s="1">
        <v>44843</v>
      </c>
      <c r="C3443" t="s">
        <v>260</v>
      </c>
      <c r="D3443" t="s">
        <v>332</v>
      </c>
      <c r="E3443">
        <v>1</v>
      </c>
      <c r="F3443" t="s">
        <v>455</v>
      </c>
      <c r="G3443" t="s">
        <v>347</v>
      </c>
      <c r="H3443" t="s">
        <v>456</v>
      </c>
      <c r="M3443" s="2">
        <v>500</v>
      </c>
      <c r="N3443" s="2">
        <v>4000</v>
      </c>
      <c r="O3443" s="2">
        <f>IF(Tabla1[[#This Row],[Mov]]="VNT",Tabla1[[#This Row],[Sale]]-Tabla1[[#This Row],[Cost]],-Tabla1[[#This Row],[Cost]]*Tabla1[[#This Row],[Cant]])</f>
        <v>3500</v>
      </c>
      <c r="P3443" s="8">
        <f>IF(Tabla1[[#This Row],[Mov]]="VNT",-Tabla1[[#This Row],[Cant]],Tabla1[[#This Row],[Cant]])</f>
        <v>-1</v>
      </c>
      <c r="Q3443" s="8">
        <f>DAY(Tabla1[[#This Row],[Date]])</f>
        <v>9</v>
      </c>
      <c r="R3443" s="8">
        <f>MONTH(Tabla1[[#This Row],[Date]])</f>
        <v>10</v>
      </c>
      <c r="S3443" s="8">
        <f>YEAR(Tabla1[[#This Row],[Date]])</f>
        <v>2022</v>
      </c>
    </row>
    <row r="3444" spans="1:19" x14ac:dyDescent="0.2">
      <c r="A3444">
        <v>3443</v>
      </c>
      <c r="B3444" s="1">
        <v>44843</v>
      </c>
      <c r="C3444" t="s">
        <v>260</v>
      </c>
      <c r="D3444" t="s">
        <v>332</v>
      </c>
      <c r="E3444">
        <v>1</v>
      </c>
      <c r="F3444" t="s">
        <v>21</v>
      </c>
      <c r="G3444" t="s">
        <v>272</v>
      </c>
      <c r="H3444" t="s">
        <v>830</v>
      </c>
      <c r="M3444" s="2">
        <v>3500</v>
      </c>
      <c r="N3444" s="2">
        <v>15000</v>
      </c>
      <c r="O3444" s="2">
        <f>IF(Tabla1[[#This Row],[Mov]]="VNT",Tabla1[[#This Row],[Sale]]-Tabla1[[#This Row],[Cost]],-Tabla1[[#This Row],[Cost]]*Tabla1[[#This Row],[Cant]])</f>
        <v>11500</v>
      </c>
      <c r="P3444" s="8">
        <f>IF(Tabla1[[#This Row],[Mov]]="VNT",-Tabla1[[#This Row],[Cant]],Tabla1[[#This Row],[Cant]])</f>
        <v>-1</v>
      </c>
      <c r="Q3444" s="8">
        <f>DAY(Tabla1[[#This Row],[Date]])</f>
        <v>9</v>
      </c>
      <c r="R3444" s="8">
        <f>MONTH(Tabla1[[#This Row],[Date]])</f>
        <v>10</v>
      </c>
      <c r="S3444" s="8">
        <f>YEAR(Tabla1[[#This Row],[Date]])</f>
        <v>2022</v>
      </c>
    </row>
    <row r="3445" spans="1:19" x14ac:dyDescent="0.2">
      <c r="A3445">
        <v>3444</v>
      </c>
      <c r="B3445" s="1">
        <v>44843</v>
      </c>
      <c r="C3445" t="s">
        <v>260</v>
      </c>
      <c r="D3445" t="s">
        <v>332</v>
      </c>
      <c r="E3445">
        <v>1</v>
      </c>
      <c r="F3445" t="s">
        <v>1174</v>
      </c>
      <c r="G3445" t="s">
        <v>284</v>
      </c>
      <c r="H3445" t="s">
        <v>1394</v>
      </c>
      <c r="M3445" s="2">
        <v>6000</v>
      </c>
      <c r="N3445" s="2">
        <v>12000</v>
      </c>
      <c r="O3445" s="2">
        <f>IF(Tabla1[[#This Row],[Mov]]="VNT",Tabla1[[#This Row],[Sale]]-Tabla1[[#This Row],[Cost]],-Tabla1[[#This Row],[Cost]]*Tabla1[[#This Row],[Cant]])</f>
        <v>6000</v>
      </c>
      <c r="P3445" s="8">
        <f>IF(Tabla1[[#This Row],[Mov]]="VNT",-Tabla1[[#This Row],[Cant]],Tabla1[[#This Row],[Cant]])</f>
        <v>-1</v>
      </c>
      <c r="Q3445" s="8">
        <f>DAY(Tabla1[[#This Row],[Date]])</f>
        <v>9</v>
      </c>
      <c r="R3445" s="8">
        <f>MONTH(Tabla1[[#This Row],[Date]])</f>
        <v>10</v>
      </c>
      <c r="S3445" s="8">
        <f>YEAR(Tabla1[[#This Row],[Date]])</f>
        <v>2022</v>
      </c>
    </row>
    <row r="3446" spans="1:19" x14ac:dyDescent="0.2">
      <c r="A3446">
        <v>3445</v>
      </c>
      <c r="B3446" s="1">
        <v>44843</v>
      </c>
      <c r="C3446" t="s">
        <v>260</v>
      </c>
      <c r="D3446" t="s">
        <v>332</v>
      </c>
      <c r="E3446">
        <v>1</v>
      </c>
      <c r="F3446" t="s">
        <v>224</v>
      </c>
      <c r="G3446" t="s">
        <v>284</v>
      </c>
      <c r="H3446" t="s">
        <v>418</v>
      </c>
      <c r="M3446" s="2">
        <v>7000</v>
      </c>
      <c r="N3446" s="2">
        <v>15000</v>
      </c>
      <c r="O3446" s="2">
        <f>IF(Tabla1[[#This Row],[Mov]]="VNT",Tabla1[[#This Row],[Sale]]-Tabla1[[#This Row],[Cost]],-Tabla1[[#This Row],[Cost]]*Tabla1[[#This Row],[Cant]])</f>
        <v>8000</v>
      </c>
      <c r="P3446" s="8">
        <f>IF(Tabla1[[#This Row],[Mov]]="VNT",-Tabla1[[#This Row],[Cant]],Tabla1[[#This Row],[Cant]])</f>
        <v>-1</v>
      </c>
      <c r="Q3446" s="8">
        <f>DAY(Tabla1[[#This Row],[Date]])</f>
        <v>9</v>
      </c>
      <c r="R3446" s="8">
        <f>MONTH(Tabla1[[#This Row],[Date]])</f>
        <v>10</v>
      </c>
      <c r="S3446" s="8">
        <f>YEAR(Tabla1[[#This Row],[Date]])</f>
        <v>2022</v>
      </c>
    </row>
    <row r="3447" spans="1:19" x14ac:dyDescent="0.2">
      <c r="A3447">
        <v>3446</v>
      </c>
      <c r="B3447" s="1">
        <v>44843</v>
      </c>
      <c r="C3447" t="s">
        <v>260</v>
      </c>
      <c r="D3447" t="s">
        <v>332</v>
      </c>
      <c r="E3447">
        <v>1</v>
      </c>
      <c r="F3447" t="s">
        <v>26</v>
      </c>
      <c r="G3447" t="s">
        <v>272</v>
      </c>
      <c r="H3447" t="s">
        <v>1505</v>
      </c>
      <c r="M3447" s="2">
        <v>7000</v>
      </c>
      <c r="N3447" s="2">
        <v>15000</v>
      </c>
      <c r="O3447" s="2">
        <f>IF(Tabla1[[#This Row],[Mov]]="VNT",Tabla1[[#This Row],[Sale]]-Tabla1[[#This Row],[Cost]],-Tabla1[[#This Row],[Cost]]*Tabla1[[#This Row],[Cant]])</f>
        <v>8000</v>
      </c>
      <c r="P3447" s="8">
        <f>IF(Tabla1[[#This Row],[Mov]]="VNT",-Tabla1[[#This Row],[Cant]],Tabla1[[#This Row],[Cant]])</f>
        <v>-1</v>
      </c>
      <c r="Q3447" s="8">
        <f>DAY(Tabla1[[#This Row],[Date]])</f>
        <v>9</v>
      </c>
      <c r="R3447" s="8">
        <f>MONTH(Tabla1[[#This Row],[Date]])</f>
        <v>10</v>
      </c>
      <c r="S3447" s="8">
        <f>YEAR(Tabla1[[#This Row],[Date]])</f>
        <v>2022</v>
      </c>
    </row>
    <row r="3448" spans="1:19" x14ac:dyDescent="0.2">
      <c r="A3448">
        <v>3447</v>
      </c>
      <c r="B3448" s="1">
        <v>44843</v>
      </c>
      <c r="C3448" t="s">
        <v>260</v>
      </c>
      <c r="D3448" t="s">
        <v>332</v>
      </c>
      <c r="E3448">
        <v>1</v>
      </c>
      <c r="F3448" t="s">
        <v>15</v>
      </c>
      <c r="G3448" t="s">
        <v>266</v>
      </c>
      <c r="H3448" t="s">
        <v>16</v>
      </c>
      <c r="M3448" s="2">
        <v>1000</v>
      </c>
      <c r="N3448" s="2">
        <v>7000</v>
      </c>
      <c r="O3448" s="2">
        <f>IF(Tabla1[[#This Row],[Mov]]="VNT",Tabla1[[#This Row],[Sale]]-Tabla1[[#This Row],[Cost]],-Tabla1[[#This Row],[Cost]]*Tabla1[[#This Row],[Cant]])</f>
        <v>6000</v>
      </c>
      <c r="P3448" s="8">
        <f>IF(Tabla1[[#This Row],[Mov]]="VNT",-Tabla1[[#This Row],[Cant]],Tabla1[[#This Row],[Cant]])</f>
        <v>-1</v>
      </c>
      <c r="Q3448" s="8">
        <f>DAY(Tabla1[[#This Row],[Date]])</f>
        <v>9</v>
      </c>
      <c r="R3448" s="8">
        <f>MONTH(Tabla1[[#This Row],[Date]])</f>
        <v>10</v>
      </c>
      <c r="S3448" s="8">
        <f>YEAR(Tabla1[[#This Row],[Date]])</f>
        <v>2022</v>
      </c>
    </row>
    <row r="3449" spans="1:19" x14ac:dyDescent="0.2">
      <c r="A3449">
        <v>3448</v>
      </c>
      <c r="B3449" s="1">
        <v>44843</v>
      </c>
      <c r="C3449" t="s">
        <v>260</v>
      </c>
      <c r="D3449" t="s">
        <v>332</v>
      </c>
      <c r="E3449">
        <v>1</v>
      </c>
      <c r="F3449" t="s">
        <v>116</v>
      </c>
      <c r="G3449" t="s">
        <v>347</v>
      </c>
      <c r="H3449" t="s">
        <v>518</v>
      </c>
      <c r="M3449" s="2">
        <v>5610</v>
      </c>
      <c r="N3449" s="2">
        <v>6000</v>
      </c>
      <c r="O3449" s="2">
        <f>IF(Tabla1[[#This Row],[Mov]]="VNT",Tabla1[[#This Row],[Sale]]-Tabla1[[#This Row],[Cost]],-Tabla1[[#This Row],[Cost]]*Tabla1[[#This Row],[Cant]])</f>
        <v>390</v>
      </c>
      <c r="P3449" s="8">
        <f>IF(Tabla1[[#This Row],[Mov]]="VNT",-Tabla1[[#This Row],[Cant]],Tabla1[[#This Row],[Cant]])</f>
        <v>-1</v>
      </c>
      <c r="Q3449" s="8">
        <f>DAY(Tabla1[[#This Row],[Date]])</f>
        <v>9</v>
      </c>
      <c r="R3449" s="8">
        <f>MONTH(Tabla1[[#This Row],[Date]])</f>
        <v>10</v>
      </c>
      <c r="S3449" s="8">
        <f>YEAR(Tabla1[[#This Row],[Date]])</f>
        <v>2022</v>
      </c>
    </row>
    <row r="3450" spans="1:19" x14ac:dyDescent="0.2">
      <c r="A3450">
        <v>3449</v>
      </c>
      <c r="B3450" s="1">
        <v>44843</v>
      </c>
      <c r="C3450" t="s">
        <v>260</v>
      </c>
      <c r="D3450" t="s">
        <v>332</v>
      </c>
      <c r="E3450">
        <v>1</v>
      </c>
      <c r="F3450" t="s">
        <v>116</v>
      </c>
      <c r="G3450" t="s">
        <v>382</v>
      </c>
      <c r="H3450" t="s">
        <v>514</v>
      </c>
      <c r="M3450" s="2">
        <v>5140</v>
      </c>
      <c r="N3450" s="2">
        <v>5500</v>
      </c>
      <c r="O3450" s="2">
        <f>IF(Tabla1[[#This Row],[Mov]]="VNT",Tabla1[[#This Row],[Sale]]-Tabla1[[#This Row],[Cost]],-Tabla1[[#This Row],[Cost]]*Tabla1[[#This Row],[Cant]])</f>
        <v>360</v>
      </c>
      <c r="P3450" s="8">
        <f>IF(Tabla1[[#This Row],[Mov]]="VNT",-Tabla1[[#This Row],[Cant]],Tabla1[[#This Row],[Cant]])</f>
        <v>-1</v>
      </c>
      <c r="Q3450" s="8">
        <f>DAY(Tabla1[[#This Row],[Date]])</f>
        <v>9</v>
      </c>
      <c r="R3450" s="8">
        <f>MONTH(Tabla1[[#This Row],[Date]])</f>
        <v>10</v>
      </c>
      <c r="S3450" s="8">
        <f>YEAR(Tabla1[[#This Row],[Date]])</f>
        <v>2022</v>
      </c>
    </row>
    <row r="3451" spans="1:19" x14ac:dyDescent="0.2">
      <c r="A3451">
        <v>3450</v>
      </c>
      <c r="B3451" s="1">
        <v>44843</v>
      </c>
      <c r="C3451" t="s">
        <v>260</v>
      </c>
      <c r="D3451" t="s">
        <v>332</v>
      </c>
      <c r="E3451">
        <v>1</v>
      </c>
      <c r="F3451" t="s">
        <v>225</v>
      </c>
      <c r="G3451" t="s">
        <v>284</v>
      </c>
      <c r="H3451" t="s">
        <v>1394</v>
      </c>
      <c r="M3451" s="2">
        <v>1100</v>
      </c>
      <c r="N3451" s="2">
        <v>10000</v>
      </c>
      <c r="O3451" s="2">
        <f>IF(Tabla1[[#This Row],[Mov]]="VNT",Tabla1[[#This Row],[Sale]]-Tabla1[[#This Row],[Cost]],-Tabla1[[#This Row],[Cost]]*Tabla1[[#This Row],[Cant]])</f>
        <v>8900</v>
      </c>
      <c r="P3451" s="8">
        <f>IF(Tabla1[[#This Row],[Mov]]="VNT",-Tabla1[[#This Row],[Cant]],Tabla1[[#This Row],[Cant]])</f>
        <v>-1</v>
      </c>
      <c r="Q3451" s="8">
        <f>DAY(Tabla1[[#This Row],[Date]])</f>
        <v>9</v>
      </c>
      <c r="R3451" s="8">
        <f>MONTH(Tabla1[[#This Row],[Date]])</f>
        <v>10</v>
      </c>
      <c r="S3451" s="8">
        <f>YEAR(Tabla1[[#This Row],[Date]])</f>
        <v>2022</v>
      </c>
    </row>
    <row r="3452" spans="1:19" x14ac:dyDescent="0.2">
      <c r="A3452">
        <v>3451</v>
      </c>
      <c r="B3452" s="1">
        <v>44843</v>
      </c>
      <c r="C3452" t="s">
        <v>260</v>
      </c>
      <c r="D3452" t="s">
        <v>332</v>
      </c>
      <c r="E3452">
        <v>1</v>
      </c>
      <c r="F3452" t="s">
        <v>224</v>
      </c>
      <c r="G3452" t="s">
        <v>263</v>
      </c>
      <c r="H3452" t="s">
        <v>547</v>
      </c>
      <c r="M3452" s="2">
        <v>8500</v>
      </c>
      <c r="N3452" s="2">
        <v>20000</v>
      </c>
      <c r="O3452" s="2">
        <f>IF(Tabla1[[#This Row],[Mov]]="VNT",Tabla1[[#This Row],[Sale]]-Tabla1[[#This Row],[Cost]],-Tabla1[[#This Row],[Cost]]*Tabla1[[#This Row],[Cant]])</f>
        <v>11500</v>
      </c>
      <c r="P3452" s="8">
        <f>IF(Tabla1[[#This Row],[Mov]]="VNT",-Tabla1[[#This Row],[Cant]],Tabla1[[#This Row],[Cant]])</f>
        <v>-1</v>
      </c>
      <c r="Q3452" s="8">
        <f>DAY(Tabla1[[#This Row],[Date]])</f>
        <v>9</v>
      </c>
      <c r="R3452" s="8">
        <f>MONTH(Tabla1[[#This Row],[Date]])</f>
        <v>10</v>
      </c>
      <c r="S3452" s="8">
        <f>YEAR(Tabla1[[#This Row],[Date]])</f>
        <v>2022</v>
      </c>
    </row>
    <row r="3453" spans="1:19" x14ac:dyDescent="0.2">
      <c r="A3453">
        <v>3452</v>
      </c>
      <c r="B3453" s="1">
        <v>44843</v>
      </c>
      <c r="C3453" t="s">
        <v>260</v>
      </c>
      <c r="D3453" t="s">
        <v>332</v>
      </c>
      <c r="E3453">
        <v>1</v>
      </c>
      <c r="F3453" t="s">
        <v>225</v>
      </c>
      <c r="G3453" t="s">
        <v>263</v>
      </c>
      <c r="H3453" t="s">
        <v>547</v>
      </c>
      <c r="M3453" s="2">
        <v>1100</v>
      </c>
      <c r="N3453" s="2">
        <v>10000</v>
      </c>
      <c r="O3453" s="2">
        <f>IF(Tabla1[[#This Row],[Mov]]="VNT",Tabla1[[#This Row],[Sale]]-Tabla1[[#This Row],[Cost]],-Tabla1[[#This Row],[Cost]]*Tabla1[[#This Row],[Cant]])</f>
        <v>8900</v>
      </c>
      <c r="P3453" s="8">
        <f>IF(Tabla1[[#This Row],[Mov]]="VNT",-Tabla1[[#This Row],[Cant]],Tabla1[[#This Row],[Cant]])</f>
        <v>-1</v>
      </c>
      <c r="Q3453" s="8">
        <f>DAY(Tabla1[[#This Row],[Date]])</f>
        <v>9</v>
      </c>
      <c r="R3453" s="8">
        <f>MONTH(Tabla1[[#This Row],[Date]])</f>
        <v>10</v>
      </c>
      <c r="S3453" s="8">
        <f>YEAR(Tabla1[[#This Row],[Date]])</f>
        <v>2022</v>
      </c>
    </row>
    <row r="3454" spans="1:19" x14ac:dyDescent="0.2">
      <c r="A3454">
        <v>3453</v>
      </c>
      <c r="B3454" s="1">
        <v>44844</v>
      </c>
      <c r="C3454" t="s">
        <v>260</v>
      </c>
      <c r="D3454" t="s">
        <v>332</v>
      </c>
      <c r="E3454">
        <v>1</v>
      </c>
      <c r="F3454" t="s">
        <v>386</v>
      </c>
      <c r="G3454" t="s">
        <v>499</v>
      </c>
      <c r="H3454" t="s">
        <v>1658</v>
      </c>
      <c r="L3454" t="s">
        <v>1305</v>
      </c>
      <c r="M3454" s="2">
        <v>90000</v>
      </c>
      <c r="N3454" s="2">
        <v>150000</v>
      </c>
      <c r="O3454" s="2">
        <f>IF(Tabla1[[#This Row],[Mov]]="VNT",Tabla1[[#This Row],[Sale]]-Tabla1[[#This Row],[Cost]],-Tabla1[[#This Row],[Cost]]*Tabla1[[#This Row],[Cant]])</f>
        <v>60000</v>
      </c>
      <c r="P3454" s="8">
        <f>IF(Tabla1[[#This Row],[Mov]]="VNT",-Tabla1[[#This Row],[Cant]],Tabla1[[#This Row],[Cant]])</f>
        <v>-1</v>
      </c>
      <c r="Q3454" s="8">
        <f>DAY(Tabla1[[#This Row],[Date]])</f>
        <v>10</v>
      </c>
      <c r="R3454" s="8">
        <f>MONTH(Tabla1[[#This Row],[Date]])</f>
        <v>10</v>
      </c>
      <c r="S3454" s="8">
        <f>YEAR(Tabla1[[#This Row],[Date]])</f>
        <v>2022</v>
      </c>
    </row>
    <row r="3455" spans="1:19" x14ac:dyDescent="0.2">
      <c r="A3455">
        <v>3454</v>
      </c>
      <c r="B3455" s="1">
        <v>44844</v>
      </c>
      <c r="C3455" t="s">
        <v>260</v>
      </c>
      <c r="D3455" t="s">
        <v>332</v>
      </c>
      <c r="E3455">
        <v>1</v>
      </c>
      <c r="F3455" t="s">
        <v>116</v>
      </c>
      <c r="G3455" t="s">
        <v>600</v>
      </c>
      <c r="H3455" t="s">
        <v>1401</v>
      </c>
      <c r="M3455" s="2">
        <v>2805</v>
      </c>
      <c r="N3455" s="2">
        <v>3000</v>
      </c>
      <c r="O3455" s="2">
        <f>IF(Tabla1[[#This Row],[Mov]]="VNT",Tabla1[[#This Row],[Sale]]-Tabla1[[#This Row],[Cost]],-Tabla1[[#This Row],[Cost]]*Tabla1[[#This Row],[Cant]])</f>
        <v>195</v>
      </c>
      <c r="P3455" s="8">
        <f>IF(Tabla1[[#This Row],[Mov]]="VNT",-Tabla1[[#This Row],[Cant]],Tabla1[[#This Row],[Cant]])</f>
        <v>-1</v>
      </c>
      <c r="Q3455" s="8">
        <f>DAY(Tabla1[[#This Row],[Date]])</f>
        <v>10</v>
      </c>
      <c r="R3455" s="8">
        <f>MONTH(Tabla1[[#This Row],[Date]])</f>
        <v>10</v>
      </c>
      <c r="S3455" s="8">
        <f>YEAR(Tabla1[[#This Row],[Date]])</f>
        <v>2022</v>
      </c>
    </row>
    <row r="3456" spans="1:19" x14ac:dyDescent="0.2">
      <c r="A3456">
        <v>3455</v>
      </c>
      <c r="B3456" s="1">
        <v>44844</v>
      </c>
      <c r="C3456" t="s">
        <v>260</v>
      </c>
      <c r="D3456" t="s">
        <v>948</v>
      </c>
      <c r="E3456">
        <v>1</v>
      </c>
      <c r="F3456" t="s">
        <v>365</v>
      </c>
      <c r="G3456" t="s">
        <v>943</v>
      </c>
      <c r="H3456" t="s">
        <v>1617</v>
      </c>
      <c r="M3456" s="2">
        <v>4000</v>
      </c>
      <c r="N3456" s="2">
        <v>8000</v>
      </c>
      <c r="O3456" s="2">
        <f>IF(Tabla1[[#This Row],[Mov]]="VNT",Tabla1[[#This Row],[Sale]]-Tabla1[[#This Row],[Cost]],-Tabla1[[#This Row],[Cost]]*Tabla1[[#This Row],[Cant]])</f>
        <v>4000</v>
      </c>
      <c r="P3456" s="8">
        <f>IF(Tabla1[[#This Row],[Mov]]="VNT",-Tabla1[[#This Row],[Cant]],Tabla1[[#This Row],[Cant]])</f>
        <v>-1</v>
      </c>
      <c r="Q3456" s="8">
        <f>DAY(Tabla1[[#This Row],[Date]])</f>
        <v>10</v>
      </c>
      <c r="R3456" s="8">
        <f>MONTH(Tabla1[[#This Row],[Date]])</f>
        <v>10</v>
      </c>
      <c r="S3456" s="8">
        <f>YEAR(Tabla1[[#This Row],[Date]])</f>
        <v>2022</v>
      </c>
    </row>
    <row r="3457" spans="1:19" x14ac:dyDescent="0.2">
      <c r="A3457">
        <v>3456</v>
      </c>
      <c r="B3457" s="1">
        <v>44844</v>
      </c>
      <c r="C3457" t="s">
        <v>260</v>
      </c>
      <c r="D3457" t="s">
        <v>948</v>
      </c>
      <c r="E3457">
        <v>1</v>
      </c>
      <c r="F3457" t="s">
        <v>127</v>
      </c>
      <c r="G3457" t="s">
        <v>266</v>
      </c>
      <c r="H3457" t="s">
        <v>1618</v>
      </c>
      <c r="M3457" s="2">
        <v>1000</v>
      </c>
      <c r="N3457" s="2">
        <v>1000</v>
      </c>
      <c r="O3457" s="2">
        <f>IF(Tabla1[[#This Row],[Mov]]="VNT",Tabla1[[#This Row],[Sale]]-Tabla1[[#This Row],[Cost]],-Tabla1[[#This Row],[Cost]]*Tabla1[[#This Row],[Cant]])</f>
        <v>0</v>
      </c>
      <c r="P3457" s="8">
        <f>IF(Tabla1[[#This Row],[Mov]]="VNT",-Tabla1[[#This Row],[Cant]],Tabla1[[#This Row],[Cant]])</f>
        <v>-1</v>
      </c>
      <c r="Q3457" s="8">
        <f>DAY(Tabla1[[#This Row],[Date]])</f>
        <v>10</v>
      </c>
      <c r="R3457" s="8">
        <f>MONTH(Tabla1[[#This Row],[Date]])</f>
        <v>10</v>
      </c>
      <c r="S3457" s="8">
        <f>YEAR(Tabla1[[#This Row],[Date]])</f>
        <v>2022</v>
      </c>
    </row>
    <row r="3458" spans="1:19" x14ac:dyDescent="0.2">
      <c r="A3458">
        <v>3457</v>
      </c>
      <c r="B3458" s="1">
        <v>44844</v>
      </c>
      <c r="C3458" t="s">
        <v>260</v>
      </c>
      <c r="D3458" t="s">
        <v>332</v>
      </c>
      <c r="E3458">
        <v>1</v>
      </c>
      <c r="F3458" t="s">
        <v>21</v>
      </c>
      <c r="G3458" t="s">
        <v>333</v>
      </c>
      <c r="H3458" t="s">
        <v>240</v>
      </c>
      <c r="M3458" s="2">
        <v>7000</v>
      </c>
      <c r="N3458" s="2">
        <v>20000</v>
      </c>
      <c r="O3458" s="2">
        <f>IF(Tabla1[[#This Row],[Mov]]="VNT",Tabla1[[#This Row],[Sale]]-Tabla1[[#This Row],[Cost]],-Tabla1[[#This Row],[Cost]]*Tabla1[[#This Row],[Cant]])</f>
        <v>13000</v>
      </c>
      <c r="P3458" s="8">
        <f>IF(Tabla1[[#This Row],[Mov]]="VNT",-Tabla1[[#This Row],[Cant]],Tabla1[[#This Row],[Cant]])</f>
        <v>-1</v>
      </c>
      <c r="Q3458" s="8">
        <f>DAY(Tabla1[[#This Row],[Date]])</f>
        <v>10</v>
      </c>
      <c r="R3458" s="8">
        <f>MONTH(Tabla1[[#This Row],[Date]])</f>
        <v>10</v>
      </c>
      <c r="S3458" s="8">
        <f>YEAR(Tabla1[[#This Row],[Date]])</f>
        <v>2022</v>
      </c>
    </row>
    <row r="3459" spans="1:19" x14ac:dyDescent="0.2">
      <c r="A3459">
        <v>3458</v>
      </c>
      <c r="B3459" s="1">
        <v>44844</v>
      </c>
      <c r="C3459" t="s">
        <v>260</v>
      </c>
      <c r="D3459" t="s">
        <v>332</v>
      </c>
      <c r="E3459">
        <v>1</v>
      </c>
      <c r="F3459" t="s">
        <v>26</v>
      </c>
      <c r="G3459" t="s">
        <v>264</v>
      </c>
      <c r="H3459" t="s">
        <v>16</v>
      </c>
      <c r="M3459" s="2">
        <v>9500</v>
      </c>
      <c r="N3459" s="2">
        <v>20000</v>
      </c>
      <c r="O3459" s="2">
        <f>IF(Tabla1[[#This Row],[Mov]]="VNT",Tabla1[[#This Row],[Sale]]-Tabla1[[#This Row],[Cost]],-Tabla1[[#This Row],[Cost]]*Tabla1[[#This Row],[Cant]])</f>
        <v>10500</v>
      </c>
      <c r="P3459" s="8">
        <f>IF(Tabla1[[#This Row],[Mov]]="VNT",-Tabla1[[#This Row],[Cant]],Tabla1[[#This Row],[Cant]])</f>
        <v>-1</v>
      </c>
      <c r="Q3459" s="8">
        <f>DAY(Tabla1[[#This Row],[Date]])</f>
        <v>10</v>
      </c>
      <c r="R3459" s="8">
        <f>MONTH(Tabla1[[#This Row],[Date]])</f>
        <v>10</v>
      </c>
      <c r="S3459" s="8">
        <f>YEAR(Tabla1[[#This Row],[Date]])</f>
        <v>2022</v>
      </c>
    </row>
    <row r="3460" spans="1:19" x14ac:dyDescent="0.2">
      <c r="A3460">
        <v>3459</v>
      </c>
      <c r="B3460" s="1">
        <v>44844</v>
      </c>
      <c r="C3460" t="s">
        <v>260</v>
      </c>
      <c r="D3460" t="s">
        <v>332</v>
      </c>
      <c r="E3460">
        <v>1</v>
      </c>
      <c r="F3460" t="s">
        <v>1152</v>
      </c>
      <c r="G3460" t="s">
        <v>284</v>
      </c>
      <c r="H3460" t="s">
        <v>1153</v>
      </c>
      <c r="I3460" t="s">
        <v>20</v>
      </c>
      <c r="L3460" t="s">
        <v>1637</v>
      </c>
      <c r="M3460" s="2">
        <v>18000</v>
      </c>
      <c r="N3460" s="2">
        <v>39000</v>
      </c>
      <c r="O3460" s="2">
        <f>IF(Tabla1[[#This Row],[Mov]]="VNT",Tabla1[[#This Row],[Sale]]-Tabla1[[#This Row],[Cost]],-Tabla1[[#This Row],[Cost]]*Tabla1[[#This Row],[Cant]])</f>
        <v>21000</v>
      </c>
      <c r="P3460" s="8">
        <f>IF(Tabla1[[#This Row],[Mov]]="VNT",-Tabla1[[#This Row],[Cant]],Tabla1[[#This Row],[Cant]])</f>
        <v>-1</v>
      </c>
      <c r="Q3460" s="8">
        <f>DAY(Tabla1[[#This Row],[Date]])</f>
        <v>10</v>
      </c>
      <c r="R3460" s="8">
        <f>MONTH(Tabla1[[#This Row],[Date]])</f>
        <v>10</v>
      </c>
      <c r="S3460" s="8">
        <f>YEAR(Tabla1[[#This Row],[Date]])</f>
        <v>2022</v>
      </c>
    </row>
    <row r="3461" spans="1:19" x14ac:dyDescent="0.2">
      <c r="A3461">
        <v>3460</v>
      </c>
      <c r="B3461" s="1">
        <v>44844</v>
      </c>
      <c r="C3461" t="s">
        <v>260</v>
      </c>
      <c r="D3461" t="s">
        <v>332</v>
      </c>
      <c r="E3461">
        <v>1</v>
      </c>
      <c r="F3461" t="s">
        <v>458</v>
      </c>
      <c r="G3461" t="s">
        <v>262</v>
      </c>
      <c r="H3461" t="s">
        <v>1619</v>
      </c>
      <c r="L3461" t="s">
        <v>1541</v>
      </c>
      <c r="M3461" s="2">
        <v>0</v>
      </c>
      <c r="N3461" s="2">
        <v>13000</v>
      </c>
      <c r="O3461" s="2">
        <f>IF(Tabla1[[#This Row],[Mov]]="VNT",Tabla1[[#This Row],[Sale]]-Tabla1[[#This Row],[Cost]],-Tabla1[[#This Row],[Cost]]*Tabla1[[#This Row],[Cant]])</f>
        <v>13000</v>
      </c>
      <c r="P3461" s="8">
        <f>IF(Tabla1[[#This Row],[Mov]]="VNT",-Tabla1[[#This Row],[Cant]],Tabla1[[#This Row],[Cant]])</f>
        <v>-1</v>
      </c>
      <c r="Q3461" s="8">
        <f>DAY(Tabla1[[#This Row],[Date]])</f>
        <v>10</v>
      </c>
      <c r="R3461" s="8">
        <f>MONTH(Tabla1[[#This Row],[Date]])</f>
        <v>10</v>
      </c>
      <c r="S3461" s="8">
        <f>YEAR(Tabla1[[#This Row],[Date]])</f>
        <v>2022</v>
      </c>
    </row>
    <row r="3462" spans="1:19" x14ac:dyDescent="0.2">
      <c r="A3462">
        <v>3461</v>
      </c>
      <c r="B3462" s="1">
        <v>44844</v>
      </c>
      <c r="C3462" t="s">
        <v>260</v>
      </c>
      <c r="D3462" t="s">
        <v>332</v>
      </c>
      <c r="E3462">
        <v>1</v>
      </c>
      <c r="F3462" t="s">
        <v>532</v>
      </c>
      <c r="G3462" t="s">
        <v>273</v>
      </c>
      <c r="H3462" t="s">
        <v>552</v>
      </c>
      <c r="M3462" s="2">
        <v>19000</v>
      </c>
      <c r="N3462" s="2">
        <v>35000</v>
      </c>
      <c r="O3462" s="2">
        <f>IF(Tabla1[[#This Row],[Mov]]="VNT",Tabla1[[#This Row],[Sale]]-Tabla1[[#This Row],[Cost]],-Tabla1[[#This Row],[Cost]]*Tabla1[[#This Row],[Cant]])</f>
        <v>16000</v>
      </c>
      <c r="P3462" s="8">
        <f>IF(Tabla1[[#This Row],[Mov]]="VNT",-Tabla1[[#This Row],[Cant]],Tabla1[[#This Row],[Cant]])</f>
        <v>-1</v>
      </c>
      <c r="Q3462" s="8">
        <f>DAY(Tabla1[[#This Row],[Date]])</f>
        <v>10</v>
      </c>
      <c r="R3462" s="8">
        <f>MONTH(Tabla1[[#This Row],[Date]])</f>
        <v>10</v>
      </c>
      <c r="S3462" s="8">
        <f>YEAR(Tabla1[[#This Row],[Date]])</f>
        <v>2022</v>
      </c>
    </row>
    <row r="3463" spans="1:19" x14ac:dyDescent="0.2">
      <c r="A3463">
        <v>3462</v>
      </c>
      <c r="B3463" s="1">
        <v>44844</v>
      </c>
      <c r="C3463" t="s">
        <v>260</v>
      </c>
      <c r="D3463" t="s">
        <v>332</v>
      </c>
      <c r="E3463">
        <v>1</v>
      </c>
      <c r="F3463" t="s">
        <v>15</v>
      </c>
      <c r="G3463" t="s">
        <v>1347</v>
      </c>
      <c r="H3463" t="s">
        <v>20</v>
      </c>
      <c r="M3463" s="2">
        <v>4500</v>
      </c>
      <c r="N3463" s="2">
        <v>14000</v>
      </c>
      <c r="O3463" s="2">
        <f>IF(Tabla1[[#This Row],[Mov]]="VNT",Tabla1[[#This Row],[Sale]]-Tabla1[[#This Row],[Cost]],-Tabla1[[#This Row],[Cost]]*Tabla1[[#This Row],[Cant]])</f>
        <v>9500</v>
      </c>
      <c r="P3463" s="8">
        <f>IF(Tabla1[[#This Row],[Mov]]="VNT",-Tabla1[[#This Row],[Cant]],Tabla1[[#This Row],[Cant]])</f>
        <v>-1</v>
      </c>
      <c r="Q3463" s="8">
        <f>DAY(Tabla1[[#This Row],[Date]])</f>
        <v>10</v>
      </c>
      <c r="R3463" s="8">
        <f>MONTH(Tabla1[[#This Row],[Date]])</f>
        <v>10</v>
      </c>
      <c r="S3463" s="8">
        <f>YEAR(Tabla1[[#This Row],[Date]])</f>
        <v>2022</v>
      </c>
    </row>
    <row r="3464" spans="1:19" x14ac:dyDescent="0.2">
      <c r="A3464">
        <v>3463</v>
      </c>
      <c r="B3464" s="1">
        <v>44844</v>
      </c>
      <c r="C3464" t="s">
        <v>260</v>
      </c>
      <c r="D3464" t="s">
        <v>332</v>
      </c>
      <c r="E3464">
        <v>1</v>
      </c>
      <c r="F3464" t="s">
        <v>116</v>
      </c>
      <c r="G3464" t="s">
        <v>347</v>
      </c>
      <c r="H3464" t="s">
        <v>518</v>
      </c>
      <c r="M3464" s="2">
        <v>10280</v>
      </c>
      <c r="N3464" s="2">
        <v>11000</v>
      </c>
      <c r="O3464" s="2">
        <f>IF(Tabla1[[#This Row],[Mov]]="VNT",Tabla1[[#This Row],[Sale]]-Tabla1[[#This Row],[Cost]],-Tabla1[[#This Row],[Cost]]*Tabla1[[#This Row],[Cant]])</f>
        <v>720</v>
      </c>
      <c r="P3464" s="8">
        <f>IF(Tabla1[[#This Row],[Mov]]="VNT",-Tabla1[[#This Row],[Cant]],Tabla1[[#This Row],[Cant]])</f>
        <v>-1</v>
      </c>
      <c r="Q3464" s="8">
        <f>DAY(Tabla1[[#This Row],[Date]])</f>
        <v>10</v>
      </c>
      <c r="R3464" s="8">
        <f>MONTH(Tabla1[[#This Row],[Date]])</f>
        <v>10</v>
      </c>
      <c r="S3464" s="8">
        <f>YEAR(Tabla1[[#This Row],[Date]])</f>
        <v>2022</v>
      </c>
    </row>
    <row r="3465" spans="1:19" x14ac:dyDescent="0.2">
      <c r="A3465">
        <v>3464</v>
      </c>
      <c r="B3465" s="1">
        <v>44844</v>
      </c>
      <c r="C3465" t="s">
        <v>260</v>
      </c>
      <c r="D3465" t="s">
        <v>332</v>
      </c>
      <c r="E3465">
        <v>1</v>
      </c>
      <c r="F3465" t="s">
        <v>21</v>
      </c>
      <c r="G3465" t="s">
        <v>272</v>
      </c>
      <c r="H3465" t="s">
        <v>1522</v>
      </c>
      <c r="M3465" s="2">
        <v>2800</v>
      </c>
      <c r="N3465" s="2">
        <v>10000</v>
      </c>
      <c r="O3465" s="2">
        <f>IF(Tabla1[[#This Row],[Mov]]="VNT",Tabla1[[#This Row],[Sale]]-Tabla1[[#This Row],[Cost]],-Tabla1[[#This Row],[Cost]]*Tabla1[[#This Row],[Cant]])</f>
        <v>7200</v>
      </c>
      <c r="P3465" s="8">
        <f>IF(Tabla1[[#This Row],[Mov]]="VNT",-Tabla1[[#This Row],[Cant]],Tabla1[[#This Row],[Cant]])</f>
        <v>-1</v>
      </c>
      <c r="Q3465" s="8">
        <f>DAY(Tabla1[[#This Row],[Date]])</f>
        <v>10</v>
      </c>
      <c r="R3465" s="8">
        <f>MONTH(Tabla1[[#This Row],[Date]])</f>
        <v>10</v>
      </c>
      <c r="S3465" s="8">
        <f>YEAR(Tabla1[[#This Row],[Date]])</f>
        <v>2022</v>
      </c>
    </row>
    <row r="3466" spans="1:19" x14ac:dyDescent="0.2">
      <c r="A3466">
        <v>3465</v>
      </c>
      <c r="B3466" s="1">
        <v>44844</v>
      </c>
      <c r="C3466" t="s">
        <v>260</v>
      </c>
      <c r="D3466" t="s">
        <v>332</v>
      </c>
      <c r="E3466">
        <v>1</v>
      </c>
      <c r="F3466" t="s">
        <v>116</v>
      </c>
      <c r="G3466" t="s">
        <v>347</v>
      </c>
      <c r="H3466" t="s">
        <v>518</v>
      </c>
      <c r="M3466" s="2">
        <v>6074</v>
      </c>
      <c r="N3466" s="2">
        <v>6500</v>
      </c>
      <c r="O3466" s="2">
        <f>IF(Tabla1[[#This Row],[Mov]]="VNT",Tabla1[[#This Row],[Sale]]-Tabla1[[#This Row],[Cost]],-Tabla1[[#This Row],[Cost]]*Tabla1[[#This Row],[Cant]])</f>
        <v>426</v>
      </c>
      <c r="P3466" s="8">
        <f>IF(Tabla1[[#This Row],[Mov]]="VNT",-Tabla1[[#This Row],[Cant]],Tabla1[[#This Row],[Cant]])</f>
        <v>-1</v>
      </c>
      <c r="Q3466" s="8">
        <f>DAY(Tabla1[[#This Row],[Date]])</f>
        <v>10</v>
      </c>
      <c r="R3466" s="8">
        <f>MONTH(Tabla1[[#This Row],[Date]])</f>
        <v>10</v>
      </c>
      <c r="S3466" s="8">
        <f>YEAR(Tabla1[[#This Row],[Date]])</f>
        <v>2022</v>
      </c>
    </row>
    <row r="3467" spans="1:19" x14ac:dyDescent="0.2">
      <c r="A3467">
        <v>3466</v>
      </c>
      <c r="B3467" s="1">
        <v>44844</v>
      </c>
      <c r="C3467" t="s">
        <v>260</v>
      </c>
      <c r="D3467" t="s">
        <v>332</v>
      </c>
      <c r="E3467">
        <v>1</v>
      </c>
      <c r="F3467" t="s">
        <v>455</v>
      </c>
      <c r="G3467" t="s">
        <v>347</v>
      </c>
      <c r="H3467" t="s">
        <v>456</v>
      </c>
      <c r="M3467" s="2">
        <v>500</v>
      </c>
      <c r="N3467" s="2">
        <v>4000</v>
      </c>
      <c r="O3467" s="2">
        <f>IF(Tabla1[[#This Row],[Mov]]="VNT",Tabla1[[#This Row],[Sale]]-Tabla1[[#This Row],[Cost]],-Tabla1[[#This Row],[Cost]]*Tabla1[[#This Row],[Cant]])</f>
        <v>3500</v>
      </c>
      <c r="P3467" s="8">
        <f>IF(Tabla1[[#This Row],[Mov]]="VNT",-Tabla1[[#This Row],[Cant]],Tabla1[[#This Row],[Cant]])</f>
        <v>-1</v>
      </c>
      <c r="Q3467" s="8">
        <f>DAY(Tabla1[[#This Row],[Date]])</f>
        <v>10</v>
      </c>
      <c r="R3467" s="8">
        <f>MONTH(Tabla1[[#This Row],[Date]])</f>
        <v>10</v>
      </c>
      <c r="S3467" s="8">
        <f>YEAR(Tabla1[[#This Row],[Date]])</f>
        <v>2022</v>
      </c>
    </row>
    <row r="3468" spans="1:19" x14ac:dyDescent="0.2">
      <c r="A3468">
        <v>3467</v>
      </c>
      <c r="B3468" s="1">
        <v>44844</v>
      </c>
      <c r="C3468" t="s">
        <v>260</v>
      </c>
      <c r="D3468" t="s">
        <v>332</v>
      </c>
      <c r="E3468">
        <v>1</v>
      </c>
      <c r="F3468" t="s">
        <v>458</v>
      </c>
      <c r="G3468" t="s">
        <v>272</v>
      </c>
      <c r="H3468" t="s">
        <v>1620</v>
      </c>
      <c r="L3468" t="s">
        <v>1621</v>
      </c>
      <c r="M3468" s="2">
        <v>0</v>
      </c>
      <c r="N3468" s="2">
        <v>31500</v>
      </c>
      <c r="O3468" s="2">
        <f>IF(Tabla1[[#This Row],[Mov]]="VNT",Tabla1[[#This Row],[Sale]]-Tabla1[[#This Row],[Cost]],-Tabla1[[#This Row],[Cost]]*Tabla1[[#This Row],[Cant]])</f>
        <v>31500</v>
      </c>
      <c r="P3468" s="8">
        <f>IF(Tabla1[[#This Row],[Mov]]="VNT",-Tabla1[[#This Row],[Cant]],Tabla1[[#This Row],[Cant]])</f>
        <v>-1</v>
      </c>
      <c r="Q3468" s="8">
        <f>DAY(Tabla1[[#This Row],[Date]])</f>
        <v>10</v>
      </c>
      <c r="R3468" s="8">
        <f>MONTH(Tabla1[[#This Row],[Date]])</f>
        <v>10</v>
      </c>
      <c r="S3468" s="8">
        <f>YEAR(Tabla1[[#This Row],[Date]])</f>
        <v>2022</v>
      </c>
    </row>
    <row r="3469" spans="1:19" x14ac:dyDescent="0.2">
      <c r="A3469">
        <v>3468</v>
      </c>
      <c r="B3469" s="1">
        <v>44844</v>
      </c>
      <c r="C3469" t="s">
        <v>260</v>
      </c>
      <c r="D3469" t="s">
        <v>332</v>
      </c>
      <c r="E3469">
        <v>1</v>
      </c>
      <c r="F3469" t="s">
        <v>116</v>
      </c>
      <c r="G3469" t="s">
        <v>382</v>
      </c>
      <c r="H3469" t="s">
        <v>514</v>
      </c>
      <c r="M3469" s="2">
        <v>3271</v>
      </c>
      <c r="N3469" s="2">
        <v>3500</v>
      </c>
      <c r="O3469" s="2">
        <f>IF(Tabla1[[#This Row],[Mov]]="VNT",Tabla1[[#This Row],[Sale]]-Tabla1[[#This Row],[Cost]],-Tabla1[[#This Row],[Cost]]*Tabla1[[#This Row],[Cant]])</f>
        <v>229</v>
      </c>
      <c r="P3469" s="8">
        <f>IF(Tabla1[[#This Row],[Mov]]="VNT",-Tabla1[[#This Row],[Cant]],Tabla1[[#This Row],[Cant]])</f>
        <v>-1</v>
      </c>
      <c r="Q3469" s="8">
        <f>DAY(Tabla1[[#This Row],[Date]])</f>
        <v>10</v>
      </c>
      <c r="R3469" s="8">
        <f>MONTH(Tabla1[[#This Row],[Date]])</f>
        <v>10</v>
      </c>
      <c r="S3469" s="8">
        <f>YEAR(Tabla1[[#This Row],[Date]])</f>
        <v>2022</v>
      </c>
    </row>
    <row r="3470" spans="1:19" x14ac:dyDescent="0.2">
      <c r="A3470">
        <v>3469</v>
      </c>
      <c r="B3470" s="1">
        <v>44844</v>
      </c>
      <c r="C3470" t="s">
        <v>260</v>
      </c>
      <c r="D3470" t="s">
        <v>332</v>
      </c>
      <c r="E3470">
        <v>1</v>
      </c>
      <c r="F3470" t="s">
        <v>116</v>
      </c>
      <c r="G3470" t="s">
        <v>347</v>
      </c>
      <c r="H3470" t="s">
        <v>518</v>
      </c>
      <c r="M3470" s="2">
        <v>3271</v>
      </c>
      <c r="N3470" s="2">
        <v>3500</v>
      </c>
      <c r="O3470" s="2">
        <f>IF(Tabla1[[#This Row],[Mov]]="VNT",Tabla1[[#This Row],[Sale]]-Tabla1[[#This Row],[Cost]],-Tabla1[[#This Row],[Cost]]*Tabla1[[#This Row],[Cant]])</f>
        <v>229</v>
      </c>
      <c r="P3470" s="8">
        <f>IF(Tabla1[[#This Row],[Mov]]="VNT",-Tabla1[[#This Row],[Cant]],Tabla1[[#This Row],[Cant]])</f>
        <v>-1</v>
      </c>
      <c r="Q3470" s="8">
        <f>DAY(Tabla1[[#This Row],[Date]])</f>
        <v>10</v>
      </c>
      <c r="R3470" s="8">
        <f>MONTH(Tabla1[[#This Row],[Date]])</f>
        <v>10</v>
      </c>
      <c r="S3470" s="8">
        <f>YEAR(Tabla1[[#This Row],[Date]])</f>
        <v>2022</v>
      </c>
    </row>
    <row r="3471" spans="1:19" x14ac:dyDescent="0.2">
      <c r="A3471">
        <v>3470</v>
      </c>
      <c r="B3471" s="1">
        <v>44844</v>
      </c>
      <c r="C3471" t="s">
        <v>260</v>
      </c>
      <c r="D3471" t="s">
        <v>332</v>
      </c>
      <c r="E3471">
        <v>1</v>
      </c>
      <c r="F3471" t="s">
        <v>116</v>
      </c>
      <c r="G3471" t="s">
        <v>347</v>
      </c>
      <c r="H3471" t="s">
        <v>518</v>
      </c>
      <c r="M3471" s="2">
        <v>6074</v>
      </c>
      <c r="N3471" s="2">
        <v>6500</v>
      </c>
      <c r="O3471" s="2">
        <f>IF(Tabla1[[#This Row],[Mov]]="VNT",Tabla1[[#This Row],[Sale]]-Tabla1[[#This Row],[Cost]],-Tabla1[[#This Row],[Cost]]*Tabla1[[#This Row],[Cant]])</f>
        <v>426</v>
      </c>
      <c r="P3471" s="8">
        <f>IF(Tabla1[[#This Row],[Mov]]="VNT",-Tabla1[[#This Row],[Cant]],Tabla1[[#This Row],[Cant]])</f>
        <v>-1</v>
      </c>
      <c r="Q3471" s="8">
        <f>DAY(Tabla1[[#This Row],[Date]])</f>
        <v>10</v>
      </c>
      <c r="R3471" s="8">
        <f>MONTH(Tabla1[[#This Row],[Date]])</f>
        <v>10</v>
      </c>
      <c r="S3471" s="8">
        <f>YEAR(Tabla1[[#This Row],[Date]])</f>
        <v>2022</v>
      </c>
    </row>
    <row r="3472" spans="1:19" x14ac:dyDescent="0.2">
      <c r="A3472">
        <v>3471</v>
      </c>
      <c r="B3472" s="1">
        <v>44844</v>
      </c>
      <c r="C3472" t="s">
        <v>260</v>
      </c>
      <c r="D3472" t="s">
        <v>332</v>
      </c>
      <c r="E3472">
        <v>1</v>
      </c>
      <c r="F3472" t="s">
        <v>225</v>
      </c>
      <c r="G3472" t="s">
        <v>263</v>
      </c>
      <c r="H3472" t="s">
        <v>1018</v>
      </c>
      <c r="M3472" s="2">
        <v>1100</v>
      </c>
      <c r="N3472" s="2">
        <v>10000</v>
      </c>
      <c r="O3472" s="2">
        <f>IF(Tabla1[[#This Row],[Mov]]="VNT",Tabla1[[#This Row],[Sale]]-Tabla1[[#This Row],[Cost]],-Tabla1[[#This Row],[Cost]]*Tabla1[[#This Row],[Cant]])</f>
        <v>8900</v>
      </c>
      <c r="P3472" s="8">
        <f>IF(Tabla1[[#This Row],[Mov]]="VNT",-Tabla1[[#This Row],[Cant]],Tabla1[[#This Row],[Cant]])</f>
        <v>-1</v>
      </c>
      <c r="Q3472" s="8">
        <f>DAY(Tabla1[[#This Row],[Date]])</f>
        <v>10</v>
      </c>
      <c r="R3472" s="8">
        <f>MONTH(Tabla1[[#This Row],[Date]])</f>
        <v>10</v>
      </c>
      <c r="S3472" s="8">
        <f>YEAR(Tabla1[[#This Row],[Date]])</f>
        <v>2022</v>
      </c>
    </row>
    <row r="3473" spans="1:19" x14ac:dyDescent="0.2">
      <c r="A3473">
        <v>3472</v>
      </c>
      <c r="B3473" s="1">
        <v>44844</v>
      </c>
      <c r="C3473" t="s">
        <v>260</v>
      </c>
      <c r="D3473" t="s">
        <v>332</v>
      </c>
      <c r="E3473">
        <v>1</v>
      </c>
      <c r="F3473" t="s">
        <v>26</v>
      </c>
      <c r="G3473" t="s">
        <v>264</v>
      </c>
      <c r="H3473" t="s">
        <v>20</v>
      </c>
      <c r="M3473" s="2">
        <v>9500</v>
      </c>
      <c r="N3473" s="2">
        <v>20000</v>
      </c>
      <c r="O3473" s="2">
        <f>IF(Tabla1[[#This Row],[Mov]]="VNT",Tabla1[[#This Row],[Sale]]-Tabla1[[#This Row],[Cost]],-Tabla1[[#This Row],[Cost]]*Tabla1[[#This Row],[Cant]])</f>
        <v>10500</v>
      </c>
      <c r="P3473" s="8">
        <f>IF(Tabla1[[#This Row],[Mov]]="VNT",-Tabla1[[#This Row],[Cant]],Tabla1[[#This Row],[Cant]])</f>
        <v>-1</v>
      </c>
      <c r="Q3473" s="8">
        <f>DAY(Tabla1[[#This Row],[Date]])</f>
        <v>10</v>
      </c>
      <c r="R3473" s="8">
        <f>MONTH(Tabla1[[#This Row],[Date]])</f>
        <v>10</v>
      </c>
      <c r="S3473" s="8">
        <f>YEAR(Tabla1[[#This Row],[Date]])</f>
        <v>2022</v>
      </c>
    </row>
    <row r="3474" spans="1:19" x14ac:dyDescent="0.2">
      <c r="A3474">
        <v>3473</v>
      </c>
      <c r="B3474" s="1">
        <v>44844</v>
      </c>
      <c r="C3474" t="s">
        <v>260</v>
      </c>
      <c r="D3474" t="s">
        <v>332</v>
      </c>
      <c r="E3474">
        <v>1</v>
      </c>
      <c r="F3474" t="s">
        <v>15</v>
      </c>
      <c r="G3474" t="s">
        <v>998</v>
      </c>
      <c r="H3474" t="s">
        <v>16</v>
      </c>
      <c r="M3474" s="2">
        <v>3000</v>
      </c>
      <c r="N3474" s="2">
        <v>9000</v>
      </c>
      <c r="O3474" s="2">
        <f>IF(Tabla1[[#This Row],[Mov]]="VNT",Tabla1[[#This Row],[Sale]]-Tabla1[[#This Row],[Cost]],-Tabla1[[#This Row],[Cost]]*Tabla1[[#This Row],[Cant]])</f>
        <v>6000</v>
      </c>
      <c r="P3474" s="8">
        <f>IF(Tabla1[[#This Row],[Mov]]="VNT",-Tabla1[[#This Row],[Cant]],Tabla1[[#This Row],[Cant]])</f>
        <v>-1</v>
      </c>
      <c r="Q3474" s="8">
        <f>DAY(Tabla1[[#This Row],[Date]])</f>
        <v>10</v>
      </c>
      <c r="R3474" s="8">
        <f>MONTH(Tabla1[[#This Row],[Date]])</f>
        <v>10</v>
      </c>
      <c r="S3474" s="8">
        <f>YEAR(Tabla1[[#This Row],[Date]])</f>
        <v>2022</v>
      </c>
    </row>
    <row r="3475" spans="1:19" x14ac:dyDescent="0.2">
      <c r="A3475">
        <v>3474</v>
      </c>
      <c r="B3475" s="1">
        <v>44844</v>
      </c>
      <c r="C3475" t="s">
        <v>260</v>
      </c>
      <c r="D3475" t="s">
        <v>332</v>
      </c>
      <c r="E3475">
        <v>1</v>
      </c>
      <c r="F3475" t="s">
        <v>116</v>
      </c>
      <c r="G3475" t="s">
        <v>647</v>
      </c>
      <c r="H3475" t="s">
        <v>668</v>
      </c>
      <c r="M3475" s="2">
        <v>4650</v>
      </c>
      <c r="N3475" s="2">
        <v>5000</v>
      </c>
      <c r="O3475" s="2">
        <f>IF(Tabla1[[#This Row],[Mov]]="VNT",Tabla1[[#This Row],[Sale]]-Tabla1[[#This Row],[Cost]],-Tabla1[[#This Row],[Cost]]*Tabla1[[#This Row],[Cant]])</f>
        <v>350</v>
      </c>
      <c r="P3475" s="8">
        <f>IF(Tabla1[[#This Row],[Mov]]="VNT",-Tabla1[[#This Row],[Cant]],Tabla1[[#This Row],[Cant]])</f>
        <v>-1</v>
      </c>
      <c r="Q3475" s="8">
        <f>DAY(Tabla1[[#This Row],[Date]])</f>
        <v>10</v>
      </c>
      <c r="R3475" s="8">
        <f>MONTH(Tabla1[[#This Row],[Date]])</f>
        <v>10</v>
      </c>
      <c r="S3475" s="8">
        <f>YEAR(Tabla1[[#This Row],[Date]])</f>
        <v>2022</v>
      </c>
    </row>
    <row r="3476" spans="1:19" x14ac:dyDescent="0.2">
      <c r="A3476">
        <v>3475</v>
      </c>
      <c r="B3476" s="1">
        <v>44844</v>
      </c>
      <c r="C3476" t="s">
        <v>260</v>
      </c>
      <c r="D3476" t="s">
        <v>332</v>
      </c>
      <c r="E3476">
        <v>1</v>
      </c>
      <c r="F3476" t="s">
        <v>455</v>
      </c>
      <c r="G3476" t="s">
        <v>382</v>
      </c>
      <c r="H3476" t="s">
        <v>509</v>
      </c>
      <c r="M3476" s="2">
        <v>1000</v>
      </c>
      <c r="N3476" s="2">
        <v>3000</v>
      </c>
      <c r="O3476" s="2">
        <f>IF(Tabla1[[#This Row],[Mov]]="VNT",Tabla1[[#This Row],[Sale]]-Tabla1[[#This Row],[Cost]],-Tabla1[[#This Row],[Cost]]*Tabla1[[#This Row],[Cant]])</f>
        <v>2000</v>
      </c>
      <c r="P3476" s="8">
        <f>IF(Tabla1[[#This Row],[Mov]]="VNT",-Tabla1[[#This Row],[Cant]],Tabla1[[#This Row],[Cant]])</f>
        <v>-1</v>
      </c>
      <c r="Q3476" s="8">
        <f>DAY(Tabla1[[#This Row],[Date]])</f>
        <v>10</v>
      </c>
      <c r="R3476" s="8">
        <f>MONTH(Tabla1[[#This Row],[Date]])</f>
        <v>10</v>
      </c>
      <c r="S3476" s="8">
        <f>YEAR(Tabla1[[#This Row],[Date]])</f>
        <v>2022</v>
      </c>
    </row>
    <row r="3477" spans="1:19" x14ac:dyDescent="0.2">
      <c r="A3477">
        <v>3476</v>
      </c>
      <c r="B3477" s="1">
        <v>44844</v>
      </c>
      <c r="C3477" t="s">
        <v>260</v>
      </c>
      <c r="D3477" t="s">
        <v>332</v>
      </c>
      <c r="E3477">
        <v>1</v>
      </c>
      <c r="F3477" t="s">
        <v>116</v>
      </c>
      <c r="G3477" t="s">
        <v>382</v>
      </c>
      <c r="H3477" t="s">
        <v>514</v>
      </c>
      <c r="M3477" s="2">
        <v>10280</v>
      </c>
      <c r="N3477" s="2">
        <v>11000</v>
      </c>
      <c r="O3477" s="2">
        <f>IF(Tabla1[[#This Row],[Mov]]="VNT",Tabla1[[#This Row],[Sale]]-Tabla1[[#This Row],[Cost]],-Tabla1[[#This Row],[Cost]]*Tabla1[[#This Row],[Cant]])</f>
        <v>720</v>
      </c>
      <c r="P3477" s="8">
        <f>IF(Tabla1[[#This Row],[Mov]]="VNT",-Tabla1[[#This Row],[Cant]],Tabla1[[#This Row],[Cant]])</f>
        <v>-1</v>
      </c>
      <c r="Q3477" s="8">
        <f>DAY(Tabla1[[#This Row],[Date]])</f>
        <v>10</v>
      </c>
      <c r="R3477" s="8">
        <f>MONTH(Tabla1[[#This Row],[Date]])</f>
        <v>10</v>
      </c>
      <c r="S3477" s="8">
        <f>YEAR(Tabla1[[#This Row],[Date]])</f>
        <v>2022</v>
      </c>
    </row>
    <row r="3478" spans="1:19" x14ac:dyDescent="0.2">
      <c r="A3478">
        <v>3477</v>
      </c>
      <c r="B3478" s="1">
        <v>44844</v>
      </c>
      <c r="C3478" t="s">
        <v>260</v>
      </c>
      <c r="D3478" t="s">
        <v>332</v>
      </c>
      <c r="E3478">
        <v>1</v>
      </c>
      <c r="F3478" t="s">
        <v>21</v>
      </c>
      <c r="G3478" t="s">
        <v>272</v>
      </c>
      <c r="H3478" t="s">
        <v>24</v>
      </c>
      <c r="M3478" s="2">
        <v>3500</v>
      </c>
      <c r="N3478" s="2">
        <v>12000</v>
      </c>
      <c r="O3478" s="2">
        <f>IF(Tabla1[[#This Row],[Mov]]="VNT",Tabla1[[#This Row],[Sale]]-Tabla1[[#This Row],[Cost]],-Tabla1[[#This Row],[Cost]]*Tabla1[[#This Row],[Cant]])</f>
        <v>8500</v>
      </c>
      <c r="P3478" s="8">
        <f>IF(Tabla1[[#This Row],[Mov]]="VNT",-Tabla1[[#This Row],[Cant]],Tabla1[[#This Row],[Cant]])</f>
        <v>-1</v>
      </c>
      <c r="Q3478" s="8">
        <f>DAY(Tabla1[[#This Row],[Date]])</f>
        <v>10</v>
      </c>
      <c r="R3478" s="8">
        <f>MONTH(Tabla1[[#This Row],[Date]])</f>
        <v>10</v>
      </c>
      <c r="S3478" s="8">
        <f>YEAR(Tabla1[[#This Row],[Date]])</f>
        <v>2022</v>
      </c>
    </row>
    <row r="3479" spans="1:19" x14ac:dyDescent="0.2">
      <c r="A3479">
        <v>3478</v>
      </c>
      <c r="B3479" s="1">
        <v>44844</v>
      </c>
      <c r="C3479" t="s">
        <v>260</v>
      </c>
      <c r="D3479" t="s">
        <v>332</v>
      </c>
      <c r="E3479">
        <v>1</v>
      </c>
      <c r="F3479" t="s">
        <v>116</v>
      </c>
      <c r="G3479" t="s">
        <v>347</v>
      </c>
      <c r="H3479" t="s">
        <v>519</v>
      </c>
      <c r="M3479" s="2">
        <v>6545</v>
      </c>
      <c r="N3479" s="2">
        <v>7000</v>
      </c>
      <c r="O3479" s="2">
        <f>IF(Tabla1[[#This Row],[Mov]]="VNT",Tabla1[[#This Row],[Sale]]-Tabla1[[#This Row],[Cost]],-Tabla1[[#This Row],[Cost]]*Tabla1[[#This Row],[Cant]])</f>
        <v>455</v>
      </c>
      <c r="P3479" s="8">
        <f>IF(Tabla1[[#This Row],[Mov]]="VNT",-Tabla1[[#This Row],[Cant]],Tabla1[[#This Row],[Cant]])</f>
        <v>-1</v>
      </c>
      <c r="Q3479" s="8">
        <f>DAY(Tabla1[[#This Row],[Date]])</f>
        <v>10</v>
      </c>
      <c r="R3479" s="8">
        <f>MONTH(Tabla1[[#This Row],[Date]])</f>
        <v>10</v>
      </c>
      <c r="S3479" s="8">
        <f>YEAR(Tabla1[[#This Row],[Date]])</f>
        <v>2022</v>
      </c>
    </row>
    <row r="3480" spans="1:19" x14ac:dyDescent="0.2">
      <c r="A3480">
        <v>3479</v>
      </c>
      <c r="B3480" s="1">
        <v>44844</v>
      </c>
      <c r="C3480" t="s">
        <v>260</v>
      </c>
      <c r="D3480" t="s">
        <v>332</v>
      </c>
      <c r="E3480">
        <v>1</v>
      </c>
      <c r="F3480" t="s">
        <v>21</v>
      </c>
      <c r="G3480" t="s">
        <v>272</v>
      </c>
      <c r="H3480" t="s">
        <v>1522</v>
      </c>
      <c r="M3480" s="2">
        <v>2800</v>
      </c>
      <c r="N3480" s="2">
        <v>12000</v>
      </c>
      <c r="O3480" s="2">
        <f>IF(Tabla1[[#This Row],[Mov]]="VNT",Tabla1[[#This Row],[Sale]]-Tabla1[[#This Row],[Cost]],-Tabla1[[#This Row],[Cost]]*Tabla1[[#This Row],[Cant]])</f>
        <v>9200</v>
      </c>
      <c r="P3480" s="8">
        <f>IF(Tabla1[[#This Row],[Mov]]="VNT",-Tabla1[[#This Row],[Cant]],Tabla1[[#This Row],[Cant]])</f>
        <v>-1</v>
      </c>
      <c r="Q3480" s="8">
        <f>DAY(Tabla1[[#This Row],[Date]])</f>
        <v>10</v>
      </c>
      <c r="R3480" s="8">
        <f>MONTH(Tabla1[[#This Row],[Date]])</f>
        <v>10</v>
      </c>
      <c r="S3480" s="8">
        <f>YEAR(Tabla1[[#This Row],[Date]])</f>
        <v>2022</v>
      </c>
    </row>
    <row r="3481" spans="1:19" x14ac:dyDescent="0.2">
      <c r="A3481">
        <v>3480</v>
      </c>
      <c r="B3481" s="1">
        <v>44845</v>
      </c>
      <c r="C3481" t="s">
        <v>260</v>
      </c>
      <c r="D3481" t="s">
        <v>332</v>
      </c>
      <c r="E3481">
        <v>1</v>
      </c>
      <c r="F3481" t="s">
        <v>1622</v>
      </c>
      <c r="G3481" t="s">
        <v>589</v>
      </c>
      <c r="H3481" t="s">
        <v>589</v>
      </c>
      <c r="M3481" s="2">
        <v>0</v>
      </c>
      <c r="N3481" s="2">
        <v>0</v>
      </c>
      <c r="O3481" s="2">
        <f>IF(Tabla1[[#This Row],[Mov]]="VNT",Tabla1[[#This Row],[Sale]]-Tabla1[[#This Row],[Cost]],-Tabla1[[#This Row],[Cost]]*Tabla1[[#This Row],[Cant]])</f>
        <v>0</v>
      </c>
      <c r="P3481" s="8">
        <f>IF(Tabla1[[#This Row],[Mov]]="VNT",-Tabla1[[#This Row],[Cant]],Tabla1[[#This Row],[Cant]])</f>
        <v>-1</v>
      </c>
      <c r="Q3481" s="8">
        <f>DAY(Tabla1[[#This Row],[Date]])</f>
        <v>11</v>
      </c>
      <c r="R3481" s="8">
        <f>MONTH(Tabla1[[#This Row],[Date]])</f>
        <v>10</v>
      </c>
      <c r="S3481" s="8">
        <f>YEAR(Tabla1[[#This Row],[Date]])</f>
        <v>2022</v>
      </c>
    </row>
    <row r="3482" spans="1:19" x14ac:dyDescent="0.2">
      <c r="A3482">
        <v>3481</v>
      </c>
      <c r="B3482" s="1">
        <v>44846</v>
      </c>
      <c r="C3482" t="s">
        <v>260</v>
      </c>
      <c r="D3482" t="s">
        <v>332</v>
      </c>
      <c r="E3482">
        <v>1</v>
      </c>
      <c r="F3482" t="s">
        <v>116</v>
      </c>
      <c r="G3482" t="s">
        <v>382</v>
      </c>
      <c r="H3482" t="s">
        <v>566</v>
      </c>
      <c r="M3482" s="2">
        <v>935</v>
      </c>
      <c r="N3482" s="2">
        <v>1000</v>
      </c>
      <c r="O3482" s="2">
        <f>IF(Tabla1[[#This Row],[Mov]]="VNT",Tabla1[[#This Row],[Sale]]-Tabla1[[#This Row],[Cost]],-Tabla1[[#This Row],[Cost]]*Tabla1[[#This Row],[Cant]])</f>
        <v>65</v>
      </c>
      <c r="P3482" s="8">
        <f>IF(Tabla1[[#This Row],[Mov]]="VNT",-Tabla1[[#This Row],[Cant]],Tabla1[[#This Row],[Cant]])</f>
        <v>-1</v>
      </c>
      <c r="Q3482" s="8">
        <f>DAY(Tabla1[[#This Row],[Date]])</f>
        <v>12</v>
      </c>
      <c r="R3482" s="8">
        <f>MONTH(Tabla1[[#This Row],[Date]])</f>
        <v>10</v>
      </c>
      <c r="S3482" s="8">
        <f>YEAR(Tabla1[[#This Row],[Date]])</f>
        <v>2022</v>
      </c>
    </row>
    <row r="3483" spans="1:19" x14ac:dyDescent="0.2">
      <c r="A3483">
        <v>3482</v>
      </c>
      <c r="B3483" s="1">
        <v>44846</v>
      </c>
      <c r="C3483" t="s">
        <v>260</v>
      </c>
      <c r="D3483" t="s">
        <v>332</v>
      </c>
      <c r="E3483">
        <v>1</v>
      </c>
      <c r="F3483" t="s">
        <v>116</v>
      </c>
      <c r="G3483" t="s">
        <v>382</v>
      </c>
      <c r="H3483" t="s">
        <v>514</v>
      </c>
      <c r="M3483" s="2">
        <v>5140</v>
      </c>
      <c r="N3483" s="2">
        <v>5500</v>
      </c>
      <c r="O3483" s="2">
        <f>IF(Tabla1[[#This Row],[Mov]]="VNT",Tabla1[[#This Row],[Sale]]-Tabla1[[#This Row],[Cost]],-Tabla1[[#This Row],[Cost]]*Tabla1[[#This Row],[Cant]])</f>
        <v>360</v>
      </c>
      <c r="P3483" s="8">
        <f>IF(Tabla1[[#This Row],[Mov]]="VNT",-Tabla1[[#This Row],[Cant]],Tabla1[[#This Row],[Cant]])</f>
        <v>-1</v>
      </c>
      <c r="Q3483" s="8">
        <f>DAY(Tabla1[[#This Row],[Date]])</f>
        <v>12</v>
      </c>
      <c r="R3483" s="8">
        <f>MONTH(Tabla1[[#This Row],[Date]])</f>
        <v>10</v>
      </c>
      <c r="S3483" s="8">
        <f>YEAR(Tabla1[[#This Row],[Date]])</f>
        <v>2022</v>
      </c>
    </row>
    <row r="3484" spans="1:19" x14ac:dyDescent="0.2">
      <c r="A3484">
        <v>3483</v>
      </c>
      <c r="B3484" s="1">
        <v>44846</v>
      </c>
      <c r="C3484" t="s">
        <v>260</v>
      </c>
      <c r="D3484" t="s">
        <v>332</v>
      </c>
      <c r="E3484">
        <v>1</v>
      </c>
      <c r="F3484" t="s">
        <v>128</v>
      </c>
      <c r="G3484" t="s">
        <v>266</v>
      </c>
      <c r="H3484" t="s">
        <v>143</v>
      </c>
      <c r="M3484" s="2">
        <v>9000</v>
      </c>
      <c r="N3484" s="2">
        <v>20000</v>
      </c>
      <c r="O3484" s="2">
        <f>IF(Tabla1[[#This Row],[Mov]]="VNT",Tabla1[[#This Row],[Sale]]-Tabla1[[#This Row],[Cost]],-Tabla1[[#This Row],[Cost]]*Tabla1[[#This Row],[Cant]])</f>
        <v>11000</v>
      </c>
      <c r="P3484" s="8">
        <f>IF(Tabla1[[#This Row],[Mov]]="VNT",-Tabla1[[#This Row],[Cant]],Tabla1[[#This Row],[Cant]])</f>
        <v>-1</v>
      </c>
      <c r="Q3484" s="8">
        <f>DAY(Tabla1[[#This Row],[Date]])</f>
        <v>12</v>
      </c>
      <c r="R3484" s="8">
        <f>MONTH(Tabla1[[#This Row],[Date]])</f>
        <v>10</v>
      </c>
      <c r="S3484" s="8">
        <f>YEAR(Tabla1[[#This Row],[Date]])</f>
        <v>2022</v>
      </c>
    </row>
    <row r="3485" spans="1:19" x14ac:dyDescent="0.2">
      <c r="A3485">
        <v>3484</v>
      </c>
      <c r="B3485" s="1">
        <v>44846</v>
      </c>
      <c r="C3485" t="s">
        <v>260</v>
      </c>
      <c r="D3485" t="s">
        <v>332</v>
      </c>
      <c r="E3485">
        <v>1</v>
      </c>
      <c r="F3485" t="s">
        <v>116</v>
      </c>
      <c r="G3485" t="s">
        <v>349</v>
      </c>
      <c r="H3485" t="s">
        <v>515</v>
      </c>
      <c r="M3485" s="2">
        <v>14020</v>
      </c>
      <c r="N3485" s="2">
        <v>15000</v>
      </c>
      <c r="O3485" s="2">
        <f>IF(Tabla1[[#This Row],[Mov]]="VNT",Tabla1[[#This Row],[Sale]]-Tabla1[[#This Row],[Cost]],-Tabla1[[#This Row],[Cost]]*Tabla1[[#This Row],[Cant]])</f>
        <v>980</v>
      </c>
      <c r="P3485" s="8">
        <f>IF(Tabla1[[#This Row],[Mov]]="VNT",-Tabla1[[#This Row],[Cant]],Tabla1[[#This Row],[Cant]])</f>
        <v>-1</v>
      </c>
      <c r="Q3485" s="8">
        <f>DAY(Tabla1[[#This Row],[Date]])</f>
        <v>12</v>
      </c>
      <c r="R3485" s="8">
        <f>MONTH(Tabla1[[#This Row],[Date]])</f>
        <v>10</v>
      </c>
      <c r="S3485" s="8">
        <f>YEAR(Tabla1[[#This Row],[Date]])</f>
        <v>2022</v>
      </c>
    </row>
    <row r="3486" spans="1:19" x14ac:dyDescent="0.2">
      <c r="A3486">
        <v>3485</v>
      </c>
      <c r="B3486" s="1">
        <v>44846</v>
      </c>
      <c r="C3486" t="s">
        <v>260</v>
      </c>
      <c r="D3486" t="s">
        <v>332</v>
      </c>
      <c r="E3486">
        <v>1</v>
      </c>
      <c r="F3486" t="s">
        <v>225</v>
      </c>
      <c r="G3486" t="s">
        <v>262</v>
      </c>
      <c r="H3486" t="s">
        <v>1517</v>
      </c>
      <c r="M3486" s="2">
        <v>1100</v>
      </c>
      <c r="N3486" s="2">
        <v>10000</v>
      </c>
      <c r="O3486" s="2">
        <f>IF(Tabla1[[#This Row],[Mov]]="VNT",Tabla1[[#This Row],[Sale]]-Tabla1[[#This Row],[Cost]],-Tabla1[[#This Row],[Cost]]*Tabla1[[#This Row],[Cant]])</f>
        <v>8900</v>
      </c>
      <c r="P3486" s="8">
        <f>IF(Tabla1[[#This Row],[Mov]]="VNT",-Tabla1[[#This Row],[Cant]],Tabla1[[#This Row],[Cant]])</f>
        <v>-1</v>
      </c>
      <c r="Q3486" s="8">
        <f>DAY(Tabla1[[#This Row],[Date]])</f>
        <v>12</v>
      </c>
      <c r="R3486" s="8">
        <f>MONTH(Tabla1[[#This Row],[Date]])</f>
        <v>10</v>
      </c>
      <c r="S3486" s="8">
        <f>YEAR(Tabla1[[#This Row],[Date]])</f>
        <v>2022</v>
      </c>
    </row>
    <row r="3487" spans="1:19" x14ac:dyDescent="0.2">
      <c r="A3487">
        <v>3486</v>
      </c>
      <c r="B3487" s="1">
        <v>44846</v>
      </c>
      <c r="C3487" t="s">
        <v>260</v>
      </c>
      <c r="D3487" t="s">
        <v>332</v>
      </c>
      <c r="E3487">
        <v>1</v>
      </c>
      <c r="F3487" t="s">
        <v>224</v>
      </c>
      <c r="G3487" t="s">
        <v>262</v>
      </c>
      <c r="H3487" t="s">
        <v>1517</v>
      </c>
      <c r="M3487" s="2">
        <v>12000</v>
      </c>
      <c r="N3487" s="2">
        <v>20000</v>
      </c>
      <c r="O3487" s="2">
        <f>IF(Tabla1[[#This Row],[Mov]]="VNT",Tabla1[[#This Row],[Sale]]-Tabla1[[#This Row],[Cost]],-Tabla1[[#This Row],[Cost]]*Tabla1[[#This Row],[Cant]])</f>
        <v>8000</v>
      </c>
      <c r="P3487" s="8">
        <f>IF(Tabla1[[#This Row],[Mov]]="VNT",-Tabla1[[#This Row],[Cant]],Tabla1[[#This Row],[Cant]])</f>
        <v>-1</v>
      </c>
      <c r="Q3487" s="8">
        <f>DAY(Tabla1[[#This Row],[Date]])</f>
        <v>12</v>
      </c>
      <c r="R3487" s="8">
        <f>MONTH(Tabla1[[#This Row],[Date]])</f>
        <v>10</v>
      </c>
      <c r="S3487" s="8">
        <f>YEAR(Tabla1[[#This Row],[Date]])</f>
        <v>2022</v>
      </c>
    </row>
    <row r="3488" spans="1:19" x14ac:dyDescent="0.2">
      <c r="A3488">
        <v>3487</v>
      </c>
      <c r="B3488" s="1">
        <v>44846</v>
      </c>
      <c r="C3488" t="s">
        <v>260</v>
      </c>
      <c r="D3488" t="s">
        <v>332</v>
      </c>
      <c r="E3488">
        <v>1</v>
      </c>
      <c r="F3488" t="s">
        <v>15</v>
      </c>
      <c r="G3488" t="s">
        <v>273</v>
      </c>
      <c r="H3488" t="s">
        <v>1551</v>
      </c>
      <c r="M3488" s="2">
        <v>2000</v>
      </c>
      <c r="N3488" s="2">
        <v>6000</v>
      </c>
      <c r="O3488" s="2">
        <f>IF(Tabla1[[#This Row],[Mov]]="VNT",Tabla1[[#This Row],[Sale]]-Tabla1[[#This Row],[Cost]],-Tabla1[[#This Row],[Cost]]*Tabla1[[#This Row],[Cant]])</f>
        <v>4000</v>
      </c>
      <c r="P3488" s="8">
        <f>IF(Tabla1[[#This Row],[Mov]]="VNT",-Tabla1[[#This Row],[Cant]],Tabla1[[#This Row],[Cant]])</f>
        <v>-1</v>
      </c>
      <c r="Q3488" s="8">
        <f>DAY(Tabla1[[#This Row],[Date]])</f>
        <v>12</v>
      </c>
      <c r="R3488" s="8">
        <f>MONTH(Tabla1[[#This Row],[Date]])</f>
        <v>10</v>
      </c>
      <c r="S3488" s="8">
        <f>YEAR(Tabla1[[#This Row],[Date]])</f>
        <v>2022</v>
      </c>
    </row>
    <row r="3489" spans="1:19" x14ac:dyDescent="0.2">
      <c r="A3489">
        <v>3488</v>
      </c>
      <c r="B3489" s="1">
        <v>44846</v>
      </c>
      <c r="C3489" t="s">
        <v>260</v>
      </c>
      <c r="D3489" t="s">
        <v>109</v>
      </c>
      <c r="E3489">
        <v>1</v>
      </c>
      <c r="F3489" t="s">
        <v>532</v>
      </c>
      <c r="G3489" t="s">
        <v>273</v>
      </c>
      <c r="H3489" t="s">
        <v>552</v>
      </c>
      <c r="M3489" s="2">
        <v>19000</v>
      </c>
      <c r="N3489" s="2">
        <v>24000</v>
      </c>
      <c r="O3489" s="2">
        <f>IF(Tabla1[[#This Row],[Mov]]="VNT",Tabla1[[#This Row],[Sale]]-Tabla1[[#This Row],[Cost]],-Tabla1[[#This Row],[Cost]]*Tabla1[[#This Row],[Cant]])</f>
        <v>5000</v>
      </c>
      <c r="P3489" s="8">
        <f>IF(Tabla1[[#This Row],[Mov]]="VNT",-Tabla1[[#This Row],[Cant]],Tabla1[[#This Row],[Cant]])</f>
        <v>-1</v>
      </c>
      <c r="Q3489" s="8">
        <f>DAY(Tabla1[[#This Row],[Date]])</f>
        <v>12</v>
      </c>
      <c r="R3489" s="8">
        <f>MONTH(Tabla1[[#This Row],[Date]])</f>
        <v>10</v>
      </c>
      <c r="S3489" s="8">
        <f>YEAR(Tabla1[[#This Row],[Date]])</f>
        <v>2022</v>
      </c>
    </row>
    <row r="3490" spans="1:19" x14ac:dyDescent="0.2">
      <c r="A3490">
        <v>3489</v>
      </c>
      <c r="B3490" s="1">
        <v>44846</v>
      </c>
      <c r="C3490" t="s">
        <v>260</v>
      </c>
      <c r="D3490" t="s">
        <v>332</v>
      </c>
      <c r="E3490">
        <v>1</v>
      </c>
      <c r="F3490" t="s">
        <v>458</v>
      </c>
      <c r="G3490" t="s">
        <v>284</v>
      </c>
      <c r="H3490" t="s">
        <v>1623</v>
      </c>
      <c r="M3490" s="2">
        <v>0</v>
      </c>
      <c r="N3490" s="2">
        <v>15000</v>
      </c>
      <c r="O3490" s="2">
        <f>IF(Tabla1[[#This Row],[Mov]]="VNT",Tabla1[[#This Row],[Sale]]-Tabla1[[#This Row],[Cost]],-Tabla1[[#This Row],[Cost]]*Tabla1[[#This Row],[Cant]])</f>
        <v>15000</v>
      </c>
      <c r="P3490" s="8">
        <f>IF(Tabla1[[#This Row],[Mov]]="VNT",-Tabla1[[#This Row],[Cant]],Tabla1[[#This Row],[Cant]])</f>
        <v>-1</v>
      </c>
      <c r="Q3490" s="8">
        <f>DAY(Tabla1[[#This Row],[Date]])</f>
        <v>12</v>
      </c>
      <c r="R3490" s="8">
        <f>MONTH(Tabla1[[#This Row],[Date]])</f>
        <v>10</v>
      </c>
      <c r="S3490" s="8">
        <f>YEAR(Tabla1[[#This Row],[Date]])</f>
        <v>2022</v>
      </c>
    </row>
    <row r="3491" spans="1:19" x14ac:dyDescent="0.2">
      <c r="A3491">
        <v>3490</v>
      </c>
      <c r="B3491" s="1">
        <v>44846</v>
      </c>
      <c r="C3491" t="s">
        <v>260</v>
      </c>
      <c r="D3491" t="s">
        <v>332</v>
      </c>
      <c r="E3491">
        <v>1</v>
      </c>
      <c r="F3491" t="s">
        <v>116</v>
      </c>
      <c r="G3491" t="s">
        <v>347</v>
      </c>
      <c r="H3491" t="s">
        <v>519</v>
      </c>
      <c r="M3491" s="2">
        <v>1860</v>
      </c>
      <c r="N3491" s="2">
        <v>2000</v>
      </c>
      <c r="O3491" s="2">
        <f>IF(Tabla1[[#This Row],[Mov]]="VNT",Tabla1[[#This Row],[Sale]]-Tabla1[[#This Row],[Cost]],-Tabla1[[#This Row],[Cost]]*Tabla1[[#This Row],[Cant]])</f>
        <v>140</v>
      </c>
      <c r="P3491" s="8">
        <f>IF(Tabla1[[#This Row],[Mov]]="VNT",-Tabla1[[#This Row],[Cant]],Tabla1[[#This Row],[Cant]])</f>
        <v>-1</v>
      </c>
      <c r="Q3491" s="8">
        <f>DAY(Tabla1[[#This Row],[Date]])</f>
        <v>12</v>
      </c>
      <c r="R3491" s="8">
        <f>MONTH(Tabla1[[#This Row],[Date]])</f>
        <v>10</v>
      </c>
      <c r="S3491" s="8">
        <f>YEAR(Tabla1[[#This Row],[Date]])</f>
        <v>2022</v>
      </c>
    </row>
    <row r="3492" spans="1:19" x14ac:dyDescent="0.2">
      <c r="A3492">
        <v>3491</v>
      </c>
      <c r="B3492" s="1">
        <v>44846</v>
      </c>
      <c r="C3492" t="s">
        <v>260</v>
      </c>
      <c r="D3492" t="s">
        <v>948</v>
      </c>
      <c r="E3492">
        <v>1</v>
      </c>
      <c r="F3492" t="s">
        <v>116</v>
      </c>
      <c r="G3492" t="s">
        <v>382</v>
      </c>
      <c r="H3492" t="s">
        <v>514</v>
      </c>
      <c r="M3492" s="2">
        <v>14953</v>
      </c>
      <c r="N3492" s="2">
        <v>16000</v>
      </c>
      <c r="O3492" s="2">
        <f>IF(Tabla1[[#This Row],[Mov]]="VNT",Tabla1[[#This Row],[Sale]]-Tabla1[[#This Row],[Cost]],-Tabla1[[#This Row],[Cost]]*Tabla1[[#This Row],[Cant]])</f>
        <v>1047</v>
      </c>
      <c r="P3492" s="8">
        <f>IF(Tabla1[[#This Row],[Mov]]="VNT",-Tabla1[[#This Row],[Cant]],Tabla1[[#This Row],[Cant]])</f>
        <v>-1</v>
      </c>
      <c r="Q3492" s="8">
        <f>DAY(Tabla1[[#This Row],[Date]])</f>
        <v>12</v>
      </c>
      <c r="R3492" s="8">
        <f>MONTH(Tabla1[[#This Row],[Date]])</f>
        <v>10</v>
      </c>
      <c r="S3492" s="8">
        <f>YEAR(Tabla1[[#This Row],[Date]])</f>
        <v>2022</v>
      </c>
    </row>
    <row r="3493" spans="1:19" x14ac:dyDescent="0.2">
      <c r="A3493">
        <v>3492</v>
      </c>
      <c r="B3493" s="1">
        <v>44846</v>
      </c>
      <c r="C3493" t="s">
        <v>260</v>
      </c>
      <c r="D3493" t="s">
        <v>332</v>
      </c>
      <c r="E3493">
        <v>1</v>
      </c>
      <c r="F3493" t="s">
        <v>21</v>
      </c>
      <c r="G3493" t="s">
        <v>272</v>
      </c>
      <c r="H3493" t="s">
        <v>24</v>
      </c>
      <c r="M3493" s="2">
        <v>3500</v>
      </c>
      <c r="N3493" s="2">
        <v>12000</v>
      </c>
      <c r="O3493" s="2">
        <f>IF(Tabla1[[#This Row],[Mov]]="VNT",Tabla1[[#This Row],[Sale]]-Tabla1[[#This Row],[Cost]],-Tabla1[[#This Row],[Cost]]*Tabla1[[#This Row],[Cant]])</f>
        <v>8500</v>
      </c>
      <c r="P3493" s="8">
        <f>IF(Tabla1[[#This Row],[Mov]]="VNT",-Tabla1[[#This Row],[Cant]],Tabla1[[#This Row],[Cant]])</f>
        <v>-1</v>
      </c>
      <c r="Q3493" s="8">
        <f>DAY(Tabla1[[#This Row],[Date]])</f>
        <v>12</v>
      </c>
      <c r="R3493" s="8">
        <f>MONTH(Tabla1[[#This Row],[Date]])</f>
        <v>10</v>
      </c>
      <c r="S3493" s="8">
        <f>YEAR(Tabla1[[#This Row],[Date]])</f>
        <v>2022</v>
      </c>
    </row>
    <row r="3494" spans="1:19" x14ac:dyDescent="0.2">
      <c r="A3494">
        <v>3493</v>
      </c>
      <c r="B3494" s="1">
        <v>44846</v>
      </c>
      <c r="C3494" t="s">
        <v>260</v>
      </c>
      <c r="D3494" t="s">
        <v>332</v>
      </c>
      <c r="E3494">
        <v>1</v>
      </c>
      <c r="F3494" t="s">
        <v>116</v>
      </c>
      <c r="G3494" t="s">
        <v>349</v>
      </c>
      <c r="H3494" t="s">
        <v>515</v>
      </c>
      <c r="M3494" s="2">
        <v>5610</v>
      </c>
      <c r="N3494" s="2">
        <v>6000</v>
      </c>
      <c r="O3494" s="2">
        <f>IF(Tabla1[[#This Row],[Mov]]="VNT",Tabla1[[#This Row],[Sale]]-Tabla1[[#This Row],[Cost]],-Tabla1[[#This Row],[Cost]]*Tabla1[[#This Row],[Cant]])</f>
        <v>390</v>
      </c>
      <c r="P3494" s="8">
        <f>IF(Tabla1[[#This Row],[Mov]]="VNT",-Tabla1[[#This Row],[Cant]],Tabla1[[#This Row],[Cant]])</f>
        <v>-1</v>
      </c>
      <c r="Q3494" s="8">
        <f>DAY(Tabla1[[#This Row],[Date]])</f>
        <v>12</v>
      </c>
      <c r="R3494" s="8">
        <f>MONTH(Tabla1[[#This Row],[Date]])</f>
        <v>10</v>
      </c>
      <c r="S3494" s="8">
        <f>YEAR(Tabla1[[#This Row],[Date]])</f>
        <v>2022</v>
      </c>
    </row>
    <row r="3495" spans="1:19" x14ac:dyDescent="0.2">
      <c r="A3495">
        <v>3494</v>
      </c>
      <c r="B3495" s="1">
        <v>44846</v>
      </c>
      <c r="C3495" t="s">
        <v>260</v>
      </c>
      <c r="D3495" t="s">
        <v>332</v>
      </c>
      <c r="E3495">
        <v>1</v>
      </c>
      <c r="F3495" t="s">
        <v>116</v>
      </c>
      <c r="G3495" t="s">
        <v>347</v>
      </c>
      <c r="H3495" t="s">
        <v>519</v>
      </c>
      <c r="M3495" s="2">
        <v>936</v>
      </c>
      <c r="N3495" s="2">
        <v>1000</v>
      </c>
      <c r="O3495" s="2">
        <f>IF(Tabla1[[#This Row],[Mov]]="VNT",Tabla1[[#This Row],[Sale]]-Tabla1[[#This Row],[Cost]],-Tabla1[[#This Row],[Cost]]*Tabla1[[#This Row],[Cant]])</f>
        <v>64</v>
      </c>
      <c r="P3495" s="8">
        <f>IF(Tabla1[[#This Row],[Mov]]="VNT",-Tabla1[[#This Row],[Cant]],Tabla1[[#This Row],[Cant]])</f>
        <v>-1</v>
      </c>
      <c r="Q3495" s="8">
        <f>DAY(Tabla1[[#This Row],[Date]])</f>
        <v>12</v>
      </c>
      <c r="R3495" s="8">
        <f>MONTH(Tabla1[[#This Row],[Date]])</f>
        <v>10</v>
      </c>
      <c r="S3495" s="8">
        <f>YEAR(Tabla1[[#This Row],[Date]])</f>
        <v>2022</v>
      </c>
    </row>
    <row r="3496" spans="1:19" x14ac:dyDescent="0.2">
      <c r="A3496">
        <v>3495</v>
      </c>
      <c r="B3496" s="1">
        <v>44846</v>
      </c>
      <c r="C3496" t="s">
        <v>260</v>
      </c>
      <c r="D3496" t="s">
        <v>332</v>
      </c>
      <c r="E3496">
        <v>1</v>
      </c>
      <c r="F3496" t="s">
        <v>116</v>
      </c>
      <c r="G3496" t="s">
        <v>382</v>
      </c>
      <c r="H3496" t="s">
        <v>514</v>
      </c>
      <c r="M3496" s="2">
        <v>3271</v>
      </c>
      <c r="N3496" s="2">
        <v>3500</v>
      </c>
      <c r="O3496" s="2">
        <f>IF(Tabla1[[#This Row],[Mov]]="VNT",Tabla1[[#This Row],[Sale]]-Tabla1[[#This Row],[Cost]],-Tabla1[[#This Row],[Cost]]*Tabla1[[#This Row],[Cant]])</f>
        <v>229</v>
      </c>
      <c r="P3496" s="8">
        <f>IF(Tabla1[[#This Row],[Mov]]="VNT",-Tabla1[[#This Row],[Cant]],Tabla1[[#This Row],[Cant]])</f>
        <v>-1</v>
      </c>
      <c r="Q3496" s="8">
        <f>DAY(Tabla1[[#This Row],[Date]])</f>
        <v>12</v>
      </c>
      <c r="R3496" s="8">
        <f>MONTH(Tabla1[[#This Row],[Date]])</f>
        <v>10</v>
      </c>
      <c r="S3496" s="8">
        <f>YEAR(Tabla1[[#This Row],[Date]])</f>
        <v>2022</v>
      </c>
    </row>
    <row r="3497" spans="1:19" x14ac:dyDescent="0.2">
      <c r="A3497">
        <v>3496</v>
      </c>
      <c r="B3497" s="1">
        <v>44847</v>
      </c>
      <c r="C3497" t="s">
        <v>260</v>
      </c>
      <c r="D3497" t="s">
        <v>801</v>
      </c>
      <c r="E3497">
        <v>1</v>
      </c>
      <c r="F3497" t="s">
        <v>116</v>
      </c>
      <c r="G3497" t="s">
        <v>382</v>
      </c>
      <c r="H3497" t="s">
        <v>514</v>
      </c>
      <c r="M3497" s="2">
        <v>15508</v>
      </c>
      <c r="N3497" s="2">
        <v>15600</v>
      </c>
      <c r="O3497" s="2">
        <f>IF(Tabla1[[#This Row],[Mov]]="VNT",Tabla1[[#This Row],[Sale]]-Tabla1[[#This Row],[Cost]],-Tabla1[[#This Row],[Cost]]*Tabla1[[#This Row],[Cant]])</f>
        <v>92</v>
      </c>
      <c r="P3497" s="8">
        <f>IF(Tabla1[[#This Row],[Mov]]="VNT",-Tabla1[[#This Row],[Cant]],Tabla1[[#This Row],[Cant]])</f>
        <v>-1</v>
      </c>
      <c r="Q3497" s="8">
        <f>DAY(Tabla1[[#This Row],[Date]])</f>
        <v>13</v>
      </c>
      <c r="R3497" s="8">
        <f>MONTH(Tabla1[[#This Row],[Date]])</f>
        <v>10</v>
      </c>
      <c r="S3497" s="8">
        <f>YEAR(Tabla1[[#This Row],[Date]])</f>
        <v>2022</v>
      </c>
    </row>
    <row r="3498" spans="1:19" x14ac:dyDescent="0.2">
      <c r="A3498">
        <v>3497</v>
      </c>
      <c r="B3498" s="1">
        <v>44847</v>
      </c>
      <c r="C3498" t="s">
        <v>260</v>
      </c>
      <c r="D3498" t="s">
        <v>332</v>
      </c>
      <c r="E3498">
        <v>1</v>
      </c>
      <c r="F3498" t="s">
        <v>15</v>
      </c>
      <c r="G3498" t="s">
        <v>273</v>
      </c>
      <c r="H3498" t="s">
        <v>1551</v>
      </c>
      <c r="M3498" s="2">
        <v>2000</v>
      </c>
      <c r="N3498" s="2">
        <v>7000</v>
      </c>
      <c r="O3498" s="2">
        <f>IF(Tabla1[[#This Row],[Mov]]="VNT",Tabla1[[#This Row],[Sale]]-Tabla1[[#This Row],[Cost]],-Tabla1[[#This Row],[Cost]]*Tabla1[[#This Row],[Cant]])</f>
        <v>5000</v>
      </c>
      <c r="P3498" s="8">
        <f>IF(Tabla1[[#This Row],[Mov]]="VNT",-Tabla1[[#This Row],[Cant]],Tabla1[[#This Row],[Cant]])</f>
        <v>-1</v>
      </c>
      <c r="Q3498" s="8">
        <f>DAY(Tabla1[[#This Row],[Date]])</f>
        <v>13</v>
      </c>
      <c r="R3498" s="8">
        <f>MONTH(Tabla1[[#This Row],[Date]])</f>
        <v>10</v>
      </c>
      <c r="S3498" s="8">
        <f>YEAR(Tabla1[[#This Row],[Date]])</f>
        <v>2022</v>
      </c>
    </row>
    <row r="3499" spans="1:19" x14ac:dyDescent="0.2">
      <c r="A3499">
        <v>3498</v>
      </c>
      <c r="B3499" s="1">
        <v>44847</v>
      </c>
      <c r="C3499" t="s">
        <v>260</v>
      </c>
      <c r="D3499" t="s">
        <v>332</v>
      </c>
      <c r="E3499">
        <v>1</v>
      </c>
      <c r="F3499" t="s">
        <v>224</v>
      </c>
      <c r="G3499" t="s">
        <v>284</v>
      </c>
      <c r="H3499" t="s">
        <v>1625</v>
      </c>
      <c r="M3499" s="2">
        <v>7000</v>
      </c>
      <c r="N3499" s="2">
        <v>15000</v>
      </c>
      <c r="O3499" s="2">
        <f>IF(Tabla1[[#This Row],[Mov]]="VNT",Tabla1[[#This Row],[Sale]]-Tabla1[[#This Row],[Cost]],-Tabla1[[#This Row],[Cost]]*Tabla1[[#This Row],[Cant]])</f>
        <v>8000</v>
      </c>
      <c r="P3499" s="8">
        <f>IF(Tabla1[[#This Row],[Mov]]="VNT",-Tabla1[[#This Row],[Cant]],Tabla1[[#This Row],[Cant]])</f>
        <v>-1</v>
      </c>
      <c r="Q3499" s="8">
        <f>DAY(Tabla1[[#This Row],[Date]])</f>
        <v>13</v>
      </c>
      <c r="R3499" s="8">
        <f>MONTH(Tabla1[[#This Row],[Date]])</f>
        <v>10</v>
      </c>
      <c r="S3499" s="8">
        <f>YEAR(Tabla1[[#This Row],[Date]])</f>
        <v>2022</v>
      </c>
    </row>
    <row r="3500" spans="1:19" x14ac:dyDescent="0.2">
      <c r="A3500">
        <v>3499</v>
      </c>
      <c r="B3500" s="1">
        <v>44847</v>
      </c>
      <c r="C3500" t="s">
        <v>260</v>
      </c>
      <c r="D3500" t="s">
        <v>332</v>
      </c>
      <c r="E3500">
        <v>1</v>
      </c>
      <c r="F3500" t="s">
        <v>225</v>
      </c>
      <c r="G3500" t="s">
        <v>284</v>
      </c>
      <c r="H3500" t="s">
        <v>1625</v>
      </c>
      <c r="M3500" s="2">
        <v>1100</v>
      </c>
      <c r="N3500" s="2">
        <v>10000</v>
      </c>
      <c r="O3500" s="2">
        <f>IF(Tabla1[[#This Row],[Mov]]="VNT",Tabla1[[#This Row],[Sale]]-Tabla1[[#This Row],[Cost]],-Tabla1[[#This Row],[Cost]]*Tabla1[[#This Row],[Cant]])</f>
        <v>8900</v>
      </c>
      <c r="P3500" s="8">
        <f>IF(Tabla1[[#This Row],[Mov]]="VNT",-Tabla1[[#This Row],[Cant]],Tabla1[[#This Row],[Cant]])</f>
        <v>-1</v>
      </c>
      <c r="Q3500" s="8">
        <f>DAY(Tabla1[[#This Row],[Date]])</f>
        <v>13</v>
      </c>
      <c r="R3500" s="8">
        <f>MONTH(Tabla1[[#This Row],[Date]])</f>
        <v>10</v>
      </c>
      <c r="S3500" s="8">
        <f>YEAR(Tabla1[[#This Row],[Date]])</f>
        <v>2022</v>
      </c>
    </row>
    <row r="3501" spans="1:19" x14ac:dyDescent="0.2">
      <c r="A3501">
        <v>3500</v>
      </c>
      <c r="B3501" s="1">
        <v>44847</v>
      </c>
      <c r="C3501" t="s">
        <v>260</v>
      </c>
      <c r="D3501" t="s">
        <v>332</v>
      </c>
      <c r="E3501">
        <v>1</v>
      </c>
      <c r="F3501" t="s">
        <v>458</v>
      </c>
      <c r="G3501" t="s">
        <v>272</v>
      </c>
      <c r="H3501" t="s">
        <v>1624</v>
      </c>
      <c r="M3501" s="2">
        <v>0</v>
      </c>
      <c r="N3501" s="2">
        <v>2000</v>
      </c>
      <c r="O3501" s="2">
        <f>IF(Tabla1[[#This Row],[Mov]]="VNT",Tabla1[[#This Row],[Sale]]-Tabla1[[#This Row],[Cost]],-Tabla1[[#This Row],[Cost]]*Tabla1[[#This Row],[Cant]])</f>
        <v>2000</v>
      </c>
      <c r="P3501" s="8">
        <f>IF(Tabla1[[#This Row],[Mov]]="VNT",-Tabla1[[#This Row],[Cant]],Tabla1[[#This Row],[Cant]])</f>
        <v>-1</v>
      </c>
      <c r="Q3501" s="8">
        <f>DAY(Tabla1[[#This Row],[Date]])</f>
        <v>13</v>
      </c>
      <c r="R3501" s="8">
        <f>MONTH(Tabla1[[#This Row],[Date]])</f>
        <v>10</v>
      </c>
      <c r="S3501" s="8">
        <f>YEAR(Tabla1[[#This Row],[Date]])</f>
        <v>2022</v>
      </c>
    </row>
    <row r="3502" spans="1:19" x14ac:dyDescent="0.2">
      <c r="A3502">
        <v>3501</v>
      </c>
      <c r="B3502" s="1">
        <v>44847</v>
      </c>
      <c r="C3502" t="s">
        <v>260</v>
      </c>
      <c r="D3502" t="s">
        <v>332</v>
      </c>
      <c r="E3502">
        <v>1</v>
      </c>
      <c r="F3502" t="s">
        <v>458</v>
      </c>
      <c r="G3502" t="s">
        <v>262</v>
      </c>
      <c r="H3502" t="s">
        <v>1626</v>
      </c>
      <c r="M3502" s="2">
        <v>0</v>
      </c>
      <c r="N3502" s="2">
        <v>20000</v>
      </c>
      <c r="O3502" s="2">
        <f>IF(Tabla1[[#This Row],[Mov]]="VNT",Tabla1[[#This Row],[Sale]]-Tabla1[[#This Row],[Cost]],-Tabla1[[#This Row],[Cost]]*Tabla1[[#This Row],[Cant]])</f>
        <v>20000</v>
      </c>
      <c r="P3502" s="8">
        <f>IF(Tabla1[[#This Row],[Mov]]="VNT",-Tabla1[[#This Row],[Cant]],Tabla1[[#This Row],[Cant]])</f>
        <v>-1</v>
      </c>
      <c r="Q3502" s="8">
        <f>DAY(Tabla1[[#This Row],[Date]])</f>
        <v>13</v>
      </c>
      <c r="R3502" s="8">
        <f>MONTH(Tabla1[[#This Row],[Date]])</f>
        <v>10</v>
      </c>
      <c r="S3502" s="8">
        <f>YEAR(Tabla1[[#This Row],[Date]])</f>
        <v>2022</v>
      </c>
    </row>
    <row r="3503" spans="1:19" x14ac:dyDescent="0.2">
      <c r="A3503">
        <v>3502</v>
      </c>
      <c r="B3503" s="1">
        <v>44847</v>
      </c>
      <c r="C3503" t="s">
        <v>260</v>
      </c>
      <c r="D3503" t="s">
        <v>332</v>
      </c>
      <c r="E3503">
        <v>1</v>
      </c>
      <c r="F3503" t="s">
        <v>15</v>
      </c>
      <c r="G3503" t="s">
        <v>333</v>
      </c>
      <c r="H3503" t="s">
        <v>20</v>
      </c>
      <c r="M3503" s="2">
        <v>5000</v>
      </c>
      <c r="N3503" s="2">
        <v>12000</v>
      </c>
      <c r="O3503" s="2">
        <f>IF(Tabla1[[#This Row],[Mov]]="VNT",Tabla1[[#This Row],[Sale]]-Tabla1[[#This Row],[Cost]],-Tabla1[[#This Row],[Cost]]*Tabla1[[#This Row],[Cant]])</f>
        <v>7000</v>
      </c>
      <c r="P3503" s="8">
        <f>IF(Tabla1[[#This Row],[Mov]]="VNT",-Tabla1[[#This Row],[Cant]],Tabla1[[#This Row],[Cant]])</f>
        <v>-1</v>
      </c>
      <c r="Q3503" s="8">
        <f>DAY(Tabla1[[#This Row],[Date]])</f>
        <v>13</v>
      </c>
      <c r="R3503" s="8">
        <f>MONTH(Tabla1[[#This Row],[Date]])</f>
        <v>10</v>
      </c>
      <c r="S3503" s="8">
        <f>YEAR(Tabla1[[#This Row],[Date]])</f>
        <v>2022</v>
      </c>
    </row>
    <row r="3504" spans="1:19" x14ac:dyDescent="0.2">
      <c r="A3504">
        <v>3503</v>
      </c>
      <c r="B3504" s="1">
        <v>44847</v>
      </c>
      <c r="C3504" t="s">
        <v>260</v>
      </c>
      <c r="D3504" t="s">
        <v>332</v>
      </c>
      <c r="E3504">
        <v>1</v>
      </c>
      <c r="F3504" t="s">
        <v>15</v>
      </c>
      <c r="G3504" t="s">
        <v>266</v>
      </c>
      <c r="H3504" t="s">
        <v>16</v>
      </c>
      <c r="M3504" s="2">
        <v>1000</v>
      </c>
      <c r="N3504" s="2">
        <v>8000</v>
      </c>
      <c r="O3504" s="2">
        <f>IF(Tabla1[[#This Row],[Mov]]="VNT",Tabla1[[#This Row],[Sale]]-Tabla1[[#This Row],[Cost]],-Tabla1[[#This Row],[Cost]]*Tabla1[[#This Row],[Cant]])</f>
        <v>7000</v>
      </c>
      <c r="P3504" s="8">
        <f>IF(Tabla1[[#This Row],[Mov]]="VNT",-Tabla1[[#This Row],[Cant]],Tabla1[[#This Row],[Cant]])</f>
        <v>-1</v>
      </c>
      <c r="Q3504" s="8">
        <f>DAY(Tabla1[[#This Row],[Date]])</f>
        <v>13</v>
      </c>
      <c r="R3504" s="8">
        <f>MONTH(Tabla1[[#This Row],[Date]])</f>
        <v>10</v>
      </c>
      <c r="S3504" s="8">
        <f>YEAR(Tabla1[[#This Row],[Date]])</f>
        <v>2022</v>
      </c>
    </row>
    <row r="3505" spans="1:19" x14ac:dyDescent="0.2">
      <c r="A3505">
        <v>3504</v>
      </c>
      <c r="B3505" s="1">
        <v>44847</v>
      </c>
      <c r="C3505" t="s">
        <v>260</v>
      </c>
      <c r="D3505" t="s">
        <v>332</v>
      </c>
      <c r="E3505">
        <v>1</v>
      </c>
      <c r="F3505" t="s">
        <v>116</v>
      </c>
      <c r="G3505" t="s">
        <v>382</v>
      </c>
      <c r="H3505" t="s">
        <v>514</v>
      </c>
      <c r="M3505" s="2">
        <v>3271</v>
      </c>
      <c r="N3505" s="2">
        <v>3500</v>
      </c>
      <c r="O3505" s="2">
        <f>IF(Tabla1[[#This Row],[Mov]]="VNT",Tabla1[[#This Row],[Sale]]-Tabla1[[#This Row],[Cost]],-Tabla1[[#This Row],[Cost]]*Tabla1[[#This Row],[Cant]])</f>
        <v>229</v>
      </c>
      <c r="P3505" s="8">
        <f>IF(Tabla1[[#This Row],[Mov]]="VNT",-Tabla1[[#This Row],[Cant]],Tabla1[[#This Row],[Cant]])</f>
        <v>-1</v>
      </c>
      <c r="Q3505" s="8">
        <f>DAY(Tabla1[[#This Row],[Date]])</f>
        <v>13</v>
      </c>
      <c r="R3505" s="8">
        <f>MONTH(Tabla1[[#This Row],[Date]])</f>
        <v>10</v>
      </c>
      <c r="S3505" s="8">
        <f>YEAR(Tabla1[[#This Row],[Date]])</f>
        <v>2022</v>
      </c>
    </row>
    <row r="3506" spans="1:19" x14ac:dyDescent="0.2">
      <c r="A3506">
        <v>3505</v>
      </c>
      <c r="B3506" s="1">
        <v>44847</v>
      </c>
      <c r="C3506" t="s">
        <v>260</v>
      </c>
      <c r="D3506" t="s">
        <v>332</v>
      </c>
      <c r="E3506">
        <v>1</v>
      </c>
      <c r="F3506" t="s">
        <v>526</v>
      </c>
      <c r="G3506" t="s">
        <v>266</v>
      </c>
      <c r="H3506" t="s">
        <v>527</v>
      </c>
      <c r="M3506" s="2">
        <v>30000</v>
      </c>
      <c r="N3506" s="2">
        <v>45000</v>
      </c>
      <c r="O3506" s="2">
        <f>IF(Tabla1[[#This Row],[Mov]]="VNT",Tabla1[[#This Row],[Sale]]-Tabla1[[#This Row],[Cost]],-Tabla1[[#This Row],[Cost]]*Tabla1[[#This Row],[Cant]])</f>
        <v>15000</v>
      </c>
      <c r="P3506" s="8">
        <f>IF(Tabla1[[#This Row],[Mov]]="VNT",-Tabla1[[#This Row],[Cant]],Tabla1[[#This Row],[Cant]])</f>
        <v>-1</v>
      </c>
      <c r="Q3506" s="8">
        <f>DAY(Tabla1[[#This Row],[Date]])</f>
        <v>13</v>
      </c>
      <c r="R3506" s="8">
        <f>MONTH(Tabla1[[#This Row],[Date]])</f>
        <v>10</v>
      </c>
      <c r="S3506" s="8">
        <f>YEAR(Tabla1[[#This Row],[Date]])</f>
        <v>2022</v>
      </c>
    </row>
    <row r="3507" spans="1:19" x14ac:dyDescent="0.2">
      <c r="A3507">
        <v>3506</v>
      </c>
      <c r="B3507" s="1">
        <v>44847</v>
      </c>
      <c r="C3507" t="s">
        <v>260</v>
      </c>
      <c r="D3507" t="s">
        <v>332</v>
      </c>
      <c r="E3507">
        <v>1</v>
      </c>
      <c r="F3507" t="s">
        <v>48</v>
      </c>
      <c r="G3507" t="s">
        <v>792</v>
      </c>
      <c r="H3507" t="s">
        <v>1594</v>
      </c>
      <c r="M3507" s="2">
        <v>125000</v>
      </c>
      <c r="N3507" s="2">
        <v>165000</v>
      </c>
      <c r="O3507" s="2">
        <f>IF(Tabla1[[#This Row],[Mov]]="VNT",Tabla1[[#This Row],[Sale]]-Tabla1[[#This Row],[Cost]],-Tabla1[[#This Row],[Cost]]*Tabla1[[#This Row],[Cant]])</f>
        <v>40000</v>
      </c>
      <c r="P3507" s="8">
        <f>IF(Tabla1[[#This Row],[Mov]]="VNT",-Tabla1[[#This Row],[Cant]],Tabla1[[#This Row],[Cant]])</f>
        <v>-1</v>
      </c>
      <c r="Q3507" s="8">
        <f>DAY(Tabla1[[#This Row],[Date]])</f>
        <v>13</v>
      </c>
      <c r="R3507" s="8">
        <f>MONTH(Tabla1[[#This Row],[Date]])</f>
        <v>10</v>
      </c>
      <c r="S3507" s="8">
        <f>YEAR(Tabla1[[#This Row],[Date]])</f>
        <v>2022</v>
      </c>
    </row>
    <row r="3508" spans="1:19" x14ac:dyDescent="0.2">
      <c r="A3508">
        <v>3507</v>
      </c>
      <c r="B3508" s="1">
        <v>44847</v>
      </c>
      <c r="C3508" t="s">
        <v>260</v>
      </c>
      <c r="D3508" t="s">
        <v>332</v>
      </c>
      <c r="E3508">
        <v>1</v>
      </c>
      <c r="F3508" t="s">
        <v>21</v>
      </c>
      <c r="G3508" t="s">
        <v>272</v>
      </c>
      <c r="H3508" t="s">
        <v>24</v>
      </c>
      <c r="M3508" s="2">
        <v>3500</v>
      </c>
      <c r="N3508" s="2">
        <v>12000</v>
      </c>
      <c r="O3508" s="2">
        <f>IF(Tabla1[[#This Row],[Mov]]="VNT",Tabla1[[#This Row],[Sale]]-Tabla1[[#This Row],[Cost]],-Tabla1[[#This Row],[Cost]]*Tabla1[[#This Row],[Cant]])</f>
        <v>8500</v>
      </c>
      <c r="P3508" s="8">
        <f>IF(Tabla1[[#This Row],[Mov]]="VNT",-Tabla1[[#This Row],[Cant]],Tabla1[[#This Row],[Cant]])</f>
        <v>-1</v>
      </c>
      <c r="Q3508" s="8">
        <f>DAY(Tabla1[[#This Row],[Date]])</f>
        <v>13</v>
      </c>
      <c r="R3508" s="8">
        <f>MONTH(Tabla1[[#This Row],[Date]])</f>
        <v>10</v>
      </c>
      <c r="S3508" s="8">
        <f>YEAR(Tabla1[[#This Row],[Date]])</f>
        <v>2022</v>
      </c>
    </row>
    <row r="3509" spans="1:19" x14ac:dyDescent="0.2">
      <c r="A3509">
        <v>3508</v>
      </c>
      <c r="B3509" s="1">
        <v>44847</v>
      </c>
      <c r="C3509" t="s">
        <v>260</v>
      </c>
      <c r="D3509" t="s">
        <v>332</v>
      </c>
      <c r="E3509">
        <v>1</v>
      </c>
      <c r="F3509" t="s">
        <v>26</v>
      </c>
      <c r="G3509" t="s">
        <v>272</v>
      </c>
      <c r="H3509" t="s">
        <v>27</v>
      </c>
      <c r="I3509" t="s">
        <v>16</v>
      </c>
      <c r="J3509" t="s">
        <v>25</v>
      </c>
      <c r="K3509" t="s">
        <v>18</v>
      </c>
      <c r="L3509" t="s">
        <v>28</v>
      </c>
      <c r="M3509" s="2">
        <v>9000</v>
      </c>
      <c r="N3509" s="2">
        <v>22000</v>
      </c>
      <c r="O3509" s="2">
        <f>IF(Tabla1[[#This Row],[Mov]]="VNT",Tabla1[[#This Row],[Sale]]-Tabla1[[#This Row],[Cost]],-Tabla1[[#This Row],[Cost]]*Tabla1[[#This Row],[Cant]])</f>
        <v>13000</v>
      </c>
      <c r="P3509" s="8">
        <f>IF(Tabla1[[#This Row],[Mov]]="VNT",-Tabla1[[#This Row],[Cant]],Tabla1[[#This Row],[Cant]])</f>
        <v>-1</v>
      </c>
      <c r="Q3509" s="8">
        <f>DAY(Tabla1[[#This Row],[Date]])</f>
        <v>13</v>
      </c>
      <c r="R3509" s="8">
        <f>MONTH(Tabla1[[#This Row],[Date]])</f>
        <v>10</v>
      </c>
      <c r="S3509" s="8">
        <f>YEAR(Tabla1[[#This Row],[Date]])</f>
        <v>2022</v>
      </c>
    </row>
    <row r="3510" spans="1:19" x14ac:dyDescent="0.2">
      <c r="A3510">
        <v>3509</v>
      </c>
      <c r="B3510" s="1">
        <v>44847</v>
      </c>
      <c r="C3510" t="s">
        <v>260</v>
      </c>
      <c r="D3510" t="s">
        <v>223</v>
      </c>
      <c r="E3510">
        <v>1</v>
      </c>
      <c r="F3510" t="s">
        <v>116</v>
      </c>
      <c r="G3510" t="s">
        <v>382</v>
      </c>
      <c r="H3510" t="s">
        <v>514</v>
      </c>
      <c r="M3510" s="2">
        <v>3271</v>
      </c>
      <c r="N3510" s="2">
        <v>3500</v>
      </c>
      <c r="O3510" s="2">
        <f>IF(Tabla1[[#This Row],[Mov]]="VNT",Tabla1[[#This Row],[Sale]]-Tabla1[[#This Row],[Cost]],-Tabla1[[#This Row],[Cost]]*Tabla1[[#This Row],[Cant]])</f>
        <v>229</v>
      </c>
      <c r="P3510" s="8">
        <f>IF(Tabla1[[#This Row],[Mov]]="VNT",-Tabla1[[#This Row],[Cant]],Tabla1[[#This Row],[Cant]])</f>
        <v>-1</v>
      </c>
      <c r="Q3510" s="8">
        <f>DAY(Tabla1[[#This Row],[Date]])</f>
        <v>13</v>
      </c>
      <c r="R3510" s="8">
        <f>MONTH(Tabla1[[#This Row],[Date]])</f>
        <v>10</v>
      </c>
      <c r="S3510" s="8">
        <f>YEAR(Tabla1[[#This Row],[Date]])</f>
        <v>2022</v>
      </c>
    </row>
    <row r="3511" spans="1:19" x14ac:dyDescent="0.2">
      <c r="A3511">
        <v>3510</v>
      </c>
      <c r="B3511" s="1">
        <v>44847</v>
      </c>
      <c r="C3511" t="s">
        <v>260</v>
      </c>
      <c r="D3511" t="s">
        <v>332</v>
      </c>
      <c r="E3511">
        <v>1</v>
      </c>
      <c r="F3511" t="s">
        <v>458</v>
      </c>
      <c r="G3511" t="s">
        <v>272</v>
      </c>
      <c r="H3511" t="s">
        <v>1627</v>
      </c>
      <c r="M3511" s="2">
        <v>0</v>
      </c>
      <c r="N3511" s="2">
        <v>20000</v>
      </c>
      <c r="O3511" s="2">
        <f>IF(Tabla1[[#This Row],[Mov]]="VNT",Tabla1[[#This Row],[Sale]]-Tabla1[[#This Row],[Cost]],-Tabla1[[#This Row],[Cost]]*Tabla1[[#This Row],[Cant]])</f>
        <v>20000</v>
      </c>
      <c r="P3511" s="8">
        <f>IF(Tabla1[[#This Row],[Mov]]="VNT",-Tabla1[[#This Row],[Cant]],Tabla1[[#This Row],[Cant]])</f>
        <v>-1</v>
      </c>
      <c r="Q3511" s="8">
        <f>DAY(Tabla1[[#This Row],[Date]])</f>
        <v>13</v>
      </c>
      <c r="R3511" s="8">
        <f>MONTH(Tabla1[[#This Row],[Date]])</f>
        <v>10</v>
      </c>
      <c r="S3511" s="8">
        <f>YEAR(Tabla1[[#This Row],[Date]])</f>
        <v>2022</v>
      </c>
    </row>
    <row r="3512" spans="1:19" x14ac:dyDescent="0.2">
      <c r="A3512">
        <v>3511</v>
      </c>
      <c r="B3512" s="1">
        <v>44847</v>
      </c>
      <c r="C3512" t="s">
        <v>260</v>
      </c>
      <c r="D3512" t="s">
        <v>332</v>
      </c>
      <c r="E3512">
        <v>1</v>
      </c>
      <c r="F3512" t="s">
        <v>532</v>
      </c>
      <c r="G3512" t="s">
        <v>266</v>
      </c>
      <c r="H3512" t="s">
        <v>1325</v>
      </c>
      <c r="M3512" s="2">
        <v>50000</v>
      </c>
      <c r="N3512" s="2">
        <v>80000</v>
      </c>
      <c r="O3512" s="2">
        <f>IF(Tabla1[[#This Row],[Mov]]="VNT",Tabla1[[#This Row],[Sale]]-Tabla1[[#This Row],[Cost]],-Tabla1[[#This Row],[Cost]]*Tabla1[[#This Row],[Cant]])</f>
        <v>30000</v>
      </c>
      <c r="P3512" s="8">
        <f>IF(Tabla1[[#This Row],[Mov]]="VNT",-Tabla1[[#This Row],[Cant]],Tabla1[[#This Row],[Cant]])</f>
        <v>-1</v>
      </c>
      <c r="Q3512" s="8">
        <f>DAY(Tabla1[[#This Row],[Date]])</f>
        <v>13</v>
      </c>
      <c r="R3512" s="8">
        <f>MONTH(Tabla1[[#This Row],[Date]])</f>
        <v>10</v>
      </c>
      <c r="S3512" s="8">
        <f>YEAR(Tabla1[[#This Row],[Date]])</f>
        <v>2022</v>
      </c>
    </row>
    <row r="3513" spans="1:19" x14ac:dyDescent="0.2">
      <c r="A3513">
        <v>3512</v>
      </c>
      <c r="B3513" s="1">
        <v>44848</v>
      </c>
      <c r="C3513" t="s">
        <v>260</v>
      </c>
      <c r="D3513" t="s">
        <v>332</v>
      </c>
      <c r="E3513">
        <v>1</v>
      </c>
      <c r="F3513" t="s">
        <v>116</v>
      </c>
      <c r="G3513" t="s">
        <v>382</v>
      </c>
      <c r="H3513" t="s">
        <v>514</v>
      </c>
      <c r="M3513" s="2">
        <v>6975</v>
      </c>
      <c r="N3513" s="2">
        <v>7500</v>
      </c>
      <c r="O3513" s="2">
        <f>IF(Tabla1[[#This Row],[Mov]]="VNT",Tabla1[[#This Row],[Sale]]-Tabla1[[#This Row],[Cost]],-Tabla1[[#This Row],[Cost]]*Tabla1[[#This Row],[Cant]])</f>
        <v>525</v>
      </c>
      <c r="P3513" s="8">
        <f>IF(Tabla1[[#This Row],[Mov]]="VNT",-Tabla1[[#This Row],[Cant]],Tabla1[[#This Row],[Cant]])</f>
        <v>-1</v>
      </c>
      <c r="Q3513" s="8">
        <f>DAY(Tabla1[[#This Row],[Date]])</f>
        <v>14</v>
      </c>
      <c r="R3513" s="8">
        <f>MONTH(Tabla1[[#This Row],[Date]])</f>
        <v>10</v>
      </c>
      <c r="S3513" s="8">
        <f>YEAR(Tabla1[[#This Row],[Date]])</f>
        <v>2022</v>
      </c>
    </row>
    <row r="3514" spans="1:19" x14ac:dyDescent="0.2">
      <c r="A3514">
        <v>3513</v>
      </c>
      <c r="B3514" s="1">
        <v>44848</v>
      </c>
      <c r="C3514" t="s">
        <v>260</v>
      </c>
      <c r="D3514" t="s">
        <v>332</v>
      </c>
      <c r="E3514">
        <v>1</v>
      </c>
      <c r="F3514" t="s">
        <v>26</v>
      </c>
      <c r="G3514" t="s">
        <v>264</v>
      </c>
      <c r="H3514" t="s">
        <v>16</v>
      </c>
      <c r="M3514" s="2">
        <v>8500</v>
      </c>
      <c r="N3514" s="2">
        <v>20000</v>
      </c>
      <c r="O3514" s="2">
        <f>IF(Tabla1[[#This Row],[Mov]]="VNT",Tabla1[[#This Row],[Sale]]-Tabla1[[#This Row],[Cost]],-Tabla1[[#This Row],[Cost]]*Tabla1[[#This Row],[Cant]])</f>
        <v>11500</v>
      </c>
      <c r="P3514" s="8">
        <f>IF(Tabla1[[#This Row],[Mov]]="VNT",-Tabla1[[#This Row],[Cant]],Tabla1[[#This Row],[Cant]])</f>
        <v>-1</v>
      </c>
      <c r="Q3514" s="8">
        <f>DAY(Tabla1[[#This Row],[Date]])</f>
        <v>14</v>
      </c>
      <c r="R3514" s="8">
        <f>MONTH(Tabla1[[#This Row],[Date]])</f>
        <v>10</v>
      </c>
      <c r="S3514" s="8">
        <f>YEAR(Tabla1[[#This Row],[Date]])</f>
        <v>2022</v>
      </c>
    </row>
    <row r="3515" spans="1:19" x14ac:dyDescent="0.2">
      <c r="A3515">
        <v>3514</v>
      </c>
      <c r="B3515" s="1">
        <v>44848</v>
      </c>
      <c r="C3515" t="s">
        <v>260</v>
      </c>
      <c r="D3515" t="s">
        <v>332</v>
      </c>
      <c r="E3515">
        <v>1</v>
      </c>
      <c r="F3515" t="s">
        <v>342</v>
      </c>
      <c r="G3515" t="s">
        <v>273</v>
      </c>
      <c r="H3515" t="s">
        <v>1628</v>
      </c>
      <c r="M3515" s="2">
        <v>1000</v>
      </c>
      <c r="N3515" s="2">
        <v>10000</v>
      </c>
      <c r="O3515" s="2">
        <f>IF(Tabla1[[#This Row],[Mov]]="VNT",Tabla1[[#This Row],[Sale]]-Tabla1[[#This Row],[Cost]],-Tabla1[[#This Row],[Cost]]*Tabla1[[#This Row],[Cant]])</f>
        <v>9000</v>
      </c>
      <c r="P3515" s="8">
        <f>IF(Tabla1[[#This Row],[Mov]]="VNT",-Tabla1[[#This Row],[Cant]],Tabla1[[#This Row],[Cant]])</f>
        <v>-1</v>
      </c>
      <c r="Q3515" s="8">
        <f>DAY(Tabla1[[#This Row],[Date]])</f>
        <v>14</v>
      </c>
      <c r="R3515" s="8">
        <f>MONTH(Tabla1[[#This Row],[Date]])</f>
        <v>10</v>
      </c>
      <c r="S3515" s="8">
        <f>YEAR(Tabla1[[#This Row],[Date]])</f>
        <v>2022</v>
      </c>
    </row>
    <row r="3516" spans="1:19" x14ac:dyDescent="0.2">
      <c r="A3516">
        <v>3515</v>
      </c>
      <c r="B3516" s="1">
        <v>44848</v>
      </c>
      <c r="C3516" t="s">
        <v>260</v>
      </c>
      <c r="D3516" t="s">
        <v>332</v>
      </c>
      <c r="E3516">
        <v>1</v>
      </c>
      <c r="F3516" t="s">
        <v>458</v>
      </c>
      <c r="G3516" t="s">
        <v>272</v>
      </c>
      <c r="H3516" t="s">
        <v>1629</v>
      </c>
      <c r="M3516" s="2">
        <v>500</v>
      </c>
      <c r="N3516" s="2">
        <v>25000</v>
      </c>
      <c r="O3516" s="2">
        <f>IF(Tabla1[[#This Row],[Mov]]="VNT",Tabla1[[#This Row],[Sale]]-Tabla1[[#This Row],[Cost]],-Tabla1[[#This Row],[Cost]]*Tabla1[[#This Row],[Cant]])</f>
        <v>24500</v>
      </c>
      <c r="P3516" s="8">
        <f>IF(Tabla1[[#This Row],[Mov]]="VNT",-Tabla1[[#This Row],[Cant]],Tabla1[[#This Row],[Cant]])</f>
        <v>-1</v>
      </c>
      <c r="Q3516" s="8">
        <f>DAY(Tabla1[[#This Row],[Date]])</f>
        <v>14</v>
      </c>
      <c r="R3516" s="8">
        <f>MONTH(Tabla1[[#This Row],[Date]])</f>
        <v>10</v>
      </c>
      <c r="S3516" s="8">
        <f>YEAR(Tabla1[[#This Row],[Date]])</f>
        <v>2022</v>
      </c>
    </row>
    <row r="3517" spans="1:19" x14ac:dyDescent="0.2">
      <c r="A3517">
        <v>3516</v>
      </c>
      <c r="B3517" s="1">
        <v>44848</v>
      </c>
      <c r="C3517" t="s">
        <v>260</v>
      </c>
      <c r="D3517" t="s">
        <v>332</v>
      </c>
      <c r="E3517">
        <v>1</v>
      </c>
      <c r="F3517" t="s">
        <v>225</v>
      </c>
      <c r="G3517" t="s">
        <v>263</v>
      </c>
      <c r="H3517" t="s">
        <v>662</v>
      </c>
      <c r="M3517" s="2">
        <v>4400</v>
      </c>
      <c r="N3517" s="2">
        <v>10000</v>
      </c>
      <c r="O3517" s="2">
        <f>IF(Tabla1[[#This Row],[Mov]]="VNT",Tabla1[[#This Row],[Sale]]-Tabla1[[#This Row],[Cost]],-Tabla1[[#This Row],[Cost]]*Tabla1[[#This Row],[Cant]])</f>
        <v>5600</v>
      </c>
      <c r="P3517" s="8">
        <f>IF(Tabla1[[#This Row],[Mov]]="VNT",-Tabla1[[#This Row],[Cant]],Tabla1[[#This Row],[Cant]])</f>
        <v>-1</v>
      </c>
      <c r="Q3517" s="8">
        <f>DAY(Tabla1[[#This Row],[Date]])</f>
        <v>14</v>
      </c>
      <c r="R3517" s="8">
        <f>MONTH(Tabla1[[#This Row],[Date]])</f>
        <v>10</v>
      </c>
      <c r="S3517" s="8">
        <f>YEAR(Tabla1[[#This Row],[Date]])</f>
        <v>2022</v>
      </c>
    </row>
    <row r="3518" spans="1:19" x14ac:dyDescent="0.2">
      <c r="A3518">
        <v>3517</v>
      </c>
      <c r="B3518" s="1">
        <v>44848</v>
      </c>
      <c r="C3518" t="s">
        <v>260</v>
      </c>
      <c r="D3518" t="s">
        <v>332</v>
      </c>
      <c r="E3518">
        <v>1</v>
      </c>
      <c r="F3518" t="s">
        <v>224</v>
      </c>
      <c r="G3518" t="s">
        <v>263</v>
      </c>
      <c r="H3518" t="s">
        <v>662</v>
      </c>
      <c r="M3518" s="2">
        <v>11000</v>
      </c>
      <c r="N3518" s="2">
        <v>20000</v>
      </c>
      <c r="O3518" s="2">
        <f>IF(Tabla1[[#This Row],[Mov]]="VNT",Tabla1[[#This Row],[Sale]]-Tabla1[[#This Row],[Cost]],-Tabla1[[#This Row],[Cost]]*Tabla1[[#This Row],[Cant]])</f>
        <v>9000</v>
      </c>
      <c r="P3518" s="8">
        <f>IF(Tabla1[[#This Row],[Mov]]="VNT",-Tabla1[[#This Row],[Cant]],Tabla1[[#This Row],[Cant]])</f>
        <v>-1</v>
      </c>
      <c r="Q3518" s="8">
        <f>DAY(Tabla1[[#This Row],[Date]])</f>
        <v>14</v>
      </c>
      <c r="R3518" s="8">
        <f>MONTH(Tabla1[[#This Row],[Date]])</f>
        <v>10</v>
      </c>
      <c r="S3518" s="8">
        <f>YEAR(Tabla1[[#This Row],[Date]])</f>
        <v>2022</v>
      </c>
    </row>
    <row r="3519" spans="1:19" x14ac:dyDescent="0.2">
      <c r="A3519">
        <v>3518</v>
      </c>
      <c r="B3519" s="1">
        <v>44848</v>
      </c>
      <c r="C3519" t="s">
        <v>260</v>
      </c>
      <c r="D3519" t="s">
        <v>332</v>
      </c>
      <c r="E3519">
        <v>1</v>
      </c>
      <c r="F3519" t="s">
        <v>532</v>
      </c>
      <c r="G3519" t="s">
        <v>273</v>
      </c>
      <c r="H3519" t="s">
        <v>552</v>
      </c>
      <c r="M3519" s="2">
        <v>19000</v>
      </c>
      <c r="N3519" s="2">
        <v>35000</v>
      </c>
      <c r="O3519" s="2">
        <f>IF(Tabla1[[#This Row],[Mov]]="VNT",Tabla1[[#This Row],[Sale]]-Tabla1[[#This Row],[Cost]],-Tabla1[[#This Row],[Cost]]*Tabla1[[#This Row],[Cant]])</f>
        <v>16000</v>
      </c>
      <c r="P3519" s="8">
        <f>IF(Tabla1[[#This Row],[Mov]]="VNT",-Tabla1[[#This Row],[Cant]],Tabla1[[#This Row],[Cant]])</f>
        <v>-1</v>
      </c>
      <c r="Q3519" s="8">
        <f>DAY(Tabla1[[#This Row],[Date]])</f>
        <v>14</v>
      </c>
      <c r="R3519" s="8">
        <f>MONTH(Tabla1[[#This Row],[Date]])</f>
        <v>10</v>
      </c>
      <c r="S3519" s="8">
        <f>YEAR(Tabla1[[#This Row],[Date]])</f>
        <v>2022</v>
      </c>
    </row>
    <row r="3520" spans="1:19" x14ac:dyDescent="0.2">
      <c r="A3520">
        <v>3519</v>
      </c>
      <c r="B3520" s="1">
        <v>44848</v>
      </c>
      <c r="C3520" t="s">
        <v>260</v>
      </c>
      <c r="D3520" t="s">
        <v>332</v>
      </c>
      <c r="E3520">
        <v>1</v>
      </c>
      <c r="F3520" t="s">
        <v>44</v>
      </c>
      <c r="G3520" t="s">
        <v>909</v>
      </c>
      <c r="H3520" t="s">
        <v>910</v>
      </c>
      <c r="J3520" t="s">
        <v>651</v>
      </c>
      <c r="L3520" t="s">
        <v>1237</v>
      </c>
      <c r="M3520" s="2">
        <v>22000</v>
      </c>
      <c r="N3520" s="2">
        <v>45000</v>
      </c>
      <c r="O3520" s="2">
        <f>IF(Tabla1[[#This Row],[Mov]]="VNT",Tabla1[[#This Row],[Sale]]-Tabla1[[#This Row],[Cost]],-Tabla1[[#This Row],[Cost]]*Tabla1[[#This Row],[Cant]])</f>
        <v>23000</v>
      </c>
      <c r="P3520" s="8">
        <f>IF(Tabla1[[#This Row],[Mov]]="VNT",-Tabla1[[#This Row],[Cant]],Tabla1[[#This Row],[Cant]])</f>
        <v>-1</v>
      </c>
      <c r="Q3520" s="8">
        <f>DAY(Tabla1[[#This Row],[Date]])</f>
        <v>14</v>
      </c>
      <c r="R3520" s="8">
        <f>MONTH(Tabla1[[#This Row],[Date]])</f>
        <v>10</v>
      </c>
      <c r="S3520" s="8">
        <f>YEAR(Tabla1[[#This Row],[Date]])</f>
        <v>2022</v>
      </c>
    </row>
    <row r="3521" spans="1:19" x14ac:dyDescent="0.2">
      <c r="A3521">
        <v>3520</v>
      </c>
      <c r="B3521" s="1">
        <v>44848</v>
      </c>
      <c r="C3521" t="s">
        <v>260</v>
      </c>
      <c r="D3521" t="s">
        <v>332</v>
      </c>
      <c r="E3521">
        <v>1</v>
      </c>
      <c r="F3521" t="s">
        <v>48</v>
      </c>
      <c r="G3521" t="s">
        <v>273</v>
      </c>
      <c r="H3521" t="s">
        <v>1288</v>
      </c>
      <c r="M3521" s="2">
        <v>18000</v>
      </c>
      <c r="N3521" s="2">
        <v>35000</v>
      </c>
      <c r="O3521" s="2">
        <f>IF(Tabla1[[#This Row],[Mov]]="VNT",Tabla1[[#This Row],[Sale]]-Tabla1[[#This Row],[Cost]],-Tabla1[[#This Row],[Cost]]*Tabla1[[#This Row],[Cant]])</f>
        <v>17000</v>
      </c>
      <c r="P3521" s="8">
        <f>IF(Tabla1[[#This Row],[Mov]]="VNT",-Tabla1[[#This Row],[Cant]],Tabla1[[#This Row],[Cant]])</f>
        <v>-1</v>
      </c>
      <c r="Q3521" s="8">
        <f>DAY(Tabla1[[#This Row],[Date]])</f>
        <v>14</v>
      </c>
      <c r="R3521" s="8">
        <f>MONTH(Tabla1[[#This Row],[Date]])</f>
        <v>10</v>
      </c>
      <c r="S3521" s="8">
        <f>YEAR(Tabla1[[#This Row],[Date]])</f>
        <v>2022</v>
      </c>
    </row>
    <row r="3522" spans="1:19" x14ac:dyDescent="0.2">
      <c r="A3522">
        <v>3521</v>
      </c>
      <c r="B3522" s="1">
        <v>44848</v>
      </c>
      <c r="C3522" t="s">
        <v>260</v>
      </c>
      <c r="D3522" t="s">
        <v>332</v>
      </c>
      <c r="E3522">
        <v>1</v>
      </c>
      <c r="F3522" t="s">
        <v>116</v>
      </c>
      <c r="G3522" t="s">
        <v>347</v>
      </c>
      <c r="H3522" t="s">
        <v>518</v>
      </c>
      <c r="M3522" s="2">
        <v>6074</v>
      </c>
      <c r="N3522" s="2">
        <v>6500</v>
      </c>
      <c r="O3522" s="2">
        <f>IF(Tabla1[[#This Row],[Mov]]="VNT",Tabla1[[#This Row],[Sale]]-Tabla1[[#This Row],[Cost]],-Tabla1[[#This Row],[Cost]]*Tabla1[[#This Row],[Cant]])</f>
        <v>426</v>
      </c>
      <c r="P3522" s="8">
        <f>IF(Tabla1[[#This Row],[Mov]]="VNT",-Tabla1[[#This Row],[Cant]],Tabla1[[#This Row],[Cant]])</f>
        <v>-1</v>
      </c>
      <c r="Q3522" s="8">
        <f>DAY(Tabla1[[#This Row],[Date]])</f>
        <v>14</v>
      </c>
      <c r="R3522" s="8">
        <f>MONTH(Tabla1[[#This Row],[Date]])</f>
        <v>10</v>
      </c>
      <c r="S3522" s="8">
        <f>YEAR(Tabla1[[#This Row],[Date]])</f>
        <v>2022</v>
      </c>
    </row>
    <row r="3523" spans="1:19" x14ac:dyDescent="0.2">
      <c r="A3523">
        <v>3522</v>
      </c>
      <c r="B3523" s="1">
        <v>44848</v>
      </c>
      <c r="C3523" t="s">
        <v>260</v>
      </c>
      <c r="D3523" t="s">
        <v>332</v>
      </c>
      <c r="E3523">
        <v>1</v>
      </c>
      <c r="F3523" t="s">
        <v>116</v>
      </c>
      <c r="G3523" t="s">
        <v>349</v>
      </c>
      <c r="H3523" t="s">
        <v>515</v>
      </c>
      <c r="M3523" s="2">
        <v>5580</v>
      </c>
      <c r="N3523" s="2">
        <v>6000</v>
      </c>
      <c r="O3523" s="2">
        <f>IF(Tabla1[[#This Row],[Mov]]="VNT",Tabla1[[#This Row],[Sale]]-Tabla1[[#This Row],[Cost]],-Tabla1[[#This Row],[Cost]]*Tabla1[[#This Row],[Cant]])</f>
        <v>420</v>
      </c>
      <c r="P3523" s="8">
        <f>IF(Tabla1[[#This Row],[Mov]]="VNT",-Tabla1[[#This Row],[Cant]],Tabla1[[#This Row],[Cant]])</f>
        <v>-1</v>
      </c>
      <c r="Q3523" s="8">
        <f>DAY(Tabla1[[#This Row],[Date]])</f>
        <v>14</v>
      </c>
      <c r="R3523" s="8">
        <f>MONTH(Tabla1[[#This Row],[Date]])</f>
        <v>10</v>
      </c>
      <c r="S3523" s="8">
        <f>YEAR(Tabla1[[#This Row],[Date]])</f>
        <v>2022</v>
      </c>
    </row>
    <row r="3524" spans="1:19" x14ac:dyDescent="0.2">
      <c r="A3524">
        <v>3523</v>
      </c>
      <c r="B3524" s="1">
        <v>44848</v>
      </c>
      <c r="C3524" t="s">
        <v>260</v>
      </c>
      <c r="D3524" t="s">
        <v>332</v>
      </c>
      <c r="E3524">
        <v>1</v>
      </c>
      <c r="F3524" t="s">
        <v>116</v>
      </c>
      <c r="G3524" t="s">
        <v>382</v>
      </c>
      <c r="H3524" t="s">
        <v>514</v>
      </c>
      <c r="M3524" s="2">
        <v>3271</v>
      </c>
      <c r="N3524" s="2">
        <v>3500</v>
      </c>
      <c r="O3524" s="2">
        <f>IF(Tabla1[[#This Row],[Mov]]="VNT",Tabla1[[#This Row],[Sale]]-Tabla1[[#This Row],[Cost]],-Tabla1[[#This Row],[Cost]]*Tabla1[[#This Row],[Cant]])</f>
        <v>229</v>
      </c>
      <c r="P3524" s="8">
        <f>IF(Tabla1[[#This Row],[Mov]]="VNT",-Tabla1[[#This Row],[Cant]],Tabla1[[#This Row],[Cant]])</f>
        <v>-1</v>
      </c>
      <c r="Q3524" s="8">
        <f>DAY(Tabla1[[#This Row],[Date]])</f>
        <v>14</v>
      </c>
      <c r="R3524" s="8">
        <f>MONTH(Tabla1[[#This Row],[Date]])</f>
        <v>10</v>
      </c>
      <c r="S3524" s="8">
        <f>YEAR(Tabla1[[#This Row],[Date]])</f>
        <v>2022</v>
      </c>
    </row>
    <row r="3525" spans="1:19" x14ac:dyDescent="0.2">
      <c r="A3525">
        <v>3524</v>
      </c>
      <c r="B3525" s="1">
        <v>44848</v>
      </c>
      <c r="C3525" t="s">
        <v>260</v>
      </c>
      <c r="D3525" t="s">
        <v>332</v>
      </c>
      <c r="E3525">
        <v>1</v>
      </c>
      <c r="F3525" t="s">
        <v>342</v>
      </c>
      <c r="G3525" t="s">
        <v>263</v>
      </c>
      <c r="H3525" t="s">
        <v>667</v>
      </c>
      <c r="M3525" s="2">
        <v>1000</v>
      </c>
      <c r="N3525" s="2">
        <v>10000</v>
      </c>
      <c r="O3525" s="2">
        <f>IF(Tabla1[[#This Row],[Mov]]="VNT",Tabla1[[#This Row],[Sale]]-Tabla1[[#This Row],[Cost]],-Tabla1[[#This Row],[Cost]]*Tabla1[[#This Row],[Cant]])</f>
        <v>9000</v>
      </c>
      <c r="P3525" s="8">
        <f>IF(Tabla1[[#This Row],[Mov]]="VNT",-Tabla1[[#This Row],[Cant]],Tabla1[[#This Row],[Cant]])</f>
        <v>-1</v>
      </c>
      <c r="Q3525" s="8">
        <f>DAY(Tabla1[[#This Row],[Date]])</f>
        <v>14</v>
      </c>
      <c r="R3525" s="8">
        <f>MONTH(Tabla1[[#This Row],[Date]])</f>
        <v>10</v>
      </c>
      <c r="S3525" s="8">
        <f>YEAR(Tabla1[[#This Row],[Date]])</f>
        <v>2022</v>
      </c>
    </row>
    <row r="3526" spans="1:19" x14ac:dyDescent="0.2">
      <c r="A3526">
        <v>3525</v>
      </c>
      <c r="B3526" s="1">
        <v>44848</v>
      </c>
      <c r="C3526" t="s">
        <v>260</v>
      </c>
      <c r="D3526" t="s">
        <v>332</v>
      </c>
      <c r="E3526">
        <v>1</v>
      </c>
      <c r="F3526" t="s">
        <v>103</v>
      </c>
      <c r="G3526" t="s">
        <v>272</v>
      </c>
      <c r="H3526" t="s">
        <v>1631</v>
      </c>
      <c r="K3526" t="s">
        <v>1634</v>
      </c>
      <c r="L3526" t="s">
        <v>1305</v>
      </c>
      <c r="M3526" s="2">
        <v>0</v>
      </c>
      <c r="N3526" s="2">
        <v>90000</v>
      </c>
      <c r="O3526" s="2">
        <f>IF(Tabla1[[#This Row],[Mov]]="VNT",Tabla1[[#This Row],[Sale]]-Tabla1[[#This Row],[Cost]],-Tabla1[[#This Row],[Cost]]*Tabla1[[#This Row],[Cant]])</f>
        <v>90000</v>
      </c>
      <c r="P3526" s="8">
        <f>IF(Tabla1[[#This Row],[Mov]]="VNT",-Tabla1[[#This Row],[Cant]],Tabla1[[#This Row],[Cant]])</f>
        <v>-1</v>
      </c>
      <c r="Q3526" s="8">
        <f>DAY(Tabla1[[#This Row],[Date]])</f>
        <v>14</v>
      </c>
      <c r="R3526" s="8">
        <f>MONTH(Tabla1[[#This Row],[Date]])</f>
        <v>10</v>
      </c>
      <c r="S3526" s="8">
        <f>YEAR(Tabla1[[#This Row],[Date]])</f>
        <v>2022</v>
      </c>
    </row>
    <row r="3527" spans="1:19" x14ac:dyDescent="0.2">
      <c r="A3527">
        <v>3526</v>
      </c>
      <c r="B3527" s="1">
        <v>44848</v>
      </c>
      <c r="C3527" t="s">
        <v>260</v>
      </c>
      <c r="D3527" t="s">
        <v>332</v>
      </c>
      <c r="E3527">
        <v>1</v>
      </c>
      <c r="F3527" t="s">
        <v>26</v>
      </c>
      <c r="G3527" t="s">
        <v>264</v>
      </c>
      <c r="H3527" t="s">
        <v>16</v>
      </c>
      <c r="L3527" t="s">
        <v>1630</v>
      </c>
      <c r="M3527" s="2">
        <v>8500</v>
      </c>
      <c r="N3527" s="2">
        <v>10000</v>
      </c>
      <c r="O3527" s="2">
        <f>IF(Tabla1[[#This Row],[Mov]]="VNT",Tabla1[[#This Row],[Sale]]-Tabla1[[#This Row],[Cost]],-Tabla1[[#This Row],[Cost]]*Tabla1[[#This Row],[Cant]])</f>
        <v>1500</v>
      </c>
      <c r="P3527" s="8">
        <f>IF(Tabla1[[#This Row],[Mov]]="VNT",-Tabla1[[#This Row],[Cant]],Tabla1[[#This Row],[Cant]])</f>
        <v>-1</v>
      </c>
      <c r="Q3527" s="8">
        <f>DAY(Tabla1[[#This Row],[Date]])</f>
        <v>14</v>
      </c>
      <c r="R3527" s="8">
        <f>MONTH(Tabla1[[#This Row],[Date]])</f>
        <v>10</v>
      </c>
      <c r="S3527" s="8">
        <f>YEAR(Tabla1[[#This Row],[Date]])</f>
        <v>2022</v>
      </c>
    </row>
    <row r="3528" spans="1:19" x14ac:dyDescent="0.2">
      <c r="A3528">
        <v>3527</v>
      </c>
      <c r="B3528" s="1">
        <v>44848</v>
      </c>
      <c r="C3528" t="s">
        <v>260</v>
      </c>
      <c r="D3528" t="s">
        <v>332</v>
      </c>
      <c r="E3528">
        <v>1</v>
      </c>
      <c r="F3528" t="s">
        <v>891</v>
      </c>
      <c r="G3528" t="s">
        <v>284</v>
      </c>
      <c r="H3528" t="s">
        <v>513</v>
      </c>
      <c r="M3528" s="2">
        <v>7000</v>
      </c>
      <c r="N3528" s="2">
        <v>12000</v>
      </c>
      <c r="O3528" s="2">
        <f>IF(Tabla1[[#This Row],[Mov]]="VNT",Tabla1[[#This Row],[Sale]]-Tabla1[[#This Row],[Cost]],-Tabla1[[#This Row],[Cost]]*Tabla1[[#This Row],[Cant]])</f>
        <v>5000</v>
      </c>
      <c r="P3528" s="8">
        <f>IF(Tabla1[[#This Row],[Mov]]="VNT",-Tabla1[[#This Row],[Cant]],Tabla1[[#This Row],[Cant]])</f>
        <v>-1</v>
      </c>
      <c r="Q3528" s="8">
        <f>DAY(Tabla1[[#This Row],[Date]])</f>
        <v>14</v>
      </c>
      <c r="R3528" s="8">
        <f>MONTH(Tabla1[[#This Row],[Date]])</f>
        <v>10</v>
      </c>
      <c r="S3528" s="8">
        <f>YEAR(Tabla1[[#This Row],[Date]])</f>
        <v>2022</v>
      </c>
    </row>
    <row r="3529" spans="1:19" x14ac:dyDescent="0.2">
      <c r="A3529">
        <v>3528</v>
      </c>
      <c r="B3529" s="1">
        <v>44848</v>
      </c>
      <c r="C3529" t="s">
        <v>260</v>
      </c>
      <c r="D3529" t="s">
        <v>332</v>
      </c>
      <c r="E3529">
        <v>1</v>
      </c>
      <c r="F3529" t="s">
        <v>116</v>
      </c>
      <c r="G3529" t="s">
        <v>347</v>
      </c>
      <c r="H3529" t="s">
        <v>518</v>
      </c>
      <c r="M3529" s="2">
        <v>10280</v>
      </c>
      <c r="N3529" s="2">
        <v>11000</v>
      </c>
      <c r="O3529" s="2">
        <f>IF(Tabla1[[#This Row],[Mov]]="VNT",Tabla1[[#This Row],[Sale]]-Tabla1[[#This Row],[Cost]],-Tabla1[[#This Row],[Cost]]*Tabla1[[#This Row],[Cant]])</f>
        <v>720</v>
      </c>
      <c r="P3529" s="8">
        <f>IF(Tabla1[[#This Row],[Mov]]="VNT",-Tabla1[[#This Row],[Cant]],Tabla1[[#This Row],[Cant]])</f>
        <v>-1</v>
      </c>
      <c r="Q3529" s="8">
        <f>DAY(Tabla1[[#This Row],[Date]])</f>
        <v>14</v>
      </c>
      <c r="R3529" s="8">
        <f>MONTH(Tabla1[[#This Row],[Date]])</f>
        <v>10</v>
      </c>
      <c r="S3529" s="8">
        <f>YEAR(Tabla1[[#This Row],[Date]])</f>
        <v>2022</v>
      </c>
    </row>
    <row r="3530" spans="1:19" x14ac:dyDescent="0.2">
      <c r="A3530">
        <v>3529</v>
      </c>
      <c r="B3530" s="1">
        <v>44848</v>
      </c>
      <c r="C3530" t="s">
        <v>260</v>
      </c>
      <c r="D3530" t="s">
        <v>332</v>
      </c>
      <c r="E3530">
        <v>1</v>
      </c>
      <c r="F3530" t="s">
        <v>233</v>
      </c>
      <c r="G3530" t="s">
        <v>266</v>
      </c>
      <c r="H3530" t="s">
        <v>234</v>
      </c>
      <c r="M3530" s="2">
        <v>3000</v>
      </c>
      <c r="N3530" s="2">
        <v>10000</v>
      </c>
      <c r="O3530" s="2">
        <f>IF(Tabla1[[#This Row],[Mov]]="VNT",Tabla1[[#This Row],[Sale]]-Tabla1[[#This Row],[Cost]],-Tabla1[[#This Row],[Cost]]*Tabla1[[#This Row],[Cant]])</f>
        <v>7000</v>
      </c>
      <c r="P3530" s="8">
        <f>IF(Tabla1[[#This Row],[Mov]]="VNT",-Tabla1[[#This Row],[Cant]],Tabla1[[#This Row],[Cant]])</f>
        <v>-1</v>
      </c>
      <c r="Q3530" s="8">
        <f>DAY(Tabla1[[#This Row],[Date]])</f>
        <v>14</v>
      </c>
      <c r="R3530" s="8">
        <f>MONTH(Tabla1[[#This Row],[Date]])</f>
        <v>10</v>
      </c>
      <c r="S3530" s="8">
        <f>YEAR(Tabla1[[#This Row],[Date]])</f>
        <v>2022</v>
      </c>
    </row>
    <row r="3531" spans="1:19" x14ac:dyDescent="0.2">
      <c r="A3531">
        <v>3530</v>
      </c>
      <c r="B3531" s="1">
        <v>44848</v>
      </c>
      <c r="C3531" t="s">
        <v>260</v>
      </c>
      <c r="D3531" t="s">
        <v>332</v>
      </c>
      <c r="E3531">
        <v>1</v>
      </c>
      <c r="F3531" t="s">
        <v>365</v>
      </c>
      <c r="G3531" t="s">
        <v>943</v>
      </c>
      <c r="H3531" t="s">
        <v>1632</v>
      </c>
      <c r="M3531" s="2">
        <v>4000</v>
      </c>
      <c r="N3531" s="2">
        <v>9000</v>
      </c>
      <c r="O3531" s="2">
        <f>IF(Tabla1[[#This Row],[Mov]]="VNT",Tabla1[[#This Row],[Sale]]-Tabla1[[#This Row],[Cost]],-Tabla1[[#This Row],[Cost]]*Tabla1[[#This Row],[Cant]])</f>
        <v>5000</v>
      </c>
      <c r="P3531" s="8">
        <f>IF(Tabla1[[#This Row],[Mov]]="VNT",-Tabla1[[#This Row],[Cant]],Tabla1[[#This Row],[Cant]])</f>
        <v>-1</v>
      </c>
      <c r="Q3531" s="8">
        <f>DAY(Tabla1[[#This Row],[Date]])</f>
        <v>14</v>
      </c>
      <c r="R3531" s="8">
        <f>MONTH(Tabla1[[#This Row],[Date]])</f>
        <v>10</v>
      </c>
      <c r="S3531" s="8">
        <f>YEAR(Tabla1[[#This Row],[Date]])</f>
        <v>2022</v>
      </c>
    </row>
    <row r="3532" spans="1:19" x14ac:dyDescent="0.2">
      <c r="A3532">
        <v>3531</v>
      </c>
      <c r="B3532" s="1">
        <v>44848</v>
      </c>
      <c r="C3532" t="s">
        <v>260</v>
      </c>
      <c r="D3532" t="s">
        <v>332</v>
      </c>
      <c r="E3532">
        <v>1</v>
      </c>
      <c r="F3532" t="s">
        <v>365</v>
      </c>
      <c r="G3532" t="s">
        <v>943</v>
      </c>
      <c r="H3532" t="s">
        <v>1633</v>
      </c>
      <c r="M3532" s="2">
        <v>4000</v>
      </c>
      <c r="N3532" s="2">
        <v>9000</v>
      </c>
      <c r="O3532" s="2">
        <f>IF(Tabla1[[#This Row],[Mov]]="VNT",Tabla1[[#This Row],[Sale]]-Tabla1[[#This Row],[Cost]],-Tabla1[[#This Row],[Cost]]*Tabla1[[#This Row],[Cant]])</f>
        <v>5000</v>
      </c>
      <c r="P3532" s="8">
        <f>IF(Tabla1[[#This Row],[Mov]]="VNT",-Tabla1[[#This Row],[Cant]],Tabla1[[#This Row],[Cant]])</f>
        <v>-1</v>
      </c>
      <c r="Q3532" s="8">
        <f>DAY(Tabla1[[#This Row],[Date]])</f>
        <v>14</v>
      </c>
      <c r="R3532" s="8">
        <f>MONTH(Tabla1[[#This Row],[Date]])</f>
        <v>10</v>
      </c>
      <c r="S3532" s="8">
        <f>YEAR(Tabla1[[#This Row],[Date]])</f>
        <v>2022</v>
      </c>
    </row>
    <row r="3533" spans="1:19" x14ac:dyDescent="0.2">
      <c r="A3533">
        <v>3532</v>
      </c>
      <c r="B3533" s="1">
        <v>44848</v>
      </c>
      <c r="C3533" t="s">
        <v>260</v>
      </c>
      <c r="D3533" t="s">
        <v>332</v>
      </c>
      <c r="E3533">
        <v>1</v>
      </c>
      <c r="F3533" t="s">
        <v>116</v>
      </c>
      <c r="G3533" t="s">
        <v>347</v>
      </c>
      <c r="H3533" t="s">
        <v>518</v>
      </c>
      <c r="M3533" s="2">
        <v>3271</v>
      </c>
      <c r="N3533" s="2">
        <v>3500</v>
      </c>
      <c r="O3533" s="2">
        <f>IF(Tabla1[[#This Row],[Mov]]="VNT",Tabla1[[#This Row],[Sale]]-Tabla1[[#This Row],[Cost]],-Tabla1[[#This Row],[Cost]]*Tabla1[[#This Row],[Cant]])</f>
        <v>229</v>
      </c>
      <c r="P3533" s="8">
        <f>IF(Tabla1[[#This Row],[Mov]]="VNT",-Tabla1[[#This Row],[Cant]],Tabla1[[#This Row],[Cant]])</f>
        <v>-1</v>
      </c>
      <c r="Q3533" s="8">
        <f>DAY(Tabla1[[#This Row],[Date]])</f>
        <v>14</v>
      </c>
      <c r="R3533" s="8">
        <f>MONTH(Tabla1[[#This Row],[Date]])</f>
        <v>10</v>
      </c>
      <c r="S3533" s="8">
        <f>YEAR(Tabla1[[#This Row],[Date]])</f>
        <v>2022</v>
      </c>
    </row>
    <row r="3534" spans="1:19" x14ac:dyDescent="0.2">
      <c r="A3534">
        <v>3533</v>
      </c>
      <c r="B3534" s="1">
        <v>44848</v>
      </c>
      <c r="C3534" t="s">
        <v>260</v>
      </c>
      <c r="D3534" t="s">
        <v>332</v>
      </c>
      <c r="E3534">
        <v>1</v>
      </c>
      <c r="F3534" t="s">
        <v>116</v>
      </c>
      <c r="G3534" t="s">
        <v>382</v>
      </c>
      <c r="H3534" t="s">
        <v>514</v>
      </c>
      <c r="M3534" s="2">
        <v>3271</v>
      </c>
      <c r="N3534" s="2">
        <v>3500</v>
      </c>
      <c r="O3534" s="2">
        <f>IF(Tabla1[[#This Row],[Mov]]="VNT",Tabla1[[#This Row],[Sale]]-Tabla1[[#This Row],[Cost]],-Tabla1[[#This Row],[Cost]]*Tabla1[[#This Row],[Cant]])</f>
        <v>229</v>
      </c>
      <c r="P3534" s="8">
        <f>IF(Tabla1[[#This Row],[Mov]]="VNT",-Tabla1[[#This Row],[Cant]],Tabla1[[#This Row],[Cant]])</f>
        <v>-1</v>
      </c>
      <c r="Q3534" s="8">
        <f>DAY(Tabla1[[#This Row],[Date]])</f>
        <v>14</v>
      </c>
      <c r="R3534" s="8">
        <f>MONTH(Tabla1[[#This Row],[Date]])</f>
        <v>10</v>
      </c>
      <c r="S3534" s="8">
        <f>YEAR(Tabla1[[#This Row],[Date]])</f>
        <v>2022</v>
      </c>
    </row>
    <row r="3535" spans="1:19" x14ac:dyDescent="0.2">
      <c r="A3535">
        <v>3534</v>
      </c>
      <c r="B3535" s="1">
        <v>44848</v>
      </c>
      <c r="C3535" t="s">
        <v>260</v>
      </c>
      <c r="D3535" t="s">
        <v>332</v>
      </c>
      <c r="E3535">
        <v>1</v>
      </c>
      <c r="F3535" t="s">
        <v>116</v>
      </c>
      <c r="G3535" t="s">
        <v>347</v>
      </c>
      <c r="H3535" t="s">
        <v>518</v>
      </c>
      <c r="M3535" s="2">
        <v>6074</v>
      </c>
      <c r="N3535" s="2">
        <v>6500</v>
      </c>
      <c r="O3535" s="2">
        <f>IF(Tabla1[[#This Row],[Mov]]="VNT",Tabla1[[#This Row],[Sale]]-Tabla1[[#This Row],[Cost]],-Tabla1[[#This Row],[Cost]]*Tabla1[[#This Row],[Cant]])</f>
        <v>426</v>
      </c>
      <c r="P3535" s="8">
        <f>IF(Tabla1[[#This Row],[Mov]]="VNT",-Tabla1[[#This Row],[Cant]],Tabla1[[#This Row],[Cant]])</f>
        <v>-1</v>
      </c>
      <c r="Q3535" s="8">
        <f>DAY(Tabla1[[#This Row],[Date]])</f>
        <v>14</v>
      </c>
      <c r="R3535" s="8">
        <f>MONTH(Tabla1[[#This Row],[Date]])</f>
        <v>10</v>
      </c>
      <c r="S3535" s="8">
        <f>YEAR(Tabla1[[#This Row],[Date]])</f>
        <v>2022</v>
      </c>
    </row>
    <row r="3536" spans="1:19" x14ac:dyDescent="0.2">
      <c r="A3536">
        <v>3535</v>
      </c>
      <c r="B3536" s="1">
        <v>44848</v>
      </c>
      <c r="C3536" t="s">
        <v>260</v>
      </c>
      <c r="D3536" t="s">
        <v>332</v>
      </c>
      <c r="E3536">
        <v>1</v>
      </c>
      <c r="F3536" t="s">
        <v>458</v>
      </c>
      <c r="G3536" t="s">
        <v>284</v>
      </c>
      <c r="H3536" t="s">
        <v>1635</v>
      </c>
      <c r="M3536" s="2">
        <v>0</v>
      </c>
      <c r="N3536" s="2">
        <v>10000</v>
      </c>
      <c r="O3536" s="2">
        <f>IF(Tabla1[[#This Row],[Mov]]="VNT",Tabla1[[#This Row],[Sale]]-Tabla1[[#This Row],[Cost]],-Tabla1[[#This Row],[Cost]]*Tabla1[[#This Row],[Cant]])</f>
        <v>10000</v>
      </c>
      <c r="P3536" s="8">
        <f>IF(Tabla1[[#This Row],[Mov]]="VNT",-Tabla1[[#This Row],[Cant]],Tabla1[[#This Row],[Cant]])</f>
        <v>-1</v>
      </c>
      <c r="Q3536" s="8">
        <f>DAY(Tabla1[[#This Row],[Date]])</f>
        <v>14</v>
      </c>
      <c r="R3536" s="8">
        <f>MONTH(Tabla1[[#This Row],[Date]])</f>
        <v>10</v>
      </c>
      <c r="S3536" s="8">
        <f>YEAR(Tabla1[[#This Row],[Date]])</f>
        <v>2022</v>
      </c>
    </row>
    <row r="3537" spans="1:19" x14ac:dyDescent="0.2">
      <c r="A3537">
        <v>3536</v>
      </c>
      <c r="B3537" s="1">
        <v>44848</v>
      </c>
      <c r="C3537" t="s">
        <v>260</v>
      </c>
      <c r="D3537" t="s">
        <v>332</v>
      </c>
      <c r="E3537">
        <v>1</v>
      </c>
      <c r="F3537" t="s">
        <v>532</v>
      </c>
      <c r="G3537" t="s">
        <v>266</v>
      </c>
      <c r="H3537" t="s">
        <v>621</v>
      </c>
      <c r="M3537" s="2">
        <v>35000</v>
      </c>
      <c r="N3537" s="2">
        <v>75000</v>
      </c>
      <c r="O3537" s="2">
        <f>IF(Tabla1[[#This Row],[Mov]]="VNT",Tabla1[[#This Row],[Sale]]-Tabla1[[#This Row],[Cost]],-Tabla1[[#This Row],[Cost]]*Tabla1[[#This Row],[Cant]])</f>
        <v>40000</v>
      </c>
      <c r="P3537" s="8">
        <f>IF(Tabla1[[#This Row],[Mov]]="VNT",-Tabla1[[#This Row],[Cant]],Tabla1[[#This Row],[Cant]])</f>
        <v>-1</v>
      </c>
      <c r="Q3537" s="8">
        <f>DAY(Tabla1[[#This Row],[Date]])</f>
        <v>14</v>
      </c>
      <c r="R3537" s="8">
        <f>MONTH(Tabla1[[#This Row],[Date]])</f>
        <v>10</v>
      </c>
      <c r="S3537" s="8">
        <f>YEAR(Tabla1[[#This Row],[Date]])</f>
        <v>2022</v>
      </c>
    </row>
    <row r="3538" spans="1:19" x14ac:dyDescent="0.2">
      <c r="A3538">
        <v>3537</v>
      </c>
      <c r="B3538" s="1">
        <v>44848</v>
      </c>
      <c r="C3538" t="s">
        <v>260</v>
      </c>
      <c r="D3538" t="s">
        <v>332</v>
      </c>
      <c r="E3538">
        <v>1</v>
      </c>
      <c r="F3538" t="s">
        <v>116</v>
      </c>
      <c r="G3538" t="s">
        <v>382</v>
      </c>
      <c r="H3538" t="s">
        <v>514</v>
      </c>
      <c r="M3538" s="2">
        <v>3271</v>
      </c>
      <c r="N3538" s="2">
        <v>3500</v>
      </c>
      <c r="O3538" s="2">
        <f>IF(Tabla1[[#This Row],[Mov]]="VNT",Tabla1[[#This Row],[Sale]]-Tabla1[[#This Row],[Cost]],-Tabla1[[#This Row],[Cost]]*Tabla1[[#This Row],[Cant]])</f>
        <v>229</v>
      </c>
      <c r="P3538" s="8">
        <f>IF(Tabla1[[#This Row],[Mov]]="VNT",-Tabla1[[#This Row],[Cant]],Tabla1[[#This Row],[Cant]])</f>
        <v>-1</v>
      </c>
      <c r="Q3538" s="8">
        <f>DAY(Tabla1[[#This Row],[Date]])</f>
        <v>14</v>
      </c>
      <c r="R3538" s="8">
        <f>MONTH(Tabla1[[#This Row],[Date]])</f>
        <v>10</v>
      </c>
      <c r="S3538" s="8">
        <f>YEAR(Tabla1[[#This Row],[Date]])</f>
        <v>2022</v>
      </c>
    </row>
    <row r="3539" spans="1:19" x14ac:dyDescent="0.2">
      <c r="A3539">
        <v>3538</v>
      </c>
      <c r="B3539" s="1">
        <v>44848</v>
      </c>
      <c r="C3539" t="s">
        <v>260</v>
      </c>
      <c r="D3539" t="s">
        <v>332</v>
      </c>
      <c r="E3539">
        <v>1</v>
      </c>
      <c r="F3539" t="s">
        <v>116</v>
      </c>
      <c r="G3539" t="s">
        <v>347</v>
      </c>
      <c r="H3539" t="s">
        <v>518</v>
      </c>
      <c r="M3539" s="2">
        <v>3271</v>
      </c>
      <c r="N3539" s="2">
        <v>3500</v>
      </c>
      <c r="O3539" s="2">
        <f>IF(Tabla1[[#This Row],[Mov]]="VNT",Tabla1[[#This Row],[Sale]]-Tabla1[[#This Row],[Cost]],-Tabla1[[#This Row],[Cost]]*Tabla1[[#This Row],[Cant]])</f>
        <v>229</v>
      </c>
      <c r="P3539" s="8">
        <f>IF(Tabla1[[#This Row],[Mov]]="VNT",-Tabla1[[#This Row],[Cant]],Tabla1[[#This Row],[Cant]])</f>
        <v>-1</v>
      </c>
      <c r="Q3539" s="8">
        <f>DAY(Tabla1[[#This Row],[Date]])</f>
        <v>14</v>
      </c>
      <c r="R3539" s="8">
        <f>MONTH(Tabla1[[#This Row],[Date]])</f>
        <v>10</v>
      </c>
      <c r="S3539" s="8">
        <f>YEAR(Tabla1[[#This Row],[Date]])</f>
        <v>2022</v>
      </c>
    </row>
    <row r="3540" spans="1:19" x14ac:dyDescent="0.2">
      <c r="A3540">
        <v>3539</v>
      </c>
      <c r="B3540" s="1">
        <v>44848</v>
      </c>
      <c r="C3540" t="s">
        <v>260</v>
      </c>
      <c r="D3540" t="s">
        <v>332</v>
      </c>
      <c r="E3540">
        <v>1</v>
      </c>
      <c r="F3540" t="s">
        <v>15</v>
      </c>
      <c r="G3540" t="s">
        <v>266</v>
      </c>
      <c r="H3540" t="s">
        <v>16</v>
      </c>
      <c r="M3540" s="2">
        <v>1000</v>
      </c>
      <c r="N3540" s="2">
        <v>7000</v>
      </c>
      <c r="O3540" s="2">
        <f>IF(Tabla1[[#This Row],[Mov]]="VNT",Tabla1[[#This Row],[Sale]]-Tabla1[[#This Row],[Cost]],-Tabla1[[#This Row],[Cost]]*Tabla1[[#This Row],[Cant]])</f>
        <v>6000</v>
      </c>
      <c r="P3540" s="8">
        <f>IF(Tabla1[[#This Row],[Mov]]="VNT",-Tabla1[[#This Row],[Cant]],Tabla1[[#This Row],[Cant]])</f>
        <v>-1</v>
      </c>
      <c r="Q3540" s="8">
        <f>DAY(Tabla1[[#This Row],[Date]])</f>
        <v>14</v>
      </c>
      <c r="R3540" s="8">
        <f>MONTH(Tabla1[[#This Row],[Date]])</f>
        <v>10</v>
      </c>
      <c r="S3540" s="8">
        <f>YEAR(Tabla1[[#This Row],[Date]])</f>
        <v>2022</v>
      </c>
    </row>
    <row r="3541" spans="1:19" x14ac:dyDescent="0.2">
      <c r="A3541">
        <v>3540</v>
      </c>
      <c r="B3541" s="1">
        <v>44848</v>
      </c>
      <c r="C3541" t="s">
        <v>260</v>
      </c>
      <c r="D3541" t="s">
        <v>332</v>
      </c>
      <c r="E3541">
        <v>1</v>
      </c>
      <c r="F3541" t="s">
        <v>116</v>
      </c>
      <c r="G3541" t="s">
        <v>382</v>
      </c>
      <c r="H3541" t="s">
        <v>514</v>
      </c>
      <c r="M3541" s="2">
        <v>6074</v>
      </c>
      <c r="N3541" s="2">
        <v>6500</v>
      </c>
      <c r="O3541" s="2">
        <f>IF(Tabla1[[#This Row],[Mov]]="VNT",Tabla1[[#This Row],[Sale]]-Tabla1[[#This Row],[Cost]],-Tabla1[[#This Row],[Cost]]*Tabla1[[#This Row],[Cant]])</f>
        <v>426</v>
      </c>
      <c r="P3541" s="8">
        <f>IF(Tabla1[[#This Row],[Mov]]="VNT",-Tabla1[[#This Row],[Cant]],Tabla1[[#This Row],[Cant]])</f>
        <v>-1</v>
      </c>
      <c r="Q3541" s="8">
        <f>DAY(Tabla1[[#This Row],[Date]])</f>
        <v>14</v>
      </c>
      <c r="R3541" s="8">
        <f>MONTH(Tabla1[[#This Row],[Date]])</f>
        <v>10</v>
      </c>
      <c r="S3541" s="8">
        <f>YEAR(Tabla1[[#This Row],[Date]])</f>
        <v>2022</v>
      </c>
    </row>
    <row r="3542" spans="1:19" x14ac:dyDescent="0.2">
      <c r="A3542">
        <v>3541</v>
      </c>
      <c r="B3542" s="1">
        <v>44848</v>
      </c>
      <c r="C3542" t="s">
        <v>260</v>
      </c>
      <c r="D3542" t="s">
        <v>332</v>
      </c>
      <c r="E3542">
        <v>1</v>
      </c>
      <c r="F3542" t="s">
        <v>116</v>
      </c>
      <c r="G3542" t="s">
        <v>347</v>
      </c>
      <c r="H3542" t="s">
        <v>518</v>
      </c>
      <c r="M3542" s="2">
        <v>3271</v>
      </c>
      <c r="N3542" s="2">
        <v>3500</v>
      </c>
      <c r="O3542" s="2">
        <f>IF(Tabla1[[#This Row],[Mov]]="VNT",Tabla1[[#This Row],[Sale]]-Tabla1[[#This Row],[Cost]],-Tabla1[[#This Row],[Cost]]*Tabla1[[#This Row],[Cant]])</f>
        <v>229</v>
      </c>
      <c r="P3542" s="8">
        <f>IF(Tabla1[[#This Row],[Mov]]="VNT",-Tabla1[[#This Row],[Cant]],Tabla1[[#This Row],[Cant]])</f>
        <v>-1</v>
      </c>
      <c r="Q3542" s="8">
        <f>DAY(Tabla1[[#This Row],[Date]])</f>
        <v>14</v>
      </c>
      <c r="R3542" s="8">
        <f>MONTH(Tabla1[[#This Row],[Date]])</f>
        <v>10</v>
      </c>
      <c r="S3542" s="8">
        <f>YEAR(Tabla1[[#This Row],[Date]])</f>
        <v>2022</v>
      </c>
    </row>
    <row r="3543" spans="1:19" x14ac:dyDescent="0.2">
      <c r="A3543">
        <v>3542</v>
      </c>
      <c r="B3543" s="1">
        <v>44848</v>
      </c>
      <c r="C3543" t="s">
        <v>260</v>
      </c>
      <c r="D3543" t="s">
        <v>384</v>
      </c>
      <c r="E3543">
        <v>1</v>
      </c>
      <c r="F3543" t="s">
        <v>224</v>
      </c>
      <c r="G3543" t="s">
        <v>272</v>
      </c>
      <c r="H3543" t="s">
        <v>1005</v>
      </c>
      <c r="M3543" s="2">
        <v>9000</v>
      </c>
      <c r="N3543" s="2">
        <v>18000</v>
      </c>
      <c r="O3543" s="2">
        <f>IF(Tabla1[[#This Row],[Mov]]="VNT",Tabla1[[#This Row],[Sale]]-Tabla1[[#This Row],[Cost]],-Tabla1[[#This Row],[Cost]]*Tabla1[[#This Row],[Cant]])</f>
        <v>9000</v>
      </c>
      <c r="P3543" s="8">
        <f>IF(Tabla1[[#This Row],[Mov]]="VNT",-Tabla1[[#This Row],[Cant]],Tabla1[[#This Row],[Cant]])</f>
        <v>-1</v>
      </c>
      <c r="Q3543" s="8">
        <f>DAY(Tabla1[[#This Row],[Date]])</f>
        <v>14</v>
      </c>
      <c r="R3543" s="8">
        <f>MONTH(Tabla1[[#This Row],[Date]])</f>
        <v>10</v>
      </c>
      <c r="S3543" s="8">
        <f>YEAR(Tabla1[[#This Row],[Date]])</f>
        <v>2022</v>
      </c>
    </row>
    <row r="3544" spans="1:19" x14ac:dyDescent="0.2">
      <c r="A3544">
        <v>3543</v>
      </c>
      <c r="B3544" s="1">
        <v>44849</v>
      </c>
      <c r="C3544" t="s">
        <v>260</v>
      </c>
      <c r="D3544" t="s">
        <v>341</v>
      </c>
      <c r="E3544">
        <v>1</v>
      </c>
      <c r="F3544" t="s">
        <v>116</v>
      </c>
      <c r="G3544" t="s">
        <v>382</v>
      </c>
      <c r="H3544" t="s">
        <v>514</v>
      </c>
      <c r="M3544" s="2">
        <v>14953</v>
      </c>
      <c r="N3544" s="2">
        <v>16000</v>
      </c>
      <c r="O3544" s="2">
        <f>IF(Tabla1[[#This Row],[Mov]]="VNT",Tabla1[[#This Row],[Sale]]-Tabla1[[#This Row],[Cost]],-Tabla1[[#This Row],[Cost]]*Tabla1[[#This Row],[Cant]])</f>
        <v>1047</v>
      </c>
      <c r="P3544" s="8">
        <f>IF(Tabla1[[#This Row],[Mov]]="VNT",-Tabla1[[#This Row],[Cant]],Tabla1[[#This Row],[Cant]])</f>
        <v>-1</v>
      </c>
      <c r="Q3544" s="8">
        <f>DAY(Tabla1[[#This Row],[Date]])</f>
        <v>15</v>
      </c>
      <c r="R3544" s="8">
        <f>MONTH(Tabla1[[#This Row],[Date]])</f>
        <v>10</v>
      </c>
      <c r="S3544" s="8">
        <f>YEAR(Tabla1[[#This Row],[Date]])</f>
        <v>2022</v>
      </c>
    </row>
    <row r="3545" spans="1:19" x14ac:dyDescent="0.2">
      <c r="A3545">
        <v>3544</v>
      </c>
      <c r="B3545" s="1">
        <v>44849</v>
      </c>
      <c r="C3545" t="s">
        <v>260</v>
      </c>
      <c r="D3545" t="s">
        <v>122</v>
      </c>
      <c r="E3545">
        <v>1</v>
      </c>
      <c r="F3545" t="s">
        <v>116</v>
      </c>
      <c r="G3545" t="s">
        <v>349</v>
      </c>
      <c r="H3545" t="s">
        <v>515</v>
      </c>
      <c r="L3545" t="s">
        <v>992</v>
      </c>
      <c r="M3545" s="2">
        <v>0</v>
      </c>
      <c r="N3545" s="2">
        <v>5000</v>
      </c>
      <c r="O3545" s="2">
        <f>IF(Tabla1[[#This Row],[Mov]]="VNT",Tabla1[[#This Row],[Sale]]-Tabla1[[#This Row],[Cost]],-Tabla1[[#This Row],[Cost]]*Tabla1[[#This Row],[Cant]])</f>
        <v>5000</v>
      </c>
      <c r="P3545" s="8">
        <f>IF(Tabla1[[#This Row],[Mov]]="VNT",-Tabla1[[#This Row],[Cant]],Tabla1[[#This Row],[Cant]])</f>
        <v>-1</v>
      </c>
      <c r="Q3545" s="8">
        <f>DAY(Tabla1[[#This Row],[Date]])</f>
        <v>15</v>
      </c>
      <c r="R3545" s="8">
        <f>MONTH(Tabla1[[#This Row],[Date]])</f>
        <v>10</v>
      </c>
      <c r="S3545" s="8">
        <f>YEAR(Tabla1[[#This Row],[Date]])</f>
        <v>2022</v>
      </c>
    </row>
    <row r="3546" spans="1:19" x14ac:dyDescent="0.2">
      <c r="A3546">
        <v>3545</v>
      </c>
      <c r="B3546" s="1">
        <v>44849</v>
      </c>
      <c r="C3546" t="s">
        <v>260</v>
      </c>
      <c r="D3546" t="s">
        <v>332</v>
      </c>
      <c r="E3546">
        <v>1</v>
      </c>
      <c r="F3546" t="s">
        <v>26</v>
      </c>
      <c r="G3546" t="s">
        <v>264</v>
      </c>
      <c r="H3546" t="s">
        <v>1339</v>
      </c>
      <c r="M3546" s="2">
        <v>8500</v>
      </c>
      <c r="N3546" s="2">
        <v>20000</v>
      </c>
      <c r="O3546" s="2">
        <f>IF(Tabla1[[#This Row],[Mov]]="VNT",Tabla1[[#This Row],[Sale]]-Tabla1[[#This Row],[Cost]],-Tabla1[[#This Row],[Cost]]*Tabla1[[#This Row],[Cant]])</f>
        <v>11500</v>
      </c>
      <c r="P3546" s="8">
        <f>IF(Tabla1[[#This Row],[Mov]]="VNT",-Tabla1[[#This Row],[Cant]],Tabla1[[#This Row],[Cant]])</f>
        <v>-1</v>
      </c>
      <c r="Q3546" s="8">
        <f>DAY(Tabla1[[#This Row],[Date]])</f>
        <v>15</v>
      </c>
      <c r="R3546" s="8">
        <f>MONTH(Tabla1[[#This Row],[Date]])</f>
        <v>10</v>
      </c>
      <c r="S3546" s="8">
        <f>YEAR(Tabla1[[#This Row],[Date]])</f>
        <v>2022</v>
      </c>
    </row>
    <row r="3547" spans="1:19" x14ac:dyDescent="0.2">
      <c r="A3547">
        <v>3546</v>
      </c>
      <c r="B3547" s="1">
        <v>44849</v>
      </c>
      <c r="C3547" t="s">
        <v>260</v>
      </c>
      <c r="D3547" t="s">
        <v>332</v>
      </c>
      <c r="E3547">
        <v>1</v>
      </c>
      <c r="F3547" t="s">
        <v>15</v>
      </c>
      <c r="G3547" t="s">
        <v>465</v>
      </c>
      <c r="H3547" t="s">
        <v>1390</v>
      </c>
      <c r="M3547" s="2">
        <v>1800</v>
      </c>
      <c r="N3547" s="2">
        <v>10000</v>
      </c>
      <c r="O3547" s="2">
        <f>IF(Tabla1[[#This Row],[Mov]]="VNT",Tabla1[[#This Row],[Sale]]-Tabla1[[#This Row],[Cost]],-Tabla1[[#This Row],[Cost]]*Tabla1[[#This Row],[Cant]])</f>
        <v>8200</v>
      </c>
      <c r="P3547" s="8">
        <f>IF(Tabla1[[#This Row],[Mov]]="VNT",-Tabla1[[#This Row],[Cant]],Tabla1[[#This Row],[Cant]])</f>
        <v>-1</v>
      </c>
      <c r="Q3547" s="8">
        <f>DAY(Tabla1[[#This Row],[Date]])</f>
        <v>15</v>
      </c>
      <c r="R3547" s="8">
        <f>MONTH(Tabla1[[#This Row],[Date]])</f>
        <v>10</v>
      </c>
      <c r="S3547" s="8">
        <f>YEAR(Tabla1[[#This Row],[Date]])</f>
        <v>2022</v>
      </c>
    </row>
    <row r="3548" spans="1:19" x14ac:dyDescent="0.2">
      <c r="A3548">
        <v>3547</v>
      </c>
      <c r="B3548" s="1">
        <v>44849</v>
      </c>
      <c r="C3548" t="s">
        <v>260</v>
      </c>
      <c r="D3548" t="s">
        <v>332</v>
      </c>
      <c r="E3548">
        <v>1</v>
      </c>
      <c r="F3548" t="s">
        <v>1152</v>
      </c>
      <c r="G3548" t="s">
        <v>272</v>
      </c>
      <c r="H3548" t="s">
        <v>309</v>
      </c>
      <c r="I3548" t="s">
        <v>20</v>
      </c>
      <c r="L3548" t="s">
        <v>1637</v>
      </c>
      <c r="M3548" s="2">
        <v>10000</v>
      </c>
      <c r="N3548" s="2">
        <v>45000</v>
      </c>
      <c r="O3548" s="2">
        <f>IF(Tabla1[[#This Row],[Mov]]="VNT",Tabla1[[#This Row],[Sale]]-Tabla1[[#This Row],[Cost]],-Tabla1[[#This Row],[Cost]]*Tabla1[[#This Row],[Cant]])</f>
        <v>35000</v>
      </c>
      <c r="P3548" s="8">
        <f>IF(Tabla1[[#This Row],[Mov]]="VNT",-Tabla1[[#This Row],[Cant]],Tabla1[[#This Row],[Cant]])</f>
        <v>-1</v>
      </c>
      <c r="Q3548" s="8">
        <f>DAY(Tabla1[[#This Row],[Date]])</f>
        <v>15</v>
      </c>
      <c r="R3548" s="8">
        <f>MONTH(Tabla1[[#This Row],[Date]])</f>
        <v>10</v>
      </c>
      <c r="S3548" s="8">
        <f>YEAR(Tabla1[[#This Row],[Date]])</f>
        <v>2022</v>
      </c>
    </row>
    <row r="3549" spans="1:19" x14ac:dyDescent="0.2">
      <c r="A3549">
        <v>3548</v>
      </c>
      <c r="B3549" s="1">
        <v>44849</v>
      </c>
      <c r="C3549" t="s">
        <v>260</v>
      </c>
      <c r="D3549" t="s">
        <v>332</v>
      </c>
      <c r="E3549">
        <v>1</v>
      </c>
      <c r="F3549" t="s">
        <v>21</v>
      </c>
      <c r="G3549" t="s">
        <v>272</v>
      </c>
      <c r="H3549" t="s">
        <v>1522</v>
      </c>
      <c r="M3549" s="2">
        <v>2800</v>
      </c>
      <c r="N3549" s="2">
        <v>10000</v>
      </c>
      <c r="O3549" s="2">
        <f>IF(Tabla1[[#This Row],[Mov]]="VNT",Tabla1[[#This Row],[Sale]]-Tabla1[[#This Row],[Cost]],-Tabla1[[#This Row],[Cost]]*Tabla1[[#This Row],[Cant]])</f>
        <v>7200</v>
      </c>
      <c r="P3549" s="8">
        <f>IF(Tabla1[[#This Row],[Mov]]="VNT",-Tabla1[[#This Row],[Cant]],Tabla1[[#This Row],[Cant]])</f>
        <v>-1</v>
      </c>
      <c r="Q3549" s="8">
        <f>DAY(Tabla1[[#This Row],[Date]])</f>
        <v>15</v>
      </c>
      <c r="R3549" s="8">
        <f>MONTH(Tabla1[[#This Row],[Date]])</f>
        <v>10</v>
      </c>
      <c r="S3549" s="8">
        <f>YEAR(Tabla1[[#This Row],[Date]])</f>
        <v>2022</v>
      </c>
    </row>
    <row r="3550" spans="1:19" x14ac:dyDescent="0.2">
      <c r="A3550">
        <v>3549</v>
      </c>
      <c r="B3550" s="1">
        <v>44849</v>
      </c>
      <c r="C3550" t="s">
        <v>260</v>
      </c>
      <c r="D3550" t="s">
        <v>332</v>
      </c>
      <c r="E3550">
        <v>1</v>
      </c>
      <c r="F3550" t="s">
        <v>365</v>
      </c>
      <c r="G3550" t="s">
        <v>366</v>
      </c>
      <c r="H3550" t="s">
        <v>373</v>
      </c>
      <c r="M3550" s="2">
        <v>13900</v>
      </c>
      <c r="N3550" s="2">
        <v>29000</v>
      </c>
      <c r="O3550" s="2">
        <f>IF(Tabla1[[#This Row],[Mov]]="VNT",Tabla1[[#This Row],[Sale]]-Tabla1[[#This Row],[Cost]],-Tabla1[[#This Row],[Cost]]*Tabla1[[#This Row],[Cant]])</f>
        <v>15100</v>
      </c>
      <c r="P3550" s="8">
        <f>IF(Tabla1[[#This Row],[Mov]]="VNT",-Tabla1[[#This Row],[Cant]],Tabla1[[#This Row],[Cant]])</f>
        <v>-1</v>
      </c>
      <c r="Q3550" s="8">
        <f>DAY(Tabla1[[#This Row],[Date]])</f>
        <v>15</v>
      </c>
      <c r="R3550" s="8">
        <f>MONTH(Tabla1[[#This Row],[Date]])</f>
        <v>10</v>
      </c>
      <c r="S3550" s="8">
        <f>YEAR(Tabla1[[#This Row],[Date]])</f>
        <v>2022</v>
      </c>
    </row>
    <row r="3551" spans="1:19" x14ac:dyDescent="0.2">
      <c r="A3551">
        <v>3550</v>
      </c>
      <c r="B3551" s="1">
        <v>44844</v>
      </c>
      <c r="C3551" t="s">
        <v>261</v>
      </c>
      <c r="D3551" t="s">
        <v>892</v>
      </c>
      <c r="E3551">
        <v>1</v>
      </c>
      <c r="F3551" t="s">
        <v>386</v>
      </c>
      <c r="G3551" t="s">
        <v>499</v>
      </c>
      <c r="H3551" t="s">
        <v>1658</v>
      </c>
      <c r="M3551" s="2">
        <v>90000</v>
      </c>
      <c r="N3551" s="2">
        <v>150000</v>
      </c>
      <c r="O3551" s="2">
        <f>IF(Tabla1[[#This Row],[Mov]]="VNT",Tabla1[[#This Row],[Sale]]-Tabla1[[#This Row],[Cost]],-Tabla1[[#This Row],[Cost]]*Tabla1[[#This Row],[Cant]])</f>
        <v>-90000</v>
      </c>
      <c r="P3551" s="8">
        <f>IF(Tabla1[[#This Row],[Mov]]="VNT",-Tabla1[[#This Row],[Cant]],Tabla1[[#This Row],[Cant]])</f>
        <v>1</v>
      </c>
      <c r="Q3551" s="8">
        <f>DAY(Tabla1[[#This Row],[Date]])</f>
        <v>10</v>
      </c>
      <c r="R3551" s="8">
        <f>MONTH(Tabla1[[#This Row],[Date]])</f>
        <v>10</v>
      </c>
      <c r="S3551" s="8">
        <f>YEAR(Tabla1[[#This Row],[Date]])</f>
        <v>2022</v>
      </c>
    </row>
    <row r="3552" spans="1:19" x14ac:dyDescent="0.2">
      <c r="A3552">
        <v>3551</v>
      </c>
      <c r="B3552" s="1">
        <v>44844</v>
      </c>
      <c r="C3552" t="s">
        <v>261</v>
      </c>
      <c r="D3552" t="s">
        <v>892</v>
      </c>
      <c r="E3552">
        <v>1</v>
      </c>
      <c r="F3552" t="s">
        <v>1152</v>
      </c>
      <c r="G3552" t="s">
        <v>272</v>
      </c>
      <c r="H3552" t="s">
        <v>344</v>
      </c>
      <c r="I3552" t="s">
        <v>20</v>
      </c>
      <c r="M3552" s="2">
        <v>15000</v>
      </c>
      <c r="N3552" s="2">
        <v>35000</v>
      </c>
      <c r="O3552" s="2">
        <f>IF(Tabla1[[#This Row],[Mov]]="VNT",Tabla1[[#This Row],[Sale]]-Tabla1[[#This Row],[Cost]],-Tabla1[[#This Row],[Cost]]*Tabla1[[#This Row],[Cant]])</f>
        <v>-15000</v>
      </c>
      <c r="P3552" s="8">
        <f>IF(Tabla1[[#This Row],[Mov]]="VNT",-Tabla1[[#This Row],[Cant]],Tabla1[[#This Row],[Cant]])</f>
        <v>1</v>
      </c>
      <c r="Q3552" s="8">
        <f>DAY(Tabla1[[#This Row],[Date]])</f>
        <v>10</v>
      </c>
      <c r="R3552" s="8">
        <f>MONTH(Tabla1[[#This Row],[Date]])</f>
        <v>10</v>
      </c>
      <c r="S3552" s="8">
        <f>YEAR(Tabla1[[#This Row],[Date]])</f>
        <v>2022</v>
      </c>
    </row>
    <row r="3553" spans="1:19" x14ac:dyDescent="0.2">
      <c r="A3553">
        <v>3552</v>
      </c>
      <c r="B3553" s="1">
        <v>44844</v>
      </c>
      <c r="C3553" t="s">
        <v>261</v>
      </c>
      <c r="D3553" t="s">
        <v>623</v>
      </c>
      <c r="E3553">
        <v>1</v>
      </c>
      <c r="F3553" t="s">
        <v>44</v>
      </c>
      <c r="G3553" t="s">
        <v>794</v>
      </c>
      <c r="H3553" t="s">
        <v>1639</v>
      </c>
      <c r="J3553" t="s">
        <v>1640</v>
      </c>
      <c r="M3553" s="2">
        <v>14000</v>
      </c>
      <c r="N3553" s="2">
        <v>30000</v>
      </c>
      <c r="O3553" s="2">
        <f>IF(Tabla1[[#This Row],[Mov]]="VNT",Tabla1[[#This Row],[Sale]]-Tabla1[[#This Row],[Cost]],-Tabla1[[#This Row],[Cost]]*Tabla1[[#This Row],[Cant]])</f>
        <v>-14000</v>
      </c>
      <c r="P3553" s="8">
        <f>IF(Tabla1[[#This Row],[Mov]]="VNT",-Tabla1[[#This Row],[Cant]],Tabla1[[#This Row],[Cant]])</f>
        <v>1</v>
      </c>
      <c r="Q3553" s="8">
        <f>DAY(Tabla1[[#This Row],[Date]])</f>
        <v>10</v>
      </c>
      <c r="R3553" s="8">
        <f>MONTH(Tabla1[[#This Row],[Date]])</f>
        <v>10</v>
      </c>
      <c r="S3553" s="8">
        <f>YEAR(Tabla1[[#This Row],[Date]])</f>
        <v>2022</v>
      </c>
    </row>
    <row r="3554" spans="1:19" x14ac:dyDescent="0.2">
      <c r="A3554">
        <v>3553</v>
      </c>
      <c r="B3554" s="1">
        <v>44844</v>
      </c>
      <c r="C3554" t="s">
        <v>261</v>
      </c>
      <c r="D3554" t="s">
        <v>623</v>
      </c>
      <c r="E3554">
        <v>1</v>
      </c>
      <c r="F3554" t="s">
        <v>44</v>
      </c>
      <c r="G3554" t="s">
        <v>794</v>
      </c>
      <c r="H3554" t="s">
        <v>1639</v>
      </c>
      <c r="J3554" t="s">
        <v>1641</v>
      </c>
      <c r="M3554" s="2">
        <v>14000</v>
      </c>
      <c r="N3554" s="2">
        <v>30000</v>
      </c>
      <c r="O3554" s="2">
        <f>IF(Tabla1[[#This Row],[Mov]]="VNT",Tabla1[[#This Row],[Sale]]-Tabla1[[#This Row],[Cost]],-Tabla1[[#This Row],[Cost]]*Tabla1[[#This Row],[Cant]])</f>
        <v>-14000</v>
      </c>
      <c r="P3554" s="8">
        <f>IF(Tabla1[[#This Row],[Mov]]="VNT",-Tabla1[[#This Row],[Cant]],Tabla1[[#This Row],[Cant]])</f>
        <v>1</v>
      </c>
      <c r="Q3554" s="8">
        <f>DAY(Tabla1[[#This Row],[Date]])</f>
        <v>10</v>
      </c>
      <c r="R3554" s="8">
        <f>MONTH(Tabla1[[#This Row],[Date]])</f>
        <v>10</v>
      </c>
      <c r="S3554" s="8">
        <f>YEAR(Tabla1[[#This Row],[Date]])</f>
        <v>2022</v>
      </c>
    </row>
    <row r="3555" spans="1:19" x14ac:dyDescent="0.2">
      <c r="A3555">
        <v>3554</v>
      </c>
      <c r="B3555" s="1">
        <v>44844</v>
      </c>
      <c r="C3555" t="s">
        <v>261</v>
      </c>
      <c r="D3555" t="s">
        <v>623</v>
      </c>
      <c r="E3555">
        <v>2</v>
      </c>
      <c r="F3555" t="s">
        <v>532</v>
      </c>
      <c r="G3555" t="s">
        <v>272</v>
      </c>
      <c r="H3555" t="s">
        <v>1876</v>
      </c>
      <c r="J3555" t="s">
        <v>651</v>
      </c>
      <c r="L3555" t="s">
        <v>1877</v>
      </c>
      <c r="M3555" s="2">
        <v>32000</v>
      </c>
      <c r="N3555" s="2">
        <v>60000</v>
      </c>
      <c r="O3555" s="2">
        <f>IF(Tabla1[[#This Row],[Mov]]="VNT",Tabla1[[#This Row],[Sale]]-Tabla1[[#This Row],[Cost]],-Tabla1[[#This Row],[Cost]]*Tabla1[[#This Row],[Cant]])</f>
        <v>-64000</v>
      </c>
      <c r="P3555" s="8">
        <f>IF(Tabla1[[#This Row],[Mov]]="VNT",-Tabla1[[#This Row],[Cant]],Tabla1[[#This Row],[Cant]])</f>
        <v>2</v>
      </c>
      <c r="Q3555" s="8">
        <f>DAY(Tabla1[[#This Row],[Date]])</f>
        <v>10</v>
      </c>
      <c r="R3555" s="8">
        <f>MONTH(Tabla1[[#This Row],[Date]])</f>
        <v>10</v>
      </c>
      <c r="S3555" s="8">
        <f>YEAR(Tabla1[[#This Row],[Date]])</f>
        <v>2022</v>
      </c>
    </row>
    <row r="3556" spans="1:19" x14ac:dyDescent="0.2">
      <c r="A3556">
        <v>3555</v>
      </c>
      <c r="B3556" s="1">
        <v>44844</v>
      </c>
      <c r="C3556" t="s">
        <v>261</v>
      </c>
      <c r="D3556" t="s">
        <v>1644</v>
      </c>
      <c r="E3556">
        <v>2</v>
      </c>
      <c r="F3556" t="s">
        <v>849</v>
      </c>
      <c r="G3556" t="s">
        <v>1044</v>
      </c>
      <c r="H3556" t="s">
        <v>1333</v>
      </c>
      <c r="M3556" s="2">
        <v>48000</v>
      </c>
      <c r="N3556" s="2">
        <v>69000</v>
      </c>
      <c r="O3556" s="2">
        <f>IF(Tabla1[[#This Row],[Mov]]="VNT",Tabla1[[#This Row],[Sale]]-Tabla1[[#This Row],[Cost]],-Tabla1[[#This Row],[Cost]]*Tabla1[[#This Row],[Cant]])</f>
        <v>-96000</v>
      </c>
      <c r="P3556" s="8">
        <f>IF(Tabla1[[#This Row],[Mov]]="VNT",-Tabla1[[#This Row],[Cant]],Tabla1[[#This Row],[Cant]])</f>
        <v>2</v>
      </c>
      <c r="Q3556" s="8">
        <f>DAY(Tabla1[[#This Row],[Date]])</f>
        <v>10</v>
      </c>
      <c r="R3556" s="8">
        <f>MONTH(Tabla1[[#This Row],[Date]])</f>
        <v>10</v>
      </c>
      <c r="S3556" s="8">
        <f>YEAR(Tabla1[[#This Row],[Date]])</f>
        <v>2022</v>
      </c>
    </row>
    <row r="3557" spans="1:19" x14ac:dyDescent="0.2">
      <c r="A3557">
        <v>3556</v>
      </c>
      <c r="B3557" s="1">
        <v>44844</v>
      </c>
      <c r="C3557" t="s">
        <v>261</v>
      </c>
      <c r="D3557" t="s">
        <v>1569</v>
      </c>
      <c r="E3557">
        <v>1</v>
      </c>
      <c r="F3557" t="s">
        <v>214</v>
      </c>
      <c r="G3557" t="s">
        <v>794</v>
      </c>
      <c r="H3557" t="s">
        <v>1260</v>
      </c>
      <c r="M3557" s="2">
        <v>60000</v>
      </c>
      <c r="N3557" s="2">
        <v>90000</v>
      </c>
      <c r="O3557" s="2">
        <f>IF(Tabla1[[#This Row],[Mov]]="VNT",Tabla1[[#This Row],[Sale]]-Tabla1[[#This Row],[Cost]],-Tabla1[[#This Row],[Cost]]*Tabla1[[#This Row],[Cant]])</f>
        <v>-60000</v>
      </c>
      <c r="P3557" s="8">
        <f>IF(Tabla1[[#This Row],[Mov]]="VNT",-Tabla1[[#This Row],[Cant]],Tabla1[[#This Row],[Cant]])</f>
        <v>1</v>
      </c>
      <c r="Q3557" s="8">
        <f>DAY(Tabla1[[#This Row],[Date]])</f>
        <v>10</v>
      </c>
      <c r="R3557" s="8">
        <f>MONTH(Tabla1[[#This Row],[Date]])</f>
        <v>10</v>
      </c>
      <c r="S3557" s="8">
        <f>YEAR(Tabla1[[#This Row],[Date]])</f>
        <v>2022</v>
      </c>
    </row>
    <row r="3558" spans="1:19" x14ac:dyDescent="0.2">
      <c r="A3558">
        <v>3557</v>
      </c>
      <c r="B3558" s="1">
        <v>44844</v>
      </c>
      <c r="C3558" t="s">
        <v>261</v>
      </c>
      <c r="D3558" t="s">
        <v>1569</v>
      </c>
      <c r="E3558">
        <v>2</v>
      </c>
      <c r="F3558" t="s">
        <v>15</v>
      </c>
      <c r="G3558" t="s">
        <v>266</v>
      </c>
      <c r="H3558" t="s">
        <v>1645</v>
      </c>
      <c r="M3558" s="2">
        <v>6000</v>
      </c>
      <c r="N3558" s="2">
        <v>14000</v>
      </c>
      <c r="O3558" s="2">
        <f>IF(Tabla1[[#This Row],[Mov]]="VNT",Tabla1[[#This Row],[Sale]]-Tabla1[[#This Row],[Cost]],-Tabla1[[#This Row],[Cost]]*Tabla1[[#This Row],[Cant]])</f>
        <v>-12000</v>
      </c>
      <c r="P3558" s="8">
        <f>IF(Tabla1[[#This Row],[Mov]]="VNT",-Tabla1[[#This Row],[Cant]],Tabla1[[#This Row],[Cant]])</f>
        <v>2</v>
      </c>
      <c r="Q3558" s="8">
        <f>DAY(Tabla1[[#This Row],[Date]])</f>
        <v>10</v>
      </c>
      <c r="R3558" s="8">
        <f>MONTH(Tabla1[[#This Row],[Date]])</f>
        <v>10</v>
      </c>
      <c r="S3558" s="8">
        <f>YEAR(Tabla1[[#This Row],[Date]])</f>
        <v>2022</v>
      </c>
    </row>
    <row r="3559" spans="1:19" x14ac:dyDescent="0.2">
      <c r="A3559">
        <v>3558</v>
      </c>
      <c r="B3559" s="1">
        <v>44844</v>
      </c>
      <c r="C3559" t="s">
        <v>261</v>
      </c>
      <c r="D3559" t="s">
        <v>1569</v>
      </c>
      <c r="E3559">
        <v>10</v>
      </c>
      <c r="F3559" t="s">
        <v>891</v>
      </c>
      <c r="G3559" t="s">
        <v>589</v>
      </c>
      <c r="H3559" t="s">
        <v>1173</v>
      </c>
      <c r="M3559" s="2">
        <v>3500</v>
      </c>
      <c r="N3559" s="2">
        <v>10000</v>
      </c>
      <c r="O3559" s="2">
        <f>IF(Tabla1[[#This Row],[Mov]]="VNT",Tabla1[[#This Row],[Sale]]-Tabla1[[#This Row],[Cost]],-Tabla1[[#This Row],[Cost]]*Tabla1[[#This Row],[Cant]])</f>
        <v>-35000</v>
      </c>
      <c r="P3559" s="8">
        <f>IF(Tabla1[[#This Row],[Mov]]="VNT",-Tabla1[[#This Row],[Cant]],Tabla1[[#This Row],[Cant]])</f>
        <v>10</v>
      </c>
      <c r="Q3559" s="8">
        <f>DAY(Tabla1[[#This Row],[Date]])</f>
        <v>10</v>
      </c>
      <c r="R3559" s="8">
        <f>MONTH(Tabla1[[#This Row],[Date]])</f>
        <v>10</v>
      </c>
      <c r="S3559" s="8">
        <f>YEAR(Tabla1[[#This Row],[Date]])</f>
        <v>2022</v>
      </c>
    </row>
    <row r="3560" spans="1:19" x14ac:dyDescent="0.2">
      <c r="A3560">
        <v>3559</v>
      </c>
      <c r="B3560" s="1">
        <v>44844</v>
      </c>
      <c r="C3560" t="s">
        <v>261</v>
      </c>
      <c r="D3560" t="s">
        <v>1569</v>
      </c>
      <c r="E3560">
        <v>3</v>
      </c>
      <c r="F3560" t="s">
        <v>586</v>
      </c>
      <c r="G3560" t="s">
        <v>589</v>
      </c>
      <c r="H3560" t="s">
        <v>1173</v>
      </c>
      <c r="M3560" s="2">
        <v>7000</v>
      </c>
      <c r="N3560" s="2">
        <v>20000</v>
      </c>
      <c r="O3560" s="2">
        <f>IF(Tabla1[[#This Row],[Mov]]="VNT",Tabla1[[#This Row],[Sale]]-Tabla1[[#This Row],[Cost]],-Tabla1[[#This Row],[Cost]]*Tabla1[[#This Row],[Cant]])</f>
        <v>-21000</v>
      </c>
      <c r="P3560" s="8">
        <f>IF(Tabla1[[#This Row],[Mov]]="VNT",-Tabla1[[#This Row],[Cant]],Tabla1[[#This Row],[Cant]])</f>
        <v>3</v>
      </c>
      <c r="Q3560" s="8">
        <f>DAY(Tabla1[[#This Row],[Date]])</f>
        <v>10</v>
      </c>
      <c r="R3560" s="8">
        <f>MONTH(Tabla1[[#This Row],[Date]])</f>
        <v>10</v>
      </c>
      <c r="S3560" s="8">
        <f>YEAR(Tabla1[[#This Row],[Date]])</f>
        <v>2022</v>
      </c>
    </row>
    <row r="3561" spans="1:19" x14ac:dyDescent="0.2">
      <c r="A3561">
        <v>3560</v>
      </c>
      <c r="B3561" s="1">
        <v>44844</v>
      </c>
      <c r="C3561" t="s">
        <v>261</v>
      </c>
      <c r="D3561" t="s">
        <v>1569</v>
      </c>
      <c r="E3561">
        <v>2</v>
      </c>
      <c r="F3561" t="s">
        <v>586</v>
      </c>
      <c r="G3561" t="s">
        <v>273</v>
      </c>
      <c r="H3561" t="s">
        <v>1425</v>
      </c>
      <c r="M3561" s="2">
        <v>8000</v>
      </c>
      <c r="N3561" s="2">
        <v>20000</v>
      </c>
      <c r="O3561" s="2">
        <f>IF(Tabla1[[#This Row],[Mov]]="VNT",Tabla1[[#This Row],[Sale]]-Tabla1[[#This Row],[Cost]],-Tabla1[[#This Row],[Cost]]*Tabla1[[#This Row],[Cant]])</f>
        <v>-16000</v>
      </c>
      <c r="P3561" s="8">
        <f>IF(Tabla1[[#This Row],[Mov]]="VNT",-Tabla1[[#This Row],[Cant]],Tabla1[[#This Row],[Cant]])</f>
        <v>2</v>
      </c>
      <c r="Q3561" s="8">
        <f>DAY(Tabla1[[#This Row],[Date]])</f>
        <v>10</v>
      </c>
      <c r="R3561" s="8">
        <f>MONTH(Tabla1[[#This Row],[Date]])</f>
        <v>10</v>
      </c>
      <c r="S3561" s="8">
        <f>YEAR(Tabla1[[#This Row],[Date]])</f>
        <v>2022</v>
      </c>
    </row>
    <row r="3562" spans="1:19" x14ac:dyDescent="0.2">
      <c r="A3562">
        <v>3561</v>
      </c>
      <c r="B3562" s="1">
        <v>44844</v>
      </c>
      <c r="C3562" t="s">
        <v>261</v>
      </c>
      <c r="D3562" t="s">
        <v>1569</v>
      </c>
      <c r="E3562">
        <v>10</v>
      </c>
      <c r="F3562" t="s">
        <v>342</v>
      </c>
      <c r="G3562" t="s">
        <v>589</v>
      </c>
      <c r="H3562" t="s">
        <v>1173</v>
      </c>
      <c r="M3562" s="2">
        <v>800</v>
      </c>
      <c r="N3562" s="2">
        <v>10000</v>
      </c>
      <c r="O3562" s="2">
        <f>IF(Tabla1[[#This Row],[Mov]]="VNT",Tabla1[[#This Row],[Sale]]-Tabla1[[#This Row],[Cost]],-Tabla1[[#This Row],[Cost]]*Tabla1[[#This Row],[Cant]])</f>
        <v>-8000</v>
      </c>
      <c r="P3562" s="8">
        <f>IF(Tabla1[[#This Row],[Mov]]="VNT",-Tabla1[[#This Row],[Cant]],Tabla1[[#This Row],[Cant]])</f>
        <v>10</v>
      </c>
      <c r="Q3562" s="8">
        <f>DAY(Tabla1[[#This Row],[Date]])</f>
        <v>10</v>
      </c>
      <c r="R3562" s="8">
        <f>MONTH(Tabla1[[#This Row],[Date]])</f>
        <v>10</v>
      </c>
      <c r="S3562" s="8">
        <f>YEAR(Tabla1[[#This Row],[Date]])</f>
        <v>2022</v>
      </c>
    </row>
    <row r="3563" spans="1:19" x14ac:dyDescent="0.2">
      <c r="A3563">
        <v>3562</v>
      </c>
      <c r="B3563" s="1">
        <v>44844</v>
      </c>
      <c r="C3563" t="s">
        <v>261</v>
      </c>
      <c r="D3563" t="s">
        <v>1569</v>
      </c>
      <c r="E3563">
        <v>1</v>
      </c>
      <c r="F3563" t="s">
        <v>1646</v>
      </c>
      <c r="G3563" t="s">
        <v>273</v>
      </c>
      <c r="H3563" t="s">
        <v>471</v>
      </c>
      <c r="M3563" s="2">
        <v>17000</v>
      </c>
      <c r="N3563" s="2">
        <v>30000</v>
      </c>
      <c r="O3563" s="2">
        <f>IF(Tabla1[[#This Row],[Mov]]="VNT",Tabla1[[#This Row],[Sale]]-Tabla1[[#This Row],[Cost]],-Tabla1[[#This Row],[Cost]]*Tabla1[[#This Row],[Cant]])</f>
        <v>-17000</v>
      </c>
      <c r="P3563" s="8">
        <f>IF(Tabla1[[#This Row],[Mov]]="VNT",-Tabla1[[#This Row],[Cant]],Tabla1[[#This Row],[Cant]])</f>
        <v>1</v>
      </c>
      <c r="Q3563" s="8">
        <f>DAY(Tabla1[[#This Row],[Date]])</f>
        <v>10</v>
      </c>
      <c r="R3563" s="8">
        <f>MONTH(Tabla1[[#This Row],[Date]])</f>
        <v>10</v>
      </c>
      <c r="S3563" s="8">
        <f>YEAR(Tabla1[[#This Row],[Date]])</f>
        <v>2022</v>
      </c>
    </row>
    <row r="3564" spans="1:19" x14ac:dyDescent="0.2">
      <c r="A3564">
        <v>3563</v>
      </c>
      <c r="B3564" s="1">
        <v>44848</v>
      </c>
      <c r="C3564" t="s">
        <v>261</v>
      </c>
      <c r="D3564" t="s">
        <v>525</v>
      </c>
      <c r="E3564">
        <v>3</v>
      </c>
      <c r="F3564" t="s">
        <v>526</v>
      </c>
      <c r="G3564" t="s">
        <v>266</v>
      </c>
      <c r="H3564" t="s">
        <v>527</v>
      </c>
      <c r="M3564" s="2">
        <v>30000</v>
      </c>
      <c r="N3564" s="2">
        <v>45000</v>
      </c>
      <c r="O3564" s="2">
        <f>IF(Tabla1[[#This Row],[Mov]]="VNT",Tabla1[[#This Row],[Sale]]-Tabla1[[#This Row],[Cost]],-Tabla1[[#This Row],[Cost]]*Tabla1[[#This Row],[Cant]])</f>
        <v>-90000</v>
      </c>
      <c r="P3564" s="8">
        <f>IF(Tabla1[[#This Row],[Mov]]="VNT",-Tabla1[[#This Row],[Cant]],Tabla1[[#This Row],[Cant]])</f>
        <v>3</v>
      </c>
      <c r="Q3564" s="8">
        <f>DAY(Tabla1[[#This Row],[Date]])</f>
        <v>14</v>
      </c>
      <c r="R3564" s="8">
        <f>MONTH(Tabla1[[#This Row],[Date]])</f>
        <v>10</v>
      </c>
      <c r="S3564" s="8">
        <f>YEAR(Tabla1[[#This Row],[Date]])</f>
        <v>2022</v>
      </c>
    </row>
    <row r="3565" spans="1:19" x14ac:dyDescent="0.2">
      <c r="A3565">
        <v>3564</v>
      </c>
      <c r="B3565" s="1">
        <v>44848</v>
      </c>
      <c r="C3565" t="s">
        <v>261</v>
      </c>
      <c r="D3565" t="s">
        <v>892</v>
      </c>
      <c r="E3565">
        <v>1</v>
      </c>
      <c r="F3565" t="s">
        <v>386</v>
      </c>
      <c r="G3565" t="s">
        <v>272</v>
      </c>
      <c r="H3565" t="s">
        <v>1651</v>
      </c>
      <c r="M3565" s="2">
        <v>68000</v>
      </c>
      <c r="N3565" s="2">
        <v>125000</v>
      </c>
      <c r="O3565" s="2">
        <f>IF(Tabla1[[#This Row],[Mov]]="VNT",Tabla1[[#This Row],[Sale]]-Tabla1[[#This Row],[Cost]],-Tabla1[[#This Row],[Cost]]*Tabla1[[#This Row],[Cant]])</f>
        <v>-68000</v>
      </c>
      <c r="P3565" s="8">
        <f>IF(Tabla1[[#This Row],[Mov]]="VNT",-Tabla1[[#This Row],[Cant]],Tabla1[[#This Row],[Cant]])</f>
        <v>1</v>
      </c>
      <c r="Q3565" s="8">
        <f>DAY(Tabla1[[#This Row],[Date]])</f>
        <v>14</v>
      </c>
      <c r="R3565" s="8">
        <f>MONTH(Tabla1[[#This Row],[Date]])</f>
        <v>10</v>
      </c>
      <c r="S3565" s="8">
        <f>YEAR(Tabla1[[#This Row],[Date]])</f>
        <v>2022</v>
      </c>
    </row>
    <row r="3566" spans="1:19" x14ac:dyDescent="0.2">
      <c r="A3566">
        <v>3565</v>
      </c>
      <c r="B3566" s="1">
        <v>44848</v>
      </c>
      <c r="C3566" t="s">
        <v>261</v>
      </c>
      <c r="D3566" t="s">
        <v>892</v>
      </c>
      <c r="E3566">
        <v>1</v>
      </c>
      <c r="F3566" t="s">
        <v>1647</v>
      </c>
      <c r="G3566" t="s">
        <v>272</v>
      </c>
      <c r="H3566" t="s">
        <v>1648</v>
      </c>
      <c r="L3566" t="s">
        <v>1637</v>
      </c>
      <c r="M3566" s="2">
        <v>20000</v>
      </c>
      <c r="N3566" s="2">
        <v>39000</v>
      </c>
      <c r="O3566" s="2">
        <f>IF(Tabla1[[#This Row],[Mov]]="VNT",Tabla1[[#This Row],[Sale]]-Tabla1[[#This Row],[Cost]],-Tabla1[[#This Row],[Cost]]*Tabla1[[#This Row],[Cant]])</f>
        <v>-20000</v>
      </c>
      <c r="P3566" s="8">
        <f>IF(Tabla1[[#This Row],[Mov]]="VNT",-Tabla1[[#This Row],[Cant]],Tabla1[[#This Row],[Cant]])</f>
        <v>1</v>
      </c>
      <c r="Q3566" s="8">
        <f>DAY(Tabla1[[#This Row],[Date]])</f>
        <v>14</v>
      </c>
      <c r="R3566" s="8">
        <f>MONTH(Tabla1[[#This Row],[Date]])</f>
        <v>10</v>
      </c>
      <c r="S3566" s="8">
        <f>YEAR(Tabla1[[#This Row],[Date]])</f>
        <v>2022</v>
      </c>
    </row>
    <row r="3567" spans="1:19" x14ac:dyDescent="0.2">
      <c r="A3567">
        <v>3566</v>
      </c>
      <c r="B3567" s="1">
        <v>44848</v>
      </c>
      <c r="C3567" t="s">
        <v>261</v>
      </c>
      <c r="D3567" t="s">
        <v>892</v>
      </c>
      <c r="E3567">
        <v>1</v>
      </c>
      <c r="F3567" t="s">
        <v>1192</v>
      </c>
      <c r="G3567" t="s">
        <v>272</v>
      </c>
      <c r="H3567" t="s">
        <v>344</v>
      </c>
      <c r="M3567" s="2">
        <v>10000</v>
      </c>
      <c r="N3567" s="2">
        <v>25000</v>
      </c>
      <c r="O3567" s="2">
        <f>IF(Tabla1[[#This Row],[Mov]]="VNT",Tabla1[[#This Row],[Sale]]-Tabla1[[#This Row],[Cost]],-Tabla1[[#This Row],[Cost]]*Tabla1[[#This Row],[Cant]])</f>
        <v>-10000</v>
      </c>
      <c r="P3567" s="8">
        <f>IF(Tabla1[[#This Row],[Mov]]="VNT",-Tabla1[[#This Row],[Cant]],Tabla1[[#This Row],[Cant]])</f>
        <v>1</v>
      </c>
      <c r="Q3567" s="8">
        <f>DAY(Tabla1[[#This Row],[Date]])</f>
        <v>14</v>
      </c>
      <c r="R3567" s="8">
        <f>MONTH(Tabla1[[#This Row],[Date]])</f>
        <v>10</v>
      </c>
      <c r="S3567" s="8">
        <f>YEAR(Tabla1[[#This Row],[Date]])</f>
        <v>2022</v>
      </c>
    </row>
    <row r="3568" spans="1:19" x14ac:dyDescent="0.2">
      <c r="A3568">
        <v>3567</v>
      </c>
      <c r="B3568" s="1">
        <v>44848</v>
      </c>
      <c r="C3568" t="s">
        <v>261</v>
      </c>
      <c r="D3568" t="s">
        <v>181</v>
      </c>
      <c r="E3568">
        <v>2</v>
      </c>
      <c r="F3568" t="s">
        <v>48</v>
      </c>
      <c r="G3568" t="s">
        <v>792</v>
      </c>
      <c r="H3568" t="s">
        <v>1594</v>
      </c>
      <c r="M3568" s="2">
        <v>125000</v>
      </c>
      <c r="N3568" s="2">
        <v>175000</v>
      </c>
      <c r="O3568" s="2">
        <f>IF(Tabla1[[#This Row],[Mov]]="VNT",Tabla1[[#This Row],[Sale]]-Tabla1[[#This Row],[Cost]],-Tabla1[[#This Row],[Cost]]*Tabla1[[#This Row],[Cant]])</f>
        <v>-250000</v>
      </c>
      <c r="P3568" s="8">
        <f>IF(Tabla1[[#This Row],[Mov]]="VNT",-Tabla1[[#This Row],[Cant]],Tabla1[[#This Row],[Cant]])</f>
        <v>2</v>
      </c>
      <c r="Q3568" s="8">
        <f>DAY(Tabla1[[#This Row],[Date]])</f>
        <v>14</v>
      </c>
      <c r="R3568" s="8">
        <f>MONTH(Tabla1[[#This Row],[Date]])</f>
        <v>10</v>
      </c>
      <c r="S3568" s="8">
        <f>YEAR(Tabla1[[#This Row],[Date]])</f>
        <v>2022</v>
      </c>
    </row>
    <row r="3569" spans="1:19" x14ac:dyDescent="0.2">
      <c r="A3569">
        <v>3568</v>
      </c>
      <c r="B3569" s="1">
        <v>44848</v>
      </c>
      <c r="C3569" t="s">
        <v>261</v>
      </c>
      <c r="D3569" t="s">
        <v>1636</v>
      </c>
      <c r="E3569">
        <v>3</v>
      </c>
      <c r="F3569" t="s">
        <v>224</v>
      </c>
      <c r="G3569" t="s">
        <v>272</v>
      </c>
      <c r="H3569" t="s">
        <v>1649</v>
      </c>
      <c r="M3569" s="2">
        <v>8500</v>
      </c>
      <c r="N3569" s="2">
        <v>20000</v>
      </c>
      <c r="O3569" s="2">
        <f>IF(Tabla1[[#This Row],[Mov]]="VNT",Tabla1[[#This Row],[Sale]]-Tabla1[[#This Row],[Cost]],-Tabla1[[#This Row],[Cost]]*Tabla1[[#This Row],[Cant]])</f>
        <v>-25500</v>
      </c>
      <c r="P3569" s="8">
        <f>IF(Tabla1[[#This Row],[Mov]]="VNT",-Tabla1[[#This Row],[Cant]],Tabla1[[#This Row],[Cant]])</f>
        <v>3</v>
      </c>
      <c r="Q3569" s="8">
        <f>DAY(Tabla1[[#This Row],[Date]])</f>
        <v>14</v>
      </c>
      <c r="R3569" s="8">
        <f>MONTH(Tabla1[[#This Row],[Date]])</f>
        <v>10</v>
      </c>
      <c r="S3569" s="8">
        <f>YEAR(Tabla1[[#This Row],[Date]])</f>
        <v>2022</v>
      </c>
    </row>
    <row r="3570" spans="1:19" x14ac:dyDescent="0.2">
      <c r="A3570">
        <v>3569</v>
      </c>
      <c r="B3570" s="1">
        <v>44848</v>
      </c>
      <c r="C3570" t="s">
        <v>261</v>
      </c>
      <c r="D3570" t="s">
        <v>1636</v>
      </c>
      <c r="E3570">
        <v>2</v>
      </c>
      <c r="F3570" t="s">
        <v>224</v>
      </c>
      <c r="G3570" t="s">
        <v>272</v>
      </c>
      <c r="H3570" t="s">
        <v>1005</v>
      </c>
      <c r="M3570" s="2">
        <v>9000</v>
      </c>
      <c r="N3570" s="2">
        <v>20000</v>
      </c>
      <c r="O3570" s="2">
        <f>IF(Tabla1[[#This Row],[Mov]]="VNT",Tabla1[[#This Row],[Sale]]-Tabla1[[#This Row],[Cost]],-Tabla1[[#This Row],[Cost]]*Tabla1[[#This Row],[Cant]])</f>
        <v>-18000</v>
      </c>
      <c r="P3570" s="8">
        <f>IF(Tabla1[[#This Row],[Mov]]="VNT",-Tabla1[[#This Row],[Cant]],Tabla1[[#This Row],[Cant]])</f>
        <v>2</v>
      </c>
      <c r="Q3570" s="8">
        <f>DAY(Tabla1[[#This Row],[Date]])</f>
        <v>14</v>
      </c>
      <c r="R3570" s="8">
        <f>MONTH(Tabla1[[#This Row],[Date]])</f>
        <v>10</v>
      </c>
      <c r="S3570" s="8">
        <f>YEAR(Tabla1[[#This Row],[Date]])</f>
        <v>2022</v>
      </c>
    </row>
    <row r="3571" spans="1:19" x14ac:dyDescent="0.2">
      <c r="A3571">
        <v>3570</v>
      </c>
      <c r="B3571" s="1">
        <v>44848</v>
      </c>
      <c r="C3571" t="s">
        <v>261</v>
      </c>
      <c r="D3571" t="s">
        <v>659</v>
      </c>
      <c r="E3571">
        <v>10</v>
      </c>
      <c r="F3571" t="s">
        <v>26</v>
      </c>
      <c r="G3571" t="s">
        <v>264</v>
      </c>
      <c r="H3571" t="s">
        <v>16</v>
      </c>
      <c r="M3571" s="2">
        <v>8500</v>
      </c>
      <c r="N3571" s="2">
        <v>20000</v>
      </c>
      <c r="O3571" s="2">
        <f>IF(Tabla1[[#This Row],[Mov]]="VNT",Tabla1[[#This Row],[Sale]]-Tabla1[[#This Row],[Cost]],-Tabla1[[#This Row],[Cost]]*Tabla1[[#This Row],[Cant]])</f>
        <v>-85000</v>
      </c>
      <c r="P3571" s="8">
        <f>IF(Tabla1[[#This Row],[Mov]]="VNT",-Tabla1[[#This Row],[Cant]],Tabla1[[#This Row],[Cant]])</f>
        <v>10</v>
      </c>
      <c r="Q3571" s="8">
        <f>DAY(Tabla1[[#This Row],[Date]])</f>
        <v>14</v>
      </c>
      <c r="R3571" s="8">
        <f>MONTH(Tabla1[[#This Row],[Date]])</f>
        <v>10</v>
      </c>
      <c r="S3571" s="8">
        <f>YEAR(Tabla1[[#This Row],[Date]])</f>
        <v>2022</v>
      </c>
    </row>
    <row r="3572" spans="1:19" x14ac:dyDescent="0.2">
      <c r="A3572">
        <v>3571</v>
      </c>
      <c r="B3572" s="1">
        <v>44848</v>
      </c>
      <c r="C3572" t="s">
        <v>261</v>
      </c>
      <c r="D3572" t="s">
        <v>659</v>
      </c>
      <c r="E3572">
        <v>8</v>
      </c>
      <c r="F3572" t="s">
        <v>21</v>
      </c>
      <c r="G3572" t="s">
        <v>272</v>
      </c>
      <c r="H3572" t="s">
        <v>1522</v>
      </c>
      <c r="M3572" s="2">
        <v>2800</v>
      </c>
      <c r="N3572" s="2">
        <v>10000</v>
      </c>
      <c r="O3572" s="2">
        <f>IF(Tabla1[[#This Row],[Mov]]="VNT",Tabla1[[#This Row],[Sale]]-Tabla1[[#This Row],[Cost]],-Tabla1[[#This Row],[Cost]]*Tabla1[[#This Row],[Cant]])</f>
        <v>-22400</v>
      </c>
      <c r="P3572" s="8">
        <f>IF(Tabla1[[#This Row],[Mov]]="VNT",-Tabla1[[#This Row],[Cant]],Tabla1[[#This Row],[Cant]])</f>
        <v>8</v>
      </c>
      <c r="Q3572" s="8">
        <f>DAY(Tabla1[[#This Row],[Date]])</f>
        <v>14</v>
      </c>
      <c r="R3572" s="8">
        <f>MONTH(Tabla1[[#This Row],[Date]])</f>
        <v>10</v>
      </c>
      <c r="S3572" s="8">
        <f>YEAR(Tabla1[[#This Row],[Date]])</f>
        <v>2022</v>
      </c>
    </row>
    <row r="3573" spans="1:19" x14ac:dyDescent="0.2">
      <c r="A3573">
        <v>3572</v>
      </c>
      <c r="B3573" s="1">
        <v>44848</v>
      </c>
      <c r="C3573" t="s">
        <v>261</v>
      </c>
      <c r="D3573" t="s">
        <v>1569</v>
      </c>
      <c r="E3573">
        <v>1</v>
      </c>
      <c r="F3573" t="s">
        <v>128</v>
      </c>
      <c r="G3573" t="s">
        <v>266</v>
      </c>
      <c r="H3573" t="s">
        <v>217</v>
      </c>
      <c r="M3573" s="2">
        <v>10500</v>
      </c>
      <c r="N3573" s="2">
        <v>20000</v>
      </c>
      <c r="O3573" s="2">
        <f>IF(Tabla1[[#This Row],[Mov]]="VNT",Tabla1[[#This Row],[Sale]]-Tabla1[[#This Row],[Cost]],-Tabla1[[#This Row],[Cost]]*Tabla1[[#This Row],[Cant]])</f>
        <v>-10500</v>
      </c>
      <c r="P3573" s="8">
        <f>IF(Tabla1[[#This Row],[Mov]]="VNT",-Tabla1[[#This Row],[Cant]],Tabla1[[#This Row],[Cant]])</f>
        <v>1</v>
      </c>
      <c r="Q3573" s="8">
        <f>DAY(Tabla1[[#This Row],[Date]])</f>
        <v>14</v>
      </c>
      <c r="R3573" s="8">
        <f>MONTH(Tabla1[[#This Row],[Date]])</f>
        <v>10</v>
      </c>
      <c r="S3573" s="8">
        <f>YEAR(Tabla1[[#This Row],[Date]])</f>
        <v>2022</v>
      </c>
    </row>
    <row r="3574" spans="1:19" x14ac:dyDescent="0.2">
      <c r="A3574">
        <v>3573</v>
      </c>
      <c r="B3574" s="1">
        <v>44848</v>
      </c>
      <c r="C3574" t="s">
        <v>261</v>
      </c>
      <c r="D3574" t="s">
        <v>1569</v>
      </c>
      <c r="E3574">
        <v>1</v>
      </c>
      <c r="F3574" t="s">
        <v>532</v>
      </c>
      <c r="G3574" t="s">
        <v>272</v>
      </c>
      <c r="H3574" t="s">
        <v>1650</v>
      </c>
      <c r="M3574" s="2">
        <v>55000</v>
      </c>
      <c r="N3574" s="2">
        <v>89000</v>
      </c>
      <c r="O3574" s="2">
        <f>IF(Tabla1[[#This Row],[Mov]]="VNT",Tabla1[[#This Row],[Sale]]-Tabla1[[#This Row],[Cost]],-Tabla1[[#This Row],[Cost]]*Tabla1[[#This Row],[Cant]])</f>
        <v>-55000</v>
      </c>
      <c r="P3574" s="8">
        <f>IF(Tabla1[[#This Row],[Mov]]="VNT",-Tabla1[[#This Row],[Cant]],Tabla1[[#This Row],[Cant]])</f>
        <v>1</v>
      </c>
      <c r="Q3574" s="8">
        <f>DAY(Tabla1[[#This Row],[Date]])</f>
        <v>14</v>
      </c>
      <c r="R3574" s="8">
        <f>MONTH(Tabla1[[#This Row],[Date]])</f>
        <v>10</v>
      </c>
      <c r="S3574" s="8">
        <f>YEAR(Tabla1[[#This Row],[Date]])</f>
        <v>2022</v>
      </c>
    </row>
    <row r="3575" spans="1:19" x14ac:dyDescent="0.2">
      <c r="A3575">
        <v>3574</v>
      </c>
      <c r="B3575" s="1">
        <v>44848</v>
      </c>
      <c r="C3575" t="s">
        <v>261</v>
      </c>
      <c r="D3575" t="s">
        <v>1569</v>
      </c>
      <c r="E3575">
        <v>4</v>
      </c>
      <c r="F3575" t="s">
        <v>532</v>
      </c>
      <c r="G3575" t="s">
        <v>273</v>
      </c>
      <c r="H3575" t="s">
        <v>552</v>
      </c>
      <c r="M3575" s="2">
        <v>19000</v>
      </c>
      <c r="N3575" s="2">
        <v>35000</v>
      </c>
      <c r="O3575" s="2">
        <f>IF(Tabla1[[#This Row],[Mov]]="VNT",Tabla1[[#This Row],[Sale]]-Tabla1[[#This Row],[Cost]],-Tabla1[[#This Row],[Cost]]*Tabla1[[#This Row],[Cant]])</f>
        <v>-76000</v>
      </c>
      <c r="P3575" s="8">
        <f>IF(Tabla1[[#This Row],[Mov]]="VNT",-Tabla1[[#This Row],[Cant]],Tabla1[[#This Row],[Cant]])</f>
        <v>4</v>
      </c>
      <c r="Q3575" s="8">
        <f>DAY(Tabla1[[#This Row],[Date]])</f>
        <v>14</v>
      </c>
      <c r="R3575" s="8">
        <f>MONTH(Tabla1[[#This Row],[Date]])</f>
        <v>10</v>
      </c>
      <c r="S3575" s="8">
        <f>YEAR(Tabla1[[#This Row],[Date]])</f>
        <v>2022</v>
      </c>
    </row>
    <row r="3576" spans="1:19" x14ac:dyDescent="0.2">
      <c r="A3576">
        <v>3575</v>
      </c>
      <c r="B3576" s="1">
        <v>44849</v>
      </c>
      <c r="C3576" t="s">
        <v>261</v>
      </c>
      <c r="D3576" t="s">
        <v>525</v>
      </c>
      <c r="E3576">
        <v>3</v>
      </c>
      <c r="F3576" t="s">
        <v>526</v>
      </c>
      <c r="G3576" t="s">
        <v>266</v>
      </c>
      <c r="H3576" t="s">
        <v>527</v>
      </c>
      <c r="M3576" s="2">
        <v>30000</v>
      </c>
      <c r="N3576" s="2">
        <v>45000</v>
      </c>
      <c r="O3576" s="2">
        <f>IF(Tabla1[[#This Row],[Mov]]="VNT",Tabla1[[#This Row],[Sale]]-Tabla1[[#This Row],[Cost]],-Tabla1[[#This Row],[Cost]]*Tabla1[[#This Row],[Cant]])</f>
        <v>-90000</v>
      </c>
      <c r="P3576" s="8">
        <f>IF(Tabla1[[#This Row],[Mov]]="VNT",-Tabla1[[#This Row],[Cant]],Tabla1[[#This Row],[Cant]])</f>
        <v>3</v>
      </c>
      <c r="Q3576" s="8">
        <f>DAY(Tabla1[[#This Row],[Date]])</f>
        <v>15</v>
      </c>
      <c r="R3576" s="8">
        <f>MONTH(Tabla1[[#This Row],[Date]])</f>
        <v>10</v>
      </c>
      <c r="S3576" s="8">
        <f>YEAR(Tabla1[[#This Row],[Date]])</f>
        <v>2022</v>
      </c>
    </row>
    <row r="3577" spans="1:19" x14ac:dyDescent="0.2">
      <c r="A3577">
        <v>3576</v>
      </c>
      <c r="B3577" s="1">
        <v>44849</v>
      </c>
      <c r="C3577" t="s">
        <v>261</v>
      </c>
      <c r="D3577" t="s">
        <v>892</v>
      </c>
      <c r="E3577">
        <v>1</v>
      </c>
      <c r="F3577" t="s">
        <v>386</v>
      </c>
      <c r="G3577" t="s">
        <v>272</v>
      </c>
      <c r="H3577" t="s">
        <v>1651</v>
      </c>
      <c r="M3577" s="2">
        <v>65000</v>
      </c>
      <c r="N3577" s="2">
        <v>125000</v>
      </c>
      <c r="O3577" s="2">
        <f>IF(Tabla1[[#This Row],[Mov]]="VNT",Tabla1[[#This Row],[Sale]]-Tabla1[[#This Row],[Cost]],-Tabla1[[#This Row],[Cost]]*Tabla1[[#This Row],[Cant]])</f>
        <v>-65000</v>
      </c>
      <c r="P3577" s="8">
        <f>IF(Tabla1[[#This Row],[Mov]]="VNT",-Tabla1[[#This Row],[Cant]],Tabla1[[#This Row],[Cant]])</f>
        <v>1</v>
      </c>
      <c r="Q3577" s="8">
        <f>DAY(Tabla1[[#This Row],[Date]])</f>
        <v>15</v>
      </c>
      <c r="R3577" s="8">
        <f>MONTH(Tabla1[[#This Row],[Date]])</f>
        <v>10</v>
      </c>
      <c r="S3577" s="8">
        <f>YEAR(Tabla1[[#This Row],[Date]])</f>
        <v>2022</v>
      </c>
    </row>
    <row r="3578" spans="1:19" x14ac:dyDescent="0.2">
      <c r="A3578">
        <v>3577</v>
      </c>
      <c r="B3578" s="1">
        <v>44849</v>
      </c>
      <c r="C3578" t="s">
        <v>261</v>
      </c>
      <c r="D3578" t="s">
        <v>892</v>
      </c>
      <c r="E3578">
        <v>1</v>
      </c>
      <c r="F3578" t="s">
        <v>386</v>
      </c>
      <c r="G3578" t="s">
        <v>262</v>
      </c>
      <c r="H3578" t="s">
        <v>1681</v>
      </c>
      <c r="M3578" s="2">
        <v>105000</v>
      </c>
      <c r="N3578" s="2">
        <v>155000</v>
      </c>
      <c r="O3578" s="2">
        <f>IF(Tabla1[[#This Row],[Mov]]="VNT",Tabla1[[#This Row],[Sale]]-Tabla1[[#This Row],[Cost]],-Tabla1[[#This Row],[Cost]]*Tabla1[[#This Row],[Cant]])</f>
        <v>-105000</v>
      </c>
      <c r="P3578" s="8">
        <f>IF(Tabla1[[#This Row],[Mov]]="VNT",-Tabla1[[#This Row],[Cant]],Tabla1[[#This Row],[Cant]])</f>
        <v>1</v>
      </c>
      <c r="Q3578" s="8">
        <f>DAY(Tabla1[[#This Row],[Date]])</f>
        <v>15</v>
      </c>
      <c r="R3578" s="8">
        <f>MONTH(Tabla1[[#This Row],[Date]])</f>
        <v>10</v>
      </c>
      <c r="S3578" s="8">
        <f>YEAR(Tabla1[[#This Row],[Date]])</f>
        <v>2022</v>
      </c>
    </row>
    <row r="3579" spans="1:19" x14ac:dyDescent="0.2">
      <c r="A3579">
        <v>3578</v>
      </c>
      <c r="B3579" s="1">
        <v>44849</v>
      </c>
      <c r="C3579" t="s">
        <v>261</v>
      </c>
      <c r="D3579" t="s">
        <v>892</v>
      </c>
      <c r="E3579">
        <v>1</v>
      </c>
      <c r="F3579" t="s">
        <v>386</v>
      </c>
      <c r="G3579" t="s">
        <v>272</v>
      </c>
      <c r="H3579" t="s">
        <v>311</v>
      </c>
      <c r="M3579" s="2">
        <v>73000</v>
      </c>
      <c r="N3579" s="2">
        <v>135000</v>
      </c>
      <c r="O3579" s="2">
        <f>IF(Tabla1[[#This Row],[Mov]]="VNT",Tabla1[[#This Row],[Sale]]-Tabla1[[#This Row],[Cost]],-Tabla1[[#This Row],[Cost]]*Tabla1[[#This Row],[Cant]])</f>
        <v>-73000</v>
      </c>
      <c r="P3579" s="8">
        <f>IF(Tabla1[[#This Row],[Mov]]="VNT",-Tabla1[[#This Row],[Cant]],Tabla1[[#This Row],[Cant]])</f>
        <v>1</v>
      </c>
      <c r="Q3579" s="8">
        <f>DAY(Tabla1[[#This Row],[Date]])</f>
        <v>15</v>
      </c>
      <c r="R3579" s="8">
        <f>MONTH(Tabla1[[#This Row],[Date]])</f>
        <v>10</v>
      </c>
      <c r="S3579" s="8">
        <f>YEAR(Tabla1[[#This Row],[Date]])</f>
        <v>2022</v>
      </c>
    </row>
    <row r="3580" spans="1:19" x14ac:dyDescent="0.2">
      <c r="A3580">
        <v>3579</v>
      </c>
      <c r="B3580" s="1">
        <v>44849</v>
      </c>
      <c r="C3580" t="s">
        <v>261</v>
      </c>
      <c r="D3580" t="s">
        <v>1485</v>
      </c>
      <c r="E3580">
        <v>1</v>
      </c>
      <c r="F3580" t="s">
        <v>1152</v>
      </c>
      <c r="G3580" t="s">
        <v>272</v>
      </c>
      <c r="H3580" t="s">
        <v>309</v>
      </c>
      <c r="I3580" t="s">
        <v>20</v>
      </c>
      <c r="M3580" s="2">
        <v>13000</v>
      </c>
      <c r="N3580" s="2">
        <v>35000</v>
      </c>
      <c r="O3580" s="2">
        <f>IF(Tabla1[[#This Row],[Mov]]="VNT",Tabla1[[#This Row],[Sale]]-Tabla1[[#This Row],[Cost]],-Tabla1[[#This Row],[Cost]]*Tabla1[[#This Row],[Cant]])</f>
        <v>-13000</v>
      </c>
      <c r="P3580" s="8">
        <f>IF(Tabla1[[#This Row],[Mov]]="VNT",-Tabla1[[#This Row],[Cant]],Tabla1[[#This Row],[Cant]])</f>
        <v>1</v>
      </c>
      <c r="Q3580" s="8">
        <f>DAY(Tabla1[[#This Row],[Date]])</f>
        <v>15</v>
      </c>
      <c r="R3580" s="8">
        <f>MONTH(Tabla1[[#This Row],[Date]])</f>
        <v>10</v>
      </c>
      <c r="S3580" s="8">
        <f>YEAR(Tabla1[[#This Row],[Date]])</f>
        <v>2022</v>
      </c>
    </row>
    <row r="3581" spans="1:19" x14ac:dyDescent="0.2">
      <c r="A3581">
        <v>3580</v>
      </c>
      <c r="B3581" s="1">
        <v>44849</v>
      </c>
      <c r="C3581" t="s">
        <v>261</v>
      </c>
      <c r="D3581" t="s">
        <v>1485</v>
      </c>
      <c r="E3581">
        <v>1</v>
      </c>
      <c r="F3581" t="s">
        <v>1152</v>
      </c>
      <c r="G3581" t="s">
        <v>263</v>
      </c>
      <c r="H3581" t="s">
        <v>282</v>
      </c>
      <c r="I3581" t="s">
        <v>20</v>
      </c>
      <c r="M3581" s="2">
        <v>13000</v>
      </c>
      <c r="N3581" s="2">
        <v>35000</v>
      </c>
      <c r="O3581" s="2">
        <f>IF(Tabla1[[#This Row],[Mov]]="VNT",Tabla1[[#This Row],[Sale]]-Tabla1[[#This Row],[Cost]],-Tabla1[[#This Row],[Cost]]*Tabla1[[#This Row],[Cant]])</f>
        <v>-13000</v>
      </c>
      <c r="P3581" s="8">
        <f>IF(Tabla1[[#This Row],[Mov]]="VNT",-Tabla1[[#This Row],[Cant]],Tabla1[[#This Row],[Cant]])</f>
        <v>1</v>
      </c>
      <c r="Q3581" s="8">
        <f>DAY(Tabla1[[#This Row],[Date]])</f>
        <v>15</v>
      </c>
      <c r="R3581" s="8">
        <f>MONTH(Tabla1[[#This Row],[Date]])</f>
        <v>10</v>
      </c>
      <c r="S3581" s="8">
        <f>YEAR(Tabla1[[#This Row],[Date]])</f>
        <v>2022</v>
      </c>
    </row>
    <row r="3582" spans="1:19" x14ac:dyDescent="0.2">
      <c r="A3582">
        <v>3581</v>
      </c>
      <c r="B3582" s="1">
        <v>44849</v>
      </c>
      <c r="C3582" t="s">
        <v>261</v>
      </c>
      <c r="D3582" t="s">
        <v>1485</v>
      </c>
      <c r="E3582">
        <v>1</v>
      </c>
      <c r="F3582" t="s">
        <v>1152</v>
      </c>
      <c r="G3582" t="s">
        <v>262</v>
      </c>
      <c r="H3582" t="s">
        <v>301</v>
      </c>
      <c r="I3582" t="s">
        <v>20</v>
      </c>
      <c r="M3582" s="2">
        <v>10000</v>
      </c>
      <c r="N3582" s="2">
        <v>30000</v>
      </c>
      <c r="O3582" s="2">
        <f>IF(Tabla1[[#This Row],[Mov]]="VNT",Tabla1[[#This Row],[Sale]]-Tabla1[[#This Row],[Cost]],-Tabla1[[#This Row],[Cost]]*Tabla1[[#This Row],[Cant]])</f>
        <v>-10000</v>
      </c>
      <c r="P3582" s="8">
        <f>IF(Tabla1[[#This Row],[Mov]]="VNT",-Tabla1[[#This Row],[Cant]],Tabla1[[#This Row],[Cant]])</f>
        <v>1</v>
      </c>
      <c r="Q3582" s="8">
        <f>DAY(Tabla1[[#This Row],[Date]])</f>
        <v>15</v>
      </c>
      <c r="R3582" s="8">
        <f>MONTH(Tabla1[[#This Row],[Date]])</f>
        <v>10</v>
      </c>
      <c r="S3582" s="8">
        <f>YEAR(Tabla1[[#This Row],[Date]])</f>
        <v>2022</v>
      </c>
    </row>
    <row r="3583" spans="1:19" x14ac:dyDescent="0.2">
      <c r="A3583">
        <v>3582</v>
      </c>
      <c r="B3583" s="1">
        <v>44849</v>
      </c>
      <c r="C3583" t="s">
        <v>261</v>
      </c>
      <c r="D3583" t="s">
        <v>1485</v>
      </c>
      <c r="E3583">
        <v>1</v>
      </c>
      <c r="F3583" t="s">
        <v>1152</v>
      </c>
      <c r="G3583" t="s">
        <v>263</v>
      </c>
      <c r="H3583" t="s">
        <v>1225</v>
      </c>
      <c r="I3583" t="s">
        <v>20</v>
      </c>
      <c r="M3583" s="2">
        <v>12000</v>
      </c>
      <c r="N3583" s="2">
        <v>35000</v>
      </c>
      <c r="O3583" s="2">
        <f>IF(Tabla1[[#This Row],[Mov]]="VNT",Tabla1[[#This Row],[Sale]]-Tabla1[[#This Row],[Cost]],-Tabla1[[#This Row],[Cost]]*Tabla1[[#This Row],[Cant]])</f>
        <v>-12000</v>
      </c>
      <c r="P3583" s="8">
        <f>IF(Tabla1[[#This Row],[Mov]]="VNT",-Tabla1[[#This Row],[Cant]],Tabla1[[#This Row],[Cant]])</f>
        <v>1</v>
      </c>
      <c r="Q3583" s="8">
        <f>DAY(Tabla1[[#This Row],[Date]])</f>
        <v>15</v>
      </c>
      <c r="R3583" s="8">
        <f>MONTH(Tabla1[[#This Row],[Date]])</f>
        <v>10</v>
      </c>
      <c r="S3583" s="8">
        <f>YEAR(Tabla1[[#This Row],[Date]])</f>
        <v>2022</v>
      </c>
    </row>
    <row r="3584" spans="1:19" x14ac:dyDescent="0.2">
      <c r="A3584">
        <v>3583</v>
      </c>
      <c r="B3584" s="1">
        <v>44849</v>
      </c>
      <c r="C3584" t="s">
        <v>261</v>
      </c>
      <c r="D3584" t="s">
        <v>1485</v>
      </c>
      <c r="E3584">
        <v>1</v>
      </c>
      <c r="F3584" t="s">
        <v>1152</v>
      </c>
      <c r="G3584" t="s">
        <v>263</v>
      </c>
      <c r="H3584" t="s">
        <v>767</v>
      </c>
      <c r="I3584" t="s">
        <v>20</v>
      </c>
      <c r="M3584" s="2">
        <v>12000</v>
      </c>
      <c r="N3584" s="2">
        <v>35000</v>
      </c>
      <c r="O3584" s="2">
        <f>IF(Tabla1[[#This Row],[Mov]]="VNT",Tabla1[[#This Row],[Sale]]-Tabla1[[#This Row],[Cost]],-Tabla1[[#This Row],[Cost]]*Tabla1[[#This Row],[Cant]])</f>
        <v>-12000</v>
      </c>
      <c r="P3584" s="8">
        <f>IF(Tabla1[[#This Row],[Mov]]="VNT",-Tabla1[[#This Row],[Cant]],Tabla1[[#This Row],[Cant]])</f>
        <v>1</v>
      </c>
      <c r="Q3584" s="8">
        <f>DAY(Tabla1[[#This Row],[Date]])</f>
        <v>15</v>
      </c>
      <c r="R3584" s="8">
        <f>MONTH(Tabla1[[#This Row],[Date]])</f>
        <v>10</v>
      </c>
      <c r="S3584" s="8">
        <f>YEAR(Tabla1[[#This Row],[Date]])</f>
        <v>2022</v>
      </c>
    </row>
    <row r="3585" spans="1:19" x14ac:dyDescent="0.2">
      <c r="A3585">
        <v>3584</v>
      </c>
      <c r="B3585" s="1">
        <v>44849</v>
      </c>
      <c r="C3585" t="s">
        <v>261</v>
      </c>
      <c r="D3585" t="s">
        <v>1485</v>
      </c>
      <c r="E3585">
        <v>5</v>
      </c>
      <c r="F3585" t="s">
        <v>1213</v>
      </c>
      <c r="G3585" t="s">
        <v>266</v>
      </c>
      <c r="H3585" t="s">
        <v>1653</v>
      </c>
      <c r="M3585" s="2">
        <v>400</v>
      </c>
      <c r="N3585" s="2">
        <v>20000</v>
      </c>
      <c r="O3585" s="2">
        <f>IF(Tabla1[[#This Row],[Mov]]="VNT",Tabla1[[#This Row],[Sale]]-Tabla1[[#This Row],[Cost]],-Tabla1[[#This Row],[Cost]]*Tabla1[[#This Row],[Cant]])</f>
        <v>-2000</v>
      </c>
      <c r="P3585" s="8">
        <f>IF(Tabla1[[#This Row],[Mov]]="VNT",-Tabla1[[#This Row],[Cant]],Tabla1[[#This Row],[Cant]])</f>
        <v>5</v>
      </c>
      <c r="Q3585" s="8">
        <f>DAY(Tabla1[[#This Row],[Date]])</f>
        <v>15</v>
      </c>
      <c r="R3585" s="8">
        <f>MONTH(Tabla1[[#This Row],[Date]])</f>
        <v>10</v>
      </c>
      <c r="S3585" s="8">
        <f>YEAR(Tabla1[[#This Row],[Date]])</f>
        <v>2022</v>
      </c>
    </row>
    <row r="3586" spans="1:19" x14ac:dyDescent="0.2">
      <c r="A3586">
        <v>3585</v>
      </c>
      <c r="B3586" s="1">
        <v>44849</v>
      </c>
      <c r="C3586" t="s">
        <v>261</v>
      </c>
      <c r="D3586" t="s">
        <v>1485</v>
      </c>
      <c r="E3586">
        <v>1</v>
      </c>
      <c r="F3586" t="s">
        <v>1152</v>
      </c>
      <c r="G3586" t="s">
        <v>263</v>
      </c>
      <c r="H3586" t="s">
        <v>547</v>
      </c>
      <c r="I3586" t="s">
        <v>20</v>
      </c>
      <c r="L3586" t="s">
        <v>1652</v>
      </c>
      <c r="M3586" s="2">
        <v>12000</v>
      </c>
      <c r="N3586" s="2">
        <v>35000</v>
      </c>
      <c r="O3586" s="2">
        <f>IF(Tabla1[[#This Row],[Mov]]="VNT",Tabla1[[#This Row],[Sale]]-Tabla1[[#This Row],[Cost]],-Tabla1[[#This Row],[Cost]]*Tabla1[[#This Row],[Cant]])</f>
        <v>-12000</v>
      </c>
      <c r="P3586" s="8">
        <f>IF(Tabla1[[#This Row],[Mov]]="VNT",-Tabla1[[#This Row],[Cant]],Tabla1[[#This Row],[Cant]])</f>
        <v>1</v>
      </c>
      <c r="Q3586" s="8">
        <f>DAY(Tabla1[[#This Row],[Date]])</f>
        <v>15</v>
      </c>
      <c r="R3586" s="8">
        <f>MONTH(Tabla1[[#This Row],[Date]])</f>
        <v>10</v>
      </c>
      <c r="S3586" s="8">
        <f>YEAR(Tabla1[[#This Row],[Date]])</f>
        <v>2022</v>
      </c>
    </row>
    <row r="3587" spans="1:19" x14ac:dyDescent="0.2">
      <c r="A3587">
        <v>3586</v>
      </c>
      <c r="B3587" s="1">
        <v>44849</v>
      </c>
      <c r="C3587" t="s">
        <v>260</v>
      </c>
      <c r="D3587" t="s">
        <v>332</v>
      </c>
      <c r="E3587">
        <v>1</v>
      </c>
      <c r="F3587" t="s">
        <v>44</v>
      </c>
      <c r="G3587" t="s">
        <v>909</v>
      </c>
      <c r="H3587" t="s">
        <v>910</v>
      </c>
      <c r="J3587" t="s">
        <v>651</v>
      </c>
      <c r="L3587" t="s">
        <v>1236</v>
      </c>
      <c r="M3587" s="2">
        <v>20000</v>
      </c>
      <c r="N3587" s="2">
        <v>20000</v>
      </c>
      <c r="O3587" s="2">
        <f>IF(Tabla1[[#This Row],[Mov]]="VNT",Tabla1[[#This Row],[Sale]]-Tabla1[[#This Row],[Cost]],-Tabla1[[#This Row],[Cost]]*Tabla1[[#This Row],[Cant]])</f>
        <v>0</v>
      </c>
      <c r="P3587" s="8">
        <f>IF(Tabla1[[#This Row],[Mov]]="VNT",-Tabla1[[#This Row],[Cant]],Tabla1[[#This Row],[Cant]])</f>
        <v>-1</v>
      </c>
      <c r="Q3587" s="8">
        <f>DAY(Tabla1[[#This Row],[Date]])</f>
        <v>15</v>
      </c>
      <c r="R3587" s="8">
        <f>MONTH(Tabla1[[#This Row],[Date]])</f>
        <v>10</v>
      </c>
      <c r="S3587" s="8">
        <f>YEAR(Tabla1[[#This Row],[Date]])</f>
        <v>2022</v>
      </c>
    </row>
    <row r="3588" spans="1:19" x14ac:dyDescent="0.2">
      <c r="A3588">
        <v>3587</v>
      </c>
      <c r="B3588" s="1">
        <v>44849</v>
      </c>
      <c r="C3588" t="s">
        <v>260</v>
      </c>
      <c r="D3588" t="s">
        <v>332</v>
      </c>
      <c r="E3588">
        <v>1</v>
      </c>
      <c r="F3588" t="s">
        <v>116</v>
      </c>
      <c r="G3588" t="s">
        <v>347</v>
      </c>
      <c r="H3588" t="s">
        <v>518</v>
      </c>
      <c r="M3588" s="2">
        <v>6074</v>
      </c>
      <c r="N3588" s="2">
        <v>6500</v>
      </c>
      <c r="O3588" s="2">
        <f>IF(Tabla1[[#This Row],[Mov]]="VNT",Tabla1[[#This Row],[Sale]]-Tabla1[[#This Row],[Cost]],-Tabla1[[#This Row],[Cost]]*Tabla1[[#This Row],[Cant]])</f>
        <v>426</v>
      </c>
      <c r="P3588" s="8">
        <f>IF(Tabla1[[#This Row],[Mov]]="VNT",-Tabla1[[#This Row],[Cant]],Tabla1[[#This Row],[Cant]])</f>
        <v>-1</v>
      </c>
      <c r="Q3588" s="8">
        <f>DAY(Tabla1[[#This Row],[Date]])</f>
        <v>15</v>
      </c>
      <c r="R3588" s="8">
        <f>MONTH(Tabla1[[#This Row],[Date]])</f>
        <v>10</v>
      </c>
      <c r="S3588" s="8">
        <f>YEAR(Tabla1[[#This Row],[Date]])</f>
        <v>2022</v>
      </c>
    </row>
    <row r="3589" spans="1:19" x14ac:dyDescent="0.2">
      <c r="A3589">
        <v>3588</v>
      </c>
      <c r="B3589" s="1">
        <v>44849</v>
      </c>
      <c r="C3589" t="s">
        <v>260</v>
      </c>
      <c r="D3589" t="s">
        <v>332</v>
      </c>
      <c r="E3589">
        <v>1</v>
      </c>
      <c r="F3589" t="s">
        <v>891</v>
      </c>
      <c r="G3589" t="s">
        <v>272</v>
      </c>
      <c r="H3589" t="s">
        <v>363</v>
      </c>
      <c r="M3589" s="2">
        <v>3800</v>
      </c>
      <c r="N3589" s="2">
        <v>10000</v>
      </c>
      <c r="O3589" s="2">
        <f>IF(Tabla1[[#This Row],[Mov]]="VNT",Tabla1[[#This Row],[Sale]]-Tabla1[[#This Row],[Cost]],-Tabla1[[#This Row],[Cost]]*Tabla1[[#This Row],[Cant]])</f>
        <v>6200</v>
      </c>
      <c r="P3589" s="8">
        <f>IF(Tabla1[[#This Row],[Mov]]="VNT",-Tabla1[[#This Row],[Cant]],Tabla1[[#This Row],[Cant]])</f>
        <v>-1</v>
      </c>
      <c r="Q3589" s="8">
        <f>DAY(Tabla1[[#This Row],[Date]])</f>
        <v>15</v>
      </c>
      <c r="R3589" s="8">
        <f>MONTH(Tabla1[[#This Row],[Date]])</f>
        <v>10</v>
      </c>
      <c r="S3589" s="8">
        <f>YEAR(Tabla1[[#This Row],[Date]])</f>
        <v>2022</v>
      </c>
    </row>
    <row r="3590" spans="1:19" x14ac:dyDescent="0.2">
      <c r="A3590">
        <v>3589</v>
      </c>
      <c r="B3590" s="1">
        <v>44849</v>
      </c>
      <c r="C3590" t="s">
        <v>260</v>
      </c>
      <c r="D3590" t="s">
        <v>332</v>
      </c>
      <c r="E3590">
        <v>1</v>
      </c>
      <c r="F3590" t="s">
        <v>116</v>
      </c>
      <c r="G3590" t="s">
        <v>382</v>
      </c>
      <c r="H3590" t="s">
        <v>514</v>
      </c>
      <c r="M3590" s="2">
        <v>3271</v>
      </c>
      <c r="N3590" s="2">
        <v>3500</v>
      </c>
      <c r="O3590" s="2">
        <f>IF(Tabla1[[#This Row],[Mov]]="VNT",Tabla1[[#This Row],[Sale]]-Tabla1[[#This Row],[Cost]],-Tabla1[[#This Row],[Cost]]*Tabla1[[#This Row],[Cant]])</f>
        <v>229</v>
      </c>
      <c r="P3590" s="8">
        <f>IF(Tabla1[[#This Row],[Mov]]="VNT",-Tabla1[[#This Row],[Cant]],Tabla1[[#This Row],[Cant]])</f>
        <v>-1</v>
      </c>
      <c r="Q3590" s="8">
        <f>DAY(Tabla1[[#This Row],[Date]])</f>
        <v>15</v>
      </c>
      <c r="R3590" s="8">
        <f>MONTH(Tabla1[[#This Row],[Date]])</f>
        <v>10</v>
      </c>
      <c r="S3590" s="8">
        <f>YEAR(Tabla1[[#This Row],[Date]])</f>
        <v>2022</v>
      </c>
    </row>
    <row r="3591" spans="1:19" x14ac:dyDescent="0.2">
      <c r="A3591">
        <v>3590</v>
      </c>
      <c r="B3591" s="1">
        <v>44849</v>
      </c>
      <c r="C3591" t="s">
        <v>260</v>
      </c>
      <c r="D3591" t="s">
        <v>332</v>
      </c>
      <c r="E3591">
        <v>1</v>
      </c>
      <c r="F3591" t="s">
        <v>116</v>
      </c>
      <c r="G3591" t="s">
        <v>347</v>
      </c>
      <c r="H3591" t="s">
        <v>518</v>
      </c>
      <c r="M3591" s="2">
        <v>3271</v>
      </c>
      <c r="N3591" s="2">
        <v>3500</v>
      </c>
      <c r="O3591" s="2">
        <f>IF(Tabla1[[#This Row],[Mov]]="VNT",Tabla1[[#This Row],[Sale]]-Tabla1[[#This Row],[Cost]],-Tabla1[[#This Row],[Cost]]*Tabla1[[#This Row],[Cant]])</f>
        <v>229</v>
      </c>
      <c r="P3591" s="8">
        <f>IF(Tabla1[[#This Row],[Mov]]="VNT",-Tabla1[[#This Row],[Cant]],Tabla1[[#This Row],[Cant]])</f>
        <v>-1</v>
      </c>
      <c r="Q3591" s="8">
        <f>DAY(Tabla1[[#This Row],[Date]])</f>
        <v>15</v>
      </c>
      <c r="R3591" s="8">
        <f>MONTH(Tabla1[[#This Row],[Date]])</f>
        <v>10</v>
      </c>
      <c r="S3591" s="8">
        <f>YEAR(Tabla1[[#This Row],[Date]])</f>
        <v>2022</v>
      </c>
    </row>
    <row r="3592" spans="1:19" x14ac:dyDescent="0.2">
      <c r="A3592">
        <v>3591</v>
      </c>
      <c r="B3592" s="1">
        <v>44849</v>
      </c>
      <c r="C3592" t="s">
        <v>260</v>
      </c>
      <c r="D3592" t="s">
        <v>332</v>
      </c>
      <c r="E3592">
        <v>1</v>
      </c>
      <c r="F3592" t="s">
        <v>224</v>
      </c>
      <c r="G3592" t="s">
        <v>284</v>
      </c>
      <c r="H3592" t="s">
        <v>250</v>
      </c>
      <c r="M3592" s="2">
        <v>9500</v>
      </c>
      <c r="N3592" s="2">
        <v>20000</v>
      </c>
      <c r="O3592" s="2">
        <f>IF(Tabla1[[#This Row],[Mov]]="VNT",Tabla1[[#This Row],[Sale]]-Tabla1[[#This Row],[Cost]],-Tabla1[[#This Row],[Cost]]*Tabla1[[#This Row],[Cant]])</f>
        <v>10500</v>
      </c>
      <c r="P3592" s="8">
        <f>IF(Tabla1[[#This Row],[Mov]]="VNT",-Tabla1[[#This Row],[Cant]],Tabla1[[#This Row],[Cant]])</f>
        <v>-1</v>
      </c>
      <c r="Q3592" s="8">
        <f>DAY(Tabla1[[#This Row],[Date]])</f>
        <v>15</v>
      </c>
      <c r="R3592" s="8">
        <f>MONTH(Tabla1[[#This Row],[Date]])</f>
        <v>10</v>
      </c>
      <c r="S3592" s="8">
        <f>YEAR(Tabla1[[#This Row],[Date]])</f>
        <v>2022</v>
      </c>
    </row>
    <row r="3593" spans="1:19" x14ac:dyDescent="0.2">
      <c r="A3593">
        <v>3592</v>
      </c>
      <c r="B3593" s="1">
        <v>44849</v>
      </c>
      <c r="C3593" t="s">
        <v>260</v>
      </c>
      <c r="D3593" t="s">
        <v>332</v>
      </c>
      <c r="E3593">
        <v>1</v>
      </c>
      <c r="F3593" t="s">
        <v>1294</v>
      </c>
      <c r="G3593" t="s">
        <v>272</v>
      </c>
      <c r="H3593" t="s">
        <v>1003</v>
      </c>
      <c r="M3593" s="2">
        <v>8500</v>
      </c>
      <c r="N3593" s="2">
        <v>17000</v>
      </c>
      <c r="O3593" s="2">
        <f>IF(Tabla1[[#This Row],[Mov]]="VNT",Tabla1[[#This Row],[Sale]]-Tabla1[[#This Row],[Cost]],-Tabla1[[#This Row],[Cost]]*Tabla1[[#This Row],[Cant]])</f>
        <v>8500</v>
      </c>
      <c r="P3593" s="8">
        <f>IF(Tabla1[[#This Row],[Mov]]="VNT",-Tabla1[[#This Row],[Cant]],Tabla1[[#This Row],[Cant]])</f>
        <v>-1</v>
      </c>
      <c r="Q3593" s="8">
        <f>DAY(Tabla1[[#This Row],[Date]])</f>
        <v>15</v>
      </c>
      <c r="R3593" s="8">
        <f>MONTH(Tabla1[[#This Row],[Date]])</f>
        <v>10</v>
      </c>
      <c r="S3593" s="8">
        <f>YEAR(Tabla1[[#This Row],[Date]])</f>
        <v>2022</v>
      </c>
    </row>
    <row r="3594" spans="1:19" x14ac:dyDescent="0.2">
      <c r="A3594">
        <v>3593</v>
      </c>
      <c r="B3594" s="1">
        <v>44849</v>
      </c>
      <c r="C3594" t="s">
        <v>260</v>
      </c>
      <c r="D3594" t="s">
        <v>332</v>
      </c>
      <c r="E3594">
        <v>1</v>
      </c>
      <c r="F3594" t="s">
        <v>225</v>
      </c>
      <c r="G3594" t="s">
        <v>284</v>
      </c>
      <c r="H3594" t="s">
        <v>1656</v>
      </c>
      <c r="M3594" s="2">
        <v>1100</v>
      </c>
      <c r="N3594" s="2">
        <v>10000</v>
      </c>
      <c r="O3594" s="2">
        <f>IF(Tabla1[[#This Row],[Mov]]="VNT",Tabla1[[#This Row],[Sale]]-Tabla1[[#This Row],[Cost]],-Tabla1[[#This Row],[Cost]]*Tabla1[[#This Row],[Cant]])</f>
        <v>8900</v>
      </c>
      <c r="P3594" s="8">
        <f>IF(Tabla1[[#This Row],[Mov]]="VNT",-Tabla1[[#This Row],[Cant]],Tabla1[[#This Row],[Cant]])</f>
        <v>-1</v>
      </c>
      <c r="Q3594" s="8">
        <f>DAY(Tabla1[[#This Row],[Date]])</f>
        <v>15</v>
      </c>
      <c r="R3594" s="8">
        <f>MONTH(Tabla1[[#This Row],[Date]])</f>
        <v>10</v>
      </c>
      <c r="S3594" s="8">
        <f>YEAR(Tabla1[[#This Row],[Date]])</f>
        <v>2022</v>
      </c>
    </row>
    <row r="3595" spans="1:19" x14ac:dyDescent="0.2">
      <c r="A3595">
        <v>3594</v>
      </c>
      <c r="B3595" s="1">
        <v>44849</v>
      </c>
      <c r="C3595" t="s">
        <v>260</v>
      </c>
      <c r="D3595" t="s">
        <v>332</v>
      </c>
      <c r="E3595">
        <v>1</v>
      </c>
      <c r="F3595" t="s">
        <v>198</v>
      </c>
      <c r="G3595" t="s">
        <v>266</v>
      </c>
      <c r="H3595" t="s">
        <v>199</v>
      </c>
      <c r="M3595" s="2">
        <v>5000</v>
      </c>
      <c r="N3595" s="2">
        <v>15000</v>
      </c>
      <c r="O3595" s="2">
        <f>IF(Tabla1[[#This Row],[Mov]]="VNT",Tabla1[[#This Row],[Sale]]-Tabla1[[#This Row],[Cost]],-Tabla1[[#This Row],[Cost]]*Tabla1[[#This Row],[Cant]])</f>
        <v>10000</v>
      </c>
      <c r="P3595" s="8">
        <f>IF(Tabla1[[#This Row],[Mov]]="VNT",-Tabla1[[#This Row],[Cant]],Tabla1[[#This Row],[Cant]])</f>
        <v>-1</v>
      </c>
      <c r="Q3595" s="8">
        <f>DAY(Tabla1[[#This Row],[Date]])</f>
        <v>15</v>
      </c>
      <c r="R3595" s="8">
        <f>MONTH(Tabla1[[#This Row],[Date]])</f>
        <v>10</v>
      </c>
      <c r="S3595" s="8">
        <f>YEAR(Tabla1[[#This Row],[Date]])</f>
        <v>2022</v>
      </c>
    </row>
    <row r="3596" spans="1:19" x14ac:dyDescent="0.2">
      <c r="A3596">
        <v>3595</v>
      </c>
      <c r="B3596" s="1">
        <v>44849</v>
      </c>
      <c r="C3596" t="s">
        <v>260</v>
      </c>
      <c r="D3596" t="s">
        <v>332</v>
      </c>
      <c r="E3596">
        <v>1</v>
      </c>
      <c r="F3596" t="s">
        <v>458</v>
      </c>
      <c r="G3596" t="s">
        <v>943</v>
      </c>
      <c r="H3596" t="s">
        <v>1657</v>
      </c>
      <c r="M3596" s="2">
        <v>0</v>
      </c>
      <c r="N3596" s="2">
        <v>5000</v>
      </c>
      <c r="O3596" s="2">
        <f>IF(Tabla1[[#This Row],[Mov]]="VNT",Tabla1[[#This Row],[Sale]]-Tabla1[[#This Row],[Cost]],-Tabla1[[#This Row],[Cost]]*Tabla1[[#This Row],[Cant]])</f>
        <v>5000</v>
      </c>
      <c r="P3596" s="8">
        <f>IF(Tabla1[[#This Row],[Mov]]="VNT",-Tabla1[[#This Row],[Cant]],Tabla1[[#This Row],[Cant]])</f>
        <v>-1</v>
      </c>
      <c r="Q3596" s="8">
        <f>DAY(Tabla1[[#This Row],[Date]])</f>
        <v>15</v>
      </c>
      <c r="R3596" s="8">
        <f>MONTH(Tabla1[[#This Row],[Date]])</f>
        <v>10</v>
      </c>
      <c r="S3596" s="8">
        <f>YEAR(Tabla1[[#This Row],[Date]])</f>
        <v>2022</v>
      </c>
    </row>
    <row r="3597" spans="1:19" x14ac:dyDescent="0.2">
      <c r="A3597">
        <v>3596</v>
      </c>
      <c r="B3597" s="1">
        <v>44849</v>
      </c>
      <c r="C3597" t="s">
        <v>260</v>
      </c>
      <c r="D3597" t="s">
        <v>332</v>
      </c>
      <c r="E3597">
        <v>1</v>
      </c>
      <c r="F3597" t="s">
        <v>26</v>
      </c>
      <c r="G3597" t="s">
        <v>264</v>
      </c>
      <c r="H3597" t="s">
        <v>16</v>
      </c>
      <c r="M3597" s="2">
        <v>8500</v>
      </c>
      <c r="N3597" s="2">
        <v>20000</v>
      </c>
      <c r="O3597" s="2">
        <f>IF(Tabla1[[#This Row],[Mov]]="VNT",Tabla1[[#This Row],[Sale]]-Tabla1[[#This Row],[Cost]],-Tabla1[[#This Row],[Cost]]*Tabla1[[#This Row],[Cant]])</f>
        <v>11500</v>
      </c>
      <c r="P3597" s="8">
        <f>IF(Tabla1[[#This Row],[Mov]]="VNT",-Tabla1[[#This Row],[Cant]],Tabla1[[#This Row],[Cant]])</f>
        <v>-1</v>
      </c>
      <c r="Q3597" s="8">
        <f>DAY(Tabla1[[#This Row],[Date]])</f>
        <v>15</v>
      </c>
      <c r="R3597" s="8">
        <f>MONTH(Tabla1[[#This Row],[Date]])</f>
        <v>10</v>
      </c>
      <c r="S3597" s="8">
        <f>YEAR(Tabla1[[#This Row],[Date]])</f>
        <v>2022</v>
      </c>
    </row>
    <row r="3598" spans="1:19" x14ac:dyDescent="0.2">
      <c r="A3598">
        <v>3597</v>
      </c>
      <c r="B3598" s="1">
        <v>44849</v>
      </c>
      <c r="C3598" t="s">
        <v>260</v>
      </c>
      <c r="D3598" t="s">
        <v>332</v>
      </c>
      <c r="E3598">
        <v>1</v>
      </c>
      <c r="F3598" t="s">
        <v>224</v>
      </c>
      <c r="G3598" t="s">
        <v>263</v>
      </c>
      <c r="H3598" t="s">
        <v>642</v>
      </c>
      <c r="M3598" s="2">
        <v>9000</v>
      </c>
      <c r="N3598" s="2">
        <v>20000</v>
      </c>
      <c r="O3598" s="2">
        <f>IF(Tabla1[[#This Row],[Mov]]="VNT",Tabla1[[#This Row],[Sale]]-Tabla1[[#This Row],[Cost]],-Tabla1[[#This Row],[Cost]]*Tabla1[[#This Row],[Cant]])</f>
        <v>11000</v>
      </c>
      <c r="P3598" s="8">
        <f>IF(Tabla1[[#This Row],[Mov]]="VNT",-Tabla1[[#This Row],[Cant]],Tabla1[[#This Row],[Cant]])</f>
        <v>-1</v>
      </c>
      <c r="Q3598" s="8">
        <f>DAY(Tabla1[[#This Row],[Date]])</f>
        <v>15</v>
      </c>
      <c r="R3598" s="8">
        <f>MONTH(Tabla1[[#This Row],[Date]])</f>
        <v>10</v>
      </c>
      <c r="S3598" s="8">
        <f>YEAR(Tabla1[[#This Row],[Date]])</f>
        <v>2022</v>
      </c>
    </row>
    <row r="3599" spans="1:19" x14ac:dyDescent="0.2">
      <c r="A3599">
        <v>3598</v>
      </c>
      <c r="B3599" s="1">
        <v>44849</v>
      </c>
      <c r="C3599" t="s">
        <v>260</v>
      </c>
      <c r="D3599" t="s">
        <v>332</v>
      </c>
      <c r="E3599">
        <v>1</v>
      </c>
      <c r="F3599" t="s">
        <v>21</v>
      </c>
      <c r="G3599" t="s">
        <v>272</v>
      </c>
      <c r="H3599" t="s">
        <v>1522</v>
      </c>
      <c r="M3599" s="2">
        <v>2800</v>
      </c>
      <c r="N3599" s="2">
        <v>12000</v>
      </c>
      <c r="O3599" s="2">
        <f>IF(Tabla1[[#This Row],[Mov]]="VNT",Tabla1[[#This Row],[Sale]]-Tabla1[[#This Row],[Cost]],-Tabla1[[#This Row],[Cost]]*Tabla1[[#This Row],[Cant]])</f>
        <v>9200</v>
      </c>
      <c r="P3599" s="8">
        <f>IF(Tabla1[[#This Row],[Mov]]="VNT",-Tabla1[[#This Row],[Cant]],Tabla1[[#This Row],[Cant]])</f>
        <v>-1</v>
      </c>
      <c r="Q3599" s="8">
        <f>DAY(Tabla1[[#This Row],[Date]])</f>
        <v>15</v>
      </c>
      <c r="R3599" s="8">
        <f>MONTH(Tabla1[[#This Row],[Date]])</f>
        <v>10</v>
      </c>
      <c r="S3599" s="8">
        <f>YEAR(Tabla1[[#This Row],[Date]])</f>
        <v>2022</v>
      </c>
    </row>
    <row r="3600" spans="1:19" x14ac:dyDescent="0.2">
      <c r="A3600">
        <v>3599</v>
      </c>
      <c r="B3600" s="1">
        <v>44849</v>
      </c>
      <c r="C3600" t="s">
        <v>260</v>
      </c>
      <c r="D3600" t="s">
        <v>332</v>
      </c>
      <c r="E3600">
        <v>1</v>
      </c>
      <c r="F3600" t="s">
        <v>116</v>
      </c>
      <c r="G3600" t="s">
        <v>347</v>
      </c>
      <c r="H3600" t="s">
        <v>519</v>
      </c>
      <c r="M3600" s="2">
        <v>1870</v>
      </c>
      <c r="N3600" s="2">
        <v>2000</v>
      </c>
      <c r="O3600" s="2">
        <f>IF(Tabla1[[#This Row],[Mov]]="VNT",Tabla1[[#This Row],[Sale]]-Tabla1[[#This Row],[Cost]],-Tabla1[[#This Row],[Cost]]*Tabla1[[#This Row],[Cant]])</f>
        <v>130</v>
      </c>
      <c r="P3600" s="8">
        <f>IF(Tabla1[[#This Row],[Mov]]="VNT",-Tabla1[[#This Row],[Cant]],Tabla1[[#This Row],[Cant]])</f>
        <v>-1</v>
      </c>
      <c r="Q3600" s="8">
        <f>DAY(Tabla1[[#This Row],[Date]])</f>
        <v>15</v>
      </c>
      <c r="R3600" s="8">
        <f>MONTH(Tabla1[[#This Row],[Date]])</f>
        <v>10</v>
      </c>
      <c r="S3600" s="8">
        <f>YEAR(Tabla1[[#This Row],[Date]])</f>
        <v>2022</v>
      </c>
    </row>
    <row r="3601" spans="1:19" x14ac:dyDescent="0.2">
      <c r="A3601">
        <v>3600</v>
      </c>
      <c r="B3601" s="1">
        <v>44849</v>
      </c>
      <c r="C3601" t="s">
        <v>260</v>
      </c>
      <c r="D3601" t="s">
        <v>332</v>
      </c>
      <c r="E3601">
        <v>1</v>
      </c>
      <c r="F3601" t="s">
        <v>386</v>
      </c>
      <c r="G3601" t="s">
        <v>272</v>
      </c>
      <c r="H3601" t="s">
        <v>311</v>
      </c>
      <c r="M3601" s="2">
        <v>75000</v>
      </c>
      <c r="N3601" s="2">
        <v>125000</v>
      </c>
      <c r="O3601" s="2">
        <f>IF(Tabla1[[#This Row],[Mov]]="VNT",Tabla1[[#This Row],[Sale]]-Tabla1[[#This Row],[Cost]],-Tabla1[[#This Row],[Cost]]*Tabla1[[#This Row],[Cant]])</f>
        <v>50000</v>
      </c>
      <c r="P3601" s="8">
        <f>IF(Tabla1[[#This Row],[Mov]]="VNT",-Tabla1[[#This Row],[Cant]],Tabla1[[#This Row],[Cant]])</f>
        <v>-1</v>
      </c>
      <c r="Q3601" s="8">
        <f>DAY(Tabla1[[#This Row],[Date]])</f>
        <v>15</v>
      </c>
      <c r="R3601" s="8">
        <f>MONTH(Tabla1[[#This Row],[Date]])</f>
        <v>10</v>
      </c>
      <c r="S3601" s="8">
        <f>YEAR(Tabla1[[#This Row],[Date]])</f>
        <v>2022</v>
      </c>
    </row>
    <row r="3602" spans="1:19" x14ac:dyDescent="0.2">
      <c r="A3602">
        <v>3601</v>
      </c>
      <c r="B3602" s="1">
        <v>44849</v>
      </c>
      <c r="C3602" t="s">
        <v>260</v>
      </c>
      <c r="D3602" t="s">
        <v>332</v>
      </c>
      <c r="E3602">
        <v>1</v>
      </c>
      <c r="F3602" t="s">
        <v>116</v>
      </c>
      <c r="G3602" t="s">
        <v>347</v>
      </c>
      <c r="H3602" t="s">
        <v>518</v>
      </c>
      <c r="M3602" s="2">
        <v>3271</v>
      </c>
      <c r="N3602" s="2">
        <v>3500</v>
      </c>
      <c r="O3602" s="2">
        <f>IF(Tabla1[[#This Row],[Mov]]="VNT",Tabla1[[#This Row],[Sale]]-Tabla1[[#This Row],[Cost]],-Tabla1[[#This Row],[Cost]]*Tabla1[[#This Row],[Cant]])</f>
        <v>229</v>
      </c>
      <c r="P3602" s="8">
        <f>IF(Tabla1[[#This Row],[Mov]]="VNT",-Tabla1[[#This Row],[Cant]],Tabla1[[#This Row],[Cant]])</f>
        <v>-1</v>
      </c>
      <c r="Q3602" s="8">
        <f>DAY(Tabla1[[#This Row],[Date]])</f>
        <v>15</v>
      </c>
      <c r="R3602" s="8">
        <f>MONTH(Tabla1[[#This Row],[Date]])</f>
        <v>10</v>
      </c>
      <c r="S3602" s="8">
        <f>YEAR(Tabla1[[#This Row],[Date]])</f>
        <v>2022</v>
      </c>
    </row>
    <row r="3603" spans="1:19" x14ac:dyDescent="0.2">
      <c r="A3603">
        <v>3602</v>
      </c>
      <c r="B3603" s="1">
        <v>44849</v>
      </c>
      <c r="C3603" t="s">
        <v>260</v>
      </c>
      <c r="D3603" t="s">
        <v>332</v>
      </c>
      <c r="E3603">
        <v>1</v>
      </c>
      <c r="F3603" t="s">
        <v>224</v>
      </c>
      <c r="G3603" t="s">
        <v>263</v>
      </c>
      <c r="H3603" t="s">
        <v>672</v>
      </c>
      <c r="M3603" s="2">
        <v>13000</v>
      </c>
      <c r="N3603" s="2">
        <v>17500</v>
      </c>
      <c r="O3603" s="2">
        <f>IF(Tabla1[[#This Row],[Mov]]="VNT",Tabla1[[#This Row],[Sale]]-Tabla1[[#This Row],[Cost]],-Tabla1[[#This Row],[Cost]]*Tabla1[[#This Row],[Cant]])</f>
        <v>4500</v>
      </c>
      <c r="P3603" s="8">
        <f>IF(Tabla1[[#This Row],[Mov]]="VNT",-Tabla1[[#This Row],[Cant]],Tabla1[[#This Row],[Cant]])</f>
        <v>-1</v>
      </c>
      <c r="Q3603" s="8">
        <f>DAY(Tabla1[[#This Row],[Date]])</f>
        <v>15</v>
      </c>
      <c r="R3603" s="8">
        <f>MONTH(Tabla1[[#This Row],[Date]])</f>
        <v>10</v>
      </c>
      <c r="S3603" s="8">
        <f>YEAR(Tabla1[[#This Row],[Date]])</f>
        <v>2022</v>
      </c>
    </row>
    <row r="3604" spans="1:19" x14ac:dyDescent="0.2">
      <c r="A3604">
        <v>3603</v>
      </c>
      <c r="B3604" s="1">
        <v>44849</v>
      </c>
      <c r="C3604" t="s">
        <v>260</v>
      </c>
      <c r="D3604" t="s">
        <v>332</v>
      </c>
      <c r="E3604">
        <v>1</v>
      </c>
      <c r="F3604" t="s">
        <v>224</v>
      </c>
      <c r="G3604" t="s">
        <v>272</v>
      </c>
      <c r="H3604" t="s">
        <v>252</v>
      </c>
      <c r="M3604" s="2">
        <v>9000</v>
      </c>
      <c r="N3604" s="2">
        <v>17500</v>
      </c>
      <c r="O3604" s="2">
        <f>IF(Tabla1[[#This Row],[Mov]]="VNT",Tabla1[[#This Row],[Sale]]-Tabla1[[#This Row],[Cost]],-Tabla1[[#This Row],[Cost]]*Tabla1[[#This Row],[Cant]])</f>
        <v>8500</v>
      </c>
      <c r="P3604" s="8">
        <f>IF(Tabla1[[#This Row],[Mov]]="VNT",-Tabla1[[#This Row],[Cant]],Tabla1[[#This Row],[Cant]])</f>
        <v>-1</v>
      </c>
      <c r="Q3604" s="8">
        <f>DAY(Tabla1[[#This Row],[Date]])</f>
        <v>15</v>
      </c>
      <c r="R3604" s="8">
        <f>MONTH(Tabla1[[#This Row],[Date]])</f>
        <v>10</v>
      </c>
      <c r="S3604" s="8">
        <f>YEAR(Tabla1[[#This Row],[Date]])</f>
        <v>2022</v>
      </c>
    </row>
    <row r="3605" spans="1:19" x14ac:dyDescent="0.2">
      <c r="A3605">
        <v>3604</v>
      </c>
      <c r="B3605" s="1">
        <v>44849</v>
      </c>
      <c r="C3605" t="s">
        <v>260</v>
      </c>
      <c r="D3605" t="s">
        <v>332</v>
      </c>
      <c r="E3605">
        <v>1</v>
      </c>
      <c r="F3605" t="s">
        <v>532</v>
      </c>
      <c r="G3605" t="s">
        <v>266</v>
      </c>
      <c r="H3605" t="s">
        <v>621</v>
      </c>
      <c r="M3605" s="2">
        <v>45000</v>
      </c>
      <c r="N3605" s="2">
        <v>70000</v>
      </c>
      <c r="O3605" s="2">
        <f>IF(Tabla1[[#This Row],[Mov]]="VNT",Tabla1[[#This Row],[Sale]]-Tabla1[[#This Row],[Cost]],-Tabla1[[#This Row],[Cost]]*Tabla1[[#This Row],[Cant]])</f>
        <v>25000</v>
      </c>
      <c r="P3605" s="8">
        <f>IF(Tabla1[[#This Row],[Mov]]="VNT",-Tabla1[[#This Row],[Cant]],Tabla1[[#This Row],[Cant]])</f>
        <v>-1</v>
      </c>
      <c r="Q3605" s="8">
        <f>DAY(Tabla1[[#This Row],[Date]])</f>
        <v>15</v>
      </c>
      <c r="R3605" s="8">
        <f>MONTH(Tabla1[[#This Row],[Date]])</f>
        <v>10</v>
      </c>
      <c r="S3605" s="8">
        <f>YEAR(Tabla1[[#This Row],[Date]])</f>
        <v>2022</v>
      </c>
    </row>
    <row r="3606" spans="1:19" x14ac:dyDescent="0.2">
      <c r="A3606">
        <v>3605</v>
      </c>
      <c r="B3606" s="1">
        <v>44849</v>
      </c>
      <c r="C3606" t="s">
        <v>260</v>
      </c>
      <c r="D3606" t="s">
        <v>332</v>
      </c>
      <c r="E3606">
        <v>1</v>
      </c>
      <c r="F3606" t="s">
        <v>116</v>
      </c>
      <c r="G3606" t="s">
        <v>382</v>
      </c>
      <c r="H3606" t="s">
        <v>514</v>
      </c>
      <c r="M3606" s="2">
        <v>10280</v>
      </c>
      <c r="N3606" s="2">
        <v>11000</v>
      </c>
      <c r="O3606" s="2">
        <f>IF(Tabla1[[#This Row],[Mov]]="VNT",Tabla1[[#This Row],[Sale]]-Tabla1[[#This Row],[Cost]],-Tabla1[[#This Row],[Cost]]*Tabla1[[#This Row],[Cant]])</f>
        <v>720</v>
      </c>
      <c r="P3606" s="8">
        <f>IF(Tabla1[[#This Row],[Mov]]="VNT",-Tabla1[[#This Row],[Cant]],Tabla1[[#This Row],[Cant]])</f>
        <v>-1</v>
      </c>
      <c r="Q3606" s="8">
        <f>DAY(Tabla1[[#This Row],[Date]])</f>
        <v>15</v>
      </c>
      <c r="R3606" s="8">
        <f>MONTH(Tabla1[[#This Row],[Date]])</f>
        <v>10</v>
      </c>
      <c r="S3606" s="8">
        <f>YEAR(Tabla1[[#This Row],[Date]])</f>
        <v>2022</v>
      </c>
    </row>
    <row r="3607" spans="1:19" x14ac:dyDescent="0.2">
      <c r="A3607">
        <v>3606</v>
      </c>
      <c r="B3607" s="1">
        <v>44849</v>
      </c>
      <c r="C3607" t="s">
        <v>260</v>
      </c>
      <c r="D3607" t="s">
        <v>332</v>
      </c>
      <c r="E3607">
        <v>1</v>
      </c>
      <c r="F3607" t="s">
        <v>116</v>
      </c>
      <c r="G3607" t="s">
        <v>382</v>
      </c>
      <c r="H3607" t="s">
        <v>514</v>
      </c>
      <c r="M3607" s="2">
        <v>5140</v>
      </c>
      <c r="N3607" s="2">
        <v>5500</v>
      </c>
      <c r="O3607" s="2">
        <f>IF(Tabla1[[#This Row],[Mov]]="VNT",Tabla1[[#This Row],[Sale]]-Tabla1[[#This Row],[Cost]],-Tabla1[[#This Row],[Cost]]*Tabla1[[#This Row],[Cant]])</f>
        <v>360</v>
      </c>
      <c r="P3607" s="8">
        <f>IF(Tabla1[[#This Row],[Mov]]="VNT",-Tabla1[[#This Row],[Cant]],Tabla1[[#This Row],[Cant]])</f>
        <v>-1</v>
      </c>
      <c r="Q3607" s="8">
        <f>DAY(Tabla1[[#This Row],[Date]])</f>
        <v>15</v>
      </c>
      <c r="R3607" s="8">
        <f>MONTH(Tabla1[[#This Row],[Date]])</f>
        <v>10</v>
      </c>
      <c r="S3607" s="8">
        <f>YEAR(Tabla1[[#This Row],[Date]])</f>
        <v>2022</v>
      </c>
    </row>
    <row r="3608" spans="1:19" x14ac:dyDescent="0.2">
      <c r="A3608">
        <v>3607</v>
      </c>
      <c r="B3608" s="1">
        <v>44849</v>
      </c>
      <c r="C3608" t="s">
        <v>260</v>
      </c>
      <c r="D3608" t="s">
        <v>332</v>
      </c>
      <c r="E3608">
        <v>1</v>
      </c>
      <c r="F3608" t="s">
        <v>116</v>
      </c>
      <c r="G3608" t="s">
        <v>347</v>
      </c>
      <c r="H3608" t="s">
        <v>518</v>
      </c>
      <c r="M3608" s="2">
        <v>3271</v>
      </c>
      <c r="N3608" s="2">
        <v>3500</v>
      </c>
      <c r="O3608" s="2">
        <f>IF(Tabla1[[#This Row],[Mov]]="VNT",Tabla1[[#This Row],[Sale]]-Tabla1[[#This Row],[Cost]],-Tabla1[[#This Row],[Cost]]*Tabla1[[#This Row],[Cant]])</f>
        <v>229</v>
      </c>
      <c r="P3608" s="8">
        <f>IF(Tabla1[[#This Row],[Mov]]="VNT",-Tabla1[[#This Row],[Cant]],Tabla1[[#This Row],[Cant]])</f>
        <v>-1</v>
      </c>
      <c r="Q3608" s="8">
        <f>DAY(Tabla1[[#This Row],[Date]])</f>
        <v>15</v>
      </c>
      <c r="R3608" s="8">
        <f>MONTH(Tabla1[[#This Row],[Date]])</f>
        <v>10</v>
      </c>
      <c r="S3608" s="8">
        <f>YEAR(Tabla1[[#This Row],[Date]])</f>
        <v>2022</v>
      </c>
    </row>
    <row r="3609" spans="1:19" x14ac:dyDescent="0.2">
      <c r="A3609">
        <v>3608</v>
      </c>
      <c r="B3609" s="1">
        <v>44849</v>
      </c>
      <c r="C3609" t="s">
        <v>260</v>
      </c>
      <c r="D3609" t="s">
        <v>332</v>
      </c>
      <c r="E3609">
        <v>1</v>
      </c>
      <c r="F3609" t="s">
        <v>116</v>
      </c>
      <c r="G3609" t="s">
        <v>347</v>
      </c>
      <c r="H3609" t="s">
        <v>519</v>
      </c>
      <c r="M3609" s="2">
        <v>5610</v>
      </c>
      <c r="N3609" s="2">
        <v>6000</v>
      </c>
      <c r="O3609" s="2">
        <f>IF(Tabla1[[#This Row],[Mov]]="VNT",Tabla1[[#This Row],[Sale]]-Tabla1[[#This Row],[Cost]],-Tabla1[[#This Row],[Cost]]*Tabla1[[#This Row],[Cant]])</f>
        <v>390</v>
      </c>
      <c r="P3609" s="8">
        <f>IF(Tabla1[[#This Row],[Mov]]="VNT",-Tabla1[[#This Row],[Cant]],Tabla1[[#This Row],[Cant]])</f>
        <v>-1</v>
      </c>
      <c r="Q3609" s="8">
        <f>DAY(Tabla1[[#This Row],[Date]])</f>
        <v>15</v>
      </c>
      <c r="R3609" s="8">
        <f>MONTH(Tabla1[[#This Row],[Date]])</f>
        <v>10</v>
      </c>
      <c r="S3609" s="8">
        <f>YEAR(Tabla1[[#This Row],[Date]])</f>
        <v>2022</v>
      </c>
    </row>
    <row r="3610" spans="1:19" x14ac:dyDescent="0.2">
      <c r="A3610">
        <v>3609</v>
      </c>
      <c r="B3610" s="1">
        <v>44850</v>
      </c>
      <c r="C3610" t="s">
        <v>260</v>
      </c>
      <c r="D3610" t="s">
        <v>332</v>
      </c>
      <c r="E3610">
        <v>1</v>
      </c>
      <c r="F3610" t="s">
        <v>386</v>
      </c>
      <c r="G3610" t="s">
        <v>272</v>
      </c>
      <c r="H3610" t="s">
        <v>309</v>
      </c>
      <c r="M3610" s="2">
        <v>68000</v>
      </c>
      <c r="N3610" s="2">
        <v>135000</v>
      </c>
      <c r="O3610" s="2">
        <f>IF(Tabla1[[#This Row],[Mov]]="VNT",Tabla1[[#This Row],[Sale]]-Tabla1[[#This Row],[Cost]],-Tabla1[[#This Row],[Cost]]*Tabla1[[#This Row],[Cant]])</f>
        <v>67000</v>
      </c>
      <c r="P3610" s="8">
        <f>IF(Tabla1[[#This Row],[Mov]]="VNT",-Tabla1[[#This Row],[Cant]],Tabla1[[#This Row],[Cant]])</f>
        <v>-1</v>
      </c>
      <c r="Q3610" s="8">
        <f>DAY(Tabla1[[#This Row],[Date]])</f>
        <v>16</v>
      </c>
      <c r="R3610" s="8">
        <f>MONTH(Tabla1[[#This Row],[Date]])</f>
        <v>10</v>
      </c>
      <c r="S3610" s="8">
        <f>YEAR(Tabla1[[#This Row],[Date]])</f>
        <v>2022</v>
      </c>
    </row>
    <row r="3611" spans="1:19" x14ac:dyDescent="0.2">
      <c r="A3611">
        <v>3610</v>
      </c>
      <c r="B3611" s="1">
        <v>44850</v>
      </c>
      <c r="C3611" t="s">
        <v>260</v>
      </c>
      <c r="D3611" t="s">
        <v>332</v>
      </c>
      <c r="E3611">
        <v>1</v>
      </c>
      <c r="F3611" t="s">
        <v>458</v>
      </c>
      <c r="G3611" t="s">
        <v>272</v>
      </c>
      <c r="H3611" t="s">
        <v>1659</v>
      </c>
      <c r="M3611" s="2">
        <v>0</v>
      </c>
      <c r="N3611" s="2">
        <v>50000</v>
      </c>
      <c r="O3611" s="2">
        <f>IF(Tabla1[[#This Row],[Mov]]="VNT",Tabla1[[#This Row],[Sale]]-Tabla1[[#This Row],[Cost]],-Tabla1[[#This Row],[Cost]]*Tabla1[[#This Row],[Cant]])</f>
        <v>50000</v>
      </c>
      <c r="P3611" s="8">
        <f>IF(Tabla1[[#This Row],[Mov]]="VNT",-Tabla1[[#This Row],[Cant]],Tabla1[[#This Row],[Cant]])</f>
        <v>-1</v>
      </c>
      <c r="Q3611" s="8">
        <f>DAY(Tabla1[[#This Row],[Date]])</f>
        <v>16</v>
      </c>
      <c r="R3611" s="8">
        <f>MONTH(Tabla1[[#This Row],[Date]])</f>
        <v>10</v>
      </c>
      <c r="S3611" s="8">
        <f>YEAR(Tabla1[[#This Row],[Date]])</f>
        <v>2022</v>
      </c>
    </row>
    <row r="3612" spans="1:19" x14ac:dyDescent="0.2">
      <c r="A3612">
        <v>3611</v>
      </c>
      <c r="B3612" s="1">
        <v>44850</v>
      </c>
      <c r="C3612" t="s">
        <v>260</v>
      </c>
      <c r="D3612" t="s">
        <v>332</v>
      </c>
      <c r="E3612">
        <v>1</v>
      </c>
      <c r="F3612" t="s">
        <v>225</v>
      </c>
      <c r="G3612" t="s">
        <v>272</v>
      </c>
      <c r="H3612" t="s">
        <v>309</v>
      </c>
      <c r="M3612" s="2">
        <v>1100</v>
      </c>
      <c r="N3612" s="2">
        <v>5000</v>
      </c>
      <c r="O3612" s="2">
        <f>IF(Tabla1[[#This Row],[Mov]]="VNT",Tabla1[[#This Row],[Sale]]-Tabla1[[#This Row],[Cost]],-Tabla1[[#This Row],[Cost]]*Tabla1[[#This Row],[Cant]])</f>
        <v>3900</v>
      </c>
      <c r="P3612" s="8">
        <f>IF(Tabla1[[#This Row],[Mov]]="VNT",-Tabla1[[#This Row],[Cant]],Tabla1[[#This Row],[Cant]])</f>
        <v>-1</v>
      </c>
      <c r="Q3612" s="8">
        <f>DAY(Tabla1[[#This Row],[Date]])</f>
        <v>16</v>
      </c>
      <c r="R3612" s="8">
        <f>MONTH(Tabla1[[#This Row],[Date]])</f>
        <v>10</v>
      </c>
      <c r="S3612" s="8">
        <f>YEAR(Tabla1[[#This Row],[Date]])</f>
        <v>2022</v>
      </c>
    </row>
    <row r="3613" spans="1:19" x14ac:dyDescent="0.2">
      <c r="A3613">
        <v>3612</v>
      </c>
      <c r="B3613" s="1">
        <v>44850</v>
      </c>
      <c r="C3613" t="s">
        <v>260</v>
      </c>
      <c r="D3613" t="s">
        <v>332</v>
      </c>
      <c r="E3613">
        <v>1</v>
      </c>
      <c r="F3613" t="s">
        <v>1294</v>
      </c>
      <c r="G3613" t="s">
        <v>272</v>
      </c>
      <c r="H3613" t="s">
        <v>309</v>
      </c>
      <c r="M3613" s="2">
        <v>8500</v>
      </c>
      <c r="N3613" s="2">
        <v>15000</v>
      </c>
      <c r="O3613" s="2">
        <f>IF(Tabla1[[#This Row],[Mov]]="VNT",Tabla1[[#This Row],[Sale]]-Tabla1[[#This Row],[Cost]],-Tabla1[[#This Row],[Cost]]*Tabla1[[#This Row],[Cant]])</f>
        <v>6500</v>
      </c>
      <c r="P3613" s="8">
        <f>IF(Tabla1[[#This Row],[Mov]]="VNT",-Tabla1[[#This Row],[Cant]],Tabla1[[#This Row],[Cant]])</f>
        <v>-1</v>
      </c>
      <c r="Q3613" s="8">
        <f>DAY(Tabla1[[#This Row],[Date]])</f>
        <v>16</v>
      </c>
      <c r="R3613" s="8">
        <f>MONTH(Tabla1[[#This Row],[Date]])</f>
        <v>10</v>
      </c>
      <c r="S3613" s="8">
        <f>YEAR(Tabla1[[#This Row],[Date]])</f>
        <v>2022</v>
      </c>
    </row>
    <row r="3614" spans="1:19" x14ac:dyDescent="0.2">
      <c r="A3614">
        <v>3613</v>
      </c>
      <c r="B3614" s="1">
        <v>44850</v>
      </c>
      <c r="C3614" t="s">
        <v>260</v>
      </c>
      <c r="D3614" t="s">
        <v>332</v>
      </c>
      <c r="E3614">
        <v>1</v>
      </c>
      <c r="F3614" t="s">
        <v>1647</v>
      </c>
      <c r="G3614" t="s">
        <v>272</v>
      </c>
      <c r="H3614" t="s">
        <v>1648</v>
      </c>
      <c r="L3614" t="s">
        <v>1660</v>
      </c>
      <c r="M3614" s="2">
        <v>20000</v>
      </c>
      <c r="N3614" s="2">
        <v>35000</v>
      </c>
      <c r="O3614" s="2">
        <f>IF(Tabla1[[#This Row],[Mov]]="VNT",Tabla1[[#This Row],[Sale]]-Tabla1[[#This Row],[Cost]],-Tabla1[[#This Row],[Cost]]*Tabla1[[#This Row],[Cant]])</f>
        <v>15000</v>
      </c>
      <c r="P3614" s="8">
        <f>IF(Tabla1[[#This Row],[Mov]]="VNT",-Tabla1[[#This Row],[Cant]],Tabla1[[#This Row],[Cant]])</f>
        <v>-1</v>
      </c>
      <c r="Q3614" s="8">
        <f>DAY(Tabla1[[#This Row],[Date]])</f>
        <v>16</v>
      </c>
      <c r="R3614" s="8">
        <f>MONTH(Tabla1[[#This Row],[Date]])</f>
        <v>10</v>
      </c>
      <c r="S3614" s="8">
        <f>YEAR(Tabla1[[#This Row],[Date]])</f>
        <v>2022</v>
      </c>
    </row>
    <row r="3615" spans="1:19" x14ac:dyDescent="0.2">
      <c r="A3615">
        <v>3614</v>
      </c>
      <c r="B3615" s="1">
        <v>44850</v>
      </c>
      <c r="C3615" t="s">
        <v>260</v>
      </c>
      <c r="D3615" t="s">
        <v>332</v>
      </c>
      <c r="E3615">
        <v>1</v>
      </c>
      <c r="F3615" t="s">
        <v>15</v>
      </c>
      <c r="G3615" t="s">
        <v>266</v>
      </c>
      <c r="H3615" t="s">
        <v>139</v>
      </c>
      <c r="I3615" t="s">
        <v>20</v>
      </c>
      <c r="J3615" t="s">
        <v>25</v>
      </c>
      <c r="K3615" t="s">
        <v>18</v>
      </c>
      <c r="L3615" t="s">
        <v>52</v>
      </c>
      <c r="M3615" s="2">
        <v>3000</v>
      </c>
      <c r="N3615" s="2">
        <v>6000</v>
      </c>
      <c r="O3615" s="2">
        <f>IF(Tabla1[[#This Row],[Mov]]="VNT",Tabla1[[#This Row],[Sale]]-Tabla1[[#This Row],[Cost]],-Tabla1[[#This Row],[Cost]]*Tabla1[[#This Row],[Cant]])</f>
        <v>3000</v>
      </c>
      <c r="P3615" s="8">
        <f>IF(Tabla1[[#This Row],[Mov]]="VNT",-Tabla1[[#This Row],[Cant]],Tabla1[[#This Row],[Cant]])</f>
        <v>-1</v>
      </c>
      <c r="Q3615" s="8">
        <f>DAY(Tabla1[[#This Row],[Date]])</f>
        <v>16</v>
      </c>
      <c r="R3615" s="8">
        <f>MONTH(Tabla1[[#This Row],[Date]])</f>
        <v>10</v>
      </c>
      <c r="S3615" s="8">
        <f>YEAR(Tabla1[[#This Row],[Date]])</f>
        <v>2022</v>
      </c>
    </row>
    <row r="3616" spans="1:19" x14ac:dyDescent="0.2">
      <c r="A3616">
        <v>3615</v>
      </c>
      <c r="B3616" s="1">
        <v>44850</v>
      </c>
      <c r="C3616" t="s">
        <v>260</v>
      </c>
      <c r="D3616" t="s">
        <v>585</v>
      </c>
      <c r="E3616">
        <v>1</v>
      </c>
      <c r="F3616" t="s">
        <v>458</v>
      </c>
      <c r="G3616" t="s">
        <v>1661</v>
      </c>
      <c r="H3616" t="s">
        <v>1662</v>
      </c>
      <c r="M3616" s="2">
        <v>0</v>
      </c>
      <c r="N3616" s="2">
        <v>35000</v>
      </c>
      <c r="O3616" s="2">
        <f>IF(Tabla1[[#This Row],[Mov]]="VNT",Tabla1[[#This Row],[Sale]]-Tabla1[[#This Row],[Cost]],-Tabla1[[#This Row],[Cost]]*Tabla1[[#This Row],[Cant]])</f>
        <v>35000</v>
      </c>
      <c r="P3616" s="8">
        <f>IF(Tabla1[[#This Row],[Mov]]="VNT",-Tabla1[[#This Row],[Cant]],Tabla1[[#This Row],[Cant]])</f>
        <v>-1</v>
      </c>
      <c r="Q3616" s="8">
        <f>DAY(Tabla1[[#This Row],[Date]])</f>
        <v>16</v>
      </c>
      <c r="R3616" s="8">
        <f>MONTH(Tabla1[[#This Row],[Date]])</f>
        <v>10</v>
      </c>
      <c r="S3616" s="8">
        <f>YEAR(Tabla1[[#This Row],[Date]])</f>
        <v>2022</v>
      </c>
    </row>
    <row r="3617" spans="1:19" x14ac:dyDescent="0.2">
      <c r="A3617">
        <v>3616</v>
      </c>
      <c r="B3617" s="1">
        <v>44850</v>
      </c>
      <c r="C3617" t="s">
        <v>260</v>
      </c>
      <c r="D3617" t="s">
        <v>332</v>
      </c>
      <c r="E3617">
        <v>1</v>
      </c>
      <c r="F3617" t="s">
        <v>224</v>
      </c>
      <c r="G3617" t="s">
        <v>272</v>
      </c>
      <c r="H3617" t="s">
        <v>309</v>
      </c>
      <c r="M3617" s="2">
        <v>8500</v>
      </c>
      <c r="N3617" s="2">
        <v>20000</v>
      </c>
      <c r="O3617" s="2">
        <f>IF(Tabla1[[#This Row],[Mov]]="VNT",Tabla1[[#This Row],[Sale]]-Tabla1[[#This Row],[Cost]],-Tabla1[[#This Row],[Cost]]*Tabla1[[#This Row],[Cant]])</f>
        <v>11500</v>
      </c>
      <c r="P3617" s="8">
        <f>IF(Tabla1[[#This Row],[Mov]]="VNT",-Tabla1[[#This Row],[Cant]],Tabla1[[#This Row],[Cant]])</f>
        <v>-1</v>
      </c>
      <c r="Q3617" s="8">
        <f>DAY(Tabla1[[#This Row],[Date]])</f>
        <v>16</v>
      </c>
      <c r="R3617" s="8">
        <f>MONTH(Tabla1[[#This Row],[Date]])</f>
        <v>10</v>
      </c>
      <c r="S3617" s="8">
        <f>YEAR(Tabla1[[#This Row],[Date]])</f>
        <v>2022</v>
      </c>
    </row>
    <row r="3618" spans="1:19" x14ac:dyDescent="0.2">
      <c r="A3618">
        <v>3617</v>
      </c>
      <c r="B3618" s="1">
        <v>44850</v>
      </c>
      <c r="C3618" t="s">
        <v>260</v>
      </c>
      <c r="D3618" t="s">
        <v>332</v>
      </c>
      <c r="E3618">
        <v>1</v>
      </c>
      <c r="F3618" t="s">
        <v>116</v>
      </c>
      <c r="G3618" t="s">
        <v>347</v>
      </c>
      <c r="H3618" t="s">
        <v>518</v>
      </c>
      <c r="M3618" s="2">
        <v>3271</v>
      </c>
      <c r="N3618" s="2">
        <v>3500</v>
      </c>
      <c r="O3618" s="2">
        <f>IF(Tabla1[[#This Row],[Mov]]="VNT",Tabla1[[#This Row],[Sale]]-Tabla1[[#This Row],[Cost]],-Tabla1[[#This Row],[Cost]]*Tabla1[[#This Row],[Cant]])</f>
        <v>229</v>
      </c>
      <c r="P3618" s="8">
        <f>IF(Tabla1[[#This Row],[Mov]]="VNT",-Tabla1[[#This Row],[Cant]],Tabla1[[#This Row],[Cant]])</f>
        <v>-1</v>
      </c>
      <c r="Q3618" s="8">
        <f>DAY(Tabla1[[#This Row],[Date]])</f>
        <v>16</v>
      </c>
      <c r="R3618" s="8">
        <f>MONTH(Tabla1[[#This Row],[Date]])</f>
        <v>10</v>
      </c>
      <c r="S3618" s="8">
        <f>YEAR(Tabla1[[#This Row],[Date]])</f>
        <v>2022</v>
      </c>
    </row>
    <row r="3619" spans="1:19" x14ac:dyDescent="0.2">
      <c r="A3619">
        <v>3618</v>
      </c>
      <c r="B3619" s="1">
        <v>44850</v>
      </c>
      <c r="C3619" t="s">
        <v>260</v>
      </c>
      <c r="D3619" t="s">
        <v>332</v>
      </c>
      <c r="E3619">
        <v>1</v>
      </c>
      <c r="F3619" t="s">
        <v>365</v>
      </c>
      <c r="G3619" t="s">
        <v>366</v>
      </c>
      <c r="H3619" t="s">
        <v>368</v>
      </c>
      <c r="M3619" s="2">
        <v>10300</v>
      </c>
      <c r="N3619" s="2">
        <v>18000</v>
      </c>
      <c r="O3619" s="2">
        <f>IF(Tabla1[[#This Row],[Mov]]="VNT",Tabla1[[#This Row],[Sale]]-Tabla1[[#This Row],[Cost]],-Tabla1[[#This Row],[Cost]]*Tabla1[[#This Row],[Cant]])</f>
        <v>7700</v>
      </c>
      <c r="P3619" s="8">
        <f>IF(Tabla1[[#This Row],[Mov]]="VNT",-Tabla1[[#This Row],[Cant]],Tabla1[[#This Row],[Cant]])</f>
        <v>-1</v>
      </c>
      <c r="Q3619" s="8">
        <f>DAY(Tabla1[[#This Row],[Date]])</f>
        <v>16</v>
      </c>
      <c r="R3619" s="8">
        <f>MONTH(Tabla1[[#This Row],[Date]])</f>
        <v>10</v>
      </c>
      <c r="S3619" s="8">
        <f>YEAR(Tabla1[[#This Row],[Date]])</f>
        <v>2022</v>
      </c>
    </row>
    <row r="3620" spans="1:19" x14ac:dyDescent="0.2">
      <c r="A3620">
        <v>3619</v>
      </c>
      <c r="B3620" s="1">
        <v>44850</v>
      </c>
      <c r="C3620" t="s">
        <v>260</v>
      </c>
      <c r="D3620" t="s">
        <v>332</v>
      </c>
      <c r="E3620">
        <v>1</v>
      </c>
      <c r="F3620" t="s">
        <v>116</v>
      </c>
      <c r="G3620" t="s">
        <v>347</v>
      </c>
      <c r="H3620" t="s">
        <v>518</v>
      </c>
      <c r="M3620" s="2">
        <v>6074</v>
      </c>
      <c r="N3620" s="2">
        <v>6500</v>
      </c>
      <c r="O3620" s="2">
        <f>IF(Tabla1[[#This Row],[Mov]]="VNT",Tabla1[[#This Row],[Sale]]-Tabla1[[#This Row],[Cost]],-Tabla1[[#This Row],[Cost]]*Tabla1[[#This Row],[Cant]])</f>
        <v>426</v>
      </c>
      <c r="P3620" s="8">
        <f>IF(Tabla1[[#This Row],[Mov]]="VNT",-Tabla1[[#This Row],[Cant]],Tabla1[[#This Row],[Cant]])</f>
        <v>-1</v>
      </c>
      <c r="Q3620" s="8">
        <f>DAY(Tabla1[[#This Row],[Date]])</f>
        <v>16</v>
      </c>
      <c r="R3620" s="8">
        <f>MONTH(Tabla1[[#This Row],[Date]])</f>
        <v>10</v>
      </c>
      <c r="S3620" s="8">
        <f>YEAR(Tabla1[[#This Row],[Date]])</f>
        <v>2022</v>
      </c>
    </row>
    <row r="3621" spans="1:19" x14ac:dyDescent="0.2">
      <c r="A3621">
        <v>3620</v>
      </c>
      <c r="B3621" s="1">
        <v>44850</v>
      </c>
      <c r="C3621" t="s">
        <v>260</v>
      </c>
      <c r="D3621" t="s">
        <v>332</v>
      </c>
      <c r="E3621">
        <v>1</v>
      </c>
      <c r="F3621" t="s">
        <v>458</v>
      </c>
      <c r="G3621" t="s">
        <v>272</v>
      </c>
      <c r="H3621" t="s">
        <v>1663</v>
      </c>
      <c r="M3621" s="2">
        <v>0</v>
      </c>
      <c r="N3621" s="2">
        <v>20000</v>
      </c>
      <c r="O3621" s="2">
        <f>IF(Tabla1[[#This Row],[Mov]]="VNT",Tabla1[[#This Row],[Sale]]-Tabla1[[#This Row],[Cost]],-Tabla1[[#This Row],[Cost]]*Tabla1[[#This Row],[Cant]])</f>
        <v>20000</v>
      </c>
      <c r="P3621" s="8">
        <f>IF(Tabla1[[#This Row],[Mov]]="VNT",-Tabla1[[#This Row],[Cant]],Tabla1[[#This Row],[Cant]])</f>
        <v>-1</v>
      </c>
      <c r="Q3621" s="8">
        <f>DAY(Tabla1[[#This Row],[Date]])</f>
        <v>16</v>
      </c>
      <c r="R3621" s="8">
        <f>MONTH(Tabla1[[#This Row],[Date]])</f>
        <v>10</v>
      </c>
      <c r="S3621" s="8">
        <f>YEAR(Tabla1[[#This Row],[Date]])</f>
        <v>2022</v>
      </c>
    </row>
    <row r="3622" spans="1:19" x14ac:dyDescent="0.2">
      <c r="A3622">
        <v>3621</v>
      </c>
      <c r="B3622" s="1">
        <v>44850</v>
      </c>
      <c r="C3622" t="s">
        <v>260</v>
      </c>
      <c r="D3622" t="s">
        <v>332</v>
      </c>
      <c r="E3622">
        <v>1</v>
      </c>
      <c r="F3622" t="s">
        <v>26</v>
      </c>
      <c r="G3622" t="s">
        <v>264</v>
      </c>
      <c r="H3622" t="s">
        <v>20</v>
      </c>
      <c r="M3622" s="2">
        <v>9500</v>
      </c>
      <c r="N3622" s="2">
        <v>20000</v>
      </c>
      <c r="O3622" s="2">
        <f>IF(Tabla1[[#This Row],[Mov]]="VNT",Tabla1[[#This Row],[Sale]]-Tabla1[[#This Row],[Cost]],-Tabla1[[#This Row],[Cost]]*Tabla1[[#This Row],[Cant]])</f>
        <v>10500</v>
      </c>
      <c r="P3622" s="8">
        <f>IF(Tabla1[[#This Row],[Mov]]="VNT",-Tabla1[[#This Row],[Cant]],Tabla1[[#This Row],[Cant]])</f>
        <v>-1</v>
      </c>
      <c r="Q3622" s="8">
        <f>DAY(Tabla1[[#This Row],[Date]])</f>
        <v>16</v>
      </c>
      <c r="R3622" s="8">
        <f>MONTH(Tabla1[[#This Row],[Date]])</f>
        <v>10</v>
      </c>
      <c r="S3622" s="8">
        <f>YEAR(Tabla1[[#This Row],[Date]])</f>
        <v>2022</v>
      </c>
    </row>
    <row r="3623" spans="1:19" x14ac:dyDescent="0.2">
      <c r="A3623">
        <v>3622</v>
      </c>
      <c r="B3623" s="1">
        <v>44850</v>
      </c>
      <c r="C3623" t="s">
        <v>260</v>
      </c>
      <c r="D3623" t="s">
        <v>332</v>
      </c>
      <c r="E3623">
        <v>1</v>
      </c>
      <c r="F3623" t="s">
        <v>891</v>
      </c>
      <c r="G3623" t="s">
        <v>272</v>
      </c>
      <c r="H3623" t="s">
        <v>807</v>
      </c>
      <c r="M3623" s="2">
        <v>3800</v>
      </c>
      <c r="N3623" s="2">
        <v>10000</v>
      </c>
      <c r="O3623" s="2">
        <f>IF(Tabla1[[#This Row],[Mov]]="VNT",Tabla1[[#This Row],[Sale]]-Tabla1[[#This Row],[Cost]],-Tabla1[[#This Row],[Cost]]*Tabla1[[#This Row],[Cant]])</f>
        <v>6200</v>
      </c>
      <c r="P3623" s="8">
        <f>IF(Tabla1[[#This Row],[Mov]]="VNT",-Tabla1[[#This Row],[Cant]],Tabla1[[#This Row],[Cant]])</f>
        <v>-1</v>
      </c>
      <c r="Q3623" s="8">
        <f>DAY(Tabla1[[#This Row],[Date]])</f>
        <v>16</v>
      </c>
      <c r="R3623" s="8">
        <f>MONTH(Tabla1[[#This Row],[Date]])</f>
        <v>10</v>
      </c>
      <c r="S3623" s="8">
        <f>YEAR(Tabla1[[#This Row],[Date]])</f>
        <v>2022</v>
      </c>
    </row>
    <row r="3624" spans="1:19" x14ac:dyDescent="0.2">
      <c r="A3624">
        <v>3623</v>
      </c>
      <c r="B3624" s="1">
        <v>44850</v>
      </c>
      <c r="C3624" t="s">
        <v>260</v>
      </c>
      <c r="D3624" t="s">
        <v>332</v>
      </c>
      <c r="E3624">
        <v>1</v>
      </c>
      <c r="F3624" t="s">
        <v>198</v>
      </c>
      <c r="G3624" t="s">
        <v>266</v>
      </c>
      <c r="H3624" t="s">
        <v>199</v>
      </c>
      <c r="M3624" s="2">
        <v>2000</v>
      </c>
      <c r="N3624" s="2">
        <v>3000</v>
      </c>
      <c r="O3624" s="2">
        <f>IF(Tabla1[[#This Row],[Mov]]="VNT",Tabla1[[#This Row],[Sale]]-Tabla1[[#This Row],[Cost]],-Tabla1[[#This Row],[Cost]]*Tabla1[[#This Row],[Cant]])</f>
        <v>1000</v>
      </c>
      <c r="P3624" s="8">
        <f>IF(Tabla1[[#This Row],[Mov]]="VNT",-Tabla1[[#This Row],[Cant]],Tabla1[[#This Row],[Cant]])</f>
        <v>-1</v>
      </c>
      <c r="Q3624" s="8">
        <f>DAY(Tabla1[[#This Row],[Date]])</f>
        <v>16</v>
      </c>
      <c r="R3624" s="8">
        <f>MONTH(Tabla1[[#This Row],[Date]])</f>
        <v>10</v>
      </c>
      <c r="S3624" s="8">
        <f>YEAR(Tabla1[[#This Row],[Date]])</f>
        <v>2022</v>
      </c>
    </row>
    <row r="3625" spans="1:19" x14ac:dyDescent="0.2">
      <c r="A3625">
        <v>3624</v>
      </c>
      <c r="B3625" s="1">
        <v>44850</v>
      </c>
      <c r="C3625" t="s">
        <v>260</v>
      </c>
      <c r="D3625" t="s">
        <v>332</v>
      </c>
      <c r="E3625">
        <v>1</v>
      </c>
      <c r="F3625" t="s">
        <v>15</v>
      </c>
      <c r="G3625" t="s">
        <v>266</v>
      </c>
      <c r="H3625" t="s">
        <v>1552</v>
      </c>
      <c r="M3625" s="2">
        <v>3000</v>
      </c>
      <c r="N3625" s="2">
        <v>10000</v>
      </c>
      <c r="O3625" s="2">
        <f>IF(Tabla1[[#This Row],[Mov]]="VNT",Tabla1[[#This Row],[Sale]]-Tabla1[[#This Row],[Cost]],-Tabla1[[#This Row],[Cost]]*Tabla1[[#This Row],[Cant]])</f>
        <v>7000</v>
      </c>
      <c r="P3625" s="8">
        <f>IF(Tabla1[[#This Row],[Mov]]="VNT",-Tabla1[[#This Row],[Cant]],Tabla1[[#This Row],[Cant]])</f>
        <v>-1</v>
      </c>
      <c r="Q3625" s="8">
        <f>DAY(Tabla1[[#This Row],[Date]])</f>
        <v>16</v>
      </c>
      <c r="R3625" s="8">
        <f>MONTH(Tabla1[[#This Row],[Date]])</f>
        <v>10</v>
      </c>
      <c r="S3625" s="8">
        <f>YEAR(Tabla1[[#This Row],[Date]])</f>
        <v>2022</v>
      </c>
    </row>
    <row r="3626" spans="1:19" x14ac:dyDescent="0.2">
      <c r="A3626">
        <v>3625</v>
      </c>
      <c r="B3626" s="1">
        <v>44850</v>
      </c>
      <c r="C3626" t="s">
        <v>260</v>
      </c>
      <c r="D3626" t="s">
        <v>1465</v>
      </c>
      <c r="E3626">
        <v>1</v>
      </c>
      <c r="F3626" t="s">
        <v>891</v>
      </c>
      <c r="G3626" t="s">
        <v>273</v>
      </c>
      <c r="H3626" t="s">
        <v>1127</v>
      </c>
      <c r="M3626" s="2">
        <v>5500</v>
      </c>
      <c r="N3626" s="2">
        <v>12000</v>
      </c>
      <c r="O3626" s="2">
        <f>IF(Tabla1[[#This Row],[Mov]]="VNT",Tabla1[[#This Row],[Sale]]-Tabla1[[#This Row],[Cost]],-Tabla1[[#This Row],[Cost]]*Tabla1[[#This Row],[Cant]])</f>
        <v>6500</v>
      </c>
      <c r="P3626" s="8">
        <f>IF(Tabla1[[#This Row],[Mov]]="VNT",-Tabla1[[#This Row],[Cant]],Tabla1[[#This Row],[Cant]])</f>
        <v>-1</v>
      </c>
      <c r="Q3626" s="8">
        <f>DAY(Tabla1[[#This Row],[Date]])</f>
        <v>16</v>
      </c>
      <c r="R3626" s="8">
        <f>MONTH(Tabla1[[#This Row],[Date]])</f>
        <v>10</v>
      </c>
      <c r="S3626" s="8">
        <f>YEAR(Tabla1[[#This Row],[Date]])</f>
        <v>2022</v>
      </c>
    </row>
    <row r="3627" spans="1:19" x14ac:dyDescent="0.2">
      <c r="A3627">
        <v>3626</v>
      </c>
      <c r="B3627" s="1">
        <v>44850</v>
      </c>
      <c r="C3627" t="s">
        <v>260</v>
      </c>
      <c r="D3627" t="s">
        <v>332</v>
      </c>
      <c r="E3627">
        <v>1</v>
      </c>
      <c r="F3627" t="s">
        <v>116</v>
      </c>
      <c r="G3627" t="s">
        <v>347</v>
      </c>
      <c r="H3627" t="s">
        <v>518</v>
      </c>
      <c r="M3627" s="2">
        <v>6074</v>
      </c>
      <c r="N3627" s="2">
        <v>6500</v>
      </c>
      <c r="O3627" s="2">
        <f>IF(Tabla1[[#This Row],[Mov]]="VNT",Tabla1[[#This Row],[Sale]]-Tabla1[[#This Row],[Cost]],-Tabla1[[#This Row],[Cost]]*Tabla1[[#This Row],[Cant]])</f>
        <v>426</v>
      </c>
      <c r="P3627" s="8">
        <f>IF(Tabla1[[#This Row],[Mov]]="VNT",-Tabla1[[#This Row],[Cant]],Tabla1[[#This Row],[Cant]])</f>
        <v>-1</v>
      </c>
      <c r="Q3627" s="8">
        <f>DAY(Tabla1[[#This Row],[Date]])</f>
        <v>16</v>
      </c>
      <c r="R3627" s="8">
        <f>MONTH(Tabla1[[#This Row],[Date]])</f>
        <v>10</v>
      </c>
      <c r="S3627" s="8">
        <f>YEAR(Tabla1[[#This Row],[Date]])</f>
        <v>2022</v>
      </c>
    </row>
    <row r="3628" spans="1:19" x14ac:dyDescent="0.2">
      <c r="A3628">
        <v>3627</v>
      </c>
      <c r="B3628" s="1">
        <v>44850</v>
      </c>
      <c r="C3628" t="s">
        <v>260</v>
      </c>
      <c r="D3628" t="s">
        <v>332</v>
      </c>
      <c r="E3628">
        <v>1</v>
      </c>
      <c r="F3628" t="s">
        <v>116</v>
      </c>
      <c r="G3628" t="s">
        <v>347</v>
      </c>
      <c r="H3628" t="s">
        <v>518</v>
      </c>
      <c r="M3628" s="2">
        <v>3735</v>
      </c>
      <c r="N3628" s="2">
        <v>4000</v>
      </c>
      <c r="O3628" s="2">
        <f>IF(Tabla1[[#This Row],[Mov]]="VNT",Tabla1[[#This Row],[Sale]]-Tabla1[[#This Row],[Cost]],-Tabla1[[#This Row],[Cost]]*Tabla1[[#This Row],[Cant]])</f>
        <v>265</v>
      </c>
      <c r="P3628" s="8">
        <f>IF(Tabla1[[#This Row],[Mov]]="VNT",-Tabla1[[#This Row],[Cant]],Tabla1[[#This Row],[Cant]])</f>
        <v>-1</v>
      </c>
      <c r="Q3628" s="8">
        <f>DAY(Tabla1[[#This Row],[Date]])</f>
        <v>16</v>
      </c>
      <c r="R3628" s="8">
        <f>MONTH(Tabla1[[#This Row],[Date]])</f>
        <v>10</v>
      </c>
      <c r="S3628" s="8">
        <f>YEAR(Tabla1[[#This Row],[Date]])</f>
        <v>2022</v>
      </c>
    </row>
    <row r="3629" spans="1:19" x14ac:dyDescent="0.2">
      <c r="A3629">
        <v>3628</v>
      </c>
      <c r="B3629" s="1">
        <v>44850</v>
      </c>
      <c r="C3629" t="s">
        <v>260</v>
      </c>
      <c r="D3629" t="s">
        <v>332</v>
      </c>
      <c r="E3629">
        <v>1</v>
      </c>
      <c r="F3629" t="s">
        <v>15</v>
      </c>
      <c r="G3629" t="s">
        <v>465</v>
      </c>
      <c r="H3629" t="s">
        <v>1390</v>
      </c>
      <c r="M3629" s="2">
        <v>1800</v>
      </c>
      <c r="N3629" s="2">
        <v>10000</v>
      </c>
      <c r="O3629" s="2">
        <f>IF(Tabla1[[#This Row],[Mov]]="VNT",Tabla1[[#This Row],[Sale]]-Tabla1[[#This Row],[Cost]],-Tabla1[[#This Row],[Cost]]*Tabla1[[#This Row],[Cant]])</f>
        <v>8200</v>
      </c>
      <c r="P3629" s="8">
        <f>IF(Tabla1[[#This Row],[Mov]]="VNT",-Tabla1[[#This Row],[Cant]],Tabla1[[#This Row],[Cant]])</f>
        <v>-1</v>
      </c>
      <c r="Q3629" s="8">
        <f>DAY(Tabla1[[#This Row],[Date]])</f>
        <v>16</v>
      </c>
      <c r="R3629" s="8">
        <f>MONTH(Tabla1[[#This Row],[Date]])</f>
        <v>10</v>
      </c>
      <c r="S3629" s="8">
        <f>YEAR(Tabla1[[#This Row],[Date]])</f>
        <v>2022</v>
      </c>
    </row>
    <row r="3630" spans="1:19" x14ac:dyDescent="0.2">
      <c r="A3630">
        <v>3629</v>
      </c>
      <c r="B3630" s="1">
        <v>44851</v>
      </c>
      <c r="C3630" t="s">
        <v>261</v>
      </c>
      <c r="D3630" t="s">
        <v>1667</v>
      </c>
      <c r="E3630">
        <v>1</v>
      </c>
      <c r="F3630" t="s">
        <v>1152</v>
      </c>
      <c r="G3630" t="s">
        <v>272</v>
      </c>
      <c r="H3630" t="s">
        <v>1668</v>
      </c>
      <c r="I3630" t="s">
        <v>20</v>
      </c>
      <c r="M3630" s="2">
        <v>0</v>
      </c>
      <c r="N3630" s="2">
        <v>35000</v>
      </c>
      <c r="O3630" s="2">
        <f>IF(Tabla1[[#This Row],[Mov]]="VNT",Tabla1[[#This Row],[Sale]]-Tabla1[[#This Row],[Cost]],-Tabla1[[#This Row],[Cost]]*Tabla1[[#This Row],[Cant]])</f>
        <v>0</v>
      </c>
      <c r="P3630" s="8">
        <f>IF(Tabla1[[#This Row],[Mov]]="VNT",-Tabla1[[#This Row],[Cant]],Tabla1[[#This Row],[Cant]])</f>
        <v>1</v>
      </c>
      <c r="Q3630" s="8">
        <f>DAY(Tabla1[[#This Row],[Date]])</f>
        <v>17</v>
      </c>
      <c r="R3630" s="8">
        <f>MONTH(Tabla1[[#This Row],[Date]])</f>
        <v>10</v>
      </c>
      <c r="S3630" s="8">
        <f>YEAR(Tabla1[[#This Row],[Date]])</f>
        <v>2022</v>
      </c>
    </row>
    <row r="3631" spans="1:19" x14ac:dyDescent="0.2">
      <c r="A3631">
        <v>3630</v>
      </c>
      <c r="B3631" s="1">
        <v>44851</v>
      </c>
      <c r="C3631" t="s">
        <v>261</v>
      </c>
      <c r="D3631" t="s">
        <v>109</v>
      </c>
      <c r="E3631">
        <v>1</v>
      </c>
      <c r="F3631" t="s">
        <v>1152</v>
      </c>
      <c r="G3631" t="s">
        <v>262</v>
      </c>
      <c r="H3631" t="s">
        <v>300</v>
      </c>
      <c r="I3631" t="s">
        <v>20</v>
      </c>
      <c r="M3631" s="2">
        <v>15000</v>
      </c>
      <c r="N3631" s="2">
        <v>30000</v>
      </c>
      <c r="O3631" s="2">
        <f>IF(Tabla1[[#This Row],[Mov]]="VNT",Tabla1[[#This Row],[Sale]]-Tabla1[[#This Row],[Cost]],-Tabla1[[#This Row],[Cost]]*Tabla1[[#This Row],[Cant]])</f>
        <v>-15000</v>
      </c>
      <c r="P3631" s="8">
        <f>IF(Tabla1[[#This Row],[Mov]]="VNT",-Tabla1[[#This Row],[Cant]],Tabla1[[#This Row],[Cant]])</f>
        <v>1</v>
      </c>
      <c r="Q3631" s="8">
        <f>DAY(Tabla1[[#This Row],[Date]])</f>
        <v>17</v>
      </c>
      <c r="R3631" s="8">
        <f>MONTH(Tabla1[[#This Row],[Date]])</f>
        <v>10</v>
      </c>
      <c r="S3631" s="8">
        <f>YEAR(Tabla1[[#This Row],[Date]])</f>
        <v>2022</v>
      </c>
    </row>
    <row r="3632" spans="1:19" x14ac:dyDescent="0.2">
      <c r="A3632">
        <v>3631</v>
      </c>
      <c r="B3632" s="1">
        <v>44851</v>
      </c>
      <c r="C3632" t="s">
        <v>261</v>
      </c>
      <c r="D3632" t="s">
        <v>332</v>
      </c>
      <c r="E3632">
        <v>1</v>
      </c>
      <c r="F3632" t="s">
        <v>1152</v>
      </c>
      <c r="G3632" t="s">
        <v>272</v>
      </c>
      <c r="H3632" t="s">
        <v>307</v>
      </c>
      <c r="I3632" t="s">
        <v>20</v>
      </c>
      <c r="M3632" s="2">
        <v>10000</v>
      </c>
      <c r="N3632" s="2">
        <v>35000</v>
      </c>
      <c r="O3632" s="2">
        <f>IF(Tabla1[[#This Row],[Mov]]="VNT",Tabla1[[#This Row],[Sale]]-Tabla1[[#This Row],[Cost]],-Tabla1[[#This Row],[Cost]]*Tabla1[[#This Row],[Cant]])</f>
        <v>-10000</v>
      </c>
      <c r="P3632" s="8">
        <f>IF(Tabla1[[#This Row],[Mov]]="VNT",-Tabla1[[#This Row],[Cant]],Tabla1[[#This Row],[Cant]])</f>
        <v>1</v>
      </c>
      <c r="Q3632" s="8">
        <f>DAY(Tabla1[[#This Row],[Date]])</f>
        <v>17</v>
      </c>
      <c r="R3632" s="8">
        <f>MONTH(Tabla1[[#This Row],[Date]])</f>
        <v>10</v>
      </c>
      <c r="S3632" s="8">
        <f>YEAR(Tabla1[[#This Row],[Date]])</f>
        <v>2022</v>
      </c>
    </row>
    <row r="3633" spans="1:19" x14ac:dyDescent="0.2">
      <c r="A3633">
        <v>3632</v>
      </c>
      <c r="B3633" s="1">
        <v>44851</v>
      </c>
      <c r="C3633" t="s">
        <v>261</v>
      </c>
      <c r="D3633" t="s">
        <v>332</v>
      </c>
      <c r="E3633">
        <v>1</v>
      </c>
      <c r="F3633" t="s">
        <v>1152</v>
      </c>
      <c r="G3633" t="s">
        <v>272</v>
      </c>
      <c r="H3633" t="s">
        <v>1669</v>
      </c>
      <c r="I3633" t="s">
        <v>20</v>
      </c>
      <c r="M3633" s="2">
        <v>10000</v>
      </c>
      <c r="N3633" s="2">
        <v>35000</v>
      </c>
      <c r="O3633" s="2">
        <f>IF(Tabla1[[#This Row],[Mov]]="VNT",Tabla1[[#This Row],[Sale]]-Tabla1[[#This Row],[Cost]],-Tabla1[[#This Row],[Cost]]*Tabla1[[#This Row],[Cant]])</f>
        <v>-10000</v>
      </c>
      <c r="P3633" s="8">
        <f>IF(Tabla1[[#This Row],[Mov]]="VNT",-Tabla1[[#This Row],[Cant]],Tabla1[[#This Row],[Cant]])</f>
        <v>1</v>
      </c>
      <c r="Q3633" s="8">
        <f>DAY(Tabla1[[#This Row],[Date]])</f>
        <v>17</v>
      </c>
      <c r="R3633" s="8">
        <f>MONTH(Tabla1[[#This Row],[Date]])</f>
        <v>10</v>
      </c>
      <c r="S3633" s="8">
        <f>YEAR(Tabla1[[#This Row],[Date]])</f>
        <v>2022</v>
      </c>
    </row>
    <row r="3634" spans="1:19" x14ac:dyDescent="0.2">
      <c r="A3634">
        <v>3633</v>
      </c>
      <c r="B3634" s="1">
        <v>44851</v>
      </c>
      <c r="C3634" t="s">
        <v>261</v>
      </c>
      <c r="D3634" t="s">
        <v>332</v>
      </c>
      <c r="E3634">
        <v>1</v>
      </c>
      <c r="F3634" t="s">
        <v>1152</v>
      </c>
      <c r="G3634" t="s">
        <v>262</v>
      </c>
      <c r="H3634" t="s">
        <v>1670</v>
      </c>
      <c r="I3634" t="s">
        <v>20</v>
      </c>
      <c r="M3634" s="2">
        <v>15000</v>
      </c>
      <c r="N3634" s="2">
        <v>30000</v>
      </c>
      <c r="O3634" s="2">
        <f>IF(Tabla1[[#This Row],[Mov]]="VNT",Tabla1[[#This Row],[Sale]]-Tabla1[[#This Row],[Cost]],-Tabla1[[#This Row],[Cost]]*Tabla1[[#This Row],[Cant]])</f>
        <v>-15000</v>
      </c>
      <c r="P3634" s="8">
        <f>IF(Tabla1[[#This Row],[Mov]]="VNT",-Tabla1[[#This Row],[Cant]],Tabla1[[#This Row],[Cant]])</f>
        <v>1</v>
      </c>
      <c r="Q3634" s="8">
        <f>DAY(Tabla1[[#This Row],[Date]])</f>
        <v>17</v>
      </c>
      <c r="R3634" s="8">
        <f>MONTH(Tabla1[[#This Row],[Date]])</f>
        <v>10</v>
      </c>
      <c r="S3634" s="8">
        <f>YEAR(Tabla1[[#This Row],[Date]])</f>
        <v>2022</v>
      </c>
    </row>
    <row r="3635" spans="1:19" x14ac:dyDescent="0.2">
      <c r="A3635">
        <v>3634</v>
      </c>
      <c r="B3635" s="1">
        <v>44851</v>
      </c>
      <c r="C3635" t="s">
        <v>260</v>
      </c>
      <c r="D3635" t="s">
        <v>332</v>
      </c>
      <c r="E3635">
        <v>1</v>
      </c>
      <c r="F3635" t="s">
        <v>225</v>
      </c>
      <c r="G3635" t="s">
        <v>272</v>
      </c>
      <c r="H3635" t="s">
        <v>1671</v>
      </c>
      <c r="M3635" s="2">
        <v>1100</v>
      </c>
      <c r="N3635" s="2">
        <v>10000</v>
      </c>
      <c r="O3635" s="2">
        <f>IF(Tabla1[[#This Row],[Mov]]="VNT",Tabla1[[#This Row],[Sale]]-Tabla1[[#This Row],[Cost]],-Tabla1[[#This Row],[Cost]]*Tabla1[[#This Row],[Cant]])</f>
        <v>8900</v>
      </c>
      <c r="P3635" s="8">
        <f>IF(Tabla1[[#This Row],[Mov]]="VNT",-Tabla1[[#This Row],[Cant]],Tabla1[[#This Row],[Cant]])</f>
        <v>-1</v>
      </c>
      <c r="Q3635" s="8">
        <f>DAY(Tabla1[[#This Row],[Date]])</f>
        <v>17</v>
      </c>
      <c r="R3635" s="8">
        <f>MONTH(Tabla1[[#This Row],[Date]])</f>
        <v>10</v>
      </c>
      <c r="S3635" s="8">
        <f>YEAR(Tabla1[[#This Row],[Date]])</f>
        <v>2022</v>
      </c>
    </row>
    <row r="3636" spans="1:19" x14ac:dyDescent="0.2">
      <c r="A3636">
        <v>3635</v>
      </c>
      <c r="B3636" s="1">
        <v>44851</v>
      </c>
      <c r="C3636" t="s">
        <v>260</v>
      </c>
      <c r="D3636" t="s">
        <v>332</v>
      </c>
      <c r="E3636">
        <v>1</v>
      </c>
      <c r="F3636" t="s">
        <v>891</v>
      </c>
      <c r="G3636" t="s">
        <v>272</v>
      </c>
      <c r="H3636" t="s">
        <v>1671</v>
      </c>
      <c r="M3636" s="2">
        <v>4000</v>
      </c>
      <c r="N3636" s="2">
        <v>10000</v>
      </c>
      <c r="O3636" s="2">
        <f>IF(Tabla1[[#This Row],[Mov]]="VNT",Tabla1[[#This Row],[Sale]]-Tabla1[[#This Row],[Cost]],-Tabla1[[#This Row],[Cost]]*Tabla1[[#This Row],[Cant]])</f>
        <v>6000</v>
      </c>
      <c r="P3636" s="8">
        <f>IF(Tabla1[[#This Row],[Mov]]="VNT",-Tabla1[[#This Row],[Cant]],Tabla1[[#This Row],[Cant]])</f>
        <v>-1</v>
      </c>
      <c r="Q3636" s="8">
        <f>DAY(Tabla1[[#This Row],[Date]])</f>
        <v>17</v>
      </c>
      <c r="R3636" s="8">
        <f>MONTH(Tabla1[[#This Row],[Date]])</f>
        <v>10</v>
      </c>
      <c r="S3636" s="8">
        <f>YEAR(Tabla1[[#This Row],[Date]])</f>
        <v>2022</v>
      </c>
    </row>
    <row r="3637" spans="1:19" x14ac:dyDescent="0.2">
      <c r="A3637">
        <v>3636</v>
      </c>
      <c r="B3637" s="1">
        <v>44851</v>
      </c>
      <c r="C3637" t="s">
        <v>260</v>
      </c>
      <c r="D3637" t="s">
        <v>332</v>
      </c>
      <c r="E3637">
        <v>1</v>
      </c>
      <c r="F3637" t="s">
        <v>455</v>
      </c>
      <c r="G3637" t="s">
        <v>382</v>
      </c>
      <c r="H3637" t="s">
        <v>509</v>
      </c>
      <c r="M3637" s="2">
        <v>1000</v>
      </c>
      <c r="N3637" s="2">
        <v>3000</v>
      </c>
      <c r="O3637" s="2">
        <f>IF(Tabla1[[#This Row],[Mov]]="VNT",Tabla1[[#This Row],[Sale]]-Tabla1[[#This Row],[Cost]],-Tabla1[[#This Row],[Cost]]*Tabla1[[#This Row],[Cant]])</f>
        <v>2000</v>
      </c>
      <c r="P3637" s="8">
        <f>IF(Tabla1[[#This Row],[Mov]]="VNT",-Tabla1[[#This Row],[Cant]],Tabla1[[#This Row],[Cant]])</f>
        <v>-1</v>
      </c>
      <c r="Q3637" s="8">
        <f>DAY(Tabla1[[#This Row],[Date]])</f>
        <v>17</v>
      </c>
      <c r="R3637" s="8">
        <f>MONTH(Tabla1[[#This Row],[Date]])</f>
        <v>10</v>
      </c>
      <c r="S3637" s="8">
        <f>YEAR(Tabla1[[#This Row],[Date]])</f>
        <v>2022</v>
      </c>
    </row>
    <row r="3638" spans="1:19" x14ac:dyDescent="0.2">
      <c r="A3638">
        <v>3637</v>
      </c>
      <c r="B3638" s="1">
        <v>44851</v>
      </c>
      <c r="C3638" t="s">
        <v>260</v>
      </c>
      <c r="D3638" t="s">
        <v>332</v>
      </c>
      <c r="E3638">
        <v>1</v>
      </c>
      <c r="F3638" t="s">
        <v>116</v>
      </c>
      <c r="G3638" t="s">
        <v>382</v>
      </c>
      <c r="H3638" t="s">
        <v>514</v>
      </c>
      <c r="M3638" s="2">
        <v>3271</v>
      </c>
      <c r="N3638" s="2">
        <v>3500</v>
      </c>
      <c r="O3638" s="2">
        <f>IF(Tabla1[[#This Row],[Mov]]="VNT",Tabla1[[#This Row],[Sale]]-Tabla1[[#This Row],[Cost]],-Tabla1[[#This Row],[Cost]]*Tabla1[[#This Row],[Cant]])</f>
        <v>229</v>
      </c>
      <c r="P3638" s="8">
        <f>IF(Tabla1[[#This Row],[Mov]]="VNT",-Tabla1[[#This Row],[Cant]],Tabla1[[#This Row],[Cant]])</f>
        <v>-1</v>
      </c>
      <c r="Q3638" s="8">
        <f>DAY(Tabla1[[#This Row],[Date]])</f>
        <v>17</v>
      </c>
      <c r="R3638" s="8">
        <f>MONTH(Tabla1[[#This Row],[Date]])</f>
        <v>10</v>
      </c>
      <c r="S3638" s="8">
        <f>YEAR(Tabla1[[#This Row],[Date]])</f>
        <v>2022</v>
      </c>
    </row>
    <row r="3639" spans="1:19" x14ac:dyDescent="0.2">
      <c r="A3639">
        <v>3638</v>
      </c>
      <c r="B3639" s="1">
        <v>44851</v>
      </c>
      <c r="C3639" t="s">
        <v>260</v>
      </c>
      <c r="D3639" t="s">
        <v>332</v>
      </c>
      <c r="E3639">
        <v>1</v>
      </c>
      <c r="F3639" t="s">
        <v>26</v>
      </c>
      <c r="G3639" t="s">
        <v>272</v>
      </c>
      <c r="H3639" t="s">
        <v>27</v>
      </c>
      <c r="I3639" t="s">
        <v>16</v>
      </c>
      <c r="M3639" s="2">
        <v>9000</v>
      </c>
      <c r="N3639" s="2">
        <v>25000</v>
      </c>
      <c r="O3639" s="2">
        <f>IF(Tabla1[[#This Row],[Mov]]="VNT",Tabla1[[#This Row],[Sale]]-Tabla1[[#This Row],[Cost]],-Tabla1[[#This Row],[Cost]]*Tabla1[[#This Row],[Cant]])</f>
        <v>16000</v>
      </c>
      <c r="P3639" s="8">
        <f>IF(Tabla1[[#This Row],[Mov]]="VNT",-Tabla1[[#This Row],[Cant]],Tabla1[[#This Row],[Cant]])</f>
        <v>-1</v>
      </c>
      <c r="Q3639" s="8">
        <f>DAY(Tabla1[[#This Row],[Date]])</f>
        <v>17</v>
      </c>
      <c r="R3639" s="8">
        <f>MONTH(Tabla1[[#This Row],[Date]])</f>
        <v>10</v>
      </c>
      <c r="S3639" s="8">
        <f>YEAR(Tabla1[[#This Row],[Date]])</f>
        <v>2022</v>
      </c>
    </row>
    <row r="3640" spans="1:19" x14ac:dyDescent="0.2">
      <c r="A3640">
        <v>3639</v>
      </c>
      <c r="B3640" s="1">
        <v>44851</v>
      </c>
      <c r="C3640" t="s">
        <v>260</v>
      </c>
      <c r="D3640" t="s">
        <v>332</v>
      </c>
      <c r="E3640">
        <v>1</v>
      </c>
      <c r="F3640" t="s">
        <v>532</v>
      </c>
      <c r="G3640" t="s">
        <v>273</v>
      </c>
      <c r="H3640" t="s">
        <v>552</v>
      </c>
      <c r="M3640" s="2">
        <v>19000</v>
      </c>
      <c r="N3640" s="2">
        <v>35000</v>
      </c>
      <c r="O3640" s="2">
        <f>IF(Tabla1[[#This Row],[Mov]]="VNT",Tabla1[[#This Row],[Sale]]-Tabla1[[#This Row],[Cost]],-Tabla1[[#This Row],[Cost]]*Tabla1[[#This Row],[Cant]])</f>
        <v>16000</v>
      </c>
      <c r="P3640" s="8">
        <f>IF(Tabla1[[#This Row],[Mov]]="VNT",-Tabla1[[#This Row],[Cant]],Tabla1[[#This Row],[Cant]])</f>
        <v>-1</v>
      </c>
      <c r="Q3640" s="8">
        <f>DAY(Tabla1[[#This Row],[Date]])</f>
        <v>17</v>
      </c>
      <c r="R3640" s="8">
        <f>MONTH(Tabla1[[#This Row],[Date]])</f>
        <v>10</v>
      </c>
      <c r="S3640" s="8">
        <f>YEAR(Tabla1[[#This Row],[Date]])</f>
        <v>2022</v>
      </c>
    </row>
    <row r="3641" spans="1:19" x14ac:dyDescent="0.2">
      <c r="A3641">
        <v>3640</v>
      </c>
      <c r="B3641" s="1">
        <v>44851</v>
      </c>
      <c r="C3641" t="s">
        <v>260</v>
      </c>
      <c r="D3641" t="s">
        <v>332</v>
      </c>
      <c r="E3641">
        <v>1</v>
      </c>
      <c r="F3641" t="s">
        <v>1685</v>
      </c>
      <c r="G3641" t="s">
        <v>272</v>
      </c>
      <c r="H3641" t="s">
        <v>308</v>
      </c>
      <c r="M3641" s="2">
        <v>10000</v>
      </c>
      <c r="N3641" s="2">
        <v>20000</v>
      </c>
      <c r="O3641" s="2">
        <f>IF(Tabla1[[#This Row],[Mov]]="VNT",Tabla1[[#This Row],[Sale]]-Tabla1[[#This Row],[Cost]],-Tabla1[[#This Row],[Cost]]*Tabla1[[#This Row],[Cant]])</f>
        <v>10000</v>
      </c>
      <c r="P3641" s="8">
        <f>IF(Tabla1[[#This Row],[Mov]]="VNT",-Tabla1[[#This Row],[Cant]],Tabla1[[#This Row],[Cant]])</f>
        <v>-1</v>
      </c>
      <c r="Q3641" s="8">
        <f>DAY(Tabla1[[#This Row],[Date]])</f>
        <v>17</v>
      </c>
      <c r="R3641" s="8">
        <f>MONTH(Tabla1[[#This Row],[Date]])</f>
        <v>10</v>
      </c>
      <c r="S3641" s="8">
        <f>YEAR(Tabla1[[#This Row],[Date]])</f>
        <v>2022</v>
      </c>
    </row>
    <row r="3642" spans="1:19" x14ac:dyDescent="0.2">
      <c r="A3642">
        <v>3641</v>
      </c>
      <c r="B3642" s="1">
        <v>44851</v>
      </c>
      <c r="C3642" t="s">
        <v>260</v>
      </c>
      <c r="D3642" t="s">
        <v>332</v>
      </c>
      <c r="E3642">
        <v>1</v>
      </c>
      <c r="F3642" t="s">
        <v>225</v>
      </c>
      <c r="G3642" t="s">
        <v>272</v>
      </c>
      <c r="H3642" t="s">
        <v>308</v>
      </c>
      <c r="M3642" s="2">
        <v>1100</v>
      </c>
      <c r="N3642" s="2">
        <v>10000</v>
      </c>
      <c r="O3642" s="2">
        <f>IF(Tabla1[[#This Row],[Mov]]="VNT",Tabla1[[#This Row],[Sale]]-Tabla1[[#This Row],[Cost]],-Tabla1[[#This Row],[Cost]]*Tabla1[[#This Row],[Cant]])</f>
        <v>8900</v>
      </c>
      <c r="P3642" s="8">
        <f>IF(Tabla1[[#This Row],[Mov]]="VNT",-Tabla1[[#This Row],[Cant]],Tabla1[[#This Row],[Cant]])</f>
        <v>-1</v>
      </c>
      <c r="Q3642" s="8">
        <f>DAY(Tabla1[[#This Row],[Date]])</f>
        <v>17</v>
      </c>
      <c r="R3642" s="8">
        <f>MONTH(Tabla1[[#This Row],[Date]])</f>
        <v>10</v>
      </c>
      <c r="S3642" s="8">
        <f>YEAR(Tabla1[[#This Row],[Date]])</f>
        <v>2022</v>
      </c>
    </row>
    <row r="3643" spans="1:19" x14ac:dyDescent="0.2">
      <c r="A3643">
        <v>3642</v>
      </c>
      <c r="B3643" s="1">
        <v>44851</v>
      </c>
      <c r="C3643" t="s">
        <v>260</v>
      </c>
      <c r="D3643" t="s">
        <v>332</v>
      </c>
      <c r="E3643">
        <v>1</v>
      </c>
      <c r="F3643" t="s">
        <v>224</v>
      </c>
      <c r="G3643" t="s">
        <v>499</v>
      </c>
      <c r="H3643" t="s">
        <v>1559</v>
      </c>
      <c r="M3643" s="2">
        <v>10000</v>
      </c>
      <c r="N3643" s="2">
        <v>20000</v>
      </c>
      <c r="O3643" s="2">
        <f>IF(Tabla1[[#This Row],[Mov]]="VNT",Tabla1[[#This Row],[Sale]]-Tabla1[[#This Row],[Cost]],-Tabla1[[#This Row],[Cost]]*Tabla1[[#This Row],[Cant]])</f>
        <v>10000</v>
      </c>
      <c r="P3643" s="8">
        <f>IF(Tabla1[[#This Row],[Mov]]="VNT",-Tabla1[[#This Row],[Cant]],Tabla1[[#This Row],[Cant]])</f>
        <v>-1</v>
      </c>
      <c r="Q3643" s="8">
        <f>DAY(Tabla1[[#This Row],[Date]])</f>
        <v>17</v>
      </c>
      <c r="R3643" s="8">
        <f>MONTH(Tabla1[[#This Row],[Date]])</f>
        <v>10</v>
      </c>
      <c r="S3643" s="8">
        <f>YEAR(Tabla1[[#This Row],[Date]])</f>
        <v>2022</v>
      </c>
    </row>
    <row r="3644" spans="1:19" x14ac:dyDescent="0.2">
      <c r="A3644">
        <v>3643</v>
      </c>
      <c r="B3644" s="1">
        <v>44851</v>
      </c>
      <c r="C3644" t="s">
        <v>260</v>
      </c>
      <c r="D3644" t="s">
        <v>332</v>
      </c>
      <c r="E3644">
        <v>1</v>
      </c>
      <c r="F3644" t="s">
        <v>116</v>
      </c>
      <c r="G3644" t="s">
        <v>347</v>
      </c>
      <c r="H3644" t="s">
        <v>518</v>
      </c>
      <c r="M3644" s="2">
        <v>6074</v>
      </c>
      <c r="N3644" s="2">
        <v>6500</v>
      </c>
      <c r="O3644" s="2">
        <f>IF(Tabla1[[#This Row],[Mov]]="VNT",Tabla1[[#This Row],[Sale]]-Tabla1[[#This Row],[Cost]],-Tabla1[[#This Row],[Cost]]*Tabla1[[#This Row],[Cant]])</f>
        <v>426</v>
      </c>
      <c r="P3644" s="8">
        <f>IF(Tabla1[[#This Row],[Mov]]="VNT",-Tabla1[[#This Row],[Cant]],Tabla1[[#This Row],[Cant]])</f>
        <v>-1</v>
      </c>
      <c r="Q3644" s="8">
        <f>DAY(Tabla1[[#This Row],[Date]])</f>
        <v>17</v>
      </c>
      <c r="R3644" s="8">
        <f>MONTH(Tabla1[[#This Row],[Date]])</f>
        <v>10</v>
      </c>
      <c r="S3644" s="8">
        <f>YEAR(Tabla1[[#This Row],[Date]])</f>
        <v>2022</v>
      </c>
    </row>
    <row r="3645" spans="1:19" x14ac:dyDescent="0.2">
      <c r="A3645">
        <v>3644</v>
      </c>
      <c r="B3645" s="1">
        <v>44851</v>
      </c>
      <c r="C3645" t="s">
        <v>260</v>
      </c>
      <c r="D3645" t="s">
        <v>332</v>
      </c>
      <c r="E3645">
        <v>1</v>
      </c>
      <c r="F3645" t="s">
        <v>628</v>
      </c>
      <c r="G3645" t="s">
        <v>266</v>
      </c>
      <c r="H3645" t="s">
        <v>222</v>
      </c>
      <c r="M3645" s="2">
        <v>5500</v>
      </c>
      <c r="N3645" s="2">
        <v>12000</v>
      </c>
      <c r="O3645" s="2">
        <f>IF(Tabla1[[#This Row],[Mov]]="VNT",Tabla1[[#This Row],[Sale]]-Tabla1[[#This Row],[Cost]],-Tabla1[[#This Row],[Cost]]*Tabla1[[#This Row],[Cant]])</f>
        <v>6500</v>
      </c>
      <c r="P3645" s="8">
        <f>IF(Tabla1[[#This Row],[Mov]]="VNT",-Tabla1[[#This Row],[Cant]],Tabla1[[#This Row],[Cant]])</f>
        <v>-1</v>
      </c>
      <c r="Q3645" s="8">
        <f>DAY(Tabla1[[#This Row],[Date]])</f>
        <v>17</v>
      </c>
      <c r="R3645" s="8">
        <f>MONTH(Tabla1[[#This Row],[Date]])</f>
        <v>10</v>
      </c>
      <c r="S3645" s="8">
        <f>YEAR(Tabla1[[#This Row],[Date]])</f>
        <v>2022</v>
      </c>
    </row>
    <row r="3646" spans="1:19" x14ac:dyDescent="0.2">
      <c r="A3646">
        <v>3645</v>
      </c>
      <c r="B3646" s="1">
        <v>44851</v>
      </c>
      <c r="C3646" t="s">
        <v>260</v>
      </c>
      <c r="D3646" t="s">
        <v>332</v>
      </c>
      <c r="E3646">
        <v>1</v>
      </c>
      <c r="F3646" t="s">
        <v>365</v>
      </c>
      <c r="G3646" t="s">
        <v>943</v>
      </c>
      <c r="H3646" t="s">
        <v>1672</v>
      </c>
      <c r="M3646" s="2">
        <v>4000</v>
      </c>
      <c r="N3646" s="2">
        <v>9000</v>
      </c>
      <c r="O3646" s="2">
        <f>IF(Tabla1[[#This Row],[Mov]]="VNT",Tabla1[[#This Row],[Sale]]-Tabla1[[#This Row],[Cost]],-Tabla1[[#This Row],[Cost]]*Tabla1[[#This Row],[Cant]])</f>
        <v>5000</v>
      </c>
      <c r="P3646" s="8">
        <f>IF(Tabla1[[#This Row],[Mov]]="VNT",-Tabla1[[#This Row],[Cant]],Tabla1[[#This Row],[Cant]])</f>
        <v>-1</v>
      </c>
      <c r="Q3646" s="8">
        <f>DAY(Tabla1[[#This Row],[Date]])</f>
        <v>17</v>
      </c>
      <c r="R3646" s="8">
        <f>MONTH(Tabla1[[#This Row],[Date]])</f>
        <v>10</v>
      </c>
      <c r="S3646" s="8">
        <f>YEAR(Tabla1[[#This Row],[Date]])</f>
        <v>2022</v>
      </c>
    </row>
    <row r="3647" spans="1:19" x14ac:dyDescent="0.2">
      <c r="A3647">
        <v>3646</v>
      </c>
      <c r="B3647" s="1">
        <v>44851</v>
      </c>
      <c r="C3647" t="s">
        <v>260</v>
      </c>
      <c r="D3647" t="s">
        <v>332</v>
      </c>
      <c r="E3647">
        <v>1</v>
      </c>
      <c r="F3647" t="s">
        <v>365</v>
      </c>
      <c r="G3647" t="s">
        <v>943</v>
      </c>
      <c r="H3647" t="s">
        <v>1229</v>
      </c>
      <c r="M3647" s="2">
        <v>4000</v>
      </c>
      <c r="N3647" s="2">
        <v>9000</v>
      </c>
      <c r="O3647" s="2">
        <f>IF(Tabla1[[#This Row],[Mov]]="VNT",Tabla1[[#This Row],[Sale]]-Tabla1[[#This Row],[Cost]],-Tabla1[[#This Row],[Cost]]*Tabla1[[#This Row],[Cant]])</f>
        <v>5000</v>
      </c>
      <c r="P3647" s="8">
        <f>IF(Tabla1[[#This Row],[Mov]]="VNT",-Tabla1[[#This Row],[Cant]],Tabla1[[#This Row],[Cant]])</f>
        <v>-1</v>
      </c>
      <c r="Q3647" s="8">
        <f>DAY(Tabla1[[#This Row],[Date]])</f>
        <v>17</v>
      </c>
      <c r="R3647" s="8">
        <f>MONTH(Tabla1[[#This Row],[Date]])</f>
        <v>10</v>
      </c>
      <c r="S3647" s="8">
        <f>YEAR(Tabla1[[#This Row],[Date]])</f>
        <v>2022</v>
      </c>
    </row>
    <row r="3648" spans="1:19" x14ac:dyDescent="0.2">
      <c r="A3648">
        <v>3647</v>
      </c>
      <c r="B3648" s="1">
        <v>44851</v>
      </c>
      <c r="C3648" t="s">
        <v>260</v>
      </c>
      <c r="D3648" t="s">
        <v>332</v>
      </c>
      <c r="E3648">
        <v>1</v>
      </c>
      <c r="F3648" t="s">
        <v>586</v>
      </c>
      <c r="G3648" t="s">
        <v>263</v>
      </c>
      <c r="H3648" t="s">
        <v>393</v>
      </c>
      <c r="M3648" s="2">
        <v>8500</v>
      </c>
      <c r="N3648" s="2">
        <v>20000</v>
      </c>
      <c r="O3648" s="2">
        <f>IF(Tabla1[[#This Row],[Mov]]="VNT",Tabla1[[#This Row],[Sale]]-Tabla1[[#This Row],[Cost]],-Tabla1[[#This Row],[Cost]]*Tabla1[[#This Row],[Cant]])</f>
        <v>11500</v>
      </c>
      <c r="P3648" s="8">
        <f>IF(Tabla1[[#This Row],[Mov]]="VNT",-Tabla1[[#This Row],[Cant]],Tabla1[[#This Row],[Cant]])</f>
        <v>-1</v>
      </c>
      <c r="Q3648" s="8">
        <f>DAY(Tabla1[[#This Row],[Date]])</f>
        <v>17</v>
      </c>
      <c r="R3648" s="8">
        <f>MONTH(Tabla1[[#This Row],[Date]])</f>
        <v>10</v>
      </c>
      <c r="S3648" s="8">
        <f>YEAR(Tabla1[[#This Row],[Date]])</f>
        <v>2022</v>
      </c>
    </row>
    <row r="3649" spans="1:19" x14ac:dyDescent="0.2">
      <c r="A3649">
        <v>3648</v>
      </c>
      <c r="B3649" s="1">
        <v>44851</v>
      </c>
      <c r="C3649" t="s">
        <v>260</v>
      </c>
      <c r="D3649" t="s">
        <v>332</v>
      </c>
      <c r="E3649">
        <v>1</v>
      </c>
      <c r="F3649" t="s">
        <v>891</v>
      </c>
      <c r="G3649" t="s">
        <v>272</v>
      </c>
      <c r="H3649" t="s">
        <v>807</v>
      </c>
      <c r="M3649" s="2">
        <v>3500</v>
      </c>
      <c r="N3649" s="2">
        <v>10000</v>
      </c>
      <c r="O3649" s="2">
        <f>IF(Tabla1[[#This Row],[Mov]]="VNT",Tabla1[[#This Row],[Sale]]-Tabla1[[#This Row],[Cost]],-Tabla1[[#This Row],[Cost]]*Tabla1[[#This Row],[Cant]])</f>
        <v>6500</v>
      </c>
      <c r="P3649" s="8">
        <f>IF(Tabla1[[#This Row],[Mov]]="VNT",-Tabla1[[#This Row],[Cant]],Tabla1[[#This Row],[Cant]])</f>
        <v>-1</v>
      </c>
      <c r="Q3649" s="8">
        <f>DAY(Tabla1[[#This Row],[Date]])</f>
        <v>17</v>
      </c>
      <c r="R3649" s="8">
        <f>MONTH(Tabla1[[#This Row],[Date]])</f>
        <v>10</v>
      </c>
      <c r="S3649" s="8">
        <f>YEAR(Tabla1[[#This Row],[Date]])</f>
        <v>2022</v>
      </c>
    </row>
    <row r="3650" spans="1:19" x14ac:dyDescent="0.2">
      <c r="A3650">
        <v>3649</v>
      </c>
      <c r="B3650" s="1">
        <v>44851</v>
      </c>
      <c r="C3650" t="s">
        <v>260</v>
      </c>
      <c r="D3650" t="s">
        <v>332</v>
      </c>
      <c r="E3650">
        <v>1</v>
      </c>
      <c r="F3650" t="s">
        <v>586</v>
      </c>
      <c r="G3650" t="s">
        <v>272</v>
      </c>
      <c r="H3650" t="s">
        <v>1673</v>
      </c>
      <c r="M3650" s="2">
        <v>8500</v>
      </c>
      <c r="N3650" s="2">
        <v>20000</v>
      </c>
      <c r="O3650" s="2">
        <f>IF(Tabla1[[#This Row],[Mov]]="VNT",Tabla1[[#This Row],[Sale]]-Tabla1[[#This Row],[Cost]],-Tabla1[[#This Row],[Cost]]*Tabla1[[#This Row],[Cant]])</f>
        <v>11500</v>
      </c>
      <c r="P3650" s="8">
        <f>IF(Tabla1[[#This Row],[Mov]]="VNT",-Tabla1[[#This Row],[Cant]],Tabla1[[#This Row],[Cant]])</f>
        <v>-1</v>
      </c>
      <c r="Q3650" s="8">
        <f>DAY(Tabla1[[#This Row],[Date]])</f>
        <v>17</v>
      </c>
      <c r="R3650" s="8">
        <f>MONTH(Tabla1[[#This Row],[Date]])</f>
        <v>10</v>
      </c>
      <c r="S3650" s="8">
        <f>YEAR(Tabla1[[#This Row],[Date]])</f>
        <v>2022</v>
      </c>
    </row>
    <row r="3651" spans="1:19" x14ac:dyDescent="0.2">
      <c r="A3651">
        <v>3650</v>
      </c>
      <c r="B3651" s="1">
        <v>44851</v>
      </c>
      <c r="C3651" t="s">
        <v>260</v>
      </c>
      <c r="D3651" t="s">
        <v>332</v>
      </c>
      <c r="E3651">
        <v>1</v>
      </c>
      <c r="F3651" t="s">
        <v>532</v>
      </c>
      <c r="G3651" t="s">
        <v>273</v>
      </c>
      <c r="H3651" t="s">
        <v>552</v>
      </c>
      <c r="M3651" s="2">
        <v>19000</v>
      </c>
      <c r="N3651" s="2">
        <v>35000</v>
      </c>
      <c r="O3651" s="2">
        <f>IF(Tabla1[[#This Row],[Mov]]="VNT",Tabla1[[#This Row],[Sale]]-Tabla1[[#This Row],[Cost]],-Tabla1[[#This Row],[Cost]]*Tabla1[[#This Row],[Cant]])</f>
        <v>16000</v>
      </c>
      <c r="P3651" s="8">
        <f>IF(Tabla1[[#This Row],[Mov]]="VNT",-Tabla1[[#This Row],[Cant]],Tabla1[[#This Row],[Cant]])</f>
        <v>-1</v>
      </c>
      <c r="Q3651" s="8">
        <f>DAY(Tabla1[[#This Row],[Date]])</f>
        <v>17</v>
      </c>
      <c r="R3651" s="8">
        <f>MONTH(Tabla1[[#This Row],[Date]])</f>
        <v>10</v>
      </c>
      <c r="S3651" s="8">
        <f>YEAR(Tabla1[[#This Row],[Date]])</f>
        <v>2022</v>
      </c>
    </row>
    <row r="3652" spans="1:19" x14ac:dyDescent="0.2">
      <c r="A3652">
        <v>3651</v>
      </c>
      <c r="B3652" s="1">
        <v>44851</v>
      </c>
      <c r="C3652" t="s">
        <v>260</v>
      </c>
      <c r="D3652" t="s">
        <v>332</v>
      </c>
      <c r="E3652">
        <v>1</v>
      </c>
      <c r="F3652" t="s">
        <v>116</v>
      </c>
      <c r="G3652" t="s">
        <v>347</v>
      </c>
      <c r="H3652" t="s">
        <v>518</v>
      </c>
      <c r="M3652" s="2">
        <v>6074</v>
      </c>
      <c r="N3652" s="2">
        <v>6500</v>
      </c>
      <c r="O3652" s="2">
        <f>IF(Tabla1[[#This Row],[Mov]]="VNT",Tabla1[[#This Row],[Sale]]-Tabla1[[#This Row],[Cost]],-Tabla1[[#This Row],[Cost]]*Tabla1[[#This Row],[Cant]])</f>
        <v>426</v>
      </c>
      <c r="P3652" s="8">
        <f>IF(Tabla1[[#This Row],[Mov]]="VNT",-Tabla1[[#This Row],[Cant]],Tabla1[[#This Row],[Cant]])</f>
        <v>-1</v>
      </c>
      <c r="Q3652" s="8">
        <f>DAY(Tabla1[[#This Row],[Date]])</f>
        <v>17</v>
      </c>
      <c r="R3652" s="8">
        <f>MONTH(Tabla1[[#This Row],[Date]])</f>
        <v>10</v>
      </c>
      <c r="S3652" s="8">
        <f>YEAR(Tabla1[[#This Row],[Date]])</f>
        <v>2022</v>
      </c>
    </row>
    <row r="3653" spans="1:19" x14ac:dyDescent="0.2">
      <c r="A3653">
        <v>3652</v>
      </c>
      <c r="B3653" s="1">
        <v>44851</v>
      </c>
      <c r="C3653" t="s">
        <v>260</v>
      </c>
      <c r="D3653" t="s">
        <v>332</v>
      </c>
      <c r="E3653">
        <v>1</v>
      </c>
      <c r="F3653" t="s">
        <v>21</v>
      </c>
      <c r="G3653" t="s">
        <v>272</v>
      </c>
      <c r="H3653" t="s">
        <v>1522</v>
      </c>
      <c r="M3653" s="2">
        <v>2800</v>
      </c>
      <c r="N3653" s="2">
        <v>10000</v>
      </c>
      <c r="O3653" s="2">
        <f>IF(Tabla1[[#This Row],[Mov]]="VNT",Tabla1[[#This Row],[Sale]]-Tabla1[[#This Row],[Cost]],-Tabla1[[#This Row],[Cost]]*Tabla1[[#This Row],[Cant]])</f>
        <v>7200</v>
      </c>
      <c r="P3653" s="8">
        <f>IF(Tabla1[[#This Row],[Mov]]="VNT",-Tabla1[[#This Row],[Cant]],Tabla1[[#This Row],[Cant]])</f>
        <v>-1</v>
      </c>
      <c r="Q3653" s="8">
        <f>DAY(Tabla1[[#This Row],[Date]])</f>
        <v>17</v>
      </c>
      <c r="R3653" s="8">
        <f>MONTH(Tabla1[[#This Row],[Date]])</f>
        <v>10</v>
      </c>
      <c r="S3653" s="8">
        <f>YEAR(Tabla1[[#This Row],[Date]])</f>
        <v>2022</v>
      </c>
    </row>
    <row r="3654" spans="1:19" x14ac:dyDescent="0.2">
      <c r="A3654">
        <v>3653</v>
      </c>
      <c r="B3654" s="1">
        <v>44851</v>
      </c>
      <c r="C3654" t="s">
        <v>260</v>
      </c>
      <c r="D3654" t="s">
        <v>332</v>
      </c>
      <c r="E3654">
        <v>1</v>
      </c>
      <c r="F3654" t="s">
        <v>1152</v>
      </c>
      <c r="G3654" t="s">
        <v>272</v>
      </c>
      <c r="H3654" t="s">
        <v>1668</v>
      </c>
      <c r="I3654" t="s">
        <v>20</v>
      </c>
      <c r="L3654" t="s">
        <v>1637</v>
      </c>
      <c r="M3654" s="2">
        <v>0</v>
      </c>
      <c r="N3654" s="2">
        <v>35000</v>
      </c>
      <c r="O3654" s="2">
        <f>IF(Tabla1[[#This Row],[Mov]]="VNT",Tabla1[[#This Row],[Sale]]-Tabla1[[#This Row],[Cost]],-Tabla1[[#This Row],[Cost]]*Tabla1[[#This Row],[Cant]])</f>
        <v>35000</v>
      </c>
      <c r="P3654" s="8">
        <f>IF(Tabla1[[#This Row],[Mov]]="VNT",-Tabla1[[#This Row],[Cant]],Tabla1[[#This Row],[Cant]])</f>
        <v>-1</v>
      </c>
      <c r="Q3654" s="8">
        <f>DAY(Tabla1[[#This Row],[Date]])</f>
        <v>17</v>
      </c>
      <c r="R3654" s="8">
        <f>MONTH(Tabla1[[#This Row],[Date]])</f>
        <v>10</v>
      </c>
      <c r="S3654" s="8">
        <f>YEAR(Tabla1[[#This Row],[Date]])</f>
        <v>2022</v>
      </c>
    </row>
    <row r="3655" spans="1:19" x14ac:dyDescent="0.2">
      <c r="A3655">
        <v>3654</v>
      </c>
      <c r="B3655" s="1">
        <v>44851</v>
      </c>
      <c r="C3655" t="s">
        <v>260</v>
      </c>
      <c r="D3655" t="s">
        <v>332</v>
      </c>
      <c r="E3655">
        <v>1</v>
      </c>
      <c r="F3655" t="s">
        <v>116</v>
      </c>
      <c r="G3655" t="s">
        <v>382</v>
      </c>
      <c r="H3655" t="s">
        <v>514</v>
      </c>
      <c r="M3655" s="2">
        <v>14953</v>
      </c>
      <c r="N3655" s="2">
        <v>16000</v>
      </c>
      <c r="O3655" s="2">
        <f>IF(Tabla1[[#This Row],[Mov]]="VNT",Tabla1[[#This Row],[Sale]]-Tabla1[[#This Row],[Cost]],-Tabla1[[#This Row],[Cost]]*Tabla1[[#This Row],[Cant]])</f>
        <v>1047</v>
      </c>
      <c r="P3655" s="8">
        <f>IF(Tabla1[[#This Row],[Mov]]="VNT",-Tabla1[[#This Row],[Cant]],Tabla1[[#This Row],[Cant]])</f>
        <v>-1</v>
      </c>
      <c r="Q3655" s="8">
        <f>DAY(Tabla1[[#This Row],[Date]])</f>
        <v>17</v>
      </c>
      <c r="R3655" s="8">
        <f>MONTH(Tabla1[[#This Row],[Date]])</f>
        <v>10</v>
      </c>
      <c r="S3655" s="8">
        <f>YEAR(Tabla1[[#This Row],[Date]])</f>
        <v>2022</v>
      </c>
    </row>
    <row r="3656" spans="1:19" x14ac:dyDescent="0.2">
      <c r="A3656">
        <v>3655</v>
      </c>
      <c r="B3656" s="1">
        <v>44851</v>
      </c>
      <c r="C3656" t="s">
        <v>260</v>
      </c>
      <c r="D3656" t="s">
        <v>332</v>
      </c>
      <c r="E3656">
        <v>1</v>
      </c>
      <c r="F3656" t="s">
        <v>116</v>
      </c>
      <c r="G3656" t="s">
        <v>382</v>
      </c>
      <c r="H3656" t="s">
        <v>514</v>
      </c>
      <c r="M3656" s="2">
        <v>6975</v>
      </c>
      <c r="N3656" s="2">
        <v>7500</v>
      </c>
      <c r="O3656" s="2">
        <f>IF(Tabla1[[#This Row],[Mov]]="VNT",Tabla1[[#This Row],[Sale]]-Tabla1[[#This Row],[Cost]],-Tabla1[[#This Row],[Cost]]*Tabla1[[#This Row],[Cant]])</f>
        <v>525</v>
      </c>
      <c r="P3656" s="8">
        <f>IF(Tabla1[[#This Row],[Mov]]="VNT",-Tabla1[[#This Row],[Cant]],Tabla1[[#This Row],[Cant]])</f>
        <v>-1</v>
      </c>
      <c r="Q3656" s="8">
        <f>DAY(Tabla1[[#This Row],[Date]])</f>
        <v>17</v>
      </c>
      <c r="R3656" s="8">
        <f>MONTH(Tabla1[[#This Row],[Date]])</f>
        <v>10</v>
      </c>
      <c r="S3656" s="8">
        <f>YEAR(Tabla1[[#This Row],[Date]])</f>
        <v>2022</v>
      </c>
    </row>
    <row r="3657" spans="1:19" x14ac:dyDescent="0.2">
      <c r="A3657">
        <v>3656</v>
      </c>
      <c r="B3657" s="1">
        <v>44851</v>
      </c>
      <c r="C3657" t="s">
        <v>260</v>
      </c>
      <c r="D3657" t="s">
        <v>332</v>
      </c>
      <c r="E3657">
        <v>1</v>
      </c>
      <c r="F3657" t="s">
        <v>26</v>
      </c>
      <c r="G3657" t="s">
        <v>262</v>
      </c>
      <c r="H3657" t="s">
        <v>16</v>
      </c>
      <c r="M3657" s="2">
        <v>7500</v>
      </c>
      <c r="N3657" s="2">
        <v>18000</v>
      </c>
      <c r="O3657" s="2">
        <f>IF(Tabla1[[#This Row],[Mov]]="VNT",Tabla1[[#This Row],[Sale]]-Tabla1[[#This Row],[Cost]],-Tabla1[[#This Row],[Cost]]*Tabla1[[#This Row],[Cant]])</f>
        <v>10500</v>
      </c>
      <c r="P3657" s="8">
        <f>IF(Tabla1[[#This Row],[Mov]]="VNT",-Tabla1[[#This Row],[Cant]],Tabla1[[#This Row],[Cant]])</f>
        <v>-1</v>
      </c>
      <c r="Q3657" s="8">
        <f>DAY(Tabla1[[#This Row],[Date]])</f>
        <v>17</v>
      </c>
      <c r="R3657" s="8">
        <f>MONTH(Tabla1[[#This Row],[Date]])</f>
        <v>10</v>
      </c>
      <c r="S3657" s="8">
        <f>YEAR(Tabla1[[#This Row],[Date]])</f>
        <v>2022</v>
      </c>
    </row>
    <row r="3658" spans="1:19" x14ac:dyDescent="0.2">
      <c r="A3658">
        <v>3657</v>
      </c>
      <c r="B3658" s="1">
        <v>44851</v>
      </c>
      <c r="C3658" t="s">
        <v>260</v>
      </c>
      <c r="D3658" t="s">
        <v>332</v>
      </c>
      <c r="E3658">
        <v>1</v>
      </c>
      <c r="F3658" t="s">
        <v>225</v>
      </c>
      <c r="G3658" t="s">
        <v>262</v>
      </c>
      <c r="H3658" t="s">
        <v>1244</v>
      </c>
      <c r="M3658" s="2">
        <v>1100</v>
      </c>
      <c r="N3658" s="2">
        <v>10000</v>
      </c>
      <c r="O3658" s="2">
        <f>IF(Tabla1[[#This Row],[Mov]]="VNT",Tabla1[[#This Row],[Sale]]-Tabla1[[#This Row],[Cost]],-Tabla1[[#This Row],[Cost]]*Tabla1[[#This Row],[Cant]])</f>
        <v>8900</v>
      </c>
      <c r="P3658" s="8">
        <f>IF(Tabla1[[#This Row],[Mov]]="VNT",-Tabla1[[#This Row],[Cant]],Tabla1[[#This Row],[Cant]])</f>
        <v>-1</v>
      </c>
      <c r="Q3658" s="8">
        <f>DAY(Tabla1[[#This Row],[Date]])</f>
        <v>17</v>
      </c>
      <c r="R3658" s="8">
        <f>MONTH(Tabla1[[#This Row],[Date]])</f>
        <v>10</v>
      </c>
      <c r="S3658" s="8">
        <f>YEAR(Tabla1[[#This Row],[Date]])</f>
        <v>2022</v>
      </c>
    </row>
    <row r="3659" spans="1:19" x14ac:dyDescent="0.2">
      <c r="A3659">
        <v>3658</v>
      </c>
      <c r="B3659" s="1">
        <v>44851</v>
      </c>
      <c r="C3659" t="s">
        <v>260</v>
      </c>
      <c r="D3659" t="s">
        <v>332</v>
      </c>
      <c r="E3659">
        <v>1</v>
      </c>
      <c r="F3659" t="s">
        <v>225</v>
      </c>
      <c r="G3659" t="s">
        <v>262</v>
      </c>
      <c r="H3659" t="s">
        <v>1244</v>
      </c>
      <c r="M3659" s="2">
        <v>1100</v>
      </c>
      <c r="N3659" s="2">
        <v>10000</v>
      </c>
      <c r="O3659" s="2">
        <f>IF(Tabla1[[#This Row],[Mov]]="VNT",Tabla1[[#This Row],[Sale]]-Tabla1[[#This Row],[Cost]],-Tabla1[[#This Row],[Cost]]*Tabla1[[#This Row],[Cant]])</f>
        <v>8900</v>
      </c>
      <c r="P3659" s="8">
        <f>IF(Tabla1[[#This Row],[Mov]]="VNT",-Tabla1[[#This Row],[Cant]],Tabla1[[#This Row],[Cant]])</f>
        <v>-1</v>
      </c>
      <c r="Q3659" s="8">
        <f>DAY(Tabla1[[#This Row],[Date]])</f>
        <v>17</v>
      </c>
      <c r="R3659" s="8">
        <f>MONTH(Tabla1[[#This Row],[Date]])</f>
        <v>10</v>
      </c>
      <c r="S3659" s="8">
        <f>YEAR(Tabla1[[#This Row],[Date]])</f>
        <v>2022</v>
      </c>
    </row>
    <row r="3660" spans="1:19" x14ac:dyDescent="0.2">
      <c r="A3660">
        <v>3659</v>
      </c>
      <c r="B3660" s="1">
        <v>44851</v>
      </c>
      <c r="C3660" t="s">
        <v>260</v>
      </c>
      <c r="D3660" t="s">
        <v>332</v>
      </c>
      <c r="E3660">
        <v>1</v>
      </c>
      <c r="F3660" t="s">
        <v>224</v>
      </c>
      <c r="G3660" t="s">
        <v>262</v>
      </c>
      <c r="H3660" t="s">
        <v>1244</v>
      </c>
      <c r="M3660" s="2">
        <v>13000</v>
      </c>
      <c r="N3660" s="2">
        <v>20000</v>
      </c>
      <c r="O3660" s="2">
        <f>IF(Tabla1[[#This Row],[Mov]]="VNT",Tabla1[[#This Row],[Sale]]-Tabla1[[#This Row],[Cost]],-Tabla1[[#This Row],[Cost]]*Tabla1[[#This Row],[Cant]])</f>
        <v>7000</v>
      </c>
      <c r="P3660" s="8">
        <f>IF(Tabla1[[#This Row],[Mov]]="VNT",-Tabla1[[#This Row],[Cant]],Tabla1[[#This Row],[Cant]])</f>
        <v>-1</v>
      </c>
      <c r="Q3660" s="8">
        <f>DAY(Tabla1[[#This Row],[Date]])</f>
        <v>17</v>
      </c>
      <c r="R3660" s="8">
        <f>MONTH(Tabla1[[#This Row],[Date]])</f>
        <v>10</v>
      </c>
      <c r="S3660" s="8">
        <f>YEAR(Tabla1[[#This Row],[Date]])</f>
        <v>2022</v>
      </c>
    </row>
    <row r="3661" spans="1:19" x14ac:dyDescent="0.2">
      <c r="A3661">
        <v>3660</v>
      </c>
      <c r="B3661" s="1">
        <v>44851</v>
      </c>
      <c r="C3661" t="s">
        <v>260</v>
      </c>
      <c r="D3661" t="s">
        <v>332</v>
      </c>
      <c r="E3661">
        <v>1</v>
      </c>
      <c r="F3661" t="s">
        <v>458</v>
      </c>
      <c r="G3661" t="s">
        <v>262</v>
      </c>
      <c r="H3661" t="s">
        <v>1675</v>
      </c>
      <c r="M3661" s="2">
        <v>0</v>
      </c>
      <c r="N3661" s="2">
        <v>25000</v>
      </c>
      <c r="O3661" s="2">
        <f>IF(Tabla1[[#This Row],[Mov]]="VNT",Tabla1[[#This Row],[Sale]]-Tabla1[[#This Row],[Cost]],-Tabla1[[#This Row],[Cost]]*Tabla1[[#This Row],[Cant]])</f>
        <v>25000</v>
      </c>
      <c r="P3661" s="8">
        <f>IF(Tabla1[[#This Row],[Mov]]="VNT",-Tabla1[[#This Row],[Cant]],Tabla1[[#This Row],[Cant]])</f>
        <v>-1</v>
      </c>
      <c r="Q3661" s="8">
        <f>DAY(Tabla1[[#This Row],[Date]])</f>
        <v>17</v>
      </c>
      <c r="R3661" s="8">
        <f>MONTH(Tabla1[[#This Row],[Date]])</f>
        <v>10</v>
      </c>
      <c r="S3661" s="8">
        <f>YEAR(Tabla1[[#This Row],[Date]])</f>
        <v>2022</v>
      </c>
    </row>
    <row r="3662" spans="1:19" x14ac:dyDescent="0.2">
      <c r="A3662">
        <v>3661</v>
      </c>
      <c r="B3662" s="1">
        <v>44851</v>
      </c>
      <c r="C3662" t="s">
        <v>260</v>
      </c>
      <c r="D3662" t="s">
        <v>332</v>
      </c>
      <c r="E3662">
        <v>1</v>
      </c>
      <c r="F3662" t="s">
        <v>891</v>
      </c>
      <c r="G3662" t="s">
        <v>262</v>
      </c>
      <c r="H3662" t="s">
        <v>300</v>
      </c>
      <c r="M3662" s="2">
        <v>3500</v>
      </c>
      <c r="N3662" s="2">
        <v>5000</v>
      </c>
      <c r="O3662" s="2">
        <f>IF(Tabla1[[#This Row],[Mov]]="VNT",Tabla1[[#This Row],[Sale]]-Tabla1[[#This Row],[Cost]],-Tabla1[[#This Row],[Cost]]*Tabla1[[#This Row],[Cant]])</f>
        <v>1500</v>
      </c>
      <c r="P3662" s="8">
        <f>IF(Tabla1[[#This Row],[Mov]]="VNT",-Tabla1[[#This Row],[Cant]],Tabla1[[#This Row],[Cant]])</f>
        <v>-1</v>
      </c>
      <c r="Q3662" s="8">
        <f>DAY(Tabla1[[#This Row],[Date]])</f>
        <v>17</v>
      </c>
      <c r="R3662" s="8">
        <f>MONTH(Tabla1[[#This Row],[Date]])</f>
        <v>10</v>
      </c>
      <c r="S3662" s="8">
        <f>YEAR(Tabla1[[#This Row],[Date]])</f>
        <v>2022</v>
      </c>
    </row>
    <row r="3663" spans="1:19" x14ac:dyDescent="0.2">
      <c r="A3663">
        <v>3662</v>
      </c>
      <c r="B3663" s="1">
        <v>44851</v>
      </c>
      <c r="C3663" t="s">
        <v>260</v>
      </c>
      <c r="D3663" t="s">
        <v>332</v>
      </c>
      <c r="E3663">
        <v>1</v>
      </c>
      <c r="F3663" t="s">
        <v>15</v>
      </c>
      <c r="G3663" t="s">
        <v>266</v>
      </c>
      <c r="H3663" t="s">
        <v>16</v>
      </c>
      <c r="M3663" s="2">
        <v>4500</v>
      </c>
      <c r="N3663" s="2">
        <v>10000</v>
      </c>
      <c r="O3663" s="2">
        <f>IF(Tabla1[[#This Row],[Mov]]="VNT",Tabla1[[#This Row],[Sale]]-Tabla1[[#This Row],[Cost]],-Tabla1[[#This Row],[Cost]]*Tabla1[[#This Row],[Cant]])</f>
        <v>5500</v>
      </c>
      <c r="P3663" s="8">
        <f>IF(Tabla1[[#This Row],[Mov]]="VNT",-Tabla1[[#This Row],[Cant]],Tabla1[[#This Row],[Cant]])</f>
        <v>-1</v>
      </c>
      <c r="Q3663" s="8">
        <f>DAY(Tabla1[[#This Row],[Date]])</f>
        <v>17</v>
      </c>
      <c r="R3663" s="8">
        <f>MONTH(Tabla1[[#This Row],[Date]])</f>
        <v>10</v>
      </c>
      <c r="S3663" s="8">
        <f>YEAR(Tabla1[[#This Row],[Date]])</f>
        <v>2022</v>
      </c>
    </row>
    <row r="3664" spans="1:19" x14ac:dyDescent="0.2">
      <c r="A3664">
        <v>3663</v>
      </c>
      <c r="B3664" s="1">
        <v>44851</v>
      </c>
      <c r="C3664" t="s">
        <v>260</v>
      </c>
      <c r="D3664" t="s">
        <v>332</v>
      </c>
      <c r="E3664">
        <v>1</v>
      </c>
      <c r="F3664" t="s">
        <v>116</v>
      </c>
      <c r="G3664" t="s">
        <v>347</v>
      </c>
      <c r="H3664" t="s">
        <v>518</v>
      </c>
      <c r="M3664" s="2">
        <v>6074</v>
      </c>
      <c r="N3664" s="2">
        <v>6500</v>
      </c>
      <c r="O3664" s="2">
        <f>IF(Tabla1[[#This Row],[Mov]]="VNT",Tabla1[[#This Row],[Sale]]-Tabla1[[#This Row],[Cost]],-Tabla1[[#This Row],[Cost]]*Tabla1[[#This Row],[Cant]])</f>
        <v>426</v>
      </c>
      <c r="P3664" s="8">
        <f>IF(Tabla1[[#This Row],[Mov]]="VNT",-Tabla1[[#This Row],[Cant]],Tabla1[[#This Row],[Cant]])</f>
        <v>-1</v>
      </c>
      <c r="Q3664" s="8">
        <f>DAY(Tabla1[[#This Row],[Date]])</f>
        <v>17</v>
      </c>
      <c r="R3664" s="8">
        <f>MONTH(Tabla1[[#This Row],[Date]])</f>
        <v>10</v>
      </c>
      <c r="S3664" s="8">
        <f>YEAR(Tabla1[[#This Row],[Date]])</f>
        <v>2022</v>
      </c>
    </row>
    <row r="3665" spans="1:19" x14ac:dyDescent="0.2">
      <c r="A3665">
        <v>3664</v>
      </c>
      <c r="B3665" s="1">
        <v>44851</v>
      </c>
      <c r="C3665" t="s">
        <v>260</v>
      </c>
      <c r="D3665" t="s">
        <v>332</v>
      </c>
      <c r="E3665">
        <v>1</v>
      </c>
      <c r="F3665" t="s">
        <v>386</v>
      </c>
      <c r="G3665" t="s">
        <v>262</v>
      </c>
      <c r="H3665" t="s">
        <v>1681</v>
      </c>
      <c r="M3665" s="2">
        <v>105000</v>
      </c>
      <c r="N3665" s="2">
        <v>160000</v>
      </c>
      <c r="O3665" s="2">
        <f>IF(Tabla1[[#This Row],[Mov]]="VNT",Tabla1[[#This Row],[Sale]]-Tabla1[[#This Row],[Cost]],-Tabla1[[#This Row],[Cost]]*Tabla1[[#This Row],[Cant]])</f>
        <v>55000</v>
      </c>
      <c r="P3665" s="8">
        <f>IF(Tabla1[[#This Row],[Mov]]="VNT",-Tabla1[[#This Row],[Cant]],Tabla1[[#This Row],[Cant]])</f>
        <v>-1</v>
      </c>
      <c r="Q3665" s="8">
        <f>DAY(Tabla1[[#This Row],[Date]])</f>
        <v>17</v>
      </c>
      <c r="R3665" s="8">
        <f>MONTH(Tabla1[[#This Row],[Date]])</f>
        <v>10</v>
      </c>
      <c r="S3665" s="8">
        <f>YEAR(Tabla1[[#This Row],[Date]])</f>
        <v>2022</v>
      </c>
    </row>
    <row r="3666" spans="1:19" x14ac:dyDescent="0.2">
      <c r="A3666">
        <v>3665</v>
      </c>
      <c r="B3666" s="1">
        <v>44851</v>
      </c>
      <c r="C3666" t="s">
        <v>260</v>
      </c>
      <c r="D3666" t="s">
        <v>332</v>
      </c>
      <c r="E3666">
        <v>1</v>
      </c>
      <c r="F3666" t="s">
        <v>225</v>
      </c>
      <c r="G3666" t="s">
        <v>262</v>
      </c>
      <c r="H3666" t="s">
        <v>301</v>
      </c>
      <c r="M3666" s="2">
        <v>1100</v>
      </c>
      <c r="N3666" s="2">
        <v>10000</v>
      </c>
      <c r="O3666" s="2">
        <f>IF(Tabla1[[#This Row],[Mov]]="VNT",Tabla1[[#This Row],[Sale]]-Tabla1[[#This Row],[Cost]],-Tabla1[[#This Row],[Cost]]*Tabla1[[#This Row],[Cant]])</f>
        <v>8900</v>
      </c>
      <c r="P3666" s="8">
        <f>IF(Tabla1[[#This Row],[Mov]]="VNT",-Tabla1[[#This Row],[Cant]],Tabla1[[#This Row],[Cant]])</f>
        <v>-1</v>
      </c>
      <c r="Q3666" s="8">
        <f>DAY(Tabla1[[#This Row],[Date]])</f>
        <v>17</v>
      </c>
      <c r="R3666" s="8">
        <f>MONTH(Tabla1[[#This Row],[Date]])</f>
        <v>10</v>
      </c>
      <c r="S3666" s="8">
        <f>YEAR(Tabla1[[#This Row],[Date]])</f>
        <v>2022</v>
      </c>
    </row>
    <row r="3667" spans="1:19" x14ac:dyDescent="0.2">
      <c r="A3667">
        <v>3666</v>
      </c>
      <c r="B3667" s="1">
        <v>44851</v>
      </c>
      <c r="C3667" t="s">
        <v>260</v>
      </c>
      <c r="D3667" t="s">
        <v>332</v>
      </c>
      <c r="E3667">
        <v>1</v>
      </c>
      <c r="F3667" t="s">
        <v>26</v>
      </c>
      <c r="G3667" t="s">
        <v>264</v>
      </c>
      <c r="H3667" t="s">
        <v>20</v>
      </c>
      <c r="M3667" s="2">
        <v>9500</v>
      </c>
      <c r="N3667" s="2">
        <v>20000</v>
      </c>
      <c r="O3667" s="2">
        <f>IF(Tabla1[[#This Row],[Mov]]="VNT",Tabla1[[#This Row],[Sale]]-Tabla1[[#This Row],[Cost]],-Tabla1[[#This Row],[Cost]]*Tabla1[[#This Row],[Cant]])</f>
        <v>10500</v>
      </c>
      <c r="P3667" s="8">
        <f>IF(Tabla1[[#This Row],[Mov]]="VNT",-Tabla1[[#This Row],[Cant]],Tabla1[[#This Row],[Cant]])</f>
        <v>-1</v>
      </c>
      <c r="Q3667" s="8">
        <f>DAY(Tabla1[[#This Row],[Date]])</f>
        <v>17</v>
      </c>
      <c r="R3667" s="8">
        <f>MONTH(Tabla1[[#This Row],[Date]])</f>
        <v>10</v>
      </c>
      <c r="S3667" s="8">
        <f>YEAR(Tabla1[[#This Row],[Date]])</f>
        <v>2022</v>
      </c>
    </row>
    <row r="3668" spans="1:19" x14ac:dyDescent="0.2">
      <c r="A3668">
        <v>3667</v>
      </c>
      <c r="B3668" s="1">
        <v>44851</v>
      </c>
      <c r="C3668" t="s">
        <v>260</v>
      </c>
      <c r="D3668" t="s">
        <v>332</v>
      </c>
      <c r="E3668">
        <v>1</v>
      </c>
      <c r="F3668" t="s">
        <v>586</v>
      </c>
      <c r="G3668" t="s">
        <v>263</v>
      </c>
      <c r="H3668" t="s">
        <v>278</v>
      </c>
      <c r="M3668" s="2">
        <v>8500</v>
      </c>
      <c r="N3668" s="2">
        <v>20000</v>
      </c>
      <c r="O3668" s="2">
        <f>IF(Tabla1[[#This Row],[Mov]]="VNT",Tabla1[[#This Row],[Sale]]-Tabla1[[#This Row],[Cost]],-Tabla1[[#This Row],[Cost]]*Tabla1[[#This Row],[Cant]])</f>
        <v>11500</v>
      </c>
      <c r="P3668" s="8">
        <f>IF(Tabla1[[#This Row],[Mov]]="VNT",-Tabla1[[#This Row],[Cant]],Tabla1[[#This Row],[Cant]])</f>
        <v>-1</v>
      </c>
      <c r="Q3668" s="8">
        <f>DAY(Tabla1[[#This Row],[Date]])</f>
        <v>17</v>
      </c>
      <c r="R3668" s="8">
        <f>MONTH(Tabla1[[#This Row],[Date]])</f>
        <v>10</v>
      </c>
      <c r="S3668" s="8">
        <f>YEAR(Tabla1[[#This Row],[Date]])</f>
        <v>2022</v>
      </c>
    </row>
    <row r="3669" spans="1:19" x14ac:dyDescent="0.2">
      <c r="A3669">
        <v>3668</v>
      </c>
      <c r="B3669" s="1">
        <v>44851</v>
      </c>
      <c r="C3669" t="s">
        <v>260</v>
      </c>
      <c r="D3669" t="s">
        <v>332</v>
      </c>
      <c r="E3669">
        <v>1</v>
      </c>
      <c r="F3669" t="s">
        <v>1676</v>
      </c>
      <c r="G3669" t="s">
        <v>266</v>
      </c>
      <c r="H3669" t="s">
        <v>266</v>
      </c>
      <c r="M3669" s="2">
        <v>14000</v>
      </c>
      <c r="N3669" s="2">
        <v>28000</v>
      </c>
      <c r="O3669" s="2">
        <f>IF(Tabla1[[#This Row],[Mov]]="VNT",Tabla1[[#This Row],[Sale]]-Tabla1[[#This Row],[Cost]],-Tabla1[[#This Row],[Cost]]*Tabla1[[#This Row],[Cant]])</f>
        <v>14000</v>
      </c>
      <c r="P3669" s="8">
        <f>IF(Tabla1[[#This Row],[Mov]]="VNT",-Tabla1[[#This Row],[Cant]],Tabla1[[#This Row],[Cant]])</f>
        <v>-1</v>
      </c>
      <c r="Q3669" s="8">
        <f>DAY(Tabla1[[#This Row],[Date]])</f>
        <v>17</v>
      </c>
      <c r="R3669" s="8">
        <f>MONTH(Tabla1[[#This Row],[Date]])</f>
        <v>10</v>
      </c>
      <c r="S3669" s="8">
        <f>YEAR(Tabla1[[#This Row],[Date]])</f>
        <v>2022</v>
      </c>
    </row>
    <row r="3670" spans="1:19" x14ac:dyDescent="0.2">
      <c r="A3670">
        <v>3669</v>
      </c>
      <c r="B3670" s="1">
        <v>44852</v>
      </c>
      <c r="C3670" t="s">
        <v>260</v>
      </c>
      <c r="D3670" t="s">
        <v>332</v>
      </c>
      <c r="E3670">
        <v>1</v>
      </c>
      <c r="F3670" t="s">
        <v>116</v>
      </c>
      <c r="G3670" t="s">
        <v>347</v>
      </c>
      <c r="H3670" t="s">
        <v>518</v>
      </c>
      <c r="M3670" s="2">
        <v>6074</v>
      </c>
      <c r="N3670" s="2">
        <v>6500</v>
      </c>
      <c r="O3670" s="2">
        <f>IF(Tabla1[[#This Row],[Mov]]="VNT",Tabla1[[#This Row],[Sale]]-Tabla1[[#This Row],[Cost]],-Tabla1[[#This Row],[Cost]]*Tabla1[[#This Row],[Cant]])</f>
        <v>426</v>
      </c>
      <c r="P3670" s="8">
        <f>IF(Tabla1[[#This Row],[Mov]]="VNT",-Tabla1[[#This Row],[Cant]],Tabla1[[#This Row],[Cant]])</f>
        <v>-1</v>
      </c>
      <c r="Q3670" s="8">
        <f>DAY(Tabla1[[#This Row],[Date]])</f>
        <v>18</v>
      </c>
      <c r="R3670" s="8">
        <f>MONTH(Tabla1[[#This Row],[Date]])</f>
        <v>10</v>
      </c>
      <c r="S3670" s="8">
        <f>YEAR(Tabla1[[#This Row],[Date]])</f>
        <v>2022</v>
      </c>
    </row>
    <row r="3671" spans="1:19" x14ac:dyDescent="0.2">
      <c r="A3671">
        <v>3670</v>
      </c>
      <c r="B3671" s="1">
        <v>44852</v>
      </c>
      <c r="C3671" t="s">
        <v>260</v>
      </c>
      <c r="D3671" t="s">
        <v>332</v>
      </c>
      <c r="E3671">
        <v>1</v>
      </c>
      <c r="F3671" t="s">
        <v>116</v>
      </c>
      <c r="G3671" t="s">
        <v>347</v>
      </c>
      <c r="H3671" t="s">
        <v>518</v>
      </c>
      <c r="M3671" s="2">
        <v>6074</v>
      </c>
      <c r="N3671" s="2">
        <v>6500</v>
      </c>
      <c r="O3671" s="2">
        <f>IF(Tabla1[[#This Row],[Mov]]="VNT",Tabla1[[#This Row],[Sale]]-Tabla1[[#This Row],[Cost]],-Tabla1[[#This Row],[Cost]]*Tabla1[[#This Row],[Cant]])</f>
        <v>426</v>
      </c>
      <c r="P3671" s="8">
        <f>IF(Tabla1[[#This Row],[Mov]]="VNT",-Tabla1[[#This Row],[Cant]],Tabla1[[#This Row],[Cant]])</f>
        <v>-1</v>
      </c>
      <c r="Q3671" s="8">
        <f>DAY(Tabla1[[#This Row],[Date]])</f>
        <v>18</v>
      </c>
      <c r="R3671" s="8">
        <f>MONTH(Tabla1[[#This Row],[Date]])</f>
        <v>10</v>
      </c>
      <c r="S3671" s="8">
        <f>YEAR(Tabla1[[#This Row],[Date]])</f>
        <v>2022</v>
      </c>
    </row>
    <row r="3672" spans="1:19" x14ac:dyDescent="0.2">
      <c r="A3672">
        <v>3671</v>
      </c>
      <c r="B3672" s="1">
        <v>44852</v>
      </c>
      <c r="C3672" t="s">
        <v>260</v>
      </c>
      <c r="D3672" t="s">
        <v>332</v>
      </c>
      <c r="E3672">
        <v>1</v>
      </c>
      <c r="F3672" t="s">
        <v>116</v>
      </c>
      <c r="G3672" t="s">
        <v>347</v>
      </c>
      <c r="H3672" t="s">
        <v>518</v>
      </c>
      <c r="M3672" s="2">
        <v>6074</v>
      </c>
      <c r="N3672" s="2">
        <v>6500</v>
      </c>
      <c r="O3672" s="2">
        <f>IF(Tabla1[[#This Row],[Mov]]="VNT",Tabla1[[#This Row],[Sale]]-Tabla1[[#This Row],[Cost]],-Tabla1[[#This Row],[Cost]]*Tabla1[[#This Row],[Cant]])</f>
        <v>426</v>
      </c>
      <c r="P3672" s="8">
        <f>IF(Tabla1[[#This Row],[Mov]]="VNT",-Tabla1[[#This Row],[Cant]],Tabla1[[#This Row],[Cant]])</f>
        <v>-1</v>
      </c>
      <c r="Q3672" s="8">
        <f>DAY(Tabla1[[#This Row],[Date]])</f>
        <v>18</v>
      </c>
      <c r="R3672" s="8">
        <f>MONTH(Tabla1[[#This Row],[Date]])</f>
        <v>10</v>
      </c>
      <c r="S3672" s="8">
        <f>YEAR(Tabla1[[#This Row],[Date]])</f>
        <v>2022</v>
      </c>
    </row>
    <row r="3673" spans="1:19" x14ac:dyDescent="0.2">
      <c r="A3673">
        <v>3672</v>
      </c>
      <c r="B3673" s="1">
        <v>44852</v>
      </c>
      <c r="C3673" t="s">
        <v>260</v>
      </c>
      <c r="D3673" t="s">
        <v>332</v>
      </c>
      <c r="E3673">
        <v>1</v>
      </c>
      <c r="F3673" t="s">
        <v>225</v>
      </c>
      <c r="G3673" t="s">
        <v>263</v>
      </c>
      <c r="H3673" t="s">
        <v>672</v>
      </c>
      <c r="M3673" s="2">
        <v>1100</v>
      </c>
      <c r="N3673" s="2">
        <v>10000</v>
      </c>
      <c r="O3673" s="2">
        <f>IF(Tabla1[[#This Row],[Mov]]="VNT",Tabla1[[#This Row],[Sale]]-Tabla1[[#This Row],[Cost]],-Tabla1[[#This Row],[Cost]]*Tabla1[[#This Row],[Cant]])</f>
        <v>8900</v>
      </c>
      <c r="P3673" s="8">
        <f>IF(Tabla1[[#This Row],[Mov]]="VNT",-Tabla1[[#This Row],[Cant]],Tabla1[[#This Row],[Cant]])</f>
        <v>-1</v>
      </c>
      <c r="Q3673" s="8">
        <f>DAY(Tabla1[[#This Row],[Date]])</f>
        <v>18</v>
      </c>
      <c r="R3673" s="8">
        <f>MONTH(Tabla1[[#This Row],[Date]])</f>
        <v>10</v>
      </c>
      <c r="S3673" s="8">
        <f>YEAR(Tabla1[[#This Row],[Date]])</f>
        <v>2022</v>
      </c>
    </row>
    <row r="3674" spans="1:19" x14ac:dyDescent="0.2">
      <c r="A3674">
        <v>3673</v>
      </c>
      <c r="B3674" s="1">
        <v>44852</v>
      </c>
      <c r="C3674" t="s">
        <v>260</v>
      </c>
      <c r="D3674" t="s">
        <v>332</v>
      </c>
      <c r="E3674">
        <v>1</v>
      </c>
      <c r="F3674" t="s">
        <v>26</v>
      </c>
      <c r="G3674" t="s">
        <v>262</v>
      </c>
      <c r="H3674" t="s">
        <v>986</v>
      </c>
      <c r="I3674" t="s">
        <v>20</v>
      </c>
      <c r="M3674" s="2">
        <v>8000</v>
      </c>
      <c r="N3674" s="2">
        <v>18000</v>
      </c>
      <c r="O3674" s="2">
        <f>IF(Tabla1[[#This Row],[Mov]]="VNT",Tabla1[[#This Row],[Sale]]-Tabla1[[#This Row],[Cost]],-Tabla1[[#This Row],[Cost]]*Tabla1[[#This Row],[Cant]])</f>
        <v>10000</v>
      </c>
      <c r="P3674" s="8">
        <f>IF(Tabla1[[#This Row],[Mov]]="VNT",-Tabla1[[#This Row],[Cant]],Tabla1[[#This Row],[Cant]])</f>
        <v>-1</v>
      </c>
      <c r="Q3674" s="8">
        <f>DAY(Tabla1[[#This Row],[Date]])</f>
        <v>18</v>
      </c>
      <c r="R3674" s="8">
        <f>MONTH(Tabla1[[#This Row],[Date]])</f>
        <v>10</v>
      </c>
      <c r="S3674" s="8">
        <f>YEAR(Tabla1[[#This Row],[Date]])</f>
        <v>2022</v>
      </c>
    </row>
    <row r="3675" spans="1:19" x14ac:dyDescent="0.2">
      <c r="A3675">
        <v>3674</v>
      </c>
      <c r="B3675" s="1">
        <v>44852</v>
      </c>
      <c r="C3675" t="s">
        <v>260</v>
      </c>
      <c r="D3675" t="s">
        <v>332</v>
      </c>
      <c r="E3675">
        <v>1</v>
      </c>
      <c r="F3675" t="s">
        <v>116</v>
      </c>
      <c r="G3675" t="s">
        <v>347</v>
      </c>
      <c r="H3675" t="s">
        <v>518</v>
      </c>
      <c r="M3675" s="2">
        <v>935</v>
      </c>
      <c r="N3675" s="2">
        <v>1000</v>
      </c>
      <c r="O3675" s="2">
        <f>IF(Tabla1[[#This Row],[Mov]]="VNT",Tabla1[[#This Row],[Sale]]-Tabla1[[#This Row],[Cost]],-Tabla1[[#This Row],[Cost]]*Tabla1[[#This Row],[Cant]])</f>
        <v>65</v>
      </c>
      <c r="P3675" s="8">
        <f>IF(Tabla1[[#This Row],[Mov]]="VNT",-Tabla1[[#This Row],[Cant]],Tabla1[[#This Row],[Cant]])</f>
        <v>-1</v>
      </c>
      <c r="Q3675" s="8">
        <f>DAY(Tabla1[[#This Row],[Date]])</f>
        <v>18</v>
      </c>
      <c r="R3675" s="8">
        <f>MONTH(Tabla1[[#This Row],[Date]])</f>
        <v>10</v>
      </c>
      <c r="S3675" s="8">
        <f>YEAR(Tabla1[[#This Row],[Date]])</f>
        <v>2022</v>
      </c>
    </row>
    <row r="3676" spans="1:19" x14ac:dyDescent="0.2">
      <c r="A3676">
        <v>3675</v>
      </c>
      <c r="B3676" s="1">
        <v>44852</v>
      </c>
      <c r="C3676" t="s">
        <v>260</v>
      </c>
      <c r="D3676" t="s">
        <v>332</v>
      </c>
      <c r="E3676">
        <v>1</v>
      </c>
      <c r="F3676" t="s">
        <v>116</v>
      </c>
      <c r="G3676" t="s">
        <v>347</v>
      </c>
      <c r="H3676" t="s">
        <v>518</v>
      </c>
      <c r="M3676" s="2">
        <v>6074</v>
      </c>
      <c r="N3676" s="2">
        <v>6500</v>
      </c>
      <c r="O3676" s="2">
        <f>IF(Tabla1[[#This Row],[Mov]]="VNT",Tabla1[[#This Row],[Sale]]-Tabla1[[#This Row],[Cost]],-Tabla1[[#This Row],[Cost]]*Tabla1[[#This Row],[Cant]])</f>
        <v>426</v>
      </c>
      <c r="P3676" s="8">
        <f>IF(Tabla1[[#This Row],[Mov]]="VNT",-Tabla1[[#This Row],[Cant]],Tabla1[[#This Row],[Cant]])</f>
        <v>-1</v>
      </c>
      <c r="Q3676" s="8">
        <f>DAY(Tabla1[[#This Row],[Date]])</f>
        <v>18</v>
      </c>
      <c r="R3676" s="8">
        <f>MONTH(Tabla1[[#This Row],[Date]])</f>
        <v>10</v>
      </c>
      <c r="S3676" s="8">
        <f>YEAR(Tabla1[[#This Row],[Date]])</f>
        <v>2022</v>
      </c>
    </row>
    <row r="3677" spans="1:19" x14ac:dyDescent="0.2">
      <c r="A3677">
        <v>3676</v>
      </c>
      <c r="B3677" s="1">
        <v>44852</v>
      </c>
      <c r="C3677" t="s">
        <v>260</v>
      </c>
      <c r="D3677" t="s">
        <v>332</v>
      </c>
      <c r="E3677">
        <v>1</v>
      </c>
      <c r="F3677" t="s">
        <v>458</v>
      </c>
      <c r="G3677" t="s">
        <v>534</v>
      </c>
      <c r="H3677" t="s">
        <v>1677</v>
      </c>
      <c r="M3677" s="2">
        <v>0</v>
      </c>
      <c r="N3677" s="2">
        <v>25000</v>
      </c>
      <c r="O3677" s="2">
        <f>IF(Tabla1[[#This Row],[Mov]]="VNT",Tabla1[[#This Row],[Sale]]-Tabla1[[#This Row],[Cost]],-Tabla1[[#This Row],[Cost]]*Tabla1[[#This Row],[Cant]])</f>
        <v>25000</v>
      </c>
      <c r="P3677" s="8">
        <f>IF(Tabla1[[#This Row],[Mov]]="VNT",-Tabla1[[#This Row],[Cant]],Tabla1[[#This Row],[Cant]])</f>
        <v>-1</v>
      </c>
      <c r="Q3677" s="8">
        <f>DAY(Tabla1[[#This Row],[Date]])</f>
        <v>18</v>
      </c>
      <c r="R3677" s="8">
        <f>MONTH(Tabla1[[#This Row],[Date]])</f>
        <v>10</v>
      </c>
      <c r="S3677" s="8">
        <f>YEAR(Tabla1[[#This Row],[Date]])</f>
        <v>2022</v>
      </c>
    </row>
    <row r="3678" spans="1:19" x14ac:dyDescent="0.2">
      <c r="A3678">
        <v>3677</v>
      </c>
      <c r="B3678" s="1">
        <v>44852</v>
      </c>
      <c r="C3678" t="s">
        <v>260</v>
      </c>
      <c r="D3678" t="s">
        <v>332</v>
      </c>
      <c r="E3678">
        <v>1</v>
      </c>
      <c r="F3678" t="s">
        <v>21</v>
      </c>
      <c r="G3678" t="s">
        <v>272</v>
      </c>
      <c r="H3678" t="s">
        <v>1522</v>
      </c>
      <c r="M3678" s="2">
        <v>2800</v>
      </c>
      <c r="N3678" s="2">
        <v>10000</v>
      </c>
      <c r="O3678" s="2">
        <f>IF(Tabla1[[#This Row],[Mov]]="VNT",Tabla1[[#This Row],[Sale]]-Tabla1[[#This Row],[Cost]],-Tabla1[[#This Row],[Cost]]*Tabla1[[#This Row],[Cant]])</f>
        <v>7200</v>
      </c>
      <c r="P3678" s="8">
        <f>IF(Tabla1[[#This Row],[Mov]]="VNT",-Tabla1[[#This Row],[Cant]],Tabla1[[#This Row],[Cant]])</f>
        <v>-1</v>
      </c>
      <c r="Q3678" s="8">
        <f>DAY(Tabla1[[#This Row],[Date]])</f>
        <v>18</v>
      </c>
      <c r="R3678" s="8">
        <f>MONTH(Tabla1[[#This Row],[Date]])</f>
        <v>10</v>
      </c>
      <c r="S3678" s="8">
        <f>YEAR(Tabla1[[#This Row],[Date]])</f>
        <v>2022</v>
      </c>
    </row>
    <row r="3679" spans="1:19" x14ac:dyDescent="0.2">
      <c r="A3679">
        <v>3678</v>
      </c>
      <c r="B3679" s="1">
        <v>44852</v>
      </c>
      <c r="C3679" t="s">
        <v>261</v>
      </c>
      <c r="D3679" t="s">
        <v>1485</v>
      </c>
      <c r="E3679">
        <v>1</v>
      </c>
      <c r="F3679" t="s">
        <v>1152</v>
      </c>
      <c r="G3679" t="s">
        <v>272</v>
      </c>
      <c r="H3679" t="s">
        <v>1678</v>
      </c>
      <c r="M3679" s="2">
        <v>13000</v>
      </c>
      <c r="N3679" s="2">
        <v>35000</v>
      </c>
      <c r="O3679" s="2">
        <f>IF(Tabla1[[#This Row],[Mov]]="VNT",Tabla1[[#This Row],[Sale]]-Tabla1[[#This Row],[Cost]],-Tabla1[[#This Row],[Cost]]*Tabla1[[#This Row],[Cant]])</f>
        <v>-13000</v>
      </c>
      <c r="P3679" s="8">
        <f>IF(Tabla1[[#This Row],[Mov]]="VNT",-Tabla1[[#This Row],[Cant]],Tabla1[[#This Row],[Cant]])</f>
        <v>1</v>
      </c>
      <c r="Q3679" s="8">
        <f>DAY(Tabla1[[#This Row],[Date]])</f>
        <v>18</v>
      </c>
      <c r="R3679" s="8">
        <f>MONTH(Tabla1[[#This Row],[Date]])</f>
        <v>10</v>
      </c>
      <c r="S3679" s="8">
        <f>YEAR(Tabla1[[#This Row],[Date]])</f>
        <v>2022</v>
      </c>
    </row>
    <row r="3680" spans="1:19" x14ac:dyDescent="0.2">
      <c r="A3680">
        <v>3679</v>
      </c>
      <c r="B3680" s="1">
        <v>44852</v>
      </c>
      <c r="C3680" t="s">
        <v>261</v>
      </c>
      <c r="D3680" t="s">
        <v>1667</v>
      </c>
      <c r="E3680">
        <v>1</v>
      </c>
      <c r="F3680" t="s">
        <v>1152</v>
      </c>
      <c r="G3680" t="s">
        <v>272</v>
      </c>
      <c r="H3680" t="s">
        <v>1679</v>
      </c>
      <c r="M3680" s="2">
        <v>0</v>
      </c>
      <c r="N3680" s="2">
        <v>35000</v>
      </c>
      <c r="O3680" s="2">
        <f>IF(Tabla1[[#This Row],[Mov]]="VNT",Tabla1[[#This Row],[Sale]]-Tabla1[[#This Row],[Cost]],-Tabla1[[#This Row],[Cost]]*Tabla1[[#This Row],[Cant]])</f>
        <v>0</v>
      </c>
      <c r="P3680" s="8">
        <f>IF(Tabla1[[#This Row],[Mov]]="VNT",-Tabla1[[#This Row],[Cant]],Tabla1[[#This Row],[Cant]])</f>
        <v>1</v>
      </c>
      <c r="Q3680" s="8">
        <f>DAY(Tabla1[[#This Row],[Date]])</f>
        <v>18</v>
      </c>
      <c r="R3680" s="8">
        <f>MONTH(Tabla1[[#This Row],[Date]])</f>
        <v>10</v>
      </c>
      <c r="S3680" s="8">
        <f>YEAR(Tabla1[[#This Row],[Date]])</f>
        <v>2022</v>
      </c>
    </row>
    <row r="3681" spans="1:19" x14ac:dyDescent="0.2">
      <c r="A3681">
        <v>3680</v>
      </c>
      <c r="B3681" s="1">
        <v>44852</v>
      </c>
      <c r="C3681" t="s">
        <v>261</v>
      </c>
      <c r="D3681" t="s">
        <v>1667</v>
      </c>
      <c r="E3681">
        <v>1</v>
      </c>
      <c r="F3681" t="s">
        <v>1152</v>
      </c>
      <c r="G3681" t="s">
        <v>272</v>
      </c>
      <c r="H3681" t="s">
        <v>1680</v>
      </c>
      <c r="M3681" s="2">
        <v>0</v>
      </c>
      <c r="N3681" s="2">
        <v>35000</v>
      </c>
      <c r="O3681" s="2">
        <f>IF(Tabla1[[#This Row],[Mov]]="VNT",Tabla1[[#This Row],[Sale]]-Tabla1[[#This Row],[Cost]],-Tabla1[[#This Row],[Cost]]*Tabla1[[#This Row],[Cant]])</f>
        <v>0</v>
      </c>
      <c r="P3681" s="8">
        <f>IF(Tabla1[[#This Row],[Mov]]="VNT",-Tabla1[[#This Row],[Cant]],Tabla1[[#This Row],[Cant]])</f>
        <v>1</v>
      </c>
      <c r="Q3681" s="8">
        <f>DAY(Tabla1[[#This Row],[Date]])</f>
        <v>18</v>
      </c>
      <c r="R3681" s="8">
        <f>MONTH(Tabla1[[#This Row],[Date]])</f>
        <v>10</v>
      </c>
      <c r="S3681" s="8">
        <f>YEAR(Tabla1[[#This Row],[Date]])</f>
        <v>2022</v>
      </c>
    </row>
    <row r="3682" spans="1:19" x14ac:dyDescent="0.2">
      <c r="A3682">
        <v>3681</v>
      </c>
      <c r="B3682" s="1">
        <v>44852</v>
      </c>
      <c r="C3682" t="s">
        <v>261</v>
      </c>
      <c r="D3682" t="s">
        <v>892</v>
      </c>
      <c r="E3682">
        <v>1</v>
      </c>
      <c r="F3682" t="s">
        <v>1545</v>
      </c>
      <c r="G3682" t="s">
        <v>284</v>
      </c>
      <c r="H3682" t="s">
        <v>1153</v>
      </c>
      <c r="M3682" s="2">
        <v>20000</v>
      </c>
      <c r="N3682" s="2">
        <v>45000</v>
      </c>
      <c r="O3682" s="2">
        <f>IF(Tabla1[[#This Row],[Mov]]="VNT",Tabla1[[#This Row],[Sale]]-Tabla1[[#This Row],[Cost]],-Tabla1[[#This Row],[Cost]]*Tabla1[[#This Row],[Cant]])</f>
        <v>-20000</v>
      </c>
      <c r="P3682" s="8">
        <f>IF(Tabla1[[#This Row],[Mov]]="VNT",-Tabla1[[#This Row],[Cant]],Tabla1[[#This Row],[Cant]])</f>
        <v>1</v>
      </c>
      <c r="Q3682" s="8">
        <f>DAY(Tabla1[[#This Row],[Date]])</f>
        <v>18</v>
      </c>
      <c r="R3682" s="8">
        <f>MONTH(Tabla1[[#This Row],[Date]])</f>
        <v>10</v>
      </c>
      <c r="S3682" s="8">
        <f>YEAR(Tabla1[[#This Row],[Date]])</f>
        <v>2022</v>
      </c>
    </row>
    <row r="3683" spans="1:19" x14ac:dyDescent="0.2">
      <c r="A3683">
        <v>3682</v>
      </c>
      <c r="B3683" s="1">
        <v>44852</v>
      </c>
      <c r="C3683" t="s">
        <v>261</v>
      </c>
      <c r="D3683" t="s">
        <v>892</v>
      </c>
      <c r="E3683">
        <v>1</v>
      </c>
      <c r="F3683" t="s">
        <v>386</v>
      </c>
      <c r="G3683" t="s">
        <v>262</v>
      </c>
      <c r="H3683" t="s">
        <v>1681</v>
      </c>
      <c r="M3683" s="2">
        <v>100000</v>
      </c>
      <c r="N3683" s="2">
        <v>160000</v>
      </c>
      <c r="O3683" s="2">
        <f>IF(Tabla1[[#This Row],[Mov]]="VNT",Tabla1[[#This Row],[Sale]]-Tabla1[[#This Row],[Cost]],-Tabla1[[#This Row],[Cost]]*Tabla1[[#This Row],[Cant]])</f>
        <v>-100000</v>
      </c>
      <c r="P3683" s="8">
        <f>IF(Tabla1[[#This Row],[Mov]]="VNT",-Tabla1[[#This Row],[Cant]],Tabla1[[#This Row],[Cant]])</f>
        <v>1</v>
      </c>
      <c r="Q3683" s="8">
        <f>DAY(Tabla1[[#This Row],[Date]])</f>
        <v>18</v>
      </c>
      <c r="R3683" s="8">
        <f>MONTH(Tabla1[[#This Row],[Date]])</f>
        <v>10</v>
      </c>
      <c r="S3683" s="8">
        <f>YEAR(Tabla1[[#This Row],[Date]])</f>
        <v>2022</v>
      </c>
    </row>
    <row r="3684" spans="1:19" x14ac:dyDescent="0.2">
      <c r="A3684">
        <v>3683</v>
      </c>
      <c r="B3684" s="1">
        <v>44852</v>
      </c>
      <c r="C3684" t="s">
        <v>261</v>
      </c>
      <c r="D3684" t="s">
        <v>892</v>
      </c>
      <c r="E3684">
        <v>1</v>
      </c>
      <c r="F3684" t="s">
        <v>386</v>
      </c>
      <c r="G3684" t="s">
        <v>272</v>
      </c>
      <c r="H3684" t="s">
        <v>1546</v>
      </c>
      <c r="M3684" s="2">
        <v>75000</v>
      </c>
      <c r="N3684" s="2">
        <v>135000</v>
      </c>
      <c r="O3684" s="2">
        <f>IF(Tabla1[[#This Row],[Mov]]="VNT",Tabla1[[#This Row],[Sale]]-Tabla1[[#This Row],[Cost]],-Tabla1[[#This Row],[Cost]]*Tabla1[[#This Row],[Cant]])</f>
        <v>-75000</v>
      </c>
      <c r="P3684" s="8">
        <f>IF(Tabla1[[#This Row],[Mov]]="VNT",-Tabla1[[#This Row],[Cant]],Tabla1[[#This Row],[Cant]])</f>
        <v>1</v>
      </c>
      <c r="Q3684" s="8">
        <f>DAY(Tabla1[[#This Row],[Date]])</f>
        <v>18</v>
      </c>
      <c r="R3684" s="8">
        <f>MONTH(Tabla1[[#This Row],[Date]])</f>
        <v>10</v>
      </c>
      <c r="S3684" s="8">
        <f>YEAR(Tabla1[[#This Row],[Date]])</f>
        <v>2022</v>
      </c>
    </row>
    <row r="3685" spans="1:19" x14ac:dyDescent="0.2">
      <c r="A3685">
        <v>3684</v>
      </c>
      <c r="B3685" s="1">
        <v>44852</v>
      </c>
      <c r="C3685" t="s">
        <v>261</v>
      </c>
      <c r="D3685" t="s">
        <v>892</v>
      </c>
      <c r="E3685">
        <v>1</v>
      </c>
      <c r="F3685" t="s">
        <v>386</v>
      </c>
      <c r="G3685" t="s">
        <v>272</v>
      </c>
      <c r="H3685" t="s">
        <v>2656</v>
      </c>
      <c r="M3685" s="2">
        <v>80000</v>
      </c>
      <c r="N3685" s="2">
        <v>140000</v>
      </c>
      <c r="O3685" s="2">
        <f>IF(Tabla1[[#This Row],[Mov]]="VNT",Tabla1[[#This Row],[Sale]]-Tabla1[[#This Row],[Cost]],-Tabla1[[#This Row],[Cost]]*Tabla1[[#This Row],[Cant]])</f>
        <v>-80000</v>
      </c>
      <c r="P3685" s="8">
        <f>IF(Tabla1[[#This Row],[Mov]]="VNT",-Tabla1[[#This Row],[Cant]],Tabla1[[#This Row],[Cant]])</f>
        <v>1</v>
      </c>
      <c r="Q3685" s="8">
        <f>DAY(Tabla1[[#This Row],[Date]])</f>
        <v>18</v>
      </c>
      <c r="R3685" s="8">
        <f>MONTH(Tabla1[[#This Row],[Date]])</f>
        <v>10</v>
      </c>
      <c r="S3685" s="8">
        <f>YEAR(Tabla1[[#This Row],[Date]])</f>
        <v>2022</v>
      </c>
    </row>
    <row r="3686" spans="1:19" x14ac:dyDescent="0.2">
      <c r="A3686">
        <v>3685</v>
      </c>
      <c r="B3686" s="1">
        <v>44852</v>
      </c>
      <c r="C3686" t="s">
        <v>261</v>
      </c>
      <c r="D3686" t="s">
        <v>659</v>
      </c>
      <c r="E3686">
        <v>5</v>
      </c>
      <c r="F3686" t="s">
        <v>26</v>
      </c>
      <c r="G3686" t="s">
        <v>264</v>
      </c>
      <c r="H3686" t="s">
        <v>20</v>
      </c>
      <c r="M3686" s="2">
        <v>8500</v>
      </c>
      <c r="N3686" s="2">
        <v>20000</v>
      </c>
      <c r="O3686" s="2">
        <f>IF(Tabla1[[#This Row],[Mov]]="VNT",Tabla1[[#This Row],[Sale]]-Tabla1[[#This Row],[Cost]],-Tabla1[[#This Row],[Cost]]*Tabla1[[#This Row],[Cant]])</f>
        <v>-42500</v>
      </c>
      <c r="P3686" s="8">
        <f>IF(Tabla1[[#This Row],[Mov]]="VNT",-Tabla1[[#This Row],[Cant]],Tabla1[[#This Row],[Cant]])</f>
        <v>5</v>
      </c>
      <c r="Q3686" s="8">
        <f>DAY(Tabla1[[#This Row],[Date]])</f>
        <v>18</v>
      </c>
      <c r="R3686" s="8">
        <f>MONTH(Tabla1[[#This Row],[Date]])</f>
        <v>10</v>
      </c>
      <c r="S3686" s="8">
        <f>YEAR(Tabla1[[#This Row],[Date]])</f>
        <v>2022</v>
      </c>
    </row>
    <row r="3687" spans="1:19" x14ac:dyDescent="0.2">
      <c r="A3687">
        <v>3686</v>
      </c>
      <c r="B3687" s="1">
        <v>44852</v>
      </c>
      <c r="C3687" t="s">
        <v>261</v>
      </c>
      <c r="D3687" t="s">
        <v>659</v>
      </c>
      <c r="E3687">
        <v>5</v>
      </c>
      <c r="F3687" t="s">
        <v>26</v>
      </c>
      <c r="G3687" t="s">
        <v>264</v>
      </c>
      <c r="H3687" t="s">
        <v>16</v>
      </c>
      <c r="M3687" s="2">
        <v>8500</v>
      </c>
      <c r="N3687" s="2">
        <v>20000</v>
      </c>
      <c r="O3687" s="2">
        <f>IF(Tabla1[[#This Row],[Mov]]="VNT",Tabla1[[#This Row],[Sale]]-Tabla1[[#This Row],[Cost]],-Tabla1[[#This Row],[Cost]]*Tabla1[[#This Row],[Cant]])</f>
        <v>-42500</v>
      </c>
      <c r="P3687" s="8">
        <f>IF(Tabla1[[#This Row],[Mov]]="VNT",-Tabla1[[#This Row],[Cant]],Tabla1[[#This Row],[Cant]])</f>
        <v>5</v>
      </c>
      <c r="Q3687" s="8">
        <f>DAY(Tabla1[[#This Row],[Date]])</f>
        <v>18</v>
      </c>
      <c r="R3687" s="8">
        <f>MONTH(Tabla1[[#This Row],[Date]])</f>
        <v>10</v>
      </c>
      <c r="S3687" s="8">
        <f>YEAR(Tabla1[[#This Row],[Date]])</f>
        <v>2022</v>
      </c>
    </row>
    <row r="3688" spans="1:19" x14ac:dyDescent="0.2">
      <c r="A3688">
        <v>3687</v>
      </c>
      <c r="B3688" s="1">
        <v>44852</v>
      </c>
      <c r="C3688" t="s">
        <v>261</v>
      </c>
      <c r="D3688" t="s">
        <v>659</v>
      </c>
      <c r="E3688">
        <v>10</v>
      </c>
      <c r="F3688" t="s">
        <v>225</v>
      </c>
      <c r="G3688" t="s">
        <v>263</v>
      </c>
      <c r="H3688" t="s">
        <v>672</v>
      </c>
      <c r="M3688" s="2">
        <v>1100</v>
      </c>
      <c r="N3688" s="2">
        <v>10000</v>
      </c>
      <c r="O3688" s="2">
        <f>IF(Tabla1[[#This Row],[Mov]]="VNT",Tabla1[[#This Row],[Sale]]-Tabla1[[#This Row],[Cost]],-Tabla1[[#This Row],[Cost]]*Tabla1[[#This Row],[Cant]])</f>
        <v>-11000</v>
      </c>
      <c r="P3688" s="8">
        <f>IF(Tabla1[[#This Row],[Mov]]="VNT",-Tabla1[[#This Row],[Cant]],Tabla1[[#This Row],[Cant]])</f>
        <v>10</v>
      </c>
      <c r="Q3688" s="8">
        <f>DAY(Tabla1[[#This Row],[Date]])</f>
        <v>18</v>
      </c>
      <c r="R3688" s="8">
        <f>MONTH(Tabla1[[#This Row],[Date]])</f>
        <v>10</v>
      </c>
      <c r="S3688" s="8">
        <f>YEAR(Tabla1[[#This Row],[Date]])</f>
        <v>2022</v>
      </c>
    </row>
    <row r="3689" spans="1:19" x14ac:dyDescent="0.2">
      <c r="A3689">
        <v>3688</v>
      </c>
      <c r="B3689" s="1">
        <v>44852</v>
      </c>
      <c r="C3689" t="s">
        <v>261</v>
      </c>
      <c r="D3689" t="s">
        <v>659</v>
      </c>
      <c r="E3689">
        <v>1</v>
      </c>
      <c r="F3689" t="s">
        <v>586</v>
      </c>
      <c r="G3689" t="s">
        <v>263</v>
      </c>
      <c r="H3689" t="s">
        <v>278</v>
      </c>
      <c r="M3689" s="2">
        <v>8000</v>
      </c>
      <c r="N3689" s="2">
        <v>20000</v>
      </c>
      <c r="O3689" s="2">
        <f>IF(Tabla1[[#This Row],[Mov]]="VNT",Tabla1[[#This Row],[Sale]]-Tabla1[[#This Row],[Cost]],-Tabla1[[#This Row],[Cost]]*Tabla1[[#This Row],[Cant]])</f>
        <v>-8000</v>
      </c>
      <c r="P3689" s="8">
        <f>IF(Tabla1[[#This Row],[Mov]]="VNT",-Tabla1[[#This Row],[Cant]],Tabla1[[#This Row],[Cant]])</f>
        <v>1</v>
      </c>
      <c r="Q3689" s="8">
        <f>DAY(Tabla1[[#This Row],[Date]])</f>
        <v>18</v>
      </c>
      <c r="R3689" s="8">
        <f>MONTH(Tabla1[[#This Row],[Date]])</f>
        <v>10</v>
      </c>
      <c r="S3689" s="8">
        <f>YEAR(Tabla1[[#This Row],[Date]])</f>
        <v>2022</v>
      </c>
    </row>
    <row r="3690" spans="1:19" x14ac:dyDescent="0.2">
      <c r="A3690">
        <v>3689</v>
      </c>
      <c r="B3690" s="1">
        <v>44852</v>
      </c>
      <c r="C3690" t="s">
        <v>261</v>
      </c>
      <c r="D3690" t="s">
        <v>659</v>
      </c>
      <c r="E3690">
        <v>1</v>
      </c>
      <c r="F3690" t="s">
        <v>15</v>
      </c>
      <c r="G3690" t="s">
        <v>465</v>
      </c>
      <c r="H3690" t="s">
        <v>1390</v>
      </c>
      <c r="M3690" s="2">
        <v>2500</v>
      </c>
      <c r="N3690" s="2">
        <v>10000</v>
      </c>
      <c r="O3690" s="2">
        <f>IF(Tabla1[[#This Row],[Mov]]="VNT",Tabla1[[#This Row],[Sale]]-Tabla1[[#This Row],[Cost]],-Tabla1[[#This Row],[Cost]]*Tabla1[[#This Row],[Cant]])</f>
        <v>-2500</v>
      </c>
      <c r="P3690" s="8">
        <f>IF(Tabla1[[#This Row],[Mov]]="VNT",-Tabla1[[#This Row],[Cant]],Tabla1[[#This Row],[Cant]])</f>
        <v>1</v>
      </c>
      <c r="Q3690" s="8">
        <f>DAY(Tabla1[[#This Row],[Date]])</f>
        <v>18</v>
      </c>
      <c r="R3690" s="8">
        <f>MONTH(Tabla1[[#This Row],[Date]])</f>
        <v>10</v>
      </c>
      <c r="S3690" s="8">
        <f>YEAR(Tabla1[[#This Row],[Date]])</f>
        <v>2022</v>
      </c>
    </row>
    <row r="3691" spans="1:19" x14ac:dyDescent="0.2">
      <c r="A3691">
        <v>3690</v>
      </c>
      <c r="B3691" s="1">
        <v>44852</v>
      </c>
      <c r="C3691" t="s">
        <v>261</v>
      </c>
      <c r="D3691" t="s">
        <v>124</v>
      </c>
      <c r="E3691">
        <v>2</v>
      </c>
      <c r="F3691" t="s">
        <v>15</v>
      </c>
      <c r="G3691" t="s">
        <v>266</v>
      </c>
      <c r="H3691" t="s">
        <v>1390</v>
      </c>
      <c r="M3691" s="2">
        <v>2000</v>
      </c>
      <c r="N3691" s="2">
        <v>10000</v>
      </c>
      <c r="O3691" s="2">
        <f>IF(Tabla1[[#This Row],[Mov]]="VNT",Tabla1[[#This Row],[Sale]]-Tabla1[[#This Row],[Cost]],-Tabla1[[#This Row],[Cost]]*Tabla1[[#This Row],[Cant]])</f>
        <v>-4000</v>
      </c>
      <c r="P3691" s="8">
        <f>IF(Tabla1[[#This Row],[Mov]]="VNT",-Tabla1[[#This Row],[Cant]],Tabla1[[#This Row],[Cant]])</f>
        <v>2</v>
      </c>
      <c r="Q3691" s="8">
        <f>DAY(Tabla1[[#This Row],[Date]])</f>
        <v>18</v>
      </c>
      <c r="R3691" s="8">
        <f>MONTH(Tabla1[[#This Row],[Date]])</f>
        <v>10</v>
      </c>
      <c r="S3691" s="8">
        <f>YEAR(Tabla1[[#This Row],[Date]])</f>
        <v>2022</v>
      </c>
    </row>
    <row r="3692" spans="1:19" x14ac:dyDescent="0.2">
      <c r="A3692">
        <v>3691</v>
      </c>
      <c r="B3692" s="1">
        <v>44852</v>
      </c>
      <c r="C3692" t="s">
        <v>261</v>
      </c>
      <c r="D3692" t="s">
        <v>124</v>
      </c>
      <c r="E3692">
        <v>1</v>
      </c>
      <c r="F3692" t="s">
        <v>15</v>
      </c>
      <c r="G3692" t="s">
        <v>266</v>
      </c>
      <c r="H3692" t="s">
        <v>1684</v>
      </c>
      <c r="M3692" s="2">
        <v>6000</v>
      </c>
      <c r="N3692" s="2">
        <v>15000</v>
      </c>
      <c r="O3692" s="2">
        <f>IF(Tabla1[[#This Row],[Mov]]="VNT",Tabla1[[#This Row],[Sale]]-Tabla1[[#This Row],[Cost]],-Tabla1[[#This Row],[Cost]]*Tabla1[[#This Row],[Cant]])</f>
        <v>-6000</v>
      </c>
      <c r="P3692" s="8">
        <f>IF(Tabla1[[#This Row],[Mov]]="VNT",-Tabla1[[#This Row],[Cant]],Tabla1[[#This Row],[Cant]])</f>
        <v>1</v>
      </c>
      <c r="Q3692" s="8">
        <f>DAY(Tabla1[[#This Row],[Date]])</f>
        <v>18</v>
      </c>
      <c r="R3692" s="8">
        <f>MONTH(Tabla1[[#This Row],[Date]])</f>
        <v>10</v>
      </c>
      <c r="S3692" s="8">
        <f>YEAR(Tabla1[[#This Row],[Date]])</f>
        <v>2022</v>
      </c>
    </row>
    <row r="3693" spans="1:19" x14ac:dyDescent="0.2">
      <c r="A3693">
        <v>3692</v>
      </c>
      <c r="B3693" s="1">
        <v>44852</v>
      </c>
      <c r="C3693" t="s">
        <v>261</v>
      </c>
      <c r="D3693" t="s">
        <v>124</v>
      </c>
      <c r="E3693">
        <v>2</v>
      </c>
      <c r="F3693" t="s">
        <v>26</v>
      </c>
      <c r="G3693" t="s">
        <v>266</v>
      </c>
      <c r="H3693" t="s">
        <v>1682</v>
      </c>
      <c r="M3693" s="2">
        <v>8000</v>
      </c>
      <c r="N3693" s="2">
        <v>19000</v>
      </c>
      <c r="O3693" s="2">
        <f>IF(Tabla1[[#This Row],[Mov]]="VNT",Tabla1[[#This Row],[Sale]]-Tabla1[[#This Row],[Cost]],-Tabla1[[#This Row],[Cost]]*Tabla1[[#This Row],[Cant]])</f>
        <v>-16000</v>
      </c>
      <c r="P3693" s="8">
        <f>IF(Tabla1[[#This Row],[Mov]]="VNT",-Tabla1[[#This Row],[Cant]],Tabla1[[#This Row],[Cant]])</f>
        <v>2</v>
      </c>
      <c r="Q3693" s="8">
        <f>DAY(Tabla1[[#This Row],[Date]])</f>
        <v>18</v>
      </c>
      <c r="R3693" s="8">
        <f>MONTH(Tabla1[[#This Row],[Date]])</f>
        <v>10</v>
      </c>
      <c r="S3693" s="8">
        <f>YEAR(Tabla1[[#This Row],[Date]])</f>
        <v>2022</v>
      </c>
    </row>
    <row r="3694" spans="1:19" x14ac:dyDescent="0.2">
      <c r="A3694">
        <v>3693</v>
      </c>
      <c r="B3694" s="1">
        <v>44852</v>
      </c>
      <c r="C3694" t="s">
        <v>261</v>
      </c>
      <c r="D3694" t="s">
        <v>124</v>
      </c>
      <c r="E3694">
        <v>2</v>
      </c>
      <c r="F3694" t="s">
        <v>26</v>
      </c>
      <c r="G3694" t="s">
        <v>266</v>
      </c>
      <c r="H3694" t="s">
        <v>1683</v>
      </c>
      <c r="M3694" s="2">
        <v>8000</v>
      </c>
      <c r="N3694" s="2">
        <v>19000</v>
      </c>
      <c r="O3694" s="2">
        <f>IF(Tabla1[[#This Row],[Mov]]="VNT",Tabla1[[#This Row],[Sale]]-Tabla1[[#This Row],[Cost]],-Tabla1[[#This Row],[Cost]]*Tabla1[[#This Row],[Cant]])</f>
        <v>-16000</v>
      </c>
      <c r="P3694" s="8">
        <f>IF(Tabla1[[#This Row],[Mov]]="VNT",-Tabla1[[#This Row],[Cant]],Tabla1[[#This Row],[Cant]])</f>
        <v>2</v>
      </c>
      <c r="Q3694" s="8">
        <f>DAY(Tabla1[[#This Row],[Date]])</f>
        <v>18</v>
      </c>
      <c r="R3694" s="8">
        <f>MONTH(Tabla1[[#This Row],[Date]])</f>
        <v>10</v>
      </c>
      <c r="S3694" s="8">
        <f>YEAR(Tabla1[[#This Row],[Date]])</f>
        <v>2022</v>
      </c>
    </row>
    <row r="3695" spans="1:19" x14ac:dyDescent="0.2">
      <c r="A3695">
        <v>3694</v>
      </c>
      <c r="B3695" s="1">
        <v>44843</v>
      </c>
      <c r="C3695" t="s">
        <v>261</v>
      </c>
      <c r="D3695" t="s">
        <v>1569</v>
      </c>
      <c r="E3695">
        <v>4</v>
      </c>
      <c r="F3695" t="s">
        <v>1685</v>
      </c>
      <c r="G3695" t="s">
        <v>589</v>
      </c>
      <c r="H3695" t="s">
        <v>1173</v>
      </c>
      <c r="M3695" s="2">
        <v>10000</v>
      </c>
      <c r="N3695" s="2">
        <v>20000</v>
      </c>
      <c r="O3695" s="2">
        <f>IF(Tabla1[[#This Row],[Mov]]="VNT",Tabla1[[#This Row],[Sale]]-Tabla1[[#This Row],[Cost]],-Tabla1[[#This Row],[Cost]]*Tabla1[[#This Row],[Cant]])</f>
        <v>-40000</v>
      </c>
      <c r="P3695" s="8">
        <f>IF(Tabla1[[#This Row],[Mov]]="VNT",-Tabla1[[#This Row],[Cant]],Tabla1[[#This Row],[Cant]])</f>
        <v>4</v>
      </c>
      <c r="Q3695" s="8">
        <f>DAY(Tabla1[[#This Row],[Date]])</f>
        <v>9</v>
      </c>
      <c r="R3695" s="8">
        <f>MONTH(Tabla1[[#This Row],[Date]])</f>
        <v>10</v>
      </c>
      <c r="S3695" s="8">
        <f>YEAR(Tabla1[[#This Row],[Date]])</f>
        <v>2022</v>
      </c>
    </row>
    <row r="3696" spans="1:19" x14ac:dyDescent="0.2">
      <c r="A3696">
        <v>3695</v>
      </c>
      <c r="B3696" s="1">
        <v>44843</v>
      </c>
      <c r="C3696" t="s">
        <v>261</v>
      </c>
      <c r="D3696" t="s">
        <v>1569</v>
      </c>
      <c r="E3696">
        <v>10</v>
      </c>
      <c r="F3696" t="s">
        <v>1503</v>
      </c>
      <c r="G3696" t="s">
        <v>589</v>
      </c>
      <c r="H3696" t="s">
        <v>1173</v>
      </c>
      <c r="M3696" s="2">
        <v>5300</v>
      </c>
      <c r="N3696" s="2">
        <v>12000</v>
      </c>
      <c r="O3696" s="2">
        <f>IF(Tabla1[[#This Row],[Mov]]="VNT",Tabla1[[#This Row],[Sale]]-Tabla1[[#This Row],[Cost]],-Tabla1[[#This Row],[Cost]]*Tabla1[[#This Row],[Cant]])</f>
        <v>-53000</v>
      </c>
      <c r="P3696" s="8">
        <f>IF(Tabla1[[#This Row],[Mov]]="VNT",-Tabla1[[#This Row],[Cant]],Tabla1[[#This Row],[Cant]])</f>
        <v>10</v>
      </c>
      <c r="Q3696" s="8">
        <f>DAY(Tabla1[[#This Row],[Date]])</f>
        <v>9</v>
      </c>
      <c r="R3696" s="8">
        <f>MONTH(Tabla1[[#This Row],[Date]])</f>
        <v>10</v>
      </c>
      <c r="S3696" s="8">
        <f>YEAR(Tabla1[[#This Row],[Date]])</f>
        <v>2022</v>
      </c>
    </row>
    <row r="3697" spans="1:19" x14ac:dyDescent="0.2">
      <c r="A3697">
        <v>3696</v>
      </c>
      <c r="B3697" s="1">
        <v>44843</v>
      </c>
      <c r="C3697" t="s">
        <v>261</v>
      </c>
      <c r="D3697" t="s">
        <v>1569</v>
      </c>
      <c r="E3697">
        <v>37</v>
      </c>
      <c r="F3697" t="s">
        <v>891</v>
      </c>
      <c r="G3697" t="s">
        <v>589</v>
      </c>
      <c r="H3697" t="s">
        <v>1173</v>
      </c>
      <c r="M3697" s="2">
        <v>3500</v>
      </c>
      <c r="N3697" s="2">
        <v>10000</v>
      </c>
      <c r="O3697" s="2">
        <f>IF(Tabla1[[#This Row],[Mov]]="VNT",Tabla1[[#This Row],[Sale]]-Tabla1[[#This Row],[Cost]],-Tabla1[[#This Row],[Cost]]*Tabla1[[#This Row],[Cant]])</f>
        <v>-129500</v>
      </c>
      <c r="P3697" s="8">
        <f>IF(Tabla1[[#This Row],[Mov]]="VNT",-Tabla1[[#This Row],[Cant]],Tabla1[[#This Row],[Cant]])</f>
        <v>37</v>
      </c>
      <c r="Q3697" s="8">
        <f>DAY(Tabla1[[#This Row],[Date]])</f>
        <v>9</v>
      </c>
      <c r="R3697" s="8">
        <f>MONTH(Tabla1[[#This Row],[Date]])</f>
        <v>10</v>
      </c>
      <c r="S3697" s="8">
        <f>YEAR(Tabla1[[#This Row],[Date]])</f>
        <v>2022</v>
      </c>
    </row>
    <row r="3698" spans="1:19" x14ac:dyDescent="0.2">
      <c r="A3698">
        <v>3697</v>
      </c>
      <c r="B3698" s="1">
        <v>44843</v>
      </c>
      <c r="C3698" t="s">
        <v>261</v>
      </c>
      <c r="D3698" t="s">
        <v>1569</v>
      </c>
      <c r="E3698">
        <v>6</v>
      </c>
      <c r="F3698" t="s">
        <v>1686</v>
      </c>
      <c r="G3698" t="s">
        <v>284</v>
      </c>
      <c r="H3698" t="s">
        <v>1687</v>
      </c>
      <c r="M3698" s="2">
        <v>6000</v>
      </c>
      <c r="N3698" s="2">
        <v>15000</v>
      </c>
      <c r="O3698" s="2">
        <f>IF(Tabla1[[#This Row],[Mov]]="VNT",Tabla1[[#This Row],[Sale]]-Tabla1[[#This Row],[Cost]],-Tabla1[[#This Row],[Cost]]*Tabla1[[#This Row],[Cant]])</f>
        <v>-36000</v>
      </c>
      <c r="P3698" s="8">
        <f>IF(Tabla1[[#This Row],[Mov]]="VNT",-Tabla1[[#This Row],[Cant]],Tabla1[[#This Row],[Cant]])</f>
        <v>6</v>
      </c>
      <c r="Q3698" s="8">
        <f>DAY(Tabla1[[#This Row],[Date]])</f>
        <v>9</v>
      </c>
      <c r="R3698" s="8">
        <f>MONTH(Tabla1[[#This Row],[Date]])</f>
        <v>10</v>
      </c>
      <c r="S3698" s="8">
        <f>YEAR(Tabla1[[#This Row],[Date]])</f>
        <v>2022</v>
      </c>
    </row>
    <row r="3699" spans="1:19" x14ac:dyDescent="0.2">
      <c r="A3699">
        <v>3698</v>
      </c>
      <c r="B3699" s="1">
        <v>44852</v>
      </c>
      <c r="C3699" t="s">
        <v>261</v>
      </c>
      <c r="D3699" t="s">
        <v>1569</v>
      </c>
      <c r="E3699">
        <v>3</v>
      </c>
      <c r="F3699" t="s">
        <v>1690</v>
      </c>
      <c r="G3699" t="s">
        <v>1202</v>
      </c>
      <c r="H3699" t="s">
        <v>1688</v>
      </c>
      <c r="M3699" s="2">
        <v>4500</v>
      </c>
      <c r="N3699" s="2">
        <v>10000</v>
      </c>
      <c r="O3699" s="2">
        <f>IF(Tabla1[[#This Row],[Mov]]="VNT",Tabla1[[#This Row],[Sale]]-Tabla1[[#This Row],[Cost]],-Tabla1[[#This Row],[Cost]]*Tabla1[[#This Row],[Cant]])</f>
        <v>-13500</v>
      </c>
      <c r="P3699" s="8">
        <f>IF(Tabla1[[#This Row],[Mov]]="VNT",-Tabla1[[#This Row],[Cant]],Tabla1[[#This Row],[Cant]])</f>
        <v>3</v>
      </c>
      <c r="Q3699" s="8">
        <f>DAY(Tabla1[[#This Row],[Date]])</f>
        <v>18</v>
      </c>
      <c r="R3699" s="8">
        <f>MONTH(Tabla1[[#This Row],[Date]])</f>
        <v>10</v>
      </c>
      <c r="S3699" s="8">
        <f>YEAR(Tabla1[[#This Row],[Date]])</f>
        <v>2022</v>
      </c>
    </row>
    <row r="3700" spans="1:19" x14ac:dyDescent="0.2">
      <c r="A3700">
        <v>3699</v>
      </c>
      <c r="B3700" s="1">
        <v>44852</v>
      </c>
      <c r="C3700" t="s">
        <v>261</v>
      </c>
      <c r="D3700" t="s">
        <v>1569</v>
      </c>
      <c r="E3700">
        <v>3</v>
      </c>
      <c r="F3700" t="s">
        <v>1690</v>
      </c>
      <c r="G3700" t="s">
        <v>1202</v>
      </c>
      <c r="H3700" t="s">
        <v>1689</v>
      </c>
      <c r="M3700" s="2">
        <v>4500</v>
      </c>
      <c r="N3700" s="2">
        <v>10000</v>
      </c>
      <c r="O3700" s="2">
        <f>IF(Tabla1[[#This Row],[Mov]]="VNT",Tabla1[[#This Row],[Sale]]-Tabla1[[#This Row],[Cost]],-Tabla1[[#This Row],[Cost]]*Tabla1[[#This Row],[Cant]])</f>
        <v>-13500</v>
      </c>
      <c r="P3700" s="8">
        <f>IF(Tabla1[[#This Row],[Mov]]="VNT",-Tabla1[[#This Row],[Cant]],Tabla1[[#This Row],[Cant]])</f>
        <v>3</v>
      </c>
      <c r="Q3700" s="8">
        <f>DAY(Tabla1[[#This Row],[Date]])</f>
        <v>18</v>
      </c>
      <c r="R3700" s="8">
        <f>MONTH(Tabla1[[#This Row],[Date]])</f>
        <v>10</v>
      </c>
      <c r="S3700" s="8">
        <f>YEAR(Tabla1[[#This Row],[Date]])</f>
        <v>2022</v>
      </c>
    </row>
    <row r="3701" spans="1:19" x14ac:dyDescent="0.2">
      <c r="A3701">
        <v>3700</v>
      </c>
      <c r="B3701" s="1">
        <v>44852</v>
      </c>
      <c r="C3701" t="s">
        <v>261</v>
      </c>
      <c r="D3701" t="s">
        <v>1569</v>
      </c>
      <c r="E3701">
        <v>8</v>
      </c>
      <c r="F3701" t="s">
        <v>1690</v>
      </c>
      <c r="G3701" t="s">
        <v>272</v>
      </c>
      <c r="H3701" t="s">
        <v>1671</v>
      </c>
      <c r="M3701" s="2">
        <v>4500</v>
      </c>
      <c r="N3701" s="2">
        <v>10000</v>
      </c>
      <c r="O3701" s="2">
        <f>IF(Tabla1[[#This Row],[Mov]]="VNT",Tabla1[[#This Row],[Sale]]-Tabla1[[#This Row],[Cost]],-Tabla1[[#This Row],[Cost]]*Tabla1[[#This Row],[Cant]])</f>
        <v>-36000</v>
      </c>
      <c r="P3701" s="8">
        <f>IF(Tabla1[[#This Row],[Mov]]="VNT",-Tabla1[[#This Row],[Cant]],Tabla1[[#This Row],[Cant]])</f>
        <v>8</v>
      </c>
      <c r="Q3701" s="8">
        <f>DAY(Tabla1[[#This Row],[Date]])</f>
        <v>18</v>
      </c>
      <c r="R3701" s="8">
        <f>MONTH(Tabla1[[#This Row],[Date]])</f>
        <v>10</v>
      </c>
      <c r="S3701" s="8">
        <f>YEAR(Tabla1[[#This Row],[Date]])</f>
        <v>2022</v>
      </c>
    </row>
    <row r="3702" spans="1:19" x14ac:dyDescent="0.2">
      <c r="A3702">
        <v>3701</v>
      </c>
      <c r="B3702" s="1">
        <v>44852</v>
      </c>
      <c r="C3702" t="s">
        <v>261</v>
      </c>
      <c r="D3702" t="s">
        <v>1569</v>
      </c>
      <c r="E3702">
        <v>6</v>
      </c>
      <c r="F3702" t="s">
        <v>1690</v>
      </c>
      <c r="G3702" t="s">
        <v>262</v>
      </c>
      <c r="H3702" t="s">
        <v>1244</v>
      </c>
      <c r="M3702" s="2">
        <v>4500</v>
      </c>
      <c r="N3702" s="2">
        <v>10000</v>
      </c>
      <c r="O3702" s="2">
        <f>IF(Tabla1[[#This Row],[Mov]]="VNT",Tabla1[[#This Row],[Sale]]-Tabla1[[#This Row],[Cost]],-Tabla1[[#This Row],[Cost]]*Tabla1[[#This Row],[Cant]])</f>
        <v>-27000</v>
      </c>
      <c r="P3702" s="8">
        <f>IF(Tabla1[[#This Row],[Mov]]="VNT",-Tabla1[[#This Row],[Cant]],Tabla1[[#This Row],[Cant]])</f>
        <v>6</v>
      </c>
      <c r="Q3702" s="8">
        <f>DAY(Tabla1[[#This Row],[Date]])</f>
        <v>18</v>
      </c>
      <c r="R3702" s="8">
        <f>MONTH(Tabla1[[#This Row],[Date]])</f>
        <v>10</v>
      </c>
      <c r="S3702" s="8">
        <f>YEAR(Tabla1[[#This Row],[Date]])</f>
        <v>2022</v>
      </c>
    </row>
    <row r="3703" spans="1:19" x14ac:dyDescent="0.2">
      <c r="A3703">
        <v>3702</v>
      </c>
      <c r="B3703" s="1">
        <v>44852</v>
      </c>
      <c r="C3703" t="s">
        <v>261</v>
      </c>
      <c r="D3703" t="s">
        <v>1569</v>
      </c>
      <c r="E3703">
        <v>3</v>
      </c>
      <c r="F3703" t="s">
        <v>1690</v>
      </c>
      <c r="G3703" t="s">
        <v>272</v>
      </c>
      <c r="H3703" t="s">
        <v>819</v>
      </c>
      <c r="M3703" s="2">
        <v>4500</v>
      </c>
      <c r="N3703" s="2">
        <v>10000</v>
      </c>
      <c r="O3703" s="2">
        <f>IF(Tabla1[[#This Row],[Mov]]="VNT",Tabla1[[#This Row],[Sale]]-Tabla1[[#This Row],[Cost]],-Tabla1[[#This Row],[Cost]]*Tabla1[[#This Row],[Cant]])</f>
        <v>-13500</v>
      </c>
      <c r="P3703" s="8">
        <f>IF(Tabla1[[#This Row],[Mov]]="VNT",-Tabla1[[#This Row],[Cant]],Tabla1[[#This Row],[Cant]])</f>
        <v>3</v>
      </c>
      <c r="Q3703" s="8">
        <f>DAY(Tabla1[[#This Row],[Date]])</f>
        <v>18</v>
      </c>
      <c r="R3703" s="8">
        <f>MONTH(Tabla1[[#This Row],[Date]])</f>
        <v>10</v>
      </c>
      <c r="S3703" s="8">
        <f>YEAR(Tabla1[[#This Row],[Date]])</f>
        <v>2022</v>
      </c>
    </row>
    <row r="3704" spans="1:19" x14ac:dyDescent="0.2">
      <c r="A3704">
        <v>3703</v>
      </c>
      <c r="B3704" s="1">
        <v>44852</v>
      </c>
      <c r="C3704" t="s">
        <v>261</v>
      </c>
      <c r="D3704" t="s">
        <v>1569</v>
      </c>
      <c r="E3704">
        <v>7</v>
      </c>
      <c r="F3704" t="s">
        <v>891</v>
      </c>
      <c r="G3704" t="s">
        <v>284</v>
      </c>
      <c r="H3704" t="s">
        <v>250</v>
      </c>
      <c r="M3704" s="2">
        <v>3500</v>
      </c>
      <c r="N3704" s="2">
        <v>10000</v>
      </c>
      <c r="O3704" s="2">
        <f>IF(Tabla1[[#This Row],[Mov]]="VNT",Tabla1[[#This Row],[Sale]]-Tabla1[[#This Row],[Cost]],-Tabla1[[#This Row],[Cost]]*Tabla1[[#This Row],[Cant]])</f>
        <v>-24500</v>
      </c>
      <c r="P3704" s="8">
        <f>IF(Tabla1[[#This Row],[Mov]]="VNT",-Tabla1[[#This Row],[Cant]],Tabla1[[#This Row],[Cant]])</f>
        <v>7</v>
      </c>
      <c r="Q3704" s="8">
        <f>DAY(Tabla1[[#This Row],[Date]])</f>
        <v>18</v>
      </c>
      <c r="R3704" s="8">
        <f>MONTH(Tabla1[[#This Row],[Date]])</f>
        <v>10</v>
      </c>
      <c r="S3704" s="8">
        <f>YEAR(Tabla1[[#This Row],[Date]])</f>
        <v>2022</v>
      </c>
    </row>
    <row r="3705" spans="1:19" x14ac:dyDescent="0.2">
      <c r="A3705">
        <v>3704</v>
      </c>
      <c r="B3705" s="1">
        <v>44852</v>
      </c>
      <c r="C3705" t="s">
        <v>261</v>
      </c>
      <c r="D3705" t="s">
        <v>1569</v>
      </c>
      <c r="E3705">
        <v>8</v>
      </c>
      <c r="F3705" t="s">
        <v>891</v>
      </c>
      <c r="G3705" t="s">
        <v>284</v>
      </c>
      <c r="H3705" t="s">
        <v>1691</v>
      </c>
      <c r="M3705" s="2">
        <v>3500</v>
      </c>
      <c r="N3705" s="2">
        <v>10000</v>
      </c>
      <c r="O3705" s="2">
        <f>IF(Tabla1[[#This Row],[Mov]]="VNT",Tabla1[[#This Row],[Sale]]-Tabla1[[#This Row],[Cost]],-Tabla1[[#This Row],[Cost]]*Tabla1[[#This Row],[Cant]])</f>
        <v>-28000</v>
      </c>
      <c r="P3705" s="8">
        <f>IF(Tabla1[[#This Row],[Mov]]="VNT",-Tabla1[[#This Row],[Cant]],Tabla1[[#This Row],[Cant]])</f>
        <v>8</v>
      </c>
      <c r="Q3705" s="8">
        <f>DAY(Tabla1[[#This Row],[Date]])</f>
        <v>18</v>
      </c>
      <c r="R3705" s="8">
        <f>MONTH(Tabla1[[#This Row],[Date]])</f>
        <v>10</v>
      </c>
      <c r="S3705" s="8">
        <f>YEAR(Tabla1[[#This Row],[Date]])</f>
        <v>2022</v>
      </c>
    </row>
    <row r="3706" spans="1:19" x14ac:dyDescent="0.2">
      <c r="A3706">
        <v>3705</v>
      </c>
      <c r="B3706" s="1">
        <v>44852</v>
      </c>
      <c r="C3706" t="s">
        <v>261</v>
      </c>
      <c r="D3706" t="s">
        <v>1569</v>
      </c>
      <c r="E3706">
        <v>2</v>
      </c>
      <c r="F3706" t="s">
        <v>224</v>
      </c>
      <c r="G3706" t="s">
        <v>272</v>
      </c>
      <c r="H3706" t="s">
        <v>1692</v>
      </c>
      <c r="M3706" s="2">
        <v>8500</v>
      </c>
      <c r="N3706" s="2">
        <v>20000</v>
      </c>
      <c r="O3706" s="2">
        <f>IF(Tabla1[[#This Row],[Mov]]="VNT",Tabla1[[#This Row],[Sale]]-Tabla1[[#This Row],[Cost]],-Tabla1[[#This Row],[Cost]]*Tabla1[[#This Row],[Cant]])</f>
        <v>-17000</v>
      </c>
      <c r="P3706" s="8">
        <f>IF(Tabla1[[#This Row],[Mov]]="VNT",-Tabla1[[#This Row],[Cant]],Tabla1[[#This Row],[Cant]])</f>
        <v>2</v>
      </c>
      <c r="Q3706" s="8">
        <f>DAY(Tabla1[[#This Row],[Date]])</f>
        <v>18</v>
      </c>
      <c r="R3706" s="8">
        <f>MONTH(Tabla1[[#This Row],[Date]])</f>
        <v>10</v>
      </c>
      <c r="S3706" s="8">
        <f>YEAR(Tabla1[[#This Row],[Date]])</f>
        <v>2022</v>
      </c>
    </row>
    <row r="3707" spans="1:19" x14ac:dyDescent="0.2">
      <c r="A3707">
        <v>3706</v>
      </c>
      <c r="B3707" s="1">
        <v>44852</v>
      </c>
      <c r="C3707" t="s">
        <v>261</v>
      </c>
      <c r="D3707" t="s">
        <v>1569</v>
      </c>
      <c r="E3707">
        <v>2</v>
      </c>
      <c r="F3707" t="s">
        <v>224</v>
      </c>
      <c r="G3707" t="s">
        <v>272</v>
      </c>
      <c r="H3707" t="s">
        <v>1693</v>
      </c>
      <c r="M3707" s="2">
        <v>8500</v>
      </c>
      <c r="N3707" s="2">
        <v>20000</v>
      </c>
      <c r="O3707" s="2">
        <f>IF(Tabla1[[#This Row],[Mov]]="VNT",Tabla1[[#This Row],[Sale]]-Tabla1[[#This Row],[Cost]],-Tabla1[[#This Row],[Cost]]*Tabla1[[#This Row],[Cant]])</f>
        <v>-17000</v>
      </c>
      <c r="P3707" s="8">
        <f>IF(Tabla1[[#This Row],[Mov]]="VNT",-Tabla1[[#This Row],[Cant]],Tabla1[[#This Row],[Cant]])</f>
        <v>2</v>
      </c>
      <c r="Q3707" s="8">
        <f>DAY(Tabla1[[#This Row],[Date]])</f>
        <v>18</v>
      </c>
      <c r="R3707" s="8">
        <f>MONTH(Tabla1[[#This Row],[Date]])</f>
        <v>10</v>
      </c>
      <c r="S3707" s="8">
        <f>YEAR(Tabla1[[#This Row],[Date]])</f>
        <v>2022</v>
      </c>
    </row>
    <row r="3708" spans="1:19" x14ac:dyDescent="0.2">
      <c r="A3708">
        <v>3707</v>
      </c>
      <c r="B3708" s="1">
        <v>44852</v>
      </c>
      <c r="C3708" t="s">
        <v>261</v>
      </c>
      <c r="D3708" t="s">
        <v>1569</v>
      </c>
      <c r="E3708">
        <v>2</v>
      </c>
      <c r="F3708" t="s">
        <v>224</v>
      </c>
      <c r="G3708" t="s">
        <v>860</v>
      </c>
      <c r="H3708" t="s">
        <v>596</v>
      </c>
      <c r="M3708" s="2">
        <v>8500</v>
      </c>
      <c r="N3708" s="2">
        <v>20000</v>
      </c>
      <c r="O3708" s="2">
        <f>IF(Tabla1[[#This Row],[Mov]]="VNT",Tabla1[[#This Row],[Sale]]-Tabla1[[#This Row],[Cost]],-Tabla1[[#This Row],[Cost]]*Tabla1[[#This Row],[Cant]])</f>
        <v>-17000</v>
      </c>
      <c r="P3708" s="8">
        <f>IF(Tabla1[[#This Row],[Mov]]="VNT",-Tabla1[[#This Row],[Cant]],Tabla1[[#This Row],[Cant]])</f>
        <v>2</v>
      </c>
      <c r="Q3708" s="8">
        <f>DAY(Tabla1[[#This Row],[Date]])</f>
        <v>18</v>
      </c>
      <c r="R3708" s="8">
        <f>MONTH(Tabla1[[#This Row],[Date]])</f>
        <v>10</v>
      </c>
      <c r="S3708" s="8">
        <f>YEAR(Tabla1[[#This Row],[Date]])</f>
        <v>2022</v>
      </c>
    </row>
    <row r="3709" spans="1:19" x14ac:dyDescent="0.2">
      <c r="A3709">
        <v>3708</v>
      </c>
      <c r="B3709" s="1">
        <v>44852</v>
      </c>
      <c r="C3709" t="s">
        <v>261</v>
      </c>
      <c r="D3709" t="s">
        <v>1569</v>
      </c>
      <c r="E3709">
        <v>3</v>
      </c>
      <c r="F3709" t="s">
        <v>224</v>
      </c>
      <c r="G3709" t="s">
        <v>499</v>
      </c>
      <c r="H3709" t="s">
        <v>1694</v>
      </c>
      <c r="M3709" s="2">
        <v>8500</v>
      </c>
      <c r="N3709" s="2">
        <v>20000</v>
      </c>
      <c r="O3709" s="2">
        <f>IF(Tabla1[[#This Row],[Mov]]="VNT",Tabla1[[#This Row],[Sale]]-Tabla1[[#This Row],[Cost]],-Tabla1[[#This Row],[Cost]]*Tabla1[[#This Row],[Cant]])</f>
        <v>-25500</v>
      </c>
      <c r="P3709" s="8">
        <f>IF(Tabla1[[#This Row],[Mov]]="VNT",-Tabla1[[#This Row],[Cant]],Tabla1[[#This Row],[Cant]])</f>
        <v>3</v>
      </c>
      <c r="Q3709" s="8">
        <f>DAY(Tabla1[[#This Row],[Date]])</f>
        <v>18</v>
      </c>
      <c r="R3709" s="8">
        <f>MONTH(Tabla1[[#This Row],[Date]])</f>
        <v>10</v>
      </c>
      <c r="S3709" s="8">
        <f>YEAR(Tabla1[[#This Row],[Date]])</f>
        <v>2022</v>
      </c>
    </row>
    <row r="3710" spans="1:19" x14ac:dyDescent="0.2">
      <c r="A3710">
        <v>3709</v>
      </c>
      <c r="B3710" s="1">
        <v>44852</v>
      </c>
      <c r="C3710" t="s">
        <v>261</v>
      </c>
      <c r="D3710" t="s">
        <v>1569</v>
      </c>
      <c r="E3710">
        <v>3</v>
      </c>
      <c r="F3710" t="s">
        <v>224</v>
      </c>
      <c r="G3710" t="s">
        <v>284</v>
      </c>
      <c r="H3710" t="s">
        <v>250</v>
      </c>
      <c r="M3710" s="2">
        <v>8500</v>
      </c>
      <c r="N3710" s="2">
        <v>20000</v>
      </c>
      <c r="O3710" s="2">
        <f>IF(Tabla1[[#This Row],[Mov]]="VNT",Tabla1[[#This Row],[Sale]]-Tabla1[[#This Row],[Cost]],-Tabla1[[#This Row],[Cost]]*Tabla1[[#This Row],[Cant]])</f>
        <v>-25500</v>
      </c>
      <c r="P3710" s="8">
        <f>IF(Tabla1[[#This Row],[Mov]]="VNT",-Tabla1[[#This Row],[Cant]],Tabla1[[#This Row],[Cant]])</f>
        <v>3</v>
      </c>
      <c r="Q3710" s="8">
        <f>DAY(Tabla1[[#This Row],[Date]])</f>
        <v>18</v>
      </c>
      <c r="R3710" s="8">
        <f>MONTH(Tabla1[[#This Row],[Date]])</f>
        <v>10</v>
      </c>
      <c r="S3710" s="8">
        <f>YEAR(Tabla1[[#This Row],[Date]])</f>
        <v>2022</v>
      </c>
    </row>
    <row r="3711" spans="1:19" x14ac:dyDescent="0.2">
      <c r="A3711">
        <v>3710</v>
      </c>
      <c r="B3711" s="1">
        <v>44852</v>
      </c>
      <c r="C3711" t="s">
        <v>261</v>
      </c>
      <c r="D3711" t="s">
        <v>1569</v>
      </c>
      <c r="E3711">
        <v>2</v>
      </c>
      <c r="F3711" t="s">
        <v>224</v>
      </c>
      <c r="G3711" t="s">
        <v>272</v>
      </c>
      <c r="H3711" t="s">
        <v>754</v>
      </c>
      <c r="M3711" s="2">
        <v>8500</v>
      </c>
      <c r="N3711" s="2">
        <v>20000</v>
      </c>
      <c r="O3711" s="2">
        <f>IF(Tabla1[[#This Row],[Mov]]="VNT",Tabla1[[#This Row],[Sale]]-Tabla1[[#This Row],[Cost]],-Tabla1[[#This Row],[Cost]]*Tabla1[[#This Row],[Cant]])</f>
        <v>-17000</v>
      </c>
      <c r="P3711" s="8">
        <f>IF(Tabla1[[#This Row],[Mov]]="VNT",-Tabla1[[#This Row],[Cant]],Tabla1[[#This Row],[Cant]])</f>
        <v>2</v>
      </c>
      <c r="Q3711" s="8">
        <f>DAY(Tabla1[[#This Row],[Date]])</f>
        <v>18</v>
      </c>
      <c r="R3711" s="8">
        <f>MONTH(Tabla1[[#This Row],[Date]])</f>
        <v>10</v>
      </c>
      <c r="S3711" s="8">
        <f>YEAR(Tabla1[[#This Row],[Date]])</f>
        <v>2022</v>
      </c>
    </row>
    <row r="3712" spans="1:19" x14ac:dyDescent="0.2">
      <c r="A3712">
        <v>3711</v>
      </c>
      <c r="B3712" s="1">
        <v>44852</v>
      </c>
      <c r="C3712" t="s">
        <v>261</v>
      </c>
      <c r="D3712" t="s">
        <v>1569</v>
      </c>
      <c r="E3712">
        <v>3</v>
      </c>
      <c r="F3712" t="s">
        <v>628</v>
      </c>
      <c r="G3712" t="s">
        <v>266</v>
      </c>
      <c r="H3712" t="s">
        <v>1695</v>
      </c>
      <c r="M3712" s="2">
        <v>4500</v>
      </c>
      <c r="N3712" s="2">
        <v>12000</v>
      </c>
      <c r="O3712" s="2">
        <f>IF(Tabla1[[#This Row],[Mov]]="VNT",Tabla1[[#This Row],[Sale]]-Tabla1[[#This Row],[Cost]],-Tabla1[[#This Row],[Cost]]*Tabla1[[#This Row],[Cant]])</f>
        <v>-13500</v>
      </c>
      <c r="P3712" s="8">
        <f>IF(Tabla1[[#This Row],[Mov]]="VNT",-Tabla1[[#This Row],[Cant]],Tabla1[[#This Row],[Cant]])</f>
        <v>3</v>
      </c>
      <c r="Q3712" s="8">
        <f>DAY(Tabla1[[#This Row],[Date]])</f>
        <v>18</v>
      </c>
      <c r="R3712" s="8">
        <f>MONTH(Tabla1[[#This Row],[Date]])</f>
        <v>10</v>
      </c>
      <c r="S3712" s="8">
        <f>YEAR(Tabla1[[#This Row],[Date]])</f>
        <v>2022</v>
      </c>
    </row>
    <row r="3713" spans="1:19" x14ac:dyDescent="0.2">
      <c r="A3713">
        <v>3712</v>
      </c>
      <c r="B3713" s="1">
        <v>44852</v>
      </c>
      <c r="C3713" t="s">
        <v>261</v>
      </c>
      <c r="D3713" t="s">
        <v>1569</v>
      </c>
      <c r="E3713">
        <v>2</v>
      </c>
      <c r="F3713" t="s">
        <v>628</v>
      </c>
      <c r="G3713" t="s">
        <v>266</v>
      </c>
      <c r="H3713" t="s">
        <v>1696</v>
      </c>
      <c r="M3713" s="2">
        <v>3500</v>
      </c>
      <c r="N3713" s="2">
        <v>10000</v>
      </c>
      <c r="O3713" s="2">
        <f>IF(Tabla1[[#This Row],[Mov]]="VNT",Tabla1[[#This Row],[Sale]]-Tabla1[[#This Row],[Cost]],-Tabla1[[#This Row],[Cost]]*Tabla1[[#This Row],[Cant]])</f>
        <v>-7000</v>
      </c>
      <c r="P3713" s="8">
        <f>IF(Tabla1[[#This Row],[Mov]]="VNT",-Tabla1[[#This Row],[Cant]],Tabla1[[#This Row],[Cant]])</f>
        <v>2</v>
      </c>
      <c r="Q3713" s="8">
        <f>DAY(Tabla1[[#This Row],[Date]])</f>
        <v>18</v>
      </c>
      <c r="R3713" s="8">
        <f>MONTH(Tabla1[[#This Row],[Date]])</f>
        <v>10</v>
      </c>
      <c r="S3713" s="8">
        <f>YEAR(Tabla1[[#This Row],[Date]])</f>
        <v>2022</v>
      </c>
    </row>
    <row r="3714" spans="1:19" x14ac:dyDescent="0.2">
      <c r="A3714">
        <v>3713</v>
      </c>
      <c r="B3714" s="1">
        <v>44852</v>
      </c>
      <c r="C3714" t="s">
        <v>261</v>
      </c>
      <c r="D3714" t="s">
        <v>1569</v>
      </c>
      <c r="E3714">
        <v>1</v>
      </c>
      <c r="F3714" t="s">
        <v>586</v>
      </c>
      <c r="G3714" t="s">
        <v>272</v>
      </c>
      <c r="H3714" t="s">
        <v>841</v>
      </c>
      <c r="M3714" s="2">
        <v>7000</v>
      </c>
      <c r="N3714" s="2">
        <v>20000</v>
      </c>
      <c r="O3714" s="2">
        <f>IF(Tabla1[[#This Row],[Mov]]="VNT",Tabla1[[#This Row],[Sale]]-Tabla1[[#This Row],[Cost]],-Tabla1[[#This Row],[Cost]]*Tabla1[[#This Row],[Cant]])</f>
        <v>-7000</v>
      </c>
      <c r="P3714" s="8">
        <f>IF(Tabla1[[#This Row],[Mov]]="VNT",-Tabla1[[#This Row],[Cant]],Tabla1[[#This Row],[Cant]])</f>
        <v>1</v>
      </c>
      <c r="Q3714" s="8">
        <f>DAY(Tabla1[[#This Row],[Date]])</f>
        <v>18</v>
      </c>
      <c r="R3714" s="8">
        <f>MONTH(Tabla1[[#This Row],[Date]])</f>
        <v>10</v>
      </c>
      <c r="S3714" s="8">
        <f>YEAR(Tabla1[[#This Row],[Date]])</f>
        <v>2022</v>
      </c>
    </row>
    <row r="3715" spans="1:19" x14ac:dyDescent="0.2">
      <c r="A3715">
        <v>3714</v>
      </c>
      <c r="B3715" s="1">
        <v>44852</v>
      </c>
      <c r="C3715" t="s">
        <v>261</v>
      </c>
      <c r="D3715" t="s">
        <v>1569</v>
      </c>
      <c r="E3715">
        <v>2</v>
      </c>
      <c r="F3715" t="s">
        <v>586</v>
      </c>
      <c r="G3715" t="s">
        <v>499</v>
      </c>
      <c r="H3715" t="s">
        <v>1694</v>
      </c>
      <c r="M3715" s="2">
        <v>7000</v>
      </c>
      <c r="N3715" s="2">
        <v>20000</v>
      </c>
      <c r="O3715" s="2">
        <f>IF(Tabla1[[#This Row],[Mov]]="VNT",Tabla1[[#This Row],[Sale]]-Tabla1[[#This Row],[Cost]],-Tabla1[[#This Row],[Cost]]*Tabla1[[#This Row],[Cant]])</f>
        <v>-14000</v>
      </c>
      <c r="P3715" s="8">
        <f>IF(Tabla1[[#This Row],[Mov]]="VNT",-Tabla1[[#This Row],[Cant]],Tabla1[[#This Row],[Cant]])</f>
        <v>2</v>
      </c>
      <c r="Q3715" s="8">
        <f>DAY(Tabla1[[#This Row],[Date]])</f>
        <v>18</v>
      </c>
      <c r="R3715" s="8">
        <f>MONTH(Tabla1[[#This Row],[Date]])</f>
        <v>10</v>
      </c>
      <c r="S3715" s="8">
        <f>YEAR(Tabla1[[#This Row],[Date]])</f>
        <v>2022</v>
      </c>
    </row>
    <row r="3716" spans="1:19" x14ac:dyDescent="0.2">
      <c r="A3716">
        <v>3715</v>
      </c>
      <c r="B3716" s="1">
        <v>44852</v>
      </c>
      <c r="C3716" t="s">
        <v>261</v>
      </c>
      <c r="D3716" t="s">
        <v>1569</v>
      </c>
      <c r="E3716">
        <v>1</v>
      </c>
      <c r="F3716" t="s">
        <v>586</v>
      </c>
      <c r="G3716" t="s">
        <v>272</v>
      </c>
      <c r="H3716" t="s">
        <v>310</v>
      </c>
      <c r="M3716" s="2">
        <v>7000</v>
      </c>
      <c r="N3716" s="2">
        <v>20000</v>
      </c>
      <c r="O3716" s="2">
        <f>IF(Tabla1[[#This Row],[Mov]]="VNT",Tabla1[[#This Row],[Sale]]-Tabla1[[#This Row],[Cost]],-Tabla1[[#This Row],[Cost]]*Tabla1[[#This Row],[Cant]])</f>
        <v>-7000</v>
      </c>
      <c r="P3716" s="8">
        <f>IF(Tabla1[[#This Row],[Mov]]="VNT",-Tabla1[[#This Row],[Cant]],Tabla1[[#This Row],[Cant]])</f>
        <v>1</v>
      </c>
      <c r="Q3716" s="8">
        <f>DAY(Tabla1[[#This Row],[Date]])</f>
        <v>18</v>
      </c>
      <c r="R3716" s="8">
        <f>MONTH(Tabla1[[#This Row],[Date]])</f>
        <v>10</v>
      </c>
      <c r="S3716" s="8">
        <f>YEAR(Tabla1[[#This Row],[Date]])</f>
        <v>2022</v>
      </c>
    </row>
    <row r="3717" spans="1:19" x14ac:dyDescent="0.2">
      <c r="A3717">
        <v>3716</v>
      </c>
      <c r="B3717" s="1">
        <v>44852</v>
      </c>
      <c r="C3717" t="s">
        <v>261</v>
      </c>
      <c r="D3717" t="s">
        <v>1569</v>
      </c>
      <c r="E3717">
        <v>1</v>
      </c>
      <c r="F3717" t="s">
        <v>586</v>
      </c>
      <c r="G3717" t="s">
        <v>263</v>
      </c>
      <c r="H3717" t="s">
        <v>1697</v>
      </c>
      <c r="M3717" s="2">
        <v>7000</v>
      </c>
      <c r="N3717" s="2">
        <v>20000</v>
      </c>
      <c r="O3717" s="2">
        <f>IF(Tabla1[[#This Row],[Mov]]="VNT",Tabla1[[#This Row],[Sale]]-Tabla1[[#This Row],[Cost]],-Tabla1[[#This Row],[Cost]]*Tabla1[[#This Row],[Cant]])</f>
        <v>-7000</v>
      </c>
      <c r="P3717" s="8">
        <f>IF(Tabla1[[#This Row],[Mov]]="VNT",-Tabla1[[#This Row],[Cant]],Tabla1[[#This Row],[Cant]])</f>
        <v>1</v>
      </c>
      <c r="Q3717" s="8">
        <f>DAY(Tabla1[[#This Row],[Date]])</f>
        <v>18</v>
      </c>
      <c r="R3717" s="8">
        <f>MONTH(Tabla1[[#This Row],[Date]])</f>
        <v>10</v>
      </c>
      <c r="S3717" s="8">
        <f>YEAR(Tabla1[[#This Row],[Date]])</f>
        <v>2022</v>
      </c>
    </row>
    <row r="3718" spans="1:19" x14ac:dyDescent="0.2">
      <c r="A3718">
        <v>3717</v>
      </c>
      <c r="B3718" s="1">
        <v>44852</v>
      </c>
      <c r="C3718" t="s">
        <v>261</v>
      </c>
      <c r="D3718" t="s">
        <v>1569</v>
      </c>
      <c r="E3718">
        <v>1</v>
      </c>
      <c r="F3718" t="s">
        <v>586</v>
      </c>
      <c r="G3718" t="s">
        <v>272</v>
      </c>
      <c r="H3718" t="s">
        <v>1698</v>
      </c>
      <c r="M3718" s="2">
        <v>7000</v>
      </c>
      <c r="N3718" s="2">
        <v>20000</v>
      </c>
      <c r="O3718" s="2">
        <f>IF(Tabla1[[#This Row],[Mov]]="VNT",Tabla1[[#This Row],[Sale]]-Tabla1[[#This Row],[Cost]],-Tabla1[[#This Row],[Cost]]*Tabla1[[#This Row],[Cant]])</f>
        <v>-7000</v>
      </c>
      <c r="P3718" s="8">
        <f>IF(Tabla1[[#This Row],[Mov]]="VNT",-Tabla1[[#This Row],[Cant]],Tabla1[[#This Row],[Cant]])</f>
        <v>1</v>
      </c>
      <c r="Q3718" s="8">
        <f>DAY(Tabla1[[#This Row],[Date]])</f>
        <v>18</v>
      </c>
      <c r="R3718" s="8">
        <f>MONTH(Tabla1[[#This Row],[Date]])</f>
        <v>10</v>
      </c>
      <c r="S3718" s="8">
        <f>YEAR(Tabla1[[#This Row],[Date]])</f>
        <v>2022</v>
      </c>
    </row>
    <row r="3719" spans="1:19" x14ac:dyDescent="0.2">
      <c r="A3719">
        <v>3718</v>
      </c>
      <c r="B3719" s="1">
        <v>44852</v>
      </c>
      <c r="C3719" t="s">
        <v>261</v>
      </c>
      <c r="D3719" t="s">
        <v>1569</v>
      </c>
      <c r="E3719">
        <v>1</v>
      </c>
      <c r="F3719" t="s">
        <v>586</v>
      </c>
      <c r="G3719" t="s">
        <v>272</v>
      </c>
      <c r="H3719" t="s">
        <v>1671</v>
      </c>
      <c r="M3719" s="2">
        <v>7000</v>
      </c>
      <c r="N3719" s="2">
        <v>20000</v>
      </c>
      <c r="O3719" s="2">
        <f>IF(Tabla1[[#This Row],[Mov]]="VNT",Tabla1[[#This Row],[Sale]]-Tabla1[[#This Row],[Cost]],-Tabla1[[#This Row],[Cost]]*Tabla1[[#This Row],[Cant]])</f>
        <v>-7000</v>
      </c>
      <c r="P3719" s="8">
        <f>IF(Tabla1[[#This Row],[Mov]]="VNT",-Tabla1[[#This Row],[Cant]],Tabla1[[#This Row],[Cant]])</f>
        <v>1</v>
      </c>
      <c r="Q3719" s="8">
        <f>DAY(Tabla1[[#This Row],[Date]])</f>
        <v>18</v>
      </c>
      <c r="R3719" s="8">
        <f>MONTH(Tabla1[[#This Row],[Date]])</f>
        <v>10</v>
      </c>
      <c r="S3719" s="8">
        <f>YEAR(Tabla1[[#This Row],[Date]])</f>
        <v>2022</v>
      </c>
    </row>
    <row r="3720" spans="1:19" x14ac:dyDescent="0.2">
      <c r="A3720">
        <v>3719</v>
      </c>
      <c r="B3720" s="1">
        <v>44852</v>
      </c>
      <c r="C3720" t="s">
        <v>261</v>
      </c>
      <c r="D3720" t="s">
        <v>1569</v>
      </c>
      <c r="E3720">
        <v>2</v>
      </c>
      <c r="F3720" t="s">
        <v>628</v>
      </c>
      <c r="G3720" t="s">
        <v>266</v>
      </c>
      <c r="H3720" t="s">
        <v>1699</v>
      </c>
      <c r="M3720" s="2">
        <v>6000</v>
      </c>
      <c r="N3720" s="2">
        <v>12000</v>
      </c>
      <c r="O3720" s="2">
        <f>IF(Tabla1[[#This Row],[Mov]]="VNT",Tabla1[[#This Row],[Sale]]-Tabla1[[#This Row],[Cost]],-Tabla1[[#This Row],[Cost]]*Tabla1[[#This Row],[Cant]])</f>
        <v>-12000</v>
      </c>
      <c r="P3720" s="8">
        <f>IF(Tabla1[[#This Row],[Mov]]="VNT",-Tabla1[[#This Row],[Cant]],Tabla1[[#This Row],[Cant]])</f>
        <v>2</v>
      </c>
      <c r="Q3720" s="8">
        <f>DAY(Tabla1[[#This Row],[Date]])</f>
        <v>18</v>
      </c>
      <c r="R3720" s="8">
        <f>MONTH(Tabla1[[#This Row],[Date]])</f>
        <v>10</v>
      </c>
      <c r="S3720" s="8">
        <f>YEAR(Tabla1[[#This Row],[Date]])</f>
        <v>2022</v>
      </c>
    </row>
    <row r="3721" spans="1:19" x14ac:dyDescent="0.2">
      <c r="A3721">
        <v>3720</v>
      </c>
      <c r="B3721" s="1">
        <v>44852</v>
      </c>
      <c r="C3721" t="s">
        <v>261</v>
      </c>
      <c r="D3721" t="s">
        <v>1569</v>
      </c>
      <c r="E3721">
        <v>10</v>
      </c>
      <c r="F3721" t="s">
        <v>365</v>
      </c>
      <c r="G3721" t="s">
        <v>943</v>
      </c>
      <c r="H3721" t="s">
        <v>1173</v>
      </c>
      <c r="M3721" s="2">
        <v>4000</v>
      </c>
      <c r="N3721" s="2">
        <v>9000</v>
      </c>
      <c r="O3721" s="2">
        <f>IF(Tabla1[[#This Row],[Mov]]="VNT",Tabla1[[#This Row],[Sale]]-Tabla1[[#This Row],[Cost]],-Tabla1[[#This Row],[Cost]]*Tabla1[[#This Row],[Cant]])</f>
        <v>-40000</v>
      </c>
      <c r="P3721" s="8">
        <f>IF(Tabla1[[#This Row],[Mov]]="VNT",-Tabla1[[#This Row],[Cant]],Tabla1[[#This Row],[Cant]])</f>
        <v>10</v>
      </c>
      <c r="Q3721" s="8">
        <f>DAY(Tabla1[[#This Row],[Date]])</f>
        <v>18</v>
      </c>
      <c r="R3721" s="8">
        <f>MONTH(Tabla1[[#This Row],[Date]])</f>
        <v>10</v>
      </c>
      <c r="S3721" s="8">
        <f>YEAR(Tabla1[[#This Row],[Date]])</f>
        <v>2022</v>
      </c>
    </row>
    <row r="3722" spans="1:19" x14ac:dyDescent="0.2">
      <c r="A3722">
        <v>3721</v>
      </c>
      <c r="B3722" s="1">
        <v>44852</v>
      </c>
      <c r="C3722" t="s">
        <v>261</v>
      </c>
      <c r="D3722" t="s">
        <v>1569</v>
      </c>
      <c r="E3722">
        <v>4</v>
      </c>
      <c r="F3722" t="s">
        <v>1028</v>
      </c>
      <c r="G3722" t="s">
        <v>266</v>
      </c>
      <c r="H3722" t="s">
        <v>1173</v>
      </c>
      <c r="M3722" s="2">
        <v>900</v>
      </c>
      <c r="N3722" s="2">
        <v>3000</v>
      </c>
      <c r="O3722" s="2">
        <f>IF(Tabla1[[#This Row],[Mov]]="VNT",Tabla1[[#This Row],[Sale]]-Tabla1[[#This Row],[Cost]],-Tabla1[[#This Row],[Cost]]*Tabla1[[#This Row],[Cant]])</f>
        <v>-3600</v>
      </c>
      <c r="P3722" s="8">
        <f>IF(Tabla1[[#This Row],[Mov]]="VNT",-Tabla1[[#This Row],[Cant]],Tabla1[[#This Row],[Cant]])</f>
        <v>4</v>
      </c>
      <c r="Q3722" s="8">
        <f>DAY(Tabla1[[#This Row],[Date]])</f>
        <v>18</v>
      </c>
      <c r="R3722" s="8">
        <f>MONTH(Tabla1[[#This Row],[Date]])</f>
        <v>10</v>
      </c>
      <c r="S3722" s="8">
        <f>YEAR(Tabla1[[#This Row],[Date]])</f>
        <v>2022</v>
      </c>
    </row>
    <row r="3723" spans="1:19" x14ac:dyDescent="0.2">
      <c r="A3723">
        <v>3722</v>
      </c>
      <c r="B3723" s="1">
        <v>44852</v>
      </c>
      <c r="C3723" t="s">
        <v>261</v>
      </c>
      <c r="D3723" t="s">
        <v>1324</v>
      </c>
      <c r="E3723">
        <v>1</v>
      </c>
      <c r="F3723" t="s">
        <v>1700</v>
      </c>
      <c r="G3723" t="s">
        <v>1701</v>
      </c>
      <c r="H3723" t="s">
        <v>1702</v>
      </c>
      <c r="L3723" t="s">
        <v>1603</v>
      </c>
      <c r="M3723" s="2">
        <v>6000</v>
      </c>
      <c r="N3723" s="2">
        <v>0</v>
      </c>
      <c r="O3723" s="2">
        <f>IF(Tabla1[[#This Row],[Mov]]="VNT",Tabla1[[#This Row],[Sale]]-Tabla1[[#This Row],[Cost]],-Tabla1[[#This Row],[Cost]]*Tabla1[[#This Row],[Cant]])</f>
        <v>-6000</v>
      </c>
      <c r="P3723" s="8">
        <f>IF(Tabla1[[#This Row],[Mov]]="VNT",-Tabla1[[#This Row],[Cant]],Tabla1[[#This Row],[Cant]])</f>
        <v>1</v>
      </c>
      <c r="Q3723" s="8">
        <f>DAY(Tabla1[[#This Row],[Date]])</f>
        <v>18</v>
      </c>
      <c r="R3723" s="8">
        <f>MONTH(Tabla1[[#This Row],[Date]])</f>
        <v>10</v>
      </c>
      <c r="S3723" s="8">
        <f>YEAR(Tabla1[[#This Row],[Date]])</f>
        <v>2022</v>
      </c>
    </row>
    <row r="3724" spans="1:19" x14ac:dyDescent="0.2">
      <c r="A3724">
        <v>3723</v>
      </c>
      <c r="B3724" s="1">
        <v>44852</v>
      </c>
      <c r="C3724" t="s">
        <v>261</v>
      </c>
      <c r="D3724" t="s">
        <v>1324</v>
      </c>
      <c r="E3724">
        <v>1</v>
      </c>
      <c r="F3724" t="s">
        <v>1703</v>
      </c>
      <c r="G3724" t="s">
        <v>266</v>
      </c>
      <c r="H3724" t="s">
        <v>1704</v>
      </c>
      <c r="L3724" t="s">
        <v>1603</v>
      </c>
      <c r="M3724" s="2">
        <v>10000</v>
      </c>
      <c r="N3724" s="2">
        <v>0</v>
      </c>
      <c r="O3724" s="2">
        <f>IF(Tabla1[[#This Row],[Mov]]="VNT",Tabla1[[#This Row],[Sale]]-Tabla1[[#This Row],[Cost]],-Tabla1[[#This Row],[Cost]]*Tabla1[[#This Row],[Cant]])</f>
        <v>-10000</v>
      </c>
      <c r="P3724" s="8">
        <f>IF(Tabla1[[#This Row],[Mov]]="VNT",-Tabla1[[#This Row],[Cant]],Tabla1[[#This Row],[Cant]])</f>
        <v>1</v>
      </c>
      <c r="Q3724" s="8">
        <f>DAY(Tabla1[[#This Row],[Date]])</f>
        <v>18</v>
      </c>
      <c r="R3724" s="8">
        <f>MONTH(Tabla1[[#This Row],[Date]])</f>
        <v>10</v>
      </c>
      <c r="S3724" s="8">
        <f>YEAR(Tabla1[[#This Row],[Date]])</f>
        <v>2022</v>
      </c>
    </row>
    <row r="3725" spans="1:19" x14ac:dyDescent="0.2">
      <c r="A3725">
        <v>3724</v>
      </c>
      <c r="B3725" s="1">
        <v>44852</v>
      </c>
      <c r="C3725" t="s">
        <v>261</v>
      </c>
      <c r="D3725" t="s">
        <v>1324</v>
      </c>
      <c r="E3725">
        <v>1</v>
      </c>
      <c r="F3725" t="s">
        <v>1705</v>
      </c>
      <c r="G3725" t="s">
        <v>266</v>
      </c>
      <c r="H3725" t="s">
        <v>1706</v>
      </c>
      <c r="L3725" t="s">
        <v>1603</v>
      </c>
      <c r="M3725" s="2">
        <v>20000</v>
      </c>
      <c r="N3725" s="2">
        <v>0</v>
      </c>
      <c r="O3725" s="2">
        <f>IF(Tabla1[[#This Row],[Mov]]="VNT",Tabla1[[#This Row],[Sale]]-Tabla1[[#This Row],[Cost]],-Tabla1[[#This Row],[Cost]]*Tabla1[[#This Row],[Cant]])</f>
        <v>-20000</v>
      </c>
      <c r="P3725" s="8">
        <f>IF(Tabla1[[#This Row],[Mov]]="VNT",-Tabla1[[#This Row],[Cant]],Tabla1[[#This Row],[Cant]])</f>
        <v>1</v>
      </c>
      <c r="Q3725" s="8">
        <f>DAY(Tabla1[[#This Row],[Date]])</f>
        <v>18</v>
      </c>
      <c r="R3725" s="8">
        <f>MONTH(Tabla1[[#This Row],[Date]])</f>
        <v>10</v>
      </c>
      <c r="S3725" s="8">
        <f>YEAR(Tabla1[[#This Row],[Date]])</f>
        <v>2022</v>
      </c>
    </row>
    <row r="3726" spans="1:19" x14ac:dyDescent="0.2">
      <c r="A3726">
        <v>3725</v>
      </c>
      <c r="B3726" s="1">
        <v>44852</v>
      </c>
      <c r="C3726" t="s">
        <v>260</v>
      </c>
      <c r="D3726" t="s">
        <v>332</v>
      </c>
      <c r="E3726">
        <v>1</v>
      </c>
      <c r="F3726" t="s">
        <v>116</v>
      </c>
      <c r="G3726" t="s">
        <v>347</v>
      </c>
      <c r="H3726" t="s">
        <v>518</v>
      </c>
      <c r="M3726" s="2">
        <v>3271</v>
      </c>
      <c r="N3726" s="2">
        <v>3500</v>
      </c>
      <c r="O3726" s="2">
        <f>IF(Tabla1[[#This Row],[Mov]]="VNT",Tabla1[[#This Row],[Sale]]-Tabla1[[#This Row],[Cost]],-Tabla1[[#This Row],[Cost]]*Tabla1[[#This Row],[Cant]])</f>
        <v>229</v>
      </c>
      <c r="P3726" s="8">
        <f>IF(Tabla1[[#This Row],[Mov]]="VNT",-Tabla1[[#This Row],[Cant]],Tabla1[[#This Row],[Cant]])</f>
        <v>-1</v>
      </c>
      <c r="Q3726" s="8">
        <f>DAY(Tabla1[[#This Row],[Date]])</f>
        <v>18</v>
      </c>
      <c r="R3726" s="8">
        <f>MONTH(Tabla1[[#This Row],[Date]])</f>
        <v>10</v>
      </c>
      <c r="S3726" s="8">
        <f>YEAR(Tabla1[[#This Row],[Date]])</f>
        <v>2022</v>
      </c>
    </row>
    <row r="3727" spans="1:19" x14ac:dyDescent="0.2">
      <c r="A3727">
        <v>3726</v>
      </c>
      <c r="B3727" s="1">
        <v>44852</v>
      </c>
      <c r="C3727" t="s">
        <v>260</v>
      </c>
      <c r="D3727" t="s">
        <v>332</v>
      </c>
      <c r="E3727">
        <v>1</v>
      </c>
      <c r="F3727" t="s">
        <v>116</v>
      </c>
      <c r="G3727" t="s">
        <v>382</v>
      </c>
      <c r="H3727" t="s">
        <v>514</v>
      </c>
      <c r="M3727" s="2">
        <v>5140</v>
      </c>
      <c r="N3727" s="2">
        <v>5500</v>
      </c>
      <c r="O3727" s="2">
        <f>IF(Tabla1[[#This Row],[Mov]]="VNT",Tabla1[[#This Row],[Sale]]-Tabla1[[#This Row],[Cost]],-Tabla1[[#This Row],[Cost]]*Tabla1[[#This Row],[Cant]])</f>
        <v>360</v>
      </c>
      <c r="P3727" s="8">
        <f>IF(Tabla1[[#This Row],[Mov]]="VNT",-Tabla1[[#This Row],[Cant]],Tabla1[[#This Row],[Cant]])</f>
        <v>-1</v>
      </c>
      <c r="Q3727" s="8">
        <f>DAY(Tabla1[[#This Row],[Date]])</f>
        <v>18</v>
      </c>
      <c r="R3727" s="8">
        <f>MONTH(Tabla1[[#This Row],[Date]])</f>
        <v>10</v>
      </c>
      <c r="S3727" s="8">
        <f>YEAR(Tabla1[[#This Row],[Date]])</f>
        <v>2022</v>
      </c>
    </row>
    <row r="3728" spans="1:19" x14ac:dyDescent="0.2">
      <c r="A3728">
        <v>3727</v>
      </c>
      <c r="B3728" s="1">
        <v>44852</v>
      </c>
      <c r="C3728" t="s">
        <v>260</v>
      </c>
      <c r="D3728" t="s">
        <v>332</v>
      </c>
      <c r="E3728">
        <v>1</v>
      </c>
      <c r="F3728" t="s">
        <v>116</v>
      </c>
      <c r="G3728" t="s">
        <v>347</v>
      </c>
      <c r="H3728" t="s">
        <v>518</v>
      </c>
      <c r="M3728" s="2">
        <v>3735</v>
      </c>
      <c r="N3728" s="2">
        <v>4000</v>
      </c>
      <c r="O3728" s="2">
        <f>IF(Tabla1[[#This Row],[Mov]]="VNT",Tabla1[[#This Row],[Sale]]-Tabla1[[#This Row],[Cost]],-Tabla1[[#This Row],[Cost]]*Tabla1[[#This Row],[Cant]])</f>
        <v>265</v>
      </c>
      <c r="P3728" s="8">
        <f>IF(Tabla1[[#This Row],[Mov]]="VNT",-Tabla1[[#This Row],[Cant]],Tabla1[[#This Row],[Cant]])</f>
        <v>-1</v>
      </c>
      <c r="Q3728" s="8">
        <f>DAY(Tabla1[[#This Row],[Date]])</f>
        <v>18</v>
      </c>
      <c r="R3728" s="8">
        <f>MONTH(Tabla1[[#This Row],[Date]])</f>
        <v>10</v>
      </c>
      <c r="S3728" s="8">
        <f>YEAR(Tabla1[[#This Row],[Date]])</f>
        <v>2022</v>
      </c>
    </row>
    <row r="3729" spans="1:19" x14ac:dyDescent="0.2">
      <c r="A3729">
        <v>3728</v>
      </c>
      <c r="B3729" s="1">
        <v>44853</v>
      </c>
      <c r="C3729" t="s">
        <v>260</v>
      </c>
      <c r="D3729" t="s">
        <v>1709</v>
      </c>
      <c r="E3729">
        <v>1</v>
      </c>
      <c r="F3729" t="s">
        <v>26</v>
      </c>
      <c r="G3729" t="s">
        <v>721</v>
      </c>
      <c r="H3729" t="s">
        <v>1033</v>
      </c>
      <c r="M3729" s="2">
        <v>13000</v>
      </c>
      <c r="N3729" s="2">
        <v>29000</v>
      </c>
      <c r="O3729" s="2">
        <f>IF(Tabla1[[#This Row],[Mov]]="VNT",Tabla1[[#This Row],[Sale]]-Tabla1[[#This Row],[Cost]],-Tabla1[[#This Row],[Cost]]*Tabla1[[#This Row],[Cant]])</f>
        <v>16000</v>
      </c>
      <c r="P3729" s="8">
        <f>IF(Tabla1[[#This Row],[Mov]]="VNT",-Tabla1[[#This Row],[Cant]],Tabla1[[#This Row],[Cant]])</f>
        <v>-1</v>
      </c>
      <c r="Q3729" s="8">
        <f>DAY(Tabla1[[#This Row],[Date]])</f>
        <v>19</v>
      </c>
      <c r="R3729" s="8">
        <f>MONTH(Tabla1[[#This Row],[Date]])</f>
        <v>10</v>
      </c>
      <c r="S3729" s="8">
        <f>YEAR(Tabla1[[#This Row],[Date]])</f>
        <v>2022</v>
      </c>
    </row>
    <row r="3730" spans="1:19" x14ac:dyDescent="0.2">
      <c r="A3730">
        <v>3729</v>
      </c>
      <c r="B3730" s="1">
        <v>44853</v>
      </c>
      <c r="C3730" t="s">
        <v>260</v>
      </c>
      <c r="D3730" t="s">
        <v>1709</v>
      </c>
      <c r="E3730">
        <v>1</v>
      </c>
      <c r="F3730" t="s">
        <v>476</v>
      </c>
      <c r="G3730" t="s">
        <v>266</v>
      </c>
      <c r="H3730" t="s">
        <v>1710</v>
      </c>
      <c r="M3730" s="2">
        <v>1600</v>
      </c>
      <c r="N3730" s="2">
        <v>4000</v>
      </c>
      <c r="O3730" s="2">
        <f>IF(Tabla1[[#This Row],[Mov]]="VNT",Tabla1[[#This Row],[Sale]]-Tabla1[[#This Row],[Cost]],-Tabla1[[#This Row],[Cost]]*Tabla1[[#This Row],[Cant]])</f>
        <v>2400</v>
      </c>
      <c r="P3730" s="8">
        <f>IF(Tabla1[[#This Row],[Mov]]="VNT",-Tabla1[[#This Row],[Cant]],Tabla1[[#This Row],[Cant]])</f>
        <v>-1</v>
      </c>
      <c r="Q3730" s="8">
        <f>DAY(Tabla1[[#This Row],[Date]])</f>
        <v>19</v>
      </c>
      <c r="R3730" s="8">
        <f>MONTH(Tabla1[[#This Row],[Date]])</f>
        <v>10</v>
      </c>
      <c r="S3730" s="8">
        <f>YEAR(Tabla1[[#This Row],[Date]])</f>
        <v>2022</v>
      </c>
    </row>
    <row r="3731" spans="1:19" x14ac:dyDescent="0.2">
      <c r="A3731">
        <v>3730</v>
      </c>
      <c r="B3731" s="1">
        <v>44853</v>
      </c>
      <c r="C3731" t="s">
        <v>260</v>
      </c>
      <c r="D3731" t="s">
        <v>332</v>
      </c>
      <c r="E3731">
        <v>1</v>
      </c>
      <c r="F3731" t="s">
        <v>198</v>
      </c>
      <c r="G3731" t="s">
        <v>266</v>
      </c>
      <c r="H3731" t="s">
        <v>200</v>
      </c>
      <c r="M3731" s="2">
        <v>5000</v>
      </c>
      <c r="N3731" s="2">
        <v>15000</v>
      </c>
      <c r="O3731" s="2">
        <f>IF(Tabla1[[#This Row],[Mov]]="VNT",Tabla1[[#This Row],[Sale]]-Tabla1[[#This Row],[Cost]],-Tabla1[[#This Row],[Cost]]*Tabla1[[#This Row],[Cant]])</f>
        <v>10000</v>
      </c>
      <c r="P3731" s="8">
        <f>IF(Tabla1[[#This Row],[Mov]]="VNT",-Tabla1[[#This Row],[Cant]],Tabla1[[#This Row],[Cant]])</f>
        <v>-1</v>
      </c>
      <c r="Q3731" s="8">
        <f>DAY(Tabla1[[#This Row],[Date]])</f>
        <v>19</v>
      </c>
      <c r="R3731" s="8">
        <f>MONTH(Tabla1[[#This Row],[Date]])</f>
        <v>10</v>
      </c>
      <c r="S3731" s="8">
        <f>YEAR(Tabla1[[#This Row],[Date]])</f>
        <v>2022</v>
      </c>
    </row>
    <row r="3732" spans="1:19" x14ac:dyDescent="0.2">
      <c r="A3732">
        <v>3731</v>
      </c>
      <c r="B3732" s="1">
        <v>44853</v>
      </c>
      <c r="C3732" t="s">
        <v>260</v>
      </c>
      <c r="D3732" t="s">
        <v>809</v>
      </c>
      <c r="E3732">
        <v>1</v>
      </c>
      <c r="F3732" t="s">
        <v>21</v>
      </c>
      <c r="G3732" t="s">
        <v>333</v>
      </c>
      <c r="H3732" t="s">
        <v>240</v>
      </c>
      <c r="M3732" s="2">
        <v>7000</v>
      </c>
      <c r="N3732" s="2">
        <v>20000</v>
      </c>
      <c r="O3732" s="2">
        <f>IF(Tabla1[[#This Row],[Mov]]="VNT",Tabla1[[#This Row],[Sale]]-Tabla1[[#This Row],[Cost]],-Tabla1[[#This Row],[Cost]]*Tabla1[[#This Row],[Cant]])</f>
        <v>13000</v>
      </c>
      <c r="P3732" s="8">
        <f>IF(Tabla1[[#This Row],[Mov]]="VNT",-Tabla1[[#This Row],[Cant]],Tabla1[[#This Row],[Cant]])</f>
        <v>-1</v>
      </c>
      <c r="Q3732" s="8">
        <f>DAY(Tabla1[[#This Row],[Date]])</f>
        <v>19</v>
      </c>
      <c r="R3732" s="8">
        <f>MONTH(Tabla1[[#This Row],[Date]])</f>
        <v>10</v>
      </c>
      <c r="S3732" s="8">
        <f>YEAR(Tabla1[[#This Row],[Date]])</f>
        <v>2022</v>
      </c>
    </row>
    <row r="3733" spans="1:19" x14ac:dyDescent="0.2">
      <c r="A3733">
        <v>3732</v>
      </c>
      <c r="B3733" s="1">
        <v>44853</v>
      </c>
      <c r="C3733" t="s">
        <v>260</v>
      </c>
      <c r="D3733" t="s">
        <v>332</v>
      </c>
      <c r="E3733">
        <v>1</v>
      </c>
      <c r="F3733" t="s">
        <v>26</v>
      </c>
      <c r="G3733" t="s">
        <v>272</v>
      </c>
      <c r="H3733" t="s">
        <v>175</v>
      </c>
      <c r="I3733" t="s">
        <v>277</v>
      </c>
      <c r="M3733" s="2">
        <v>4000</v>
      </c>
      <c r="N3733" s="2">
        <v>10000</v>
      </c>
      <c r="O3733" s="2">
        <f>IF(Tabla1[[#This Row],[Mov]]="VNT",Tabla1[[#This Row],[Sale]]-Tabla1[[#This Row],[Cost]],-Tabla1[[#This Row],[Cost]]*Tabla1[[#This Row],[Cant]])</f>
        <v>6000</v>
      </c>
      <c r="P3733" s="8">
        <f>IF(Tabla1[[#This Row],[Mov]]="VNT",-Tabla1[[#This Row],[Cant]],Tabla1[[#This Row],[Cant]])</f>
        <v>-1</v>
      </c>
      <c r="Q3733" s="8">
        <f>DAY(Tabla1[[#This Row],[Date]])</f>
        <v>19</v>
      </c>
      <c r="R3733" s="8">
        <f>MONTH(Tabla1[[#This Row],[Date]])</f>
        <v>10</v>
      </c>
      <c r="S3733" s="8">
        <f>YEAR(Tabla1[[#This Row],[Date]])</f>
        <v>2022</v>
      </c>
    </row>
    <row r="3734" spans="1:19" x14ac:dyDescent="0.2">
      <c r="A3734">
        <v>3733</v>
      </c>
      <c r="B3734" s="1">
        <v>44853</v>
      </c>
      <c r="C3734" t="s">
        <v>260</v>
      </c>
      <c r="D3734" t="s">
        <v>332</v>
      </c>
      <c r="E3734">
        <v>1</v>
      </c>
      <c r="F3734" t="s">
        <v>116</v>
      </c>
      <c r="G3734" t="s">
        <v>349</v>
      </c>
      <c r="H3734" t="s">
        <v>515</v>
      </c>
      <c r="M3734" s="2">
        <v>6074</v>
      </c>
      <c r="N3734" s="2">
        <v>6500</v>
      </c>
      <c r="O3734" s="2">
        <f>IF(Tabla1[[#This Row],[Mov]]="VNT",Tabla1[[#This Row],[Sale]]-Tabla1[[#This Row],[Cost]],-Tabla1[[#This Row],[Cost]]*Tabla1[[#This Row],[Cant]])</f>
        <v>426</v>
      </c>
      <c r="P3734" s="8">
        <f>IF(Tabla1[[#This Row],[Mov]]="VNT",-Tabla1[[#This Row],[Cant]],Tabla1[[#This Row],[Cant]])</f>
        <v>-1</v>
      </c>
      <c r="Q3734" s="8">
        <f>DAY(Tabla1[[#This Row],[Date]])</f>
        <v>19</v>
      </c>
      <c r="R3734" s="8">
        <f>MONTH(Tabla1[[#This Row],[Date]])</f>
        <v>10</v>
      </c>
      <c r="S3734" s="8">
        <f>YEAR(Tabla1[[#This Row],[Date]])</f>
        <v>2022</v>
      </c>
    </row>
    <row r="3735" spans="1:19" x14ac:dyDescent="0.2">
      <c r="A3735">
        <v>3734</v>
      </c>
      <c r="B3735" s="1">
        <v>44853</v>
      </c>
      <c r="C3735" t="s">
        <v>260</v>
      </c>
      <c r="D3735" t="s">
        <v>248</v>
      </c>
      <c r="E3735">
        <v>1</v>
      </c>
      <c r="F3735" t="s">
        <v>116</v>
      </c>
      <c r="G3735" t="s">
        <v>347</v>
      </c>
      <c r="H3735" t="s">
        <v>518</v>
      </c>
      <c r="M3735" s="2">
        <v>6975</v>
      </c>
      <c r="N3735" s="2">
        <v>7500</v>
      </c>
      <c r="O3735" s="2">
        <f>IF(Tabla1[[#This Row],[Mov]]="VNT",Tabla1[[#This Row],[Sale]]-Tabla1[[#This Row],[Cost]],-Tabla1[[#This Row],[Cost]]*Tabla1[[#This Row],[Cant]])</f>
        <v>525</v>
      </c>
      <c r="P3735" s="8">
        <f>IF(Tabla1[[#This Row],[Mov]]="VNT",-Tabla1[[#This Row],[Cant]],Tabla1[[#This Row],[Cant]])</f>
        <v>-1</v>
      </c>
      <c r="Q3735" s="8">
        <f>DAY(Tabla1[[#This Row],[Date]])</f>
        <v>19</v>
      </c>
      <c r="R3735" s="8">
        <f>MONTH(Tabla1[[#This Row],[Date]])</f>
        <v>10</v>
      </c>
      <c r="S3735" s="8">
        <f>YEAR(Tabla1[[#This Row],[Date]])</f>
        <v>2022</v>
      </c>
    </row>
    <row r="3736" spans="1:19" x14ac:dyDescent="0.2">
      <c r="A3736">
        <v>3735</v>
      </c>
      <c r="B3736" s="1">
        <v>44853</v>
      </c>
      <c r="C3736" t="s">
        <v>260</v>
      </c>
      <c r="D3736" t="s">
        <v>332</v>
      </c>
      <c r="E3736">
        <v>1</v>
      </c>
      <c r="F3736" t="s">
        <v>116</v>
      </c>
      <c r="G3736" t="s">
        <v>382</v>
      </c>
      <c r="H3736" t="s">
        <v>514</v>
      </c>
      <c r="M3736" s="2">
        <v>6975</v>
      </c>
      <c r="N3736" s="2">
        <v>7500</v>
      </c>
      <c r="O3736" s="2">
        <f>IF(Tabla1[[#This Row],[Mov]]="VNT",Tabla1[[#This Row],[Sale]]-Tabla1[[#This Row],[Cost]],-Tabla1[[#This Row],[Cost]]*Tabla1[[#This Row],[Cant]])</f>
        <v>525</v>
      </c>
      <c r="P3736" s="8">
        <f>IF(Tabla1[[#This Row],[Mov]]="VNT",-Tabla1[[#This Row],[Cant]],Tabla1[[#This Row],[Cant]])</f>
        <v>-1</v>
      </c>
      <c r="Q3736" s="8">
        <f>DAY(Tabla1[[#This Row],[Date]])</f>
        <v>19</v>
      </c>
      <c r="R3736" s="8">
        <f>MONTH(Tabla1[[#This Row],[Date]])</f>
        <v>10</v>
      </c>
      <c r="S3736" s="8">
        <f>YEAR(Tabla1[[#This Row],[Date]])</f>
        <v>2022</v>
      </c>
    </row>
    <row r="3737" spans="1:19" x14ac:dyDescent="0.2">
      <c r="A3737">
        <v>3736</v>
      </c>
      <c r="B3737" s="1">
        <v>44853</v>
      </c>
      <c r="C3737" t="s">
        <v>260</v>
      </c>
      <c r="D3737" t="s">
        <v>332</v>
      </c>
      <c r="E3737">
        <v>1</v>
      </c>
      <c r="F3737" t="s">
        <v>26</v>
      </c>
      <c r="G3737" t="s">
        <v>272</v>
      </c>
      <c r="H3737" t="s">
        <v>27</v>
      </c>
      <c r="M3737" s="2">
        <v>9500</v>
      </c>
      <c r="N3737" s="2">
        <v>25000</v>
      </c>
      <c r="O3737" s="2">
        <f>IF(Tabla1[[#This Row],[Mov]]="VNT",Tabla1[[#This Row],[Sale]]-Tabla1[[#This Row],[Cost]],-Tabla1[[#This Row],[Cost]]*Tabla1[[#This Row],[Cant]])</f>
        <v>15500</v>
      </c>
      <c r="P3737" s="8">
        <f>IF(Tabla1[[#This Row],[Mov]]="VNT",-Tabla1[[#This Row],[Cant]],Tabla1[[#This Row],[Cant]])</f>
        <v>-1</v>
      </c>
      <c r="Q3737" s="8">
        <f>DAY(Tabla1[[#This Row],[Date]])</f>
        <v>19</v>
      </c>
      <c r="R3737" s="8">
        <f>MONTH(Tabla1[[#This Row],[Date]])</f>
        <v>10</v>
      </c>
      <c r="S3737" s="8">
        <f>YEAR(Tabla1[[#This Row],[Date]])</f>
        <v>2022</v>
      </c>
    </row>
    <row r="3738" spans="1:19" x14ac:dyDescent="0.2">
      <c r="A3738">
        <v>3737</v>
      </c>
      <c r="B3738" s="1">
        <v>44853</v>
      </c>
      <c r="C3738" t="s">
        <v>260</v>
      </c>
      <c r="D3738" t="s">
        <v>332</v>
      </c>
      <c r="E3738">
        <v>1</v>
      </c>
      <c r="F3738" t="s">
        <v>116</v>
      </c>
      <c r="G3738" t="s">
        <v>347</v>
      </c>
      <c r="H3738" t="s">
        <v>518</v>
      </c>
      <c r="M3738" s="2">
        <v>6074</v>
      </c>
      <c r="N3738" s="2">
        <v>6500</v>
      </c>
      <c r="O3738" s="2">
        <f>IF(Tabla1[[#This Row],[Mov]]="VNT",Tabla1[[#This Row],[Sale]]-Tabla1[[#This Row],[Cost]],-Tabla1[[#This Row],[Cost]]*Tabla1[[#This Row],[Cant]])</f>
        <v>426</v>
      </c>
      <c r="P3738" s="8">
        <f>IF(Tabla1[[#This Row],[Mov]]="VNT",-Tabla1[[#This Row],[Cant]],Tabla1[[#This Row],[Cant]])</f>
        <v>-1</v>
      </c>
      <c r="Q3738" s="8">
        <f>DAY(Tabla1[[#This Row],[Date]])</f>
        <v>19</v>
      </c>
      <c r="R3738" s="8">
        <f>MONTH(Tabla1[[#This Row],[Date]])</f>
        <v>10</v>
      </c>
      <c r="S3738" s="8">
        <f>YEAR(Tabla1[[#This Row],[Date]])</f>
        <v>2022</v>
      </c>
    </row>
    <row r="3739" spans="1:19" x14ac:dyDescent="0.2">
      <c r="A3739">
        <v>3738</v>
      </c>
      <c r="B3739" s="1">
        <v>44853</v>
      </c>
      <c r="C3739" t="s">
        <v>260</v>
      </c>
      <c r="D3739" t="s">
        <v>332</v>
      </c>
      <c r="E3739">
        <v>1</v>
      </c>
      <c r="F3739" t="s">
        <v>891</v>
      </c>
      <c r="G3739" t="s">
        <v>263</v>
      </c>
      <c r="H3739" t="s">
        <v>391</v>
      </c>
      <c r="M3739" s="2">
        <v>3800</v>
      </c>
      <c r="N3739" s="2">
        <v>10000</v>
      </c>
      <c r="O3739" s="2">
        <f>IF(Tabla1[[#This Row],[Mov]]="VNT",Tabla1[[#This Row],[Sale]]-Tabla1[[#This Row],[Cost]],-Tabla1[[#This Row],[Cost]]*Tabla1[[#This Row],[Cant]])</f>
        <v>6200</v>
      </c>
      <c r="P3739" s="8">
        <f>IF(Tabla1[[#This Row],[Mov]]="VNT",-Tabla1[[#This Row],[Cant]],Tabla1[[#This Row],[Cant]])</f>
        <v>-1</v>
      </c>
      <c r="Q3739" s="8">
        <f>DAY(Tabla1[[#This Row],[Date]])</f>
        <v>19</v>
      </c>
      <c r="R3739" s="8">
        <f>MONTH(Tabla1[[#This Row],[Date]])</f>
        <v>10</v>
      </c>
      <c r="S3739" s="8">
        <f>YEAR(Tabla1[[#This Row],[Date]])</f>
        <v>2022</v>
      </c>
    </row>
    <row r="3740" spans="1:19" x14ac:dyDescent="0.2">
      <c r="A3740">
        <v>3739</v>
      </c>
      <c r="B3740" s="1">
        <v>44853</v>
      </c>
      <c r="C3740" t="s">
        <v>260</v>
      </c>
      <c r="D3740" t="s">
        <v>332</v>
      </c>
      <c r="E3740">
        <v>1</v>
      </c>
      <c r="F3740" t="s">
        <v>26</v>
      </c>
      <c r="G3740" t="s">
        <v>272</v>
      </c>
      <c r="H3740" t="s">
        <v>175</v>
      </c>
      <c r="I3740" t="s">
        <v>277</v>
      </c>
      <c r="M3740" s="2">
        <v>4000</v>
      </c>
      <c r="N3740" s="2">
        <v>10000</v>
      </c>
      <c r="O3740" s="2">
        <f>IF(Tabla1[[#This Row],[Mov]]="VNT",Tabla1[[#This Row],[Sale]]-Tabla1[[#This Row],[Cost]],-Tabla1[[#This Row],[Cost]]*Tabla1[[#This Row],[Cant]])</f>
        <v>6000</v>
      </c>
      <c r="P3740" s="8">
        <f>IF(Tabla1[[#This Row],[Mov]]="VNT",-Tabla1[[#This Row],[Cant]],Tabla1[[#This Row],[Cant]])</f>
        <v>-1</v>
      </c>
      <c r="Q3740" s="8">
        <f>DAY(Tabla1[[#This Row],[Date]])</f>
        <v>19</v>
      </c>
      <c r="R3740" s="8">
        <f>MONTH(Tabla1[[#This Row],[Date]])</f>
        <v>10</v>
      </c>
      <c r="S3740" s="8">
        <f>YEAR(Tabla1[[#This Row],[Date]])</f>
        <v>2022</v>
      </c>
    </row>
    <row r="3741" spans="1:19" x14ac:dyDescent="0.2">
      <c r="A3741">
        <v>3740</v>
      </c>
      <c r="B3741" s="1">
        <v>44853</v>
      </c>
      <c r="C3741" t="s">
        <v>260</v>
      </c>
      <c r="D3741" t="s">
        <v>332</v>
      </c>
      <c r="E3741">
        <v>1</v>
      </c>
      <c r="F3741" t="s">
        <v>588</v>
      </c>
      <c r="G3741" t="s">
        <v>262</v>
      </c>
      <c r="H3741" t="s">
        <v>616</v>
      </c>
      <c r="M3741" s="2">
        <v>700</v>
      </c>
      <c r="N3741" s="2">
        <v>5000</v>
      </c>
      <c r="O3741" s="2">
        <f>IF(Tabla1[[#This Row],[Mov]]="VNT",Tabla1[[#This Row],[Sale]]-Tabla1[[#This Row],[Cost]],-Tabla1[[#This Row],[Cost]]*Tabla1[[#This Row],[Cant]])</f>
        <v>4300</v>
      </c>
      <c r="P3741" s="8">
        <f>IF(Tabla1[[#This Row],[Mov]]="VNT",-Tabla1[[#This Row],[Cant]],Tabla1[[#This Row],[Cant]])</f>
        <v>-1</v>
      </c>
      <c r="Q3741" s="8">
        <f>DAY(Tabla1[[#This Row],[Date]])</f>
        <v>19</v>
      </c>
      <c r="R3741" s="8">
        <f>MONTH(Tabla1[[#This Row],[Date]])</f>
        <v>10</v>
      </c>
      <c r="S3741" s="8">
        <f>YEAR(Tabla1[[#This Row],[Date]])</f>
        <v>2022</v>
      </c>
    </row>
    <row r="3742" spans="1:19" x14ac:dyDescent="0.2">
      <c r="A3742">
        <v>3741</v>
      </c>
      <c r="B3742" s="1">
        <v>44854</v>
      </c>
      <c r="C3742" t="s">
        <v>260</v>
      </c>
      <c r="D3742" t="s">
        <v>332</v>
      </c>
      <c r="E3742">
        <v>1</v>
      </c>
      <c r="F3742" t="s">
        <v>365</v>
      </c>
      <c r="G3742" t="s">
        <v>943</v>
      </c>
      <c r="H3742" t="s">
        <v>1362</v>
      </c>
      <c r="M3742" s="2">
        <v>4000</v>
      </c>
      <c r="N3742" s="2">
        <v>7000</v>
      </c>
      <c r="O3742" s="2">
        <f>IF(Tabla1[[#This Row],[Mov]]="VNT",Tabla1[[#This Row],[Sale]]-Tabla1[[#This Row],[Cost]],-Tabla1[[#This Row],[Cost]]*Tabla1[[#This Row],[Cant]])</f>
        <v>3000</v>
      </c>
      <c r="P3742" s="8">
        <f>IF(Tabla1[[#This Row],[Mov]]="VNT",-Tabla1[[#This Row],[Cant]],Tabla1[[#This Row],[Cant]])</f>
        <v>-1</v>
      </c>
      <c r="Q3742" s="8">
        <f>DAY(Tabla1[[#This Row],[Date]])</f>
        <v>20</v>
      </c>
      <c r="R3742" s="8">
        <f>MONTH(Tabla1[[#This Row],[Date]])</f>
        <v>10</v>
      </c>
      <c r="S3742" s="8">
        <f>YEAR(Tabla1[[#This Row],[Date]])</f>
        <v>2022</v>
      </c>
    </row>
    <row r="3743" spans="1:19" x14ac:dyDescent="0.2">
      <c r="A3743">
        <v>3742</v>
      </c>
      <c r="B3743" s="1">
        <v>44854</v>
      </c>
      <c r="C3743" t="s">
        <v>260</v>
      </c>
      <c r="D3743" t="s">
        <v>332</v>
      </c>
      <c r="E3743">
        <v>1</v>
      </c>
      <c r="F3743" t="s">
        <v>116</v>
      </c>
      <c r="G3743" t="s">
        <v>349</v>
      </c>
      <c r="H3743" t="s">
        <v>515</v>
      </c>
      <c r="M3743" s="2">
        <v>3271</v>
      </c>
      <c r="N3743" s="2">
        <v>3500</v>
      </c>
      <c r="O3743" s="2">
        <f>IF(Tabla1[[#This Row],[Mov]]="VNT",Tabla1[[#This Row],[Sale]]-Tabla1[[#This Row],[Cost]],-Tabla1[[#This Row],[Cost]]*Tabla1[[#This Row],[Cant]])</f>
        <v>229</v>
      </c>
      <c r="P3743" s="8">
        <f>IF(Tabla1[[#This Row],[Mov]]="VNT",-Tabla1[[#This Row],[Cant]],Tabla1[[#This Row],[Cant]])</f>
        <v>-1</v>
      </c>
      <c r="Q3743" s="8">
        <f>DAY(Tabla1[[#This Row],[Date]])</f>
        <v>20</v>
      </c>
      <c r="R3743" s="8">
        <f>MONTH(Tabla1[[#This Row],[Date]])</f>
        <v>10</v>
      </c>
      <c r="S3743" s="8">
        <f>YEAR(Tabla1[[#This Row],[Date]])</f>
        <v>2022</v>
      </c>
    </row>
    <row r="3744" spans="1:19" x14ac:dyDescent="0.2">
      <c r="A3744">
        <v>3743</v>
      </c>
      <c r="B3744" s="1">
        <v>44854</v>
      </c>
      <c r="C3744" t="s">
        <v>260</v>
      </c>
      <c r="D3744" t="s">
        <v>332</v>
      </c>
      <c r="E3744">
        <v>1</v>
      </c>
      <c r="F3744" t="s">
        <v>225</v>
      </c>
      <c r="G3744" t="s">
        <v>272</v>
      </c>
      <c r="H3744" t="s">
        <v>806</v>
      </c>
      <c r="M3744" s="2">
        <v>1100</v>
      </c>
      <c r="N3744" s="2">
        <v>10000</v>
      </c>
      <c r="O3744" s="2">
        <f>IF(Tabla1[[#This Row],[Mov]]="VNT",Tabla1[[#This Row],[Sale]]-Tabla1[[#This Row],[Cost]],-Tabla1[[#This Row],[Cost]]*Tabla1[[#This Row],[Cant]])</f>
        <v>8900</v>
      </c>
      <c r="P3744" s="8">
        <f>IF(Tabla1[[#This Row],[Mov]]="VNT",-Tabla1[[#This Row],[Cant]],Tabla1[[#This Row],[Cant]])</f>
        <v>-1</v>
      </c>
      <c r="Q3744" s="8">
        <f>DAY(Tabla1[[#This Row],[Date]])</f>
        <v>20</v>
      </c>
      <c r="R3744" s="8">
        <f>MONTH(Tabla1[[#This Row],[Date]])</f>
        <v>10</v>
      </c>
      <c r="S3744" s="8">
        <f>YEAR(Tabla1[[#This Row],[Date]])</f>
        <v>2022</v>
      </c>
    </row>
    <row r="3745" spans="1:19" x14ac:dyDescent="0.2">
      <c r="A3745">
        <v>3744</v>
      </c>
      <c r="B3745" s="1">
        <v>44854</v>
      </c>
      <c r="C3745" t="s">
        <v>260</v>
      </c>
      <c r="D3745" t="s">
        <v>332</v>
      </c>
      <c r="E3745">
        <v>1</v>
      </c>
      <c r="F3745" t="s">
        <v>1545</v>
      </c>
      <c r="G3745" t="s">
        <v>284</v>
      </c>
      <c r="H3745" t="s">
        <v>1153</v>
      </c>
      <c r="L3745" t="s">
        <v>1637</v>
      </c>
      <c r="M3745" s="2">
        <v>20000</v>
      </c>
      <c r="N3745" s="2">
        <v>45000</v>
      </c>
      <c r="O3745" s="2">
        <f>IF(Tabla1[[#This Row],[Mov]]="VNT",Tabla1[[#This Row],[Sale]]-Tabla1[[#This Row],[Cost]],-Tabla1[[#This Row],[Cost]]*Tabla1[[#This Row],[Cant]])</f>
        <v>25000</v>
      </c>
      <c r="P3745" s="8">
        <f>IF(Tabla1[[#This Row],[Mov]]="VNT",-Tabla1[[#This Row],[Cant]],Tabla1[[#This Row],[Cant]])</f>
        <v>-1</v>
      </c>
      <c r="Q3745" s="8">
        <f>DAY(Tabla1[[#This Row],[Date]])</f>
        <v>20</v>
      </c>
      <c r="R3745" s="8">
        <f>MONTH(Tabla1[[#This Row],[Date]])</f>
        <v>10</v>
      </c>
      <c r="S3745" s="8">
        <f>YEAR(Tabla1[[#This Row],[Date]])</f>
        <v>2022</v>
      </c>
    </row>
    <row r="3746" spans="1:19" x14ac:dyDescent="0.2">
      <c r="A3746">
        <v>3745</v>
      </c>
      <c r="B3746" s="1">
        <v>44854</v>
      </c>
      <c r="C3746" t="s">
        <v>260</v>
      </c>
      <c r="D3746" t="s">
        <v>332</v>
      </c>
      <c r="E3746">
        <v>1</v>
      </c>
      <c r="F3746" t="s">
        <v>116</v>
      </c>
      <c r="G3746" t="s">
        <v>347</v>
      </c>
      <c r="H3746" t="s">
        <v>518</v>
      </c>
      <c r="M3746" s="2">
        <v>10280</v>
      </c>
      <c r="N3746" s="2">
        <v>11000</v>
      </c>
      <c r="O3746" s="2">
        <f>IF(Tabla1[[#This Row],[Mov]]="VNT",Tabla1[[#This Row],[Sale]]-Tabla1[[#This Row],[Cost]],-Tabla1[[#This Row],[Cost]]*Tabla1[[#This Row],[Cant]])</f>
        <v>720</v>
      </c>
      <c r="P3746" s="8">
        <f>IF(Tabla1[[#This Row],[Mov]]="VNT",-Tabla1[[#This Row],[Cant]],Tabla1[[#This Row],[Cant]])</f>
        <v>-1</v>
      </c>
      <c r="Q3746" s="8">
        <f>DAY(Tabla1[[#This Row],[Date]])</f>
        <v>20</v>
      </c>
      <c r="R3746" s="8">
        <f>MONTH(Tabla1[[#This Row],[Date]])</f>
        <v>10</v>
      </c>
      <c r="S3746" s="8">
        <f>YEAR(Tabla1[[#This Row],[Date]])</f>
        <v>2022</v>
      </c>
    </row>
    <row r="3747" spans="1:19" x14ac:dyDescent="0.2">
      <c r="A3747">
        <v>3746</v>
      </c>
      <c r="B3747" s="1">
        <v>44854</v>
      </c>
      <c r="C3747" t="s">
        <v>260</v>
      </c>
      <c r="D3747" t="s">
        <v>332</v>
      </c>
      <c r="E3747">
        <v>1</v>
      </c>
      <c r="F3747" t="s">
        <v>116</v>
      </c>
      <c r="G3747" t="s">
        <v>347</v>
      </c>
      <c r="H3747" t="s">
        <v>518</v>
      </c>
      <c r="M3747" s="2">
        <v>6074</v>
      </c>
      <c r="N3747" s="2">
        <v>6500</v>
      </c>
      <c r="O3747" s="2">
        <f>IF(Tabla1[[#This Row],[Mov]]="VNT",Tabla1[[#This Row],[Sale]]-Tabla1[[#This Row],[Cost]],-Tabla1[[#This Row],[Cost]]*Tabla1[[#This Row],[Cant]])</f>
        <v>426</v>
      </c>
      <c r="P3747" s="8">
        <f>IF(Tabla1[[#This Row],[Mov]]="VNT",-Tabla1[[#This Row],[Cant]],Tabla1[[#This Row],[Cant]])</f>
        <v>-1</v>
      </c>
      <c r="Q3747" s="8">
        <f>DAY(Tabla1[[#This Row],[Date]])</f>
        <v>20</v>
      </c>
      <c r="R3747" s="8">
        <f>MONTH(Tabla1[[#This Row],[Date]])</f>
        <v>10</v>
      </c>
      <c r="S3747" s="8">
        <f>YEAR(Tabla1[[#This Row],[Date]])</f>
        <v>2022</v>
      </c>
    </row>
    <row r="3748" spans="1:19" x14ac:dyDescent="0.2">
      <c r="A3748">
        <v>3747</v>
      </c>
      <c r="B3748" s="1">
        <v>44854</v>
      </c>
      <c r="C3748" t="s">
        <v>260</v>
      </c>
      <c r="D3748" t="s">
        <v>332</v>
      </c>
      <c r="E3748">
        <v>1</v>
      </c>
      <c r="F3748" t="s">
        <v>225</v>
      </c>
      <c r="G3748" t="s">
        <v>272</v>
      </c>
      <c r="H3748" t="s">
        <v>252</v>
      </c>
      <c r="M3748" s="2">
        <v>1100</v>
      </c>
      <c r="N3748" s="2">
        <v>10000</v>
      </c>
      <c r="O3748" s="2">
        <f>IF(Tabla1[[#This Row],[Mov]]="VNT",Tabla1[[#This Row],[Sale]]-Tabla1[[#This Row],[Cost]],-Tabla1[[#This Row],[Cost]]*Tabla1[[#This Row],[Cant]])</f>
        <v>8900</v>
      </c>
      <c r="P3748" s="8">
        <f>IF(Tabla1[[#This Row],[Mov]]="VNT",-Tabla1[[#This Row],[Cant]],Tabla1[[#This Row],[Cant]])</f>
        <v>-1</v>
      </c>
      <c r="Q3748" s="8">
        <f>DAY(Tabla1[[#This Row],[Date]])</f>
        <v>20</v>
      </c>
      <c r="R3748" s="8">
        <f>MONTH(Tabla1[[#This Row],[Date]])</f>
        <v>10</v>
      </c>
      <c r="S3748" s="8">
        <f>YEAR(Tabla1[[#This Row],[Date]])</f>
        <v>2022</v>
      </c>
    </row>
    <row r="3749" spans="1:19" x14ac:dyDescent="0.2">
      <c r="A3749">
        <v>3748</v>
      </c>
      <c r="B3749" s="1">
        <v>44854</v>
      </c>
      <c r="C3749" t="s">
        <v>260</v>
      </c>
      <c r="D3749" t="s">
        <v>332</v>
      </c>
      <c r="E3749">
        <v>1</v>
      </c>
      <c r="F3749" t="s">
        <v>116</v>
      </c>
      <c r="G3749" t="s">
        <v>382</v>
      </c>
      <c r="H3749" t="s">
        <v>514</v>
      </c>
      <c r="M3749" s="2">
        <v>10280</v>
      </c>
      <c r="N3749" s="2">
        <v>11000</v>
      </c>
      <c r="O3749" s="2">
        <f>IF(Tabla1[[#This Row],[Mov]]="VNT",Tabla1[[#This Row],[Sale]]-Tabla1[[#This Row],[Cost]],-Tabla1[[#This Row],[Cost]]*Tabla1[[#This Row],[Cant]])</f>
        <v>720</v>
      </c>
      <c r="P3749" s="8">
        <f>IF(Tabla1[[#This Row],[Mov]]="VNT",-Tabla1[[#This Row],[Cant]],Tabla1[[#This Row],[Cant]])</f>
        <v>-1</v>
      </c>
      <c r="Q3749" s="8">
        <f>DAY(Tabla1[[#This Row],[Date]])</f>
        <v>20</v>
      </c>
      <c r="R3749" s="8">
        <f>MONTH(Tabla1[[#This Row],[Date]])</f>
        <v>10</v>
      </c>
      <c r="S3749" s="8">
        <f>YEAR(Tabla1[[#This Row],[Date]])</f>
        <v>2022</v>
      </c>
    </row>
    <row r="3750" spans="1:19" x14ac:dyDescent="0.2">
      <c r="A3750">
        <v>3749</v>
      </c>
      <c r="B3750" s="1">
        <v>44854</v>
      </c>
      <c r="C3750" t="s">
        <v>260</v>
      </c>
      <c r="D3750" t="s">
        <v>332</v>
      </c>
      <c r="E3750">
        <v>1</v>
      </c>
      <c r="F3750" t="s">
        <v>21</v>
      </c>
      <c r="G3750" t="s">
        <v>272</v>
      </c>
      <c r="H3750" t="s">
        <v>24</v>
      </c>
      <c r="M3750" s="2">
        <v>3500</v>
      </c>
      <c r="N3750" s="2">
        <v>12000</v>
      </c>
      <c r="O3750" s="2">
        <f>IF(Tabla1[[#This Row],[Mov]]="VNT",Tabla1[[#This Row],[Sale]]-Tabla1[[#This Row],[Cost]],-Tabla1[[#This Row],[Cost]]*Tabla1[[#This Row],[Cant]])</f>
        <v>8500</v>
      </c>
      <c r="P3750" s="8">
        <f>IF(Tabla1[[#This Row],[Mov]]="VNT",-Tabla1[[#This Row],[Cant]],Tabla1[[#This Row],[Cant]])</f>
        <v>-1</v>
      </c>
      <c r="Q3750" s="8">
        <f>DAY(Tabla1[[#This Row],[Date]])</f>
        <v>20</v>
      </c>
      <c r="R3750" s="8">
        <f>MONTH(Tabla1[[#This Row],[Date]])</f>
        <v>10</v>
      </c>
      <c r="S3750" s="8">
        <f>YEAR(Tabla1[[#This Row],[Date]])</f>
        <v>2022</v>
      </c>
    </row>
    <row r="3751" spans="1:19" x14ac:dyDescent="0.2">
      <c r="A3751">
        <v>3750</v>
      </c>
      <c r="B3751" s="1">
        <v>44854</v>
      </c>
      <c r="C3751" t="s">
        <v>260</v>
      </c>
      <c r="D3751" t="s">
        <v>332</v>
      </c>
      <c r="E3751">
        <v>1</v>
      </c>
      <c r="F3751" t="s">
        <v>116</v>
      </c>
      <c r="G3751" t="s">
        <v>349</v>
      </c>
      <c r="H3751" t="s">
        <v>515</v>
      </c>
      <c r="M3751" s="2">
        <v>6074</v>
      </c>
      <c r="N3751" s="2">
        <v>6500</v>
      </c>
      <c r="O3751" s="2">
        <f>IF(Tabla1[[#This Row],[Mov]]="VNT",Tabla1[[#This Row],[Sale]]-Tabla1[[#This Row],[Cost]],-Tabla1[[#This Row],[Cost]]*Tabla1[[#This Row],[Cant]])</f>
        <v>426</v>
      </c>
      <c r="P3751" s="8">
        <f>IF(Tabla1[[#This Row],[Mov]]="VNT",-Tabla1[[#This Row],[Cant]],Tabla1[[#This Row],[Cant]])</f>
        <v>-1</v>
      </c>
      <c r="Q3751" s="8">
        <f>DAY(Tabla1[[#This Row],[Date]])</f>
        <v>20</v>
      </c>
      <c r="R3751" s="8">
        <f>MONTH(Tabla1[[#This Row],[Date]])</f>
        <v>10</v>
      </c>
      <c r="S3751" s="8">
        <f>YEAR(Tabla1[[#This Row],[Date]])</f>
        <v>2022</v>
      </c>
    </row>
    <row r="3752" spans="1:19" x14ac:dyDescent="0.2">
      <c r="A3752">
        <v>3751</v>
      </c>
      <c r="B3752" s="1">
        <v>44854</v>
      </c>
      <c r="C3752" t="s">
        <v>260</v>
      </c>
      <c r="D3752" t="s">
        <v>332</v>
      </c>
      <c r="E3752">
        <v>1</v>
      </c>
      <c r="F3752" t="s">
        <v>48</v>
      </c>
      <c r="G3752" t="s">
        <v>1301</v>
      </c>
      <c r="H3752" t="s">
        <v>1302</v>
      </c>
      <c r="M3752" s="2">
        <v>29000</v>
      </c>
      <c r="N3752" s="2">
        <v>55000</v>
      </c>
      <c r="O3752" s="2">
        <f>IF(Tabla1[[#This Row],[Mov]]="VNT",Tabla1[[#This Row],[Sale]]-Tabla1[[#This Row],[Cost]],-Tabla1[[#This Row],[Cost]]*Tabla1[[#This Row],[Cant]])</f>
        <v>26000</v>
      </c>
      <c r="P3752" s="8">
        <f>IF(Tabla1[[#This Row],[Mov]]="VNT",-Tabla1[[#This Row],[Cant]],Tabla1[[#This Row],[Cant]])</f>
        <v>-1</v>
      </c>
      <c r="Q3752" s="8">
        <f>DAY(Tabla1[[#This Row],[Date]])</f>
        <v>20</v>
      </c>
      <c r="R3752" s="8">
        <f>MONTH(Tabla1[[#This Row],[Date]])</f>
        <v>10</v>
      </c>
      <c r="S3752" s="8">
        <f>YEAR(Tabla1[[#This Row],[Date]])</f>
        <v>2022</v>
      </c>
    </row>
    <row r="3753" spans="1:19" x14ac:dyDescent="0.2">
      <c r="A3753">
        <v>3752</v>
      </c>
      <c r="B3753" s="1">
        <v>44854</v>
      </c>
      <c r="C3753" t="s">
        <v>260</v>
      </c>
      <c r="D3753" t="s">
        <v>332</v>
      </c>
      <c r="E3753">
        <v>1</v>
      </c>
      <c r="F3753" t="s">
        <v>116</v>
      </c>
      <c r="G3753" t="s">
        <v>347</v>
      </c>
      <c r="H3753" t="s">
        <v>518</v>
      </c>
      <c r="M3753" s="2">
        <v>3271</v>
      </c>
      <c r="N3753" s="2">
        <v>3500</v>
      </c>
      <c r="O3753" s="2">
        <f>IF(Tabla1[[#This Row],[Mov]]="VNT",Tabla1[[#This Row],[Sale]]-Tabla1[[#This Row],[Cost]],-Tabla1[[#This Row],[Cost]]*Tabla1[[#This Row],[Cant]])</f>
        <v>229</v>
      </c>
      <c r="P3753" s="8">
        <f>IF(Tabla1[[#This Row],[Mov]]="VNT",-Tabla1[[#This Row],[Cant]],Tabla1[[#This Row],[Cant]])</f>
        <v>-1</v>
      </c>
      <c r="Q3753" s="8">
        <f>DAY(Tabla1[[#This Row],[Date]])</f>
        <v>20</v>
      </c>
      <c r="R3753" s="8">
        <f>MONTH(Tabla1[[#This Row],[Date]])</f>
        <v>10</v>
      </c>
      <c r="S3753" s="8">
        <f>YEAR(Tabla1[[#This Row],[Date]])</f>
        <v>2022</v>
      </c>
    </row>
    <row r="3754" spans="1:19" x14ac:dyDescent="0.2">
      <c r="A3754">
        <v>3753</v>
      </c>
      <c r="B3754" s="1">
        <v>44854</v>
      </c>
      <c r="C3754" t="s">
        <v>260</v>
      </c>
      <c r="D3754" t="s">
        <v>332</v>
      </c>
      <c r="E3754">
        <v>1</v>
      </c>
      <c r="F3754" t="s">
        <v>116</v>
      </c>
      <c r="G3754" t="s">
        <v>382</v>
      </c>
      <c r="H3754" t="s">
        <v>514</v>
      </c>
      <c r="M3754" s="2">
        <v>6074</v>
      </c>
      <c r="N3754" s="2">
        <v>6500</v>
      </c>
      <c r="O3754" s="2">
        <f>IF(Tabla1[[#This Row],[Mov]]="VNT",Tabla1[[#This Row],[Sale]]-Tabla1[[#This Row],[Cost]],-Tabla1[[#This Row],[Cost]]*Tabla1[[#This Row],[Cant]])</f>
        <v>426</v>
      </c>
      <c r="P3754" s="8">
        <f>IF(Tabla1[[#This Row],[Mov]]="VNT",-Tabla1[[#This Row],[Cant]],Tabla1[[#This Row],[Cant]])</f>
        <v>-1</v>
      </c>
      <c r="Q3754" s="8">
        <f>DAY(Tabla1[[#This Row],[Date]])</f>
        <v>20</v>
      </c>
      <c r="R3754" s="8">
        <f>MONTH(Tabla1[[#This Row],[Date]])</f>
        <v>10</v>
      </c>
      <c r="S3754" s="8">
        <f>YEAR(Tabla1[[#This Row],[Date]])</f>
        <v>2022</v>
      </c>
    </row>
    <row r="3755" spans="1:19" x14ac:dyDescent="0.2">
      <c r="A3755">
        <v>3754</v>
      </c>
      <c r="B3755" s="1">
        <v>44854</v>
      </c>
      <c r="C3755" t="s">
        <v>260</v>
      </c>
      <c r="D3755" t="s">
        <v>332</v>
      </c>
      <c r="E3755">
        <v>1</v>
      </c>
      <c r="F3755" t="s">
        <v>1711</v>
      </c>
      <c r="G3755" t="s">
        <v>266</v>
      </c>
      <c r="H3755" t="s">
        <v>100</v>
      </c>
      <c r="I3755" t="s">
        <v>22</v>
      </c>
      <c r="J3755" t="s">
        <v>23</v>
      </c>
      <c r="K3755" t="s">
        <v>18</v>
      </c>
      <c r="L3755" t="s">
        <v>52</v>
      </c>
      <c r="M3755" s="2">
        <v>5500</v>
      </c>
      <c r="N3755" s="2">
        <v>12000</v>
      </c>
      <c r="O3755" s="2">
        <f>IF(Tabla1[[#This Row],[Mov]]="VNT",Tabla1[[#This Row],[Sale]]-Tabla1[[#This Row],[Cost]],-Tabla1[[#This Row],[Cost]]*Tabla1[[#This Row],[Cant]])</f>
        <v>6500</v>
      </c>
      <c r="P3755" s="8">
        <f>IF(Tabla1[[#This Row],[Mov]]="VNT",-Tabla1[[#This Row],[Cant]],Tabla1[[#This Row],[Cant]])</f>
        <v>-1</v>
      </c>
      <c r="Q3755" s="8">
        <f>DAY(Tabla1[[#This Row],[Date]])</f>
        <v>20</v>
      </c>
      <c r="R3755" s="8">
        <f>MONTH(Tabla1[[#This Row],[Date]])</f>
        <v>10</v>
      </c>
      <c r="S3755" s="8">
        <f>YEAR(Tabla1[[#This Row],[Date]])</f>
        <v>2022</v>
      </c>
    </row>
    <row r="3756" spans="1:19" x14ac:dyDescent="0.2">
      <c r="A3756">
        <v>3755</v>
      </c>
      <c r="B3756" s="1">
        <v>44854</v>
      </c>
      <c r="C3756" t="s">
        <v>260</v>
      </c>
      <c r="D3756" t="s">
        <v>332</v>
      </c>
      <c r="E3756">
        <v>1</v>
      </c>
      <c r="F3756" t="s">
        <v>455</v>
      </c>
      <c r="G3756" t="s">
        <v>382</v>
      </c>
      <c r="H3756" t="s">
        <v>509</v>
      </c>
      <c r="M3756" s="2">
        <v>1000</v>
      </c>
      <c r="N3756" s="2">
        <v>3000</v>
      </c>
      <c r="O3756" s="2">
        <f>IF(Tabla1[[#This Row],[Mov]]="VNT",Tabla1[[#This Row],[Sale]]-Tabla1[[#This Row],[Cost]],-Tabla1[[#This Row],[Cost]]*Tabla1[[#This Row],[Cant]])</f>
        <v>2000</v>
      </c>
      <c r="P3756" s="8">
        <f>IF(Tabla1[[#This Row],[Mov]]="VNT",-Tabla1[[#This Row],[Cant]],Tabla1[[#This Row],[Cant]])</f>
        <v>-1</v>
      </c>
      <c r="Q3756" s="8">
        <f>DAY(Tabla1[[#This Row],[Date]])</f>
        <v>20</v>
      </c>
      <c r="R3756" s="8">
        <f>MONTH(Tabla1[[#This Row],[Date]])</f>
        <v>10</v>
      </c>
      <c r="S3756" s="8">
        <f>YEAR(Tabla1[[#This Row],[Date]])</f>
        <v>2022</v>
      </c>
    </row>
    <row r="3757" spans="1:19" x14ac:dyDescent="0.2">
      <c r="A3757">
        <v>3756</v>
      </c>
      <c r="B3757" s="1">
        <v>44854</v>
      </c>
      <c r="C3757" t="s">
        <v>260</v>
      </c>
      <c r="D3757" t="s">
        <v>332</v>
      </c>
      <c r="E3757">
        <v>1</v>
      </c>
      <c r="F3757" t="s">
        <v>116</v>
      </c>
      <c r="G3757" t="s">
        <v>382</v>
      </c>
      <c r="H3757" t="s">
        <v>514</v>
      </c>
      <c r="M3757" s="2">
        <v>3271</v>
      </c>
      <c r="N3757" s="2">
        <v>3500</v>
      </c>
      <c r="O3757" s="2">
        <f>IF(Tabla1[[#This Row],[Mov]]="VNT",Tabla1[[#This Row],[Sale]]-Tabla1[[#This Row],[Cost]],-Tabla1[[#This Row],[Cost]]*Tabla1[[#This Row],[Cant]])</f>
        <v>229</v>
      </c>
      <c r="P3757" s="8">
        <f>IF(Tabla1[[#This Row],[Mov]]="VNT",-Tabla1[[#This Row],[Cant]],Tabla1[[#This Row],[Cant]])</f>
        <v>-1</v>
      </c>
      <c r="Q3757" s="8">
        <f>DAY(Tabla1[[#This Row],[Date]])</f>
        <v>20</v>
      </c>
      <c r="R3757" s="8">
        <f>MONTH(Tabla1[[#This Row],[Date]])</f>
        <v>10</v>
      </c>
      <c r="S3757" s="8">
        <f>YEAR(Tabla1[[#This Row],[Date]])</f>
        <v>2022</v>
      </c>
    </row>
    <row r="3758" spans="1:19" x14ac:dyDescent="0.2">
      <c r="A3758">
        <v>3756</v>
      </c>
      <c r="B3758" s="1">
        <v>44855</v>
      </c>
      <c r="C3758" t="s">
        <v>260</v>
      </c>
      <c r="D3758" t="s">
        <v>332</v>
      </c>
      <c r="E3758">
        <v>1</v>
      </c>
      <c r="F3758" t="s">
        <v>458</v>
      </c>
      <c r="G3758" t="s">
        <v>262</v>
      </c>
      <c r="H3758" t="s">
        <v>1186</v>
      </c>
      <c r="M3758" s="2">
        <v>0</v>
      </c>
      <c r="N3758" s="2">
        <v>20000</v>
      </c>
      <c r="O3758" s="2">
        <f>IF(Tabla1[[#This Row],[Mov]]="VNT",Tabla1[[#This Row],[Sale]]-Tabla1[[#This Row],[Cost]],-Tabla1[[#This Row],[Cost]]*Tabla1[[#This Row],[Cant]])</f>
        <v>20000</v>
      </c>
      <c r="P3758" s="8">
        <f>IF(Tabla1[[#This Row],[Mov]]="VNT",-Tabla1[[#This Row],[Cant]],Tabla1[[#This Row],[Cant]])</f>
        <v>-1</v>
      </c>
      <c r="Q3758" s="8">
        <f>DAY(Tabla1[[#This Row],[Date]])</f>
        <v>21</v>
      </c>
      <c r="R3758" s="8">
        <f>MONTH(Tabla1[[#This Row],[Date]])</f>
        <v>10</v>
      </c>
      <c r="S3758" s="8">
        <f>YEAR(Tabla1[[#This Row],[Date]])</f>
        <v>2022</v>
      </c>
    </row>
    <row r="3759" spans="1:19" x14ac:dyDescent="0.2">
      <c r="A3759">
        <v>3756</v>
      </c>
      <c r="B3759" s="1">
        <v>44855</v>
      </c>
      <c r="C3759" t="s">
        <v>260</v>
      </c>
      <c r="D3759" t="s">
        <v>332</v>
      </c>
      <c r="E3759">
        <v>1</v>
      </c>
      <c r="F3759" t="s">
        <v>116</v>
      </c>
      <c r="G3759" t="s">
        <v>347</v>
      </c>
      <c r="H3759" t="s">
        <v>518</v>
      </c>
      <c r="M3759" s="2">
        <v>6074</v>
      </c>
      <c r="N3759" s="2">
        <v>6500</v>
      </c>
      <c r="O3759" s="2">
        <f>IF(Tabla1[[#This Row],[Mov]]="VNT",Tabla1[[#This Row],[Sale]]-Tabla1[[#This Row],[Cost]],-Tabla1[[#This Row],[Cost]]*Tabla1[[#This Row],[Cant]])</f>
        <v>426</v>
      </c>
      <c r="P3759" s="8">
        <f>IF(Tabla1[[#This Row],[Mov]]="VNT",-Tabla1[[#This Row],[Cant]],Tabla1[[#This Row],[Cant]])</f>
        <v>-1</v>
      </c>
      <c r="Q3759" s="8">
        <f>DAY(Tabla1[[#This Row],[Date]])</f>
        <v>21</v>
      </c>
      <c r="R3759" s="8">
        <f>MONTH(Tabla1[[#This Row],[Date]])</f>
        <v>10</v>
      </c>
      <c r="S3759" s="8">
        <f>YEAR(Tabla1[[#This Row],[Date]])</f>
        <v>2022</v>
      </c>
    </row>
    <row r="3760" spans="1:19" x14ac:dyDescent="0.2">
      <c r="A3760">
        <v>3756</v>
      </c>
      <c r="B3760" s="1">
        <v>44855</v>
      </c>
      <c r="C3760" t="s">
        <v>260</v>
      </c>
      <c r="D3760" t="s">
        <v>332</v>
      </c>
      <c r="E3760">
        <v>1</v>
      </c>
      <c r="F3760" t="s">
        <v>458</v>
      </c>
      <c r="G3760" t="s">
        <v>262</v>
      </c>
      <c r="H3760" t="s">
        <v>353</v>
      </c>
      <c r="M3760" s="2">
        <v>0</v>
      </c>
      <c r="N3760" s="2">
        <v>25000</v>
      </c>
      <c r="O3760" s="2">
        <f>IF(Tabla1[[#This Row],[Mov]]="VNT",Tabla1[[#This Row],[Sale]]-Tabla1[[#This Row],[Cost]],-Tabla1[[#This Row],[Cost]]*Tabla1[[#This Row],[Cant]])</f>
        <v>25000</v>
      </c>
      <c r="P3760" s="8">
        <f>IF(Tabla1[[#This Row],[Mov]]="VNT",-Tabla1[[#This Row],[Cant]],Tabla1[[#This Row],[Cant]])</f>
        <v>-1</v>
      </c>
      <c r="Q3760" s="8">
        <f>DAY(Tabla1[[#This Row],[Date]])</f>
        <v>21</v>
      </c>
      <c r="R3760" s="8">
        <f>MONTH(Tabla1[[#This Row],[Date]])</f>
        <v>10</v>
      </c>
      <c r="S3760" s="8">
        <f>YEAR(Tabla1[[#This Row],[Date]])</f>
        <v>2022</v>
      </c>
    </row>
    <row r="3761" spans="1:19" x14ac:dyDescent="0.2">
      <c r="A3761">
        <v>3757</v>
      </c>
      <c r="B3761" s="1">
        <v>44855</v>
      </c>
      <c r="C3761" t="s">
        <v>260</v>
      </c>
      <c r="D3761" t="s">
        <v>332</v>
      </c>
      <c r="E3761">
        <v>1</v>
      </c>
      <c r="F3761" t="s">
        <v>15</v>
      </c>
      <c r="G3761" t="s">
        <v>266</v>
      </c>
      <c r="H3761" t="s">
        <v>1552</v>
      </c>
      <c r="M3761" s="2">
        <v>3000</v>
      </c>
      <c r="N3761" s="2">
        <v>10000</v>
      </c>
      <c r="O3761" s="2">
        <f>IF(Tabla1[[#This Row],[Mov]]="VNT",Tabla1[[#This Row],[Sale]]-Tabla1[[#This Row],[Cost]],-Tabla1[[#This Row],[Cost]]*Tabla1[[#This Row],[Cant]])</f>
        <v>7000</v>
      </c>
      <c r="P3761" s="8">
        <f>IF(Tabla1[[#This Row],[Mov]]="VNT",-Tabla1[[#This Row],[Cant]],Tabla1[[#This Row],[Cant]])</f>
        <v>-1</v>
      </c>
      <c r="Q3761" s="8">
        <f>DAY(Tabla1[[#This Row],[Date]])</f>
        <v>21</v>
      </c>
      <c r="R3761" s="8">
        <f>MONTH(Tabla1[[#This Row],[Date]])</f>
        <v>10</v>
      </c>
      <c r="S3761" s="8">
        <f>YEAR(Tabla1[[#This Row],[Date]])</f>
        <v>2022</v>
      </c>
    </row>
    <row r="3762" spans="1:19" x14ac:dyDescent="0.2">
      <c r="A3762">
        <v>3758</v>
      </c>
      <c r="B3762" s="1">
        <v>44855</v>
      </c>
      <c r="C3762" t="s">
        <v>260</v>
      </c>
      <c r="D3762" t="s">
        <v>332</v>
      </c>
      <c r="E3762">
        <v>1</v>
      </c>
      <c r="F3762" t="s">
        <v>365</v>
      </c>
      <c r="G3762" t="s">
        <v>943</v>
      </c>
      <c r="H3762" t="s">
        <v>1712</v>
      </c>
      <c r="M3762" s="2">
        <v>4000</v>
      </c>
      <c r="N3762" s="2">
        <v>9000</v>
      </c>
      <c r="O3762" s="2">
        <f>IF(Tabla1[[#This Row],[Mov]]="VNT",Tabla1[[#This Row],[Sale]]-Tabla1[[#This Row],[Cost]],-Tabla1[[#This Row],[Cost]]*Tabla1[[#This Row],[Cant]])</f>
        <v>5000</v>
      </c>
      <c r="P3762" s="8">
        <f>IF(Tabla1[[#This Row],[Mov]]="VNT",-Tabla1[[#This Row],[Cant]],Tabla1[[#This Row],[Cant]])</f>
        <v>-1</v>
      </c>
      <c r="Q3762" s="8">
        <f>DAY(Tabla1[[#This Row],[Date]])</f>
        <v>21</v>
      </c>
      <c r="R3762" s="8">
        <f>MONTH(Tabla1[[#This Row],[Date]])</f>
        <v>10</v>
      </c>
      <c r="S3762" s="8">
        <f>YEAR(Tabla1[[#This Row],[Date]])</f>
        <v>2022</v>
      </c>
    </row>
    <row r="3763" spans="1:19" x14ac:dyDescent="0.2">
      <c r="A3763">
        <v>3759</v>
      </c>
      <c r="B3763" s="1">
        <v>44855</v>
      </c>
      <c r="C3763" t="s">
        <v>260</v>
      </c>
      <c r="D3763" t="s">
        <v>332</v>
      </c>
      <c r="E3763">
        <v>1</v>
      </c>
      <c r="F3763" t="s">
        <v>116</v>
      </c>
      <c r="G3763" t="s">
        <v>382</v>
      </c>
      <c r="H3763" t="s">
        <v>514</v>
      </c>
      <c r="M3763" s="2">
        <v>10280</v>
      </c>
      <c r="N3763" s="2">
        <v>11000</v>
      </c>
      <c r="O3763" s="2">
        <f>IF(Tabla1[[#This Row],[Mov]]="VNT",Tabla1[[#This Row],[Sale]]-Tabla1[[#This Row],[Cost]],-Tabla1[[#This Row],[Cost]]*Tabla1[[#This Row],[Cant]])</f>
        <v>720</v>
      </c>
      <c r="P3763" s="8">
        <f>IF(Tabla1[[#This Row],[Mov]]="VNT",-Tabla1[[#This Row],[Cant]],Tabla1[[#This Row],[Cant]])</f>
        <v>-1</v>
      </c>
      <c r="Q3763" s="8">
        <f>DAY(Tabla1[[#This Row],[Date]])</f>
        <v>21</v>
      </c>
      <c r="R3763" s="8">
        <f>MONTH(Tabla1[[#This Row],[Date]])</f>
        <v>10</v>
      </c>
      <c r="S3763" s="8">
        <f>YEAR(Tabla1[[#This Row],[Date]])</f>
        <v>2022</v>
      </c>
    </row>
    <row r="3764" spans="1:19" x14ac:dyDescent="0.2">
      <c r="A3764">
        <v>3760</v>
      </c>
      <c r="B3764" s="1">
        <v>44855</v>
      </c>
      <c r="C3764" t="s">
        <v>260</v>
      </c>
      <c r="D3764" t="s">
        <v>332</v>
      </c>
      <c r="E3764">
        <v>1</v>
      </c>
      <c r="F3764" t="s">
        <v>116</v>
      </c>
      <c r="G3764" t="s">
        <v>347</v>
      </c>
      <c r="H3764" t="s">
        <v>518</v>
      </c>
      <c r="M3764" s="2">
        <v>10280</v>
      </c>
      <c r="N3764" s="2">
        <v>11000</v>
      </c>
      <c r="O3764" s="2">
        <f>IF(Tabla1[[#This Row],[Mov]]="VNT",Tabla1[[#This Row],[Sale]]-Tabla1[[#This Row],[Cost]],-Tabla1[[#This Row],[Cost]]*Tabla1[[#This Row],[Cant]])</f>
        <v>720</v>
      </c>
      <c r="P3764" s="8">
        <f>IF(Tabla1[[#This Row],[Mov]]="VNT",-Tabla1[[#This Row],[Cant]],Tabla1[[#This Row],[Cant]])</f>
        <v>-1</v>
      </c>
      <c r="Q3764" s="8">
        <f>DAY(Tabla1[[#This Row],[Date]])</f>
        <v>21</v>
      </c>
      <c r="R3764" s="8">
        <f>MONTH(Tabla1[[#This Row],[Date]])</f>
        <v>10</v>
      </c>
      <c r="S3764" s="8">
        <f>YEAR(Tabla1[[#This Row],[Date]])</f>
        <v>2022</v>
      </c>
    </row>
    <row r="3765" spans="1:19" x14ac:dyDescent="0.2">
      <c r="A3765">
        <v>3761</v>
      </c>
      <c r="B3765" s="1">
        <v>44855</v>
      </c>
      <c r="C3765" t="s">
        <v>260</v>
      </c>
      <c r="D3765" t="s">
        <v>801</v>
      </c>
      <c r="E3765">
        <v>1</v>
      </c>
      <c r="F3765" t="s">
        <v>116</v>
      </c>
      <c r="G3765" t="s">
        <v>382</v>
      </c>
      <c r="H3765" t="s">
        <v>514</v>
      </c>
      <c r="M3765" s="2">
        <v>14953</v>
      </c>
      <c r="N3765" s="2">
        <v>16000</v>
      </c>
      <c r="O3765" s="2">
        <f>IF(Tabla1[[#This Row],[Mov]]="VNT",Tabla1[[#This Row],[Sale]]-Tabla1[[#This Row],[Cost]],-Tabla1[[#This Row],[Cost]]*Tabla1[[#This Row],[Cant]])</f>
        <v>1047</v>
      </c>
      <c r="P3765" s="8">
        <f>IF(Tabla1[[#This Row],[Mov]]="VNT",-Tabla1[[#This Row],[Cant]],Tabla1[[#This Row],[Cant]])</f>
        <v>-1</v>
      </c>
      <c r="Q3765" s="8">
        <f>DAY(Tabla1[[#This Row],[Date]])</f>
        <v>21</v>
      </c>
      <c r="R3765" s="8">
        <f>MONTH(Tabla1[[#This Row],[Date]])</f>
        <v>10</v>
      </c>
      <c r="S3765" s="8">
        <f>YEAR(Tabla1[[#This Row],[Date]])</f>
        <v>2022</v>
      </c>
    </row>
    <row r="3766" spans="1:19" x14ac:dyDescent="0.2">
      <c r="A3766">
        <v>3762</v>
      </c>
      <c r="B3766" s="1">
        <v>44855</v>
      </c>
      <c r="C3766" t="s">
        <v>260</v>
      </c>
      <c r="D3766" t="s">
        <v>1713</v>
      </c>
      <c r="E3766">
        <v>1</v>
      </c>
      <c r="F3766" t="s">
        <v>15</v>
      </c>
      <c r="G3766" t="s">
        <v>266</v>
      </c>
      <c r="H3766" t="s">
        <v>16</v>
      </c>
      <c r="M3766" s="2">
        <v>4000</v>
      </c>
      <c r="N3766" s="2">
        <v>10000</v>
      </c>
      <c r="O3766" s="2">
        <f>IF(Tabla1[[#This Row],[Mov]]="VNT",Tabla1[[#This Row],[Sale]]-Tabla1[[#This Row],[Cost]],-Tabla1[[#This Row],[Cost]]*Tabla1[[#This Row],[Cant]])</f>
        <v>6000</v>
      </c>
      <c r="P3766" s="8">
        <f>IF(Tabla1[[#This Row],[Mov]]="VNT",-Tabla1[[#This Row],[Cant]],Tabla1[[#This Row],[Cant]])</f>
        <v>-1</v>
      </c>
      <c r="Q3766" s="8">
        <f>DAY(Tabla1[[#This Row],[Date]])</f>
        <v>21</v>
      </c>
      <c r="R3766" s="8">
        <f>MONTH(Tabla1[[#This Row],[Date]])</f>
        <v>10</v>
      </c>
      <c r="S3766" s="8">
        <f>YEAR(Tabla1[[#This Row],[Date]])</f>
        <v>2022</v>
      </c>
    </row>
    <row r="3767" spans="1:19" x14ac:dyDescent="0.2">
      <c r="A3767">
        <v>3763</v>
      </c>
      <c r="B3767" s="1">
        <v>44855</v>
      </c>
      <c r="C3767" t="s">
        <v>260</v>
      </c>
      <c r="D3767" t="s">
        <v>332</v>
      </c>
      <c r="E3767">
        <v>1</v>
      </c>
      <c r="F3767" t="s">
        <v>891</v>
      </c>
      <c r="G3767" t="s">
        <v>272</v>
      </c>
      <c r="H3767" t="s">
        <v>306</v>
      </c>
      <c r="M3767" s="2">
        <v>4000</v>
      </c>
      <c r="N3767" s="2">
        <v>10000</v>
      </c>
      <c r="O3767" s="2">
        <f>IF(Tabla1[[#This Row],[Mov]]="VNT",Tabla1[[#This Row],[Sale]]-Tabla1[[#This Row],[Cost]],-Tabla1[[#This Row],[Cost]]*Tabla1[[#This Row],[Cant]])</f>
        <v>6000</v>
      </c>
      <c r="P3767" s="8">
        <f>IF(Tabla1[[#This Row],[Mov]]="VNT",-Tabla1[[#This Row],[Cant]],Tabla1[[#This Row],[Cant]])</f>
        <v>-1</v>
      </c>
      <c r="Q3767" s="8">
        <f>DAY(Tabla1[[#This Row],[Date]])</f>
        <v>21</v>
      </c>
      <c r="R3767" s="8">
        <f>MONTH(Tabla1[[#This Row],[Date]])</f>
        <v>10</v>
      </c>
      <c r="S3767" s="8">
        <f>YEAR(Tabla1[[#This Row],[Date]])</f>
        <v>2022</v>
      </c>
    </row>
    <row r="3768" spans="1:19" x14ac:dyDescent="0.2">
      <c r="A3768">
        <v>3764</v>
      </c>
      <c r="B3768" s="1">
        <v>44855</v>
      </c>
      <c r="C3768" t="s">
        <v>260</v>
      </c>
      <c r="D3768" t="s">
        <v>332</v>
      </c>
      <c r="E3768">
        <v>1</v>
      </c>
      <c r="F3768" t="s">
        <v>26</v>
      </c>
      <c r="G3768" t="s">
        <v>272</v>
      </c>
      <c r="H3768" t="s">
        <v>1714</v>
      </c>
      <c r="M3768" s="2">
        <v>3500</v>
      </c>
      <c r="N3768" s="2">
        <v>8000</v>
      </c>
      <c r="O3768" s="2">
        <f>IF(Tabla1[[#This Row],[Mov]]="VNT",Tabla1[[#This Row],[Sale]]-Tabla1[[#This Row],[Cost]],-Tabla1[[#This Row],[Cost]]*Tabla1[[#This Row],[Cant]])</f>
        <v>4500</v>
      </c>
      <c r="P3768" s="8">
        <f>IF(Tabla1[[#This Row],[Mov]]="VNT",-Tabla1[[#This Row],[Cant]],Tabla1[[#This Row],[Cant]])</f>
        <v>-1</v>
      </c>
      <c r="Q3768" s="8">
        <f>DAY(Tabla1[[#This Row],[Date]])</f>
        <v>21</v>
      </c>
      <c r="R3768" s="8">
        <f>MONTH(Tabla1[[#This Row],[Date]])</f>
        <v>10</v>
      </c>
      <c r="S3768" s="8">
        <f>YEAR(Tabla1[[#This Row],[Date]])</f>
        <v>2022</v>
      </c>
    </row>
    <row r="3769" spans="1:19" x14ac:dyDescent="0.2">
      <c r="A3769">
        <v>3765</v>
      </c>
      <c r="B3769" s="1">
        <v>44855</v>
      </c>
      <c r="C3769" t="s">
        <v>260</v>
      </c>
      <c r="D3769" t="s">
        <v>332</v>
      </c>
      <c r="E3769">
        <v>1</v>
      </c>
      <c r="F3769" t="s">
        <v>15</v>
      </c>
      <c r="G3769" t="s">
        <v>273</v>
      </c>
      <c r="H3769" t="s">
        <v>236</v>
      </c>
      <c r="M3769" s="2">
        <v>2000</v>
      </c>
      <c r="N3769" s="2">
        <v>7000</v>
      </c>
      <c r="O3769" s="2">
        <f>IF(Tabla1[[#This Row],[Mov]]="VNT",Tabla1[[#This Row],[Sale]]-Tabla1[[#This Row],[Cost]],-Tabla1[[#This Row],[Cost]]*Tabla1[[#This Row],[Cant]])</f>
        <v>5000</v>
      </c>
      <c r="P3769" s="8">
        <f>IF(Tabla1[[#This Row],[Mov]]="VNT",-Tabla1[[#This Row],[Cant]],Tabla1[[#This Row],[Cant]])</f>
        <v>-1</v>
      </c>
      <c r="Q3769" s="8">
        <f>DAY(Tabla1[[#This Row],[Date]])</f>
        <v>21</v>
      </c>
      <c r="R3769" s="8">
        <f>MONTH(Tabla1[[#This Row],[Date]])</f>
        <v>10</v>
      </c>
      <c r="S3769" s="8">
        <f>YEAR(Tabla1[[#This Row],[Date]])</f>
        <v>2022</v>
      </c>
    </row>
    <row r="3770" spans="1:19" x14ac:dyDescent="0.2">
      <c r="A3770">
        <v>3766</v>
      </c>
      <c r="B3770" s="1">
        <v>44855</v>
      </c>
      <c r="C3770" t="s">
        <v>260</v>
      </c>
      <c r="D3770" t="s">
        <v>332</v>
      </c>
      <c r="E3770">
        <v>1</v>
      </c>
      <c r="F3770" t="s">
        <v>116</v>
      </c>
      <c r="G3770" t="s">
        <v>347</v>
      </c>
      <c r="H3770" t="s">
        <v>518</v>
      </c>
      <c r="M3770" s="2">
        <v>6074</v>
      </c>
      <c r="N3770" s="2">
        <v>6500</v>
      </c>
      <c r="O3770" s="2">
        <f>IF(Tabla1[[#This Row],[Mov]]="VNT",Tabla1[[#This Row],[Sale]]-Tabla1[[#This Row],[Cost]],-Tabla1[[#This Row],[Cost]]*Tabla1[[#This Row],[Cant]])</f>
        <v>426</v>
      </c>
      <c r="P3770" s="8">
        <f>IF(Tabla1[[#This Row],[Mov]]="VNT",-Tabla1[[#This Row],[Cant]],Tabla1[[#This Row],[Cant]])</f>
        <v>-1</v>
      </c>
      <c r="Q3770" s="8">
        <f>DAY(Tabla1[[#This Row],[Date]])</f>
        <v>21</v>
      </c>
      <c r="R3770" s="8">
        <f>MONTH(Tabla1[[#This Row],[Date]])</f>
        <v>10</v>
      </c>
      <c r="S3770" s="8">
        <f>YEAR(Tabla1[[#This Row],[Date]])</f>
        <v>2022</v>
      </c>
    </row>
    <row r="3771" spans="1:19" x14ac:dyDescent="0.2">
      <c r="A3771">
        <v>3767</v>
      </c>
      <c r="B3771" s="1">
        <v>44855</v>
      </c>
      <c r="C3771" t="s">
        <v>260</v>
      </c>
      <c r="D3771" t="s">
        <v>332</v>
      </c>
      <c r="E3771">
        <v>1</v>
      </c>
      <c r="F3771" t="s">
        <v>26</v>
      </c>
      <c r="G3771" t="s">
        <v>721</v>
      </c>
      <c r="H3771" t="s">
        <v>1286</v>
      </c>
      <c r="M3771" s="2">
        <v>11000</v>
      </c>
      <c r="N3771" s="2">
        <v>30000</v>
      </c>
      <c r="O3771" s="2">
        <f>IF(Tabla1[[#This Row],[Mov]]="VNT",Tabla1[[#This Row],[Sale]]-Tabla1[[#This Row],[Cost]],-Tabla1[[#This Row],[Cost]]*Tabla1[[#This Row],[Cant]])</f>
        <v>19000</v>
      </c>
      <c r="P3771" s="8">
        <f>IF(Tabla1[[#This Row],[Mov]]="VNT",-Tabla1[[#This Row],[Cant]],Tabla1[[#This Row],[Cant]])</f>
        <v>-1</v>
      </c>
      <c r="Q3771" s="8">
        <f>DAY(Tabla1[[#This Row],[Date]])</f>
        <v>21</v>
      </c>
      <c r="R3771" s="8">
        <f>MONTH(Tabla1[[#This Row],[Date]])</f>
        <v>10</v>
      </c>
      <c r="S3771" s="8">
        <f>YEAR(Tabla1[[#This Row],[Date]])</f>
        <v>2022</v>
      </c>
    </row>
    <row r="3772" spans="1:19" x14ac:dyDescent="0.2">
      <c r="A3772">
        <v>3768</v>
      </c>
      <c r="B3772" s="1">
        <v>44855</v>
      </c>
      <c r="C3772" t="s">
        <v>260</v>
      </c>
      <c r="D3772" t="s">
        <v>332</v>
      </c>
      <c r="E3772">
        <v>1</v>
      </c>
      <c r="F3772" t="s">
        <v>21</v>
      </c>
      <c r="G3772" t="s">
        <v>333</v>
      </c>
      <c r="H3772" t="s">
        <v>240</v>
      </c>
      <c r="M3772" s="2">
        <v>7000</v>
      </c>
      <c r="N3772" s="2">
        <v>19000</v>
      </c>
      <c r="O3772" s="2">
        <f>IF(Tabla1[[#This Row],[Mov]]="VNT",Tabla1[[#This Row],[Sale]]-Tabla1[[#This Row],[Cost]],-Tabla1[[#This Row],[Cost]]*Tabla1[[#This Row],[Cant]])</f>
        <v>12000</v>
      </c>
      <c r="P3772" s="8">
        <f>IF(Tabla1[[#This Row],[Mov]]="VNT",-Tabla1[[#This Row],[Cant]],Tabla1[[#This Row],[Cant]])</f>
        <v>-1</v>
      </c>
      <c r="Q3772" s="8">
        <f>DAY(Tabla1[[#This Row],[Date]])</f>
        <v>21</v>
      </c>
      <c r="R3772" s="8">
        <f>MONTH(Tabla1[[#This Row],[Date]])</f>
        <v>10</v>
      </c>
      <c r="S3772" s="8">
        <f>YEAR(Tabla1[[#This Row],[Date]])</f>
        <v>2022</v>
      </c>
    </row>
    <row r="3773" spans="1:19" x14ac:dyDescent="0.2">
      <c r="A3773">
        <v>3769</v>
      </c>
      <c r="B3773" s="1">
        <v>44855</v>
      </c>
      <c r="C3773" t="s">
        <v>260</v>
      </c>
      <c r="D3773" t="s">
        <v>332</v>
      </c>
      <c r="E3773">
        <v>1</v>
      </c>
      <c r="F3773" t="s">
        <v>116</v>
      </c>
      <c r="G3773" t="s">
        <v>347</v>
      </c>
      <c r="H3773" t="s">
        <v>518</v>
      </c>
      <c r="M3773" s="2">
        <v>10280</v>
      </c>
      <c r="N3773" s="2">
        <v>11000</v>
      </c>
      <c r="O3773" s="2">
        <f>IF(Tabla1[[#This Row],[Mov]]="VNT",Tabla1[[#This Row],[Sale]]-Tabla1[[#This Row],[Cost]],-Tabla1[[#This Row],[Cost]]*Tabla1[[#This Row],[Cant]])</f>
        <v>720</v>
      </c>
      <c r="P3773" s="8">
        <f>IF(Tabla1[[#This Row],[Mov]]="VNT",-Tabla1[[#This Row],[Cant]],Tabla1[[#This Row],[Cant]])</f>
        <v>-1</v>
      </c>
      <c r="Q3773" s="8">
        <f>DAY(Tabla1[[#This Row],[Date]])</f>
        <v>21</v>
      </c>
      <c r="R3773" s="8">
        <f>MONTH(Tabla1[[#This Row],[Date]])</f>
        <v>10</v>
      </c>
      <c r="S3773" s="8">
        <f>YEAR(Tabla1[[#This Row],[Date]])</f>
        <v>2022</v>
      </c>
    </row>
    <row r="3774" spans="1:19" x14ac:dyDescent="0.2">
      <c r="A3774">
        <v>3770</v>
      </c>
      <c r="B3774" s="1">
        <v>44855</v>
      </c>
      <c r="C3774" t="s">
        <v>260</v>
      </c>
      <c r="D3774" t="s">
        <v>332</v>
      </c>
      <c r="E3774">
        <v>1</v>
      </c>
      <c r="F3774" t="s">
        <v>116</v>
      </c>
      <c r="G3774" t="s">
        <v>347</v>
      </c>
      <c r="H3774" t="s">
        <v>518</v>
      </c>
      <c r="M3774" s="2">
        <v>10280</v>
      </c>
      <c r="N3774" s="2">
        <v>11000</v>
      </c>
      <c r="O3774" s="2">
        <f>IF(Tabla1[[#This Row],[Mov]]="VNT",Tabla1[[#This Row],[Sale]]-Tabla1[[#This Row],[Cost]],-Tabla1[[#This Row],[Cost]]*Tabla1[[#This Row],[Cant]])</f>
        <v>720</v>
      </c>
      <c r="P3774" s="8">
        <f>IF(Tabla1[[#This Row],[Mov]]="VNT",-Tabla1[[#This Row],[Cant]],Tabla1[[#This Row],[Cant]])</f>
        <v>-1</v>
      </c>
      <c r="Q3774" s="8">
        <f>DAY(Tabla1[[#This Row],[Date]])</f>
        <v>21</v>
      </c>
      <c r="R3774" s="8">
        <f>MONTH(Tabla1[[#This Row],[Date]])</f>
        <v>10</v>
      </c>
      <c r="S3774" s="8">
        <f>YEAR(Tabla1[[#This Row],[Date]])</f>
        <v>2022</v>
      </c>
    </row>
    <row r="3775" spans="1:19" x14ac:dyDescent="0.2">
      <c r="A3775">
        <v>3771</v>
      </c>
      <c r="B3775" s="1">
        <v>44855</v>
      </c>
      <c r="C3775" t="s">
        <v>260</v>
      </c>
      <c r="D3775" t="s">
        <v>332</v>
      </c>
      <c r="E3775">
        <v>1</v>
      </c>
      <c r="F3775" t="s">
        <v>116</v>
      </c>
      <c r="G3775" t="s">
        <v>382</v>
      </c>
      <c r="H3775" t="s">
        <v>514</v>
      </c>
      <c r="M3775" s="2">
        <v>10280</v>
      </c>
      <c r="N3775" s="2">
        <v>11000</v>
      </c>
      <c r="O3775" s="2">
        <f>IF(Tabla1[[#This Row],[Mov]]="VNT",Tabla1[[#This Row],[Sale]]-Tabla1[[#This Row],[Cost]],-Tabla1[[#This Row],[Cost]]*Tabla1[[#This Row],[Cant]])</f>
        <v>720</v>
      </c>
      <c r="P3775" s="8">
        <f>IF(Tabla1[[#This Row],[Mov]]="VNT",-Tabla1[[#This Row],[Cant]],Tabla1[[#This Row],[Cant]])</f>
        <v>-1</v>
      </c>
      <c r="Q3775" s="8">
        <f>DAY(Tabla1[[#This Row],[Date]])</f>
        <v>21</v>
      </c>
      <c r="R3775" s="8">
        <f>MONTH(Tabla1[[#This Row],[Date]])</f>
        <v>10</v>
      </c>
      <c r="S3775" s="8">
        <f>YEAR(Tabla1[[#This Row],[Date]])</f>
        <v>2022</v>
      </c>
    </row>
    <row r="3776" spans="1:19" x14ac:dyDescent="0.2">
      <c r="A3776">
        <v>3772</v>
      </c>
      <c r="B3776" s="1">
        <v>44855</v>
      </c>
      <c r="C3776" t="s">
        <v>260</v>
      </c>
      <c r="D3776" t="s">
        <v>332</v>
      </c>
      <c r="E3776">
        <v>1</v>
      </c>
      <c r="F3776" t="s">
        <v>116</v>
      </c>
      <c r="G3776" t="s">
        <v>382</v>
      </c>
      <c r="H3776" t="s">
        <v>514</v>
      </c>
      <c r="M3776" s="2">
        <v>3271</v>
      </c>
      <c r="N3776" s="2">
        <v>3500</v>
      </c>
      <c r="O3776" s="2">
        <f>IF(Tabla1[[#This Row],[Mov]]="VNT",Tabla1[[#This Row],[Sale]]-Tabla1[[#This Row],[Cost]],-Tabla1[[#This Row],[Cost]]*Tabla1[[#This Row],[Cant]])</f>
        <v>229</v>
      </c>
      <c r="P3776" s="8">
        <f>IF(Tabla1[[#This Row],[Mov]]="VNT",-Tabla1[[#This Row],[Cant]],Tabla1[[#This Row],[Cant]])</f>
        <v>-1</v>
      </c>
      <c r="Q3776" s="8">
        <f>DAY(Tabla1[[#This Row],[Date]])</f>
        <v>21</v>
      </c>
      <c r="R3776" s="8">
        <f>MONTH(Tabla1[[#This Row],[Date]])</f>
        <v>10</v>
      </c>
      <c r="S3776" s="8">
        <f>YEAR(Tabla1[[#This Row],[Date]])</f>
        <v>2022</v>
      </c>
    </row>
    <row r="3777" spans="1:19" x14ac:dyDescent="0.2">
      <c r="A3777">
        <v>3773</v>
      </c>
      <c r="B3777" s="1">
        <v>44855</v>
      </c>
      <c r="C3777" t="s">
        <v>260</v>
      </c>
      <c r="D3777" t="s">
        <v>332</v>
      </c>
      <c r="E3777">
        <v>1</v>
      </c>
      <c r="F3777" t="s">
        <v>116</v>
      </c>
      <c r="G3777" t="s">
        <v>382</v>
      </c>
      <c r="H3777" t="s">
        <v>514</v>
      </c>
      <c r="M3777" s="2">
        <v>3271</v>
      </c>
      <c r="N3777" s="2">
        <v>3500</v>
      </c>
      <c r="O3777" s="2">
        <f>IF(Tabla1[[#This Row],[Mov]]="VNT",Tabla1[[#This Row],[Sale]]-Tabla1[[#This Row],[Cost]],-Tabla1[[#This Row],[Cost]]*Tabla1[[#This Row],[Cant]])</f>
        <v>229</v>
      </c>
      <c r="P3777" s="8">
        <f>IF(Tabla1[[#This Row],[Mov]]="VNT",-Tabla1[[#This Row],[Cant]],Tabla1[[#This Row],[Cant]])</f>
        <v>-1</v>
      </c>
      <c r="Q3777" s="8">
        <f>DAY(Tabla1[[#This Row],[Date]])</f>
        <v>21</v>
      </c>
      <c r="R3777" s="8">
        <f>MONTH(Tabla1[[#This Row],[Date]])</f>
        <v>10</v>
      </c>
      <c r="S3777" s="8">
        <f>YEAR(Tabla1[[#This Row],[Date]])</f>
        <v>2022</v>
      </c>
    </row>
    <row r="3778" spans="1:19" x14ac:dyDescent="0.2">
      <c r="A3778">
        <v>3774</v>
      </c>
      <c r="B3778" s="1">
        <v>44855</v>
      </c>
      <c r="C3778" t="s">
        <v>260</v>
      </c>
      <c r="D3778" t="s">
        <v>332</v>
      </c>
      <c r="E3778">
        <v>1</v>
      </c>
      <c r="F3778" t="s">
        <v>116</v>
      </c>
      <c r="G3778" t="s">
        <v>347</v>
      </c>
      <c r="H3778" t="s">
        <v>518</v>
      </c>
      <c r="M3778" s="2">
        <v>6074</v>
      </c>
      <c r="N3778" s="2">
        <v>6500</v>
      </c>
      <c r="O3778" s="2">
        <f>IF(Tabla1[[#This Row],[Mov]]="VNT",Tabla1[[#This Row],[Sale]]-Tabla1[[#This Row],[Cost]],-Tabla1[[#This Row],[Cost]]*Tabla1[[#This Row],[Cant]])</f>
        <v>426</v>
      </c>
      <c r="P3778" s="8">
        <f>IF(Tabla1[[#This Row],[Mov]]="VNT",-Tabla1[[#This Row],[Cant]],Tabla1[[#This Row],[Cant]])</f>
        <v>-1</v>
      </c>
      <c r="Q3778" s="8">
        <f>DAY(Tabla1[[#This Row],[Date]])</f>
        <v>21</v>
      </c>
      <c r="R3778" s="8">
        <f>MONTH(Tabla1[[#This Row],[Date]])</f>
        <v>10</v>
      </c>
      <c r="S3778" s="8">
        <f>YEAR(Tabla1[[#This Row],[Date]])</f>
        <v>2022</v>
      </c>
    </row>
    <row r="3779" spans="1:19" x14ac:dyDescent="0.2">
      <c r="A3779">
        <v>3775</v>
      </c>
      <c r="B3779" s="1">
        <v>44855</v>
      </c>
      <c r="C3779" t="s">
        <v>260</v>
      </c>
      <c r="D3779" t="s">
        <v>332</v>
      </c>
      <c r="E3779">
        <v>1</v>
      </c>
      <c r="F3779" t="s">
        <v>365</v>
      </c>
      <c r="G3779" t="s">
        <v>366</v>
      </c>
      <c r="H3779" t="s">
        <v>389</v>
      </c>
      <c r="M3779" s="2">
        <v>21000</v>
      </c>
      <c r="N3779" s="2">
        <v>39000</v>
      </c>
      <c r="O3779" s="2">
        <f>IF(Tabla1[[#This Row],[Mov]]="VNT",Tabla1[[#This Row],[Sale]]-Tabla1[[#This Row],[Cost]],-Tabla1[[#This Row],[Cost]]*Tabla1[[#This Row],[Cant]])</f>
        <v>18000</v>
      </c>
      <c r="P3779" s="8">
        <f>IF(Tabla1[[#This Row],[Mov]]="VNT",-Tabla1[[#This Row],[Cant]],Tabla1[[#This Row],[Cant]])</f>
        <v>-1</v>
      </c>
      <c r="Q3779" s="8">
        <f>DAY(Tabla1[[#This Row],[Date]])</f>
        <v>21</v>
      </c>
      <c r="R3779" s="8">
        <f>MONTH(Tabla1[[#This Row],[Date]])</f>
        <v>10</v>
      </c>
      <c r="S3779" s="8">
        <f>YEAR(Tabla1[[#This Row],[Date]])</f>
        <v>2022</v>
      </c>
    </row>
    <row r="3780" spans="1:19" x14ac:dyDescent="0.2">
      <c r="A3780">
        <v>3776</v>
      </c>
      <c r="B3780" s="1">
        <v>44855</v>
      </c>
      <c r="C3780" t="s">
        <v>260</v>
      </c>
      <c r="D3780" t="s">
        <v>332</v>
      </c>
      <c r="E3780">
        <v>1</v>
      </c>
      <c r="F3780" t="s">
        <v>116</v>
      </c>
      <c r="G3780" t="s">
        <v>347</v>
      </c>
      <c r="H3780" t="s">
        <v>518</v>
      </c>
      <c r="M3780" s="2">
        <v>3271</v>
      </c>
      <c r="N3780" s="2">
        <v>3500</v>
      </c>
      <c r="O3780" s="2">
        <f>IF(Tabla1[[#This Row],[Mov]]="VNT",Tabla1[[#This Row],[Sale]]-Tabla1[[#This Row],[Cost]],-Tabla1[[#This Row],[Cost]]*Tabla1[[#This Row],[Cant]])</f>
        <v>229</v>
      </c>
      <c r="P3780" s="8">
        <f>IF(Tabla1[[#This Row],[Mov]]="VNT",-Tabla1[[#This Row],[Cant]],Tabla1[[#This Row],[Cant]])</f>
        <v>-1</v>
      </c>
      <c r="Q3780" s="8">
        <f>DAY(Tabla1[[#This Row],[Date]])</f>
        <v>21</v>
      </c>
      <c r="R3780" s="8">
        <f>MONTH(Tabla1[[#This Row],[Date]])</f>
        <v>10</v>
      </c>
      <c r="S3780" s="8">
        <f>YEAR(Tabla1[[#This Row],[Date]])</f>
        <v>2022</v>
      </c>
    </row>
    <row r="3781" spans="1:19" x14ac:dyDescent="0.2">
      <c r="A3781">
        <v>3777</v>
      </c>
      <c r="B3781" s="1">
        <v>44855</v>
      </c>
      <c r="C3781" t="s">
        <v>260</v>
      </c>
      <c r="D3781" t="s">
        <v>332</v>
      </c>
      <c r="E3781">
        <v>1</v>
      </c>
      <c r="F3781" t="s">
        <v>116</v>
      </c>
      <c r="G3781" t="s">
        <v>600</v>
      </c>
      <c r="H3781" t="s">
        <v>1401</v>
      </c>
      <c r="M3781" s="2">
        <v>4380</v>
      </c>
      <c r="N3781" s="2">
        <v>5000</v>
      </c>
      <c r="O3781" s="2">
        <f>IF(Tabla1[[#This Row],[Mov]]="VNT",Tabla1[[#This Row],[Sale]]-Tabla1[[#This Row],[Cost]],-Tabla1[[#This Row],[Cost]]*Tabla1[[#This Row],[Cant]])</f>
        <v>620</v>
      </c>
      <c r="P3781" s="8">
        <f>IF(Tabla1[[#This Row],[Mov]]="VNT",-Tabla1[[#This Row],[Cant]],Tabla1[[#This Row],[Cant]])</f>
        <v>-1</v>
      </c>
      <c r="Q3781" s="8">
        <f>DAY(Tabla1[[#This Row],[Date]])</f>
        <v>21</v>
      </c>
      <c r="R3781" s="8">
        <f>MONTH(Tabla1[[#This Row],[Date]])</f>
        <v>10</v>
      </c>
      <c r="S3781" s="8">
        <f>YEAR(Tabla1[[#This Row],[Date]])</f>
        <v>2022</v>
      </c>
    </row>
    <row r="3782" spans="1:19" x14ac:dyDescent="0.2">
      <c r="A3782">
        <v>3778</v>
      </c>
      <c r="B3782" s="1">
        <v>44856</v>
      </c>
      <c r="C3782" t="s">
        <v>260</v>
      </c>
      <c r="D3782" t="s">
        <v>332</v>
      </c>
      <c r="E3782">
        <v>1</v>
      </c>
      <c r="F3782" t="s">
        <v>15</v>
      </c>
      <c r="G3782" t="s">
        <v>266</v>
      </c>
      <c r="H3782" t="s">
        <v>153</v>
      </c>
      <c r="I3782" t="s">
        <v>22</v>
      </c>
      <c r="J3782" t="s">
        <v>23</v>
      </c>
      <c r="L3782" t="s">
        <v>52</v>
      </c>
      <c r="M3782" s="2">
        <v>1500</v>
      </c>
      <c r="N3782" s="2">
        <v>7000</v>
      </c>
      <c r="O3782" s="2">
        <f>IF(Tabla1[[#This Row],[Mov]]="VNT",Tabla1[[#This Row],[Sale]]-Tabla1[[#This Row],[Cost]],-Tabla1[[#This Row],[Cost]]*Tabla1[[#This Row],[Cant]])</f>
        <v>5500</v>
      </c>
      <c r="P3782" s="8">
        <f>IF(Tabla1[[#This Row],[Mov]]="VNT",-Tabla1[[#This Row],[Cant]],Tabla1[[#This Row],[Cant]])</f>
        <v>-1</v>
      </c>
      <c r="Q3782" s="8">
        <f>DAY(Tabla1[[#This Row],[Date]])</f>
        <v>22</v>
      </c>
      <c r="R3782" s="8">
        <f>MONTH(Tabla1[[#This Row],[Date]])</f>
        <v>10</v>
      </c>
      <c r="S3782" s="8">
        <f>YEAR(Tabla1[[#This Row],[Date]])</f>
        <v>2022</v>
      </c>
    </row>
    <row r="3783" spans="1:19" x14ac:dyDescent="0.2">
      <c r="A3783">
        <v>3779</v>
      </c>
      <c r="B3783" s="1">
        <v>44856</v>
      </c>
      <c r="C3783" t="s">
        <v>260</v>
      </c>
      <c r="D3783" t="s">
        <v>332</v>
      </c>
      <c r="E3783">
        <v>1</v>
      </c>
      <c r="F3783" t="s">
        <v>116</v>
      </c>
      <c r="G3783" t="s">
        <v>347</v>
      </c>
      <c r="H3783" t="s">
        <v>518</v>
      </c>
      <c r="M3783" s="2">
        <v>2805</v>
      </c>
      <c r="N3783" s="2">
        <v>3000</v>
      </c>
      <c r="O3783" s="2">
        <f>IF(Tabla1[[#This Row],[Mov]]="VNT",Tabla1[[#This Row],[Sale]]-Tabla1[[#This Row],[Cost]],-Tabla1[[#This Row],[Cost]]*Tabla1[[#This Row],[Cant]])</f>
        <v>195</v>
      </c>
      <c r="P3783" s="8">
        <f>IF(Tabla1[[#This Row],[Mov]]="VNT",-Tabla1[[#This Row],[Cant]],Tabla1[[#This Row],[Cant]])</f>
        <v>-1</v>
      </c>
      <c r="Q3783" s="8">
        <f>DAY(Tabla1[[#This Row],[Date]])</f>
        <v>22</v>
      </c>
      <c r="R3783" s="8">
        <f>MONTH(Tabla1[[#This Row],[Date]])</f>
        <v>10</v>
      </c>
      <c r="S3783" s="8">
        <f>YEAR(Tabla1[[#This Row],[Date]])</f>
        <v>2022</v>
      </c>
    </row>
    <row r="3784" spans="1:19" x14ac:dyDescent="0.2">
      <c r="A3784">
        <v>3780</v>
      </c>
      <c r="B3784" s="1">
        <v>44856</v>
      </c>
      <c r="C3784" t="s">
        <v>260</v>
      </c>
      <c r="D3784" t="s">
        <v>332</v>
      </c>
      <c r="E3784">
        <v>1</v>
      </c>
      <c r="F3784" t="s">
        <v>458</v>
      </c>
      <c r="G3784" t="s">
        <v>263</v>
      </c>
      <c r="H3784" t="s">
        <v>1715</v>
      </c>
      <c r="M3784" s="2">
        <v>0</v>
      </c>
      <c r="N3784" s="2">
        <v>20000</v>
      </c>
      <c r="O3784" s="2">
        <f>IF(Tabla1[[#This Row],[Mov]]="VNT",Tabla1[[#This Row],[Sale]]-Tabla1[[#This Row],[Cost]],-Tabla1[[#This Row],[Cost]]*Tabla1[[#This Row],[Cant]])</f>
        <v>20000</v>
      </c>
      <c r="P3784" s="8">
        <f>IF(Tabla1[[#This Row],[Mov]]="VNT",-Tabla1[[#This Row],[Cant]],Tabla1[[#This Row],[Cant]])</f>
        <v>-1</v>
      </c>
      <c r="Q3784" s="8">
        <f>DAY(Tabla1[[#This Row],[Date]])</f>
        <v>22</v>
      </c>
      <c r="R3784" s="8">
        <f>MONTH(Tabla1[[#This Row],[Date]])</f>
        <v>10</v>
      </c>
      <c r="S3784" s="8">
        <f>YEAR(Tabla1[[#This Row],[Date]])</f>
        <v>2022</v>
      </c>
    </row>
    <row r="3785" spans="1:19" x14ac:dyDescent="0.2">
      <c r="A3785">
        <v>3781</v>
      </c>
      <c r="B3785" s="1">
        <v>44856</v>
      </c>
      <c r="C3785" t="s">
        <v>260</v>
      </c>
      <c r="D3785" t="s">
        <v>332</v>
      </c>
      <c r="E3785">
        <v>1</v>
      </c>
      <c r="F3785" t="s">
        <v>26</v>
      </c>
      <c r="G3785" t="s">
        <v>264</v>
      </c>
      <c r="H3785" t="s">
        <v>20</v>
      </c>
      <c r="M3785" s="2">
        <v>8500</v>
      </c>
      <c r="N3785" s="2">
        <v>20000</v>
      </c>
      <c r="O3785" s="2">
        <f>IF(Tabla1[[#This Row],[Mov]]="VNT",Tabla1[[#This Row],[Sale]]-Tabla1[[#This Row],[Cost]],-Tabla1[[#This Row],[Cost]]*Tabla1[[#This Row],[Cant]])</f>
        <v>11500</v>
      </c>
      <c r="P3785" s="8">
        <f>IF(Tabla1[[#This Row],[Mov]]="VNT",-Tabla1[[#This Row],[Cant]],Tabla1[[#This Row],[Cant]])</f>
        <v>-1</v>
      </c>
      <c r="Q3785" s="8">
        <f>DAY(Tabla1[[#This Row],[Date]])</f>
        <v>22</v>
      </c>
      <c r="R3785" s="8">
        <f>MONTH(Tabla1[[#This Row],[Date]])</f>
        <v>10</v>
      </c>
      <c r="S3785" s="8">
        <f>YEAR(Tabla1[[#This Row],[Date]])</f>
        <v>2022</v>
      </c>
    </row>
    <row r="3786" spans="1:19" x14ac:dyDescent="0.2">
      <c r="A3786">
        <v>3782</v>
      </c>
      <c r="B3786" s="1">
        <v>44856</v>
      </c>
      <c r="C3786" t="s">
        <v>260</v>
      </c>
      <c r="D3786" t="s">
        <v>332</v>
      </c>
      <c r="E3786">
        <v>1</v>
      </c>
      <c r="F3786" t="s">
        <v>26</v>
      </c>
      <c r="G3786" t="s">
        <v>264</v>
      </c>
      <c r="H3786" t="s">
        <v>20</v>
      </c>
      <c r="M3786" s="2">
        <v>8500</v>
      </c>
      <c r="N3786" s="2">
        <v>20000</v>
      </c>
      <c r="O3786" s="2">
        <f>IF(Tabla1[[#This Row],[Mov]]="VNT",Tabla1[[#This Row],[Sale]]-Tabla1[[#This Row],[Cost]],-Tabla1[[#This Row],[Cost]]*Tabla1[[#This Row],[Cant]])</f>
        <v>11500</v>
      </c>
      <c r="P3786" s="8">
        <f>IF(Tabla1[[#This Row],[Mov]]="VNT",-Tabla1[[#This Row],[Cant]],Tabla1[[#This Row],[Cant]])</f>
        <v>-1</v>
      </c>
      <c r="Q3786" s="8">
        <f>DAY(Tabla1[[#This Row],[Date]])</f>
        <v>22</v>
      </c>
      <c r="R3786" s="8">
        <f>MONTH(Tabla1[[#This Row],[Date]])</f>
        <v>10</v>
      </c>
      <c r="S3786" s="8">
        <f>YEAR(Tabla1[[#This Row],[Date]])</f>
        <v>2022</v>
      </c>
    </row>
    <row r="3787" spans="1:19" x14ac:dyDescent="0.2">
      <c r="A3787">
        <v>3783</v>
      </c>
      <c r="B3787" s="1">
        <v>44856</v>
      </c>
      <c r="C3787" t="s">
        <v>260</v>
      </c>
      <c r="D3787" t="s">
        <v>332</v>
      </c>
      <c r="E3787">
        <v>1</v>
      </c>
      <c r="F3787" t="s">
        <v>116</v>
      </c>
      <c r="G3787" t="s">
        <v>347</v>
      </c>
      <c r="H3787" t="s">
        <v>518</v>
      </c>
      <c r="M3787" s="2">
        <v>6074</v>
      </c>
      <c r="N3787" s="2">
        <v>6500</v>
      </c>
      <c r="O3787" s="2">
        <f>IF(Tabla1[[#This Row],[Mov]]="VNT",Tabla1[[#This Row],[Sale]]-Tabla1[[#This Row],[Cost]],-Tabla1[[#This Row],[Cost]]*Tabla1[[#This Row],[Cant]])</f>
        <v>426</v>
      </c>
      <c r="P3787" s="8">
        <f>IF(Tabla1[[#This Row],[Mov]]="VNT",-Tabla1[[#This Row],[Cant]],Tabla1[[#This Row],[Cant]])</f>
        <v>-1</v>
      </c>
      <c r="Q3787" s="8">
        <f>DAY(Tabla1[[#This Row],[Date]])</f>
        <v>22</v>
      </c>
      <c r="R3787" s="8">
        <f>MONTH(Tabla1[[#This Row],[Date]])</f>
        <v>10</v>
      </c>
      <c r="S3787" s="8">
        <f>YEAR(Tabla1[[#This Row],[Date]])</f>
        <v>2022</v>
      </c>
    </row>
    <row r="3788" spans="1:19" x14ac:dyDescent="0.2">
      <c r="A3788">
        <v>3784</v>
      </c>
      <c r="B3788" s="1">
        <v>44856</v>
      </c>
      <c r="C3788" t="s">
        <v>260</v>
      </c>
      <c r="D3788" t="s">
        <v>332</v>
      </c>
      <c r="E3788">
        <v>1</v>
      </c>
      <c r="F3788" t="s">
        <v>116</v>
      </c>
      <c r="G3788" t="s">
        <v>347</v>
      </c>
      <c r="H3788" t="s">
        <v>518</v>
      </c>
      <c r="M3788" s="2">
        <v>10280</v>
      </c>
      <c r="N3788" s="2">
        <v>11000</v>
      </c>
      <c r="O3788" s="2">
        <f>IF(Tabla1[[#This Row],[Mov]]="VNT",Tabla1[[#This Row],[Sale]]-Tabla1[[#This Row],[Cost]],-Tabla1[[#This Row],[Cost]]*Tabla1[[#This Row],[Cant]])</f>
        <v>720</v>
      </c>
      <c r="P3788" s="8">
        <f>IF(Tabla1[[#This Row],[Mov]]="VNT",-Tabla1[[#This Row],[Cant]],Tabla1[[#This Row],[Cant]])</f>
        <v>-1</v>
      </c>
      <c r="Q3788" s="8">
        <f>DAY(Tabla1[[#This Row],[Date]])</f>
        <v>22</v>
      </c>
      <c r="R3788" s="8">
        <f>MONTH(Tabla1[[#This Row],[Date]])</f>
        <v>10</v>
      </c>
      <c r="S3788" s="8">
        <f>YEAR(Tabla1[[#This Row],[Date]])</f>
        <v>2022</v>
      </c>
    </row>
    <row r="3789" spans="1:19" x14ac:dyDescent="0.2">
      <c r="A3789">
        <v>3785</v>
      </c>
      <c r="B3789" s="1">
        <v>44856</v>
      </c>
      <c r="C3789" t="s">
        <v>260</v>
      </c>
      <c r="D3789" t="s">
        <v>332</v>
      </c>
      <c r="E3789">
        <v>1</v>
      </c>
      <c r="F3789" t="s">
        <v>116</v>
      </c>
      <c r="G3789" t="s">
        <v>347</v>
      </c>
      <c r="H3789" t="s">
        <v>518</v>
      </c>
      <c r="M3789" s="2">
        <v>6074</v>
      </c>
      <c r="N3789" s="2">
        <v>6500</v>
      </c>
      <c r="O3789" s="2">
        <f>IF(Tabla1[[#This Row],[Mov]]="VNT",Tabla1[[#This Row],[Sale]]-Tabla1[[#This Row],[Cost]],-Tabla1[[#This Row],[Cost]]*Tabla1[[#This Row],[Cant]])</f>
        <v>426</v>
      </c>
      <c r="P3789" s="8">
        <f>IF(Tabla1[[#This Row],[Mov]]="VNT",-Tabla1[[#This Row],[Cant]],Tabla1[[#This Row],[Cant]])</f>
        <v>-1</v>
      </c>
      <c r="Q3789" s="8">
        <f>DAY(Tabla1[[#This Row],[Date]])</f>
        <v>22</v>
      </c>
      <c r="R3789" s="8">
        <f>MONTH(Tabla1[[#This Row],[Date]])</f>
        <v>10</v>
      </c>
      <c r="S3789" s="8">
        <f>YEAR(Tabla1[[#This Row],[Date]])</f>
        <v>2022</v>
      </c>
    </row>
    <row r="3790" spans="1:19" x14ac:dyDescent="0.2">
      <c r="A3790">
        <v>3786</v>
      </c>
      <c r="B3790" s="1">
        <v>44856</v>
      </c>
      <c r="C3790" t="s">
        <v>260</v>
      </c>
      <c r="D3790" t="s">
        <v>332</v>
      </c>
      <c r="E3790">
        <v>1</v>
      </c>
      <c r="F3790" t="s">
        <v>225</v>
      </c>
      <c r="G3790" t="s">
        <v>263</v>
      </c>
      <c r="H3790" t="s">
        <v>496</v>
      </c>
      <c r="M3790" s="2">
        <v>2000</v>
      </c>
      <c r="N3790" s="2">
        <v>10000</v>
      </c>
      <c r="O3790" s="2">
        <f>IF(Tabla1[[#This Row],[Mov]]="VNT",Tabla1[[#This Row],[Sale]]-Tabla1[[#This Row],[Cost]],-Tabla1[[#This Row],[Cost]]*Tabla1[[#This Row],[Cant]])</f>
        <v>8000</v>
      </c>
      <c r="P3790" s="8">
        <f>IF(Tabla1[[#This Row],[Mov]]="VNT",-Tabla1[[#This Row],[Cant]],Tabla1[[#This Row],[Cant]])</f>
        <v>-1</v>
      </c>
      <c r="Q3790" s="8">
        <f>DAY(Tabla1[[#This Row],[Date]])</f>
        <v>22</v>
      </c>
      <c r="R3790" s="8">
        <f>MONTH(Tabla1[[#This Row],[Date]])</f>
        <v>10</v>
      </c>
      <c r="S3790" s="8">
        <f>YEAR(Tabla1[[#This Row],[Date]])</f>
        <v>2022</v>
      </c>
    </row>
    <row r="3791" spans="1:19" x14ac:dyDescent="0.2">
      <c r="A3791">
        <v>3787</v>
      </c>
      <c r="B3791" s="1">
        <v>44856</v>
      </c>
      <c r="C3791" t="s">
        <v>260</v>
      </c>
      <c r="D3791" t="s">
        <v>332</v>
      </c>
      <c r="E3791">
        <v>1</v>
      </c>
      <c r="F3791" t="s">
        <v>224</v>
      </c>
      <c r="G3791" t="s">
        <v>263</v>
      </c>
      <c r="H3791" t="s">
        <v>496</v>
      </c>
      <c r="M3791" s="2">
        <v>11500</v>
      </c>
      <c r="N3791" s="2">
        <v>20000</v>
      </c>
      <c r="O3791" s="2">
        <f>IF(Tabla1[[#This Row],[Mov]]="VNT",Tabla1[[#This Row],[Sale]]-Tabla1[[#This Row],[Cost]],-Tabla1[[#This Row],[Cost]]*Tabla1[[#This Row],[Cant]])</f>
        <v>8500</v>
      </c>
      <c r="P3791" s="8">
        <f>IF(Tabla1[[#This Row],[Mov]]="VNT",-Tabla1[[#This Row],[Cant]],Tabla1[[#This Row],[Cant]])</f>
        <v>-1</v>
      </c>
      <c r="Q3791" s="8">
        <f>DAY(Tabla1[[#This Row],[Date]])</f>
        <v>22</v>
      </c>
      <c r="R3791" s="8">
        <f>MONTH(Tabla1[[#This Row],[Date]])</f>
        <v>10</v>
      </c>
      <c r="S3791" s="8">
        <f>YEAR(Tabla1[[#This Row],[Date]])</f>
        <v>2022</v>
      </c>
    </row>
    <row r="3792" spans="1:19" x14ac:dyDescent="0.2">
      <c r="A3792">
        <v>3788</v>
      </c>
      <c r="B3792" s="1">
        <v>44856</v>
      </c>
      <c r="C3792" t="s">
        <v>260</v>
      </c>
      <c r="D3792" t="s">
        <v>332</v>
      </c>
      <c r="E3792">
        <v>1</v>
      </c>
      <c r="F3792" t="s">
        <v>15</v>
      </c>
      <c r="G3792" t="s">
        <v>266</v>
      </c>
      <c r="H3792" t="s">
        <v>16</v>
      </c>
      <c r="M3792" s="2">
        <v>4000</v>
      </c>
      <c r="N3792" s="2">
        <v>9000</v>
      </c>
      <c r="O3792" s="2">
        <f>IF(Tabla1[[#This Row],[Mov]]="VNT",Tabla1[[#This Row],[Sale]]-Tabla1[[#This Row],[Cost]],-Tabla1[[#This Row],[Cost]]*Tabla1[[#This Row],[Cant]])</f>
        <v>5000</v>
      </c>
      <c r="P3792" s="8">
        <f>IF(Tabla1[[#This Row],[Mov]]="VNT",-Tabla1[[#This Row],[Cant]],Tabla1[[#This Row],[Cant]])</f>
        <v>-1</v>
      </c>
      <c r="Q3792" s="8">
        <f>DAY(Tabla1[[#This Row],[Date]])</f>
        <v>22</v>
      </c>
      <c r="R3792" s="8">
        <f>MONTH(Tabla1[[#This Row],[Date]])</f>
        <v>10</v>
      </c>
      <c r="S3792" s="8">
        <f>YEAR(Tabla1[[#This Row],[Date]])</f>
        <v>2022</v>
      </c>
    </row>
    <row r="3793" spans="1:19" x14ac:dyDescent="0.2">
      <c r="A3793">
        <v>3789</v>
      </c>
      <c r="B3793" s="1">
        <v>44856</v>
      </c>
      <c r="C3793" t="s">
        <v>260</v>
      </c>
      <c r="D3793" t="s">
        <v>332</v>
      </c>
      <c r="E3793">
        <v>1</v>
      </c>
      <c r="F3793" t="s">
        <v>15</v>
      </c>
      <c r="G3793" t="s">
        <v>266</v>
      </c>
      <c r="H3793" t="s">
        <v>16</v>
      </c>
      <c r="M3793" s="2">
        <v>4000</v>
      </c>
      <c r="N3793" s="2">
        <v>9000</v>
      </c>
      <c r="O3793" s="2">
        <f>IF(Tabla1[[#This Row],[Mov]]="VNT",Tabla1[[#This Row],[Sale]]-Tabla1[[#This Row],[Cost]],-Tabla1[[#This Row],[Cost]]*Tabla1[[#This Row],[Cant]])</f>
        <v>5000</v>
      </c>
      <c r="P3793" s="8">
        <f>IF(Tabla1[[#This Row],[Mov]]="VNT",-Tabla1[[#This Row],[Cant]],Tabla1[[#This Row],[Cant]])</f>
        <v>-1</v>
      </c>
      <c r="Q3793" s="8">
        <f>DAY(Tabla1[[#This Row],[Date]])</f>
        <v>22</v>
      </c>
      <c r="R3793" s="8">
        <f>MONTH(Tabla1[[#This Row],[Date]])</f>
        <v>10</v>
      </c>
      <c r="S3793" s="8">
        <f>YEAR(Tabla1[[#This Row],[Date]])</f>
        <v>2022</v>
      </c>
    </row>
    <row r="3794" spans="1:19" x14ac:dyDescent="0.2">
      <c r="A3794">
        <v>3790</v>
      </c>
      <c r="B3794" s="1">
        <v>44856</v>
      </c>
      <c r="C3794" t="s">
        <v>260</v>
      </c>
      <c r="D3794" t="s">
        <v>332</v>
      </c>
      <c r="E3794">
        <v>1</v>
      </c>
      <c r="F3794" t="s">
        <v>47</v>
      </c>
      <c r="G3794" t="s">
        <v>266</v>
      </c>
      <c r="H3794" t="s">
        <v>1716</v>
      </c>
      <c r="I3794" t="s">
        <v>93</v>
      </c>
      <c r="J3794" t="s">
        <v>23</v>
      </c>
      <c r="K3794" t="s">
        <v>18</v>
      </c>
      <c r="L3794" t="s">
        <v>94</v>
      </c>
      <c r="M3794" s="2">
        <v>14000</v>
      </c>
      <c r="N3794" s="2">
        <v>29000</v>
      </c>
      <c r="O3794" s="2">
        <f>IF(Tabla1[[#This Row],[Mov]]="VNT",Tabla1[[#This Row],[Sale]]-Tabla1[[#This Row],[Cost]],-Tabla1[[#This Row],[Cost]]*Tabla1[[#This Row],[Cant]])</f>
        <v>15000</v>
      </c>
      <c r="P3794" s="8">
        <f>IF(Tabla1[[#This Row],[Mov]]="VNT",-Tabla1[[#This Row],[Cant]],Tabla1[[#This Row],[Cant]])</f>
        <v>-1</v>
      </c>
      <c r="Q3794" s="8">
        <f>DAY(Tabla1[[#This Row],[Date]])</f>
        <v>22</v>
      </c>
      <c r="R3794" s="8">
        <f>MONTH(Tabla1[[#This Row],[Date]])</f>
        <v>10</v>
      </c>
      <c r="S3794" s="8">
        <f>YEAR(Tabla1[[#This Row],[Date]])</f>
        <v>2022</v>
      </c>
    </row>
    <row r="3795" spans="1:19" x14ac:dyDescent="0.2">
      <c r="A3795">
        <v>3791</v>
      </c>
      <c r="B3795" s="1">
        <v>44856</v>
      </c>
      <c r="C3795" t="s">
        <v>260</v>
      </c>
      <c r="D3795" t="s">
        <v>332</v>
      </c>
      <c r="E3795">
        <v>1</v>
      </c>
      <c r="F3795" t="s">
        <v>21</v>
      </c>
      <c r="G3795" t="s">
        <v>272</v>
      </c>
      <c r="H3795" t="s">
        <v>1522</v>
      </c>
      <c r="M3795" s="2">
        <v>2800</v>
      </c>
      <c r="N3795" s="2">
        <v>10000</v>
      </c>
      <c r="O3795" s="2">
        <f>IF(Tabla1[[#This Row],[Mov]]="VNT",Tabla1[[#This Row],[Sale]]-Tabla1[[#This Row],[Cost]],-Tabla1[[#This Row],[Cost]]*Tabla1[[#This Row],[Cant]])</f>
        <v>7200</v>
      </c>
      <c r="P3795" s="8">
        <f>IF(Tabla1[[#This Row],[Mov]]="VNT",-Tabla1[[#This Row],[Cant]],Tabla1[[#This Row],[Cant]])</f>
        <v>-1</v>
      </c>
      <c r="Q3795" s="8">
        <f>DAY(Tabla1[[#This Row],[Date]])</f>
        <v>22</v>
      </c>
      <c r="R3795" s="8">
        <f>MONTH(Tabla1[[#This Row],[Date]])</f>
        <v>10</v>
      </c>
      <c r="S3795" s="8">
        <f>YEAR(Tabla1[[#This Row],[Date]])</f>
        <v>2022</v>
      </c>
    </row>
    <row r="3796" spans="1:19" x14ac:dyDescent="0.2">
      <c r="A3796">
        <v>3792</v>
      </c>
      <c r="B3796" s="1">
        <v>44856</v>
      </c>
      <c r="C3796" t="s">
        <v>260</v>
      </c>
      <c r="D3796" t="s">
        <v>332</v>
      </c>
      <c r="E3796">
        <v>1</v>
      </c>
      <c r="F3796" t="s">
        <v>26</v>
      </c>
      <c r="G3796" t="s">
        <v>264</v>
      </c>
      <c r="H3796" t="s">
        <v>20</v>
      </c>
      <c r="M3796" s="2">
        <v>8500</v>
      </c>
      <c r="N3796" s="2">
        <v>20000</v>
      </c>
      <c r="O3796" s="2">
        <f>IF(Tabla1[[#This Row],[Mov]]="VNT",Tabla1[[#This Row],[Sale]]-Tabla1[[#This Row],[Cost]],-Tabla1[[#This Row],[Cost]]*Tabla1[[#This Row],[Cant]])</f>
        <v>11500</v>
      </c>
      <c r="P3796" s="8">
        <f>IF(Tabla1[[#This Row],[Mov]]="VNT",-Tabla1[[#This Row],[Cant]],Tabla1[[#This Row],[Cant]])</f>
        <v>-1</v>
      </c>
      <c r="Q3796" s="8">
        <f>DAY(Tabla1[[#This Row],[Date]])</f>
        <v>22</v>
      </c>
      <c r="R3796" s="8">
        <f>MONTH(Tabla1[[#This Row],[Date]])</f>
        <v>10</v>
      </c>
      <c r="S3796" s="8">
        <f>YEAR(Tabla1[[#This Row],[Date]])</f>
        <v>2022</v>
      </c>
    </row>
    <row r="3797" spans="1:19" x14ac:dyDescent="0.2">
      <c r="A3797">
        <v>3793</v>
      </c>
      <c r="B3797" s="1">
        <v>44856</v>
      </c>
      <c r="C3797" t="s">
        <v>260</v>
      </c>
      <c r="D3797" t="s">
        <v>332</v>
      </c>
      <c r="E3797">
        <v>1</v>
      </c>
      <c r="F3797" t="s">
        <v>43</v>
      </c>
      <c r="G3797" t="s">
        <v>266</v>
      </c>
      <c r="H3797" t="s">
        <v>190</v>
      </c>
      <c r="M3797" s="2">
        <v>30000</v>
      </c>
      <c r="N3797" s="2">
        <v>40000</v>
      </c>
      <c r="O3797" s="2">
        <f>IF(Tabla1[[#This Row],[Mov]]="VNT",Tabla1[[#This Row],[Sale]]-Tabla1[[#This Row],[Cost]],-Tabla1[[#This Row],[Cost]]*Tabla1[[#This Row],[Cant]])</f>
        <v>10000</v>
      </c>
      <c r="P3797" s="8">
        <f>IF(Tabla1[[#This Row],[Mov]]="VNT",-Tabla1[[#This Row],[Cant]],Tabla1[[#This Row],[Cant]])</f>
        <v>-1</v>
      </c>
      <c r="Q3797" s="8">
        <f>DAY(Tabla1[[#This Row],[Date]])</f>
        <v>22</v>
      </c>
      <c r="R3797" s="8">
        <f>MONTH(Tabla1[[#This Row],[Date]])</f>
        <v>10</v>
      </c>
      <c r="S3797" s="8">
        <f>YEAR(Tabla1[[#This Row],[Date]])</f>
        <v>2022</v>
      </c>
    </row>
    <row r="3798" spans="1:19" x14ac:dyDescent="0.2">
      <c r="A3798">
        <v>3794</v>
      </c>
      <c r="B3798" s="1">
        <v>44856</v>
      </c>
      <c r="C3798" t="s">
        <v>260</v>
      </c>
      <c r="D3798" t="s">
        <v>332</v>
      </c>
      <c r="E3798">
        <v>1</v>
      </c>
      <c r="F3798" t="s">
        <v>116</v>
      </c>
      <c r="G3798" t="s">
        <v>347</v>
      </c>
      <c r="H3798" t="s">
        <v>518</v>
      </c>
      <c r="M3798" s="2">
        <v>6975</v>
      </c>
      <c r="N3798" s="2">
        <v>7500</v>
      </c>
      <c r="O3798" s="2">
        <f>IF(Tabla1[[#This Row],[Mov]]="VNT",Tabla1[[#This Row],[Sale]]-Tabla1[[#This Row],[Cost]],-Tabla1[[#This Row],[Cost]]*Tabla1[[#This Row],[Cant]])</f>
        <v>525</v>
      </c>
      <c r="P3798" s="8">
        <f>IF(Tabla1[[#This Row],[Mov]]="VNT",-Tabla1[[#This Row],[Cant]],Tabla1[[#This Row],[Cant]])</f>
        <v>-1</v>
      </c>
      <c r="Q3798" s="8">
        <f>DAY(Tabla1[[#This Row],[Date]])</f>
        <v>22</v>
      </c>
      <c r="R3798" s="8">
        <f>MONTH(Tabla1[[#This Row],[Date]])</f>
        <v>10</v>
      </c>
      <c r="S3798" s="8">
        <f>YEAR(Tabla1[[#This Row],[Date]])</f>
        <v>2022</v>
      </c>
    </row>
    <row r="3799" spans="1:19" x14ac:dyDescent="0.2">
      <c r="A3799">
        <v>3795</v>
      </c>
      <c r="B3799" s="1">
        <v>44856</v>
      </c>
      <c r="C3799" t="s">
        <v>260</v>
      </c>
      <c r="D3799" t="s">
        <v>332</v>
      </c>
      <c r="E3799">
        <v>1</v>
      </c>
      <c r="F3799" t="s">
        <v>224</v>
      </c>
      <c r="G3799" t="s">
        <v>263</v>
      </c>
      <c r="H3799" t="s">
        <v>1225</v>
      </c>
      <c r="M3799" s="2">
        <v>8500</v>
      </c>
      <c r="N3799" s="2">
        <v>20000</v>
      </c>
      <c r="O3799" s="2">
        <f>IF(Tabla1[[#This Row],[Mov]]="VNT",Tabla1[[#This Row],[Sale]]-Tabla1[[#This Row],[Cost]],-Tabla1[[#This Row],[Cost]]*Tabla1[[#This Row],[Cant]])</f>
        <v>11500</v>
      </c>
      <c r="P3799" s="8">
        <f>IF(Tabla1[[#This Row],[Mov]]="VNT",-Tabla1[[#This Row],[Cant]],Tabla1[[#This Row],[Cant]])</f>
        <v>-1</v>
      </c>
      <c r="Q3799" s="8">
        <f>DAY(Tabla1[[#This Row],[Date]])</f>
        <v>22</v>
      </c>
      <c r="R3799" s="8">
        <f>MONTH(Tabla1[[#This Row],[Date]])</f>
        <v>10</v>
      </c>
      <c r="S3799" s="8">
        <f>YEAR(Tabla1[[#This Row],[Date]])</f>
        <v>2022</v>
      </c>
    </row>
    <row r="3800" spans="1:19" x14ac:dyDescent="0.2">
      <c r="A3800">
        <v>3796</v>
      </c>
      <c r="B3800" s="1">
        <v>44856</v>
      </c>
      <c r="C3800" t="s">
        <v>260</v>
      </c>
      <c r="D3800" t="s">
        <v>332</v>
      </c>
      <c r="E3800">
        <v>1</v>
      </c>
      <c r="F3800" t="s">
        <v>26</v>
      </c>
      <c r="G3800" t="s">
        <v>999</v>
      </c>
      <c r="H3800" t="s">
        <v>16</v>
      </c>
      <c r="M3800" s="2">
        <v>8000</v>
      </c>
      <c r="N3800" s="2">
        <v>15000</v>
      </c>
      <c r="O3800" s="2">
        <f>IF(Tabla1[[#This Row],[Mov]]="VNT",Tabla1[[#This Row],[Sale]]-Tabla1[[#This Row],[Cost]],-Tabla1[[#This Row],[Cost]]*Tabla1[[#This Row],[Cant]])</f>
        <v>7000</v>
      </c>
      <c r="P3800" s="8">
        <f>IF(Tabla1[[#This Row],[Mov]]="VNT",-Tabla1[[#This Row],[Cant]],Tabla1[[#This Row],[Cant]])</f>
        <v>-1</v>
      </c>
      <c r="Q3800" s="8">
        <f>DAY(Tabla1[[#This Row],[Date]])</f>
        <v>22</v>
      </c>
      <c r="R3800" s="8">
        <f>MONTH(Tabla1[[#This Row],[Date]])</f>
        <v>10</v>
      </c>
      <c r="S3800" s="8">
        <f>YEAR(Tabla1[[#This Row],[Date]])</f>
        <v>2022</v>
      </c>
    </row>
    <row r="3801" spans="1:19" x14ac:dyDescent="0.2">
      <c r="A3801">
        <v>3797</v>
      </c>
      <c r="B3801" s="1">
        <v>44856</v>
      </c>
      <c r="C3801" t="s">
        <v>260</v>
      </c>
      <c r="D3801" t="s">
        <v>332</v>
      </c>
      <c r="E3801">
        <v>1</v>
      </c>
      <c r="F3801" t="s">
        <v>116</v>
      </c>
      <c r="G3801" t="s">
        <v>382</v>
      </c>
      <c r="H3801" t="s">
        <v>514</v>
      </c>
      <c r="M3801" s="2">
        <v>5140</v>
      </c>
      <c r="N3801" s="2">
        <v>5500</v>
      </c>
      <c r="O3801" s="2">
        <f>IF(Tabla1[[#This Row],[Mov]]="VNT",Tabla1[[#This Row],[Sale]]-Tabla1[[#This Row],[Cost]],-Tabla1[[#This Row],[Cost]]*Tabla1[[#This Row],[Cant]])</f>
        <v>360</v>
      </c>
      <c r="P3801" s="8">
        <f>IF(Tabla1[[#This Row],[Mov]]="VNT",-Tabla1[[#This Row],[Cant]],Tabla1[[#This Row],[Cant]])</f>
        <v>-1</v>
      </c>
      <c r="Q3801" s="8">
        <f>DAY(Tabla1[[#This Row],[Date]])</f>
        <v>22</v>
      </c>
      <c r="R3801" s="8">
        <f>MONTH(Tabla1[[#This Row],[Date]])</f>
        <v>10</v>
      </c>
      <c r="S3801" s="8">
        <f>YEAR(Tabla1[[#This Row],[Date]])</f>
        <v>2022</v>
      </c>
    </row>
    <row r="3802" spans="1:19" x14ac:dyDescent="0.2">
      <c r="A3802">
        <v>3798</v>
      </c>
      <c r="B3802" s="1">
        <v>44856</v>
      </c>
      <c r="C3802" t="s">
        <v>260</v>
      </c>
      <c r="D3802" t="s">
        <v>332</v>
      </c>
      <c r="E3802">
        <v>1</v>
      </c>
      <c r="F3802" t="s">
        <v>586</v>
      </c>
      <c r="G3802" t="s">
        <v>272</v>
      </c>
      <c r="H3802" t="s">
        <v>1717</v>
      </c>
      <c r="M3802" s="2">
        <v>8500</v>
      </c>
      <c r="N3802" s="2">
        <v>20000</v>
      </c>
      <c r="O3802" s="2">
        <f>IF(Tabla1[[#This Row],[Mov]]="VNT",Tabla1[[#This Row],[Sale]]-Tabla1[[#This Row],[Cost]],-Tabla1[[#This Row],[Cost]]*Tabla1[[#This Row],[Cant]])</f>
        <v>11500</v>
      </c>
      <c r="P3802" s="8">
        <f>IF(Tabla1[[#This Row],[Mov]]="VNT",-Tabla1[[#This Row],[Cant]],Tabla1[[#This Row],[Cant]])</f>
        <v>-1</v>
      </c>
      <c r="Q3802" s="8">
        <f>DAY(Tabla1[[#This Row],[Date]])</f>
        <v>22</v>
      </c>
      <c r="R3802" s="8">
        <f>MONTH(Tabla1[[#This Row],[Date]])</f>
        <v>10</v>
      </c>
      <c r="S3802" s="8">
        <f>YEAR(Tabla1[[#This Row],[Date]])</f>
        <v>2022</v>
      </c>
    </row>
    <row r="3803" spans="1:19" x14ac:dyDescent="0.2">
      <c r="A3803">
        <v>3799</v>
      </c>
      <c r="B3803" s="1">
        <v>44856</v>
      </c>
      <c r="C3803" t="s">
        <v>260</v>
      </c>
      <c r="D3803" t="s">
        <v>332</v>
      </c>
      <c r="E3803">
        <v>1</v>
      </c>
      <c r="F3803" t="s">
        <v>342</v>
      </c>
      <c r="G3803" t="s">
        <v>272</v>
      </c>
      <c r="H3803" t="s">
        <v>1717</v>
      </c>
      <c r="M3803" s="2">
        <v>1000</v>
      </c>
      <c r="N3803" s="2">
        <v>10000</v>
      </c>
      <c r="O3803" s="2">
        <f>IF(Tabla1[[#This Row],[Mov]]="VNT",Tabla1[[#This Row],[Sale]]-Tabla1[[#This Row],[Cost]],-Tabla1[[#This Row],[Cost]]*Tabla1[[#This Row],[Cant]])</f>
        <v>9000</v>
      </c>
      <c r="P3803" s="8">
        <f>IF(Tabla1[[#This Row],[Mov]]="VNT",-Tabla1[[#This Row],[Cant]],Tabla1[[#This Row],[Cant]])</f>
        <v>-1</v>
      </c>
      <c r="Q3803" s="8">
        <f>DAY(Tabla1[[#This Row],[Date]])</f>
        <v>22</v>
      </c>
      <c r="R3803" s="8">
        <f>MONTH(Tabla1[[#This Row],[Date]])</f>
        <v>10</v>
      </c>
      <c r="S3803" s="8">
        <f>YEAR(Tabla1[[#This Row],[Date]])</f>
        <v>2022</v>
      </c>
    </row>
    <row r="3804" spans="1:19" x14ac:dyDescent="0.2">
      <c r="A3804">
        <v>3800</v>
      </c>
      <c r="B3804" s="1">
        <v>44856</v>
      </c>
      <c r="C3804" t="s">
        <v>260</v>
      </c>
      <c r="D3804" t="s">
        <v>332</v>
      </c>
      <c r="E3804">
        <v>1</v>
      </c>
      <c r="F3804" t="s">
        <v>116</v>
      </c>
      <c r="G3804" t="s">
        <v>347</v>
      </c>
      <c r="H3804" t="s">
        <v>518</v>
      </c>
      <c r="M3804" s="2">
        <v>6074</v>
      </c>
      <c r="N3804" s="2">
        <v>6500</v>
      </c>
      <c r="O3804" s="2">
        <f>IF(Tabla1[[#This Row],[Mov]]="VNT",Tabla1[[#This Row],[Sale]]-Tabla1[[#This Row],[Cost]],-Tabla1[[#This Row],[Cost]]*Tabla1[[#This Row],[Cant]])</f>
        <v>426</v>
      </c>
      <c r="P3804" s="8">
        <f>IF(Tabla1[[#This Row],[Mov]]="VNT",-Tabla1[[#This Row],[Cant]],Tabla1[[#This Row],[Cant]])</f>
        <v>-1</v>
      </c>
      <c r="Q3804" s="8">
        <f>DAY(Tabla1[[#This Row],[Date]])</f>
        <v>22</v>
      </c>
      <c r="R3804" s="8">
        <f>MONTH(Tabla1[[#This Row],[Date]])</f>
        <v>10</v>
      </c>
      <c r="S3804" s="8">
        <f>YEAR(Tabla1[[#This Row],[Date]])</f>
        <v>2022</v>
      </c>
    </row>
    <row r="3805" spans="1:19" x14ac:dyDescent="0.2">
      <c r="A3805">
        <v>3801</v>
      </c>
      <c r="B3805" s="1">
        <v>44856</v>
      </c>
      <c r="C3805" t="s">
        <v>260</v>
      </c>
      <c r="D3805" t="s">
        <v>332</v>
      </c>
      <c r="E3805">
        <v>1</v>
      </c>
      <c r="F3805" t="s">
        <v>26</v>
      </c>
      <c r="G3805" t="s">
        <v>264</v>
      </c>
      <c r="H3805" t="s">
        <v>20</v>
      </c>
      <c r="M3805" s="2">
        <v>8500</v>
      </c>
      <c r="N3805" s="2">
        <v>20000</v>
      </c>
      <c r="O3805" s="2">
        <f>IF(Tabla1[[#This Row],[Mov]]="VNT",Tabla1[[#This Row],[Sale]]-Tabla1[[#This Row],[Cost]],-Tabla1[[#This Row],[Cost]]*Tabla1[[#This Row],[Cant]])</f>
        <v>11500</v>
      </c>
      <c r="P3805" s="8">
        <f>IF(Tabla1[[#This Row],[Mov]]="VNT",-Tabla1[[#This Row],[Cant]],Tabla1[[#This Row],[Cant]])</f>
        <v>-1</v>
      </c>
      <c r="Q3805" s="8">
        <f>DAY(Tabla1[[#This Row],[Date]])</f>
        <v>22</v>
      </c>
      <c r="R3805" s="8">
        <f>MONTH(Tabla1[[#This Row],[Date]])</f>
        <v>10</v>
      </c>
      <c r="S3805" s="8">
        <f>YEAR(Tabla1[[#This Row],[Date]])</f>
        <v>2022</v>
      </c>
    </row>
    <row r="3806" spans="1:19" x14ac:dyDescent="0.2">
      <c r="A3806">
        <v>3802</v>
      </c>
      <c r="B3806" s="1">
        <v>44856</v>
      </c>
      <c r="C3806" t="s">
        <v>260</v>
      </c>
      <c r="D3806" t="s">
        <v>332</v>
      </c>
      <c r="E3806">
        <v>1</v>
      </c>
      <c r="F3806" t="s">
        <v>455</v>
      </c>
      <c r="G3806" t="s">
        <v>347</v>
      </c>
      <c r="H3806" t="s">
        <v>456</v>
      </c>
      <c r="M3806" s="2">
        <v>1000</v>
      </c>
      <c r="N3806" s="2">
        <v>4000</v>
      </c>
      <c r="O3806" s="2">
        <f>IF(Tabla1[[#This Row],[Mov]]="VNT",Tabla1[[#This Row],[Sale]]-Tabla1[[#This Row],[Cost]],-Tabla1[[#This Row],[Cost]]*Tabla1[[#This Row],[Cant]])</f>
        <v>3000</v>
      </c>
      <c r="P3806" s="8">
        <f>IF(Tabla1[[#This Row],[Mov]]="VNT",-Tabla1[[#This Row],[Cant]],Tabla1[[#This Row],[Cant]])</f>
        <v>-1</v>
      </c>
      <c r="Q3806" s="8">
        <f>DAY(Tabla1[[#This Row],[Date]])</f>
        <v>22</v>
      </c>
      <c r="R3806" s="8">
        <f>MONTH(Tabla1[[#This Row],[Date]])</f>
        <v>10</v>
      </c>
      <c r="S3806" s="8">
        <f>YEAR(Tabla1[[#This Row],[Date]])</f>
        <v>2022</v>
      </c>
    </row>
    <row r="3807" spans="1:19" x14ac:dyDescent="0.2">
      <c r="A3807">
        <v>3803</v>
      </c>
      <c r="B3807" s="1">
        <v>44856</v>
      </c>
      <c r="C3807" t="s">
        <v>260</v>
      </c>
      <c r="D3807" t="s">
        <v>332</v>
      </c>
      <c r="E3807">
        <v>1</v>
      </c>
      <c r="F3807" t="s">
        <v>116</v>
      </c>
      <c r="G3807" t="s">
        <v>382</v>
      </c>
      <c r="H3807" t="s">
        <v>514</v>
      </c>
      <c r="M3807" s="2">
        <v>3271</v>
      </c>
      <c r="N3807" s="2">
        <v>3500</v>
      </c>
      <c r="O3807" s="2">
        <f>IF(Tabla1[[#This Row],[Mov]]="VNT",Tabla1[[#This Row],[Sale]]-Tabla1[[#This Row],[Cost]],-Tabla1[[#This Row],[Cost]]*Tabla1[[#This Row],[Cant]])</f>
        <v>229</v>
      </c>
      <c r="P3807" s="8">
        <f>IF(Tabla1[[#This Row],[Mov]]="VNT",-Tabla1[[#This Row],[Cant]],Tabla1[[#This Row],[Cant]])</f>
        <v>-1</v>
      </c>
      <c r="Q3807" s="8">
        <f>DAY(Tabla1[[#This Row],[Date]])</f>
        <v>22</v>
      </c>
      <c r="R3807" s="8">
        <f>MONTH(Tabla1[[#This Row],[Date]])</f>
        <v>10</v>
      </c>
      <c r="S3807" s="8">
        <f>YEAR(Tabla1[[#This Row],[Date]])</f>
        <v>2022</v>
      </c>
    </row>
    <row r="3808" spans="1:19" x14ac:dyDescent="0.2">
      <c r="A3808">
        <v>3804</v>
      </c>
      <c r="B3808" s="1">
        <v>44856</v>
      </c>
      <c r="C3808" t="s">
        <v>260</v>
      </c>
      <c r="D3808" t="s">
        <v>332</v>
      </c>
      <c r="E3808">
        <v>1</v>
      </c>
      <c r="F3808" t="s">
        <v>458</v>
      </c>
      <c r="G3808" t="s">
        <v>349</v>
      </c>
      <c r="H3808" t="s">
        <v>1718</v>
      </c>
      <c r="M3808" s="2">
        <v>0</v>
      </c>
      <c r="N3808" s="2">
        <v>2000</v>
      </c>
      <c r="O3808" s="2">
        <f>IF(Tabla1[[#This Row],[Mov]]="VNT",Tabla1[[#This Row],[Sale]]-Tabla1[[#This Row],[Cost]],-Tabla1[[#This Row],[Cost]]*Tabla1[[#This Row],[Cant]])</f>
        <v>2000</v>
      </c>
      <c r="P3808" s="8">
        <f>IF(Tabla1[[#This Row],[Mov]]="VNT",-Tabla1[[#This Row],[Cant]],Tabla1[[#This Row],[Cant]])</f>
        <v>-1</v>
      </c>
      <c r="Q3808" s="8">
        <f>DAY(Tabla1[[#This Row],[Date]])</f>
        <v>22</v>
      </c>
      <c r="R3808" s="8">
        <f>MONTH(Tabla1[[#This Row],[Date]])</f>
        <v>10</v>
      </c>
      <c r="S3808" s="8">
        <f>YEAR(Tabla1[[#This Row],[Date]])</f>
        <v>2022</v>
      </c>
    </row>
    <row r="3809" spans="1:19" x14ac:dyDescent="0.2">
      <c r="A3809">
        <v>3805</v>
      </c>
      <c r="B3809" s="1">
        <v>44856</v>
      </c>
      <c r="C3809" t="s">
        <v>260</v>
      </c>
      <c r="D3809" t="s">
        <v>332</v>
      </c>
      <c r="E3809">
        <v>1</v>
      </c>
      <c r="F3809" t="s">
        <v>21</v>
      </c>
      <c r="G3809" t="s">
        <v>266</v>
      </c>
      <c r="H3809" t="s">
        <v>1719</v>
      </c>
      <c r="M3809" s="2">
        <v>2000</v>
      </c>
      <c r="N3809" s="2">
        <v>8000</v>
      </c>
      <c r="O3809" s="2">
        <f>IF(Tabla1[[#This Row],[Mov]]="VNT",Tabla1[[#This Row],[Sale]]-Tabla1[[#This Row],[Cost]],-Tabla1[[#This Row],[Cost]]*Tabla1[[#This Row],[Cant]])</f>
        <v>6000</v>
      </c>
      <c r="P3809" s="8">
        <f>IF(Tabla1[[#This Row],[Mov]]="VNT",-Tabla1[[#This Row],[Cant]],Tabla1[[#This Row],[Cant]])</f>
        <v>-1</v>
      </c>
      <c r="Q3809" s="8">
        <f>DAY(Tabla1[[#This Row],[Date]])</f>
        <v>22</v>
      </c>
      <c r="R3809" s="8">
        <f>MONTH(Tabla1[[#This Row],[Date]])</f>
        <v>10</v>
      </c>
      <c r="S3809" s="8">
        <f>YEAR(Tabla1[[#This Row],[Date]])</f>
        <v>2022</v>
      </c>
    </row>
    <row r="3810" spans="1:19" x14ac:dyDescent="0.2">
      <c r="A3810">
        <v>3806</v>
      </c>
      <c r="B3810" s="1">
        <v>44857</v>
      </c>
      <c r="C3810" t="s">
        <v>260</v>
      </c>
      <c r="D3810" t="s">
        <v>332</v>
      </c>
      <c r="E3810">
        <v>1</v>
      </c>
      <c r="F3810" t="s">
        <v>116</v>
      </c>
      <c r="G3810" t="s">
        <v>347</v>
      </c>
      <c r="H3810" t="s">
        <v>518</v>
      </c>
      <c r="M3810" s="2">
        <v>3271</v>
      </c>
      <c r="N3810" s="2">
        <v>3500</v>
      </c>
      <c r="O3810" s="2">
        <f>IF(Tabla1[[#This Row],[Mov]]="VNT",Tabla1[[#This Row],[Sale]]-Tabla1[[#This Row],[Cost]],-Tabla1[[#This Row],[Cost]]*Tabla1[[#This Row],[Cant]])</f>
        <v>229</v>
      </c>
      <c r="P3810" s="8">
        <f>IF(Tabla1[[#This Row],[Mov]]="VNT",-Tabla1[[#This Row],[Cant]],Tabla1[[#This Row],[Cant]])</f>
        <v>-1</v>
      </c>
      <c r="Q3810" s="8">
        <f>DAY(Tabla1[[#This Row],[Date]])</f>
        <v>23</v>
      </c>
      <c r="R3810" s="8">
        <f>MONTH(Tabla1[[#This Row],[Date]])</f>
        <v>10</v>
      </c>
      <c r="S3810" s="8">
        <f>YEAR(Tabla1[[#This Row],[Date]])</f>
        <v>2022</v>
      </c>
    </row>
    <row r="3811" spans="1:19" x14ac:dyDescent="0.2">
      <c r="A3811">
        <v>3807</v>
      </c>
      <c r="B3811" s="1">
        <v>44857</v>
      </c>
      <c r="C3811" t="s">
        <v>260</v>
      </c>
      <c r="D3811" t="s">
        <v>332</v>
      </c>
      <c r="E3811">
        <v>1</v>
      </c>
      <c r="F3811" t="s">
        <v>225</v>
      </c>
      <c r="G3811" t="s">
        <v>263</v>
      </c>
      <c r="H3811" t="s">
        <v>477</v>
      </c>
      <c r="M3811" s="2">
        <v>1100</v>
      </c>
      <c r="N3811" s="2">
        <v>10000</v>
      </c>
      <c r="O3811" s="2">
        <f>IF(Tabla1[[#This Row],[Mov]]="VNT",Tabla1[[#This Row],[Sale]]-Tabla1[[#This Row],[Cost]],-Tabla1[[#This Row],[Cost]]*Tabla1[[#This Row],[Cant]])</f>
        <v>8900</v>
      </c>
      <c r="P3811" s="8">
        <f>IF(Tabla1[[#This Row],[Mov]]="VNT",-Tabla1[[#This Row],[Cant]],Tabla1[[#This Row],[Cant]])</f>
        <v>-1</v>
      </c>
      <c r="Q3811" s="8">
        <f>DAY(Tabla1[[#This Row],[Date]])</f>
        <v>23</v>
      </c>
      <c r="R3811" s="8">
        <f>MONTH(Tabla1[[#This Row],[Date]])</f>
        <v>10</v>
      </c>
      <c r="S3811" s="8">
        <f>YEAR(Tabla1[[#This Row],[Date]])</f>
        <v>2022</v>
      </c>
    </row>
    <row r="3812" spans="1:19" x14ac:dyDescent="0.2">
      <c r="A3812">
        <v>3808</v>
      </c>
      <c r="B3812" s="1">
        <v>44857</v>
      </c>
      <c r="C3812" t="s">
        <v>260</v>
      </c>
      <c r="D3812" t="s">
        <v>332</v>
      </c>
      <c r="E3812">
        <v>1</v>
      </c>
      <c r="F3812" t="s">
        <v>458</v>
      </c>
      <c r="G3812" t="s">
        <v>272</v>
      </c>
      <c r="H3812" t="s">
        <v>1720</v>
      </c>
      <c r="M3812" s="2">
        <v>0</v>
      </c>
      <c r="N3812" s="2">
        <v>2000</v>
      </c>
      <c r="O3812" s="2">
        <f>IF(Tabla1[[#This Row],[Mov]]="VNT",Tabla1[[#This Row],[Sale]]-Tabla1[[#This Row],[Cost]],-Tabla1[[#This Row],[Cost]]*Tabla1[[#This Row],[Cant]])</f>
        <v>2000</v>
      </c>
      <c r="P3812" s="8">
        <f>IF(Tabla1[[#This Row],[Mov]]="VNT",-Tabla1[[#This Row],[Cant]],Tabla1[[#This Row],[Cant]])</f>
        <v>-1</v>
      </c>
      <c r="Q3812" s="8">
        <f>DAY(Tabla1[[#This Row],[Date]])</f>
        <v>23</v>
      </c>
      <c r="R3812" s="8">
        <f>MONTH(Tabla1[[#This Row],[Date]])</f>
        <v>10</v>
      </c>
      <c r="S3812" s="8">
        <f>YEAR(Tabla1[[#This Row],[Date]])</f>
        <v>2022</v>
      </c>
    </row>
    <row r="3813" spans="1:19" x14ac:dyDescent="0.2">
      <c r="A3813">
        <v>3809</v>
      </c>
      <c r="B3813" s="1">
        <v>44857</v>
      </c>
      <c r="C3813" t="s">
        <v>260</v>
      </c>
      <c r="D3813" t="s">
        <v>332</v>
      </c>
      <c r="E3813">
        <v>1</v>
      </c>
      <c r="F3813" t="s">
        <v>455</v>
      </c>
      <c r="G3813" t="s">
        <v>600</v>
      </c>
      <c r="H3813" t="s">
        <v>1402</v>
      </c>
      <c r="M3813" s="2">
        <v>1000</v>
      </c>
      <c r="N3813" s="2">
        <v>3000</v>
      </c>
      <c r="O3813" s="2">
        <f>IF(Tabla1[[#This Row],[Mov]]="VNT",Tabla1[[#This Row],[Sale]]-Tabla1[[#This Row],[Cost]],-Tabla1[[#This Row],[Cost]]*Tabla1[[#This Row],[Cant]])</f>
        <v>2000</v>
      </c>
      <c r="P3813" s="8">
        <f>IF(Tabla1[[#This Row],[Mov]]="VNT",-Tabla1[[#This Row],[Cant]],Tabla1[[#This Row],[Cant]])</f>
        <v>-1</v>
      </c>
      <c r="Q3813" s="8">
        <f>DAY(Tabla1[[#This Row],[Date]])</f>
        <v>23</v>
      </c>
      <c r="R3813" s="8">
        <f>MONTH(Tabla1[[#This Row],[Date]])</f>
        <v>10</v>
      </c>
      <c r="S3813" s="8">
        <f>YEAR(Tabla1[[#This Row],[Date]])</f>
        <v>2022</v>
      </c>
    </row>
    <row r="3814" spans="1:19" x14ac:dyDescent="0.2">
      <c r="A3814">
        <v>3810</v>
      </c>
      <c r="B3814" s="1">
        <v>44857</v>
      </c>
      <c r="C3814" t="s">
        <v>260</v>
      </c>
      <c r="D3814" t="s">
        <v>332</v>
      </c>
      <c r="E3814">
        <v>1</v>
      </c>
      <c r="F3814" t="s">
        <v>365</v>
      </c>
      <c r="G3814" t="s">
        <v>943</v>
      </c>
      <c r="H3814" t="s">
        <v>1617</v>
      </c>
      <c r="M3814" s="2">
        <v>4000</v>
      </c>
      <c r="N3814" s="2">
        <v>7000</v>
      </c>
      <c r="O3814" s="2">
        <f>IF(Tabla1[[#This Row],[Mov]]="VNT",Tabla1[[#This Row],[Sale]]-Tabla1[[#This Row],[Cost]],-Tabla1[[#This Row],[Cost]]*Tabla1[[#This Row],[Cant]])</f>
        <v>3000</v>
      </c>
      <c r="P3814" s="8">
        <f>IF(Tabla1[[#This Row],[Mov]]="VNT",-Tabla1[[#This Row],[Cant]],Tabla1[[#This Row],[Cant]])</f>
        <v>-1</v>
      </c>
      <c r="Q3814" s="8">
        <f>DAY(Tabla1[[#This Row],[Date]])</f>
        <v>23</v>
      </c>
      <c r="R3814" s="8">
        <f>MONTH(Tabla1[[#This Row],[Date]])</f>
        <v>10</v>
      </c>
      <c r="S3814" s="8">
        <f>YEAR(Tabla1[[#This Row],[Date]])</f>
        <v>2022</v>
      </c>
    </row>
    <row r="3815" spans="1:19" x14ac:dyDescent="0.2">
      <c r="A3815">
        <v>3811</v>
      </c>
      <c r="B3815" s="1">
        <v>44857</v>
      </c>
      <c r="C3815" t="s">
        <v>260</v>
      </c>
      <c r="D3815" t="s">
        <v>332</v>
      </c>
      <c r="E3815">
        <v>1</v>
      </c>
      <c r="F3815" t="s">
        <v>224</v>
      </c>
      <c r="G3815" t="s">
        <v>499</v>
      </c>
      <c r="H3815" t="s">
        <v>1488</v>
      </c>
      <c r="M3815" s="2">
        <v>10500</v>
      </c>
      <c r="N3815" s="2">
        <v>20000</v>
      </c>
      <c r="O3815" s="2">
        <f>IF(Tabla1[[#This Row],[Mov]]="VNT",Tabla1[[#This Row],[Sale]]-Tabla1[[#This Row],[Cost]],-Tabla1[[#This Row],[Cost]]*Tabla1[[#This Row],[Cant]])</f>
        <v>9500</v>
      </c>
      <c r="P3815" s="8">
        <f>IF(Tabla1[[#This Row],[Mov]]="VNT",-Tabla1[[#This Row],[Cant]],Tabla1[[#This Row],[Cant]])</f>
        <v>-1</v>
      </c>
      <c r="Q3815" s="8">
        <f>DAY(Tabla1[[#This Row],[Date]])</f>
        <v>23</v>
      </c>
      <c r="R3815" s="8">
        <f>MONTH(Tabla1[[#This Row],[Date]])</f>
        <v>10</v>
      </c>
      <c r="S3815" s="8">
        <f>YEAR(Tabla1[[#This Row],[Date]])</f>
        <v>2022</v>
      </c>
    </row>
    <row r="3816" spans="1:19" x14ac:dyDescent="0.2">
      <c r="A3816">
        <v>3812</v>
      </c>
      <c r="B3816" s="1">
        <v>44857</v>
      </c>
      <c r="C3816" t="s">
        <v>260</v>
      </c>
      <c r="D3816" t="s">
        <v>332</v>
      </c>
      <c r="E3816">
        <v>1</v>
      </c>
      <c r="F3816" t="s">
        <v>15</v>
      </c>
      <c r="G3816" t="s">
        <v>266</v>
      </c>
      <c r="H3816" t="s">
        <v>1552</v>
      </c>
      <c r="M3816" s="2">
        <v>3000</v>
      </c>
      <c r="N3816" s="2">
        <v>10000</v>
      </c>
      <c r="O3816" s="2">
        <f>IF(Tabla1[[#This Row],[Mov]]="VNT",Tabla1[[#This Row],[Sale]]-Tabla1[[#This Row],[Cost]],-Tabla1[[#This Row],[Cost]]*Tabla1[[#This Row],[Cant]])</f>
        <v>7000</v>
      </c>
      <c r="P3816" s="8">
        <f>IF(Tabla1[[#This Row],[Mov]]="VNT",-Tabla1[[#This Row],[Cant]],Tabla1[[#This Row],[Cant]])</f>
        <v>-1</v>
      </c>
      <c r="Q3816" s="8">
        <f>DAY(Tabla1[[#This Row],[Date]])</f>
        <v>23</v>
      </c>
      <c r="R3816" s="8">
        <f>MONTH(Tabla1[[#This Row],[Date]])</f>
        <v>10</v>
      </c>
      <c r="S3816" s="8">
        <f>YEAR(Tabla1[[#This Row],[Date]])</f>
        <v>2022</v>
      </c>
    </row>
    <row r="3817" spans="1:19" x14ac:dyDescent="0.2">
      <c r="A3817">
        <v>3813</v>
      </c>
      <c r="B3817" s="1">
        <v>44857</v>
      </c>
      <c r="C3817" t="s">
        <v>260</v>
      </c>
      <c r="D3817" t="s">
        <v>332</v>
      </c>
      <c r="E3817">
        <v>1</v>
      </c>
      <c r="F3817" t="s">
        <v>15</v>
      </c>
      <c r="G3817" t="s">
        <v>1347</v>
      </c>
      <c r="H3817" t="s">
        <v>16</v>
      </c>
      <c r="M3817" s="2">
        <v>4500</v>
      </c>
      <c r="N3817" s="2">
        <v>10000</v>
      </c>
      <c r="O3817" s="2">
        <f>IF(Tabla1[[#This Row],[Mov]]="VNT",Tabla1[[#This Row],[Sale]]-Tabla1[[#This Row],[Cost]],-Tabla1[[#This Row],[Cost]]*Tabla1[[#This Row],[Cant]])</f>
        <v>5500</v>
      </c>
      <c r="P3817" s="8">
        <f>IF(Tabla1[[#This Row],[Mov]]="VNT",-Tabla1[[#This Row],[Cant]],Tabla1[[#This Row],[Cant]])</f>
        <v>-1</v>
      </c>
      <c r="Q3817" s="8">
        <f>DAY(Tabla1[[#This Row],[Date]])</f>
        <v>23</v>
      </c>
      <c r="R3817" s="8">
        <f>MONTH(Tabla1[[#This Row],[Date]])</f>
        <v>10</v>
      </c>
      <c r="S3817" s="8">
        <f>YEAR(Tabla1[[#This Row],[Date]])</f>
        <v>2022</v>
      </c>
    </row>
    <row r="3818" spans="1:19" x14ac:dyDescent="0.2">
      <c r="A3818">
        <v>3814</v>
      </c>
      <c r="B3818" s="1">
        <v>44857</v>
      </c>
      <c r="C3818" t="s">
        <v>260</v>
      </c>
      <c r="D3818" t="s">
        <v>332</v>
      </c>
      <c r="E3818">
        <v>1</v>
      </c>
      <c r="F3818" t="s">
        <v>225</v>
      </c>
      <c r="G3818" t="s">
        <v>262</v>
      </c>
      <c r="H3818" t="s">
        <v>538</v>
      </c>
      <c r="M3818" s="2">
        <v>1100</v>
      </c>
      <c r="N3818" s="2">
        <v>10000</v>
      </c>
      <c r="O3818" s="2">
        <f>IF(Tabla1[[#This Row],[Mov]]="VNT",Tabla1[[#This Row],[Sale]]-Tabla1[[#This Row],[Cost]],-Tabla1[[#This Row],[Cost]]*Tabla1[[#This Row],[Cant]])</f>
        <v>8900</v>
      </c>
      <c r="P3818" s="8">
        <f>IF(Tabla1[[#This Row],[Mov]]="VNT",-Tabla1[[#This Row],[Cant]],Tabla1[[#This Row],[Cant]])</f>
        <v>-1</v>
      </c>
      <c r="Q3818" s="8">
        <f>DAY(Tabla1[[#This Row],[Date]])</f>
        <v>23</v>
      </c>
      <c r="R3818" s="8">
        <f>MONTH(Tabla1[[#This Row],[Date]])</f>
        <v>10</v>
      </c>
      <c r="S3818" s="8">
        <f>YEAR(Tabla1[[#This Row],[Date]])</f>
        <v>2022</v>
      </c>
    </row>
    <row r="3819" spans="1:19" x14ac:dyDescent="0.2">
      <c r="A3819">
        <v>3815</v>
      </c>
      <c r="B3819" s="1">
        <v>44857</v>
      </c>
      <c r="C3819" t="s">
        <v>260</v>
      </c>
      <c r="D3819" t="s">
        <v>332</v>
      </c>
      <c r="E3819">
        <v>1</v>
      </c>
      <c r="F3819" t="s">
        <v>116</v>
      </c>
      <c r="G3819" t="s">
        <v>347</v>
      </c>
      <c r="H3819" t="s">
        <v>519</v>
      </c>
      <c r="M3819" s="2">
        <v>937</v>
      </c>
      <c r="N3819" s="2">
        <v>1000</v>
      </c>
      <c r="O3819" s="2">
        <f>IF(Tabla1[[#This Row],[Mov]]="VNT",Tabla1[[#This Row],[Sale]]-Tabla1[[#This Row],[Cost]],-Tabla1[[#This Row],[Cost]]*Tabla1[[#This Row],[Cant]])</f>
        <v>63</v>
      </c>
      <c r="P3819" s="8">
        <f>IF(Tabla1[[#This Row],[Mov]]="VNT",-Tabla1[[#This Row],[Cant]],Tabla1[[#This Row],[Cant]])</f>
        <v>-1</v>
      </c>
      <c r="Q3819" s="8">
        <f>DAY(Tabla1[[#This Row],[Date]])</f>
        <v>23</v>
      </c>
      <c r="R3819" s="8">
        <f>MONTH(Tabla1[[#This Row],[Date]])</f>
        <v>10</v>
      </c>
      <c r="S3819" s="8">
        <f>YEAR(Tabla1[[#This Row],[Date]])</f>
        <v>2022</v>
      </c>
    </row>
    <row r="3820" spans="1:19" x14ac:dyDescent="0.2">
      <c r="A3820">
        <v>3816</v>
      </c>
      <c r="B3820" s="1">
        <v>44857</v>
      </c>
      <c r="C3820" t="s">
        <v>260</v>
      </c>
      <c r="D3820" t="s">
        <v>332</v>
      </c>
      <c r="E3820">
        <v>1</v>
      </c>
      <c r="F3820" t="s">
        <v>214</v>
      </c>
      <c r="G3820" t="s">
        <v>266</v>
      </c>
      <c r="H3820" t="s">
        <v>374</v>
      </c>
      <c r="M3820" s="2">
        <v>25000</v>
      </c>
      <c r="N3820" s="2">
        <v>39000</v>
      </c>
      <c r="O3820" s="2">
        <f>IF(Tabla1[[#This Row],[Mov]]="VNT",Tabla1[[#This Row],[Sale]]-Tabla1[[#This Row],[Cost]],-Tabla1[[#This Row],[Cost]]*Tabla1[[#This Row],[Cant]])</f>
        <v>14000</v>
      </c>
      <c r="P3820" s="8">
        <f>IF(Tabla1[[#This Row],[Mov]]="VNT",-Tabla1[[#This Row],[Cant]],Tabla1[[#This Row],[Cant]])</f>
        <v>-1</v>
      </c>
      <c r="Q3820" s="8">
        <f>DAY(Tabla1[[#This Row],[Date]])</f>
        <v>23</v>
      </c>
      <c r="R3820" s="8">
        <f>MONTH(Tabla1[[#This Row],[Date]])</f>
        <v>10</v>
      </c>
      <c r="S3820" s="8">
        <f>YEAR(Tabla1[[#This Row],[Date]])</f>
        <v>2022</v>
      </c>
    </row>
    <row r="3821" spans="1:19" x14ac:dyDescent="0.2">
      <c r="A3821">
        <v>3817</v>
      </c>
      <c r="B3821" s="1">
        <v>44857</v>
      </c>
      <c r="C3821" t="s">
        <v>260</v>
      </c>
      <c r="D3821" t="s">
        <v>341</v>
      </c>
      <c r="E3821">
        <v>1</v>
      </c>
      <c r="F3821" t="s">
        <v>44</v>
      </c>
      <c r="G3821" t="s">
        <v>702</v>
      </c>
      <c r="H3821" t="s">
        <v>1423</v>
      </c>
      <c r="M3821" s="2">
        <v>40000</v>
      </c>
      <c r="N3821" s="2">
        <v>60000</v>
      </c>
      <c r="O3821" s="2">
        <f>IF(Tabla1[[#This Row],[Mov]]="VNT",Tabla1[[#This Row],[Sale]]-Tabla1[[#This Row],[Cost]],-Tabla1[[#This Row],[Cost]]*Tabla1[[#This Row],[Cant]])</f>
        <v>20000</v>
      </c>
      <c r="P3821" s="8">
        <f>IF(Tabla1[[#This Row],[Mov]]="VNT",-Tabla1[[#This Row],[Cant]],Tabla1[[#This Row],[Cant]])</f>
        <v>-1</v>
      </c>
      <c r="Q3821" s="8">
        <f>DAY(Tabla1[[#This Row],[Date]])</f>
        <v>23</v>
      </c>
      <c r="R3821" s="8">
        <f>MONTH(Tabla1[[#This Row],[Date]])</f>
        <v>10</v>
      </c>
      <c r="S3821" s="8">
        <f>YEAR(Tabla1[[#This Row],[Date]])</f>
        <v>2022</v>
      </c>
    </row>
    <row r="3822" spans="1:19" x14ac:dyDescent="0.2">
      <c r="A3822">
        <v>3818</v>
      </c>
      <c r="B3822" s="1">
        <v>44857</v>
      </c>
      <c r="C3822" t="s">
        <v>260</v>
      </c>
      <c r="D3822" t="s">
        <v>332</v>
      </c>
      <c r="E3822">
        <v>1</v>
      </c>
      <c r="F3822" t="s">
        <v>26</v>
      </c>
      <c r="G3822" t="s">
        <v>264</v>
      </c>
      <c r="H3822" t="s">
        <v>16</v>
      </c>
      <c r="M3822" s="2">
        <v>8500</v>
      </c>
      <c r="N3822" s="2">
        <v>20000</v>
      </c>
      <c r="O3822" s="2">
        <f>IF(Tabla1[[#This Row],[Mov]]="VNT",Tabla1[[#This Row],[Sale]]-Tabla1[[#This Row],[Cost]],-Tabla1[[#This Row],[Cost]]*Tabla1[[#This Row],[Cant]])</f>
        <v>11500</v>
      </c>
      <c r="P3822" s="8">
        <f>IF(Tabla1[[#This Row],[Mov]]="VNT",-Tabla1[[#This Row],[Cant]],Tabla1[[#This Row],[Cant]])</f>
        <v>-1</v>
      </c>
      <c r="Q3822" s="8">
        <f>DAY(Tabla1[[#This Row],[Date]])</f>
        <v>23</v>
      </c>
      <c r="R3822" s="8">
        <f>MONTH(Tabla1[[#This Row],[Date]])</f>
        <v>10</v>
      </c>
      <c r="S3822" s="8">
        <f>YEAR(Tabla1[[#This Row],[Date]])</f>
        <v>2022</v>
      </c>
    </row>
    <row r="3823" spans="1:19" x14ac:dyDescent="0.2">
      <c r="A3823">
        <v>3819</v>
      </c>
      <c r="B3823" s="1">
        <v>44857</v>
      </c>
      <c r="C3823" t="s">
        <v>260</v>
      </c>
      <c r="D3823" t="s">
        <v>332</v>
      </c>
      <c r="E3823">
        <v>1</v>
      </c>
      <c r="F3823" t="s">
        <v>15</v>
      </c>
      <c r="G3823" t="s">
        <v>333</v>
      </c>
      <c r="H3823" t="s">
        <v>16</v>
      </c>
      <c r="M3823" s="2">
        <v>5000</v>
      </c>
      <c r="N3823" s="2">
        <v>12000</v>
      </c>
      <c r="O3823" s="2">
        <f>IF(Tabla1[[#This Row],[Mov]]="VNT",Tabla1[[#This Row],[Sale]]-Tabla1[[#This Row],[Cost]],-Tabla1[[#This Row],[Cost]]*Tabla1[[#This Row],[Cant]])</f>
        <v>7000</v>
      </c>
      <c r="P3823" s="8">
        <f>IF(Tabla1[[#This Row],[Mov]]="VNT",-Tabla1[[#This Row],[Cant]],Tabla1[[#This Row],[Cant]])</f>
        <v>-1</v>
      </c>
      <c r="Q3823" s="8">
        <f>DAY(Tabla1[[#This Row],[Date]])</f>
        <v>23</v>
      </c>
      <c r="R3823" s="8">
        <f>MONTH(Tabla1[[#This Row],[Date]])</f>
        <v>10</v>
      </c>
      <c r="S3823" s="8">
        <f>YEAR(Tabla1[[#This Row],[Date]])</f>
        <v>2022</v>
      </c>
    </row>
    <row r="3824" spans="1:19" x14ac:dyDescent="0.2">
      <c r="A3824">
        <v>3820</v>
      </c>
      <c r="B3824" s="1">
        <v>44857</v>
      </c>
      <c r="C3824" t="s">
        <v>260</v>
      </c>
      <c r="D3824" t="s">
        <v>1721</v>
      </c>
      <c r="E3824">
        <v>1</v>
      </c>
      <c r="F3824" t="s">
        <v>532</v>
      </c>
      <c r="G3824" t="s">
        <v>266</v>
      </c>
      <c r="H3824" t="s">
        <v>621</v>
      </c>
      <c r="M3824" s="2">
        <v>35000</v>
      </c>
      <c r="N3824" s="2">
        <v>70000</v>
      </c>
      <c r="O3824" s="2">
        <f>IF(Tabla1[[#This Row],[Mov]]="VNT",Tabla1[[#This Row],[Sale]]-Tabla1[[#This Row],[Cost]],-Tabla1[[#This Row],[Cost]]*Tabla1[[#This Row],[Cant]])</f>
        <v>35000</v>
      </c>
      <c r="P3824" s="8">
        <f>IF(Tabla1[[#This Row],[Mov]]="VNT",-Tabla1[[#This Row],[Cant]],Tabla1[[#This Row],[Cant]])</f>
        <v>-1</v>
      </c>
      <c r="Q3824" s="8">
        <f>DAY(Tabla1[[#This Row],[Date]])</f>
        <v>23</v>
      </c>
      <c r="R3824" s="8">
        <f>MONTH(Tabla1[[#This Row],[Date]])</f>
        <v>10</v>
      </c>
      <c r="S3824" s="8">
        <f>YEAR(Tabla1[[#This Row],[Date]])</f>
        <v>2022</v>
      </c>
    </row>
    <row r="3825" spans="1:19" x14ac:dyDescent="0.2">
      <c r="A3825">
        <v>3821</v>
      </c>
      <c r="B3825" s="1">
        <v>44857</v>
      </c>
      <c r="C3825" t="s">
        <v>260</v>
      </c>
      <c r="D3825" t="s">
        <v>332</v>
      </c>
      <c r="E3825">
        <v>1</v>
      </c>
      <c r="F3825" t="s">
        <v>474</v>
      </c>
      <c r="G3825" t="s">
        <v>263</v>
      </c>
      <c r="H3825" t="s">
        <v>1723</v>
      </c>
      <c r="M3825" s="2">
        <v>8000</v>
      </c>
      <c r="N3825" s="2">
        <v>20000</v>
      </c>
      <c r="O3825" s="2">
        <f>IF(Tabla1[[#This Row],[Mov]]="VNT",Tabla1[[#This Row],[Sale]]-Tabla1[[#This Row],[Cost]],-Tabla1[[#This Row],[Cost]]*Tabla1[[#This Row],[Cant]])</f>
        <v>12000</v>
      </c>
      <c r="P3825" s="8">
        <f>IF(Tabla1[[#This Row],[Mov]]="VNT",-Tabla1[[#This Row],[Cant]],Tabla1[[#This Row],[Cant]])</f>
        <v>-1</v>
      </c>
      <c r="Q3825" s="8">
        <f>DAY(Tabla1[[#This Row],[Date]])</f>
        <v>23</v>
      </c>
      <c r="R3825" s="8">
        <f>MONTH(Tabla1[[#This Row],[Date]])</f>
        <v>10</v>
      </c>
      <c r="S3825" s="8">
        <f>YEAR(Tabla1[[#This Row],[Date]])</f>
        <v>2022</v>
      </c>
    </row>
    <row r="3826" spans="1:19" x14ac:dyDescent="0.2">
      <c r="A3826">
        <v>3822</v>
      </c>
      <c r="B3826" s="1">
        <v>44857</v>
      </c>
      <c r="C3826" t="s">
        <v>260</v>
      </c>
      <c r="D3826" t="s">
        <v>332</v>
      </c>
      <c r="E3826">
        <v>1</v>
      </c>
      <c r="F3826" t="s">
        <v>225</v>
      </c>
      <c r="G3826" t="s">
        <v>263</v>
      </c>
      <c r="H3826" t="s">
        <v>1722</v>
      </c>
      <c r="M3826" s="2">
        <v>1100</v>
      </c>
      <c r="N3826" s="2">
        <v>10000</v>
      </c>
      <c r="O3826" s="2">
        <f>IF(Tabla1[[#This Row],[Mov]]="VNT",Tabla1[[#This Row],[Sale]]-Tabla1[[#This Row],[Cost]],-Tabla1[[#This Row],[Cost]]*Tabla1[[#This Row],[Cant]])</f>
        <v>8900</v>
      </c>
      <c r="P3826" s="8">
        <f>IF(Tabla1[[#This Row],[Mov]]="VNT",-Tabla1[[#This Row],[Cant]],Tabla1[[#This Row],[Cant]])</f>
        <v>-1</v>
      </c>
      <c r="Q3826" s="8">
        <f>DAY(Tabla1[[#This Row],[Date]])</f>
        <v>23</v>
      </c>
      <c r="R3826" s="8">
        <f>MONTH(Tabla1[[#This Row],[Date]])</f>
        <v>10</v>
      </c>
      <c r="S3826" s="8">
        <f>YEAR(Tabla1[[#This Row],[Date]])</f>
        <v>2022</v>
      </c>
    </row>
    <row r="3827" spans="1:19" x14ac:dyDescent="0.2">
      <c r="A3827">
        <v>3823</v>
      </c>
      <c r="B3827" s="1">
        <v>44857</v>
      </c>
      <c r="C3827" t="s">
        <v>260</v>
      </c>
      <c r="D3827" t="s">
        <v>332</v>
      </c>
      <c r="E3827">
        <v>1</v>
      </c>
      <c r="F3827" t="s">
        <v>21</v>
      </c>
      <c r="G3827" t="s">
        <v>272</v>
      </c>
      <c r="H3827" t="s">
        <v>24</v>
      </c>
      <c r="M3827" s="2">
        <v>3500</v>
      </c>
      <c r="N3827" s="2">
        <v>12000</v>
      </c>
      <c r="O3827" s="2">
        <f>IF(Tabla1[[#This Row],[Mov]]="VNT",Tabla1[[#This Row],[Sale]]-Tabla1[[#This Row],[Cost]],-Tabla1[[#This Row],[Cost]]*Tabla1[[#This Row],[Cant]])</f>
        <v>8500</v>
      </c>
      <c r="P3827" s="8">
        <f>IF(Tabla1[[#This Row],[Mov]]="VNT",-Tabla1[[#This Row],[Cant]],Tabla1[[#This Row],[Cant]])</f>
        <v>-1</v>
      </c>
      <c r="Q3827" s="8">
        <f>DAY(Tabla1[[#This Row],[Date]])</f>
        <v>23</v>
      </c>
      <c r="R3827" s="8">
        <f>MONTH(Tabla1[[#This Row],[Date]])</f>
        <v>10</v>
      </c>
      <c r="S3827" s="8">
        <f>YEAR(Tabla1[[#This Row],[Date]])</f>
        <v>2022</v>
      </c>
    </row>
    <row r="3828" spans="1:19" x14ac:dyDescent="0.2">
      <c r="A3828">
        <v>3824</v>
      </c>
      <c r="B3828" s="1">
        <v>44857</v>
      </c>
      <c r="C3828" t="s">
        <v>260</v>
      </c>
      <c r="D3828" t="s">
        <v>332</v>
      </c>
      <c r="E3828">
        <v>1</v>
      </c>
      <c r="F3828" t="s">
        <v>21</v>
      </c>
      <c r="G3828" t="s">
        <v>272</v>
      </c>
      <c r="H3828" t="s">
        <v>24</v>
      </c>
      <c r="M3828" s="2">
        <v>3500</v>
      </c>
      <c r="N3828" s="2">
        <v>12000</v>
      </c>
      <c r="O3828" s="2">
        <f>IF(Tabla1[[#This Row],[Mov]]="VNT",Tabla1[[#This Row],[Sale]]-Tabla1[[#This Row],[Cost]],-Tabla1[[#This Row],[Cost]]*Tabla1[[#This Row],[Cant]])</f>
        <v>8500</v>
      </c>
      <c r="P3828" s="8">
        <f>IF(Tabla1[[#This Row],[Mov]]="VNT",-Tabla1[[#This Row],[Cant]],Tabla1[[#This Row],[Cant]])</f>
        <v>-1</v>
      </c>
      <c r="Q3828" s="8">
        <f>DAY(Tabla1[[#This Row],[Date]])</f>
        <v>23</v>
      </c>
      <c r="R3828" s="8">
        <f>MONTH(Tabla1[[#This Row],[Date]])</f>
        <v>10</v>
      </c>
      <c r="S3828" s="8">
        <f>YEAR(Tabla1[[#This Row],[Date]])</f>
        <v>2022</v>
      </c>
    </row>
    <row r="3829" spans="1:19" x14ac:dyDescent="0.2">
      <c r="A3829">
        <v>3825</v>
      </c>
      <c r="B3829" s="1">
        <v>44857</v>
      </c>
      <c r="C3829" t="s">
        <v>260</v>
      </c>
      <c r="D3829" t="s">
        <v>332</v>
      </c>
      <c r="E3829">
        <v>1</v>
      </c>
      <c r="F3829" t="s">
        <v>116</v>
      </c>
      <c r="G3829" t="s">
        <v>347</v>
      </c>
      <c r="H3829" t="s">
        <v>518</v>
      </c>
      <c r="M3829" s="2">
        <v>3271</v>
      </c>
      <c r="N3829" s="2">
        <v>3500</v>
      </c>
      <c r="O3829" s="2">
        <f>IF(Tabla1[[#This Row],[Mov]]="VNT",Tabla1[[#This Row],[Sale]]-Tabla1[[#This Row],[Cost]],-Tabla1[[#This Row],[Cost]]*Tabla1[[#This Row],[Cant]])</f>
        <v>229</v>
      </c>
      <c r="P3829" s="8">
        <f>IF(Tabla1[[#This Row],[Mov]]="VNT",-Tabla1[[#This Row],[Cant]],Tabla1[[#This Row],[Cant]])</f>
        <v>-1</v>
      </c>
      <c r="Q3829" s="8">
        <f>DAY(Tabla1[[#This Row],[Date]])</f>
        <v>23</v>
      </c>
      <c r="R3829" s="8">
        <f>MONTH(Tabla1[[#This Row],[Date]])</f>
        <v>10</v>
      </c>
      <c r="S3829" s="8">
        <f>YEAR(Tabla1[[#This Row],[Date]])</f>
        <v>2022</v>
      </c>
    </row>
    <row r="3830" spans="1:19" x14ac:dyDescent="0.2">
      <c r="A3830">
        <v>3826</v>
      </c>
      <c r="B3830" s="1">
        <v>44857</v>
      </c>
      <c r="C3830" t="s">
        <v>260</v>
      </c>
      <c r="D3830" t="s">
        <v>332</v>
      </c>
      <c r="E3830">
        <v>1</v>
      </c>
      <c r="F3830" t="s">
        <v>116</v>
      </c>
      <c r="G3830" t="s">
        <v>347</v>
      </c>
      <c r="H3830" t="s">
        <v>518</v>
      </c>
      <c r="M3830" s="2">
        <v>3271</v>
      </c>
      <c r="N3830" s="2">
        <v>3500</v>
      </c>
      <c r="O3830" s="2">
        <f>IF(Tabla1[[#This Row],[Mov]]="VNT",Tabla1[[#This Row],[Sale]]-Tabla1[[#This Row],[Cost]],-Tabla1[[#This Row],[Cost]]*Tabla1[[#This Row],[Cant]])</f>
        <v>229</v>
      </c>
      <c r="P3830" s="8">
        <f>IF(Tabla1[[#This Row],[Mov]]="VNT",-Tabla1[[#This Row],[Cant]],Tabla1[[#This Row],[Cant]])</f>
        <v>-1</v>
      </c>
      <c r="Q3830" s="8">
        <f>DAY(Tabla1[[#This Row],[Date]])</f>
        <v>23</v>
      </c>
      <c r="R3830" s="8">
        <f>MONTH(Tabla1[[#This Row],[Date]])</f>
        <v>10</v>
      </c>
      <c r="S3830" s="8">
        <f>YEAR(Tabla1[[#This Row],[Date]])</f>
        <v>2022</v>
      </c>
    </row>
    <row r="3831" spans="1:19" x14ac:dyDescent="0.2">
      <c r="A3831">
        <v>3827</v>
      </c>
      <c r="B3831" s="1">
        <v>44857</v>
      </c>
      <c r="C3831" t="s">
        <v>260</v>
      </c>
      <c r="D3831" t="s">
        <v>332</v>
      </c>
      <c r="E3831">
        <v>1</v>
      </c>
      <c r="F3831" t="s">
        <v>15</v>
      </c>
      <c r="G3831" t="s">
        <v>266</v>
      </c>
      <c r="H3831" t="s">
        <v>1093</v>
      </c>
      <c r="M3831" s="2">
        <v>2500</v>
      </c>
      <c r="N3831" s="2">
        <v>8000</v>
      </c>
      <c r="O3831" s="2">
        <f>IF(Tabla1[[#This Row],[Mov]]="VNT",Tabla1[[#This Row],[Sale]]-Tabla1[[#This Row],[Cost]],-Tabla1[[#This Row],[Cost]]*Tabla1[[#This Row],[Cant]])</f>
        <v>5500</v>
      </c>
      <c r="P3831" s="8">
        <f>IF(Tabla1[[#This Row],[Mov]]="VNT",-Tabla1[[#This Row],[Cant]],Tabla1[[#This Row],[Cant]])</f>
        <v>-1</v>
      </c>
      <c r="Q3831" s="8">
        <f>DAY(Tabla1[[#This Row],[Date]])</f>
        <v>23</v>
      </c>
      <c r="R3831" s="8">
        <f>MONTH(Tabla1[[#This Row],[Date]])</f>
        <v>10</v>
      </c>
      <c r="S3831" s="8">
        <f>YEAR(Tabla1[[#This Row],[Date]])</f>
        <v>2022</v>
      </c>
    </row>
    <row r="3832" spans="1:19" x14ac:dyDescent="0.2">
      <c r="A3832">
        <v>3828</v>
      </c>
      <c r="B3832" s="1">
        <v>44857</v>
      </c>
      <c r="C3832" t="s">
        <v>260</v>
      </c>
      <c r="D3832" t="s">
        <v>332</v>
      </c>
      <c r="E3832">
        <v>1</v>
      </c>
      <c r="F3832" t="s">
        <v>225</v>
      </c>
      <c r="G3832" t="s">
        <v>604</v>
      </c>
      <c r="H3832" t="s">
        <v>1724</v>
      </c>
      <c r="M3832" s="2">
        <v>1100</v>
      </c>
      <c r="N3832" s="2">
        <v>10000</v>
      </c>
      <c r="O3832" s="2">
        <f>IF(Tabla1[[#This Row],[Mov]]="VNT",Tabla1[[#This Row],[Sale]]-Tabla1[[#This Row],[Cost]],-Tabla1[[#This Row],[Cost]]*Tabla1[[#This Row],[Cant]])</f>
        <v>8900</v>
      </c>
      <c r="P3832" s="8">
        <f>IF(Tabla1[[#This Row],[Mov]]="VNT",-Tabla1[[#This Row],[Cant]],Tabla1[[#This Row],[Cant]])</f>
        <v>-1</v>
      </c>
      <c r="Q3832" s="8">
        <f>DAY(Tabla1[[#This Row],[Date]])</f>
        <v>23</v>
      </c>
      <c r="R3832" s="8">
        <f>MONTH(Tabla1[[#This Row],[Date]])</f>
        <v>10</v>
      </c>
      <c r="S3832" s="8">
        <f>YEAR(Tabla1[[#This Row],[Date]])</f>
        <v>2022</v>
      </c>
    </row>
    <row r="3833" spans="1:19" x14ac:dyDescent="0.2">
      <c r="A3833">
        <v>3829</v>
      </c>
      <c r="B3833" s="1">
        <v>44857</v>
      </c>
      <c r="C3833" t="s">
        <v>260</v>
      </c>
      <c r="D3833" t="s">
        <v>332</v>
      </c>
      <c r="E3833">
        <v>1</v>
      </c>
      <c r="F3833" t="s">
        <v>15</v>
      </c>
      <c r="G3833" t="s">
        <v>266</v>
      </c>
      <c r="H3833" t="s">
        <v>1552</v>
      </c>
      <c r="M3833" s="2">
        <v>3000</v>
      </c>
      <c r="N3833" s="2">
        <v>10000</v>
      </c>
      <c r="O3833" s="2">
        <f>IF(Tabla1[[#This Row],[Mov]]="VNT",Tabla1[[#This Row],[Sale]]-Tabla1[[#This Row],[Cost]],-Tabla1[[#This Row],[Cost]]*Tabla1[[#This Row],[Cant]])</f>
        <v>7000</v>
      </c>
      <c r="P3833" s="8">
        <f>IF(Tabla1[[#This Row],[Mov]]="VNT",-Tabla1[[#This Row],[Cant]],Tabla1[[#This Row],[Cant]])</f>
        <v>-1</v>
      </c>
      <c r="Q3833" s="8">
        <f>DAY(Tabla1[[#This Row],[Date]])</f>
        <v>23</v>
      </c>
      <c r="R3833" s="8">
        <f>MONTH(Tabla1[[#This Row],[Date]])</f>
        <v>10</v>
      </c>
      <c r="S3833" s="8">
        <f>YEAR(Tabla1[[#This Row],[Date]])</f>
        <v>2022</v>
      </c>
    </row>
    <row r="3834" spans="1:19" x14ac:dyDescent="0.2">
      <c r="A3834">
        <v>3830</v>
      </c>
      <c r="B3834" s="1">
        <v>44857</v>
      </c>
      <c r="C3834" t="s">
        <v>260</v>
      </c>
      <c r="D3834" t="s">
        <v>332</v>
      </c>
      <c r="E3834">
        <v>1</v>
      </c>
      <c r="F3834" t="s">
        <v>26</v>
      </c>
      <c r="G3834" t="s">
        <v>603</v>
      </c>
      <c r="H3834" t="s">
        <v>16</v>
      </c>
      <c r="M3834" s="2">
        <v>3000</v>
      </c>
      <c r="N3834" s="2">
        <v>8000</v>
      </c>
      <c r="O3834" s="2">
        <f>IF(Tabla1[[#This Row],[Mov]]="VNT",Tabla1[[#This Row],[Sale]]-Tabla1[[#This Row],[Cost]],-Tabla1[[#This Row],[Cost]]*Tabla1[[#This Row],[Cant]])</f>
        <v>5000</v>
      </c>
      <c r="P3834" s="8">
        <f>IF(Tabla1[[#This Row],[Mov]]="VNT",-Tabla1[[#This Row],[Cant]],Tabla1[[#This Row],[Cant]])</f>
        <v>-1</v>
      </c>
      <c r="Q3834" s="8">
        <f>DAY(Tabla1[[#This Row],[Date]])</f>
        <v>23</v>
      </c>
      <c r="R3834" s="8">
        <f>MONTH(Tabla1[[#This Row],[Date]])</f>
        <v>10</v>
      </c>
      <c r="S3834" s="8">
        <f>YEAR(Tabla1[[#This Row],[Date]])</f>
        <v>2022</v>
      </c>
    </row>
    <row r="3835" spans="1:19" x14ac:dyDescent="0.2">
      <c r="A3835">
        <v>3831</v>
      </c>
      <c r="B3835" s="1">
        <v>44857</v>
      </c>
      <c r="C3835" t="s">
        <v>260</v>
      </c>
      <c r="D3835" t="s">
        <v>332</v>
      </c>
      <c r="E3835">
        <v>1</v>
      </c>
      <c r="F3835" t="s">
        <v>116</v>
      </c>
      <c r="G3835" t="s">
        <v>347</v>
      </c>
      <c r="H3835" t="s">
        <v>518</v>
      </c>
      <c r="M3835" s="2">
        <v>6545</v>
      </c>
      <c r="N3835" s="2">
        <v>7000</v>
      </c>
      <c r="O3835" s="2">
        <f>IF(Tabla1[[#This Row],[Mov]]="VNT",Tabla1[[#This Row],[Sale]]-Tabla1[[#This Row],[Cost]],-Tabla1[[#This Row],[Cost]]*Tabla1[[#This Row],[Cant]])</f>
        <v>455</v>
      </c>
      <c r="P3835" s="8">
        <f>IF(Tabla1[[#This Row],[Mov]]="VNT",-Tabla1[[#This Row],[Cant]],Tabla1[[#This Row],[Cant]])</f>
        <v>-1</v>
      </c>
      <c r="Q3835" s="8">
        <f>DAY(Tabla1[[#This Row],[Date]])</f>
        <v>23</v>
      </c>
      <c r="R3835" s="8">
        <f>MONTH(Tabla1[[#This Row],[Date]])</f>
        <v>10</v>
      </c>
      <c r="S3835" s="8">
        <f>YEAR(Tabla1[[#This Row],[Date]])</f>
        <v>2022</v>
      </c>
    </row>
    <row r="3836" spans="1:19" x14ac:dyDescent="0.2">
      <c r="A3836">
        <v>3832</v>
      </c>
      <c r="B3836" s="1">
        <v>44857</v>
      </c>
      <c r="C3836" t="s">
        <v>260</v>
      </c>
      <c r="D3836" t="s">
        <v>332</v>
      </c>
      <c r="E3836">
        <v>1</v>
      </c>
      <c r="F3836" t="s">
        <v>455</v>
      </c>
      <c r="G3836" t="s">
        <v>382</v>
      </c>
      <c r="H3836" t="s">
        <v>509</v>
      </c>
      <c r="M3836" s="2">
        <v>1000</v>
      </c>
      <c r="N3836" s="2">
        <v>3000</v>
      </c>
      <c r="O3836" s="2">
        <f>IF(Tabla1[[#This Row],[Mov]]="VNT",Tabla1[[#This Row],[Sale]]-Tabla1[[#This Row],[Cost]],-Tabla1[[#This Row],[Cost]]*Tabla1[[#This Row],[Cant]])</f>
        <v>2000</v>
      </c>
      <c r="P3836" s="8">
        <f>IF(Tabla1[[#This Row],[Mov]]="VNT",-Tabla1[[#This Row],[Cant]],Tabla1[[#This Row],[Cant]])</f>
        <v>-1</v>
      </c>
      <c r="Q3836" s="8">
        <f>DAY(Tabla1[[#This Row],[Date]])</f>
        <v>23</v>
      </c>
      <c r="R3836" s="8">
        <f>MONTH(Tabla1[[#This Row],[Date]])</f>
        <v>10</v>
      </c>
      <c r="S3836" s="8">
        <f>YEAR(Tabla1[[#This Row],[Date]])</f>
        <v>2022</v>
      </c>
    </row>
    <row r="3837" spans="1:19" x14ac:dyDescent="0.2">
      <c r="A3837">
        <v>3833</v>
      </c>
      <c r="B3837" s="1">
        <v>44857</v>
      </c>
      <c r="C3837" t="s">
        <v>260</v>
      </c>
      <c r="D3837" t="s">
        <v>332</v>
      </c>
      <c r="E3837">
        <v>1</v>
      </c>
      <c r="F3837" t="s">
        <v>116</v>
      </c>
      <c r="G3837" t="s">
        <v>347</v>
      </c>
      <c r="H3837" t="s">
        <v>518</v>
      </c>
      <c r="M3837" s="2">
        <v>6975</v>
      </c>
      <c r="N3837" s="2">
        <v>7500</v>
      </c>
      <c r="O3837" s="2">
        <f>IF(Tabla1[[#This Row],[Mov]]="VNT",Tabla1[[#This Row],[Sale]]-Tabla1[[#This Row],[Cost]],-Tabla1[[#This Row],[Cost]]*Tabla1[[#This Row],[Cant]])</f>
        <v>525</v>
      </c>
      <c r="P3837" s="8">
        <f>IF(Tabla1[[#This Row],[Mov]]="VNT",-Tabla1[[#This Row],[Cant]],Tabla1[[#This Row],[Cant]])</f>
        <v>-1</v>
      </c>
      <c r="Q3837" s="8">
        <f>DAY(Tabla1[[#This Row],[Date]])</f>
        <v>23</v>
      </c>
      <c r="R3837" s="8">
        <f>MONTH(Tabla1[[#This Row],[Date]])</f>
        <v>10</v>
      </c>
      <c r="S3837" s="8">
        <f>YEAR(Tabla1[[#This Row],[Date]])</f>
        <v>2022</v>
      </c>
    </row>
    <row r="3838" spans="1:19" x14ac:dyDescent="0.2">
      <c r="A3838">
        <v>3834</v>
      </c>
      <c r="B3838" s="1">
        <v>44857</v>
      </c>
      <c r="C3838" t="s">
        <v>260</v>
      </c>
      <c r="D3838" t="s">
        <v>332</v>
      </c>
      <c r="E3838">
        <v>1</v>
      </c>
      <c r="F3838" t="s">
        <v>455</v>
      </c>
      <c r="G3838" t="s">
        <v>347</v>
      </c>
      <c r="H3838" t="s">
        <v>456</v>
      </c>
      <c r="M3838" s="2">
        <v>500</v>
      </c>
      <c r="N3838" s="2">
        <v>4000</v>
      </c>
      <c r="O3838" s="2">
        <f>IF(Tabla1[[#This Row],[Mov]]="VNT",Tabla1[[#This Row],[Sale]]-Tabla1[[#This Row],[Cost]],-Tabla1[[#This Row],[Cost]]*Tabla1[[#This Row],[Cant]])</f>
        <v>3500</v>
      </c>
      <c r="P3838" s="8">
        <f>IF(Tabla1[[#This Row],[Mov]]="VNT",-Tabla1[[#This Row],[Cant]],Tabla1[[#This Row],[Cant]])</f>
        <v>-1</v>
      </c>
      <c r="Q3838" s="8">
        <f>DAY(Tabla1[[#This Row],[Date]])</f>
        <v>23</v>
      </c>
      <c r="R3838" s="8">
        <f>MONTH(Tabla1[[#This Row],[Date]])</f>
        <v>10</v>
      </c>
      <c r="S3838" s="8">
        <f>YEAR(Tabla1[[#This Row],[Date]])</f>
        <v>2022</v>
      </c>
    </row>
    <row r="3839" spans="1:19" x14ac:dyDescent="0.2">
      <c r="A3839">
        <v>3835</v>
      </c>
      <c r="B3839" s="1">
        <v>44857</v>
      </c>
      <c r="C3839" t="s">
        <v>260</v>
      </c>
      <c r="D3839" t="s">
        <v>332</v>
      </c>
      <c r="E3839">
        <v>1</v>
      </c>
      <c r="F3839" t="s">
        <v>455</v>
      </c>
      <c r="G3839" t="s">
        <v>347</v>
      </c>
      <c r="H3839" t="s">
        <v>456</v>
      </c>
      <c r="M3839" s="2">
        <v>500</v>
      </c>
      <c r="N3839" s="2">
        <v>4000</v>
      </c>
      <c r="O3839" s="2">
        <f>IF(Tabla1[[#This Row],[Mov]]="VNT",Tabla1[[#This Row],[Sale]]-Tabla1[[#This Row],[Cost]],-Tabla1[[#This Row],[Cost]]*Tabla1[[#This Row],[Cant]])</f>
        <v>3500</v>
      </c>
      <c r="P3839" s="8">
        <f>IF(Tabla1[[#This Row],[Mov]]="VNT",-Tabla1[[#This Row],[Cant]],Tabla1[[#This Row],[Cant]])</f>
        <v>-1</v>
      </c>
      <c r="Q3839" s="8">
        <f>DAY(Tabla1[[#This Row],[Date]])</f>
        <v>23</v>
      </c>
      <c r="R3839" s="8">
        <f>MONTH(Tabla1[[#This Row],[Date]])</f>
        <v>10</v>
      </c>
      <c r="S3839" s="8">
        <f>YEAR(Tabla1[[#This Row],[Date]])</f>
        <v>2022</v>
      </c>
    </row>
    <row r="3840" spans="1:19" x14ac:dyDescent="0.2">
      <c r="A3840">
        <v>3836</v>
      </c>
      <c r="B3840" s="1">
        <v>44857</v>
      </c>
      <c r="C3840" t="s">
        <v>260</v>
      </c>
      <c r="D3840" t="s">
        <v>332</v>
      </c>
      <c r="E3840">
        <v>1</v>
      </c>
      <c r="F3840" t="s">
        <v>891</v>
      </c>
      <c r="G3840" t="s">
        <v>272</v>
      </c>
      <c r="H3840" t="s">
        <v>306</v>
      </c>
      <c r="M3840" s="2">
        <v>4000</v>
      </c>
      <c r="N3840" s="2">
        <v>10000</v>
      </c>
      <c r="O3840" s="2">
        <f>IF(Tabla1[[#This Row],[Mov]]="VNT",Tabla1[[#This Row],[Sale]]-Tabla1[[#This Row],[Cost]],-Tabla1[[#This Row],[Cost]]*Tabla1[[#This Row],[Cant]])</f>
        <v>6000</v>
      </c>
      <c r="P3840" s="8">
        <f>IF(Tabla1[[#This Row],[Mov]]="VNT",-Tabla1[[#This Row],[Cant]],Tabla1[[#This Row],[Cant]])</f>
        <v>-1</v>
      </c>
      <c r="Q3840" s="8">
        <f>DAY(Tabla1[[#This Row],[Date]])</f>
        <v>23</v>
      </c>
      <c r="R3840" s="8">
        <f>MONTH(Tabla1[[#This Row],[Date]])</f>
        <v>10</v>
      </c>
      <c r="S3840" s="8">
        <f>YEAR(Tabla1[[#This Row],[Date]])</f>
        <v>2022</v>
      </c>
    </row>
    <row r="3841" spans="1:19" x14ac:dyDescent="0.2">
      <c r="A3841">
        <v>3837</v>
      </c>
      <c r="B3841" s="1">
        <v>44857</v>
      </c>
      <c r="C3841" t="s">
        <v>260</v>
      </c>
      <c r="D3841" t="s">
        <v>332</v>
      </c>
      <c r="E3841">
        <v>1</v>
      </c>
      <c r="F3841" t="s">
        <v>891</v>
      </c>
      <c r="G3841" t="s">
        <v>284</v>
      </c>
      <c r="H3841" t="s">
        <v>907</v>
      </c>
      <c r="M3841" s="2">
        <v>7000</v>
      </c>
      <c r="N3841" s="2">
        <v>15000</v>
      </c>
      <c r="O3841" s="2">
        <f>IF(Tabla1[[#This Row],[Mov]]="VNT",Tabla1[[#This Row],[Sale]]-Tabla1[[#This Row],[Cost]],-Tabla1[[#This Row],[Cost]]*Tabla1[[#This Row],[Cant]])</f>
        <v>8000</v>
      </c>
      <c r="P3841" s="8">
        <f>IF(Tabla1[[#This Row],[Mov]]="VNT",-Tabla1[[#This Row],[Cant]],Tabla1[[#This Row],[Cant]])</f>
        <v>-1</v>
      </c>
      <c r="Q3841" s="8">
        <f>DAY(Tabla1[[#This Row],[Date]])</f>
        <v>23</v>
      </c>
      <c r="R3841" s="8">
        <f>MONTH(Tabla1[[#This Row],[Date]])</f>
        <v>10</v>
      </c>
      <c r="S3841" s="8">
        <f>YEAR(Tabla1[[#This Row],[Date]])</f>
        <v>2022</v>
      </c>
    </row>
    <row r="3842" spans="1:19" x14ac:dyDescent="0.2">
      <c r="A3842">
        <v>3838</v>
      </c>
      <c r="B3842" s="1">
        <v>44857</v>
      </c>
      <c r="C3842" t="s">
        <v>260</v>
      </c>
      <c r="D3842" t="s">
        <v>332</v>
      </c>
      <c r="E3842">
        <v>1</v>
      </c>
      <c r="F3842" t="s">
        <v>224</v>
      </c>
      <c r="G3842" t="s">
        <v>263</v>
      </c>
      <c r="H3842" t="s">
        <v>642</v>
      </c>
      <c r="M3842" s="2">
        <v>8500</v>
      </c>
      <c r="N3842" s="2">
        <v>20000</v>
      </c>
      <c r="O3842" s="2">
        <f>IF(Tabla1[[#This Row],[Mov]]="VNT",Tabla1[[#This Row],[Sale]]-Tabla1[[#This Row],[Cost]],-Tabla1[[#This Row],[Cost]]*Tabla1[[#This Row],[Cant]])</f>
        <v>11500</v>
      </c>
      <c r="P3842" s="8">
        <f>IF(Tabla1[[#This Row],[Mov]]="VNT",-Tabla1[[#This Row],[Cant]],Tabla1[[#This Row],[Cant]])</f>
        <v>-1</v>
      </c>
      <c r="Q3842" s="8">
        <f>DAY(Tabla1[[#This Row],[Date]])</f>
        <v>23</v>
      </c>
      <c r="R3842" s="8">
        <f>MONTH(Tabla1[[#This Row],[Date]])</f>
        <v>10</v>
      </c>
      <c r="S3842" s="8">
        <f>YEAR(Tabla1[[#This Row],[Date]])</f>
        <v>2022</v>
      </c>
    </row>
    <row r="3843" spans="1:19" x14ac:dyDescent="0.2">
      <c r="A3843">
        <v>3839</v>
      </c>
      <c r="B3843" s="1">
        <v>44857</v>
      </c>
      <c r="C3843" t="s">
        <v>260</v>
      </c>
      <c r="D3843" t="s">
        <v>332</v>
      </c>
      <c r="E3843">
        <v>1</v>
      </c>
      <c r="F3843" t="s">
        <v>225</v>
      </c>
      <c r="G3843" t="s">
        <v>284</v>
      </c>
      <c r="H3843" t="s">
        <v>907</v>
      </c>
      <c r="M3843" s="2">
        <v>2000</v>
      </c>
      <c r="N3843" s="2">
        <v>10000</v>
      </c>
      <c r="O3843" s="2">
        <f>IF(Tabla1[[#This Row],[Mov]]="VNT",Tabla1[[#This Row],[Sale]]-Tabla1[[#This Row],[Cost]],-Tabla1[[#This Row],[Cost]]*Tabla1[[#This Row],[Cant]])</f>
        <v>8000</v>
      </c>
      <c r="P3843" s="8">
        <f>IF(Tabla1[[#This Row],[Mov]]="VNT",-Tabla1[[#This Row],[Cant]],Tabla1[[#This Row],[Cant]])</f>
        <v>-1</v>
      </c>
      <c r="Q3843" s="8">
        <f>DAY(Tabla1[[#This Row],[Date]])</f>
        <v>23</v>
      </c>
      <c r="R3843" s="8">
        <f>MONTH(Tabla1[[#This Row],[Date]])</f>
        <v>10</v>
      </c>
      <c r="S3843" s="8">
        <f>YEAR(Tabla1[[#This Row],[Date]])</f>
        <v>2022</v>
      </c>
    </row>
    <row r="3844" spans="1:19" x14ac:dyDescent="0.2">
      <c r="A3844">
        <v>3840</v>
      </c>
      <c r="B3844" s="1">
        <v>44857</v>
      </c>
      <c r="C3844" t="s">
        <v>260</v>
      </c>
      <c r="D3844" t="s">
        <v>332</v>
      </c>
      <c r="E3844">
        <v>1</v>
      </c>
      <c r="F3844" t="s">
        <v>26</v>
      </c>
      <c r="G3844" t="s">
        <v>264</v>
      </c>
      <c r="H3844" t="s">
        <v>20</v>
      </c>
      <c r="M3844" s="2">
        <v>9500</v>
      </c>
      <c r="N3844" s="2">
        <v>20000</v>
      </c>
      <c r="O3844" s="2">
        <f>IF(Tabla1[[#This Row],[Mov]]="VNT",Tabla1[[#This Row],[Sale]]-Tabla1[[#This Row],[Cost]],-Tabla1[[#This Row],[Cost]]*Tabla1[[#This Row],[Cant]])</f>
        <v>10500</v>
      </c>
      <c r="P3844" s="8">
        <f>IF(Tabla1[[#This Row],[Mov]]="VNT",-Tabla1[[#This Row],[Cant]],Tabla1[[#This Row],[Cant]])</f>
        <v>-1</v>
      </c>
      <c r="Q3844" s="8">
        <f>DAY(Tabla1[[#This Row],[Date]])</f>
        <v>23</v>
      </c>
      <c r="R3844" s="8">
        <f>MONTH(Tabla1[[#This Row],[Date]])</f>
        <v>10</v>
      </c>
      <c r="S3844" s="8">
        <f>YEAR(Tabla1[[#This Row],[Date]])</f>
        <v>2022</v>
      </c>
    </row>
    <row r="3845" spans="1:19" x14ac:dyDescent="0.2">
      <c r="A3845">
        <v>3841</v>
      </c>
      <c r="B3845" s="1">
        <v>44857</v>
      </c>
      <c r="C3845" t="s">
        <v>260</v>
      </c>
      <c r="D3845" t="s">
        <v>332</v>
      </c>
      <c r="E3845">
        <v>1</v>
      </c>
      <c r="F3845" t="s">
        <v>455</v>
      </c>
      <c r="G3845" t="s">
        <v>382</v>
      </c>
      <c r="H3845" t="s">
        <v>509</v>
      </c>
      <c r="M3845" s="2">
        <v>1000</v>
      </c>
      <c r="N3845" s="2">
        <v>3000</v>
      </c>
      <c r="O3845" s="2">
        <f>IF(Tabla1[[#This Row],[Mov]]="VNT",Tabla1[[#This Row],[Sale]]-Tabla1[[#This Row],[Cost]],-Tabla1[[#This Row],[Cost]]*Tabla1[[#This Row],[Cant]])</f>
        <v>2000</v>
      </c>
      <c r="P3845" s="8">
        <f>IF(Tabla1[[#This Row],[Mov]]="VNT",-Tabla1[[#This Row],[Cant]],Tabla1[[#This Row],[Cant]])</f>
        <v>-1</v>
      </c>
      <c r="Q3845" s="8">
        <f>DAY(Tabla1[[#This Row],[Date]])</f>
        <v>23</v>
      </c>
      <c r="R3845" s="8">
        <f>MONTH(Tabla1[[#This Row],[Date]])</f>
        <v>10</v>
      </c>
      <c r="S3845" s="8">
        <f>YEAR(Tabla1[[#This Row],[Date]])</f>
        <v>2022</v>
      </c>
    </row>
    <row r="3846" spans="1:19" x14ac:dyDescent="0.2">
      <c r="A3846">
        <v>3842</v>
      </c>
      <c r="B3846" s="1">
        <v>44857</v>
      </c>
      <c r="C3846" t="s">
        <v>260</v>
      </c>
      <c r="D3846" t="s">
        <v>332</v>
      </c>
      <c r="E3846">
        <v>1</v>
      </c>
      <c r="F3846" t="s">
        <v>116</v>
      </c>
      <c r="G3846" t="s">
        <v>347</v>
      </c>
      <c r="H3846" t="s">
        <v>518</v>
      </c>
      <c r="M3846" s="2">
        <v>6074</v>
      </c>
      <c r="N3846" s="2">
        <v>6500</v>
      </c>
      <c r="O3846" s="2">
        <f>IF(Tabla1[[#This Row],[Mov]]="VNT",Tabla1[[#This Row],[Sale]]-Tabla1[[#This Row],[Cost]],-Tabla1[[#This Row],[Cost]]*Tabla1[[#This Row],[Cant]])</f>
        <v>426</v>
      </c>
      <c r="P3846" s="8">
        <f>IF(Tabla1[[#This Row],[Mov]]="VNT",-Tabla1[[#This Row],[Cant]],Tabla1[[#This Row],[Cant]])</f>
        <v>-1</v>
      </c>
      <c r="Q3846" s="8">
        <f>DAY(Tabla1[[#This Row],[Date]])</f>
        <v>23</v>
      </c>
      <c r="R3846" s="8">
        <f>MONTH(Tabla1[[#This Row],[Date]])</f>
        <v>10</v>
      </c>
      <c r="S3846" s="8">
        <f>YEAR(Tabla1[[#This Row],[Date]])</f>
        <v>2022</v>
      </c>
    </row>
    <row r="3847" spans="1:19" x14ac:dyDescent="0.2">
      <c r="A3847">
        <v>3843</v>
      </c>
      <c r="B3847" s="1">
        <v>44857</v>
      </c>
      <c r="C3847" t="s">
        <v>260</v>
      </c>
      <c r="D3847" t="s">
        <v>332</v>
      </c>
      <c r="E3847">
        <v>1</v>
      </c>
      <c r="F3847" t="s">
        <v>26</v>
      </c>
      <c r="G3847" t="s">
        <v>264</v>
      </c>
      <c r="H3847" t="s">
        <v>16</v>
      </c>
      <c r="M3847" s="2">
        <v>9500</v>
      </c>
      <c r="N3847" s="2">
        <v>20000</v>
      </c>
      <c r="O3847" s="2">
        <f>IF(Tabla1[[#This Row],[Mov]]="VNT",Tabla1[[#This Row],[Sale]]-Tabla1[[#This Row],[Cost]],-Tabla1[[#This Row],[Cost]]*Tabla1[[#This Row],[Cant]])</f>
        <v>10500</v>
      </c>
      <c r="P3847" s="8">
        <f>IF(Tabla1[[#This Row],[Mov]]="VNT",-Tabla1[[#This Row],[Cant]],Tabla1[[#This Row],[Cant]])</f>
        <v>-1</v>
      </c>
      <c r="Q3847" s="8">
        <f>DAY(Tabla1[[#This Row],[Date]])</f>
        <v>23</v>
      </c>
      <c r="R3847" s="8">
        <f>MONTH(Tabla1[[#This Row],[Date]])</f>
        <v>10</v>
      </c>
      <c r="S3847" s="8">
        <f>YEAR(Tabla1[[#This Row],[Date]])</f>
        <v>2022</v>
      </c>
    </row>
    <row r="3848" spans="1:19" x14ac:dyDescent="0.2">
      <c r="A3848">
        <v>3844</v>
      </c>
      <c r="B3848" s="1">
        <v>44857</v>
      </c>
      <c r="C3848" t="s">
        <v>260</v>
      </c>
      <c r="D3848" t="s">
        <v>332</v>
      </c>
      <c r="E3848">
        <v>1</v>
      </c>
      <c r="F3848" t="s">
        <v>1725</v>
      </c>
      <c r="G3848" t="s">
        <v>266</v>
      </c>
      <c r="H3848" t="s">
        <v>1726</v>
      </c>
      <c r="M3848" s="2">
        <v>1000</v>
      </c>
      <c r="N3848" s="2">
        <v>1300</v>
      </c>
      <c r="O3848" s="2">
        <f>IF(Tabla1[[#This Row],[Mov]]="VNT",Tabla1[[#This Row],[Sale]]-Tabla1[[#This Row],[Cost]],-Tabla1[[#This Row],[Cost]]*Tabla1[[#This Row],[Cant]])</f>
        <v>300</v>
      </c>
      <c r="P3848" s="8">
        <f>IF(Tabla1[[#This Row],[Mov]]="VNT",-Tabla1[[#This Row],[Cant]],Tabla1[[#This Row],[Cant]])</f>
        <v>-1</v>
      </c>
      <c r="Q3848" s="8">
        <f>DAY(Tabla1[[#This Row],[Date]])</f>
        <v>23</v>
      </c>
      <c r="R3848" s="8">
        <f>MONTH(Tabla1[[#This Row],[Date]])</f>
        <v>10</v>
      </c>
      <c r="S3848" s="8">
        <f>YEAR(Tabla1[[#This Row],[Date]])</f>
        <v>2022</v>
      </c>
    </row>
    <row r="3849" spans="1:19" x14ac:dyDescent="0.2">
      <c r="A3849">
        <v>3845</v>
      </c>
      <c r="B3849" s="1">
        <v>44857</v>
      </c>
      <c r="C3849" t="s">
        <v>260</v>
      </c>
      <c r="D3849" t="s">
        <v>332</v>
      </c>
      <c r="E3849">
        <v>1</v>
      </c>
      <c r="F3849" t="s">
        <v>26</v>
      </c>
      <c r="G3849" t="s">
        <v>999</v>
      </c>
      <c r="H3849" t="s">
        <v>16</v>
      </c>
      <c r="M3849" s="2">
        <v>8000</v>
      </c>
      <c r="N3849" s="2">
        <v>18000</v>
      </c>
      <c r="O3849" s="2">
        <f>IF(Tabla1[[#This Row],[Mov]]="VNT",Tabla1[[#This Row],[Sale]]-Tabla1[[#This Row],[Cost]],-Tabla1[[#This Row],[Cost]]*Tabla1[[#This Row],[Cant]])</f>
        <v>10000</v>
      </c>
      <c r="P3849" s="8">
        <f>IF(Tabla1[[#This Row],[Mov]]="VNT",-Tabla1[[#This Row],[Cant]],Tabla1[[#This Row],[Cant]])</f>
        <v>-1</v>
      </c>
      <c r="Q3849" s="8">
        <f>DAY(Tabla1[[#This Row],[Date]])</f>
        <v>23</v>
      </c>
      <c r="R3849" s="8">
        <f>MONTH(Tabla1[[#This Row],[Date]])</f>
        <v>10</v>
      </c>
      <c r="S3849" s="8">
        <f>YEAR(Tabla1[[#This Row],[Date]])</f>
        <v>2022</v>
      </c>
    </row>
    <row r="3850" spans="1:19" x14ac:dyDescent="0.2">
      <c r="A3850">
        <v>3846</v>
      </c>
      <c r="B3850" s="1">
        <v>44857</v>
      </c>
      <c r="C3850" t="s">
        <v>260</v>
      </c>
      <c r="D3850" t="s">
        <v>332</v>
      </c>
      <c r="E3850">
        <v>1</v>
      </c>
      <c r="F3850" t="s">
        <v>1676</v>
      </c>
      <c r="G3850" t="s">
        <v>266</v>
      </c>
      <c r="H3850" t="s">
        <v>266</v>
      </c>
      <c r="M3850" s="2">
        <v>7500</v>
      </c>
      <c r="N3850" s="2">
        <v>15000</v>
      </c>
      <c r="O3850" s="2">
        <f>IF(Tabla1[[#This Row],[Mov]]="VNT",Tabla1[[#This Row],[Sale]]-Tabla1[[#This Row],[Cost]],-Tabla1[[#This Row],[Cost]]*Tabla1[[#This Row],[Cant]])</f>
        <v>7500</v>
      </c>
      <c r="P3850" s="8">
        <f>IF(Tabla1[[#This Row],[Mov]]="VNT",-Tabla1[[#This Row],[Cant]],Tabla1[[#This Row],[Cant]])</f>
        <v>-1</v>
      </c>
      <c r="Q3850" s="8">
        <f>DAY(Tabla1[[#This Row],[Date]])</f>
        <v>23</v>
      </c>
      <c r="R3850" s="8">
        <f>MONTH(Tabla1[[#This Row],[Date]])</f>
        <v>10</v>
      </c>
      <c r="S3850" s="8">
        <f>YEAR(Tabla1[[#This Row],[Date]])</f>
        <v>2022</v>
      </c>
    </row>
    <row r="3851" spans="1:19" x14ac:dyDescent="0.2">
      <c r="A3851">
        <v>3847</v>
      </c>
      <c r="B3851" s="1">
        <v>44857</v>
      </c>
      <c r="C3851" t="s">
        <v>260</v>
      </c>
      <c r="D3851" t="s">
        <v>332</v>
      </c>
      <c r="E3851">
        <v>1</v>
      </c>
      <c r="F3851" t="s">
        <v>116</v>
      </c>
      <c r="G3851" t="s">
        <v>347</v>
      </c>
      <c r="H3851" t="s">
        <v>518</v>
      </c>
      <c r="M3851" s="2">
        <v>10280</v>
      </c>
      <c r="N3851" s="2">
        <v>11000</v>
      </c>
      <c r="O3851" s="2">
        <f>IF(Tabla1[[#This Row],[Mov]]="VNT",Tabla1[[#This Row],[Sale]]-Tabla1[[#This Row],[Cost]],-Tabla1[[#This Row],[Cost]]*Tabla1[[#This Row],[Cant]])</f>
        <v>720</v>
      </c>
      <c r="P3851" s="8">
        <f>IF(Tabla1[[#This Row],[Mov]]="VNT",-Tabla1[[#This Row],[Cant]],Tabla1[[#This Row],[Cant]])</f>
        <v>-1</v>
      </c>
      <c r="Q3851" s="8">
        <f>DAY(Tabla1[[#This Row],[Date]])</f>
        <v>23</v>
      </c>
      <c r="R3851" s="8">
        <f>MONTH(Tabla1[[#This Row],[Date]])</f>
        <v>10</v>
      </c>
      <c r="S3851" s="8">
        <f>YEAR(Tabla1[[#This Row],[Date]])</f>
        <v>2022</v>
      </c>
    </row>
    <row r="3852" spans="1:19" x14ac:dyDescent="0.2">
      <c r="A3852">
        <v>3848</v>
      </c>
      <c r="B3852" s="1">
        <v>44857</v>
      </c>
      <c r="C3852" t="s">
        <v>260</v>
      </c>
      <c r="D3852" t="s">
        <v>332</v>
      </c>
      <c r="E3852">
        <v>1</v>
      </c>
      <c r="F3852" t="s">
        <v>116</v>
      </c>
      <c r="G3852" t="s">
        <v>347</v>
      </c>
      <c r="H3852" t="s">
        <v>518</v>
      </c>
      <c r="M3852" s="2">
        <v>3271</v>
      </c>
      <c r="N3852" s="2">
        <v>3500</v>
      </c>
      <c r="O3852" s="2">
        <f>IF(Tabla1[[#This Row],[Mov]]="VNT",Tabla1[[#This Row],[Sale]]-Tabla1[[#This Row],[Cost]],-Tabla1[[#This Row],[Cost]]*Tabla1[[#This Row],[Cant]])</f>
        <v>229</v>
      </c>
      <c r="P3852" s="8">
        <f>IF(Tabla1[[#This Row],[Mov]]="VNT",-Tabla1[[#This Row],[Cant]],Tabla1[[#This Row],[Cant]])</f>
        <v>-1</v>
      </c>
      <c r="Q3852" s="8">
        <f>DAY(Tabla1[[#This Row],[Date]])</f>
        <v>23</v>
      </c>
      <c r="R3852" s="8">
        <f>MONTH(Tabla1[[#This Row],[Date]])</f>
        <v>10</v>
      </c>
      <c r="S3852" s="8">
        <f>YEAR(Tabla1[[#This Row],[Date]])</f>
        <v>2022</v>
      </c>
    </row>
    <row r="3853" spans="1:19" x14ac:dyDescent="0.2">
      <c r="A3853">
        <v>3849</v>
      </c>
      <c r="B3853" s="1">
        <v>44857</v>
      </c>
      <c r="C3853" t="s">
        <v>260</v>
      </c>
      <c r="D3853" t="s">
        <v>332</v>
      </c>
      <c r="E3853">
        <v>1</v>
      </c>
      <c r="F3853" t="s">
        <v>116</v>
      </c>
      <c r="G3853" t="s">
        <v>347</v>
      </c>
      <c r="H3853" t="s">
        <v>518</v>
      </c>
      <c r="M3853" s="2">
        <v>6074</v>
      </c>
      <c r="N3853" s="2">
        <v>6500</v>
      </c>
      <c r="O3853" s="2">
        <f>IF(Tabla1[[#This Row],[Mov]]="VNT",Tabla1[[#This Row],[Sale]]-Tabla1[[#This Row],[Cost]],-Tabla1[[#This Row],[Cost]]*Tabla1[[#This Row],[Cant]])</f>
        <v>426</v>
      </c>
      <c r="P3853" s="8">
        <f>IF(Tabla1[[#This Row],[Mov]]="VNT",-Tabla1[[#This Row],[Cant]],Tabla1[[#This Row],[Cant]])</f>
        <v>-1</v>
      </c>
      <c r="Q3853" s="8">
        <f>DAY(Tabla1[[#This Row],[Date]])</f>
        <v>23</v>
      </c>
      <c r="R3853" s="8">
        <f>MONTH(Tabla1[[#This Row],[Date]])</f>
        <v>10</v>
      </c>
      <c r="S3853" s="8">
        <f>YEAR(Tabla1[[#This Row],[Date]])</f>
        <v>2022</v>
      </c>
    </row>
    <row r="3854" spans="1:19" x14ac:dyDescent="0.2">
      <c r="A3854">
        <v>3850</v>
      </c>
      <c r="B3854" s="1">
        <v>44857</v>
      </c>
      <c r="C3854" t="s">
        <v>260</v>
      </c>
      <c r="D3854" t="s">
        <v>332</v>
      </c>
      <c r="E3854">
        <v>1</v>
      </c>
      <c r="F3854" t="s">
        <v>116</v>
      </c>
      <c r="G3854" t="s">
        <v>347</v>
      </c>
      <c r="H3854" t="s">
        <v>519</v>
      </c>
      <c r="M3854" s="2">
        <v>1870</v>
      </c>
      <c r="N3854" s="2">
        <v>2000</v>
      </c>
      <c r="O3854" s="2">
        <f>IF(Tabla1[[#This Row],[Mov]]="VNT",Tabla1[[#This Row],[Sale]]-Tabla1[[#This Row],[Cost]],-Tabla1[[#This Row],[Cost]]*Tabla1[[#This Row],[Cant]])</f>
        <v>130</v>
      </c>
      <c r="P3854" s="8">
        <f>IF(Tabla1[[#This Row],[Mov]]="VNT",-Tabla1[[#This Row],[Cant]],Tabla1[[#This Row],[Cant]])</f>
        <v>-1</v>
      </c>
      <c r="Q3854" s="8">
        <f>DAY(Tabla1[[#This Row],[Date]])</f>
        <v>23</v>
      </c>
      <c r="R3854" s="8">
        <f>MONTH(Tabla1[[#This Row],[Date]])</f>
        <v>10</v>
      </c>
      <c r="S3854" s="8">
        <f>YEAR(Tabla1[[#This Row],[Date]])</f>
        <v>2022</v>
      </c>
    </row>
    <row r="3855" spans="1:19" x14ac:dyDescent="0.2">
      <c r="A3855">
        <v>3851</v>
      </c>
      <c r="B3855" s="1">
        <v>44858</v>
      </c>
      <c r="C3855" t="s">
        <v>260</v>
      </c>
      <c r="D3855" t="s">
        <v>332</v>
      </c>
      <c r="E3855">
        <v>1</v>
      </c>
      <c r="F3855" t="s">
        <v>15</v>
      </c>
      <c r="G3855" t="s">
        <v>266</v>
      </c>
      <c r="H3855" t="s">
        <v>16</v>
      </c>
      <c r="M3855" s="2">
        <v>1000</v>
      </c>
      <c r="N3855" s="2">
        <v>7000</v>
      </c>
      <c r="O3855" s="2">
        <f>IF(Tabla1[[#This Row],[Mov]]="VNT",Tabla1[[#This Row],[Sale]]-Tabla1[[#This Row],[Cost]],-Tabla1[[#This Row],[Cost]]*Tabla1[[#This Row],[Cant]])</f>
        <v>6000</v>
      </c>
      <c r="P3855" s="8">
        <f>IF(Tabla1[[#This Row],[Mov]]="VNT",-Tabla1[[#This Row],[Cant]],Tabla1[[#This Row],[Cant]])</f>
        <v>-1</v>
      </c>
      <c r="Q3855" s="8">
        <f>DAY(Tabla1[[#This Row],[Date]])</f>
        <v>24</v>
      </c>
      <c r="R3855" s="8">
        <f>MONTH(Tabla1[[#This Row],[Date]])</f>
        <v>10</v>
      </c>
      <c r="S3855" s="8">
        <f>YEAR(Tabla1[[#This Row],[Date]])</f>
        <v>2022</v>
      </c>
    </row>
    <row r="3856" spans="1:19" x14ac:dyDescent="0.2">
      <c r="A3856">
        <v>3852</v>
      </c>
      <c r="B3856" s="1">
        <v>44858</v>
      </c>
      <c r="C3856" t="s">
        <v>260</v>
      </c>
      <c r="D3856" t="s">
        <v>525</v>
      </c>
      <c r="E3856">
        <v>1</v>
      </c>
      <c r="F3856" t="s">
        <v>1157</v>
      </c>
      <c r="G3856" t="s">
        <v>266</v>
      </c>
      <c r="H3856" t="s">
        <v>1158</v>
      </c>
      <c r="M3856" s="2">
        <v>375</v>
      </c>
      <c r="N3856" s="2">
        <v>1000</v>
      </c>
      <c r="O3856" s="2">
        <f>IF(Tabla1[[#This Row],[Mov]]="VNT",Tabla1[[#This Row],[Sale]]-Tabla1[[#This Row],[Cost]],-Tabla1[[#This Row],[Cost]]*Tabla1[[#This Row],[Cant]])</f>
        <v>625</v>
      </c>
      <c r="P3856" s="8">
        <f>IF(Tabla1[[#This Row],[Mov]]="VNT",-Tabla1[[#This Row],[Cant]],Tabla1[[#This Row],[Cant]])</f>
        <v>-1</v>
      </c>
      <c r="Q3856" s="8">
        <f>DAY(Tabla1[[#This Row],[Date]])</f>
        <v>24</v>
      </c>
      <c r="R3856" s="8">
        <f>MONTH(Tabla1[[#This Row],[Date]])</f>
        <v>10</v>
      </c>
      <c r="S3856" s="8">
        <f>YEAR(Tabla1[[#This Row],[Date]])</f>
        <v>2022</v>
      </c>
    </row>
    <row r="3857" spans="1:19" x14ac:dyDescent="0.2">
      <c r="A3857">
        <v>3853</v>
      </c>
      <c r="B3857" s="1">
        <v>44858</v>
      </c>
      <c r="C3857" t="s">
        <v>260</v>
      </c>
      <c r="D3857" t="s">
        <v>332</v>
      </c>
      <c r="E3857">
        <v>1</v>
      </c>
      <c r="F3857" t="s">
        <v>224</v>
      </c>
      <c r="G3857" t="s">
        <v>272</v>
      </c>
      <c r="H3857" t="s">
        <v>1728</v>
      </c>
      <c r="M3857" s="2">
        <v>10000</v>
      </c>
      <c r="N3857" s="2">
        <v>20000</v>
      </c>
      <c r="O3857" s="2">
        <f>IF(Tabla1[[#This Row],[Mov]]="VNT",Tabla1[[#This Row],[Sale]]-Tabla1[[#This Row],[Cost]],-Tabla1[[#This Row],[Cost]]*Tabla1[[#This Row],[Cant]])</f>
        <v>10000</v>
      </c>
      <c r="P3857" s="8">
        <f>IF(Tabla1[[#This Row],[Mov]]="VNT",-Tabla1[[#This Row],[Cant]],Tabla1[[#This Row],[Cant]])</f>
        <v>-1</v>
      </c>
      <c r="Q3857" s="8">
        <f>DAY(Tabla1[[#This Row],[Date]])</f>
        <v>24</v>
      </c>
      <c r="R3857" s="8">
        <f>MONTH(Tabla1[[#This Row],[Date]])</f>
        <v>10</v>
      </c>
      <c r="S3857" s="8">
        <f>YEAR(Tabla1[[#This Row],[Date]])</f>
        <v>2022</v>
      </c>
    </row>
    <row r="3858" spans="1:19" x14ac:dyDescent="0.2">
      <c r="A3858">
        <v>3854</v>
      </c>
      <c r="B3858" s="1">
        <v>44858</v>
      </c>
      <c r="C3858" t="s">
        <v>260</v>
      </c>
      <c r="D3858" t="s">
        <v>332</v>
      </c>
      <c r="E3858">
        <v>1</v>
      </c>
      <c r="F3858" t="s">
        <v>455</v>
      </c>
      <c r="G3858" t="s">
        <v>347</v>
      </c>
      <c r="H3858" t="s">
        <v>456</v>
      </c>
      <c r="M3858" s="2">
        <v>500</v>
      </c>
      <c r="N3858" s="2">
        <v>4000</v>
      </c>
      <c r="O3858" s="2">
        <f>IF(Tabla1[[#This Row],[Mov]]="VNT",Tabla1[[#This Row],[Sale]]-Tabla1[[#This Row],[Cost]],-Tabla1[[#This Row],[Cost]]*Tabla1[[#This Row],[Cant]])</f>
        <v>3500</v>
      </c>
      <c r="P3858" s="8">
        <f>IF(Tabla1[[#This Row],[Mov]]="VNT",-Tabla1[[#This Row],[Cant]],Tabla1[[#This Row],[Cant]])</f>
        <v>-1</v>
      </c>
      <c r="Q3858" s="8">
        <f>DAY(Tabla1[[#This Row],[Date]])</f>
        <v>24</v>
      </c>
      <c r="R3858" s="8">
        <f>MONTH(Tabla1[[#This Row],[Date]])</f>
        <v>10</v>
      </c>
      <c r="S3858" s="8">
        <f>YEAR(Tabla1[[#This Row],[Date]])</f>
        <v>2022</v>
      </c>
    </row>
    <row r="3859" spans="1:19" x14ac:dyDescent="0.2">
      <c r="A3859">
        <v>3855</v>
      </c>
      <c r="B3859" s="1">
        <v>44856</v>
      </c>
      <c r="C3859" t="s">
        <v>261</v>
      </c>
      <c r="D3859" t="s">
        <v>892</v>
      </c>
      <c r="E3859">
        <v>1</v>
      </c>
      <c r="F3859" t="s">
        <v>386</v>
      </c>
      <c r="G3859" t="s">
        <v>263</v>
      </c>
      <c r="H3859" t="s">
        <v>643</v>
      </c>
      <c r="M3859" s="2">
        <v>80000</v>
      </c>
      <c r="N3859" s="2">
        <v>140000</v>
      </c>
      <c r="O3859" s="2">
        <f>IF(Tabla1[[#This Row],[Mov]]="VNT",Tabla1[[#This Row],[Sale]]-Tabla1[[#This Row],[Cost]],-Tabla1[[#This Row],[Cost]]*Tabla1[[#This Row],[Cant]])</f>
        <v>-80000</v>
      </c>
      <c r="P3859" s="8">
        <f>IF(Tabla1[[#This Row],[Mov]]="VNT",-Tabla1[[#This Row],[Cant]],Tabla1[[#This Row],[Cant]])</f>
        <v>1</v>
      </c>
      <c r="Q3859" s="8">
        <f>DAY(Tabla1[[#This Row],[Date]])</f>
        <v>22</v>
      </c>
      <c r="R3859" s="8">
        <f>MONTH(Tabla1[[#This Row],[Date]])</f>
        <v>10</v>
      </c>
      <c r="S3859" s="8">
        <f>YEAR(Tabla1[[#This Row],[Date]])</f>
        <v>2022</v>
      </c>
    </row>
    <row r="3860" spans="1:19" x14ac:dyDescent="0.2">
      <c r="A3860">
        <v>3856</v>
      </c>
      <c r="B3860" s="1">
        <v>44856</v>
      </c>
      <c r="C3860" t="s">
        <v>261</v>
      </c>
      <c r="D3860" t="s">
        <v>892</v>
      </c>
      <c r="E3860">
        <v>1</v>
      </c>
      <c r="F3860" t="s">
        <v>386</v>
      </c>
      <c r="G3860" t="s">
        <v>263</v>
      </c>
      <c r="H3860" t="s">
        <v>3633</v>
      </c>
      <c r="M3860" s="2">
        <v>65000</v>
      </c>
      <c r="N3860" s="2">
        <v>125000</v>
      </c>
      <c r="O3860" s="2">
        <f>IF(Tabla1[[#This Row],[Mov]]="VNT",Tabla1[[#This Row],[Sale]]-Tabla1[[#This Row],[Cost]],-Tabla1[[#This Row],[Cost]]*Tabla1[[#This Row],[Cant]])</f>
        <v>-65000</v>
      </c>
      <c r="P3860" s="8">
        <f>IF(Tabla1[[#This Row],[Mov]]="VNT",-Tabla1[[#This Row],[Cant]],Tabla1[[#This Row],[Cant]])</f>
        <v>1</v>
      </c>
      <c r="Q3860" s="8">
        <f>DAY(Tabla1[[#This Row],[Date]])</f>
        <v>22</v>
      </c>
      <c r="R3860" s="8">
        <f>MONTH(Tabla1[[#This Row],[Date]])</f>
        <v>10</v>
      </c>
      <c r="S3860" s="8">
        <f>YEAR(Tabla1[[#This Row],[Date]])</f>
        <v>2022</v>
      </c>
    </row>
    <row r="3861" spans="1:19" x14ac:dyDescent="0.2">
      <c r="A3861">
        <v>3857</v>
      </c>
      <c r="B3861" s="1">
        <v>44856</v>
      </c>
      <c r="C3861" t="s">
        <v>261</v>
      </c>
      <c r="D3861" t="s">
        <v>892</v>
      </c>
      <c r="E3861">
        <v>1</v>
      </c>
      <c r="F3861" t="s">
        <v>1487</v>
      </c>
      <c r="G3861" t="s">
        <v>263</v>
      </c>
      <c r="H3861" t="s">
        <v>643</v>
      </c>
      <c r="M3861" s="2">
        <v>8000</v>
      </c>
      <c r="N3861" s="2">
        <v>18000</v>
      </c>
      <c r="O3861" s="2">
        <f>IF(Tabla1[[#This Row],[Mov]]="VNT",Tabla1[[#This Row],[Sale]]-Tabla1[[#This Row],[Cost]],-Tabla1[[#This Row],[Cost]]*Tabla1[[#This Row],[Cant]])</f>
        <v>-8000</v>
      </c>
      <c r="P3861" s="8">
        <f>IF(Tabla1[[#This Row],[Mov]]="VNT",-Tabla1[[#This Row],[Cant]],Tabla1[[#This Row],[Cant]])</f>
        <v>1</v>
      </c>
      <c r="Q3861" s="8">
        <f>DAY(Tabla1[[#This Row],[Date]])</f>
        <v>22</v>
      </c>
      <c r="R3861" s="8">
        <f>MONTH(Tabla1[[#This Row],[Date]])</f>
        <v>10</v>
      </c>
      <c r="S3861" s="8">
        <f>YEAR(Tabla1[[#This Row],[Date]])</f>
        <v>2022</v>
      </c>
    </row>
    <row r="3862" spans="1:19" x14ac:dyDescent="0.2">
      <c r="A3862">
        <v>3858</v>
      </c>
      <c r="B3862" s="1">
        <v>44856</v>
      </c>
      <c r="C3862" t="s">
        <v>261</v>
      </c>
      <c r="D3862" t="s">
        <v>659</v>
      </c>
      <c r="E3862">
        <v>6</v>
      </c>
      <c r="F3862" t="s">
        <v>21</v>
      </c>
      <c r="G3862" t="s">
        <v>272</v>
      </c>
      <c r="H3862" t="s">
        <v>1522</v>
      </c>
      <c r="M3862" s="2">
        <v>2800</v>
      </c>
      <c r="N3862" s="2">
        <v>10000</v>
      </c>
      <c r="O3862" s="2">
        <f>IF(Tabla1[[#This Row],[Mov]]="VNT",Tabla1[[#This Row],[Sale]]-Tabla1[[#This Row],[Cost]],-Tabla1[[#This Row],[Cost]]*Tabla1[[#This Row],[Cant]])</f>
        <v>-16800</v>
      </c>
      <c r="P3862" s="8">
        <f>IF(Tabla1[[#This Row],[Mov]]="VNT",-Tabla1[[#This Row],[Cant]],Tabla1[[#This Row],[Cant]])</f>
        <v>6</v>
      </c>
      <c r="Q3862" s="8">
        <f>DAY(Tabla1[[#This Row],[Date]])</f>
        <v>22</v>
      </c>
      <c r="R3862" s="8">
        <f>MONTH(Tabla1[[#This Row],[Date]])</f>
        <v>10</v>
      </c>
      <c r="S3862" s="8">
        <f>YEAR(Tabla1[[#This Row],[Date]])</f>
        <v>2022</v>
      </c>
    </row>
    <row r="3863" spans="1:19" x14ac:dyDescent="0.2">
      <c r="A3863">
        <v>3859</v>
      </c>
      <c r="B3863" s="1">
        <v>44856</v>
      </c>
      <c r="C3863" t="s">
        <v>261</v>
      </c>
      <c r="D3863" t="s">
        <v>659</v>
      </c>
      <c r="E3863">
        <v>5</v>
      </c>
      <c r="F3863" t="s">
        <v>233</v>
      </c>
      <c r="G3863" t="s">
        <v>266</v>
      </c>
      <c r="H3863" t="s">
        <v>234</v>
      </c>
      <c r="M3863" s="2">
        <v>3500</v>
      </c>
      <c r="N3863" s="2">
        <v>10000</v>
      </c>
      <c r="O3863" s="2">
        <f>IF(Tabla1[[#This Row],[Mov]]="VNT",Tabla1[[#This Row],[Sale]]-Tabla1[[#This Row],[Cost]],-Tabla1[[#This Row],[Cost]]*Tabla1[[#This Row],[Cant]])</f>
        <v>-17500</v>
      </c>
      <c r="P3863" s="8">
        <f>IF(Tabla1[[#This Row],[Mov]]="VNT",-Tabla1[[#This Row],[Cant]],Tabla1[[#This Row],[Cant]])</f>
        <v>5</v>
      </c>
      <c r="Q3863" s="8">
        <f>DAY(Tabla1[[#This Row],[Date]])</f>
        <v>22</v>
      </c>
      <c r="R3863" s="8">
        <f>MONTH(Tabla1[[#This Row],[Date]])</f>
        <v>10</v>
      </c>
      <c r="S3863" s="8">
        <f>YEAR(Tabla1[[#This Row],[Date]])</f>
        <v>2022</v>
      </c>
    </row>
    <row r="3864" spans="1:19" x14ac:dyDescent="0.2">
      <c r="A3864">
        <v>3860</v>
      </c>
      <c r="B3864" s="1">
        <v>44856</v>
      </c>
      <c r="C3864" t="s">
        <v>261</v>
      </c>
      <c r="D3864" t="s">
        <v>659</v>
      </c>
      <c r="E3864">
        <v>10</v>
      </c>
      <c r="F3864" t="s">
        <v>225</v>
      </c>
      <c r="G3864" t="s">
        <v>272</v>
      </c>
      <c r="H3864" t="s">
        <v>252</v>
      </c>
      <c r="M3864" s="2">
        <v>1100</v>
      </c>
      <c r="N3864" s="2">
        <v>10000</v>
      </c>
      <c r="O3864" s="2">
        <f>IF(Tabla1[[#This Row],[Mov]]="VNT",Tabla1[[#This Row],[Sale]]-Tabla1[[#This Row],[Cost]],-Tabla1[[#This Row],[Cost]]*Tabla1[[#This Row],[Cant]])</f>
        <v>-11000</v>
      </c>
      <c r="P3864" s="8">
        <f>IF(Tabla1[[#This Row],[Mov]]="VNT",-Tabla1[[#This Row],[Cant]],Tabla1[[#This Row],[Cant]])</f>
        <v>10</v>
      </c>
      <c r="Q3864" s="8">
        <f>DAY(Tabla1[[#This Row],[Date]])</f>
        <v>22</v>
      </c>
      <c r="R3864" s="8">
        <f>MONTH(Tabla1[[#This Row],[Date]])</f>
        <v>10</v>
      </c>
      <c r="S3864" s="8">
        <f>YEAR(Tabla1[[#This Row],[Date]])</f>
        <v>2022</v>
      </c>
    </row>
    <row r="3865" spans="1:19" x14ac:dyDescent="0.2">
      <c r="A3865">
        <v>3861</v>
      </c>
      <c r="B3865" s="1">
        <v>44856</v>
      </c>
      <c r="C3865" t="s">
        <v>261</v>
      </c>
      <c r="D3865" t="s">
        <v>659</v>
      </c>
      <c r="E3865">
        <v>1</v>
      </c>
      <c r="F3865" t="s">
        <v>586</v>
      </c>
      <c r="G3865" t="s">
        <v>263</v>
      </c>
      <c r="H3865" t="s">
        <v>278</v>
      </c>
      <c r="M3865" s="2">
        <v>8000</v>
      </c>
      <c r="N3865" s="2">
        <v>20000</v>
      </c>
      <c r="O3865" s="2">
        <f>IF(Tabla1[[#This Row],[Mov]]="VNT",Tabla1[[#This Row],[Sale]]-Tabla1[[#This Row],[Cost]],-Tabla1[[#This Row],[Cost]]*Tabla1[[#This Row],[Cant]])</f>
        <v>-8000</v>
      </c>
      <c r="P3865" s="8">
        <f>IF(Tabla1[[#This Row],[Mov]]="VNT",-Tabla1[[#This Row],[Cant]],Tabla1[[#This Row],[Cant]])</f>
        <v>1</v>
      </c>
      <c r="Q3865" s="8">
        <f>DAY(Tabla1[[#This Row],[Date]])</f>
        <v>22</v>
      </c>
      <c r="R3865" s="8">
        <f>MONTH(Tabla1[[#This Row],[Date]])</f>
        <v>10</v>
      </c>
      <c r="S3865" s="8">
        <f>YEAR(Tabla1[[#This Row],[Date]])</f>
        <v>2022</v>
      </c>
    </row>
    <row r="3866" spans="1:19" x14ac:dyDescent="0.2">
      <c r="A3866">
        <v>3862</v>
      </c>
      <c r="B3866" s="1">
        <v>44856</v>
      </c>
      <c r="C3866" t="s">
        <v>261</v>
      </c>
      <c r="D3866" t="s">
        <v>1569</v>
      </c>
      <c r="E3866">
        <v>2</v>
      </c>
      <c r="F3866" t="s">
        <v>474</v>
      </c>
      <c r="G3866" t="s">
        <v>263</v>
      </c>
      <c r="H3866" t="s">
        <v>1729</v>
      </c>
      <c r="M3866" s="2">
        <v>7000</v>
      </c>
      <c r="N3866" s="2">
        <v>18000</v>
      </c>
      <c r="O3866" s="2">
        <f>IF(Tabla1[[#This Row],[Mov]]="VNT",Tabla1[[#This Row],[Sale]]-Tabla1[[#This Row],[Cost]],-Tabla1[[#This Row],[Cost]]*Tabla1[[#This Row],[Cant]])</f>
        <v>-14000</v>
      </c>
      <c r="P3866" s="8">
        <f>IF(Tabla1[[#This Row],[Mov]]="VNT",-Tabla1[[#This Row],[Cant]],Tabla1[[#This Row],[Cant]])</f>
        <v>2</v>
      </c>
      <c r="Q3866" s="8">
        <f>DAY(Tabla1[[#This Row],[Date]])</f>
        <v>22</v>
      </c>
      <c r="R3866" s="8">
        <f>MONTH(Tabla1[[#This Row],[Date]])</f>
        <v>10</v>
      </c>
      <c r="S3866" s="8">
        <f>YEAR(Tabla1[[#This Row],[Date]])</f>
        <v>2022</v>
      </c>
    </row>
    <row r="3867" spans="1:19" x14ac:dyDescent="0.2">
      <c r="A3867">
        <v>3863</v>
      </c>
      <c r="B3867" s="1">
        <v>44856</v>
      </c>
      <c r="C3867" t="s">
        <v>261</v>
      </c>
      <c r="D3867" t="s">
        <v>1569</v>
      </c>
      <c r="E3867">
        <v>4</v>
      </c>
      <c r="F3867" t="s">
        <v>891</v>
      </c>
      <c r="G3867" t="s">
        <v>262</v>
      </c>
      <c r="H3867" t="s">
        <v>299</v>
      </c>
      <c r="M3867" s="2">
        <v>3500</v>
      </c>
      <c r="N3867" s="2">
        <v>10000</v>
      </c>
      <c r="O3867" s="2">
        <f>IF(Tabla1[[#This Row],[Mov]]="VNT",Tabla1[[#This Row],[Sale]]-Tabla1[[#This Row],[Cost]],-Tabla1[[#This Row],[Cost]]*Tabla1[[#This Row],[Cant]])</f>
        <v>-14000</v>
      </c>
      <c r="P3867" s="8">
        <f>IF(Tabla1[[#This Row],[Mov]]="VNT",-Tabla1[[#This Row],[Cant]],Tabla1[[#This Row],[Cant]])</f>
        <v>4</v>
      </c>
      <c r="Q3867" s="8">
        <f>DAY(Tabla1[[#This Row],[Date]])</f>
        <v>22</v>
      </c>
      <c r="R3867" s="8">
        <f>MONTH(Tabla1[[#This Row],[Date]])</f>
        <v>10</v>
      </c>
      <c r="S3867" s="8">
        <f>YEAR(Tabla1[[#This Row],[Date]])</f>
        <v>2022</v>
      </c>
    </row>
    <row r="3868" spans="1:19" x14ac:dyDescent="0.2">
      <c r="A3868">
        <v>3864</v>
      </c>
      <c r="B3868" s="1">
        <v>44856</v>
      </c>
      <c r="C3868" t="s">
        <v>261</v>
      </c>
      <c r="D3868" t="s">
        <v>1569</v>
      </c>
      <c r="E3868">
        <v>35</v>
      </c>
      <c r="F3868" t="s">
        <v>588</v>
      </c>
      <c r="G3868" t="s">
        <v>589</v>
      </c>
      <c r="H3868" t="s">
        <v>1173</v>
      </c>
      <c r="M3868" s="2">
        <v>800</v>
      </c>
      <c r="N3868" s="2">
        <v>5000</v>
      </c>
      <c r="O3868" s="2">
        <f>IF(Tabla1[[#This Row],[Mov]]="VNT",Tabla1[[#This Row],[Sale]]-Tabla1[[#This Row],[Cost]],-Tabla1[[#This Row],[Cost]]*Tabla1[[#This Row],[Cant]])</f>
        <v>-28000</v>
      </c>
      <c r="P3868" s="8">
        <f>IF(Tabla1[[#This Row],[Mov]]="VNT",-Tabla1[[#This Row],[Cant]],Tabla1[[#This Row],[Cant]])</f>
        <v>35</v>
      </c>
      <c r="Q3868" s="8">
        <f>DAY(Tabla1[[#This Row],[Date]])</f>
        <v>22</v>
      </c>
      <c r="R3868" s="8">
        <f>MONTH(Tabla1[[#This Row],[Date]])</f>
        <v>10</v>
      </c>
      <c r="S3868" s="8">
        <f>YEAR(Tabla1[[#This Row],[Date]])</f>
        <v>2022</v>
      </c>
    </row>
    <row r="3869" spans="1:19" x14ac:dyDescent="0.2">
      <c r="A3869">
        <v>3865</v>
      </c>
      <c r="B3869" s="1">
        <v>44856</v>
      </c>
      <c r="C3869" t="s">
        <v>261</v>
      </c>
      <c r="D3869" t="s">
        <v>1569</v>
      </c>
      <c r="E3869">
        <v>1</v>
      </c>
      <c r="F3869" t="s">
        <v>48</v>
      </c>
      <c r="G3869" t="s">
        <v>670</v>
      </c>
      <c r="H3869" t="s">
        <v>1732</v>
      </c>
      <c r="M3869" s="2">
        <v>37000</v>
      </c>
      <c r="N3869" s="2">
        <v>70000</v>
      </c>
      <c r="O3869" s="2">
        <f>IF(Tabla1[[#This Row],[Mov]]="VNT",Tabla1[[#This Row],[Sale]]-Tabla1[[#This Row],[Cost]],-Tabla1[[#This Row],[Cost]]*Tabla1[[#This Row],[Cant]])</f>
        <v>-37000</v>
      </c>
      <c r="P3869" s="8">
        <f>IF(Tabla1[[#This Row],[Mov]]="VNT",-Tabla1[[#This Row],[Cant]],Tabla1[[#This Row],[Cant]])</f>
        <v>1</v>
      </c>
      <c r="Q3869" s="8">
        <f>DAY(Tabla1[[#This Row],[Date]])</f>
        <v>22</v>
      </c>
      <c r="R3869" s="8">
        <f>MONTH(Tabla1[[#This Row],[Date]])</f>
        <v>10</v>
      </c>
      <c r="S3869" s="8">
        <f>YEAR(Tabla1[[#This Row],[Date]])</f>
        <v>2022</v>
      </c>
    </row>
    <row r="3870" spans="1:19" x14ac:dyDescent="0.2">
      <c r="A3870">
        <v>3866</v>
      </c>
      <c r="B3870" s="1">
        <v>44856</v>
      </c>
      <c r="C3870" t="s">
        <v>261</v>
      </c>
      <c r="D3870" t="s">
        <v>1569</v>
      </c>
      <c r="E3870">
        <v>2</v>
      </c>
      <c r="F3870" t="s">
        <v>44</v>
      </c>
      <c r="G3870" t="s">
        <v>741</v>
      </c>
      <c r="H3870" t="s">
        <v>1733</v>
      </c>
      <c r="M3870" s="2">
        <v>37000</v>
      </c>
      <c r="N3870" s="2">
        <v>70000</v>
      </c>
      <c r="O3870" s="2">
        <f>IF(Tabla1[[#This Row],[Mov]]="VNT",Tabla1[[#This Row],[Sale]]-Tabla1[[#This Row],[Cost]],-Tabla1[[#This Row],[Cost]]*Tabla1[[#This Row],[Cant]])</f>
        <v>-74000</v>
      </c>
      <c r="P3870" s="8">
        <f>IF(Tabla1[[#This Row],[Mov]]="VNT",-Tabla1[[#This Row],[Cant]],Tabla1[[#This Row],[Cant]])</f>
        <v>2</v>
      </c>
      <c r="Q3870" s="8">
        <f>DAY(Tabla1[[#This Row],[Date]])</f>
        <v>22</v>
      </c>
      <c r="R3870" s="8">
        <f>MONTH(Tabla1[[#This Row],[Date]])</f>
        <v>10</v>
      </c>
      <c r="S3870" s="8">
        <f>YEAR(Tabla1[[#This Row],[Date]])</f>
        <v>2022</v>
      </c>
    </row>
    <row r="3871" spans="1:19" x14ac:dyDescent="0.2">
      <c r="A3871">
        <v>3867</v>
      </c>
      <c r="B3871" s="1">
        <v>44856</v>
      </c>
      <c r="C3871" t="s">
        <v>261</v>
      </c>
      <c r="D3871" t="s">
        <v>1569</v>
      </c>
      <c r="E3871">
        <v>1</v>
      </c>
      <c r="F3871" t="s">
        <v>44</v>
      </c>
      <c r="G3871" t="s">
        <v>266</v>
      </c>
      <c r="H3871" t="s">
        <v>1730</v>
      </c>
      <c r="M3871" s="2">
        <v>35000</v>
      </c>
      <c r="N3871" s="2">
        <v>65000</v>
      </c>
      <c r="O3871" s="2">
        <f>IF(Tabla1[[#This Row],[Mov]]="VNT",Tabla1[[#This Row],[Sale]]-Tabla1[[#This Row],[Cost]],-Tabla1[[#This Row],[Cost]]*Tabla1[[#This Row],[Cant]])</f>
        <v>-35000</v>
      </c>
      <c r="P3871" s="8">
        <f>IF(Tabla1[[#This Row],[Mov]]="VNT",-Tabla1[[#This Row],[Cant]],Tabla1[[#This Row],[Cant]])</f>
        <v>1</v>
      </c>
      <c r="Q3871" s="8">
        <f>DAY(Tabla1[[#This Row],[Date]])</f>
        <v>22</v>
      </c>
      <c r="R3871" s="8">
        <f>MONTH(Tabla1[[#This Row],[Date]])</f>
        <v>10</v>
      </c>
      <c r="S3871" s="8">
        <f>YEAR(Tabla1[[#This Row],[Date]])</f>
        <v>2022</v>
      </c>
    </row>
    <row r="3872" spans="1:19" x14ac:dyDescent="0.2">
      <c r="A3872">
        <v>3868</v>
      </c>
      <c r="B3872" s="1">
        <v>44858</v>
      </c>
      <c r="C3872" t="s">
        <v>260</v>
      </c>
      <c r="D3872" t="s">
        <v>332</v>
      </c>
      <c r="E3872">
        <v>1</v>
      </c>
      <c r="F3872" t="s">
        <v>116</v>
      </c>
      <c r="G3872" t="s">
        <v>347</v>
      </c>
      <c r="H3872" t="s">
        <v>518</v>
      </c>
      <c r="M3872" s="2">
        <v>1870</v>
      </c>
      <c r="N3872" s="2">
        <v>2000</v>
      </c>
      <c r="O3872" s="2">
        <f>IF(Tabla1[[#This Row],[Mov]]="VNT",Tabla1[[#This Row],[Sale]]-Tabla1[[#This Row],[Cost]],-Tabla1[[#This Row],[Cost]]*Tabla1[[#This Row],[Cant]])</f>
        <v>130</v>
      </c>
      <c r="P3872" s="8">
        <f>IF(Tabla1[[#This Row],[Mov]]="VNT",-Tabla1[[#This Row],[Cant]],Tabla1[[#This Row],[Cant]])</f>
        <v>-1</v>
      </c>
      <c r="Q3872" s="8">
        <f>DAY(Tabla1[[#This Row],[Date]])</f>
        <v>24</v>
      </c>
      <c r="R3872" s="8">
        <f>MONTH(Tabla1[[#This Row],[Date]])</f>
        <v>10</v>
      </c>
      <c r="S3872" s="8">
        <f>YEAR(Tabla1[[#This Row],[Date]])</f>
        <v>2022</v>
      </c>
    </row>
    <row r="3873" spans="1:19" x14ac:dyDescent="0.2">
      <c r="A3873">
        <v>3869</v>
      </c>
      <c r="B3873" s="1">
        <v>44858</v>
      </c>
      <c r="C3873" t="s">
        <v>260</v>
      </c>
      <c r="D3873" t="s">
        <v>332</v>
      </c>
      <c r="E3873">
        <v>1</v>
      </c>
      <c r="F3873" t="s">
        <v>116</v>
      </c>
      <c r="G3873" t="s">
        <v>382</v>
      </c>
      <c r="H3873" t="s">
        <v>514</v>
      </c>
      <c r="M3873" s="2">
        <v>6975</v>
      </c>
      <c r="N3873" s="2">
        <v>7500</v>
      </c>
      <c r="O3873" s="2">
        <f>IF(Tabla1[[#This Row],[Mov]]="VNT",Tabla1[[#This Row],[Sale]]-Tabla1[[#This Row],[Cost]],-Tabla1[[#This Row],[Cost]]*Tabla1[[#This Row],[Cant]])</f>
        <v>525</v>
      </c>
      <c r="P3873" s="8">
        <f>IF(Tabla1[[#This Row],[Mov]]="VNT",-Tabla1[[#This Row],[Cant]],Tabla1[[#This Row],[Cant]])</f>
        <v>-1</v>
      </c>
      <c r="Q3873" s="8">
        <f>DAY(Tabla1[[#This Row],[Date]])</f>
        <v>24</v>
      </c>
      <c r="R3873" s="8">
        <f>MONTH(Tabla1[[#This Row],[Date]])</f>
        <v>10</v>
      </c>
      <c r="S3873" s="8">
        <f>YEAR(Tabla1[[#This Row],[Date]])</f>
        <v>2022</v>
      </c>
    </row>
    <row r="3874" spans="1:19" x14ac:dyDescent="0.2">
      <c r="A3874">
        <v>3870</v>
      </c>
      <c r="B3874" s="1">
        <v>44858</v>
      </c>
      <c r="C3874" t="s">
        <v>260</v>
      </c>
      <c r="D3874" t="s">
        <v>332</v>
      </c>
      <c r="E3874">
        <v>1</v>
      </c>
      <c r="F3874" t="s">
        <v>21</v>
      </c>
      <c r="G3874" t="s">
        <v>333</v>
      </c>
      <c r="H3874" t="s">
        <v>240</v>
      </c>
      <c r="M3874" s="2">
        <v>7000</v>
      </c>
      <c r="N3874" s="2">
        <v>20000</v>
      </c>
      <c r="O3874" s="2">
        <f>IF(Tabla1[[#This Row],[Mov]]="VNT",Tabla1[[#This Row],[Sale]]-Tabla1[[#This Row],[Cost]],-Tabla1[[#This Row],[Cost]]*Tabla1[[#This Row],[Cant]])</f>
        <v>13000</v>
      </c>
      <c r="P3874" s="8">
        <f>IF(Tabla1[[#This Row],[Mov]]="VNT",-Tabla1[[#This Row],[Cant]],Tabla1[[#This Row],[Cant]])</f>
        <v>-1</v>
      </c>
      <c r="Q3874" s="8">
        <f>DAY(Tabla1[[#This Row],[Date]])</f>
        <v>24</v>
      </c>
      <c r="R3874" s="8">
        <f>MONTH(Tabla1[[#This Row],[Date]])</f>
        <v>10</v>
      </c>
      <c r="S3874" s="8">
        <f>YEAR(Tabla1[[#This Row],[Date]])</f>
        <v>2022</v>
      </c>
    </row>
    <row r="3875" spans="1:19" x14ac:dyDescent="0.2">
      <c r="A3875">
        <v>3871</v>
      </c>
      <c r="B3875" s="1">
        <v>44858</v>
      </c>
      <c r="C3875" t="s">
        <v>260</v>
      </c>
      <c r="D3875" t="s">
        <v>332</v>
      </c>
      <c r="E3875">
        <v>1</v>
      </c>
      <c r="F3875" t="s">
        <v>21</v>
      </c>
      <c r="G3875" t="s">
        <v>272</v>
      </c>
      <c r="H3875" t="s">
        <v>1522</v>
      </c>
      <c r="M3875" s="2">
        <v>2800</v>
      </c>
      <c r="N3875" s="2">
        <v>10000</v>
      </c>
      <c r="O3875" s="2">
        <f>IF(Tabla1[[#This Row],[Mov]]="VNT",Tabla1[[#This Row],[Sale]]-Tabla1[[#This Row],[Cost]],-Tabla1[[#This Row],[Cost]]*Tabla1[[#This Row],[Cant]])</f>
        <v>7200</v>
      </c>
      <c r="P3875" s="8">
        <f>IF(Tabla1[[#This Row],[Mov]]="VNT",-Tabla1[[#This Row],[Cant]],Tabla1[[#This Row],[Cant]])</f>
        <v>-1</v>
      </c>
      <c r="Q3875" s="8">
        <f>DAY(Tabla1[[#This Row],[Date]])</f>
        <v>24</v>
      </c>
      <c r="R3875" s="8">
        <f>MONTH(Tabla1[[#This Row],[Date]])</f>
        <v>10</v>
      </c>
      <c r="S3875" s="8">
        <f>YEAR(Tabla1[[#This Row],[Date]])</f>
        <v>2022</v>
      </c>
    </row>
    <row r="3876" spans="1:19" x14ac:dyDescent="0.2">
      <c r="A3876">
        <v>3872</v>
      </c>
      <c r="B3876" s="1">
        <v>44858</v>
      </c>
      <c r="C3876" t="s">
        <v>260</v>
      </c>
      <c r="D3876" t="s">
        <v>332</v>
      </c>
      <c r="E3876">
        <v>1</v>
      </c>
      <c r="F3876" t="s">
        <v>342</v>
      </c>
      <c r="G3876" t="s">
        <v>272</v>
      </c>
      <c r="H3876" t="s">
        <v>395</v>
      </c>
      <c r="M3876" s="2">
        <v>2700</v>
      </c>
      <c r="N3876" s="2">
        <v>10000</v>
      </c>
      <c r="O3876" s="2">
        <f>IF(Tabla1[[#This Row],[Mov]]="VNT",Tabla1[[#This Row],[Sale]]-Tabla1[[#This Row],[Cost]],-Tabla1[[#This Row],[Cost]]*Tabla1[[#This Row],[Cant]])</f>
        <v>7300</v>
      </c>
      <c r="P3876" s="8">
        <f>IF(Tabla1[[#This Row],[Mov]]="VNT",-Tabla1[[#This Row],[Cant]],Tabla1[[#This Row],[Cant]])</f>
        <v>-1</v>
      </c>
      <c r="Q3876" s="8">
        <f>DAY(Tabla1[[#This Row],[Date]])</f>
        <v>24</v>
      </c>
      <c r="R3876" s="8">
        <f>MONTH(Tabla1[[#This Row],[Date]])</f>
        <v>10</v>
      </c>
      <c r="S3876" s="8">
        <f>YEAR(Tabla1[[#This Row],[Date]])</f>
        <v>2022</v>
      </c>
    </row>
    <row r="3877" spans="1:19" x14ac:dyDescent="0.2">
      <c r="A3877">
        <v>3873</v>
      </c>
      <c r="B3877" s="1">
        <v>44858</v>
      </c>
      <c r="C3877" t="s">
        <v>260</v>
      </c>
      <c r="D3877" t="s">
        <v>332</v>
      </c>
      <c r="E3877">
        <v>1</v>
      </c>
      <c r="F3877" t="s">
        <v>342</v>
      </c>
      <c r="G3877" t="s">
        <v>272</v>
      </c>
      <c r="H3877" t="s">
        <v>252</v>
      </c>
      <c r="M3877" s="2">
        <v>900</v>
      </c>
      <c r="N3877" s="2">
        <v>10000</v>
      </c>
      <c r="O3877" s="2">
        <f>IF(Tabla1[[#This Row],[Mov]]="VNT",Tabla1[[#This Row],[Sale]]-Tabla1[[#This Row],[Cost]],-Tabla1[[#This Row],[Cost]]*Tabla1[[#This Row],[Cant]])</f>
        <v>9100</v>
      </c>
      <c r="P3877" s="8">
        <f>IF(Tabla1[[#This Row],[Mov]]="VNT",-Tabla1[[#This Row],[Cant]],Tabla1[[#This Row],[Cant]])</f>
        <v>-1</v>
      </c>
      <c r="Q3877" s="8">
        <f>DAY(Tabla1[[#This Row],[Date]])</f>
        <v>24</v>
      </c>
      <c r="R3877" s="8">
        <f>MONTH(Tabla1[[#This Row],[Date]])</f>
        <v>10</v>
      </c>
      <c r="S3877" s="8">
        <f>YEAR(Tabla1[[#This Row],[Date]])</f>
        <v>2022</v>
      </c>
    </row>
    <row r="3878" spans="1:19" x14ac:dyDescent="0.2">
      <c r="A3878">
        <v>3874</v>
      </c>
      <c r="B3878" s="1">
        <v>44858</v>
      </c>
      <c r="C3878" t="s">
        <v>260</v>
      </c>
      <c r="D3878" t="s">
        <v>332</v>
      </c>
      <c r="E3878">
        <v>1</v>
      </c>
      <c r="F3878" t="s">
        <v>458</v>
      </c>
      <c r="G3878" t="s">
        <v>272</v>
      </c>
      <c r="H3878" t="s">
        <v>1731</v>
      </c>
      <c r="M3878" s="2">
        <v>0</v>
      </c>
      <c r="N3878" s="2">
        <v>20000</v>
      </c>
      <c r="O3878" s="2">
        <f>IF(Tabla1[[#This Row],[Mov]]="VNT",Tabla1[[#This Row],[Sale]]-Tabla1[[#This Row],[Cost]],-Tabla1[[#This Row],[Cost]]*Tabla1[[#This Row],[Cant]])</f>
        <v>20000</v>
      </c>
      <c r="P3878" s="8">
        <f>IF(Tabla1[[#This Row],[Mov]]="VNT",-Tabla1[[#This Row],[Cant]],Tabla1[[#This Row],[Cant]])</f>
        <v>-1</v>
      </c>
      <c r="Q3878" s="8">
        <f>DAY(Tabla1[[#This Row],[Date]])</f>
        <v>24</v>
      </c>
      <c r="R3878" s="8">
        <f>MONTH(Tabla1[[#This Row],[Date]])</f>
        <v>10</v>
      </c>
      <c r="S3878" s="8">
        <f>YEAR(Tabla1[[#This Row],[Date]])</f>
        <v>2022</v>
      </c>
    </row>
    <row r="3879" spans="1:19" x14ac:dyDescent="0.2">
      <c r="A3879">
        <v>3875</v>
      </c>
      <c r="B3879" s="1">
        <v>44858</v>
      </c>
      <c r="C3879" t="s">
        <v>260</v>
      </c>
      <c r="D3879" t="s">
        <v>332</v>
      </c>
      <c r="E3879">
        <v>1</v>
      </c>
      <c r="F3879" t="s">
        <v>224</v>
      </c>
      <c r="G3879" t="s">
        <v>860</v>
      </c>
      <c r="H3879" t="s">
        <v>361</v>
      </c>
      <c r="M3879" s="2">
        <v>11000</v>
      </c>
      <c r="N3879" s="2">
        <v>22000</v>
      </c>
      <c r="O3879" s="2">
        <f>IF(Tabla1[[#This Row],[Mov]]="VNT",Tabla1[[#This Row],[Sale]]-Tabla1[[#This Row],[Cost]],-Tabla1[[#This Row],[Cost]]*Tabla1[[#This Row],[Cant]])</f>
        <v>11000</v>
      </c>
      <c r="P3879" s="8">
        <f>IF(Tabla1[[#This Row],[Mov]]="VNT",-Tabla1[[#This Row],[Cant]],Tabla1[[#This Row],[Cant]])</f>
        <v>-1</v>
      </c>
      <c r="Q3879" s="8">
        <f>DAY(Tabla1[[#This Row],[Date]])</f>
        <v>24</v>
      </c>
      <c r="R3879" s="8">
        <f>MONTH(Tabla1[[#This Row],[Date]])</f>
        <v>10</v>
      </c>
      <c r="S3879" s="8">
        <f>YEAR(Tabla1[[#This Row],[Date]])</f>
        <v>2022</v>
      </c>
    </row>
    <row r="3880" spans="1:19" x14ac:dyDescent="0.2">
      <c r="A3880">
        <v>3876</v>
      </c>
      <c r="B3880" s="1">
        <v>44858</v>
      </c>
      <c r="C3880" t="s">
        <v>260</v>
      </c>
      <c r="D3880" t="s">
        <v>332</v>
      </c>
      <c r="E3880">
        <v>1</v>
      </c>
      <c r="F3880" t="s">
        <v>225</v>
      </c>
      <c r="G3880" t="s">
        <v>860</v>
      </c>
      <c r="H3880" t="s">
        <v>361</v>
      </c>
      <c r="M3880" s="2">
        <v>1100</v>
      </c>
      <c r="N3880" s="2">
        <v>10000</v>
      </c>
      <c r="O3880" s="2">
        <f>IF(Tabla1[[#This Row],[Mov]]="VNT",Tabla1[[#This Row],[Sale]]-Tabla1[[#This Row],[Cost]],-Tabla1[[#This Row],[Cost]]*Tabla1[[#This Row],[Cant]])</f>
        <v>8900</v>
      </c>
      <c r="P3880" s="8">
        <f>IF(Tabla1[[#This Row],[Mov]]="VNT",-Tabla1[[#This Row],[Cant]],Tabla1[[#This Row],[Cant]])</f>
        <v>-1</v>
      </c>
      <c r="Q3880" s="8">
        <f>DAY(Tabla1[[#This Row],[Date]])</f>
        <v>24</v>
      </c>
      <c r="R3880" s="8">
        <f>MONTH(Tabla1[[#This Row],[Date]])</f>
        <v>10</v>
      </c>
      <c r="S3880" s="8">
        <f>YEAR(Tabla1[[#This Row],[Date]])</f>
        <v>2022</v>
      </c>
    </row>
    <row r="3881" spans="1:19" x14ac:dyDescent="0.2">
      <c r="A3881">
        <v>3877</v>
      </c>
      <c r="B3881" s="1">
        <v>44858</v>
      </c>
      <c r="C3881" t="s">
        <v>260</v>
      </c>
      <c r="D3881" t="s">
        <v>332</v>
      </c>
      <c r="E3881">
        <v>1</v>
      </c>
      <c r="F3881" t="s">
        <v>21</v>
      </c>
      <c r="G3881" t="s">
        <v>272</v>
      </c>
      <c r="H3881" t="s">
        <v>1522</v>
      </c>
      <c r="M3881" s="2">
        <v>2800</v>
      </c>
      <c r="N3881" s="2">
        <v>10000</v>
      </c>
      <c r="O3881" s="2">
        <f>IF(Tabla1[[#This Row],[Mov]]="VNT",Tabla1[[#This Row],[Sale]]-Tabla1[[#This Row],[Cost]],-Tabla1[[#This Row],[Cost]]*Tabla1[[#This Row],[Cant]])</f>
        <v>7200</v>
      </c>
      <c r="P3881" s="8">
        <f>IF(Tabla1[[#This Row],[Mov]]="VNT",-Tabla1[[#This Row],[Cant]],Tabla1[[#This Row],[Cant]])</f>
        <v>-1</v>
      </c>
      <c r="Q3881" s="8">
        <f>DAY(Tabla1[[#This Row],[Date]])</f>
        <v>24</v>
      </c>
      <c r="R3881" s="8">
        <f>MONTH(Tabla1[[#This Row],[Date]])</f>
        <v>10</v>
      </c>
      <c r="S3881" s="8">
        <f>YEAR(Tabla1[[#This Row],[Date]])</f>
        <v>2022</v>
      </c>
    </row>
    <row r="3882" spans="1:19" x14ac:dyDescent="0.2">
      <c r="A3882">
        <v>3878</v>
      </c>
      <c r="B3882" s="1">
        <v>44856</v>
      </c>
      <c r="C3882" t="s">
        <v>261</v>
      </c>
      <c r="D3882" t="s">
        <v>339</v>
      </c>
      <c r="E3882">
        <v>5</v>
      </c>
      <c r="F3882" t="s">
        <v>26</v>
      </c>
      <c r="G3882" t="s">
        <v>1734</v>
      </c>
      <c r="H3882" t="s">
        <v>531</v>
      </c>
      <c r="M3882" s="2">
        <v>3000</v>
      </c>
      <c r="N3882" s="2">
        <v>8000</v>
      </c>
      <c r="O3882" s="2">
        <f>IF(Tabla1[[#This Row],[Mov]]="VNT",Tabla1[[#This Row],[Sale]]-Tabla1[[#This Row],[Cost]],-Tabla1[[#This Row],[Cost]]*Tabla1[[#This Row],[Cant]])</f>
        <v>-15000</v>
      </c>
      <c r="P3882" s="8">
        <f>IF(Tabla1[[#This Row],[Mov]]="VNT",-Tabla1[[#This Row],[Cant]],Tabla1[[#This Row],[Cant]])</f>
        <v>5</v>
      </c>
      <c r="Q3882" s="8">
        <f>DAY(Tabla1[[#This Row],[Date]])</f>
        <v>22</v>
      </c>
      <c r="R3882" s="8">
        <f>MONTH(Tabla1[[#This Row],[Date]])</f>
        <v>10</v>
      </c>
      <c r="S3882" s="8">
        <f>YEAR(Tabla1[[#This Row],[Date]])</f>
        <v>2022</v>
      </c>
    </row>
    <row r="3883" spans="1:19" x14ac:dyDescent="0.2">
      <c r="A3883">
        <v>3879</v>
      </c>
      <c r="B3883" s="1">
        <v>44856</v>
      </c>
      <c r="C3883" t="s">
        <v>261</v>
      </c>
      <c r="D3883" t="s">
        <v>339</v>
      </c>
      <c r="E3883">
        <v>5</v>
      </c>
      <c r="F3883" t="s">
        <v>15</v>
      </c>
      <c r="G3883" t="s">
        <v>273</v>
      </c>
      <c r="H3883" t="s">
        <v>236</v>
      </c>
      <c r="M3883" s="2">
        <v>2000</v>
      </c>
      <c r="N3883" s="2">
        <v>7000</v>
      </c>
      <c r="O3883" s="2">
        <f>IF(Tabla1[[#This Row],[Mov]]="VNT",Tabla1[[#This Row],[Sale]]-Tabla1[[#This Row],[Cost]],-Tabla1[[#This Row],[Cost]]*Tabla1[[#This Row],[Cant]])</f>
        <v>-10000</v>
      </c>
      <c r="P3883" s="8">
        <f>IF(Tabla1[[#This Row],[Mov]]="VNT",-Tabla1[[#This Row],[Cant]],Tabla1[[#This Row],[Cant]])</f>
        <v>5</v>
      </c>
      <c r="Q3883" s="8">
        <f>DAY(Tabla1[[#This Row],[Date]])</f>
        <v>22</v>
      </c>
      <c r="R3883" s="8">
        <f>MONTH(Tabla1[[#This Row],[Date]])</f>
        <v>10</v>
      </c>
      <c r="S3883" s="8">
        <f>YEAR(Tabla1[[#This Row],[Date]])</f>
        <v>2022</v>
      </c>
    </row>
    <row r="3884" spans="1:19" x14ac:dyDescent="0.2">
      <c r="A3884">
        <v>3880</v>
      </c>
      <c r="B3884" s="1">
        <v>44856</v>
      </c>
      <c r="C3884" t="s">
        <v>261</v>
      </c>
      <c r="D3884" t="s">
        <v>339</v>
      </c>
      <c r="E3884">
        <v>4</v>
      </c>
      <c r="F3884" t="s">
        <v>21</v>
      </c>
      <c r="G3884" t="s">
        <v>266</v>
      </c>
      <c r="H3884" t="s">
        <v>1719</v>
      </c>
      <c r="M3884" s="2">
        <v>2000</v>
      </c>
      <c r="N3884" s="2">
        <v>8000</v>
      </c>
      <c r="O3884" s="2">
        <f>IF(Tabla1[[#This Row],[Mov]]="VNT",Tabla1[[#This Row],[Sale]]-Tabla1[[#This Row],[Cost]],-Tabla1[[#This Row],[Cost]]*Tabla1[[#This Row],[Cant]])</f>
        <v>-8000</v>
      </c>
      <c r="P3884" s="8">
        <f>IF(Tabla1[[#This Row],[Mov]]="VNT",-Tabla1[[#This Row],[Cant]],Tabla1[[#This Row],[Cant]])</f>
        <v>4</v>
      </c>
      <c r="Q3884" s="8">
        <f>DAY(Tabla1[[#This Row],[Date]])</f>
        <v>22</v>
      </c>
      <c r="R3884" s="8">
        <f>MONTH(Tabla1[[#This Row],[Date]])</f>
        <v>10</v>
      </c>
      <c r="S3884" s="8">
        <f>YEAR(Tabla1[[#This Row],[Date]])</f>
        <v>2022</v>
      </c>
    </row>
    <row r="3885" spans="1:19" x14ac:dyDescent="0.2">
      <c r="A3885">
        <v>3881</v>
      </c>
      <c r="B3885" s="1">
        <v>44856</v>
      </c>
      <c r="C3885" t="s">
        <v>261</v>
      </c>
      <c r="D3885" t="s">
        <v>339</v>
      </c>
      <c r="E3885">
        <v>10</v>
      </c>
      <c r="F3885" t="s">
        <v>21</v>
      </c>
      <c r="G3885" t="s">
        <v>333</v>
      </c>
      <c r="H3885" t="s">
        <v>240</v>
      </c>
      <c r="M3885" s="2">
        <v>7000</v>
      </c>
      <c r="N3885" s="2">
        <v>20000</v>
      </c>
      <c r="O3885" s="2">
        <f>IF(Tabla1[[#This Row],[Mov]]="VNT",Tabla1[[#This Row],[Sale]]-Tabla1[[#This Row],[Cost]],-Tabla1[[#This Row],[Cost]]*Tabla1[[#This Row],[Cant]])</f>
        <v>-70000</v>
      </c>
      <c r="P3885" s="8">
        <f>IF(Tabla1[[#This Row],[Mov]]="VNT",-Tabla1[[#This Row],[Cant]],Tabla1[[#This Row],[Cant]])</f>
        <v>10</v>
      </c>
      <c r="Q3885" s="8">
        <f>DAY(Tabla1[[#This Row],[Date]])</f>
        <v>22</v>
      </c>
      <c r="R3885" s="8">
        <f>MONTH(Tabla1[[#This Row],[Date]])</f>
        <v>10</v>
      </c>
      <c r="S3885" s="8">
        <f>YEAR(Tabla1[[#This Row],[Date]])</f>
        <v>2022</v>
      </c>
    </row>
    <row r="3886" spans="1:19" x14ac:dyDescent="0.2">
      <c r="A3886">
        <v>3882</v>
      </c>
      <c r="B3886" s="1">
        <v>44856</v>
      </c>
      <c r="C3886" t="s">
        <v>261</v>
      </c>
      <c r="D3886" t="s">
        <v>339</v>
      </c>
      <c r="E3886">
        <v>5</v>
      </c>
      <c r="F3886" t="s">
        <v>1725</v>
      </c>
      <c r="G3886" t="s">
        <v>266</v>
      </c>
      <c r="H3886" t="s">
        <v>1726</v>
      </c>
      <c r="M3886" s="2">
        <v>1000</v>
      </c>
      <c r="N3886" s="2">
        <v>2000</v>
      </c>
      <c r="O3886" s="2">
        <f>IF(Tabla1[[#This Row],[Mov]]="VNT",Tabla1[[#This Row],[Sale]]-Tabla1[[#This Row],[Cost]],-Tabla1[[#This Row],[Cost]]*Tabla1[[#This Row],[Cant]])</f>
        <v>-5000</v>
      </c>
      <c r="P3886" s="8">
        <f>IF(Tabla1[[#This Row],[Mov]]="VNT",-Tabla1[[#This Row],[Cant]],Tabla1[[#This Row],[Cant]])</f>
        <v>5</v>
      </c>
      <c r="Q3886" s="8">
        <f>DAY(Tabla1[[#This Row],[Date]])</f>
        <v>22</v>
      </c>
      <c r="R3886" s="8">
        <f>MONTH(Tabla1[[#This Row],[Date]])</f>
        <v>10</v>
      </c>
      <c r="S3886" s="8">
        <f>YEAR(Tabla1[[#This Row],[Date]])</f>
        <v>2022</v>
      </c>
    </row>
    <row r="3887" spans="1:19" x14ac:dyDescent="0.2">
      <c r="A3887">
        <v>3883</v>
      </c>
      <c r="B3887" s="1">
        <v>44856</v>
      </c>
      <c r="C3887" t="s">
        <v>261</v>
      </c>
      <c r="D3887" t="s">
        <v>339</v>
      </c>
      <c r="E3887">
        <v>10</v>
      </c>
      <c r="F3887" t="s">
        <v>588</v>
      </c>
      <c r="G3887" t="s">
        <v>589</v>
      </c>
      <c r="H3887" t="s">
        <v>1173</v>
      </c>
      <c r="M3887" s="2">
        <v>800</v>
      </c>
      <c r="N3887" s="2">
        <v>5000</v>
      </c>
      <c r="O3887" s="2">
        <f>IF(Tabla1[[#This Row],[Mov]]="VNT",Tabla1[[#This Row],[Sale]]-Tabla1[[#This Row],[Cost]],-Tabla1[[#This Row],[Cost]]*Tabla1[[#This Row],[Cant]])</f>
        <v>-8000</v>
      </c>
      <c r="P3887" s="8">
        <f>IF(Tabla1[[#This Row],[Mov]]="VNT",-Tabla1[[#This Row],[Cant]],Tabla1[[#This Row],[Cant]])</f>
        <v>10</v>
      </c>
      <c r="Q3887" s="8">
        <f>DAY(Tabla1[[#This Row],[Date]])</f>
        <v>22</v>
      </c>
      <c r="R3887" s="8">
        <f>MONTH(Tabla1[[#This Row],[Date]])</f>
        <v>10</v>
      </c>
      <c r="S3887" s="8">
        <f>YEAR(Tabla1[[#This Row],[Date]])</f>
        <v>2022</v>
      </c>
    </row>
    <row r="3888" spans="1:19" x14ac:dyDescent="0.2">
      <c r="A3888">
        <v>3884</v>
      </c>
      <c r="B3888" s="1">
        <v>44856</v>
      </c>
      <c r="C3888" t="s">
        <v>261</v>
      </c>
      <c r="D3888" t="s">
        <v>339</v>
      </c>
      <c r="E3888">
        <v>2</v>
      </c>
      <c r="F3888" t="s">
        <v>21</v>
      </c>
      <c r="G3888" t="s">
        <v>231</v>
      </c>
      <c r="H3888" t="s">
        <v>231</v>
      </c>
      <c r="M3888" s="2">
        <v>3000</v>
      </c>
      <c r="N3888" s="2">
        <v>10000</v>
      </c>
      <c r="O3888" s="2">
        <f>IF(Tabla1[[#This Row],[Mov]]="VNT",Tabla1[[#This Row],[Sale]]-Tabla1[[#This Row],[Cost]],-Tabla1[[#This Row],[Cost]]*Tabla1[[#This Row],[Cant]])</f>
        <v>-6000</v>
      </c>
      <c r="P3888" s="8">
        <f>IF(Tabla1[[#This Row],[Mov]]="VNT",-Tabla1[[#This Row],[Cant]],Tabla1[[#This Row],[Cant]])</f>
        <v>2</v>
      </c>
      <c r="Q3888" s="8">
        <f>DAY(Tabla1[[#This Row],[Date]])</f>
        <v>22</v>
      </c>
      <c r="R3888" s="8">
        <f>MONTH(Tabla1[[#This Row],[Date]])</f>
        <v>10</v>
      </c>
      <c r="S3888" s="8">
        <f>YEAR(Tabla1[[#This Row],[Date]])</f>
        <v>2022</v>
      </c>
    </row>
    <row r="3889" spans="1:19" x14ac:dyDescent="0.2">
      <c r="A3889">
        <v>3885</v>
      </c>
      <c r="B3889" s="1">
        <v>44856</v>
      </c>
      <c r="C3889" t="s">
        <v>261</v>
      </c>
      <c r="D3889" t="s">
        <v>339</v>
      </c>
      <c r="E3889">
        <v>1</v>
      </c>
      <c r="F3889" t="s">
        <v>586</v>
      </c>
      <c r="G3889" t="s">
        <v>272</v>
      </c>
      <c r="H3889" t="s">
        <v>818</v>
      </c>
      <c r="M3889" s="2">
        <v>8500</v>
      </c>
      <c r="N3889" s="2">
        <v>20000</v>
      </c>
      <c r="O3889" s="2">
        <f>IF(Tabla1[[#This Row],[Mov]]="VNT",Tabla1[[#This Row],[Sale]]-Tabla1[[#This Row],[Cost]],-Tabla1[[#This Row],[Cost]]*Tabla1[[#This Row],[Cant]])</f>
        <v>-8500</v>
      </c>
      <c r="P3889" s="8">
        <f>IF(Tabla1[[#This Row],[Mov]]="VNT",-Tabla1[[#This Row],[Cant]],Tabla1[[#This Row],[Cant]])</f>
        <v>1</v>
      </c>
      <c r="Q3889" s="8">
        <f>DAY(Tabla1[[#This Row],[Date]])</f>
        <v>22</v>
      </c>
      <c r="R3889" s="8">
        <f>MONTH(Tabla1[[#This Row],[Date]])</f>
        <v>10</v>
      </c>
      <c r="S3889" s="8">
        <f>YEAR(Tabla1[[#This Row],[Date]])</f>
        <v>2022</v>
      </c>
    </row>
    <row r="3890" spans="1:19" x14ac:dyDescent="0.2">
      <c r="A3890">
        <v>3886</v>
      </c>
      <c r="B3890" s="1">
        <v>44858</v>
      </c>
      <c r="C3890" t="s">
        <v>260</v>
      </c>
      <c r="D3890" t="s">
        <v>1097</v>
      </c>
      <c r="E3890">
        <v>1</v>
      </c>
      <c r="F3890" t="s">
        <v>26</v>
      </c>
      <c r="G3890" t="s">
        <v>272</v>
      </c>
      <c r="H3890" t="s">
        <v>27</v>
      </c>
      <c r="M3890" s="2">
        <v>9500</v>
      </c>
      <c r="N3890" s="2">
        <v>25000</v>
      </c>
      <c r="O3890" s="2">
        <f>IF(Tabla1[[#This Row],[Mov]]="VNT",Tabla1[[#This Row],[Sale]]-Tabla1[[#This Row],[Cost]],-Tabla1[[#This Row],[Cost]]*Tabla1[[#This Row],[Cant]])</f>
        <v>15500</v>
      </c>
      <c r="P3890" s="8">
        <f>IF(Tabla1[[#This Row],[Mov]]="VNT",-Tabla1[[#This Row],[Cant]],Tabla1[[#This Row],[Cant]])</f>
        <v>-1</v>
      </c>
      <c r="Q3890" s="8">
        <f>DAY(Tabla1[[#This Row],[Date]])</f>
        <v>24</v>
      </c>
      <c r="R3890" s="8">
        <f>MONTH(Tabla1[[#This Row],[Date]])</f>
        <v>10</v>
      </c>
      <c r="S3890" s="8">
        <f>YEAR(Tabla1[[#This Row],[Date]])</f>
        <v>2022</v>
      </c>
    </row>
    <row r="3891" spans="1:19" x14ac:dyDescent="0.2">
      <c r="A3891">
        <v>3887</v>
      </c>
      <c r="B3891" s="1">
        <v>44858</v>
      </c>
      <c r="C3891" t="s">
        <v>260</v>
      </c>
      <c r="D3891" t="s">
        <v>332</v>
      </c>
      <c r="E3891">
        <v>1</v>
      </c>
      <c r="F3891" t="s">
        <v>116</v>
      </c>
      <c r="G3891" t="s">
        <v>347</v>
      </c>
      <c r="H3891" t="s">
        <v>518</v>
      </c>
      <c r="M3891" s="2">
        <v>3271</v>
      </c>
      <c r="N3891" s="2">
        <v>3500</v>
      </c>
      <c r="O3891" s="2">
        <f>IF(Tabla1[[#This Row],[Mov]]="VNT",Tabla1[[#This Row],[Sale]]-Tabla1[[#This Row],[Cost]],-Tabla1[[#This Row],[Cost]]*Tabla1[[#This Row],[Cant]])</f>
        <v>229</v>
      </c>
      <c r="P3891" s="8">
        <f>IF(Tabla1[[#This Row],[Mov]]="VNT",-Tabla1[[#This Row],[Cant]],Tabla1[[#This Row],[Cant]])</f>
        <v>-1</v>
      </c>
      <c r="Q3891" s="8">
        <f>DAY(Tabla1[[#This Row],[Date]])</f>
        <v>24</v>
      </c>
      <c r="R3891" s="8">
        <f>MONTH(Tabla1[[#This Row],[Date]])</f>
        <v>10</v>
      </c>
      <c r="S3891" s="8">
        <f>YEAR(Tabla1[[#This Row],[Date]])</f>
        <v>2022</v>
      </c>
    </row>
    <row r="3892" spans="1:19" x14ac:dyDescent="0.2">
      <c r="A3892">
        <v>3888</v>
      </c>
      <c r="B3892" s="1">
        <v>44859</v>
      </c>
      <c r="C3892" t="s">
        <v>260</v>
      </c>
      <c r="D3892" t="s">
        <v>399</v>
      </c>
      <c r="E3892">
        <v>1</v>
      </c>
      <c r="F3892" t="s">
        <v>116</v>
      </c>
      <c r="G3892" t="s">
        <v>347</v>
      </c>
      <c r="H3892" t="s">
        <v>518</v>
      </c>
      <c r="M3892" s="2">
        <v>3271</v>
      </c>
      <c r="N3892" s="2">
        <v>3500</v>
      </c>
      <c r="O3892" s="2">
        <f>IF(Tabla1[[#This Row],[Mov]]="VNT",Tabla1[[#This Row],[Sale]]-Tabla1[[#This Row],[Cost]],-Tabla1[[#This Row],[Cost]]*Tabla1[[#This Row],[Cant]])</f>
        <v>229</v>
      </c>
      <c r="P3892" s="8">
        <f>IF(Tabla1[[#This Row],[Mov]]="VNT",-Tabla1[[#This Row],[Cant]],Tabla1[[#This Row],[Cant]])</f>
        <v>-1</v>
      </c>
      <c r="Q3892" s="8">
        <f>DAY(Tabla1[[#This Row],[Date]])</f>
        <v>25</v>
      </c>
      <c r="R3892" s="8">
        <f>MONTH(Tabla1[[#This Row],[Date]])</f>
        <v>10</v>
      </c>
      <c r="S3892" s="8">
        <f>YEAR(Tabla1[[#This Row],[Date]])</f>
        <v>2022</v>
      </c>
    </row>
    <row r="3893" spans="1:19" x14ac:dyDescent="0.2">
      <c r="A3893">
        <v>3889</v>
      </c>
      <c r="B3893" s="1">
        <v>44859</v>
      </c>
      <c r="C3893" t="s">
        <v>260</v>
      </c>
      <c r="D3893" t="s">
        <v>332</v>
      </c>
      <c r="E3893">
        <v>1</v>
      </c>
      <c r="F3893" t="s">
        <v>458</v>
      </c>
      <c r="G3893" t="s">
        <v>284</v>
      </c>
      <c r="H3893" t="s">
        <v>1736</v>
      </c>
      <c r="M3893" s="2">
        <v>0</v>
      </c>
      <c r="N3893" s="2">
        <v>25000</v>
      </c>
      <c r="O3893" s="2">
        <f>IF(Tabla1[[#This Row],[Mov]]="VNT",Tabla1[[#This Row],[Sale]]-Tabla1[[#This Row],[Cost]],-Tabla1[[#This Row],[Cost]]*Tabla1[[#This Row],[Cant]])</f>
        <v>25000</v>
      </c>
      <c r="P3893" s="8">
        <f>IF(Tabla1[[#This Row],[Mov]]="VNT",-Tabla1[[#This Row],[Cant]],Tabla1[[#This Row],[Cant]])</f>
        <v>-1</v>
      </c>
      <c r="Q3893" s="8">
        <f>DAY(Tabla1[[#This Row],[Date]])</f>
        <v>25</v>
      </c>
      <c r="R3893" s="8">
        <f>MONTH(Tabla1[[#This Row],[Date]])</f>
        <v>10</v>
      </c>
      <c r="S3893" s="8">
        <f>YEAR(Tabla1[[#This Row],[Date]])</f>
        <v>2022</v>
      </c>
    </row>
    <row r="3894" spans="1:19" x14ac:dyDescent="0.2">
      <c r="A3894">
        <v>3890</v>
      </c>
      <c r="B3894" s="1">
        <v>44859</v>
      </c>
      <c r="C3894" t="s">
        <v>260</v>
      </c>
      <c r="D3894" t="s">
        <v>1735</v>
      </c>
      <c r="E3894">
        <v>1</v>
      </c>
      <c r="F3894" t="s">
        <v>1213</v>
      </c>
      <c r="G3894" t="s">
        <v>266</v>
      </c>
      <c r="H3894" t="s">
        <v>266</v>
      </c>
      <c r="M3894" s="2">
        <v>400</v>
      </c>
      <c r="N3894" s="2">
        <v>1000</v>
      </c>
      <c r="O3894" s="2">
        <f>IF(Tabla1[[#This Row],[Mov]]="VNT",Tabla1[[#This Row],[Sale]]-Tabla1[[#This Row],[Cost]],-Tabla1[[#This Row],[Cost]]*Tabla1[[#This Row],[Cant]])</f>
        <v>600</v>
      </c>
      <c r="P3894" s="8">
        <f>IF(Tabla1[[#This Row],[Mov]]="VNT",-Tabla1[[#This Row],[Cant]],Tabla1[[#This Row],[Cant]])</f>
        <v>-1</v>
      </c>
      <c r="Q3894" s="8">
        <f>DAY(Tabla1[[#This Row],[Date]])</f>
        <v>25</v>
      </c>
      <c r="R3894" s="8">
        <f>MONTH(Tabla1[[#This Row],[Date]])</f>
        <v>10</v>
      </c>
      <c r="S3894" s="8">
        <f>YEAR(Tabla1[[#This Row],[Date]])</f>
        <v>2022</v>
      </c>
    </row>
    <row r="3895" spans="1:19" x14ac:dyDescent="0.2">
      <c r="A3895">
        <v>3891</v>
      </c>
      <c r="B3895" s="1">
        <v>44859</v>
      </c>
      <c r="C3895" t="s">
        <v>260</v>
      </c>
      <c r="D3895" t="s">
        <v>332</v>
      </c>
      <c r="E3895">
        <v>1</v>
      </c>
      <c r="F3895" t="s">
        <v>458</v>
      </c>
      <c r="G3895" t="s">
        <v>284</v>
      </c>
      <c r="H3895" t="s">
        <v>1737</v>
      </c>
      <c r="M3895" s="2">
        <v>0</v>
      </c>
      <c r="N3895" s="2">
        <v>25000</v>
      </c>
      <c r="O3895" s="2">
        <f>IF(Tabla1[[#This Row],[Mov]]="VNT",Tabla1[[#This Row],[Sale]]-Tabla1[[#This Row],[Cost]],-Tabla1[[#This Row],[Cost]]*Tabla1[[#This Row],[Cant]])</f>
        <v>25000</v>
      </c>
      <c r="P3895" s="8">
        <f>IF(Tabla1[[#This Row],[Mov]]="VNT",-Tabla1[[#This Row],[Cant]],Tabla1[[#This Row],[Cant]])</f>
        <v>-1</v>
      </c>
      <c r="Q3895" s="8">
        <f>DAY(Tabla1[[#This Row],[Date]])</f>
        <v>25</v>
      </c>
      <c r="R3895" s="8">
        <f>MONTH(Tabla1[[#This Row],[Date]])</f>
        <v>10</v>
      </c>
      <c r="S3895" s="8">
        <f>YEAR(Tabla1[[#This Row],[Date]])</f>
        <v>2022</v>
      </c>
    </row>
    <row r="3896" spans="1:19" x14ac:dyDescent="0.2">
      <c r="A3896">
        <v>3892</v>
      </c>
      <c r="B3896" s="1">
        <v>44859</v>
      </c>
      <c r="C3896" t="s">
        <v>260</v>
      </c>
      <c r="D3896" t="s">
        <v>332</v>
      </c>
      <c r="E3896">
        <v>1</v>
      </c>
      <c r="F3896" t="s">
        <v>458</v>
      </c>
      <c r="G3896" t="s">
        <v>272</v>
      </c>
      <c r="H3896" t="s">
        <v>1738</v>
      </c>
      <c r="M3896" s="2">
        <v>0</v>
      </c>
      <c r="N3896" s="2">
        <v>20000</v>
      </c>
      <c r="O3896" s="2">
        <f>IF(Tabla1[[#This Row],[Mov]]="VNT",Tabla1[[#This Row],[Sale]]-Tabla1[[#This Row],[Cost]],-Tabla1[[#This Row],[Cost]]*Tabla1[[#This Row],[Cant]])</f>
        <v>20000</v>
      </c>
      <c r="P3896" s="8">
        <f>IF(Tabla1[[#This Row],[Mov]]="VNT",-Tabla1[[#This Row],[Cant]],Tabla1[[#This Row],[Cant]])</f>
        <v>-1</v>
      </c>
      <c r="Q3896" s="8">
        <f>DAY(Tabla1[[#This Row],[Date]])</f>
        <v>25</v>
      </c>
      <c r="R3896" s="8">
        <f>MONTH(Tabla1[[#This Row],[Date]])</f>
        <v>10</v>
      </c>
      <c r="S3896" s="8">
        <f>YEAR(Tabla1[[#This Row],[Date]])</f>
        <v>2022</v>
      </c>
    </row>
    <row r="3897" spans="1:19" x14ac:dyDescent="0.2">
      <c r="A3897">
        <v>3893</v>
      </c>
      <c r="B3897" s="1">
        <v>44859</v>
      </c>
      <c r="C3897" t="s">
        <v>260</v>
      </c>
      <c r="D3897" t="s">
        <v>1739</v>
      </c>
      <c r="E3897">
        <v>1</v>
      </c>
      <c r="F3897" t="s">
        <v>386</v>
      </c>
      <c r="G3897" t="s">
        <v>604</v>
      </c>
      <c r="H3897" t="s">
        <v>1740</v>
      </c>
      <c r="M3897" s="2">
        <v>100000</v>
      </c>
      <c r="N3897" s="2">
        <v>160000</v>
      </c>
      <c r="O3897" s="2">
        <f>IF(Tabla1[[#This Row],[Mov]]="VNT",Tabla1[[#This Row],[Sale]]-Tabla1[[#This Row],[Cost]],-Tabla1[[#This Row],[Cost]]*Tabla1[[#This Row],[Cant]])</f>
        <v>60000</v>
      </c>
      <c r="P3897" s="8">
        <f>IF(Tabla1[[#This Row],[Mov]]="VNT",-Tabla1[[#This Row],[Cant]],Tabla1[[#This Row],[Cant]])</f>
        <v>-1</v>
      </c>
      <c r="Q3897" s="8">
        <f>DAY(Tabla1[[#This Row],[Date]])</f>
        <v>25</v>
      </c>
      <c r="R3897" s="8">
        <f>MONTH(Tabla1[[#This Row],[Date]])</f>
        <v>10</v>
      </c>
      <c r="S3897" s="8">
        <f>YEAR(Tabla1[[#This Row],[Date]])</f>
        <v>2022</v>
      </c>
    </row>
    <row r="3898" spans="1:19" x14ac:dyDescent="0.2">
      <c r="A3898">
        <v>3894</v>
      </c>
      <c r="B3898" s="1">
        <v>44859</v>
      </c>
      <c r="C3898" t="s">
        <v>260</v>
      </c>
      <c r="D3898" t="s">
        <v>1739</v>
      </c>
      <c r="E3898">
        <v>1</v>
      </c>
      <c r="F3898" t="s">
        <v>891</v>
      </c>
      <c r="G3898" t="s">
        <v>604</v>
      </c>
      <c r="H3898" t="s">
        <v>1740</v>
      </c>
      <c r="M3898" s="2">
        <v>3500</v>
      </c>
      <c r="N3898" s="2">
        <v>10000</v>
      </c>
      <c r="O3898" s="2">
        <f>IF(Tabla1[[#This Row],[Mov]]="VNT",Tabla1[[#This Row],[Sale]]-Tabla1[[#This Row],[Cost]],-Tabla1[[#This Row],[Cost]]*Tabla1[[#This Row],[Cant]])</f>
        <v>6500</v>
      </c>
      <c r="P3898" s="8">
        <f>IF(Tabla1[[#This Row],[Mov]]="VNT",-Tabla1[[#This Row],[Cant]],Tabla1[[#This Row],[Cant]])</f>
        <v>-1</v>
      </c>
      <c r="Q3898" s="8">
        <f>DAY(Tabla1[[#This Row],[Date]])</f>
        <v>25</v>
      </c>
      <c r="R3898" s="8">
        <f>MONTH(Tabla1[[#This Row],[Date]])</f>
        <v>10</v>
      </c>
      <c r="S3898" s="8">
        <f>YEAR(Tabla1[[#This Row],[Date]])</f>
        <v>2022</v>
      </c>
    </row>
    <row r="3899" spans="1:19" x14ac:dyDescent="0.2">
      <c r="A3899">
        <v>3895</v>
      </c>
      <c r="B3899" s="1">
        <v>44859</v>
      </c>
      <c r="C3899" t="s">
        <v>260</v>
      </c>
      <c r="D3899" t="s">
        <v>1739</v>
      </c>
      <c r="E3899">
        <v>1</v>
      </c>
      <c r="F3899" t="s">
        <v>225</v>
      </c>
      <c r="G3899" t="s">
        <v>604</v>
      </c>
      <c r="H3899" t="s">
        <v>1740</v>
      </c>
      <c r="M3899" s="2">
        <v>1100</v>
      </c>
      <c r="N3899" s="2">
        <v>10000</v>
      </c>
      <c r="O3899" s="2">
        <f>IF(Tabla1[[#This Row],[Mov]]="VNT",Tabla1[[#This Row],[Sale]]-Tabla1[[#This Row],[Cost]],-Tabla1[[#This Row],[Cost]]*Tabla1[[#This Row],[Cant]])</f>
        <v>8900</v>
      </c>
      <c r="P3899" s="8">
        <f>IF(Tabla1[[#This Row],[Mov]]="VNT",-Tabla1[[#This Row],[Cant]],Tabla1[[#This Row],[Cant]])</f>
        <v>-1</v>
      </c>
      <c r="Q3899" s="8">
        <f>DAY(Tabla1[[#This Row],[Date]])</f>
        <v>25</v>
      </c>
      <c r="R3899" s="8">
        <f>MONTH(Tabla1[[#This Row],[Date]])</f>
        <v>10</v>
      </c>
      <c r="S3899" s="8">
        <f>YEAR(Tabla1[[#This Row],[Date]])</f>
        <v>2022</v>
      </c>
    </row>
    <row r="3900" spans="1:19" x14ac:dyDescent="0.2">
      <c r="A3900">
        <v>3896</v>
      </c>
      <c r="B3900" s="1">
        <v>44859</v>
      </c>
      <c r="C3900" t="s">
        <v>260</v>
      </c>
      <c r="D3900" t="s">
        <v>1739</v>
      </c>
      <c r="E3900">
        <v>1</v>
      </c>
      <c r="F3900" t="s">
        <v>458</v>
      </c>
      <c r="G3900" t="s">
        <v>604</v>
      </c>
      <c r="H3900" t="s">
        <v>1741</v>
      </c>
      <c r="M3900" s="2">
        <v>0</v>
      </c>
      <c r="N3900" s="2">
        <v>20000</v>
      </c>
      <c r="O3900" s="2">
        <f>IF(Tabla1[[#This Row],[Mov]]="VNT",Tabla1[[#This Row],[Sale]]-Tabla1[[#This Row],[Cost]],-Tabla1[[#This Row],[Cost]]*Tabla1[[#This Row],[Cant]])</f>
        <v>20000</v>
      </c>
      <c r="P3900" s="8">
        <f>IF(Tabla1[[#This Row],[Mov]]="VNT",-Tabla1[[#This Row],[Cant]],Tabla1[[#This Row],[Cant]])</f>
        <v>-1</v>
      </c>
      <c r="Q3900" s="8">
        <f>DAY(Tabla1[[#This Row],[Date]])</f>
        <v>25</v>
      </c>
      <c r="R3900" s="8">
        <f>MONTH(Tabla1[[#This Row],[Date]])</f>
        <v>10</v>
      </c>
      <c r="S3900" s="8">
        <f>YEAR(Tabla1[[#This Row],[Date]])</f>
        <v>2022</v>
      </c>
    </row>
    <row r="3901" spans="1:19" x14ac:dyDescent="0.2">
      <c r="A3901">
        <v>3897</v>
      </c>
      <c r="B3901" s="1">
        <v>44859</v>
      </c>
      <c r="C3901" t="s">
        <v>260</v>
      </c>
      <c r="D3901" t="s">
        <v>1739</v>
      </c>
      <c r="E3901">
        <v>1</v>
      </c>
      <c r="F3901" t="s">
        <v>224</v>
      </c>
      <c r="G3901" t="s">
        <v>272</v>
      </c>
      <c r="H3901" t="s">
        <v>252</v>
      </c>
      <c r="M3901" s="2">
        <v>9000</v>
      </c>
      <c r="N3901" s="2">
        <v>20000</v>
      </c>
      <c r="O3901" s="2">
        <f>IF(Tabla1[[#This Row],[Mov]]="VNT",Tabla1[[#This Row],[Sale]]-Tabla1[[#This Row],[Cost]],-Tabla1[[#This Row],[Cost]]*Tabla1[[#This Row],[Cant]])</f>
        <v>11000</v>
      </c>
      <c r="P3901" s="8">
        <f>IF(Tabla1[[#This Row],[Mov]]="VNT",-Tabla1[[#This Row],[Cant]],Tabla1[[#This Row],[Cant]])</f>
        <v>-1</v>
      </c>
      <c r="Q3901" s="8">
        <f>DAY(Tabla1[[#This Row],[Date]])</f>
        <v>25</v>
      </c>
      <c r="R3901" s="8">
        <f>MONTH(Tabla1[[#This Row],[Date]])</f>
        <v>10</v>
      </c>
      <c r="S3901" s="8">
        <f>YEAR(Tabla1[[#This Row],[Date]])</f>
        <v>2022</v>
      </c>
    </row>
    <row r="3902" spans="1:19" x14ac:dyDescent="0.2">
      <c r="A3902">
        <v>3898</v>
      </c>
      <c r="B3902" s="1">
        <v>44859</v>
      </c>
      <c r="C3902" t="s">
        <v>260</v>
      </c>
      <c r="D3902" t="s">
        <v>332</v>
      </c>
      <c r="E3902">
        <v>1</v>
      </c>
      <c r="F3902" t="s">
        <v>116</v>
      </c>
      <c r="G3902" t="s">
        <v>347</v>
      </c>
      <c r="H3902" t="s">
        <v>518</v>
      </c>
      <c r="M3902" s="2">
        <v>1870</v>
      </c>
      <c r="N3902" s="2">
        <v>2000</v>
      </c>
      <c r="O3902" s="2">
        <f>IF(Tabla1[[#This Row],[Mov]]="VNT",Tabla1[[#This Row],[Sale]]-Tabla1[[#This Row],[Cost]],-Tabla1[[#This Row],[Cost]]*Tabla1[[#This Row],[Cant]])</f>
        <v>130</v>
      </c>
      <c r="P3902" s="8">
        <f>IF(Tabla1[[#This Row],[Mov]]="VNT",-Tabla1[[#This Row],[Cant]],Tabla1[[#This Row],[Cant]])</f>
        <v>-1</v>
      </c>
      <c r="Q3902" s="8">
        <f>DAY(Tabla1[[#This Row],[Date]])</f>
        <v>25</v>
      </c>
      <c r="R3902" s="8">
        <f>MONTH(Tabla1[[#This Row],[Date]])</f>
        <v>10</v>
      </c>
      <c r="S3902" s="8">
        <f>YEAR(Tabla1[[#This Row],[Date]])</f>
        <v>2022</v>
      </c>
    </row>
    <row r="3903" spans="1:19" x14ac:dyDescent="0.2">
      <c r="A3903">
        <v>3899</v>
      </c>
      <c r="B3903" s="1">
        <v>44859</v>
      </c>
      <c r="C3903" t="s">
        <v>260</v>
      </c>
      <c r="D3903" t="s">
        <v>332</v>
      </c>
      <c r="E3903">
        <v>1</v>
      </c>
      <c r="F3903" t="s">
        <v>116</v>
      </c>
      <c r="G3903" t="s">
        <v>382</v>
      </c>
      <c r="H3903" t="s">
        <v>514</v>
      </c>
      <c r="M3903" s="2">
        <v>6074</v>
      </c>
      <c r="N3903" s="2">
        <v>6500</v>
      </c>
      <c r="O3903" s="2">
        <f>IF(Tabla1[[#This Row],[Mov]]="VNT",Tabla1[[#This Row],[Sale]]-Tabla1[[#This Row],[Cost]],-Tabla1[[#This Row],[Cost]]*Tabla1[[#This Row],[Cant]])</f>
        <v>426</v>
      </c>
      <c r="P3903" s="8">
        <f>IF(Tabla1[[#This Row],[Mov]]="VNT",-Tabla1[[#This Row],[Cant]],Tabla1[[#This Row],[Cant]])</f>
        <v>-1</v>
      </c>
      <c r="Q3903" s="8">
        <f>DAY(Tabla1[[#This Row],[Date]])</f>
        <v>25</v>
      </c>
      <c r="R3903" s="8">
        <f>MONTH(Tabla1[[#This Row],[Date]])</f>
        <v>10</v>
      </c>
      <c r="S3903" s="8">
        <f>YEAR(Tabla1[[#This Row],[Date]])</f>
        <v>2022</v>
      </c>
    </row>
    <row r="3904" spans="1:19" x14ac:dyDescent="0.2">
      <c r="A3904">
        <v>3900</v>
      </c>
      <c r="B3904" s="1">
        <v>44859</v>
      </c>
      <c r="C3904" t="s">
        <v>260</v>
      </c>
      <c r="D3904" t="s">
        <v>332</v>
      </c>
      <c r="E3904">
        <v>1</v>
      </c>
      <c r="F3904" t="s">
        <v>116</v>
      </c>
      <c r="G3904" t="s">
        <v>347</v>
      </c>
      <c r="H3904" t="s">
        <v>518</v>
      </c>
      <c r="M3904" s="2">
        <v>6074</v>
      </c>
      <c r="N3904" s="2">
        <v>6500</v>
      </c>
      <c r="O3904" s="2">
        <f>IF(Tabla1[[#This Row],[Mov]]="VNT",Tabla1[[#This Row],[Sale]]-Tabla1[[#This Row],[Cost]],-Tabla1[[#This Row],[Cost]]*Tabla1[[#This Row],[Cant]])</f>
        <v>426</v>
      </c>
      <c r="P3904" s="8">
        <f>IF(Tabla1[[#This Row],[Mov]]="VNT",-Tabla1[[#This Row],[Cant]],Tabla1[[#This Row],[Cant]])</f>
        <v>-1</v>
      </c>
      <c r="Q3904" s="8">
        <f>DAY(Tabla1[[#This Row],[Date]])</f>
        <v>25</v>
      </c>
      <c r="R3904" s="8">
        <f>MONTH(Tabla1[[#This Row],[Date]])</f>
        <v>10</v>
      </c>
      <c r="S3904" s="8">
        <f>YEAR(Tabla1[[#This Row],[Date]])</f>
        <v>2022</v>
      </c>
    </row>
    <row r="3905" spans="1:19" x14ac:dyDescent="0.2">
      <c r="A3905">
        <v>3901</v>
      </c>
      <c r="B3905" s="1">
        <v>44859</v>
      </c>
      <c r="C3905" t="s">
        <v>260</v>
      </c>
      <c r="D3905" t="s">
        <v>332</v>
      </c>
      <c r="E3905">
        <v>1</v>
      </c>
      <c r="F3905" t="s">
        <v>116</v>
      </c>
      <c r="G3905" t="s">
        <v>347</v>
      </c>
      <c r="H3905" t="s">
        <v>518</v>
      </c>
      <c r="M3905" s="2">
        <v>6975</v>
      </c>
      <c r="N3905" s="2">
        <v>7500</v>
      </c>
      <c r="O3905" s="2">
        <f>IF(Tabla1[[#This Row],[Mov]]="VNT",Tabla1[[#This Row],[Sale]]-Tabla1[[#This Row],[Cost]],-Tabla1[[#This Row],[Cost]]*Tabla1[[#This Row],[Cant]])</f>
        <v>525</v>
      </c>
      <c r="P3905" s="8">
        <f>IF(Tabla1[[#This Row],[Mov]]="VNT",-Tabla1[[#This Row],[Cant]],Tabla1[[#This Row],[Cant]])</f>
        <v>-1</v>
      </c>
      <c r="Q3905" s="8">
        <f>DAY(Tabla1[[#This Row],[Date]])</f>
        <v>25</v>
      </c>
      <c r="R3905" s="8">
        <f>MONTH(Tabla1[[#This Row],[Date]])</f>
        <v>10</v>
      </c>
      <c r="S3905" s="8">
        <f>YEAR(Tabla1[[#This Row],[Date]])</f>
        <v>2022</v>
      </c>
    </row>
    <row r="3906" spans="1:19" x14ac:dyDescent="0.2">
      <c r="A3906">
        <v>3902</v>
      </c>
      <c r="B3906" s="1">
        <v>44859</v>
      </c>
      <c r="C3906" t="s">
        <v>260</v>
      </c>
      <c r="D3906" t="s">
        <v>332</v>
      </c>
      <c r="E3906">
        <v>1</v>
      </c>
      <c r="F3906" t="s">
        <v>116</v>
      </c>
      <c r="G3906" t="s">
        <v>382</v>
      </c>
      <c r="H3906" t="s">
        <v>514</v>
      </c>
      <c r="M3906" s="2">
        <v>6074</v>
      </c>
      <c r="N3906" s="2">
        <v>6500</v>
      </c>
      <c r="O3906" s="2">
        <f>IF(Tabla1[[#This Row],[Mov]]="VNT",Tabla1[[#This Row],[Sale]]-Tabla1[[#This Row],[Cost]],-Tabla1[[#This Row],[Cost]]*Tabla1[[#This Row],[Cant]])</f>
        <v>426</v>
      </c>
      <c r="P3906" s="8">
        <f>IF(Tabla1[[#This Row],[Mov]]="VNT",-Tabla1[[#This Row],[Cant]],Tabla1[[#This Row],[Cant]])</f>
        <v>-1</v>
      </c>
      <c r="Q3906" s="8">
        <f>DAY(Tabla1[[#This Row],[Date]])</f>
        <v>25</v>
      </c>
      <c r="R3906" s="8">
        <f>MONTH(Tabla1[[#This Row],[Date]])</f>
        <v>10</v>
      </c>
      <c r="S3906" s="8">
        <f>YEAR(Tabla1[[#This Row],[Date]])</f>
        <v>2022</v>
      </c>
    </row>
    <row r="3907" spans="1:19" x14ac:dyDescent="0.2">
      <c r="A3907">
        <v>3903</v>
      </c>
      <c r="B3907" s="1">
        <v>44859</v>
      </c>
      <c r="C3907" t="s">
        <v>261</v>
      </c>
      <c r="D3907" t="s">
        <v>892</v>
      </c>
      <c r="E3907">
        <v>1</v>
      </c>
      <c r="F3907" t="s">
        <v>386</v>
      </c>
      <c r="G3907" t="s">
        <v>604</v>
      </c>
      <c r="H3907" t="s">
        <v>1740</v>
      </c>
      <c r="M3907" s="2">
        <v>100000</v>
      </c>
      <c r="N3907" s="2">
        <v>160000</v>
      </c>
      <c r="O3907" s="2">
        <f>IF(Tabla1[[#This Row],[Mov]]="VNT",Tabla1[[#This Row],[Sale]]-Tabla1[[#This Row],[Cost]],-Tabla1[[#This Row],[Cost]]*Tabla1[[#This Row],[Cant]])</f>
        <v>-100000</v>
      </c>
      <c r="P3907" s="8">
        <f>IF(Tabla1[[#This Row],[Mov]]="VNT",-Tabla1[[#This Row],[Cant]],Tabla1[[#This Row],[Cant]])</f>
        <v>1</v>
      </c>
      <c r="Q3907" s="8">
        <f>DAY(Tabla1[[#This Row],[Date]])</f>
        <v>25</v>
      </c>
      <c r="R3907" s="8">
        <f>MONTH(Tabla1[[#This Row],[Date]])</f>
        <v>10</v>
      </c>
      <c r="S3907" s="8">
        <f>YEAR(Tabla1[[#This Row],[Date]])</f>
        <v>2022</v>
      </c>
    </row>
    <row r="3908" spans="1:19" x14ac:dyDescent="0.2">
      <c r="A3908">
        <v>3904</v>
      </c>
      <c r="B3908" s="1">
        <v>44859</v>
      </c>
      <c r="C3908" t="s">
        <v>261</v>
      </c>
      <c r="D3908" t="s">
        <v>892</v>
      </c>
      <c r="E3908">
        <v>1</v>
      </c>
      <c r="F3908" t="s">
        <v>386</v>
      </c>
      <c r="G3908" t="s">
        <v>272</v>
      </c>
      <c r="H3908" t="s">
        <v>355</v>
      </c>
      <c r="M3908" s="2">
        <v>85000</v>
      </c>
      <c r="N3908" s="2">
        <v>145000</v>
      </c>
      <c r="O3908" s="2">
        <f>IF(Tabla1[[#This Row],[Mov]]="VNT",Tabla1[[#This Row],[Sale]]-Tabla1[[#This Row],[Cost]],-Tabla1[[#This Row],[Cost]]*Tabla1[[#This Row],[Cant]])</f>
        <v>-85000</v>
      </c>
      <c r="P3908" s="8">
        <f>IF(Tabla1[[#This Row],[Mov]]="VNT",-Tabla1[[#This Row],[Cant]],Tabla1[[#This Row],[Cant]])</f>
        <v>1</v>
      </c>
      <c r="Q3908" s="8">
        <f>DAY(Tabla1[[#This Row],[Date]])</f>
        <v>25</v>
      </c>
      <c r="R3908" s="8">
        <f>MONTH(Tabla1[[#This Row],[Date]])</f>
        <v>10</v>
      </c>
      <c r="S3908" s="8">
        <f>YEAR(Tabla1[[#This Row],[Date]])</f>
        <v>2022</v>
      </c>
    </row>
    <row r="3909" spans="1:19" x14ac:dyDescent="0.2">
      <c r="A3909">
        <v>3905</v>
      </c>
      <c r="B3909" s="1">
        <v>44859</v>
      </c>
      <c r="C3909" t="s">
        <v>261</v>
      </c>
      <c r="D3909" t="s">
        <v>659</v>
      </c>
      <c r="E3909">
        <v>1</v>
      </c>
      <c r="F3909" t="s">
        <v>532</v>
      </c>
      <c r="G3909" t="s">
        <v>266</v>
      </c>
      <c r="H3909" t="s">
        <v>621</v>
      </c>
      <c r="M3909" s="2">
        <v>35000</v>
      </c>
      <c r="N3909" s="2">
        <v>75000</v>
      </c>
      <c r="O3909" s="2">
        <f>IF(Tabla1[[#This Row],[Mov]]="VNT",Tabla1[[#This Row],[Sale]]-Tabla1[[#This Row],[Cost]],-Tabla1[[#This Row],[Cost]]*Tabla1[[#This Row],[Cant]])</f>
        <v>-35000</v>
      </c>
      <c r="P3909" s="8">
        <f>IF(Tabla1[[#This Row],[Mov]]="VNT",-Tabla1[[#This Row],[Cant]],Tabla1[[#This Row],[Cant]])</f>
        <v>1</v>
      </c>
      <c r="Q3909" s="8">
        <f>DAY(Tabla1[[#This Row],[Date]])</f>
        <v>25</v>
      </c>
      <c r="R3909" s="8">
        <f>MONTH(Tabla1[[#This Row],[Date]])</f>
        <v>10</v>
      </c>
      <c r="S3909" s="8">
        <f>YEAR(Tabla1[[#This Row],[Date]])</f>
        <v>2022</v>
      </c>
    </row>
    <row r="3910" spans="1:19" x14ac:dyDescent="0.2">
      <c r="A3910">
        <v>3906</v>
      </c>
      <c r="B3910" s="1">
        <v>44859</v>
      </c>
      <c r="C3910" t="s">
        <v>261</v>
      </c>
      <c r="D3910" t="s">
        <v>659</v>
      </c>
      <c r="E3910">
        <v>4</v>
      </c>
      <c r="F3910" t="s">
        <v>224</v>
      </c>
      <c r="G3910" t="s">
        <v>263</v>
      </c>
      <c r="H3910" t="s">
        <v>242</v>
      </c>
      <c r="M3910" s="2">
        <v>8500</v>
      </c>
      <c r="N3910" s="2">
        <v>20000</v>
      </c>
      <c r="O3910" s="2">
        <f>IF(Tabla1[[#This Row],[Mov]]="VNT",Tabla1[[#This Row],[Sale]]-Tabla1[[#This Row],[Cost]],-Tabla1[[#This Row],[Cost]]*Tabla1[[#This Row],[Cant]])</f>
        <v>-34000</v>
      </c>
      <c r="P3910" s="8">
        <f>IF(Tabla1[[#This Row],[Mov]]="VNT",-Tabla1[[#This Row],[Cant]],Tabla1[[#This Row],[Cant]])</f>
        <v>4</v>
      </c>
      <c r="Q3910" s="8">
        <f>DAY(Tabla1[[#This Row],[Date]])</f>
        <v>25</v>
      </c>
      <c r="R3910" s="8">
        <f>MONTH(Tabla1[[#This Row],[Date]])</f>
        <v>10</v>
      </c>
      <c r="S3910" s="8">
        <f>YEAR(Tabla1[[#This Row],[Date]])</f>
        <v>2022</v>
      </c>
    </row>
    <row r="3911" spans="1:19" x14ac:dyDescent="0.2">
      <c r="A3911">
        <v>3907</v>
      </c>
      <c r="B3911" s="1">
        <v>44859</v>
      </c>
      <c r="C3911" t="s">
        <v>261</v>
      </c>
      <c r="D3911" t="s">
        <v>659</v>
      </c>
      <c r="E3911">
        <v>3</v>
      </c>
      <c r="F3911" t="s">
        <v>15</v>
      </c>
      <c r="G3911" t="s">
        <v>999</v>
      </c>
      <c r="H3911" t="s">
        <v>1742</v>
      </c>
      <c r="M3911" s="2">
        <v>3500</v>
      </c>
      <c r="N3911" s="2">
        <v>10000</v>
      </c>
      <c r="O3911" s="2">
        <f>IF(Tabla1[[#This Row],[Mov]]="VNT",Tabla1[[#This Row],[Sale]]-Tabla1[[#This Row],[Cost]],-Tabla1[[#This Row],[Cost]]*Tabla1[[#This Row],[Cant]])</f>
        <v>-10500</v>
      </c>
      <c r="P3911" s="8">
        <f>IF(Tabla1[[#This Row],[Mov]]="VNT",-Tabla1[[#This Row],[Cant]],Tabla1[[#This Row],[Cant]])</f>
        <v>3</v>
      </c>
      <c r="Q3911" s="8">
        <f>DAY(Tabla1[[#This Row],[Date]])</f>
        <v>25</v>
      </c>
      <c r="R3911" s="8">
        <f>MONTH(Tabla1[[#This Row],[Date]])</f>
        <v>10</v>
      </c>
      <c r="S3911" s="8">
        <f>YEAR(Tabla1[[#This Row],[Date]])</f>
        <v>2022</v>
      </c>
    </row>
    <row r="3912" spans="1:19" x14ac:dyDescent="0.2">
      <c r="A3912">
        <v>3908</v>
      </c>
      <c r="B3912" s="1">
        <v>44859</v>
      </c>
      <c r="C3912" t="s">
        <v>261</v>
      </c>
      <c r="D3912" t="s">
        <v>659</v>
      </c>
      <c r="E3912">
        <v>3</v>
      </c>
      <c r="F3912" t="s">
        <v>15</v>
      </c>
      <c r="G3912" t="s">
        <v>999</v>
      </c>
      <c r="H3912" t="s">
        <v>1743</v>
      </c>
      <c r="M3912" s="2">
        <v>4500</v>
      </c>
      <c r="N3912" s="2">
        <v>12000</v>
      </c>
      <c r="O3912" s="2">
        <f>IF(Tabla1[[#This Row],[Mov]]="VNT",Tabla1[[#This Row],[Sale]]-Tabla1[[#This Row],[Cost]],-Tabla1[[#This Row],[Cost]]*Tabla1[[#This Row],[Cant]])</f>
        <v>-13500</v>
      </c>
      <c r="P3912" s="8">
        <f>IF(Tabla1[[#This Row],[Mov]]="VNT",-Tabla1[[#This Row],[Cant]],Tabla1[[#This Row],[Cant]])</f>
        <v>3</v>
      </c>
      <c r="Q3912" s="8">
        <f>DAY(Tabla1[[#This Row],[Date]])</f>
        <v>25</v>
      </c>
      <c r="R3912" s="8">
        <f>MONTH(Tabla1[[#This Row],[Date]])</f>
        <v>10</v>
      </c>
      <c r="S3912" s="8">
        <f>YEAR(Tabla1[[#This Row],[Date]])</f>
        <v>2022</v>
      </c>
    </row>
    <row r="3913" spans="1:19" x14ac:dyDescent="0.2">
      <c r="A3913">
        <v>3909</v>
      </c>
      <c r="B3913" s="1">
        <v>44859</v>
      </c>
      <c r="C3913" t="s">
        <v>261</v>
      </c>
      <c r="D3913" t="s">
        <v>659</v>
      </c>
      <c r="E3913">
        <v>3</v>
      </c>
      <c r="F3913" t="s">
        <v>15</v>
      </c>
      <c r="G3913" t="s">
        <v>999</v>
      </c>
      <c r="H3913" t="s">
        <v>1744</v>
      </c>
      <c r="M3913" s="2">
        <v>5000</v>
      </c>
      <c r="N3913" s="2">
        <v>14000</v>
      </c>
      <c r="O3913" s="2">
        <f>IF(Tabla1[[#This Row],[Mov]]="VNT",Tabla1[[#This Row],[Sale]]-Tabla1[[#This Row],[Cost]],-Tabla1[[#This Row],[Cost]]*Tabla1[[#This Row],[Cant]])</f>
        <v>-15000</v>
      </c>
      <c r="P3913" s="8">
        <f>IF(Tabla1[[#This Row],[Mov]]="VNT",-Tabla1[[#This Row],[Cant]],Tabla1[[#This Row],[Cant]])</f>
        <v>3</v>
      </c>
      <c r="Q3913" s="8">
        <f>DAY(Tabla1[[#This Row],[Date]])</f>
        <v>25</v>
      </c>
      <c r="R3913" s="8">
        <f>MONTH(Tabla1[[#This Row],[Date]])</f>
        <v>10</v>
      </c>
      <c r="S3913" s="8">
        <f>YEAR(Tabla1[[#This Row],[Date]])</f>
        <v>2022</v>
      </c>
    </row>
    <row r="3914" spans="1:19" x14ac:dyDescent="0.2">
      <c r="A3914">
        <v>3910</v>
      </c>
      <c r="B3914" s="1">
        <v>44859</v>
      </c>
      <c r="C3914" t="s">
        <v>261</v>
      </c>
      <c r="D3914" t="s">
        <v>659</v>
      </c>
      <c r="E3914">
        <v>3</v>
      </c>
      <c r="F3914" t="s">
        <v>26</v>
      </c>
      <c r="G3914" t="s">
        <v>999</v>
      </c>
      <c r="H3914" t="s">
        <v>1745</v>
      </c>
      <c r="M3914" s="2">
        <v>8000</v>
      </c>
      <c r="N3914" s="2">
        <v>18000</v>
      </c>
      <c r="O3914" s="2">
        <f>IF(Tabla1[[#This Row],[Mov]]="VNT",Tabla1[[#This Row],[Sale]]-Tabla1[[#This Row],[Cost]],-Tabla1[[#This Row],[Cost]]*Tabla1[[#This Row],[Cant]])</f>
        <v>-24000</v>
      </c>
      <c r="P3914" s="8">
        <f>IF(Tabla1[[#This Row],[Mov]]="VNT",-Tabla1[[#This Row],[Cant]],Tabla1[[#This Row],[Cant]])</f>
        <v>3</v>
      </c>
      <c r="Q3914" s="8">
        <f>DAY(Tabla1[[#This Row],[Date]])</f>
        <v>25</v>
      </c>
      <c r="R3914" s="8">
        <f>MONTH(Tabla1[[#This Row],[Date]])</f>
        <v>10</v>
      </c>
      <c r="S3914" s="8">
        <f>YEAR(Tabla1[[#This Row],[Date]])</f>
        <v>2022</v>
      </c>
    </row>
    <row r="3915" spans="1:19" x14ac:dyDescent="0.2">
      <c r="A3915">
        <v>3911</v>
      </c>
      <c r="B3915" s="1">
        <v>44859</v>
      </c>
      <c r="C3915" t="s">
        <v>260</v>
      </c>
      <c r="D3915" t="s">
        <v>332</v>
      </c>
      <c r="E3915">
        <v>1</v>
      </c>
      <c r="F3915" t="s">
        <v>458</v>
      </c>
      <c r="G3915" t="s">
        <v>263</v>
      </c>
      <c r="H3915" t="s">
        <v>1746</v>
      </c>
      <c r="M3915" s="2">
        <v>0</v>
      </c>
      <c r="N3915" s="2">
        <v>20000</v>
      </c>
      <c r="O3915" s="2">
        <f>IF(Tabla1[[#This Row],[Mov]]="VNT",Tabla1[[#This Row],[Sale]]-Tabla1[[#This Row],[Cost]],-Tabla1[[#This Row],[Cost]]*Tabla1[[#This Row],[Cant]])</f>
        <v>20000</v>
      </c>
      <c r="P3915" s="8">
        <f>IF(Tabla1[[#This Row],[Mov]]="VNT",-Tabla1[[#This Row],[Cant]],Tabla1[[#This Row],[Cant]])</f>
        <v>-1</v>
      </c>
      <c r="Q3915" s="8">
        <f>DAY(Tabla1[[#This Row],[Date]])</f>
        <v>25</v>
      </c>
      <c r="R3915" s="8">
        <f>MONTH(Tabla1[[#This Row],[Date]])</f>
        <v>10</v>
      </c>
      <c r="S3915" s="8">
        <f>YEAR(Tabla1[[#This Row],[Date]])</f>
        <v>2022</v>
      </c>
    </row>
    <row r="3916" spans="1:19" x14ac:dyDescent="0.2">
      <c r="A3916">
        <v>3912</v>
      </c>
      <c r="B3916" s="1">
        <v>44859</v>
      </c>
      <c r="C3916" t="s">
        <v>260</v>
      </c>
      <c r="D3916" t="s">
        <v>332</v>
      </c>
      <c r="E3916">
        <v>1</v>
      </c>
      <c r="F3916" t="s">
        <v>26</v>
      </c>
      <c r="G3916" t="s">
        <v>264</v>
      </c>
      <c r="H3916" t="s">
        <v>16</v>
      </c>
      <c r="M3916" s="2">
        <v>8500</v>
      </c>
      <c r="N3916" s="2">
        <v>20000</v>
      </c>
      <c r="O3916" s="2">
        <f>IF(Tabla1[[#This Row],[Mov]]="VNT",Tabla1[[#This Row],[Sale]]-Tabla1[[#This Row],[Cost]],-Tabla1[[#This Row],[Cost]]*Tabla1[[#This Row],[Cant]])</f>
        <v>11500</v>
      </c>
      <c r="P3916" s="8">
        <f>IF(Tabla1[[#This Row],[Mov]]="VNT",-Tabla1[[#This Row],[Cant]],Tabla1[[#This Row],[Cant]])</f>
        <v>-1</v>
      </c>
      <c r="Q3916" s="8">
        <f>DAY(Tabla1[[#This Row],[Date]])</f>
        <v>25</v>
      </c>
      <c r="R3916" s="8">
        <f>MONTH(Tabla1[[#This Row],[Date]])</f>
        <v>10</v>
      </c>
      <c r="S3916" s="8">
        <f>YEAR(Tabla1[[#This Row],[Date]])</f>
        <v>2022</v>
      </c>
    </row>
    <row r="3917" spans="1:19" x14ac:dyDescent="0.2">
      <c r="A3917">
        <v>3913</v>
      </c>
      <c r="B3917" s="1">
        <v>44860</v>
      </c>
      <c r="C3917" t="s">
        <v>260</v>
      </c>
      <c r="D3917" t="s">
        <v>332</v>
      </c>
      <c r="E3917">
        <v>1</v>
      </c>
      <c r="F3917" t="s">
        <v>719</v>
      </c>
      <c r="G3917" t="s">
        <v>727</v>
      </c>
      <c r="H3917" t="s">
        <v>726</v>
      </c>
      <c r="M3917" s="2">
        <v>800</v>
      </c>
      <c r="N3917" s="2">
        <v>4000</v>
      </c>
      <c r="O3917" s="2">
        <f>IF(Tabla1[[#This Row],[Mov]]="VNT",Tabla1[[#This Row],[Sale]]-Tabla1[[#This Row],[Cost]],-Tabla1[[#This Row],[Cost]]*Tabla1[[#This Row],[Cant]])</f>
        <v>3200</v>
      </c>
      <c r="P3917" s="8">
        <f>IF(Tabla1[[#This Row],[Mov]]="VNT",-Tabla1[[#This Row],[Cant]],Tabla1[[#This Row],[Cant]])</f>
        <v>-1</v>
      </c>
      <c r="Q3917" s="8">
        <f>DAY(Tabla1[[#This Row],[Date]])</f>
        <v>26</v>
      </c>
      <c r="R3917" s="8">
        <f>MONTH(Tabla1[[#This Row],[Date]])</f>
        <v>10</v>
      </c>
      <c r="S3917" s="8">
        <f>YEAR(Tabla1[[#This Row],[Date]])</f>
        <v>2022</v>
      </c>
    </row>
    <row r="3918" spans="1:19" x14ac:dyDescent="0.2">
      <c r="A3918">
        <v>3914</v>
      </c>
      <c r="B3918" s="1">
        <v>44860</v>
      </c>
      <c r="C3918" t="s">
        <v>260</v>
      </c>
      <c r="D3918" t="s">
        <v>332</v>
      </c>
      <c r="E3918">
        <v>1</v>
      </c>
      <c r="F3918" t="s">
        <v>116</v>
      </c>
      <c r="G3918" t="s">
        <v>349</v>
      </c>
      <c r="H3918" t="s">
        <v>515</v>
      </c>
      <c r="M3918" s="2">
        <v>6975</v>
      </c>
      <c r="N3918" s="2">
        <v>7500</v>
      </c>
      <c r="O3918" s="2">
        <f>IF(Tabla1[[#This Row],[Mov]]="VNT",Tabla1[[#This Row],[Sale]]-Tabla1[[#This Row],[Cost]],-Tabla1[[#This Row],[Cost]]*Tabla1[[#This Row],[Cant]])</f>
        <v>525</v>
      </c>
      <c r="P3918" s="8">
        <f>IF(Tabla1[[#This Row],[Mov]]="VNT",-Tabla1[[#This Row],[Cant]],Tabla1[[#This Row],[Cant]])</f>
        <v>-1</v>
      </c>
      <c r="Q3918" s="8">
        <f>DAY(Tabla1[[#This Row],[Date]])</f>
        <v>26</v>
      </c>
      <c r="R3918" s="8">
        <f>MONTH(Tabla1[[#This Row],[Date]])</f>
        <v>10</v>
      </c>
      <c r="S3918" s="8">
        <f>YEAR(Tabla1[[#This Row],[Date]])</f>
        <v>2022</v>
      </c>
    </row>
    <row r="3919" spans="1:19" x14ac:dyDescent="0.2">
      <c r="A3919">
        <v>3915</v>
      </c>
      <c r="B3919" s="1">
        <v>44860</v>
      </c>
      <c r="C3919" t="s">
        <v>260</v>
      </c>
      <c r="D3919" t="s">
        <v>332</v>
      </c>
      <c r="E3919">
        <v>1</v>
      </c>
      <c r="F3919" t="s">
        <v>116</v>
      </c>
      <c r="G3919" t="s">
        <v>347</v>
      </c>
      <c r="H3919" t="s">
        <v>518</v>
      </c>
      <c r="M3919" s="2">
        <v>6074</v>
      </c>
      <c r="N3919" s="2">
        <v>6500</v>
      </c>
      <c r="O3919" s="2">
        <f>IF(Tabla1[[#This Row],[Mov]]="VNT",Tabla1[[#This Row],[Sale]]-Tabla1[[#This Row],[Cost]],-Tabla1[[#This Row],[Cost]]*Tabla1[[#This Row],[Cant]])</f>
        <v>426</v>
      </c>
      <c r="P3919" s="8">
        <f>IF(Tabla1[[#This Row],[Mov]]="VNT",-Tabla1[[#This Row],[Cant]],Tabla1[[#This Row],[Cant]])</f>
        <v>-1</v>
      </c>
      <c r="Q3919" s="8">
        <f>DAY(Tabla1[[#This Row],[Date]])</f>
        <v>26</v>
      </c>
      <c r="R3919" s="8">
        <f>MONTH(Tabla1[[#This Row],[Date]])</f>
        <v>10</v>
      </c>
      <c r="S3919" s="8">
        <f>YEAR(Tabla1[[#This Row],[Date]])</f>
        <v>2022</v>
      </c>
    </row>
    <row r="3920" spans="1:19" x14ac:dyDescent="0.2">
      <c r="A3920">
        <v>3916</v>
      </c>
      <c r="B3920" s="1">
        <v>44860</v>
      </c>
      <c r="C3920" t="s">
        <v>260</v>
      </c>
      <c r="D3920" t="s">
        <v>1735</v>
      </c>
      <c r="E3920">
        <v>1</v>
      </c>
      <c r="F3920" t="s">
        <v>1213</v>
      </c>
      <c r="G3920" t="s">
        <v>266</v>
      </c>
      <c r="H3920" t="s">
        <v>16</v>
      </c>
      <c r="M3920" s="2">
        <v>400</v>
      </c>
      <c r="N3920" s="2">
        <v>1000</v>
      </c>
      <c r="O3920" s="2">
        <f>IF(Tabla1[[#This Row],[Mov]]="VNT",Tabla1[[#This Row],[Sale]]-Tabla1[[#This Row],[Cost]],-Tabla1[[#This Row],[Cost]]*Tabla1[[#This Row],[Cant]])</f>
        <v>600</v>
      </c>
      <c r="P3920" s="8">
        <f>IF(Tabla1[[#This Row],[Mov]]="VNT",-Tabla1[[#This Row],[Cant]],Tabla1[[#This Row],[Cant]])</f>
        <v>-1</v>
      </c>
      <c r="Q3920" s="8">
        <f>DAY(Tabla1[[#This Row],[Date]])</f>
        <v>26</v>
      </c>
      <c r="R3920" s="8">
        <f>MONTH(Tabla1[[#This Row],[Date]])</f>
        <v>10</v>
      </c>
      <c r="S3920" s="8">
        <f>YEAR(Tabla1[[#This Row],[Date]])</f>
        <v>2022</v>
      </c>
    </row>
    <row r="3921" spans="1:19" x14ac:dyDescent="0.2">
      <c r="A3921">
        <v>3917</v>
      </c>
      <c r="B3921" s="1">
        <v>44860</v>
      </c>
      <c r="C3921" t="s">
        <v>260</v>
      </c>
      <c r="D3921" t="s">
        <v>332</v>
      </c>
      <c r="E3921">
        <v>1</v>
      </c>
      <c r="F3921" t="s">
        <v>116</v>
      </c>
      <c r="G3921" t="s">
        <v>347</v>
      </c>
      <c r="H3921" t="s">
        <v>518</v>
      </c>
      <c r="M3921" s="2">
        <v>935</v>
      </c>
      <c r="N3921" s="2">
        <v>1000</v>
      </c>
      <c r="O3921" s="2">
        <f>IF(Tabla1[[#This Row],[Mov]]="VNT",Tabla1[[#This Row],[Sale]]-Tabla1[[#This Row],[Cost]],-Tabla1[[#This Row],[Cost]]*Tabla1[[#This Row],[Cant]])</f>
        <v>65</v>
      </c>
      <c r="P3921" s="8">
        <f>IF(Tabla1[[#This Row],[Mov]]="VNT",-Tabla1[[#This Row],[Cant]],Tabla1[[#This Row],[Cant]])</f>
        <v>-1</v>
      </c>
      <c r="Q3921" s="8">
        <f>DAY(Tabla1[[#This Row],[Date]])</f>
        <v>26</v>
      </c>
      <c r="R3921" s="8">
        <f>MONTH(Tabla1[[#This Row],[Date]])</f>
        <v>10</v>
      </c>
      <c r="S3921" s="8">
        <f>YEAR(Tabla1[[#This Row],[Date]])</f>
        <v>2022</v>
      </c>
    </row>
    <row r="3922" spans="1:19" x14ac:dyDescent="0.2">
      <c r="A3922">
        <v>3918</v>
      </c>
      <c r="B3922" s="1">
        <v>44860</v>
      </c>
      <c r="C3922" t="s">
        <v>260</v>
      </c>
      <c r="D3922" t="s">
        <v>332</v>
      </c>
      <c r="E3922">
        <v>1</v>
      </c>
      <c r="F3922" t="s">
        <v>225</v>
      </c>
      <c r="G3922" t="s">
        <v>499</v>
      </c>
      <c r="H3922" t="s">
        <v>362</v>
      </c>
      <c r="M3922" s="2">
        <v>1100</v>
      </c>
      <c r="N3922" s="2">
        <v>10000</v>
      </c>
      <c r="O3922" s="2">
        <f>IF(Tabla1[[#This Row],[Mov]]="VNT",Tabla1[[#This Row],[Sale]]-Tabla1[[#This Row],[Cost]],-Tabla1[[#This Row],[Cost]]*Tabla1[[#This Row],[Cant]])</f>
        <v>8900</v>
      </c>
      <c r="P3922" s="8">
        <f>IF(Tabla1[[#This Row],[Mov]]="VNT",-Tabla1[[#This Row],[Cant]],Tabla1[[#This Row],[Cant]])</f>
        <v>-1</v>
      </c>
      <c r="Q3922" s="8">
        <f>DAY(Tabla1[[#This Row],[Date]])</f>
        <v>26</v>
      </c>
      <c r="R3922" s="8">
        <f>MONTH(Tabla1[[#This Row],[Date]])</f>
        <v>10</v>
      </c>
      <c r="S3922" s="8">
        <f>YEAR(Tabla1[[#This Row],[Date]])</f>
        <v>2022</v>
      </c>
    </row>
    <row r="3923" spans="1:19" x14ac:dyDescent="0.2">
      <c r="A3923">
        <v>3919</v>
      </c>
      <c r="B3923" s="1">
        <v>44860</v>
      </c>
      <c r="C3923" t="s">
        <v>260</v>
      </c>
      <c r="D3923" t="s">
        <v>332</v>
      </c>
      <c r="E3923">
        <v>1</v>
      </c>
      <c r="F3923" t="s">
        <v>224</v>
      </c>
      <c r="G3923" t="s">
        <v>499</v>
      </c>
      <c r="H3923" t="s">
        <v>362</v>
      </c>
      <c r="M3923" s="2">
        <v>8500</v>
      </c>
      <c r="N3923" s="2">
        <v>20000</v>
      </c>
      <c r="O3923" s="2">
        <f>IF(Tabla1[[#This Row],[Mov]]="VNT",Tabla1[[#This Row],[Sale]]-Tabla1[[#This Row],[Cost]],-Tabla1[[#This Row],[Cost]]*Tabla1[[#This Row],[Cant]])</f>
        <v>11500</v>
      </c>
      <c r="P3923" s="8">
        <f>IF(Tabla1[[#This Row],[Mov]]="VNT",-Tabla1[[#This Row],[Cant]],Tabla1[[#This Row],[Cant]])</f>
        <v>-1</v>
      </c>
      <c r="Q3923" s="8">
        <f>DAY(Tabla1[[#This Row],[Date]])</f>
        <v>26</v>
      </c>
      <c r="R3923" s="8">
        <f>MONTH(Tabla1[[#This Row],[Date]])</f>
        <v>10</v>
      </c>
      <c r="S3923" s="8">
        <f>YEAR(Tabla1[[#This Row],[Date]])</f>
        <v>2022</v>
      </c>
    </row>
    <row r="3924" spans="1:19" x14ac:dyDescent="0.2">
      <c r="A3924">
        <v>3920</v>
      </c>
      <c r="B3924" s="1">
        <v>44860</v>
      </c>
      <c r="C3924" t="s">
        <v>260</v>
      </c>
      <c r="D3924" t="s">
        <v>332</v>
      </c>
      <c r="E3924">
        <v>1</v>
      </c>
      <c r="F3924" t="s">
        <v>21</v>
      </c>
      <c r="G3924" t="s">
        <v>273</v>
      </c>
      <c r="H3924" t="s">
        <v>1484</v>
      </c>
      <c r="M3924" s="2">
        <v>12000</v>
      </c>
      <c r="N3924" s="2">
        <v>29000</v>
      </c>
      <c r="O3924" s="2">
        <f>IF(Tabla1[[#This Row],[Mov]]="VNT",Tabla1[[#This Row],[Sale]]-Tabla1[[#This Row],[Cost]],-Tabla1[[#This Row],[Cost]]*Tabla1[[#This Row],[Cant]])</f>
        <v>17000</v>
      </c>
      <c r="P3924" s="8">
        <f>IF(Tabla1[[#This Row],[Mov]]="VNT",-Tabla1[[#This Row],[Cant]],Tabla1[[#This Row],[Cant]])</f>
        <v>-1</v>
      </c>
      <c r="Q3924" s="8">
        <f>DAY(Tabla1[[#This Row],[Date]])</f>
        <v>26</v>
      </c>
      <c r="R3924" s="8">
        <f>MONTH(Tabla1[[#This Row],[Date]])</f>
        <v>10</v>
      </c>
      <c r="S3924" s="8">
        <f>YEAR(Tabla1[[#This Row],[Date]])</f>
        <v>2022</v>
      </c>
    </row>
    <row r="3925" spans="1:19" x14ac:dyDescent="0.2">
      <c r="A3925">
        <v>3921</v>
      </c>
      <c r="B3925" s="1">
        <v>44860</v>
      </c>
      <c r="C3925" t="s">
        <v>260</v>
      </c>
      <c r="D3925" t="s">
        <v>332</v>
      </c>
      <c r="E3925">
        <v>1</v>
      </c>
      <c r="F3925" t="s">
        <v>365</v>
      </c>
      <c r="G3925" t="s">
        <v>943</v>
      </c>
      <c r="H3925" t="s">
        <v>994</v>
      </c>
      <c r="M3925" s="2">
        <v>4000</v>
      </c>
      <c r="N3925" s="2">
        <v>10000</v>
      </c>
      <c r="O3925" s="2">
        <f>IF(Tabla1[[#This Row],[Mov]]="VNT",Tabla1[[#This Row],[Sale]]-Tabla1[[#This Row],[Cost]],-Tabla1[[#This Row],[Cost]]*Tabla1[[#This Row],[Cant]])</f>
        <v>6000</v>
      </c>
      <c r="P3925" s="8">
        <f>IF(Tabla1[[#This Row],[Mov]]="VNT",-Tabla1[[#This Row],[Cant]],Tabla1[[#This Row],[Cant]])</f>
        <v>-1</v>
      </c>
      <c r="Q3925" s="8">
        <f>DAY(Tabla1[[#This Row],[Date]])</f>
        <v>26</v>
      </c>
      <c r="R3925" s="8">
        <f>MONTH(Tabla1[[#This Row],[Date]])</f>
        <v>10</v>
      </c>
      <c r="S3925" s="8">
        <f>YEAR(Tabla1[[#This Row],[Date]])</f>
        <v>2022</v>
      </c>
    </row>
    <row r="3926" spans="1:19" x14ac:dyDescent="0.2">
      <c r="A3926">
        <v>3922</v>
      </c>
      <c r="B3926" s="1">
        <v>44861</v>
      </c>
      <c r="C3926" t="s">
        <v>260</v>
      </c>
      <c r="D3926" t="s">
        <v>332</v>
      </c>
      <c r="E3926">
        <v>1</v>
      </c>
      <c r="F3926" t="s">
        <v>21</v>
      </c>
      <c r="G3926" t="s">
        <v>333</v>
      </c>
      <c r="H3926" t="s">
        <v>240</v>
      </c>
      <c r="M3926" s="2">
        <v>7000</v>
      </c>
      <c r="N3926" s="2">
        <v>20000</v>
      </c>
      <c r="O3926" s="2">
        <f>IF(Tabla1[[#This Row],[Mov]]="VNT",Tabla1[[#This Row],[Sale]]-Tabla1[[#This Row],[Cost]],-Tabla1[[#This Row],[Cost]]*Tabla1[[#This Row],[Cant]])</f>
        <v>13000</v>
      </c>
      <c r="P3926" s="8">
        <f>IF(Tabla1[[#This Row],[Mov]]="VNT",-Tabla1[[#This Row],[Cant]],Tabla1[[#This Row],[Cant]])</f>
        <v>-1</v>
      </c>
      <c r="Q3926" s="8">
        <f>DAY(Tabla1[[#This Row],[Date]])</f>
        <v>27</v>
      </c>
      <c r="R3926" s="8">
        <f>MONTH(Tabla1[[#This Row],[Date]])</f>
        <v>10</v>
      </c>
      <c r="S3926" s="8">
        <f>YEAR(Tabla1[[#This Row],[Date]])</f>
        <v>2022</v>
      </c>
    </row>
    <row r="3927" spans="1:19" x14ac:dyDescent="0.2">
      <c r="A3927">
        <v>3923</v>
      </c>
      <c r="B3927" s="1">
        <v>44861</v>
      </c>
      <c r="C3927" t="s">
        <v>260</v>
      </c>
      <c r="D3927" t="s">
        <v>332</v>
      </c>
      <c r="E3927">
        <v>1</v>
      </c>
      <c r="F3927" t="s">
        <v>116</v>
      </c>
      <c r="G3927" t="s">
        <v>600</v>
      </c>
      <c r="H3927" t="s">
        <v>1401</v>
      </c>
      <c r="M3927" s="2">
        <v>2805</v>
      </c>
      <c r="N3927" s="2">
        <v>3000</v>
      </c>
      <c r="O3927" s="2">
        <f>IF(Tabla1[[#This Row],[Mov]]="VNT",Tabla1[[#This Row],[Sale]]-Tabla1[[#This Row],[Cost]],-Tabla1[[#This Row],[Cost]]*Tabla1[[#This Row],[Cant]])</f>
        <v>195</v>
      </c>
      <c r="P3927" s="8">
        <f>IF(Tabla1[[#This Row],[Mov]]="VNT",-Tabla1[[#This Row],[Cant]],Tabla1[[#This Row],[Cant]])</f>
        <v>-1</v>
      </c>
      <c r="Q3927" s="8">
        <f>DAY(Tabla1[[#This Row],[Date]])</f>
        <v>27</v>
      </c>
      <c r="R3927" s="8">
        <f>MONTH(Tabla1[[#This Row],[Date]])</f>
        <v>10</v>
      </c>
      <c r="S3927" s="8">
        <f>YEAR(Tabla1[[#This Row],[Date]])</f>
        <v>2022</v>
      </c>
    </row>
    <row r="3928" spans="1:19" x14ac:dyDescent="0.2">
      <c r="A3928">
        <v>3924</v>
      </c>
      <c r="B3928" s="1">
        <v>44861</v>
      </c>
      <c r="C3928" t="s">
        <v>260</v>
      </c>
      <c r="D3928" t="s">
        <v>332</v>
      </c>
      <c r="E3928">
        <v>1</v>
      </c>
      <c r="F3928" t="s">
        <v>458</v>
      </c>
      <c r="G3928" t="s">
        <v>272</v>
      </c>
      <c r="H3928" t="s">
        <v>1747</v>
      </c>
      <c r="M3928" s="2">
        <v>0</v>
      </c>
      <c r="N3928" s="2">
        <v>2000</v>
      </c>
      <c r="O3928" s="2">
        <f>IF(Tabla1[[#This Row],[Mov]]="VNT",Tabla1[[#This Row],[Sale]]-Tabla1[[#This Row],[Cost]],-Tabla1[[#This Row],[Cost]]*Tabla1[[#This Row],[Cant]])</f>
        <v>2000</v>
      </c>
      <c r="P3928" s="8">
        <f>IF(Tabla1[[#This Row],[Mov]]="VNT",-Tabla1[[#This Row],[Cant]],Tabla1[[#This Row],[Cant]])</f>
        <v>-1</v>
      </c>
      <c r="Q3928" s="8">
        <f>DAY(Tabla1[[#This Row],[Date]])</f>
        <v>27</v>
      </c>
      <c r="R3928" s="8">
        <f>MONTH(Tabla1[[#This Row],[Date]])</f>
        <v>10</v>
      </c>
      <c r="S3928" s="8">
        <f>YEAR(Tabla1[[#This Row],[Date]])</f>
        <v>2022</v>
      </c>
    </row>
    <row r="3929" spans="1:19" x14ac:dyDescent="0.2">
      <c r="A3929">
        <v>3925</v>
      </c>
      <c r="B3929" s="1">
        <v>44861</v>
      </c>
      <c r="C3929" t="s">
        <v>260</v>
      </c>
      <c r="D3929" t="s">
        <v>332</v>
      </c>
      <c r="E3929">
        <v>1</v>
      </c>
      <c r="F3929" t="s">
        <v>342</v>
      </c>
      <c r="G3929" t="s">
        <v>272</v>
      </c>
      <c r="H3929" t="s">
        <v>253</v>
      </c>
      <c r="M3929" s="2">
        <v>1000</v>
      </c>
      <c r="N3929" s="2">
        <v>10000</v>
      </c>
      <c r="O3929" s="2">
        <f>IF(Tabla1[[#This Row],[Mov]]="VNT",Tabla1[[#This Row],[Sale]]-Tabla1[[#This Row],[Cost]],-Tabla1[[#This Row],[Cost]]*Tabla1[[#This Row],[Cant]])</f>
        <v>9000</v>
      </c>
      <c r="P3929" s="8">
        <f>IF(Tabla1[[#This Row],[Mov]]="VNT",-Tabla1[[#This Row],[Cant]],Tabla1[[#This Row],[Cant]])</f>
        <v>-1</v>
      </c>
      <c r="Q3929" s="8">
        <f>DAY(Tabla1[[#This Row],[Date]])</f>
        <v>27</v>
      </c>
      <c r="R3929" s="8">
        <f>MONTH(Tabla1[[#This Row],[Date]])</f>
        <v>10</v>
      </c>
      <c r="S3929" s="8">
        <f>YEAR(Tabla1[[#This Row],[Date]])</f>
        <v>2022</v>
      </c>
    </row>
    <row r="3930" spans="1:19" x14ac:dyDescent="0.2">
      <c r="A3930">
        <v>3926</v>
      </c>
      <c r="B3930" s="1">
        <v>44861</v>
      </c>
      <c r="C3930" t="s">
        <v>260</v>
      </c>
      <c r="D3930" t="s">
        <v>332</v>
      </c>
      <c r="E3930">
        <v>1</v>
      </c>
      <c r="F3930" t="s">
        <v>342</v>
      </c>
      <c r="G3930" t="s">
        <v>272</v>
      </c>
      <c r="H3930" t="s">
        <v>252</v>
      </c>
      <c r="M3930" s="2">
        <v>900</v>
      </c>
      <c r="N3930" s="2">
        <v>10000</v>
      </c>
      <c r="O3930" s="2">
        <f>IF(Tabla1[[#This Row],[Mov]]="VNT",Tabla1[[#This Row],[Sale]]-Tabla1[[#This Row],[Cost]],-Tabla1[[#This Row],[Cost]]*Tabla1[[#This Row],[Cant]])</f>
        <v>9100</v>
      </c>
      <c r="P3930" s="8">
        <f>IF(Tabla1[[#This Row],[Mov]]="VNT",-Tabla1[[#This Row],[Cant]],Tabla1[[#This Row],[Cant]])</f>
        <v>-1</v>
      </c>
      <c r="Q3930" s="8">
        <f>DAY(Tabla1[[#This Row],[Date]])</f>
        <v>27</v>
      </c>
      <c r="R3930" s="8">
        <f>MONTH(Tabla1[[#This Row],[Date]])</f>
        <v>10</v>
      </c>
      <c r="S3930" s="8">
        <f>YEAR(Tabla1[[#This Row],[Date]])</f>
        <v>2022</v>
      </c>
    </row>
    <row r="3931" spans="1:19" x14ac:dyDescent="0.2">
      <c r="A3931">
        <v>3927</v>
      </c>
      <c r="B3931" s="1">
        <v>44861</v>
      </c>
      <c r="C3931" t="s">
        <v>260</v>
      </c>
      <c r="D3931" t="s">
        <v>332</v>
      </c>
      <c r="E3931">
        <v>1</v>
      </c>
      <c r="F3931" t="s">
        <v>116</v>
      </c>
      <c r="G3931" t="s">
        <v>382</v>
      </c>
      <c r="H3931" t="s">
        <v>514</v>
      </c>
      <c r="M3931" s="2">
        <v>10280</v>
      </c>
      <c r="N3931" s="2">
        <v>11000</v>
      </c>
      <c r="O3931" s="2">
        <f>IF(Tabla1[[#This Row],[Mov]]="VNT",Tabla1[[#This Row],[Sale]]-Tabla1[[#This Row],[Cost]],-Tabla1[[#This Row],[Cost]]*Tabla1[[#This Row],[Cant]])</f>
        <v>720</v>
      </c>
      <c r="P3931" s="8">
        <f>IF(Tabla1[[#This Row],[Mov]]="VNT",-Tabla1[[#This Row],[Cant]],Tabla1[[#This Row],[Cant]])</f>
        <v>-1</v>
      </c>
      <c r="Q3931" s="8">
        <f>DAY(Tabla1[[#This Row],[Date]])</f>
        <v>27</v>
      </c>
      <c r="R3931" s="8">
        <f>MONTH(Tabla1[[#This Row],[Date]])</f>
        <v>10</v>
      </c>
      <c r="S3931" s="8">
        <f>YEAR(Tabla1[[#This Row],[Date]])</f>
        <v>2022</v>
      </c>
    </row>
    <row r="3932" spans="1:19" x14ac:dyDescent="0.2">
      <c r="A3932">
        <v>3928</v>
      </c>
      <c r="B3932" s="1">
        <v>44861</v>
      </c>
      <c r="C3932" t="s">
        <v>260</v>
      </c>
      <c r="D3932" t="s">
        <v>332</v>
      </c>
      <c r="E3932">
        <v>1</v>
      </c>
      <c r="F3932" t="s">
        <v>1152</v>
      </c>
      <c r="G3932" t="s">
        <v>284</v>
      </c>
      <c r="H3932" t="s">
        <v>1573</v>
      </c>
      <c r="I3932" t="s">
        <v>20</v>
      </c>
      <c r="M3932" s="2">
        <v>10000</v>
      </c>
      <c r="N3932" s="2">
        <v>20000</v>
      </c>
      <c r="O3932" s="2">
        <f>IF(Tabla1[[#This Row],[Mov]]="VNT",Tabla1[[#This Row],[Sale]]-Tabla1[[#This Row],[Cost]],-Tabla1[[#This Row],[Cost]]*Tabla1[[#This Row],[Cant]])</f>
        <v>10000</v>
      </c>
      <c r="P3932" s="8">
        <f>IF(Tabla1[[#This Row],[Mov]]="VNT",-Tabla1[[#This Row],[Cant]],Tabla1[[#This Row],[Cant]])</f>
        <v>-1</v>
      </c>
      <c r="Q3932" s="8">
        <f>DAY(Tabla1[[#This Row],[Date]])</f>
        <v>27</v>
      </c>
      <c r="R3932" s="8">
        <f>MONTH(Tabla1[[#This Row],[Date]])</f>
        <v>10</v>
      </c>
      <c r="S3932" s="8">
        <f>YEAR(Tabla1[[#This Row],[Date]])</f>
        <v>2022</v>
      </c>
    </row>
    <row r="3933" spans="1:19" x14ac:dyDescent="0.2">
      <c r="A3933">
        <v>3929</v>
      </c>
      <c r="B3933" s="1">
        <v>44861</v>
      </c>
      <c r="C3933" t="s">
        <v>260</v>
      </c>
      <c r="D3933" t="s">
        <v>332</v>
      </c>
      <c r="E3933">
        <v>1</v>
      </c>
      <c r="F3933" t="s">
        <v>1748</v>
      </c>
      <c r="G3933" t="s">
        <v>266</v>
      </c>
      <c r="H3933" t="s">
        <v>1749</v>
      </c>
      <c r="M3933" s="2">
        <v>0</v>
      </c>
      <c r="N3933" s="2">
        <v>2000</v>
      </c>
      <c r="O3933" s="2">
        <f>IF(Tabla1[[#This Row],[Mov]]="VNT",Tabla1[[#This Row],[Sale]]-Tabla1[[#This Row],[Cost]],-Tabla1[[#This Row],[Cost]]*Tabla1[[#This Row],[Cant]])</f>
        <v>2000</v>
      </c>
      <c r="P3933" s="8">
        <f>IF(Tabla1[[#This Row],[Mov]]="VNT",-Tabla1[[#This Row],[Cant]],Tabla1[[#This Row],[Cant]])</f>
        <v>-1</v>
      </c>
      <c r="Q3933" s="8">
        <f>DAY(Tabla1[[#This Row],[Date]])</f>
        <v>27</v>
      </c>
      <c r="R3933" s="8">
        <f>MONTH(Tabla1[[#This Row],[Date]])</f>
        <v>10</v>
      </c>
      <c r="S3933" s="8">
        <f>YEAR(Tabla1[[#This Row],[Date]])</f>
        <v>2022</v>
      </c>
    </row>
    <row r="3934" spans="1:19" x14ac:dyDescent="0.2">
      <c r="A3934">
        <v>3930</v>
      </c>
      <c r="B3934" s="1">
        <v>44861</v>
      </c>
      <c r="C3934" t="s">
        <v>260</v>
      </c>
      <c r="D3934" t="s">
        <v>332</v>
      </c>
      <c r="E3934">
        <v>1</v>
      </c>
      <c r="F3934" t="s">
        <v>116</v>
      </c>
      <c r="G3934" t="s">
        <v>347</v>
      </c>
      <c r="H3934" t="s">
        <v>518</v>
      </c>
      <c r="M3934" s="2">
        <v>6074</v>
      </c>
      <c r="N3934" s="2">
        <v>6500</v>
      </c>
      <c r="O3934" s="2">
        <f>IF(Tabla1[[#This Row],[Mov]]="VNT",Tabla1[[#This Row],[Sale]]-Tabla1[[#This Row],[Cost]],-Tabla1[[#This Row],[Cost]]*Tabla1[[#This Row],[Cant]])</f>
        <v>426</v>
      </c>
      <c r="P3934" s="8">
        <f>IF(Tabla1[[#This Row],[Mov]]="VNT",-Tabla1[[#This Row],[Cant]],Tabla1[[#This Row],[Cant]])</f>
        <v>-1</v>
      </c>
      <c r="Q3934" s="8">
        <f>DAY(Tabla1[[#This Row],[Date]])</f>
        <v>27</v>
      </c>
      <c r="R3934" s="8">
        <f>MONTH(Tabla1[[#This Row],[Date]])</f>
        <v>10</v>
      </c>
      <c r="S3934" s="8">
        <f>YEAR(Tabla1[[#This Row],[Date]])</f>
        <v>2022</v>
      </c>
    </row>
    <row r="3935" spans="1:19" x14ac:dyDescent="0.2">
      <c r="A3935">
        <v>3931</v>
      </c>
      <c r="B3935" s="1">
        <v>44861</v>
      </c>
      <c r="C3935" t="s">
        <v>260</v>
      </c>
      <c r="D3935" t="s">
        <v>332</v>
      </c>
      <c r="E3935">
        <v>1</v>
      </c>
      <c r="F3935" t="s">
        <v>849</v>
      </c>
      <c r="G3935" t="s">
        <v>1044</v>
      </c>
      <c r="H3935" t="s">
        <v>1333</v>
      </c>
      <c r="M3935" s="2">
        <v>48000</v>
      </c>
      <c r="N3935" s="2">
        <v>65000</v>
      </c>
      <c r="O3935" s="2">
        <f>IF(Tabla1[[#This Row],[Mov]]="VNT",Tabla1[[#This Row],[Sale]]-Tabla1[[#This Row],[Cost]],-Tabla1[[#This Row],[Cost]]*Tabla1[[#This Row],[Cant]])</f>
        <v>17000</v>
      </c>
      <c r="P3935" s="8">
        <f>IF(Tabla1[[#This Row],[Mov]]="VNT",-Tabla1[[#This Row],[Cant]],Tabla1[[#This Row],[Cant]])</f>
        <v>-1</v>
      </c>
      <c r="Q3935" s="8">
        <f>DAY(Tabla1[[#This Row],[Date]])</f>
        <v>27</v>
      </c>
      <c r="R3935" s="8">
        <f>MONTH(Tabla1[[#This Row],[Date]])</f>
        <v>10</v>
      </c>
      <c r="S3935" s="8">
        <f>YEAR(Tabla1[[#This Row],[Date]])</f>
        <v>2022</v>
      </c>
    </row>
    <row r="3936" spans="1:19" x14ac:dyDescent="0.2">
      <c r="A3936">
        <v>3932</v>
      </c>
      <c r="B3936" s="1">
        <v>44861</v>
      </c>
      <c r="C3936" t="s">
        <v>260</v>
      </c>
      <c r="D3936" t="s">
        <v>332</v>
      </c>
      <c r="E3936">
        <v>1</v>
      </c>
      <c r="F3936" t="s">
        <v>21</v>
      </c>
      <c r="G3936" t="s">
        <v>272</v>
      </c>
      <c r="H3936" t="s">
        <v>830</v>
      </c>
      <c r="M3936" s="2">
        <v>3500</v>
      </c>
      <c r="N3936" s="2">
        <v>15000</v>
      </c>
      <c r="O3936" s="2">
        <f>IF(Tabla1[[#This Row],[Mov]]="VNT",Tabla1[[#This Row],[Sale]]-Tabla1[[#This Row],[Cost]],-Tabla1[[#This Row],[Cost]]*Tabla1[[#This Row],[Cant]])</f>
        <v>11500</v>
      </c>
      <c r="P3936" s="8">
        <f>IF(Tabla1[[#This Row],[Mov]]="VNT",-Tabla1[[#This Row],[Cant]],Tabla1[[#This Row],[Cant]])</f>
        <v>-1</v>
      </c>
      <c r="Q3936" s="8">
        <f>DAY(Tabla1[[#This Row],[Date]])</f>
        <v>27</v>
      </c>
      <c r="R3936" s="8">
        <f>MONTH(Tabla1[[#This Row],[Date]])</f>
        <v>10</v>
      </c>
      <c r="S3936" s="8">
        <f>YEAR(Tabla1[[#This Row],[Date]])</f>
        <v>2022</v>
      </c>
    </row>
    <row r="3937" spans="1:19" x14ac:dyDescent="0.2">
      <c r="A3937">
        <v>3933</v>
      </c>
      <c r="B3937" s="1">
        <v>44861</v>
      </c>
      <c r="C3937" t="s">
        <v>260</v>
      </c>
      <c r="D3937" t="s">
        <v>332</v>
      </c>
      <c r="E3937">
        <v>1</v>
      </c>
      <c r="F3937" t="s">
        <v>455</v>
      </c>
      <c r="G3937" t="s">
        <v>349</v>
      </c>
      <c r="H3937" t="s">
        <v>457</v>
      </c>
      <c r="M3937" s="2">
        <v>1000</v>
      </c>
      <c r="N3937" s="2">
        <v>3000</v>
      </c>
      <c r="O3937" s="2">
        <f>IF(Tabla1[[#This Row],[Mov]]="VNT",Tabla1[[#This Row],[Sale]]-Tabla1[[#This Row],[Cost]],-Tabla1[[#This Row],[Cost]]*Tabla1[[#This Row],[Cant]])</f>
        <v>2000</v>
      </c>
      <c r="P3937" s="8">
        <f>IF(Tabla1[[#This Row],[Mov]]="VNT",-Tabla1[[#This Row],[Cant]],Tabla1[[#This Row],[Cant]])</f>
        <v>-1</v>
      </c>
      <c r="Q3937" s="8">
        <f>DAY(Tabla1[[#This Row],[Date]])</f>
        <v>27</v>
      </c>
      <c r="R3937" s="8">
        <f>MONTH(Tabla1[[#This Row],[Date]])</f>
        <v>10</v>
      </c>
      <c r="S3937" s="8">
        <f>YEAR(Tabla1[[#This Row],[Date]])</f>
        <v>2022</v>
      </c>
    </row>
    <row r="3938" spans="1:19" x14ac:dyDescent="0.2">
      <c r="A3938">
        <v>3934</v>
      </c>
      <c r="B3938" s="1">
        <v>44861</v>
      </c>
      <c r="C3938" t="s">
        <v>260</v>
      </c>
      <c r="D3938" t="s">
        <v>332</v>
      </c>
      <c r="E3938">
        <v>1</v>
      </c>
      <c r="F3938" t="s">
        <v>116</v>
      </c>
      <c r="G3938" t="s">
        <v>349</v>
      </c>
      <c r="H3938" t="s">
        <v>515</v>
      </c>
      <c r="M3938" s="2">
        <v>6074</v>
      </c>
      <c r="N3938" s="2">
        <v>6500</v>
      </c>
      <c r="O3938" s="2">
        <f>IF(Tabla1[[#This Row],[Mov]]="VNT",Tabla1[[#This Row],[Sale]]-Tabla1[[#This Row],[Cost]],-Tabla1[[#This Row],[Cost]]*Tabla1[[#This Row],[Cant]])</f>
        <v>426</v>
      </c>
      <c r="P3938" s="8">
        <f>IF(Tabla1[[#This Row],[Mov]]="VNT",-Tabla1[[#This Row],[Cant]],Tabla1[[#This Row],[Cant]])</f>
        <v>-1</v>
      </c>
      <c r="Q3938" s="8">
        <f>DAY(Tabla1[[#This Row],[Date]])</f>
        <v>27</v>
      </c>
      <c r="R3938" s="8">
        <f>MONTH(Tabla1[[#This Row],[Date]])</f>
        <v>10</v>
      </c>
      <c r="S3938" s="8">
        <f>YEAR(Tabla1[[#This Row],[Date]])</f>
        <v>2022</v>
      </c>
    </row>
    <row r="3939" spans="1:19" x14ac:dyDescent="0.2">
      <c r="A3939">
        <v>3935</v>
      </c>
      <c r="B3939" s="1">
        <v>44861</v>
      </c>
      <c r="C3939" t="s">
        <v>260</v>
      </c>
      <c r="D3939" t="s">
        <v>332</v>
      </c>
      <c r="E3939">
        <v>1</v>
      </c>
      <c r="F3939" t="s">
        <v>116</v>
      </c>
      <c r="G3939" t="s">
        <v>349</v>
      </c>
      <c r="H3939" t="s">
        <v>515</v>
      </c>
      <c r="M3939" s="2">
        <v>935</v>
      </c>
      <c r="N3939" s="2">
        <v>1000</v>
      </c>
      <c r="O3939" s="2">
        <f>IF(Tabla1[[#This Row],[Mov]]="VNT",Tabla1[[#This Row],[Sale]]-Tabla1[[#This Row],[Cost]],-Tabla1[[#This Row],[Cost]]*Tabla1[[#This Row],[Cant]])</f>
        <v>65</v>
      </c>
      <c r="P3939" s="8">
        <f>IF(Tabla1[[#This Row],[Mov]]="VNT",-Tabla1[[#This Row],[Cant]],Tabla1[[#This Row],[Cant]])</f>
        <v>-1</v>
      </c>
      <c r="Q3939" s="8">
        <f>DAY(Tabla1[[#This Row],[Date]])</f>
        <v>27</v>
      </c>
      <c r="R3939" s="8">
        <f>MONTH(Tabla1[[#This Row],[Date]])</f>
        <v>10</v>
      </c>
      <c r="S3939" s="8">
        <f>YEAR(Tabla1[[#This Row],[Date]])</f>
        <v>2022</v>
      </c>
    </row>
    <row r="3940" spans="1:19" x14ac:dyDescent="0.2">
      <c r="A3940">
        <v>3936</v>
      </c>
      <c r="B3940" s="1">
        <v>44861</v>
      </c>
      <c r="C3940" t="s">
        <v>260</v>
      </c>
      <c r="D3940" t="s">
        <v>332</v>
      </c>
      <c r="E3940">
        <v>1</v>
      </c>
      <c r="F3940" t="s">
        <v>116</v>
      </c>
      <c r="G3940" t="s">
        <v>382</v>
      </c>
      <c r="H3940" t="s">
        <v>514</v>
      </c>
      <c r="M3940" s="2">
        <v>14953</v>
      </c>
      <c r="N3940" s="2">
        <v>16000</v>
      </c>
      <c r="O3940" s="2">
        <f>IF(Tabla1[[#This Row],[Mov]]="VNT",Tabla1[[#This Row],[Sale]]-Tabla1[[#This Row],[Cost]],-Tabla1[[#This Row],[Cost]]*Tabla1[[#This Row],[Cant]])</f>
        <v>1047</v>
      </c>
      <c r="P3940" s="8">
        <f>IF(Tabla1[[#This Row],[Mov]]="VNT",-Tabla1[[#This Row],[Cant]],Tabla1[[#This Row],[Cant]])</f>
        <v>-1</v>
      </c>
      <c r="Q3940" s="8">
        <f>DAY(Tabla1[[#This Row],[Date]])</f>
        <v>27</v>
      </c>
      <c r="R3940" s="8">
        <f>MONTH(Tabla1[[#This Row],[Date]])</f>
        <v>10</v>
      </c>
      <c r="S3940" s="8">
        <f>YEAR(Tabla1[[#This Row],[Date]])</f>
        <v>2022</v>
      </c>
    </row>
    <row r="3941" spans="1:19" x14ac:dyDescent="0.2">
      <c r="A3941">
        <v>3937</v>
      </c>
      <c r="B3941" s="1">
        <v>44862</v>
      </c>
      <c r="C3941" t="s">
        <v>260</v>
      </c>
      <c r="D3941" t="s">
        <v>332</v>
      </c>
      <c r="E3941">
        <v>1</v>
      </c>
      <c r="F3941" t="s">
        <v>26</v>
      </c>
      <c r="G3941" t="s">
        <v>272</v>
      </c>
      <c r="H3941" t="s">
        <v>27</v>
      </c>
      <c r="I3941" t="s">
        <v>20</v>
      </c>
      <c r="M3941" s="2">
        <v>10500</v>
      </c>
      <c r="N3941" s="2">
        <v>25000</v>
      </c>
      <c r="O3941" s="2">
        <f>IF(Tabla1[[#This Row],[Mov]]="VNT",Tabla1[[#This Row],[Sale]]-Tabla1[[#This Row],[Cost]],-Tabla1[[#This Row],[Cost]]*Tabla1[[#This Row],[Cant]])</f>
        <v>14500</v>
      </c>
      <c r="P3941" s="8">
        <f>IF(Tabla1[[#This Row],[Mov]]="VNT",-Tabla1[[#This Row],[Cant]],Tabla1[[#This Row],[Cant]])</f>
        <v>-1</v>
      </c>
      <c r="Q3941" s="8">
        <f>DAY(Tabla1[[#This Row],[Date]])</f>
        <v>28</v>
      </c>
      <c r="R3941" s="8">
        <f>MONTH(Tabla1[[#This Row],[Date]])</f>
        <v>10</v>
      </c>
      <c r="S3941" s="8">
        <f>YEAR(Tabla1[[#This Row],[Date]])</f>
        <v>2022</v>
      </c>
    </row>
    <row r="3942" spans="1:19" x14ac:dyDescent="0.2">
      <c r="A3942">
        <v>3938</v>
      </c>
      <c r="B3942" s="1">
        <v>44862</v>
      </c>
      <c r="C3942" t="s">
        <v>260</v>
      </c>
      <c r="D3942" t="s">
        <v>332</v>
      </c>
      <c r="E3942">
        <v>1</v>
      </c>
      <c r="F3942" t="s">
        <v>586</v>
      </c>
      <c r="G3942" t="s">
        <v>273</v>
      </c>
      <c r="H3942" t="s">
        <v>1750</v>
      </c>
      <c r="M3942" s="2">
        <v>8500</v>
      </c>
      <c r="N3942" s="2">
        <v>18000</v>
      </c>
      <c r="O3942" s="2">
        <f>IF(Tabla1[[#This Row],[Mov]]="VNT",Tabla1[[#This Row],[Sale]]-Tabla1[[#This Row],[Cost]],-Tabla1[[#This Row],[Cost]]*Tabla1[[#This Row],[Cant]])</f>
        <v>9500</v>
      </c>
      <c r="P3942" s="8">
        <f>IF(Tabla1[[#This Row],[Mov]]="VNT",-Tabla1[[#This Row],[Cant]],Tabla1[[#This Row],[Cant]])</f>
        <v>-1</v>
      </c>
      <c r="Q3942" s="8">
        <f>DAY(Tabla1[[#This Row],[Date]])</f>
        <v>28</v>
      </c>
      <c r="R3942" s="8">
        <f>MONTH(Tabla1[[#This Row],[Date]])</f>
        <v>10</v>
      </c>
      <c r="S3942" s="8">
        <f>YEAR(Tabla1[[#This Row],[Date]])</f>
        <v>2022</v>
      </c>
    </row>
    <row r="3943" spans="1:19" x14ac:dyDescent="0.2">
      <c r="A3943">
        <v>3939</v>
      </c>
      <c r="B3943" s="1">
        <v>44862</v>
      </c>
      <c r="C3943" t="s">
        <v>260</v>
      </c>
      <c r="D3943" t="s">
        <v>1751</v>
      </c>
      <c r="E3943">
        <v>1</v>
      </c>
      <c r="F3943" t="s">
        <v>47</v>
      </c>
      <c r="G3943" t="s">
        <v>1752</v>
      </c>
      <c r="H3943" t="s">
        <v>1753</v>
      </c>
      <c r="M3943" s="2">
        <v>9000</v>
      </c>
      <c r="N3943" s="2">
        <v>20000</v>
      </c>
      <c r="O3943" s="2">
        <f>IF(Tabla1[[#This Row],[Mov]]="VNT",Tabla1[[#This Row],[Sale]]-Tabla1[[#This Row],[Cost]],-Tabla1[[#This Row],[Cost]]*Tabla1[[#This Row],[Cant]])</f>
        <v>11000</v>
      </c>
      <c r="P3943" s="8">
        <f>IF(Tabla1[[#This Row],[Mov]]="VNT",-Tabla1[[#This Row],[Cant]],Tabla1[[#This Row],[Cant]])</f>
        <v>-1</v>
      </c>
      <c r="Q3943" s="8">
        <f>DAY(Tabla1[[#This Row],[Date]])</f>
        <v>28</v>
      </c>
      <c r="R3943" s="8">
        <f>MONTH(Tabla1[[#This Row],[Date]])</f>
        <v>10</v>
      </c>
      <c r="S3943" s="8">
        <f>YEAR(Tabla1[[#This Row],[Date]])</f>
        <v>2022</v>
      </c>
    </row>
    <row r="3944" spans="1:19" x14ac:dyDescent="0.2">
      <c r="A3944">
        <v>3940</v>
      </c>
      <c r="B3944" s="1">
        <v>44862</v>
      </c>
      <c r="C3944" t="s">
        <v>260</v>
      </c>
      <c r="D3944" t="s">
        <v>948</v>
      </c>
      <c r="E3944">
        <v>1</v>
      </c>
      <c r="F3944" t="s">
        <v>526</v>
      </c>
      <c r="G3944" t="s">
        <v>266</v>
      </c>
      <c r="H3944" t="s">
        <v>527</v>
      </c>
      <c r="M3944" s="2">
        <v>30000</v>
      </c>
      <c r="N3944" s="2">
        <v>45000</v>
      </c>
      <c r="O3944" s="2">
        <f>IF(Tabla1[[#This Row],[Mov]]="VNT",Tabla1[[#This Row],[Sale]]-Tabla1[[#This Row],[Cost]],-Tabla1[[#This Row],[Cost]]*Tabla1[[#This Row],[Cant]])</f>
        <v>15000</v>
      </c>
      <c r="P3944" s="8">
        <f>IF(Tabla1[[#This Row],[Mov]]="VNT",-Tabla1[[#This Row],[Cant]],Tabla1[[#This Row],[Cant]])</f>
        <v>-1</v>
      </c>
      <c r="Q3944" s="8">
        <f>DAY(Tabla1[[#This Row],[Date]])</f>
        <v>28</v>
      </c>
      <c r="R3944" s="8">
        <f>MONTH(Tabla1[[#This Row],[Date]])</f>
        <v>10</v>
      </c>
      <c r="S3944" s="8">
        <f>YEAR(Tabla1[[#This Row],[Date]])</f>
        <v>2022</v>
      </c>
    </row>
    <row r="3945" spans="1:19" x14ac:dyDescent="0.2">
      <c r="A3945">
        <v>3941</v>
      </c>
      <c r="B3945" s="1">
        <v>44862</v>
      </c>
      <c r="C3945" t="s">
        <v>260</v>
      </c>
      <c r="D3945" t="s">
        <v>332</v>
      </c>
      <c r="E3945">
        <v>1</v>
      </c>
      <c r="F3945" t="s">
        <v>128</v>
      </c>
      <c r="G3945" t="s">
        <v>266</v>
      </c>
      <c r="H3945" t="s">
        <v>217</v>
      </c>
      <c r="M3945" s="2">
        <v>10000</v>
      </c>
      <c r="N3945" s="2">
        <v>20000</v>
      </c>
      <c r="O3945" s="2">
        <f>IF(Tabla1[[#This Row],[Mov]]="VNT",Tabla1[[#This Row],[Sale]]-Tabla1[[#This Row],[Cost]],-Tabla1[[#This Row],[Cost]]*Tabla1[[#This Row],[Cant]])</f>
        <v>10000</v>
      </c>
      <c r="P3945" s="8">
        <f>IF(Tabla1[[#This Row],[Mov]]="VNT",-Tabla1[[#This Row],[Cant]],Tabla1[[#This Row],[Cant]])</f>
        <v>-1</v>
      </c>
      <c r="Q3945" s="8">
        <f>DAY(Tabla1[[#This Row],[Date]])</f>
        <v>28</v>
      </c>
      <c r="R3945" s="8">
        <f>MONTH(Tabla1[[#This Row],[Date]])</f>
        <v>10</v>
      </c>
      <c r="S3945" s="8">
        <f>YEAR(Tabla1[[#This Row],[Date]])</f>
        <v>2022</v>
      </c>
    </row>
    <row r="3946" spans="1:19" x14ac:dyDescent="0.2">
      <c r="A3946">
        <v>3942</v>
      </c>
      <c r="B3946" s="1">
        <v>44862</v>
      </c>
      <c r="C3946" t="s">
        <v>260</v>
      </c>
      <c r="D3946" t="s">
        <v>332</v>
      </c>
      <c r="E3946">
        <v>1</v>
      </c>
      <c r="F3946" t="s">
        <v>342</v>
      </c>
      <c r="G3946" t="s">
        <v>272</v>
      </c>
      <c r="H3946" t="s">
        <v>252</v>
      </c>
      <c r="M3946" s="2">
        <v>900</v>
      </c>
      <c r="N3946" s="2">
        <v>10000</v>
      </c>
      <c r="O3946" s="2">
        <f>IF(Tabla1[[#This Row],[Mov]]="VNT",Tabla1[[#This Row],[Sale]]-Tabla1[[#This Row],[Cost]],-Tabla1[[#This Row],[Cost]]*Tabla1[[#This Row],[Cant]])</f>
        <v>9100</v>
      </c>
      <c r="P3946" s="8">
        <f>IF(Tabla1[[#This Row],[Mov]]="VNT",-Tabla1[[#This Row],[Cant]],Tabla1[[#This Row],[Cant]])</f>
        <v>-1</v>
      </c>
      <c r="Q3946" s="8">
        <f>DAY(Tabla1[[#This Row],[Date]])</f>
        <v>28</v>
      </c>
      <c r="R3946" s="8">
        <f>MONTH(Tabla1[[#This Row],[Date]])</f>
        <v>10</v>
      </c>
      <c r="S3946" s="8">
        <f>YEAR(Tabla1[[#This Row],[Date]])</f>
        <v>2022</v>
      </c>
    </row>
    <row r="3947" spans="1:19" x14ac:dyDescent="0.2">
      <c r="A3947">
        <v>3943</v>
      </c>
      <c r="B3947" s="1">
        <v>44862</v>
      </c>
      <c r="C3947" t="s">
        <v>260</v>
      </c>
      <c r="D3947" t="s">
        <v>332</v>
      </c>
      <c r="E3947">
        <v>1</v>
      </c>
      <c r="F3947" t="s">
        <v>458</v>
      </c>
      <c r="G3947" t="s">
        <v>284</v>
      </c>
      <c r="H3947" t="s">
        <v>1754</v>
      </c>
      <c r="M3947" s="2">
        <v>0</v>
      </c>
      <c r="N3947" s="2">
        <v>20000</v>
      </c>
      <c r="O3947" s="2">
        <f>IF(Tabla1[[#This Row],[Mov]]="VNT",Tabla1[[#This Row],[Sale]]-Tabla1[[#This Row],[Cost]],-Tabla1[[#This Row],[Cost]]*Tabla1[[#This Row],[Cant]])</f>
        <v>20000</v>
      </c>
      <c r="P3947" s="8">
        <f>IF(Tabla1[[#This Row],[Mov]]="VNT",-Tabla1[[#This Row],[Cant]],Tabla1[[#This Row],[Cant]])</f>
        <v>-1</v>
      </c>
      <c r="Q3947" s="8">
        <f>DAY(Tabla1[[#This Row],[Date]])</f>
        <v>28</v>
      </c>
      <c r="R3947" s="8">
        <f>MONTH(Tabla1[[#This Row],[Date]])</f>
        <v>10</v>
      </c>
      <c r="S3947" s="8">
        <f>YEAR(Tabla1[[#This Row],[Date]])</f>
        <v>2022</v>
      </c>
    </row>
    <row r="3948" spans="1:19" x14ac:dyDescent="0.2">
      <c r="A3948">
        <v>3944</v>
      </c>
      <c r="B3948" s="1">
        <v>44862</v>
      </c>
      <c r="C3948" t="s">
        <v>260</v>
      </c>
      <c r="D3948" t="s">
        <v>332</v>
      </c>
      <c r="E3948">
        <v>1</v>
      </c>
      <c r="F3948" t="s">
        <v>21</v>
      </c>
      <c r="G3948" t="s">
        <v>272</v>
      </c>
      <c r="H3948" t="s">
        <v>1522</v>
      </c>
      <c r="M3948" s="2">
        <v>2800</v>
      </c>
      <c r="N3948" s="2">
        <v>10000</v>
      </c>
      <c r="O3948" s="2">
        <f>IF(Tabla1[[#This Row],[Mov]]="VNT",Tabla1[[#This Row],[Sale]]-Tabla1[[#This Row],[Cost]],-Tabla1[[#This Row],[Cost]]*Tabla1[[#This Row],[Cant]])</f>
        <v>7200</v>
      </c>
      <c r="P3948" s="8">
        <f>IF(Tabla1[[#This Row],[Mov]]="VNT",-Tabla1[[#This Row],[Cant]],Tabla1[[#This Row],[Cant]])</f>
        <v>-1</v>
      </c>
      <c r="Q3948" s="8">
        <f>DAY(Tabla1[[#This Row],[Date]])</f>
        <v>28</v>
      </c>
      <c r="R3948" s="8">
        <f>MONTH(Tabla1[[#This Row],[Date]])</f>
        <v>10</v>
      </c>
      <c r="S3948" s="8">
        <f>YEAR(Tabla1[[#This Row],[Date]])</f>
        <v>2022</v>
      </c>
    </row>
    <row r="3949" spans="1:19" x14ac:dyDescent="0.2">
      <c r="A3949">
        <v>3945</v>
      </c>
      <c r="B3949" s="1">
        <v>44862</v>
      </c>
      <c r="C3949" t="s">
        <v>260</v>
      </c>
      <c r="D3949" t="s">
        <v>332</v>
      </c>
      <c r="E3949">
        <v>1</v>
      </c>
      <c r="F3949" t="s">
        <v>224</v>
      </c>
      <c r="G3949" t="s">
        <v>263</v>
      </c>
      <c r="H3949" t="s">
        <v>672</v>
      </c>
      <c r="M3949" s="2">
        <v>11000</v>
      </c>
      <c r="N3949" s="2">
        <v>20000</v>
      </c>
      <c r="O3949" s="2">
        <f>IF(Tabla1[[#This Row],[Mov]]="VNT",Tabla1[[#This Row],[Sale]]-Tabla1[[#This Row],[Cost]],-Tabla1[[#This Row],[Cost]]*Tabla1[[#This Row],[Cant]])</f>
        <v>9000</v>
      </c>
      <c r="P3949" s="8">
        <f>IF(Tabla1[[#This Row],[Mov]]="VNT",-Tabla1[[#This Row],[Cant]],Tabla1[[#This Row],[Cant]])</f>
        <v>-1</v>
      </c>
      <c r="Q3949" s="8">
        <f>DAY(Tabla1[[#This Row],[Date]])</f>
        <v>28</v>
      </c>
      <c r="R3949" s="8">
        <f>MONTH(Tabla1[[#This Row],[Date]])</f>
        <v>10</v>
      </c>
      <c r="S3949" s="8">
        <f>YEAR(Tabla1[[#This Row],[Date]])</f>
        <v>2022</v>
      </c>
    </row>
    <row r="3950" spans="1:19" x14ac:dyDescent="0.2">
      <c r="A3950">
        <v>3946</v>
      </c>
      <c r="B3950" s="1">
        <v>44862</v>
      </c>
      <c r="C3950" t="s">
        <v>260</v>
      </c>
      <c r="D3950" t="s">
        <v>332</v>
      </c>
      <c r="E3950">
        <v>1</v>
      </c>
      <c r="F3950" t="s">
        <v>26</v>
      </c>
      <c r="G3950" t="s">
        <v>263</v>
      </c>
      <c r="H3950" t="s">
        <v>1247</v>
      </c>
      <c r="I3950" t="s">
        <v>20</v>
      </c>
      <c r="M3950" s="2">
        <v>10000</v>
      </c>
      <c r="N3950" s="2">
        <v>25000</v>
      </c>
      <c r="O3950" s="2">
        <f>IF(Tabla1[[#This Row],[Mov]]="VNT",Tabla1[[#This Row],[Sale]]-Tabla1[[#This Row],[Cost]],-Tabla1[[#This Row],[Cost]]*Tabla1[[#This Row],[Cant]])</f>
        <v>15000</v>
      </c>
      <c r="P3950" s="8">
        <f>IF(Tabla1[[#This Row],[Mov]]="VNT",-Tabla1[[#This Row],[Cant]],Tabla1[[#This Row],[Cant]])</f>
        <v>-1</v>
      </c>
      <c r="Q3950" s="8">
        <f>DAY(Tabla1[[#This Row],[Date]])</f>
        <v>28</v>
      </c>
      <c r="R3950" s="8">
        <f>MONTH(Tabla1[[#This Row],[Date]])</f>
        <v>10</v>
      </c>
      <c r="S3950" s="8">
        <f>YEAR(Tabla1[[#This Row],[Date]])</f>
        <v>2022</v>
      </c>
    </row>
    <row r="3951" spans="1:19" x14ac:dyDescent="0.2">
      <c r="A3951">
        <v>3947</v>
      </c>
      <c r="B3951" s="1">
        <v>44862</v>
      </c>
      <c r="C3951" t="s">
        <v>260</v>
      </c>
      <c r="D3951" t="s">
        <v>332</v>
      </c>
      <c r="E3951">
        <v>1</v>
      </c>
      <c r="F3951" t="s">
        <v>26</v>
      </c>
      <c r="G3951" t="s">
        <v>264</v>
      </c>
      <c r="H3951" t="s">
        <v>16</v>
      </c>
      <c r="M3951" s="2">
        <v>8500</v>
      </c>
      <c r="N3951" s="2">
        <v>20000</v>
      </c>
      <c r="O3951" s="2">
        <f>IF(Tabla1[[#This Row],[Mov]]="VNT",Tabla1[[#This Row],[Sale]]-Tabla1[[#This Row],[Cost]],-Tabla1[[#This Row],[Cost]]*Tabla1[[#This Row],[Cant]])</f>
        <v>11500</v>
      </c>
      <c r="P3951" s="8">
        <f>IF(Tabla1[[#This Row],[Mov]]="VNT",-Tabla1[[#This Row],[Cant]],Tabla1[[#This Row],[Cant]])</f>
        <v>-1</v>
      </c>
      <c r="Q3951" s="8">
        <f>DAY(Tabla1[[#This Row],[Date]])</f>
        <v>28</v>
      </c>
      <c r="R3951" s="8">
        <f>MONTH(Tabla1[[#This Row],[Date]])</f>
        <v>10</v>
      </c>
      <c r="S3951" s="8">
        <f>YEAR(Tabla1[[#This Row],[Date]])</f>
        <v>2022</v>
      </c>
    </row>
    <row r="3952" spans="1:19" x14ac:dyDescent="0.2">
      <c r="A3952">
        <v>3948</v>
      </c>
      <c r="B3952" s="1">
        <v>44862</v>
      </c>
      <c r="C3952" t="s">
        <v>260</v>
      </c>
      <c r="D3952" t="s">
        <v>332</v>
      </c>
      <c r="E3952">
        <v>1</v>
      </c>
      <c r="F3952" t="s">
        <v>225</v>
      </c>
      <c r="G3952" t="s">
        <v>272</v>
      </c>
      <c r="H3952" t="s">
        <v>1003</v>
      </c>
      <c r="M3952" s="2">
        <v>1100</v>
      </c>
      <c r="N3952" s="2">
        <v>10000</v>
      </c>
      <c r="O3952" s="2">
        <f>IF(Tabla1[[#This Row],[Mov]]="VNT",Tabla1[[#This Row],[Sale]]-Tabla1[[#This Row],[Cost]],-Tabla1[[#This Row],[Cost]]*Tabla1[[#This Row],[Cant]])</f>
        <v>8900</v>
      </c>
      <c r="P3952" s="8">
        <f>IF(Tabla1[[#This Row],[Mov]]="VNT",-Tabla1[[#This Row],[Cant]],Tabla1[[#This Row],[Cant]])</f>
        <v>-1</v>
      </c>
      <c r="Q3952" s="8">
        <f>DAY(Tabla1[[#This Row],[Date]])</f>
        <v>28</v>
      </c>
      <c r="R3952" s="8">
        <f>MONTH(Tabla1[[#This Row],[Date]])</f>
        <v>10</v>
      </c>
      <c r="S3952" s="8">
        <f>YEAR(Tabla1[[#This Row],[Date]])</f>
        <v>2022</v>
      </c>
    </row>
    <row r="3953" spans="1:19" x14ac:dyDescent="0.2">
      <c r="A3953">
        <v>3949</v>
      </c>
      <c r="B3953" s="1">
        <v>44862</v>
      </c>
      <c r="C3953" t="s">
        <v>260</v>
      </c>
      <c r="D3953" t="s">
        <v>332</v>
      </c>
      <c r="E3953">
        <v>1</v>
      </c>
      <c r="F3953" t="s">
        <v>458</v>
      </c>
      <c r="G3953" t="s">
        <v>262</v>
      </c>
      <c r="H3953" t="s">
        <v>1755</v>
      </c>
      <c r="M3953" s="2">
        <v>0</v>
      </c>
      <c r="N3953" s="2">
        <v>6000</v>
      </c>
      <c r="O3953" s="2">
        <f>IF(Tabla1[[#This Row],[Mov]]="VNT",Tabla1[[#This Row],[Sale]]-Tabla1[[#This Row],[Cost]],-Tabla1[[#This Row],[Cost]]*Tabla1[[#This Row],[Cant]])</f>
        <v>6000</v>
      </c>
      <c r="P3953" s="8">
        <f>IF(Tabla1[[#This Row],[Mov]]="VNT",-Tabla1[[#This Row],[Cant]],Tabla1[[#This Row],[Cant]])</f>
        <v>-1</v>
      </c>
      <c r="Q3953" s="8">
        <f>DAY(Tabla1[[#This Row],[Date]])</f>
        <v>28</v>
      </c>
      <c r="R3953" s="8">
        <f>MONTH(Tabla1[[#This Row],[Date]])</f>
        <v>10</v>
      </c>
      <c r="S3953" s="8">
        <f>YEAR(Tabla1[[#This Row],[Date]])</f>
        <v>2022</v>
      </c>
    </row>
    <row r="3954" spans="1:19" x14ac:dyDescent="0.2">
      <c r="A3954">
        <v>3950</v>
      </c>
      <c r="B3954" s="1">
        <v>44863</v>
      </c>
      <c r="C3954" t="s">
        <v>260</v>
      </c>
      <c r="D3954" t="s">
        <v>332</v>
      </c>
      <c r="E3954">
        <v>1</v>
      </c>
      <c r="F3954" t="s">
        <v>225</v>
      </c>
      <c r="G3954" t="s">
        <v>272</v>
      </c>
      <c r="H3954" t="s">
        <v>1185</v>
      </c>
      <c r="M3954" s="2">
        <v>1100</v>
      </c>
      <c r="N3954" s="2">
        <v>10000</v>
      </c>
      <c r="O3954" s="2">
        <f>IF(Tabla1[[#This Row],[Mov]]="VNT",Tabla1[[#This Row],[Sale]]-Tabla1[[#This Row],[Cost]],-Tabla1[[#This Row],[Cost]]*Tabla1[[#This Row],[Cant]])</f>
        <v>8900</v>
      </c>
      <c r="P3954" s="8">
        <f>IF(Tabla1[[#This Row],[Mov]]="VNT",-Tabla1[[#This Row],[Cant]],Tabla1[[#This Row],[Cant]])</f>
        <v>-1</v>
      </c>
      <c r="Q3954" s="8">
        <f>DAY(Tabla1[[#This Row],[Date]])</f>
        <v>29</v>
      </c>
      <c r="R3954" s="8">
        <f>MONTH(Tabla1[[#This Row],[Date]])</f>
        <v>10</v>
      </c>
      <c r="S3954" s="8">
        <f>YEAR(Tabla1[[#This Row],[Date]])</f>
        <v>2022</v>
      </c>
    </row>
    <row r="3955" spans="1:19" x14ac:dyDescent="0.2">
      <c r="A3955">
        <v>3951</v>
      </c>
      <c r="B3955" s="1">
        <v>44863</v>
      </c>
      <c r="C3955" t="s">
        <v>260</v>
      </c>
      <c r="D3955" t="s">
        <v>332</v>
      </c>
      <c r="E3955">
        <v>1</v>
      </c>
      <c r="F3955" t="s">
        <v>891</v>
      </c>
      <c r="G3955" t="s">
        <v>272</v>
      </c>
      <c r="H3955" t="s">
        <v>1185</v>
      </c>
      <c r="M3955" s="2">
        <v>3500</v>
      </c>
      <c r="N3955" s="2">
        <v>10000</v>
      </c>
      <c r="O3955" s="2">
        <f>IF(Tabla1[[#This Row],[Mov]]="VNT",Tabla1[[#This Row],[Sale]]-Tabla1[[#This Row],[Cost]],-Tabla1[[#This Row],[Cost]]*Tabla1[[#This Row],[Cant]])</f>
        <v>6500</v>
      </c>
      <c r="P3955" s="8">
        <f>IF(Tabla1[[#This Row],[Mov]]="VNT",-Tabla1[[#This Row],[Cant]],Tabla1[[#This Row],[Cant]])</f>
        <v>-1</v>
      </c>
      <c r="Q3955" s="8">
        <f>DAY(Tabla1[[#This Row],[Date]])</f>
        <v>29</v>
      </c>
      <c r="R3955" s="8">
        <f>MONTH(Tabla1[[#This Row],[Date]])</f>
        <v>10</v>
      </c>
      <c r="S3955" s="8">
        <f>YEAR(Tabla1[[#This Row],[Date]])</f>
        <v>2022</v>
      </c>
    </row>
    <row r="3956" spans="1:19" x14ac:dyDescent="0.2">
      <c r="A3956">
        <v>3952</v>
      </c>
      <c r="B3956" s="1">
        <v>44863</v>
      </c>
      <c r="C3956" t="s">
        <v>260</v>
      </c>
      <c r="D3956" t="s">
        <v>332</v>
      </c>
      <c r="E3956">
        <v>1</v>
      </c>
      <c r="F3956" t="s">
        <v>455</v>
      </c>
      <c r="G3956" t="s">
        <v>382</v>
      </c>
      <c r="H3956" t="s">
        <v>509</v>
      </c>
      <c r="M3956" s="2">
        <v>1000</v>
      </c>
      <c r="N3956" s="2">
        <v>3000</v>
      </c>
      <c r="O3956" s="2">
        <f>IF(Tabla1[[#This Row],[Mov]]="VNT",Tabla1[[#This Row],[Sale]]-Tabla1[[#This Row],[Cost]],-Tabla1[[#This Row],[Cost]]*Tabla1[[#This Row],[Cant]])</f>
        <v>2000</v>
      </c>
      <c r="P3956" s="8">
        <f>IF(Tabla1[[#This Row],[Mov]]="VNT",-Tabla1[[#This Row],[Cant]],Tabla1[[#This Row],[Cant]])</f>
        <v>-1</v>
      </c>
      <c r="Q3956" s="8">
        <f>DAY(Tabla1[[#This Row],[Date]])</f>
        <v>29</v>
      </c>
      <c r="R3956" s="8">
        <f>MONTH(Tabla1[[#This Row],[Date]])</f>
        <v>10</v>
      </c>
      <c r="S3956" s="8">
        <f>YEAR(Tabla1[[#This Row],[Date]])</f>
        <v>2022</v>
      </c>
    </row>
    <row r="3957" spans="1:19" x14ac:dyDescent="0.2">
      <c r="A3957">
        <v>3953</v>
      </c>
      <c r="B3957" s="1">
        <v>44863</v>
      </c>
      <c r="C3957" t="s">
        <v>260</v>
      </c>
      <c r="D3957" t="s">
        <v>332</v>
      </c>
      <c r="E3957">
        <v>1</v>
      </c>
      <c r="F3957" t="s">
        <v>1548</v>
      </c>
      <c r="G3957" t="s">
        <v>263</v>
      </c>
      <c r="H3957" t="s">
        <v>672</v>
      </c>
      <c r="M3957" s="2">
        <v>7500</v>
      </c>
      <c r="N3957" s="2">
        <v>15000</v>
      </c>
      <c r="O3957" s="2">
        <f>IF(Tabla1[[#This Row],[Mov]]="VNT",Tabla1[[#This Row],[Sale]]-Tabla1[[#This Row],[Cost]],-Tabla1[[#This Row],[Cost]]*Tabla1[[#This Row],[Cant]])</f>
        <v>7500</v>
      </c>
      <c r="P3957" s="8">
        <f>IF(Tabla1[[#This Row],[Mov]]="VNT",-Tabla1[[#This Row],[Cant]],Tabla1[[#This Row],[Cant]])</f>
        <v>-1</v>
      </c>
      <c r="Q3957" s="8">
        <f>DAY(Tabla1[[#This Row],[Date]])</f>
        <v>29</v>
      </c>
      <c r="R3957" s="8">
        <f>MONTH(Tabla1[[#This Row],[Date]])</f>
        <v>10</v>
      </c>
      <c r="S3957" s="8">
        <f>YEAR(Tabla1[[#This Row],[Date]])</f>
        <v>2022</v>
      </c>
    </row>
    <row r="3958" spans="1:19" x14ac:dyDescent="0.2">
      <c r="A3958">
        <v>3954</v>
      </c>
      <c r="B3958" s="1">
        <v>44863</v>
      </c>
      <c r="C3958" t="s">
        <v>260</v>
      </c>
      <c r="D3958" t="s">
        <v>332</v>
      </c>
      <c r="E3958">
        <v>1</v>
      </c>
      <c r="F3958" t="s">
        <v>891</v>
      </c>
      <c r="G3958" t="s">
        <v>284</v>
      </c>
      <c r="H3958" t="s">
        <v>250</v>
      </c>
      <c r="M3958" s="2">
        <v>3500</v>
      </c>
      <c r="N3958" s="2">
        <v>10000</v>
      </c>
      <c r="O3958" s="2">
        <f>IF(Tabla1[[#This Row],[Mov]]="VNT",Tabla1[[#This Row],[Sale]]-Tabla1[[#This Row],[Cost]],-Tabla1[[#This Row],[Cost]]*Tabla1[[#This Row],[Cant]])</f>
        <v>6500</v>
      </c>
      <c r="P3958" s="8">
        <f>IF(Tabla1[[#This Row],[Mov]]="VNT",-Tabla1[[#This Row],[Cant]],Tabla1[[#This Row],[Cant]])</f>
        <v>-1</v>
      </c>
      <c r="Q3958" s="8">
        <f>DAY(Tabla1[[#This Row],[Date]])</f>
        <v>29</v>
      </c>
      <c r="R3958" s="8">
        <f>MONTH(Tabla1[[#This Row],[Date]])</f>
        <v>10</v>
      </c>
      <c r="S3958" s="8">
        <f>YEAR(Tabla1[[#This Row],[Date]])</f>
        <v>2022</v>
      </c>
    </row>
    <row r="3959" spans="1:19" x14ac:dyDescent="0.2">
      <c r="A3959">
        <v>3955</v>
      </c>
      <c r="B3959" s="1">
        <v>44863</v>
      </c>
      <c r="C3959" t="s">
        <v>260</v>
      </c>
      <c r="D3959" t="s">
        <v>332</v>
      </c>
      <c r="E3959">
        <v>1</v>
      </c>
      <c r="F3959" t="s">
        <v>116</v>
      </c>
      <c r="G3959" t="s">
        <v>382</v>
      </c>
      <c r="H3959" t="s">
        <v>514</v>
      </c>
      <c r="M3959" s="2">
        <v>3271</v>
      </c>
      <c r="N3959" s="2">
        <v>3500</v>
      </c>
      <c r="O3959" s="2">
        <f>IF(Tabla1[[#This Row],[Mov]]="VNT",Tabla1[[#This Row],[Sale]]-Tabla1[[#This Row],[Cost]],-Tabla1[[#This Row],[Cost]]*Tabla1[[#This Row],[Cant]])</f>
        <v>229</v>
      </c>
      <c r="P3959" s="8">
        <f>IF(Tabla1[[#This Row],[Mov]]="VNT",-Tabla1[[#This Row],[Cant]],Tabla1[[#This Row],[Cant]])</f>
        <v>-1</v>
      </c>
      <c r="Q3959" s="8">
        <f>DAY(Tabla1[[#This Row],[Date]])</f>
        <v>29</v>
      </c>
      <c r="R3959" s="8">
        <f>MONTH(Tabla1[[#This Row],[Date]])</f>
        <v>10</v>
      </c>
      <c r="S3959" s="8">
        <f>YEAR(Tabla1[[#This Row],[Date]])</f>
        <v>2022</v>
      </c>
    </row>
    <row r="3960" spans="1:19" x14ac:dyDescent="0.2">
      <c r="A3960">
        <v>3956</v>
      </c>
      <c r="B3960" s="1">
        <v>44863</v>
      </c>
      <c r="C3960" t="s">
        <v>260</v>
      </c>
      <c r="D3960" t="s">
        <v>332</v>
      </c>
      <c r="E3960">
        <v>1</v>
      </c>
      <c r="F3960" t="s">
        <v>116</v>
      </c>
      <c r="G3960" t="s">
        <v>382</v>
      </c>
      <c r="H3960" t="s">
        <v>514</v>
      </c>
      <c r="M3960" s="2">
        <v>5140</v>
      </c>
      <c r="N3960" s="2">
        <v>5500</v>
      </c>
      <c r="O3960" s="2">
        <f>IF(Tabla1[[#This Row],[Mov]]="VNT",Tabla1[[#This Row],[Sale]]-Tabla1[[#This Row],[Cost]],-Tabla1[[#This Row],[Cost]]*Tabla1[[#This Row],[Cant]])</f>
        <v>360</v>
      </c>
      <c r="P3960" s="8">
        <f>IF(Tabla1[[#This Row],[Mov]]="VNT",-Tabla1[[#This Row],[Cant]],Tabla1[[#This Row],[Cant]])</f>
        <v>-1</v>
      </c>
      <c r="Q3960" s="8">
        <f>DAY(Tabla1[[#This Row],[Date]])</f>
        <v>29</v>
      </c>
      <c r="R3960" s="8">
        <f>MONTH(Tabla1[[#This Row],[Date]])</f>
        <v>10</v>
      </c>
      <c r="S3960" s="8">
        <f>YEAR(Tabla1[[#This Row],[Date]])</f>
        <v>2022</v>
      </c>
    </row>
    <row r="3961" spans="1:19" x14ac:dyDescent="0.2">
      <c r="A3961">
        <v>3957</v>
      </c>
      <c r="B3961" s="1">
        <v>44863</v>
      </c>
      <c r="C3961" t="s">
        <v>260</v>
      </c>
      <c r="D3961" t="s">
        <v>332</v>
      </c>
      <c r="E3961">
        <v>1</v>
      </c>
      <c r="F3961" t="s">
        <v>225</v>
      </c>
      <c r="G3961" t="s">
        <v>604</v>
      </c>
      <c r="H3961" t="s">
        <v>1740</v>
      </c>
      <c r="M3961" s="2">
        <v>1100</v>
      </c>
      <c r="N3961" s="2">
        <v>10000</v>
      </c>
      <c r="O3961" s="2">
        <f>IF(Tabla1[[#This Row],[Mov]]="VNT",Tabla1[[#This Row],[Sale]]-Tabla1[[#This Row],[Cost]],-Tabla1[[#This Row],[Cost]]*Tabla1[[#This Row],[Cant]])</f>
        <v>8900</v>
      </c>
      <c r="P3961" s="8">
        <f>IF(Tabla1[[#This Row],[Mov]]="VNT",-Tabla1[[#This Row],[Cant]],Tabla1[[#This Row],[Cant]])</f>
        <v>-1</v>
      </c>
      <c r="Q3961" s="8">
        <f>DAY(Tabla1[[#This Row],[Date]])</f>
        <v>29</v>
      </c>
      <c r="R3961" s="8">
        <f>MONTH(Tabla1[[#This Row],[Date]])</f>
        <v>10</v>
      </c>
      <c r="S3961" s="8">
        <f>YEAR(Tabla1[[#This Row],[Date]])</f>
        <v>2022</v>
      </c>
    </row>
    <row r="3962" spans="1:19" x14ac:dyDescent="0.2">
      <c r="A3962">
        <v>3958</v>
      </c>
      <c r="B3962" s="1">
        <v>44863</v>
      </c>
      <c r="C3962" t="s">
        <v>260</v>
      </c>
      <c r="D3962" t="s">
        <v>332</v>
      </c>
      <c r="E3962">
        <v>1</v>
      </c>
      <c r="F3962" t="s">
        <v>342</v>
      </c>
      <c r="G3962" t="s">
        <v>263</v>
      </c>
      <c r="H3962" t="s">
        <v>477</v>
      </c>
      <c r="M3962" s="2">
        <v>900</v>
      </c>
      <c r="N3962" s="2">
        <v>10000</v>
      </c>
      <c r="O3962" s="2">
        <f>IF(Tabla1[[#This Row],[Mov]]="VNT",Tabla1[[#This Row],[Sale]]-Tabla1[[#This Row],[Cost]],-Tabla1[[#This Row],[Cost]]*Tabla1[[#This Row],[Cant]])</f>
        <v>9100</v>
      </c>
      <c r="P3962" s="8">
        <f>IF(Tabla1[[#This Row],[Mov]]="VNT",-Tabla1[[#This Row],[Cant]],Tabla1[[#This Row],[Cant]])</f>
        <v>-1</v>
      </c>
      <c r="Q3962" s="8">
        <f>DAY(Tabla1[[#This Row],[Date]])</f>
        <v>29</v>
      </c>
      <c r="R3962" s="8">
        <f>MONTH(Tabla1[[#This Row],[Date]])</f>
        <v>10</v>
      </c>
      <c r="S3962" s="8">
        <f>YEAR(Tabla1[[#This Row],[Date]])</f>
        <v>2022</v>
      </c>
    </row>
    <row r="3963" spans="1:19" x14ac:dyDescent="0.2">
      <c r="A3963">
        <v>3959</v>
      </c>
      <c r="B3963" s="1">
        <v>44863</v>
      </c>
      <c r="C3963" t="s">
        <v>260</v>
      </c>
      <c r="D3963" t="s">
        <v>332</v>
      </c>
      <c r="E3963">
        <v>1</v>
      </c>
      <c r="F3963" t="s">
        <v>116</v>
      </c>
      <c r="G3963" t="s">
        <v>347</v>
      </c>
      <c r="H3963" t="s">
        <v>518</v>
      </c>
      <c r="M3963" s="2">
        <v>3271</v>
      </c>
      <c r="N3963" s="2">
        <v>3500</v>
      </c>
      <c r="O3963" s="2">
        <f>IF(Tabla1[[#This Row],[Mov]]="VNT",Tabla1[[#This Row],[Sale]]-Tabla1[[#This Row],[Cost]],-Tabla1[[#This Row],[Cost]]*Tabla1[[#This Row],[Cant]])</f>
        <v>229</v>
      </c>
      <c r="P3963" s="8">
        <f>IF(Tabla1[[#This Row],[Mov]]="VNT",-Tabla1[[#This Row],[Cant]],Tabla1[[#This Row],[Cant]])</f>
        <v>-1</v>
      </c>
      <c r="Q3963" s="8">
        <f>DAY(Tabla1[[#This Row],[Date]])</f>
        <v>29</v>
      </c>
      <c r="R3963" s="8">
        <f>MONTH(Tabla1[[#This Row],[Date]])</f>
        <v>10</v>
      </c>
      <c r="S3963" s="8">
        <f>YEAR(Tabla1[[#This Row],[Date]])</f>
        <v>2022</v>
      </c>
    </row>
    <row r="3964" spans="1:19" x14ac:dyDescent="0.2">
      <c r="A3964">
        <v>3960</v>
      </c>
      <c r="B3964" s="1">
        <v>44863</v>
      </c>
      <c r="C3964" t="s">
        <v>260</v>
      </c>
      <c r="D3964" t="s">
        <v>332</v>
      </c>
      <c r="E3964">
        <v>1</v>
      </c>
      <c r="F3964" t="s">
        <v>116</v>
      </c>
      <c r="G3964" t="s">
        <v>347</v>
      </c>
      <c r="H3964" t="s">
        <v>518</v>
      </c>
      <c r="M3964" s="2">
        <v>3271</v>
      </c>
      <c r="N3964" s="2">
        <v>3500</v>
      </c>
      <c r="O3964" s="2">
        <f>IF(Tabla1[[#This Row],[Mov]]="VNT",Tabla1[[#This Row],[Sale]]-Tabla1[[#This Row],[Cost]],-Tabla1[[#This Row],[Cost]]*Tabla1[[#This Row],[Cant]])</f>
        <v>229</v>
      </c>
      <c r="P3964" s="8">
        <f>IF(Tabla1[[#This Row],[Mov]]="VNT",-Tabla1[[#This Row],[Cant]],Tabla1[[#This Row],[Cant]])</f>
        <v>-1</v>
      </c>
      <c r="Q3964" s="8">
        <f>DAY(Tabla1[[#This Row],[Date]])</f>
        <v>29</v>
      </c>
      <c r="R3964" s="8">
        <f>MONTH(Tabla1[[#This Row],[Date]])</f>
        <v>10</v>
      </c>
      <c r="S3964" s="8">
        <f>YEAR(Tabla1[[#This Row],[Date]])</f>
        <v>2022</v>
      </c>
    </row>
    <row r="3965" spans="1:19" x14ac:dyDescent="0.2">
      <c r="A3965">
        <v>3961</v>
      </c>
      <c r="B3965" s="1">
        <v>44864</v>
      </c>
      <c r="C3965" t="s">
        <v>260</v>
      </c>
      <c r="D3965" t="s">
        <v>332</v>
      </c>
      <c r="E3965">
        <v>1</v>
      </c>
      <c r="F3965" t="s">
        <v>116</v>
      </c>
      <c r="G3965" t="s">
        <v>347</v>
      </c>
      <c r="H3965" t="s">
        <v>518</v>
      </c>
      <c r="M3965" s="2">
        <v>6074</v>
      </c>
      <c r="N3965" s="2">
        <v>6500</v>
      </c>
      <c r="O3965" s="2">
        <f>IF(Tabla1[[#This Row],[Mov]]="VNT",Tabla1[[#This Row],[Sale]]-Tabla1[[#This Row],[Cost]],-Tabla1[[#This Row],[Cost]]*Tabla1[[#This Row],[Cant]])</f>
        <v>426</v>
      </c>
      <c r="P3965" s="8">
        <f>IF(Tabla1[[#This Row],[Mov]]="VNT",-Tabla1[[#This Row],[Cant]],Tabla1[[#This Row],[Cant]])</f>
        <v>-1</v>
      </c>
      <c r="Q3965" s="8">
        <f>DAY(Tabla1[[#This Row],[Date]])</f>
        <v>30</v>
      </c>
      <c r="R3965" s="8">
        <f>MONTH(Tabla1[[#This Row],[Date]])</f>
        <v>10</v>
      </c>
      <c r="S3965" s="8">
        <f>YEAR(Tabla1[[#This Row],[Date]])</f>
        <v>2022</v>
      </c>
    </row>
    <row r="3966" spans="1:19" x14ac:dyDescent="0.2">
      <c r="A3966">
        <v>3962</v>
      </c>
      <c r="B3966" s="1">
        <v>44864</v>
      </c>
      <c r="C3966" t="s">
        <v>260</v>
      </c>
      <c r="D3966" t="s">
        <v>332</v>
      </c>
      <c r="E3966">
        <v>1</v>
      </c>
      <c r="F3966" t="s">
        <v>458</v>
      </c>
      <c r="G3966" t="s">
        <v>272</v>
      </c>
      <c r="H3966" t="s">
        <v>1756</v>
      </c>
      <c r="M3966" s="2">
        <v>0</v>
      </c>
      <c r="N3966" s="2">
        <v>25000</v>
      </c>
      <c r="O3966" s="2">
        <f>IF(Tabla1[[#This Row],[Mov]]="VNT",Tabla1[[#This Row],[Sale]]-Tabla1[[#This Row],[Cost]],-Tabla1[[#This Row],[Cost]]*Tabla1[[#This Row],[Cant]])</f>
        <v>25000</v>
      </c>
      <c r="P3966" s="8">
        <f>IF(Tabla1[[#This Row],[Mov]]="VNT",-Tabla1[[#This Row],[Cant]],Tabla1[[#This Row],[Cant]])</f>
        <v>-1</v>
      </c>
      <c r="Q3966" s="8">
        <f>DAY(Tabla1[[#This Row],[Date]])</f>
        <v>30</v>
      </c>
      <c r="R3966" s="8">
        <f>MONTH(Tabla1[[#This Row],[Date]])</f>
        <v>10</v>
      </c>
      <c r="S3966" s="8">
        <f>YEAR(Tabla1[[#This Row],[Date]])</f>
        <v>2022</v>
      </c>
    </row>
    <row r="3967" spans="1:19" x14ac:dyDescent="0.2">
      <c r="A3967">
        <v>3963</v>
      </c>
      <c r="B3967" s="1">
        <v>44864</v>
      </c>
      <c r="C3967" t="s">
        <v>260</v>
      </c>
      <c r="D3967" t="s">
        <v>332</v>
      </c>
      <c r="E3967">
        <v>1</v>
      </c>
      <c r="F3967" t="s">
        <v>891</v>
      </c>
      <c r="G3967" t="s">
        <v>263</v>
      </c>
      <c r="H3967" t="s">
        <v>672</v>
      </c>
      <c r="M3967" s="2">
        <v>7000</v>
      </c>
      <c r="N3967" s="2">
        <v>15000</v>
      </c>
      <c r="O3967" s="2">
        <f>IF(Tabla1[[#This Row],[Mov]]="VNT",Tabla1[[#This Row],[Sale]]-Tabla1[[#This Row],[Cost]],-Tabla1[[#This Row],[Cost]]*Tabla1[[#This Row],[Cant]])</f>
        <v>8000</v>
      </c>
      <c r="P3967" s="8">
        <f>IF(Tabla1[[#This Row],[Mov]]="VNT",-Tabla1[[#This Row],[Cant]],Tabla1[[#This Row],[Cant]])</f>
        <v>-1</v>
      </c>
      <c r="Q3967" s="8">
        <f>DAY(Tabla1[[#This Row],[Date]])</f>
        <v>30</v>
      </c>
      <c r="R3967" s="8">
        <f>MONTH(Tabla1[[#This Row],[Date]])</f>
        <v>10</v>
      </c>
      <c r="S3967" s="8">
        <f>YEAR(Tabla1[[#This Row],[Date]])</f>
        <v>2022</v>
      </c>
    </row>
    <row r="3968" spans="1:19" x14ac:dyDescent="0.2">
      <c r="A3968">
        <v>3964</v>
      </c>
      <c r="B3968" s="1">
        <v>44864</v>
      </c>
      <c r="C3968" t="s">
        <v>260</v>
      </c>
      <c r="D3968" t="s">
        <v>332</v>
      </c>
      <c r="E3968">
        <v>1</v>
      </c>
      <c r="F3968" t="s">
        <v>116</v>
      </c>
      <c r="G3968" t="s">
        <v>347</v>
      </c>
      <c r="H3968" t="s">
        <v>518</v>
      </c>
      <c r="M3968" s="2">
        <v>3271</v>
      </c>
      <c r="N3968" s="2">
        <v>3500</v>
      </c>
      <c r="O3968" s="2">
        <f>IF(Tabla1[[#This Row],[Mov]]="VNT",Tabla1[[#This Row],[Sale]]-Tabla1[[#This Row],[Cost]],-Tabla1[[#This Row],[Cost]]*Tabla1[[#This Row],[Cant]])</f>
        <v>229</v>
      </c>
      <c r="P3968" s="8">
        <f>IF(Tabla1[[#This Row],[Mov]]="VNT",-Tabla1[[#This Row],[Cant]],Tabla1[[#This Row],[Cant]])</f>
        <v>-1</v>
      </c>
      <c r="Q3968" s="8">
        <f>DAY(Tabla1[[#This Row],[Date]])</f>
        <v>30</v>
      </c>
      <c r="R3968" s="8">
        <f>MONTH(Tabla1[[#This Row],[Date]])</f>
        <v>10</v>
      </c>
      <c r="S3968" s="8">
        <f>YEAR(Tabla1[[#This Row],[Date]])</f>
        <v>2022</v>
      </c>
    </row>
    <row r="3969" spans="1:19" x14ac:dyDescent="0.2">
      <c r="A3969">
        <v>3965</v>
      </c>
      <c r="B3969" s="1">
        <v>44864</v>
      </c>
      <c r="C3969" t="s">
        <v>260</v>
      </c>
      <c r="D3969" t="s">
        <v>332</v>
      </c>
      <c r="E3969">
        <v>1</v>
      </c>
      <c r="F3969" t="s">
        <v>48</v>
      </c>
      <c r="G3969" t="s">
        <v>792</v>
      </c>
      <c r="H3969" t="s">
        <v>1594</v>
      </c>
      <c r="M3969" s="2">
        <v>125000</v>
      </c>
      <c r="N3969" s="2">
        <v>170000</v>
      </c>
      <c r="O3969" s="2">
        <f>IF(Tabla1[[#This Row],[Mov]]="VNT",Tabla1[[#This Row],[Sale]]-Tabla1[[#This Row],[Cost]],-Tabla1[[#This Row],[Cost]]*Tabla1[[#This Row],[Cant]])</f>
        <v>45000</v>
      </c>
      <c r="P3969" s="8">
        <f>IF(Tabla1[[#This Row],[Mov]]="VNT",-Tabla1[[#This Row],[Cant]],Tabla1[[#This Row],[Cant]])</f>
        <v>-1</v>
      </c>
      <c r="Q3969" s="8">
        <f>DAY(Tabla1[[#This Row],[Date]])</f>
        <v>30</v>
      </c>
      <c r="R3969" s="8">
        <f>MONTH(Tabla1[[#This Row],[Date]])</f>
        <v>10</v>
      </c>
      <c r="S3969" s="8">
        <f>YEAR(Tabla1[[#This Row],[Date]])</f>
        <v>2022</v>
      </c>
    </row>
    <row r="3970" spans="1:19" x14ac:dyDescent="0.2">
      <c r="A3970">
        <v>3966</v>
      </c>
      <c r="B3970" s="1">
        <v>44864</v>
      </c>
      <c r="C3970" t="s">
        <v>260</v>
      </c>
      <c r="D3970" t="s">
        <v>332</v>
      </c>
      <c r="E3970">
        <v>1</v>
      </c>
      <c r="F3970" t="s">
        <v>458</v>
      </c>
      <c r="G3970" t="s">
        <v>262</v>
      </c>
      <c r="H3970" t="s">
        <v>1757</v>
      </c>
      <c r="M3970" s="2">
        <v>0</v>
      </c>
      <c r="N3970" s="2">
        <v>20000</v>
      </c>
      <c r="O3970" s="2">
        <f>IF(Tabla1[[#This Row],[Mov]]="VNT",Tabla1[[#This Row],[Sale]]-Tabla1[[#This Row],[Cost]],-Tabla1[[#This Row],[Cost]]*Tabla1[[#This Row],[Cant]])</f>
        <v>20000</v>
      </c>
      <c r="P3970" s="8">
        <f>IF(Tabla1[[#This Row],[Mov]]="VNT",-Tabla1[[#This Row],[Cant]],Tabla1[[#This Row],[Cant]])</f>
        <v>-1</v>
      </c>
      <c r="Q3970" s="8">
        <f>DAY(Tabla1[[#This Row],[Date]])</f>
        <v>30</v>
      </c>
      <c r="R3970" s="8">
        <f>MONTH(Tabla1[[#This Row],[Date]])</f>
        <v>10</v>
      </c>
      <c r="S3970" s="8">
        <f>YEAR(Tabla1[[#This Row],[Date]])</f>
        <v>2022</v>
      </c>
    </row>
    <row r="3971" spans="1:19" x14ac:dyDescent="0.2">
      <c r="A3971">
        <v>3967</v>
      </c>
      <c r="B3971" s="1">
        <v>44864</v>
      </c>
      <c r="C3971" t="s">
        <v>260</v>
      </c>
      <c r="D3971" t="s">
        <v>332</v>
      </c>
      <c r="E3971">
        <v>1</v>
      </c>
      <c r="F3971" t="s">
        <v>386</v>
      </c>
      <c r="G3971" t="s">
        <v>346</v>
      </c>
      <c r="H3971" t="s">
        <v>1758</v>
      </c>
      <c r="M3971" s="2">
        <v>100000</v>
      </c>
      <c r="N3971" s="2">
        <v>155000</v>
      </c>
      <c r="O3971" s="2">
        <f>IF(Tabla1[[#This Row],[Mov]]="VNT",Tabla1[[#This Row],[Sale]]-Tabla1[[#This Row],[Cost]],-Tabla1[[#This Row],[Cost]]*Tabla1[[#This Row],[Cant]])</f>
        <v>55000</v>
      </c>
      <c r="P3971" s="8">
        <f>IF(Tabla1[[#This Row],[Mov]]="VNT",-Tabla1[[#This Row],[Cant]],Tabla1[[#This Row],[Cant]])</f>
        <v>-1</v>
      </c>
      <c r="Q3971" s="8">
        <f>DAY(Tabla1[[#This Row],[Date]])</f>
        <v>30</v>
      </c>
      <c r="R3971" s="8">
        <f>MONTH(Tabla1[[#This Row],[Date]])</f>
        <v>10</v>
      </c>
      <c r="S3971" s="8">
        <f>YEAR(Tabla1[[#This Row],[Date]])</f>
        <v>2022</v>
      </c>
    </row>
    <row r="3972" spans="1:19" x14ac:dyDescent="0.2">
      <c r="A3972">
        <v>3968</v>
      </c>
      <c r="B3972" s="1">
        <v>44864</v>
      </c>
      <c r="C3972" t="s">
        <v>260</v>
      </c>
      <c r="D3972" t="s">
        <v>332</v>
      </c>
      <c r="E3972">
        <v>1</v>
      </c>
      <c r="F3972" t="s">
        <v>26</v>
      </c>
      <c r="G3972" t="s">
        <v>264</v>
      </c>
      <c r="H3972" t="s">
        <v>16</v>
      </c>
      <c r="M3972" s="2">
        <v>8500</v>
      </c>
      <c r="N3972" s="2">
        <v>20000</v>
      </c>
      <c r="O3972" s="2">
        <f>IF(Tabla1[[#This Row],[Mov]]="VNT",Tabla1[[#This Row],[Sale]]-Tabla1[[#This Row],[Cost]],-Tabla1[[#This Row],[Cost]]*Tabla1[[#This Row],[Cant]])</f>
        <v>11500</v>
      </c>
      <c r="P3972" s="8">
        <f>IF(Tabla1[[#This Row],[Mov]]="VNT",-Tabla1[[#This Row],[Cant]],Tabla1[[#This Row],[Cant]])</f>
        <v>-1</v>
      </c>
      <c r="Q3972" s="8">
        <f>DAY(Tabla1[[#This Row],[Date]])</f>
        <v>30</v>
      </c>
      <c r="R3972" s="8">
        <f>MONTH(Tabla1[[#This Row],[Date]])</f>
        <v>10</v>
      </c>
      <c r="S3972" s="8">
        <f>YEAR(Tabla1[[#This Row],[Date]])</f>
        <v>2022</v>
      </c>
    </row>
    <row r="3973" spans="1:19" x14ac:dyDescent="0.2">
      <c r="A3973">
        <v>3969</v>
      </c>
      <c r="B3973" s="1">
        <v>44864</v>
      </c>
      <c r="C3973" t="s">
        <v>260</v>
      </c>
      <c r="D3973" t="s">
        <v>1759</v>
      </c>
      <c r="E3973">
        <v>1</v>
      </c>
      <c r="F3973" t="s">
        <v>15</v>
      </c>
      <c r="G3973" t="s">
        <v>999</v>
      </c>
      <c r="H3973" t="s">
        <v>1742</v>
      </c>
      <c r="M3973" s="2">
        <v>3500</v>
      </c>
      <c r="N3973" s="2">
        <v>10000</v>
      </c>
      <c r="O3973" s="2">
        <f>IF(Tabla1[[#This Row],[Mov]]="VNT",Tabla1[[#This Row],[Sale]]-Tabla1[[#This Row],[Cost]],-Tabla1[[#This Row],[Cost]]*Tabla1[[#This Row],[Cant]])</f>
        <v>6500</v>
      </c>
      <c r="P3973" s="8">
        <f>IF(Tabla1[[#This Row],[Mov]]="VNT",-Tabla1[[#This Row],[Cant]],Tabla1[[#This Row],[Cant]])</f>
        <v>-1</v>
      </c>
      <c r="Q3973" s="8">
        <f>DAY(Tabla1[[#This Row],[Date]])</f>
        <v>30</v>
      </c>
      <c r="R3973" s="8">
        <f>MONTH(Tabla1[[#This Row],[Date]])</f>
        <v>10</v>
      </c>
      <c r="S3973" s="8">
        <f>YEAR(Tabla1[[#This Row],[Date]])</f>
        <v>2022</v>
      </c>
    </row>
    <row r="3974" spans="1:19" x14ac:dyDescent="0.2">
      <c r="A3974">
        <v>3970</v>
      </c>
      <c r="B3974" s="1">
        <v>44864</v>
      </c>
      <c r="C3974" t="s">
        <v>260</v>
      </c>
      <c r="D3974" t="s">
        <v>332</v>
      </c>
      <c r="E3974">
        <v>1</v>
      </c>
      <c r="F3974" t="s">
        <v>116</v>
      </c>
      <c r="G3974" t="s">
        <v>347</v>
      </c>
      <c r="H3974" t="s">
        <v>518</v>
      </c>
      <c r="M3974" s="2">
        <v>1870</v>
      </c>
      <c r="N3974" s="2">
        <v>2000</v>
      </c>
      <c r="O3974" s="2">
        <f>IF(Tabla1[[#This Row],[Mov]]="VNT",Tabla1[[#This Row],[Sale]]-Tabla1[[#This Row],[Cost]],-Tabla1[[#This Row],[Cost]]*Tabla1[[#This Row],[Cant]])</f>
        <v>130</v>
      </c>
      <c r="P3974" s="8">
        <f>IF(Tabla1[[#This Row],[Mov]]="VNT",-Tabla1[[#This Row],[Cant]],Tabla1[[#This Row],[Cant]])</f>
        <v>-1</v>
      </c>
      <c r="Q3974" s="8">
        <f>DAY(Tabla1[[#This Row],[Date]])</f>
        <v>30</v>
      </c>
      <c r="R3974" s="8">
        <f>MONTH(Tabla1[[#This Row],[Date]])</f>
        <v>10</v>
      </c>
      <c r="S3974" s="8">
        <f>YEAR(Tabla1[[#This Row],[Date]])</f>
        <v>2022</v>
      </c>
    </row>
    <row r="3975" spans="1:19" x14ac:dyDescent="0.2">
      <c r="A3975">
        <v>3971</v>
      </c>
      <c r="B3975" s="1">
        <v>44864</v>
      </c>
      <c r="C3975" t="s">
        <v>260</v>
      </c>
      <c r="D3975" t="s">
        <v>332</v>
      </c>
      <c r="E3975">
        <v>1</v>
      </c>
      <c r="F3975" t="s">
        <v>26</v>
      </c>
      <c r="G3975" t="s">
        <v>264</v>
      </c>
      <c r="H3975" t="s">
        <v>16</v>
      </c>
      <c r="M3975" s="2">
        <v>8500</v>
      </c>
      <c r="N3975" s="2">
        <v>20000</v>
      </c>
      <c r="O3975" s="2">
        <f>IF(Tabla1[[#This Row],[Mov]]="VNT",Tabla1[[#This Row],[Sale]]-Tabla1[[#This Row],[Cost]],-Tabla1[[#This Row],[Cost]]*Tabla1[[#This Row],[Cant]])</f>
        <v>11500</v>
      </c>
      <c r="P3975" s="8">
        <f>IF(Tabla1[[#This Row],[Mov]]="VNT",-Tabla1[[#This Row],[Cant]],Tabla1[[#This Row],[Cant]])</f>
        <v>-1</v>
      </c>
      <c r="Q3975" s="8">
        <f>DAY(Tabla1[[#This Row],[Date]])</f>
        <v>30</v>
      </c>
      <c r="R3975" s="8">
        <f>MONTH(Tabla1[[#This Row],[Date]])</f>
        <v>10</v>
      </c>
      <c r="S3975" s="8">
        <f>YEAR(Tabla1[[#This Row],[Date]])</f>
        <v>2022</v>
      </c>
    </row>
    <row r="3976" spans="1:19" x14ac:dyDescent="0.2">
      <c r="A3976">
        <v>3972</v>
      </c>
      <c r="B3976" s="1">
        <v>44864</v>
      </c>
      <c r="C3976" t="s">
        <v>260</v>
      </c>
      <c r="D3976" t="s">
        <v>332</v>
      </c>
      <c r="E3976">
        <v>1</v>
      </c>
      <c r="F3976" t="s">
        <v>532</v>
      </c>
      <c r="G3976" t="s">
        <v>266</v>
      </c>
      <c r="H3976" t="s">
        <v>621</v>
      </c>
      <c r="M3976" s="2">
        <v>35000</v>
      </c>
      <c r="N3976" s="2">
        <v>70000</v>
      </c>
      <c r="O3976" s="2">
        <f>IF(Tabla1[[#This Row],[Mov]]="VNT",Tabla1[[#This Row],[Sale]]-Tabla1[[#This Row],[Cost]],-Tabla1[[#This Row],[Cost]]*Tabla1[[#This Row],[Cant]])</f>
        <v>35000</v>
      </c>
      <c r="P3976" s="8">
        <f>IF(Tabla1[[#This Row],[Mov]]="VNT",-Tabla1[[#This Row],[Cant]],Tabla1[[#This Row],[Cant]])</f>
        <v>-1</v>
      </c>
      <c r="Q3976" s="8">
        <f>DAY(Tabla1[[#This Row],[Date]])</f>
        <v>30</v>
      </c>
      <c r="R3976" s="8">
        <f>MONTH(Tabla1[[#This Row],[Date]])</f>
        <v>10</v>
      </c>
      <c r="S3976" s="8">
        <f>YEAR(Tabla1[[#This Row],[Date]])</f>
        <v>2022</v>
      </c>
    </row>
    <row r="3977" spans="1:19" x14ac:dyDescent="0.2">
      <c r="A3977">
        <v>3973</v>
      </c>
      <c r="B3977" s="1">
        <v>44864</v>
      </c>
      <c r="C3977" t="s">
        <v>260</v>
      </c>
      <c r="D3977" t="s">
        <v>332</v>
      </c>
      <c r="E3977">
        <v>1</v>
      </c>
      <c r="F3977" t="s">
        <v>532</v>
      </c>
      <c r="G3977" t="s">
        <v>266</v>
      </c>
      <c r="H3977" t="s">
        <v>621</v>
      </c>
      <c r="M3977" s="2">
        <v>35000</v>
      </c>
      <c r="N3977" s="2">
        <v>70000</v>
      </c>
      <c r="O3977" s="2">
        <f>IF(Tabla1[[#This Row],[Mov]]="VNT",Tabla1[[#This Row],[Sale]]-Tabla1[[#This Row],[Cost]],-Tabla1[[#This Row],[Cost]]*Tabla1[[#This Row],[Cant]])</f>
        <v>35000</v>
      </c>
      <c r="P3977" s="8">
        <f>IF(Tabla1[[#This Row],[Mov]]="VNT",-Tabla1[[#This Row],[Cant]],Tabla1[[#This Row],[Cant]])</f>
        <v>-1</v>
      </c>
      <c r="Q3977" s="8">
        <f>DAY(Tabla1[[#This Row],[Date]])</f>
        <v>30</v>
      </c>
      <c r="R3977" s="8">
        <f>MONTH(Tabla1[[#This Row],[Date]])</f>
        <v>10</v>
      </c>
      <c r="S3977" s="8">
        <f>YEAR(Tabla1[[#This Row],[Date]])</f>
        <v>2022</v>
      </c>
    </row>
    <row r="3978" spans="1:19" x14ac:dyDescent="0.2">
      <c r="A3978">
        <v>3974</v>
      </c>
      <c r="B3978" s="1">
        <v>44864</v>
      </c>
      <c r="C3978" t="s">
        <v>260</v>
      </c>
      <c r="D3978" t="s">
        <v>332</v>
      </c>
      <c r="E3978">
        <v>1</v>
      </c>
      <c r="F3978" t="s">
        <v>225</v>
      </c>
      <c r="G3978" t="s">
        <v>284</v>
      </c>
      <c r="H3978" t="s">
        <v>907</v>
      </c>
      <c r="M3978" s="2">
        <v>4000</v>
      </c>
      <c r="N3978" s="2">
        <v>10000</v>
      </c>
      <c r="O3978" s="2">
        <f>IF(Tabla1[[#This Row],[Mov]]="VNT",Tabla1[[#This Row],[Sale]]-Tabla1[[#This Row],[Cost]],-Tabla1[[#This Row],[Cost]]*Tabla1[[#This Row],[Cant]])</f>
        <v>6000</v>
      </c>
      <c r="P3978" s="8">
        <f>IF(Tabla1[[#This Row],[Mov]]="VNT",-Tabla1[[#This Row],[Cant]],Tabla1[[#This Row],[Cant]])</f>
        <v>-1</v>
      </c>
      <c r="Q3978" s="8">
        <f>DAY(Tabla1[[#This Row],[Date]])</f>
        <v>30</v>
      </c>
      <c r="R3978" s="8">
        <f>MONTH(Tabla1[[#This Row],[Date]])</f>
        <v>10</v>
      </c>
      <c r="S3978" s="8">
        <f>YEAR(Tabla1[[#This Row],[Date]])</f>
        <v>2022</v>
      </c>
    </row>
    <row r="3979" spans="1:19" x14ac:dyDescent="0.2">
      <c r="A3979">
        <v>3975</v>
      </c>
      <c r="B3979" s="1">
        <v>44864</v>
      </c>
      <c r="C3979" t="s">
        <v>260</v>
      </c>
      <c r="D3979" t="s">
        <v>332</v>
      </c>
      <c r="E3979">
        <v>1</v>
      </c>
      <c r="F3979" t="s">
        <v>224</v>
      </c>
      <c r="G3979" t="s">
        <v>284</v>
      </c>
      <c r="H3979" t="s">
        <v>907</v>
      </c>
      <c r="M3979" s="2">
        <v>11000</v>
      </c>
      <c r="N3979" s="2">
        <v>20000</v>
      </c>
      <c r="O3979" s="2">
        <f>IF(Tabla1[[#This Row],[Mov]]="VNT",Tabla1[[#This Row],[Sale]]-Tabla1[[#This Row],[Cost]],-Tabla1[[#This Row],[Cost]]*Tabla1[[#This Row],[Cant]])</f>
        <v>9000</v>
      </c>
      <c r="P3979" s="8">
        <f>IF(Tabla1[[#This Row],[Mov]]="VNT",-Tabla1[[#This Row],[Cant]],Tabla1[[#This Row],[Cant]])</f>
        <v>-1</v>
      </c>
      <c r="Q3979" s="8">
        <f>DAY(Tabla1[[#This Row],[Date]])</f>
        <v>30</v>
      </c>
      <c r="R3979" s="8">
        <f>MONTH(Tabla1[[#This Row],[Date]])</f>
        <v>10</v>
      </c>
      <c r="S3979" s="8">
        <f>YEAR(Tabla1[[#This Row],[Date]])</f>
        <v>2022</v>
      </c>
    </row>
    <row r="3980" spans="1:19" x14ac:dyDescent="0.2">
      <c r="A3980">
        <v>3976</v>
      </c>
      <c r="B3980" s="1">
        <v>44864</v>
      </c>
      <c r="C3980" t="s">
        <v>260</v>
      </c>
      <c r="D3980" t="s">
        <v>332</v>
      </c>
      <c r="E3980">
        <v>1</v>
      </c>
      <c r="F3980" t="s">
        <v>455</v>
      </c>
      <c r="G3980" t="s">
        <v>347</v>
      </c>
      <c r="H3980" t="s">
        <v>456</v>
      </c>
      <c r="M3980" s="2">
        <v>500</v>
      </c>
      <c r="N3980" s="2">
        <v>4000</v>
      </c>
      <c r="O3980" s="2">
        <f>IF(Tabla1[[#This Row],[Mov]]="VNT",Tabla1[[#This Row],[Sale]]-Tabla1[[#This Row],[Cost]],-Tabla1[[#This Row],[Cost]]*Tabla1[[#This Row],[Cant]])</f>
        <v>3500</v>
      </c>
      <c r="P3980" s="8">
        <f>IF(Tabla1[[#This Row],[Mov]]="VNT",-Tabla1[[#This Row],[Cant]],Tabla1[[#This Row],[Cant]])</f>
        <v>-1</v>
      </c>
      <c r="Q3980" s="8">
        <f>DAY(Tabla1[[#This Row],[Date]])</f>
        <v>30</v>
      </c>
      <c r="R3980" s="8">
        <f>MONTH(Tabla1[[#This Row],[Date]])</f>
        <v>10</v>
      </c>
      <c r="S3980" s="8">
        <f>YEAR(Tabla1[[#This Row],[Date]])</f>
        <v>2022</v>
      </c>
    </row>
    <row r="3981" spans="1:19" x14ac:dyDescent="0.2">
      <c r="A3981">
        <v>3977</v>
      </c>
      <c r="B3981" s="1">
        <v>44864</v>
      </c>
      <c r="C3981" t="s">
        <v>260</v>
      </c>
      <c r="D3981" t="s">
        <v>332</v>
      </c>
      <c r="E3981">
        <v>1</v>
      </c>
      <c r="F3981" t="s">
        <v>116</v>
      </c>
      <c r="G3981" t="s">
        <v>347</v>
      </c>
      <c r="H3981" t="s">
        <v>518</v>
      </c>
      <c r="M3981" s="2">
        <v>10280</v>
      </c>
      <c r="N3981" s="2">
        <v>11000</v>
      </c>
      <c r="O3981" s="2">
        <f>IF(Tabla1[[#This Row],[Mov]]="VNT",Tabla1[[#This Row],[Sale]]-Tabla1[[#This Row],[Cost]],-Tabla1[[#This Row],[Cost]]*Tabla1[[#This Row],[Cant]])</f>
        <v>720</v>
      </c>
      <c r="P3981" s="8">
        <f>IF(Tabla1[[#This Row],[Mov]]="VNT",-Tabla1[[#This Row],[Cant]],Tabla1[[#This Row],[Cant]])</f>
        <v>-1</v>
      </c>
      <c r="Q3981" s="8">
        <f>DAY(Tabla1[[#This Row],[Date]])</f>
        <v>30</v>
      </c>
      <c r="R3981" s="8">
        <f>MONTH(Tabla1[[#This Row],[Date]])</f>
        <v>10</v>
      </c>
      <c r="S3981" s="8">
        <f>YEAR(Tabla1[[#This Row],[Date]])</f>
        <v>2022</v>
      </c>
    </row>
    <row r="3982" spans="1:19" x14ac:dyDescent="0.2">
      <c r="A3982">
        <v>3978</v>
      </c>
      <c r="B3982" s="1">
        <v>44864</v>
      </c>
      <c r="C3982" t="s">
        <v>260</v>
      </c>
      <c r="D3982" t="s">
        <v>332</v>
      </c>
      <c r="E3982">
        <v>1</v>
      </c>
      <c r="F3982" t="s">
        <v>116</v>
      </c>
      <c r="G3982" t="s">
        <v>347</v>
      </c>
      <c r="H3982" t="s">
        <v>518</v>
      </c>
      <c r="M3982" s="2">
        <v>10280</v>
      </c>
      <c r="N3982" s="2">
        <v>11000</v>
      </c>
      <c r="O3982" s="2">
        <f>IF(Tabla1[[#This Row],[Mov]]="VNT",Tabla1[[#This Row],[Sale]]-Tabla1[[#This Row],[Cost]],-Tabla1[[#This Row],[Cost]]*Tabla1[[#This Row],[Cant]])</f>
        <v>720</v>
      </c>
      <c r="P3982" s="8">
        <f>IF(Tabla1[[#This Row],[Mov]]="VNT",-Tabla1[[#This Row],[Cant]],Tabla1[[#This Row],[Cant]])</f>
        <v>-1</v>
      </c>
      <c r="Q3982" s="8">
        <f>DAY(Tabla1[[#This Row],[Date]])</f>
        <v>30</v>
      </c>
      <c r="R3982" s="8">
        <f>MONTH(Tabla1[[#This Row],[Date]])</f>
        <v>10</v>
      </c>
      <c r="S3982" s="8">
        <f>YEAR(Tabla1[[#This Row],[Date]])</f>
        <v>2022</v>
      </c>
    </row>
    <row r="3983" spans="1:19" x14ac:dyDescent="0.2">
      <c r="A3983">
        <v>3979</v>
      </c>
      <c r="B3983" s="1">
        <v>44864</v>
      </c>
      <c r="C3983" t="s">
        <v>260</v>
      </c>
      <c r="D3983" t="s">
        <v>332</v>
      </c>
      <c r="E3983">
        <v>1</v>
      </c>
      <c r="F3983" t="s">
        <v>116</v>
      </c>
      <c r="G3983" t="s">
        <v>347</v>
      </c>
      <c r="H3983" t="s">
        <v>518</v>
      </c>
      <c r="M3983" s="2">
        <v>3271</v>
      </c>
      <c r="N3983" s="2">
        <v>3500</v>
      </c>
      <c r="O3983" s="2">
        <f>IF(Tabla1[[#This Row],[Mov]]="VNT",Tabla1[[#This Row],[Sale]]-Tabla1[[#This Row],[Cost]],-Tabla1[[#This Row],[Cost]]*Tabla1[[#This Row],[Cant]])</f>
        <v>229</v>
      </c>
      <c r="P3983" s="8">
        <f>IF(Tabla1[[#This Row],[Mov]]="VNT",-Tabla1[[#This Row],[Cant]],Tabla1[[#This Row],[Cant]])</f>
        <v>-1</v>
      </c>
      <c r="Q3983" s="8">
        <f>DAY(Tabla1[[#This Row],[Date]])</f>
        <v>30</v>
      </c>
      <c r="R3983" s="8">
        <f>MONTH(Tabla1[[#This Row],[Date]])</f>
        <v>10</v>
      </c>
      <c r="S3983" s="8">
        <f>YEAR(Tabla1[[#This Row],[Date]])</f>
        <v>2022</v>
      </c>
    </row>
    <row r="3984" spans="1:19" x14ac:dyDescent="0.2">
      <c r="A3984">
        <v>3980</v>
      </c>
      <c r="B3984" s="1">
        <v>44864</v>
      </c>
      <c r="C3984" t="s">
        <v>260</v>
      </c>
      <c r="D3984" t="s">
        <v>332</v>
      </c>
      <c r="E3984">
        <v>1</v>
      </c>
      <c r="F3984" t="s">
        <v>586</v>
      </c>
      <c r="G3984" t="s">
        <v>273</v>
      </c>
      <c r="H3984" t="s">
        <v>470</v>
      </c>
      <c r="M3984" s="2">
        <v>8000</v>
      </c>
      <c r="N3984" s="2">
        <v>20000</v>
      </c>
      <c r="O3984" s="2">
        <f>IF(Tabla1[[#This Row],[Mov]]="VNT",Tabla1[[#This Row],[Sale]]-Tabla1[[#This Row],[Cost]],-Tabla1[[#This Row],[Cost]]*Tabla1[[#This Row],[Cant]])</f>
        <v>12000</v>
      </c>
      <c r="P3984" s="8">
        <f>IF(Tabla1[[#This Row],[Mov]]="VNT",-Tabla1[[#This Row],[Cant]],Tabla1[[#This Row],[Cant]])</f>
        <v>-1</v>
      </c>
      <c r="Q3984" s="8">
        <f>DAY(Tabla1[[#This Row],[Date]])</f>
        <v>30</v>
      </c>
      <c r="R3984" s="8">
        <f>MONTH(Tabla1[[#This Row],[Date]])</f>
        <v>10</v>
      </c>
      <c r="S3984" s="8">
        <f>YEAR(Tabla1[[#This Row],[Date]])</f>
        <v>2022</v>
      </c>
    </row>
    <row r="3985" spans="1:19" x14ac:dyDescent="0.2">
      <c r="A3985">
        <v>3981</v>
      </c>
      <c r="B3985" s="1">
        <v>44864</v>
      </c>
      <c r="C3985" t="s">
        <v>260</v>
      </c>
      <c r="D3985" t="s">
        <v>332</v>
      </c>
      <c r="E3985">
        <v>1</v>
      </c>
      <c r="F3985" t="s">
        <v>225</v>
      </c>
      <c r="G3985" t="s">
        <v>273</v>
      </c>
      <c r="H3985" t="s">
        <v>470</v>
      </c>
      <c r="M3985" s="2">
        <v>1100</v>
      </c>
      <c r="N3985" s="2">
        <v>10000</v>
      </c>
      <c r="O3985" s="2">
        <f>IF(Tabla1[[#This Row],[Mov]]="VNT",Tabla1[[#This Row],[Sale]]-Tabla1[[#This Row],[Cost]],-Tabla1[[#This Row],[Cost]]*Tabla1[[#This Row],[Cant]])</f>
        <v>8900</v>
      </c>
      <c r="P3985" s="8">
        <f>IF(Tabla1[[#This Row],[Mov]]="VNT",-Tabla1[[#This Row],[Cant]],Tabla1[[#This Row],[Cant]])</f>
        <v>-1</v>
      </c>
      <c r="Q3985" s="8">
        <f>DAY(Tabla1[[#This Row],[Date]])</f>
        <v>30</v>
      </c>
      <c r="R3985" s="8">
        <f>MONTH(Tabla1[[#This Row],[Date]])</f>
        <v>10</v>
      </c>
      <c r="S3985" s="8">
        <f>YEAR(Tabla1[[#This Row],[Date]])</f>
        <v>2022</v>
      </c>
    </row>
    <row r="3986" spans="1:19" x14ac:dyDescent="0.2">
      <c r="A3986">
        <v>3982</v>
      </c>
      <c r="B3986" s="1">
        <v>44864</v>
      </c>
      <c r="C3986" t="s">
        <v>260</v>
      </c>
      <c r="D3986" t="s">
        <v>332</v>
      </c>
      <c r="E3986">
        <v>1</v>
      </c>
      <c r="F3986" t="s">
        <v>116</v>
      </c>
      <c r="G3986" t="s">
        <v>347</v>
      </c>
      <c r="H3986" t="s">
        <v>518</v>
      </c>
      <c r="M3986" s="2">
        <v>6975</v>
      </c>
      <c r="N3986" s="2">
        <v>7500</v>
      </c>
      <c r="O3986" s="2">
        <f>IF(Tabla1[[#This Row],[Mov]]="VNT",Tabla1[[#This Row],[Sale]]-Tabla1[[#This Row],[Cost]],-Tabla1[[#This Row],[Cost]]*Tabla1[[#This Row],[Cant]])</f>
        <v>525</v>
      </c>
      <c r="P3986" s="8">
        <f>IF(Tabla1[[#This Row],[Mov]]="VNT",-Tabla1[[#This Row],[Cant]],Tabla1[[#This Row],[Cant]])</f>
        <v>-1</v>
      </c>
      <c r="Q3986" s="8">
        <f>DAY(Tabla1[[#This Row],[Date]])</f>
        <v>30</v>
      </c>
      <c r="R3986" s="8">
        <f>MONTH(Tabla1[[#This Row],[Date]])</f>
        <v>10</v>
      </c>
      <c r="S3986" s="8">
        <f>YEAR(Tabla1[[#This Row],[Date]])</f>
        <v>2022</v>
      </c>
    </row>
    <row r="3987" spans="1:19" x14ac:dyDescent="0.2">
      <c r="A3987">
        <v>3983</v>
      </c>
      <c r="B3987" s="1">
        <v>44863</v>
      </c>
      <c r="C3987" t="s">
        <v>261</v>
      </c>
      <c r="D3987" t="s">
        <v>892</v>
      </c>
      <c r="E3987">
        <v>1</v>
      </c>
      <c r="F3987" t="s">
        <v>386</v>
      </c>
      <c r="G3987" t="s">
        <v>262</v>
      </c>
      <c r="H3987" t="s">
        <v>2763</v>
      </c>
      <c r="M3987" s="2">
        <v>90000</v>
      </c>
      <c r="N3987" s="2">
        <v>150000</v>
      </c>
      <c r="O3987" s="2">
        <f>IF(Tabla1[[#This Row],[Mov]]="VNT",Tabla1[[#This Row],[Sale]]-Tabla1[[#This Row],[Cost]],-Tabla1[[#This Row],[Cost]]*Tabla1[[#This Row],[Cant]])</f>
        <v>-90000</v>
      </c>
      <c r="P3987" s="8">
        <f>IF(Tabla1[[#This Row],[Mov]]="VNT",-Tabla1[[#This Row],[Cant]],Tabla1[[#This Row],[Cant]])</f>
        <v>1</v>
      </c>
      <c r="Q3987" s="8">
        <f>DAY(Tabla1[[#This Row],[Date]])</f>
        <v>29</v>
      </c>
      <c r="R3987" s="8">
        <f>MONTH(Tabla1[[#This Row],[Date]])</f>
        <v>10</v>
      </c>
      <c r="S3987" s="8">
        <f>YEAR(Tabla1[[#This Row],[Date]])</f>
        <v>2022</v>
      </c>
    </row>
    <row r="3988" spans="1:19" x14ac:dyDescent="0.2">
      <c r="A3988">
        <v>3984</v>
      </c>
      <c r="B3988" s="1">
        <v>44863</v>
      </c>
      <c r="C3988" t="s">
        <v>261</v>
      </c>
      <c r="D3988" t="s">
        <v>892</v>
      </c>
      <c r="E3988">
        <v>1</v>
      </c>
      <c r="F3988" t="s">
        <v>1418</v>
      </c>
      <c r="G3988" t="s">
        <v>262</v>
      </c>
      <c r="H3988" t="s">
        <v>407</v>
      </c>
      <c r="M3988" s="2">
        <v>15000</v>
      </c>
      <c r="N3988" s="2">
        <v>15000</v>
      </c>
      <c r="O3988" s="2">
        <f>IF(Tabla1[[#This Row],[Mov]]="VNT",Tabla1[[#This Row],[Sale]]-Tabla1[[#This Row],[Cost]],-Tabla1[[#This Row],[Cost]]*Tabla1[[#This Row],[Cant]])</f>
        <v>-15000</v>
      </c>
      <c r="P3988" s="8">
        <f>IF(Tabla1[[#This Row],[Mov]]="VNT",-Tabla1[[#This Row],[Cant]],Tabla1[[#This Row],[Cant]])</f>
        <v>1</v>
      </c>
      <c r="Q3988" s="8">
        <f>DAY(Tabla1[[#This Row],[Date]])</f>
        <v>29</v>
      </c>
      <c r="R3988" s="8">
        <f>MONTH(Tabla1[[#This Row],[Date]])</f>
        <v>10</v>
      </c>
      <c r="S3988" s="8">
        <f>YEAR(Tabla1[[#This Row],[Date]])</f>
        <v>2022</v>
      </c>
    </row>
    <row r="3989" spans="1:19" x14ac:dyDescent="0.2">
      <c r="A3989">
        <v>3985</v>
      </c>
      <c r="B3989" s="1">
        <v>44863</v>
      </c>
      <c r="C3989" t="s">
        <v>261</v>
      </c>
      <c r="D3989" t="s">
        <v>892</v>
      </c>
      <c r="E3989">
        <v>1</v>
      </c>
      <c r="F3989" t="s">
        <v>1192</v>
      </c>
      <c r="G3989" t="s">
        <v>262</v>
      </c>
      <c r="H3989" t="s">
        <v>407</v>
      </c>
      <c r="M3989" s="2">
        <v>14000</v>
      </c>
      <c r="N3989" s="2">
        <v>29000</v>
      </c>
      <c r="O3989" s="2">
        <f>IF(Tabla1[[#This Row],[Mov]]="VNT",Tabla1[[#This Row],[Sale]]-Tabla1[[#This Row],[Cost]],-Tabla1[[#This Row],[Cost]]*Tabla1[[#This Row],[Cant]])</f>
        <v>-14000</v>
      </c>
      <c r="P3989" s="8">
        <f>IF(Tabla1[[#This Row],[Mov]]="VNT",-Tabla1[[#This Row],[Cant]],Tabla1[[#This Row],[Cant]])</f>
        <v>1</v>
      </c>
      <c r="Q3989" s="8">
        <f>DAY(Tabla1[[#This Row],[Date]])</f>
        <v>29</v>
      </c>
      <c r="R3989" s="8">
        <f>MONTH(Tabla1[[#This Row],[Date]])</f>
        <v>10</v>
      </c>
      <c r="S3989" s="8">
        <f>YEAR(Tabla1[[#This Row],[Date]])</f>
        <v>2022</v>
      </c>
    </row>
    <row r="3990" spans="1:19" x14ac:dyDescent="0.2">
      <c r="A3990">
        <v>3986</v>
      </c>
      <c r="B3990" s="1">
        <v>44863</v>
      </c>
      <c r="C3990" t="s">
        <v>261</v>
      </c>
      <c r="D3990" t="s">
        <v>892</v>
      </c>
      <c r="E3990">
        <v>1</v>
      </c>
      <c r="F3990" t="s">
        <v>386</v>
      </c>
      <c r="G3990" t="s">
        <v>346</v>
      </c>
      <c r="H3990" t="s">
        <v>1758</v>
      </c>
      <c r="M3990" s="2">
        <v>100000</v>
      </c>
      <c r="N3990" s="2">
        <v>155000</v>
      </c>
      <c r="O3990" s="2">
        <f>IF(Tabla1[[#This Row],[Mov]]="VNT",Tabla1[[#This Row],[Sale]]-Tabla1[[#This Row],[Cost]],-Tabla1[[#This Row],[Cost]]*Tabla1[[#This Row],[Cant]])</f>
        <v>-100000</v>
      </c>
      <c r="P3990" s="8">
        <f>IF(Tabla1[[#This Row],[Mov]]="VNT",-Tabla1[[#This Row],[Cant]],Tabla1[[#This Row],[Cant]])</f>
        <v>1</v>
      </c>
      <c r="Q3990" s="8">
        <f>DAY(Tabla1[[#This Row],[Date]])</f>
        <v>29</v>
      </c>
      <c r="R3990" s="8">
        <f>MONTH(Tabla1[[#This Row],[Date]])</f>
        <v>10</v>
      </c>
      <c r="S3990" s="8">
        <f>YEAR(Tabla1[[#This Row],[Date]])</f>
        <v>2022</v>
      </c>
    </row>
    <row r="3991" spans="1:19" x14ac:dyDescent="0.2">
      <c r="A3991">
        <v>3987</v>
      </c>
      <c r="B3991" s="1">
        <v>44863</v>
      </c>
      <c r="C3991" t="s">
        <v>261</v>
      </c>
      <c r="D3991" t="s">
        <v>892</v>
      </c>
      <c r="E3991">
        <v>1</v>
      </c>
      <c r="F3991" t="s">
        <v>1192</v>
      </c>
      <c r="G3991" t="s">
        <v>263</v>
      </c>
      <c r="H3991" t="s">
        <v>643</v>
      </c>
      <c r="M3991" s="2">
        <v>14000</v>
      </c>
      <c r="N3991" s="2">
        <v>25000</v>
      </c>
      <c r="O3991" s="2">
        <f>IF(Tabla1[[#This Row],[Mov]]="VNT",Tabla1[[#This Row],[Sale]]-Tabla1[[#This Row],[Cost]],-Tabla1[[#This Row],[Cost]]*Tabla1[[#This Row],[Cant]])</f>
        <v>-14000</v>
      </c>
      <c r="P3991" s="8">
        <f>IF(Tabla1[[#This Row],[Mov]]="VNT",-Tabla1[[#This Row],[Cant]],Tabla1[[#This Row],[Cant]])</f>
        <v>1</v>
      </c>
      <c r="Q3991" s="8">
        <f>DAY(Tabla1[[#This Row],[Date]])</f>
        <v>29</v>
      </c>
      <c r="R3991" s="8">
        <f>MONTH(Tabla1[[#This Row],[Date]])</f>
        <v>10</v>
      </c>
      <c r="S3991" s="8">
        <f>YEAR(Tabla1[[#This Row],[Date]])</f>
        <v>2022</v>
      </c>
    </row>
    <row r="3992" spans="1:19" x14ac:dyDescent="0.2">
      <c r="A3992">
        <v>3988</v>
      </c>
      <c r="B3992" s="1">
        <v>44863</v>
      </c>
      <c r="C3992" t="s">
        <v>261</v>
      </c>
      <c r="D3992" t="s">
        <v>892</v>
      </c>
      <c r="E3992">
        <v>1</v>
      </c>
      <c r="F3992" t="s">
        <v>1192</v>
      </c>
      <c r="G3992" t="s">
        <v>284</v>
      </c>
      <c r="H3992" t="s">
        <v>513</v>
      </c>
      <c r="M3992" s="2">
        <v>5000</v>
      </c>
      <c r="N3992" s="2">
        <v>10000</v>
      </c>
      <c r="O3992" s="2">
        <f>IF(Tabla1[[#This Row],[Mov]]="VNT",Tabla1[[#This Row],[Sale]]-Tabla1[[#This Row],[Cost]],-Tabla1[[#This Row],[Cost]]*Tabla1[[#This Row],[Cant]])</f>
        <v>-5000</v>
      </c>
      <c r="P3992" s="8">
        <f>IF(Tabla1[[#This Row],[Mov]]="VNT",-Tabla1[[#This Row],[Cant]],Tabla1[[#This Row],[Cant]])</f>
        <v>1</v>
      </c>
      <c r="Q3992" s="8">
        <f>DAY(Tabla1[[#This Row],[Date]])</f>
        <v>29</v>
      </c>
      <c r="R3992" s="8">
        <f>MONTH(Tabla1[[#This Row],[Date]])</f>
        <v>10</v>
      </c>
      <c r="S3992" s="8">
        <f>YEAR(Tabla1[[#This Row],[Date]])</f>
        <v>2022</v>
      </c>
    </row>
    <row r="3993" spans="1:19" x14ac:dyDescent="0.2">
      <c r="A3993">
        <v>3989</v>
      </c>
      <c r="B3993" s="1">
        <v>44863</v>
      </c>
      <c r="C3993" t="s">
        <v>261</v>
      </c>
      <c r="D3993" t="s">
        <v>892</v>
      </c>
      <c r="E3993">
        <v>1</v>
      </c>
      <c r="F3993" t="s">
        <v>1487</v>
      </c>
      <c r="G3993" t="s">
        <v>284</v>
      </c>
      <c r="H3993" t="s">
        <v>513</v>
      </c>
      <c r="M3993" s="2">
        <v>5000</v>
      </c>
      <c r="N3993" s="2">
        <v>10000</v>
      </c>
      <c r="O3993" s="2">
        <f>IF(Tabla1[[#This Row],[Mov]]="VNT",Tabla1[[#This Row],[Sale]]-Tabla1[[#This Row],[Cost]],-Tabla1[[#This Row],[Cost]]*Tabla1[[#This Row],[Cant]])</f>
        <v>-5000</v>
      </c>
      <c r="P3993" s="8">
        <f>IF(Tabla1[[#This Row],[Mov]]="VNT",-Tabla1[[#This Row],[Cant]],Tabla1[[#This Row],[Cant]])</f>
        <v>1</v>
      </c>
      <c r="Q3993" s="8">
        <f>DAY(Tabla1[[#This Row],[Date]])</f>
        <v>29</v>
      </c>
      <c r="R3993" s="8">
        <f>MONTH(Tabla1[[#This Row],[Date]])</f>
        <v>10</v>
      </c>
      <c r="S3993" s="8">
        <f>YEAR(Tabla1[[#This Row],[Date]])</f>
        <v>2022</v>
      </c>
    </row>
    <row r="3994" spans="1:19" x14ac:dyDescent="0.2">
      <c r="A3994">
        <v>3990</v>
      </c>
      <c r="B3994" s="1">
        <v>44863</v>
      </c>
      <c r="C3994" t="s">
        <v>261</v>
      </c>
      <c r="D3994" t="s">
        <v>892</v>
      </c>
      <c r="E3994">
        <v>1</v>
      </c>
      <c r="F3994" t="s">
        <v>1487</v>
      </c>
      <c r="G3994" t="s">
        <v>284</v>
      </c>
      <c r="H3994" t="s">
        <v>1015</v>
      </c>
      <c r="M3994" s="2">
        <v>6000</v>
      </c>
      <c r="N3994" s="2">
        <v>15000</v>
      </c>
      <c r="O3994" s="2">
        <f>IF(Tabla1[[#This Row],[Mov]]="VNT",Tabla1[[#This Row],[Sale]]-Tabla1[[#This Row],[Cost]],-Tabla1[[#This Row],[Cost]]*Tabla1[[#This Row],[Cant]])</f>
        <v>-6000</v>
      </c>
      <c r="P3994" s="8">
        <f>IF(Tabla1[[#This Row],[Mov]]="VNT",-Tabla1[[#This Row],[Cant]],Tabla1[[#This Row],[Cant]])</f>
        <v>1</v>
      </c>
      <c r="Q3994" s="8">
        <f>DAY(Tabla1[[#This Row],[Date]])</f>
        <v>29</v>
      </c>
      <c r="R3994" s="8">
        <f>MONTH(Tabla1[[#This Row],[Date]])</f>
        <v>10</v>
      </c>
      <c r="S3994" s="8">
        <f>YEAR(Tabla1[[#This Row],[Date]])</f>
        <v>2022</v>
      </c>
    </row>
    <row r="3995" spans="1:19" x14ac:dyDescent="0.2">
      <c r="A3995">
        <v>3991</v>
      </c>
      <c r="B3995" s="1">
        <v>44863</v>
      </c>
      <c r="C3995" t="s">
        <v>261</v>
      </c>
      <c r="D3995" t="s">
        <v>892</v>
      </c>
      <c r="E3995">
        <v>1</v>
      </c>
      <c r="F3995" t="s">
        <v>1762</v>
      </c>
      <c r="G3995" t="s">
        <v>263</v>
      </c>
      <c r="H3995" t="s">
        <v>643</v>
      </c>
      <c r="M3995" s="2">
        <v>18000</v>
      </c>
      <c r="N3995" s="2">
        <v>25000</v>
      </c>
      <c r="O3995" s="2">
        <f>IF(Tabla1[[#This Row],[Mov]]="VNT",Tabla1[[#This Row],[Sale]]-Tabla1[[#This Row],[Cost]],-Tabla1[[#This Row],[Cost]]*Tabla1[[#This Row],[Cant]])</f>
        <v>-18000</v>
      </c>
      <c r="P3995" s="8">
        <f>IF(Tabla1[[#This Row],[Mov]]="VNT",-Tabla1[[#This Row],[Cant]],Tabla1[[#This Row],[Cant]])</f>
        <v>1</v>
      </c>
      <c r="Q3995" s="8">
        <f>DAY(Tabla1[[#This Row],[Date]])</f>
        <v>29</v>
      </c>
      <c r="R3995" s="8">
        <f>MONTH(Tabla1[[#This Row],[Date]])</f>
        <v>10</v>
      </c>
      <c r="S3995" s="8">
        <f>YEAR(Tabla1[[#This Row],[Date]])</f>
        <v>2022</v>
      </c>
    </row>
    <row r="3996" spans="1:19" x14ac:dyDescent="0.2">
      <c r="A3996">
        <v>3992</v>
      </c>
      <c r="B3996" s="1">
        <v>44863</v>
      </c>
      <c r="C3996" t="s">
        <v>261</v>
      </c>
      <c r="D3996" t="s">
        <v>1767</v>
      </c>
      <c r="E3996">
        <v>1</v>
      </c>
      <c r="F3996" t="s">
        <v>42</v>
      </c>
      <c r="G3996" t="s">
        <v>1765</v>
      </c>
      <c r="H3996" t="s">
        <v>1768</v>
      </c>
      <c r="M3996" s="2">
        <v>35000</v>
      </c>
      <c r="N3996" s="2">
        <v>75000</v>
      </c>
      <c r="O3996" s="2">
        <f>IF(Tabla1[[#This Row],[Mov]]="VNT",Tabla1[[#This Row],[Sale]]-Tabla1[[#This Row],[Cost]],-Tabla1[[#This Row],[Cost]]*Tabla1[[#This Row],[Cant]])</f>
        <v>-35000</v>
      </c>
      <c r="P3996" s="8">
        <f>IF(Tabla1[[#This Row],[Mov]]="VNT",-Tabla1[[#This Row],[Cant]],Tabla1[[#This Row],[Cant]])</f>
        <v>1</v>
      </c>
      <c r="Q3996" s="8">
        <f>DAY(Tabla1[[#This Row],[Date]])</f>
        <v>29</v>
      </c>
      <c r="R3996" s="8">
        <f>MONTH(Tabla1[[#This Row],[Date]])</f>
        <v>10</v>
      </c>
      <c r="S3996" s="8">
        <f>YEAR(Tabla1[[#This Row],[Date]])</f>
        <v>2022</v>
      </c>
    </row>
    <row r="3997" spans="1:19" x14ac:dyDescent="0.2">
      <c r="A3997">
        <v>3993</v>
      </c>
      <c r="B3997" s="1">
        <v>44863</v>
      </c>
      <c r="C3997" t="s">
        <v>261</v>
      </c>
      <c r="D3997" t="s">
        <v>1767</v>
      </c>
      <c r="E3997">
        <v>1</v>
      </c>
      <c r="F3997" t="s">
        <v>1295</v>
      </c>
      <c r="G3997" t="s">
        <v>266</v>
      </c>
      <c r="H3997" t="s">
        <v>1770</v>
      </c>
      <c r="M3997" s="2">
        <v>40000</v>
      </c>
      <c r="N3997" s="2">
        <v>75000</v>
      </c>
      <c r="O3997" s="2">
        <f>IF(Tabla1[[#This Row],[Mov]]="VNT",Tabla1[[#This Row],[Sale]]-Tabla1[[#This Row],[Cost]],-Tabla1[[#This Row],[Cost]]*Tabla1[[#This Row],[Cant]])</f>
        <v>-40000</v>
      </c>
      <c r="P3997" s="8">
        <f>IF(Tabla1[[#This Row],[Mov]]="VNT",-Tabla1[[#This Row],[Cant]],Tabla1[[#This Row],[Cant]])</f>
        <v>1</v>
      </c>
      <c r="Q3997" s="8">
        <f>DAY(Tabla1[[#This Row],[Date]])</f>
        <v>29</v>
      </c>
      <c r="R3997" s="8">
        <f>MONTH(Tabla1[[#This Row],[Date]])</f>
        <v>10</v>
      </c>
      <c r="S3997" s="8">
        <f>YEAR(Tabla1[[#This Row],[Date]])</f>
        <v>2022</v>
      </c>
    </row>
    <row r="3998" spans="1:19" x14ac:dyDescent="0.2">
      <c r="A3998">
        <v>3994</v>
      </c>
      <c r="B3998" s="1">
        <v>44863</v>
      </c>
      <c r="C3998" t="s">
        <v>261</v>
      </c>
      <c r="D3998" t="s">
        <v>1767</v>
      </c>
      <c r="E3998">
        <v>1</v>
      </c>
      <c r="F3998" t="s">
        <v>1763</v>
      </c>
      <c r="G3998" t="s">
        <v>735</v>
      </c>
      <c r="H3998" t="s">
        <v>858</v>
      </c>
      <c r="M3998" s="2">
        <v>30000</v>
      </c>
      <c r="N3998" s="2">
        <v>55000</v>
      </c>
      <c r="O3998" s="2">
        <f>IF(Tabla1[[#This Row],[Mov]]="VNT",Tabla1[[#This Row],[Sale]]-Tabla1[[#This Row],[Cost]],-Tabla1[[#This Row],[Cost]]*Tabla1[[#This Row],[Cant]])</f>
        <v>-30000</v>
      </c>
      <c r="P3998" s="8">
        <f>IF(Tabla1[[#This Row],[Mov]]="VNT",-Tabla1[[#This Row],[Cant]],Tabla1[[#This Row],[Cant]])</f>
        <v>1</v>
      </c>
      <c r="Q3998" s="8">
        <f>DAY(Tabla1[[#This Row],[Date]])</f>
        <v>29</v>
      </c>
      <c r="R3998" s="8">
        <f>MONTH(Tabla1[[#This Row],[Date]])</f>
        <v>10</v>
      </c>
      <c r="S3998" s="8">
        <f>YEAR(Tabla1[[#This Row],[Date]])</f>
        <v>2022</v>
      </c>
    </row>
    <row r="3999" spans="1:19" x14ac:dyDescent="0.2">
      <c r="A3999">
        <v>3995</v>
      </c>
      <c r="B3999" s="1">
        <v>44863</v>
      </c>
      <c r="C3999" t="s">
        <v>261</v>
      </c>
      <c r="D3999" t="s">
        <v>1767</v>
      </c>
      <c r="E3999">
        <v>1</v>
      </c>
      <c r="F3999" t="s">
        <v>1170</v>
      </c>
      <c r="G3999" t="s">
        <v>266</v>
      </c>
      <c r="H3999" t="s">
        <v>1764</v>
      </c>
      <c r="M3999" s="2">
        <v>15000</v>
      </c>
      <c r="N3999" s="2">
        <v>30000</v>
      </c>
      <c r="O3999" s="2">
        <f>IF(Tabla1[[#This Row],[Mov]]="VNT",Tabla1[[#This Row],[Sale]]-Tabla1[[#This Row],[Cost]],-Tabla1[[#This Row],[Cost]]*Tabla1[[#This Row],[Cant]])</f>
        <v>-15000</v>
      </c>
      <c r="P3999" s="8">
        <f>IF(Tabla1[[#This Row],[Mov]]="VNT",-Tabla1[[#This Row],[Cant]],Tabla1[[#This Row],[Cant]])</f>
        <v>1</v>
      </c>
      <c r="Q3999" s="8">
        <f>DAY(Tabla1[[#This Row],[Date]])</f>
        <v>29</v>
      </c>
      <c r="R3999" s="8">
        <f>MONTH(Tabla1[[#This Row],[Date]])</f>
        <v>10</v>
      </c>
      <c r="S3999" s="8">
        <f>YEAR(Tabla1[[#This Row],[Date]])</f>
        <v>2022</v>
      </c>
    </row>
    <row r="4000" spans="1:19" x14ac:dyDescent="0.2">
      <c r="A4000">
        <v>3996</v>
      </c>
      <c r="B4000" s="1">
        <v>44863</v>
      </c>
      <c r="C4000" t="s">
        <v>261</v>
      </c>
      <c r="D4000" t="s">
        <v>1767</v>
      </c>
      <c r="E4000">
        <v>1</v>
      </c>
      <c r="F4000" t="s">
        <v>849</v>
      </c>
      <c r="G4000" t="s">
        <v>1765</v>
      </c>
      <c r="H4000" t="s">
        <v>1766</v>
      </c>
      <c r="M4000" s="2">
        <v>48000</v>
      </c>
      <c r="N4000" s="2">
        <v>69000</v>
      </c>
      <c r="O4000" s="2">
        <f>IF(Tabla1[[#This Row],[Mov]]="VNT",Tabla1[[#This Row],[Sale]]-Tabla1[[#This Row],[Cost]],-Tabla1[[#This Row],[Cost]]*Tabla1[[#This Row],[Cant]])</f>
        <v>-48000</v>
      </c>
      <c r="P4000" s="8">
        <f>IF(Tabla1[[#This Row],[Mov]]="VNT",-Tabla1[[#This Row],[Cant]],Tabla1[[#This Row],[Cant]])</f>
        <v>1</v>
      </c>
      <c r="Q4000" s="8">
        <f>DAY(Tabla1[[#This Row],[Date]])</f>
        <v>29</v>
      </c>
      <c r="R4000" s="8">
        <f>MONTH(Tabla1[[#This Row],[Date]])</f>
        <v>10</v>
      </c>
      <c r="S4000" s="8">
        <f>YEAR(Tabla1[[#This Row],[Date]])</f>
        <v>2022</v>
      </c>
    </row>
    <row r="4001" spans="1:19" x14ac:dyDescent="0.2">
      <c r="A4001">
        <v>3997</v>
      </c>
      <c r="B4001" s="1">
        <v>44863</v>
      </c>
      <c r="C4001" t="s">
        <v>261</v>
      </c>
      <c r="D4001" t="s">
        <v>659</v>
      </c>
      <c r="E4001">
        <v>5</v>
      </c>
      <c r="F4001" t="s">
        <v>21</v>
      </c>
      <c r="G4001" t="s">
        <v>272</v>
      </c>
      <c r="H4001" t="s">
        <v>830</v>
      </c>
      <c r="M4001" s="2">
        <v>3500</v>
      </c>
      <c r="N4001" s="2">
        <v>15000</v>
      </c>
      <c r="O4001" s="2">
        <f>IF(Tabla1[[#This Row],[Mov]]="VNT",Tabla1[[#This Row],[Sale]]-Tabla1[[#This Row],[Cost]],-Tabla1[[#This Row],[Cost]]*Tabla1[[#This Row],[Cant]])</f>
        <v>-17500</v>
      </c>
      <c r="P4001" s="8">
        <f>IF(Tabla1[[#This Row],[Mov]]="VNT",-Tabla1[[#This Row],[Cant]],Tabla1[[#This Row],[Cant]])</f>
        <v>5</v>
      </c>
      <c r="Q4001" s="8">
        <f>DAY(Tabla1[[#This Row],[Date]])</f>
        <v>29</v>
      </c>
      <c r="R4001" s="8">
        <f>MONTH(Tabla1[[#This Row],[Date]])</f>
        <v>10</v>
      </c>
      <c r="S4001" s="8">
        <f>YEAR(Tabla1[[#This Row],[Date]])</f>
        <v>2022</v>
      </c>
    </row>
    <row r="4002" spans="1:19" x14ac:dyDescent="0.2">
      <c r="A4002">
        <v>3998</v>
      </c>
      <c r="B4002" s="1">
        <v>44863</v>
      </c>
      <c r="C4002" t="s">
        <v>261</v>
      </c>
      <c r="D4002" t="s">
        <v>659</v>
      </c>
      <c r="E4002">
        <v>5</v>
      </c>
      <c r="F4002" t="s">
        <v>21</v>
      </c>
      <c r="G4002" t="s">
        <v>272</v>
      </c>
      <c r="H4002" t="s">
        <v>24</v>
      </c>
      <c r="M4002" s="2">
        <v>3500</v>
      </c>
      <c r="N4002" s="2">
        <v>12000</v>
      </c>
      <c r="O4002" s="2">
        <f>IF(Tabla1[[#This Row],[Mov]]="VNT",Tabla1[[#This Row],[Sale]]-Tabla1[[#This Row],[Cost]],-Tabla1[[#This Row],[Cost]]*Tabla1[[#This Row],[Cant]])</f>
        <v>-17500</v>
      </c>
      <c r="P4002" s="8">
        <f>IF(Tabla1[[#This Row],[Mov]]="VNT",-Tabla1[[#This Row],[Cant]],Tabla1[[#This Row],[Cant]])</f>
        <v>5</v>
      </c>
      <c r="Q4002" s="8">
        <f>DAY(Tabla1[[#This Row],[Date]])</f>
        <v>29</v>
      </c>
      <c r="R4002" s="8">
        <f>MONTH(Tabla1[[#This Row],[Date]])</f>
        <v>10</v>
      </c>
      <c r="S4002" s="8">
        <f>YEAR(Tabla1[[#This Row],[Date]])</f>
        <v>2022</v>
      </c>
    </row>
    <row r="4003" spans="1:19" x14ac:dyDescent="0.2">
      <c r="A4003">
        <v>3999</v>
      </c>
      <c r="B4003" s="1">
        <v>44863</v>
      </c>
      <c r="C4003" t="s">
        <v>261</v>
      </c>
      <c r="D4003" t="s">
        <v>659</v>
      </c>
      <c r="E4003">
        <v>5</v>
      </c>
      <c r="F4003" t="s">
        <v>342</v>
      </c>
      <c r="G4003" t="s">
        <v>272</v>
      </c>
      <c r="H4003" t="s">
        <v>253</v>
      </c>
      <c r="M4003" s="2">
        <v>900</v>
      </c>
      <c r="N4003" s="2">
        <v>10000</v>
      </c>
      <c r="O4003" s="2">
        <f>IF(Tabla1[[#This Row],[Mov]]="VNT",Tabla1[[#This Row],[Sale]]-Tabla1[[#This Row],[Cost]],-Tabla1[[#This Row],[Cost]]*Tabla1[[#This Row],[Cant]])</f>
        <v>-4500</v>
      </c>
      <c r="P4003" s="8">
        <f>IF(Tabla1[[#This Row],[Mov]]="VNT",-Tabla1[[#This Row],[Cant]],Tabla1[[#This Row],[Cant]])</f>
        <v>5</v>
      </c>
      <c r="Q4003" s="8">
        <f>DAY(Tabla1[[#This Row],[Date]])</f>
        <v>29</v>
      </c>
      <c r="R4003" s="8">
        <f>MONTH(Tabla1[[#This Row],[Date]])</f>
        <v>10</v>
      </c>
      <c r="S4003" s="8">
        <f>YEAR(Tabla1[[#This Row],[Date]])</f>
        <v>2022</v>
      </c>
    </row>
    <row r="4004" spans="1:19" x14ac:dyDescent="0.2">
      <c r="A4004">
        <v>4000</v>
      </c>
      <c r="B4004" s="1">
        <v>44863</v>
      </c>
      <c r="C4004" t="s">
        <v>261</v>
      </c>
      <c r="D4004" t="s">
        <v>659</v>
      </c>
      <c r="E4004">
        <v>5</v>
      </c>
      <c r="F4004" t="s">
        <v>225</v>
      </c>
      <c r="G4004" t="s">
        <v>272</v>
      </c>
      <c r="H4004" t="s">
        <v>309</v>
      </c>
      <c r="M4004" s="2">
        <v>1100</v>
      </c>
      <c r="N4004" s="2">
        <v>10000</v>
      </c>
      <c r="O4004" s="2">
        <f>IF(Tabla1[[#This Row],[Mov]]="VNT",Tabla1[[#This Row],[Sale]]-Tabla1[[#This Row],[Cost]],-Tabla1[[#This Row],[Cost]]*Tabla1[[#This Row],[Cant]])</f>
        <v>-5500</v>
      </c>
      <c r="P4004" s="8">
        <f>IF(Tabla1[[#This Row],[Mov]]="VNT",-Tabla1[[#This Row],[Cant]],Tabla1[[#This Row],[Cant]])</f>
        <v>5</v>
      </c>
      <c r="Q4004" s="8">
        <f>DAY(Tabla1[[#This Row],[Date]])</f>
        <v>29</v>
      </c>
      <c r="R4004" s="8">
        <f>MONTH(Tabla1[[#This Row],[Date]])</f>
        <v>10</v>
      </c>
      <c r="S4004" s="8">
        <f>YEAR(Tabla1[[#This Row],[Date]])</f>
        <v>2022</v>
      </c>
    </row>
    <row r="4005" spans="1:19" x14ac:dyDescent="0.2">
      <c r="A4005">
        <v>4001</v>
      </c>
      <c r="B4005" s="1">
        <v>44863</v>
      </c>
      <c r="C4005" t="s">
        <v>261</v>
      </c>
      <c r="D4005" t="s">
        <v>659</v>
      </c>
      <c r="E4005">
        <v>10</v>
      </c>
      <c r="F4005" t="s">
        <v>26</v>
      </c>
      <c r="G4005" t="s">
        <v>264</v>
      </c>
      <c r="H4005" t="s">
        <v>16</v>
      </c>
      <c r="M4005" s="2">
        <v>8500</v>
      </c>
      <c r="N4005" s="2">
        <v>20000</v>
      </c>
      <c r="O4005" s="2">
        <f>IF(Tabla1[[#This Row],[Mov]]="VNT",Tabla1[[#This Row],[Sale]]-Tabla1[[#This Row],[Cost]],-Tabla1[[#This Row],[Cost]]*Tabla1[[#This Row],[Cant]])</f>
        <v>-85000</v>
      </c>
      <c r="P4005" s="8">
        <f>IF(Tabla1[[#This Row],[Mov]]="VNT",-Tabla1[[#This Row],[Cant]],Tabla1[[#This Row],[Cant]])</f>
        <v>10</v>
      </c>
      <c r="Q4005" s="8">
        <f>DAY(Tabla1[[#This Row],[Date]])</f>
        <v>29</v>
      </c>
      <c r="R4005" s="8">
        <f>MONTH(Tabla1[[#This Row],[Date]])</f>
        <v>10</v>
      </c>
      <c r="S4005" s="8">
        <f>YEAR(Tabla1[[#This Row],[Date]])</f>
        <v>2022</v>
      </c>
    </row>
    <row r="4006" spans="1:19" x14ac:dyDescent="0.2">
      <c r="A4006">
        <v>4002</v>
      </c>
      <c r="B4006" s="1">
        <v>44863</v>
      </c>
      <c r="C4006" t="s">
        <v>261</v>
      </c>
      <c r="D4006" t="s">
        <v>1569</v>
      </c>
      <c r="E4006">
        <v>2</v>
      </c>
      <c r="F4006" t="s">
        <v>224</v>
      </c>
      <c r="G4006" t="s">
        <v>263</v>
      </c>
      <c r="H4006" t="s">
        <v>672</v>
      </c>
      <c r="M4006" s="2">
        <v>9000</v>
      </c>
      <c r="N4006" s="2">
        <v>20000</v>
      </c>
      <c r="O4006" s="2">
        <f>IF(Tabla1[[#This Row],[Mov]]="VNT",Tabla1[[#This Row],[Sale]]-Tabla1[[#This Row],[Cost]],-Tabla1[[#This Row],[Cost]]*Tabla1[[#This Row],[Cant]])</f>
        <v>-18000</v>
      </c>
      <c r="P4006" s="8">
        <f>IF(Tabla1[[#This Row],[Mov]]="VNT",-Tabla1[[#This Row],[Cant]],Tabla1[[#This Row],[Cant]])</f>
        <v>2</v>
      </c>
      <c r="Q4006" s="8">
        <f>DAY(Tabla1[[#This Row],[Date]])</f>
        <v>29</v>
      </c>
      <c r="R4006" s="8">
        <f>MONTH(Tabla1[[#This Row],[Date]])</f>
        <v>10</v>
      </c>
      <c r="S4006" s="8">
        <f>YEAR(Tabla1[[#This Row],[Date]])</f>
        <v>2022</v>
      </c>
    </row>
    <row r="4007" spans="1:19" x14ac:dyDescent="0.2">
      <c r="A4007">
        <v>4003</v>
      </c>
      <c r="B4007" s="1">
        <v>44863</v>
      </c>
      <c r="C4007" t="s">
        <v>261</v>
      </c>
      <c r="D4007" t="s">
        <v>1569</v>
      </c>
      <c r="E4007">
        <v>3</v>
      </c>
      <c r="F4007" t="s">
        <v>224</v>
      </c>
      <c r="G4007" t="s">
        <v>263</v>
      </c>
      <c r="H4007" t="s">
        <v>1225</v>
      </c>
      <c r="M4007" s="2">
        <v>8500</v>
      </c>
      <c r="N4007" s="2">
        <v>20000</v>
      </c>
      <c r="O4007" s="2">
        <f>IF(Tabla1[[#This Row],[Mov]]="VNT",Tabla1[[#This Row],[Sale]]-Tabla1[[#This Row],[Cost]],-Tabla1[[#This Row],[Cost]]*Tabla1[[#This Row],[Cant]])</f>
        <v>-25500</v>
      </c>
      <c r="P4007" s="8">
        <f>IF(Tabla1[[#This Row],[Mov]]="VNT",-Tabla1[[#This Row],[Cant]],Tabla1[[#This Row],[Cant]])</f>
        <v>3</v>
      </c>
      <c r="Q4007" s="8">
        <f>DAY(Tabla1[[#This Row],[Date]])</f>
        <v>29</v>
      </c>
      <c r="R4007" s="8">
        <f>MONTH(Tabla1[[#This Row],[Date]])</f>
        <v>10</v>
      </c>
      <c r="S4007" s="8">
        <f>YEAR(Tabla1[[#This Row],[Date]])</f>
        <v>2022</v>
      </c>
    </row>
    <row r="4008" spans="1:19" x14ac:dyDescent="0.2">
      <c r="A4008">
        <v>4004</v>
      </c>
      <c r="B4008" s="1">
        <v>44863</v>
      </c>
      <c r="C4008" t="s">
        <v>261</v>
      </c>
      <c r="D4008" t="s">
        <v>1569</v>
      </c>
      <c r="E4008">
        <v>8</v>
      </c>
      <c r="F4008" t="s">
        <v>891</v>
      </c>
      <c r="G4008" t="s">
        <v>272</v>
      </c>
      <c r="H4008" t="s">
        <v>1769</v>
      </c>
      <c r="M4008" s="2">
        <v>3500</v>
      </c>
      <c r="N4008" s="2">
        <v>10000</v>
      </c>
      <c r="O4008" s="2">
        <f>IF(Tabla1[[#This Row],[Mov]]="VNT",Tabla1[[#This Row],[Sale]]-Tabla1[[#This Row],[Cost]],-Tabla1[[#This Row],[Cost]]*Tabla1[[#This Row],[Cant]])</f>
        <v>-28000</v>
      </c>
      <c r="P4008" s="8">
        <f>IF(Tabla1[[#This Row],[Mov]]="VNT",-Tabla1[[#This Row],[Cant]],Tabla1[[#This Row],[Cant]])</f>
        <v>8</v>
      </c>
      <c r="Q4008" s="8">
        <f>DAY(Tabla1[[#This Row],[Date]])</f>
        <v>29</v>
      </c>
      <c r="R4008" s="8">
        <f>MONTH(Tabla1[[#This Row],[Date]])</f>
        <v>10</v>
      </c>
      <c r="S4008" s="8">
        <f>YEAR(Tabla1[[#This Row],[Date]])</f>
        <v>2022</v>
      </c>
    </row>
    <row r="4009" spans="1:19" x14ac:dyDescent="0.2">
      <c r="A4009">
        <v>4005</v>
      </c>
      <c r="B4009" s="1">
        <v>44865</v>
      </c>
      <c r="C4009" t="s">
        <v>260</v>
      </c>
      <c r="D4009" t="s">
        <v>332</v>
      </c>
      <c r="E4009">
        <v>1</v>
      </c>
      <c r="F4009" t="s">
        <v>386</v>
      </c>
      <c r="G4009" t="s">
        <v>262</v>
      </c>
      <c r="H4009" t="s">
        <v>962</v>
      </c>
      <c r="M4009" s="2">
        <v>67000</v>
      </c>
      <c r="N4009" s="2">
        <v>127000</v>
      </c>
      <c r="O4009" s="2">
        <f>IF(Tabla1[[#This Row],[Mov]]="VNT",Tabla1[[#This Row],[Sale]]-Tabla1[[#This Row],[Cost]],-Tabla1[[#This Row],[Cost]]*Tabla1[[#This Row],[Cant]])</f>
        <v>60000</v>
      </c>
      <c r="P4009" s="8">
        <f>IF(Tabla1[[#This Row],[Mov]]="VNT",-Tabla1[[#This Row],[Cant]],Tabla1[[#This Row],[Cant]])</f>
        <v>-1</v>
      </c>
      <c r="Q4009" s="8">
        <f>DAY(Tabla1[[#This Row],[Date]])</f>
        <v>31</v>
      </c>
      <c r="R4009" s="8">
        <f>MONTH(Tabla1[[#This Row],[Date]])</f>
        <v>10</v>
      </c>
      <c r="S4009" s="8">
        <f>YEAR(Tabla1[[#This Row],[Date]])</f>
        <v>2022</v>
      </c>
    </row>
    <row r="4010" spans="1:19" x14ac:dyDescent="0.2">
      <c r="A4010">
        <v>4006</v>
      </c>
      <c r="B4010" s="1">
        <v>44865</v>
      </c>
      <c r="C4010" t="s">
        <v>260</v>
      </c>
      <c r="D4010" t="s">
        <v>332</v>
      </c>
      <c r="E4010">
        <v>1</v>
      </c>
      <c r="F4010" t="s">
        <v>1418</v>
      </c>
      <c r="G4010" t="s">
        <v>262</v>
      </c>
      <c r="H4010" t="s">
        <v>962</v>
      </c>
      <c r="M4010" s="2">
        <v>20000</v>
      </c>
      <c r="N4010" s="2">
        <v>30000</v>
      </c>
      <c r="O4010" s="2">
        <f>IF(Tabla1[[#This Row],[Mov]]="VNT",Tabla1[[#This Row],[Sale]]-Tabla1[[#This Row],[Cost]],-Tabla1[[#This Row],[Cost]]*Tabla1[[#This Row],[Cant]])</f>
        <v>10000</v>
      </c>
      <c r="P4010" s="8">
        <f>IF(Tabla1[[#This Row],[Mov]]="VNT",-Tabla1[[#This Row],[Cant]],Tabla1[[#This Row],[Cant]])</f>
        <v>-1</v>
      </c>
      <c r="Q4010" s="8">
        <f>DAY(Tabla1[[#This Row],[Date]])</f>
        <v>31</v>
      </c>
      <c r="R4010" s="8">
        <f>MONTH(Tabla1[[#This Row],[Date]])</f>
        <v>10</v>
      </c>
      <c r="S4010" s="8">
        <f>YEAR(Tabla1[[#This Row],[Date]])</f>
        <v>2022</v>
      </c>
    </row>
    <row r="4011" spans="1:19" x14ac:dyDescent="0.2">
      <c r="A4011">
        <v>4007</v>
      </c>
      <c r="B4011" s="1">
        <v>44865</v>
      </c>
      <c r="C4011" t="s">
        <v>260</v>
      </c>
      <c r="D4011" t="s">
        <v>332</v>
      </c>
      <c r="E4011">
        <v>1</v>
      </c>
      <c r="F4011" t="s">
        <v>458</v>
      </c>
      <c r="G4011" t="s">
        <v>284</v>
      </c>
      <c r="H4011" t="s">
        <v>1771</v>
      </c>
      <c r="M4011" s="2">
        <v>0</v>
      </c>
      <c r="N4011" s="2">
        <v>20000</v>
      </c>
      <c r="O4011" s="2">
        <f>IF(Tabla1[[#This Row],[Mov]]="VNT",Tabla1[[#This Row],[Sale]]-Tabla1[[#This Row],[Cost]],-Tabla1[[#This Row],[Cost]]*Tabla1[[#This Row],[Cant]])</f>
        <v>20000</v>
      </c>
      <c r="P4011" s="8">
        <f>IF(Tabla1[[#This Row],[Mov]]="VNT",-Tabla1[[#This Row],[Cant]],Tabla1[[#This Row],[Cant]])</f>
        <v>-1</v>
      </c>
      <c r="Q4011" s="8">
        <f>DAY(Tabla1[[#This Row],[Date]])</f>
        <v>31</v>
      </c>
      <c r="R4011" s="8">
        <f>MONTH(Tabla1[[#This Row],[Date]])</f>
        <v>10</v>
      </c>
      <c r="S4011" s="8">
        <f>YEAR(Tabla1[[#This Row],[Date]])</f>
        <v>2022</v>
      </c>
    </row>
    <row r="4012" spans="1:19" x14ac:dyDescent="0.2">
      <c r="A4012">
        <v>4008</v>
      </c>
      <c r="B4012" s="1">
        <v>44865</v>
      </c>
      <c r="C4012" t="s">
        <v>260</v>
      </c>
      <c r="D4012" t="s">
        <v>332</v>
      </c>
      <c r="E4012">
        <v>1</v>
      </c>
      <c r="F4012" t="s">
        <v>1487</v>
      </c>
      <c r="G4012" t="s">
        <v>284</v>
      </c>
      <c r="H4012" t="s">
        <v>1015</v>
      </c>
      <c r="M4012" s="2">
        <v>6000</v>
      </c>
      <c r="N4012" s="2">
        <v>20000</v>
      </c>
      <c r="O4012" s="2">
        <f>IF(Tabla1[[#This Row],[Mov]]="VNT",Tabla1[[#This Row],[Sale]]-Tabla1[[#This Row],[Cost]],-Tabla1[[#This Row],[Cost]]*Tabla1[[#This Row],[Cant]])</f>
        <v>14000</v>
      </c>
      <c r="P4012" s="8">
        <f>IF(Tabla1[[#This Row],[Mov]]="VNT",-Tabla1[[#This Row],[Cant]],Tabla1[[#This Row],[Cant]])</f>
        <v>-1</v>
      </c>
      <c r="Q4012" s="8">
        <f>DAY(Tabla1[[#This Row],[Date]])</f>
        <v>31</v>
      </c>
      <c r="R4012" s="8">
        <f>MONTH(Tabla1[[#This Row],[Date]])</f>
        <v>10</v>
      </c>
      <c r="S4012" s="8">
        <f>YEAR(Tabla1[[#This Row],[Date]])</f>
        <v>2022</v>
      </c>
    </row>
    <row r="4013" spans="1:19" x14ac:dyDescent="0.2">
      <c r="A4013">
        <v>4009</v>
      </c>
      <c r="B4013" s="1">
        <v>44865</v>
      </c>
      <c r="C4013" t="s">
        <v>260</v>
      </c>
      <c r="D4013" t="s">
        <v>332</v>
      </c>
      <c r="E4013">
        <v>1</v>
      </c>
      <c r="F4013" t="s">
        <v>1545</v>
      </c>
      <c r="G4013" t="s">
        <v>262</v>
      </c>
      <c r="H4013" t="s">
        <v>1772</v>
      </c>
      <c r="M4013" s="2">
        <v>18000</v>
      </c>
      <c r="N4013" s="2">
        <v>40000</v>
      </c>
      <c r="O4013" s="2">
        <f>IF(Tabla1[[#This Row],[Mov]]="VNT",Tabla1[[#This Row],[Sale]]-Tabla1[[#This Row],[Cost]],-Tabla1[[#This Row],[Cost]]*Tabla1[[#This Row],[Cant]])</f>
        <v>22000</v>
      </c>
      <c r="P4013" s="8">
        <f>IF(Tabla1[[#This Row],[Mov]]="VNT",-Tabla1[[#This Row],[Cant]],Tabla1[[#This Row],[Cant]])</f>
        <v>-1</v>
      </c>
      <c r="Q4013" s="8">
        <f>DAY(Tabla1[[#This Row],[Date]])</f>
        <v>31</v>
      </c>
      <c r="R4013" s="8">
        <f>MONTH(Tabla1[[#This Row],[Date]])</f>
        <v>10</v>
      </c>
      <c r="S4013" s="8">
        <f>YEAR(Tabla1[[#This Row],[Date]])</f>
        <v>2022</v>
      </c>
    </row>
    <row r="4014" spans="1:19" x14ac:dyDescent="0.2">
      <c r="A4014">
        <v>4010</v>
      </c>
      <c r="B4014" s="1">
        <v>44865</v>
      </c>
      <c r="C4014" t="s">
        <v>260</v>
      </c>
      <c r="D4014" t="s">
        <v>332</v>
      </c>
      <c r="E4014">
        <v>1</v>
      </c>
      <c r="F4014" t="s">
        <v>1487</v>
      </c>
      <c r="G4014" t="s">
        <v>262</v>
      </c>
      <c r="H4014" t="s">
        <v>1772</v>
      </c>
      <c r="M4014" s="2">
        <v>7000</v>
      </c>
      <c r="N4014" s="2">
        <v>17000</v>
      </c>
      <c r="O4014" s="2">
        <f>IF(Tabla1[[#This Row],[Mov]]="VNT",Tabla1[[#This Row],[Sale]]-Tabla1[[#This Row],[Cost]],-Tabla1[[#This Row],[Cost]]*Tabla1[[#This Row],[Cant]])</f>
        <v>10000</v>
      </c>
      <c r="P4014" s="8">
        <f>IF(Tabla1[[#This Row],[Mov]]="VNT",-Tabla1[[#This Row],[Cant]],Tabla1[[#This Row],[Cant]])</f>
        <v>-1</v>
      </c>
      <c r="Q4014" s="8">
        <f>DAY(Tabla1[[#This Row],[Date]])</f>
        <v>31</v>
      </c>
      <c r="R4014" s="8">
        <f>MONTH(Tabla1[[#This Row],[Date]])</f>
        <v>10</v>
      </c>
      <c r="S4014" s="8">
        <f>YEAR(Tabla1[[#This Row],[Date]])</f>
        <v>2022</v>
      </c>
    </row>
    <row r="4015" spans="1:19" x14ac:dyDescent="0.2">
      <c r="A4015">
        <v>4011</v>
      </c>
      <c r="B4015" s="1">
        <v>44865</v>
      </c>
      <c r="C4015" t="s">
        <v>260</v>
      </c>
      <c r="D4015" t="s">
        <v>332</v>
      </c>
      <c r="E4015">
        <v>1</v>
      </c>
      <c r="F4015" t="s">
        <v>116</v>
      </c>
      <c r="G4015" t="s">
        <v>347</v>
      </c>
      <c r="H4015" t="s">
        <v>518</v>
      </c>
      <c r="M4015" s="2">
        <v>3271</v>
      </c>
      <c r="N4015" s="2">
        <v>3500</v>
      </c>
      <c r="O4015" s="2">
        <f>IF(Tabla1[[#This Row],[Mov]]="VNT",Tabla1[[#This Row],[Sale]]-Tabla1[[#This Row],[Cost]],-Tabla1[[#This Row],[Cost]]*Tabla1[[#This Row],[Cant]])</f>
        <v>229</v>
      </c>
      <c r="P4015" s="8">
        <f>IF(Tabla1[[#This Row],[Mov]]="VNT",-Tabla1[[#This Row],[Cant]],Tabla1[[#This Row],[Cant]])</f>
        <v>-1</v>
      </c>
      <c r="Q4015" s="8">
        <f>DAY(Tabla1[[#This Row],[Date]])</f>
        <v>31</v>
      </c>
      <c r="R4015" s="8">
        <f>MONTH(Tabla1[[#This Row],[Date]])</f>
        <v>10</v>
      </c>
      <c r="S4015" s="8">
        <f>YEAR(Tabla1[[#This Row],[Date]])</f>
        <v>2022</v>
      </c>
    </row>
    <row r="4016" spans="1:19" x14ac:dyDescent="0.2">
      <c r="A4016">
        <v>4012</v>
      </c>
      <c r="B4016" s="1">
        <v>44865</v>
      </c>
      <c r="C4016" t="s">
        <v>260</v>
      </c>
      <c r="D4016" t="s">
        <v>332</v>
      </c>
      <c r="E4016">
        <v>1</v>
      </c>
      <c r="F4016" t="s">
        <v>386</v>
      </c>
      <c r="G4016" t="s">
        <v>272</v>
      </c>
      <c r="H4016" t="s">
        <v>2656</v>
      </c>
      <c r="M4016" s="2">
        <v>70000</v>
      </c>
      <c r="N4016" s="2">
        <v>145000</v>
      </c>
      <c r="O4016" s="2">
        <f>IF(Tabla1[[#This Row],[Mov]]="VNT",Tabla1[[#This Row],[Sale]]-Tabla1[[#This Row],[Cost]],-Tabla1[[#This Row],[Cost]]*Tabla1[[#This Row],[Cant]])</f>
        <v>75000</v>
      </c>
      <c r="P4016" s="8">
        <f>IF(Tabla1[[#This Row],[Mov]]="VNT",-Tabla1[[#This Row],[Cant]],Tabla1[[#This Row],[Cant]])</f>
        <v>-1</v>
      </c>
      <c r="Q4016" s="8">
        <f>DAY(Tabla1[[#This Row],[Date]])</f>
        <v>31</v>
      </c>
      <c r="R4016" s="8">
        <f>MONTH(Tabla1[[#This Row],[Date]])</f>
        <v>10</v>
      </c>
      <c r="S4016" s="8">
        <f>YEAR(Tabla1[[#This Row],[Date]])</f>
        <v>2022</v>
      </c>
    </row>
    <row r="4017" spans="1:19" x14ac:dyDescent="0.2">
      <c r="A4017">
        <v>4013</v>
      </c>
      <c r="B4017" s="1">
        <v>44865</v>
      </c>
      <c r="C4017" t="s">
        <v>260</v>
      </c>
      <c r="D4017" t="s">
        <v>332</v>
      </c>
      <c r="E4017">
        <v>1</v>
      </c>
      <c r="F4017" t="s">
        <v>116</v>
      </c>
      <c r="G4017" t="s">
        <v>347</v>
      </c>
      <c r="H4017" t="s">
        <v>518</v>
      </c>
      <c r="M4017" s="2">
        <v>1970</v>
      </c>
      <c r="N4017" s="2">
        <v>2000</v>
      </c>
      <c r="O4017" s="2">
        <f>IF(Tabla1[[#This Row],[Mov]]="VNT",Tabla1[[#This Row],[Sale]]-Tabla1[[#This Row],[Cost]],-Tabla1[[#This Row],[Cost]]*Tabla1[[#This Row],[Cant]])</f>
        <v>30</v>
      </c>
      <c r="P4017" s="8">
        <f>IF(Tabla1[[#This Row],[Mov]]="VNT",-Tabla1[[#This Row],[Cant]],Tabla1[[#This Row],[Cant]])</f>
        <v>-1</v>
      </c>
      <c r="Q4017" s="8">
        <f>DAY(Tabla1[[#This Row],[Date]])</f>
        <v>31</v>
      </c>
      <c r="R4017" s="8">
        <f>MONTH(Tabla1[[#This Row],[Date]])</f>
        <v>10</v>
      </c>
      <c r="S4017" s="8">
        <f>YEAR(Tabla1[[#This Row],[Date]])</f>
        <v>2022</v>
      </c>
    </row>
    <row r="4018" spans="1:19" x14ac:dyDescent="0.2">
      <c r="A4018">
        <v>4014</v>
      </c>
      <c r="B4018" s="1">
        <v>44865</v>
      </c>
      <c r="C4018" t="s">
        <v>260</v>
      </c>
      <c r="D4018" t="s">
        <v>332</v>
      </c>
      <c r="E4018">
        <v>1</v>
      </c>
      <c r="F4018" t="s">
        <v>831</v>
      </c>
      <c r="G4018" t="s">
        <v>1032</v>
      </c>
      <c r="H4018" t="s">
        <v>1038</v>
      </c>
      <c r="M4018" s="2">
        <v>23000</v>
      </c>
      <c r="N4018" s="2">
        <v>49000</v>
      </c>
      <c r="O4018" s="2">
        <f>IF(Tabla1[[#This Row],[Mov]]="VNT",Tabla1[[#This Row],[Sale]]-Tabla1[[#This Row],[Cost]],-Tabla1[[#This Row],[Cost]]*Tabla1[[#This Row],[Cant]])</f>
        <v>26000</v>
      </c>
      <c r="P4018" s="8">
        <f>IF(Tabla1[[#This Row],[Mov]]="VNT",-Tabla1[[#This Row],[Cant]],Tabla1[[#This Row],[Cant]])</f>
        <v>-1</v>
      </c>
      <c r="Q4018" s="8">
        <f>DAY(Tabla1[[#This Row],[Date]])</f>
        <v>31</v>
      </c>
      <c r="R4018" s="8">
        <f>MONTH(Tabla1[[#This Row],[Date]])</f>
        <v>10</v>
      </c>
      <c r="S4018" s="8">
        <f>YEAR(Tabla1[[#This Row],[Date]])</f>
        <v>2022</v>
      </c>
    </row>
    <row r="4019" spans="1:19" x14ac:dyDescent="0.2">
      <c r="A4019">
        <v>4015</v>
      </c>
      <c r="B4019" s="1">
        <v>44865</v>
      </c>
      <c r="C4019" t="s">
        <v>260</v>
      </c>
      <c r="D4019" t="s">
        <v>332</v>
      </c>
      <c r="E4019">
        <v>1</v>
      </c>
      <c r="F4019" t="s">
        <v>458</v>
      </c>
      <c r="G4019" t="s">
        <v>272</v>
      </c>
      <c r="H4019" t="s">
        <v>1773</v>
      </c>
      <c r="M4019" s="2">
        <v>0</v>
      </c>
      <c r="N4019" s="2">
        <v>25000</v>
      </c>
      <c r="O4019" s="2">
        <f>IF(Tabla1[[#This Row],[Mov]]="VNT",Tabla1[[#This Row],[Sale]]-Tabla1[[#This Row],[Cost]],-Tabla1[[#This Row],[Cost]]*Tabla1[[#This Row],[Cant]])</f>
        <v>25000</v>
      </c>
      <c r="P4019" s="8">
        <f>IF(Tabla1[[#This Row],[Mov]]="VNT",-Tabla1[[#This Row],[Cant]],Tabla1[[#This Row],[Cant]])</f>
        <v>-1</v>
      </c>
      <c r="Q4019" s="8">
        <f>DAY(Tabla1[[#This Row],[Date]])</f>
        <v>31</v>
      </c>
      <c r="R4019" s="8">
        <f>MONTH(Tabla1[[#This Row],[Date]])</f>
        <v>10</v>
      </c>
      <c r="S4019" s="8">
        <f>YEAR(Tabla1[[#This Row],[Date]])</f>
        <v>2022</v>
      </c>
    </row>
    <row r="4020" spans="1:19" x14ac:dyDescent="0.2">
      <c r="A4020">
        <v>4016</v>
      </c>
      <c r="B4020" s="1">
        <v>44865</v>
      </c>
      <c r="C4020" t="s">
        <v>260</v>
      </c>
      <c r="D4020" t="s">
        <v>332</v>
      </c>
      <c r="E4020">
        <v>1</v>
      </c>
      <c r="F4020" t="s">
        <v>116</v>
      </c>
      <c r="G4020" t="s">
        <v>347</v>
      </c>
      <c r="H4020" t="s">
        <v>518</v>
      </c>
      <c r="M4020" s="2">
        <v>6074</v>
      </c>
      <c r="N4020" s="2">
        <v>6500</v>
      </c>
      <c r="O4020" s="2">
        <f>IF(Tabla1[[#This Row],[Mov]]="VNT",Tabla1[[#This Row],[Sale]]-Tabla1[[#This Row],[Cost]],-Tabla1[[#This Row],[Cost]]*Tabla1[[#This Row],[Cant]])</f>
        <v>426</v>
      </c>
      <c r="P4020" s="8">
        <f>IF(Tabla1[[#This Row],[Mov]]="VNT",-Tabla1[[#This Row],[Cant]],Tabla1[[#This Row],[Cant]])</f>
        <v>-1</v>
      </c>
      <c r="Q4020" s="8">
        <f>DAY(Tabla1[[#This Row],[Date]])</f>
        <v>31</v>
      </c>
      <c r="R4020" s="8">
        <f>MONTH(Tabla1[[#This Row],[Date]])</f>
        <v>10</v>
      </c>
      <c r="S4020" s="8">
        <f>YEAR(Tabla1[[#This Row],[Date]])</f>
        <v>2022</v>
      </c>
    </row>
    <row r="4021" spans="1:19" x14ac:dyDescent="0.2">
      <c r="A4021">
        <v>4017</v>
      </c>
      <c r="B4021" s="1">
        <v>44865</v>
      </c>
      <c r="C4021" t="s">
        <v>260</v>
      </c>
      <c r="D4021" t="s">
        <v>332</v>
      </c>
      <c r="E4021">
        <v>1</v>
      </c>
      <c r="F4021" t="s">
        <v>26</v>
      </c>
      <c r="G4021" t="s">
        <v>264</v>
      </c>
      <c r="H4021" t="s">
        <v>16</v>
      </c>
      <c r="M4021" s="2">
        <v>8500</v>
      </c>
      <c r="N4021" s="2">
        <v>20000</v>
      </c>
      <c r="O4021" s="2">
        <f>IF(Tabla1[[#This Row],[Mov]]="VNT",Tabla1[[#This Row],[Sale]]-Tabla1[[#This Row],[Cost]],-Tabla1[[#This Row],[Cost]]*Tabla1[[#This Row],[Cant]])</f>
        <v>11500</v>
      </c>
      <c r="P4021" s="8">
        <f>IF(Tabla1[[#This Row],[Mov]]="VNT",-Tabla1[[#This Row],[Cant]],Tabla1[[#This Row],[Cant]])</f>
        <v>-1</v>
      </c>
      <c r="Q4021" s="8">
        <f>DAY(Tabla1[[#This Row],[Date]])</f>
        <v>31</v>
      </c>
      <c r="R4021" s="8">
        <f>MONTH(Tabla1[[#This Row],[Date]])</f>
        <v>10</v>
      </c>
      <c r="S4021" s="8">
        <f>YEAR(Tabla1[[#This Row],[Date]])</f>
        <v>2022</v>
      </c>
    </row>
    <row r="4022" spans="1:19" x14ac:dyDescent="0.2">
      <c r="A4022">
        <v>4018</v>
      </c>
      <c r="B4022" s="1">
        <v>44865</v>
      </c>
      <c r="C4022" t="s">
        <v>260</v>
      </c>
      <c r="D4022" t="s">
        <v>332</v>
      </c>
      <c r="E4022">
        <v>1</v>
      </c>
      <c r="F4022" t="s">
        <v>458</v>
      </c>
      <c r="G4022" t="s">
        <v>346</v>
      </c>
      <c r="H4022" t="s">
        <v>1580</v>
      </c>
      <c r="M4022" s="2">
        <v>0</v>
      </c>
      <c r="N4022" s="2">
        <v>20000</v>
      </c>
      <c r="O4022" s="2">
        <f>IF(Tabla1[[#This Row],[Mov]]="VNT",Tabla1[[#This Row],[Sale]]-Tabla1[[#This Row],[Cost]],-Tabla1[[#This Row],[Cost]]*Tabla1[[#This Row],[Cant]])</f>
        <v>20000</v>
      </c>
      <c r="P4022" s="8">
        <f>IF(Tabla1[[#This Row],[Mov]]="VNT",-Tabla1[[#This Row],[Cant]],Tabla1[[#This Row],[Cant]])</f>
        <v>-1</v>
      </c>
      <c r="Q4022" s="8">
        <f>DAY(Tabla1[[#This Row],[Date]])</f>
        <v>31</v>
      </c>
      <c r="R4022" s="8">
        <f>MONTH(Tabla1[[#This Row],[Date]])</f>
        <v>10</v>
      </c>
      <c r="S4022" s="8">
        <f>YEAR(Tabla1[[#This Row],[Date]])</f>
        <v>2022</v>
      </c>
    </row>
    <row r="4023" spans="1:19" x14ac:dyDescent="0.2">
      <c r="A4023">
        <v>4019</v>
      </c>
      <c r="B4023" s="1">
        <v>44865</v>
      </c>
      <c r="C4023" t="s">
        <v>260</v>
      </c>
      <c r="D4023" t="s">
        <v>332</v>
      </c>
      <c r="E4023">
        <v>1</v>
      </c>
      <c r="F4023" t="s">
        <v>455</v>
      </c>
      <c r="G4023" t="s">
        <v>347</v>
      </c>
      <c r="H4023" t="s">
        <v>456</v>
      </c>
      <c r="M4023" s="2">
        <v>500</v>
      </c>
      <c r="N4023" s="2">
        <v>4000</v>
      </c>
      <c r="O4023" s="2">
        <f>IF(Tabla1[[#This Row],[Mov]]="VNT",Tabla1[[#This Row],[Sale]]-Tabla1[[#This Row],[Cost]],-Tabla1[[#This Row],[Cost]]*Tabla1[[#This Row],[Cant]])</f>
        <v>3500</v>
      </c>
      <c r="P4023" s="8">
        <f>IF(Tabla1[[#This Row],[Mov]]="VNT",-Tabla1[[#This Row],[Cant]],Tabla1[[#This Row],[Cant]])</f>
        <v>-1</v>
      </c>
      <c r="Q4023" s="8">
        <f>DAY(Tabla1[[#This Row],[Date]])</f>
        <v>31</v>
      </c>
      <c r="R4023" s="8">
        <f>MONTH(Tabla1[[#This Row],[Date]])</f>
        <v>10</v>
      </c>
      <c r="S4023" s="8">
        <f>YEAR(Tabla1[[#This Row],[Date]])</f>
        <v>2022</v>
      </c>
    </row>
    <row r="4024" spans="1:19" x14ac:dyDescent="0.2">
      <c r="A4024">
        <v>4020</v>
      </c>
      <c r="B4024" s="1">
        <v>44865</v>
      </c>
      <c r="C4024" t="s">
        <v>260</v>
      </c>
      <c r="D4024" t="s">
        <v>332</v>
      </c>
      <c r="E4024">
        <v>1</v>
      </c>
      <c r="F4024" t="s">
        <v>116</v>
      </c>
      <c r="G4024" t="s">
        <v>347</v>
      </c>
      <c r="H4024" t="s">
        <v>519</v>
      </c>
      <c r="M4024" s="2">
        <v>9350</v>
      </c>
      <c r="N4024" s="2">
        <v>10000</v>
      </c>
      <c r="O4024" s="2">
        <f>IF(Tabla1[[#This Row],[Mov]]="VNT",Tabla1[[#This Row],[Sale]]-Tabla1[[#This Row],[Cost]],-Tabla1[[#This Row],[Cost]]*Tabla1[[#This Row],[Cant]])</f>
        <v>650</v>
      </c>
      <c r="P4024" s="8">
        <f>IF(Tabla1[[#This Row],[Mov]]="VNT",-Tabla1[[#This Row],[Cant]],Tabla1[[#This Row],[Cant]])</f>
        <v>-1</v>
      </c>
      <c r="Q4024" s="8">
        <f>DAY(Tabla1[[#This Row],[Date]])</f>
        <v>31</v>
      </c>
      <c r="R4024" s="8">
        <f>MONTH(Tabla1[[#This Row],[Date]])</f>
        <v>10</v>
      </c>
      <c r="S4024" s="8">
        <f>YEAR(Tabla1[[#This Row],[Date]])</f>
        <v>2022</v>
      </c>
    </row>
    <row r="4025" spans="1:19" x14ac:dyDescent="0.2">
      <c r="A4025">
        <v>4021</v>
      </c>
      <c r="B4025" s="1">
        <v>44865</v>
      </c>
      <c r="C4025" t="s">
        <v>260</v>
      </c>
      <c r="D4025" t="s">
        <v>332</v>
      </c>
      <c r="E4025">
        <v>1</v>
      </c>
      <c r="F4025" t="s">
        <v>116</v>
      </c>
      <c r="G4025" t="s">
        <v>382</v>
      </c>
      <c r="H4025" t="s">
        <v>514</v>
      </c>
      <c r="M4025" s="2">
        <v>6975</v>
      </c>
      <c r="N4025" s="2">
        <v>7500</v>
      </c>
      <c r="O4025" s="2">
        <f>IF(Tabla1[[#This Row],[Mov]]="VNT",Tabla1[[#This Row],[Sale]]-Tabla1[[#This Row],[Cost]],-Tabla1[[#This Row],[Cost]]*Tabla1[[#This Row],[Cant]])</f>
        <v>525</v>
      </c>
      <c r="P4025" s="8">
        <f>IF(Tabla1[[#This Row],[Mov]]="VNT",-Tabla1[[#This Row],[Cant]],Tabla1[[#This Row],[Cant]])</f>
        <v>-1</v>
      </c>
      <c r="Q4025" s="8">
        <f>DAY(Tabla1[[#This Row],[Date]])</f>
        <v>31</v>
      </c>
      <c r="R4025" s="8">
        <f>MONTH(Tabla1[[#This Row],[Date]])</f>
        <v>10</v>
      </c>
      <c r="S4025" s="8">
        <f>YEAR(Tabla1[[#This Row],[Date]])</f>
        <v>2022</v>
      </c>
    </row>
    <row r="4026" spans="1:19" x14ac:dyDescent="0.2">
      <c r="A4026">
        <v>4022</v>
      </c>
      <c r="B4026" s="1">
        <v>44865</v>
      </c>
      <c r="C4026" t="s">
        <v>260</v>
      </c>
      <c r="D4026" t="s">
        <v>332</v>
      </c>
      <c r="E4026">
        <v>1</v>
      </c>
      <c r="F4026" t="s">
        <v>15</v>
      </c>
      <c r="G4026" t="s">
        <v>266</v>
      </c>
      <c r="H4026" t="s">
        <v>160</v>
      </c>
      <c r="M4026" s="2">
        <v>3000</v>
      </c>
      <c r="N4026" s="2">
        <v>9000</v>
      </c>
      <c r="O4026" s="2">
        <f>IF(Tabla1[[#This Row],[Mov]]="VNT",Tabla1[[#This Row],[Sale]]-Tabla1[[#This Row],[Cost]],-Tabla1[[#This Row],[Cost]]*Tabla1[[#This Row],[Cant]])</f>
        <v>6000</v>
      </c>
      <c r="P4026" s="8">
        <f>IF(Tabla1[[#This Row],[Mov]]="VNT",-Tabla1[[#This Row],[Cant]],Tabla1[[#This Row],[Cant]])</f>
        <v>-1</v>
      </c>
      <c r="Q4026" s="8">
        <f>DAY(Tabla1[[#This Row],[Date]])</f>
        <v>31</v>
      </c>
      <c r="R4026" s="8">
        <f>MONTH(Tabla1[[#This Row],[Date]])</f>
        <v>10</v>
      </c>
      <c r="S4026" s="8">
        <f>YEAR(Tabla1[[#This Row],[Date]])</f>
        <v>2022</v>
      </c>
    </row>
    <row r="4027" spans="1:19" x14ac:dyDescent="0.2">
      <c r="A4027">
        <v>4023</v>
      </c>
      <c r="B4027" s="1">
        <v>44865</v>
      </c>
      <c r="C4027" t="s">
        <v>260</v>
      </c>
      <c r="D4027" t="s">
        <v>332</v>
      </c>
      <c r="E4027">
        <v>1</v>
      </c>
      <c r="F4027" t="s">
        <v>116</v>
      </c>
      <c r="G4027" t="s">
        <v>600</v>
      </c>
      <c r="H4027" t="s">
        <v>1401</v>
      </c>
      <c r="M4027" s="2">
        <v>935</v>
      </c>
      <c r="N4027" s="2">
        <v>1000</v>
      </c>
      <c r="O4027" s="2">
        <f>IF(Tabla1[[#This Row],[Mov]]="VNT",Tabla1[[#This Row],[Sale]]-Tabla1[[#This Row],[Cost]],-Tabla1[[#This Row],[Cost]]*Tabla1[[#This Row],[Cant]])</f>
        <v>65</v>
      </c>
      <c r="P4027" s="8">
        <f>IF(Tabla1[[#This Row],[Mov]]="VNT",-Tabla1[[#This Row],[Cant]],Tabla1[[#This Row],[Cant]])</f>
        <v>-1</v>
      </c>
      <c r="Q4027" s="8">
        <f>DAY(Tabla1[[#This Row],[Date]])</f>
        <v>31</v>
      </c>
      <c r="R4027" s="8">
        <f>MONTH(Tabla1[[#This Row],[Date]])</f>
        <v>10</v>
      </c>
      <c r="S4027" s="8">
        <f>YEAR(Tabla1[[#This Row],[Date]])</f>
        <v>2022</v>
      </c>
    </row>
    <row r="4028" spans="1:19" x14ac:dyDescent="0.2">
      <c r="A4028">
        <v>4024</v>
      </c>
      <c r="B4028" s="1">
        <v>44865</v>
      </c>
      <c r="C4028" t="s">
        <v>260</v>
      </c>
      <c r="D4028" t="s">
        <v>332</v>
      </c>
      <c r="E4028">
        <v>1</v>
      </c>
      <c r="F4028" t="s">
        <v>26</v>
      </c>
      <c r="G4028" t="s">
        <v>264</v>
      </c>
      <c r="H4028" t="s">
        <v>16</v>
      </c>
      <c r="M4028" s="2">
        <v>8500</v>
      </c>
      <c r="N4028" s="2">
        <v>20000</v>
      </c>
      <c r="O4028" s="2">
        <f>IF(Tabla1[[#This Row],[Mov]]="VNT",Tabla1[[#This Row],[Sale]]-Tabla1[[#This Row],[Cost]],-Tabla1[[#This Row],[Cost]]*Tabla1[[#This Row],[Cant]])</f>
        <v>11500</v>
      </c>
      <c r="P4028" s="8">
        <f>IF(Tabla1[[#This Row],[Mov]]="VNT",-Tabla1[[#This Row],[Cant]],Tabla1[[#This Row],[Cant]])</f>
        <v>-1</v>
      </c>
      <c r="Q4028" s="8">
        <f>DAY(Tabla1[[#This Row],[Date]])</f>
        <v>31</v>
      </c>
      <c r="R4028" s="8">
        <f>MONTH(Tabla1[[#This Row],[Date]])</f>
        <v>10</v>
      </c>
      <c r="S4028" s="8">
        <f>YEAR(Tabla1[[#This Row],[Date]])</f>
        <v>2022</v>
      </c>
    </row>
    <row r="4029" spans="1:19" x14ac:dyDescent="0.2">
      <c r="A4029">
        <v>4025</v>
      </c>
      <c r="B4029" s="1">
        <v>44865</v>
      </c>
      <c r="C4029" t="s">
        <v>260</v>
      </c>
      <c r="D4029" t="s">
        <v>332</v>
      </c>
      <c r="E4029">
        <v>1</v>
      </c>
      <c r="F4029" t="s">
        <v>116</v>
      </c>
      <c r="G4029" t="s">
        <v>347</v>
      </c>
      <c r="H4029" t="s">
        <v>518</v>
      </c>
      <c r="M4029" s="2">
        <v>10280</v>
      </c>
      <c r="N4029" s="2">
        <v>11000</v>
      </c>
      <c r="O4029" s="2">
        <f>IF(Tabla1[[#This Row],[Mov]]="VNT",Tabla1[[#This Row],[Sale]]-Tabla1[[#This Row],[Cost]],-Tabla1[[#This Row],[Cost]]*Tabla1[[#This Row],[Cant]])</f>
        <v>720</v>
      </c>
      <c r="P4029" s="8">
        <f>IF(Tabla1[[#This Row],[Mov]]="VNT",-Tabla1[[#This Row],[Cant]],Tabla1[[#This Row],[Cant]])</f>
        <v>-1</v>
      </c>
      <c r="Q4029" s="8">
        <f>DAY(Tabla1[[#This Row],[Date]])</f>
        <v>31</v>
      </c>
      <c r="R4029" s="8">
        <f>MONTH(Tabla1[[#This Row],[Date]])</f>
        <v>10</v>
      </c>
      <c r="S4029" s="8">
        <f>YEAR(Tabla1[[#This Row],[Date]])</f>
        <v>2022</v>
      </c>
    </row>
    <row r="4030" spans="1:19" x14ac:dyDescent="0.2">
      <c r="A4030">
        <v>4026</v>
      </c>
      <c r="B4030" s="1">
        <v>44865</v>
      </c>
      <c r="C4030" t="s">
        <v>260</v>
      </c>
      <c r="D4030" t="s">
        <v>332</v>
      </c>
      <c r="E4030">
        <v>1</v>
      </c>
      <c r="F4030" t="s">
        <v>116</v>
      </c>
      <c r="G4030" t="s">
        <v>347</v>
      </c>
      <c r="H4030" t="s">
        <v>518</v>
      </c>
      <c r="M4030" s="2">
        <v>6074</v>
      </c>
      <c r="N4030" s="2">
        <v>6500</v>
      </c>
      <c r="O4030" s="2">
        <f>IF(Tabla1[[#This Row],[Mov]]="VNT",Tabla1[[#This Row],[Sale]]-Tabla1[[#This Row],[Cost]],-Tabla1[[#This Row],[Cost]]*Tabla1[[#This Row],[Cant]])</f>
        <v>426</v>
      </c>
      <c r="P4030" s="8">
        <f>IF(Tabla1[[#This Row],[Mov]]="VNT",-Tabla1[[#This Row],[Cant]],Tabla1[[#This Row],[Cant]])</f>
        <v>-1</v>
      </c>
      <c r="Q4030" s="8">
        <f>DAY(Tabla1[[#This Row],[Date]])</f>
        <v>31</v>
      </c>
      <c r="R4030" s="8">
        <f>MONTH(Tabla1[[#This Row],[Date]])</f>
        <v>10</v>
      </c>
      <c r="S4030" s="8">
        <f>YEAR(Tabla1[[#This Row],[Date]])</f>
        <v>2022</v>
      </c>
    </row>
    <row r="4031" spans="1:19" x14ac:dyDescent="0.2">
      <c r="A4031">
        <v>4027</v>
      </c>
      <c r="B4031" s="1">
        <v>44865</v>
      </c>
      <c r="C4031" t="s">
        <v>260</v>
      </c>
      <c r="D4031" t="s">
        <v>332</v>
      </c>
      <c r="E4031">
        <v>1</v>
      </c>
      <c r="F4031" t="s">
        <v>116</v>
      </c>
      <c r="G4031" t="s">
        <v>347</v>
      </c>
      <c r="H4031" t="s">
        <v>519</v>
      </c>
      <c r="M4031" s="2">
        <v>2805</v>
      </c>
      <c r="N4031" s="2">
        <v>3000</v>
      </c>
      <c r="O4031" s="2">
        <f>IF(Tabla1[[#This Row],[Mov]]="VNT",Tabla1[[#This Row],[Sale]]-Tabla1[[#This Row],[Cost]],-Tabla1[[#This Row],[Cost]]*Tabla1[[#This Row],[Cant]])</f>
        <v>195</v>
      </c>
      <c r="P4031" s="8">
        <f>IF(Tabla1[[#This Row],[Mov]]="VNT",-Tabla1[[#This Row],[Cant]],Tabla1[[#This Row],[Cant]])</f>
        <v>-1</v>
      </c>
      <c r="Q4031" s="8">
        <f>DAY(Tabla1[[#This Row],[Date]])</f>
        <v>31</v>
      </c>
      <c r="R4031" s="8">
        <f>MONTH(Tabla1[[#This Row],[Date]])</f>
        <v>10</v>
      </c>
      <c r="S4031" s="8">
        <f>YEAR(Tabla1[[#This Row],[Date]])</f>
        <v>2022</v>
      </c>
    </row>
    <row r="4032" spans="1:19" x14ac:dyDescent="0.2">
      <c r="A4032">
        <v>4028</v>
      </c>
      <c r="B4032" s="1">
        <v>44865</v>
      </c>
      <c r="C4032" t="s">
        <v>260</v>
      </c>
      <c r="D4032" t="s">
        <v>332</v>
      </c>
      <c r="E4032">
        <v>1</v>
      </c>
      <c r="F4032" t="s">
        <v>21</v>
      </c>
      <c r="G4032" t="s">
        <v>272</v>
      </c>
      <c r="H4032" t="s">
        <v>24</v>
      </c>
      <c r="M4032" s="2">
        <v>3500</v>
      </c>
      <c r="N4032" s="2">
        <v>12000</v>
      </c>
      <c r="O4032" s="2">
        <f>IF(Tabla1[[#This Row],[Mov]]="VNT",Tabla1[[#This Row],[Sale]]-Tabla1[[#This Row],[Cost]],-Tabla1[[#This Row],[Cost]]*Tabla1[[#This Row],[Cant]])</f>
        <v>8500</v>
      </c>
      <c r="P4032" s="8">
        <f>IF(Tabla1[[#This Row],[Mov]]="VNT",-Tabla1[[#This Row],[Cant]],Tabla1[[#This Row],[Cant]])</f>
        <v>-1</v>
      </c>
      <c r="Q4032" s="8">
        <f>DAY(Tabla1[[#This Row],[Date]])</f>
        <v>31</v>
      </c>
      <c r="R4032" s="8">
        <f>MONTH(Tabla1[[#This Row],[Date]])</f>
        <v>10</v>
      </c>
      <c r="S4032" s="8">
        <f>YEAR(Tabla1[[#This Row],[Date]])</f>
        <v>2022</v>
      </c>
    </row>
    <row r="4033" spans="1:19" x14ac:dyDescent="0.2">
      <c r="A4033">
        <v>4029</v>
      </c>
      <c r="B4033" s="1">
        <v>44865</v>
      </c>
      <c r="C4033" t="s">
        <v>261</v>
      </c>
      <c r="D4033" t="s">
        <v>659</v>
      </c>
      <c r="E4033">
        <v>5</v>
      </c>
      <c r="F4033" t="s">
        <v>225</v>
      </c>
      <c r="G4033" t="s">
        <v>272</v>
      </c>
      <c r="H4033" t="s">
        <v>1774</v>
      </c>
      <c r="M4033" s="2">
        <v>1100</v>
      </c>
      <c r="N4033" s="2">
        <v>10000</v>
      </c>
      <c r="O4033" s="2">
        <f>IF(Tabla1[[#This Row],[Mov]]="VNT",Tabla1[[#This Row],[Sale]]-Tabla1[[#This Row],[Cost]],-Tabla1[[#This Row],[Cost]]*Tabla1[[#This Row],[Cant]])</f>
        <v>-5500</v>
      </c>
      <c r="P4033" s="8">
        <f>IF(Tabla1[[#This Row],[Mov]]="VNT",-Tabla1[[#This Row],[Cant]],Tabla1[[#This Row],[Cant]])</f>
        <v>5</v>
      </c>
      <c r="Q4033" s="8">
        <f>DAY(Tabla1[[#This Row],[Date]])</f>
        <v>31</v>
      </c>
      <c r="R4033" s="8">
        <f>MONTH(Tabla1[[#This Row],[Date]])</f>
        <v>10</v>
      </c>
      <c r="S4033" s="8">
        <f>YEAR(Tabla1[[#This Row],[Date]])</f>
        <v>2022</v>
      </c>
    </row>
    <row r="4034" spans="1:19" x14ac:dyDescent="0.2">
      <c r="A4034">
        <v>4030</v>
      </c>
      <c r="B4034" s="1">
        <v>44865</v>
      </c>
      <c r="C4034" t="s">
        <v>261</v>
      </c>
      <c r="D4034" t="s">
        <v>659</v>
      </c>
      <c r="E4034">
        <v>1</v>
      </c>
      <c r="F4034" t="s">
        <v>532</v>
      </c>
      <c r="G4034" t="s">
        <v>266</v>
      </c>
      <c r="H4034" t="s">
        <v>621</v>
      </c>
      <c r="M4034" s="2">
        <v>35000</v>
      </c>
      <c r="N4034" s="2">
        <v>75000</v>
      </c>
      <c r="O4034" s="2">
        <f>IF(Tabla1[[#This Row],[Mov]]="VNT",Tabla1[[#This Row],[Sale]]-Tabla1[[#This Row],[Cost]],-Tabla1[[#This Row],[Cost]]*Tabla1[[#This Row],[Cant]])</f>
        <v>-35000</v>
      </c>
      <c r="P4034" s="8">
        <f>IF(Tabla1[[#This Row],[Mov]]="VNT",-Tabla1[[#This Row],[Cant]],Tabla1[[#This Row],[Cant]])</f>
        <v>1</v>
      </c>
      <c r="Q4034" s="8">
        <f>DAY(Tabla1[[#This Row],[Date]])</f>
        <v>31</v>
      </c>
      <c r="R4034" s="8">
        <f>MONTH(Tabla1[[#This Row],[Date]])</f>
        <v>10</v>
      </c>
      <c r="S4034" s="8">
        <f>YEAR(Tabla1[[#This Row],[Date]])</f>
        <v>2022</v>
      </c>
    </row>
    <row r="4035" spans="1:19" x14ac:dyDescent="0.2">
      <c r="A4035">
        <v>4031</v>
      </c>
      <c r="B4035" s="1">
        <v>44865</v>
      </c>
      <c r="C4035" t="s">
        <v>260</v>
      </c>
      <c r="D4035" t="s">
        <v>332</v>
      </c>
      <c r="E4035">
        <v>1</v>
      </c>
      <c r="F4035" t="s">
        <v>116</v>
      </c>
      <c r="G4035" t="s">
        <v>347</v>
      </c>
      <c r="H4035" t="s">
        <v>519</v>
      </c>
      <c r="M4035" s="2">
        <v>1873</v>
      </c>
      <c r="N4035" s="2">
        <v>2000</v>
      </c>
      <c r="O4035" s="2">
        <f>IF(Tabla1[[#This Row],[Mov]]="VNT",Tabla1[[#This Row],[Sale]]-Tabla1[[#This Row],[Cost]],-Tabla1[[#This Row],[Cost]]*Tabla1[[#This Row],[Cant]])</f>
        <v>127</v>
      </c>
      <c r="P4035" s="8">
        <f>IF(Tabla1[[#This Row],[Mov]]="VNT",-Tabla1[[#This Row],[Cant]],Tabla1[[#This Row],[Cant]])</f>
        <v>-1</v>
      </c>
      <c r="Q4035" s="8">
        <f>DAY(Tabla1[[#This Row],[Date]])</f>
        <v>31</v>
      </c>
      <c r="R4035" s="8">
        <f>MONTH(Tabla1[[#This Row],[Date]])</f>
        <v>10</v>
      </c>
      <c r="S4035" s="8">
        <f>YEAR(Tabla1[[#This Row],[Date]])</f>
        <v>2022</v>
      </c>
    </row>
    <row r="4036" spans="1:19" x14ac:dyDescent="0.2">
      <c r="A4036">
        <v>4032</v>
      </c>
      <c r="B4036" s="1">
        <v>44865</v>
      </c>
      <c r="C4036" t="s">
        <v>260</v>
      </c>
      <c r="D4036" t="s">
        <v>332</v>
      </c>
      <c r="E4036">
        <v>1</v>
      </c>
      <c r="F4036" t="s">
        <v>455</v>
      </c>
      <c r="G4036" t="s">
        <v>347</v>
      </c>
      <c r="H4036" t="s">
        <v>456</v>
      </c>
      <c r="M4036" s="2">
        <v>500</v>
      </c>
      <c r="N4036" s="2">
        <v>4000</v>
      </c>
      <c r="O4036" s="2">
        <f>IF(Tabla1[[#This Row],[Mov]]="VNT",Tabla1[[#This Row],[Sale]]-Tabla1[[#This Row],[Cost]],-Tabla1[[#This Row],[Cost]]*Tabla1[[#This Row],[Cant]])</f>
        <v>3500</v>
      </c>
      <c r="P4036" s="8">
        <f>IF(Tabla1[[#This Row],[Mov]]="VNT",-Tabla1[[#This Row],[Cant]],Tabla1[[#This Row],[Cant]])</f>
        <v>-1</v>
      </c>
      <c r="Q4036" s="8">
        <f>DAY(Tabla1[[#This Row],[Date]])</f>
        <v>31</v>
      </c>
      <c r="R4036" s="8">
        <f>MONTH(Tabla1[[#This Row],[Date]])</f>
        <v>10</v>
      </c>
      <c r="S4036" s="8">
        <f>YEAR(Tabla1[[#This Row],[Date]])</f>
        <v>2022</v>
      </c>
    </row>
    <row r="4037" spans="1:19" x14ac:dyDescent="0.2">
      <c r="A4037">
        <v>4033</v>
      </c>
      <c r="B4037" s="1">
        <v>44866</v>
      </c>
      <c r="C4037" t="s">
        <v>260</v>
      </c>
      <c r="D4037" t="s">
        <v>332</v>
      </c>
      <c r="E4037">
        <v>1</v>
      </c>
      <c r="F4037" t="s">
        <v>116</v>
      </c>
      <c r="G4037" t="s">
        <v>647</v>
      </c>
      <c r="H4037" t="s">
        <v>668</v>
      </c>
      <c r="M4037" s="2">
        <v>5610</v>
      </c>
      <c r="N4037" s="2">
        <v>6000</v>
      </c>
      <c r="O4037" s="2">
        <f>IF(Tabla1[[#This Row],[Mov]]="VNT",Tabla1[[#This Row],[Sale]]-Tabla1[[#This Row],[Cost]],-Tabla1[[#This Row],[Cost]]*Tabla1[[#This Row],[Cant]])</f>
        <v>390</v>
      </c>
      <c r="P4037" s="8">
        <f>IF(Tabla1[[#This Row],[Mov]]="VNT",-Tabla1[[#This Row],[Cant]],Tabla1[[#This Row],[Cant]])</f>
        <v>-1</v>
      </c>
      <c r="Q4037" s="8">
        <f>DAY(Tabla1[[#This Row],[Date]])</f>
        <v>1</v>
      </c>
      <c r="R4037" s="8">
        <f>MONTH(Tabla1[[#This Row],[Date]])</f>
        <v>11</v>
      </c>
      <c r="S4037" s="8">
        <f>YEAR(Tabla1[[#This Row],[Date]])</f>
        <v>2022</v>
      </c>
    </row>
    <row r="4038" spans="1:19" x14ac:dyDescent="0.2">
      <c r="A4038">
        <v>4034</v>
      </c>
      <c r="B4038" s="1">
        <v>44866</v>
      </c>
      <c r="C4038" t="s">
        <v>260</v>
      </c>
      <c r="D4038" t="s">
        <v>332</v>
      </c>
      <c r="E4038">
        <v>1</v>
      </c>
      <c r="F4038" t="s">
        <v>224</v>
      </c>
      <c r="G4038" t="s">
        <v>263</v>
      </c>
      <c r="H4038" t="s">
        <v>282</v>
      </c>
      <c r="M4038" s="2">
        <v>8500</v>
      </c>
      <c r="N4038" s="2">
        <v>20000</v>
      </c>
      <c r="O4038" s="2">
        <f>IF(Tabla1[[#This Row],[Mov]]="VNT",Tabla1[[#This Row],[Sale]]-Tabla1[[#This Row],[Cost]],-Tabla1[[#This Row],[Cost]]*Tabla1[[#This Row],[Cant]])</f>
        <v>11500</v>
      </c>
      <c r="P4038" s="8">
        <f>IF(Tabla1[[#This Row],[Mov]]="VNT",-Tabla1[[#This Row],[Cant]],Tabla1[[#This Row],[Cant]])</f>
        <v>-1</v>
      </c>
      <c r="Q4038" s="8">
        <f>DAY(Tabla1[[#This Row],[Date]])</f>
        <v>1</v>
      </c>
      <c r="R4038" s="8">
        <f>MONTH(Tabla1[[#This Row],[Date]])</f>
        <v>11</v>
      </c>
      <c r="S4038" s="8">
        <f>YEAR(Tabla1[[#This Row],[Date]])</f>
        <v>2022</v>
      </c>
    </row>
    <row r="4039" spans="1:19" x14ac:dyDescent="0.2">
      <c r="A4039">
        <v>4035</v>
      </c>
      <c r="B4039" s="1">
        <v>44866</v>
      </c>
      <c r="C4039" t="s">
        <v>260</v>
      </c>
      <c r="D4039" t="s">
        <v>332</v>
      </c>
      <c r="E4039">
        <v>1</v>
      </c>
      <c r="F4039" t="s">
        <v>21</v>
      </c>
      <c r="G4039" t="s">
        <v>273</v>
      </c>
      <c r="H4039" t="s">
        <v>912</v>
      </c>
      <c r="M4039" s="2">
        <v>4000</v>
      </c>
      <c r="N4039" s="2">
        <v>15000</v>
      </c>
      <c r="O4039" s="2">
        <f>IF(Tabla1[[#This Row],[Mov]]="VNT",Tabla1[[#This Row],[Sale]]-Tabla1[[#This Row],[Cost]],-Tabla1[[#This Row],[Cost]]*Tabla1[[#This Row],[Cant]])</f>
        <v>11000</v>
      </c>
      <c r="P4039" s="8">
        <f>IF(Tabla1[[#This Row],[Mov]]="VNT",-Tabla1[[#This Row],[Cant]],Tabla1[[#This Row],[Cant]])</f>
        <v>-1</v>
      </c>
      <c r="Q4039" s="8">
        <f>DAY(Tabla1[[#This Row],[Date]])</f>
        <v>1</v>
      </c>
      <c r="R4039" s="8">
        <f>MONTH(Tabla1[[#This Row],[Date]])</f>
        <v>11</v>
      </c>
      <c r="S4039" s="8">
        <f>YEAR(Tabla1[[#This Row],[Date]])</f>
        <v>2022</v>
      </c>
    </row>
    <row r="4040" spans="1:19" x14ac:dyDescent="0.2">
      <c r="A4040">
        <v>4036</v>
      </c>
      <c r="B4040" s="1">
        <v>44866</v>
      </c>
      <c r="C4040" t="s">
        <v>260</v>
      </c>
      <c r="D4040" t="s">
        <v>332</v>
      </c>
      <c r="E4040">
        <v>1</v>
      </c>
      <c r="F4040" t="s">
        <v>891</v>
      </c>
      <c r="G4040" t="s">
        <v>1782</v>
      </c>
      <c r="H4040" t="s">
        <v>1658</v>
      </c>
      <c r="M4040" s="2">
        <v>4500</v>
      </c>
      <c r="N4040" s="2">
        <v>10000</v>
      </c>
      <c r="O4040" s="2">
        <f>IF(Tabla1[[#This Row],[Mov]]="VNT",Tabla1[[#This Row],[Sale]]-Tabla1[[#This Row],[Cost]],-Tabla1[[#This Row],[Cost]]*Tabla1[[#This Row],[Cant]])</f>
        <v>5500</v>
      </c>
      <c r="P4040" s="8">
        <f>IF(Tabla1[[#This Row],[Mov]]="VNT",-Tabla1[[#This Row],[Cant]],Tabla1[[#This Row],[Cant]])</f>
        <v>-1</v>
      </c>
      <c r="Q4040" s="8">
        <f>DAY(Tabla1[[#This Row],[Date]])</f>
        <v>1</v>
      </c>
      <c r="R4040" s="8">
        <f>MONTH(Tabla1[[#This Row],[Date]])</f>
        <v>11</v>
      </c>
      <c r="S4040" s="8">
        <f>YEAR(Tabla1[[#This Row],[Date]])</f>
        <v>2022</v>
      </c>
    </row>
    <row r="4041" spans="1:19" x14ac:dyDescent="0.2">
      <c r="A4041">
        <v>4037</v>
      </c>
      <c r="B4041" s="1">
        <v>44866</v>
      </c>
      <c r="C4041" t="s">
        <v>260</v>
      </c>
      <c r="D4041" t="s">
        <v>332</v>
      </c>
      <c r="E4041">
        <v>1</v>
      </c>
      <c r="F4041" t="s">
        <v>116</v>
      </c>
      <c r="G4041" t="s">
        <v>347</v>
      </c>
      <c r="H4041" t="s">
        <v>518</v>
      </c>
      <c r="M4041" s="2">
        <v>6975</v>
      </c>
      <c r="N4041" s="2">
        <v>7500</v>
      </c>
      <c r="O4041" s="2">
        <f>IF(Tabla1[[#This Row],[Mov]]="VNT",Tabla1[[#This Row],[Sale]]-Tabla1[[#This Row],[Cost]],-Tabla1[[#This Row],[Cost]]*Tabla1[[#This Row],[Cant]])</f>
        <v>525</v>
      </c>
      <c r="P4041" s="8">
        <f>IF(Tabla1[[#This Row],[Mov]]="VNT",-Tabla1[[#This Row],[Cant]],Tabla1[[#This Row],[Cant]])</f>
        <v>-1</v>
      </c>
      <c r="Q4041" s="8">
        <f>DAY(Tabla1[[#This Row],[Date]])</f>
        <v>1</v>
      </c>
      <c r="R4041" s="8">
        <f>MONTH(Tabla1[[#This Row],[Date]])</f>
        <v>11</v>
      </c>
      <c r="S4041" s="8">
        <f>YEAR(Tabla1[[#This Row],[Date]])</f>
        <v>2022</v>
      </c>
    </row>
    <row r="4042" spans="1:19" x14ac:dyDescent="0.2">
      <c r="A4042">
        <v>4038</v>
      </c>
      <c r="B4042" s="1">
        <v>44866</v>
      </c>
      <c r="C4042" t="s">
        <v>260</v>
      </c>
      <c r="D4042" t="s">
        <v>332</v>
      </c>
      <c r="E4042">
        <v>1</v>
      </c>
      <c r="F4042" t="s">
        <v>30</v>
      </c>
      <c r="G4042" t="s">
        <v>284</v>
      </c>
      <c r="H4042" t="s">
        <v>513</v>
      </c>
      <c r="M4042" s="2">
        <v>14500</v>
      </c>
      <c r="N4042" s="2">
        <v>32000</v>
      </c>
      <c r="O4042" s="2">
        <f>IF(Tabla1[[#This Row],[Mov]]="VNT",Tabla1[[#This Row],[Sale]]-Tabla1[[#This Row],[Cost]],-Tabla1[[#This Row],[Cost]]*Tabla1[[#This Row],[Cant]])</f>
        <v>17500</v>
      </c>
      <c r="P4042" s="8">
        <f>IF(Tabla1[[#This Row],[Mov]]="VNT",-Tabla1[[#This Row],[Cant]],Tabla1[[#This Row],[Cant]])</f>
        <v>-1</v>
      </c>
      <c r="Q4042" s="8">
        <f>DAY(Tabla1[[#This Row],[Date]])</f>
        <v>1</v>
      </c>
      <c r="R4042" s="8">
        <f>MONTH(Tabla1[[#This Row],[Date]])</f>
        <v>11</v>
      </c>
      <c r="S4042" s="8">
        <f>YEAR(Tabla1[[#This Row],[Date]])</f>
        <v>2022</v>
      </c>
    </row>
    <row r="4043" spans="1:19" x14ac:dyDescent="0.2">
      <c r="A4043">
        <v>4039</v>
      </c>
      <c r="B4043" s="1">
        <v>44866</v>
      </c>
      <c r="C4043" t="s">
        <v>260</v>
      </c>
      <c r="D4043" t="s">
        <v>332</v>
      </c>
      <c r="E4043">
        <v>1</v>
      </c>
      <c r="F4043" t="s">
        <v>26</v>
      </c>
      <c r="G4043" t="s">
        <v>266</v>
      </c>
      <c r="H4043" t="s">
        <v>931</v>
      </c>
      <c r="M4043" s="2">
        <v>2500</v>
      </c>
      <c r="N4043" s="2">
        <v>6000</v>
      </c>
      <c r="O4043" s="2">
        <f>IF(Tabla1[[#This Row],[Mov]]="VNT",Tabla1[[#This Row],[Sale]]-Tabla1[[#This Row],[Cost]],-Tabla1[[#This Row],[Cost]]*Tabla1[[#This Row],[Cant]])</f>
        <v>3500</v>
      </c>
      <c r="P4043" s="8">
        <f>IF(Tabla1[[#This Row],[Mov]]="VNT",-Tabla1[[#This Row],[Cant]],Tabla1[[#This Row],[Cant]])</f>
        <v>-1</v>
      </c>
      <c r="Q4043" s="8">
        <f>DAY(Tabla1[[#This Row],[Date]])</f>
        <v>1</v>
      </c>
      <c r="R4043" s="8">
        <f>MONTH(Tabla1[[#This Row],[Date]])</f>
        <v>11</v>
      </c>
      <c r="S4043" s="8">
        <f>YEAR(Tabla1[[#This Row],[Date]])</f>
        <v>2022</v>
      </c>
    </row>
    <row r="4044" spans="1:19" x14ac:dyDescent="0.2">
      <c r="A4044">
        <v>4040</v>
      </c>
      <c r="B4044" s="1">
        <v>44866</v>
      </c>
      <c r="C4044" t="s">
        <v>260</v>
      </c>
      <c r="D4044" t="s">
        <v>332</v>
      </c>
      <c r="E4044">
        <v>1</v>
      </c>
      <c r="F4044" t="s">
        <v>116</v>
      </c>
      <c r="G4044" t="s">
        <v>347</v>
      </c>
      <c r="H4044" t="s">
        <v>518</v>
      </c>
      <c r="M4044" s="2">
        <v>3271</v>
      </c>
      <c r="N4044" s="2">
        <v>3500</v>
      </c>
      <c r="O4044" s="2">
        <f>IF(Tabla1[[#This Row],[Mov]]="VNT",Tabla1[[#This Row],[Sale]]-Tabla1[[#This Row],[Cost]],-Tabla1[[#This Row],[Cost]]*Tabla1[[#This Row],[Cant]])</f>
        <v>229</v>
      </c>
      <c r="P4044" s="8">
        <f>IF(Tabla1[[#This Row],[Mov]]="VNT",-Tabla1[[#This Row],[Cant]],Tabla1[[#This Row],[Cant]])</f>
        <v>-1</v>
      </c>
      <c r="Q4044" s="8">
        <f>DAY(Tabla1[[#This Row],[Date]])</f>
        <v>1</v>
      </c>
      <c r="R4044" s="8">
        <f>MONTH(Tabla1[[#This Row],[Date]])</f>
        <v>11</v>
      </c>
      <c r="S4044" s="8">
        <f>YEAR(Tabla1[[#This Row],[Date]])</f>
        <v>2022</v>
      </c>
    </row>
    <row r="4045" spans="1:19" x14ac:dyDescent="0.2">
      <c r="A4045">
        <v>4041</v>
      </c>
      <c r="B4045" s="1">
        <v>44866</v>
      </c>
      <c r="C4045" t="s">
        <v>260</v>
      </c>
      <c r="D4045" t="s">
        <v>332</v>
      </c>
      <c r="E4045">
        <v>1</v>
      </c>
      <c r="F4045" t="s">
        <v>1192</v>
      </c>
      <c r="G4045" t="s">
        <v>263</v>
      </c>
      <c r="H4045" t="s">
        <v>473</v>
      </c>
      <c r="M4045" s="2">
        <v>15000</v>
      </c>
      <c r="N4045" s="2">
        <v>29000</v>
      </c>
      <c r="O4045" s="2">
        <f>IF(Tabla1[[#This Row],[Mov]]="VNT",Tabla1[[#This Row],[Sale]]-Tabla1[[#This Row],[Cost]],-Tabla1[[#This Row],[Cost]]*Tabla1[[#This Row],[Cant]])</f>
        <v>14000</v>
      </c>
      <c r="P4045" s="8">
        <f>IF(Tabla1[[#This Row],[Mov]]="VNT",-Tabla1[[#This Row],[Cant]],Tabla1[[#This Row],[Cant]])</f>
        <v>-1</v>
      </c>
      <c r="Q4045" s="8">
        <f>DAY(Tabla1[[#This Row],[Date]])</f>
        <v>1</v>
      </c>
      <c r="R4045" s="8">
        <f>MONTH(Tabla1[[#This Row],[Date]])</f>
        <v>11</v>
      </c>
      <c r="S4045" s="8">
        <f>YEAR(Tabla1[[#This Row],[Date]])</f>
        <v>2022</v>
      </c>
    </row>
    <row r="4046" spans="1:19" x14ac:dyDescent="0.2">
      <c r="A4046">
        <v>4042</v>
      </c>
      <c r="B4046" s="1">
        <v>44866</v>
      </c>
      <c r="C4046" t="s">
        <v>260</v>
      </c>
      <c r="D4046" t="s">
        <v>332</v>
      </c>
      <c r="E4046">
        <v>1</v>
      </c>
      <c r="F4046" t="s">
        <v>26</v>
      </c>
      <c r="G4046" t="s">
        <v>264</v>
      </c>
      <c r="H4046" t="s">
        <v>20</v>
      </c>
      <c r="M4046" s="2">
        <v>8500</v>
      </c>
      <c r="N4046" s="2">
        <v>20000</v>
      </c>
      <c r="O4046" s="2">
        <f>IF(Tabla1[[#This Row],[Mov]]="VNT",Tabla1[[#This Row],[Sale]]-Tabla1[[#This Row],[Cost]],-Tabla1[[#This Row],[Cost]]*Tabla1[[#This Row],[Cant]])</f>
        <v>11500</v>
      </c>
      <c r="P4046" s="8">
        <f>IF(Tabla1[[#This Row],[Mov]]="VNT",-Tabla1[[#This Row],[Cant]],Tabla1[[#This Row],[Cant]])</f>
        <v>-1</v>
      </c>
      <c r="Q4046" s="8">
        <f>DAY(Tabla1[[#This Row],[Date]])</f>
        <v>1</v>
      </c>
      <c r="R4046" s="8">
        <f>MONTH(Tabla1[[#This Row],[Date]])</f>
        <v>11</v>
      </c>
      <c r="S4046" s="8">
        <f>YEAR(Tabla1[[#This Row],[Date]])</f>
        <v>2022</v>
      </c>
    </row>
    <row r="4047" spans="1:19" x14ac:dyDescent="0.2">
      <c r="A4047">
        <v>4043</v>
      </c>
      <c r="B4047" s="1">
        <v>44866</v>
      </c>
      <c r="C4047" t="s">
        <v>260</v>
      </c>
      <c r="D4047" t="s">
        <v>332</v>
      </c>
      <c r="E4047">
        <v>1</v>
      </c>
      <c r="F4047" t="s">
        <v>225</v>
      </c>
      <c r="G4047" t="s">
        <v>263</v>
      </c>
      <c r="H4047" t="s">
        <v>478</v>
      </c>
      <c r="M4047" s="2">
        <v>1100</v>
      </c>
      <c r="N4047" s="2">
        <v>10000</v>
      </c>
      <c r="O4047" s="2">
        <f>IF(Tabla1[[#This Row],[Mov]]="VNT",Tabla1[[#This Row],[Sale]]-Tabla1[[#This Row],[Cost]],-Tabla1[[#This Row],[Cost]]*Tabla1[[#This Row],[Cant]])</f>
        <v>8900</v>
      </c>
      <c r="P4047" s="8">
        <f>IF(Tabla1[[#This Row],[Mov]]="VNT",-Tabla1[[#This Row],[Cant]],Tabla1[[#This Row],[Cant]])</f>
        <v>-1</v>
      </c>
      <c r="Q4047" s="8">
        <f>DAY(Tabla1[[#This Row],[Date]])</f>
        <v>1</v>
      </c>
      <c r="R4047" s="8">
        <f>MONTH(Tabla1[[#This Row],[Date]])</f>
        <v>11</v>
      </c>
      <c r="S4047" s="8">
        <f>YEAR(Tabla1[[#This Row],[Date]])</f>
        <v>2022</v>
      </c>
    </row>
    <row r="4048" spans="1:19" x14ac:dyDescent="0.2">
      <c r="A4048">
        <v>4044</v>
      </c>
      <c r="B4048" s="1">
        <v>44866</v>
      </c>
      <c r="C4048" t="s">
        <v>260</v>
      </c>
      <c r="D4048" t="s">
        <v>332</v>
      </c>
      <c r="E4048">
        <v>1</v>
      </c>
      <c r="F4048" t="s">
        <v>224</v>
      </c>
      <c r="G4048" t="s">
        <v>263</v>
      </c>
      <c r="H4048" t="s">
        <v>478</v>
      </c>
      <c r="M4048" s="2">
        <v>10000</v>
      </c>
      <c r="N4048" s="2">
        <v>20000</v>
      </c>
      <c r="O4048" s="2">
        <f>IF(Tabla1[[#This Row],[Mov]]="VNT",Tabla1[[#This Row],[Sale]]-Tabla1[[#This Row],[Cost]],-Tabla1[[#This Row],[Cost]]*Tabla1[[#This Row],[Cant]])</f>
        <v>10000</v>
      </c>
      <c r="P4048" s="8">
        <f>IF(Tabla1[[#This Row],[Mov]]="VNT",-Tabla1[[#This Row],[Cant]],Tabla1[[#This Row],[Cant]])</f>
        <v>-1</v>
      </c>
      <c r="Q4048" s="8">
        <f>DAY(Tabla1[[#This Row],[Date]])</f>
        <v>1</v>
      </c>
      <c r="R4048" s="8">
        <f>MONTH(Tabla1[[#This Row],[Date]])</f>
        <v>11</v>
      </c>
      <c r="S4048" s="8">
        <f>YEAR(Tabla1[[#This Row],[Date]])</f>
        <v>2022</v>
      </c>
    </row>
    <row r="4049" spans="1:19" x14ac:dyDescent="0.2">
      <c r="A4049">
        <v>4045</v>
      </c>
      <c r="B4049" s="1">
        <v>44866</v>
      </c>
      <c r="C4049" t="s">
        <v>260</v>
      </c>
      <c r="D4049" t="s">
        <v>332</v>
      </c>
      <c r="E4049">
        <v>1</v>
      </c>
      <c r="F4049" t="s">
        <v>21</v>
      </c>
      <c r="G4049" t="s">
        <v>231</v>
      </c>
      <c r="H4049" t="s">
        <v>231</v>
      </c>
      <c r="M4049" s="2">
        <v>3000</v>
      </c>
      <c r="N4049" s="2">
        <v>10000</v>
      </c>
      <c r="O4049" s="2">
        <f>IF(Tabla1[[#This Row],[Mov]]="VNT",Tabla1[[#This Row],[Sale]]-Tabla1[[#This Row],[Cost]],-Tabla1[[#This Row],[Cost]]*Tabla1[[#This Row],[Cant]])</f>
        <v>7000</v>
      </c>
      <c r="P4049" s="8">
        <f>IF(Tabla1[[#This Row],[Mov]]="VNT",-Tabla1[[#This Row],[Cant]],Tabla1[[#This Row],[Cant]])</f>
        <v>-1</v>
      </c>
      <c r="Q4049" s="8">
        <f>DAY(Tabla1[[#This Row],[Date]])</f>
        <v>1</v>
      </c>
      <c r="R4049" s="8">
        <f>MONTH(Tabla1[[#This Row],[Date]])</f>
        <v>11</v>
      </c>
      <c r="S4049" s="8">
        <f>YEAR(Tabla1[[#This Row],[Date]])</f>
        <v>2022</v>
      </c>
    </row>
    <row r="4050" spans="1:19" x14ac:dyDescent="0.2">
      <c r="A4050">
        <v>4046</v>
      </c>
      <c r="B4050" s="1">
        <v>44866</v>
      </c>
      <c r="C4050" t="s">
        <v>260</v>
      </c>
      <c r="D4050" t="s">
        <v>332</v>
      </c>
      <c r="E4050">
        <v>1</v>
      </c>
      <c r="F4050" t="s">
        <v>225</v>
      </c>
      <c r="G4050" t="s">
        <v>272</v>
      </c>
      <c r="H4050" t="s">
        <v>252</v>
      </c>
      <c r="L4050" t="s">
        <v>1775</v>
      </c>
      <c r="M4050" s="2">
        <v>1100</v>
      </c>
      <c r="N4050" s="2">
        <v>5000</v>
      </c>
      <c r="O4050" s="2">
        <f>IF(Tabla1[[#This Row],[Mov]]="VNT",Tabla1[[#This Row],[Sale]]-Tabla1[[#This Row],[Cost]],-Tabla1[[#This Row],[Cost]]*Tabla1[[#This Row],[Cant]])</f>
        <v>3900</v>
      </c>
      <c r="P4050" s="8">
        <f>IF(Tabla1[[#This Row],[Mov]]="VNT",-Tabla1[[#This Row],[Cant]],Tabla1[[#This Row],[Cant]])</f>
        <v>-1</v>
      </c>
      <c r="Q4050" s="8">
        <f>DAY(Tabla1[[#This Row],[Date]])</f>
        <v>1</v>
      </c>
      <c r="R4050" s="8">
        <f>MONTH(Tabla1[[#This Row],[Date]])</f>
        <v>11</v>
      </c>
      <c r="S4050" s="8">
        <f>YEAR(Tabla1[[#This Row],[Date]])</f>
        <v>2022</v>
      </c>
    </row>
    <row r="4051" spans="1:19" x14ac:dyDescent="0.2">
      <c r="A4051">
        <v>4047</v>
      </c>
      <c r="B4051" s="1">
        <v>44866</v>
      </c>
      <c r="C4051" t="s">
        <v>260</v>
      </c>
      <c r="D4051" t="s">
        <v>332</v>
      </c>
      <c r="E4051">
        <v>1</v>
      </c>
      <c r="F4051" t="s">
        <v>386</v>
      </c>
      <c r="G4051" t="s">
        <v>272</v>
      </c>
      <c r="H4051" t="s">
        <v>2760</v>
      </c>
      <c r="M4051" s="2">
        <v>80000</v>
      </c>
      <c r="N4051" s="2">
        <v>120000</v>
      </c>
      <c r="O4051" s="2">
        <f>IF(Tabla1[[#This Row],[Mov]]="VNT",Tabla1[[#This Row],[Sale]]-Tabla1[[#This Row],[Cost]],-Tabla1[[#This Row],[Cost]]*Tabla1[[#This Row],[Cant]])</f>
        <v>40000</v>
      </c>
      <c r="P4051" s="8">
        <f>IF(Tabla1[[#This Row],[Mov]]="VNT",-Tabla1[[#This Row],[Cant]],Tabla1[[#This Row],[Cant]])</f>
        <v>-1</v>
      </c>
      <c r="Q4051" s="8">
        <f>DAY(Tabla1[[#This Row],[Date]])</f>
        <v>1</v>
      </c>
      <c r="R4051" s="8">
        <f>MONTH(Tabla1[[#This Row],[Date]])</f>
        <v>11</v>
      </c>
      <c r="S4051" s="8">
        <f>YEAR(Tabla1[[#This Row],[Date]])</f>
        <v>2022</v>
      </c>
    </row>
    <row r="4052" spans="1:19" x14ac:dyDescent="0.2">
      <c r="A4052">
        <v>4048</v>
      </c>
      <c r="B4052" s="1">
        <v>44866</v>
      </c>
      <c r="C4052" t="s">
        <v>260</v>
      </c>
      <c r="D4052" t="s">
        <v>332</v>
      </c>
      <c r="E4052">
        <v>1</v>
      </c>
      <c r="F4052" t="s">
        <v>342</v>
      </c>
      <c r="G4052" t="s">
        <v>284</v>
      </c>
      <c r="H4052" t="s">
        <v>387</v>
      </c>
      <c r="M4052" s="2">
        <v>900</v>
      </c>
      <c r="N4052" s="2">
        <v>10000</v>
      </c>
      <c r="O4052" s="2">
        <f>IF(Tabla1[[#This Row],[Mov]]="VNT",Tabla1[[#This Row],[Sale]]-Tabla1[[#This Row],[Cost]],-Tabla1[[#This Row],[Cost]]*Tabla1[[#This Row],[Cant]])</f>
        <v>9100</v>
      </c>
      <c r="P4052" s="8">
        <f>IF(Tabla1[[#This Row],[Mov]]="VNT",-Tabla1[[#This Row],[Cant]],Tabla1[[#This Row],[Cant]])</f>
        <v>-1</v>
      </c>
      <c r="Q4052" s="8">
        <f>DAY(Tabla1[[#This Row],[Date]])</f>
        <v>1</v>
      </c>
      <c r="R4052" s="8">
        <f>MONTH(Tabla1[[#This Row],[Date]])</f>
        <v>11</v>
      </c>
      <c r="S4052" s="8">
        <f>YEAR(Tabla1[[#This Row],[Date]])</f>
        <v>2022</v>
      </c>
    </row>
    <row r="4053" spans="1:19" x14ac:dyDescent="0.2">
      <c r="A4053">
        <v>4049</v>
      </c>
      <c r="B4053" s="1">
        <v>44866</v>
      </c>
      <c r="C4053" t="s">
        <v>260</v>
      </c>
      <c r="D4053" t="s">
        <v>332</v>
      </c>
      <c r="E4053">
        <v>1</v>
      </c>
      <c r="F4053" t="s">
        <v>342</v>
      </c>
      <c r="G4053" t="s">
        <v>263</v>
      </c>
      <c r="H4053" t="s">
        <v>646</v>
      </c>
      <c r="M4053" s="2">
        <v>900</v>
      </c>
      <c r="N4053" s="2">
        <v>10000</v>
      </c>
      <c r="O4053" s="2">
        <f>IF(Tabla1[[#This Row],[Mov]]="VNT",Tabla1[[#This Row],[Sale]]-Tabla1[[#This Row],[Cost]],-Tabla1[[#This Row],[Cost]]*Tabla1[[#This Row],[Cant]])</f>
        <v>9100</v>
      </c>
      <c r="P4053" s="8">
        <f>IF(Tabla1[[#This Row],[Mov]]="VNT",-Tabla1[[#This Row],[Cant]],Tabla1[[#This Row],[Cant]])</f>
        <v>-1</v>
      </c>
      <c r="Q4053" s="8">
        <f>DAY(Tabla1[[#This Row],[Date]])</f>
        <v>1</v>
      </c>
      <c r="R4053" s="8">
        <f>MONTH(Tabla1[[#This Row],[Date]])</f>
        <v>11</v>
      </c>
      <c r="S4053" s="8">
        <f>YEAR(Tabla1[[#This Row],[Date]])</f>
        <v>2022</v>
      </c>
    </row>
    <row r="4054" spans="1:19" x14ac:dyDescent="0.2">
      <c r="A4054">
        <v>4050</v>
      </c>
      <c r="B4054" s="1">
        <v>44866</v>
      </c>
      <c r="C4054" t="s">
        <v>260</v>
      </c>
      <c r="D4054" t="s">
        <v>332</v>
      </c>
      <c r="E4054">
        <v>1</v>
      </c>
      <c r="F4054" t="s">
        <v>116</v>
      </c>
      <c r="G4054" t="s">
        <v>382</v>
      </c>
      <c r="H4054" t="s">
        <v>514</v>
      </c>
      <c r="M4054" s="2">
        <v>3271</v>
      </c>
      <c r="N4054" s="2">
        <v>3500</v>
      </c>
      <c r="O4054" s="2">
        <f>IF(Tabla1[[#This Row],[Mov]]="VNT",Tabla1[[#This Row],[Sale]]-Tabla1[[#This Row],[Cost]],-Tabla1[[#This Row],[Cost]]*Tabla1[[#This Row],[Cant]])</f>
        <v>229</v>
      </c>
      <c r="P4054" s="8">
        <f>IF(Tabla1[[#This Row],[Mov]]="VNT",-Tabla1[[#This Row],[Cant]],Tabla1[[#This Row],[Cant]])</f>
        <v>-1</v>
      </c>
      <c r="Q4054" s="8">
        <f>DAY(Tabla1[[#This Row],[Date]])</f>
        <v>1</v>
      </c>
      <c r="R4054" s="8">
        <f>MONTH(Tabla1[[#This Row],[Date]])</f>
        <v>11</v>
      </c>
      <c r="S4054" s="8">
        <f>YEAR(Tabla1[[#This Row],[Date]])</f>
        <v>2022</v>
      </c>
    </row>
    <row r="4055" spans="1:19" x14ac:dyDescent="0.2">
      <c r="A4055">
        <v>4051</v>
      </c>
      <c r="B4055" s="1">
        <v>44866</v>
      </c>
      <c r="C4055" t="s">
        <v>260</v>
      </c>
      <c r="D4055" t="s">
        <v>332</v>
      </c>
      <c r="E4055">
        <v>1</v>
      </c>
      <c r="F4055" t="s">
        <v>116</v>
      </c>
      <c r="G4055" t="s">
        <v>382</v>
      </c>
      <c r="H4055" t="s">
        <v>514</v>
      </c>
      <c r="M4055" s="2">
        <v>3271</v>
      </c>
      <c r="N4055" s="2">
        <v>3500</v>
      </c>
      <c r="O4055" s="2">
        <f>IF(Tabla1[[#This Row],[Mov]]="VNT",Tabla1[[#This Row],[Sale]]-Tabla1[[#This Row],[Cost]],-Tabla1[[#This Row],[Cost]]*Tabla1[[#This Row],[Cant]])</f>
        <v>229</v>
      </c>
      <c r="P4055" s="8">
        <f>IF(Tabla1[[#This Row],[Mov]]="VNT",-Tabla1[[#This Row],[Cant]],Tabla1[[#This Row],[Cant]])</f>
        <v>-1</v>
      </c>
      <c r="Q4055" s="8">
        <f>DAY(Tabla1[[#This Row],[Date]])</f>
        <v>1</v>
      </c>
      <c r="R4055" s="8">
        <f>MONTH(Tabla1[[#This Row],[Date]])</f>
        <v>11</v>
      </c>
      <c r="S4055" s="8">
        <f>YEAR(Tabla1[[#This Row],[Date]])</f>
        <v>2022</v>
      </c>
    </row>
    <row r="4056" spans="1:19" x14ac:dyDescent="0.2">
      <c r="A4056">
        <v>4052</v>
      </c>
      <c r="B4056" s="1">
        <v>44866</v>
      </c>
      <c r="C4056" t="s">
        <v>260</v>
      </c>
      <c r="D4056" t="s">
        <v>332</v>
      </c>
      <c r="E4056">
        <v>1</v>
      </c>
      <c r="F4056" t="s">
        <v>386</v>
      </c>
      <c r="G4056" t="s">
        <v>272</v>
      </c>
      <c r="H4056" t="s">
        <v>355</v>
      </c>
      <c r="M4056" s="2">
        <v>85000</v>
      </c>
      <c r="N4056" s="2">
        <v>145000</v>
      </c>
      <c r="O4056" s="2">
        <f>IF(Tabla1[[#This Row],[Mov]]="VNT",Tabla1[[#This Row],[Sale]]-Tabla1[[#This Row],[Cost]],-Tabla1[[#This Row],[Cost]]*Tabla1[[#This Row],[Cant]])</f>
        <v>60000</v>
      </c>
      <c r="P4056" s="8">
        <f>IF(Tabla1[[#This Row],[Mov]]="VNT",-Tabla1[[#This Row],[Cant]],Tabla1[[#This Row],[Cant]])</f>
        <v>-1</v>
      </c>
      <c r="Q4056" s="8">
        <f>DAY(Tabla1[[#This Row],[Date]])</f>
        <v>1</v>
      </c>
      <c r="R4056" s="8">
        <f>MONTH(Tabla1[[#This Row],[Date]])</f>
        <v>11</v>
      </c>
      <c r="S4056" s="8">
        <f>YEAR(Tabla1[[#This Row],[Date]])</f>
        <v>2022</v>
      </c>
    </row>
    <row r="4057" spans="1:19" x14ac:dyDescent="0.2">
      <c r="A4057">
        <v>4053</v>
      </c>
      <c r="B4057" s="1">
        <v>44866</v>
      </c>
      <c r="C4057" t="s">
        <v>260</v>
      </c>
      <c r="D4057" t="s">
        <v>332</v>
      </c>
      <c r="E4057">
        <v>1</v>
      </c>
      <c r="F4057" t="s">
        <v>891</v>
      </c>
      <c r="G4057" t="s">
        <v>272</v>
      </c>
      <c r="H4057" t="s">
        <v>355</v>
      </c>
      <c r="M4057" s="2">
        <v>3500</v>
      </c>
      <c r="N4057" s="2">
        <v>7000</v>
      </c>
      <c r="O4057" s="2">
        <f>IF(Tabla1[[#This Row],[Mov]]="VNT",Tabla1[[#This Row],[Sale]]-Tabla1[[#This Row],[Cost]],-Tabla1[[#This Row],[Cost]]*Tabla1[[#This Row],[Cant]])</f>
        <v>3500</v>
      </c>
      <c r="P4057" s="8">
        <f>IF(Tabla1[[#This Row],[Mov]]="VNT",-Tabla1[[#This Row],[Cant]],Tabla1[[#This Row],[Cant]])</f>
        <v>-1</v>
      </c>
      <c r="Q4057" s="8">
        <f>DAY(Tabla1[[#This Row],[Date]])</f>
        <v>1</v>
      </c>
      <c r="R4057" s="8">
        <f>MONTH(Tabla1[[#This Row],[Date]])</f>
        <v>11</v>
      </c>
      <c r="S4057" s="8">
        <f>YEAR(Tabla1[[#This Row],[Date]])</f>
        <v>2022</v>
      </c>
    </row>
    <row r="4058" spans="1:19" x14ac:dyDescent="0.2">
      <c r="A4058">
        <v>4054</v>
      </c>
      <c r="B4058" s="1">
        <v>44866</v>
      </c>
      <c r="C4058" t="s">
        <v>260</v>
      </c>
      <c r="D4058" t="s">
        <v>332</v>
      </c>
      <c r="E4058">
        <v>1</v>
      </c>
      <c r="F4058" t="s">
        <v>455</v>
      </c>
      <c r="G4058" t="s">
        <v>347</v>
      </c>
      <c r="H4058" t="s">
        <v>456</v>
      </c>
      <c r="M4058" s="2">
        <v>500</v>
      </c>
      <c r="N4058" s="2">
        <v>4000</v>
      </c>
      <c r="O4058" s="2">
        <f>IF(Tabla1[[#This Row],[Mov]]="VNT",Tabla1[[#This Row],[Sale]]-Tabla1[[#This Row],[Cost]],-Tabla1[[#This Row],[Cost]]*Tabla1[[#This Row],[Cant]])</f>
        <v>3500</v>
      </c>
      <c r="P4058" s="8">
        <f>IF(Tabla1[[#This Row],[Mov]]="VNT",-Tabla1[[#This Row],[Cant]],Tabla1[[#This Row],[Cant]])</f>
        <v>-1</v>
      </c>
      <c r="Q4058" s="8">
        <f>DAY(Tabla1[[#This Row],[Date]])</f>
        <v>1</v>
      </c>
      <c r="R4058" s="8">
        <f>MONTH(Tabla1[[#This Row],[Date]])</f>
        <v>11</v>
      </c>
      <c r="S4058" s="8">
        <f>YEAR(Tabla1[[#This Row],[Date]])</f>
        <v>2022</v>
      </c>
    </row>
    <row r="4059" spans="1:19" x14ac:dyDescent="0.2">
      <c r="A4059">
        <v>4055</v>
      </c>
      <c r="B4059" s="1">
        <v>44866</v>
      </c>
      <c r="C4059" t="s">
        <v>260</v>
      </c>
      <c r="D4059" t="s">
        <v>332</v>
      </c>
      <c r="E4059">
        <v>1</v>
      </c>
      <c r="F4059" t="s">
        <v>21</v>
      </c>
      <c r="G4059" t="s">
        <v>272</v>
      </c>
      <c r="H4059" t="s">
        <v>1522</v>
      </c>
      <c r="M4059" s="2">
        <v>2800</v>
      </c>
      <c r="N4059" s="2">
        <v>10000</v>
      </c>
      <c r="O4059" s="2">
        <f>IF(Tabla1[[#This Row],[Mov]]="VNT",Tabla1[[#This Row],[Sale]]-Tabla1[[#This Row],[Cost]],-Tabla1[[#This Row],[Cost]]*Tabla1[[#This Row],[Cant]])</f>
        <v>7200</v>
      </c>
      <c r="P4059" s="8">
        <f>IF(Tabla1[[#This Row],[Mov]]="VNT",-Tabla1[[#This Row],[Cant]],Tabla1[[#This Row],[Cant]])</f>
        <v>-1</v>
      </c>
      <c r="Q4059" s="8">
        <f>DAY(Tabla1[[#This Row],[Date]])</f>
        <v>1</v>
      </c>
      <c r="R4059" s="8">
        <f>MONTH(Tabla1[[#This Row],[Date]])</f>
        <v>11</v>
      </c>
      <c r="S4059" s="8">
        <f>YEAR(Tabla1[[#This Row],[Date]])</f>
        <v>2022</v>
      </c>
    </row>
    <row r="4060" spans="1:19" x14ac:dyDescent="0.2">
      <c r="A4060">
        <v>4056</v>
      </c>
      <c r="B4060" s="1">
        <v>44866</v>
      </c>
      <c r="C4060" t="s">
        <v>260</v>
      </c>
      <c r="D4060" t="s">
        <v>332</v>
      </c>
      <c r="E4060">
        <v>1</v>
      </c>
      <c r="F4060" t="s">
        <v>15</v>
      </c>
      <c r="G4060" t="s">
        <v>999</v>
      </c>
      <c r="H4060" t="s">
        <v>1742</v>
      </c>
      <c r="M4060" s="2">
        <v>3500</v>
      </c>
      <c r="N4060" s="2">
        <v>10000</v>
      </c>
      <c r="O4060" s="2">
        <f>IF(Tabla1[[#This Row],[Mov]]="VNT",Tabla1[[#This Row],[Sale]]-Tabla1[[#This Row],[Cost]],-Tabla1[[#This Row],[Cost]]*Tabla1[[#This Row],[Cant]])</f>
        <v>6500</v>
      </c>
      <c r="P4060" s="8">
        <f>IF(Tabla1[[#This Row],[Mov]]="VNT",-Tabla1[[#This Row],[Cant]],Tabla1[[#This Row],[Cant]])</f>
        <v>-1</v>
      </c>
      <c r="Q4060" s="8">
        <f>DAY(Tabla1[[#This Row],[Date]])</f>
        <v>1</v>
      </c>
      <c r="R4060" s="8">
        <f>MONTH(Tabla1[[#This Row],[Date]])</f>
        <v>11</v>
      </c>
      <c r="S4060" s="8">
        <f>YEAR(Tabla1[[#This Row],[Date]])</f>
        <v>2022</v>
      </c>
    </row>
    <row r="4061" spans="1:19" x14ac:dyDescent="0.2">
      <c r="A4061">
        <v>4057</v>
      </c>
      <c r="B4061" s="1">
        <v>44866</v>
      </c>
      <c r="C4061" t="s">
        <v>260</v>
      </c>
      <c r="D4061" t="s">
        <v>332</v>
      </c>
      <c r="E4061">
        <v>1</v>
      </c>
      <c r="F4061" t="s">
        <v>455</v>
      </c>
      <c r="G4061" t="s">
        <v>349</v>
      </c>
      <c r="H4061" t="s">
        <v>457</v>
      </c>
      <c r="M4061" s="2">
        <v>1000</v>
      </c>
      <c r="N4061" s="2">
        <v>3000</v>
      </c>
      <c r="O4061" s="2">
        <f>IF(Tabla1[[#This Row],[Mov]]="VNT",Tabla1[[#This Row],[Sale]]-Tabla1[[#This Row],[Cost]],-Tabla1[[#This Row],[Cost]]*Tabla1[[#This Row],[Cant]])</f>
        <v>2000</v>
      </c>
      <c r="P4061" s="8">
        <f>IF(Tabla1[[#This Row],[Mov]]="VNT",-Tabla1[[#This Row],[Cant]],Tabla1[[#This Row],[Cant]])</f>
        <v>-1</v>
      </c>
      <c r="Q4061" s="8">
        <f>DAY(Tabla1[[#This Row],[Date]])</f>
        <v>1</v>
      </c>
      <c r="R4061" s="8">
        <f>MONTH(Tabla1[[#This Row],[Date]])</f>
        <v>11</v>
      </c>
      <c r="S4061" s="8">
        <f>YEAR(Tabla1[[#This Row],[Date]])</f>
        <v>2022</v>
      </c>
    </row>
    <row r="4062" spans="1:19" x14ac:dyDescent="0.2">
      <c r="A4062">
        <v>4058</v>
      </c>
      <c r="B4062" s="1">
        <v>44866</v>
      </c>
      <c r="C4062" t="s">
        <v>260</v>
      </c>
      <c r="D4062" t="s">
        <v>332</v>
      </c>
      <c r="E4062">
        <v>1</v>
      </c>
      <c r="F4062" t="s">
        <v>116</v>
      </c>
      <c r="G4062" t="s">
        <v>349</v>
      </c>
      <c r="H4062" t="s">
        <v>515</v>
      </c>
      <c r="M4062" s="2">
        <v>9813</v>
      </c>
      <c r="N4062" s="2">
        <v>10500</v>
      </c>
      <c r="O4062" s="2">
        <f>IF(Tabla1[[#This Row],[Mov]]="VNT",Tabla1[[#This Row],[Sale]]-Tabla1[[#This Row],[Cost]],-Tabla1[[#This Row],[Cost]]*Tabla1[[#This Row],[Cant]])</f>
        <v>687</v>
      </c>
      <c r="P4062" s="8">
        <f>IF(Tabla1[[#This Row],[Mov]]="VNT",-Tabla1[[#This Row],[Cant]],Tabla1[[#This Row],[Cant]])</f>
        <v>-1</v>
      </c>
      <c r="Q4062" s="8">
        <f>DAY(Tabla1[[#This Row],[Date]])</f>
        <v>1</v>
      </c>
      <c r="R4062" s="8">
        <f>MONTH(Tabla1[[#This Row],[Date]])</f>
        <v>11</v>
      </c>
      <c r="S4062" s="8">
        <f>YEAR(Tabla1[[#This Row],[Date]])</f>
        <v>2022</v>
      </c>
    </row>
    <row r="4063" spans="1:19" x14ac:dyDescent="0.2">
      <c r="A4063">
        <v>4059</v>
      </c>
      <c r="B4063" s="1">
        <v>44866</v>
      </c>
      <c r="C4063" t="s">
        <v>260</v>
      </c>
      <c r="D4063" t="s">
        <v>332</v>
      </c>
      <c r="E4063">
        <v>1</v>
      </c>
      <c r="F4063" t="s">
        <v>26</v>
      </c>
      <c r="G4063" t="s">
        <v>264</v>
      </c>
      <c r="H4063" t="s">
        <v>20</v>
      </c>
      <c r="M4063" s="2">
        <v>8500</v>
      </c>
      <c r="N4063" s="2">
        <v>20000</v>
      </c>
      <c r="O4063" s="2">
        <f>IF(Tabla1[[#This Row],[Mov]]="VNT",Tabla1[[#This Row],[Sale]]-Tabla1[[#This Row],[Cost]],-Tabla1[[#This Row],[Cost]]*Tabla1[[#This Row],[Cant]])</f>
        <v>11500</v>
      </c>
      <c r="P4063" s="8">
        <f>IF(Tabla1[[#This Row],[Mov]]="VNT",-Tabla1[[#This Row],[Cant]],Tabla1[[#This Row],[Cant]])</f>
        <v>-1</v>
      </c>
      <c r="Q4063" s="8">
        <f>DAY(Tabla1[[#This Row],[Date]])</f>
        <v>1</v>
      </c>
      <c r="R4063" s="8">
        <f>MONTH(Tabla1[[#This Row],[Date]])</f>
        <v>11</v>
      </c>
      <c r="S4063" s="8">
        <f>YEAR(Tabla1[[#This Row],[Date]])</f>
        <v>2022</v>
      </c>
    </row>
    <row r="4064" spans="1:19" x14ac:dyDescent="0.2">
      <c r="A4064">
        <v>4060</v>
      </c>
      <c r="B4064" s="1">
        <v>44866</v>
      </c>
      <c r="C4064" t="s">
        <v>260</v>
      </c>
      <c r="D4064" t="s">
        <v>332</v>
      </c>
      <c r="E4064">
        <v>1</v>
      </c>
      <c r="F4064" t="s">
        <v>26</v>
      </c>
      <c r="G4064" t="s">
        <v>266</v>
      </c>
      <c r="H4064" t="s">
        <v>931</v>
      </c>
      <c r="M4064" s="2">
        <v>2500</v>
      </c>
      <c r="N4064" s="2">
        <v>7000</v>
      </c>
      <c r="O4064" s="2">
        <f>IF(Tabla1[[#This Row],[Mov]]="VNT",Tabla1[[#This Row],[Sale]]-Tabla1[[#This Row],[Cost]],-Tabla1[[#This Row],[Cost]]*Tabla1[[#This Row],[Cant]])</f>
        <v>4500</v>
      </c>
      <c r="P4064" s="8">
        <f>IF(Tabla1[[#This Row],[Mov]]="VNT",-Tabla1[[#This Row],[Cant]],Tabla1[[#This Row],[Cant]])</f>
        <v>-1</v>
      </c>
      <c r="Q4064" s="8">
        <f>DAY(Tabla1[[#This Row],[Date]])</f>
        <v>1</v>
      </c>
      <c r="R4064" s="8">
        <f>MONTH(Tabla1[[#This Row],[Date]])</f>
        <v>11</v>
      </c>
      <c r="S4064" s="8">
        <f>YEAR(Tabla1[[#This Row],[Date]])</f>
        <v>2022</v>
      </c>
    </row>
    <row r="4065" spans="1:19" x14ac:dyDescent="0.2">
      <c r="A4065">
        <v>4061</v>
      </c>
      <c r="B4065" s="1">
        <v>44867</v>
      </c>
      <c r="C4065" t="s">
        <v>260</v>
      </c>
      <c r="D4065" t="s">
        <v>223</v>
      </c>
      <c r="E4065">
        <v>1</v>
      </c>
      <c r="F4065" t="s">
        <v>116</v>
      </c>
      <c r="G4065" t="s">
        <v>382</v>
      </c>
      <c r="H4065" t="s">
        <v>514</v>
      </c>
      <c r="M4065" s="2">
        <v>3271</v>
      </c>
      <c r="N4065" s="2">
        <v>3500</v>
      </c>
      <c r="O4065" s="2">
        <f>IF(Tabla1[[#This Row],[Mov]]="VNT",Tabla1[[#This Row],[Sale]]-Tabla1[[#This Row],[Cost]],-Tabla1[[#This Row],[Cost]]*Tabla1[[#This Row],[Cant]])</f>
        <v>229</v>
      </c>
      <c r="P4065" s="8">
        <f>IF(Tabla1[[#This Row],[Mov]]="VNT",-Tabla1[[#This Row],[Cant]],Tabla1[[#This Row],[Cant]])</f>
        <v>-1</v>
      </c>
      <c r="Q4065" s="8">
        <f>DAY(Tabla1[[#This Row],[Date]])</f>
        <v>2</v>
      </c>
      <c r="R4065" s="8">
        <f>MONTH(Tabla1[[#This Row],[Date]])</f>
        <v>11</v>
      </c>
      <c r="S4065" s="8">
        <f>YEAR(Tabla1[[#This Row],[Date]])</f>
        <v>2022</v>
      </c>
    </row>
    <row r="4066" spans="1:19" x14ac:dyDescent="0.2">
      <c r="A4066">
        <v>4062</v>
      </c>
      <c r="B4066" s="1">
        <v>44867</v>
      </c>
      <c r="C4066" t="s">
        <v>260</v>
      </c>
      <c r="D4066" t="s">
        <v>332</v>
      </c>
      <c r="E4066">
        <v>1</v>
      </c>
      <c r="F4066" t="s">
        <v>225</v>
      </c>
      <c r="G4066" t="s">
        <v>272</v>
      </c>
      <c r="H4066" t="s">
        <v>1776</v>
      </c>
      <c r="M4066" s="2">
        <v>1100</v>
      </c>
      <c r="N4066" s="2">
        <v>10000</v>
      </c>
      <c r="O4066" s="2">
        <f>IF(Tabla1[[#This Row],[Mov]]="VNT",Tabla1[[#This Row],[Sale]]-Tabla1[[#This Row],[Cost]],-Tabla1[[#This Row],[Cost]]*Tabla1[[#This Row],[Cant]])</f>
        <v>8900</v>
      </c>
      <c r="P4066" s="8">
        <f>IF(Tabla1[[#This Row],[Mov]]="VNT",-Tabla1[[#This Row],[Cant]],Tabla1[[#This Row],[Cant]])</f>
        <v>-1</v>
      </c>
      <c r="Q4066" s="8">
        <f>DAY(Tabla1[[#This Row],[Date]])</f>
        <v>2</v>
      </c>
      <c r="R4066" s="8">
        <f>MONTH(Tabla1[[#This Row],[Date]])</f>
        <v>11</v>
      </c>
      <c r="S4066" s="8">
        <f>YEAR(Tabla1[[#This Row],[Date]])</f>
        <v>2022</v>
      </c>
    </row>
    <row r="4067" spans="1:19" x14ac:dyDescent="0.2">
      <c r="A4067">
        <v>4063</v>
      </c>
      <c r="B4067" s="1">
        <v>44867</v>
      </c>
      <c r="C4067" t="s">
        <v>260</v>
      </c>
      <c r="D4067" t="s">
        <v>332</v>
      </c>
      <c r="E4067">
        <v>1</v>
      </c>
      <c r="F4067" t="s">
        <v>225</v>
      </c>
      <c r="G4067" t="s">
        <v>1202</v>
      </c>
      <c r="H4067" t="s">
        <v>1778</v>
      </c>
      <c r="M4067" s="2">
        <v>1100</v>
      </c>
      <c r="N4067" s="2">
        <v>10000</v>
      </c>
      <c r="O4067" s="2">
        <f>IF(Tabla1[[#This Row],[Mov]]="VNT",Tabla1[[#This Row],[Sale]]-Tabla1[[#This Row],[Cost]],-Tabla1[[#This Row],[Cost]]*Tabla1[[#This Row],[Cant]])</f>
        <v>8900</v>
      </c>
      <c r="P4067" s="8">
        <f>IF(Tabla1[[#This Row],[Mov]]="VNT",-Tabla1[[#This Row],[Cant]],Tabla1[[#This Row],[Cant]])</f>
        <v>-1</v>
      </c>
      <c r="Q4067" s="8">
        <f>DAY(Tabla1[[#This Row],[Date]])</f>
        <v>2</v>
      </c>
      <c r="R4067" s="8">
        <f>MONTH(Tabla1[[#This Row],[Date]])</f>
        <v>11</v>
      </c>
      <c r="S4067" s="8">
        <f>YEAR(Tabla1[[#This Row],[Date]])</f>
        <v>2022</v>
      </c>
    </row>
    <row r="4068" spans="1:19" x14ac:dyDescent="0.2">
      <c r="A4068">
        <v>4064</v>
      </c>
      <c r="B4068" s="1">
        <v>44867</v>
      </c>
      <c r="C4068" t="s">
        <v>260</v>
      </c>
      <c r="D4068" t="s">
        <v>332</v>
      </c>
      <c r="E4068">
        <v>1</v>
      </c>
      <c r="F4068" t="s">
        <v>1690</v>
      </c>
      <c r="G4068" t="s">
        <v>1202</v>
      </c>
      <c r="H4068" t="s">
        <v>1689</v>
      </c>
      <c r="M4068" s="2">
        <v>4500</v>
      </c>
      <c r="N4068" s="2">
        <v>10000</v>
      </c>
      <c r="O4068" s="2">
        <f>IF(Tabla1[[#This Row],[Mov]]="VNT",Tabla1[[#This Row],[Sale]]-Tabla1[[#This Row],[Cost]],-Tabla1[[#This Row],[Cost]]*Tabla1[[#This Row],[Cant]])</f>
        <v>5500</v>
      </c>
      <c r="P4068" s="8">
        <f>IF(Tabla1[[#This Row],[Mov]]="VNT",-Tabla1[[#This Row],[Cant]],Tabla1[[#This Row],[Cant]])</f>
        <v>-1</v>
      </c>
      <c r="Q4068" s="8">
        <f>DAY(Tabla1[[#This Row],[Date]])</f>
        <v>2</v>
      </c>
      <c r="R4068" s="8">
        <f>MONTH(Tabla1[[#This Row],[Date]])</f>
        <v>11</v>
      </c>
      <c r="S4068" s="8">
        <f>YEAR(Tabla1[[#This Row],[Date]])</f>
        <v>2022</v>
      </c>
    </row>
    <row r="4069" spans="1:19" x14ac:dyDescent="0.2">
      <c r="A4069">
        <v>4065</v>
      </c>
      <c r="B4069" s="1">
        <v>44867</v>
      </c>
      <c r="C4069" t="s">
        <v>260</v>
      </c>
      <c r="D4069" t="s">
        <v>1777</v>
      </c>
      <c r="E4069">
        <v>1</v>
      </c>
      <c r="F4069" t="s">
        <v>15</v>
      </c>
      <c r="G4069" t="s">
        <v>263</v>
      </c>
      <c r="H4069" t="s">
        <v>20</v>
      </c>
      <c r="M4069" s="2">
        <v>4000</v>
      </c>
      <c r="N4069" s="2">
        <v>10000</v>
      </c>
      <c r="O4069" s="2">
        <f>IF(Tabla1[[#This Row],[Mov]]="VNT",Tabla1[[#This Row],[Sale]]-Tabla1[[#This Row],[Cost]],-Tabla1[[#This Row],[Cost]]*Tabla1[[#This Row],[Cant]])</f>
        <v>6000</v>
      </c>
      <c r="P4069" s="8">
        <f>IF(Tabla1[[#This Row],[Mov]]="VNT",-Tabla1[[#This Row],[Cant]],Tabla1[[#This Row],[Cant]])</f>
        <v>-1</v>
      </c>
      <c r="Q4069" s="8">
        <f>DAY(Tabla1[[#This Row],[Date]])</f>
        <v>2</v>
      </c>
      <c r="R4069" s="8">
        <f>MONTH(Tabla1[[#This Row],[Date]])</f>
        <v>11</v>
      </c>
      <c r="S4069" s="8">
        <f>YEAR(Tabla1[[#This Row],[Date]])</f>
        <v>2022</v>
      </c>
    </row>
    <row r="4070" spans="1:19" x14ac:dyDescent="0.2">
      <c r="A4070">
        <v>4066</v>
      </c>
      <c r="B4070" s="1">
        <v>44867</v>
      </c>
      <c r="C4070" t="s">
        <v>260</v>
      </c>
      <c r="D4070" t="s">
        <v>332</v>
      </c>
      <c r="E4070">
        <v>1</v>
      </c>
      <c r="F4070" t="s">
        <v>224</v>
      </c>
      <c r="G4070" t="s">
        <v>272</v>
      </c>
      <c r="H4070" t="s">
        <v>309</v>
      </c>
      <c r="M4070" s="2">
        <v>10000</v>
      </c>
      <c r="N4070" s="2">
        <v>20000</v>
      </c>
      <c r="O4070" s="2">
        <f>IF(Tabla1[[#This Row],[Mov]]="VNT",Tabla1[[#This Row],[Sale]]-Tabla1[[#This Row],[Cost]],-Tabla1[[#This Row],[Cost]]*Tabla1[[#This Row],[Cant]])</f>
        <v>10000</v>
      </c>
      <c r="P4070" s="8">
        <f>IF(Tabla1[[#This Row],[Mov]]="VNT",-Tabla1[[#This Row],[Cant]],Tabla1[[#This Row],[Cant]])</f>
        <v>-1</v>
      </c>
      <c r="Q4070" s="8">
        <f>DAY(Tabla1[[#This Row],[Date]])</f>
        <v>2</v>
      </c>
      <c r="R4070" s="8">
        <f>MONTH(Tabla1[[#This Row],[Date]])</f>
        <v>11</v>
      </c>
      <c r="S4070" s="8">
        <f>YEAR(Tabla1[[#This Row],[Date]])</f>
        <v>2022</v>
      </c>
    </row>
    <row r="4071" spans="1:19" x14ac:dyDescent="0.2">
      <c r="A4071">
        <v>4067</v>
      </c>
      <c r="B4071" s="1">
        <v>44867</v>
      </c>
      <c r="C4071" t="s">
        <v>260</v>
      </c>
      <c r="D4071" t="s">
        <v>332</v>
      </c>
      <c r="E4071">
        <v>1</v>
      </c>
      <c r="F4071" t="s">
        <v>458</v>
      </c>
      <c r="G4071" t="s">
        <v>284</v>
      </c>
      <c r="H4071" t="s">
        <v>1779</v>
      </c>
      <c r="M4071" s="2">
        <v>0</v>
      </c>
      <c r="N4071" s="2">
        <v>20000</v>
      </c>
      <c r="O4071" s="2">
        <f>IF(Tabla1[[#This Row],[Mov]]="VNT",Tabla1[[#This Row],[Sale]]-Tabla1[[#This Row],[Cost]],-Tabla1[[#This Row],[Cost]]*Tabla1[[#This Row],[Cant]])</f>
        <v>20000</v>
      </c>
      <c r="P4071" s="8">
        <f>IF(Tabla1[[#This Row],[Mov]]="VNT",-Tabla1[[#This Row],[Cant]],Tabla1[[#This Row],[Cant]])</f>
        <v>-1</v>
      </c>
      <c r="Q4071" s="8">
        <f>DAY(Tabla1[[#This Row],[Date]])</f>
        <v>2</v>
      </c>
      <c r="R4071" s="8">
        <f>MONTH(Tabla1[[#This Row],[Date]])</f>
        <v>11</v>
      </c>
      <c r="S4071" s="8">
        <f>YEAR(Tabla1[[#This Row],[Date]])</f>
        <v>2022</v>
      </c>
    </row>
    <row r="4072" spans="1:19" x14ac:dyDescent="0.2">
      <c r="A4072">
        <v>4068</v>
      </c>
      <c r="B4072" s="1">
        <v>44867</v>
      </c>
      <c r="C4072" t="s">
        <v>260</v>
      </c>
      <c r="D4072" t="s">
        <v>332</v>
      </c>
      <c r="E4072">
        <v>1</v>
      </c>
      <c r="F4072" t="s">
        <v>891</v>
      </c>
      <c r="G4072" t="s">
        <v>263</v>
      </c>
      <c r="H4072" t="s">
        <v>391</v>
      </c>
      <c r="M4072" s="2">
        <v>3500</v>
      </c>
      <c r="N4072" s="2">
        <v>10000</v>
      </c>
      <c r="O4072" s="2">
        <f>IF(Tabla1[[#This Row],[Mov]]="VNT",Tabla1[[#This Row],[Sale]]-Tabla1[[#This Row],[Cost]],-Tabla1[[#This Row],[Cost]]*Tabla1[[#This Row],[Cant]])</f>
        <v>6500</v>
      </c>
      <c r="P4072" s="8">
        <f>IF(Tabla1[[#This Row],[Mov]]="VNT",-Tabla1[[#This Row],[Cant]],Tabla1[[#This Row],[Cant]])</f>
        <v>-1</v>
      </c>
      <c r="Q4072" s="8">
        <f>DAY(Tabla1[[#This Row],[Date]])</f>
        <v>2</v>
      </c>
      <c r="R4072" s="8">
        <f>MONTH(Tabla1[[#This Row],[Date]])</f>
        <v>11</v>
      </c>
      <c r="S4072" s="8">
        <f>YEAR(Tabla1[[#This Row],[Date]])</f>
        <v>2022</v>
      </c>
    </row>
    <row r="4073" spans="1:19" x14ac:dyDescent="0.2">
      <c r="A4073">
        <v>4069</v>
      </c>
      <c r="B4073" s="1">
        <v>44867</v>
      </c>
      <c r="C4073" t="s">
        <v>260</v>
      </c>
      <c r="D4073" t="s">
        <v>332</v>
      </c>
      <c r="E4073">
        <v>1</v>
      </c>
      <c r="F4073" t="s">
        <v>225</v>
      </c>
      <c r="G4073" t="s">
        <v>262</v>
      </c>
      <c r="H4073" t="s">
        <v>304</v>
      </c>
      <c r="M4073" s="2">
        <v>1100</v>
      </c>
      <c r="N4073" s="2">
        <v>10000</v>
      </c>
      <c r="O4073" s="2">
        <f>IF(Tabla1[[#This Row],[Mov]]="VNT",Tabla1[[#This Row],[Sale]]-Tabla1[[#This Row],[Cost]],-Tabla1[[#This Row],[Cost]]*Tabla1[[#This Row],[Cant]])</f>
        <v>8900</v>
      </c>
      <c r="P4073" s="8">
        <f>IF(Tabla1[[#This Row],[Mov]]="VNT",-Tabla1[[#This Row],[Cant]],Tabla1[[#This Row],[Cant]])</f>
        <v>-1</v>
      </c>
      <c r="Q4073" s="8">
        <f>DAY(Tabla1[[#This Row],[Date]])</f>
        <v>2</v>
      </c>
      <c r="R4073" s="8">
        <f>MONTH(Tabla1[[#This Row],[Date]])</f>
        <v>11</v>
      </c>
      <c r="S4073" s="8">
        <f>YEAR(Tabla1[[#This Row],[Date]])</f>
        <v>2022</v>
      </c>
    </row>
    <row r="4074" spans="1:19" x14ac:dyDescent="0.2">
      <c r="A4074">
        <v>4070</v>
      </c>
      <c r="B4074" s="1">
        <v>44867</v>
      </c>
      <c r="C4074" t="s">
        <v>260</v>
      </c>
      <c r="D4074" t="s">
        <v>332</v>
      </c>
      <c r="E4074">
        <v>1</v>
      </c>
      <c r="F4074" t="s">
        <v>26</v>
      </c>
      <c r="G4074" t="s">
        <v>272</v>
      </c>
      <c r="H4074" t="s">
        <v>1714</v>
      </c>
      <c r="M4074" s="2">
        <v>3500</v>
      </c>
      <c r="N4074" s="2">
        <v>9000</v>
      </c>
      <c r="O4074" s="2">
        <f>IF(Tabla1[[#This Row],[Mov]]="VNT",Tabla1[[#This Row],[Sale]]-Tabla1[[#This Row],[Cost]],-Tabla1[[#This Row],[Cost]]*Tabla1[[#This Row],[Cant]])</f>
        <v>5500</v>
      </c>
      <c r="P4074" s="8">
        <f>IF(Tabla1[[#This Row],[Mov]]="VNT",-Tabla1[[#This Row],[Cant]],Tabla1[[#This Row],[Cant]])</f>
        <v>-1</v>
      </c>
      <c r="Q4074" s="8">
        <f>DAY(Tabla1[[#This Row],[Date]])</f>
        <v>2</v>
      </c>
      <c r="R4074" s="8">
        <f>MONTH(Tabla1[[#This Row],[Date]])</f>
        <v>11</v>
      </c>
      <c r="S4074" s="8">
        <f>YEAR(Tabla1[[#This Row],[Date]])</f>
        <v>2022</v>
      </c>
    </row>
    <row r="4075" spans="1:19" x14ac:dyDescent="0.2">
      <c r="A4075">
        <v>4071</v>
      </c>
      <c r="B4075" s="1">
        <v>44867</v>
      </c>
      <c r="C4075" t="s">
        <v>260</v>
      </c>
      <c r="D4075" t="s">
        <v>332</v>
      </c>
      <c r="E4075">
        <v>1</v>
      </c>
      <c r="F4075" t="s">
        <v>116</v>
      </c>
      <c r="G4075" t="s">
        <v>347</v>
      </c>
      <c r="H4075" t="s">
        <v>518</v>
      </c>
      <c r="M4075" s="2">
        <v>6074</v>
      </c>
      <c r="N4075" s="2">
        <v>6500</v>
      </c>
      <c r="O4075" s="2">
        <f>IF(Tabla1[[#This Row],[Mov]]="VNT",Tabla1[[#This Row],[Sale]]-Tabla1[[#This Row],[Cost]],-Tabla1[[#This Row],[Cost]]*Tabla1[[#This Row],[Cant]])</f>
        <v>426</v>
      </c>
      <c r="P4075" s="8">
        <f>IF(Tabla1[[#This Row],[Mov]]="VNT",-Tabla1[[#This Row],[Cant]],Tabla1[[#This Row],[Cant]])</f>
        <v>-1</v>
      </c>
      <c r="Q4075" s="8">
        <f>DAY(Tabla1[[#This Row],[Date]])</f>
        <v>2</v>
      </c>
      <c r="R4075" s="8">
        <f>MONTH(Tabla1[[#This Row],[Date]])</f>
        <v>11</v>
      </c>
      <c r="S4075" s="8">
        <f>YEAR(Tabla1[[#This Row],[Date]])</f>
        <v>2022</v>
      </c>
    </row>
    <row r="4076" spans="1:19" x14ac:dyDescent="0.2">
      <c r="A4076">
        <v>4072</v>
      </c>
      <c r="B4076" s="1">
        <v>44867</v>
      </c>
      <c r="C4076" t="s">
        <v>260</v>
      </c>
      <c r="D4076" t="s">
        <v>332</v>
      </c>
      <c r="E4076">
        <v>1</v>
      </c>
      <c r="F4076" t="s">
        <v>365</v>
      </c>
      <c r="G4076" t="s">
        <v>943</v>
      </c>
      <c r="H4076" t="s">
        <v>1362</v>
      </c>
      <c r="M4076" s="2">
        <v>4000</v>
      </c>
      <c r="N4076" s="2">
        <v>9000</v>
      </c>
      <c r="O4076" s="2">
        <f>IF(Tabla1[[#This Row],[Mov]]="VNT",Tabla1[[#This Row],[Sale]]-Tabla1[[#This Row],[Cost]],-Tabla1[[#This Row],[Cost]]*Tabla1[[#This Row],[Cant]])</f>
        <v>5000</v>
      </c>
      <c r="P4076" s="8">
        <f>IF(Tabla1[[#This Row],[Mov]]="VNT",-Tabla1[[#This Row],[Cant]],Tabla1[[#This Row],[Cant]])</f>
        <v>-1</v>
      </c>
      <c r="Q4076" s="8">
        <f>DAY(Tabla1[[#This Row],[Date]])</f>
        <v>2</v>
      </c>
      <c r="R4076" s="8">
        <f>MONTH(Tabla1[[#This Row],[Date]])</f>
        <v>11</v>
      </c>
      <c r="S4076" s="8">
        <f>YEAR(Tabla1[[#This Row],[Date]])</f>
        <v>2022</v>
      </c>
    </row>
    <row r="4077" spans="1:19" x14ac:dyDescent="0.2">
      <c r="A4077">
        <v>4073</v>
      </c>
      <c r="B4077" s="1">
        <v>44867</v>
      </c>
      <c r="C4077" t="s">
        <v>260</v>
      </c>
      <c r="D4077" t="s">
        <v>332</v>
      </c>
      <c r="E4077">
        <v>1</v>
      </c>
      <c r="F4077" t="s">
        <v>1690</v>
      </c>
      <c r="G4077" t="s">
        <v>272</v>
      </c>
      <c r="H4077" t="s">
        <v>308</v>
      </c>
      <c r="M4077" s="2">
        <v>4500</v>
      </c>
      <c r="N4077" s="2">
        <v>10000</v>
      </c>
      <c r="O4077" s="2">
        <f>IF(Tabla1[[#This Row],[Mov]]="VNT",Tabla1[[#This Row],[Sale]]-Tabla1[[#This Row],[Cost]],-Tabla1[[#This Row],[Cost]]*Tabla1[[#This Row],[Cant]])</f>
        <v>5500</v>
      </c>
      <c r="P4077" s="8">
        <f>IF(Tabla1[[#This Row],[Mov]]="VNT",-Tabla1[[#This Row],[Cant]],Tabla1[[#This Row],[Cant]])</f>
        <v>-1</v>
      </c>
      <c r="Q4077" s="8">
        <f>DAY(Tabla1[[#This Row],[Date]])</f>
        <v>2</v>
      </c>
      <c r="R4077" s="8">
        <f>MONTH(Tabla1[[#This Row],[Date]])</f>
        <v>11</v>
      </c>
      <c r="S4077" s="8">
        <f>YEAR(Tabla1[[#This Row],[Date]])</f>
        <v>2022</v>
      </c>
    </row>
    <row r="4078" spans="1:19" x14ac:dyDescent="0.2">
      <c r="A4078">
        <v>4074</v>
      </c>
      <c r="B4078" s="1">
        <v>44867</v>
      </c>
      <c r="C4078" t="s">
        <v>260</v>
      </c>
      <c r="D4078" t="s">
        <v>1569</v>
      </c>
      <c r="E4078">
        <v>1</v>
      </c>
      <c r="F4078" t="s">
        <v>44</v>
      </c>
      <c r="G4078" t="s">
        <v>266</v>
      </c>
      <c r="H4078" t="s">
        <v>1730</v>
      </c>
      <c r="M4078" s="2">
        <v>35000</v>
      </c>
      <c r="N4078" s="2">
        <v>65000</v>
      </c>
      <c r="O4078" s="2">
        <f>IF(Tabla1[[#This Row],[Mov]]="VNT",Tabla1[[#This Row],[Sale]]-Tabla1[[#This Row],[Cost]],-Tabla1[[#This Row],[Cost]]*Tabla1[[#This Row],[Cant]])</f>
        <v>30000</v>
      </c>
      <c r="P4078" s="8">
        <f>IF(Tabla1[[#This Row],[Mov]]="VNT",-Tabla1[[#This Row],[Cant]],Tabla1[[#This Row],[Cant]])</f>
        <v>-1</v>
      </c>
      <c r="Q4078" s="8">
        <f>DAY(Tabla1[[#This Row],[Date]])</f>
        <v>2</v>
      </c>
      <c r="R4078" s="8">
        <f>MONTH(Tabla1[[#This Row],[Date]])</f>
        <v>11</v>
      </c>
      <c r="S4078" s="8">
        <f>YEAR(Tabla1[[#This Row],[Date]])</f>
        <v>2022</v>
      </c>
    </row>
    <row r="4079" spans="1:19" x14ac:dyDescent="0.2">
      <c r="A4079">
        <v>4075</v>
      </c>
      <c r="B4079" s="1">
        <v>44867</v>
      </c>
      <c r="C4079" t="s">
        <v>260</v>
      </c>
      <c r="D4079" t="s">
        <v>332</v>
      </c>
      <c r="E4079">
        <v>1</v>
      </c>
      <c r="F4079" t="s">
        <v>532</v>
      </c>
      <c r="G4079" t="s">
        <v>273</v>
      </c>
      <c r="H4079" t="s">
        <v>552</v>
      </c>
      <c r="M4079" s="2">
        <v>18000</v>
      </c>
      <c r="N4079" s="2">
        <v>35000</v>
      </c>
      <c r="O4079" s="2">
        <f>IF(Tabla1[[#This Row],[Mov]]="VNT",Tabla1[[#This Row],[Sale]]-Tabla1[[#This Row],[Cost]],-Tabla1[[#This Row],[Cost]]*Tabla1[[#This Row],[Cant]])</f>
        <v>17000</v>
      </c>
      <c r="P4079" s="8">
        <f>IF(Tabla1[[#This Row],[Mov]]="VNT",-Tabla1[[#This Row],[Cant]],Tabla1[[#This Row],[Cant]])</f>
        <v>-1</v>
      </c>
      <c r="Q4079" s="8">
        <f>DAY(Tabla1[[#This Row],[Date]])</f>
        <v>2</v>
      </c>
      <c r="R4079" s="8">
        <f>MONTH(Tabla1[[#This Row],[Date]])</f>
        <v>11</v>
      </c>
      <c r="S4079" s="8">
        <f>YEAR(Tabla1[[#This Row],[Date]])</f>
        <v>2022</v>
      </c>
    </row>
    <row r="4080" spans="1:19" x14ac:dyDescent="0.2">
      <c r="A4080">
        <v>4076</v>
      </c>
      <c r="B4080" s="1">
        <v>44867</v>
      </c>
      <c r="C4080" t="s">
        <v>260</v>
      </c>
      <c r="D4080" t="s">
        <v>332</v>
      </c>
      <c r="E4080">
        <v>1</v>
      </c>
      <c r="F4080" t="s">
        <v>458</v>
      </c>
      <c r="G4080" t="s">
        <v>263</v>
      </c>
      <c r="H4080" t="s">
        <v>1780</v>
      </c>
      <c r="M4080" s="2">
        <v>0</v>
      </c>
      <c r="N4080" s="2">
        <v>20000</v>
      </c>
      <c r="O4080" s="2">
        <f>IF(Tabla1[[#This Row],[Mov]]="VNT",Tabla1[[#This Row],[Sale]]-Tabla1[[#This Row],[Cost]],-Tabla1[[#This Row],[Cost]]*Tabla1[[#This Row],[Cant]])</f>
        <v>20000</v>
      </c>
      <c r="P4080" s="8">
        <f>IF(Tabla1[[#This Row],[Mov]]="VNT",-Tabla1[[#This Row],[Cant]],Tabla1[[#This Row],[Cant]])</f>
        <v>-1</v>
      </c>
      <c r="Q4080" s="8">
        <f>DAY(Tabla1[[#This Row],[Date]])</f>
        <v>2</v>
      </c>
      <c r="R4080" s="8">
        <f>MONTH(Tabla1[[#This Row],[Date]])</f>
        <v>11</v>
      </c>
      <c r="S4080" s="8">
        <f>YEAR(Tabla1[[#This Row],[Date]])</f>
        <v>2022</v>
      </c>
    </row>
    <row r="4081" spans="1:19" x14ac:dyDescent="0.2">
      <c r="A4081">
        <v>4077</v>
      </c>
      <c r="B4081" s="1">
        <v>44867</v>
      </c>
      <c r="C4081" t="s">
        <v>260</v>
      </c>
      <c r="D4081" t="s">
        <v>332</v>
      </c>
      <c r="E4081">
        <v>1</v>
      </c>
      <c r="F4081" t="s">
        <v>116</v>
      </c>
      <c r="G4081" t="s">
        <v>382</v>
      </c>
      <c r="H4081" t="s">
        <v>514</v>
      </c>
      <c r="M4081" s="2">
        <v>19626</v>
      </c>
      <c r="N4081" s="2">
        <v>21000</v>
      </c>
      <c r="O4081" s="2">
        <f>IF(Tabla1[[#This Row],[Mov]]="VNT",Tabla1[[#This Row],[Sale]]-Tabla1[[#This Row],[Cost]],-Tabla1[[#This Row],[Cost]]*Tabla1[[#This Row],[Cant]])</f>
        <v>1374</v>
      </c>
      <c r="P4081" s="8">
        <f>IF(Tabla1[[#This Row],[Mov]]="VNT",-Tabla1[[#This Row],[Cant]],Tabla1[[#This Row],[Cant]])</f>
        <v>-1</v>
      </c>
      <c r="Q4081" s="8">
        <f>DAY(Tabla1[[#This Row],[Date]])</f>
        <v>2</v>
      </c>
      <c r="R4081" s="8">
        <f>MONTH(Tabla1[[#This Row],[Date]])</f>
        <v>11</v>
      </c>
      <c r="S4081" s="8">
        <f>YEAR(Tabla1[[#This Row],[Date]])</f>
        <v>2022</v>
      </c>
    </row>
    <row r="4082" spans="1:19" x14ac:dyDescent="0.2">
      <c r="A4082">
        <v>4078</v>
      </c>
      <c r="B4082" s="1">
        <v>44867</v>
      </c>
      <c r="C4082" t="s">
        <v>260</v>
      </c>
      <c r="D4082" t="s">
        <v>332</v>
      </c>
      <c r="E4082">
        <v>1</v>
      </c>
      <c r="F4082" t="s">
        <v>116</v>
      </c>
      <c r="G4082" t="s">
        <v>347</v>
      </c>
      <c r="H4082" t="s">
        <v>519</v>
      </c>
      <c r="M4082" s="2">
        <v>1873</v>
      </c>
      <c r="N4082" s="2">
        <v>2000</v>
      </c>
      <c r="O4082" s="2">
        <f>IF(Tabla1[[#This Row],[Mov]]="VNT",Tabla1[[#This Row],[Sale]]-Tabla1[[#This Row],[Cost]],-Tabla1[[#This Row],[Cost]]*Tabla1[[#This Row],[Cant]])</f>
        <v>127</v>
      </c>
      <c r="P4082" s="8">
        <f>IF(Tabla1[[#This Row],[Mov]]="VNT",-Tabla1[[#This Row],[Cant]],Tabla1[[#This Row],[Cant]])</f>
        <v>-1</v>
      </c>
      <c r="Q4082" s="8">
        <f>DAY(Tabla1[[#This Row],[Date]])</f>
        <v>2</v>
      </c>
      <c r="R4082" s="8">
        <f>MONTH(Tabla1[[#This Row],[Date]])</f>
        <v>11</v>
      </c>
      <c r="S4082" s="8">
        <f>YEAR(Tabla1[[#This Row],[Date]])</f>
        <v>2022</v>
      </c>
    </row>
    <row r="4083" spans="1:19" x14ac:dyDescent="0.2">
      <c r="A4083">
        <v>4079</v>
      </c>
      <c r="B4083" s="1">
        <v>44867</v>
      </c>
      <c r="C4083" t="s">
        <v>260</v>
      </c>
      <c r="D4083" t="s">
        <v>332</v>
      </c>
      <c r="E4083">
        <v>1</v>
      </c>
      <c r="F4083" t="s">
        <v>116</v>
      </c>
      <c r="G4083" t="s">
        <v>382</v>
      </c>
      <c r="H4083" t="s">
        <v>514</v>
      </c>
      <c r="M4083" s="2">
        <v>3271</v>
      </c>
      <c r="N4083" s="2">
        <v>3500</v>
      </c>
      <c r="O4083" s="2">
        <f>IF(Tabla1[[#This Row],[Mov]]="VNT",Tabla1[[#This Row],[Sale]]-Tabla1[[#This Row],[Cost]],-Tabla1[[#This Row],[Cost]]*Tabla1[[#This Row],[Cant]])</f>
        <v>229</v>
      </c>
      <c r="P4083" s="8">
        <f>IF(Tabla1[[#This Row],[Mov]]="VNT",-Tabla1[[#This Row],[Cant]],Tabla1[[#This Row],[Cant]])</f>
        <v>-1</v>
      </c>
      <c r="Q4083" s="8">
        <f>DAY(Tabla1[[#This Row],[Date]])</f>
        <v>2</v>
      </c>
      <c r="R4083" s="8">
        <f>MONTH(Tabla1[[#This Row],[Date]])</f>
        <v>11</v>
      </c>
      <c r="S4083" s="8">
        <f>YEAR(Tabla1[[#This Row],[Date]])</f>
        <v>2022</v>
      </c>
    </row>
    <row r="4084" spans="1:19" x14ac:dyDescent="0.2">
      <c r="A4084">
        <v>4080</v>
      </c>
      <c r="B4084" s="1">
        <v>44868</v>
      </c>
      <c r="C4084" t="s">
        <v>260</v>
      </c>
      <c r="D4084" t="s">
        <v>549</v>
      </c>
      <c r="E4084">
        <v>1</v>
      </c>
      <c r="F4084" t="s">
        <v>458</v>
      </c>
      <c r="G4084" t="s">
        <v>284</v>
      </c>
      <c r="H4084" t="s">
        <v>1781</v>
      </c>
      <c r="M4084" s="2">
        <v>0</v>
      </c>
      <c r="N4084" s="2">
        <v>15000</v>
      </c>
      <c r="O4084" s="2">
        <f>IF(Tabla1[[#This Row],[Mov]]="VNT",Tabla1[[#This Row],[Sale]]-Tabla1[[#This Row],[Cost]],-Tabla1[[#This Row],[Cost]]*Tabla1[[#This Row],[Cant]])</f>
        <v>15000</v>
      </c>
      <c r="P4084" s="8">
        <f>IF(Tabla1[[#This Row],[Mov]]="VNT",-Tabla1[[#This Row],[Cant]],Tabla1[[#This Row],[Cant]])</f>
        <v>-1</v>
      </c>
      <c r="Q4084" s="8">
        <f>DAY(Tabla1[[#This Row],[Date]])</f>
        <v>3</v>
      </c>
      <c r="R4084" s="8">
        <f>MONTH(Tabla1[[#This Row],[Date]])</f>
        <v>11</v>
      </c>
      <c r="S4084" s="8">
        <f>YEAR(Tabla1[[#This Row],[Date]])</f>
        <v>2022</v>
      </c>
    </row>
    <row r="4085" spans="1:19" x14ac:dyDescent="0.2">
      <c r="A4085">
        <v>4081</v>
      </c>
      <c r="B4085" s="1">
        <v>44868</v>
      </c>
      <c r="C4085" t="s">
        <v>260</v>
      </c>
      <c r="D4085" t="s">
        <v>332</v>
      </c>
      <c r="E4085">
        <v>1</v>
      </c>
      <c r="F4085" t="s">
        <v>116</v>
      </c>
      <c r="G4085" t="s">
        <v>347</v>
      </c>
      <c r="H4085" t="s">
        <v>518</v>
      </c>
      <c r="M4085" s="2">
        <v>6074</v>
      </c>
      <c r="N4085" s="2">
        <v>6500</v>
      </c>
      <c r="O4085" s="2">
        <f>IF(Tabla1[[#This Row],[Mov]]="VNT",Tabla1[[#This Row],[Sale]]-Tabla1[[#This Row],[Cost]],-Tabla1[[#This Row],[Cost]]*Tabla1[[#This Row],[Cant]])</f>
        <v>426</v>
      </c>
      <c r="P4085" s="8">
        <f>IF(Tabla1[[#This Row],[Mov]]="VNT",-Tabla1[[#This Row],[Cant]],Tabla1[[#This Row],[Cant]])</f>
        <v>-1</v>
      </c>
      <c r="Q4085" s="8">
        <f>DAY(Tabla1[[#This Row],[Date]])</f>
        <v>3</v>
      </c>
      <c r="R4085" s="8">
        <f>MONTH(Tabla1[[#This Row],[Date]])</f>
        <v>11</v>
      </c>
      <c r="S4085" s="8">
        <f>YEAR(Tabla1[[#This Row],[Date]])</f>
        <v>2022</v>
      </c>
    </row>
    <row r="4086" spans="1:19" x14ac:dyDescent="0.2">
      <c r="A4086">
        <v>4082</v>
      </c>
      <c r="B4086" s="1">
        <v>44868</v>
      </c>
      <c r="C4086" t="s">
        <v>260</v>
      </c>
      <c r="D4086" t="s">
        <v>332</v>
      </c>
      <c r="E4086">
        <v>1</v>
      </c>
      <c r="F4086" t="s">
        <v>127</v>
      </c>
      <c r="G4086" t="s">
        <v>266</v>
      </c>
      <c r="H4086" t="s">
        <v>1618</v>
      </c>
      <c r="M4086" s="2">
        <v>1000</v>
      </c>
      <c r="N4086" s="2">
        <v>2000</v>
      </c>
      <c r="O4086" s="2">
        <f>IF(Tabla1[[#This Row],[Mov]]="VNT",Tabla1[[#This Row],[Sale]]-Tabla1[[#This Row],[Cost]],-Tabla1[[#This Row],[Cost]]*Tabla1[[#This Row],[Cant]])</f>
        <v>1000</v>
      </c>
      <c r="P4086" s="8">
        <f>IF(Tabla1[[#This Row],[Mov]]="VNT",-Tabla1[[#This Row],[Cant]],Tabla1[[#This Row],[Cant]])</f>
        <v>-1</v>
      </c>
      <c r="Q4086" s="8">
        <f>DAY(Tabla1[[#This Row],[Date]])</f>
        <v>3</v>
      </c>
      <c r="R4086" s="8">
        <f>MONTH(Tabla1[[#This Row],[Date]])</f>
        <v>11</v>
      </c>
      <c r="S4086" s="8">
        <f>YEAR(Tabla1[[#This Row],[Date]])</f>
        <v>2022</v>
      </c>
    </row>
    <row r="4087" spans="1:19" x14ac:dyDescent="0.2">
      <c r="A4087">
        <v>4083</v>
      </c>
      <c r="B4087" s="1">
        <v>44868</v>
      </c>
      <c r="C4087" t="s">
        <v>260</v>
      </c>
      <c r="D4087" t="s">
        <v>332</v>
      </c>
      <c r="E4087">
        <v>1</v>
      </c>
      <c r="F4087" t="s">
        <v>21</v>
      </c>
      <c r="G4087" t="s">
        <v>272</v>
      </c>
      <c r="H4087" t="s">
        <v>24</v>
      </c>
      <c r="M4087" s="2">
        <v>3500</v>
      </c>
      <c r="N4087" s="2">
        <v>12000</v>
      </c>
      <c r="O4087" s="2">
        <f>IF(Tabla1[[#This Row],[Mov]]="VNT",Tabla1[[#This Row],[Sale]]-Tabla1[[#This Row],[Cost]],-Tabla1[[#This Row],[Cost]]*Tabla1[[#This Row],[Cant]])</f>
        <v>8500</v>
      </c>
      <c r="P4087" s="8">
        <f>IF(Tabla1[[#This Row],[Mov]]="VNT",-Tabla1[[#This Row],[Cant]],Tabla1[[#This Row],[Cant]])</f>
        <v>-1</v>
      </c>
      <c r="Q4087" s="8">
        <f>DAY(Tabla1[[#This Row],[Date]])</f>
        <v>3</v>
      </c>
      <c r="R4087" s="8">
        <f>MONTH(Tabla1[[#This Row],[Date]])</f>
        <v>11</v>
      </c>
      <c r="S4087" s="8">
        <f>YEAR(Tabla1[[#This Row],[Date]])</f>
        <v>2022</v>
      </c>
    </row>
    <row r="4088" spans="1:19" x14ac:dyDescent="0.2">
      <c r="A4088">
        <v>4084</v>
      </c>
      <c r="B4088" s="1">
        <v>44868</v>
      </c>
      <c r="C4088" t="s">
        <v>260</v>
      </c>
      <c r="D4088" t="s">
        <v>332</v>
      </c>
      <c r="E4088">
        <v>1</v>
      </c>
      <c r="F4088" t="s">
        <v>116</v>
      </c>
      <c r="G4088" t="s">
        <v>347</v>
      </c>
      <c r="H4088" t="s">
        <v>518</v>
      </c>
      <c r="M4088" s="2">
        <v>6074</v>
      </c>
      <c r="N4088" s="2">
        <v>6500</v>
      </c>
      <c r="O4088" s="2">
        <f>IF(Tabla1[[#This Row],[Mov]]="VNT",Tabla1[[#This Row],[Sale]]-Tabla1[[#This Row],[Cost]],-Tabla1[[#This Row],[Cost]]*Tabla1[[#This Row],[Cant]])</f>
        <v>426</v>
      </c>
      <c r="P4088" s="8">
        <f>IF(Tabla1[[#This Row],[Mov]]="VNT",-Tabla1[[#This Row],[Cant]],Tabla1[[#This Row],[Cant]])</f>
        <v>-1</v>
      </c>
      <c r="Q4088" s="8">
        <f>DAY(Tabla1[[#This Row],[Date]])</f>
        <v>3</v>
      </c>
      <c r="R4088" s="8">
        <f>MONTH(Tabla1[[#This Row],[Date]])</f>
        <v>11</v>
      </c>
      <c r="S4088" s="8">
        <f>YEAR(Tabla1[[#This Row],[Date]])</f>
        <v>2022</v>
      </c>
    </row>
    <row r="4089" spans="1:19" x14ac:dyDescent="0.2">
      <c r="A4089">
        <v>4085</v>
      </c>
      <c r="B4089" s="1">
        <v>44868</v>
      </c>
      <c r="C4089" t="s">
        <v>260</v>
      </c>
      <c r="D4089" t="s">
        <v>332</v>
      </c>
      <c r="E4089">
        <v>1</v>
      </c>
      <c r="F4089" t="s">
        <v>224</v>
      </c>
      <c r="G4089" t="s">
        <v>263</v>
      </c>
      <c r="H4089" t="s">
        <v>393</v>
      </c>
      <c r="M4089" s="2">
        <v>9500</v>
      </c>
      <c r="N4089" s="2">
        <v>20000</v>
      </c>
      <c r="O4089" s="2">
        <f>IF(Tabla1[[#This Row],[Mov]]="VNT",Tabla1[[#This Row],[Sale]]-Tabla1[[#This Row],[Cost]],-Tabla1[[#This Row],[Cost]]*Tabla1[[#This Row],[Cant]])</f>
        <v>10500</v>
      </c>
      <c r="P4089" s="8">
        <f>IF(Tabla1[[#This Row],[Mov]]="VNT",-Tabla1[[#This Row],[Cant]],Tabla1[[#This Row],[Cant]])</f>
        <v>-1</v>
      </c>
      <c r="Q4089" s="8">
        <f>DAY(Tabla1[[#This Row],[Date]])</f>
        <v>3</v>
      </c>
      <c r="R4089" s="8">
        <f>MONTH(Tabla1[[#This Row],[Date]])</f>
        <v>11</v>
      </c>
      <c r="S4089" s="8">
        <f>YEAR(Tabla1[[#This Row],[Date]])</f>
        <v>2022</v>
      </c>
    </row>
    <row r="4090" spans="1:19" x14ac:dyDescent="0.2">
      <c r="A4090">
        <v>4086</v>
      </c>
      <c r="B4090" s="1">
        <v>44868</v>
      </c>
      <c r="C4090" t="s">
        <v>260</v>
      </c>
      <c r="D4090" t="s">
        <v>332</v>
      </c>
      <c r="E4090">
        <v>1</v>
      </c>
      <c r="F4090" t="s">
        <v>225</v>
      </c>
      <c r="G4090" t="s">
        <v>272</v>
      </c>
      <c r="H4090" t="s">
        <v>308</v>
      </c>
      <c r="M4090" s="2">
        <v>1100</v>
      </c>
      <c r="N4090" s="2">
        <v>10000</v>
      </c>
      <c r="O4090" s="2">
        <f>IF(Tabla1[[#This Row],[Mov]]="VNT",Tabla1[[#This Row],[Sale]]-Tabla1[[#This Row],[Cost]],-Tabla1[[#This Row],[Cost]]*Tabla1[[#This Row],[Cant]])</f>
        <v>8900</v>
      </c>
      <c r="P4090" s="8">
        <f>IF(Tabla1[[#This Row],[Mov]]="VNT",-Tabla1[[#This Row],[Cant]],Tabla1[[#This Row],[Cant]])</f>
        <v>-1</v>
      </c>
      <c r="Q4090" s="8">
        <f>DAY(Tabla1[[#This Row],[Date]])</f>
        <v>3</v>
      </c>
      <c r="R4090" s="8">
        <f>MONTH(Tabla1[[#This Row],[Date]])</f>
        <v>11</v>
      </c>
      <c r="S4090" s="8">
        <f>YEAR(Tabla1[[#This Row],[Date]])</f>
        <v>2022</v>
      </c>
    </row>
    <row r="4091" spans="1:19" x14ac:dyDescent="0.2">
      <c r="A4091">
        <v>4087</v>
      </c>
      <c r="B4091" s="1">
        <v>44868</v>
      </c>
      <c r="C4091" t="s">
        <v>260</v>
      </c>
      <c r="D4091" t="s">
        <v>332</v>
      </c>
      <c r="E4091">
        <v>1</v>
      </c>
      <c r="F4091" t="s">
        <v>116</v>
      </c>
      <c r="G4091" t="s">
        <v>382</v>
      </c>
      <c r="H4091" t="s">
        <v>514</v>
      </c>
      <c r="M4091" s="2">
        <v>3271</v>
      </c>
      <c r="N4091" s="2">
        <v>3500</v>
      </c>
      <c r="O4091" s="2">
        <f>IF(Tabla1[[#This Row],[Mov]]="VNT",Tabla1[[#This Row],[Sale]]-Tabla1[[#This Row],[Cost]],-Tabla1[[#This Row],[Cost]]*Tabla1[[#This Row],[Cant]])</f>
        <v>229</v>
      </c>
      <c r="P4091" s="8">
        <f>IF(Tabla1[[#This Row],[Mov]]="VNT",-Tabla1[[#This Row],[Cant]],Tabla1[[#This Row],[Cant]])</f>
        <v>-1</v>
      </c>
      <c r="Q4091" s="8">
        <f>DAY(Tabla1[[#This Row],[Date]])</f>
        <v>3</v>
      </c>
      <c r="R4091" s="8">
        <f>MONTH(Tabla1[[#This Row],[Date]])</f>
        <v>11</v>
      </c>
      <c r="S4091" s="8">
        <f>YEAR(Tabla1[[#This Row],[Date]])</f>
        <v>2022</v>
      </c>
    </row>
    <row r="4092" spans="1:19" x14ac:dyDescent="0.2">
      <c r="A4092">
        <v>4088</v>
      </c>
      <c r="B4092" s="1">
        <v>44868</v>
      </c>
      <c r="C4092" t="s">
        <v>260</v>
      </c>
      <c r="D4092" t="s">
        <v>332</v>
      </c>
      <c r="E4092">
        <v>1</v>
      </c>
      <c r="F4092" t="s">
        <v>891</v>
      </c>
      <c r="G4092" t="s">
        <v>262</v>
      </c>
      <c r="H4092" t="s">
        <v>300</v>
      </c>
      <c r="M4092" s="2">
        <v>3500</v>
      </c>
      <c r="N4092" s="2">
        <v>10000</v>
      </c>
      <c r="O4092" s="2">
        <f>IF(Tabla1[[#This Row],[Mov]]="VNT",Tabla1[[#This Row],[Sale]]-Tabla1[[#This Row],[Cost]],-Tabla1[[#This Row],[Cost]]*Tabla1[[#This Row],[Cant]])</f>
        <v>6500</v>
      </c>
      <c r="P4092" s="8">
        <f>IF(Tabla1[[#This Row],[Mov]]="VNT",-Tabla1[[#This Row],[Cant]],Tabla1[[#This Row],[Cant]])</f>
        <v>-1</v>
      </c>
      <c r="Q4092" s="8">
        <f>DAY(Tabla1[[#This Row],[Date]])</f>
        <v>3</v>
      </c>
      <c r="R4092" s="8">
        <f>MONTH(Tabla1[[#This Row],[Date]])</f>
        <v>11</v>
      </c>
      <c r="S4092" s="8">
        <f>YEAR(Tabla1[[#This Row],[Date]])</f>
        <v>2022</v>
      </c>
    </row>
    <row r="4093" spans="1:19" x14ac:dyDescent="0.2">
      <c r="A4093">
        <v>4089</v>
      </c>
      <c r="B4093" s="1">
        <v>44868</v>
      </c>
      <c r="C4093" t="s">
        <v>260</v>
      </c>
      <c r="D4093" t="s">
        <v>332</v>
      </c>
      <c r="E4093">
        <v>1</v>
      </c>
      <c r="F4093" t="s">
        <v>15</v>
      </c>
      <c r="G4093" t="s">
        <v>273</v>
      </c>
      <c r="H4093" t="s">
        <v>236</v>
      </c>
      <c r="M4093" s="2">
        <v>2000</v>
      </c>
      <c r="N4093" s="2">
        <v>6000</v>
      </c>
      <c r="O4093" s="2">
        <f>IF(Tabla1[[#This Row],[Mov]]="VNT",Tabla1[[#This Row],[Sale]]-Tabla1[[#This Row],[Cost]],-Tabla1[[#This Row],[Cost]]*Tabla1[[#This Row],[Cant]])</f>
        <v>4000</v>
      </c>
      <c r="P4093" s="8">
        <f>IF(Tabla1[[#This Row],[Mov]]="VNT",-Tabla1[[#This Row],[Cant]],Tabla1[[#This Row],[Cant]])</f>
        <v>-1</v>
      </c>
      <c r="Q4093" s="8">
        <f>DAY(Tabla1[[#This Row],[Date]])</f>
        <v>3</v>
      </c>
      <c r="R4093" s="8">
        <f>MONTH(Tabla1[[#This Row],[Date]])</f>
        <v>11</v>
      </c>
      <c r="S4093" s="8">
        <f>YEAR(Tabla1[[#This Row],[Date]])</f>
        <v>2022</v>
      </c>
    </row>
    <row r="4094" spans="1:19" x14ac:dyDescent="0.2">
      <c r="A4094">
        <v>4090</v>
      </c>
      <c r="B4094" s="1">
        <v>44868</v>
      </c>
      <c r="C4094" t="s">
        <v>260</v>
      </c>
      <c r="D4094" t="s">
        <v>332</v>
      </c>
      <c r="E4094">
        <v>1</v>
      </c>
      <c r="F4094" t="s">
        <v>225</v>
      </c>
      <c r="G4094" t="s">
        <v>263</v>
      </c>
      <c r="H4094" t="s">
        <v>391</v>
      </c>
      <c r="M4094" s="2">
        <v>1100</v>
      </c>
      <c r="N4094" s="2">
        <v>10000</v>
      </c>
      <c r="O4094" s="2">
        <f>IF(Tabla1[[#This Row],[Mov]]="VNT",Tabla1[[#This Row],[Sale]]-Tabla1[[#This Row],[Cost]],-Tabla1[[#This Row],[Cost]]*Tabla1[[#This Row],[Cant]])</f>
        <v>8900</v>
      </c>
      <c r="P4094" s="8">
        <f>IF(Tabla1[[#This Row],[Mov]]="VNT",-Tabla1[[#This Row],[Cant]],Tabla1[[#This Row],[Cant]])</f>
        <v>-1</v>
      </c>
      <c r="Q4094" s="8">
        <f>DAY(Tabla1[[#This Row],[Date]])</f>
        <v>3</v>
      </c>
      <c r="R4094" s="8">
        <f>MONTH(Tabla1[[#This Row],[Date]])</f>
        <v>11</v>
      </c>
      <c r="S4094" s="8">
        <f>YEAR(Tabla1[[#This Row],[Date]])</f>
        <v>2022</v>
      </c>
    </row>
    <row r="4095" spans="1:19" x14ac:dyDescent="0.2">
      <c r="A4095">
        <v>4091</v>
      </c>
      <c r="B4095" s="1">
        <v>44868</v>
      </c>
      <c r="C4095" t="s">
        <v>260</v>
      </c>
      <c r="D4095" t="s">
        <v>332</v>
      </c>
      <c r="E4095">
        <v>1</v>
      </c>
      <c r="F4095" t="s">
        <v>891</v>
      </c>
      <c r="G4095" t="s">
        <v>263</v>
      </c>
      <c r="H4095" t="s">
        <v>391</v>
      </c>
      <c r="M4095" s="2">
        <v>3500</v>
      </c>
      <c r="N4095" s="2">
        <v>10000</v>
      </c>
      <c r="O4095" s="2">
        <f>IF(Tabla1[[#This Row],[Mov]]="VNT",Tabla1[[#This Row],[Sale]]-Tabla1[[#This Row],[Cost]],-Tabla1[[#This Row],[Cost]]*Tabla1[[#This Row],[Cant]])</f>
        <v>6500</v>
      </c>
      <c r="P4095" s="8">
        <f>IF(Tabla1[[#This Row],[Mov]]="VNT",-Tabla1[[#This Row],[Cant]],Tabla1[[#This Row],[Cant]])</f>
        <v>-1</v>
      </c>
      <c r="Q4095" s="8">
        <f>DAY(Tabla1[[#This Row],[Date]])</f>
        <v>3</v>
      </c>
      <c r="R4095" s="8">
        <f>MONTH(Tabla1[[#This Row],[Date]])</f>
        <v>11</v>
      </c>
      <c r="S4095" s="8">
        <f>YEAR(Tabla1[[#This Row],[Date]])</f>
        <v>2022</v>
      </c>
    </row>
    <row r="4096" spans="1:19" x14ac:dyDescent="0.2">
      <c r="A4096">
        <v>4092</v>
      </c>
      <c r="B4096" s="1">
        <v>44868</v>
      </c>
      <c r="C4096" t="s">
        <v>260</v>
      </c>
      <c r="D4096" t="s">
        <v>332</v>
      </c>
      <c r="E4096">
        <v>1</v>
      </c>
      <c r="F4096" t="s">
        <v>116</v>
      </c>
      <c r="G4096" t="s">
        <v>347</v>
      </c>
      <c r="H4096" t="s">
        <v>518</v>
      </c>
      <c r="M4096" s="2">
        <v>10280</v>
      </c>
      <c r="N4096" s="2">
        <v>11000</v>
      </c>
      <c r="O4096" s="2">
        <f>IF(Tabla1[[#This Row],[Mov]]="VNT",Tabla1[[#This Row],[Sale]]-Tabla1[[#This Row],[Cost]],-Tabla1[[#This Row],[Cost]]*Tabla1[[#This Row],[Cant]])</f>
        <v>720</v>
      </c>
      <c r="P4096" s="8">
        <f>IF(Tabla1[[#This Row],[Mov]]="VNT",-Tabla1[[#This Row],[Cant]],Tabla1[[#This Row],[Cant]])</f>
        <v>-1</v>
      </c>
      <c r="Q4096" s="8">
        <f>DAY(Tabla1[[#This Row],[Date]])</f>
        <v>3</v>
      </c>
      <c r="R4096" s="8">
        <f>MONTH(Tabla1[[#This Row],[Date]])</f>
        <v>11</v>
      </c>
      <c r="S4096" s="8">
        <f>YEAR(Tabla1[[#This Row],[Date]])</f>
        <v>2022</v>
      </c>
    </row>
    <row r="4097" spans="1:19" x14ac:dyDescent="0.2">
      <c r="A4097">
        <v>4093</v>
      </c>
      <c r="B4097" s="1">
        <v>44868</v>
      </c>
      <c r="C4097" t="s">
        <v>260</v>
      </c>
      <c r="D4097" t="s">
        <v>332</v>
      </c>
      <c r="E4097">
        <v>1</v>
      </c>
      <c r="F4097" t="s">
        <v>21</v>
      </c>
      <c r="G4097" t="s">
        <v>272</v>
      </c>
      <c r="H4097" t="s">
        <v>1522</v>
      </c>
      <c r="M4097" s="2">
        <v>2800</v>
      </c>
      <c r="N4097" s="2">
        <v>10000</v>
      </c>
      <c r="O4097" s="2">
        <f>IF(Tabla1[[#This Row],[Mov]]="VNT",Tabla1[[#This Row],[Sale]]-Tabla1[[#This Row],[Cost]],-Tabla1[[#This Row],[Cost]]*Tabla1[[#This Row],[Cant]])</f>
        <v>7200</v>
      </c>
      <c r="P4097" s="8">
        <f>IF(Tabla1[[#This Row],[Mov]]="VNT",-Tabla1[[#This Row],[Cant]],Tabla1[[#This Row],[Cant]])</f>
        <v>-1</v>
      </c>
      <c r="Q4097" s="8">
        <f>DAY(Tabla1[[#This Row],[Date]])</f>
        <v>3</v>
      </c>
      <c r="R4097" s="8">
        <f>MONTH(Tabla1[[#This Row],[Date]])</f>
        <v>11</v>
      </c>
      <c r="S4097" s="8">
        <f>YEAR(Tabla1[[#This Row],[Date]])</f>
        <v>2022</v>
      </c>
    </row>
    <row r="4098" spans="1:19" x14ac:dyDescent="0.2">
      <c r="A4098">
        <v>4094</v>
      </c>
      <c r="B4098" s="1">
        <v>44868</v>
      </c>
      <c r="C4098" t="s">
        <v>260</v>
      </c>
      <c r="D4098" t="s">
        <v>332</v>
      </c>
      <c r="E4098">
        <v>1</v>
      </c>
      <c r="F4098" t="s">
        <v>386</v>
      </c>
      <c r="G4098" t="s">
        <v>262</v>
      </c>
      <c r="H4098" t="s">
        <v>1681</v>
      </c>
      <c r="M4098" s="2">
        <v>100000</v>
      </c>
      <c r="N4098" s="2">
        <v>140000</v>
      </c>
      <c r="O4098" s="2">
        <f>IF(Tabla1[[#This Row],[Mov]]="VNT",Tabla1[[#This Row],[Sale]]-Tabla1[[#This Row],[Cost]],-Tabla1[[#This Row],[Cost]]*Tabla1[[#This Row],[Cant]])</f>
        <v>40000</v>
      </c>
      <c r="P4098" s="8">
        <f>IF(Tabla1[[#This Row],[Mov]]="VNT",-Tabla1[[#This Row],[Cant]],Tabla1[[#This Row],[Cant]])</f>
        <v>-1</v>
      </c>
      <c r="Q4098" s="8">
        <f>DAY(Tabla1[[#This Row],[Date]])</f>
        <v>3</v>
      </c>
      <c r="R4098" s="8">
        <f>MONTH(Tabla1[[#This Row],[Date]])</f>
        <v>11</v>
      </c>
      <c r="S4098" s="8">
        <f>YEAR(Tabla1[[#This Row],[Date]])</f>
        <v>2022</v>
      </c>
    </row>
    <row r="4099" spans="1:19" x14ac:dyDescent="0.2">
      <c r="A4099">
        <v>4095</v>
      </c>
      <c r="B4099" s="1">
        <v>44869</v>
      </c>
      <c r="C4099" t="s">
        <v>260</v>
      </c>
      <c r="D4099" t="s">
        <v>332</v>
      </c>
      <c r="E4099">
        <v>1</v>
      </c>
      <c r="F4099" t="s">
        <v>386</v>
      </c>
      <c r="G4099" t="s">
        <v>604</v>
      </c>
      <c r="H4099" t="s">
        <v>1783</v>
      </c>
      <c r="M4099" s="2">
        <v>95000</v>
      </c>
      <c r="N4099" s="2">
        <v>145000</v>
      </c>
      <c r="O4099" s="2">
        <f>IF(Tabla1[[#This Row],[Mov]]="VNT",Tabla1[[#This Row],[Sale]]-Tabla1[[#This Row],[Cost]],-Tabla1[[#This Row],[Cost]]*Tabla1[[#This Row],[Cant]])</f>
        <v>50000</v>
      </c>
      <c r="P4099" s="8">
        <f>IF(Tabla1[[#This Row],[Mov]]="VNT",-Tabla1[[#This Row],[Cant]],Tabla1[[#This Row],[Cant]])</f>
        <v>-1</v>
      </c>
      <c r="Q4099" s="8">
        <f>DAY(Tabla1[[#This Row],[Date]])</f>
        <v>4</v>
      </c>
      <c r="R4099" s="8">
        <f>MONTH(Tabla1[[#This Row],[Date]])</f>
        <v>11</v>
      </c>
      <c r="S4099" s="8">
        <f>YEAR(Tabla1[[#This Row],[Date]])</f>
        <v>2022</v>
      </c>
    </row>
    <row r="4100" spans="1:19" x14ac:dyDescent="0.2">
      <c r="A4100">
        <v>4096</v>
      </c>
      <c r="B4100" s="1">
        <v>44869</v>
      </c>
      <c r="C4100" t="s">
        <v>260</v>
      </c>
      <c r="D4100" t="s">
        <v>332</v>
      </c>
      <c r="E4100">
        <v>1</v>
      </c>
      <c r="F4100" t="s">
        <v>458</v>
      </c>
      <c r="G4100" t="s">
        <v>604</v>
      </c>
      <c r="H4100" t="s">
        <v>1784</v>
      </c>
      <c r="M4100" s="2">
        <v>0</v>
      </c>
      <c r="N4100" s="2">
        <v>10000</v>
      </c>
      <c r="O4100" s="2">
        <f>IF(Tabla1[[#This Row],[Mov]]="VNT",Tabla1[[#This Row],[Sale]]-Tabla1[[#This Row],[Cost]],-Tabla1[[#This Row],[Cost]]*Tabla1[[#This Row],[Cant]])</f>
        <v>10000</v>
      </c>
      <c r="P4100" s="8">
        <f>IF(Tabla1[[#This Row],[Mov]]="VNT",-Tabla1[[#This Row],[Cant]],Tabla1[[#This Row],[Cant]])</f>
        <v>-1</v>
      </c>
      <c r="Q4100" s="8">
        <f>DAY(Tabla1[[#This Row],[Date]])</f>
        <v>4</v>
      </c>
      <c r="R4100" s="8">
        <f>MONTH(Tabla1[[#This Row],[Date]])</f>
        <v>11</v>
      </c>
      <c r="S4100" s="8">
        <f>YEAR(Tabla1[[#This Row],[Date]])</f>
        <v>2022</v>
      </c>
    </row>
    <row r="4101" spans="1:19" x14ac:dyDescent="0.2">
      <c r="A4101">
        <v>4097</v>
      </c>
      <c r="B4101" s="1">
        <v>44869</v>
      </c>
      <c r="C4101" t="s">
        <v>260</v>
      </c>
      <c r="D4101" t="s">
        <v>332</v>
      </c>
      <c r="E4101">
        <v>1</v>
      </c>
      <c r="F4101" t="s">
        <v>116</v>
      </c>
      <c r="G4101" t="s">
        <v>347</v>
      </c>
      <c r="H4101" t="s">
        <v>519</v>
      </c>
      <c r="M4101" s="2">
        <v>5610</v>
      </c>
      <c r="N4101" s="2">
        <v>6000</v>
      </c>
      <c r="O4101" s="2">
        <f>IF(Tabla1[[#This Row],[Mov]]="VNT",Tabla1[[#This Row],[Sale]]-Tabla1[[#This Row],[Cost]],-Tabla1[[#This Row],[Cost]]*Tabla1[[#This Row],[Cant]])</f>
        <v>390</v>
      </c>
      <c r="P4101" s="8">
        <f>IF(Tabla1[[#This Row],[Mov]]="VNT",-Tabla1[[#This Row],[Cant]],Tabla1[[#This Row],[Cant]])</f>
        <v>-1</v>
      </c>
      <c r="Q4101" s="8">
        <f>DAY(Tabla1[[#This Row],[Date]])</f>
        <v>4</v>
      </c>
      <c r="R4101" s="8">
        <f>MONTH(Tabla1[[#This Row],[Date]])</f>
        <v>11</v>
      </c>
      <c r="S4101" s="8">
        <f>YEAR(Tabla1[[#This Row],[Date]])</f>
        <v>2022</v>
      </c>
    </row>
    <row r="4102" spans="1:19" x14ac:dyDescent="0.2">
      <c r="A4102">
        <v>4098</v>
      </c>
      <c r="B4102" s="1">
        <v>44869</v>
      </c>
      <c r="C4102" t="s">
        <v>260</v>
      </c>
      <c r="D4102" t="s">
        <v>332</v>
      </c>
      <c r="E4102">
        <v>1</v>
      </c>
      <c r="F4102" t="s">
        <v>342</v>
      </c>
      <c r="G4102" t="s">
        <v>263</v>
      </c>
      <c r="H4102" t="s">
        <v>477</v>
      </c>
      <c r="M4102" s="2">
        <v>900</v>
      </c>
      <c r="N4102" s="2">
        <v>10000</v>
      </c>
      <c r="O4102" s="2">
        <f>IF(Tabla1[[#This Row],[Mov]]="VNT",Tabla1[[#This Row],[Sale]]-Tabla1[[#This Row],[Cost]],-Tabla1[[#This Row],[Cost]]*Tabla1[[#This Row],[Cant]])</f>
        <v>9100</v>
      </c>
      <c r="P4102" s="8">
        <f>IF(Tabla1[[#This Row],[Mov]]="VNT",-Tabla1[[#This Row],[Cant]],Tabla1[[#This Row],[Cant]])</f>
        <v>-1</v>
      </c>
      <c r="Q4102" s="8">
        <f>DAY(Tabla1[[#This Row],[Date]])</f>
        <v>4</v>
      </c>
      <c r="R4102" s="8">
        <f>MONTH(Tabla1[[#This Row],[Date]])</f>
        <v>11</v>
      </c>
      <c r="S4102" s="8">
        <f>YEAR(Tabla1[[#This Row],[Date]])</f>
        <v>2022</v>
      </c>
    </row>
    <row r="4103" spans="1:19" x14ac:dyDescent="0.2">
      <c r="A4103">
        <v>4099</v>
      </c>
      <c r="B4103" s="1">
        <v>44869</v>
      </c>
      <c r="C4103" t="s">
        <v>260</v>
      </c>
      <c r="D4103" t="s">
        <v>332</v>
      </c>
      <c r="E4103">
        <v>1</v>
      </c>
      <c r="F4103" t="s">
        <v>225</v>
      </c>
      <c r="G4103" t="s">
        <v>263</v>
      </c>
      <c r="H4103" t="s">
        <v>672</v>
      </c>
      <c r="M4103" s="2">
        <v>1100</v>
      </c>
      <c r="N4103" s="2">
        <v>10000</v>
      </c>
      <c r="O4103" s="2">
        <f>IF(Tabla1[[#This Row],[Mov]]="VNT",Tabla1[[#This Row],[Sale]]-Tabla1[[#This Row],[Cost]],-Tabla1[[#This Row],[Cost]]*Tabla1[[#This Row],[Cant]])</f>
        <v>8900</v>
      </c>
      <c r="P4103" s="8">
        <f>IF(Tabla1[[#This Row],[Mov]]="VNT",-Tabla1[[#This Row],[Cant]],Tabla1[[#This Row],[Cant]])</f>
        <v>-1</v>
      </c>
      <c r="Q4103" s="8">
        <f>DAY(Tabla1[[#This Row],[Date]])</f>
        <v>4</v>
      </c>
      <c r="R4103" s="8">
        <f>MONTH(Tabla1[[#This Row],[Date]])</f>
        <v>11</v>
      </c>
      <c r="S4103" s="8">
        <f>YEAR(Tabla1[[#This Row],[Date]])</f>
        <v>2022</v>
      </c>
    </row>
    <row r="4104" spans="1:19" x14ac:dyDescent="0.2">
      <c r="A4104">
        <v>4100</v>
      </c>
      <c r="B4104" s="1">
        <v>44869</v>
      </c>
      <c r="C4104" t="s">
        <v>260</v>
      </c>
      <c r="D4104" t="s">
        <v>332</v>
      </c>
      <c r="E4104">
        <v>1</v>
      </c>
      <c r="F4104" t="s">
        <v>48</v>
      </c>
      <c r="G4104" t="s">
        <v>266</v>
      </c>
      <c r="H4104" t="s">
        <v>1300</v>
      </c>
      <c r="M4104" s="2">
        <v>14000</v>
      </c>
      <c r="N4104" s="2">
        <v>30000</v>
      </c>
      <c r="O4104" s="2">
        <f>IF(Tabla1[[#This Row],[Mov]]="VNT",Tabla1[[#This Row],[Sale]]-Tabla1[[#This Row],[Cost]],-Tabla1[[#This Row],[Cost]]*Tabla1[[#This Row],[Cant]])</f>
        <v>16000</v>
      </c>
      <c r="P4104" s="8">
        <f>IF(Tabla1[[#This Row],[Mov]]="VNT",-Tabla1[[#This Row],[Cant]],Tabla1[[#This Row],[Cant]])</f>
        <v>-1</v>
      </c>
      <c r="Q4104" s="8">
        <f>DAY(Tabla1[[#This Row],[Date]])</f>
        <v>4</v>
      </c>
      <c r="R4104" s="8">
        <f>MONTH(Tabla1[[#This Row],[Date]])</f>
        <v>11</v>
      </c>
      <c r="S4104" s="8">
        <f>YEAR(Tabla1[[#This Row],[Date]])</f>
        <v>2022</v>
      </c>
    </row>
    <row r="4105" spans="1:19" x14ac:dyDescent="0.2">
      <c r="A4105">
        <v>4101</v>
      </c>
      <c r="B4105" s="1">
        <v>44869</v>
      </c>
      <c r="C4105" t="s">
        <v>260</v>
      </c>
      <c r="D4105" t="s">
        <v>332</v>
      </c>
      <c r="E4105">
        <v>1</v>
      </c>
      <c r="F4105" t="s">
        <v>116</v>
      </c>
      <c r="G4105" t="s">
        <v>382</v>
      </c>
      <c r="H4105" t="s">
        <v>514</v>
      </c>
      <c r="M4105" s="2">
        <v>3271</v>
      </c>
      <c r="N4105" s="2">
        <v>3500</v>
      </c>
      <c r="O4105" s="2">
        <f>IF(Tabla1[[#This Row],[Mov]]="VNT",Tabla1[[#This Row],[Sale]]-Tabla1[[#This Row],[Cost]],-Tabla1[[#This Row],[Cost]]*Tabla1[[#This Row],[Cant]])</f>
        <v>229</v>
      </c>
      <c r="P4105" s="8">
        <f>IF(Tabla1[[#This Row],[Mov]]="VNT",-Tabla1[[#This Row],[Cant]],Tabla1[[#This Row],[Cant]])</f>
        <v>-1</v>
      </c>
      <c r="Q4105" s="8">
        <f>DAY(Tabla1[[#This Row],[Date]])</f>
        <v>4</v>
      </c>
      <c r="R4105" s="8">
        <f>MONTH(Tabla1[[#This Row],[Date]])</f>
        <v>11</v>
      </c>
      <c r="S4105" s="8">
        <f>YEAR(Tabla1[[#This Row],[Date]])</f>
        <v>2022</v>
      </c>
    </row>
    <row r="4106" spans="1:19" x14ac:dyDescent="0.2">
      <c r="A4106">
        <v>4102</v>
      </c>
      <c r="B4106" s="1">
        <v>44869</v>
      </c>
      <c r="C4106" t="s">
        <v>260</v>
      </c>
      <c r="D4106" t="s">
        <v>332</v>
      </c>
      <c r="E4106">
        <v>1</v>
      </c>
      <c r="F4106" t="s">
        <v>26</v>
      </c>
      <c r="G4106" t="s">
        <v>999</v>
      </c>
      <c r="H4106" t="s">
        <v>1745</v>
      </c>
      <c r="M4106" s="2">
        <v>8000</v>
      </c>
      <c r="N4106" s="2">
        <v>15000</v>
      </c>
      <c r="O4106" s="2">
        <f>IF(Tabla1[[#This Row],[Mov]]="VNT",Tabla1[[#This Row],[Sale]]-Tabla1[[#This Row],[Cost]],-Tabla1[[#This Row],[Cost]]*Tabla1[[#This Row],[Cant]])</f>
        <v>7000</v>
      </c>
      <c r="P4106" s="8">
        <f>IF(Tabla1[[#This Row],[Mov]]="VNT",-Tabla1[[#This Row],[Cant]],Tabla1[[#This Row],[Cant]])</f>
        <v>-1</v>
      </c>
      <c r="Q4106" s="8">
        <f>DAY(Tabla1[[#This Row],[Date]])</f>
        <v>4</v>
      </c>
      <c r="R4106" s="8">
        <f>MONTH(Tabla1[[#This Row],[Date]])</f>
        <v>11</v>
      </c>
      <c r="S4106" s="8">
        <f>YEAR(Tabla1[[#This Row],[Date]])</f>
        <v>2022</v>
      </c>
    </row>
    <row r="4107" spans="1:19" x14ac:dyDescent="0.2">
      <c r="A4107">
        <v>4103</v>
      </c>
      <c r="B4107" s="1">
        <v>44869</v>
      </c>
      <c r="C4107" t="s">
        <v>260</v>
      </c>
      <c r="D4107" t="s">
        <v>332</v>
      </c>
      <c r="E4107">
        <v>1</v>
      </c>
      <c r="F4107" t="s">
        <v>365</v>
      </c>
      <c r="G4107" t="s">
        <v>943</v>
      </c>
      <c r="H4107" t="s">
        <v>1785</v>
      </c>
      <c r="M4107" s="2">
        <v>4000</v>
      </c>
      <c r="N4107" s="2">
        <v>9000</v>
      </c>
      <c r="O4107" s="2">
        <f>IF(Tabla1[[#This Row],[Mov]]="VNT",Tabla1[[#This Row],[Sale]]-Tabla1[[#This Row],[Cost]],-Tabla1[[#This Row],[Cost]]*Tabla1[[#This Row],[Cant]])</f>
        <v>5000</v>
      </c>
      <c r="P4107" s="8">
        <f>IF(Tabla1[[#This Row],[Mov]]="VNT",-Tabla1[[#This Row],[Cant]],Tabla1[[#This Row],[Cant]])</f>
        <v>-1</v>
      </c>
      <c r="Q4107" s="8">
        <f>DAY(Tabla1[[#This Row],[Date]])</f>
        <v>4</v>
      </c>
      <c r="R4107" s="8">
        <f>MONTH(Tabla1[[#This Row],[Date]])</f>
        <v>11</v>
      </c>
      <c r="S4107" s="8">
        <f>YEAR(Tabla1[[#This Row],[Date]])</f>
        <v>2022</v>
      </c>
    </row>
    <row r="4108" spans="1:19" x14ac:dyDescent="0.2">
      <c r="A4108">
        <v>4104</v>
      </c>
      <c r="B4108" s="1">
        <v>44869</v>
      </c>
      <c r="C4108" t="s">
        <v>260</v>
      </c>
      <c r="D4108" t="s">
        <v>332</v>
      </c>
      <c r="E4108">
        <v>1</v>
      </c>
      <c r="F4108" t="s">
        <v>365</v>
      </c>
      <c r="G4108" t="s">
        <v>943</v>
      </c>
      <c r="H4108" t="s">
        <v>1786</v>
      </c>
      <c r="M4108" s="2">
        <v>4000</v>
      </c>
      <c r="N4108" s="2">
        <v>9000</v>
      </c>
      <c r="O4108" s="2">
        <f>IF(Tabla1[[#This Row],[Mov]]="VNT",Tabla1[[#This Row],[Sale]]-Tabla1[[#This Row],[Cost]],-Tabla1[[#This Row],[Cost]]*Tabla1[[#This Row],[Cant]])</f>
        <v>5000</v>
      </c>
      <c r="P4108" s="8">
        <f>IF(Tabla1[[#This Row],[Mov]]="VNT",-Tabla1[[#This Row],[Cant]],Tabla1[[#This Row],[Cant]])</f>
        <v>-1</v>
      </c>
      <c r="Q4108" s="8">
        <f>DAY(Tabla1[[#This Row],[Date]])</f>
        <v>4</v>
      </c>
      <c r="R4108" s="8">
        <f>MONTH(Tabla1[[#This Row],[Date]])</f>
        <v>11</v>
      </c>
      <c r="S4108" s="8">
        <f>YEAR(Tabla1[[#This Row],[Date]])</f>
        <v>2022</v>
      </c>
    </row>
    <row r="4109" spans="1:19" x14ac:dyDescent="0.2">
      <c r="A4109">
        <v>4105</v>
      </c>
      <c r="B4109" s="1">
        <v>44869</v>
      </c>
      <c r="C4109" t="s">
        <v>260</v>
      </c>
      <c r="D4109" t="s">
        <v>332</v>
      </c>
      <c r="E4109">
        <v>1</v>
      </c>
      <c r="F4109" t="s">
        <v>1787</v>
      </c>
      <c r="G4109" t="s">
        <v>266</v>
      </c>
      <c r="H4109" t="s">
        <v>1788</v>
      </c>
      <c r="J4109" t="s">
        <v>81</v>
      </c>
      <c r="M4109" s="2">
        <v>68000</v>
      </c>
      <c r="N4109" s="2">
        <v>90000</v>
      </c>
      <c r="O4109" s="2">
        <f>IF(Tabla1[[#This Row],[Mov]]="VNT",Tabla1[[#This Row],[Sale]]-Tabla1[[#This Row],[Cost]],-Tabla1[[#This Row],[Cost]]*Tabla1[[#This Row],[Cant]])</f>
        <v>22000</v>
      </c>
      <c r="P4109" s="8">
        <f>IF(Tabla1[[#This Row],[Mov]]="VNT",-Tabla1[[#This Row],[Cant]],Tabla1[[#This Row],[Cant]])</f>
        <v>-1</v>
      </c>
      <c r="Q4109" s="8">
        <f>DAY(Tabla1[[#This Row],[Date]])</f>
        <v>4</v>
      </c>
      <c r="R4109" s="8">
        <f>MONTH(Tabla1[[#This Row],[Date]])</f>
        <v>11</v>
      </c>
      <c r="S4109" s="8">
        <f>YEAR(Tabla1[[#This Row],[Date]])</f>
        <v>2022</v>
      </c>
    </row>
    <row r="4110" spans="1:19" x14ac:dyDescent="0.2">
      <c r="A4110">
        <v>4106</v>
      </c>
      <c r="B4110" s="1">
        <v>44869</v>
      </c>
      <c r="C4110" t="s">
        <v>260</v>
      </c>
      <c r="D4110" t="s">
        <v>332</v>
      </c>
      <c r="E4110">
        <v>1</v>
      </c>
      <c r="F4110" t="s">
        <v>1787</v>
      </c>
      <c r="G4110" t="s">
        <v>266</v>
      </c>
      <c r="H4110" t="s">
        <v>1788</v>
      </c>
      <c r="J4110" t="s">
        <v>1789</v>
      </c>
      <c r="M4110" s="2">
        <v>68000</v>
      </c>
      <c r="N4110" s="2">
        <v>90000</v>
      </c>
      <c r="O4110" s="2">
        <f>IF(Tabla1[[#This Row],[Mov]]="VNT",Tabla1[[#This Row],[Sale]]-Tabla1[[#This Row],[Cost]],-Tabla1[[#This Row],[Cost]]*Tabla1[[#This Row],[Cant]])</f>
        <v>22000</v>
      </c>
      <c r="P4110" s="8">
        <f>IF(Tabla1[[#This Row],[Mov]]="VNT",-Tabla1[[#This Row],[Cant]],Tabla1[[#This Row],[Cant]])</f>
        <v>-1</v>
      </c>
      <c r="Q4110" s="8">
        <f>DAY(Tabla1[[#This Row],[Date]])</f>
        <v>4</v>
      </c>
      <c r="R4110" s="8">
        <f>MONTH(Tabla1[[#This Row],[Date]])</f>
        <v>11</v>
      </c>
      <c r="S4110" s="8">
        <f>YEAR(Tabla1[[#This Row],[Date]])</f>
        <v>2022</v>
      </c>
    </row>
    <row r="4111" spans="1:19" x14ac:dyDescent="0.2">
      <c r="A4111">
        <v>4107</v>
      </c>
      <c r="B4111" s="1">
        <v>44869</v>
      </c>
      <c r="C4111" t="s">
        <v>260</v>
      </c>
      <c r="D4111" t="s">
        <v>332</v>
      </c>
      <c r="E4111">
        <v>1</v>
      </c>
      <c r="F4111" t="s">
        <v>1545</v>
      </c>
      <c r="G4111" t="s">
        <v>262</v>
      </c>
      <c r="H4111" t="s">
        <v>2846</v>
      </c>
      <c r="M4111" s="2">
        <v>20000</v>
      </c>
      <c r="N4111" s="2">
        <v>45000</v>
      </c>
      <c r="O4111" s="2">
        <f>IF(Tabla1[[#This Row],[Mov]]="VNT",Tabla1[[#This Row],[Sale]]-Tabla1[[#This Row],[Cost]],-Tabla1[[#This Row],[Cost]]*Tabla1[[#This Row],[Cant]])</f>
        <v>25000</v>
      </c>
      <c r="P4111" s="8">
        <f>IF(Tabla1[[#This Row],[Mov]]="VNT",-Tabla1[[#This Row],[Cant]],Tabla1[[#This Row],[Cant]])</f>
        <v>-1</v>
      </c>
      <c r="Q4111" s="8">
        <f>DAY(Tabla1[[#This Row],[Date]])</f>
        <v>4</v>
      </c>
      <c r="R4111" s="8">
        <f>MONTH(Tabla1[[#This Row],[Date]])</f>
        <v>11</v>
      </c>
      <c r="S4111" s="8">
        <f>YEAR(Tabla1[[#This Row],[Date]])</f>
        <v>2022</v>
      </c>
    </row>
    <row r="4112" spans="1:19" x14ac:dyDescent="0.2">
      <c r="A4112">
        <v>4108</v>
      </c>
      <c r="B4112" s="1">
        <v>44869</v>
      </c>
      <c r="C4112" t="s">
        <v>260</v>
      </c>
      <c r="D4112" t="s">
        <v>332</v>
      </c>
      <c r="E4112">
        <v>1</v>
      </c>
      <c r="F4112" t="s">
        <v>225</v>
      </c>
      <c r="G4112" t="s">
        <v>262</v>
      </c>
      <c r="H4112" t="s">
        <v>300</v>
      </c>
      <c r="M4112" s="2">
        <v>1100</v>
      </c>
      <c r="N4112" s="2">
        <v>10000</v>
      </c>
      <c r="O4112" s="2">
        <f>IF(Tabla1[[#This Row],[Mov]]="VNT",Tabla1[[#This Row],[Sale]]-Tabla1[[#This Row],[Cost]],-Tabla1[[#This Row],[Cost]]*Tabla1[[#This Row],[Cant]])</f>
        <v>8900</v>
      </c>
      <c r="P4112" s="8">
        <f>IF(Tabla1[[#This Row],[Mov]]="VNT",-Tabla1[[#This Row],[Cant]],Tabla1[[#This Row],[Cant]])</f>
        <v>-1</v>
      </c>
      <c r="Q4112" s="8">
        <f>DAY(Tabla1[[#This Row],[Date]])</f>
        <v>4</v>
      </c>
      <c r="R4112" s="8">
        <f>MONTH(Tabla1[[#This Row],[Date]])</f>
        <v>11</v>
      </c>
      <c r="S4112" s="8">
        <f>YEAR(Tabla1[[#This Row],[Date]])</f>
        <v>2022</v>
      </c>
    </row>
    <row r="4113" spans="1:19" x14ac:dyDescent="0.2">
      <c r="A4113">
        <v>4109</v>
      </c>
      <c r="B4113" s="1">
        <v>44869</v>
      </c>
      <c r="C4113" t="s">
        <v>260</v>
      </c>
      <c r="D4113" t="s">
        <v>332</v>
      </c>
      <c r="E4113">
        <v>1</v>
      </c>
      <c r="F4113" t="s">
        <v>891</v>
      </c>
      <c r="G4113" t="s">
        <v>604</v>
      </c>
      <c r="H4113" t="s">
        <v>1740</v>
      </c>
      <c r="M4113" s="2">
        <v>3500</v>
      </c>
      <c r="N4113" s="2">
        <v>10000</v>
      </c>
      <c r="O4113" s="2">
        <f>IF(Tabla1[[#This Row],[Mov]]="VNT",Tabla1[[#This Row],[Sale]]-Tabla1[[#This Row],[Cost]],-Tabla1[[#This Row],[Cost]]*Tabla1[[#This Row],[Cant]])</f>
        <v>6500</v>
      </c>
      <c r="P4113" s="8">
        <f>IF(Tabla1[[#This Row],[Mov]]="VNT",-Tabla1[[#This Row],[Cant]],Tabla1[[#This Row],[Cant]])</f>
        <v>-1</v>
      </c>
      <c r="Q4113" s="8">
        <f>DAY(Tabla1[[#This Row],[Date]])</f>
        <v>4</v>
      </c>
      <c r="R4113" s="8">
        <f>MONTH(Tabla1[[#This Row],[Date]])</f>
        <v>11</v>
      </c>
      <c r="S4113" s="8">
        <f>YEAR(Tabla1[[#This Row],[Date]])</f>
        <v>2022</v>
      </c>
    </row>
    <row r="4114" spans="1:19" x14ac:dyDescent="0.2">
      <c r="A4114">
        <v>4110</v>
      </c>
      <c r="B4114" s="1">
        <v>44869</v>
      </c>
      <c r="C4114" t="s">
        <v>260</v>
      </c>
      <c r="D4114" t="s">
        <v>332</v>
      </c>
      <c r="E4114">
        <v>1</v>
      </c>
      <c r="F4114" t="s">
        <v>225</v>
      </c>
      <c r="G4114" t="s">
        <v>263</v>
      </c>
      <c r="H4114" t="s">
        <v>767</v>
      </c>
      <c r="M4114" s="2">
        <v>1100</v>
      </c>
      <c r="N4114" s="2">
        <v>8000</v>
      </c>
      <c r="O4114" s="2">
        <f>IF(Tabla1[[#This Row],[Mov]]="VNT",Tabla1[[#This Row],[Sale]]-Tabla1[[#This Row],[Cost]],-Tabla1[[#This Row],[Cost]]*Tabla1[[#This Row],[Cant]])</f>
        <v>6900</v>
      </c>
      <c r="P4114" s="8">
        <f>IF(Tabla1[[#This Row],[Mov]]="VNT",-Tabla1[[#This Row],[Cant]],Tabla1[[#This Row],[Cant]])</f>
        <v>-1</v>
      </c>
      <c r="Q4114" s="8">
        <f>DAY(Tabla1[[#This Row],[Date]])</f>
        <v>4</v>
      </c>
      <c r="R4114" s="8">
        <f>MONTH(Tabla1[[#This Row],[Date]])</f>
        <v>11</v>
      </c>
      <c r="S4114" s="8">
        <f>YEAR(Tabla1[[#This Row],[Date]])</f>
        <v>2022</v>
      </c>
    </row>
    <row r="4115" spans="1:19" x14ac:dyDescent="0.2">
      <c r="A4115">
        <v>4111</v>
      </c>
      <c r="B4115" s="1">
        <v>44869</v>
      </c>
      <c r="C4115" t="s">
        <v>260</v>
      </c>
      <c r="D4115" t="s">
        <v>332</v>
      </c>
      <c r="E4115">
        <v>1</v>
      </c>
      <c r="F4115" t="s">
        <v>225</v>
      </c>
      <c r="G4115" t="s">
        <v>263</v>
      </c>
      <c r="H4115" t="s">
        <v>254</v>
      </c>
      <c r="M4115" s="2">
        <v>1100</v>
      </c>
      <c r="N4115" s="2">
        <v>8000</v>
      </c>
      <c r="O4115" s="2">
        <f>IF(Tabla1[[#This Row],[Mov]]="VNT",Tabla1[[#This Row],[Sale]]-Tabla1[[#This Row],[Cost]],-Tabla1[[#This Row],[Cost]]*Tabla1[[#This Row],[Cant]])</f>
        <v>6900</v>
      </c>
      <c r="P4115" s="8">
        <f>IF(Tabla1[[#This Row],[Mov]]="VNT",-Tabla1[[#This Row],[Cant]],Tabla1[[#This Row],[Cant]])</f>
        <v>-1</v>
      </c>
      <c r="Q4115" s="8">
        <f>DAY(Tabla1[[#This Row],[Date]])</f>
        <v>4</v>
      </c>
      <c r="R4115" s="8">
        <f>MONTH(Tabla1[[#This Row],[Date]])</f>
        <v>11</v>
      </c>
      <c r="S4115" s="8">
        <f>YEAR(Tabla1[[#This Row],[Date]])</f>
        <v>2022</v>
      </c>
    </row>
    <row r="4116" spans="1:19" x14ac:dyDescent="0.2">
      <c r="A4116">
        <v>4112</v>
      </c>
      <c r="B4116" s="1">
        <v>44869</v>
      </c>
      <c r="C4116" t="s">
        <v>260</v>
      </c>
      <c r="D4116" t="s">
        <v>332</v>
      </c>
      <c r="E4116">
        <v>1</v>
      </c>
      <c r="F4116" t="s">
        <v>1192</v>
      </c>
      <c r="G4116" t="s">
        <v>1782</v>
      </c>
      <c r="H4116" t="s">
        <v>1658</v>
      </c>
      <c r="M4116" s="2">
        <v>14000</v>
      </c>
      <c r="N4116" s="2">
        <v>29000</v>
      </c>
      <c r="O4116" s="2">
        <f>IF(Tabla1[[#This Row],[Mov]]="VNT",Tabla1[[#This Row],[Sale]]-Tabla1[[#This Row],[Cost]],-Tabla1[[#This Row],[Cost]]*Tabla1[[#This Row],[Cant]])</f>
        <v>15000</v>
      </c>
      <c r="P4116" s="8">
        <f>IF(Tabla1[[#This Row],[Mov]]="VNT",-Tabla1[[#This Row],[Cant]],Tabla1[[#This Row],[Cant]])</f>
        <v>-1</v>
      </c>
      <c r="Q4116" s="8">
        <f>DAY(Tabla1[[#This Row],[Date]])</f>
        <v>4</v>
      </c>
      <c r="R4116" s="8">
        <f>MONTH(Tabla1[[#This Row],[Date]])</f>
        <v>11</v>
      </c>
      <c r="S4116" s="8">
        <f>YEAR(Tabla1[[#This Row],[Date]])</f>
        <v>2022</v>
      </c>
    </row>
    <row r="4117" spans="1:19" x14ac:dyDescent="0.2">
      <c r="A4117">
        <v>4113</v>
      </c>
      <c r="B4117" s="1">
        <v>44869</v>
      </c>
      <c r="C4117" t="s">
        <v>260</v>
      </c>
      <c r="D4117" t="s">
        <v>332</v>
      </c>
      <c r="E4117">
        <v>1</v>
      </c>
      <c r="F4117" t="s">
        <v>116</v>
      </c>
      <c r="G4117" t="s">
        <v>347</v>
      </c>
      <c r="H4117" t="s">
        <v>518</v>
      </c>
      <c r="M4117" s="2">
        <v>3271</v>
      </c>
      <c r="N4117" s="2">
        <v>3500</v>
      </c>
      <c r="O4117" s="2">
        <f>IF(Tabla1[[#This Row],[Mov]]="VNT",Tabla1[[#This Row],[Sale]]-Tabla1[[#This Row],[Cost]],-Tabla1[[#This Row],[Cost]]*Tabla1[[#This Row],[Cant]])</f>
        <v>229</v>
      </c>
      <c r="P4117" s="8">
        <f>IF(Tabla1[[#This Row],[Mov]]="VNT",-Tabla1[[#This Row],[Cant]],Tabla1[[#This Row],[Cant]])</f>
        <v>-1</v>
      </c>
      <c r="Q4117" s="8">
        <f>DAY(Tabla1[[#This Row],[Date]])</f>
        <v>4</v>
      </c>
      <c r="R4117" s="8">
        <f>MONTH(Tabla1[[#This Row],[Date]])</f>
        <v>11</v>
      </c>
      <c r="S4117" s="8">
        <f>YEAR(Tabla1[[#This Row],[Date]])</f>
        <v>2022</v>
      </c>
    </row>
    <row r="4118" spans="1:19" x14ac:dyDescent="0.2">
      <c r="A4118">
        <v>4114</v>
      </c>
      <c r="B4118" s="1">
        <v>44869</v>
      </c>
      <c r="C4118" t="s">
        <v>260</v>
      </c>
      <c r="D4118" t="s">
        <v>332</v>
      </c>
      <c r="E4118">
        <v>1</v>
      </c>
      <c r="F4118" t="s">
        <v>116</v>
      </c>
      <c r="G4118" t="s">
        <v>349</v>
      </c>
      <c r="H4118" t="s">
        <v>515</v>
      </c>
      <c r="M4118" s="2">
        <v>6074</v>
      </c>
      <c r="N4118" s="2">
        <v>6500</v>
      </c>
      <c r="O4118" s="2">
        <f>IF(Tabla1[[#This Row],[Mov]]="VNT",Tabla1[[#This Row],[Sale]]-Tabla1[[#This Row],[Cost]],-Tabla1[[#This Row],[Cost]]*Tabla1[[#This Row],[Cant]])</f>
        <v>426</v>
      </c>
      <c r="P4118" s="8">
        <f>IF(Tabla1[[#This Row],[Mov]]="VNT",-Tabla1[[#This Row],[Cant]],Tabla1[[#This Row],[Cant]])</f>
        <v>-1</v>
      </c>
      <c r="Q4118" s="8">
        <f>DAY(Tabla1[[#This Row],[Date]])</f>
        <v>4</v>
      </c>
      <c r="R4118" s="8">
        <f>MONTH(Tabla1[[#This Row],[Date]])</f>
        <v>11</v>
      </c>
      <c r="S4118" s="8">
        <f>YEAR(Tabla1[[#This Row],[Date]])</f>
        <v>2022</v>
      </c>
    </row>
    <row r="4119" spans="1:19" x14ac:dyDescent="0.2">
      <c r="A4119">
        <v>4115</v>
      </c>
      <c r="B4119" s="1">
        <v>44869</v>
      </c>
      <c r="C4119" t="s">
        <v>260</v>
      </c>
      <c r="D4119" t="s">
        <v>332</v>
      </c>
      <c r="E4119">
        <v>1</v>
      </c>
      <c r="F4119" t="s">
        <v>116</v>
      </c>
      <c r="G4119" t="s">
        <v>347</v>
      </c>
      <c r="H4119" t="s">
        <v>518</v>
      </c>
      <c r="M4119" s="2">
        <v>10280</v>
      </c>
      <c r="N4119" s="2">
        <v>11000</v>
      </c>
      <c r="O4119" s="2">
        <f>IF(Tabla1[[#This Row],[Mov]]="VNT",Tabla1[[#This Row],[Sale]]-Tabla1[[#This Row],[Cost]],-Tabla1[[#This Row],[Cost]]*Tabla1[[#This Row],[Cant]])</f>
        <v>720</v>
      </c>
      <c r="P4119" s="8">
        <f>IF(Tabla1[[#This Row],[Mov]]="VNT",-Tabla1[[#This Row],[Cant]],Tabla1[[#This Row],[Cant]])</f>
        <v>-1</v>
      </c>
      <c r="Q4119" s="8">
        <f>DAY(Tabla1[[#This Row],[Date]])</f>
        <v>4</v>
      </c>
      <c r="R4119" s="8">
        <f>MONTH(Tabla1[[#This Row],[Date]])</f>
        <v>11</v>
      </c>
      <c r="S4119" s="8">
        <f>YEAR(Tabla1[[#This Row],[Date]])</f>
        <v>2022</v>
      </c>
    </row>
    <row r="4120" spans="1:19" x14ac:dyDescent="0.2">
      <c r="A4120">
        <v>4116</v>
      </c>
      <c r="B4120" s="1">
        <v>44869</v>
      </c>
      <c r="C4120" t="s">
        <v>260</v>
      </c>
      <c r="D4120" t="s">
        <v>332</v>
      </c>
      <c r="E4120">
        <v>1</v>
      </c>
      <c r="F4120" t="s">
        <v>116</v>
      </c>
      <c r="G4120" t="s">
        <v>347</v>
      </c>
      <c r="H4120" t="s">
        <v>518</v>
      </c>
      <c r="M4120" s="2">
        <v>3271</v>
      </c>
      <c r="N4120" s="2">
        <v>3500</v>
      </c>
      <c r="O4120" s="2">
        <f>IF(Tabla1[[#This Row],[Mov]]="VNT",Tabla1[[#This Row],[Sale]]-Tabla1[[#This Row],[Cost]],-Tabla1[[#This Row],[Cost]]*Tabla1[[#This Row],[Cant]])</f>
        <v>229</v>
      </c>
      <c r="P4120" s="8">
        <f>IF(Tabla1[[#This Row],[Mov]]="VNT",-Tabla1[[#This Row],[Cant]],Tabla1[[#This Row],[Cant]])</f>
        <v>-1</v>
      </c>
      <c r="Q4120" s="8">
        <f>DAY(Tabla1[[#This Row],[Date]])</f>
        <v>4</v>
      </c>
      <c r="R4120" s="8">
        <f>MONTH(Tabla1[[#This Row],[Date]])</f>
        <v>11</v>
      </c>
      <c r="S4120" s="8">
        <f>YEAR(Tabla1[[#This Row],[Date]])</f>
        <v>2022</v>
      </c>
    </row>
    <row r="4121" spans="1:19" x14ac:dyDescent="0.2">
      <c r="A4121">
        <v>4117</v>
      </c>
      <c r="B4121" s="1">
        <v>44869</v>
      </c>
      <c r="C4121" t="s">
        <v>260</v>
      </c>
      <c r="D4121" t="s">
        <v>332</v>
      </c>
      <c r="E4121">
        <v>1</v>
      </c>
      <c r="F4121" t="s">
        <v>532</v>
      </c>
      <c r="G4121" t="s">
        <v>273</v>
      </c>
      <c r="H4121" t="s">
        <v>552</v>
      </c>
      <c r="M4121" s="2">
        <v>19000</v>
      </c>
      <c r="N4121" s="2">
        <v>35000</v>
      </c>
      <c r="O4121" s="2">
        <f>IF(Tabla1[[#This Row],[Mov]]="VNT",Tabla1[[#This Row],[Sale]]-Tabla1[[#This Row],[Cost]],-Tabla1[[#This Row],[Cost]]*Tabla1[[#This Row],[Cant]])</f>
        <v>16000</v>
      </c>
      <c r="P4121" s="8">
        <f>IF(Tabla1[[#This Row],[Mov]]="VNT",-Tabla1[[#This Row],[Cant]],Tabla1[[#This Row],[Cant]])</f>
        <v>-1</v>
      </c>
      <c r="Q4121" s="8">
        <f>DAY(Tabla1[[#This Row],[Date]])</f>
        <v>4</v>
      </c>
      <c r="R4121" s="8">
        <f>MONTH(Tabla1[[#This Row],[Date]])</f>
        <v>11</v>
      </c>
      <c r="S4121" s="8">
        <f>YEAR(Tabla1[[#This Row],[Date]])</f>
        <v>2022</v>
      </c>
    </row>
    <row r="4122" spans="1:19" x14ac:dyDescent="0.2">
      <c r="A4122">
        <v>4118</v>
      </c>
      <c r="B4122" s="1">
        <v>44869</v>
      </c>
      <c r="C4122" t="s">
        <v>260</v>
      </c>
      <c r="D4122" t="s">
        <v>332</v>
      </c>
      <c r="E4122">
        <v>1</v>
      </c>
      <c r="F4122" t="s">
        <v>116</v>
      </c>
      <c r="G4122" t="s">
        <v>347</v>
      </c>
      <c r="H4122" t="s">
        <v>518</v>
      </c>
      <c r="M4122" s="2">
        <v>3271</v>
      </c>
      <c r="N4122" s="2">
        <v>3500</v>
      </c>
      <c r="O4122" s="2">
        <f>IF(Tabla1[[#This Row],[Mov]]="VNT",Tabla1[[#This Row],[Sale]]-Tabla1[[#This Row],[Cost]],-Tabla1[[#This Row],[Cost]]*Tabla1[[#This Row],[Cant]])</f>
        <v>229</v>
      </c>
      <c r="P4122" s="8">
        <f>IF(Tabla1[[#This Row],[Mov]]="VNT",-Tabla1[[#This Row],[Cant]],Tabla1[[#This Row],[Cant]])</f>
        <v>-1</v>
      </c>
      <c r="Q4122" s="8">
        <f>DAY(Tabla1[[#This Row],[Date]])</f>
        <v>4</v>
      </c>
      <c r="R4122" s="8">
        <f>MONTH(Tabla1[[#This Row],[Date]])</f>
        <v>11</v>
      </c>
      <c r="S4122" s="8">
        <f>YEAR(Tabla1[[#This Row],[Date]])</f>
        <v>2022</v>
      </c>
    </row>
    <row r="4123" spans="1:19" x14ac:dyDescent="0.2">
      <c r="A4123">
        <v>4119</v>
      </c>
      <c r="B4123" s="1">
        <v>44870</v>
      </c>
      <c r="C4123" t="s">
        <v>260</v>
      </c>
      <c r="D4123" t="s">
        <v>332</v>
      </c>
      <c r="E4123">
        <v>1</v>
      </c>
      <c r="F4123" t="s">
        <v>1152</v>
      </c>
      <c r="G4123" t="s">
        <v>272</v>
      </c>
      <c r="H4123" t="s">
        <v>1185</v>
      </c>
      <c r="M4123" s="2">
        <v>13000</v>
      </c>
      <c r="N4123" s="2">
        <v>35000</v>
      </c>
      <c r="O4123" s="2">
        <f>IF(Tabla1[[#This Row],[Mov]]="VNT",Tabla1[[#This Row],[Sale]]-Tabla1[[#This Row],[Cost]],-Tabla1[[#This Row],[Cost]]*Tabla1[[#This Row],[Cant]])</f>
        <v>22000</v>
      </c>
      <c r="P4123" s="8">
        <f>IF(Tabla1[[#This Row],[Mov]]="VNT",-Tabla1[[#This Row],[Cant]],Tabla1[[#This Row],[Cant]])</f>
        <v>-1</v>
      </c>
      <c r="Q4123" s="8">
        <f>DAY(Tabla1[[#This Row],[Date]])</f>
        <v>5</v>
      </c>
      <c r="R4123" s="8">
        <f>MONTH(Tabla1[[#This Row],[Date]])</f>
        <v>11</v>
      </c>
      <c r="S4123" s="8">
        <f>YEAR(Tabla1[[#This Row],[Date]])</f>
        <v>2022</v>
      </c>
    </row>
    <row r="4124" spans="1:19" x14ac:dyDescent="0.2">
      <c r="A4124">
        <v>4120</v>
      </c>
      <c r="B4124" s="1">
        <v>44870</v>
      </c>
      <c r="C4124" t="s">
        <v>260</v>
      </c>
      <c r="D4124" t="s">
        <v>332</v>
      </c>
      <c r="E4124">
        <v>1</v>
      </c>
      <c r="F4124" t="s">
        <v>15</v>
      </c>
      <c r="G4124" t="s">
        <v>999</v>
      </c>
      <c r="H4124" t="s">
        <v>1743</v>
      </c>
      <c r="M4124" s="2">
        <v>4500</v>
      </c>
      <c r="N4124" s="2">
        <v>10000</v>
      </c>
      <c r="O4124" s="2">
        <f>IF(Tabla1[[#This Row],[Mov]]="VNT",Tabla1[[#This Row],[Sale]]-Tabla1[[#This Row],[Cost]],-Tabla1[[#This Row],[Cost]]*Tabla1[[#This Row],[Cant]])</f>
        <v>5500</v>
      </c>
      <c r="P4124" s="8">
        <f>IF(Tabla1[[#This Row],[Mov]]="VNT",-Tabla1[[#This Row],[Cant]],Tabla1[[#This Row],[Cant]])</f>
        <v>-1</v>
      </c>
      <c r="Q4124" s="8">
        <f>DAY(Tabla1[[#This Row],[Date]])</f>
        <v>5</v>
      </c>
      <c r="R4124" s="8">
        <f>MONTH(Tabla1[[#This Row],[Date]])</f>
        <v>11</v>
      </c>
      <c r="S4124" s="8">
        <f>YEAR(Tabla1[[#This Row],[Date]])</f>
        <v>2022</v>
      </c>
    </row>
    <row r="4125" spans="1:19" x14ac:dyDescent="0.2">
      <c r="A4125">
        <v>4121</v>
      </c>
      <c r="B4125" s="1">
        <v>44870</v>
      </c>
      <c r="C4125" t="s">
        <v>260</v>
      </c>
      <c r="D4125" t="s">
        <v>332</v>
      </c>
      <c r="E4125">
        <v>1</v>
      </c>
      <c r="F4125" t="s">
        <v>891</v>
      </c>
      <c r="G4125" t="s">
        <v>589</v>
      </c>
      <c r="H4125" t="s">
        <v>1173</v>
      </c>
      <c r="M4125" s="2">
        <v>3500</v>
      </c>
      <c r="N4125" s="2">
        <v>10000</v>
      </c>
      <c r="O4125" s="2">
        <f>IF(Tabla1[[#This Row],[Mov]]="VNT",Tabla1[[#This Row],[Sale]]-Tabla1[[#This Row],[Cost]],-Tabla1[[#This Row],[Cost]]*Tabla1[[#This Row],[Cant]])</f>
        <v>6500</v>
      </c>
      <c r="P4125" s="8">
        <f>IF(Tabla1[[#This Row],[Mov]]="VNT",-Tabla1[[#This Row],[Cant]],Tabla1[[#This Row],[Cant]])</f>
        <v>-1</v>
      </c>
      <c r="Q4125" s="8">
        <f>DAY(Tabla1[[#This Row],[Date]])</f>
        <v>5</v>
      </c>
      <c r="R4125" s="8">
        <f>MONTH(Tabla1[[#This Row],[Date]])</f>
        <v>11</v>
      </c>
      <c r="S4125" s="8">
        <f>YEAR(Tabla1[[#This Row],[Date]])</f>
        <v>2022</v>
      </c>
    </row>
    <row r="4126" spans="1:19" x14ac:dyDescent="0.2">
      <c r="A4126">
        <v>4122</v>
      </c>
      <c r="B4126" s="1">
        <v>44870</v>
      </c>
      <c r="C4126" t="s">
        <v>260</v>
      </c>
      <c r="D4126" t="s">
        <v>332</v>
      </c>
      <c r="E4126">
        <v>1</v>
      </c>
      <c r="F4126" t="s">
        <v>342</v>
      </c>
      <c r="G4126" t="s">
        <v>272</v>
      </c>
      <c r="H4126" t="s">
        <v>1185</v>
      </c>
      <c r="M4126" s="2">
        <v>900</v>
      </c>
      <c r="N4126" s="2">
        <v>10000</v>
      </c>
      <c r="O4126" s="2">
        <f>IF(Tabla1[[#This Row],[Mov]]="VNT",Tabla1[[#This Row],[Sale]]-Tabla1[[#This Row],[Cost]],-Tabla1[[#This Row],[Cost]]*Tabla1[[#This Row],[Cant]])</f>
        <v>9100</v>
      </c>
      <c r="P4126" s="8">
        <f>IF(Tabla1[[#This Row],[Mov]]="VNT",-Tabla1[[#This Row],[Cant]],Tabla1[[#This Row],[Cant]])</f>
        <v>-1</v>
      </c>
      <c r="Q4126" s="8">
        <f>DAY(Tabla1[[#This Row],[Date]])</f>
        <v>5</v>
      </c>
      <c r="R4126" s="8">
        <f>MONTH(Tabla1[[#This Row],[Date]])</f>
        <v>11</v>
      </c>
      <c r="S4126" s="8">
        <f>YEAR(Tabla1[[#This Row],[Date]])</f>
        <v>2022</v>
      </c>
    </row>
    <row r="4127" spans="1:19" x14ac:dyDescent="0.2">
      <c r="A4127">
        <v>4123</v>
      </c>
      <c r="B4127" s="1">
        <v>44870</v>
      </c>
      <c r="C4127" t="s">
        <v>260</v>
      </c>
      <c r="D4127" t="s">
        <v>332</v>
      </c>
      <c r="E4127">
        <v>1</v>
      </c>
      <c r="F4127" t="s">
        <v>116</v>
      </c>
      <c r="G4127" t="s">
        <v>347</v>
      </c>
      <c r="H4127" t="s">
        <v>518</v>
      </c>
      <c r="M4127" s="2">
        <v>6074</v>
      </c>
      <c r="N4127" s="2">
        <v>6500</v>
      </c>
      <c r="O4127" s="2">
        <f>IF(Tabla1[[#This Row],[Mov]]="VNT",Tabla1[[#This Row],[Sale]]-Tabla1[[#This Row],[Cost]],-Tabla1[[#This Row],[Cost]]*Tabla1[[#This Row],[Cant]])</f>
        <v>426</v>
      </c>
      <c r="P4127" s="8">
        <f>IF(Tabla1[[#This Row],[Mov]]="VNT",-Tabla1[[#This Row],[Cant]],Tabla1[[#This Row],[Cant]])</f>
        <v>-1</v>
      </c>
      <c r="Q4127" s="8">
        <f>DAY(Tabla1[[#This Row],[Date]])</f>
        <v>5</v>
      </c>
      <c r="R4127" s="8">
        <f>MONTH(Tabla1[[#This Row],[Date]])</f>
        <v>11</v>
      </c>
      <c r="S4127" s="8">
        <f>YEAR(Tabla1[[#This Row],[Date]])</f>
        <v>2022</v>
      </c>
    </row>
    <row r="4128" spans="1:19" x14ac:dyDescent="0.2">
      <c r="A4128">
        <v>4124</v>
      </c>
      <c r="B4128" s="1">
        <v>44870</v>
      </c>
      <c r="C4128" t="s">
        <v>260</v>
      </c>
      <c r="D4128" t="s">
        <v>332</v>
      </c>
      <c r="E4128">
        <v>1</v>
      </c>
      <c r="F4128" t="s">
        <v>116</v>
      </c>
      <c r="G4128" t="s">
        <v>382</v>
      </c>
      <c r="H4128" t="s">
        <v>514</v>
      </c>
      <c r="M4128" s="2">
        <v>3271</v>
      </c>
      <c r="N4128" s="2">
        <v>3500</v>
      </c>
      <c r="O4128" s="2">
        <f>IF(Tabla1[[#This Row],[Mov]]="VNT",Tabla1[[#This Row],[Sale]]-Tabla1[[#This Row],[Cost]],-Tabla1[[#This Row],[Cost]]*Tabla1[[#This Row],[Cant]])</f>
        <v>229</v>
      </c>
      <c r="P4128" s="8">
        <f>IF(Tabla1[[#This Row],[Mov]]="VNT",-Tabla1[[#This Row],[Cant]],Tabla1[[#This Row],[Cant]])</f>
        <v>-1</v>
      </c>
      <c r="Q4128" s="8">
        <f>DAY(Tabla1[[#This Row],[Date]])</f>
        <v>5</v>
      </c>
      <c r="R4128" s="8">
        <f>MONTH(Tabla1[[#This Row],[Date]])</f>
        <v>11</v>
      </c>
      <c r="S4128" s="8">
        <f>YEAR(Tabla1[[#This Row],[Date]])</f>
        <v>2022</v>
      </c>
    </row>
    <row r="4129" spans="1:19" x14ac:dyDescent="0.2">
      <c r="A4129">
        <v>4125</v>
      </c>
      <c r="B4129" s="1">
        <v>44870</v>
      </c>
      <c r="C4129" t="s">
        <v>260</v>
      </c>
      <c r="D4129" t="s">
        <v>332</v>
      </c>
      <c r="E4129">
        <v>1</v>
      </c>
      <c r="F4129" t="s">
        <v>455</v>
      </c>
      <c r="G4129" t="s">
        <v>349</v>
      </c>
      <c r="H4129" t="s">
        <v>457</v>
      </c>
      <c r="M4129" s="2">
        <v>1000</v>
      </c>
      <c r="N4129" s="2">
        <v>4000</v>
      </c>
      <c r="O4129" s="2">
        <f>IF(Tabla1[[#This Row],[Mov]]="VNT",Tabla1[[#This Row],[Sale]]-Tabla1[[#This Row],[Cost]],-Tabla1[[#This Row],[Cost]]*Tabla1[[#This Row],[Cant]])</f>
        <v>3000</v>
      </c>
      <c r="P4129" s="8">
        <f>IF(Tabla1[[#This Row],[Mov]]="VNT",-Tabla1[[#This Row],[Cant]],Tabla1[[#This Row],[Cant]])</f>
        <v>-1</v>
      </c>
      <c r="Q4129" s="8">
        <f>DAY(Tabla1[[#This Row],[Date]])</f>
        <v>5</v>
      </c>
      <c r="R4129" s="8">
        <f>MONTH(Tabla1[[#This Row],[Date]])</f>
        <v>11</v>
      </c>
      <c r="S4129" s="8">
        <f>YEAR(Tabla1[[#This Row],[Date]])</f>
        <v>2022</v>
      </c>
    </row>
    <row r="4130" spans="1:19" x14ac:dyDescent="0.2">
      <c r="A4130">
        <v>4126</v>
      </c>
      <c r="B4130" s="1">
        <v>44870</v>
      </c>
      <c r="C4130" t="s">
        <v>260</v>
      </c>
      <c r="D4130" t="s">
        <v>332</v>
      </c>
      <c r="E4130">
        <v>1</v>
      </c>
      <c r="F4130" t="s">
        <v>365</v>
      </c>
      <c r="G4130" t="s">
        <v>943</v>
      </c>
      <c r="H4130" t="s">
        <v>945</v>
      </c>
      <c r="M4130" s="2">
        <v>4000</v>
      </c>
      <c r="N4130" s="2">
        <v>9000</v>
      </c>
      <c r="O4130" s="2">
        <f>IF(Tabla1[[#This Row],[Mov]]="VNT",Tabla1[[#This Row],[Sale]]-Tabla1[[#This Row],[Cost]],-Tabla1[[#This Row],[Cost]]*Tabla1[[#This Row],[Cant]])</f>
        <v>5000</v>
      </c>
      <c r="P4130" s="8">
        <f>IF(Tabla1[[#This Row],[Mov]]="VNT",-Tabla1[[#This Row],[Cant]],Tabla1[[#This Row],[Cant]])</f>
        <v>-1</v>
      </c>
      <c r="Q4130" s="8">
        <f>DAY(Tabla1[[#This Row],[Date]])</f>
        <v>5</v>
      </c>
      <c r="R4130" s="8">
        <f>MONTH(Tabla1[[#This Row],[Date]])</f>
        <v>11</v>
      </c>
      <c r="S4130" s="8">
        <f>YEAR(Tabla1[[#This Row],[Date]])</f>
        <v>2022</v>
      </c>
    </row>
    <row r="4131" spans="1:19" x14ac:dyDescent="0.2">
      <c r="A4131">
        <v>4127</v>
      </c>
      <c r="B4131" s="1">
        <v>44870</v>
      </c>
      <c r="C4131" t="s">
        <v>260</v>
      </c>
      <c r="D4131" t="s">
        <v>332</v>
      </c>
      <c r="E4131">
        <v>1</v>
      </c>
      <c r="F4131" t="s">
        <v>365</v>
      </c>
      <c r="G4131" t="s">
        <v>943</v>
      </c>
      <c r="H4131" t="s">
        <v>1790</v>
      </c>
      <c r="M4131" s="2">
        <v>4000</v>
      </c>
      <c r="N4131" s="2">
        <v>9000</v>
      </c>
      <c r="O4131" s="2">
        <f>IF(Tabla1[[#This Row],[Mov]]="VNT",Tabla1[[#This Row],[Sale]]-Tabla1[[#This Row],[Cost]],-Tabla1[[#This Row],[Cost]]*Tabla1[[#This Row],[Cant]])</f>
        <v>5000</v>
      </c>
      <c r="P4131" s="8">
        <f>IF(Tabla1[[#This Row],[Mov]]="VNT",-Tabla1[[#This Row],[Cant]],Tabla1[[#This Row],[Cant]])</f>
        <v>-1</v>
      </c>
      <c r="Q4131" s="8">
        <f>DAY(Tabla1[[#This Row],[Date]])</f>
        <v>5</v>
      </c>
      <c r="R4131" s="8">
        <f>MONTH(Tabla1[[#This Row],[Date]])</f>
        <v>11</v>
      </c>
      <c r="S4131" s="8">
        <f>YEAR(Tabla1[[#This Row],[Date]])</f>
        <v>2022</v>
      </c>
    </row>
    <row r="4132" spans="1:19" x14ac:dyDescent="0.2">
      <c r="A4132">
        <v>4128</v>
      </c>
      <c r="B4132" s="1">
        <v>44870</v>
      </c>
      <c r="C4132" t="s">
        <v>260</v>
      </c>
      <c r="D4132" t="s">
        <v>332</v>
      </c>
      <c r="E4132">
        <v>1</v>
      </c>
      <c r="F4132" t="s">
        <v>458</v>
      </c>
      <c r="G4132" t="s">
        <v>266</v>
      </c>
      <c r="H4132" t="s">
        <v>1410</v>
      </c>
      <c r="M4132" s="2">
        <v>0</v>
      </c>
      <c r="N4132" s="2">
        <v>20000</v>
      </c>
      <c r="O4132" s="2">
        <f>IF(Tabla1[[#This Row],[Mov]]="VNT",Tabla1[[#This Row],[Sale]]-Tabla1[[#This Row],[Cost]],-Tabla1[[#This Row],[Cost]]*Tabla1[[#This Row],[Cant]])</f>
        <v>20000</v>
      </c>
      <c r="P4132" s="8">
        <f>IF(Tabla1[[#This Row],[Mov]]="VNT",-Tabla1[[#This Row],[Cant]],Tabla1[[#This Row],[Cant]])</f>
        <v>-1</v>
      </c>
      <c r="Q4132" s="8">
        <f>DAY(Tabla1[[#This Row],[Date]])</f>
        <v>5</v>
      </c>
      <c r="R4132" s="8">
        <f>MONTH(Tabla1[[#This Row],[Date]])</f>
        <v>11</v>
      </c>
      <c r="S4132" s="8">
        <f>YEAR(Tabla1[[#This Row],[Date]])</f>
        <v>2022</v>
      </c>
    </row>
    <row r="4133" spans="1:19" x14ac:dyDescent="0.2">
      <c r="A4133">
        <v>4129</v>
      </c>
      <c r="B4133" s="1">
        <v>44870</v>
      </c>
      <c r="C4133" t="s">
        <v>260</v>
      </c>
      <c r="D4133" t="s">
        <v>332</v>
      </c>
      <c r="E4133">
        <v>1</v>
      </c>
      <c r="F4133" t="s">
        <v>26</v>
      </c>
      <c r="G4133" t="s">
        <v>1791</v>
      </c>
      <c r="H4133" t="s">
        <v>16</v>
      </c>
      <c r="M4133" s="2">
        <v>3000</v>
      </c>
      <c r="N4133" s="2">
        <v>8000</v>
      </c>
      <c r="O4133" s="2">
        <f>IF(Tabla1[[#This Row],[Mov]]="VNT",Tabla1[[#This Row],[Sale]]-Tabla1[[#This Row],[Cost]],-Tabla1[[#This Row],[Cost]]*Tabla1[[#This Row],[Cant]])</f>
        <v>5000</v>
      </c>
      <c r="P4133" s="8">
        <f>IF(Tabla1[[#This Row],[Mov]]="VNT",-Tabla1[[#This Row],[Cant]],Tabla1[[#This Row],[Cant]])</f>
        <v>-1</v>
      </c>
      <c r="Q4133" s="8">
        <f>DAY(Tabla1[[#This Row],[Date]])</f>
        <v>5</v>
      </c>
      <c r="R4133" s="8">
        <f>MONTH(Tabla1[[#This Row],[Date]])</f>
        <v>11</v>
      </c>
      <c r="S4133" s="8">
        <f>YEAR(Tabla1[[#This Row],[Date]])</f>
        <v>2022</v>
      </c>
    </row>
    <row r="4134" spans="1:19" x14ac:dyDescent="0.2">
      <c r="A4134">
        <v>4130</v>
      </c>
      <c r="B4134" s="1">
        <v>44870</v>
      </c>
      <c r="C4134" t="s">
        <v>260</v>
      </c>
      <c r="D4134" t="s">
        <v>332</v>
      </c>
      <c r="E4134">
        <v>1</v>
      </c>
      <c r="F4134" t="s">
        <v>21</v>
      </c>
      <c r="G4134" t="s">
        <v>272</v>
      </c>
      <c r="H4134" t="s">
        <v>1522</v>
      </c>
      <c r="M4134" s="2">
        <v>2800</v>
      </c>
      <c r="N4134" s="2">
        <v>10000</v>
      </c>
      <c r="O4134" s="2">
        <f>IF(Tabla1[[#This Row],[Mov]]="VNT",Tabla1[[#This Row],[Sale]]-Tabla1[[#This Row],[Cost]],-Tabla1[[#This Row],[Cost]]*Tabla1[[#This Row],[Cant]])</f>
        <v>7200</v>
      </c>
      <c r="P4134" s="8">
        <f>IF(Tabla1[[#This Row],[Mov]]="VNT",-Tabla1[[#This Row],[Cant]],Tabla1[[#This Row],[Cant]])</f>
        <v>-1</v>
      </c>
      <c r="Q4134" s="8">
        <f>DAY(Tabla1[[#This Row],[Date]])</f>
        <v>5</v>
      </c>
      <c r="R4134" s="8">
        <f>MONTH(Tabla1[[#This Row],[Date]])</f>
        <v>11</v>
      </c>
      <c r="S4134" s="8">
        <f>YEAR(Tabla1[[#This Row],[Date]])</f>
        <v>2022</v>
      </c>
    </row>
    <row r="4135" spans="1:19" x14ac:dyDescent="0.2">
      <c r="A4135">
        <v>4131</v>
      </c>
      <c r="B4135" s="1">
        <v>44870</v>
      </c>
      <c r="C4135" t="s">
        <v>260</v>
      </c>
      <c r="D4135" t="s">
        <v>332</v>
      </c>
      <c r="E4135">
        <v>1</v>
      </c>
      <c r="F4135" t="s">
        <v>458</v>
      </c>
      <c r="G4135" t="s">
        <v>262</v>
      </c>
      <c r="H4135" t="s">
        <v>353</v>
      </c>
      <c r="M4135" s="2">
        <v>0</v>
      </c>
      <c r="N4135" s="2">
        <v>25000</v>
      </c>
      <c r="O4135" s="2">
        <f>IF(Tabla1[[#This Row],[Mov]]="VNT",Tabla1[[#This Row],[Sale]]-Tabla1[[#This Row],[Cost]],-Tabla1[[#This Row],[Cost]]*Tabla1[[#This Row],[Cant]])</f>
        <v>25000</v>
      </c>
      <c r="P4135" s="8">
        <f>IF(Tabla1[[#This Row],[Mov]]="VNT",-Tabla1[[#This Row],[Cant]],Tabla1[[#This Row],[Cant]])</f>
        <v>-1</v>
      </c>
      <c r="Q4135" s="8">
        <f>DAY(Tabla1[[#This Row],[Date]])</f>
        <v>5</v>
      </c>
      <c r="R4135" s="8">
        <f>MONTH(Tabla1[[#This Row],[Date]])</f>
        <v>11</v>
      </c>
      <c r="S4135" s="8">
        <f>YEAR(Tabla1[[#This Row],[Date]])</f>
        <v>2022</v>
      </c>
    </row>
    <row r="4136" spans="1:19" x14ac:dyDescent="0.2">
      <c r="A4136">
        <v>4132</v>
      </c>
      <c r="B4136" s="1">
        <v>44870</v>
      </c>
      <c r="C4136" t="s">
        <v>260</v>
      </c>
      <c r="D4136" t="s">
        <v>332</v>
      </c>
      <c r="E4136">
        <v>1</v>
      </c>
      <c r="F4136" t="s">
        <v>1170</v>
      </c>
      <c r="G4136" t="s">
        <v>266</v>
      </c>
      <c r="H4136" t="s">
        <v>1792</v>
      </c>
      <c r="M4136" s="2">
        <v>7500</v>
      </c>
      <c r="N4136" s="2">
        <v>15000</v>
      </c>
      <c r="O4136" s="2">
        <f>IF(Tabla1[[#This Row],[Mov]]="VNT",Tabla1[[#This Row],[Sale]]-Tabla1[[#This Row],[Cost]],-Tabla1[[#This Row],[Cost]]*Tabla1[[#This Row],[Cant]])</f>
        <v>7500</v>
      </c>
      <c r="P4136" s="8">
        <f>IF(Tabla1[[#This Row],[Mov]]="VNT",-Tabla1[[#This Row],[Cant]],Tabla1[[#This Row],[Cant]])</f>
        <v>-1</v>
      </c>
      <c r="Q4136" s="8">
        <f>DAY(Tabla1[[#This Row],[Date]])</f>
        <v>5</v>
      </c>
      <c r="R4136" s="8">
        <f>MONTH(Tabla1[[#This Row],[Date]])</f>
        <v>11</v>
      </c>
      <c r="S4136" s="8">
        <f>YEAR(Tabla1[[#This Row],[Date]])</f>
        <v>2022</v>
      </c>
    </row>
    <row r="4137" spans="1:19" x14ac:dyDescent="0.2">
      <c r="A4137">
        <v>4133</v>
      </c>
      <c r="B4137" s="1">
        <v>44870</v>
      </c>
      <c r="C4137" t="s">
        <v>260</v>
      </c>
      <c r="D4137" t="s">
        <v>332</v>
      </c>
      <c r="E4137">
        <v>1</v>
      </c>
      <c r="F4137" t="s">
        <v>116</v>
      </c>
      <c r="G4137" t="s">
        <v>600</v>
      </c>
      <c r="H4137" t="s">
        <v>1401</v>
      </c>
      <c r="M4137" s="2">
        <v>6975</v>
      </c>
      <c r="N4137" s="2">
        <v>7500</v>
      </c>
      <c r="O4137" s="2">
        <f>IF(Tabla1[[#This Row],[Mov]]="VNT",Tabla1[[#This Row],[Sale]]-Tabla1[[#This Row],[Cost]],-Tabla1[[#This Row],[Cost]]*Tabla1[[#This Row],[Cant]])</f>
        <v>525</v>
      </c>
      <c r="P4137" s="8">
        <f>IF(Tabla1[[#This Row],[Mov]]="VNT",-Tabla1[[#This Row],[Cant]],Tabla1[[#This Row],[Cant]])</f>
        <v>-1</v>
      </c>
      <c r="Q4137" s="8">
        <f>DAY(Tabla1[[#This Row],[Date]])</f>
        <v>5</v>
      </c>
      <c r="R4137" s="8">
        <f>MONTH(Tabla1[[#This Row],[Date]])</f>
        <v>11</v>
      </c>
      <c r="S4137" s="8">
        <f>YEAR(Tabla1[[#This Row],[Date]])</f>
        <v>2022</v>
      </c>
    </row>
    <row r="4138" spans="1:19" x14ac:dyDescent="0.2">
      <c r="A4138">
        <v>4134</v>
      </c>
      <c r="B4138" s="1">
        <v>44870</v>
      </c>
      <c r="C4138" t="s">
        <v>260</v>
      </c>
      <c r="D4138" t="s">
        <v>332</v>
      </c>
      <c r="E4138">
        <v>1</v>
      </c>
      <c r="F4138" t="s">
        <v>116</v>
      </c>
      <c r="G4138" t="s">
        <v>347</v>
      </c>
      <c r="H4138" t="s">
        <v>518</v>
      </c>
      <c r="M4138" s="2">
        <v>3271</v>
      </c>
      <c r="N4138" s="2">
        <v>3500</v>
      </c>
      <c r="O4138" s="2">
        <f>IF(Tabla1[[#This Row],[Mov]]="VNT",Tabla1[[#This Row],[Sale]]-Tabla1[[#This Row],[Cost]],-Tabla1[[#This Row],[Cost]]*Tabla1[[#This Row],[Cant]])</f>
        <v>229</v>
      </c>
      <c r="P4138" s="8">
        <f>IF(Tabla1[[#This Row],[Mov]]="VNT",-Tabla1[[#This Row],[Cant]],Tabla1[[#This Row],[Cant]])</f>
        <v>-1</v>
      </c>
      <c r="Q4138" s="8">
        <f>DAY(Tabla1[[#This Row],[Date]])</f>
        <v>5</v>
      </c>
      <c r="R4138" s="8">
        <f>MONTH(Tabla1[[#This Row],[Date]])</f>
        <v>11</v>
      </c>
      <c r="S4138" s="8">
        <f>YEAR(Tabla1[[#This Row],[Date]])</f>
        <v>2022</v>
      </c>
    </row>
    <row r="4139" spans="1:19" x14ac:dyDescent="0.2">
      <c r="A4139">
        <v>4135</v>
      </c>
      <c r="B4139" s="1">
        <v>44870</v>
      </c>
      <c r="C4139" t="s">
        <v>260</v>
      </c>
      <c r="D4139" t="s">
        <v>332</v>
      </c>
      <c r="E4139">
        <v>1</v>
      </c>
      <c r="F4139" t="s">
        <v>116</v>
      </c>
      <c r="G4139" t="s">
        <v>347</v>
      </c>
      <c r="H4139" t="s">
        <v>518</v>
      </c>
      <c r="M4139" s="2">
        <v>3271</v>
      </c>
      <c r="N4139" s="2">
        <v>3500</v>
      </c>
      <c r="O4139" s="2">
        <f>IF(Tabla1[[#This Row],[Mov]]="VNT",Tabla1[[#This Row],[Sale]]-Tabla1[[#This Row],[Cost]],-Tabla1[[#This Row],[Cost]]*Tabla1[[#This Row],[Cant]])</f>
        <v>229</v>
      </c>
      <c r="P4139" s="8">
        <f>IF(Tabla1[[#This Row],[Mov]]="VNT",-Tabla1[[#This Row],[Cant]],Tabla1[[#This Row],[Cant]])</f>
        <v>-1</v>
      </c>
      <c r="Q4139" s="8">
        <f>DAY(Tabla1[[#This Row],[Date]])</f>
        <v>5</v>
      </c>
      <c r="R4139" s="8">
        <f>MONTH(Tabla1[[#This Row],[Date]])</f>
        <v>11</v>
      </c>
      <c r="S4139" s="8">
        <f>YEAR(Tabla1[[#This Row],[Date]])</f>
        <v>2022</v>
      </c>
    </row>
    <row r="4140" spans="1:19" x14ac:dyDescent="0.2">
      <c r="A4140">
        <v>4136</v>
      </c>
      <c r="B4140" s="1">
        <v>44870</v>
      </c>
      <c r="C4140" t="s">
        <v>260</v>
      </c>
      <c r="D4140" t="s">
        <v>332</v>
      </c>
      <c r="E4140">
        <v>1</v>
      </c>
      <c r="F4140" t="s">
        <v>214</v>
      </c>
      <c r="G4140" t="s">
        <v>721</v>
      </c>
      <c r="H4140" t="s">
        <v>216</v>
      </c>
      <c r="M4140" s="2">
        <v>20000</v>
      </c>
      <c r="N4140" s="2">
        <v>35000</v>
      </c>
      <c r="O4140" s="2">
        <f>IF(Tabla1[[#This Row],[Mov]]="VNT",Tabla1[[#This Row],[Sale]]-Tabla1[[#This Row],[Cost]],-Tabla1[[#This Row],[Cost]]*Tabla1[[#This Row],[Cant]])</f>
        <v>15000</v>
      </c>
      <c r="P4140" s="8">
        <f>IF(Tabla1[[#This Row],[Mov]]="VNT",-Tabla1[[#This Row],[Cant]],Tabla1[[#This Row],[Cant]])</f>
        <v>-1</v>
      </c>
      <c r="Q4140" s="8">
        <f>DAY(Tabla1[[#This Row],[Date]])</f>
        <v>5</v>
      </c>
      <c r="R4140" s="8">
        <f>MONTH(Tabla1[[#This Row],[Date]])</f>
        <v>11</v>
      </c>
      <c r="S4140" s="8">
        <f>YEAR(Tabla1[[#This Row],[Date]])</f>
        <v>2022</v>
      </c>
    </row>
    <row r="4141" spans="1:19" x14ac:dyDescent="0.2">
      <c r="A4141">
        <v>4137</v>
      </c>
      <c r="B4141" s="1">
        <v>44870</v>
      </c>
      <c r="C4141" t="s">
        <v>260</v>
      </c>
      <c r="D4141" t="s">
        <v>332</v>
      </c>
      <c r="E4141">
        <v>1</v>
      </c>
      <c r="F4141" t="s">
        <v>15</v>
      </c>
      <c r="G4141" t="s">
        <v>999</v>
      </c>
      <c r="H4141" t="s">
        <v>1743</v>
      </c>
      <c r="M4141" s="2">
        <v>4500</v>
      </c>
      <c r="N4141" s="2">
        <v>12000</v>
      </c>
      <c r="O4141" s="2">
        <f>IF(Tabla1[[#This Row],[Mov]]="VNT",Tabla1[[#This Row],[Sale]]-Tabla1[[#This Row],[Cost]],-Tabla1[[#This Row],[Cost]]*Tabla1[[#This Row],[Cant]])</f>
        <v>7500</v>
      </c>
      <c r="P4141" s="8">
        <f>IF(Tabla1[[#This Row],[Mov]]="VNT",-Tabla1[[#This Row],[Cant]],Tabla1[[#This Row],[Cant]])</f>
        <v>-1</v>
      </c>
      <c r="Q4141" s="8">
        <f>DAY(Tabla1[[#This Row],[Date]])</f>
        <v>5</v>
      </c>
      <c r="R4141" s="8">
        <f>MONTH(Tabla1[[#This Row],[Date]])</f>
        <v>11</v>
      </c>
      <c r="S4141" s="8">
        <f>YEAR(Tabla1[[#This Row],[Date]])</f>
        <v>2022</v>
      </c>
    </row>
    <row r="4142" spans="1:19" x14ac:dyDescent="0.2">
      <c r="A4142">
        <v>4138</v>
      </c>
      <c r="B4142" s="1">
        <v>44870</v>
      </c>
      <c r="C4142" t="s">
        <v>260</v>
      </c>
      <c r="D4142" t="s">
        <v>332</v>
      </c>
      <c r="E4142">
        <v>1</v>
      </c>
      <c r="F4142" t="s">
        <v>116</v>
      </c>
      <c r="G4142" t="s">
        <v>347</v>
      </c>
      <c r="H4142" t="s">
        <v>518</v>
      </c>
      <c r="M4142" s="2">
        <v>3271</v>
      </c>
      <c r="N4142" s="2">
        <v>3500</v>
      </c>
      <c r="O4142" s="2">
        <f>IF(Tabla1[[#This Row],[Mov]]="VNT",Tabla1[[#This Row],[Sale]]-Tabla1[[#This Row],[Cost]],-Tabla1[[#This Row],[Cost]]*Tabla1[[#This Row],[Cant]])</f>
        <v>229</v>
      </c>
      <c r="P4142" s="8">
        <f>IF(Tabla1[[#This Row],[Mov]]="VNT",-Tabla1[[#This Row],[Cant]],Tabla1[[#This Row],[Cant]])</f>
        <v>-1</v>
      </c>
      <c r="Q4142" s="8">
        <f>DAY(Tabla1[[#This Row],[Date]])</f>
        <v>5</v>
      </c>
      <c r="R4142" s="8">
        <f>MONTH(Tabla1[[#This Row],[Date]])</f>
        <v>11</v>
      </c>
      <c r="S4142" s="8">
        <f>YEAR(Tabla1[[#This Row],[Date]])</f>
        <v>2022</v>
      </c>
    </row>
    <row r="4143" spans="1:19" x14ac:dyDescent="0.2">
      <c r="A4143">
        <v>4139</v>
      </c>
      <c r="B4143" s="1">
        <v>44865</v>
      </c>
      <c r="C4143" t="s">
        <v>261</v>
      </c>
      <c r="D4143" t="s">
        <v>1485</v>
      </c>
      <c r="E4143">
        <v>1</v>
      </c>
      <c r="F4143" t="s">
        <v>1152</v>
      </c>
      <c r="G4143" t="s">
        <v>272</v>
      </c>
      <c r="H4143" t="s">
        <v>841</v>
      </c>
      <c r="M4143" s="2">
        <v>18000</v>
      </c>
      <c r="N4143" s="2">
        <v>39000</v>
      </c>
      <c r="O4143" s="2">
        <f>IF(Tabla1[[#This Row],[Mov]]="VNT",Tabla1[[#This Row],[Sale]]-Tabla1[[#This Row],[Cost]],-Tabla1[[#This Row],[Cost]]*Tabla1[[#This Row],[Cant]])</f>
        <v>-18000</v>
      </c>
      <c r="P4143" s="8">
        <f>IF(Tabla1[[#This Row],[Mov]]="VNT",-Tabla1[[#This Row],[Cant]],Tabla1[[#This Row],[Cant]])</f>
        <v>1</v>
      </c>
      <c r="Q4143" s="8">
        <f>DAY(Tabla1[[#This Row],[Date]])</f>
        <v>31</v>
      </c>
      <c r="R4143" s="8">
        <f>MONTH(Tabla1[[#This Row],[Date]])</f>
        <v>10</v>
      </c>
      <c r="S4143" s="8">
        <f>YEAR(Tabla1[[#This Row],[Date]])</f>
        <v>2022</v>
      </c>
    </row>
    <row r="4144" spans="1:19" x14ac:dyDescent="0.2">
      <c r="A4144">
        <v>4140</v>
      </c>
      <c r="B4144" s="1">
        <v>44865</v>
      </c>
      <c r="C4144" t="s">
        <v>261</v>
      </c>
      <c r="D4144" t="s">
        <v>1485</v>
      </c>
      <c r="E4144">
        <v>8</v>
      </c>
      <c r="F4144" t="s">
        <v>1213</v>
      </c>
      <c r="G4144" t="s">
        <v>589</v>
      </c>
      <c r="H4144" t="s">
        <v>1173</v>
      </c>
      <c r="M4144" s="2">
        <v>500</v>
      </c>
      <c r="N4144" s="2">
        <v>20000</v>
      </c>
      <c r="O4144" s="2">
        <f>IF(Tabla1[[#This Row],[Mov]]="VNT",Tabla1[[#This Row],[Sale]]-Tabla1[[#This Row],[Cost]],-Tabla1[[#This Row],[Cost]]*Tabla1[[#This Row],[Cant]])</f>
        <v>-4000</v>
      </c>
      <c r="P4144" s="8">
        <f>IF(Tabla1[[#This Row],[Mov]]="VNT",-Tabla1[[#This Row],[Cant]],Tabla1[[#This Row],[Cant]])</f>
        <v>8</v>
      </c>
      <c r="Q4144" s="8">
        <f>DAY(Tabla1[[#This Row],[Date]])</f>
        <v>31</v>
      </c>
      <c r="R4144" s="8">
        <f>MONTH(Tabla1[[#This Row],[Date]])</f>
        <v>10</v>
      </c>
      <c r="S4144" s="8">
        <f>YEAR(Tabla1[[#This Row],[Date]])</f>
        <v>2022</v>
      </c>
    </row>
    <row r="4145" spans="1:19" x14ac:dyDescent="0.2">
      <c r="A4145">
        <v>4141</v>
      </c>
      <c r="B4145" s="1">
        <v>44865</v>
      </c>
      <c r="C4145" t="s">
        <v>261</v>
      </c>
      <c r="D4145" t="s">
        <v>1485</v>
      </c>
      <c r="E4145">
        <v>1</v>
      </c>
      <c r="F4145" t="s">
        <v>1152</v>
      </c>
      <c r="G4145" t="s">
        <v>272</v>
      </c>
      <c r="H4145" t="s">
        <v>395</v>
      </c>
      <c r="M4145" s="2">
        <v>18000</v>
      </c>
      <c r="N4145" s="2">
        <v>39000</v>
      </c>
      <c r="O4145" s="2">
        <f>IF(Tabla1[[#This Row],[Mov]]="VNT",Tabla1[[#This Row],[Sale]]-Tabla1[[#This Row],[Cost]],-Tabla1[[#This Row],[Cost]]*Tabla1[[#This Row],[Cant]])</f>
        <v>-18000</v>
      </c>
      <c r="P4145" s="8">
        <f>IF(Tabla1[[#This Row],[Mov]]="VNT",-Tabla1[[#This Row],[Cant]],Tabla1[[#This Row],[Cant]])</f>
        <v>1</v>
      </c>
      <c r="Q4145" s="8">
        <f>DAY(Tabla1[[#This Row],[Date]])</f>
        <v>31</v>
      </c>
      <c r="R4145" s="8">
        <f>MONTH(Tabla1[[#This Row],[Date]])</f>
        <v>10</v>
      </c>
      <c r="S4145" s="8">
        <f>YEAR(Tabla1[[#This Row],[Date]])</f>
        <v>2022</v>
      </c>
    </row>
    <row r="4146" spans="1:19" x14ac:dyDescent="0.2">
      <c r="A4146">
        <v>4142</v>
      </c>
      <c r="B4146" s="1">
        <v>44865</v>
      </c>
      <c r="C4146" t="s">
        <v>261</v>
      </c>
      <c r="D4146" t="s">
        <v>1485</v>
      </c>
      <c r="E4146">
        <v>1</v>
      </c>
      <c r="F4146" t="s">
        <v>1152</v>
      </c>
      <c r="G4146" t="s">
        <v>272</v>
      </c>
      <c r="H4146" t="s">
        <v>355</v>
      </c>
      <c r="M4146" s="2">
        <v>15000</v>
      </c>
      <c r="N4146" s="2">
        <v>35000</v>
      </c>
      <c r="O4146" s="2">
        <f>IF(Tabla1[[#This Row],[Mov]]="VNT",Tabla1[[#This Row],[Sale]]-Tabla1[[#This Row],[Cost]],-Tabla1[[#This Row],[Cost]]*Tabla1[[#This Row],[Cant]])</f>
        <v>-15000</v>
      </c>
      <c r="P4146" s="8">
        <f>IF(Tabla1[[#This Row],[Mov]]="VNT",-Tabla1[[#This Row],[Cant]],Tabla1[[#This Row],[Cant]])</f>
        <v>1</v>
      </c>
      <c r="Q4146" s="8">
        <f>DAY(Tabla1[[#This Row],[Date]])</f>
        <v>31</v>
      </c>
      <c r="R4146" s="8">
        <f>MONTH(Tabla1[[#This Row],[Date]])</f>
        <v>10</v>
      </c>
      <c r="S4146" s="8">
        <f>YEAR(Tabla1[[#This Row],[Date]])</f>
        <v>2022</v>
      </c>
    </row>
    <row r="4147" spans="1:19" x14ac:dyDescent="0.2">
      <c r="A4147">
        <v>4143</v>
      </c>
      <c r="B4147" s="1">
        <v>44865</v>
      </c>
      <c r="C4147" t="s">
        <v>261</v>
      </c>
      <c r="D4147" t="s">
        <v>1485</v>
      </c>
      <c r="E4147">
        <v>1</v>
      </c>
      <c r="F4147" t="s">
        <v>1152</v>
      </c>
      <c r="G4147" t="s">
        <v>263</v>
      </c>
      <c r="H4147" t="s">
        <v>477</v>
      </c>
      <c r="I4147" t="s">
        <v>20</v>
      </c>
      <c r="M4147" s="2">
        <v>13000</v>
      </c>
      <c r="N4147" s="2">
        <v>35000</v>
      </c>
      <c r="O4147" s="2">
        <f>IF(Tabla1[[#This Row],[Mov]]="VNT",Tabla1[[#This Row],[Sale]]-Tabla1[[#This Row],[Cost]],-Tabla1[[#This Row],[Cost]]*Tabla1[[#This Row],[Cant]])</f>
        <v>-13000</v>
      </c>
      <c r="P4147" s="8">
        <f>IF(Tabla1[[#This Row],[Mov]]="VNT",-Tabla1[[#This Row],[Cant]],Tabla1[[#This Row],[Cant]])</f>
        <v>1</v>
      </c>
      <c r="Q4147" s="8">
        <f>DAY(Tabla1[[#This Row],[Date]])</f>
        <v>31</v>
      </c>
      <c r="R4147" s="8">
        <f>MONTH(Tabla1[[#This Row],[Date]])</f>
        <v>10</v>
      </c>
      <c r="S4147" s="8">
        <f>YEAR(Tabla1[[#This Row],[Date]])</f>
        <v>2022</v>
      </c>
    </row>
    <row r="4148" spans="1:19" x14ac:dyDescent="0.2">
      <c r="A4148">
        <v>4144</v>
      </c>
      <c r="B4148" s="1">
        <v>44865</v>
      </c>
      <c r="C4148" t="s">
        <v>261</v>
      </c>
      <c r="D4148" t="s">
        <v>892</v>
      </c>
      <c r="E4148">
        <v>1</v>
      </c>
      <c r="F4148" t="s">
        <v>1418</v>
      </c>
      <c r="G4148" t="s">
        <v>263</v>
      </c>
      <c r="H4148" t="s">
        <v>1793</v>
      </c>
      <c r="M4148" s="2">
        <v>20000</v>
      </c>
      <c r="N4148" s="2">
        <v>25000</v>
      </c>
      <c r="O4148" s="2">
        <f>IF(Tabla1[[#This Row],[Mov]]="VNT",Tabla1[[#This Row],[Sale]]-Tabla1[[#This Row],[Cost]],-Tabla1[[#This Row],[Cost]]*Tabla1[[#This Row],[Cant]])</f>
        <v>-20000</v>
      </c>
      <c r="P4148" s="8">
        <f>IF(Tabla1[[#This Row],[Mov]]="VNT",-Tabla1[[#This Row],[Cant]],Tabla1[[#This Row],[Cant]])</f>
        <v>1</v>
      </c>
      <c r="Q4148" s="8">
        <f>DAY(Tabla1[[#This Row],[Date]])</f>
        <v>31</v>
      </c>
      <c r="R4148" s="8">
        <f>MONTH(Tabla1[[#This Row],[Date]])</f>
        <v>10</v>
      </c>
      <c r="S4148" s="8">
        <f>YEAR(Tabla1[[#This Row],[Date]])</f>
        <v>2022</v>
      </c>
    </row>
    <row r="4149" spans="1:19" x14ac:dyDescent="0.2">
      <c r="A4149">
        <v>4145</v>
      </c>
      <c r="B4149" s="1">
        <v>44865</v>
      </c>
      <c r="C4149" t="s">
        <v>261</v>
      </c>
      <c r="D4149" t="s">
        <v>892</v>
      </c>
      <c r="E4149">
        <v>1</v>
      </c>
      <c r="F4149" t="s">
        <v>386</v>
      </c>
      <c r="G4149" t="s">
        <v>272</v>
      </c>
      <c r="H4149" t="s">
        <v>2656</v>
      </c>
      <c r="M4149" s="2">
        <v>70000</v>
      </c>
      <c r="N4149" s="2">
        <v>130000</v>
      </c>
      <c r="O4149" s="2">
        <f>IF(Tabla1[[#This Row],[Mov]]="VNT",Tabla1[[#This Row],[Sale]]-Tabla1[[#This Row],[Cost]],-Tabla1[[#This Row],[Cost]]*Tabla1[[#This Row],[Cant]])</f>
        <v>-70000</v>
      </c>
      <c r="P4149" s="8">
        <f>IF(Tabla1[[#This Row],[Mov]]="VNT",-Tabla1[[#This Row],[Cant]],Tabla1[[#This Row],[Cant]])</f>
        <v>1</v>
      </c>
      <c r="Q4149" s="8">
        <f>DAY(Tabla1[[#This Row],[Date]])</f>
        <v>31</v>
      </c>
      <c r="R4149" s="8">
        <f>MONTH(Tabla1[[#This Row],[Date]])</f>
        <v>10</v>
      </c>
      <c r="S4149" s="8">
        <f>YEAR(Tabla1[[#This Row],[Date]])</f>
        <v>2022</v>
      </c>
    </row>
    <row r="4150" spans="1:19" x14ac:dyDescent="0.2">
      <c r="A4150">
        <v>4146</v>
      </c>
      <c r="B4150" s="1">
        <v>44865</v>
      </c>
      <c r="C4150" t="s">
        <v>261</v>
      </c>
      <c r="D4150" t="s">
        <v>892</v>
      </c>
      <c r="E4150">
        <v>1</v>
      </c>
      <c r="F4150" t="s">
        <v>386</v>
      </c>
      <c r="G4150" t="s">
        <v>263</v>
      </c>
      <c r="H4150" t="s">
        <v>3633</v>
      </c>
      <c r="M4150" s="2">
        <v>67000</v>
      </c>
      <c r="N4150" s="2">
        <v>129000</v>
      </c>
      <c r="O4150" s="2">
        <f>IF(Tabla1[[#This Row],[Mov]]="VNT",Tabla1[[#This Row],[Sale]]-Tabla1[[#This Row],[Cost]],-Tabla1[[#This Row],[Cost]]*Tabla1[[#This Row],[Cant]])</f>
        <v>-67000</v>
      </c>
      <c r="P4150" s="8">
        <f>IF(Tabla1[[#This Row],[Mov]]="VNT",-Tabla1[[#This Row],[Cant]],Tabla1[[#This Row],[Cant]])</f>
        <v>1</v>
      </c>
      <c r="Q4150" s="8">
        <f>DAY(Tabla1[[#This Row],[Date]])</f>
        <v>31</v>
      </c>
      <c r="R4150" s="8">
        <f>MONTH(Tabla1[[#This Row],[Date]])</f>
        <v>10</v>
      </c>
      <c r="S4150" s="8">
        <f>YEAR(Tabla1[[#This Row],[Date]])</f>
        <v>2022</v>
      </c>
    </row>
    <row r="4151" spans="1:19" x14ac:dyDescent="0.2">
      <c r="A4151">
        <v>4147</v>
      </c>
      <c r="B4151" s="1">
        <v>44865</v>
      </c>
      <c r="C4151" t="s">
        <v>261</v>
      </c>
      <c r="D4151" t="s">
        <v>892</v>
      </c>
      <c r="E4151">
        <v>1</v>
      </c>
      <c r="F4151" t="s">
        <v>1545</v>
      </c>
      <c r="G4151" t="s">
        <v>262</v>
      </c>
      <c r="H4151" t="s">
        <v>2846</v>
      </c>
      <c r="M4151" s="2">
        <v>18000</v>
      </c>
      <c r="N4151" s="2">
        <v>45000</v>
      </c>
      <c r="O4151" s="2">
        <f>IF(Tabla1[[#This Row],[Mov]]="VNT",Tabla1[[#This Row],[Sale]]-Tabla1[[#This Row],[Cost]],-Tabla1[[#This Row],[Cost]]*Tabla1[[#This Row],[Cant]])</f>
        <v>-18000</v>
      </c>
      <c r="P4151" s="8">
        <f>IF(Tabla1[[#This Row],[Mov]]="VNT",-Tabla1[[#This Row],[Cant]],Tabla1[[#This Row],[Cant]])</f>
        <v>1</v>
      </c>
      <c r="Q4151" s="8">
        <f>DAY(Tabla1[[#This Row],[Date]])</f>
        <v>31</v>
      </c>
      <c r="R4151" s="8">
        <f>MONTH(Tabla1[[#This Row],[Date]])</f>
        <v>10</v>
      </c>
      <c r="S4151" s="8">
        <f>YEAR(Tabla1[[#This Row],[Date]])</f>
        <v>2022</v>
      </c>
    </row>
    <row r="4152" spans="1:19" x14ac:dyDescent="0.2">
      <c r="A4152">
        <v>4148</v>
      </c>
      <c r="B4152" s="1">
        <v>44865</v>
      </c>
      <c r="C4152" t="s">
        <v>261</v>
      </c>
      <c r="D4152" t="s">
        <v>892</v>
      </c>
      <c r="E4152">
        <v>1</v>
      </c>
      <c r="F4152" t="s">
        <v>1794</v>
      </c>
      <c r="G4152" t="s">
        <v>262</v>
      </c>
      <c r="H4152" t="s">
        <v>407</v>
      </c>
      <c r="M4152" s="2">
        <v>8000</v>
      </c>
      <c r="N4152" s="2">
        <v>20000</v>
      </c>
      <c r="O4152" s="2">
        <f>IF(Tabla1[[#This Row],[Mov]]="VNT",Tabla1[[#This Row],[Sale]]-Tabla1[[#This Row],[Cost]],-Tabla1[[#This Row],[Cost]]*Tabla1[[#This Row],[Cant]])</f>
        <v>-8000</v>
      </c>
      <c r="P4152" s="8">
        <f>IF(Tabla1[[#This Row],[Mov]]="VNT",-Tabla1[[#This Row],[Cant]],Tabla1[[#This Row],[Cant]])</f>
        <v>1</v>
      </c>
      <c r="Q4152" s="8">
        <f>DAY(Tabla1[[#This Row],[Date]])</f>
        <v>31</v>
      </c>
      <c r="R4152" s="8">
        <f>MONTH(Tabla1[[#This Row],[Date]])</f>
        <v>10</v>
      </c>
      <c r="S4152" s="8">
        <f>YEAR(Tabla1[[#This Row],[Date]])</f>
        <v>2022</v>
      </c>
    </row>
    <row r="4153" spans="1:19" x14ac:dyDescent="0.2">
      <c r="A4153">
        <v>4149</v>
      </c>
      <c r="B4153" s="1">
        <v>44865</v>
      </c>
      <c r="C4153" t="s">
        <v>261</v>
      </c>
      <c r="D4153" t="s">
        <v>892</v>
      </c>
      <c r="E4153">
        <v>1</v>
      </c>
      <c r="F4153" t="s">
        <v>1487</v>
      </c>
      <c r="G4153" t="s">
        <v>262</v>
      </c>
      <c r="H4153" t="s">
        <v>1772</v>
      </c>
      <c r="M4153" s="2">
        <v>7000</v>
      </c>
      <c r="N4153" s="2">
        <v>20000</v>
      </c>
      <c r="O4153" s="2">
        <f>IF(Tabla1[[#This Row],[Mov]]="VNT",Tabla1[[#This Row],[Sale]]-Tabla1[[#This Row],[Cost]],-Tabla1[[#This Row],[Cost]]*Tabla1[[#This Row],[Cant]])</f>
        <v>-7000</v>
      </c>
      <c r="P4153" s="8">
        <f>IF(Tabla1[[#This Row],[Mov]]="VNT",-Tabla1[[#This Row],[Cant]],Tabla1[[#This Row],[Cant]])</f>
        <v>1</v>
      </c>
      <c r="Q4153" s="8">
        <f>DAY(Tabla1[[#This Row],[Date]])</f>
        <v>31</v>
      </c>
      <c r="R4153" s="8">
        <f>MONTH(Tabla1[[#This Row],[Date]])</f>
        <v>10</v>
      </c>
      <c r="S4153" s="8">
        <f>YEAR(Tabla1[[#This Row],[Date]])</f>
        <v>2022</v>
      </c>
    </row>
    <row r="4154" spans="1:19" x14ac:dyDescent="0.2">
      <c r="A4154">
        <v>4150</v>
      </c>
      <c r="B4154" s="1">
        <v>44865</v>
      </c>
      <c r="C4154" t="s">
        <v>261</v>
      </c>
      <c r="D4154" t="s">
        <v>892</v>
      </c>
      <c r="E4154">
        <v>1</v>
      </c>
      <c r="F4154" t="s">
        <v>1192</v>
      </c>
      <c r="G4154" t="s">
        <v>263</v>
      </c>
      <c r="H4154" t="s">
        <v>643</v>
      </c>
      <c r="M4154" s="2">
        <v>-14000</v>
      </c>
      <c r="N4154" s="2">
        <v>0</v>
      </c>
      <c r="O4154" s="2">
        <f>IF(Tabla1[[#This Row],[Mov]]="VNT",Tabla1[[#This Row],[Sale]]-Tabla1[[#This Row],[Cost]],-Tabla1[[#This Row],[Cost]]*Tabla1[[#This Row],[Cant]])</f>
        <v>14000</v>
      </c>
      <c r="P4154" s="8">
        <f>IF(Tabla1[[#This Row],[Mov]]="VNT",-Tabla1[[#This Row],[Cant]],Tabla1[[#This Row],[Cant]])</f>
        <v>1</v>
      </c>
      <c r="Q4154" s="8">
        <f>DAY(Tabla1[[#This Row],[Date]])</f>
        <v>31</v>
      </c>
      <c r="R4154" s="8">
        <f>MONTH(Tabla1[[#This Row],[Date]])</f>
        <v>10</v>
      </c>
      <c r="S4154" s="8">
        <f>YEAR(Tabla1[[#This Row],[Date]])</f>
        <v>2022</v>
      </c>
    </row>
    <row r="4155" spans="1:19" x14ac:dyDescent="0.2">
      <c r="A4155">
        <v>4151</v>
      </c>
      <c r="B4155" s="1">
        <v>44865</v>
      </c>
      <c r="C4155" t="s">
        <v>261</v>
      </c>
      <c r="D4155" t="s">
        <v>623</v>
      </c>
      <c r="E4155">
        <v>1</v>
      </c>
      <c r="F4155" t="s">
        <v>26</v>
      </c>
      <c r="G4155" t="s">
        <v>721</v>
      </c>
      <c r="H4155" t="s">
        <v>1033</v>
      </c>
      <c r="M4155" s="2">
        <v>13000</v>
      </c>
      <c r="N4155" s="2">
        <v>29000</v>
      </c>
      <c r="O4155" s="2">
        <f>IF(Tabla1[[#This Row],[Mov]]="VNT",Tabla1[[#This Row],[Sale]]-Tabla1[[#This Row],[Cost]],-Tabla1[[#This Row],[Cost]]*Tabla1[[#This Row],[Cant]])</f>
        <v>-13000</v>
      </c>
      <c r="P4155" s="8">
        <f>IF(Tabla1[[#This Row],[Mov]]="VNT",-Tabla1[[#This Row],[Cant]],Tabla1[[#This Row],[Cant]])</f>
        <v>1</v>
      </c>
      <c r="Q4155" s="8">
        <f>DAY(Tabla1[[#This Row],[Date]])</f>
        <v>31</v>
      </c>
      <c r="R4155" s="8">
        <f>MONTH(Tabla1[[#This Row],[Date]])</f>
        <v>10</v>
      </c>
      <c r="S4155" s="8">
        <f>YEAR(Tabla1[[#This Row],[Date]])</f>
        <v>2022</v>
      </c>
    </row>
    <row r="4156" spans="1:19" x14ac:dyDescent="0.2">
      <c r="A4156">
        <v>4152</v>
      </c>
      <c r="B4156" s="1">
        <v>44865</v>
      </c>
      <c r="C4156" t="s">
        <v>261</v>
      </c>
      <c r="D4156" t="s">
        <v>623</v>
      </c>
      <c r="E4156">
        <v>1</v>
      </c>
      <c r="F4156" t="s">
        <v>214</v>
      </c>
      <c r="G4156" t="s">
        <v>721</v>
      </c>
      <c r="H4156" t="s">
        <v>1795</v>
      </c>
      <c r="M4156" s="2">
        <v>40000</v>
      </c>
      <c r="N4156" s="2">
        <v>65000</v>
      </c>
      <c r="O4156" s="2">
        <f>IF(Tabla1[[#This Row],[Mov]]="VNT",Tabla1[[#This Row],[Sale]]-Tabla1[[#This Row],[Cost]],-Tabla1[[#This Row],[Cost]]*Tabla1[[#This Row],[Cant]])</f>
        <v>-40000</v>
      </c>
      <c r="P4156" s="8">
        <f>IF(Tabla1[[#This Row],[Mov]]="VNT",-Tabla1[[#This Row],[Cant]],Tabla1[[#This Row],[Cant]])</f>
        <v>1</v>
      </c>
      <c r="Q4156" s="8">
        <f>DAY(Tabla1[[#This Row],[Date]])</f>
        <v>31</v>
      </c>
      <c r="R4156" s="8">
        <f>MONTH(Tabla1[[#This Row],[Date]])</f>
        <v>10</v>
      </c>
      <c r="S4156" s="8">
        <f>YEAR(Tabla1[[#This Row],[Date]])</f>
        <v>2022</v>
      </c>
    </row>
    <row r="4157" spans="1:19" x14ac:dyDescent="0.2">
      <c r="A4157">
        <v>4153</v>
      </c>
      <c r="B4157" s="1">
        <v>44865</v>
      </c>
      <c r="C4157" t="s">
        <v>261</v>
      </c>
      <c r="D4157" t="s">
        <v>623</v>
      </c>
      <c r="E4157">
        <v>1</v>
      </c>
      <c r="F4157" t="s">
        <v>47</v>
      </c>
      <c r="G4157" t="s">
        <v>266</v>
      </c>
      <c r="H4157" t="s">
        <v>1116</v>
      </c>
      <c r="M4157" s="2">
        <v>7000</v>
      </c>
      <c r="N4157" s="2">
        <v>15000</v>
      </c>
      <c r="O4157" s="2">
        <f>IF(Tabla1[[#This Row],[Mov]]="VNT",Tabla1[[#This Row],[Sale]]-Tabla1[[#This Row],[Cost]],-Tabla1[[#This Row],[Cost]]*Tabla1[[#This Row],[Cant]])</f>
        <v>-7000</v>
      </c>
      <c r="P4157" s="8">
        <f>IF(Tabla1[[#This Row],[Mov]]="VNT",-Tabla1[[#This Row],[Cant]],Tabla1[[#This Row],[Cant]])</f>
        <v>1</v>
      </c>
      <c r="Q4157" s="8">
        <f>DAY(Tabla1[[#This Row],[Date]])</f>
        <v>31</v>
      </c>
      <c r="R4157" s="8">
        <f>MONTH(Tabla1[[#This Row],[Date]])</f>
        <v>10</v>
      </c>
      <c r="S4157" s="8">
        <f>YEAR(Tabla1[[#This Row],[Date]])</f>
        <v>2022</v>
      </c>
    </row>
    <row r="4158" spans="1:19" x14ac:dyDescent="0.2">
      <c r="A4158">
        <v>4154</v>
      </c>
      <c r="B4158" s="1">
        <v>44865</v>
      </c>
      <c r="C4158" t="s">
        <v>261</v>
      </c>
      <c r="D4158" t="s">
        <v>623</v>
      </c>
      <c r="E4158">
        <v>1</v>
      </c>
      <c r="F4158" t="s">
        <v>532</v>
      </c>
      <c r="G4158" t="s">
        <v>1796</v>
      </c>
      <c r="H4158" t="s">
        <v>1797</v>
      </c>
      <c r="M4158" s="2">
        <v>40000</v>
      </c>
      <c r="N4158" s="2">
        <v>65000</v>
      </c>
      <c r="O4158" s="2">
        <f>IF(Tabla1[[#This Row],[Mov]]="VNT",Tabla1[[#This Row],[Sale]]-Tabla1[[#This Row],[Cost]],-Tabla1[[#This Row],[Cost]]*Tabla1[[#This Row],[Cant]])</f>
        <v>-40000</v>
      </c>
      <c r="P4158" s="8">
        <f>IF(Tabla1[[#This Row],[Mov]]="VNT",-Tabla1[[#This Row],[Cant]],Tabla1[[#This Row],[Cant]])</f>
        <v>1</v>
      </c>
      <c r="Q4158" s="8">
        <f>DAY(Tabla1[[#This Row],[Date]])</f>
        <v>31</v>
      </c>
      <c r="R4158" s="8">
        <f>MONTH(Tabla1[[#This Row],[Date]])</f>
        <v>10</v>
      </c>
      <c r="S4158" s="8">
        <f>YEAR(Tabla1[[#This Row],[Date]])</f>
        <v>2022</v>
      </c>
    </row>
    <row r="4159" spans="1:19" x14ac:dyDescent="0.2">
      <c r="A4159">
        <v>4155</v>
      </c>
      <c r="B4159" s="1">
        <v>44865</v>
      </c>
      <c r="C4159" t="s">
        <v>261</v>
      </c>
      <c r="D4159" t="s">
        <v>623</v>
      </c>
      <c r="E4159">
        <v>1</v>
      </c>
      <c r="F4159" t="s">
        <v>48</v>
      </c>
      <c r="G4159" t="s">
        <v>1799</v>
      </c>
      <c r="H4159" t="s">
        <v>1798</v>
      </c>
      <c r="M4159" s="2">
        <v>180000</v>
      </c>
      <c r="N4159" s="2">
        <v>250000</v>
      </c>
      <c r="O4159" s="2">
        <f>IF(Tabla1[[#This Row],[Mov]]="VNT",Tabla1[[#This Row],[Sale]]-Tabla1[[#This Row],[Cost]],-Tabla1[[#This Row],[Cost]]*Tabla1[[#This Row],[Cant]])</f>
        <v>-180000</v>
      </c>
      <c r="P4159" s="8">
        <f>IF(Tabla1[[#This Row],[Mov]]="VNT",-Tabla1[[#This Row],[Cant]],Tabla1[[#This Row],[Cant]])</f>
        <v>1</v>
      </c>
      <c r="Q4159" s="8">
        <f>DAY(Tabla1[[#This Row],[Date]])</f>
        <v>31</v>
      </c>
      <c r="R4159" s="8">
        <f>MONTH(Tabla1[[#This Row],[Date]])</f>
        <v>10</v>
      </c>
      <c r="S4159" s="8">
        <f>YEAR(Tabla1[[#This Row],[Date]])</f>
        <v>2022</v>
      </c>
    </row>
    <row r="4160" spans="1:19" x14ac:dyDescent="0.2">
      <c r="A4160">
        <v>4156</v>
      </c>
      <c r="B4160" s="1">
        <v>44865</v>
      </c>
      <c r="C4160" t="s">
        <v>261</v>
      </c>
      <c r="D4160" t="s">
        <v>1569</v>
      </c>
      <c r="E4160">
        <v>1</v>
      </c>
      <c r="F4160" t="s">
        <v>532</v>
      </c>
      <c r="G4160" t="s">
        <v>794</v>
      </c>
      <c r="H4160" t="s">
        <v>2302</v>
      </c>
      <c r="M4160" s="2">
        <v>45000</v>
      </c>
      <c r="N4160" s="2">
        <v>80000</v>
      </c>
      <c r="O4160" s="2">
        <f>IF(Tabla1[[#This Row],[Mov]]="VNT",Tabla1[[#This Row],[Sale]]-Tabla1[[#This Row],[Cost]],-Tabla1[[#This Row],[Cost]]*Tabla1[[#This Row],[Cant]])</f>
        <v>-45000</v>
      </c>
      <c r="P4160" s="8">
        <f>IF(Tabla1[[#This Row],[Mov]]="VNT",-Tabla1[[#This Row],[Cant]],Tabla1[[#This Row],[Cant]])</f>
        <v>1</v>
      </c>
      <c r="Q4160" s="8">
        <f>DAY(Tabla1[[#This Row],[Date]])</f>
        <v>31</v>
      </c>
      <c r="R4160" s="8">
        <f>MONTH(Tabla1[[#This Row],[Date]])</f>
        <v>10</v>
      </c>
      <c r="S4160" s="8">
        <f>YEAR(Tabla1[[#This Row],[Date]])</f>
        <v>2022</v>
      </c>
    </row>
    <row r="4161" spans="1:19" x14ac:dyDescent="0.2">
      <c r="A4161">
        <v>4157</v>
      </c>
      <c r="B4161" s="1">
        <v>44865</v>
      </c>
      <c r="C4161" t="s">
        <v>261</v>
      </c>
      <c r="D4161" t="s">
        <v>1569</v>
      </c>
      <c r="E4161">
        <v>2</v>
      </c>
      <c r="F4161" t="s">
        <v>224</v>
      </c>
      <c r="G4161" t="s">
        <v>284</v>
      </c>
      <c r="H4161" t="s">
        <v>907</v>
      </c>
      <c r="M4161" s="2">
        <v>8500</v>
      </c>
      <c r="N4161" s="2">
        <v>20000</v>
      </c>
      <c r="O4161" s="2">
        <f>IF(Tabla1[[#This Row],[Mov]]="VNT",Tabla1[[#This Row],[Sale]]-Tabla1[[#This Row],[Cost]],-Tabla1[[#This Row],[Cost]]*Tabla1[[#This Row],[Cant]])</f>
        <v>-17000</v>
      </c>
      <c r="P4161" s="8">
        <f>IF(Tabla1[[#This Row],[Mov]]="VNT",-Tabla1[[#This Row],[Cant]],Tabla1[[#This Row],[Cant]])</f>
        <v>2</v>
      </c>
      <c r="Q4161" s="8">
        <f>DAY(Tabla1[[#This Row],[Date]])</f>
        <v>31</v>
      </c>
      <c r="R4161" s="8">
        <f>MONTH(Tabla1[[#This Row],[Date]])</f>
        <v>10</v>
      </c>
      <c r="S4161" s="8">
        <f>YEAR(Tabla1[[#This Row],[Date]])</f>
        <v>2022</v>
      </c>
    </row>
    <row r="4162" spans="1:19" x14ac:dyDescent="0.2">
      <c r="A4162">
        <v>4158</v>
      </c>
      <c r="B4162" s="1">
        <v>44865</v>
      </c>
      <c r="C4162" t="s">
        <v>261</v>
      </c>
      <c r="D4162" t="s">
        <v>1569</v>
      </c>
      <c r="E4162">
        <v>3</v>
      </c>
      <c r="F4162" t="s">
        <v>532</v>
      </c>
      <c r="G4162" t="s">
        <v>273</v>
      </c>
      <c r="H4162" t="s">
        <v>552</v>
      </c>
      <c r="M4162" s="2">
        <v>19000</v>
      </c>
      <c r="N4162" s="2">
        <v>35000</v>
      </c>
      <c r="O4162" s="2">
        <f>IF(Tabla1[[#This Row],[Mov]]="VNT",Tabla1[[#This Row],[Sale]]-Tabla1[[#This Row],[Cost]],-Tabla1[[#This Row],[Cost]]*Tabla1[[#This Row],[Cant]])</f>
        <v>-57000</v>
      </c>
      <c r="P4162" s="8">
        <f>IF(Tabla1[[#This Row],[Mov]]="VNT",-Tabla1[[#This Row],[Cant]],Tabla1[[#This Row],[Cant]])</f>
        <v>3</v>
      </c>
      <c r="Q4162" s="8">
        <f>DAY(Tabla1[[#This Row],[Date]])</f>
        <v>31</v>
      </c>
      <c r="R4162" s="8">
        <f>MONTH(Tabla1[[#This Row],[Date]])</f>
        <v>10</v>
      </c>
      <c r="S4162" s="8">
        <f>YEAR(Tabla1[[#This Row],[Date]])</f>
        <v>2022</v>
      </c>
    </row>
    <row r="4163" spans="1:19" x14ac:dyDescent="0.2">
      <c r="A4163">
        <v>4159</v>
      </c>
      <c r="B4163" s="1">
        <v>44865</v>
      </c>
      <c r="C4163" t="s">
        <v>261</v>
      </c>
      <c r="D4163" t="s">
        <v>1569</v>
      </c>
      <c r="E4163">
        <v>2</v>
      </c>
      <c r="F4163" t="s">
        <v>586</v>
      </c>
      <c r="G4163" t="s">
        <v>273</v>
      </c>
      <c r="H4163" t="s">
        <v>470</v>
      </c>
      <c r="M4163" s="2">
        <v>7000</v>
      </c>
      <c r="N4163" s="2">
        <v>20000</v>
      </c>
      <c r="O4163" s="2">
        <f>IF(Tabla1[[#This Row],[Mov]]="VNT",Tabla1[[#This Row],[Sale]]-Tabla1[[#This Row],[Cost]],-Tabla1[[#This Row],[Cost]]*Tabla1[[#This Row],[Cant]])</f>
        <v>-14000</v>
      </c>
      <c r="P4163" s="8">
        <f>IF(Tabla1[[#This Row],[Mov]]="VNT",-Tabla1[[#This Row],[Cant]],Tabla1[[#This Row],[Cant]])</f>
        <v>2</v>
      </c>
      <c r="Q4163" s="8">
        <f>DAY(Tabla1[[#This Row],[Date]])</f>
        <v>31</v>
      </c>
      <c r="R4163" s="8">
        <f>MONTH(Tabla1[[#This Row],[Date]])</f>
        <v>10</v>
      </c>
      <c r="S4163" s="8">
        <f>YEAR(Tabla1[[#This Row],[Date]])</f>
        <v>2022</v>
      </c>
    </row>
    <row r="4164" spans="1:19" x14ac:dyDescent="0.2">
      <c r="A4164">
        <v>4160</v>
      </c>
      <c r="B4164" s="1">
        <v>44865</v>
      </c>
      <c r="C4164" t="s">
        <v>261</v>
      </c>
      <c r="D4164" t="s">
        <v>1569</v>
      </c>
      <c r="E4164">
        <v>1</v>
      </c>
      <c r="F4164" t="s">
        <v>771</v>
      </c>
      <c r="G4164" t="s">
        <v>794</v>
      </c>
      <c r="H4164" t="s">
        <v>1800</v>
      </c>
      <c r="M4164" s="2">
        <v>25000</v>
      </c>
      <c r="N4164" s="2">
        <v>45000</v>
      </c>
      <c r="O4164" s="2">
        <f>IF(Tabla1[[#This Row],[Mov]]="VNT",Tabla1[[#This Row],[Sale]]-Tabla1[[#This Row],[Cost]],-Tabla1[[#This Row],[Cost]]*Tabla1[[#This Row],[Cant]])</f>
        <v>-25000</v>
      </c>
      <c r="P4164" s="8">
        <f>IF(Tabla1[[#This Row],[Mov]]="VNT",-Tabla1[[#This Row],[Cant]],Tabla1[[#This Row],[Cant]])</f>
        <v>1</v>
      </c>
      <c r="Q4164" s="8">
        <f>DAY(Tabla1[[#This Row],[Date]])</f>
        <v>31</v>
      </c>
      <c r="R4164" s="8">
        <f>MONTH(Tabla1[[#This Row],[Date]])</f>
        <v>10</v>
      </c>
      <c r="S4164" s="8">
        <f>YEAR(Tabla1[[#This Row],[Date]])</f>
        <v>2022</v>
      </c>
    </row>
    <row r="4165" spans="1:19" x14ac:dyDescent="0.2">
      <c r="A4165">
        <v>4161</v>
      </c>
      <c r="B4165" s="1">
        <v>44867</v>
      </c>
      <c r="C4165" t="s">
        <v>261</v>
      </c>
      <c r="D4165" t="s">
        <v>892</v>
      </c>
      <c r="E4165">
        <v>1</v>
      </c>
      <c r="F4165" t="s">
        <v>386</v>
      </c>
      <c r="G4165" t="s">
        <v>272</v>
      </c>
      <c r="H4165" t="s">
        <v>2760</v>
      </c>
      <c r="M4165" s="2">
        <v>80000</v>
      </c>
      <c r="N4165" s="2">
        <v>140000</v>
      </c>
      <c r="O4165" s="2">
        <f>IF(Tabla1[[#This Row],[Mov]]="VNT",Tabla1[[#This Row],[Sale]]-Tabla1[[#This Row],[Cost]],-Tabla1[[#This Row],[Cost]]*Tabla1[[#This Row],[Cant]])</f>
        <v>-80000</v>
      </c>
      <c r="P4165" s="8">
        <f>IF(Tabla1[[#This Row],[Mov]]="VNT",-Tabla1[[#This Row],[Cant]],Tabla1[[#This Row],[Cant]])</f>
        <v>1</v>
      </c>
      <c r="Q4165" s="8">
        <f>DAY(Tabla1[[#This Row],[Date]])</f>
        <v>2</v>
      </c>
      <c r="R4165" s="8">
        <f>MONTH(Tabla1[[#This Row],[Date]])</f>
        <v>11</v>
      </c>
      <c r="S4165" s="8">
        <f>YEAR(Tabla1[[#This Row],[Date]])</f>
        <v>2022</v>
      </c>
    </row>
    <row r="4166" spans="1:19" x14ac:dyDescent="0.2">
      <c r="A4166">
        <v>4162</v>
      </c>
      <c r="B4166" s="1">
        <v>44867</v>
      </c>
      <c r="C4166" t="s">
        <v>261</v>
      </c>
      <c r="D4166" t="s">
        <v>892</v>
      </c>
      <c r="E4166">
        <v>1</v>
      </c>
      <c r="F4166" t="s">
        <v>386</v>
      </c>
      <c r="G4166" t="s">
        <v>273</v>
      </c>
      <c r="H4166" t="s">
        <v>1801</v>
      </c>
      <c r="M4166" s="2">
        <v>60000</v>
      </c>
      <c r="N4166" s="2">
        <v>130000</v>
      </c>
      <c r="O4166" s="2">
        <f>IF(Tabla1[[#This Row],[Mov]]="VNT",Tabla1[[#This Row],[Sale]]-Tabla1[[#This Row],[Cost]],-Tabla1[[#This Row],[Cost]]*Tabla1[[#This Row],[Cant]])</f>
        <v>-60000</v>
      </c>
      <c r="P4166" s="8">
        <f>IF(Tabla1[[#This Row],[Mov]]="VNT",-Tabla1[[#This Row],[Cant]],Tabla1[[#This Row],[Cant]])</f>
        <v>1</v>
      </c>
      <c r="Q4166" s="8">
        <f>DAY(Tabla1[[#This Row],[Date]])</f>
        <v>2</v>
      </c>
      <c r="R4166" s="8">
        <f>MONTH(Tabla1[[#This Row],[Date]])</f>
        <v>11</v>
      </c>
      <c r="S4166" s="8">
        <f>YEAR(Tabla1[[#This Row],[Date]])</f>
        <v>2022</v>
      </c>
    </row>
    <row r="4167" spans="1:19" x14ac:dyDescent="0.2">
      <c r="A4167">
        <v>4163</v>
      </c>
      <c r="B4167" s="1">
        <v>44867</v>
      </c>
      <c r="C4167" t="s">
        <v>261</v>
      </c>
      <c r="D4167" t="s">
        <v>892</v>
      </c>
      <c r="E4167">
        <v>1</v>
      </c>
      <c r="F4167" t="s">
        <v>1192</v>
      </c>
      <c r="G4167" t="s">
        <v>284</v>
      </c>
      <c r="H4167" t="s">
        <v>513</v>
      </c>
      <c r="M4167" s="2">
        <v>5000</v>
      </c>
      <c r="N4167" s="2">
        <v>15000</v>
      </c>
      <c r="O4167" s="2">
        <f>IF(Tabla1[[#This Row],[Mov]]="VNT",Tabla1[[#This Row],[Sale]]-Tabla1[[#This Row],[Cost]],-Tabla1[[#This Row],[Cost]]*Tabla1[[#This Row],[Cant]])</f>
        <v>-5000</v>
      </c>
      <c r="P4167" s="8">
        <f>IF(Tabla1[[#This Row],[Mov]]="VNT",-Tabla1[[#This Row],[Cant]],Tabla1[[#This Row],[Cant]])</f>
        <v>1</v>
      </c>
      <c r="Q4167" s="8">
        <f>DAY(Tabla1[[#This Row],[Date]])</f>
        <v>2</v>
      </c>
      <c r="R4167" s="8">
        <f>MONTH(Tabla1[[#This Row],[Date]])</f>
        <v>11</v>
      </c>
      <c r="S4167" s="8">
        <f>YEAR(Tabla1[[#This Row],[Date]])</f>
        <v>2022</v>
      </c>
    </row>
    <row r="4168" spans="1:19" x14ac:dyDescent="0.2">
      <c r="A4168">
        <v>4164</v>
      </c>
      <c r="B4168" s="1">
        <v>44867</v>
      </c>
      <c r="C4168" t="s">
        <v>261</v>
      </c>
      <c r="D4168" t="s">
        <v>892</v>
      </c>
      <c r="E4168">
        <v>1</v>
      </c>
      <c r="F4168" t="s">
        <v>386</v>
      </c>
      <c r="G4168" t="s">
        <v>346</v>
      </c>
      <c r="H4168" t="s">
        <v>1802</v>
      </c>
      <c r="M4168" s="2">
        <v>110000</v>
      </c>
      <c r="N4168" s="2">
        <v>190000</v>
      </c>
      <c r="O4168" s="2">
        <f>IF(Tabla1[[#This Row],[Mov]]="VNT",Tabla1[[#This Row],[Sale]]-Tabla1[[#This Row],[Cost]],-Tabla1[[#This Row],[Cost]]*Tabla1[[#This Row],[Cant]])</f>
        <v>-110000</v>
      </c>
      <c r="P4168" s="8">
        <f>IF(Tabla1[[#This Row],[Mov]]="VNT",-Tabla1[[#This Row],[Cant]],Tabla1[[#This Row],[Cant]])</f>
        <v>1</v>
      </c>
      <c r="Q4168" s="8">
        <f>DAY(Tabla1[[#This Row],[Date]])</f>
        <v>2</v>
      </c>
      <c r="R4168" s="8">
        <f>MONTH(Tabla1[[#This Row],[Date]])</f>
        <v>11</v>
      </c>
      <c r="S4168" s="8">
        <f>YEAR(Tabla1[[#This Row],[Date]])</f>
        <v>2022</v>
      </c>
    </row>
    <row r="4169" spans="1:19" x14ac:dyDescent="0.2">
      <c r="A4169">
        <v>4165</v>
      </c>
      <c r="B4169" s="1">
        <v>44867</v>
      </c>
      <c r="C4169" t="s">
        <v>261</v>
      </c>
      <c r="D4169" t="s">
        <v>1324</v>
      </c>
      <c r="E4169">
        <v>1</v>
      </c>
      <c r="F4169" t="s">
        <v>1603</v>
      </c>
      <c r="G4169" t="s">
        <v>266</v>
      </c>
      <c r="H4169" t="s">
        <v>1803</v>
      </c>
      <c r="L4169" t="s">
        <v>1809</v>
      </c>
      <c r="M4169" s="2">
        <v>5000</v>
      </c>
      <c r="N4169" s="2">
        <v>0</v>
      </c>
      <c r="O4169" s="2">
        <f>IF(Tabla1[[#This Row],[Mov]]="VNT",Tabla1[[#This Row],[Sale]]-Tabla1[[#This Row],[Cost]],-Tabla1[[#This Row],[Cost]]*Tabla1[[#This Row],[Cant]])</f>
        <v>-5000</v>
      </c>
      <c r="P4169" s="8">
        <f>IF(Tabla1[[#This Row],[Mov]]="VNT",-Tabla1[[#This Row],[Cant]],Tabla1[[#This Row],[Cant]])</f>
        <v>1</v>
      </c>
      <c r="Q4169" s="8">
        <f>DAY(Tabla1[[#This Row],[Date]])</f>
        <v>2</v>
      </c>
      <c r="R4169" s="8">
        <f>MONTH(Tabla1[[#This Row],[Date]])</f>
        <v>11</v>
      </c>
      <c r="S4169" s="8">
        <f>YEAR(Tabla1[[#This Row],[Date]])</f>
        <v>2022</v>
      </c>
    </row>
    <row r="4170" spans="1:19" x14ac:dyDescent="0.2">
      <c r="A4170">
        <v>4166</v>
      </c>
      <c r="B4170" s="1">
        <v>44867</v>
      </c>
      <c r="C4170" t="s">
        <v>261</v>
      </c>
      <c r="D4170" t="s">
        <v>1324</v>
      </c>
      <c r="E4170">
        <v>1</v>
      </c>
      <c r="F4170" t="s">
        <v>1603</v>
      </c>
      <c r="G4170" t="s">
        <v>1805</v>
      </c>
      <c r="H4170" t="s">
        <v>1804</v>
      </c>
      <c r="M4170" s="2">
        <v>7000</v>
      </c>
      <c r="N4170" s="2">
        <v>0</v>
      </c>
      <c r="O4170" s="2">
        <f>IF(Tabla1[[#This Row],[Mov]]="VNT",Tabla1[[#This Row],[Sale]]-Tabla1[[#This Row],[Cost]],-Tabla1[[#This Row],[Cost]]*Tabla1[[#This Row],[Cant]])</f>
        <v>-7000</v>
      </c>
      <c r="P4170" s="8">
        <f>IF(Tabla1[[#This Row],[Mov]]="VNT",-Tabla1[[#This Row],[Cant]],Tabla1[[#This Row],[Cant]])</f>
        <v>1</v>
      </c>
      <c r="Q4170" s="8">
        <f>DAY(Tabla1[[#This Row],[Date]])</f>
        <v>2</v>
      </c>
      <c r="R4170" s="8">
        <f>MONTH(Tabla1[[#This Row],[Date]])</f>
        <v>11</v>
      </c>
      <c r="S4170" s="8">
        <f>YEAR(Tabla1[[#This Row],[Date]])</f>
        <v>2022</v>
      </c>
    </row>
    <row r="4171" spans="1:19" x14ac:dyDescent="0.2">
      <c r="A4171">
        <v>4167</v>
      </c>
      <c r="B4171" s="1">
        <v>44867</v>
      </c>
      <c r="C4171" t="s">
        <v>261</v>
      </c>
      <c r="D4171" t="s">
        <v>1324</v>
      </c>
      <c r="E4171">
        <v>1</v>
      </c>
      <c r="F4171" t="s">
        <v>1603</v>
      </c>
      <c r="G4171" t="s">
        <v>275</v>
      </c>
      <c r="H4171" t="s">
        <v>1806</v>
      </c>
      <c r="M4171" s="2">
        <v>17000</v>
      </c>
      <c r="N4171" s="2">
        <v>0</v>
      </c>
      <c r="O4171" s="2">
        <f>IF(Tabla1[[#This Row],[Mov]]="VNT",Tabla1[[#This Row],[Sale]]-Tabla1[[#This Row],[Cost]],-Tabla1[[#This Row],[Cost]]*Tabla1[[#This Row],[Cant]])</f>
        <v>-17000</v>
      </c>
      <c r="P4171" s="8">
        <f>IF(Tabla1[[#This Row],[Mov]]="VNT",-Tabla1[[#This Row],[Cant]],Tabla1[[#This Row],[Cant]])</f>
        <v>1</v>
      </c>
      <c r="Q4171" s="8">
        <f>DAY(Tabla1[[#This Row],[Date]])</f>
        <v>2</v>
      </c>
      <c r="R4171" s="8">
        <f>MONTH(Tabla1[[#This Row],[Date]])</f>
        <v>11</v>
      </c>
      <c r="S4171" s="8">
        <f>YEAR(Tabla1[[#This Row],[Date]])</f>
        <v>2022</v>
      </c>
    </row>
    <row r="4172" spans="1:19" x14ac:dyDescent="0.2">
      <c r="A4172">
        <v>4168</v>
      </c>
      <c r="B4172" s="1">
        <v>44867</v>
      </c>
      <c r="C4172" t="s">
        <v>261</v>
      </c>
      <c r="D4172" t="s">
        <v>1324</v>
      </c>
      <c r="E4172">
        <v>1</v>
      </c>
      <c r="F4172" t="s">
        <v>1603</v>
      </c>
      <c r="G4172" t="s">
        <v>1807</v>
      </c>
      <c r="H4172" t="s">
        <v>1808</v>
      </c>
      <c r="M4172" s="2">
        <v>12000</v>
      </c>
      <c r="N4172" s="2">
        <v>0</v>
      </c>
      <c r="O4172" s="2">
        <f>IF(Tabla1[[#This Row],[Mov]]="VNT",Tabla1[[#This Row],[Sale]]-Tabla1[[#This Row],[Cost]],-Tabla1[[#This Row],[Cost]]*Tabla1[[#This Row],[Cant]])</f>
        <v>-12000</v>
      </c>
      <c r="P4172" s="8">
        <f>IF(Tabla1[[#This Row],[Mov]]="VNT",-Tabla1[[#This Row],[Cant]],Tabla1[[#This Row],[Cant]])</f>
        <v>1</v>
      </c>
      <c r="Q4172" s="8">
        <f>DAY(Tabla1[[#This Row],[Date]])</f>
        <v>2</v>
      </c>
      <c r="R4172" s="8">
        <f>MONTH(Tabla1[[#This Row],[Date]])</f>
        <v>11</v>
      </c>
      <c r="S4172" s="8">
        <f>YEAR(Tabla1[[#This Row],[Date]])</f>
        <v>2022</v>
      </c>
    </row>
    <row r="4173" spans="1:19" x14ac:dyDescent="0.2">
      <c r="A4173">
        <v>4169</v>
      </c>
      <c r="B4173" s="1">
        <v>44867</v>
      </c>
      <c r="C4173" t="s">
        <v>261</v>
      </c>
      <c r="D4173" t="s">
        <v>659</v>
      </c>
      <c r="E4173">
        <v>5</v>
      </c>
      <c r="F4173" t="s">
        <v>15</v>
      </c>
      <c r="G4173" t="s">
        <v>999</v>
      </c>
      <c r="H4173" t="s">
        <v>16</v>
      </c>
      <c r="M4173" s="2">
        <v>3500</v>
      </c>
      <c r="N4173" s="2">
        <v>10000</v>
      </c>
      <c r="O4173" s="2">
        <f>IF(Tabla1[[#This Row],[Mov]]="VNT",Tabla1[[#This Row],[Sale]]-Tabla1[[#This Row],[Cost]],-Tabla1[[#This Row],[Cost]]*Tabla1[[#This Row],[Cant]])</f>
        <v>-17500</v>
      </c>
      <c r="P4173" s="8">
        <f>IF(Tabla1[[#This Row],[Mov]]="VNT",-Tabla1[[#This Row],[Cant]],Tabla1[[#This Row],[Cant]])</f>
        <v>5</v>
      </c>
      <c r="Q4173" s="8">
        <f>DAY(Tabla1[[#This Row],[Date]])</f>
        <v>2</v>
      </c>
      <c r="R4173" s="8">
        <f>MONTH(Tabla1[[#This Row],[Date]])</f>
        <v>11</v>
      </c>
      <c r="S4173" s="8">
        <f>YEAR(Tabla1[[#This Row],[Date]])</f>
        <v>2022</v>
      </c>
    </row>
    <row r="4174" spans="1:19" x14ac:dyDescent="0.2">
      <c r="A4174">
        <v>4170</v>
      </c>
      <c r="B4174" s="1">
        <v>44867</v>
      </c>
      <c r="C4174" t="s">
        <v>261</v>
      </c>
      <c r="D4174" t="s">
        <v>659</v>
      </c>
      <c r="E4174">
        <v>5</v>
      </c>
      <c r="F4174" t="s">
        <v>21</v>
      </c>
      <c r="G4174" t="s">
        <v>272</v>
      </c>
      <c r="H4174" t="s">
        <v>24</v>
      </c>
      <c r="M4174" s="2">
        <v>3500</v>
      </c>
      <c r="N4174" s="2">
        <v>12000</v>
      </c>
      <c r="O4174" s="2">
        <f>IF(Tabla1[[#This Row],[Mov]]="VNT",Tabla1[[#This Row],[Sale]]-Tabla1[[#This Row],[Cost]],-Tabla1[[#This Row],[Cost]]*Tabla1[[#This Row],[Cant]])</f>
        <v>-17500</v>
      </c>
      <c r="P4174" s="8">
        <f>IF(Tabla1[[#This Row],[Mov]]="VNT",-Tabla1[[#This Row],[Cant]],Tabla1[[#This Row],[Cant]])</f>
        <v>5</v>
      </c>
      <c r="Q4174" s="8">
        <f>DAY(Tabla1[[#This Row],[Date]])</f>
        <v>2</v>
      </c>
      <c r="R4174" s="8">
        <f>MONTH(Tabla1[[#This Row],[Date]])</f>
        <v>11</v>
      </c>
      <c r="S4174" s="8">
        <f>YEAR(Tabla1[[#This Row],[Date]])</f>
        <v>2022</v>
      </c>
    </row>
    <row r="4175" spans="1:19" x14ac:dyDescent="0.2">
      <c r="A4175">
        <v>4171</v>
      </c>
      <c r="B4175" s="1">
        <v>44867</v>
      </c>
      <c r="C4175" t="s">
        <v>261</v>
      </c>
      <c r="D4175" t="s">
        <v>659</v>
      </c>
      <c r="E4175">
        <v>10</v>
      </c>
      <c r="F4175" t="s">
        <v>225</v>
      </c>
      <c r="G4175" t="s">
        <v>272</v>
      </c>
      <c r="H4175" t="s">
        <v>496</v>
      </c>
      <c r="M4175" s="2">
        <v>1100</v>
      </c>
      <c r="N4175" s="2">
        <v>10000</v>
      </c>
      <c r="O4175" s="2">
        <f>IF(Tabla1[[#This Row],[Mov]]="VNT",Tabla1[[#This Row],[Sale]]-Tabla1[[#This Row],[Cost]],-Tabla1[[#This Row],[Cost]]*Tabla1[[#This Row],[Cant]])</f>
        <v>-11000</v>
      </c>
      <c r="P4175" s="8">
        <f>IF(Tabla1[[#This Row],[Mov]]="VNT",-Tabla1[[#This Row],[Cant]],Tabla1[[#This Row],[Cant]])</f>
        <v>10</v>
      </c>
      <c r="Q4175" s="8">
        <f>DAY(Tabla1[[#This Row],[Date]])</f>
        <v>2</v>
      </c>
      <c r="R4175" s="8">
        <f>MONTH(Tabla1[[#This Row],[Date]])</f>
        <v>11</v>
      </c>
      <c r="S4175" s="8">
        <f>YEAR(Tabla1[[#This Row],[Date]])</f>
        <v>2022</v>
      </c>
    </row>
    <row r="4176" spans="1:19" x14ac:dyDescent="0.2">
      <c r="A4176">
        <v>4172</v>
      </c>
      <c r="B4176" s="1">
        <v>44867</v>
      </c>
      <c r="C4176" t="s">
        <v>261</v>
      </c>
      <c r="D4176" t="s">
        <v>1569</v>
      </c>
      <c r="E4176">
        <v>6</v>
      </c>
      <c r="F4176" t="s">
        <v>891</v>
      </c>
      <c r="G4176" t="s">
        <v>272</v>
      </c>
      <c r="H4176" t="s">
        <v>806</v>
      </c>
      <c r="M4176" s="2">
        <v>3500</v>
      </c>
      <c r="N4176" s="2">
        <v>10000</v>
      </c>
      <c r="O4176" s="2">
        <f>IF(Tabla1[[#This Row],[Mov]]="VNT",Tabla1[[#This Row],[Sale]]-Tabla1[[#This Row],[Cost]],-Tabla1[[#This Row],[Cost]]*Tabla1[[#This Row],[Cant]])</f>
        <v>-21000</v>
      </c>
      <c r="P4176" s="8">
        <f>IF(Tabla1[[#This Row],[Mov]]="VNT",-Tabla1[[#This Row],[Cant]],Tabla1[[#This Row],[Cant]])</f>
        <v>6</v>
      </c>
      <c r="Q4176" s="8">
        <f>DAY(Tabla1[[#This Row],[Date]])</f>
        <v>2</v>
      </c>
      <c r="R4176" s="8">
        <f>MONTH(Tabla1[[#This Row],[Date]])</f>
        <v>11</v>
      </c>
      <c r="S4176" s="8">
        <f>YEAR(Tabla1[[#This Row],[Date]])</f>
        <v>2022</v>
      </c>
    </row>
    <row r="4177" spans="1:19" x14ac:dyDescent="0.2">
      <c r="A4177">
        <v>4173</v>
      </c>
      <c r="B4177" s="1">
        <v>44867</v>
      </c>
      <c r="C4177" t="s">
        <v>261</v>
      </c>
      <c r="D4177" t="s">
        <v>1569</v>
      </c>
      <c r="E4177">
        <v>1</v>
      </c>
      <c r="F4177" t="s">
        <v>224</v>
      </c>
      <c r="G4177" t="s">
        <v>284</v>
      </c>
      <c r="H4177" t="s">
        <v>1540</v>
      </c>
      <c r="M4177" s="2">
        <v>10000</v>
      </c>
      <c r="N4177" s="2">
        <v>20000</v>
      </c>
      <c r="O4177" s="2">
        <f>IF(Tabla1[[#This Row],[Mov]]="VNT",Tabla1[[#This Row],[Sale]]-Tabla1[[#This Row],[Cost]],-Tabla1[[#This Row],[Cost]]*Tabla1[[#This Row],[Cant]])</f>
        <v>-10000</v>
      </c>
      <c r="P4177" s="8">
        <f>IF(Tabla1[[#This Row],[Mov]]="VNT",-Tabla1[[#This Row],[Cant]],Tabla1[[#This Row],[Cant]])</f>
        <v>1</v>
      </c>
      <c r="Q4177" s="8">
        <f>DAY(Tabla1[[#This Row],[Date]])</f>
        <v>2</v>
      </c>
      <c r="R4177" s="8">
        <f>MONTH(Tabla1[[#This Row],[Date]])</f>
        <v>11</v>
      </c>
      <c r="S4177" s="8">
        <f>YEAR(Tabla1[[#This Row],[Date]])</f>
        <v>2022</v>
      </c>
    </row>
    <row r="4178" spans="1:19" x14ac:dyDescent="0.2">
      <c r="A4178">
        <v>4174</v>
      </c>
      <c r="B4178" s="1">
        <v>44867</v>
      </c>
      <c r="C4178" t="s">
        <v>261</v>
      </c>
      <c r="D4178" t="s">
        <v>1569</v>
      </c>
      <c r="E4178">
        <v>1</v>
      </c>
      <c r="F4178" t="s">
        <v>224</v>
      </c>
      <c r="G4178" t="s">
        <v>272</v>
      </c>
      <c r="H4178" t="s">
        <v>395</v>
      </c>
      <c r="M4178" s="2">
        <v>8500</v>
      </c>
      <c r="N4178" s="2">
        <v>20000</v>
      </c>
      <c r="O4178" s="2">
        <f>IF(Tabla1[[#This Row],[Mov]]="VNT",Tabla1[[#This Row],[Sale]]-Tabla1[[#This Row],[Cost]],-Tabla1[[#This Row],[Cost]]*Tabla1[[#This Row],[Cant]])</f>
        <v>-8500</v>
      </c>
      <c r="P4178" s="8">
        <f>IF(Tabla1[[#This Row],[Mov]]="VNT",-Tabla1[[#This Row],[Cant]],Tabla1[[#This Row],[Cant]])</f>
        <v>1</v>
      </c>
      <c r="Q4178" s="8">
        <f>DAY(Tabla1[[#This Row],[Date]])</f>
        <v>2</v>
      </c>
      <c r="R4178" s="8">
        <f>MONTH(Tabla1[[#This Row],[Date]])</f>
        <v>11</v>
      </c>
      <c r="S4178" s="8">
        <f>YEAR(Tabla1[[#This Row],[Date]])</f>
        <v>2022</v>
      </c>
    </row>
    <row r="4179" spans="1:19" x14ac:dyDescent="0.2">
      <c r="A4179">
        <v>4175</v>
      </c>
      <c r="B4179" s="1">
        <v>44867</v>
      </c>
      <c r="C4179" t="s">
        <v>261</v>
      </c>
      <c r="D4179" t="s">
        <v>1569</v>
      </c>
      <c r="E4179">
        <v>1</v>
      </c>
      <c r="F4179" t="s">
        <v>586</v>
      </c>
      <c r="G4179" t="s">
        <v>262</v>
      </c>
      <c r="H4179" t="s">
        <v>301</v>
      </c>
      <c r="M4179" s="2">
        <v>7500</v>
      </c>
      <c r="N4179" s="2">
        <v>20000</v>
      </c>
      <c r="O4179" s="2">
        <f>IF(Tabla1[[#This Row],[Mov]]="VNT",Tabla1[[#This Row],[Sale]]-Tabla1[[#This Row],[Cost]],-Tabla1[[#This Row],[Cost]]*Tabla1[[#This Row],[Cant]])</f>
        <v>-7500</v>
      </c>
      <c r="P4179" s="8">
        <f>IF(Tabla1[[#This Row],[Mov]]="VNT",-Tabla1[[#This Row],[Cant]],Tabla1[[#This Row],[Cant]])</f>
        <v>1</v>
      </c>
      <c r="Q4179" s="8">
        <f>DAY(Tabla1[[#This Row],[Date]])</f>
        <v>2</v>
      </c>
      <c r="R4179" s="8">
        <f>MONTH(Tabla1[[#This Row],[Date]])</f>
        <v>11</v>
      </c>
      <c r="S4179" s="8">
        <f>YEAR(Tabla1[[#This Row],[Date]])</f>
        <v>2022</v>
      </c>
    </row>
    <row r="4180" spans="1:19" x14ac:dyDescent="0.2">
      <c r="A4180">
        <v>4176</v>
      </c>
      <c r="B4180" s="1">
        <v>44867</v>
      </c>
      <c r="C4180" t="s">
        <v>261</v>
      </c>
      <c r="D4180" t="s">
        <v>1569</v>
      </c>
      <c r="E4180">
        <v>1</v>
      </c>
      <c r="F4180" t="s">
        <v>26</v>
      </c>
      <c r="G4180" t="s">
        <v>272</v>
      </c>
      <c r="H4180" t="s">
        <v>1810</v>
      </c>
      <c r="M4180" s="2">
        <v>16000</v>
      </c>
      <c r="N4180" s="2">
        <v>32000</v>
      </c>
      <c r="O4180" s="2">
        <f>IF(Tabla1[[#This Row],[Mov]]="VNT",Tabla1[[#This Row],[Sale]]-Tabla1[[#This Row],[Cost]],-Tabla1[[#This Row],[Cost]]*Tabla1[[#This Row],[Cant]])</f>
        <v>-16000</v>
      </c>
      <c r="P4180" s="8">
        <f>IF(Tabla1[[#This Row],[Mov]]="VNT",-Tabla1[[#This Row],[Cant]],Tabla1[[#This Row],[Cant]])</f>
        <v>1</v>
      </c>
      <c r="Q4180" s="8">
        <f>DAY(Tabla1[[#This Row],[Date]])</f>
        <v>2</v>
      </c>
      <c r="R4180" s="8">
        <f>MONTH(Tabla1[[#This Row],[Date]])</f>
        <v>11</v>
      </c>
      <c r="S4180" s="8">
        <f>YEAR(Tabla1[[#This Row],[Date]])</f>
        <v>2022</v>
      </c>
    </row>
    <row r="4181" spans="1:19" x14ac:dyDescent="0.2">
      <c r="A4181">
        <v>4177</v>
      </c>
      <c r="B4181" s="1">
        <v>44869</v>
      </c>
      <c r="C4181" t="s">
        <v>261</v>
      </c>
      <c r="D4181" t="s">
        <v>1485</v>
      </c>
      <c r="E4181">
        <v>3</v>
      </c>
      <c r="F4181" t="s">
        <v>1213</v>
      </c>
      <c r="G4181" t="s">
        <v>266</v>
      </c>
      <c r="H4181" t="s">
        <v>1811</v>
      </c>
      <c r="M4181" s="2">
        <v>500</v>
      </c>
      <c r="N4181" s="2">
        <v>20000</v>
      </c>
      <c r="O4181" s="2">
        <f>IF(Tabla1[[#This Row],[Mov]]="VNT",Tabla1[[#This Row],[Sale]]-Tabla1[[#This Row],[Cost]],-Tabla1[[#This Row],[Cost]]*Tabla1[[#This Row],[Cant]])</f>
        <v>-1500</v>
      </c>
      <c r="P4181" s="8">
        <f>IF(Tabla1[[#This Row],[Mov]]="VNT",-Tabla1[[#This Row],[Cant]],Tabla1[[#This Row],[Cant]])</f>
        <v>3</v>
      </c>
      <c r="Q4181" s="8">
        <f>DAY(Tabla1[[#This Row],[Date]])</f>
        <v>4</v>
      </c>
      <c r="R4181" s="8">
        <f>MONTH(Tabla1[[#This Row],[Date]])</f>
        <v>11</v>
      </c>
      <c r="S4181" s="8">
        <f>YEAR(Tabla1[[#This Row],[Date]])</f>
        <v>2022</v>
      </c>
    </row>
    <row r="4182" spans="1:19" x14ac:dyDescent="0.2">
      <c r="A4182">
        <v>4178</v>
      </c>
      <c r="B4182" s="1">
        <v>44869</v>
      </c>
      <c r="C4182" t="s">
        <v>261</v>
      </c>
      <c r="D4182" t="s">
        <v>1485</v>
      </c>
      <c r="E4182">
        <v>3</v>
      </c>
      <c r="F4182" t="s">
        <v>1213</v>
      </c>
      <c r="G4182" t="s">
        <v>1814</v>
      </c>
      <c r="H4182" t="s">
        <v>1812</v>
      </c>
      <c r="M4182" s="2">
        <v>400</v>
      </c>
      <c r="N4182" s="2">
        <v>20000</v>
      </c>
      <c r="O4182" s="2">
        <f>IF(Tabla1[[#This Row],[Mov]]="VNT",Tabla1[[#This Row],[Sale]]-Tabla1[[#This Row],[Cost]],-Tabla1[[#This Row],[Cost]]*Tabla1[[#This Row],[Cant]])</f>
        <v>-1200</v>
      </c>
      <c r="P4182" s="8">
        <f>IF(Tabla1[[#This Row],[Mov]]="VNT",-Tabla1[[#This Row],[Cant]],Tabla1[[#This Row],[Cant]])</f>
        <v>3</v>
      </c>
      <c r="Q4182" s="8">
        <f>DAY(Tabla1[[#This Row],[Date]])</f>
        <v>4</v>
      </c>
      <c r="R4182" s="8">
        <f>MONTH(Tabla1[[#This Row],[Date]])</f>
        <v>11</v>
      </c>
      <c r="S4182" s="8">
        <f>YEAR(Tabla1[[#This Row],[Date]])</f>
        <v>2022</v>
      </c>
    </row>
    <row r="4183" spans="1:19" x14ac:dyDescent="0.2">
      <c r="A4183">
        <v>4179</v>
      </c>
      <c r="B4183" s="1">
        <v>44869</v>
      </c>
      <c r="C4183" t="s">
        <v>261</v>
      </c>
      <c r="D4183" t="s">
        <v>1485</v>
      </c>
      <c r="E4183">
        <v>3</v>
      </c>
      <c r="F4183" t="s">
        <v>1213</v>
      </c>
      <c r="G4183" t="s">
        <v>262</v>
      </c>
      <c r="H4183" t="s">
        <v>1813</v>
      </c>
      <c r="M4183" s="2">
        <v>400</v>
      </c>
      <c r="N4183" s="2">
        <v>20000</v>
      </c>
      <c r="O4183" s="2">
        <f>IF(Tabla1[[#This Row],[Mov]]="VNT",Tabla1[[#This Row],[Sale]]-Tabla1[[#This Row],[Cost]],-Tabla1[[#This Row],[Cost]]*Tabla1[[#This Row],[Cant]])</f>
        <v>-1200</v>
      </c>
      <c r="P4183" s="8">
        <f>IF(Tabla1[[#This Row],[Mov]]="VNT",-Tabla1[[#This Row],[Cant]],Tabla1[[#This Row],[Cant]])</f>
        <v>3</v>
      </c>
      <c r="Q4183" s="8">
        <f>DAY(Tabla1[[#This Row],[Date]])</f>
        <v>4</v>
      </c>
      <c r="R4183" s="8">
        <f>MONTH(Tabla1[[#This Row],[Date]])</f>
        <v>11</v>
      </c>
      <c r="S4183" s="8">
        <f>YEAR(Tabla1[[#This Row],[Date]])</f>
        <v>2022</v>
      </c>
    </row>
    <row r="4184" spans="1:19" x14ac:dyDescent="0.2">
      <c r="A4184">
        <v>4180</v>
      </c>
      <c r="B4184" s="1">
        <v>44869</v>
      </c>
      <c r="C4184" t="s">
        <v>261</v>
      </c>
      <c r="D4184" t="s">
        <v>1485</v>
      </c>
      <c r="E4184">
        <v>3</v>
      </c>
      <c r="F4184" t="s">
        <v>1213</v>
      </c>
      <c r="G4184" t="s">
        <v>272</v>
      </c>
      <c r="H4184" t="s">
        <v>319</v>
      </c>
      <c r="M4184" s="2">
        <v>400</v>
      </c>
      <c r="N4184" s="2">
        <v>20000</v>
      </c>
      <c r="O4184" s="2">
        <f>IF(Tabla1[[#This Row],[Mov]]="VNT",Tabla1[[#This Row],[Sale]]-Tabla1[[#This Row],[Cost]],-Tabla1[[#This Row],[Cost]]*Tabla1[[#This Row],[Cant]])</f>
        <v>-1200</v>
      </c>
      <c r="P4184" s="8">
        <f>IF(Tabla1[[#This Row],[Mov]]="VNT",-Tabla1[[#This Row],[Cant]],Tabla1[[#This Row],[Cant]])</f>
        <v>3</v>
      </c>
      <c r="Q4184" s="8">
        <f>DAY(Tabla1[[#This Row],[Date]])</f>
        <v>4</v>
      </c>
      <c r="R4184" s="8">
        <f>MONTH(Tabla1[[#This Row],[Date]])</f>
        <v>11</v>
      </c>
      <c r="S4184" s="8">
        <f>YEAR(Tabla1[[#This Row],[Date]])</f>
        <v>2022</v>
      </c>
    </row>
    <row r="4185" spans="1:19" x14ac:dyDescent="0.2">
      <c r="A4185">
        <v>4181</v>
      </c>
      <c r="B4185" s="1">
        <v>44869</v>
      </c>
      <c r="C4185" t="s">
        <v>261</v>
      </c>
      <c r="D4185" t="s">
        <v>1485</v>
      </c>
      <c r="E4185">
        <v>3</v>
      </c>
      <c r="F4185" t="s">
        <v>1213</v>
      </c>
      <c r="G4185" t="s">
        <v>272</v>
      </c>
      <c r="H4185" t="s">
        <v>320</v>
      </c>
      <c r="M4185" s="2">
        <v>400</v>
      </c>
      <c r="N4185" s="2">
        <v>20000</v>
      </c>
      <c r="O4185" s="2">
        <f>IF(Tabla1[[#This Row],[Mov]]="VNT",Tabla1[[#This Row],[Sale]]-Tabla1[[#This Row],[Cost]],-Tabla1[[#This Row],[Cost]]*Tabla1[[#This Row],[Cant]])</f>
        <v>-1200</v>
      </c>
      <c r="P4185" s="8">
        <f>IF(Tabla1[[#This Row],[Mov]]="VNT",-Tabla1[[#This Row],[Cant]],Tabla1[[#This Row],[Cant]])</f>
        <v>3</v>
      </c>
      <c r="Q4185" s="8">
        <f>DAY(Tabla1[[#This Row],[Date]])</f>
        <v>4</v>
      </c>
      <c r="R4185" s="8">
        <f>MONTH(Tabla1[[#This Row],[Date]])</f>
        <v>11</v>
      </c>
      <c r="S4185" s="8">
        <f>YEAR(Tabla1[[#This Row],[Date]])</f>
        <v>2022</v>
      </c>
    </row>
    <row r="4186" spans="1:19" x14ac:dyDescent="0.2">
      <c r="A4186">
        <v>4182</v>
      </c>
      <c r="B4186" s="1">
        <v>44869</v>
      </c>
      <c r="C4186" t="s">
        <v>261</v>
      </c>
      <c r="D4186" t="s">
        <v>1485</v>
      </c>
      <c r="E4186">
        <v>5</v>
      </c>
      <c r="F4186" t="s">
        <v>1213</v>
      </c>
      <c r="G4186" t="s">
        <v>263</v>
      </c>
      <c r="H4186" t="s">
        <v>1793</v>
      </c>
      <c r="M4186" s="2">
        <v>600</v>
      </c>
      <c r="N4186" s="2">
        <v>20000</v>
      </c>
      <c r="O4186" s="2">
        <f>IF(Tabla1[[#This Row],[Mov]]="VNT",Tabla1[[#This Row],[Sale]]-Tabla1[[#This Row],[Cost]],-Tabla1[[#This Row],[Cost]]*Tabla1[[#This Row],[Cant]])</f>
        <v>-3000</v>
      </c>
      <c r="P4186" s="8">
        <f>IF(Tabla1[[#This Row],[Mov]]="VNT",-Tabla1[[#This Row],[Cant]],Tabla1[[#This Row],[Cant]])</f>
        <v>5</v>
      </c>
      <c r="Q4186" s="8">
        <f>DAY(Tabla1[[#This Row],[Date]])</f>
        <v>4</v>
      </c>
      <c r="R4186" s="8">
        <f>MONTH(Tabla1[[#This Row],[Date]])</f>
        <v>11</v>
      </c>
      <c r="S4186" s="8">
        <f>YEAR(Tabla1[[#This Row],[Date]])</f>
        <v>2022</v>
      </c>
    </row>
    <row r="4187" spans="1:19" x14ac:dyDescent="0.2">
      <c r="A4187">
        <v>4183</v>
      </c>
      <c r="B4187" s="1">
        <v>44869</v>
      </c>
      <c r="C4187" t="s">
        <v>261</v>
      </c>
      <c r="D4187" t="s">
        <v>1485</v>
      </c>
      <c r="E4187">
        <v>2</v>
      </c>
      <c r="F4187" t="s">
        <v>1152</v>
      </c>
      <c r="G4187" t="s">
        <v>272</v>
      </c>
      <c r="H4187" t="s">
        <v>806</v>
      </c>
      <c r="M4187" s="2">
        <v>13000</v>
      </c>
      <c r="N4187" s="2">
        <v>35000</v>
      </c>
      <c r="O4187" s="2">
        <f>IF(Tabla1[[#This Row],[Mov]]="VNT",Tabla1[[#This Row],[Sale]]-Tabla1[[#This Row],[Cost]],-Tabla1[[#This Row],[Cost]]*Tabla1[[#This Row],[Cant]])</f>
        <v>-26000</v>
      </c>
      <c r="P4187" s="8">
        <f>IF(Tabla1[[#This Row],[Mov]]="VNT",-Tabla1[[#This Row],[Cant]],Tabla1[[#This Row],[Cant]])</f>
        <v>2</v>
      </c>
      <c r="Q4187" s="8">
        <f>DAY(Tabla1[[#This Row],[Date]])</f>
        <v>4</v>
      </c>
      <c r="R4187" s="8">
        <f>MONTH(Tabla1[[#This Row],[Date]])</f>
        <v>11</v>
      </c>
      <c r="S4187" s="8">
        <f>YEAR(Tabla1[[#This Row],[Date]])</f>
        <v>2022</v>
      </c>
    </row>
    <row r="4188" spans="1:19" x14ac:dyDescent="0.2">
      <c r="A4188">
        <v>4184</v>
      </c>
      <c r="B4188" s="1">
        <v>44869</v>
      </c>
      <c r="C4188" t="s">
        <v>261</v>
      </c>
      <c r="D4188" t="s">
        <v>1485</v>
      </c>
      <c r="E4188">
        <v>1</v>
      </c>
      <c r="F4188" t="s">
        <v>1213</v>
      </c>
      <c r="G4188" t="s">
        <v>284</v>
      </c>
      <c r="H4188" t="s">
        <v>1573</v>
      </c>
      <c r="M4188" s="2">
        <v>5000</v>
      </c>
      <c r="N4188" s="2">
        <v>0</v>
      </c>
      <c r="O4188" s="2">
        <f>IF(Tabla1[[#This Row],[Mov]]="VNT",Tabla1[[#This Row],[Sale]]-Tabla1[[#This Row],[Cost]],-Tabla1[[#This Row],[Cost]]*Tabla1[[#This Row],[Cant]])</f>
        <v>-5000</v>
      </c>
      <c r="P4188" s="8">
        <f>IF(Tabla1[[#This Row],[Mov]]="VNT",-Tabla1[[#This Row],[Cant]],Tabla1[[#This Row],[Cant]])</f>
        <v>1</v>
      </c>
      <c r="Q4188" s="8">
        <f>DAY(Tabla1[[#This Row],[Date]])</f>
        <v>4</v>
      </c>
      <c r="R4188" s="8">
        <f>MONTH(Tabla1[[#This Row],[Date]])</f>
        <v>11</v>
      </c>
      <c r="S4188" s="8">
        <f>YEAR(Tabla1[[#This Row],[Date]])</f>
        <v>2022</v>
      </c>
    </row>
    <row r="4189" spans="1:19" x14ac:dyDescent="0.2">
      <c r="A4189">
        <v>4185</v>
      </c>
      <c r="B4189" s="1">
        <v>44867</v>
      </c>
      <c r="C4189" t="s">
        <v>261</v>
      </c>
      <c r="D4189" t="s">
        <v>1485</v>
      </c>
      <c r="E4189">
        <v>1</v>
      </c>
      <c r="F4189" t="s">
        <v>1213</v>
      </c>
      <c r="G4189" t="s">
        <v>284</v>
      </c>
      <c r="H4189" t="s">
        <v>1573</v>
      </c>
      <c r="M4189" s="2">
        <v>-2000</v>
      </c>
      <c r="N4189" s="2">
        <v>0</v>
      </c>
      <c r="O4189" s="2">
        <f>IF(Tabla1[[#This Row],[Mov]]="VNT",Tabla1[[#This Row],[Sale]]-Tabla1[[#This Row],[Cost]],-Tabla1[[#This Row],[Cost]]*Tabla1[[#This Row],[Cant]])</f>
        <v>2000</v>
      </c>
      <c r="P4189" s="8">
        <f>IF(Tabla1[[#This Row],[Mov]]="VNT",-Tabla1[[#This Row],[Cant]],Tabla1[[#This Row],[Cant]])</f>
        <v>1</v>
      </c>
      <c r="Q4189" s="8">
        <f>DAY(Tabla1[[#This Row],[Date]])</f>
        <v>2</v>
      </c>
      <c r="R4189" s="8">
        <f>MONTH(Tabla1[[#This Row],[Date]])</f>
        <v>11</v>
      </c>
      <c r="S4189" s="8">
        <f>YEAR(Tabla1[[#This Row],[Date]])</f>
        <v>2022</v>
      </c>
    </row>
    <row r="4190" spans="1:19" x14ac:dyDescent="0.2">
      <c r="A4190">
        <v>4186</v>
      </c>
      <c r="B4190" s="1">
        <v>44869</v>
      </c>
      <c r="C4190" t="s">
        <v>261</v>
      </c>
      <c r="D4190" t="s">
        <v>892</v>
      </c>
      <c r="E4190">
        <v>1</v>
      </c>
      <c r="F4190" t="s">
        <v>386</v>
      </c>
      <c r="G4190" t="s">
        <v>262</v>
      </c>
      <c r="H4190" t="s">
        <v>1681</v>
      </c>
      <c r="M4190" s="2">
        <v>95000</v>
      </c>
      <c r="N4190" s="2">
        <v>150000</v>
      </c>
      <c r="O4190" s="2">
        <f>IF(Tabla1[[#This Row],[Mov]]="VNT",Tabla1[[#This Row],[Sale]]-Tabla1[[#This Row],[Cost]],-Tabla1[[#This Row],[Cost]]*Tabla1[[#This Row],[Cant]])</f>
        <v>-95000</v>
      </c>
      <c r="P4190" s="8">
        <f>IF(Tabla1[[#This Row],[Mov]]="VNT",-Tabla1[[#This Row],[Cant]],Tabla1[[#This Row],[Cant]])</f>
        <v>1</v>
      </c>
      <c r="Q4190" s="8">
        <f>DAY(Tabla1[[#This Row],[Date]])</f>
        <v>4</v>
      </c>
      <c r="R4190" s="8">
        <f>MONTH(Tabla1[[#This Row],[Date]])</f>
        <v>11</v>
      </c>
      <c r="S4190" s="8">
        <f>YEAR(Tabla1[[#This Row],[Date]])</f>
        <v>2022</v>
      </c>
    </row>
    <row r="4191" spans="1:19" x14ac:dyDescent="0.2">
      <c r="A4191">
        <v>4187</v>
      </c>
      <c r="B4191" s="1">
        <v>44869</v>
      </c>
      <c r="C4191" t="s">
        <v>261</v>
      </c>
      <c r="D4191" t="s">
        <v>892</v>
      </c>
      <c r="E4191">
        <v>1</v>
      </c>
      <c r="F4191" t="s">
        <v>1545</v>
      </c>
      <c r="G4191" t="s">
        <v>262</v>
      </c>
      <c r="H4191" t="s">
        <v>1772</v>
      </c>
      <c r="M4191" s="2">
        <v>20000</v>
      </c>
      <c r="N4191" s="2">
        <v>45000</v>
      </c>
      <c r="O4191" s="2">
        <f>IF(Tabla1[[#This Row],[Mov]]="VNT",Tabla1[[#This Row],[Sale]]-Tabla1[[#This Row],[Cost]],-Tabla1[[#This Row],[Cost]]*Tabla1[[#This Row],[Cant]])</f>
        <v>-20000</v>
      </c>
      <c r="P4191" s="8">
        <f>IF(Tabla1[[#This Row],[Mov]]="VNT",-Tabla1[[#This Row],[Cant]],Tabla1[[#This Row],[Cant]])</f>
        <v>1</v>
      </c>
      <c r="Q4191" s="8">
        <f>DAY(Tabla1[[#This Row],[Date]])</f>
        <v>4</v>
      </c>
      <c r="R4191" s="8">
        <f>MONTH(Tabla1[[#This Row],[Date]])</f>
        <v>11</v>
      </c>
      <c r="S4191" s="8">
        <f>YEAR(Tabla1[[#This Row],[Date]])</f>
        <v>2022</v>
      </c>
    </row>
    <row r="4192" spans="1:19" x14ac:dyDescent="0.2">
      <c r="A4192">
        <v>4188</v>
      </c>
      <c r="B4192" s="1">
        <v>44869</v>
      </c>
      <c r="C4192" t="s">
        <v>261</v>
      </c>
      <c r="D4192" t="s">
        <v>892</v>
      </c>
      <c r="E4192">
        <v>1</v>
      </c>
      <c r="F4192" t="s">
        <v>1192</v>
      </c>
      <c r="G4192" t="s">
        <v>1782</v>
      </c>
      <c r="H4192" t="s">
        <v>1658</v>
      </c>
      <c r="M4192" s="2">
        <v>14000</v>
      </c>
      <c r="N4192" s="2">
        <v>29000</v>
      </c>
      <c r="O4192" s="2">
        <f>IF(Tabla1[[#This Row],[Mov]]="VNT",Tabla1[[#This Row],[Sale]]-Tabla1[[#This Row],[Cost]],-Tabla1[[#This Row],[Cost]]*Tabla1[[#This Row],[Cant]])</f>
        <v>-14000</v>
      </c>
      <c r="P4192" s="8">
        <f>IF(Tabla1[[#This Row],[Mov]]="VNT",-Tabla1[[#This Row],[Cant]],Tabla1[[#This Row],[Cant]])</f>
        <v>1</v>
      </c>
      <c r="Q4192" s="8">
        <f>DAY(Tabla1[[#This Row],[Date]])</f>
        <v>4</v>
      </c>
      <c r="R4192" s="8">
        <f>MONTH(Tabla1[[#This Row],[Date]])</f>
        <v>11</v>
      </c>
      <c r="S4192" s="8">
        <f>YEAR(Tabla1[[#This Row],[Date]])</f>
        <v>2022</v>
      </c>
    </row>
    <row r="4193" spans="1:19" x14ac:dyDescent="0.2">
      <c r="A4193">
        <v>4189</v>
      </c>
      <c r="B4193" s="1">
        <v>44869</v>
      </c>
      <c r="C4193" t="s">
        <v>261</v>
      </c>
      <c r="D4193" t="s">
        <v>892</v>
      </c>
      <c r="E4193">
        <v>1</v>
      </c>
      <c r="F4193" t="s">
        <v>386</v>
      </c>
      <c r="G4193" t="s">
        <v>604</v>
      </c>
      <c r="H4193" t="s">
        <v>953</v>
      </c>
      <c r="M4193" s="2">
        <v>95000</v>
      </c>
      <c r="N4193" s="2">
        <v>140000</v>
      </c>
      <c r="O4193" s="2">
        <f>IF(Tabla1[[#This Row],[Mov]]="VNT",Tabla1[[#This Row],[Sale]]-Tabla1[[#This Row],[Cost]],-Tabla1[[#This Row],[Cost]]*Tabla1[[#This Row],[Cant]])</f>
        <v>-95000</v>
      </c>
      <c r="P4193" s="8">
        <f>IF(Tabla1[[#This Row],[Mov]]="VNT",-Tabla1[[#This Row],[Cant]],Tabla1[[#This Row],[Cant]])</f>
        <v>1</v>
      </c>
      <c r="Q4193" s="8">
        <f>DAY(Tabla1[[#This Row],[Date]])</f>
        <v>4</v>
      </c>
      <c r="R4193" s="8">
        <f>MONTH(Tabla1[[#This Row],[Date]])</f>
        <v>11</v>
      </c>
      <c r="S4193" s="8">
        <f>YEAR(Tabla1[[#This Row],[Date]])</f>
        <v>2022</v>
      </c>
    </row>
    <row r="4194" spans="1:19" x14ac:dyDescent="0.2">
      <c r="A4194">
        <v>4190</v>
      </c>
      <c r="B4194" s="1">
        <v>44869</v>
      </c>
      <c r="C4194" t="s">
        <v>261</v>
      </c>
      <c r="D4194" t="s">
        <v>892</v>
      </c>
      <c r="E4194">
        <v>1</v>
      </c>
      <c r="F4194" t="s">
        <v>1815</v>
      </c>
      <c r="G4194" t="s">
        <v>273</v>
      </c>
      <c r="H4194" t="s">
        <v>1801</v>
      </c>
      <c r="M4194" s="2">
        <v>10000</v>
      </c>
      <c r="N4194" s="2">
        <v>0</v>
      </c>
      <c r="O4194" s="2">
        <f>IF(Tabla1[[#This Row],[Mov]]="VNT",Tabla1[[#This Row],[Sale]]-Tabla1[[#This Row],[Cost]],-Tabla1[[#This Row],[Cost]]*Tabla1[[#This Row],[Cant]])</f>
        <v>-10000</v>
      </c>
      <c r="P4194" s="8">
        <f>IF(Tabla1[[#This Row],[Mov]]="VNT",-Tabla1[[#This Row],[Cant]],Tabla1[[#This Row],[Cant]])</f>
        <v>1</v>
      </c>
      <c r="Q4194" s="8">
        <f>DAY(Tabla1[[#This Row],[Date]])</f>
        <v>4</v>
      </c>
      <c r="R4194" s="8">
        <f>MONTH(Tabla1[[#This Row],[Date]])</f>
        <v>11</v>
      </c>
      <c r="S4194" s="8">
        <f>YEAR(Tabla1[[#This Row],[Date]])</f>
        <v>2022</v>
      </c>
    </row>
    <row r="4195" spans="1:19" x14ac:dyDescent="0.2">
      <c r="A4195">
        <v>4191</v>
      </c>
      <c r="B4195" s="1">
        <v>44867</v>
      </c>
      <c r="C4195" t="s">
        <v>261</v>
      </c>
      <c r="D4195" t="s">
        <v>892</v>
      </c>
      <c r="E4195">
        <v>1</v>
      </c>
      <c r="F4195" t="s">
        <v>1192</v>
      </c>
      <c r="G4195" t="s">
        <v>284</v>
      </c>
      <c r="H4195" t="s">
        <v>513</v>
      </c>
      <c r="M4195" s="2">
        <v>-5000</v>
      </c>
      <c r="N4195" s="2">
        <v>0</v>
      </c>
      <c r="O4195" s="2">
        <f>IF(Tabla1[[#This Row],[Mov]]="VNT",Tabla1[[#This Row],[Sale]]-Tabla1[[#This Row],[Cost]],-Tabla1[[#This Row],[Cost]]*Tabla1[[#This Row],[Cant]])</f>
        <v>5000</v>
      </c>
      <c r="P4195" s="8">
        <f>IF(Tabla1[[#This Row],[Mov]]="VNT",-Tabla1[[#This Row],[Cant]],Tabla1[[#This Row],[Cant]])</f>
        <v>1</v>
      </c>
      <c r="Q4195" s="8">
        <f>DAY(Tabla1[[#This Row],[Date]])</f>
        <v>2</v>
      </c>
      <c r="R4195" s="8">
        <f>MONTH(Tabla1[[#This Row],[Date]])</f>
        <v>11</v>
      </c>
      <c r="S4195" s="8">
        <f>YEAR(Tabla1[[#This Row],[Date]])</f>
        <v>2022</v>
      </c>
    </row>
    <row r="4196" spans="1:19" x14ac:dyDescent="0.2">
      <c r="A4196">
        <v>4192</v>
      </c>
      <c r="B4196" s="1">
        <v>44869</v>
      </c>
      <c r="C4196" t="s">
        <v>261</v>
      </c>
      <c r="D4196" t="s">
        <v>1816</v>
      </c>
      <c r="E4196">
        <v>6</v>
      </c>
      <c r="F4196" t="s">
        <v>1787</v>
      </c>
      <c r="G4196" t="s">
        <v>266</v>
      </c>
      <c r="H4196" t="s">
        <v>1933</v>
      </c>
      <c r="M4196" s="2">
        <v>5800</v>
      </c>
      <c r="N4196" s="2">
        <v>10000</v>
      </c>
      <c r="O4196" s="2">
        <f>IF(Tabla1[[#This Row],[Mov]]="VNT",Tabla1[[#This Row],[Sale]]-Tabla1[[#This Row],[Cost]],-Tabla1[[#This Row],[Cost]]*Tabla1[[#This Row],[Cant]])</f>
        <v>-34800</v>
      </c>
      <c r="P4196" s="8">
        <f>IF(Tabla1[[#This Row],[Mov]]="VNT",-Tabla1[[#This Row],[Cant]],Tabla1[[#This Row],[Cant]])</f>
        <v>6</v>
      </c>
      <c r="Q4196" s="8">
        <f>DAY(Tabla1[[#This Row],[Date]])</f>
        <v>4</v>
      </c>
      <c r="R4196" s="8">
        <f>MONTH(Tabla1[[#This Row],[Date]])</f>
        <v>11</v>
      </c>
      <c r="S4196" s="8">
        <f>YEAR(Tabla1[[#This Row],[Date]])</f>
        <v>2022</v>
      </c>
    </row>
    <row r="4197" spans="1:19" x14ac:dyDescent="0.2">
      <c r="A4197">
        <v>4193</v>
      </c>
      <c r="B4197" s="1">
        <v>44869</v>
      </c>
      <c r="C4197" t="s">
        <v>261</v>
      </c>
      <c r="D4197" t="s">
        <v>1816</v>
      </c>
      <c r="E4197">
        <v>2</v>
      </c>
      <c r="F4197" t="s">
        <v>1787</v>
      </c>
      <c r="G4197" t="s">
        <v>266</v>
      </c>
      <c r="H4197" t="s">
        <v>1930</v>
      </c>
      <c r="M4197" s="2">
        <v>68000</v>
      </c>
      <c r="N4197" s="2">
        <v>90000</v>
      </c>
      <c r="O4197" s="2">
        <f>IF(Tabla1[[#This Row],[Mov]]="VNT",Tabla1[[#This Row],[Sale]]-Tabla1[[#This Row],[Cost]],-Tabla1[[#This Row],[Cost]]*Tabla1[[#This Row],[Cant]])</f>
        <v>-136000</v>
      </c>
      <c r="P4197" s="8">
        <f>IF(Tabla1[[#This Row],[Mov]]="VNT",-Tabla1[[#This Row],[Cant]],Tabla1[[#This Row],[Cant]])</f>
        <v>2</v>
      </c>
      <c r="Q4197" s="8">
        <f>DAY(Tabla1[[#This Row],[Date]])</f>
        <v>4</v>
      </c>
      <c r="R4197" s="8">
        <f>MONTH(Tabla1[[#This Row],[Date]])</f>
        <v>11</v>
      </c>
      <c r="S4197" s="8">
        <f>YEAR(Tabla1[[#This Row],[Date]])</f>
        <v>2022</v>
      </c>
    </row>
    <row r="4198" spans="1:19" x14ac:dyDescent="0.2">
      <c r="A4198">
        <v>4194</v>
      </c>
      <c r="B4198" s="1">
        <v>44869</v>
      </c>
      <c r="C4198" t="s">
        <v>261</v>
      </c>
      <c r="D4198" t="s">
        <v>1816</v>
      </c>
      <c r="E4198">
        <v>1</v>
      </c>
      <c r="F4198" t="s">
        <v>1787</v>
      </c>
      <c r="G4198" t="s">
        <v>266</v>
      </c>
      <c r="H4198" t="s">
        <v>1931</v>
      </c>
      <c r="M4198" s="2">
        <v>55000</v>
      </c>
      <c r="N4198" s="2">
        <v>75000</v>
      </c>
      <c r="O4198" s="2">
        <f>IF(Tabla1[[#This Row],[Mov]]="VNT",Tabla1[[#This Row],[Sale]]-Tabla1[[#This Row],[Cost]],-Tabla1[[#This Row],[Cost]]*Tabla1[[#This Row],[Cant]])</f>
        <v>-55000</v>
      </c>
      <c r="P4198" s="8">
        <f>IF(Tabla1[[#This Row],[Mov]]="VNT",-Tabla1[[#This Row],[Cant]],Tabla1[[#This Row],[Cant]])</f>
        <v>1</v>
      </c>
      <c r="Q4198" s="8">
        <f>DAY(Tabla1[[#This Row],[Date]])</f>
        <v>4</v>
      </c>
      <c r="R4198" s="8">
        <f>MONTH(Tabla1[[#This Row],[Date]])</f>
        <v>11</v>
      </c>
      <c r="S4198" s="8">
        <f>YEAR(Tabla1[[#This Row],[Date]])</f>
        <v>2022</v>
      </c>
    </row>
    <row r="4199" spans="1:19" x14ac:dyDescent="0.2">
      <c r="A4199">
        <v>4195</v>
      </c>
      <c r="B4199" s="1">
        <v>44869</v>
      </c>
      <c r="C4199" t="s">
        <v>261</v>
      </c>
      <c r="D4199" t="s">
        <v>1816</v>
      </c>
      <c r="E4199">
        <v>1</v>
      </c>
      <c r="F4199" t="s">
        <v>1787</v>
      </c>
      <c r="G4199" t="s">
        <v>266</v>
      </c>
      <c r="H4199" t="s">
        <v>1932</v>
      </c>
      <c r="M4199" s="2">
        <v>49000</v>
      </c>
      <c r="N4199" s="2">
        <v>75000</v>
      </c>
      <c r="O4199" s="2">
        <f>IF(Tabla1[[#This Row],[Mov]]="VNT",Tabla1[[#This Row],[Sale]]-Tabla1[[#This Row],[Cost]],-Tabla1[[#This Row],[Cost]]*Tabla1[[#This Row],[Cant]])</f>
        <v>-49000</v>
      </c>
      <c r="P4199" s="8">
        <f>IF(Tabla1[[#This Row],[Mov]]="VNT",-Tabla1[[#This Row],[Cant]],Tabla1[[#This Row],[Cant]])</f>
        <v>1</v>
      </c>
      <c r="Q4199" s="8">
        <f>DAY(Tabla1[[#This Row],[Date]])</f>
        <v>4</v>
      </c>
      <c r="R4199" s="8">
        <f>MONTH(Tabla1[[#This Row],[Date]])</f>
        <v>11</v>
      </c>
      <c r="S4199" s="8">
        <f>YEAR(Tabla1[[#This Row],[Date]])</f>
        <v>2022</v>
      </c>
    </row>
    <row r="4200" spans="1:19" x14ac:dyDescent="0.2">
      <c r="A4200">
        <v>4196</v>
      </c>
      <c r="B4200" s="1">
        <v>44869</v>
      </c>
      <c r="C4200" t="s">
        <v>261</v>
      </c>
      <c r="D4200" t="s">
        <v>1569</v>
      </c>
      <c r="E4200">
        <v>16</v>
      </c>
      <c r="F4200" t="s">
        <v>891</v>
      </c>
      <c r="G4200" t="s">
        <v>589</v>
      </c>
      <c r="H4200" t="s">
        <v>1173</v>
      </c>
      <c r="M4200" s="2">
        <v>3500</v>
      </c>
      <c r="N4200" s="2">
        <v>10000</v>
      </c>
      <c r="O4200" s="2">
        <f>IF(Tabla1[[#This Row],[Mov]]="VNT",Tabla1[[#This Row],[Sale]]-Tabla1[[#This Row],[Cost]],-Tabla1[[#This Row],[Cost]]*Tabla1[[#This Row],[Cant]])</f>
        <v>-56000</v>
      </c>
      <c r="P4200" s="8">
        <f>IF(Tabla1[[#This Row],[Mov]]="VNT",-Tabla1[[#This Row],[Cant]],Tabla1[[#This Row],[Cant]])</f>
        <v>16</v>
      </c>
      <c r="Q4200" s="8">
        <f>DAY(Tabla1[[#This Row],[Date]])</f>
        <v>4</v>
      </c>
      <c r="R4200" s="8">
        <f>MONTH(Tabla1[[#This Row],[Date]])</f>
        <v>11</v>
      </c>
      <c r="S4200" s="8">
        <f>YEAR(Tabla1[[#This Row],[Date]])</f>
        <v>2022</v>
      </c>
    </row>
    <row r="4201" spans="1:19" x14ac:dyDescent="0.2">
      <c r="A4201">
        <v>4197</v>
      </c>
      <c r="B4201" s="1">
        <v>44869</v>
      </c>
      <c r="C4201" t="s">
        <v>261</v>
      </c>
      <c r="D4201" t="s">
        <v>1569</v>
      </c>
      <c r="E4201">
        <v>1</v>
      </c>
      <c r="F4201" t="s">
        <v>532</v>
      </c>
      <c r="G4201" t="s">
        <v>273</v>
      </c>
      <c r="H4201" t="s">
        <v>552</v>
      </c>
      <c r="M4201" s="2">
        <v>19000</v>
      </c>
      <c r="N4201" s="2">
        <v>35000</v>
      </c>
      <c r="O4201" s="2">
        <f>IF(Tabla1[[#This Row],[Mov]]="VNT",Tabla1[[#This Row],[Sale]]-Tabla1[[#This Row],[Cost]],-Tabla1[[#This Row],[Cost]]*Tabla1[[#This Row],[Cant]])</f>
        <v>-19000</v>
      </c>
      <c r="P4201" s="8">
        <f>IF(Tabla1[[#This Row],[Mov]]="VNT",-Tabla1[[#This Row],[Cant]],Tabla1[[#This Row],[Cant]])</f>
        <v>1</v>
      </c>
      <c r="Q4201" s="8">
        <f>DAY(Tabla1[[#This Row],[Date]])</f>
        <v>4</v>
      </c>
      <c r="R4201" s="8">
        <f>MONTH(Tabla1[[#This Row],[Date]])</f>
        <v>11</v>
      </c>
      <c r="S4201" s="8">
        <f>YEAR(Tabla1[[#This Row],[Date]])</f>
        <v>2022</v>
      </c>
    </row>
    <row r="4202" spans="1:19" x14ac:dyDescent="0.2">
      <c r="A4202">
        <v>4198</v>
      </c>
      <c r="B4202" s="1">
        <v>44869</v>
      </c>
      <c r="C4202" t="s">
        <v>261</v>
      </c>
      <c r="D4202" t="s">
        <v>1569</v>
      </c>
      <c r="E4202">
        <v>1</v>
      </c>
      <c r="F4202" t="s">
        <v>224</v>
      </c>
      <c r="G4202" t="s">
        <v>263</v>
      </c>
      <c r="H4202" t="s">
        <v>254</v>
      </c>
      <c r="M4202" s="2">
        <v>8500</v>
      </c>
      <c r="N4202" s="2">
        <v>20000</v>
      </c>
      <c r="O4202" s="2">
        <f>IF(Tabla1[[#This Row],[Mov]]="VNT",Tabla1[[#This Row],[Sale]]-Tabla1[[#This Row],[Cost]],-Tabla1[[#This Row],[Cost]]*Tabla1[[#This Row],[Cant]])</f>
        <v>-8500</v>
      </c>
      <c r="P4202" s="8">
        <f>IF(Tabla1[[#This Row],[Mov]]="VNT",-Tabla1[[#This Row],[Cant]],Tabla1[[#This Row],[Cant]])</f>
        <v>1</v>
      </c>
      <c r="Q4202" s="8">
        <f>DAY(Tabla1[[#This Row],[Date]])</f>
        <v>4</v>
      </c>
      <c r="R4202" s="8">
        <f>MONTH(Tabla1[[#This Row],[Date]])</f>
        <v>11</v>
      </c>
      <c r="S4202" s="8">
        <f>YEAR(Tabla1[[#This Row],[Date]])</f>
        <v>2022</v>
      </c>
    </row>
    <row r="4203" spans="1:19" x14ac:dyDescent="0.2">
      <c r="A4203">
        <v>4199</v>
      </c>
      <c r="B4203" s="1">
        <v>44869</v>
      </c>
      <c r="C4203" t="s">
        <v>261</v>
      </c>
      <c r="D4203" t="s">
        <v>1569</v>
      </c>
      <c r="E4203">
        <v>1</v>
      </c>
      <c r="F4203" t="s">
        <v>224</v>
      </c>
      <c r="G4203" t="s">
        <v>272</v>
      </c>
      <c r="H4203" t="s">
        <v>308</v>
      </c>
      <c r="M4203" s="2">
        <v>8500</v>
      </c>
      <c r="N4203" s="2">
        <v>20000</v>
      </c>
      <c r="O4203" s="2">
        <f>IF(Tabla1[[#This Row],[Mov]]="VNT",Tabla1[[#This Row],[Sale]]-Tabla1[[#This Row],[Cost]],-Tabla1[[#This Row],[Cost]]*Tabla1[[#This Row],[Cant]])</f>
        <v>-8500</v>
      </c>
      <c r="P4203" s="8">
        <f>IF(Tabla1[[#This Row],[Mov]]="VNT",-Tabla1[[#This Row],[Cant]],Tabla1[[#This Row],[Cant]])</f>
        <v>1</v>
      </c>
      <c r="Q4203" s="8">
        <f>DAY(Tabla1[[#This Row],[Date]])</f>
        <v>4</v>
      </c>
      <c r="R4203" s="8">
        <f>MONTH(Tabla1[[#This Row],[Date]])</f>
        <v>11</v>
      </c>
      <c r="S4203" s="8">
        <f>YEAR(Tabla1[[#This Row],[Date]])</f>
        <v>2022</v>
      </c>
    </row>
    <row r="4204" spans="1:19" x14ac:dyDescent="0.2">
      <c r="A4204">
        <v>4200</v>
      </c>
      <c r="B4204" s="1">
        <v>44869</v>
      </c>
      <c r="C4204" t="s">
        <v>261</v>
      </c>
      <c r="D4204" t="s">
        <v>1569</v>
      </c>
      <c r="E4204">
        <v>5</v>
      </c>
      <c r="F4204" t="s">
        <v>225</v>
      </c>
      <c r="G4204" t="s">
        <v>272</v>
      </c>
      <c r="H4204" t="s">
        <v>988</v>
      </c>
      <c r="M4204" s="2">
        <v>1100</v>
      </c>
      <c r="N4204" s="2">
        <v>10000</v>
      </c>
      <c r="O4204" s="2">
        <f>IF(Tabla1[[#This Row],[Mov]]="VNT",Tabla1[[#This Row],[Sale]]-Tabla1[[#This Row],[Cost]],-Tabla1[[#This Row],[Cost]]*Tabla1[[#This Row],[Cant]])</f>
        <v>-5500</v>
      </c>
      <c r="P4204" s="8">
        <f>IF(Tabla1[[#This Row],[Mov]]="VNT",-Tabla1[[#This Row],[Cant]],Tabla1[[#This Row],[Cant]])</f>
        <v>5</v>
      </c>
      <c r="Q4204" s="8">
        <f>DAY(Tabla1[[#This Row],[Date]])</f>
        <v>4</v>
      </c>
      <c r="R4204" s="8">
        <f>MONTH(Tabla1[[#This Row],[Date]])</f>
        <v>11</v>
      </c>
      <c r="S4204" s="8">
        <f>YEAR(Tabla1[[#This Row],[Date]])</f>
        <v>2022</v>
      </c>
    </row>
    <row r="4205" spans="1:19" x14ac:dyDescent="0.2">
      <c r="A4205">
        <v>4201</v>
      </c>
      <c r="B4205" s="1">
        <v>44869</v>
      </c>
      <c r="C4205" t="s">
        <v>261</v>
      </c>
      <c r="D4205" t="s">
        <v>1767</v>
      </c>
      <c r="E4205">
        <v>1</v>
      </c>
      <c r="F4205" t="s">
        <v>103</v>
      </c>
      <c r="G4205" t="s">
        <v>1765</v>
      </c>
      <c r="H4205" t="s">
        <v>1820</v>
      </c>
      <c r="K4205" t="s">
        <v>1862</v>
      </c>
      <c r="L4205" s="27" t="s">
        <v>1861</v>
      </c>
      <c r="M4205" s="2">
        <v>70000</v>
      </c>
      <c r="N4205" s="2">
        <v>125000</v>
      </c>
      <c r="O4205" s="2">
        <f>IF(Tabla1[[#This Row],[Mov]]="VNT",Tabla1[[#This Row],[Sale]]-Tabla1[[#This Row],[Cost]],-Tabla1[[#This Row],[Cost]]*Tabla1[[#This Row],[Cant]])</f>
        <v>-70000</v>
      </c>
      <c r="P4205" s="8">
        <f>IF(Tabla1[[#This Row],[Mov]]="VNT",-Tabla1[[#This Row],[Cant]],Tabla1[[#This Row],[Cant]])</f>
        <v>1</v>
      </c>
      <c r="Q4205" s="8">
        <f>DAY(Tabla1[[#This Row],[Date]])</f>
        <v>4</v>
      </c>
      <c r="R4205" s="8">
        <f>MONTH(Tabla1[[#This Row],[Date]])</f>
        <v>11</v>
      </c>
      <c r="S4205" s="8">
        <f>YEAR(Tabla1[[#This Row],[Date]])</f>
        <v>2022</v>
      </c>
    </row>
    <row r="4206" spans="1:19" x14ac:dyDescent="0.2">
      <c r="A4206">
        <v>4202</v>
      </c>
      <c r="B4206" s="1">
        <v>44869</v>
      </c>
      <c r="C4206" t="s">
        <v>261</v>
      </c>
      <c r="D4206" t="s">
        <v>1767</v>
      </c>
      <c r="E4206">
        <v>1</v>
      </c>
      <c r="F4206" t="s">
        <v>103</v>
      </c>
      <c r="G4206" t="s">
        <v>1765</v>
      </c>
      <c r="H4206" t="s">
        <v>1821</v>
      </c>
      <c r="K4206" t="s">
        <v>1862</v>
      </c>
      <c r="L4206" s="27" t="s">
        <v>1860</v>
      </c>
      <c r="M4206" s="2">
        <v>70000</v>
      </c>
      <c r="N4206" s="2">
        <v>125000</v>
      </c>
      <c r="O4206" s="2">
        <f>IF(Tabla1[[#This Row],[Mov]]="VNT",Tabla1[[#This Row],[Sale]]-Tabla1[[#This Row],[Cost]],-Tabla1[[#This Row],[Cost]]*Tabla1[[#This Row],[Cant]])</f>
        <v>-70000</v>
      </c>
      <c r="P4206" s="8">
        <f>IF(Tabla1[[#This Row],[Mov]]="VNT",-Tabla1[[#This Row],[Cant]],Tabla1[[#This Row],[Cant]])</f>
        <v>1</v>
      </c>
      <c r="Q4206" s="8">
        <f>DAY(Tabla1[[#This Row],[Date]])</f>
        <v>4</v>
      </c>
      <c r="R4206" s="8">
        <f>MONTH(Tabla1[[#This Row],[Date]])</f>
        <v>11</v>
      </c>
      <c r="S4206" s="8">
        <f>YEAR(Tabla1[[#This Row],[Date]])</f>
        <v>2022</v>
      </c>
    </row>
    <row r="4207" spans="1:19" x14ac:dyDescent="0.2">
      <c r="A4207">
        <v>4203</v>
      </c>
      <c r="B4207" s="1">
        <v>44871</v>
      </c>
      <c r="C4207" t="s">
        <v>260</v>
      </c>
      <c r="D4207" t="s">
        <v>384</v>
      </c>
      <c r="E4207">
        <v>1</v>
      </c>
      <c r="F4207" t="s">
        <v>365</v>
      </c>
      <c r="G4207" t="s">
        <v>1822</v>
      </c>
      <c r="H4207" t="s">
        <v>1823</v>
      </c>
      <c r="M4207" s="2">
        <v>0</v>
      </c>
      <c r="N4207" s="2">
        <v>20000</v>
      </c>
      <c r="O4207" s="2">
        <f>IF(Tabla1[[#This Row],[Mov]]="VNT",Tabla1[[#This Row],[Sale]]-Tabla1[[#This Row],[Cost]],-Tabla1[[#This Row],[Cost]]*Tabla1[[#This Row],[Cant]])</f>
        <v>20000</v>
      </c>
      <c r="P4207" s="8">
        <f>IF(Tabla1[[#This Row],[Mov]]="VNT",-Tabla1[[#This Row],[Cant]],Tabla1[[#This Row],[Cant]])</f>
        <v>-1</v>
      </c>
      <c r="Q4207" s="8">
        <f>DAY(Tabla1[[#This Row],[Date]])</f>
        <v>6</v>
      </c>
      <c r="R4207" s="8">
        <f>MONTH(Tabla1[[#This Row],[Date]])</f>
        <v>11</v>
      </c>
      <c r="S4207" s="8">
        <f>YEAR(Tabla1[[#This Row],[Date]])</f>
        <v>2022</v>
      </c>
    </row>
    <row r="4208" spans="1:19" x14ac:dyDescent="0.2">
      <c r="A4208">
        <v>4204</v>
      </c>
      <c r="B4208" s="1">
        <v>44871</v>
      </c>
      <c r="C4208" t="s">
        <v>260</v>
      </c>
      <c r="D4208" t="s">
        <v>332</v>
      </c>
      <c r="E4208">
        <v>1</v>
      </c>
      <c r="F4208" t="s">
        <v>458</v>
      </c>
      <c r="G4208" t="s">
        <v>266</v>
      </c>
      <c r="H4208" t="s">
        <v>1410</v>
      </c>
      <c r="M4208" s="2">
        <v>0</v>
      </c>
      <c r="N4208" s="2">
        <v>18000</v>
      </c>
      <c r="O4208" s="2">
        <f>IF(Tabla1[[#This Row],[Mov]]="VNT",Tabla1[[#This Row],[Sale]]-Tabla1[[#This Row],[Cost]],-Tabla1[[#This Row],[Cost]]*Tabla1[[#This Row],[Cant]])</f>
        <v>18000</v>
      </c>
      <c r="P4208" s="8">
        <f>IF(Tabla1[[#This Row],[Mov]]="VNT",-Tabla1[[#This Row],[Cant]],Tabla1[[#This Row],[Cant]])</f>
        <v>-1</v>
      </c>
      <c r="Q4208" s="8">
        <f>DAY(Tabla1[[#This Row],[Date]])</f>
        <v>6</v>
      </c>
      <c r="R4208" s="8">
        <f>MONTH(Tabla1[[#This Row],[Date]])</f>
        <v>11</v>
      </c>
      <c r="S4208" s="8">
        <f>YEAR(Tabla1[[#This Row],[Date]])</f>
        <v>2022</v>
      </c>
    </row>
    <row r="4209" spans="1:19" x14ac:dyDescent="0.2">
      <c r="A4209">
        <v>4205</v>
      </c>
      <c r="B4209" s="1">
        <v>44871</v>
      </c>
      <c r="C4209" t="s">
        <v>260</v>
      </c>
      <c r="D4209" t="s">
        <v>332</v>
      </c>
      <c r="E4209">
        <v>1</v>
      </c>
      <c r="F4209" t="s">
        <v>116</v>
      </c>
      <c r="G4209" t="s">
        <v>347</v>
      </c>
      <c r="H4209" t="s">
        <v>519</v>
      </c>
      <c r="M4209" s="2">
        <v>6074</v>
      </c>
      <c r="N4209" s="2">
        <v>6500</v>
      </c>
      <c r="O4209" s="2">
        <f>IF(Tabla1[[#This Row],[Mov]]="VNT",Tabla1[[#This Row],[Sale]]-Tabla1[[#This Row],[Cost]],-Tabla1[[#This Row],[Cost]]*Tabla1[[#This Row],[Cant]])</f>
        <v>426</v>
      </c>
      <c r="P4209" s="8">
        <f>IF(Tabla1[[#This Row],[Mov]]="VNT",-Tabla1[[#This Row],[Cant]],Tabla1[[#This Row],[Cant]])</f>
        <v>-1</v>
      </c>
      <c r="Q4209" s="8">
        <f>DAY(Tabla1[[#This Row],[Date]])</f>
        <v>6</v>
      </c>
      <c r="R4209" s="8">
        <f>MONTH(Tabla1[[#This Row],[Date]])</f>
        <v>11</v>
      </c>
      <c r="S4209" s="8">
        <f>YEAR(Tabla1[[#This Row],[Date]])</f>
        <v>2022</v>
      </c>
    </row>
    <row r="4210" spans="1:19" x14ac:dyDescent="0.2">
      <c r="A4210">
        <v>4206</v>
      </c>
      <c r="B4210" s="1">
        <v>44871</v>
      </c>
      <c r="C4210" t="s">
        <v>260</v>
      </c>
      <c r="D4210" t="s">
        <v>332</v>
      </c>
      <c r="E4210">
        <v>1</v>
      </c>
      <c r="F4210" t="s">
        <v>116</v>
      </c>
      <c r="G4210" t="s">
        <v>382</v>
      </c>
      <c r="H4210" t="s">
        <v>514</v>
      </c>
      <c r="M4210" s="2">
        <v>14953</v>
      </c>
      <c r="N4210" s="2">
        <v>16000</v>
      </c>
      <c r="O4210" s="2">
        <f>IF(Tabla1[[#This Row],[Mov]]="VNT",Tabla1[[#This Row],[Sale]]-Tabla1[[#This Row],[Cost]],-Tabla1[[#This Row],[Cost]]*Tabla1[[#This Row],[Cant]])</f>
        <v>1047</v>
      </c>
      <c r="P4210" s="8">
        <f>IF(Tabla1[[#This Row],[Mov]]="VNT",-Tabla1[[#This Row],[Cant]],Tabla1[[#This Row],[Cant]])</f>
        <v>-1</v>
      </c>
      <c r="Q4210" s="8">
        <f>DAY(Tabla1[[#This Row],[Date]])</f>
        <v>6</v>
      </c>
      <c r="R4210" s="8">
        <f>MONTH(Tabla1[[#This Row],[Date]])</f>
        <v>11</v>
      </c>
      <c r="S4210" s="8">
        <f>YEAR(Tabla1[[#This Row],[Date]])</f>
        <v>2022</v>
      </c>
    </row>
    <row r="4211" spans="1:19" x14ac:dyDescent="0.2">
      <c r="A4211">
        <v>4207</v>
      </c>
      <c r="B4211" s="1">
        <v>44871</v>
      </c>
      <c r="C4211" t="s">
        <v>260</v>
      </c>
      <c r="D4211" t="s">
        <v>332</v>
      </c>
      <c r="E4211">
        <v>1</v>
      </c>
      <c r="F4211" t="s">
        <v>116</v>
      </c>
      <c r="G4211" t="s">
        <v>347</v>
      </c>
      <c r="H4211" t="s">
        <v>518</v>
      </c>
      <c r="M4211" s="2">
        <v>3271</v>
      </c>
      <c r="N4211" s="2">
        <v>3500</v>
      </c>
      <c r="O4211" s="2">
        <f>IF(Tabla1[[#This Row],[Mov]]="VNT",Tabla1[[#This Row],[Sale]]-Tabla1[[#This Row],[Cost]],-Tabla1[[#This Row],[Cost]]*Tabla1[[#This Row],[Cant]])</f>
        <v>229</v>
      </c>
      <c r="P4211" s="8">
        <f>IF(Tabla1[[#This Row],[Mov]]="VNT",-Tabla1[[#This Row],[Cant]],Tabla1[[#This Row],[Cant]])</f>
        <v>-1</v>
      </c>
      <c r="Q4211" s="8">
        <f>DAY(Tabla1[[#This Row],[Date]])</f>
        <v>6</v>
      </c>
      <c r="R4211" s="8">
        <f>MONTH(Tabla1[[#This Row],[Date]])</f>
        <v>11</v>
      </c>
      <c r="S4211" s="8">
        <f>YEAR(Tabla1[[#This Row],[Date]])</f>
        <v>2022</v>
      </c>
    </row>
    <row r="4212" spans="1:19" x14ac:dyDescent="0.2">
      <c r="A4212">
        <v>4208</v>
      </c>
      <c r="B4212" s="1">
        <v>44871</v>
      </c>
      <c r="C4212" t="s">
        <v>260</v>
      </c>
      <c r="D4212" t="s">
        <v>332</v>
      </c>
      <c r="E4212">
        <v>1</v>
      </c>
      <c r="F4212" t="s">
        <v>15</v>
      </c>
      <c r="G4212" t="s">
        <v>999</v>
      </c>
      <c r="H4212" t="s">
        <v>1824</v>
      </c>
      <c r="M4212" s="2">
        <v>3500</v>
      </c>
      <c r="N4212" s="2">
        <v>10000</v>
      </c>
      <c r="O4212" s="2">
        <f>IF(Tabla1[[#This Row],[Mov]]="VNT",Tabla1[[#This Row],[Sale]]-Tabla1[[#This Row],[Cost]],-Tabla1[[#This Row],[Cost]]*Tabla1[[#This Row],[Cant]])</f>
        <v>6500</v>
      </c>
      <c r="P4212" s="8">
        <f>IF(Tabla1[[#This Row],[Mov]]="VNT",-Tabla1[[#This Row],[Cant]],Tabla1[[#This Row],[Cant]])</f>
        <v>-1</v>
      </c>
      <c r="Q4212" s="8">
        <f>DAY(Tabla1[[#This Row],[Date]])</f>
        <v>6</v>
      </c>
      <c r="R4212" s="8">
        <f>MONTH(Tabla1[[#This Row],[Date]])</f>
        <v>11</v>
      </c>
      <c r="S4212" s="8">
        <f>YEAR(Tabla1[[#This Row],[Date]])</f>
        <v>2022</v>
      </c>
    </row>
    <row r="4213" spans="1:19" x14ac:dyDescent="0.2">
      <c r="A4213">
        <v>4209</v>
      </c>
      <c r="B4213" s="1">
        <v>44871</v>
      </c>
      <c r="C4213" t="s">
        <v>260</v>
      </c>
      <c r="D4213" t="s">
        <v>332</v>
      </c>
      <c r="E4213">
        <v>1</v>
      </c>
      <c r="F4213" t="s">
        <v>116</v>
      </c>
      <c r="G4213" t="s">
        <v>349</v>
      </c>
      <c r="H4213" t="s">
        <v>515</v>
      </c>
      <c r="M4213" s="2">
        <v>4380</v>
      </c>
      <c r="N4213" s="2">
        <v>5000</v>
      </c>
      <c r="O4213" s="2">
        <f>IF(Tabla1[[#This Row],[Mov]]="VNT",Tabla1[[#This Row],[Sale]]-Tabla1[[#This Row],[Cost]],-Tabla1[[#This Row],[Cost]]*Tabla1[[#This Row],[Cant]])</f>
        <v>620</v>
      </c>
      <c r="P4213" s="8">
        <f>IF(Tabla1[[#This Row],[Mov]]="VNT",-Tabla1[[#This Row],[Cant]],Tabla1[[#This Row],[Cant]])</f>
        <v>-1</v>
      </c>
      <c r="Q4213" s="8">
        <f>DAY(Tabla1[[#This Row],[Date]])</f>
        <v>6</v>
      </c>
      <c r="R4213" s="8">
        <f>MONTH(Tabla1[[#This Row],[Date]])</f>
        <v>11</v>
      </c>
      <c r="S4213" s="8">
        <f>YEAR(Tabla1[[#This Row],[Date]])</f>
        <v>2022</v>
      </c>
    </row>
    <row r="4214" spans="1:19" x14ac:dyDescent="0.2">
      <c r="A4214">
        <v>4210</v>
      </c>
      <c r="B4214" s="1">
        <v>44871</v>
      </c>
      <c r="C4214" t="s">
        <v>260</v>
      </c>
      <c r="D4214" t="s">
        <v>332</v>
      </c>
      <c r="E4214">
        <v>1</v>
      </c>
      <c r="F4214" t="s">
        <v>116</v>
      </c>
      <c r="G4214" t="s">
        <v>382</v>
      </c>
      <c r="H4214" t="s">
        <v>514</v>
      </c>
      <c r="M4214" s="2">
        <v>10280</v>
      </c>
      <c r="N4214" s="2">
        <v>11000</v>
      </c>
      <c r="O4214" s="2">
        <f>IF(Tabla1[[#This Row],[Mov]]="VNT",Tabla1[[#This Row],[Sale]]-Tabla1[[#This Row],[Cost]],-Tabla1[[#This Row],[Cost]]*Tabla1[[#This Row],[Cant]])</f>
        <v>720</v>
      </c>
      <c r="P4214" s="8">
        <f>IF(Tabla1[[#This Row],[Mov]]="VNT",-Tabla1[[#This Row],[Cant]],Tabla1[[#This Row],[Cant]])</f>
        <v>-1</v>
      </c>
      <c r="Q4214" s="8">
        <f>DAY(Tabla1[[#This Row],[Date]])</f>
        <v>6</v>
      </c>
      <c r="R4214" s="8">
        <f>MONTH(Tabla1[[#This Row],[Date]])</f>
        <v>11</v>
      </c>
      <c r="S4214" s="8">
        <f>YEAR(Tabla1[[#This Row],[Date]])</f>
        <v>2022</v>
      </c>
    </row>
    <row r="4215" spans="1:19" x14ac:dyDescent="0.2">
      <c r="A4215">
        <v>4211</v>
      </c>
      <c r="B4215" s="1">
        <v>44871</v>
      </c>
      <c r="C4215" t="s">
        <v>260</v>
      </c>
      <c r="D4215" t="s">
        <v>332</v>
      </c>
      <c r="E4215">
        <v>1</v>
      </c>
      <c r="F4215" t="s">
        <v>116</v>
      </c>
      <c r="G4215" t="s">
        <v>347</v>
      </c>
      <c r="H4215" t="s">
        <v>519</v>
      </c>
      <c r="M4215" s="2">
        <v>935</v>
      </c>
      <c r="N4215" s="2">
        <v>1000</v>
      </c>
      <c r="O4215" s="2">
        <f>IF(Tabla1[[#This Row],[Mov]]="VNT",Tabla1[[#This Row],[Sale]]-Tabla1[[#This Row],[Cost]],-Tabla1[[#This Row],[Cost]]*Tabla1[[#This Row],[Cant]])</f>
        <v>65</v>
      </c>
      <c r="P4215" s="8">
        <f>IF(Tabla1[[#This Row],[Mov]]="VNT",-Tabla1[[#This Row],[Cant]],Tabla1[[#This Row],[Cant]])</f>
        <v>-1</v>
      </c>
      <c r="Q4215" s="8">
        <f>DAY(Tabla1[[#This Row],[Date]])</f>
        <v>6</v>
      </c>
      <c r="R4215" s="8">
        <f>MONTH(Tabla1[[#This Row],[Date]])</f>
        <v>11</v>
      </c>
      <c r="S4215" s="8">
        <f>YEAR(Tabla1[[#This Row],[Date]])</f>
        <v>2022</v>
      </c>
    </row>
    <row r="4216" spans="1:19" x14ac:dyDescent="0.2">
      <c r="A4216">
        <v>4212</v>
      </c>
      <c r="B4216" s="1">
        <v>44871</v>
      </c>
      <c r="C4216" t="s">
        <v>260</v>
      </c>
      <c r="D4216" t="s">
        <v>332</v>
      </c>
      <c r="E4216">
        <v>1</v>
      </c>
      <c r="F4216" t="s">
        <v>116</v>
      </c>
      <c r="G4216" t="s">
        <v>347</v>
      </c>
      <c r="H4216" t="s">
        <v>518</v>
      </c>
      <c r="M4216" s="2">
        <v>1873</v>
      </c>
      <c r="N4216" s="2">
        <v>2000</v>
      </c>
      <c r="O4216" s="2">
        <f>IF(Tabla1[[#This Row],[Mov]]="VNT",Tabla1[[#This Row],[Sale]]-Tabla1[[#This Row],[Cost]],-Tabla1[[#This Row],[Cost]]*Tabla1[[#This Row],[Cant]])</f>
        <v>127</v>
      </c>
      <c r="P4216" s="8">
        <f>IF(Tabla1[[#This Row],[Mov]]="VNT",-Tabla1[[#This Row],[Cant]],Tabla1[[#This Row],[Cant]])</f>
        <v>-1</v>
      </c>
      <c r="Q4216" s="8">
        <f>DAY(Tabla1[[#This Row],[Date]])</f>
        <v>6</v>
      </c>
      <c r="R4216" s="8">
        <f>MONTH(Tabla1[[#This Row],[Date]])</f>
        <v>11</v>
      </c>
      <c r="S4216" s="8">
        <f>YEAR(Tabla1[[#This Row],[Date]])</f>
        <v>2022</v>
      </c>
    </row>
    <row r="4217" spans="1:19" x14ac:dyDescent="0.2">
      <c r="A4217">
        <v>4213</v>
      </c>
      <c r="B4217" s="1">
        <v>44871</v>
      </c>
      <c r="C4217" t="s">
        <v>260</v>
      </c>
      <c r="D4217" t="s">
        <v>332</v>
      </c>
      <c r="E4217">
        <v>1</v>
      </c>
      <c r="F4217" t="s">
        <v>532</v>
      </c>
      <c r="G4217" t="s">
        <v>273</v>
      </c>
      <c r="H4217" t="s">
        <v>552</v>
      </c>
      <c r="M4217" s="2">
        <v>19000</v>
      </c>
      <c r="N4217" s="2">
        <v>35000</v>
      </c>
      <c r="O4217" s="2">
        <f>IF(Tabla1[[#This Row],[Mov]]="VNT",Tabla1[[#This Row],[Sale]]-Tabla1[[#This Row],[Cost]],-Tabla1[[#This Row],[Cost]]*Tabla1[[#This Row],[Cant]])</f>
        <v>16000</v>
      </c>
      <c r="P4217" s="8">
        <f>IF(Tabla1[[#This Row],[Mov]]="VNT",-Tabla1[[#This Row],[Cant]],Tabla1[[#This Row],[Cant]])</f>
        <v>-1</v>
      </c>
      <c r="Q4217" s="8">
        <f>DAY(Tabla1[[#This Row],[Date]])</f>
        <v>6</v>
      </c>
      <c r="R4217" s="8">
        <f>MONTH(Tabla1[[#This Row],[Date]])</f>
        <v>11</v>
      </c>
      <c r="S4217" s="8">
        <f>YEAR(Tabla1[[#This Row],[Date]])</f>
        <v>2022</v>
      </c>
    </row>
    <row r="4218" spans="1:19" x14ac:dyDescent="0.2">
      <c r="A4218">
        <v>4214</v>
      </c>
      <c r="B4218" s="1">
        <v>44871</v>
      </c>
      <c r="C4218" t="s">
        <v>260</v>
      </c>
      <c r="D4218" t="s">
        <v>332</v>
      </c>
      <c r="E4218">
        <v>1</v>
      </c>
      <c r="F4218" t="s">
        <v>21</v>
      </c>
      <c r="G4218" t="s">
        <v>273</v>
      </c>
      <c r="H4218" t="s">
        <v>912</v>
      </c>
      <c r="M4218" s="2">
        <v>4000</v>
      </c>
      <c r="N4218" s="2">
        <v>15000</v>
      </c>
      <c r="O4218" s="2">
        <f>IF(Tabla1[[#This Row],[Mov]]="VNT",Tabla1[[#This Row],[Sale]]-Tabla1[[#This Row],[Cost]],-Tabla1[[#This Row],[Cost]]*Tabla1[[#This Row],[Cant]])</f>
        <v>11000</v>
      </c>
      <c r="P4218" s="8">
        <f>IF(Tabla1[[#This Row],[Mov]]="VNT",-Tabla1[[#This Row],[Cant]],Tabla1[[#This Row],[Cant]])</f>
        <v>-1</v>
      </c>
      <c r="Q4218" s="8">
        <f>DAY(Tabla1[[#This Row],[Date]])</f>
        <v>6</v>
      </c>
      <c r="R4218" s="8">
        <f>MONTH(Tabla1[[#This Row],[Date]])</f>
        <v>11</v>
      </c>
      <c r="S4218" s="8">
        <f>YEAR(Tabla1[[#This Row],[Date]])</f>
        <v>2022</v>
      </c>
    </row>
    <row r="4219" spans="1:19" x14ac:dyDescent="0.2">
      <c r="A4219">
        <v>4215</v>
      </c>
      <c r="B4219" s="1">
        <v>44871</v>
      </c>
      <c r="C4219" t="s">
        <v>260</v>
      </c>
      <c r="D4219" t="s">
        <v>332</v>
      </c>
      <c r="E4219">
        <v>1</v>
      </c>
      <c r="F4219" t="s">
        <v>116</v>
      </c>
      <c r="G4219" t="s">
        <v>347</v>
      </c>
      <c r="H4219" t="s">
        <v>518</v>
      </c>
      <c r="M4219" s="2">
        <v>6074</v>
      </c>
      <c r="N4219" s="2">
        <v>6500</v>
      </c>
      <c r="O4219" s="2">
        <f>IF(Tabla1[[#This Row],[Mov]]="VNT",Tabla1[[#This Row],[Sale]]-Tabla1[[#This Row],[Cost]],-Tabla1[[#This Row],[Cost]]*Tabla1[[#This Row],[Cant]])</f>
        <v>426</v>
      </c>
      <c r="P4219" s="8">
        <f>IF(Tabla1[[#This Row],[Mov]]="VNT",-Tabla1[[#This Row],[Cant]],Tabla1[[#This Row],[Cant]])</f>
        <v>-1</v>
      </c>
      <c r="Q4219" s="8">
        <f>DAY(Tabla1[[#This Row],[Date]])</f>
        <v>6</v>
      </c>
      <c r="R4219" s="8">
        <f>MONTH(Tabla1[[#This Row],[Date]])</f>
        <v>11</v>
      </c>
      <c r="S4219" s="8">
        <f>YEAR(Tabla1[[#This Row],[Date]])</f>
        <v>2022</v>
      </c>
    </row>
    <row r="4220" spans="1:19" x14ac:dyDescent="0.2">
      <c r="A4220">
        <v>4216</v>
      </c>
      <c r="B4220" s="1">
        <v>44871</v>
      </c>
      <c r="C4220" t="s">
        <v>260</v>
      </c>
      <c r="D4220" t="s">
        <v>332</v>
      </c>
      <c r="E4220">
        <v>1</v>
      </c>
      <c r="F4220" t="s">
        <v>116</v>
      </c>
      <c r="G4220" t="s">
        <v>347</v>
      </c>
      <c r="H4220" t="s">
        <v>518</v>
      </c>
      <c r="M4220" s="2">
        <v>6074</v>
      </c>
      <c r="N4220" s="2">
        <v>6500</v>
      </c>
      <c r="O4220" s="2">
        <f>IF(Tabla1[[#This Row],[Mov]]="VNT",Tabla1[[#This Row],[Sale]]-Tabla1[[#This Row],[Cost]],-Tabla1[[#This Row],[Cost]]*Tabla1[[#This Row],[Cant]])</f>
        <v>426</v>
      </c>
      <c r="P4220" s="8">
        <f>IF(Tabla1[[#This Row],[Mov]]="VNT",-Tabla1[[#This Row],[Cant]],Tabla1[[#This Row],[Cant]])</f>
        <v>-1</v>
      </c>
      <c r="Q4220" s="8">
        <f>DAY(Tabla1[[#This Row],[Date]])</f>
        <v>6</v>
      </c>
      <c r="R4220" s="8">
        <f>MONTH(Tabla1[[#This Row],[Date]])</f>
        <v>11</v>
      </c>
      <c r="S4220" s="8">
        <f>YEAR(Tabla1[[#This Row],[Date]])</f>
        <v>2022</v>
      </c>
    </row>
    <row r="4221" spans="1:19" x14ac:dyDescent="0.2">
      <c r="A4221">
        <v>4217</v>
      </c>
      <c r="B4221" s="1">
        <v>44871</v>
      </c>
      <c r="C4221" t="s">
        <v>260</v>
      </c>
      <c r="D4221" t="s">
        <v>332</v>
      </c>
      <c r="E4221">
        <v>1</v>
      </c>
      <c r="F4221" t="s">
        <v>771</v>
      </c>
      <c r="G4221" t="s">
        <v>727</v>
      </c>
      <c r="H4221" t="s">
        <v>1442</v>
      </c>
      <c r="M4221" s="2">
        <v>13000</v>
      </c>
      <c r="N4221" s="2">
        <v>25000</v>
      </c>
      <c r="O4221" s="2">
        <f>IF(Tabla1[[#This Row],[Mov]]="VNT",Tabla1[[#This Row],[Sale]]-Tabla1[[#This Row],[Cost]],-Tabla1[[#This Row],[Cost]]*Tabla1[[#This Row],[Cant]])</f>
        <v>12000</v>
      </c>
      <c r="P4221" s="8">
        <f>IF(Tabla1[[#This Row],[Mov]]="VNT",-Tabla1[[#This Row],[Cant]],Tabla1[[#This Row],[Cant]])</f>
        <v>-1</v>
      </c>
      <c r="Q4221" s="8">
        <f>DAY(Tabla1[[#This Row],[Date]])</f>
        <v>6</v>
      </c>
      <c r="R4221" s="8">
        <f>MONTH(Tabla1[[#This Row],[Date]])</f>
        <v>11</v>
      </c>
      <c r="S4221" s="8">
        <f>YEAR(Tabla1[[#This Row],[Date]])</f>
        <v>2022</v>
      </c>
    </row>
    <row r="4222" spans="1:19" x14ac:dyDescent="0.2">
      <c r="A4222">
        <v>4218</v>
      </c>
      <c r="B4222" s="1">
        <v>44871</v>
      </c>
      <c r="C4222" t="s">
        <v>260</v>
      </c>
      <c r="D4222" t="s">
        <v>332</v>
      </c>
      <c r="E4222">
        <v>1</v>
      </c>
      <c r="F4222" t="s">
        <v>458</v>
      </c>
      <c r="G4222" t="s">
        <v>604</v>
      </c>
      <c r="H4222" t="s">
        <v>1825</v>
      </c>
      <c r="M4222" s="2">
        <v>0</v>
      </c>
      <c r="N4222" s="2">
        <v>25000</v>
      </c>
      <c r="O4222" s="2">
        <f>IF(Tabla1[[#This Row],[Mov]]="VNT",Tabla1[[#This Row],[Sale]]-Tabla1[[#This Row],[Cost]],-Tabla1[[#This Row],[Cost]]*Tabla1[[#This Row],[Cant]])</f>
        <v>25000</v>
      </c>
      <c r="P4222" s="8">
        <f>IF(Tabla1[[#This Row],[Mov]]="VNT",-Tabla1[[#This Row],[Cant]],Tabla1[[#This Row],[Cant]])</f>
        <v>-1</v>
      </c>
      <c r="Q4222" s="8">
        <f>DAY(Tabla1[[#This Row],[Date]])</f>
        <v>6</v>
      </c>
      <c r="R4222" s="8">
        <f>MONTH(Tabla1[[#This Row],[Date]])</f>
        <v>11</v>
      </c>
      <c r="S4222" s="8">
        <f>YEAR(Tabla1[[#This Row],[Date]])</f>
        <v>2022</v>
      </c>
    </row>
    <row r="4223" spans="1:19" x14ac:dyDescent="0.2">
      <c r="A4223">
        <v>4219</v>
      </c>
      <c r="B4223" s="1">
        <v>44871</v>
      </c>
      <c r="C4223" t="s">
        <v>260</v>
      </c>
      <c r="D4223" t="s">
        <v>332</v>
      </c>
      <c r="E4223">
        <v>1</v>
      </c>
      <c r="F4223" t="s">
        <v>526</v>
      </c>
      <c r="G4223" t="s">
        <v>266</v>
      </c>
      <c r="H4223" t="s">
        <v>527</v>
      </c>
      <c r="M4223" s="2">
        <v>30000</v>
      </c>
      <c r="N4223" s="2">
        <v>42000</v>
      </c>
      <c r="O4223" s="2">
        <f>IF(Tabla1[[#This Row],[Mov]]="VNT",Tabla1[[#This Row],[Sale]]-Tabla1[[#This Row],[Cost]],-Tabla1[[#This Row],[Cost]]*Tabla1[[#This Row],[Cant]])</f>
        <v>12000</v>
      </c>
      <c r="P4223" s="8">
        <f>IF(Tabla1[[#This Row],[Mov]]="VNT",-Tabla1[[#This Row],[Cant]],Tabla1[[#This Row],[Cant]])</f>
        <v>-1</v>
      </c>
      <c r="Q4223" s="8">
        <f>DAY(Tabla1[[#This Row],[Date]])</f>
        <v>6</v>
      </c>
      <c r="R4223" s="8">
        <f>MONTH(Tabla1[[#This Row],[Date]])</f>
        <v>11</v>
      </c>
      <c r="S4223" s="8">
        <f>YEAR(Tabla1[[#This Row],[Date]])</f>
        <v>2022</v>
      </c>
    </row>
    <row r="4224" spans="1:19" x14ac:dyDescent="0.2">
      <c r="A4224">
        <v>4220</v>
      </c>
      <c r="B4224" s="1">
        <v>44871</v>
      </c>
      <c r="C4224" t="s">
        <v>260</v>
      </c>
      <c r="D4224" t="s">
        <v>332</v>
      </c>
      <c r="E4224">
        <v>1</v>
      </c>
      <c r="F4224" t="s">
        <v>15</v>
      </c>
      <c r="G4224" t="s">
        <v>999</v>
      </c>
      <c r="H4224" t="s">
        <v>1824</v>
      </c>
      <c r="M4224" s="2">
        <v>3500</v>
      </c>
      <c r="N4224" s="2">
        <v>10000</v>
      </c>
      <c r="O4224" s="2">
        <f>IF(Tabla1[[#This Row],[Mov]]="VNT",Tabla1[[#This Row],[Sale]]-Tabla1[[#This Row],[Cost]],-Tabla1[[#This Row],[Cost]]*Tabla1[[#This Row],[Cant]])</f>
        <v>6500</v>
      </c>
      <c r="P4224" s="8">
        <f>IF(Tabla1[[#This Row],[Mov]]="VNT",-Tabla1[[#This Row],[Cant]],Tabla1[[#This Row],[Cant]])</f>
        <v>-1</v>
      </c>
      <c r="Q4224" s="8">
        <f>DAY(Tabla1[[#This Row],[Date]])</f>
        <v>6</v>
      </c>
      <c r="R4224" s="8">
        <f>MONTH(Tabla1[[#This Row],[Date]])</f>
        <v>11</v>
      </c>
      <c r="S4224" s="8">
        <f>YEAR(Tabla1[[#This Row],[Date]])</f>
        <v>2022</v>
      </c>
    </row>
    <row r="4225" spans="1:19" x14ac:dyDescent="0.2">
      <c r="A4225">
        <v>4221</v>
      </c>
      <c r="B4225" s="1">
        <v>44871</v>
      </c>
      <c r="C4225" t="s">
        <v>260</v>
      </c>
      <c r="D4225" t="s">
        <v>332</v>
      </c>
      <c r="E4225">
        <v>1</v>
      </c>
      <c r="F4225" t="s">
        <v>116</v>
      </c>
      <c r="G4225" t="s">
        <v>647</v>
      </c>
      <c r="H4225" t="s">
        <v>668</v>
      </c>
      <c r="M4225" s="2">
        <v>9350</v>
      </c>
      <c r="N4225" s="2">
        <v>10000</v>
      </c>
      <c r="O4225" s="2">
        <f>IF(Tabla1[[#This Row],[Mov]]="VNT",Tabla1[[#This Row],[Sale]]-Tabla1[[#This Row],[Cost]],-Tabla1[[#This Row],[Cost]]*Tabla1[[#This Row],[Cant]])</f>
        <v>650</v>
      </c>
      <c r="P4225" s="8">
        <f>IF(Tabla1[[#This Row],[Mov]]="VNT",-Tabla1[[#This Row],[Cant]],Tabla1[[#This Row],[Cant]])</f>
        <v>-1</v>
      </c>
      <c r="Q4225" s="8">
        <f>DAY(Tabla1[[#This Row],[Date]])</f>
        <v>6</v>
      </c>
      <c r="R4225" s="8">
        <f>MONTH(Tabla1[[#This Row],[Date]])</f>
        <v>11</v>
      </c>
      <c r="S4225" s="8">
        <f>YEAR(Tabla1[[#This Row],[Date]])</f>
        <v>2022</v>
      </c>
    </row>
    <row r="4226" spans="1:19" x14ac:dyDescent="0.2">
      <c r="A4226">
        <v>4222</v>
      </c>
      <c r="B4226" s="1">
        <v>44871</v>
      </c>
      <c r="C4226" t="s">
        <v>260</v>
      </c>
      <c r="D4226" t="s">
        <v>332</v>
      </c>
      <c r="E4226">
        <v>1</v>
      </c>
      <c r="F4226" t="s">
        <v>116</v>
      </c>
      <c r="G4226" t="s">
        <v>347</v>
      </c>
      <c r="H4226" t="s">
        <v>518</v>
      </c>
      <c r="M4226" s="2">
        <v>6975</v>
      </c>
      <c r="N4226" s="2">
        <v>7500</v>
      </c>
      <c r="O4226" s="2">
        <f>IF(Tabla1[[#This Row],[Mov]]="VNT",Tabla1[[#This Row],[Sale]]-Tabla1[[#This Row],[Cost]],-Tabla1[[#This Row],[Cost]]*Tabla1[[#This Row],[Cant]])</f>
        <v>525</v>
      </c>
      <c r="P4226" s="8">
        <f>IF(Tabla1[[#This Row],[Mov]]="VNT",-Tabla1[[#This Row],[Cant]],Tabla1[[#This Row],[Cant]])</f>
        <v>-1</v>
      </c>
      <c r="Q4226" s="8">
        <f>DAY(Tabla1[[#This Row],[Date]])</f>
        <v>6</v>
      </c>
      <c r="R4226" s="8">
        <f>MONTH(Tabla1[[#This Row],[Date]])</f>
        <v>11</v>
      </c>
      <c r="S4226" s="8">
        <f>YEAR(Tabla1[[#This Row],[Date]])</f>
        <v>2022</v>
      </c>
    </row>
    <row r="4227" spans="1:19" x14ac:dyDescent="0.2">
      <c r="A4227">
        <v>4223</v>
      </c>
      <c r="B4227" s="1">
        <v>44871</v>
      </c>
      <c r="C4227" t="s">
        <v>260</v>
      </c>
      <c r="D4227" t="s">
        <v>332</v>
      </c>
      <c r="E4227">
        <v>1</v>
      </c>
      <c r="F4227" t="s">
        <v>455</v>
      </c>
      <c r="G4227" t="s">
        <v>347</v>
      </c>
      <c r="H4227" t="s">
        <v>456</v>
      </c>
      <c r="M4227" s="2">
        <v>500</v>
      </c>
      <c r="N4227" s="2">
        <v>4000</v>
      </c>
      <c r="O4227" s="2">
        <f>IF(Tabla1[[#This Row],[Mov]]="VNT",Tabla1[[#This Row],[Sale]]-Tabla1[[#This Row],[Cost]],-Tabla1[[#This Row],[Cost]]*Tabla1[[#This Row],[Cant]])</f>
        <v>3500</v>
      </c>
      <c r="P4227" s="8">
        <f>IF(Tabla1[[#This Row],[Mov]]="VNT",-Tabla1[[#This Row],[Cant]],Tabla1[[#This Row],[Cant]])</f>
        <v>-1</v>
      </c>
      <c r="Q4227" s="8">
        <f>DAY(Tabla1[[#This Row],[Date]])</f>
        <v>6</v>
      </c>
      <c r="R4227" s="8">
        <f>MONTH(Tabla1[[#This Row],[Date]])</f>
        <v>11</v>
      </c>
      <c r="S4227" s="8">
        <f>YEAR(Tabla1[[#This Row],[Date]])</f>
        <v>2022</v>
      </c>
    </row>
    <row r="4228" spans="1:19" x14ac:dyDescent="0.2">
      <c r="A4228">
        <v>4224</v>
      </c>
      <c r="B4228" s="1">
        <v>44871</v>
      </c>
      <c r="C4228" t="s">
        <v>260</v>
      </c>
      <c r="D4228" t="s">
        <v>332</v>
      </c>
      <c r="E4228">
        <v>1</v>
      </c>
      <c r="F4228" t="s">
        <v>15</v>
      </c>
      <c r="G4228" t="s">
        <v>266</v>
      </c>
      <c r="H4228" t="s">
        <v>1826</v>
      </c>
      <c r="L4228" t="s">
        <v>1829</v>
      </c>
      <c r="M4228" s="2">
        <v>0</v>
      </c>
      <c r="N4228" s="2">
        <v>0</v>
      </c>
      <c r="O4228" s="2">
        <f>IF(Tabla1[[#This Row],[Mov]]="VNT",Tabla1[[#This Row],[Sale]]-Tabla1[[#This Row],[Cost]],-Tabla1[[#This Row],[Cost]]*Tabla1[[#This Row],[Cant]])</f>
        <v>0</v>
      </c>
      <c r="P4228" s="8">
        <f>IF(Tabla1[[#This Row],[Mov]]="VNT",-Tabla1[[#This Row],[Cant]],Tabla1[[#This Row],[Cant]])</f>
        <v>-1</v>
      </c>
      <c r="Q4228" s="8">
        <f>DAY(Tabla1[[#This Row],[Date]])</f>
        <v>6</v>
      </c>
      <c r="R4228" s="8">
        <f>MONTH(Tabla1[[#This Row],[Date]])</f>
        <v>11</v>
      </c>
      <c r="S4228" s="8">
        <f>YEAR(Tabla1[[#This Row],[Date]])</f>
        <v>2022</v>
      </c>
    </row>
    <row r="4229" spans="1:19" x14ac:dyDescent="0.2">
      <c r="A4229">
        <v>4225</v>
      </c>
      <c r="B4229" s="1">
        <v>44871</v>
      </c>
      <c r="C4229" t="s">
        <v>260</v>
      </c>
      <c r="D4229" t="s">
        <v>332</v>
      </c>
      <c r="E4229">
        <v>1</v>
      </c>
      <c r="F4229" t="s">
        <v>26</v>
      </c>
      <c r="G4229" t="s">
        <v>272</v>
      </c>
      <c r="H4229" t="s">
        <v>27</v>
      </c>
      <c r="M4229" s="2">
        <v>9000</v>
      </c>
      <c r="N4229" s="2">
        <v>25000</v>
      </c>
      <c r="O4229" s="2">
        <f>IF(Tabla1[[#This Row],[Mov]]="VNT",Tabla1[[#This Row],[Sale]]-Tabla1[[#This Row],[Cost]],-Tabla1[[#This Row],[Cost]]*Tabla1[[#This Row],[Cant]])</f>
        <v>16000</v>
      </c>
      <c r="P4229" s="8">
        <f>IF(Tabla1[[#This Row],[Mov]]="VNT",-Tabla1[[#This Row],[Cant]],Tabla1[[#This Row],[Cant]])</f>
        <v>-1</v>
      </c>
      <c r="Q4229" s="8">
        <f>DAY(Tabla1[[#This Row],[Date]])</f>
        <v>6</v>
      </c>
      <c r="R4229" s="8">
        <f>MONTH(Tabla1[[#This Row],[Date]])</f>
        <v>11</v>
      </c>
      <c r="S4229" s="8">
        <f>YEAR(Tabla1[[#This Row],[Date]])</f>
        <v>2022</v>
      </c>
    </row>
    <row r="4230" spans="1:19" x14ac:dyDescent="0.2">
      <c r="A4230">
        <v>4226</v>
      </c>
      <c r="B4230" s="1">
        <v>44871</v>
      </c>
      <c r="C4230" t="s">
        <v>260</v>
      </c>
      <c r="D4230" t="s">
        <v>332</v>
      </c>
      <c r="E4230">
        <v>1</v>
      </c>
      <c r="F4230" t="s">
        <v>455</v>
      </c>
      <c r="G4230" t="s">
        <v>349</v>
      </c>
      <c r="H4230" t="s">
        <v>457</v>
      </c>
      <c r="M4230" s="2">
        <v>1000</v>
      </c>
      <c r="N4230" s="2">
        <v>3500</v>
      </c>
      <c r="O4230" s="2">
        <f>IF(Tabla1[[#This Row],[Mov]]="VNT",Tabla1[[#This Row],[Sale]]-Tabla1[[#This Row],[Cost]],-Tabla1[[#This Row],[Cost]]*Tabla1[[#This Row],[Cant]])</f>
        <v>2500</v>
      </c>
      <c r="P4230" s="8">
        <f>IF(Tabla1[[#This Row],[Mov]]="VNT",-Tabla1[[#This Row],[Cant]],Tabla1[[#This Row],[Cant]])</f>
        <v>-1</v>
      </c>
      <c r="Q4230" s="8">
        <f>DAY(Tabla1[[#This Row],[Date]])</f>
        <v>6</v>
      </c>
      <c r="R4230" s="8">
        <f>MONTH(Tabla1[[#This Row],[Date]])</f>
        <v>11</v>
      </c>
      <c r="S4230" s="8">
        <f>YEAR(Tabla1[[#This Row],[Date]])</f>
        <v>2022</v>
      </c>
    </row>
    <row r="4231" spans="1:19" x14ac:dyDescent="0.2">
      <c r="A4231">
        <v>4227</v>
      </c>
      <c r="B4231" s="1">
        <v>44871</v>
      </c>
      <c r="C4231" t="s">
        <v>260</v>
      </c>
      <c r="D4231" t="s">
        <v>332</v>
      </c>
      <c r="E4231">
        <v>1</v>
      </c>
      <c r="F4231" t="s">
        <v>116</v>
      </c>
      <c r="G4231" t="s">
        <v>349</v>
      </c>
      <c r="H4231" t="s">
        <v>515</v>
      </c>
      <c r="M4231" s="2">
        <v>6074</v>
      </c>
      <c r="N4231" s="2">
        <v>6500</v>
      </c>
      <c r="O4231" s="2">
        <f>IF(Tabla1[[#This Row],[Mov]]="VNT",Tabla1[[#This Row],[Sale]]-Tabla1[[#This Row],[Cost]],-Tabla1[[#This Row],[Cost]]*Tabla1[[#This Row],[Cant]])</f>
        <v>426</v>
      </c>
      <c r="P4231" s="8">
        <f>IF(Tabla1[[#This Row],[Mov]]="VNT",-Tabla1[[#This Row],[Cant]],Tabla1[[#This Row],[Cant]])</f>
        <v>-1</v>
      </c>
      <c r="Q4231" s="8">
        <f>DAY(Tabla1[[#This Row],[Date]])</f>
        <v>6</v>
      </c>
      <c r="R4231" s="8">
        <f>MONTH(Tabla1[[#This Row],[Date]])</f>
        <v>11</v>
      </c>
      <c r="S4231" s="8">
        <f>YEAR(Tabla1[[#This Row],[Date]])</f>
        <v>2022</v>
      </c>
    </row>
    <row r="4232" spans="1:19" x14ac:dyDescent="0.2">
      <c r="A4232">
        <v>4228</v>
      </c>
      <c r="B4232" s="1">
        <v>44871</v>
      </c>
      <c r="C4232" t="s">
        <v>260</v>
      </c>
      <c r="D4232" t="s">
        <v>332</v>
      </c>
      <c r="E4232">
        <v>1</v>
      </c>
      <c r="F4232" t="s">
        <v>116</v>
      </c>
      <c r="G4232" t="s">
        <v>382</v>
      </c>
      <c r="H4232" t="s">
        <v>518</v>
      </c>
      <c r="M4232" s="2">
        <v>3271</v>
      </c>
      <c r="N4232" s="2">
        <v>3500</v>
      </c>
      <c r="O4232" s="2">
        <f>IF(Tabla1[[#This Row],[Mov]]="VNT",Tabla1[[#This Row],[Sale]]-Tabla1[[#This Row],[Cost]],-Tabla1[[#This Row],[Cost]]*Tabla1[[#This Row],[Cant]])</f>
        <v>229</v>
      </c>
      <c r="P4232" s="8">
        <f>IF(Tabla1[[#This Row],[Mov]]="VNT",-Tabla1[[#This Row],[Cant]],Tabla1[[#This Row],[Cant]])</f>
        <v>-1</v>
      </c>
      <c r="Q4232" s="8">
        <f>DAY(Tabla1[[#This Row],[Date]])</f>
        <v>6</v>
      </c>
      <c r="R4232" s="8">
        <f>MONTH(Tabla1[[#This Row],[Date]])</f>
        <v>11</v>
      </c>
      <c r="S4232" s="8">
        <f>YEAR(Tabla1[[#This Row],[Date]])</f>
        <v>2022</v>
      </c>
    </row>
    <row r="4233" spans="1:19" x14ac:dyDescent="0.2">
      <c r="A4233">
        <v>4229</v>
      </c>
      <c r="B4233" s="1">
        <v>44872</v>
      </c>
      <c r="C4233" t="s">
        <v>260</v>
      </c>
      <c r="D4233" t="s">
        <v>332</v>
      </c>
      <c r="E4233">
        <v>1</v>
      </c>
      <c r="F4233" t="s">
        <v>21</v>
      </c>
      <c r="G4233" t="s">
        <v>272</v>
      </c>
      <c r="H4233" t="s">
        <v>24</v>
      </c>
      <c r="M4233" s="2">
        <v>3500</v>
      </c>
      <c r="N4233" s="2">
        <v>12000</v>
      </c>
      <c r="O4233" s="2">
        <f>IF(Tabla1[[#This Row],[Mov]]="VNT",Tabla1[[#This Row],[Sale]]-Tabla1[[#This Row],[Cost]],-Tabla1[[#This Row],[Cost]]*Tabla1[[#This Row],[Cant]])</f>
        <v>8500</v>
      </c>
      <c r="P4233" s="8">
        <f>IF(Tabla1[[#This Row],[Mov]]="VNT",-Tabla1[[#This Row],[Cant]],Tabla1[[#This Row],[Cant]])</f>
        <v>-1</v>
      </c>
      <c r="Q4233" s="8">
        <f>DAY(Tabla1[[#This Row],[Date]])</f>
        <v>7</v>
      </c>
      <c r="R4233" s="8">
        <f>MONTH(Tabla1[[#This Row],[Date]])</f>
        <v>11</v>
      </c>
      <c r="S4233" s="8">
        <f>YEAR(Tabla1[[#This Row],[Date]])</f>
        <v>2022</v>
      </c>
    </row>
    <row r="4234" spans="1:19" x14ac:dyDescent="0.2">
      <c r="A4234">
        <v>4230</v>
      </c>
      <c r="B4234" s="1">
        <v>44872</v>
      </c>
      <c r="C4234" t="s">
        <v>260</v>
      </c>
      <c r="D4234" t="s">
        <v>332</v>
      </c>
      <c r="E4234">
        <v>1</v>
      </c>
      <c r="F4234" t="s">
        <v>891</v>
      </c>
      <c r="G4234" t="s">
        <v>272</v>
      </c>
      <c r="H4234" t="s">
        <v>807</v>
      </c>
      <c r="M4234" s="2">
        <v>3500</v>
      </c>
      <c r="N4234" s="2">
        <v>10000</v>
      </c>
      <c r="O4234" s="2">
        <f>IF(Tabla1[[#This Row],[Mov]]="VNT",Tabla1[[#This Row],[Sale]]-Tabla1[[#This Row],[Cost]],-Tabla1[[#This Row],[Cost]]*Tabla1[[#This Row],[Cant]])</f>
        <v>6500</v>
      </c>
      <c r="P4234" s="8">
        <f>IF(Tabla1[[#This Row],[Mov]]="VNT",-Tabla1[[#This Row],[Cant]],Tabla1[[#This Row],[Cant]])</f>
        <v>-1</v>
      </c>
      <c r="Q4234" s="8">
        <f>DAY(Tabla1[[#This Row],[Date]])</f>
        <v>7</v>
      </c>
      <c r="R4234" s="8">
        <f>MONTH(Tabla1[[#This Row],[Date]])</f>
        <v>11</v>
      </c>
      <c r="S4234" s="8">
        <f>YEAR(Tabla1[[#This Row],[Date]])</f>
        <v>2022</v>
      </c>
    </row>
    <row r="4235" spans="1:19" x14ac:dyDescent="0.2">
      <c r="A4235">
        <v>4231</v>
      </c>
      <c r="B4235" s="1">
        <v>44872</v>
      </c>
      <c r="C4235" t="s">
        <v>261</v>
      </c>
      <c r="D4235" t="s">
        <v>892</v>
      </c>
      <c r="E4235">
        <v>1</v>
      </c>
      <c r="F4235" t="s">
        <v>386</v>
      </c>
      <c r="G4235" t="s">
        <v>284</v>
      </c>
      <c r="H4235" t="s">
        <v>573</v>
      </c>
      <c r="M4235" s="2">
        <v>68000</v>
      </c>
      <c r="N4235" s="2">
        <v>145000</v>
      </c>
      <c r="O4235" s="2">
        <f>IF(Tabla1[[#This Row],[Mov]]="VNT",Tabla1[[#This Row],[Sale]]-Tabla1[[#This Row],[Cost]],-Tabla1[[#This Row],[Cost]]*Tabla1[[#This Row],[Cant]])</f>
        <v>-68000</v>
      </c>
      <c r="P4235" s="8">
        <f>IF(Tabla1[[#This Row],[Mov]]="VNT",-Tabla1[[#This Row],[Cant]],Tabla1[[#This Row],[Cant]])</f>
        <v>1</v>
      </c>
      <c r="Q4235" s="8">
        <f>DAY(Tabla1[[#This Row],[Date]])</f>
        <v>7</v>
      </c>
      <c r="R4235" s="8">
        <f>MONTH(Tabla1[[#This Row],[Date]])</f>
        <v>11</v>
      </c>
      <c r="S4235" s="8">
        <f>YEAR(Tabla1[[#This Row],[Date]])</f>
        <v>2022</v>
      </c>
    </row>
    <row r="4236" spans="1:19" x14ac:dyDescent="0.2">
      <c r="A4236">
        <v>4232</v>
      </c>
      <c r="B4236" s="1">
        <v>44872</v>
      </c>
      <c r="C4236" t="s">
        <v>261</v>
      </c>
      <c r="D4236" t="s">
        <v>892</v>
      </c>
      <c r="E4236">
        <v>1</v>
      </c>
      <c r="F4236" t="s">
        <v>1545</v>
      </c>
      <c r="G4236" t="s">
        <v>272</v>
      </c>
      <c r="H4236" t="s">
        <v>252</v>
      </c>
      <c r="M4236" s="2">
        <v>20000</v>
      </c>
      <c r="N4236" s="2">
        <v>45000</v>
      </c>
      <c r="O4236" s="2">
        <f>IF(Tabla1[[#This Row],[Mov]]="VNT",Tabla1[[#This Row],[Sale]]-Tabla1[[#This Row],[Cost]],-Tabla1[[#This Row],[Cost]]*Tabla1[[#This Row],[Cant]])</f>
        <v>-20000</v>
      </c>
      <c r="P4236" s="8">
        <f>IF(Tabla1[[#This Row],[Mov]]="VNT",-Tabla1[[#This Row],[Cant]],Tabla1[[#This Row],[Cant]])</f>
        <v>1</v>
      </c>
      <c r="Q4236" s="8">
        <f>DAY(Tabla1[[#This Row],[Date]])</f>
        <v>7</v>
      </c>
      <c r="R4236" s="8">
        <f>MONTH(Tabla1[[#This Row],[Date]])</f>
        <v>11</v>
      </c>
      <c r="S4236" s="8">
        <f>YEAR(Tabla1[[#This Row],[Date]])</f>
        <v>2022</v>
      </c>
    </row>
    <row r="4237" spans="1:19" x14ac:dyDescent="0.2">
      <c r="A4237">
        <v>4233</v>
      </c>
      <c r="B4237" s="1">
        <v>44872</v>
      </c>
      <c r="C4237" t="s">
        <v>261</v>
      </c>
      <c r="D4237" t="s">
        <v>892</v>
      </c>
      <c r="E4237">
        <v>1</v>
      </c>
      <c r="F4237" t="s">
        <v>1193</v>
      </c>
      <c r="G4237" t="s">
        <v>346</v>
      </c>
      <c r="H4237" t="s">
        <v>1827</v>
      </c>
      <c r="M4237" s="2">
        <v>10000</v>
      </c>
      <c r="N4237" s="2">
        <v>25000</v>
      </c>
      <c r="O4237" s="2">
        <f>IF(Tabla1[[#This Row],[Mov]]="VNT",Tabla1[[#This Row],[Sale]]-Tabla1[[#This Row],[Cost]],-Tabla1[[#This Row],[Cost]]*Tabla1[[#This Row],[Cant]])</f>
        <v>-10000</v>
      </c>
      <c r="P4237" s="8">
        <f>IF(Tabla1[[#This Row],[Mov]]="VNT",-Tabla1[[#This Row],[Cant]],Tabla1[[#This Row],[Cant]])</f>
        <v>1</v>
      </c>
      <c r="Q4237" s="8">
        <f>DAY(Tabla1[[#This Row],[Date]])</f>
        <v>7</v>
      </c>
      <c r="R4237" s="8">
        <f>MONTH(Tabla1[[#This Row],[Date]])</f>
        <v>11</v>
      </c>
      <c r="S4237" s="8">
        <f>YEAR(Tabla1[[#This Row],[Date]])</f>
        <v>2022</v>
      </c>
    </row>
    <row r="4238" spans="1:19" x14ac:dyDescent="0.2">
      <c r="A4238">
        <v>4234</v>
      </c>
      <c r="B4238" s="1">
        <v>44872</v>
      </c>
      <c r="C4238" t="s">
        <v>261</v>
      </c>
      <c r="D4238" t="s">
        <v>1485</v>
      </c>
      <c r="E4238">
        <v>5</v>
      </c>
      <c r="F4238" t="s">
        <v>1213</v>
      </c>
      <c r="G4238" t="s">
        <v>272</v>
      </c>
      <c r="H4238" t="s">
        <v>1828</v>
      </c>
      <c r="M4238" s="2">
        <v>400</v>
      </c>
      <c r="N4238" s="2">
        <v>20000</v>
      </c>
      <c r="O4238" s="2">
        <f>IF(Tabla1[[#This Row],[Mov]]="VNT",Tabla1[[#This Row],[Sale]]-Tabla1[[#This Row],[Cost]],-Tabla1[[#This Row],[Cost]]*Tabla1[[#This Row],[Cant]])</f>
        <v>-2000</v>
      </c>
      <c r="P4238" s="8">
        <f>IF(Tabla1[[#This Row],[Mov]]="VNT",-Tabla1[[#This Row],[Cant]],Tabla1[[#This Row],[Cant]])</f>
        <v>5</v>
      </c>
      <c r="Q4238" s="8">
        <f>DAY(Tabla1[[#This Row],[Date]])</f>
        <v>7</v>
      </c>
      <c r="R4238" s="8">
        <f>MONTH(Tabla1[[#This Row],[Date]])</f>
        <v>11</v>
      </c>
      <c r="S4238" s="8">
        <f>YEAR(Tabla1[[#This Row],[Date]])</f>
        <v>2022</v>
      </c>
    </row>
    <row r="4239" spans="1:19" x14ac:dyDescent="0.2">
      <c r="A4239">
        <v>4235</v>
      </c>
      <c r="B4239" s="1">
        <v>44872</v>
      </c>
      <c r="C4239" t="s">
        <v>260</v>
      </c>
      <c r="D4239" t="s">
        <v>332</v>
      </c>
      <c r="E4239">
        <v>1</v>
      </c>
      <c r="F4239" t="s">
        <v>386</v>
      </c>
      <c r="G4239" t="s">
        <v>284</v>
      </c>
      <c r="H4239" t="s">
        <v>573</v>
      </c>
      <c r="M4239" s="2">
        <v>68000</v>
      </c>
      <c r="N4239" s="2">
        <v>145000</v>
      </c>
      <c r="O4239" s="2">
        <f>IF(Tabla1[[#This Row],[Mov]]="VNT",Tabla1[[#This Row],[Sale]]-Tabla1[[#This Row],[Cost]],-Tabla1[[#This Row],[Cost]]*Tabla1[[#This Row],[Cant]])</f>
        <v>77000</v>
      </c>
      <c r="P4239" s="8">
        <f>IF(Tabla1[[#This Row],[Mov]]="VNT",-Tabla1[[#This Row],[Cant]],Tabla1[[#This Row],[Cant]])</f>
        <v>-1</v>
      </c>
      <c r="Q4239" s="8">
        <f>DAY(Tabla1[[#This Row],[Date]])</f>
        <v>7</v>
      </c>
      <c r="R4239" s="8">
        <f>MONTH(Tabla1[[#This Row],[Date]])</f>
        <v>11</v>
      </c>
      <c r="S4239" s="8">
        <f>YEAR(Tabla1[[#This Row],[Date]])</f>
        <v>2022</v>
      </c>
    </row>
    <row r="4240" spans="1:19" x14ac:dyDescent="0.2">
      <c r="A4240">
        <v>4236</v>
      </c>
      <c r="B4240" s="1">
        <v>44872</v>
      </c>
      <c r="C4240" t="s">
        <v>260</v>
      </c>
      <c r="D4240" t="s">
        <v>332</v>
      </c>
      <c r="E4240">
        <v>1</v>
      </c>
      <c r="F4240" t="s">
        <v>225</v>
      </c>
      <c r="G4240" t="s">
        <v>272</v>
      </c>
      <c r="H4240" t="s">
        <v>309</v>
      </c>
      <c r="M4240" s="2">
        <v>1100</v>
      </c>
      <c r="N4240" s="2">
        <v>10000</v>
      </c>
      <c r="O4240" s="2">
        <f>IF(Tabla1[[#This Row],[Mov]]="VNT",Tabla1[[#This Row],[Sale]]-Tabla1[[#This Row],[Cost]],-Tabla1[[#This Row],[Cost]]*Tabla1[[#This Row],[Cant]])</f>
        <v>8900</v>
      </c>
      <c r="P4240" s="8">
        <f>IF(Tabla1[[#This Row],[Mov]]="VNT",-Tabla1[[#This Row],[Cant]],Tabla1[[#This Row],[Cant]])</f>
        <v>-1</v>
      </c>
      <c r="Q4240" s="8">
        <f>DAY(Tabla1[[#This Row],[Date]])</f>
        <v>7</v>
      </c>
      <c r="R4240" s="8">
        <f>MONTH(Tabla1[[#This Row],[Date]])</f>
        <v>11</v>
      </c>
      <c r="S4240" s="8">
        <f>YEAR(Tabla1[[#This Row],[Date]])</f>
        <v>2022</v>
      </c>
    </row>
    <row r="4241" spans="1:19" x14ac:dyDescent="0.2">
      <c r="A4241">
        <v>4237</v>
      </c>
      <c r="B4241" s="1">
        <v>44872</v>
      </c>
      <c r="C4241" t="s">
        <v>260</v>
      </c>
      <c r="D4241" t="s">
        <v>332</v>
      </c>
      <c r="E4241">
        <v>1</v>
      </c>
      <c r="F4241" t="s">
        <v>586</v>
      </c>
      <c r="G4241" t="s">
        <v>272</v>
      </c>
      <c r="H4241" t="s">
        <v>309</v>
      </c>
      <c r="M4241" s="2">
        <v>7000</v>
      </c>
      <c r="N4241" s="2">
        <v>18000</v>
      </c>
      <c r="O4241" s="2">
        <f>IF(Tabla1[[#This Row],[Mov]]="VNT",Tabla1[[#This Row],[Sale]]-Tabla1[[#This Row],[Cost]],-Tabla1[[#This Row],[Cost]]*Tabla1[[#This Row],[Cant]])</f>
        <v>11000</v>
      </c>
      <c r="P4241" s="8">
        <f>IF(Tabla1[[#This Row],[Mov]]="VNT",-Tabla1[[#This Row],[Cant]],Tabla1[[#This Row],[Cant]])</f>
        <v>-1</v>
      </c>
      <c r="Q4241" s="8">
        <f>DAY(Tabla1[[#This Row],[Date]])</f>
        <v>7</v>
      </c>
      <c r="R4241" s="8">
        <f>MONTH(Tabla1[[#This Row],[Date]])</f>
        <v>11</v>
      </c>
      <c r="S4241" s="8">
        <f>YEAR(Tabla1[[#This Row],[Date]])</f>
        <v>2022</v>
      </c>
    </row>
    <row r="4242" spans="1:19" x14ac:dyDescent="0.2">
      <c r="A4242">
        <v>4238</v>
      </c>
      <c r="B4242" s="1">
        <v>44872</v>
      </c>
      <c r="C4242" t="s">
        <v>260</v>
      </c>
      <c r="D4242" t="s">
        <v>332</v>
      </c>
      <c r="E4242">
        <v>1</v>
      </c>
      <c r="F4242" t="s">
        <v>116</v>
      </c>
      <c r="G4242" t="s">
        <v>382</v>
      </c>
      <c r="H4242" t="s">
        <v>514</v>
      </c>
      <c r="M4242" s="2">
        <v>3271</v>
      </c>
      <c r="N4242" s="2">
        <v>3500</v>
      </c>
      <c r="O4242" s="2">
        <f>IF(Tabla1[[#This Row],[Mov]]="VNT",Tabla1[[#This Row],[Sale]]-Tabla1[[#This Row],[Cost]],-Tabla1[[#This Row],[Cost]]*Tabla1[[#This Row],[Cant]])</f>
        <v>229</v>
      </c>
      <c r="P4242" s="8">
        <f>IF(Tabla1[[#This Row],[Mov]]="VNT",-Tabla1[[#This Row],[Cant]],Tabla1[[#This Row],[Cant]])</f>
        <v>-1</v>
      </c>
      <c r="Q4242" s="8">
        <f>DAY(Tabla1[[#This Row],[Date]])</f>
        <v>7</v>
      </c>
      <c r="R4242" s="8">
        <f>MONTH(Tabla1[[#This Row],[Date]])</f>
        <v>11</v>
      </c>
      <c r="S4242" s="8">
        <f>YEAR(Tabla1[[#This Row],[Date]])</f>
        <v>2022</v>
      </c>
    </row>
    <row r="4243" spans="1:19" x14ac:dyDescent="0.2">
      <c r="A4243">
        <v>4239</v>
      </c>
      <c r="B4243" s="1">
        <v>44872</v>
      </c>
      <c r="C4243" t="s">
        <v>260</v>
      </c>
      <c r="D4243" t="s">
        <v>332</v>
      </c>
      <c r="E4243">
        <v>1</v>
      </c>
      <c r="F4243" t="s">
        <v>532</v>
      </c>
      <c r="G4243" t="s">
        <v>272</v>
      </c>
      <c r="H4243" t="s">
        <v>1797</v>
      </c>
      <c r="M4243" s="2">
        <v>50000</v>
      </c>
      <c r="N4243" s="2">
        <v>85000</v>
      </c>
      <c r="O4243" s="2">
        <f>IF(Tabla1[[#This Row],[Mov]]="VNT",Tabla1[[#This Row],[Sale]]-Tabla1[[#This Row],[Cost]],-Tabla1[[#This Row],[Cost]]*Tabla1[[#This Row],[Cant]])</f>
        <v>35000</v>
      </c>
      <c r="P4243" s="8">
        <f>IF(Tabla1[[#This Row],[Mov]]="VNT",-Tabla1[[#This Row],[Cant]],Tabla1[[#This Row],[Cant]])</f>
        <v>-1</v>
      </c>
      <c r="Q4243" s="8">
        <f>DAY(Tabla1[[#This Row],[Date]])</f>
        <v>7</v>
      </c>
      <c r="R4243" s="8">
        <f>MONTH(Tabla1[[#This Row],[Date]])</f>
        <v>11</v>
      </c>
      <c r="S4243" s="8">
        <f>YEAR(Tabla1[[#This Row],[Date]])</f>
        <v>2022</v>
      </c>
    </row>
    <row r="4244" spans="1:19" x14ac:dyDescent="0.2">
      <c r="A4244">
        <v>4240</v>
      </c>
      <c r="B4244" s="1">
        <v>44872</v>
      </c>
      <c r="C4244" t="s">
        <v>260</v>
      </c>
      <c r="D4244" t="s">
        <v>332</v>
      </c>
      <c r="E4244">
        <v>1</v>
      </c>
      <c r="F4244" t="s">
        <v>15</v>
      </c>
      <c r="G4244" t="s">
        <v>999</v>
      </c>
      <c r="H4244" t="s">
        <v>1824</v>
      </c>
      <c r="M4244" s="2">
        <v>3500</v>
      </c>
      <c r="N4244" s="2">
        <v>10000</v>
      </c>
      <c r="O4244" s="2">
        <f>IF(Tabla1[[#This Row],[Mov]]="VNT",Tabla1[[#This Row],[Sale]]-Tabla1[[#This Row],[Cost]],-Tabla1[[#This Row],[Cost]]*Tabla1[[#This Row],[Cant]])</f>
        <v>6500</v>
      </c>
      <c r="P4244" s="8">
        <f>IF(Tabla1[[#This Row],[Mov]]="VNT",-Tabla1[[#This Row],[Cant]],Tabla1[[#This Row],[Cant]])</f>
        <v>-1</v>
      </c>
      <c r="Q4244" s="8">
        <f>DAY(Tabla1[[#This Row],[Date]])</f>
        <v>7</v>
      </c>
      <c r="R4244" s="8">
        <f>MONTH(Tabla1[[#This Row],[Date]])</f>
        <v>11</v>
      </c>
      <c r="S4244" s="8">
        <f>YEAR(Tabla1[[#This Row],[Date]])</f>
        <v>2022</v>
      </c>
    </row>
    <row r="4245" spans="1:19" x14ac:dyDescent="0.2">
      <c r="A4245">
        <v>4241</v>
      </c>
      <c r="B4245" s="1">
        <v>44872</v>
      </c>
      <c r="C4245" t="s">
        <v>260</v>
      </c>
      <c r="D4245" t="s">
        <v>332</v>
      </c>
      <c r="E4245">
        <v>1</v>
      </c>
      <c r="F4245" t="s">
        <v>458</v>
      </c>
      <c r="G4245" t="s">
        <v>263</v>
      </c>
      <c r="H4245" t="s">
        <v>1830</v>
      </c>
      <c r="M4245" s="2">
        <v>0</v>
      </c>
      <c r="N4245" s="2">
        <v>12000</v>
      </c>
      <c r="O4245" s="2">
        <f>IF(Tabla1[[#This Row],[Mov]]="VNT",Tabla1[[#This Row],[Sale]]-Tabla1[[#This Row],[Cost]],-Tabla1[[#This Row],[Cost]]*Tabla1[[#This Row],[Cant]])</f>
        <v>12000</v>
      </c>
      <c r="P4245" s="8">
        <f>IF(Tabla1[[#This Row],[Mov]]="VNT",-Tabla1[[#This Row],[Cant]],Tabla1[[#This Row],[Cant]])</f>
        <v>-1</v>
      </c>
      <c r="Q4245" s="8">
        <f>DAY(Tabla1[[#This Row],[Date]])</f>
        <v>7</v>
      </c>
      <c r="R4245" s="8">
        <f>MONTH(Tabla1[[#This Row],[Date]])</f>
        <v>11</v>
      </c>
      <c r="S4245" s="8">
        <f>YEAR(Tabla1[[#This Row],[Date]])</f>
        <v>2022</v>
      </c>
    </row>
    <row r="4246" spans="1:19" x14ac:dyDescent="0.2">
      <c r="A4246">
        <v>4242</v>
      </c>
      <c r="B4246" s="1">
        <v>44872</v>
      </c>
      <c r="C4246" t="s">
        <v>260</v>
      </c>
      <c r="D4246" t="s">
        <v>332</v>
      </c>
      <c r="E4246">
        <v>1</v>
      </c>
      <c r="F4246" t="s">
        <v>116</v>
      </c>
      <c r="G4246" t="s">
        <v>347</v>
      </c>
      <c r="H4246" t="s">
        <v>518</v>
      </c>
      <c r="M4246" s="2">
        <v>6074</v>
      </c>
      <c r="N4246" s="2">
        <v>6500</v>
      </c>
      <c r="O4246" s="2">
        <f>IF(Tabla1[[#This Row],[Mov]]="VNT",Tabla1[[#This Row],[Sale]]-Tabla1[[#This Row],[Cost]],-Tabla1[[#This Row],[Cost]]*Tabla1[[#This Row],[Cant]])</f>
        <v>426</v>
      </c>
      <c r="P4246" s="8">
        <f>IF(Tabla1[[#This Row],[Mov]]="VNT",-Tabla1[[#This Row],[Cant]],Tabla1[[#This Row],[Cant]])</f>
        <v>-1</v>
      </c>
      <c r="Q4246" s="8">
        <f>DAY(Tabla1[[#This Row],[Date]])</f>
        <v>7</v>
      </c>
      <c r="R4246" s="8">
        <f>MONTH(Tabla1[[#This Row],[Date]])</f>
        <v>11</v>
      </c>
      <c r="S4246" s="8">
        <f>YEAR(Tabla1[[#This Row],[Date]])</f>
        <v>2022</v>
      </c>
    </row>
    <row r="4247" spans="1:19" x14ac:dyDescent="0.2">
      <c r="A4247">
        <v>4243</v>
      </c>
      <c r="B4247" s="1">
        <v>44872</v>
      </c>
      <c r="C4247" t="s">
        <v>260</v>
      </c>
      <c r="D4247" t="s">
        <v>332</v>
      </c>
      <c r="E4247">
        <v>1</v>
      </c>
      <c r="F4247" t="s">
        <v>116</v>
      </c>
      <c r="G4247" t="s">
        <v>600</v>
      </c>
      <c r="H4247" t="s">
        <v>1401</v>
      </c>
      <c r="M4247" s="2">
        <v>5140</v>
      </c>
      <c r="N4247" s="2">
        <v>5500</v>
      </c>
      <c r="O4247" s="2">
        <f>IF(Tabla1[[#This Row],[Mov]]="VNT",Tabla1[[#This Row],[Sale]]-Tabla1[[#This Row],[Cost]],-Tabla1[[#This Row],[Cost]]*Tabla1[[#This Row],[Cant]])</f>
        <v>360</v>
      </c>
      <c r="P4247" s="8">
        <f>IF(Tabla1[[#This Row],[Mov]]="VNT",-Tabla1[[#This Row],[Cant]],Tabla1[[#This Row],[Cant]])</f>
        <v>-1</v>
      </c>
      <c r="Q4247" s="8">
        <f>DAY(Tabla1[[#This Row],[Date]])</f>
        <v>7</v>
      </c>
      <c r="R4247" s="8">
        <f>MONTH(Tabla1[[#This Row],[Date]])</f>
        <v>11</v>
      </c>
      <c r="S4247" s="8">
        <f>YEAR(Tabla1[[#This Row],[Date]])</f>
        <v>2022</v>
      </c>
    </row>
    <row r="4248" spans="1:19" x14ac:dyDescent="0.2">
      <c r="A4248">
        <v>4244</v>
      </c>
      <c r="B4248" s="1">
        <v>44872</v>
      </c>
      <c r="C4248" t="s">
        <v>260</v>
      </c>
      <c r="D4248" t="s">
        <v>341</v>
      </c>
      <c r="E4248">
        <v>1</v>
      </c>
      <c r="F4248" t="s">
        <v>116</v>
      </c>
      <c r="G4248" t="s">
        <v>349</v>
      </c>
      <c r="H4248" t="s">
        <v>515</v>
      </c>
      <c r="M4248" s="2">
        <v>3271</v>
      </c>
      <c r="N4248" s="2">
        <v>3500</v>
      </c>
      <c r="O4248" s="2">
        <f>IF(Tabla1[[#This Row],[Mov]]="VNT",Tabla1[[#This Row],[Sale]]-Tabla1[[#This Row],[Cost]],-Tabla1[[#This Row],[Cost]]*Tabla1[[#This Row],[Cant]])</f>
        <v>229</v>
      </c>
      <c r="P4248" s="8">
        <f>IF(Tabla1[[#This Row],[Mov]]="VNT",-Tabla1[[#This Row],[Cant]],Tabla1[[#This Row],[Cant]])</f>
        <v>-1</v>
      </c>
      <c r="Q4248" s="8">
        <f>DAY(Tabla1[[#This Row],[Date]])</f>
        <v>7</v>
      </c>
      <c r="R4248" s="8">
        <f>MONTH(Tabla1[[#This Row],[Date]])</f>
        <v>11</v>
      </c>
      <c r="S4248" s="8">
        <f>YEAR(Tabla1[[#This Row],[Date]])</f>
        <v>2022</v>
      </c>
    </row>
    <row r="4249" spans="1:19" x14ac:dyDescent="0.2">
      <c r="A4249">
        <v>4245</v>
      </c>
      <c r="B4249" s="1">
        <v>44872</v>
      </c>
      <c r="C4249" t="s">
        <v>260</v>
      </c>
      <c r="D4249" t="s">
        <v>1735</v>
      </c>
      <c r="E4249">
        <v>1</v>
      </c>
      <c r="F4249" t="s">
        <v>1213</v>
      </c>
      <c r="G4249" t="s">
        <v>266</v>
      </c>
      <c r="H4249" t="s">
        <v>16</v>
      </c>
      <c r="M4249" s="2">
        <v>400</v>
      </c>
      <c r="N4249" s="2">
        <v>1000</v>
      </c>
      <c r="O4249" s="2">
        <f>IF(Tabla1[[#This Row],[Mov]]="VNT",Tabla1[[#This Row],[Sale]]-Tabla1[[#This Row],[Cost]],-Tabla1[[#This Row],[Cost]]*Tabla1[[#This Row],[Cant]])</f>
        <v>600</v>
      </c>
      <c r="P4249" s="8">
        <f>IF(Tabla1[[#This Row],[Mov]]="VNT",-Tabla1[[#This Row],[Cant]],Tabla1[[#This Row],[Cant]])</f>
        <v>-1</v>
      </c>
      <c r="Q4249" s="8">
        <f>DAY(Tabla1[[#This Row],[Date]])</f>
        <v>7</v>
      </c>
      <c r="R4249" s="8">
        <f>MONTH(Tabla1[[#This Row],[Date]])</f>
        <v>11</v>
      </c>
      <c r="S4249" s="8">
        <f>YEAR(Tabla1[[#This Row],[Date]])</f>
        <v>2022</v>
      </c>
    </row>
    <row r="4250" spans="1:19" x14ac:dyDescent="0.2">
      <c r="A4250">
        <v>4246</v>
      </c>
      <c r="B4250" s="1">
        <v>44872</v>
      </c>
      <c r="C4250" t="s">
        <v>260</v>
      </c>
      <c r="D4250" t="s">
        <v>332</v>
      </c>
      <c r="E4250">
        <v>1</v>
      </c>
      <c r="F4250" t="s">
        <v>116</v>
      </c>
      <c r="G4250" t="s">
        <v>347</v>
      </c>
      <c r="H4250" t="s">
        <v>518</v>
      </c>
      <c r="M4250" s="2">
        <v>6074</v>
      </c>
      <c r="N4250" s="2">
        <v>6500</v>
      </c>
      <c r="O4250" s="2">
        <f>IF(Tabla1[[#This Row],[Mov]]="VNT",Tabla1[[#This Row],[Sale]]-Tabla1[[#This Row],[Cost]],-Tabla1[[#This Row],[Cost]]*Tabla1[[#This Row],[Cant]])</f>
        <v>426</v>
      </c>
      <c r="P4250" s="8">
        <f>IF(Tabla1[[#This Row],[Mov]]="VNT",-Tabla1[[#This Row],[Cant]],Tabla1[[#This Row],[Cant]])</f>
        <v>-1</v>
      </c>
      <c r="Q4250" s="8">
        <f>DAY(Tabla1[[#This Row],[Date]])</f>
        <v>7</v>
      </c>
      <c r="R4250" s="8">
        <f>MONTH(Tabla1[[#This Row],[Date]])</f>
        <v>11</v>
      </c>
      <c r="S4250" s="8">
        <f>YEAR(Tabla1[[#This Row],[Date]])</f>
        <v>2022</v>
      </c>
    </row>
    <row r="4251" spans="1:19" x14ac:dyDescent="0.2">
      <c r="A4251">
        <v>4247</v>
      </c>
      <c r="B4251" s="1">
        <v>44872</v>
      </c>
      <c r="C4251" t="s">
        <v>260</v>
      </c>
      <c r="D4251" t="s">
        <v>332</v>
      </c>
      <c r="E4251">
        <v>1</v>
      </c>
      <c r="F4251" t="s">
        <v>116</v>
      </c>
      <c r="G4251" t="s">
        <v>347</v>
      </c>
      <c r="H4251" t="s">
        <v>518</v>
      </c>
      <c r="M4251" s="2">
        <v>10280</v>
      </c>
      <c r="N4251" s="2">
        <v>11000</v>
      </c>
      <c r="O4251" s="2">
        <f>IF(Tabla1[[#This Row],[Mov]]="VNT",Tabla1[[#This Row],[Sale]]-Tabla1[[#This Row],[Cost]],-Tabla1[[#This Row],[Cost]]*Tabla1[[#This Row],[Cant]])</f>
        <v>720</v>
      </c>
      <c r="P4251" s="8">
        <f>IF(Tabla1[[#This Row],[Mov]]="VNT",-Tabla1[[#This Row],[Cant]],Tabla1[[#This Row],[Cant]])</f>
        <v>-1</v>
      </c>
      <c r="Q4251" s="8">
        <f>DAY(Tabla1[[#This Row],[Date]])</f>
        <v>7</v>
      </c>
      <c r="R4251" s="8">
        <f>MONTH(Tabla1[[#This Row],[Date]])</f>
        <v>11</v>
      </c>
      <c r="S4251" s="8">
        <f>YEAR(Tabla1[[#This Row],[Date]])</f>
        <v>2022</v>
      </c>
    </row>
    <row r="4252" spans="1:19" x14ac:dyDescent="0.2">
      <c r="A4252">
        <v>4247</v>
      </c>
      <c r="B4252" s="1">
        <v>44872</v>
      </c>
      <c r="C4252" t="s">
        <v>260</v>
      </c>
      <c r="D4252" t="s">
        <v>332</v>
      </c>
      <c r="E4252">
        <v>1</v>
      </c>
      <c r="F4252" t="s">
        <v>15</v>
      </c>
      <c r="G4252" t="s">
        <v>999</v>
      </c>
      <c r="H4252" t="s">
        <v>1824</v>
      </c>
      <c r="M4252" s="2">
        <v>3500</v>
      </c>
      <c r="N4252" s="2">
        <v>10000</v>
      </c>
      <c r="O4252" s="2">
        <f>IF(Tabla1[[#This Row],[Mov]]="VNT",Tabla1[[#This Row],[Sale]]-Tabla1[[#This Row],[Cost]],-Tabla1[[#This Row],[Cost]]*Tabla1[[#This Row],[Cant]])</f>
        <v>6500</v>
      </c>
      <c r="P4252" s="8">
        <f>IF(Tabla1[[#This Row],[Mov]]="VNT",-Tabla1[[#This Row],[Cant]],Tabla1[[#This Row],[Cant]])</f>
        <v>-1</v>
      </c>
      <c r="Q4252" s="8">
        <f>DAY(Tabla1[[#This Row],[Date]])</f>
        <v>7</v>
      </c>
      <c r="R4252" s="8">
        <f>MONTH(Tabla1[[#This Row],[Date]])</f>
        <v>11</v>
      </c>
      <c r="S4252" s="8">
        <f>YEAR(Tabla1[[#This Row],[Date]])</f>
        <v>2022</v>
      </c>
    </row>
    <row r="4253" spans="1:19" x14ac:dyDescent="0.2">
      <c r="A4253">
        <v>4247</v>
      </c>
      <c r="B4253" s="1">
        <v>44872</v>
      </c>
      <c r="C4253" t="s">
        <v>260</v>
      </c>
      <c r="D4253" t="s">
        <v>332</v>
      </c>
      <c r="E4253">
        <v>1</v>
      </c>
      <c r="F4253" t="s">
        <v>116</v>
      </c>
      <c r="G4253" t="s">
        <v>347</v>
      </c>
      <c r="H4253" t="s">
        <v>518</v>
      </c>
      <c r="M4253" s="2">
        <v>10280</v>
      </c>
      <c r="N4253" s="2">
        <v>11000</v>
      </c>
      <c r="O4253" s="2">
        <f>IF(Tabla1[[#This Row],[Mov]]="VNT",Tabla1[[#This Row],[Sale]]-Tabla1[[#This Row],[Cost]],-Tabla1[[#This Row],[Cost]]*Tabla1[[#This Row],[Cant]])</f>
        <v>720</v>
      </c>
      <c r="P4253" s="8">
        <f>IF(Tabla1[[#This Row],[Mov]]="VNT",-Tabla1[[#This Row],[Cant]],Tabla1[[#This Row],[Cant]])</f>
        <v>-1</v>
      </c>
      <c r="Q4253" s="8">
        <f>DAY(Tabla1[[#This Row],[Date]])</f>
        <v>7</v>
      </c>
      <c r="R4253" s="8">
        <f>MONTH(Tabla1[[#This Row],[Date]])</f>
        <v>11</v>
      </c>
      <c r="S4253" s="8">
        <f>YEAR(Tabla1[[#This Row],[Date]])</f>
        <v>2022</v>
      </c>
    </row>
    <row r="4254" spans="1:19" x14ac:dyDescent="0.2">
      <c r="A4254">
        <v>4247</v>
      </c>
      <c r="B4254" s="1">
        <v>44872</v>
      </c>
      <c r="C4254" t="s">
        <v>260</v>
      </c>
      <c r="D4254" t="s">
        <v>332</v>
      </c>
      <c r="E4254">
        <v>1</v>
      </c>
      <c r="F4254" t="s">
        <v>458</v>
      </c>
      <c r="G4254" t="s">
        <v>272</v>
      </c>
      <c r="H4254" t="s">
        <v>1831</v>
      </c>
      <c r="L4254" t="s">
        <v>1832</v>
      </c>
      <c r="M4254" s="2">
        <v>0</v>
      </c>
      <c r="N4254" s="2">
        <v>15000</v>
      </c>
      <c r="O4254" s="2">
        <f>IF(Tabla1[[#This Row],[Mov]]="VNT",Tabla1[[#This Row],[Sale]]-Tabla1[[#This Row],[Cost]],-Tabla1[[#This Row],[Cost]]*Tabla1[[#This Row],[Cant]])</f>
        <v>15000</v>
      </c>
      <c r="P4254" s="8">
        <f>IF(Tabla1[[#This Row],[Mov]]="VNT",-Tabla1[[#This Row],[Cant]],Tabla1[[#This Row],[Cant]])</f>
        <v>-1</v>
      </c>
      <c r="Q4254" s="8">
        <f>DAY(Tabla1[[#This Row],[Date]])</f>
        <v>7</v>
      </c>
      <c r="R4254" s="8">
        <f>MONTH(Tabla1[[#This Row],[Date]])</f>
        <v>11</v>
      </c>
      <c r="S4254" s="8">
        <f>YEAR(Tabla1[[#This Row],[Date]])</f>
        <v>2022</v>
      </c>
    </row>
    <row r="4255" spans="1:19" x14ac:dyDescent="0.2">
      <c r="A4255">
        <v>4248</v>
      </c>
      <c r="B4255" s="1">
        <v>44872</v>
      </c>
      <c r="C4255" t="s">
        <v>260</v>
      </c>
      <c r="D4255" t="s">
        <v>332</v>
      </c>
      <c r="E4255">
        <v>1</v>
      </c>
      <c r="F4255" t="s">
        <v>1193</v>
      </c>
      <c r="G4255" t="s">
        <v>346</v>
      </c>
      <c r="H4255" t="s">
        <v>1827</v>
      </c>
      <c r="M4255" s="2">
        <v>10000</v>
      </c>
      <c r="N4255" s="2">
        <v>25000</v>
      </c>
      <c r="O4255" s="2">
        <f>IF(Tabla1[[#This Row],[Mov]]="VNT",Tabla1[[#This Row],[Sale]]-Tabla1[[#This Row],[Cost]],-Tabla1[[#This Row],[Cost]]*Tabla1[[#This Row],[Cant]])</f>
        <v>15000</v>
      </c>
      <c r="P4255" s="8">
        <f>IF(Tabla1[[#This Row],[Mov]]="VNT",-Tabla1[[#This Row],[Cant]],Tabla1[[#This Row],[Cant]])</f>
        <v>-1</v>
      </c>
      <c r="Q4255" s="8">
        <f>DAY(Tabla1[[#This Row],[Date]])</f>
        <v>7</v>
      </c>
      <c r="R4255" s="8">
        <f>MONTH(Tabla1[[#This Row],[Date]])</f>
        <v>11</v>
      </c>
      <c r="S4255" s="8">
        <f>YEAR(Tabla1[[#This Row],[Date]])</f>
        <v>2022</v>
      </c>
    </row>
    <row r="4256" spans="1:19" x14ac:dyDescent="0.2">
      <c r="A4256">
        <v>4249</v>
      </c>
      <c r="B4256" s="1">
        <v>44872</v>
      </c>
      <c r="C4256" t="s">
        <v>260</v>
      </c>
      <c r="D4256" t="s">
        <v>332</v>
      </c>
      <c r="E4256">
        <v>1</v>
      </c>
      <c r="F4256" t="s">
        <v>224</v>
      </c>
      <c r="G4256" t="s">
        <v>272</v>
      </c>
      <c r="H4256" t="s">
        <v>363</v>
      </c>
      <c r="M4256" s="2">
        <v>10000</v>
      </c>
      <c r="N4256" s="2">
        <v>20000</v>
      </c>
      <c r="O4256" s="2">
        <f>IF(Tabla1[[#This Row],[Mov]]="VNT",Tabla1[[#This Row],[Sale]]-Tabla1[[#This Row],[Cost]],-Tabla1[[#This Row],[Cost]]*Tabla1[[#This Row],[Cant]])</f>
        <v>10000</v>
      </c>
      <c r="P4256" s="8">
        <f>IF(Tabla1[[#This Row],[Mov]]="VNT",-Tabla1[[#This Row],[Cant]],Tabla1[[#This Row],[Cant]])</f>
        <v>-1</v>
      </c>
      <c r="Q4256" s="8">
        <f>DAY(Tabla1[[#This Row],[Date]])</f>
        <v>7</v>
      </c>
      <c r="R4256" s="8">
        <f>MONTH(Tabla1[[#This Row],[Date]])</f>
        <v>11</v>
      </c>
      <c r="S4256" s="8">
        <f>YEAR(Tabla1[[#This Row],[Date]])</f>
        <v>2022</v>
      </c>
    </row>
    <row r="4257" spans="1:19" x14ac:dyDescent="0.2">
      <c r="A4257">
        <v>4250</v>
      </c>
      <c r="B4257" s="1">
        <v>44872</v>
      </c>
      <c r="C4257" t="s">
        <v>260</v>
      </c>
      <c r="D4257" t="s">
        <v>332</v>
      </c>
      <c r="E4257">
        <v>1</v>
      </c>
      <c r="F4257" t="s">
        <v>225</v>
      </c>
      <c r="G4257" t="s">
        <v>272</v>
      </c>
      <c r="H4257" t="s">
        <v>363</v>
      </c>
      <c r="M4257" s="2">
        <v>1100</v>
      </c>
      <c r="N4257" s="2">
        <v>10000</v>
      </c>
      <c r="O4257" s="2">
        <f>IF(Tabla1[[#This Row],[Mov]]="VNT",Tabla1[[#This Row],[Sale]]-Tabla1[[#This Row],[Cost]],-Tabla1[[#This Row],[Cost]]*Tabla1[[#This Row],[Cant]])</f>
        <v>8900</v>
      </c>
      <c r="P4257" s="8">
        <f>IF(Tabla1[[#This Row],[Mov]]="VNT",-Tabla1[[#This Row],[Cant]],Tabla1[[#This Row],[Cant]])</f>
        <v>-1</v>
      </c>
      <c r="Q4257" s="8">
        <f>DAY(Tabla1[[#This Row],[Date]])</f>
        <v>7</v>
      </c>
      <c r="R4257" s="8">
        <f>MONTH(Tabla1[[#This Row],[Date]])</f>
        <v>11</v>
      </c>
      <c r="S4257" s="8">
        <f>YEAR(Tabla1[[#This Row],[Date]])</f>
        <v>2022</v>
      </c>
    </row>
    <row r="4258" spans="1:19" x14ac:dyDescent="0.2">
      <c r="A4258">
        <v>4251</v>
      </c>
      <c r="B4258" s="1">
        <v>44873</v>
      </c>
      <c r="C4258" t="s">
        <v>699</v>
      </c>
      <c r="D4258" t="s">
        <v>332</v>
      </c>
      <c r="E4258">
        <v>1</v>
      </c>
      <c r="F4258" t="s">
        <v>103</v>
      </c>
      <c r="G4258" t="s">
        <v>284</v>
      </c>
      <c r="H4258" t="s">
        <v>1394</v>
      </c>
      <c r="L4258" t="s">
        <v>1833</v>
      </c>
      <c r="M4258" s="2">
        <v>20000</v>
      </c>
      <c r="N4258" s="2">
        <v>0</v>
      </c>
      <c r="O4258" s="2">
        <f>IF(Tabla1[[#This Row],[Mov]]="VNT",Tabla1[[#This Row],[Sale]]-Tabla1[[#This Row],[Cost]],-Tabla1[[#This Row],[Cost]]*Tabla1[[#This Row],[Cant]])</f>
        <v>-20000</v>
      </c>
      <c r="P4258" s="8">
        <f>IF(Tabla1[[#This Row],[Mov]]="VNT",-Tabla1[[#This Row],[Cant]],Tabla1[[#This Row],[Cant]])</f>
        <v>1</v>
      </c>
      <c r="Q4258" s="8">
        <f>DAY(Tabla1[[#This Row],[Date]])</f>
        <v>8</v>
      </c>
      <c r="R4258" s="8">
        <f>MONTH(Tabla1[[#This Row],[Date]])</f>
        <v>11</v>
      </c>
      <c r="S4258" s="8">
        <f>YEAR(Tabla1[[#This Row],[Date]])</f>
        <v>2022</v>
      </c>
    </row>
    <row r="4259" spans="1:19" x14ac:dyDescent="0.2">
      <c r="A4259">
        <v>4252</v>
      </c>
      <c r="B4259" s="1">
        <v>44873</v>
      </c>
      <c r="C4259" t="s">
        <v>260</v>
      </c>
      <c r="D4259" t="s">
        <v>332</v>
      </c>
      <c r="E4259">
        <v>1</v>
      </c>
      <c r="F4259" t="s">
        <v>475</v>
      </c>
      <c r="G4259" t="s">
        <v>263</v>
      </c>
      <c r="H4259" t="s">
        <v>282</v>
      </c>
      <c r="M4259" s="2">
        <v>4000</v>
      </c>
      <c r="N4259" s="2">
        <v>10000</v>
      </c>
      <c r="O4259" s="2">
        <f>IF(Tabla1[[#This Row],[Mov]]="VNT",Tabla1[[#This Row],[Sale]]-Tabla1[[#This Row],[Cost]],-Tabla1[[#This Row],[Cost]]*Tabla1[[#This Row],[Cant]])</f>
        <v>6000</v>
      </c>
      <c r="P4259" s="8">
        <f>IF(Tabla1[[#This Row],[Mov]]="VNT",-Tabla1[[#This Row],[Cant]],Tabla1[[#This Row],[Cant]])</f>
        <v>-1</v>
      </c>
      <c r="Q4259" s="8">
        <f>DAY(Tabla1[[#This Row],[Date]])</f>
        <v>8</v>
      </c>
      <c r="R4259" s="8">
        <f>MONTH(Tabla1[[#This Row],[Date]])</f>
        <v>11</v>
      </c>
      <c r="S4259" s="8">
        <f>YEAR(Tabla1[[#This Row],[Date]])</f>
        <v>2022</v>
      </c>
    </row>
    <row r="4260" spans="1:19" x14ac:dyDescent="0.2">
      <c r="A4260">
        <v>4253</v>
      </c>
      <c r="B4260" s="1">
        <v>44873</v>
      </c>
      <c r="C4260" t="s">
        <v>260</v>
      </c>
      <c r="D4260" t="s">
        <v>332</v>
      </c>
      <c r="E4260">
        <v>1</v>
      </c>
      <c r="F4260" t="s">
        <v>224</v>
      </c>
      <c r="G4260" t="s">
        <v>263</v>
      </c>
      <c r="H4260" t="s">
        <v>282</v>
      </c>
      <c r="J4260" t="s">
        <v>1834</v>
      </c>
      <c r="M4260" s="2">
        <v>8500</v>
      </c>
      <c r="N4260" s="2">
        <v>20000</v>
      </c>
      <c r="O4260" s="2">
        <f>IF(Tabla1[[#This Row],[Mov]]="VNT",Tabla1[[#This Row],[Sale]]-Tabla1[[#This Row],[Cost]],-Tabla1[[#This Row],[Cost]]*Tabla1[[#This Row],[Cant]])</f>
        <v>11500</v>
      </c>
      <c r="P4260" s="8">
        <f>IF(Tabla1[[#This Row],[Mov]]="VNT",-Tabla1[[#This Row],[Cant]],Tabla1[[#This Row],[Cant]])</f>
        <v>-1</v>
      </c>
      <c r="Q4260" s="8">
        <f>DAY(Tabla1[[#This Row],[Date]])</f>
        <v>8</v>
      </c>
      <c r="R4260" s="8">
        <f>MONTH(Tabla1[[#This Row],[Date]])</f>
        <v>11</v>
      </c>
      <c r="S4260" s="8">
        <f>YEAR(Tabla1[[#This Row],[Date]])</f>
        <v>2022</v>
      </c>
    </row>
    <row r="4261" spans="1:19" x14ac:dyDescent="0.2">
      <c r="A4261">
        <v>4254</v>
      </c>
      <c r="B4261" s="1">
        <v>44873</v>
      </c>
      <c r="C4261" t="s">
        <v>260</v>
      </c>
      <c r="D4261" t="s">
        <v>332</v>
      </c>
      <c r="E4261">
        <v>1</v>
      </c>
      <c r="F4261" t="s">
        <v>21</v>
      </c>
      <c r="G4261" t="s">
        <v>272</v>
      </c>
      <c r="H4261" t="s">
        <v>1835</v>
      </c>
      <c r="M4261" s="2">
        <v>12000</v>
      </c>
      <c r="N4261" s="2">
        <v>26000</v>
      </c>
      <c r="O4261" s="2">
        <f>IF(Tabla1[[#This Row],[Mov]]="VNT",Tabla1[[#This Row],[Sale]]-Tabla1[[#This Row],[Cost]],-Tabla1[[#This Row],[Cost]]*Tabla1[[#This Row],[Cant]])</f>
        <v>14000</v>
      </c>
      <c r="P4261" s="8">
        <f>IF(Tabla1[[#This Row],[Mov]]="VNT",-Tabla1[[#This Row],[Cant]],Tabla1[[#This Row],[Cant]])</f>
        <v>-1</v>
      </c>
      <c r="Q4261" s="8">
        <f>DAY(Tabla1[[#This Row],[Date]])</f>
        <v>8</v>
      </c>
      <c r="R4261" s="8">
        <f>MONTH(Tabla1[[#This Row],[Date]])</f>
        <v>11</v>
      </c>
      <c r="S4261" s="8">
        <f>YEAR(Tabla1[[#This Row],[Date]])</f>
        <v>2022</v>
      </c>
    </row>
    <row r="4262" spans="1:19" x14ac:dyDescent="0.2">
      <c r="A4262">
        <v>4255</v>
      </c>
      <c r="B4262" s="1">
        <v>44873</v>
      </c>
      <c r="C4262" t="s">
        <v>260</v>
      </c>
      <c r="D4262" t="s">
        <v>332</v>
      </c>
      <c r="E4262">
        <v>1</v>
      </c>
      <c r="F4262" t="s">
        <v>21</v>
      </c>
      <c r="G4262" t="s">
        <v>333</v>
      </c>
      <c r="H4262" t="s">
        <v>240</v>
      </c>
      <c r="M4262" s="2">
        <v>7000</v>
      </c>
      <c r="N4262" s="2">
        <v>20000</v>
      </c>
      <c r="O4262" s="2">
        <f>IF(Tabla1[[#This Row],[Mov]]="VNT",Tabla1[[#This Row],[Sale]]-Tabla1[[#This Row],[Cost]],-Tabla1[[#This Row],[Cost]]*Tabla1[[#This Row],[Cant]])</f>
        <v>13000</v>
      </c>
      <c r="P4262" s="8">
        <f>IF(Tabla1[[#This Row],[Mov]]="VNT",-Tabla1[[#This Row],[Cant]],Tabla1[[#This Row],[Cant]])</f>
        <v>-1</v>
      </c>
      <c r="Q4262" s="8">
        <f>DAY(Tabla1[[#This Row],[Date]])</f>
        <v>8</v>
      </c>
      <c r="R4262" s="8">
        <f>MONTH(Tabla1[[#This Row],[Date]])</f>
        <v>11</v>
      </c>
      <c r="S4262" s="8">
        <f>YEAR(Tabla1[[#This Row],[Date]])</f>
        <v>2022</v>
      </c>
    </row>
    <row r="4263" spans="1:19" x14ac:dyDescent="0.2">
      <c r="A4263">
        <v>4256</v>
      </c>
      <c r="B4263" s="1">
        <v>44873</v>
      </c>
      <c r="C4263" t="s">
        <v>260</v>
      </c>
      <c r="D4263" t="s">
        <v>332</v>
      </c>
      <c r="E4263">
        <v>1</v>
      </c>
      <c r="F4263" t="s">
        <v>26</v>
      </c>
      <c r="G4263" t="s">
        <v>264</v>
      </c>
      <c r="H4263" t="s">
        <v>16</v>
      </c>
      <c r="M4263" s="2">
        <v>8500</v>
      </c>
      <c r="N4263" s="2">
        <v>20000</v>
      </c>
      <c r="O4263" s="2">
        <f>IF(Tabla1[[#This Row],[Mov]]="VNT",Tabla1[[#This Row],[Sale]]-Tabla1[[#This Row],[Cost]],-Tabla1[[#This Row],[Cost]]*Tabla1[[#This Row],[Cant]])</f>
        <v>11500</v>
      </c>
      <c r="P4263" s="8">
        <f>IF(Tabla1[[#This Row],[Mov]]="VNT",-Tabla1[[#This Row],[Cant]],Tabla1[[#This Row],[Cant]])</f>
        <v>-1</v>
      </c>
      <c r="Q4263" s="8">
        <f>DAY(Tabla1[[#This Row],[Date]])</f>
        <v>8</v>
      </c>
      <c r="R4263" s="8">
        <f>MONTH(Tabla1[[#This Row],[Date]])</f>
        <v>11</v>
      </c>
      <c r="S4263" s="8">
        <f>YEAR(Tabla1[[#This Row],[Date]])</f>
        <v>2022</v>
      </c>
    </row>
    <row r="4264" spans="1:19" x14ac:dyDescent="0.2">
      <c r="A4264">
        <v>4257</v>
      </c>
      <c r="B4264" s="1">
        <v>44873</v>
      </c>
      <c r="C4264" t="s">
        <v>260</v>
      </c>
      <c r="D4264" t="s">
        <v>332</v>
      </c>
      <c r="E4264">
        <v>1</v>
      </c>
      <c r="F4264" t="s">
        <v>526</v>
      </c>
      <c r="G4264" t="s">
        <v>266</v>
      </c>
      <c r="H4264" t="s">
        <v>527</v>
      </c>
      <c r="M4264" s="2">
        <v>15000</v>
      </c>
      <c r="N4264" s="2">
        <v>42000</v>
      </c>
      <c r="O4264" s="2">
        <f>IF(Tabla1[[#This Row],[Mov]]="VNT",Tabla1[[#This Row],[Sale]]-Tabla1[[#This Row],[Cost]],-Tabla1[[#This Row],[Cost]]*Tabla1[[#This Row],[Cant]])</f>
        <v>27000</v>
      </c>
      <c r="P4264" s="8">
        <f>IF(Tabla1[[#This Row],[Mov]]="VNT",-Tabla1[[#This Row],[Cant]],Tabla1[[#This Row],[Cant]])</f>
        <v>-1</v>
      </c>
      <c r="Q4264" s="8">
        <f>DAY(Tabla1[[#This Row],[Date]])</f>
        <v>8</v>
      </c>
      <c r="R4264" s="8">
        <f>MONTH(Tabla1[[#This Row],[Date]])</f>
        <v>11</v>
      </c>
      <c r="S4264" s="8">
        <f>YEAR(Tabla1[[#This Row],[Date]])</f>
        <v>2022</v>
      </c>
    </row>
    <row r="4265" spans="1:19" x14ac:dyDescent="0.2">
      <c r="A4265">
        <v>4258</v>
      </c>
      <c r="B4265" s="1">
        <v>44873</v>
      </c>
      <c r="C4265" t="s">
        <v>260</v>
      </c>
      <c r="D4265" t="s">
        <v>332</v>
      </c>
      <c r="E4265">
        <v>1</v>
      </c>
      <c r="F4265" t="s">
        <v>225</v>
      </c>
      <c r="G4265" t="s">
        <v>272</v>
      </c>
      <c r="H4265" t="s">
        <v>344</v>
      </c>
      <c r="M4265" s="2">
        <v>1100</v>
      </c>
      <c r="N4265" s="2">
        <v>10000</v>
      </c>
      <c r="O4265" s="2">
        <f>IF(Tabla1[[#This Row],[Mov]]="VNT",Tabla1[[#This Row],[Sale]]-Tabla1[[#This Row],[Cost]],-Tabla1[[#This Row],[Cost]]*Tabla1[[#This Row],[Cant]])</f>
        <v>8900</v>
      </c>
      <c r="P4265" s="8">
        <f>IF(Tabla1[[#This Row],[Mov]]="VNT",-Tabla1[[#This Row],[Cant]],Tabla1[[#This Row],[Cant]])</f>
        <v>-1</v>
      </c>
      <c r="Q4265" s="8">
        <f>DAY(Tabla1[[#This Row],[Date]])</f>
        <v>8</v>
      </c>
      <c r="R4265" s="8">
        <f>MONTH(Tabla1[[#This Row],[Date]])</f>
        <v>11</v>
      </c>
      <c r="S4265" s="8">
        <f>YEAR(Tabla1[[#This Row],[Date]])</f>
        <v>2022</v>
      </c>
    </row>
    <row r="4266" spans="1:19" x14ac:dyDescent="0.2">
      <c r="A4266">
        <v>4259</v>
      </c>
      <c r="B4266" s="1">
        <v>44873</v>
      </c>
      <c r="C4266" t="s">
        <v>260</v>
      </c>
      <c r="D4266" t="s">
        <v>332</v>
      </c>
      <c r="E4266">
        <v>1</v>
      </c>
      <c r="F4266" t="s">
        <v>224</v>
      </c>
      <c r="G4266" t="s">
        <v>272</v>
      </c>
      <c r="H4266" t="s">
        <v>344</v>
      </c>
      <c r="M4266" s="2">
        <v>8500</v>
      </c>
      <c r="N4266" s="2">
        <v>20000</v>
      </c>
      <c r="O4266" s="2">
        <f>IF(Tabla1[[#This Row],[Mov]]="VNT",Tabla1[[#This Row],[Sale]]-Tabla1[[#This Row],[Cost]],-Tabla1[[#This Row],[Cost]]*Tabla1[[#This Row],[Cant]])</f>
        <v>11500</v>
      </c>
      <c r="P4266" s="8">
        <f>IF(Tabla1[[#This Row],[Mov]]="VNT",-Tabla1[[#This Row],[Cant]],Tabla1[[#This Row],[Cant]])</f>
        <v>-1</v>
      </c>
      <c r="Q4266" s="8">
        <f>DAY(Tabla1[[#This Row],[Date]])</f>
        <v>8</v>
      </c>
      <c r="R4266" s="8">
        <f>MONTH(Tabla1[[#This Row],[Date]])</f>
        <v>11</v>
      </c>
      <c r="S4266" s="8">
        <f>YEAR(Tabla1[[#This Row],[Date]])</f>
        <v>2022</v>
      </c>
    </row>
    <row r="4267" spans="1:19" x14ac:dyDescent="0.2">
      <c r="A4267">
        <v>4260</v>
      </c>
      <c r="B4267" s="1">
        <v>44873</v>
      </c>
      <c r="C4267" t="s">
        <v>260</v>
      </c>
      <c r="D4267" t="s">
        <v>948</v>
      </c>
      <c r="E4267">
        <v>1</v>
      </c>
      <c r="F4267" t="s">
        <v>116</v>
      </c>
      <c r="G4267" t="s">
        <v>382</v>
      </c>
      <c r="H4267" t="s">
        <v>514</v>
      </c>
      <c r="M4267" s="2">
        <v>5140</v>
      </c>
      <c r="N4267" s="2">
        <v>5500</v>
      </c>
      <c r="O4267" s="2">
        <f>IF(Tabla1[[#This Row],[Mov]]="VNT",Tabla1[[#This Row],[Sale]]-Tabla1[[#This Row],[Cost]],-Tabla1[[#This Row],[Cost]]*Tabla1[[#This Row],[Cant]])</f>
        <v>360</v>
      </c>
      <c r="P4267" s="8">
        <f>IF(Tabla1[[#This Row],[Mov]]="VNT",-Tabla1[[#This Row],[Cant]],Tabla1[[#This Row],[Cant]])</f>
        <v>-1</v>
      </c>
      <c r="Q4267" s="8">
        <f>DAY(Tabla1[[#This Row],[Date]])</f>
        <v>8</v>
      </c>
      <c r="R4267" s="8">
        <f>MONTH(Tabla1[[#This Row],[Date]])</f>
        <v>11</v>
      </c>
      <c r="S4267" s="8">
        <f>YEAR(Tabla1[[#This Row],[Date]])</f>
        <v>2022</v>
      </c>
    </row>
    <row r="4268" spans="1:19" x14ac:dyDescent="0.2">
      <c r="A4268">
        <v>4261</v>
      </c>
      <c r="B4268" s="1">
        <v>44873</v>
      </c>
      <c r="C4268" t="s">
        <v>260</v>
      </c>
      <c r="D4268" t="s">
        <v>332</v>
      </c>
      <c r="E4268">
        <v>1</v>
      </c>
      <c r="F4268" t="s">
        <v>224</v>
      </c>
      <c r="G4268" t="s">
        <v>284</v>
      </c>
      <c r="H4268" t="s">
        <v>387</v>
      </c>
      <c r="M4268" s="2">
        <v>7000</v>
      </c>
      <c r="N4268" s="2">
        <v>15000</v>
      </c>
      <c r="O4268" s="2">
        <f>IF(Tabla1[[#This Row],[Mov]]="VNT",Tabla1[[#This Row],[Sale]]-Tabla1[[#This Row],[Cost]],-Tabla1[[#This Row],[Cost]]*Tabla1[[#This Row],[Cant]])</f>
        <v>8000</v>
      </c>
      <c r="P4268" s="8">
        <f>IF(Tabla1[[#This Row],[Mov]]="VNT",-Tabla1[[#This Row],[Cant]],Tabla1[[#This Row],[Cant]])</f>
        <v>-1</v>
      </c>
      <c r="Q4268" s="8">
        <f>DAY(Tabla1[[#This Row],[Date]])</f>
        <v>8</v>
      </c>
      <c r="R4268" s="8">
        <f>MONTH(Tabla1[[#This Row],[Date]])</f>
        <v>11</v>
      </c>
      <c r="S4268" s="8">
        <f>YEAR(Tabla1[[#This Row],[Date]])</f>
        <v>2022</v>
      </c>
    </row>
    <row r="4269" spans="1:19" x14ac:dyDescent="0.2">
      <c r="A4269">
        <v>4262</v>
      </c>
      <c r="B4269" s="1">
        <v>44873</v>
      </c>
      <c r="C4269" t="s">
        <v>260</v>
      </c>
      <c r="D4269" t="s">
        <v>332</v>
      </c>
      <c r="E4269">
        <v>1</v>
      </c>
      <c r="F4269" t="s">
        <v>15</v>
      </c>
      <c r="G4269" t="s">
        <v>273</v>
      </c>
      <c r="H4269" t="s">
        <v>236</v>
      </c>
      <c r="M4269" s="2">
        <v>2000</v>
      </c>
      <c r="N4269" s="2">
        <v>7000</v>
      </c>
      <c r="O4269" s="2">
        <f>IF(Tabla1[[#This Row],[Mov]]="VNT",Tabla1[[#This Row],[Sale]]-Tabla1[[#This Row],[Cost]],-Tabla1[[#This Row],[Cost]]*Tabla1[[#This Row],[Cant]])</f>
        <v>5000</v>
      </c>
      <c r="P4269" s="8">
        <f>IF(Tabla1[[#This Row],[Mov]]="VNT",-Tabla1[[#This Row],[Cant]],Tabla1[[#This Row],[Cant]])</f>
        <v>-1</v>
      </c>
      <c r="Q4269" s="8">
        <f>DAY(Tabla1[[#This Row],[Date]])</f>
        <v>8</v>
      </c>
      <c r="R4269" s="8">
        <f>MONTH(Tabla1[[#This Row],[Date]])</f>
        <v>11</v>
      </c>
      <c r="S4269" s="8">
        <f>YEAR(Tabla1[[#This Row],[Date]])</f>
        <v>2022</v>
      </c>
    </row>
    <row r="4270" spans="1:19" x14ac:dyDescent="0.2">
      <c r="A4270">
        <v>4263</v>
      </c>
      <c r="B4270" s="1">
        <v>44873</v>
      </c>
      <c r="C4270" t="s">
        <v>260</v>
      </c>
      <c r="D4270" t="s">
        <v>1836</v>
      </c>
      <c r="E4270">
        <v>1</v>
      </c>
      <c r="F4270" t="s">
        <v>225</v>
      </c>
      <c r="G4270" t="s">
        <v>272</v>
      </c>
      <c r="H4270" t="s">
        <v>355</v>
      </c>
      <c r="M4270" s="2">
        <v>1100</v>
      </c>
      <c r="N4270" s="2">
        <v>10000</v>
      </c>
      <c r="O4270" s="2">
        <f>IF(Tabla1[[#This Row],[Mov]]="VNT",Tabla1[[#This Row],[Sale]]-Tabla1[[#This Row],[Cost]],-Tabla1[[#This Row],[Cost]]*Tabla1[[#This Row],[Cant]])</f>
        <v>8900</v>
      </c>
      <c r="P4270" s="8">
        <f>IF(Tabla1[[#This Row],[Mov]]="VNT",-Tabla1[[#This Row],[Cant]],Tabla1[[#This Row],[Cant]])</f>
        <v>-1</v>
      </c>
      <c r="Q4270" s="8">
        <f>DAY(Tabla1[[#This Row],[Date]])</f>
        <v>8</v>
      </c>
      <c r="R4270" s="8">
        <f>MONTH(Tabla1[[#This Row],[Date]])</f>
        <v>11</v>
      </c>
      <c r="S4270" s="8">
        <f>YEAR(Tabla1[[#This Row],[Date]])</f>
        <v>2022</v>
      </c>
    </row>
    <row r="4271" spans="1:19" x14ac:dyDescent="0.2">
      <c r="A4271">
        <v>4264</v>
      </c>
      <c r="B4271" s="1">
        <v>44873</v>
      </c>
      <c r="C4271" t="s">
        <v>260</v>
      </c>
      <c r="D4271" t="s">
        <v>332</v>
      </c>
      <c r="E4271">
        <v>1</v>
      </c>
      <c r="F4271" t="s">
        <v>225</v>
      </c>
      <c r="G4271" t="s">
        <v>284</v>
      </c>
      <c r="H4271" t="s">
        <v>1837</v>
      </c>
      <c r="M4271" s="2">
        <v>1100</v>
      </c>
      <c r="N4271" s="2">
        <v>10000</v>
      </c>
      <c r="O4271" s="2">
        <f>IF(Tabla1[[#This Row],[Mov]]="VNT",Tabla1[[#This Row],[Sale]]-Tabla1[[#This Row],[Cost]],-Tabla1[[#This Row],[Cost]]*Tabla1[[#This Row],[Cant]])</f>
        <v>8900</v>
      </c>
      <c r="P4271" s="8">
        <f>IF(Tabla1[[#This Row],[Mov]]="VNT",-Tabla1[[#This Row],[Cant]],Tabla1[[#This Row],[Cant]])</f>
        <v>-1</v>
      </c>
      <c r="Q4271" s="8">
        <f>DAY(Tabla1[[#This Row],[Date]])</f>
        <v>8</v>
      </c>
      <c r="R4271" s="8">
        <f>MONTH(Tabla1[[#This Row],[Date]])</f>
        <v>11</v>
      </c>
      <c r="S4271" s="8">
        <f>YEAR(Tabla1[[#This Row],[Date]])</f>
        <v>2022</v>
      </c>
    </row>
    <row r="4272" spans="1:19" x14ac:dyDescent="0.2">
      <c r="A4272">
        <v>4265</v>
      </c>
      <c r="B4272" s="1">
        <v>44873</v>
      </c>
      <c r="C4272" t="s">
        <v>699</v>
      </c>
      <c r="D4272" t="s">
        <v>332</v>
      </c>
      <c r="E4272">
        <v>1</v>
      </c>
      <c r="F4272" t="s">
        <v>103</v>
      </c>
      <c r="G4272" t="s">
        <v>272</v>
      </c>
      <c r="H4272" t="s">
        <v>1373</v>
      </c>
      <c r="M4272" s="2">
        <v>20000</v>
      </c>
      <c r="N4272" s="2">
        <v>0</v>
      </c>
      <c r="O4272" s="2">
        <f>IF(Tabla1[[#This Row],[Mov]]="VNT",Tabla1[[#This Row],[Sale]]-Tabla1[[#This Row],[Cost]],-Tabla1[[#This Row],[Cost]]*Tabla1[[#This Row],[Cant]])</f>
        <v>-20000</v>
      </c>
      <c r="P4272" s="8">
        <f>IF(Tabla1[[#This Row],[Mov]]="VNT",-Tabla1[[#This Row],[Cant]],Tabla1[[#This Row],[Cant]])</f>
        <v>1</v>
      </c>
      <c r="Q4272" s="8">
        <f>DAY(Tabla1[[#This Row],[Date]])</f>
        <v>8</v>
      </c>
      <c r="R4272" s="8">
        <f>MONTH(Tabla1[[#This Row],[Date]])</f>
        <v>11</v>
      </c>
      <c r="S4272" s="8">
        <f>YEAR(Tabla1[[#This Row],[Date]])</f>
        <v>2022</v>
      </c>
    </row>
    <row r="4273" spans="1:19" x14ac:dyDescent="0.2">
      <c r="A4273">
        <v>4266</v>
      </c>
      <c r="B4273" s="1">
        <v>44873</v>
      </c>
      <c r="C4273" t="s">
        <v>260</v>
      </c>
      <c r="D4273" t="s">
        <v>332</v>
      </c>
      <c r="E4273">
        <v>1</v>
      </c>
      <c r="F4273" t="s">
        <v>1545</v>
      </c>
      <c r="G4273" t="s">
        <v>272</v>
      </c>
      <c r="H4273" t="s">
        <v>252</v>
      </c>
      <c r="M4273" s="2">
        <v>20000</v>
      </c>
      <c r="N4273" s="2">
        <v>45000</v>
      </c>
      <c r="O4273" s="2">
        <f>IF(Tabla1[[#This Row],[Mov]]="VNT",Tabla1[[#This Row],[Sale]]-Tabla1[[#This Row],[Cost]],-Tabla1[[#This Row],[Cost]]*Tabla1[[#This Row],[Cant]])</f>
        <v>25000</v>
      </c>
      <c r="P4273" s="8">
        <f>IF(Tabla1[[#This Row],[Mov]]="VNT",-Tabla1[[#This Row],[Cant]],Tabla1[[#This Row],[Cant]])</f>
        <v>-1</v>
      </c>
      <c r="Q4273" s="8">
        <f>DAY(Tabla1[[#This Row],[Date]])</f>
        <v>8</v>
      </c>
      <c r="R4273" s="8">
        <f>MONTH(Tabla1[[#This Row],[Date]])</f>
        <v>11</v>
      </c>
      <c r="S4273" s="8">
        <f>YEAR(Tabla1[[#This Row],[Date]])</f>
        <v>2022</v>
      </c>
    </row>
    <row r="4274" spans="1:19" x14ac:dyDescent="0.2">
      <c r="A4274">
        <v>4267</v>
      </c>
      <c r="B4274" s="1">
        <v>44873</v>
      </c>
      <c r="C4274" t="s">
        <v>260</v>
      </c>
      <c r="D4274" t="s">
        <v>332</v>
      </c>
      <c r="E4274">
        <v>1</v>
      </c>
      <c r="F4274" t="s">
        <v>455</v>
      </c>
      <c r="G4274" t="s">
        <v>347</v>
      </c>
      <c r="H4274" t="s">
        <v>456</v>
      </c>
      <c r="M4274" s="2">
        <v>500</v>
      </c>
      <c r="N4274" s="2">
        <v>4000</v>
      </c>
      <c r="O4274" s="2">
        <f>IF(Tabla1[[#This Row],[Mov]]="VNT",Tabla1[[#This Row],[Sale]]-Tabla1[[#This Row],[Cost]],-Tabla1[[#This Row],[Cost]]*Tabla1[[#This Row],[Cant]])</f>
        <v>3500</v>
      </c>
      <c r="P4274" s="8">
        <f>IF(Tabla1[[#This Row],[Mov]]="VNT",-Tabla1[[#This Row],[Cant]],Tabla1[[#This Row],[Cant]])</f>
        <v>-1</v>
      </c>
      <c r="Q4274" s="8">
        <f>DAY(Tabla1[[#This Row],[Date]])</f>
        <v>8</v>
      </c>
      <c r="R4274" s="8">
        <f>MONTH(Tabla1[[#This Row],[Date]])</f>
        <v>11</v>
      </c>
      <c r="S4274" s="8">
        <f>YEAR(Tabla1[[#This Row],[Date]])</f>
        <v>2022</v>
      </c>
    </row>
    <row r="4275" spans="1:19" x14ac:dyDescent="0.2">
      <c r="A4275">
        <v>4268</v>
      </c>
      <c r="B4275" s="1">
        <v>44873</v>
      </c>
      <c r="C4275" t="s">
        <v>260</v>
      </c>
      <c r="D4275" t="s">
        <v>332</v>
      </c>
      <c r="E4275">
        <v>1</v>
      </c>
      <c r="F4275" t="s">
        <v>15</v>
      </c>
      <c r="G4275" t="s">
        <v>266</v>
      </c>
      <c r="H4275" t="s">
        <v>16</v>
      </c>
      <c r="M4275" s="2">
        <v>1000</v>
      </c>
      <c r="N4275" s="2">
        <v>7000</v>
      </c>
      <c r="O4275" s="2">
        <f>IF(Tabla1[[#This Row],[Mov]]="VNT",Tabla1[[#This Row],[Sale]]-Tabla1[[#This Row],[Cost]],-Tabla1[[#This Row],[Cost]]*Tabla1[[#This Row],[Cant]])</f>
        <v>6000</v>
      </c>
      <c r="P4275" s="8">
        <f>IF(Tabla1[[#This Row],[Mov]]="VNT",-Tabla1[[#This Row],[Cant]],Tabla1[[#This Row],[Cant]])</f>
        <v>-1</v>
      </c>
      <c r="Q4275" s="8">
        <f>DAY(Tabla1[[#This Row],[Date]])</f>
        <v>8</v>
      </c>
      <c r="R4275" s="8">
        <f>MONTH(Tabla1[[#This Row],[Date]])</f>
        <v>11</v>
      </c>
      <c r="S4275" s="8">
        <f>YEAR(Tabla1[[#This Row],[Date]])</f>
        <v>2022</v>
      </c>
    </row>
    <row r="4276" spans="1:19" x14ac:dyDescent="0.2">
      <c r="A4276">
        <v>4269</v>
      </c>
      <c r="B4276" s="1">
        <v>44873</v>
      </c>
      <c r="C4276" t="s">
        <v>260</v>
      </c>
      <c r="D4276" t="s">
        <v>332</v>
      </c>
      <c r="E4276">
        <v>1</v>
      </c>
      <c r="F4276" t="s">
        <v>116</v>
      </c>
      <c r="G4276" t="s">
        <v>347</v>
      </c>
      <c r="H4276" t="s">
        <v>518</v>
      </c>
      <c r="M4276" s="2">
        <v>935</v>
      </c>
      <c r="N4276" s="2">
        <v>1000</v>
      </c>
      <c r="O4276" s="2">
        <f>IF(Tabla1[[#This Row],[Mov]]="VNT",Tabla1[[#This Row],[Sale]]-Tabla1[[#This Row],[Cost]],-Tabla1[[#This Row],[Cost]]*Tabla1[[#This Row],[Cant]])</f>
        <v>65</v>
      </c>
      <c r="P4276" s="8">
        <f>IF(Tabla1[[#This Row],[Mov]]="VNT",-Tabla1[[#This Row],[Cant]],Tabla1[[#This Row],[Cant]])</f>
        <v>-1</v>
      </c>
      <c r="Q4276" s="8">
        <f>DAY(Tabla1[[#This Row],[Date]])</f>
        <v>8</v>
      </c>
      <c r="R4276" s="8">
        <f>MONTH(Tabla1[[#This Row],[Date]])</f>
        <v>11</v>
      </c>
      <c r="S4276" s="8">
        <f>YEAR(Tabla1[[#This Row],[Date]])</f>
        <v>2022</v>
      </c>
    </row>
    <row r="4277" spans="1:19" x14ac:dyDescent="0.2">
      <c r="A4277">
        <v>4270</v>
      </c>
      <c r="B4277" s="1">
        <v>44874</v>
      </c>
      <c r="C4277" t="s">
        <v>260</v>
      </c>
      <c r="D4277" t="s">
        <v>549</v>
      </c>
      <c r="E4277">
        <v>1</v>
      </c>
      <c r="F4277" t="s">
        <v>458</v>
      </c>
      <c r="G4277" t="s">
        <v>284</v>
      </c>
      <c r="H4277" t="s">
        <v>1838</v>
      </c>
      <c r="M4277" s="2">
        <v>0</v>
      </c>
      <c r="N4277" s="2">
        <v>10000</v>
      </c>
      <c r="O4277" s="2">
        <f>IF(Tabla1[[#This Row],[Mov]]="VNT",Tabla1[[#This Row],[Sale]]-Tabla1[[#This Row],[Cost]],-Tabla1[[#This Row],[Cost]]*Tabla1[[#This Row],[Cant]])</f>
        <v>10000</v>
      </c>
      <c r="P4277" s="8">
        <f>IF(Tabla1[[#This Row],[Mov]]="VNT",-Tabla1[[#This Row],[Cant]],Tabla1[[#This Row],[Cant]])</f>
        <v>-1</v>
      </c>
      <c r="Q4277" s="8">
        <f>DAY(Tabla1[[#This Row],[Date]])</f>
        <v>9</v>
      </c>
      <c r="R4277" s="8">
        <f>MONTH(Tabla1[[#This Row],[Date]])</f>
        <v>11</v>
      </c>
      <c r="S4277" s="8">
        <f>YEAR(Tabla1[[#This Row],[Date]])</f>
        <v>2022</v>
      </c>
    </row>
    <row r="4278" spans="1:19" x14ac:dyDescent="0.2">
      <c r="A4278">
        <v>4271</v>
      </c>
      <c r="B4278" s="1">
        <v>44874</v>
      </c>
      <c r="C4278" t="s">
        <v>260</v>
      </c>
      <c r="D4278" t="s">
        <v>809</v>
      </c>
      <c r="E4278">
        <v>1</v>
      </c>
      <c r="F4278" t="s">
        <v>1818</v>
      </c>
      <c r="G4278" t="s">
        <v>266</v>
      </c>
      <c r="H4278" t="s">
        <v>1819</v>
      </c>
      <c r="M4278" s="2">
        <v>49000</v>
      </c>
      <c r="N4278" s="2">
        <v>70000</v>
      </c>
      <c r="O4278" s="2">
        <f>IF(Tabla1[[#This Row],[Mov]]="VNT",Tabla1[[#This Row],[Sale]]-Tabla1[[#This Row],[Cost]],-Tabla1[[#This Row],[Cost]]*Tabla1[[#This Row],[Cant]])</f>
        <v>21000</v>
      </c>
      <c r="P4278" s="8">
        <f>IF(Tabla1[[#This Row],[Mov]]="VNT",-Tabla1[[#This Row],[Cant]],Tabla1[[#This Row],[Cant]])</f>
        <v>-1</v>
      </c>
      <c r="Q4278" s="8">
        <f>DAY(Tabla1[[#This Row],[Date]])</f>
        <v>9</v>
      </c>
      <c r="R4278" s="8">
        <f>MONTH(Tabla1[[#This Row],[Date]])</f>
        <v>11</v>
      </c>
      <c r="S4278" s="8">
        <f>YEAR(Tabla1[[#This Row],[Date]])</f>
        <v>2022</v>
      </c>
    </row>
    <row r="4279" spans="1:19" x14ac:dyDescent="0.2">
      <c r="A4279">
        <v>4272</v>
      </c>
      <c r="B4279" s="1">
        <v>44874</v>
      </c>
      <c r="C4279" t="s">
        <v>260</v>
      </c>
      <c r="D4279" t="s">
        <v>809</v>
      </c>
      <c r="E4279">
        <v>1</v>
      </c>
      <c r="F4279" t="s">
        <v>526</v>
      </c>
      <c r="G4279" t="s">
        <v>266</v>
      </c>
      <c r="H4279" t="s">
        <v>527</v>
      </c>
      <c r="M4279" s="2">
        <v>30000</v>
      </c>
      <c r="N4279" s="2">
        <v>40000</v>
      </c>
      <c r="O4279" s="2">
        <f>IF(Tabla1[[#This Row],[Mov]]="VNT",Tabla1[[#This Row],[Sale]]-Tabla1[[#This Row],[Cost]],-Tabla1[[#This Row],[Cost]]*Tabla1[[#This Row],[Cant]])</f>
        <v>10000</v>
      </c>
      <c r="P4279" s="8">
        <f>IF(Tabla1[[#This Row],[Mov]]="VNT",-Tabla1[[#This Row],[Cant]],Tabla1[[#This Row],[Cant]])</f>
        <v>-1</v>
      </c>
      <c r="Q4279" s="8">
        <f>DAY(Tabla1[[#This Row],[Date]])</f>
        <v>9</v>
      </c>
      <c r="R4279" s="8">
        <f>MONTH(Tabla1[[#This Row],[Date]])</f>
        <v>11</v>
      </c>
      <c r="S4279" s="8">
        <f>YEAR(Tabla1[[#This Row],[Date]])</f>
        <v>2022</v>
      </c>
    </row>
    <row r="4280" spans="1:19" x14ac:dyDescent="0.2">
      <c r="A4280">
        <v>4273</v>
      </c>
      <c r="B4280" s="1">
        <v>44874</v>
      </c>
      <c r="C4280" t="s">
        <v>260</v>
      </c>
      <c r="D4280" t="s">
        <v>332</v>
      </c>
      <c r="E4280">
        <v>1</v>
      </c>
      <c r="F4280" t="s">
        <v>560</v>
      </c>
      <c r="G4280" t="s">
        <v>266</v>
      </c>
      <c r="H4280" t="s">
        <v>239</v>
      </c>
      <c r="M4280" s="2">
        <v>7500</v>
      </c>
      <c r="N4280" s="2">
        <v>15000</v>
      </c>
      <c r="O4280" s="2">
        <f>IF(Tabla1[[#This Row],[Mov]]="VNT",Tabla1[[#This Row],[Sale]]-Tabla1[[#This Row],[Cost]],-Tabla1[[#This Row],[Cost]]*Tabla1[[#This Row],[Cant]])</f>
        <v>7500</v>
      </c>
      <c r="P4280" s="8">
        <f>IF(Tabla1[[#This Row],[Mov]]="VNT",-Tabla1[[#This Row],[Cant]],Tabla1[[#This Row],[Cant]])</f>
        <v>-1</v>
      </c>
      <c r="Q4280" s="8">
        <f>DAY(Tabla1[[#This Row],[Date]])</f>
        <v>9</v>
      </c>
      <c r="R4280" s="8">
        <f>MONTH(Tabla1[[#This Row],[Date]])</f>
        <v>11</v>
      </c>
      <c r="S4280" s="8">
        <f>YEAR(Tabla1[[#This Row],[Date]])</f>
        <v>2022</v>
      </c>
    </row>
    <row r="4281" spans="1:19" x14ac:dyDescent="0.2">
      <c r="A4281">
        <v>4274</v>
      </c>
      <c r="B4281" s="1">
        <v>44874</v>
      </c>
      <c r="C4281" t="s">
        <v>260</v>
      </c>
      <c r="D4281" t="s">
        <v>332</v>
      </c>
      <c r="E4281">
        <v>1</v>
      </c>
      <c r="F4281" t="s">
        <v>233</v>
      </c>
      <c r="G4281" t="s">
        <v>266</v>
      </c>
      <c r="H4281" t="s">
        <v>234</v>
      </c>
      <c r="M4281" s="2">
        <v>3500</v>
      </c>
      <c r="N4281" s="2">
        <v>10000</v>
      </c>
      <c r="O4281" s="2">
        <f>IF(Tabla1[[#This Row],[Mov]]="VNT",Tabla1[[#This Row],[Sale]]-Tabla1[[#This Row],[Cost]],-Tabla1[[#This Row],[Cost]]*Tabla1[[#This Row],[Cant]])</f>
        <v>6500</v>
      </c>
      <c r="P4281" s="8">
        <f>IF(Tabla1[[#This Row],[Mov]]="VNT",-Tabla1[[#This Row],[Cant]],Tabla1[[#This Row],[Cant]])</f>
        <v>-1</v>
      </c>
      <c r="Q4281" s="8">
        <f>DAY(Tabla1[[#This Row],[Date]])</f>
        <v>9</v>
      </c>
      <c r="R4281" s="8">
        <f>MONTH(Tabla1[[#This Row],[Date]])</f>
        <v>11</v>
      </c>
      <c r="S4281" s="8">
        <f>YEAR(Tabla1[[#This Row],[Date]])</f>
        <v>2022</v>
      </c>
    </row>
    <row r="4282" spans="1:19" x14ac:dyDescent="0.2">
      <c r="A4282">
        <v>4275</v>
      </c>
      <c r="B4282" s="1">
        <v>44874</v>
      </c>
      <c r="C4282" t="s">
        <v>260</v>
      </c>
      <c r="D4282" t="s">
        <v>332</v>
      </c>
      <c r="E4282">
        <v>1</v>
      </c>
      <c r="F4282" t="s">
        <v>365</v>
      </c>
      <c r="G4282" t="s">
        <v>943</v>
      </c>
      <c r="H4282" t="s">
        <v>1633</v>
      </c>
      <c r="M4282" s="2">
        <v>4000</v>
      </c>
      <c r="N4282" s="2">
        <v>7000</v>
      </c>
      <c r="O4282" s="2">
        <f>IF(Tabla1[[#This Row],[Mov]]="VNT",Tabla1[[#This Row],[Sale]]-Tabla1[[#This Row],[Cost]],-Tabla1[[#This Row],[Cost]]*Tabla1[[#This Row],[Cant]])</f>
        <v>3000</v>
      </c>
      <c r="P4282" s="8">
        <f>IF(Tabla1[[#This Row],[Mov]]="VNT",-Tabla1[[#This Row],[Cant]],Tabla1[[#This Row],[Cant]])</f>
        <v>-1</v>
      </c>
      <c r="Q4282" s="8">
        <f>DAY(Tabla1[[#This Row],[Date]])</f>
        <v>9</v>
      </c>
      <c r="R4282" s="8">
        <f>MONTH(Tabla1[[#This Row],[Date]])</f>
        <v>11</v>
      </c>
      <c r="S4282" s="8">
        <f>YEAR(Tabla1[[#This Row],[Date]])</f>
        <v>2022</v>
      </c>
    </row>
    <row r="4283" spans="1:19" x14ac:dyDescent="0.2">
      <c r="A4283">
        <v>4276</v>
      </c>
      <c r="B4283" s="1">
        <v>44874</v>
      </c>
      <c r="C4283" t="s">
        <v>260</v>
      </c>
      <c r="D4283" t="s">
        <v>332</v>
      </c>
      <c r="E4283">
        <v>1</v>
      </c>
      <c r="F4283" t="s">
        <v>21</v>
      </c>
      <c r="G4283" t="s">
        <v>272</v>
      </c>
      <c r="H4283" t="s">
        <v>24</v>
      </c>
      <c r="M4283" s="2">
        <v>3500</v>
      </c>
      <c r="N4283" s="2">
        <v>12000</v>
      </c>
      <c r="O4283" s="2">
        <f>IF(Tabla1[[#This Row],[Mov]]="VNT",Tabla1[[#This Row],[Sale]]-Tabla1[[#This Row],[Cost]],-Tabla1[[#This Row],[Cost]]*Tabla1[[#This Row],[Cant]])</f>
        <v>8500</v>
      </c>
      <c r="P4283" s="8">
        <f>IF(Tabla1[[#This Row],[Mov]]="VNT",-Tabla1[[#This Row],[Cant]],Tabla1[[#This Row],[Cant]])</f>
        <v>-1</v>
      </c>
      <c r="Q4283" s="8">
        <f>DAY(Tabla1[[#This Row],[Date]])</f>
        <v>9</v>
      </c>
      <c r="R4283" s="8">
        <f>MONTH(Tabla1[[#This Row],[Date]])</f>
        <v>11</v>
      </c>
      <c r="S4283" s="8">
        <f>YEAR(Tabla1[[#This Row],[Date]])</f>
        <v>2022</v>
      </c>
    </row>
    <row r="4284" spans="1:19" x14ac:dyDescent="0.2">
      <c r="A4284">
        <v>4277</v>
      </c>
      <c r="B4284" s="1">
        <v>44874</v>
      </c>
      <c r="C4284" t="s">
        <v>260</v>
      </c>
      <c r="D4284" t="s">
        <v>332</v>
      </c>
      <c r="E4284">
        <v>1</v>
      </c>
      <c r="F4284" t="s">
        <v>1028</v>
      </c>
      <c r="G4284" t="s">
        <v>266</v>
      </c>
      <c r="H4284" t="s">
        <v>1839</v>
      </c>
      <c r="M4284" s="2">
        <v>900</v>
      </c>
      <c r="N4284" s="2">
        <v>3000</v>
      </c>
      <c r="O4284" s="2">
        <f>IF(Tabla1[[#This Row],[Mov]]="VNT",Tabla1[[#This Row],[Sale]]-Tabla1[[#This Row],[Cost]],-Tabla1[[#This Row],[Cost]]*Tabla1[[#This Row],[Cant]])</f>
        <v>2100</v>
      </c>
      <c r="P4284" s="8">
        <f>IF(Tabla1[[#This Row],[Mov]]="VNT",-Tabla1[[#This Row],[Cant]],Tabla1[[#This Row],[Cant]])</f>
        <v>-1</v>
      </c>
      <c r="Q4284" s="8">
        <f>DAY(Tabla1[[#This Row],[Date]])</f>
        <v>9</v>
      </c>
      <c r="R4284" s="8">
        <f>MONTH(Tabla1[[#This Row],[Date]])</f>
        <v>11</v>
      </c>
      <c r="S4284" s="8">
        <f>YEAR(Tabla1[[#This Row],[Date]])</f>
        <v>2022</v>
      </c>
    </row>
    <row r="4285" spans="1:19" x14ac:dyDescent="0.2">
      <c r="A4285">
        <v>4278</v>
      </c>
      <c r="B4285" s="1">
        <v>44874</v>
      </c>
      <c r="C4285" t="s">
        <v>260</v>
      </c>
      <c r="D4285" t="s">
        <v>332</v>
      </c>
      <c r="E4285">
        <v>1</v>
      </c>
      <c r="F4285" t="s">
        <v>1028</v>
      </c>
      <c r="G4285" t="s">
        <v>266</v>
      </c>
      <c r="H4285" t="s">
        <v>1840</v>
      </c>
      <c r="M4285" s="2">
        <v>900</v>
      </c>
      <c r="N4285" s="2">
        <v>3000</v>
      </c>
      <c r="O4285" s="2">
        <f>IF(Tabla1[[#This Row],[Mov]]="VNT",Tabla1[[#This Row],[Sale]]-Tabla1[[#This Row],[Cost]],-Tabla1[[#This Row],[Cost]]*Tabla1[[#This Row],[Cant]])</f>
        <v>2100</v>
      </c>
      <c r="P4285" s="8">
        <f>IF(Tabla1[[#This Row],[Mov]]="VNT",-Tabla1[[#This Row],[Cant]],Tabla1[[#This Row],[Cant]])</f>
        <v>-1</v>
      </c>
      <c r="Q4285" s="8">
        <f>DAY(Tabla1[[#This Row],[Date]])</f>
        <v>9</v>
      </c>
      <c r="R4285" s="8">
        <f>MONTH(Tabla1[[#This Row],[Date]])</f>
        <v>11</v>
      </c>
      <c r="S4285" s="8">
        <f>YEAR(Tabla1[[#This Row],[Date]])</f>
        <v>2022</v>
      </c>
    </row>
    <row r="4286" spans="1:19" x14ac:dyDescent="0.2">
      <c r="A4286">
        <v>4279</v>
      </c>
      <c r="B4286" s="1">
        <v>44874</v>
      </c>
      <c r="C4286" t="s">
        <v>260</v>
      </c>
      <c r="D4286" t="s">
        <v>332</v>
      </c>
      <c r="E4286">
        <v>1</v>
      </c>
      <c r="F4286" t="s">
        <v>458</v>
      </c>
      <c r="G4286" t="s">
        <v>272</v>
      </c>
      <c r="H4286" t="s">
        <v>1841</v>
      </c>
      <c r="M4286" s="2">
        <v>0</v>
      </c>
      <c r="N4286" s="2">
        <v>15000</v>
      </c>
      <c r="O4286" s="2">
        <f>IF(Tabla1[[#This Row],[Mov]]="VNT",Tabla1[[#This Row],[Sale]]-Tabla1[[#This Row],[Cost]],-Tabla1[[#This Row],[Cost]]*Tabla1[[#This Row],[Cant]])</f>
        <v>15000</v>
      </c>
      <c r="P4286" s="8">
        <f>IF(Tabla1[[#This Row],[Mov]]="VNT",-Tabla1[[#This Row],[Cant]],Tabla1[[#This Row],[Cant]])</f>
        <v>-1</v>
      </c>
      <c r="Q4286" s="8">
        <f>DAY(Tabla1[[#This Row],[Date]])</f>
        <v>9</v>
      </c>
      <c r="R4286" s="8">
        <f>MONTH(Tabla1[[#This Row],[Date]])</f>
        <v>11</v>
      </c>
      <c r="S4286" s="8">
        <f>YEAR(Tabla1[[#This Row],[Date]])</f>
        <v>2022</v>
      </c>
    </row>
    <row r="4287" spans="1:19" x14ac:dyDescent="0.2">
      <c r="A4287">
        <v>4280</v>
      </c>
      <c r="B4287" s="1">
        <v>44874</v>
      </c>
      <c r="C4287" t="s">
        <v>260</v>
      </c>
      <c r="D4287" t="s">
        <v>332</v>
      </c>
      <c r="E4287">
        <v>1</v>
      </c>
      <c r="F4287" t="s">
        <v>224</v>
      </c>
      <c r="G4287" t="s">
        <v>284</v>
      </c>
      <c r="H4287" t="s">
        <v>250</v>
      </c>
      <c r="M4287" s="2">
        <v>8500</v>
      </c>
      <c r="N4287" s="2">
        <v>20000</v>
      </c>
      <c r="O4287" s="2">
        <f>IF(Tabla1[[#This Row],[Mov]]="VNT",Tabla1[[#This Row],[Sale]]-Tabla1[[#This Row],[Cost]],-Tabla1[[#This Row],[Cost]]*Tabla1[[#This Row],[Cant]])</f>
        <v>11500</v>
      </c>
      <c r="P4287" s="8">
        <f>IF(Tabla1[[#This Row],[Mov]]="VNT",-Tabla1[[#This Row],[Cant]],Tabla1[[#This Row],[Cant]])</f>
        <v>-1</v>
      </c>
      <c r="Q4287" s="8">
        <f>DAY(Tabla1[[#This Row],[Date]])</f>
        <v>9</v>
      </c>
      <c r="R4287" s="8">
        <f>MONTH(Tabla1[[#This Row],[Date]])</f>
        <v>11</v>
      </c>
      <c r="S4287" s="8">
        <f>YEAR(Tabla1[[#This Row],[Date]])</f>
        <v>2022</v>
      </c>
    </row>
    <row r="4288" spans="1:19" x14ac:dyDescent="0.2">
      <c r="A4288">
        <v>4281</v>
      </c>
      <c r="B4288" s="1">
        <v>44874</v>
      </c>
      <c r="C4288" t="s">
        <v>260</v>
      </c>
      <c r="D4288" t="s">
        <v>332</v>
      </c>
      <c r="E4288">
        <v>1</v>
      </c>
      <c r="F4288" t="s">
        <v>458</v>
      </c>
      <c r="G4288" t="s">
        <v>860</v>
      </c>
      <c r="H4288" t="s">
        <v>1842</v>
      </c>
      <c r="M4288" s="2">
        <v>0</v>
      </c>
      <c r="N4288" s="2">
        <v>25000</v>
      </c>
      <c r="O4288" s="2">
        <f>IF(Tabla1[[#This Row],[Mov]]="VNT",Tabla1[[#This Row],[Sale]]-Tabla1[[#This Row],[Cost]],-Tabla1[[#This Row],[Cost]]*Tabla1[[#This Row],[Cant]])</f>
        <v>25000</v>
      </c>
      <c r="P4288" s="8">
        <f>IF(Tabla1[[#This Row],[Mov]]="VNT",-Tabla1[[#This Row],[Cant]],Tabla1[[#This Row],[Cant]])</f>
        <v>-1</v>
      </c>
      <c r="Q4288" s="8">
        <f>DAY(Tabla1[[#This Row],[Date]])</f>
        <v>9</v>
      </c>
      <c r="R4288" s="8">
        <f>MONTH(Tabla1[[#This Row],[Date]])</f>
        <v>11</v>
      </c>
      <c r="S4288" s="8">
        <f>YEAR(Tabla1[[#This Row],[Date]])</f>
        <v>2022</v>
      </c>
    </row>
    <row r="4289" spans="1:19" x14ac:dyDescent="0.2">
      <c r="A4289">
        <v>4282</v>
      </c>
      <c r="B4289" s="1">
        <v>44874</v>
      </c>
      <c r="C4289" t="s">
        <v>260</v>
      </c>
      <c r="D4289" t="s">
        <v>332</v>
      </c>
      <c r="E4289">
        <v>1</v>
      </c>
      <c r="F4289" t="s">
        <v>224</v>
      </c>
      <c r="G4289" t="s">
        <v>860</v>
      </c>
      <c r="H4289" t="s">
        <v>313</v>
      </c>
      <c r="M4289" s="2">
        <v>10000</v>
      </c>
      <c r="N4289" s="2">
        <v>20000</v>
      </c>
      <c r="O4289" s="2">
        <f>IF(Tabla1[[#This Row],[Mov]]="VNT",Tabla1[[#This Row],[Sale]]-Tabla1[[#This Row],[Cost]],-Tabla1[[#This Row],[Cost]]*Tabla1[[#This Row],[Cant]])</f>
        <v>10000</v>
      </c>
      <c r="P4289" s="8">
        <f>IF(Tabla1[[#This Row],[Mov]]="VNT",-Tabla1[[#This Row],[Cant]],Tabla1[[#This Row],[Cant]])</f>
        <v>-1</v>
      </c>
      <c r="Q4289" s="8">
        <f>DAY(Tabla1[[#This Row],[Date]])</f>
        <v>9</v>
      </c>
      <c r="R4289" s="8">
        <f>MONTH(Tabla1[[#This Row],[Date]])</f>
        <v>11</v>
      </c>
      <c r="S4289" s="8">
        <f>YEAR(Tabla1[[#This Row],[Date]])</f>
        <v>2022</v>
      </c>
    </row>
    <row r="4290" spans="1:19" x14ac:dyDescent="0.2">
      <c r="A4290">
        <v>4283</v>
      </c>
      <c r="B4290" s="1">
        <v>44874</v>
      </c>
      <c r="C4290" t="s">
        <v>260</v>
      </c>
      <c r="D4290" t="s">
        <v>332</v>
      </c>
      <c r="E4290">
        <v>1</v>
      </c>
      <c r="F4290" t="s">
        <v>116</v>
      </c>
      <c r="G4290" t="s">
        <v>349</v>
      </c>
      <c r="H4290" t="s">
        <v>515</v>
      </c>
      <c r="M4290" s="2">
        <v>6074</v>
      </c>
      <c r="N4290" s="2">
        <v>6500</v>
      </c>
      <c r="O4290" s="2">
        <f>IF(Tabla1[[#This Row],[Mov]]="VNT",Tabla1[[#This Row],[Sale]]-Tabla1[[#This Row],[Cost]],-Tabla1[[#This Row],[Cost]]*Tabla1[[#This Row],[Cant]])</f>
        <v>426</v>
      </c>
      <c r="P4290" s="8">
        <f>IF(Tabla1[[#This Row],[Mov]]="VNT",-Tabla1[[#This Row],[Cant]],Tabla1[[#This Row],[Cant]])</f>
        <v>-1</v>
      </c>
      <c r="Q4290" s="8">
        <f>DAY(Tabla1[[#This Row],[Date]])</f>
        <v>9</v>
      </c>
      <c r="R4290" s="8">
        <f>MONTH(Tabla1[[#This Row],[Date]])</f>
        <v>11</v>
      </c>
      <c r="S4290" s="8">
        <f>YEAR(Tabla1[[#This Row],[Date]])</f>
        <v>2022</v>
      </c>
    </row>
    <row r="4291" spans="1:19" x14ac:dyDescent="0.2">
      <c r="A4291">
        <v>4284</v>
      </c>
      <c r="B4291" s="1">
        <v>44874</v>
      </c>
      <c r="C4291" t="s">
        <v>260</v>
      </c>
      <c r="D4291" t="s">
        <v>332</v>
      </c>
      <c r="E4291">
        <v>1</v>
      </c>
      <c r="F4291" t="s">
        <v>116</v>
      </c>
      <c r="G4291" t="s">
        <v>382</v>
      </c>
      <c r="H4291" t="s">
        <v>514</v>
      </c>
      <c r="M4291" s="2">
        <v>3271</v>
      </c>
      <c r="N4291" s="2">
        <v>3500</v>
      </c>
      <c r="O4291" s="2">
        <f>IF(Tabla1[[#This Row],[Mov]]="VNT",Tabla1[[#This Row],[Sale]]-Tabla1[[#This Row],[Cost]],-Tabla1[[#This Row],[Cost]]*Tabla1[[#This Row],[Cant]])</f>
        <v>229</v>
      </c>
      <c r="P4291" s="8">
        <f>IF(Tabla1[[#This Row],[Mov]]="VNT",-Tabla1[[#This Row],[Cant]],Tabla1[[#This Row],[Cant]])</f>
        <v>-1</v>
      </c>
      <c r="Q4291" s="8">
        <f>DAY(Tabla1[[#This Row],[Date]])</f>
        <v>9</v>
      </c>
      <c r="R4291" s="8">
        <f>MONTH(Tabla1[[#This Row],[Date]])</f>
        <v>11</v>
      </c>
      <c r="S4291" s="8">
        <f>YEAR(Tabla1[[#This Row],[Date]])</f>
        <v>2022</v>
      </c>
    </row>
    <row r="4292" spans="1:19" x14ac:dyDescent="0.2">
      <c r="A4292">
        <v>4285</v>
      </c>
      <c r="B4292" s="1">
        <v>44874</v>
      </c>
      <c r="C4292" t="s">
        <v>260</v>
      </c>
      <c r="D4292" t="s">
        <v>332</v>
      </c>
      <c r="E4292">
        <v>1</v>
      </c>
      <c r="F4292" t="s">
        <v>116</v>
      </c>
      <c r="G4292" t="s">
        <v>347</v>
      </c>
      <c r="H4292" t="s">
        <v>518</v>
      </c>
      <c r="M4292" s="2">
        <v>6074</v>
      </c>
      <c r="N4292" s="2">
        <v>6500</v>
      </c>
      <c r="O4292" s="2">
        <f>IF(Tabla1[[#This Row],[Mov]]="VNT",Tabla1[[#This Row],[Sale]]-Tabla1[[#This Row],[Cost]],-Tabla1[[#This Row],[Cost]]*Tabla1[[#This Row],[Cant]])</f>
        <v>426</v>
      </c>
      <c r="P4292" s="8">
        <f>IF(Tabla1[[#This Row],[Mov]]="VNT",-Tabla1[[#This Row],[Cant]],Tabla1[[#This Row],[Cant]])</f>
        <v>-1</v>
      </c>
      <c r="Q4292" s="8">
        <f>DAY(Tabla1[[#This Row],[Date]])</f>
        <v>9</v>
      </c>
      <c r="R4292" s="8">
        <f>MONTH(Tabla1[[#This Row],[Date]])</f>
        <v>11</v>
      </c>
      <c r="S4292" s="8">
        <f>YEAR(Tabla1[[#This Row],[Date]])</f>
        <v>2022</v>
      </c>
    </row>
    <row r="4293" spans="1:19" x14ac:dyDescent="0.2">
      <c r="A4293">
        <v>4286</v>
      </c>
      <c r="B4293" s="1">
        <v>44874</v>
      </c>
      <c r="C4293" t="s">
        <v>260</v>
      </c>
      <c r="D4293" t="s">
        <v>332</v>
      </c>
      <c r="E4293">
        <v>1</v>
      </c>
      <c r="F4293" t="s">
        <v>26</v>
      </c>
      <c r="G4293" t="s">
        <v>264</v>
      </c>
      <c r="H4293" t="s">
        <v>20</v>
      </c>
      <c r="M4293" s="2">
        <v>8500</v>
      </c>
      <c r="N4293" s="2">
        <v>20000</v>
      </c>
      <c r="O4293" s="2">
        <f>IF(Tabla1[[#This Row],[Mov]]="VNT",Tabla1[[#This Row],[Sale]]-Tabla1[[#This Row],[Cost]],-Tabla1[[#This Row],[Cost]]*Tabla1[[#This Row],[Cant]])</f>
        <v>11500</v>
      </c>
      <c r="P4293" s="8">
        <f>IF(Tabla1[[#This Row],[Mov]]="VNT",-Tabla1[[#This Row],[Cant]],Tabla1[[#This Row],[Cant]])</f>
        <v>-1</v>
      </c>
      <c r="Q4293" s="8">
        <f>DAY(Tabla1[[#This Row],[Date]])</f>
        <v>9</v>
      </c>
      <c r="R4293" s="8">
        <f>MONTH(Tabla1[[#This Row],[Date]])</f>
        <v>11</v>
      </c>
      <c r="S4293" s="8">
        <f>YEAR(Tabla1[[#This Row],[Date]])</f>
        <v>2022</v>
      </c>
    </row>
    <row r="4294" spans="1:19" x14ac:dyDescent="0.2">
      <c r="A4294">
        <v>4287</v>
      </c>
      <c r="B4294" s="1">
        <v>44874</v>
      </c>
      <c r="C4294" t="s">
        <v>260</v>
      </c>
      <c r="D4294" t="s">
        <v>332</v>
      </c>
      <c r="E4294">
        <v>1</v>
      </c>
      <c r="F4294" t="s">
        <v>586</v>
      </c>
      <c r="G4294" t="s">
        <v>263</v>
      </c>
      <c r="H4294" t="s">
        <v>281</v>
      </c>
      <c r="M4294" s="2">
        <v>8500</v>
      </c>
      <c r="N4294" s="2">
        <v>18000</v>
      </c>
      <c r="O4294" s="2">
        <f>IF(Tabla1[[#This Row],[Mov]]="VNT",Tabla1[[#This Row],[Sale]]-Tabla1[[#This Row],[Cost]],-Tabla1[[#This Row],[Cost]]*Tabla1[[#This Row],[Cant]])</f>
        <v>9500</v>
      </c>
      <c r="P4294" s="8">
        <f>IF(Tabla1[[#This Row],[Mov]]="VNT",-Tabla1[[#This Row],[Cant]],Tabla1[[#This Row],[Cant]])</f>
        <v>-1</v>
      </c>
      <c r="Q4294" s="8">
        <f>DAY(Tabla1[[#This Row],[Date]])</f>
        <v>9</v>
      </c>
      <c r="R4294" s="8">
        <f>MONTH(Tabla1[[#This Row],[Date]])</f>
        <v>11</v>
      </c>
      <c r="S4294" s="8">
        <f>YEAR(Tabla1[[#This Row],[Date]])</f>
        <v>2022</v>
      </c>
    </row>
    <row r="4295" spans="1:19" x14ac:dyDescent="0.2">
      <c r="A4295">
        <v>4288</v>
      </c>
      <c r="B4295" s="1">
        <v>44874</v>
      </c>
      <c r="C4295" t="s">
        <v>260</v>
      </c>
      <c r="D4295" t="s">
        <v>332</v>
      </c>
      <c r="E4295">
        <v>1</v>
      </c>
      <c r="F4295" t="s">
        <v>455</v>
      </c>
      <c r="G4295" t="s">
        <v>349</v>
      </c>
      <c r="H4295" t="s">
        <v>457</v>
      </c>
      <c r="M4295" s="2">
        <v>1000</v>
      </c>
      <c r="N4295" s="2">
        <v>3000</v>
      </c>
      <c r="O4295" s="2">
        <f>IF(Tabla1[[#This Row],[Mov]]="VNT",Tabla1[[#This Row],[Sale]]-Tabla1[[#This Row],[Cost]],-Tabla1[[#This Row],[Cost]]*Tabla1[[#This Row],[Cant]])</f>
        <v>2000</v>
      </c>
      <c r="P4295" s="8">
        <f>IF(Tabla1[[#This Row],[Mov]]="VNT",-Tabla1[[#This Row],[Cant]],Tabla1[[#This Row],[Cant]])</f>
        <v>-1</v>
      </c>
      <c r="Q4295" s="8">
        <f>DAY(Tabla1[[#This Row],[Date]])</f>
        <v>9</v>
      </c>
      <c r="R4295" s="8">
        <f>MONTH(Tabla1[[#This Row],[Date]])</f>
        <v>11</v>
      </c>
      <c r="S4295" s="8">
        <f>YEAR(Tabla1[[#This Row],[Date]])</f>
        <v>2022</v>
      </c>
    </row>
    <row r="4296" spans="1:19" x14ac:dyDescent="0.2">
      <c r="A4296">
        <v>4289</v>
      </c>
      <c r="B4296" s="1">
        <v>44875</v>
      </c>
      <c r="C4296" t="s">
        <v>260</v>
      </c>
      <c r="D4296" t="s">
        <v>549</v>
      </c>
      <c r="E4296">
        <v>1</v>
      </c>
      <c r="F4296" t="s">
        <v>458</v>
      </c>
      <c r="G4296" t="s">
        <v>266</v>
      </c>
      <c r="H4296" t="s">
        <v>1856</v>
      </c>
      <c r="M4296" s="2">
        <v>0</v>
      </c>
      <c r="N4296" s="2">
        <v>15000</v>
      </c>
      <c r="O4296" s="2">
        <f>IF(Tabla1[[#This Row],[Mov]]="VNT",Tabla1[[#This Row],[Sale]]-Tabla1[[#This Row],[Cost]],-Tabla1[[#This Row],[Cost]]*Tabla1[[#This Row],[Cant]])</f>
        <v>15000</v>
      </c>
      <c r="P4296" s="8">
        <f>IF(Tabla1[[#This Row],[Mov]]="VNT",-Tabla1[[#This Row],[Cant]],Tabla1[[#This Row],[Cant]])</f>
        <v>-1</v>
      </c>
      <c r="Q4296" s="8">
        <f>DAY(Tabla1[[#This Row],[Date]])</f>
        <v>10</v>
      </c>
      <c r="R4296" s="8">
        <f>MONTH(Tabla1[[#This Row],[Date]])</f>
        <v>11</v>
      </c>
      <c r="S4296" s="8">
        <f>YEAR(Tabla1[[#This Row],[Date]])</f>
        <v>2022</v>
      </c>
    </row>
    <row r="4297" spans="1:19" x14ac:dyDescent="0.2">
      <c r="A4297">
        <v>4290</v>
      </c>
      <c r="B4297" s="1">
        <v>44875</v>
      </c>
      <c r="C4297" t="s">
        <v>260</v>
      </c>
      <c r="D4297" t="s">
        <v>549</v>
      </c>
      <c r="E4297">
        <v>1</v>
      </c>
      <c r="F4297" t="s">
        <v>458</v>
      </c>
      <c r="G4297" t="s">
        <v>272</v>
      </c>
      <c r="H4297" t="s">
        <v>1583</v>
      </c>
      <c r="M4297" s="2">
        <v>0</v>
      </c>
      <c r="N4297" s="2">
        <v>15000</v>
      </c>
      <c r="O4297" s="2">
        <f>IF(Tabla1[[#This Row],[Mov]]="VNT",Tabla1[[#This Row],[Sale]]-Tabla1[[#This Row],[Cost]],-Tabla1[[#This Row],[Cost]]*Tabla1[[#This Row],[Cant]])</f>
        <v>15000</v>
      </c>
      <c r="P4297" s="8">
        <f>IF(Tabla1[[#This Row],[Mov]]="VNT",-Tabla1[[#This Row],[Cant]],Tabla1[[#This Row],[Cant]])</f>
        <v>-1</v>
      </c>
      <c r="Q4297" s="8">
        <f>DAY(Tabla1[[#This Row],[Date]])</f>
        <v>10</v>
      </c>
      <c r="R4297" s="8">
        <f>MONTH(Tabla1[[#This Row],[Date]])</f>
        <v>11</v>
      </c>
      <c r="S4297" s="8">
        <f>YEAR(Tabla1[[#This Row],[Date]])</f>
        <v>2022</v>
      </c>
    </row>
    <row r="4298" spans="1:19" x14ac:dyDescent="0.2">
      <c r="A4298">
        <v>4291</v>
      </c>
      <c r="B4298" s="1">
        <v>44875</v>
      </c>
      <c r="C4298" t="s">
        <v>260</v>
      </c>
      <c r="D4298" t="s">
        <v>549</v>
      </c>
      <c r="E4298">
        <v>1</v>
      </c>
      <c r="F4298" t="s">
        <v>458</v>
      </c>
      <c r="G4298" t="s">
        <v>262</v>
      </c>
      <c r="H4298" t="s">
        <v>887</v>
      </c>
      <c r="M4298" s="2">
        <v>0</v>
      </c>
      <c r="N4298" s="2">
        <v>15000</v>
      </c>
      <c r="O4298" s="2">
        <f>IF(Tabla1[[#This Row],[Mov]]="VNT",Tabla1[[#This Row],[Sale]]-Tabla1[[#This Row],[Cost]],-Tabla1[[#This Row],[Cost]]*Tabla1[[#This Row],[Cant]])</f>
        <v>15000</v>
      </c>
      <c r="P4298" s="8">
        <f>IF(Tabla1[[#This Row],[Mov]]="VNT",-Tabla1[[#This Row],[Cant]],Tabla1[[#This Row],[Cant]])</f>
        <v>-1</v>
      </c>
      <c r="Q4298" s="8">
        <f>DAY(Tabla1[[#This Row],[Date]])</f>
        <v>10</v>
      </c>
      <c r="R4298" s="8">
        <f>MONTH(Tabla1[[#This Row],[Date]])</f>
        <v>11</v>
      </c>
      <c r="S4298" s="8">
        <f>YEAR(Tabla1[[#This Row],[Date]])</f>
        <v>2022</v>
      </c>
    </row>
    <row r="4299" spans="1:19" x14ac:dyDescent="0.2">
      <c r="A4299">
        <v>4292</v>
      </c>
      <c r="B4299" s="1">
        <v>44875</v>
      </c>
      <c r="C4299" t="s">
        <v>260</v>
      </c>
      <c r="D4299" t="s">
        <v>332</v>
      </c>
      <c r="E4299">
        <v>1</v>
      </c>
      <c r="F4299" t="s">
        <v>116</v>
      </c>
      <c r="G4299" t="s">
        <v>382</v>
      </c>
      <c r="H4299" t="s">
        <v>514</v>
      </c>
      <c r="M4299" s="2">
        <v>10280</v>
      </c>
      <c r="N4299" s="2">
        <v>11000</v>
      </c>
      <c r="O4299" s="2">
        <f>IF(Tabla1[[#This Row],[Mov]]="VNT",Tabla1[[#This Row],[Sale]]-Tabla1[[#This Row],[Cost]],-Tabla1[[#This Row],[Cost]]*Tabla1[[#This Row],[Cant]])</f>
        <v>720</v>
      </c>
      <c r="P4299" s="8">
        <f>IF(Tabla1[[#This Row],[Mov]]="VNT",-Tabla1[[#This Row],[Cant]],Tabla1[[#This Row],[Cant]])</f>
        <v>-1</v>
      </c>
      <c r="Q4299" s="8">
        <f>DAY(Tabla1[[#This Row],[Date]])</f>
        <v>10</v>
      </c>
      <c r="R4299" s="8">
        <f>MONTH(Tabla1[[#This Row],[Date]])</f>
        <v>11</v>
      </c>
      <c r="S4299" s="8">
        <f>YEAR(Tabla1[[#This Row],[Date]])</f>
        <v>2022</v>
      </c>
    </row>
    <row r="4300" spans="1:19" x14ac:dyDescent="0.2">
      <c r="A4300">
        <v>4293</v>
      </c>
      <c r="B4300" s="1">
        <v>44875</v>
      </c>
      <c r="C4300" t="s">
        <v>260</v>
      </c>
      <c r="D4300" t="s">
        <v>332</v>
      </c>
      <c r="E4300">
        <v>1</v>
      </c>
      <c r="F4300" t="s">
        <v>342</v>
      </c>
      <c r="G4300" t="s">
        <v>263</v>
      </c>
      <c r="H4300" t="s">
        <v>281</v>
      </c>
      <c r="M4300" s="2">
        <v>900</v>
      </c>
      <c r="N4300" s="2">
        <v>10000</v>
      </c>
      <c r="O4300" s="2">
        <f>IF(Tabla1[[#This Row],[Mov]]="VNT",Tabla1[[#This Row],[Sale]]-Tabla1[[#This Row],[Cost]],-Tabla1[[#This Row],[Cost]]*Tabla1[[#This Row],[Cant]])</f>
        <v>9100</v>
      </c>
      <c r="P4300" s="8">
        <f>IF(Tabla1[[#This Row],[Mov]]="VNT",-Tabla1[[#This Row],[Cant]],Tabla1[[#This Row],[Cant]])</f>
        <v>-1</v>
      </c>
      <c r="Q4300" s="8">
        <f>DAY(Tabla1[[#This Row],[Date]])</f>
        <v>10</v>
      </c>
      <c r="R4300" s="8">
        <f>MONTH(Tabla1[[#This Row],[Date]])</f>
        <v>11</v>
      </c>
      <c r="S4300" s="8">
        <f>YEAR(Tabla1[[#This Row],[Date]])</f>
        <v>2022</v>
      </c>
    </row>
    <row r="4301" spans="1:19" x14ac:dyDescent="0.2">
      <c r="A4301">
        <v>4294</v>
      </c>
      <c r="B4301" s="1">
        <v>44875</v>
      </c>
      <c r="C4301" t="s">
        <v>260</v>
      </c>
      <c r="D4301" t="s">
        <v>332</v>
      </c>
      <c r="E4301">
        <v>1</v>
      </c>
      <c r="F4301" t="s">
        <v>116</v>
      </c>
      <c r="G4301" t="s">
        <v>347</v>
      </c>
      <c r="H4301" t="s">
        <v>518</v>
      </c>
      <c r="M4301" s="2">
        <v>10280</v>
      </c>
      <c r="N4301" s="2">
        <v>11000</v>
      </c>
      <c r="O4301" s="2">
        <f>IF(Tabla1[[#This Row],[Mov]]="VNT",Tabla1[[#This Row],[Sale]]-Tabla1[[#This Row],[Cost]],-Tabla1[[#This Row],[Cost]]*Tabla1[[#This Row],[Cant]])</f>
        <v>720</v>
      </c>
      <c r="P4301" s="8">
        <f>IF(Tabla1[[#This Row],[Mov]]="VNT",-Tabla1[[#This Row],[Cant]],Tabla1[[#This Row],[Cant]])</f>
        <v>-1</v>
      </c>
      <c r="Q4301" s="8">
        <f>DAY(Tabla1[[#This Row],[Date]])</f>
        <v>10</v>
      </c>
      <c r="R4301" s="8">
        <f>MONTH(Tabla1[[#This Row],[Date]])</f>
        <v>11</v>
      </c>
      <c r="S4301" s="8">
        <f>YEAR(Tabla1[[#This Row],[Date]])</f>
        <v>2022</v>
      </c>
    </row>
    <row r="4302" spans="1:19" x14ac:dyDescent="0.2">
      <c r="A4302">
        <v>4295</v>
      </c>
      <c r="B4302" s="1">
        <v>44875</v>
      </c>
      <c r="C4302" t="s">
        <v>260</v>
      </c>
      <c r="D4302" t="s">
        <v>332</v>
      </c>
      <c r="E4302">
        <v>1</v>
      </c>
      <c r="F4302" t="s">
        <v>458</v>
      </c>
      <c r="G4302" t="s">
        <v>263</v>
      </c>
      <c r="H4302" t="s">
        <v>1857</v>
      </c>
      <c r="M4302" s="2">
        <v>0</v>
      </c>
      <c r="N4302" s="2">
        <v>4000</v>
      </c>
      <c r="O4302" s="2">
        <f>IF(Tabla1[[#This Row],[Mov]]="VNT",Tabla1[[#This Row],[Sale]]-Tabla1[[#This Row],[Cost]],-Tabla1[[#This Row],[Cost]]*Tabla1[[#This Row],[Cant]])</f>
        <v>4000</v>
      </c>
      <c r="P4302" s="8">
        <f>IF(Tabla1[[#This Row],[Mov]]="VNT",-Tabla1[[#This Row],[Cant]],Tabla1[[#This Row],[Cant]])</f>
        <v>-1</v>
      </c>
      <c r="Q4302" s="8">
        <f>DAY(Tabla1[[#This Row],[Date]])</f>
        <v>10</v>
      </c>
      <c r="R4302" s="8">
        <f>MONTH(Tabla1[[#This Row],[Date]])</f>
        <v>11</v>
      </c>
      <c r="S4302" s="8">
        <f>YEAR(Tabla1[[#This Row],[Date]])</f>
        <v>2022</v>
      </c>
    </row>
    <row r="4303" spans="1:19" x14ac:dyDescent="0.2">
      <c r="A4303">
        <v>4296</v>
      </c>
      <c r="B4303" s="1">
        <v>44875</v>
      </c>
      <c r="C4303" t="s">
        <v>260</v>
      </c>
      <c r="D4303" t="s">
        <v>332</v>
      </c>
      <c r="E4303">
        <v>1</v>
      </c>
      <c r="F4303" t="s">
        <v>21</v>
      </c>
      <c r="G4303" t="s">
        <v>272</v>
      </c>
      <c r="H4303" t="s">
        <v>24</v>
      </c>
      <c r="M4303" s="2">
        <v>3500</v>
      </c>
      <c r="N4303" s="2">
        <v>12000</v>
      </c>
      <c r="O4303" s="2">
        <f>IF(Tabla1[[#This Row],[Mov]]="VNT",Tabla1[[#This Row],[Sale]]-Tabla1[[#This Row],[Cost]],-Tabla1[[#This Row],[Cost]]*Tabla1[[#This Row],[Cant]])</f>
        <v>8500</v>
      </c>
      <c r="P4303" s="8">
        <f>IF(Tabla1[[#This Row],[Mov]]="VNT",-Tabla1[[#This Row],[Cant]],Tabla1[[#This Row],[Cant]])</f>
        <v>-1</v>
      </c>
      <c r="Q4303" s="8">
        <f>DAY(Tabla1[[#This Row],[Date]])</f>
        <v>10</v>
      </c>
      <c r="R4303" s="8">
        <f>MONTH(Tabla1[[#This Row],[Date]])</f>
        <v>11</v>
      </c>
      <c r="S4303" s="8">
        <f>YEAR(Tabla1[[#This Row],[Date]])</f>
        <v>2022</v>
      </c>
    </row>
    <row r="4304" spans="1:19" x14ac:dyDescent="0.2">
      <c r="A4304">
        <v>4297</v>
      </c>
      <c r="B4304" s="1">
        <v>44875</v>
      </c>
      <c r="C4304" t="s">
        <v>260</v>
      </c>
      <c r="D4304" t="s">
        <v>332</v>
      </c>
      <c r="E4304">
        <v>1</v>
      </c>
      <c r="F4304" t="s">
        <v>225</v>
      </c>
      <c r="G4304" t="s">
        <v>272</v>
      </c>
      <c r="H4304" t="s">
        <v>252</v>
      </c>
      <c r="M4304" s="2">
        <v>1100</v>
      </c>
      <c r="N4304" s="2">
        <v>10000</v>
      </c>
      <c r="O4304" s="2">
        <f>IF(Tabla1[[#This Row],[Mov]]="VNT",Tabla1[[#This Row],[Sale]]-Tabla1[[#This Row],[Cost]],-Tabla1[[#This Row],[Cost]]*Tabla1[[#This Row],[Cant]])</f>
        <v>8900</v>
      </c>
      <c r="P4304" s="8">
        <f>IF(Tabla1[[#This Row],[Mov]]="VNT",-Tabla1[[#This Row],[Cant]],Tabla1[[#This Row],[Cant]])</f>
        <v>-1</v>
      </c>
      <c r="Q4304" s="8">
        <f>DAY(Tabla1[[#This Row],[Date]])</f>
        <v>10</v>
      </c>
      <c r="R4304" s="8">
        <f>MONTH(Tabla1[[#This Row],[Date]])</f>
        <v>11</v>
      </c>
      <c r="S4304" s="8">
        <f>YEAR(Tabla1[[#This Row],[Date]])</f>
        <v>2022</v>
      </c>
    </row>
    <row r="4305" spans="1:19" x14ac:dyDescent="0.2">
      <c r="A4305">
        <v>4298</v>
      </c>
      <c r="B4305" s="1">
        <v>44875</v>
      </c>
      <c r="C4305" t="s">
        <v>260</v>
      </c>
      <c r="D4305" t="s">
        <v>332</v>
      </c>
      <c r="E4305">
        <v>1</v>
      </c>
      <c r="F4305" t="s">
        <v>458</v>
      </c>
      <c r="G4305" t="s">
        <v>272</v>
      </c>
      <c r="H4305" t="s">
        <v>1858</v>
      </c>
      <c r="M4305" s="2">
        <v>0</v>
      </c>
      <c r="N4305" s="2">
        <v>5000</v>
      </c>
      <c r="O4305" s="2">
        <f>IF(Tabla1[[#This Row],[Mov]]="VNT",Tabla1[[#This Row],[Sale]]-Tabla1[[#This Row],[Cost]],-Tabla1[[#This Row],[Cost]]*Tabla1[[#This Row],[Cant]])</f>
        <v>5000</v>
      </c>
      <c r="P4305" s="8">
        <f>IF(Tabla1[[#This Row],[Mov]]="VNT",-Tabla1[[#This Row],[Cant]],Tabla1[[#This Row],[Cant]])</f>
        <v>-1</v>
      </c>
      <c r="Q4305" s="8">
        <f>DAY(Tabla1[[#This Row],[Date]])</f>
        <v>10</v>
      </c>
      <c r="R4305" s="8">
        <f>MONTH(Tabla1[[#This Row],[Date]])</f>
        <v>11</v>
      </c>
      <c r="S4305" s="8">
        <f>YEAR(Tabla1[[#This Row],[Date]])</f>
        <v>2022</v>
      </c>
    </row>
    <row r="4306" spans="1:19" x14ac:dyDescent="0.2">
      <c r="A4306">
        <v>4299</v>
      </c>
      <c r="B4306" s="1">
        <v>44875</v>
      </c>
      <c r="C4306" t="s">
        <v>260</v>
      </c>
      <c r="D4306" t="s">
        <v>332</v>
      </c>
      <c r="E4306">
        <v>1</v>
      </c>
      <c r="F4306" t="s">
        <v>458</v>
      </c>
      <c r="G4306" t="s">
        <v>272</v>
      </c>
      <c r="H4306" t="s">
        <v>1859</v>
      </c>
      <c r="M4306" s="2">
        <v>0</v>
      </c>
      <c r="N4306" s="2">
        <v>5000</v>
      </c>
      <c r="O4306" s="2">
        <f>IF(Tabla1[[#This Row],[Mov]]="VNT",Tabla1[[#This Row],[Sale]]-Tabla1[[#This Row],[Cost]],-Tabla1[[#This Row],[Cost]]*Tabla1[[#This Row],[Cant]])</f>
        <v>5000</v>
      </c>
      <c r="P4306" s="8">
        <f>IF(Tabla1[[#This Row],[Mov]]="VNT",-Tabla1[[#This Row],[Cant]],Tabla1[[#This Row],[Cant]])</f>
        <v>-1</v>
      </c>
      <c r="Q4306" s="8">
        <f>DAY(Tabla1[[#This Row],[Date]])</f>
        <v>10</v>
      </c>
      <c r="R4306" s="8">
        <f>MONTH(Tabla1[[#This Row],[Date]])</f>
        <v>11</v>
      </c>
      <c r="S4306" s="8">
        <f>YEAR(Tabla1[[#This Row],[Date]])</f>
        <v>2022</v>
      </c>
    </row>
    <row r="4307" spans="1:19" x14ac:dyDescent="0.2">
      <c r="A4307">
        <v>4300</v>
      </c>
      <c r="B4307" s="1">
        <v>44876</v>
      </c>
      <c r="C4307" t="s">
        <v>260</v>
      </c>
      <c r="D4307" t="s">
        <v>332</v>
      </c>
      <c r="E4307">
        <v>1</v>
      </c>
      <c r="F4307" t="s">
        <v>831</v>
      </c>
      <c r="G4307" t="s">
        <v>1032</v>
      </c>
      <c r="H4307" t="s">
        <v>1038</v>
      </c>
      <c r="M4307" s="2">
        <v>23000</v>
      </c>
      <c r="N4307" s="2">
        <v>55000</v>
      </c>
      <c r="O4307" s="2">
        <f>IF(Tabla1[[#This Row],[Mov]]="VNT",Tabla1[[#This Row],[Sale]]-Tabla1[[#This Row],[Cost]],-Tabla1[[#This Row],[Cost]]*Tabla1[[#This Row],[Cant]])</f>
        <v>32000</v>
      </c>
      <c r="P4307" s="8">
        <f>IF(Tabla1[[#This Row],[Mov]]="VNT",-Tabla1[[#This Row],[Cant]],Tabla1[[#This Row],[Cant]])</f>
        <v>-1</v>
      </c>
      <c r="Q4307" s="8">
        <f>DAY(Tabla1[[#This Row],[Date]])</f>
        <v>11</v>
      </c>
      <c r="R4307" s="8">
        <f>MONTH(Tabla1[[#This Row],[Date]])</f>
        <v>11</v>
      </c>
      <c r="S4307" s="8">
        <f>YEAR(Tabla1[[#This Row],[Date]])</f>
        <v>2022</v>
      </c>
    </row>
    <row r="4308" spans="1:19" x14ac:dyDescent="0.2">
      <c r="A4308">
        <v>4301</v>
      </c>
      <c r="B4308" s="1">
        <v>44876</v>
      </c>
      <c r="C4308" t="s">
        <v>260</v>
      </c>
      <c r="D4308" t="s">
        <v>332</v>
      </c>
      <c r="E4308">
        <v>1</v>
      </c>
      <c r="F4308" t="s">
        <v>15</v>
      </c>
      <c r="G4308" t="s">
        <v>333</v>
      </c>
      <c r="H4308" t="s">
        <v>20</v>
      </c>
      <c r="M4308" s="2">
        <v>5000</v>
      </c>
      <c r="N4308" s="2">
        <v>12000</v>
      </c>
      <c r="O4308" s="2">
        <f>IF(Tabla1[[#This Row],[Mov]]="VNT",Tabla1[[#This Row],[Sale]]-Tabla1[[#This Row],[Cost]],-Tabla1[[#This Row],[Cost]]*Tabla1[[#This Row],[Cant]])</f>
        <v>7000</v>
      </c>
      <c r="P4308" s="8">
        <f>IF(Tabla1[[#This Row],[Mov]]="VNT",-Tabla1[[#This Row],[Cant]],Tabla1[[#This Row],[Cant]])</f>
        <v>-1</v>
      </c>
      <c r="Q4308" s="8">
        <f>DAY(Tabla1[[#This Row],[Date]])</f>
        <v>11</v>
      </c>
      <c r="R4308" s="8">
        <f>MONTH(Tabla1[[#This Row],[Date]])</f>
        <v>11</v>
      </c>
      <c r="S4308" s="8">
        <f>YEAR(Tabla1[[#This Row],[Date]])</f>
        <v>2022</v>
      </c>
    </row>
    <row r="4309" spans="1:19" x14ac:dyDescent="0.2">
      <c r="A4309">
        <v>4302</v>
      </c>
      <c r="B4309" s="1">
        <v>44876</v>
      </c>
      <c r="C4309" t="s">
        <v>260</v>
      </c>
      <c r="D4309" t="s">
        <v>332</v>
      </c>
      <c r="E4309">
        <v>1</v>
      </c>
      <c r="F4309" t="s">
        <v>225</v>
      </c>
      <c r="G4309" t="s">
        <v>860</v>
      </c>
      <c r="H4309" t="s">
        <v>313</v>
      </c>
      <c r="M4309" s="2">
        <v>1100</v>
      </c>
      <c r="N4309" s="2">
        <v>10000</v>
      </c>
      <c r="O4309" s="2">
        <f>IF(Tabla1[[#This Row],[Mov]]="VNT",Tabla1[[#This Row],[Sale]]-Tabla1[[#This Row],[Cost]],-Tabla1[[#This Row],[Cost]]*Tabla1[[#This Row],[Cant]])</f>
        <v>8900</v>
      </c>
      <c r="P4309" s="8">
        <f>IF(Tabla1[[#This Row],[Mov]]="VNT",-Tabla1[[#This Row],[Cant]],Tabla1[[#This Row],[Cant]])</f>
        <v>-1</v>
      </c>
      <c r="Q4309" s="8">
        <f>DAY(Tabla1[[#This Row],[Date]])</f>
        <v>11</v>
      </c>
      <c r="R4309" s="8">
        <f>MONTH(Tabla1[[#This Row],[Date]])</f>
        <v>11</v>
      </c>
      <c r="S4309" s="8">
        <f>YEAR(Tabla1[[#This Row],[Date]])</f>
        <v>2022</v>
      </c>
    </row>
    <row r="4310" spans="1:19" x14ac:dyDescent="0.2">
      <c r="A4310">
        <v>4303</v>
      </c>
      <c r="B4310" s="1">
        <v>44876</v>
      </c>
      <c r="C4310" t="s">
        <v>260</v>
      </c>
      <c r="D4310" t="s">
        <v>332</v>
      </c>
      <c r="E4310">
        <v>1</v>
      </c>
      <c r="F4310" t="s">
        <v>586</v>
      </c>
      <c r="G4310" t="s">
        <v>263</v>
      </c>
      <c r="H4310" t="s">
        <v>282</v>
      </c>
      <c r="M4310" s="2">
        <v>8500</v>
      </c>
      <c r="N4310" s="2">
        <v>20000</v>
      </c>
      <c r="O4310" s="2">
        <f>IF(Tabla1[[#This Row],[Mov]]="VNT",Tabla1[[#This Row],[Sale]]-Tabla1[[#This Row],[Cost]],-Tabla1[[#This Row],[Cost]]*Tabla1[[#This Row],[Cant]])</f>
        <v>11500</v>
      </c>
      <c r="P4310" s="8">
        <f>IF(Tabla1[[#This Row],[Mov]]="VNT",-Tabla1[[#This Row],[Cant]],Tabla1[[#This Row],[Cant]])</f>
        <v>-1</v>
      </c>
      <c r="Q4310" s="8">
        <f>DAY(Tabla1[[#This Row],[Date]])</f>
        <v>11</v>
      </c>
      <c r="R4310" s="8">
        <f>MONTH(Tabla1[[#This Row],[Date]])</f>
        <v>11</v>
      </c>
      <c r="S4310" s="8">
        <f>YEAR(Tabla1[[#This Row],[Date]])</f>
        <v>2022</v>
      </c>
    </row>
    <row r="4311" spans="1:19" x14ac:dyDescent="0.2">
      <c r="A4311">
        <v>4304</v>
      </c>
      <c r="B4311" s="1">
        <v>44876</v>
      </c>
      <c r="C4311" t="s">
        <v>260</v>
      </c>
      <c r="D4311" t="s">
        <v>332</v>
      </c>
      <c r="E4311">
        <v>1</v>
      </c>
      <c r="F4311" t="s">
        <v>116</v>
      </c>
      <c r="G4311" t="s">
        <v>347</v>
      </c>
      <c r="H4311" t="s">
        <v>518</v>
      </c>
      <c r="M4311" s="2">
        <v>6975</v>
      </c>
      <c r="N4311" s="2">
        <v>7500</v>
      </c>
      <c r="O4311" s="2">
        <f>IF(Tabla1[[#This Row],[Mov]]="VNT",Tabla1[[#This Row],[Sale]]-Tabla1[[#This Row],[Cost]],-Tabla1[[#This Row],[Cost]]*Tabla1[[#This Row],[Cant]])</f>
        <v>525</v>
      </c>
      <c r="P4311" s="8">
        <f>IF(Tabla1[[#This Row],[Mov]]="VNT",-Tabla1[[#This Row],[Cant]],Tabla1[[#This Row],[Cant]])</f>
        <v>-1</v>
      </c>
      <c r="Q4311" s="8">
        <f>DAY(Tabla1[[#This Row],[Date]])</f>
        <v>11</v>
      </c>
      <c r="R4311" s="8">
        <f>MONTH(Tabla1[[#This Row],[Date]])</f>
        <v>11</v>
      </c>
      <c r="S4311" s="8">
        <f>YEAR(Tabla1[[#This Row],[Date]])</f>
        <v>2022</v>
      </c>
    </row>
    <row r="4312" spans="1:19" x14ac:dyDescent="0.2">
      <c r="A4312">
        <v>4305</v>
      </c>
      <c r="B4312" s="1">
        <v>44876</v>
      </c>
      <c r="C4312" t="s">
        <v>260</v>
      </c>
      <c r="D4312" t="s">
        <v>332</v>
      </c>
      <c r="E4312">
        <v>1</v>
      </c>
      <c r="F4312" t="s">
        <v>891</v>
      </c>
      <c r="G4312" t="s">
        <v>272</v>
      </c>
      <c r="H4312" t="s">
        <v>252</v>
      </c>
      <c r="M4312" s="2">
        <v>3800</v>
      </c>
      <c r="N4312" s="2">
        <v>10000</v>
      </c>
      <c r="O4312" s="2">
        <f>IF(Tabla1[[#This Row],[Mov]]="VNT",Tabla1[[#This Row],[Sale]]-Tabla1[[#This Row],[Cost]],-Tabla1[[#This Row],[Cost]]*Tabla1[[#This Row],[Cant]])</f>
        <v>6200</v>
      </c>
      <c r="P4312" s="8">
        <f>IF(Tabla1[[#This Row],[Mov]]="VNT",-Tabla1[[#This Row],[Cant]],Tabla1[[#This Row],[Cant]])</f>
        <v>-1</v>
      </c>
      <c r="Q4312" s="8">
        <f>DAY(Tabla1[[#This Row],[Date]])</f>
        <v>11</v>
      </c>
      <c r="R4312" s="8">
        <f>MONTH(Tabla1[[#This Row],[Date]])</f>
        <v>11</v>
      </c>
      <c r="S4312" s="8">
        <f>YEAR(Tabla1[[#This Row],[Date]])</f>
        <v>2022</v>
      </c>
    </row>
    <row r="4313" spans="1:19" x14ac:dyDescent="0.2">
      <c r="A4313">
        <v>4306</v>
      </c>
      <c r="B4313" s="1">
        <v>44876</v>
      </c>
      <c r="C4313" t="s">
        <v>260</v>
      </c>
      <c r="D4313" t="s">
        <v>332</v>
      </c>
      <c r="E4313">
        <v>1</v>
      </c>
      <c r="F4313" t="s">
        <v>225</v>
      </c>
      <c r="G4313" t="s">
        <v>272</v>
      </c>
      <c r="H4313" t="s">
        <v>1207</v>
      </c>
      <c r="M4313" s="2">
        <v>1100</v>
      </c>
      <c r="N4313" s="2">
        <v>10000</v>
      </c>
      <c r="O4313" s="2">
        <f>IF(Tabla1[[#This Row],[Mov]]="VNT",Tabla1[[#This Row],[Sale]]-Tabla1[[#This Row],[Cost]],-Tabla1[[#This Row],[Cost]]*Tabla1[[#This Row],[Cant]])</f>
        <v>8900</v>
      </c>
      <c r="P4313" s="8">
        <f>IF(Tabla1[[#This Row],[Mov]]="VNT",-Tabla1[[#This Row],[Cant]],Tabla1[[#This Row],[Cant]])</f>
        <v>-1</v>
      </c>
      <c r="Q4313" s="8">
        <f>DAY(Tabla1[[#This Row],[Date]])</f>
        <v>11</v>
      </c>
      <c r="R4313" s="8">
        <f>MONTH(Tabla1[[#This Row],[Date]])</f>
        <v>11</v>
      </c>
      <c r="S4313" s="8">
        <f>YEAR(Tabla1[[#This Row],[Date]])</f>
        <v>2022</v>
      </c>
    </row>
    <row r="4314" spans="1:19" x14ac:dyDescent="0.2">
      <c r="A4314">
        <v>4307</v>
      </c>
      <c r="B4314" s="1">
        <v>44876</v>
      </c>
      <c r="C4314" t="s">
        <v>260</v>
      </c>
      <c r="D4314" t="s">
        <v>332</v>
      </c>
      <c r="E4314">
        <v>1</v>
      </c>
      <c r="F4314" t="s">
        <v>103</v>
      </c>
      <c r="G4314" t="s">
        <v>1765</v>
      </c>
      <c r="H4314" t="s">
        <v>1820</v>
      </c>
      <c r="M4314" s="2">
        <v>70000</v>
      </c>
      <c r="N4314" s="2">
        <v>115000</v>
      </c>
      <c r="O4314" s="2">
        <f>IF(Tabla1[[#This Row],[Mov]]="VNT",Tabla1[[#This Row],[Sale]]-Tabla1[[#This Row],[Cost]],-Tabla1[[#This Row],[Cost]]*Tabla1[[#This Row],[Cant]])</f>
        <v>45000</v>
      </c>
      <c r="P4314" s="8">
        <f>IF(Tabla1[[#This Row],[Mov]]="VNT",-Tabla1[[#This Row],[Cant]],Tabla1[[#This Row],[Cant]])</f>
        <v>-1</v>
      </c>
      <c r="Q4314" s="8">
        <f>DAY(Tabla1[[#This Row],[Date]])</f>
        <v>11</v>
      </c>
      <c r="R4314" s="8">
        <f>MONTH(Tabla1[[#This Row],[Date]])</f>
        <v>11</v>
      </c>
      <c r="S4314" s="8">
        <f>YEAR(Tabla1[[#This Row],[Date]])</f>
        <v>2022</v>
      </c>
    </row>
    <row r="4315" spans="1:19" x14ac:dyDescent="0.2">
      <c r="A4315">
        <v>4308</v>
      </c>
      <c r="B4315" s="1">
        <v>44876</v>
      </c>
      <c r="C4315" t="s">
        <v>260</v>
      </c>
      <c r="D4315" t="s">
        <v>332</v>
      </c>
      <c r="E4315">
        <v>1</v>
      </c>
      <c r="F4315" t="s">
        <v>342</v>
      </c>
      <c r="G4315" t="s">
        <v>860</v>
      </c>
      <c r="H4315" t="s">
        <v>313</v>
      </c>
      <c r="M4315" s="2">
        <v>900</v>
      </c>
      <c r="N4315" s="2">
        <v>10000</v>
      </c>
      <c r="O4315" s="2">
        <f>IF(Tabla1[[#This Row],[Mov]]="VNT",Tabla1[[#This Row],[Sale]]-Tabla1[[#This Row],[Cost]],-Tabla1[[#This Row],[Cost]]*Tabla1[[#This Row],[Cant]])</f>
        <v>9100</v>
      </c>
      <c r="P4315" s="8">
        <f>IF(Tabla1[[#This Row],[Mov]]="VNT",-Tabla1[[#This Row],[Cant]],Tabla1[[#This Row],[Cant]])</f>
        <v>-1</v>
      </c>
      <c r="Q4315" s="8">
        <f>DAY(Tabla1[[#This Row],[Date]])</f>
        <v>11</v>
      </c>
      <c r="R4315" s="8">
        <f>MONTH(Tabla1[[#This Row],[Date]])</f>
        <v>11</v>
      </c>
      <c r="S4315" s="8">
        <f>YEAR(Tabla1[[#This Row],[Date]])</f>
        <v>2022</v>
      </c>
    </row>
    <row r="4316" spans="1:19" x14ac:dyDescent="0.2">
      <c r="A4316">
        <v>4309</v>
      </c>
      <c r="B4316" s="1">
        <v>44876</v>
      </c>
      <c r="C4316" t="s">
        <v>260</v>
      </c>
      <c r="D4316" t="s">
        <v>332</v>
      </c>
      <c r="E4316">
        <v>1</v>
      </c>
      <c r="F4316" t="s">
        <v>532</v>
      </c>
      <c r="G4316" t="s">
        <v>266</v>
      </c>
      <c r="H4316" t="s">
        <v>621</v>
      </c>
      <c r="M4316" s="2">
        <v>35000</v>
      </c>
      <c r="N4316" s="2">
        <v>75000</v>
      </c>
      <c r="O4316" s="2">
        <f>IF(Tabla1[[#This Row],[Mov]]="VNT",Tabla1[[#This Row],[Sale]]-Tabla1[[#This Row],[Cost]],-Tabla1[[#This Row],[Cost]]*Tabla1[[#This Row],[Cant]])</f>
        <v>40000</v>
      </c>
      <c r="P4316" s="8">
        <f>IF(Tabla1[[#This Row],[Mov]]="VNT",-Tabla1[[#This Row],[Cant]],Tabla1[[#This Row],[Cant]])</f>
        <v>-1</v>
      </c>
      <c r="Q4316" s="8">
        <f>DAY(Tabla1[[#This Row],[Date]])</f>
        <v>11</v>
      </c>
      <c r="R4316" s="8">
        <f>MONTH(Tabla1[[#This Row],[Date]])</f>
        <v>11</v>
      </c>
      <c r="S4316" s="8">
        <f>YEAR(Tabla1[[#This Row],[Date]])</f>
        <v>2022</v>
      </c>
    </row>
    <row r="4317" spans="1:19" x14ac:dyDescent="0.2">
      <c r="A4317">
        <v>4310</v>
      </c>
      <c r="B4317" s="1">
        <v>44876</v>
      </c>
      <c r="C4317" t="s">
        <v>260</v>
      </c>
      <c r="D4317" t="s">
        <v>332</v>
      </c>
      <c r="E4317">
        <v>1</v>
      </c>
      <c r="F4317" t="s">
        <v>458</v>
      </c>
      <c r="G4317" t="s">
        <v>266</v>
      </c>
      <c r="H4317" t="s">
        <v>2121</v>
      </c>
      <c r="M4317" s="2">
        <v>0</v>
      </c>
      <c r="N4317" s="2">
        <v>2000</v>
      </c>
      <c r="O4317" s="2">
        <f>IF(Tabla1[[#This Row],[Mov]]="VNT",Tabla1[[#This Row],[Sale]]-Tabla1[[#This Row],[Cost]],-Tabla1[[#This Row],[Cost]]*Tabla1[[#This Row],[Cant]])</f>
        <v>2000</v>
      </c>
      <c r="P4317" s="8">
        <f>IF(Tabla1[[#This Row],[Mov]]="VNT",-Tabla1[[#This Row],[Cant]],Tabla1[[#This Row],[Cant]])</f>
        <v>-1</v>
      </c>
      <c r="Q4317" s="8">
        <f>DAY(Tabla1[[#This Row],[Date]])</f>
        <v>11</v>
      </c>
      <c r="R4317" s="8">
        <f>MONTH(Tabla1[[#This Row],[Date]])</f>
        <v>11</v>
      </c>
      <c r="S4317" s="8">
        <f>YEAR(Tabla1[[#This Row],[Date]])</f>
        <v>2022</v>
      </c>
    </row>
    <row r="4318" spans="1:19" x14ac:dyDescent="0.2">
      <c r="A4318">
        <v>4311</v>
      </c>
      <c r="B4318" s="1">
        <v>44876</v>
      </c>
      <c r="C4318" t="s">
        <v>260</v>
      </c>
      <c r="D4318" t="s">
        <v>332</v>
      </c>
      <c r="E4318">
        <v>1</v>
      </c>
      <c r="F4318" t="s">
        <v>116</v>
      </c>
      <c r="G4318" t="s">
        <v>600</v>
      </c>
      <c r="H4318" t="s">
        <v>1401</v>
      </c>
      <c r="M4318" s="2">
        <v>4380</v>
      </c>
      <c r="N4318" s="2">
        <v>5000</v>
      </c>
      <c r="O4318" s="2">
        <f>IF(Tabla1[[#This Row],[Mov]]="VNT",Tabla1[[#This Row],[Sale]]-Tabla1[[#This Row],[Cost]],-Tabla1[[#This Row],[Cost]]*Tabla1[[#This Row],[Cant]])</f>
        <v>620</v>
      </c>
      <c r="P4318" s="8">
        <f>IF(Tabla1[[#This Row],[Mov]]="VNT",-Tabla1[[#This Row],[Cant]],Tabla1[[#This Row],[Cant]])</f>
        <v>-1</v>
      </c>
      <c r="Q4318" s="8">
        <f>DAY(Tabla1[[#This Row],[Date]])</f>
        <v>11</v>
      </c>
      <c r="R4318" s="8">
        <f>MONTH(Tabla1[[#This Row],[Date]])</f>
        <v>11</v>
      </c>
      <c r="S4318" s="8">
        <f>YEAR(Tabla1[[#This Row],[Date]])</f>
        <v>2022</v>
      </c>
    </row>
    <row r="4319" spans="1:19" x14ac:dyDescent="0.2">
      <c r="A4319">
        <v>4312</v>
      </c>
      <c r="B4319" s="1">
        <v>44876</v>
      </c>
      <c r="C4319" t="s">
        <v>260</v>
      </c>
      <c r="D4319" t="s">
        <v>332</v>
      </c>
      <c r="E4319">
        <v>1</v>
      </c>
      <c r="F4319" t="s">
        <v>116</v>
      </c>
      <c r="G4319" t="s">
        <v>347</v>
      </c>
      <c r="H4319" t="s">
        <v>518</v>
      </c>
      <c r="M4319" s="2">
        <v>3735</v>
      </c>
      <c r="N4319" s="2">
        <v>4000</v>
      </c>
      <c r="O4319" s="2">
        <f>IF(Tabla1[[#This Row],[Mov]]="VNT",Tabla1[[#This Row],[Sale]]-Tabla1[[#This Row],[Cost]],-Tabla1[[#This Row],[Cost]]*Tabla1[[#This Row],[Cant]])</f>
        <v>265</v>
      </c>
      <c r="P4319" s="8">
        <f>IF(Tabla1[[#This Row],[Mov]]="VNT",-Tabla1[[#This Row],[Cant]],Tabla1[[#This Row],[Cant]])</f>
        <v>-1</v>
      </c>
      <c r="Q4319" s="8">
        <f>DAY(Tabla1[[#This Row],[Date]])</f>
        <v>11</v>
      </c>
      <c r="R4319" s="8">
        <f>MONTH(Tabla1[[#This Row],[Date]])</f>
        <v>11</v>
      </c>
      <c r="S4319" s="8">
        <f>YEAR(Tabla1[[#This Row],[Date]])</f>
        <v>2022</v>
      </c>
    </row>
    <row r="4320" spans="1:19" x14ac:dyDescent="0.2">
      <c r="A4320">
        <v>4313</v>
      </c>
      <c r="B4320" s="1">
        <v>44876</v>
      </c>
      <c r="C4320" t="s">
        <v>260</v>
      </c>
      <c r="D4320" t="s">
        <v>332</v>
      </c>
      <c r="E4320">
        <v>1</v>
      </c>
      <c r="F4320" t="s">
        <v>116</v>
      </c>
      <c r="G4320" t="s">
        <v>600</v>
      </c>
      <c r="H4320" t="s">
        <v>1401</v>
      </c>
      <c r="M4320" s="2">
        <v>4380</v>
      </c>
      <c r="N4320" s="2">
        <v>5000</v>
      </c>
      <c r="O4320" s="2">
        <f>IF(Tabla1[[#This Row],[Mov]]="VNT",Tabla1[[#This Row],[Sale]]-Tabla1[[#This Row],[Cost]],-Tabla1[[#This Row],[Cost]]*Tabla1[[#This Row],[Cant]])</f>
        <v>620</v>
      </c>
      <c r="P4320" s="8">
        <f>IF(Tabla1[[#This Row],[Mov]]="VNT",-Tabla1[[#This Row],[Cant]],Tabla1[[#This Row],[Cant]])</f>
        <v>-1</v>
      </c>
      <c r="Q4320" s="8">
        <f>DAY(Tabla1[[#This Row],[Date]])</f>
        <v>11</v>
      </c>
      <c r="R4320" s="8">
        <f>MONTH(Tabla1[[#This Row],[Date]])</f>
        <v>11</v>
      </c>
      <c r="S4320" s="8">
        <f>YEAR(Tabla1[[#This Row],[Date]])</f>
        <v>2022</v>
      </c>
    </row>
    <row r="4321" spans="1:19" x14ac:dyDescent="0.2">
      <c r="A4321">
        <v>4314</v>
      </c>
      <c r="B4321" s="1">
        <v>44876</v>
      </c>
      <c r="C4321" t="s">
        <v>260</v>
      </c>
      <c r="D4321" t="s">
        <v>332</v>
      </c>
      <c r="E4321">
        <v>1</v>
      </c>
      <c r="F4321" t="s">
        <v>365</v>
      </c>
      <c r="G4321" t="s">
        <v>943</v>
      </c>
      <c r="H4321" t="s">
        <v>1863</v>
      </c>
      <c r="M4321" s="2">
        <v>4000</v>
      </c>
      <c r="N4321" s="2">
        <v>9000</v>
      </c>
      <c r="O4321" s="2">
        <f>IF(Tabla1[[#This Row],[Mov]]="VNT",Tabla1[[#This Row],[Sale]]-Tabla1[[#This Row],[Cost]],-Tabla1[[#This Row],[Cost]]*Tabla1[[#This Row],[Cant]])</f>
        <v>5000</v>
      </c>
      <c r="P4321" s="8">
        <f>IF(Tabla1[[#This Row],[Mov]]="VNT",-Tabla1[[#This Row],[Cant]],Tabla1[[#This Row],[Cant]])</f>
        <v>-1</v>
      </c>
      <c r="Q4321" s="8">
        <f>DAY(Tabla1[[#This Row],[Date]])</f>
        <v>11</v>
      </c>
      <c r="R4321" s="8">
        <f>MONTH(Tabla1[[#This Row],[Date]])</f>
        <v>11</v>
      </c>
      <c r="S4321" s="8">
        <f>YEAR(Tabla1[[#This Row],[Date]])</f>
        <v>2022</v>
      </c>
    </row>
    <row r="4322" spans="1:19" x14ac:dyDescent="0.2">
      <c r="A4322">
        <v>4315</v>
      </c>
      <c r="B4322" s="1">
        <v>44876</v>
      </c>
      <c r="C4322" t="s">
        <v>260</v>
      </c>
      <c r="D4322" t="s">
        <v>332</v>
      </c>
      <c r="E4322">
        <v>1</v>
      </c>
      <c r="F4322" t="s">
        <v>116</v>
      </c>
      <c r="G4322" t="s">
        <v>347</v>
      </c>
      <c r="H4322" t="s">
        <v>518</v>
      </c>
      <c r="M4322" s="2">
        <v>3271</v>
      </c>
      <c r="N4322" s="2">
        <v>3500</v>
      </c>
      <c r="O4322" s="2">
        <f>IF(Tabla1[[#This Row],[Mov]]="VNT",Tabla1[[#This Row],[Sale]]-Tabla1[[#This Row],[Cost]],-Tabla1[[#This Row],[Cost]]*Tabla1[[#This Row],[Cant]])</f>
        <v>229</v>
      </c>
      <c r="P4322" s="8">
        <f>IF(Tabla1[[#This Row],[Mov]]="VNT",-Tabla1[[#This Row],[Cant]],Tabla1[[#This Row],[Cant]])</f>
        <v>-1</v>
      </c>
      <c r="Q4322" s="8">
        <f>DAY(Tabla1[[#This Row],[Date]])</f>
        <v>11</v>
      </c>
      <c r="R4322" s="8">
        <f>MONTH(Tabla1[[#This Row],[Date]])</f>
        <v>11</v>
      </c>
      <c r="S4322" s="8">
        <f>YEAR(Tabla1[[#This Row],[Date]])</f>
        <v>2022</v>
      </c>
    </row>
    <row r="4323" spans="1:19" x14ac:dyDescent="0.2">
      <c r="A4323">
        <v>4316</v>
      </c>
      <c r="B4323" s="1">
        <v>44876</v>
      </c>
      <c r="C4323" t="s">
        <v>260</v>
      </c>
      <c r="D4323" t="s">
        <v>332</v>
      </c>
      <c r="E4323">
        <v>1</v>
      </c>
      <c r="F4323" t="s">
        <v>116</v>
      </c>
      <c r="G4323" t="s">
        <v>347</v>
      </c>
      <c r="H4323" t="s">
        <v>518</v>
      </c>
      <c r="M4323" s="2">
        <v>3271</v>
      </c>
      <c r="N4323" s="2">
        <v>3500</v>
      </c>
      <c r="O4323" s="2">
        <f>IF(Tabla1[[#This Row],[Mov]]="VNT",Tabla1[[#This Row],[Sale]]-Tabla1[[#This Row],[Cost]],-Tabla1[[#This Row],[Cost]]*Tabla1[[#This Row],[Cant]])</f>
        <v>229</v>
      </c>
      <c r="P4323" s="8">
        <f>IF(Tabla1[[#This Row],[Mov]]="VNT",-Tabla1[[#This Row],[Cant]],Tabla1[[#This Row],[Cant]])</f>
        <v>-1</v>
      </c>
      <c r="Q4323" s="8">
        <f>DAY(Tabla1[[#This Row],[Date]])</f>
        <v>11</v>
      </c>
      <c r="R4323" s="8">
        <f>MONTH(Tabla1[[#This Row],[Date]])</f>
        <v>11</v>
      </c>
      <c r="S4323" s="8">
        <f>YEAR(Tabla1[[#This Row],[Date]])</f>
        <v>2022</v>
      </c>
    </row>
    <row r="4324" spans="1:19" x14ac:dyDescent="0.2">
      <c r="A4324">
        <v>4317</v>
      </c>
      <c r="B4324" s="1">
        <v>44877</v>
      </c>
      <c r="C4324" t="s">
        <v>260</v>
      </c>
      <c r="D4324" t="s">
        <v>109</v>
      </c>
      <c r="E4324">
        <v>1</v>
      </c>
      <c r="F4324" t="s">
        <v>386</v>
      </c>
      <c r="G4324" t="s">
        <v>499</v>
      </c>
      <c r="H4324" t="s">
        <v>1864</v>
      </c>
      <c r="M4324" s="2">
        <v>85000</v>
      </c>
      <c r="N4324" s="2">
        <v>95000</v>
      </c>
      <c r="O4324" s="2">
        <f>IF(Tabla1[[#This Row],[Mov]]="VNT",Tabla1[[#This Row],[Sale]]-Tabla1[[#This Row],[Cost]],-Tabla1[[#This Row],[Cost]]*Tabla1[[#This Row],[Cant]])</f>
        <v>10000</v>
      </c>
      <c r="P4324" s="8">
        <f>IF(Tabla1[[#This Row],[Mov]]="VNT",-Tabla1[[#This Row],[Cant]],Tabla1[[#This Row],[Cant]])</f>
        <v>-1</v>
      </c>
      <c r="Q4324" s="8">
        <f>DAY(Tabla1[[#This Row],[Date]])</f>
        <v>12</v>
      </c>
      <c r="R4324" s="8">
        <f>MONTH(Tabla1[[#This Row],[Date]])</f>
        <v>11</v>
      </c>
      <c r="S4324" s="8">
        <f>YEAR(Tabla1[[#This Row],[Date]])</f>
        <v>2022</v>
      </c>
    </row>
    <row r="4325" spans="1:19" x14ac:dyDescent="0.2">
      <c r="A4325">
        <v>4318</v>
      </c>
      <c r="B4325" s="1">
        <v>44877</v>
      </c>
      <c r="C4325" t="s">
        <v>261</v>
      </c>
      <c r="D4325" t="s">
        <v>525</v>
      </c>
      <c r="E4325">
        <v>3</v>
      </c>
      <c r="F4325" t="s">
        <v>526</v>
      </c>
      <c r="G4325" t="s">
        <v>266</v>
      </c>
      <c r="H4325" t="s">
        <v>527</v>
      </c>
      <c r="M4325" s="2">
        <v>30000</v>
      </c>
      <c r="N4325" s="2">
        <v>45000</v>
      </c>
      <c r="O4325" s="2">
        <f>IF(Tabla1[[#This Row],[Mov]]="VNT",Tabla1[[#This Row],[Sale]]-Tabla1[[#This Row],[Cost]],-Tabla1[[#This Row],[Cost]]*Tabla1[[#This Row],[Cant]])</f>
        <v>-90000</v>
      </c>
      <c r="P4325" s="8">
        <f>IF(Tabla1[[#This Row],[Mov]]="VNT",-Tabla1[[#This Row],[Cant]],Tabla1[[#This Row],[Cant]])</f>
        <v>3</v>
      </c>
      <c r="Q4325" s="8">
        <f>DAY(Tabla1[[#This Row],[Date]])</f>
        <v>12</v>
      </c>
      <c r="R4325" s="8">
        <f>MONTH(Tabla1[[#This Row],[Date]])</f>
        <v>11</v>
      </c>
      <c r="S4325" s="8">
        <f>YEAR(Tabla1[[#This Row],[Date]])</f>
        <v>2022</v>
      </c>
    </row>
    <row r="4326" spans="1:19" x14ac:dyDescent="0.2">
      <c r="A4326">
        <v>4319</v>
      </c>
      <c r="B4326" s="1">
        <v>44877</v>
      </c>
      <c r="C4326" t="s">
        <v>261</v>
      </c>
      <c r="D4326" t="s">
        <v>892</v>
      </c>
      <c r="E4326">
        <v>1</v>
      </c>
      <c r="F4326" t="s">
        <v>1865</v>
      </c>
      <c r="G4326" t="s">
        <v>272</v>
      </c>
      <c r="H4326" t="s">
        <v>1373</v>
      </c>
      <c r="L4326" t="s">
        <v>1866</v>
      </c>
      <c r="M4326" s="2">
        <v>50000</v>
      </c>
      <c r="N4326" s="2">
        <v>80000</v>
      </c>
      <c r="O4326" s="2">
        <f>IF(Tabla1[[#This Row],[Mov]]="VNT",Tabla1[[#This Row],[Sale]]-Tabla1[[#This Row],[Cost]],-Tabla1[[#This Row],[Cost]]*Tabla1[[#This Row],[Cant]])</f>
        <v>-50000</v>
      </c>
      <c r="P4326" s="8">
        <f>IF(Tabla1[[#This Row],[Mov]]="VNT",-Tabla1[[#This Row],[Cant]],Tabla1[[#This Row],[Cant]])</f>
        <v>1</v>
      </c>
      <c r="Q4326" s="8">
        <f>DAY(Tabla1[[#This Row],[Date]])</f>
        <v>12</v>
      </c>
      <c r="R4326" s="8">
        <f>MONTH(Tabla1[[#This Row],[Date]])</f>
        <v>11</v>
      </c>
      <c r="S4326" s="8">
        <f>YEAR(Tabla1[[#This Row],[Date]])</f>
        <v>2022</v>
      </c>
    </row>
    <row r="4327" spans="1:19" x14ac:dyDescent="0.2">
      <c r="A4327">
        <v>4320</v>
      </c>
      <c r="B4327" s="1">
        <v>44877</v>
      </c>
      <c r="C4327" t="s">
        <v>261</v>
      </c>
      <c r="D4327" t="s">
        <v>892</v>
      </c>
      <c r="E4327">
        <v>1</v>
      </c>
      <c r="F4327" t="s">
        <v>1192</v>
      </c>
      <c r="G4327" t="s">
        <v>272</v>
      </c>
      <c r="H4327" t="s">
        <v>1373</v>
      </c>
      <c r="M4327" s="2">
        <v>10000</v>
      </c>
      <c r="N4327" s="2">
        <v>20000</v>
      </c>
      <c r="O4327" s="2">
        <f>IF(Tabla1[[#This Row],[Mov]]="VNT",Tabla1[[#This Row],[Sale]]-Tabla1[[#This Row],[Cost]],-Tabla1[[#This Row],[Cost]]*Tabla1[[#This Row],[Cant]])</f>
        <v>-10000</v>
      </c>
      <c r="P4327" s="8">
        <f>IF(Tabla1[[#This Row],[Mov]]="VNT",-Tabla1[[#This Row],[Cant]],Tabla1[[#This Row],[Cant]])</f>
        <v>1</v>
      </c>
      <c r="Q4327" s="8">
        <f>DAY(Tabla1[[#This Row],[Date]])</f>
        <v>12</v>
      </c>
      <c r="R4327" s="8">
        <f>MONTH(Tabla1[[#This Row],[Date]])</f>
        <v>11</v>
      </c>
      <c r="S4327" s="8">
        <f>YEAR(Tabla1[[#This Row],[Date]])</f>
        <v>2022</v>
      </c>
    </row>
    <row r="4328" spans="1:19" x14ac:dyDescent="0.2">
      <c r="A4328">
        <v>4321</v>
      </c>
      <c r="B4328" s="1">
        <v>44877</v>
      </c>
      <c r="C4328" t="s">
        <v>261</v>
      </c>
      <c r="D4328" t="s">
        <v>892</v>
      </c>
      <c r="E4328">
        <v>1</v>
      </c>
      <c r="F4328" t="s">
        <v>1192</v>
      </c>
      <c r="G4328" t="s">
        <v>284</v>
      </c>
      <c r="H4328" t="s">
        <v>1394</v>
      </c>
      <c r="M4328" s="2">
        <v>15000</v>
      </c>
      <c r="N4328" s="2">
        <v>25000</v>
      </c>
      <c r="O4328" s="2">
        <f>IF(Tabla1[[#This Row],[Mov]]="VNT",Tabla1[[#This Row],[Sale]]-Tabla1[[#This Row],[Cost]],-Tabla1[[#This Row],[Cost]]*Tabla1[[#This Row],[Cant]])</f>
        <v>-15000</v>
      </c>
      <c r="P4328" s="8">
        <f>IF(Tabla1[[#This Row],[Mov]]="VNT",-Tabla1[[#This Row],[Cant]],Tabla1[[#This Row],[Cant]])</f>
        <v>1</v>
      </c>
      <c r="Q4328" s="8">
        <f>DAY(Tabla1[[#This Row],[Date]])</f>
        <v>12</v>
      </c>
      <c r="R4328" s="8">
        <f>MONTH(Tabla1[[#This Row],[Date]])</f>
        <v>11</v>
      </c>
      <c r="S4328" s="8">
        <f>YEAR(Tabla1[[#This Row],[Date]])</f>
        <v>2022</v>
      </c>
    </row>
    <row r="4329" spans="1:19" x14ac:dyDescent="0.2">
      <c r="A4329">
        <v>4322</v>
      </c>
      <c r="B4329" s="1">
        <v>44877</v>
      </c>
      <c r="C4329" t="s">
        <v>261</v>
      </c>
      <c r="D4329" t="s">
        <v>892</v>
      </c>
      <c r="E4329">
        <v>1</v>
      </c>
      <c r="F4329" t="s">
        <v>1193</v>
      </c>
      <c r="G4329" t="s">
        <v>284</v>
      </c>
      <c r="H4329" t="s">
        <v>1394</v>
      </c>
      <c r="M4329" s="2">
        <v>8000</v>
      </c>
      <c r="N4329" s="2">
        <v>20000</v>
      </c>
      <c r="O4329" s="2">
        <f>IF(Tabla1[[#This Row],[Mov]]="VNT",Tabla1[[#This Row],[Sale]]-Tabla1[[#This Row],[Cost]],-Tabla1[[#This Row],[Cost]]*Tabla1[[#This Row],[Cant]])</f>
        <v>-8000</v>
      </c>
      <c r="P4329" s="8">
        <f>IF(Tabla1[[#This Row],[Mov]]="VNT",-Tabla1[[#This Row],[Cant]],Tabla1[[#This Row],[Cant]])</f>
        <v>1</v>
      </c>
      <c r="Q4329" s="8">
        <f>DAY(Tabla1[[#This Row],[Date]])</f>
        <v>12</v>
      </c>
      <c r="R4329" s="8">
        <f>MONTH(Tabla1[[#This Row],[Date]])</f>
        <v>11</v>
      </c>
      <c r="S4329" s="8">
        <f>YEAR(Tabla1[[#This Row],[Date]])</f>
        <v>2022</v>
      </c>
    </row>
    <row r="4330" spans="1:19" x14ac:dyDescent="0.2">
      <c r="A4330">
        <v>4323</v>
      </c>
      <c r="B4330" s="1">
        <v>44877</v>
      </c>
      <c r="C4330" t="s">
        <v>261</v>
      </c>
      <c r="D4330" t="s">
        <v>892</v>
      </c>
      <c r="E4330">
        <v>1</v>
      </c>
      <c r="F4330" t="s">
        <v>386</v>
      </c>
      <c r="G4330" t="s">
        <v>499</v>
      </c>
      <c r="H4330" t="s">
        <v>1864</v>
      </c>
      <c r="M4330" s="2">
        <v>85000</v>
      </c>
      <c r="N4330" s="2">
        <v>140000</v>
      </c>
      <c r="O4330" s="2">
        <f>IF(Tabla1[[#This Row],[Mov]]="VNT",Tabla1[[#This Row],[Sale]]-Tabla1[[#This Row],[Cost]],-Tabla1[[#This Row],[Cost]]*Tabla1[[#This Row],[Cant]])</f>
        <v>-85000</v>
      </c>
      <c r="P4330" s="8">
        <f>IF(Tabla1[[#This Row],[Mov]]="VNT",-Tabla1[[#This Row],[Cant]],Tabla1[[#This Row],[Cant]])</f>
        <v>1</v>
      </c>
      <c r="Q4330" s="8">
        <f>DAY(Tabla1[[#This Row],[Date]])</f>
        <v>12</v>
      </c>
      <c r="R4330" s="8">
        <f>MONTH(Tabla1[[#This Row],[Date]])</f>
        <v>11</v>
      </c>
      <c r="S4330" s="8">
        <f>YEAR(Tabla1[[#This Row],[Date]])</f>
        <v>2022</v>
      </c>
    </row>
    <row r="4331" spans="1:19" x14ac:dyDescent="0.2">
      <c r="A4331">
        <v>4324</v>
      </c>
      <c r="B4331" s="1">
        <v>44877</v>
      </c>
      <c r="C4331" t="s">
        <v>261</v>
      </c>
      <c r="D4331" t="s">
        <v>892</v>
      </c>
      <c r="E4331">
        <v>1</v>
      </c>
      <c r="F4331" t="s">
        <v>386</v>
      </c>
      <c r="G4331" t="s">
        <v>284</v>
      </c>
      <c r="H4331" t="s">
        <v>1394</v>
      </c>
      <c r="M4331" s="2">
        <v>95000</v>
      </c>
      <c r="N4331" s="2">
        <v>150000</v>
      </c>
      <c r="O4331" s="2">
        <f>IF(Tabla1[[#This Row],[Mov]]="VNT",Tabla1[[#This Row],[Sale]]-Tabla1[[#This Row],[Cost]],-Tabla1[[#This Row],[Cost]]*Tabla1[[#This Row],[Cant]])</f>
        <v>-95000</v>
      </c>
      <c r="P4331" s="8">
        <f>IF(Tabla1[[#This Row],[Mov]]="VNT",-Tabla1[[#This Row],[Cant]],Tabla1[[#This Row],[Cant]])</f>
        <v>1</v>
      </c>
      <c r="Q4331" s="8">
        <f>DAY(Tabla1[[#This Row],[Date]])</f>
        <v>12</v>
      </c>
      <c r="R4331" s="8">
        <f>MONTH(Tabla1[[#This Row],[Date]])</f>
        <v>11</v>
      </c>
      <c r="S4331" s="8">
        <f>YEAR(Tabla1[[#This Row],[Date]])</f>
        <v>2022</v>
      </c>
    </row>
    <row r="4332" spans="1:19" x14ac:dyDescent="0.2">
      <c r="A4332">
        <v>4325</v>
      </c>
      <c r="B4332" s="1">
        <v>44877</v>
      </c>
      <c r="C4332" t="s">
        <v>261</v>
      </c>
      <c r="D4332" t="s">
        <v>892</v>
      </c>
      <c r="E4332">
        <v>1</v>
      </c>
      <c r="F4332" t="s">
        <v>2190</v>
      </c>
      <c r="G4332" t="s">
        <v>284</v>
      </c>
      <c r="H4332" t="s">
        <v>1394</v>
      </c>
      <c r="M4332" s="2">
        <v>8000</v>
      </c>
      <c r="N4332" s="2">
        <v>20000</v>
      </c>
      <c r="O4332" s="2">
        <f>IF(Tabla1[[#This Row],[Mov]]="VNT",Tabla1[[#This Row],[Sale]]-Tabla1[[#This Row],[Cost]],-Tabla1[[#This Row],[Cost]]*Tabla1[[#This Row],[Cant]])</f>
        <v>-8000</v>
      </c>
      <c r="P4332" s="8">
        <f>IF(Tabla1[[#This Row],[Mov]]="VNT",-Tabla1[[#This Row],[Cant]],Tabla1[[#This Row],[Cant]])</f>
        <v>1</v>
      </c>
      <c r="Q4332" s="8">
        <f>DAY(Tabla1[[#This Row],[Date]])</f>
        <v>12</v>
      </c>
      <c r="R4332" s="8">
        <f>MONTH(Tabla1[[#This Row],[Date]])</f>
        <v>11</v>
      </c>
      <c r="S4332" s="8">
        <f>YEAR(Tabla1[[#This Row],[Date]])</f>
        <v>2022</v>
      </c>
    </row>
    <row r="4333" spans="1:19" x14ac:dyDescent="0.2">
      <c r="A4333">
        <v>4326</v>
      </c>
      <c r="B4333" s="1">
        <v>44877</v>
      </c>
      <c r="C4333" t="s">
        <v>261</v>
      </c>
      <c r="D4333" t="s">
        <v>1030</v>
      </c>
      <c r="E4333">
        <v>2</v>
      </c>
      <c r="F4333" t="s">
        <v>831</v>
      </c>
      <c r="G4333" t="s">
        <v>1032</v>
      </c>
      <c r="H4333" t="s">
        <v>1038</v>
      </c>
      <c r="M4333" s="2">
        <v>23000</v>
      </c>
      <c r="N4333" s="2">
        <v>55000</v>
      </c>
      <c r="O4333" s="2">
        <f>IF(Tabla1[[#This Row],[Mov]]="VNT",Tabla1[[#This Row],[Sale]]-Tabla1[[#This Row],[Cost]],-Tabla1[[#This Row],[Cost]]*Tabla1[[#This Row],[Cant]])</f>
        <v>-46000</v>
      </c>
      <c r="P4333" s="8">
        <f>IF(Tabla1[[#This Row],[Mov]]="VNT",-Tabla1[[#This Row],[Cant]],Tabla1[[#This Row],[Cant]])</f>
        <v>2</v>
      </c>
      <c r="Q4333" s="8">
        <f>DAY(Tabla1[[#This Row],[Date]])</f>
        <v>12</v>
      </c>
      <c r="R4333" s="8">
        <f>MONTH(Tabla1[[#This Row],[Date]])</f>
        <v>11</v>
      </c>
      <c r="S4333" s="8">
        <f>YEAR(Tabla1[[#This Row],[Date]])</f>
        <v>2022</v>
      </c>
    </row>
    <row r="4334" spans="1:19" x14ac:dyDescent="0.2">
      <c r="A4334">
        <v>4327</v>
      </c>
      <c r="B4334" s="1">
        <v>44877</v>
      </c>
      <c r="C4334" t="s">
        <v>261</v>
      </c>
      <c r="D4334" t="s">
        <v>1030</v>
      </c>
      <c r="E4334">
        <v>1</v>
      </c>
      <c r="F4334" t="s">
        <v>26</v>
      </c>
      <c r="G4334" t="s">
        <v>266</v>
      </c>
      <c r="H4334" t="s">
        <v>1868</v>
      </c>
      <c r="M4334" s="2">
        <v>28000</v>
      </c>
      <c r="N4334" s="2">
        <v>59000</v>
      </c>
      <c r="O4334" s="2">
        <f>IF(Tabla1[[#This Row],[Mov]]="VNT",Tabla1[[#This Row],[Sale]]-Tabla1[[#This Row],[Cost]],-Tabla1[[#This Row],[Cost]]*Tabla1[[#This Row],[Cant]])</f>
        <v>-28000</v>
      </c>
      <c r="P4334" s="8">
        <f>IF(Tabla1[[#This Row],[Mov]]="VNT",-Tabla1[[#This Row],[Cant]],Tabla1[[#This Row],[Cant]])</f>
        <v>1</v>
      </c>
      <c r="Q4334" s="8">
        <f>DAY(Tabla1[[#This Row],[Date]])</f>
        <v>12</v>
      </c>
      <c r="R4334" s="8">
        <f>MONTH(Tabla1[[#This Row],[Date]])</f>
        <v>11</v>
      </c>
      <c r="S4334" s="8">
        <f>YEAR(Tabla1[[#This Row],[Date]])</f>
        <v>2022</v>
      </c>
    </row>
    <row r="4335" spans="1:19" x14ac:dyDescent="0.2">
      <c r="A4335">
        <v>4328</v>
      </c>
      <c r="B4335" s="1">
        <v>44877</v>
      </c>
      <c r="C4335" t="s">
        <v>261</v>
      </c>
      <c r="D4335" t="s">
        <v>659</v>
      </c>
      <c r="E4335">
        <v>5</v>
      </c>
      <c r="F4335" t="s">
        <v>26</v>
      </c>
      <c r="G4335" t="s">
        <v>264</v>
      </c>
      <c r="H4335" t="s">
        <v>16</v>
      </c>
      <c r="M4335" s="2">
        <v>8500</v>
      </c>
      <c r="N4335" s="2">
        <v>20000</v>
      </c>
      <c r="O4335" s="2">
        <f>IF(Tabla1[[#This Row],[Mov]]="VNT",Tabla1[[#This Row],[Sale]]-Tabla1[[#This Row],[Cost]],-Tabla1[[#This Row],[Cost]]*Tabla1[[#This Row],[Cant]])</f>
        <v>-42500</v>
      </c>
      <c r="P4335" s="8">
        <f>IF(Tabla1[[#This Row],[Mov]]="VNT",-Tabla1[[#This Row],[Cant]],Tabla1[[#This Row],[Cant]])</f>
        <v>5</v>
      </c>
      <c r="Q4335" s="8">
        <f>DAY(Tabla1[[#This Row],[Date]])</f>
        <v>12</v>
      </c>
      <c r="R4335" s="8">
        <f>MONTH(Tabla1[[#This Row],[Date]])</f>
        <v>11</v>
      </c>
      <c r="S4335" s="8">
        <f>YEAR(Tabla1[[#This Row],[Date]])</f>
        <v>2022</v>
      </c>
    </row>
    <row r="4336" spans="1:19" x14ac:dyDescent="0.2">
      <c r="A4336">
        <v>4329</v>
      </c>
      <c r="B4336" s="1">
        <v>44877</v>
      </c>
      <c r="C4336" t="s">
        <v>261</v>
      </c>
      <c r="D4336" t="s">
        <v>659</v>
      </c>
      <c r="E4336">
        <v>3</v>
      </c>
      <c r="F4336" t="s">
        <v>15</v>
      </c>
      <c r="G4336" t="s">
        <v>999</v>
      </c>
      <c r="H4336" t="s">
        <v>1869</v>
      </c>
      <c r="M4336" s="2">
        <v>3500</v>
      </c>
      <c r="N4336" s="2">
        <v>12000</v>
      </c>
      <c r="O4336" s="2">
        <f>IF(Tabla1[[#This Row],[Mov]]="VNT",Tabla1[[#This Row],[Sale]]-Tabla1[[#This Row],[Cost]],-Tabla1[[#This Row],[Cost]]*Tabla1[[#This Row],[Cant]])</f>
        <v>-10500</v>
      </c>
      <c r="P4336" s="8">
        <f>IF(Tabla1[[#This Row],[Mov]]="VNT",-Tabla1[[#This Row],[Cant]],Tabla1[[#This Row],[Cant]])</f>
        <v>3</v>
      </c>
      <c r="Q4336" s="8">
        <f>DAY(Tabla1[[#This Row],[Date]])</f>
        <v>12</v>
      </c>
      <c r="R4336" s="8">
        <f>MONTH(Tabla1[[#This Row],[Date]])</f>
        <v>11</v>
      </c>
      <c r="S4336" s="8">
        <f>YEAR(Tabla1[[#This Row],[Date]])</f>
        <v>2022</v>
      </c>
    </row>
    <row r="4337" spans="1:19" x14ac:dyDescent="0.2">
      <c r="A4337">
        <v>4330</v>
      </c>
      <c r="B4337" s="1">
        <v>44877</v>
      </c>
      <c r="C4337" t="s">
        <v>261</v>
      </c>
      <c r="D4337" t="s">
        <v>659</v>
      </c>
      <c r="E4337">
        <v>15</v>
      </c>
      <c r="F4337" t="s">
        <v>342</v>
      </c>
      <c r="G4337" t="s">
        <v>589</v>
      </c>
      <c r="H4337" t="s">
        <v>1173</v>
      </c>
      <c r="M4337" s="2">
        <v>900</v>
      </c>
      <c r="N4337" s="2">
        <v>10000</v>
      </c>
      <c r="O4337" s="2">
        <f>IF(Tabla1[[#This Row],[Mov]]="VNT",Tabla1[[#This Row],[Sale]]-Tabla1[[#This Row],[Cost]],-Tabla1[[#This Row],[Cost]]*Tabla1[[#This Row],[Cant]])</f>
        <v>-13500</v>
      </c>
      <c r="P4337" s="8">
        <f>IF(Tabla1[[#This Row],[Mov]]="VNT",-Tabla1[[#This Row],[Cant]],Tabla1[[#This Row],[Cant]])</f>
        <v>15</v>
      </c>
      <c r="Q4337" s="8">
        <f>DAY(Tabla1[[#This Row],[Date]])</f>
        <v>12</v>
      </c>
      <c r="R4337" s="8">
        <f>MONTH(Tabla1[[#This Row],[Date]])</f>
        <v>11</v>
      </c>
      <c r="S4337" s="8">
        <f>YEAR(Tabla1[[#This Row],[Date]])</f>
        <v>2022</v>
      </c>
    </row>
    <row r="4338" spans="1:19" x14ac:dyDescent="0.2">
      <c r="A4338">
        <v>4331</v>
      </c>
      <c r="B4338" s="1">
        <v>44877</v>
      </c>
      <c r="C4338" t="s">
        <v>261</v>
      </c>
      <c r="D4338" t="s">
        <v>659</v>
      </c>
      <c r="E4338">
        <v>55</v>
      </c>
      <c r="F4338" t="s">
        <v>225</v>
      </c>
      <c r="G4338" t="s">
        <v>589</v>
      </c>
      <c r="H4338" t="s">
        <v>1173</v>
      </c>
      <c r="M4338" s="2">
        <v>1100</v>
      </c>
      <c r="N4338" s="2">
        <v>10000</v>
      </c>
      <c r="O4338" s="2">
        <f>IF(Tabla1[[#This Row],[Mov]]="VNT",Tabla1[[#This Row],[Sale]]-Tabla1[[#This Row],[Cost]],-Tabla1[[#This Row],[Cost]]*Tabla1[[#This Row],[Cant]])</f>
        <v>-60500</v>
      </c>
      <c r="P4338" s="8">
        <f>IF(Tabla1[[#This Row],[Mov]]="VNT",-Tabla1[[#This Row],[Cant]],Tabla1[[#This Row],[Cant]])</f>
        <v>55</v>
      </c>
      <c r="Q4338" s="8">
        <f>DAY(Tabla1[[#This Row],[Date]])</f>
        <v>12</v>
      </c>
      <c r="R4338" s="8">
        <f>MONTH(Tabla1[[#This Row],[Date]])</f>
        <v>11</v>
      </c>
      <c r="S4338" s="8">
        <f>YEAR(Tabla1[[#This Row],[Date]])</f>
        <v>2022</v>
      </c>
    </row>
    <row r="4339" spans="1:19" x14ac:dyDescent="0.2">
      <c r="A4339">
        <v>4332</v>
      </c>
      <c r="B4339" s="1">
        <v>44877</v>
      </c>
      <c r="C4339" t="s">
        <v>261</v>
      </c>
      <c r="D4339" t="s">
        <v>659</v>
      </c>
      <c r="E4339">
        <v>1</v>
      </c>
      <c r="F4339" t="s">
        <v>532</v>
      </c>
      <c r="G4339" t="s">
        <v>1870</v>
      </c>
      <c r="H4339" t="s">
        <v>1871</v>
      </c>
      <c r="M4339" s="2">
        <v>40000</v>
      </c>
      <c r="N4339" s="2">
        <v>80000</v>
      </c>
      <c r="O4339" s="2">
        <f>IF(Tabla1[[#This Row],[Mov]]="VNT",Tabla1[[#This Row],[Sale]]-Tabla1[[#This Row],[Cost]],-Tabla1[[#This Row],[Cost]]*Tabla1[[#This Row],[Cant]])</f>
        <v>-40000</v>
      </c>
      <c r="P4339" s="8">
        <f>IF(Tabla1[[#This Row],[Mov]]="VNT",-Tabla1[[#This Row],[Cant]],Tabla1[[#This Row],[Cant]])</f>
        <v>1</v>
      </c>
      <c r="Q4339" s="8">
        <f>DAY(Tabla1[[#This Row],[Date]])</f>
        <v>12</v>
      </c>
      <c r="R4339" s="8">
        <f>MONTH(Tabla1[[#This Row],[Date]])</f>
        <v>11</v>
      </c>
      <c r="S4339" s="8">
        <f>YEAR(Tabla1[[#This Row],[Date]])</f>
        <v>2022</v>
      </c>
    </row>
    <row r="4340" spans="1:19" x14ac:dyDescent="0.2">
      <c r="A4340">
        <v>4333</v>
      </c>
      <c r="B4340" s="1">
        <v>44877</v>
      </c>
      <c r="C4340" t="s">
        <v>261</v>
      </c>
      <c r="D4340" t="s">
        <v>1569</v>
      </c>
      <c r="E4340">
        <v>3</v>
      </c>
      <c r="F4340" t="s">
        <v>224</v>
      </c>
      <c r="G4340" t="s">
        <v>262</v>
      </c>
      <c r="H4340" t="s">
        <v>1872</v>
      </c>
      <c r="M4340" s="2">
        <v>8500</v>
      </c>
      <c r="N4340" s="2">
        <v>20000</v>
      </c>
      <c r="O4340" s="2">
        <f>IF(Tabla1[[#This Row],[Mov]]="VNT",Tabla1[[#This Row],[Sale]]-Tabla1[[#This Row],[Cost]],-Tabla1[[#This Row],[Cost]]*Tabla1[[#This Row],[Cant]])</f>
        <v>-25500</v>
      </c>
      <c r="P4340" s="8">
        <f>IF(Tabla1[[#This Row],[Mov]]="VNT",-Tabla1[[#This Row],[Cant]],Tabla1[[#This Row],[Cant]])</f>
        <v>3</v>
      </c>
      <c r="Q4340" s="8">
        <f>DAY(Tabla1[[#This Row],[Date]])</f>
        <v>12</v>
      </c>
      <c r="R4340" s="8">
        <f>MONTH(Tabla1[[#This Row],[Date]])</f>
        <v>11</v>
      </c>
      <c r="S4340" s="8">
        <f>YEAR(Tabla1[[#This Row],[Date]])</f>
        <v>2022</v>
      </c>
    </row>
    <row r="4341" spans="1:19" x14ac:dyDescent="0.2">
      <c r="A4341">
        <v>4334</v>
      </c>
      <c r="B4341" s="1">
        <v>44877</v>
      </c>
      <c r="C4341" t="s">
        <v>261</v>
      </c>
      <c r="D4341" t="s">
        <v>1569</v>
      </c>
      <c r="E4341">
        <v>2</v>
      </c>
      <c r="F4341" t="s">
        <v>224</v>
      </c>
      <c r="G4341" t="s">
        <v>284</v>
      </c>
      <c r="H4341" t="s">
        <v>250</v>
      </c>
      <c r="M4341" s="2">
        <v>8500</v>
      </c>
      <c r="N4341" s="2">
        <v>20000</v>
      </c>
      <c r="O4341" s="2">
        <f>IF(Tabla1[[#This Row],[Mov]]="VNT",Tabla1[[#This Row],[Sale]]-Tabla1[[#This Row],[Cost]],-Tabla1[[#This Row],[Cost]]*Tabla1[[#This Row],[Cant]])</f>
        <v>-17000</v>
      </c>
      <c r="P4341" s="8">
        <f>IF(Tabla1[[#This Row],[Mov]]="VNT",-Tabla1[[#This Row],[Cant]],Tabla1[[#This Row],[Cant]])</f>
        <v>2</v>
      </c>
      <c r="Q4341" s="8">
        <f>DAY(Tabla1[[#This Row],[Date]])</f>
        <v>12</v>
      </c>
      <c r="R4341" s="8">
        <f>MONTH(Tabla1[[#This Row],[Date]])</f>
        <v>11</v>
      </c>
      <c r="S4341" s="8">
        <f>YEAR(Tabla1[[#This Row],[Date]])</f>
        <v>2022</v>
      </c>
    </row>
    <row r="4342" spans="1:19" x14ac:dyDescent="0.2">
      <c r="A4342">
        <v>4335</v>
      </c>
      <c r="B4342" s="1">
        <v>44877</v>
      </c>
      <c r="C4342" t="s">
        <v>261</v>
      </c>
      <c r="D4342" t="s">
        <v>1569</v>
      </c>
      <c r="E4342">
        <v>2</v>
      </c>
      <c r="F4342" t="s">
        <v>224</v>
      </c>
      <c r="G4342" t="s">
        <v>262</v>
      </c>
      <c r="H4342" t="s">
        <v>1873</v>
      </c>
      <c r="M4342" s="2">
        <v>8500</v>
      </c>
      <c r="N4342" s="2">
        <v>20000</v>
      </c>
      <c r="O4342" s="2">
        <f>IF(Tabla1[[#This Row],[Mov]]="VNT",Tabla1[[#This Row],[Sale]]-Tabla1[[#This Row],[Cost]],-Tabla1[[#This Row],[Cost]]*Tabla1[[#This Row],[Cant]])</f>
        <v>-17000</v>
      </c>
      <c r="P4342" s="8">
        <f>IF(Tabla1[[#This Row],[Mov]]="VNT",-Tabla1[[#This Row],[Cant]],Tabla1[[#This Row],[Cant]])</f>
        <v>2</v>
      </c>
      <c r="Q4342" s="8">
        <f>DAY(Tabla1[[#This Row],[Date]])</f>
        <v>12</v>
      </c>
      <c r="R4342" s="8">
        <f>MONTH(Tabla1[[#This Row],[Date]])</f>
        <v>11</v>
      </c>
      <c r="S4342" s="8">
        <f>YEAR(Tabla1[[#This Row],[Date]])</f>
        <v>2022</v>
      </c>
    </row>
    <row r="4343" spans="1:19" x14ac:dyDescent="0.2">
      <c r="A4343">
        <v>4336</v>
      </c>
      <c r="B4343" s="1">
        <v>44877</v>
      </c>
      <c r="C4343" t="s">
        <v>261</v>
      </c>
      <c r="D4343" t="s">
        <v>1569</v>
      </c>
      <c r="E4343">
        <v>2</v>
      </c>
      <c r="F4343" t="s">
        <v>224</v>
      </c>
      <c r="G4343" t="s">
        <v>263</v>
      </c>
      <c r="H4343" t="s">
        <v>282</v>
      </c>
      <c r="M4343" s="2">
        <v>8500</v>
      </c>
      <c r="N4343" s="2">
        <v>20000</v>
      </c>
      <c r="O4343" s="2">
        <f>IF(Tabla1[[#This Row],[Mov]]="VNT",Tabla1[[#This Row],[Sale]]-Tabla1[[#This Row],[Cost]],-Tabla1[[#This Row],[Cost]]*Tabla1[[#This Row],[Cant]])</f>
        <v>-17000</v>
      </c>
      <c r="P4343" s="8">
        <f>IF(Tabla1[[#This Row],[Mov]]="VNT",-Tabla1[[#This Row],[Cant]],Tabla1[[#This Row],[Cant]])</f>
        <v>2</v>
      </c>
      <c r="Q4343" s="8">
        <f>DAY(Tabla1[[#This Row],[Date]])</f>
        <v>12</v>
      </c>
      <c r="R4343" s="8">
        <f>MONTH(Tabla1[[#This Row],[Date]])</f>
        <v>11</v>
      </c>
      <c r="S4343" s="8">
        <f>YEAR(Tabla1[[#This Row],[Date]])</f>
        <v>2022</v>
      </c>
    </row>
    <row r="4344" spans="1:19" x14ac:dyDescent="0.2">
      <c r="A4344">
        <v>4337</v>
      </c>
      <c r="B4344" s="1">
        <v>44877</v>
      </c>
      <c r="C4344" t="s">
        <v>261</v>
      </c>
      <c r="D4344" t="s">
        <v>1569</v>
      </c>
      <c r="E4344">
        <v>1</v>
      </c>
      <c r="F4344" t="s">
        <v>224</v>
      </c>
      <c r="G4344" t="s">
        <v>263</v>
      </c>
      <c r="H4344" t="s">
        <v>391</v>
      </c>
      <c r="M4344" s="2">
        <v>8500</v>
      </c>
      <c r="N4344" s="2">
        <v>20000</v>
      </c>
      <c r="O4344" s="2">
        <f>IF(Tabla1[[#This Row],[Mov]]="VNT",Tabla1[[#This Row],[Sale]]-Tabla1[[#This Row],[Cost]],-Tabla1[[#This Row],[Cost]]*Tabla1[[#This Row],[Cant]])</f>
        <v>-8500</v>
      </c>
      <c r="P4344" s="8">
        <f>IF(Tabla1[[#This Row],[Mov]]="VNT",-Tabla1[[#This Row],[Cant]],Tabla1[[#This Row],[Cant]])</f>
        <v>1</v>
      </c>
      <c r="Q4344" s="8">
        <f>DAY(Tabla1[[#This Row],[Date]])</f>
        <v>12</v>
      </c>
      <c r="R4344" s="8">
        <f>MONTH(Tabla1[[#This Row],[Date]])</f>
        <v>11</v>
      </c>
      <c r="S4344" s="8">
        <f>YEAR(Tabla1[[#This Row],[Date]])</f>
        <v>2022</v>
      </c>
    </row>
    <row r="4345" spans="1:19" x14ac:dyDescent="0.2">
      <c r="A4345">
        <v>4338</v>
      </c>
      <c r="B4345" s="1">
        <v>44877</v>
      </c>
      <c r="C4345" t="s">
        <v>261</v>
      </c>
      <c r="D4345" t="s">
        <v>1569</v>
      </c>
      <c r="E4345">
        <v>1</v>
      </c>
      <c r="F4345" t="s">
        <v>224</v>
      </c>
      <c r="G4345" t="s">
        <v>263</v>
      </c>
      <c r="H4345" t="s">
        <v>599</v>
      </c>
      <c r="M4345" s="2">
        <v>8500</v>
      </c>
      <c r="N4345" s="2">
        <v>20000</v>
      </c>
      <c r="O4345" s="2">
        <f>IF(Tabla1[[#This Row],[Mov]]="VNT",Tabla1[[#This Row],[Sale]]-Tabla1[[#This Row],[Cost]],-Tabla1[[#This Row],[Cost]]*Tabla1[[#This Row],[Cant]])</f>
        <v>-8500</v>
      </c>
      <c r="P4345" s="8">
        <f>IF(Tabla1[[#This Row],[Mov]]="VNT",-Tabla1[[#This Row],[Cant]],Tabla1[[#This Row],[Cant]])</f>
        <v>1</v>
      </c>
      <c r="Q4345" s="8">
        <f>DAY(Tabla1[[#This Row],[Date]])</f>
        <v>12</v>
      </c>
      <c r="R4345" s="8">
        <f>MONTH(Tabla1[[#This Row],[Date]])</f>
        <v>11</v>
      </c>
      <c r="S4345" s="8">
        <f>YEAR(Tabla1[[#This Row],[Date]])</f>
        <v>2022</v>
      </c>
    </row>
    <row r="4346" spans="1:19" x14ac:dyDescent="0.2">
      <c r="A4346">
        <v>4339</v>
      </c>
      <c r="B4346" s="1">
        <v>44877</v>
      </c>
      <c r="C4346" t="s">
        <v>261</v>
      </c>
      <c r="D4346" t="s">
        <v>1569</v>
      </c>
      <c r="E4346">
        <v>1</v>
      </c>
      <c r="F4346" t="s">
        <v>224</v>
      </c>
      <c r="G4346" t="s">
        <v>263</v>
      </c>
      <c r="H4346" t="s">
        <v>1874</v>
      </c>
      <c r="M4346" s="2">
        <v>8500</v>
      </c>
      <c r="N4346" s="2">
        <v>20000</v>
      </c>
      <c r="O4346" s="2">
        <f>IF(Tabla1[[#This Row],[Mov]]="VNT",Tabla1[[#This Row],[Sale]]-Tabla1[[#This Row],[Cost]],-Tabla1[[#This Row],[Cost]]*Tabla1[[#This Row],[Cant]])</f>
        <v>-8500</v>
      </c>
      <c r="P4346" s="8">
        <f>IF(Tabla1[[#This Row],[Mov]]="VNT",-Tabla1[[#This Row],[Cant]],Tabla1[[#This Row],[Cant]])</f>
        <v>1</v>
      </c>
      <c r="Q4346" s="8">
        <f>DAY(Tabla1[[#This Row],[Date]])</f>
        <v>12</v>
      </c>
      <c r="R4346" s="8">
        <f>MONTH(Tabla1[[#This Row],[Date]])</f>
        <v>11</v>
      </c>
      <c r="S4346" s="8">
        <f>YEAR(Tabla1[[#This Row],[Date]])</f>
        <v>2022</v>
      </c>
    </row>
    <row r="4347" spans="1:19" x14ac:dyDescent="0.2">
      <c r="A4347">
        <v>4340</v>
      </c>
      <c r="B4347" s="1">
        <v>44877</v>
      </c>
      <c r="C4347" t="s">
        <v>261</v>
      </c>
      <c r="D4347" t="s">
        <v>1569</v>
      </c>
      <c r="E4347">
        <v>3</v>
      </c>
      <c r="F4347" t="s">
        <v>224</v>
      </c>
      <c r="G4347" t="s">
        <v>284</v>
      </c>
      <c r="H4347" t="s">
        <v>1540</v>
      </c>
      <c r="M4347" s="2">
        <v>9000</v>
      </c>
      <c r="N4347" s="2">
        <v>20000</v>
      </c>
      <c r="O4347" s="2">
        <f>IF(Tabla1[[#This Row],[Mov]]="VNT",Tabla1[[#This Row],[Sale]]-Tabla1[[#This Row],[Cost]],-Tabla1[[#This Row],[Cost]]*Tabla1[[#This Row],[Cant]])</f>
        <v>-27000</v>
      </c>
      <c r="P4347" s="8">
        <f>IF(Tabla1[[#This Row],[Mov]]="VNT",-Tabla1[[#This Row],[Cant]],Tabla1[[#This Row],[Cant]])</f>
        <v>3</v>
      </c>
      <c r="Q4347" s="8">
        <f>DAY(Tabla1[[#This Row],[Date]])</f>
        <v>12</v>
      </c>
      <c r="R4347" s="8">
        <f>MONTH(Tabla1[[#This Row],[Date]])</f>
        <v>11</v>
      </c>
      <c r="S4347" s="8">
        <f>YEAR(Tabla1[[#This Row],[Date]])</f>
        <v>2022</v>
      </c>
    </row>
    <row r="4348" spans="1:19" x14ac:dyDescent="0.2">
      <c r="A4348">
        <v>4341</v>
      </c>
      <c r="B4348" s="1">
        <v>44877</v>
      </c>
      <c r="C4348" t="s">
        <v>261</v>
      </c>
      <c r="D4348" t="s">
        <v>1569</v>
      </c>
      <c r="E4348">
        <v>2</v>
      </c>
      <c r="F4348" t="s">
        <v>224</v>
      </c>
      <c r="G4348" t="s">
        <v>263</v>
      </c>
      <c r="H4348" t="s">
        <v>672</v>
      </c>
      <c r="M4348" s="2">
        <v>9000</v>
      </c>
      <c r="N4348" s="2">
        <v>20000</v>
      </c>
      <c r="O4348" s="2">
        <f>IF(Tabla1[[#This Row],[Mov]]="VNT",Tabla1[[#This Row],[Sale]]-Tabla1[[#This Row],[Cost]],-Tabla1[[#This Row],[Cost]]*Tabla1[[#This Row],[Cant]])</f>
        <v>-18000</v>
      </c>
      <c r="P4348" s="8">
        <f>IF(Tabla1[[#This Row],[Mov]]="VNT",-Tabla1[[#This Row],[Cant]],Tabla1[[#This Row],[Cant]])</f>
        <v>2</v>
      </c>
      <c r="Q4348" s="8">
        <f>DAY(Tabla1[[#This Row],[Date]])</f>
        <v>12</v>
      </c>
      <c r="R4348" s="8">
        <f>MONTH(Tabla1[[#This Row],[Date]])</f>
        <v>11</v>
      </c>
      <c r="S4348" s="8">
        <f>YEAR(Tabla1[[#This Row],[Date]])</f>
        <v>2022</v>
      </c>
    </row>
    <row r="4349" spans="1:19" x14ac:dyDescent="0.2">
      <c r="A4349">
        <v>4342</v>
      </c>
      <c r="B4349" s="1">
        <v>44877</v>
      </c>
      <c r="C4349" t="s">
        <v>261</v>
      </c>
      <c r="D4349" t="s">
        <v>1569</v>
      </c>
      <c r="E4349">
        <v>3</v>
      </c>
      <c r="F4349" t="s">
        <v>224</v>
      </c>
      <c r="G4349" t="s">
        <v>263</v>
      </c>
      <c r="H4349" t="s">
        <v>496</v>
      </c>
      <c r="M4349" s="2">
        <v>9000</v>
      </c>
      <c r="N4349" s="2">
        <v>20000</v>
      </c>
      <c r="O4349" s="2">
        <f>IF(Tabla1[[#This Row],[Mov]]="VNT",Tabla1[[#This Row],[Sale]]-Tabla1[[#This Row],[Cost]],-Tabla1[[#This Row],[Cost]]*Tabla1[[#This Row],[Cant]])</f>
        <v>-27000</v>
      </c>
      <c r="P4349" s="8">
        <f>IF(Tabla1[[#This Row],[Mov]]="VNT",-Tabla1[[#This Row],[Cant]],Tabla1[[#This Row],[Cant]])</f>
        <v>3</v>
      </c>
      <c r="Q4349" s="8">
        <f>DAY(Tabla1[[#This Row],[Date]])</f>
        <v>12</v>
      </c>
      <c r="R4349" s="8">
        <f>MONTH(Tabla1[[#This Row],[Date]])</f>
        <v>11</v>
      </c>
      <c r="S4349" s="8">
        <f>YEAR(Tabla1[[#This Row],[Date]])</f>
        <v>2022</v>
      </c>
    </row>
    <row r="4350" spans="1:19" x14ac:dyDescent="0.2">
      <c r="A4350">
        <v>4343</v>
      </c>
      <c r="B4350" s="1">
        <v>44877</v>
      </c>
      <c r="C4350" t="s">
        <v>261</v>
      </c>
      <c r="D4350" t="s">
        <v>1569</v>
      </c>
      <c r="E4350">
        <v>9</v>
      </c>
      <c r="F4350" t="s">
        <v>586</v>
      </c>
      <c r="G4350" t="s">
        <v>589</v>
      </c>
      <c r="H4350" t="s">
        <v>1173</v>
      </c>
      <c r="M4350" s="2">
        <v>7000</v>
      </c>
      <c r="N4350" s="2">
        <v>20000</v>
      </c>
      <c r="O4350" s="2">
        <f>IF(Tabla1[[#This Row],[Mov]]="VNT",Tabla1[[#This Row],[Sale]]-Tabla1[[#This Row],[Cost]],-Tabla1[[#This Row],[Cost]]*Tabla1[[#This Row],[Cant]])</f>
        <v>-63000</v>
      </c>
      <c r="P4350" s="8">
        <f>IF(Tabla1[[#This Row],[Mov]]="VNT",-Tabla1[[#This Row],[Cant]],Tabla1[[#This Row],[Cant]])</f>
        <v>9</v>
      </c>
      <c r="Q4350" s="8">
        <f>DAY(Tabla1[[#This Row],[Date]])</f>
        <v>12</v>
      </c>
      <c r="R4350" s="8">
        <f>MONTH(Tabla1[[#This Row],[Date]])</f>
        <v>11</v>
      </c>
      <c r="S4350" s="8">
        <f>YEAR(Tabla1[[#This Row],[Date]])</f>
        <v>2022</v>
      </c>
    </row>
    <row r="4351" spans="1:19" x14ac:dyDescent="0.2">
      <c r="A4351">
        <v>4344</v>
      </c>
      <c r="B4351" s="1">
        <v>44877</v>
      </c>
      <c r="C4351" t="s">
        <v>261</v>
      </c>
      <c r="D4351" t="s">
        <v>1569</v>
      </c>
      <c r="E4351">
        <v>4</v>
      </c>
      <c r="F4351" t="s">
        <v>891</v>
      </c>
      <c r="G4351" t="s">
        <v>272</v>
      </c>
      <c r="H4351" t="s">
        <v>252</v>
      </c>
      <c r="M4351" s="2">
        <v>3500</v>
      </c>
      <c r="N4351" s="2">
        <v>10000</v>
      </c>
      <c r="O4351" s="2">
        <f>IF(Tabla1[[#This Row],[Mov]]="VNT",Tabla1[[#This Row],[Sale]]-Tabla1[[#This Row],[Cost]],-Tabla1[[#This Row],[Cost]]*Tabla1[[#This Row],[Cant]])</f>
        <v>-14000</v>
      </c>
      <c r="P4351" s="8">
        <f>IF(Tabla1[[#This Row],[Mov]]="VNT",-Tabla1[[#This Row],[Cant]],Tabla1[[#This Row],[Cant]])</f>
        <v>4</v>
      </c>
      <c r="Q4351" s="8">
        <f>DAY(Tabla1[[#This Row],[Date]])</f>
        <v>12</v>
      </c>
      <c r="R4351" s="8">
        <f>MONTH(Tabla1[[#This Row],[Date]])</f>
        <v>11</v>
      </c>
      <c r="S4351" s="8">
        <f>YEAR(Tabla1[[#This Row],[Date]])</f>
        <v>2022</v>
      </c>
    </row>
    <row r="4352" spans="1:19" x14ac:dyDescent="0.2">
      <c r="A4352">
        <v>4345</v>
      </c>
      <c r="B4352" s="1">
        <v>44877</v>
      </c>
      <c r="C4352" t="s">
        <v>261</v>
      </c>
      <c r="D4352" t="s">
        <v>1569</v>
      </c>
      <c r="E4352">
        <v>3</v>
      </c>
      <c r="F4352" t="s">
        <v>224</v>
      </c>
      <c r="G4352" t="s">
        <v>1202</v>
      </c>
      <c r="H4352" t="s">
        <v>1875</v>
      </c>
      <c r="M4352" s="2">
        <v>10000</v>
      </c>
      <c r="N4352" s="2">
        <v>20000</v>
      </c>
      <c r="O4352" s="2">
        <f>IF(Tabla1[[#This Row],[Mov]]="VNT",Tabla1[[#This Row],[Sale]]-Tabla1[[#This Row],[Cost]],-Tabla1[[#This Row],[Cost]]*Tabla1[[#This Row],[Cant]])</f>
        <v>-30000</v>
      </c>
      <c r="P4352" s="8">
        <f>IF(Tabla1[[#This Row],[Mov]]="VNT",-Tabla1[[#This Row],[Cant]],Tabla1[[#This Row],[Cant]])</f>
        <v>3</v>
      </c>
      <c r="Q4352" s="8">
        <f>DAY(Tabla1[[#This Row],[Date]])</f>
        <v>12</v>
      </c>
      <c r="R4352" s="8">
        <f>MONTH(Tabla1[[#This Row],[Date]])</f>
        <v>11</v>
      </c>
      <c r="S4352" s="8">
        <f>YEAR(Tabla1[[#This Row],[Date]])</f>
        <v>2022</v>
      </c>
    </row>
    <row r="4353" spans="1:19" x14ac:dyDescent="0.2">
      <c r="A4353">
        <v>4346</v>
      </c>
      <c r="B4353" s="1">
        <v>44877</v>
      </c>
      <c r="C4353" t="s">
        <v>260</v>
      </c>
      <c r="D4353" t="s">
        <v>585</v>
      </c>
      <c r="E4353">
        <v>1</v>
      </c>
      <c r="F4353" t="s">
        <v>15</v>
      </c>
      <c r="G4353" t="s">
        <v>273</v>
      </c>
      <c r="H4353" t="s">
        <v>41</v>
      </c>
      <c r="M4353" s="2">
        <v>4500</v>
      </c>
      <c r="N4353" s="2">
        <v>10000</v>
      </c>
      <c r="O4353" s="2">
        <f>IF(Tabla1[[#This Row],[Mov]]="VNT",Tabla1[[#This Row],[Sale]]-Tabla1[[#This Row],[Cost]],-Tabla1[[#This Row],[Cost]]*Tabla1[[#This Row],[Cant]])</f>
        <v>5500</v>
      </c>
      <c r="P4353" s="8">
        <f>IF(Tabla1[[#This Row],[Mov]]="VNT",-Tabla1[[#This Row],[Cant]],Tabla1[[#This Row],[Cant]])</f>
        <v>-1</v>
      </c>
      <c r="Q4353" s="8">
        <f>DAY(Tabla1[[#This Row],[Date]])</f>
        <v>12</v>
      </c>
      <c r="R4353" s="8">
        <f>MONTH(Tabla1[[#This Row],[Date]])</f>
        <v>11</v>
      </c>
      <c r="S4353" s="8">
        <f>YEAR(Tabla1[[#This Row],[Date]])</f>
        <v>2022</v>
      </c>
    </row>
    <row r="4354" spans="1:19" x14ac:dyDescent="0.2">
      <c r="A4354">
        <v>4347</v>
      </c>
      <c r="B4354" s="1">
        <v>44877</v>
      </c>
      <c r="C4354" t="s">
        <v>260</v>
      </c>
      <c r="D4354" t="s">
        <v>332</v>
      </c>
      <c r="E4354">
        <v>1</v>
      </c>
      <c r="F4354" t="s">
        <v>116</v>
      </c>
      <c r="G4354" t="s">
        <v>647</v>
      </c>
      <c r="H4354" t="s">
        <v>668</v>
      </c>
      <c r="M4354" s="2">
        <v>5610</v>
      </c>
      <c r="N4354" s="2">
        <v>6000</v>
      </c>
      <c r="O4354" s="2">
        <f>IF(Tabla1[[#This Row],[Mov]]="VNT",Tabla1[[#This Row],[Sale]]-Tabla1[[#This Row],[Cost]],-Tabla1[[#This Row],[Cost]]*Tabla1[[#This Row],[Cant]])</f>
        <v>390</v>
      </c>
      <c r="P4354" s="8">
        <f>IF(Tabla1[[#This Row],[Mov]]="VNT",-Tabla1[[#This Row],[Cant]],Tabla1[[#This Row],[Cant]])</f>
        <v>-1</v>
      </c>
      <c r="Q4354" s="8">
        <f>DAY(Tabla1[[#This Row],[Date]])</f>
        <v>12</v>
      </c>
      <c r="R4354" s="8">
        <f>MONTH(Tabla1[[#This Row],[Date]])</f>
        <v>11</v>
      </c>
      <c r="S4354" s="8">
        <f>YEAR(Tabla1[[#This Row],[Date]])</f>
        <v>2022</v>
      </c>
    </row>
    <row r="4355" spans="1:19" x14ac:dyDescent="0.2">
      <c r="A4355">
        <v>4348</v>
      </c>
      <c r="B4355" s="1">
        <v>44877</v>
      </c>
      <c r="C4355" t="s">
        <v>260</v>
      </c>
      <c r="D4355" t="s">
        <v>332</v>
      </c>
      <c r="E4355">
        <v>1</v>
      </c>
      <c r="F4355" t="s">
        <v>116</v>
      </c>
      <c r="G4355" t="s">
        <v>349</v>
      </c>
      <c r="H4355" t="s">
        <v>515</v>
      </c>
      <c r="M4355" s="2">
        <v>3271</v>
      </c>
      <c r="N4355" s="2">
        <v>3500</v>
      </c>
      <c r="O4355" s="2">
        <f>IF(Tabla1[[#This Row],[Mov]]="VNT",Tabla1[[#This Row],[Sale]]-Tabla1[[#This Row],[Cost]],-Tabla1[[#This Row],[Cost]]*Tabla1[[#This Row],[Cant]])</f>
        <v>229</v>
      </c>
      <c r="P4355" s="8">
        <f>IF(Tabla1[[#This Row],[Mov]]="VNT",-Tabla1[[#This Row],[Cant]],Tabla1[[#This Row],[Cant]])</f>
        <v>-1</v>
      </c>
      <c r="Q4355" s="8">
        <f>DAY(Tabla1[[#This Row],[Date]])</f>
        <v>12</v>
      </c>
      <c r="R4355" s="8">
        <f>MONTH(Tabla1[[#This Row],[Date]])</f>
        <v>11</v>
      </c>
      <c r="S4355" s="8">
        <f>YEAR(Tabla1[[#This Row],[Date]])</f>
        <v>2022</v>
      </c>
    </row>
    <row r="4356" spans="1:19" x14ac:dyDescent="0.2">
      <c r="A4356">
        <v>4349</v>
      </c>
      <c r="B4356" s="1">
        <v>44877</v>
      </c>
      <c r="C4356" t="s">
        <v>260</v>
      </c>
      <c r="D4356" t="s">
        <v>332</v>
      </c>
      <c r="E4356">
        <v>1</v>
      </c>
      <c r="F4356" t="s">
        <v>116</v>
      </c>
      <c r="G4356" t="s">
        <v>347</v>
      </c>
      <c r="H4356" t="s">
        <v>518</v>
      </c>
      <c r="M4356" s="2">
        <v>935</v>
      </c>
      <c r="N4356" s="2">
        <v>1000</v>
      </c>
      <c r="O4356" s="2">
        <f>IF(Tabla1[[#This Row],[Mov]]="VNT",Tabla1[[#This Row],[Sale]]-Tabla1[[#This Row],[Cost]],-Tabla1[[#This Row],[Cost]]*Tabla1[[#This Row],[Cant]])</f>
        <v>65</v>
      </c>
      <c r="P4356" s="8">
        <f>IF(Tabla1[[#This Row],[Mov]]="VNT",-Tabla1[[#This Row],[Cant]],Tabla1[[#This Row],[Cant]])</f>
        <v>-1</v>
      </c>
      <c r="Q4356" s="8">
        <f>DAY(Tabla1[[#This Row],[Date]])</f>
        <v>12</v>
      </c>
      <c r="R4356" s="8">
        <f>MONTH(Tabla1[[#This Row],[Date]])</f>
        <v>11</v>
      </c>
      <c r="S4356" s="8">
        <f>YEAR(Tabla1[[#This Row],[Date]])</f>
        <v>2022</v>
      </c>
    </row>
    <row r="4357" spans="1:19" x14ac:dyDescent="0.2">
      <c r="A4357">
        <v>4350</v>
      </c>
      <c r="B4357" s="1">
        <v>44877</v>
      </c>
      <c r="C4357" t="s">
        <v>260</v>
      </c>
      <c r="D4357" t="s">
        <v>332</v>
      </c>
      <c r="E4357">
        <v>1</v>
      </c>
      <c r="F4357" t="s">
        <v>224</v>
      </c>
      <c r="G4357" t="s">
        <v>284</v>
      </c>
      <c r="H4357" t="s">
        <v>1394</v>
      </c>
      <c r="M4357" s="2">
        <v>9500</v>
      </c>
      <c r="N4357" s="2">
        <v>20000</v>
      </c>
      <c r="O4357" s="2">
        <f>IF(Tabla1[[#This Row],[Mov]]="VNT",Tabla1[[#This Row],[Sale]]-Tabla1[[#This Row],[Cost]],-Tabla1[[#This Row],[Cost]]*Tabla1[[#This Row],[Cant]])</f>
        <v>10500</v>
      </c>
      <c r="P4357" s="8">
        <f>IF(Tabla1[[#This Row],[Mov]]="VNT",-Tabla1[[#This Row],[Cant]],Tabla1[[#This Row],[Cant]])</f>
        <v>-1</v>
      </c>
      <c r="Q4357" s="8">
        <f>DAY(Tabla1[[#This Row],[Date]])</f>
        <v>12</v>
      </c>
      <c r="R4357" s="8">
        <f>MONTH(Tabla1[[#This Row],[Date]])</f>
        <v>11</v>
      </c>
      <c r="S4357" s="8">
        <f>YEAR(Tabla1[[#This Row],[Date]])</f>
        <v>2022</v>
      </c>
    </row>
    <row r="4358" spans="1:19" x14ac:dyDescent="0.2">
      <c r="A4358">
        <v>4351</v>
      </c>
      <c r="B4358" s="1">
        <v>44877</v>
      </c>
      <c r="C4358" t="s">
        <v>260</v>
      </c>
      <c r="D4358" t="s">
        <v>332</v>
      </c>
      <c r="E4358">
        <v>1</v>
      </c>
      <c r="F4358" t="s">
        <v>116</v>
      </c>
      <c r="G4358" t="s">
        <v>382</v>
      </c>
      <c r="H4358" t="s">
        <v>514</v>
      </c>
      <c r="M4358" s="2">
        <v>3271</v>
      </c>
      <c r="N4358" s="2">
        <v>3500</v>
      </c>
      <c r="O4358" s="2">
        <f>IF(Tabla1[[#This Row],[Mov]]="VNT",Tabla1[[#This Row],[Sale]]-Tabla1[[#This Row],[Cost]],-Tabla1[[#This Row],[Cost]]*Tabla1[[#This Row],[Cant]])</f>
        <v>229</v>
      </c>
      <c r="P4358" s="8">
        <f>IF(Tabla1[[#This Row],[Mov]]="VNT",-Tabla1[[#This Row],[Cant]],Tabla1[[#This Row],[Cant]])</f>
        <v>-1</v>
      </c>
      <c r="Q4358" s="8">
        <f>DAY(Tabla1[[#This Row],[Date]])</f>
        <v>12</v>
      </c>
      <c r="R4358" s="8">
        <f>MONTH(Tabla1[[#This Row],[Date]])</f>
        <v>11</v>
      </c>
      <c r="S4358" s="8">
        <f>YEAR(Tabla1[[#This Row],[Date]])</f>
        <v>2022</v>
      </c>
    </row>
    <row r="4359" spans="1:19" x14ac:dyDescent="0.2">
      <c r="A4359">
        <v>4352</v>
      </c>
      <c r="B4359" s="1">
        <v>44877</v>
      </c>
      <c r="C4359" t="s">
        <v>260</v>
      </c>
      <c r="D4359" t="s">
        <v>332</v>
      </c>
      <c r="E4359">
        <v>1</v>
      </c>
      <c r="F4359" t="s">
        <v>21</v>
      </c>
      <c r="G4359" t="s">
        <v>266</v>
      </c>
      <c r="H4359" t="s">
        <v>1719</v>
      </c>
      <c r="M4359" s="2">
        <v>2000</v>
      </c>
      <c r="N4359" s="2">
        <v>8000</v>
      </c>
      <c r="O4359" s="2">
        <f>IF(Tabla1[[#This Row],[Mov]]="VNT",Tabla1[[#This Row],[Sale]]-Tabla1[[#This Row],[Cost]],-Tabla1[[#This Row],[Cost]]*Tabla1[[#This Row],[Cant]])</f>
        <v>6000</v>
      </c>
      <c r="P4359" s="8">
        <f>IF(Tabla1[[#This Row],[Mov]]="VNT",-Tabla1[[#This Row],[Cant]],Tabla1[[#This Row],[Cant]])</f>
        <v>-1</v>
      </c>
      <c r="Q4359" s="8">
        <f>DAY(Tabla1[[#This Row],[Date]])</f>
        <v>12</v>
      </c>
      <c r="R4359" s="8">
        <f>MONTH(Tabla1[[#This Row],[Date]])</f>
        <v>11</v>
      </c>
      <c r="S4359" s="8">
        <f>YEAR(Tabla1[[#This Row],[Date]])</f>
        <v>2022</v>
      </c>
    </row>
    <row r="4360" spans="1:19" x14ac:dyDescent="0.2">
      <c r="A4360">
        <v>4353</v>
      </c>
      <c r="B4360" s="1">
        <v>44877</v>
      </c>
      <c r="C4360" t="s">
        <v>260</v>
      </c>
      <c r="D4360" t="s">
        <v>332</v>
      </c>
      <c r="E4360">
        <v>1</v>
      </c>
      <c r="F4360" t="s">
        <v>116</v>
      </c>
      <c r="G4360" t="s">
        <v>382</v>
      </c>
      <c r="H4360" t="s">
        <v>514</v>
      </c>
      <c r="M4360" s="2">
        <v>6975</v>
      </c>
      <c r="N4360" s="2">
        <v>7500</v>
      </c>
      <c r="O4360" s="2">
        <f>IF(Tabla1[[#This Row],[Mov]]="VNT",Tabla1[[#This Row],[Sale]]-Tabla1[[#This Row],[Cost]],-Tabla1[[#This Row],[Cost]]*Tabla1[[#This Row],[Cant]])</f>
        <v>525</v>
      </c>
      <c r="P4360" s="8">
        <f>IF(Tabla1[[#This Row],[Mov]]="VNT",-Tabla1[[#This Row],[Cant]],Tabla1[[#This Row],[Cant]])</f>
        <v>-1</v>
      </c>
      <c r="Q4360" s="8">
        <f>DAY(Tabla1[[#This Row],[Date]])</f>
        <v>12</v>
      </c>
      <c r="R4360" s="8">
        <f>MONTH(Tabla1[[#This Row],[Date]])</f>
        <v>11</v>
      </c>
      <c r="S4360" s="8">
        <f>YEAR(Tabla1[[#This Row],[Date]])</f>
        <v>2022</v>
      </c>
    </row>
    <row r="4361" spans="1:19" x14ac:dyDescent="0.2">
      <c r="A4361">
        <v>4354</v>
      </c>
      <c r="B4361" s="1">
        <v>44877</v>
      </c>
      <c r="C4361" t="s">
        <v>260</v>
      </c>
      <c r="D4361" t="s">
        <v>332</v>
      </c>
      <c r="E4361">
        <v>1</v>
      </c>
      <c r="F4361" t="s">
        <v>116</v>
      </c>
      <c r="G4361" t="s">
        <v>347</v>
      </c>
      <c r="H4361" t="s">
        <v>518</v>
      </c>
      <c r="M4361" s="2">
        <v>3271</v>
      </c>
      <c r="N4361" s="2">
        <v>3500</v>
      </c>
      <c r="O4361" s="2">
        <f>IF(Tabla1[[#This Row],[Mov]]="VNT",Tabla1[[#This Row],[Sale]]-Tabla1[[#This Row],[Cost]],-Tabla1[[#This Row],[Cost]]*Tabla1[[#This Row],[Cant]])</f>
        <v>229</v>
      </c>
      <c r="P4361" s="8">
        <f>IF(Tabla1[[#This Row],[Mov]]="VNT",-Tabla1[[#This Row],[Cant]],Tabla1[[#This Row],[Cant]])</f>
        <v>-1</v>
      </c>
      <c r="Q4361" s="8">
        <f>DAY(Tabla1[[#This Row],[Date]])</f>
        <v>12</v>
      </c>
      <c r="R4361" s="8">
        <f>MONTH(Tabla1[[#This Row],[Date]])</f>
        <v>11</v>
      </c>
      <c r="S4361" s="8">
        <f>YEAR(Tabla1[[#This Row],[Date]])</f>
        <v>2022</v>
      </c>
    </row>
    <row r="4362" spans="1:19" x14ac:dyDescent="0.2">
      <c r="A4362">
        <v>4355</v>
      </c>
      <c r="B4362" s="1">
        <v>44878</v>
      </c>
      <c r="C4362" t="s">
        <v>260</v>
      </c>
      <c r="D4362" t="s">
        <v>332</v>
      </c>
      <c r="E4362">
        <v>1</v>
      </c>
      <c r="F4362" t="s">
        <v>116</v>
      </c>
      <c r="G4362" t="s">
        <v>347</v>
      </c>
      <c r="H4362" t="s">
        <v>519</v>
      </c>
      <c r="M4362" s="2">
        <v>1873</v>
      </c>
      <c r="N4362" s="2">
        <v>2000</v>
      </c>
      <c r="O4362" s="2">
        <f>IF(Tabla1[[#This Row],[Mov]]="VNT",Tabla1[[#This Row],[Sale]]-Tabla1[[#This Row],[Cost]],-Tabla1[[#This Row],[Cost]]*Tabla1[[#This Row],[Cant]])</f>
        <v>127</v>
      </c>
      <c r="P4362" s="8">
        <f>IF(Tabla1[[#This Row],[Mov]]="VNT",-Tabla1[[#This Row],[Cant]],Tabla1[[#This Row],[Cant]])</f>
        <v>-1</v>
      </c>
      <c r="Q4362" s="8">
        <f>DAY(Tabla1[[#This Row],[Date]])</f>
        <v>13</v>
      </c>
      <c r="R4362" s="8">
        <f>MONTH(Tabla1[[#This Row],[Date]])</f>
        <v>11</v>
      </c>
      <c r="S4362" s="8">
        <f>YEAR(Tabla1[[#This Row],[Date]])</f>
        <v>2022</v>
      </c>
    </row>
    <row r="4363" spans="1:19" x14ac:dyDescent="0.2">
      <c r="A4363">
        <v>4356</v>
      </c>
      <c r="B4363" s="1">
        <v>44878</v>
      </c>
      <c r="C4363" t="s">
        <v>260</v>
      </c>
      <c r="D4363" t="s">
        <v>332</v>
      </c>
      <c r="E4363">
        <v>1</v>
      </c>
      <c r="F4363" t="s">
        <v>15</v>
      </c>
      <c r="G4363" t="s">
        <v>999</v>
      </c>
      <c r="H4363" t="s">
        <v>1824</v>
      </c>
      <c r="M4363" s="2">
        <v>3500</v>
      </c>
      <c r="N4363" s="2">
        <v>10000</v>
      </c>
      <c r="O4363" s="2">
        <f>IF(Tabla1[[#This Row],[Mov]]="VNT",Tabla1[[#This Row],[Sale]]-Tabla1[[#This Row],[Cost]],-Tabla1[[#This Row],[Cost]]*Tabla1[[#This Row],[Cant]])</f>
        <v>6500</v>
      </c>
      <c r="P4363" s="8">
        <f>IF(Tabla1[[#This Row],[Mov]]="VNT",-Tabla1[[#This Row],[Cant]],Tabla1[[#This Row],[Cant]])</f>
        <v>-1</v>
      </c>
      <c r="Q4363" s="8">
        <f>DAY(Tabla1[[#This Row],[Date]])</f>
        <v>13</v>
      </c>
      <c r="R4363" s="8">
        <f>MONTH(Tabla1[[#This Row],[Date]])</f>
        <v>11</v>
      </c>
      <c r="S4363" s="8">
        <f>YEAR(Tabla1[[#This Row],[Date]])</f>
        <v>2022</v>
      </c>
    </row>
    <row r="4364" spans="1:19" x14ac:dyDescent="0.2">
      <c r="A4364">
        <v>4357</v>
      </c>
      <c r="B4364" s="1">
        <v>44878</v>
      </c>
      <c r="C4364" t="s">
        <v>260</v>
      </c>
      <c r="D4364" t="s">
        <v>332</v>
      </c>
      <c r="E4364">
        <v>1</v>
      </c>
      <c r="F4364" t="s">
        <v>532</v>
      </c>
      <c r="G4364" t="s">
        <v>1870</v>
      </c>
      <c r="H4364" t="s">
        <v>1871</v>
      </c>
      <c r="M4364" s="2">
        <v>40000</v>
      </c>
      <c r="N4364" s="2">
        <v>75000</v>
      </c>
      <c r="O4364" s="2">
        <f>IF(Tabla1[[#This Row],[Mov]]="VNT",Tabla1[[#This Row],[Sale]]-Tabla1[[#This Row],[Cost]],-Tabla1[[#This Row],[Cost]]*Tabla1[[#This Row],[Cant]])</f>
        <v>35000</v>
      </c>
      <c r="P4364" s="8">
        <f>IF(Tabla1[[#This Row],[Mov]]="VNT",-Tabla1[[#This Row],[Cant]],Tabla1[[#This Row],[Cant]])</f>
        <v>-1</v>
      </c>
      <c r="Q4364" s="8">
        <f>DAY(Tabla1[[#This Row],[Date]])</f>
        <v>13</v>
      </c>
      <c r="R4364" s="8">
        <f>MONTH(Tabla1[[#This Row],[Date]])</f>
        <v>11</v>
      </c>
      <c r="S4364" s="8">
        <f>YEAR(Tabla1[[#This Row],[Date]])</f>
        <v>2022</v>
      </c>
    </row>
    <row r="4365" spans="1:19" x14ac:dyDescent="0.2">
      <c r="A4365">
        <v>4358</v>
      </c>
      <c r="B4365" s="1">
        <v>44878</v>
      </c>
      <c r="C4365" t="s">
        <v>260</v>
      </c>
      <c r="D4365" t="s">
        <v>332</v>
      </c>
      <c r="E4365">
        <v>1</v>
      </c>
      <c r="F4365" t="s">
        <v>386</v>
      </c>
      <c r="G4365" t="s">
        <v>272</v>
      </c>
      <c r="H4365" t="s">
        <v>807</v>
      </c>
      <c r="M4365" s="2">
        <v>80000</v>
      </c>
      <c r="N4365" s="2">
        <v>145000</v>
      </c>
      <c r="O4365" s="2">
        <f>IF(Tabla1[[#This Row],[Mov]]="VNT",Tabla1[[#This Row],[Sale]]-Tabla1[[#This Row],[Cost]],-Tabla1[[#This Row],[Cost]]*Tabla1[[#This Row],[Cant]])</f>
        <v>65000</v>
      </c>
      <c r="P4365" s="8">
        <f>IF(Tabla1[[#This Row],[Mov]]="VNT",-Tabla1[[#This Row],[Cant]],Tabla1[[#This Row],[Cant]])</f>
        <v>-1</v>
      </c>
      <c r="Q4365" s="8">
        <f>DAY(Tabla1[[#This Row],[Date]])</f>
        <v>13</v>
      </c>
      <c r="R4365" s="8">
        <f>MONTH(Tabla1[[#This Row],[Date]])</f>
        <v>11</v>
      </c>
      <c r="S4365" s="8">
        <f>YEAR(Tabla1[[#This Row],[Date]])</f>
        <v>2022</v>
      </c>
    </row>
    <row r="4366" spans="1:19" x14ac:dyDescent="0.2">
      <c r="A4366">
        <v>4359</v>
      </c>
      <c r="B4366" s="1">
        <v>44878</v>
      </c>
      <c r="C4366" t="s">
        <v>260</v>
      </c>
      <c r="D4366" t="s">
        <v>332</v>
      </c>
      <c r="E4366">
        <v>1</v>
      </c>
      <c r="F4366" t="s">
        <v>532</v>
      </c>
      <c r="G4366" t="s">
        <v>1796</v>
      </c>
      <c r="H4366" t="s">
        <v>1797</v>
      </c>
      <c r="M4366" s="2">
        <v>40000</v>
      </c>
      <c r="N4366" s="2">
        <v>60000</v>
      </c>
      <c r="O4366" s="2">
        <f>IF(Tabla1[[#This Row],[Mov]]="VNT",Tabla1[[#This Row],[Sale]]-Tabla1[[#This Row],[Cost]],-Tabla1[[#This Row],[Cost]]*Tabla1[[#This Row],[Cant]])</f>
        <v>20000</v>
      </c>
      <c r="P4366" s="8">
        <f>IF(Tabla1[[#This Row],[Mov]]="VNT",-Tabla1[[#This Row],[Cant]],Tabla1[[#This Row],[Cant]])</f>
        <v>-1</v>
      </c>
      <c r="Q4366" s="8">
        <f>DAY(Tabla1[[#This Row],[Date]])</f>
        <v>13</v>
      </c>
      <c r="R4366" s="8">
        <f>MONTH(Tabla1[[#This Row],[Date]])</f>
        <v>11</v>
      </c>
      <c r="S4366" s="8">
        <f>YEAR(Tabla1[[#This Row],[Date]])</f>
        <v>2022</v>
      </c>
    </row>
    <row r="4367" spans="1:19" x14ac:dyDescent="0.2">
      <c r="A4367">
        <v>4360</v>
      </c>
      <c r="B4367" s="1">
        <v>44878</v>
      </c>
      <c r="C4367" t="s">
        <v>260</v>
      </c>
      <c r="D4367" t="s">
        <v>332</v>
      </c>
      <c r="E4367">
        <v>1</v>
      </c>
      <c r="F4367" t="s">
        <v>214</v>
      </c>
      <c r="G4367" t="s">
        <v>794</v>
      </c>
      <c r="H4367" t="s">
        <v>215</v>
      </c>
      <c r="M4367" s="2">
        <v>14000</v>
      </c>
      <c r="N4367" s="2">
        <v>29000</v>
      </c>
      <c r="O4367" s="2">
        <f>IF(Tabla1[[#This Row],[Mov]]="VNT",Tabla1[[#This Row],[Sale]]-Tabla1[[#This Row],[Cost]],-Tabla1[[#This Row],[Cost]]*Tabla1[[#This Row],[Cant]])</f>
        <v>15000</v>
      </c>
      <c r="P4367" s="8">
        <f>IF(Tabla1[[#This Row],[Mov]]="VNT",-Tabla1[[#This Row],[Cant]],Tabla1[[#This Row],[Cant]])</f>
        <v>-1</v>
      </c>
      <c r="Q4367" s="8">
        <f>DAY(Tabla1[[#This Row],[Date]])</f>
        <v>13</v>
      </c>
      <c r="R4367" s="8">
        <f>MONTH(Tabla1[[#This Row],[Date]])</f>
        <v>11</v>
      </c>
      <c r="S4367" s="8">
        <f>YEAR(Tabla1[[#This Row],[Date]])</f>
        <v>2022</v>
      </c>
    </row>
    <row r="4368" spans="1:19" x14ac:dyDescent="0.2">
      <c r="A4368">
        <v>4361</v>
      </c>
      <c r="B4368" s="1">
        <v>44878</v>
      </c>
      <c r="C4368" t="s">
        <v>260</v>
      </c>
      <c r="D4368" t="s">
        <v>332</v>
      </c>
      <c r="E4368">
        <v>1</v>
      </c>
      <c r="F4368" t="s">
        <v>116</v>
      </c>
      <c r="G4368" t="s">
        <v>347</v>
      </c>
      <c r="H4368" t="s">
        <v>518</v>
      </c>
      <c r="M4368" s="2">
        <v>3271</v>
      </c>
      <c r="N4368" s="2">
        <v>3500</v>
      </c>
      <c r="O4368" s="2">
        <f>IF(Tabla1[[#This Row],[Mov]]="VNT",Tabla1[[#This Row],[Sale]]-Tabla1[[#This Row],[Cost]],-Tabla1[[#This Row],[Cost]]*Tabla1[[#This Row],[Cant]])</f>
        <v>229</v>
      </c>
      <c r="P4368" s="8">
        <f>IF(Tabla1[[#This Row],[Mov]]="VNT",-Tabla1[[#This Row],[Cant]],Tabla1[[#This Row],[Cant]])</f>
        <v>-1</v>
      </c>
      <c r="Q4368" s="8">
        <f>DAY(Tabla1[[#This Row],[Date]])</f>
        <v>13</v>
      </c>
      <c r="R4368" s="8">
        <f>MONTH(Tabla1[[#This Row],[Date]])</f>
        <v>11</v>
      </c>
      <c r="S4368" s="8">
        <f>YEAR(Tabla1[[#This Row],[Date]])</f>
        <v>2022</v>
      </c>
    </row>
    <row r="4369" spans="1:19" x14ac:dyDescent="0.2">
      <c r="A4369">
        <v>4362</v>
      </c>
      <c r="B4369" s="1">
        <v>44878</v>
      </c>
      <c r="C4369" t="s">
        <v>260</v>
      </c>
      <c r="D4369" t="s">
        <v>1880</v>
      </c>
      <c r="E4369">
        <v>1</v>
      </c>
      <c r="F4369" t="s">
        <v>116</v>
      </c>
      <c r="G4369" t="s">
        <v>347</v>
      </c>
      <c r="H4369" t="s">
        <v>518</v>
      </c>
      <c r="M4369" s="2">
        <v>3271</v>
      </c>
      <c r="N4369" s="2">
        <v>3500</v>
      </c>
      <c r="O4369" s="2">
        <f>IF(Tabla1[[#This Row],[Mov]]="VNT",Tabla1[[#This Row],[Sale]]-Tabla1[[#This Row],[Cost]],-Tabla1[[#This Row],[Cost]]*Tabla1[[#This Row],[Cant]])</f>
        <v>229</v>
      </c>
      <c r="P4369" s="8">
        <f>IF(Tabla1[[#This Row],[Mov]]="VNT",-Tabla1[[#This Row],[Cant]],Tabla1[[#This Row],[Cant]])</f>
        <v>-1</v>
      </c>
      <c r="Q4369" s="8">
        <f>DAY(Tabla1[[#This Row],[Date]])</f>
        <v>13</v>
      </c>
      <c r="R4369" s="8">
        <f>MONTH(Tabla1[[#This Row],[Date]])</f>
        <v>11</v>
      </c>
      <c r="S4369" s="8">
        <f>YEAR(Tabla1[[#This Row],[Date]])</f>
        <v>2022</v>
      </c>
    </row>
    <row r="4370" spans="1:19" x14ac:dyDescent="0.2">
      <c r="A4370">
        <v>4363</v>
      </c>
      <c r="B4370" s="1">
        <v>44878</v>
      </c>
      <c r="C4370" t="s">
        <v>260</v>
      </c>
      <c r="D4370" t="s">
        <v>332</v>
      </c>
      <c r="E4370">
        <v>1</v>
      </c>
      <c r="F4370" t="s">
        <v>26</v>
      </c>
      <c r="G4370" t="s">
        <v>264</v>
      </c>
      <c r="H4370" t="s">
        <v>20</v>
      </c>
      <c r="M4370" s="2">
        <v>8500</v>
      </c>
      <c r="N4370" s="2">
        <v>20000</v>
      </c>
      <c r="O4370" s="2">
        <f>IF(Tabla1[[#This Row],[Mov]]="VNT",Tabla1[[#This Row],[Sale]]-Tabla1[[#This Row],[Cost]],-Tabla1[[#This Row],[Cost]]*Tabla1[[#This Row],[Cant]])</f>
        <v>11500</v>
      </c>
      <c r="P4370" s="8">
        <f>IF(Tabla1[[#This Row],[Mov]]="VNT",-Tabla1[[#This Row],[Cant]],Tabla1[[#This Row],[Cant]])</f>
        <v>-1</v>
      </c>
      <c r="Q4370" s="8">
        <f>DAY(Tabla1[[#This Row],[Date]])</f>
        <v>13</v>
      </c>
      <c r="R4370" s="8">
        <f>MONTH(Tabla1[[#This Row],[Date]])</f>
        <v>11</v>
      </c>
      <c r="S4370" s="8">
        <f>YEAR(Tabla1[[#This Row],[Date]])</f>
        <v>2022</v>
      </c>
    </row>
    <row r="4371" spans="1:19" x14ac:dyDescent="0.2">
      <c r="A4371">
        <v>4364</v>
      </c>
      <c r="B4371" s="1">
        <v>44878</v>
      </c>
      <c r="C4371" t="s">
        <v>260</v>
      </c>
      <c r="D4371" t="s">
        <v>332</v>
      </c>
      <c r="E4371">
        <v>1</v>
      </c>
      <c r="F4371" t="s">
        <v>116</v>
      </c>
      <c r="G4371" t="s">
        <v>347</v>
      </c>
      <c r="H4371" t="s">
        <v>518</v>
      </c>
      <c r="M4371" s="2">
        <v>6074</v>
      </c>
      <c r="N4371" s="2">
        <v>6500</v>
      </c>
      <c r="O4371" s="2">
        <f>IF(Tabla1[[#This Row],[Mov]]="VNT",Tabla1[[#This Row],[Sale]]-Tabla1[[#This Row],[Cost]],-Tabla1[[#This Row],[Cost]]*Tabla1[[#This Row],[Cant]])</f>
        <v>426</v>
      </c>
      <c r="P4371" s="8">
        <f>IF(Tabla1[[#This Row],[Mov]]="VNT",-Tabla1[[#This Row],[Cant]],Tabla1[[#This Row],[Cant]])</f>
        <v>-1</v>
      </c>
      <c r="Q4371" s="8">
        <f>DAY(Tabla1[[#This Row],[Date]])</f>
        <v>13</v>
      </c>
      <c r="R4371" s="8">
        <f>MONTH(Tabla1[[#This Row],[Date]])</f>
        <v>11</v>
      </c>
      <c r="S4371" s="8">
        <f>YEAR(Tabla1[[#This Row],[Date]])</f>
        <v>2022</v>
      </c>
    </row>
    <row r="4372" spans="1:19" x14ac:dyDescent="0.2">
      <c r="A4372">
        <v>4365</v>
      </c>
      <c r="B4372" s="1">
        <v>44878</v>
      </c>
      <c r="C4372" t="s">
        <v>260</v>
      </c>
      <c r="D4372" t="s">
        <v>332</v>
      </c>
      <c r="E4372">
        <v>1</v>
      </c>
      <c r="F4372" t="s">
        <v>224</v>
      </c>
      <c r="G4372" t="s">
        <v>263</v>
      </c>
      <c r="H4372" t="s">
        <v>473</v>
      </c>
      <c r="M4372" s="2">
        <v>11500</v>
      </c>
      <c r="N4372" s="2">
        <v>20000</v>
      </c>
      <c r="O4372" s="2">
        <f>IF(Tabla1[[#This Row],[Mov]]="VNT",Tabla1[[#This Row],[Sale]]-Tabla1[[#This Row],[Cost]],-Tabla1[[#This Row],[Cost]]*Tabla1[[#This Row],[Cant]])</f>
        <v>8500</v>
      </c>
      <c r="P4372" s="8">
        <f>IF(Tabla1[[#This Row],[Mov]]="VNT",-Tabla1[[#This Row],[Cant]],Tabla1[[#This Row],[Cant]])</f>
        <v>-1</v>
      </c>
      <c r="Q4372" s="8">
        <f>DAY(Tabla1[[#This Row],[Date]])</f>
        <v>13</v>
      </c>
      <c r="R4372" s="8">
        <f>MONTH(Tabla1[[#This Row],[Date]])</f>
        <v>11</v>
      </c>
      <c r="S4372" s="8">
        <f>YEAR(Tabla1[[#This Row],[Date]])</f>
        <v>2022</v>
      </c>
    </row>
    <row r="4373" spans="1:19" x14ac:dyDescent="0.2">
      <c r="A4373">
        <v>4366</v>
      </c>
      <c r="B4373" s="1">
        <v>44878</v>
      </c>
      <c r="C4373" t="s">
        <v>260</v>
      </c>
      <c r="D4373" t="s">
        <v>332</v>
      </c>
      <c r="E4373">
        <v>1</v>
      </c>
      <c r="F4373" t="s">
        <v>342</v>
      </c>
      <c r="G4373" t="s">
        <v>284</v>
      </c>
      <c r="H4373" t="s">
        <v>1881</v>
      </c>
      <c r="M4373" s="2">
        <v>900</v>
      </c>
      <c r="N4373" s="2">
        <v>10000</v>
      </c>
      <c r="O4373" s="2">
        <f>IF(Tabla1[[#This Row],[Mov]]="VNT",Tabla1[[#This Row],[Sale]]-Tabla1[[#This Row],[Cost]],-Tabla1[[#This Row],[Cost]]*Tabla1[[#This Row],[Cant]])</f>
        <v>9100</v>
      </c>
      <c r="P4373" s="8">
        <f>IF(Tabla1[[#This Row],[Mov]]="VNT",-Tabla1[[#This Row],[Cant]],Tabla1[[#This Row],[Cant]])</f>
        <v>-1</v>
      </c>
      <c r="Q4373" s="8">
        <f>DAY(Tabla1[[#This Row],[Date]])</f>
        <v>13</v>
      </c>
      <c r="R4373" s="8">
        <f>MONTH(Tabla1[[#This Row],[Date]])</f>
        <v>11</v>
      </c>
      <c r="S4373" s="8">
        <f>YEAR(Tabla1[[#This Row],[Date]])</f>
        <v>2022</v>
      </c>
    </row>
    <row r="4374" spans="1:19" x14ac:dyDescent="0.2">
      <c r="A4374">
        <v>4367</v>
      </c>
      <c r="B4374" s="1">
        <v>44878</v>
      </c>
      <c r="C4374" t="s">
        <v>260</v>
      </c>
      <c r="D4374" t="s">
        <v>332</v>
      </c>
      <c r="E4374">
        <v>1</v>
      </c>
      <c r="F4374" t="s">
        <v>719</v>
      </c>
      <c r="G4374" t="s">
        <v>264</v>
      </c>
      <c r="H4374" t="s">
        <v>726</v>
      </c>
      <c r="M4374" s="2">
        <v>800</v>
      </c>
      <c r="N4374" s="2">
        <v>5000</v>
      </c>
      <c r="O4374" s="2">
        <f>IF(Tabla1[[#This Row],[Mov]]="VNT",Tabla1[[#This Row],[Sale]]-Tabla1[[#This Row],[Cost]],-Tabla1[[#This Row],[Cost]]*Tabla1[[#This Row],[Cant]])</f>
        <v>4200</v>
      </c>
      <c r="P4374" s="8">
        <f>IF(Tabla1[[#This Row],[Mov]]="VNT",-Tabla1[[#This Row],[Cant]],Tabla1[[#This Row],[Cant]])</f>
        <v>-1</v>
      </c>
      <c r="Q4374" s="8">
        <f>DAY(Tabla1[[#This Row],[Date]])</f>
        <v>13</v>
      </c>
      <c r="R4374" s="8">
        <f>MONTH(Tabla1[[#This Row],[Date]])</f>
        <v>11</v>
      </c>
      <c r="S4374" s="8">
        <f>YEAR(Tabla1[[#This Row],[Date]])</f>
        <v>2022</v>
      </c>
    </row>
    <row r="4375" spans="1:19" x14ac:dyDescent="0.2">
      <c r="A4375">
        <v>4368</v>
      </c>
      <c r="B4375" s="1">
        <v>44878</v>
      </c>
      <c r="C4375" t="s">
        <v>260</v>
      </c>
      <c r="D4375" t="s">
        <v>332</v>
      </c>
      <c r="E4375">
        <v>1</v>
      </c>
      <c r="F4375" t="s">
        <v>116</v>
      </c>
      <c r="G4375" t="s">
        <v>347</v>
      </c>
      <c r="H4375" t="s">
        <v>519</v>
      </c>
      <c r="M4375" s="2">
        <v>9350</v>
      </c>
      <c r="N4375" s="2">
        <v>10000</v>
      </c>
      <c r="O4375" s="2">
        <f>IF(Tabla1[[#This Row],[Mov]]="VNT",Tabla1[[#This Row],[Sale]]-Tabla1[[#This Row],[Cost]],-Tabla1[[#This Row],[Cost]]*Tabla1[[#This Row],[Cant]])</f>
        <v>650</v>
      </c>
      <c r="P4375" s="8">
        <f>IF(Tabla1[[#This Row],[Mov]]="VNT",-Tabla1[[#This Row],[Cant]],Tabla1[[#This Row],[Cant]])</f>
        <v>-1</v>
      </c>
      <c r="Q4375" s="8">
        <f>DAY(Tabla1[[#This Row],[Date]])</f>
        <v>13</v>
      </c>
      <c r="R4375" s="8">
        <f>MONTH(Tabla1[[#This Row],[Date]])</f>
        <v>11</v>
      </c>
      <c r="S4375" s="8">
        <f>YEAR(Tabla1[[#This Row],[Date]])</f>
        <v>2022</v>
      </c>
    </row>
    <row r="4376" spans="1:19" x14ac:dyDescent="0.2">
      <c r="A4376">
        <v>4369</v>
      </c>
      <c r="B4376" s="1">
        <v>44878</v>
      </c>
      <c r="C4376" t="s">
        <v>260</v>
      </c>
      <c r="D4376" t="s">
        <v>332</v>
      </c>
      <c r="E4376">
        <v>1</v>
      </c>
      <c r="F4376" t="s">
        <v>225</v>
      </c>
      <c r="G4376" t="s">
        <v>263</v>
      </c>
      <c r="H4376" t="s">
        <v>672</v>
      </c>
      <c r="M4376" s="2">
        <v>1100</v>
      </c>
      <c r="N4376" s="2">
        <v>10000</v>
      </c>
      <c r="O4376" s="2">
        <f>IF(Tabla1[[#This Row],[Mov]]="VNT",Tabla1[[#This Row],[Sale]]-Tabla1[[#This Row],[Cost]],-Tabla1[[#This Row],[Cost]]*Tabla1[[#This Row],[Cant]])</f>
        <v>8900</v>
      </c>
      <c r="P4376" s="8">
        <f>IF(Tabla1[[#This Row],[Mov]]="VNT",-Tabla1[[#This Row],[Cant]],Tabla1[[#This Row],[Cant]])</f>
        <v>-1</v>
      </c>
      <c r="Q4376" s="8">
        <f>DAY(Tabla1[[#This Row],[Date]])</f>
        <v>13</v>
      </c>
      <c r="R4376" s="8">
        <f>MONTH(Tabla1[[#This Row],[Date]])</f>
        <v>11</v>
      </c>
      <c r="S4376" s="8">
        <f>YEAR(Tabla1[[#This Row],[Date]])</f>
        <v>2022</v>
      </c>
    </row>
    <row r="4377" spans="1:19" x14ac:dyDescent="0.2">
      <c r="A4377">
        <v>4370</v>
      </c>
      <c r="B4377" s="1">
        <v>44878</v>
      </c>
      <c r="C4377" t="s">
        <v>260</v>
      </c>
      <c r="D4377" t="s">
        <v>332</v>
      </c>
      <c r="E4377">
        <v>1</v>
      </c>
      <c r="F4377" t="s">
        <v>116</v>
      </c>
      <c r="G4377" t="s">
        <v>347</v>
      </c>
      <c r="H4377" t="s">
        <v>518</v>
      </c>
      <c r="M4377" s="2">
        <v>10280</v>
      </c>
      <c r="N4377" s="2">
        <v>11000</v>
      </c>
      <c r="O4377" s="2">
        <f>IF(Tabla1[[#This Row],[Mov]]="VNT",Tabla1[[#This Row],[Sale]]-Tabla1[[#This Row],[Cost]],-Tabla1[[#This Row],[Cost]]*Tabla1[[#This Row],[Cant]])</f>
        <v>720</v>
      </c>
      <c r="P4377" s="8">
        <f>IF(Tabla1[[#This Row],[Mov]]="VNT",-Tabla1[[#This Row],[Cant]],Tabla1[[#This Row],[Cant]])</f>
        <v>-1</v>
      </c>
      <c r="Q4377" s="8">
        <f>DAY(Tabla1[[#This Row],[Date]])</f>
        <v>13</v>
      </c>
      <c r="R4377" s="8">
        <f>MONTH(Tabla1[[#This Row],[Date]])</f>
        <v>11</v>
      </c>
      <c r="S4377" s="8">
        <f>YEAR(Tabla1[[#This Row],[Date]])</f>
        <v>2022</v>
      </c>
    </row>
    <row r="4378" spans="1:19" x14ac:dyDescent="0.2">
      <c r="A4378">
        <v>4371</v>
      </c>
      <c r="B4378" s="1">
        <v>44878</v>
      </c>
      <c r="C4378" t="s">
        <v>260</v>
      </c>
      <c r="D4378" t="s">
        <v>332</v>
      </c>
      <c r="E4378">
        <v>1</v>
      </c>
      <c r="F4378" t="s">
        <v>21</v>
      </c>
      <c r="G4378" t="s">
        <v>272</v>
      </c>
      <c r="H4378" t="s">
        <v>830</v>
      </c>
      <c r="M4378" s="2">
        <v>3500</v>
      </c>
      <c r="N4378" s="2">
        <v>15000</v>
      </c>
      <c r="O4378" s="2">
        <f>IF(Tabla1[[#This Row],[Mov]]="VNT",Tabla1[[#This Row],[Sale]]-Tabla1[[#This Row],[Cost]],-Tabla1[[#This Row],[Cost]]*Tabla1[[#This Row],[Cant]])</f>
        <v>11500</v>
      </c>
      <c r="P4378" s="8">
        <f>IF(Tabla1[[#This Row],[Mov]]="VNT",-Tabla1[[#This Row],[Cant]],Tabla1[[#This Row],[Cant]])</f>
        <v>-1</v>
      </c>
      <c r="Q4378" s="8">
        <f>DAY(Tabla1[[#This Row],[Date]])</f>
        <v>13</v>
      </c>
      <c r="R4378" s="8">
        <f>MONTH(Tabla1[[#This Row],[Date]])</f>
        <v>11</v>
      </c>
      <c r="S4378" s="8">
        <f>YEAR(Tabla1[[#This Row],[Date]])</f>
        <v>2022</v>
      </c>
    </row>
    <row r="4379" spans="1:19" x14ac:dyDescent="0.2">
      <c r="A4379">
        <v>4372</v>
      </c>
      <c r="B4379" s="1">
        <v>44878</v>
      </c>
      <c r="C4379" t="s">
        <v>260</v>
      </c>
      <c r="D4379" t="s">
        <v>332</v>
      </c>
      <c r="E4379">
        <v>1</v>
      </c>
      <c r="F4379" t="s">
        <v>116</v>
      </c>
      <c r="G4379" t="s">
        <v>382</v>
      </c>
      <c r="H4379" t="s">
        <v>514</v>
      </c>
      <c r="M4379" s="2">
        <v>3271</v>
      </c>
      <c r="N4379" s="2">
        <v>3500</v>
      </c>
      <c r="O4379" s="2">
        <f>IF(Tabla1[[#This Row],[Mov]]="VNT",Tabla1[[#This Row],[Sale]]-Tabla1[[#This Row],[Cost]],-Tabla1[[#This Row],[Cost]]*Tabla1[[#This Row],[Cant]])</f>
        <v>229</v>
      </c>
      <c r="P4379" s="8">
        <f>IF(Tabla1[[#This Row],[Mov]]="VNT",-Tabla1[[#This Row],[Cant]],Tabla1[[#This Row],[Cant]])</f>
        <v>-1</v>
      </c>
      <c r="Q4379" s="8">
        <f>DAY(Tabla1[[#This Row],[Date]])</f>
        <v>13</v>
      </c>
      <c r="R4379" s="8">
        <f>MONTH(Tabla1[[#This Row],[Date]])</f>
        <v>11</v>
      </c>
      <c r="S4379" s="8">
        <f>YEAR(Tabla1[[#This Row],[Date]])</f>
        <v>2022</v>
      </c>
    </row>
    <row r="4380" spans="1:19" x14ac:dyDescent="0.2">
      <c r="A4380">
        <v>4373</v>
      </c>
      <c r="B4380" s="1">
        <v>44878</v>
      </c>
      <c r="C4380" t="s">
        <v>260</v>
      </c>
      <c r="D4380" t="s">
        <v>332</v>
      </c>
      <c r="E4380">
        <v>1</v>
      </c>
      <c r="F4380" t="s">
        <v>116</v>
      </c>
      <c r="G4380" t="s">
        <v>347</v>
      </c>
      <c r="H4380" t="s">
        <v>518</v>
      </c>
      <c r="M4380" s="2">
        <v>10280</v>
      </c>
      <c r="N4380" s="2">
        <v>11000</v>
      </c>
      <c r="O4380" s="2">
        <f>IF(Tabla1[[#This Row],[Mov]]="VNT",Tabla1[[#This Row],[Sale]]-Tabla1[[#This Row],[Cost]],-Tabla1[[#This Row],[Cost]]*Tabla1[[#This Row],[Cant]])</f>
        <v>720</v>
      </c>
      <c r="P4380" s="8">
        <f>IF(Tabla1[[#This Row],[Mov]]="VNT",-Tabla1[[#This Row],[Cant]],Tabla1[[#This Row],[Cant]])</f>
        <v>-1</v>
      </c>
      <c r="Q4380" s="8">
        <f>DAY(Tabla1[[#This Row],[Date]])</f>
        <v>13</v>
      </c>
      <c r="R4380" s="8">
        <f>MONTH(Tabla1[[#This Row],[Date]])</f>
        <v>11</v>
      </c>
      <c r="S4380" s="8">
        <f>YEAR(Tabla1[[#This Row],[Date]])</f>
        <v>2022</v>
      </c>
    </row>
    <row r="4381" spans="1:19" x14ac:dyDescent="0.2">
      <c r="A4381">
        <v>4374</v>
      </c>
      <c r="B4381" s="1">
        <v>44878</v>
      </c>
      <c r="C4381" t="s">
        <v>260</v>
      </c>
      <c r="D4381" t="s">
        <v>332</v>
      </c>
      <c r="E4381">
        <v>1</v>
      </c>
      <c r="F4381" t="s">
        <v>532</v>
      </c>
      <c r="G4381" t="s">
        <v>263</v>
      </c>
      <c r="H4381" t="s">
        <v>557</v>
      </c>
      <c r="M4381" s="2">
        <v>40000</v>
      </c>
      <c r="N4381" s="2">
        <v>65000</v>
      </c>
      <c r="O4381" s="2">
        <f>IF(Tabla1[[#This Row],[Mov]]="VNT",Tabla1[[#This Row],[Sale]]-Tabla1[[#This Row],[Cost]],-Tabla1[[#This Row],[Cost]]*Tabla1[[#This Row],[Cant]])</f>
        <v>25000</v>
      </c>
      <c r="P4381" s="8">
        <f>IF(Tabla1[[#This Row],[Mov]]="VNT",-Tabla1[[#This Row],[Cant]],Tabla1[[#This Row],[Cant]])</f>
        <v>-1</v>
      </c>
      <c r="Q4381" s="8">
        <f>DAY(Tabla1[[#This Row],[Date]])</f>
        <v>13</v>
      </c>
      <c r="R4381" s="8">
        <f>MONTH(Tabla1[[#This Row],[Date]])</f>
        <v>11</v>
      </c>
      <c r="S4381" s="8">
        <f>YEAR(Tabla1[[#This Row],[Date]])</f>
        <v>2022</v>
      </c>
    </row>
    <row r="4382" spans="1:19" x14ac:dyDescent="0.2">
      <c r="A4382">
        <v>4375</v>
      </c>
      <c r="B4382" s="1">
        <v>44878</v>
      </c>
      <c r="C4382" t="s">
        <v>260</v>
      </c>
      <c r="D4382" t="s">
        <v>332</v>
      </c>
      <c r="E4382">
        <v>1</v>
      </c>
      <c r="F4382" t="s">
        <v>15</v>
      </c>
      <c r="G4382" t="s">
        <v>333</v>
      </c>
      <c r="H4382" t="s">
        <v>20</v>
      </c>
      <c r="M4382" s="2">
        <v>5000</v>
      </c>
      <c r="N4382" s="2">
        <v>12000</v>
      </c>
      <c r="O4382" s="2">
        <f>IF(Tabla1[[#This Row],[Mov]]="VNT",Tabla1[[#This Row],[Sale]]-Tabla1[[#This Row],[Cost]],-Tabla1[[#This Row],[Cost]]*Tabla1[[#This Row],[Cant]])</f>
        <v>7000</v>
      </c>
      <c r="P4382" s="8">
        <f>IF(Tabla1[[#This Row],[Mov]]="VNT",-Tabla1[[#This Row],[Cant]],Tabla1[[#This Row],[Cant]])</f>
        <v>-1</v>
      </c>
      <c r="Q4382" s="8">
        <f>DAY(Tabla1[[#This Row],[Date]])</f>
        <v>13</v>
      </c>
      <c r="R4382" s="8">
        <f>MONTH(Tabla1[[#This Row],[Date]])</f>
        <v>11</v>
      </c>
      <c r="S4382" s="8">
        <f>YEAR(Tabla1[[#This Row],[Date]])</f>
        <v>2022</v>
      </c>
    </row>
    <row r="4383" spans="1:19" x14ac:dyDescent="0.2">
      <c r="A4383">
        <v>4376</v>
      </c>
      <c r="B4383" s="1">
        <v>44879</v>
      </c>
      <c r="C4383" t="s">
        <v>260</v>
      </c>
      <c r="D4383" t="s">
        <v>332</v>
      </c>
      <c r="E4383">
        <v>1</v>
      </c>
      <c r="F4383" t="s">
        <v>15</v>
      </c>
      <c r="G4383" t="s">
        <v>266</v>
      </c>
      <c r="H4383" t="s">
        <v>1882</v>
      </c>
      <c r="M4383" s="2">
        <v>0</v>
      </c>
      <c r="N4383" s="2">
        <v>6000</v>
      </c>
      <c r="O4383" s="2">
        <f>IF(Tabla1[[#This Row],[Mov]]="VNT",Tabla1[[#This Row],[Sale]]-Tabla1[[#This Row],[Cost]],-Tabla1[[#This Row],[Cost]]*Tabla1[[#This Row],[Cant]])</f>
        <v>6000</v>
      </c>
      <c r="P4383" s="8">
        <f>IF(Tabla1[[#This Row],[Mov]]="VNT",-Tabla1[[#This Row],[Cant]],Tabla1[[#This Row],[Cant]])</f>
        <v>-1</v>
      </c>
      <c r="Q4383" s="8">
        <f>DAY(Tabla1[[#This Row],[Date]])</f>
        <v>14</v>
      </c>
      <c r="R4383" s="8">
        <f>MONTH(Tabla1[[#This Row],[Date]])</f>
        <v>11</v>
      </c>
      <c r="S4383" s="8">
        <f>YEAR(Tabla1[[#This Row],[Date]])</f>
        <v>2022</v>
      </c>
    </row>
    <row r="4384" spans="1:19" x14ac:dyDescent="0.2">
      <c r="A4384">
        <v>4377</v>
      </c>
      <c r="B4384" s="1">
        <v>44879</v>
      </c>
      <c r="C4384" t="s">
        <v>260</v>
      </c>
      <c r="D4384" t="s">
        <v>332</v>
      </c>
      <c r="E4384">
        <v>1</v>
      </c>
      <c r="F4384" t="s">
        <v>15</v>
      </c>
      <c r="G4384" t="s">
        <v>266</v>
      </c>
      <c r="H4384" t="s">
        <v>1882</v>
      </c>
      <c r="M4384" s="2">
        <v>0</v>
      </c>
      <c r="N4384" s="2">
        <v>6000</v>
      </c>
      <c r="O4384" s="2">
        <f>IF(Tabla1[[#This Row],[Mov]]="VNT",Tabla1[[#This Row],[Sale]]-Tabla1[[#This Row],[Cost]],-Tabla1[[#This Row],[Cost]]*Tabla1[[#This Row],[Cant]])</f>
        <v>6000</v>
      </c>
      <c r="P4384" s="8">
        <f>IF(Tabla1[[#This Row],[Mov]]="VNT",-Tabla1[[#This Row],[Cant]],Tabla1[[#This Row],[Cant]])</f>
        <v>-1</v>
      </c>
      <c r="Q4384" s="8">
        <f>DAY(Tabla1[[#This Row],[Date]])</f>
        <v>14</v>
      </c>
      <c r="R4384" s="8">
        <f>MONTH(Tabla1[[#This Row],[Date]])</f>
        <v>11</v>
      </c>
      <c r="S4384" s="8">
        <f>YEAR(Tabla1[[#This Row],[Date]])</f>
        <v>2022</v>
      </c>
    </row>
    <row r="4385" spans="1:19" x14ac:dyDescent="0.2">
      <c r="A4385">
        <v>4378</v>
      </c>
      <c r="B4385" s="1">
        <v>44879</v>
      </c>
      <c r="C4385" t="s">
        <v>260</v>
      </c>
      <c r="D4385" t="s">
        <v>332</v>
      </c>
      <c r="E4385">
        <v>1</v>
      </c>
      <c r="F4385" t="s">
        <v>225</v>
      </c>
      <c r="G4385" t="s">
        <v>284</v>
      </c>
      <c r="H4385" t="s">
        <v>250</v>
      </c>
      <c r="M4385" s="2">
        <v>1100</v>
      </c>
      <c r="N4385" s="2">
        <v>10000</v>
      </c>
      <c r="O4385" s="2">
        <f>IF(Tabla1[[#This Row],[Mov]]="VNT",Tabla1[[#This Row],[Sale]]-Tabla1[[#This Row],[Cost]],-Tabla1[[#This Row],[Cost]]*Tabla1[[#This Row],[Cant]])</f>
        <v>8900</v>
      </c>
      <c r="P4385" s="8">
        <f>IF(Tabla1[[#This Row],[Mov]]="VNT",-Tabla1[[#This Row],[Cant]],Tabla1[[#This Row],[Cant]])</f>
        <v>-1</v>
      </c>
      <c r="Q4385" s="8">
        <f>DAY(Tabla1[[#This Row],[Date]])</f>
        <v>14</v>
      </c>
      <c r="R4385" s="8">
        <f>MONTH(Tabla1[[#This Row],[Date]])</f>
        <v>11</v>
      </c>
      <c r="S4385" s="8">
        <f>YEAR(Tabla1[[#This Row],[Date]])</f>
        <v>2022</v>
      </c>
    </row>
    <row r="4386" spans="1:19" x14ac:dyDescent="0.2">
      <c r="A4386">
        <v>4379</v>
      </c>
      <c r="B4386" s="1">
        <v>44879</v>
      </c>
      <c r="C4386" t="s">
        <v>260</v>
      </c>
      <c r="D4386" t="s">
        <v>332</v>
      </c>
      <c r="E4386">
        <v>1</v>
      </c>
      <c r="F4386" t="s">
        <v>365</v>
      </c>
      <c r="G4386" t="s">
        <v>943</v>
      </c>
      <c r="H4386" t="s">
        <v>1863</v>
      </c>
      <c r="M4386" s="2">
        <v>4000</v>
      </c>
      <c r="N4386" s="2">
        <v>9000</v>
      </c>
      <c r="O4386" s="2">
        <f>IF(Tabla1[[#This Row],[Mov]]="VNT",Tabla1[[#This Row],[Sale]]-Tabla1[[#This Row],[Cost]],-Tabla1[[#This Row],[Cost]]*Tabla1[[#This Row],[Cant]])</f>
        <v>5000</v>
      </c>
      <c r="P4386" s="8">
        <f>IF(Tabla1[[#This Row],[Mov]]="VNT",-Tabla1[[#This Row],[Cant]],Tabla1[[#This Row],[Cant]])</f>
        <v>-1</v>
      </c>
      <c r="Q4386" s="8">
        <f>DAY(Tabla1[[#This Row],[Date]])</f>
        <v>14</v>
      </c>
      <c r="R4386" s="8">
        <f>MONTH(Tabla1[[#This Row],[Date]])</f>
        <v>11</v>
      </c>
      <c r="S4386" s="8">
        <f>YEAR(Tabla1[[#This Row],[Date]])</f>
        <v>2022</v>
      </c>
    </row>
    <row r="4387" spans="1:19" x14ac:dyDescent="0.2">
      <c r="A4387">
        <v>4380</v>
      </c>
      <c r="B4387" s="1">
        <v>44879</v>
      </c>
      <c r="C4387" t="s">
        <v>260</v>
      </c>
      <c r="D4387" t="s">
        <v>332</v>
      </c>
      <c r="E4387">
        <v>1</v>
      </c>
      <c r="F4387" t="s">
        <v>386</v>
      </c>
      <c r="G4387" t="s">
        <v>262</v>
      </c>
      <c r="H4387" t="s">
        <v>302</v>
      </c>
      <c r="M4387" s="2">
        <v>55000</v>
      </c>
      <c r="N4387" s="2">
        <v>120000</v>
      </c>
      <c r="O4387" s="2">
        <f>IF(Tabla1[[#This Row],[Mov]]="VNT",Tabla1[[#This Row],[Sale]]-Tabla1[[#This Row],[Cost]],-Tabla1[[#This Row],[Cost]]*Tabla1[[#This Row],[Cant]])</f>
        <v>65000</v>
      </c>
      <c r="P4387" s="8">
        <f>IF(Tabla1[[#This Row],[Mov]]="VNT",-Tabla1[[#This Row],[Cant]],Tabla1[[#This Row],[Cant]])</f>
        <v>-1</v>
      </c>
      <c r="Q4387" s="8">
        <f>DAY(Tabla1[[#This Row],[Date]])</f>
        <v>14</v>
      </c>
      <c r="R4387" s="8">
        <f>MONTH(Tabla1[[#This Row],[Date]])</f>
        <v>11</v>
      </c>
      <c r="S4387" s="8">
        <f>YEAR(Tabla1[[#This Row],[Date]])</f>
        <v>2022</v>
      </c>
    </row>
    <row r="4388" spans="1:19" x14ac:dyDescent="0.2">
      <c r="A4388">
        <v>4381</v>
      </c>
      <c r="B4388" s="1">
        <v>44879</v>
      </c>
      <c r="C4388" t="s">
        <v>260</v>
      </c>
      <c r="D4388" t="s">
        <v>332</v>
      </c>
      <c r="E4388">
        <v>1</v>
      </c>
      <c r="F4388" t="s">
        <v>15</v>
      </c>
      <c r="G4388" t="s">
        <v>266</v>
      </c>
      <c r="H4388" t="s">
        <v>1645</v>
      </c>
      <c r="M4388" s="2">
        <v>6000</v>
      </c>
      <c r="N4388" s="2">
        <v>15000</v>
      </c>
      <c r="O4388" s="2">
        <f>IF(Tabla1[[#This Row],[Mov]]="VNT",Tabla1[[#This Row],[Sale]]-Tabla1[[#This Row],[Cost]],-Tabla1[[#This Row],[Cost]]*Tabla1[[#This Row],[Cant]])</f>
        <v>9000</v>
      </c>
      <c r="P4388" s="8">
        <f>IF(Tabla1[[#This Row],[Mov]]="VNT",-Tabla1[[#This Row],[Cant]],Tabla1[[#This Row],[Cant]])</f>
        <v>-1</v>
      </c>
      <c r="Q4388" s="8">
        <f>DAY(Tabla1[[#This Row],[Date]])</f>
        <v>14</v>
      </c>
      <c r="R4388" s="8">
        <f>MONTH(Tabla1[[#This Row],[Date]])</f>
        <v>11</v>
      </c>
      <c r="S4388" s="8">
        <f>YEAR(Tabla1[[#This Row],[Date]])</f>
        <v>2022</v>
      </c>
    </row>
    <row r="4389" spans="1:19" x14ac:dyDescent="0.2">
      <c r="A4389">
        <v>4382</v>
      </c>
      <c r="B4389" s="1">
        <v>44879</v>
      </c>
      <c r="C4389" t="s">
        <v>260</v>
      </c>
      <c r="D4389" t="s">
        <v>332</v>
      </c>
      <c r="E4389">
        <v>1</v>
      </c>
      <c r="F4389" t="s">
        <v>476</v>
      </c>
      <c r="G4389" t="s">
        <v>266</v>
      </c>
      <c r="H4389" t="s">
        <v>1883</v>
      </c>
      <c r="M4389" s="2">
        <v>1600</v>
      </c>
      <c r="N4389" s="2">
        <v>4000</v>
      </c>
      <c r="O4389" s="2">
        <f>IF(Tabla1[[#This Row],[Mov]]="VNT",Tabla1[[#This Row],[Sale]]-Tabla1[[#This Row],[Cost]],-Tabla1[[#This Row],[Cost]]*Tabla1[[#This Row],[Cant]])</f>
        <v>2400</v>
      </c>
      <c r="P4389" s="8">
        <f>IF(Tabla1[[#This Row],[Mov]]="VNT",-Tabla1[[#This Row],[Cant]],Tabla1[[#This Row],[Cant]])</f>
        <v>-1</v>
      </c>
      <c r="Q4389" s="8">
        <f>DAY(Tabla1[[#This Row],[Date]])</f>
        <v>14</v>
      </c>
      <c r="R4389" s="8">
        <f>MONTH(Tabla1[[#This Row],[Date]])</f>
        <v>11</v>
      </c>
      <c r="S4389" s="8">
        <f>YEAR(Tabla1[[#This Row],[Date]])</f>
        <v>2022</v>
      </c>
    </row>
    <row r="4390" spans="1:19" x14ac:dyDescent="0.2">
      <c r="A4390">
        <v>4383</v>
      </c>
      <c r="B4390" s="1">
        <v>44879</v>
      </c>
      <c r="C4390" t="s">
        <v>260</v>
      </c>
      <c r="D4390" t="s">
        <v>332</v>
      </c>
      <c r="E4390">
        <v>1</v>
      </c>
      <c r="F4390" t="s">
        <v>1503</v>
      </c>
      <c r="G4390" t="s">
        <v>272</v>
      </c>
      <c r="H4390" t="s">
        <v>1884</v>
      </c>
      <c r="M4390" s="2">
        <v>5300</v>
      </c>
      <c r="N4390" s="2">
        <v>15000</v>
      </c>
      <c r="O4390" s="2">
        <f>IF(Tabla1[[#This Row],[Mov]]="VNT",Tabla1[[#This Row],[Sale]]-Tabla1[[#This Row],[Cost]],-Tabla1[[#This Row],[Cost]]*Tabla1[[#This Row],[Cant]])</f>
        <v>9700</v>
      </c>
      <c r="P4390" s="8">
        <f>IF(Tabla1[[#This Row],[Mov]]="VNT",-Tabla1[[#This Row],[Cant]],Tabla1[[#This Row],[Cant]])</f>
        <v>-1</v>
      </c>
      <c r="Q4390" s="8">
        <f>DAY(Tabla1[[#This Row],[Date]])</f>
        <v>14</v>
      </c>
      <c r="R4390" s="8">
        <f>MONTH(Tabla1[[#This Row],[Date]])</f>
        <v>11</v>
      </c>
      <c r="S4390" s="8">
        <f>YEAR(Tabla1[[#This Row],[Date]])</f>
        <v>2022</v>
      </c>
    </row>
    <row r="4391" spans="1:19" x14ac:dyDescent="0.2">
      <c r="A4391">
        <v>4384</v>
      </c>
      <c r="B4391" s="1">
        <v>44879</v>
      </c>
      <c r="C4391" t="s">
        <v>260</v>
      </c>
      <c r="D4391" t="s">
        <v>332</v>
      </c>
      <c r="E4391">
        <v>1</v>
      </c>
      <c r="F4391" t="s">
        <v>1548</v>
      </c>
      <c r="G4391" t="s">
        <v>263</v>
      </c>
      <c r="H4391" t="s">
        <v>672</v>
      </c>
      <c r="M4391" s="2">
        <v>7500</v>
      </c>
      <c r="N4391" s="2">
        <v>15000</v>
      </c>
      <c r="O4391" s="2">
        <f>IF(Tabla1[[#This Row],[Mov]]="VNT",Tabla1[[#This Row],[Sale]]-Tabla1[[#This Row],[Cost]],-Tabla1[[#This Row],[Cost]]*Tabla1[[#This Row],[Cant]])</f>
        <v>7500</v>
      </c>
      <c r="P4391" s="8">
        <f>IF(Tabla1[[#This Row],[Mov]]="VNT",-Tabla1[[#This Row],[Cant]],Tabla1[[#This Row],[Cant]])</f>
        <v>-1</v>
      </c>
      <c r="Q4391" s="8">
        <f>DAY(Tabla1[[#This Row],[Date]])</f>
        <v>14</v>
      </c>
      <c r="R4391" s="8">
        <f>MONTH(Tabla1[[#This Row],[Date]])</f>
        <v>11</v>
      </c>
      <c r="S4391" s="8">
        <f>YEAR(Tabla1[[#This Row],[Date]])</f>
        <v>2022</v>
      </c>
    </row>
    <row r="4392" spans="1:19" x14ac:dyDescent="0.2">
      <c r="A4392">
        <v>4385</v>
      </c>
      <c r="B4392" s="1">
        <v>44879</v>
      </c>
      <c r="C4392" t="s">
        <v>260</v>
      </c>
      <c r="D4392" t="s">
        <v>332</v>
      </c>
      <c r="E4392">
        <v>1</v>
      </c>
      <c r="F4392" t="s">
        <v>116</v>
      </c>
      <c r="G4392" t="s">
        <v>382</v>
      </c>
      <c r="H4392" t="s">
        <v>514</v>
      </c>
      <c r="M4392" s="2">
        <v>10280</v>
      </c>
      <c r="N4392" s="2">
        <v>11000</v>
      </c>
      <c r="O4392" s="2">
        <f>IF(Tabla1[[#This Row],[Mov]]="VNT",Tabla1[[#This Row],[Sale]]-Tabla1[[#This Row],[Cost]],-Tabla1[[#This Row],[Cost]]*Tabla1[[#This Row],[Cant]])</f>
        <v>720</v>
      </c>
      <c r="P4392" s="8">
        <f>IF(Tabla1[[#This Row],[Mov]]="VNT",-Tabla1[[#This Row],[Cant]],Tabla1[[#This Row],[Cant]])</f>
        <v>-1</v>
      </c>
      <c r="Q4392" s="8">
        <f>DAY(Tabla1[[#This Row],[Date]])</f>
        <v>14</v>
      </c>
      <c r="R4392" s="8">
        <f>MONTH(Tabla1[[#This Row],[Date]])</f>
        <v>11</v>
      </c>
      <c r="S4392" s="8">
        <f>YEAR(Tabla1[[#This Row],[Date]])</f>
        <v>2022</v>
      </c>
    </row>
    <row r="4393" spans="1:19" x14ac:dyDescent="0.2">
      <c r="A4393">
        <v>4386</v>
      </c>
      <c r="B4393" s="1">
        <v>44879</v>
      </c>
      <c r="C4393" t="s">
        <v>260</v>
      </c>
      <c r="D4393" t="s">
        <v>332</v>
      </c>
      <c r="E4393">
        <v>1</v>
      </c>
      <c r="F4393" t="s">
        <v>588</v>
      </c>
      <c r="G4393" t="s">
        <v>284</v>
      </c>
      <c r="H4393" t="s">
        <v>1885</v>
      </c>
      <c r="M4393" s="2">
        <v>800</v>
      </c>
      <c r="N4393" s="2">
        <v>5000</v>
      </c>
      <c r="O4393" s="2">
        <f>IF(Tabla1[[#This Row],[Mov]]="VNT",Tabla1[[#This Row],[Sale]]-Tabla1[[#This Row],[Cost]],-Tabla1[[#This Row],[Cost]]*Tabla1[[#This Row],[Cant]])</f>
        <v>4200</v>
      </c>
      <c r="P4393" s="8">
        <f>IF(Tabla1[[#This Row],[Mov]]="VNT",-Tabla1[[#This Row],[Cant]],Tabla1[[#This Row],[Cant]])</f>
        <v>-1</v>
      </c>
      <c r="Q4393" s="8">
        <f>DAY(Tabla1[[#This Row],[Date]])</f>
        <v>14</v>
      </c>
      <c r="R4393" s="8">
        <f>MONTH(Tabla1[[#This Row],[Date]])</f>
        <v>11</v>
      </c>
      <c r="S4393" s="8">
        <f>YEAR(Tabla1[[#This Row],[Date]])</f>
        <v>2022</v>
      </c>
    </row>
    <row r="4394" spans="1:19" x14ac:dyDescent="0.2">
      <c r="A4394">
        <v>4387</v>
      </c>
      <c r="B4394" s="1">
        <v>44879</v>
      </c>
      <c r="C4394" t="s">
        <v>260</v>
      </c>
      <c r="D4394" t="s">
        <v>332</v>
      </c>
      <c r="E4394">
        <v>1</v>
      </c>
      <c r="F4394" t="s">
        <v>588</v>
      </c>
      <c r="G4394" t="s">
        <v>272</v>
      </c>
      <c r="H4394" t="s">
        <v>1886</v>
      </c>
      <c r="M4394" s="2">
        <v>800</v>
      </c>
      <c r="N4394" s="2">
        <v>5000</v>
      </c>
      <c r="O4394" s="2">
        <f>IF(Tabla1[[#This Row],[Mov]]="VNT",Tabla1[[#This Row],[Sale]]-Tabla1[[#This Row],[Cost]],-Tabla1[[#This Row],[Cost]]*Tabla1[[#This Row],[Cant]])</f>
        <v>4200</v>
      </c>
      <c r="P4394" s="8">
        <f>IF(Tabla1[[#This Row],[Mov]]="VNT",-Tabla1[[#This Row],[Cant]],Tabla1[[#This Row],[Cant]])</f>
        <v>-1</v>
      </c>
      <c r="Q4394" s="8">
        <f>DAY(Tabla1[[#This Row],[Date]])</f>
        <v>14</v>
      </c>
      <c r="R4394" s="8">
        <f>MONTH(Tabla1[[#This Row],[Date]])</f>
        <v>11</v>
      </c>
      <c r="S4394" s="8">
        <f>YEAR(Tabla1[[#This Row],[Date]])</f>
        <v>2022</v>
      </c>
    </row>
    <row r="4395" spans="1:19" x14ac:dyDescent="0.2">
      <c r="A4395">
        <v>4388</v>
      </c>
      <c r="B4395" s="1">
        <v>44879</v>
      </c>
      <c r="C4395" t="s">
        <v>260</v>
      </c>
      <c r="D4395" t="s">
        <v>332</v>
      </c>
      <c r="E4395">
        <v>1</v>
      </c>
      <c r="F4395" t="s">
        <v>116</v>
      </c>
      <c r="G4395" t="s">
        <v>347</v>
      </c>
      <c r="H4395" t="s">
        <v>518</v>
      </c>
      <c r="M4395" s="2">
        <v>6074</v>
      </c>
      <c r="N4395" s="2">
        <v>6500</v>
      </c>
      <c r="O4395" s="2">
        <f>IF(Tabla1[[#This Row],[Mov]]="VNT",Tabla1[[#This Row],[Sale]]-Tabla1[[#This Row],[Cost]],-Tabla1[[#This Row],[Cost]]*Tabla1[[#This Row],[Cant]])</f>
        <v>426</v>
      </c>
      <c r="P4395" s="8">
        <f>IF(Tabla1[[#This Row],[Mov]]="VNT",-Tabla1[[#This Row],[Cant]],Tabla1[[#This Row],[Cant]])</f>
        <v>-1</v>
      </c>
      <c r="Q4395" s="8">
        <f>DAY(Tabla1[[#This Row],[Date]])</f>
        <v>14</v>
      </c>
      <c r="R4395" s="8">
        <f>MONTH(Tabla1[[#This Row],[Date]])</f>
        <v>11</v>
      </c>
      <c r="S4395" s="8">
        <f>YEAR(Tabla1[[#This Row],[Date]])</f>
        <v>2022</v>
      </c>
    </row>
    <row r="4396" spans="1:19" x14ac:dyDescent="0.2">
      <c r="A4396">
        <v>4389</v>
      </c>
      <c r="B4396" s="1">
        <v>44879</v>
      </c>
      <c r="C4396" t="s">
        <v>260</v>
      </c>
      <c r="D4396" t="s">
        <v>948</v>
      </c>
      <c r="E4396">
        <v>1</v>
      </c>
      <c r="F4396" t="s">
        <v>116</v>
      </c>
      <c r="G4396" t="s">
        <v>382</v>
      </c>
      <c r="H4396" t="s">
        <v>514</v>
      </c>
      <c r="M4396" s="2">
        <v>14953</v>
      </c>
      <c r="N4396" s="2">
        <v>16000</v>
      </c>
      <c r="O4396" s="2">
        <f>IF(Tabla1[[#This Row],[Mov]]="VNT",Tabla1[[#This Row],[Sale]]-Tabla1[[#This Row],[Cost]],-Tabla1[[#This Row],[Cost]]*Tabla1[[#This Row],[Cant]])</f>
        <v>1047</v>
      </c>
      <c r="P4396" s="8">
        <f>IF(Tabla1[[#This Row],[Mov]]="VNT",-Tabla1[[#This Row],[Cant]],Tabla1[[#This Row],[Cant]])</f>
        <v>-1</v>
      </c>
      <c r="Q4396" s="8">
        <f>DAY(Tabla1[[#This Row],[Date]])</f>
        <v>14</v>
      </c>
      <c r="R4396" s="8">
        <f>MONTH(Tabla1[[#This Row],[Date]])</f>
        <v>11</v>
      </c>
      <c r="S4396" s="8">
        <f>YEAR(Tabla1[[#This Row],[Date]])</f>
        <v>2022</v>
      </c>
    </row>
    <row r="4397" spans="1:19" x14ac:dyDescent="0.2">
      <c r="A4397">
        <v>4390</v>
      </c>
      <c r="B4397" s="1">
        <v>44879</v>
      </c>
      <c r="C4397" t="s">
        <v>260</v>
      </c>
      <c r="D4397" t="s">
        <v>332</v>
      </c>
      <c r="E4397">
        <v>1</v>
      </c>
      <c r="F4397" t="s">
        <v>15</v>
      </c>
      <c r="G4397" t="s">
        <v>999</v>
      </c>
      <c r="H4397" t="s">
        <v>16</v>
      </c>
      <c r="M4397" s="2">
        <v>3500</v>
      </c>
      <c r="N4397" s="2">
        <v>10000</v>
      </c>
      <c r="O4397" s="2">
        <f>IF(Tabla1[[#This Row],[Mov]]="VNT",Tabla1[[#This Row],[Sale]]-Tabla1[[#This Row],[Cost]],-Tabla1[[#This Row],[Cost]]*Tabla1[[#This Row],[Cant]])</f>
        <v>6500</v>
      </c>
      <c r="P4397" s="8">
        <f>IF(Tabla1[[#This Row],[Mov]]="VNT",-Tabla1[[#This Row],[Cant]],Tabla1[[#This Row],[Cant]])</f>
        <v>-1</v>
      </c>
      <c r="Q4397" s="8">
        <f>DAY(Tabla1[[#This Row],[Date]])</f>
        <v>14</v>
      </c>
      <c r="R4397" s="8">
        <f>MONTH(Tabla1[[#This Row],[Date]])</f>
        <v>11</v>
      </c>
      <c r="S4397" s="8">
        <f>YEAR(Tabla1[[#This Row],[Date]])</f>
        <v>2022</v>
      </c>
    </row>
    <row r="4398" spans="1:19" x14ac:dyDescent="0.2">
      <c r="A4398">
        <v>4391</v>
      </c>
      <c r="B4398" s="1">
        <v>44879</v>
      </c>
      <c r="C4398" t="s">
        <v>260</v>
      </c>
      <c r="D4398" t="s">
        <v>332</v>
      </c>
      <c r="E4398">
        <v>1</v>
      </c>
      <c r="F4398" t="s">
        <v>532</v>
      </c>
      <c r="G4398" t="s">
        <v>1870</v>
      </c>
      <c r="H4398" t="s">
        <v>1871</v>
      </c>
      <c r="M4398" s="2">
        <v>40000</v>
      </c>
      <c r="N4398" s="2">
        <v>75000</v>
      </c>
      <c r="O4398" s="2">
        <f>IF(Tabla1[[#This Row],[Mov]]="VNT",Tabla1[[#This Row],[Sale]]-Tabla1[[#This Row],[Cost]],-Tabla1[[#This Row],[Cost]]*Tabla1[[#This Row],[Cant]])</f>
        <v>35000</v>
      </c>
      <c r="P4398" s="8">
        <f>IF(Tabla1[[#This Row],[Mov]]="VNT",-Tabla1[[#This Row],[Cant]],Tabla1[[#This Row],[Cant]])</f>
        <v>-1</v>
      </c>
      <c r="Q4398" s="8">
        <f>DAY(Tabla1[[#This Row],[Date]])</f>
        <v>14</v>
      </c>
      <c r="R4398" s="8">
        <f>MONTH(Tabla1[[#This Row],[Date]])</f>
        <v>11</v>
      </c>
      <c r="S4398" s="8">
        <f>YEAR(Tabla1[[#This Row],[Date]])</f>
        <v>2022</v>
      </c>
    </row>
    <row r="4399" spans="1:19" x14ac:dyDescent="0.2">
      <c r="A4399">
        <v>4392</v>
      </c>
      <c r="B4399" s="1">
        <v>44879</v>
      </c>
      <c r="C4399" t="s">
        <v>260</v>
      </c>
      <c r="D4399" t="s">
        <v>332</v>
      </c>
      <c r="E4399">
        <v>1</v>
      </c>
      <c r="F4399" t="s">
        <v>116</v>
      </c>
      <c r="G4399" t="s">
        <v>347</v>
      </c>
      <c r="H4399" t="s">
        <v>518</v>
      </c>
      <c r="M4399" s="2">
        <v>3271</v>
      </c>
      <c r="N4399" s="2">
        <v>3500</v>
      </c>
      <c r="O4399" s="2">
        <f>IF(Tabla1[[#This Row],[Mov]]="VNT",Tabla1[[#This Row],[Sale]]-Tabla1[[#This Row],[Cost]],-Tabla1[[#This Row],[Cost]]*Tabla1[[#This Row],[Cant]])</f>
        <v>229</v>
      </c>
      <c r="P4399" s="8">
        <f>IF(Tabla1[[#This Row],[Mov]]="VNT",-Tabla1[[#This Row],[Cant]],Tabla1[[#This Row],[Cant]])</f>
        <v>-1</v>
      </c>
      <c r="Q4399" s="8">
        <f>DAY(Tabla1[[#This Row],[Date]])</f>
        <v>14</v>
      </c>
      <c r="R4399" s="8">
        <f>MONTH(Tabla1[[#This Row],[Date]])</f>
        <v>11</v>
      </c>
      <c r="S4399" s="8">
        <f>YEAR(Tabla1[[#This Row],[Date]])</f>
        <v>2022</v>
      </c>
    </row>
    <row r="4400" spans="1:19" x14ac:dyDescent="0.2">
      <c r="A4400">
        <v>4393</v>
      </c>
      <c r="B4400" s="1">
        <v>44879</v>
      </c>
      <c r="C4400" t="s">
        <v>260</v>
      </c>
      <c r="D4400" t="s">
        <v>332</v>
      </c>
      <c r="E4400">
        <v>1</v>
      </c>
      <c r="F4400" t="s">
        <v>116</v>
      </c>
      <c r="G4400" t="s">
        <v>347</v>
      </c>
      <c r="H4400" t="s">
        <v>518</v>
      </c>
      <c r="M4400" s="2">
        <v>6975</v>
      </c>
      <c r="N4400" s="2">
        <v>7500</v>
      </c>
      <c r="O4400" s="2">
        <f>IF(Tabla1[[#This Row],[Mov]]="VNT",Tabla1[[#This Row],[Sale]]-Tabla1[[#This Row],[Cost]],-Tabla1[[#This Row],[Cost]]*Tabla1[[#This Row],[Cant]])</f>
        <v>525</v>
      </c>
      <c r="P4400" s="8">
        <f>IF(Tabla1[[#This Row],[Mov]]="VNT",-Tabla1[[#This Row],[Cant]],Tabla1[[#This Row],[Cant]])</f>
        <v>-1</v>
      </c>
      <c r="Q4400" s="8">
        <f>DAY(Tabla1[[#This Row],[Date]])</f>
        <v>14</v>
      </c>
      <c r="R4400" s="8">
        <f>MONTH(Tabla1[[#This Row],[Date]])</f>
        <v>11</v>
      </c>
      <c r="S4400" s="8">
        <f>YEAR(Tabla1[[#This Row],[Date]])</f>
        <v>2022</v>
      </c>
    </row>
    <row r="4401" spans="1:19" x14ac:dyDescent="0.2">
      <c r="A4401">
        <v>4394</v>
      </c>
      <c r="B4401" s="1">
        <v>44879</v>
      </c>
      <c r="C4401" t="s">
        <v>260</v>
      </c>
      <c r="D4401" t="s">
        <v>332</v>
      </c>
      <c r="E4401">
        <v>1</v>
      </c>
      <c r="F4401" t="s">
        <v>116</v>
      </c>
      <c r="G4401" t="s">
        <v>382</v>
      </c>
      <c r="H4401" t="s">
        <v>514</v>
      </c>
      <c r="M4401" s="2">
        <v>14953</v>
      </c>
      <c r="N4401" s="2">
        <v>16000</v>
      </c>
      <c r="O4401" s="2">
        <f>IF(Tabla1[[#This Row],[Mov]]="VNT",Tabla1[[#This Row],[Sale]]-Tabla1[[#This Row],[Cost]],-Tabla1[[#This Row],[Cost]]*Tabla1[[#This Row],[Cant]])</f>
        <v>1047</v>
      </c>
      <c r="P4401" s="8">
        <f>IF(Tabla1[[#This Row],[Mov]]="VNT",-Tabla1[[#This Row],[Cant]],Tabla1[[#This Row],[Cant]])</f>
        <v>-1</v>
      </c>
      <c r="Q4401" s="8">
        <f>DAY(Tabla1[[#This Row],[Date]])</f>
        <v>14</v>
      </c>
      <c r="R4401" s="8">
        <f>MONTH(Tabla1[[#This Row],[Date]])</f>
        <v>11</v>
      </c>
      <c r="S4401" s="8">
        <f>YEAR(Tabla1[[#This Row],[Date]])</f>
        <v>2022</v>
      </c>
    </row>
    <row r="4402" spans="1:19" x14ac:dyDescent="0.2">
      <c r="A4402">
        <v>4395</v>
      </c>
      <c r="B4402" s="1">
        <v>44879</v>
      </c>
      <c r="C4402" t="s">
        <v>260</v>
      </c>
      <c r="D4402" t="s">
        <v>332</v>
      </c>
      <c r="E4402">
        <v>1</v>
      </c>
      <c r="F4402" t="s">
        <v>116</v>
      </c>
      <c r="G4402" t="s">
        <v>382</v>
      </c>
      <c r="H4402" t="s">
        <v>514</v>
      </c>
      <c r="M4402" s="2">
        <v>6074</v>
      </c>
      <c r="N4402" s="2">
        <v>6500</v>
      </c>
      <c r="O4402" s="2">
        <f>IF(Tabla1[[#This Row],[Mov]]="VNT",Tabla1[[#This Row],[Sale]]-Tabla1[[#This Row],[Cost]],-Tabla1[[#This Row],[Cost]]*Tabla1[[#This Row],[Cant]])</f>
        <v>426</v>
      </c>
      <c r="P4402" s="8">
        <f>IF(Tabla1[[#This Row],[Mov]]="VNT",-Tabla1[[#This Row],[Cant]],Tabla1[[#This Row],[Cant]])</f>
        <v>-1</v>
      </c>
      <c r="Q4402" s="8">
        <f>DAY(Tabla1[[#This Row],[Date]])</f>
        <v>14</v>
      </c>
      <c r="R4402" s="8">
        <f>MONTH(Tabla1[[#This Row],[Date]])</f>
        <v>11</v>
      </c>
      <c r="S4402" s="8">
        <f>YEAR(Tabla1[[#This Row],[Date]])</f>
        <v>2022</v>
      </c>
    </row>
    <row r="4403" spans="1:19" x14ac:dyDescent="0.2">
      <c r="A4403">
        <v>4396</v>
      </c>
      <c r="B4403" s="1">
        <v>44879</v>
      </c>
      <c r="C4403" t="s">
        <v>260</v>
      </c>
      <c r="D4403" t="s">
        <v>332</v>
      </c>
      <c r="E4403">
        <v>1</v>
      </c>
      <c r="F4403" t="s">
        <v>116</v>
      </c>
      <c r="G4403" t="s">
        <v>347</v>
      </c>
      <c r="H4403" t="s">
        <v>518</v>
      </c>
      <c r="M4403" s="2">
        <v>935</v>
      </c>
      <c r="N4403" s="2">
        <v>1000</v>
      </c>
      <c r="O4403" s="2">
        <f>IF(Tabla1[[#This Row],[Mov]]="VNT",Tabla1[[#This Row],[Sale]]-Tabla1[[#This Row],[Cost]],-Tabla1[[#This Row],[Cost]]*Tabla1[[#This Row],[Cant]])</f>
        <v>65</v>
      </c>
      <c r="P4403" s="8">
        <f>IF(Tabla1[[#This Row],[Mov]]="VNT",-Tabla1[[#This Row],[Cant]],Tabla1[[#This Row],[Cant]])</f>
        <v>-1</v>
      </c>
      <c r="Q4403" s="8">
        <f>DAY(Tabla1[[#This Row],[Date]])</f>
        <v>14</v>
      </c>
      <c r="R4403" s="8">
        <f>MONTH(Tabla1[[#This Row],[Date]])</f>
        <v>11</v>
      </c>
      <c r="S4403" s="8">
        <f>YEAR(Tabla1[[#This Row],[Date]])</f>
        <v>2022</v>
      </c>
    </row>
    <row r="4404" spans="1:19" x14ac:dyDescent="0.2">
      <c r="A4404">
        <v>4397</v>
      </c>
      <c r="B4404" s="1">
        <v>44879</v>
      </c>
      <c r="C4404" t="s">
        <v>260</v>
      </c>
      <c r="D4404" t="s">
        <v>332</v>
      </c>
      <c r="E4404">
        <v>1</v>
      </c>
      <c r="F4404" t="s">
        <v>458</v>
      </c>
      <c r="G4404" t="s">
        <v>262</v>
      </c>
      <c r="H4404" t="s">
        <v>1186</v>
      </c>
      <c r="M4404" s="2">
        <v>0</v>
      </c>
      <c r="N4404" s="2">
        <v>25000</v>
      </c>
      <c r="O4404" s="2">
        <f>IF(Tabla1[[#This Row],[Mov]]="VNT",Tabla1[[#This Row],[Sale]]-Tabla1[[#This Row],[Cost]],-Tabla1[[#This Row],[Cost]]*Tabla1[[#This Row],[Cant]])</f>
        <v>25000</v>
      </c>
      <c r="P4404" s="8">
        <f>IF(Tabla1[[#This Row],[Mov]]="VNT",-Tabla1[[#This Row],[Cant]],Tabla1[[#This Row],[Cant]])</f>
        <v>-1</v>
      </c>
      <c r="Q4404" s="8">
        <f>DAY(Tabla1[[#This Row],[Date]])</f>
        <v>14</v>
      </c>
      <c r="R4404" s="8">
        <f>MONTH(Tabla1[[#This Row],[Date]])</f>
        <v>11</v>
      </c>
      <c r="S4404" s="8">
        <f>YEAR(Tabla1[[#This Row],[Date]])</f>
        <v>2022</v>
      </c>
    </row>
    <row r="4405" spans="1:19" x14ac:dyDescent="0.2">
      <c r="A4405">
        <v>4398</v>
      </c>
      <c r="B4405" s="1">
        <v>44879</v>
      </c>
      <c r="C4405" t="s">
        <v>260</v>
      </c>
      <c r="D4405" t="s">
        <v>332</v>
      </c>
      <c r="E4405">
        <v>1</v>
      </c>
      <c r="F4405" t="s">
        <v>15</v>
      </c>
      <c r="G4405" t="s">
        <v>1347</v>
      </c>
      <c r="H4405" t="s">
        <v>20</v>
      </c>
      <c r="M4405" s="2">
        <v>4500</v>
      </c>
      <c r="N4405" s="2">
        <v>12000</v>
      </c>
      <c r="O4405" s="2">
        <f>IF(Tabla1[[#This Row],[Mov]]="VNT",Tabla1[[#This Row],[Sale]]-Tabla1[[#This Row],[Cost]],-Tabla1[[#This Row],[Cost]]*Tabla1[[#This Row],[Cant]])</f>
        <v>7500</v>
      </c>
      <c r="P4405" s="8">
        <f>IF(Tabla1[[#This Row],[Mov]]="VNT",-Tabla1[[#This Row],[Cant]],Tabla1[[#This Row],[Cant]])</f>
        <v>-1</v>
      </c>
      <c r="Q4405" s="8">
        <f>DAY(Tabla1[[#This Row],[Date]])</f>
        <v>14</v>
      </c>
      <c r="R4405" s="8">
        <f>MONTH(Tabla1[[#This Row],[Date]])</f>
        <v>11</v>
      </c>
      <c r="S4405" s="8">
        <f>YEAR(Tabla1[[#This Row],[Date]])</f>
        <v>2022</v>
      </c>
    </row>
    <row r="4406" spans="1:19" x14ac:dyDescent="0.2">
      <c r="A4406">
        <v>4399</v>
      </c>
      <c r="B4406" s="1">
        <v>44879</v>
      </c>
      <c r="C4406" t="s">
        <v>260</v>
      </c>
      <c r="D4406" t="s">
        <v>332</v>
      </c>
      <c r="E4406">
        <v>1</v>
      </c>
      <c r="F4406" t="s">
        <v>224</v>
      </c>
      <c r="G4406" t="s">
        <v>273</v>
      </c>
      <c r="H4406" t="s">
        <v>470</v>
      </c>
      <c r="M4406" s="2">
        <v>7500</v>
      </c>
      <c r="N4406" s="2">
        <v>18000</v>
      </c>
      <c r="O4406" s="2">
        <f>IF(Tabla1[[#This Row],[Mov]]="VNT",Tabla1[[#This Row],[Sale]]-Tabla1[[#This Row],[Cost]],-Tabla1[[#This Row],[Cost]]*Tabla1[[#This Row],[Cant]])</f>
        <v>10500</v>
      </c>
      <c r="P4406" s="8">
        <f>IF(Tabla1[[#This Row],[Mov]]="VNT",-Tabla1[[#This Row],[Cant]],Tabla1[[#This Row],[Cant]])</f>
        <v>-1</v>
      </c>
      <c r="Q4406" s="8">
        <f>DAY(Tabla1[[#This Row],[Date]])</f>
        <v>14</v>
      </c>
      <c r="R4406" s="8">
        <f>MONTH(Tabla1[[#This Row],[Date]])</f>
        <v>11</v>
      </c>
      <c r="S4406" s="8">
        <f>YEAR(Tabla1[[#This Row],[Date]])</f>
        <v>2022</v>
      </c>
    </row>
    <row r="4407" spans="1:19" x14ac:dyDescent="0.2">
      <c r="A4407">
        <v>4400</v>
      </c>
      <c r="B4407" s="1">
        <v>44879</v>
      </c>
      <c r="C4407" t="s">
        <v>260</v>
      </c>
      <c r="D4407" t="s">
        <v>332</v>
      </c>
      <c r="E4407">
        <v>1</v>
      </c>
      <c r="F4407" t="s">
        <v>116</v>
      </c>
      <c r="G4407" t="s">
        <v>347</v>
      </c>
      <c r="H4407" t="s">
        <v>518</v>
      </c>
      <c r="M4407" s="2">
        <v>3271</v>
      </c>
      <c r="N4407" s="2">
        <v>3500</v>
      </c>
      <c r="O4407" s="2">
        <f>IF(Tabla1[[#This Row],[Mov]]="VNT",Tabla1[[#This Row],[Sale]]-Tabla1[[#This Row],[Cost]],-Tabla1[[#This Row],[Cost]]*Tabla1[[#This Row],[Cant]])</f>
        <v>229</v>
      </c>
      <c r="P4407" s="8">
        <f>IF(Tabla1[[#This Row],[Mov]]="VNT",-Tabla1[[#This Row],[Cant]],Tabla1[[#This Row],[Cant]])</f>
        <v>-1</v>
      </c>
      <c r="Q4407" s="8">
        <f>DAY(Tabla1[[#This Row],[Date]])</f>
        <v>14</v>
      </c>
      <c r="R4407" s="8">
        <f>MONTH(Tabla1[[#This Row],[Date]])</f>
        <v>11</v>
      </c>
      <c r="S4407" s="8">
        <f>YEAR(Tabla1[[#This Row],[Date]])</f>
        <v>2022</v>
      </c>
    </row>
    <row r="4408" spans="1:19" x14ac:dyDescent="0.2">
      <c r="A4408">
        <v>4401</v>
      </c>
      <c r="B4408" s="1">
        <v>44880</v>
      </c>
      <c r="C4408" t="s">
        <v>260</v>
      </c>
      <c r="D4408" t="s">
        <v>341</v>
      </c>
      <c r="E4408">
        <v>1</v>
      </c>
      <c r="F4408" t="s">
        <v>116</v>
      </c>
      <c r="G4408" t="s">
        <v>382</v>
      </c>
      <c r="H4408" t="s">
        <v>514</v>
      </c>
      <c r="M4408" s="2">
        <v>14953</v>
      </c>
      <c r="N4408" s="2">
        <v>16000</v>
      </c>
      <c r="O4408" s="2">
        <f>IF(Tabla1[[#This Row],[Mov]]="VNT",Tabla1[[#This Row],[Sale]]-Tabla1[[#This Row],[Cost]],-Tabla1[[#This Row],[Cost]]*Tabla1[[#This Row],[Cant]])</f>
        <v>1047</v>
      </c>
      <c r="P4408" s="8">
        <f>IF(Tabla1[[#This Row],[Mov]]="VNT",-Tabla1[[#This Row],[Cant]],Tabla1[[#This Row],[Cant]])</f>
        <v>-1</v>
      </c>
      <c r="Q4408" s="8">
        <f>DAY(Tabla1[[#This Row],[Date]])</f>
        <v>15</v>
      </c>
      <c r="R4408" s="8">
        <f>MONTH(Tabla1[[#This Row],[Date]])</f>
        <v>11</v>
      </c>
      <c r="S4408" s="8">
        <f>YEAR(Tabla1[[#This Row],[Date]])</f>
        <v>2022</v>
      </c>
    </row>
    <row r="4409" spans="1:19" x14ac:dyDescent="0.2">
      <c r="A4409">
        <v>4402</v>
      </c>
      <c r="B4409" s="1">
        <v>44880</v>
      </c>
      <c r="C4409" t="s">
        <v>260</v>
      </c>
      <c r="D4409" t="s">
        <v>332</v>
      </c>
      <c r="E4409">
        <v>1</v>
      </c>
      <c r="F4409" t="s">
        <v>891</v>
      </c>
      <c r="G4409" t="s">
        <v>284</v>
      </c>
      <c r="H4409" t="s">
        <v>1135</v>
      </c>
      <c r="M4409" s="2">
        <v>8500</v>
      </c>
      <c r="N4409" s="2">
        <v>15000</v>
      </c>
      <c r="O4409" s="2">
        <f>IF(Tabla1[[#This Row],[Mov]]="VNT",Tabla1[[#This Row],[Sale]]-Tabla1[[#This Row],[Cost]],-Tabla1[[#This Row],[Cost]]*Tabla1[[#This Row],[Cant]])</f>
        <v>6500</v>
      </c>
      <c r="P4409" s="8">
        <f>IF(Tabla1[[#This Row],[Mov]]="VNT",-Tabla1[[#This Row],[Cant]],Tabla1[[#This Row],[Cant]])</f>
        <v>-1</v>
      </c>
      <c r="Q4409" s="8">
        <f>DAY(Tabla1[[#This Row],[Date]])</f>
        <v>15</v>
      </c>
      <c r="R4409" s="8">
        <f>MONTH(Tabla1[[#This Row],[Date]])</f>
        <v>11</v>
      </c>
      <c r="S4409" s="8">
        <f>YEAR(Tabla1[[#This Row],[Date]])</f>
        <v>2022</v>
      </c>
    </row>
    <row r="4410" spans="1:19" x14ac:dyDescent="0.2">
      <c r="A4410">
        <v>4403</v>
      </c>
      <c r="B4410" s="1">
        <v>44880</v>
      </c>
      <c r="C4410" t="s">
        <v>260</v>
      </c>
      <c r="D4410" t="s">
        <v>332</v>
      </c>
      <c r="E4410">
        <v>1</v>
      </c>
      <c r="F4410" t="s">
        <v>224</v>
      </c>
      <c r="G4410" t="s">
        <v>263</v>
      </c>
      <c r="H4410" t="s">
        <v>473</v>
      </c>
      <c r="M4410" s="2">
        <v>11000</v>
      </c>
      <c r="N4410" s="2">
        <v>20000</v>
      </c>
      <c r="O4410" s="2">
        <f>IF(Tabla1[[#This Row],[Mov]]="VNT",Tabla1[[#This Row],[Sale]]-Tabla1[[#This Row],[Cost]],-Tabla1[[#This Row],[Cost]]*Tabla1[[#This Row],[Cant]])</f>
        <v>9000</v>
      </c>
      <c r="P4410" s="8">
        <f>IF(Tabla1[[#This Row],[Mov]]="VNT",-Tabla1[[#This Row],[Cant]],Tabla1[[#This Row],[Cant]])</f>
        <v>-1</v>
      </c>
      <c r="Q4410" s="8">
        <f>DAY(Tabla1[[#This Row],[Date]])</f>
        <v>15</v>
      </c>
      <c r="R4410" s="8">
        <f>MONTH(Tabla1[[#This Row],[Date]])</f>
        <v>11</v>
      </c>
      <c r="S4410" s="8">
        <f>YEAR(Tabla1[[#This Row],[Date]])</f>
        <v>2022</v>
      </c>
    </row>
    <row r="4411" spans="1:19" x14ac:dyDescent="0.2">
      <c r="A4411">
        <v>4404</v>
      </c>
      <c r="B4411" s="1">
        <v>44880</v>
      </c>
      <c r="C4411" t="s">
        <v>260</v>
      </c>
      <c r="D4411" t="s">
        <v>332</v>
      </c>
      <c r="E4411">
        <v>1</v>
      </c>
      <c r="F4411" t="s">
        <v>225</v>
      </c>
      <c r="G4411" t="s">
        <v>284</v>
      </c>
      <c r="H4411" t="s">
        <v>1888</v>
      </c>
      <c r="M4411" s="2">
        <v>1100</v>
      </c>
      <c r="N4411" s="2">
        <v>10000</v>
      </c>
      <c r="O4411" s="2">
        <f>IF(Tabla1[[#This Row],[Mov]]="VNT",Tabla1[[#This Row],[Sale]]-Tabla1[[#This Row],[Cost]],-Tabla1[[#This Row],[Cost]]*Tabla1[[#This Row],[Cant]])</f>
        <v>8900</v>
      </c>
      <c r="P4411" s="8">
        <f>IF(Tabla1[[#This Row],[Mov]]="VNT",-Tabla1[[#This Row],[Cant]],Tabla1[[#This Row],[Cant]])</f>
        <v>-1</v>
      </c>
      <c r="Q4411" s="8">
        <f>DAY(Tabla1[[#This Row],[Date]])</f>
        <v>15</v>
      </c>
      <c r="R4411" s="8">
        <f>MONTH(Tabla1[[#This Row],[Date]])</f>
        <v>11</v>
      </c>
      <c r="S4411" s="8">
        <f>YEAR(Tabla1[[#This Row],[Date]])</f>
        <v>2022</v>
      </c>
    </row>
    <row r="4412" spans="1:19" x14ac:dyDescent="0.2">
      <c r="A4412">
        <v>4405</v>
      </c>
      <c r="B4412" s="1">
        <v>44880</v>
      </c>
      <c r="C4412" t="s">
        <v>260</v>
      </c>
      <c r="D4412" t="s">
        <v>332</v>
      </c>
      <c r="E4412">
        <v>1</v>
      </c>
      <c r="F4412" t="s">
        <v>225</v>
      </c>
      <c r="G4412" t="s">
        <v>263</v>
      </c>
      <c r="H4412" t="s">
        <v>672</v>
      </c>
      <c r="M4412" s="2">
        <v>1100</v>
      </c>
      <c r="N4412" s="2">
        <v>10000</v>
      </c>
      <c r="O4412" s="2">
        <f>IF(Tabla1[[#This Row],[Mov]]="VNT",Tabla1[[#This Row],[Sale]]-Tabla1[[#This Row],[Cost]],-Tabla1[[#This Row],[Cost]]*Tabla1[[#This Row],[Cant]])</f>
        <v>8900</v>
      </c>
      <c r="P4412" s="8">
        <f>IF(Tabla1[[#This Row],[Mov]]="VNT",-Tabla1[[#This Row],[Cant]],Tabla1[[#This Row],[Cant]])</f>
        <v>-1</v>
      </c>
      <c r="Q4412" s="8">
        <f>DAY(Tabla1[[#This Row],[Date]])</f>
        <v>15</v>
      </c>
      <c r="R4412" s="8">
        <f>MONTH(Tabla1[[#This Row],[Date]])</f>
        <v>11</v>
      </c>
      <c r="S4412" s="8">
        <f>YEAR(Tabla1[[#This Row],[Date]])</f>
        <v>2022</v>
      </c>
    </row>
    <row r="4413" spans="1:19" x14ac:dyDescent="0.2">
      <c r="A4413">
        <v>4406</v>
      </c>
      <c r="B4413" s="1">
        <v>44880</v>
      </c>
      <c r="C4413" t="s">
        <v>260</v>
      </c>
      <c r="D4413" t="s">
        <v>332</v>
      </c>
      <c r="E4413">
        <v>1</v>
      </c>
      <c r="F4413" t="s">
        <v>214</v>
      </c>
      <c r="G4413" t="s">
        <v>794</v>
      </c>
      <c r="H4413" t="s">
        <v>1260</v>
      </c>
      <c r="J4413" t="s">
        <v>1889</v>
      </c>
      <c r="M4413" s="2">
        <v>60000</v>
      </c>
      <c r="N4413" s="2">
        <v>89000</v>
      </c>
      <c r="O4413" s="2">
        <f>IF(Tabla1[[#This Row],[Mov]]="VNT",Tabla1[[#This Row],[Sale]]-Tabla1[[#This Row],[Cost]],-Tabla1[[#This Row],[Cost]]*Tabla1[[#This Row],[Cant]])</f>
        <v>29000</v>
      </c>
      <c r="P4413" s="8">
        <f>IF(Tabla1[[#This Row],[Mov]]="VNT",-Tabla1[[#This Row],[Cant]],Tabla1[[#This Row],[Cant]])</f>
        <v>-1</v>
      </c>
      <c r="Q4413" s="8">
        <f>DAY(Tabla1[[#This Row],[Date]])</f>
        <v>15</v>
      </c>
      <c r="R4413" s="8">
        <f>MONTH(Tabla1[[#This Row],[Date]])</f>
        <v>11</v>
      </c>
      <c r="S4413" s="8">
        <f>YEAR(Tabla1[[#This Row],[Date]])</f>
        <v>2022</v>
      </c>
    </row>
    <row r="4414" spans="1:19" x14ac:dyDescent="0.2">
      <c r="A4414">
        <v>4407</v>
      </c>
      <c r="B4414" s="1">
        <v>44880</v>
      </c>
      <c r="C4414" t="s">
        <v>260</v>
      </c>
      <c r="D4414" t="s">
        <v>332</v>
      </c>
      <c r="E4414">
        <v>1</v>
      </c>
      <c r="F4414" t="s">
        <v>116</v>
      </c>
      <c r="G4414" t="s">
        <v>347</v>
      </c>
      <c r="H4414" t="s">
        <v>518</v>
      </c>
      <c r="M4414" s="2">
        <v>6074</v>
      </c>
      <c r="N4414" s="2">
        <v>6500</v>
      </c>
      <c r="O4414" s="2">
        <f>IF(Tabla1[[#This Row],[Mov]]="VNT",Tabla1[[#This Row],[Sale]]-Tabla1[[#This Row],[Cost]],-Tabla1[[#This Row],[Cost]]*Tabla1[[#This Row],[Cant]])</f>
        <v>426</v>
      </c>
      <c r="P4414" s="8">
        <f>IF(Tabla1[[#This Row],[Mov]]="VNT",-Tabla1[[#This Row],[Cant]],Tabla1[[#This Row],[Cant]])</f>
        <v>-1</v>
      </c>
      <c r="Q4414" s="8">
        <f>DAY(Tabla1[[#This Row],[Date]])</f>
        <v>15</v>
      </c>
      <c r="R4414" s="8">
        <f>MONTH(Tabla1[[#This Row],[Date]])</f>
        <v>11</v>
      </c>
      <c r="S4414" s="8">
        <f>YEAR(Tabla1[[#This Row],[Date]])</f>
        <v>2022</v>
      </c>
    </row>
    <row r="4415" spans="1:19" x14ac:dyDescent="0.2">
      <c r="A4415">
        <v>4408</v>
      </c>
      <c r="B4415" s="1">
        <v>44880</v>
      </c>
      <c r="C4415" t="s">
        <v>260</v>
      </c>
      <c r="D4415" t="s">
        <v>332</v>
      </c>
      <c r="E4415">
        <v>1</v>
      </c>
      <c r="F4415" t="s">
        <v>116</v>
      </c>
      <c r="G4415" t="s">
        <v>347</v>
      </c>
      <c r="H4415" t="s">
        <v>518</v>
      </c>
      <c r="M4415" s="2">
        <v>6074</v>
      </c>
      <c r="N4415" s="2">
        <v>6500</v>
      </c>
      <c r="O4415" s="2">
        <f>IF(Tabla1[[#This Row],[Mov]]="VNT",Tabla1[[#This Row],[Sale]]-Tabla1[[#This Row],[Cost]],-Tabla1[[#This Row],[Cost]]*Tabla1[[#This Row],[Cant]])</f>
        <v>426</v>
      </c>
      <c r="P4415" s="8">
        <f>IF(Tabla1[[#This Row],[Mov]]="VNT",-Tabla1[[#This Row],[Cant]],Tabla1[[#This Row],[Cant]])</f>
        <v>-1</v>
      </c>
      <c r="Q4415" s="8">
        <f>DAY(Tabla1[[#This Row],[Date]])</f>
        <v>15</v>
      </c>
      <c r="R4415" s="8">
        <f>MONTH(Tabla1[[#This Row],[Date]])</f>
        <v>11</v>
      </c>
      <c r="S4415" s="8">
        <f>YEAR(Tabla1[[#This Row],[Date]])</f>
        <v>2022</v>
      </c>
    </row>
    <row r="4416" spans="1:19" x14ac:dyDescent="0.2">
      <c r="A4416">
        <v>4409</v>
      </c>
      <c r="B4416" s="1">
        <v>44880</v>
      </c>
      <c r="C4416" t="s">
        <v>260</v>
      </c>
      <c r="D4416" t="s">
        <v>332</v>
      </c>
      <c r="E4416">
        <v>1</v>
      </c>
      <c r="F4416" t="s">
        <v>225</v>
      </c>
      <c r="G4416" t="s">
        <v>284</v>
      </c>
      <c r="H4416" t="s">
        <v>1394</v>
      </c>
      <c r="M4416" s="2">
        <v>1100</v>
      </c>
      <c r="N4416" s="2">
        <v>10000</v>
      </c>
      <c r="O4416" s="2">
        <f>IF(Tabla1[[#This Row],[Mov]]="VNT",Tabla1[[#This Row],[Sale]]-Tabla1[[#This Row],[Cost]],-Tabla1[[#This Row],[Cost]]*Tabla1[[#This Row],[Cant]])</f>
        <v>8900</v>
      </c>
      <c r="P4416" s="8">
        <f>IF(Tabla1[[#This Row],[Mov]]="VNT",-Tabla1[[#This Row],[Cant]],Tabla1[[#This Row],[Cant]])</f>
        <v>-1</v>
      </c>
      <c r="Q4416" s="8">
        <f>DAY(Tabla1[[#This Row],[Date]])</f>
        <v>15</v>
      </c>
      <c r="R4416" s="8">
        <f>MONTH(Tabla1[[#This Row],[Date]])</f>
        <v>11</v>
      </c>
      <c r="S4416" s="8">
        <f>YEAR(Tabla1[[#This Row],[Date]])</f>
        <v>2022</v>
      </c>
    </row>
    <row r="4417" spans="1:19" x14ac:dyDescent="0.2">
      <c r="A4417">
        <v>4410</v>
      </c>
      <c r="B4417" s="1">
        <v>44880</v>
      </c>
      <c r="C4417" t="s">
        <v>260</v>
      </c>
      <c r="D4417" t="s">
        <v>332</v>
      </c>
      <c r="E4417">
        <v>1</v>
      </c>
      <c r="F4417" t="s">
        <v>225</v>
      </c>
      <c r="G4417" t="s">
        <v>272</v>
      </c>
      <c r="H4417" t="s">
        <v>1003</v>
      </c>
      <c r="M4417" s="2">
        <v>1100</v>
      </c>
      <c r="N4417" s="2">
        <v>10000</v>
      </c>
      <c r="O4417" s="2">
        <f>IF(Tabla1[[#This Row],[Mov]]="VNT",Tabla1[[#This Row],[Sale]]-Tabla1[[#This Row],[Cost]],-Tabla1[[#This Row],[Cost]]*Tabla1[[#This Row],[Cant]])</f>
        <v>8900</v>
      </c>
      <c r="P4417" s="8">
        <f>IF(Tabla1[[#This Row],[Mov]]="VNT",-Tabla1[[#This Row],[Cant]],Tabla1[[#This Row],[Cant]])</f>
        <v>-1</v>
      </c>
      <c r="Q4417" s="8">
        <f>DAY(Tabla1[[#This Row],[Date]])</f>
        <v>15</v>
      </c>
      <c r="R4417" s="8">
        <f>MONTH(Tabla1[[#This Row],[Date]])</f>
        <v>11</v>
      </c>
      <c r="S4417" s="8">
        <f>YEAR(Tabla1[[#This Row],[Date]])</f>
        <v>2022</v>
      </c>
    </row>
    <row r="4418" spans="1:19" x14ac:dyDescent="0.2">
      <c r="A4418">
        <v>4411</v>
      </c>
      <c r="B4418" s="1">
        <v>44880</v>
      </c>
      <c r="C4418" t="s">
        <v>260</v>
      </c>
      <c r="D4418" t="s">
        <v>332</v>
      </c>
      <c r="E4418">
        <v>1</v>
      </c>
      <c r="F4418" t="s">
        <v>891</v>
      </c>
      <c r="G4418" t="s">
        <v>272</v>
      </c>
      <c r="H4418" t="s">
        <v>1003</v>
      </c>
      <c r="M4418" s="2">
        <v>3500</v>
      </c>
      <c r="N4418" s="2">
        <v>10000</v>
      </c>
      <c r="O4418" s="2">
        <f>IF(Tabla1[[#This Row],[Mov]]="VNT",Tabla1[[#This Row],[Sale]]-Tabla1[[#This Row],[Cost]],-Tabla1[[#This Row],[Cost]]*Tabla1[[#This Row],[Cant]])</f>
        <v>6500</v>
      </c>
      <c r="P4418" s="8">
        <f>IF(Tabla1[[#This Row],[Mov]]="VNT",-Tabla1[[#This Row],[Cant]],Tabla1[[#This Row],[Cant]])</f>
        <v>-1</v>
      </c>
      <c r="Q4418" s="8">
        <f>DAY(Tabla1[[#This Row],[Date]])</f>
        <v>15</v>
      </c>
      <c r="R4418" s="8">
        <f>MONTH(Tabla1[[#This Row],[Date]])</f>
        <v>11</v>
      </c>
      <c r="S4418" s="8">
        <f>YEAR(Tabla1[[#This Row],[Date]])</f>
        <v>2022</v>
      </c>
    </row>
    <row r="4419" spans="1:19" x14ac:dyDescent="0.2">
      <c r="A4419">
        <v>4412</v>
      </c>
      <c r="B4419" s="1">
        <v>44880</v>
      </c>
      <c r="C4419" t="s">
        <v>260</v>
      </c>
      <c r="D4419" t="s">
        <v>332</v>
      </c>
      <c r="E4419">
        <v>1</v>
      </c>
      <c r="F4419" t="s">
        <v>351</v>
      </c>
      <c r="G4419" t="s">
        <v>197</v>
      </c>
      <c r="H4419" t="s">
        <v>1027</v>
      </c>
      <c r="M4419" s="2">
        <v>15000</v>
      </c>
      <c r="N4419" s="2">
        <v>32000</v>
      </c>
      <c r="O4419" s="2">
        <f>IF(Tabla1[[#This Row],[Mov]]="VNT",Tabla1[[#This Row],[Sale]]-Tabla1[[#This Row],[Cost]],-Tabla1[[#This Row],[Cost]]*Tabla1[[#This Row],[Cant]])</f>
        <v>17000</v>
      </c>
      <c r="P4419" s="8">
        <f>IF(Tabla1[[#This Row],[Mov]]="VNT",-Tabla1[[#This Row],[Cant]],Tabla1[[#This Row],[Cant]])</f>
        <v>-1</v>
      </c>
      <c r="Q4419" s="8">
        <f>DAY(Tabla1[[#This Row],[Date]])</f>
        <v>15</v>
      </c>
      <c r="R4419" s="8">
        <f>MONTH(Tabla1[[#This Row],[Date]])</f>
        <v>11</v>
      </c>
      <c r="S4419" s="8">
        <f>YEAR(Tabla1[[#This Row],[Date]])</f>
        <v>2022</v>
      </c>
    </row>
    <row r="4420" spans="1:19" x14ac:dyDescent="0.2">
      <c r="A4420">
        <v>4413</v>
      </c>
      <c r="B4420" s="1">
        <v>44880</v>
      </c>
      <c r="C4420" t="s">
        <v>260</v>
      </c>
      <c r="D4420" t="s">
        <v>332</v>
      </c>
      <c r="E4420">
        <v>1</v>
      </c>
      <c r="F4420" t="s">
        <v>225</v>
      </c>
      <c r="G4420" t="s">
        <v>284</v>
      </c>
      <c r="H4420" t="s">
        <v>250</v>
      </c>
      <c r="M4420" s="2">
        <v>1100</v>
      </c>
      <c r="N4420" s="2">
        <v>10000</v>
      </c>
      <c r="O4420" s="2">
        <f>IF(Tabla1[[#This Row],[Mov]]="VNT",Tabla1[[#This Row],[Sale]]-Tabla1[[#This Row],[Cost]],-Tabla1[[#This Row],[Cost]]*Tabla1[[#This Row],[Cant]])</f>
        <v>8900</v>
      </c>
      <c r="P4420" s="8">
        <f>IF(Tabla1[[#This Row],[Mov]]="VNT",-Tabla1[[#This Row],[Cant]],Tabla1[[#This Row],[Cant]])</f>
        <v>-1</v>
      </c>
      <c r="Q4420" s="8">
        <f>DAY(Tabla1[[#This Row],[Date]])</f>
        <v>15</v>
      </c>
      <c r="R4420" s="8">
        <f>MONTH(Tabla1[[#This Row],[Date]])</f>
        <v>11</v>
      </c>
      <c r="S4420" s="8">
        <f>YEAR(Tabla1[[#This Row],[Date]])</f>
        <v>2022</v>
      </c>
    </row>
    <row r="4421" spans="1:19" x14ac:dyDescent="0.2">
      <c r="A4421">
        <v>4414</v>
      </c>
      <c r="B4421" s="1">
        <v>44880</v>
      </c>
      <c r="C4421" t="s">
        <v>260</v>
      </c>
      <c r="D4421" t="s">
        <v>332</v>
      </c>
      <c r="E4421">
        <v>1</v>
      </c>
      <c r="F4421" t="s">
        <v>48</v>
      </c>
      <c r="G4421" t="s">
        <v>670</v>
      </c>
      <c r="H4421" t="s">
        <v>1732</v>
      </c>
      <c r="M4421" s="2">
        <v>37000</v>
      </c>
      <c r="N4421" s="2">
        <v>55000</v>
      </c>
      <c r="O4421" s="2">
        <f>IF(Tabla1[[#This Row],[Mov]]="VNT",Tabla1[[#This Row],[Sale]]-Tabla1[[#This Row],[Cost]],-Tabla1[[#This Row],[Cost]]*Tabla1[[#This Row],[Cant]])</f>
        <v>18000</v>
      </c>
      <c r="P4421" s="8">
        <f>IF(Tabla1[[#This Row],[Mov]]="VNT",-Tabla1[[#This Row],[Cant]],Tabla1[[#This Row],[Cant]])</f>
        <v>-1</v>
      </c>
      <c r="Q4421" s="8">
        <f>DAY(Tabla1[[#This Row],[Date]])</f>
        <v>15</v>
      </c>
      <c r="R4421" s="8">
        <f>MONTH(Tabla1[[#This Row],[Date]])</f>
        <v>11</v>
      </c>
      <c r="S4421" s="8">
        <f>YEAR(Tabla1[[#This Row],[Date]])</f>
        <v>2022</v>
      </c>
    </row>
    <row r="4422" spans="1:19" x14ac:dyDescent="0.2">
      <c r="A4422">
        <v>4415</v>
      </c>
      <c r="B4422" s="1">
        <v>44880</v>
      </c>
      <c r="C4422" t="s">
        <v>260</v>
      </c>
      <c r="D4422" t="s">
        <v>332</v>
      </c>
      <c r="E4422">
        <v>1</v>
      </c>
      <c r="F4422" t="s">
        <v>21</v>
      </c>
      <c r="G4422" t="s">
        <v>272</v>
      </c>
      <c r="H4422" t="s">
        <v>24</v>
      </c>
      <c r="M4422" s="2">
        <v>3500</v>
      </c>
      <c r="N4422" s="2">
        <v>12000</v>
      </c>
      <c r="O4422" s="2">
        <f>IF(Tabla1[[#This Row],[Mov]]="VNT",Tabla1[[#This Row],[Sale]]-Tabla1[[#This Row],[Cost]],-Tabla1[[#This Row],[Cost]]*Tabla1[[#This Row],[Cant]])</f>
        <v>8500</v>
      </c>
      <c r="P4422" s="8">
        <f>IF(Tabla1[[#This Row],[Mov]]="VNT",-Tabla1[[#This Row],[Cant]],Tabla1[[#This Row],[Cant]])</f>
        <v>-1</v>
      </c>
      <c r="Q4422" s="8">
        <f>DAY(Tabla1[[#This Row],[Date]])</f>
        <v>15</v>
      </c>
      <c r="R4422" s="8">
        <f>MONTH(Tabla1[[#This Row],[Date]])</f>
        <v>11</v>
      </c>
      <c r="S4422" s="8">
        <f>YEAR(Tabla1[[#This Row],[Date]])</f>
        <v>2022</v>
      </c>
    </row>
    <row r="4423" spans="1:19" x14ac:dyDescent="0.2">
      <c r="A4423">
        <v>4416</v>
      </c>
      <c r="B4423" s="1">
        <v>44880</v>
      </c>
      <c r="C4423" t="s">
        <v>260</v>
      </c>
      <c r="D4423" t="s">
        <v>332</v>
      </c>
      <c r="E4423">
        <v>1</v>
      </c>
      <c r="F4423" t="s">
        <v>26</v>
      </c>
      <c r="G4423" t="s">
        <v>264</v>
      </c>
      <c r="H4423" t="s">
        <v>20</v>
      </c>
      <c r="M4423" s="2">
        <v>8500</v>
      </c>
      <c r="N4423" s="2">
        <v>20000</v>
      </c>
      <c r="O4423" s="2">
        <f>IF(Tabla1[[#This Row],[Mov]]="VNT",Tabla1[[#This Row],[Sale]]-Tabla1[[#This Row],[Cost]],-Tabla1[[#This Row],[Cost]]*Tabla1[[#This Row],[Cant]])</f>
        <v>11500</v>
      </c>
      <c r="P4423" s="8">
        <f>IF(Tabla1[[#This Row],[Mov]]="VNT",-Tabla1[[#This Row],[Cant]],Tabla1[[#This Row],[Cant]])</f>
        <v>-1</v>
      </c>
      <c r="Q4423" s="8">
        <f>DAY(Tabla1[[#This Row],[Date]])</f>
        <v>15</v>
      </c>
      <c r="R4423" s="8">
        <f>MONTH(Tabla1[[#This Row],[Date]])</f>
        <v>11</v>
      </c>
      <c r="S4423" s="8">
        <f>YEAR(Tabla1[[#This Row],[Date]])</f>
        <v>2022</v>
      </c>
    </row>
    <row r="4424" spans="1:19" x14ac:dyDescent="0.2">
      <c r="A4424">
        <v>4417</v>
      </c>
      <c r="B4424" s="1">
        <v>44880</v>
      </c>
      <c r="C4424" t="s">
        <v>260</v>
      </c>
      <c r="D4424" t="s">
        <v>332</v>
      </c>
      <c r="E4424">
        <v>1</v>
      </c>
      <c r="F4424" t="s">
        <v>1548</v>
      </c>
      <c r="G4424" t="s">
        <v>263</v>
      </c>
      <c r="H4424" t="s">
        <v>672</v>
      </c>
      <c r="M4424" s="2">
        <v>7500</v>
      </c>
      <c r="N4424" s="2">
        <v>15000</v>
      </c>
      <c r="O4424" s="2">
        <f>IF(Tabla1[[#This Row],[Mov]]="VNT",Tabla1[[#This Row],[Sale]]-Tabla1[[#This Row],[Cost]],-Tabla1[[#This Row],[Cost]]*Tabla1[[#This Row],[Cant]])</f>
        <v>7500</v>
      </c>
      <c r="P4424" s="8">
        <f>IF(Tabla1[[#This Row],[Mov]]="VNT",-Tabla1[[#This Row],[Cant]],Tabla1[[#This Row],[Cant]])</f>
        <v>-1</v>
      </c>
      <c r="Q4424" s="8">
        <f>DAY(Tabla1[[#This Row],[Date]])</f>
        <v>15</v>
      </c>
      <c r="R4424" s="8">
        <f>MONTH(Tabla1[[#This Row],[Date]])</f>
        <v>11</v>
      </c>
      <c r="S4424" s="8">
        <f>YEAR(Tabla1[[#This Row],[Date]])</f>
        <v>2022</v>
      </c>
    </row>
    <row r="4425" spans="1:19" x14ac:dyDescent="0.2">
      <c r="A4425">
        <v>4418</v>
      </c>
      <c r="B4425" s="1">
        <v>44880</v>
      </c>
      <c r="C4425" t="s">
        <v>260</v>
      </c>
      <c r="D4425" t="s">
        <v>332</v>
      </c>
      <c r="E4425">
        <v>1</v>
      </c>
      <c r="F4425" t="s">
        <v>225</v>
      </c>
      <c r="G4425" t="s">
        <v>263</v>
      </c>
      <c r="H4425" t="s">
        <v>281</v>
      </c>
      <c r="M4425" s="2">
        <v>1100</v>
      </c>
      <c r="N4425" s="2">
        <v>10000</v>
      </c>
      <c r="O4425" s="2">
        <f>IF(Tabla1[[#This Row],[Mov]]="VNT",Tabla1[[#This Row],[Sale]]-Tabla1[[#This Row],[Cost]],-Tabla1[[#This Row],[Cost]]*Tabla1[[#This Row],[Cant]])</f>
        <v>8900</v>
      </c>
      <c r="P4425" s="8">
        <f>IF(Tabla1[[#This Row],[Mov]]="VNT",-Tabla1[[#This Row],[Cant]],Tabla1[[#This Row],[Cant]])</f>
        <v>-1</v>
      </c>
      <c r="Q4425" s="8">
        <f>DAY(Tabla1[[#This Row],[Date]])</f>
        <v>15</v>
      </c>
      <c r="R4425" s="8">
        <f>MONTH(Tabla1[[#This Row],[Date]])</f>
        <v>11</v>
      </c>
      <c r="S4425" s="8">
        <f>YEAR(Tabla1[[#This Row],[Date]])</f>
        <v>2022</v>
      </c>
    </row>
    <row r="4426" spans="1:19" x14ac:dyDescent="0.2">
      <c r="A4426">
        <v>4419</v>
      </c>
      <c r="B4426" s="1">
        <v>44880</v>
      </c>
      <c r="C4426" t="s">
        <v>260</v>
      </c>
      <c r="D4426" t="s">
        <v>332</v>
      </c>
      <c r="E4426">
        <v>1</v>
      </c>
      <c r="F4426" t="s">
        <v>224</v>
      </c>
      <c r="G4426" t="s">
        <v>263</v>
      </c>
      <c r="H4426" t="s">
        <v>281</v>
      </c>
      <c r="M4426" s="2">
        <v>9500</v>
      </c>
      <c r="N4426" s="2">
        <v>20000</v>
      </c>
      <c r="O4426" s="2">
        <f>IF(Tabla1[[#This Row],[Mov]]="VNT",Tabla1[[#This Row],[Sale]]-Tabla1[[#This Row],[Cost]],-Tabla1[[#This Row],[Cost]]*Tabla1[[#This Row],[Cant]])</f>
        <v>10500</v>
      </c>
      <c r="P4426" s="8">
        <f>IF(Tabla1[[#This Row],[Mov]]="VNT",-Tabla1[[#This Row],[Cant]],Tabla1[[#This Row],[Cant]])</f>
        <v>-1</v>
      </c>
      <c r="Q4426" s="8">
        <f>DAY(Tabla1[[#This Row],[Date]])</f>
        <v>15</v>
      </c>
      <c r="R4426" s="8">
        <f>MONTH(Tabla1[[#This Row],[Date]])</f>
        <v>11</v>
      </c>
      <c r="S4426" s="8">
        <f>YEAR(Tabla1[[#This Row],[Date]])</f>
        <v>2022</v>
      </c>
    </row>
    <row r="4427" spans="1:19" x14ac:dyDescent="0.2">
      <c r="A4427">
        <v>4420</v>
      </c>
      <c r="B4427" s="1">
        <v>44880</v>
      </c>
      <c r="C4427" t="s">
        <v>260</v>
      </c>
      <c r="D4427" t="s">
        <v>332</v>
      </c>
      <c r="E4427">
        <v>1</v>
      </c>
      <c r="F4427" t="s">
        <v>21</v>
      </c>
      <c r="G4427" t="s">
        <v>272</v>
      </c>
      <c r="H4427" t="s">
        <v>840</v>
      </c>
      <c r="M4427" s="2">
        <v>6000</v>
      </c>
      <c r="N4427" s="2">
        <v>18000</v>
      </c>
      <c r="O4427" s="2">
        <f>IF(Tabla1[[#This Row],[Mov]]="VNT",Tabla1[[#This Row],[Sale]]-Tabla1[[#This Row],[Cost]],-Tabla1[[#This Row],[Cost]]*Tabla1[[#This Row],[Cant]])</f>
        <v>12000</v>
      </c>
      <c r="P4427" s="8">
        <f>IF(Tabla1[[#This Row],[Mov]]="VNT",-Tabla1[[#This Row],[Cant]],Tabla1[[#This Row],[Cant]])</f>
        <v>-1</v>
      </c>
      <c r="Q4427" s="8">
        <f>DAY(Tabla1[[#This Row],[Date]])</f>
        <v>15</v>
      </c>
      <c r="R4427" s="8">
        <f>MONTH(Tabla1[[#This Row],[Date]])</f>
        <v>11</v>
      </c>
      <c r="S4427" s="8">
        <f>YEAR(Tabla1[[#This Row],[Date]])</f>
        <v>2022</v>
      </c>
    </row>
    <row r="4428" spans="1:19" x14ac:dyDescent="0.2">
      <c r="A4428">
        <v>4421</v>
      </c>
      <c r="B4428" s="1">
        <v>44880</v>
      </c>
      <c r="C4428" t="s">
        <v>260</v>
      </c>
      <c r="D4428" t="s">
        <v>332</v>
      </c>
      <c r="E4428">
        <v>1</v>
      </c>
      <c r="F4428" t="s">
        <v>116</v>
      </c>
      <c r="G4428" t="s">
        <v>347</v>
      </c>
      <c r="H4428" t="s">
        <v>518</v>
      </c>
      <c r="M4428" s="2">
        <v>10280</v>
      </c>
      <c r="N4428" s="2">
        <v>11000</v>
      </c>
      <c r="O4428" s="2">
        <f>IF(Tabla1[[#This Row],[Mov]]="VNT",Tabla1[[#This Row],[Sale]]-Tabla1[[#This Row],[Cost]],-Tabla1[[#This Row],[Cost]]*Tabla1[[#This Row],[Cant]])</f>
        <v>720</v>
      </c>
      <c r="P4428" s="8">
        <f>IF(Tabla1[[#This Row],[Mov]]="VNT",-Tabla1[[#This Row],[Cant]],Tabla1[[#This Row],[Cant]])</f>
        <v>-1</v>
      </c>
      <c r="Q4428" s="8">
        <f>DAY(Tabla1[[#This Row],[Date]])</f>
        <v>15</v>
      </c>
      <c r="R4428" s="8">
        <f>MONTH(Tabla1[[#This Row],[Date]])</f>
        <v>11</v>
      </c>
      <c r="S4428" s="8">
        <f>YEAR(Tabla1[[#This Row],[Date]])</f>
        <v>2022</v>
      </c>
    </row>
    <row r="4429" spans="1:19" x14ac:dyDescent="0.2">
      <c r="A4429">
        <v>4422</v>
      </c>
      <c r="B4429" s="1">
        <v>44880</v>
      </c>
      <c r="C4429" t="s">
        <v>260</v>
      </c>
      <c r="D4429" t="s">
        <v>122</v>
      </c>
      <c r="E4429">
        <v>1</v>
      </c>
      <c r="F4429" t="s">
        <v>458</v>
      </c>
      <c r="G4429" t="s">
        <v>349</v>
      </c>
      <c r="H4429" t="s">
        <v>515</v>
      </c>
      <c r="L4429" t="s">
        <v>992</v>
      </c>
      <c r="M4429" s="2">
        <v>0</v>
      </c>
      <c r="N4429" s="2">
        <v>5000</v>
      </c>
      <c r="O4429" s="2">
        <f>IF(Tabla1[[#This Row],[Mov]]="VNT",Tabla1[[#This Row],[Sale]]-Tabla1[[#This Row],[Cost]],-Tabla1[[#This Row],[Cost]]*Tabla1[[#This Row],[Cant]])</f>
        <v>5000</v>
      </c>
      <c r="P4429" s="8">
        <f>IF(Tabla1[[#This Row],[Mov]]="VNT",-Tabla1[[#This Row],[Cant]],Tabla1[[#This Row],[Cant]])</f>
        <v>-1</v>
      </c>
      <c r="Q4429" s="8">
        <f>DAY(Tabla1[[#This Row],[Date]])</f>
        <v>15</v>
      </c>
      <c r="R4429" s="8">
        <f>MONTH(Tabla1[[#This Row],[Date]])</f>
        <v>11</v>
      </c>
      <c r="S4429" s="8">
        <f>YEAR(Tabla1[[#This Row],[Date]])</f>
        <v>2022</v>
      </c>
    </row>
    <row r="4430" spans="1:19" x14ac:dyDescent="0.2">
      <c r="A4430">
        <v>4423</v>
      </c>
      <c r="B4430" s="1">
        <v>44880</v>
      </c>
      <c r="C4430" t="s">
        <v>260</v>
      </c>
      <c r="D4430" t="s">
        <v>332</v>
      </c>
      <c r="E4430">
        <v>1</v>
      </c>
      <c r="F4430" t="s">
        <v>116</v>
      </c>
      <c r="G4430" t="s">
        <v>347</v>
      </c>
      <c r="H4430" t="s">
        <v>518</v>
      </c>
      <c r="M4430" s="2">
        <v>10280</v>
      </c>
      <c r="N4430" s="2">
        <v>11000</v>
      </c>
      <c r="O4430" s="2">
        <f>IF(Tabla1[[#This Row],[Mov]]="VNT",Tabla1[[#This Row],[Sale]]-Tabla1[[#This Row],[Cost]],-Tabla1[[#This Row],[Cost]]*Tabla1[[#This Row],[Cant]])</f>
        <v>720</v>
      </c>
      <c r="P4430" s="8">
        <f>IF(Tabla1[[#This Row],[Mov]]="VNT",-Tabla1[[#This Row],[Cant]],Tabla1[[#This Row],[Cant]])</f>
        <v>-1</v>
      </c>
      <c r="Q4430" s="8">
        <f>DAY(Tabla1[[#This Row],[Date]])</f>
        <v>15</v>
      </c>
      <c r="R4430" s="8">
        <f>MONTH(Tabla1[[#This Row],[Date]])</f>
        <v>11</v>
      </c>
      <c r="S4430" s="8">
        <f>YEAR(Tabla1[[#This Row],[Date]])</f>
        <v>2022</v>
      </c>
    </row>
    <row r="4431" spans="1:19" x14ac:dyDescent="0.2">
      <c r="A4431">
        <v>4424</v>
      </c>
      <c r="B4431" s="1">
        <v>44880</v>
      </c>
      <c r="C4431" t="s">
        <v>260</v>
      </c>
      <c r="D4431" t="s">
        <v>332</v>
      </c>
      <c r="E4431">
        <v>1</v>
      </c>
      <c r="F4431" t="s">
        <v>225</v>
      </c>
      <c r="G4431" t="s">
        <v>272</v>
      </c>
      <c r="H4431" t="s">
        <v>807</v>
      </c>
      <c r="M4431" s="2">
        <v>1100</v>
      </c>
      <c r="N4431" s="2">
        <v>10000</v>
      </c>
      <c r="O4431" s="2">
        <f>IF(Tabla1[[#This Row],[Mov]]="VNT",Tabla1[[#This Row],[Sale]]-Tabla1[[#This Row],[Cost]],-Tabla1[[#This Row],[Cost]]*Tabla1[[#This Row],[Cant]])</f>
        <v>8900</v>
      </c>
      <c r="P4431" s="8">
        <f>IF(Tabla1[[#This Row],[Mov]]="VNT",-Tabla1[[#This Row],[Cant]],Tabla1[[#This Row],[Cant]])</f>
        <v>-1</v>
      </c>
      <c r="Q4431" s="8">
        <f>DAY(Tabla1[[#This Row],[Date]])</f>
        <v>15</v>
      </c>
      <c r="R4431" s="8">
        <f>MONTH(Tabla1[[#This Row],[Date]])</f>
        <v>11</v>
      </c>
      <c r="S4431" s="8">
        <f>YEAR(Tabla1[[#This Row],[Date]])</f>
        <v>2022</v>
      </c>
    </row>
    <row r="4432" spans="1:19" x14ac:dyDescent="0.2">
      <c r="A4432">
        <v>4425</v>
      </c>
      <c r="B4432" s="1">
        <v>44880</v>
      </c>
      <c r="C4432" t="s">
        <v>260</v>
      </c>
      <c r="D4432" t="s">
        <v>332</v>
      </c>
      <c r="E4432">
        <v>1</v>
      </c>
      <c r="F4432" t="s">
        <v>26</v>
      </c>
      <c r="G4432" t="s">
        <v>264</v>
      </c>
      <c r="H4432" t="s">
        <v>20</v>
      </c>
      <c r="M4432" s="2">
        <v>8500</v>
      </c>
      <c r="N4432" s="2">
        <v>20000</v>
      </c>
      <c r="O4432" s="2">
        <f>IF(Tabla1[[#This Row],[Mov]]="VNT",Tabla1[[#This Row],[Sale]]-Tabla1[[#This Row],[Cost]],-Tabla1[[#This Row],[Cost]]*Tabla1[[#This Row],[Cant]])</f>
        <v>11500</v>
      </c>
      <c r="P4432" s="8">
        <f>IF(Tabla1[[#This Row],[Mov]]="VNT",-Tabla1[[#This Row],[Cant]],Tabla1[[#This Row],[Cant]])</f>
        <v>-1</v>
      </c>
      <c r="Q4432" s="8">
        <f>DAY(Tabla1[[#This Row],[Date]])</f>
        <v>15</v>
      </c>
      <c r="R4432" s="8">
        <f>MONTH(Tabla1[[#This Row],[Date]])</f>
        <v>11</v>
      </c>
      <c r="S4432" s="8">
        <f>YEAR(Tabla1[[#This Row],[Date]])</f>
        <v>2022</v>
      </c>
    </row>
    <row r="4433" spans="1:19" x14ac:dyDescent="0.2">
      <c r="A4433">
        <v>4426</v>
      </c>
      <c r="B4433" s="1">
        <v>44880</v>
      </c>
      <c r="C4433" t="s">
        <v>260</v>
      </c>
      <c r="D4433" t="s">
        <v>332</v>
      </c>
      <c r="E4433">
        <v>1</v>
      </c>
      <c r="F4433" t="s">
        <v>116</v>
      </c>
      <c r="G4433" t="s">
        <v>347</v>
      </c>
      <c r="H4433" t="s">
        <v>518</v>
      </c>
      <c r="M4433" s="2">
        <v>1870</v>
      </c>
      <c r="N4433" s="2">
        <v>2000</v>
      </c>
      <c r="O4433" s="2">
        <f>IF(Tabla1[[#This Row],[Mov]]="VNT",Tabla1[[#This Row],[Sale]]-Tabla1[[#This Row],[Cost]],-Tabla1[[#This Row],[Cost]]*Tabla1[[#This Row],[Cant]])</f>
        <v>130</v>
      </c>
      <c r="P4433" s="8">
        <f>IF(Tabla1[[#This Row],[Mov]]="VNT",-Tabla1[[#This Row],[Cant]],Tabla1[[#This Row],[Cant]])</f>
        <v>-1</v>
      </c>
      <c r="Q4433" s="8">
        <f>DAY(Tabla1[[#This Row],[Date]])</f>
        <v>15</v>
      </c>
      <c r="R4433" s="8">
        <f>MONTH(Tabla1[[#This Row],[Date]])</f>
        <v>11</v>
      </c>
      <c r="S4433" s="8">
        <f>YEAR(Tabla1[[#This Row],[Date]])</f>
        <v>2022</v>
      </c>
    </row>
    <row r="4434" spans="1:19" x14ac:dyDescent="0.2">
      <c r="A4434">
        <v>4427</v>
      </c>
      <c r="B4434" s="1">
        <v>44880</v>
      </c>
      <c r="C4434" t="s">
        <v>260</v>
      </c>
      <c r="D4434" t="s">
        <v>332</v>
      </c>
      <c r="E4434">
        <v>1</v>
      </c>
      <c r="F4434" t="s">
        <v>891</v>
      </c>
      <c r="G4434" t="s">
        <v>272</v>
      </c>
      <c r="H4434" t="s">
        <v>807</v>
      </c>
      <c r="M4434" s="2">
        <v>3500</v>
      </c>
      <c r="N4434" s="2">
        <v>10000</v>
      </c>
      <c r="O4434" s="2">
        <f>IF(Tabla1[[#This Row],[Mov]]="VNT",Tabla1[[#This Row],[Sale]]-Tabla1[[#This Row],[Cost]],-Tabla1[[#This Row],[Cost]]*Tabla1[[#This Row],[Cant]])</f>
        <v>6500</v>
      </c>
      <c r="P4434" s="8">
        <f>IF(Tabla1[[#This Row],[Mov]]="VNT",-Tabla1[[#This Row],[Cant]],Tabla1[[#This Row],[Cant]])</f>
        <v>-1</v>
      </c>
      <c r="Q4434" s="8">
        <f>DAY(Tabla1[[#This Row],[Date]])</f>
        <v>15</v>
      </c>
      <c r="R4434" s="8">
        <f>MONTH(Tabla1[[#This Row],[Date]])</f>
        <v>11</v>
      </c>
      <c r="S4434" s="8">
        <f>YEAR(Tabla1[[#This Row],[Date]])</f>
        <v>2022</v>
      </c>
    </row>
    <row r="4435" spans="1:19" x14ac:dyDescent="0.2">
      <c r="A4435">
        <v>4428</v>
      </c>
      <c r="B4435" s="1">
        <v>44880</v>
      </c>
      <c r="C4435" t="s">
        <v>260</v>
      </c>
      <c r="D4435" t="s">
        <v>332</v>
      </c>
      <c r="E4435">
        <v>1</v>
      </c>
      <c r="F4435" t="s">
        <v>116</v>
      </c>
      <c r="G4435" t="s">
        <v>382</v>
      </c>
      <c r="H4435" t="s">
        <v>514</v>
      </c>
      <c r="M4435" s="2">
        <v>3271</v>
      </c>
      <c r="N4435" s="2">
        <v>3500</v>
      </c>
      <c r="O4435" s="2">
        <f>IF(Tabla1[[#This Row],[Mov]]="VNT",Tabla1[[#This Row],[Sale]]-Tabla1[[#This Row],[Cost]],-Tabla1[[#This Row],[Cost]]*Tabla1[[#This Row],[Cant]])</f>
        <v>229</v>
      </c>
      <c r="P4435" s="8">
        <f>IF(Tabla1[[#This Row],[Mov]]="VNT",-Tabla1[[#This Row],[Cant]],Tabla1[[#This Row],[Cant]])</f>
        <v>-1</v>
      </c>
      <c r="Q4435" s="8">
        <f>DAY(Tabla1[[#This Row],[Date]])</f>
        <v>15</v>
      </c>
      <c r="R4435" s="8">
        <f>MONTH(Tabla1[[#This Row],[Date]])</f>
        <v>11</v>
      </c>
      <c r="S4435" s="8">
        <f>YEAR(Tabla1[[#This Row],[Date]])</f>
        <v>2022</v>
      </c>
    </row>
    <row r="4436" spans="1:19" x14ac:dyDescent="0.2">
      <c r="A4436">
        <v>4429</v>
      </c>
      <c r="B4436" s="1">
        <v>44880</v>
      </c>
      <c r="C4436" t="s">
        <v>260</v>
      </c>
      <c r="D4436" t="s">
        <v>332</v>
      </c>
      <c r="E4436">
        <v>1</v>
      </c>
      <c r="F4436" t="s">
        <v>116</v>
      </c>
      <c r="G4436" t="s">
        <v>382</v>
      </c>
      <c r="H4436" t="s">
        <v>514</v>
      </c>
      <c r="M4436" s="2">
        <v>6074</v>
      </c>
      <c r="N4436" s="2">
        <v>6500</v>
      </c>
      <c r="O4436" s="2">
        <f>IF(Tabla1[[#This Row],[Mov]]="VNT",Tabla1[[#This Row],[Sale]]-Tabla1[[#This Row],[Cost]],-Tabla1[[#This Row],[Cost]]*Tabla1[[#This Row],[Cant]])</f>
        <v>426</v>
      </c>
      <c r="P4436" s="8">
        <f>IF(Tabla1[[#This Row],[Mov]]="VNT",-Tabla1[[#This Row],[Cant]],Tabla1[[#This Row],[Cant]])</f>
        <v>-1</v>
      </c>
      <c r="Q4436" s="8">
        <f>DAY(Tabla1[[#This Row],[Date]])</f>
        <v>15</v>
      </c>
      <c r="R4436" s="8">
        <f>MONTH(Tabla1[[#This Row],[Date]])</f>
        <v>11</v>
      </c>
      <c r="S4436" s="8">
        <f>YEAR(Tabla1[[#This Row],[Date]])</f>
        <v>2022</v>
      </c>
    </row>
    <row r="4437" spans="1:19" x14ac:dyDescent="0.2">
      <c r="A4437">
        <v>4430</v>
      </c>
      <c r="B4437" s="1">
        <v>44880</v>
      </c>
      <c r="C4437" t="s">
        <v>260</v>
      </c>
      <c r="D4437" t="s">
        <v>332</v>
      </c>
      <c r="E4437">
        <v>1</v>
      </c>
      <c r="F4437" t="s">
        <v>15</v>
      </c>
      <c r="G4437" t="s">
        <v>266</v>
      </c>
      <c r="H4437" t="s">
        <v>531</v>
      </c>
      <c r="M4437" s="2">
        <v>1500</v>
      </c>
      <c r="N4437" s="2">
        <v>8000</v>
      </c>
      <c r="O4437" s="2">
        <f>IF(Tabla1[[#This Row],[Mov]]="VNT",Tabla1[[#This Row],[Sale]]-Tabla1[[#This Row],[Cost]],-Tabla1[[#This Row],[Cost]]*Tabla1[[#This Row],[Cant]])</f>
        <v>6500</v>
      </c>
      <c r="P4437" s="8">
        <f>IF(Tabla1[[#This Row],[Mov]]="VNT",-Tabla1[[#This Row],[Cant]],Tabla1[[#This Row],[Cant]])</f>
        <v>-1</v>
      </c>
      <c r="Q4437" s="8">
        <f>DAY(Tabla1[[#This Row],[Date]])</f>
        <v>15</v>
      </c>
      <c r="R4437" s="8">
        <f>MONTH(Tabla1[[#This Row],[Date]])</f>
        <v>11</v>
      </c>
      <c r="S4437" s="8">
        <f>YEAR(Tabla1[[#This Row],[Date]])</f>
        <v>2022</v>
      </c>
    </row>
    <row r="4438" spans="1:19" x14ac:dyDescent="0.2">
      <c r="A4438">
        <v>4431</v>
      </c>
      <c r="B4438" s="1">
        <v>44880</v>
      </c>
      <c r="C4438" t="s">
        <v>260</v>
      </c>
      <c r="D4438" t="s">
        <v>332</v>
      </c>
      <c r="E4438">
        <v>1</v>
      </c>
      <c r="F4438" t="s">
        <v>116</v>
      </c>
      <c r="G4438" t="s">
        <v>349</v>
      </c>
      <c r="H4438" t="s">
        <v>515</v>
      </c>
      <c r="M4438" s="2">
        <v>3271</v>
      </c>
      <c r="N4438" s="2">
        <v>3500</v>
      </c>
      <c r="O4438" s="2">
        <f>IF(Tabla1[[#This Row],[Mov]]="VNT",Tabla1[[#This Row],[Sale]]-Tabla1[[#This Row],[Cost]],-Tabla1[[#This Row],[Cost]]*Tabla1[[#This Row],[Cant]])</f>
        <v>229</v>
      </c>
      <c r="P4438" s="8">
        <f>IF(Tabla1[[#This Row],[Mov]]="VNT",-Tabla1[[#This Row],[Cant]],Tabla1[[#This Row],[Cant]])</f>
        <v>-1</v>
      </c>
      <c r="Q4438" s="8">
        <f>DAY(Tabla1[[#This Row],[Date]])</f>
        <v>15</v>
      </c>
      <c r="R4438" s="8">
        <f>MONTH(Tabla1[[#This Row],[Date]])</f>
        <v>11</v>
      </c>
      <c r="S4438" s="8">
        <f>YEAR(Tabla1[[#This Row],[Date]])</f>
        <v>2022</v>
      </c>
    </row>
    <row r="4439" spans="1:19" x14ac:dyDescent="0.2">
      <c r="A4439">
        <v>4432</v>
      </c>
      <c r="B4439" s="1">
        <v>44880</v>
      </c>
      <c r="C4439" t="s">
        <v>260</v>
      </c>
      <c r="D4439" t="s">
        <v>332</v>
      </c>
      <c r="E4439">
        <v>1</v>
      </c>
      <c r="F4439" t="s">
        <v>48</v>
      </c>
      <c r="G4439" t="s">
        <v>266</v>
      </c>
      <c r="H4439" t="s">
        <v>1328</v>
      </c>
      <c r="M4439" s="2">
        <v>38000</v>
      </c>
      <c r="N4439" s="2">
        <v>65000</v>
      </c>
      <c r="O4439" s="2">
        <f>IF(Tabla1[[#This Row],[Mov]]="VNT",Tabla1[[#This Row],[Sale]]-Tabla1[[#This Row],[Cost]],-Tabla1[[#This Row],[Cost]]*Tabla1[[#This Row],[Cant]])</f>
        <v>27000</v>
      </c>
      <c r="P4439" s="8">
        <f>IF(Tabla1[[#This Row],[Mov]]="VNT",-Tabla1[[#This Row],[Cant]],Tabla1[[#This Row],[Cant]])</f>
        <v>-1</v>
      </c>
      <c r="Q4439" s="8">
        <f>DAY(Tabla1[[#This Row],[Date]])</f>
        <v>15</v>
      </c>
      <c r="R4439" s="8">
        <f>MONTH(Tabla1[[#This Row],[Date]])</f>
        <v>11</v>
      </c>
      <c r="S4439" s="8">
        <f>YEAR(Tabla1[[#This Row],[Date]])</f>
        <v>2022</v>
      </c>
    </row>
    <row r="4440" spans="1:19" x14ac:dyDescent="0.2">
      <c r="A4440">
        <v>4433</v>
      </c>
      <c r="B4440" s="1">
        <v>44880</v>
      </c>
      <c r="C4440" t="s">
        <v>260</v>
      </c>
      <c r="D4440" t="s">
        <v>332</v>
      </c>
      <c r="E4440">
        <v>1</v>
      </c>
      <c r="F4440" t="s">
        <v>458</v>
      </c>
      <c r="G4440" t="s">
        <v>943</v>
      </c>
      <c r="H4440" t="s">
        <v>1657</v>
      </c>
      <c r="M4440" s="2">
        <v>0</v>
      </c>
      <c r="N4440" s="2">
        <v>7000</v>
      </c>
      <c r="O4440" s="2">
        <f>IF(Tabla1[[#This Row],[Mov]]="VNT",Tabla1[[#This Row],[Sale]]-Tabla1[[#This Row],[Cost]],-Tabla1[[#This Row],[Cost]]*Tabla1[[#This Row],[Cant]])</f>
        <v>7000</v>
      </c>
      <c r="P4440" s="8">
        <f>IF(Tabla1[[#This Row],[Mov]]="VNT",-Tabla1[[#This Row],[Cant]],Tabla1[[#This Row],[Cant]])</f>
        <v>-1</v>
      </c>
      <c r="Q4440" s="8">
        <f>DAY(Tabla1[[#This Row],[Date]])</f>
        <v>15</v>
      </c>
      <c r="R4440" s="8">
        <f>MONTH(Tabla1[[#This Row],[Date]])</f>
        <v>11</v>
      </c>
      <c r="S4440" s="8">
        <f>YEAR(Tabla1[[#This Row],[Date]])</f>
        <v>2022</v>
      </c>
    </row>
    <row r="4441" spans="1:19" x14ac:dyDescent="0.2">
      <c r="A4441">
        <v>4434</v>
      </c>
      <c r="B4441" s="1">
        <v>44880</v>
      </c>
      <c r="C4441" t="s">
        <v>260</v>
      </c>
      <c r="D4441" t="s">
        <v>332</v>
      </c>
      <c r="E4441">
        <v>1</v>
      </c>
      <c r="F4441" t="s">
        <v>116</v>
      </c>
      <c r="G4441" t="s">
        <v>382</v>
      </c>
      <c r="H4441" t="s">
        <v>514</v>
      </c>
      <c r="M4441" s="2">
        <v>6074</v>
      </c>
      <c r="N4441" s="2">
        <v>6500</v>
      </c>
      <c r="O4441" s="2">
        <f>IF(Tabla1[[#This Row],[Mov]]="VNT",Tabla1[[#This Row],[Sale]]-Tabla1[[#This Row],[Cost]],-Tabla1[[#This Row],[Cost]]*Tabla1[[#This Row],[Cant]])</f>
        <v>426</v>
      </c>
      <c r="P4441" s="8">
        <f>IF(Tabla1[[#This Row],[Mov]]="VNT",-Tabla1[[#This Row],[Cant]],Tabla1[[#This Row],[Cant]])</f>
        <v>-1</v>
      </c>
      <c r="Q4441" s="8">
        <f>DAY(Tabla1[[#This Row],[Date]])</f>
        <v>15</v>
      </c>
      <c r="R4441" s="8">
        <f>MONTH(Tabla1[[#This Row],[Date]])</f>
        <v>11</v>
      </c>
      <c r="S4441" s="8">
        <f>YEAR(Tabla1[[#This Row],[Date]])</f>
        <v>2022</v>
      </c>
    </row>
    <row r="4442" spans="1:19" x14ac:dyDescent="0.2">
      <c r="A4442">
        <v>4435</v>
      </c>
      <c r="B4442" s="1">
        <v>44881</v>
      </c>
      <c r="C4442" t="s">
        <v>260</v>
      </c>
      <c r="D4442" t="s">
        <v>332</v>
      </c>
      <c r="E4442">
        <v>1</v>
      </c>
      <c r="F4442" t="s">
        <v>15</v>
      </c>
      <c r="G4442" t="s">
        <v>1347</v>
      </c>
      <c r="H4442" t="s">
        <v>20</v>
      </c>
      <c r="M4442" s="2">
        <v>4500</v>
      </c>
      <c r="N4442" s="2">
        <v>12000</v>
      </c>
      <c r="O4442" s="2">
        <f>IF(Tabla1[[#This Row],[Mov]]="VNT",Tabla1[[#This Row],[Sale]]-Tabla1[[#This Row],[Cost]],-Tabla1[[#This Row],[Cost]]*Tabla1[[#This Row],[Cant]])</f>
        <v>7500</v>
      </c>
      <c r="P4442" s="8">
        <f>IF(Tabla1[[#This Row],[Mov]]="VNT",-Tabla1[[#This Row],[Cant]],Tabla1[[#This Row],[Cant]])</f>
        <v>-1</v>
      </c>
      <c r="Q4442" s="8">
        <f>DAY(Tabla1[[#This Row],[Date]])</f>
        <v>16</v>
      </c>
      <c r="R4442" s="8">
        <f>MONTH(Tabla1[[#This Row],[Date]])</f>
        <v>11</v>
      </c>
      <c r="S4442" s="8">
        <f>YEAR(Tabla1[[#This Row],[Date]])</f>
        <v>2022</v>
      </c>
    </row>
    <row r="4443" spans="1:19" x14ac:dyDescent="0.2">
      <c r="A4443">
        <v>4436</v>
      </c>
      <c r="B4443" s="1">
        <v>44881</v>
      </c>
      <c r="C4443" t="s">
        <v>260</v>
      </c>
      <c r="D4443" t="s">
        <v>332</v>
      </c>
      <c r="E4443">
        <v>1</v>
      </c>
      <c r="F4443" t="s">
        <v>15</v>
      </c>
      <c r="G4443" t="s">
        <v>333</v>
      </c>
      <c r="H4443" t="s">
        <v>16</v>
      </c>
      <c r="M4443" s="2">
        <v>5000</v>
      </c>
      <c r="N4443" s="2">
        <v>12000</v>
      </c>
      <c r="O4443" s="2">
        <f>IF(Tabla1[[#This Row],[Mov]]="VNT",Tabla1[[#This Row],[Sale]]-Tabla1[[#This Row],[Cost]],-Tabla1[[#This Row],[Cost]]*Tabla1[[#This Row],[Cant]])</f>
        <v>7000</v>
      </c>
      <c r="P4443" s="8">
        <f>IF(Tabla1[[#This Row],[Mov]]="VNT",-Tabla1[[#This Row],[Cant]],Tabla1[[#This Row],[Cant]])</f>
        <v>-1</v>
      </c>
      <c r="Q4443" s="8">
        <f>DAY(Tabla1[[#This Row],[Date]])</f>
        <v>16</v>
      </c>
      <c r="R4443" s="8">
        <f>MONTH(Tabla1[[#This Row],[Date]])</f>
        <v>11</v>
      </c>
      <c r="S4443" s="8">
        <f>YEAR(Tabla1[[#This Row],[Date]])</f>
        <v>2022</v>
      </c>
    </row>
    <row r="4444" spans="1:19" x14ac:dyDescent="0.2">
      <c r="A4444">
        <v>4437</v>
      </c>
      <c r="B4444" s="1">
        <v>44881</v>
      </c>
      <c r="C4444" t="s">
        <v>260</v>
      </c>
      <c r="D4444" t="s">
        <v>332</v>
      </c>
      <c r="E4444">
        <v>1</v>
      </c>
      <c r="F4444" t="s">
        <v>532</v>
      </c>
      <c r="G4444" t="s">
        <v>273</v>
      </c>
      <c r="H4444" t="s">
        <v>552</v>
      </c>
      <c r="M4444" s="2">
        <v>19000</v>
      </c>
      <c r="N4444" s="2">
        <v>35000</v>
      </c>
      <c r="O4444" s="2">
        <f>IF(Tabla1[[#This Row],[Mov]]="VNT",Tabla1[[#This Row],[Sale]]-Tabla1[[#This Row],[Cost]],-Tabla1[[#This Row],[Cost]]*Tabla1[[#This Row],[Cant]])</f>
        <v>16000</v>
      </c>
      <c r="P4444" s="8">
        <f>IF(Tabla1[[#This Row],[Mov]]="VNT",-Tabla1[[#This Row],[Cant]],Tabla1[[#This Row],[Cant]])</f>
        <v>-1</v>
      </c>
      <c r="Q4444" s="8">
        <f>DAY(Tabla1[[#This Row],[Date]])</f>
        <v>16</v>
      </c>
      <c r="R4444" s="8">
        <f>MONTH(Tabla1[[#This Row],[Date]])</f>
        <v>11</v>
      </c>
      <c r="S4444" s="8">
        <f>YEAR(Tabla1[[#This Row],[Date]])</f>
        <v>2022</v>
      </c>
    </row>
    <row r="4445" spans="1:19" x14ac:dyDescent="0.2">
      <c r="A4445">
        <v>4438</v>
      </c>
      <c r="B4445" s="1">
        <v>44881</v>
      </c>
      <c r="C4445" t="s">
        <v>260</v>
      </c>
      <c r="D4445" t="s">
        <v>332</v>
      </c>
      <c r="E4445">
        <v>1</v>
      </c>
      <c r="F4445" t="s">
        <v>458</v>
      </c>
      <c r="G4445" t="s">
        <v>284</v>
      </c>
      <c r="H4445" t="s">
        <v>2122</v>
      </c>
      <c r="M4445" s="2">
        <v>0</v>
      </c>
      <c r="N4445" s="2">
        <v>8000</v>
      </c>
      <c r="O4445" s="2">
        <f>IF(Tabla1[[#This Row],[Mov]]="VNT",Tabla1[[#This Row],[Sale]]-Tabla1[[#This Row],[Cost]],-Tabla1[[#This Row],[Cost]]*Tabla1[[#This Row],[Cant]])</f>
        <v>8000</v>
      </c>
      <c r="P4445" s="8">
        <f>IF(Tabla1[[#This Row],[Mov]]="VNT",-Tabla1[[#This Row],[Cant]],Tabla1[[#This Row],[Cant]])</f>
        <v>-1</v>
      </c>
      <c r="Q4445" s="8">
        <f>DAY(Tabla1[[#This Row],[Date]])</f>
        <v>16</v>
      </c>
      <c r="R4445" s="8">
        <f>MONTH(Tabla1[[#This Row],[Date]])</f>
        <v>11</v>
      </c>
      <c r="S4445" s="8">
        <f>YEAR(Tabla1[[#This Row],[Date]])</f>
        <v>2022</v>
      </c>
    </row>
    <row r="4446" spans="1:19" x14ac:dyDescent="0.2">
      <c r="A4446">
        <v>4439</v>
      </c>
      <c r="B4446" s="1">
        <v>44881</v>
      </c>
      <c r="C4446" t="s">
        <v>260</v>
      </c>
      <c r="D4446" t="s">
        <v>332</v>
      </c>
      <c r="E4446">
        <v>1</v>
      </c>
      <c r="F4446" t="s">
        <v>116</v>
      </c>
      <c r="G4446" t="s">
        <v>347</v>
      </c>
      <c r="H4446" t="s">
        <v>518</v>
      </c>
      <c r="M4446" s="2">
        <v>3271</v>
      </c>
      <c r="N4446" s="2">
        <v>3500</v>
      </c>
      <c r="O4446" s="2">
        <f>IF(Tabla1[[#This Row],[Mov]]="VNT",Tabla1[[#This Row],[Sale]]-Tabla1[[#This Row],[Cost]],-Tabla1[[#This Row],[Cost]]*Tabla1[[#This Row],[Cant]])</f>
        <v>229</v>
      </c>
      <c r="P4446" s="8">
        <f>IF(Tabla1[[#This Row],[Mov]]="VNT",-Tabla1[[#This Row],[Cant]],Tabla1[[#This Row],[Cant]])</f>
        <v>-1</v>
      </c>
      <c r="Q4446" s="8">
        <f>DAY(Tabla1[[#This Row],[Date]])</f>
        <v>16</v>
      </c>
      <c r="R4446" s="8">
        <f>MONTH(Tabla1[[#This Row],[Date]])</f>
        <v>11</v>
      </c>
      <c r="S4446" s="8">
        <f>YEAR(Tabla1[[#This Row],[Date]])</f>
        <v>2022</v>
      </c>
    </row>
    <row r="4447" spans="1:19" x14ac:dyDescent="0.2">
      <c r="A4447">
        <v>4440</v>
      </c>
      <c r="B4447" s="1">
        <v>44881</v>
      </c>
      <c r="C4447" t="s">
        <v>260</v>
      </c>
      <c r="D4447" t="s">
        <v>332</v>
      </c>
      <c r="E4447">
        <v>1</v>
      </c>
      <c r="F4447" t="s">
        <v>351</v>
      </c>
      <c r="G4447" t="s">
        <v>266</v>
      </c>
      <c r="H4447" t="s">
        <v>487</v>
      </c>
      <c r="M4447" s="2">
        <v>7500</v>
      </c>
      <c r="N4447" s="2">
        <v>15000</v>
      </c>
      <c r="O4447" s="2">
        <f>IF(Tabla1[[#This Row],[Mov]]="VNT",Tabla1[[#This Row],[Sale]]-Tabla1[[#This Row],[Cost]],-Tabla1[[#This Row],[Cost]]*Tabla1[[#This Row],[Cant]])</f>
        <v>7500</v>
      </c>
      <c r="P4447" s="8">
        <f>IF(Tabla1[[#This Row],[Mov]]="VNT",-Tabla1[[#This Row],[Cant]],Tabla1[[#This Row],[Cant]])</f>
        <v>-1</v>
      </c>
      <c r="Q4447" s="8">
        <f>DAY(Tabla1[[#This Row],[Date]])</f>
        <v>16</v>
      </c>
      <c r="R4447" s="8">
        <f>MONTH(Tabla1[[#This Row],[Date]])</f>
        <v>11</v>
      </c>
      <c r="S4447" s="8">
        <f>YEAR(Tabla1[[#This Row],[Date]])</f>
        <v>2022</v>
      </c>
    </row>
    <row r="4448" spans="1:19" x14ac:dyDescent="0.2">
      <c r="A4448">
        <v>4441</v>
      </c>
      <c r="B4448" s="1">
        <v>44881</v>
      </c>
      <c r="C4448" t="s">
        <v>260</v>
      </c>
      <c r="D4448" t="s">
        <v>332</v>
      </c>
      <c r="E4448">
        <v>1</v>
      </c>
      <c r="F4448" t="s">
        <v>455</v>
      </c>
      <c r="G4448" t="s">
        <v>600</v>
      </c>
      <c r="H4448" t="s">
        <v>601</v>
      </c>
      <c r="M4448" s="2">
        <v>1000</v>
      </c>
      <c r="N4448" s="2">
        <v>3000</v>
      </c>
      <c r="O4448" s="2">
        <f>IF(Tabla1[[#This Row],[Mov]]="VNT",Tabla1[[#This Row],[Sale]]-Tabla1[[#This Row],[Cost]],-Tabla1[[#This Row],[Cost]]*Tabla1[[#This Row],[Cant]])</f>
        <v>2000</v>
      </c>
      <c r="P4448" s="8">
        <f>IF(Tabla1[[#This Row],[Mov]]="VNT",-Tabla1[[#This Row],[Cant]],Tabla1[[#This Row],[Cant]])</f>
        <v>-1</v>
      </c>
      <c r="Q4448" s="8">
        <f>DAY(Tabla1[[#This Row],[Date]])</f>
        <v>16</v>
      </c>
      <c r="R4448" s="8">
        <f>MONTH(Tabla1[[#This Row],[Date]])</f>
        <v>11</v>
      </c>
      <c r="S4448" s="8">
        <f>YEAR(Tabla1[[#This Row],[Date]])</f>
        <v>2022</v>
      </c>
    </row>
    <row r="4449" spans="1:19" x14ac:dyDescent="0.2">
      <c r="A4449">
        <v>4442</v>
      </c>
      <c r="B4449" s="1">
        <v>44881</v>
      </c>
      <c r="C4449" t="s">
        <v>260</v>
      </c>
      <c r="D4449" t="s">
        <v>332</v>
      </c>
      <c r="E4449">
        <v>1</v>
      </c>
      <c r="F4449" t="s">
        <v>116</v>
      </c>
      <c r="G4449" t="s">
        <v>600</v>
      </c>
      <c r="H4449" t="s">
        <v>1401</v>
      </c>
      <c r="M4449" s="2">
        <v>6975</v>
      </c>
      <c r="N4449" s="2">
        <v>7500</v>
      </c>
      <c r="O4449" s="2">
        <f>IF(Tabla1[[#This Row],[Mov]]="VNT",Tabla1[[#This Row],[Sale]]-Tabla1[[#This Row],[Cost]],-Tabla1[[#This Row],[Cost]]*Tabla1[[#This Row],[Cant]])</f>
        <v>525</v>
      </c>
      <c r="P4449" s="8">
        <f>IF(Tabla1[[#This Row],[Mov]]="VNT",-Tabla1[[#This Row],[Cant]],Tabla1[[#This Row],[Cant]])</f>
        <v>-1</v>
      </c>
      <c r="Q4449" s="8">
        <f>DAY(Tabla1[[#This Row],[Date]])</f>
        <v>16</v>
      </c>
      <c r="R4449" s="8">
        <f>MONTH(Tabla1[[#This Row],[Date]])</f>
        <v>11</v>
      </c>
      <c r="S4449" s="8">
        <f>YEAR(Tabla1[[#This Row],[Date]])</f>
        <v>2022</v>
      </c>
    </row>
    <row r="4450" spans="1:19" x14ac:dyDescent="0.2">
      <c r="A4450">
        <v>4443</v>
      </c>
      <c r="B4450" s="1">
        <v>44881</v>
      </c>
      <c r="C4450" t="s">
        <v>260</v>
      </c>
      <c r="D4450" t="s">
        <v>332</v>
      </c>
      <c r="E4450">
        <v>1</v>
      </c>
      <c r="F4450" t="s">
        <v>116</v>
      </c>
      <c r="G4450" t="s">
        <v>347</v>
      </c>
      <c r="H4450" t="s">
        <v>518</v>
      </c>
      <c r="M4450" s="2">
        <v>3271</v>
      </c>
      <c r="N4450" s="2">
        <v>3500</v>
      </c>
      <c r="O4450" s="2">
        <f>IF(Tabla1[[#This Row],[Mov]]="VNT",Tabla1[[#This Row],[Sale]]-Tabla1[[#This Row],[Cost]],-Tabla1[[#This Row],[Cost]]*Tabla1[[#This Row],[Cant]])</f>
        <v>229</v>
      </c>
      <c r="P4450" s="8">
        <f>IF(Tabla1[[#This Row],[Mov]]="VNT",-Tabla1[[#This Row],[Cant]],Tabla1[[#This Row],[Cant]])</f>
        <v>-1</v>
      </c>
      <c r="Q4450" s="8">
        <f>DAY(Tabla1[[#This Row],[Date]])</f>
        <v>16</v>
      </c>
      <c r="R4450" s="8">
        <f>MONTH(Tabla1[[#This Row],[Date]])</f>
        <v>11</v>
      </c>
      <c r="S4450" s="8">
        <f>YEAR(Tabla1[[#This Row],[Date]])</f>
        <v>2022</v>
      </c>
    </row>
    <row r="4451" spans="1:19" x14ac:dyDescent="0.2">
      <c r="A4451">
        <v>4444</v>
      </c>
      <c r="B4451" s="1">
        <v>44881</v>
      </c>
      <c r="C4451" t="s">
        <v>260</v>
      </c>
      <c r="D4451" t="s">
        <v>332</v>
      </c>
      <c r="E4451">
        <v>1</v>
      </c>
      <c r="F4451" t="s">
        <v>458</v>
      </c>
      <c r="G4451" t="s">
        <v>262</v>
      </c>
      <c r="H4451" t="s">
        <v>1890</v>
      </c>
      <c r="M4451" s="2">
        <v>0</v>
      </c>
      <c r="N4451" s="2">
        <v>20000</v>
      </c>
      <c r="O4451" s="2">
        <f>IF(Tabla1[[#This Row],[Mov]]="VNT",Tabla1[[#This Row],[Sale]]-Tabla1[[#This Row],[Cost]],-Tabla1[[#This Row],[Cost]]*Tabla1[[#This Row],[Cant]])</f>
        <v>20000</v>
      </c>
      <c r="P4451" s="8">
        <f>IF(Tabla1[[#This Row],[Mov]]="VNT",-Tabla1[[#This Row],[Cant]],Tabla1[[#This Row],[Cant]])</f>
        <v>-1</v>
      </c>
      <c r="Q4451" s="8">
        <f>DAY(Tabla1[[#This Row],[Date]])</f>
        <v>16</v>
      </c>
      <c r="R4451" s="8">
        <f>MONTH(Tabla1[[#This Row],[Date]])</f>
        <v>11</v>
      </c>
      <c r="S4451" s="8">
        <f>YEAR(Tabla1[[#This Row],[Date]])</f>
        <v>2022</v>
      </c>
    </row>
    <row r="4452" spans="1:19" x14ac:dyDescent="0.2">
      <c r="A4452">
        <v>4445</v>
      </c>
      <c r="B4452" s="1">
        <v>44881</v>
      </c>
      <c r="C4452" t="s">
        <v>260</v>
      </c>
      <c r="D4452" t="s">
        <v>332</v>
      </c>
      <c r="E4452">
        <v>1</v>
      </c>
      <c r="F4452" t="s">
        <v>891</v>
      </c>
      <c r="G4452" t="s">
        <v>263</v>
      </c>
      <c r="H4452" t="s">
        <v>391</v>
      </c>
      <c r="M4452" s="2">
        <v>5000</v>
      </c>
      <c r="N4452" s="2">
        <v>12000</v>
      </c>
      <c r="O4452" s="2">
        <f>IF(Tabla1[[#This Row],[Mov]]="VNT",Tabla1[[#This Row],[Sale]]-Tabla1[[#This Row],[Cost]],-Tabla1[[#This Row],[Cost]]*Tabla1[[#This Row],[Cant]])</f>
        <v>7000</v>
      </c>
      <c r="P4452" s="8">
        <f>IF(Tabla1[[#This Row],[Mov]]="VNT",-Tabla1[[#This Row],[Cant]],Tabla1[[#This Row],[Cant]])</f>
        <v>-1</v>
      </c>
      <c r="Q4452" s="8">
        <f>DAY(Tabla1[[#This Row],[Date]])</f>
        <v>16</v>
      </c>
      <c r="R4452" s="8">
        <f>MONTH(Tabla1[[#This Row],[Date]])</f>
        <v>11</v>
      </c>
      <c r="S4452" s="8">
        <f>YEAR(Tabla1[[#This Row],[Date]])</f>
        <v>2022</v>
      </c>
    </row>
    <row r="4453" spans="1:19" x14ac:dyDescent="0.2">
      <c r="A4453">
        <v>4446</v>
      </c>
      <c r="B4453" s="1">
        <v>44881</v>
      </c>
      <c r="C4453" t="s">
        <v>260</v>
      </c>
      <c r="D4453" t="s">
        <v>332</v>
      </c>
      <c r="E4453">
        <v>1</v>
      </c>
      <c r="F4453" t="s">
        <v>225</v>
      </c>
      <c r="G4453" t="s">
        <v>263</v>
      </c>
      <c r="H4453" t="s">
        <v>391</v>
      </c>
      <c r="M4453" s="2">
        <v>1100</v>
      </c>
      <c r="N4453" s="2">
        <v>10000</v>
      </c>
      <c r="O4453" s="2">
        <f>IF(Tabla1[[#This Row],[Mov]]="VNT",Tabla1[[#This Row],[Sale]]-Tabla1[[#This Row],[Cost]],-Tabla1[[#This Row],[Cost]]*Tabla1[[#This Row],[Cant]])</f>
        <v>8900</v>
      </c>
      <c r="P4453" s="8">
        <f>IF(Tabla1[[#This Row],[Mov]]="VNT",-Tabla1[[#This Row],[Cant]],Tabla1[[#This Row],[Cant]])</f>
        <v>-1</v>
      </c>
      <c r="Q4453" s="8">
        <f>DAY(Tabla1[[#This Row],[Date]])</f>
        <v>16</v>
      </c>
      <c r="R4453" s="8">
        <f>MONTH(Tabla1[[#This Row],[Date]])</f>
        <v>11</v>
      </c>
      <c r="S4453" s="8">
        <f>YEAR(Tabla1[[#This Row],[Date]])</f>
        <v>2022</v>
      </c>
    </row>
    <row r="4454" spans="1:19" x14ac:dyDescent="0.2">
      <c r="A4454">
        <v>4447</v>
      </c>
      <c r="B4454" s="1">
        <v>44881</v>
      </c>
      <c r="C4454" t="s">
        <v>260</v>
      </c>
      <c r="D4454" t="s">
        <v>332</v>
      </c>
      <c r="E4454">
        <v>1</v>
      </c>
      <c r="F4454" t="s">
        <v>458</v>
      </c>
      <c r="G4454" t="s">
        <v>266</v>
      </c>
      <c r="H4454" t="s">
        <v>1410</v>
      </c>
      <c r="M4454" s="2">
        <v>0</v>
      </c>
      <c r="N4454" s="2">
        <v>20000</v>
      </c>
      <c r="O4454" s="2">
        <f>IF(Tabla1[[#This Row],[Mov]]="VNT",Tabla1[[#This Row],[Sale]]-Tabla1[[#This Row],[Cost]],-Tabla1[[#This Row],[Cost]]*Tabla1[[#This Row],[Cant]])</f>
        <v>20000</v>
      </c>
      <c r="P4454" s="8">
        <f>IF(Tabla1[[#This Row],[Mov]]="VNT",-Tabla1[[#This Row],[Cant]],Tabla1[[#This Row],[Cant]])</f>
        <v>-1</v>
      </c>
      <c r="Q4454" s="8">
        <f>DAY(Tabla1[[#This Row],[Date]])</f>
        <v>16</v>
      </c>
      <c r="R4454" s="8">
        <f>MONTH(Tabla1[[#This Row],[Date]])</f>
        <v>11</v>
      </c>
      <c r="S4454" s="8">
        <f>YEAR(Tabla1[[#This Row],[Date]])</f>
        <v>2022</v>
      </c>
    </row>
    <row r="4455" spans="1:19" x14ac:dyDescent="0.2">
      <c r="A4455">
        <v>4448</v>
      </c>
      <c r="B4455" s="1">
        <v>44881</v>
      </c>
      <c r="C4455" t="s">
        <v>260</v>
      </c>
      <c r="D4455" t="s">
        <v>332</v>
      </c>
      <c r="E4455">
        <v>1</v>
      </c>
      <c r="F4455" t="s">
        <v>386</v>
      </c>
      <c r="G4455" t="s">
        <v>273</v>
      </c>
      <c r="H4455" t="s">
        <v>1801</v>
      </c>
      <c r="M4455" s="2">
        <v>70000</v>
      </c>
      <c r="N4455" s="2">
        <v>135000</v>
      </c>
      <c r="O4455" s="2">
        <f>IF(Tabla1[[#This Row],[Mov]]="VNT",Tabla1[[#This Row],[Sale]]-Tabla1[[#This Row],[Cost]],-Tabla1[[#This Row],[Cost]]*Tabla1[[#This Row],[Cant]])</f>
        <v>65000</v>
      </c>
      <c r="P4455" s="8">
        <f>IF(Tabla1[[#This Row],[Mov]]="VNT",-Tabla1[[#This Row],[Cant]],Tabla1[[#This Row],[Cant]])</f>
        <v>-1</v>
      </c>
      <c r="Q4455" s="8">
        <f>DAY(Tabla1[[#This Row],[Date]])</f>
        <v>16</v>
      </c>
      <c r="R4455" s="8">
        <f>MONTH(Tabla1[[#This Row],[Date]])</f>
        <v>11</v>
      </c>
      <c r="S4455" s="8">
        <f>YEAR(Tabla1[[#This Row],[Date]])</f>
        <v>2022</v>
      </c>
    </row>
    <row r="4456" spans="1:19" x14ac:dyDescent="0.2">
      <c r="A4456">
        <v>4449</v>
      </c>
      <c r="B4456" s="1">
        <v>44881</v>
      </c>
      <c r="C4456" t="s">
        <v>260</v>
      </c>
      <c r="D4456" t="s">
        <v>332</v>
      </c>
      <c r="E4456">
        <v>1</v>
      </c>
      <c r="F4456" t="s">
        <v>116</v>
      </c>
      <c r="G4456" t="s">
        <v>347</v>
      </c>
      <c r="H4456" t="s">
        <v>518</v>
      </c>
      <c r="M4456" s="2">
        <v>3271</v>
      </c>
      <c r="N4456" s="2">
        <v>3500</v>
      </c>
      <c r="O4456" s="2">
        <f>IF(Tabla1[[#This Row],[Mov]]="VNT",Tabla1[[#This Row],[Sale]]-Tabla1[[#This Row],[Cost]],-Tabla1[[#This Row],[Cost]]*Tabla1[[#This Row],[Cant]])</f>
        <v>229</v>
      </c>
      <c r="P4456" s="8">
        <f>IF(Tabla1[[#This Row],[Mov]]="VNT",-Tabla1[[#This Row],[Cant]],Tabla1[[#This Row],[Cant]])</f>
        <v>-1</v>
      </c>
      <c r="Q4456" s="8">
        <f>DAY(Tabla1[[#This Row],[Date]])</f>
        <v>16</v>
      </c>
      <c r="R4456" s="8">
        <f>MONTH(Tabla1[[#This Row],[Date]])</f>
        <v>11</v>
      </c>
      <c r="S4456" s="8">
        <f>YEAR(Tabla1[[#This Row],[Date]])</f>
        <v>2022</v>
      </c>
    </row>
    <row r="4457" spans="1:19" x14ac:dyDescent="0.2">
      <c r="A4457">
        <v>4450</v>
      </c>
      <c r="B4457" s="1">
        <v>44881</v>
      </c>
      <c r="C4457" t="s">
        <v>260</v>
      </c>
      <c r="D4457" t="s">
        <v>332</v>
      </c>
      <c r="E4457">
        <v>1</v>
      </c>
      <c r="F4457" t="s">
        <v>116</v>
      </c>
      <c r="G4457" t="s">
        <v>347</v>
      </c>
      <c r="H4457" t="s">
        <v>518</v>
      </c>
      <c r="M4457" s="2">
        <v>3271</v>
      </c>
      <c r="N4457" s="2">
        <v>3500</v>
      </c>
      <c r="O4457" s="2">
        <f>IF(Tabla1[[#This Row],[Mov]]="VNT",Tabla1[[#This Row],[Sale]]-Tabla1[[#This Row],[Cost]],-Tabla1[[#This Row],[Cost]]*Tabla1[[#This Row],[Cant]])</f>
        <v>229</v>
      </c>
      <c r="P4457" s="8">
        <f>IF(Tabla1[[#This Row],[Mov]]="VNT",-Tabla1[[#This Row],[Cant]],Tabla1[[#This Row],[Cant]])</f>
        <v>-1</v>
      </c>
      <c r="Q4457" s="8">
        <f>DAY(Tabla1[[#This Row],[Date]])</f>
        <v>16</v>
      </c>
      <c r="R4457" s="8">
        <f>MONTH(Tabla1[[#This Row],[Date]])</f>
        <v>11</v>
      </c>
      <c r="S4457" s="8">
        <f>YEAR(Tabla1[[#This Row],[Date]])</f>
        <v>2022</v>
      </c>
    </row>
    <row r="4458" spans="1:19" x14ac:dyDescent="0.2">
      <c r="A4458">
        <v>4451</v>
      </c>
      <c r="B4458" s="1">
        <v>44881</v>
      </c>
      <c r="C4458" t="s">
        <v>260</v>
      </c>
      <c r="D4458" t="s">
        <v>332</v>
      </c>
      <c r="E4458">
        <v>1</v>
      </c>
      <c r="F4458" t="s">
        <v>116</v>
      </c>
      <c r="G4458" t="s">
        <v>347</v>
      </c>
      <c r="H4458" t="s">
        <v>518</v>
      </c>
      <c r="M4458" s="2">
        <v>6074</v>
      </c>
      <c r="N4458" s="2">
        <v>6500</v>
      </c>
      <c r="O4458" s="2">
        <f>IF(Tabla1[[#This Row],[Mov]]="VNT",Tabla1[[#This Row],[Sale]]-Tabla1[[#This Row],[Cost]],-Tabla1[[#This Row],[Cost]]*Tabla1[[#This Row],[Cant]])</f>
        <v>426</v>
      </c>
      <c r="P4458" s="8">
        <f>IF(Tabla1[[#This Row],[Mov]]="VNT",-Tabla1[[#This Row],[Cant]],Tabla1[[#This Row],[Cant]])</f>
        <v>-1</v>
      </c>
      <c r="Q4458" s="8">
        <f>DAY(Tabla1[[#This Row],[Date]])</f>
        <v>16</v>
      </c>
      <c r="R4458" s="8">
        <f>MONTH(Tabla1[[#This Row],[Date]])</f>
        <v>11</v>
      </c>
      <c r="S4458" s="8">
        <f>YEAR(Tabla1[[#This Row],[Date]])</f>
        <v>2022</v>
      </c>
    </row>
    <row r="4459" spans="1:19" x14ac:dyDescent="0.2">
      <c r="A4459">
        <v>4452</v>
      </c>
      <c r="B4459" s="1">
        <v>44881</v>
      </c>
      <c r="C4459" t="s">
        <v>260</v>
      </c>
      <c r="D4459" t="s">
        <v>332</v>
      </c>
      <c r="E4459">
        <v>1</v>
      </c>
      <c r="F4459" t="s">
        <v>458</v>
      </c>
      <c r="G4459" t="s">
        <v>272</v>
      </c>
      <c r="H4459" t="s">
        <v>1060</v>
      </c>
      <c r="M4459" s="2">
        <v>0</v>
      </c>
      <c r="N4459" s="2">
        <v>25000</v>
      </c>
      <c r="O4459" s="2">
        <f>IF(Tabla1[[#This Row],[Mov]]="VNT",Tabla1[[#This Row],[Sale]]-Tabla1[[#This Row],[Cost]],-Tabla1[[#This Row],[Cost]]*Tabla1[[#This Row],[Cant]])</f>
        <v>25000</v>
      </c>
      <c r="P4459" s="8">
        <f>IF(Tabla1[[#This Row],[Mov]]="VNT",-Tabla1[[#This Row],[Cant]],Tabla1[[#This Row],[Cant]])</f>
        <v>-1</v>
      </c>
      <c r="Q4459" s="8">
        <f>DAY(Tabla1[[#This Row],[Date]])</f>
        <v>16</v>
      </c>
      <c r="R4459" s="8">
        <f>MONTH(Tabla1[[#This Row],[Date]])</f>
        <v>11</v>
      </c>
      <c r="S4459" s="8">
        <f>YEAR(Tabla1[[#This Row],[Date]])</f>
        <v>2022</v>
      </c>
    </row>
    <row r="4460" spans="1:19" x14ac:dyDescent="0.2">
      <c r="A4460">
        <v>4453</v>
      </c>
      <c r="B4460" s="1">
        <v>44881</v>
      </c>
      <c r="C4460" t="s">
        <v>260</v>
      </c>
      <c r="D4460" t="s">
        <v>332</v>
      </c>
      <c r="E4460">
        <v>1</v>
      </c>
      <c r="F4460" t="s">
        <v>455</v>
      </c>
      <c r="G4460" t="s">
        <v>347</v>
      </c>
      <c r="H4460" t="s">
        <v>456</v>
      </c>
      <c r="M4460" s="2">
        <v>500</v>
      </c>
      <c r="N4460" s="2">
        <v>5000</v>
      </c>
      <c r="O4460" s="2">
        <f>IF(Tabla1[[#This Row],[Mov]]="VNT",Tabla1[[#This Row],[Sale]]-Tabla1[[#This Row],[Cost]],-Tabla1[[#This Row],[Cost]]*Tabla1[[#This Row],[Cant]])</f>
        <v>4500</v>
      </c>
      <c r="P4460" s="8">
        <f>IF(Tabla1[[#This Row],[Mov]]="VNT",-Tabla1[[#This Row],[Cant]],Tabla1[[#This Row],[Cant]])</f>
        <v>-1</v>
      </c>
      <c r="Q4460" s="8">
        <f>DAY(Tabla1[[#This Row],[Date]])</f>
        <v>16</v>
      </c>
      <c r="R4460" s="8">
        <f>MONTH(Tabla1[[#This Row],[Date]])</f>
        <v>11</v>
      </c>
      <c r="S4460" s="8">
        <f>YEAR(Tabla1[[#This Row],[Date]])</f>
        <v>2022</v>
      </c>
    </row>
    <row r="4461" spans="1:19" x14ac:dyDescent="0.2">
      <c r="A4461">
        <v>4454</v>
      </c>
      <c r="B4461" s="1">
        <v>44881</v>
      </c>
      <c r="C4461" t="s">
        <v>260</v>
      </c>
      <c r="D4461" t="s">
        <v>332</v>
      </c>
      <c r="E4461">
        <v>1</v>
      </c>
      <c r="F4461" t="s">
        <v>891</v>
      </c>
      <c r="G4461" t="s">
        <v>272</v>
      </c>
      <c r="H4461" t="s">
        <v>252</v>
      </c>
      <c r="M4461" s="2">
        <v>3500</v>
      </c>
      <c r="N4461" s="2">
        <v>10000</v>
      </c>
      <c r="O4461" s="2">
        <f>IF(Tabla1[[#This Row],[Mov]]="VNT",Tabla1[[#This Row],[Sale]]-Tabla1[[#This Row],[Cost]],-Tabla1[[#This Row],[Cost]]*Tabla1[[#This Row],[Cant]])</f>
        <v>6500</v>
      </c>
      <c r="P4461" s="8">
        <f>IF(Tabla1[[#This Row],[Mov]]="VNT",-Tabla1[[#This Row],[Cant]],Tabla1[[#This Row],[Cant]])</f>
        <v>-1</v>
      </c>
      <c r="Q4461" s="8">
        <f>DAY(Tabla1[[#This Row],[Date]])</f>
        <v>16</v>
      </c>
      <c r="R4461" s="8">
        <f>MONTH(Tabla1[[#This Row],[Date]])</f>
        <v>11</v>
      </c>
      <c r="S4461" s="8">
        <f>YEAR(Tabla1[[#This Row],[Date]])</f>
        <v>2022</v>
      </c>
    </row>
    <row r="4462" spans="1:19" x14ac:dyDescent="0.2">
      <c r="A4462">
        <v>4455</v>
      </c>
      <c r="B4462" s="1">
        <v>44881</v>
      </c>
      <c r="C4462" t="s">
        <v>260</v>
      </c>
      <c r="D4462" t="s">
        <v>332</v>
      </c>
      <c r="E4462">
        <v>1</v>
      </c>
      <c r="F4462" t="s">
        <v>116</v>
      </c>
      <c r="G4462" t="s">
        <v>347</v>
      </c>
      <c r="H4462" t="s">
        <v>518</v>
      </c>
      <c r="M4462" s="2">
        <v>3271</v>
      </c>
      <c r="N4462" s="2">
        <v>3500</v>
      </c>
      <c r="O4462" s="2">
        <f>IF(Tabla1[[#This Row],[Mov]]="VNT",Tabla1[[#This Row],[Sale]]-Tabla1[[#This Row],[Cost]],-Tabla1[[#This Row],[Cost]]*Tabla1[[#This Row],[Cant]])</f>
        <v>229</v>
      </c>
      <c r="P4462" s="8">
        <f>IF(Tabla1[[#This Row],[Mov]]="VNT",-Tabla1[[#This Row],[Cant]],Tabla1[[#This Row],[Cant]])</f>
        <v>-1</v>
      </c>
      <c r="Q4462" s="8">
        <f>DAY(Tabla1[[#This Row],[Date]])</f>
        <v>16</v>
      </c>
      <c r="R4462" s="8">
        <f>MONTH(Tabla1[[#This Row],[Date]])</f>
        <v>11</v>
      </c>
      <c r="S4462" s="8">
        <f>YEAR(Tabla1[[#This Row],[Date]])</f>
        <v>2022</v>
      </c>
    </row>
    <row r="4463" spans="1:19" x14ac:dyDescent="0.2">
      <c r="A4463">
        <v>4456</v>
      </c>
      <c r="B4463" s="1">
        <v>44881</v>
      </c>
      <c r="C4463" t="s">
        <v>260</v>
      </c>
      <c r="D4463" t="s">
        <v>332</v>
      </c>
      <c r="E4463">
        <v>1</v>
      </c>
      <c r="F4463" t="s">
        <v>116</v>
      </c>
      <c r="G4463" t="s">
        <v>382</v>
      </c>
      <c r="H4463" t="s">
        <v>514</v>
      </c>
      <c r="M4463" s="2">
        <v>5140</v>
      </c>
      <c r="N4463" s="2">
        <v>5500</v>
      </c>
      <c r="O4463" s="2">
        <f>IF(Tabla1[[#This Row],[Mov]]="VNT",Tabla1[[#This Row],[Sale]]-Tabla1[[#This Row],[Cost]],-Tabla1[[#This Row],[Cost]]*Tabla1[[#This Row],[Cant]])</f>
        <v>360</v>
      </c>
      <c r="P4463" s="8">
        <f>IF(Tabla1[[#This Row],[Mov]]="VNT",-Tabla1[[#This Row],[Cant]],Tabla1[[#This Row],[Cant]])</f>
        <v>-1</v>
      </c>
      <c r="Q4463" s="8">
        <f>DAY(Tabla1[[#This Row],[Date]])</f>
        <v>16</v>
      </c>
      <c r="R4463" s="8">
        <f>MONTH(Tabla1[[#This Row],[Date]])</f>
        <v>11</v>
      </c>
      <c r="S4463" s="8">
        <f>YEAR(Tabla1[[#This Row],[Date]])</f>
        <v>2022</v>
      </c>
    </row>
    <row r="4464" spans="1:19" x14ac:dyDescent="0.2">
      <c r="A4464">
        <v>4457</v>
      </c>
      <c r="B4464" s="1">
        <v>44881</v>
      </c>
      <c r="C4464" t="s">
        <v>260</v>
      </c>
      <c r="D4464" t="s">
        <v>332</v>
      </c>
      <c r="E4464">
        <v>1</v>
      </c>
      <c r="F4464" t="s">
        <v>458</v>
      </c>
      <c r="G4464" t="s">
        <v>284</v>
      </c>
      <c r="H4464" t="s">
        <v>1891</v>
      </c>
      <c r="L4464" t="s">
        <v>1562</v>
      </c>
      <c r="M4464" s="2">
        <v>0</v>
      </c>
      <c r="N4464" s="2">
        <v>18000</v>
      </c>
      <c r="O4464" s="2">
        <f>IF(Tabla1[[#This Row],[Mov]]="VNT",Tabla1[[#This Row],[Sale]]-Tabla1[[#This Row],[Cost]],-Tabla1[[#This Row],[Cost]]*Tabla1[[#This Row],[Cant]])</f>
        <v>18000</v>
      </c>
      <c r="P4464" s="8">
        <f>IF(Tabla1[[#This Row],[Mov]]="VNT",-Tabla1[[#This Row],[Cant]],Tabla1[[#This Row],[Cant]])</f>
        <v>-1</v>
      </c>
      <c r="Q4464" s="8">
        <f>DAY(Tabla1[[#This Row],[Date]])</f>
        <v>16</v>
      </c>
      <c r="R4464" s="8">
        <f>MONTH(Tabla1[[#This Row],[Date]])</f>
        <v>11</v>
      </c>
      <c r="S4464" s="8">
        <f>YEAR(Tabla1[[#This Row],[Date]])</f>
        <v>2022</v>
      </c>
    </row>
    <row r="4465" spans="1:19" x14ac:dyDescent="0.2">
      <c r="A4465">
        <v>4458</v>
      </c>
      <c r="B4465" s="1">
        <v>44882</v>
      </c>
      <c r="C4465" t="s">
        <v>260</v>
      </c>
      <c r="D4465" t="s">
        <v>332</v>
      </c>
      <c r="E4465">
        <v>1</v>
      </c>
      <c r="F4465" t="s">
        <v>116</v>
      </c>
      <c r="G4465" t="s">
        <v>382</v>
      </c>
      <c r="H4465" t="s">
        <v>514</v>
      </c>
      <c r="M4465" s="2">
        <v>5140</v>
      </c>
      <c r="N4465" s="2">
        <v>5500</v>
      </c>
      <c r="O4465" s="2">
        <f>IF(Tabla1[[#This Row],[Mov]]="VNT",Tabla1[[#This Row],[Sale]]-Tabla1[[#This Row],[Cost]],-Tabla1[[#This Row],[Cost]]*Tabla1[[#This Row],[Cant]])</f>
        <v>360</v>
      </c>
      <c r="P4465" s="8">
        <f>IF(Tabla1[[#This Row],[Mov]]="VNT",-Tabla1[[#This Row],[Cant]],Tabla1[[#This Row],[Cant]])</f>
        <v>-1</v>
      </c>
      <c r="Q4465" s="8">
        <f>DAY(Tabla1[[#This Row],[Date]])</f>
        <v>17</v>
      </c>
      <c r="R4465" s="8">
        <f>MONTH(Tabla1[[#This Row],[Date]])</f>
        <v>11</v>
      </c>
      <c r="S4465" s="8">
        <f>YEAR(Tabla1[[#This Row],[Date]])</f>
        <v>2022</v>
      </c>
    </row>
    <row r="4466" spans="1:19" x14ac:dyDescent="0.2">
      <c r="A4466">
        <v>4459</v>
      </c>
      <c r="B4466" s="1">
        <v>44882</v>
      </c>
      <c r="C4466" t="s">
        <v>260</v>
      </c>
      <c r="D4466" t="s">
        <v>332</v>
      </c>
      <c r="E4466">
        <v>1</v>
      </c>
      <c r="F4466" t="s">
        <v>526</v>
      </c>
      <c r="G4466" t="s">
        <v>266</v>
      </c>
      <c r="H4466" t="s">
        <v>527</v>
      </c>
      <c r="M4466" s="2">
        <v>30000</v>
      </c>
      <c r="N4466" s="2">
        <v>45000</v>
      </c>
      <c r="O4466" s="2">
        <f>IF(Tabla1[[#This Row],[Mov]]="VNT",Tabla1[[#This Row],[Sale]]-Tabla1[[#This Row],[Cost]],-Tabla1[[#This Row],[Cost]]*Tabla1[[#This Row],[Cant]])</f>
        <v>15000</v>
      </c>
      <c r="P4466" s="8">
        <f>IF(Tabla1[[#This Row],[Mov]]="VNT",-Tabla1[[#This Row],[Cant]],Tabla1[[#This Row],[Cant]])</f>
        <v>-1</v>
      </c>
      <c r="Q4466" s="8">
        <f>DAY(Tabla1[[#This Row],[Date]])</f>
        <v>17</v>
      </c>
      <c r="R4466" s="8">
        <f>MONTH(Tabla1[[#This Row],[Date]])</f>
        <v>11</v>
      </c>
      <c r="S4466" s="8">
        <f>YEAR(Tabla1[[#This Row],[Date]])</f>
        <v>2022</v>
      </c>
    </row>
    <row r="4467" spans="1:19" x14ac:dyDescent="0.2">
      <c r="A4467">
        <v>4460</v>
      </c>
      <c r="B4467" s="1">
        <v>44882</v>
      </c>
      <c r="C4467" t="s">
        <v>260</v>
      </c>
      <c r="D4467" t="s">
        <v>332</v>
      </c>
      <c r="E4467">
        <v>1</v>
      </c>
      <c r="F4467" t="s">
        <v>458</v>
      </c>
      <c r="G4467" t="s">
        <v>284</v>
      </c>
      <c r="H4467" t="s">
        <v>1779</v>
      </c>
      <c r="M4467" s="2">
        <v>0</v>
      </c>
      <c r="N4467" s="2">
        <v>20000</v>
      </c>
      <c r="O4467" s="2">
        <f>IF(Tabla1[[#This Row],[Mov]]="VNT",Tabla1[[#This Row],[Sale]]-Tabla1[[#This Row],[Cost]],-Tabla1[[#This Row],[Cost]]*Tabla1[[#This Row],[Cant]])</f>
        <v>20000</v>
      </c>
      <c r="P4467" s="8">
        <f>IF(Tabla1[[#This Row],[Mov]]="VNT",-Tabla1[[#This Row],[Cant]],Tabla1[[#This Row],[Cant]])</f>
        <v>-1</v>
      </c>
      <c r="Q4467" s="8">
        <f>DAY(Tabla1[[#This Row],[Date]])</f>
        <v>17</v>
      </c>
      <c r="R4467" s="8">
        <f>MONTH(Tabla1[[#This Row],[Date]])</f>
        <v>11</v>
      </c>
      <c r="S4467" s="8">
        <f>YEAR(Tabla1[[#This Row],[Date]])</f>
        <v>2022</v>
      </c>
    </row>
    <row r="4468" spans="1:19" x14ac:dyDescent="0.2">
      <c r="A4468">
        <v>4461</v>
      </c>
      <c r="B4468" s="1">
        <v>44882</v>
      </c>
      <c r="C4468" t="s">
        <v>260</v>
      </c>
      <c r="D4468" t="s">
        <v>332</v>
      </c>
      <c r="E4468">
        <v>1</v>
      </c>
      <c r="F4468" t="s">
        <v>224</v>
      </c>
      <c r="G4468" t="s">
        <v>272</v>
      </c>
      <c r="H4468" t="s">
        <v>807</v>
      </c>
      <c r="M4468" s="2">
        <v>8500</v>
      </c>
      <c r="N4468" s="2">
        <v>20000</v>
      </c>
      <c r="O4468" s="2">
        <f>IF(Tabla1[[#This Row],[Mov]]="VNT",Tabla1[[#This Row],[Sale]]-Tabla1[[#This Row],[Cost]],-Tabla1[[#This Row],[Cost]]*Tabla1[[#This Row],[Cant]])</f>
        <v>11500</v>
      </c>
      <c r="P4468" s="8">
        <f>IF(Tabla1[[#This Row],[Mov]]="VNT",-Tabla1[[#This Row],[Cant]],Tabla1[[#This Row],[Cant]])</f>
        <v>-1</v>
      </c>
      <c r="Q4468" s="8">
        <f>DAY(Tabla1[[#This Row],[Date]])</f>
        <v>17</v>
      </c>
      <c r="R4468" s="8">
        <f>MONTH(Tabla1[[#This Row],[Date]])</f>
        <v>11</v>
      </c>
      <c r="S4468" s="8">
        <f>YEAR(Tabla1[[#This Row],[Date]])</f>
        <v>2022</v>
      </c>
    </row>
    <row r="4469" spans="1:19" x14ac:dyDescent="0.2">
      <c r="A4469">
        <v>4462</v>
      </c>
      <c r="B4469" s="1">
        <v>44882</v>
      </c>
      <c r="C4469" t="s">
        <v>260</v>
      </c>
      <c r="D4469" t="s">
        <v>332</v>
      </c>
      <c r="E4469">
        <v>1</v>
      </c>
      <c r="F4469" t="s">
        <v>116</v>
      </c>
      <c r="G4469" t="s">
        <v>347</v>
      </c>
      <c r="H4469" t="s">
        <v>518</v>
      </c>
      <c r="M4469" s="2">
        <v>3271</v>
      </c>
      <c r="N4469" s="2">
        <v>3500</v>
      </c>
      <c r="O4469" s="2">
        <f>IF(Tabla1[[#This Row],[Mov]]="VNT",Tabla1[[#This Row],[Sale]]-Tabla1[[#This Row],[Cost]],-Tabla1[[#This Row],[Cost]]*Tabla1[[#This Row],[Cant]])</f>
        <v>229</v>
      </c>
      <c r="P4469" s="8">
        <f>IF(Tabla1[[#This Row],[Mov]]="VNT",-Tabla1[[#This Row],[Cant]],Tabla1[[#This Row],[Cant]])</f>
        <v>-1</v>
      </c>
      <c r="Q4469" s="8">
        <f>DAY(Tabla1[[#This Row],[Date]])</f>
        <v>17</v>
      </c>
      <c r="R4469" s="8">
        <f>MONTH(Tabla1[[#This Row],[Date]])</f>
        <v>11</v>
      </c>
      <c r="S4469" s="8">
        <f>YEAR(Tabla1[[#This Row],[Date]])</f>
        <v>2022</v>
      </c>
    </row>
    <row r="4470" spans="1:19" x14ac:dyDescent="0.2">
      <c r="A4470">
        <v>4463</v>
      </c>
      <c r="B4470" s="1">
        <v>44882</v>
      </c>
      <c r="C4470" t="s">
        <v>260</v>
      </c>
      <c r="D4470" t="s">
        <v>332</v>
      </c>
      <c r="E4470">
        <v>1</v>
      </c>
      <c r="F4470" t="s">
        <v>526</v>
      </c>
      <c r="G4470" t="s">
        <v>266</v>
      </c>
      <c r="H4470" t="s">
        <v>527</v>
      </c>
      <c r="M4470" s="2">
        <v>30000</v>
      </c>
      <c r="N4470" s="2">
        <v>45000</v>
      </c>
      <c r="O4470" s="2">
        <f>IF(Tabla1[[#This Row],[Mov]]="VNT",Tabla1[[#This Row],[Sale]]-Tabla1[[#This Row],[Cost]],-Tabla1[[#This Row],[Cost]]*Tabla1[[#This Row],[Cant]])</f>
        <v>15000</v>
      </c>
      <c r="P4470" s="8">
        <f>IF(Tabla1[[#This Row],[Mov]]="VNT",-Tabla1[[#This Row],[Cant]],Tabla1[[#This Row],[Cant]])</f>
        <v>-1</v>
      </c>
      <c r="Q4470" s="8">
        <f>DAY(Tabla1[[#This Row],[Date]])</f>
        <v>17</v>
      </c>
      <c r="R4470" s="8">
        <f>MONTH(Tabla1[[#This Row],[Date]])</f>
        <v>11</v>
      </c>
      <c r="S4470" s="8">
        <f>YEAR(Tabla1[[#This Row],[Date]])</f>
        <v>2022</v>
      </c>
    </row>
    <row r="4471" spans="1:19" x14ac:dyDescent="0.2">
      <c r="A4471">
        <v>4464</v>
      </c>
      <c r="B4471" s="1">
        <v>44882</v>
      </c>
      <c r="C4471" t="s">
        <v>260</v>
      </c>
      <c r="D4471" t="s">
        <v>332</v>
      </c>
      <c r="E4471">
        <v>1</v>
      </c>
      <c r="F4471" t="s">
        <v>532</v>
      </c>
      <c r="G4471" t="s">
        <v>263</v>
      </c>
      <c r="H4471" t="s">
        <v>557</v>
      </c>
      <c r="M4471" s="2">
        <v>40000</v>
      </c>
      <c r="N4471" s="2">
        <v>65000</v>
      </c>
      <c r="O4471" s="2">
        <f>IF(Tabla1[[#This Row],[Mov]]="VNT",Tabla1[[#This Row],[Sale]]-Tabla1[[#This Row],[Cost]],-Tabla1[[#This Row],[Cost]]*Tabla1[[#This Row],[Cant]])</f>
        <v>25000</v>
      </c>
      <c r="P4471" s="8">
        <f>IF(Tabla1[[#This Row],[Mov]]="VNT",-Tabla1[[#This Row],[Cant]],Tabla1[[#This Row],[Cant]])</f>
        <v>-1</v>
      </c>
      <c r="Q4471" s="8">
        <f>DAY(Tabla1[[#This Row],[Date]])</f>
        <v>17</v>
      </c>
      <c r="R4471" s="8">
        <f>MONTH(Tabla1[[#This Row],[Date]])</f>
        <v>11</v>
      </c>
      <c r="S4471" s="8">
        <f>YEAR(Tabla1[[#This Row],[Date]])</f>
        <v>2022</v>
      </c>
    </row>
    <row r="4472" spans="1:19" x14ac:dyDescent="0.2">
      <c r="A4472">
        <v>4465</v>
      </c>
      <c r="B4472" s="1">
        <v>44882</v>
      </c>
      <c r="C4472" t="s">
        <v>260</v>
      </c>
      <c r="D4472" t="s">
        <v>332</v>
      </c>
      <c r="E4472">
        <v>1</v>
      </c>
      <c r="F4472" t="s">
        <v>21</v>
      </c>
      <c r="G4472" t="s">
        <v>272</v>
      </c>
      <c r="H4472" t="s">
        <v>1522</v>
      </c>
      <c r="M4472" s="2">
        <v>2800</v>
      </c>
      <c r="N4472" s="2">
        <v>10000</v>
      </c>
      <c r="O4472" s="2">
        <f>IF(Tabla1[[#This Row],[Mov]]="VNT",Tabla1[[#This Row],[Sale]]-Tabla1[[#This Row],[Cost]],-Tabla1[[#This Row],[Cost]]*Tabla1[[#This Row],[Cant]])</f>
        <v>7200</v>
      </c>
      <c r="P4472" s="8">
        <f>IF(Tabla1[[#This Row],[Mov]]="VNT",-Tabla1[[#This Row],[Cant]],Tabla1[[#This Row],[Cant]])</f>
        <v>-1</v>
      </c>
      <c r="Q4472" s="8">
        <f>DAY(Tabla1[[#This Row],[Date]])</f>
        <v>17</v>
      </c>
      <c r="R4472" s="8">
        <f>MONTH(Tabla1[[#This Row],[Date]])</f>
        <v>11</v>
      </c>
      <c r="S4472" s="8">
        <f>YEAR(Tabla1[[#This Row],[Date]])</f>
        <v>2022</v>
      </c>
    </row>
    <row r="4473" spans="1:19" x14ac:dyDescent="0.2">
      <c r="A4473">
        <v>4466</v>
      </c>
      <c r="B4473" s="1">
        <v>44882</v>
      </c>
      <c r="C4473" t="s">
        <v>260</v>
      </c>
      <c r="D4473" t="s">
        <v>332</v>
      </c>
      <c r="E4473">
        <v>1</v>
      </c>
      <c r="F4473" t="s">
        <v>224</v>
      </c>
      <c r="G4473" t="s">
        <v>263</v>
      </c>
      <c r="H4473" t="s">
        <v>1502</v>
      </c>
      <c r="M4473" s="2">
        <v>9000</v>
      </c>
      <c r="N4473" s="2">
        <v>20000</v>
      </c>
      <c r="O4473" s="2">
        <f>IF(Tabla1[[#This Row],[Mov]]="VNT",Tabla1[[#This Row],[Sale]]-Tabla1[[#This Row],[Cost]],-Tabla1[[#This Row],[Cost]]*Tabla1[[#This Row],[Cant]])</f>
        <v>11000</v>
      </c>
      <c r="P4473" s="8">
        <f>IF(Tabla1[[#This Row],[Mov]]="VNT",-Tabla1[[#This Row],[Cant]],Tabla1[[#This Row],[Cant]])</f>
        <v>-1</v>
      </c>
      <c r="Q4473" s="8">
        <f>DAY(Tabla1[[#This Row],[Date]])</f>
        <v>17</v>
      </c>
      <c r="R4473" s="8">
        <f>MONTH(Tabla1[[#This Row],[Date]])</f>
        <v>11</v>
      </c>
      <c r="S4473" s="8">
        <f>YEAR(Tabla1[[#This Row],[Date]])</f>
        <v>2022</v>
      </c>
    </row>
    <row r="4474" spans="1:19" x14ac:dyDescent="0.2">
      <c r="A4474">
        <v>4467</v>
      </c>
      <c r="B4474" s="1">
        <v>44882</v>
      </c>
      <c r="C4474" t="s">
        <v>260</v>
      </c>
      <c r="D4474" t="s">
        <v>332</v>
      </c>
      <c r="E4474">
        <v>1</v>
      </c>
      <c r="F4474" t="s">
        <v>532</v>
      </c>
      <c r="G4474" t="s">
        <v>266</v>
      </c>
      <c r="H4474" t="s">
        <v>1325</v>
      </c>
      <c r="M4474" s="2">
        <v>50000</v>
      </c>
      <c r="N4474" s="2">
        <v>75000</v>
      </c>
      <c r="O4474" s="2">
        <f>IF(Tabla1[[#This Row],[Mov]]="VNT",Tabla1[[#This Row],[Sale]]-Tabla1[[#This Row],[Cost]],-Tabla1[[#This Row],[Cost]]*Tabla1[[#This Row],[Cant]])</f>
        <v>25000</v>
      </c>
      <c r="P4474" s="8">
        <f>IF(Tabla1[[#This Row],[Mov]]="VNT",-Tabla1[[#This Row],[Cant]],Tabla1[[#This Row],[Cant]])</f>
        <v>-1</v>
      </c>
      <c r="Q4474" s="8">
        <f>DAY(Tabla1[[#This Row],[Date]])</f>
        <v>17</v>
      </c>
      <c r="R4474" s="8">
        <f>MONTH(Tabla1[[#This Row],[Date]])</f>
        <v>11</v>
      </c>
      <c r="S4474" s="8">
        <f>YEAR(Tabla1[[#This Row],[Date]])</f>
        <v>2022</v>
      </c>
    </row>
    <row r="4475" spans="1:19" x14ac:dyDescent="0.2">
      <c r="A4475">
        <v>4468</v>
      </c>
      <c r="B4475" s="1">
        <v>44882</v>
      </c>
      <c r="C4475" t="s">
        <v>260</v>
      </c>
      <c r="D4475" t="s">
        <v>332</v>
      </c>
      <c r="E4475">
        <v>1</v>
      </c>
      <c r="F4475" t="s">
        <v>365</v>
      </c>
      <c r="G4475" t="s">
        <v>366</v>
      </c>
      <c r="H4475" t="s">
        <v>389</v>
      </c>
      <c r="M4475" s="2">
        <v>21000</v>
      </c>
      <c r="N4475" s="2">
        <v>39000</v>
      </c>
      <c r="O4475" s="2">
        <f>IF(Tabla1[[#This Row],[Mov]]="VNT",Tabla1[[#This Row],[Sale]]-Tabla1[[#This Row],[Cost]],-Tabla1[[#This Row],[Cost]]*Tabla1[[#This Row],[Cant]])</f>
        <v>18000</v>
      </c>
      <c r="P4475" s="8">
        <f>IF(Tabla1[[#This Row],[Mov]]="VNT",-Tabla1[[#This Row],[Cant]],Tabla1[[#This Row],[Cant]])</f>
        <v>-1</v>
      </c>
      <c r="Q4475" s="8">
        <f>DAY(Tabla1[[#This Row],[Date]])</f>
        <v>17</v>
      </c>
      <c r="R4475" s="8">
        <f>MONTH(Tabla1[[#This Row],[Date]])</f>
        <v>11</v>
      </c>
      <c r="S4475" s="8">
        <f>YEAR(Tabla1[[#This Row],[Date]])</f>
        <v>2022</v>
      </c>
    </row>
    <row r="4476" spans="1:19" x14ac:dyDescent="0.2">
      <c r="A4476">
        <v>4469</v>
      </c>
      <c r="B4476" s="1">
        <v>44882</v>
      </c>
      <c r="C4476" t="s">
        <v>260</v>
      </c>
      <c r="D4476" t="s">
        <v>332</v>
      </c>
      <c r="E4476">
        <v>1</v>
      </c>
      <c r="F4476" t="s">
        <v>15</v>
      </c>
      <c r="G4476" t="s">
        <v>333</v>
      </c>
      <c r="H4476" t="s">
        <v>16</v>
      </c>
      <c r="M4476" s="2">
        <v>5000</v>
      </c>
      <c r="N4476" s="2">
        <v>10000</v>
      </c>
      <c r="O4476" s="2">
        <f>IF(Tabla1[[#This Row],[Mov]]="VNT",Tabla1[[#This Row],[Sale]]-Tabla1[[#This Row],[Cost]],-Tabla1[[#This Row],[Cost]]*Tabla1[[#This Row],[Cant]])</f>
        <v>5000</v>
      </c>
      <c r="P4476" s="8">
        <f>IF(Tabla1[[#This Row],[Mov]]="VNT",-Tabla1[[#This Row],[Cant]],Tabla1[[#This Row],[Cant]])</f>
        <v>-1</v>
      </c>
      <c r="Q4476" s="8">
        <f>DAY(Tabla1[[#This Row],[Date]])</f>
        <v>17</v>
      </c>
      <c r="R4476" s="8">
        <f>MONTH(Tabla1[[#This Row],[Date]])</f>
        <v>11</v>
      </c>
      <c r="S4476" s="8">
        <f>YEAR(Tabla1[[#This Row],[Date]])</f>
        <v>2022</v>
      </c>
    </row>
    <row r="4477" spans="1:19" x14ac:dyDescent="0.2">
      <c r="A4477">
        <v>4470</v>
      </c>
      <c r="B4477" s="1">
        <v>44882</v>
      </c>
      <c r="C4477" t="s">
        <v>260</v>
      </c>
      <c r="D4477" t="s">
        <v>332</v>
      </c>
      <c r="E4477">
        <v>1</v>
      </c>
      <c r="F4477" t="s">
        <v>116</v>
      </c>
      <c r="G4477" t="s">
        <v>382</v>
      </c>
      <c r="H4477" t="s">
        <v>514</v>
      </c>
      <c r="M4477" s="2">
        <v>10280</v>
      </c>
      <c r="N4477" s="2">
        <v>11000</v>
      </c>
      <c r="O4477" s="2">
        <f>IF(Tabla1[[#This Row],[Mov]]="VNT",Tabla1[[#This Row],[Sale]]-Tabla1[[#This Row],[Cost]],-Tabla1[[#This Row],[Cost]]*Tabla1[[#This Row],[Cant]])</f>
        <v>720</v>
      </c>
      <c r="P4477" s="8">
        <f>IF(Tabla1[[#This Row],[Mov]]="VNT",-Tabla1[[#This Row],[Cant]],Tabla1[[#This Row],[Cant]])</f>
        <v>-1</v>
      </c>
      <c r="Q4477" s="8">
        <f>DAY(Tabla1[[#This Row],[Date]])</f>
        <v>17</v>
      </c>
      <c r="R4477" s="8">
        <f>MONTH(Tabla1[[#This Row],[Date]])</f>
        <v>11</v>
      </c>
      <c r="S4477" s="8">
        <f>YEAR(Tabla1[[#This Row],[Date]])</f>
        <v>2022</v>
      </c>
    </row>
    <row r="4478" spans="1:19" x14ac:dyDescent="0.2">
      <c r="A4478">
        <v>4471</v>
      </c>
      <c r="B4478" s="1">
        <v>44882</v>
      </c>
      <c r="C4478" t="s">
        <v>260</v>
      </c>
      <c r="D4478" t="s">
        <v>332</v>
      </c>
      <c r="E4478">
        <v>1</v>
      </c>
      <c r="F4478" t="s">
        <v>225</v>
      </c>
      <c r="G4478" t="s">
        <v>263</v>
      </c>
      <c r="H4478" t="s">
        <v>672</v>
      </c>
      <c r="M4478" s="2">
        <v>1100</v>
      </c>
      <c r="N4478" s="2">
        <v>10000</v>
      </c>
      <c r="O4478" s="2">
        <f>IF(Tabla1[[#This Row],[Mov]]="VNT",Tabla1[[#This Row],[Sale]]-Tabla1[[#This Row],[Cost]],-Tabla1[[#This Row],[Cost]]*Tabla1[[#This Row],[Cant]])</f>
        <v>8900</v>
      </c>
      <c r="P4478" s="8">
        <f>IF(Tabla1[[#This Row],[Mov]]="VNT",-Tabla1[[#This Row],[Cant]],Tabla1[[#This Row],[Cant]])</f>
        <v>-1</v>
      </c>
      <c r="Q4478" s="8">
        <f>DAY(Tabla1[[#This Row],[Date]])</f>
        <v>17</v>
      </c>
      <c r="R4478" s="8">
        <f>MONTH(Tabla1[[#This Row],[Date]])</f>
        <v>11</v>
      </c>
      <c r="S4478" s="8">
        <f>YEAR(Tabla1[[#This Row],[Date]])</f>
        <v>2022</v>
      </c>
    </row>
    <row r="4479" spans="1:19" x14ac:dyDescent="0.2">
      <c r="A4479">
        <v>4472</v>
      </c>
      <c r="B4479" s="1">
        <v>44882</v>
      </c>
      <c r="C4479" t="s">
        <v>260</v>
      </c>
      <c r="D4479" t="s">
        <v>332</v>
      </c>
      <c r="E4479">
        <v>1</v>
      </c>
      <c r="F4479" t="s">
        <v>224</v>
      </c>
      <c r="G4479" t="s">
        <v>263</v>
      </c>
      <c r="H4479" t="s">
        <v>672</v>
      </c>
      <c r="M4479" s="2">
        <v>9000</v>
      </c>
      <c r="N4479" s="2">
        <v>20000</v>
      </c>
      <c r="O4479" s="2">
        <f>IF(Tabla1[[#This Row],[Mov]]="VNT",Tabla1[[#This Row],[Sale]]-Tabla1[[#This Row],[Cost]],-Tabla1[[#This Row],[Cost]]*Tabla1[[#This Row],[Cant]])</f>
        <v>11000</v>
      </c>
      <c r="P4479" s="8">
        <f>IF(Tabla1[[#This Row],[Mov]]="VNT",-Tabla1[[#This Row],[Cant]],Tabla1[[#This Row],[Cant]])</f>
        <v>-1</v>
      </c>
      <c r="Q4479" s="8">
        <f>DAY(Tabla1[[#This Row],[Date]])</f>
        <v>17</v>
      </c>
      <c r="R4479" s="8">
        <f>MONTH(Tabla1[[#This Row],[Date]])</f>
        <v>11</v>
      </c>
      <c r="S4479" s="8">
        <f>YEAR(Tabla1[[#This Row],[Date]])</f>
        <v>2022</v>
      </c>
    </row>
    <row r="4480" spans="1:19" x14ac:dyDescent="0.2">
      <c r="A4480">
        <v>4473</v>
      </c>
      <c r="B4480" s="1">
        <v>44882</v>
      </c>
      <c r="C4480" t="s">
        <v>260</v>
      </c>
      <c r="D4480" t="s">
        <v>399</v>
      </c>
      <c r="E4480">
        <v>1</v>
      </c>
      <c r="F4480" t="s">
        <v>116</v>
      </c>
      <c r="G4480" t="s">
        <v>347</v>
      </c>
      <c r="H4480" t="s">
        <v>518</v>
      </c>
      <c r="M4480" s="2">
        <v>3271</v>
      </c>
      <c r="N4480" s="2">
        <v>3500</v>
      </c>
      <c r="O4480" s="2">
        <f>IF(Tabla1[[#This Row],[Mov]]="VNT",Tabla1[[#This Row],[Sale]]-Tabla1[[#This Row],[Cost]],-Tabla1[[#This Row],[Cost]]*Tabla1[[#This Row],[Cant]])</f>
        <v>229</v>
      </c>
      <c r="P4480" s="8">
        <f>IF(Tabla1[[#This Row],[Mov]]="VNT",-Tabla1[[#This Row],[Cant]],Tabla1[[#This Row],[Cant]])</f>
        <v>-1</v>
      </c>
      <c r="Q4480" s="8">
        <f>DAY(Tabla1[[#This Row],[Date]])</f>
        <v>17</v>
      </c>
      <c r="R4480" s="8">
        <f>MONTH(Tabla1[[#This Row],[Date]])</f>
        <v>11</v>
      </c>
      <c r="S4480" s="8">
        <f>YEAR(Tabla1[[#This Row],[Date]])</f>
        <v>2022</v>
      </c>
    </row>
    <row r="4481" spans="1:19" x14ac:dyDescent="0.2">
      <c r="A4481">
        <v>4474</v>
      </c>
      <c r="B4481" s="1">
        <v>44882</v>
      </c>
      <c r="C4481" t="s">
        <v>260</v>
      </c>
      <c r="D4481" t="s">
        <v>332</v>
      </c>
      <c r="E4481">
        <v>1</v>
      </c>
      <c r="F4481" t="s">
        <v>458</v>
      </c>
      <c r="G4481" t="s">
        <v>1892</v>
      </c>
      <c r="H4481" t="s">
        <v>1893</v>
      </c>
      <c r="M4481" s="2">
        <v>0</v>
      </c>
      <c r="N4481" s="2">
        <v>20000</v>
      </c>
      <c r="O4481" s="2">
        <f>IF(Tabla1[[#This Row],[Mov]]="VNT",Tabla1[[#This Row],[Sale]]-Tabla1[[#This Row],[Cost]],-Tabla1[[#This Row],[Cost]]*Tabla1[[#This Row],[Cant]])</f>
        <v>20000</v>
      </c>
      <c r="P4481" s="8">
        <f>IF(Tabla1[[#This Row],[Mov]]="VNT",-Tabla1[[#This Row],[Cant]],Tabla1[[#This Row],[Cant]])</f>
        <v>-1</v>
      </c>
      <c r="Q4481" s="8">
        <f>DAY(Tabla1[[#This Row],[Date]])</f>
        <v>17</v>
      </c>
      <c r="R4481" s="8">
        <f>MONTH(Tabla1[[#This Row],[Date]])</f>
        <v>11</v>
      </c>
      <c r="S4481" s="8">
        <f>YEAR(Tabla1[[#This Row],[Date]])</f>
        <v>2022</v>
      </c>
    </row>
    <row r="4482" spans="1:19" x14ac:dyDescent="0.2">
      <c r="A4482">
        <v>4475</v>
      </c>
      <c r="B4482" s="1">
        <v>44882</v>
      </c>
      <c r="C4482" t="s">
        <v>260</v>
      </c>
      <c r="D4482" t="s">
        <v>332</v>
      </c>
      <c r="E4482">
        <v>1</v>
      </c>
      <c r="F4482" t="s">
        <v>116</v>
      </c>
      <c r="G4482" t="s">
        <v>347</v>
      </c>
      <c r="H4482" t="s">
        <v>518</v>
      </c>
      <c r="M4482" s="2">
        <v>6074</v>
      </c>
      <c r="N4482" s="2">
        <v>6500</v>
      </c>
      <c r="O4482" s="2">
        <f>IF(Tabla1[[#This Row],[Mov]]="VNT",Tabla1[[#This Row],[Sale]]-Tabla1[[#This Row],[Cost]],-Tabla1[[#This Row],[Cost]]*Tabla1[[#This Row],[Cant]])</f>
        <v>426</v>
      </c>
      <c r="P4482" s="8">
        <f>IF(Tabla1[[#This Row],[Mov]]="VNT",-Tabla1[[#This Row],[Cant]],Tabla1[[#This Row],[Cant]])</f>
        <v>-1</v>
      </c>
      <c r="Q4482" s="8">
        <f>DAY(Tabla1[[#This Row],[Date]])</f>
        <v>17</v>
      </c>
      <c r="R4482" s="8">
        <f>MONTH(Tabla1[[#This Row],[Date]])</f>
        <v>11</v>
      </c>
      <c r="S4482" s="8">
        <f>YEAR(Tabla1[[#This Row],[Date]])</f>
        <v>2022</v>
      </c>
    </row>
    <row r="4483" spans="1:19" x14ac:dyDescent="0.2">
      <c r="A4483">
        <v>4476</v>
      </c>
      <c r="B4483" s="1">
        <v>44882</v>
      </c>
      <c r="C4483" t="s">
        <v>260</v>
      </c>
      <c r="D4483" t="s">
        <v>332</v>
      </c>
      <c r="E4483">
        <v>1</v>
      </c>
      <c r="F4483" t="s">
        <v>586</v>
      </c>
      <c r="G4483" t="s">
        <v>272</v>
      </c>
      <c r="H4483" t="s">
        <v>309</v>
      </c>
      <c r="M4483" s="2">
        <v>7000</v>
      </c>
      <c r="N4483" s="2">
        <v>20000</v>
      </c>
      <c r="O4483" s="2">
        <f>IF(Tabla1[[#This Row],[Mov]]="VNT",Tabla1[[#This Row],[Sale]]-Tabla1[[#This Row],[Cost]],-Tabla1[[#This Row],[Cost]]*Tabla1[[#This Row],[Cant]])</f>
        <v>13000</v>
      </c>
      <c r="P4483" s="8">
        <f>IF(Tabla1[[#This Row],[Mov]]="VNT",-Tabla1[[#This Row],[Cant]],Tabla1[[#This Row],[Cant]])</f>
        <v>-1</v>
      </c>
      <c r="Q4483" s="8">
        <f>DAY(Tabla1[[#This Row],[Date]])</f>
        <v>17</v>
      </c>
      <c r="R4483" s="8">
        <f>MONTH(Tabla1[[#This Row],[Date]])</f>
        <v>11</v>
      </c>
      <c r="S4483" s="8">
        <f>YEAR(Tabla1[[#This Row],[Date]])</f>
        <v>2022</v>
      </c>
    </row>
    <row r="4484" spans="1:19" x14ac:dyDescent="0.2">
      <c r="A4484">
        <v>4477</v>
      </c>
      <c r="B4484" s="1">
        <v>44882</v>
      </c>
      <c r="C4484" t="s">
        <v>260</v>
      </c>
      <c r="D4484" t="s">
        <v>332</v>
      </c>
      <c r="E4484">
        <v>1</v>
      </c>
      <c r="F4484" t="s">
        <v>116</v>
      </c>
      <c r="G4484" t="s">
        <v>347</v>
      </c>
      <c r="H4484" t="s">
        <v>518</v>
      </c>
      <c r="M4484" s="2">
        <v>3271</v>
      </c>
      <c r="N4484" s="2">
        <v>3500</v>
      </c>
      <c r="O4484" s="2">
        <f>IF(Tabla1[[#This Row],[Mov]]="VNT",Tabla1[[#This Row],[Sale]]-Tabla1[[#This Row],[Cost]],-Tabla1[[#This Row],[Cost]]*Tabla1[[#This Row],[Cant]])</f>
        <v>229</v>
      </c>
      <c r="P4484" s="8">
        <f>IF(Tabla1[[#This Row],[Mov]]="VNT",-Tabla1[[#This Row],[Cant]],Tabla1[[#This Row],[Cant]])</f>
        <v>-1</v>
      </c>
      <c r="Q4484" s="8">
        <f>DAY(Tabla1[[#This Row],[Date]])</f>
        <v>17</v>
      </c>
      <c r="R4484" s="8">
        <f>MONTH(Tabla1[[#This Row],[Date]])</f>
        <v>11</v>
      </c>
      <c r="S4484" s="8">
        <f>YEAR(Tabla1[[#This Row],[Date]])</f>
        <v>2022</v>
      </c>
    </row>
    <row r="4485" spans="1:19" x14ac:dyDescent="0.2">
      <c r="A4485">
        <v>4478</v>
      </c>
      <c r="B4485" s="1">
        <v>44882</v>
      </c>
      <c r="C4485" t="s">
        <v>260</v>
      </c>
      <c r="D4485" t="s">
        <v>332</v>
      </c>
      <c r="E4485">
        <v>1</v>
      </c>
      <c r="F4485" t="s">
        <v>116</v>
      </c>
      <c r="G4485" t="s">
        <v>349</v>
      </c>
      <c r="H4485" t="s">
        <v>515</v>
      </c>
      <c r="M4485" s="2">
        <v>6074</v>
      </c>
      <c r="N4485" s="2">
        <v>6500</v>
      </c>
      <c r="O4485" s="2">
        <f>IF(Tabla1[[#This Row],[Mov]]="VNT",Tabla1[[#This Row],[Sale]]-Tabla1[[#This Row],[Cost]],-Tabla1[[#This Row],[Cost]]*Tabla1[[#This Row],[Cant]])</f>
        <v>426</v>
      </c>
      <c r="P4485" s="8">
        <f>IF(Tabla1[[#This Row],[Mov]]="VNT",-Tabla1[[#This Row],[Cant]],Tabla1[[#This Row],[Cant]])</f>
        <v>-1</v>
      </c>
      <c r="Q4485" s="8">
        <f>DAY(Tabla1[[#This Row],[Date]])</f>
        <v>17</v>
      </c>
      <c r="R4485" s="8">
        <f>MONTH(Tabla1[[#This Row],[Date]])</f>
        <v>11</v>
      </c>
      <c r="S4485" s="8">
        <f>YEAR(Tabla1[[#This Row],[Date]])</f>
        <v>2022</v>
      </c>
    </row>
    <row r="4486" spans="1:19" x14ac:dyDescent="0.2">
      <c r="A4486">
        <v>4479</v>
      </c>
      <c r="B4486" s="1">
        <v>44882</v>
      </c>
      <c r="C4486" t="s">
        <v>260</v>
      </c>
      <c r="D4486" t="s">
        <v>332</v>
      </c>
      <c r="E4486">
        <v>1</v>
      </c>
      <c r="F4486" t="s">
        <v>26</v>
      </c>
      <c r="G4486" t="s">
        <v>999</v>
      </c>
      <c r="H4486" t="s">
        <v>1745</v>
      </c>
      <c r="M4486" s="2">
        <v>8000</v>
      </c>
      <c r="N4486" s="2">
        <v>18000</v>
      </c>
      <c r="O4486" s="2">
        <f>IF(Tabla1[[#This Row],[Mov]]="VNT",Tabla1[[#This Row],[Sale]]-Tabla1[[#This Row],[Cost]],-Tabla1[[#This Row],[Cost]]*Tabla1[[#This Row],[Cant]])</f>
        <v>10000</v>
      </c>
      <c r="P4486" s="8">
        <f>IF(Tabla1[[#This Row],[Mov]]="VNT",-Tabla1[[#This Row],[Cant]],Tabla1[[#This Row],[Cant]])</f>
        <v>-1</v>
      </c>
      <c r="Q4486" s="8">
        <f>DAY(Tabla1[[#This Row],[Date]])</f>
        <v>17</v>
      </c>
      <c r="R4486" s="8">
        <f>MONTH(Tabla1[[#This Row],[Date]])</f>
        <v>11</v>
      </c>
      <c r="S4486" s="8">
        <f>YEAR(Tabla1[[#This Row],[Date]])</f>
        <v>2022</v>
      </c>
    </row>
    <row r="4487" spans="1:19" x14ac:dyDescent="0.2">
      <c r="A4487">
        <v>4480</v>
      </c>
      <c r="B4487" s="1">
        <v>44882</v>
      </c>
      <c r="C4487" t="s">
        <v>260</v>
      </c>
      <c r="D4487" t="s">
        <v>332</v>
      </c>
      <c r="E4487">
        <v>1</v>
      </c>
      <c r="F4487" t="s">
        <v>365</v>
      </c>
      <c r="G4487" t="s">
        <v>366</v>
      </c>
      <c r="H4487" t="s">
        <v>367</v>
      </c>
      <c r="M4487" s="2">
        <v>9200</v>
      </c>
      <c r="N4487" s="2">
        <v>15000</v>
      </c>
      <c r="O4487" s="2">
        <f>IF(Tabla1[[#This Row],[Mov]]="VNT",Tabla1[[#This Row],[Sale]]-Tabla1[[#This Row],[Cost]],-Tabla1[[#This Row],[Cost]]*Tabla1[[#This Row],[Cant]])</f>
        <v>5800</v>
      </c>
      <c r="P4487" s="8">
        <f>IF(Tabla1[[#This Row],[Mov]]="VNT",-Tabla1[[#This Row],[Cant]],Tabla1[[#This Row],[Cant]])</f>
        <v>-1</v>
      </c>
      <c r="Q4487" s="8">
        <f>DAY(Tabla1[[#This Row],[Date]])</f>
        <v>17</v>
      </c>
      <c r="R4487" s="8">
        <f>MONTH(Tabla1[[#This Row],[Date]])</f>
        <v>11</v>
      </c>
      <c r="S4487" s="8">
        <f>YEAR(Tabla1[[#This Row],[Date]])</f>
        <v>2022</v>
      </c>
    </row>
    <row r="4488" spans="1:19" x14ac:dyDescent="0.2">
      <c r="A4488">
        <v>4481</v>
      </c>
      <c r="B4488" s="1">
        <v>44883</v>
      </c>
      <c r="C4488" t="s">
        <v>260</v>
      </c>
      <c r="D4488" t="s">
        <v>332</v>
      </c>
      <c r="E4488">
        <v>1</v>
      </c>
      <c r="F4488" t="s">
        <v>21</v>
      </c>
      <c r="G4488" t="s">
        <v>272</v>
      </c>
      <c r="H4488" t="s">
        <v>830</v>
      </c>
      <c r="M4488" s="2">
        <v>3500</v>
      </c>
      <c r="N4488" s="2">
        <v>15000</v>
      </c>
      <c r="O4488" s="2">
        <f>IF(Tabla1[[#This Row],[Mov]]="VNT",Tabla1[[#This Row],[Sale]]-Tabla1[[#This Row],[Cost]],-Tabla1[[#This Row],[Cost]]*Tabla1[[#This Row],[Cant]])</f>
        <v>11500</v>
      </c>
      <c r="P4488" s="8">
        <f>IF(Tabla1[[#This Row],[Mov]]="VNT",-Tabla1[[#This Row],[Cant]],Tabla1[[#This Row],[Cant]])</f>
        <v>-1</v>
      </c>
      <c r="Q4488" s="8">
        <f>DAY(Tabla1[[#This Row],[Date]])</f>
        <v>18</v>
      </c>
      <c r="R4488" s="8">
        <f>MONTH(Tabla1[[#This Row],[Date]])</f>
        <v>11</v>
      </c>
      <c r="S4488" s="8">
        <f>YEAR(Tabla1[[#This Row],[Date]])</f>
        <v>2022</v>
      </c>
    </row>
    <row r="4489" spans="1:19" x14ac:dyDescent="0.2">
      <c r="A4489">
        <v>4482</v>
      </c>
      <c r="B4489" s="1">
        <v>44883</v>
      </c>
      <c r="C4489" t="s">
        <v>260</v>
      </c>
      <c r="D4489" t="s">
        <v>332</v>
      </c>
      <c r="E4489">
        <v>1</v>
      </c>
      <c r="F4489" t="s">
        <v>224</v>
      </c>
      <c r="G4489" t="s">
        <v>284</v>
      </c>
      <c r="H4489" t="s">
        <v>1195</v>
      </c>
      <c r="M4489" s="2">
        <v>10000</v>
      </c>
      <c r="N4489" s="2">
        <v>20000</v>
      </c>
      <c r="O4489" s="2">
        <f>IF(Tabla1[[#This Row],[Mov]]="VNT",Tabla1[[#This Row],[Sale]]-Tabla1[[#This Row],[Cost]],-Tabla1[[#This Row],[Cost]]*Tabla1[[#This Row],[Cant]])</f>
        <v>10000</v>
      </c>
      <c r="P4489" s="8">
        <f>IF(Tabla1[[#This Row],[Mov]]="VNT",-Tabla1[[#This Row],[Cant]],Tabla1[[#This Row],[Cant]])</f>
        <v>-1</v>
      </c>
      <c r="Q4489" s="8">
        <f>DAY(Tabla1[[#This Row],[Date]])</f>
        <v>18</v>
      </c>
      <c r="R4489" s="8">
        <f>MONTH(Tabla1[[#This Row],[Date]])</f>
        <v>11</v>
      </c>
      <c r="S4489" s="8">
        <f>YEAR(Tabla1[[#This Row],[Date]])</f>
        <v>2022</v>
      </c>
    </row>
    <row r="4490" spans="1:19" x14ac:dyDescent="0.2">
      <c r="A4490">
        <v>4483</v>
      </c>
      <c r="B4490" s="1">
        <v>44883</v>
      </c>
      <c r="C4490" t="s">
        <v>260</v>
      </c>
      <c r="D4490" t="s">
        <v>332</v>
      </c>
      <c r="E4490">
        <v>1</v>
      </c>
      <c r="F4490" t="s">
        <v>15</v>
      </c>
      <c r="G4490" t="s">
        <v>266</v>
      </c>
      <c r="H4490" t="s">
        <v>20</v>
      </c>
      <c r="M4490" s="2">
        <v>3000</v>
      </c>
      <c r="N4490" s="2">
        <v>10000</v>
      </c>
      <c r="O4490" s="2">
        <f>IF(Tabla1[[#This Row],[Mov]]="VNT",Tabla1[[#This Row],[Sale]]-Tabla1[[#This Row],[Cost]],-Tabla1[[#This Row],[Cost]]*Tabla1[[#This Row],[Cant]])</f>
        <v>7000</v>
      </c>
      <c r="P4490" s="8">
        <f>IF(Tabla1[[#This Row],[Mov]]="VNT",-Tabla1[[#This Row],[Cant]],Tabla1[[#This Row],[Cant]])</f>
        <v>-1</v>
      </c>
      <c r="Q4490" s="8">
        <f>DAY(Tabla1[[#This Row],[Date]])</f>
        <v>18</v>
      </c>
      <c r="R4490" s="8">
        <f>MONTH(Tabla1[[#This Row],[Date]])</f>
        <v>11</v>
      </c>
      <c r="S4490" s="8">
        <f>YEAR(Tabla1[[#This Row],[Date]])</f>
        <v>2022</v>
      </c>
    </row>
    <row r="4491" spans="1:19" x14ac:dyDescent="0.2">
      <c r="A4491">
        <v>4484</v>
      </c>
      <c r="B4491" s="1">
        <v>44883</v>
      </c>
      <c r="C4491" t="s">
        <v>260</v>
      </c>
      <c r="D4491" t="s">
        <v>248</v>
      </c>
      <c r="E4491">
        <v>1</v>
      </c>
      <c r="F4491" t="s">
        <v>116</v>
      </c>
      <c r="G4491" t="s">
        <v>347</v>
      </c>
      <c r="H4491" t="s">
        <v>518</v>
      </c>
      <c r="M4491" s="2">
        <v>7009</v>
      </c>
      <c r="N4491" s="2">
        <v>7500</v>
      </c>
      <c r="O4491" s="2">
        <f>IF(Tabla1[[#This Row],[Mov]]="VNT",Tabla1[[#This Row],[Sale]]-Tabla1[[#This Row],[Cost]],-Tabla1[[#This Row],[Cost]]*Tabla1[[#This Row],[Cant]])</f>
        <v>491</v>
      </c>
      <c r="P4491" s="8">
        <f>IF(Tabla1[[#This Row],[Mov]]="VNT",-Tabla1[[#This Row],[Cant]],Tabla1[[#This Row],[Cant]])</f>
        <v>-1</v>
      </c>
      <c r="Q4491" s="8">
        <f>DAY(Tabla1[[#This Row],[Date]])</f>
        <v>18</v>
      </c>
      <c r="R4491" s="8">
        <f>MONTH(Tabla1[[#This Row],[Date]])</f>
        <v>11</v>
      </c>
      <c r="S4491" s="8">
        <f>YEAR(Tabla1[[#This Row],[Date]])</f>
        <v>2022</v>
      </c>
    </row>
    <row r="4492" spans="1:19" x14ac:dyDescent="0.2">
      <c r="A4492">
        <v>4485</v>
      </c>
      <c r="B4492" s="1">
        <v>44879</v>
      </c>
      <c r="C4492" t="s">
        <v>261</v>
      </c>
      <c r="D4492" t="s">
        <v>892</v>
      </c>
      <c r="E4492">
        <v>1</v>
      </c>
      <c r="F4492" t="s">
        <v>386</v>
      </c>
      <c r="G4492" t="s">
        <v>262</v>
      </c>
      <c r="H4492" t="s">
        <v>302</v>
      </c>
      <c r="M4492" s="2">
        <v>55000</v>
      </c>
      <c r="N4492" s="2">
        <v>120000</v>
      </c>
      <c r="O4492" s="2">
        <f>IF(Tabla1[[#This Row],[Mov]]="VNT",Tabla1[[#This Row],[Sale]]-Tabla1[[#This Row],[Cost]],-Tabla1[[#This Row],[Cost]]*Tabla1[[#This Row],[Cant]])</f>
        <v>-55000</v>
      </c>
      <c r="P4492" s="8">
        <f>IF(Tabla1[[#This Row],[Mov]]="VNT",-Tabla1[[#This Row],[Cant]],Tabla1[[#This Row],[Cant]])</f>
        <v>1</v>
      </c>
      <c r="Q4492" s="8">
        <f>DAY(Tabla1[[#This Row],[Date]])</f>
        <v>14</v>
      </c>
      <c r="R4492" s="8">
        <f>MONTH(Tabla1[[#This Row],[Date]])</f>
        <v>11</v>
      </c>
      <c r="S4492" s="8">
        <f>YEAR(Tabla1[[#This Row],[Date]])</f>
        <v>2022</v>
      </c>
    </row>
    <row r="4493" spans="1:19" x14ac:dyDescent="0.2">
      <c r="A4493">
        <v>4486</v>
      </c>
      <c r="B4493" s="1">
        <v>44879</v>
      </c>
      <c r="C4493" t="s">
        <v>261</v>
      </c>
      <c r="D4493" t="s">
        <v>892</v>
      </c>
      <c r="E4493">
        <v>1</v>
      </c>
      <c r="F4493" t="s">
        <v>386</v>
      </c>
      <c r="G4493" t="s">
        <v>272</v>
      </c>
      <c r="H4493" t="s">
        <v>807</v>
      </c>
      <c r="M4493" s="2">
        <v>78000</v>
      </c>
      <c r="N4493" s="2">
        <v>135000</v>
      </c>
      <c r="O4493" s="2">
        <f>IF(Tabla1[[#This Row],[Mov]]="VNT",Tabla1[[#This Row],[Sale]]-Tabla1[[#This Row],[Cost]],-Tabla1[[#This Row],[Cost]]*Tabla1[[#This Row],[Cant]])</f>
        <v>-78000</v>
      </c>
      <c r="P4493" s="8">
        <f>IF(Tabla1[[#This Row],[Mov]]="VNT",-Tabla1[[#This Row],[Cant]],Tabla1[[#This Row],[Cant]])</f>
        <v>1</v>
      </c>
      <c r="Q4493" s="8">
        <f>DAY(Tabla1[[#This Row],[Date]])</f>
        <v>14</v>
      </c>
      <c r="R4493" s="8">
        <f>MONTH(Tabla1[[#This Row],[Date]])</f>
        <v>11</v>
      </c>
      <c r="S4493" s="8">
        <f>YEAR(Tabla1[[#This Row],[Date]])</f>
        <v>2022</v>
      </c>
    </row>
    <row r="4494" spans="1:19" x14ac:dyDescent="0.2">
      <c r="A4494">
        <v>4487</v>
      </c>
      <c r="B4494" s="1">
        <v>44879</v>
      </c>
      <c r="C4494" t="s">
        <v>261</v>
      </c>
      <c r="D4494" t="s">
        <v>892</v>
      </c>
      <c r="E4494">
        <v>1</v>
      </c>
      <c r="F4494" t="s">
        <v>386</v>
      </c>
      <c r="G4494" t="s">
        <v>262</v>
      </c>
      <c r="H4494" t="s">
        <v>302</v>
      </c>
      <c r="M4494" s="2">
        <v>55000</v>
      </c>
      <c r="N4494" s="2">
        <v>120000</v>
      </c>
      <c r="O4494" s="2">
        <f>IF(Tabla1[[#This Row],[Mov]]="VNT",Tabla1[[#This Row],[Sale]]-Tabla1[[#This Row],[Cost]],-Tabla1[[#This Row],[Cost]]*Tabla1[[#This Row],[Cant]])</f>
        <v>-55000</v>
      </c>
      <c r="P4494" s="8">
        <f>IF(Tabla1[[#This Row],[Mov]]="VNT",-Tabla1[[#This Row],[Cant]],Tabla1[[#This Row],[Cant]])</f>
        <v>1</v>
      </c>
      <c r="Q4494" s="8">
        <f>DAY(Tabla1[[#This Row],[Date]])</f>
        <v>14</v>
      </c>
      <c r="R4494" s="8">
        <f>MONTH(Tabla1[[#This Row],[Date]])</f>
        <v>11</v>
      </c>
      <c r="S4494" s="8">
        <f>YEAR(Tabla1[[#This Row],[Date]])</f>
        <v>2022</v>
      </c>
    </row>
    <row r="4495" spans="1:19" x14ac:dyDescent="0.2">
      <c r="A4495">
        <v>4488</v>
      </c>
      <c r="B4495" s="1">
        <v>44879</v>
      </c>
      <c r="C4495" t="s">
        <v>261</v>
      </c>
      <c r="D4495" t="s">
        <v>659</v>
      </c>
      <c r="E4495">
        <v>5</v>
      </c>
      <c r="F4495" t="s">
        <v>26</v>
      </c>
      <c r="G4495" t="s">
        <v>264</v>
      </c>
      <c r="H4495" t="s">
        <v>20</v>
      </c>
      <c r="M4495" s="2">
        <v>8000</v>
      </c>
      <c r="N4495" s="2">
        <v>20000</v>
      </c>
      <c r="O4495" s="2">
        <f>IF(Tabla1[[#This Row],[Mov]]="VNT",Tabla1[[#This Row],[Sale]]-Tabla1[[#This Row],[Cost]],-Tabla1[[#This Row],[Cost]]*Tabla1[[#This Row],[Cant]])</f>
        <v>-40000</v>
      </c>
      <c r="P4495" s="8">
        <f>IF(Tabla1[[#This Row],[Mov]]="VNT",-Tabla1[[#This Row],[Cant]],Tabla1[[#This Row],[Cant]])</f>
        <v>5</v>
      </c>
      <c r="Q4495" s="8">
        <f>DAY(Tabla1[[#This Row],[Date]])</f>
        <v>14</v>
      </c>
      <c r="R4495" s="8">
        <f>MONTH(Tabla1[[#This Row],[Date]])</f>
        <v>11</v>
      </c>
      <c r="S4495" s="8">
        <f>YEAR(Tabla1[[#This Row],[Date]])</f>
        <v>2022</v>
      </c>
    </row>
    <row r="4496" spans="1:19" x14ac:dyDescent="0.2">
      <c r="A4496">
        <v>4489</v>
      </c>
      <c r="B4496" s="1">
        <v>44879</v>
      </c>
      <c r="C4496" t="s">
        <v>261</v>
      </c>
      <c r="D4496" t="s">
        <v>659</v>
      </c>
      <c r="E4496">
        <v>5</v>
      </c>
      <c r="F4496" t="s">
        <v>26</v>
      </c>
      <c r="G4496" t="s">
        <v>264</v>
      </c>
      <c r="H4496" t="s">
        <v>16</v>
      </c>
      <c r="M4496" s="2">
        <v>8000</v>
      </c>
      <c r="N4496" s="2">
        <v>20000</v>
      </c>
      <c r="O4496" s="2">
        <f>IF(Tabla1[[#This Row],[Mov]]="VNT",Tabla1[[#This Row],[Sale]]-Tabla1[[#This Row],[Cost]],-Tabla1[[#This Row],[Cost]]*Tabla1[[#This Row],[Cant]])</f>
        <v>-40000</v>
      </c>
      <c r="P4496" s="8">
        <f>IF(Tabla1[[#This Row],[Mov]]="VNT",-Tabla1[[#This Row],[Cant]],Tabla1[[#This Row],[Cant]])</f>
        <v>5</v>
      </c>
      <c r="Q4496" s="8">
        <f>DAY(Tabla1[[#This Row],[Date]])</f>
        <v>14</v>
      </c>
      <c r="R4496" s="8">
        <f>MONTH(Tabla1[[#This Row],[Date]])</f>
        <v>11</v>
      </c>
      <c r="S4496" s="8">
        <f>YEAR(Tabla1[[#This Row],[Date]])</f>
        <v>2022</v>
      </c>
    </row>
    <row r="4497" spans="1:19" x14ac:dyDescent="0.2">
      <c r="A4497">
        <v>4490</v>
      </c>
      <c r="B4497" s="1">
        <v>44879</v>
      </c>
      <c r="C4497" t="s">
        <v>261</v>
      </c>
      <c r="D4497" t="s">
        <v>659</v>
      </c>
      <c r="E4497">
        <v>1</v>
      </c>
      <c r="F4497" t="s">
        <v>532</v>
      </c>
      <c r="G4497" t="s">
        <v>1870</v>
      </c>
      <c r="H4497" t="s">
        <v>1871</v>
      </c>
      <c r="M4497" s="2">
        <v>40000</v>
      </c>
      <c r="N4497" s="2">
        <v>75000</v>
      </c>
      <c r="O4497" s="2">
        <f>IF(Tabla1[[#This Row],[Mov]]="VNT",Tabla1[[#This Row],[Sale]]-Tabla1[[#This Row],[Cost]],-Tabla1[[#This Row],[Cost]]*Tabla1[[#This Row],[Cant]])</f>
        <v>-40000</v>
      </c>
      <c r="P4497" s="8">
        <f>IF(Tabla1[[#This Row],[Mov]]="VNT",-Tabla1[[#This Row],[Cant]],Tabla1[[#This Row],[Cant]])</f>
        <v>1</v>
      </c>
      <c r="Q4497" s="8">
        <f>DAY(Tabla1[[#This Row],[Date]])</f>
        <v>14</v>
      </c>
      <c r="R4497" s="8">
        <f>MONTH(Tabla1[[#This Row],[Date]])</f>
        <v>11</v>
      </c>
      <c r="S4497" s="8">
        <f>YEAR(Tabla1[[#This Row],[Date]])</f>
        <v>2022</v>
      </c>
    </row>
    <row r="4498" spans="1:19" x14ac:dyDescent="0.2">
      <c r="A4498">
        <v>4491</v>
      </c>
      <c r="B4498" s="1">
        <v>44878</v>
      </c>
      <c r="C4498" t="s">
        <v>699</v>
      </c>
      <c r="D4498" t="s">
        <v>1898</v>
      </c>
      <c r="E4498">
        <v>1</v>
      </c>
      <c r="F4498" t="s">
        <v>1603</v>
      </c>
      <c r="G4498" t="s">
        <v>266</v>
      </c>
      <c r="H4498" t="s">
        <v>1894</v>
      </c>
      <c r="M4498" s="2">
        <v>3000</v>
      </c>
      <c r="N4498" s="2">
        <v>0</v>
      </c>
      <c r="O4498" s="2">
        <f>IF(Tabla1[[#This Row],[Mov]]="VNT",Tabla1[[#This Row],[Sale]]-Tabla1[[#This Row],[Cost]],-Tabla1[[#This Row],[Cost]]*Tabla1[[#This Row],[Cant]])</f>
        <v>-3000</v>
      </c>
      <c r="P4498" s="8">
        <f>IF(Tabla1[[#This Row],[Mov]]="VNT",-Tabla1[[#This Row],[Cant]],Tabla1[[#This Row],[Cant]])</f>
        <v>1</v>
      </c>
      <c r="Q4498" s="8">
        <f>DAY(Tabla1[[#This Row],[Date]])</f>
        <v>13</v>
      </c>
      <c r="R4498" s="8">
        <f>MONTH(Tabla1[[#This Row],[Date]])</f>
        <v>11</v>
      </c>
      <c r="S4498" s="8">
        <f>YEAR(Tabla1[[#This Row],[Date]])</f>
        <v>2022</v>
      </c>
    </row>
    <row r="4499" spans="1:19" x14ac:dyDescent="0.2">
      <c r="A4499">
        <v>4492</v>
      </c>
      <c r="B4499" s="1">
        <v>44878</v>
      </c>
      <c r="C4499" t="s">
        <v>699</v>
      </c>
      <c r="D4499" t="s">
        <v>1898</v>
      </c>
      <c r="E4499">
        <v>1</v>
      </c>
      <c r="F4499" t="s">
        <v>1603</v>
      </c>
      <c r="G4499" t="s">
        <v>266</v>
      </c>
      <c r="H4499" t="s">
        <v>1895</v>
      </c>
      <c r="M4499" s="2">
        <v>10000</v>
      </c>
      <c r="N4499" s="2">
        <v>0</v>
      </c>
      <c r="O4499" s="2">
        <f>IF(Tabla1[[#This Row],[Mov]]="VNT",Tabla1[[#This Row],[Sale]]-Tabla1[[#This Row],[Cost]],-Tabla1[[#This Row],[Cost]]*Tabla1[[#This Row],[Cant]])</f>
        <v>-10000</v>
      </c>
      <c r="P4499" s="8">
        <f>IF(Tabla1[[#This Row],[Mov]]="VNT",-Tabla1[[#This Row],[Cant]],Tabla1[[#This Row],[Cant]])</f>
        <v>1</v>
      </c>
      <c r="Q4499" s="8">
        <f>DAY(Tabla1[[#This Row],[Date]])</f>
        <v>13</v>
      </c>
      <c r="R4499" s="8">
        <f>MONTH(Tabla1[[#This Row],[Date]])</f>
        <v>11</v>
      </c>
      <c r="S4499" s="8">
        <f>YEAR(Tabla1[[#This Row],[Date]])</f>
        <v>2022</v>
      </c>
    </row>
    <row r="4500" spans="1:19" x14ac:dyDescent="0.2">
      <c r="A4500">
        <v>4493</v>
      </c>
      <c r="B4500" s="1">
        <v>44878</v>
      </c>
      <c r="C4500" t="s">
        <v>699</v>
      </c>
      <c r="D4500" t="s">
        <v>1898</v>
      </c>
      <c r="E4500">
        <v>1</v>
      </c>
      <c r="F4500" t="s">
        <v>1603</v>
      </c>
      <c r="G4500" t="s">
        <v>266</v>
      </c>
      <c r="H4500" t="s">
        <v>1896</v>
      </c>
      <c r="M4500" s="2">
        <v>5000</v>
      </c>
      <c r="N4500" s="2">
        <v>0</v>
      </c>
      <c r="O4500" s="2">
        <f>IF(Tabla1[[#This Row],[Mov]]="VNT",Tabla1[[#This Row],[Sale]]-Tabla1[[#This Row],[Cost]],-Tabla1[[#This Row],[Cost]]*Tabla1[[#This Row],[Cant]])</f>
        <v>-5000</v>
      </c>
      <c r="P4500" s="8">
        <f>IF(Tabla1[[#This Row],[Mov]]="VNT",-Tabla1[[#This Row],[Cant]],Tabla1[[#This Row],[Cant]])</f>
        <v>1</v>
      </c>
      <c r="Q4500" s="8">
        <f>DAY(Tabla1[[#This Row],[Date]])</f>
        <v>13</v>
      </c>
      <c r="R4500" s="8">
        <f>MONTH(Tabla1[[#This Row],[Date]])</f>
        <v>11</v>
      </c>
      <c r="S4500" s="8">
        <f>YEAR(Tabla1[[#This Row],[Date]])</f>
        <v>2022</v>
      </c>
    </row>
    <row r="4501" spans="1:19" x14ac:dyDescent="0.2">
      <c r="A4501">
        <v>4494</v>
      </c>
      <c r="B4501" s="1">
        <v>44878</v>
      </c>
      <c r="C4501" t="s">
        <v>699</v>
      </c>
      <c r="D4501" t="s">
        <v>1898</v>
      </c>
      <c r="E4501">
        <v>1</v>
      </c>
      <c r="F4501" t="s">
        <v>1603</v>
      </c>
      <c r="G4501" t="s">
        <v>266</v>
      </c>
      <c r="H4501" t="s">
        <v>1897</v>
      </c>
      <c r="M4501" s="2">
        <v>12000</v>
      </c>
      <c r="N4501" s="2">
        <v>0</v>
      </c>
      <c r="O4501" s="2">
        <f>IF(Tabla1[[#This Row],[Mov]]="VNT",Tabla1[[#This Row],[Sale]]-Tabla1[[#This Row],[Cost]],-Tabla1[[#This Row],[Cost]]*Tabla1[[#This Row],[Cant]])</f>
        <v>-12000</v>
      </c>
      <c r="P4501" s="8">
        <f>IF(Tabla1[[#This Row],[Mov]]="VNT",-Tabla1[[#This Row],[Cant]],Tabla1[[#This Row],[Cant]])</f>
        <v>1</v>
      </c>
      <c r="Q4501" s="8">
        <f>DAY(Tabla1[[#This Row],[Date]])</f>
        <v>13</v>
      </c>
      <c r="R4501" s="8">
        <f>MONTH(Tabla1[[#This Row],[Date]])</f>
        <v>11</v>
      </c>
      <c r="S4501" s="8">
        <f>YEAR(Tabla1[[#This Row],[Date]])</f>
        <v>2022</v>
      </c>
    </row>
    <row r="4502" spans="1:19" x14ac:dyDescent="0.2">
      <c r="A4502">
        <v>4495</v>
      </c>
      <c r="B4502" s="1">
        <v>44881</v>
      </c>
      <c r="C4502" t="s">
        <v>699</v>
      </c>
      <c r="D4502" t="s">
        <v>1898</v>
      </c>
      <c r="E4502">
        <v>1</v>
      </c>
      <c r="F4502" t="s">
        <v>1603</v>
      </c>
      <c r="G4502" t="s">
        <v>266</v>
      </c>
      <c r="H4502" t="s">
        <v>1899</v>
      </c>
      <c r="M4502" s="2">
        <v>12000</v>
      </c>
      <c r="N4502" s="2">
        <v>0</v>
      </c>
      <c r="O4502" s="2">
        <f>IF(Tabla1[[#This Row],[Mov]]="VNT",Tabla1[[#This Row],[Sale]]-Tabla1[[#This Row],[Cost]],-Tabla1[[#This Row],[Cost]]*Tabla1[[#This Row],[Cant]])</f>
        <v>-12000</v>
      </c>
      <c r="P4502" s="8">
        <f>IF(Tabla1[[#This Row],[Mov]]="VNT",-Tabla1[[#This Row],[Cant]],Tabla1[[#This Row],[Cant]])</f>
        <v>1</v>
      </c>
      <c r="Q4502" s="8">
        <f>DAY(Tabla1[[#This Row],[Date]])</f>
        <v>16</v>
      </c>
      <c r="R4502" s="8">
        <f>MONTH(Tabla1[[#This Row],[Date]])</f>
        <v>11</v>
      </c>
      <c r="S4502" s="8">
        <f>YEAR(Tabla1[[#This Row],[Date]])</f>
        <v>2022</v>
      </c>
    </row>
    <row r="4503" spans="1:19" x14ac:dyDescent="0.2">
      <c r="A4503">
        <v>4496</v>
      </c>
      <c r="B4503" s="1">
        <v>44881</v>
      </c>
      <c r="C4503" t="s">
        <v>699</v>
      </c>
      <c r="D4503" t="s">
        <v>1898</v>
      </c>
      <c r="E4503">
        <v>1</v>
      </c>
      <c r="F4503" t="s">
        <v>1603</v>
      </c>
      <c r="G4503" t="s">
        <v>266</v>
      </c>
      <c r="H4503" t="s">
        <v>1900</v>
      </c>
      <c r="M4503" s="2">
        <v>7000</v>
      </c>
      <c r="N4503" s="2">
        <v>0</v>
      </c>
      <c r="O4503" s="2">
        <f>IF(Tabla1[[#This Row],[Mov]]="VNT",Tabla1[[#This Row],[Sale]]-Tabla1[[#This Row],[Cost]],-Tabla1[[#This Row],[Cost]]*Tabla1[[#This Row],[Cant]])</f>
        <v>-7000</v>
      </c>
      <c r="P4503" s="8">
        <f>IF(Tabla1[[#This Row],[Mov]]="VNT",-Tabla1[[#This Row],[Cant]],Tabla1[[#This Row],[Cant]])</f>
        <v>1</v>
      </c>
      <c r="Q4503" s="8">
        <f>DAY(Tabla1[[#This Row],[Date]])</f>
        <v>16</v>
      </c>
      <c r="R4503" s="8">
        <f>MONTH(Tabla1[[#This Row],[Date]])</f>
        <v>11</v>
      </c>
      <c r="S4503" s="8">
        <f>YEAR(Tabla1[[#This Row],[Date]])</f>
        <v>2022</v>
      </c>
    </row>
    <row r="4504" spans="1:19" x14ac:dyDescent="0.2">
      <c r="A4504">
        <v>4497</v>
      </c>
      <c r="B4504" s="1">
        <v>44883</v>
      </c>
      <c r="C4504" t="s">
        <v>260</v>
      </c>
      <c r="D4504" t="s">
        <v>332</v>
      </c>
      <c r="E4504">
        <v>1</v>
      </c>
      <c r="F4504" t="s">
        <v>15</v>
      </c>
      <c r="G4504" t="s">
        <v>999</v>
      </c>
      <c r="H4504" t="s">
        <v>1869</v>
      </c>
      <c r="M4504" s="2">
        <v>3500</v>
      </c>
      <c r="N4504" s="2">
        <v>10000</v>
      </c>
      <c r="O4504" s="2">
        <f>IF(Tabla1[[#This Row],[Mov]]="VNT",Tabla1[[#This Row],[Sale]]-Tabla1[[#This Row],[Cost]],-Tabla1[[#This Row],[Cost]]*Tabla1[[#This Row],[Cant]])</f>
        <v>6500</v>
      </c>
      <c r="P4504" s="8">
        <f>IF(Tabla1[[#This Row],[Mov]]="VNT",-Tabla1[[#This Row],[Cant]],Tabla1[[#This Row],[Cant]])</f>
        <v>-1</v>
      </c>
      <c r="Q4504" s="8">
        <f>DAY(Tabla1[[#This Row],[Date]])</f>
        <v>18</v>
      </c>
      <c r="R4504" s="8">
        <f>MONTH(Tabla1[[#This Row],[Date]])</f>
        <v>11</v>
      </c>
      <c r="S4504" s="8">
        <f>YEAR(Tabla1[[#This Row],[Date]])</f>
        <v>2022</v>
      </c>
    </row>
    <row r="4505" spans="1:19" x14ac:dyDescent="0.2">
      <c r="A4505">
        <v>4498</v>
      </c>
      <c r="B4505" s="1">
        <v>44883</v>
      </c>
      <c r="C4505" t="s">
        <v>260</v>
      </c>
      <c r="D4505" t="s">
        <v>332</v>
      </c>
      <c r="E4505">
        <v>1</v>
      </c>
      <c r="F4505" t="s">
        <v>365</v>
      </c>
      <c r="G4505" t="s">
        <v>943</v>
      </c>
      <c r="H4505" t="s">
        <v>1251</v>
      </c>
      <c r="M4505" s="2">
        <v>4000</v>
      </c>
      <c r="N4505" s="2">
        <v>8000</v>
      </c>
      <c r="O4505" s="2">
        <f>IF(Tabla1[[#This Row],[Mov]]="VNT",Tabla1[[#This Row],[Sale]]-Tabla1[[#This Row],[Cost]],-Tabla1[[#This Row],[Cost]]*Tabla1[[#This Row],[Cant]])</f>
        <v>4000</v>
      </c>
      <c r="P4505" s="8">
        <f>IF(Tabla1[[#This Row],[Mov]]="VNT",-Tabla1[[#This Row],[Cant]],Tabla1[[#This Row],[Cant]])</f>
        <v>-1</v>
      </c>
      <c r="Q4505" s="8">
        <f>DAY(Tabla1[[#This Row],[Date]])</f>
        <v>18</v>
      </c>
      <c r="R4505" s="8">
        <f>MONTH(Tabla1[[#This Row],[Date]])</f>
        <v>11</v>
      </c>
      <c r="S4505" s="8">
        <f>YEAR(Tabla1[[#This Row],[Date]])</f>
        <v>2022</v>
      </c>
    </row>
    <row r="4506" spans="1:19" x14ac:dyDescent="0.2">
      <c r="A4506">
        <v>4499</v>
      </c>
      <c r="B4506" s="1">
        <v>44883</v>
      </c>
      <c r="C4506" t="s">
        <v>260</v>
      </c>
      <c r="D4506" t="s">
        <v>332</v>
      </c>
      <c r="E4506">
        <v>1</v>
      </c>
      <c r="F4506" t="s">
        <v>365</v>
      </c>
      <c r="G4506" t="s">
        <v>943</v>
      </c>
      <c r="H4506" t="s">
        <v>1251</v>
      </c>
      <c r="M4506" s="2">
        <v>4000</v>
      </c>
      <c r="N4506" s="2">
        <v>8000</v>
      </c>
      <c r="O4506" s="2">
        <f>IF(Tabla1[[#This Row],[Mov]]="VNT",Tabla1[[#This Row],[Sale]]-Tabla1[[#This Row],[Cost]],-Tabla1[[#This Row],[Cost]]*Tabla1[[#This Row],[Cant]])</f>
        <v>4000</v>
      </c>
      <c r="P4506" s="8">
        <f>IF(Tabla1[[#This Row],[Mov]]="VNT",-Tabla1[[#This Row],[Cant]],Tabla1[[#This Row],[Cant]])</f>
        <v>-1</v>
      </c>
      <c r="Q4506" s="8">
        <f>DAY(Tabla1[[#This Row],[Date]])</f>
        <v>18</v>
      </c>
      <c r="R4506" s="8">
        <f>MONTH(Tabla1[[#This Row],[Date]])</f>
        <v>11</v>
      </c>
      <c r="S4506" s="8">
        <f>YEAR(Tabla1[[#This Row],[Date]])</f>
        <v>2022</v>
      </c>
    </row>
    <row r="4507" spans="1:19" x14ac:dyDescent="0.2">
      <c r="A4507">
        <v>4500</v>
      </c>
      <c r="B4507" s="1">
        <v>44883</v>
      </c>
      <c r="C4507" t="s">
        <v>260</v>
      </c>
      <c r="D4507" t="s">
        <v>332</v>
      </c>
      <c r="E4507">
        <v>1</v>
      </c>
      <c r="F4507" t="s">
        <v>365</v>
      </c>
      <c r="G4507" t="s">
        <v>943</v>
      </c>
      <c r="H4507" t="s">
        <v>1901</v>
      </c>
      <c r="M4507" s="2">
        <v>4000</v>
      </c>
      <c r="N4507" s="2">
        <v>8000</v>
      </c>
      <c r="O4507" s="2">
        <f>IF(Tabla1[[#This Row],[Mov]]="VNT",Tabla1[[#This Row],[Sale]]-Tabla1[[#This Row],[Cost]],-Tabla1[[#This Row],[Cost]]*Tabla1[[#This Row],[Cant]])</f>
        <v>4000</v>
      </c>
      <c r="P4507" s="8">
        <f>IF(Tabla1[[#This Row],[Mov]]="VNT",-Tabla1[[#This Row],[Cant]],Tabla1[[#This Row],[Cant]])</f>
        <v>-1</v>
      </c>
      <c r="Q4507" s="8">
        <f>DAY(Tabla1[[#This Row],[Date]])</f>
        <v>18</v>
      </c>
      <c r="R4507" s="8">
        <f>MONTH(Tabla1[[#This Row],[Date]])</f>
        <v>11</v>
      </c>
      <c r="S4507" s="8">
        <f>YEAR(Tabla1[[#This Row],[Date]])</f>
        <v>2022</v>
      </c>
    </row>
    <row r="4508" spans="1:19" x14ac:dyDescent="0.2">
      <c r="A4508">
        <v>4501</v>
      </c>
      <c r="B4508" s="1">
        <v>44883</v>
      </c>
      <c r="C4508" t="s">
        <v>260</v>
      </c>
      <c r="D4508" t="s">
        <v>332</v>
      </c>
      <c r="E4508">
        <v>1</v>
      </c>
      <c r="F4508" t="s">
        <v>476</v>
      </c>
      <c r="G4508" t="s">
        <v>266</v>
      </c>
      <c r="H4508" t="s">
        <v>1902</v>
      </c>
      <c r="M4508" s="2">
        <v>1800</v>
      </c>
      <c r="N4508" s="2">
        <v>4000</v>
      </c>
      <c r="O4508" s="2">
        <f>IF(Tabla1[[#This Row],[Mov]]="VNT",Tabla1[[#This Row],[Sale]]-Tabla1[[#This Row],[Cost]],-Tabla1[[#This Row],[Cost]]*Tabla1[[#This Row],[Cant]])</f>
        <v>2200</v>
      </c>
      <c r="P4508" s="8">
        <f>IF(Tabla1[[#This Row],[Mov]]="VNT",-Tabla1[[#This Row],[Cant]],Tabla1[[#This Row],[Cant]])</f>
        <v>-1</v>
      </c>
      <c r="Q4508" s="8">
        <f>DAY(Tabla1[[#This Row],[Date]])</f>
        <v>18</v>
      </c>
      <c r="R4508" s="8">
        <f>MONTH(Tabla1[[#This Row],[Date]])</f>
        <v>11</v>
      </c>
      <c r="S4508" s="8">
        <f>YEAR(Tabla1[[#This Row],[Date]])</f>
        <v>2022</v>
      </c>
    </row>
    <row r="4509" spans="1:19" x14ac:dyDescent="0.2">
      <c r="A4509">
        <v>4502</v>
      </c>
      <c r="B4509" s="1">
        <v>44883</v>
      </c>
      <c r="C4509" t="s">
        <v>260</v>
      </c>
      <c r="D4509" t="s">
        <v>332</v>
      </c>
      <c r="E4509">
        <v>1</v>
      </c>
      <c r="F4509" t="s">
        <v>225</v>
      </c>
      <c r="G4509" t="s">
        <v>262</v>
      </c>
      <c r="H4509" t="s">
        <v>538</v>
      </c>
      <c r="M4509" s="2">
        <v>1100</v>
      </c>
      <c r="N4509" s="2">
        <v>10000</v>
      </c>
      <c r="O4509" s="2">
        <f>IF(Tabla1[[#This Row],[Mov]]="VNT",Tabla1[[#This Row],[Sale]]-Tabla1[[#This Row],[Cost]],-Tabla1[[#This Row],[Cost]]*Tabla1[[#This Row],[Cant]])</f>
        <v>8900</v>
      </c>
      <c r="P4509" s="8">
        <f>IF(Tabla1[[#This Row],[Mov]]="VNT",-Tabla1[[#This Row],[Cant]],Tabla1[[#This Row],[Cant]])</f>
        <v>-1</v>
      </c>
      <c r="Q4509" s="8">
        <f>DAY(Tabla1[[#This Row],[Date]])</f>
        <v>18</v>
      </c>
      <c r="R4509" s="8">
        <f>MONTH(Tabla1[[#This Row],[Date]])</f>
        <v>11</v>
      </c>
      <c r="S4509" s="8">
        <f>YEAR(Tabla1[[#This Row],[Date]])</f>
        <v>2022</v>
      </c>
    </row>
    <row r="4510" spans="1:19" x14ac:dyDescent="0.2">
      <c r="A4510">
        <v>4503</v>
      </c>
      <c r="B4510" s="1">
        <v>44883</v>
      </c>
      <c r="C4510" t="s">
        <v>260</v>
      </c>
      <c r="D4510" t="s">
        <v>332</v>
      </c>
      <c r="E4510">
        <v>1</v>
      </c>
      <c r="F4510" t="s">
        <v>891</v>
      </c>
      <c r="G4510" t="s">
        <v>262</v>
      </c>
      <c r="H4510" t="s">
        <v>538</v>
      </c>
      <c r="M4510" s="2">
        <v>3500</v>
      </c>
      <c r="N4510" s="2">
        <v>10000</v>
      </c>
      <c r="O4510" s="2">
        <f>IF(Tabla1[[#This Row],[Mov]]="VNT",Tabla1[[#This Row],[Sale]]-Tabla1[[#This Row],[Cost]],-Tabla1[[#This Row],[Cost]]*Tabla1[[#This Row],[Cant]])</f>
        <v>6500</v>
      </c>
      <c r="P4510" s="8">
        <f>IF(Tabla1[[#This Row],[Mov]]="VNT",-Tabla1[[#This Row],[Cant]],Tabla1[[#This Row],[Cant]])</f>
        <v>-1</v>
      </c>
      <c r="Q4510" s="8">
        <f>DAY(Tabla1[[#This Row],[Date]])</f>
        <v>18</v>
      </c>
      <c r="R4510" s="8">
        <f>MONTH(Tabla1[[#This Row],[Date]])</f>
        <v>11</v>
      </c>
      <c r="S4510" s="8">
        <f>YEAR(Tabla1[[#This Row],[Date]])</f>
        <v>2022</v>
      </c>
    </row>
    <row r="4511" spans="1:19" x14ac:dyDescent="0.2">
      <c r="A4511">
        <v>4504</v>
      </c>
      <c r="B4511" s="1">
        <v>44883</v>
      </c>
      <c r="C4511" t="s">
        <v>260</v>
      </c>
      <c r="D4511" t="s">
        <v>332</v>
      </c>
      <c r="E4511">
        <v>1</v>
      </c>
      <c r="F4511" t="s">
        <v>26</v>
      </c>
      <c r="G4511" t="s">
        <v>284</v>
      </c>
      <c r="H4511" t="s">
        <v>1455</v>
      </c>
      <c r="M4511" s="2">
        <v>8500</v>
      </c>
      <c r="N4511" s="2">
        <v>20000</v>
      </c>
      <c r="O4511" s="2">
        <f>IF(Tabla1[[#This Row],[Mov]]="VNT",Tabla1[[#This Row],[Sale]]-Tabla1[[#This Row],[Cost]],-Tabla1[[#This Row],[Cost]]*Tabla1[[#This Row],[Cant]])</f>
        <v>11500</v>
      </c>
      <c r="P4511" s="8">
        <f>IF(Tabla1[[#This Row],[Mov]]="VNT",-Tabla1[[#This Row],[Cant]],Tabla1[[#This Row],[Cant]])</f>
        <v>-1</v>
      </c>
      <c r="Q4511" s="8">
        <f>DAY(Tabla1[[#This Row],[Date]])</f>
        <v>18</v>
      </c>
      <c r="R4511" s="8">
        <f>MONTH(Tabla1[[#This Row],[Date]])</f>
        <v>11</v>
      </c>
      <c r="S4511" s="8">
        <f>YEAR(Tabla1[[#This Row],[Date]])</f>
        <v>2022</v>
      </c>
    </row>
    <row r="4512" spans="1:19" x14ac:dyDescent="0.2">
      <c r="A4512">
        <v>4505</v>
      </c>
      <c r="B4512" s="1">
        <v>44883</v>
      </c>
      <c r="C4512" t="s">
        <v>260</v>
      </c>
      <c r="D4512" t="s">
        <v>332</v>
      </c>
      <c r="E4512">
        <v>1</v>
      </c>
      <c r="F4512" t="s">
        <v>116</v>
      </c>
      <c r="G4512" t="s">
        <v>382</v>
      </c>
      <c r="H4512" t="s">
        <v>514</v>
      </c>
      <c r="M4512" s="2">
        <v>14953</v>
      </c>
      <c r="N4512" s="2">
        <v>16000</v>
      </c>
      <c r="O4512" s="2">
        <f>IF(Tabla1[[#This Row],[Mov]]="VNT",Tabla1[[#This Row],[Sale]]-Tabla1[[#This Row],[Cost]],-Tabla1[[#This Row],[Cost]]*Tabla1[[#This Row],[Cant]])</f>
        <v>1047</v>
      </c>
      <c r="P4512" s="8">
        <f>IF(Tabla1[[#This Row],[Mov]]="VNT",-Tabla1[[#This Row],[Cant]],Tabla1[[#This Row],[Cant]])</f>
        <v>-1</v>
      </c>
      <c r="Q4512" s="8">
        <f>DAY(Tabla1[[#This Row],[Date]])</f>
        <v>18</v>
      </c>
      <c r="R4512" s="8">
        <f>MONTH(Tabla1[[#This Row],[Date]])</f>
        <v>11</v>
      </c>
      <c r="S4512" s="8">
        <f>YEAR(Tabla1[[#This Row],[Date]])</f>
        <v>2022</v>
      </c>
    </row>
    <row r="4513" spans="1:19" x14ac:dyDescent="0.2">
      <c r="A4513">
        <v>4506</v>
      </c>
      <c r="B4513" s="1">
        <v>44883</v>
      </c>
      <c r="C4513" t="s">
        <v>260</v>
      </c>
      <c r="D4513" t="s">
        <v>332</v>
      </c>
      <c r="E4513">
        <v>1</v>
      </c>
      <c r="F4513" t="s">
        <v>116</v>
      </c>
      <c r="G4513" t="s">
        <v>347</v>
      </c>
      <c r="H4513" t="s">
        <v>518</v>
      </c>
      <c r="M4513" s="2">
        <v>3271</v>
      </c>
      <c r="N4513" s="2">
        <v>3500</v>
      </c>
      <c r="O4513" s="2">
        <f>IF(Tabla1[[#This Row],[Mov]]="VNT",Tabla1[[#This Row],[Sale]]-Tabla1[[#This Row],[Cost]],-Tabla1[[#This Row],[Cost]]*Tabla1[[#This Row],[Cant]])</f>
        <v>229</v>
      </c>
      <c r="P4513" s="8">
        <f>IF(Tabla1[[#This Row],[Mov]]="VNT",-Tabla1[[#This Row],[Cant]],Tabla1[[#This Row],[Cant]])</f>
        <v>-1</v>
      </c>
      <c r="Q4513" s="8">
        <f>DAY(Tabla1[[#This Row],[Date]])</f>
        <v>18</v>
      </c>
      <c r="R4513" s="8">
        <f>MONTH(Tabla1[[#This Row],[Date]])</f>
        <v>11</v>
      </c>
      <c r="S4513" s="8">
        <f>YEAR(Tabla1[[#This Row],[Date]])</f>
        <v>2022</v>
      </c>
    </row>
    <row r="4514" spans="1:19" x14ac:dyDescent="0.2">
      <c r="A4514">
        <v>4507</v>
      </c>
      <c r="B4514" s="1">
        <v>44883</v>
      </c>
      <c r="C4514" t="s">
        <v>260</v>
      </c>
      <c r="D4514" t="s">
        <v>332</v>
      </c>
      <c r="E4514">
        <v>1</v>
      </c>
      <c r="F4514" t="s">
        <v>455</v>
      </c>
      <c r="G4514" t="s">
        <v>600</v>
      </c>
      <c r="H4514" t="s">
        <v>601</v>
      </c>
      <c r="M4514" s="2">
        <v>1000</v>
      </c>
      <c r="N4514" s="2">
        <v>3000</v>
      </c>
      <c r="O4514" s="2">
        <f>IF(Tabla1[[#This Row],[Mov]]="VNT",Tabla1[[#This Row],[Sale]]-Tabla1[[#This Row],[Cost]],-Tabla1[[#This Row],[Cost]]*Tabla1[[#This Row],[Cant]])</f>
        <v>2000</v>
      </c>
      <c r="P4514" s="8">
        <f>IF(Tabla1[[#This Row],[Mov]]="VNT",-Tabla1[[#This Row],[Cant]],Tabla1[[#This Row],[Cant]])</f>
        <v>-1</v>
      </c>
      <c r="Q4514" s="8">
        <f>DAY(Tabla1[[#This Row],[Date]])</f>
        <v>18</v>
      </c>
      <c r="R4514" s="8">
        <f>MONTH(Tabla1[[#This Row],[Date]])</f>
        <v>11</v>
      </c>
      <c r="S4514" s="8">
        <f>YEAR(Tabla1[[#This Row],[Date]])</f>
        <v>2022</v>
      </c>
    </row>
    <row r="4515" spans="1:19" x14ac:dyDescent="0.2">
      <c r="A4515">
        <v>4508</v>
      </c>
      <c r="B4515" s="1">
        <v>44883</v>
      </c>
      <c r="C4515" t="s">
        <v>260</v>
      </c>
      <c r="D4515" t="s">
        <v>332</v>
      </c>
      <c r="E4515">
        <v>1</v>
      </c>
      <c r="F4515" t="s">
        <v>458</v>
      </c>
      <c r="G4515" t="s">
        <v>272</v>
      </c>
      <c r="H4515" t="s">
        <v>1903</v>
      </c>
      <c r="M4515" s="2">
        <v>0</v>
      </c>
      <c r="N4515" s="2">
        <v>20000</v>
      </c>
      <c r="O4515" s="2">
        <f>IF(Tabla1[[#This Row],[Mov]]="VNT",Tabla1[[#This Row],[Sale]]-Tabla1[[#This Row],[Cost]],-Tabla1[[#This Row],[Cost]]*Tabla1[[#This Row],[Cant]])</f>
        <v>20000</v>
      </c>
      <c r="P4515" s="8">
        <f>IF(Tabla1[[#This Row],[Mov]]="VNT",-Tabla1[[#This Row],[Cant]],Tabla1[[#This Row],[Cant]])</f>
        <v>-1</v>
      </c>
      <c r="Q4515" s="8">
        <f>DAY(Tabla1[[#This Row],[Date]])</f>
        <v>18</v>
      </c>
      <c r="R4515" s="8">
        <f>MONTH(Tabla1[[#This Row],[Date]])</f>
        <v>11</v>
      </c>
      <c r="S4515" s="8">
        <f>YEAR(Tabla1[[#This Row],[Date]])</f>
        <v>2022</v>
      </c>
    </row>
    <row r="4516" spans="1:19" x14ac:dyDescent="0.2">
      <c r="A4516">
        <v>4509</v>
      </c>
      <c r="B4516" s="1">
        <v>44884</v>
      </c>
      <c r="C4516" t="s">
        <v>260</v>
      </c>
      <c r="D4516" t="s">
        <v>332</v>
      </c>
      <c r="E4516">
        <v>1</v>
      </c>
      <c r="F4516" t="s">
        <v>26</v>
      </c>
      <c r="G4516" t="s">
        <v>999</v>
      </c>
      <c r="H4516" t="s">
        <v>1745</v>
      </c>
      <c r="M4516" s="2">
        <v>8000</v>
      </c>
      <c r="N4516" s="2">
        <v>18000</v>
      </c>
      <c r="O4516" s="2">
        <f>IF(Tabla1[[#This Row],[Mov]]="VNT",Tabla1[[#This Row],[Sale]]-Tabla1[[#This Row],[Cost]],-Tabla1[[#This Row],[Cost]]*Tabla1[[#This Row],[Cant]])</f>
        <v>10000</v>
      </c>
      <c r="P4516" s="8">
        <f>IF(Tabla1[[#This Row],[Mov]]="VNT",-Tabla1[[#This Row],[Cant]],Tabla1[[#This Row],[Cant]])</f>
        <v>-1</v>
      </c>
      <c r="Q4516" s="8">
        <f>DAY(Tabla1[[#This Row],[Date]])</f>
        <v>19</v>
      </c>
      <c r="R4516" s="8">
        <f>MONTH(Tabla1[[#This Row],[Date]])</f>
        <v>11</v>
      </c>
      <c r="S4516" s="8">
        <f>YEAR(Tabla1[[#This Row],[Date]])</f>
        <v>2022</v>
      </c>
    </row>
    <row r="4517" spans="1:19" x14ac:dyDescent="0.2">
      <c r="A4517">
        <v>4510</v>
      </c>
      <c r="B4517" s="1">
        <v>44884</v>
      </c>
      <c r="C4517" t="s">
        <v>260</v>
      </c>
      <c r="D4517" t="s">
        <v>332</v>
      </c>
      <c r="E4517">
        <v>1</v>
      </c>
      <c r="F4517" t="s">
        <v>225</v>
      </c>
      <c r="G4517" t="s">
        <v>272</v>
      </c>
      <c r="H4517" t="s">
        <v>1373</v>
      </c>
      <c r="M4517" s="2">
        <v>1100</v>
      </c>
      <c r="N4517" s="2">
        <v>10000</v>
      </c>
      <c r="O4517" s="2">
        <f>IF(Tabla1[[#This Row],[Mov]]="VNT",Tabla1[[#This Row],[Sale]]-Tabla1[[#This Row],[Cost]],-Tabla1[[#This Row],[Cost]]*Tabla1[[#This Row],[Cant]])</f>
        <v>8900</v>
      </c>
      <c r="P4517" s="8">
        <f>IF(Tabla1[[#This Row],[Mov]]="VNT",-Tabla1[[#This Row],[Cant]],Tabla1[[#This Row],[Cant]])</f>
        <v>-1</v>
      </c>
      <c r="Q4517" s="8">
        <f>DAY(Tabla1[[#This Row],[Date]])</f>
        <v>19</v>
      </c>
      <c r="R4517" s="8">
        <f>MONTH(Tabla1[[#This Row],[Date]])</f>
        <v>11</v>
      </c>
      <c r="S4517" s="8">
        <f>YEAR(Tabla1[[#This Row],[Date]])</f>
        <v>2022</v>
      </c>
    </row>
    <row r="4518" spans="1:19" x14ac:dyDescent="0.2">
      <c r="A4518">
        <v>4511</v>
      </c>
      <c r="B4518" s="1">
        <v>44884</v>
      </c>
      <c r="C4518" t="s">
        <v>260</v>
      </c>
      <c r="D4518" t="s">
        <v>332</v>
      </c>
      <c r="E4518">
        <v>1</v>
      </c>
      <c r="F4518" t="s">
        <v>891</v>
      </c>
      <c r="G4518" t="s">
        <v>272</v>
      </c>
      <c r="H4518" t="s">
        <v>1373</v>
      </c>
      <c r="M4518" s="2">
        <v>3500</v>
      </c>
      <c r="N4518" s="2">
        <v>10000</v>
      </c>
      <c r="O4518" s="2">
        <f>IF(Tabla1[[#This Row],[Mov]]="VNT",Tabla1[[#This Row],[Sale]]-Tabla1[[#This Row],[Cost]],-Tabla1[[#This Row],[Cost]]*Tabla1[[#This Row],[Cant]])</f>
        <v>6500</v>
      </c>
      <c r="P4518" s="8">
        <f>IF(Tabla1[[#This Row],[Mov]]="VNT",-Tabla1[[#This Row],[Cant]],Tabla1[[#This Row],[Cant]])</f>
        <v>-1</v>
      </c>
      <c r="Q4518" s="8">
        <f>DAY(Tabla1[[#This Row],[Date]])</f>
        <v>19</v>
      </c>
      <c r="R4518" s="8">
        <f>MONTH(Tabla1[[#This Row],[Date]])</f>
        <v>11</v>
      </c>
      <c r="S4518" s="8">
        <f>YEAR(Tabla1[[#This Row],[Date]])</f>
        <v>2022</v>
      </c>
    </row>
    <row r="4519" spans="1:19" x14ac:dyDescent="0.2">
      <c r="A4519">
        <v>4512</v>
      </c>
      <c r="B4519" s="1">
        <v>44884</v>
      </c>
      <c r="C4519" t="s">
        <v>260</v>
      </c>
      <c r="D4519" t="s">
        <v>332</v>
      </c>
      <c r="E4519">
        <v>1</v>
      </c>
      <c r="F4519" t="s">
        <v>458</v>
      </c>
      <c r="G4519" t="s">
        <v>721</v>
      </c>
      <c r="H4519" t="s">
        <v>1904</v>
      </c>
      <c r="M4519" s="2">
        <v>0</v>
      </c>
      <c r="N4519" s="2">
        <v>50000</v>
      </c>
      <c r="O4519" s="2">
        <f>IF(Tabla1[[#This Row],[Mov]]="VNT",Tabla1[[#This Row],[Sale]]-Tabla1[[#This Row],[Cost]],-Tabla1[[#This Row],[Cost]]*Tabla1[[#This Row],[Cant]])</f>
        <v>50000</v>
      </c>
      <c r="P4519" s="8">
        <f>IF(Tabla1[[#This Row],[Mov]]="VNT",-Tabla1[[#This Row],[Cant]],Tabla1[[#This Row],[Cant]])</f>
        <v>-1</v>
      </c>
      <c r="Q4519" s="8">
        <f>DAY(Tabla1[[#This Row],[Date]])</f>
        <v>19</v>
      </c>
      <c r="R4519" s="8">
        <f>MONTH(Tabla1[[#This Row],[Date]])</f>
        <v>11</v>
      </c>
      <c r="S4519" s="8">
        <f>YEAR(Tabla1[[#This Row],[Date]])</f>
        <v>2022</v>
      </c>
    </row>
    <row r="4520" spans="1:19" x14ac:dyDescent="0.2">
      <c r="A4520">
        <v>4513</v>
      </c>
      <c r="B4520" s="1">
        <v>44884</v>
      </c>
      <c r="C4520" t="s">
        <v>260</v>
      </c>
      <c r="D4520" t="s">
        <v>332</v>
      </c>
      <c r="E4520">
        <v>1</v>
      </c>
      <c r="F4520" t="s">
        <v>224</v>
      </c>
      <c r="G4520" t="s">
        <v>263</v>
      </c>
      <c r="H4520" t="s">
        <v>1225</v>
      </c>
      <c r="M4520" s="2">
        <v>7000</v>
      </c>
      <c r="N4520" s="2">
        <v>20000</v>
      </c>
      <c r="O4520" s="2">
        <f>IF(Tabla1[[#This Row],[Mov]]="VNT",Tabla1[[#This Row],[Sale]]-Tabla1[[#This Row],[Cost]],-Tabla1[[#This Row],[Cost]]*Tabla1[[#This Row],[Cant]])</f>
        <v>13000</v>
      </c>
      <c r="P4520" s="8">
        <f>IF(Tabla1[[#This Row],[Mov]]="VNT",-Tabla1[[#This Row],[Cant]],Tabla1[[#This Row],[Cant]])</f>
        <v>-1</v>
      </c>
      <c r="Q4520" s="8">
        <f>DAY(Tabla1[[#This Row],[Date]])</f>
        <v>19</v>
      </c>
      <c r="R4520" s="8">
        <f>MONTH(Tabla1[[#This Row],[Date]])</f>
        <v>11</v>
      </c>
      <c r="S4520" s="8">
        <f>YEAR(Tabla1[[#This Row],[Date]])</f>
        <v>2022</v>
      </c>
    </row>
    <row r="4521" spans="1:19" x14ac:dyDescent="0.2">
      <c r="A4521">
        <v>4514</v>
      </c>
      <c r="B4521" s="1">
        <v>44884</v>
      </c>
      <c r="C4521" t="s">
        <v>260</v>
      </c>
      <c r="D4521" t="s">
        <v>332</v>
      </c>
      <c r="E4521">
        <v>1</v>
      </c>
      <c r="F4521" t="s">
        <v>225</v>
      </c>
      <c r="G4521" t="s">
        <v>263</v>
      </c>
      <c r="H4521" t="s">
        <v>1225</v>
      </c>
      <c r="M4521" s="2">
        <v>1100</v>
      </c>
      <c r="N4521" s="2">
        <v>10000</v>
      </c>
      <c r="O4521" s="2">
        <f>IF(Tabla1[[#This Row],[Mov]]="VNT",Tabla1[[#This Row],[Sale]]-Tabla1[[#This Row],[Cost]],-Tabla1[[#This Row],[Cost]]*Tabla1[[#This Row],[Cant]])</f>
        <v>8900</v>
      </c>
      <c r="P4521" s="8">
        <f>IF(Tabla1[[#This Row],[Mov]]="VNT",-Tabla1[[#This Row],[Cant]],Tabla1[[#This Row],[Cant]])</f>
        <v>-1</v>
      </c>
      <c r="Q4521" s="8">
        <f>DAY(Tabla1[[#This Row],[Date]])</f>
        <v>19</v>
      </c>
      <c r="R4521" s="8">
        <f>MONTH(Tabla1[[#This Row],[Date]])</f>
        <v>11</v>
      </c>
      <c r="S4521" s="8">
        <f>YEAR(Tabla1[[#This Row],[Date]])</f>
        <v>2022</v>
      </c>
    </row>
    <row r="4522" spans="1:19" x14ac:dyDescent="0.2">
      <c r="A4522">
        <v>4515</v>
      </c>
      <c r="B4522" s="1">
        <v>44884</v>
      </c>
      <c r="C4522" t="s">
        <v>260</v>
      </c>
      <c r="D4522" t="s">
        <v>332</v>
      </c>
      <c r="E4522">
        <v>1</v>
      </c>
      <c r="F4522" t="s">
        <v>21</v>
      </c>
      <c r="G4522" t="s">
        <v>333</v>
      </c>
      <c r="H4522" t="s">
        <v>240</v>
      </c>
      <c r="M4522" s="2">
        <v>7000</v>
      </c>
      <c r="N4522" s="2">
        <v>18000</v>
      </c>
      <c r="O4522" s="2">
        <f>IF(Tabla1[[#This Row],[Mov]]="VNT",Tabla1[[#This Row],[Sale]]-Tabla1[[#This Row],[Cost]],-Tabla1[[#This Row],[Cost]]*Tabla1[[#This Row],[Cant]])</f>
        <v>11000</v>
      </c>
      <c r="P4522" s="8">
        <f>IF(Tabla1[[#This Row],[Mov]]="VNT",-Tabla1[[#This Row],[Cant]],Tabla1[[#This Row],[Cant]])</f>
        <v>-1</v>
      </c>
      <c r="Q4522" s="8">
        <f>DAY(Tabla1[[#This Row],[Date]])</f>
        <v>19</v>
      </c>
      <c r="R4522" s="8">
        <f>MONTH(Tabla1[[#This Row],[Date]])</f>
        <v>11</v>
      </c>
      <c r="S4522" s="8">
        <f>YEAR(Tabla1[[#This Row],[Date]])</f>
        <v>2022</v>
      </c>
    </row>
    <row r="4523" spans="1:19" x14ac:dyDescent="0.2">
      <c r="A4523">
        <v>4516</v>
      </c>
      <c r="B4523" s="1">
        <v>44884</v>
      </c>
      <c r="C4523" t="s">
        <v>260</v>
      </c>
      <c r="D4523" t="s">
        <v>332</v>
      </c>
      <c r="E4523">
        <v>1</v>
      </c>
      <c r="F4523" t="s">
        <v>21</v>
      </c>
      <c r="G4523" t="s">
        <v>272</v>
      </c>
      <c r="H4523" t="s">
        <v>830</v>
      </c>
      <c r="M4523" s="2">
        <v>3500</v>
      </c>
      <c r="N4523" s="2">
        <v>12000</v>
      </c>
      <c r="O4523" s="2">
        <f>IF(Tabla1[[#This Row],[Mov]]="VNT",Tabla1[[#This Row],[Sale]]-Tabla1[[#This Row],[Cost]],-Tabla1[[#This Row],[Cost]]*Tabla1[[#This Row],[Cant]])</f>
        <v>8500</v>
      </c>
      <c r="P4523" s="8">
        <f>IF(Tabla1[[#This Row],[Mov]]="VNT",-Tabla1[[#This Row],[Cant]],Tabla1[[#This Row],[Cant]])</f>
        <v>-1</v>
      </c>
      <c r="Q4523" s="8">
        <f>DAY(Tabla1[[#This Row],[Date]])</f>
        <v>19</v>
      </c>
      <c r="R4523" s="8">
        <f>MONTH(Tabla1[[#This Row],[Date]])</f>
        <v>11</v>
      </c>
      <c r="S4523" s="8">
        <f>YEAR(Tabla1[[#This Row],[Date]])</f>
        <v>2022</v>
      </c>
    </row>
    <row r="4524" spans="1:19" x14ac:dyDescent="0.2">
      <c r="A4524">
        <v>4517</v>
      </c>
      <c r="B4524" s="1">
        <v>44884</v>
      </c>
      <c r="C4524" t="s">
        <v>260</v>
      </c>
      <c r="D4524" t="s">
        <v>332</v>
      </c>
      <c r="E4524">
        <v>1</v>
      </c>
      <c r="F4524" t="s">
        <v>116</v>
      </c>
      <c r="G4524" t="s">
        <v>347</v>
      </c>
      <c r="H4524" t="s">
        <v>519</v>
      </c>
      <c r="M4524" s="2">
        <v>4672</v>
      </c>
      <c r="N4524" s="2">
        <v>5000</v>
      </c>
      <c r="O4524" s="2">
        <f>IF(Tabla1[[#This Row],[Mov]]="VNT",Tabla1[[#This Row],[Sale]]-Tabla1[[#This Row],[Cost]],-Tabla1[[#This Row],[Cost]]*Tabla1[[#This Row],[Cant]])</f>
        <v>328</v>
      </c>
      <c r="P4524" s="8">
        <f>IF(Tabla1[[#This Row],[Mov]]="VNT",-Tabla1[[#This Row],[Cant]],Tabla1[[#This Row],[Cant]])</f>
        <v>-1</v>
      </c>
      <c r="Q4524" s="8">
        <f>DAY(Tabla1[[#This Row],[Date]])</f>
        <v>19</v>
      </c>
      <c r="R4524" s="8">
        <f>MONTH(Tabla1[[#This Row],[Date]])</f>
        <v>11</v>
      </c>
      <c r="S4524" s="8">
        <f>YEAR(Tabla1[[#This Row],[Date]])</f>
        <v>2022</v>
      </c>
    </row>
    <row r="4525" spans="1:19" x14ac:dyDescent="0.2">
      <c r="A4525">
        <v>4518</v>
      </c>
      <c r="B4525" s="1">
        <v>44884</v>
      </c>
      <c r="C4525" t="s">
        <v>260</v>
      </c>
      <c r="D4525" t="s">
        <v>332</v>
      </c>
      <c r="E4525">
        <v>1</v>
      </c>
      <c r="F4525" t="s">
        <v>116</v>
      </c>
      <c r="G4525" t="s">
        <v>382</v>
      </c>
      <c r="H4525" t="s">
        <v>514</v>
      </c>
      <c r="M4525" s="2">
        <v>3271</v>
      </c>
      <c r="N4525" s="2">
        <v>3500</v>
      </c>
      <c r="O4525" s="2">
        <f>IF(Tabla1[[#This Row],[Mov]]="VNT",Tabla1[[#This Row],[Sale]]-Tabla1[[#This Row],[Cost]],-Tabla1[[#This Row],[Cost]]*Tabla1[[#This Row],[Cant]])</f>
        <v>229</v>
      </c>
      <c r="P4525" s="8">
        <f>IF(Tabla1[[#This Row],[Mov]]="VNT",-Tabla1[[#This Row],[Cant]],Tabla1[[#This Row],[Cant]])</f>
        <v>-1</v>
      </c>
      <c r="Q4525" s="8">
        <f>DAY(Tabla1[[#This Row],[Date]])</f>
        <v>19</v>
      </c>
      <c r="R4525" s="8">
        <f>MONTH(Tabla1[[#This Row],[Date]])</f>
        <v>11</v>
      </c>
      <c r="S4525" s="8">
        <f>YEAR(Tabla1[[#This Row],[Date]])</f>
        <v>2022</v>
      </c>
    </row>
    <row r="4526" spans="1:19" x14ac:dyDescent="0.2">
      <c r="A4526">
        <v>4519</v>
      </c>
      <c r="B4526" s="1">
        <v>44884</v>
      </c>
      <c r="C4526" t="s">
        <v>261</v>
      </c>
      <c r="D4526" t="s">
        <v>1816</v>
      </c>
      <c r="E4526">
        <v>1</v>
      </c>
      <c r="F4526" t="s">
        <v>1787</v>
      </c>
      <c r="G4526" t="s">
        <v>266</v>
      </c>
      <c r="H4526" t="s">
        <v>1906</v>
      </c>
      <c r="J4526" t="s">
        <v>81</v>
      </c>
      <c r="M4526" s="2">
        <v>65000</v>
      </c>
      <c r="N4526" s="2">
        <v>100000</v>
      </c>
      <c r="O4526" s="2">
        <f>IF(Tabla1[[#This Row],[Mov]]="VNT",Tabla1[[#This Row],[Sale]]-Tabla1[[#This Row],[Cost]],-Tabla1[[#This Row],[Cost]]*Tabla1[[#This Row],[Cant]])</f>
        <v>-65000</v>
      </c>
      <c r="P4526" s="8">
        <f>IF(Tabla1[[#This Row],[Mov]]="VNT",-Tabla1[[#This Row],[Cant]],Tabla1[[#This Row],[Cant]])</f>
        <v>1</v>
      </c>
      <c r="Q4526" s="8">
        <f>DAY(Tabla1[[#This Row],[Date]])</f>
        <v>19</v>
      </c>
      <c r="R4526" s="8">
        <f>MONTH(Tabla1[[#This Row],[Date]])</f>
        <v>11</v>
      </c>
      <c r="S4526" s="8">
        <f>YEAR(Tabla1[[#This Row],[Date]])</f>
        <v>2022</v>
      </c>
    </row>
    <row r="4527" spans="1:19" x14ac:dyDescent="0.2">
      <c r="A4527">
        <v>4520</v>
      </c>
      <c r="B4527" s="1">
        <v>44884</v>
      </c>
      <c r="C4527" t="s">
        <v>261</v>
      </c>
      <c r="D4527" t="s">
        <v>1816</v>
      </c>
      <c r="E4527">
        <v>1</v>
      </c>
      <c r="F4527" t="s">
        <v>1787</v>
      </c>
      <c r="G4527" t="s">
        <v>266</v>
      </c>
      <c r="H4527" t="s">
        <v>1905</v>
      </c>
      <c r="M4527" s="2">
        <v>58000</v>
      </c>
      <c r="N4527" s="2">
        <v>89000</v>
      </c>
      <c r="O4527" s="2">
        <f>IF(Tabla1[[#This Row],[Mov]]="VNT",Tabla1[[#This Row],[Sale]]-Tabla1[[#This Row],[Cost]],-Tabla1[[#This Row],[Cost]]*Tabla1[[#This Row],[Cant]])</f>
        <v>-58000</v>
      </c>
      <c r="P4527" s="8">
        <f>IF(Tabla1[[#This Row],[Mov]]="VNT",-Tabla1[[#This Row],[Cant]],Tabla1[[#This Row],[Cant]])</f>
        <v>1</v>
      </c>
      <c r="Q4527" s="8">
        <f>DAY(Tabla1[[#This Row],[Date]])</f>
        <v>19</v>
      </c>
      <c r="R4527" s="8">
        <f>MONTH(Tabla1[[#This Row],[Date]])</f>
        <v>11</v>
      </c>
      <c r="S4527" s="8">
        <f>YEAR(Tabla1[[#This Row],[Date]])</f>
        <v>2022</v>
      </c>
    </row>
    <row r="4528" spans="1:19" x14ac:dyDescent="0.2">
      <c r="A4528">
        <v>4521</v>
      </c>
      <c r="B4528" s="1">
        <v>44884</v>
      </c>
      <c r="C4528" t="s">
        <v>260</v>
      </c>
      <c r="D4528" t="s">
        <v>332</v>
      </c>
      <c r="E4528">
        <v>1</v>
      </c>
      <c r="F4528" t="s">
        <v>116</v>
      </c>
      <c r="G4528" t="s">
        <v>347</v>
      </c>
      <c r="H4528" t="s">
        <v>518</v>
      </c>
      <c r="M4528" s="2">
        <v>3271</v>
      </c>
      <c r="N4528" s="2">
        <v>3500</v>
      </c>
      <c r="O4528" s="2">
        <f>IF(Tabla1[[#This Row],[Mov]]="VNT",Tabla1[[#This Row],[Sale]]-Tabla1[[#This Row],[Cost]],-Tabla1[[#This Row],[Cost]]*Tabla1[[#This Row],[Cant]])</f>
        <v>229</v>
      </c>
      <c r="P4528" s="8">
        <f>IF(Tabla1[[#This Row],[Mov]]="VNT",-Tabla1[[#This Row],[Cant]],Tabla1[[#This Row],[Cant]])</f>
        <v>-1</v>
      </c>
      <c r="Q4528" s="8">
        <f>DAY(Tabla1[[#This Row],[Date]])</f>
        <v>19</v>
      </c>
      <c r="R4528" s="8">
        <f>MONTH(Tabla1[[#This Row],[Date]])</f>
        <v>11</v>
      </c>
      <c r="S4528" s="8">
        <f>YEAR(Tabla1[[#This Row],[Date]])</f>
        <v>2022</v>
      </c>
    </row>
    <row r="4529" spans="1:19" x14ac:dyDescent="0.2">
      <c r="A4529">
        <v>4522</v>
      </c>
      <c r="B4529" s="1">
        <v>44884</v>
      </c>
      <c r="C4529" t="s">
        <v>260</v>
      </c>
      <c r="D4529" t="s">
        <v>332</v>
      </c>
      <c r="E4529">
        <v>1</v>
      </c>
      <c r="F4529" t="s">
        <v>1503</v>
      </c>
      <c r="G4529" t="s">
        <v>266</v>
      </c>
      <c r="H4529" t="s">
        <v>1907</v>
      </c>
      <c r="M4529" s="2">
        <v>5300</v>
      </c>
      <c r="N4529" s="2">
        <v>12000</v>
      </c>
      <c r="O4529" s="2">
        <f>IF(Tabla1[[#This Row],[Mov]]="VNT",Tabla1[[#This Row],[Sale]]-Tabla1[[#This Row],[Cost]],-Tabla1[[#This Row],[Cost]]*Tabla1[[#This Row],[Cant]])</f>
        <v>6700</v>
      </c>
      <c r="P4529" s="8">
        <f>IF(Tabla1[[#This Row],[Mov]]="VNT",-Tabla1[[#This Row],[Cant]],Tabla1[[#This Row],[Cant]])</f>
        <v>-1</v>
      </c>
      <c r="Q4529" s="8">
        <f>DAY(Tabla1[[#This Row],[Date]])</f>
        <v>19</v>
      </c>
      <c r="R4529" s="8">
        <f>MONTH(Tabla1[[#This Row],[Date]])</f>
        <v>11</v>
      </c>
      <c r="S4529" s="8">
        <f>YEAR(Tabla1[[#This Row],[Date]])</f>
        <v>2022</v>
      </c>
    </row>
    <row r="4530" spans="1:19" x14ac:dyDescent="0.2">
      <c r="A4530">
        <v>4523</v>
      </c>
      <c r="B4530" s="1">
        <v>44884</v>
      </c>
      <c r="C4530" t="s">
        <v>260</v>
      </c>
      <c r="D4530" t="s">
        <v>332</v>
      </c>
      <c r="E4530">
        <v>1</v>
      </c>
      <c r="F4530" t="s">
        <v>225</v>
      </c>
      <c r="G4530" t="s">
        <v>1782</v>
      </c>
      <c r="H4530" t="s">
        <v>1908</v>
      </c>
      <c r="M4530" s="2">
        <v>1100</v>
      </c>
      <c r="N4530" s="2">
        <v>10000</v>
      </c>
      <c r="O4530" s="2">
        <f>IF(Tabla1[[#This Row],[Mov]]="VNT",Tabla1[[#This Row],[Sale]]-Tabla1[[#This Row],[Cost]],-Tabla1[[#This Row],[Cost]]*Tabla1[[#This Row],[Cant]])</f>
        <v>8900</v>
      </c>
      <c r="P4530" s="8">
        <f>IF(Tabla1[[#This Row],[Mov]]="VNT",-Tabla1[[#This Row],[Cant]],Tabla1[[#This Row],[Cant]])</f>
        <v>-1</v>
      </c>
      <c r="Q4530" s="8">
        <f>DAY(Tabla1[[#This Row],[Date]])</f>
        <v>19</v>
      </c>
      <c r="R4530" s="8">
        <f>MONTH(Tabla1[[#This Row],[Date]])</f>
        <v>11</v>
      </c>
      <c r="S4530" s="8">
        <f>YEAR(Tabla1[[#This Row],[Date]])</f>
        <v>2022</v>
      </c>
    </row>
    <row r="4531" spans="1:19" x14ac:dyDescent="0.2">
      <c r="A4531">
        <v>4524</v>
      </c>
      <c r="B4531" s="1">
        <v>44884</v>
      </c>
      <c r="C4531" t="s">
        <v>260</v>
      </c>
      <c r="D4531" t="s">
        <v>332</v>
      </c>
      <c r="E4531">
        <v>1</v>
      </c>
      <c r="F4531" t="s">
        <v>116</v>
      </c>
      <c r="G4531" t="s">
        <v>382</v>
      </c>
      <c r="H4531" t="s">
        <v>514</v>
      </c>
      <c r="M4531" s="2">
        <v>3271</v>
      </c>
      <c r="N4531" s="2">
        <v>3500</v>
      </c>
      <c r="O4531" s="2">
        <f>IF(Tabla1[[#This Row],[Mov]]="VNT",Tabla1[[#This Row],[Sale]]-Tabla1[[#This Row],[Cost]],-Tabla1[[#This Row],[Cost]]*Tabla1[[#This Row],[Cant]])</f>
        <v>229</v>
      </c>
      <c r="P4531" s="8">
        <f>IF(Tabla1[[#This Row],[Mov]]="VNT",-Tabla1[[#This Row],[Cant]],Tabla1[[#This Row],[Cant]])</f>
        <v>-1</v>
      </c>
      <c r="Q4531" s="8">
        <f>DAY(Tabla1[[#This Row],[Date]])</f>
        <v>19</v>
      </c>
      <c r="R4531" s="8">
        <f>MONTH(Tabla1[[#This Row],[Date]])</f>
        <v>11</v>
      </c>
      <c r="S4531" s="8">
        <f>YEAR(Tabla1[[#This Row],[Date]])</f>
        <v>2022</v>
      </c>
    </row>
    <row r="4532" spans="1:19" x14ac:dyDescent="0.2">
      <c r="A4532">
        <v>4525</v>
      </c>
      <c r="B4532" s="1">
        <v>44884</v>
      </c>
      <c r="C4532" t="s">
        <v>260</v>
      </c>
      <c r="D4532" t="s">
        <v>332</v>
      </c>
      <c r="E4532">
        <v>1</v>
      </c>
      <c r="F4532" t="s">
        <v>1487</v>
      </c>
      <c r="G4532" t="s">
        <v>284</v>
      </c>
      <c r="H4532" t="s">
        <v>513</v>
      </c>
      <c r="M4532" s="2">
        <v>5000</v>
      </c>
      <c r="N4532" s="2">
        <v>12500</v>
      </c>
      <c r="O4532" s="2">
        <f>IF(Tabla1[[#This Row],[Mov]]="VNT",Tabla1[[#This Row],[Sale]]-Tabla1[[#This Row],[Cost]],-Tabla1[[#This Row],[Cost]]*Tabla1[[#This Row],[Cant]])</f>
        <v>7500</v>
      </c>
      <c r="P4532" s="8">
        <f>IF(Tabla1[[#This Row],[Mov]]="VNT",-Tabla1[[#This Row],[Cant]],Tabla1[[#This Row],[Cant]])</f>
        <v>-1</v>
      </c>
      <c r="Q4532" s="8">
        <f>DAY(Tabla1[[#This Row],[Date]])</f>
        <v>19</v>
      </c>
      <c r="R4532" s="8">
        <f>MONTH(Tabla1[[#This Row],[Date]])</f>
        <v>11</v>
      </c>
      <c r="S4532" s="8">
        <f>YEAR(Tabla1[[#This Row],[Date]])</f>
        <v>2022</v>
      </c>
    </row>
    <row r="4533" spans="1:19" x14ac:dyDescent="0.2">
      <c r="A4533">
        <v>4526</v>
      </c>
      <c r="B4533" s="1">
        <v>44884</v>
      </c>
      <c r="C4533" t="s">
        <v>260</v>
      </c>
      <c r="D4533" t="s">
        <v>332</v>
      </c>
      <c r="E4533">
        <v>1</v>
      </c>
      <c r="F4533" t="s">
        <v>1192</v>
      </c>
      <c r="G4533" t="s">
        <v>284</v>
      </c>
      <c r="H4533" t="s">
        <v>513</v>
      </c>
      <c r="M4533" s="2">
        <v>5000</v>
      </c>
      <c r="N4533" s="2">
        <v>12500</v>
      </c>
      <c r="O4533" s="2">
        <f>IF(Tabla1[[#This Row],[Mov]]="VNT",Tabla1[[#This Row],[Sale]]-Tabla1[[#This Row],[Cost]],-Tabla1[[#This Row],[Cost]]*Tabla1[[#This Row],[Cant]])</f>
        <v>7500</v>
      </c>
      <c r="P4533" s="8">
        <f>IF(Tabla1[[#This Row],[Mov]]="VNT",-Tabla1[[#This Row],[Cant]],Tabla1[[#This Row],[Cant]])</f>
        <v>-1</v>
      </c>
      <c r="Q4533" s="8">
        <f>DAY(Tabla1[[#This Row],[Date]])</f>
        <v>19</v>
      </c>
      <c r="R4533" s="8">
        <f>MONTH(Tabla1[[#This Row],[Date]])</f>
        <v>11</v>
      </c>
      <c r="S4533" s="8">
        <f>YEAR(Tabla1[[#This Row],[Date]])</f>
        <v>2022</v>
      </c>
    </row>
    <row r="4534" spans="1:19" x14ac:dyDescent="0.2">
      <c r="A4534">
        <v>4527</v>
      </c>
      <c r="B4534" s="1">
        <v>44884</v>
      </c>
      <c r="C4534" t="s">
        <v>260</v>
      </c>
      <c r="D4534" t="s">
        <v>332</v>
      </c>
      <c r="E4534">
        <v>25</v>
      </c>
      <c r="F4534" t="s">
        <v>455</v>
      </c>
      <c r="G4534" t="s">
        <v>347</v>
      </c>
      <c r="H4534" t="s">
        <v>456</v>
      </c>
      <c r="M4534" s="2">
        <v>12500</v>
      </c>
      <c r="N4534" s="2">
        <v>37500</v>
      </c>
      <c r="O4534" s="2">
        <f>IF(Tabla1[[#This Row],[Mov]]="VNT",Tabla1[[#This Row],[Sale]]-Tabla1[[#This Row],[Cost]],-Tabla1[[#This Row],[Cost]]*Tabla1[[#This Row],[Cant]])</f>
        <v>25000</v>
      </c>
      <c r="P4534" s="8">
        <f>IF(Tabla1[[#This Row],[Mov]]="VNT",-Tabla1[[#This Row],[Cant]],Tabla1[[#This Row],[Cant]])</f>
        <v>-25</v>
      </c>
      <c r="Q4534" s="8">
        <f>DAY(Tabla1[[#This Row],[Date]])</f>
        <v>19</v>
      </c>
      <c r="R4534" s="8">
        <f>MONTH(Tabla1[[#This Row],[Date]])</f>
        <v>11</v>
      </c>
      <c r="S4534" s="8">
        <f>YEAR(Tabla1[[#This Row],[Date]])</f>
        <v>2022</v>
      </c>
    </row>
    <row r="4535" spans="1:19" x14ac:dyDescent="0.2">
      <c r="A4535">
        <v>4528</v>
      </c>
      <c r="B4535" s="1">
        <v>44884</v>
      </c>
      <c r="C4535" t="s">
        <v>260</v>
      </c>
      <c r="D4535" t="s">
        <v>332</v>
      </c>
      <c r="E4535">
        <v>1</v>
      </c>
      <c r="F4535" t="s">
        <v>15</v>
      </c>
      <c r="G4535" t="s">
        <v>999</v>
      </c>
      <c r="H4535" t="s">
        <v>1869</v>
      </c>
      <c r="M4535" s="2">
        <v>3500</v>
      </c>
      <c r="N4535" s="2">
        <v>10000</v>
      </c>
      <c r="O4535" s="2">
        <f>IF(Tabla1[[#This Row],[Mov]]="VNT",Tabla1[[#This Row],[Sale]]-Tabla1[[#This Row],[Cost]],-Tabla1[[#This Row],[Cost]]*Tabla1[[#This Row],[Cant]])</f>
        <v>6500</v>
      </c>
      <c r="P4535" s="8">
        <f>IF(Tabla1[[#This Row],[Mov]]="VNT",-Tabla1[[#This Row],[Cant]],Tabla1[[#This Row],[Cant]])</f>
        <v>-1</v>
      </c>
      <c r="Q4535" s="8">
        <f>DAY(Tabla1[[#This Row],[Date]])</f>
        <v>19</v>
      </c>
      <c r="R4535" s="8">
        <f>MONTH(Tabla1[[#This Row],[Date]])</f>
        <v>11</v>
      </c>
      <c r="S4535" s="8">
        <f>YEAR(Tabla1[[#This Row],[Date]])</f>
        <v>2022</v>
      </c>
    </row>
    <row r="4536" spans="1:19" x14ac:dyDescent="0.2">
      <c r="A4536">
        <v>4529</v>
      </c>
      <c r="B4536" s="1">
        <v>44884</v>
      </c>
      <c r="C4536" t="s">
        <v>260</v>
      </c>
      <c r="D4536" t="s">
        <v>332</v>
      </c>
      <c r="E4536">
        <v>1</v>
      </c>
      <c r="F4536" t="s">
        <v>26</v>
      </c>
      <c r="G4536" t="s">
        <v>603</v>
      </c>
      <c r="H4536" t="s">
        <v>16</v>
      </c>
      <c r="M4536" s="2">
        <v>3200</v>
      </c>
      <c r="N4536" s="2">
        <v>9000</v>
      </c>
      <c r="O4536" s="2">
        <f>IF(Tabla1[[#This Row],[Mov]]="VNT",Tabla1[[#This Row],[Sale]]-Tabla1[[#This Row],[Cost]],-Tabla1[[#This Row],[Cost]]*Tabla1[[#This Row],[Cant]])</f>
        <v>5800</v>
      </c>
      <c r="P4536" s="8">
        <f>IF(Tabla1[[#This Row],[Mov]]="VNT",-Tabla1[[#This Row],[Cant]],Tabla1[[#This Row],[Cant]])</f>
        <v>-1</v>
      </c>
      <c r="Q4536" s="8">
        <f>DAY(Tabla1[[#This Row],[Date]])</f>
        <v>19</v>
      </c>
      <c r="R4536" s="8">
        <f>MONTH(Tabla1[[#This Row],[Date]])</f>
        <v>11</v>
      </c>
      <c r="S4536" s="8">
        <f>YEAR(Tabla1[[#This Row],[Date]])</f>
        <v>2022</v>
      </c>
    </row>
    <row r="4537" spans="1:19" x14ac:dyDescent="0.2">
      <c r="A4537">
        <v>4530</v>
      </c>
      <c r="B4537" s="1">
        <v>44884</v>
      </c>
      <c r="C4537" t="s">
        <v>260</v>
      </c>
      <c r="D4537" t="s">
        <v>332</v>
      </c>
      <c r="E4537">
        <v>1</v>
      </c>
      <c r="F4537" t="s">
        <v>116</v>
      </c>
      <c r="G4537" t="s">
        <v>347</v>
      </c>
      <c r="H4537" t="s">
        <v>518</v>
      </c>
      <c r="M4537" s="2">
        <v>6074</v>
      </c>
      <c r="N4537" s="2">
        <v>6500</v>
      </c>
      <c r="O4537" s="2">
        <f>IF(Tabla1[[#This Row],[Mov]]="VNT",Tabla1[[#This Row],[Sale]]-Tabla1[[#This Row],[Cost]],-Tabla1[[#This Row],[Cost]]*Tabla1[[#This Row],[Cant]])</f>
        <v>426</v>
      </c>
      <c r="P4537" s="8">
        <f>IF(Tabla1[[#This Row],[Mov]]="VNT",-Tabla1[[#This Row],[Cant]],Tabla1[[#This Row],[Cant]])</f>
        <v>-1</v>
      </c>
      <c r="Q4537" s="8">
        <f>DAY(Tabla1[[#This Row],[Date]])</f>
        <v>19</v>
      </c>
      <c r="R4537" s="8">
        <f>MONTH(Tabla1[[#This Row],[Date]])</f>
        <v>11</v>
      </c>
      <c r="S4537" s="8">
        <f>YEAR(Tabla1[[#This Row],[Date]])</f>
        <v>2022</v>
      </c>
    </row>
    <row r="4538" spans="1:19" x14ac:dyDescent="0.2">
      <c r="A4538">
        <v>4531</v>
      </c>
      <c r="B4538" s="1">
        <v>44884</v>
      </c>
      <c r="C4538" t="s">
        <v>260</v>
      </c>
      <c r="D4538" t="s">
        <v>332</v>
      </c>
      <c r="E4538">
        <v>1</v>
      </c>
      <c r="F4538" t="s">
        <v>617</v>
      </c>
      <c r="G4538" t="s">
        <v>263</v>
      </c>
      <c r="H4538" t="s">
        <v>619</v>
      </c>
      <c r="M4538" s="2">
        <v>25000</v>
      </c>
      <c r="N4538" s="2">
        <v>45000</v>
      </c>
      <c r="O4538" s="2">
        <f>IF(Tabla1[[#This Row],[Mov]]="VNT",Tabla1[[#This Row],[Sale]]-Tabla1[[#This Row],[Cost]],-Tabla1[[#This Row],[Cost]]*Tabla1[[#This Row],[Cant]])</f>
        <v>20000</v>
      </c>
      <c r="P4538" s="8">
        <f>IF(Tabla1[[#This Row],[Mov]]="VNT",-Tabla1[[#This Row],[Cant]],Tabla1[[#This Row],[Cant]])</f>
        <v>-1</v>
      </c>
      <c r="Q4538" s="8">
        <f>DAY(Tabla1[[#This Row],[Date]])</f>
        <v>19</v>
      </c>
      <c r="R4538" s="8">
        <f>MONTH(Tabla1[[#This Row],[Date]])</f>
        <v>11</v>
      </c>
      <c r="S4538" s="8">
        <f>YEAR(Tabla1[[#This Row],[Date]])</f>
        <v>2022</v>
      </c>
    </row>
    <row r="4539" spans="1:19" x14ac:dyDescent="0.2">
      <c r="A4539">
        <v>4532</v>
      </c>
      <c r="B4539" s="1">
        <v>44884</v>
      </c>
      <c r="C4539" t="s">
        <v>260</v>
      </c>
      <c r="D4539" t="s">
        <v>332</v>
      </c>
      <c r="E4539">
        <v>1</v>
      </c>
      <c r="F4539" t="s">
        <v>26</v>
      </c>
      <c r="G4539" t="s">
        <v>264</v>
      </c>
      <c r="H4539" t="s">
        <v>16</v>
      </c>
      <c r="M4539" s="2">
        <v>8500</v>
      </c>
      <c r="N4539" s="2">
        <v>20000</v>
      </c>
      <c r="O4539" s="2">
        <f>IF(Tabla1[[#This Row],[Mov]]="VNT",Tabla1[[#This Row],[Sale]]-Tabla1[[#This Row],[Cost]],-Tabla1[[#This Row],[Cost]]*Tabla1[[#This Row],[Cant]])</f>
        <v>11500</v>
      </c>
      <c r="P4539" s="8">
        <f>IF(Tabla1[[#This Row],[Mov]]="VNT",-Tabla1[[#This Row],[Cant]],Tabla1[[#This Row],[Cant]])</f>
        <v>-1</v>
      </c>
      <c r="Q4539" s="8">
        <f>DAY(Tabla1[[#This Row],[Date]])</f>
        <v>19</v>
      </c>
      <c r="R4539" s="8">
        <f>MONTH(Tabla1[[#This Row],[Date]])</f>
        <v>11</v>
      </c>
      <c r="S4539" s="8">
        <f>YEAR(Tabla1[[#This Row],[Date]])</f>
        <v>2022</v>
      </c>
    </row>
    <row r="4540" spans="1:19" x14ac:dyDescent="0.2">
      <c r="A4540">
        <v>4533</v>
      </c>
      <c r="B4540" s="1">
        <v>44884</v>
      </c>
      <c r="C4540" t="s">
        <v>260</v>
      </c>
      <c r="D4540" t="s">
        <v>332</v>
      </c>
      <c r="E4540">
        <v>1</v>
      </c>
      <c r="F4540" t="s">
        <v>116</v>
      </c>
      <c r="G4540" t="s">
        <v>347</v>
      </c>
      <c r="H4540" t="s">
        <v>519</v>
      </c>
      <c r="M4540" s="2">
        <v>1869</v>
      </c>
      <c r="N4540" s="2">
        <v>2000</v>
      </c>
      <c r="O4540" s="2">
        <f>IF(Tabla1[[#This Row],[Mov]]="VNT",Tabla1[[#This Row],[Sale]]-Tabla1[[#This Row],[Cost]],-Tabla1[[#This Row],[Cost]]*Tabla1[[#This Row],[Cant]])</f>
        <v>131</v>
      </c>
      <c r="P4540" s="8">
        <f>IF(Tabla1[[#This Row],[Mov]]="VNT",-Tabla1[[#This Row],[Cant]],Tabla1[[#This Row],[Cant]])</f>
        <v>-1</v>
      </c>
      <c r="Q4540" s="8">
        <f>DAY(Tabla1[[#This Row],[Date]])</f>
        <v>19</v>
      </c>
      <c r="R4540" s="8">
        <f>MONTH(Tabla1[[#This Row],[Date]])</f>
        <v>11</v>
      </c>
      <c r="S4540" s="8">
        <f>YEAR(Tabla1[[#This Row],[Date]])</f>
        <v>2022</v>
      </c>
    </row>
    <row r="4541" spans="1:19" x14ac:dyDescent="0.2">
      <c r="A4541">
        <v>4534</v>
      </c>
      <c r="B4541" s="1">
        <v>44884</v>
      </c>
      <c r="C4541" t="s">
        <v>260</v>
      </c>
      <c r="D4541" t="s">
        <v>332</v>
      </c>
      <c r="E4541">
        <v>1</v>
      </c>
      <c r="F4541" t="s">
        <v>224</v>
      </c>
      <c r="G4541" t="s">
        <v>272</v>
      </c>
      <c r="H4541" t="s">
        <v>252</v>
      </c>
      <c r="M4541" s="2">
        <v>9000</v>
      </c>
      <c r="N4541" s="2">
        <v>20000</v>
      </c>
      <c r="O4541" s="2">
        <f>IF(Tabla1[[#This Row],[Mov]]="VNT",Tabla1[[#This Row],[Sale]]-Tabla1[[#This Row],[Cost]],-Tabla1[[#This Row],[Cost]]*Tabla1[[#This Row],[Cant]])</f>
        <v>11000</v>
      </c>
      <c r="P4541" s="8">
        <f>IF(Tabla1[[#This Row],[Mov]]="VNT",-Tabla1[[#This Row],[Cant]],Tabla1[[#This Row],[Cant]])</f>
        <v>-1</v>
      </c>
      <c r="Q4541" s="8">
        <f>DAY(Tabla1[[#This Row],[Date]])</f>
        <v>19</v>
      </c>
      <c r="R4541" s="8">
        <f>MONTH(Tabla1[[#This Row],[Date]])</f>
        <v>11</v>
      </c>
      <c r="S4541" s="8">
        <f>YEAR(Tabla1[[#This Row],[Date]])</f>
        <v>2022</v>
      </c>
    </row>
    <row r="4542" spans="1:19" x14ac:dyDescent="0.2">
      <c r="A4542">
        <v>4535</v>
      </c>
      <c r="B4542" s="1">
        <v>44884</v>
      </c>
      <c r="C4542" t="s">
        <v>260</v>
      </c>
      <c r="D4542" t="s">
        <v>332</v>
      </c>
      <c r="E4542">
        <v>1</v>
      </c>
      <c r="F4542" t="s">
        <v>116</v>
      </c>
      <c r="G4542" t="s">
        <v>382</v>
      </c>
      <c r="H4542" t="s">
        <v>514</v>
      </c>
      <c r="M4542" s="2">
        <v>3271</v>
      </c>
      <c r="N4542" s="2">
        <v>3500</v>
      </c>
      <c r="O4542" s="2">
        <f>IF(Tabla1[[#This Row],[Mov]]="VNT",Tabla1[[#This Row],[Sale]]-Tabla1[[#This Row],[Cost]],-Tabla1[[#This Row],[Cost]]*Tabla1[[#This Row],[Cant]])</f>
        <v>229</v>
      </c>
      <c r="P4542" s="8">
        <f>IF(Tabla1[[#This Row],[Mov]]="VNT",-Tabla1[[#This Row],[Cant]],Tabla1[[#This Row],[Cant]])</f>
        <v>-1</v>
      </c>
      <c r="Q4542" s="8">
        <f>DAY(Tabla1[[#This Row],[Date]])</f>
        <v>19</v>
      </c>
      <c r="R4542" s="8">
        <f>MONTH(Tabla1[[#This Row],[Date]])</f>
        <v>11</v>
      </c>
      <c r="S4542" s="8">
        <f>YEAR(Tabla1[[#This Row],[Date]])</f>
        <v>2022</v>
      </c>
    </row>
    <row r="4543" spans="1:19" x14ac:dyDescent="0.2">
      <c r="A4543">
        <v>4536</v>
      </c>
      <c r="B4543" s="1">
        <v>44884</v>
      </c>
      <c r="C4543" t="s">
        <v>260</v>
      </c>
      <c r="D4543" t="s">
        <v>332</v>
      </c>
      <c r="E4543">
        <v>1</v>
      </c>
      <c r="F4543" t="s">
        <v>586</v>
      </c>
      <c r="G4543" t="s">
        <v>273</v>
      </c>
      <c r="H4543" t="s">
        <v>1909</v>
      </c>
      <c r="M4543" s="2">
        <v>8500</v>
      </c>
      <c r="N4543" s="2">
        <v>18000</v>
      </c>
      <c r="O4543" s="2">
        <f>IF(Tabla1[[#This Row],[Mov]]="VNT",Tabla1[[#This Row],[Sale]]-Tabla1[[#This Row],[Cost]],-Tabla1[[#This Row],[Cost]]*Tabla1[[#This Row],[Cant]])</f>
        <v>9500</v>
      </c>
      <c r="P4543" s="8">
        <f>IF(Tabla1[[#This Row],[Mov]]="VNT",-Tabla1[[#This Row],[Cant]],Tabla1[[#This Row],[Cant]])</f>
        <v>-1</v>
      </c>
      <c r="Q4543" s="8">
        <f>DAY(Tabla1[[#This Row],[Date]])</f>
        <v>19</v>
      </c>
      <c r="R4543" s="8">
        <f>MONTH(Tabla1[[#This Row],[Date]])</f>
        <v>11</v>
      </c>
      <c r="S4543" s="8">
        <f>YEAR(Tabla1[[#This Row],[Date]])</f>
        <v>2022</v>
      </c>
    </row>
    <row r="4544" spans="1:19" x14ac:dyDescent="0.2">
      <c r="A4544">
        <v>4537</v>
      </c>
      <c r="B4544" s="1">
        <v>44885</v>
      </c>
      <c r="C4544" t="s">
        <v>260</v>
      </c>
      <c r="D4544" t="s">
        <v>332</v>
      </c>
      <c r="E4544">
        <v>1</v>
      </c>
      <c r="F4544" t="s">
        <v>455</v>
      </c>
      <c r="G4544" t="s">
        <v>349</v>
      </c>
      <c r="H4544" t="s">
        <v>457</v>
      </c>
      <c r="M4544" s="2">
        <v>1000</v>
      </c>
      <c r="N4544" s="2">
        <v>3000</v>
      </c>
      <c r="O4544" s="2">
        <f>IF(Tabla1[[#This Row],[Mov]]="VNT",Tabla1[[#This Row],[Sale]]-Tabla1[[#This Row],[Cost]],-Tabla1[[#This Row],[Cost]]*Tabla1[[#This Row],[Cant]])</f>
        <v>2000</v>
      </c>
      <c r="P4544" s="8">
        <f>IF(Tabla1[[#This Row],[Mov]]="VNT",-Tabla1[[#This Row],[Cant]],Tabla1[[#This Row],[Cant]])</f>
        <v>-1</v>
      </c>
      <c r="Q4544" s="8">
        <f>DAY(Tabla1[[#This Row],[Date]])</f>
        <v>20</v>
      </c>
      <c r="R4544" s="8">
        <f>MONTH(Tabla1[[#This Row],[Date]])</f>
        <v>11</v>
      </c>
      <c r="S4544" s="8">
        <f>YEAR(Tabla1[[#This Row],[Date]])</f>
        <v>2022</v>
      </c>
    </row>
    <row r="4545" spans="1:19" x14ac:dyDescent="0.2">
      <c r="A4545">
        <v>4538</v>
      </c>
      <c r="B4545" s="1">
        <v>44885</v>
      </c>
      <c r="C4545" t="s">
        <v>260</v>
      </c>
      <c r="D4545" t="s">
        <v>332</v>
      </c>
      <c r="E4545">
        <v>1</v>
      </c>
      <c r="F4545" t="s">
        <v>476</v>
      </c>
      <c r="G4545" t="s">
        <v>266</v>
      </c>
      <c r="H4545" t="s">
        <v>1910</v>
      </c>
      <c r="M4545" s="2">
        <v>1800</v>
      </c>
      <c r="N4545" s="2">
        <v>4000</v>
      </c>
      <c r="O4545" s="2">
        <f>IF(Tabla1[[#This Row],[Mov]]="VNT",Tabla1[[#This Row],[Sale]]-Tabla1[[#This Row],[Cost]],-Tabla1[[#This Row],[Cost]]*Tabla1[[#This Row],[Cant]])</f>
        <v>2200</v>
      </c>
      <c r="P4545" s="8">
        <f>IF(Tabla1[[#This Row],[Mov]]="VNT",-Tabla1[[#This Row],[Cant]],Tabla1[[#This Row],[Cant]])</f>
        <v>-1</v>
      </c>
      <c r="Q4545" s="8">
        <f>DAY(Tabla1[[#This Row],[Date]])</f>
        <v>20</v>
      </c>
      <c r="R4545" s="8">
        <f>MONTH(Tabla1[[#This Row],[Date]])</f>
        <v>11</v>
      </c>
      <c r="S4545" s="8">
        <f>YEAR(Tabla1[[#This Row],[Date]])</f>
        <v>2022</v>
      </c>
    </row>
    <row r="4546" spans="1:19" x14ac:dyDescent="0.2">
      <c r="A4546">
        <v>4539</v>
      </c>
      <c r="B4546" s="1">
        <v>44885</v>
      </c>
      <c r="C4546" t="s">
        <v>260</v>
      </c>
      <c r="D4546" t="s">
        <v>332</v>
      </c>
      <c r="E4546">
        <v>1</v>
      </c>
      <c r="F4546" t="s">
        <v>386</v>
      </c>
      <c r="G4546" t="s">
        <v>534</v>
      </c>
      <c r="H4546" t="s">
        <v>1911</v>
      </c>
      <c r="M4546" s="2">
        <v>80000</v>
      </c>
      <c r="N4546" s="2">
        <v>145000</v>
      </c>
      <c r="O4546" s="2">
        <f>IF(Tabla1[[#This Row],[Mov]]="VNT",Tabla1[[#This Row],[Sale]]-Tabla1[[#This Row],[Cost]],-Tabla1[[#This Row],[Cost]]*Tabla1[[#This Row],[Cant]])</f>
        <v>65000</v>
      </c>
      <c r="P4546" s="8">
        <f>IF(Tabla1[[#This Row],[Mov]]="VNT",-Tabla1[[#This Row],[Cant]],Tabla1[[#This Row],[Cant]])</f>
        <v>-1</v>
      </c>
      <c r="Q4546" s="8">
        <f>DAY(Tabla1[[#This Row],[Date]])</f>
        <v>20</v>
      </c>
      <c r="R4546" s="8">
        <f>MONTH(Tabla1[[#This Row],[Date]])</f>
        <v>11</v>
      </c>
      <c r="S4546" s="8">
        <f>YEAR(Tabla1[[#This Row],[Date]])</f>
        <v>2022</v>
      </c>
    </row>
    <row r="4547" spans="1:19" x14ac:dyDescent="0.2">
      <c r="A4547">
        <v>4540</v>
      </c>
      <c r="B4547" s="1">
        <v>44885</v>
      </c>
      <c r="C4547" t="s">
        <v>260</v>
      </c>
      <c r="D4547" t="s">
        <v>332</v>
      </c>
      <c r="E4547">
        <v>1</v>
      </c>
      <c r="F4547" t="s">
        <v>225</v>
      </c>
      <c r="G4547" t="s">
        <v>534</v>
      </c>
      <c r="H4547" t="s">
        <v>1911</v>
      </c>
      <c r="L4547" t="s">
        <v>1775</v>
      </c>
      <c r="M4547" s="2">
        <v>1100</v>
      </c>
      <c r="N4547" s="2">
        <v>5000</v>
      </c>
      <c r="O4547" s="2">
        <f>IF(Tabla1[[#This Row],[Mov]]="VNT",Tabla1[[#This Row],[Sale]]-Tabla1[[#This Row],[Cost]],-Tabla1[[#This Row],[Cost]]*Tabla1[[#This Row],[Cant]])</f>
        <v>3900</v>
      </c>
      <c r="P4547" s="8">
        <f>IF(Tabla1[[#This Row],[Mov]]="VNT",-Tabla1[[#This Row],[Cant]],Tabla1[[#This Row],[Cant]])</f>
        <v>-1</v>
      </c>
      <c r="Q4547" s="8">
        <f>DAY(Tabla1[[#This Row],[Date]])</f>
        <v>20</v>
      </c>
      <c r="R4547" s="8">
        <f>MONTH(Tabla1[[#This Row],[Date]])</f>
        <v>11</v>
      </c>
      <c r="S4547" s="8">
        <f>YEAR(Tabla1[[#This Row],[Date]])</f>
        <v>2022</v>
      </c>
    </row>
    <row r="4548" spans="1:19" x14ac:dyDescent="0.2">
      <c r="A4548">
        <v>4541</v>
      </c>
      <c r="B4548" s="1">
        <v>44885</v>
      </c>
      <c r="C4548" t="s">
        <v>260</v>
      </c>
      <c r="D4548" t="s">
        <v>332</v>
      </c>
      <c r="E4548">
        <v>1</v>
      </c>
      <c r="F4548" t="s">
        <v>116</v>
      </c>
      <c r="G4548" t="s">
        <v>347</v>
      </c>
      <c r="H4548" t="s">
        <v>518</v>
      </c>
      <c r="M4548" s="2">
        <v>6074</v>
      </c>
      <c r="N4548" s="2">
        <v>6500</v>
      </c>
      <c r="O4548" s="2">
        <f>IF(Tabla1[[#This Row],[Mov]]="VNT",Tabla1[[#This Row],[Sale]]-Tabla1[[#This Row],[Cost]],-Tabla1[[#This Row],[Cost]]*Tabla1[[#This Row],[Cant]])</f>
        <v>426</v>
      </c>
      <c r="P4548" s="8">
        <f>IF(Tabla1[[#This Row],[Mov]]="VNT",-Tabla1[[#This Row],[Cant]],Tabla1[[#This Row],[Cant]])</f>
        <v>-1</v>
      </c>
      <c r="Q4548" s="8">
        <f>DAY(Tabla1[[#This Row],[Date]])</f>
        <v>20</v>
      </c>
      <c r="R4548" s="8">
        <f>MONTH(Tabla1[[#This Row],[Date]])</f>
        <v>11</v>
      </c>
      <c r="S4548" s="8">
        <f>YEAR(Tabla1[[#This Row],[Date]])</f>
        <v>2022</v>
      </c>
    </row>
    <row r="4549" spans="1:19" x14ac:dyDescent="0.2">
      <c r="A4549">
        <v>4542</v>
      </c>
      <c r="B4549" s="1">
        <v>44885</v>
      </c>
      <c r="C4549" t="s">
        <v>260</v>
      </c>
      <c r="D4549" t="s">
        <v>332</v>
      </c>
      <c r="E4549">
        <v>1</v>
      </c>
      <c r="F4549" t="s">
        <v>26</v>
      </c>
      <c r="G4549" t="s">
        <v>272</v>
      </c>
      <c r="H4549" t="s">
        <v>175</v>
      </c>
      <c r="I4549" t="s">
        <v>277</v>
      </c>
      <c r="M4549" s="2">
        <v>4000</v>
      </c>
      <c r="N4549" s="2">
        <v>10000</v>
      </c>
      <c r="O4549" s="2">
        <f>IF(Tabla1[[#This Row],[Mov]]="VNT",Tabla1[[#This Row],[Sale]]-Tabla1[[#This Row],[Cost]],-Tabla1[[#This Row],[Cost]]*Tabla1[[#This Row],[Cant]])</f>
        <v>6000</v>
      </c>
      <c r="P4549" s="8">
        <f>IF(Tabla1[[#This Row],[Mov]]="VNT",-Tabla1[[#This Row],[Cant]],Tabla1[[#This Row],[Cant]])</f>
        <v>-1</v>
      </c>
      <c r="Q4549" s="8">
        <f>DAY(Tabla1[[#This Row],[Date]])</f>
        <v>20</v>
      </c>
      <c r="R4549" s="8">
        <f>MONTH(Tabla1[[#This Row],[Date]])</f>
        <v>11</v>
      </c>
      <c r="S4549" s="8">
        <f>YEAR(Tabla1[[#This Row],[Date]])</f>
        <v>2022</v>
      </c>
    </row>
    <row r="4550" spans="1:19" x14ac:dyDescent="0.2">
      <c r="A4550">
        <v>4543</v>
      </c>
      <c r="B4550" s="1">
        <v>44885</v>
      </c>
      <c r="C4550" t="s">
        <v>260</v>
      </c>
      <c r="D4550" t="s">
        <v>332</v>
      </c>
      <c r="E4550">
        <v>1</v>
      </c>
      <c r="F4550" t="s">
        <v>891</v>
      </c>
      <c r="G4550" t="s">
        <v>284</v>
      </c>
      <c r="H4550" t="s">
        <v>1912</v>
      </c>
      <c r="M4550" s="2">
        <v>3500</v>
      </c>
      <c r="N4550" s="2">
        <v>10000</v>
      </c>
      <c r="O4550" s="2">
        <f>IF(Tabla1[[#This Row],[Mov]]="VNT",Tabla1[[#This Row],[Sale]]-Tabla1[[#This Row],[Cost]],-Tabla1[[#This Row],[Cost]]*Tabla1[[#This Row],[Cant]])</f>
        <v>6500</v>
      </c>
      <c r="P4550" s="8">
        <f>IF(Tabla1[[#This Row],[Mov]]="VNT",-Tabla1[[#This Row],[Cant]],Tabla1[[#This Row],[Cant]])</f>
        <v>-1</v>
      </c>
      <c r="Q4550" s="8">
        <f>DAY(Tabla1[[#This Row],[Date]])</f>
        <v>20</v>
      </c>
      <c r="R4550" s="8">
        <f>MONTH(Tabla1[[#This Row],[Date]])</f>
        <v>11</v>
      </c>
      <c r="S4550" s="8">
        <f>YEAR(Tabla1[[#This Row],[Date]])</f>
        <v>2022</v>
      </c>
    </row>
    <row r="4551" spans="1:19" x14ac:dyDescent="0.2">
      <c r="A4551">
        <v>4544</v>
      </c>
      <c r="B4551" s="1">
        <v>44885</v>
      </c>
      <c r="C4551" t="s">
        <v>260</v>
      </c>
      <c r="D4551" t="s">
        <v>332</v>
      </c>
      <c r="E4551">
        <v>1</v>
      </c>
      <c r="F4551" t="s">
        <v>1690</v>
      </c>
      <c r="G4551" t="s">
        <v>262</v>
      </c>
      <c r="H4551" t="s">
        <v>1244</v>
      </c>
      <c r="M4551" s="2">
        <v>4500</v>
      </c>
      <c r="N4551" s="2">
        <v>10000</v>
      </c>
      <c r="O4551" s="2">
        <f>IF(Tabla1[[#This Row],[Mov]]="VNT",Tabla1[[#This Row],[Sale]]-Tabla1[[#This Row],[Cost]],-Tabla1[[#This Row],[Cost]]*Tabla1[[#This Row],[Cant]])</f>
        <v>5500</v>
      </c>
      <c r="P4551" s="8">
        <f>IF(Tabla1[[#This Row],[Mov]]="VNT",-Tabla1[[#This Row],[Cant]],Tabla1[[#This Row],[Cant]])</f>
        <v>-1</v>
      </c>
      <c r="Q4551" s="8">
        <f>DAY(Tabla1[[#This Row],[Date]])</f>
        <v>20</v>
      </c>
      <c r="R4551" s="8">
        <f>MONTH(Tabla1[[#This Row],[Date]])</f>
        <v>11</v>
      </c>
      <c r="S4551" s="8">
        <f>YEAR(Tabla1[[#This Row],[Date]])</f>
        <v>2022</v>
      </c>
    </row>
    <row r="4552" spans="1:19" x14ac:dyDescent="0.2">
      <c r="A4552">
        <v>4545</v>
      </c>
      <c r="B4552" s="1">
        <v>44885</v>
      </c>
      <c r="C4552" t="s">
        <v>260</v>
      </c>
      <c r="D4552" t="s">
        <v>332</v>
      </c>
      <c r="E4552">
        <v>1</v>
      </c>
      <c r="F4552" t="s">
        <v>225</v>
      </c>
      <c r="G4552" t="s">
        <v>262</v>
      </c>
      <c r="H4552" t="s">
        <v>1244</v>
      </c>
      <c r="M4552" s="2">
        <v>1100</v>
      </c>
      <c r="N4552" s="2">
        <v>10000</v>
      </c>
      <c r="O4552" s="2">
        <f>IF(Tabla1[[#This Row],[Mov]]="VNT",Tabla1[[#This Row],[Sale]]-Tabla1[[#This Row],[Cost]],-Tabla1[[#This Row],[Cost]]*Tabla1[[#This Row],[Cant]])</f>
        <v>8900</v>
      </c>
      <c r="P4552" s="8">
        <f>IF(Tabla1[[#This Row],[Mov]]="VNT",-Tabla1[[#This Row],[Cant]],Tabla1[[#This Row],[Cant]])</f>
        <v>-1</v>
      </c>
      <c r="Q4552" s="8">
        <f>DAY(Tabla1[[#This Row],[Date]])</f>
        <v>20</v>
      </c>
      <c r="R4552" s="8">
        <f>MONTH(Tabla1[[#This Row],[Date]])</f>
        <v>11</v>
      </c>
      <c r="S4552" s="8">
        <f>YEAR(Tabla1[[#This Row],[Date]])</f>
        <v>2022</v>
      </c>
    </row>
    <row r="4553" spans="1:19" x14ac:dyDescent="0.2">
      <c r="A4553">
        <v>4546</v>
      </c>
      <c r="B4553" s="1">
        <v>44885</v>
      </c>
      <c r="C4553" t="s">
        <v>260</v>
      </c>
      <c r="D4553" t="s">
        <v>332</v>
      </c>
      <c r="E4553">
        <v>1</v>
      </c>
      <c r="F4553" t="s">
        <v>116</v>
      </c>
      <c r="G4553" t="s">
        <v>120</v>
      </c>
      <c r="H4553" t="s">
        <v>1915</v>
      </c>
      <c r="M4553" s="2">
        <v>9700</v>
      </c>
      <c r="N4553" s="2">
        <v>10000</v>
      </c>
      <c r="O4553" s="2">
        <f>IF(Tabla1[[#This Row],[Mov]]="VNT",Tabla1[[#This Row],[Sale]]-Tabla1[[#This Row],[Cost]],-Tabla1[[#This Row],[Cost]]*Tabla1[[#This Row],[Cant]])</f>
        <v>300</v>
      </c>
      <c r="P4553" s="8">
        <f>IF(Tabla1[[#This Row],[Mov]]="VNT",-Tabla1[[#This Row],[Cant]],Tabla1[[#This Row],[Cant]])</f>
        <v>-1</v>
      </c>
      <c r="Q4553" s="8">
        <f>DAY(Tabla1[[#This Row],[Date]])</f>
        <v>20</v>
      </c>
      <c r="R4553" s="8">
        <f>MONTH(Tabla1[[#This Row],[Date]])</f>
        <v>11</v>
      </c>
      <c r="S4553" s="8">
        <f>YEAR(Tabla1[[#This Row],[Date]])</f>
        <v>2022</v>
      </c>
    </row>
    <row r="4554" spans="1:19" x14ac:dyDescent="0.2">
      <c r="A4554">
        <v>4547</v>
      </c>
      <c r="B4554" s="1">
        <v>44885</v>
      </c>
      <c r="C4554" t="s">
        <v>260</v>
      </c>
      <c r="D4554" t="s">
        <v>332</v>
      </c>
      <c r="E4554">
        <v>1</v>
      </c>
      <c r="F4554" t="s">
        <v>1787</v>
      </c>
      <c r="G4554" t="s">
        <v>266</v>
      </c>
      <c r="H4554" t="s">
        <v>1817</v>
      </c>
      <c r="J4554" t="s">
        <v>81</v>
      </c>
      <c r="M4554" s="2">
        <v>55000</v>
      </c>
      <c r="N4554" s="2">
        <v>70000</v>
      </c>
      <c r="O4554" s="2">
        <f>IF(Tabla1[[#This Row],[Mov]]="VNT",Tabla1[[#This Row],[Sale]]-Tabla1[[#This Row],[Cost]],-Tabla1[[#This Row],[Cost]]*Tabla1[[#This Row],[Cant]])</f>
        <v>15000</v>
      </c>
      <c r="P4554" s="8">
        <f>IF(Tabla1[[#This Row],[Mov]]="VNT",-Tabla1[[#This Row],[Cant]],Tabla1[[#This Row],[Cant]])</f>
        <v>-1</v>
      </c>
      <c r="Q4554" s="8">
        <f>DAY(Tabla1[[#This Row],[Date]])</f>
        <v>20</v>
      </c>
      <c r="R4554" s="8">
        <f>MONTH(Tabla1[[#This Row],[Date]])</f>
        <v>11</v>
      </c>
      <c r="S4554" s="8">
        <f>YEAR(Tabla1[[#This Row],[Date]])</f>
        <v>2022</v>
      </c>
    </row>
    <row r="4555" spans="1:19" x14ac:dyDescent="0.2">
      <c r="A4555">
        <v>4548</v>
      </c>
      <c r="B4555" s="1">
        <v>44885</v>
      </c>
      <c r="C4555" t="s">
        <v>260</v>
      </c>
      <c r="D4555" t="s">
        <v>332</v>
      </c>
      <c r="E4555">
        <v>1</v>
      </c>
      <c r="F4555" t="s">
        <v>1787</v>
      </c>
      <c r="G4555" t="s">
        <v>266</v>
      </c>
      <c r="H4555" t="s">
        <v>1788</v>
      </c>
      <c r="J4555" t="s">
        <v>81</v>
      </c>
      <c r="M4555" s="2">
        <v>65000</v>
      </c>
      <c r="N4555" s="2">
        <v>90000</v>
      </c>
      <c r="O4555" s="2">
        <f>IF(Tabla1[[#This Row],[Mov]]="VNT",Tabla1[[#This Row],[Sale]]-Tabla1[[#This Row],[Cost]],-Tabla1[[#This Row],[Cost]]*Tabla1[[#This Row],[Cant]])</f>
        <v>25000</v>
      </c>
      <c r="P4555" s="8">
        <f>IF(Tabla1[[#This Row],[Mov]]="VNT",-Tabla1[[#This Row],[Cant]],Tabla1[[#This Row],[Cant]])</f>
        <v>-1</v>
      </c>
      <c r="Q4555" s="8">
        <f>DAY(Tabla1[[#This Row],[Date]])</f>
        <v>20</v>
      </c>
      <c r="R4555" s="8">
        <f>MONTH(Tabla1[[#This Row],[Date]])</f>
        <v>11</v>
      </c>
      <c r="S4555" s="8">
        <f>YEAR(Tabla1[[#This Row],[Date]])</f>
        <v>2022</v>
      </c>
    </row>
    <row r="4556" spans="1:19" x14ac:dyDescent="0.2">
      <c r="A4556">
        <v>4549</v>
      </c>
      <c r="B4556" s="1">
        <v>44885</v>
      </c>
      <c r="C4556" t="s">
        <v>260</v>
      </c>
      <c r="D4556" t="s">
        <v>332</v>
      </c>
      <c r="E4556">
        <v>1</v>
      </c>
      <c r="F4556" t="s">
        <v>849</v>
      </c>
      <c r="G4556" t="s">
        <v>985</v>
      </c>
      <c r="H4556" t="s">
        <v>1445</v>
      </c>
      <c r="M4556" s="2">
        <v>50000</v>
      </c>
      <c r="N4556" s="2">
        <v>65000</v>
      </c>
      <c r="O4556" s="2">
        <f>IF(Tabla1[[#This Row],[Mov]]="VNT",Tabla1[[#This Row],[Sale]]-Tabla1[[#This Row],[Cost]],-Tabla1[[#This Row],[Cost]]*Tabla1[[#This Row],[Cant]])</f>
        <v>15000</v>
      </c>
      <c r="P4556" s="8">
        <f>IF(Tabla1[[#This Row],[Mov]]="VNT",-Tabla1[[#This Row],[Cant]],Tabla1[[#This Row],[Cant]])</f>
        <v>-1</v>
      </c>
      <c r="Q4556" s="8">
        <f>DAY(Tabla1[[#This Row],[Date]])</f>
        <v>20</v>
      </c>
      <c r="R4556" s="8">
        <f>MONTH(Tabla1[[#This Row],[Date]])</f>
        <v>11</v>
      </c>
      <c r="S4556" s="8">
        <f>YEAR(Tabla1[[#This Row],[Date]])</f>
        <v>2022</v>
      </c>
    </row>
    <row r="4557" spans="1:19" x14ac:dyDescent="0.2">
      <c r="A4557">
        <v>4550</v>
      </c>
      <c r="B4557" s="1">
        <v>44885</v>
      </c>
      <c r="C4557" t="s">
        <v>260</v>
      </c>
      <c r="D4557" t="s">
        <v>332</v>
      </c>
      <c r="E4557">
        <v>1</v>
      </c>
      <c r="F4557" t="s">
        <v>224</v>
      </c>
      <c r="G4557" t="s">
        <v>273</v>
      </c>
      <c r="H4557" t="s">
        <v>470</v>
      </c>
      <c r="M4557" s="2">
        <v>8500</v>
      </c>
      <c r="N4557" s="2">
        <v>20000</v>
      </c>
      <c r="O4557" s="2">
        <f>IF(Tabla1[[#This Row],[Mov]]="VNT",Tabla1[[#This Row],[Sale]]-Tabla1[[#This Row],[Cost]],-Tabla1[[#This Row],[Cost]]*Tabla1[[#This Row],[Cant]])</f>
        <v>11500</v>
      </c>
      <c r="P4557" s="8">
        <f>IF(Tabla1[[#This Row],[Mov]]="VNT",-Tabla1[[#This Row],[Cant]],Tabla1[[#This Row],[Cant]])</f>
        <v>-1</v>
      </c>
      <c r="Q4557" s="8">
        <f>DAY(Tabla1[[#This Row],[Date]])</f>
        <v>20</v>
      </c>
      <c r="R4557" s="8">
        <f>MONTH(Tabla1[[#This Row],[Date]])</f>
        <v>11</v>
      </c>
      <c r="S4557" s="8">
        <f>YEAR(Tabla1[[#This Row],[Date]])</f>
        <v>2022</v>
      </c>
    </row>
    <row r="4558" spans="1:19" x14ac:dyDescent="0.2">
      <c r="A4558">
        <v>4551</v>
      </c>
      <c r="B4558" s="1">
        <v>44885</v>
      </c>
      <c r="C4558" t="s">
        <v>260</v>
      </c>
      <c r="D4558" t="s">
        <v>332</v>
      </c>
      <c r="E4558">
        <v>1</v>
      </c>
      <c r="F4558" t="s">
        <v>342</v>
      </c>
      <c r="G4558" t="s">
        <v>273</v>
      </c>
      <c r="H4558" t="s">
        <v>470</v>
      </c>
      <c r="M4558" s="2">
        <v>900</v>
      </c>
      <c r="N4558" s="2">
        <v>10000</v>
      </c>
      <c r="O4558" s="2">
        <f>IF(Tabla1[[#This Row],[Mov]]="VNT",Tabla1[[#This Row],[Sale]]-Tabla1[[#This Row],[Cost]],-Tabla1[[#This Row],[Cost]]*Tabla1[[#This Row],[Cant]])</f>
        <v>9100</v>
      </c>
      <c r="P4558" s="8">
        <f>IF(Tabla1[[#This Row],[Mov]]="VNT",-Tabla1[[#This Row],[Cant]],Tabla1[[#This Row],[Cant]])</f>
        <v>-1</v>
      </c>
      <c r="Q4558" s="8">
        <f>DAY(Tabla1[[#This Row],[Date]])</f>
        <v>20</v>
      </c>
      <c r="R4558" s="8">
        <f>MONTH(Tabla1[[#This Row],[Date]])</f>
        <v>11</v>
      </c>
      <c r="S4558" s="8">
        <f>YEAR(Tabla1[[#This Row],[Date]])</f>
        <v>2022</v>
      </c>
    </row>
    <row r="4559" spans="1:19" x14ac:dyDescent="0.2">
      <c r="A4559">
        <v>4552</v>
      </c>
      <c r="B4559" s="1">
        <v>44885</v>
      </c>
      <c r="C4559" t="s">
        <v>260</v>
      </c>
      <c r="D4559" t="s">
        <v>332</v>
      </c>
      <c r="E4559">
        <v>1</v>
      </c>
      <c r="F4559" t="s">
        <v>26</v>
      </c>
      <c r="G4559" t="s">
        <v>273</v>
      </c>
      <c r="H4559" t="s">
        <v>1334</v>
      </c>
      <c r="M4559" s="2">
        <v>23000</v>
      </c>
      <c r="N4559" s="2">
        <v>65000</v>
      </c>
      <c r="O4559" s="2">
        <f>IF(Tabla1[[#This Row],[Mov]]="VNT",Tabla1[[#This Row],[Sale]]-Tabla1[[#This Row],[Cost]],-Tabla1[[#This Row],[Cost]]*Tabla1[[#This Row],[Cant]])</f>
        <v>42000</v>
      </c>
      <c r="P4559" s="8">
        <f>IF(Tabla1[[#This Row],[Mov]]="VNT",-Tabla1[[#This Row],[Cant]],Tabla1[[#This Row],[Cant]])</f>
        <v>-1</v>
      </c>
      <c r="Q4559" s="8">
        <f>DAY(Tabla1[[#This Row],[Date]])</f>
        <v>20</v>
      </c>
      <c r="R4559" s="8">
        <f>MONTH(Tabla1[[#This Row],[Date]])</f>
        <v>11</v>
      </c>
      <c r="S4559" s="8">
        <f>YEAR(Tabla1[[#This Row],[Date]])</f>
        <v>2022</v>
      </c>
    </row>
    <row r="4560" spans="1:19" x14ac:dyDescent="0.2">
      <c r="A4560">
        <v>4553</v>
      </c>
      <c r="B4560" s="1">
        <v>44885</v>
      </c>
      <c r="C4560" t="s">
        <v>260</v>
      </c>
      <c r="D4560" t="s">
        <v>332</v>
      </c>
      <c r="E4560">
        <v>1</v>
      </c>
      <c r="F4560" t="s">
        <v>386</v>
      </c>
      <c r="G4560" t="s">
        <v>272</v>
      </c>
      <c r="H4560" t="s">
        <v>2656</v>
      </c>
      <c r="L4560" t="s">
        <v>1913</v>
      </c>
      <c r="M4560" s="2">
        <v>80000</v>
      </c>
      <c r="N4560" s="2">
        <v>130000</v>
      </c>
      <c r="O4560" s="2">
        <f>IF(Tabla1[[#This Row],[Mov]]="VNT",Tabla1[[#This Row],[Sale]]-Tabla1[[#This Row],[Cost]],-Tabla1[[#This Row],[Cost]]*Tabla1[[#This Row],[Cant]])</f>
        <v>50000</v>
      </c>
      <c r="P4560" s="8">
        <f>IF(Tabla1[[#This Row],[Mov]]="VNT",-Tabla1[[#This Row],[Cant]],Tabla1[[#This Row],[Cant]])</f>
        <v>-1</v>
      </c>
      <c r="Q4560" s="8">
        <f>DAY(Tabla1[[#This Row],[Date]])</f>
        <v>20</v>
      </c>
      <c r="R4560" s="8">
        <f>MONTH(Tabla1[[#This Row],[Date]])</f>
        <v>11</v>
      </c>
      <c r="S4560" s="8">
        <f>YEAR(Tabla1[[#This Row],[Date]])</f>
        <v>2022</v>
      </c>
    </row>
    <row r="4561" spans="1:19" x14ac:dyDescent="0.2">
      <c r="A4561">
        <v>4554</v>
      </c>
      <c r="B4561" s="1">
        <v>44885</v>
      </c>
      <c r="C4561" t="s">
        <v>260</v>
      </c>
      <c r="D4561" t="s">
        <v>332</v>
      </c>
      <c r="E4561">
        <v>1</v>
      </c>
      <c r="F4561" t="s">
        <v>224</v>
      </c>
      <c r="G4561" t="s">
        <v>272</v>
      </c>
      <c r="H4561" t="s">
        <v>306</v>
      </c>
      <c r="M4561" s="2">
        <v>9000</v>
      </c>
      <c r="N4561" s="2">
        <v>20000</v>
      </c>
      <c r="O4561" s="2">
        <f>IF(Tabla1[[#This Row],[Mov]]="VNT",Tabla1[[#This Row],[Sale]]-Tabla1[[#This Row],[Cost]],-Tabla1[[#This Row],[Cost]]*Tabla1[[#This Row],[Cant]])</f>
        <v>11000</v>
      </c>
      <c r="P4561" s="8">
        <f>IF(Tabla1[[#This Row],[Mov]]="VNT",-Tabla1[[#This Row],[Cant]],Tabla1[[#This Row],[Cant]])</f>
        <v>-1</v>
      </c>
      <c r="Q4561" s="8">
        <f>DAY(Tabla1[[#This Row],[Date]])</f>
        <v>20</v>
      </c>
      <c r="R4561" s="8">
        <f>MONTH(Tabla1[[#This Row],[Date]])</f>
        <v>11</v>
      </c>
      <c r="S4561" s="8">
        <f>YEAR(Tabla1[[#This Row],[Date]])</f>
        <v>2022</v>
      </c>
    </row>
    <row r="4562" spans="1:19" x14ac:dyDescent="0.2">
      <c r="A4562">
        <v>4554</v>
      </c>
      <c r="B4562" s="1">
        <v>44885</v>
      </c>
      <c r="C4562" t="s">
        <v>260</v>
      </c>
      <c r="D4562" t="s">
        <v>332</v>
      </c>
      <c r="E4562">
        <v>1</v>
      </c>
      <c r="F4562" t="s">
        <v>224</v>
      </c>
      <c r="G4562" t="s">
        <v>272</v>
      </c>
      <c r="H4562" t="s">
        <v>253</v>
      </c>
      <c r="M4562" s="2">
        <v>9000</v>
      </c>
      <c r="N4562" s="2">
        <v>20000</v>
      </c>
      <c r="O4562" s="2">
        <f>IF(Tabla1[[#This Row],[Mov]]="VNT",Tabla1[[#This Row],[Sale]]-Tabla1[[#This Row],[Cost]],-Tabla1[[#This Row],[Cost]]*Tabla1[[#This Row],[Cant]])</f>
        <v>11000</v>
      </c>
      <c r="P4562" s="8">
        <f>IF(Tabla1[[#This Row],[Mov]]="VNT",-Tabla1[[#This Row],[Cant]],Tabla1[[#This Row],[Cant]])</f>
        <v>-1</v>
      </c>
      <c r="Q4562" s="8">
        <f>DAY(Tabla1[[#This Row],[Date]])</f>
        <v>20</v>
      </c>
      <c r="R4562" s="8">
        <f>MONTH(Tabla1[[#This Row],[Date]])</f>
        <v>11</v>
      </c>
      <c r="S4562" s="8">
        <f>YEAR(Tabla1[[#This Row],[Date]])</f>
        <v>2022</v>
      </c>
    </row>
    <row r="4563" spans="1:19" x14ac:dyDescent="0.2">
      <c r="A4563">
        <v>4555</v>
      </c>
      <c r="B4563" s="1">
        <v>44885</v>
      </c>
      <c r="C4563" t="s">
        <v>260</v>
      </c>
      <c r="D4563" t="s">
        <v>332</v>
      </c>
      <c r="E4563">
        <v>1</v>
      </c>
      <c r="F4563" t="s">
        <v>225</v>
      </c>
      <c r="G4563" t="s">
        <v>263</v>
      </c>
      <c r="H4563" t="s">
        <v>1914</v>
      </c>
      <c r="M4563" s="2">
        <v>1100</v>
      </c>
      <c r="N4563" s="2">
        <v>10000</v>
      </c>
      <c r="O4563" s="2">
        <f>IF(Tabla1[[#This Row],[Mov]]="VNT",Tabla1[[#This Row],[Sale]]-Tabla1[[#This Row],[Cost]],-Tabla1[[#This Row],[Cost]]*Tabla1[[#This Row],[Cant]])</f>
        <v>8900</v>
      </c>
      <c r="P4563" s="8">
        <f>IF(Tabla1[[#This Row],[Mov]]="VNT",-Tabla1[[#This Row],[Cant]],Tabla1[[#This Row],[Cant]])</f>
        <v>-1</v>
      </c>
      <c r="Q4563" s="8">
        <f>DAY(Tabla1[[#This Row],[Date]])</f>
        <v>20</v>
      </c>
      <c r="R4563" s="8">
        <f>MONTH(Tabla1[[#This Row],[Date]])</f>
        <v>11</v>
      </c>
      <c r="S4563" s="8">
        <f>YEAR(Tabla1[[#This Row],[Date]])</f>
        <v>2022</v>
      </c>
    </row>
    <row r="4564" spans="1:19" x14ac:dyDescent="0.2">
      <c r="A4564">
        <v>4556</v>
      </c>
      <c r="B4564" s="1">
        <v>44885</v>
      </c>
      <c r="C4564" t="s">
        <v>260</v>
      </c>
      <c r="D4564" t="s">
        <v>332</v>
      </c>
      <c r="E4564">
        <v>1</v>
      </c>
      <c r="F4564" t="s">
        <v>116</v>
      </c>
      <c r="G4564" t="s">
        <v>382</v>
      </c>
      <c r="H4564" t="s">
        <v>514</v>
      </c>
      <c r="M4564" s="2">
        <v>10280</v>
      </c>
      <c r="N4564" s="2">
        <v>11000</v>
      </c>
      <c r="O4564" s="2">
        <f>IF(Tabla1[[#This Row],[Mov]]="VNT",Tabla1[[#This Row],[Sale]]-Tabla1[[#This Row],[Cost]],-Tabla1[[#This Row],[Cost]]*Tabla1[[#This Row],[Cant]])</f>
        <v>720</v>
      </c>
      <c r="P4564" s="8">
        <f>IF(Tabla1[[#This Row],[Mov]]="VNT",-Tabla1[[#This Row],[Cant]],Tabla1[[#This Row],[Cant]])</f>
        <v>-1</v>
      </c>
      <c r="Q4564" s="8">
        <f>DAY(Tabla1[[#This Row],[Date]])</f>
        <v>20</v>
      </c>
      <c r="R4564" s="8">
        <f>MONTH(Tabla1[[#This Row],[Date]])</f>
        <v>11</v>
      </c>
      <c r="S4564" s="8">
        <f>YEAR(Tabla1[[#This Row],[Date]])</f>
        <v>2022</v>
      </c>
    </row>
    <row r="4565" spans="1:19" x14ac:dyDescent="0.2">
      <c r="A4565">
        <v>4557</v>
      </c>
      <c r="B4565" s="1">
        <v>44885</v>
      </c>
      <c r="C4565" t="s">
        <v>260</v>
      </c>
      <c r="D4565" t="s">
        <v>332</v>
      </c>
      <c r="E4565">
        <v>1</v>
      </c>
      <c r="F4565" t="s">
        <v>365</v>
      </c>
      <c r="G4565" t="s">
        <v>366</v>
      </c>
      <c r="H4565" t="s">
        <v>369</v>
      </c>
      <c r="M4565" s="2">
        <v>13800</v>
      </c>
      <c r="N4565" s="2">
        <v>39000</v>
      </c>
      <c r="O4565" s="2">
        <f>IF(Tabla1[[#This Row],[Mov]]="VNT",Tabla1[[#This Row],[Sale]]-Tabla1[[#This Row],[Cost]],-Tabla1[[#This Row],[Cost]]*Tabla1[[#This Row],[Cant]])</f>
        <v>25200</v>
      </c>
      <c r="P4565" s="8">
        <f>IF(Tabla1[[#This Row],[Mov]]="VNT",-Tabla1[[#This Row],[Cant]],Tabla1[[#This Row],[Cant]])</f>
        <v>-1</v>
      </c>
      <c r="Q4565" s="8">
        <f>DAY(Tabla1[[#This Row],[Date]])</f>
        <v>20</v>
      </c>
      <c r="R4565" s="8">
        <f>MONTH(Tabla1[[#This Row],[Date]])</f>
        <v>11</v>
      </c>
      <c r="S4565" s="8">
        <f>YEAR(Tabla1[[#This Row],[Date]])</f>
        <v>2022</v>
      </c>
    </row>
    <row r="4566" spans="1:19" x14ac:dyDescent="0.2">
      <c r="A4566">
        <v>4558</v>
      </c>
      <c r="B4566" s="1">
        <v>44885</v>
      </c>
      <c r="C4566" t="s">
        <v>260</v>
      </c>
      <c r="D4566" t="s">
        <v>332</v>
      </c>
      <c r="E4566">
        <v>1</v>
      </c>
      <c r="F4566" t="s">
        <v>365</v>
      </c>
      <c r="G4566" t="s">
        <v>366</v>
      </c>
      <c r="H4566" t="s">
        <v>369</v>
      </c>
      <c r="M4566" s="2">
        <v>13800</v>
      </c>
      <c r="N4566" s="2">
        <v>39000</v>
      </c>
      <c r="O4566" s="2">
        <f>IF(Tabla1[[#This Row],[Mov]]="VNT",Tabla1[[#This Row],[Sale]]-Tabla1[[#This Row],[Cost]],-Tabla1[[#This Row],[Cost]]*Tabla1[[#This Row],[Cant]])</f>
        <v>25200</v>
      </c>
      <c r="P4566" s="8">
        <f>IF(Tabla1[[#This Row],[Mov]]="VNT",-Tabla1[[#This Row],[Cant]],Tabla1[[#This Row],[Cant]])</f>
        <v>-1</v>
      </c>
      <c r="Q4566" s="8">
        <f>DAY(Tabla1[[#This Row],[Date]])</f>
        <v>20</v>
      </c>
      <c r="R4566" s="8">
        <f>MONTH(Tabla1[[#This Row],[Date]])</f>
        <v>11</v>
      </c>
      <c r="S4566" s="8">
        <f>YEAR(Tabla1[[#This Row],[Date]])</f>
        <v>2022</v>
      </c>
    </row>
    <row r="4567" spans="1:19" x14ac:dyDescent="0.2">
      <c r="A4567">
        <v>4559</v>
      </c>
      <c r="B4567" s="1">
        <v>44886</v>
      </c>
      <c r="C4567" t="s">
        <v>260</v>
      </c>
      <c r="D4567" t="s">
        <v>332</v>
      </c>
      <c r="E4567">
        <v>1</v>
      </c>
      <c r="F4567" t="s">
        <v>116</v>
      </c>
      <c r="G4567" t="s">
        <v>347</v>
      </c>
      <c r="H4567" t="s">
        <v>518</v>
      </c>
      <c r="M4567" s="2">
        <v>6074</v>
      </c>
      <c r="N4567" s="2">
        <v>6500</v>
      </c>
      <c r="O4567" s="2">
        <f>IF(Tabla1[[#This Row],[Mov]]="VNT",Tabla1[[#This Row],[Sale]]-Tabla1[[#This Row],[Cost]],-Tabla1[[#This Row],[Cost]]*Tabla1[[#This Row],[Cant]])</f>
        <v>426</v>
      </c>
      <c r="P4567" s="8">
        <f>IF(Tabla1[[#This Row],[Mov]]="VNT",-Tabla1[[#This Row],[Cant]],Tabla1[[#This Row],[Cant]])</f>
        <v>-1</v>
      </c>
      <c r="Q4567" s="8">
        <f>DAY(Tabla1[[#This Row],[Date]])</f>
        <v>21</v>
      </c>
      <c r="R4567" s="8">
        <f>MONTH(Tabla1[[#This Row],[Date]])</f>
        <v>11</v>
      </c>
      <c r="S4567" s="8">
        <f>YEAR(Tabla1[[#This Row],[Date]])</f>
        <v>2022</v>
      </c>
    </row>
    <row r="4568" spans="1:19" x14ac:dyDescent="0.2">
      <c r="A4568">
        <v>4560</v>
      </c>
      <c r="B4568" s="1">
        <v>44886</v>
      </c>
      <c r="C4568" t="s">
        <v>260</v>
      </c>
      <c r="D4568" t="s">
        <v>1751</v>
      </c>
      <c r="E4568">
        <v>1</v>
      </c>
      <c r="F4568" t="s">
        <v>225</v>
      </c>
      <c r="G4568" t="s">
        <v>272</v>
      </c>
      <c r="H4568" t="s">
        <v>308</v>
      </c>
      <c r="M4568" s="2">
        <v>1100</v>
      </c>
      <c r="N4568" s="2">
        <v>10000</v>
      </c>
      <c r="O4568" s="2">
        <f>IF(Tabla1[[#This Row],[Mov]]="VNT",Tabla1[[#This Row],[Sale]]-Tabla1[[#This Row],[Cost]],-Tabla1[[#This Row],[Cost]]*Tabla1[[#This Row],[Cant]])</f>
        <v>8900</v>
      </c>
      <c r="P4568" s="8">
        <f>IF(Tabla1[[#This Row],[Mov]]="VNT",-Tabla1[[#This Row],[Cant]],Tabla1[[#This Row],[Cant]])</f>
        <v>-1</v>
      </c>
      <c r="Q4568" s="8">
        <f>DAY(Tabla1[[#This Row],[Date]])</f>
        <v>21</v>
      </c>
      <c r="R4568" s="8">
        <f>MONTH(Tabla1[[#This Row],[Date]])</f>
        <v>11</v>
      </c>
      <c r="S4568" s="8">
        <f>YEAR(Tabla1[[#This Row],[Date]])</f>
        <v>2022</v>
      </c>
    </row>
    <row r="4569" spans="1:19" x14ac:dyDescent="0.2">
      <c r="A4569">
        <v>4561</v>
      </c>
      <c r="B4569" s="1">
        <v>44886</v>
      </c>
      <c r="C4569" t="s">
        <v>260</v>
      </c>
      <c r="D4569" t="s">
        <v>1751</v>
      </c>
      <c r="E4569">
        <v>1</v>
      </c>
      <c r="F4569" t="s">
        <v>224</v>
      </c>
      <c r="G4569" t="s">
        <v>272</v>
      </c>
      <c r="H4569" t="s">
        <v>308</v>
      </c>
      <c r="M4569" s="2">
        <v>11000</v>
      </c>
      <c r="N4569" s="2">
        <v>20000</v>
      </c>
      <c r="O4569" s="2">
        <f>IF(Tabla1[[#This Row],[Mov]]="VNT",Tabla1[[#This Row],[Sale]]-Tabla1[[#This Row],[Cost]],-Tabla1[[#This Row],[Cost]]*Tabla1[[#This Row],[Cant]])</f>
        <v>9000</v>
      </c>
      <c r="P4569" s="8">
        <f>IF(Tabla1[[#This Row],[Mov]]="VNT",-Tabla1[[#This Row],[Cant]],Tabla1[[#This Row],[Cant]])</f>
        <v>-1</v>
      </c>
      <c r="Q4569" s="8">
        <f>DAY(Tabla1[[#This Row],[Date]])</f>
        <v>21</v>
      </c>
      <c r="R4569" s="8">
        <f>MONTH(Tabla1[[#This Row],[Date]])</f>
        <v>11</v>
      </c>
      <c r="S4569" s="8">
        <f>YEAR(Tabla1[[#This Row],[Date]])</f>
        <v>2022</v>
      </c>
    </row>
    <row r="4570" spans="1:19" x14ac:dyDescent="0.2">
      <c r="A4570">
        <v>4562</v>
      </c>
      <c r="B4570" s="1">
        <v>44886</v>
      </c>
      <c r="C4570" t="s">
        <v>260</v>
      </c>
      <c r="D4570" t="s">
        <v>332</v>
      </c>
      <c r="E4570">
        <v>1</v>
      </c>
      <c r="F4570" t="s">
        <v>225</v>
      </c>
      <c r="G4570" t="s">
        <v>262</v>
      </c>
      <c r="H4570" t="s">
        <v>298</v>
      </c>
      <c r="M4570" s="2">
        <v>1100</v>
      </c>
      <c r="N4570" s="2">
        <v>10000</v>
      </c>
      <c r="O4570" s="2">
        <f>IF(Tabla1[[#This Row],[Mov]]="VNT",Tabla1[[#This Row],[Sale]]-Tabla1[[#This Row],[Cost]],-Tabla1[[#This Row],[Cost]]*Tabla1[[#This Row],[Cant]])</f>
        <v>8900</v>
      </c>
      <c r="P4570" s="8">
        <f>IF(Tabla1[[#This Row],[Mov]]="VNT",-Tabla1[[#This Row],[Cant]],Tabla1[[#This Row],[Cant]])</f>
        <v>-1</v>
      </c>
      <c r="Q4570" s="8">
        <f>DAY(Tabla1[[#This Row],[Date]])</f>
        <v>21</v>
      </c>
      <c r="R4570" s="8">
        <f>MONTH(Tabla1[[#This Row],[Date]])</f>
        <v>11</v>
      </c>
      <c r="S4570" s="8">
        <f>YEAR(Tabla1[[#This Row],[Date]])</f>
        <v>2022</v>
      </c>
    </row>
    <row r="4571" spans="1:19" x14ac:dyDescent="0.2">
      <c r="A4571">
        <v>4563</v>
      </c>
      <c r="B4571" s="1">
        <v>44886</v>
      </c>
      <c r="C4571" t="s">
        <v>260</v>
      </c>
      <c r="D4571" t="s">
        <v>332</v>
      </c>
      <c r="E4571">
        <v>1</v>
      </c>
      <c r="F4571" t="s">
        <v>116</v>
      </c>
      <c r="G4571" t="s">
        <v>347</v>
      </c>
      <c r="H4571" t="s">
        <v>518</v>
      </c>
      <c r="M4571" s="2">
        <v>6074</v>
      </c>
      <c r="N4571" s="2">
        <v>6500</v>
      </c>
      <c r="O4571" s="2">
        <f>IF(Tabla1[[#This Row],[Mov]]="VNT",Tabla1[[#This Row],[Sale]]-Tabla1[[#This Row],[Cost]],-Tabla1[[#This Row],[Cost]]*Tabla1[[#This Row],[Cant]])</f>
        <v>426</v>
      </c>
      <c r="P4571" s="8">
        <f>IF(Tabla1[[#This Row],[Mov]]="VNT",-Tabla1[[#This Row],[Cant]],Tabla1[[#This Row],[Cant]])</f>
        <v>-1</v>
      </c>
      <c r="Q4571" s="8">
        <f>DAY(Tabla1[[#This Row],[Date]])</f>
        <v>21</v>
      </c>
      <c r="R4571" s="8">
        <f>MONTH(Tabla1[[#This Row],[Date]])</f>
        <v>11</v>
      </c>
      <c r="S4571" s="8">
        <f>YEAR(Tabla1[[#This Row],[Date]])</f>
        <v>2022</v>
      </c>
    </row>
    <row r="4572" spans="1:19" x14ac:dyDescent="0.2">
      <c r="A4572">
        <v>4564</v>
      </c>
      <c r="B4572" s="1">
        <v>44886</v>
      </c>
      <c r="C4572" t="s">
        <v>260</v>
      </c>
      <c r="D4572" t="s">
        <v>332</v>
      </c>
      <c r="E4572">
        <v>1</v>
      </c>
      <c r="F4572" t="s">
        <v>116</v>
      </c>
      <c r="G4572" t="s">
        <v>349</v>
      </c>
      <c r="H4572" t="s">
        <v>515</v>
      </c>
      <c r="M4572" s="2">
        <v>6074</v>
      </c>
      <c r="N4572" s="2">
        <v>6500</v>
      </c>
      <c r="O4572" s="2">
        <f>IF(Tabla1[[#This Row],[Mov]]="VNT",Tabla1[[#This Row],[Sale]]-Tabla1[[#This Row],[Cost]],-Tabla1[[#This Row],[Cost]]*Tabla1[[#This Row],[Cant]])</f>
        <v>426</v>
      </c>
      <c r="P4572" s="8">
        <f>IF(Tabla1[[#This Row],[Mov]]="VNT",-Tabla1[[#This Row],[Cant]],Tabla1[[#This Row],[Cant]])</f>
        <v>-1</v>
      </c>
      <c r="Q4572" s="8">
        <f>DAY(Tabla1[[#This Row],[Date]])</f>
        <v>21</v>
      </c>
      <c r="R4572" s="8">
        <f>MONTH(Tabla1[[#This Row],[Date]])</f>
        <v>11</v>
      </c>
      <c r="S4572" s="8">
        <f>YEAR(Tabla1[[#This Row],[Date]])</f>
        <v>2022</v>
      </c>
    </row>
    <row r="4573" spans="1:19" x14ac:dyDescent="0.2">
      <c r="A4573">
        <v>4565</v>
      </c>
      <c r="B4573" s="1">
        <v>44886</v>
      </c>
      <c r="C4573" t="s">
        <v>260</v>
      </c>
      <c r="D4573" t="s">
        <v>332</v>
      </c>
      <c r="E4573">
        <v>1</v>
      </c>
      <c r="F4573" t="s">
        <v>458</v>
      </c>
      <c r="G4573" t="s">
        <v>272</v>
      </c>
      <c r="H4573" t="s">
        <v>1916</v>
      </c>
      <c r="M4573" s="2">
        <v>0</v>
      </c>
      <c r="N4573" s="2">
        <v>20000</v>
      </c>
      <c r="O4573" s="2">
        <f>IF(Tabla1[[#This Row],[Mov]]="VNT",Tabla1[[#This Row],[Sale]]-Tabla1[[#This Row],[Cost]],-Tabla1[[#This Row],[Cost]]*Tabla1[[#This Row],[Cant]])</f>
        <v>20000</v>
      </c>
      <c r="P4573" s="8">
        <f>IF(Tabla1[[#This Row],[Mov]]="VNT",-Tabla1[[#This Row],[Cant]],Tabla1[[#This Row],[Cant]])</f>
        <v>-1</v>
      </c>
      <c r="Q4573" s="8">
        <f>DAY(Tabla1[[#This Row],[Date]])</f>
        <v>21</v>
      </c>
      <c r="R4573" s="8">
        <f>MONTH(Tabla1[[#This Row],[Date]])</f>
        <v>11</v>
      </c>
      <c r="S4573" s="8">
        <f>YEAR(Tabla1[[#This Row],[Date]])</f>
        <v>2022</v>
      </c>
    </row>
    <row r="4574" spans="1:19" x14ac:dyDescent="0.2">
      <c r="A4574">
        <v>4566</v>
      </c>
      <c r="B4574" s="1">
        <v>44886</v>
      </c>
      <c r="C4574" t="s">
        <v>260</v>
      </c>
      <c r="D4574" t="s">
        <v>332</v>
      </c>
      <c r="E4574">
        <v>1</v>
      </c>
      <c r="F4574" t="s">
        <v>116</v>
      </c>
      <c r="G4574" t="s">
        <v>347</v>
      </c>
      <c r="H4574" t="s">
        <v>519</v>
      </c>
      <c r="M4574" s="2">
        <v>9345</v>
      </c>
      <c r="N4574" s="2">
        <v>10000</v>
      </c>
      <c r="O4574" s="2">
        <f>IF(Tabla1[[#This Row],[Mov]]="VNT",Tabla1[[#This Row],[Sale]]-Tabla1[[#This Row],[Cost]],-Tabla1[[#This Row],[Cost]]*Tabla1[[#This Row],[Cant]])</f>
        <v>655</v>
      </c>
      <c r="P4574" s="8">
        <f>IF(Tabla1[[#This Row],[Mov]]="VNT",-Tabla1[[#This Row],[Cant]],Tabla1[[#This Row],[Cant]])</f>
        <v>-1</v>
      </c>
      <c r="Q4574" s="8">
        <f>DAY(Tabla1[[#This Row],[Date]])</f>
        <v>21</v>
      </c>
      <c r="R4574" s="8">
        <f>MONTH(Tabla1[[#This Row],[Date]])</f>
        <v>11</v>
      </c>
      <c r="S4574" s="8">
        <f>YEAR(Tabla1[[#This Row],[Date]])</f>
        <v>2022</v>
      </c>
    </row>
    <row r="4575" spans="1:19" x14ac:dyDescent="0.2">
      <c r="A4575">
        <v>4567</v>
      </c>
      <c r="B4575" s="1">
        <v>44886</v>
      </c>
      <c r="C4575" t="s">
        <v>260</v>
      </c>
      <c r="D4575" t="s">
        <v>332</v>
      </c>
      <c r="E4575">
        <v>1</v>
      </c>
      <c r="F4575" t="s">
        <v>458</v>
      </c>
      <c r="G4575" t="s">
        <v>266</v>
      </c>
      <c r="H4575" t="s">
        <v>1917</v>
      </c>
      <c r="M4575" s="2">
        <v>0</v>
      </c>
      <c r="N4575" s="2">
        <v>5000</v>
      </c>
      <c r="O4575" s="2">
        <f>IF(Tabla1[[#This Row],[Mov]]="VNT",Tabla1[[#This Row],[Sale]]-Tabla1[[#This Row],[Cost]],-Tabla1[[#This Row],[Cost]]*Tabla1[[#This Row],[Cant]])</f>
        <v>5000</v>
      </c>
      <c r="P4575" s="8">
        <f>IF(Tabla1[[#This Row],[Mov]]="VNT",-Tabla1[[#This Row],[Cant]],Tabla1[[#This Row],[Cant]])</f>
        <v>-1</v>
      </c>
      <c r="Q4575" s="8">
        <f>DAY(Tabla1[[#This Row],[Date]])</f>
        <v>21</v>
      </c>
      <c r="R4575" s="8">
        <f>MONTH(Tabla1[[#This Row],[Date]])</f>
        <v>11</v>
      </c>
      <c r="S4575" s="8">
        <f>YEAR(Tabla1[[#This Row],[Date]])</f>
        <v>2022</v>
      </c>
    </row>
    <row r="4576" spans="1:19" x14ac:dyDescent="0.2">
      <c r="A4576">
        <v>4568</v>
      </c>
      <c r="B4576" s="1">
        <v>44886</v>
      </c>
      <c r="C4576" t="s">
        <v>260</v>
      </c>
      <c r="D4576" t="s">
        <v>332</v>
      </c>
      <c r="E4576">
        <v>1</v>
      </c>
      <c r="F4576" t="s">
        <v>225</v>
      </c>
      <c r="G4576" t="s">
        <v>263</v>
      </c>
      <c r="H4576" t="s">
        <v>282</v>
      </c>
      <c r="M4576" s="2">
        <v>1100</v>
      </c>
      <c r="N4576" s="2">
        <v>10000</v>
      </c>
      <c r="O4576" s="2">
        <f>IF(Tabla1[[#This Row],[Mov]]="VNT",Tabla1[[#This Row],[Sale]]-Tabla1[[#This Row],[Cost]],-Tabla1[[#This Row],[Cost]]*Tabla1[[#This Row],[Cant]])</f>
        <v>8900</v>
      </c>
      <c r="P4576" s="8">
        <f>IF(Tabla1[[#This Row],[Mov]]="VNT",-Tabla1[[#This Row],[Cant]],Tabla1[[#This Row],[Cant]])</f>
        <v>-1</v>
      </c>
      <c r="Q4576" s="8">
        <f>DAY(Tabla1[[#This Row],[Date]])</f>
        <v>21</v>
      </c>
      <c r="R4576" s="8">
        <f>MONTH(Tabla1[[#This Row],[Date]])</f>
        <v>11</v>
      </c>
      <c r="S4576" s="8">
        <f>YEAR(Tabla1[[#This Row],[Date]])</f>
        <v>2022</v>
      </c>
    </row>
    <row r="4577" spans="1:19" x14ac:dyDescent="0.2">
      <c r="A4577">
        <v>4569</v>
      </c>
      <c r="B4577" s="1">
        <v>44886</v>
      </c>
      <c r="C4577" t="s">
        <v>260</v>
      </c>
      <c r="D4577" t="s">
        <v>332</v>
      </c>
      <c r="E4577">
        <v>1</v>
      </c>
      <c r="F4577" t="s">
        <v>225</v>
      </c>
      <c r="G4577" t="s">
        <v>263</v>
      </c>
      <c r="H4577" t="s">
        <v>496</v>
      </c>
      <c r="M4577" s="2">
        <v>1100</v>
      </c>
      <c r="N4577" s="2">
        <v>10000</v>
      </c>
      <c r="O4577" s="2">
        <f>IF(Tabla1[[#This Row],[Mov]]="VNT",Tabla1[[#This Row],[Sale]]-Tabla1[[#This Row],[Cost]],-Tabla1[[#This Row],[Cost]]*Tabla1[[#This Row],[Cant]])</f>
        <v>8900</v>
      </c>
      <c r="P4577" s="8">
        <f>IF(Tabla1[[#This Row],[Mov]]="VNT",-Tabla1[[#This Row],[Cant]],Tabla1[[#This Row],[Cant]])</f>
        <v>-1</v>
      </c>
      <c r="Q4577" s="8">
        <f>DAY(Tabla1[[#This Row],[Date]])</f>
        <v>21</v>
      </c>
      <c r="R4577" s="8">
        <f>MONTH(Tabla1[[#This Row],[Date]])</f>
        <v>11</v>
      </c>
      <c r="S4577" s="8">
        <f>YEAR(Tabla1[[#This Row],[Date]])</f>
        <v>2022</v>
      </c>
    </row>
    <row r="4578" spans="1:19" x14ac:dyDescent="0.2">
      <c r="A4578">
        <v>4570</v>
      </c>
      <c r="B4578" s="1">
        <v>44886</v>
      </c>
      <c r="C4578" t="s">
        <v>260</v>
      </c>
      <c r="D4578" t="s">
        <v>332</v>
      </c>
      <c r="E4578">
        <v>1</v>
      </c>
      <c r="F4578" t="s">
        <v>224</v>
      </c>
      <c r="G4578" t="s">
        <v>263</v>
      </c>
      <c r="H4578" t="s">
        <v>496</v>
      </c>
      <c r="M4578" s="2">
        <v>10500</v>
      </c>
      <c r="N4578" s="2">
        <v>20000</v>
      </c>
      <c r="O4578" s="2">
        <f>IF(Tabla1[[#This Row],[Mov]]="VNT",Tabla1[[#This Row],[Sale]]-Tabla1[[#This Row],[Cost]],-Tabla1[[#This Row],[Cost]]*Tabla1[[#This Row],[Cant]])</f>
        <v>9500</v>
      </c>
      <c r="P4578" s="8">
        <f>IF(Tabla1[[#This Row],[Mov]]="VNT",-Tabla1[[#This Row],[Cant]],Tabla1[[#This Row],[Cant]])</f>
        <v>-1</v>
      </c>
      <c r="Q4578" s="8">
        <f>DAY(Tabla1[[#This Row],[Date]])</f>
        <v>21</v>
      </c>
      <c r="R4578" s="8">
        <f>MONTH(Tabla1[[#This Row],[Date]])</f>
        <v>11</v>
      </c>
      <c r="S4578" s="8">
        <f>YEAR(Tabla1[[#This Row],[Date]])</f>
        <v>2022</v>
      </c>
    </row>
    <row r="4579" spans="1:19" x14ac:dyDescent="0.2">
      <c r="A4579">
        <v>4571</v>
      </c>
      <c r="B4579" s="1">
        <v>44886</v>
      </c>
      <c r="C4579" t="s">
        <v>260</v>
      </c>
      <c r="D4579" t="s">
        <v>332</v>
      </c>
      <c r="E4579">
        <v>1</v>
      </c>
      <c r="F4579" t="s">
        <v>225</v>
      </c>
      <c r="G4579" t="s">
        <v>272</v>
      </c>
      <c r="H4579" t="s">
        <v>841</v>
      </c>
      <c r="M4579" s="2">
        <v>1100</v>
      </c>
      <c r="N4579" s="2">
        <v>10000</v>
      </c>
      <c r="O4579" s="2">
        <f>IF(Tabla1[[#This Row],[Mov]]="VNT",Tabla1[[#This Row],[Sale]]-Tabla1[[#This Row],[Cost]],-Tabla1[[#This Row],[Cost]]*Tabla1[[#This Row],[Cant]])</f>
        <v>8900</v>
      </c>
      <c r="P4579" s="8">
        <f>IF(Tabla1[[#This Row],[Mov]]="VNT",-Tabla1[[#This Row],[Cant]],Tabla1[[#This Row],[Cant]])</f>
        <v>-1</v>
      </c>
      <c r="Q4579" s="8">
        <f>DAY(Tabla1[[#This Row],[Date]])</f>
        <v>21</v>
      </c>
      <c r="R4579" s="8">
        <f>MONTH(Tabla1[[#This Row],[Date]])</f>
        <v>11</v>
      </c>
      <c r="S4579" s="8">
        <f>YEAR(Tabla1[[#This Row],[Date]])</f>
        <v>2022</v>
      </c>
    </row>
    <row r="4580" spans="1:19" x14ac:dyDescent="0.2">
      <c r="A4580">
        <v>4572</v>
      </c>
      <c r="B4580" s="1">
        <v>44886</v>
      </c>
      <c r="C4580" t="s">
        <v>260</v>
      </c>
      <c r="D4580" t="s">
        <v>332</v>
      </c>
      <c r="E4580">
        <v>1</v>
      </c>
      <c r="F4580" t="s">
        <v>458</v>
      </c>
      <c r="G4580" t="s">
        <v>262</v>
      </c>
      <c r="H4580" t="s">
        <v>1918</v>
      </c>
      <c r="M4580" s="2">
        <v>0</v>
      </c>
      <c r="N4580" s="2">
        <v>20000</v>
      </c>
      <c r="O4580" s="2">
        <f>IF(Tabla1[[#This Row],[Mov]]="VNT",Tabla1[[#This Row],[Sale]]-Tabla1[[#This Row],[Cost]],-Tabla1[[#This Row],[Cost]]*Tabla1[[#This Row],[Cant]])</f>
        <v>20000</v>
      </c>
      <c r="P4580" s="8">
        <f>IF(Tabla1[[#This Row],[Mov]]="VNT",-Tabla1[[#This Row],[Cant]],Tabla1[[#This Row],[Cant]])</f>
        <v>-1</v>
      </c>
      <c r="Q4580" s="8">
        <f>DAY(Tabla1[[#This Row],[Date]])</f>
        <v>21</v>
      </c>
      <c r="R4580" s="8">
        <f>MONTH(Tabla1[[#This Row],[Date]])</f>
        <v>11</v>
      </c>
      <c r="S4580" s="8">
        <f>YEAR(Tabla1[[#This Row],[Date]])</f>
        <v>2022</v>
      </c>
    </row>
    <row r="4581" spans="1:19" x14ac:dyDescent="0.2">
      <c r="A4581">
        <v>4573</v>
      </c>
      <c r="B4581" s="1">
        <v>44886</v>
      </c>
      <c r="C4581" t="s">
        <v>260</v>
      </c>
      <c r="D4581" t="s">
        <v>332</v>
      </c>
      <c r="E4581">
        <v>1</v>
      </c>
      <c r="F4581" t="s">
        <v>116</v>
      </c>
      <c r="G4581" t="s">
        <v>347</v>
      </c>
      <c r="H4581" t="s">
        <v>518</v>
      </c>
      <c r="M4581" s="2">
        <v>7009</v>
      </c>
      <c r="N4581" s="2">
        <v>7500</v>
      </c>
      <c r="O4581" s="2">
        <f>IF(Tabla1[[#This Row],[Mov]]="VNT",Tabla1[[#This Row],[Sale]]-Tabla1[[#This Row],[Cost]],-Tabla1[[#This Row],[Cost]]*Tabla1[[#This Row],[Cant]])</f>
        <v>491</v>
      </c>
      <c r="P4581" s="8">
        <f>IF(Tabla1[[#This Row],[Mov]]="VNT",-Tabla1[[#This Row],[Cant]],Tabla1[[#This Row],[Cant]])</f>
        <v>-1</v>
      </c>
      <c r="Q4581" s="8">
        <f>DAY(Tabla1[[#This Row],[Date]])</f>
        <v>21</v>
      </c>
      <c r="R4581" s="8">
        <f>MONTH(Tabla1[[#This Row],[Date]])</f>
        <v>11</v>
      </c>
      <c r="S4581" s="8">
        <f>YEAR(Tabla1[[#This Row],[Date]])</f>
        <v>2022</v>
      </c>
    </row>
    <row r="4582" spans="1:19" x14ac:dyDescent="0.2">
      <c r="A4582">
        <v>4574</v>
      </c>
      <c r="B4582" s="1">
        <v>44886</v>
      </c>
      <c r="C4582" t="s">
        <v>260</v>
      </c>
      <c r="D4582" t="s">
        <v>332</v>
      </c>
      <c r="E4582">
        <v>1</v>
      </c>
      <c r="F4582" t="s">
        <v>116</v>
      </c>
      <c r="G4582" t="s">
        <v>347</v>
      </c>
      <c r="H4582" t="s">
        <v>518</v>
      </c>
      <c r="M4582" s="2">
        <v>5140</v>
      </c>
      <c r="N4582" s="2">
        <v>5500</v>
      </c>
      <c r="O4582" s="2">
        <f>IF(Tabla1[[#This Row],[Mov]]="VNT",Tabla1[[#This Row],[Sale]]-Tabla1[[#This Row],[Cost]],-Tabla1[[#This Row],[Cost]]*Tabla1[[#This Row],[Cant]])</f>
        <v>360</v>
      </c>
      <c r="P4582" s="8">
        <f>IF(Tabla1[[#This Row],[Mov]]="VNT",-Tabla1[[#This Row],[Cant]],Tabla1[[#This Row],[Cant]])</f>
        <v>-1</v>
      </c>
      <c r="Q4582" s="8">
        <f>DAY(Tabla1[[#This Row],[Date]])</f>
        <v>21</v>
      </c>
      <c r="R4582" s="8">
        <f>MONTH(Tabla1[[#This Row],[Date]])</f>
        <v>11</v>
      </c>
      <c r="S4582" s="8">
        <f>YEAR(Tabla1[[#This Row],[Date]])</f>
        <v>2022</v>
      </c>
    </row>
    <row r="4583" spans="1:19" x14ac:dyDescent="0.2">
      <c r="A4583">
        <v>4575</v>
      </c>
      <c r="B4583" s="1">
        <v>44886</v>
      </c>
      <c r="C4583" t="s">
        <v>260</v>
      </c>
      <c r="D4583" t="s">
        <v>332</v>
      </c>
      <c r="E4583">
        <v>1</v>
      </c>
      <c r="F4583" t="s">
        <v>116</v>
      </c>
      <c r="G4583" t="s">
        <v>347</v>
      </c>
      <c r="H4583" t="s">
        <v>518</v>
      </c>
      <c r="M4583" s="2">
        <v>3271</v>
      </c>
      <c r="N4583" s="2">
        <v>3500</v>
      </c>
      <c r="O4583" s="2">
        <f>IF(Tabla1[[#This Row],[Mov]]="VNT",Tabla1[[#This Row],[Sale]]-Tabla1[[#This Row],[Cost]],-Tabla1[[#This Row],[Cost]]*Tabla1[[#This Row],[Cant]])</f>
        <v>229</v>
      </c>
      <c r="P4583" s="8">
        <f>IF(Tabla1[[#This Row],[Mov]]="VNT",-Tabla1[[#This Row],[Cant]],Tabla1[[#This Row],[Cant]])</f>
        <v>-1</v>
      </c>
      <c r="Q4583" s="8">
        <f>DAY(Tabla1[[#This Row],[Date]])</f>
        <v>21</v>
      </c>
      <c r="R4583" s="8">
        <f>MONTH(Tabla1[[#This Row],[Date]])</f>
        <v>11</v>
      </c>
      <c r="S4583" s="8">
        <f>YEAR(Tabla1[[#This Row],[Date]])</f>
        <v>2022</v>
      </c>
    </row>
    <row r="4584" spans="1:19" x14ac:dyDescent="0.2">
      <c r="A4584">
        <v>4576</v>
      </c>
      <c r="B4584" s="1">
        <v>44886</v>
      </c>
      <c r="C4584" t="s">
        <v>260</v>
      </c>
      <c r="D4584" t="s">
        <v>332</v>
      </c>
      <c r="E4584">
        <v>1</v>
      </c>
      <c r="F4584" t="s">
        <v>734</v>
      </c>
      <c r="G4584" t="s">
        <v>735</v>
      </c>
      <c r="H4584" t="s">
        <v>858</v>
      </c>
      <c r="M4584" s="2">
        <v>30000</v>
      </c>
      <c r="N4584" s="2">
        <v>55000</v>
      </c>
      <c r="O4584" s="2">
        <f>IF(Tabla1[[#This Row],[Mov]]="VNT",Tabla1[[#This Row],[Sale]]-Tabla1[[#This Row],[Cost]],-Tabla1[[#This Row],[Cost]]*Tabla1[[#This Row],[Cant]])</f>
        <v>25000</v>
      </c>
      <c r="P4584" s="8">
        <f>IF(Tabla1[[#This Row],[Mov]]="VNT",-Tabla1[[#This Row],[Cant]],Tabla1[[#This Row],[Cant]])</f>
        <v>-1</v>
      </c>
      <c r="Q4584" s="8">
        <f>DAY(Tabla1[[#This Row],[Date]])</f>
        <v>21</v>
      </c>
      <c r="R4584" s="8">
        <f>MONTH(Tabla1[[#This Row],[Date]])</f>
        <v>11</v>
      </c>
      <c r="S4584" s="8">
        <f>YEAR(Tabla1[[#This Row],[Date]])</f>
        <v>2022</v>
      </c>
    </row>
    <row r="4585" spans="1:19" x14ac:dyDescent="0.2">
      <c r="A4585">
        <v>4577</v>
      </c>
      <c r="B4585" s="1">
        <v>44886</v>
      </c>
      <c r="C4585" t="s">
        <v>260</v>
      </c>
      <c r="D4585" t="s">
        <v>332</v>
      </c>
      <c r="E4585">
        <v>1</v>
      </c>
      <c r="F4585" t="s">
        <v>225</v>
      </c>
      <c r="G4585" t="s">
        <v>272</v>
      </c>
      <c r="H4585" t="s">
        <v>306</v>
      </c>
      <c r="M4585" s="2">
        <v>1100</v>
      </c>
      <c r="N4585" s="2">
        <v>10000</v>
      </c>
      <c r="O4585" s="2">
        <f>IF(Tabla1[[#This Row],[Mov]]="VNT",Tabla1[[#This Row],[Sale]]-Tabla1[[#This Row],[Cost]],-Tabla1[[#This Row],[Cost]]*Tabla1[[#This Row],[Cant]])</f>
        <v>8900</v>
      </c>
      <c r="P4585" s="8">
        <f>IF(Tabla1[[#This Row],[Mov]]="VNT",-Tabla1[[#This Row],[Cant]],Tabla1[[#This Row],[Cant]])</f>
        <v>-1</v>
      </c>
      <c r="Q4585" s="8">
        <f>DAY(Tabla1[[#This Row],[Date]])</f>
        <v>21</v>
      </c>
      <c r="R4585" s="8">
        <f>MONTH(Tabla1[[#This Row],[Date]])</f>
        <v>11</v>
      </c>
      <c r="S4585" s="8">
        <f>YEAR(Tabla1[[#This Row],[Date]])</f>
        <v>2022</v>
      </c>
    </row>
    <row r="4586" spans="1:19" x14ac:dyDescent="0.2">
      <c r="A4586">
        <v>4578</v>
      </c>
      <c r="B4586" s="1">
        <v>44886</v>
      </c>
      <c r="C4586" t="s">
        <v>260</v>
      </c>
      <c r="D4586" t="s">
        <v>332</v>
      </c>
      <c r="E4586">
        <v>1</v>
      </c>
      <c r="F4586" t="s">
        <v>127</v>
      </c>
      <c r="G4586" t="s">
        <v>266</v>
      </c>
      <c r="H4586" t="s">
        <v>1222</v>
      </c>
      <c r="M4586" s="2">
        <v>6000</v>
      </c>
      <c r="N4586" s="2">
        <v>15000</v>
      </c>
      <c r="O4586" s="2">
        <f>IF(Tabla1[[#This Row],[Mov]]="VNT",Tabla1[[#This Row],[Sale]]-Tabla1[[#This Row],[Cost]],-Tabla1[[#This Row],[Cost]]*Tabla1[[#This Row],[Cant]])</f>
        <v>9000</v>
      </c>
      <c r="P4586" s="8">
        <f>IF(Tabla1[[#This Row],[Mov]]="VNT",-Tabla1[[#This Row],[Cant]],Tabla1[[#This Row],[Cant]])</f>
        <v>-1</v>
      </c>
      <c r="Q4586" s="8">
        <f>DAY(Tabla1[[#This Row],[Date]])</f>
        <v>21</v>
      </c>
      <c r="R4586" s="8">
        <f>MONTH(Tabla1[[#This Row],[Date]])</f>
        <v>11</v>
      </c>
      <c r="S4586" s="8">
        <f>YEAR(Tabla1[[#This Row],[Date]])</f>
        <v>2022</v>
      </c>
    </row>
    <row r="4587" spans="1:19" x14ac:dyDescent="0.2">
      <c r="A4587">
        <v>4579</v>
      </c>
      <c r="B4587" s="1">
        <v>44886</v>
      </c>
      <c r="C4587" t="s">
        <v>260</v>
      </c>
      <c r="D4587" t="s">
        <v>332</v>
      </c>
      <c r="E4587">
        <v>1</v>
      </c>
      <c r="F4587" t="s">
        <v>21</v>
      </c>
      <c r="G4587" t="s">
        <v>272</v>
      </c>
      <c r="H4587" t="s">
        <v>24</v>
      </c>
      <c r="M4587" s="2">
        <v>3500</v>
      </c>
      <c r="N4587" s="2">
        <v>12000</v>
      </c>
      <c r="O4587" s="2">
        <f>IF(Tabla1[[#This Row],[Mov]]="VNT",Tabla1[[#This Row],[Sale]]-Tabla1[[#This Row],[Cost]],-Tabla1[[#This Row],[Cost]]*Tabla1[[#This Row],[Cant]])</f>
        <v>8500</v>
      </c>
      <c r="P4587" s="8">
        <f>IF(Tabla1[[#This Row],[Mov]]="VNT",-Tabla1[[#This Row],[Cant]],Tabla1[[#This Row],[Cant]])</f>
        <v>-1</v>
      </c>
      <c r="Q4587" s="8">
        <f>DAY(Tabla1[[#This Row],[Date]])</f>
        <v>21</v>
      </c>
      <c r="R4587" s="8">
        <f>MONTH(Tabla1[[#This Row],[Date]])</f>
        <v>11</v>
      </c>
      <c r="S4587" s="8">
        <f>YEAR(Tabla1[[#This Row],[Date]])</f>
        <v>2022</v>
      </c>
    </row>
    <row r="4588" spans="1:19" x14ac:dyDescent="0.2">
      <c r="A4588">
        <v>4580</v>
      </c>
      <c r="B4588" s="1">
        <v>44886</v>
      </c>
      <c r="C4588" t="s">
        <v>260</v>
      </c>
      <c r="D4588" t="s">
        <v>384</v>
      </c>
      <c r="E4588">
        <v>1</v>
      </c>
      <c r="F4588" t="s">
        <v>103</v>
      </c>
      <c r="G4588" t="s">
        <v>272</v>
      </c>
      <c r="H4588" t="s">
        <v>344</v>
      </c>
      <c r="M4588" s="2">
        <v>138500</v>
      </c>
      <c r="N4588" s="2">
        <v>450000</v>
      </c>
      <c r="O4588" s="2">
        <f>IF(Tabla1[[#This Row],[Mov]]="VNT",Tabla1[[#This Row],[Sale]]-Tabla1[[#This Row],[Cost]],-Tabla1[[#This Row],[Cost]]*Tabla1[[#This Row],[Cant]])</f>
        <v>311500</v>
      </c>
      <c r="P4588" s="8">
        <f>IF(Tabla1[[#This Row],[Mov]]="VNT",-Tabla1[[#This Row],[Cant]],Tabla1[[#This Row],[Cant]])</f>
        <v>-1</v>
      </c>
      <c r="Q4588" s="8">
        <f>DAY(Tabla1[[#This Row],[Date]])</f>
        <v>21</v>
      </c>
      <c r="R4588" s="8">
        <f>MONTH(Tabla1[[#This Row],[Date]])</f>
        <v>11</v>
      </c>
      <c r="S4588" s="8">
        <f>YEAR(Tabla1[[#This Row],[Date]])</f>
        <v>2022</v>
      </c>
    </row>
    <row r="4589" spans="1:19" x14ac:dyDescent="0.2">
      <c r="A4589">
        <v>4581</v>
      </c>
      <c r="B4589" s="1">
        <v>44887</v>
      </c>
      <c r="C4589" t="s">
        <v>260</v>
      </c>
      <c r="D4589" t="s">
        <v>109</v>
      </c>
      <c r="E4589">
        <v>1</v>
      </c>
      <c r="F4589" t="s">
        <v>386</v>
      </c>
      <c r="G4589" t="s">
        <v>284</v>
      </c>
      <c r="H4589" t="s">
        <v>250</v>
      </c>
      <c r="M4589" s="2">
        <v>75000</v>
      </c>
      <c r="N4589" s="2">
        <v>85000</v>
      </c>
      <c r="O4589" s="2">
        <f>IF(Tabla1[[#This Row],[Mov]]="VNT",Tabla1[[#This Row],[Sale]]-Tabla1[[#This Row],[Cost]],-Tabla1[[#This Row],[Cost]]*Tabla1[[#This Row],[Cant]])</f>
        <v>10000</v>
      </c>
      <c r="P4589" s="8">
        <f>IF(Tabla1[[#This Row],[Mov]]="VNT",-Tabla1[[#This Row],[Cant]],Tabla1[[#This Row],[Cant]])</f>
        <v>-1</v>
      </c>
      <c r="Q4589" s="8">
        <f>DAY(Tabla1[[#This Row],[Date]])</f>
        <v>22</v>
      </c>
      <c r="R4589" s="8">
        <f>MONTH(Tabla1[[#This Row],[Date]])</f>
        <v>11</v>
      </c>
      <c r="S4589" s="8">
        <f>YEAR(Tabla1[[#This Row],[Date]])</f>
        <v>2022</v>
      </c>
    </row>
    <row r="4590" spans="1:19" x14ac:dyDescent="0.2">
      <c r="A4590">
        <v>4582</v>
      </c>
      <c r="B4590" s="1">
        <v>44887</v>
      </c>
      <c r="C4590" t="s">
        <v>260</v>
      </c>
      <c r="D4590" t="s">
        <v>332</v>
      </c>
      <c r="E4590">
        <v>1</v>
      </c>
      <c r="F4590" t="s">
        <v>1192</v>
      </c>
      <c r="G4590" t="s">
        <v>284</v>
      </c>
      <c r="H4590" t="s">
        <v>1312</v>
      </c>
      <c r="M4590" s="2">
        <v>12000</v>
      </c>
      <c r="N4590" s="2">
        <v>24000</v>
      </c>
      <c r="O4590" s="2">
        <f>IF(Tabla1[[#This Row],[Mov]]="VNT",Tabla1[[#This Row],[Sale]]-Tabla1[[#This Row],[Cost]],-Tabla1[[#This Row],[Cost]]*Tabla1[[#This Row],[Cant]])</f>
        <v>12000</v>
      </c>
      <c r="P4590" s="8">
        <f>IF(Tabla1[[#This Row],[Mov]]="VNT",-Tabla1[[#This Row],[Cant]],Tabla1[[#This Row],[Cant]])</f>
        <v>-1</v>
      </c>
      <c r="Q4590" s="8">
        <f>DAY(Tabla1[[#This Row],[Date]])</f>
        <v>22</v>
      </c>
      <c r="R4590" s="8">
        <f>MONTH(Tabla1[[#This Row],[Date]])</f>
        <v>11</v>
      </c>
      <c r="S4590" s="8">
        <f>YEAR(Tabla1[[#This Row],[Date]])</f>
        <v>2022</v>
      </c>
    </row>
    <row r="4591" spans="1:19" x14ac:dyDescent="0.2">
      <c r="A4591">
        <v>4583</v>
      </c>
      <c r="B4591" s="1">
        <v>44887</v>
      </c>
      <c r="C4591" t="s">
        <v>260</v>
      </c>
      <c r="D4591" t="s">
        <v>332</v>
      </c>
      <c r="E4591">
        <v>1</v>
      </c>
      <c r="F4591" t="s">
        <v>116</v>
      </c>
      <c r="G4591" t="s">
        <v>349</v>
      </c>
      <c r="H4591" t="s">
        <v>515</v>
      </c>
      <c r="M4591" s="2">
        <v>35</v>
      </c>
      <c r="N4591" s="2">
        <v>1000</v>
      </c>
      <c r="O4591" s="2">
        <f>IF(Tabla1[[#This Row],[Mov]]="VNT",Tabla1[[#This Row],[Sale]]-Tabla1[[#This Row],[Cost]],-Tabla1[[#This Row],[Cost]]*Tabla1[[#This Row],[Cant]])</f>
        <v>965</v>
      </c>
      <c r="P4591" s="8">
        <f>IF(Tabla1[[#This Row],[Mov]]="VNT",-Tabla1[[#This Row],[Cant]],Tabla1[[#This Row],[Cant]])</f>
        <v>-1</v>
      </c>
      <c r="Q4591" s="8">
        <f>DAY(Tabla1[[#This Row],[Date]])</f>
        <v>22</v>
      </c>
      <c r="R4591" s="8">
        <f>MONTH(Tabla1[[#This Row],[Date]])</f>
        <v>11</v>
      </c>
      <c r="S4591" s="8">
        <f>YEAR(Tabla1[[#This Row],[Date]])</f>
        <v>2022</v>
      </c>
    </row>
    <row r="4592" spans="1:19" x14ac:dyDescent="0.2">
      <c r="A4592">
        <v>4584</v>
      </c>
      <c r="B4592" s="1">
        <v>44887</v>
      </c>
      <c r="C4592" t="s">
        <v>260</v>
      </c>
      <c r="D4592" t="s">
        <v>332</v>
      </c>
      <c r="E4592">
        <v>1</v>
      </c>
      <c r="F4592" t="s">
        <v>15</v>
      </c>
      <c r="G4592" t="s">
        <v>1347</v>
      </c>
      <c r="H4592" t="s">
        <v>20</v>
      </c>
      <c r="M4592" s="2">
        <v>4500</v>
      </c>
      <c r="N4592" s="2">
        <v>10000</v>
      </c>
      <c r="O4592" s="2">
        <f>IF(Tabla1[[#This Row],[Mov]]="VNT",Tabla1[[#This Row],[Sale]]-Tabla1[[#This Row],[Cost]],-Tabla1[[#This Row],[Cost]]*Tabla1[[#This Row],[Cant]])</f>
        <v>5500</v>
      </c>
      <c r="P4592" s="8">
        <f>IF(Tabla1[[#This Row],[Mov]]="VNT",-Tabla1[[#This Row],[Cant]],Tabla1[[#This Row],[Cant]])</f>
        <v>-1</v>
      </c>
      <c r="Q4592" s="8">
        <f>DAY(Tabla1[[#This Row],[Date]])</f>
        <v>22</v>
      </c>
      <c r="R4592" s="8">
        <f>MONTH(Tabla1[[#This Row],[Date]])</f>
        <v>11</v>
      </c>
      <c r="S4592" s="8">
        <f>YEAR(Tabla1[[#This Row],[Date]])</f>
        <v>2022</v>
      </c>
    </row>
    <row r="4593" spans="1:19" x14ac:dyDescent="0.2">
      <c r="A4593">
        <v>4585</v>
      </c>
      <c r="B4593" s="1">
        <v>44887</v>
      </c>
      <c r="C4593" t="s">
        <v>260</v>
      </c>
      <c r="D4593" t="s">
        <v>332</v>
      </c>
      <c r="E4593">
        <v>1</v>
      </c>
      <c r="F4593" t="s">
        <v>225</v>
      </c>
      <c r="G4593" t="s">
        <v>263</v>
      </c>
      <c r="H4593" t="s">
        <v>281</v>
      </c>
      <c r="M4593" s="2">
        <v>1100</v>
      </c>
      <c r="N4593" s="2">
        <v>10000</v>
      </c>
      <c r="O4593" s="2">
        <f>IF(Tabla1[[#This Row],[Mov]]="VNT",Tabla1[[#This Row],[Sale]]-Tabla1[[#This Row],[Cost]],-Tabla1[[#This Row],[Cost]]*Tabla1[[#This Row],[Cant]])</f>
        <v>8900</v>
      </c>
      <c r="P4593" s="8">
        <f>IF(Tabla1[[#This Row],[Mov]]="VNT",-Tabla1[[#This Row],[Cant]],Tabla1[[#This Row],[Cant]])</f>
        <v>-1</v>
      </c>
      <c r="Q4593" s="8">
        <f>DAY(Tabla1[[#This Row],[Date]])</f>
        <v>22</v>
      </c>
      <c r="R4593" s="8">
        <f>MONTH(Tabla1[[#This Row],[Date]])</f>
        <v>11</v>
      </c>
      <c r="S4593" s="8">
        <f>YEAR(Tabla1[[#This Row],[Date]])</f>
        <v>2022</v>
      </c>
    </row>
    <row r="4594" spans="1:19" x14ac:dyDescent="0.2">
      <c r="A4594">
        <v>4586</v>
      </c>
      <c r="B4594" s="1">
        <v>44887</v>
      </c>
      <c r="C4594" t="s">
        <v>260</v>
      </c>
      <c r="D4594" t="s">
        <v>332</v>
      </c>
      <c r="E4594">
        <v>1</v>
      </c>
      <c r="F4594" t="s">
        <v>526</v>
      </c>
      <c r="G4594" t="s">
        <v>266</v>
      </c>
      <c r="H4594" t="s">
        <v>527</v>
      </c>
      <c r="M4594" s="2">
        <v>30000</v>
      </c>
      <c r="N4594" s="2">
        <v>45000</v>
      </c>
      <c r="O4594" s="2">
        <f>IF(Tabla1[[#This Row],[Mov]]="VNT",Tabla1[[#This Row],[Sale]]-Tabla1[[#This Row],[Cost]],-Tabla1[[#This Row],[Cost]]*Tabla1[[#This Row],[Cant]])</f>
        <v>15000</v>
      </c>
      <c r="P4594" s="8">
        <f>IF(Tabla1[[#This Row],[Mov]]="VNT",-Tabla1[[#This Row],[Cant]],Tabla1[[#This Row],[Cant]])</f>
        <v>-1</v>
      </c>
      <c r="Q4594" s="8">
        <f>DAY(Tabla1[[#This Row],[Date]])</f>
        <v>22</v>
      </c>
      <c r="R4594" s="8">
        <f>MONTH(Tabla1[[#This Row],[Date]])</f>
        <v>11</v>
      </c>
      <c r="S4594" s="8">
        <f>YEAR(Tabla1[[#This Row],[Date]])</f>
        <v>2022</v>
      </c>
    </row>
    <row r="4595" spans="1:19" x14ac:dyDescent="0.2">
      <c r="A4595">
        <v>4587</v>
      </c>
      <c r="B4595" s="1">
        <v>44887</v>
      </c>
      <c r="C4595" t="s">
        <v>260</v>
      </c>
      <c r="D4595" t="s">
        <v>585</v>
      </c>
      <c r="E4595">
        <v>1</v>
      </c>
      <c r="F4595" t="s">
        <v>15</v>
      </c>
      <c r="G4595" t="s">
        <v>266</v>
      </c>
      <c r="H4595" t="s">
        <v>153</v>
      </c>
      <c r="M4595" s="2">
        <v>2800</v>
      </c>
      <c r="N4595" s="2">
        <v>8000</v>
      </c>
      <c r="O4595" s="2">
        <f>IF(Tabla1[[#This Row],[Mov]]="VNT",Tabla1[[#This Row],[Sale]]-Tabla1[[#This Row],[Cost]],-Tabla1[[#This Row],[Cost]]*Tabla1[[#This Row],[Cant]])</f>
        <v>5200</v>
      </c>
      <c r="P4595" s="8">
        <f>IF(Tabla1[[#This Row],[Mov]]="VNT",-Tabla1[[#This Row],[Cant]],Tabla1[[#This Row],[Cant]])</f>
        <v>-1</v>
      </c>
      <c r="Q4595" s="8">
        <f>DAY(Tabla1[[#This Row],[Date]])</f>
        <v>22</v>
      </c>
      <c r="R4595" s="8">
        <f>MONTH(Tabla1[[#This Row],[Date]])</f>
        <v>11</v>
      </c>
      <c r="S4595" s="8">
        <f>YEAR(Tabla1[[#This Row],[Date]])</f>
        <v>2022</v>
      </c>
    </row>
    <row r="4596" spans="1:19" x14ac:dyDescent="0.2">
      <c r="A4596">
        <v>4588</v>
      </c>
      <c r="B4596" s="1">
        <v>44887</v>
      </c>
      <c r="C4596" t="s">
        <v>260</v>
      </c>
      <c r="D4596" t="s">
        <v>332</v>
      </c>
      <c r="E4596">
        <v>1</v>
      </c>
      <c r="F4596" t="s">
        <v>225</v>
      </c>
      <c r="G4596" t="s">
        <v>284</v>
      </c>
      <c r="H4596" t="s">
        <v>862</v>
      </c>
      <c r="M4596" s="2">
        <v>900</v>
      </c>
      <c r="N4596" s="2">
        <v>10000</v>
      </c>
      <c r="O4596" s="2">
        <f>IF(Tabla1[[#This Row],[Mov]]="VNT",Tabla1[[#This Row],[Sale]]-Tabla1[[#This Row],[Cost]],-Tabla1[[#This Row],[Cost]]*Tabla1[[#This Row],[Cant]])</f>
        <v>9100</v>
      </c>
      <c r="P4596" s="8">
        <f>IF(Tabla1[[#This Row],[Mov]]="VNT",-Tabla1[[#This Row],[Cant]],Tabla1[[#This Row],[Cant]])</f>
        <v>-1</v>
      </c>
      <c r="Q4596" s="8">
        <f>DAY(Tabla1[[#This Row],[Date]])</f>
        <v>22</v>
      </c>
      <c r="R4596" s="8">
        <f>MONTH(Tabla1[[#This Row],[Date]])</f>
        <v>11</v>
      </c>
      <c r="S4596" s="8">
        <f>YEAR(Tabla1[[#This Row],[Date]])</f>
        <v>2022</v>
      </c>
    </row>
    <row r="4597" spans="1:19" x14ac:dyDescent="0.2">
      <c r="A4597">
        <v>4589</v>
      </c>
      <c r="B4597" s="1">
        <v>44887</v>
      </c>
      <c r="C4597" t="s">
        <v>260</v>
      </c>
      <c r="D4597" t="s">
        <v>332</v>
      </c>
      <c r="E4597">
        <v>1</v>
      </c>
      <c r="F4597" t="s">
        <v>1865</v>
      </c>
      <c r="G4597" t="s">
        <v>272</v>
      </c>
      <c r="H4597" t="s">
        <v>1920</v>
      </c>
      <c r="M4597" s="2">
        <v>60000</v>
      </c>
      <c r="N4597" s="2">
        <v>80000</v>
      </c>
      <c r="O4597" s="2">
        <f>IF(Tabla1[[#This Row],[Mov]]="VNT",Tabla1[[#This Row],[Sale]]-Tabla1[[#This Row],[Cost]],-Tabla1[[#This Row],[Cost]]*Tabla1[[#This Row],[Cant]])</f>
        <v>20000</v>
      </c>
      <c r="P4597" s="8">
        <f>IF(Tabla1[[#This Row],[Mov]]="VNT",-Tabla1[[#This Row],[Cant]],Tabla1[[#This Row],[Cant]])</f>
        <v>-1</v>
      </c>
      <c r="Q4597" s="8">
        <f>DAY(Tabla1[[#This Row],[Date]])</f>
        <v>22</v>
      </c>
      <c r="R4597" s="8">
        <f>MONTH(Tabla1[[#This Row],[Date]])</f>
        <v>11</v>
      </c>
      <c r="S4597" s="8">
        <f>YEAR(Tabla1[[#This Row],[Date]])</f>
        <v>2022</v>
      </c>
    </row>
    <row r="4598" spans="1:19" x14ac:dyDescent="0.2">
      <c r="A4598">
        <v>4590</v>
      </c>
      <c r="B4598" s="1">
        <v>44887</v>
      </c>
      <c r="C4598" t="s">
        <v>260</v>
      </c>
      <c r="D4598" t="s">
        <v>332</v>
      </c>
      <c r="E4598">
        <v>1</v>
      </c>
      <c r="F4598" t="s">
        <v>2190</v>
      </c>
      <c r="G4598" t="s">
        <v>272</v>
      </c>
      <c r="H4598" t="s">
        <v>1920</v>
      </c>
      <c r="M4598" s="2">
        <v>10000</v>
      </c>
      <c r="N4598" s="2">
        <v>15000</v>
      </c>
      <c r="O4598" s="2">
        <f>IF(Tabla1[[#This Row],[Mov]]="VNT",Tabla1[[#This Row],[Sale]]-Tabla1[[#This Row],[Cost]],-Tabla1[[#This Row],[Cost]]*Tabla1[[#This Row],[Cant]])</f>
        <v>5000</v>
      </c>
      <c r="P4598" s="8">
        <f>IF(Tabla1[[#This Row],[Mov]]="VNT",-Tabla1[[#This Row],[Cant]],Tabla1[[#This Row],[Cant]])</f>
        <v>-1</v>
      </c>
      <c r="Q4598" s="8">
        <f>DAY(Tabla1[[#This Row],[Date]])</f>
        <v>22</v>
      </c>
      <c r="R4598" s="8">
        <f>MONTH(Tabla1[[#This Row],[Date]])</f>
        <v>11</v>
      </c>
      <c r="S4598" s="8">
        <f>YEAR(Tabla1[[#This Row],[Date]])</f>
        <v>2022</v>
      </c>
    </row>
    <row r="4599" spans="1:19" x14ac:dyDescent="0.2">
      <c r="A4599">
        <v>4591</v>
      </c>
      <c r="B4599" s="1">
        <v>44887</v>
      </c>
      <c r="C4599" t="s">
        <v>260</v>
      </c>
      <c r="D4599" t="s">
        <v>332</v>
      </c>
      <c r="E4599">
        <v>1</v>
      </c>
      <c r="F4599" t="s">
        <v>458</v>
      </c>
      <c r="G4599" t="s">
        <v>272</v>
      </c>
      <c r="H4599" t="s">
        <v>1921</v>
      </c>
      <c r="M4599" s="2">
        <v>0</v>
      </c>
      <c r="N4599" s="2">
        <v>25000</v>
      </c>
      <c r="O4599" s="2">
        <f>IF(Tabla1[[#This Row],[Mov]]="VNT",Tabla1[[#This Row],[Sale]]-Tabla1[[#This Row],[Cost]],-Tabla1[[#This Row],[Cost]]*Tabla1[[#This Row],[Cant]])</f>
        <v>25000</v>
      </c>
      <c r="P4599" s="8">
        <f>IF(Tabla1[[#This Row],[Mov]]="VNT",-Tabla1[[#This Row],[Cant]],Tabla1[[#This Row],[Cant]])</f>
        <v>-1</v>
      </c>
      <c r="Q4599" s="8">
        <f>DAY(Tabla1[[#This Row],[Date]])</f>
        <v>22</v>
      </c>
      <c r="R4599" s="8">
        <f>MONTH(Tabla1[[#This Row],[Date]])</f>
        <v>11</v>
      </c>
      <c r="S4599" s="8">
        <f>YEAR(Tabla1[[#This Row],[Date]])</f>
        <v>2022</v>
      </c>
    </row>
    <row r="4600" spans="1:19" x14ac:dyDescent="0.2">
      <c r="A4600">
        <v>4592</v>
      </c>
      <c r="B4600" s="1">
        <v>44887</v>
      </c>
      <c r="C4600" t="s">
        <v>260</v>
      </c>
      <c r="D4600" t="s">
        <v>332</v>
      </c>
      <c r="E4600">
        <v>1</v>
      </c>
      <c r="F4600" t="s">
        <v>116</v>
      </c>
      <c r="G4600" t="s">
        <v>382</v>
      </c>
      <c r="H4600" t="s">
        <v>514</v>
      </c>
      <c r="M4600" s="2">
        <v>5140</v>
      </c>
      <c r="N4600" s="2">
        <v>5500</v>
      </c>
      <c r="O4600" s="2">
        <f>IF(Tabla1[[#This Row],[Mov]]="VNT",Tabla1[[#This Row],[Sale]]-Tabla1[[#This Row],[Cost]],-Tabla1[[#This Row],[Cost]]*Tabla1[[#This Row],[Cant]])</f>
        <v>360</v>
      </c>
      <c r="P4600" s="8">
        <f>IF(Tabla1[[#This Row],[Mov]]="VNT",-Tabla1[[#This Row],[Cant]],Tabla1[[#This Row],[Cant]])</f>
        <v>-1</v>
      </c>
      <c r="Q4600" s="8">
        <f>DAY(Tabla1[[#This Row],[Date]])</f>
        <v>22</v>
      </c>
      <c r="R4600" s="8">
        <f>MONTH(Tabla1[[#This Row],[Date]])</f>
        <v>11</v>
      </c>
      <c r="S4600" s="8">
        <f>YEAR(Tabla1[[#This Row],[Date]])</f>
        <v>2022</v>
      </c>
    </row>
    <row r="4601" spans="1:19" x14ac:dyDescent="0.2">
      <c r="A4601">
        <v>4593</v>
      </c>
      <c r="B4601" s="1">
        <v>44887</v>
      </c>
      <c r="C4601" t="s">
        <v>260</v>
      </c>
      <c r="D4601" t="s">
        <v>332</v>
      </c>
      <c r="E4601">
        <v>1</v>
      </c>
      <c r="F4601" t="s">
        <v>26</v>
      </c>
      <c r="G4601" t="s">
        <v>264</v>
      </c>
      <c r="H4601" t="s">
        <v>20</v>
      </c>
      <c r="M4601" s="2">
        <v>8500</v>
      </c>
      <c r="N4601" s="2">
        <v>20000</v>
      </c>
      <c r="O4601" s="2">
        <f>IF(Tabla1[[#This Row],[Mov]]="VNT",Tabla1[[#This Row],[Sale]]-Tabla1[[#This Row],[Cost]],-Tabla1[[#This Row],[Cost]]*Tabla1[[#This Row],[Cant]])</f>
        <v>11500</v>
      </c>
      <c r="P4601" s="8">
        <f>IF(Tabla1[[#This Row],[Mov]]="VNT",-Tabla1[[#This Row],[Cant]],Tabla1[[#This Row],[Cant]])</f>
        <v>-1</v>
      </c>
      <c r="Q4601" s="8">
        <f>DAY(Tabla1[[#This Row],[Date]])</f>
        <v>22</v>
      </c>
      <c r="R4601" s="8">
        <f>MONTH(Tabla1[[#This Row],[Date]])</f>
        <v>11</v>
      </c>
      <c r="S4601" s="8">
        <f>YEAR(Tabla1[[#This Row],[Date]])</f>
        <v>2022</v>
      </c>
    </row>
    <row r="4602" spans="1:19" x14ac:dyDescent="0.2">
      <c r="A4602">
        <v>4594</v>
      </c>
      <c r="B4602" s="1">
        <v>44887</v>
      </c>
      <c r="C4602" t="s">
        <v>260</v>
      </c>
      <c r="D4602" t="s">
        <v>332</v>
      </c>
      <c r="E4602">
        <v>1</v>
      </c>
      <c r="F4602" t="s">
        <v>21</v>
      </c>
      <c r="G4602" t="s">
        <v>272</v>
      </c>
      <c r="H4602" t="s">
        <v>1522</v>
      </c>
      <c r="M4602" s="2">
        <v>2800</v>
      </c>
      <c r="N4602" s="2">
        <v>10000</v>
      </c>
      <c r="O4602" s="2">
        <f>IF(Tabla1[[#This Row],[Mov]]="VNT",Tabla1[[#This Row],[Sale]]-Tabla1[[#This Row],[Cost]],-Tabla1[[#This Row],[Cost]]*Tabla1[[#This Row],[Cant]])</f>
        <v>7200</v>
      </c>
      <c r="P4602" s="8">
        <f>IF(Tabla1[[#This Row],[Mov]]="VNT",-Tabla1[[#This Row],[Cant]],Tabla1[[#This Row],[Cant]])</f>
        <v>-1</v>
      </c>
      <c r="Q4602" s="8">
        <f>DAY(Tabla1[[#This Row],[Date]])</f>
        <v>22</v>
      </c>
      <c r="R4602" s="8">
        <f>MONTH(Tabla1[[#This Row],[Date]])</f>
        <v>11</v>
      </c>
      <c r="S4602" s="8">
        <f>YEAR(Tabla1[[#This Row],[Date]])</f>
        <v>2022</v>
      </c>
    </row>
    <row r="4603" spans="1:19" x14ac:dyDescent="0.2">
      <c r="A4603">
        <v>4595</v>
      </c>
      <c r="B4603" s="1">
        <v>44887</v>
      </c>
      <c r="C4603" t="s">
        <v>260</v>
      </c>
      <c r="D4603" t="s">
        <v>332</v>
      </c>
      <c r="E4603">
        <v>1</v>
      </c>
      <c r="F4603" t="s">
        <v>26</v>
      </c>
      <c r="G4603" t="s">
        <v>264</v>
      </c>
      <c r="H4603" t="s">
        <v>20</v>
      </c>
      <c r="M4603" s="2">
        <v>8500</v>
      </c>
      <c r="N4603" s="2">
        <v>20000</v>
      </c>
      <c r="O4603" s="2">
        <f>IF(Tabla1[[#This Row],[Mov]]="VNT",Tabla1[[#This Row],[Sale]]-Tabla1[[#This Row],[Cost]],-Tabla1[[#This Row],[Cost]]*Tabla1[[#This Row],[Cant]])</f>
        <v>11500</v>
      </c>
      <c r="P4603" s="8">
        <f>IF(Tabla1[[#This Row],[Mov]]="VNT",-Tabla1[[#This Row],[Cant]],Tabla1[[#This Row],[Cant]])</f>
        <v>-1</v>
      </c>
      <c r="Q4603" s="8">
        <f>DAY(Tabla1[[#This Row],[Date]])</f>
        <v>22</v>
      </c>
      <c r="R4603" s="8">
        <f>MONTH(Tabla1[[#This Row],[Date]])</f>
        <v>11</v>
      </c>
      <c r="S4603" s="8">
        <f>YEAR(Tabla1[[#This Row],[Date]])</f>
        <v>2022</v>
      </c>
    </row>
    <row r="4604" spans="1:19" x14ac:dyDescent="0.2">
      <c r="A4604">
        <v>4596</v>
      </c>
      <c r="B4604" s="1">
        <v>44887</v>
      </c>
      <c r="C4604" t="s">
        <v>260</v>
      </c>
      <c r="D4604" t="s">
        <v>332</v>
      </c>
      <c r="E4604">
        <v>1</v>
      </c>
      <c r="F4604" t="s">
        <v>458</v>
      </c>
      <c r="G4604" t="s">
        <v>266</v>
      </c>
      <c r="H4604" t="s">
        <v>1410</v>
      </c>
      <c r="M4604" s="2">
        <v>0</v>
      </c>
      <c r="N4604" s="2">
        <v>20000</v>
      </c>
      <c r="O4604" s="2">
        <f>IF(Tabla1[[#This Row],[Mov]]="VNT",Tabla1[[#This Row],[Sale]]-Tabla1[[#This Row],[Cost]],-Tabla1[[#This Row],[Cost]]*Tabla1[[#This Row],[Cant]])</f>
        <v>20000</v>
      </c>
      <c r="P4604" s="8">
        <f>IF(Tabla1[[#This Row],[Mov]]="VNT",-Tabla1[[#This Row],[Cant]],Tabla1[[#This Row],[Cant]])</f>
        <v>-1</v>
      </c>
      <c r="Q4604" s="8">
        <f>DAY(Tabla1[[#This Row],[Date]])</f>
        <v>22</v>
      </c>
      <c r="R4604" s="8">
        <f>MONTH(Tabla1[[#This Row],[Date]])</f>
        <v>11</v>
      </c>
      <c r="S4604" s="8">
        <f>YEAR(Tabla1[[#This Row],[Date]])</f>
        <v>2022</v>
      </c>
    </row>
    <row r="4605" spans="1:19" x14ac:dyDescent="0.2">
      <c r="A4605">
        <v>4597</v>
      </c>
      <c r="B4605" s="1">
        <v>44887</v>
      </c>
      <c r="C4605" t="s">
        <v>260</v>
      </c>
      <c r="D4605" t="s">
        <v>332</v>
      </c>
      <c r="E4605">
        <v>25</v>
      </c>
      <c r="F4605" t="s">
        <v>455</v>
      </c>
      <c r="G4605" t="s">
        <v>347</v>
      </c>
      <c r="H4605" t="s">
        <v>456</v>
      </c>
      <c r="M4605" s="2">
        <v>15000</v>
      </c>
      <c r="N4605" s="2">
        <v>37500</v>
      </c>
      <c r="O4605" s="2">
        <f>IF(Tabla1[[#This Row],[Mov]]="VNT",Tabla1[[#This Row],[Sale]]-Tabla1[[#This Row],[Cost]],-Tabla1[[#This Row],[Cost]]*Tabla1[[#This Row],[Cant]])</f>
        <v>22500</v>
      </c>
      <c r="P4605" s="8">
        <f>IF(Tabla1[[#This Row],[Mov]]="VNT",-Tabla1[[#This Row],[Cant]],Tabla1[[#This Row],[Cant]])</f>
        <v>-25</v>
      </c>
      <c r="Q4605" s="8">
        <f>DAY(Tabla1[[#This Row],[Date]])</f>
        <v>22</v>
      </c>
      <c r="R4605" s="8">
        <f>MONTH(Tabla1[[#This Row],[Date]])</f>
        <v>11</v>
      </c>
      <c r="S4605" s="8">
        <f>YEAR(Tabla1[[#This Row],[Date]])</f>
        <v>2022</v>
      </c>
    </row>
    <row r="4606" spans="1:19" x14ac:dyDescent="0.2">
      <c r="A4606">
        <v>4598</v>
      </c>
      <c r="B4606" s="1">
        <v>44887</v>
      </c>
      <c r="C4606" t="s">
        <v>260</v>
      </c>
      <c r="D4606" t="s">
        <v>1925</v>
      </c>
      <c r="E4606">
        <v>1</v>
      </c>
      <c r="F4606" t="s">
        <v>386</v>
      </c>
      <c r="G4606" t="s">
        <v>263</v>
      </c>
      <c r="H4606" t="s">
        <v>3633</v>
      </c>
      <c r="M4606" s="2">
        <v>60000</v>
      </c>
      <c r="N4606" s="2">
        <v>125000</v>
      </c>
      <c r="O4606" s="2">
        <f>IF(Tabla1[[#This Row],[Mov]]="VNT",Tabla1[[#This Row],[Sale]]-Tabla1[[#This Row],[Cost]],-Tabla1[[#This Row],[Cost]]*Tabla1[[#This Row],[Cant]])</f>
        <v>65000</v>
      </c>
      <c r="P4606" s="8">
        <f>IF(Tabla1[[#This Row],[Mov]]="VNT",-Tabla1[[#This Row],[Cant]],Tabla1[[#This Row],[Cant]])</f>
        <v>-1</v>
      </c>
      <c r="Q4606" s="8">
        <f>DAY(Tabla1[[#This Row],[Date]])</f>
        <v>22</v>
      </c>
      <c r="R4606" s="8">
        <f>MONTH(Tabla1[[#This Row],[Date]])</f>
        <v>11</v>
      </c>
      <c r="S4606" s="8">
        <f>YEAR(Tabla1[[#This Row],[Date]])</f>
        <v>2022</v>
      </c>
    </row>
    <row r="4607" spans="1:19" x14ac:dyDescent="0.2">
      <c r="A4607">
        <v>4599</v>
      </c>
      <c r="B4607" s="1">
        <v>44887</v>
      </c>
      <c r="C4607" t="s">
        <v>260</v>
      </c>
      <c r="D4607" t="s">
        <v>1925</v>
      </c>
      <c r="E4607">
        <v>1</v>
      </c>
      <c r="F4607" t="s">
        <v>458</v>
      </c>
      <c r="G4607" t="s">
        <v>263</v>
      </c>
      <c r="H4607" t="s">
        <v>1746</v>
      </c>
      <c r="M4607" s="2">
        <v>0</v>
      </c>
      <c r="N4607" s="2">
        <v>25000</v>
      </c>
      <c r="O4607" s="2">
        <f>IF(Tabla1[[#This Row],[Mov]]="VNT",Tabla1[[#This Row],[Sale]]-Tabla1[[#This Row],[Cost]],-Tabla1[[#This Row],[Cost]]*Tabla1[[#This Row],[Cant]])</f>
        <v>25000</v>
      </c>
      <c r="P4607" s="8">
        <f>IF(Tabla1[[#This Row],[Mov]]="VNT",-Tabla1[[#This Row],[Cant]],Tabla1[[#This Row],[Cant]])</f>
        <v>-1</v>
      </c>
      <c r="Q4607" s="8">
        <f>DAY(Tabla1[[#This Row],[Date]])</f>
        <v>22</v>
      </c>
      <c r="R4607" s="8">
        <f>MONTH(Tabla1[[#This Row],[Date]])</f>
        <v>11</v>
      </c>
      <c r="S4607" s="8">
        <f>YEAR(Tabla1[[#This Row],[Date]])</f>
        <v>2022</v>
      </c>
    </row>
    <row r="4608" spans="1:19" x14ac:dyDescent="0.2">
      <c r="A4608">
        <v>4600</v>
      </c>
      <c r="B4608" s="1">
        <v>44887</v>
      </c>
      <c r="C4608" t="s">
        <v>260</v>
      </c>
      <c r="D4608" t="s">
        <v>809</v>
      </c>
      <c r="E4608">
        <v>1</v>
      </c>
      <c r="F4608" t="s">
        <v>1922</v>
      </c>
      <c r="G4608" t="s">
        <v>266</v>
      </c>
      <c r="H4608" t="s">
        <v>1922</v>
      </c>
      <c r="M4608" s="2">
        <v>33000</v>
      </c>
      <c r="N4608" s="2">
        <v>50000</v>
      </c>
      <c r="O4608" s="2">
        <f>IF(Tabla1[[#This Row],[Mov]]="VNT",Tabla1[[#This Row],[Sale]]-Tabla1[[#This Row],[Cost]],-Tabla1[[#This Row],[Cost]]*Tabla1[[#This Row],[Cant]])</f>
        <v>17000</v>
      </c>
      <c r="P4608" s="8">
        <f>IF(Tabla1[[#This Row],[Mov]]="VNT",-Tabla1[[#This Row],[Cant]],Tabla1[[#This Row],[Cant]])</f>
        <v>-1</v>
      </c>
      <c r="Q4608" s="8">
        <f>DAY(Tabla1[[#This Row],[Date]])</f>
        <v>22</v>
      </c>
      <c r="R4608" s="8">
        <f>MONTH(Tabla1[[#This Row],[Date]])</f>
        <v>11</v>
      </c>
      <c r="S4608" s="8">
        <f>YEAR(Tabla1[[#This Row],[Date]])</f>
        <v>2022</v>
      </c>
    </row>
    <row r="4609" spans="1:19" x14ac:dyDescent="0.2">
      <c r="A4609">
        <v>4601</v>
      </c>
      <c r="B4609" s="1">
        <v>44887</v>
      </c>
      <c r="C4609" t="s">
        <v>260</v>
      </c>
      <c r="D4609" t="s">
        <v>809</v>
      </c>
      <c r="E4609">
        <v>1</v>
      </c>
      <c r="F4609" t="s">
        <v>1923</v>
      </c>
      <c r="G4609" t="s">
        <v>266</v>
      </c>
      <c r="H4609" t="s">
        <v>1924</v>
      </c>
      <c r="M4609" s="2">
        <v>17000</v>
      </c>
      <c r="N4609" s="2">
        <v>29000</v>
      </c>
      <c r="O4609" s="2">
        <f>IF(Tabla1[[#This Row],[Mov]]="VNT",Tabla1[[#This Row],[Sale]]-Tabla1[[#This Row],[Cost]],-Tabla1[[#This Row],[Cost]]*Tabla1[[#This Row],[Cant]])</f>
        <v>12000</v>
      </c>
      <c r="P4609" s="8">
        <f>IF(Tabla1[[#This Row],[Mov]]="VNT",-Tabla1[[#This Row],[Cant]],Tabla1[[#This Row],[Cant]])</f>
        <v>-1</v>
      </c>
      <c r="Q4609" s="8">
        <f>DAY(Tabla1[[#This Row],[Date]])</f>
        <v>22</v>
      </c>
      <c r="R4609" s="8">
        <f>MONTH(Tabla1[[#This Row],[Date]])</f>
        <v>11</v>
      </c>
      <c r="S4609" s="8">
        <f>YEAR(Tabla1[[#This Row],[Date]])</f>
        <v>2022</v>
      </c>
    </row>
    <row r="4610" spans="1:19" x14ac:dyDescent="0.2">
      <c r="A4610">
        <v>4602</v>
      </c>
      <c r="B4610" s="1">
        <v>44887</v>
      </c>
      <c r="C4610" t="s">
        <v>260</v>
      </c>
      <c r="D4610" t="s">
        <v>332</v>
      </c>
      <c r="E4610">
        <v>1</v>
      </c>
      <c r="F4610" t="s">
        <v>116</v>
      </c>
      <c r="G4610" t="s">
        <v>347</v>
      </c>
      <c r="H4610" t="s">
        <v>518</v>
      </c>
      <c r="M4610" s="2">
        <v>3271</v>
      </c>
      <c r="N4610" s="2">
        <v>3500</v>
      </c>
      <c r="O4610" s="2">
        <f>IF(Tabla1[[#This Row],[Mov]]="VNT",Tabla1[[#This Row],[Sale]]-Tabla1[[#This Row],[Cost]],-Tabla1[[#This Row],[Cost]]*Tabla1[[#This Row],[Cant]])</f>
        <v>229</v>
      </c>
      <c r="P4610" s="8">
        <f>IF(Tabla1[[#This Row],[Mov]]="VNT",-Tabla1[[#This Row],[Cant]],Tabla1[[#This Row],[Cant]])</f>
        <v>-1</v>
      </c>
      <c r="Q4610" s="8">
        <f>DAY(Tabla1[[#This Row],[Date]])</f>
        <v>22</v>
      </c>
      <c r="R4610" s="8">
        <f>MONTH(Tabla1[[#This Row],[Date]])</f>
        <v>11</v>
      </c>
      <c r="S4610" s="8">
        <f>YEAR(Tabla1[[#This Row],[Date]])</f>
        <v>2022</v>
      </c>
    </row>
    <row r="4611" spans="1:19" x14ac:dyDescent="0.2">
      <c r="A4611">
        <v>4603</v>
      </c>
      <c r="B4611" s="1">
        <v>44888</v>
      </c>
      <c r="C4611" t="s">
        <v>260</v>
      </c>
      <c r="D4611" t="s">
        <v>332</v>
      </c>
      <c r="E4611">
        <v>1</v>
      </c>
      <c r="F4611" t="s">
        <v>386</v>
      </c>
      <c r="G4611" t="s">
        <v>262</v>
      </c>
      <c r="H4611" t="s">
        <v>300</v>
      </c>
      <c r="M4611" s="2">
        <v>93000</v>
      </c>
      <c r="N4611" s="2">
        <v>150000</v>
      </c>
      <c r="O4611" s="2">
        <f>IF(Tabla1[[#This Row],[Mov]]="VNT",Tabla1[[#This Row],[Sale]]-Tabla1[[#This Row],[Cost]],-Tabla1[[#This Row],[Cost]]*Tabla1[[#This Row],[Cant]])</f>
        <v>57000</v>
      </c>
      <c r="P4611" s="8">
        <f>IF(Tabla1[[#This Row],[Mov]]="VNT",-Tabla1[[#This Row],[Cant]],Tabla1[[#This Row],[Cant]])</f>
        <v>-1</v>
      </c>
      <c r="Q4611" s="8">
        <f>DAY(Tabla1[[#This Row],[Date]])</f>
        <v>23</v>
      </c>
      <c r="R4611" s="8">
        <f>MONTH(Tabla1[[#This Row],[Date]])</f>
        <v>11</v>
      </c>
      <c r="S4611" s="8">
        <f>YEAR(Tabla1[[#This Row],[Date]])</f>
        <v>2022</v>
      </c>
    </row>
    <row r="4612" spans="1:19" x14ac:dyDescent="0.2">
      <c r="A4612">
        <v>4604</v>
      </c>
      <c r="B4612" s="1">
        <v>44888</v>
      </c>
      <c r="C4612" t="s">
        <v>260</v>
      </c>
      <c r="D4612" t="s">
        <v>332</v>
      </c>
      <c r="E4612">
        <v>1</v>
      </c>
      <c r="F4612" t="s">
        <v>225</v>
      </c>
      <c r="G4612" t="s">
        <v>262</v>
      </c>
      <c r="H4612" t="s">
        <v>300</v>
      </c>
      <c r="M4612" s="2">
        <v>1100</v>
      </c>
      <c r="N4612" s="2">
        <v>10000</v>
      </c>
      <c r="O4612" s="2">
        <f>IF(Tabla1[[#This Row],[Mov]]="VNT",Tabla1[[#This Row],[Sale]]-Tabla1[[#This Row],[Cost]],-Tabla1[[#This Row],[Cost]]*Tabla1[[#This Row],[Cant]])</f>
        <v>8900</v>
      </c>
      <c r="P4612" s="8">
        <f>IF(Tabla1[[#This Row],[Mov]]="VNT",-Tabla1[[#This Row],[Cant]],Tabla1[[#This Row],[Cant]])</f>
        <v>-1</v>
      </c>
      <c r="Q4612" s="8">
        <f>DAY(Tabla1[[#This Row],[Date]])</f>
        <v>23</v>
      </c>
      <c r="R4612" s="8">
        <f>MONTH(Tabla1[[#This Row],[Date]])</f>
        <v>11</v>
      </c>
      <c r="S4612" s="8">
        <f>YEAR(Tabla1[[#This Row],[Date]])</f>
        <v>2022</v>
      </c>
    </row>
    <row r="4613" spans="1:19" x14ac:dyDescent="0.2">
      <c r="A4613">
        <v>4605</v>
      </c>
      <c r="B4613" s="1">
        <v>44888</v>
      </c>
      <c r="C4613" t="s">
        <v>260</v>
      </c>
      <c r="D4613" t="s">
        <v>332</v>
      </c>
      <c r="E4613">
        <v>1</v>
      </c>
      <c r="F4613" t="s">
        <v>225</v>
      </c>
      <c r="G4613" t="s">
        <v>1782</v>
      </c>
      <c r="H4613" t="s">
        <v>1926</v>
      </c>
      <c r="M4613" s="2">
        <v>1100</v>
      </c>
      <c r="N4613" s="2">
        <v>10000</v>
      </c>
      <c r="O4613" s="2">
        <f>IF(Tabla1[[#This Row],[Mov]]="VNT",Tabla1[[#This Row],[Sale]]-Tabla1[[#This Row],[Cost]],-Tabla1[[#This Row],[Cost]]*Tabla1[[#This Row],[Cant]])</f>
        <v>8900</v>
      </c>
      <c r="P4613" s="8">
        <f>IF(Tabla1[[#This Row],[Mov]]="VNT",-Tabla1[[#This Row],[Cant]],Tabla1[[#This Row],[Cant]])</f>
        <v>-1</v>
      </c>
      <c r="Q4613" s="8">
        <f>DAY(Tabla1[[#This Row],[Date]])</f>
        <v>23</v>
      </c>
      <c r="R4613" s="8">
        <f>MONTH(Tabla1[[#This Row],[Date]])</f>
        <v>11</v>
      </c>
      <c r="S4613" s="8">
        <f>YEAR(Tabla1[[#This Row],[Date]])</f>
        <v>2022</v>
      </c>
    </row>
    <row r="4614" spans="1:19" x14ac:dyDescent="0.2">
      <c r="A4614">
        <v>4606</v>
      </c>
      <c r="B4614" s="1">
        <v>44884</v>
      </c>
      <c r="C4614" t="s">
        <v>261</v>
      </c>
      <c r="D4614" t="s">
        <v>1569</v>
      </c>
      <c r="E4614">
        <v>5</v>
      </c>
      <c r="F4614" t="s">
        <v>224</v>
      </c>
      <c r="G4614" t="s">
        <v>273</v>
      </c>
      <c r="H4614" t="s">
        <v>1909</v>
      </c>
      <c r="M4614" s="2">
        <v>7500</v>
      </c>
      <c r="N4614" s="2">
        <v>20000</v>
      </c>
      <c r="O4614" s="2">
        <f>IF(Tabla1[[#This Row],[Mov]]="VNT",Tabla1[[#This Row],[Sale]]-Tabla1[[#This Row],[Cost]],-Tabla1[[#This Row],[Cost]]*Tabla1[[#This Row],[Cant]])</f>
        <v>-37500</v>
      </c>
      <c r="P4614" s="8">
        <f>IF(Tabla1[[#This Row],[Mov]]="VNT",-Tabla1[[#This Row],[Cant]],Tabla1[[#This Row],[Cant]])</f>
        <v>5</v>
      </c>
      <c r="Q4614" s="8">
        <f>DAY(Tabla1[[#This Row],[Date]])</f>
        <v>19</v>
      </c>
      <c r="R4614" s="8">
        <f>MONTH(Tabla1[[#This Row],[Date]])</f>
        <v>11</v>
      </c>
      <c r="S4614" s="8">
        <f>YEAR(Tabla1[[#This Row],[Date]])</f>
        <v>2022</v>
      </c>
    </row>
    <row r="4615" spans="1:19" x14ac:dyDescent="0.2">
      <c r="A4615">
        <v>4607</v>
      </c>
      <c r="B4615" s="1">
        <v>44884</v>
      </c>
      <c r="C4615" t="s">
        <v>261</v>
      </c>
      <c r="D4615" t="s">
        <v>1569</v>
      </c>
      <c r="E4615">
        <v>1</v>
      </c>
      <c r="F4615" t="s">
        <v>586</v>
      </c>
      <c r="G4615" t="s">
        <v>273</v>
      </c>
      <c r="H4615" t="s">
        <v>1909</v>
      </c>
      <c r="M4615" s="2">
        <v>7000</v>
      </c>
      <c r="N4615" s="2">
        <v>20000</v>
      </c>
      <c r="O4615" s="2">
        <f>IF(Tabla1[[#This Row],[Mov]]="VNT",Tabla1[[#This Row],[Sale]]-Tabla1[[#This Row],[Cost]],-Tabla1[[#This Row],[Cost]]*Tabla1[[#This Row],[Cant]])</f>
        <v>-7000</v>
      </c>
      <c r="P4615" s="8">
        <f>IF(Tabla1[[#This Row],[Mov]]="VNT",-Tabla1[[#This Row],[Cant]],Tabla1[[#This Row],[Cant]])</f>
        <v>1</v>
      </c>
      <c r="Q4615" s="8">
        <f>DAY(Tabla1[[#This Row],[Date]])</f>
        <v>19</v>
      </c>
      <c r="R4615" s="8">
        <f>MONTH(Tabla1[[#This Row],[Date]])</f>
        <v>11</v>
      </c>
      <c r="S4615" s="8">
        <f>YEAR(Tabla1[[#This Row],[Date]])</f>
        <v>2022</v>
      </c>
    </row>
    <row r="4616" spans="1:19" x14ac:dyDescent="0.2">
      <c r="A4616">
        <v>4608</v>
      </c>
      <c r="B4616" s="1">
        <v>44884</v>
      </c>
      <c r="C4616" t="s">
        <v>261</v>
      </c>
      <c r="D4616" t="s">
        <v>1569</v>
      </c>
      <c r="E4616">
        <v>2</v>
      </c>
      <c r="F4616" t="s">
        <v>891</v>
      </c>
      <c r="G4616" t="s">
        <v>272</v>
      </c>
      <c r="H4616" t="s">
        <v>252</v>
      </c>
      <c r="M4616" s="2">
        <v>3500</v>
      </c>
      <c r="N4616" s="2">
        <v>10000</v>
      </c>
      <c r="O4616" s="2">
        <f>IF(Tabla1[[#This Row],[Mov]]="VNT",Tabla1[[#This Row],[Sale]]-Tabla1[[#This Row],[Cost]],-Tabla1[[#This Row],[Cost]]*Tabla1[[#This Row],[Cant]])</f>
        <v>-7000</v>
      </c>
      <c r="P4616" s="8">
        <f>IF(Tabla1[[#This Row],[Mov]]="VNT",-Tabla1[[#This Row],[Cant]],Tabla1[[#This Row],[Cant]])</f>
        <v>2</v>
      </c>
      <c r="Q4616" s="8">
        <f>DAY(Tabla1[[#This Row],[Date]])</f>
        <v>19</v>
      </c>
      <c r="R4616" s="8">
        <f>MONTH(Tabla1[[#This Row],[Date]])</f>
        <v>11</v>
      </c>
      <c r="S4616" s="8">
        <f>YEAR(Tabla1[[#This Row],[Date]])</f>
        <v>2022</v>
      </c>
    </row>
    <row r="4617" spans="1:19" x14ac:dyDescent="0.2">
      <c r="A4617">
        <v>4609</v>
      </c>
      <c r="B4617" s="1">
        <v>44888</v>
      </c>
      <c r="C4617" t="s">
        <v>260</v>
      </c>
      <c r="D4617" t="s">
        <v>332</v>
      </c>
      <c r="E4617">
        <v>1</v>
      </c>
      <c r="F4617" t="s">
        <v>225</v>
      </c>
      <c r="G4617" t="s">
        <v>263</v>
      </c>
      <c r="H4617" t="s">
        <v>496</v>
      </c>
      <c r="M4617" s="2">
        <v>1100</v>
      </c>
      <c r="N4617" s="2">
        <v>10000</v>
      </c>
      <c r="O4617" s="2">
        <f>IF(Tabla1[[#This Row],[Mov]]="VNT",Tabla1[[#This Row],[Sale]]-Tabla1[[#This Row],[Cost]],-Tabla1[[#This Row],[Cost]]*Tabla1[[#This Row],[Cant]])</f>
        <v>8900</v>
      </c>
      <c r="P4617" s="8">
        <f>IF(Tabla1[[#This Row],[Mov]]="VNT",-Tabla1[[#This Row],[Cant]],Tabla1[[#This Row],[Cant]])</f>
        <v>-1</v>
      </c>
      <c r="Q4617" s="8">
        <f>DAY(Tabla1[[#This Row],[Date]])</f>
        <v>23</v>
      </c>
      <c r="R4617" s="8">
        <f>MONTH(Tabla1[[#This Row],[Date]])</f>
        <v>11</v>
      </c>
      <c r="S4617" s="8">
        <f>YEAR(Tabla1[[#This Row],[Date]])</f>
        <v>2022</v>
      </c>
    </row>
    <row r="4618" spans="1:19" x14ac:dyDescent="0.2">
      <c r="A4618">
        <v>4610</v>
      </c>
      <c r="B4618" s="1">
        <v>44888</v>
      </c>
      <c r="C4618" t="s">
        <v>260</v>
      </c>
      <c r="D4618" t="s">
        <v>332</v>
      </c>
      <c r="E4618">
        <v>1</v>
      </c>
      <c r="F4618" t="s">
        <v>225</v>
      </c>
      <c r="G4618" t="s">
        <v>262</v>
      </c>
      <c r="H4618" t="s">
        <v>301</v>
      </c>
      <c r="M4618" s="2">
        <v>1100</v>
      </c>
      <c r="N4618" s="2">
        <v>10000</v>
      </c>
      <c r="O4618" s="2">
        <f>IF(Tabla1[[#This Row],[Mov]]="VNT",Tabla1[[#This Row],[Sale]]-Tabla1[[#This Row],[Cost]],-Tabla1[[#This Row],[Cost]]*Tabla1[[#This Row],[Cant]])</f>
        <v>8900</v>
      </c>
      <c r="P4618" s="8">
        <f>IF(Tabla1[[#This Row],[Mov]]="VNT",-Tabla1[[#This Row],[Cant]],Tabla1[[#This Row],[Cant]])</f>
        <v>-1</v>
      </c>
      <c r="Q4618" s="8">
        <f>DAY(Tabla1[[#This Row],[Date]])</f>
        <v>23</v>
      </c>
      <c r="R4618" s="8">
        <f>MONTH(Tabla1[[#This Row],[Date]])</f>
        <v>11</v>
      </c>
      <c r="S4618" s="8">
        <f>YEAR(Tabla1[[#This Row],[Date]])</f>
        <v>2022</v>
      </c>
    </row>
    <row r="4619" spans="1:19" x14ac:dyDescent="0.2">
      <c r="A4619">
        <v>4611</v>
      </c>
      <c r="B4619" s="1">
        <v>44888</v>
      </c>
      <c r="C4619" t="s">
        <v>260</v>
      </c>
      <c r="D4619" t="s">
        <v>332</v>
      </c>
      <c r="E4619">
        <v>1</v>
      </c>
      <c r="F4619" t="s">
        <v>116</v>
      </c>
      <c r="G4619" t="s">
        <v>347</v>
      </c>
      <c r="H4619" t="s">
        <v>518</v>
      </c>
      <c r="M4619" s="2">
        <v>6074</v>
      </c>
      <c r="N4619" s="2">
        <v>6500</v>
      </c>
      <c r="O4619" s="2">
        <f>IF(Tabla1[[#This Row],[Mov]]="VNT",Tabla1[[#This Row],[Sale]]-Tabla1[[#This Row],[Cost]],-Tabla1[[#This Row],[Cost]]*Tabla1[[#This Row],[Cant]])</f>
        <v>426</v>
      </c>
      <c r="P4619" s="8">
        <f>IF(Tabla1[[#This Row],[Mov]]="VNT",-Tabla1[[#This Row],[Cant]],Tabla1[[#This Row],[Cant]])</f>
        <v>-1</v>
      </c>
      <c r="Q4619" s="8">
        <f>DAY(Tabla1[[#This Row],[Date]])</f>
        <v>23</v>
      </c>
      <c r="R4619" s="8">
        <f>MONTH(Tabla1[[#This Row],[Date]])</f>
        <v>11</v>
      </c>
      <c r="S4619" s="8">
        <f>YEAR(Tabla1[[#This Row],[Date]])</f>
        <v>2022</v>
      </c>
    </row>
    <row r="4620" spans="1:19" x14ac:dyDescent="0.2">
      <c r="A4620">
        <v>4612</v>
      </c>
      <c r="B4620" s="1">
        <v>44888</v>
      </c>
      <c r="C4620" t="s">
        <v>260</v>
      </c>
      <c r="D4620" t="s">
        <v>332</v>
      </c>
      <c r="E4620">
        <v>1</v>
      </c>
      <c r="F4620" t="s">
        <v>224</v>
      </c>
      <c r="G4620" t="s">
        <v>272</v>
      </c>
      <c r="H4620" t="s">
        <v>253</v>
      </c>
      <c r="M4620" s="2">
        <v>9000</v>
      </c>
      <c r="N4620" s="2">
        <v>20000</v>
      </c>
      <c r="O4620" s="2">
        <f>IF(Tabla1[[#This Row],[Mov]]="VNT",Tabla1[[#This Row],[Sale]]-Tabla1[[#This Row],[Cost]],-Tabla1[[#This Row],[Cost]]*Tabla1[[#This Row],[Cant]])</f>
        <v>11000</v>
      </c>
      <c r="P4620" s="8">
        <f>IF(Tabla1[[#This Row],[Mov]]="VNT",-Tabla1[[#This Row],[Cant]],Tabla1[[#This Row],[Cant]])</f>
        <v>-1</v>
      </c>
      <c r="Q4620" s="8">
        <f>DAY(Tabla1[[#This Row],[Date]])</f>
        <v>23</v>
      </c>
      <c r="R4620" s="8">
        <f>MONTH(Tabla1[[#This Row],[Date]])</f>
        <v>11</v>
      </c>
      <c r="S4620" s="8">
        <f>YEAR(Tabla1[[#This Row],[Date]])</f>
        <v>2022</v>
      </c>
    </row>
    <row r="4621" spans="1:19" x14ac:dyDescent="0.2">
      <c r="A4621">
        <v>4613</v>
      </c>
      <c r="B4621" s="1">
        <v>44887</v>
      </c>
      <c r="C4621" t="s">
        <v>261</v>
      </c>
      <c r="D4621" t="s">
        <v>1029</v>
      </c>
      <c r="E4621">
        <v>10</v>
      </c>
      <c r="F4621" t="s">
        <v>365</v>
      </c>
      <c r="G4621" t="s">
        <v>943</v>
      </c>
      <c r="H4621" t="s">
        <v>1173</v>
      </c>
      <c r="M4621" s="2">
        <v>4000</v>
      </c>
      <c r="N4621" s="2">
        <v>10000</v>
      </c>
      <c r="O4621" s="2">
        <f>IF(Tabla1[[#This Row],[Mov]]="VNT",Tabla1[[#This Row],[Sale]]-Tabla1[[#This Row],[Cost]],-Tabla1[[#This Row],[Cost]]*Tabla1[[#This Row],[Cant]])</f>
        <v>-40000</v>
      </c>
      <c r="P4621" s="8">
        <f>IF(Tabla1[[#This Row],[Mov]]="VNT",-Tabla1[[#This Row],[Cant]],Tabla1[[#This Row],[Cant]])</f>
        <v>10</v>
      </c>
      <c r="Q4621" s="8">
        <f>DAY(Tabla1[[#This Row],[Date]])</f>
        <v>22</v>
      </c>
      <c r="R4621" s="8">
        <f>MONTH(Tabla1[[#This Row],[Date]])</f>
        <v>11</v>
      </c>
      <c r="S4621" s="8">
        <f>YEAR(Tabla1[[#This Row],[Date]])</f>
        <v>2022</v>
      </c>
    </row>
    <row r="4622" spans="1:19" x14ac:dyDescent="0.2">
      <c r="A4622">
        <v>4614</v>
      </c>
      <c r="B4622" s="1">
        <v>44887</v>
      </c>
      <c r="C4622" t="s">
        <v>261</v>
      </c>
      <c r="D4622" t="s">
        <v>1485</v>
      </c>
      <c r="E4622">
        <v>1</v>
      </c>
      <c r="F4622" t="s">
        <v>1152</v>
      </c>
      <c r="G4622" t="s">
        <v>272</v>
      </c>
      <c r="H4622" t="s">
        <v>1544</v>
      </c>
      <c r="M4622" s="2">
        <v>12000</v>
      </c>
      <c r="N4622" s="2">
        <v>35000</v>
      </c>
      <c r="O4622" s="2">
        <f>IF(Tabla1[[#This Row],[Mov]]="VNT",Tabla1[[#This Row],[Sale]]-Tabla1[[#This Row],[Cost]],-Tabla1[[#This Row],[Cost]]*Tabla1[[#This Row],[Cant]])</f>
        <v>-12000</v>
      </c>
      <c r="P4622" s="8">
        <f>IF(Tabla1[[#This Row],[Mov]]="VNT",-Tabla1[[#This Row],[Cant]],Tabla1[[#This Row],[Cant]])</f>
        <v>1</v>
      </c>
      <c r="Q4622" s="8">
        <f>DAY(Tabla1[[#This Row],[Date]])</f>
        <v>22</v>
      </c>
      <c r="R4622" s="8">
        <f>MONTH(Tabla1[[#This Row],[Date]])</f>
        <v>11</v>
      </c>
      <c r="S4622" s="8">
        <f>YEAR(Tabla1[[#This Row],[Date]])</f>
        <v>2022</v>
      </c>
    </row>
    <row r="4623" spans="1:19" x14ac:dyDescent="0.2">
      <c r="A4623">
        <v>4615</v>
      </c>
      <c r="B4623" s="1">
        <v>44888</v>
      </c>
      <c r="C4623" t="s">
        <v>260</v>
      </c>
      <c r="D4623" t="s">
        <v>341</v>
      </c>
      <c r="E4623">
        <v>1</v>
      </c>
      <c r="F4623" t="s">
        <v>628</v>
      </c>
      <c r="G4623" t="s">
        <v>266</v>
      </c>
      <c r="H4623" t="s">
        <v>1927</v>
      </c>
      <c r="M4623" s="2">
        <v>85000</v>
      </c>
      <c r="N4623" s="2">
        <v>110000</v>
      </c>
      <c r="O4623" s="2">
        <f>IF(Tabla1[[#This Row],[Mov]]="VNT",Tabla1[[#This Row],[Sale]]-Tabla1[[#This Row],[Cost]],-Tabla1[[#This Row],[Cost]]*Tabla1[[#This Row],[Cant]])</f>
        <v>25000</v>
      </c>
      <c r="P4623" s="8">
        <f>IF(Tabla1[[#This Row],[Mov]]="VNT",-Tabla1[[#This Row],[Cant]],Tabla1[[#This Row],[Cant]])</f>
        <v>-1</v>
      </c>
      <c r="Q4623" s="8">
        <f>DAY(Tabla1[[#This Row],[Date]])</f>
        <v>23</v>
      </c>
      <c r="R4623" s="8">
        <f>MONTH(Tabla1[[#This Row],[Date]])</f>
        <v>11</v>
      </c>
      <c r="S4623" s="8">
        <f>YEAR(Tabla1[[#This Row],[Date]])</f>
        <v>2022</v>
      </c>
    </row>
    <row r="4624" spans="1:19" x14ac:dyDescent="0.2">
      <c r="A4624">
        <v>4616</v>
      </c>
      <c r="B4624" s="1">
        <v>44888</v>
      </c>
      <c r="C4624" t="s">
        <v>260</v>
      </c>
      <c r="D4624" t="s">
        <v>332</v>
      </c>
      <c r="E4624">
        <v>1</v>
      </c>
      <c r="F4624" t="s">
        <v>21</v>
      </c>
      <c r="G4624" t="s">
        <v>272</v>
      </c>
      <c r="H4624" t="s">
        <v>1522</v>
      </c>
      <c r="M4624" s="2">
        <v>2800</v>
      </c>
      <c r="N4624" s="2">
        <v>10000</v>
      </c>
      <c r="O4624" s="2">
        <f>IF(Tabla1[[#This Row],[Mov]]="VNT",Tabla1[[#This Row],[Sale]]-Tabla1[[#This Row],[Cost]],-Tabla1[[#This Row],[Cost]]*Tabla1[[#This Row],[Cant]])</f>
        <v>7200</v>
      </c>
      <c r="P4624" s="8">
        <f>IF(Tabla1[[#This Row],[Mov]]="VNT",-Tabla1[[#This Row],[Cant]],Tabla1[[#This Row],[Cant]])</f>
        <v>-1</v>
      </c>
      <c r="Q4624" s="8">
        <f>DAY(Tabla1[[#This Row],[Date]])</f>
        <v>23</v>
      </c>
      <c r="R4624" s="8">
        <f>MONTH(Tabla1[[#This Row],[Date]])</f>
        <v>11</v>
      </c>
      <c r="S4624" s="8">
        <f>YEAR(Tabla1[[#This Row],[Date]])</f>
        <v>2022</v>
      </c>
    </row>
    <row r="4625" spans="1:19" x14ac:dyDescent="0.2">
      <c r="A4625">
        <v>4617</v>
      </c>
      <c r="B4625" s="1">
        <v>44888</v>
      </c>
      <c r="C4625" t="s">
        <v>260</v>
      </c>
      <c r="D4625" t="s">
        <v>332</v>
      </c>
      <c r="E4625">
        <v>1</v>
      </c>
      <c r="F4625" t="s">
        <v>365</v>
      </c>
      <c r="G4625" t="s">
        <v>943</v>
      </c>
      <c r="H4625" t="s">
        <v>1928</v>
      </c>
      <c r="M4625" s="2">
        <v>4000</v>
      </c>
      <c r="N4625" s="2">
        <v>8000</v>
      </c>
      <c r="O4625" s="2">
        <f>IF(Tabla1[[#This Row],[Mov]]="VNT",Tabla1[[#This Row],[Sale]]-Tabla1[[#This Row],[Cost]],-Tabla1[[#This Row],[Cost]]*Tabla1[[#This Row],[Cant]])</f>
        <v>4000</v>
      </c>
      <c r="P4625" s="8">
        <f>IF(Tabla1[[#This Row],[Mov]]="VNT",-Tabla1[[#This Row],[Cant]],Tabla1[[#This Row],[Cant]])</f>
        <v>-1</v>
      </c>
      <c r="Q4625" s="8">
        <f>DAY(Tabla1[[#This Row],[Date]])</f>
        <v>23</v>
      </c>
      <c r="R4625" s="8">
        <f>MONTH(Tabla1[[#This Row],[Date]])</f>
        <v>11</v>
      </c>
      <c r="S4625" s="8">
        <f>YEAR(Tabla1[[#This Row],[Date]])</f>
        <v>2022</v>
      </c>
    </row>
    <row r="4626" spans="1:19" x14ac:dyDescent="0.2">
      <c r="A4626">
        <v>4618</v>
      </c>
      <c r="B4626" s="1">
        <v>44888</v>
      </c>
      <c r="C4626" t="s">
        <v>260</v>
      </c>
      <c r="D4626" t="s">
        <v>332</v>
      </c>
      <c r="E4626">
        <v>1</v>
      </c>
      <c r="F4626" t="s">
        <v>365</v>
      </c>
      <c r="G4626" t="s">
        <v>943</v>
      </c>
      <c r="H4626" t="s">
        <v>1929</v>
      </c>
      <c r="M4626" s="2">
        <v>4000</v>
      </c>
      <c r="N4626" s="2">
        <v>8000</v>
      </c>
      <c r="O4626" s="2">
        <f>IF(Tabla1[[#This Row],[Mov]]="VNT",Tabla1[[#This Row],[Sale]]-Tabla1[[#This Row],[Cost]],-Tabla1[[#This Row],[Cost]]*Tabla1[[#This Row],[Cant]])</f>
        <v>4000</v>
      </c>
      <c r="P4626" s="8">
        <f>IF(Tabla1[[#This Row],[Mov]]="VNT",-Tabla1[[#This Row],[Cant]],Tabla1[[#This Row],[Cant]])</f>
        <v>-1</v>
      </c>
      <c r="Q4626" s="8">
        <f>DAY(Tabla1[[#This Row],[Date]])</f>
        <v>23</v>
      </c>
      <c r="R4626" s="8">
        <f>MONTH(Tabla1[[#This Row],[Date]])</f>
        <v>11</v>
      </c>
      <c r="S4626" s="8">
        <f>YEAR(Tabla1[[#This Row],[Date]])</f>
        <v>2022</v>
      </c>
    </row>
    <row r="4627" spans="1:19" x14ac:dyDescent="0.2">
      <c r="A4627">
        <v>4619</v>
      </c>
      <c r="B4627" s="1">
        <v>44888</v>
      </c>
      <c r="C4627" t="s">
        <v>260</v>
      </c>
      <c r="D4627" t="s">
        <v>332</v>
      </c>
      <c r="E4627">
        <v>1</v>
      </c>
      <c r="F4627" t="s">
        <v>1545</v>
      </c>
      <c r="G4627" t="s">
        <v>272</v>
      </c>
      <c r="H4627" t="s">
        <v>1005</v>
      </c>
      <c r="M4627" s="2">
        <v>52000</v>
      </c>
      <c r="N4627" s="2">
        <v>75000</v>
      </c>
      <c r="O4627" s="2">
        <f>IF(Tabla1[[#This Row],[Mov]]="VNT",Tabla1[[#This Row],[Sale]]-Tabla1[[#This Row],[Cost]],-Tabla1[[#This Row],[Cost]]*Tabla1[[#This Row],[Cant]])</f>
        <v>23000</v>
      </c>
      <c r="P4627" s="8">
        <f>IF(Tabla1[[#This Row],[Mov]]="VNT",-Tabla1[[#This Row],[Cant]],Tabla1[[#This Row],[Cant]])</f>
        <v>-1</v>
      </c>
      <c r="Q4627" s="8">
        <f>DAY(Tabla1[[#This Row],[Date]])</f>
        <v>23</v>
      </c>
      <c r="R4627" s="8">
        <f>MONTH(Tabla1[[#This Row],[Date]])</f>
        <v>11</v>
      </c>
      <c r="S4627" s="8">
        <f>YEAR(Tabla1[[#This Row],[Date]])</f>
        <v>2022</v>
      </c>
    </row>
    <row r="4628" spans="1:19" x14ac:dyDescent="0.2">
      <c r="A4628">
        <v>4620</v>
      </c>
      <c r="B4628" s="1">
        <v>44888</v>
      </c>
      <c r="C4628" t="s">
        <v>260</v>
      </c>
      <c r="D4628" t="s">
        <v>332</v>
      </c>
      <c r="E4628">
        <v>1</v>
      </c>
      <c r="F4628" t="s">
        <v>1192</v>
      </c>
      <c r="G4628" t="s">
        <v>272</v>
      </c>
      <c r="H4628" t="s">
        <v>1005</v>
      </c>
      <c r="M4628" s="2">
        <v>15000</v>
      </c>
      <c r="N4628" s="2">
        <v>25000</v>
      </c>
      <c r="O4628" s="2">
        <f>IF(Tabla1[[#This Row],[Mov]]="VNT",Tabla1[[#This Row],[Sale]]-Tabla1[[#This Row],[Cost]],-Tabla1[[#This Row],[Cost]]*Tabla1[[#This Row],[Cant]])</f>
        <v>10000</v>
      </c>
      <c r="P4628" s="8">
        <f>IF(Tabla1[[#This Row],[Mov]]="VNT",-Tabla1[[#This Row],[Cant]],Tabla1[[#This Row],[Cant]])</f>
        <v>-1</v>
      </c>
      <c r="Q4628" s="8">
        <f>DAY(Tabla1[[#This Row],[Date]])</f>
        <v>23</v>
      </c>
      <c r="R4628" s="8">
        <f>MONTH(Tabla1[[#This Row],[Date]])</f>
        <v>11</v>
      </c>
      <c r="S4628" s="8">
        <f>YEAR(Tabla1[[#This Row],[Date]])</f>
        <v>2022</v>
      </c>
    </row>
    <row r="4629" spans="1:19" x14ac:dyDescent="0.2">
      <c r="A4629">
        <v>4621</v>
      </c>
      <c r="B4629" s="1">
        <v>44888</v>
      </c>
      <c r="C4629" t="s">
        <v>260</v>
      </c>
      <c r="D4629" t="s">
        <v>332</v>
      </c>
      <c r="E4629">
        <v>1</v>
      </c>
      <c r="F4629" t="s">
        <v>532</v>
      </c>
      <c r="G4629" t="s">
        <v>273</v>
      </c>
      <c r="H4629" t="s">
        <v>552</v>
      </c>
      <c r="M4629" s="2">
        <v>19000</v>
      </c>
      <c r="N4629" s="2">
        <v>35000</v>
      </c>
      <c r="O4629" s="2">
        <f>IF(Tabla1[[#This Row],[Mov]]="VNT",Tabla1[[#This Row],[Sale]]-Tabla1[[#This Row],[Cost]],-Tabla1[[#This Row],[Cost]]*Tabla1[[#This Row],[Cant]])</f>
        <v>16000</v>
      </c>
      <c r="P4629" s="8">
        <f>IF(Tabla1[[#This Row],[Mov]]="VNT",-Tabla1[[#This Row],[Cant]],Tabla1[[#This Row],[Cant]])</f>
        <v>-1</v>
      </c>
      <c r="Q4629" s="8">
        <f>DAY(Tabla1[[#This Row],[Date]])</f>
        <v>23</v>
      </c>
      <c r="R4629" s="8">
        <f>MONTH(Tabla1[[#This Row],[Date]])</f>
        <v>11</v>
      </c>
      <c r="S4629" s="8">
        <f>YEAR(Tabla1[[#This Row],[Date]])</f>
        <v>2022</v>
      </c>
    </row>
    <row r="4630" spans="1:19" x14ac:dyDescent="0.2">
      <c r="A4630">
        <v>4622</v>
      </c>
      <c r="B4630" s="1">
        <v>44888</v>
      </c>
      <c r="C4630" t="s">
        <v>260</v>
      </c>
      <c r="D4630" t="s">
        <v>332</v>
      </c>
      <c r="E4630">
        <v>1</v>
      </c>
      <c r="F4630" t="s">
        <v>116</v>
      </c>
      <c r="G4630" t="s">
        <v>347</v>
      </c>
      <c r="H4630" t="s">
        <v>519</v>
      </c>
      <c r="M4630" s="2">
        <v>1869</v>
      </c>
      <c r="N4630" s="2">
        <v>2000</v>
      </c>
      <c r="O4630" s="2">
        <f>IF(Tabla1[[#This Row],[Mov]]="VNT",Tabla1[[#This Row],[Sale]]-Tabla1[[#This Row],[Cost]],-Tabla1[[#This Row],[Cost]]*Tabla1[[#This Row],[Cant]])</f>
        <v>131</v>
      </c>
      <c r="P4630" s="8">
        <f>IF(Tabla1[[#This Row],[Mov]]="VNT",-Tabla1[[#This Row],[Cant]],Tabla1[[#This Row],[Cant]])</f>
        <v>-1</v>
      </c>
      <c r="Q4630" s="8">
        <f>DAY(Tabla1[[#This Row],[Date]])</f>
        <v>23</v>
      </c>
      <c r="R4630" s="8">
        <f>MONTH(Tabla1[[#This Row],[Date]])</f>
        <v>11</v>
      </c>
      <c r="S4630" s="8">
        <f>YEAR(Tabla1[[#This Row],[Date]])</f>
        <v>2022</v>
      </c>
    </row>
    <row r="4631" spans="1:19" x14ac:dyDescent="0.2">
      <c r="A4631">
        <v>4623</v>
      </c>
      <c r="B4631" s="1">
        <v>44888</v>
      </c>
      <c r="C4631" t="s">
        <v>260</v>
      </c>
      <c r="D4631" t="s">
        <v>332</v>
      </c>
      <c r="E4631">
        <v>1</v>
      </c>
      <c r="F4631" t="s">
        <v>116</v>
      </c>
      <c r="G4631" t="s">
        <v>347</v>
      </c>
      <c r="H4631" t="s">
        <v>519</v>
      </c>
      <c r="M4631" s="2">
        <v>9345</v>
      </c>
      <c r="N4631" s="2">
        <v>10000</v>
      </c>
      <c r="O4631" s="2">
        <f>IF(Tabla1[[#This Row],[Mov]]="VNT",Tabla1[[#This Row],[Sale]]-Tabla1[[#This Row],[Cost]],-Tabla1[[#This Row],[Cost]]*Tabla1[[#This Row],[Cant]])</f>
        <v>655</v>
      </c>
      <c r="P4631" s="8">
        <f>IF(Tabla1[[#This Row],[Mov]]="VNT",-Tabla1[[#This Row],[Cant]],Tabla1[[#This Row],[Cant]])</f>
        <v>-1</v>
      </c>
      <c r="Q4631" s="8">
        <f>DAY(Tabla1[[#This Row],[Date]])</f>
        <v>23</v>
      </c>
      <c r="R4631" s="8">
        <f>MONTH(Tabla1[[#This Row],[Date]])</f>
        <v>11</v>
      </c>
      <c r="S4631" s="8">
        <f>YEAR(Tabla1[[#This Row],[Date]])</f>
        <v>2022</v>
      </c>
    </row>
    <row r="4632" spans="1:19" x14ac:dyDescent="0.2">
      <c r="A4632">
        <v>4624</v>
      </c>
      <c r="B4632" s="1">
        <v>44888</v>
      </c>
      <c r="C4632" t="s">
        <v>260</v>
      </c>
      <c r="D4632" t="s">
        <v>809</v>
      </c>
      <c r="E4632">
        <v>1</v>
      </c>
      <c r="F4632" t="s">
        <v>1787</v>
      </c>
      <c r="G4632" t="s">
        <v>266</v>
      </c>
      <c r="H4632" t="s">
        <v>1933</v>
      </c>
      <c r="M4632" s="2">
        <v>5800</v>
      </c>
      <c r="N4632" s="2">
        <v>9000</v>
      </c>
      <c r="O4632" s="2">
        <f>IF(Tabla1[[#This Row],[Mov]]="VNT",Tabla1[[#This Row],[Sale]]-Tabla1[[#This Row],[Cost]],-Tabla1[[#This Row],[Cost]]*Tabla1[[#This Row],[Cant]])</f>
        <v>3200</v>
      </c>
      <c r="P4632" s="8">
        <f>IF(Tabla1[[#This Row],[Mov]]="VNT",-Tabla1[[#This Row],[Cant]],Tabla1[[#This Row],[Cant]])</f>
        <v>-1</v>
      </c>
      <c r="Q4632" s="8">
        <f>DAY(Tabla1[[#This Row],[Date]])</f>
        <v>23</v>
      </c>
      <c r="R4632" s="8">
        <f>MONTH(Tabla1[[#This Row],[Date]])</f>
        <v>11</v>
      </c>
      <c r="S4632" s="8">
        <f>YEAR(Tabla1[[#This Row],[Date]])</f>
        <v>2022</v>
      </c>
    </row>
    <row r="4633" spans="1:19" x14ac:dyDescent="0.2">
      <c r="A4633">
        <v>4625</v>
      </c>
      <c r="B4633" s="1">
        <v>44888</v>
      </c>
      <c r="C4633" t="s">
        <v>260</v>
      </c>
      <c r="D4633" t="s">
        <v>809</v>
      </c>
      <c r="E4633">
        <v>1</v>
      </c>
      <c r="F4633" t="s">
        <v>1787</v>
      </c>
      <c r="G4633" t="s">
        <v>266</v>
      </c>
      <c r="H4633" t="s">
        <v>1933</v>
      </c>
      <c r="M4633" s="2">
        <v>5800</v>
      </c>
      <c r="N4633" s="2">
        <v>9000</v>
      </c>
      <c r="O4633" s="2">
        <f>IF(Tabla1[[#This Row],[Mov]]="VNT",Tabla1[[#This Row],[Sale]]-Tabla1[[#This Row],[Cost]],-Tabla1[[#This Row],[Cost]]*Tabla1[[#This Row],[Cant]])</f>
        <v>3200</v>
      </c>
      <c r="P4633" s="8">
        <f>IF(Tabla1[[#This Row],[Mov]]="VNT",-Tabla1[[#This Row],[Cant]],Tabla1[[#This Row],[Cant]])</f>
        <v>-1</v>
      </c>
      <c r="Q4633" s="8">
        <f>DAY(Tabla1[[#This Row],[Date]])</f>
        <v>23</v>
      </c>
      <c r="R4633" s="8">
        <f>MONTH(Tabla1[[#This Row],[Date]])</f>
        <v>11</v>
      </c>
      <c r="S4633" s="8">
        <f>YEAR(Tabla1[[#This Row],[Date]])</f>
        <v>2022</v>
      </c>
    </row>
    <row r="4634" spans="1:19" x14ac:dyDescent="0.2">
      <c r="A4634">
        <v>4626</v>
      </c>
      <c r="B4634" s="1">
        <v>44888</v>
      </c>
      <c r="C4634" t="s">
        <v>260</v>
      </c>
      <c r="D4634" t="s">
        <v>809</v>
      </c>
      <c r="E4634">
        <v>1</v>
      </c>
      <c r="F4634" t="s">
        <v>1787</v>
      </c>
      <c r="G4634" t="s">
        <v>266</v>
      </c>
      <c r="H4634" t="s">
        <v>1933</v>
      </c>
      <c r="M4634" s="2">
        <v>5800</v>
      </c>
      <c r="N4634" s="2">
        <v>9000</v>
      </c>
      <c r="O4634" s="2">
        <f>IF(Tabla1[[#This Row],[Mov]]="VNT",Tabla1[[#This Row],[Sale]]-Tabla1[[#This Row],[Cost]],-Tabla1[[#This Row],[Cost]]*Tabla1[[#This Row],[Cant]])</f>
        <v>3200</v>
      </c>
      <c r="P4634" s="8">
        <f>IF(Tabla1[[#This Row],[Mov]]="VNT",-Tabla1[[#This Row],[Cant]],Tabla1[[#This Row],[Cant]])</f>
        <v>-1</v>
      </c>
      <c r="Q4634" s="8">
        <f>DAY(Tabla1[[#This Row],[Date]])</f>
        <v>23</v>
      </c>
      <c r="R4634" s="8">
        <f>MONTH(Tabla1[[#This Row],[Date]])</f>
        <v>11</v>
      </c>
      <c r="S4634" s="8">
        <f>YEAR(Tabla1[[#This Row],[Date]])</f>
        <v>2022</v>
      </c>
    </row>
    <row r="4635" spans="1:19" x14ac:dyDescent="0.2">
      <c r="A4635">
        <v>4627</v>
      </c>
      <c r="B4635" s="1">
        <v>44888</v>
      </c>
      <c r="C4635" t="s">
        <v>260</v>
      </c>
      <c r="D4635" t="s">
        <v>332</v>
      </c>
      <c r="E4635">
        <v>1</v>
      </c>
      <c r="F4635" t="s">
        <v>116</v>
      </c>
      <c r="G4635" t="s">
        <v>347</v>
      </c>
      <c r="H4635" t="s">
        <v>518</v>
      </c>
      <c r="M4635" s="2">
        <v>6074</v>
      </c>
      <c r="N4635" s="2">
        <v>6500</v>
      </c>
      <c r="O4635" s="2">
        <f>IF(Tabla1[[#This Row],[Mov]]="VNT",Tabla1[[#This Row],[Sale]]-Tabla1[[#This Row],[Cost]],-Tabla1[[#This Row],[Cost]]*Tabla1[[#This Row],[Cant]])</f>
        <v>426</v>
      </c>
      <c r="P4635" s="8">
        <f>IF(Tabla1[[#This Row],[Mov]]="VNT",-Tabla1[[#This Row],[Cant]],Tabla1[[#This Row],[Cant]])</f>
        <v>-1</v>
      </c>
      <c r="Q4635" s="8">
        <f>DAY(Tabla1[[#This Row],[Date]])</f>
        <v>23</v>
      </c>
      <c r="R4635" s="8">
        <f>MONTH(Tabla1[[#This Row],[Date]])</f>
        <v>11</v>
      </c>
      <c r="S4635" s="8">
        <f>YEAR(Tabla1[[#This Row],[Date]])</f>
        <v>2022</v>
      </c>
    </row>
    <row r="4636" spans="1:19" x14ac:dyDescent="0.2">
      <c r="A4636">
        <v>4628</v>
      </c>
      <c r="B4636" s="1">
        <v>44888</v>
      </c>
      <c r="C4636" t="s">
        <v>260</v>
      </c>
      <c r="D4636" t="s">
        <v>332</v>
      </c>
      <c r="E4636">
        <v>1</v>
      </c>
      <c r="F4636" t="s">
        <v>891</v>
      </c>
      <c r="G4636" t="s">
        <v>272</v>
      </c>
      <c r="H4636" t="s">
        <v>310</v>
      </c>
      <c r="M4636" s="2">
        <v>4000</v>
      </c>
      <c r="N4636" s="2">
        <v>10000</v>
      </c>
      <c r="O4636" s="2">
        <f>IF(Tabla1[[#This Row],[Mov]]="VNT",Tabla1[[#This Row],[Sale]]-Tabla1[[#This Row],[Cost]],-Tabla1[[#This Row],[Cost]]*Tabla1[[#This Row],[Cant]])</f>
        <v>6000</v>
      </c>
      <c r="P4636" s="8">
        <f>IF(Tabla1[[#This Row],[Mov]]="VNT",-Tabla1[[#This Row],[Cant]],Tabla1[[#This Row],[Cant]])</f>
        <v>-1</v>
      </c>
      <c r="Q4636" s="8">
        <f>DAY(Tabla1[[#This Row],[Date]])</f>
        <v>23</v>
      </c>
      <c r="R4636" s="8">
        <f>MONTH(Tabla1[[#This Row],[Date]])</f>
        <v>11</v>
      </c>
      <c r="S4636" s="8">
        <f>YEAR(Tabla1[[#This Row],[Date]])</f>
        <v>2022</v>
      </c>
    </row>
    <row r="4637" spans="1:19" x14ac:dyDescent="0.2">
      <c r="A4637">
        <v>4629</v>
      </c>
      <c r="B4637" s="1">
        <v>44888</v>
      </c>
      <c r="C4637" t="s">
        <v>260</v>
      </c>
      <c r="D4637" t="s">
        <v>332</v>
      </c>
      <c r="E4637">
        <v>1</v>
      </c>
      <c r="F4637" t="s">
        <v>386</v>
      </c>
      <c r="G4637" t="s">
        <v>263</v>
      </c>
      <c r="H4637" t="s">
        <v>3633</v>
      </c>
      <c r="M4637" s="2">
        <v>65000</v>
      </c>
      <c r="N4637" s="2">
        <v>125000</v>
      </c>
      <c r="O4637" s="2">
        <f>IF(Tabla1[[#This Row],[Mov]]="VNT",Tabla1[[#This Row],[Sale]]-Tabla1[[#This Row],[Cost]],-Tabla1[[#This Row],[Cost]]*Tabla1[[#This Row],[Cant]])</f>
        <v>60000</v>
      </c>
      <c r="P4637" s="8">
        <f>IF(Tabla1[[#This Row],[Mov]]="VNT",-Tabla1[[#This Row],[Cant]],Tabla1[[#This Row],[Cant]])</f>
        <v>-1</v>
      </c>
      <c r="Q4637" s="8">
        <f>DAY(Tabla1[[#This Row],[Date]])</f>
        <v>23</v>
      </c>
      <c r="R4637" s="8">
        <f>MONTH(Tabla1[[#This Row],[Date]])</f>
        <v>11</v>
      </c>
      <c r="S4637" s="8">
        <f>YEAR(Tabla1[[#This Row],[Date]])</f>
        <v>2022</v>
      </c>
    </row>
    <row r="4638" spans="1:19" x14ac:dyDescent="0.2">
      <c r="A4638">
        <v>4630</v>
      </c>
      <c r="B4638" s="1">
        <v>44888</v>
      </c>
      <c r="C4638" t="s">
        <v>260</v>
      </c>
      <c r="D4638" t="s">
        <v>332</v>
      </c>
      <c r="E4638">
        <v>1</v>
      </c>
      <c r="F4638" t="s">
        <v>225</v>
      </c>
      <c r="G4638" t="s">
        <v>263</v>
      </c>
      <c r="H4638" t="s">
        <v>391</v>
      </c>
      <c r="L4638" t="s">
        <v>1775</v>
      </c>
      <c r="M4638" s="2">
        <v>1100</v>
      </c>
      <c r="N4638" s="2">
        <v>4000</v>
      </c>
      <c r="O4638" s="2">
        <f>IF(Tabla1[[#This Row],[Mov]]="VNT",Tabla1[[#This Row],[Sale]]-Tabla1[[#This Row],[Cost]],-Tabla1[[#This Row],[Cost]]*Tabla1[[#This Row],[Cant]])</f>
        <v>2900</v>
      </c>
      <c r="P4638" s="8">
        <f>IF(Tabla1[[#This Row],[Mov]]="VNT",-Tabla1[[#This Row],[Cant]],Tabla1[[#This Row],[Cant]])</f>
        <v>-1</v>
      </c>
      <c r="Q4638" s="8">
        <f>DAY(Tabla1[[#This Row],[Date]])</f>
        <v>23</v>
      </c>
      <c r="R4638" s="8">
        <f>MONTH(Tabla1[[#This Row],[Date]])</f>
        <v>11</v>
      </c>
      <c r="S4638" s="8">
        <f>YEAR(Tabla1[[#This Row],[Date]])</f>
        <v>2022</v>
      </c>
    </row>
    <row r="4639" spans="1:19" x14ac:dyDescent="0.2">
      <c r="A4639">
        <v>4631</v>
      </c>
      <c r="B4639" s="1">
        <v>44888</v>
      </c>
      <c r="C4639" t="s">
        <v>260</v>
      </c>
      <c r="D4639" t="s">
        <v>332</v>
      </c>
      <c r="E4639">
        <v>1</v>
      </c>
      <c r="F4639" t="s">
        <v>21</v>
      </c>
      <c r="G4639" t="s">
        <v>272</v>
      </c>
      <c r="H4639" t="s">
        <v>1522</v>
      </c>
      <c r="M4639" s="2">
        <v>2800</v>
      </c>
      <c r="N4639" s="2">
        <v>10000</v>
      </c>
      <c r="O4639" s="2">
        <f>IF(Tabla1[[#This Row],[Mov]]="VNT",Tabla1[[#This Row],[Sale]]-Tabla1[[#This Row],[Cost]],-Tabla1[[#This Row],[Cost]]*Tabla1[[#This Row],[Cant]])</f>
        <v>7200</v>
      </c>
      <c r="P4639" s="8">
        <f>IF(Tabla1[[#This Row],[Mov]]="VNT",-Tabla1[[#This Row],[Cant]],Tabla1[[#This Row],[Cant]])</f>
        <v>-1</v>
      </c>
      <c r="Q4639" s="8">
        <f>DAY(Tabla1[[#This Row],[Date]])</f>
        <v>23</v>
      </c>
      <c r="R4639" s="8">
        <f>MONTH(Tabla1[[#This Row],[Date]])</f>
        <v>11</v>
      </c>
      <c r="S4639" s="8">
        <f>YEAR(Tabla1[[#This Row],[Date]])</f>
        <v>2022</v>
      </c>
    </row>
    <row r="4640" spans="1:19" x14ac:dyDescent="0.2">
      <c r="A4640">
        <v>4632</v>
      </c>
      <c r="B4640" s="1">
        <v>44879</v>
      </c>
      <c r="C4640" t="s">
        <v>261</v>
      </c>
      <c r="D4640" t="s">
        <v>659</v>
      </c>
      <c r="E4640">
        <v>5</v>
      </c>
      <c r="F4640" t="s">
        <v>26</v>
      </c>
      <c r="G4640" t="s">
        <v>264</v>
      </c>
      <c r="H4640" t="s">
        <v>16</v>
      </c>
      <c r="M4640" s="2">
        <v>8000</v>
      </c>
      <c r="N4640" s="2">
        <v>20000</v>
      </c>
      <c r="O4640" s="2">
        <f>IF(Tabla1[[#This Row],[Mov]]="VNT",Tabla1[[#This Row],[Sale]]-Tabla1[[#This Row],[Cost]],-Tabla1[[#This Row],[Cost]]*Tabla1[[#This Row],[Cant]])</f>
        <v>-40000</v>
      </c>
      <c r="P4640" s="8">
        <f>IF(Tabla1[[#This Row],[Mov]]="VNT",-Tabla1[[#This Row],[Cant]],Tabla1[[#This Row],[Cant]])</f>
        <v>5</v>
      </c>
      <c r="Q4640" s="8">
        <f>DAY(Tabla1[[#This Row],[Date]])</f>
        <v>14</v>
      </c>
      <c r="R4640" s="8">
        <f>MONTH(Tabla1[[#This Row],[Date]])</f>
        <v>11</v>
      </c>
      <c r="S4640" s="8">
        <f>YEAR(Tabla1[[#This Row],[Date]])</f>
        <v>2022</v>
      </c>
    </row>
    <row r="4641" spans="1:19" x14ac:dyDescent="0.2">
      <c r="A4641">
        <v>4633</v>
      </c>
      <c r="B4641" s="1">
        <v>44879</v>
      </c>
      <c r="C4641" t="s">
        <v>261</v>
      </c>
      <c r="D4641" t="s">
        <v>659</v>
      </c>
      <c r="E4641">
        <v>5</v>
      </c>
      <c r="F4641" t="s">
        <v>26</v>
      </c>
      <c r="G4641" t="s">
        <v>264</v>
      </c>
      <c r="H4641" t="s">
        <v>20</v>
      </c>
      <c r="M4641" s="2">
        <v>8000</v>
      </c>
      <c r="N4641" s="2">
        <v>20000</v>
      </c>
      <c r="O4641" s="2">
        <f>IF(Tabla1[[#This Row],[Mov]]="VNT",Tabla1[[#This Row],[Sale]]-Tabla1[[#This Row],[Cost]],-Tabla1[[#This Row],[Cost]]*Tabla1[[#This Row],[Cant]])</f>
        <v>-40000</v>
      </c>
      <c r="P4641" s="8">
        <f>IF(Tabla1[[#This Row],[Mov]]="VNT",-Tabla1[[#This Row],[Cant]],Tabla1[[#This Row],[Cant]])</f>
        <v>5</v>
      </c>
      <c r="Q4641" s="8">
        <f>DAY(Tabla1[[#This Row],[Date]])</f>
        <v>14</v>
      </c>
      <c r="R4641" s="8">
        <f>MONTH(Tabla1[[#This Row],[Date]])</f>
        <v>11</v>
      </c>
      <c r="S4641" s="8">
        <f>YEAR(Tabla1[[#This Row],[Date]])</f>
        <v>2022</v>
      </c>
    </row>
    <row r="4642" spans="1:19" x14ac:dyDescent="0.2">
      <c r="A4642">
        <v>4634</v>
      </c>
      <c r="B4642" s="1">
        <v>44879</v>
      </c>
      <c r="C4642" t="s">
        <v>261</v>
      </c>
      <c r="D4642" t="s">
        <v>659</v>
      </c>
      <c r="E4642">
        <v>1</v>
      </c>
      <c r="F4642" t="s">
        <v>532</v>
      </c>
      <c r="G4642" t="s">
        <v>1870</v>
      </c>
      <c r="H4642" t="s">
        <v>1871</v>
      </c>
      <c r="M4642" s="2">
        <v>40000</v>
      </c>
      <c r="N4642" s="2">
        <v>80000</v>
      </c>
      <c r="O4642" s="2">
        <f>IF(Tabla1[[#This Row],[Mov]]="VNT",Tabla1[[#This Row],[Sale]]-Tabla1[[#This Row],[Cost]],-Tabla1[[#This Row],[Cost]]*Tabla1[[#This Row],[Cant]])</f>
        <v>-40000</v>
      </c>
      <c r="P4642" s="8">
        <f>IF(Tabla1[[#This Row],[Mov]]="VNT",-Tabla1[[#This Row],[Cant]],Tabla1[[#This Row],[Cant]])</f>
        <v>1</v>
      </c>
      <c r="Q4642" s="8">
        <f>DAY(Tabla1[[#This Row],[Date]])</f>
        <v>14</v>
      </c>
      <c r="R4642" s="8">
        <f>MONTH(Tabla1[[#This Row],[Date]])</f>
        <v>11</v>
      </c>
      <c r="S4642" s="8">
        <f>YEAR(Tabla1[[#This Row],[Date]])</f>
        <v>2022</v>
      </c>
    </row>
    <row r="4643" spans="1:19" x14ac:dyDescent="0.2">
      <c r="A4643">
        <v>4635</v>
      </c>
      <c r="B4643" s="1">
        <v>44889</v>
      </c>
      <c r="C4643" t="s">
        <v>260</v>
      </c>
      <c r="D4643" t="s">
        <v>801</v>
      </c>
      <c r="E4643">
        <v>1</v>
      </c>
      <c r="F4643" t="s">
        <v>116</v>
      </c>
      <c r="G4643" t="s">
        <v>382</v>
      </c>
      <c r="H4643" t="s">
        <v>514</v>
      </c>
      <c r="M4643" s="2">
        <v>14953</v>
      </c>
      <c r="N4643" s="2">
        <v>16000</v>
      </c>
      <c r="O4643" s="2">
        <f>IF(Tabla1[[#This Row],[Mov]]="VNT",Tabla1[[#This Row],[Sale]]-Tabla1[[#This Row],[Cost]],-Tabla1[[#This Row],[Cost]]*Tabla1[[#This Row],[Cant]])</f>
        <v>1047</v>
      </c>
      <c r="P4643" s="8">
        <f>IF(Tabla1[[#This Row],[Mov]]="VNT",-Tabla1[[#This Row],[Cant]],Tabla1[[#This Row],[Cant]])</f>
        <v>-1</v>
      </c>
      <c r="Q4643" s="8">
        <f>DAY(Tabla1[[#This Row],[Date]])</f>
        <v>24</v>
      </c>
      <c r="R4643" s="8">
        <f>MONTH(Tabla1[[#This Row],[Date]])</f>
        <v>11</v>
      </c>
      <c r="S4643" s="8">
        <f>YEAR(Tabla1[[#This Row],[Date]])</f>
        <v>2022</v>
      </c>
    </row>
    <row r="4644" spans="1:19" x14ac:dyDescent="0.2">
      <c r="A4644">
        <v>4636</v>
      </c>
      <c r="B4644" s="1">
        <v>44879</v>
      </c>
      <c r="C4644" t="s">
        <v>261</v>
      </c>
      <c r="D4644" t="s">
        <v>892</v>
      </c>
      <c r="E4644">
        <v>1</v>
      </c>
      <c r="F4644" t="s">
        <v>386</v>
      </c>
      <c r="G4644" t="s">
        <v>262</v>
      </c>
      <c r="H4644" t="s">
        <v>302</v>
      </c>
      <c r="M4644" s="2">
        <v>55000</v>
      </c>
      <c r="N4644" s="2">
        <v>120000</v>
      </c>
      <c r="O4644" s="2">
        <f>IF(Tabla1[[#This Row],[Mov]]="VNT",Tabla1[[#This Row],[Sale]]-Tabla1[[#This Row],[Cost]],-Tabla1[[#This Row],[Cost]]*Tabla1[[#This Row],[Cant]])</f>
        <v>-55000</v>
      </c>
      <c r="P4644" s="8">
        <f>IF(Tabla1[[#This Row],[Mov]]="VNT",-Tabla1[[#This Row],[Cant]],Tabla1[[#This Row],[Cant]])</f>
        <v>1</v>
      </c>
      <c r="Q4644" s="8">
        <f>DAY(Tabla1[[#This Row],[Date]])</f>
        <v>14</v>
      </c>
      <c r="R4644" s="8">
        <f>MONTH(Tabla1[[#This Row],[Date]])</f>
        <v>11</v>
      </c>
      <c r="S4644" s="8">
        <f>YEAR(Tabla1[[#This Row],[Date]])</f>
        <v>2022</v>
      </c>
    </row>
    <row r="4645" spans="1:19" x14ac:dyDescent="0.2">
      <c r="A4645">
        <v>4637</v>
      </c>
      <c r="B4645" s="1">
        <v>44879</v>
      </c>
      <c r="C4645" t="s">
        <v>261</v>
      </c>
      <c r="D4645" t="s">
        <v>892</v>
      </c>
      <c r="E4645">
        <v>1</v>
      </c>
      <c r="F4645" t="s">
        <v>386</v>
      </c>
      <c r="G4645" t="s">
        <v>272</v>
      </c>
      <c r="H4645" t="s">
        <v>807</v>
      </c>
      <c r="M4645" s="2">
        <v>78000</v>
      </c>
      <c r="N4645" s="2">
        <v>135000</v>
      </c>
      <c r="O4645" s="2">
        <f>IF(Tabla1[[#This Row],[Mov]]="VNT",Tabla1[[#This Row],[Sale]]-Tabla1[[#This Row],[Cost]],-Tabla1[[#This Row],[Cost]]*Tabla1[[#This Row],[Cant]])</f>
        <v>-78000</v>
      </c>
      <c r="P4645" s="8">
        <f>IF(Tabla1[[#This Row],[Mov]]="VNT",-Tabla1[[#This Row],[Cant]],Tabla1[[#This Row],[Cant]])</f>
        <v>1</v>
      </c>
      <c r="Q4645" s="8">
        <f>DAY(Tabla1[[#This Row],[Date]])</f>
        <v>14</v>
      </c>
      <c r="R4645" s="8">
        <f>MONTH(Tabla1[[#This Row],[Date]])</f>
        <v>11</v>
      </c>
      <c r="S4645" s="8">
        <f>YEAR(Tabla1[[#This Row],[Date]])</f>
        <v>2022</v>
      </c>
    </row>
    <row r="4646" spans="1:19" x14ac:dyDescent="0.2">
      <c r="A4646">
        <v>4638</v>
      </c>
      <c r="B4646" s="1">
        <v>44879</v>
      </c>
      <c r="C4646" t="s">
        <v>261</v>
      </c>
      <c r="D4646" t="s">
        <v>892</v>
      </c>
      <c r="E4646">
        <v>1</v>
      </c>
      <c r="F4646" t="s">
        <v>386</v>
      </c>
      <c r="G4646" t="s">
        <v>262</v>
      </c>
      <c r="H4646" t="s">
        <v>302</v>
      </c>
      <c r="M4646" s="2">
        <v>55000</v>
      </c>
      <c r="N4646" s="2">
        <v>120000</v>
      </c>
      <c r="O4646" s="2">
        <f>IF(Tabla1[[#This Row],[Mov]]="VNT",Tabla1[[#This Row],[Sale]]-Tabla1[[#This Row],[Cost]],-Tabla1[[#This Row],[Cost]]*Tabla1[[#This Row],[Cant]])</f>
        <v>-55000</v>
      </c>
      <c r="P4646" s="8">
        <f>IF(Tabla1[[#This Row],[Mov]]="VNT",-Tabla1[[#This Row],[Cant]],Tabla1[[#This Row],[Cant]])</f>
        <v>1</v>
      </c>
      <c r="Q4646" s="8">
        <f>DAY(Tabla1[[#This Row],[Date]])</f>
        <v>14</v>
      </c>
      <c r="R4646" s="8">
        <f>MONTH(Tabla1[[#This Row],[Date]])</f>
        <v>11</v>
      </c>
      <c r="S4646" s="8">
        <f>YEAR(Tabla1[[#This Row],[Date]])</f>
        <v>2022</v>
      </c>
    </row>
    <row r="4647" spans="1:19" x14ac:dyDescent="0.2">
      <c r="A4647">
        <v>4639</v>
      </c>
      <c r="B4647" s="1">
        <v>44884</v>
      </c>
      <c r="C4647" t="s">
        <v>261</v>
      </c>
      <c r="D4647" t="s">
        <v>1485</v>
      </c>
      <c r="E4647">
        <v>1</v>
      </c>
      <c r="F4647" t="s">
        <v>1152</v>
      </c>
      <c r="G4647" t="s">
        <v>272</v>
      </c>
      <c r="H4647" t="s">
        <v>344</v>
      </c>
      <c r="M4647" s="2">
        <v>15000</v>
      </c>
      <c r="N4647" s="2">
        <v>35000</v>
      </c>
      <c r="O4647" s="2">
        <f>IF(Tabla1[[#This Row],[Mov]]="VNT",Tabla1[[#This Row],[Sale]]-Tabla1[[#This Row],[Cost]],-Tabla1[[#This Row],[Cost]]*Tabla1[[#This Row],[Cant]])</f>
        <v>-15000</v>
      </c>
      <c r="P4647" s="8">
        <f>IF(Tabla1[[#This Row],[Mov]]="VNT",-Tabla1[[#This Row],[Cant]],Tabla1[[#This Row],[Cant]])</f>
        <v>1</v>
      </c>
      <c r="Q4647" s="8">
        <f>DAY(Tabla1[[#This Row],[Date]])</f>
        <v>19</v>
      </c>
      <c r="R4647" s="8">
        <f>MONTH(Tabla1[[#This Row],[Date]])</f>
        <v>11</v>
      </c>
      <c r="S4647" s="8">
        <f>YEAR(Tabla1[[#This Row],[Date]])</f>
        <v>2022</v>
      </c>
    </row>
    <row r="4648" spans="1:19" x14ac:dyDescent="0.2">
      <c r="A4648">
        <v>4640</v>
      </c>
      <c r="B4648" s="1">
        <v>44884</v>
      </c>
      <c r="C4648" t="s">
        <v>261</v>
      </c>
      <c r="D4648" t="s">
        <v>1485</v>
      </c>
      <c r="E4648">
        <v>1</v>
      </c>
      <c r="F4648" t="s">
        <v>1934</v>
      </c>
      <c r="G4648" t="s">
        <v>272</v>
      </c>
      <c r="H4648" t="s">
        <v>344</v>
      </c>
      <c r="M4648" s="2">
        <v>12000</v>
      </c>
      <c r="N4648" s="2">
        <v>25000</v>
      </c>
      <c r="O4648" s="2">
        <f>IF(Tabla1[[#This Row],[Mov]]="VNT",Tabla1[[#This Row],[Sale]]-Tabla1[[#This Row],[Cost]],-Tabla1[[#This Row],[Cost]]*Tabla1[[#This Row],[Cant]])</f>
        <v>-12000</v>
      </c>
      <c r="P4648" s="8">
        <f>IF(Tabla1[[#This Row],[Mov]]="VNT",-Tabla1[[#This Row],[Cant]],Tabla1[[#This Row],[Cant]])</f>
        <v>1</v>
      </c>
      <c r="Q4648" s="8">
        <f>DAY(Tabla1[[#This Row],[Date]])</f>
        <v>19</v>
      </c>
      <c r="R4648" s="8">
        <f>MONTH(Tabla1[[#This Row],[Date]])</f>
        <v>11</v>
      </c>
      <c r="S4648" s="8">
        <f>YEAR(Tabla1[[#This Row],[Date]])</f>
        <v>2022</v>
      </c>
    </row>
    <row r="4649" spans="1:19" x14ac:dyDescent="0.2">
      <c r="A4649">
        <v>4641</v>
      </c>
      <c r="B4649" s="1">
        <v>44884</v>
      </c>
      <c r="C4649" t="s">
        <v>261</v>
      </c>
      <c r="D4649" t="s">
        <v>1485</v>
      </c>
      <c r="E4649">
        <v>1</v>
      </c>
      <c r="F4649" t="s">
        <v>1934</v>
      </c>
      <c r="G4649" t="s">
        <v>272</v>
      </c>
      <c r="H4649" t="s">
        <v>252</v>
      </c>
      <c r="M4649" s="2">
        <v>14000</v>
      </c>
      <c r="N4649" s="2">
        <v>25000</v>
      </c>
      <c r="O4649" s="2">
        <f>IF(Tabla1[[#This Row],[Mov]]="VNT",Tabla1[[#This Row],[Sale]]-Tabla1[[#This Row],[Cost]],-Tabla1[[#This Row],[Cost]]*Tabla1[[#This Row],[Cant]])</f>
        <v>-14000</v>
      </c>
      <c r="P4649" s="8">
        <f>IF(Tabla1[[#This Row],[Mov]]="VNT",-Tabla1[[#This Row],[Cant]],Tabla1[[#This Row],[Cant]])</f>
        <v>1</v>
      </c>
      <c r="Q4649" s="8">
        <f>DAY(Tabla1[[#This Row],[Date]])</f>
        <v>19</v>
      </c>
      <c r="R4649" s="8">
        <f>MONTH(Tabla1[[#This Row],[Date]])</f>
        <v>11</v>
      </c>
      <c r="S4649" s="8">
        <f>YEAR(Tabla1[[#This Row],[Date]])</f>
        <v>2022</v>
      </c>
    </row>
    <row r="4650" spans="1:19" x14ac:dyDescent="0.2">
      <c r="A4650">
        <v>4642</v>
      </c>
      <c r="B4650" s="1">
        <v>44884</v>
      </c>
      <c r="C4650" t="s">
        <v>261</v>
      </c>
      <c r="D4650" t="s">
        <v>1485</v>
      </c>
      <c r="E4650">
        <v>1</v>
      </c>
      <c r="F4650" t="s">
        <v>386</v>
      </c>
      <c r="G4650" t="s">
        <v>284</v>
      </c>
      <c r="H4650" t="s">
        <v>250</v>
      </c>
      <c r="M4650" s="2">
        <v>75000</v>
      </c>
      <c r="N4650" s="2">
        <v>135000</v>
      </c>
      <c r="O4650" s="2">
        <f>IF(Tabla1[[#This Row],[Mov]]="VNT",Tabla1[[#This Row],[Sale]]-Tabla1[[#This Row],[Cost]],-Tabla1[[#This Row],[Cost]]*Tabla1[[#This Row],[Cant]])</f>
        <v>-75000</v>
      </c>
      <c r="P4650" s="8">
        <f>IF(Tabla1[[#This Row],[Mov]]="VNT",-Tabla1[[#This Row],[Cant]],Tabla1[[#This Row],[Cant]])</f>
        <v>1</v>
      </c>
      <c r="Q4650" s="8">
        <f>DAY(Tabla1[[#This Row],[Date]])</f>
        <v>19</v>
      </c>
      <c r="R4650" s="8">
        <f>MONTH(Tabla1[[#This Row],[Date]])</f>
        <v>11</v>
      </c>
      <c r="S4650" s="8">
        <f>YEAR(Tabla1[[#This Row],[Date]])</f>
        <v>2022</v>
      </c>
    </row>
    <row r="4651" spans="1:19" x14ac:dyDescent="0.2">
      <c r="A4651">
        <v>4643</v>
      </c>
      <c r="B4651" s="1">
        <v>44884</v>
      </c>
      <c r="C4651" t="s">
        <v>261</v>
      </c>
      <c r="D4651" t="s">
        <v>659</v>
      </c>
      <c r="E4651">
        <v>1</v>
      </c>
      <c r="F4651" t="s">
        <v>48</v>
      </c>
      <c r="G4651" t="s">
        <v>670</v>
      </c>
      <c r="H4651" t="s">
        <v>1732</v>
      </c>
      <c r="M4651" s="2">
        <v>35000</v>
      </c>
      <c r="N4651" s="2">
        <v>59000</v>
      </c>
      <c r="O4651" s="2">
        <f>IF(Tabla1[[#This Row],[Mov]]="VNT",Tabla1[[#This Row],[Sale]]-Tabla1[[#This Row],[Cost]],-Tabla1[[#This Row],[Cost]]*Tabla1[[#This Row],[Cant]])</f>
        <v>-35000</v>
      </c>
      <c r="P4651" s="8">
        <f>IF(Tabla1[[#This Row],[Mov]]="VNT",-Tabla1[[#This Row],[Cant]],Tabla1[[#This Row],[Cant]])</f>
        <v>1</v>
      </c>
      <c r="Q4651" s="8">
        <f>DAY(Tabla1[[#This Row],[Date]])</f>
        <v>19</v>
      </c>
      <c r="R4651" s="8">
        <f>MONTH(Tabla1[[#This Row],[Date]])</f>
        <v>11</v>
      </c>
      <c r="S4651" s="8">
        <f>YEAR(Tabla1[[#This Row],[Date]])</f>
        <v>2022</v>
      </c>
    </row>
    <row r="4652" spans="1:19" x14ac:dyDescent="0.2">
      <c r="A4652">
        <v>4644</v>
      </c>
      <c r="B4652" s="1">
        <v>44884</v>
      </c>
      <c r="C4652" t="s">
        <v>261</v>
      </c>
      <c r="D4652" t="s">
        <v>659</v>
      </c>
      <c r="E4652">
        <v>3</v>
      </c>
      <c r="F4652" t="s">
        <v>21</v>
      </c>
      <c r="G4652" t="s">
        <v>272</v>
      </c>
      <c r="H4652" t="s">
        <v>24</v>
      </c>
      <c r="M4652" s="2">
        <v>3500</v>
      </c>
      <c r="N4652" s="2">
        <v>12000</v>
      </c>
      <c r="O4652" s="2">
        <f>IF(Tabla1[[#This Row],[Mov]]="VNT",Tabla1[[#This Row],[Sale]]-Tabla1[[#This Row],[Cost]],-Tabla1[[#This Row],[Cost]]*Tabla1[[#This Row],[Cant]])</f>
        <v>-10500</v>
      </c>
      <c r="P4652" s="8">
        <f>IF(Tabla1[[#This Row],[Mov]]="VNT",-Tabla1[[#This Row],[Cant]],Tabla1[[#This Row],[Cant]])</f>
        <v>3</v>
      </c>
      <c r="Q4652" s="8">
        <f>DAY(Tabla1[[#This Row],[Date]])</f>
        <v>19</v>
      </c>
      <c r="R4652" s="8">
        <f>MONTH(Tabla1[[#This Row],[Date]])</f>
        <v>11</v>
      </c>
      <c r="S4652" s="8">
        <f>YEAR(Tabla1[[#This Row],[Date]])</f>
        <v>2022</v>
      </c>
    </row>
    <row r="4653" spans="1:19" x14ac:dyDescent="0.2">
      <c r="A4653">
        <v>4645</v>
      </c>
      <c r="B4653" s="1">
        <v>44884</v>
      </c>
      <c r="C4653" t="s">
        <v>261</v>
      </c>
      <c r="D4653" t="s">
        <v>659</v>
      </c>
      <c r="E4653">
        <v>1</v>
      </c>
      <c r="F4653" t="s">
        <v>21</v>
      </c>
      <c r="G4653" t="s">
        <v>1870</v>
      </c>
      <c r="H4653" t="s">
        <v>1871</v>
      </c>
      <c r="M4653" s="2">
        <v>40000</v>
      </c>
      <c r="N4653" s="2">
        <v>80000</v>
      </c>
      <c r="O4653" s="2">
        <f>IF(Tabla1[[#This Row],[Mov]]="VNT",Tabla1[[#This Row],[Sale]]-Tabla1[[#This Row],[Cost]],-Tabla1[[#This Row],[Cost]]*Tabla1[[#This Row],[Cant]])</f>
        <v>-40000</v>
      </c>
      <c r="P4653" s="8">
        <f>IF(Tabla1[[#This Row],[Mov]]="VNT",-Tabla1[[#This Row],[Cant]],Tabla1[[#This Row],[Cant]])</f>
        <v>1</v>
      </c>
      <c r="Q4653" s="8">
        <f>DAY(Tabla1[[#This Row],[Date]])</f>
        <v>19</v>
      </c>
      <c r="R4653" s="8">
        <f>MONTH(Tabla1[[#This Row],[Date]])</f>
        <v>11</v>
      </c>
      <c r="S4653" s="8">
        <f>YEAR(Tabla1[[#This Row],[Date]])</f>
        <v>2022</v>
      </c>
    </row>
    <row r="4654" spans="1:19" x14ac:dyDescent="0.2">
      <c r="A4654">
        <v>4646</v>
      </c>
      <c r="B4654" s="1">
        <v>44884</v>
      </c>
      <c r="C4654" t="s">
        <v>261</v>
      </c>
      <c r="D4654" t="s">
        <v>659</v>
      </c>
      <c r="E4654">
        <v>2</v>
      </c>
      <c r="F4654" t="s">
        <v>586</v>
      </c>
      <c r="G4654" t="s">
        <v>589</v>
      </c>
      <c r="H4654" t="s">
        <v>1173</v>
      </c>
      <c r="M4654" s="2">
        <v>8000</v>
      </c>
      <c r="N4654" s="2">
        <v>20000</v>
      </c>
      <c r="O4654" s="2">
        <f>IF(Tabla1[[#This Row],[Mov]]="VNT",Tabla1[[#This Row],[Sale]]-Tabla1[[#This Row],[Cost]],-Tabla1[[#This Row],[Cost]]*Tabla1[[#This Row],[Cant]])</f>
        <v>-16000</v>
      </c>
      <c r="P4654" s="8">
        <f>IF(Tabla1[[#This Row],[Mov]]="VNT",-Tabla1[[#This Row],[Cant]],Tabla1[[#This Row],[Cant]])</f>
        <v>2</v>
      </c>
      <c r="Q4654" s="8">
        <f>DAY(Tabla1[[#This Row],[Date]])</f>
        <v>19</v>
      </c>
      <c r="R4654" s="8">
        <f>MONTH(Tabla1[[#This Row],[Date]])</f>
        <v>11</v>
      </c>
      <c r="S4654" s="8">
        <f>YEAR(Tabla1[[#This Row],[Date]])</f>
        <v>2022</v>
      </c>
    </row>
    <row r="4655" spans="1:19" x14ac:dyDescent="0.2">
      <c r="A4655">
        <v>4647</v>
      </c>
      <c r="B4655" s="1">
        <v>44884</v>
      </c>
      <c r="C4655" t="s">
        <v>261</v>
      </c>
      <c r="D4655" t="s">
        <v>659</v>
      </c>
      <c r="E4655">
        <v>3</v>
      </c>
      <c r="F4655" t="s">
        <v>15</v>
      </c>
      <c r="G4655" t="s">
        <v>999</v>
      </c>
      <c r="H4655" t="s">
        <v>1936</v>
      </c>
      <c r="M4655" s="2">
        <v>4500</v>
      </c>
      <c r="N4655" s="2">
        <v>10000</v>
      </c>
      <c r="O4655" s="2">
        <f>IF(Tabla1[[#This Row],[Mov]]="VNT",Tabla1[[#This Row],[Sale]]-Tabla1[[#This Row],[Cost]],-Tabla1[[#This Row],[Cost]]*Tabla1[[#This Row],[Cant]])</f>
        <v>-13500</v>
      </c>
      <c r="P4655" s="8">
        <f>IF(Tabla1[[#This Row],[Mov]]="VNT",-Tabla1[[#This Row],[Cant]],Tabla1[[#This Row],[Cant]])</f>
        <v>3</v>
      </c>
      <c r="Q4655" s="8">
        <f>DAY(Tabla1[[#This Row],[Date]])</f>
        <v>19</v>
      </c>
      <c r="R4655" s="8">
        <f>MONTH(Tabla1[[#This Row],[Date]])</f>
        <v>11</v>
      </c>
      <c r="S4655" s="8">
        <f>YEAR(Tabla1[[#This Row],[Date]])</f>
        <v>2022</v>
      </c>
    </row>
    <row r="4656" spans="1:19" x14ac:dyDescent="0.2">
      <c r="A4656">
        <v>4648</v>
      </c>
      <c r="B4656" s="1">
        <v>44884</v>
      </c>
      <c r="C4656" t="s">
        <v>261</v>
      </c>
      <c r="D4656" t="s">
        <v>659</v>
      </c>
      <c r="E4656">
        <v>3</v>
      </c>
      <c r="F4656" t="s">
        <v>15</v>
      </c>
      <c r="G4656" t="s">
        <v>1935</v>
      </c>
      <c r="H4656" t="s">
        <v>1937</v>
      </c>
      <c r="M4656" s="2">
        <v>5500</v>
      </c>
      <c r="N4656" s="2">
        <v>14000</v>
      </c>
      <c r="O4656" s="2">
        <f>IF(Tabla1[[#This Row],[Mov]]="VNT",Tabla1[[#This Row],[Sale]]-Tabla1[[#This Row],[Cost]],-Tabla1[[#This Row],[Cost]]*Tabla1[[#This Row],[Cant]])</f>
        <v>-16500</v>
      </c>
      <c r="P4656" s="8">
        <f>IF(Tabla1[[#This Row],[Mov]]="VNT",-Tabla1[[#This Row],[Cant]],Tabla1[[#This Row],[Cant]])</f>
        <v>3</v>
      </c>
      <c r="Q4656" s="8">
        <f>DAY(Tabla1[[#This Row],[Date]])</f>
        <v>19</v>
      </c>
      <c r="R4656" s="8">
        <f>MONTH(Tabla1[[#This Row],[Date]])</f>
        <v>11</v>
      </c>
      <c r="S4656" s="8">
        <f>YEAR(Tabla1[[#This Row],[Date]])</f>
        <v>2022</v>
      </c>
    </row>
    <row r="4657" spans="1:19" x14ac:dyDescent="0.2">
      <c r="A4657">
        <v>4649</v>
      </c>
      <c r="B4657" s="1">
        <v>44884</v>
      </c>
      <c r="C4657" t="s">
        <v>261</v>
      </c>
      <c r="D4657" t="s">
        <v>659</v>
      </c>
      <c r="E4657">
        <v>3</v>
      </c>
      <c r="F4657" t="s">
        <v>21</v>
      </c>
      <c r="G4657" t="s">
        <v>272</v>
      </c>
      <c r="H4657" t="s">
        <v>830</v>
      </c>
      <c r="M4657" s="2">
        <v>3500</v>
      </c>
      <c r="N4657" s="2">
        <v>15000</v>
      </c>
      <c r="O4657" s="2">
        <f>IF(Tabla1[[#This Row],[Mov]]="VNT",Tabla1[[#This Row],[Sale]]-Tabla1[[#This Row],[Cost]],-Tabla1[[#This Row],[Cost]]*Tabla1[[#This Row],[Cant]])</f>
        <v>-10500</v>
      </c>
      <c r="P4657" s="8">
        <f>IF(Tabla1[[#This Row],[Mov]]="VNT",-Tabla1[[#This Row],[Cant]],Tabla1[[#This Row],[Cant]])</f>
        <v>3</v>
      </c>
      <c r="Q4657" s="8">
        <f>DAY(Tabla1[[#This Row],[Date]])</f>
        <v>19</v>
      </c>
      <c r="R4657" s="8">
        <f>MONTH(Tabla1[[#This Row],[Date]])</f>
        <v>11</v>
      </c>
      <c r="S4657" s="8">
        <f>YEAR(Tabla1[[#This Row],[Date]])</f>
        <v>2022</v>
      </c>
    </row>
    <row r="4658" spans="1:19" x14ac:dyDescent="0.2">
      <c r="A4658">
        <v>4650</v>
      </c>
      <c r="B4658" s="1">
        <v>44884</v>
      </c>
      <c r="C4658" t="s">
        <v>261</v>
      </c>
      <c r="D4658" t="s">
        <v>659</v>
      </c>
      <c r="E4658">
        <v>6</v>
      </c>
      <c r="F4658" t="s">
        <v>21</v>
      </c>
      <c r="G4658" t="s">
        <v>272</v>
      </c>
      <c r="H4658" t="s">
        <v>1522</v>
      </c>
      <c r="M4658" s="2">
        <v>2800</v>
      </c>
      <c r="N4658" s="2">
        <v>10000</v>
      </c>
      <c r="O4658" s="2">
        <f>IF(Tabla1[[#This Row],[Mov]]="VNT",Tabla1[[#This Row],[Sale]]-Tabla1[[#This Row],[Cost]],-Tabla1[[#This Row],[Cost]]*Tabla1[[#This Row],[Cant]])</f>
        <v>-16800</v>
      </c>
      <c r="P4658" s="8">
        <f>IF(Tabla1[[#This Row],[Mov]]="VNT",-Tabla1[[#This Row],[Cant]],Tabla1[[#This Row],[Cant]])</f>
        <v>6</v>
      </c>
      <c r="Q4658" s="8">
        <f>DAY(Tabla1[[#This Row],[Date]])</f>
        <v>19</v>
      </c>
      <c r="R4658" s="8">
        <f>MONTH(Tabla1[[#This Row],[Date]])</f>
        <v>11</v>
      </c>
      <c r="S4658" s="8">
        <f>YEAR(Tabla1[[#This Row],[Date]])</f>
        <v>2022</v>
      </c>
    </row>
    <row r="4659" spans="1:19" x14ac:dyDescent="0.2">
      <c r="A4659">
        <v>4651</v>
      </c>
      <c r="B4659" s="1">
        <v>44885</v>
      </c>
      <c r="C4659" t="s">
        <v>261</v>
      </c>
      <c r="D4659" t="s">
        <v>892</v>
      </c>
      <c r="E4659">
        <v>1</v>
      </c>
      <c r="F4659" t="s">
        <v>1192</v>
      </c>
      <c r="G4659" t="s">
        <v>284</v>
      </c>
      <c r="H4659" t="s">
        <v>513</v>
      </c>
      <c r="M4659" s="2">
        <v>8000</v>
      </c>
      <c r="N4659" s="2">
        <v>20000</v>
      </c>
      <c r="O4659" s="2">
        <f>IF(Tabla1[[#This Row],[Mov]]="VNT",Tabla1[[#This Row],[Sale]]-Tabla1[[#This Row],[Cost]],-Tabla1[[#This Row],[Cost]]*Tabla1[[#This Row],[Cant]])</f>
        <v>-8000</v>
      </c>
      <c r="P4659" s="8">
        <f>IF(Tabla1[[#This Row],[Mov]]="VNT",-Tabla1[[#This Row],[Cant]],Tabla1[[#This Row],[Cant]])</f>
        <v>1</v>
      </c>
      <c r="Q4659" s="8">
        <f>DAY(Tabla1[[#This Row],[Date]])</f>
        <v>20</v>
      </c>
      <c r="R4659" s="8">
        <f>MONTH(Tabla1[[#This Row],[Date]])</f>
        <v>11</v>
      </c>
      <c r="S4659" s="8">
        <f>YEAR(Tabla1[[#This Row],[Date]])</f>
        <v>2022</v>
      </c>
    </row>
    <row r="4660" spans="1:19" x14ac:dyDescent="0.2">
      <c r="A4660">
        <v>4652</v>
      </c>
      <c r="B4660" s="1">
        <v>44885</v>
      </c>
      <c r="C4660" t="s">
        <v>261</v>
      </c>
      <c r="D4660" t="s">
        <v>892</v>
      </c>
      <c r="E4660">
        <v>1</v>
      </c>
      <c r="F4660" t="s">
        <v>386</v>
      </c>
      <c r="G4660" t="s">
        <v>860</v>
      </c>
      <c r="H4660" t="s">
        <v>313</v>
      </c>
      <c r="M4660" s="2">
        <v>95000</v>
      </c>
      <c r="N4660" s="2">
        <v>150000</v>
      </c>
      <c r="O4660" s="2">
        <f>IF(Tabla1[[#This Row],[Mov]]="VNT",Tabla1[[#This Row],[Sale]]-Tabla1[[#This Row],[Cost]],-Tabla1[[#This Row],[Cost]]*Tabla1[[#This Row],[Cant]])</f>
        <v>-95000</v>
      </c>
      <c r="P4660" s="8">
        <f>IF(Tabla1[[#This Row],[Mov]]="VNT",-Tabla1[[#This Row],[Cant]],Tabla1[[#This Row],[Cant]])</f>
        <v>1</v>
      </c>
      <c r="Q4660" s="8">
        <f>DAY(Tabla1[[#This Row],[Date]])</f>
        <v>20</v>
      </c>
      <c r="R4660" s="8">
        <f>MONTH(Tabla1[[#This Row],[Date]])</f>
        <v>11</v>
      </c>
      <c r="S4660" s="8">
        <f>YEAR(Tabla1[[#This Row],[Date]])</f>
        <v>2022</v>
      </c>
    </row>
    <row r="4661" spans="1:19" x14ac:dyDescent="0.2">
      <c r="A4661">
        <v>4653</v>
      </c>
      <c r="B4661" s="1">
        <v>44885</v>
      </c>
      <c r="C4661" t="s">
        <v>261</v>
      </c>
      <c r="D4661" t="s">
        <v>892</v>
      </c>
      <c r="E4661">
        <v>1</v>
      </c>
      <c r="F4661" t="s">
        <v>1545</v>
      </c>
      <c r="G4661" t="s">
        <v>262</v>
      </c>
      <c r="H4661" t="s">
        <v>2846</v>
      </c>
      <c r="M4661" s="2">
        <v>20000</v>
      </c>
      <c r="N4661" s="2">
        <v>45000</v>
      </c>
      <c r="O4661" s="2">
        <f>IF(Tabla1[[#This Row],[Mov]]="VNT",Tabla1[[#This Row],[Sale]]-Tabla1[[#This Row],[Cost]],-Tabla1[[#This Row],[Cost]]*Tabla1[[#This Row],[Cant]])</f>
        <v>-20000</v>
      </c>
      <c r="P4661" s="8">
        <f>IF(Tabla1[[#This Row],[Mov]]="VNT",-Tabla1[[#This Row],[Cant]],Tabla1[[#This Row],[Cant]])</f>
        <v>1</v>
      </c>
      <c r="Q4661" s="8">
        <f>DAY(Tabla1[[#This Row],[Date]])</f>
        <v>20</v>
      </c>
      <c r="R4661" s="8">
        <f>MONTH(Tabla1[[#This Row],[Date]])</f>
        <v>11</v>
      </c>
      <c r="S4661" s="8">
        <f>YEAR(Tabla1[[#This Row],[Date]])</f>
        <v>2022</v>
      </c>
    </row>
    <row r="4662" spans="1:19" x14ac:dyDescent="0.2">
      <c r="A4662">
        <v>4654</v>
      </c>
      <c r="B4662" s="1">
        <v>44885</v>
      </c>
      <c r="C4662" t="s">
        <v>261</v>
      </c>
      <c r="D4662" t="s">
        <v>892</v>
      </c>
      <c r="E4662">
        <v>1</v>
      </c>
      <c r="F4662" t="s">
        <v>1545</v>
      </c>
      <c r="G4662" t="s">
        <v>262</v>
      </c>
      <c r="H4662" t="s">
        <v>301</v>
      </c>
      <c r="M4662" s="2">
        <v>20000</v>
      </c>
      <c r="N4662" s="2">
        <v>45000</v>
      </c>
      <c r="O4662" s="2">
        <f>IF(Tabla1[[#This Row],[Mov]]="VNT",Tabla1[[#This Row],[Sale]]-Tabla1[[#This Row],[Cost]],-Tabla1[[#This Row],[Cost]]*Tabla1[[#This Row],[Cant]])</f>
        <v>-20000</v>
      </c>
      <c r="P4662" s="8">
        <f>IF(Tabla1[[#This Row],[Mov]]="VNT",-Tabla1[[#This Row],[Cant]],Tabla1[[#This Row],[Cant]])</f>
        <v>1</v>
      </c>
      <c r="Q4662" s="8">
        <f>DAY(Tabla1[[#This Row],[Date]])</f>
        <v>20</v>
      </c>
      <c r="R4662" s="8">
        <f>MONTH(Tabla1[[#This Row],[Date]])</f>
        <v>11</v>
      </c>
      <c r="S4662" s="8">
        <f>YEAR(Tabla1[[#This Row],[Date]])</f>
        <v>2022</v>
      </c>
    </row>
    <row r="4663" spans="1:19" x14ac:dyDescent="0.2">
      <c r="A4663">
        <v>4655</v>
      </c>
      <c r="B4663" s="1">
        <v>44885</v>
      </c>
      <c r="C4663" t="s">
        <v>261</v>
      </c>
      <c r="D4663" t="s">
        <v>892</v>
      </c>
      <c r="E4663">
        <v>1</v>
      </c>
      <c r="F4663" t="s">
        <v>1545</v>
      </c>
      <c r="G4663" t="s">
        <v>284</v>
      </c>
      <c r="H4663" t="s">
        <v>513</v>
      </c>
      <c r="M4663" s="2">
        <v>18000</v>
      </c>
      <c r="N4663" s="2">
        <v>39000</v>
      </c>
      <c r="O4663" s="2">
        <f>IF(Tabla1[[#This Row],[Mov]]="VNT",Tabla1[[#This Row],[Sale]]-Tabla1[[#This Row],[Cost]],-Tabla1[[#This Row],[Cost]]*Tabla1[[#This Row],[Cant]])</f>
        <v>-18000</v>
      </c>
      <c r="P4663" s="8">
        <f>IF(Tabla1[[#This Row],[Mov]]="VNT",-Tabla1[[#This Row],[Cant]],Tabla1[[#This Row],[Cant]])</f>
        <v>1</v>
      </c>
      <c r="Q4663" s="8">
        <f>DAY(Tabla1[[#This Row],[Date]])</f>
        <v>20</v>
      </c>
      <c r="R4663" s="8">
        <f>MONTH(Tabla1[[#This Row],[Date]])</f>
        <v>11</v>
      </c>
      <c r="S4663" s="8">
        <f>YEAR(Tabla1[[#This Row],[Date]])</f>
        <v>2022</v>
      </c>
    </row>
    <row r="4664" spans="1:19" x14ac:dyDescent="0.2">
      <c r="A4664">
        <v>4656</v>
      </c>
      <c r="B4664" s="1">
        <v>44885</v>
      </c>
      <c r="C4664" t="s">
        <v>261</v>
      </c>
      <c r="D4664" t="s">
        <v>892</v>
      </c>
      <c r="E4664">
        <v>1</v>
      </c>
      <c r="F4664" t="s">
        <v>386</v>
      </c>
      <c r="G4664" t="s">
        <v>262</v>
      </c>
      <c r="H4664" t="s">
        <v>1938</v>
      </c>
      <c r="M4664" s="2">
        <v>65000</v>
      </c>
      <c r="N4664" s="2">
        <v>125000</v>
      </c>
      <c r="O4664" s="2">
        <f>IF(Tabla1[[#This Row],[Mov]]="VNT",Tabla1[[#This Row],[Sale]]-Tabla1[[#This Row],[Cost]],-Tabla1[[#This Row],[Cost]]*Tabla1[[#This Row],[Cant]])</f>
        <v>-65000</v>
      </c>
      <c r="P4664" s="8">
        <f>IF(Tabla1[[#This Row],[Mov]]="VNT",-Tabla1[[#This Row],[Cant]],Tabla1[[#This Row],[Cant]])</f>
        <v>1</v>
      </c>
      <c r="Q4664" s="8">
        <f>DAY(Tabla1[[#This Row],[Date]])</f>
        <v>20</v>
      </c>
      <c r="R4664" s="8">
        <f>MONTH(Tabla1[[#This Row],[Date]])</f>
        <v>11</v>
      </c>
      <c r="S4664" s="8">
        <f>YEAR(Tabla1[[#This Row],[Date]])</f>
        <v>2022</v>
      </c>
    </row>
    <row r="4665" spans="1:19" x14ac:dyDescent="0.2">
      <c r="A4665">
        <v>4657</v>
      </c>
      <c r="B4665" s="1">
        <v>44885</v>
      </c>
      <c r="C4665" t="s">
        <v>261</v>
      </c>
      <c r="D4665" t="s">
        <v>1485</v>
      </c>
      <c r="E4665">
        <v>1</v>
      </c>
      <c r="F4665" t="s">
        <v>386</v>
      </c>
      <c r="G4665" t="s">
        <v>534</v>
      </c>
      <c r="H4665" t="s">
        <v>1911</v>
      </c>
      <c r="M4665" s="2">
        <v>80000</v>
      </c>
      <c r="N4665" s="2">
        <v>140000</v>
      </c>
      <c r="O4665" s="2">
        <f>IF(Tabla1[[#This Row],[Mov]]="VNT",Tabla1[[#This Row],[Sale]]-Tabla1[[#This Row],[Cost]],-Tabla1[[#This Row],[Cost]]*Tabla1[[#This Row],[Cant]])</f>
        <v>-80000</v>
      </c>
      <c r="P4665" s="8">
        <f>IF(Tabla1[[#This Row],[Mov]]="VNT",-Tabla1[[#This Row],[Cant]],Tabla1[[#This Row],[Cant]])</f>
        <v>1</v>
      </c>
      <c r="Q4665" s="8">
        <f>DAY(Tabla1[[#This Row],[Date]])</f>
        <v>20</v>
      </c>
      <c r="R4665" s="8">
        <f>MONTH(Tabla1[[#This Row],[Date]])</f>
        <v>11</v>
      </c>
      <c r="S4665" s="8">
        <f>YEAR(Tabla1[[#This Row],[Date]])</f>
        <v>2022</v>
      </c>
    </row>
    <row r="4666" spans="1:19" x14ac:dyDescent="0.2">
      <c r="A4666">
        <v>4658</v>
      </c>
      <c r="B4666" s="1">
        <v>44885</v>
      </c>
      <c r="C4666" t="s">
        <v>261</v>
      </c>
      <c r="D4666" t="s">
        <v>1485</v>
      </c>
      <c r="E4666">
        <v>4</v>
      </c>
      <c r="F4666" t="s">
        <v>1213</v>
      </c>
      <c r="G4666" t="s">
        <v>266</v>
      </c>
      <c r="H4666" t="s">
        <v>1173</v>
      </c>
      <c r="M4666" s="2">
        <v>500</v>
      </c>
      <c r="N4666" s="2">
        <v>20000</v>
      </c>
      <c r="O4666" s="2">
        <f>IF(Tabla1[[#This Row],[Mov]]="VNT",Tabla1[[#This Row],[Sale]]-Tabla1[[#This Row],[Cost]],-Tabla1[[#This Row],[Cost]]*Tabla1[[#This Row],[Cant]])</f>
        <v>-2000</v>
      </c>
      <c r="P4666" s="8">
        <f>IF(Tabla1[[#This Row],[Mov]]="VNT",-Tabla1[[#This Row],[Cant]],Tabla1[[#This Row],[Cant]])</f>
        <v>4</v>
      </c>
      <c r="Q4666" s="8">
        <f>DAY(Tabla1[[#This Row],[Date]])</f>
        <v>20</v>
      </c>
      <c r="R4666" s="8">
        <f>MONTH(Tabla1[[#This Row],[Date]])</f>
        <v>11</v>
      </c>
      <c r="S4666" s="8">
        <f>YEAR(Tabla1[[#This Row],[Date]])</f>
        <v>2022</v>
      </c>
    </row>
    <row r="4667" spans="1:19" x14ac:dyDescent="0.2">
      <c r="A4667">
        <v>4659</v>
      </c>
      <c r="B4667" s="1">
        <v>44885</v>
      </c>
      <c r="C4667" t="s">
        <v>261</v>
      </c>
      <c r="D4667" t="s">
        <v>1485</v>
      </c>
      <c r="E4667">
        <v>4</v>
      </c>
      <c r="F4667" t="s">
        <v>1213</v>
      </c>
      <c r="G4667" t="s">
        <v>266</v>
      </c>
      <c r="H4667" t="s">
        <v>1173</v>
      </c>
      <c r="M4667" s="2">
        <v>600</v>
      </c>
      <c r="N4667" s="2">
        <v>20000</v>
      </c>
      <c r="O4667" s="2">
        <f>IF(Tabla1[[#This Row],[Mov]]="VNT",Tabla1[[#This Row],[Sale]]-Tabla1[[#This Row],[Cost]],-Tabla1[[#This Row],[Cost]]*Tabla1[[#This Row],[Cant]])</f>
        <v>-2400</v>
      </c>
      <c r="P4667" s="8">
        <f>IF(Tabla1[[#This Row],[Mov]]="VNT",-Tabla1[[#This Row],[Cant]],Tabla1[[#This Row],[Cant]])</f>
        <v>4</v>
      </c>
      <c r="Q4667" s="8">
        <f>DAY(Tabla1[[#This Row],[Date]])</f>
        <v>20</v>
      </c>
      <c r="R4667" s="8">
        <f>MONTH(Tabla1[[#This Row],[Date]])</f>
        <v>11</v>
      </c>
      <c r="S4667" s="8">
        <f>YEAR(Tabla1[[#This Row],[Date]])</f>
        <v>2022</v>
      </c>
    </row>
    <row r="4668" spans="1:19" x14ac:dyDescent="0.2">
      <c r="A4668">
        <v>4660</v>
      </c>
      <c r="B4668" s="1">
        <v>44885</v>
      </c>
      <c r="C4668" t="s">
        <v>261</v>
      </c>
      <c r="D4668" t="s">
        <v>1485</v>
      </c>
      <c r="E4668">
        <v>4</v>
      </c>
      <c r="F4668" t="s">
        <v>1213</v>
      </c>
      <c r="G4668" t="s">
        <v>266</v>
      </c>
      <c r="H4668" t="s">
        <v>1173</v>
      </c>
      <c r="M4668" s="2">
        <v>400</v>
      </c>
      <c r="N4668" s="2">
        <v>20000</v>
      </c>
      <c r="O4668" s="2">
        <f>IF(Tabla1[[#This Row],[Mov]]="VNT",Tabla1[[#This Row],[Sale]]-Tabla1[[#This Row],[Cost]],-Tabla1[[#This Row],[Cost]]*Tabla1[[#This Row],[Cant]])</f>
        <v>-1600</v>
      </c>
      <c r="P4668" s="8">
        <f>IF(Tabla1[[#This Row],[Mov]]="VNT",-Tabla1[[#This Row],[Cant]],Tabla1[[#This Row],[Cant]])</f>
        <v>4</v>
      </c>
      <c r="Q4668" s="8">
        <f>DAY(Tabla1[[#This Row],[Date]])</f>
        <v>20</v>
      </c>
      <c r="R4668" s="8">
        <f>MONTH(Tabla1[[#This Row],[Date]])</f>
        <v>11</v>
      </c>
      <c r="S4668" s="8">
        <f>YEAR(Tabla1[[#This Row],[Date]])</f>
        <v>2022</v>
      </c>
    </row>
    <row r="4669" spans="1:19" x14ac:dyDescent="0.2">
      <c r="A4669">
        <v>4661</v>
      </c>
      <c r="B4669" s="1">
        <v>44885</v>
      </c>
      <c r="C4669" t="s">
        <v>261</v>
      </c>
      <c r="D4669" t="s">
        <v>1485</v>
      </c>
      <c r="E4669">
        <v>5</v>
      </c>
      <c r="F4669" t="s">
        <v>1213</v>
      </c>
      <c r="G4669" t="s">
        <v>266</v>
      </c>
      <c r="H4669" t="s">
        <v>1173</v>
      </c>
      <c r="M4669" s="2">
        <v>1000</v>
      </c>
      <c r="N4669" s="2">
        <v>20000</v>
      </c>
      <c r="O4669" s="2">
        <f>IF(Tabla1[[#This Row],[Mov]]="VNT",Tabla1[[#This Row],[Sale]]-Tabla1[[#This Row],[Cost]],-Tabla1[[#This Row],[Cost]]*Tabla1[[#This Row],[Cant]])</f>
        <v>-5000</v>
      </c>
      <c r="P4669" s="8">
        <f>IF(Tabla1[[#This Row],[Mov]]="VNT",-Tabla1[[#This Row],[Cant]],Tabla1[[#This Row],[Cant]])</f>
        <v>5</v>
      </c>
      <c r="Q4669" s="8">
        <f>DAY(Tabla1[[#This Row],[Date]])</f>
        <v>20</v>
      </c>
      <c r="R4669" s="8">
        <f>MONTH(Tabla1[[#This Row],[Date]])</f>
        <v>11</v>
      </c>
      <c r="S4669" s="8">
        <f>YEAR(Tabla1[[#This Row],[Date]])</f>
        <v>2022</v>
      </c>
    </row>
    <row r="4670" spans="1:19" x14ac:dyDescent="0.2">
      <c r="A4670">
        <v>4662</v>
      </c>
      <c r="B4670" s="1">
        <v>44885</v>
      </c>
      <c r="C4670" t="s">
        <v>261</v>
      </c>
      <c r="D4670" t="s">
        <v>1485</v>
      </c>
      <c r="E4670">
        <v>5</v>
      </c>
      <c r="F4670" t="s">
        <v>1213</v>
      </c>
      <c r="G4670" t="s">
        <v>266</v>
      </c>
      <c r="H4670" t="s">
        <v>1173</v>
      </c>
      <c r="M4670" s="2">
        <v>500</v>
      </c>
      <c r="N4670" s="2">
        <v>20000</v>
      </c>
      <c r="O4670" s="2">
        <f>IF(Tabla1[[#This Row],[Mov]]="VNT",Tabla1[[#This Row],[Sale]]-Tabla1[[#This Row],[Cost]],-Tabla1[[#This Row],[Cost]]*Tabla1[[#This Row],[Cant]])</f>
        <v>-2500</v>
      </c>
      <c r="P4670" s="8">
        <f>IF(Tabla1[[#This Row],[Mov]]="VNT",-Tabla1[[#This Row],[Cant]],Tabla1[[#This Row],[Cant]])</f>
        <v>5</v>
      </c>
      <c r="Q4670" s="8">
        <f>DAY(Tabla1[[#This Row],[Date]])</f>
        <v>20</v>
      </c>
      <c r="R4670" s="8">
        <f>MONTH(Tabla1[[#This Row],[Date]])</f>
        <v>11</v>
      </c>
      <c r="S4670" s="8">
        <f>YEAR(Tabla1[[#This Row],[Date]])</f>
        <v>2022</v>
      </c>
    </row>
    <row r="4671" spans="1:19" x14ac:dyDescent="0.2">
      <c r="A4671">
        <v>4663</v>
      </c>
      <c r="B4671" s="1">
        <v>44885</v>
      </c>
      <c r="C4671" t="s">
        <v>261</v>
      </c>
      <c r="D4671" t="s">
        <v>1569</v>
      </c>
      <c r="E4671">
        <v>6</v>
      </c>
      <c r="F4671" t="s">
        <v>224</v>
      </c>
      <c r="G4671" t="s">
        <v>589</v>
      </c>
      <c r="H4671" t="s">
        <v>1173</v>
      </c>
      <c r="M4671" s="2">
        <v>8500</v>
      </c>
      <c r="N4671" s="2">
        <v>20000</v>
      </c>
      <c r="O4671" s="2">
        <f>IF(Tabla1[[#This Row],[Mov]]="VNT",Tabla1[[#This Row],[Sale]]-Tabla1[[#This Row],[Cost]],-Tabla1[[#This Row],[Cost]]*Tabla1[[#This Row],[Cant]])</f>
        <v>-51000</v>
      </c>
      <c r="P4671" s="8">
        <f>IF(Tabla1[[#This Row],[Mov]]="VNT",-Tabla1[[#This Row],[Cant]],Tabla1[[#This Row],[Cant]])</f>
        <v>6</v>
      </c>
      <c r="Q4671" s="8">
        <f>DAY(Tabla1[[#This Row],[Date]])</f>
        <v>20</v>
      </c>
      <c r="R4671" s="8">
        <f>MONTH(Tabla1[[#This Row],[Date]])</f>
        <v>11</v>
      </c>
      <c r="S4671" s="8">
        <f>YEAR(Tabla1[[#This Row],[Date]])</f>
        <v>2022</v>
      </c>
    </row>
    <row r="4672" spans="1:19" x14ac:dyDescent="0.2">
      <c r="A4672">
        <v>4664</v>
      </c>
      <c r="B4672" s="1">
        <v>44885</v>
      </c>
      <c r="C4672" t="s">
        <v>261</v>
      </c>
      <c r="D4672" t="s">
        <v>1569</v>
      </c>
      <c r="E4672">
        <v>2</v>
      </c>
      <c r="F4672" t="s">
        <v>586</v>
      </c>
      <c r="G4672" t="s">
        <v>589</v>
      </c>
      <c r="H4672" t="s">
        <v>1939</v>
      </c>
      <c r="M4672" s="2">
        <v>7500</v>
      </c>
      <c r="N4672" s="2">
        <v>20000</v>
      </c>
      <c r="O4672" s="2">
        <f>IF(Tabla1[[#This Row],[Mov]]="VNT",Tabla1[[#This Row],[Sale]]-Tabla1[[#This Row],[Cost]],-Tabla1[[#This Row],[Cost]]*Tabla1[[#This Row],[Cant]])</f>
        <v>-15000</v>
      </c>
      <c r="P4672" s="8">
        <f>IF(Tabla1[[#This Row],[Mov]]="VNT",-Tabla1[[#This Row],[Cant]],Tabla1[[#This Row],[Cant]])</f>
        <v>2</v>
      </c>
      <c r="Q4672" s="8">
        <f>DAY(Tabla1[[#This Row],[Date]])</f>
        <v>20</v>
      </c>
      <c r="R4672" s="8">
        <f>MONTH(Tabla1[[#This Row],[Date]])</f>
        <v>11</v>
      </c>
      <c r="S4672" s="8">
        <f>YEAR(Tabla1[[#This Row],[Date]])</f>
        <v>2022</v>
      </c>
    </row>
    <row r="4673" spans="1:19" x14ac:dyDescent="0.2">
      <c r="A4673">
        <v>4665</v>
      </c>
      <c r="B4673" s="1">
        <v>44885</v>
      </c>
      <c r="C4673" t="s">
        <v>261</v>
      </c>
      <c r="D4673" t="s">
        <v>1569</v>
      </c>
      <c r="E4673">
        <v>1</v>
      </c>
      <c r="F4673" t="s">
        <v>586</v>
      </c>
      <c r="G4673" t="s">
        <v>589</v>
      </c>
      <c r="H4673" t="s">
        <v>1173</v>
      </c>
      <c r="M4673" s="2">
        <v>7000</v>
      </c>
      <c r="N4673" s="2">
        <v>20000</v>
      </c>
      <c r="O4673" s="2">
        <f>IF(Tabla1[[#This Row],[Mov]]="VNT",Tabla1[[#This Row],[Sale]]-Tabla1[[#This Row],[Cost]],-Tabla1[[#This Row],[Cost]]*Tabla1[[#This Row],[Cant]])</f>
        <v>-7000</v>
      </c>
      <c r="P4673" s="8">
        <f>IF(Tabla1[[#This Row],[Mov]]="VNT",-Tabla1[[#This Row],[Cant]],Tabla1[[#This Row],[Cant]])</f>
        <v>1</v>
      </c>
      <c r="Q4673" s="8">
        <f>DAY(Tabla1[[#This Row],[Date]])</f>
        <v>20</v>
      </c>
      <c r="R4673" s="8">
        <f>MONTH(Tabla1[[#This Row],[Date]])</f>
        <v>11</v>
      </c>
      <c r="S4673" s="8">
        <f>YEAR(Tabla1[[#This Row],[Date]])</f>
        <v>2022</v>
      </c>
    </row>
    <row r="4674" spans="1:19" x14ac:dyDescent="0.2">
      <c r="A4674">
        <v>4666</v>
      </c>
      <c r="B4674" s="1">
        <v>44885</v>
      </c>
      <c r="C4674" t="s">
        <v>261</v>
      </c>
      <c r="D4674" t="s">
        <v>1569</v>
      </c>
      <c r="E4674">
        <v>4</v>
      </c>
      <c r="F4674" t="s">
        <v>891</v>
      </c>
      <c r="G4674" t="s">
        <v>263</v>
      </c>
      <c r="H4674" t="s">
        <v>496</v>
      </c>
      <c r="M4674" s="2">
        <v>3500</v>
      </c>
      <c r="N4674" s="2">
        <v>10000</v>
      </c>
      <c r="O4674" s="2">
        <f>IF(Tabla1[[#This Row],[Mov]]="VNT",Tabla1[[#This Row],[Sale]]-Tabla1[[#This Row],[Cost]],-Tabla1[[#This Row],[Cost]]*Tabla1[[#This Row],[Cant]])</f>
        <v>-14000</v>
      </c>
      <c r="P4674" s="8">
        <f>IF(Tabla1[[#This Row],[Mov]]="VNT",-Tabla1[[#This Row],[Cant]],Tabla1[[#This Row],[Cant]])</f>
        <v>4</v>
      </c>
      <c r="Q4674" s="8">
        <f>DAY(Tabla1[[#This Row],[Date]])</f>
        <v>20</v>
      </c>
      <c r="R4674" s="8">
        <f>MONTH(Tabla1[[#This Row],[Date]])</f>
        <v>11</v>
      </c>
      <c r="S4674" s="8">
        <f>YEAR(Tabla1[[#This Row],[Date]])</f>
        <v>2022</v>
      </c>
    </row>
    <row r="4675" spans="1:19" x14ac:dyDescent="0.2">
      <c r="A4675">
        <v>4667</v>
      </c>
      <c r="B4675" s="1">
        <v>44885</v>
      </c>
      <c r="C4675" t="s">
        <v>261</v>
      </c>
      <c r="D4675" t="s">
        <v>1569</v>
      </c>
      <c r="E4675">
        <v>7</v>
      </c>
      <c r="F4675" t="s">
        <v>891</v>
      </c>
      <c r="G4675" t="s">
        <v>272</v>
      </c>
      <c r="H4675" t="s">
        <v>806</v>
      </c>
      <c r="M4675" s="2">
        <v>3500</v>
      </c>
      <c r="N4675" s="2">
        <v>10000</v>
      </c>
      <c r="O4675" s="2">
        <f>IF(Tabla1[[#This Row],[Mov]]="VNT",Tabla1[[#This Row],[Sale]]-Tabla1[[#This Row],[Cost]],-Tabla1[[#This Row],[Cost]]*Tabla1[[#This Row],[Cant]])</f>
        <v>-24500</v>
      </c>
      <c r="P4675" s="8">
        <f>IF(Tabla1[[#This Row],[Mov]]="VNT",-Tabla1[[#This Row],[Cant]],Tabla1[[#This Row],[Cant]])</f>
        <v>7</v>
      </c>
      <c r="Q4675" s="8">
        <f>DAY(Tabla1[[#This Row],[Date]])</f>
        <v>20</v>
      </c>
      <c r="R4675" s="8">
        <f>MONTH(Tabla1[[#This Row],[Date]])</f>
        <v>11</v>
      </c>
      <c r="S4675" s="8">
        <f>YEAR(Tabla1[[#This Row],[Date]])</f>
        <v>2022</v>
      </c>
    </row>
    <row r="4676" spans="1:19" x14ac:dyDescent="0.2">
      <c r="A4676">
        <v>4668</v>
      </c>
      <c r="B4676" s="1">
        <v>44885</v>
      </c>
      <c r="C4676" t="s">
        <v>261</v>
      </c>
      <c r="D4676" t="s">
        <v>1569</v>
      </c>
      <c r="E4676">
        <v>8</v>
      </c>
      <c r="F4676" t="s">
        <v>891</v>
      </c>
      <c r="G4676" t="s">
        <v>263</v>
      </c>
      <c r="H4676" t="s">
        <v>281</v>
      </c>
      <c r="M4676" s="2">
        <v>3500</v>
      </c>
      <c r="N4676" s="2">
        <v>10000</v>
      </c>
      <c r="O4676" s="2">
        <f>IF(Tabla1[[#This Row],[Mov]]="VNT",Tabla1[[#This Row],[Sale]]-Tabla1[[#This Row],[Cost]],-Tabla1[[#This Row],[Cost]]*Tabla1[[#This Row],[Cant]])</f>
        <v>-28000</v>
      </c>
      <c r="P4676" s="8">
        <f>IF(Tabla1[[#This Row],[Mov]]="VNT",-Tabla1[[#This Row],[Cant]],Tabla1[[#This Row],[Cant]])</f>
        <v>8</v>
      </c>
      <c r="Q4676" s="8">
        <f>DAY(Tabla1[[#This Row],[Date]])</f>
        <v>20</v>
      </c>
      <c r="R4676" s="8">
        <f>MONTH(Tabla1[[#This Row],[Date]])</f>
        <v>11</v>
      </c>
      <c r="S4676" s="8">
        <f>YEAR(Tabla1[[#This Row],[Date]])</f>
        <v>2022</v>
      </c>
    </row>
    <row r="4677" spans="1:19" x14ac:dyDescent="0.2">
      <c r="A4677">
        <v>4669</v>
      </c>
      <c r="B4677" s="1">
        <v>44887</v>
      </c>
      <c r="C4677" t="s">
        <v>261</v>
      </c>
      <c r="D4677" t="s">
        <v>817</v>
      </c>
      <c r="E4677">
        <v>1</v>
      </c>
      <c r="F4677" t="s">
        <v>532</v>
      </c>
      <c r="G4677" t="s">
        <v>272</v>
      </c>
      <c r="H4677" t="s">
        <v>1940</v>
      </c>
      <c r="M4677" s="2">
        <v>48000</v>
      </c>
      <c r="N4677" s="2">
        <v>75000</v>
      </c>
      <c r="O4677" s="2">
        <f>IF(Tabla1[[#This Row],[Mov]]="VNT",Tabla1[[#This Row],[Sale]]-Tabla1[[#This Row],[Cost]],-Tabla1[[#This Row],[Cost]]*Tabla1[[#This Row],[Cant]])</f>
        <v>-48000</v>
      </c>
      <c r="P4677" s="8">
        <f>IF(Tabla1[[#This Row],[Mov]]="VNT",-Tabla1[[#This Row],[Cant]],Tabla1[[#This Row],[Cant]])</f>
        <v>1</v>
      </c>
      <c r="Q4677" s="8">
        <f>DAY(Tabla1[[#This Row],[Date]])</f>
        <v>22</v>
      </c>
      <c r="R4677" s="8">
        <f>MONTH(Tabla1[[#This Row],[Date]])</f>
        <v>11</v>
      </c>
      <c r="S4677" s="8">
        <f>YEAR(Tabla1[[#This Row],[Date]])</f>
        <v>2022</v>
      </c>
    </row>
    <row r="4678" spans="1:19" x14ac:dyDescent="0.2">
      <c r="A4678">
        <v>4670</v>
      </c>
      <c r="B4678" s="1">
        <v>44887</v>
      </c>
      <c r="C4678" t="s">
        <v>261</v>
      </c>
      <c r="D4678" t="s">
        <v>817</v>
      </c>
      <c r="E4678">
        <v>2</v>
      </c>
      <c r="F4678" t="s">
        <v>1923</v>
      </c>
      <c r="G4678" t="s">
        <v>266</v>
      </c>
      <c r="H4678" t="s">
        <v>1924</v>
      </c>
      <c r="M4678" s="2">
        <v>17000</v>
      </c>
      <c r="N4678" s="2">
        <v>39000</v>
      </c>
      <c r="O4678" s="2">
        <f>IF(Tabla1[[#This Row],[Mov]]="VNT",Tabla1[[#This Row],[Sale]]-Tabla1[[#This Row],[Cost]],-Tabla1[[#This Row],[Cost]]*Tabla1[[#This Row],[Cant]])</f>
        <v>-34000</v>
      </c>
      <c r="P4678" s="8">
        <f>IF(Tabla1[[#This Row],[Mov]]="VNT",-Tabla1[[#This Row],[Cant]],Tabla1[[#This Row],[Cant]])</f>
        <v>2</v>
      </c>
      <c r="Q4678" s="8">
        <f>DAY(Tabla1[[#This Row],[Date]])</f>
        <v>22</v>
      </c>
      <c r="R4678" s="8">
        <f>MONTH(Tabla1[[#This Row],[Date]])</f>
        <v>11</v>
      </c>
      <c r="S4678" s="8">
        <f>YEAR(Tabla1[[#This Row],[Date]])</f>
        <v>2022</v>
      </c>
    </row>
    <row r="4679" spans="1:19" x14ac:dyDescent="0.2">
      <c r="A4679">
        <v>4671</v>
      </c>
      <c r="B4679" s="1">
        <v>44887</v>
      </c>
      <c r="C4679" t="s">
        <v>261</v>
      </c>
      <c r="D4679" t="s">
        <v>892</v>
      </c>
      <c r="E4679">
        <v>1</v>
      </c>
      <c r="F4679" t="s">
        <v>386</v>
      </c>
      <c r="G4679" t="s">
        <v>263</v>
      </c>
      <c r="H4679" t="s">
        <v>3633</v>
      </c>
      <c r="M4679" s="2">
        <v>60000</v>
      </c>
      <c r="N4679" s="2">
        <v>125000</v>
      </c>
      <c r="O4679" s="2">
        <f>IF(Tabla1[[#This Row],[Mov]]="VNT",Tabla1[[#This Row],[Sale]]-Tabla1[[#This Row],[Cost]],-Tabla1[[#This Row],[Cost]]*Tabla1[[#This Row],[Cant]])</f>
        <v>-60000</v>
      </c>
      <c r="P4679" s="8">
        <f>IF(Tabla1[[#This Row],[Mov]]="VNT",-Tabla1[[#This Row],[Cant]],Tabla1[[#This Row],[Cant]])</f>
        <v>1</v>
      </c>
      <c r="Q4679" s="8">
        <f>DAY(Tabla1[[#This Row],[Date]])</f>
        <v>22</v>
      </c>
      <c r="R4679" s="8">
        <f>MONTH(Tabla1[[#This Row],[Date]])</f>
        <v>11</v>
      </c>
      <c r="S4679" s="8">
        <f>YEAR(Tabla1[[#This Row],[Date]])</f>
        <v>2022</v>
      </c>
    </row>
    <row r="4680" spans="1:19" x14ac:dyDescent="0.2">
      <c r="A4680">
        <v>4672</v>
      </c>
      <c r="B4680" s="1">
        <v>44887</v>
      </c>
      <c r="C4680" t="s">
        <v>261</v>
      </c>
      <c r="D4680" t="s">
        <v>892</v>
      </c>
      <c r="E4680">
        <v>1</v>
      </c>
      <c r="F4680" t="s">
        <v>1865</v>
      </c>
      <c r="G4680" t="s">
        <v>272</v>
      </c>
      <c r="H4680" t="s">
        <v>1920</v>
      </c>
      <c r="M4680" s="2">
        <v>60000</v>
      </c>
      <c r="N4680" s="2">
        <v>80000</v>
      </c>
      <c r="O4680" s="2">
        <f>IF(Tabla1[[#This Row],[Mov]]="VNT",Tabla1[[#This Row],[Sale]]-Tabla1[[#This Row],[Cost]],-Tabla1[[#This Row],[Cost]]*Tabla1[[#This Row],[Cant]])</f>
        <v>-60000</v>
      </c>
      <c r="P4680" s="8">
        <f>IF(Tabla1[[#This Row],[Mov]]="VNT",-Tabla1[[#This Row],[Cant]],Tabla1[[#This Row],[Cant]])</f>
        <v>1</v>
      </c>
      <c r="Q4680" s="8">
        <f>DAY(Tabla1[[#This Row],[Date]])</f>
        <v>22</v>
      </c>
      <c r="R4680" s="8">
        <f>MONTH(Tabla1[[#This Row],[Date]])</f>
        <v>11</v>
      </c>
      <c r="S4680" s="8">
        <f>YEAR(Tabla1[[#This Row],[Date]])</f>
        <v>2022</v>
      </c>
    </row>
    <row r="4681" spans="1:19" x14ac:dyDescent="0.2">
      <c r="A4681">
        <v>4673</v>
      </c>
      <c r="B4681" s="1">
        <v>44887</v>
      </c>
      <c r="C4681" t="s">
        <v>261</v>
      </c>
      <c r="D4681" t="s">
        <v>892</v>
      </c>
      <c r="E4681">
        <v>1</v>
      </c>
      <c r="F4681" t="s">
        <v>1192</v>
      </c>
      <c r="G4681" t="s">
        <v>284</v>
      </c>
      <c r="H4681" t="s">
        <v>1941</v>
      </c>
      <c r="M4681" s="2">
        <v>12000</v>
      </c>
      <c r="N4681" s="2">
        <v>24000</v>
      </c>
      <c r="O4681" s="2">
        <f>IF(Tabla1[[#This Row],[Mov]]="VNT",Tabla1[[#This Row],[Sale]]-Tabla1[[#This Row],[Cost]],-Tabla1[[#This Row],[Cost]]*Tabla1[[#This Row],[Cant]])</f>
        <v>-12000</v>
      </c>
      <c r="P4681" s="8">
        <f>IF(Tabla1[[#This Row],[Mov]]="VNT",-Tabla1[[#This Row],[Cant]],Tabla1[[#This Row],[Cant]])</f>
        <v>1</v>
      </c>
      <c r="Q4681" s="8">
        <f>DAY(Tabla1[[#This Row],[Date]])</f>
        <v>22</v>
      </c>
      <c r="R4681" s="8">
        <f>MONTH(Tabla1[[#This Row],[Date]])</f>
        <v>11</v>
      </c>
      <c r="S4681" s="8">
        <f>YEAR(Tabla1[[#This Row],[Date]])</f>
        <v>2022</v>
      </c>
    </row>
    <row r="4682" spans="1:19" x14ac:dyDescent="0.2">
      <c r="A4682">
        <v>4674</v>
      </c>
      <c r="B4682" s="1">
        <v>44887</v>
      </c>
      <c r="C4682" t="s">
        <v>261</v>
      </c>
      <c r="D4682" t="s">
        <v>892</v>
      </c>
      <c r="E4682">
        <v>1</v>
      </c>
      <c r="F4682" t="s">
        <v>2190</v>
      </c>
      <c r="G4682" t="s">
        <v>272</v>
      </c>
      <c r="H4682" t="s">
        <v>1920</v>
      </c>
      <c r="M4682" s="2">
        <v>10000</v>
      </c>
      <c r="N4682" s="2">
        <v>15000</v>
      </c>
      <c r="O4682" s="2">
        <f>IF(Tabla1[[#This Row],[Mov]]="VNT",Tabla1[[#This Row],[Sale]]-Tabla1[[#This Row],[Cost]],-Tabla1[[#This Row],[Cost]]*Tabla1[[#This Row],[Cant]])</f>
        <v>-10000</v>
      </c>
      <c r="P4682" s="8">
        <f>IF(Tabla1[[#This Row],[Mov]]="VNT",-Tabla1[[#This Row],[Cant]],Tabla1[[#This Row],[Cant]])</f>
        <v>1</v>
      </c>
      <c r="Q4682" s="8">
        <f>DAY(Tabla1[[#This Row],[Date]])</f>
        <v>22</v>
      </c>
      <c r="R4682" s="8">
        <f>MONTH(Tabla1[[#This Row],[Date]])</f>
        <v>11</v>
      </c>
      <c r="S4682" s="8">
        <f>YEAR(Tabla1[[#This Row],[Date]])</f>
        <v>2022</v>
      </c>
    </row>
    <row r="4683" spans="1:19" x14ac:dyDescent="0.2">
      <c r="A4683">
        <v>4675</v>
      </c>
      <c r="B4683" s="1">
        <v>44887</v>
      </c>
      <c r="C4683" t="s">
        <v>261</v>
      </c>
      <c r="D4683" t="s">
        <v>892</v>
      </c>
      <c r="E4683">
        <v>1</v>
      </c>
      <c r="F4683" t="s">
        <v>386</v>
      </c>
      <c r="G4683" t="s">
        <v>272</v>
      </c>
      <c r="H4683" t="s">
        <v>2656</v>
      </c>
      <c r="M4683" s="2">
        <v>67000</v>
      </c>
      <c r="N4683" s="2">
        <v>130000</v>
      </c>
      <c r="O4683" s="2">
        <f>IF(Tabla1[[#This Row],[Mov]]="VNT",Tabla1[[#This Row],[Sale]]-Tabla1[[#This Row],[Cost]],-Tabla1[[#This Row],[Cost]]*Tabla1[[#This Row],[Cant]])</f>
        <v>-67000</v>
      </c>
      <c r="P4683" s="8">
        <f>IF(Tabla1[[#This Row],[Mov]]="VNT",-Tabla1[[#This Row],[Cant]],Tabla1[[#This Row],[Cant]])</f>
        <v>1</v>
      </c>
      <c r="Q4683" s="8">
        <f>DAY(Tabla1[[#This Row],[Date]])</f>
        <v>22</v>
      </c>
      <c r="R4683" s="8">
        <f>MONTH(Tabla1[[#This Row],[Date]])</f>
        <v>11</v>
      </c>
      <c r="S4683" s="8">
        <f>YEAR(Tabla1[[#This Row],[Date]])</f>
        <v>2022</v>
      </c>
    </row>
    <row r="4684" spans="1:19" x14ac:dyDescent="0.2">
      <c r="A4684">
        <v>4676</v>
      </c>
      <c r="B4684" s="1">
        <v>44887</v>
      </c>
      <c r="C4684" t="s">
        <v>261</v>
      </c>
      <c r="D4684" t="s">
        <v>892</v>
      </c>
      <c r="E4684">
        <v>1</v>
      </c>
      <c r="F4684" t="s">
        <v>1545</v>
      </c>
      <c r="G4684" t="s">
        <v>272</v>
      </c>
      <c r="H4684" t="s">
        <v>1005</v>
      </c>
      <c r="M4684" s="2">
        <v>52000</v>
      </c>
      <c r="N4684" s="2">
        <v>80000</v>
      </c>
      <c r="O4684" s="2">
        <f>IF(Tabla1[[#This Row],[Mov]]="VNT",Tabla1[[#This Row],[Sale]]-Tabla1[[#This Row],[Cost]],-Tabla1[[#This Row],[Cost]]*Tabla1[[#This Row],[Cant]])</f>
        <v>-52000</v>
      </c>
      <c r="P4684" s="8">
        <f>IF(Tabla1[[#This Row],[Mov]]="VNT",-Tabla1[[#This Row],[Cant]],Tabla1[[#This Row],[Cant]])</f>
        <v>1</v>
      </c>
      <c r="Q4684" s="8">
        <f>DAY(Tabla1[[#This Row],[Date]])</f>
        <v>22</v>
      </c>
      <c r="R4684" s="8">
        <f>MONTH(Tabla1[[#This Row],[Date]])</f>
        <v>11</v>
      </c>
      <c r="S4684" s="8">
        <f>YEAR(Tabla1[[#This Row],[Date]])</f>
        <v>2022</v>
      </c>
    </row>
    <row r="4685" spans="1:19" x14ac:dyDescent="0.2">
      <c r="A4685">
        <v>4677</v>
      </c>
      <c r="B4685" s="1">
        <v>44887</v>
      </c>
      <c r="C4685" t="s">
        <v>261</v>
      </c>
      <c r="D4685" t="s">
        <v>1348</v>
      </c>
      <c r="E4685">
        <v>1</v>
      </c>
      <c r="F4685" t="s">
        <v>1922</v>
      </c>
      <c r="G4685" t="s">
        <v>266</v>
      </c>
      <c r="H4685" t="s">
        <v>1922</v>
      </c>
      <c r="M4685" s="2">
        <v>33000</v>
      </c>
      <c r="N4685" s="2">
        <v>55000</v>
      </c>
      <c r="O4685" s="2">
        <f>IF(Tabla1[[#This Row],[Mov]]="VNT",Tabla1[[#This Row],[Sale]]-Tabla1[[#This Row],[Cost]],-Tabla1[[#This Row],[Cost]]*Tabla1[[#This Row],[Cant]])</f>
        <v>-33000</v>
      </c>
      <c r="P4685" s="8">
        <f>IF(Tabla1[[#This Row],[Mov]]="VNT",-Tabla1[[#This Row],[Cant]],Tabla1[[#This Row],[Cant]])</f>
        <v>1</v>
      </c>
      <c r="Q4685" s="8">
        <f>DAY(Tabla1[[#This Row],[Date]])</f>
        <v>22</v>
      </c>
      <c r="R4685" s="8">
        <f>MONTH(Tabla1[[#This Row],[Date]])</f>
        <v>11</v>
      </c>
      <c r="S4685" s="8">
        <f>YEAR(Tabla1[[#This Row],[Date]])</f>
        <v>2022</v>
      </c>
    </row>
    <row r="4686" spans="1:19" x14ac:dyDescent="0.2">
      <c r="A4686">
        <v>4678</v>
      </c>
      <c r="B4686" s="1">
        <v>44887</v>
      </c>
      <c r="C4686" t="s">
        <v>261</v>
      </c>
      <c r="D4686" t="s">
        <v>339</v>
      </c>
      <c r="E4686">
        <v>8</v>
      </c>
      <c r="F4686" t="s">
        <v>1942</v>
      </c>
      <c r="G4686" t="s">
        <v>266</v>
      </c>
      <c r="H4686" t="s">
        <v>1943</v>
      </c>
      <c r="M4686" s="2">
        <v>2500</v>
      </c>
      <c r="N4686" s="2">
        <v>8000</v>
      </c>
      <c r="O4686" s="2">
        <f>IF(Tabla1[[#This Row],[Mov]]="VNT",Tabla1[[#This Row],[Sale]]-Tabla1[[#This Row],[Cost]],-Tabla1[[#This Row],[Cost]]*Tabla1[[#This Row],[Cant]])</f>
        <v>-20000</v>
      </c>
      <c r="P4686" s="8">
        <f>IF(Tabla1[[#This Row],[Mov]]="VNT",-Tabla1[[#This Row],[Cant]],Tabla1[[#This Row],[Cant]])</f>
        <v>8</v>
      </c>
      <c r="Q4686" s="8">
        <f>DAY(Tabla1[[#This Row],[Date]])</f>
        <v>22</v>
      </c>
      <c r="R4686" s="8">
        <f>MONTH(Tabla1[[#This Row],[Date]])</f>
        <v>11</v>
      </c>
      <c r="S4686" s="8">
        <f>YEAR(Tabla1[[#This Row],[Date]])</f>
        <v>2022</v>
      </c>
    </row>
    <row r="4687" spans="1:19" x14ac:dyDescent="0.2">
      <c r="A4687">
        <v>4679</v>
      </c>
      <c r="B4687" s="1">
        <v>44887</v>
      </c>
      <c r="C4687" t="s">
        <v>261</v>
      </c>
      <c r="D4687" t="s">
        <v>339</v>
      </c>
      <c r="E4687">
        <v>7</v>
      </c>
      <c r="F4687" t="s">
        <v>1942</v>
      </c>
      <c r="G4687" t="s">
        <v>266</v>
      </c>
      <c r="H4687" t="s">
        <v>1944</v>
      </c>
      <c r="M4687" s="2">
        <v>3500</v>
      </c>
      <c r="N4687" s="2">
        <v>10000</v>
      </c>
      <c r="O4687" s="2">
        <f>IF(Tabla1[[#This Row],[Mov]]="VNT",Tabla1[[#This Row],[Sale]]-Tabla1[[#This Row],[Cost]],-Tabla1[[#This Row],[Cost]]*Tabla1[[#This Row],[Cant]])</f>
        <v>-24500</v>
      </c>
      <c r="P4687" s="8">
        <f>IF(Tabla1[[#This Row],[Mov]]="VNT",-Tabla1[[#This Row],[Cant]],Tabla1[[#This Row],[Cant]])</f>
        <v>7</v>
      </c>
      <c r="Q4687" s="8">
        <f>DAY(Tabla1[[#This Row],[Date]])</f>
        <v>22</v>
      </c>
      <c r="R4687" s="8">
        <f>MONTH(Tabla1[[#This Row],[Date]])</f>
        <v>11</v>
      </c>
      <c r="S4687" s="8">
        <f>YEAR(Tabla1[[#This Row],[Date]])</f>
        <v>2022</v>
      </c>
    </row>
    <row r="4688" spans="1:19" x14ac:dyDescent="0.2">
      <c r="A4688">
        <v>4680</v>
      </c>
      <c r="B4688" s="1">
        <v>44887</v>
      </c>
      <c r="C4688" t="s">
        <v>261</v>
      </c>
      <c r="D4688" t="s">
        <v>339</v>
      </c>
      <c r="E4688">
        <v>5</v>
      </c>
      <c r="F4688" t="s">
        <v>1945</v>
      </c>
      <c r="G4688" t="s">
        <v>266</v>
      </c>
      <c r="H4688" t="s">
        <v>1946</v>
      </c>
      <c r="M4688" s="2">
        <v>3000</v>
      </c>
      <c r="N4688" s="2">
        <v>9000</v>
      </c>
      <c r="O4688" s="2">
        <f>IF(Tabla1[[#This Row],[Mov]]="VNT",Tabla1[[#This Row],[Sale]]-Tabla1[[#This Row],[Cost]],-Tabla1[[#This Row],[Cost]]*Tabla1[[#This Row],[Cant]])</f>
        <v>-15000</v>
      </c>
      <c r="P4688" s="8">
        <f>IF(Tabla1[[#This Row],[Mov]]="VNT",-Tabla1[[#This Row],[Cant]],Tabla1[[#This Row],[Cant]])</f>
        <v>5</v>
      </c>
      <c r="Q4688" s="8">
        <f>DAY(Tabla1[[#This Row],[Date]])</f>
        <v>22</v>
      </c>
      <c r="R4688" s="8">
        <f>MONTH(Tabla1[[#This Row],[Date]])</f>
        <v>11</v>
      </c>
      <c r="S4688" s="8">
        <f>YEAR(Tabla1[[#This Row],[Date]])</f>
        <v>2022</v>
      </c>
    </row>
    <row r="4689" spans="1:19" x14ac:dyDescent="0.2">
      <c r="A4689">
        <v>4681</v>
      </c>
      <c r="B4689" s="1">
        <v>44887</v>
      </c>
      <c r="C4689" t="s">
        <v>261</v>
      </c>
      <c r="D4689" t="s">
        <v>339</v>
      </c>
      <c r="E4689">
        <v>3</v>
      </c>
      <c r="F4689" t="s">
        <v>15</v>
      </c>
      <c r="G4689" t="s">
        <v>266</v>
      </c>
      <c r="H4689" t="s">
        <v>1947</v>
      </c>
      <c r="M4689" s="2">
        <v>3500</v>
      </c>
      <c r="N4689" s="2">
        <v>10000</v>
      </c>
      <c r="O4689" s="2">
        <f>IF(Tabla1[[#This Row],[Mov]]="VNT",Tabla1[[#This Row],[Sale]]-Tabla1[[#This Row],[Cost]],-Tabla1[[#This Row],[Cost]]*Tabla1[[#This Row],[Cant]])</f>
        <v>-10500</v>
      </c>
      <c r="P4689" s="8">
        <f>IF(Tabla1[[#This Row],[Mov]]="VNT",-Tabla1[[#This Row],[Cant]],Tabla1[[#This Row],[Cant]])</f>
        <v>3</v>
      </c>
      <c r="Q4689" s="8">
        <f>DAY(Tabla1[[#This Row],[Date]])</f>
        <v>22</v>
      </c>
      <c r="R4689" s="8">
        <f>MONTH(Tabla1[[#This Row],[Date]])</f>
        <v>11</v>
      </c>
      <c r="S4689" s="8">
        <f>YEAR(Tabla1[[#This Row],[Date]])</f>
        <v>2022</v>
      </c>
    </row>
    <row r="4690" spans="1:19" x14ac:dyDescent="0.2">
      <c r="A4690">
        <v>4682</v>
      </c>
      <c r="B4690" s="1">
        <v>44887</v>
      </c>
      <c r="C4690" t="s">
        <v>261</v>
      </c>
      <c r="D4690" t="s">
        <v>339</v>
      </c>
      <c r="E4690">
        <v>3</v>
      </c>
      <c r="F4690" t="s">
        <v>15</v>
      </c>
      <c r="G4690" t="s">
        <v>333</v>
      </c>
      <c r="H4690" t="s">
        <v>1292</v>
      </c>
      <c r="M4690" s="2">
        <v>1800</v>
      </c>
      <c r="N4690" s="2">
        <v>8000</v>
      </c>
      <c r="O4690" s="2">
        <f>IF(Tabla1[[#This Row],[Mov]]="VNT",Tabla1[[#This Row],[Sale]]-Tabla1[[#This Row],[Cost]],-Tabla1[[#This Row],[Cost]]*Tabla1[[#This Row],[Cant]])</f>
        <v>-5400</v>
      </c>
      <c r="P4690" s="8">
        <f>IF(Tabla1[[#This Row],[Mov]]="VNT",-Tabla1[[#This Row],[Cant]],Tabla1[[#This Row],[Cant]])</f>
        <v>3</v>
      </c>
      <c r="Q4690" s="8">
        <f>DAY(Tabla1[[#This Row],[Date]])</f>
        <v>22</v>
      </c>
      <c r="R4690" s="8">
        <f>MONTH(Tabla1[[#This Row],[Date]])</f>
        <v>11</v>
      </c>
      <c r="S4690" s="8">
        <f>YEAR(Tabla1[[#This Row],[Date]])</f>
        <v>2022</v>
      </c>
    </row>
    <row r="4691" spans="1:19" x14ac:dyDescent="0.2">
      <c r="A4691">
        <v>4683</v>
      </c>
      <c r="B4691" s="1">
        <v>44887</v>
      </c>
      <c r="C4691" t="s">
        <v>261</v>
      </c>
      <c r="D4691" t="s">
        <v>339</v>
      </c>
      <c r="E4691">
        <v>2</v>
      </c>
      <c r="F4691" t="s">
        <v>15</v>
      </c>
      <c r="G4691" t="s">
        <v>333</v>
      </c>
      <c r="H4691" t="s">
        <v>1982</v>
      </c>
      <c r="M4691" s="2">
        <v>1800</v>
      </c>
      <c r="N4691" s="2">
        <v>8000</v>
      </c>
      <c r="O4691" s="2">
        <f>IF(Tabla1[[#This Row],[Mov]]="VNT",Tabla1[[#This Row],[Sale]]-Tabla1[[#This Row],[Cost]],-Tabla1[[#This Row],[Cost]]*Tabla1[[#This Row],[Cant]])</f>
        <v>-3600</v>
      </c>
      <c r="P4691" s="8">
        <f>IF(Tabla1[[#This Row],[Mov]]="VNT",-Tabla1[[#This Row],[Cant]],Tabla1[[#This Row],[Cant]])</f>
        <v>2</v>
      </c>
      <c r="Q4691" s="8">
        <f>DAY(Tabla1[[#This Row],[Date]])</f>
        <v>22</v>
      </c>
      <c r="R4691" s="8">
        <f>MONTH(Tabla1[[#This Row],[Date]])</f>
        <v>11</v>
      </c>
      <c r="S4691" s="8">
        <f>YEAR(Tabla1[[#This Row],[Date]])</f>
        <v>2022</v>
      </c>
    </row>
    <row r="4692" spans="1:19" x14ac:dyDescent="0.2">
      <c r="A4692">
        <v>4684</v>
      </c>
      <c r="B4692" s="1">
        <v>44887</v>
      </c>
      <c r="C4692" t="s">
        <v>261</v>
      </c>
      <c r="D4692" t="s">
        <v>339</v>
      </c>
      <c r="E4692">
        <v>3</v>
      </c>
      <c r="F4692" t="s">
        <v>15</v>
      </c>
      <c r="G4692" t="s">
        <v>266</v>
      </c>
      <c r="H4692" t="s">
        <v>16</v>
      </c>
      <c r="M4692" s="2">
        <v>1000</v>
      </c>
      <c r="N4692" s="2">
        <v>5000</v>
      </c>
      <c r="O4692" s="2">
        <f>IF(Tabla1[[#This Row],[Mov]]="VNT",Tabla1[[#This Row],[Sale]]-Tabla1[[#This Row],[Cost]],-Tabla1[[#This Row],[Cost]]*Tabla1[[#This Row],[Cant]])</f>
        <v>-3000</v>
      </c>
      <c r="P4692" s="8">
        <f>IF(Tabla1[[#This Row],[Mov]]="VNT",-Tabla1[[#This Row],[Cant]],Tabla1[[#This Row],[Cant]])</f>
        <v>3</v>
      </c>
      <c r="Q4692" s="8">
        <f>DAY(Tabla1[[#This Row],[Date]])</f>
        <v>22</v>
      </c>
      <c r="R4692" s="8">
        <f>MONTH(Tabla1[[#This Row],[Date]])</f>
        <v>11</v>
      </c>
      <c r="S4692" s="8">
        <f>YEAR(Tabla1[[#This Row],[Date]])</f>
        <v>2022</v>
      </c>
    </row>
    <row r="4693" spans="1:19" x14ac:dyDescent="0.2">
      <c r="A4693">
        <v>4685</v>
      </c>
      <c r="B4693" s="1">
        <v>44887</v>
      </c>
      <c r="C4693" t="s">
        <v>261</v>
      </c>
      <c r="D4693" t="s">
        <v>339</v>
      </c>
      <c r="E4693">
        <v>3</v>
      </c>
      <c r="F4693" t="s">
        <v>15</v>
      </c>
      <c r="G4693" t="s">
        <v>333</v>
      </c>
      <c r="H4693" t="s">
        <v>20</v>
      </c>
      <c r="M4693" s="2">
        <v>5000</v>
      </c>
      <c r="N4693" s="2">
        <v>12000</v>
      </c>
      <c r="O4693" s="2">
        <f>IF(Tabla1[[#This Row],[Mov]]="VNT",Tabla1[[#This Row],[Sale]]-Tabla1[[#This Row],[Cost]],-Tabla1[[#This Row],[Cost]]*Tabla1[[#This Row],[Cant]])</f>
        <v>-15000</v>
      </c>
      <c r="P4693" s="8">
        <f>IF(Tabla1[[#This Row],[Mov]]="VNT",-Tabla1[[#This Row],[Cant]],Tabla1[[#This Row],[Cant]])</f>
        <v>3</v>
      </c>
      <c r="Q4693" s="8">
        <f>DAY(Tabla1[[#This Row],[Date]])</f>
        <v>22</v>
      </c>
      <c r="R4693" s="8">
        <f>MONTH(Tabla1[[#This Row],[Date]])</f>
        <v>11</v>
      </c>
      <c r="S4693" s="8">
        <f>YEAR(Tabla1[[#This Row],[Date]])</f>
        <v>2022</v>
      </c>
    </row>
    <row r="4694" spans="1:19" x14ac:dyDescent="0.2">
      <c r="A4694">
        <v>4686</v>
      </c>
      <c r="B4694" s="1">
        <v>44887</v>
      </c>
      <c r="C4694" t="s">
        <v>261</v>
      </c>
      <c r="D4694" t="s">
        <v>339</v>
      </c>
      <c r="E4694">
        <v>3</v>
      </c>
      <c r="F4694" t="s">
        <v>15</v>
      </c>
      <c r="G4694" t="s">
        <v>333</v>
      </c>
      <c r="H4694" t="s">
        <v>16</v>
      </c>
      <c r="M4694" s="2">
        <v>5000</v>
      </c>
      <c r="N4694" s="2">
        <v>12000</v>
      </c>
      <c r="O4694" s="2">
        <f>IF(Tabla1[[#This Row],[Mov]]="VNT",Tabla1[[#This Row],[Sale]]-Tabla1[[#This Row],[Cost]],-Tabla1[[#This Row],[Cost]]*Tabla1[[#This Row],[Cant]])</f>
        <v>-15000</v>
      </c>
      <c r="P4694" s="8">
        <f>IF(Tabla1[[#This Row],[Mov]]="VNT",-Tabla1[[#This Row],[Cant]],Tabla1[[#This Row],[Cant]])</f>
        <v>3</v>
      </c>
      <c r="Q4694" s="8">
        <f>DAY(Tabla1[[#This Row],[Date]])</f>
        <v>22</v>
      </c>
      <c r="R4694" s="8">
        <f>MONTH(Tabla1[[#This Row],[Date]])</f>
        <v>11</v>
      </c>
      <c r="S4694" s="8">
        <f>YEAR(Tabla1[[#This Row],[Date]])</f>
        <v>2022</v>
      </c>
    </row>
    <row r="4695" spans="1:19" x14ac:dyDescent="0.2">
      <c r="A4695">
        <v>4687</v>
      </c>
      <c r="B4695" s="1">
        <v>44887</v>
      </c>
      <c r="C4695" t="s">
        <v>261</v>
      </c>
      <c r="D4695" t="s">
        <v>339</v>
      </c>
      <c r="E4695">
        <v>6</v>
      </c>
      <c r="F4695" t="s">
        <v>21</v>
      </c>
      <c r="G4695" t="s">
        <v>333</v>
      </c>
      <c r="H4695" t="s">
        <v>240</v>
      </c>
      <c r="M4695" s="2">
        <v>7500</v>
      </c>
      <c r="N4695" s="2">
        <v>20000</v>
      </c>
      <c r="O4695" s="2">
        <f>IF(Tabla1[[#This Row],[Mov]]="VNT",Tabla1[[#This Row],[Sale]]-Tabla1[[#This Row],[Cost]],-Tabla1[[#This Row],[Cost]]*Tabla1[[#This Row],[Cant]])</f>
        <v>-45000</v>
      </c>
      <c r="P4695" s="8">
        <f>IF(Tabla1[[#This Row],[Mov]]="VNT",-Tabla1[[#This Row],[Cant]],Tabla1[[#This Row],[Cant]])</f>
        <v>6</v>
      </c>
      <c r="Q4695" s="8">
        <f>DAY(Tabla1[[#This Row],[Date]])</f>
        <v>22</v>
      </c>
      <c r="R4695" s="8">
        <f>MONTH(Tabla1[[#This Row],[Date]])</f>
        <v>11</v>
      </c>
      <c r="S4695" s="8">
        <f>YEAR(Tabla1[[#This Row],[Date]])</f>
        <v>2022</v>
      </c>
    </row>
    <row r="4696" spans="1:19" x14ac:dyDescent="0.2">
      <c r="A4696">
        <v>4688</v>
      </c>
      <c r="B4696" s="1">
        <v>44887</v>
      </c>
      <c r="C4696" t="s">
        <v>261</v>
      </c>
      <c r="D4696" t="s">
        <v>339</v>
      </c>
      <c r="E4696">
        <v>3</v>
      </c>
      <c r="F4696" t="s">
        <v>26</v>
      </c>
      <c r="G4696" t="s">
        <v>603</v>
      </c>
      <c r="H4696" t="s">
        <v>16</v>
      </c>
      <c r="M4696" s="2">
        <v>3000</v>
      </c>
      <c r="N4696" s="2">
        <v>8000</v>
      </c>
      <c r="O4696" s="2">
        <f>IF(Tabla1[[#This Row],[Mov]]="VNT",Tabla1[[#This Row],[Sale]]-Tabla1[[#This Row],[Cost]],-Tabla1[[#This Row],[Cost]]*Tabla1[[#This Row],[Cant]])</f>
        <v>-9000</v>
      </c>
      <c r="P4696" s="8">
        <f>IF(Tabla1[[#This Row],[Mov]]="VNT",-Tabla1[[#This Row],[Cant]],Tabla1[[#This Row],[Cant]])</f>
        <v>3</v>
      </c>
      <c r="Q4696" s="8">
        <f>DAY(Tabla1[[#This Row],[Date]])</f>
        <v>22</v>
      </c>
      <c r="R4696" s="8">
        <f>MONTH(Tabla1[[#This Row],[Date]])</f>
        <v>11</v>
      </c>
      <c r="S4696" s="8">
        <f>YEAR(Tabla1[[#This Row],[Date]])</f>
        <v>2022</v>
      </c>
    </row>
    <row r="4697" spans="1:19" x14ac:dyDescent="0.2">
      <c r="A4697">
        <v>4689</v>
      </c>
      <c r="B4697" s="1">
        <v>44887</v>
      </c>
      <c r="C4697" t="s">
        <v>261</v>
      </c>
      <c r="D4697" t="s">
        <v>339</v>
      </c>
      <c r="E4697">
        <v>3</v>
      </c>
      <c r="F4697" t="s">
        <v>26</v>
      </c>
      <c r="G4697" t="s">
        <v>266</v>
      </c>
      <c r="H4697" t="s">
        <v>931</v>
      </c>
      <c r="M4697" s="2">
        <v>4000</v>
      </c>
      <c r="N4697" s="2">
        <v>9000</v>
      </c>
      <c r="O4697" s="2">
        <f>IF(Tabla1[[#This Row],[Mov]]="VNT",Tabla1[[#This Row],[Sale]]-Tabla1[[#This Row],[Cost]],-Tabla1[[#This Row],[Cost]]*Tabla1[[#This Row],[Cant]])</f>
        <v>-12000</v>
      </c>
      <c r="P4697" s="8">
        <f>IF(Tabla1[[#This Row],[Mov]]="VNT",-Tabla1[[#This Row],[Cant]],Tabla1[[#This Row],[Cant]])</f>
        <v>3</v>
      </c>
      <c r="Q4697" s="8">
        <f>DAY(Tabla1[[#This Row],[Date]])</f>
        <v>22</v>
      </c>
      <c r="R4697" s="8">
        <f>MONTH(Tabla1[[#This Row],[Date]])</f>
        <v>11</v>
      </c>
      <c r="S4697" s="8">
        <f>YEAR(Tabla1[[#This Row],[Date]])</f>
        <v>2022</v>
      </c>
    </row>
    <row r="4698" spans="1:19" x14ac:dyDescent="0.2">
      <c r="A4698">
        <v>4690</v>
      </c>
      <c r="B4698" s="1">
        <v>44887</v>
      </c>
      <c r="C4698" t="s">
        <v>261</v>
      </c>
      <c r="D4698" t="s">
        <v>339</v>
      </c>
      <c r="E4698">
        <v>1</v>
      </c>
      <c r="F4698" t="s">
        <v>891</v>
      </c>
      <c r="G4698" t="s">
        <v>272</v>
      </c>
      <c r="H4698" t="s">
        <v>344</v>
      </c>
      <c r="M4698" s="2">
        <v>4000</v>
      </c>
      <c r="N4698" s="2">
        <v>10000</v>
      </c>
      <c r="O4698" s="2">
        <f>IF(Tabla1[[#This Row],[Mov]]="VNT",Tabla1[[#This Row],[Sale]]-Tabla1[[#This Row],[Cost]],-Tabla1[[#This Row],[Cost]]*Tabla1[[#This Row],[Cant]])</f>
        <v>-4000</v>
      </c>
      <c r="P4698" s="8">
        <f>IF(Tabla1[[#This Row],[Mov]]="VNT",-Tabla1[[#This Row],[Cant]],Tabla1[[#This Row],[Cant]])</f>
        <v>1</v>
      </c>
      <c r="Q4698" s="8">
        <f>DAY(Tabla1[[#This Row],[Date]])</f>
        <v>22</v>
      </c>
      <c r="R4698" s="8">
        <f>MONTH(Tabla1[[#This Row],[Date]])</f>
        <v>11</v>
      </c>
      <c r="S4698" s="8">
        <f>YEAR(Tabla1[[#This Row],[Date]])</f>
        <v>2022</v>
      </c>
    </row>
    <row r="4699" spans="1:19" x14ac:dyDescent="0.2">
      <c r="A4699">
        <v>4691</v>
      </c>
      <c r="B4699" s="1">
        <v>44887</v>
      </c>
      <c r="C4699" t="s">
        <v>261</v>
      </c>
      <c r="D4699" t="s">
        <v>339</v>
      </c>
      <c r="E4699">
        <v>1</v>
      </c>
      <c r="F4699" t="s">
        <v>48</v>
      </c>
      <c r="G4699" t="s">
        <v>338</v>
      </c>
      <c r="H4699" t="s">
        <v>1950</v>
      </c>
      <c r="M4699" s="2">
        <v>33000</v>
      </c>
      <c r="N4699" s="2">
        <v>69000</v>
      </c>
      <c r="O4699" s="2">
        <f>IF(Tabla1[[#This Row],[Mov]]="VNT",Tabla1[[#This Row],[Sale]]-Tabla1[[#This Row],[Cost]],-Tabla1[[#This Row],[Cost]]*Tabla1[[#This Row],[Cant]])</f>
        <v>-33000</v>
      </c>
      <c r="P4699" s="8">
        <f>IF(Tabla1[[#This Row],[Mov]]="VNT",-Tabla1[[#This Row],[Cant]],Tabla1[[#This Row],[Cant]])</f>
        <v>1</v>
      </c>
      <c r="Q4699" s="8">
        <f>DAY(Tabla1[[#This Row],[Date]])</f>
        <v>22</v>
      </c>
      <c r="R4699" s="8">
        <f>MONTH(Tabla1[[#This Row],[Date]])</f>
        <v>11</v>
      </c>
      <c r="S4699" s="8">
        <f>YEAR(Tabla1[[#This Row],[Date]])</f>
        <v>2022</v>
      </c>
    </row>
    <row r="4700" spans="1:19" x14ac:dyDescent="0.2">
      <c r="A4700">
        <v>4692</v>
      </c>
      <c r="B4700" s="1">
        <v>44887</v>
      </c>
      <c r="C4700" t="s">
        <v>261</v>
      </c>
      <c r="D4700" t="s">
        <v>339</v>
      </c>
      <c r="E4700">
        <v>1</v>
      </c>
      <c r="F4700" t="s">
        <v>48</v>
      </c>
      <c r="G4700" t="s">
        <v>1949</v>
      </c>
      <c r="H4700" t="s">
        <v>1948</v>
      </c>
      <c r="M4700" s="2">
        <v>70000</v>
      </c>
      <c r="N4700" s="2">
        <v>109000</v>
      </c>
      <c r="O4700" s="2">
        <f>IF(Tabla1[[#This Row],[Mov]]="VNT",Tabla1[[#This Row],[Sale]]-Tabla1[[#This Row],[Cost]],-Tabla1[[#This Row],[Cost]]*Tabla1[[#This Row],[Cant]])</f>
        <v>-70000</v>
      </c>
      <c r="P4700" s="8">
        <f>IF(Tabla1[[#This Row],[Mov]]="VNT",-Tabla1[[#This Row],[Cant]],Tabla1[[#This Row],[Cant]])</f>
        <v>1</v>
      </c>
      <c r="Q4700" s="8">
        <f>DAY(Tabla1[[#This Row],[Date]])</f>
        <v>22</v>
      </c>
      <c r="R4700" s="8">
        <f>MONTH(Tabla1[[#This Row],[Date]])</f>
        <v>11</v>
      </c>
      <c r="S4700" s="8">
        <f>YEAR(Tabla1[[#This Row],[Date]])</f>
        <v>2022</v>
      </c>
    </row>
    <row r="4701" spans="1:19" x14ac:dyDescent="0.2">
      <c r="A4701">
        <v>4693</v>
      </c>
      <c r="B4701" s="1">
        <v>44887</v>
      </c>
      <c r="C4701" t="s">
        <v>261</v>
      </c>
      <c r="D4701" t="s">
        <v>339</v>
      </c>
      <c r="E4701">
        <v>1</v>
      </c>
      <c r="F4701" t="s">
        <v>44</v>
      </c>
      <c r="G4701" t="s">
        <v>266</v>
      </c>
      <c r="H4701" t="s">
        <v>1951</v>
      </c>
      <c r="M4701" s="2">
        <v>26000</v>
      </c>
      <c r="N4701" s="2">
        <v>45000</v>
      </c>
      <c r="O4701" s="2">
        <f>IF(Tabla1[[#This Row],[Mov]]="VNT",Tabla1[[#This Row],[Sale]]-Tabla1[[#This Row],[Cost]],-Tabla1[[#This Row],[Cost]]*Tabla1[[#This Row],[Cant]])</f>
        <v>-26000</v>
      </c>
      <c r="P4701" s="8">
        <f>IF(Tabla1[[#This Row],[Mov]]="VNT",-Tabla1[[#This Row],[Cant]],Tabla1[[#This Row],[Cant]])</f>
        <v>1</v>
      </c>
      <c r="Q4701" s="8">
        <f>DAY(Tabla1[[#This Row],[Date]])</f>
        <v>22</v>
      </c>
      <c r="R4701" s="8">
        <f>MONTH(Tabla1[[#This Row],[Date]])</f>
        <v>11</v>
      </c>
      <c r="S4701" s="8">
        <f>YEAR(Tabla1[[#This Row],[Date]])</f>
        <v>2022</v>
      </c>
    </row>
    <row r="4702" spans="1:19" x14ac:dyDescent="0.2">
      <c r="A4702">
        <v>4694</v>
      </c>
      <c r="B4702" s="1">
        <v>44889</v>
      </c>
      <c r="C4702" t="s">
        <v>260</v>
      </c>
      <c r="D4702" t="s">
        <v>332</v>
      </c>
      <c r="E4702">
        <v>1</v>
      </c>
      <c r="F4702" t="s">
        <v>526</v>
      </c>
      <c r="G4702" t="s">
        <v>266</v>
      </c>
      <c r="H4702" t="s">
        <v>527</v>
      </c>
      <c r="M4702" s="2">
        <v>30000</v>
      </c>
      <c r="N4702" s="2">
        <v>45000</v>
      </c>
      <c r="O4702" s="2">
        <f>IF(Tabla1[[#This Row],[Mov]]="VNT",Tabla1[[#This Row],[Sale]]-Tabla1[[#This Row],[Cost]],-Tabla1[[#This Row],[Cost]]*Tabla1[[#This Row],[Cant]])</f>
        <v>15000</v>
      </c>
      <c r="P4702" s="8">
        <f>IF(Tabla1[[#This Row],[Mov]]="VNT",-Tabla1[[#This Row],[Cant]],Tabla1[[#This Row],[Cant]])</f>
        <v>-1</v>
      </c>
      <c r="Q4702" s="8">
        <f>DAY(Tabla1[[#This Row],[Date]])</f>
        <v>24</v>
      </c>
      <c r="R4702" s="8">
        <f>MONTH(Tabla1[[#This Row],[Date]])</f>
        <v>11</v>
      </c>
      <c r="S4702" s="8">
        <f>YEAR(Tabla1[[#This Row],[Date]])</f>
        <v>2022</v>
      </c>
    </row>
    <row r="4703" spans="1:19" x14ac:dyDescent="0.2">
      <c r="A4703">
        <v>4695</v>
      </c>
      <c r="B4703" s="1">
        <v>44888</v>
      </c>
      <c r="C4703" t="s">
        <v>261</v>
      </c>
      <c r="D4703" t="s">
        <v>817</v>
      </c>
      <c r="E4703">
        <v>1</v>
      </c>
      <c r="F4703" t="s">
        <v>628</v>
      </c>
      <c r="G4703" t="s">
        <v>266</v>
      </c>
      <c r="H4703" t="s">
        <v>1927</v>
      </c>
      <c r="M4703" s="2">
        <v>85000</v>
      </c>
      <c r="N4703" s="2">
        <v>110000</v>
      </c>
      <c r="O4703" s="2">
        <f>IF(Tabla1[[#This Row],[Mov]]="VNT",Tabla1[[#This Row],[Sale]]-Tabla1[[#This Row],[Cost]],-Tabla1[[#This Row],[Cost]]*Tabla1[[#This Row],[Cant]])</f>
        <v>-85000</v>
      </c>
      <c r="P4703" s="8">
        <f>IF(Tabla1[[#This Row],[Mov]]="VNT",-Tabla1[[#This Row],[Cant]],Tabla1[[#This Row],[Cant]])</f>
        <v>1</v>
      </c>
      <c r="Q4703" s="8">
        <f>DAY(Tabla1[[#This Row],[Date]])</f>
        <v>23</v>
      </c>
      <c r="R4703" s="8">
        <f>MONTH(Tabla1[[#This Row],[Date]])</f>
        <v>11</v>
      </c>
      <c r="S4703" s="8">
        <f>YEAR(Tabla1[[#This Row],[Date]])</f>
        <v>2022</v>
      </c>
    </row>
    <row r="4704" spans="1:19" x14ac:dyDescent="0.2">
      <c r="A4704">
        <v>4696</v>
      </c>
      <c r="B4704" s="1">
        <v>44888</v>
      </c>
      <c r="C4704" t="s">
        <v>261</v>
      </c>
      <c r="D4704" t="s">
        <v>817</v>
      </c>
      <c r="E4704">
        <v>1</v>
      </c>
      <c r="F4704" t="s">
        <v>214</v>
      </c>
      <c r="G4704" t="s">
        <v>794</v>
      </c>
      <c r="H4704" t="s">
        <v>215</v>
      </c>
      <c r="M4704" s="2">
        <v>13000</v>
      </c>
      <c r="N4704" s="2">
        <v>29000</v>
      </c>
      <c r="O4704" s="2">
        <f>IF(Tabla1[[#This Row],[Mov]]="VNT",Tabla1[[#This Row],[Sale]]-Tabla1[[#This Row],[Cost]],-Tabla1[[#This Row],[Cost]]*Tabla1[[#This Row],[Cant]])</f>
        <v>-13000</v>
      </c>
      <c r="P4704" s="8">
        <f>IF(Tabla1[[#This Row],[Mov]]="VNT",-Tabla1[[#This Row],[Cant]],Tabla1[[#This Row],[Cant]])</f>
        <v>1</v>
      </c>
      <c r="Q4704" s="8">
        <f>DAY(Tabla1[[#This Row],[Date]])</f>
        <v>23</v>
      </c>
      <c r="R4704" s="8">
        <f>MONTH(Tabla1[[#This Row],[Date]])</f>
        <v>11</v>
      </c>
      <c r="S4704" s="8">
        <f>YEAR(Tabla1[[#This Row],[Date]])</f>
        <v>2022</v>
      </c>
    </row>
    <row r="4705" spans="1:19" x14ac:dyDescent="0.2">
      <c r="A4705">
        <v>4697</v>
      </c>
      <c r="B4705" s="1">
        <v>44888</v>
      </c>
      <c r="C4705" t="s">
        <v>261</v>
      </c>
      <c r="D4705" t="s">
        <v>817</v>
      </c>
      <c r="E4705">
        <v>1</v>
      </c>
      <c r="F4705" t="s">
        <v>532</v>
      </c>
      <c r="G4705" t="s">
        <v>266</v>
      </c>
      <c r="H4705" t="s">
        <v>1325</v>
      </c>
      <c r="M4705" s="2">
        <v>50000</v>
      </c>
      <c r="N4705" s="2">
        <v>85000</v>
      </c>
      <c r="O4705" s="2">
        <f>IF(Tabla1[[#This Row],[Mov]]="VNT",Tabla1[[#This Row],[Sale]]-Tabla1[[#This Row],[Cost]],-Tabla1[[#This Row],[Cost]]*Tabla1[[#This Row],[Cant]])</f>
        <v>-50000</v>
      </c>
      <c r="P4705" s="8">
        <f>IF(Tabla1[[#This Row],[Mov]]="VNT",-Tabla1[[#This Row],[Cant]],Tabla1[[#This Row],[Cant]])</f>
        <v>1</v>
      </c>
      <c r="Q4705" s="8">
        <f>DAY(Tabla1[[#This Row],[Date]])</f>
        <v>23</v>
      </c>
      <c r="R4705" s="8">
        <f>MONTH(Tabla1[[#This Row],[Date]])</f>
        <v>11</v>
      </c>
      <c r="S4705" s="8">
        <f>YEAR(Tabla1[[#This Row],[Date]])</f>
        <v>2022</v>
      </c>
    </row>
    <row r="4706" spans="1:19" x14ac:dyDescent="0.2">
      <c r="A4706">
        <v>4698</v>
      </c>
      <c r="B4706" s="1">
        <v>44888</v>
      </c>
      <c r="C4706" t="s">
        <v>261</v>
      </c>
      <c r="D4706" t="s">
        <v>817</v>
      </c>
      <c r="E4706">
        <v>1</v>
      </c>
      <c r="F4706" t="s">
        <v>618</v>
      </c>
      <c r="G4706" t="s">
        <v>263</v>
      </c>
      <c r="H4706" t="s">
        <v>1953</v>
      </c>
      <c r="M4706" s="2">
        <v>18000</v>
      </c>
      <c r="N4706" s="2">
        <v>45000</v>
      </c>
      <c r="O4706" s="2">
        <f>IF(Tabla1[[#This Row],[Mov]]="VNT",Tabla1[[#This Row],[Sale]]-Tabla1[[#This Row],[Cost]],-Tabla1[[#This Row],[Cost]]*Tabla1[[#This Row],[Cant]])</f>
        <v>-18000</v>
      </c>
      <c r="P4706" s="8">
        <f>IF(Tabla1[[#This Row],[Mov]]="VNT",-Tabla1[[#This Row],[Cant]],Tabla1[[#This Row],[Cant]])</f>
        <v>1</v>
      </c>
      <c r="Q4706" s="8">
        <f>DAY(Tabla1[[#This Row],[Date]])</f>
        <v>23</v>
      </c>
      <c r="R4706" s="8">
        <f>MONTH(Tabla1[[#This Row],[Date]])</f>
        <v>11</v>
      </c>
      <c r="S4706" s="8">
        <f>YEAR(Tabla1[[#This Row],[Date]])</f>
        <v>2022</v>
      </c>
    </row>
    <row r="4707" spans="1:19" x14ac:dyDescent="0.2">
      <c r="A4707">
        <v>4699</v>
      </c>
      <c r="B4707" s="1">
        <v>44888</v>
      </c>
      <c r="C4707" t="s">
        <v>261</v>
      </c>
      <c r="D4707" t="s">
        <v>817</v>
      </c>
      <c r="E4707">
        <v>1</v>
      </c>
      <c r="F4707" t="s">
        <v>48</v>
      </c>
      <c r="G4707" t="s">
        <v>266</v>
      </c>
      <c r="H4707" t="s">
        <v>1952</v>
      </c>
      <c r="J4707" t="s">
        <v>3030</v>
      </c>
      <c r="M4707" s="2">
        <v>55000</v>
      </c>
      <c r="N4707" s="2">
        <v>89000</v>
      </c>
      <c r="O4707" s="2">
        <f>IF(Tabla1[[#This Row],[Mov]]="VNT",Tabla1[[#This Row],[Sale]]-Tabla1[[#This Row],[Cost]],-Tabla1[[#This Row],[Cost]]*Tabla1[[#This Row],[Cant]])</f>
        <v>-55000</v>
      </c>
      <c r="P4707" s="8">
        <f>IF(Tabla1[[#This Row],[Mov]]="VNT",-Tabla1[[#This Row],[Cant]],Tabla1[[#This Row],[Cant]])</f>
        <v>1</v>
      </c>
      <c r="Q4707" s="8">
        <f>DAY(Tabla1[[#This Row],[Date]])</f>
        <v>23</v>
      </c>
      <c r="R4707" s="8">
        <f>MONTH(Tabla1[[#This Row],[Date]])</f>
        <v>11</v>
      </c>
      <c r="S4707" s="8">
        <f>YEAR(Tabla1[[#This Row],[Date]])</f>
        <v>2022</v>
      </c>
    </row>
    <row r="4708" spans="1:19" x14ac:dyDescent="0.2">
      <c r="A4708">
        <v>4700</v>
      </c>
      <c r="B4708" s="1">
        <v>44888</v>
      </c>
      <c r="C4708" t="s">
        <v>261</v>
      </c>
      <c r="D4708" t="s">
        <v>892</v>
      </c>
      <c r="E4708">
        <v>1</v>
      </c>
      <c r="F4708" t="s">
        <v>1545</v>
      </c>
      <c r="G4708" t="s">
        <v>284</v>
      </c>
      <c r="H4708" t="s">
        <v>1312</v>
      </c>
      <c r="M4708" s="2">
        <v>15000</v>
      </c>
      <c r="N4708" s="2">
        <v>35000</v>
      </c>
      <c r="O4708" s="2">
        <f>IF(Tabla1[[#This Row],[Mov]]="VNT",Tabla1[[#This Row],[Sale]]-Tabla1[[#This Row],[Cost]],-Tabla1[[#This Row],[Cost]]*Tabla1[[#This Row],[Cant]])</f>
        <v>-15000</v>
      </c>
      <c r="P4708" s="8">
        <f>IF(Tabla1[[#This Row],[Mov]]="VNT",-Tabla1[[#This Row],[Cant]],Tabla1[[#This Row],[Cant]])</f>
        <v>1</v>
      </c>
      <c r="Q4708" s="8">
        <f>DAY(Tabla1[[#This Row],[Date]])</f>
        <v>23</v>
      </c>
      <c r="R4708" s="8">
        <f>MONTH(Tabla1[[#This Row],[Date]])</f>
        <v>11</v>
      </c>
      <c r="S4708" s="8">
        <f>YEAR(Tabla1[[#This Row],[Date]])</f>
        <v>2022</v>
      </c>
    </row>
    <row r="4709" spans="1:19" x14ac:dyDescent="0.2">
      <c r="A4709">
        <v>4701</v>
      </c>
      <c r="B4709" s="1">
        <v>44888</v>
      </c>
      <c r="C4709" t="s">
        <v>261</v>
      </c>
      <c r="D4709" t="s">
        <v>892</v>
      </c>
      <c r="E4709">
        <v>1</v>
      </c>
      <c r="F4709" t="s">
        <v>1192</v>
      </c>
      <c r="G4709" t="s">
        <v>272</v>
      </c>
      <c r="H4709" t="s">
        <v>1005</v>
      </c>
      <c r="M4709" s="2">
        <v>15000</v>
      </c>
      <c r="N4709" s="2">
        <v>29000</v>
      </c>
      <c r="O4709" s="2">
        <f>IF(Tabla1[[#This Row],[Mov]]="VNT",Tabla1[[#This Row],[Sale]]-Tabla1[[#This Row],[Cost]],-Tabla1[[#This Row],[Cost]]*Tabla1[[#This Row],[Cant]])</f>
        <v>-15000</v>
      </c>
      <c r="P4709" s="8">
        <f>IF(Tabla1[[#This Row],[Mov]]="VNT",-Tabla1[[#This Row],[Cant]],Tabla1[[#This Row],[Cant]])</f>
        <v>1</v>
      </c>
      <c r="Q4709" s="8">
        <f>DAY(Tabla1[[#This Row],[Date]])</f>
        <v>23</v>
      </c>
      <c r="R4709" s="8">
        <f>MONTH(Tabla1[[#This Row],[Date]])</f>
        <v>11</v>
      </c>
      <c r="S4709" s="8">
        <f>YEAR(Tabla1[[#This Row],[Date]])</f>
        <v>2022</v>
      </c>
    </row>
    <row r="4710" spans="1:19" x14ac:dyDescent="0.2">
      <c r="A4710">
        <v>4702</v>
      </c>
      <c r="B4710" s="1">
        <v>44888</v>
      </c>
      <c r="C4710" t="s">
        <v>261</v>
      </c>
      <c r="D4710" t="s">
        <v>892</v>
      </c>
      <c r="E4710">
        <v>1</v>
      </c>
      <c r="F4710" t="s">
        <v>386</v>
      </c>
      <c r="G4710" t="s">
        <v>262</v>
      </c>
      <c r="H4710" t="s">
        <v>300</v>
      </c>
      <c r="M4710" s="2">
        <v>93000</v>
      </c>
      <c r="N4710" s="2">
        <v>145000</v>
      </c>
      <c r="O4710" s="2">
        <f>IF(Tabla1[[#This Row],[Mov]]="VNT",Tabla1[[#This Row],[Sale]]-Tabla1[[#This Row],[Cost]],-Tabla1[[#This Row],[Cost]]*Tabla1[[#This Row],[Cant]])</f>
        <v>-93000</v>
      </c>
      <c r="P4710" s="8">
        <f>IF(Tabla1[[#This Row],[Mov]]="VNT",-Tabla1[[#This Row],[Cant]],Tabla1[[#This Row],[Cant]])</f>
        <v>1</v>
      </c>
      <c r="Q4710" s="8">
        <f>DAY(Tabla1[[#This Row],[Date]])</f>
        <v>23</v>
      </c>
      <c r="R4710" s="8">
        <f>MONTH(Tabla1[[#This Row],[Date]])</f>
        <v>11</v>
      </c>
      <c r="S4710" s="8">
        <f>YEAR(Tabla1[[#This Row],[Date]])</f>
        <v>2022</v>
      </c>
    </row>
    <row r="4711" spans="1:19" x14ac:dyDescent="0.2">
      <c r="A4711">
        <v>4703</v>
      </c>
      <c r="B4711" s="1">
        <v>44888</v>
      </c>
      <c r="C4711" t="s">
        <v>261</v>
      </c>
      <c r="D4711" t="s">
        <v>892</v>
      </c>
      <c r="E4711">
        <v>1</v>
      </c>
      <c r="F4711" t="s">
        <v>1545</v>
      </c>
      <c r="G4711" t="s">
        <v>284</v>
      </c>
      <c r="H4711" t="s">
        <v>513</v>
      </c>
      <c r="M4711" s="2">
        <v>15000</v>
      </c>
      <c r="N4711" s="2">
        <v>35000</v>
      </c>
      <c r="O4711" s="2">
        <f>IF(Tabla1[[#This Row],[Mov]]="VNT",Tabla1[[#This Row],[Sale]]-Tabla1[[#This Row],[Cost]],-Tabla1[[#This Row],[Cost]]*Tabla1[[#This Row],[Cant]])</f>
        <v>-15000</v>
      </c>
      <c r="P4711" s="8">
        <f>IF(Tabla1[[#This Row],[Mov]]="VNT",-Tabla1[[#This Row],[Cant]],Tabla1[[#This Row],[Cant]])</f>
        <v>1</v>
      </c>
      <c r="Q4711" s="8">
        <f>DAY(Tabla1[[#This Row],[Date]])</f>
        <v>23</v>
      </c>
      <c r="R4711" s="8">
        <f>MONTH(Tabla1[[#This Row],[Date]])</f>
        <v>11</v>
      </c>
      <c r="S4711" s="8">
        <f>YEAR(Tabla1[[#This Row],[Date]])</f>
        <v>2022</v>
      </c>
    </row>
    <row r="4712" spans="1:19" x14ac:dyDescent="0.2">
      <c r="A4712">
        <v>4704</v>
      </c>
      <c r="B4712" s="1">
        <v>44888</v>
      </c>
      <c r="C4712" t="s">
        <v>261</v>
      </c>
      <c r="D4712" t="s">
        <v>623</v>
      </c>
      <c r="E4712">
        <v>1</v>
      </c>
      <c r="F4712" t="s">
        <v>532</v>
      </c>
      <c r="G4712" t="s">
        <v>273</v>
      </c>
      <c r="H4712" t="s">
        <v>552</v>
      </c>
      <c r="M4712" s="2">
        <v>19000</v>
      </c>
      <c r="N4712" s="2">
        <v>35000</v>
      </c>
      <c r="O4712" s="2">
        <f>IF(Tabla1[[#This Row],[Mov]]="VNT",Tabla1[[#This Row],[Sale]]-Tabla1[[#This Row],[Cost]],-Tabla1[[#This Row],[Cost]]*Tabla1[[#This Row],[Cant]])</f>
        <v>-19000</v>
      </c>
      <c r="P4712" s="8">
        <f>IF(Tabla1[[#This Row],[Mov]]="VNT",-Tabla1[[#This Row],[Cant]],Tabla1[[#This Row],[Cant]])</f>
        <v>1</v>
      </c>
      <c r="Q4712" s="8">
        <f>DAY(Tabla1[[#This Row],[Date]])</f>
        <v>23</v>
      </c>
      <c r="R4712" s="8">
        <f>MONTH(Tabla1[[#This Row],[Date]])</f>
        <v>11</v>
      </c>
      <c r="S4712" s="8">
        <f>YEAR(Tabla1[[#This Row],[Date]])</f>
        <v>2022</v>
      </c>
    </row>
    <row r="4713" spans="1:19" x14ac:dyDescent="0.2">
      <c r="A4713">
        <v>4705</v>
      </c>
      <c r="B4713" s="1">
        <v>44888</v>
      </c>
      <c r="C4713" t="s">
        <v>261</v>
      </c>
      <c r="D4713" t="s">
        <v>623</v>
      </c>
      <c r="E4713">
        <v>1</v>
      </c>
      <c r="F4713" t="s">
        <v>532</v>
      </c>
      <c r="G4713" t="s">
        <v>273</v>
      </c>
      <c r="H4713" t="s">
        <v>552</v>
      </c>
      <c r="M4713" s="2">
        <v>19000</v>
      </c>
      <c r="N4713" s="2">
        <v>35000</v>
      </c>
      <c r="O4713" s="2">
        <f>IF(Tabla1[[#This Row],[Mov]]="VNT",Tabla1[[#This Row],[Sale]]-Tabla1[[#This Row],[Cost]],-Tabla1[[#This Row],[Cost]]*Tabla1[[#This Row],[Cant]])</f>
        <v>-19000</v>
      </c>
      <c r="P4713" s="8">
        <f>IF(Tabla1[[#This Row],[Mov]]="VNT",-Tabla1[[#This Row],[Cant]],Tabla1[[#This Row],[Cant]])</f>
        <v>1</v>
      </c>
      <c r="Q4713" s="8">
        <f>DAY(Tabla1[[#This Row],[Date]])</f>
        <v>23</v>
      </c>
      <c r="R4713" s="8">
        <f>MONTH(Tabla1[[#This Row],[Date]])</f>
        <v>11</v>
      </c>
      <c r="S4713" s="8">
        <f>YEAR(Tabla1[[#This Row],[Date]])</f>
        <v>2022</v>
      </c>
    </row>
    <row r="4714" spans="1:19" x14ac:dyDescent="0.2">
      <c r="A4714">
        <v>4706</v>
      </c>
      <c r="B4714" s="1">
        <v>44888</v>
      </c>
      <c r="C4714" t="s">
        <v>261</v>
      </c>
      <c r="D4714" t="s">
        <v>623</v>
      </c>
      <c r="E4714">
        <v>1</v>
      </c>
      <c r="F4714" t="s">
        <v>532</v>
      </c>
      <c r="G4714" t="s">
        <v>273</v>
      </c>
      <c r="H4714" t="s">
        <v>552</v>
      </c>
      <c r="M4714" s="2">
        <v>19000</v>
      </c>
      <c r="N4714" s="2">
        <v>35000</v>
      </c>
      <c r="O4714" s="2">
        <f>IF(Tabla1[[#This Row],[Mov]]="VNT",Tabla1[[#This Row],[Sale]]-Tabla1[[#This Row],[Cost]],-Tabla1[[#This Row],[Cost]]*Tabla1[[#This Row],[Cant]])</f>
        <v>-19000</v>
      </c>
      <c r="P4714" s="8">
        <f>IF(Tabla1[[#This Row],[Mov]]="VNT",-Tabla1[[#This Row],[Cant]],Tabla1[[#This Row],[Cant]])</f>
        <v>1</v>
      </c>
      <c r="Q4714" s="8">
        <f>DAY(Tabla1[[#This Row],[Date]])</f>
        <v>23</v>
      </c>
      <c r="R4714" s="8">
        <f>MONTH(Tabla1[[#This Row],[Date]])</f>
        <v>11</v>
      </c>
      <c r="S4714" s="8">
        <f>YEAR(Tabla1[[#This Row],[Date]])</f>
        <v>2022</v>
      </c>
    </row>
    <row r="4715" spans="1:19" x14ac:dyDescent="0.2">
      <c r="A4715">
        <v>4707</v>
      </c>
      <c r="B4715" s="1">
        <v>44888</v>
      </c>
      <c r="C4715" t="s">
        <v>261</v>
      </c>
      <c r="D4715" t="s">
        <v>623</v>
      </c>
      <c r="E4715">
        <v>2</v>
      </c>
      <c r="F4715" t="s">
        <v>21</v>
      </c>
      <c r="G4715" t="s">
        <v>263</v>
      </c>
      <c r="H4715" t="s">
        <v>1954</v>
      </c>
      <c r="M4715" s="2">
        <v>7500</v>
      </c>
      <c r="N4715" s="2">
        <v>19000</v>
      </c>
      <c r="O4715" s="2">
        <f>IF(Tabla1[[#This Row],[Mov]]="VNT",Tabla1[[#This Row],[Sale]]-Tabla1[[#This Row],[Cost]],-Tabla1[[#This Row],[Cost]]*Tabla1[[#This Row],[Cant]])</f>
        <v>-15000</v>
      </c>
      <c r="P4715" s="8">
        <f>IF(Tabla1[[#This Row],[Mov]]="VNT",-Tabla1[[#This Row],[Cant]],Tabla1[[#This Row],[Cant]])</f>
        <v>2</v>
      </c>
      <c r="Q4715" s="8">
        <f>DAY(Tabla1[[#This Row],[Date]])</f>
        <v>23</v>
      </c>
      <c r="R4715" s="8">
        <f>MONTH(Tabla1[[#This Row],[Date]])</f>
        <v>11</v>
      </c>
      <c r="S4715" s="8">
        <f>YEAR(Tabla1[[#This Row],[Date]])</f>
        <v>2022</v>
      </c>
    </row>
    <row r="4716" spans="1:19" x14ac:dyDescent="0.2">
      <c r="A4716">
        <v>4708</v>
      </c>
      <c r="B4716" s="1">
        <v>44888</v>
      </c>
      <c r="C4716" t="s">
        <v>261</v>
      </c>
      <c r="D4716" t="s">
        <v>623</v>
      </c>
      <c r="E4716">
        <v>1</v>
      </c>
      <c r="F4716" t="s">
        <v>532</v>
      </c>
      <c r="G4716" t="s">
        <v>273</v>
      </c>
      <c r="H4716" t="s">
        <v>552</v>
      </c>
      <c r="M4716" s="2">
        <v>19000</v>
      </c>
      <c r="N4716" s="2">
        <v>35000</v>
      </c>
      <c r="O4716" s="2">
        <f>IF(Tabla1[[#This Row],[Mov]]="VNT",Tabla1[[#This Row],[Sale]]-Tabla1[[#This Row],[Cost]],-Tabla1[[#This Row],[Cost]]*Tabla1[[#This Row],[Cant]])</f>
        <v>-19000</v>
      </c>
      <c r="P4716" s="8">
        <f>IF(Tabla1[[#This Row],[Mov]]="VNT",-Tabla1[[#This Row],[Cant]],Tabla1[[#This Row],[Cant]])</f>
        <v>1</v>
      </c>
      <c r="Q4716" s="8">
        <f>DAY(Tabla1[[#This Row],[Date]])</f>
        <v>23</v>
      </c>
      <c r="R4716" s="8">
        <f>MONTH(Tabla1[[#This Row],[Date]])</f>
        <v>11</v>
      </c>
      <c r="S4716" s="8">
        <f>YEAR(Tabla1[[#This Row],[Date]])</f>
        <v>2022</v>
      </c>
    </row>
    <row r="4717" spans="1:19" x14ac:dyDescent="0.2">
      <c r="A4717">
        <v>4709</v>
      </c>
      <c r="B4717" s="1">
        <v>44888</v>
      </c>
      <c r="C4717" t="s">
        <v>261</v>
      </c>
      <c r="D4717" t="s">
        <v>623</v>
      </c>
      <c r="E4717">
        <v>1</v>
      </c>
      <c r="F4717" t="s">
        <v>48</v>
      </c>
      <c r="G4717" t="s">
        <v>266</v>
      </c>
      <c r="H4717" t="s">
        <v>1955</v>
      </c>
      <c r="M4717" s="2">
        <v>38000</v>
      </c>
      <c r="N4717" s="2">
        <v>69000</v>
      </c>
      <c r="O4717" s="2">
        <f>IF(Tabla1[[#This Row],[Mov]]="VNT",Tabla1[[#This Row],[Sale]]-Tabla1[[#This Row],[Cost]],-Tabla1[[#This Row],[Cost]]*Tabla1[[#This Row],[Cant]])</f>
        <v>-38000</v>
      </c>
      <c r="P4717" s="8">
        <f>IF(Tabla1[[#This Row],[Mov]]="VNT",-Tabla1[[#This Row],[Cant]],Tabla1[[#This Row],[Cant]])</f>
        <v>1</v>
      </c>
      <c r="Q4717" s="8">
        <f>DAY(Tabla1[[#This Row],[Date]])</f>
        <v>23</v>
      </c>
      <c r="R4717" s="8">
        <f>MONTH(Tabla1[[#This Row],[Date]])</f>
        <v>11</v>
      </c>
      <c r="S4717" s="8">
        <f>YEAR(Tabla1[[#This Row],[Date]])</f>
        <v>2022</v>
      </c>
    </row>
    <row r="4718" spans="1:19" x14ac:dyDescent="0.2">
      <c r="A4718">
        <v>4710</v>
      </c>
      <c r="B4718" s="1">
        <v>44889</v>
      </c>
      <c r="C4718" t="s">
        <v>260</v>
      </c>
      <c r="D4718" t="s">
        <v>332</v>
      </c>
      <c r="E4718">
        <v>1</v>
      </c>
      <c r="F4718" t="s">
        <v>458</v>
      </c>
      <c r="G4718" t="s">
        <v>349</v>
      </c>
      <c r="H4718" t="s">
        <v>515</v>
      </c>
      <c r="L4718" t="s">
        <v>992</v>
      </c>
      <c r="M4718" s="2">
        <v>0</v>
      </c>
      <c r="N4718" s="2">
        <v>5000</v>
      </c>
      <c r="O4718" s="2">
        <f>IF(Tabla1[[#This Row],[Mov]]="VNT",Tabla1[[#This Row],[Sale]]-Tabla1[[#This Row],[Cost]],-Tabla1[[#This Row],[Cost]]*Tabla1[[#This Row],[Cant]])</f>
        <v>5000</v>
      </c>
      <c r="P4718" s="8">
        <f>IF(Tabla1[[#This Row],[Mov]]="VNT",-Tabla1[[#This Row],[Cant]],Tabla1[[#This Row],[Cant]])</f>
        <v>-1</v>
      </c>
      <c r="Q4718" s="8">
        <f>DAY(Tabla1[[#This Row],[Date]])</f>
        <v>24</v>
      </c>
      <c r="R4718" s="8">
        <f>MONTH(Tabla1[[#This Row],[Date]])</f>
        <v>11</v>
      </c>
      <c r="S4718" s="8">
        <f>YEAR(Tabla1[[#This Row],[Date]])</f>
        <v>2022</v>
      </c>
    </row>
    <row r="4719" spans="1:19" x14ac:dyDescent="0.2">
      <c r="A4719">
        <v>4711</v>
      </c>
      <c r="B4719" s="1">
        <v>44889</v>
      </c>
      <c r="C4719" t="s">
        <v>260</v>
      </c>
      <c r="D4719" t="s">
        <v>332</v>
      </c>
      <c r="E4719">
        <v>1</v>
      </c>
      <c r="F4719" t="s">
        <v>224</v>
      </c>
      <c r="G4719" t="s">
        <v>263</v>
      </c>
      <c r="H4719" t="s">
        <v>496</v>
      </c>
      <c r="M4719" s="2">
        <v>9000</v>
      </c>
      <c r="N4719" s="2">
        <v>20000</v>
      </c>
      <c r="O4719" s="2">
        <f>IF(Tabla1[[#This Row],[Mov]]="VNT",Tabla1[[#This Row],[Sale]]-Tabla1[[#This Row],[Cost]],-Tabla1[[#This Row],[Cost]]*Tabla1[[#This Row],[Cant]])</f>
        <v>11000</v>
      </c>
      <c r="P4719" s="8">
        <f>IF(Tabla1[[#This Row],[Mov]]="VNT",-Tabla1[[#This Row],[Cant]],Tabla1[[#This Row],[Cant]])</f>
        <v>-1</v>
      </c>
      <c r="Q4719" s="8">
        <f>DAY(Tabla1[[#This Row],[Date]])</f>
        <v>24</v>
      </c>
      <c r="R4719" s="8">
        <f>MONTH(Tabla1[[#This Row],[Date]])</f>
        <v>11</v>
      </c>
      <c r="S4719" s="8">
        <f>YEAR(Tabla1[[#This Row],[Date]])</f>
        <v>2022</v>
      </c>
    </row>
    <row r="4720" spans="1:19" x14ac:dyDescent="0.2">
      <c r="A4720">
        <v>4712</v>
      </c>
      <c r="B4720" s="1">
        <v>44889</v>
      </c>
      <c r="C4720" t="s">
        <v>260</v>
      </c>
      <c r="D4720" t="s">
        <v>332</v>
      </c>
      <c r="E4720">
        <v>1</v>
      </c>
      <c r="F4720" t="s">
        <v>224</v>
      </c>
      <c r="G4720" t="s">
        <v>272</v>
      </c>
      <c r="H4720" t="s">
        <v>308</v>
      </c>
      <c r="M4720" s="2">
        <v>9500</v>
      </c>
      <c r="N4720" s="2">
        <v>20000</v>
      </c>
      <c r="O4720" s="2">
        <f>IF(Tabla1[[#This Row],[Mov]]="VNT",Tabla1[[#This Row],[Sale]]-Tabla1[[#This Row],[Cost]],-Tabla1[[#This Row],[Cost]]*Tabla1[[#This Row],[Cant]])</f>
        <v>10500</v>
      </c>
      <c r="P4720" s="8">
        <f>IF(Tabla1[[#This Row],[Mov]]="VNT",-Tabla1[[#This Row],[Cant]],Tabla1[[#This Row],[Cant]])</f>
        <v>-1</v>
      </c>
      <c r="Q4720" s="8">
        <f>DAY(Tabla1[[#This Row],[Date]])</f>
        <v>24</v>
      </c>
      <c r="R4720" s="8">
        <f>MONTH(Tabla1[[#This Row],[Date]])</f>
        <v>11</v>
      </c>
      <c r="S4720" s="8">
        <f>YEAR(Tabla1[[#This Row],[Date]])</f>
        <v>2022</v>
      </c>
    </row>
    <row r="4721" spans="1:19" x14ac:dyDescent="0.2">
      <c r="A4721">
        <v>4713</v>
      </c>
      <c r="B4721" s="1">
        <v>44889</v>
      </c>
      <c r="C4721" t="s">
        <v>260</v>
      </c>
      <c r="D4721" t="s">
        <v>332</v>
      </c>
      <c r="E4721">
        <v>1</v>
      </c>
      <c r="F4721" t="s">
        <v>26</v>
      </c>
      <c r="G4721" t="s">
        <v>603</v>
      </c>
      <c r="H4721" t="s">
        <v>16</v>
      </c>
      <c r="M4721" s="2">
        <v>3000</v>
      </c>
      <c r="N4721" s="2">
        <v>9000</v>
      </c>
      <c r="O4721" s="2">
        <f>IF(Tabla1[[#This Row],[Mov]]="VNT",Tabla1[[#This Row],[Sale]]-Tabla1[[#This Row],[Cost]],-Tabla1[[#This Row],[Cost]]*Tabla1[[#This Row],[Cant]])</f>
        <v>6000</v>
      </c>
      <c r="P4721" s="8">
        <f>IF(Tabla1[[#This Row],[Mov]]="VNT",-Tabla1[[#This Row],[Cant]],Tabla1[[#This Row],[Cant]])</f>
        <v>-1</v>
      </c>
      <c r="Q4721" s="8">
        <f>DAY(Tabla1[[#This Row],[Date]])</f>
        <v>24</v>
      </c>
      <c r="R4721" s="8">
        <f>MONTH(Tabla1[[#This Row],[Date]])</f>
        <v>11</v>
      </c>
      <c r="S4721" s="8">
        <f>YEAR(Tabla1[[#This Row],[Date]])</f>
        <v>2022</v>
      </c>
    </row>
    <row r="4722" spans="1:19" x14ac:dyDescent="0.2">
      <c r="A4722">
        <v>4714</v>
      </c>
      <c r="B4722" s="1">
        <v>44889</v>
      </c>
      <c r="C4722" t="s">
        <v>260</v>
      </c>
      <c r="D4722" t="s">
        <v>332</v>
      </c>
      <c r="E4722">
        <v>1</v>
      </c>
      <c r="F4722" t="s">
        <v>116</v>
      </c>
      <c r="G4722" t="s">
        <v>347</v>
      </c>
      <c r="H4722" t="s">
        <v>518</v>
      </c>
      <c r="M4722" s="2">
        <v>7009</v>
      </c>
      <c r="N4722" s="2">
        <v>7500</v>
      </c>
      <c r="O4722" s="2">
        <f>IF(Tabla1[[#This Row],[Mov]]="VNT",Tabla1[[#This Row],[Sale]]-Tabla1[[#This Row],[Cost]],-Tabla1[[#This Row],[Cost]]*Tabla1[[#This Row],[Cant]])</f>
        <v>491</v>
      </c>
      <c r="P4722" s="8">
        <f>IF(Tabla1[[#This Row],[Mov]]="VNT",-Tabla1[[#This Row],[Cant]],Tabla1[[#This Row],[Cant]])</f>
        <v>-1</v>
      </c>
      <c r="Q4722" s="8">
        <f>DAY(Tabla1[[#This Row],[Date]])</f>
        <v>24</v>
      </c>
      <c r="R4722" s="8">
        <f>MONTH(Tabla1[[#This Row],[Date]])</f>
        <v>11</v>
      </c>
      <c r="S4722" s="8">
        <f>YEAR(Tabla1[[#This Row],[Date]])</f>
        <v>2022</v>
      </c>
    </row>
    <row r="4723" spans="1:19" x14ac:dyDescent="0.2">
      <c r="A4723">
        <v>4715</v>
      </c>
      <c r="B4723" s="1">
        <v>44889</v>
      </c>
      <c r="C4723" t="s">
        <v>260</v>
      </c>
      <c r="D4723" t="s">
        <v>332</v>
      </c>
      <c r="E4723">
        <v>1</v>
      </c>
      <c r="F4723" t="s">
        <v>21</v>
      </c>
      <c r="G4723" t="s">
        <v>272</v>
      </c>
      <c r="H4723" t="s">
        <v>830</v>
      </c>
      <c r="M4723" s="2">
        <v>3500</v>
      </c>
      <c r="N4723" s="2">
        <v>14000</v>
      </c>
      <c r="O4723" s="2">
        <f>IF(Tabla1[[#This Row],[Mov]]="VNT",Tabla1[[#This Row],[Sale]]-Tabla1[[#This Row],[Cost]],-Tabla1[[#This Row],[Cost]]*Tabla1[[#This Row],[Cant]])</f>
        <v>10500</v>
      </c>
      <c r="P4723" s="8">
        <f>IF(Tabla1[[#This Row],[Mov]]="VNT",-Tabla1[[#This Row],[Cant]],Tabla1[[#This Row],[Cant]])</f>
        <v>-1</v>
      </c>
      <c r="Q4723" s="8">
        <f>DAY(Tabla1[[#This Row],[Date]])</f>
        <v>24</v>
      </c>
      <c r="R4723" s="8">
        <f>MONTH(Tabla1[[#This Row],[Date]])</f>
        <v>11</v>
      </c>
      <c r="S4723" s="8">
        <f>YEAR(Tabla1[[#This Row],[Date]])</f>
        <v>2022</v>
      </c>
    </row>
    <row r="4724" spans="1:19" x14ac:dyDescent="0.2">
      <c r="A4724">
        <v>4716</v>
      </c>
      <c r="B4724" s="1">
        <v>44889</v>
      </c>
      <c r="C4724" t="s">
        <v>260</v>
      </c>
      <c r="D4724" t="s">
        <v>332</v>
      </c>
      <c r="E4724">
        <v>1</v>
      </c>
      <c r="F4724" t="s">
        <v>116</v>
      </c>
      <c r="G4724" t="s">
        <v>347</v>
      </c>
      <c r="H4724" t="s">
        <v>519</v>
      </c>
      <c r="M4724" s="2">
        <v>1869</v>
      </c>
      <c r="N4724" s="2">
        <v>2000</v>
      </c>
      <c r="O4724" s="2">
        <f>IF(Tabla1[[#This Row],[Mov]]="VNT",Tabla1[[#This Row],[Sale]]-Tabla1[[#This Row],[Cost]],-Tabla1[[#This Row],[Cost]]*Tabla1[[#This Row],[Cant]])</f>
        <v>131</v>
      </c>
      <c r="P4724" s="8">
        <f>IF(Tabla1[[#This Row],[Mov]]="VNT",-Tabla1[[#This Row],[Cant]],Tabla1[[#This Row],[Cant]])</f>
        <v>-1</v>
      </c>
      <c r="Q4724" s="8">
        <f>DAY(Tabla1[[#This Row],[Date]])</f>
        <v>24</v>
      </c>
      <c r="R4724" s="8">
        <f>MONTH(Tabla1[[#This Row],[Date]])</f>
        <v>11</v>
      </c>
      <c r="S4724" s="8">
        <f>YEAR(Tabla1[[#This Row],[Date]])</f>
        <v>2022</v>
      </c>
    </row>
    <row r="4725" spans="1:19" x14ac:dyDescent="0.2">
      <c r="A4725">
        <v>4717</v>
      </c>
      <c r="B4725" s="1">
        <v>44889</v>
      </c>
      <c r="C4725" t="s">
        <v>260</v>
      </c>
      <c r="D4725" t="s">
        <v>332</v>
      </c>
      <c r="E4725">
        <v>1</v>
      </c>
      <c r="F4725" t="s">
        <v>116</v>
      </c>
      <c r="G4725" t="s">
        <v>382</v>
      </c>
      <c r="H4725" t="s">
        <v>514</v>
      </c>
      <c r="M4725" s="2">
        <v>6074</v>
      </c>
      <c r="N4725" s="2">
        <v>6500</v>
      </c>
      <c r="O4725" s="2">
        <f>IF(Tabla1[[#This Row],[Mov]]="VNT",Tabla1[[#This Row],[Sale]]-Tabla1[[#This Row],[Cost]],-Tabla1[[#This Row],[Cost]]*Tabla1[[#This Row],[Cant]])</f>
        <v>426</v>
      </c>
      <c r="P4725" s="8">
        <f>IF(Tabla1[[#This Row],[Mov]]="VNT",-Tabla1[[#This Row],[Cant]],Tabla1[[#This Row],[Cant]])</f>
        <v>-1</v>
      </c>
      <c r="Q4725" s="8">
        <f>DAY(Tabla1[[#This Row],[Date]])</f>
        <v>24</v>
      </c>
      <c r="R4725" s="8">
        <f>MONTH(Tabla1[[#This Row],[Date]])</f>
        <v>11</v>
      </c>
      <c r="S4725" s="8">
        <f>YEAR(Tabla1[[#This Row],[Date]])</f>
        <v>2022</v>
      </c>
    </row>
    <row r="4726" spans="1:19" x14ac:dyDescent="0.2">
      <c r="A4726">
        <v>4718</v>
      </c>
      <c r="B4726" s="1">
        <v>44890</v>
      </c>
      <c r="C4726" t="s">
        <v>260</v>
      </c>
      <c r="D4726" t="s">
        <v>384</v>
      </c>
      <c r="E4726">
        <v>1</v>
      </c>
      <c r="F4726" t="s">
        <v>532</v>
      </c>
      <c r="G4726" t="s">
        <v>272</v>
      </c>
      <c r="H4726" t="s">
        <v>1797</v>
      </c>
      <c r="M4726" s="2">
        <v>32000</v>
      </c>
      <c r="N4726" s="2">
        <v>50000</v>
      </c>
      <c r="O4726" s="2">
        <f>IF(Tabla1[[#This Row],[Mov]]="VNT",Tabla1[[#This Row],[Sale]]-Tabla1[[#This Row],[Cost]],-Tabla1[[#This Row],[Cost]]*Tabla1[[#This Row],[Cant]])</f>
        <v>18000</v>
      </c>
      <c r="P4726" s="8">
        <f>IF(Tabla1[[#This Row],[Mov]]="VNT",-Tabla1[[#This Row],[Cant]],Tabla1[[#This Row],[Cant]])</f>
        <v>-1</v>
      </c>
      <c r="Q4726" s="8">
        <f>DAY(Tabla1[[#This Row],[Date]])</f>
        <v>25</v>
      </c>
      <c r="R4726" s="8">
        <f>MONTH(Tabla1[[#This Row],[Date]])</f>
        <v>11</v>
      </c>
      <c r="S4726" s="8">
        <f>YEAR(Tabla1[[#This Row],[Date]])</f>
        <v>2022</v>
      </c>
    </row>
    <row r="4727" spans="1:19" x14ac:dyDescent="0.2">
      <c r="A4727">
        <v>4719</v>
      </c>
      <c r="B4727" s="1">
        <v>44890</v>
      </c>
      <c r="C4727" t="s">
        <v>260</v>
      </c>
      <c r="D4727" t="s">
        <v>332</v>
      </c>
      <c r="E4727">
        <v>1</v>
      </c>
      <c r="F4727" t="s">
        <v>214</v>
      </c>
      <c r="G4727" t="s">
        <v>266</v>
      </c>
      <c r="H4727" t="s">
        <v>374</v>
      </c>
      <c r="M4727" s="2">
        <v>25000</v>
      </c>
      <c r="N4727" s="2">
        <v>39000</v>
      </c>
      <c r="O4727" s="2">
        <f>IF(Tabla1[[#This Row],[Mov]]="VNT",Tabla1[[#This Row],[Sale]]-Tabla1[[#This Row],[Cost]],-Tabla1[[#This Row],[Cost]]*Tabla1[[#This Row],[Cant]])</f>
        <v>14000</v>
      </c>
      <c r="P4727" s="8">
        <f>IF(Tabla1[[#This Row],[Mov]]="VNT",-Tabla1[[#This Row],[Cant]],Tabla1[[#This Row],[Cant]])</f>
        <v>-1</v>
      </c>
      <c r="Q4727" s="8">
        <f>DAY(Tabla1[[#This Row],[Date]])</f>
        <v>25</v>
      </c>
      <c r="R4727" s="8">
        <f>MONTH(Tabla1[[#This Row],[Date]])</f>
        <v>11</v>
      </c>
      <c r="S4727" s="8">
        <f>YEAR(Tabla1[[#This Row],[Date]])</f>
        <v>2022</v>
      </c>
    </row>
    <row r="4728" spans="1:19" x14ac:dyDescent="0.2">
      <c r="A4728">
        <v>4720</v>
      </c>
      <c r="B4728" s="1">
        <v>44890</v>
      </c>
      <c r="C4728" t="s">
        <v>260</v>
      </c>
      <c r="D4728" t="s">
        <v>1097</v>
      </c>
      <c r="E4728">
        <v>1</v>
      </c>
      <c r="F4728" t="s">
        <v>26</v>
      </c>
      <c r="G4728" t="s">
        <v>263</v>
      </c>
      <c r="H4728" t="s">
        <v>1513</v>
      </c>
      <c r="I4728" t="s">
        <v>20</v>
      </c>
      <c r="M4728" s="2">
        <v>10000</v>
      </c>
      <c r="N4728" s="2">
        <v>24000</v>
      </c>
      <c r="O4728" s="2">
        <f>IF(Tabla1[[#This Row],[Mov]]="VNT",Tabla1[[#This Row],[Sale]]-Tabla1[[#This Row],[Cost]],-Tabla1[[#This Row],[Cost]]*Tabla1[[#This Row],[Cant]])</f>
        <v>14000</v>
      </c>
      <c r="P4728" s="8">
        <f>IF(Tabla1[[#This Row],[Mov]]="VNT",-Tabla1[[#This Row],[Cant]],Tabla1[[#This Row],[Cant]])</f>
        <v>-1</v>
      </c>
      <c r="Q4728" s="8">
        <f>DAY(Tabla1[[#This Row],[Date]])</f>
        <v>25</v>
      </c>
      <c r="R4728" s="8">
        <f>MONTH(Tabla1[[#This Row],[Date]])</f>
        <v>11</v>
      </c>
      <c r="S4728" s="8">
        <f>YEAR(Tabla1[[#This Row],[Date]])</f>
        <v>2022</v>
      </c>
    </row>
    <row r="4729" spans="1:19" x14ac:dyDescent="0.2">
      <c r="A4729">
        <v>4721</v>
      </c>
      <c r="B4729" s="1">
        <v>44890</v>
      </c>
      <c r="C4729" t="s">
        <v>260</v>
      </c>
      <c r="D4729" t="s">
        <v>332</v>
      </c>
      <c r="E4729">
        <v>1</v>
      </c>
      <c r="F4729" t="s">
        <v>458</v>
      </c>
      <c r="G4729" t="s">
        <v>272</v>
      </c>
      <c r="H4729" t="s">
        <v>1956</v>
      </c>
      <c r="M4729" s="2">
        <v>0</v>
      </c>
      <c r="N4729" s="2">
        <v>25000</v>
      </c>
      <c r="O4729" s="2">
        <f>IF(Tabla1[[#This Row],[Mov]]="VNT",Tabla1[[#This Row],[Sale]]-Tabla1[[#This Row],[Cost]],-Tabla1[[#This Row],[Cost]]*Tabla1[[#This Row],[Cant]])</f>
        <v>25000</v>
      </c>
      <c r="P4729" s="8">
        <f>IF(Tabla1[[#This Row],[Mov]]="VNT",-Tabla1[[#This Row],[Cant]],Tabla1[[#This Row],[Cant]])</f>
        <v>-1</v>
      </c>
      <c r="Q4729" s="8">
        <f>DAY(Tabla1[[#This Row],[Date]])</f>
        <v>25</v>
      </c>
      <c r="R4729" s="8">
        <f>MONTH(Tabla1[[#This Row],[Date]])</f>
        <v>11</v>
      </c>
      <c r="S4729" s="8">
        <f>YEAR(Tabla1[[#This Row],[Date]])</f>
        <v>2022</v>
      </c>
    </row>
    <row r="4730" spans="1:19" x14ac:dyDescent="0.2">
      <c r="A4730">
        <v>4722</v>
      </c>
      <c r="B4730" s="1">
        <v>44890</v>
      </c>
      <c r="C4730" t="s">
        <v>260</v>
      </c>
      <c r="D4730" t="s">
        <v>332</v>
      </c>
      <c r="E4730">
        <v>1</v>
      </c>
      <c r="F4730" t="s">
        <v>116</v>
      </c>
      <c r="G4730" t="s">
        <v>347</v>
      </c>
      <c r="H4730" t="s">
        <v>518</v>
      </c>
      <c r="M4730" s="2">
        <v>7009</v>
      </c>
      <c r="N4730" s="2">
        <v>7500</v>
      </c>
      <c r="O4730" s="2">
        <f>IF(Tabla1[[#This Row],[Mov]]="VNT",Tabla1[[#This Row],[Sale]]-Tabla1[[#This Row],[Cost]],-Tabla1[[#This Row],[Cost]]*Tabla1[[#This Row],[Cant]])</f>
        <v>491</v>
      </c>
      <c r="P4730" s="8">
        <f>IF(Tabla1[[#This Row],[Mov]]="VNT",-Tabla1[[#This Row],[Cant]],Tabla1[[#This Row],[Cant]])</f>
        <v>-1</v>
      </c>
      <c r="Q4730" s="8">
        <f>DAY(Tabla1[[#This Row],[Date]])</f>
        <v>25</v>
      </c>
      <c r="R4730" s="8">
        <f>MONTH(Tabla1[[#This Row],[Date]])</f>
        <v>11</v>
      </c>
      <c r="S4730" s="8">
        <f>YEAR(Tabla1[[#This Row],[Date]])</f>
        <v>2022</v>
      </c>
    </row>
    <row r="4731" spans="1:19" x14ac:dyDescent="0.2">
      <c r="A4731">
        <v>4723</v>
      </c>
      <c r="B4731" s="1">
        <v>44890</v>
      </c>
      <c r="C4731" t="s">
        <v>260</v>
      </c>
      <c r="D4731" t="s">
        <v>332</v>
      </c>
      <c r="E4731">
        <v>1</v>
      </c>
      <c r="F4731" t="s">
        <v>458</v>
      </c>
      <c r="G4731" t="s">
        <v>263</v>
      </c>
      <c r="H4731" t="s">
        <v>1957</v>
      </c>
      <c r="M4731" s="2">
        <v>0</v>
      </c>
      <c r="N4731" s="2">
        <v>25000</v>
      </c>
      <c r="O4731" s="2">
        <f>IF(Tabla1[[#This Row],[Mov]]="VNT",Tabla1[[#This Row],[Sale]]-Tabla1[[#This Row],[Cost]],-Tabla1[[#This Row],[Cost]]*Tabla1[[#This Row],[Cant]])</f>
        <v>25000</v>
      </c>
      <c r="P4731" s="8">
        <f>IF(Tabla1[[#This Row],[Mov]]="VNT",-Tabla1[[#This Row],[Cant]],Tabla1[[#This Row],[Cant]])</f>
        <v>-1</v>
      </c>
      <c r="Q4731" s="8">
        <f>DAY(Tabla1[[#This Row],[Date]])</f>
        <v>25</v>
      </c>
      <c r="R4731" s="8">
        <f>MONTH(Tabla1[[#This Row],[Date]])</f>
        <v>11</v>
      </c>
      <c r="S4731" s="8">
        <f>YEAR(Tabla1[[#This Row],[Date]])</f>
        <v>2022</v>
      </c>
    </row>
    <row r="4732" spans="1:19" x14ac:dyDescent="0.2">
      <c r="A4732">
        <v>4724</v>
      </c>
      <c r="B4732" s="1">
        <v>44890</v>
      </c>
      <c r="C4732" t="s">
        <v>260</v>
      </c>
      <c r="D4732" t="s">
        <v>332</v>
      </c>
      <c r="E4732">
        <v>1</v>
      </c>
      <c r="F4732" t="s">
        <v>225</v>
      </c>
      <c r="G4732" t="s">
        <v>263</v>
      </c>
      <c r="H4732" t="s">
        <v>391</v>
      </c>
      <c r="M4732" s="2">
        <v>1100</v>
      </c>
      <c r="N4732" s="2">
        <v>10000</v>
      </c>
      <c r="O4732" s="2">
        <f>IF(Tabla1[[#This Row],[Mov]]="VNT",Tabla1[[#This Row],[Sale]]-Tabla1[[#This Row],[Cost]],-Tabla1[[#This Row],[Cost]]*Tabla1[[#This Row],[Cant]])</f>
        <v>8900</v>
      </c>
      <c r="P4732" s="8">
        <f>IF(Tabla1[[#This Row],[Mov]]="VNT",-Tabla1[[#This Row],[Cant]],Tabla1[[#This Row],[Cant]])</f>
        <v>-1</v>
      </c>
      <c r="Q4732" s="8">
        <f>DAY(Tabla1[[#This Row],[Date]])</f>
        <v>25</v>
      </c>
      <c r="R4732" s="8">
        <f>MONTH(Tabla1[[#This Row],[Date]])</f>
        <v>11</v>
      </c>
      <c r="S4732" s="8">
        <f>YEAR(Tabla1[[#This Row],[Date]])</f>
        <v>2022</v>
      </c>
    </row>
    <row r="4733" spans="1:19" x14ac:dyDescent="0.2">
      <c r="A4733">
        <v>4725</v>
      </c>
      <c r="B4733" s="1">
        <v>44890</v>
      </c>
      <c r="C4733" t="s">
        <v>260</v>
      </c>
      <c r="D4733" t="s">
        <v>332</v>
      </c>
      <c r="E4733">
        <v>1</v>
      </c>
      <c r="F4733" t="s">
        <v>116</v>
      </c>
      <c r="G4733" t="s">
        <v>347</v>
      </c>
      <c r="H4733" t="s">
        <v>518</v>
      </c>
      <c r="M4733" s="2">
        <v>3271</v>
      </c>
      <c r="N4733" s="2">
        <v>3500</v>
      </c>
      <c r="O4733" s="2">
        <f>IF(Tabla1[[#This Row],[Mov]]="VNT",Tabla1[[#This Row],[Sale]]-Tabla1[[#This Row],[Cost]],-Tabla1[[#This Row],[Cost]]*Tabla1[[#This Row],[Cant]])</f>
        <v>229</v>
      </c>
      <c r="P4733" s="8">
        <f>IF(Tabla1[[#This Row],[Mov]]="VNT",-Tabla1[[#This Row],[Cant]],Tabla1[[#This Row],[Cant]])</f>
        <v>-1</v>
      </c>
      <c r="Q4733" s="8">
        <f>DAY(Tabla1[[#This Row],[Date]])</f>
        <v>25</v>
      </c>
      <c r="R4733" s="8">
        <f>MONTH(Tabla1[[#This Row],[Date]])</f>
        <v>11</v>
      </c>
      <c r="S4733" s="8">
        <f>YEAR(Tabla1[[#This Row],[Date]])</f>
        <v>2022</v>
      </c>
    </row>
    <row r="4734" spans="1:19" x14ac:dyDescent="0.2">
      <c r="A4734">
        <v>4726</v>
      </c>
      <c r="B4734" s="1">
        <v>44890</v>
      </c>
      <c r="C4734" t="s">
        <v>260</v>
      </c>
      <c r="D4734" t="s">
        <v>332</v>
      </c>
      <c r="E4734">
        <v>1</v>
      </c>
      <c r="F4734" t="s">
        <v>116</v>
      </c>
      <c r="G4734" t="s">
        <v>347</v>
      </c>
      <c r="H4734" t="s">
        <v>518</v>
      </c>
      <c r="M4734" s="2">
        <v>6074</v>
      </c>
      <c r="N4734" s="2">
        <v>6500</v>
      </c>
      <c r="O4734" s="2">
        <f>IF(Tabla1[[#This Row],[Mov]]="VNT",Tabla1[[#This Row],[Sale]]-Tabla1[[#This Row],[Cost]],-Tabla1[[#This Row],[Cost]]*Tabla1[[#This Row],[Cant]])</f>
        <v>426</v>
      </c>
      <c r="P4734" s="8">
        <f>IF(Tabla1[[#This Row],[Mov]]="VNT",-Tabla1[[#This Row],[Cant]],Tabla1[[#This Row],[Cant]])</f>
        <v>-1</v>
      </c>
      <c r="Q4734" s="8">
        <f>DAY(Tabla1[[#This Row],[Date]])</f>
        <v>25</v>
      </c>
      <c r="R4734" s="8">
        <f>MONTH(Tabla1[[#This Row],[Date]])</f>
        <v>11</v>
      </c>
      <c r="S4734" s="8">
        <f>YEAR(Tabla1[[#This Row],[Date]])</f>
        <v>2022</v>
      </c>
    </row>
    <row r="4735" spans="1:19" x14ac:dyDescent="0.2">
      <c r="A4735">
        <v>4727</v>
      </c>
      <c r="B4735" s="1">
        <v>44891</v>
      </c>
      <c r="C4735" t="s">
        <v>260</v>
      </c>
      <c r="D4735" t="s">
        <v>332</v>
      </c>
      <c r="E4735">
        <v>1</v>
      </c>
      <c r="F4735" t="s">
        <v>15</v>
      </c>
      <c r="G4735" t="s">
        <v>333</v>
      </c>
      <c r="H4735" t="s">
        <v>1292</v>
      </c>
      <c r="M4735" s="2">
        <v>1800</v>
      </c>
      <c r="N4735" s="2">
        <v>9000</v>
      </c>
      <c r="O4735" s="2">
        <f>IF(Tabla1[[#This Row],[Mov]]="VNT",Tabla1[[#This Row],[Sale]]-Tabla1[[#This Row],[Cost]],-Tabla1[[#This Row],[Cost]]*Tabla1[[#This Row],[Cant]])</f>
        <v>7200</v>
      </c>
      <c r="P4735" s="8">
        <f>IF(Tabla1[[#This Row],[Mov]]="VNT",-Tabla1[[#This Row],[Cant]],Tabla1[[#This Row],[Cant]])</f>
        <v>-1</v>
      </c>
      <c r="Q4735" s="8">
        <f>DAY(Tabla1[[#This Row],[Date]])</f>
        <v>26</v>
      </c>
      <c r="R4735" s="8">
        <f>MONTH(Tabla1[[#This Row],[Date]])</f>
        <v>11</v>
      </c>
      <c r="S4735" s="8">
        <f>YEAR(Tabla1[[#This Row],[Date]])</f>
        <v>2022</v>
      </c>
    </row>
    <row r="4736" spans="1:19" x14ac:dyDescent="0.2">
      <c r="A4736">
        <v>4728</v>
      </c>
      <c r="B4736" s="1">
        <v>44891</v>
      </c>
      <c r="C4736" t="s">
        <v>260</v>
      </c>
      <c r="D4736" t="s">
        <v>332</v>
      </c>
      <c r="E4736">
        <v>1</v>
      </c>
      <c r="F4736" t="s">
        <v>1192</v>
      </c>
      <c r="G4736" t="s">
        <v>262</v>
      </c>
      <c r="H4736" t="s">
        <v>305</v>
      </c>
      <c r="M4736" s="2">
        <v>10000</v>
      </c>
      <c r="N4736" s="2">
        <v>24000</v>
      </c>
      <c r="O4736" s="2">
        <f>IF(Tabla1[[#This Row],[Mov]]="VNT",Tabla1[[#This Row],[Sale]]-Tabla1[[#This Row],[Cost]],-Tabla1[[#This Row],[Cost]]*Tabla1[[#This Row],[Cant]])</f>
        <v>14000</v>
      </c>
      <c r="P4736" s="8">
        <f>IF(Tabla1[[#This Row],[Mov]]="VNT",-Tabla1[[#This Row],[Cant]],Tabla1[[#This Row],[Cant]])</f>
        <v>-1</v>
      </c>
      <c r="Q4736" s="8">
        <f>DAY(Tabla1[[#This Row],[Date]])</f>
        <v>26</v>
      </c>
      <c r="R4736" s="8">
        <f>MONTH(Tabla1[[#This Row],[Date]])</f>
        <v>11</v>
      </c>
      <c r="S4736" s="8">
        <f>YEAR(Tabla1[[#This Row],[Date]])</f>
        <v>2022</v>
      </c>
    </row>
    <row r="4737" spans="1:19" x14ac:dyDescent="0.2">
      <c r="A4737">
        <v>4729</v>
      </c>
      <c r="B4737" s="1">
        <v>44891</v>
      </c>
      <c r="C4737" t="s">
        <v>260</v>
      </c>
      <c r="D4737" t="s">
        <v>332</v>
      </c>
      <c r="E4737">
        <v>1</v>
      </c>
      <c r="F4737" t="s">
        <v>891</v>
      </c>
      <c r="G4737" t="s">
        <v>262</v>
      </c>
      <c r="H4737" t="s">
        <v>305</v>
      </c>
      <c r="M4737" s="2">
        <v>4000</v>
      </c>
      <c r="N4737" s="2">
        <v>10000</v>
      </c>
      <c r="O4737" s="2">
        <f>IF(Tabla1[[#This Row],[Mov]]="VNT",Tabla1[[#This Row],[Sale]]-Tabla1[[#This Row],[Cost]],-Tabla1[[#This Row],[Cost]]*Tabla1[[#This Row],[Cant]])</f>
        <v>6000</v>
      </c>
      <c r="P4737" s="8">
        <f>IF(Tabla1[[#This Row],[Mov]]="VNT",-Tabla1[[#This Row],[Cant]],Tabla1[[#This Row],[Cant]])</f>
        <v>-1</v>
      </c>
      <c r="Q4737" s="8">
        <f>DAY(Tabla1[[#This Row],[Date]])</f>
        <v>26</v>
      </c>
      <c r="R4737" s="8">
        <f>MONTH(Tabla1[[#This Row],[Date]])</f>
        <v>11</v>
      </c>
      <c r="S4737" s="8">
        <f>YEAR(Tabla1[[#This Row],[Date]])</f>
        <v>2022</v>
      </c>
    </row>
    <row r="4738" spans="1:19" x14ac:dyDescent="0.2">
      <c r="A4738">
        <v>4730</v>
      </c>
      <c r="B4738" s="1">
        <v>44890</v>
      </c>
      <c r="C4738" t="s">
        <v>699</v>
      </c>
      <c r="D4738" t="s">
        <v>109</v>
      </c>
      <c r="E4738">
        <v>1</v>
      </c>
      <c r="F4738" t="s">
        <v>1865</v>
      </c>
      <c r="G4738" t="s">
        <v>272</v>
      </c>
      <c r="H4738" t="s">
        <v>319</v>
      </c>
      <c r="M4738" s="2">
        <v>45000</v>
      </c>
      <c r="N4738" s="2">
        <v>70000</v>
      </c>
      <c r="O4738" s="2">
        <f>IF(Tabla1[[#This Row],[Mov]]="VNT",Tabla1[[#This Row],[Sale]]-Tabla1[[#This Row],[Cost]],-Tabla1[[#This Row],[Cost]]*Tabla1[[#This Row],[Cant]])</f>
        <v>-45000</v>
      </c>
      <c r="P4738" s="8">
        <f>IF(Tabla1[[#This Row],[Mov]]="VNT",-Tabla1[[#This Row],[Cant]],Tabla1[[#This Row],[Cant]])</f>
        <v>1</v>
      </c>
      <c r="Q4738" s="8">
        <f>DAY(Tabla1[[#This Row],[Date]])</f>
        <v>25</v>
      </c>
      <c r="R4738" s="8">
        <f>MONTH(Tabla1[[#This Row],[Date]])</f>
        <v>11</v>
      </c>
      <c r="S4738" s="8">
        <f>YEAR(Tabla1[[#This Row],[Date]])</f>
        <v>2022</v>
      </c>
    </row>
    <row r="4739" spans="1:19" x14ac:dyDescent="0.2">
      <c r="A4739">
        <v>4731</v>
      </c>
      <c r="B4739" s="1">
        <v>44891</v>
      </c>
      <c r="C4739" t="s">
        <v>260</v>
      </c>
      <c r="D4739" t="s">
        <v>332</v>
      </c>
      <c r="E4739">
        <v>1</v>
      </c>
      <c r="F4739" t="s">
        <v>1865</v>
      </c>
      <c r="G4739" t="s">
        <v>272</v>
      </c>
      <c r="H4739" t="s">
        <v>319</v>
      </c>
      <c r="M4739" s="2">
        <v>45000</v>
      </c>
      <c r="N4739" s="2">
        <v>70000</v>
      </c>
      <c r="O4739" s="2">
        <f>IF(Tabla1[[#This Row],[Mov]]="VNT",Tabla1[[#This Row],[Sale]]-Tabla1[[#This Row],[Cost]],-Tabla1[[#This Row],[Cost]]*Tabla1[[#This Row],[Cant]])</f>
        <v>25000</v>
      </c>
      <c r="P4739" s="8">
        <f>IF(Tabla1[[#This Row],[Mov]]="VNT",-Tabla1[[#This Row],[Cant]],Tabla1[[#This Row],[Cant]])</f>
        <v>-1</v>
      </c>
      <c r="Q4739" s="8">
        <f>DAY(Tabla1[[#This Row],[Date]])</f>
        <v>26</v>
      </c>
      <c r="R4739" s="8">
        <f>MONTH(Tabla1[[#This Row],[Date]])</f>
        <v>11</v>
      </c>
      <c r="S4739" s="8">
        <f>YEAR(Tabla1[[#This Row],[Date]])</f>
        <v>2022</v>
      </c>
    </row>
    <row r="4740" spans="1:19" x14ac:dyDescent="0.2">
      <c r="A4740">
        <v>4732</v>
      </c>
      <c r="B4740" s="1">
        <v>44891</v>
      </c>
      <c r="C4740" t="s">
        <v>260</v>
      </c>
      <c r="D4740" t="s">
        <v>332</v>
      </c>
      <c r="E4740">
        <v>1</v>
      </c>
      <c r="F4740" t="s">
        <v>116</v>
      </c>
      <c r="G4740" t="s">
        <v>347</v>
      </c>
      <c r="H4740" t="s">
        <v>519</v>
      </c>
      <c r="M4740" s="2">
        <v>2803</v>
      </c>
      <c r="N4740" s="2">
        <v>3000</v>
      </c>
      <c r="O4740" s="2">
        <f>IF(Tabla1[[#This Row],[Mov]]="VNT",Tabla1[[#This Row],[Sale]]-Tabla1[[#This Row],[Cost]],-Tabla1[[#This Row],[Cost]]*Tabla1[[#This Row],[Cant]])</f>
        <v>197</v>
      </c>
      <c r="P4740" s="8">
        <f>IF(Tabla1[[#This Row],[Mov]]="VNT",-Tabla1[[#This Row],[Cant]],Tabla1[[#This Row],[Cant]])</f>
        <v>-1</v>
      </c>
      <c r="Q4740" s="8">
        <f>DAY(Tabla1[[#This Row],[Date]])</f>
        <v>26</v>
      </c>
      <c r="R4740" s="8">
        <f>MONTH(Tabla1[[#This Row],[Date]])</f>
        <v>11</v>
      </c>
      <c r="S4740" s="8">
        <f>YEAR(Tabla1[[#This Row],[Date]])</f>
        <v>2022</v>
      </c>
    </row>
    <row r="4741" spans="1:19" x14ac:dyDescent="0.2">
      <c r="A4741">
        <v>4733</v>
      </c>
      <c r="B4741" s="1">
        <v>44891</v>
      </c>
      <c r="C4741" t="s">
        <v>261</v>
      </c>
      <c r="D4741" t="s">
        <v>1348</v>
      </c>
      <c r="E4741">
        <v>1</v>
      </c>
      <c r="F4741" t="s">
        <v>1922</v>
      </c>
      <c r="G4741" t="s">
        <v>266</v>
      </c>
      <c r="H4741" t="s">
        <v>1922</v>
      </c>
      <c r="M4741" s="2">
        <v>33000</v>
      </c>
      <c r="N4741" s="2">
        <v>50000</v>
      </c>
      <c r="O4741" s="2">
        <f>IF(Tabla1[[#This Row],[Mov]]="VNT",Tabla1[[#This Row],[Sale]]-Tabla1[[#This Row],[Cost]],-Tabla1[[#This Row],[Cost]]*Tabla1[[#This Row],[Cant]])</f>
        <v>-33000</v>
      </c>
      <c r="P4741" s="8">
        <f>IF(Tabla1[[#This Row],[Mov]]="VNT",-Tabla1[[#This Row],[Cant]],Tabla1[[#This Row],[Cant]])</f>
        <v>1</v>
      </c>
      <c r="Q4741" s="8">
        <f>DAY(Tabla1[[#This Row],[Date]])</f>
        <v>26</v>
      </c>
      <c r="R4741" s="8">
        <f>MONTH(Tabla1[[#This Row],[Date]])</f>
        <v>11</v>
      </c>
      <c r="S4741" s="8">
        <f>YEAR(Tabla1[[#This Row],[Date]])</f>
        <v>2022</v>
      </c>
    </row>
    <row r="4742" spans="1:19" x14ac:dyDescent="0.2">
      <c r="A4742">
        <v>4734</v>
      </c>
      <c r="B4742" s="1">
        <v>44891</v>
      </c>
      <c r="C4742" t="s">
        <v>260</v>
      </c>
      <c r="D4742" t="s">
        <v>809</v>
      </c>
      <c r="E4742">
        <v>1</v>
      </c>
      <c r="F4742" t="s">
        <v>1922</v>
      </c>
      <c r="G4742" t="s">
        <v>266</v>
      </c>
      <c r="H4742" t="s">
        <v>1922</v>
      </c>
      <c r="M4742" s="2">
        <v>33000</v>
      </c>
      <c r="N4742" s="2">
        <v>50000</v>
      </c>
      <c r="O4742" s="2">
        <f>IF(Tabla1[[#This Row],[Mov]]="VNT",Tabla1[[#This Row],[Sale]]-Tabla1[[#This Row],[Cost]],-Tabla1[[#This Row],[Cost]]*Tabla1[[#This Row],[Cant]])</f>
        <v>17000</v>
      </c>
      <c r="P4742" s="8">
        <f>IF(Tabla1[[#This Row],[Mov]]="VNT",-Tabla1[[#This Row],[Cant]],Tabla1[[#This Row],[Cant]])</f>
        <v>-1</v>
      </c>
      <c r="Q4742" s="8">
        <f>DAY(Tabla1[[#This Row],[Date]])</f>
        <v>26</v>
      </c>
      <c r="R4742" s="8">
        <f>MONTH(Tabla1[[#This Row],[Date]])</f>
        <v>11</v>
      </c>
      <c r="S4742" s="8">
        <f>YEAR(Tabla1[[#This Row],[Date]])</f>
        <v>2022</v>
      </c>
    </row>
    <row r="4743" spans="1:19" x14ac:dyDescent="0.2">
      <c r="A4743">
        <v>4735</v>
      </c>
      <c r="B4743" s="1">
        <v>44891</v>
      </c>
      <c r="C4743" t="s">
        <v>260</v>
      </c>
      <c r="D4743" t="s">
        <v>809</v>
      </c>
      <c r="E4743">
        <v>1</v>
      </c>
      <c r="F4743" t="s">
        <v>1945</v>
      </c>
      <c r="G4743" t="s">
        <v>266</v>
      </c>
      <c r="H4743" t="s">
        <v>1946</v>
      </c>
      <c r="M4743" s="2">
        <v>3000</v>
      </c>
      <c r="N4743" s="2">
        <v>7000</v>
      </c>
      <c r="O4743" s="2">
        <f>IF(Tabla1[[#This Row],[Mov]]="VNT",Tabla1[[#This Row],[Sale]]-Tabla1[[#This Row],[Cost]],-Tabla1[[#This Row],[Cost]]*Tabla1[[#This Row],[Cant]])</f>
        <v>4000</v>
      </c>
      <c r="P4743" s="8">
        <f>IF(Tabla1[[#This Row],[Mov]]="VNT",-Tabla1[[#This Row],[Cant]],Tabla1[[#This Row],[Cant]])</f>
        <v>-1</v>
      </c>
      <c r="Q4743" s="8">
        <f>DAY(Tabla1[[#This Row],[Date]])</f>
        <v>26</v>
      </c>
      <c r="R4743" s="8">
        <f>MONTH(Tabla1[[#This Row],[Date]])</f>
        <v>11</v>
      </c>
      <c r="S4743" s="8">
        <f>YEAR(Tabla1[[#This Row],[Date]])</f>
        <v>2022</v>
      </c>
    </row>
    <row r="4744" spans="1:19" x14ac:dyDescent="0.2">
      <c r="A4744">
        <v>4736</v>
      </c>
      <c r="B4744" s="1">
        <v>44891</v>
      </c>
      <c r="C4744" t="s">
        <v>260</v>
      </c>
      <c r="D4744" t="s">
        <v>809</v>
      </c>
      <c r="E4744">
        <v>1</v>
      </c>
      <c r="F4744" t="s">
        <v>1945</v>
      </c>
      <c r="G4744" t="s">
        <v>266</v>
      </c>
      <c r="H4744" t="s">
        <v>1946</v>
      </c>
      <c r="M4744" s="2">
        <v>3000</v>
      </c>
      <c r="N4744" s="2">
        <v>7000</v>
      </c>
      <c r="O4744" s="2">
        <f>IF(Tabla1[[#This Row],[Mov]]="VNT",Tabla1[[#This Row],[Sale]]-Tabla1[[#This Row],[Cost]],-Tabla1[[#This Row],[Cost]]*Tabla1[[#This Row],[Cant]])</f>
        <v>4000</v>
      </c>
      <c r="P4744" s="8">
        <f>IF(Tabla1[[#This Row],[Mov]]="VNT",-Tabla1[[#This Row],[Cant]],Tabla1[[#This Row],[Cant]])</f>
        <v>-1</v>
      </c>
      <c r="Q4744" s="8">
        <f>DAY(Tabla1[[#This Row],[Date]])</f>
        <v>26</v>
      </c>
      <c r="R4744" s="8">
        <f>MONTH(Tabla1[[#This Row],[Date]])</f>
        <v>11</v>
      </c>
      <c r="S4744" s="8">
        <f>YEAR(Tabla1[[#This Row],[Date]])</f>
        <v>2022</v>
      </c>
    </row>
    <row r="4745" spans="1:19" x14ac:dyDescent="0.2">
      <c r="A4745">
        <v>4737</v>
      </c>
      <c r="B4745" s="1">
        <v>44891</v>
      </c>
      <c r="C4745" t="s">
        <v>260</v>
      </c>
      <c r="D4745" t="s">
        <v>332</v>
      </c>
      <c r="E4745">
        <v>1</v>
      </c>
      <c r="F4745" t="s">
        <v>225</v>
      </c>
      <c r="G4745" t="s">
        <v>263</v>
      </c>
      <c r="H4745" t="s">
        <v>282</v>
      </c>
      <c r="M4745" s="2">
        <v>1100</v>
      </c>
      <c r="N4745" s="2">
        <v>10000</v>
      </c>
      <c r="O4745" s="2">
        <f>IF(Tabla1[[#This Row],[Mov]]="VNT",Tabla1[[#This Row],[Sale]]-Tabla1[[#This Row],[Cost]],-Tabla1[[#This Row],[Cost]]*Tabla1[[#This Row],[Cant]])</f>
        <v>8900</v>
      </c>
      <c r="P4745" s="8">
        <f>IF(Tabla1[[#This Row],[Mov]]="VNT",-Tabla1[[#This Row],[Cant]],Tabla1[[#This Row],[Cant]])</f>
        <v>-1</v>
      </c>
      <c r="Q4745" s="8">
        <f>DAY(Tabla1[[#This Row],[Date]])</f>
        <v>26</v>
      </c>
      <c r="R4745" s="8">
        <f>MONTH(Tabla1[[#This Row],[Date]])</f>
        <v>11</v>
      </c>
      <c r="S4745" s="8">
        <f>YEAR(Tabla1[[#This Row],[Date]])</f>
        <v>2022</v>
      </c>
    </row>
    <row r="4746" spans="1:19" x14ac:dyDescent="0.2">
      <c r="A4746">
        <v>4738</v>
      </c>
      <c r="B4746" s="1">
        <v>44891</v>
      </c>
      <c r="C4746" t="s">
        <v>260</v>
      </c>
      <c r="D4746" t="s">
        <v>332</v>
      </c>
      <c r="E4746">
        <v>1</v>
      </c>
      <c r="F4746" t="s">
        <v>1958</v>
      </c>
      <c r="G4746" t="s">
        <v>273</v>
      </c>
      <c r="H4746" t="s">
        <v>1960</v>
      </c>
      <c r="M4746" s="2">
        <v>8500</v>
      </c>
      <c r="N4746" s="2">
        <v>16000</v>
      </c>
      <c r="O4746" s="2">
        <f>IF(Tabla1[[#This Row],[Mov]]="VNT",Tabla1[[#This Row],[Sale]]-Tabla1[[#This Row],[Cost]],-Tabla1[[#This Row],[Cost]]*Tabla1[[#This Row],[Cant]])</f>
        <v>7500</v>
      </c>
      <c r="P4746" s="8">
        <f>IF(Tabla1[[#This Row],[Mov]]="VNT",-Tabla1[[#This Row],[Cant]],Tabla1[[#This Row],[Cant]])</f>
        <v>-1</v>
      </c>
      <c r="Q4746" s="8">
        <f>DAY(Tabla1[[#This Row],[Date]])</f>
        <v>26</v>
      </c>
      <c r="R4746" s="8">
        <f>MONTH(Tabla1[[#This Row],[Date]])</f>
        <v>11</v>
      </c>
      <c r="S4746" s="8">
        <f>YEAR(Tabla1[[#This Row],[Date]])</f>
        <v>2022</v>
      </c>
    </row>
    <row r="4747" spans="1:19" x14ac:dyDescent="0.2">
      <c r="A4747">
        <v>4739</v>
      </c>
      <c r="B4747" s="1">
        <v>44891</v>
      </c>
      <c r="C4747" t="s">
        <v>260</v>
      </c>
      <c r="D4747" t="s">
        <v>332</v>
      </c>
      <c r="E4747">
        <v>1</v>
      </c>
      <c r="F4747" t="s">
        <v>532</v>
      </c>
      <c r="G4747" t="s">
        <v>273</v>
      </c>
      <c r="H4747" t="s">
        <v>552</v>
      </c>
      <c r="M4747" s="2">
        <v>18000</v>
      </c>
      <c r="N4747" s="2">
        <v>35000</v>
      </c>
      <c r="O4747" s="2">
        <f>IF(Tabla1[[#This Row],[Mov]]="VNT",Tabla1[[#This Row],[Sale]]-Tabla1[[#This Row],[Cost]],-Tabla1[[#This Row],[Cost]]*Tabla1[[#This Row],[Cant]])</f>
        <v>17000</v>
      </c>
      <c r="P4747" s="8">
        <f>IF(Tabla1[[#This Row],[Mov]]="VNT",-Tabla1[[#This Row],[Cant]],Tabla1[[#This Row],[Cant]])</f>
        <v>-1</v>
      </c>
      <c r="Q4747" s="8">
        <f>DAY(Tabla1[[#This Row],[Date]])</f>
        <v>26</v>
      </c>
      <c r="R4747" s="8">
        <f>MONTH(Tabla1[[#This Row],[Date]])</f>
        <v>11</v>
      </c>
      <c r="S4747" s="8">
        <f>YEAR(Tabla1[[#This Row],[Date]])</f>
        <v>2022</v>
      </c>
    </row>
    <row r="4748" spans="1:19" x14ac:dyDescent="0.2">
      <c r="A4748">
        <v>4740</v>
      </c>
      <c r="B4748" s="1">
        <v>44891</v>
      </c>
      <c r="C4748" t="s">
        <v>260</v>
      </c>
      <c r="D4748" t="s">
        <v>332</v>
      </c>
      <c r="E4748">
        <v>1</v>
      </c>
      <c r="F4748" t="s">
        <v>1685</v>
      </c>
      <c r="G4748" t="s">
        <v>273</v>
      </c>
      <c r="H4748" t="s">
        <v>470</v>
      </c>
      <c r="M4748" s="2">
        <v>10000</v>
      </c>
      <c r="N4748" s="2">
        <v>20000</v>
      </c>
      <c r="O4748" s="2">
        <f>IF(Tabla1[[#This Row],[Mov]]="VNT",Tabla1[[#This Row],[Sale]]-Tabla1[[#This Row],[Cost]],-Tabla1[[#This Row],[Cost]]*Tabla1[[#This Row],[Cant]])</f>
        <v>10000</v>
      </c>
      <c r="P4748" s="8">
        <f>IF(Tabla1[[#This Row],[Mov]]="VNT",-Tabla1[[#This Row],[Cant]],Tabla1[[#This Row],[Cant]])</f>
        <v>-1</v>
      </c>
      <c r="Q4748" s="8">
        <f>DAY(Tabla1[[#This Row],[Date]])</f>
        <v>26</v>
      </c>
      <c r="R4748" s="8">
        <f>MONTH(Tabla1[[#This Row],[Date]])</f>
        <v>11</v>
      </c>
      <c r="S4748" s="8">
        <f>YEAR(Tabla1[[#This Row],[Date]])</f>
        <v>2022</v>
      </c>
    </row>
    <row r="4749" spans="1:19" x14ac:dyDescent="0.2">
      <c r="A4749">
        <v>4741</v>
      </c>
      <c r="B4749" s="1">
        <v>44891</v>
      </c>
      <c r="C4749" t="s">
        <v>260</v>
      </c>
      <c r="D4749" t="s">
        <v>332</v>
      </c>
      <c r="E4749">
        <v>1</v>
      </c>
      <c r="F4749" t="s">
        <v>458</v>
      </c>
      <c r="G4749" t="s">
        <v>263</v>
      </c>
      <c r="H4749" t="s">
        <v>1959</v>
      </c>
      <c r="M4749" s="2">
        <v>0</v>
      </c>
      <c r="N4749" s="2">
        <v>20000</v>
      </c>
      <c r="O4749" s="2">
        <f>IF(Tabla1[[#This Row],[Mov]]="VNT",Tabla1[[#This Row],[Sale]]-Tabla1[[#This Row],[Cost]],-Tabla1[[#This Row],[Cost]]*Tabla1[[#This Row],[Cant]])</f>
        <v>20000</v>
      </c>
      <c r="P4749" s="8">
        <f>IF(Tabla1[[#This Row],[Mov]]="VNT",-Tabla1[[#This Row],[Cant]],Tabla1[[#This Row],[Cant]])</f>
        <v>-1</v>
      </c>
      <c r="Q4749" s="8">
        <f>DAY(Tabla1[[#This Row],[Date]])</f>
        <v>26</v>
      </c>
      <c r="R4749" s="8">
        <f>MONTH(Tabla1[[#This Row],[Date]])</f>
        <v>11</v>
      </c>
      <c r="S4749" s="8">
        <f>YEAR(Tabla1[[#This Row],[Date]])</f>
        <v>2022</v>
      </c>
    </row>
    <row r="4750" spans="1:19" x14ac:dyDescent="0.2">
      <c r="A4750">
        <v>4742</v>
      </c>
      <c r="B4750" s="1">
        <v>44891</v>
      </c>
      <c r="C4750" t="s">
        <v>260</v>
      </c>
      <c r="D4750" t="s">
        <v>332</v>
      </c>
      <c r="E4750">
        <v>1</v>
      </c>
      <c r="F4750" t="s">
        <v>116</v>
      </c>
      <c r="G4750" t="s">
        <v>349</v>
      </c>
      <c r="H4750" t="s">
        <v>568</v>
      </c>
      <c r="M4750" s="2">
        <v>4672</v>
      </c>
      <c r="N4750" s="2">
        <v>5000</v>
      </c>
      <c r="O4750" s="2">
        <f>IF(Tabla1[[#This Row],[Mov]]="VNT",Tabla1[[#This Row],[Sale]]-Tabla1[[#This Row],[Cost]],-Tabla1[[#This Row],[Cost]]*Tabla1[[#This Row],[Cant]])</f>
        <v>328</v>
      </c>
      <c r="P4750" s="8">
        <f>IF(Tabla1[[#This Row],[Mov]]="VNT",-Tabla1[[#This Row],[Cant]],Tabla1[[#This Row],[Cant]])</f>
        <v>-1</v>
      </c>
      <c r="Q4750" s="8">
        <f>DAY(Tabla1[[#This Row],[Date]])</f>
        <v>26</v>
      </c>
      <c r="R4750" s="8">
        <f>MONTH(Tabla1[[#This Row],[Date]])</f>
        <v>11</v>
      </c>
      <c r="S4750" s="8">
        <f>YEAR(Tabla1[[#This Row],[Date]])</f>
        <v>2022</v>
      </c>
    </row>
    <row r="4751" spans="1:19" x14ac:dyDescent="0.2">
      <c r="A4751">
        <v>4743</v>
      </c>
      <c r="B4751" s="1">
        <v>44892</v>
      </c>
      <c r="C4751" t="s">
        <v>260</v>
      </c>
      <c r="D4751" t="s">
        <v>107</v>
      </c>
      <c r="E4751">
        <v>1</v>
      </c>
      <c r="F4751" t="s">
        <v>116</v>
      </c>
      <c r="G4751" t="s">
        <v>382</v>
      </c>
      <c r="H4751" t="s">
        <v>514</v>
      </c>
      <c r="M4751" s="2">
        <v>14946</v>
      </c>
      <c r="N4751" s="2">
        <v>16000</v>
      </c>
      <c r="O4751" s="2">
        <f>IF(Tabla1[[#This Row],[Mov]]="VNT",Tabla1[[#This Row],[Sale]]-Tabla1[[#This Row],[Cost]],-Tabla1[[#This Row],[Cost]]*Tabla1[[#This Row],[Cant]])</f>
        <v>1054</v>
      </c>
      <c r="P4751" s="8">
        <f>IF(Tabla1[[#This Row],[Mov]]="VNT",-Tabla1[[#This Row],[Cant]],Tabla1[[#This Row],[Cant]])</f>
        <v>-1</v>
      </c>
      <c r="Q4751" s="8">
        <f>DAY(Tabla1[[#This Row],[Date]])</f>
        <v>27</v>
      </c>
      <c r="R4751" s="8">
        <f>MONTH(Tabla1[[#This Row],[Date]])</f>
        <v>11</v>
      </c>
      <c r="S4751" s="8">
        <f>YEAR(Tabla1[[#This Row],[Date]])</f>
        <v>2022</v>
      </c>
    </row>
    <row r="4752" spans="1:19" x14ac:dyDescent="0.2">
      <c r="A4752">
        <v>4744</v>
      </c>
      <c r="B4752" s="1">
        <v>44892</v>
      </c>
      <c r="C4752" t="s">
        <v>260</v>
      </c>
      <c r="D4752" t="s">
        <v>332</v>
      </c>
      <c r="E4752">
        <v>1</v>
      </c>
      <c r="F4752" t="s">
        <v>116</v>
      </c>
      <c r="G4752" t="s">
        <v>347</v>
      </c>
      <c r="H4752" t="s">
        <v>518</v>
      </c>
      <c r="M4752" s="2">
        <v>6074</v>
      </c>
      <c r="N4752" s="2">
        <v>6500</v>
      </c>
      <c r="O4752" s="2">
        <f>IF(Tabla1[[#This Row],[Mov]]="VNT",Tabla1[[#This Row],[Sale]]-Tabla1[[#This Row],[Cost]],-Tabla1[[#This Row],[Cost]]*Tabla1[[#This Row],[Cant]])</f>
        <v>426</v>
      </c>
      <c r="P4752" s="8">
        <f>IF(Tabla1[[#This Row],[Mov]]="VNT",-Tabla1[[#This Row],[Cant]],Tabla1[[#This Row],[Cant]])</f>
        <v>-1</v>
      </c>
      <c r="Q4752" s="8">
        <f>DAY(Tabla1[[#This Row],[Date]])</f>
        <v>27</v>
      </c>
      <c r="R4752" s="8">
        <f>MONTH(Tabla1[[#This Row],[Date]])</f>
        <v>11</v>
      </c>
      <c r="S4752" s="8">
        <f>YEAR(Tabla1[[#This Row],[Date]])</f>
        <v>2022</v>
      </c>
    </row>
    <row r="4753" spans="1:19" x14ac:dyDescent="0.2">
      <c r="A4753">
        <v>4745</v>
      </c>
      <c r="B4753" s="1">
        <v>44892</v>
      </c>
      <c r="C4753" t="s">
        <v>260</v>
      </c>
      <c r="D4753" t="s">
        <v>332</v>
      </c>
      <c r="E4753">
        <v>1</v>
      </c>
      <c r="F4753" t="s">
        <v>386</v>
      </c>
      <c r="G4753" t="s">
        <v>272</v>
      </c>
      <c r="H4753" t="s">
        <v>307</v>
      </c>
      <c r="M4753" s="2">
        <v>65000</v>
      </c>
      <c r="N4753" s="2">
        <v>125000</v>
      </c>
      <c r="O4753" s="2">
        <f>IF(Tabla1[[#This Row],[Mov]]="VNT",Tabla1[[#This Row],[Sale]]-Tabla1[[#This Row],[Cost]],-Tabla1[[#This Row],[Cost]]*Tabla1[[#This Row],[Cant]])</f>
        <v>60000</v>
      </c>
      <c r="P4753" s="8">
        <f>IF(Tabla1[[#This Row],[Mov]]="VNT",-Tabla1[[#This Row],[Cant]],Tabla1[[#This Row],[Cant]])</f>
        <v>-1</v>
      </c>
      <c r="Q4753" s="8">
        <f>DAY(Tabla1[[#This Row],[Date]])</f>
        <v>27</v>
      </c>
      <c r="R4753" s="8">
        <f>MONTH(Tabla1[[#This Row],[Date]])</f>
        <v>11</v>
      </c>
      <c r="S4753" s="8">
        <f>YEAR(Tabla1[[#This Row],[Date]])</f>
        <v>2022</v>
      </c>
    </row>
    <row r="4754" spans="1:19" x14ac:dyDescent="0.2">
      <c r="A4754">
        <v>4746</v>
      </c>
      <c r="B4754" s="1">
        <v>44892</v>
      </c>
      <c r="C4754" t="s">
        <v>260</v>
      </c>
      <c r="D4754" t="s">
        <v>332</v>
      </c>
      <c r="E4754">
        <v>1</v>
      </c>
      <c r="F4754" t="s">
        <v>225</v>
      </c>
      <c r="G4754" t="s">
        <v>272</v>
      </c>
      <c r="H4754" t="s">
        <v>307</v>
      </c>
      <c r="L4754" t="s">
        <v>1775</v>
      </c>
      <c r="M4754" s="2">
        <v>1100</v>
      </c>
      <c r="N4754" s="2">
        <v>5000</v>
      </c>
      <c r="O4754" s="2">
        <f>IF(Tabla1[[#This Row],[Mov]]="VNT",Tabla1[[#This Row],[Sale]]-Tabla1[[#This Row],[Cost]],-Tabla1[[#This Row],[Cost]]*Tabla1[[#This Row],[Cant]])</f>
        <v>3900</v>
      </c>
      <c r="P4754" s="8">
        <f>IF(Tabla1[[#This Row],[Mov]]="VNT",-Tabla1[[#This Row],[Cant]],Tabla1[[#This Row],[Cant]])</f>
        <v>-1</v>
      </c>
      <c r="Q4754" s="8">
        <f>DAY(Tabla1[[#This Row],[Date]])</f>
        <v>27</v>
      </c>
      <c r="R4754" s="8">
        <f>MONTH(Tabla1[[#This Row],[Date]])</f>
        <v>11</v>
      </c>
      <c r="S4754" s="8">
        <f>YEAR(Tabla1[[#This Row],[Date]])</f>
        <v>2022</v>
      </c>
    </row>
    <row r="4755" spans="1:19" x14ac:dyDescent="0.2">
      <c r="A4755">
        <v>4747</v>
      </c>
      <c r="B4755" s="1">
        <v>44892</v>
      </c>
      <c r="C4755" t="s">
        <v>260</v>
      </c>
      <c r="D4755" t="s">
        <v>332</v>
      </c>
      <c r="E4755">
        <v>1</v>
      </c>
      <c r="F4755" t="s">
        <v>224</v>
      </c>
      <c r="G4755" t="s">
        <v>263</v>
      </c>
      <c r="H4755" t="s">
        <v>672</v>
      </c>
      <c r="M4755" s="2">
        <v>9000</v>
      </c>
      <c r="N4755" s="2">
        <v>20000</v>
      </c>
      <c r="O4755" s="2">
        <f>IF(Tabla1[[#This Row],[Mov]]="VNT",Tabla1[[#This Row],[Sale]]-Tabla1[[#This Row],[Cost]],-Tabla1[[#This Row],[Cost]]*Tabla1[[#This Row],[Cant]])</f>
        <v>11000</v>
      </c>
      <c r="P4755" s="8">
        <f>IF(Tabla1[[#This Row],[Mov]]="VNT",-Tabla1[[#This Row],[Cant]],Tabla1[[#This Row],[Cant]])</f>
        <v>-1</v>
      </c>
      <c r="Q4755" s="8">
        <f>DAY(Tabla1[[#This Row],[Date]])</f>
        <v>27</v>
      </c>
      <c r="R4755" s="8">
        <f>MONTH(Tabla1[[#This Row],[Date]])</f>
        <v>11</v>
      </c>
      <c r="S4755" s="8">
        <f>YEAR(Tabla1[[#This Row],[Date]])</f>
        <v>2022</v>
      </c>
    </row>
    <row r="4756" spans="1:19" x14ac:dyDescent="0.2">
      <c r="A4756">
        <v>4748</v>
      </c>
      <c r="B4756" s="1">
        <v>44892</v>
      </c>
      <c r="C4756" t="s">
        <v>260</v>
      </c>
      <c r="D4756" t="s">
        <v>332</v>
      </c>
      <c r="E4756">
        <v>1</v>
      </c>
      <c r="F4756" t="s">
        <v>116</v>
      </c>
      <c r="G4756" t="s">
        <v>347</v>
      </c>
      <c r="H4756" t="s">
        <v>519</v>
      </c>
      <c r="M4756" s="2">
        <v>935</v>
      </c>
      <c r="N4756" s="2">
        <v>1000</v>
      </c>
      <c r="O4756" s="2">
        <f>IF(Tabla1[[#This Row],[Mov]]="VNT",Tabla1[[#This Row],[Sale]]-Tabla1[[#This Row],[Cost]],-Tabla1[[#This Row],[Cost]]*Tabla1[[#This Row],[Cant]])</f>
        <v>65</v>
      </c>
      <c r="P4756" s="8">
        <f>IF(Tabla1[[#This Row],[Mov]]="VNT",-Tabla1[[#This Row],[Cant]],Tabla1[[#This Row],[Cant]])</f>
        <v>-1</v>
      </c>
      <c r="Q4756" s="8">
        <f>DAY(Tabla1[[#This Row],[Date]])</f>
        <v>27</v>
      </c>
      <c r="R4756" s="8">
        <f>MONTH(Tabla1[[#This Row],[Date]])</f>
        <v>11</v>
      </c>
      <c r="S4756" s="8">
        <f>YEAR(Tabla1[[#This Row],[Date]])</f>
        <v>2022</v>
      </c>
    </row>
    <row r="4757" spans="1:19" x14ac:dyDescent="0.2">
      <c r="A4757">
        <v>4749</v>
      </c>
      <c r="B4757" s="1">
        <v>44892</v>
      </c>
      <c r="C4757" t="s">
        <v>260</v>
      </c>
      <c r="D4757" t="s">
        <v>332</v>
      </c>
      <c r="E4757">
        <v>1</v>
      </c>
      <c r="F4757" t="s">
        <v>116</v>
      </c>
      <c r="G4757" t="s">
        <v>347</v>
      </c>
      <c r="H4757" t="s">
        <v>519</v>
      </c>
      <c r="M4757" s="2">
        <v>935</v>
      </c>
      <c r="N4757" s="2">
        <v>1000</v>
      </c>
      <c r="O4757" s="2">
        <f>IF(Tabla1[[#This Row],[Mov]]="VNT",Tabla1[[#This Row],[Sale]]-Tabla1[[#This Row],[Cost]],-Tabla1[[#This Row],[Cost]]*Tabla1[[#This Row],[Cant]])</f>
        <v>65</v>
      </c>
      <c r="P4757" s="8">
        <f>IF(Tabla1[[#This Row],[Mov]]="VNT",-Tabla1[[#This Row],[Cant]],Tabla1[[#This Row],[Cant]])</f>
        <v>-1</v>
      </c>
      <c r="Q4757" s="8">
        <f>DAY(Tabla1[[#This Row],[Date]])</f>
        <v>27</v>
      </c>
      <c r="R4757" s="8">
        <f>MONTH(Tabla1[[#This Row],[Date]])</f>
        <v>11</v>
      </c>
      <c r="S4757" s="8">
        <f>YEAR(Tabla1[[#This Row],[Date]])</f>
        <v>2022</v>
      </c>
    </row>
    <row r="4758" spans="1:19" x14ac:dyDescent="0.2">
      <c r="A4758">
        <v>4750</v>
      </c>
      <c r="B4758" s="1">
        <v>44892</v>
      </c>
      <c r="C4758" t="s">
        <v>260</v>
      </c>
      <c r="D4758" t="s">
        <v>332</v>
      </c>
      <c r="E4758">
        <v>1</v>
      </c>
      <c r="F4758" t="s">
        <v>15</v>
      </c>
      <c r="G4758" t="s">
        <v>999</v>
      </c>
      <c r="H4758" t="s">
        <v>1936</v>
      </c>
      <c r="M4758" s="2">
        <v>4500</v>
      </c>
      <c r="N4758" s="2">
        <v>10000</v>
      </c>
      <c r="O4758" s="2">
        <f>IF(Tabla1[[#This Row],[Mov]]="VNT",Tabla1[[#This Row],[Sale]]-Tabla1[[#This Row],[Cost]],-Tabla1[[#This Row],[Cost]]*Tabla1[[#This Row],[Cant]])</f>
        <v>5500</v>
      </c>
      <c r="P4758" s="8">
        <f>IF(Tabla1[[#This Row],[Mov]]="VNT",-Tabla1[[#This Row],[Cant]],Tabla1[[#This Row],[Cant]])</f>
        <v>-1</v>
      </c>
      <c r="Q4758" s="8">
        <f>DAY(Tabla1[[#This Row],[Date]])</f>
        <v>27</v>
      </c>
      <c r="R4758" s="8">
        <f>MONTH(Tabla1[[#This Row],[Date]])</f>
        <v>11</v>
      </c>
      <c r="S4758" s="8">
        <f>YEAR(Tabla1[[#This Row],[Date]])</f>
        <v>2022</v>
      </c>
    </row>
    <row r="4759" spans="1:19" x14ac:dyDescent="0.2">
      <c r="A4759">
        <v>4751</v>
      </c>
      <c r="B4759" s="1">
        <v>44892</v>
      </c>
      <c r="C4759" t="s">
        <v>261</v>
      </c>
      <c r="D4759" t="s">
        <v>1569</v>
      </c>
      <c r="E4759">
        <v>1</v>
      </c>
      <c r="F4759" t="s">
        <v>1958</v>
      </c>
      <c r="G4759" t="s">
        <v>273</v>
      </c>
      <c r="H4759" t="s">
        <v>1960</v>
      </c>
      <c r="M4759" s="2">
        <v>8500</v>
      </c>
      <c r="N4759" s="2">
        <v>16000</v>
      </c>
      <c r="O4759" s="2">
        <f>IF(Tabla1[[#This Row],[Mov]]="VNT",Tabla1[[#This Row],[Sale]]-Tabla1[[#This Row],[Cost]],-Tabla1[[#This Row],[Cost]]*Tabla1[[#This Row],[Cant]])</f>
        <v>-8500</v>
      </c>
      <c r="P4759" s="8">
        <f>IF(Tabla1[[#This Row],[Mov]]="VNT",-Tabla1[[#This Row],[Cant]],Tabla1[[#This Row],[Cant]])</f>
        <v>1</v>
      </c>
      <c r="Q4759" s="8">
        <f>DAY(Tabla1[[#This Row],[Date]])</f>
        <v>27</v>
      </c>
      <c r="R4759" s="8">
        <f>MONTH(Tabla1[[#This Row],[Date]])</f>
        <v>11</v>
      </c>
      <c r="S4759" s="8">
        <f>YEAR(Tabla1[[#This Row],[Date]])</f>
        <v>2022</v>
      </c>
    </row>
    <row r="4760" spans="1:19" x14ac:dyDescent="0.2">
      <c r="A4760">
        <v>4752</v>
      </c>
      <c r="B4760" s="1">
        <v>44892</v>
      </c>
      <c r="C4760" t="s">
        <v>261</v>
      </c>
      <c r="D4760" t="s">
        <v>1569</v>
      </c>
      <c r="E4760">
        <v>2</v>
      </c>
      <c r="F4760" t="s">
        <v>1958</v>
      </c>
      <c r="G4760" t="s">
        <v>273</v>
      </c>
      <c r="H4760" t="s">
        <v>1961</v>
      </c>
      <c r="M4760" s="2">
        <v>4500</v>
      </c>
      <c r="N4760" s="2">
        <v>13000</v>
      </c>
      <c r="O4760" s="2">
        <f>IF(Tabla1[[#This Row],[Mov]]="VNT",Tabla1[[#This Row],[Sale]]-Tabla1[[#This Row],[Cost]],-Tabla1[[#This Row],[Cost]]*Tabla1[[#This Row],[Cant]])</f>
        <v>-9000</v>
      </c>
      <c r="P4760" s="8">
        <f>IF(Tabla1[[#This Row],[Mov]]="VNT",-Tabla1[[#This Row],[Cant]],Tabla1[[#This Row],[Cant]])</f>
        <v>2</v>
      </c>
      <c r="Q4760" s="8">
        <f>DAY(Tabla1[[#This Row],[Date]])</f>
        <v>27</v>
      </c>
      <c r="R4760" s="8">
        <f>MONTH(Tabla1[[#This Row],[Date]])</f>
        <v>11</v>
      </c>
      <c r="S4760" s="8">
        <f>YEAR(Tabla1[[#This Row],[Date]])</f>
        <v>2022</v>
      </c>
    </row>
    <row r="4761" spans="1:19" x14ac:dyDescent="0.2">
      <c r="A4761">
        <v>4753</v>
      </c>
      <c r="B4761" s="1">
        <v>44892</v>
      </c>
      <c r="C4761" t="s">
        <v>260</v>
      </c>
      <c r="D4761" t="s">
        <v>332</v>
      </c>
      <c r="E4761">
        <v>1</v>
      </c>
      <c r="F4761" t="s">
        <v>225</v>
      </c>
      <c r="G4761" t="s">
        <v>860</v>
      </c>
      <c r="H4761" t="s">
        <v>314</v>
      </c>
      <c r="M4761" s="2">
        <v>1100</v>
      </c>
      <c r="N4761" s="2">
        <v>10000</v>
      </c>
      <c r="O4761" s="2">
        <f>IF(Tabla1[[#This Row],[Mov]]="VNT",Tabla1[[#This Row],[Sale]]-Tabla1[[#This Row],[Cost]],-Tabla1[[#This Row],[Cost]]*Tabla1[[#This Row],[Cant]])</f>
        <v>8900</v>
      </c>
      <c r="P4761" s="8">
        <f>IF(Tabla1[[#This Row],[Mov]]="VNT",-Tabla1[[#This Row],[Cant]],Tabla1[[#This Row],[Cant]])</f>
        <v>-1</v>
      </c>
      <c r="Q4761" s="8">
        <f>DAY(Tabla1[[#This Row],[Date]])</f>
        <v>27</v>
      </c>
      <c r="R4761" s="8">
        <f>MONTH(Tabla1[[#This Row],[Date]])</f>
        <v>11</v>
      </c>
      <c r="S4761" s="8">
        <f>YEAR(Tabla1[[#This Row],[Date]])</f>
        <v>2022</v>
      </c>
    </row>
    <row r="4762" spans="1:19" x14ac:dyDescent="0.2">
      <c r="A4762">
        <v>4754</v>
      </c>
      <c r="B4762" s="1">
        <v>44892</v>
      </c>
      <c r="C4762" t="s">
        <v>260</v>
      </c>
      <c r="D4762" t="s">
        <v>332</v>
      </c>
      <c r="E4762">
        <v>1</v>
      </c>
      <c r="F4762" t="s">
        <v>455</v>
      </c>
      <c r="G4762" t="s">
        <v>382</v>
      </c>
      <c r="H4762" t="s">
        <v>509</v>
      </c>
      <c r="M4762" s="2">
        <v>1000</v>
      </c>
      <c r="N4762" s="2">
        <v>3000</v>
      </c>
      <c r="O4762" s="2">
        <f>IF(Tabla1[[#This Row],[Mov]]="VNT",Tabla1[[#This Row],[Sale]]-Tabla1[[#This Row],[Cost]],-Tabla1[[#This Row],[Cost]]*Tabla1[[#This Row],[Cant]])</f>
        <v>2000</v>
      </c>
      <c r="P4762" s="8">
        <f>IF(Tabla1[[#This Row],[Mov]]="VNT",-Tabla1[[#This Row],[Cant]],Tabla1[[#This Row],[Cant]])</f>
        <v>-1</v>
      </c>
      <c r="Q4762" s="8">
        <f>DAY(Tabla1[[#This Row],[Date]])</f>
        <v>27</v>
      </c>
      <c r="R4762" s="8">
        <f>MONTH(Tabla1[[#This Row],[Date]])</f>
        <v>11</v>
      </c>
      <c r="S4762" s="8">
        <f>YEAR(Tabla1[[#This Row],[Date]])</f>
        <v>2022</v>
      </c>
    </row>
    <row r="4763" spans="1:19" x14ac:dyDescent="0.2">
      <c r="A4763">
        <v>4755</v>
      </c>
      <c r="B4763" s="1">
        <v>44892</v>
      </c>
      <c r="C4763" t="s">
        <v>260</v>
      </c>
      <c r="D4763" t="s">
        <v>332</v>
      </c>
      <c r="E4763">
        <v>1</v>
      </c>
      <c r="F4763" t="s">
        <v>225</v>
      </c>
      <c r="G4763" t="s">
        <v>284</v>
      </c>
      <c r="H4763" t="s">
        <v>415</v>
      </c>
      <c r="M4763" s="2">
        <v>1100</v>
      </c>
      <c r="N4763" s="2">
        <v>10000</v>
      </c>
      <c r="O4763" s="2">
        <f>IF(Tabla1[[#This Row],[Mov]]="VNT",Tabla1[[#This Row],[Sale]]-Tabla1[[#This Row],[Cost]],-Tabla1[[#This Row],[Cost]]*Tabla1[[#This Row],[Cant]])</f>
        <v>8900</v>
      </c>
      <c r="P4763" s="8">
        <f>IF(Tabla1[[#This Row],[Mov]]="VNT",-Tabla1[[#This Row],[Cant]],Tabla1[[#This Row],[Cant]])</f>
        <v>-1</v>
      </c>
      <c r="Q4763" s="8">
        <f>DAY(Tabla1[[#This Row],[Date]])</f>
        <v>27</v>
      </c>
      <c r="R4763" s="8">
        <f>MONTH(Tabla1[[#This Row],[Date]])</f>
        <v>11</v>
      </c>
      <c r="S4763" s="8">
        <f>YEAR(Tabla1[[#This Row],[Date]])</f>
        <v>2022</v>
      </c>
    </row>
    <row r="4764" spans="1:19" x14ac:dyDescent="0.2">
      <c r="A4764">
        <v>4756</v>
      </c>
      <c r="B4764" s="1">
        <v>44892</v>
      </c>
      <c r="C4764" t="s">
        <v>260</v>
      </c>
      <c r="D4764" t="s">
        <v>332</v>
      </c>
      <c r="E4764">
        <v>1</v>
      </c>
      <c r="F4764" t="s">
        <v>365</v>
      </c>
      <c r="G4764" t="s">
        <v>943</v>
      </c>
      <c r="H4764" t="s">
        <v>994</v>
      </c>
      <c r="M4764" s="2">
        <v>4000</v>
      </c>
      <c r="N4764" s="2">
        <v>9000</v>
      </c>
      <c r="O4764" s="2">
        <f>IF(Tabla1[[#This Row],[Mov]]="VNT",Tabla1[[#This Row],[Sale]]-Tabla1[[#This Row],[Cost]],-Tabla1[[#This Row],[Cost]]*Tabla1[[#This Row],[Cant]])</f>
        <v>5000</v>
      </c>
      <c r="P4764" s="8">
        <f>IF(Tabla1[[#This Row],[Mov]]="VNT",-Tabla1[[#This Row],[Cant]],Tabla1[[#This Row],[Cant]])</f>
        <v>-1</v>
      </c>
      <c r="Q4764" s="8">
        <f>DAY(Tabla1[[#This Row],[Date]])</f>
        <v>27</v>
      </c>
      <c r="R4764" s="8">
        <f>MONTH(Tabla1[[#This Row],[Date]])</f>
        <v>11</v>
      </c>
      <c r="S4764" s="8">
        <f>YEAR(Tabla1[[#This Row],[Date]])</f>
        <v>2022</v>
      </c>
    </row>
    <row r="4765" spans="1:19" x14ac:dyDescent="0.2">
      <c r="A4765">
        <v>4757</v>
      </c>
      <c r="B4765" s="1">
        <v>44892</v>
      </c>
      <c r="C4765" t="s">
        <v>260</v>
      </c>
      <c r="D4765" t="s">
        <v>874</v>
      </c>
      <c r="E4765">
        <v>1</v>
      </c>
      <c r="F4765" t="s">
        <v>458</v>
      </c>
      <c r="G4765" t="s">
        <v>266</v>
      </c>
      <c r="H4765" t="s">
        <v>1410</v>
      </c>
      <c r="M4765" s="2">
        <v>0</v>
      </c>
      <c r="N4765" s="2">
        <v>20000</v>
      </c>
      <c r="O4765" s="2">
        <f>IF(Tabla1[[#This Row],[Mov]]="VNT",Tabla1[[#This Row],[Sale]]-Tabla1[[#This Row],[Cost]],-Tabla1[[#This Row],[Cost]]*Tabla1[[#This Row],[Cant]])</f>
        <v>20000</v>
      </c>
      <c r="P4765" s="8">
        <f>IF(Tabla1[[#This Row],[Mov]]="VNT",-Tabla1[[#This Row],[Cant]],Tabla1[[#This Row],[Cant]])</f>
        <v>-1</v>
      </c>
      <c r="Q4765" s="8">
        <f>DAY(Tabla1[[#This Row],[Date]])</f>
        <v>27</v>
      </c>
      <c r="R4765" s="8">
        <f>MONTH(Tabla1[[#This Row],[Date]])</f>
        <v>11</v>
      </c>
      <c r="S4765" s="8">
        <f>YEAR(Tabla1[[#This Row],[Date]])</f>
        <v>2022</v>
      </c>
    </row>
    <row r="4766" spans="1:19" x14ac:dyDescent="0.2">
      <c r="A4766">
        <v>4758</v>
      </c>
      <c r="B4766" s="1">
        <v>44892</v>
      </c>
      <c r="C4766" t="s">
        <v>260</v>
      </c>
      <c r="D4766" t="s">
        <v>332</v>
      </c>
      <c r="E4766">
        <v>1</v>
      </c>
      <c r="F4766" t="s">
        <v>116</v>
      </c>
      <c r="G4766" t="s">
        <v>600</v>
      </c>
      <c r="H4766" t="s">
        <v>1401</v>
      </c>
      <c r="M4766" s="2">
        <v>2805</v>
      </c>
      <c r="N4766" s="2">
        <v>3000</v>
      </c>
      <c r="O4766" s="2">
        <f>IF(Tabla1[[#This Row],[Mov]]="VNT",Tabla1[[#This Row],[Sale]]-Tabla1[[#This Row],[Cost]],-Tabla1[[#This Row],[Cost]]*Tabla1[[#This Row],[Cant]])</f>
        <v>195</v>
      </c>
      <c r="P4766" s="8">
        <f>IF(Tabla1[[#This Row],[Mov]]="VNT",-Tabla1[[#This Row],[Cant]],Tabla1[[#This Row],[Cant]])</f>
        <v>-1</v>
      </c>
      <c r="Q4766" s="8">
        <f>DAY(Tabla1[[#This Row],[Date]])</f>
        <v>27</v>
      </c>
      <c r="R4766" s="8">
        <f>MONTH(Tabla1[[#This Row],[Date]])</f>
        <v>11</v>
      </c>
      <c r="S4766" s="8">
        <f>YEAR(Tabla1[[#This Row],[Date]])</f>
        <v>2022</v>
      </c>
    </row>
    <row r="4767" spans="1:19" x14ac:dyDescent="0.2">
      <c r="A4767">
        <v>4759</v>
      </c>
      <c r="B4767" s="1">
        <v>44892</v>
      </c>
      <c r="C4767" t="s">
        <v>260</v>
      </c>
      <c r="D4767" t="s">
        <v>332</v>
      </c>
      <c r="E4767">
        <v>1</v>
      </c>
      <c r="F4767" t="s">
        <v>1962</v>
      </c>
      <c r="G4767" t="s">
        <v>266</v>
      </c>
      <c r="H4767" t="s">
        <v>148</v>
      </c>
      <c r="I4767" t="s">
        <v>55</v>
      </c>
      <c r="J4767" t="s">
        <v>134</v>
      </c>
      <c r="K4767" t="s">
        <v>151</v>
      </c>
      <c r="L4767" t="s">
        <v>52</v>
      </c>
      <c r="M4767" s="2">
        <v>1500</v>
      </c>
      <c r="N4767" s="2">
        <v>6000</v>
      </c>
      <c r="O4767" s="2">
        <f>IF(Tabla1[[#This Row],[Mov]]="VNT",Tabla1[[#This Row],[Sale]]-Tabla1[[#This Row],[Cost]],-Tabla1[[#This Row],[Cost]]*Tabla1[[#This Row],[Cant]])</f>
        <v>4500</v>
      </c>
      <c r="P4767" s="8">
        <f>IF(Tabla1[[#This Row],[Mov]]="VNT",-Tabla1[[#This Row],[Cant]],Tabla1[[#This Row],[Cant]])</f>
        <v>-1</v>
      </c>
      <c r="Q4767" s="8">
        <f>DAY(Tabla1[[#This Row],[Date]])</f>
        <v>27</v>
      </c>
      <c r="R4767" s="8">
        <f>MONTH(Tabla1[[#This Row],[Date]])</f>
        <v>11</v>
      </c>
      <c r="S4767" s="8">
        <f>YEAR(Tabla1[[#This Row],[Date]])</f>
        <v>2022</v>
      </c>
    </row>
    <row r="4768" spans="1:19" x14ac:dyDescent="0.2">
      <c r="A4768">
        <v>4760</v>
      </c>
      <c r="B4768" s="1">
        <v>44892</v>
      </c>
      <c r="C4768" t="s">
        <v>260</v>
      </c>
      <c r="D4768" t="s">
        <v>332</v>
      </c>
      <c r="E4768">
        <v>1</v>
      </c>
      <c r="F4768" t="s">
        <v>45</v>
      </c>
      <c r="G4768" t="s">
        <v>789</v>
      </c>
      <c r="H4768" t="s">
        <v>176</v>
      </c>
      <c r="M4768" s="2">
        <v>5000</v>
      </c>
      <c r="N4768" s="2">
        <v>14000</v>
      </c>
      <c r="O4768" s="2">
        <f>IF(Tabla1[[#This Row],[Mov]]="VNT",Tabla1[[#This Row],[Sale]]-Tabla1[[#This Row],[Cost]],-Tabla1[[#This Row],[Cost]]*Tabla1[[#This Row],[Cant]])</f>
        <v>9000</v>
      </c>
      <c r="P4768" s="8">
        <f>IF(Tabla1[[#This Row],[Mov]]="VNT",-Tabla1[[#This Row],[Cant]],Tabla1[[#This Row],[Cant]])</f>
        <v>-1</v>
      </c>
      <c r="Q4768" s="8">
        <f>DAY(Tabla1[[#This Row],[Date]])</f>
        <v>27</v>
      </c>
      <c r="R4768" s="8">
        <f>MONTH(Tabla1[[#This Row],[Date]])</f>
        <v>11</v>
      </c>
      <c r="S4768" s="8">
        <f>YEAR(Tabla1[[#This Row],[Date]])</f>
        <v>2022</v>
      </c>
    </row>
    <row r="4769" spans="1:19" x14ac:dyDescent="0.2">
      <c r="A4769">
        <v>4761</v>
      </c>
      <c r="B4769" s="1">
        <v>44892</v>
      </c>
      <c r="C4769" t="s">
        <v>260</v>
      </c>
      <c r="D4769" t="s">
        <v>332</v>
      </c>
      <c r="E4769">
        <v>1</v>
      </c>
      <c r="F4769" t="s">
        <v>586</v>
      </c>
      <c r="G4769" t="s">
        <v>263</v>
      </c>
      <c r="H4769" t="s">
        <v>477</v>
      </c>
      <c r="M4769" s="2">
        <v>8000</v>
      </c>
      <c r="N4769" s="2">
        <v>20000</v>
      </c>
      <c r="O4769" s="2">
        <f>IF(Tabla1[[#This Row],[Mov]]="VNT",Tabla1[[#This Row],[Sale]]-Tabla1[[#This Row],[Cost]],-Tabla1[[#This Row],[Cost]]*Tabla1[[#This Row],[Cant]])</f>
        <v>12000</v>
      </c>
      <c r="P4769" s="8">
        <f>IF(Tabla1[[#This Row],[Mov]]="VNT",-Tabla1[[#This Row],[Cant]],Tabla1[[#This Row],[Cant]])</f>
        <v>-1</v>
      </c>
      <c r="Q4769" s="8">
        <f>DAY(Tabla1[[#This Row],[Date]])</f>
        <v>27</v>
      </c>
      <c r="R4769" s="8">
        <f>MONTH(Tabla1[[#This Row],[Date]])</f>
        <v>11</v>
      </c>
      <c r="S4769" s="8">
        <f>YEAR(Tabla1[[#This Row],[Date]])</f>
        <v>2022</v>
      </c>
    </row>
    <row r="4770" spans="1:19" x14ac:dyDescent="0.2">
      <c r="A4770">
        <v>4762</v>
      </c>
      <c r="B4770" s="1">
        <v>44892</v>
      </c>
      <c r="C4770" t="s">
        <v>260</v>
      </c>
      <c r="D4770" t="s">
        <v>332</v>
      </c>
      <c r="E4770">
        <v>1</v>
      </c>
      <c r="F4770" t="s">
        <v>1963</v>
      </c>
      <c r="G4770" t="s">
        <v>623</v>
      </c>
      <c r="H4770" t="s">
        <v>1534</v>
      </c>
      <c r="M4770" s="2">
        <v>50000</v>
      </c>
      <c r="N4770" s="2">
        <v>80000</v>
      </c>
      <c r="O4770" s="2">
        <f>IF(Tabla1[[#This Row],[Mov]]="VNT",Tabla1[[#This Row],[Sale]]-Tabla1[[#This Row],[Cost]],-Tabla1[[#This Row],[Cost]]*Tabla1[[#This Row],[Cant]])</f>
        <v>30000</v>
      </c>
      <c r="P4770" s="8">
        <f>IF(Tabla1[[#This Row],[Mov]]="VNT",-Tabla1[[#This Row],[Cant]],Tabla1[[#This Row],[Cant]])</f>
        <v>-1</v>
      </c>
      <c r="Q4770" s="8">
        <f>DAY(Tabla1[[#This Row],[Date]])</f>
        <v>27</v>
      </c>
      <c r="R4770" s="8">
        <f>MONTH(Tabla1[[#This Row],[Date]])</f>
        <v>11</v>
      </c>
      <c r="S4770" s="8">
        <f>YEAR(Tabla1[[#This Row],[Date]])</f>
        <v>2022</v>
      </c>
    </row>
    <row r="4771" spans="1:19" x14ac:dyDescent="0.2">
      <c r="A4771">
        <v>4763</v>
      </c>
      <c r="B4771" s="1">
        <v>44892</v>
      </c>
      <c r="C4771" t="s">
        <v>260</v>
      </c>
      <c r="D4771" t="s">
        <v>332</v>
      </c>
      <c r="E4771">
        <v>1</v>
      </c>
      <c r="F4771" t="s">
        <v>1958</v>
      </c>
      <c r="G4771" t="s">
        <v>273</v>
      </c>
      <c r="H4771" t="s">
        <v>1960</v>
      </c>
      <c r="M4771" s="2">
        <v>8500</v>
      </c>
      <c r="N4771" s="2">
        <v>16000</v>
      </c>
      <c r="O4771" s="2">
        <f>IF(Tabla1[[#This Row],[Mov]]="VNT",Tabla1[[#This Row],[Sale]]-Tabla1[[#This Row],[Cost]],-Tabla1[[#This Row],[Cost]]*Tabla1[[#This Row],[Cant]])</f>
        <v>7500</v>
      </c>
      <c r="P4771" s="8">
        <f>IF(Tabla1[[#This Row],[Mov]]="VNT",-Tabla1[[#This Row],[Cant]],Tabla1[[#This Row],[Cant]])</f>
        <v>-1</v>
      </c>
      <c r="Q4771" s="8">
        <f>DAY(Tabla1[[#This Row],[Date]])</f>
        <v>27</v>
      </c>
      <c r="R4771" s="8">
        <f>MONTH(Tabla1[[#This Row],[Date]])</f>
        <v>11</v>
      </c>
      <c r="S4771" s="8">
        <f>YEAR(Tabla1[[#This Row],[Date]])</f>
        <v>2022</v>
      </c>
    </row>
    <row r="4772" spans="1:19" x14ac:dyDescent="0.2">
      <c r="A4772">
        <v>4764</v>
      </c>
      <c r="B4772" s="1">
        <v>44892</v>
      </c>
      <c r="C4772" t="s">
        <v>260</v>
      </c>
      <c r="D4772" t="s">
        <v>332</v>
      </c>
      <c r="E4772">
        <v>1</v>
      </c>
      <c r="F4772" t="s">
        <v>225</v>
      </c>
      <c r="G4772" t="s">
        <v>272</v>
      </c>
      <c r="H4772" t="s">
        <v>344</v>
      </c>
      <c r="M4772" s="2">
        <v>1100</v>
      </c>
      <c r="N4772" s="2">
        <v>10000</v>
      </c>
      <c r="O4772" s="2">
        <f>IF(Tabla1[[#This Row],[Mov]]="VNT",Tabla1[[#This Row],[Sale]]-Tabla1[[#This Row],[Cost]],-Tabla1[[#This Row],[Cost]]*Tabla1[[#This Row],[Cant]])</f>
        <v>8900</v>
      </c>
      <c r="P4772" s="8">
        <f>IF(Tabla1[[#This Row],[Mov]]="VNT",-Tabla1[[#This Row],[Cant]],Tabla1[[#This Row],[Cant]])</f>
        <v>-1</v>
      </c>
      <c r="Q4772" s="8">
        <f>DAY(Tabla1[[#This Row],[Date]])</f>
        <v>27</v>
      </c>
      <c r="R4772" s="8">
        <f>MONTH(Tabla1[[#This Row],[Date]])</f>
        <v>11</v>
      </c>
      <c r="S4772" s="8">
        <f>YEAR(Tabla1[[#This Row],[Date]])</f>
        <v>2022</v>
      </c>
    </row>
    <row r="4773" spans="1:19" x14ac:dyDescent="0.2">
      <c r="A4773">
        <v>4765</v>
      </c>
      <c r="B4773" s="1">
        <v>44892</v>
      </c>
      <c r="C4773" t="s">
        <v>260</v>
      </c>
      <c r="D4773" t="s">
        <v>332</v>
      </c>
      <c r="E4773">
        <v>1</v>
      </c>
      <c r="F4773" t="s">
        <v>116</v>
      </c>
      <c r="G4773" t="s">
        <v>347</v>
      </c>
      <c r="H4773" t="s">
        <v>518</v>
      </c>
      <c r="M4773" s="2">
        <v>3271</v>
      </c>
      <c r="N4773" s="2">
        <v>3500</v>
      </c>
      <c r="O4773" s="2">
        <f>IF(Tabla1[[#This Row],[Mov]]="VNT",Tabla1[[#This Row],[Sale]]-Tabla1[[#This Row],[Cost]],-Tabla1[[#This Row],[Cost]]*Tabla1[[#This Row],[Cant]])</f>
        <v>229</v>
      </c>
      <c r="P4773" s="8">
        <f>IF(Tabla1[[#This Row],[Mov]]="VNT",-Tabla1[[#This Row],[Cant]],Tabla1[[#This Row],[Cant]])</f>
        <v>-1</v>
      </c>
      <c r="Q4773" s="8">
        <f>DAY(Tabla1[[#This Row],[Date]])</f>
        <v>27</v>
      </c>
      <c r="R4773" s="8">
        <f>MONTH(Tabla1[[#This Row],[Date]])</f>
        <v>11</v>
      </c>
      <c r="S4773" s="8">
        <f>YEAR(Tabla1[[#This Row],[Date]])</f>
        <v>2022</v>
      </c>
    </row>
    <row r="4774" spans="1:19" x14ac:dyDescent="0.2">
      <c r="A4774">
        <v>4766</v>
      </c>
      <c r="B4774" s="1">
        <v>44892</v>
      </c>
      <c r="C4774" t="s">
        <v>260</v>
      </c>
      <c r="D4774" t="s">
        <v>332</v>
      </c>
      <c r="E4774">
        <v>1</v>
      </c>
      <c r="F4774" t="s">
        <v>116</v>
      </c>
      <c r="G4774" t="s">
        <v>347</v>
      </c>
      <c r="H4774" t="s">
        <v>518</v>
      </c>
      <c r="M4774" s="2">
        <v>6074</v>
      </c>
      <c r="N4774" s="2">
        <v>6500</v>
      </c>
      <c r="O4774" s="2">
        <f>IF(Tabla1[[#This Row],[Mov]]="VNT",Tabla1[[#This Row],[Sale]]-Tabla1[[#This Row],[Cost]],-Tabla1[[#This Row],[Cost]]*Tabla1[[#This Row],[Cant]])</f>
        <v>426</v>
      </c>
      <c r="P4774" s="8">
        <f>IF(Tabla1[[#This Row],[Mov]]="VNT",-Tabla1[[#This Row],[Cant]],Tabla1[[#This Row],[Cant]])</f>
        <v>-1</v>
      </c>
      <c r="Q4774" s="8">
        <f>DAY(Tabla1[[#This Row],[Date]])</f>
        <v>27</v>
      </c>
      <c r="R4774" s="8">
        <f>MONTH(Tabla1[[#This Row],[Date]])</f>
        <v>11</v>
      </c>
      <c r="S4774" s="8">
        <f>YEAR(Tabla1[[#This Row],[Date]])</f>
        <v>2022</v>
      </c>
    </row>
    <row r="4775" spans="1:19" x14ac:dyDescent="0.2">
      <c r="A4775">
        <v>4767</v>
      </c>
      <c r="B4775" s="1">
        <v>44893</v>
      </c>
      <c r="C4775" t="s">
        <v>260</v>
      </c>
      <c r="D4775" t="s">
        <v>332</v>
      </c>
      <c r="E4775">
        <v>1</v>
      </c>
      <c r="F4775" t="s">
        <v>386</v>
      </c>
      <c r="G4775" t="s">
        <v>499</v>
      </c>
      <c r="H4775" t="s">
        <v>1397</v>
      </c>
      <c r="M4775" s="2">
        <v>85000</v>
      </c>
      <c r="N4775" s="2">
        <v>150000</v>
      </c>
      <c r="O4775" s="2">
        <f>IF(Tabla1[[#This Row],[Mov]]="VNT",Tabla1[[#This Row],[Sale]]-Tabla1[[#This Row],[Cost]],-Tabla1[[#This Row],[Cost]]*Tabla1[[#This Row],[Cant]])</f>
        <v>65000</v>
      </c>
      <c r="P4775" s="8">
        <f>IF(Tabla1[[#This Row],[Mov]]="VNT",-Tabla1[[#This Row],[Cant]],Tabla1[[#This Row],[Cant]])</f>
        <v>-1</v>
      </c>
      <c r="Q4775" s="8">
        <f>DAY(Tabla1[[#This Row],[Date]])</f>
        <v>28</v>
      </c>
      <c r="R4775" s="8">
        <f>MONTH(Tabla1[[#This Row],[Date]])</f>
        <v>11</v>
      </c>
      <c r="S4775" s="8">
        <f>YEAR(Tabla1[[#This Row],[Date]])</f>
        <v>2022</v>
      </c>
    </row>
    <row r="4776" spans="1:19" x14ac:dyDescent="0.2">
      <c r="A4776">
        <v>4768</v>
      </c>
      <c r="B4776" s="1">
        <v>44893</v>
      </c>
      <c r="C4776" t="s">
        <v>260</v>
      </c>
      <c r="D4776" t="s">
        <v>332</v>
      </c>
      <c r="E4776">
        <v>1</v>
      </c>
      <c r="F4776" t="s">
        <v>26</v>
      </c>
      <c r="G4776" t="s">
        <v>266</v>
      </c>
      <c r="H4776" t="s">
        <v>1683</v>
      </c>
      <c r="M4776" s="2">
        <v>8000</v>
      </c>
      <c r="N4776" s="2">
        <v>19000</v>
      </c>
      <c r="O4776" s="2">
        <f>IF(Tabla1[[#This Row],[Mov]]="VNT",Tabla1[[#This Row],[Sale]]-Tabla1[[#This Row],[Cost]],-Tabla1[[#This Row],[Cost]]*Tabla1[[#This Row],[Cant]])</f>
        <v>11000</v>
      </c>
      <c r="P4776" s="8">
        <f>IF(Tabla1[[#This Row],[Mov]]="VNT",-Tabla1[[#This Row],[Cant]],Tabla1[[#This Row],[Cant]])</f>
        <v>-1</v>
      </c>
      <c r="Q4776" s="8">
        <f>DAY(Tabla1[[#This Row],[Date]])</f>
        <v>28</v>
      </c>
      <c r="R4776" s="8">
        <f>MONTH(Tabla1[[#This Row],[Date]])</f>
        <v>11</v>
      </c>
      <c r="S4776" s="8">
        <f>YEAR(Tabla1[[#This Row],[Date]])</f>
        <v>2022</v>
      </c>
    </row>
    <row r="4777" spans="1:19" x14ac:dyDescent="0.2">
      <c r="A4777">
        <v>4769</v>
      </c>
      <c r="B4777" s="1">
        <v>44893</v>
      </c>
      <c r="C4777" t="s">
        <v>260</v>
      </c>
      <c r="D4777" t="s">
        <v>248</v>
      </c>
      <c r="E4777">
        <v>1</v>
      </c>
      <c r="F4777" t="s">
        <v>116</v>
      </c>
      <c r="G4777" t="s">
        <v>349</v>
      </c>
      <c r="H4777" t="s">
        <v>515</v>
      </c>
      <c r="M4777" s="2">
        <v>6074</v>
      </c>
      <c r="N4777" s="2">
        <v>6500</v>
      </c>
      <c r="O4777" s="2">
        <f>IF(Tabla1[[#This Row],[Mov]]="VNT",Tabla1[[#This Row],[Sale]]-Tabla1[[#This Row],[Cost]],-Tabla1[[#This Row],[Cost]]*Tabla1[[#This Row],[Cant]])</f>
        <v>426</v>
      </c>
      <c r="P4777" s="8">
        <f>IF(Tabla1[[#This Row],[Mov]]="VNT",-Tabla1[[#This Row],[Cant]],Tabla1[[#This Row],[Cant]])</f>
        <v>-1</v>
      </c>
      <c r="Q4777" s="8">
        <f>DAY(Tabla1[[#This Row],[Date]])</f>
        <v>28</v>
      </c>
      <c r="R4777" s="8">
        <f>MONTH(Tabla1[[#This Row],[Date]])</f>
        <v>11</v>
      </c>
      <c r="S4777" s="8">
        <f>YEAR(Tabla1[[#This Row],[Date]])</f>
        <v>2022</v>
      </c>
    </row>
    <row r="4778" spans="1:19" x14ac:dyDescent="0.2">
      <c r="A4778">
        <v>4770</v>
      </c>
      <c r="B4778" s="1">
        <v>44893</v>
      </c>
      <c r="C4778" t="s">
        <v>260</v>
      </c>
      <c r="D4778" t="s">
        <v>332</v>
      </c>
      <c r="E4778">
        <v>1</v>
      </c>
      <c r="F4778" t="s">
        <v>116</v>
      </c>
      <c r="G4778" t="s">
        <v>347</v>
      </c>
      <c r="H4778" t="s">
        <v>518</v>
      </c>
      <c r="M4778" s="2">
        <v>7009</v>
      </c>
      <c r="N4778" s="2">
        <v>7500</v>
      </c>
      <c r="O4778" s="2">
        <f>IF(Tabla1[[#This Row],[Mov]]="VNT",Tabla1[[#This Row],[Sale]]-Tabla1[[#This Row],[Cost]],-Tabla1[[#This Row],[Cost]]*Tabla1[[#This Row],[Cant]])</f>
        <v>491</v>
      </c>
      <c r="P4778" s="8">
        <f>IF(Tabla1[[#This Row],[Mov]]="VNT",-Tabla1[[#This Row],[Cant]],Tabla1[[#This Row],[Cant]])</f>
        <v>-1</v>
      </c>
      <c r="Q4778" s="8">
        <f>DAY(Tabla1[[#This Row],[Date]])</f>
        <v>28</v>
      </c>
      <c r="R4778" s="8">
        <f>MONTH(Tabla1[[#This Row],[Date]])</f>
        <v>11</v>
      </c>
      <c r="S4778" s="8">
        <f>YEAR(Tabla1[[#This Row],[Date]])</f>
        <v>2022</v>
      </c>
    </row>
    <row r="4779" spans="1:19" x14ac:dyDescent="0.2">
      <c r="A4779">
        <v>4771</v>
      </c>
      <c r="B4779" s="1">
        <v>44893</v>
      </c>
      <c r="C4779" t="s">
        <v>260</v>
      </c>
      <c r="D4779" t="s">
        <v>332</v>
      </c>
      <c r="E4779">
        <v>1</v>
      </c>
      <c r="F4779" t="s">
        <v>116</v>
      </c>
      <c r="G4779" t="s">
        <v>382</v>
      </c>
      <c r="H4779" t="s">
        <v>514</v>
      </c>
      <c r="M4779" s="2">
        <v>5140</v>
      </c>
      <c r="N4779" s="2">
        <v>5500</v>
      </c>
      <c r="O4779" s="2">
        <f>IF(Tabla1[[#This Row],[Mov]]="VNT",Tabla1[[#This Row],[Sale]]-Tabla1[[#This Row],[Cost]],-Tabla1[[#This Row],[Cost]]*Tabla1[[#This Row],[Cant]])</f>
        <v>360</v>
      </c>
      <c r="P4779" s="8">
        <f>IF(Tabla1[[#This Row],[Mov]]="VNT",-Tabla1[[#This Row],[Cant]],Tabla1[[#This Row],[Cant]])</f>
        <v>-1</v>
      </c>
      <c r="Q4779" s="8">
        <f>DAY(Tabla1[[#This Row],[Date]])</f>
        <v>28</v>
      </c>
      <c r="R4779" s="8">
        <f>MONTH(Tabla1[[#This Row],[Date]])</f>
        <v>11</v>
      </c>
      <c r="S4779" s="8">
        <f>YEAR(Tabla1[[#This Row],[Date]])</f>
        <v>2022</v>
      </c>
    </row>
    <row r="4780" spans="1:19" x14ac:dyDescent="0.2">
      <c r="A4780">
        <v>4772</v>
      </c>
      <c r="B4780" s="1">
        <v>44893</v>
      </c>
      <c r="C4780" t="s">
        <v>260</v>
      </c>
      <c r="D4780" t="s">
        <v>332</v>
      </c>
      <c r="E4780">
        <v>1</v>
      </c>
      <c r="F4780" t="s">
        <v>21</v>
      </c>
      <c r="G4780" t="s">
        <v>272</v>
      </c>
      <c r="H4780" t="s">
        <v>1522</v>
      </c>
      <c r="M4780" s="2">
        <v>2800</v>
      </c>
      <c r="N4780" s="2">
        <v>10000</v>
      </c>
      <c r="O4780" s="2">
        <f>IF(Tabla1[[#This Row],[Mov]]="VNT",Tabla1[[#This Row],[Sale]]-Tabla1[[#This Row],[Cost]],-Tabla1[[#This Row],[Cost]]*Tabla1[[#This Row],[Cant]])</f>
        <v>7200</v>
      </c>
      <c r="P4780" s="8">
        <f>IF(Tabla1[[#This Row],[Mov]]="VNT",-Tabla1[[#This Row],[Cant]],Tabla1[[#This Row],[Cant]])</f>
        <v>-1</v>
      </c>
      <c r="Q4780" s="8">
        <f>DAY(Tabla1[[#This Row],[Date]])</f>
        <v>28</v>
      </c>
      <c r="R4780" s="8">
        <f>MONTH(Tabla1[[#This Row],[Date]])</f>
        <v>11</v>
      </c>
      <c r="S4780" s="8">
        <f>YEAR(Tabla1[[#This Row],[Date]])</f>
        <v>2022</v>
      </c>
    </row>
    <row r="4781" spans="1:19" x14ac:dyDescent="0.2">
      <c r="A4781">
        <v>4773</v>
      </c>
      <c r="B4781" s="1">
        <v>44893</v>
      </c>
      <c r="C4781" t="s">
        <v>260</v>
      </c>
      <c r="D4781" t="s">
        <v>332</v>
      </c>
      <c r="E4781">
        <v>1</v>
      </c>
      <c r="F4781" t="s">
        <v>526</v>
      </c>
      <c r="G4781" t="s">
        <v>266</v>
      </c>
      <c r="H4781" t="s">
        <v>527</v>
      </c>
      <c r="M4781" s="2">
        <v>30000</v>
      </c>
      <c r="N4781" s="2">
        <v>45000</v>
      </c>
      <c r="O4781" s="2">
        <f>IF(Tabla1[[#This Row],[Mov]]="VNT",Tabla1[[#This Row],[Sale]]-Tabla1[[#This Row],[Cost]],-Tabla1[[#This Row],[Cost]]*Tabla1[[#This Row],[Cant]])</f>
        <v>15000</v>
      </c>
      <c r="P4781" s="8">
        <f>IF(Tabla1[[#This Row],[Mov]]="VNT",-Tabla1[[#This Row],[Cant]],Tabla1[[#This Row],[Cant]])</f>
        <v>-1</v>
      </c>
      <c r="Q4781" s="8">
        <f>DAY(Tabla1[[#This Row],[Date]])</f>
        <v>28</v>
      </c>
      <c r="R4781" s="8">
        <f>MONTH(Tabla1[[#This Row],[Date]])</f>
        <v>11</v>
      </c>
      <c r="S4781" s="8">
        <f>YEAR(Tabla1[[#This Row],[Date]])</f>
        <v>2022</v>
      </c>
    </row>
    <row r="4782" spans="1:19" x14ac:dyDescent="0.2">
      <c r="A4782">
        <v>4774</v>
      </c>
      <c r="B4782" s="1">
        <v>44893</v>
      </c>
      <c r="C4782" t="s">
        <v>260</v>
      </c>
      <c r="D4782" t="s">
        <v>332</v>
      </c>
      <c r="E4782">
        <v>1</v>
      </c>
      <c r="F4782" t="s">
        <v>116</v>
      </c>
      <c r="G4782" t="s">
        <v>347</v>
      </c>
      <c r="H4782" t="s">
        <v>518</v>
      </c>
      <c r="M4782" s="2">
        <v>7009</v>
      </c>
      <c r="N4782" s="2">
        <v>7500</v>
      </c>
      <c r="O4782" s="2">
        <f>IF(Tabla1[[#This Row],[Mov]]="VNT",Tabla1[[#This Row],[Sale]]-Tabla1[[#This Row],[Cost]],-Tabla1[[#This Row],[Cost]]*Tabla1[[#This Row],[Cant]])</f>
        <v>491</v>
      </c>
      <c r="P4782" s="8">
        <f>IF(Tabla1[[#This Row],[Mov]]="VNT",-Tabla1[[#This Row],[Cant]],Tabla1[[#This Row],[Cant]])</f>
        <v>-1</v>
      </c>
      <c r="Q4782" s="8">
        <f>DAY(Tabla1[[#This Row],[Date]])</f>
        <v>28</v>
      </c>
      <c r="R4782" s="8">
        <f>MONTH(Tabla1[[#This Row],[Date]])</f>
        <v>11</v>
      </c>
      <c r="S4782" s="8">
        <f>YEAR(Tabla1[[#This Row],[Date]])</f>
        <v>2022</v>
      </c>
    </row>
    <row r="4783" spans="1:19" x14ac:dyDescent="0.2">
      <c r="A4783">
        <v>4775</v>
      </c>
      <c r="B4783" s="1">
        <v>44893</v>
      </c>
      <c r="C4783" t="s">
        <v>261</v>
      </c>
      <c r="D4783" t="s">
        <v>892</v>
      </c>
      <c r="E4783">
        <v>1</v>
      </c>
      <c r="F4783" t="s">
        <v>386</v>
      </c>
      <c r="G4783" t="s">
        <v>499</v>
      </c>
      <c r="H4783" t="s">
        <v>1397</v>
      </c>
      <c r="M4783" s="2">
        <v>85000</v>
      </c>
      <c r="N4783" s="2">
        <v>145000</v>
      </c>
      <c r="O4783" s="2">
        <f>IF(Tabla1[[#This Row],[Mov]]="VNT",Tabla1[[#This Row],[Sale]]-Tabla1[[#This Row],[Cost]],-Tabla1[[#This Row],[Cost]]*Tabla1[[#This Row],[Cant]])</f>
        <v>-85000</v>
      </c>
      <c r="P4783" s="8">
        <f>IF(Tabla1[[#This Row],[Mov]]="VNT",-Tabla1[[#This Row],[Cant]],Tabla1[[#This Row],[Cant]])</f>
        <v>1</v>
      </c>
      <c r="Q4783" s="8">
        <f>DAY(Tabla1[[#This Row],[Date]])</f>
        <v>28</v>
      </c>
      <c r="R4783" s="8">
        <f>MONTH(Tabla1[[#This Row],[Date]])</f>
        <v>11</v>
      </c>
      <c r="S4783" s="8">
        <f>YEAR(Tabla1[[#This Row],[Date]])</f>
        <v>2022</v>
      </c>
    </row>
    <row r="4784" spans="1:19" x14ac:dyDescent="0.2">
      <c r="A4784">
        <v>4776</v>
      </c>
      <c r="B4784" s="1">
        <v>44894</v>
      </c>
      <c r="C4784" t="s">
        <v>260</v>
      </c>
      <c r="D4784" t="s">
        <v>332</v>
      </c>
      <c r="E4784">
        <v>1</v>
      </c>
      <c r="F4784" t="s">
        <v>116</v>
      </c>
      <c r="G4784" t="s">
        <v>347</v>
      </c>
      <c r="H4784" t="s">
        <v>518</v>
      </c>
      <c r="M4784" s="2">
        <v>3271</v>
      </c>
      <c r="N4784" s="2">
        <v>3500</v>
      </c>
      <c r="O4784" s="2">
        <f>IF(Tabla1[[#This Row],[Mov]]="VNT",Tabla1[[#This Row],[Sale]]-Tabla1[[#This Row],[Cost]],-Tabla1[[#This Row],[Cost]]*Tabla1[[#This Row],[Cant]])</f>
        <v>229</v>
      </c>
      <c r="P4784" s="8">
        <f>IF(Tabla1[[#This Row],[Mov]]="VNT",-Tabla1[[#This Row],[Cant]],Tabla1[[#This Row],[Cant]])</f>
        <v>-1</v>
      </c>
      <c r="Q4784" s="8">
        <f>DAY(Tabla1[[#This Row],[Date]])</f>
        <v>29</v>
      </c>
      <c r="R4784" s="8">
        <f>MONTH(Tabla1[[#This Row],[Date]])</f>
        <v>11</v>
      </c>
      <c r="S4784" s="8">
        <f>YEAR(Tabla1[[#This Row],[Date]])</f>
        <v>2022</v>
      </c>
    </row>
    <row r="4785" spans="1:19" x14ac:dyDescent="0.2">
      <c r="A4785">
        <v>4777</v>
      </c>
      <c r="B4785" s="1">
        <v>44894</v>
      </c>
      <c r="C4785" t="s">
        <v>260</v>
      </c>
      <c r="D4785" t="s">
        <v>332</v>
      </c>
      <c r="E4785">
        <v>1</v>
      </c>
      <c r="F4785" t="s">
        <v>458</v>
      </c>
      <c r="G4785" t="s">
        <v>266</v>
      </c>
      <c r="H4785" t="s">
        <v>1964</v>
      </c>
      <c r="M4785" s="2">
        <v>0</v>
      </c>
      <c r="N4785" s="2">
        <v>1500</v>
      </c>
      <c r="O4785" s="2">
        <f>IF(Tabla1[[#This Row],[Mov]]="VNT",Tabla1[[#This Row],[Sale]]-Tabla1[[#This Row],[Cost]],-Tabla1[[#This Row],[Cost]]*Tabla1[[#This Row],[Cant]])</f>
        <v>1500</v>
      </c>
      <c r="P4785" s="8">
        <f>IF(Tabla1[[#This Row],[Mov]]="VNT",-Tabla1[[#This Row],[Cant]],Tabla1[[#This Row],[Cant]])</f>
        <v>-1</v>
      </c>
      <c r="Q4785" s="8">
        <f>DAY(Tabla1[[#This Row],[Date]])</f>
        <v>29</v>
      </c>
      <c r="R4785" s="8">
        <f>MONTH(Tabla1[[#This Row],[Date]])</f>
        <v>11</v>
      </c>
      <c r="S4785" s="8">
        <f>YEAR(Tabla1[[#This Row],[Date]])</f>
        <v>2022</v>
      </c>
    </row>
    <row r="4786" spans="1:19" x14ac:dyDescent="0.2">
      <c r="A4786">
        <v>4778</v>
      </c>
      <c r="B4786" s="1">
        <v>44894</v>
      </c>
      <c r="C4786" t="s">
        <v>260</v>
      </c>
      <c r="D4786" t="s">
        <v>332</v>
      </c>
      <c r="E4786">
        <v>1</v>
      </c>
      <c r="F4786" t="s">
        <v>116</v>
      </c>
      <c r="G4786" t="s">
        <v>347</v>
      </c>
      <c r="H4786" t="s">
        <v>518</v>
      </c>
      <c r="M4786" s="2">
        <v>3271</v>
      </c>
      <c r="N4786" s="2">
        <v>3500</v>
      </c>
      <c r="O4786" s="2">
        <f>IF(Tabla1[[#This Row],[Mov]]="VNT",Tabla1[[#This Row],[Sale]]-Tabla1[[#This Row],[Cost]],-Tabla1[[#This Row],[Cost]]*Tabla1[[#This Row],[Cant]])</f>
        <v>229</v>
      </c>
      <c r="P4786" s="8">
        <f>IF(Tabla1[[#This Row],[Mov]]="VNT",-Tabla1[[#This Row],[Cant]],Tabla1[[#This Row],[Cant]])</f>
        <v>-1</v>
      </c>
      <c r="Q4786" s="8">
        <f>DAY(Tabla1[[#This Row],[Date]])</f>
        <v>29</v>
      </c>
      <c r="R4786" s="8">
        <f>MONTH(Tabla1[[#This Row],[Date]])</f>
        <v>11</v>
      </c>
      <c r="S4786" s="8">
        <f>YEAR(Tabla1[[#This Row],[Date]])</f>
        <v>2022</v>
      </c>
    </row>
    <row r="4787" spans="1:19" x14ac:dyDescent="0.2">
      <c r="A4787">
        <v>4779</v>
      </c>
      <c r="B4787" s="1">
        <v>44894</v>
      </c>
      <c r="C4787" t="s">
        <v>260</v>
      </c>
      <c r="D4787" t="s">
        <v>332</v>
      </c>
      <c r="E4787">
        <v>1</v>
      </c>
      <c r="F4787" t="s">
        <v>21</v>
      </c>
      <c r="G4787" t="s">
        <v>333</v>
      </c>
      <c r="H4787" t="s">
        <v>240</v>
      </c>
      <c r="M4787" s="2">
        <v>7500</v>
      </c>
      <c r="N4787" s="2">
        <v>20000</v>
      </c>
      <c r="O4787" s="2">
        <f>IF(Tabla1[[#This Row],[Mov]]="VNT",Tabla1[[#This Row],[Sale]]-Tabla1[[#This Row],[Cost]],-Tabla1[[#This Row],[Cost]]*Tabla1[[#This Row],[Cant]])</f>
        <v>12500</v>
      </c>
      <c r="P4787" s="8">
        <f>IF(Tabla1[[#This Row],[Mov]]="VNT",-Tabla1[[#This Row],[Cant]],Tabla1[[#This Row],[Cant]])</f>
        <v>-1</v>
      </c>
      <c r="Q4787" s="8">
        <f>DAY(Tabla1[[#This Row],[Date]])</f>
        <v>29</v>
      </c>
      <c r="R4787" s="8">
        <f>MONTH(Tabla1[[#This Row],[Date]])</f>
        <v>11</v>
      </c>
      <c r="S4787" s="8">
        <f>YEAR(Tabla1[[#This Row],[Date]])</f>
        <v>2022</v>
      </c>
    </row>
    <row r="4788" spans="1:19" x14ac:dyDescent="0.2">
      <c r="A4788">
        <v>4780</v>
      </c>
      <c r="B4788" s="1">
        <v>44894</v>
      </c>
      <c r="C4788" t="s">
        <v>260</v>
      </c>
      <c r="D4788" t="s">
        <v>332</v>
      </c>
      <c r="E4788">
        <v>1</v>
      </c>
      <c r="F4788" t="s">
        <v>458</v>
      </c>
      <c r="G4788" t="s">
        <v>266</v>
      </c>
      <c r="H4788" t="s">
        <v>1965</v>
      </c>
      <c r="M4788" s="2">
        <v>0</v>
      </c>
      <c r="N4788" s="2">
        <v>20000</v>
      </c>
      <c r="O4788" s="2">
        <f>IF(Tabla1[[#This Row],[Mov]]="VNT",Tabla1[[#This Row],[Sale]]-Tabla1[[#This Row],[Cost]],-Tabla1[[#This Row],[Cost]]*Tabla1[[#This Row],[Cant]])</f>
        <v>20000</v>
      </c>
      <c r="P4788" s="8">
        <f>IF(Tabla1[[#This Row],[Mov]]="VNT",-Tabla1[[#This Row],[Cant]],Tabla1[[#This Row],[Cant]])</f>
        <v>-1</v>
      </c>
      <c r="Q4788" s="8">
        <f>DAY(Tabla1[[#This Row],[Date]])</f>
        <v>29</v>
      </c>
      <c r="R4788" s="8">
        <f>MONTH(Tabla1[[#This Row],[Date]])</f>
        <v>11</v>
      </c>
      <c r="S4788" s="8">
        <f>YEAR(Tabla1[[#This Row],[Date]])</f>
        <v>2022</v>
      </c>
    </row>
    <row r="4789" spans="1:19" x14ac:dyDescent="0.2">
      <c r="A4789">
        <v>4781</v>
      </c>
      <c r="B4789" s="1">
        <v>44894</v>
      </c>
      <c r="C4789" t="s">
        <v>260</v>
      </c>
      <c r="D4789" t="s">
        <v>332</v>
      </c>
      <c r="E4789">
        <v>1</v>
      </c>
      <c r="F4789" t="s">
        <v>15</v>
      </c>
      <c r="G4789" t="s">
        <v>333</v>
      </c>
      <c r="H4789" t="s">
        <v>20</v>
      </c>
      <c r="M4789" s="2">
        <v>1800</v>
      </c>
      <c r="N4789" s="2">
        <v>10000</v>
      </c>
      <c r="O4789" s="2">
        <f>IF(Tabla1[[#This Row],[Mov]]="VNT",Tabla1[[#This Row],[Sale]]-Tabla1[[#This Row],[Cost]],-Tabla1[[#This Row],[Cost]]*Tabla1[[#This Row],[Cant]])</f>
        <v>8200</v>
      </c>
      <c r="P4789" s="8">
        <f>IF(Tabla1[[#This Row],[Mov]]="VNT",-Tabla1[[#This Row],[Cant]],Tabla1[[#This Row],[Cant]])</f>
        <v>-1</v>
      </c>
      <c r="Q4789" s="8">
        <f>DAY(Tabla1[[#This Row],[Date]])</f>
        <v>29</v>
      </c>
      <c r="R4789" s="8">
        <f>MONTH(Tabla1[[#This Row],[Date]])</f>
        <v>11</v>
      </c>
      <c r="S4789" s="8">
        <f>YEAR(Tabla1[[#This Row],[Date]])</f>
        <v>2022</v>
      </c>
    </row>
    <row r="4790" spans="1:19" x14ac:dyDescent="0.2">
      <c r="A4790">
        <v>4782</v>
      </c>
      <c r="B4790" s="1">
        <v>44894</v>
      </c>
      <c r="C4790" t="s">
        <v>260</v>
      </c>
      <c r="D4790" t="s">
        <v>332</v>
      </c>
      <c r="E4790">
        <v>1</v>
      </c>
      <c r="F4790" t="s">
        <v>21</v>
      </c>
      <c r="G4790" t="s">
        <v>272</v>
      </c>
      <c r="H4790" t="s">
        <v>1522</v>
      </c>
      <c r="M4790" s="2">
        <v>2800</v>
      </c>
      <c r="N4790" s="2">
        <v>10000</v>
      </c>
      <c r="O4790" s="2">
        <f>IF(Tabla1[[#This Row],[Mov]]="VNT",Tabla1[[#This Row],[Sale]]-Tabla1[[#This Row],[Cost]],-Tabla1[[#This Row],[Cost]]*Tabla1[[#This Row],[Cant]])</f>
        <v>7200</v>
      </c>
      <c r="P4790" s="8">
        <f>IF(Tabla1[[#This Row],[Mov]]="VNT",-Tabla1[[#This Row],[Cant]],Tabla1[[#This Row],[Cant]])</f>
        <v>-1</v>
      </c>
      <c r="Q4790" s="8">
        <f>DAY(Tabla1[[#This Row],[Date]])</f>
        <v>29</v>
      </c>
      <c r="R4790" s="8">
        <f>MONTH(Tabla1[[#This Row],[Date]])</f>
        <v>11</v>
      </c>
      <c r="S4790" s="8">
        <f>YEAR(Tabla1[[#This Row],[Date]])</f>
        <v>2022</v>
      </c>
    </row>
    <row r="4791" spans="1:19" x14ac:dyDescent="0.2">
      <c r="A4791">
        <v>4783</v>
      </c>
      <c r="B4791" s="1">
        <v>44894</v>
      </c>
      <c r="C4791" t="s">
        <v>260</v>
      </c>
      <c r="D4791" t="s">
        <v>332</v>
      </c>
      <c r="E4791">
        <v>1</v>
      </c>
      <c r="F4791" t="s">
        <v>224</v>
      </c>
      <c r="G4791" t="s">
        <v>860</v>
      </c>
      <c r="H4791" t="s">
        <v>313</v>
      </c>
      <c r="M4791" s="2">
        <v>10000</v>
      </c>
      <c r="N4791" s="2">
        <v>20000</v>
      </c>
      <c r="O4791" s="2">
        <f>IF(Tabla1[[#This Row],[Mov]]="VNT",Tabla1[[#This Row],[Sale]]-Tabla1[[#This Row],[Cost]],-Tabla1[[#This Row],[Cost]]*Tabla1[[#This Row],[Cant]])</f>
        <v>10000</v>
      </c>
      <c r="P4791" s="8">
        <f>IF(Tabla1[[#This Row],[Mov]]="VNT",-Tabla1[[#This Row],[Cant]],Tabla1[[#This Row],[Cant]])</f>
        <v>-1</v>
      </c>
      <c r="Q4791" s="8">
        <f>DAY(Tabla1[[#This Row],[Date]])</f>
        <v>29</v>
      </c>
      <c r="R4791" s="8">
        <f>MONTH(Tabla1[[#This Row],[Date]])</f>
        <v>11</v>
      </c>
      <c r="S4791" s="8">
        <f>YEAR(Tabla1[[#This Row],[Date]])</f>
        <v>2022</v>
      </c>
    </row>
    <row r="4792" spans="1:19" x14ac:dyDescent="0.2">
      <c r="A4792">
        <v>4784</v>
      </c>
      <c r="B4792" s="1">
        <v>44894</v>
      </c>
      <c r="C4792" t="s">
        <v>260</v>
      </c>
      <c r="D4792" t="s">
        <v>332</v>
      </c>
      <c r="E4792">
        <v>1</v>
      </c>
      <c r="F4792" t="s">
        <v>116</v>
      </c>
      <c r="G4792" t="s">
        <v>347</v>
      </c>
      <c r="H4792" t="s">
        <v>518</v>
      </c>
      <c r="M4792" s="2">
        <v>6074</v>
      </c>
      <c r="N4792" s="2">
        <v>6500</v>
      </c>
      <c r="O4792" s="2">
        <f>IF(Tabla1[[#This Row],[Mov]]="VNT",Tabla1[[#This Row],[Sale]]-Tabla1[[#This Row],[Cost]],-Tabla1[[#This Row],[Cost]]*Tabla1[[#This Row],[Cant]])</f>
        <v>426</v>
      </c>
      <c r="P4792" s="8">
        <f>IF(Tabla1[[#This Row],[Mov]]="VNT",-Tabla1[[#This Row],[Cant]],Tabla1[[#This Row],[Cant]])</f>
        <v>-1</v>
      </c>
      <c r="Q4792" s="8">
        <f>DAY(Tabla1[[#This Row],[Date]])</f>
        <v>29</v>
      </c>
      <c r="R4792" s="8">
        <f>MONTH(Tabla1[[#This Row],[Date]])</f>
        <v>11</v>
      </c>
      <c r="S4792" s="8">
        <f>YEAR(Tabla1[[#This Row],[Date]])</f>
        <v>2022</v>
      </c>
    </row>
    <row r="4793" spans="1:19" x14ac:dyDescent="0.2">
      <c r="A4793">
        <v>4785</v>
      </c>
      <c r="B4793" s="1">
        <v>44894</v>
      </c>
      <c r="C4793" t="s">
        <v>260</v>
      </c>
      <c r="D4793" t="s">
        <v>332</v>
      </c>
      <c r="E4793">
        <v>1</v>
      </c>
      <c r="F4793" t="s">
        <v>116</v>
      </c>
      <c r="G4793" t="s">
        <v>347</v>
      </c>
      <c r="H4793" t="s">
        <v>518</v>
      </c>
      <c r="M4793" s="2">
        <v>7009</v>
      </c>
      <c r="N4793" s="2">
        <v>7500</v>
      </c>
      <c r="O4793" s="2">
        <f>IF(Tabla1[[#This Row],[Mov]]="VNT",Tabla1[[#This Row],[Sale]]-Tabla1[[#This Row],[Cost]],-Tabla1[[#This Row],[Cost]]*Tabla1[[#This Row],[Cant]])</f>
        <v>491</v>
      </c>
      <c r="P4793" s="8">
        <f>IF(Tabla1[[#This Row],[Mov]]="VNT",-Tabla1[[#This Row],[Cant]],Tabla1[[#This Row],[Cant]])</f>
        <v>-1</v>
      </c>
      <c r="Q4793" s="8">
        <f>DAY(Tabla1[[#This Row],[Date]])</f>
        <v>29</v>
      </c>
      <c r="R4793" s="8">
        <f>MONTH(Tabla1[[#This Row],[Date]])</f>
        <v>11</v>
      </c>
      <c r="S4793" s="8">
        <f>YEAR(Tabla1[[#This Row],[Date]])</f>
        <v>2022</v>
      </c>
    </row>
    <row r="4794" spans="1:19" x14ac:dyDescent="0.2">
      <c r="A4794">
        <v>4786</v>
      </c>
      <c r="B4794" s="1">
        <v>44894</v>
      </c>
      <c r="C4794" t="s">
        <v>260</v>
      </c>
      <c r="D4794" t="s">
        <v>332</v>
      </c>
      <c r="E4794">
        <v>1</v>
      </c>
      <c r="F4794" t="s">
        <v>44</v>
      </c>
      <c r="G4794" t="s">
        <v>197</v>
      </c>
      <c r="H4794" t="s">
        <v>1289</v>
      </c>
      <c r="M4794" s="2">
        <v>28000</v>
      </c>
      <c r="N4794" s="2">
        <v>50000</v>
      </c>
      <c r="O4794" s="2">
        <f>IF(Tabla1[[#This Row],[Mov]]="VNT",Tabla1[[#This Row],[Sale]]-Tabla1[[#This Row],[Cost]],-Tabla1[[#This Row],[Cost]]*Tabla1[[#This Row],[Cant]])</f>
        <v>22000</v>
      </c>
      <c r="P4794" s="8">
        <f>IF(Tabla1[[#This Row],[Mov]]="VNT",-Tabla1[[#This Row],[Cant]],Tabla1[[#This Row],[Cant]])</f>
        <v>-1</v>
      </c>
      <c r="Q4794" s="8">
        <f>DAY(Tabla1[[#This Row],[Date]])</f>
        <v>29</v>
      </c>
      <c r="R4794" s="8">
        <f>MONTH(Tabla1[[#This Row],[Date]])</f>
        <v>11</v>
      </c>
      <c r="S4794" s="8">
        <f>YEAR(Tabla1[[#This Row],[Date]])</f>
        <v>2022</v>
      </c>
    </row>
    <row r="4795" spans="1:19" x14ac:dyDescent="0.2">
      <c r="A4795">
        <v>4787</v>
      </c>
      <c r="B4795" s="1">
        <v>44894</v>
      </c>
      <c r="C4795" t="s">
        <v>260</v>
      </c>
      <c r="D4795" t="s">
        <v>332</v>
      </c>
      <c r="E4795">
        <v>1</v>
      </c>
      <c r="F4795" t="s">
        <v>116</v>
      </c>
      <c r="G4795" t="s">
        <v>347</v>
      </c>
      <c r="H4795" t="s">
        <v>518</v>
      </c>
      <c r="M4795" s="2">
        <v>6074</v>
      </c>
      <c r="N4795" s="2">
        <v>6500</v>
      </c>
      <c r="O4795" s="2">
        <f>IF(Tabla1[[#This Row],[Mov]]="VNT",Tabla1[[#This Row],[Sale]]-Tabla1[[#This Row],[Cost]],-Tabla1[[#This Row],[Cost]]*Tabla1[[#This Row],[Cant]])</f>
        <v>426</v>
      </c>
      <c r="P4795" s="8">
        <f>IF(Tabla1[[#This Row],[Mov]]="VNT",-Tabla1[[#This Row],[Cant]],Tabla1[[#This Row],[Cant]])</f>
        <v>-1</v>
      </c>
      <c r="Q4795" s="8">
        <f>DAY(Tabla1[[#This Row],[Date]])</f>
        <v>29</v>
      </c>
      <c r="R4795" s="8">
        <f>MONTH(Tabla1[[#This Row],[Date]])</f>
        <v>11</v>
      </c>
      <c r="S4795" s="8">
        <f>YEAR(Tabla1[[#This Row],[Date]])</f>
        <v>2022</v>
      </c>
    </row>
    <row r="4796" spans="1:19" x14ac:dyDescent="0.2">
      <c r="A4796">
        <v>4788</v>
      </c>
      <c r="B4796" s="1">
        <v>44894</v>
      </c>
      <c r="C4796" t="s">
        <v>260</v>
      </c>
      <c r="D4796" t="s">
        <v>332</v>
      </c>
      <c r="E4796">
        <v>1</v>
      </c>
      <c r="F4796" t="s">
        <v>116</v>
      </c>
      <c r="G4796" t="s">
        <v>382</v>
      </c>
      <c r="H4796" t="s">
        <v>514</v>
      </c>
      <c r="M4796" s="2">
        <v>3271</v>
      </c>
      <c r="N4796" s="2">
        <v>3500</v>
      </c>
      <c r="O4796" s="2">
        <f>IF(Tabla1[[#This Row],[Mov]]="VNT",Tabla1[[#This Row],[Sale]]-Tabla1[[#This Row],[Cost]],-Tabla1[[#This Row],[Cost]]*Tabla1[[#This Row],[Cant]])</f>
        <v>229</v>
      </c>
      <c r="P4796" s="8">
        <f>IF(Tabla1[[#This Row],[Mov]]="VNT",-Tabla1[[#This Row],[Cant]],Tabla1[[#This Row],[Cant]])</f>
        <v>-1</v>
      </c>
      <c r="Q4796" s="8">
        <f>DAY(Tabla1[[#This Row],[Date]])</f>
        <v>29</v>
      </c>
      <c r="R4796" s="8">
        <f>MONTH(Tabla1[[#This Row],[Date]])</f>
        <v>11</v>
      </c>
      <c r="S4796" s="8">
        <f>YEAR(Tabla1[[#This Row],[Date]])</f>
        <v>2022</v>
      </c>
    </row>
    <row r="4797" spans="1:19" x14ac:dyDescent="0.2">
      <c r="A4797">
        <v>4789</v>
      </c>
      <c r="B4797" s="1">
        <v>44894</v>
      </c>
      <c r="C4797" t="s">
        <v>260</v>
      </c>
      <c r="D4797" t="s">
        <v>332</v>
      </c>
      <c r="E4797">
        <v>1</v>
      </c>
      <c r="F4797" t="s">
        <v>103</v>
      </c>
      <c r="G4797" t="s">
        <v>262</v>
      </c>
      <c r="H4797" t="s">
        <v>407</v>
      </c>
      <c r="M4797" s="2">
        <v>155000</v>
      </c>
      <c r="N4797" s="2">
        <v>240000</v>
      </c>
      <c r="O4797" s="2">
        <f>IF(Tabla1[[#This Row],[Mov]]="VNT",Tabla1[[#This Row],[Sale]]-Tabla1[[#This Row],[Cost]],-Tabla1[[#This Row],[Cost]]*Tabla1[[#This Row],[Cant]])</f>
        <v>85000</v>
      </c>
      <c r="P4797" s="8">
        <f>IF(Tabla1[[#This Row],[Mov]]="VNT",-Tabla1[[#This Row],[Cant]],Tabla1[[#This Row],[Cant]])</f>
        <v>-1</v>
      </c>
      <c r="Q4797" s="8">
        <f>DAY(Tabla1[[#This Row],[Date]])</f>
        <v>29</v>
      </c>
      <c r="R4797" s="8">
        <f>MONTH(Tabla1[[#This Row],[Date]])</f>
        <v>11</v>
      </c>
      <c r="S4797" s="8">
        <f>YEAR(Tabla1[[#This Row],[Date]])</f>
        <v>2022</v>
      </c>
    </row>
    <row r="4798" spans="1:19" x14ac:dyDescent="0.2">
      <c r="A4798">
        <v>4790</v>
      </c>
      <c r="B4798" s="1">
        <v>44894</v>
      </c>
      <c r="C4798" t="s">
        <v>260</v>
      </c>
      <c r="D4798" t="s">
        <v>332</v>
      </c>
      <c r="E4798">
        <v>1</v>
      </c>
      <c r="F4798" t="s">
        <v>116</v>
      </c>
      <c r="G4798" t="s">
        <v>347</v>
      </c>
      <c r="H4798" t="s">
        <v>518</v>
      </c>
      <c r="M4798" s="2">
        <v>6074</v>
      </c>
      <c r="N4798" s="2">
        <v>6500</v>
      </c>
      <c r="O4798" s="2">
        <f>IF(Tabla1[[#This Row],[Mov]]="VNT",Tabla1[[#This Row],[Sale]]-Tabla1[[#This Row],[Cost]],-Tabla1[[#This Row],[Cost]]*Tabla1[[#This Row],[Cant]])</f>
        <v>426</v>
      </c>
      <c r="P4798" s="8">
        <f>IF(Tabla1[[#This Row],[Mov]]="VNT",-Tabla1[[#This Row],[Cant]],Tabla1[[#This Row],[Cant]])</f>
        <v>-1</v>
      </c>
      <c r="Q4798" s="8">
        <f>DAY(Tabla1[[#This Row],[Date]])</f>
        <v>29</v>
      </c>
      <c r="R4798" s="8">
        <f>MONTH(Tabla1[[#This Row],[Date]])</f>
        <v>11</v>
      </c>
      <c r="S4798" s="8">
        <f>YEAR(Tabla1[[#This Row],[Date]])</f>
        <v>2022</v>
      </c>
    </row>
    <row r="4799" spans="1:19" x14ac:dyDescent="0.2">
      <c r="A4799">
        <v>4791</v>
      </c>
      <c r="B4799" s="1">
        <v>44894</v>
      </c>
      <c r="C4799" t="s">
        <v>260</v>
      </c>
      <c r="D4799" t="s">
        <v>332</v>
      </c>
      <c r="E4799">
        <v>1</v>
      </c>
      <c r="F4799" t="s">
        <v>116</v>
      </c>
      <c r="G4799" t="s">
        <v>347</v>
      </c>
      <c r="H4799" t="s">
        <v>518</v>
      </c>
      <c r="M4799" s="2">
        <v>3271</v>
      </c>
      <c r="N4799" s="2">
        <v>3500</v>
      </c>
      <c r="O4799" s="2">
        <f>IF(Tabla1[[#This Row],[Mov]]="VNT",Tabla1[[#This Row],[Sale]]-Tabla1[[#This Row],[Cost]],-Tabla1[[#This Row],[Cost]]*Tabla1[[#This Row],[Cant]])</f>
        <v>229</v>
      </c>
      <c r="P4799" s="8">
        <f>IF(Tabla1[[#This Row],[Mov]]="VNT",-Tabla1[[#This Row],[Cant]],Tabla1[[#This Row],[Cant]])</f>
        <v>-1</v>
      </c>
      <c r="Q4799" s="8">
        <f>DAY(Tabla1[[#This Row],[Date]])</f>
        <v>29</v>
      </c>
      <c r="R4799" s="8">
        <f>MONTH(Tabla1[[#This Row],[Date]])</f>
        <v>11</v>
      </c>
      <c r="S4799" s="8">
        <f>YEAR(Tabla1[[#This Row],[Date]])</f>
        <v>2022</v>
      </c>
    </row>
    <row r="4800" spans="1:19" x14ac:dyDescent="0.2">
      <c r="A4800">
        <v>4792</v>
      </c>
      <c r="B4800" s="1">
        <v>44894</v>
      </c>
      <c r="C4800" t="s">
        <v>260</v>
      </c>
      <c r="D4800" t="s">
        <v>332</v>
      </c>
      <c r="E4800">
        <v>1</v>
      </c>
      <c r="F4800" t="s">
        <v>116</v>
      </c>
      <c r="G4800" t="s">
        <v>347</v>
      </c>
      <c r="H4800" t="s">
        <v>518</v>
      </c>
      <c r="M4800" s="2">
        <v>3271</v>
      </c>
      <c r="N4800" s="2">
        <v>3500</v>
      </c>
      <c r="O4800" s="2">
        <f>IF(Tabla1[[#This Row],[Mov]]="VNT",Tabla1[[#This Row],[Sale]]-Tabla1[[#This Row],[Cost]],-Tabla1[[#This Row],[Cost]]*Tabla1[[#This Row],[Cant]])</f>
        <v>229</v>
      </c>
      <c r="P4800" s="8">
        <f>IF(Tabla1[[#This Row],[Mov]]="VNT",-Tabla1[[#This Row],[Cant]],Tabla1[[#This Row],[Cant]])</f>
        <v>-1</v>
      </c>
      <c r="Q4800" s="8">
        <f>DAY(Tabla1[[#This Row],[Date]])</f>
        <v>29</v>
      </c>
      <c r="R4800" s="8">
        <f>MONTH(Tabla1[[#This Row],[Date]])</f>
        <v>11</v>
      </c>
      <c r="S4800" s="8">
        <f>YEAR(Tabla1[[#This Row],[Date]])</f>
        <v>2022</v>
      </c>
    </row>
    <row r="4801" spans="1:19" x14ac:dyDescent="0.2">
      <c r="A4801">
        <v>4793</v>
      </c>
      <c r="B4801" s="1">
        <v>44894</v>
      </c>
      <c r="C4801" t="s">
        <v>260</v>
      </c>
      <c r="D4801" t="s">
        <v>332</v>
      </c>
      <c r="E4801">
        <v>1</v>
      </c>
      <c r="F4801" t="s">
        <v>15</v>
      </c>
      <c r="G4801" t="s">
        <v>1935</v>
      </c>
      <c r="H4801" t="s">
        <v>1937</v>
      </c>
      <c r="M4801" s="2">
        <v>5500</v>
      </c>
      <c r="N4801" s="2">
        <v>14000</v>
      </c>
      <c r="O4801" s="2">
        <f>IF(Tabla1[[#This Row],[Mov]]="VNT",Tabla1[[#This Row],[Sale]]-Tabla1[[#This Row],[Cost]],-Tabla1[[#This Row],[Cost]]*Tabla1[[#This Row],[Cant]])</f>
        <v>8500</v>
      </c>
      <c r="P4801" s="8">
        <f>IF(Tabla1[[#This Row],[Mov]]="VNT",-Tabla1[[#This Row],[Cant]],Tabla1[[#This Row],[Cant]])</f>
        <v>-1</v>
      </c>
      <c r="Q4801" s="8">
        <f>DAY(Tabla1[[#This Row],[Date]])</f>
        <v>29</v>
      </c>
      <c r="R4801" s="8">
        <f>MONTH(Tabla1[[#This Row],[Date]])</f>
        <v>11</v>
      </c>
      <c r="S4801" s="8">
        <f>YEAR(Tabla1[[#This Row],[Date]])</f>
        <v>2022</v>
      </c>
    </row>
    <row r="4802" spans="1:19" x14ac:dyDescent="0.2">
      <c r="A4802">
        <v>4794</v>
      </c>
      <c r="B4802" s="1">
        <v>44894</v>
      </c>
      <c r="C4802" t="s">
        <v>260</v>
      </c>
      <c r="D4802" t="s">
        <v>332</v>
      </c>
      <c r="E4802">
        <v>1</v>
      </c>
      <c r="F4802" t="s">
        <v>116</v>
      </c>
      <c r="G4802" t="s">
        <v>347</v>
      </c>
      <c r="H4802" t="s">
        <v>518</v>
      </c>
      <c r="M4802" s="2">
        <v>3271</v>
      </c>
      <c r="N4802" s="2">
        <v>3500</v>
      </c>
      <c r="O4802" s="2">
        <f>IF(Tabla1[[#This Row],[Mov]]="VNT",Tabla1[[#This Row],[Sale]]-Tabla1[[#This Row],[Cost]],-Tabla1[[#This Row],[Cost]]*Tabla1[[#This Row],[Cant]])</f>
        <v>229</v>
      </c>
      <c r="P4802" s="8">
        <f>IF(Tabla1[[#This Row],[Mov]]="VNT",-Tabla1[[#This Row],[Cant]],Tabla1[[#This Row],[Cant]])</f>
        <v>-1</v>
      </c>
      <c r="Q4802" s="8">
        <f>DAY(Tabla1[[#This Row],[Date]])</f>
        <v>29</v>
      </c>
      <c r="R4802" s="8">
        <f>MONTH(Tabla1[[#This Row],[Date]])</f>
        <v>11</v>
      </c>
      <c r="S4802" s="8">
        <f>YEAR(Tabla1[[#This Row],[Date]])</f>
        <v>2022</v>
      </c>
    </row>
    <row r="4803" spans="1:19" x14ac:dyDescent="0.2">
      <c r="A4803">
        <v>4795</v>
      </c>
      <c r="B4803" s="1">
        <v>44895</v>
      </c>
      <c r="C4803" t="s">
        <v>260</v>
      </c>
      <c r="D4803" t="s">
        <v>109</v>
      </c>
      <c r="E4803">
        <v>1</v>
      </c>
      <c r="F4803" t="s">
        <v>386</v>
      </c>
      <c r="G4803" t="s">
        <v>263</v>
      </c>
      <c r="H4803" t="s">
        <v>672</v>
      </c>
      <c r="M4803" s="2">
        <v>95000</v>
      </c>
      <c r="N4803" s="2">
        <v>115000</v>
      </c>
      <c r="O4803" s="2">
        <f>IF(Tabla1[[#This Row],[Mov]]="VNT",Tabla1[[#This Row],[Sale]]-Tabla1[[#This Row],[Cost]],-Tabla1[[#This Row],[Cost]]*Tabla1[[#This Row],[Cant]])</f>
        <v>20000</v>
      </c>
      <c r="P4803" s="8">
        <f>IF(Tabla1[[#This Row],[Mov]]="VNT",-Tabla1[[#This Row],[Cant]],Tabla1[[#This Row],[Cant]])</f>
        <v>-1</v>
      </c>
      <c r="Q4803" s="8">
        <f>DAY(Tabla1[[#This Row],[Date]])</f>
        <v>30</v>
      </c>
      <c r="R4803" s="8">
        <f>MONTH(Tabla1[[#This Row],[Date]])</f>
        <v>11</v>
      </c>
      <c r="S4803" s="8">
        <f>YEAR(Tabla1[[#This Row],[Date]])</f>
        <v>2022</v>
      </c>
    </row>
    <row r="4804" spans="1:19" x14ac:dyDescent="0.2">
      <c r="A4804">
        <v>4796</v>
      </c>
      <c r="B4804" s="1">
        <v>44895</v>
      </c>
      <c r="C4804" t="s">
        <v>260</v>
      </c>
      <c r="D4804" t="s">
        <v>109</v>
      </c>
      <c r="E4804">
        <v>1</v>
      </c>
      <c r="F4804" t="s">
        <v>1545</v>
      </c>
      <c r="G4804" t="s">
        <v>262</v>
      </c>
      <c r="H4804" t="s">
        <v>1966</v>
      </c>
      <c r="M4804" s="2">
        <v>25000</v>
      </c>
      <c r="N4804" s="2">
        <v>30000</v>
      </c>
      <c r="O4804" s="2">
        <f>IF(Tabla1[[#This Row],[Mov]]="VNT",Tabla1[[#This Row],[Sale]]-Tabla1[[#This Row],[Cost]],-Tabla1[[#This Row],[Cost]]*Tabla1[[#This Row],[Cant]])</f>
        <v>5000</v>
      </c>
      <c r="P4804" s="8">
        <f>IF(Tabla1[[#This Row],[Mov]]="VNT",-Tabla1[[#This Row],[Cant]],Tabla1[[#This Row],[Cant]])</f>
        <v>-1</v>
      </c>
      <c r="Q4804" s="8">
        <f>DAY(Tabla1[[#This Row],[Date]])</f>
        <v>30</v>
      </c>
      <c r="R4804" s="8">
        <f>MONTH(Tabla1[[#This Row],[Date]])</f>
        <v>11</v>
      </c>
      <c r="S4804" s="8">
        <f>YEAR(Tabla1[[#This Row],[Date]])</f>
        <v>2022</v>
      </c>
    </row>
    <row r="4805" spans="1:19" x14ac:dyDescent="0.2">
      <c r="A4805">
        <v>4797</v>
      </c>
      <c r="B4805" s="1">
        <v>44895</v>
      </c>
      <c r="C4805" t="s">
        <v>260</v>
      </c>
      <c r="D4805" t="s">
        <v>332</v>
      </c>
      <c r="E4805">
        <v>1</v>
      </c>
      <c r="F4805" t="s">
        <v>26</v>
      </c>
      <c r="G4805" t="s">
        <v>264</v>
      </c>
      <c r="H4805" t="s">
        <v>16</v>
      </c>
      <c r="M4805" s="2">
        <v>8000</v>
      </c>
      <c r="N4805" s="2">
        <v>20000</v>
      </c>
      <c r="O4805" s="2">
        <f>IF(Tabla1[[#This Row],[Mov]]="VNT",Tabla1[[#This Row],[Sale]]-Tabla1[[#This Row],[Cost]],-Tabla1[[#This Row],[Cost]]*Tabla1[[#This Row],[Cant]])</f>
        <v>12000</v>
      </c>
      <c r="P4805" s="8">
        <f>IF(Tabla1[[#This Row],[Mov]]="VNT",-Tabla1[[#This Row],[Cant]],Tabla1[[#This Row],[Cant]])</f>
        <v>-1</v>
      </c>
      <c r="Q4805" s="8">
        <f>DAY(Tabla1[[#This Row],[Date]])</f>
        <v>30</v>
      </c>
      <c r="R4805" s="8">
        <f>MONTH(Tabla1[[#This Row],[Date]])</f>
        <v>11</v>
      </c>
      <c r="S4805" s="8">
        <f>YEAR(Tabla1[[#This Row],[Date]])</f>
        <v>2022</v>
      </c>
    </row>
    <row r="4806" spans="1:19" x14ac:dyDescent="0.2">
      <c r="A4806">
        <v>4798</v>
      </c>
      <c r="B4806" s="1">
        <v>44895</v>
      </c>
      <c r="C4806" t="s">
        <v>260</v>
      </c>
      <c r="D4806" t="s">
        <v>332</v>
      </c>
      <c r="E4806">
        <v>1</v>
      </c>
      <c r="F4806" t="s">
        <v>891</v>
      </c>
      <c r="G4806" t="s">
        <v>272</v>
      </c>
      <c r="H4806" t="s">
        <v>806</v>
      </c>
      <c r="M4806" s="2">
        <v>3500</v>
      </c>
      <c r="N4806" s="2">
        <v>10000</v>
      </c>
      <c r="O4806" s="2">
        <f>IF(Tabla1[[#This Row],[Mov]]="VNT",Tabla1[[#This Row],[Sale]]-Tabla1[[#This Row],[Cost]],-Tabla1[[#This Row],[Cost]]*Tabla1[[#This Row],[Cant]])</f>
        <v>6500</v>
      </c>
      <c r="P4806" s="8">
        <f>IF(Tabla1[[#This Row],[Mov]]="VNT",-Tabla1[[#This Row],[Cant]],Tabla1[[#This Row],[Cant]])</f>
        <v>-1</v>
      </c>
      <c r="Q4806" s="8">
        <f>DAY(Tabla1[[#This Row],[Date]])</f>
        <v>30</v>
      </c>
      <c r="R4806" s="8">
        <f>MONTH(Tabla1[[#This Row],[Date]])</f>
        <v>11</v>
      </c>
      <c r="S4806" s="8">
        <f>YEAR(Tabla1[[#This Row],[Date]])</f>
        <v>2022</v>
      </c>
    </row>
    <row r="4807" spans="1:19" x14ac:dyDescent="0.2">
      <c r="A4807">
        <v>4799</v>
      </c>
      <c r="B4807" s="1">
        <v>44895</v>
      </c>
      <c r="C4807" t="s">
        <v>260</v>
      </c>
      <c r="D4807" t="s">
        <v>332</v>
      </c>
      <c r="E4807">
        <v>1</v>
      </c>
      <c r="F4807" t="s">
        <v>365</v>
      </c>
      <c r="G4807" t="s">
        <v>943</v>
      </c>
      <c r="H4807" t="s">
        <v>1358</v>
      </c>
      <c r="M4807" s="2">
        <v>4000</v>
      </c>
      <c r="N4807" s="2">
        <v>9000</v>
      </c>
      <c r="O4807" s="2">
        <f>IF(Tabla1[[#This Row],[Mov]]="VNT",Tabla1[[#This Row],[Sale]]-Tabla1[[#This Row],[Cost]],-Tabla1[[#This Row],[Cost]]*Tabla1[[#This Row],[Cant]])</f>
        <v>5000</v>
      </c>
      <c r="P4807" s="8">
        <f>IF(Tabla1[[#This Row],[Mov]]="VNT",-Tabla1[[#This Row],[Cant]],Tabla1[[#This Row],[Cant]])</f>
        <v>-1</v>
      </c>
      <c r="Q4807" s="8">
        <f>DAY(Tabla1[[#This Row],[Date]])</f>
        <v>30</v>
      </c>
      <c r="R4807" s="8">
        <f>MONTH(Tabla1[[#This Row],[Date]])</f>
        <v>11</v>
      </c>
      <c r="S4807" s="8">
        <f>YEAR(Tabla1[[#This Row],[Date]])</f>
        <v>2022</v>
      </c>
    </row>
    <row r="4808" spans="1:19" x14ac:dyDescent="0.2">
      <c r="A4808">
        <v>4800</v>
      </c>
      <c r="B4808" s="1">
        <v>44895</v>
      </c>
      <c r="C4808" t="s">
        <v>261</v>
      </c>
      <c r="D4808" t="s">
        <v>892</v>
      </c>
      <c r="E4808">
        <v>1</v>
      </c>
      <c r="F4808" t="s">
        <v>386</v>
      </c>
      <c r="G4808" t="s">
        <v>272</v>
      </c>
      <c r="H4808" t="s">
        <v>1523</v>
      </c>
      <c r="M4808" s="2">
        <v>65000</v>
      </c>
      <c r="N4808" s="2">
        <v>120000</v>
      </c>
      <c r="O4808" s="2">
        <f>IF(Tabla1[[#This Row],[Mov]]="VNT",Tabla1[[#This Row],[Sale]]-Tabla1[[#This Row],[Cost]],-Tabla1[[#This Row],[Cost]]*Tabla1[[#This Row],[Cant]])</f>
        <v>-65000</v>
      </c>
      <c r="P4808" s="8">
        <f>IF(Tabla1[[#This Row],[Mov]]="VNT",-Tabla1[[#This Row],[Cant]],Tabla1[[#This Row],[Cant]])</f>
        <v>1</v>
      </c>
      <c r="Q4808" s="8">
        <f>DAY(Tabla1[[#This Row],[Date]])</f>
        <v>30</v>
      </c>
      <c r="R4808" s="8">
        <f>MONTH(Tabla1[[#This Row],[Date]])</f>
        <v>11</v>
      </c>
      <c r="S4808" s="8">
        <f>YEAR(Tabla1[[#This Row],[Date]])</f>
        <v>2022</v>
      </c>
    </row>
    <row r="4809" spans="1:19" x14ac:dyDescent="0.2">
      <c r="A4809">
        <v>4801</v>
      </c>
      <c r="B4809" s="1">
        <v>44895</v>
      </c>
      <c r="C4809" t="s">
        <v>261</v>
      </c>
      <c r="D4809" t="s">
        <v>892</v>
      </c>
      <c r="E4809">
        <v>1</v>
      </c>
      <c r="F4809" t="s">
        <v>386</v>
      </c>
      <c r="G4809" t="s">
        <v>263</v>
      </c>
      <c r="H4809" t="s">
        <v>672</v>
      </c>
      <c r="M4809" s="2">
        <v>95000</v>
      </c>
      <c r="N4809" s="2">
        <v>150000</v>
      </c>
      <c r="O4809" s="2">
        <f>IF(Tabla1[[#This Row],[Mov]]="VNT",Tabla1[[#This Row],[Sale]]-Tabla1[[#This Row],[Cost]],-Tabla1[[#This Row],[Cost]]*Tabla1[[#This Row],[Cant]])</f>
        <v>-95000</v>
      </c>
      <c r="P4809" s="8">
        <f>IF(Tabla1[[#This Row],[Mov]]="VNT",-Tabla1[[#This Row],[Cant]],Tabla1[[#This Row],[Cant]])</f>
        <v>1</v>
      </c>
      <c r="Q4809" s="8">
        <f>DAY(Tabla1[[#This Row],[Date]])</f>
        <v>30</v>
      </c>
      <c r="R4809" s="8">
        <f>MONTH(Tabla1[[#This Row],[Date]])</f>
        <v>11</v>
      </c>
      <c r="S4809" s="8">
        <f>YEAR(Tabla1[[#This Row],[Date]])</f>
        <v>2022</v>
      </c>
    </row>
    <row r="4810" spans="1:19" x14ac:dyDescent="0.2">
      <c r="A4810">
        <v>4802</v>
      </c>
      <c r="B4810" s="1">
        <v>44895</v>
      </c>
      <c r="C4810" t="s">
        <v>261</v>
      </c>
      <c r="D4810" t="s">
        <v>892</v>
      </c>
      <c r="E4810">
        <v>1</v>
      </c>
      <c r="F4810" t="s">
        <v>1545</v>
      </c>
      <c r="G4810" t="s">
        <v>262</v>
      </c>
      <c r="H4810" t="s">
        <v>1966</v>
      </c>
      <c r="M4810" s="2">
        <v>25000</v>
      </c>
      <c r="N4810" s="2">
        <v>45000</v>
      </c>
      <c r="O4810" s="2">
        <f>IF(Tabla1[[#This Row],[Mov]]="VNT",Tabla1[[#This Row],[Sale]]-Tabla1[[#This Row],[Cost]],-Tabla1[[#This Row],[Cost]]*Tabla1[[#This Row],[Cant]])</f>
        <v>-25000</v>
      </c>
      <c r="P4810" s="8">
        <f>IF(Tabla1[[#This Row],[Mov]]="VNT",-Tabla1[[#This Row],[Cant]],Tabla1[[#This Row],[Cant]])</f>
        <v>1</v>
      </c>
      <c r="Q4810" s="8">
        <f>DAY(Tabla1[[#This Row],[Date]])</f>
        <v>30</v>
      </c>
      <c r="R4810" s="8">
        <f>MONTH(Tabla1[[#This Row],[Date]])</f>
        <v>11</v>
      </c>
      <c r="S4810" s="8">
        <f>YEAR(Tabla1[[#This Row],[Date]])</f>
        <v>2022</v>
      </c>
    </row>
    <row r="4811" spans="1:19" x14ac:dyDescent="0.2">
      <c r="A4811">
        <v>4803</v>
      </c>
      <c r="B4811" s="1">
        <v>44895</v>
      </c>
      <c r="C4811" t="s">
        <v>260</v>
      </c>
      <c r="D4811" t="s">
        <v>332</v>
      </c>
      <c r="E4811">
        <v>1</v>
      </c>
      <c r="F4811" t="s">
        <v>586</v>
      </c>
      <c r="G4811" t="s">
        <v>272</v>
      </c>
      <c r="H4811" t="s">
        <v>308</v>
      </c>
      <c r="M4811" s="2">
        <v>8500</v>
      </c>
      <c r="N4811" s="2">
        <v>20000</v>
      </c>
      <c r="O4811" s="2">
        <f>IF(Tabla1[[#This Row],[Mov]]="VNT",Tabla1[[#This Row],[Sale]]-Tabla1[[#This Row],[Cost]],-Tabla1[[#This Row],[Cost]]*Tabla1[[#This Row],[Cant]])</f>
        <v>11500</v>
      </c>
      <c r="P4811" s="8">
        <f>IF(Tabla1[[#This Row],[Mov]]="VNT",-Tabla1[[#This Row],[Cant]],Tabla1[[#This Row],[Cant]])</f>
        <v>-1</v>
      </c>
      <c r="Q4811" s="8">
        <f>DAY(Tabla1[[#This Row],[Date]])</f>
        <v>30</v>
      </c>
      <c r="R4811" s="8">
        <f>MONTH(Tabla1[[#This Row],[Date]])</f>
        <v>11</v>
      </c>
      <c r="S4811" s="8">
        <f>YEAR(Tabla1[[#This Row],[Date]])</f>
        <v>2022</v>
      </c>
    </row>
    <row r="4812" spans="1:19" x14ac:dyDescent="0.2">
      <c r="A4812">
        <v>4804</v>
      </c>
      <c r="B4812" s="1">
        <v>44895</v>
      </c>
      <c r="C4812" t="s">
        <v>260</v>
      </c>
      <c r="D4812" t="s">
        <v>332</v>
      </c>
      <c r="E4812">
        <v>1</v>
      </c>
      <c r="F4812" t="s">
        <v>1192</v>
      </c>
      <c r="G4812" t="s">
        <v>263</v>
      </c>
      <c r="H4812" t="s">
        <v>767</v>
      </c>
      <c r="M4812" s="2">
        <v>14000</v>
      </c>
      <c r="N4812" s="2">
        <v>29000</v>
      </c>
      <c r="O4812" s="2">
        <f>IF(Tabla1[[#This Row],[Mov]]="VNT",Tabla1[[#This Row],[Sale]]-Tabla1[[#This Row],[Cost]],-Tabla1[[#This Row],[Cost]]*Tabla1[[#This Row],[Cant]])</f>
        <v>15000</v>
      </c>
      <c r="P4812" s="8">
        <f>IF(Tabla1[[#This Row],[Mov]]="VNT",-Tabla1[[#This Row],[Cant]],Tabla1[[#This Row],[Cant]])</f>
        <v>-1</v>
      </c>
      <c r="Q4812" s="8">
        <f>DAY(Tabla1[[#This Row],[Date]])</f>
        <v>30</v>
      </c>
      <c r="R4812" s="8">
        <f>MONTH(Tabla1[[#This Row],[Date]])</f>
        <v>11</v>
      </c>
      <c r="S4812" s="8">
        <f>YEAR(Tabla1[[#This Row],[Date]])</f>
        <v>2022</v>
      </c>
    </row>
    <row r="4813" spans="1:19" x14ac:dyDescent="0.2">
      <c r="A4813">
        <v>4805</v>
      </c>
      <c r="B4813" s="1">
        <v>44895</v>
      </c>
      <c r="C4813" t="s">
        <v>260</v>
      </c>
      <c r="D4813" t="s">
        <v>332</v>
      </c>
      <c r="E4813">
        <v>1</v>
      </c>
      <c r="F4813" t="s">
        <v>1725</v>
      </c>
      <c r="G4813" t="s">
        <v>266</v>
      </c>
      <c r="H4813" t="s">
        <v>1726</v>
      </c>
      <c r="M4813" s="2">
        <v>1000</v>
      </c>
      <c r="N4813" s="2">
        <v>3000</v>
      </c>
      <c r="O4813" s="2">
        <f>IF(Tabla1[[#This Row],[Mov]]="VNT",Tabla1[[#This Row],[Sale]]-Tabla1[[#This Row],[Cost]],-Tabla1[[#This Row],[Cost]]*Tabla1[[#This Row],[Cant]])</f>
        <v>2000</v>
      </c>
      <c r="P4813" s="8">
        <f>IF(Tabla1[[#This Row],[Mov]]="VNT",-Tabla1[[#This Row],[Cant]],Tabla1[[#This Row],[Cant]])</f>
        <v>-1</v>
      </c>
      <c r="Q4813" s="8">
        <f>DAY(Tabla1[[#This Row],[Date]])</f>
        <v>30</v>
      </c>
      <c r="R4813" s="8">
        <f>MONTH(Tabla1[[#This Row],[Date]])</f>
        <v>11</v>
      </c>
      <c r="S4813" s="8">
        <f>YEAR(Tabla1[[#This Row],[Date]])</f>
        <v>2022</v>
      </c>
    </row>
    <row r="4814" spans="1:19" x14ac:dyDescent="0.2">
      <c r="A4814">
        <v>4806</v>
      </c>
      <c r="B4814" s="1">
        <v>44895</v>
      </c>
      <c r="C4814" t="s">
        <v>260</v>
      </c>
      <c r="D4814" t="s">
        <v>332</v>
      </c>
      <c r="E4814">
        <v>1</v>
      </c>
      <c r="F4814" t="s">
        <v>116</v>
      </c>
      <c r="G4814" t="s">
        <v>382</v>
      </c>
      <c r="H4814" t="s">
        <v>514</v>
      </c>
      <c r="M4814" s="2">
        <v>7009</v>
      </c>
      <c r="N4814" s="2">
        <v>7500</v>
      </c>
      <c r="O4814" s="2">
        <f>IF(Tabla1[[#This Row],[Mov]]="VNT",Tabla1[[#This Row],[Sale]]-Tabla1[[#This Row],[Cost]],-Tabla1[[#This Row],[Cost]]*Tabla1[[#This Row],[Cant]])</f>
        <v>491</v>
      </c>
      <c r="P4814" s="8">
        <f>IF(Tabla1[[#This Row],[Mov]]="VNT",-Tabla1[[#This Row],[Cant]],Tabla1[[#This Row],[Cant]])</f>
        <v>-1</v>
      </c>
      <c r="Q4814" s="8">
        <f>DAY(Tabla1[[#This Row],[Date]])</f>
        <v>30</v>
      </c>
      <c r="R4814" s="8">
        <f>MONTH(Tabla1[[#This Row],[Date]])</f>
        <v>11</v>
      </c>
      <c r="S4814" s="8">
        <f>YEAR(Tabla1[[#This Row],[Date]])</f>
        <v>2022</v>
      </c>
    </row>
    <row r="4815" spans="1:19" x14ac:dyDescent="0.2">
      <c r="A4815">
        <v>4807</v>
      </c>
      <c r="B4815" s="1">
        <v>44895</v>
      </c>
      <c r="C4815" t="s">
        <v>260</v>
      </c>
      <c r="D4815" t="s">
        <v>332</v>
      </c>
      <c r="E4815">
        <v>1</v>
      </c>
      <c r="F4815" t="s">
        <v>48</v>
      </c>
      <c r="G4815" t="s">
        <v>1086</v>
      </c>
      <c r="H4815" t="s">
        <v>1087</v>
      </c>
      <c r="M4815" s="2">
        <v>95000</v>
      </c>
      <c r="N4815" s="2">
        <v>135000</v>
      </c>
      <c r="O4815" s="2">
        <f>IF(Tabla1[[#This Row],[Mov]]="VNT",Tabla1[[#This Row],[Sale]]-Tabla1[[#This Row],[Cost]],-Tabla1[[#This Row],[Cost]]*Tabla1[[#This Row],[Cant]])</f>
        <v>40000</v>
      </c>
      <c r="P4815" s="8">
        <f>IF(Tabla1[[#This Row],[Mov]]="VNT",-Tabla1[[#This Row],[Cant]],Tabla1[[#This Row],[Cant]])</f>
        <v>-1</v>
      </c>
      <c r="Q4815" s="8">
        <f>DAY(Tabla1[[#This Row],[Date]])</f>
        <v>30</v>
      </c>
      <c r="R4815" s="8">
        <f>MONTH(Tabla1[[#This Row],[Date]])</f>
        <v>11</v>
      </c>
      <c r="S4815" s="8">
        <f>YEAR(Tabla1[[#This Row],[Date]])</f>
        <v>2022</v>
      </c>
    </row>
    <row r="4816" spans="1:19" x14ac:dyDescent="0.2">
      <c r="A4816">
        <v>4808</v>
      </c>
      <c r="B4816" s="1">
        <v>44895</v>
      </c>
      <c r="C4816" t="s">
        <v>260</v>
      </c>
      <c r="D4816" t="s">
        <v>332</v>
      </c>
      <c r="E4816">
        <v>1</v>
      </c>
      <c r="F4816" t="s">
        <v>26</v>
      </c>
      <c r="G4816" t="s">
        <v>273</v>
      </c>
      <c r="H4816" t="s">
        <v>40</v>
      </c>
      <c r="I4816" t="s">
        <v>41</v>
      </c>
      <c r="J4816" t="s">
        <v>25</v>
      </c>
      <c r="K4816" t="s">
        <v>18</v>
      </c>
      <c r="L4816" t="s">
        <v>52</v>
      </c>
      <c r="M4816" s="2">
        <v>8000</v>
      </c>
      <c r="N4816" s="2">
        <v>15000</v>
      </c>
      <c r="O4816" s="2">
        <f>IF(Tabla1[[#This Row],[Mov]]="VNT",Tabla1[[#This Row],[Sale]]-Tabla1[[#This Row],[Cost]],-Tabla1[[#This Row],[Cost]]*Tabla1[[#This Row],[Cant]])</f>
        <v>7000</v>
      </c>
      <c r="P4816" s="8">
        <f>IF(Tabla1[[#This Row],[Mov]]="VNT",-Tabla1[[#This Row],[Cant]],Tabla1[[#This Row],[Cant]])</f>
        <v>-1</v>
      </c>
      <c r="Q4816" s="8">
        <f>DAY(Tabla1[[#This Row],[Date]])</f>
        <v>30</v>
      </c>
      <c r="R4816" s="8">
        <f>MONTH(Tabla1[[#This Row],[Date]])</f>
        <v>11</v>
      </c>
      <c r="S4816" s="8">
        <f>YEAR(Tabla1[[#This Row],[Date]])</f>
        <v>2022</v>
      </c>
    </row>
    <row r="4817" spans="1:19" x14ac:dyDescent="0.2">
      <c r="A4817">
        <v>4809</v>
      </c>
      <c r="B4817" s="1">
        <v>44895</v>
      </c>
      <c r="C4817" t="s">
        <v>260</v>
      </c>
      <c r="D4817" t="s">
        <v>332</v>
      </c>
      <c r="E4817">
        <v>1</v>
      </c>
      <c r="F4817" t="s">
        <v>116</v>
      </c>
      <c r="G4817" t="s">
        <v>382</v>
      </c>
      <c r="H4817" t="s">
        <v>514</v>
      </c>
      <c r="M4817" s="2">
        <v>10280</v>
      </c>
      <c r="N4817" s="2">
        <v>11000</v>
      </c>
      <c r="O4817" s="2">
        <f>IF(Tabla1[[#This Row],[Mov]]="VNT",Tabla1[[#This Row],[Sale]]-Tabla1[[#This Row],[Cost]],-Tabla1[[#This Row],[Cost]]*Tabla1[[#This Row],[Cant]])</f>
        <v>720</v>
      </c>
      <c r="P4817" s="8">
        <f>IF(Tabla1[[#This Row],[Mov]]="VNT",-Tabla1[[#This Row],[Cant]],Tabla1[[#This Row],[Cant]])</f>
        <v>-1</v>
      </c>
      <c r="Q4817" s="8">
        <f>DAY(Tabla1[[#This Row],[Date]])</f>
        <v>30</v>
      </c>
      <c r="R4817" s="8">
        <f>MONTH(Tabla1[[#This Row],[Date]])</f>
        <v>11</v>
      </c>
      <c r="S4817" s="8">
        <f>YEAR(Tabla1[[#This Row],[Date]])</f>
        <v>2022</v>
      </c>
    </row>
    <row r="4818" spans="1:19" x14ac:dyDescent="0.2">
      <c r="A4818">
        <v>4810</v>
      </c>
      <c r="B4818" s="1">
        <v>44895</v>
      </c>
      <c r="C4818" t="s">
        <v>260</v>
      </c>
      <c r="D4818" t="s">
        <v>332</v>
      </c>
      <c r="E4818">
        <v>1</v>
      </c>
      <c r="F4818" t="s">
        <v>116</v>
      </c>
      <c r="G4818" t="s">
        <v>347</v>
      </c>
      <c r="H4818" t="s">
        <v>518</v>
      </c>
      <c r="M4818" s="2">
        <v>1869</v>
      </c>
      <c r="N4818" s="2">
        <v>2000</v>
      </c>
      <c r="O4818" s="2">
        <f>IF(Tabla1[[#This Row],[Mov]]="VNT",Tabla1[[#This Row],[Sale]]-Tabla1[[#This Row],[Cost]],-Tabla1[[#This Row],[Cost]]*Tabla1[[#This Row],[Cant]])</f>
        <v>131</v>
      </c>
      <c r="P4818" s="8">
        <f>IF(Tabla1[[#This Row],[Mov]]="VNT",-Tabla1[[#This Row],[Cant]],Tabla1[[#This Row],[Cant]])</f>
        <v>-1</v>
      </c>
      <c r="Q4818" s="8">
        <f>DAY(Tabla1[[#This Row],[Date]])</f>
        <v>30</v>
      </c>
      <c r="R4818" s="8">
        <f>MONTH(Tabla1[[#This Row],[Date]])</f>
        <v>11</v>
      </c>
      <c r="S4818" s="8">
        <f>YEAR(Tabla1[[#This Row],[Date]])</f>
        <v>2022</v>
      </c>
    </row>
    <row r="4819" spans="1:19" x14ac:dyDescent="0.2">
      <c r="A4819">
        <v>4811</v>
      </c>
      <c r="B4819" s="1">
        <v>44895</v>
      </c>
      <c r="C4819" t="s">
        <v>260</v>
      </c>
      <c r="D4819" t="s">
        <v>332</v>
      </c>
      <c r="E4819">
        <v>1</v>
      </c>
      <c r="F4819" t="s">
        <v>586</v>
      </c>
      <c r="G4819" t="s">
        <v>262</v>
      </c>
      <c r="H4819" t="s">
        <v>1971</v>
      </c>
      <c r="M4819" s="2">
        <v>8500</v>
      </c>
      <c r="N4819" s="2">
        <v>20000</v>
      </c>
      <c r="O4819" s="2">
        <f>IF(Tabla1[[#This Row],[Mov]]="VNT",Tabla1[[#This Row],[Sale]]-Tabla1[[#This Row],[Cost]],-Tabla1[[#This Row],[Cost]]*Tabla1[[#This Row],[Cant]])</f>
        <v>11500</v>
      </c>
      <c r="P4819" s="8">
        <f>IF(Tabla1[[#This Row],[Mov]]="VNT",-Tabla1[[#This Row],[Cant]],Tabla1[[#This Row],[Cant]])</f>
        <v>-1</v>
      </c>
      <c r="Q4819" s="8">
        <f>DAY(Tabla1[[#This Row],[Date]])</f>
        <v>30</v>
      </c>
      <c r="R4819" s="8">
        <f>MONTH(Tabla1[[#This Row],[Date]])</f>
        <v>11</v>
      </c>
      <c r="S4819" s="8">
        <f>YEAR(Tabla1[[#This Row],[Date]])</f>
        <v>2022</v>
      </c>
    </row>
    <row r="4820" spans="1:19" x14ac:dyDescent="0.2">
      <c r="A4820">
        <v>4812</v>
      </c>
      <c r="B4820" s="1">
        <v>44895</v>
      </c>
      <c r="C4820" t="s">
        <v>260</v>
      </c>
      <c r="D4820" t="s">
        <v>332</v>
      </c>
      <c r="E4820">
        <v>1</v>
      </c>
      <c r="F4820" t="s">
        <v>116</v>
      </c>
      <c r="G4820" t="s">
        <v>347</v>
      </c>
      <c r="H4820" t="s">
        <v>518</v>
      </c>
      <c r="M4820" s="2">
        <v>19626</v>
      </c>
      <c r="N4820" s="2">
        <v>21000</v>
      </c>
      <c r="O4820" s="2">
        <f>IF(Tabla1[[#This Row],[Mov]]="VNT",Tabla1[[#This Row],[Sale]]-Tabla1[[#This Row],[Cost]],-Tabla1[[#This Row],[Cost]]*Tabla1[[#This Row],[Cant]])</f>
        <v>1374</v>
      </c>
      <c r="P4820" s="8">
        <f>IF(Tabla1[[#This Row],[Mov]]="VNT",-Tabla1[[#This Row],[Cant]],Tabla1[[#This Row],[Cant]])</f>
        <v>-1</v>
      </c>
      <c r="Q4820" s="8">
        <f>DAY(Tabla1[[#This Row],[Date]])</f>
        <v>30</v>
      </c>
      <c r="R4820" s="8">
        <f>MONTH(Tabla1[[#This Row],[Date]])</f>
        <v>11</v>
      </c>
      <c r="S4820" s="8">
        <f>YEAR(Tabla1[[#This Row],[Date]])</f>
        <v>2022</v>
      </c>
    </row>
    <row r="4821" spans="1:19" x14ac:dyDescent="0.2">
      <c r="A4821">
        <v>4813</v>
      </c>
      <c r="B4821" s="1">
        <v>44895</v>
      </c>
      <c r="C4821" t="s">
        <v>260</v>
      </c>
      <c r="D4821" t="s">
        <v>332</v>
      </c>
      <c r="E4821">
        <v>1</v>
      </c>
      <c r="F4821" t="s">
        <v>116</v>
      </c>
      <c r="G4821" t="s">
        <v>347</v>
      </c>
      <c r="H4821" t="s">
        <v>518</v>
      </c>
      <c r="M4821" s="2">
        <v>6074</v>
      </c>
      <c r="N4821" s="2">
        <v>6500</v>
      </c>
      <c r="O4821" s="2">
        <f>IF(Tabla1[[#This Row],[Mov]]="VNT",Tabla1[[#This Row],[Sale]]-Tabla1[[#This Row],[Cost]],-Tabla1[[#This Row],[Cost]]*Tabla1[[#This Row],[Cant]])</f>
        <v>426</v>
      </c>
      <c r="P4821" s="8">
        <f>IF(Tabla1[[#This Row],[Mov]]="VNT",-Tabla1[[#This Row],[Cant]],Tabla1[[#This Row],[Cant]])</f>
        <v>-1</v>
      </c>
      <c r="Q4821" s="8">
        <f>DAY(Tabla1[[#This Row],[Date]])</f>
        <v>30</v>
      </c>
      <c r="R4821" s="8">
        <f>MONTH(Tabla1[[#This Row],[Date]])</f>
        <v>11</v>
      </c>
      <c r="S4821" s="8">
        <f>YEAR(Tabla1[[#This Row],[Date]])</f>
        <v>2022</v>
      </c>
    </row>
    <row r="4822" spans="1:19" x14ac:dyDescent="0.2">
      <c r="A4822">
        <v>4814</v>
      </c>
      <c r="B4822" s="1">
        <v>44895</v>
      </c>
      <c r="C4822" t="s">
        <v>260</v>
      </c>
      <c r="D4822" t="s">
        <v>332</v>
      </c>
      <c r="E4822">
        <v>1</v>
      </c>
      <c r="F4822" t="s">
        <v>116</v>
      </c>
      <c r="G4822" t="s">
        <v>347</v>
      </c>
      <c r="H4822" t="s">
        <v>518</v>
      </c>
      <c r="M4822" s="2">
        <v>3271</v>
      </c>
      <c r="N4822" s="2">
        <v>3500</v>
      </c>
      <c r="O4822" s="2">
        <f>IF(Tabla1[[#This Row],[Mov]]="VNT",Tabla1[[#This Row],[Sale]]-Tabla1[[#This Row],[Cost]],-Tabla1[[#This Row],[Cost]]*Tabla1[[#This Row],[Cant]])</f>
        <v>229</v>
      </c>
      <c r="P4822" s="8">
        <f>IF(Tabla1[[#This Row],[Mov]]="VNT",-Tabla1[[#This Row],[Cant]],Tabla1[[#This Row],[Cant]])</f>
        <v>-1</v>
      </c>
      <c r="Q4822" s="8">
        <f>DAY(Tabla1[[#This Row],[Date]])</f>
        <v>30</v>
      </c>
      <c r="R4822" s="8">
        <f>MONTH(Tabla1[[#This Row],[Date]])</f>
        <v>11</v>
      </c>
      <c r="S4822" s="8">
        <f>YEAR(Tabla1[[#This Row],[Date]])</f>
        <v>2022</v>
      </c>
    </row>
    <row r="4823" spans="1:19" x14ac:dyDescent="0.2">
      <c r="A4823">
        <v>4815</v>
      </c>
      <c r="B4823" s="1">
        <v>44895</v>
      </c>
      <c r="C4823" t="s">
        <v>260</v>
      </c>
      <c r="D4823" t="s">
        <v>809</v>
      </c>
      <c r="E4823">
        <v>1</v>
      </c>
      <c r="F4823" t="s">
        <v>1787</v>
      </c>
      <c r="G4823" t="s">
        <v>266</v>
      </c>
      <c r="H4823" t="s">
        <v>1972</v>
      </c>
      <c r="M4823" s="2">
        <v>49000</v>
      </c>
      <c r="N4823" s="2">
        <v>70000</v>
      </c>
      <c r="O4823" s="2">
        <f>IF(Tabla1[[#This Row],[Mov]]="VNT",Tabla1[[#This Row],[Sale]]-Tabla1[[#This Row],[Cost]],-Tabla1[[#This Row],[Cost]]*Tabla1[[#This Row],[Cant]])</f>
        <v>21000</v>
      </c>
      <c r="P4823" s="8">
        <f>IF(Tabla1[[#This Row],[Mov]]="VNT",-Tabla1[[#This Row],[Cant]],Tabla1[[#This Row],[Cant]])</f>
        <v>-1</v>
      </c>
      <c r="Q4823" s="8">
        <f>DAY(Tabla1[[#This Row],[Date]])</f>
        <v>30</v>
      </c>
      <c r="R4823" s="8">
        <f>MONTH(Tabla1[[#This Row],[Date]])</f>
        <v>11</v>
      </c>
      <c r="S4823" s="8">
        <f>YEAR(Tabla1[[#This Row],[Date]])</f>
        <v>2022</v>
      </c>
    </row>
    <row r="4824" spans="1:19" x14ac:dyDescent="0.2">
      <c r="A4824">
        <v>4816</v>
      </c>
      <c r="B4824" s="1">
        <v>44895</v>
      </c>
      <c r="C4824" t="s">
        <v>260</v>
      </c>
      <c r="D4824" t="s">
        <v>809</v>
      </c>
      <c r="E4824">
        <v>1</v>
      </c>
      <c r="F4824" t="s">
        <v>1787</v>
      </c>
      <c r="G4824" t="s">
        <v>266</v>
      </c>
      <c r="H4824" t="s">
        <v>1972</v>
      </c>
      <c r="M4824" s="2">
        <v>49000</v>
      </c>
      <c r="N4824" s="2">
        <v>70000</v>
      </c>
      <c r="O4824" s="2">
        <f>IF(Tabla1[[#This Row],[Mov]]="VNT",Tabla1[[#This Row],[Sale]]-Tabla1[[#This Row],[Cost]],-Tabla1[[#This Row],[Cost]]*Tabla1[[#This Row],[Cant]])</f>
        <v>21000</v>
      </c>
      <c r="P4824" s="8">
        <f>IF(Tabla1[[#This Row],[Mov]]="VNT",-Tabla1[[#This Row],[Cant]],Tabla1[[#This Row],[Cant]])</f>
        <v>-1</v>
      </c>
      <c r="Q4824" s="8">
        <f>DAY(Tabla1[[#This Row],[Date]])</f>
        <v>30</v>
      </c>
      <c r="R4824" s="8">
        <f>MONTH(Tabla1[[#This Row],[Date]])</f>
        <v>11</v>
      </c>
      <c r="S4824" s="8">
        <f>YEAR(Tabla1[[#This Row],[Date]])</f>
        <v>2022</v>
      </c>
    </row>
    <row r="4825" spans="1:19" x14ac:dyDescent="0.2">
      <c r="A4825">
        <v>4817</v>
      </c>
      <c r="B4825" s="1">
        <v>44895</v>
      </c>
      <c r="C4825" t="s">
        <v>260</v>
      </c>
      <c r="D4825" t="s">
        <v>809</v>
      </c>
      <c r="E4825">
        <v>1</v>
      </c>
      <c r="F4825" t="s">
        <v>526</v>
      </c>
      <c r="G4825" t="s">
        <v>266</v>
      </c>
      <c r="H4825" t="s">
        <v>527</v>
      </c>
      <c r="M4825" s="2">
        <v>30000</v>
      </c>
      <c r="N4825" s="2">
        <v>40000</v>
      </c>
      <c r="O4825" s="2">
        <f>IF(Tabla1[[#This Row],[Mov]]="VNT",Tabla1[[#This Row],[Sale]]-Tabla1[[#This Row],[Cost]],-Tabla1[[#This Row],[Cost]]*Tabla1[[#This Row],[Cant]])</f>
        <v>10000</v>
      </c>
      <c r="P4825" s="8">
        <f>IF(Tabla1[[#This Row],[Mov]]="VNT",-Tabla1[[#This Row],[Cant]],Tabla1[[#This Row],[Cant]])</f>
        <v>-1</v>
      </c>
      <c r="Q4825" s="8">
        <f>DAY(Tabla1[[#This Row],[Date]])</f>
        <v>30</v>
      </c>
      <c r="R4825" s="8">
        <f>MONTH(Tabla1[[#This Row],[Date]])</f>
        <v>11</v>
      </c>
      <c r="S4825" s="8">
        <f>YEAR(Tabla1[[#This Row],[Date]])</f>
        <v>2022</v>
      </c>
    </row>
    <row r="4826" spans="1:19" x14ac:dyDescent="0.2">
      <c r="A4826">
        <v>4818</v>
      </c>
      <c r="B4826" s="1">
        <v>44895</v>
      </c>
      <c r="C4826" t="s">
        <v>260</v>
      </c>
      <c r="D4826" t="s">
        <v>332</v>
      </c>
      <c r="E4826">
        <v>1</v>
      </c>
      <c r="F4826" t="s">
        <v>26</v>
      </c>
      <c r="G4826" t="s">
        <v>264</v>
      </c>
      <c r="H4826" t="s">
        <v>20</v>
      </c>
      <c r="M4826" s="2">
        <v>8000</v>
      </c>
      <c r="N4826" s="2">
        <v>20000</v>
      </c>
      <c r="O4826" s="2">
        <f>IF(Tabla1[[#This Row],[Mov]]="VNT",Tabla1[[#This Row],[Sale]]-Tabla1[[#This Row],[Cost]],-Tabla1[[#This Row],[Cost]]*Tabla1[[#This Row],[Cant]])</f>
        <v>12000</v>
      </c>
      <c r="P4826" s="8">
        <f>IF(Tabla1[[#This Row],[Mov]]="VNT",-Tabla1[[#This Row],[Cant]],Tabla1[[#This Row],[Cant]])</f>
        <v>-1</v>
      </c>
      <c r="Q4826" s="8">
        <f>DAY(Tabla1[[#This Row],[Date]])</f>
        <v>30</v>
      </c>
      <c r="R4826" s="8">
        <f>MONTH(Tabla1[[#This Row],[Date]])</f>
        <v>11</v>
      </c>
      <c r="S4826" s="8">
        <f>YEAR(Tabla1[[#This Row],[Date]])</f>
        <v>2022</v>
      </c>
    </row>
    <row r="4827" spans="1:19" x14ac:dyDescent="0.2">
      <c r="A4827">
        <v>4819</v>
      </c>
      <c r="B4827" s="1">
        <v>44895</v>
      </c>
      <c r="C4827" t="s">
        <v>260</v>
      </c>
      <c r="D4827" t="s">
        <v>332</v>
      </c>
      <c r="E4827">
        <v>1</v>
      </c>
      <c r="F4827" t="s">
        <v>15</v>
      </c>
      <c r="G4827" t="s">
        <v>999</v>
      </c>
      <c r="H4827" t="s">
        <v>1744</v>
      </c>
      <c r="M4827" s="2">
        <v>5000</v>
      </c>
      <c r="N4827" s="2">
        <v>14000</v>
      </c>
      <c r="O4827" s="2">
        <f>IF(Tabla1[[#This Row],[Mov]]="VNT",Tabla1[[#This Row],[Sale]]-Tabla1[[#This Row],[Cost]],-Tabla1[[#This Row],[Cost]]*Tabla1[[#This Row],[Cant]])</f>
        <v>9000</v>
      </c>
      <c r="P4827" s="8">
        <f>IF(Tabla1[[#This Row],[Mov]]="VNT",-Tabla1[[#This Row],[Cant]],Tabla1[[#This Row],[Cant]])</f>
        <v>-1</v>
      </c>
      <c r="Q4827" s="8">
        <f>DAY(Tabla1[[#This Row],[Date]])</f>
        <v>30</v>
      </c>
      <c r="R4827" s="8">
        <f>MONTH(Tabla1[[#This Row],[Date]])</f>
        <v>11</v>
      </c>
      <c r="S4827" s="8">
        <f>YEAR(Tabla1[[#This Row],[Date]])</f>
        <v>2022</v>
      </c>
    </row>
    <row r="4828" spans="1:19" x14ac:dyDescent="0.2">
      <c r="A4828">
        <v>4820</v>
      </c>
      <c r="B4828" s="1">
        <v>44895</v>
      </c>
      <c r="C4828" t="s">
        <v>260</v>
      </c>
      <c r="D4828" t="s">
        <v>332</v>
      </c>
      <c r="E4828">
        <v>1</v>
      </c>
      <c r="F4828" t="s">
        <v>21</v>
      </c>
      <c r="G4828" t="s">
        <v>272</v>
      </c>
      <c r="H4828" t="s">
        <v>830</v>
      </c>
      <c r="M4828" s="2">
        <v>3500</v>
      </c>
      <c r="N4828" s="2">
        <v>15000</v>
      </c>
      <c r="O4828" s="2">
        <f>IF(Tabla1[[#This Row],[Mov]]="VNT",Tabla1[[#This Row],[Sale]]-Tabla1[[#This Row],[Cost]],-Tabla1[[#This Row],[Cost]]*Tabla1[[#This Row],[Cant]])</f>
        <v>11500</v>
      </c>
      <c r="P4828" s="8">
        <f>IF(Tabla1[[#This Row],[Mov]]="VNT",-Tabla1[[#This Row],[Cant]],Tabla1[[#This Row],[Cant]])</f>
        <v>-1</v>
      </c>
      <c r="Q4828" s="8">
        <f>DAY(Tabla1[[#This Row],[Date]])</f>
        <v>30</v>
      </c>
      <c r="R4828" s="8">
        <f>MONTH(Tabla1[[#This Row],[Date]])</f>
        <v>11</v>
      </c>
      <c r="S4828" s="8">
        <f>YEAR(Tabla1[[#This Row],[Date]])</f>
        <v>2022</v>
      </c>
    </row>
    <row r="4829" spans="1:19" x14ac:dyDescent="0.2">
      <c r="A4829">
        <v>4821</v>
      </c>
      <c r="B4829" s="1">
        <v>44895</v>
      </c>
      <c r="C4829" t="s">
        <v>260</v>
      </c>
      <c r="D4829" t="s">
        <v>332</v>
      </c>
      <c r="E4829">
        <v>1</v>
      </c>
      <c r="F4829" t="s">
        <v>224</v>
      </c>
      <c r="G4829" t="s">
        <v>1782</v>
      </c>
      <c r="H4829" t="s">
        <v>1973</v>
      </c>
      <c r="M4829" s="2">
        <v>9000</v>
      </c>
      <c r="N4829" s="2">
        <v>20000</v>
      </c>
      <c r="O4829" s="2">
        <f>IF(Tabla1[[#This Row],[Mov]]="VNT",Tabla1[[#This Row],[Sale]]-Tabla1[[#This Row],[Cost]],-Tabla1[[#This Row],[Cost]]*Tabla1[[#This Row],[Cant]])</f>
        <v>11000</v>
      </c>
      <c r="P4829" s="8">
        <f>IF(Tabla1[[#This Row],[Mov]]="VNT",-Tabla1[[#This Row],[Cant]],Tabla1[[#This Row],[Cant]])</f>
        <v>-1</v>
      </c>
      <c r="Q4829" s="8">
        <f>DAY(Tabla1[[#This Row],[Date]])</f>
        <v>30</v>
      </c>
      <c r="R4829" s="8">
        <f>MONTH(Tabla1[[#This Row],[Date]])</f>
        <v>11</v>
      </c>
      <c r="S4829" s="8">
        <f>YEAR(Tabla1[[#This Row],[Date]])</f>
        <v>2022</v>
      </c>
    </row>
    <row r="4830" spans="1:19" x14ac:dyDescent="0.2">
      <c r="A4830">
        <v>4822</v>
      </c>
      <c r="B4830" s="1">
        <v>44895</v>
      </c>
      <c r="C4830" t="s">
        <v>260</v>
      </c>
      <c r="D4830" t="s">
        <v>332</v>
      </c>
      <c r="E4830">
        <v>1</v>
      </c>
      <c r="F4830" t="s">
        <v>116</v>
      </c>
      <c r="G4830" t="s">
        <v>347</v>
      </c>
      <c r="H4830" t="s">
        <v>518</v>
      </c>
      <c r="M4830" s="2">
        <v>10280</v>
      </c>
      <c r="N4830" s="2">
        <v>11000</v>
      </c>
      <c r="O4830" s="2">
        <f>IF(Tabla1[[#This Row],[Mov]]="VNT",Tabla1[[#This Row],[Sale]]-Tabla1[[#This Row],[Cost]],-Tabla1[[#This Row],[Cost]]*Tabla1[[#This Row],[Cant]])</f>
        <v>720</v>
      </c>
      <c r="P4830" s="8">
        <f>IF(Tabla1[[#This Row],[Mov]]="VNT",-Tabla1[[#This Row],[Cant]],Tabla1[[#This Row],[Cant]])</f>
        <v>-1</v>
      </c>
      <c r="Q4830" s="8">
        <f>DAY(Tabla1[[#This Row],[Date]])</f>
        <v>30</v>
      </c>
      <c r="R4830" s="8">
        <f>MONTH(Tabla1[[#This Row],[Date]])</f>
        <v>11</v>
      </c>
      <c r="S4830" s="8">
        <f>YEAR(Tabla1[[#This Row],[Date]])</f>
        <v>2022</v>
      </c>
    </row>
    <row r="4831" spans="1:19" x14ac:dyDescent="0.2">
      <c r="A4831">
        <v>4823</v>
      </c>
      <c r="B4831" s="1">
        <v>44896</v>
      </c>
      <c r="C4831" t="s">
        <v>260</v>
      </c>
      <c r="D4831" t="s">
        <v>332</v>
      </c>
      <c r="E4831">
        <v>1</v>
      </c>
      <c r="F4831" t="s">
        <v>225</v>
      </c>
      <c r="G4831" t="s">
        <v>263</v>
      </c>
      <c r="H4831" t="s">
        <v>1974</v>
      </c>
      <c r="M4831" s="2">
        <v>1100</v>
      </c>
      <c r="N4831" s="2">
        <v>10000</v>
      </c>
      <c r="O4831" s="2">
        <f>IF(Tabla1[[#This Row],[Mov]]="VNT",Tabla1[[#This Row],[Sale]]-Tabla1[[#This Row],[Cost]],-Tabla1[[#This Row],[Cost]]*Tabla1[[#This Row],[Cant]])</f>
        <v>8900</v>
      </c>
      <c r="P4831" s="8">
        <f>IF(Tabla1[[#This Row],[Mov]]="VNT",-Tabla1[[#This Row],[Cant]],Tabla1[[#This Row],[Cant]])</f>
        <v>-1</v>
      </c>
      <c r="Q4831" s="8">
        <f>DAY(Tabla1[[#This Row],[Date]])</f>
        <v>1</v>
      </c>
      <c r="R4831" s="8">
        <f>MONTH(Tabla1[[#This Row],[Date]])</f>
        <v>12</v>
      </c>
      <c r="S4831" s="8">
        <f>YEAR(Tabla1[[#This Row],[Date]])</f>
        <v>2022</v>
      </c>
    </row>
    <row r="4832" spans="1:19" x14ac:dyDescent="0.2">
      <c r="A4832">
        <v>4824</v>
      </c>
      <c r="B4832" s="1">
        <v>44896</v>
      </c>
      <c r="C4832" t="s">
        <v>260</v>
      </c>
      <c r="D4832" t="s">
        <v>332</v>
      </c>
      <c r="E4832">
        <v>1</v>
      </c>
      <c r="F4832" t="s">
        <v>532</v>
      </c>
      <c r="G4832" t="s">
        <v>273</v>
      </c>
      <c r="H4832" t="s">
        <v>552</v>
      </c>
      <c r="M4832" s="2">
        <v>19000</v>
      </c>
      <c r="N4832" s="2">
        <v>35000</v>
      </c>
      <c r="O4832" s="2">
        <f>IF(Tabla1[[#This Row],[Mov]]="VNT",Tabla1[[#This Row],[Sale]]-Tabla1[[#This Row],[Cost]],-Tabla1[[#This Row],[Cost]]*Tabla1[[#This Row],[Cant]])</f>
        <v>16000</v>
      </c>
      <c r="P4832" s="8">
        <f>IF(Tabla1[[#This Row],[Mov]]="VNT",-Tabla1[[#This Row],[Cant]],Tabla1[[#This Row],[Cant]])</f>
        <v>-1</v>
      </c>
      <c r="Q4832" s="8">
        <f>DAY(Tabla1[[#This Row],[Date]])</f>
        <v>1</v>
      </c>
      <c r="R4832" s="8">
        <f>MONTH(Tabla1[[#This Row],[Date]])</f>
        <v>12</v>
      </c>
      <c r="S4832" s="8">
        <f>YEAR(Tabla1[[#This Row],[Date]])</f>
        <v>2022</v>
      </c>
    </row>
    <row r="4833" spans="1:19" x14ac:dyDescent="0.2">
      <c r="A4833">
        <v>4825</v>
      </c>
      <c r="B4833" s="1">
        <v>44896</v>
      </c>
      <c r="C4833" t="s">
        <v>260</v>
      </c>
      <c r="D4833" t="s">
        <v>332</v>
      </c>
      <c r="E4833">
        <v>1</v>
      </c>
      <c r="F4833" t="s">
        <v>26</v>
      </c>
      <c r="G4833" t="s">
        <v>264</v>
      </c>
      <c r="H4833" t="s">
        <v>20</v>
      </c>
      <c r="M4833" s="2">
        <v>8000</v>
      </c>
      <c r="N4833" s="2">
        <v>20000</v>
      </c>
      <c r="O4833" s="2">
        <f>IF(Tabla1[[#This Row],[Mov]]="VNT",Tabla1[[#This Row],[Sale]]-Tabla1[[#This Row],[Cost]],-Tabla1[[#This Row],[Cost]]*Tabla1[[#This Row],[Cant]])</f>
        <v>12000</v>
      </c>
      <c r="P4833" s="8">
        <f>IF(Tabla1[[#This Row],[Mov]]="VNT",-Tabla1[[#This Row],[Cant]],Tabla1[[#This Row],[Cant]])</f>
        <v>-1</v>
      </c>
      <c r="Q4833" s="8">
        <f>DAY(Tabla1[[#This Row],[Date]])</f>
        <v>1</v>
      </c>
      <c r="R4833" s="8">
        <f>MONTH(Tabla1[[#This Row],[Date]])</f>
        <v>12</v>
      </c>
      <c r="S4833" s="8">
        <f>YEAR(Tabla1[[#This Row],[Date]])</f>
        <v>2022</v>
      </c>
    </row>
    <row r="4834" spans="1:19" x14ac:dyDescent="0.2">
      <c r="A4834">
        <v>4826</v>
      </c>
      <c r="B4834" s="1">
        <v>44896</v>
      </c>
      <c r="C4834" t="s">
        <v>260</v>
      </c>
      <c r="D4834" t="s">
        <v>332</v>
      </c>
      <c r="E4834">
        <v>1</v>
      </c>
      <c r="F4834" t="s">
        <v>224</v>
      </c>
      <c r="G4834" t="s">
        <v>604</v>
      </c>
      <c r="H4834" t="s">
        <v>1975</v>
      </c>
      <c r="M4834" s="2">
        <v>7500</v>
      </c>
      <c r="N4834" s="2">
        <v>20000</v>
      </c>
      <c r="O4834" s="2">
        <f>IF(Tabla1[[#This Row],[Mov]]="VNT",Tabla1[[#This Row],[Sale]]-Tabla1[[#This Row],[Cost]],-Tabla1[[#This Row],[Cost]]*Tabla1[[#This Row],[Cant]])</f>
        <v>12500</v>
      </c>
      <c r="P4834" s="8">
        <f>IF(Tabla1[[#This Row],[Mov]]="VNT",-Tabla1[[#This Row],[Cant]],Tabla1[[#This Row],[Cant]])</f>
        <v>-1</v>
      </c>
      <c r="Q4834" s="8">
        <f>DAY(Tabla1[[#This Row],[Date]])</f>
        <v>1</v>
      </c>
      <c r="R4834" s="8">
        <f>MONTH(Tabla1[[#This Row],[Date]])</f>
        <v>12</v>
      </c>
      <c r="S4834" s="8">
        <f>YEAR(Tabla1[[#This Row],[Date]])</f>
        <v>2022</v>
      </c>
    </row>
    <row r="4835" spans="1:19" x14ac:dyDescent="0.2">
      <c r="A4835">
        <v>4827</v>
      </c>
      <c r="B4835" s="1">
        <v>44896</v>
      </c>
      <c r="C4835" t="s">
        <v>260</v>
      </c>
      <c r="D4835" t="s">
        <v>332</v>
      </c>
      <c r="E4835">
        <v>1</v>
      </c>
      <c r="F4835" t="s">
        <v>225</v>
      </c>
      <c r="G4835" t="s">
        <v>604</v>
      </c>
      <c r="H4835" t="s">
        <v>1975</v>
      </c>
      <c r="M4835" s="2">
        <v>1100</v>
      </c>
      <c r="N4835" s="2">
        <v>10000</v>
      </c>
      <c r="O4835" s="2">
        <f>IF(Tabla1[[#This Row],[Mov]]="VNT",Tabla1[[#This Row],[Sale]]-Tabla1[[#This Row],[Cost]],-Tabla1[[#This Row],[Cost]]*Tabla1[[#This Row],[Cant]])</f>
        <v>8900</v>
      </c>
      <c r="P4835" s="8">
        <f>IF(Tabla1[[#This Row],[Mov]]="VNT",-Tabla1[[#This Row],[Cant]],Tabla1[[#This Row],[Cant]])</f>
        <v>-1</v>
      </c>
      <c r="Q4835" s="8">
        <f>DAY(Tabla1[[#This Row],[Date]])</f>
        <v>1</v>
      </c>
      <c r="R4835" s="8">
        <f>MONTH(Tabla1[[#This Row],[Date]])</f>
        <v>12</v>
      </c>
      <c r="S4835" s="8">
        <f>YEAR(Tabla1[[#This Row],[Date]])</f>
        <v>2022</v>
      </c>
    </row>
    <row r="4836" spans="1:19" x14ac:dyDescent="0.2">
      <c r="A4836">
        <v>4828</v>
      </c>
      <c r="B4836" s="1">
        <v>44896</v>
      </c>
      <c r="C4836" t="s">
        <v>260</v>
      </c>
      <c r="D4836" t="s">
        <v>332</v>
      </c>
      <c r="E4836">
        <v>1</v>
      </c>
      <c r="F4836" t="s">
        <v>386</v>
      </c>
      <c r="G4836" t="s">
        <v>604</v>
      </c>
      <c r="H4836" t="s">
        <v>1740</v>
      </c>
      <c r="M4836" s="2">
        <v>97000</v>
      </c>
      <c r="N4836" s="2">
        <v>150000</v>
      </c>
      <c r="O4836" s="2">
        <f>IF(Tabla1[[#This Row],[Mov]]="VNT",Tabla1[[#This Row],[Sale]]-Tabla1[[#This Row],[Cost]],-Tabla1[[#This Row],[Cost]]*Tabla1[[#This Row],[Cant]])</f>
        <v>53000</v>
      </c>
      <c r="P4836" s="8">
        <f>IF(Tabla1[[#This Row],[Mov]]="VNT",-Tabla1[[#This Row],[Cant]],Tabla1[[#This Row],[Cant]])</f>
        <v>-1</v>
      </c>
      <c r="Q4836" s="8">
        <f>DAY(Tabla1[[#This Row],[Date]])</f>
        <v>1</v>
      </c>
      <c r="R4836" s="8">
        <f>MONTH(Tabla1[[#This Row],[Date]])</f>
        <v>12</v>
      </c>
      <c r="S4836" s="8">
        <f>YEAR(Tabla1[[#This Row],[Date]])</f>
        <v>2022</v>
      </c>
    </row>
    <row r="4837" spans="1:19" x14ac:dyDescent="0.2">
      <c r="A4837">
        <v>4829</v>
      </c>
      <c r="B4837" s="1">
        <v>44896</v>
      </c>
      <c r="C4837" t="s">
        <v>260</v>
      </c>
      <c r="D4837" t="s">
        <v>332</v>
      </c>
      <c r="E4837">
        <v>1</v>
      </c>
      <c r="F4837" t="s">
        <v>44</v>
      </c>
      <c r="G4837" t="s">
        <v>741</v>
      </c>
      <c r="H4837" t="s">
        <v>1733</v>
      </c>
      <c r="M4837" s="2">
        <v>37000</v>
      </c>
      <c r="N4837" s="2">
        <v>65000</v>
      </c>
      <c r="O4837" s="2">
        <f>IF(Tabla1[[#This Row],[Mov]]="VNT",Tabla1[[#This Row],[Sale]]-Tabla1[[#This Row],[Cost]],-Tabla1[[#This Row],[Cost]]*Tabla1[[#This Row],[Cant]])</f>
        <v>28000</v>
      </c>
      <c r="P4837" s="8">
        <f>IF(Tabla1[[#This Row],[Mov]]="VNT",-Tabla1[[#This Row],[Cant]],Tabla1[[#This Row],[Cant]])</f>
        <v>-1</v>
      </c>
      <c r="Q4837" s="8">
        <f>DAY(Tabla1[[#This Row],[Date]])</f>
        <v>1</v>
      </c>
      <c r="R4837" s="8">
        <f>MONTH(Tabla1[[#This Row],[Date]])</f>
        <v>12</v>
      </c>
      <c r="S4837" s="8">
        <f>YEAR(Tabla1[[#This Row],[Date]])</f>
        <v>2022</v>
      </c>
    </row>
    <row r="4838" spans="1:19" x14ac:dyDescent="0.2">
      <c r="A4838">
        <v>4830</v>
      </c>
      <c r="B4838" s="1">
        <v>44896</v>
      </c>
      <c r="C4838" t="s">
        <v>261</v>
      </c>
      <c r="D4838" t="s">
        <v>892</v>
      </c>
      <c r="E4838">
        <v>1</v>
      </c>
      <c r="F4838" t="s">
        <v>386</v>
      </c>
      <c r="G4838" t="s">
        <v>604</v>
      </c>
      <c r="H4838" t="s">
        <v>1740</v>
      </c>
      <c r="M4838" s="2">
        <v>97000</v>
      </c>
      <c r="N4838" s="2">
        <v>150000</v>
      </c>
      <c r="O4838" s="2">
        <f>IF(Tabla1[[#This Row],[Mov]]="VNT",Tabla1[[#This Row],[Sale]]-Tabla1[[#This Row],[Cost]],-Tabla1[[#This Row],[Cost]]*Tabla1[[#This Row],[Cant]])</f>
        <v>-97000</v>
      </c>
      <c r="P4838" s="8">
        <f>IF(Tabla1[[#This Row],[Mov]]="VNT",-Tabla1[[#This Row],[Cant]],Tabla1[[#This Row],[Cant]])</f>
        <v>1</v>
      </c>
      <c r="Q4838" s="8">
        <f>DAY(Tabla1[[#This Row],[Date]])</f>
        <v>1</v>
      </c>
      <c r="R4838" s="8">
        <f>MONTH(Tabla1[[#This Row],[Date]])</f>
        <v>12</v>
      </c>
      <c r="S4838" s="8">
        <f>YEAR(Tabla1[[#This Row],[Date]])</f>
        <v>2022</v>
      </c>
    </row>
    <row r="4839" spans="1:19" x14ac:dyDescent="0.2">
      <c r="A4839">
        <v>4831</v>
      </c>
      <c r="B4839" s="1">
        <v>44896</v>
      </c>
      <c r="C4839" t="s">
        <v>260</v>
      </c>
      <c r="D4839" t="s">
        <v>332</v>
      </c>
      <c r="E4839">
        <v>1</v>
      </c>
      <c r="F4839" t="s">
        <v>26</v>
      </c>
      <c r="G4839" t="s">
        <v>603</v>
      </c>
      <c r="H4839" t="s">
        <v>16</v>
      </c>
      <c r="M4839" s="2">
        <v>3000</v>
      </c>
      <c r="N4839" s="2">
        <v>9000</v>
      </c>
      <c r="O4839" s="2">
        <f>IF(Tabla1[[#This Row],[Mov]]="VNT",Tabla1[[#This Row],[Sale]]-Tabla1[[#This Row],[Cost]],-Tabla1[[#This Row],[Cost]]*Tabla1[[#This Row],[Cant]])</f>
        <v>6000</v>
      </c>
      <c r="P4839" s="8">
        <f>IF(Tabla1[[#This Row],[Mov]]="VNT",-Tabla1[[#This Row],[Cant]],Tabla1[[#This Row],[Cant]])</f>
        <v>-1</v>
      </c>
      <c r="Q4839" s="8">
        <f>DAY(Tabla1[[#This Row],[Date]])</f>
        <v>1</v>
      </c>
      <c r="R4839" s="8">
        <f>MONTH(Tabla1[[#This Row],[Date]])</f>
        <v>12</v>
      </c>
      <c r="S4839" s="8">
        <f>YEAR(Tabla1[[#This Row],[Date]])</f>
        <v>2022</v>
      </c>
    </row>
    <row r="4840" spans="1:19" x14ac:dyDescent="0.2">
      <c r="A4840">
        <v>4832</v>
      </c>
      <c r="B4840" s="1">
        <v>44896</v>
      </c>
      <c r="C4840" t="s">
        <v>260</v>
      </c>
      <c r="D4840" t="s">
        <v>332</v>
      </c>
      <c r="E4840">
        <v>1</v>
      </c>
      <c r="F4840" t="s">
        <v>225</v>
      </c>
      <c r="G4840" t="s">
        <v>272</v>
      </c>
      <c r="H4840" t="s">
        <v>253</v>
      </c>
      <c r="M4840" s="2">
        <v>1100</v>
      </c>
      <c r="N4840" s="2">
        <v>10000</v>
      </c>
      <c r="O4840" s="2">
        <f>IF(Tabla1[[#This Row],[Mov]]="VNT",Tabla1[[#This Row],[Sale]]-Tabla1[[#This Row],[Cost]],-Tabla1[[#This Row],[Cost]]*Tabla1[[#This Row],[Cant]])</f>
        <v>8900</v>
      </c>
      <c r="P4840" s="8">
        <f>IF(Tabla1[[#This Row],[Mov]]="VNT",-Tabla1[[#This Row],[Cant]],Tabla1[[#This Row],[Cant]])</f>
        <v>-1</v>
      </c>
      <c r="Q4840" s="8">
        <f>DAY(Tabla1[[#This Row],[Date]])</f>
        <v>1</v>
      </c>
      <c r="R4840" s="8">
        <f>MONTH(Tabla1[[#This Row],[Date]])</f>
        <v>12</v>
      </c>
      <c r="S4840" s="8">
        <f>YEAR(Tabla1[[#This Row],[Date]])</f>
        <v>2022</v>
      </c>
    </row>
    <row r="4841" spans="1:19" x14ac:dyDescent="0.2">
      <c r="A4841">
        <v>4833</v>
      </c>
      <c r="B4841" s="1">
        <v>44896</v>
      </c>
      <c r="C4841" t="s">
        <v>260</v>
      </c>
      <c r="D4841" t="s">
        <v>332</v>
      </c>
      <c r="E4841">
        <v>1</v>
      </c>
      <c r="F4841" t="s">
        <v>586</v>
      </c>
      <c r="G4841" t="s">
        <v>272</v>
      </c>
      <c r="H4841" t="s">
        <v>253</v>
      </c>
      <c r="M4841" s="2">
        <v>8500</v>
      </c>
      <c r="N4841" s="2">
        <v>20000</v>
      </c>
      <c r="O4841" s="2">
        <f>IF(Tabla1[[#This Row],[Mov]]="VNT",Tabla1[[#This Row],[Sale]]-Tabla1[[#This Row],[Cost]],-Tabla1[[#This Row],[Cost]]*Tabla1[[#This Row],[Cant]])</f>
        <v>11500</v>
      </c>
      <c r="P4841" s="8">
        <f>IF(Tabla1[[#This Row],[Mov]]="VNT",-Tabla1[[#This Row],[Cant]],Tabla1[[#This Row],[Cant]])</f>
        <v>-1</v>
      </c>
      <c r="Q4841" s="8">
        <f>DAY(Tabla1[[#This Row],[Date]])</f>
        <v>1</v>
      </c>
      <c r="R4841" s="8">
        <f>MONTH(Tabla1[[#This Row],[Date]])</f>
        <v>12</v>
      </c>
      <c r="S4841" s="8">
        <f>YEAR(Tabla1[[#This Row],[Date]])</f>
        <v>2022</v>
      </c>
    </row>
    <row r="4842" spans="1:19" x14ac:dyDescent="0.2">
      <c r="A4842">
        <v>4834</v>
      </c>
      <c r="B4842" s="1">
        <v>44896</v>
      </c>
      <c r="C4842" t="s">
        <v>260</v>
      </c>
      <c r="D4842" t="s">
        <v>332</v>
      </c>
      <c r="E4842">
        <v>1</v>
      </c>
      <c r="F4842" t="s">
        <v>26</v>
      </c>
      <c r="G4842" t="s">
        <v>264</v>
      </c>
      <c r="H4842" t="s">
        <v>20</v>
      </c>
      <c r="M4842" s="2">
        <v>8000</v>
      </c>
      <c r="N4842" s="2">
        <v>20000</v>
      </c>
      <c r="O4842" s="2">
        <f>IF(Tabla1[[#This Row],[Mov]]="VNT",Tabla1[[#This Row],[Sale]]-Tabla1[[#This Row],[Cost]],-Tabla1[[#This Row],[Cost]]*Tabla1[[#This Row],[Cant]])</f>
        <v>12000</v>
      </c>
      <c r="P4842" s="8">
        <f>IF(Tabla1[[#This Row],[Mov]]="VNT",-Tabla1[[#This Row],[Cant]],Tabla1[[#This Row],[Cant]])</f>
        <v>-1</v>
      </c>
      <c r="Q4842" s="8">
        <f>DAY(Tabla1[[#This Row],[Date]])</f>
        <v>1</v>
      </c>
      <c r="R4842" s="8">
        <f>MONTH(Tabla1[[#This Row],[Date]])</f>
        <v>12</v>
      </c>
      <c r="S4842" s="8">
        <f>YEAR(Tabla1[[#This Row],[Date]])</f>
        <v>2022</v>
      </c>
    </row>
    <row r="4843" spans="1:19" x14ac:dyDescent="0.2">
      <c r="A4843">
        <v>4835</v>
      </c>
      <c r="B4843" s="1">
        <v>44896</v>
      </c>
      <c r="C4843" t="s">
        <v>260</v>
      </c>
      <c r="D4843" t="s">
        <v>332</v>
      </c>
      <c r="E4843">
        <v>1</v>
      </c>
      <c r="F4843" t="s">
        <v>386</v>
      </c>
      <c r="G4843" t="s">
        <v>262</v>
      </c>
      <c r="H4843" t="s">
        <v>302</v>
      </c>
      <c r="M4843" s="2">
        <v>55000</v>
      </c>
      <c r="N4843" s="2">
        <v>110000</v>
      </c>
      <c r="O4843" s="2">
        <f>IF(Tabla1[[#This Row],[Mov]]="VNT",Tabla1[[#This Row],[Sale]]-Tabla1[[#This Row],[Cost]],-Tabla1[[#This Row],[Cost]]*Tabla1[[#This Row],[Cant]])</f>
        <v>55000</v>
      </c>
      <c r="P4843" s="8">
        <f>IF(Tabla1[[#This Row],[Mov]]="VNT",-Tabla1[[#This Row],[Cant]],Tabla1[[#This Row],[Cant]])</f>
        <v>-1</v>
      </c>
      <c r="Q4843" s="8">
        <f>DAY(Tabla1[[#This Row],[Date]])</f>
        <v>1</v>
      </c>
      <c r="R4843" s="8">
        <f>MONTH(Tabla1[[#This Row],[Date]])</f>
        <v>12</v>
      </c>
      <c r="S4843" s="8">
        <f>YEAR(Tabla1[[#This Row],[Date]])</f>
        <v>2022</v>
      </c>
    </row>
    <row r="4844" spans="1:19" x14ac:dyDescent="0.2">
      <c r="A4844">
        <v>4836</v>
      </c>
      <c r="B4844" s="1">
        <v>44896</v>
      </c>
      <c r="C4844" t="s">
        <v>260</v>
      </c>
      <c r="D4844" t="s">
        <v>332</v>
      </c>
      <c r="E4844">
        <v>1</v>
      </c>
      <c r="F4844" t="s">
        <v>586</v>
      </c>
      <c r="G4844" t="s">
        <v>284</v>
      </c>
      <c r="H4844" t="s">
        <v>1976</v>
      </c>
      <c r="M4844" s="2">
        <v>8500</v>
      </c>
      <c r="N4844" s="2">
        <v>20000</v>
      </c>
      <c r="O4844" s="2">
        <f>IF(Tabla1[[#This Row],[Mov]]="VNT",Tabla1[[#This Row],[Sale]]-Tabla1[[#This Row],[Cost]],-Tabla1[[#This Row],[Cost]]*Tabla1[[#This Row],[Cant]])</f>
        <v>11500</v>
      </c>
      <c r="P4844" s="8">
        <f>IF(Tabla1[[#This Row],[Mov]]="VNT",-Tabla1[[#This Row],[Cant]],Tabla1[[#This Row],[Cant]])</f>
        <v>-1</v>
      </c>
      <c r="Q4844" s="8">
        <f>DAY(Tabla1[[#This Row],[Date]])</f>
        <v>1</v>
      </c>
      <c r="R4844" s="8">
        <f>MONTH(Tabla1[[#This Row],[Date]])</f>
        <v>12</v>
      </c>
      <c r="S4844" s="8">
        <f>YEAR(Tabla1[[#This Row],[Date]])</f>
        <v>2022</v>
      </c>
    </row>
    <row r="4845" spans="1:19" x14ac:dyDescent="0.2">
      <c r="A4845">
        <v>4837</v>
      </c>
      <c r="B4845" s="1">
        <v>44896</v>
      </c>
      <c r="C4845" t="s">
        <v>260</v>
      </c>
      <c r="D4845" t="s">
        <v>332</v>
      </c>
      <c r="E4845">
        <v>1</v>
      </c>
      <c r="F4845" t="s">
        <v>386</v>
      </c>
      <c r="G4845" t="s">
        <v>272</v>
      </c>
      <c r="H4845" t="s">
        <v>1544</v>
      </c>
      <c r="M4845" s="2">
        <v>80000</v>
      </c>
      <c r="N4845" s="2">
        <v>130000</v>
      </c>
      <c r="O4845" s="2">
        <f>IF(Tabla1[[#This Row],[Mov]]="VNT",Tabla1[[#This Row],[Sale]]-Tabla1[[#This Row],[Cost]],-Tabla1[[#This Row],[Cost]]*Tabla1[[#This Row],[Cant]])</f>
        <v>50000</v>
      </c>
      <c r="P4845" s="8">
        <f>IF(Tabla1[[#This Row],[Mov]]="VNT",-Tabla1[[#This Row],[Cant]],Tabla1[[#This Row],[Cant]])</f>
        <v>-1</v>
      </c>
      <c r="Q4845" s="8">
        <f>DAY(Tabla1[[#This Row],[Date]])</f>
        <v>1</v>
      </c>
      <c r="R4845" s="8">
        <f>MONTH(Tabla1[[#This Row],[Date]])</f>
        <v>12</v>
      </c>
      <c r="S4845" s="8">
        <f>YEAR(Tabla1[[#This Row],[Date]])</f>
        <v>2022</v>
      </c>
    </row>
    <row r="4846" spans="1:19" x14ac:dyDescent="0.2">
      <c r="A4846">
        <v>4838</v>
      </c>
      <c r="B4846" s="1">
        <v>44896</v>
      </c>
      <c r="C4846" t="s">
        <v>260</v>
      </c>
      <c r="D4846" t="s">
        <v>332</v>
      </c>
      <c r="E4846">
        <v>1</v>
      </c>
      <c r="F4846" t="s">
        <v>225</v>
      </c>
      <c r="G4846" t="s">
        <v>272</v>
      </c>
      <c r="H4846" t="s">
        <v>1544</v>
      </c>
      <c r="L4846" t="s">
        <v>1775</v>
      </c>
      <c r="M4846" s="2">
        <v>1100</v>
      </c>
      <c r="N4846" s="2">
        <v>5000</v>
      </c>
      <c r="O4846" s="2">
        <f>IF(Tabla1[[#This Row],[Mov]]="VNT",Tabla1[[#This Row],[Sale]]-Tabla1[[#This Row],[Cost]],-Tabla1[[#This Row],[Cost]]*Tabla1[[#This Row],[Cant]])</f>
        <v>3900</v>
      </c>
      <c r="P4846" s="8">
        <f>IF(Tabla1[[#This Row],[Mov]]="VNT",-Tabla1[[#This Row],[Cant]],Tabla1[[#This Row],[Cant]])</f>
        <v>-1</v>
      </c>
      <c r="Q4846" s="8">
        <f>DAY(Tabla1[[#This Row],[Date]])</f>
        <v>1</v>
      </c>
      <c r="R4846" s="8">
        <f>MONTH(Tabla1[[#This Row],[Date]])</f>
        <v>12</v>
      </c>
      <c r="S4846" s="8">
        <f>YEAR(Tabla1[[#This Row],[Date]])</f>
        <v>2022</v>
      </c>
    </row>
    <row r="4847" spans="1:19" x14ac:dyDescent="0.2">
      <c r="A4847">
        <v>4839</v>
      </c>
      <c r="B4847" s="1">
        <v>44896</v>
      </c>
      <c r="C4847" t="s">
        <v>260</v>
      </c>
      <c r="D4847" t="s">
        <v>332</v>
      </c>
      <c r="E4847">
        <v>1</v>
      </c>
      <c r="F4847" t="s">
        <v>116</v>
      </c>
      <c r="G4847" t="s">
        <v>347</v>
      </c>
      <c r="H4847" t="s">
        <v>518</v>
      </c>
      <c r="M4847" s="2">
        <v>7009</v>
      </c>
      <c r="N4847" s="2">
        <v>7500</v>
      </c>
      <c r="O4847" s="2">
        <f>IF(Tabla1[[#This Row],[Mov]]="VNT",Tabla1[[#This Row],[Sale]]-Tabla1[[#This Row],[Cost]],-Tabla1[[#This Row],[Cost]]*Tabla1[[#This Row],[Cant]])</f>
        <v>491</v>
      </c>
      <c r="P4847" s="8">
        <f>IF(Tabla1[[#This Row],[Mov]]="VNT",-Tabla1[[#This Row],[Cant]],Tabla1[[#This Row],[Cant]])</f>
        <v>-1</v>
      </c>
      <c r="Q4847" s="8">
        <f>DAY(Tabla1[[#This Row],[Date]])</f>
        <v>1</v>
      </c>
      <c r="R4847" s="8">
        <f>MONTH(Tabla1[[#This Row],[Date]])</f>
        <v>12</v>
      </c>
      <c r="S4847" s="8">
        <f>YEAR(Tabla1[[#This Row],[Date]])</f>
        <v>2022</v>
      </c>
    </row>
    <row r="4848" spans="1:19" x14ac:dyDescent="0.2">
      <c r="A4848">
        <v>4840</v>
      </c>
      <c r="B4848" s="1">
        <v>44896</v>
      </c>
      <c r="C4848" t="s">
        <v>260</v>
      </c>
      <c r="D4848" t="s">
        <v>332</v>
      </c>
      <c r="E4848">
        <v>1</v>
      </c>
      <c r="F4848" t="s">
        <v>116</v>
      </c>
      <c r="G4848" t="s">
        <v>347</v>
      </c>
      <c r="H4848" t="s">
        <v>518</v>
      </c>
      <c r="M4848" s="2">
        <v>6074</v>
      </c>
      <c r="N4848" s="2">
        <v>6500</v>
      </c>
      <c r="O4848" s="2">
        <f>IF(Tabla1[[#This Row],[Mov]]="VNT",Tabla1[[#This Row],[Sale]]-Tabla1[[#This Row],[Cost]],-Tabla1[[#This Row],[Cost]]*Tabla1[[#This Row],[Cant]])</f>
        <v>426</v>
      </c>
      <c r="P4848" s="8">
        <f>IF(Tabla1[[#This Row],[Mov]]="VNT",-Tabla1[[#This Row],[Cant]],Tabla1[[#This Row],[Cant]])</f>
        <v>-1</v>
      </c>
      <c r="Q4848" s="8">
        <f>DAY(Tabla1[[#This Row],[Date]])</f>
        <v>1</v>
      </c>
      <c r="R4848" s="8">
        <f>MONTH(Tabla1[[#This Row],[Date]])</f>
        <v>12</v>
      </c>
      <c r="S4848" s="8">
        <f>YEAR(Tabla1[[#This Row],[Date]])</f>
        <v>2022</v>
      </c>
    </row>
    <row r="4849" spans="1:19" x14ac:dyDescent="0.2">
      <c r="A4849">
        <v>4841</v>
      </c>
      <c r="B4849" s="1">
        <v>44896</v>
      </c>
      <c r="C4849" t="s">
        <v>260</v>
      </c>
      <c r="D4849" t="s">
        <v>332</v>
      </c>
      <c r="E4849">
        <v>1</v>
      </c>
      <c r="F4849" t="s">
        <v>474</v>
      </c>
      <c r="G4849" t="s">
        <v>263</v>
      </c>
      <c r="H4849" t="s">
        <v>1723</v>
      </c>
      <c r="M4849" s="2">
        <v>8000</v>
      </c>
      <c r="N4849" s="2">
        <v>20000</v>
      </c>
      <c r="O4849" s="2">
        <f>IF(Tabla1[[#This Row],[Mov]]="VNT",Tabla1[[#This Row],[Sale]]-Tabla1[[#This Row],[Cost]],-Tabla1[[#This Row],[Cost]]*Tabla1[[#This Row],[Cant]])</f>
        <v>12000</v>
      </c>
      <c r="P4849" s="8">
        <f>IF(Tabla1[[#This Row],[Mov]]="VNT",-Tabla1[[#This Row],[Cant]],Tabla1[[#This Row],[Cant]])</f>
        <v>-1</v>
      </c>
      <c r="Q4849" s="8">
        <f>DAY(Tabla1[[#This Row],[Date]])</f>
        <v>1</v>
      </c>
      <c r="R4849" s="8">
        <f>MONTH(Tabla1[[#This Row],[Date]])</f>
        <v>12</v>
      </c>
      <c r="S4849" s="8">
        <f>YEAR(Tabla1[[#This Row],[Date]])</f>
        <v>2022</v>
      </c>
    </row>
    <row r="4850" spans="1:19" x14ac:dyDescent="0.2">
      <c r="A4850">
        <v>4842</v>
      </c>
      <c r="B4850" s="1">
        <v>44896</v>
      </c>
      <c r="C4850" t="s">
        <v>260</v>
      </c>
      <c r="D4850" t="s">
        <v>332</v>
      </c>
      <c r="E4850">
        <v>1</v>
      </c>
      <c r="F4850" t="s">
        <v>116</v>
      </c>
      <c r="G4850" t="s">
        <v>382</v>
      </c>
      <c r="H4850" t="s">
        <v>514</v>
      </c>
      <c r="M4850" s="2">
        <v>5140</v>
      </c>
      <c r="N4850" s="2">
        <v>5500</v>
      </c>
      <c r="O4850" s="2">
        <f>IF(Tabla1[[#This Row],[Mov]]="VNT",Tabla1[[#This Row],[Sale]]-Tabla1[[#This Row],[Cost]],-Tabla1[[#This Row],[Cost]]*Tabla1[[#This Row],[Cant]])</f>
        <v>360</v>
      </c>
      <c r="P4850" s="8">
        <f>IF(Tabla1[[#This Row],[Mov]]="VNT",-Tabla1[[#This Row],[Cant]],Tabla1[[#This Row],[Cant]])</f>
        <v>-1</v>
      </c>
      <c r="Q4850" s="8">
        <f>DAY(Tabla1[[#This Row],[Date]])</f>
        <v>1</v>
      </c>
      <c r="R4850" s="8">
        <f>MONTH(Tabla1[[#This Row],[Date]])</f>
        <v>12</v>
      </c>
      <c r="S4850" s="8">
        <f>YEAR(Tabla1[[#This Row],[Date]])</f>
        <v>2022</v>
      </c>
    </row>
    <row r="4851" spans="1:19" x14ac:dyDescent="0.2">
      <c r="A4851">
        <v>4843</v>
      </c>
      <c r="B4851" s="1">
        <v>44896</v>
      </c>
      <c r="C4851" t="s">
        <v>260</v>
      </c>
      <c r="D4851" t="s">
        <v>332</v>
      </c>
      <c r="E4851">
        <v>1</v>
      </c>
      <c r="F4851" t="s">
        <v>116</v>
      </c>
      <c r="G4851" t="s">
        <v>347</v>
      </c>
      <c r="H4851" t="s">
        <v>518</v>
      </c>
      <c r="M4851" s="2">
        <v>6074</v>
      </c>
      <c r="N4851" s="2">
        <v>6500</v>
      </c>
      <c r="O4851" s="2">
        <f>IF(Tabla1[[#This Row],[Mov]]="VNT",Tabla1[[#This Row],[Sale]]-Tabla1[[#This Row],[Cost]],-Tabla1[[#This Row],[Cost]]*Tabla1[[#This Row],[Cant]])</f>
        <v>426</v>
      </c>
      <c r="P4851" s="8">
        <f>IF(Tabla1[[#This Row],[Mov]]="VNT",-Tabla1[[#This Row],[Cant]],Tabla1[[#This Row],[Cant]])</f>
        <v>-1</v>
      </c>
      <c r="Q4851" s="8">
        <f>DAY(Tabla1[[#This Row],[Date]])</f>
        <v>1</v>
      </c>
      <c r="R4851" s="8">
        <f>MONTH(Tabla1[[#This Row],[Date]])</f>
        <v>12</v>
      </c>
      <c r="S4851" s="8">
        <f>YEAR(Tabla1[[#This Row],[Date]])</f>
        <v>2022</v>
      </c>
    </row>
    <row r="4852" spans="1:19" x14ac:dyDescent="0.2">
      <c r="A4852">
        <v>4844</v>
      </c>
      <c r="B4852" s="1">
        <v>44896</v>
      </c>
      <c r="C4852" t="s">
        <v>260</v>
      </c>
      <c r="D4852" t="s">
        <v>332</v>
      </c>
      <c r="E4852">
        <v>1</v>
      </c>
      <c r="F4852" t="s">
        <v>891</v>
      </c>
      <c r="G4852" t="s">
        <v>263</v>
      </c>
      <c r="H4852" t="s">
        <v>478</v>
      </c>
      <c r="M4852" s="2">
        <v>3500</v>
      </c>
      <c r="N4852" s="2">
        <v>10000</v>
      </c>
      <c r="O4852" s="2">
        <f>IF(Tabla1[[#This Row],[Mov]]="VNT",Tabla1[[#This Row],[Sale]]-Tabla1[[#This Row],[Cost]],-Tabla1[[#This Row],[Cost]]*Tabla1[[#This Row],[Cant]])</f>
        <v>6500</v>
      </c>
      <c r="P4852" s="8">
        <f>IF(Tabla1[[#This Row],[Mov]]="VNT",-Tabla1[[#This Row],[Cant]],Tabla1[[#This Row],[Cant]])</f>
        <v>-1</v>
      </c>
      <c r="Q4852" s="8">
        <f>DAY(Tabla1[[#This Row],[Date]])</f>
        <v>1</v>
      </c>
      <c r="R4852" s="8">
        <f>MONTH(Tabla1[[#This Row],[Date]])</f>
        <v>12</v>
      </c>
      <c r="S4852" s="8">
        <f>YEAR(Tabla1[[#This Row],[Date]])</f>
        <v>2022</v>
      </c>
    </row>
    <row r="4853" spans="1:19" x14ac:dyDescent="0.2">
      <c r="A4853">
        <v>4845</v>
      </c>
      <c r="B4853" s="1">
        <v>44896</v>
      </c>
      <c r="C4853" t="s">
        <v>260</v>
      </c>
      <c r="D4853" t="s">
        <v>332</v>
      </c>
      <c r="E4853">
        <v>1</v>
      </c>
      <c r="F4853" t="s">
        <v>224</v>
      </c>
      <c r="G4853" t="s">
        <v>284</v>
      </c>
      <c r="H4853" t="s">
        <v>657</v>
      </c>
      <c r="M4853" s="2">
        <v>10000</v>
      </c>
      <c r="N4853" s="2">
        <v>20000</v>
      </c>
      <c r="O4853" s="2">
        <f>IF(Tabla1[[#This Row],[Mov]]="VNT",Tabla1[[#This Row],[Sale]]-Tabla1[[#This Row],[Cost]],-Tabla1[[#This Row],[Cost]]*Tabla1[[#This Row],[Cant]])</f>
        <v>10000</v>
      </c>
      <c r="P4853" s="8">
        <f>IF(Tabla1[[#This Row],[Mov]]="VNT",-Tabla1[[#This Row],[Cant]],Tabla1[[#This Row],[Cant]])</f>
        <v>-1</v>
      </c>
      <c r="Q4853" s="8">
        <f>DAY(Tabla1[[#This Row],[Date]])</f>
        <v>1</v>
      </c>
      <c r="R4853" s="8">
        <f>MONTH(Tabla1[[#This Row],[Date]])</f>
        <v>12</v>
      </c>
      <c r="S4853" s="8">
        <f>YEAR(Tabla1[[#This Row],[Date]])</f>
        <v>2022</v>
      </c>
    </row>
    <row r="4854" spans="1:19" x14ac:dyDescent="0.2">
      <c r="A4854">
        <v>4846</v>
      </c>
      <c r="B4854" s="1">
        <v>44896</v>
      </c>
      <c r="C4854" t="s">
        <v>260</v>
      </c>
      <c r="D4854" t="s">
        <v>332</v>
      </c>
      <c r="E4854">
        <v>1</v>
      </c>
      <c r="F4854" t="s">
        <v>225</v>
      </c>
      <c r="G4854" t="s">
        <v>262</v>
      </c>
      <c r="H4854" t="s">
        <v>302</v>
      </c>
      <c r="L4854" t="s">
        <v>1775</v>
      </c>
      <c r="M4854" s="2">
        <v>1100</v>
      </c>
      <c r="N4854" s="2">
        <v>5000</v>
      </c>
      <c r="O4854" s="2">
        <f>IF(Tabla1[[#This Row],[Mov]]="VNT",Tabla1[[#This Row],[Sale]]-Tabla1[[#This Row],[Cost]],-Tabla1[[#This Row],[Cost]]*Tabla1[[#This Row],[Cant]])</f>
        <v>3900</v>
      </c>
      <c r="P4854" s="8">
        <f>IF(Tabla1[[#This Row],[Mov]]="VNT",-Tabla1[[#This Row],[Cant]],Tabla1[[#This Row],[Cant]])</f>
        <v>-1</v>
      </c>
      <c r="Q4854" s="8">
        <f>DAY(Tabla1[[#This Row],[Date]])</f>
        <v>1</v>
      </c>
      <c r="R4854" s="8">
        <f>MONTH(Tabla1[[#This Row],[Date]])</f>
        <v>12</v>
      </c>
      <c r="S4854" s="8">
        <f>YEAR(Tabla1[[#This Row],[Date]])</f>
        <v>2022</v>
      </c>
    </row>
    <row r="4855" spans="1:19" x14ac:dyDescent="0.2">
      <c r="A4855">
        <v>4847</v>
      </c>
      <c r="B4855" s="1">
        <v>44896</v>
      </c>
      <c r="C4855" t="s">
        <v>260</v>
      </c>
      <c r="D4855" t="s">
        <v>332</v>
      </c>
      <c r="E4855">
        <v>1</v>
      </c>
      <c r="F4855" t="s">
        <v>891</v>
      </c>
      <c r="G4855" t="s">
        <v>262</v>
      </c>
      <c r="H4855" t="s">
        <v>302</v>
      </c>
      <c r="L4855" t="s">
        <v>1775</v>
      </c>
      <c r="M4855" s="2">
        <v>3500</v>
      </c>
      <c r="N4855" s="2">
        <v>7000</v>
      </c>
      <c r="O4855" s="2">
        <f>IF(Tabla1[[#This Row],[Mov]]="VNT",Tabla1[[#This Row],[Sale]]-Tabla1[[#This Row],[Cost]],-Tabla1[[#This Row],[Cost]]*Tabla1[[#This Row],[Cant]])</f>
        <v>3500</v>
      </c>
      <c r="P4855" s="8">
        <f>IF(Tabla1[[#This Row],[Mov]]="VNT",-Tabla1[[#This Row],[Cant]],Tabla1[[#This Row],[Cant]])</f>
        <v>-1</v>
      </c>
      <c r="Q4855" s="8">
        <f>DAY(Tabla1[[#This Row],[Date]])</f>
        <v>1</v>
      </c>
      <c r="R4855" s="8">
        <f>MONTH(Tabla1[[#This Row],[Date]])</f>
        <v>12</v>
      </c>
      <c r="S4855" s="8">
        <f>YEAR(Tabla1[[#This Row],[Date]])</f>
        <v>2022</v>
      </c>
    </row>
    <row r="4856" spans="1:19" x14ac:dyDescent="0.2">
      <c r="A4856">
        <v>4848</v>
      </c>
      <c r="B4856" s="1">
        <v>44896</v>
      </c>
      <c r="C4856" t="s">
        <v>260</v>
      </c>
      <c r="D4856" t="s">
        <v>332</v>
      </c>
      <c r="E4856">
        <v>1</v>
      </c>
      <c r="F4856" t="s">
        <v>116</v>
      </c>
      <c r="G4856" t="s">
        <v>349</v>
      </c>
      <c r="H4856" t="s">
        <v>515</v>
      </c>
      <c r="M4856" s="2">
        <v>6074</v>
      </c>
      <c r="N4856" s="2">
        <v>6500</v>
      </c>
      <c r="O4856" s="2">
        <f>IF(Tabla1[[#This Row],[Mov]]="VNT",Tabla1[[#This Row],[Sale]]-Tabla1[[#This Row],[Cost]],-Tabla1[[#This Row],[Cost]]*Tabla1[[#This Row],[Cant]])</f>
        <v>426</v>
      </c>
      <c r="P4856" s="8">
        <f>IF(Tabla1[[#This Row],[Mov]]="VNT",-Tabla1[[#This Row],[Cant]],Tabla1[[#This Row],[Cant]])</f>
        <v>-1</v>
      </c>
      <c r="Q4856" s="8">
        <f>DAY(Tabla1[[#This Row],[Date]])</f>
        <v>1</v>
      </c>
      <c r="R4856" s="8">
        <f>MONTH(Tabla1[[#This Row],[Date]])</f>
        <v>12</v>
      </c>
      <c r="S4856" s="8">
        <f>YEAR(Tabla1[[#This Row],[Date]])</f>
        <v>2022</v>
      </c>
    </row>
    <row r="4857" spans="1:19" x14ac:dyDescent="0.2">
      <c r="A4857">
        <v>4849</v>
      </c>
      <c r="B4857" s="1">
        <v>44896</v>
      </c>
      <c r="C4857" t="s">
        <v>260</v>
      </c>
      <c r="D4857" t="s">
        <v>332</v>
      </c>
      <c r="E4857">
        <v>1</v>
      </c>
      <c r="F4857" t="s">
        <v>116</v>
      </c>
      <c r="G4857" t="s">
        <v>347</v>
      </c>
      <c r="H4857" t="s">
        <v>518</v>
      </c>
      <c r="M4857" s="2">
        <v>6074</v>
      </c>
      <c r="N4857" s="2">
        <v>6500</v>
      </c>
      <c r="O4857" s="2">
        <f>IF(Tabla1[[#This Row],[Mov]]="VNT",Tabla1[[#This Row],[Sale]]-Tabla1[[#This Row],[Cost]],-Tabla1[[#This Row],[Cost]]*Tabla1[[#This Row],[Cant]])</f>
        <v>426</v>
      </c>
      <c r="P4857" s="8">
        <f>IF(Tabla1[[#This Row],[Mov]]="VNT",-Tabla1[[#This Row],[Cant]],Tabla1[[#This Row],[Cant]])</f>
        <v>-1</v>
      </c>
      <c r="Q4857" s="8">
        <f>DAY(Tabla1[[#This Row],[Date]])</f>
        <v>1</v>
      </c>
      <c r="R4857" s="8">
        <f>MONTH(Tabla1[[#This Row],[Date]])</f>
        <v>12</v>
      </c>
      <c r="S4857" s="8">
        <f>YEAR(Tabla1[[#This Row],[Date]])</f>
        <v>2022</v>
      </c>
    </row>
    <row r="4858" spans="1:19" x14ac:dyDescent="0.2">
      <c r="A4858">
        <v>4850</v>
      </c>
      <c r="B4858" s="1">
        <v>44897</v>
      </c>
      <c r="C4858" t="s">
        <v>260</v>
      </c>
      <c r="D4858" t="s">
        <v>332</v>
      </c>
      <c r="E4858">
        <v>1</v>
      </c>
      <c r="F4858" t="s">
        <v>532</v>
      </c>
      <c r="G4858" t="s">
        <v>273</v>
      </c>
      <c r="H4858" t="s">
        <v>552</v>
      </c>
      <c r="M4858" s="2">
        <v>19000</v>
      </c>
      <c r="N4858" s="2">
        <v>35000</v>
      </c>
      <c r="O4858" s="2">
        <f>IF(Tabla1[[#This Row],[Mov]]="VNT",Tabla1[[#This Row],[Sale]]-Tabla1[[#This Row],[Cost]],-Tabla1[[#This Row],[Cost]]*Tabla1[[#This Row],[Cant]])</f>
        <v>16000</v>
      </c>
      <c r="P4858" s="8">
        <f>IF(Tabla1[[#This Row],[Mov]]="VNT",-Tabla1[[#This Row],[Cant]],Tabla1[[#This Row],[Cant]])</f>
        <v>-1</v>
      </c>
      <c r="Q4858" s="8">
        <f>DAY(Tabla1[[#This Row],[Date]])</f>
        <v>2</v>
      </c>
      <c r="R4858" s="8">
        <f>MONTH(Tabla1[[#This Row],[Date]])</f>
        <v>12</v>
      </c>
      <c r="S4858" s="8">
        <f>YEAR(Tabla1[[#This Row],[Date]])</f>
        <v>2022</v>
      </c>
    </row>
    <row r="4859" spans="1:19" x14ac:dyDescent="0.2">
      <c r="A4859">
        <v>4851</v>
      </c>
      <c r="B4859" s="1">
        <v>44897</v>
      </c>
      <c r="C4859" t="s">
        <v>260</v>
      </c>
      <c r="D4859" t="s">
        <v>332</v>
      </c>
      <c r="E4859">
        <v>1</v>
      </c>
      <c r="F4859" t="s">
        <v>15</v>
      </c>
      <c r="G4859" t="s">
        <v>333</v>
      </c>
      <c r="H4859" t="s">
        <v>1292</v>
      </c>
      <c r="M4859" s="2">
        <v>1800</v>
      </c>
      <c r="N4859" s="2">
        <v>10000</v>
      </c>
      <c r="O4859" s="2">
        <f>IF(Tabla1[[#This Row],[Mov]]="VNT",Tabla1[[#This Row],[Sale]]-Tabla1[[#This Row],[Cost]],-Tabla1[[#This Row],[Cost]]*Tabla1[[#This Row],[Cant]])</f>
        <v>8200</v>
      </c>
      <c r="P4859" s="8">
        <f>IF(Tabla1[[#This Row],[Mov]]="VNT",-Tabla1[[#This Row],[Cant]],Tabla1[[#This Row],[Cant]])</f>
        <v>-1</v>
      </c>
      <c r="Q4859" s="8">
        <f>DAY(Tabla1[[#This Row],[Date]])</f>
        <v>2</v>
      </c>
      <c r="R4859" s="8">
        <f>MONTH(Tabla1[[#This Row],[Date]])</f>
        <v>12</v>
      </c>
      <c r="S4859" s="8">
        <f>YEAR(Tabla1[[#This Row],[Date]])</f>
        <v>2022</v>
      </c>
    </row>
    <row r="4860" spans="1:19" x14ac:dyDescent="0.2">
      <c r="A4860">
        <v>4852</v>
      </c>
      <c r="B4860" s="1">
        <v>44897</v>
      </c>
      <c r="C4860" t="s">
        <v>260</v>
      </c>
      <c r="D4860" t="s">
        <v>332</v>
      </c>
      <c r="E4860">
        <v>1</v>
      </c>
      <c r="F4860" t="s">
        <v>1503</v>
      </c>
      <c r="G4860" t="s">
        <v>266</v>
      </c>
      <c r="H4860" t="s">
        <v>1977</v>
      </c>
      <c r="M4860" s="2">
        <v>5300</v>
      </c>
      <c r="N4860" s="2">
        <v>12000</v>
      </c>
      <c r="O4860" s="2">
        <f>IF(Tabla1[[#This Row],[Mov]]="VNT",Tabla1[[#This Row],[Sale]]-Tabla1[[#This Row],[Cost]],-Tabla1[[#This Row],[Cost]]*Tabla1[[#This Row],[Cant]])</f>
        <v>6700</v>
      </c>
      <c r="P4860" s="8">
        <f>IF(Tabla1[[#This Row],[Mov]]="VNT",-Tabla1[[#This Row],[Cant]],Tabla1[[#This Row],[Cant]])</f>
        <v>-1</v>
      </c>
      <c r="Q4860" s="8">
        <f>DAY(Tabla1[[#This Row],[Date]])</f>
        <v>2</v>
      </c>
      <c r="R4860" s="8">
        <f>MONTH(Tabla1[[#This Row],[Date]])</f>
        <v>12</v>
      </c>
      <c r="S4860" s="8">
        <f>YEAR(Tabla1[[#This Row],[Date]])</f>
        <v>2022</v>
      </c>
    </row>
    <row r="4861" spans="1:19" x14ac:dyDescent="0.2">
      <c r="A4861">
        <v>4853</v>
      </c>
      <c r="B4861" s="1">
        <v>44897</v>
      </c>
      <c r="C4861" t="s">
        <v>260</v>
      </c>
      <c r="D4861" t="s">
        <v>332</v>
      </c>
      <c r="E4861">
        <v>1</v>
      </c>
      <c r="F4861" t="s">
        <v>588</v>
      </c>
      <c r="G4861" t="s">
        <v>1814</v>
      </c>
      <c r="H4861" t="s">
        <v>1978</v>
      </c>
      <c r="M4861" s="2">
        <v>800</v>
      </c>
      <c r="N4861" s="2">
        <v>3000</v>
      </c>
      <c r="O4861" s="2">
        <f>IF(Tabla1[[#This Row],[Mov]]="VNT",Tabla1[[#This Row],[Sale]]-Tabla1[[#This Row],[Cost]],-Tabla1[[#This Row],[Cost]]*Tabla1[[#This Row],[Cant]])</f>
        <v>2200</v>
      </c>
      <c r="P4861" s="8">
        <f>IF(Tabla1[[#This Row],[Mov]]="VNT",-Tabla1[[#This Row],[Cant]],Tabla1[[#This Row],[Cant]])</f>
        <v>-1</v>
      </c>
      <c r="Q4861" s="8">
        <f>DAY(Tabla1[[#This Row],[Date]])</f>
        <v>2</v>
      </c>
      <c r="R4861" s="8">
        <f>MONTH(Tabla1[[#This Row],[Date]])</f>
        <v>12</v>
      </c>
      <c r="S4861" s="8">
        <f>YEAR(Tabla1[[#This Row],[Date]])</f>
        <v>2022</v>
      </c>
    </row>
    <row r="4862" spans="1:19" x14ac:dyDescent="0.2">
      <c r="A4862">
        <v>4854</v>
      </c>
      <c r="B4862" s="1">
        <v>44897</v>
      </c>
      <c r="C4862" t="s">
        <v>260</v>
      </c>
      <c r="D4862" t="s">
        <v>332</v>
      </c>
      <c r="E4862">
        <v>1</v>
      </c>
      <c r="F4862" t="s">
        <v>21</v>
      </c>
      <c r="G4862" t="s">
        <v>272</v>
      </c>
      <c r="H4862" t="s">
        <v>1522</v>
      </c>
      <c r="M4862" s="2">
        <v>2800</v>
      </c>
      <c r="N4862" s="2">
        <v>10000</v>
      </c>
      <c r="O4862" s="2">
        <f>IF(Tabla1[[#This Row],[Mov]]="VNT",Tabla1[[#This Row],[Sale]]-Tabla1[[#This Row],[Cost]],-Tabla1[[#This Row],[Cost]]*Tabla1[[#This Row],[Cant]])</f>
        <v>7200</v>
      </c>
      <c r="P4862" s="8">
        <f>IF(Tabla1[[#This Row],[Mov]]="VNT",-Tabla1[[#This Row],[Cant]],Tabla1[[#This Row],[Cant]])</f>
        <v>-1</v>
      </c>
      <c r="Q4862" s="8">
        <f>DAY(Tabla1[[#This Row],[Date]])</f>
        <v>2</v>
      </c>
      <c r="R4862" s="8">
        <f>MONTH(Tabla1[[#This Row],[Date]])</f>
        <v>12</v>
      </c>
      <c r="S4862" s="8">
        <f>YEAR(Tabla1[[#This Row],[Date]])</f>
        <v>2022</v>
      </c>
    </row>
    <row r="4863" spans="1:19" x14ac:dyDescent="0.2">
      <c r="A4863">
        <v>4855</v>
      </c>
      <c r="B4863" s="1">
        <v>44897</v>
      </c>
      <c r="C4863" t="s">
        <v>260</v>
      </c>
      <c r="D4863" t="s">
        <v>332</v>
      </c>
      <c r="E4863">
        <v>1</v>
      </c>
      <c r="F4863" t="s">
        <v>458</v>
      </c>
      <c r="G4863" t="s">
        <v>266</v>
      </c>
      <c r="H4863" t="s">
        <v>1410</v>
      </c>
      <c r="M4863" s="2">
        <v>0</v>
      </c>
      <c r="N4863" s="2">
        <v>20000</v>
      </c>
      <c r="O4863" s="2">
        <f>IF(Tabla1[[#This Row],[Mov]]="VNT",Tabla1[[#This Row],[Sale]]-Tabla1[[#This Row],[Cost]],-Tabla1[[#This Row],[Cost]]*Tabla1[[#This Row],[Cant]])</f>
        <v>20000</v>
      </c>
      <c r="P4863" s="8">
        <f>IF(Tabla1[[#This Row],[Mov]]="VNT",-Tabla1[[#This Row],[Cant]],Tabla1[[#This Row],[Cant]])</f>
        <v>-1</v>
      </c>
      <c r="Q4863" s="8">
        <f>DAY(Tabla1[[#This Row],[Date]])</f>
        <v>2</v>
      </c>
      <c r="R4863" s="8">
        <f>MONTH(Tabla1[[#This Row],[Date]])</f>
        <v>12</v>
      </c>
      <c r="S4863" s="8">
        <f>YEAR(Tabla1[[#This Row],[Date]])</f>
        <v>2022</v>
      </c>
    </row>
    <row r="4864" spans="1:19" x14ac:dyDescent="0.2">
      <c r="A4864">
        <v>4856</v>
      </c>
      <c r="B4864" s="1">
        <v>44897</v>
      </c>
      <c r="C4864" t="s">
        <v>260</v>
      </c>
      <c r="D4864" t="s">
        <v>332</v>
      </c>
      <c r="E4864">
        <v>1</v>
      </c>
      <c r="F4864" t="s">
        <v>1295</v>
      </c>
      <c r="G4864" t="s">
        <v>266</v>
      </c>
      <c r="H4864" t="s">
        <v>1979</v>
      </c>
      <c r="M4864" s="2">
        <v>55000</v>
      </c>
      <c r="N4864" s="2">
        <v>100000</v>
      </c>
      <c r="O4864" s="2">
        <f>IF(Tabla1[[#This Row],[Mov]]="VNT",Tabla1[[#This Row],[Sale]]-Tabla1[[#This Row],[Cost]],-Tabla1[[#This Row],[Cost]]*Tabla1[[#This Row],[Cant]])</f>
        <v>45000</v>
      </c>
      <c r="P4864" s="8">
        <f>IF(Tabla1[[#This Row],[Mov]]="VNT",-Tabla1[[#This Row],[Cant]],Tabla1[[#This Row],[Cant]])</f>
        <v>-1</v>
      </c>
      <c r="Q4864" s="8">
        <f>DAY(Tabla1[[#This Row],[Date]])</f>
        <v>2</v>
      </c>
      <c r="R4864" s="8">
        <f>MONTH(Tabla1[[#This Row],[Date]])</f>
        <v>12</v>
      </c>
      <c r="S4864" s="8">
        <f>YEAR(Tabla1[[#This Row],[Date]])</f>
        <v>2022</v>
      </c>
    </row>
    <row r="4865" spans="1:19" x14ac:dyDescent="0.2">
      <c r="A4865">
        <v>4857</v>
      </c>
      <c r="B4865" s="1">
        <v>44897</v>
      </c>
      <c r="C4865" t="s">
        <v>260</v>
      </c>
      <c r="D4865" t="s">
        <v>332</v>
      </c>
      <c r="E4865">
        <v>1</v>
      </c>
      <c r="F4865" t="s">
        <v>458</v>
      </c>
      <c r="G4865" t="s">
        <v>262</v>
      </c>
      <c r="H4865" t="s">
        <v>1980</v>
      </c>
      <c r="M4865" s="2">
        <v>0</v>
      </c>
      <c r="N4865" s="2">
        <v>1000</v>
      </c>
      <c r="O4865" s="2">
        <f>IF(Tabla1[[#This Row],[Mov]]="VNT",Tabla1[[#This Row],[Sale]]-Tabla1[[#This Row],[Cost]],-Tabla1[[#This Row],[Cost]]*Tabla1[[#This Row],[Cant]])</f>
        <v>1000</v>
      </c>
      <c r="P4865" s="8">
        <f>IF(Tabla1[[#This Row],[Mov]]="VNT",-Tabla1[[#This Row],[Cant]],Tabla1[[#This Row],[Cant]])</f>
        <v>-1</v>
      </c>
      <c r="Q4865" s="8">
        <f>DAY(Tabla1[[#This Row],[Date]])</f>
        <v>2</v>
      </c>
      <c r="R4865" s="8">
        <f>MONTH(Tabla1[[#This Row],[Date]])</f>
        <v>12</v>
      </c>
      <c r="S4865" s="8">
        <f>YEAR(Tabla1[[#This Row],[Date]])</f>
        <v>2022</v>
      </c>
    </row>
    <row r="4866" spans="1:19" x14ac:dyDescent="0.2">
      <c r="A4866">
        <v>4858</v>
      </c>
      <c r="B4866" s="1">
        <v>44897</v>
      </c>
      <c r="C4866" t="s">
        <v>260</v>
      </c>
      <c r="D4866" t="s">
        <v>332</v>
      </c>
      <c r="E4866">
        <v>1</v>
      </c>
      <c r="F4866" t="s">
        <v>15</v>
      </c>
      <c r="G4866" t="s">
        <v>333</v>
      </c>
      <c r="H4866" t="s">
        <v>1982</v>
      </c>
      <c r="M4866" s="2">
        <v>1800</v>
      </c>
      <c r="N4866" s="2">
        <v>10000</v>
      </c>
      <c r="O4866" s="2">
        <f>IF(Tabla1[[#This Row],[Mov]]="VNT",Tabla1[[#This Row],[Sale]]-Tabla1[[#This Row],[Cost]],-Tabla1[[#This Row],[Cost]]*Tabla1[[#This Row],[Cant]])</f>
        <v>8200</v>
      </c>
      <c r="P4866" s="8">
        <f>IF(Tabla1[[#This Row],[Mov]]="VNT",-Tabla1[[#This Row],[Cant]],Tabla1[[#This Row],[Cant]])</f>
        <v>-1</v>
      </c>
      <c r="Q4866" s="8">
        <f>DAY(Tabla1[[#This Row],[Date]])</f>
        <v>2</v>
      </c>
      <c r="R4866" s="8">
        <f>MONTH(Tabla1[[#This Row],[Date]])</f>
        <v>12</v>
      </c>
      <c r="S4866" s="8">
        <f>YEAR(Tabla1[[#This Row],[Date]])</f>
        <v>2022</v>
      </c>
    </row>
    <row r="4867" spans="1:19" x14ac:dyDescent="0.2">
      <c r="A4867">
        <v>4859</v>
      </c>
      <c r="B4867" s="1">
        <v>44897</v>
      </c>
      <c r="C4867" t="s">
        <v>260</v>
      </c>
      <c r="D4867" t="s">
        <v>332</v>
      </c>
      <c r="E4867">
        <v>1</v>
      </c>
      <c r="F4867" t="s">
        <v>476</v>
      </c>
      <c r="G4867" t="s">
        <v>266</v>
      </c>
      <c r="H4867" t="s">
        <v>1981</v>
      </c>
      <c r="M4867" s="2">
        <v>1800</v>
      </c>
      <c r="N4867" s="2">
        <v>4000</v>
      </c>
      <c r="O4867" s="2">
        <f>IF(Tabla1[[#This Row],[Mov]]="VNT",Tabla1[[#This Row],[Sale]]-Tabla1[[#This Row],[Cost]],-Tabla1[[#This Row],[Cost]]*Tabla1[[#This Row],[Cant]])</f>
        <v>2200</v>
      </c>
      <c r="P4867" s="8">
        <f>IF(Tabla1[[#This Row],[Mov]]="VNT",-Tabla1[[#This Row],[Cant]],Tabla1[[#This Row],[Cant]])</f>
        <v>-1</v>
      </c>
      <c r="Q4867" s="8">
        <f>DAY(Tabla1[[#This Row],[Date]])</f>
        <v>2</v>
      </c>
      <c r="R4867" s="8">
        <f>MONTH(Tabla1[[#This Row],[Date]])</f>
        <v>12</v>
      </c>
      <c r="S4867" s="8">
        <f>YEAR(Tabla1[[#This Row],[Date]])</f>
        <v>2022</v>
      </c>
    </row>
    <row r="4868" spans="1:19" x14ac:dyDescent="0.2">
      <c r="A4868">
        <v>4860</v>
      </c>
      <c r="B4868" s="1">
        <v>44897</v>
      </c>
      <c r="C4868" t="s">
        <v>260</v>
      </c>
      <c r="D4868" t="s">
        <v>332</v>
      </c>
      <c r="E4868">
        <v>1</v>
      </c>
      <c r="F4868" t="s">
        <v>1545</v>
      </c>
      <c r="G4868" t="s">
        <v>272</v>
      </c>
      <c r="H4868" t="s">
        <v>934</v>
      </c>
      <c r="M4868" s="2">
        <v>14000</v>
      </c>
      <c r="N4868" s="2">
        <v>30000</v>
      </c>
      <c r="O4868" s="2">
        <f>IF(Tabla1[[#This Row],[Mov]]="VNT",Tabla1[[#This Row],[Sale]]-Tabla1[[#This Row],[Cost]],-Tabla1[[#This Row],[Cost]]*Tabla1[[#This Row],[Cant]])</f>
        <v>16000</v>
      </c>
      <c r="P4868" s="8">
        <f>IF(Tabla1[[#This Row],[Mov]]="VNT",-Tabla1[[#This Row],[Cant]],Tabla1[[#This Row],[Cant]])</f>
        <v>-1</v>
      </c>
      <c r="Q4868" s="8">
        <f>DAY(Tabla1[[#This Row],[Date]])</f>
        <v>2</v>
      </c>
      <c r="R4868" s="8">
        <f>MONTH(Tabla1[[#This Row],[Date]])</f>
        <v>12</v>
      </c>
      <c r="S4868" s="8">
        <f>YEAR(Tabla1[[#This Row],[Date]])</f>
        <v>2022</v>
      </c>
    </row>
    <row r="4869" spans="1:19" x14ac:dyDescent="0.2">
      <c r="A4869">
        <v>4861</v>
      </c>
      <c r="B4869" s="1">
        <v>44897</v>
      </c>
      <c r="C4869" t="s">
        <v>260</v>
      </c>
      <c r="D4869" t="s">
        <v>332</v>
      </c>
      <c r="E4869">
        <v>1</v>
      </c>
      <c r="F4869" t="s">
        <v>116</v>
      </c>
      <c r="G4869" t="s">
        <v>347</v>
      </c>
      <c r="H4869" t="s">
        <v>518</v>
      </c>
      <c r="M4869" s="2">
        <v>10280</v>
      </c>
      <c r="N4869" s="2">
        <v>11000</v>
      </c>
      <c r="O4869" s="2">
        <f>IF(Tabla1[[#This Row],[Mov]]="VNT",Tabla1[[#This Row],[Sale]]-Tabla1[[#This Row],[Cost]],-Tabla1[[#This Row],[Cost]]*Tabla1[[#This Row],[Cant]])</f>
        <v>720</v>
      </c>
      <c r="P4869" s="8">
        <f>IF(Tabla1[[#This Row],[Mov]]="VNT",-Tabla1[[#This Row],[Cant]],Tabla1[[#This Row],[Cant]])</f>
        <v>-1</v>
      </c>
      <c r="Q4869" s="8">
        <f>DAY(Tabla1[[#This Row],[Date]])</f>
        <v>2</v>
      </c>
      <c r="R4869" s="8">
        <f>MONTH(Tabla1[[#This Row],[Date]])</f>
        <v>12</v>
      </c>
      <c r="S4869" s="8">
        <f>YEAR(Tabla1[[#This Row],[Date]])</f>
        <v>2022</v>
      </c>
    </row>
    <row r="4870" spans="1:19" x14ac:dyDescent="0.2">
      <c r="A4870">
        <v>4862</v>
      </c>
      <c r="B4870" s="1">
        <v>44897</v>
      </c>
      <c r="C4870" t="s">
        <v>260</v>
      </c>
      <c r="D4870" t="s">
        <v>332</v>
      </c>
      <c r="E4870">
        <v>1</v>
      </c>
      <c r="F4870" t="s">
        <v>458</v>
      </c>
      <c r="G4870" t="s">
        <v>272</v>
      </c>
      <c r="H4870" t="s">
        <v>1983</v>
      </c>
      <c r="M4870" s="2">
        <v>0</v>
      </c>
      <c r="N4870" s="2">
        <v>10000</v>
      </c>
      <c r="O4870" s="2">
        <f>IF(Tabla1[[#This Row],[Mov]]="VNT",Tabla1[[#This Row],[Sale]]-Tabla1[[#This Row],[Cost]],-Tabla1[[#This Row],[Cost]]*Tabla1[[#This Row],[Cant]])</f>
        <v>10000</v>
      </c>
      <c r="P4870" s="8">
        <f>IF(Tabla1[[#This Row],[Mov]]="VNT",-Tabla1[[#This Row],[Cant]],Tabla1[[#This Row],[Cant]])</f>
        <v>-1</v>
      </c>
      <c r="Q4870" s="8">
        <f>DAY(Tabla1[[#This Row],[Date]])</f>
        <v>2</v>
      </c>
      <c r="R4870" s="8">
        <f>MONTH(Tabla1[[#This Row],[Date]])</f>
        <v>12</v>
      </c>
      <c r="S4870" s="8">
        <f>YEAR(Tabla1[[#This Row],[Date]])</f>
        <v>2022</v>
      </c>
    </row>
    <row r="4871" spans="1:19" x14ac:dyDescent="0.2">
      <c r="A4871">
        <v>4863</v>
      </c>
      <c r="B4871" s="1">
        <v>44896</v>
      </c>
      <c r="C4871" t="s">
        <v>261</v>
      </c>
      <c r="D4871" t="s">
        <v>1569</v>
      </c>
      <c r="E4871">
        <v>1</v>
      </c>
      <c r="F4871" t="s">
        <v>48</v>
      </c>
      <c r="G4871" t="s">
        <v>792</v>
      </c>
      <c r="H4871" t="s">
        <v>1985</v>
      </c>
      <c r="M4871" s="2">
        <v>287000</v>
      </c>
      <c r="N4871" s="2">
        <v>370000</v>
      </c>
      <c r="O4871" s="2">
        <f>IF(Tabla1[[#This Row],[Mov]]="VNT",Tabla1[[#This Row],[Sale]]-Tabla1[[#This Row],[Cost]],-Tabla1[[#This Row],[Cost]]*Tabla1[[#This Row],[Cant]])</f>
        <v>-287000</v>
      </c>
      <c r="P4871" s="8">
        <f>IF(Tabla1[[#This Row],[Mov]]="VNT",-Tabla1[[#This Row],[Cant]],Tabla1[[#This Row],[Cant]])</f>
        <v>1</v>
      </c>
      <c r="Q4871" s="8">
        <f>DAY(Tabla1[[#This Row],[Date]])</f>
        <v>1</v>
      </c>
      <c r="R4871" s="8">
        <f>MONTH(Tabla1[[#This Row],[Date]])</f>
        <v>12</v>
      </c>
      <c r="S4871" s="8">
        <f>YEAR(Tabla1[[#This Row],[Date]])</f>
        <v>2022</v>
      </c>
    </row>
    <row r="4872" spans="1:19" x14ac:dyDescent="0.2">
      <c r="A4872">
        <v>4864</v>
      </c>
      <c r="B4872" s="1">
        <v>44896</v>
      </c>
      <c r="C4872" t="s">
        <v>261</v>
      </c>
      <c r="D4872" t="s">
        <v>1569</v>
      </c>
      <c r="E4872">
        <v>1</v>
      </c>
      <c r="F4872" t="s">
        <v>48</v>
      </c>
      <c r="G4872" t="s">
        <v>792</v>
      </c>
      <c r="H4872" t="s">
        <v>188</v>
      </c>
      <c r="M4872" s="2">
        <v>198000</v>
      </c>
      <c r="N4872" s="2">
        <v>270000</v>
      </c>
      <c r="O4872" s="2">
        <f>IF(Tabla1[[#This Row],[Mov]]="VNT",Tabla1[[#This Row],[Sale]]-Tabla1[[#This Row],[Cost]],-Tabla1[[#This Row],[Cost]]*Tabla1[[#This Row],[Cant]])</f>
        <v>-198000</v>
      </c>
      <c r="P4872" s="8">
        <f>IF(Tabla1[[#This Row],[Mov]]="VNT",-Tabla1[[#This Row],[Cant]],Tabla1[[#This Row],[Cant]])</f>
        <v>1</v>
      </c>
      <c r="Q4872" s="8">
        <f>DAY(Tabla1[[#This Row],[Date]])</f>
        <v>1</v>
      </c>
      <c r="R4872" s="8">
        <f>MONTH(Tabla1[[#This Row],[Date]])</f>
        <v>12</v>
      </c>
      <c r="S4872" s="8">
        <f>YEAR(Tabla1[[#This Row],[Date]])</f>
        <v>2022</v>
      </c>
    </row>
    <row r="4873" spans="1:19" x14ac:dyDescent="0.2">
      <c r="A4873">
        <v>4865</v>
      </c>
      <c r="B4873" s="1">
        <v>44896</v>
      </c>
      <c r="C4873" t="s">
        <v>261</v>
      </c>
      <c r="D4873" t="s">
        <v>1569</v>
      </c>
      <c r="E4873">
        <v>2</v>
      </c>
      <c r="F4873" t="s">
        <v>771</v>
      </c>
      <c r="G4873" t="s">
        <v>794</v>
      </c>
      <c r="H4873" t="s">
        <v>1984</v>
      </c>
      <c r="M4873" s="2">
        <v>8000</v>
      </c>
      <c r="N4873" s="2">
        <v>19000</v>
      </c>
      <c r="O4873" s="2">
        <f>IF(Tabla1[[#This Row],[Mov]]="VNT",Tabla1[[#This Row],[Sale]]-Tabla1[[#This Row],[Cost]],-Tabla1[[#This Row],[Cost]]*Tabla1[[#This Row],[Cant]])</f>
        <v>-16000</v>
      </c>
      <c r="P4873" s="8">
        <f>IF(Tabla1[[#This Row],[Mov]]="VNT",-Tabla1[[#This Row],[Cant]],Tabla1[[#This Row],[Cant]])</f>
        <v>2</v>
      </c>
      <c r="Q4873" s="8">
        <f>DAY(Tabla1[[#This Row],[Date]])</f>
        <v>1</v>
      </c>
      <c r="R4873" s="8">
        <f>MONTH(Tabla1[[#This Row],[Date]])</f>
        <v>12</v>
      </c>
      <c r="S4873" s="8">
        <f>YEAR(Tabla1[[#This Row],[Date]])</f>
        <v>2022</v>
      </c>
    </row>
    <row r="4874" spans="1:19" x14ac:dyDescent="0.2">
      <c r="A4874">
        <v>4866</v>
      </c>
      <c r="B4874" s="1">
        <v>44892</v>
      </c>
      <c r="C4874" t="s">
        <v>261</v>
      </c>
      <c r="D4874" t="s">
        <v>892</v>
      </c>
      <c r="E4874">
        <v>1</v>
      </c>
      <c r="F4874" t="s">
        <v>386</v>
      </c>
      <c r="G4874" t="s">
        <v>272</v>
      </c>
      <c r="H4874" t="s">
        <v>1651</v>
      </c>
      <c r="M4874" s="2">
        <v>65000</v>
      </c>
      <c r="N4874" s="2">
        <v>120000</v>
      </c>
      <c r="O4874" s="2">
        <f>IF(Tabla1[[#This Row],[Mov]]="VNT",Tabla1[[#This Row],[Sale]]-Tabla1[[#This Row],[Cost]],-Tabla1[[#This Row],[Cost]]*Tabla1[[#This Row],[Cant]])</f>
        <v>-65000</v>
      </c>
      <c r="P4874" s="8">
        <f>IF(Tabla1[[#This Row],[Mov]]="VNT",-Tabla1[[#This Row],[Cant]],Tabla1[[#This Row],[Cant]])</f>
        <v>1</v>
      </c>
      <c r="Q4874" s="8">
        <f>DAY(Tabla1[[#This Row],[Date]])</f>
        <v>27</v>
      </c>
      <c r="R4874" s="8">
        <f>MONTH(Tabla1[[#This Row],[Date]])</f>
        <v>11</v>
      </c>
      <c r="S4874" s="8">
        <f>YEAR(Tabla1[[#This Row],[Date]])</f>
        <v>2022</v>
      </c>
    </row>
    <row r="4875" spans="1:19" x14ac:dyDescent="0.2">
      <c r="A4875">
        <v>4867</v>
      </c>
      <c r="B4875" s="1">
        <v>44891</v>
      </c>
      <c r="C4875" t="s">
        <v>261</v>
      </c>
      <c r="D4875" t="s">
        <v>1348</v>
      </c>
      <c r="E4875">
        <v>1</v>
      </c>
      <c r="F4875" t="s">
        <v>1138</v>
      </c>
      <c r="G4875" t="s">
        <v>266</v>
      </c>
      <c r="H4875" t="s">
        <v>1986</v>
      </c>
      <c r="M4875" s="2">
        <v>9500</v>
      </c>
      <c r="N4875" s="2">
        <v>19000</v>
      </c>
      <c r="O4875" s="2">
        <f>IF(Tabla1[[#This Row],[Mov]]="VNT",Tabla1[[#This Row],[Sale]]-Tabla1[[#This Row],[Cost]],-Tabla1[[#This Row],[Cost]]*Tabla1[[#This Row],[Cant]])</f>
        <v>-9500</v>
      </c>
      <c r="P4875" s="8">
        <f>IF(Tabla1[[#This Row],[Mov]]="VNT",-Tabla1[[#This Row],[Cant]],Tabla1[[#This Row],[Cant]])</f>
        <v>1</v>
      </c>
      <c r="Q4875" s="8">
        <f>DAY(Tabla1[[#This Row],[Date]])</f>
        <v>26</v>
      </c>
      <c r="R4875" s="8">
        <f>MONTH(Tabla1[[#This Row],[Date]])</f>
        <v>11</v>
      </c>
      <c r="S4875" s="8">
        <f>YEAR(Tabla1[[#This Row],[Date]])</f>
        <v>2022</v>
      </c>
    </row>
    <row r="4876" spans="1:19" x14ac:dyDescent="0.2">
      <c r="A4876">
        <v>4868</v>
      </c>
      <c r="B4876" s="1">
        <v>44891</v>
      </c>
      <c r="C4876" t="s">
        <v>261</v>
      </c>
      <c r="D4876" t="s">
        <v>1348</v>
      </c>
      <c r="E4876">
        <v>1</v>
      </c>
      <c r="F4876" t="s">
        <v>1922</v>
      </c>
      <c r="G4876" t="s">
        <v>266</v>
      </c>
      <c r="H4876" t="s">
        <v>1922</v>
      </c>
      <c r="M4876" s="2">
        <v>33000</v>
      </c>
      <c r="N4876" s="2">
        <v>59000</v>
      </c>
      <c r="O4876" s="2">
        <f>IF(Tabla1[[#This Row],[Mov]]="VNT",Tabla1[[#This Row],[Sale]]-Tabla1[[#This Row],[Cost]],-Tabla1[[#This Row],[Cost]]*Tabla1[[#This Row],[Cant]])</f>
        <v>-33000</v>
      </c>
      <c r="P4876" s="8">
        <f>IF(Tabla1[[#This Row],[Mov]]="VNT",-Tabla1[[#This Row],[Cant]],Tabla1[[#This Row],[Cant]])</f>
        <v>1</v>
      </c>
      <c r="Q4876" s="8">
        <f>DAY(Tabla1[[#This Row],[Date]])</f>
        <v>26</v>
      </c>
      <c r="R4876" s="8">
        <f>MONTH(Tabla1[[#This Row],[Date]])</f>
        <v>11</v>
      </c>
      <c r="S4876" s="8">
        <f>YEAR(Tabla1[[#This Row],[Date]])</f>
        <v>2022</v>
      </c>
    </row>
    <row r="4877" spans="1:19" x14ac:dyDescent="0.2">
      <c r="A4877">
        <v>4869</v>
      </c>
      <c r="B4877" s="1">
        <v>44891</v>
      </c>
      <c r="C4877" t="s">
        <v>261</v>
      </c>
      <c r="D4877" t="s">
        <v>1348</v>
      </c>
      <c r="E4877">
        <v>1</v>
      </c>
      <c r="F4877" t="s">
        <v>48</v>
      </c>
      <c r="G4877" t="s">
        <v>266</v>
      </c>
      <c r="H4877" t="s">
        <v>1987</v>
      </c>
      <c r="M4877" s="2">
        <v>110000</v>
      </c>
      <c r="N4877" s="2">
        <v>140000</v>
      </c>
      <c r="O4877" s="2">
        <f>IF(Tabla1[[#This Row],[Mov]]="VNT",Tabla1[[#This Row],[Sale]]-Tabla1[[#This Row],[Cost]],-Tabla1[[#This Row],[Cost]]*Tabla1[[#This Row],[Cant]])</f>
        <v>-110000</v>
      </c>
      <c r="P4877" s="8">
        <f>IF(Tabla1[[#This Row],[Mov]]="VNT",-Tabla1[[#This Row],[Cant]],Tabla1[[#This Row],[Cant]])</f>
        <v>1</v>
      </c>
      <c r="Q4877" s="8">
        <f>DAY(Tabla1[[#This Row],[Date]])</f>
        <v>26</v>
      </c>
      <c r="R4877" s="8">
        <f>MONTH(Tabla1[[#This Row],[Date]])</f>
        <v>11</v>
      </c>
      <c r="S4877" s="8">
        <f>YEAR(Tabla1[[#This Row],[Date]])</f>
        <v>2022</v>
      </c>
    </row>
    <row r="4878" spans="1:19" x14ac:dyDescent="0.2">
      <c r="A4878">
        <v>4870</v>
      </c>
      <c r="B4878" s="1">
        <v>44891</v>
      </c>
      <c r="C4878" t="s">
        <v>261</v>
      </c>
      <c r="D4878" t="s">
        <v>623</v>
      </c>
      <c r="E4878">
        <v>4</v>
      </c>
      <c r="F4878" t="s">
        <v>532</v>
      </c>
      <c r="G4878" t="s">
        <v>273</v>
      </c>
      <c r="H4878" t="s">
        <v>552</v>
      </c>
      <c r="M4878" s="2">
        <v>19000</v>
      </c>
      <c r="N4878" s="2">
        <v>35000</v>
      </c>
      <c r="O4878" s="2">
        <f>IF(Tabla1[[#This Row],[Mov]]="VNT",Tabla1[[#This Row],[Sale]]-Tabla1[[#This Row],[Cost]],-Tabla1[[#This Row],[Cost]]*Tabla1[[#This Row],[Cant]])</f>
        <v>-76000</v>
      </c>
      <c r="P4878" s="8">
        <f>IF(Tabla1[[#This Row],[Mov]]="VNT",-Tabla1[[#This Row],[Cant]],Tabla1[[#This Row],[Cant]])</f>
        <v>4</v>
      </c>
      <c r="Q4878" s="8">
        <f>DAY(Tabla1[[#This Row],[Date]])</f>
        <v>26</v>
      </c>
      <c r="R4878" s="8">
        <f>MONTH(Tabla1[[#This Row],[Date]])</f>
        <v>11</v>
      </c>
      <c r="S4878" s="8">
        <f>YEAR(Tabla1[[#This Row],[Date]])</f>
        <v>2022</v>
      </c>
    </row>
    <row r="4879" spans="1:19" x14ac:dyDescent="0.2">
      <c r="A4879">
        <v>4871</v>
      </c>
      <c r="B4879" s="1">
        <v>44897</v>
      </c>
      <c r="C4879" t="s">
        <v>260</v>
      </c>
      <c r="D4879" t="s">
        <v>332</v>
      </c>
      <c r="E4879">
        <v>1</v>
      </c>
      <c r="F4879" t="s">
        <v>386</v>
      </c>
      <c r="G4879" t="s">
        <v>262</v>
      </c>
      <c r="H4879" t="s">
        <v>1681</v>
      </c>
      <c r="M4879" s="2">
        <v>95000</v>
      </c>
      <c r="N4879" s="2">
        <v>145000</v>
      </c>
      <c r="O4879" s="2">
        <f>IF(Tabla1[[#This Row],[Mov]]="VNT",Tabla1[[#This Row],[Sale]]-Tabla1[[#This Row],[Cost]],-Tabla1[[#This Row],[Cost]]*Tabla1[[#This Row],[Cant]])</f>
        <v>50000</v>
      </c>
      <c r="P4879" s="8">
        <f>IF(Tabla1[[#This Row],[Mov]]="VNT",-Tabla1[[#This Row],[Cant]],Tabla1[[#This Row],[Cant]])</f>
        <v>-1</v>
      </c>
      <c r="Q4879" s="8">
        <f>DAY(Tabla1[[#This Row],[Date]])</f>
        <v>2</v>
      </c>
      <c r="R4879" s="8">
        <f>MONTH(Tabla1[[#This Row],[Date]])</f>
        <v>12</v>
      </c>
      <c r="S4879" s="8">
        <f>YEAR(Tabla1[[#This Row],[Date]])</f>
        <v>2022</v>
      </c>
    </row>
    <row r="4880" spans="1:19" x14ac:dyDescent="0.2">
      <c r="A4880">
        <v>4872</v>
      </c>
      <c r="B4880" s="1">
        <v>44897</v>
      </c>
      <c r="C4880" t="s">
        <v>260</v>
      </c>
      <c r="D4880" t="s">
        <v>332</v>
      </c>
      <c r="E4880">
        <v>1</v>
      </c>
      <c r="F4880" t="s">
        <v>225</v>
      </c>
      <c r="G4880" t="s">
        <v>262</v>
      </c>
      <c r="H4880" t="s">
        <v>301</v>
      </c>
      <c r="M4880" s="2">
        <v>1100</v>
      </c>
      <c r="N4880" s="2">
        <v>5000</v>
      </c>
      <c r="O4880" s="2">
        <f>IF(Tabla1[[#This Row],[Mov]]="VNT",Tabla1[[#This Row],[Sale]]-Tabla1[[#This Row],[Cost]],-Tabla1[[#This Row],[Cost]]*Tabla1[[#This Row],[Cant]])</f>
        <v>3900</v>
      </c>
      <c r="P4880" s="8">
        <f>IF(Tabla1[[#This Row],[Mov]]="VNT",-Tabla1[[#This Row],[Cant]],Tabla1[[#This Row],[Cant]])</f>
        <v>-1</v>
      </c>
      <c r="Q4880" s="8">
        <f>DAY(Tabla1[[#This Row],[Date]])</f>
        <v>2</v>
      </c>
      <c r="R4880" s="8">
        <f>MONTH(Tabla1[[#This Row],[Date]])</f>
        <v>12</v>
      </c>
      <c r="S4880" s="8">
        <f>YEAR(Tabla1[[#This Row],[Date]])</f>
        <v>2022</v>
      </c>
    </row>
    <row r="4881" spans="1:19" x14ac:dyDescent="0.2">
      <c r="A4881">
        <v>4873</v>
      </c>
      <c r="B4881" s="1">
        <v>44897</v>
      </c>
      <c r="C4881" t="s">
        <v>260</v>
      </c>
      <c r="D4881" t="s">
        <v>332</v>
      </c>
      <c r="E4881">
        <v>1</v>
      </c>
      <c r="F4881" t="s">
        <v>586</v>
      </c>
      <c r="G4881" t="s">
        <v>262</v>
      </c>
      <c r="H4881" t="s">
        <v>301</v>
      </c>
      <c r="M4881" s="2">
        <v>7000</v>
      </c>
      <c r="N4881" s="2">
        <v>20000</v>
      </c>
      <c r="O4881" s="2">
        <f>IF(Tabla1[[#This Row],[Mov]]="VNT",Tabla1[[#This Row],[Sale]]-Tabla1[[#This Row],[Cost]],-Tabla1[[#This Row],[Cost]]*Tabla1[[#This Row],[Cant]])</f>
        <v>13000</v>
      </c>
      <c r="P4881" s="8">
        <f>IF(Tabla1[[#This Row],[Mov]]="VNT",-Tabla1[[#This Row],[Cant]],Tabla1[[#This Row],[Cant]])</f>
        <v>-1</v>
      </c>
      <c r="Q4881" s="8">
        <f>DAY(Tabla1[[#This Row],[Date]])</f>
        <v>2</v>
      </c>
      <c r="R4881" s="8">
        <f>MONTH(Tabla1[[#This Row],[Date]])</f>
        <v>12</v>
      </c>
      <c r="S4881" s="8">
        <f>YEAR(Tabla1[[#This Row],[Date]])</f>
        <v>2022</v>
      </c>
    </row>
    <row r="4882" spans="1:19" x14ac:dyDescent="0.2">
      <c r="A4882">
        <v>4874</v>
      </c>
      <c r="B4882" s="1">
        <v>44897</v>
      </c>
      <c r="C4882" t="s">
        <v>260</v>
      </c>
      <c r="D4882" t="s">
        <v>332</v>
      </c>
      <c r="E4882">
        <v>1</v>
      </c>
      <c r="F4882" t="s">
        <v>225</v>
      </c>
      <c r="G4882" t="s">
        <v>534</v>
      </c>
      <c r="H4882" t="s">
        <v>536</v>
      </c>
      <c r="M4882" s="2">
        <v>1200</v>
      </c>
      <c r="N4882" s="2">
        <v>10000</v>
      </c>
      <c r="O4882" s="2">
        <f>IF(Tabla1[[#This Row],[Mov]]="VNT",Tabla1[[#This Row],[Sale]]-Tabla1[[#This Row],[Cost]],-Tabla1[[#This Row],[Cost]]*Tabla1[[#This Row],[Cant]])</f>
        <v>8800</v>
      </c>
      <c r="P4882" s="8">
        <f>IF(Tabla1[[#This Row],[Mov]]="VNT",-Tabla1[[#This Row],[Cant]],Tabla1[[#This Row],[Cant]])</f>
        <v>-1</v>
      </c>
      <c r="Q4882" s="8">
        <f>DAY(Tabla1[[#This Row],[Date]])</f>
        <v>2</v>
      </c>
      <c r="R4882" s="8">
        <f>MONTH(Tabla1[[#This Row],[Date]])</f>
        <v>12</v>
      </c>
      <c r="S4882" s="8">
        <f>YEAR(Tabla1[[#This Row],[Date]])</f>
        <v>2022</v>
      </c>
    </row>
    <row r="4883" spans="1:19" x14ac:dyDescent="0.2">
      <c r="A4883">
        <v>4875</v>
      </c>
      <c r="B4883" s="1">
        <v>44897</v>
      </c>
      <c r="C4883" t="s">
        <v>260</v>
      </c>
      <c r="D4883" t="s">
        <v>332</v>
      </c>
      <c r="E4883">
        <v>1</v>
      </c>
      <c r="F4883" t="s">
        <v>26</v>
      </c>
      <c r="G4883" t="s">
        <v>266</v>
      </c>
      <c r="H4883" t="s">
        <v>931</v>
      </c>
      <c r="M4883" s="2">
        <v>4000</v>
      </c>
      <c r="N4883" s="2">
        <v>8000</v>
      </c>
      <c r="O4883" s="2">
        <f>IF(Tabla1[[#This Row],[Mov]]="VNT",Tabla1[[#This Row],[Sale]]-Tabla1[[#This Row],[Cost]],-Tabla1[[#This Row],[Cost]]*Tabla1[[#This Row],[Cant]])</f>
        <v>4000</v>
      </c>
      <c r="P4883" s="8">
        <f>IF(Tabla1[[#This Row],[Mov]]="VNT",-Tabla1[[#This Row],[Cant]],Tabla1[[#This Row],[Cant]])</f>
        <v>-1</v>
      </c>
      <c r="Q4883" s="8">
        <f>DAY(Tabla1[[#This Row],[Date]])</f>
        <v>2</v>
      </c>
      <c r="R4883" s="8">
        <f>MONTH(Tabla1[[#This Row],[Date]])</f>
        <v>12</v>
      </c>
      <c r="S4883" s="8">
        <f>YEAR(Tabla1[[#This Row],[Date]])</f>
        <v>2022</v>
      </c>
    </row>
    <row r="4884" spans="1:19" x14ac:dyDescent="0.2">
      <c r="A4884">
        <v>4876</v>
      </c>
      <c r="B4884" s="1">
        <v>44897</v>
      </c>
      <c r="C4884" t="s">
        <v>260</v>
      </c>
      <c r="D4884" t="s">
        <v>332</v>
      </c>
      <c r="E4884">
        <v>1</v>
      </c>
      <c r="F4884" t="s">
        <v>225</v>
      </c>
      <c r="G4884" t="s">
        <v>263</v>
      </c>
      <c r="H4884" t="s">
        <v>672</v>
      </c>
      <c r="M4884" s="2">
        <v>1100</v>
      </c>
      <c r="N4884" s="2">
        <v>10000</v>
      </c>
      <c r="O4884" s="2">
        <f>IF(Tabla1[[#This Row],[Mov]]="VNT",Tabla1[[#This Row],[Sale]]-Tabla1[[#This Row],[Cost]],-Tabla1[[#This Row],[Cost]]*Tabla1[[#This Row],[Cant]])</f>
        <v>8900</v>
      </c>
      <c r="P4884" s="8">
        <f>IF(Tabla1[[#This Row],[Mov]]="VNT",-Tabla1[[#This Row],[Cant]],Tabla1[[#This Row],[Cant]])</f>
        <v>-1</v>
      </c>
      <c r="Q4884" s="8">
        <f>DAY(Tabla1[[#This Row],[Date]])</f>
        <v>2</v>
      </c>
      <c r="R4884" s="8">
        <f>MONTH(Tabla1[[#This Row],[Date]])</f>
        <v>12</v>
      </c>
      <c r="S4884" s="8">
        <f>YEAR(Tabla1[[#This Row],[Date]])</f>
        <v>2022</v>
      </c>
    </row>
    <row r="4885" spans="1:19" x14ac:dyDescent="0.2">
      <c r="A4885">
        <v>4877</v>
      </c>
      <c r="B4885" s="1">
        <v>44898</v>
      </c>
      <c r="C4885" t="s">
        <v>260</v>
      </c>
      <c r="D4885" t="s">
        <v>332</v>
      </c>
      <c r="E4885">
        <v>1</v>
      </c>
      <c r="F4885" t="s">
        <v>21</v>
      </c>
      <c r="G4885" t="s">
        <v>272</v>
      </c>
      <c r="H4885" t="s">
        <v>1835</v>
      </c>
      <c r="M4885" s="2">
        <v>12000</v>
      </c>
      <c r="N4885" s="2">
        <v>29000</v>
      </c>
      <c r="O4885" s="2">
        <f>IF(Tabla1[[#This Row],[Mov]]="VNT",Tabla1[[#This Row],[Sale]]-Tabla1[[#This Row],[Cost]],-Tabla1[[#This Row],[Cost]]*Tabla1[[#This Row],[Cant]])</f>
        <v>17000</v>
      </c>
      <c r="P4885" s="8">
        <f>IF(Tabla1[[#This Row],[Mov]]="VNT",-Tabla1[[#This Row],[Cant]],Tabla1[[#This Row],[Cant]])</f>
        <v>-1</v>
      </c>
      <c r="Q4885" s="8">
        <f>DAY(Tabla1[[#This Row],[Date]])</f>
        <v>3</v>
      </c>
      <c r="R4885" s="8">
        <f>MONTH(Tabla1[[#This Row],[Date]])</f>
        <v>12</v>
      </c>
      <c r="S4885" s="8">
        <f>YEAR(Tabla1[[#This Row],[Date]])</f>
        <v>2022</v>
      </c>
    </row>
    <row r="4886" spans="1:19" x14ac:dyDescent="0.2">
      <c r="A4886">
        <v>4878</v>
      </c>
      <c r="B4886" s="1">
        <v>44898</v>
      </c>
      <c r="C4886" t="s">
        <v>260</v>
      </c>
      <c r="D4886" t="s">
        <v>332</v>
      </c>
      <c r="E4886">
        <v>1</v>
      </c>
      <c r="F4886" t="s">
        <v>21</v>
      </c>
      <c r="G4886" t="s">
        <v>263</v>
      </c>
      <c r="H4886" t="s">
        <v>1954</v>
      </c>
      <c r="M4886" s="2">
        <v>7500</v>
      </c>
      <c r="N4886" s="2">
        <v>19000</v>
      </c>
      <c r="O4886" s="2">
        <f>IF(Tabla1[[#This Row],[Mov]]="VNT",Tabla1[[#This Row],[Sale]]-Tabla1[[#This Row],[Cost]],-Tabla1[[#This Row],[Cost]]*Tabla1[[#This Row],[Cant]])</f>
        <v>11500</v>
      </c>
      <c r="P4886" s="8">
        <f>IF(Tabla1[[#This Row],[Mov]]="VNT",-Tabla1[[#This Row],[Cant]],Tabla1[[#This Row],[Cant]])</f>
        <v>-1</v>
      </c>
      <c r="Q4886" s="8">
        <f>DAY(Tabla1[[#This Row],[Date]])</f>
        <v>3</v>
      </c>
      <c r="R4886" s="8">
        <f>MONTH(Tabla1[[#This Row],[Date]])</f>
        <v>12</v>
      </c>
      <c r="S4886" s="8">
        <f>YEAR(Tabla1[[#This Row],[Date]])</f>
        <v>2022</v>
      </c>
    </row>
    <row r="4887" spans="1:19" x14ac:dyDescent="0.2">
      <c r="A4887">
        <v>4879</v>
      </c>
      <c r="B4887" s="1">
        <v>44898</v>
      </c>
      <c r="C4887" t="s">
        <v>260</v>
      </c>
      <c r="D4887" t="s">
        <v>332</v>
      </c>
      <c r="E4887">
        <v>1</v>
      </c>
      <c r="F4887" t="s">
        <v>116</v>
      </c>
      <c r="G4887" t="s">
        <v>349</v>
      </c>
      <c r="H4887" t="s">
        <v>515</v>
      </c>
      <c r="M4887" s="2">
        <v>6074</v>
      </c>
      <c r="N4887" s="2">
        <v>6500</v>
      </c>
      <c r="O4887" s="2">
        <f>IF(Tabla1[[#This Row],[Mov]]="VNT",Tabla1[[#This Row],[Sale]]-Tabla1[[#This Row],[Cost]],-Tabla1[[#This Row],[Cost]]*Tabla1[[#This Row],[Cant]])</f>
        <v>426</v>
      </c>
      <c r="P4887" s="8">
        <f>IF(Tabla1[[#This Row],[Mov]]="VNT",-Tabla1[[#This Row],[Cant]],Tabla1[[#This Row],[Cant]])</f>
        <v>-1</v>
      </c>
      <c r="Q4887" s="8">
        <f>DAY(Tabla1[[#This Row],[Date]])</f>
        <v>3</v>
      </c>
      <c r="R4887" s="8">
        <f>MONTH(Tabla1[[#This Row],[Date]])</f>
        <v>12</v>
      </c>
      <c r="S4887" s="8">
        <f>YEAR(Tabla1[[#This Row],[Date]])</f>
        <v>2022</v>
      </c>
    </row>
    <row r="4888" spans="1:19" x14ac:dyDescent="0.2">
      <c r="A4888">
        <v>4880</v>
      </c>
      <c r="B4888" s="1">
        <v>44898</v>
      </c>
      <c r="C4888" t="s">
        <v>260</v>
      </c>
      <c r="D4888" t="s">
        <v>332</v>
      </c>
      <c r="E4888">
        <v>1</v>
      </c>
      <c r="F4888" t="s">
        <v>225</v>
      </c>
      <c r="G4888" t="s">
        <v>604</v>
      </c>
      <c r="H4888" t="s">
        <v>953</v>
      </c>
      <c r="M4888" s="2">
        <v>1100</v>
      </c>
      <c r="N4888" s="2">
        <v>10000</v>
      </c>
      <c r="O4888" s="2">
        <f>IF(Tabla1[[#This Row],[Mov]]="VNT",Tabla1[[#This Row],[Sale]]-Tabla1[[#This Row],[Cost]],-Tabla1[[#This Row],[Cost]]*Tabla1[[#This Row],[Cant]])</f>
        <v>8900</v>
      </c>
      <c r="P4888" s="8">
        <f>IF(Tabla1[[#This Row],[Mov]]="VNT",-Tabla1[[#This Row],[Cant]],Tabla1[[#This Row],[Cant]])</f>
        <v>-1</v>
      </c>
      <c r="Q4888" s="8">
        <f>DAY(Tabla1[[#This Row],[Date]])</f>
        <v>3</v>
      </c>
      <c r="R4888" s="8">
        <f>MONTH(Tabla1[[#This Row],[Date]])</f>
        <v>12</v>
      </c>
      <c r="S4888" s="8">
        <f>YEAR(Tabla1[[#This Row],[Date]])</f>
        <v>2022</v>
      </c>
    </row>
    <row r="4889" spans="1:19" x14ac:dyDescent="0.2">
      <c r="A4889">
        <v>4881</v>
      </c>
      <c r="B4889" s="1">
        <v>44898</v>
      </c>
      <c r="C4889" t="s">
        <v>260</v>
      </c>
      <c r="D4889" t="s">
        <v>332</v>
      </c>
      <c r="E4889">
        <v>1</v>
      </c>
      <c r="F4889" t="s">
        <v>365</v>
      </c>
      <c r="G4889" t="s">
        <v>943</v>
      </c>
      <c r="H4889" t="s">
        <v>1362</v>
      </c>
      <c r="M4889" s="2">
        <v>4000</v>
      </c>
      <c r="N4889" s="2">
        <v>9000</v>
      </c>
      <c r="O4889" s="2">
        <f>IF(Tabla1[[#This Row],[Mov]]="VNT",Tabla1[[#This Row],[Sale]]-Tabla1[[#This Row],[Cost]],-Tabla1[[#This Row],[Cost]]*Tabla1[[#This Row],[Cant]])</f>
        <v>5000</v>
      </c>
      <c r="P4889" s="8">
        <f>IF(Tabla1[[#This Row],[Mov]]="VNT",-Tabla1[[#This Row],[Cant]],Tabla1[[#This Row],[Cant]])</f>
        <v>-1</v>
      </c>
      <c r="Q4889" s="8">
        <f>DAY(Tabla1[[#This Row],[Date]])</f>
        <v>3</v>
      </c>
      <c r="R4889" s="8">
        <f>MONTH(Tabla1[[#This Row],[Date]])</f>
        <v>12</v>
      </c>
      <c r="S4889" s="8">
        <f>YEAR(Tabla1[[#This Row],[Date]])</f>
        <v>2022</v>
      </c>
    </row>
    <row r="4890" spans="1:19" x14ac:dyDescent="0.2">
      <c r="A4890">
        <v>4882</v>
      </c>
      <c r="B4890" s="1">
        <v>44898</v>
      </c>
      <c r="C4890" t="s">
        <v>260</v>
      </c>
      <c r="D4890" t="s">
        <v>1989</v>
      </c>
      <c r="E4890">
        <v>1</v>
      </c>
      <c r="F4890" t="s">
        <v>103</v>
      </c>
      <c r="G4890" t="s">
        <v>272</v>
      </c>
      <c r="H4890" t="s">
        <v>1373</v>
      </c>
      <c r="M4890" s="2">
        <v>105000</v>
      </c>
      <c r="N4890" s="2">
        <v>230000</v>
      </c>
      <c r="O4890" s="2">
        <f>IF(Tabla1[[#This Row],[Mov]]="VNT",Tabla1[[#This Row],[Sale]]-Tabla1[[#This Row],[Cost]],-Tabla1[[#This Row],[Cost]]*Tabla1[[#This Row],[Cant]])</f>
        <v>125000</v>
      </c>
      <c r="P4890" s="8">
        <f>IF(Tabla1[[#This Row],[Mov]]="VNT",-Tabla1[[#This Row],[Cant]],Tabla1[[#This Row],[Cant]])</f>
        <v>-1</v>
      </c>
      <c r="Q4890" s="8">
        <f>DAY(Tabla1[[#This Row],[Date]])</f>
        <v>3</v>
      </c>
      <c r="R4890" s="8">
        <f>MONTH(Tabla1[[#This Row],[Date]])</f>
        <v>12</v>
      </c>
      <c r="S4890" s="8">
        <f>YEAR(Tabla1[[#This Row],[Date]])</f>
        <v>2022</v>
      </c>
    </row>
    <row r="4891" spans="1:19" x14ac:dyDescent="0.2">
      <c r="A4891">
        <v>4883</v>
      </c>
      <c r="B4891" s="1">
        <v>44898</v>
      </c>
      <c r="C4891" t="s">
        <v>260</v>
      </c>
      <c r="D4891" t="s">
        <v>332</v>
      </c>
      <c r="E4891">
        <v>1</v>
      </c>
      <c r="F4891" t="s">
        <v>386</v>
      </c>
      <c r="G4891" t="s">
        <v>262</v>
      </c>
      <c r="H4891" t="s">
        <v>1681</v>
      </c>
      <c r="M4891" s="2">
        <v>95000</v>
      </c>
      <c r="N4891" s="2">
        <v>145000</v>
      </c>
      <c r="O4891" s="2">
        <f>IF(Tabla1[[#This Row],[Mov]]="VNT",Tabla1[[#This Row],[Sale]]-Tabla1[[#This Row],[Cost]],-Tabla1[[#This Row],[Cost]]*Tabla1[[#This Row],[Cant]])</f>
        <v>50000</v>
      </c>
      <c r="P4891" s="8">
        <f>IF(Tabla1[[#This Row],[Mov]]="VNT",-Tabla1[[#This Row],[Cant]],Tabla1[[#This Row],[Cant]])</f>
        <v>-1</v>
      </c>
      <c r="Q4891" s="8">
        <f>DAY(Tabla1[[#This Row],[Date]])</f>
        <v>3</v>
      </c>
      <c r="R4891" s="8">
        <f>MONTH(Tabla1[[#This Row],[Date]])</f>
        <v>12</v>
      </c>
      <c r="S4891" s="8">
        <f>YEAR(Tabla1[[#This Row],[Date]])</f>
        <v>2022</v>
      </c>
    </row>
    <row r="4892" spans="1:19" x14ac:dyDescent="0.2">
      <c r="A4892">
        <v>4884</v>
      </c>
      <c r="B4892" s="1">
        <v>44898</v>
      </c>
      <c r="C4892" t="s">
        <v>260</v>
      </c>
      <c r="D4892" t="s">
        <v>332</v>
      </c>
      <c r="E4892">
        <v>1</v>
      </c>
      <c r="F4892" t="s">
        <v>225</v>
      </c>
      <c r="G4892" t="s">
        <v>262</v>
      </c>
      <c r="H4892" t="s">
        <v>301</v>
      </c>
      <c r="M4892" s="2">
        <v>1100</v>
      </c>
      <c r="N4892" s="2">
        <v>5000</v>
      </c>
      <c r="O4892" s="2">
        <f>IF(Tabla1[[#This Row],[Mov]]="VNT",Tabla1[[#This Row],[Sale]]-Tabla1[[#This Row],[Cost]],-Tabla1[[#This Row],[Cost]]*Tabla1[[#This Row],[Cant]])</f>
        <v>3900</v>
      </c>
      <c r="P4892" s="8">
        <f>IF(Tabla1[[#This Row],[Mov]]="VNT",-Tabla1[[#This Row],[Cant]],Tabla1[[#This Row],[Cant]])</f>
        <v>-1</v>
      </c>
      <c r="Q4892" s="8">
        <f>DAY(Tabla1[[#This Row],[Date]])</f>
        <v>3</v>
      </c>
      <c r="R4892" s="8">
        <f>MONTH(Tabla1[[#This Row],[Date]])</f>
        <v>12</v>
      </c>
      <c r="S4892" s="8">
        <f>YEAR(Tabla1[[#This Row],[Date]])</f>
        <v>2022</v>
      </c>
    </row>
    <row r="4893" spans="1:19" x14ac:dyDescent="0.2">
      <c r="A4893">
        <v>4885</v>
      </c>
      <c r="B4893" s="1">
        <v>44898</v>
      </c>
      <c r="C4893" t="s">
        <v>260</v>
      </c>
      <c r="D4893" t="s">
        <v>332</v>
      </c>
      <c r="E4893">
        <v>1</v>
      </c>
      <c r="F4893" t="s">
        <v>224</v>
      </c>
      <c r="G4893" t="s">
        <v>262</v>
      </c>
      <c r="H4893" t="s">
        <v>301</v>
      </c>
      <c r="M4893" s="2">
        <v>8500</v>
      </c>
      <c r="N4893" s="2">
        <v>15000</v>
      </c>
      <c r="O4893" s="2">
        <f>IF(Tabla1[[#This Row],[Mov]]="VNT",Tabla1[[#This Row],[Sale]]-Tabla1[[#This Row],[Cost]],-Tabla1[[#This Row],[Cost]]*Tabla1[[#This Row],[Cant]])</f>
        <v>6500</v>
      </c>
      <c r="P4893" s="8">
        <f>IF(Tabla1[[#This Row],[Mov]]="VNT",-Tabla1[[#This Row],[Cant]],Tabla1[[#This Row],[Cant]])</f>
        <v>-1</v>
      </c>
      <c r="Q4893" s="8">
        <f>DAY(Tabla1[[#This Row],[Date]])</f>
        <v>3</v>
      </c>
      <c r="R4893" s="8">
        <f>MONTH(Tabla1[[#This Row],[Date]])</f>
        <v>12</v>
      </c>
      <c r="S4893" s="8">
        <f>YEAR(Tabla1[[#This Row],[Date]])</f>
        <v>2022</v>
      </c>
    </row>
    <row r="4894" spans="1:19" x14ac:dyDescent="0.2">
      <c r="A4894">
        <v>4886</v>
      </c>
      <c r="B4894" s="1">
        <v>44898</v>
      </c>
      <c r="C4894" t="s">
        <v>260</v>
      </c>
      <c r="D4894" t="s">
        <v>332</v>
      </c>
      <c r="E4894">
        <v>1</v>
      </c>
      <c r="F4894" t="s">
        <v>458</v>
      </c>
      <c r="G4894" t="s">
        <v>262</v>
      </c>
      <c r="H4894" t="s">
        <v>1991</v>
      </c>
      <c r="M4894" s="2">
        <v>0</v>
      </c>
      <c r="N4894" s="2">
        <v>10000</v>
      </c>
      <c r="O4894" s="2">
        <f>IF(Tabla1[[#This Row],[Mov]]="VNT",Tabla1[[#This Row],[Sale]]-Tabla1[[#This Row],[Cost]],-Tabla1[[#This Row],[Cost]]*Tabla1[[#This Row],[Cant]])</f>
        <v>10000</v>
      </c>
      <c r="P4894" s="8">
        <f>IF(Tabla1[[#This Row],[Mov]]="VNT",-Tabla1[[#This Row],[Cant]],Tabla1[[#This Row],[Cant]])</f>
        <v>-1</v>
      </c>
      <c r="Q4894" s="8">
        <f>DAY(Tabla1[[#This Row],[Date]])</f>
        <v>3</v>
      </c>
      <c r="R4894" s="8">
        <f>MONTH(Tabla1[[#This Row],[Date]])</f>
        <v>12</v>
      </c>
      <c r="S4894" s="8">
        <f>YEAR(Tabla1[[#This Row],[Date]])</f>
        <v>2022</v>
      </c>
    </row>
    <row r="4895" spans="1:19" x14ac:dyDescent="0.2">
      <c r="A4895">
        <v>4887</v>
      </c>
      <c r="B4895" s="1">
        <v>44898</v>
      </c>
      <c r="C4895" t="s">
        <v>260</v>
      </c>
      <c r="D4895" t="s">
        <v>332</v>
      </c>
      <c r="E4895">
        <v>1</v>
      </c>
      <c r="F4895" t="s">
        <v>116</v>
      </c>
      <c r="G4895" t="s">
        <v>347</v>
      </c>
      <c r="H4895" t="s">
        <v>518</v>
      </c>
      <c r="M4895" s="2">
        <v>19626</v>
      </c>
      <c r="N4895" s="2">
        <v>21000</v>
      </c>
      <c r="O4895" s="2">
        <f>IF(Tabla1[[#This Row],[Mov]]="VNT",Tabla1[[#This Row],[Sale]]-Tabla1[[#This Row],[Cost]],-Tabla1[[#This Row],[Cost]]*Tabla1[[#This Row],[Cant]])</f>
        <v>1374</v>
      </c>
      <c r="P4895" s="8">
        <f>IF(Tabla1[[#This Row],[Mov]]="VNT",-Tabla1[[#This Row],[Cant]],Tabla1[[#This Row],[Cant]])</f>
        <v>-1</v>
      </c>
      <c r="Q4895" s="8">
        <f>DAY(Tabla1[[#This Row],[Date]])</f>
        <v>3</v>
      </c>
      <c r="R4895" s="8">
        <f>MONTH(Tabla1[[#This Row],[Date]])</f>
        <v>12</v>
      </c>
      <c r="S4895" s="8">
        <f>YEAR(Tabla1[[#This Row],[Date]])</f>
        <v>2022</v>
      </c>
    </row>
    <row r="4896" spans="1:19" x14ac:dyDescent="0.2">
      <c r="A4896">
        <v>4888</v>
      </c>
      <c r="B4896" s="1">
        <v>44898</v>
      </c>
      <c r="C4896" t="s">
        <v>260</v>
      </c>
      <c r="D4896" t="s">
        <v>332</v>
      </c>
      <c r="E4896">
        <v>1</v>
      </c>
      <c r="F4896" t="s">
        <v>116</v>
      </c>
      <c r="G4896" t="s">
        <v>347</v>
      </c>
      <c r="H4896" t="s">
        <v>518</v>
      </c>
      <c r="M4896" s="2">
        <v>10280</v>
      </c>
      <c r="N4896" s="2">
        <v>11000</v>
      </c>
      <c r="O4896" s="2">
        <f>IF(Tabla1[[#This Row],[Mov]]="VNT",Tabla1[[#This Row],[Sale]]-Tabla1[[#This Row],[Cost]],-Tabla1[[#This Row],[Cost]]*Tabla1[[#This Row],[Cant]])</f>
        <v>720</v>
      </c>
      <c r="P4896" s="8">
        <f>IF(Tabla1[[#This Row],[Mov]]="VNT",-Tabla1[[#This Row],[Cant]],Tabla1[[#This Row],[Cant]])</f>
        <v>-1</v>
      </c>
      <c r="Q4896" s="8">
        <f>DAY(Tabla1[[#This Row],[Date]])</f>
        <v>3</v>
      </c>
      <c r="R4896" s="8">
        <f>MONTH(Tabla1[[#This Row],[Date]])</f>
        <v>12</v>
      </c>
      <c r="S4896" s="8">
        <f>YEAR(Tabla1[[#This Row],[Date]])</f>
        <v>2022</v>
      </c>
    </row>
    <row r="4897" spans="1:19" x14ac:dyDescent="0.2">
      <c r="A4897">
        <v>4889</v>
      </c>
      <c r="B4897" s="1">
        <v>44898</v>
      </c>
      <c r="C4897" t="s">
        <v>260</v>
      </c>
      <c r="D4897" t="s">
        <v>332</v>
      </c>
      <c r="E4897">
        <v>1</v>
      </c>
      <c r="F4897" t="s">
        <v>458</v>
      </c>
      <c r="G4897" t="s">
        <v>266</v>
      </c>
      <c r="H4897" t="s">
        <v>1990</v>
      </c>
      <c r="M4897" s="2">
        <v>0</v>
      </c>
      <c r="N4897" s="2">
        <v>3000</v>
      </c>
      <c r="O4897" s="2">
        <f>IF(Tabla1[[#This Row],[Mov]]="VNT",Tabla1[[#This Row],[Sale]]-Tabla1[[#This Row],[Cost]],-Tabla1[[#This Row],[Cost]]*Tabla1[[#This Row],[Cant]])</f>
        <v>3000</v>
      </c>
      <c r="P4897" s="8">
        <f>IF(Tabla1[[#This Row],[Mov]]="VNT",-Tabla1[[#This Row],[Cant]],Tabla1[[#This Row],[Cant]])</f>
        <v>-1</v>
      </c>
      <c r="Q4897" s="8">
        <f>DAY(Tabla1[[#This Row],[Date]])</f>
        <v>3</v>
      </c>
      <c r="R4897" s="8">
        <f>MONTH(Tabla1[[#This Row],[Date]])</f>
        <v>12</v>
      </c>
      <c r="S4897" s="8">
        <f>YEAR(Tabla1[[#This Row],[Date]])</f>
        <v>2022</v>
      </c>
    </row>
    <row r="4898" spans="1:19" x14ac:dyDescent="0.2">
      <c r="A4898">
        <v>4890</v>
      </c>
      <c r="B4898" s="1">
        <v>44898</v>
      </c>
      <c r="C4898" t="s">
        <v>260</v>
      </c>
      <c r="D4898" t="s">
        <v>332</v>
      </c>
      <c r="E4898">
        <v>1</v>
      </c>
      <c r="F4898" t="s">
        <v>21</v>
      </c>
      <c r="G4898" t="s">
        <v>272</v>
      </c>
      <c r="H4898" t="s">
        <v>1522</v>
      </c>
      <c r="M4898" s="2">
        <v>2800</v>
      </c>
      <c r="N4898" s="2">
        <v>10000</v>
      </c>
      <c r="O4898" s="2">
        <f>IF(Tabla1[[#This Row],[Mov]]="VNT",Tabla1[[#This Row],[Sale]]-Tabla1[[#This Row],[Cost]],-Tabla1[[#This Row],[Cost]]*Tabla1[[#This Row],[Cant]])</f>
        <v>7200</v>
      </c>
      <c r="P4898" s="8">
        <f>IF(Tabla1[[#This Row],[Mov]]="VNT",-Tabla1[[#This Row],[Cant]],Tabla1[[#This Row],[Cant]])</f>
        <v>-1</v>
      </c>
      <c r="Q4898" s="8">
        <f>DAY(Tabla1[[#This Row],[Date]])</f>
        <v>3</v>
      </c>
      <c r="R4898" s="8">
        <f>MONTH(Tabla1[[#This Row],[Date]])</f>
        <v>12</v>
      </c>
      <c r="S4898" s="8">
        <f>YEAR(Tabla1[[#This Row],[Date]])</f>
        <v>2022</v>
      </c>
    </row>
    <row r="4899" spans="1:19" x14ac:dyDescent="0.2">
      <c r="A4899">
        <v>4891</v>
      </c>
      <c r="B4899" s="1">
        <v>44898</v>
      </c>
      <c r="C4899" t="s">
        <v>260</v>
      </c>
      <c r="D4899" t="s">
        <v>332</v>
      </c>
      <c r="E4899">
        <v>1</v>
      </c>
      <c r="F4899" t="s">
        <v>233</v>
      </c>
      <c r="G4899" t="s">
        <v>266</v>
      </c>
      <c r="H4899" t="s">
        <v>234</v>
      </c>
      <c r="M4899" s="2">
        <v>3500</v>
      </c>
      <c r="N4899" s="2">
        <v>10000</v>
      </c>
      <c r="O4899" s="2">
        <f>IF(Tabla1[[#This Row],[Mov]]="VNT",Tabla1[[#This Row],[Sale]]-Tabla1[[#This Row],[Cost]],-Tabla1[[#This Row],[Cost]]*Tabla1[[#This Row],[Cant]])</f>
        <v>6500</v>
      </c>
      <c r="P4899" s="8">
        <f>IF(Tabla1[[#This Row],[Mov]]="VNT",-Tabla1[[#This Row],[Cant]],Tabla1[[#This Row],[Cant]])</f>
        <v>-1</v>
      </c>
      <c r="Q4899" s="8">
        <f>DAY(Tabla1[[#This Row],[Date]])</f>
        <v>3</v>
      </c>
      <c r="R4899" s="8">
        <f>MONTH(Tabla1[[#This Row],[Date]])</f>
        <v>12</v>
      </c>
      <c r="S4899" s="8">
        <f>YEAR(Tabla1[[#This Row],[Date]])</f>
        <v>2022</v>
      </c>
    </row>
    <row r="4900" spans="1:19" x14ac:dyDescent="0.2">
      <c r="A4900">
        <v>4892</v>
      </c>
      <c r="B4900" s="1">
        <v>44898</v>
      </c>
      <c r="C4900" t="s">
        <v>260</v>
      </c>
      <c r="D4900" t="s">
        <v>332</v>
      </c>
      <c r="E4900">
        <v>1</v>
      </c>
      <c r="F4900" t="s">
        <v>21</v>
      </c>
      <c r="G4900" t="s">
        <v>272</v>
      </c>
      <c r="H4900" t="s">
        <v>24</v>
      </c>
      <c r="M4900" s="2">
        <v>3500</v>
      </c>
      <c r="N4900" s="2">
        <v>12000</v>
      </c>
      <c r="O4900" s="2">
        <f>IF(Tabla1[[#This Row],[Mov]]="VNT",Tabla1[[#This Row],[Sale]]-Tabla1[[#This Row],[Cost]],-Tabla1[[#This Row],[Cost]]*Tabla1[[#This Row],[Cant]])</f>
        <v>8500</v>
      </c>
      <c r="P4900" s="8">
        <f>IF(Tabla1[[#This Row],[Mov]]="VNT",-Tabla1[[#This Row],[Cant]],Tabla1[[#This Row],[Cant]])</f>
        <v>-1</v>
      </c>
      <c r="Q4900" s="8">
        <f>DAY(Tabla1[[#This Row],[Date]])</f>
        <v>3</v>
      </c>
      <c r="R4900" s="8">
        <f>MONTH(Tabla1[[#This Row],[Date]])</f>
        <v>12</v>
      </c>
      <c r="S4900" s="8">
        <f>YEAR(Tabla1[[#This Row],[Date]])</f>
        <v>2022</v>
      </c>
    </row>
    <row r="4901" spans="1:19" x14ac:dyDescent="0.2">
      <c r="A4901">
        <v>4893</v>
      </c>
      <c r="B4901" s="1">
        <v>44898</v>
      </c>
      <c r="C4901" t="s">
        <v>260</v>
      </c>
      <c r="D4901" t="s">
        <v>332</v>
      </c>
      <c r="E4901">
        <v>1</v>
      </c>
      <c r="F4901" t="s">
        <v>21</v>
      </c>
      <c r="G4901" t="s">
        <v>272</v>
      </c>
      <c r="H4901" t="s">
        <v>24</v>
      </c>
      <c r="M4901" s="2">
        <v>3500</v>
      </c>
      <c r="N4901" s="2">
        <v>12000</v>
      </c>
      <c r="O4901" s="2">
        <f>IF(Tabla1[[#This Row],[Mov]]="VNT",Tabla1[[#This Row],[Sale]]-Tabla1[[#This Row],[Cost]],-Tabla1[[#This Row],[Cost]]*Tabla1[[#This Row],[Cant]])</f>
        <v>8500</v>
      </c>
      <c r="P4901" s="8">
        <f>IF(Tabla1[[#This Row],[Mov]]="VNT",-Tabla1[[#This Row],[Cant]],Tabla1[[#This Row],[Cant]])</f>
        <v>-1</v>
      </c>
      <c r="Q4901" s="8">
        <f>DAY(Tabla1[[#This Row],[Date]])</f>
        <v>3</v>
      </c>
      <c r="R4901" s="8">
        <f>MONTH(Tabla1[[#This Row],[Date]])</f>
        <v>12</v>
      </c>
      <c r="S4901" s="8">
        <f>YEAR(Tabla1[[#This Row],[Date]])</f>
        <v>2022</v>
      </c>
    </row>
    <row r="4902" spans="1:19" x14ac:dyDescent="0.2">
      <c r="A4902">
        <v>4894</v>
      </c>
      <c r="B4902" s="1">
        <v>44898</v>
      </c>
      <c r="C4902" t="s">
        <v>261</v>
      </c>
      <c r="D4902" t="s">
        <v>892</v>
      </c>
      <c r="E4902">
        <v>1</v>
      </c>
      <c r="F4902" t="s">
        <v>386</v>
      </c>
      <c r="G4902" t="s">
        <v>262</v>
      </c>
      <c r="H4902" t="s">
        <v>302</v>
      </c>
      <c r="M4902" s="2">
        <v>55000</v>
      </c>
      <c r="N4902" s="2">
        <v>110000</v>
      </c>
      <c r="O4902" s="2">
        <f>IF(Tabla1[[#This Row],[Mov]]="VNT",Tabla1[[#This Row],[Sale]]-Tabla1[[#This Row],[Cost]],-Tabla1[[#This Row],[Cost]]*Tabla1[[#This Row],[Cant]])</f>
        <v>-55000</v>
      </c>
      <c r="P4902" s="8">
        <f>IF(Tabla1[[#This Row],[Mov]]="VNT",-Tabla1[[#This Row],[Cant]],Tabla1[[#This Row],[Cant]])</f>
        <v>1</v>
      </c>
      <c r="Q4902" s="8">
        <f>DAY(Tabla1[[#This Row],[Date]])</f>
        <v>3</v>
      </c>
      <c r="R4902" s="8">
        <f>MONTH(Tabla1[[#This Row],[Date]])</f>
        <v>12</v>
      </c>
      <c r="S4902" s="8">
        <f>YEAR(Tabla1[[#This Row],[Date]])</f>
        <v>2022</v>
      </c>
    </row>
    <row r="4903" spans="1:19" x14ac:dyDescent="0.2">
      <c r="A4903">
        <v>4895</v>
      </c>
      <c r="B4903" s="1">
        <v>44898</v>
      </c>
      <c r="C4903" t="s">
        <v>261</v>
      </c>
      <c r="D4903" t="s">
        <v>892</v>
      </c>
      <c r="E4903">
        <v>1</v>
      </c>
      <c r="F4903" t="s">
        <v>386</v>
      </c>
      <c r="G4903" t="s">
        <v>263</v>
      </c>
      <c r="H4903" t="s">
        <v>1992</v>
      </c>
      <c r="M4903" s="2">
        <v>85000</v>
      </c>
      <c r="N4903" s="2">
        <v>140000</v>
      </c>
      <c r="O4903" s="2">
        <f>IF(Tabla1[[#This Row],[Mov]]="VNT",Tabla1[[#This Row],[Sale]]-Tabla1[[#This Row],[Cost]],-Tabla1[[#This Row],[Cost]]*Tabla1[[#This Row],[Cant]])</f>
        <v>-85000</v>
      </c>
      <c r="P4903" s="8">
        <f>IF(Tabla1[[#This Row],[Mov]]="VNT",-Tabla1[[#This Row],[Cant]],Tabla1[[#This Row],[Cant]])</f>
        <v>1</v>
      </c>
      <c r="Q4903" s="8">
        <f>DAY(Tabla1[[#This Row],[Date]])</f>
        <v>3</v>
      </c>
      <c r="R4903" s="8">
        <f>MONTH(Tabla1[[#This Row],[Date]])</f>
        <v>12</v>
      </c>
      <c r="S4903" s="8">
        <f>YEAR(Tabla1[[#This Row],[Date]])</f>
        <v>2022</v>
      </c>
    </row>
    <row r="4904" spans="1:19" x14ac:dyDescent="0.2">
      <c r="A4904">
        <v>4896</v>
      </c>
      <c r="B4904" s="1">
        <v>44898</v>
      </c>
      <c r="C4904" t="s">
        <v>261</v>
      </c>
      <c r="D4904" t="s">
        <v>892</v>
      </c>
      <c r="E4904">
        <v>1</v>
      </c>
      <c r="F4904" t="s">
        <v>386</v>
      </c>
      <c r="G4904" t="s">
        <v>262</v>
      </c>
      <c r="H4904" t="s">
        <v>1681</v>
      </c>
      <c r="M4904" s="2">
        <v>93000</v>
      </c>
      <c r="N4904" s="2">
        <v>150000</v>
      </c>
      <c r="O4904" s="2">
        <f>IF(Tabla1[[#This Row],[Mov]]="VNT",Tabla1[[#This Row],[Sale]]-Tabla1[[#This Row],[Cost]],-Tabla1[[#This Row],[Cost]]*Tabla1[[#This Row],[Cant]])</f>
        <v>-93000</v>
      </c>
      <c r="P4904" s="8">
        <f>IF(Tabla1[[#This Row],[Mov]]="VNT",-Tabla1[[#This Row],[Cant]],Tabla1[[#This Row],[Cant]])</f>
        <v>1</v>
      </c>
      <c r="Q4904" s="8">
        <f>DAY(Tabla1[[#This Row],[Date]])</f>
        <v>3</v>
      </c>
      <c r="R4904" s="8">
        <f>MONTH(Tabla1[[#This Row],[Date]])</f>
        <v>12</v>
      </c>
      <c r="S4904" s="8">
        <f>YEAR(Tabla1[[#This Row],[Date]])</f>
        <v>2022</v>
      </c>
    </row>
    <row r="4905" spans="1:19" x14ac:dyDescent="0.2">
      <c r="A4905">
        <v>4897</v>
      </c>
      <c r="B4905" s="1">
        <v>44898</v>
      </c>
      <c r="C4905" t="s">
        <v>261</v>
      </c>
      <c r="D4905" t="s">
        <v>892</v>
      </c>
      <c r="E4905">
        <v>1</v>
      </c>
      <c r="F4905" t="s">
        <v>386</v>
      </c>
      <c r="G4905" t="s">
        <v>262</v>
      </c>
      <c r="H4905" t="s">
        <v>1681</v>
      </c>
      <c r="M4905" s="2">
        <v>93000</v>
      </c>
      <c r="N4905" s="2">
        <v>150000</v>
      </c>
      <c r="O4905" s="2">
        <f>IF(Tabla1[[#This Row],[Mov]]="VNT",Tabla1[[#This Row],[Sale]]-Tabla1[[#This Row],[Cost]],-Tabla1[[#This Row],[Cost]]*Tabla1[[#This Row],[Cant]])</f>
        <v>-93000</v>
      </c>
      <c r="P4905" s="8">
        <f>IF(Tabla1[[#This Row],[Mov]]="VNT",-Tabla1[[#This Row],[Cant]],Tabla1[[#This Row],[Cant]])</f>
        <v>1</v>
      </c>
      <c r="Q4905" s="8">
        <f>DAY(Tabla1[[#This Row],[Date]])</f>
        <v>3</v>
      </c>
      <c r="R4905" s="8">
        <f>MONTH(Tabla1[[#This Row],[Date]])</f>
        <v>12</v>
      </c>
      <c r="S4905" s="8">
        <f>YEAR(Tabla1[[#This Row],[Date]])</f>
        <v>2022</v>
      </c>
    </row>
    <row r="4906" spans="1:19" x14ac:dyDescent="0.2">
      <c r="A4906">
        <v>4898</v>
      </c>
      <c r="B4906" s="1">
        <v>44898</v>
      </c>
      <c r="C4906" t="s">
        <v>260</v>
      </c>
      <c r="D4906" t="s">
        <v>332</v>
      </c>
      <c r="E4906">
        <v>1</v>
      </c>
      <c r="F4906" t="s">
        <v>342</v>
      </c>
      <c r="G4906" t="s">
        <v>263</v>
      </c>
      <c r="H4906" t="s">
        <v>282</v>
      </c>
      <c r="M4906" s="2">
        <v>900</v>
      </c>
      <c r="N4906" s="2">
        <v>10000</v>
      </c>
      <c r="O4906" s="2">
        <f>IF(Tabla1[[#This Row],[Mov]]="VNT",Tabla1[[#This Row],[Sale]]-Tabla1[[#This Row],[Cost]],-Tabla1[[#This Row],[Cost]]*Tabla1[[#This Row],[Cant]])</f>
        <v>9100</v>
      </c>
      <c r="P4906" s="8">
        <f>IF(Tabla1[[#This Row],[Mov]]="VNT",-Tabla1[[#This Row],[Cant]],Tabla1[[#This Row],[Cant]])</f>
        <v>-1</v>
      </c>
      <c r="Q4906" s="8">
        <f>DAY(Tabla1[[#This Row],[Date]])</f>
        <v>3</v>
      </c>
      <c r="R4906" s="8">
        <f>MONTH(Tabla1[[#This Row],[Date]])</f>
        <v>12</v>
      </c>
      <c r="S4906" s="8">
        <f>YEAR(Tabla1[[#This Row],[Date]])</f>
        <v>2022</v>
      </c>
    </row>
    <row r="4907" spans="1:19" x14ac:dyDescent="0.2">
      <c r="A4907">
        <v>4899</v>
      </c>
      <c r="B4907" s="1">
        <v>44898</v>
      </c>
      <c r="C4907" t="s">
        <v>260</v>
      </c>
      <c r="D4907" t="s">
        <v>332</v>
      </c>
      <c r="E4907">
        <v>1</v>
      </c>
      <c r="F4907" t="s">
        <v>586</v>
      </c>
      <c r="G4907" t="s">
        <v>263</v>
      </c>
      <c r="H4907" t="s">
        <v>282</v>
      </c>
      <c r="M4907" s="2">
        <v>8000</v>
      </c>
      <c r="N4907" s="2">
        <v>20000</v>
      </c>
      <c r="O4907" s="2">
        <f>IF(Tabla1[[#This Row],[Mov]]="VNT",Tabla1[[#This Row],[Sale]]-Tabla1[[#This Row],[Cost]],-Tabla1[[#This Row],[Cost]]*Tabla1[[#This Row],[Cant]])</f>
        <v>12000</v>
      </c>
      <c r="P4907" s="8">
        <f>IF(Tabla1[[#This Row],[Mov]]="VNT",-Tabla1[[#This Row],[Cant]],Tabla1[[#This Row],[Cant]])</f>
        <v>-1</v>
      </c>
      <c r="Q4907" s="8">
        <f>DAY(Tabla1[[#This Row],[Date]])</f>
        <v>3</v>
      </c>
      <c r="R4907" s="8">
        <f>MONTH(Tabla1[[#This Row],[Date]])</f>
        <v>12</v>
      </c>
      <c r="S4907" s="8">
        <f>YEAR(Tabla1[[#This Row],[Date]])</f>
        <v>2022</v>
      </c>
    </row>
    <row r="4908" spans="1:19" x14ac:dyDescent="0.2">
      <c r="A4908">
        <v>4900</v>
      </c>
      <c r="B4908" s="1">
        <v>44898</v>
      </c>
      <c r="C4908" t="s">
        <v>260</v>
      </c>
      <c r="D4908" t="s">
        <v>332</v>
      </c>
      <c r="E4908">
        <v>1</v>
      </c>
      <c r="F4908" t="s">
        <v>891</v>
      </c>
      <c r="G4908" t="s">
        <v>272</v>
      </c>
      <c r="H4908" t="s">
        <v>806</v>
      </c>
      <c r="M4908" s="2">
        <v>3500</v>
      </c>
      <c r="N4908" s="2">
        <v>10000</v>
      </c>
      <c r="O4908" s="2">
        <f>IF(Tabla1[[#This Row],[Mov]]="VNT",Tabla1[[#This Row],[Sale]]-Tabla1[[#This Row],[Cost]],-Tabla1[[#This Row],[Cost]]*Tabla1[[#This Row],[Cant]])</f>
        <v>6500</v>
      </c>
      <c r="P4908" s="8">
        <f>IF(Tabla1[[#This Row],[Mov]]="VNT",-Tabla1[[#This Row],[Cant]],Tabla1[[#This Row],[Cant]])</f>
        <v>-1</v>
      </c>
      <c r="Q4908" s="8">
        <f>DAY(Tabla1[[#This Row],[Date]])</f>
        <v>3</v>
      </c>
      <c r="R4908" s="8">
        <f>MONTH(Tabla1[[#This Row],[Date]])</f>
        <v>12</v>
      </c>
      <c r="S4908" s="8">
        <f>YEAR(Tabla1[[#This Row],[Date]])</f>
        <v>2022</v>
      </c>
    </row>
    <row r="4909" spans="1:19" x14ac:dyDescent="0.2">
      <c r="A4909">
        <v>4901</v>
      </c>
      <c r="B4909" s="1">
        <v>44898</v>
      </c>
      <c r="C4909" t="s">
        <v>260</v>
      </c>
      <c r="D4909" t="s">
        <v>332</v>
      </c>
      <c r="E4909">
        <v>1</v>
      </c>
      <c r="F4909" t="s">
        <v>225</v>
      </c>
      <c r="G4909" t="s">
        <v>272</v>
      </c>
      <c r="H4909" t="s">
        <v>806</v>
      </c>
      <c r="M4909" s="2">
        <v>1100</v>
      </c>
      <c r="N4909" s="2">
        <v>10000</v>
      </c>
      <c r="O4909" s="2">
        <f>IF(Tabla1[[#This Row],[Mov]]="VNT",Tabla1[[#This Row],[Sale]]-Tabla1[[#This Row],[Cost]],-Tabla1[[#This Row],[Cost]]*Tabla1[[#This Row],[Cant]])</f>
        <v>8900</v>
      </c>
      <c r="P4909" s="8">
        <f>IF(Tabla1[[#This Row],[Mov]]="VNT",-Tabla1[[#This Row],[Cant]],Tabla1[[#This Row],[Cant]])</f>
        <v>-1</v>
      </c>
      <c r="Q4909" s="8">
        <f>DAY(Tabla1[[#This Row],[Date]])</f>
        <v>3</v>
      </c>
      <c r="R4909" s="8">
        <f>MONTH(Tabla1[[#This Row],[Date]])</f>
        <v>12</v>
      </c>
      <c r="S4909" s="8">
        <f>YEAR(Tabla1[[#This Row],[Date]])</f>
        <v>2022</v>
      </c>
    </row>
    <row r="4910" spans="1:19" x14ac:dyDescent="0.2">
      <c r="A4910">
        <v>4902</v>
      </c>
      <c r="B4910" s="1">
        <v>44899</v>
      </c>
      <c r="C4910" t="s">
        <v>260</v>
      </c>
      <c r="D4910" t="s">
        <v>332</v>
      </c>
      <c r="E4910">
        <v>1</v>
      </c>
      <c r="F4910" t="s">
        <v>365</v>
      </c>
      <c r="G4910" t="s">
        <v>943</v>
      </c>
      <c r="H4910" t="s">
        <v>1672</v>
      </c>
      <c r="M4910" s="2">
        <v>4000</v>
      </c>
      <c r="N4910" s="2">
        <v>9000</v>
      </c>
      <c r="O4910" s="2">
        <f>IF(Tabla1[[#This Row],[Mov]]="VNT",Tabla1[[#This Row],[Sale]]-Tabla1[[#This Row],[Cost]],-Tabla1[[#This Row],[Cost]]*Tabla1[[#This Row],[Cant]])</f>
        <v>5000</v>
      </c>
      <c r="P4910" s="8">
        <f>IF(Tabla1[[#This Row],[Mov]]="VNT",-Tabla1[[#This Row],[Cant]],Tabla1[[#This Row],[Cant]])</f>
        <v>-1</v>
      </c>
      <c r="Q4910" s="8">
        <f>DAY(Tabla1[[#This Row],[Date]])</f>
        <v>4</v>
      </c>
      <c r="R4910" s="8">
        <f>MONTH(Tabla1[[#This Row],[Date]])</f>
        <v>12</v>
      </c>
      <c r="S4910" s="8">
        <f>YEAR(Tabla1[[#This Row],[Date]])</f>
        <v>2022</v>
      </c>
    </row>
    <row r="4911" spans="1:19" x14ac:dyDescent="0.2">
      <c r="A4911">
        <v>4903</v>
      </c>
      <c r="B4911" s="1">
        <v>44899</v>
      </c>
      <c r="C4911" t="s">
        <v>260</v>
      </c>
      <c r="D4911" t="s">
        <v>332</v>
      </c>
      <c r="E4911">
        <v>1</v>
      </c>
      <c r="F4911" t="s">
        <v>365</v>
      </c>
      <c r="G4911" t="s">
        <v>943</v>
      </c>
      <c r="H4911" t="s">
        <v>994</v>
      </c>
      <c r="M4911" s="2">
        <v>4000</v>
      </c>
      <c r="N4911" s="2">
        <v>9000</v>
      </c>
      <c r="O4911" s="2">
        <f>IF(Tabla1[[#This Row],[Mov]]="VNT",Tabla1[[#This Row],[Sale]]-Tabla1[[#This Row],[Cost]],-Tabla1[[#This Row],[Cost]]*Tabla1[[#This Row],[Cant]])</f>
        <v>5000</v>
      </c>
      <c r="P4911" s="8">
        <f>IF(Tabla1[[#This Row],[Mov]]="VNT",-Tabla1[[#This Row],[Cant]],Tabla1[[#This Row],[Cant]])</f>
        <v>-1</v>
      </c>
      <c r="Q4911" s="8">
        <f>DAY(Tabla1[[#This Row],[Date]])</f>
        <v>4</v>
      </c>
      <c r="R4911" s="8">
        <f>MONTH(Tabla1[[#This Row],[Date]])</f>
        <v>12</v>
      </c>
      <c r="S4911" s="8">
        <f>YEAR(Tabla1[[#This Row],[Date]])</f>
        <v>2022</v>
      </c>
    </row>
    <row r="4912" spans="1:19" x14ac:dyDescent="0.2">
      <c r="A4912">
        <v>4904</v>
      </c>
      <c r="B4912" s="1">
        <v>44899</v>
      </c>
      <c r="C4912" t="s">
        <v>260</v>
      </c>
      <c r="D4912" t="s">
        <v>332</v>
      </c>
      <c r="E4912">
        <v>1</v>
      </c>
      <c r="F4912" t="s">
        <v>116</v>
      </c>
      <c r="G4912" t="s">
        <v>382</v>
      </c>
      <c r="H4912" t="s">
        <v>514</v>
      </c>
      <c r="M4912" s="2">
        <v>6074</v>
      </c>
      <c r="N4912" s="2">
        <v>6500</v>
      </c>
      <c r="O4912" s="2">
        <f>IF(Tabla1[[#This Row],[Mov]]="VNT",Tabla1[[#This Row],[Sale]]-Tabla1[[#This Row],[Cost]],-Tabla1[[#This Row],[Cost]]*Tabla1[[#This Row],[Cant]])</f>
        <v>426</v>
      </c>
      <c r="P4912" s="8">
        <f>IF(Tabla1[[#This Row],[Mov]]="VNT",-Tabla1[[#This Row],[Cant]],Tabla1[[#This Row],[Cant]])</f>
        <v>-1</v>
      </c>
      <c r="Q4912" s="8">
        <f>DAY(Tabla1[[#This Row],[Date]])</f>
        <v>4</v>
      </c>
      <c r="R4912" s="8">
        <f>MONTH(Tabla1[[#This Row],[Date]])</f>
        <v>12</v>
      </c>
      <c r="S4912" s="8">
        <f>YEAR(Tabla1[[#This Row],[Date]])</f>
        <v>2022</v>
      </c>
    </row>
    <row r="4913" spans="1:19" x14ac:dyDescent="0.2">
      <c r="A4913">
        <v>4905</v>
      </c>
      <c r="B4913" s="1">
        <v>44899</v>
      </c>
      <c r="C4913" t="s">
        <v>260</v>
      </c>
      <c r="D4913" t="s">
        <v>332</v>
      </c>
      <c r="E4913">
        <v>1</v>
      </c>
      <c r="F4913" t="s">
        <v>455</v>
      </c>
      <c r="G4913" t="s">
        <v>347</v>
      </c>
      <c r="H4913" t="s">
        <v>456</v>
      </c>
      <c r="M4913" s="2">
        <v>1000</v>
      </c>
      <c r="N4913" s="2">
        <v>3000</v>
      </c>
      <c r="O4913" s="2">
        <f>IF(Tabla1[[#This Row],[Mov]]="VNT",Tabla1[[#This Row],[Sale]]-Tabla1[[#This Row],[Cost]],-Tabla1[[#This Row],[Cost]]*Tabla1[[#This Row],[Cant]])</f>
        <v>2000</v>
      </c>
      <c r="P4913" s="8">
        <f>IF(Tabla1[[#This Row],[Mov]]="VNT",-Tabla1[[#This Row],[Cant]],Tabla1[[#This Row],[Cant]])</f>
        <v>-1</v>
      </c>
      <c r="Q4913" s="8">
        <f>DAY(Tabla1[[#This Row],[Date]])</f>
        <v>4</v>
      </c>
      <c r="R4913" s="8">
        <f>MONTH(Tabla1[[#This Row],[Date]])</f>
        <v>12</v>
      </c>
      <c r="S4913" s="8">
        <f>YEAR(Tabla1[[#This Row],[Date]])</f>
        <v>2022</v>
      </c>
    </row>
    <row r="4914" spans="1:19" x14ac:dyDescent="0.2">
      <c r="A4914">
        <v>4906</v>
      </c>
      <c r="B4914" s="1">
        <v>44899</v>
      </c>
      <c r="C4914" t="s">
        <v>260</v>
      </c>
      <c r="D4914" t="s">
        <v>332</v>
      </c>
      <c r="E4914">
        <v>1</v>
      </c>
      <c r="F4914" t="s">
        <v>225</v>
      </c>
      <c r="G4914" t="s">
        <v>272</v>
      </c>
      <c r="H4914" t="s">
        <v>344</v>
      </c>
      <c r="M4914" s="2">
        <v>1100</v>
      </c>
      <c r="N4914" s="2">
        <v>10000</v>
      </c>
      <c r="O4914" s="2">
        <f>IF(Tabla1[[#This Row],[Mov]]="VNT",Tabla1[[#This Row],[Sale]]-Tabla1[[#This Row],[Cost]],-Tabla1[[#This Row],[Cost]]*Tabla1[[#This Row],[Cant]])</f>
        <v>8900</v>
      </c>
      <c r="P4914" s="8">
        <f>IF(Tabla1[[#This Row],[Mov]]="VNT",-Tabla1[[#This Row],[Cant]],Tabla1[[#This Row],[Cant]])</f>
        <v>-1</v>
      </c>
      <c r="Q4914" s="8">
        <f>DAY(Tabla1[[#This Row],[Date]])</f>
        <v>4</v>
      </c>
      <c r="R4914" s="8">
        <f>MONTH(Tabla1[[#This Row],[Date]])</f>
        <v>12</v>
      </c>
      <c r="S4914" s="8">
        <f>YEAR(Tabla1[[#This Row],[Date]])</f>
        <v>2022</v>
      </c>
    </row>
    <row r="4915" spans="1:19" x14ac:dyDescent="0.2">
      <c r="A4915">
        <v>4907</v>
      </c>
      <c r="B4915" s="1">
        <v>44899</v>
      </c>
      <c r="C4915" t="s">
        <v>260</v>
      </c>
      <c r="D4915" t="s">
        <v>332</v>
      </c>
      <c r="E4915">
        <v>1</v>
      </c>
      <c r="F4915" t="s">
        <v>458</v>
      </c>
      <c r="G4915" t="s">
        <v>266</v>
      </c>
      <c r="H4915" t="s">
        <v>1410</v>
      </c>
      <c r="M4915" s="2">
        <v>0</v>
      </c>
      <c r="N4915" s="2">
        <v>15000</v>
      </c>
      <c r="O4915" s="2">
        <f>IF(Tabla1[[#This Row],[Mov]]="VNT",Tabla1[[#This Row],[Sale]]-Tabla1[[#This Row],[Cost]],-Tabla1[[#This Row],[Cost]]*Tabla1[[#This Row],[Cant]])</f>
        <v>15000</v>
      </c>
      <c r="P4915" s="8">
        <f>IF(Tabla1[[#This Row],[Mov]]="VNT",-Tabla1[[#This Row],[Cant]],Tabla1[[#This Row],[Cant]])</f>
        <v>-1</v>
      </c>
      <c r="Q4915" s="8">
        <f>DAY(Tabla1[[#This Row],[Date]])</f>
        <v>4</v>
      </c>
      <c r="R4915" s="8">
        <f>MONTH(Tabla1[[#This Row],[Date]])</f>
        <v>12</v>
      </c>
      <c r="S4915" s="8">
        <f>YEAR(Tabla1[[#This Row],[Date]])</f>
        <v>2022</v>
      </c>
    </row>
    <row r="4916" spans="1:19" x14ac:dyDescent="0.2">
      <c r="A4916">
        <v>4908</v>
      </c>
      <c r="B4916" s="1">
        <v>44899</v>
      </c>
      <c r="C4916" t="s">
        <v>260</v>
      </c>
      <c r="D4916" t="s">
        <v>332</v>
      </c>
      <c r="E4916">
        <v>1</v>
      </c>
      <c r="F4916" t="s">
        <v>1703</v>
      </c>
      <c r="G4916" t="s">
        <v>266</v>
      </c>
      <c r="H4916" t="s">
        <v>1993</v>
      </c>
      <c r="L4916" t="s">
        <v>1603</v>
      </c>
      <c r="M4916" s="2">
        <v>10000</v>
      </c>
      <c r="N4916" s="2">
        <v>17000</v>
      </c>
      <c r="O4916" s="2">
        <f>IF(Tabla1[[#This Row],[Mov]]="VNT",Tabla1[[#This Row],[Sale]]-Tabla1[[#This Row],[Cost]],-Tabla1[[#This Row],[Cost]]*Tabla1[[#This Row],[Cant]])</f>
        <v>7000</v>
      </c>
      <c r="P4916" s="8">
        <f>IF(Tabla1[[#This Row],[Mov]]="VNT",-Tabla1[[#This Row],[Cant]],Tabla1[[#This Row],[Cant]])</f>
        <v>-1</v>
      </c>
      <c r="Q4916" s="8">
        <f>DAY(Tabla1[[#This Row],[Date]])</f>
        <v>4</v>
      </c>
      <c r="R4916" s="8">
        <f>MONTH(Tabla1[[#This Row],[Date]])</f>
        <v>12</v>
      </c>
      <c r="S4916" s="8">
        <f>YEAR(Tabla1[[#This Row],[Date]])</f>
        <v>2022</v>
      </c>
    </row>
    <row r="4917" spans="1:19" x14ac:dyDescent="0.2">
      <c r="A4917">
        <v>4909</v>
      </c>
      <c r="B4917" s="1">
        <v>44899</v>
      </c>
      <c r="C4917" t="s">
        <v>260</v>
      </c>
      <c r="D4917" t="s">
        <v>332</v>
      </c>
      <c r="E4917">
        <v>1</v>
      </c>
      <c r="F4917" t="s">
        <v>15</v>
      </c>
      <c r="G4917" t="s">
        <v>266</v>
      </c>
      <c r="H4917" t="s">
        <v>138</v>
      </c>
      <c r="M4917" s="2">
        <v>3500</v>
      </c>
      <c r="N4917" s="2">
        <v>10000</v>
      </c>
      <c r="O4917" s="2">
        <f>IF(Tabla1[[#This Row],[Mov]]="VNT",Tabla1[[#This Row],[Sale]]-Tabla1[[#This Row],[Cost]],-Tabla1[[#This Row],[Cost]]*Tabla1[[#This Row],[Cant]])</f>
        <v>6500</v>
      </c>
      <c r="P4917" s="8">
        <f>IF(Tabla1[[#This Row],[Mov]]="VNT",-Tabla1[[#This Row],[Cant]],Tabla1[[#This Row],[Cant]])</f>
        <v>-1</v>
      </c>
      <c r="Q4917" s="8">
        <f>DAY(Tabla1[[#This Row],[Date]])</f>
        <v>4</v>
      </c>
      <c r="R4917" s="8">
        <f>MONTH(Tabla1[[#This Row],[Date]])</f>
        <v>12</v>
      </c>
      <c r="S4917" s="8">
        <f>YEAR(Tabla1[[#This Row],[Date]])</f>
        <v>2022</v>
      </c>
    </row>
    <row r="4918" spans="1:19" x14ac:dyDescent="0.2">
      <c r="A4918">
        <v>4910</v>
      </c>
      <c r="B4918" s="1">
        <v>44899</v>
      </c>
      <c r="C4918" t="s">
        <v>260</v>
      </c>
      <c r="D4918" t="s">
        <v>332</v>
      </c>
      <c r="E4918">
        <v>1</v>
      </c>
      <c r="F4918" t="s">
        <v>116</v>
      </c>
      <c r="G4918" t="s">
        <v>382</v>
      </c>
      <c r="H4918" t="s">
        <v>514</v>
      </c>
      <c r="M4918" s="2">
        <v>6074</v>
      </c>
      <c r="N4918" s="2">
        <v>6500</v>
      </c>
      <c r="O4918" s="2">
        <f>IF(Tabla1[[#This Row],[Mov]]="VNT",Tabla1[[#This Row],[Sale]]-Tabla1[[#This Row],[Cost]],-Tabla1[[#This Row],[Cost]]*Tabla1[[#This Row],[Cant]])</f>
        <v>426</v>
      </c>
      <c r="P4918" s="8">
        <f>IF(Tabla1[[#This Row],[Mov]]="VNT",-Tabla1[[#This Row],[Cant]],Tabla1[[#This Row],[Cant]])</f>
        <v>-1</v>
      </c>
      <c r="Q4918" s="8">
        <f>DAY(Tabla1[[#This Row],[Date]])</f>
        <v>4</v>
      </c>
      <c r="R4918" s="8">
        <f>MONTH(Tabla1[[#This Row],[Date]])</f>
        <v>12</v>
      </c>
      <c r="S4918" s="8">
        <f>YEAR(Tabla1[[#This Row],[Date]])</f>
        <v>2022</v>
      </c>
    </row>
    <row r="4919" spans="1:19" x14ac:dyDescent="0.2">
      <c r="A4919">
        <v>4911</v>
      </c>
      <c r="B4919" s="1">
        <v>44899</v>
      </c>
      <c r="C4919" t="s">
        <v>260</v>
      </c>
      <c r="D4919" t="s">
        <v>332</v>
      </c>
      <c r="E4919">
        <v>1</v>
      </c>
      <c r="F4919" t="s">
        <v>1994</v>
      </c>
      <c r="G4919" t="s">
        <v>266</v>
      </c>
      <c r="H4919" t="s">
        <v>1995</v>
      </c>
      <c r="M4919" s="2">
        <v>0</v>
      </c>
      <c r="N4919" s="2">
        <v>5000</v>
      </c>
      <c r="O4919" s="2">
        <f>IF(Tabla1[[#This Row],[Mov]]="VNT",Tabla1[[#This Row],[Sale]]-Tabla1[[#This Row],[Cost]],-Tabla1[[#This Row],[Cost]]*Tabla1[[#This Row],[Cant]])</f>
        <v>5000</v>
      </c>
      <c r="P4919" s="8">
        <f>IF(Tabla1[[#This Row],[Mov]]="VNT",-Tabla1[[#This Row],[Cant]],Tabla1[[#This Row],[Cant]])</f>
        <v>-1</v>
      </c>
      <c r="Q4919" s="8">
        <f>DAY(Tabla1[[#This Row],[Date]])</f>
        <v>4</v>
      </c>
      <c r="R4919" s="8">
        <f>MONTH(Tabla1[[#This Row],[Date]])</f>
        <v>12</v>
      </c>
      <c r="S4919" s="8">
        <f>YEAR(Tabla1[[#This Row],[Date]])</f>
        <v>2022</v>
      </c>
    </row>
    <row r="4920" spans="1:19" x14ac:dyDescent="0.2">
      <c r="A4920">
        <v>4912</v>
      </c>
      <c r="B4920" s="1">
        <v>44899</v>
      </c>
      <c r="C4920" t="s">
        <v>260</v>
      </c>
      <c r="D4920" t="s">
        <v>332</v>
      </c>
      <c r="E4920">
        <v>1</v>
      </c>
      <c r="F4920" t="s">
        <v>15</v>
      </c>
      <c r="G4920" t="s">
        <v>333</v>
      </c>
      <c r="H4920" t="s">
        <v>1292</v>
      </c>
      <c r="M4920" s="2">
        <v>1800</v>
      </c>
      <c r="N4920" s="2">
        <v>10000</v>
      </c>
      <c r="O4920" s="2">
        <f>IF(Tabla1[[#This Row],[Mov]]="VNT",Tabla1[[#This Row],[Sale]]-Tabla1[[#This Row],[Cost]],-Tabla1[[#This Row],[Cost]]*Tabla1[[#This Row],[Cant]])</f>
        <v>8200</v>
      </c>
      <c r="P4920" s="8">
        <f>IF(Tabla1[[#This Row],[Mov]]="VNT",-Tabla1[[#This Row],[Cant]],Tabla1[[#This Row],[Cant]])</f>
        <v>-1</v>
      </c>
      <c r="Q4920" s="8">
        <f>DAY(Tabla1[[#This Row],[Date]])</f>
        <v>4</v>
      </c>
      <c r="R4920" s="8">
        <f>MONTH(Tabla1[[#This Row],[Date]])</f>
        <v>12</v>
      </c>
      <c r="S4920" s="8">
        <f>YEAR(Tabla1[[#This Row],[Date]])</f>
        <v>2022</v>
      </c>
    </row>
    <row r="4921" spans="1:19" x14ac:dyDescent="0.2">
      <c r="A4921">
        <v>4913</v>
      </c>
      <c r="B4921" s="1">
        <v>44899</v>
      </c>
      <c r="C4921" t="s">
        <v>260</v>
      </c>
      <c r="D4921" t="s">
        <v>332</v>
      </c>
      <c r="E4921">
        <v>1</v>
      </c>
      <c r="F4921" t="s">
        <v>26</v>
      </c>
      <c r="G4921" t="s">
        <v>273</v>
      </c>
      <c r="H4921" t="s">
        <v>40</v>
      </c>
      <c r="I4921" t="s">
        <v>41</v>
      </c>
      <c r="J4921" t="s">
        <v>25</v>
      </c>
      <c r="K4921" t="s">
        <v>18</v>
      </c>
      <c r="L4921" t="s">
        <v>52</v>
      </c>
      <c r="M4921" s="2">
        <v>8000</v>
      </c>
      <c r="N4921" s="2">
        <v>19000</v>
      </c>
      <c r="O4921" s="2">
        <f>IF(Tabla1[[#This Row],[Mov]]="VNT",Tabla1[[#This Row],[Sale]]-Tabla1[[#This Row],[Cost]],-Tabla1[[#This Row],[Cost]]*Tabla1[[#This Row],[Cant]])</f>
        <v>11000</v>
      </c>
      <c r="P4921" s="8">
        <f>IF(Tabla1[[#This Row],[Mov]]="VNT",-Tabla1[[#This Row],[Cant]],Tabla1[[#This Row],[Cant]])</f>
        <v>-1</v>
      </c>
      <c r="Q4921" s="8">
        <f>DAY(Tabla1[[#This Row],[Date]])</f>
        <v>4</v>
      </c>
      <c r="R4921" s="8">
        <f>MONTH(Tabla1[[#This Row],[Date]])</f>
        <v>12</v>
      </c>
      <c r="S4921" s="8">
        <f>YEAR(Tabla1[[#This Row],[Date]])</f>
        <v>2022</v>
      </c>
    </row>
    <row r="4922" spans="1:19" x14ac:dyDescent="0.2">
      <c r="A4922">
        <v>4914</v>
      </c>
      <c r="B4922" s="1">
        <v>44899</v>
      </c>
      <c r="C4922" t="s">
        <v>260</v>
      </c>
      <c r="D4922" t="s">
        <v>332</v>
      </c>
      <c r="E4922">
        <v>1</v>
      </c>
      <c r="F4922" t="s">
        <v>225</v>
      </c>
      <c r="G4922" t="s">
        <v>1782</v>
      </c>
      <c r="H4922" t="s">
        <v>1393</v>
      </c>
      <c r="M4922" s="2">
        <v>1100</v>
      </c>
      <c r="N4922" s="2">
        <v>10000</v>
      </c>
      <c r="O4922" s="2">
        <f>IF(Tabla1[[#This Row],[Mov]]="VNT",Tabla1[[#This Row],[Sale]]-Tabla1[[#This Row],[Cost]],-Tabla1[[#This Row],[Cost]]*Tabla1[[#This Row],[Cant]])</f>
        <v>8900</v>
      </c>
      <c r="P4922" s="8">
        <f>IF(Tabla1[[#This Row],[Mov]]="VNT",-Tabla1[[#This Row],[Cant]],Tabla1[[#This Row],[Cant]])</f>
        <v>-1</v>
      </c>
      <c r="Q4922" s="8">
        <f>DAY(Tabla1[[#This Row],[Date]])</f>
        <v>4</v>
      </c>
      <c r="R4922" s="8">
        <f>MONTH(Tabla1[[#This Row],[Date]])</f>
        <v>12</v>
      </c>
      <c r="S4922" s="8">
        <f>YEAR(Tabla1[[#This Row],[Date]])</f>
        <v>2022</v>
      </c>
    </row>
    <row r="4923" spans="1:19" x14ac:dyDescent="0.2">
      <c r="A4923">
        <v>4915</v>
      </c>
      <c r="B4923" s="1">
        <v>44899</v>
      </c>
      <c r="C4923" t="s">
        <v>260</v>
      </c>
      <c r="D4923" t="s">
        <v>332</v>
      </c>
      <c r="E4923">
        <v>1</v>
      </c>
      <c r="F4923" t="s">
        <v>224</v>
      </c>
      <c r="G4923" t="s">
        <v>273</v>
      </c>
      <c r="H4923" t="s">
        <v>467</v>
      </c>
      <c r="M4923" s="2">
        <v>7000</v>
      </c>
      <c r="N4923" s="2">
        <v>17000</v>
      </c>
      <c r="O4923" s="2">
        <f>IF(Tabla1[[#This Row],[Mov]]="VNT",Tabla1[[#This Row],[Sale]]-Tabla1[[#This Row],[Cost]],-Tabla1[[#This Row],[Cost]]*Tabla1[[#This Row],[Cant]])</f>
        <v>10000</v>
      </c>
      <c r="P4923" s="8">
        <f>IF(Tabla1[[#This Row],[Mov]]="VNT",-Tabla1[[#This Row],[Cant]],Tabla1[[#This Row],[Cant]])</f>
        <v>-1</v>
      </c>
      <c r="Q4923" s="8">
        <f>DAY(Tabla1[[#This Row],[Date]])</f>
        <v>4</v>
      </c>
      <c r="R4923" s="8">
        <f>MONTH(Tabla1[[#This Row],[Date]])</f>
        <v>12</v>
      </c>
      <c r="S4923" s="8">
        <f>YEAR(Tabla1[[#This Row],[Date]])</f>
        <v>2022</v>
      </c>
    </row>
    <row r="4924" spans="1:19" x14ac:dyDescent="0.2">
      <c r="A4924">
        <v>4916</v>
      </c>
      <c r="B4924" s="1">
        <v>44899</v>
      </c>
      <c r="C4924" t="s">
        <v>260</v>
      </c>
      <c r="D4924" t="s">
        <v>332</v>
      </c>
      <c r="E4924">
        <v>1</v>
      </c>
      <c r="F4924" t="s">
        <v>116</v>
      </c>
      <c r="G4924" t="s">
        <v>347</v>
      </c>
      <c r="H4924" t="s">
        <v>518</v>
      </c>
      <c r="M4924" s="2">
        <v>3271</v>
      </c>
      <c r="N4924" s="2">
        <v>3500</v>
      </c>
      <c r="O4924" s="2">
        <f>IF(Tabla1[[#This Row],[Mov]]="VNT",Tabla1[[#This Row],[Sale]]-Tabla1[[#This Row],[Cost]],-Tabla1[[#This Row],[Cost]]*Tabla1[[#This Row],[Cant]])</f>
        <v>229</v>
      </c>
      <c r="P4924" s="8">
        <f>IF(Tabla1[[#This Row],[Mov]]="VNT",-Tabla1[[#This Row],[Cant]],Tabla1[[#This Row],[Cant]])</f>
        <v>-1</v>
      </c>
      <c r="Q4924" s="8">
        <f>DAY(Tabla1[[#This Row],[Date]])</f>
        <v>4</v>
      </c>
      <c r="R4924" s="8">
        <f>MONTH(Tabla1[[#This Row],[Date]])</f>
        <v>12</v>
      </c>
      <c r="S4924" s="8">
        <f>YEAR(Tabla1[[#This Row],[Date]])</f>
        <v>2022</v>
      </c>
    </row>
    <row r="4925" spans="1:19" x14ac:dyDescent="0.2">
      <c r="A4925">
        <v>4917</v>
      </c>
      <c r="B4925" s="1">
        <v>44899</v>
      </c>
      <c r="C4925" t="s">
        <v>260</v>
      </c>
      <c r="D4925" t="s">
        <v>332</v>
      </c>
      <c r="E4925">
        <v>1</v>
      </c>
      <c r="F4925" t="s">
        <v>116</v>
      </c>
      <c r="G4925" t="s">
        <v>347</v>
      </c>
      <c r="H4925" t="s">
        <v>518</v>
      </c>
      <c r="M4925" s="2">
        <v>3271</v>
      </c>
      <c r="N4925" s="2">
        <v>3500</v>
      </c>
      <c r="O4925" s="2">
        <f>IF(Tabla1[[#This Row],[Mov]]="VNT",Tabla1[[#This Row],[Sale]]-Tabla1[[#This Row],[Cost]],-Tabla1[[#This Row],[Cost]]*Tabla1[[#This Row],[Cant]])</f>
        <v>229</v>
      </c>
      <c r="P4925" s="8">
        <f>IF(Tabla1[[#This Row],[Mov]]="VNT",-Tabla1[[#This Row],[Cant]],Tabla1[[#This Row],[Cant]])</f>
        <v>-1</v>
      </c>
      <c r="Q4925" s="8">
        <f>DAY(Tabla1[[#This Row],[Date]])</f>
        <v>4</v>
      </c>
      <c r="R4925" s="8">
        <f>MONTH(Tabla1[[#This Row],[Date]])</f>
        <v>12</v>
      </c>
      <c r="S4925" s="8">
        <f>YEAR(Tabla1[[#This Row],[Date]])</f>
        <v>2022</v>
      </c>
    </row>
    <row r="4926" spans="1:19" x14ac:dyDescent="0.2">
      <c r="A4926">
        <v>4918</v>
      </c>
      <c r="B4926" s="1">
        <v>44898</v>
      </c>
      <c r="C4926" t="s">
        <v>261</v>
      </c>
      <c r="D4926" t="s">
        <v>1569</v>
      </c>
      <c r="E4926">
        <v>1</v>
      </c>
      <c r="F4926" t="s">
        <v>44</v>
      </c>
      <c r="G4926" t="s">
        <v>1996</v>
      </c>
      <c r="H4926" t="s">
        <v>1997</v>
      </c>
      <c r="M4926" s="2">
        <v>37000</v>
      </c>
      <c r="N4926" s="2">
        <v>65000</v>
      </c>
      <c r="O4926" s="2">
        <f>IF(Tabla1[[#This Row],[Mov]]="VNT",Tabla1[[#This Row],[Sale]]-Tabla1[[#This Row],[Cost]],-Tabla1[[#This Row],[Cost]]*Tabla1[[#This Row],[Cant]])</f>
        <v>-37000</v>
      </c>
      <c r="P4926" s="8">
        <f>IF(Tabla1[[#This Row],[Mov]]="VNT",-Tabla1[[#This Row],[Cant]],Tabla1[[#This Row],[Cant]])</f>
        <v>1</v>
      </c>
      <c r="Q4926" s="8">
        <f>DAY(Tabla1[[#This Row],[Date]])</f>
        <v>3</v>
      </c>
      <c r="R4926" s="8">
        <f>MONTH(Tabla1[[#This Row],[Date]])</f>
        <v>12</v>
      </c>
      <c r="S4926" s="8">
        <f>YEAR(Tabla1[[#This Row],[Date]])</f>
        <v>2022</v>
      </c>
    </row>
    <row r="4927" spans="1:19" x14ac:dyDescent="0.2">
      <c r="A4927">
        <v>4919</v>
      </c>
      <c r="B4927" s="1">
        <v>44898</v>
      </c>
      <c r="C4927" t="s">
        <v>261</v>
      </c>
      <c r="D4927" t="s">
        <v>1569</v>
      </c>
      <c r="E4927">
        <v>4</v>
      </c>
      <c r="F4927" t="s">
        <v>891</v>
      </c>
      <c r="G4927" t="s">
        <v>263</v>
      </c>
      <c r="H4927" t="s">
        <v>672</v>
      </c>
      <c r="M4927" s="2">
        <v>3500</v>
      </c>
      <c r="N4927" s="2">
        <v>10000</v>
      </c>
      <c r="O4927" s="2">
        <f>IF(Tabla1[[#This Row],[Mov]]="VNT",Tabla1[[#This Row],[Sale]]-Tabla1[[#This Row],[Cost]],-Tabla1[[#This Row],[Cost]]*Tabla1[[#This Row],[Cant]])</f>
        <v>-14000</v>
      </c>
      <c r="P4927" s="8">
        <f>IF(Tabla1[[#This Row],[Mov]]="VNT",-Tabla1[[#This Row],[Cant]],Tabla1[[#This Row],[Cant]])</f>
        <v>4</v>
      </c>
      <c r="Q4927" s="8">
        <f>DAY(Tabla1[[#This Row],[Date]])</f>
        <v>3</v>
      </c>
      <c r="R4927" s="8">
        <f>MONTH(Tabla1[[#This Row],[Date]])</f>
        <v>12</v>
      </c>
      <c r="S4927" s="8">
        <f>YEAR(Tabla1[[#This Row],[Date]])</f>
        <v>2022</v>
      </c>
    </row>
    <row r="4928" spans="1:19" x14ac:dyDescent="0.2">
      <c r="A4928">
        <v>4920</v>
      </c>
      <c r="B4928" s="1">
        <v>44898</v>
      </c>
      <c r="C4928" t="s">
        <v>261</v>
      </c>
      <c r="D4928" t="s">
        <v>1569</v>
      </c>
      <c r="E4928">
        <v>2</v>
      </c>
      <c r="F4928" t="s">
        <v>586</v>
      </c>
      <c r="G4928" t="s">
        <v>589</v>
      </c>
      <c r="H4928" t="s">
        <v>1173</v>
      </c>
      <c r="M4928" s="2">
        <v>7000</v>
      </c>
      <c r="N4928" s="2">
        <v>20000</v>
      </c>
      <c r="O4928" s="2">
        <f>IF(Tabla1[[#This Row],[Mov]]="VNT",Tabla1[[#This Row],[Sale]]-Tabla1[[#This Row],[Cost]],-Tabla1[[#This Row],[Cost]]*Tabla1[[#This Row],[Cant]])</f>
        <v>-14000</v>
      </c>
      <c r="P4928" s="8">
        <f>IF(Tabla1[[#This Row],[Mov]]="VNT",-Tabla1[[#This Row],[Cant]],Tabla1[[#This Row],[Cant]])</f>
        <v>2</v>
      </c>
      <c r="Q4928" s="8">
        <f>DAY(Tabla1[[#This Row],[Date]])</f>
        <v>3</v>
      </c>
      <c r="R4928" s="8">
        <f>MONTH(Tabla1[[#This Row],[Date]])</f>
        <v>12</v>
      </c>
      <c r="S4928" s="8">
        <f>YEAR(Tabla1[[#This Row],[Date]])</f>
        <v>2022</v>
      </c>
    </row>
    <row r="4929" spans="1:19" x14ac:dyDescent="0.2">
      <c r="A4929">
        <v>4921</v>
      </c>
      <c r="B4929" s="1">
        <v>44898</v>
      </c>
      <c r="C4929" t="s">
        <v>261</v>
      </c>
      <c r="D4929" t="s">
        <v>1569</v>
      </c>
      <c r="E4929">
        <v>1</v>
      </c>
      <c r="F4929" t="s">
        <v>224</v>
      </c>
      <c r="G4929" t="s">
        <v>284</v>
      </c>
      <c r="H4929" t="s">
        <v>657</v>
      </c>
      <c r="M4929" s="2">
        <v>8000</v>
      </c>
      <c r="N4929" s="2">
        <v>20000</v>
      </c>
      <c r="O4929" s="2">
        <f>IF(Tabla1[[#This Row],[Mov]]="VNT",Tabla1[[#This Row],[Sale]]-Tabla1[[#This Row],[Cost]],-Tabla1[[#This Row],[Cost]]*Tabla1[[#This Row],[Cant]])</f>
        <v>-8000</v>
      </c>
      <c r="P4929" s="8">
        <f>IF(Tabla1[[#This Row],[Mov]]="VNT",-Tabla1[[#This Row],[Cant]],Tabla1[[#This Row],[Cant]])</f>
        <v>1</v>
      </c>
      <c r="Q4929" s="8">
        <f>DAY(Tabla1[[#This Row],[Date]])</f>
        <v>3</v>
      </c>
      <c r="R4929" s="8">
        <f>MONTH(Tabla1[[#This Row],[Date]])</f>
        <v>12</v>
      </c>
      <c r="S4929" s="8">
        <f>YEAR(Tabla1[[#This Row],[Date]])</f>
        <v>2022</v>
      </c>
    </row>
    <row r="4930" spans="1:19" x14ac:dyDescent="0.2">
      <c r="A4930">
        <v>4922</v>
      </c>
      <c r="B4930" s="1">
        <v>44898</v>
      </c>
      <c r="C4930" t="s">
        <v>261</v>
      </c>
      <c r="D4930" t="s">
        <v>1569</v>
      </c>
      <c r="E4930">
        <v>1</v>
      </c>
      <c r="F4930" t="s">
        <v>224</v>
      </c>
      <c r="G4930" t="s">
        <v>272</v>
      </c>
      <c r="H4930" t="s">
        <v>253</v>
      </c>
      <c r="M4930" s="2">
        <v>8000</v>
      </c>
      <c r="N4930" s="2">
        <v>20000</v>
      </c>
      <c r="O4930" s="2">
        <f>IF(Tabla1[[#This Row],[Mov]]="VNT",Tabla1[[#This Row],[Sale]]-Tabla1[[#This Row],[Cost]],-Tabla1[[#This Row],[Cost]]*Tabla1[[#This Row],[Cant]])</f>
        <v>-8000</v>
      </c>
      <c r="P4930" s="8">
        <f>IF(Tabla1[[#This Row],[Mov]]="VNT",-Tabla1[[#This Row],[Cant]],Tabla1[[#This Row],[Cant]])</f>
        <v>1</v>
      </c>
      <c r="Q4930" s="8">
        <f>DAY(Tabla1[[#This Row],[Date]])</f>
        <v>3</v>
      </c>
      <c r="R4930" s="8">
        <f>MONTH(Tabla1[[#This Row],[Date]])</f>
        <v>12</v>
      </c>
      <c r="S4930" s="8">
        <f>YEAR(Tabla1[[#This Row],[Date]])</f>
        <v>2022</v>
      </c>
    </row>
    <row r="4931" spans="1:19" x14ac:dyDescent="0.2">
      <c r="A4931">
        <v>4923</v>
      </c>
      <c r="B4931" s="1">
        <v>44898</v>
      </c>
      <c r="C4931" t="s">
        <v>261</v>
      </c>
      <c r="D4931" t="s">
        <v>1569</v>
      </c>
      <c r="E4931">
        <v>1</v>
      </c>
      <c r="F4931" t="s">
        <v>224</v>
      </c>
      <c r="G4931" t="s">
        <v>263</v>
      </c>
      <c r="H4931" t="s">
        <v>672</v>
      </c>
      <c r="M4931" s="2">
        <v>8000</v>
      </c>
      <c r="N4931" s="2">
        <v>20000</v>
      </c>
      <c r="O4931" s="2">
        <f>IF(Tabla1[[#This Row],[Mov]]="VNT",Tabla1[[#This Row],[Sale]]-Tabla1[[#This Row],[Cost]],-Tabla1[[#This Row],[Cost]]*Tabla1[[#This Row],[Cant]])</f>
        <v>-8000</v>
      </c>
      <c r="P4931" s="8">
        <f>IF(Tabla1[[#This Row],[Mov]]="VNT",-Tabla1[[#This Row],[Cant]],Tabla1[[#This Row],[Cant]])</f>
        <v>1</v>
      </c>
      <c r="Q4931" s="8">
        <f>DAY(Tabla1[[#This Row],[Date]])</f>
        <v>3</v>
      </c>
      <c r="R4931" s="8">
        <f>MONTH(Tabla1[[#This Row],[Date]])</f>
        <v>12</v>
      </c>
      <c r="S4931" s="8">
        <f>YEAR(Tabla1[[#This Row],[Date]])</f>
        <v>2022</v>
      </c>
    </row>
    <row r="4932" spans="1:19" x14ac:dyDescent="0.2">
      <c r="A4932">
        <v>4924</v>
      </c>
      <c r="B4932" s="1">
        <v>44899</v>
      </c>
      <c r="C4932" t="s">
        <v>260</v>
      </c>
      <c r="D4932" t="s">
        <v>332</v>
      </c>
      <c r="E4932">
        <v>1</v>
      </c>
      <c r="F4932" t="s">
        <v>891</v>
      </c>
      <c r="G4932" t="s">
        <v>272</v>
      </c>
      <c r="H4932" t="s">
        <v>311</v>
      </c>
      <c r="M4932" s="2">
        <v>4000</v>
      </c>
      <c r="N4932" s="2">
        <v>10000</v>
      </c>
      <c r="O4932" s="2">
        <f>IF(Tabla1[[#This Row],[Mov]]="VNT",Tabla1[[#This Row],[Sale]]-Tabla1[[#This Row],[Cost]],-Tabla1[[#This Row],[Cost]]*Tabla1[[#This Row],[Cant]])</f>
        <v>6000</v>
      </c>
      <c r="P4932" s="8">
        <f>IF(Tabla1[[#This Row],[Mov]]="VNT",-Tabla1[[#This Row],[Cant]],Tabla1[[#This Row],[Cant]])</f>
        <v>-1</v>
      </c>
      <c r="Q4932" s="8">
        <f>DAY(Tabla1[[#This Row],[Date]])</f>
        <v>4</v>
      </c>
      <c r="R4932" s="8">
        <f>MONTH(Tabla1[[#This Row],[Date]])</f>
        <v>12</v>
      </c>
      <c r="S4932" s="8">
        <f>YEAR(Tabla1[[#This Row],[Date]])</f>
        <v>2022</v>
      </c>
    </row>
    <row r="4933" spans="1:19" x14ac:dyDescent="0.2">
      <c r="A4933">
        <v>4925</v>
      </c>
      <c r="B4933" s="1">
        <v>44899</v>
      </c>
      <c r="C4933" t="s">
        <v>260</v>
      </c>
      <c r="D4933" t="s">
        <v>332</v>
      </c>
      <c r="E4933">
        <v>1</v>
      </c>
      <c r="F4933" t="s">
        <v>225</v>
      </c>
      <c r="G4933" t="s">
        <v>272</v>
      </c>
      <c r="H4933" t="s">
        <v>311</v>
      </c>
      <c r="M4933" s="2">
        <v>1100</v>
      </c>
      <c r="N4933" s="2">
        <v>10000</v>
      </c>
      <c r="O4933" s="2">
        <f>IF(Tabla1[[#This Row],[Mov]]="VNT",Tabla1[[#This Row],[Sale]]-Tabla1[[#This Row],[Cost]],-Tabla1[[#This Row],[Cost]]*Tabla1[[#This Row],[Cant]])</f>
        <v>8900</v>
      </c>
      <c r="P4933" s="8">
        <f>IF(Tabla1[[#This Row],[Mov]]="VNT",-Tabla1[[#This Row],[Cant]],Tabla1[[#This Row],[Cant]])</f>
        <v>-1</v>
      </c>
      <c r="Q4933" s="8">
        <f>DAY(Tabla1[[#This Row],[Date]])</f>
        <v>4</v>
      </c>
      <c r="R4933" s="8">
        <f>MONTH(Tabla1[[#This Row],[Date]])</f>
        <v>12</v>
      </c>
      <c r="S4933" s="8">
        <f>YEAR(Tabla1[[#This Row],[Date]])</f>
        <v>2022</v>
      </c>
    </row>
    <row r="4934" spans="1:19" x14ac:dyDescent="0.2">
      <c r="A4934">
        <v>4926</v>
      </c>
      <c r="B4934" s="1">
        <v>44899</v>
      </c>
      <c r="C4934" t="s">
        <v>260</v>
      </c>
      <c r="D4934" t="s">
        <v>332</v>
      </c>
      <c r="E4934">
        <v>1</v>
      </c>
      <c r="F4934" t="s">
        <v>1193</v>
      </c>
      <c r="G4934" t="s">
        <v>262</v>
      </c>
      <c r="H4934" t="s">
        <v>304</v>
      </c>
      <c r="M4934" s="2">
        <v>7000</v>
      </c>
      <c r="N4934" s="2">
        <v>19000</v>
      </c>
      <c r="O4934" s="2">
        <f>IF(Tabla1[[#This Row],[Mov]]="VNT",Tabla1[[#This Row],[Sale]]-Tabla1[[#This Row],[Cost]],-Tabla1[[#This Row],[Cost]]*Tabla1[[#This Row],[Cant]])</f>
        <v>12000</v>
      </c>
      <c r="P4934" s="8">
        <f>IF(Tabla1[[#This Row],[Mov]]="VNT",-Tabla1[[#This Row],[Cant]],Tabla1[[#This Row],[Cant]])</f>
        <v>-1</v>
      </c>
      <c r="Q4934" s="8">
        <f>DAY(Tabla1[[#This Row],[Date]])</f>
        <v>4</v>
      </c>
      <c r="R4934" s="8">
        <f>MONTH(Tabla1[[#This Row],[Date]])</f>
        <v>12</v>
      </c>
      <c r="S4934" s="8">
        <f>YEAR(Tabla1[[#This Row],[Date]])</f>
        <v>2022</v>
      </c>
    </row>
    <row r="4935" spans="1:19" x14ac:dyDescent="0.2">
      <c r="A4935">
        <v>4927</v>
      </c>
      <c r="B4935" s="1">
        <v>44899</v>
      </c>
      <c r="C4935" t="s">
        <v>260</v>
      </c>
      <c r="D4935" t="s">
        <v>332</v>
      </c>
      <c r="E4935">
        <v>1</v>
      </c>
      <c r="F4935" t="s">
        <v>455</v>
      </c>
      <c r="G4935" t="s">
        <v>347</v>
      </c>
      <c r="H4935" t="s">
        <v>456</v>
      </c>
      <c r="M4935" s="2">
        <v>1000</v>
      </c>
      <c r="N4935" s="2">
        <v>3000</v>
      </c>
      <c r="O4935" s="2">
        <f>IF(Tabla1[[#This Row],[Mov]]="VNT",Tabla1[[#This Row],[Sale]]-Tabla1[[#This Row],[Cost]],-Tabla1[[#This Row],[Cost]]*Tabla1[[#This Row],[Cant]])</f>
        <v>2000</v>
      </c>
      <c r="P4935" s="8">
        <f>IF(Tabla1[[#This Row],[Mov]]="VNT",-Tabla1[[#This Row],[Cant]],Tabla1[[#This Row],[Cant]])</f>
        <v>-1</v>
      </c>
      <c r="Q4935" s="8">
        <f>DAY(Tabla1[[#This Row],[Date]])</f>
        <v>4</v>
      </c>
      <c r="R4935" s="8">
        <f>MONTH(Tabla1[[#This Row],[Date]])</f>
        <v>12</v>
      </c>
      <c r="S4935" s="8">
        <f>YEAR(Tabla1[[#This Row],[Date]])</f>
        <v>2022</v>
      </c>
    </row>
    <row r="4936" spans="1:19" x14ac:dyDescent="0.2">
      <c r="A4936">
        <v>4928</v>
      </c>
      <c r="B4936" s="1">
        <v>44899</v>
      </c>
      <c r="C4936" t="s">
        <v>260</v>
      </c>
      <c r="D4936" t="s">
        <v>332</v>
      </c>
      <c r="E4936">
        <v>1</v>
      </c>
      <c r="F4936" t="s">
        <v>116</v>
      </c>
      <c r="G4936" t="s">
        <v>347</v>
      </c>
      <c r="H4936" t="s">
        <v>518</v>
      </c>
      <c r="M4936" s="2">
        <v>6074</v>
      </c>
      <c r="N4936" s="2">
        <v>6500</v>
      </c>
      <c r="O4936" s="2">
        <f>IF(Tabla1[[#This Row],[Mov]]="VNT",Tabla1[[#This Row],[Sale]]-Tabla1[[#This Row],[Cost]],-Tabla1[[#This Row],[Cost]]*Tabla1[[#This Row],[Cant]])</f>
        <v>426</v>
      </c>
      <c r="P4936" s="8">
        <f>IF(Tabla1[[#This Row],[Mov]]="VNT",-Tabla1[[#This Row],[Cant]],Tabla1[[#This Row],[Cant]])</f>
        <v>-1</v>
      </c>
      <c r="Q4936" s="8">
        <f>DAY(Tabla1[[#This Row],[Date]])</f>
        <v>4</v>
      </c>
      <c r="R4936" s="8">
        <f>MONTH(Tabla1[[#This Row],[Date]])</f>
        <v>12</v>
      </c>
      <c r="S4936" s="8">
        <f>YEAR(Tabla1[[#This Row],[Date]])</f>
        <v>2022</v>
      </c>
    </row>
    <row r="4937" spans="1:19" x14ac:dyDescent="0.2">
      <c r="A4937">
        <v>4929</v>
      </c>
      <c r="B4937" s="1">
        <v>44899</v>
      </c>
      <c r="C4937" t="s">
        <v>260</v>
      </c>
      <c r="D4937" t="s">
        <v>332</v>
      </c>
      <c r="E4937">
        <v>1</v>
      </c>
      <c r="F4937" t="s">
        <v>386</v>
      </c>
      <c r="G4937" t="s">
        <v>272</v>
      </c>
      <c r="H4937" t="s">
        <v>307</v>
      </c>
      <c r="M4937" s="2">
        <v>65000</v>
      </c>
      <c r="N4937" s="2">
        <v>120000</v>
      </c>
      <c r="O4937" s="2">
        <f>IF(Tabla1[[#This Row],[Mov]]="VNT",Tabla1[[#This Row],[Sale]]-Tabla1[[#This Row],[Cost]],-Tabla1[[#This Row],[Cost]]*Tabla1[[#This Row],[Cant]])</f>
        <v>55000</v>
      </c>
      <c r="P4937" s="8">
        <f>IF(Tabla1[[#This Row],[Mov]]="VNT",-Tabla1[[#This Row],[Cant]],Tabla1[[#This Row],[Cant]])</f>
        <v>-1</v>
      </c>
      <c r="Q4937" s="8">
        <f>DAY(Tabla1[[#This Row],[Date]])</f>
        <v>4</v>
      </c>
      <c r="R4937" s="8">
        <f>MONTH(Tabla1[[#This Row],[Date]])</f>
        <v>12</v>
      </c>
      <c r="S4937" s="8">
        <f>YEAR(Tabla1[[#This Row],[Date]])</f>
        <v>2022</v>
      </c>
    </row>
    <row r="4938" spans="1:19" x14ac:dyDescent="0.2">
      <c r="A4938">
        <v>4930</v>
      </c>
      <c r="B4938" s="1">
        <v>44899</v>
      </c>
      <c r="C4938" t="s">
        <v>260</v>
      </c>
      <c r="D4938" t="s">
        <v>332</v>
      </c>
      <c r="E4938">
        <v>1</v>
      </c>
      <c r="F4938" t="s">
        <v>455</v>
      </c>
      <c r="G4938" t="s">
        <v>347</v>
      </c>
      <c r="H4938" t="s">
        <v>456</v>
      </c>
      <c r="M4938" s="2">
        <v>1000</v>
      </c>
      <c r="N4938" s="2">
        <v>3000</v>
      </c>
      <c r="O4938" s="2">
        <f>IF(Tabla1[[#This Row],[Mov]]="VNT",Tabla1[[#This Row],[Sale]]-Tabla1[[#This Row],[Cost]],-Tabla1[[#This Row],[Cost]]*Tabla1[[#This Row],[Cant]])</f>
        <v>2000</v>
      </c>
      <c r="P4938" s="8">
        <f>IF(Tabla1[[#This Row],[Mov]]="VNT",-Tabla1[[#This Row],[Cant]],Tabla1[[#This Row],[Cant]])</f>
        <v>-1</v>
      </c>
      <c r="Q4938" s="8">
        <f>DAY(Tabla1[[#This Row],[Date]])</f>
        <v>4</v>
      </c>
      <c r="R4938" s="8">
        <f>MONTH(Tabla1[[#This Row],[Date]])</f>
        <v>12</v>
      </c>
      <c r="S4938" s="8">
        <f>YEAR(Tabla1[[#This Row],[Date]])</f>
        <v>2022</v>
      </c>
    </row>
    <row r="4939" spans="1:19" x14ac:dyDescent="0.2">
      <c r="A4939">
        <v>4931</v>
      </c>
      <c r="B4939" s="1">
        <v>44899</v>
      </c>
      <c r="C4939" t="s">
        <v>260</v>
      </c>
      <c r="D4939" t="s">
        <v>332</v>
      </c>
      <c r="E4939">
        <v>1</v>
      </c>
      <c r="F4939" t="s">
        <v>116</v>
      </c>
      <c r="G4939" t="s">
        <v>347</v>
      </c>
      <c r="H4939" t="s">
        <v>518</v>
      </c>
      <c r="M4939" s="2">
        <v>7009</v>
      </c>
      <c r="N4939" s="2">
        <v>7500</v>
      </c>
      <c r="O4939" s="2">
        <f>IF(Tabla1[[#This Row],[Mov]]="VNT",Tabla1[[#This Row],[Sale]]-Tabla1[[#This Row],[Cost]],-Tabla1[[#This Row],[Cost]]*Tabla1[[#This Row],[Cant]])</f>
        <v>491</v>
      </c>
      <c r="P4939" s="8">
        <f>IF(Tabla1[[#This Row],[Mov]]="VNT",-Tabla1[[#This Row],[Cant]],Tabla1[[#This Row],[Cant]])</f>
        <v>-1</v>
      </c>
      <c r="Q4939" s="8">
        <f>DAY(Tabla1[[#This Row],[Date]])</f>
        <v>4</v>
      </c>
      <c r="R4939" s="8">
        <f>MONTH(Tabla1[[#This Row],[Date]])</f>
        <v>12</v>
      </c>
      <c r="S4939" s="8">
        <f>YEAR(Tabla1[[#This Row],[Date]])</f>
        <v>2022</v>
      </c>
    </row>
    <row r="4940" spans="1:19" x14ac:dyDescent="0.2">
      <c r="A4940">
        <v>4932</v>
      </c>
      <c r="B4940" s="1">
        <v>44899</v>
      </c>
      <c r="C4940" t="s">
        <v>260</v>
      </c>
      <c r="D4940" t="s">
        <v>809</v>
      </c>
      <c r="E4940">
        <v>1</v>
      </c>
      <c r="F4940" t="s">
        <v>44</v>
      </c>
      <c r="G4940" t="s">
        <v>1998</v>
      </c>
      <c r="H4940" t="s">
        <v>1999</v>
      </c>
      <c r="M4940" s="2">
        <v>42000</v>
      </c>
      <c r="N4940" s="2">
        <v>60000</v>
      </c>
      <c r="O4940" s="2">
        <f>IF(Tabla1[[#This Row],[Mov]]="VNT",Tabla1[[#This Row],[Sale]]-Tabla1[[#This Row],[Cost]],-Tabla1[[#This Row],[Cost]]*Tabla1[[#This Row],[Cant]])</f>
        <v>18000</v>
      </c>
      <c r="P4940" s="8">
        <f>IF(Tabla1[[#This Row],[Mov]]="VNT",-Tabla1[[#This Row],[Cant]],Tabla1[[#This Row],[Cant]])</f>
        <v>-1</v>
      </c>
      <c r="Q4940" s="8">
        <f>DAY(Tabla1[[#This Row],[Date]])</f>
        <v>4</v>
      </c>
      <c r="R4940" s="8">
        <f>MONTH(Tabla1[[#This Row],[Date]])</f>
        <v>12</v>
      </c>
      <c r="S4940" s="8">
        <f>YEAR(Tabla1[[#This Row],[Date]])</f>
        <v>2022</v>
      </c>
    </row>
    <row r="4941" spans="1:19" x14ac:dyDescent="0.2">
      <c r="A4941">
        <v>4933</v>
      </c>
      <c r="B4941" s="1">
        <v>44891</v>
      </c>
      <c r="C4941" t="s">
        <v>261</v>
      </c>
      <c r="D4941" t="s">
        <v>892</v>
      </c>
      <c r="E4941">
        <v>1</v>
      </c>
      <c r="F4941" t="s">
        <v>1193</v>
      </c>
      <c r="G4941" t="s">
        <v>262</v>
      </c>
      <c r="H4941" t="s">
        <v>304</v>
      </c>
      <c r="M4941" s="2">
        <v>7000</v>
      </c>
      <c r="N4941" s="2">
        <v>19000</v>
      </c>
      <c r="O4941" s="2">
        <f>IF(Tabla1[[#This Row],[Mov]]="VNT",Tabla1[[#This Row],[Sale]]-Tabla1[[#This Row],[Cost]],-Tabla1[[#This Row],[Cost]]*Tabla1[[#This Row],[Cant]])</f>
        <v>-7000</v>
      </c>
      <c r="P4941" s="8">
        <f>IF(Tabla1[[#This Row],[Mov]]="VNT",-Tabla1[[#This Row],[Cant]],Tabla1[[#This Row],[Cant]])</f>
        <v>1</v>
      </c>
      <c r="Q4941" s="8">
        <f>DAY(Tabla1[[#This Row],[Date]])</f>
        <v>26</v>
      </c>
      <c r="R4941" s="8">
        <f>MONTH(Tabla1[[#This Row],[Date]])</f>
        <v>11</v>
      </c>
      <c r="S4941" s="8">
        <f>YEAR(Tabla1[[#This Row],[Date]])</f>
        <v>2022</v>
      </c>
    </row>
    <row r="4942" spans="1:19" x14ac:dyDescent="0.2">
      <c r="A4942">
        <v>4934</v>
      </c>
      <c r="B4942" s="1">
        <v>44891</v>
      </c>
      <c r="C4942" t="s">
        <v>261</v>
      </c>
      <c r="D4942" t="s">
        <v>892</v>
      </c>
      <c r="E4942">
        <v>1</v>
      </c>
      <c r="F4942" t="s">
        <v>1192</v>
      </c>
      <c r="G4942" t="s">
        <v>263</v>
      </c>
      <c r="H4942" t="s">
        <v>767</v>
      </c>
      <c r="M4942" s="2">
        <v>14000</v>
      </c>
      <c r="N4942" s="2">
        <v>29000</v>
      </c>
      <c r="O4942" s="2">
        <f>IF(Tabla1[[#This Row],[Mov]]="VNT",Tabla1[[#This Row],[Sale]]-Tabla1[[#This Row],[Cost]],-Tabla1[[#This Row],[Cost]]*Tabla1[[#This Row],[Cant]])</f>
        <v>-14000</v>
      </c>
      <c r="P4942" s="8">
        <f>IF(Tabla1[[#This Row],[Mov]]="VNT",-Tabla1[[#This Row],[Cant]],Tabla1[[#This Row],[Cant]])</f>
        <v>1</v>
      </c>
      <c r="Q4942" s="8">
        <f>DAY(Tabla1[[#This Row],[Date]])</f>
        <v>26</v>
      </c>
      <c r="R4942" s="8">
        <f>MONTH(Tabla1[[#This Row],[Date]])</f>
        <v>11</v>
      </c>
      <c r="S4942" s="8">
        <f>YEAR(Tabla1[[#This Row],[Date]])</f>
        <v>2022</v>
      </c>
    </row>
    <row r="4943" spans="1:19" x14ac:dyDescent="0.2">
      <c r="A4943">
        <v>4935</v>
      </c>
      <c r="B4943" s="1">
        <v>44891</v>
      </c>
      <c r="C4943" t="s">
        <v>261</v>
      </c>
      <c r="D4943" t="s">
        <v>892</v>
      </c>
      <c r="E4943">
        <v>1</v>
      </c>
      <c r="F4943" t="s">
        <v>1192</v>
      </c>
      <c r="G4943" t="s">
        <v>262</v>
      </c>
      <c r="H4943" t="s">
        <v>305</v>
      </c>
      <c r="M4943" s="2">
        <v>10000</v>
      </c>
      <c r="N4943" s="2">
        <v>24000</v>
      </c>
      <c r="O4943" s="2">
        <f>IF(Tabla1[[#This Row],[Mov]]="VNT",Tabla1[[#This Row],[Sale]]-Tabla1[[#This Row],[Cost]],-Tabla1[[#This Row],[Cost]]*Tabla1[[#This Row],[Cant]])</f>
        <v>-10000</v>
      </c>
      <c r="P4943" s="8">
        <f>IF(Tabla1[[#This Row],[Mov]]="VNT",-Tabla1[[#This Row],[Cant]],Tabla1[[#This Row],[Cant]])</f>
        <v>1</v>
      </c>
      <c r="Q4943" s="8">
        <f>DAY(Tabla1[[#This Row],[Date]])</f>
        <v>26</v>
      </c>
      <c r="R4943" s="8">
        <f>MONTH(Tabla1[[#This Row],[Date]])</f>
        <v>11</v>
      </c>
      <c r="S4943" s="8">
        <f>YEAR(Tabla1[[#This Row],[Date]])</f>
        <v>2022</v>
      </c>
    </row>
    <row r="4944" spans="1:19" x14ac:dyDescent="0.2">
      <c r="A4944">
        <v>4936</v>
      </c>
      <c r="B4944" s="1">
        <v>44891</v>
      </c>
      <c r="C4944" t="s">
        <v>261</v>
      </c>
      <c r="D4944" t="s">
        <v>892</v>
      </c>
      <c r="E4944">
        <v>1</v>
      </c>
      <c r="F4944" t="s">
        <v>386</v>
      </c>
      <c r="G4944" t="s">
        <v>263</v>
      </c>
      <c r="H4944" t="s">
        <v>3633</v>
      </c>
      <c r="M4944" s="2">
        <v>63000</v>
      </c>
      <c r="N4944" s="2">
        <v>120000</v>
      </c>
      <c r="O4944" s="2">
        <f>IF(Tabla1[[#This Row],[Mov]]="VNT",Tabla1[[#This Row],[Sale]]-Tabla1[[#This Row],[Cost]],-Tabla1[[#This Row],[Cost]]*Tabla1[[#This Row],[Cant]])</f>
        <v>-63000</v>
      </c>
      <c r="P4944" s="8">
        <f>IF(Tabla1[[#This Row],[Mov]]="VNT",-Tabla1[[#This Row],[Cant]],Tabla1[[#This Row],[Cant]])</f>
        <v>1</v>
      </c>
      <c r="Q4944" s="8">
        <f>DAY(Tabla1[[#This Row],[Date]])</f>
        <v>26</v>
      </c>
      <c r="R4944" s="8">
        <f>MONTH(Tabla1[[#This Row],[Date]])</f>
        <v>11</v>
      </c>
      <c r="S4944" s="8">
        <f>YEAR(Tabla1[[#This Row],[Date]])</f>
        <v>2022</v>
      </c>
    </row>
    <row r="4945" spans="1:19" x14ac:dyDescent="0.2">
      <c r="A4945">
        <v>4937</v>
      </c>
      <c r="B4945" s="1">
        <v>44895</v>
      </c>
      <c r="C4945" t="s">
        <v>261</v>
      </c>
      <c r="D4945" t="s">
        <v>1569</v>
      </c>
      <c r="E4945">
        <v>2</v>
      </c>
      <c r="F4945" t="s">
        <v>224</v>
      </c>
      <c r="G4945" t="s">
        <v>860</v>
      </c>
      <c r="H4945" t="s">
        <v>313</v>
      </c>
      <c r="M4945" s="2">
        <v>8500</v>
      </c>
      <c r="N4945" s="2">
        <v>20000</v>
      </c>
      <c r="O4945" s="2">
        <f>IF(Tabla1[[#This Row],[Mov]]="VNT",Tabla1[[#This Row],[Sale]]-Tabla1[[#This Row],[Cost]],-Tabla1[[#This Row],[Cost]]*Tabla1[[#This Row],[Cant]])</f>
        <v>-17000</v>
      </c>
      <c r="P4945" s="8">
        <f>IF(Tabla1[[#This Row],[Mov]]="VNT",-Tabla1[[#This Row],[Cant]],Tabla1[[#This Row],[Cant]])</f>
        <v>2</v>
      </c>
      <c r="Q4945" s="8">
        <f>DAY(Tabla1[[#This Row],[Date]])</f>
        <v>30</v>
      </c>
      <c r="R4945" s="8">
        <f>MONTH(Tabla1[[#This Row],[Date]])</f>
        <v>11</v>
      </c>
      <c r="S4945" s="8">
        <f>YEAR(Tabla1[[#This Row],[Date]])</f>
        <v>2022</v>
      </c>
    </row>
    <row r="4946" spans="1:19" x14ac:dyDescent="0.2">
      <c r="A4946">
        <v>4938</v>
      </c>
      <c r="B4946" s="1">
        <v>44895</v>
      </c>
      <c r="C4946" t="s">
        <v>261</v>
      </c>
      <c r="D4946" t="s">
        <v>1569</v>
      </c>
      <c r="E4946">
        <v>2</v>
      </c>
      <c r="F4946" t="s">
        <v>224</v>
      </c>
      <c r="G4946" t="s">
        <v>284</v>
      </c>
      <c r="H4946" t="s">
        <v>2000</v>
      </c>
      <c r="M4946" s="2">
        <v>8500</v>
      </c>
      <c r="N4946" s="2">
        <v>20000</v>
      </c>
      <c r="O4946" s="2">
        <f>IF(Tabla1[[#This Row],[Mov]]="VNT",Tabla1[[#This Row],[Sale]]-Tabla1[[#This Row],[Cost]],-Tabla1[[#This Row],[Cost]]*Tabla1[[#This Row],[Cant]])</f>
        <v>-17000</v>
      </c>
      <c r="P4946" s="8">
        <f>IF(Tabla1[[#This Row],[Mov]]="VNT",-Tabla1[[#This Row],[Cant]],Tabla1[[#This Row],[Cant]])</f>
        <v>2</v>
      </c>
      <c r="Q4946" s="8">
        <f>DAY(Tabla1[[#This Row],[Date]])</f>
        <v>30</v>
      </c>
      <c r="R4946" s="8">
        <f>MONTH(Tabla1[[#This Row],[Date]])</f>
        <v>11</v>
      </c>
      <c r="S4946" s="8">
        <f>YEAR(Tabla1[[#This Row],[Date]])</f>
        <v>2022</v>
      </c>
    </row>
    <row r="4947" spans="1:19" x14ac:dyDescent="0.2">
      <c r="A4947">
        <v>4939</v>
      </c>
      <c r="B4947" s="1">
        <v>44895</v>
      </c>
      <c r="C4947" t="s">
        <v>261</v>
      </c>
      <c r="D4947" t="s">
        <v>1569</v>
      </c>
      <c r="E4947">
        <v>4</v>
      </c>
      <c r="F4947" t="s">
        <v>224</v>
      </c>
      <c r="G4947" t="s">
        <v>262</v>
      </c>
      <c r="H4947" t="s">
        <v>300</v>
      </c>
      <c r="M4947" s="2">
        <v>8500</v>
      </c>
      <c r="N4947" s="2">
        <v>20000</v>
      </c>
      <c r="O4947" s="2">
        <f>IF(Tabla1[[#This Row],[Mov]]="VNT",Tabla1[[#This Row],[Sale]]-Tabla1[[#This Row],[Cost]],-Tabla1[[#This Row],[Cost]]*Tabla1[[#This Row],[Cant]])</f>
        <v>-34000</v>
      </c>
      <c r="P4947" s="8">
        <f>IF(Tabla1[[#This Row],[Mov]]="VNT",-Tabla1[[#This Row],[Cant]],Tabla1[[#This Row],[Cant]])</f>
        <v>4</v>
      </c>
      <c r="Q4947" s="8">
        <f>DAY(Tabla1[[#This Row],[Date]])</f>
        <v>30</v>
      </c>
      <c r="R4947" s="8">
        <f>MONTH(Tabla1[[#This Row],[Date]])</f>
        <v>11</v>
      </c>
      <c r="S4947" s="8">
        <f>YEAR(Tabla1[[#This Row],[Date]])</f>
        <v>2022</v>
      </c>
    </row>
    <row r="4948" spans="1:19" x14ac:dyDescent="0.2">
      <c r="A4948">
        <v>4940</v>
      </c>
      <c r="B4948" s="1">
        <v>44895</v>
      </c>
      <c r="C4948" t="s">
        <v>261</v>
      </c>
      <c r="D4948" t="s">
        <v>1569</v>
      </c>
      <c r="E4948">
        <v>4</v>
      </c>
      <c r="F4948" t="s">
        <v>586</v>
      </c>
      <c r="G4948" t="s">
        <v>589</v>
      </c>
      <c r="H4948" t="s">
        <v>1173</v>
      </c>
      <c r="M4948" s="2">
        <v>7000</v>
      </c>
      <c r="N4948" s="2">
        <v>20000</v>
      </c>
      <c r="O4948" s="2">
        <f>IF(Tabla1[[#This Row],[Mov]]="VNT",Tabla1[[#This Row],[Sale]]-Tabla1[[#This Row],[Cost]],-Tabla1[[#This Row],[Cost]]*Tabla1[[#This Row],[Cant]])</f>
        <v>-28000</v>
      </c>
      <c r="P4948" s="8">
        <f>IF(Tabla1[[#This Row],[Mov]]="VNT",-Tabla1[[#This Row],[Cant]],Tabla1[[#This Row],[Cant]])</f>
        <v>4</v>
      </c>
      <c r="Q4948" s="8">
        <f>DAY(Tabla1[[#This Row],[Date]])</f>
        <v>30</v>
      </c>
      <c r="R4948" s="8">
        <f>MONTH(Tabla1[[#This Row],[Date]])</f>
        <v>11</v>
      </c>
      <c r="S4948" s="8">
        <f>YEAR(Tabla1[[#This Row],[Date]])</f>
        <v>2022</v>
      </c>
    </row>
    <row r="4949" spans="1:19" x14ac:dyDescent="0.2">
      <c r="A4949">
        <v>4941</v>
      </c>
      <c r="B4949" s="1">
        <v>44895</v>
      </c>
      <c r="C4949" t="s">
        <v>261</v>
      </c>
      <c r="D4949" t="s">
        <v>1569</v>
      </c>
      <c r="E4949">
        <v>1</v>
      </c>
      <c r="F4949" t="s">
        <v>44</v>
      </c>
      <c r="G4949" t="s">
        <v>266</v>
      </c>
      <c r="H4949" t="s">
        <v>2001</v>
      </c>
      <c r="M4949" s="2">
        <v>29000</v>
      </c>
      <c r="N4949" s="2">
        <v>59000</v>
      </c>
      <c r="O4949" s="2">
        <f>IF(Tabla1[[#This Row],[Mov]]="VNT",Tabla1[[#This Row],[Sale]]-Tabla1[[#This Row],[Cost]],-Tabla1[[#This Row],[Cost]]*Tabla1[[#This Row],[Cant]])</f>
        <v>-29000</v>
      </c>
      <c r="P4949" s="8">
        <f>IF(Tabla1[[#This Row],[Mov]]="VNT",-Tabla1[[#This Row],[Cant]],Tabla1[[#This Row],[Cant]])</f>
        <v>1</v>
      </c>
      <c r="Q4949" s="8">
        <f>DAY(Tabla1[[#This Row],[Date]])</f>
        <v>30</v>
      </c>
      <c r="R4949" s="8">
        <f>MONTH(Tabla1[[#This Row],[Date]])</f>
        <v>11</v>
      </c>
      <c r="S4949" s="8">
        <f>YEAR(Tabla1[[#This Row],[Date]])</f>
        <v>2022</v>
      </c>
    </row>
    <row r="4950" spans="1:19" x14ac:dyDescent="0.2">
      <c r="A4950">
        <v>4942</v>
      </c>
      <c r="B4950" s="1">
        <v>44895</v>
      </c>
      <c r="C4950" t="s">
        <v>261</v>
      </c>
      <c r="D4950" t="s">
        <v>1569</v>
      </c>
      <c r="E4950">
        <v>1</v>
      </c>
      <c r="F4950" t="s">
        <v>44</v>
      </c>
      <c r="G4950" t="s">
        <v>1998</v>
      </c>
      <c r="H4950" t="s">
        <v>1999</v>
      </c>
      <c r="M4950" s="2">
        <v>42000</v>
      </c>
      <c r="N4950" s="2">
        <v>65000</v>
      </c>
      <c r="O4950" s="2">
        <f>IF(Tabla1[[#This Row],[Mov]]="VNT",Tabla1[[#This Row],[Sale]]-Tabla1[[#This Row],[Cost]],-Tabla1[[#This Row],[Cost]]*Tabla1[[#This Row],[Cant]])</f>
        <v>-42000</v>
      </c>
      <c r="P4950" s="8">
        <f>IF(Tabla1[[#This Row],[Mov]]="VNT",-Tabla1[[#This Row],[Cant]],Tabla1[[#This Row],[Cant]])</f>
        <v>1</v>
      </c>
      <c r="Q4950" s="8">
        <f>DAY(Tabla1[[#This Row],[Date]])</f>
        <v>30</v>
      </c>
      <c r="R4950" s="8">
        <f>MONTH(Tabla1[[#This Row],[Date]])</f>
        <v>11</v>
      </c>
      <c r="S4950" s="8">
        <f>YEAR(Tabla1[[#This Row],[Date]])</f>
        <v>2022</v>
      </c>
    </row>
    <row r="4951" spans="1:19" x14ac:dyDescent="0.2">
      <c r="A4951">
        <v>4943</v>
      </c>
      <c r="B4951" s="1">
        <v>44895</v>
      </c>
      <c r="C4951" t="s">
        <v>261</v>
      </c>
      <c r="D4951" t="s">
        <v>1569</v>
      </c>
      <c r="E4951">
        <v>2</v>
      </c>
      <c r="F4951" t="s">
        <v>224</v>
      </c>
      <c r="G4951" t="s">
        <v>263</v>
      </c>
      <c r="H4951" t="s">
        <v>1729</v>
      </c>
      <c r="M4951" s="2">
        <v>12500</v>
      </c>
      <c r="N4951" s="2">
        <v>24000</v>
      </c>
      <c r="O4951" s="2">
        <f>IF(Tabla1[[#This Row],[Mov]]="VNT",Tabla1[[#This Row],[Sale]]-Tabla1[[#This Row],[Cost]],-Tabla1[[#This Row],[Cost]]*Tabla1[[#This Row],[Cant]])</f>
        <v>-25000</v>
      </c>
      <c r="P4951" s="8">
        <f>IF(Tabla1[[#This Row],[Mov]]="VNT",-Tabla1[[#This Row],[Cant]],Tabla1[[#This Row],[Cant]])</f>
        <v>2</v>
      </c>
      <c r="Q4951" s="8">
        <f>DAY(Tabla1[[#This Row],[Date]])</f>
        <v>30</v>
      </c>
      <c r="R4951" s="8">
        <f>MONTH(Tabla1[[#This Row],[Date]])</f>
        <v>11</v>
      </c>
      <c r="S4951" s="8">
        <f>YEAR(Tabla1[[#This Row],[Date]])</f>
        <v>2022</v>
      </c>
    </row>
    <row r="4952" spans="1:19" x14ac:dyDescent="0.2">
      <c r="A4952">
        <v>4944</v>
      </c>
      <c r="B4952" s="1">
        <v>44891</v>
      </c>
      <c r="C4952" t="s">
        <v>261</v>
      </c>
      <c r="D4952" t="s">
        <v>1569</v>
      </c>
      <c r="E4952">
        <v>5</v>
      </c>
      <c r="F4952" t="s">
        <v>26</v>
      </c>
      <c r="G4952" t="s">
        <v>273</v>
      </c>
      <c r="H4952" t="s">
        <v>2002</v>
      </c>
      <c r="M4952" s="2">
        <v>1800</v>
      </c>
      <c r="N4952" s="2">
        <v>5000</v>
      </c>
      <c r="O4952" s="2">
        <f>IF(Tabla1[[#This Row],[Mov]]="VNT",Tabla1[[#This Row],[Sale]]-Tabla1[[#This Row],[Cost]],-Tabla1[[#This Row],[Cost]]*Tabla1[[#This Row],[Cant]])</f>
        <v>-9000</v>
      </c>
      <c r="P4952" s="8">
        <f>IF(Tabla1[[#This Row],[Mov]]="VNT",-Tabla1[[#This Row],[Cant]],Tabla1[[#This Row],[Cant]])</f>
        <v>5</v>
      </c>
      <c r="Q4952" s="8">
        <f>DAY(Tabla1[[#This Row],[Date]])</f>
        <v>26</v>
      </c>
      <c r="R4952" s="8">
        <f>MONTH(Tabla1[[#This Row],[Date]])</f>
        <v>11</v>
      </c>
      <c r="S4952" s="8">
        <f>YEAR(Tabla1[[#This Row],[Date]])</f>
        <v>2022</v>
      </c>
    </row>
    <row r="4953" spans="1:19" x14ac:dyDescent="0.2">
      <c r="A4953">
        <v>4945</v>
      </c>
      <c r="B4953" s="1">
        <v>44891</v>
      </c>
      <c r="C4953" t="s">
        <v>261</v>
      </c>
      <c r="D4953" t="s">
        <v>1569</v>
      </c>
      <c r="E4953">
        <v>6</v>
      </c>
      <c r="F4953" t="s">
        <v>1958</v>
      </c>
      <c r="G4953" t="s">
        <v>273</v>
      </c>
      <c r="H4953" t="s">
        <v>1173</v>
      </c>
      <c r="M4953" s="2">
        <v>8500</v>
      </c>
      <c r="N4953" s="2">
        <v>16000</v>
      </c>
      <c r="O4953" s="2">
        <f>IF(Tabla1[[#This Row],[Mov]]="VNT",Tabla1[[#This Row],[Sale]]-Tabla1[[#This Row],[Cost]],-Tabla1[[#This Row],[Cost]]*Tabla1[[#This Row],[Cant]])</f>
        <v>-51000</v>
      </c>
      <c r="P4953" s="8">
        <f>IF(Tabla1[[#This Row],[Mov]]="VNT",-Tabla1[[#This Row],[Cant]],Tabla1[[#This Row],[Cant]])</f>
        <v>6</v>
      </c>
      <c r="Q4953" s="8">
        <f>DAY(Tabla1[[#This Row],[Date]])</f>
        <v>26</v>
      </c>
      <c r="R4953" s="8">
        <f>MONTH(Tabla1[[#This Row],[Date]])</f>
        <v>11</v>
      </c>
      <c r="S4953" s="8">
        <f>YEAR(Tabla1[[#This Row],[Date]])</f>
        <v>2022</v>
      </c>
    </row>
    <row r="4954" spans="1:19" x14ac:dyDescent="0.2">
      <c r="A4954">
        <v>4946</v>
      </c>
      <c r="B4954" s="1">
        <v>44891</v>
      </c>
      <c r="C4954" t="s">
        <v>261</v>
      </c>
      <c r="D4954" t="s">
        <v>1569</v>
      </c>
      <c r="E4954">
        <v>6</v>
      </c>
      <c r="F4954" t="s">
        <v>891</v>
      </c>
      <c r="G4954" t="s">
        <v>262</v>
      </c>
      <c r="H4954" t="s">
        <v>305</v>
      </c>
      <c r="M4954" s="2">
        <v>4000</v>
      </c>
      <c r="N4954" s="2">
        <v>10000</v>
      </c>
      <c r="O4954" s="2">
        <f>IF(Tabla1[[#This Row],[Mov]]="VNT",Tabla1[[#This Row],[Sale]]-Tabla1[[#This Row],[Cost]],-Tabla1[[#This Row],[Cost]]*Tabla1[[#This Row],[Cant]])</f>
        <v>-24000</v>
      </c>
      <c r="P4954" s="8">
        <f>IF(Tabla1[[#This Row],[Mov]]="VNT",-Tabla1[[#This Row],[Cant]],Tabla1[[#This Row],[Cant]])</f>
        <v>6</v>
      </c>
      <c r="Q4954" s="8">
        <f>DAY(Tabla1[[#This Row],[Date]])</f>
        <v>26</v>
      </c>
      <c r="R4954" s="8">
        <f>MONTH(Tabla1[[#This Row],[Date]])</f>
        <v>11</v>
      </c>
      <c r="S4954" s="8">
        <f>YEAR(Tabla1[[#This Row],[Date]])</f>
        <v>2022</v>
      </c>
    </row>
    <row r="4955" spans="1:19" x14ac:dyDescent="0.2">
      <c r="A4955">
        <v>4947</v>
      </c>
      <c r="B4955" s="1">
        <v>44891</v>
      </c>
      <c r="C4955" t="s">
        <v>261</v>
      </c>
      <c r="D4955" t="s">
        <v>1569</v>
      </c>
      <c r="E4955">
        <v>1</v>
      </c>
      <c r="F4955" t="s">
        <v>15</v>
      </c>
      <c r="G4955" t="s">
        <v>266</v>
      </c>
      <c r="H4955" t="s">
        <v>2003</v>
      </c>
      <c r="M4955" s="2">
        <v>4000</v>
      </c>
      <c r="N4955" s="2">
        <v>12000</v>
      </c>
      <c r="O4955" s="2">
        <f>IF(Tabla1[[#This Row],[Mov]]="VNT",Tabla1[[#This Row],[Sale]]-Tabla1[[#This Row],[Cost]],-Tabla1[[#This Row],[Cost]]*Tabla1[[#This Row],[Cant]])</f>
        <v>-4000</v>
      </c>
      <c r="P4955" s="8">
        <f>IF(Tabla1[[#This Row],[Mov]]="VNT",-Tabla1[[#This Row],[Cant]],Tabla1[[#This Row],[Cant]])</f>
        <v>1</v>
      </c>
      <c r="Q4955" s="8">
        <f>DAY(Tabla1[[#This Row],[Date]])</f>
        <v>26</v>
      </c>
      <c r="R4955" s="8">
        <f>MONTH(Tabla1[[#This Row],[Date]])</f>
        <v>11</v>
      </c>
      <c r="S4955" s="8">
        <f>YEAR(Tabla1[[#This Row],[Date]])</f>
        <v>2022</v>
      </c>
    </row>
    <row r="4956" spans="1:19" x14ac:dyDescent="0.2">
      <c r="A4956">
        <v>4948</v>
      </c>
      <c r="B4956" s="1">
        <v>44891</v>
      </c>
      <c r="C4956" t="s">
        <v>261</v>
      </c>
      <c r="D4956" t="s">
        <v>1569</v>
      </c>
      <c r="E4956">
        <v>10</v>
      </c>
      <c r="F4956" t="s">
        <v>891</v>
      </c>
      <c r="G4956" t="s">
        <v>589</v>
      </c>
      <c r="H4956" t="s">
        <v>1173</v>
      </c>
      <c r="M4956" s="2">
        <v>3500</v>
      </c>
      <c r="N4956" s="2">
        <v>10000</v>
      </c>
      <c r="O4956" s="2">
        <f>IF(Tabla1[[#This Row],[Mov]]="VNT",Tabla1[[#This Row],[Sale]]-Tabla1[[#This Row],[Cost]],-Tabla1[[#This Row],[Cost]]*Tabla1[[#This Row],[Cant]])</f>
        <v>-35000</v>
      </c>
      <c r="P4956" s="8">
        <f>IF(Tabla1[[#This Row],[Mov]]="VNT",-Tabla1[[#This Row],[Cant]],Tabla1[[#This Row],[Cant]])</f>
        <v>10</v>
      </c>
      <c r="Q4956" s="8">
        <f>DAY(Tabla1[[#This Row],[Date]])</f>
        <v>26</v>
      </c>
      <c r="R4956" s="8">
        <f>MONTH(Tabla1[[#This Row],[Date]])</f>
        <v>11</v>
      </c>
      <c r="S4956" s="8">
        <f>YEAR(Tabla1[[#This Row],[Date]])</f>
        <v>2022</v>
      </c>
    </row>
    <row r="4957" spans="1:19" x14ac:dyDescent="0.2">
      <c r="A4957">
        <v>4949</v>
      </c>
      <c r="B4957" s="1">
        <v>44891</v>
      </c>
      <c r="C4957" t="s">
        <v>261</v>
      </c>
      <c r="D4957" t="s">
        <v>1569</v>
      </c>
      <c r="E4957">
        <v>1</v>
      </c>
      <c r="F4957" t="s">
        <v>224</v>
      </c>
      <c r="G4957" t="s">
        <v>263</v>
      </c>
      <c r="H4957" t="s">
        <v>282</v>
      </c>
      <c r="M4957" s="2">
        <v>8500</v>
      </c>
      <c r="N4957" s="2">
        <v>20000</v>
      </c>
      <c r="O4957" s="2">
        <f>IF(Tabla1[[#This Row],[Mov]]="VNT",Tabla1[[#This Row],[Sale]]-Tabla1[[#This Row],[Cost]],-Tabla1[[#This Row],[Cost]]*Tabla1[[#This Row],[Cant]])</f>
        <v>-8500</v>
      </c>
      <c r="P4957" s="8">
        <f>IF(Tabla1[[#This Row],[Mov]]="VNT",-Tabla1[[#This Row],[Cant]],Tabla1[[#This Row],[Cant]])</f>
        <v>1</v>
      </c>
      <c r="Q4957" s="8">
        <f>DAY(Tabla1[[#This Row],[Date]])</f>
        <v>26</v>
      </c>
      <c r="R4957" s="8">
        <f>MONTH(Tabla1[[#This Row],[Date]])</f>
        <v>11</v>
      </c>
      <c r="S4957" s="8">
        <f>YEAR(Tabla1[[#This Row],[Date]])</f>
        <v>2022</v>
      </c>
    </row>
    <row r="4958" spans="1:19" x14ac:dyDescent="0.2">
      <c r="A4958">
        <v>4950</v>
      </c>
      <c r="B4958" s="1">
        <v>44891</v>
      </c>
      <c r="C4958" t="s">
        <v>261</v>
      </c>
      <c r="D4958" t="s">
        <v>1569</v>
      </c>
      <c r="E4958">
        <v>1</v>
      </c>
      <c r="F4958" t="s">
        <v>224</v>
      </c>
      <c r="G4958" t="s">
        <v>272</v>
      </c>
      <c r="H4958" t="s">
        <v>308</v>
      </c>
      <c r="M4958" s="2">
        <v>8500</v>
      </c>
      <c r="N4958" s="2">
        <v>20000</v>
      </c>
      <c r="O4958" s="2">
        <f>IF(Tabla1[[#This Row],[Mov]]="VNT",Tabla1[[#This Row],[Sale]]-Tabla1[[#This Row],[Cost]],-Tabla1[[#This Row],[Cost]]*Tabla1[[#This Row],[Cant]])</f>
        <v>-8500</v>
      </c>
      <c r="P4958" s="8">
        <f>IF(Tabla1[[#This Row],[Mov]]="VNT",-Tabla1[[#This Row],[Cant]],Tabla1[[#This Row],[Cant]])</f>
        <v>1</v>
      </c>
      <c r="Q4958" s="8">
        <f>DAY(Tabla1[[#This Row],[Date]])</f>
        <v>26</v>
      </c>
      <c r="R4958" s="8">
        <f>MONTH(Tabla1[[#This Row],[Date]])</f>
        <v>11</v>
      </c>
      <c r="S4958" s="8">
        <f>YEAR(Tabla1[[#This Row],[Date]])</f>
        <v>2022</v>
      </c>
    </row>
    <row r="4959" spans="1:19" x14ac:dyDescent="0.2">
      <c r="A4959">
        <v>4951</v>
      </c>
      <c r="B4959" s="1">
        <v>44899</v>
      </c>
      <c r="C4959" t="s">
        <v>260</v>
      </c>
      <c r="D4959" t="s">
        <v>332</v>
      </c>
      <c r="E4959">
        <v>1</v>
      </c>
      <c r="F4959" t="s">
        <v>719</v>
      </c>
      <c r="G4959" t="s">
        <v>727</v>
      </c>
      <c r="H4959" t="s">
        <v>726</v>
      </c>
      <c r="M4959" s="2">
        <v>800</v>
      </c>
      <c r="N4959" s="2">
        <v>5000</v>
      </c>
      <c r="O4959" s="2">
        <f>IF(Tabla1[[#This Row],[Mov]]="VNT",Tabla1[[#This Row],[Sale]]-Tabla1[[#This Row],[Cost]],-Tabla1[[#This Row],[Cost]]*Tabla1[[#This Row],[Cant]])</f>
        <v>4200</v>
      </c>
      <c r="P4959" s="8">
        <f>IF(Tabla1[[#This Row],[Mov]]="VNT",-Tabla1[[#This Row],[Cant]],Tabla1[[#This Row],[Cant]])</f>
        <v>-1</v>
      </c>
      <c r="Q4959" s="8">
        <f>DAY(Tabla1[[#This Row],[Date]])</f>
        <v>4</v>
      </c>
      <c r="R4959" s="8">
        <f>MONTH(Tabla1[[#This Row],[Date]])</f>
        <v>12</v>
      </c>
      <c r="S4959" s="8">
        <f>YEAR(Tabla1[[#This Row],[Date]])</f>
        <v>2022</v>
      </c>
    </row>
    <row r="4960" spans="1:19" x14ac:dyDescent="0.2">
      <c r="A4960">
        <v>4952</v>
      </c>
      <c r="B4960" s="1">
        <v>44899</v>
      </c>
      <c r="C4960" t="s">
        <v>260</v>
      </c>
      <c r="D4960" t="s">
        <v>332</v>
      </c>
      <c r="E4960">
        <v>1</v>
      </c>
      <c r="F4960" t="s">
        <v>116</v>
      </c>
      <c r="G4960" t="s">
        <v>347</v>
      </c>
      <c r="H4960" t="s">
        <v>518</v>
      </c>
      <c r="M4960" s="2">
        <v>6074</v>
      </c>
      <c r="N4960" s="2">
        <v>6500</v>
      </c>
      <c r="O4960" s="2">
        <f>IF(Tabla1[[#This Row],[Mov]]="VNT",Tabla1[[#This Row],[Sale]]-Tabla1[[#This Row],[Cost]],-Tabla1[[#This Row],[Cost]]*Tabla1[[#This Row],[Cant]])</f>
        <v>426</v>
      </c>
      <c r="P4960" s="8">
        <f>IF(Tabla1[[#This Row],[Mov]]="VNT",-Tabla1[[#This Row],[Cant]],Tabla1[[#This Row],[Cant]])</f>
        <v>-1</v>
      </c>
      <c r="Q4960" s="8">
        <f>DAY(Tabla1[[#This Row],[Date]])</f>
        <v>4</v>
      </c>
      <c r="R4960" s="8">
        <f>MONTH(Tabla1[[#This Row],[Date]])</f>
        <v>12</v>
      </c>
      <c r="S4960" s="8">
        <f>YEAR(Tabla1[[#This Row],[Date]])</f>
        <v>2022</v>
      </c>
    </row>
    <row r="4961" spans="1:19" x14ac:dyDescent="0.2">
      <c r="A4961">
        <v>4953</v>
      </c>
      <c r="B4961" s="1">
        <v>44899</v>
      </c>
      <c r="C4961" t="s">
        <v>260</v>
      </c>
      <c r="D4961" t="s">
        <v>332</v>
      </c>
      <c r="E4961">
        <v>1</v>
      </c>
      <c r="F4961" t="s">
        <v>21</v>
      </c>
      <c r="G4961" t="s">
        <v>333</v>
      </c>
      <c r="H4961" t="s">
        <v>240</v>
      </c>
      <c r="M4961" s="2">
        <v>7500</v>
      </c>
      <c r="N4961" s="2">
        <v>20000</v>
      </c>
      <c r="O4961" s="2">
        <f>IF(Tabla1[[#This Row],[Mov]]="VNT",Tabla1[[#This Row],[Sale]]-Tabla1[[#This Row],[Cost]],-Tabla1[[#This Row],[Cost]]*Tabla1[[#This Row],[Cant]])</f>
        <v>12500</v>
      </c>
      <c r="P4961" s="8">
        <f>IF(Tabla1[[#This Row],[Mov]]="VNT",-Tabla1[[#This Row],[Cant]],Tabla1[[#This Row],[Cant]])</f>
        <v>-1</v>
      </c>
      <c r="Q4961" s="8">
        <f>DAY(Tabla1[[#This Row],[Date]])</f>
        <v>4</v>
      </c>
      <c r="R4961" s="8">
        <f>MONTH(Tabla1[[#This Row],[Date]])</f>
        <v>12</v>
      </c>
      <c r="S4961" s="8">
        <f>YEAR(Tabla1[[#This Row],[Date]])</f>
        <v>2022</v>
      </c>
    </row>
    <row r="4962" spans="1:19" x14ac:dyDescent="0.2">
      <c r="A4962">
        <v>4954</v>
      </c>
      <c r="B4962" s="1">
        <v>44895</v>
      </c>
      <c r="C4962" t="s">
        <v>261</v>
      </c>
      <c r="D4962" t="s">
        <v>525</v>
      </c>
      <c r="E4962">
        <v>3</v>
      </c>
      <c r="F4962" t="s">
        <v>526</v>
      </c>
      <c r="G4962" t="s">
        <v>266</v>
      </c>
      <c r="H4962" t="s">
        <v>527</v>
      </c>
      <c r="M4962" s="2">
        <v>30000</v>
      </c>
      <c r="N4962" s="2">
        <v>45000</v>
      </c>
      <c r="O4962" s="2">
        <f>IF(Tabla1[[#This Row],[Mov]]="VNT",Tabla1[[#This Row],[Sale]]-Tabla1[[#This Row],[Cost]],-Tabla1[[#This Row],[Cost]]*Tabla1[[#This Row],[Cant]])</f>
        <v>-90000</v>
      </c>
      <c r="P4962" s="8">
        <f>IF(Tabla1[[#This Row],[Mov]]="VNT",-Tabla1[[#This Row],[Cant]],Tabla1[[#This Row],[Cant]])</f>
        <v>3</v>
      </c>
      <c r="Q4962" s="8">
        <f>DAY(Tabla1[[#This Row],[Date]])</f>
        <v>30</v>
      </c>
      <c r="R4962" s="8">
        <f>MONTH(Tabla1[[#This Row],[Date]])</f>
        <v>11</v>
      </c>
      <c r="S4962" s="8">
        <f>YEAR(Tabla1[[#This Row],[Date]])</f>
        <v>2022</v>
      </c>
    </row>
    <row r="4963" spans="1:19" x14ac:dyDescent="0.2">
      <c r="A4963">
        <v>4955</v>
      </c>
      <c r="B4963" s="1">
        <v>44895</v>
      </c>
      <c r="C4963" t="s">
        <v>261</v>
      </c>
      <c r="D4963" t="s">
        <v>1816</v>
      </c>
      <c r="E4963">
        <v>2</v>
      </c>
      <c r="F4963" t="s">
        <v>1787</v>
      </c>
      <c r="G4963" t="s">
        <v>266</v>
      </c>
      <c r="H4963" t="s">
        <v>2004</v>
      </c>
      <c r="M4963" s="2">
        <v>49000</v>
      </c>
      <c r="N4963" s="2">
        <v>70000</v>
      </c>
      <c r="O4963" s="2">
        <f>IF(Tabla1[[#This Row],[Mov]]="VNT",Tabla1[[#This Row],[Sale]]-Tabla1[[#This Row],[Cost]],-Tabla1[[#This Row],[Cost]]*Tabla1[[#This Row],[Cant]])</f>
        <v>-98000</v>
      </c>
      <c r="P4963" s="8">
        <f>IF(Tabla1[[#This Row],[Mov]]="VNT",-Tabla1[[#This Row],[Cant]],Tabla1[[#This Row],[Cant]])</f>
        <v>2</v>
      </c>
      <c r="Q4963" s="8">
        <f>DAY(Tabla1[[#This Row],[Date]])</f>
        <v>30</v>
      </c>
      <c r="R4963" s="8">
        <f>MONTH(Tabla1[[#This Row],[Date]])</f>
        <v>11</v>
      </c>
      <c r="S4963" s="8">
        <f>YEAR(Tabla1[[#This Row],[Date]])</f>
        <v>2022</v>
      </c>
    </row>
    <row r="4964" spans="1:19" x14ac:dyDescent="0.2">
      <c r="A4964">
        <v>4956</v>
      </c>
      <c r="B4964" s="1">
        <v>44890</v>
      </c>
      <c r="C4964" t="s">
        <v>261</v>
      </c>
      <c r="D4964" t="s">
        <v>659</v>
      </c>
      <c r="E4964">
        <v>5</v>
      </c>
      <c r="F4964" t="s">
        <v>21</v>
      </c>
      <c r="G4964" t="s">
        <v>272</v>
      </c>
      <c r="H4964" t="s">
        <v>830</v>
      </c>
      <c r="M4964" s="2">
        <v>3500</v>
      </c>
      <c r="N4964" s="2">
        <v>15000</v>
      </c>
      <c r="O4964" s="2">
        <f>IF(Tabla1[[#This Row],[Mov]]="VNT",Tabla1[[#This Row],[Sale]]-Tabla1[[#This Row],[Cost]],-Tabla1[[#This Row],[Cost]]*Tabla1[[#This Row],[Cant]])</f>
        <v>-17500</v>
      </c>
      <c r="P4964" s="8">
        <f>IF(Tabla1[[#This Row],[Mov]]="VNT",-Tabla1[[#This Row],[Cant]],Tabla1[[#This Row],[Cant]])</f>
        <v>5</v>
      </c>
      <c r="Q4964" s="8">
        <f>DAY(Tabla1[[#This Row],[Date]])</f>
        <v>25</v>
      </c>
      <c r="R4964" s="8">
        <f>MONTH(Tabla1[[#This Row],[Date]])</f>
        <v>11</v>
      </c>
      <c r="S4964" s="8">
        <f>YEAR(Tabla1[[#This Row],[Date]])</f>
        <v>2022</v>
      </c>
    </row>
    <row r="4965" spans="1:19" x14ac:dyDescent="0.2">
      <c r="A4965">
        <v>4957</v>
      </c>
      <c r="B4965" s="1">
        <v>44890</v>
      </c>
      <c r="C4965" t="s">
        <v>261</v>
      </c>
      <c r="D4965" t="s">
        <v>659</v>
      </c>
      <c r="E4965">
        <v>8</v>
      </c>
      <c r="F4965" t="s">
        <v>26</v>
      </c>
      <c r="G4965" t="s">
        <v>264</v>
      </c>
      <c r="H4965" t="s">
        <v>1339</v>
      </c>
      <c r="M4965" s="2">
        <v>8000</v>
      </c>
      <c r="N4965" s="2">
        <v>20000</v>
      </c>
      <c r="O4965" s="2">
        <f>IF(Tabla1[[#This Row],[Mov]]="VNT",Tabla1[[#This Row],[Sale]]-Tabla1[[#This Row],[Cost]],-Tabla1[[#This Row],[Cost]]*Tabla1[[#This Row],[Cant]])</f>
        <v>-64000</v>
      </c>
      <c r="P4965" s="8">
        <f>IF(Tabla1[[#This Row],[Mov]]="VNT",-Tabla1[[#This Row],[Cant]],Tabla1[[#This Row],[Cant]])</f>
        <v>8</v>
      </c>
      <c r="Q4965" s="8">
        <f>DAY(Tabla1[[#This Row],[Date]])</f>
        <v>25</v>
      </c>
      <c r="R4965" s="8">
        <f>MONTH(Tabla1[[#This Row],[Date]])</f>
        <v>11</v>
      </c>
      <c r="S4965" s="8">
        <f>YEAR(Tabla1[[#This Row],[Date]])</f>
        <v>2022</v>
      </c>
    </row>
    <row r="4966" spans="1:19" x14ac:dyDescent="0.2">
      <c r="A4966">
        <v>4958</v>
      </c>
      <c r="B4966" s="1">
        <v>44890</v>
      </c>
      <c r="C4966" t="s">
        <v>261</v>
      </c>
      <c r="D4966" t="s">
        <v>659</v>
      </c>
      <c r="E4966">
        <v>8</v>
      </c>
      <c r="F4966" t="s">
        <v>26</v>
      </c>
      <c r="G4966" t="s">
        <v>264</v>
      </c>
      <c r="H4966" t="s">
        <v>1988</v>
      </c>
      <c r="M4966" s="2">
        <v>8000</v>
      </c>
      <c r="N4966" s="2">
        <v>20000</v>
      </c>
      <c r="O4966" s="2">
        <f>IF(Tabla1[[#This Row],[Mov]]="VNT",Tabla1[[#This Row],[Sale]]-Tabla1[[#This Row],[Cost]],-Tabla1[[#This Row],[Cost]]*Tabla1[[#This Row],[Cant]])</f>
        <v>-64000</v>
      </c>
      <c r="P4966" s="8">
        <f>IF(Tabla1[[#This Row],[Mov]]="VNT",-Tabla1[[#This Row],[Cant]],Tabla1[[#This Row],[Cant]])</f>
        <v>8</v>
      </c>
      <c r="Q4966" s="8">
        <f>DAY(Tabla1[[#This Row],[Date]])</f>
        <v>25</v>
      </c>
      <c r="R4966" s="8">
        <f>MONTH(Tabla1[[#This Row],[Date]])</f>
        <v>11</v>
      </c>
      <c r="S4966" s="8">
        <f>YEAR(Tabla1[[#This Row],[Date]])</f>
        <v>2022</v>
      </c>
    </row>
    <row r="4967" spans="1:19" x14ac:dyDescent="0.2">
      <c r="A4967">
        <v>4959</v>
      </c>
      <c r="B4967" s="1">
        <v>44890</v>
      </c>
      <c r="C4967" t="s">
        <v>261</v>
      </c>
      <c r="D4967" t="s">
        <v>659</v>
      </c>
      <c r="E4967">
        <v>1</v>
      </c>
      <c r="F4967" t="s">
        <v>532</v>
      </c>
      <c r="G4967" t="s">
        <v>263</v>
      </c>
      <c r="H4967" t="s">
        <v>557</v>
      </c>
      <c r="M4967" s="2">
        <v>38000</v>
      </c>
      <c r="N4967" s="2">
        <v>65000</v>
      </c>
      <c r="O4967" s="2">
        <f>IF(Tabla1[[#This Row],[Mov]]="VNT",Tabla1[[#This Row],[Sale]]-Tabla1[[#This Row],[Cost]],-Tabla1[[#This Row],[Cost]]*Tabla1[[#This Row],[Cant]])</f>
        <v>-38000</v>
      </c>
      <c r="P4967" s="8">
        <f>IF(Tabla1[[#This Row],[Mov]]="VNT",-Tabla1[[#This Row],[Cant]],Tabla1[[#This Row],[Cant]])</f>
        <v>1</v>
      </c>
      <c r="Q4967" s="8">
        <f>DAY(Tabla1[[#This Row],[Date]])</f>
        <v>25</v>
      </c>
      <c r="R4967" s="8">
        <f>MONTH(Tabla1[[#This Row],[Date]])</f>
        <v>11</v>
      </c>
      <c r="S4967" s="8">
        <f>YEAR(Tabla1[[#This Row],[Date]])</f>
        <v>2022</v>
      </c>
    </row>
    <row r="4968" spans="1:19" x14ac:dyDescent="0.2">
      <c r="A4968">
        <v>4960</v>
      </c>
      <c r="B4968" s="1">
        <v>44890</v>
      </c>
      <c r="C4968" t="s">
        <v>261</v>
      </c>
      <c r="D4968" t="s">
        <v>659</v>
      </c>
      <c r="E4968">
        <v>1</v>
      </c>
      <c r="F4968" t="s">
        <v>224</v>
      </c>
      <c r="G4968" t="s">
        <v>263</v>
      </c>
      <c r="H4968" t="s">
        <v>1729</v>
      </c>
      <c r="M4968" s="2">
        <v>11000</v>
      </c>
      <c r="N4968" s="2">
        <v>22000</v>
      </c>
      <c r="O4968" s="2">
        <f>IF(Tabla1[[#This Row],[Mov]]="VNT",Tabla1[[#This Row],[Sale]]-Tabla1[[#This Row],[Cost]],-Tabla1[[#This Row],[Cost]]*Tabla1[[#This Row],[Cant]])</f>
        <v>-11000</v>
      </c>
      <c r="P4968" s="8">
        <f>IF(Tabla1[[#This Row],[Mov]]="VNT",-Tabla1[[#This Row],[Cant]],Tabla1[[#This Row],[Cant]])</f>
        <v>1</v>
      </c>
      <c r="Q4968" s="8">
        <f>DAY(Tabla1[[#This Row],[Date]])</f>
        <v>25</v>
      </c>
      <c r="R4968" s="8">
        <f>MONTH(Tabla1[[#This Row],[Date]])</f>
        <v>11</v>
      </c>
      <c r="S4968" s="8">
        <f>YEAR(Tabla1[[#This Row],[Date]])</f>
        <v>2022</v>
      </c>
    </row>
    <row r="4969" spans="1:19" x14ac:dyDescent="0.2">
      <c r="A4969">
        <v>4961</v>
      </c>
      <c r="B4969" s="1">
        <v>44890</v>
      </c>
      <c r="C4969" t="s">
        <v>261</v>
      </c>
      <c r="D4969" t="s">
        <v>659</v>
      </c>
      <c r="E4969">
        <v>10</v>
      </c>
      <c r="F4969" t="s">
        <v>21</v>
      </c>
      <c r="G4969" t="s">
        <v>272</v>
      </c>
      <c r="H4969" t="s">
        <v>24</v>
      </c>
      <c r="M4969" s="2">
        <v>3500</v>
      </c>
      <c r="N4969" s="2">
        <v>12000</v>
      </c>
      <c r="O4969" s="2">
        <f>IF(Tabla1[[#This Row],[Mov]]="VNT",Tabla1[[#This Row],[Sale]]-Tabla1[[#This Row],[Cost]],-Tabla1[[#This Row],[Cost]]*Tabla1[[#This Row],[Cant]])</f>
        <v>-35000</v>
      </c>
      <c r="P4969" s="8">
        <f>IF(Tabla1[[#This Row],[Mov]]="VNT",-Tabla1[[#This Row],[Cant]],Tabla1[[#This Row],[Cant]])</f>
        <v>10</v>
      </c>
      <c r="Q4969" s="8">
        <f>DAY(Tabla1[[#This Row],[Date]])</f>
        <v>25</v>
      </c>
      <c r="R4969" s="8">
        <f>MONTH(Tabla1[[#This Row],[Date]])</f>
        <v>11</v>
      </c>
      <c r="S4969" s="8">
        <f>YEAR(Tabla1[[#This Row],[Date]])</f>
        <v>2022</v>
      </c>
    </row>
    <row r="4970" spans="1:19" x14ac:dyDescent="0.2">
      <c r="A4970">
        <v>4962</v>
      </c>
      <c r="B4970" s="1">
        <v>44890</v>
      </c>
      <c r="C4970" t="s">
        <v>261</v>
      </c>
      <c r="D4970" t="s">
        <v>659</v>
      </c>
      <c r="E4970">
        <v>5</v>
      </c>
      <c r="F4970" t="s">
        <v>224</v>
      </c>
      <c r="G4970" t="s">
        <v>1782</v>
      </c>
      <c r="H4970" t="s">
        <v>2005</v>
      </c>
      <c r="M4970" s="2">
        <v>8000</v>
      </c>
      <c r="N4970" s="2">
        <v>20000</v>
      </c>
      <c r="O4970" s="2">
        <f>IF(Tabla1[[#This Row],[Mov]]="VNT",Tabla1[[#This Row],[Sale]]-Tabla1[[#This Row],[Cost]],-Tabla1[[#This Row],[Cost]]*Tabla1[[#This Row],[Cant]])</f>
        <v>-40000</v>
      </c>
      <c r="P4970" s="8">
        <f>IF(Tabla1[[#This Row],[Mov]]="VNT",-Tabla1[[#This Row],[Cant]],Tabla1[[#This Row],[Cant]])</f>
        <v>5</v>
      </c>
      <c r="Q4970" s="8">
        <f>DAY(Tabla1[[#This Row],[Date]])</f>
        <v>25</v>
      </c>
      <c r="R4970" s="8">
        <f>MONTH(Tabla1[[#This Row],[Date]])</f>
        <v>11</v>
      </c>
      <c r="S4970" s="8">
        <f>YEAR(Tabla1[[#This Row],[Date]])</f>
        <v>2022</v>
      </c>
    </row>
    <row r="4971" spans="1:19" x14ac:dyDescent="0.2">
      <c r="A4971">
        <v>4963</v>
      </c>
      <c r="B4971" s="1">
        <v>44891</v>
      </c>
      <c r="C4971" t="s">
        <v>261</v>
      </c>
      <c r="D4971" t="s">
        <v>339</v>
      </c>
      <c r="E4971">
        <v>4</v>
      </c>
      <c r="F4971" t="s">
        <v>2007</v>
      </c>
      <c r="G4971" t="s">
        <v>266</v>
      </c>
      <c r="H4971" t="s">
        <v>2006</v>
      </c>
      <c r="M4971" s="2">
        <v>5000</v>
      </c>
      <c r="N4971" s="2">
        <v>10000</v>
      </c>
      <c r="O4971" s="2">
        <f>IF(Tabla1[[#This Row],[Mov]]="VNT",Tabla1[[#This Row],[Sale]]-Tabla1[[#This Row],[Cost]],-Tabla1[[#This Row],[Cost]]*Tabla1[[#This Row],[Cant]])</f>
        <v>-20000</v>
      </c>
      <c r="P4971" s="8">
        <f>IF(Tabla1[[#This Row],[Mov]]="VNT",-Tabla1[[#This Row],[Cant]],Tabla1[[#This Row],[Cant]])</f>
        <v>4</v>
      </c>
      <c r="Q4971" s="8">
        <f>DAY(Tabla1[[#This Row],[Date]])</f>
        <v>26</v>
      </c>
      <c r="R4971" s="8">
        <f>MONTH(Tabla1[[#This Row],[Date]])</f>
        <v>11</v>
      </c>
      <c r="S4971" s="8">
        <f>YEAR(Tabla1[[#This Row],[Date]])</f>
        <v>2022</v>
      </c>
    </row>
    <row r="4972" spans="1:19" x14ac:dyDescent="0.2">
      <c r="A4972">
        <v>4964</v>
      </c>
      <c r="B4972" s="1">
        <v>44891</v>
      </c>
      <c r="C4972" t="s">
        <v>261</v>
      </c>
      <c r="D4972" t="s">
        <v>339</v>
      </c>
      <c r="E4972">
        <v>1</v>
      </c>
      <c r="F4972" t="s">
        <v>15</v>
      </c>
      <c r="G4972" t="s">
        <v>266</v>
      </c>
      <c r="H4972" t="s">
        <v>2008</v>
      </c>
      <c r="M4972" s="2">
        <v>7000</v>
      </c>
      <c r="N4972" s="2">
        <v>12000</v>
      </c>
      <c r="O4972" s="2">
        <f>IF(Tabla1[[#This Row],[Mov]]="VNT",Tabla1[[#This Row],[Sale]]-Tabla1[[#This Row],[Cost]],-Tabla1[[#This Row],[Cost]]*Tabla1[[#This Row],[Cant]])</f>
        <v>-7000</v>
      </c>
      <c r="P4972" s="8">
        <f>IF(Tabla1[[#This Row],[Mov]]="VNT",-Tabla1[[#This Row],[Cant]],Tabla1[[#This Row],[Cant]])</f>
        <v>1</v>
      </c>
      <c r="Q4972" s="8">
        <f>DAY(Tabla1[[#This Row],[Date]])</f>
        <v>26</v>
      </c>
      <c r="R4972" s="8">
        <f>MONTH(Tabla1[[#This Row],[Date]])</f>
        <v>11</v>
      </c>
      <c r="S4972" s="8">
        <f>YEAR(Tabla1[[#This Row],[Date]])</f>
        <v>2022</v>
      </c>
    </row>
    <row r="4973" spans="1:19" x14ac:dyDescent="0.2">
      <c r="A4973">
        <v>4965</v>
      </c>
      <c r="B4973" s="1">
        <v>44891</v>
      </c>
      <c r="C4973" t="s">
        <v>261</v>
      </c>
      <c r="D4973" t="s">
        <v>339</v>
      </c>
      <c r="E4973">
        <v>1</v>
      </c>
      <c r="F4973" t="s">
        <v>586</v>
      </c>
      <c r="G4973" t="s">
        <v>262</v>
      </c>
      <c r="H4973" t="s">
        <v>1971</v>
      </c>
      <c r="M4973" s="2">
        <v>8000</v>
      </c>
      <c r="N4973" s="2">
        <v>20000</v>
      </c>
      <c r="O4973" s="2">
        <f>IF(Tabla1[[#This Row],[Mov]]="VNT",Tabla1[[#This Row],[Sale]]-Tabla1[[#This Row],[Cost]],-Tabla1[[#This Row],[Cost]]*Tabla1[[#This Row],[Cant]])</f>
        <v>-8000</v>
      </c>
      <c r="P4973" s="8">
        <f>IF(Tabla1[[#This Row],[Mov]]="VNT",-Tabla1[[#This Row],[Cant]],Tabla1[[#This Row],[Cant]])</f>
        <v>1</v>
      </c>
      <c r="Q4973" s="8">
        <f>DAY(Tabla1[[#This Row],[Date]])</f>
        <v>26</v>
      </c>
      <c r="R4973" s="8">
        <f>MONTH(Tabla1[[#This Row],[Date]])</f>
        <v>11</v>
      </c>
      <c r="S4973" s="8">
        <f>YEAR(Tabla1[[#This Row],[Date]])</f>
        <v>2022</v>
      </c>
    </row>
    <row r="4974" spans="1:19" x14ac:dyDescent="0.2">
      <c r="A4974">
        <v>4966</v>
      </c>
      <c r="B4974" s="1">
        <v>44891</v>
      </c>
      <c r="C4974" t="s">
        <v>261</v>
      </c>
      <c r="D4974" t="s">
        <v>339</v>
      </c>
      <c r="E4974">
        <v>1</v>
      </c>
      <c r="F4974" t="s">
        <v>1945</v>
      </c>
      <c r="G4974" t="s">
        <v>266</v>
      </c>
      <c r="H4974" t="s">
        <v>1946</v>
      </c>
      <c r="M4974" s="2">
        <v>3000</v>
      </c>
      <c r="N4974" s="2">
        <v>9000</v>
      </c>
      <c r="O4974" s="2">
        <f>IF(Tabla1[[#This Row],[Mov]]="VNT",Tabla1[[#This Row],[Sale]]-Tabla1[[#This Row],[Cost]],-Tabla1[[#This Row],[Cost]]*Tabla1[[#This Row],[Cant]])</f>
        <v>-3000</v>
      </c>
      <c r="P4974" s="8">
        <f>IF(Tabla1[[#This Row],[Mov]]="VNT",-Tabla1[[#This Row],[Cant]],Tabla1[[#This Row],[Cant]])</f>
        <v>1</v>
      </c>
      <c r="Q4974" s="8">
        <f>DAY(Tabla1[[#This Row],[Date]])</f>
        <v>26</v>
      </c>
      <c r="R4974" s="8">
        <f>MONTH(Tabla1[[#This Row],[Date]])</f>
        <v>11</v>
      </c>
      <c r="S4974" s="8">
        <f>YEAR(Tabla1[[#This Row],[Date]])</f>
        <v>2022</v>
      </c>
    </row>
    <row r="4975" spans="1:19" x14ac:dyDescent="0.2">
      <c r="A4975">
        <v>4967</v>
      </c>
      <c r="B4975" s="1">
        <v>44891</v>
      </c>
      <c r="C4975" t="s">
        <v>261</v>
      </c>
      <c r="D4975" t="s">
        <v>339</v>
      </c>
      <c r="E4975">
        <v>3</v>
      </c>
      <c r="F4975" t="s">
        <v>560</v>
      </c>
      <c r="G4975" t="s">
        <v>266</v>
      </c>
      <c r="H4975" t="s">
        <v>2009</v>
      </c>
      <c r="M4975" s="2">
        <v>8500</v>
      </c>
      <c r="N4975" s="2">
        <v>19000</v>
      </c>
      <c r="O4975" s="2">
        <f>IF(Tabla1[[#This Row],[Mov]]="VNT",Tabla1[[#This Row],[Sale]]-Tabla1[[#This Row],[Cost]],-Tabla1[[#This Row],[Cost]]*Tabla1[[#This Row],[Cant]])</f>
        <v>-25500</v>
      </c>
      <c r="P4975" s="8">
        <f>IF(Tabla1[[#This Row],[Mov]]="VNT",-Tabla1[[#This Row],[Cant]],Tabla1[[#This Row],[Cant]])</f>
        <v>3</v>
      </c>
      <c r="Q4975" s="8">
        <f>DAY(Tabla1[[#This Row],[Date]])</f>
        <v>26</v>
      </c>
      <c r="R4975" s="8">
        <f>MONTH(Tabla1[[#This Row],[Date]])</f>
        <v>11</v>
      </c>
      <c r="S4975" s="8">
        <f>YEAR(Tabla1[[#This Row],[Date]])</f>
        <v>2022</v>
      </c>
    </row>
    <row r="4976" spans="1:19" x14ac:dyDescent="0.2">
      <c r="A4976">
        <v>4968</v>
      </c>
      <c r="B4976" s="1">
        <v>44891</v>
      </c>
      <c r="C4976" t="s">
        <v>261</v>
      </c>
      <c r="D4976" t="s">
        <v>339</v>
      </c>
      <c r="E4976">
        <v>2</v>
      </c>
      <c r="F4976" t="s">
        <v>21</v>
      </c>
      <c r="G4976" t="s">
        <v>333</v>
      </c>
      <c r="H4976" t="s">
        <v>2010</v>
      </c>
      <c r="M4976" s="2">
        <v>7500</v>
      </c>
      <c r="N4976" s="2">
        <v>20000</v>
      </c>
      <c r="O4976" s="2">
        <f>IF(Tabla1[[#This Row],[Mov]]="VNT",Tabla1[[#This Row],[Sale]]-Tabla1[[#This Row],[Cost]],-Tabla1[[#This Row],[Cost]]*Tabla1[[#This Row],[Cant]])</f>
        <v>-15000</v>
      </c>
      <c r="P4976" s="8">
        <f>IF(Tabla1[[#This Row],[Mov]]="VNT",-Tabla1[[#This Row],[Cant]],Tabla1[[#This Row],[Cant]])</f>
        <v>2</v>
      </c>
      <c r="Q4976" s="8">
        <f>DAY(Tabla1[[#This Row],[Date]])</f>
        <v>26</v>
      </c>
      <c r="R4976" s="8">
        <f>MONTH(Tabla1[[#This Row],[Date]])</f>
        <v>11</v>
      </c>
      <c r="S4976" s="8">
        <f>YEAR(Tabla1[[#This Row],[Date]])</f>
        <v>2022</v>
      </c>
    </row>
    <row r="4977" spans="1:19" x14ac:dyDescent="0.2">
      <c r="A4977">
        <v>4969</v>
      </c>
      <c r="B4977" s="1">
        <v>44891</v>
      </c>
      <c r="C4977" t="s">
        <v>261</v>
      </c>
      <c r="D4977" t="s">
        <v>339</v>
      </c>
      <c r="E4977">
        <v>5</v>
      </c>
      <c r="F4977" t="s">
        <v>21</v>
      </c>
      <c r="G4977" t="s">
        <v>266</v>
      </c>
      <c r="H4977" t="s">
        <v>2011</v>
      </c>
      <c r="M4977" s="2">
        <v>4000</v>
      </c>
      <c r="N4977" s="2">
        <v>14000</v>
      </c>
      <c r="O4977" s="2">
        <f>IF(Tabla1[[#This Row],[Mov]]="VNT",Tabla1[[#This Row],[Sale]]-Tabla1[[#This Row],[Cost]],-Tabla1[[#This Row],[Cost]]*Tabla1[[#This Row],[Cant]])</f>
        <v>-20000</v>
      </c>
      <c r="P4977" s="8">
        <f>IF(Tabla1[[#This Row],[Mov]]="VNT",-Tabla1[[#This Row],[Cant]],Tabla1[[#This Row],[Cant]])</f>
        <v>5</v>
      </c>
      <c r="Q4977" s="8">
        <f>DAY(Tabla1[[#This Row],[Date]])</f>
        <v>26</v>
      </c>
      <c r="R4977" s="8">
        <f>MONTH(Tabla1[[#This Row],[Date]])</f>
        <v>11</v>
      </c>
      <c r="S4977" s="8">
        <f>YEAR(Tabla1[[#This Row],[Date]])</f>
        <v>2022</v>
      </c>
    </row>
    <row r="4978" spans="1:19" x14ac:dyDescent="0.2">
      <c r="A4978">
        <v>4970</v>
      </c>
      <c r="B4978" s="1">
        <v>44891</v>
      </c>
      <c r="C4978" t="s">
        <v>261</v>
      </c>
      <c r="D4978" t="s">
        <v>339</v>
      </c>
      <c r="E4978">
        <v>10</v>
      </c>
      <c r="F4978" t="s">
        <v>476</v>
      </c>
      <c r="G4978" t="s">
        <v>266</v>
      </c>
      <c r="H4978" t="s">
        <v>2012</v>
      </c>
      <c r="M4978" s="2">
        <v>2000</v>
      </c>
      <c r="N4978" s="2">
        <v>6000</v>
      </c>
      <c r="O4978" s="2">
        <f>IF(Tabla1[[#This Row],[Mov]]="VNT",Tabla1[[#This Row],[Sale]]-Tabla1[[#This Row],[Cost]],-Tabla1[[#This Row],[Cost]]*Tabla1[[#This Row],[Cant]])</f>
        <v>-20000</v>
      </c>
      <c r="P4978" s="8">
        <f>IF(Tabla1[[#This Row],[Mov]]="VNT",-Tabla1[[#This Row],[Cant]],Tabla1[[#This Row],[Cant]])</f>
        <v>10</v>
      </c>
      <c r="Q4978" s="8">
        <f>DAY(Tabla1[[#This Row],[Date]])</f>
        <v>26</v>
      </c>
      <c r="R4978" s="8">
        <f>MONTH(Tabla1[[#This Row],[Date]])</f>
        <v>11</v>
      </c>
      <c r="S4978" s="8">
        <f>YEAR(Tabla1[[#This Row],[Date]])</f>
        <v>2022</v>
      </c>
    </row>
    <row r="4979" spans="1:19" x14ac:dyDescent="0.2">
      <c r="A4979">
        <v>4971</v>
      </c>
      <c r="B4979" s="1">
        <v>44891</v>
      </c>
      <c r="C4979" t="s">
        <v>261</v>
      </c>
      <c r="D4979" t="s">
        <v>339</v>
      </c>
      <c r="E4979">
        <v>1</v>
      </c>
      <c r="F4979" t="s">
        <v>26</v>
      </c>
      <c r="G4979" t="s">
        <v>272</v>
      </c>
      <c r="H4979" t="s">
        <v>2013</v>
      </c>
      <c r="M4979" s="2">
        <v>27000</v>
      </c>
      <c r="N4979" s="2">
        <v>49000</v>
      </c>
      <c r="O4979" s="2">
        <f>IF(Tabla1[[#This Row],[Mov]]="VNT",Tabla1[[#This Row],[Sale]]-Tabla1[[#This Row],[Cost]],-Tabla1[[#This Row],[Cost]]*Tabla1[[#This Row],[Cant]])</f>
        <v>-27000</v>
      </c>
      <c r="P4979" s="8">
        <f>IF(Tabla1[[#This Row],[Mov]]="VNT",-Tabla1[[#This Row],[Cant]],Tabla1[[#This Row],[Cant]])</f>
        <v>1</v>
      </c>
      <c r="Q4979" s="8">
        <f>DAY(Tabla1[[#This Row],[Date]])</f>
        <v>26</v>
      </c>
      <c r="R4979" s="8">
        <f>MONTH(Tabla1[[#This Row],[Date]])</f>
        <v>11</v>
      </c>
      <c r="S4979" s="8">
        <f>YEAR(Tabla1[[#This Row],[Date]])</f>
        <v>2022</v>
      </c>
    </row>
    <row r="4980" spans="1:19" x14ac:dyDescent="0.2">
      <c r="A4980">
        <v>4972</v>
      </c>
      <c r="B4980" s="1">
        <v>44891</v>
      </c>
      <c r="C4980" t="s">
        <v>261</v>
      </c>
      <c r="D4980" t="s">
        <v>339</v>
      </c>
      <c r="E4980">
        <v>4</v>
      </c>
      <c r="F4980" t="s">
        <v>891</v>
      </c>
      <c r="G4980" t="s">
        <v>272</v>
      </c>
      <c r="H4980" t="s">
        <v>806</v>
      </c>
      <c r="M4980" s="2">
        <v>4000</v>
      </c>
      <c r="N4980" s="2">
        <v>10000</v>
      </c>
      <c r="O4980" s="2">
        <f>IF(Tabla1[[#This Row],[Mov]]="VNT",Tabla1[[#This Row],[Sale]]-Tabla1[[#This Row],[Cost]],-Tabla1[[#This Row],[Cost]]*Tabla1[[#This Row],[Cant]])</f>
        <v>-16000</v>
      </c>
      <c r="P4980" s="8">
        <f>IF(Tabla1[[#This Row],[Mov]]="VNT",-Tabla1[[#This Row],[Cant]],Tabla1[[#This Row],[Cant]])</f>
        <v>4</v>
      </c>
      <c r="Q4980" s="8">
        <f>DAY(Tabla1[[#This Row],[Date]])</f>
        <v>26</v>
      </c>
      <c r="R4980" s="8">
        <f>MONTH(Tabla1[[#This Row],[Date]])</f>
        <v>11</v>
      </c>
      <c r="S4980" s="8">
        <f>YEAR(Tabla1[[#This Row],[Date]])</f>
        <v>2022</v>
      </c>
    </row>
    <row r="4981" spans="1:19" x14ac:dyDescent="0.2">
      <c r="A4981">
        <v>4973</v>
      </c>
      <c r="B4981" s="1">
        <v>44891</v>
      </c>
      <c r="C4981" t="s">
        <v>261</v>
      </c>
      <c r="D4981" t="s">
        <v>339</v>
      </c>
      <c r="E4981">
        <v>3</v>
      </c>
      <c r="F4981" t="s">
        <v>891</v>
      </c>
      <c r="G4981" t="s">
        <v>272</v>
      </c>
      <c r="H4981" t="s">
        <v>1185</v>
      </c>
      <c r="M4981" s="2">
        <v>3000</v>
      </c>
      <c r="N4981" s="2">
        <v>10000</v>
      </c>
      <c r="O4981" s="2">
        <f>IF(Tabla1[[#This Row],[Mov]]="VNT",Tabla1[[#This Row],[Sale]]-Tabla1[[#This Row],[Cost]],-Tabla1[[#This Row],[Cost]]*Tabla1[[#This Row],[Cant]])</f>
        <v>-9000</v>
      </c>
      <c r="P4981" s="8">
        <f>IF(Tabla1[[#This Row],[Mov]]="VNT",-Tabla1[[#This Row],[Cant]],Tabla1[[#This Row],[Cant]])</f>
        <v>3</v>
      </c>
      <c r="Q4981" s="8">
        <f>DAY(Tabla1[[#This Row],[Date]])</f>
        <v>26</v>
      </c>
      <c r="R4981" s="8">
        <f>MONTH(Tabla1[[#This Row],[Date]])</f>
        <v>11</v>
      </c>
      <c r="S4981" s="8">
        <f>YEAR(Tabla1[[#This Row],[Date]])</f>
        <v>2022</v>
      </c>
    </row>
    <row r="4982" spans="1:19" x14ac:dyDescent="0.2">
      <c r="A4982">
        <v>4974</v>
      </c>
      <c r="B4982" s="1">
        <v>44891</v>
      </c>
      <c r="C4982" t="s">
        <v>261</v>
      </c>
      <c r="D4982" t="s">
        <v>339</v>
      </c>
      <c r="E4982">
        <v>4</v>
      </c>
      <c r="F4982" t="s">
        <v>2014</v>
      </c>
      <c r="G4982" t="s">
        <v>273</v>
      </c>
      <c r="H4982" t="s">
        <v>470</v>
      </c>
      <c r="M4982" s="2">
        <v>9000</v>
      </c>
      <c r="N4982" s="2">
        <v>20000</v>
      </c>
      <c r="O4982" s="2">
        <f>IF(Tabla1[[#This Row],[Mov]]="VNT",Tabla1[[#This Row],[Sale]]-Tabla1[[#This Row],[Cost]],-Tabla1[[#This Row],[Cost]]*Tabla1[[#This Row],[Cant]])</f>
        <v>-36000</v>
      </c>
      <c r="P4982" s="8">
        <f>IF(Tabla1[[#This Row],[Mov]]="VNT",-Tabla1[[#This Row],[Cant]],Tabla1[[#This Row],[Cant]])</f>
        <v>4</v>
      </c>
      <c r="Q4982" s="8">
        <f>DAY(Tabla1[[#This Row],[Date]])</f>
        <v>26</v>
      </c>
      <c r="R4982" s="8">
        <f>MONTH(Tabla1[[#This Row],[Date]])</f>
        <v>11</v>
      </c>
      <c r="S4982" s="8">
        <f>YEAR(Tabla1[[#This Row],[Date]])</f>
        <v>2022</v>
      </c>
    </row>
    <row r="4983" spans="1:19" x14ac:dyDescent="0.2">
      <c r="A4983">
        <v>4975</v>
      </c>
      <c r="B4983" s="1">
        <v>44891</v>
      </c>
      <c r="C4983" t="s">
        <v>261</v>
      </c>
      <c r="D4983" t="s">
        <v>339</v>
      </c>
      <c r="E4983">
        <v>1</v>
      </c>
      <c r="F4983" t="s">
        <v>21</v>
      </c>
      <c r="G4983" t="s">
        <v>263</v>
      </c>
      <c r="H4983" t="s">
        <v>621</v>
      </c>
      <c r="M4983" s="2">
        <v>5500</v>
      </c>
      <c r="N4983" s="2">
        <v>18000</v>
      </c>
      <c r="O4983" s="2">
        <f>IF(Tabla1[[#This Row],[Mov]]="VNT",Tabla1[[#This Row],[Sale]]-Tabla1[[#This Row],[Cost]],-Tabla1[[#This Row],[Cost]]*Tabla1[[#This Row],[Cant]])</f>
        <v>-5500</v>
      </c>
      <c r="P4983" s="8">
        <f>IF(Tabla1[[#This Row],[Mov]]="VNT",-Tabla1[[#This Row],[Cant]],Tabla1[[#This Row],[Cant]])</f>
        <v>1</v>
      </c>
      <c r="Q4983" s="8">
        <f>DAY(Tabla1[[#This Row],[Date]])</f>
        <v>26</v>
      </c>
      <c r="R4983" s="8">
        <f>MONTH(Tabla1[[#This Row],[Date]])</f>
        <v>11</v>
      </c>
      <c r="S4983" s="8">
        <f>YEAR(Tabla1[[#This Row],[Date]])</f>
        <v>2022</v>
      </c>
    </row>
    <row r="4984" spans="1:19" x14ac:dyDescent="0.2">
      <c r="A4984">
        <v>4976</v>
      </c>
      <c r="B4984" s="1">
        <v>44895</v>
      </c>
      <c r="C4984" t="s">
        <v>261</v>
      </c>
      <c r="D4984" t="s">
        <v>339</v>
      </c>
      <c r="E4984">
        <v>50</v>
      </c>
      <c r="F4984" t="s">
        <v>225</v>
      </c>
      <c r="G4984" t="s">
        <v>589</v>
      </c>
      <c r="H4984" t="s">
        <v>1173</v>
      </c>
      <c r="M4984" s="2">
        <v>1200</v>
      </c>
      <c r="N4984" s="2">
        <v>10000</v>
      </c>
      <c r="O4984" s="2">
        <f>IF(Tabla1[[#This Row],[Mov]]="VNT",Tabla1[[#This Row],[Sale]]-Tabla1[[#This Row],[Cost]],-Tabla1[[#This Row],[Cost]]*Tabla1[[#This Row],[Cant]])</f>
        <v>-60000</v>
      </c>
      <c r="P4984" s="8">
        <f>IF(Tabla1[[#This Row],[Mov]]="VNT",-Tabla1[[#This Row],[Cant]],Tabla1[[#This Row],[Cant]])</f>
        <v>50</v>
      </c>
      <c r="Q4984" s="8">
        <f>DAY(Tabla1[[#This Row],[Date]])</f>
        <v>30</v>
      </c>
      <c r="R4984" s="8">
        <f>MONTH(Tabla1[[#This Row],[Date]])</f>
        <v>11</v>
      </c>
      <c r="S4984" s="8">
        <f>YEAR(Tabla1[[#This Row],[Date]])</f>
        <v>2022</v>
      </c>
    </row>
    <row r="4985" spans="1:19" x14ac:dyDescent="0.2">
      <c r="A4985">
        <v>4977</v>
      </c>
      <c r="B4985" s="1">
        <v>44895</v>
      </c>
      <c r="C4985" t="s">
        <v>261</v>
      </c>
      <c r="D4985" t="s">
        <v>339</v>
      </c>
      <c r="E4985">
        <v>1</v>
      </c>
      <c r="F4985" t="s">
        <v>1295</v>
      </c>
      <c r="G4985" t="s">
        <v>266</v>
      </c>
      <c r="H4985" t="s">
        <v>2015</v>
      </c>
      <c r="M4985" s="2">
        <v>50000</v>
      </c>
      <c r="N4985" s="2">
        <v>100000</v>
      </c>
      <c r="O4985" s="2">
        <f>IF(Tabla1[[#This Row],[Mov]]="VNT",Tabla1[[#This Row],[Sale]]-Tabla1[[#This Row],[Cost]],-Tabla1[[#This Row],[Cost]]*Tabla1[[#This Row],[Cant]])</f>
        <v>-50000</v>
      </c>
      <c r="P4985" s="8">
        <f>IF(Tabla1[[#This Row],[Mov]]="VNT",-Tabla1[[#This Row],[Cant]],Tabla1[[#This Row],[Cant]])</f>
        <v>1</v>
      </c>
      <c r="Q4985" s="8">
        <f>DAY(Tabla1[[#This Row],[Date]])</f>
        <v>30</v>
      </c>
      <c r="R4985" s="8">
        <f>MONTH(Tabla1[[#This Row],[Date]])</f>
        <v>11</v>
      </c>
      <c r="S4985" s="8">
        <f>YEAR(Tabla1[[#This Row],[Date]])</f>
        <v>2022</v>
      </c>
    </row>
    <row r="4986" spans="1:19" x14ac:dyDescent="0.2">
      <c r="A4986">
        <v>4978</v>
      </c>
      <c r="B4986" s="1">
        <v>44900</v>
      </c>
      <c r="C4986" t="s">
        <v>260</v>
      </c>
      <c r="D4986" t="s">
        <v>332</v>
      </c>
      <c r="E4986">
        <v>1</v>
      </c>
      <c r="F4986" t="s">
        <v>45</v>
      </c>
      <c r="G4986" t="s">
        <v>266</v>
      </c>
      <c r="H4986" t="s">
        <v>46</v>
      </c>
      <c r="I4986" t="s">
        <v>55</v>
      </c>
      <c r="J4986" t="s">
        <v>23</v>
      </c>
      <c r="K4986" t="s">
        <v>18</v>
      </c>
      <c r="L4986" t="s">
        <v>52</v>
      </c>
      <c r="M4986" s="2">
        <v>4000</v>
      </c>
      <c r="N4986" s="2">
        <v>18000</v>
      </c>
      <c r="O4986" s="2">
        <f>IF(Tabla1[[#This Row],[Mov]]="VNT",Tabla1[[#This Row],[Sale]]-Tabla1[[#This Row],[Cost]],-Tabla1[[#This Row],[Cost]]*Tabla1[[#This Row],[Cant]])</f>
        <v>14000</v>
      </c>
      <c r="P4986" s="8">
        <f>IF(Tabla1[[#This Row],[Mov]]="VNT",-Tabla1[[#This Row],[Cant]],Tabla1[[#This Row],[Cant]])</f>
        <v>-1</v>
      </c>
      <c r="Q4986" s="8">
        <f>DAY(Tabla1[[#This Row],[Date]])</f>
        <v>5</v>
      </c>
      <c r="R4986" s="8">
        <f>MONTH(Tabla1[[#This Row],[Date]])</f>
        <v>12</v>
      </c>
      <c r="S4986" s="8">
        <f>YEAR(Tabla1[[#This Row],[Date]])</f>
        <v>2022</v>
      </c>
    </row>
    <row r="4987" spans="1:19" x14ac:dyDescent="0.2">
      <c r="A4987">
        <v>4979</v>
      </c>
      <c r="B4987" s="1">
        <v>44900</v>
      </c>
      <c r="C4987" t="s">
        <v>260</v>
      </c>
      <c r="D4987" t="s">
        <v>332</v>
      </c>
      <c r="E4987">
        <v>1</v>
      </c>
      <c r="F4987" t="s">
        <v>116</v>
      </c>
      <c r="G4987" t="s">
        <v>347</v>
      </c>
      <c r="H4987" t="s">
        <v>519</v>
      </c>
      <c r="M4987" s="2">
        <v>934</v>
      </c>
      <c r="N4987" s="2">
        <v>1000</v>
      </c>
      <c r="O4987" s="2">
        <f>IF(Tabla1[[#This Row],[Mov]]="VNT",Tabla1[[#This Row],[Sale]]-Tabla1[[#This Row],[Cost]],-Tabla1[[#This Row],[Cost]]*Tabla1[[#This Row],[Cant]])</f>
        <v>66</v>
      </c>
      <c r="P4987" s="8">
        <f>IF(Tabla1[[#This Row],[Mov]]="VNT",-Tabla1[[#This Row],[Cant]],Tabla1[[#This Row],[Cant]])</f>
        <v>-1</v>
      </c>
      <c r="Q4987" s="8">
        <f>DAY(Tabla1[[#This Row],[Date]])</f>
        <v>5</v>
      </c>
      <c r="R4987" s="8">
        <f>MONTH(Tabla1[[#This Row],[Date]])</f>
        <v>12</v>
      </c>
      <c r="S4987" s="8">
        <f>YEAR(Tabla1[[#This Row],[Date]])</f>
        <v>2022</v>
      </c>
    </row>
    <row r="4988" spans="1:19" x14ac:dyDescent="0.2">
      <c r="A4988">
        <v>4980</v>
      </c>
      <c r="B4988" s="1">
        <v>44900</v>
      </c>
      <c r="C4988" t="s">
        <v>260</v>
      </c>
      <c r="D4988" t="s">
        <v>332</v>
      </c>
      <c r="E4988">
        <v>1</v>
      </c>
      <c r="F4988" t="s">
        <v>116</v>
      </c>
      <c r="G4988" t="s">
        <v>347</v>
      </c>
      <c r="H4988" t="s">
        <v>519</v>
      </c>
      <c r="M4988" s="2">
        <v>1869</v>
      </c>
      <c r="N4988" s="2">
        <v>2000</v>
      </c>
      <c r="O4988" s="2">
        <f>IF(Tabla1[[#This Row],[Mov]]="VNT",Tabla1[[#This Row],[Sale]]-Tabla1[[#This Row],[Cost]],-Tabla1[[#This Row],[Cost]]*Tabla1[[#This Row],[Cant]])</f>
        <v>131</v>
      </c>
      <c r="P4988" s="8">
        <f>IF(Tabla1[[#This Row],[Mov]]="VNT",-Tabla1[[#This Row],[Cant]],Tabla1[[#This Row],[Cant]])</f>
        <v>-1</v>
      </c>
      <c r="Q4988" s="8">
        <f>DAY(Tabla1[[#This Row],[Date]])</f>
        <v>5</v>
      </c>
      <c r="R4988" s="8">
        <f>MONTH(Tabla1[[#This Row],[Date]])</f>
        <v>12</v>
      </c>
      <c r="S4988" s="8">
        <f>YEAR(Tabla1[[#This Row],[Date]])</f>
        <v>2022</v>
      </c>
    </row>
    <row r="4989" spans="1:19" x14ac:dyDescent="0.2">
      <c r="A4989">
        <v>4981</v>
      </c>
      <c r="B4989" s="1">
        <v>44900</v>
      </c>
      <c r="C4989" t="s">
        <v>260</v>
      </c>
      <c r="D4989" t="s">
        <v>332</v>
      </c>
      <c r="E4989">
        <v>1</v>
      </c>
      <c r="F4989" t="s">
        <v>3257</v>
      </c>
      <c r="G4989" t="s">
        <v>263</v>
      </c>
      <c r="H4989" t="s">
        <v>672</v>
      </c>
      <c r="M4989" s="2">
        <v>4000</v>
      </c>
      <c r="N4989" s="2">
        <v>15000</v>
      </c>
      <c r="O4989" s="2">
        <f>IF(Tabla1[[#This Row],[Mov]]="VNT",Tabla1[[#This Row],[Sale]]-Tabla1[[#This Row],[Cost]],-Tabla1[[#This Row],[Cost]]*Tabla1[[#This Row],[Cant]])</f>
        <v>11000</v>
      </c>
      <c r="P4989" s="8">
        <f>IF(Tabla1[[#This Row],[Mov]]="VNT",-Tabla1[[#This Row],[Cant]],Tabla1[[#This Row],[Cant]])</f>
        <v>-1</v>
      </c>
      <c r="Q4989" s="8">
        <f>DAY(Tabla1[[#This Row],[Date]])</f>
        <v>5</v>
      </c>
      <c r="R4989" s="8">
        <f>MONTH(Tabla1[[#This Row],[Date]])</f>
        <v>12</v>
      </c>
      <c r="S4989" s="8">
        <f>YEAR(Tabla1[[#This Row],[Date]])</f>
        <v>2022</v>
      </c>
    </row>
    <row r="4990" spans="1:19" x14ac:dyDescent="0.2">
      <c r="A4990">
        <v>4982</v>
      </c>
      <c r="B4990" s="1">
        <v>44900</v>
      </c>
      <c r="C4990" t="s">
        <v>260</v>
      </c>
      <c r="D4990" t="s">
        <v>332</v>
      </c>
      <c r="E4990">
        <v>1</v>
      </c>
      <c r="F4990" t="s">
        <v>586</v>
      </c>
      <c r="G4990" t="s">
        <v>263</v>
      </c>
      <c r="H4990" t="s">
        <v>672</v>
      </c>
      <c r="M4990" s="2">
        <v>8000</v>
      </c>
      <c r="N4990" s="2">
        <v>20000</v>
      </c>
      <c r="O4990" s="2">
        <f>IF(Tabla1[[#This Row],[Mov]]="VNT",Tabla1[[#This Row],[Sale]]-Tabla1[[#This Row],[Cost]],-Tabla1[[#This Row],[Cost]]*Tabla1[[#This Row],[Cant]])</f>
        <v>12000</v>
      </c>
      <c r="P4990" s="8">
        <f>IF(Tabla1[[#This Row],[Mov]]="VNT",-Tabla1[[#This Row],[Cant]],Tabla1[[#This Row],[Cant]])</f>
        <v>-1</v>
      </c>
      <c r="Q4990" s="8">
        <f>DAY(Tabla1[[#This Row],[Date]])</f>
        <v>5</v>
      </c>
      <c r="R4990" s="8">
        <f>MONTH(Tabla1[[#This Row],[Date]])</f>
        <v>12</v>
      </c>
      <c r="S4990" s="8">
        <f>YEAR(Tabla1[[#This Row],[Date]])</f>
        <v>2022</v>
      </c>
    </row>
    <row r="4991" spans="1:19" x14ac:dyDescent="0.2">
      <c r="A4991">
        <v>4983</v>
      </c>
      <c r="B4991" s="1">
        <v>44900</v>
      </c>
      <c r="C4991" t="s">
        <v>260</v>
      </c>
      <c r="D4991" t="s">
        <v>332</v>
      </c>
      <c r="E4991">
        <v>1</v>
      </c>
      <c r="F4991" t="s">
        <v>225</v>
      </c>
      <c r="G4991" t="s">
        <v>1782</v>
      </c>
      <c r="H4991" t="s">
        <v>1397</v>
      </c>
      <c r="M4991" s="2">
        <v>1100</v>
      </c>
      <c r="N4991" s="2">
        <v>10000</v>
      </c>
      <c r="O4991" s="2">
        <f>IF(Tabla1[[#This Row],[Mov]]="VNT",Tabla1[[#This Row],[Sale]]-Tabla1[[#This Row],[Cost]],-Tabla1[[#This Row],[Cost]]*Tabla1[[#This Row],[Cant]])</f>
        <v>8900</v>
      </c>
      <c r="P4991" s="8">
        <f>IF(Tabla1[[#This Row],[Mov]]="VNT",-Tabla1[[#This Row],[Cant]],Tabla1[[#This Row],[Cant]])</f>
        <v>-1</v>
      </c>
      <c r="Q4991" s="8">
        <f>DAY(Tabla1[[#This Row],[Date]])</f>
        <v>5</v>
      </c>
      <c r="R4991" s="8">
        <f>MONTH(Tabla1[[#This Row],[Date]])</f>
        <v>12</v>
      </c>
      <c r="S4991" s="8">
        <f>YEAR(Tabla1[[#This Row],[Date]])</f>
        <v>2022</v>
      </c>
    </row>
    <row r="4992" spans="1:19" x14ac:dyDescent="0.2">
      <c r="A4992">
        <v>4984</v>
      </c>
      <c r="B4992" s="1">
        <v>44900</v>
      </c>
      <c r="C4992" t="s">
        <v>260</v>
      </c>
      <c r="D4992" t="s">
        <v>332</v>
      </c>
      <c r="E4992">
        <v>1</v>
      </c>
      <c r="F4992" t="s">
        <v>48</v>
      </c>
      <c r="G4992" t="s">
        <v>1259</v>
      </c>
      <c r="H4992" t="s">
        <v>187</v>
      </c>
      <c r="M4992" s="2">
        <v>37000</v>
      </c>
      <c r="N4992" s="2">
        <v>53000</v>
      </c>
      <c r="O4992" s="2">
        <f>IF(Tabla1[[#This Row],[Mov]]="VNT",Tabla1[[#This Row],[Sale]]-Tabla1[[#This Row],[Cost]],-Tabla1[[#This Row],[Cost]]*Tabla1[[#This Row],[Cant]])</f>
        <v>16000</v>
      </c>
      <c r="P4992" s="8">
        <f>IF(Tabla1[[#This Row],[Mov]]="VNT",-Tabla1[[#This Row],[Cant]],Tabla1[[#This Row],[Cant]])</f>
        <v>-1</v>
      </c>
      <c r="Q4992" s="8">
        <f>DAY(Tabla1[[#This Row],[Date]])</f>
        <v>5</v>
      </c>
      <c r="R4992" s="8">
        <f>MONTH(Tabla1[[#This Row],[Date]])</f>
        <v>12</v>
      </c>
      <c r="S4992" s="8">
        <f>YEAR(Tabla1[[#This Row],[Date]])</f>
        <v>2022</v>
      </c>
    </row>
    <row r="4993" spans="1:19" x14ac:dyDescent="0.2">
      <c r="A4993">
        <v>4985</v>
      </c>
      <c r="B4993" s="1">
        <v>44900</v>
      </c>
      <c r="C4993" t="s">
        <v>260</v>
      </c>
      <c r="D4993" t="s">
        <v>332</v>
      </c>
      <c r="E4993">
        <v>1</v>
      </c>
      <c r="F4993" t="s">
        <v>342</v>
      </c>
      <c r="G4993" t="s">
        <v>272</v>
      </c>
      <c r="H4993" t="s">
        <v>1717</v>
      </c>
      <c r="M4993" s="2">
        <v>900</v>
      </c>
      <c r="N4993" s="2">
        <v>10000</v>
      </c>
      <c r="O4993" s="2">
        <f>IF(Tabla1[[#This Row],[Mov]]="VNT",Tabla1[[#This Row],[Sale]]-Tabla1[[#This Row],[Cost]],-Tabla1[[#This Row],[Cost]]*Tabla1[[#This Row],[Cant]])</f>
        <v>9100</v>
      </c>
      <c r="P4993" s="8">
        <f>IF(Tabla1[[#This Row],[Mov]]="VNT",-Tabla1[[#This Row],[Cant]],Tabla1[[#This Row],[Cant]])</f>
        <v>-1</v>
      </c>
      <c r="Q4993" s="8">
        <f>DAY(Tabla1[[#This Row],[Date]])</f>
        <v>5</v>
      </c>
      <c r="R4993" s="8">
        <f>MONTH(Tabla1[[#This Row],[Date]])</f>
        <v>12</v>
      </c>
      <c r="S4993" s="8">
        <f>YEAR(Tabla1[[#This Row],[Date]])</f>
        <v>2022</v>
      </c>
    </row>
    <row r="4994" spans="1:19" x14ac:dyDescent="0.2">
      <c r="A4994">
        <v>4986</v>
      </c>
      <c r="B4994" s="1">
        <v>44900</v>
      </c>
      <c r="C4994" t="s">
        <v>260</v>
      </c>
      <c r="D4994" t="s">
        <v>332</v>
      </c>
      <c r="E4994">
        <v>1</v>
      </c>
      <c r="F4994" t="s">
        <v>458</v>
      </c>
      <c r="G4994" t="s">
        <v>272</v>
      </c>
      <c r="H4994" t="s">
        <v>2016</v>
      </c>
      <c r="M4994" s="2">
        <v>0</v>
      </c>
      <c r="N4994" s="2">
        <v>20000</v>
      </c>
      <c r="O4994" s="2">
        <f>IF(Tabla1[[#This Row],[Mov]]="VNT",Tabla1[[#This Row],[Sale]]-Tabla1[[#This Row],[Cost]],-Tabla1[[#This Row],[Cost]]*Tabla1[[#This Row],[Cant]])</f>
        <v>20000</v>
      </c>
      <c r="P4994" s="8">
        <f>IF(Tabla1[[#This Row],[Mov]]="VNT",-Tabla1[[#This Row],[Cant]],Tabla1[[#This Row],[Cant]])</f>
        <v>-1</v>
      </c>
      <c r="Q4994" s="8">
        <f>DAY(Tabla1[[#This Row],[Date]])</f>
        <v>5</v>
      </c>
      <c r="R4994" s="8">
        <f>MONTH(Tabla1[[#This Row],[Date]])</f>
        <v>12</v>
      </c>
      <c r="S4994" s="8">
        <f>YEAR(Tabla1[[#This Row],[Date]])</f>
        <v>2022</v>
      </c>
    </row>
    <row r="4995" spans="1:19" x14ac:dyDescent="0.2">
      <c r="A4995">
        <v>4987</v>
      </c>
      <c r="B4995" s="1">
        <v>44900</v>
      </c>
      <c r="C4995" t="s">
        <v>260</v>
      </c>
      <c r="D4995" t="s">
        <v>332</v>
      </c>
      <c r="E4995">
        <v>1</v>
      </c>
      <c r="F4995" t="s">
        <v>116</v>
      </c>
      <c r="G4995" t="s">
        <v>382</v>
      </c>
      <c r="H4995" t="s">
        <v>514</v>
      </c>
      <c r="M4995" s="2">
        <v>3271</v>
      </c>
      <c r="N4995" s="2">
        <v>3500</v>
      </c>
      <c r="O4995" s="2">
        <f>IF(Tabla1[[#This Row],[Mov]]="VNT",Tabla1[[#This Row],[Sale]]-Tabla1[[#This Row],[Cost]],-Tabla1[[#This Row],[Cost]]*Tabla1[[#This Row],[Cant]])</f>
        <v>229</v>
      </c>
      <c r="P4995" s="8">
        <f>IF(Tabla1[[#This Row],[Mov]]="VNT",-Tabla1[[#This Row],[Cant]],Tabla1[[#This Row],[Cant]])</f>
        <v>-1</v>
      </c>
      <c r="Q4995" s="8">
        <f>DAY(Tabla1[[#This Row],[Date]])</f>
        <v>5</v>
      </c>
      <c r="R4995" s="8">
        <f>MONTH(Tabla1[[#This Row],[Date]])</f>
        <v>12</v>
      </c>
      <c r="S4995" s="8">
        <f>YEAR(Tabla1[[#This Row],[Date]])</f>
        <v>2022</v>
      </c>
    </row>
    <row r="4996" spans="1:19" x14ac:dyDescent="0.2">
      <c r="A4996">
        <v>4988</v>
      </c>
      <c r="B4996" s="1">
        <v>44900</v>
      </c>
      <c r="C4996" t="s">
        <v>260</v>
      </c>
      <c r="D4996" t="s">
        <v>332</v>
      </c>
      <c r="E4996">
        <v>1</v>
      </c>
      <c r="F4996" t="s">
        <v>15</v>
      </c>
      <c r="G4996" t="s">
        <v>333</v>
      </c>
      <c r="H4996" t="s">
        <v>20</v>
      </c>
      <c r="M4996" s="2">
        <v>2500</v>
      </c>
      <c r="N4996" s="2">
        <v>10000</v>
      </c>
      <c r="O4996" s="2">
        <f>IF(Tabla1[[#This Row],[Mov]]="VNT",Tabla1[[#This Row],[Sale]]-Tabla1[[#This Row],[Cost]],-Tabla1[[#This Row],[Cost]]*Tabla1[[#This Row],[Cant]])</f>
        <v>7500</v>
      </c>
      <c r="P4996" s="8">
        <f>IF(Tabla1[[#This Row],[Mov]]="VNT",-Tabla1[[#This Row],[Cant]],Tabla1[[#This Row],[Cant]])</f>
        <v>-1</v>
      </c>
      <c r="Q4996" s="8">
        <f>DAY(Tabla1[[#This Row],[Date]])</f>
        <v>5</v>
      </c>
      <c r="R4996" s="8">
        <f>MONTH(Tabla1[[#This Row],[Date]])</f>
        <v>12</v>
      </c>
      <c r="S4996" s="8">
        <f>YEAR(Tabla1[[#This Row],[Date]])</f>
        <v>2022</v>
      </c>
    </row>
    <row r="4997" spans="1:19" x14ac:dyDescent="0.2">
      <c r="A4997">
        <v>4989</v>
      </c>
      <c r="B4997" s="1">
        <v>44900</v>
      </c>
      <c r="C4997" t="s">
        <v>260</v>
      </c>
      <c r="D4997" t="s">
        <v>332</v>
      </c>
      <c r="E4997">
        <v>1</v>
      </c>
      <c r="F4997" t="s">
        <v>116</v>
      </c>
      <c r="G4997" t="s">
        <v>347</v>
      </c>
      <c r="H4997" t="s">
        <v>519</v>
      </c>
      <c r="M4997" s="2">
        <v>14081</v>
      </c>
      <c r="N4997" s="2">
        <v>15000</v>
      </c>
      <c r="O4997" s="2">
        <f>IF(Tabla1[[#This Row],[Mov]]="VNT",Tabla1[[#This Row],[Sale]]-Tabla1[[#This Row],[Cost]],-Tabla1[[#This Row],[Cost]]*Tabla1[[#This Row],[Cant]])</f>
        <v>919</v>
      </c>
      <c r="P4997" s="8">
        <f>IF(Tabla1[[#This Row],[Mov]]="VNT",-Tabla1[[#This Row],[Cant]],Tabla1[[#This Row],[Cant]])</f>
        <v>-1</v>
      </c>
      <c r="Q4997" s="8">
        <f>DAY(Tabla1[[#This Row],[Date]])</f>
        <v>5</v>
      </c>
      <c r="R4997" s="8">
        <f>MONTH(Tabla1[[#This Row],[Date]])</f>
        <v>12</v>
      </c>
      <c r="S4997" s="8">
        <f>YEAR(Tabla1[[#This Row],[Date]])</f>
        <v>2022</v>
      </c>
    </row>
    <row r="4998" spans="1:19" x14ac:dyDescent="0.2">
      <c r="A4998">
        <v>4990</v>
      </c>
      <c r="B4998" s="1">
        <v>44900</v>
      </c>
      <c r="C4998" t="s">
        <v>260</v>
      </c>
      <c r="D4998" t="s">
        <v>332</v>
      </c>
      <c r="E4998">
        <v>1</v>
      </c>
      <c r="F4998" t="s">
        <v>532</v>
      </c>
      <c r="G4998" t="s">
        <v>263</v>
      </c>
      <c r="H4998" t="s">
        <v>557</v>
      </c>
      <c r="M4998" s="2">
        <v>40000</v>
      </c>
      <c r="N4998" s="2">
        <v>65000</v>
      </c>
      <c r="O4998" s="2">
        <f>IF(Tabla1[[#This Row],[Mov]]="VNT",Tabla1[[#This Row],[Sale]]-Tabla1[[#This Row],[Cost]],-Tabla1[[#This Row],[Cost]]*Tabla1[[#This Row],[Cant]])</f>
        <v>25000</v>
      </c>
      <c r="P4998" s="8">
        <f>IF(Tabla1[[#This Row],[Mov]]="VNT",-Tabla1[[#This Row],[Cant]],Tabla1[[#This Row],[Cant]])</f>
        <v>-1</v>
      </c>
      <c r="Q4998" s="8">
        <f>DAY(Tabla1[[#This Row],[Date]])</f>
        <v>5</v>
      </c>
      <c r="R4998" s="8">
        <f>MONTH(Tabla1[[#This Row],[Date]])</f>
        <v>12</v>
      </c>
      <c r="S4998" s="8">
        <f>YEAR(Tabla1[[#This Row],[Date]])</f>
        <v>2022</v>
      </c>
    </row>
    <row r="4999" spans="1:19" x14ac:dyDescent="0.2">
      <c r="A4999">
        <v>4991</v>
      </c>
      <c r="B4999" s="1">
        <v>44901</v>
      </c>
      <c r="C4999" t="s">
        <v>260</v>
      </c>
      <c r="D4999" t="s">
        <v>109</v>
      </c>
      <c r="E4999">
        <v>1</v>
      </c>
      <c r="F4999" t="s">
        <v>1545</v>
      </c>
      <c r="G4999" t="s">
        <v>284</v>
      </c>
      <c r="H4999" t="s">
        <v>2017</v>
      </c>
      <c r="M4999" s="2">
        <v>25000</v>
      </c>
      <c r="N4999" s="2">
        <v>45000</v>
      </c>
      <c r="O4999" s="2">
        <f>IF(Tabla1[[#This Row],[Mov]]="VNT",Tabla1[[#This Row],[Sale]]-Tabla1[[#This Row],[Cost]],-Tabla1[[#This Row],[Cost]]*Tabla1[[#This Row],[Cant]])</f>
        <v>20000</v>
      </c>
      <c r="P4999" s="8">
        <f>IF(Tabla1[[#This Row],[Mov]]="VNT",-Tabla1[[#This Row],[Cant]],Tabla1[[#This Row],[Cant]])</f>
        <v>-1</v>
      </c>
      <c r="Q4999" s="8">
        <f>DAY(Tabla1[[#This Row],[Date]])</f>
        <v>6</v>
      </c>
      <c r="R4999" s="8">
        <f>MONTH(Tabla1[[#This Row],[Date]])</f>
        <v>12</v>
      </c>
      <c r="S4999" s="8">
        <f>YEAR(Tabla1[[#This Row],[Date]])</f>
        <v>2022</v>
      </c>
    </row>
    <row r="5000" spans="1:19" x14ac:dyDescent="0.2">
      <c r="A5000">
        <v>4992</v>
      </c>
      <c r="B5000" s="1">
        <v>44901</v>
      </c>
      <c r="C5000" t="s">
        <v>260</v>
      </c>
      <c r="D5000" t="s">
        <v>332</v>
      </c>
      <c r="E5000">
        <v>1</v>
      </c>
      <c r="F5000" t="s">
        <v>116</v>
      </c>
      <c r="G5000" t="s">
        <v>347</v>
      </c>
      <c r="H5000" t="s">
        <v>518</v>
      </c>
      <c r="M5000" s="2">
        <v>3271</v>
      </c>
      <c r="N5000" s="2">
        <v>3500</v>
      </c>
      <c r="O5000" s="2">
        <f>IF(Tabla1[[#This Row],[Mov]]="VNT",Tabla1[[#This Row],[Sale]]-Tabla1[[#This Row],[Cost]],-Tabla1[[#This Row],[Cost]]*Tabla1[[#This Row],[Cant]])</f>
        <v>229</v>
      </c>
      <c r="P5000" s="8">
        <f>IF(Tabla1[[#This Row],[Mov]]="VNT",-Tabla1[[#This Row],[Cant]],Tabla1[[#This Row],[Cant]])</f>
        <v>-1</v>
      </c>
      <c r="Q5000" s="8">
        <f>DAY(Tabla1[[#This Row],[Date]])</f>
        <v>6</v>
      </c>
      <c r="R5000" s="8">
        <f>MONTH(Tabla1[[#This Row],[Date]])</f>
        <v>12</v>
      </c>
      <c r="S5000" s="8">
        <f>YEAR(Tabla1[[#This Row],[Date]])</f>
        <v>2022</v>
      </c>
    </row>
    <row r="5001" spans="1:19" x14ac:dyDescent="0.2">
      <c r="A5001">
        <v>4993</v>
      </c>
      <c r="B5001" s="1">
        <v>44901</v>
      </c>
      <c r="C5001" t="s">
        <v>260</v>
      </c>
      <c r="D5001" t="s">
        <v>332</v>
      </c>
      <c r="E5001">
        <v>1</v>
      </c>
      <c r="F5001" t="s">
        <v>891</v>
      </c>
      <c r="G5001" t="s">
        <v>272</v>
      </c>
      <c r="H5001" t="s">
        <v>1544</v>
      </c>
      <c r="M5001" s="2">
        <v>3500</v>
      </c>
      <c r="N5001" s="2">
        <v>10000</v>
      </c>
      <c r="O5001" s="2">
        <f>IF(Tabla1[[#This Row],[Mov]]="VNT",Tabla1[[#This Row],[Sale]]-Tabla1[[#This Row],[Cost]],-Tabla1[[#This Row],[Cost]]*Tabla1[[#This Row],[Cant]])</f>
        <v>6500</v>
      </c>
      <c r="P5001" s="8">
        <f>IF(Tabla1[[#This Row],[Mov]]="VNT",-Tabla1[[#This Row],[Cant]],Tabla1[[#This Row],[Cant]])</f>
        <v>-1</v>
      </c>
      <c r="Q5001" s="8">
        <f>DAY(Tabla1[[#This Row],[Date]])</f>
        <v>6</v>
      </c>
      <c r="R5001" s="8">
        <f>MONTH(Tabla1[[#This Row],[Date]])</f>
        <v>12</v>
      </c>
      <c r="S5001" s="8">
        <f>YEAR(Tabla1[[#This Row],[Date]])</f>
        <v>2022</v>
      </c>
    </row>
    <row r="5002" spans="1:19" x14ac:dyDescent="0.2">
      <c r="A5002">
        <v>4994</v>
      </c>
      <c r="B5002" s="1">
        <v>44901</v>
      </c>
      <c r="C5002" t="s">
        <v>260</v>
      </c>
      <c r="D5002" t="s">
        <v>332</v>
      </c>
      <c r="E5002">
        <v>1</v>
      </c>
      <c r="F5002" t="s">
        <v>225</v>
      </c>
      <c r="G5002" t="s">
        <v>263</v>
      </c>
      <c r="H5002" t="s">
        <v>391</v>
      </c>
      <c r="M5002" s="2">
        <v>1100</v>
      </c>
      <c r="N5002" s="2">
        <v>10000</v>
      </c>
      <c r="O5002" s="2">
        <f>IF(Tabla1[[#This Row],[Mov]]="VNT",Tabla1[[#This Row],[Sale]]-Tabla1[[#This Row],[Cost]],-Tabla1[[#This Row],[Cost]]*Tabla1[[#This Row],[Cant]])</f>
        <v>8900</v>
      </c>
      <c r="P5002" s="8">
        <f>IF(Tabla1[[#This Row],[Mov]]="VNT",-Tabla1[[#This Row],[Cant]],Tabla1[[#This Row],[Cant]])</f>
        <v>-1</v>
      </c>
      <c r="Q5002" s="8">
        <f>DAY(Tabla1[[#This Row],[Date]])</f>
        <v>6</v>
      </c>
      <c r="R5002" s="8">
        <f>MONTH(Tabla1[[#This Row],[Date]])</f>
        <v>12</v>
      </c>
      <c r="S5002" s="8">
        <f>YEAR(Tabla1[[#This Row],[Date]])</f>
        <v>2022</v>
      </c>
    </row>
    <row r="5003" spans="1:19" x14ac:dyDescent="0.2">
      <c r="A5003">
        <v>4995</v>
      </c>
      <c r="B5003" s="1">
        <v>44901</v>
      </c>
      <c r="C5003" t="s">
        <v>260</v>
      </c>
      <c r="D5003" t="s">
        <v>332</v>
      </c>
      <c r="E5003">
        <v>1</v>
      </c>
      <c r="F5003" t="s">
        <v>116</v>
      </c>
      <c r="G5003" t="s">
        <v>347</v>
      </c>
      <c r="H5003" t="s">
        <v>518</v>
      </c>
      <c r="M5003" s="2">
        <v>10280</v>
      </c>
      <c r="N5003" s="2">
        <v>11000</v>
      </c>
      <c r="O5003" s="2">
        <f>IF(Tabla1[[#This Row],[Mov]]="VNT",Tabla1[[#This Row],[Sale]]-Tabla1[[#This Row],[Cost]],-Tabla1[[#This Row],[Cost]]*Tabla1[[#This Row],[Cant]])</f>
        <v>720</v>
      </c>
      <c r="P5003" s="8">
        <f>IF(Tabla1[[#This Row],[Mov]]="VNT",-Tabla1[[#This Row],[Cant]],Tabla1[[#This Row],[Cant]])</f>
        <v>-1</v>
      </c>
      <c r="Q5003" s="8">
        <f>DAY(Tabla1[[#This Row],[Date]])</f>
        <v>6</v>
      </c>
      <c r="R5003" s="8">
        <f>MONTH(Tabla1[[#This Row],[Date]])</f>
        <v>12</v>
      </c>
      <c r="S5003" s="8">
        <f>YEAR(Tabla1[[#This Row],[Date]])</f>
        <v>2022</v>
      </c>
    </row>
    <row r="5004" spans="1:19" x14ac:dyDescent="0.2">
      <c r="A5004">
        <v>4996</v>
      </c>
      <c r="B5004" s="1">
        <v>44901</v>
      </c>
      <c r="C5004" t="s">
        <v>260</v>
      </c>
      <c r="D5004" t="s">
        <v>332</v>
      </c>
      <c r="E5004">
        <v>1</v>
      </c>
      <c r="F5004" t="s">
        <v>386</v>
      </c>
      <c r="G5004" t="s">
        <v>272</v>
      </c>
      <c r="H5004" t="s">
        <v>2018</v>
      </c>
      <c r="M5004" s="2">
        <v>60000</v>
      </c>
      <c r="N5004" s="2">
        <v>120000</v>
      </c>
      <c r="O5004" s="2">
        <f>IF(Tabla1[[#This Row],[Mov]]="VNT",Tabla1[[#This Row],[Sale]]-Tabla1[[#This Row],[Cost]],-Tabla1[[#This Row],[Cost]]*Tabla1[[#This Row],[Cant]])</f>
        <v>60000</v>
      </c>
      <c r="P5004" s="8">
        <f>IF(Tabla1[[#This Row],[Mov]]="VNT",-Tabla1[[#This Row],[Cant]],Tabla1[[#This Row],[Cant]])</f>
        <v>-1</v>
      </c>
      <c r="Q5004" s="8">
        <f>DAY(Tabla1[[#This Row],[Date]])</f>
        <v>6</v>
      </c>
      <c r="R5004" s="8">
        <f>MONTH(Tabla1[[#This Row],[Date]])</f>
        <v>12</v>
      </c>
      <c r="S5004" s="8">
        <f>YEAR(Tabla1[[#This Row],[Date]])</f>
        <v>2022</v>
      </c>
    </row>
    <row r="5005" spans="1:19" x14ac:dyDescent="0.2">
      <c r="A5005">
        <v>4997</v>
      </c>
      <c r="B5005" s="1">
        <v>44901</v>
      </c>
      <c r="C5005" t="s">
        <v>260</v>
      </c>
      <c r="D5005" t="s">
        <v>332</v>
      </c>
      <c r="E5005">
        <v>1</v>
      </c>
      <c r="F5005" t="s">
        <v>532</v>
      </c>
      <c r="G5005" t="s">
        <v>273</v>
      </c>
      <c r="H5005" t="s">
        <v>552</v>
      </c>
      <c r="M5005" s="2">
        <v>19000</v>
      </c>
      <c r="N5005" s="2">
        <v>35000</v>
      </c>
      <c r="O5005" s="2">
        <f>IF(Tabla1[[#This Row],[Mov]]="VNT",Tabla1[[#This Row],[Sale]]-Tabla1[[#This Row],[Cost]],-Tabla1[[#This Row],[Cost]]*Tabla1[[#This Row],[Cant]])</f>
        <v>16000</v>
      </c>
      <c r="P5005" s="8">
        <f>IF(Tabla1[[#This Row],[Mov]]="VNT",-Tabla1[[#This Row],[Cant]],Tabla1[[#This Row],[Cant]])</f>
        <v>-1</v>
      </c>
      <c r="Q5005" s="8">
        <f>DAY(Tabla1[[#This Row],[Date]])</f>
        <v>6</v>
      </c>
      <c r="R5005" s="8">
        <f>MONTH(Tabla1[[#This Row],[Date]])</f>
        <v>12</v>
      </c>
      <c r="S5005" s="8">
        <f>YEAR(Tabla1[[#This Row],[Date]])</f>
        <v>2022</v>
      </c>
    </row>
    <row r="5006" spans="1:19" x14ac:dyDescent="0.2">
      <c r="A5006">
        <v>4998</v>
      </c>
      <c r="B5006" s="1">
        <v>44901</v>
      </c>
      <c r="C5006" t="s">
        <v>260</v>
      </c>
      <c r="D5006" t="s">
        <v>332</v>
      </c>
      <c r="E5006">
        <v>1</v>
      </c>
      <c r="F5006" t="s">
        <v>225</v>
      </c>
      <c r="G5006" t="s">
        <v>272</v>
      </c>
      <c r="H5006" t="s">
        <v>1776</v>
      </c>
      <c r="M5006" s="2">
        <v>1100</v>
      </c>
      <c r="N5006" s="2">
        <v>10000</v>
      </c>
      <c r="O5006" s="2">
        <f>IF(Tabla1[[#This Row],[Mov]]="VNT",Tabla1[[#This Row],[Sale]]-Tabla1[[#This Row],[Cost]],-Tabla1[[#This Row],[Cost]]*Tabla1[[#This Row],[Cant]])</f>
        <v>8900</v>
      </c>
      <c r="P5006" s="8">
        <f>IF(Tabla1[[#This Row],[Mov]]="VNT",-Tabla1[[#This Row],[Cant]],Tabla1[[#This Row],[Cant]])</f>
        <v>-1</v>
      </c>
      <c r="Q5006" s="8">
        <f>DAY(Tabla1[[#This Row],[Date]])</f>
        <v>6</v>
      </c>
      <c r="R5006" s="8">
        <f>MONTH(Tabla1[[#This Row],[Date]])</f>
        <v>12</v>
      </c>
      <c r="S5006" s="8">
        <f>YEAR(Tabla1[[#This Row],[Date]])</f>
        <v>2022</v>
      </c>
    </row>
    <row r="5007" spans="1:19" x14ac:dyDescent="0.2">
      <c r="A5007">
        <v>4999</v>
      </c>
      <c r="B5007" s="1">
        <v>44901</v>
      </c>
      <c r="C5007" t="s">
        <v>260</v>
      </c>
      <c r="D5007" t="s">
        <v>332</v>
      </c>
      <c r="E5007">
        <v>1</v>
      </c>
      <c r="F5007" t="s">
        <v>21</v>
      </c>
      <c r="G5007" t="s">
        <v>272</v>
      </c>
      <c r="H5007" t="s">
        <v>1522</v>
      </c>
      <c r="M5007" s="2">
        <v>2800</v>
      </c>
      <c r="N5007" s="2">
        <v>10000</v>
      </c>
      <c r="O5007" s="2">
        <f>IF(Tabla1[[#This Row],[Mov]]="VNT",Tabla1[[#This Row],[Sale]]-Tabla1[[#This Row],[Cost]],-Tabla1[[#This Row],[Cost]]*Tabla1[[#This Row],[Cant]])</f>
        <v>7200</v>
      </c>
      <c r="P5007" s="8">
        <f>IF(Tabla1[[#This Row],[Mov]]="VNT",-Tabla1[[#This Row],[Cant]],Tabla1[[#This Row],[Cant]])</f>
        <v>-1</v>
      </c>
      <c r="Q5007" s="8">
        <f>DAY(Tabla1[[#This Row],[Date]])</f>
        <v>6</v>
      </c>
      <c r="R5007" s="8">
        <f>MONTH(Tabla1[[#This Row],[Date]])</f>
        <v>12</v>
      </c>
      <c r="S5007" s="8">
        <f>YEAR(Tabla1[[#This Row],[Date]])</f>
        <v>2022</v>
      </c>
    </row>
    <row r="5008" spans="1:19" x14ac:dyDescent="0.2">
      <c r="A5008">
        <v>5000</v>
      </c>
      <c r="B5008" s="1">
        <v>44901</v>
      </c>
      <c r="C5008" t="s">
        <v>260</v>
      </c>
      <c r="D5008" t="s">
        <v>332</v>
      </c>
      <c r="E5008">
        <v>1</v>
      </c>
      <c r="F5008" t="s">
        <v>458</v>
      </c>
      <c r="G5008" t="s">
        <v>263</v>
      </c>
      <c r="H5008" t="s">
        <v>2019</v>
      </c>
      <c r="M5008" s="2">
        <v>0</v>
      </c>
      <c r="N5008" s="2">
        <v>3000</v>
      </c>
      <c r="O5008" s="2">
        <f>IF(Tabla1[[#This Row],[Mov]]="VNT",Tabla1[[#This Row],[Sale]]-Tabla1[[#This Row],[Cost]],-Tabla1[[#This Row],[Cost]]*Tabla1[[#This Row],[Cant]])</f>
        <v>3000</v>
      </c>
      <c r="P5008" s="8">
        <f>IF(Tabla1[[#This Row],[Mov]]="VNT",-Tabla1[[#This Row],[Cant]],Tabla1[[#This Row],[Cant]])</f>
        <v>-1</v>
      </c>
      <c r="Q5008" s="8">
        <f>DAY(Tabla1[[#This Row],[Date]])</f>
        <v>6</v>
      </c>
      <c r="R5008" s="8">
        <f>MONTH(Tabla1[[#This Row],[Date]])</f>
        <v>12</v>
      </c>
      <c r="S5008" s="8">
        <f>YEAR(Tabla1[[#This Row],[Date]])</f>
        <v>2022</v>
      </c>
    </row>
    <row r="5009" spans="1:19" x14ac:dyDescent="0.2">
      <c r="A5009">
        <v>5001</v>
      </c>
      <c r="B5009" s="1">
        <v>44901</v>
      </c>
      <c r="C5009" t="s">
        <v>260</v>
      </c>
      <c r="D5009" t="s">
        <v>399</v>
      </c>
      <c r="E5009">
        <v>1</v>
      </c>
      <c r="F5009" t="s">
        <v>116</v>
      </c>
      <c r="G5009" t="s">
        <v>347</v>
      </c>
      <c r="H5009" t="s">
        <v>518</v>
      </c>
      <c r="M5009" s="2">
        <v>3271</v>
      </c>
      <c r="N5009" s="2">
        <v>3500</v>
      </c>
      <c r="O5009" s="2">
        <f>IF(Tabla1[[#This Row],[Mov]]="VNT",Tabla1[[#This Row],[Sale]]-Tabla1[[#This Row],[Cost]],-Tabla1[[#This Row],[Cost]]*Tabla1[[#This Row],[Cant]])</f>
        <v>229</v>
      </c>
      <c r="P5009" s="8">
        <f>IF(Tabla1[[#This Row],[Mov]]="VNT",-Tabla1[[#This Row],[Cant]],Tabla1[[#This Row],[Cant]])</f>
        <v>-1</v>
      </c>
      <c r="Q5009" s="8">
        <f>DAY(Tabla1[[#This Row],[Date]])</f>
        <v>6</v>
      </c>
      <c r="R5009" s="8">
        <f>MONTH(Tabla1[[#This Row],[Date]])</f>
        <v>12</v>
      </c>
      <c r="S5009" s="8">
        <f>YEAR(Tabla1[[#This Row],[Date]])</f>
        <v>2022</v>
      </c>
    </row>
    <row r="5010" spans="1:19" x14ac:dyDescent="0.2">
      <c r="A5010">
        <v>5002</v>
      </c>
      <c r="B5010" s="1">
        <v>44901</v>
      </c>
      <c r="C5010" t="s">
        <v>260</v>
      </c>
      <c r="D5010" t="s">
        <v>332</v>
      </c>
      <c r="E5010">
        <v>1</v>
      </c>
      <c r="F5010" t="s">
        <v>116</v>
      </c>
      <c r="G5010" t="s">
        <v>347</v>
      </c>
      <c r="H5010" t="s">
        <v>518</v>
      </c>
      <c r="M5010" s="2">
        <v>6074</v>
      </c>
      <c r="N5010" s="2">
        <v>6500</v>
      </c>
      <c r="O5010" s="2">
        <f>IF(Tabla1[[#This Row],[Mov]]="VNT",Tabla1[[#This Row],[Sale]]-Tabla1[[#This Row],[Cost]],-Tabla1[[#This Row],[Cost]]*Tabla1[[#This Row],[Cant]])</f>
        <v>426</v>
      </c>
      <c r="P5010" s="8">
        <f>IF(Tabla1[[#This Row],[Mov]]="VNT",-Tabla1[[#This Row],[Cant]],Tabla1[[#This Row],[Cant]])</f>
        <v>-1</v>
      </c>
      <c r="Q5010" s="8">
        <f>DAY(Tabla1[[#This Row],[Date]])</f>
        <v>6</v>
      </c>
      <c r="R5010" s="8">
        <f>MONTH(Tabla1[[#This Row],[Date]])</f>
        <v>12</v>
      </c>
      <c r="S5010" s="8">
        <f>YEAR(Tabla1[[#This Row],[Date]])</f>
        <v>2022</v>
      </c>
    </row>
    <row r="5011" spans="1:19" x14ac:dyDescent="0.2">
      <c r="A5011">
        <v>5003</v>
      </c>
      <c r="B5011" s="1">
        <v>44901</v>
      </c>
      <c r="C5011" t="s">
        <v>260</v>
      </c>
      <c r="D5011" t="s">
        <v>332</v>
      </c>
      <c r="E5011">
        <v>1</v>
      </c>
      <c r="F5011" t="s">
        <v>15</v>
      </c>
      <c r="G5011" t="s">
        <v>273</v>
      </c>
      <c r="H5011" t="s">
        <v>2020</v>
      </c>
      <c r="M5011" s="2">
        <v>12000</v>
      </c>
      <c r="N5011" s="2">
        <v>24000</v>
      </c>
      <c r="O5011" s="2">
        <f>IF(Tabla1[[#This Row],[Mov]]="VNT",Tabla1[[#This Row],[Sale]]-Tabla1[[#This Row],[Cost]],-Tabla1[[#This Row],[Cost]]*Tabla1[[#This Row],[Cant]])</f>
        <v>12000</v>
      </c>
      <c r="P5011" s="8">
        <f>IF(Tabla1[[#This Row],[Mov]]="VNT",-Tabla1[[#This Row],[Cant]],Tabla1[[#This Row],[Cant]])</f>
        <v>-1</v>
      </c>
      <c r="Q5011" s="8">
        <f>DAY(Tabla1[[#This Row],[Date]])</f>
        <v>6</v>
      </c>
      <c r="R5011" s="8">
        <f>MONTH(Tabla1[[#This Row],[Date]])</f>
        <v>12</v>
      </c>
      <c r="S5011" s="8">
        <f>YEAR(Tabla1[[#This Row],[Date]])</f>
        <v>2022</v>
      </c>
    </row>
    <row r="5012" spans="1:19" x14ac:dyDescent="0.2">
      <c r="A5012">
        <v>5004</v>
      </c>
      <c r="B5012" s="1">
        <v>44901</v>
      </c>
      <c r="C5012" t="s">
        <v>260</v>
      </c>
      <c r="D5012" t="s">
        <v>332</v>
      </c>
      <c r="E5012">
        <v>1</v>
      </c>
      <c r="F5012" t="s">
        <v>891</v>
      </c>
      <c r="G5012" t="s">
        <v>284</v>
      </c>
      <c r="H5012" t="s">
        <v>908</v>
      </c>
      <c r="M5012" s="2">
        <v>5000</v>
      </c>
      <c r="N5012" s="2">
        <v>12000</v>
      </c>
      <c r="O5012" s="2">
        <f>IF(Tabla1[[#This Row],[Mov]]="VNT",Tabla1[[#This Row],[Sale]]-Tabla1[[#This Row],[Cost]],-Tabla1[[#This Row],[Cost]]*Tabla1[[#This Row],[Cant]])</f>
        <v>7000</v>
      </c>
      <c r="P5012" s="8">
        <f>IF(Tabla1[[#This Row],[Mov]]="VNT",-Tabla1[[#This Row],[Cant]],Tabla1[[#This Row],[Cant]])</f>
        <v>-1</v>
      </c>
      <c r="Q5012" s="8">
        <f>DAY(Tabla1[[#This Row],[Date]])</f>
        <v>6</v>
      </c>
      <c r="R5012" s="8">
        <f>MONTH(Tabla1[[#This Row],[Date]])</f>
        <v>12</v>
      </c>
      <c r="S5012" s="8">
        <f>YEAR(Tabla1[[#This Row],[Date]])</f>
        <v>2022</v>
      </c>
    </row>
    <row r="5013" spans="1:19" x14ac:dyDescent="0.2">
      <c r="A5013">
        <v>5005</v>
      </c>
      <c r="B5013" s="1">
        <v>44901</v>
      </c>
      <c r="C5013" t="s">
        <v>260</v>
      </c>
      <c r="D5013" t="s">
        <v>332</v>
      </c>
      <c r="E5013">
        <v>1</v>
      </c>
      <c r="F5013" t="s">
        <v>116</v>
      </c>
      <c r="G5013" t="s">
        <v>347</v>
      </c>
      <c r="H5013" t="s">
        <v>518</v>
      </c>
      <c r="M5013" s="2">
        <v>3271</v>
      </c>
      <c r="N5013" s="2">
        <v>3500</v>
      </c>
      <c r="O5013" s="2">
        <f>IF(Tabla1[[#This Row],[Mov]]="VNT",Tabla1[[#This Row],[Sale]]-Tabla1[[#This Row],[Cost]],-Tabla1[[#This Row],[Cost]]*Tabla1[[#This Row],[Cant]])</f>
        <v>229</v>
      </c>
      <c r="P5013" s="8">
        <f>IF(Tabla1[[#This Row],[Mov]]="VNT",-Tabla1[[#This Row],[Cant]],Tabla1[[#This Row],[Cant]])</f>
        <v>-1</v>
      </c>
      <c r="Q5013" s="8">
        <f>DAY(Tabla1[[#This Row],[Date]])</f>
        <v>6</v>
      </c>
      <c r="R5013" s="8">
        <f>MONTH(Tabla1[[#This Row],[Date]])</f>
        <v>12</v>
      </c>
      <c r="S5013" s="8">
        <f>YEAR(Tabla1[[#This Row],[Date]])</f>
        <v>2022</v>
      </c>
    </row>
    <row r="5014" spans="1:19" x14ac:dyDescent="0.2">
      <c r="A5014">
        <v>5006</v>
      </c>
      <c r="B5014" s="1">
        <v>44901</v>
      </c>
      <c r="C5014" t="s">
        <v>260</v>
      </c>
      <c r="D5014" t="s">
        <v>332</v>
      </c>
      <c r="E5014">
        <v>1</v>
      </c>
      <c r="F5014" t="s">
        <v>225</v>
      </c>
      <c r="G5014" t="s">
        <v>263</v>
      </c>
      <c r="H5014" t="s">
        <v>672</v>
      </c>
      <c r="M5014" s="2">
        <v>1100</v>
      </c>
      <c r="N5014" s="2">
        <v>10000</v>
      </c>
      <c r="O5014" s="2">
        <f>IF(Tabla1[[#This Row],[Mov]]="VNT",Tabla1[[#This Row],[Sale]]-Tabla1[[#This Row],[Cost]],-Tabla1[[#This Row],[Cost]]*Tabla1[[#This Row],[Cant]])</f>
        <v>8900</v>
      </c>
      <c r="P5014" s="8">
        <f>IF(Tabla1[[#This Row],[Mov]]="VNT",-Tabla1[[#This Row],[Cant]],Tabla1[[#This Row],[Cant]])</f>
        <v>-1</v>
      </c>
      <c r="Q5014" s="8">
        <f>DAY(Tabla1[[#This Row],[Date]])</f>
        <v>6</v>
      </c>
      <c r="R5014" s="8">
        <f>MONTH(Tabla1[[#This Row],[Date]])</f>
        <v>12</v>
      </c>
      <c r="S5014" s="8">
        <f>YEAR(Tabla1[[#This Row],[Date]])</f>
        <v>2022</v>
      </c>
    </row>
    <row r="5015" spans="1:19" x14ac:dyDescent="0.2">
      <c r="A5015">
        <v>5007</v>
      </c>
      <c r="B5015" s="1">
        <v>44901</v>
      </c>
      <c r="C5015" t="s">
        <v>260</v>
      </c>
      <c r="D5015" t="s">
        <v>332</v>
      </c>
      <c r="E5015">
        <v>1</v>
      </c>
      <c r="F5015" t="s">
        <v>1166</v>
      </c>
      <c r="G5015" t="s">
        <v>266</v>
      </c>
      <c r="H5015" t="s">
        <v>1516</v>
      </c>
      <c r="M5015" s="2">
        <v>7000</v>
      </c>
      <c r="N5015" s="2">
        <v>15000</v>
      </c>
      <c r="O5015" s="2">
        <f>IF(Tabla1[[#This Row],[Mov]]="VNT",Tabla1[[#This Row],[Sale]]-Tabla1[[#This Row],[Cost]],-Tabla1[[#This Row],[Cost]]*Tabla1[[#This Row],[Cant]])</f>
        <v>8000</v>
      </c>
      <c r="P5015" s="8">
        <f>IF(Tabla1[[#This Row],[Mov]]="VNT",-Tabla1[[#This Row],[Cant]],Tabla1[[#This Row],[Cant]])</f>
        <v>-1</v>
      </c>
      <c r="Q5015" s="8">
        <f>DAY(Tabla1[[#This Row],[Date]])</f>
        <v>6</v>
      </c>
      <c r="R5015" s="8">
        <f>MONTH(Tabla1[[#This Row],[Date]])</f>
        <v>12</v>
      </c>
      <c r="S5015" s="8">
        <f>YEAR(Tabla1[[#This Row],[Date]])</f>
        <v>2022</v>
      </c>
    </row>
    <row r="5016" spans="1:19" x14ac:dyDescent="0.2">
      <c r="A5016">
        <v>5008</v>
      </c>
      <c r="B5016" s="1">
        <v>44901</v>
      </c>
      <c r="C5016" t="s">
        <v>260</v>
      </c>
      <c r="D5016" t="s">
        <v>332</v>
      </c>
      <c r="E5016">
        <v>1</v>
      </c>
      <c r="F5016" t="s">
        <v>532</v>
      </c>
      <c r="G5016" t="s">
        <v>273</v>
      </c>
      <c r="H5016" t="s">
        <v>552</v>
      </c>
      <c r="M5016" s="2">
        <v>19000</v>
      </c>
      <c r="N5016" s="2">
        <v>35000</v>
      </c>
      <c r="O5016" s="2">
        <f>IF(Tabla1[[#This Row],[Mov]]="VNT",Tabla1[[#This Row],[Sale]]-Tabla1[[#This Row],[Cost]],-Tabla1[[#This Row],[Cost]]*Tabla1[[#This Row],[Cant]])</f>
        <v>16000</v>
      </c>
      <c r="P5016" s="8">
        <f>IF(Tabla1[[#This Row],[Mov]]="VNT",-Tabla1[[#This Row],[Cant]],Tabla1[[#This Row],[Cant]])</f>
        <v>-1</v>
      </c>
      <c r="Q5016" s="8">
        <f>DAY(Tabla1[[#This Row],[Date]])</f>
        <v>6</v>
      </c>
      <c r="R5016" s="8">
        <f>MONTH(Tabla1[[#This Row],[Date]])</f>
        <v>12</v>
      </c>
      <c r="S5016" s="8">
        <f>YEAR(Tabla1[[#This Row],[Date]])</f>
        <v>2022</v>
      </c>
    </row>
    <row r="5017" spans="1:19" x14ac:dyDescent="0.2">
      <c r="A5017">
        <v>5009</v>
      </c>
      <c r="B5017" s="1">
        <v>44901</v>
      </c>
      <c r="C5017" t="s">
        <v>260</v>
      </c>
      <c r="D5017" t="s">
        <v>332</v>
      </c>
      <c r="E5017">
        <v>1</v>
      </c>
      <c r="F5017" t="s">
        <v>225</v>
      </c>
      <c r="G5017" t="s">
        <v>272</v>
      </c>
      <c r="H5017" t="s">
        <v>1776</v>
      </c>
      <c r="M5017" s="2">
        <v>1100</v>
      </c>
      <c r="N5017" s="2">
        <v>10000</v>
      </c>
      <c r="O5017" s="2">
        <f>IF(Tabla1[[#This Row],[Mov]]="VNT",Tabla1[[#This Row],[Sale]]-Tabla1[[#This Row],[Cost]],-Tabla1[[#This Row],[Cost]]*Tabla1[[#This Row],[Cant]])</f>
        <v>8900</v>
      </c>
      <c r="P5017" s="8">
        <f>IF(Tabla1[[#This Row],[Mov]]="VNT",-Tabla1[[#This Row],[Cant]],Tabla1[[#This Row],[Cant]])</f>
        <v>-1</v>
      </c>
      <c r="Q5017" s="8">
        <f>DAY(Tabla1[[#This Row],[Date]])</f>
        <v>6</v>
      </c>
      <c r="R5017" s="8">
        <f>MONTH(Tabla1[[#This Row],[Date]])</f>
        <v>12</v>
      </c>
      <c r="S5017" s="8">
        <f>YEAR(Tabla1[[#This Row],[Date]])</f>
        <v>2022</v>
      </c>
    </row>
    <row r="5018" spans="1:19" x14ac:dyDescent="0.2">
      <c r="A5018">
        <v>5010</v>
      </c>
      <c r="B5018" s="1">
        <v>44902</v>
      </c>
      <c r="C5018" t="s">
        <v>260</v>
      </c>
      <c r="D5018" t="s">
        <v>332</v>
      </c>
      <c r="E5018">
        <v>1</v>
      </c>
      <c r="F5018" t="s">
        <v>225</v>
      </c>
      <c r="G5018" t="s">
        <v>262</v>
      </c>
      <c r="H5018" t="s">
        <v>301</v>
      </c>
      <c r="M5018" s="2">
        <v>1100</v>
      </c>
      <c r="N5018" s="2">
        <v>10000</v>
      </c>
      <c r="O5018" s="2">
        <f>IF(Tabla1[[#This Row],[Mov]]="VNT",Tabla1[[#This Row],[Sale]]-Tabla1[[#This Row],[Cost]],-Tabla1[[#This Row],[Cost]]*Tabla1[[#This Row],[Cant]])</f>
        <v>8900</v>
      </c>
      <c r="P5018" s="8">
        <f>IF(Tabla1[[#This Row],[Mov]]="VNT",-Tabla1[[#This Row],[Cant]],Tabla1[[#This Row],[Cant]])</f>
        <v>-1</v>
      </c>
      <c r="Q5018" s="8">
        <f>DAY(Tabla1[[#This Row],[Date]])</f>
        <v>7</v>
      </c>
      <c r="R5018" s="8">
        <f>MONTH(Tabla1[[#This Row],[Date]])</f>
        <v>12</v>
      </c>
      <c r="S5018" s="8">
        <f>YEAR(Tabla1[[#This Row],[Date]])</f>
        <v>2022</v>
      </c>
    </row>
    <row r="5019" spans="1:19" x14ac:dyDescent="0.2">
      <c r="A5019">
        <v>5011</v>
      </c>
      <c r="B5019" s="1">
        <v>44902</v>
      </c>
      <c r="C5019" t="s">
        <v>260</v>
      </c>
      <c r="D5019" t="s">
        <v>332</v>
      </c>
      <c r="E5019">
        <v>1</v>
      </c>
      <c r="F5019" t="s">
        <v>225</v>
      </c>
      <c r="G5019" t="s">
        <v>273</v>
      </c>
      <c r="H5019" t="s">
        <v>1471</v>
      </c>
      <c r="M5019" s="2">
        <v>1100</v>
      </c>
      <c r="N5019" s="2">
        <v>10000</v>
      </c>
      <c r="O5019" s="2">
        <f>IF(Tabla1[[#This Row],[Mov]]="VNT",Tabla1[[#This Row],[Sale]]-Tabla1[[#This Row],[Cost]],-Tabla1[[#This Row],[Cost]]*Tabla1[[#This Row],[Cant]])</f>
        <v>8900</v>
      </c>
      <c r="P5019" s="8">
        <f>IF(Tabla1[[#This Row],[Mov]]="VNT",-Tabla1[[#This Row],[Cant]],Tabla1[[#This Row],[Cant]])</f>
        <v>-1</v>
      </c>
      <c r="Q5019" s="8">
        <f>DAY(Tabla1[[#This Row],[Date]])</f>
        <v>7</v>
      </c>
      <c r="R5019" s="8">
        <f>MONTH(Tabla1[[#This Row],[Date]])</f>
        <v>12</v>
      </c>
      <c r="S5019" s="8">
        <f>YEAR(Tabla1[[#This Row],[Date]])</f>
        <v>2022</v>
      </c>
    </row>
    <row r="5020" spans="1:19" x14ac:dyDescent="0.2">
      <c r="A5020">
        <v>5012</v>
      </c>
      <c r="B5020" s="1">
        <v>44902</v>
      </c>
      <c r="C5020" t="s">
        <v>260</v>
      </c>
      <c r="D5020" t="s">
        <v>332</v>
      </c>
      <c r="E5020">
        <v>1</v>
      </c>
      <c r="F5020" t="s">
        <v>891</v>
      </c>
      <c r="G5020" t="s">
        <v>262</v>
      </c>
      <c r="H5020" t="s">
        <v>301</v>
      </c>
      <c r="M5020" s="2">
        <v>3500</v>
      </c>
      <c r="N5020" s="2">
        <v>10000</v>
      </c>
      <c r="O5020" s="2">
        <f>IF(Tabla1[[#This Row],[Mov]]="VNT",Tabla1[[#This Row],[Sale]]-Tabla1[[#This Row],[Cost]],-Tabla1[[#This Row],[Cost]]*Tabla1[[#This Row],[Cant]])</f>
        <v>6500</v>
      </c>
      <c r="P5020" s="8">
        <f>IF(Tabla1[[#This Row],[Mov]]="VNT",-Tabla1[[#This Row],[Cant]],Tabla1[[#This Row],[Cant]])</f>
        <v>-1</v>
      </c>
      <c r="Q5020" s="8">
        <f>DAY(Tabla1[[#This Row],[Date]])</f>
        <v>7</v>
      </c>
      <c r="R5020" s="8">
        <f>MONTH(Tabla1[[#This Row],[Date]])</f>
        <v>12</v>
      </c>
      <c r="S5020" s="8">
        <f>YEAR(Tabla1[[#This Row],[Date]])</f>
        <v>2022</v>
      </c>
    </row>
    <row r="5021" spans="1:19" x14ac:dyDescent="0.2">
      <c r="A5021">
        <v>5013</v>
      </c>
      <c r="B5021" s="1">
        <v>44902</v>
      </c>
      <c r="C5021" t="s">
        <v>260</v>
      </c>
      <c r="D5021" t="s">
        <v>332</v>
      </c>
      <c r="E5021">
        <v>1</v>
      </c>
      <c r="F5021" t="s">
        <v>2021</v>
      </c>
      <c r="G5021" t="s">
        <v>272</v>
      </c>
      <c r="H5021" t="s">
        <v>819</v>
      </c>
      <c r="M5021" s="2">
        <v>8000</v>
      </c>
      <c r="N5021" s="2">
        <v>20000</v>
      </c>
      <c r="O5021" s="2">
        <f>IF(Tabla1[[#This Row],[Mov]]="VNT",Tabla1[[#This Row],[Sale]]-Tabla1[[#This Row],[Cost]],-Tabla1[[#This Row],[Cost]]*Tabla1[[#This Row],[Cant]])</f>
        <v>12000</v>
      </c>
      <c r="P5021" s="8">
        <f>IF(Tabla1[[#This Row],[Mov]]="VNT",-Tabla1[[#This Row],[Cant]],Tabla1[[#This Row],[Cant]])</f>
        <v>-1</v>
      </c>
      <c r="Q5021" s="8">
        <f>DAY(Tabla1[[#This Row],[Date]])</f>
        <v>7</v>
      </c>
      <c r="R5021" s="8">
        <f>MONTH(Tabla1[[#This Row],[Date]])</f>
        <v>12</v>
      </c>
      <c r="S5021" s="8">
        <f>YEAR(Tabla1[[#This Row],[Date]])</f>
        <v>2022</v>
      </c>
    </row>
    <row r="5022" spans="1:19" x14ac:dyDescent="0.2">
      <c r="A5022">
        <v>5014</v>
      </c>
      <c r="B5022" s="1">
        <v>44902</v>
      </c>
      <c r="C5022" t="s">
        <v>260</v>
      </c>
      <c r="D5022" t="s">
        <v>1880</v>
      </c>
      <c r="E5022">
        <v>1</v>
      </c>
      <c r="F5022" t="s">
        <v>116</v>
      </c>
      <c r="G5022" t="s">
        <v>347</v>
      </c>
      <c r="H5022" t="s">
        <v>519</v>
      </c>
      <c r="M5022" s="2">
        <v>1869</v>
      </c>
      <c r="N5022" s="2">
        <v>2000</v>
      </c>
      <c r="O5022" s="2">
        <f>IF(Tabla1[[#This Row],[Mov]]="VNT",Tabla1[[#This Row],[Sale]]-Tabla1[[#This Row],[Cost]],-Tabla1[[#This Row],[Cost]]*Tabla1[[#This Row],[Cant]])</f>
        <v>131</v>
      </c>
      <c r="P5022" s="8">
        <f>IF(Tabla1[[#This Row],[Mov]]="VNT",-Tabla1[[#This Row],[Cant]],Tabla1[[#This Row],[Cant]])</f>
        <v>-1</v>
      </c>
      <c r="Q5022" s="8">
        <f>DAY(Tabla1[[#This Row],[Date]])</f>
        <v>7</v>
      </c>
      <c r="R5022" s="8">
        <f>MONTH(Tabla1[[#This Row],[Date]])</f>
        <v>12</v>
      </c>
      <c r="S5022" s="8">
        <f>YEAR(Tabla1[[#This Row],[Date]])</f>
        <v>2022</v>
      </c>
    </row>
    <row r="5023" spans="1:19" x14ac:dyDescent="0.2">
      <c r="A5023">
        <v>5015</v>
      </c>
      <c r="B5023" s="1">
        <v>44902</v>
      </c>
      <c r="C5023" t="s">
        <v>260</v>
      </c>
      <c r="D5023" t="s">
        <v>332</v>
      </c>
      <c r="E5023">
        <v>1</v>
      </c>
      <c r="F5023" t="s">
        <v>116</v>
      </c>
      <c r="G5023" t="s">
        <v>382</v>
      </c>
      <c r="H5023" t="s">
        <v>514</v>
      </c>
      <c r="M5023" s="2">
        <v>6074</v>
      </c>
      <c r="N5023" s="2">
        <v>6500</v>
      </c>
      <c r="O5023" s="2">
        <f>IF(Tabla1[[#This Row],[Mov]]="VNT",Tabla1[[#This Row],[Sale]]-Tabla1[[#This Row],[Cost]],-Tabla1[[#This Row],[Cost]]*Tabla1[[#This Row],[Cant]])</f>
        <v>426</v>
      </c>
      <c r="P5023" s="8">
        <f>IF(Tabla1[[#This Row],[Mov]]="VNT",-Tabla1[[#This Row],[Cant]],Tabla1[[#This Row],[Cant]])</f>
        <v>-1</v>
      </c>
      <c r="Q5023" s="8">
        <f>DAY(Tabla1[[#This Row],[Date]])</f>
        <v>7</v>
      </c>
      <c r="R5023" s="8">
        <f>MONTH(Tabla1[[#This Row],[Date]])</f>
        <v>12</v>
      </c>
      <c r="S5023" s="8">
        <f>YEAR(Tabla1[[#This Row],[Date]])</f>
        <v>2022</v>
      </c>
    </row>
    <row r="5024" spans="1:19" x14ac:dyDescent="0.2">
      <c r="A5024">
        <v>5016</v>
      </c>
      <c r="B5024" s="1">
        <v>44902</v>
      </c>
      <c r="C5024" t="s">
        <v>260</v>
      </c>
      <c r="D5024" t="s">
        <v>332</v>
      </c>
      <c r="E5024">
        <v>1</v>
      </c>
      <c r="F5024" t="s">
        <v>225</v>
      </c>
      <c r="G5024" t="s">
        <v>263</v>
      </c>
      <c r="H5024" t="s">
        <v>2022</v>
      </c>
      <c r="M5024" s="2">
        <v>1100</v>
      </c>
      <c r="N5024" s="2">
        <v>10000</v>
      </c>
      <c r="O5024" s="2">
        <f>IF(Tabla1[[#This Row],[Mov]]="VNT",Tabla1[[#This Row],[Sale]]-Tabla1[[#This Row],[Cost]],-Tabla1[[#This Row],[Cost]]*Tabla1[[#This Row],[Cant]])</f>
        <v>8900</v>
      </c>
      <c r="P5024" s="8">
        <f>IF(Tabla1[[#This Row],[Mov]]="VNT",-Tabla1[[#This Row],[Cant]],Tabla1[[#This Row],[Cant]])</f>
        <v>-1</v>
      </c>
      <c r="Q5024" s="8">
        <f>DAY(Tabla1[[#This Row],[Date]])</f>
        <v>7</v>
      </c>
      <c r="R5024" s="8">
        <f>MONTH(Tabla1[[#This Row],[Date]])</f>
        <v>12</v>
      </c>
      <c r="S5024" s="8">
        <f>YEAR(Tabla1[[#This Row],[Date]])</f>
        <v>2022</v>
      </c>
    </row>
    <row r="5025" spans="1:19" x14ac:dyDescent="0.2">
      <c r="A5025">
        <v>5017</v>
      </c>
      <c r="B5025" s="1">
        <v>44902</v>
      </c>
      <c r="C5025" t="s">
        <v>260</v>
      </c>
      <c r="D5025" t="s">
        <v>332</v>
      </c>
      <c r="E5025">
        <v>1</v>
      </c>
      <c r="F5025" t="s">
        <v>116</v>
      </c>
      <c r="G5025" t="s">
        <v>347</v>
      </c>
      <c r="H5025" t="s">
        <v>519</v>
      </c>
      <c r="M5025" s="2">
        <v>1869</v>
      </c>
      <c r="N5025" s="2">
        <v>2000</v>
      </c>
      <c r="O5025" s="2">
        <f>IF(Tabla1[[#This Row],[Mov]]="VNT",Tabla1[[#This Row],[Sale]]-Tabla1[[#This Row],[Cost]],-Tabla1[[#This Row],[Cost]]*Tabla1[[#This Row],[Cant]])</f>
        <v>131</v>
      </c>
      <c r="P5025" s="8">
        <f>IF(Tabla1[[#This Row],[Mov]]="VNT",-Tabla1[[#This Row],[Cant]],Tabla1[[#This Row],[Cant]])</f>
        <v>-1</v>
      </c>
      <c r="Q5025" s="8">
        <f>DAY(Tabla1[[#This Row],[Date]])</f>
        <v>7</v>
      </c>
      <c r="R5025" s="8">
        <f>MONTH(Tabla1[[#This Row],[Date]])</f>
        <v>12</v>
      </c>
      <c r="S5025" s="8">
        <f>YEAR(Tabla1[[#This Row],[Date]])</f>
        <v>2022</v>
      </c>
    </row>
    <row r="5026" spans="1:19" x14ac:dyDescent="0.2">
      <c r="A5026">
        <v>5018</v>
      </c>
      <c r="B5026" s="1">
        <v>44902</v>
      </c>
      <c r="C5026" t="s">
        <v>260</v>
      </c>
      <c r="D5026" t="s">
        <v>332</v>
      </c>
      <c r="E5026">
        <v>1</v>
      </c>
      <c r="F5026" t="s">
        <v>116</v>
      </c>
      <c r="G5026" t="s">
        <v>382</v>
      </c>
      <c r="H5026" t="s">
        <v>514</v>
      </c>
      <c r="M5026" s="2">
        <v>7009</v>
      </c>
      <c r="N5026" s="2">
        <v>7500</v>
      </c>
      <c r="O5026" s="2">
        <f>IF(Tabla1[[#This Row],[Mov]]="VNT",Tabla1[[#This Row],[Sale]]-Tabla1[[#This Row],[Cost]],-Tabla1[[#This Row],[Cost]]*Tabla1[[#This Row],[Cant]])</f>
        <v>491</v>
      </c>
      <c r="P5026" s="8">
        <f>IF(Tabla1[[#This Row],[Mov]]="VNT",-Tabla1[[#This Row],[Cant]],Tabla1[[#This Row],[Cant]])</f>
        <v>-1</v>
      </c>
      <c r="Q5026" s="8">
        <f>DAY(Tabla1[[#This Row],[Date]])</f>
        <v>7</v>
      </c>
      <c r="R5026" s="8">
        <f>MONTH(Tabla1[[#This Row],[Date]])</f>
        <v>12</v>
      </c>
      <c r="S5026" s="8">
        <f>YEAR(Tabla1[[#This Row],[Date]])</f>
        <v>2022</v>
      </c>
    </row>
    <row r="5027" spans="1:19" x14ac:dyDescent="0.2">
      <c r="A5027">
        <v>5019</v>
      </c>
      <c r="B5027" s="1">
        <v>44902</v>
      </c>
      <c r="C5027" t="s">
        <v>260</v>
      </c>
      <c r="D5027" t="s">
        <v>332</v>
      </c>
      <c r="E5027">
        <v>1</v>
      </c>
      <c r="F5027" t="s">
        <v>225</v>
      </c>
      <c r="G5027" t="s">
        <v>284</v>
      </c>
      <c r="H5027" t="s">
        <v>862</v>
      </c>
      <c r="M5027" s="2">
        <v>900</v>
      </c>
      <c r="N5027" s="2">
        <v>8000</v>
      </c>
      <c r="O5027" s="2">
        <f>IF(Tabla1[[#This Row],[Mov]]="VNT",Tabla1[[#This Row],[Sale]]-Tabla1[[#This Row],[Cost]],-Tabla1[[#This Row],[Cost]]*Tabla1[[#This Row],[Cant]])</f>
        <v>7100</v>
      </c>
      <c r="P5027" s="8">
        <f>IF(Tabla1[[#This Row],[Mov]]="VNT",-Tabla1[[#This Row],[Cant]],Tabla1[[#This Row],[Cant]])</f>
        <v>-1</v>
      </c>
      <c r="Q5027" s="8">
        <f>DAY(Tabla1[[#This Row],[Date]])</f>
        <v>7</v>
      </c>
      <c r="R5027" s="8">
        <f>MONTH(Tabla1[[#This Row],[Date]])</f>
        <v>12</v>
      </c>
      <c r="S5027" s="8">
        <f>YEAR(Tabla1[[#This Row],[Date]])</f>
        <v>2022</v>
      </c>
    </row>
    <row r="5028" spans="1:19" x14ac:dyDescent="0.2">
      <c r="A5028">
        <v>5020</v>
      </c>
      <c r="B5028" s="1">
        <v>44902</v>
      </c>
      <c r="C5028" t="s">
        <v>260</v>
      </c>
      <c r="D5028" t="s">
        <v>332</v>
      </c>
      <c r="E5028">
        <v>1</v>
      </c>
      <c r="F5028" t="s">
        <v>891</v>
      </c>
      <c r="G5028" t="s">
        <v>284</v>
      </c>
      <c r="H5028" t="s">
        <v>862</v>
      </c>
      <c r="M5028" s="2">
        <v>3500</v>
      </c>
      <c r="N5028" s="2">
        <v>10000</v>
      </c>
      <c r="O5028" s="2">
        <f>IF(Tabla1[[#This Row],[Mov]]="VNT",Tabla1[[#This Row],[Sale]]-Tabla1[[#This Row],[Cost]],-Tabla1[[#This Row],[Cost]]*Tabla1[[#This Row],[Cant]])</f>
        <v>6500</v>
      </c>
      <c r="P5028" s="8">
        <f>IF(Tabla1[[#This Row],[Mov]]="VNT",-Tabla1[[#This Row],[Cant]],Tabla1[[#This Row],[Cant]])</f>
        <v>-1</v>
      </c>
      <c r="Q5028" s="8">
        <f>DAY(Tabla1[[#This Row],[Date]])</f>
        <v>7</v>
      </c>
      <c r="R5028" s="8">
        <f>MONTH(Tabla1[[#This Row],[Date]])</f>
        <v>12</v>
      </c>
      <c r="S5028" s="8">
        <f>YEAR(Tabla1[[#This Row],[Date]])</f>
        <v>2022</v>
      </c>
    </row>
    <row r="5029" spans="1:19" x14ac:dyDescent="0.2">
      <c r="A5029">
        <v>5021</v>
      </c>
      <c r="B5029" s="1">
        <v>44902</v>
      </c>
      <c r="C5029" t="s">
        <v>260</v>
      </c>
      <c r="D5029" t="s">
        <v>332</v>
      </c>
      <c r="E5029">
        <v>1</v>
      </c>
      <c r="F5029" t="s">
        <v>116</v>
      </c>
      <c r="G5029" t="s">
        <v>349</v>
      </c>
      <c r="H5029" t="s">
        <v>515</v>
      </c>
      <c r="M5029" s="2">
        <v>6074</v>
      </c>
      <c r="N5029" s="2">
        <v>6500</v>
      </c>
      <c r="O5029" s="2">
        <f>IF(Tabla1[[#This Row],[Mov]]="VNT",Tabla1[[#This Row],[Sale]]-Tabla1[[#This Row],[Cost]],-Tabla1[[#This Row],[Cost]]*Tabla1[[#This Row],[Cant]])</f>
        <v>426</v>
      </c>
      <c r="P5029" s="8">
        <f>IF(Tabla1[[#This Row],[Mov]]="VNT",-Tabla1[[#This Row],[Cant]],Tabla1[[#This Row],[Cant]])</f>
        <v>-1</v>
      </c>
      <c r="Q5029" s="8">
        <f>DAY(Tabla1[[#This Row],[Date]])</f>
        <v>7</v>
      </c>
      <c r="R5029" s="8">
        <f>MONTH(Tabla1[[#This Row],[Date]])</f>
        <v>12</v>
      </c>
      <c r="S5029" s="8">
        <f>YEAR(Tabla1[[#This Row],[Date]])</f>
        <v>2022</v>
      </c>
    </row>
    <row r="5030" spans="1:19" x14ac:dyDescent="0.2">
      <c r="A5030">
        <v>5022</v>
      </c>
      <c r="B5030" s="1">
        <v>44902</v>
      </c>
      <c r="C5030" t="s">
        <v>260</v>
      </c>
      <c r="D5030" t="s">
        <v>332</v>
      </c>
      <c r="E5030">
        <v>1</v>
      </c>
      <c r="F5030" t="s">
        <v>365</v>
      </c>
      <c r="G5030" t="s">
        <v>943</v>
      </c>
      <c r="H5030" t="s">
        <v>1358</v>
      </c>
      <c r="M5030" s="2">
        <v>4000</v>
      </c>
      <c r="N5030" s="2">
        <v>9000</v>
      </c>
      <c r="O5030" s="2">
        <f>IF(Tabla1[[#This Row],[Mov]]="VNT",Tabla1[[#This Row],[Sale]]-Tabla1[[#This Row],[Cost]],-Tabla1[[#This Row],[Cost]]*Tabla1[[#This Row],[Cant]])</f>
        <v>5000</v>
      </c>
      <c r="P5030" s="8">
        <f>IF(Tabla1[[#This Row],[Mov]]="VNT",-Tabla1[[#This Row],[Cant]],Tabla1[[#This Row],[Cant]])</f>
        <v>-1</v>
      </c>
      <c r="Q5030" s="8">
        <f>DAY(Tabla1[[#This Row],[Date]])</f>
        <v>7</v>
      </c>
      <c r="R5030" s="8">
        <f>MONTH(Tabla1[[#This Row],[Date]])</f>
        <v>12</v>
      </c>
      <c r="S5030" s="8">
        <f>YEAR(Tabla1[[#This Row],[Date]])</f>
        <v>2022</v>
      </c>
    </row>
    <row r="5031" spans="1:19" x14ac:dyDescent="0.2">
      <c r="A5031">
        <v>5023</v>
      </c>
      <c r="B5031" s="1">
        <v>44902</v>
      </c>
      <c r="C5031" t="s">
        <v>260</v>
      </c>
      <c r="D5031" t="s">
        <v>332</v>
      </c>
      <c r="E5031">
        <v>1</v>
      </c>
      <c r="F5031" t="s">
        <v>48</v>
      </c>
      <c r="G5031" t="s">
        <v>792</v>
      </c>
      <c r="H5031" t="s">
        <v>1985</v>
      </c>
      <c r="M5031" s="2">
        <v>287000</v>
      </c>
      <c r="N5031" s="2">
        <v>360000</v>
      </c>
      <c r="O5031" s="2">
        <f>IF(Tabla1[[#This Row],[Mov]]="VNT",Tabla1[[#This Row],[Sale]]-Tabla1[[#This Row],[Cost]],-Tabla1[[#This Row],[Cost]]*Tabla1[[#This Row],[Cant]])</f>
        <v>73000</v>
      </c>
      <c r="P5031" s="8">
        <f>IF(Tabla1[[#This Row],[Mov]]="VNT",-Tabla1[[#This Row],[Cant]],Tabla1[[#This Row],[Cant]])</f>
        <v>-1</v>
      </c>
      <c r="Q5031" s="8">
        <f>DAY(Tabla1[[#This Row],[Date]])</f>
        <v>7</v>
      </c>
      <c r="R5031" s="8">
        <f>MONTH(Tabla1[[#This Row],[Date]])</f>
        <v>12</v>
      </c>
      <c r="S5031" s="8">
        <f>YEAR(Tabla1[[#This Row],[Date]])</f>
        <v>2022</v>
      </c>
    </row>
    <row r="5032" spans="1:19" x14ac:dyDescent="0.2">
      <c r="A5032">
        <v>5024</v>
      </c>
      <c r="B5032" s="1">
        <v>44902</v>
      </c>
      <c r="C5032" t="s">
        <v>260</v>
      </c>
      <c r="D5032" t="s">
        <v>332</v>
      </c>
      <c r="E5032">
        <v>1</v>
      </c>
      <c r="F5032" t="s">
        <v>116</v>
      </c>
      <c r="G5032" t="s">
        <v>347</v>
      </c>
      <c r="H5032" t="s">
        <v>518</v>
      </c>
      <c r="M5032" s="2">
        <v>10280</v>
      </c>
      <c r="N5032" s="2">
        <v>11000</v>
      </c>
      <c r="O5032" s="2">
        <f>IF(Tabla1[[#This Row],[Mov]]="VNT",Tabla1[[#This Row],[Sale]]-Tabla1[[#This Row],[Cost]],-Tabla1[[#This Row],[Cost]]*Tabla1[[#This Row],[Cant]])</f>
        <v>720</v>
      </c>
      <c r="P5032" s="8">
        <f>IF(Tabla1[[#This Row],[Mov]]="VNT",-Tabla1[[#This Row],[Cant]],Tabla1[[#This Row],[Cant]])</f>
        <v>-1</v>
      </c>
      <c r="Q5032" s="8">
        <f>DAY(Tabla1[[#This Row],[Date]])</f>
        <v>7</v>
      </c>
      <c r="R5032" s="8">
        <f>MONTH(Tabla1[[#This Row],[Date]])</f>
        <v>12</v>
      </c>
      <c r="S5032" s="8">
        <f>YEAR(Tabla1[[#This Row],[Date]])</f>
        <v>2022</v>
      </c>
    </row>
    <row r="5033" spans="1:19" x14ac:dyDescent="0.2">
      <c r="A5033">
        <v>5025</v>
      </c>
      <c r="B5033" s="1">
        <v>44902</v>
      </c>
      <c r="C5033" t="s">
        <v>260</v>
      </c>
      <c r="D5033" t="s">
        <v>332</v>
      </c>
      <c r="E5033">
        <v>1</v>
      </c>
      <c r="F5033" t="s">
        <v>26</v>
      </c>
      <c r="G5033" t="s">
        <v>263</v>
      </c>
      <c r="H5033" t="s">
        <v>1513</v>
      </c>
      <c r="I5033" t="s">
        <v>20</v>
      </c>
      <c r="M5033" s="2">
        <v>10000</v>
      </c>
      <c r="N5033" s="2">
        <v>22000</v>
      </c>
      <c r="O5033" s="2">
        <f>IF(Tabla1[[#This Row],[Mov]]="VNT",Tabla1[[#This Row],[Sale]]-Tabla1[[#This Row],[Cost]],-Tabla1[[#This Row],[Cost]]*Tabla1[[#This Row],[Cant]])</f>
        <v>12000</v>
      </c>
      <c r="P5033" s="8">
        <f>IF(Tabla1[[#This Row],[Mov]]="VNT",-Tabla1[[#This Row],[Cant]],Tabla1[[#This Row],[Cant]])</f>
        <v>-1</v>
      </c>
      <c r="Q5033" s="8">
        <f>DAY(Tabla1[[#This Row],[Date]])</f>
        <v>7</v>
      </c>
      <c r="R5033" s="8">
        <f>MONTH(Tabla1[[#This Row],[Date]])</f>
        <v>12</v>
      </c>
      <c r="S5033" s="8">
        <f>YEAR(Tabla1[[#This Row],[Date]])</f>
        <v>2022</v>
      </c>
    </row>
    <row r="5034" spans="1:19" x14ac:dyDescent="0.2">
      <c r="A5034">
        <v>5026</v>
      </c>
      <c r="B5034" s="1">
        <v>44903</v>
      </c>
      <c r="C5034" t="s">
        <v>260</v>
      </c>
      <c r="D5034" t="s">
        <v>332</v>
      </c>
      <c r="E5034">
        <v>1</v>
      </c>
      <c r="F5034" t="s">
        <v>224</v>
      </c>
      <c r="G5034" t="s">
        <v>263</v>
      </c>
      <c r="H5034" t="s">
        <v>672</v>
      </c>
      <c r="M5034" s="2">
        <v>8000</v>
      </c>
      <c r="N5034" s="2">
        <v>20000</v>
      </c>
      <c r="O5034" s="2">
        <f>IF(Tabla1[[#This Row],[Mov]]="VNT",Tabla1[[#This Row],[Sale]]-Tabla1[[#This Row],[Cost]],-Tabla1[[#This Row],[Cost]]*Tabla1[[#This Row],[Cant]])</f>
        <v>12000</v>
      </c>
      <c r="P5034" s="8">
        <f>IF(Tabla1[[#This Row],[Mov]]="VNT",-Tabla1[[#This Row],[Cant]],Tabla1[[#This Row],[Cant]])</f>
        <v>-1</v>
      </c>
      <c r="Q5034" s="8">
        <f>DAY(Tabla1[[#This Row],[Date]])</f>
        <v>8</v>
      </c>
      <c r="R5034" s="8">
        <f>MONTH(Tabla1[[#This Row],[Date]])</f>
        <v>12</v>
      </c>
      <c r="S5034" s="8">
        <f>YEAR(Tabla1[[#This Row],[Date]])</f>
        <v>2022</v>
      </c>
    </row>
    <row r="5035" spans="1:19" x14ac:dyDescent="0.2">
      <c r="A5035">
        <v>5027</v>
      </c>
      <c r="B5035" s="1">
        <v>44903</v>
      </c>
      <c r="C5035" t="s">
        <v>260</v>
      </c>
      <c r="D5035" t="s">
        <v>332</v>
      </c>
      <c r="E5035">
        <v>1</v>
      </c>
      <c r="F5035" t="s">
        <v>26</v>
      </c>
      <c r="G5035" t="s">
        <v>264</v>
      </c>
      <c r="H5035" t="s">
        <v>16</v>
      </c>
      <c r="M5035" s="2">
        <v>8000</v>
      </c>
      <c r="N5035" s="2">
        <v>20000</v>
      </c>
      <c r="O5035" s="2">
        <f>IF(Tabla1[[#This Row],[Mov]]="VNT",Tabla1[[#This Row],[Sale]]-Tabla1[[#This Row],[Cost]],-Tabla1[[#This Row],[Cost]]*Tabla1[[#This Row],[Cant]])</f>
        <v>12000</v>
      </c>
      <c r="P5035" s="8">
        <f>IF(Tabla1[[#This Row],[Mov]]="VNT",-Tabla1[[#This Row],[Cant]],Tabla1[[#This Row],[Cant]])</f>
        <v>-1</v>
      </c>
      <c r="Q5035" s="8">
        <f>DAY(Tabla1[[#This Row],[Date]])</f>
        <v>8</v>
      </c>
      <c r="R5035" s="8">
        <f>MONTH(Tabla1[[#This Row],[Date]])</f>
        <v>12</v>
      </c>
      <c r="S5035" s="8">
        <f>YEAR(Tabla1[[#This Row],[Date]])</f>
        <v>2022</v>
      </c>
    </row>
    <row r="5036" spans="1:19" x14ac:dyDescent="0.2">
      <c r="A5036">
        <v>5028</v>
      </c>
      <c r="B5036" s="1">
        <v>44903</v>
      </c>
      <c r="C5036" t="s">
        <v>260</v>
      </c>
      <c r="D5036" t="s">
        <v>332</v>
      </c>
      <c r="E5036">
        <v>1</v>
      </c>
      <c r="F5036" t="s">
        <v>15</v>
      </c>
      <c r="G5036" t="s">
        <v>333</v>
      </c>
      <c r="H5036" t="s">
        <v>1292</v>
      </c>
      <c r="M5036" s="2">
        <v>1800</v>
      </c>
      <c r="N5036" s="2">
        <v>8000</v>
      </c>
      <c r="O5036" s="2">
        <f>IF(Tabla1[[#This Row],[Mov]]="VNT",Tabla1[[#This Row],[Sale]]-Tabla1[[#This Row],[Cost]],-Tabla1[[#This Row],[Cost]]*Tabla1[[#This Row],[Cant]])</f>
        <v>6200</v>
      </c>
      <c r="P5036" s="8">
        <f>IF(Tabla1[[#This Row],[Mov]]="VNT",-Tabla1[[#This Row],[Cant]],Tabla1[[#This Row],[Cant]])</f>
        <v>-1</v>
      </c>
      <c r="Q5036" s="8">
        <f>DAY(Tabla1[[#This Row],[Date]])</f>
        <v>8</v>
      </c>
      <c r="R5036" s="8">
        <f>MONTH(Tabla1[[#This Row],[Date]])</f>
        <v>12</v>
      </c>
      <c r="S5036" s="8">
        <f>YEAR(Tabla1[[#This Row],[Date]])</f>
        <v>2022</v>
      </c>
    </row>
    <row r="5037" spans="1:19" x14ac:dyDescent="0.2">
      <c r="A5037">
        <v>5029</v>
      </c>
      <c r="B5037" s="1">
        <v>44903</v>
      </c>
      <c r="C5037" t="s">
        <v>260</v>
      </c>
      <c r="D5037" t="s">
        <v>332</v>
      </c>
      <c r="E5037">
        <v>1</v>
      </c>
      <c r="F5037" t="s">
        <v>2023</v>
      </c>
      <c r="G5037" t="s">
        <v>266</v>
      </c>
      <c r="H5037" t="s">
        <v>2024</v>
      </c>
      <c r="M5037" s="2">
        <v>0</v>
      </c>
      <c r="N5037" s="2">
        <v>2000</v>
      </c>
      <c r="O5037" s="2">
        <f>IF(Tabla1[[#This Row],[Mov]]="VNT",Tabla1[[#This Row],[Sale]]-Tabla1[[#This Row],[Cost]],-Tabla1[[#This Row],[Cost]]*Tabla1[[#This Row],[Cant]])</f>
        <v>2000</v>
      </c>
      <c r="P5037" s="8">
        <f>IF(Tabla1[[#This Row],[Mov]]="VNT",-Tabla1[[#This Row],[Cant]],Tabla1[[#This Row],[Cant]])</f>
        <v>-1</v>
      </c>
      <c r="Q5037" s="8">
        <f>DAY(Tabla1[[#This Row],[Date]])</f>
        <v>8</v>
      </c>
      <c r="R5037" s="8">
        <f>MONTH(Tabla1[[#This Row],[Date]])</f>
        <v>12</v>
      </c>
      <c r="S5037" s="8">
        <f>YEAR(Tabla1[[#This Row],[Date]])</f>
        <v>2022</v>
      </c>
    </row>
    <row r="5038" spans="1:19" x14ac:dyDescent="0.2">
      <c r="A5038">
        <v>5030</v>
      </c>
      <c r="B5038" s="1">
        <v>44903</v>
      </c>
      <c r="C5038" t="s">
        <v>260</v>
      </c>
      <c r="D5038" t="s">
        <v>332</v>
      </c>
      <c r="E5038">
        <v>1</v>
      </c>
      <c r="F5038" t="s">
        <v>225</v>
      </c>
      <c r="G5038" t="s">
        <v>262</v>
      </c>
      <c r="H5038" t="s">
        <v>2025</v>
      </c>
      <c r="M5038" s="2">
        <v>1100</v>
      </c>
      <c r="N5038" s="2">
        <v>10000</v>
      </c>
      <c r="O5038" s="2">
        <f>IF(Tabla1[[#This Row],[Mov]]="VNT",Tabla1[[#This Row],[Sale]]-Tabla1[[#This Row],[Cost]],-Tabla1[[#This Row],[Cost]]*Tabla1[[#This Row],[Cant]])</f>
        <v>8900</v>
      </c>
      <c r="P5038" s="8">
        <f>IF(Tabla1[[#This Row],[Mov]]="VNT",-Tabla1[[#This Row],[Cant]],Tabla1[[#This Row],[Cant]])</f>
        <v>-1</v>
      </c>
      <c r="Q5038" s="8">
        <f>DAY(Tabla1[[#This Row],[Date]])</f>
        <v>8</v>
      </c>
      <c r="R5038" s="8">
        <f>MONTH(Tabla1[[#This Row],[Date]])</f>
        <v>12</v>
      </c>
      <c r="S5038" s="8">
        <f>YEAR(Tabla1[[#This Row],[Date]])</f>
        <v>2022</v>
      </c>
    </row>
    <row r="5039" spans="1:19" x14ac:dyDescent="0.2">
      <c r="A5039">
        <v>5031</v>
      </c>
      <c r="B5039" s="1">
        <v>44903</v>
      </c>
      <c r="C5039" t="s">
        <v>260</v>
      </c>
      <c r="D5039" t="s">
        <v>332</v>
      </c>
      <c r="E5039">
        <v>1</v>
      </c>
      <c r="F5039" t="s">
        <v>225</v>
      </c>
      <c r="G5039" t="s">
        <v>272</v>
      </c>
      <c r="H5039" t="s">
        <v>255</v>
      </c>
      <c r="M5039" s="2">
        <v>1100</v>
      </c>
      <c r="N5039" s="2">
        <v>10000</v>
      </c>
      <c r="O5039" s="2">
        <f>IF(Tabla1[[#This Row],[Mov]]="VNT",Tabla1[[#This Row],[Sale]]-Tabla1[[#This Row],[Cost]],-Tabla1[[#This Row],[Cost]]*Tabla1[[#This Row],[Cant]])</f>
        <v>8900</v>
      </c>
      <c r="P5039" s="8">
        <f>IF(Tabla1[[#This Row],[Mov]]="VNT",-Tabla1[[#This Row],[Cant]],Tabla1[[#This Row],[Cant]])</f>
        <v>-1</v>
      </c>
      <c r="Q5039" s="8">
        <f>DAY(Tabla1[[#This Row],[Date]])</f>
        <v>8</v>
      </c>
      <c r="R5039" s="8">
        <f>MONTH(Tabla1[[#This Row],[Date]])</f>
        <v>12</v>
      </c>
      <c r="S5039" s="8">
        <f>YEAR(Tabla1[[#This Row],[Date]])</f>
        <v>2022</v>
      </c>
    </row>
    <row r="5040" spans="1:19" x14ac:dyDescent="0.2">
      <c r="A5040">
        <v>5032</v>
      </c>
      <c r="B5040" s="1">
        <v>44903</v>
      </c>
      <c r="C5040" t="s">
        <v>260</v>
      </c>
      <c r="D5040" t="s">
        <v>332</v>
      </c>
      <c r="E5040">
        <v>1</v>
      </c>
      <c r="F5040" t="s">
        <v>891</v>
      </c>
      <c r="G5040" t="s">
        <v>272</v>
      </c>
      <c r="H5040" t="s">
        <v>255</v>
      </c>
      <c r="M5040" s="2">
        <v>3500</v>
      </c>
      <c r="N5040" s="2">
        <v>10000</v>
      </c>
      <c r="O5040" s="2">
        <f>IF(Tabla1[[#This Row],[Mov]]="VNT",Tabla1[[#This Row],[Sale]]-Tabla1[[#This Row],[Cost]],-Tabla1[[#This Row],[Cost]]*Tabla1[[#This Row],[Cant]])</f>
        <v>6500</v>
      </c>
      <c r="P5040" s="8">
        <f>IF(Tabla1[[#This Row],[Mov]]="VNT",-Tabla1[[#This Row],[Cant]],Tabla1[[#This Row],[Cant]])</f>
        <v>-1</v>
      </c>
      <c r="Q5040" s="8">
        <f>DAY(Tabla1[[#This Row],[Date]])</f>
        <v>8</v>
      </c>
      <c r="R5040" s="8">
        <f>MONTH(Tabla1[[#This Row],[Date]])</f>
        <v>12</v>
      </c>
      <c r="S5040" s="8">
        <f>YEAR(Tabla1[[#This Row],[Date]])</f>
        <v>2022</v>
      </c>
    </row>
    <row r="5041" spans="1:19" x14ac:dyDescent="0.2">
      <c r="A5041">
        <v>5033</v>
      </c>
      <c r="B5041" s="1">
        <v>44903</v>
      </c>
      <c r="C5041" t="s">
        <v>260</v>
      </c>
      <c r="D5041" t="s">
        <v>332</v>
      </c>
      <c r="E5041">
        <v>1</v>
      </c>
      <c r="F5041" t="s">
        <v>224</v>
      </c>
      <c r="G5041" t="s">
        <v>272</v>
      </c>
      <c r="H5041" t="s">
        <v>841</v>
      </c>
      <c r="M5041" s="2">
        <v>8000</v>
      </c>
      <c r="N5041" s="2">
        <v>20000</v>
      </c>
      <c r="O5041" s="2">
        <f>IF(Tabla1[[#This Row],[Mov]]="VNT",Tabla1[[#This Row],[Sale]]-Tabla1[[#This Row],[Cost]],-Tabla1[[#This Row],[Cost]]*Tabla1[[#This Row],[Cant]])</f>
        <v>12000</v>
      </c>
      <c r="P5041" s="8">
        <f>IF(Tabla1[[#This Row],[Mov]]="VNT",-Tabla1[[#This Row],[Cant]],Tabla1[[#This Row],[Cant]])</f>
        <v>-1</v>
      </c>
      <c r="Q5041" s="8">
        <f>DAY(Tabla1[[#This Row],[Date]])</f>
        <v>8</v>
      </c>
      <c r="R5041" s="8">
        <f>MONTH(Tabla1[[#This Row],[Date]])</f>
        <v>12</v>
      </c>
      <c r="S5041" s="8">
        <f>YEAR(Tabla1[[#This Row],[Date]])</f>
        <v>2022</v>
      </c>
    </row>
    <row r="5042" spans="1:19" x14ac:dyDescent="0.2">
      <c r="A5042">
        <v>5034</v>
      </c>
      <c r="B5042" s="1">
        <v>44903</v>
      </c>
      <c r="C5042" t="s">
        <v>260</v>
      </c>
      <c r="D5042" t="s">
        <v>332</v>
      </c>
      <c r="E5042">
        <v>1</v>
      </c>
      <c r="F5042" t="s">
        <v>116</v>
      </c>
      <c r="G5042" t="s">
        <v>2026</v>
      </c>
      <c r="H5042" t="s">
        <v>2027</v>
      </c>
      <c r="M5042" s="2">
        <v>9345</v>
      </c>
      <c r="N5042" s="2">
        <v>10000</v>
      </c>
      <c r="O5042" s="2">
        <f>IF(Tabla1[[#This Row],[Mov]]="VNT",Tabla1[[#This Row],[Sale]]-Tabla1[[#This Row],[Cost]],-Tabla1[[#This Row],[Cost]]*Tabla1[[#This Row],[Cant]])</f>
        <v>655</v>
      </c>
      <c r="P5042" s="8">
        <f>IF(Tabla1[[#This Row],[Mov]]="VNT",-Tabla1[[#This Row],[Cant]],Tabla1[[#This Row],[Cant]])</f>
        <v>-1</v>
      </c>
      <c r="Q5042" s="8">
        <f>DAY(Tabla1[[#This Row],[Date]])</f>
        <v>8</v>
      </c>
      <c r="R5042" s="8">
        <f>MONTH(Tabla1[[#This Row],[Date]])</f>
        <v>12</v>
      </c>
      <c r="S5042" s="8">
        <f>YEAR(Tabla1[[#This Row],[Date]])</f>
        <v>2022</v>
      </c>
    </row>
    <row r="5043" spans="1:19" x14ac:dyDescent="0.2">
      <c r="A5043">
        <v>5035</v>
      </c>
      <c r="B5043" s="1">
        <v>44903</v>
      </c>
      <c r="C5043" t="s">
        <v>260</v>
      </c>
      <c r="D5043" t="s">
        <v>332</v>
      </c>
      <c r="E5043">
        <v>1</v>
      </c>
      <c r="F5043" t="s">
        <v>44</v>
      </c>
      <c r="G5043" t="s">
        <v>702</v>
      </c>
      <c r="H5043" t="s">
        <v>1604</v>
      </c>
      <c r="M5043" s="2">
        <v>42000</v>
      </c>
      <c r="N5043" s="2">
        <v>55000</v>
      </c>
      <c r="O5043" s="2">
        <f>IF(Tabla1[[#This Row],[Mov]]="VNT",Tabla1[[#This Row],[Sale]]-Tabla1[[#This Row],[Cost]],-Tabla1[[#This Row],[Cost]]*Tabla1[[#This Row],[Cant]])</f>
        <v>13000</v>
      </c>
      <c r="P5043" s="8">
        <f>IF(Tabla1[[#This Row],[Mov]]="VNT",-Tabla1[[#This Row],[Cant]],Tabla1[[#This Row],[Cant]])</f>
        <v>-1</v>
      </c>
      <c r="Q5043" s="8">
        <f>DAY(Tabla1[[#This Row],[Date]])</f>
        <v>8</v>
      </c>
      <c r="R5043" s="8">
        <f>MONTH(Tabla1[[#This Row],[Date]])</f>
        <v>12</v>
      </c>
      <c r="S5043" s="8">
        <f>YEAR(Tabla1[[#This Row],[Date]])</f>
        <v>2022</v>
      </c>
    </row>
    <row r="5044" spans="1:19" x14ac:dyDescent="0.2">
      <c r="A5044">
        <v>5036</v>
      </c>
      <c r="B5044" s="1">
        <v>44903</v>
      </c>
      <c r="C5044" t="s">
        <v>260</v>
      </c>
      <c r="D5044" t="s">
        <v>332</v>
      </c>
      <c r="E5044">
        <v>1</v>
      </c>
      <c r="F5044" t="s">
        <v>2028</v>
      </c>
      <c r="G5044" t="s">
        <v>266</v>
      </c>
      <c r="H5044" t="s">
        <v>2030</v>
      </c>
      <c r="M5044" s="2">
        <v>75000</v>
      </c>
      <c r="N5044" s="2">
        <v>95000</v>
      </c>
      <c r="O5044" s="2">
        <f>IF(Tabla1[[#This Row],[Mov]]="VNT",Tabla1[[#This Row],[Sale]]-Tabla1[[#This Row],[Cost]],-Tabla1[[#This Row],[Cost]]*Tabla1[[#This Row],[Cant]])</f>
        <v>20000</v>
      </c>
      <c r="P5044" s="8">
        <f>IF(Tabla1[[#This Row],[Mov]]="VNT",-Tabla1[[#This Row],[Cant]],Tabla1[[#This Row],[Cant]])</f>
        <v>-1</v>
      </c>
      <c r="Q5044" s="8">
        <f>DAY(Tabla1[[#This Row],[Date]])</f>
        <v>8</v>
      </c>
      <c r="R5044" s="8">
        <f>MONTH(Tabla1[[#This Row],[Date]])</f>
        <v>12</v>
      </c>
      <c r="S5044" s="8">
        <f>YEAR(Tabla1[[#This Row],[Date]])</f>
        <v>2022</v>
      </c>
    </row>
    <row r="5045" spans="1:19" x14ac:dyDescent="0.2">
      <c r="A5045">
        <v>5037</v>
      </c>
      <c r="B5045" s="1">
        <v>44903</v>
      </c>
      <c r="C5045" t="s">
        <v>260</v>
      </c>
      <c r="D5045" t="s">
        <v>332</v>
      </c>
      <c r="E5045">
        <v>1</v>
      </c>
      <c r="F5045" t="s">
        <v>225</v>
      </c>
      <c r="G5045" t="s">
        <v>284</v>
      </c>
      <c r="H5045" t="s">
        <v>908</v>
      </c>
      <c r="M5045" s="2">
        <v>1100</v>
      </c>
      <c r="N5045" s="2">
        <v>10000</v>
      </c>
      <c r="O5045" s="2">
        <f>IF(Tabla1[[#This Row],[Mov]]="VNT",Tabla1[[#This Row],[Sale]]-Tabla1[[#This Row],[Cost]],-Tabla1[[#This Row],[Cost]]*Tabla1[[#This Row],[Cant]])</f>
        <v>8900</v>
      </c>
      <c r="P5045" s="8">
        <f>IF(Tabla1[[#This Row],[Mov]]="VNT",-Tabla1[[#This Row],[Cant]],Tabla1[[#This Row],[Cant]])</f>
        <v>-1</v>
      </c>
      <c r="Q5045" s="8">
        <f>DAY(Tabla1[[#This Row],[Date]])</f>
        <v>8</v>
      </c>
      <c r="R5045" s="8">
        <f>MONTH(Tabla1[[#This Row],[Date]])</f>
        <v>12</v>
      </c>
      <c r="S5045" s="8">
        <f>YEAR(Tabla1[[#This Row],[Date]])</f>
        <v>2022</v>
      </c>
    </row>
    <row r="5046" spans="1:19" x14ac:dyDescent="0.2">
      <c r="A5046">
        <v>5038</v>
      </c>
      <c r="B5046" s="1">
        <v>44903</v>
      </c>
      <c r="C5046" t="s">
        <v>260</v>
      </c>
      <c r="D5046" t="s">
        <v>332</v>
      </c>
      <c r="E5046">
        <v>1</v>
      </c>
      <c r="F5046" t="s">
        <v>586</v>
      </c>
      <c r="G5046" t="s">
        <v>284</v>
      </c>
      <c r="H5046" t="s">
        <v>908</v>
      </c>
      <c r="M5046" s="2">
        <v>8000</v>
      </c>
      <c r="N5046" s="2">
        <v>20000</v>
      </c>
      <c r="O5046" s="2">
        <f>IF(Tabla1[[#This Row],[Mov]]="VNT",Tabla1[[#This Row],[Sale]]-Tabla1[[#This Row],[Cost]],-Tabla1[[#This Row],[Cost]]*Tabla1[[#This Row],[Cant]])</f>
        <v>12000</v>
      </c>
      <c r="P5046" s="8">
        <f>IF(Tabla1[[#This Row],[Mov]]="VNT",-Tabla1[[#This Row],[Cant]],Tabla1[[#This Row],[Cant]])</f>
        <v>-1</v>
      </c>
      <c r="Q5046" s="8">
        <f>DAY(Tabla1[[#This Row],[Date]])</f>
        <v>8</v>
      </c>
      <c r="R5046" s="8">
        <f>MONTH(Tabla1[[#This Row],[Date]])</f>
        <v>12</v>
      </c>
      <c r="S5046" s="8">
        <f>YEAR(Tabla1[[#This Row],[Date]])</f>
        <v>2022</v>
      </c>
    </row>
    <row r="5047" spans="1:19" x14ac:dyDescent="0.2">
      <c r="A5047">
        <v>5039</v>
      </c>
      <c r="B5047" s="1">
        <v>44903</v>
      </c>
      <c r="C5047" t="s">
        <v>260</v>
      </c>
      <c r="D5047" t="s">
        <v>332</v>
      </c>
      <c r="E5047">
        <v>1</v>
      </c>
      <c r="F5047" t="s">
        <v>458</v>
      </c>
      <c r="G5047" t="s">
        <v>284</v>
      </c>
      <c r="H5047" t="s">
        <v>2029</v>
      </c>
      <c r="M5047" s="2">
        <v>0</v>
      </c>
      <c r="N5047" s="2">
        <v>20000</v>
      </c>
      <c r="O5047" s="2">
        <f>IF(Tabla1[[#This Row],[Mov]]="VNT",Tabla1[[#This Row],[Sale]]-Tabla1[[#This Row],[Cost]],-Tabla1[[#This Row],[Cost]]*Tabla1[[#This Row],[Cant]])</f>
        <v>20000</v>
      </c>
      <c r="P5047" s="8">
        <f>IF(Tabla1[[#This Row],[Mov]]="VNT",-Tabla1[[#This Row],[Cant]],Tabla1[[#This Row],[Cant]])</f>
        <v>-1</v>
      </c>
      <c r="Q5047" s="8">
        <f>DAY(Tabla1[[#This Row],[Date]])</f>
        <v>8</v>
      </c>
      <c r="R5047" s="8">
        <f>MONTH(Tabla1[[#This Row],[Date]])</f>
        <v>12</v>
      </c>
      <c r="S5047" s="8">
        <f>YEAR(Tabla1[[#This Row],[Date]])</f>
        <v>2022</v>
      </c>
    </row>
    <row r="5048" spans="1:19" x14ac:dyDescent="0.2">
      <c r="A5048">
        <v>5040</v>
      </c>
      <c r="B5048" s="1">
        <v>44903</v>
      </c>
      <c r="C5048" t="s">
        <v>260</v>
      </c>
      <c r="D5048" t="s">
        <v>332</v>
      </c>
      <c r="E5048">
        <v>1</v>
      </c>
      <c r="F5048" t="s">
        <v>116</v>
      </c>
      <c r="G5048" t="s">
        <v>347</v>
      </c>
      <c r="H5048" t="s">
        <v>518</v>
      </c>
      <c r="M5048" s="2">
        <v>6074</v>
      </c>
      <c r="N5048" s="2">
        <v>6500</v>
      </c>
      <c r="O5048" s="2">
        <f>IF(Tabla1[[#This Row],[Mov]]="VNT",Tabla1[[#This Row],[Sale]]-Tabla1[[#This Row],[Cost]],-Tabla1[[#This Row],[Cost]]*Tabla1[[#This Row],[Cant]])</f>
        <v>426</v>
      </c>
      <c r="P5048" s="8">
        <f>IF(Tabla1[[#This Row],[Mov]]="VNT",-Tabla1[[#This Row],[Cant]],Tabla1[[#This Row],[Cant]])</f>
        <v>-1</v>
      </c>
      <c r="Q5048" s="8">
        <f>DAY(Tabla1[[#This Row],[Date]])</f>
        <v>8</v>
      </c>
      <c r="R5048" s="8">
        <f>MONTH(Tabla1[[#This Row],[Date]])</f>
        <v>12</v>
      </c>
      <c r="S5048" s="8">
        <f>YEAR(Tabla1[[#This Row],[Date]])</f>
        <v>2022</v>
      </c>
    </row>
    <row r="5049" spans="1:19" x14ac:dyDescent="0.2">
      <c r="A5049">
        <v>5041</v>
      </c>
      <c r="B5049" s="1">
        <v>44903</v>
      </c>
      <c r="C5049" t="s">
        <v>260</v>
      </c>
      <c r="D5049" t="s">
        <v>332</v>
      </c>
      <c r="E5049">
        <v>1</v>
      </c>
      <c r="F5049" t="s">
        <v>1545</v>
      </c>
      <c r="G5049" t="s">
        <v>284</v>
      </c>
      <c r="H5049" t="s">
        <v>1312</v>
      </c>
      <c r="M5049" s="2">
        <v>15000</v>
      </c>
      <c r="N5049" s="2">
        <v>44000</v>
      </c>
      <c r="O5049" s="2">
        <f>IF(Tabla1[[#This Row],[Mov]]="VNT",Tabla1[[#This Row],[Sale]]-Tabla1[[#This Row],[Cost]],-Tabla1[[#This Row],[Cost]]*Tabla1[[#This Row],[Cant]])</f>
        <v>29000</v>
      </c>
      <c r="P5049" s="8">
        <f>IF(Tabla1[[#This Row],[Mov]]="VNT",-Tabla1[[#This Row],[Cant]],Tabla1[[#This Row],[Cant]])</f>
        <v>-1</v>
      </c>
      <c r="Q5049" s="8">
        <f>DAY(Tabla1[[#This Row],[Date]])</f>
        <v>8</v>
      </c>
      <c r="R5049" s="8">
        <f>MONTH(Tabla1[[#This Row],[Date]])</f>
        <v>12</v>
      </c>
      <c r="S5049" s="8">
        <f>YEAR(Tabla1[[#This Row],[Date]])</f>
        <v>2022</v>
      </c>
    </row>
    <row r="5050" spans="1:19" x14ac:dyDescent="0.2">
      <c r="A5050">
        <v>5042</v>
      </c>
      <c r="B5050" s="1">
        <v>44903</v>
      </c>
      <c r="C5050" t="s">
        <v>260</v>
      </c>
      <c r="D5050" t="s">
        <v>332</v>
      </c>
      <c r="E5050">
        <v>1</v>
      </c>
      <c r="F5050" t="s">
        <v>15</v>
      </c>
      <c r="G5050" t="s">
        <v>266</v>
      </c>
      <c r="H5050" t="s">
        <v>160</v>
      </c>
      <c r="M5050" s="2">
        <v>3000</v>
      </c>
      <c r="N5050" s="2">
        <v>10000</v>
      </c>
      <c r="O5050" s="2">
        <f>IF(Tabla1[[#This Row],[Mov]]="VNT",Tabla1[[#This Row],[Sale]]-Tabla1[[#This Row],[Cost]],-Tabla1[[#This Row],[Cost]]*Tabla1[[#This Row],[Cant]])</f>
        <v>7000</v>
      </c>
      <c r="P5050" s="8">
        <f>IF(Tabla1[[#This Row],[Mov]]="VNT",-Tabla1[[#This Row],[Cant]],Tabla1[[#This Row],[Cant]])</f>
        <v>-1</v>
      </c>
      <c r="Q5050" s="8">
        <f>DAY(Tabla1[[#This Row],[Date]])</f>
        <v>8</v>
      </c>
      <c r="R5050" s="8">
        <f>MONTH(Tabla1[[#This Row],[Date]])</f>
        <v>12</v>
      </c>
      <c r="S5050" s="8">
        <f>YEAR(Tabla1[[#This Row],[Date]])</f>
        <v>2022</v>
      </c>
    </row>
    <row r="5051" spans="1:19" x14ac:dyDescent="0.2">
      <c r="A5051">
        <v>5043</v>
      </c>
      <c r="B5051" s="1">
        <v>44903</v>
      </c>
      <c r="C5051" t="s">
        <v>260</v>
      </c>
      <c r="D5051" t="s">
        <v>332</v>
      </c>
      <c r="E5051">
        <v>1</v>
      </c>
      <c r="F5051" t="s">
        <v>116</v>
      </c>
      <c r="G5051" t="s">
        <v>347</v>
      </c>
      <c r="H5051" t="s">
        <v>518</v>
      </c>
      <c r="M5051" s="2">
        <v>6074</v>
      </c>
      <c r="N5051" s="2">
        <v>6500</v>
      </c>
      <c r="O5051" s="2">
        <f>IF(Tabla1[[#This Row],[Mov]]="VNT",Tabla1[[#This Row],[Sale]]-Tabla1[[#This Row],[Cost]],-Tabla1[[#This Row],[Cost]]*Tabla1[[#This Row],[Cant]])</f>
        <v>426</v>
      </c>
      <c r="P5051" s="8">
        <f>IF(Tabla1[[#This Row],[Mov]]="VNT",-Tabla1[[#This Row],[Cant]],Tabla1[[#This Row],[Cant]])</f>
        <v>-1</v>
      </c>
      <c r="Q5051" s="8">
        <f>DAY(Tabla1[[#This Row],[Date]])</f>
        <v>8</v>
      </c>
      <c r="R5051" s="8">
        <f>MONTH(Tabla1[[#This Row],[Date]])</f>
        <v>12</v>
      </c>
      <c r="S5051" s="8">
        <f>YEAR(Tabla1[[#This Row],[Date]])</f>
        <v>2022</v>
      </c>
    </row>
    <row r="5052" spans="1:19" x14ac:dyDescent="0.2">
      <c r="A5052">
        <v>5044</v>
      </c>
      <c r="B5052" s="1">
        <v>44904</v>
      </c>
      <c r="C5052" t="s">
        <v>260</v>
      </c>
      <c r="D5052" t="s">
        <v>332</v>
      </c>
      <c r="E5052">
        <v>1</v>
      </c>
      <c r="F5052" t="s">
        <v>891</v>
      </c>
      <c r="G5052" t="s">
        <v>272</v>
      </c>
      <c r="H5052" t="s">
        <v>819</v>
      </c>
      <c r="M5052" s="2">
        <v>3500</v>
      </c>
      <c r="N5052" s="2">
        <v>10000</v>
      </c>
      <c r="O5052" s="2">
        <f>IF(Tabla1[[#This Row],[Mov]]="VNT",Tabla1[[#This Row],[Sale]]-Tabla1[[#This Row],[Cost]],-Tabla1[[#This Row],[Cost]]*Tabla1[[#This Row],[Cant]])</f>
        <v>6500</v>
      </c>
      <c r="P5052" s="8">
        <f>IF(Tabla1[[#This Row],[Mov]]="VNT",-Tabla1[[#This Row],[Cant]],Tabla1[[#This Row],[Cant]])</f>
        <v>-1</v>
      </c>
      <c r="Q5052" s="8">
        <f>DAY(Tabla1[[#This Row],[Date]])</f>
        <v>9</v>
      </c>
      <c r="R5052" s="8">
        <f>MONTH(Tabla1[[#This Row],[Date]])</f>
        <v>12</v>
      </c>
      <c r="S5052" s="8">
        <f>YEAR(Tabla1[[#This Row],[Date]])</f>
        <v>2022</v>
      </c>
    </row>
    <row r="5053" spans="1:19" x14ac:dyDescent="0.2">
      <c r="A5053">
        <v>5045</v>
      </c>
      <c r="B5053" s="1">
        <v>44904</v>
      </c>
      <c r="C5053" t="s">
        <v>260</v>
      </c>
      <c r="D5053" t="s">
        <v>332</v>
      </c>
      <c r="E5053">
        <v>1</v>
      </c>
      <c r="F5053" t="s">
        <v>116</v>
      </c>
      <c r="G5053" t="s">
        <v>347</v>
      </c>
      <c r="H5053" t="s">
        <v>518</v>
      </c>
      <c r="M5053" s="2">
        <v>3271</v>
      </c>
      <c r="N5053" s="2">
        <v>3500</v>
      </c>
      <c r="O5053" s="2">
        <f>IF(Tabla1[[#This Row],[Mov]]="VNT",Tabla1[[#This Row],[Sale]]-Tabla1[[#This Row],[Cost]],-Tabla1[[#This Row],[Cost]]*Tabla1[[#This Row],[Cant]])</f>
        <v>229</v>
      </c>
      <c r="P5053" s="8">
        <f>IF(Tabla1[[#This Row],[Mov]]="VNT",-Tabla1[[#This Row],[Cant]],Tabla1[[#This Row],[Cant]])</f>
        <v>-1</v>
      </c>
      <c r="Q5053" s="8">
        <f>DAY(Tabla1[[#This Row],[Date]])</f>
        <v>9</v>
      </c>
      <c r="R5053" s="8">
        <f>MONTH(Tabla1[[#This Row],[Date]])</f>
        <v>12</v>
      </c>
      <c r="S5053" s="8">
        <f>YEAR(Tabla1[[#This Row],[Date]])</f>
        <v>2022</v>
      </c>
    </row>
    <row r="5054" spans="1:19" x14ac:dyDescent="0.2">
      <c r="A5054">
        <v>5046</v>
      </c>
      <c r="B5054" s="1">
        <v>44904</v>
      </c>
      <c r="C5054" t="s">
        <v>260</v>
      </c>
      <c r="D5054" t="s">
        <v>332</v>
      </c>
      <c r="E5054">
        <v>1</v>
      </c>
      <c r="F5054" t="s">
        <v>116</v>
      </c>
      <c r="G5054" t="s">
        <v>347</v>
      </c>
      <c r="H5054" t="s">
        <v>518</v>
      </c>
      <c r="M5054" s="2">
        <v>3271</v>
      </c>
      <c r="N5054" s="2">
        <v>3500</v>
      </c>
      <c r="O5054" s="2">
        <f>IF(Tabla1[[#This Row],[Mov]]="VNT",Tabla1[[#This Row],[Sale]]-Tabla1[[#This Row],[Cost]],-Tabla1[[#This Row],[Cost]]*Tabla1[[#This Row],[Cant]])</f>
        <v>229</v>
      </c>
      <c r="P5054" s="8">
        <f>IF(Tabla1[[#This Row],[Mov]]="VNT",-Tabla1[[#This Row],[Cant]],Tabla1[[#This Row],[Cant]])</f>
        <v>-1</v>
      </c>
      <c r="Q5054" s="8">
        <f>DAY(Tabla1[[#This Row],[Date]])</f>
        <v>9</v>
      </c>
      <c r="R5054" s="8">
        <f>MONTH(Tabla1[[#This Row],[Date]])</f>
        <v>12</v>
      </c>
      <c r="S5054" s="8">
        <f>YEAR(Tabla1[[#This Row],[Date]])</f>
        <v>2022</v>
      </c>
    </row>
    <row r="5055" spans="1:19" x14ac:dyDescent="0.2">
      <c r="A5055">
        <v>5047</v>
      </c>
      <c r="B5055" s="1">
        <v>44904</v>
      </c>
      <c r="C5055" t="s">
        <v>260</v>
      </c>
      <c r="D5055" t="s">
        <v>332</v>
      </c>
      <c r="E5055">
        <v>1</v>
      </c>
      <c r="F5055" t="s">
        <v>116</v>
      </c>
      <c r="G5055" t="s">
        <v>347</v>
      </c>
      <c r="H5055" t="s">
        <v>518</v>
      </c>
      <c r="M5055" s="2">
        <v>3271</v>
      </c>
      <c r="N5055" s="2">
        <v>3500</v>
      </c>
      <c r="O5055" s="2">
        <f>IF(Tabla1[[#This Row],[Mov]]="VNT",Tabla1[[#This Row],[Sale]]-Tabla1[[#This Row],[Cost]],-Tabla1[[#This Row],[Cost]]*Tabla1[[#This Row],[Cant]])</f>
        <v>229</v>
      </c>
      <c r="P5055" s="8">
        <f>IF(Tabla1[[#This Row],[Mov]]="VNT",-Tabla1[[#This Row],[Cant]],Tabla1[[#This Row],[Cant]])</f>
        <v>-1</v>
      </c>
      <c r="Q5055" s="8">
        <f>DAY(Tabla1[[#This Row],[Date]])</f>
        <v>9</v>
      </c>
      <c r="R5055" s="8">
        <f>MONTH(Tabla1[[#This Row],[Date]])</f>
        <v>12</v>
      </c>
      <c r="S5055" s="8">
        <f>YEAR(Tabla1[[#This Row],[Date]])</f>
        <v>2022</v>
      </c>
    </row>
    <row r="5056" spans="1:19" x14ac:dyDescent="0.2">
      <c r="A5056">
        <v>5048</v>
      </c>
      <c r="B5056" s="1">
        <v>44904</v>
      </c>
      <c r="C5056" t="s">
        <v>260</v>
      </c>
      <c r="D5056" t="s">
        <v>332</v>
      </c>
      <c r="E5056">
        <v>1</v>
      </c>
      <c r="F5056" t="s">
        <v>386</v>
      </c>
      <c r="G5056" t="s">
        <v>263</v>
      </c>
      <c r="H5056" t="s">
        <v>2031</v>
      </c>
      <c r="M5056" s="2">
        <v>55000</v>
      </c>
      <c r="N5056" s="2">
        <v>100000</v>
      </c>
      <c r="O5056" s="2">
        <f>IF(Tabla1[[#This Row],[Mov]]="VNT",Tabla1[[#This Row],[Sale]]-Tabla1[[#This Row],[Cost]],-Tabla1[[#This Row],[Cost]]*Tabla1[[#This Row],[Cant]])</f>
        <v>45000</v>
      </c>
      <c r="P5056" s="8">
        <f>IF(Tabla1[[#This Row],[Mov]]="VNT",-Tabla1[[#This Row],[Cant]],Tabla1[[#This Row],[Cant]])</f>
        <v>-1</v>
      </c>
      <c r="Q5056" s="8">
        <f>DAY(Tabla1[[#This Row],[Date]])</f>
        <v>9</v>
      </c>
      <c r="R5056" s="8">
        <f>MONTH(Tabla1[[#This Row],[Date]])</f>
        <v>12</v>
      </c>
      <c r="S5056" s="8">
        <f>YEAR(Tabla1[[#This Row],[Date]])</f>
        <v>2022</v>
      </c>
    </row>
    <row r="5057" spans="1:19" x14ac:dyDescent="0.2">
      <c r="A5057">
        <v>5049</v>
      </c>
      <c r="B5057" s="1">
        <v>44904</v>
      </c>
      <c r="C5057" t="s">
        <v>260</v>
      </c>
      <c r="D5057" t="s">
        <v>332</v>
      </c>
      <c r="E5057">
        <v>1</v>
      </c>
      <c r="F5057" t="s">
        <v>116</v>
      </c>
      <c r="G5057" t="s">
        <v>382</v>
      </c>
      <c r="H5057" t="s">
        <v>566</v>
      </c>
      <c r="M5057" s="2">
        <v>5607</v>
      </c>
      <c r="N5057" s="2">
        <v>6000</v>
      </c>
      <c r="O5057" s="2">
        <f>IF(Tabla1[[#This Row],[Mov]]="VNT",Tabla1[[#This Row],[Sale]]-Tabla1[[#This Row],[Cost]],-Tabla1[[#This Row],[Cost]]*Tabla1[[#This Row],[Cant]])</f>
        <v>393</v>
      </c>
      <c r="P5057" s="8">
        <f>IF(Tabla1[[#This Row],[Mov]]="VNT",-Tabla1[[#This Row],[Cant]],Tabla1[[#This Row],[Cant]])</f>
        <v>-1</v>
      </c>
      <c r="Q5057" s="8">
        <f>DAY(Tabla1[[#This Row],[Date]])</f>
        <v>9</v>
      </c>
      <c r="R5057" s="8">
        <f>MONTH(Tabla1[[#This Row],[Date]])</f>
        <v>12</v>
      </c>
      <c r="S5057" s="8">
        <f>YEAR(Tabla1[[#This Row],[Date]])</f>
        <v>2022</v>
      </c>
    </row>
    <row r="5058" spans="1:19" x14ac:dyDescent="0.2">
      <c r="A5058">
        <v>5050</v>
      </c>
      <c r="B5058" s="1">
        <v>44904</v>
      </c>
      <c r="C5058" t="s">
        <v>260</v>
      </c>
      <c r="D5058" t="s">
        <v>332</v>
      </c>
      <c r="E5058">
        <v>1</v>
      </c>
      <c r="F5058" t="s">
        <v>458</v>
      </c>
      <c r="G5058" t="s">
        <v>272</v>
      </c>
      <c r="H5058" t="s">
        <v>2032</v>
      </c>
      <c r="M5058" s="2">
        <v>5000</v>
      </c>
      <c r="N5058" s="2">
        <v>35000</v>
      </c>
      <c r="O5058" s="2">
        <f>IF(Tabla1[[#This Row],[Mov]]="VNT",Tabla1[[#This Row],[Sale]]-Tabla1[[#This Row],[Cost]],-Tabla1[[#This Row],[Cost]]*Tabla1[[#This Row],[Cant]])</f>
        <v>30000</v>
      </c>
      <c r="P5058" s="8">
        <f>IF(Tabla1[[#This Row],[Mov]]="VNT",-Tabla1[[#This Row],[Cant]],Tabla1[[#This Row],[Cant]])</f>
        <v>-1</v>
      </c>
      <c r="Q5058" s="8">
        <f>DAY(Tabla1[[#This Row],[Date]])</f>
        <v>9</v>
      </c>
      <c r="R5058" s="8">
        <f>MONTH(Tabla1[[#This Row],[Date]])</f>
        <v>12</v>
      </c>
      <c r="S5058" s="8">
        <f>YEAR(Tabla1[[#This Row],[Date]])</f>
        <v>2022</v>
      </c>
    </row>
    <row r="5059" spans="1:19" x14ac:dyDescent="0.2">
      <c r="A5059">
        <v>5051</v>
      </c>
      <c r="B5059" s="1">
        <v>44904</v>
      </c>
      <c r="C5059" t="s">
        <v>260</v>
      </c>
      <c r="D5059" t="s">
        <v>332</v>
      </c>
      <c r="E5059">
        <v>1</v>
      </c>
      <c r="F5059" t="s">
        <v>458</v>
      </c>
      <c r="G5059" t="s">
        <v>263</v>
      </c>
      <c r="H5059" t="s">
        <v>2033</v>
      </c>
      <c r="M5059" s="2">
        <v>0</v>
      </c>
      <c r="N5059" s="2">
        <v>1000</v>
      </c>
      <c r="O5059" s="2">
        <f>IF(Tabla1[[#This Row],[Mov]]="VNT",Tabla1[[#This Row],[Sale]]-Tabla1[[#This Row],[Cost]],-Tabla1[[#This Row],[Cost]]*Tabla1[[#This Row],[Cant]])</f>
        <v>1000</v>
      </c>
      <c r="P5059" s="8">
        <f>IF(Tabla1[[#This Row],[Mov]]="VNT",-Tabla1[[#This Row],[Cant]],Tabla1[[#This Row],[Cant]])</f>
        <v>-1</v>
      </c>
      <c r="Q5059" s="8">
        <f>DAY(Tabla1[[#This Row],[Date]])</f>
        <v>9</v>
      </c>
      <c r="R5059" s="8">
        <f>MONTH(Tabla1[[#This Row],[Date]])</f>
        <v>12</v>
      </c>
      <c r="S5059" s="8">
        <f>YEAR(Tabla1[[#This Row],[Date]])</f>
        <v>2022</v>
      </c>
    </row>
    <row r="5060" spans="1:19" x14ac:dyDescent="0.2">
      <c r="A5060">
        <v>5052</v>
      </c>
      <c r="B5060" s="1">
        <v>44904</v>
      </c>
      <c r="C5060" t="s">
        <v>260</v>
      </c>
      <c r="D5060" t="s">
        <v>332</v>
      </c>
      <c r="E5060">
        <v>1</v>
      </c>
      <c r="F5060" t="s">
        <v>224</v>
      </c>
      <c r="G5060" t="s">
        <v>272</v>
      </c>
      <c r="H5060" t="s">
        <v>807</v>
      </c>
      <c r="M5060" s="2">
        <v>7000</v>
      </c>
      <c r="N5060" s="2">
        <v>20000</v>
      </c>
      <c r="O5060" s="2">
        <f>IF(Tabla1[[#This Row],[Mov]]="VNT",Tabla1[[#This Row],[Sale]]-Tabla1[[#This Row],[Cost]],-Tabla1[[#This Row],[Cost]]*Tabla1[[#This Row],[Cant]])</f>
        <v>13000</v>
      </c>
      <c r="P5060" s="8">
        <f>IF(Tabla1[[#This Row],[Mov]]="VNT",-Tabla1[[#This Row],[Cant]],Tabla1[[#This Row],[Cant]])</f>
        <v>-1</v>
      </c>
      <c r="Q5060" s="8">
        <f>DAY(Tabla1[[#This Row],[Date]])</f>
        <v>9</v>
      </c>
      <c r="R5060" s="8">
        <f>MONTH(Tabla1[[#This Row],[Date]])</f>
        <v>12</v>
      </c>
      <c r="S5060" s="8">
        <f>YEAR(Tabla1[[#This Row],[Date]])</f>
        <v>2022</v>
      </c>
    </row>
    <row r="5061" spans="1:19" x14ac:dyDescent="0.2">
      <c r="A5061">
        <v>5053</v>
      </c>
      <c r="B5061" s="1">
        <v>44904</v>
      </c>
      <c r="C5061" t="s">
        <v>260</v>
      </c>
      <c r="D5061" t="s">
        <v>332</v>
      </c>
      <c r="E5061">
        <v>1</v>
      </c>
      <c r="F5061" t="s">
        <v>386</v>
      </c>
      <c r="G5061" t="s">
        <v>263</v>
      </c>
      <c r="H5061" t="s">
        <v>2696</v>
      </c>
      <c r="M5061" s="2">
        <v>70000</v>
      </c>
      <c r="N5061" s="2">
        <v>130000</v>
      </c>
      <c r="O5061" s="2">
        <f>IF(Tabla1[[#This Row],[Mov]]="VNT",Tabla1[[#This Row],[Sale]]-Tabla1[[#This Row],[Cost]],-Tabla1[[#This Row],[Cost]]*Tabla1[[#This Row],[Cant]])</f>
        <v>60000</v>
      </c>
      <c r="P5061" s="8">
        <f>IF(Tabla1[[#This Row],[Mov]]="VNT",-Tabla1[[#This Row],[Cant]],Tabla1[[#This Row],[Cant]])</f>
        <v>-1</v>
      </c>
      <c r="Q5061" s="8">
        <f>DAY(Tabla1[[#This Row],[Date]])</f>
        <v>9</v>
      </c>
      <c r="R5061" s="8">
        <f>MONTH(Tabla1[[#This Row],[Date]])</f>
        <v>12</v>
      </c>
      <c r="S5061" s="8">
        <f>YEAR(Tabla1[[#This Row],[Date]])</f>
        <v>2022</v>
      </c>
    </row>
    <row r="5062" spans="1:19" x14ac:dyDescent="0.2">
      <c r="A5062">
        <v>5054</v>
      </c>
      <c r="B5062" s="1">
        <v>44904</v>
      </c>
      <c r="C5062" t="s">
        <v>260</v>
      </c>
      <c r="D5062" t="s">
        <v>332</v>
      </c>
      <c r="E5062">
        <v>1</v>
      </c>
      <c r="F5062" t="s">
        <v>224</v>
      </c>
      <c r="G5062" t="s">
        <v>263</v>
      </c>
      <c r="H5062" t="s">
        <v>599</v>
      </c>
      <c r="M5062" s="2">
        <v>9000</v>
      </c>
      <c r="N5062" s="2">
        <v>20000</v>
      </c>
      <c r="O5062" s="2">
        <f>IF(Tabla1[[#This Row],[Mov]]="VNT",Tabla1[[#This Row],[Sale]]-Tabla1[[#This Row],[Cost]],-Tabla1[[#This Row],[Cost]]*Tabla1[[#This Row],[Cant]])</f>
        <v>11000</v>
      </c>
      <c r="P5062" s="8">
        <f>IF(Tabla1[[#This Row],[Mov]]="VNT",-Tabla1[[#This Row],[Cant]],Tabla1[[#This Row],[Cant]])</f>
        <v>-1</v>
      </c>
      <c r="Q5062" s="8">
        <f>DAY(Tabla1[[#This Row],[Date]])</f>
        <v>9</v>
      </c>
      <c r="R5062" s="8">
        <f>MONTH(Tabla1[[#This Row],[Date]])</f>
        <v>12</v>
      </c>
      <c r="S5062" s="8">
        <f>YEAR(Tabla1[[#This Row],[Date]])</f>
        <v>2022</v>
      </c>
    </row>
    <row r="5063" spans="1:19" x14ac:dyDescent="0.2">
      <c r="A5063">
        <v>5055</v>
      </c>
      <c r="B5063" s="1">
        <v>44904</v>
      </c>
      <c r="C5063" t="s">
        <v>260</v>
      </c>
      <c r="D5063" t="s">
        <v>332</v>
      </c>
      <c r="E5063">
        <v>1</v>
      </c>
      <c r="F5063" t="s">
        <v>21</v>
      </c>
      <c r="G5063" t="s">
        <v>333</v>
      </c>
      <c r="H5063" t="s">
        <v>240</v>
      </c>
      <c r="M5063" s="2">
        <v>7500</v>
      </c>
      <c r="N5063" s="2">
        <v>20000</v>
      </c>
      <c r="O5063" s="2">
        <f>IF(Tabla1[[#This Row],[Mov]]="VNT",Tabla1[[#This Row],[Sale]]-Tabla1[[#This Row],[Cost]],-Tabla1[[#This Row],[Cost]]*Tabla1[[#This Row],[Cant]])</f>
        <v>12500</v>
      </c>
      <c r="P5063" s="8">
        <f>IF(Tabla1[[#This Row],[Mov]]="VNT",-Tabla1[[#This Row],[Cant]],Tabla1[[#This Row],[Cant]])</f>
        <v>-1</v>
      </c>
      <c r="Q5063" s="8">
        <f>DAY(Tabla1[[#This Row],[Date]])</f>
        <v>9</v>
      </c>
      <c r="R5063" s="8">
        <f>MONTH(Tabla1[[#This Row],[Date]])</f>
        <v>12</v>
      </c>
      <c r="S5063" s="8">
        <f>YEAR(Tabla1[[#This Row],[Date]])</f>
        <v>2022</v>
      </c>
    </row>
    <row r="5064" spans="1:19" x14ac:dyDescent="0.2">
      <c r="A5064">
        <v>5056</v>
      </c>
      <c r="B5064" s="1">
        <v>44904</v>
      </c>
      <c r="C5064" t="s">
        <v>260</v>
      </c>
      <c r="D5064" t="s">
        <v>332</v>
      </c>
      <c r="E5064">
        <v>1</v>
      </c>
      <c r="F5064" t="s">
        <v>458</v>
      </c>
      <c r="G5064" t="s">
        <v>266</v>
      </c>
      <c r="H5064" t="s">
        <v>1410</v>
      </c>
      <c r="M5064" s="2">
        <v>0</v>
      </c>
      <c r="N5064" s="2">
        <v>20000</v>
      </c>
      <c r="O5064" s="2">
        <f>IF(Tabla1[[#This Row],[Mov]]="VNT",Tabla1[[#This Row],[Sale]]-Tabla1[[#This Row],[Cost]],-Tabla1[[#This Row],[Cost]]*Tabla1[[#This Row],[Cant]])</f>
        <v>20000</v>
      </c>
      <c r="P5064" s="8">
        <f>IF(Tabla1[[#This Row],[Mov]]="VNT",-Tabla1[[#This Row],[Cant]],Tabla1[[#This Row],[Cant]])</f>
        <v>-1</v>
      </c>
      <c r="Q5064" s="8">
        <f>DAY(Tabla1[[#This Row],[Date]])</f>
        <v>9</v>
      </c>
      <c r="R5064" s="8">
        <f>MONTH(Tabla1[[#This Row],[Date]])</f>
        <v>12</v>
      </c>
      <c r="S5064" s="8">
        <f>YEAR(Tabla1[[#This Row],[Date]])</f>
        <v>2022</v>
      </c>
    </row>
    <row r="5065" spans="1:19" x14ac:dyDescent="0.2">
      <c r="A5065">
        <v>5057</v>
      </c>
      <c r="B5065" s="1">
        <v>44904</v>
      </c>
      <c r="C5065" t="s">
        <v>260</v>
      </c>
      <c r="D5065" t="s">
        <v>332</v>
      </c>
      <c r="E5065">
        <v>1</v>
      </c>
      <c r="F5065" t="s">
        <v>386</v>
      </c>
      <c r="G5065" t="s">
        <v>272</v>
      </c>
      <c r="H5065" t="s">
        <v>2760</v>
      </c>
      <c r="M5065" s="2">
        <v>80000</v>
      </c>
      <c r="N5065" s="2">
        <v>130000</v>
      </c>
      <c r="O5065" s="2">
        <f>IF(Tabla1[[#This Row],[Mov]]="VNT",Tabla1[[#This Row],[Sale]]-Tabla1[[#This Row],[Cost]],-Tabla1[[#This Row],[Cost]]*Tabla1[[#This Row],[Cant]])</f>
        <v>50000</v>
      </c>
      <c r="P5065" s="8">
        <f>IF(Tabla1[[#This Row],[Mov]]="VNT",-Tabla1[[#This Row],[Cant]],Tabla1[[#This Row],[Cant]])</f>
        <v>-1</v>
      </c>
      <c r="Q5065" s="8">
        <f>DAY(Tabla1[[#This Row],[Date]])</f>
        <v>9</v>
      </c>
      <c r="R5065" s="8">
        <f>MONTH(Tabla1[[#This Row],[Date]])</f>
        <v>12</v>
      </c>
      <c r="S5065" s="8">
        <f>YEAR(Tabla1[[#This Row],[Date]])</f>
        <v>2022</v>
      </c>
    </row>
    <row r="5066" spans="1:19" x14ac:dyDescent="0.2">
      <c r="A5066">
        <v>5058</v>
      </c>
      <c r="B5066" s="1">
        <v>44904</v>
      </c>
      <c r="C5066" t="s">
        <v>260</v>
      </c>
      <c r="D5066" t="s">
        <v>332</v>
      </c>
      <c r="E5066">
        <v>1</v>
      </c>
      <c r="F5066" t="s">
        <v>225</v>
      </c>
      <c r="G5066" t="s">
        <v>272</v>
      </c>
      <c r="H5066" t="s">
        <v>252</v>
      </c>
      <c r="M5066" s="2">
        <v>1100</v>
      </c>
      <c r="N5066" s="2">
        <v>10000</v>
      </c>
      <c r="O5066" s="2">
        <f>IF(Tabla1[[#This Row],[Mov]]="VNT",Tabla1[[#This Row],[Sale]]-Tabla1[[#This Row],[Cost]],-Tabla1[[#This Row],[Cost]]*Tabla1[[#This Row],[Cant]])</f>
        <v>8900</v>
      </c>
      <c r="P5066" s="8">
        <f>IF(Tabla1[[#This Row],[Mov]]="VNT",-Tabla1[[#This Row],[Cant]],Tabla1[[#This Row],[Cant]])</f>
        <v>-1</v>
      </c>
      <c r="Q5066" s="8">
        <f>DAY(Tabla1[[#This Row],[Date]])</f>
        <v>9</v>
      </c>
      <c r="R5066" s="8">
        <f>MONTH(Tabla1[[#This Row],[Date]])</f>
        <v>12</v>
      </c>
      <c r="S5066" s="8">
        <f>YEAR(Tabla1[[#This Row],[Date]])</f>
        <v>2022</v>
      </c>
    </row>
    <row r="5067" spans="1:19" x14ac:dyDescent="0.2">
      <c r="A5067">
        <v>5059</v>
      </c>
      <c r="B5067" s="1">
        <v>44904</v>
      </c>
      <c r="C5067" t="s">
        <v>260</v>
      </c>
      <c r="D5067" t="s">
        <v>332</v>
      </c>
      <c r="E5067">
        <v>1</v>
      </c>
      <c r="F5067" t="s">
        <v>224</v>
      </c>
      <c r="G5067" t="s">
        <v>272</v>
      </c>
      <c r="H5067" t="s">
        <v>252</v>
      </c>
      <c r="M5067" s="2">
        <v>8500</v>
      </c>
      <c r="N5067" s="2">
        <v>20000</v>
      </c>
      <c r="O5067" s="2">
        <f>IF(Tabla1[[#This Row],[Mov]]="VNT",Tabla1[[#This Row],[Sale]]-Tabla1[[#This Row],[Cost]],-Tabla1[[#This Row],[Cost]]*Tabla1[[#This Row],[Cant]])</f>
        <v>11500</v>
      </c>
      <c r="P5067" s="8">
        <f>IF(Tabla1[[#This Row],[Mov]]="VNT",-Tabla1[[#This Row],[Cant]],Tabla1[[#This Row],[Cant]])</f>
        <v>-1</v>
      </c>
      <c r="Q5067" s="8">
        <f>DAY(Tabla1[[#This Row],[Date]])</f>
        <v>9</v>
      </c>
      <c r="R5067" s="8">
        <f>MONTH(Tabla1[[#This Row],[Date]])</f>
        <v>12</v>
      </c>
      <c r="S5067" s="8">
        <f>YEAR(Tabla1[[#This Row],[Date]])</f>
        <v>2022</v>
      </c>
    </row>
    <row r="5068" spans="1:19" x14ac:dyDescent="0.2">
      <c r="A5068">
        <v>5060</v>
      </c>
      <c r="B5068" s="1">
        <v>44904</v>
      </c>
      <c r="C5068" t="s">
        <v>260</v>
      </c>
      <c r="D5068" t="s">
        <v>332</v>
      </c>
      <c r="E5068">
        <v>1</v>
      </c>
      <c r="F5068" t="s">
        <v>225</v>
      </c>
      <c r="G5068" t="s">
        <v>263</v>
      </c>
      <c r="H5068" t="s">
        <v>599</v>
      </c>
      <c r="M5068" s="2">
        <v>1100</v>
      </c>
      <c r="N5068" s="2">
        <v>10000</v>
      </c>
      <c r="O5068" s="2">
        <f>IF(Tabla1[[#This Row],[Mov]]="VNT",Tabla1[[#This Row],[Sale]]-Tabla1[[#This Row],[Cost]],-Tabla1[[#This Row],[Cost]]*Tabla1[[#This Row],[Cant]])</f>
        <v>8900</v>
      </c>
      <c r="P5068" s="8">
        <f>IF(Tabla1[[#This Row],[Mov]]="VNT",-Tabla1[[#This Row],[Cant]],Tabla1[[#This Row],[Cant]])</f>
        <v>-1</v>
      </c>
      <c r="Q5068" s="8">
        <f>DAY(Tabla1[[#This Row],[Date]])</f>
        <v>9</v>
      </c>
      <c r="R5068" s="8">
        <f>MONTH(Tabla1[[#This Row],[Date]])</f>
        <v>12</v>
      </c>
      <c r="S5068" s="8">
        <f>YEAR(Tabla1[[#This Row],[Date]])</f>
        <v>2022</v>
      </c>
    </row>
    <row r="5069" spans="1:19" x14ac:dyDescent="0.2">
      <c r="A5069">
        <v>5061</v>
      </c>
      <c r="B5069" s="1">
        <v>44904</v>
      </c>
      <c r="C5069" t="s">
        <v>260</v>
      </c>
      <c r="D5069" t="s">
        <v>332</v>
      </c>
      <c r="E5069">
        <v>1</v>
      </c>
      <c r="F5069" t="s">
        <v>386</v>
      </c>
      <c r="G5069" t="s">
        <v>262</v>
      </c>
      <c r="H5069" t="s">
        <v>407</v>
      </c>
      <c r="M5069" s="2">
        <v>75000</v>
      </c>
      <c r="N5069" s="2">
        <v>115000</v>
      </c>
      <c r="O5069" s="2">
        <f>IF(Tabla1[[#This Row],[Mov]]="VNT",Tabla1[[#This Row],[Sale]]-Tabla1[[#This Row],[Cost]],-Tabla1[[#This Row],[Cost]]*Tabla1[[#This Row],[Cant]])</f>
        <v>40000</v>
      </c>
      <c r="P5069" s="8">
        <f>IF(Tabla1[[#This Row],[Mov]]="VNT",-Tabla1[[#This Row],[Cant]],Tabla1[[#This Row],[Cant]])</f>
        <v>-1</v>
      </c>
      <c r="Q5069" s="8">
        <f>DAY(Tabla1[[#This Row],[Date]])</f>
        <v>9</v>
      </c>
      <c r="R5069" s="8">
        <f>MONTH(Tabla1[[#This Row],[Date]])</f>
        <v>12</v>
      </c>
      <c r="S5069" s="8">
        <f>YEAR(Tabla1[[#This Row],[Date]])</f>
        <v>2022</v>
      </c>
    </row>
    <row r="5070" spans="1:19" x14ac:dyDescent="0.2">
      <c r="A5070">
        <v>5062</v>
      </c>
      <c r="B5070" s="1">
        <v>44904</v>
      </c>
      <c r="C5070" t="s">
        <v>260</v>
      </c>
      <c r="D5070" t="s">
        <v>332</v>
      </c>
      <c r="E5070">
        <v>1</v>
      </c>
      <c r="F5070" t="s">
        <v>225</v>
      </c>
      <c r="G5070" t="s">
        <v>262</v>
      </c>
      <c r="H5070" t="s">
        <v>407</v>
      </c>
      <c r="M5070" s="2">
        <v>1100</v>
      </c>
      <c r="N5070" s="2">
        <v>10000</v>
      </c>
      <c r="O5070" s="2">
        <f>IF(Tabla1[[#This Row],[Mov]]="VNT",Tabla1[[#This Row],[Sale]]-Tabla1[[#This Row],[Cost]],-Tabla1[[#This Row],[Cost]]*Tabla1[[#This Row],[Cant]])</f>
        <v>8900</v>
      </c>
      <c r="P5070" s="8">
        <f>IF(Tabla1[[#This Row],[Mov]]="VNT",-Tabla1[[#This Row],[Cant]],Tabla1[[#This Row],[Cant]])</f>
        <v>-1</v>
      </c>
      <c r="Q5070" s="8">
        <f>DAY(Tabla1[[#This Row],[Date]])</f>
        <v>9</v>
      </c>
      <c r="R5070" s="8">
        <f>MONTH(Tabla1[[#This Row],[Date]])</f>
        <v>12</v>
      </c>
      <c r="S5070" s="8">
        <f>YEAR(Tabla1[[#This Row],[Date]])</f>
        <v>2022</v>
      </c>
    </row>
    <row r="5071" spans="1:19" x14ac:dyDescent="0.2">
      <c r="A5071">
        <v>5063</v>
      </c>
      <c r="B5071" s="1">
        <v>44904</v>
      </c>
      <c r="C5071" t="s">
        <v>260</v>
      </c>
      <c r="D5071" t="s">
        <v>332</v>
      </c>
      <c r="E5071">
        <v>1</v>
      </c>
      <c r="F5071" t="s">
        <v>26</v>
      </c>
      <c r="G5071" t="s">
        <v>603</v>
      </c>
      <c r="H5071" t="s">
        <v>16</v>
      </c>
      <c r="M5071" s="2">
        <v>3000</v>
      </c>
      <c r="N5071" s="2">
        <v>9000</v>
      </c>
      <c r="O5071" s="2">
        <f>IF(Tabla1[[#This Row],[Mov]]="VNT",Tabla1[[#This Row],[Sale]]-Tabla1[[#This Row],[Cost]],-Tabla1[[#This Row],[Cost]]*Tabla1[[#This Row],[Cant]])</f>
        <v>6000</v>
      </c>
      <c r="P5071" s="8">
        <f>IF(Tabla1[[#This Row],[Mov]]="VNT",-Tabla1[[#This Row],[Cant]],Tabla1[[#This Row],[Cant]])</f>
        <v>-1</v>
      </c>
      <c r="Q5071" s="8">
        <f>DAY(Tabla1[[#This Row],[Date]])</f>
        <v>9</v>
      </c>
      <c r="R5071" s="8">
        <f>MONTH(Tabla1[[#This Row],[Date]])</f>
        <v>12</v>
      </c>
      <c r="S5071" s="8">
        <f>YEAR(Tabla1[[#This Row],[Date]])</f>
        <v>2022</v>
      </c>
    </row>
    <row r="5072" spans="1:19" x14ac:dyDescent="0.2">
      <c r="A5072">
        <v>5064</v>
      </c>
      <c r="B5072" s="1">
        <v>44904</v>
      </c>
      <c r="C5072" t="s">
        <v>260</v>
      </c>
      <c r="D5072" t="s">
        <v>332</v>
      </c>
      <c r="E5072">
        <v>1</v>
      </c>
      <c r="F5072" t="s">
        <v>26</v>
      </c>
      <c r="G5072" t="s">
        <v>603</v>
      </c>
      <c r="H5072" t="s">
        <v>16</v>
      </c>
      <c r="M5072" s="2">
        <v>3000</v>
      </c>
      <c r="N5072" s="2">
        <v>8000</v>
      </c>
      <c r="O5072" s="2">
        <f>IF(Tabla1[[#This Row],[Mov]]="VNT",Tabla1[[#This Row],[Sale]]-Tabla1[[#This Row],[Cost]],-Tabla1[[#This Row],[Cost]]*Tabla1[[#This Row],[Cant]])</f>
        <v>5000</v>
      </c>
      <c r="P5072" s="8">
        <f>IF(Tabla1[[#This Row],[Mov]]="VNT",-Tabla1[[#This Row],[Cant]],Tabla1[[#This Row],[Cant]])</f>
        <v>-1</v>
      </c>
      <c r="Q5072" s="8">
        <f>DAY(Tabla1[[#This Row],[Date]])</f>
        <v>9</v>
      </c>
      <c r="R5072" s="8">
        <f>MONTH(Tabla1[[#This Row],[Date]])</f>
        <v>12</v>
      </c>
      <c r="S5072" s="8">
        <f>YEAR(Tabla1[[#This Row],[Date]])</f>
        <v>2022</v>
      </c>
    </row>
    <row r="5073" spans="1:19" x14ac:dyDescent="0.2">
      <c r="A5073">
        <v>5065</v>
      </c>
      <c r="B5073" s="1">
        <v>44904</v>
      </c>
      <c r="C5073" t="s">
        <v>260</v>
      </c>
      <c r="D5073" t="s">
        <v>332</v>
      </c>
      <c r="E5073">
        <v>1</v>
      </c>
      <c r="F5073" t="s">
        <v>21</v>
      </c>
      <c r="G5073" t="s">
        <v>272</v>
      </c>
      <c r="H5073" t="s">
        <v>830</v>
      </c>
      <c r="M5073" s="2">
        <v>3500</v>
      </c>
      <c r="N5073" s="2">
        <v>15000</v>
      </c>
      <c r="O5073" s="2">
        <f>IF(Tabla1[[#This Row],[Mov]]="VNT",Tabla1[[#This Row],[Sale]]-Tabla1[[#This Row],[Cost]],-Tabla1[[#This Row],[Cost]]*Tabla1[[#This Row],[Cant]])</f>
        <v>11500</v>
      </c>
      <c r="P5073" s="8">
        <f>IF(Tabla1[[#This Row],[Mov]]="VNT",-Tabla1[[#This Row],[Cant]],Tabla1[[#This Row],[Cant]])</f>
        <v>-1</v>
      </c>
      <c r="Q5073" s="8">
        <f>DAY(Tabla1[[#This Row],[Date]])</f>
        <v>9</v>
      </c>
      <c r="R5073" s="8">
        <f>MONTH(Tabla1[[#This Row],[Date]])</f>
        <v>12</v>
      </c>
      <c r="S5073" s="8">
        <f>YEAR(Tabla1[[#This Row],[Date]])</f>
        <v>2022</v>
      </c>
    </row>
    <row r="5074" spans="1:19" x14ac:dyDescent="0.2">
      <c r="A5074">
        <v>5066</v>
      </c>
      <c r="B5074" s="1">
        <v>44904</v>
      </c>
      <c r="C5074" t="s">
        <v>260</v>
      </c>
      <c r="D5074" t="s">
        <v>332</v>
      </c>
      <c r="E5074">
        <v>1</v>
      </c>
      <c r="F5074" t="s">
        <v>21</v>
      </c>
      <c r="G5074" t="s">
        <v>272</v>
      </c>
      <c r="H5074" t="s">
        <v>24</v>
      </c>
      <c r="M5074" s="2">
        <v>3500</v>
      </c>
      <c r="N5074" s="2">
        <v>12000</v>
      </c>
      <c r="O5074" s="2">
        <f>IF(Tabla1[[#This Row],[Mov]]="VNT",Tabla1[[#This Row],[Sale]]-Tabla1[[#This Row],[Cost]],-Tabla1[[#This Row],[Cost]]*Tabla1[[#This Row],[Cant]])</f>
        <v>8500</v>
      </c>
      <c r="P5074" s="8">
        <f>IF(Tabla1[[#This Row],[Mov]]="VNT",-Tabla1[[#This Row],[Cant]],Tabla1[[#This Row],[Cant]])</f>
        <v>-1</v>
      </c>
      <c r="Q5074" s="8">
        <f>DAY(Tabla1[[#This Row],[Date]])</f>
        <v>9</v>
      </c>
      <c r="R5074" s="8">
        <f>MONTH(Tabla1[[#This Row],[Date]])</f>
        <v>12</v>
      </c>
      <c r="S5074" s="8">
        <f>YEAR(Tabla1[[#This Row],[Date]])</f>
        <v>2022</v>
      </c>
    </row>
    <row r="5075" spans="1:19" x14ac:dyDescent="0.2">
      <c r="A5075">
        <v>5067</v>
      </c>
      <c r="B5075" s="1">
        <v>44904</v>
      </c>
      <c r="C5075" t="s">
        <v>260</v>
      </c>
      <c r="D5075" t="s">
        <v>332</v>
      </c>
      <c r="E5075">
        <v>1</v>
      </c>
      <c r="F5075" t="s">
        <v>116</v>
      </c>
      <c r="G5075" t="s">
        <v>600</v>
      </c>
      <c r="H5075" t="s">
        <v>2034</v>
      </c>
      <c r="M5075" s="2">
        <v>5607</v>
      </c>
      <c r="N5075" s="2">
        <v>6000</v>
      </c>
      <c r="O5075" s="2">
        <f>IF(Tabla1[[#This Row],[Mov]]="VNT",Tabla1[[#This Row],[Sale]]-Tabla1[[#This Row],[Cost]],-Tabla1[[#This Row],[Cost]]*Tabla1[[#This Row],[Cant]])</f>
        <v>393</v>
      </c>
      <c r="P5075" s="8">
        <f>IF(Tabla1[[#This Row],[Mov]]="VNT",-Tabla1[[#This Row],[Cant]],Tabla1[[#This Row],[Cant]])</f>
        <v>-1</v>
      </c>
      <c r="Q5075" s="8">
        <f>DAY(Tabla1[[#This Row],[Date]])</f>
        <v>9</v>
      </c>
      <c r="R5075" s="8">
        <f>MONTH(Tabla1[[#This Row],[Date]])</f>
        <v>12</v>
      </c>
      <c r="S5075" s="8">
        <f>YEAR(Tabla1[[#This Row],[Date]])</f>
        <v>2022</v>
      </c>
    </row>
    <row r="5076" spans="1:19" x14ac:dyDescent="0.2">
      <c r="A5076">
        <v>5068</v>
      </c>
      <c r="B5076" s="1">
        <v>44904</v>
      </c>
      <c r="C5076" t="s">
        <v>260</v>
      </c>
      <c r="D5076" t="s">
        <v>332</v>
      </c>
      <c r="E5076">
        <v>1</v>
      </c>
      <c r="F5076" t="s">
        <v>15</v>
      </c>
      <c r="G5076" t="s">
        <v>999</v>
      </c>
      <c r="H5076" t="s">
        <v>1936</v>
      </c>
      <c r="M5076" s="2">
        <v>4500</v>
      </c>
      <c r="N5076" s="2">
        <v>12000</v>
      </c>
      <c r="O5076" s="2">
        <f>IF(Tabla1[[#This Row],[Mov]]="VNT",Tabla1[[#This Row],[Sale]]-Tabla1[[#This Row],[Cost]],-Tabla1[[#This Row],[Cost]]*Tabla1[[#This Row],[Cant]])</f>
        <v>7500</v>
      </c>
      <c r="P5076" s="8">
        <f>IF(Tabla1[[#This Row],[Mov]]="VNT",-Tabla1[[#This Row],[Cant]],Tabla1[[#This Row],[Cant]])</f>
        <v>-1</v>
      </c>
      <c r="Q5076" s="8">
        <f>DAY(Tabla1[[#This Row],[Date]])</f>
        <v>9</v>
      </c>
      <c r="R5076" s="8">
        <f>MONTH(Tabla1[[#This Row],[Date]])</f>
        <v>12</v>
      </c>
      <c r="S5076" s="8">
        <f>YEAR(Tabla1[[#This Row],[Date]])</f>
        <v>2022</v>
      </c>
    </row>
    <row r="5077" spans="1:19" x14ac:dyDescent="0.2">
      <c r="A5077">
        <v>5069</v>
      </c>
      <c r="B5077" s="1">
        <v>44904</v>
      </c>
      <c r="C5077" t="s">
        <v>260</v>
      </c>
      <c r="D5077" t="s">
        <v>332</v>
      </c>
      <c r="E5077">
        <v>1</v>
      </c>
      <c r="F5077" t="s">
        <v>225</v>
      </c>
      <c r="G5077" t="s">
        <v>604</v>
      </c>
      <c r="H5077" t="s">
        <v>1740</v>
      </c>
      <c r="M5077" s="2">
        <v>1100</v>
      </c>
      <c r="N5077" s="2">
        <v>10000</v>
      </c>
      <c r="O5077" s="2">
        <f>IF(Tabla1[[#This Row],[Mov]]="VNT",Tabla1[[#This Row],[Sale]]-Tabla1[[#This Row],[Cost]],-Tabla1[[#This Row],[Cost]]*Tabla1[[#This Row],[Cant]])</f>
        <v>8900</v>
      </c>
      <c r="P5077" s="8">
        <f>IF(Tabla1[[#This Row],[Mov]]="VNT",-Tabla1[[#This Row],[Cant]],Tabla1[[#This Row],[Cant]])</f>
        <v>-1</v>
      </c>
      <c r="Q5077" s="8">
        <f>DAY(Tabla1[[#This Row],[Date]])</f>
        <v>9</v>
      </c>
      <c r="R5077" s="8">
        <f>MONTH(Tabla1[[#This Row],[Date]])</f>
        <v>12</v>
      </c>
      <c r="S5077" s="8">
        <f>YEAR(Tabla1[[#This Row],[Date]])</f>
        <v>2022</v>
      </c>
    </row>
    <row r="5078" spans="1:19" x14ac:dyDescent="0.2">
      <c r="A5078">
        <v>5070</v>
      </c>
      <c r="B5078" s="1">
        <v>44904</v>
      </c>
      <c r="C5078" t="s">
        <v>260</v>
      </c>
      <c r="D5078" t="s">
        <v>332</v>
      </c>
      <c r="E5078">
        <v>1</v>
      </c>
      <c r="F5078" t="s">
        <v>26</v>
      </c>
      <c r="G5078" t="s">
        <v>264</v>
      </c>
      <c r="H5078" t="s">
        <v>16</v>
      </c>
      <c r="M5078" s="2">
        <v>8000</v>
      </c>
      <c r="N5078" s="2">
        <v>18000</v>
      </c>
      <c r="O5078" s="2">
        <f>IF(Tabla1[[#This Row],[Mov]]="VNT",Tabla1[[#This Row],[Sale]]-Tabla1[[#This Row],[Cost]],-Tabla1[[#This Row],[Cost]]*Tabla1[[#This Row],[Cant]])</f>
        <v>10000</v>
      </c>
      <c r="P5078" s="8">
        <f>IF(Tabla1[[#This Row],[Mov]]="VNT",-Tabla1[[#This Row],[Cant]],Tabla1[[#This Row],[Cant]])</f>
        <v>-1</v>
      </c>
      <c r="Q5078" s="8">
        <f>DAY(Tabla1[[#This Row],[Date]])</f>
        <v>9</v>
      </c>
      <c r="R5078" s="8">
        <f>MONTH(Tabla1[[#This Row],[Date]])</f>
        <v>12</v>
      </c>
      <c r="S5078" s="8">
        <f>YEAR(Tabla1[[#This Row],[Date]])</f>
        <v>2022</v>
      </c>
    </row>
    <row r="5079" spans="1:19" x14ac:dyDescent="0.2">
      <c r="A5079">
        <v>5071</v>
      </c>
      <c r="B5079" s="1">
        <v>44904</v>
      </c>
      <c r="C5079" t="s">
        <v>260</v>
      </c>
      <c r="D5079" t="s">
        <v>332</v>
      </c>
      <c r="E5079">
        <v>1</v>
      </c>
      <c r="F5079" t="s">
        <v>116</v>
      </c>
      <c r="G5079" t="s">
        <v>347</v>
      </c>
      <c r="H5079" t="s">
        <v>518</v>
      </c>
      <c r="M5079" s="2">
        <v>6074</v>
      </c>
      <c r="N5079" s="2">
        <v>6500</v>
      </c>
      <c r="O5079" s="2">
        <f>IF(Tabla1[[#This Row],[Mov]]="VNT",Tabla1[[#This Row],[Sale]]-Tabla1[[#This Row],[Cost]],-Tabla1[[#This Row],[Cost]]*Tabla1[[#This Row],[Cant]])</f>
        <v>426</v>
      </c>
      <c r="P5079" s="8">
        <f>IF(Tabla1[[#This Row],[Mov]]="VNT",-Tabla1[[#This Row],[Cant]],Tabla1[[#This Row],[Cant]])</f>
        <v>-1</v>
      </c>
      <c r="Q5079" s="8">
        <f>DAY(Tabla1[[#This Row],[Date]])</f>
        <v>9</v>
      </c>
      <c r="R5079" s="8">
        <f>MONTH(Tabla1[[#This Row],[Date]])</f>
        <v>12</v>
      </c>
      <c r="S5079" s="8">
        <f>YEAR(Tabla1[[#This Row],[Date]])</f>
        <v>2022</v>
      </c>
    </row>
    <row r="5080" spans="1:19" x14ac:dyDescent="0.2">
      <c r="A5080">
        <v>5072</v>
      </c>
      <c r="B5080" s="1">
        <v>44904</v>
      </c>
      <c r="C5080" t="s">
        <v>260</v>
      </c>
      <c r="D5080" t="s">
        <v>332</v>
      </c>
      <c r="E5080">
        <v>1</v>
      </c>
      <c r="F5080" t="s">
        <v>21</v>
      </c>
      <c r="G5080" t="s">
        <v>272</v>
      </c>
      <c r="H5080" t="s">
        <v>1522</v>
      </c>
      <c r="M5080" s="2">
        <v>2800</v>
      </c>
      <c r="N5080" s="2">
        <v>10000</v>
      </c>
      <c r="O5080" s="2">
        <f>IF(Tabla1[[#This Row],[Mov]]="VNT",Tabla1[[#This Row],[Sale]]-Tabla1[[#This Row],[Cost]],-Tabla1[[#This Row],[Cost]]*Tabla1[[#This Row],[Cant]])</f>
        <v>7200</v>
      </c>
      <c r="P5080" s="8">
        <f>IF(Tabla1[[#This Row],[Mov]]="VNT",-Tabla1[[#This Row],[Cant]],Tabla1[[#This Row],[Cant]])</f>
        <v>-1</v>
      </c>
      <c r="Q5080" s="8">
        <f>DAY(Tabla1[[#This Row],[Date]])</f>
        <v>9</v>
      </c>
      <c r="R5080" s="8">
        <f>MONTH(Tabla1[[#This Row],[Date]])</f>
        <v>12</v>
      </c>
      <c r="S5080" s="8">
        <f>YEAR(Tabla1[[#This Row],[Date]])</f>
        <v>2022</v>
      </c>
    </row>
    <row r="5081" spans="1:19" x14ac:dyDescent="0.2">
      <c r="A5081">
        <v>5073</v>
      </c>
      <c r="B5081" s="1">
        <v>44904</v>
      </c>
      <c r="C5081" t="s">
        <v>260</v>
      </c>
      <c r="D5081" t="s">
        <v>332</v>
      </c>
      <c r="E5081">
        <v>1</v>
      </c>
      <c r="F5081" t="s">
        <v>26</v>
      </c>
      <c r="G5081" t="s">
        <v>264</v>
      </c>
      <c r="H5081" t="s">
        <v>20</v>
      </c>
      <c r="M5081" s="2">
        <v>8000</v>
      </c>
      <c r="N5081" s="2">
        <v>20000</v>
      </c>
      <c r="O5081" s="2">
        <f>IF(Tabla1[[#This Row],[Mov]]="VNT",Tabla1[[#This Row],[Sale]]-Tabla1[[#This Row],[Cost]],-Tabla1[[#This Row],[Cost]]*Tabla1[[#This Row],[Cant]])</f>
        <v>12000</v>
      </c>
      <c r="P5081" s="8">
        <f>IF(Tabla1[[#This Row],[Mov]]="VNT",-Tabla1[[#This Row],[Cant]],Tabla1[[#This Row],[Cant]])</f>
        <v>-1</v>
      </c>
      <c r="Q5081" s="8">
        <f>DAY(Tabla1[[#This Row],[Date]])</f>
        <v>9</v>
      </c>
      <c r="R5081" s="8">
        <f>MONTH(Tabla1[[#This Row],[Date]])</f>
        <v>12</v>
      </c>
      <c r="S5081" s="8">
        <f>YEAR(Tabla1[[#This Row],[Date]])</f>
        <v>2022</v>
      </c>
    </row>
    <row r="5082" spans="1:19" x14ac:dyDescent="0.2">
      <c r="A5082">
        <v>5074</v>
      </c>
      <c r="B5082" s="1">
        <v>44904</v>
      </c>
      <c r="C5082" t="s">
        <v>260</v>
      </c>
      <c r="D5082" t="s">
        <v>332</v>
      </c>
      <c r="E5082">
        <v>1</v>
      </c>
      <c r="F5082" t="s">
        <v>15</v>
      </c>
      <c r="G5082" t="s">
        <v>266</v>
      </c>
      <c r="H5082" t="s">
        <v>138</v>
      </c>
      <c r="M5082" s="2">
        <v>3500</v>
      </c>
      <c r="N5082" s="2">
        <v>10000</v>
      </c>
      <c r="O5082" s="2">
        <f>IF(Tabla1[[#This Row],[Mov]]="VNT",Tabla1[[#This Row],[Sale]]-Tabla1[[#This Row],[Cost]],-Tabla1[[#This Row],[Cost]]*Tabla1[[#This Row],[Cant]])</f>
        <v>6500</v>
      </c>
      <c r="P5082" s="8">
        <f>IF(Tabla1[[#This Row],[Mov]]="VNT",-Tabla1[[#This Row],[Cant]],Tabla1[[#This Row],[Cant]])</f>
        <v>-1</v>
      </c>
      <c r="Q5082" s="8">
        <f>DAY(Tabla1[[#This Row],[Date]])</f>
        <v>9</v>
      </c>
      <c r="R5082" s="8">
        <f>MONTH(Tabla1[[#This Row],[Date]])</f>
        <v>12</v>
      </c>
      <c r="S5082" s="8">
        <f>YEAR(Tabla1[[#This Row],[Date]])</f>
        <v>2022</v>
      </c>
    </row>
    <row r="5083" spans="1:19" x14ac:dyDescent="0.2">
      <c r="A5083">
        <v>5075</v>
      </c>
      <c r="B5083" s="1">
        <v>44904</v>
      </c>
      <c r="C5083" t="s">
        <v>260</v>
      </c>
      <c r="D5083" t="s">
        <v>332</v>
      </c>
      <c r="E5083">
        <v>1</v>
      </c>
      <c r="F5083" t="s">
        <v>891</v>
      </c>
      <c r="G5083" t="s">
        <v>284</v>
      </c>
      <c r="H5083" t="s">
        <v>1691</v>
      </c>
      <c r="M5083" s="2">
        <v>3500</v>
      </c>
      <c r="N5083" s="2">
        <v>10000</v>
      </c>
      <c r="O5083" s="2">
        <f>IF(Tabla1[[#This Row],[Mov]]="VNT",Tabla1[[#This Row],[Sale]]-Tabla1[[#This Row],[Cost]],-Tabla1[[#This Row],[Cost]]*Tabla1[[#This Row],[Cant]])</f>
        <v>6500</v>
      </c>
      <c r="P5083" s="8">
        <f>IF(Tabla1[[#This Row],[Mov]]="VNT",-Tabla1[[#This Row],[Cant]],Tabla1[[#This Row],[Cant]])</f>
        <v>-1</v>
      </c>
      <c r="Q5083" s="8">
        <f>DAY(Tabla1[[#This Row],[Date]])</f>
        <v>9</v>
      </c>
      <c r="R5083" s="8">
        <f>MONTH(Tabla1[[#This Row],[Date]])</f>
        <v>12</v>
      </c>
      <c r="S5083" s="8">
        <f>YEAR(Tabla1[[#This Row],[Date]])</f>
        <v>2022</v>
      </c>
    </row>
    <row r="5084" spans="1:19" x14ac:dyDescent="0.2">
      <c r="A5084">
        <v>5076</v>
      </c>
      <c r="B5084" s="1">
        <v>44904</v>
      </c>
      <c r="C5084" t="s">
        <v>260</v>
      </c>
      <c r="D5084" t="s">
        <v>332</v>
      </c>
      <c r="E5084">
        <v>1</v>
      </c>
      <c r="F5084" t="s">
        <v>116</v>
      </c>
      <c r="G5084" t="s">
        <v>349</v>
      </c>
      <c r="H5084" t="s">
        <v>515</v>
      </c>
      <c r="M5084" s="2">
        <v>7009</v>
      </c>
      <c r="N5084" s="2">
        <v>7500</v>
      </c>
      <c r="O5084" s="2">
        <f>IF(Tabla1[[#This Row],[Mov]]="VNT",Tabla1[[#This Row],[Sale]]-Tabla1[[#This Row],[Cost]],-Tabla1[[#This Row],[Cost]]*Tabla1[[#This Row],[Cant]])</f>
        <v>491</v>
      </c>
      <c r="P5084" s="8">
        <f>IF(Tabla1[[#This Row],[Mov]]="VNT",-Tabla1[[#This Row],[Cant]],Tabla1[[#This Row],[Cant]])</f>
        <v>-1</v>
      </c>
      <c r="Q5084" s="8">
        <f>DAY(Tabla1[[#This Row],[Date]])</f>
        <v>9</v>
      </c>
      <c r="R5084" s="8">
        <f>MONTH(Tabla1[[#This Row],[Date]])</f>
        <v>12</v>
      </c>
      <c r="S5084" s="8">
        <f>YEAR(Tabla1[[#This Row],[Date]])</f>
        <v>2022</v>
      </c>
    </row>
    <row r="5085" spans="1:19" x14ac:dyDescent="0.2">
      <c r="A5085">
        <v>5077</v>
      </c>
      <c r="B5085" s="1">
        <v>44904</v>
      </c>
      <c r="C5085" t="s">
        <v>260</v>
      </c>
      <c r="D5085" t="s">
        <v>332</v>
      </c>
      <c r="E5085">
        <v>1</v>
      </c>
      <c r="F5085" t="s">
        <v>458</v>
      </c>
      <c r="G5085" t="s">
        <v>272</v>
      </c>
      <c r="H5085" t="s">
        <v>2035</v>
      </c>
      <c r="M5085" s="2">
        <v>0</v>
      </c>
      <c r="N5085" s="2">
        <v>15000</v>
      </c>
      <c r="O5085" s="2">
        <f>IF(Tabla1[[#This Row],[Mov]]="VNT",Tabla1[[#This Row],[Sale]]-Tabla1[[#This Row],[Cost]],-Tabla1[[#This Row],[Cost]]*Tabla1[[#This Row],[Cant]])</f>
        <v>15000</v>
      </c>
      <c r="P5085" s="8">
        <f>IF(Tabla1[[#This Row],[Mov]]="VNT",-Tabla1[[#This Row],[Cant]],Tabla1[[#This Row],[Cant]])</f>
        <v>-1</v>
      </c>
      <c r="Q5085" s="8">
        <f>DAY(Tabla1[[#This Row],[Date]])</f>
        <v>9</v>
      </c>
      <c r="R5085" s="8">
        <f>MONTH(Tabla1[[#This Row],[Date]])</f>
        <v>12</v>
      </c>
      <c r="S5085" s="8">
        <f>YEAR(Tabla1[[#This Row],[Date]])</f>
        <v>2022</v>
      </c>
    </row>
    <row r="5086" spans="1:19" x14ac:dyDescent="0.2">
      <c r="A5086">
        <v>5078</v>
      </c>
      <c r="B5086" s="1">
        <v>44905</v>
      </c>
      <c r="C5086" t="s">
        <v>260</v>
      </c>
      <c r="D5086" t="s">
        <v>332</v>
      </c>
      <c r="E5086">
        <v>1</v>
      </c>
      <c r="F5086" t="s">
        <v>116</v>
      </c>
      <c r="G5086" t="s">
        <v>347</v>
      </c>
      <c r="H5086" t="s">
        <v>519</v>
      </c>
      <c r="M5086" s="2">
        <v>1869</v>
      </c>
      <c r="N5086" s="2">
        <v>2000</v>
      </c>
      <c r="O5086" s="2">
        <f>IF(Tabla1[[#This Row],[Mov]]="VNT",Tabla1[[#This Row],[Sale]]-Tabla1[[#This Row],[Cost]],-Tabla1[[#This Row],[Cost]]*Tabla1[[#This Row],[Cant]])</f>
        <v>131</v>
      </c>
      <c r="P5086" s="8">
        <f>IF(Tabla1[[#This Row],[Mov]]="VNT",-Tabla1[[#This Row],[Cant]],Tabla1[[#This Row],[Cant]])</f>
        <v>-1</v>
      </c>
      <c r="Q5086" s="8">
        <f>DAY(Tabla1[[#This Row],[Date]])</f>
        <v>10</v>
      </c>
      <c r="R5086" s="8">
        <f>MONTH(Tabla1[[#This Row],[Date]])</f>
        <v>12</v>
      </c>
      <c r="S5086" s="8">
        <f>YEAR(Tabla1[[#This Row],[Date]])</f>
        <v>2022</v>
      </c>
    </row>
    <row r="5087" spans="1:19" x14ac:dyDescent="0.2">
      <c r="A5087">
        <v>5079</v>
      </c>
      <c r="B5087" s="1">
        <v>44905</v>
      </c>
      <c r="C5087" t="s">
        <v>260</v>
      </c>
      <c r="D5087" t="s">
        <v>332</v>
      </c>
      <c r="E5087">
        <v>1</v>
      </c>
      <c r="F5087" t="s">
        <v>458</v>
      </c>
      <c r="G5087" t="s">
        <v>262</v>
      </c>
      <c r="H5087" t="s">
        <v>2036</v>
      </c>
      <c r="M5087" s="2">
        <v>0</v>
      </c>
      <c r="N5087" s="2">
        <v>20000</v>
      </c>
      <c r="O5087" s="2">
        <f>IF(Tabla1[[#This Row],[Mov]]="VNT",Tabla1[[#This Row],[Sale]]-Tabla1[[#This Row],[Cost]],-Tabla1[[#This Row],[Cost]]*Tabla1[[#This Row],[Cant]])</f>
        <v>20000</v>
      </c>
      <c r="P5087" s="8">
        <f>IF(Tabla1[[#This Row],[Mov]]="VNT",-Tabla1[[#This Row],[Cant]],Tabla1[[#This Row],[Cant]])</f>
        <v>-1</v>
      </c>
      <c r="Q5087" s="8">
        <f>DAY(Tabla1[[#This Row],[Date]])</f>
        <v>10</v>
      </c>
      <c r="R5087" s="8">
        <f>MONTH(Tabla1[[#This Row],[Date]])</f>
        <v>12</v>
      </c>
      <c r="S5087" s="8">
        <f>YEAR(Tabla1[[#This Row],[Date]])</f>
        <v>2022</v>
      </c>
    </row>
    <row r="5088" spans="1:19" x14ac:dyDescent="0.2">
      <c r="A5088">
        <v>5080</v>
      </c>
      <c r="B5088" s="1">
        <v>44905</v>
      </c>
      <c r="C5088" t="s">
        <v>260</v>
      </c>
      <c r="D5088" t="s">
        <v>332</v>
      </c>
      <c r="E5088">
        <v>1</v>
      </c>
      <c r="F5088" t="s">
        <v>26</v>
      </c>
      <c r="G5088" t="s">
        <v>264</v>
      </c>
      <c r="H5088" t="s">
        <v>16</v>
      </c>
      <c r="M5088" s="2">
        <v>8000</v>
      </c>
      <c r="N5088" s="2">
        <v>20000</v>
      </c>
      <c r="O5088" s="2">
        <f>IF(Tabla1[[#This Row],[Mov]]="VNT",Tabla1[[#This Row],[Sale]]-Tabla1[[#This Row],[Cost]],-Tabla1[[#This Row],[Cost]]*Tabla1[[#This Row],[Cant]])</f>
        <v>12000</v>
      </c>
      <c r="P5088" s="8">
        <f>IF(Tabla1[[#This Row],[Mov]]="VNT",-Tabla1[[#This Row],[Cant]],Tabla1[[#This Row],[Cant]])</f>
        <v>-1</v>
      </c>
      <c r="Q5088" s="8">
        <f>DAY(Tabla1[[#This Row],[Date]])</f>
        <v>10</v>
      </c>
      <c r="R5088" s="8">
        <f>MONTH(Tabla1[[#This Row],[Date]])</f>
        <v>12</v>
      </c>
      <c r="S5088" s="8">
        <f>YEAR(Tabla1[[#This Row],[Date]])</f>
        <v>2022</v>
      </c>
    </row>
    <row r="5089" spans="1:19" x14ac:dyDescent="0.2">
      <c r="A5089">
        <v>5081</v>
      </c>
      <c r="B5089" s="1">
        <v>44905</v>
      </c>
      <c r="C5089" t="s">
        <v>260</v>
      </c>
      <c r="D5089" t="s">
        <v>332</v>
      </c>
      <c r="E5089">
        <v>1</v>
      </c>
      <c r="F5089" t="s">
        <v>21</v>
      </c>
      <c r="G5089" t="s">
        <v>272</v>
      </c>
      <c r="H5089" t="s">
        <v>1522</v>
      </c>
      <c r="M5089" s="2">
        <v>2800</v>
      </c>
      <c r="N5089" s="2">
        <v>10000</v>
      </c>
      <c r="O5089" s="2">
        <f>IF(Tabla1[[#This Row],[Mov]]="VNT",Tabla1[[#This Row],[Sale]]-Tabla1[[#This Row],[Cost]],-Tabla1[[#This Row],[Cost]]*Tabla1[[#This Row],[Cant]])</f>
        <v>7200</v>
      </c>
      <c r="P5089" s="8">
        <f>IF(Tabla1[[#This Row],[Mov]]="VNT",-Tabla1[[#This Row],[Cant]],Tabla1[[#This Row],[Cant]])</f>
        <v>-1</v>
      </c>
      <c r="Q5089" s="8">
        <f>DAY(Tabla1[[#This Row],[Date]])</f>
        <v>10</v>
      </c>
      <c r="R5089" s="8">
        <f>MONTH(Tabla1[[#This Row],[Date]])</f>
        <v>12</v>
      </c>
      <c r="S5089" s="8">
        <f>YEAR(Tabla1[[#This Row],[Date]])</f>
        <v>2022</v>
      </c>
    </row>
    <row r="5090" spans="1:19" x14ac:dyDescent="0.2">
      <c r="A5090">
        <v>5082</v>
      </c>
      <c r="B5090" s="1">
        <v>44905</v>
      </c>
      <c r="C5090" t="s">
        <v>260</v>
      </c>
      <c r="D5090" t="s">
        <v>332</v>
      </c>
      <c r="E5090">
        <v>1</v>
      </c>
      <c r="F5090" t="s">
        <v>458</v>
      </c>
      <c r="G5090" t="s">
        <v>263</v>
      </c>
      <c r="H5090" t="s">
        <v>2037</v>
      </c>
      <c r="M5090" s="2">
        <v>0</v>
      </c>
      <c r="N5090" s="2">
        <v>25000</v>
      </c>
      <c r="O5090" s="2">
        <f>IF(Tabla1[[#This Row],[Mov]]="VNT",Tabla1[[#This Row],[Sale]]-Tabla1[[#This Row],[Cost]],-Tabla1[[#This Row],[Cost]]*Tabla1[[#This Row],[Cant]])</f>
        <v>25000</v>
      </c>
      <c r="P5090" s="8">
        <f>IF(Tabla1[[#This Row],[Mov]]="VNT",-Tabla1[[#This Row],[Cant]],Tabla1[[#This Row],[Cant]])</f>
        <v>-1</v>
      </c>
      <c r="Q5090" s="8">
        <f>DAY(Tabla1[[#This Row],[Date]])</f>
        <v>10</v>
      </c>
      <c r="R5090" s="8">
        <f>MONTH(Tabla1[[#This Row],[Date]])</f>
        <v>12</v>
      </c>
      <c r="S5090" s="8">
        <f>YEAR(Tabla1[[#This Row],[Date]])</f>
        <v>2022</v>
      </c>
    </row>
    <row r="5091" spans="1:19" x14ac:dyDescent="0.2">
      <c r="A5091">
        <v>5083</v>
      </c>
      <c r="B5091" s="1">
        <v>44905</v>
      </c>
      <c r="C5091" t="s">
        <v>260</v>
      </c>
      <c r="D5091" t="s">
        <v>332</v>
      </c>
      <c r="E5091">
        <v>1</v>
      </c>
      <c r="F5091" t="s">
        <v>891</v>
      </c>
      <c r="G5091" t="s">
        <v>272</v>
      </c>
      <c r="H5091" t="s">
        <v>819</v>
      </c>
      <c r="M5091" s="2">
        <v>3500</v>
      </c>
      <c r="N5091" s="2">
        <v>10000</v>
      </c>
      <c r="O5091" s="2">
        <f>IF(Tabla1[[#This Row],[Mov]]="VNT",Tabla1[[#This Row],[Sale]]-Tabla1[[#This Row],[Cost]],-Tabla1[[#This Row],[Cost]]*Tabla1[[#This Row],[Cant]])</f>
        <v>6500</v>
      </c>
      <c r="P5091" s="8">
        <f>IF(Tabla1[[#This Row],[Mov]]="VNT",-Tabla1[[#This Row],[Cant]],Tabla1[[#This Row],[Cant]])</f>
        <v>-1</v>
      </c>
      <c r="Q5091" s="8">
        <f>DAY(Tabla1[[#This Row],[Date]])</f>
        <v>10</v>
      </c>
      <c r="R5091" s="8">
        <f>MONTH(Tabla1[[#This Row],[Date]])</f>
        <v>12</v>
      </c>
      <c r="S5091" s="8">
        <f>YEAR(Tabla1[[#This Row],[Date]])</f>
        <v>2022</v>
      </c>
    </row>
    <row r="5092" spans="1:19" x14ac:dyDescent="0.2">
      <c r="A5092">
        <v>5084</v>
      </c>
      <c r="B5092" s="1">
        <v>44905</v>
      </c>
      <c r="C5092" t="s">
        <v>260</v>
      </c>
      <c r="D5092" t="s">
        <v>332</v>
      </c>
      <c r="E5092">
        <v>1</v>
      </c>
      <c r="F5092" t="s">
        <v>891</v>
      </c>
      <c r="G5092" t="s">
        <v>262</v>
      </c>
      <c r="H5092" t="s">
        <v>304</v>
      </c>
      <c r="M5092" s="2">
        <v>3500</v>
      </c>
      <c r="N5092" s="2">
        <v>10000</v>
      </c>
      <c r="O5092" s="2">
        <f>IF(Tabla1[[#This Row],[Mov]]="VNT",Tabla1[[#This Row],[Sale]]-Tabla1[[#This Row],[Cost]],-Tabla1[[#This Row],[Cost]]*Tabla1[[#This Row],[Cant]])</f>
        <v>6500</v>
      </c>
      <c r="P5092" s="8">
        <f>IF(Tabla1[[#This Row],[Mov]]="VNT",-Tabla1[[#This Row],[Cant]],Tabla1[[#This Row],[Cant]])</f>
        <v>-1</v>
      </c>
      <c r="Q5092" s="8">
        <f>DAY(Tabla1[[#This Row],[Date]])</f>
        <v>10</v>
      </c>
      <c r="R5092" s="8">
        <f>MONTH(Tabla1[[#This Row],[Date]])</f>
        <v>12</v>
      </c>
      <c r="S5092" s="8">
        <f>YEAR(Tabla1[[#This Row],[Date]])</f>
        <v>2022</v>
      </c>
    </row>
    <row r="5093" spans="1:19" x14ac:dyDescent="0.2">
      <c r="A5093">
        <v>5085</v>
      </c>
      <c r="B5093" s="1">
        <v>44905</v>
      </c>
      <c r="C5093" t="s">
        <v>260</v>
      </c>
      <c r="D5093" t="s">
        <v>332</v>
      </c>
      <c r="E5093">
        <v>1</v>
      </c>
      <c r="F5093" t="s">
        <v>365</v>
      </c>
      <c r="G5093" t="s">
        <v>943</v>
      </c>
      <c r="H5093" t="s">
        <v>1928</v>
      </c>
      <c r="M5093" s="2">
        <v>4000</v>
      </c>
      <c r="N5093" s="2">
        <v>9000</v>
      </c>
      <c r="O5093" s="2">
        <f>IF(Tabla1[[#This Row],[Mov]]="VNT",Tabla1[[#This Row],[Sale]]-Tabla1[[#This Row],[Cost]],-Tabla1[[#This Row],[Cost]]*Tabla1[[#This Row],[Cant]])</f>
        <v>5000</v>
      </c>
      <c r="P5093" s="8">
        <f>IF(Tabla1[[#This Row],[Mov]]="VNT",-Tabla1[[#This Row],[Cant]],Tabla1[[#This Row],[Cant]])</f>
        <v>-1</v>
      </c>
      <c r="Q5093" s="8">
        <f>DAY(Tabla1[[#This Row],[Date]])</f>
        <v>10</v>
      </c>
      <c r="R5093" s="8">
        <f>MONTH(Tabla1[[#This Row],[Date]])</f>
        <v>12</v>
      </c>
      <c r="S5093" s="8">
        <f>YEAR(Tabla1[[#This Row],[Date]])</f>
        <v>2022</v>
      </c>
    </row>
    <row r="5094" spans="1:19" x14ac:dyDescent="0.2">
      <c r="A5094">
        <v>5086</v>
      </c>
      <c r="B5094" s="1">
        <v>44905</v>
      </c>
      <c r="C5094" t="s">
        <v>260</v>
      </c>
      <c r="D5094" t="s">
        <v>332</v>
      </c>
      <c r="E5094">
        <v>1</v>
      </c>
      <c r="F5094" t="s">
        <v>116</v>
      </c>
      <c r="G5094" t="s">
        <v>349</v>
      </c>
      <c r="H5094" t="s">
        <v>515</v>
      </c>
      <c r="M5094" s="2">
        <v>6074</v>
      </c>
      <c r="N5094" s="2">
        <v>6500</v>
      </c>
      <c r="O5094" s="2">
        <f>IF(Tabla1[[#This Row],[Mov]]="VNT",Tabla1[[#This Row],[Sale]]-Tabla1[[#This Row],[Cost]],-Tabla1[[#This Row],[Cost]]*Tabla1[[#This Row],[Cant]])</f>
        <v>426</v>
      </c>
      <c r="P5094" s="8">
        <f>IF(Tabla1[[#This Row],[Mov]]="VNT",-Tabla1[[#This Row],[Cant]],Tabla1[[#This Row],[Cant]])</f>
        <v>-1</v>
      </c>
      <c r="Q5094" s="8">
        <f>DAY(Tabla1[[#This Row],[Date]])</f>
        <v>10</v>
      </c>
      <c r="R5094" s="8">
        <f>MONTH(Tabla1[[#This Row],[Date]])</f>
        <v>12</v>
      </c>
      <c r="S5094" s="8">
        <f>YEAR(Tabla1[[#This Row],[Date]])</f>
        <v>2022</v>
      </c>
    </row>
    <row r="5095" spans="1:19" x14ac:dyDescent="0.2">
      <c r="A5095">
        <v>5087</v>
      </c>
      <c r="B5095" s="1">
        <v>44905</v>
      </c>
      <c r="C5095" t="s">
        <v>260</v>
      </c>
      <c r="D5095" t="s">
        <v>332</v>
      </c>
      <c r="E5095">
        <v>1</v>
      </c>
      <c r="F5095" t="s">
        <v>891</v>
      </c>
      <c r="G5095" t="s">
        <v>272</v>
      </c>
      <c r="H5095" t="s">
        <v>437</v>
      </c>
      <c r="M5095" s="2">
        <v>3500</v>
      </c>
      <c r="N5095" s="2">
        <v>10000</v>
      </c>
      <c r="O5095" s="2">
        <f>IF(Tabla1[[#This Row],[Mov]]="VNT",Tabla1[[#This Row],[Sale]]-Tabla1[[#This Row],[Cost]],-Tabla1[[#This Row],[Cost]]*Tabla1[[#This Row],[Cant]])</f>
        <v>6500</v>
      </c>
      <c r="P5095" s="8">
        <f>IF(Tabla1[[#This Row],[Mov]]="VNT",-Tabla1[[#This Row],[Cant]],Tabla1[[#This Row],[Cant]])</f>
        <v>-1</v>
      </c>
      <c r="Q5095" s="8">
        <f>DAY(Tabla1[[#This Row],[Date]])</f>
        <v>10</v>
      </c>
      <c r="R5095" s="8">
        <f>MONTH(Tabla1[[#This Row],[Date]])</f>
        <v>12</v>
      </c>
      <c r="S5095" s="8">
        <f>YEAR(Tabla1[[#This Row],[Date]])</f>
        <v>2022</v>
      </c>
    </row>
    <row r="5096" spans="1:19" x14ac:dyDescent="0.2">
      <c r="A5096">
        <v>5088</v>
      </c>
      <c r="B5096" s="1">
        <v>44905</v>
      </c>
      <c r="C5096" t="s">
        <v>260</v>
      </c>
      <c r="D5096" t="s">
        <v>332</v>
      </c>
      <c r="E5096">
        <v>1</v>
      </c>
      <c r="F5096" t="s">
        <v>116</v>
      </c>
      <c r="G5096" t="s">
        <v>382</v>
      </c>
      <c r="H5096" t="s">
        <v>514</v>
      </c>
      <c r="M5096" s="2">
        <v>3271</v>
      </c>
      <c r="N5096" s="2">
        <v>3500</v>
      </c>
      <c r="O5096" s="2">
        <f>IF(Tabla1[[#This Row],[Mov]]="VNT",Tabla1[[#This Row],[Sale]]-Tabla1[[#This Row],[Cost]],-Tabla1[[#This Row],[Cost]]*Tabla1[[#This Row],[Cant]])</f>
        <v>229</v>
      </c>
      <c r="P5096" s="8">
        <f>IF(Tabla1[[#This Row],[Mov]]="VNT",-Tabla1[[#This Row],[Cant]],Tabla1[[#This Row],[Cant]])</f>
        <v>-1</v>
      </c>
      <c r="Q5096" s="8">
        <f>DAY(Tabla1[[#This Row],[Date]])</f>
        <v>10</v>
      </c>
      <c r="R5096" s="8">
        <f>MONTH(Tabla1[[#This Row],[Date]])</f>
        <v>12</v>
      </c>
      <c r="S5096" s="8">
        <f>YEAR(Tabla1[[#This Row],[Date]])</f>
        <v>2022</v>
      </c>
    </row>
    <row r="5097" spans="1:19" x14ac:dyDescent="0.2">
      <c r="A5097">
        <v>5089</v>
      </c>
      <c r="B5097" s="1">
        <v>44905</v>
      </c>
      <c r="C5097" t="s">
        <v>260</v>
      </c>
      <c r="D5097" t="s">
        <v>332</v>
      </c>
      <c r="E5097">
        <v>1</v>
      </c>
      <c r="F5097" t="s">
        <v>891</v>
      </c>
      <c r="G5097" t="s">
        <v>604</v>
      </c>
      <c r="H5097" t="s">
        <v>2038</v>
      </c>
      <c r="M5097" s="2">
        <v>3500</v>
      </c>
      <c r="N5097" s="2">
        <v>12000</v>
      </c>
      <c r="O5097" s="2">
        <f>IF(Tabla1[[#This Row],[Mov]]="VNT",Tabla1[[#This Row],[Sale]]-Tabla1[[#This Row],[Cost]],-Tabla1[[#This Row],[Cost]]*Tabla1[[#This Row],[Cant]])</f>
        <v>8500</v>
      </c>
      <c r="P5097" s="8">
        <f>IF(Tabla1[[#This Row],[Mov]]="VNT",-Tabla1[[#This Row],[Cant]],Tabla1[[#This Row],[Cant]])</f>
        <v>-1</v>
      </c>
      <c r="Q5097" s="8">
        <f>DAY(Tabla1[[#This Row],[Date]])</f>
        <v>10</v>
      </c>
      <c r="R5097" s="8">
        <f>MONTH(Tabla1[[#This Row],[Date]])</f>
        <v>12</v>
      </c>
      <c r="S5097" s="8">
        <f>YEAR(Tabla1[[#This Row],[Date]])</f>
        <v>2022</v>
      </c>
    </row>
    <row r="5098" spans="1:19" x14ac:dyDescent="0.2">
      <c r="A5098">
        <v>5090</v>
      </c>
      <c r="B5098" s="1">
        <v>44905</v>
      </c>
      <c r="C5098" t="s">
        <v>260</v>
      </c>
      <c r="D5098" t="s">
        <v>332</v>
      </c>
      <c r="E5098">
        <v>1</v>
      </c>
      <c r="F5098" t="s">
        <v>891</v>
      </c>
      <c r="G5098" t="s">
        <v>604</v>
      </c>
      <c r="H5098" t="s">
        <v>2038</v>
      </c>
      <c r="M5098" s="2">
        <v>3500</v>
      </c>
      <c r="N5098" s="2">
        <v>12000</v>
      </c>
      <c r="O5098" s="2">
        <f>IF(Tabla1[[#This Row],[Mov]]="VNT",Tabla1[[#This Row],[Sale]]-Tabla1[[#This Row],[Cost]],-Tabla1[[#This Row],[Cost]]*Tabla1[[#This Row],[Cant]])</f>
        <v>8500</v>
      </c>
      <c r="P5098" s="8">
        <f>IF(Tabla1[[#This Row],[Mov]]="VNT",-Tabla1[[#This Row],[Cant]],Tabla1[[#This Row],[Cant]])</f>
        <v>-1</v>
      </c>
      <c r="Q5098" s="8">
        <f>DAY(Tabla1[[#This Row],[Date]])</f>
        <v>10</v>
      </c>
      <c r="R5098" s="8">
        <f>MONTH(Tabla1[[#This Row],[Date]])</f>
        <v>12</v>
      </c>
      <c r="S5098" s="8">
        <f>YEAR(Tabla1[[#This Row],[Date]])</f>
        <v>2022</v>
      </c>
    </row>
    <row r="5099" spans="1:19" x14ac:dyDescent="0.2">
      <c r="A5099">
        <v>5091</v>
      </c>
      <c r="B5099" s="1">
        <v>44905</v>
      </c>
      <c r="C5099" t="s">
        <v>260</v>
      </c>
      <c r="D5099" t="s">
        <v>332</v>
      </c>
      <c r="E5099">
        <v>1</v>
      </c>
      <c r="F5099" t="s">
        <v>116</v>
      </c>
      <c r="G5099" t="s">
        <v>349</v>
      </c>
      <c r="H5099" t="s">
        <v>515</v>
      </c>
      <c r="M5099" s="2">
        <v>6074</v>
      </c>
      <c r="N5099" s="2">
        <v>6500</v>
      </c>
      <c r="O5099" s="2">
        <f>IF(Tabla1[[#This Row],[Mov]]="VNT",Tabla1[[#This Row],[Sale]]-Tabla1[[#This Row],[Cost]],-Tabla1[[#This Row],[Cost]]*Tabla1[[#This Row],[Cant]])</f>
        <v>426</v>
      </c>
      <c r="P5099" s="8">
        <f>IF(Tabla1[[#This Row],[Mov]]="VNT",-Tabla1[[#This Row],[Cant]],Tabla1[[#This Row],[Cant]])</f>
        <v>-1</v>
      </c>
      <c r="Q5099" s="8">
        <f>DAY(Tabla1[[#This Row],[Date]])</f>
        <v>10</v>
      </c>
      <c r="R5099" s="8">
        <f>MONTH(Tabla1[[#This Row],[Date]])</f>
        <v>12</v>
      </c>
      <c r="S5099" s="8">
        <f>YEAR(Tabla1[[#This Row],[Date]])</f>
        <v>2022</v>
      </c>
    </row>
    <row r="5100" spans="1:19" x14ac:dyDescent="0.2">
      <c r="A5100">
        <v>5092</v>
      </c>
      <c r="B5100" s="1">
        <v>44904</v>
      </c>
      <c r="C5100" t="s">
        <v>261</v>
      </c>
      <c r="D5100" t="s">
        <v>1485</v>
      </c>
      <c r="E5100">
        <v>1</v>
      </c>
      <c r="F5100" t="s">
        <v>386</v>
      </c>
      <c r="G5100" t="s">
        <v>263</v>
      </c>
      <c r="H5100" t="s">
        <v>2031</v>
      </c>
      <c r="M5100" s="2">
        <v>55000</v>
      </c>
      <c r="N5100" s="2">
        <v>110000</v>
      </c>
      <c r="O5100" s="2">
        <f>IF(Tabla1[[#This Row],[Mov]]="VNT",Tabla1[[#This Row],[Sale]]-Tabla1[[#This Row],[Cost]],-Tabla1[[#This Row],[Cost]]*Tabla1[[#This Row],[Cant]])</f>
        <v>-55000</v>
      </c>
      <c r="P5100" s="8">
        <f>IF(Tabla1[[#This Row],[Mov]]="VNT",-Tabla1[[#This Row],[Cant]],Tabla1[[#This Row],[Cant]])</f>
        <v>1</v>
      </c>
      <c r="Q5100" s="8">
        <f>DAY(Tabla1[[#This Row],[Date]])</f>
        <v>9</v>
      </c>
      <c r="R5100" s="8">
        <f>MONTH(Tabla1[[#This Row],[Date]])</f>
        <v>12</v>
      </c>
      <c r="S5100" s="8">
        <f>YEAR(Tabla1[[#This Row],[Date]])</f>
        <v>2022</v>
      </c>
    </row>
    <row r="5101" spans="1:19" x14ac:dyDescent="0.2">
      <c r="A5101">
        <v>5093</v>
      </c>
      <c r="B5101" s="1">
        <v>44904</v>
      </c>
      <c r="C5101" t="s">
        <v>261</v>
      </c>
      <c r="D5101" t="s">
        <v>1485</v>
      </c>
      <c r="E5101">
        <v>15</v>
      </c>
      <c r="F5101" t="s">
        <v>1213</v>
      </c>
      <c r="G5101" t="s">
        <v>589</v>
      </c>
      <c r="H5101" t="s">
        <v>1173</v>
      </c>
      <c r="M5101" s="2">
        <v>500</v>
      </c>
      <c r="N5101" s="2">
        <v>20000</v>
      </c>
      <c r="O5101" s="2">
        <f>IF(Tabla1[[#This Row],[Mov]]="VNT",Tabla1[[#This Row],[Sale]]-Tabla1[[#This Row],[Cost]],-Tabla1[[#This Row],[Cost]]*Tabla1[[#This Row],[Cant]])</f>
        <v>-7500</v>
      </c>
      <c r="P5101" s="8">
        <f>IF(Tabla1[[#This Row],[Mov]]="VNT",-Tabla1[[#This Row],[Cant]],Tabla1[[#This Row],[Cant]])</f>
        <v>15</v>
      </c>
      <c r="Q5101" s="8">
        <f>DAY(Tabla1[[#This Row],[Date]])</f>
        <v>9</v>
      </c>
      <c r="R5101" s="8">
        <f>MONTH(Tabla1[[#This Row],[Date]])</f>
        <v>12</v>
      </c>
      <c r="S5101" s="8">
        <f>YEAR(Tabla1[[#This Row],[Date]])</f>
        <v>2022</v>
      </c>
    </row>
    <row r="5102" spans="1:19" x14ac:dyDescent="0.2">
      <c r="A5102">
        <v>5094</v>
      </c>
      <c r="B5102" s="1">
        <v>44905</v>
      </c>
      <c r="C5102" t="s">
        <v>261</v>
      </c>
      <c r="D5102" t="s">
        <v>1569</v>
      </c>
      <c r="E5102">
        <v>5</v>
      </c>
      <c r="F5102" t="s">
        <v>2021</v>
      </c>
      <c r="G5102" t="s">
        <v>589</v>
      </c>
      <c r="H5102" t="s">
        <v>1173</v>
      </c>
      <c r="M5102" s="2">
        <v>7500</v>
      </c>
      <c r="N5102" s="2">
        <v>20000</v>
      </c>
      <c r="O5102" s="2">
        <f>IF(Tabla1[[#This Row],[Mov]]="VNT",Tabla1[[#This Row],[Sale]]-Tabla1[[#This Row],[Cost]],-Tabla1[[#This Row],[Cost]]*Tabla1[[#This Row],[Cant]])</f>
        <v>-37500</v>
      </c>
      <c r="P5102" s="8">
        <f>IF(Tabla1[[#This Row],[Mov]]="VNT",-Tabla1[[#This Row],[Cant]],Tabla1[[#This Row],[Cant]])</f>
        <v>5</v>
      </c>
      <c r="Q5102" s="8">
        <f>DAY(Tabla1[[#This Row],[Date]])</f>
        <v>10</v>
      </c>
      <c r="R5102" s="8">
        <f>MONTH(Tabla1[[#This Row],[Date]])</f>
        <v>12</v>
      </c>
      <c r="S5102" s="8">
        <f>YEAR(Tabla1[[#This Row],[Date]])</f>
        <v>2022</v>
      </c>
    </row>
    <row r="5103" spans="1:19" x14ac:dyDescent="0.2">
      <c r="A5103">
        <v>5095</v>
      </c>
      <c r="B5103" s="1">
        <v>44905</v>
      </c>
      <c r="C5103" t="s">
        <v>261</v>
      </c>
      <c r="D5103" t="s">
        <v>1569</v>
      </c>
      <c r="E5103">
        <v>1</v>
      </c>
      <c r="F5103" t="s">
        <v>586</v>
      </c>
      <c r="G5103" t="s">
        <v>263</v>
      </c>
      <c r="H5103" t="s">
        <v>672</v>
      </c>
      <c r="M5103" s="2">
        <v>7000</v>
      </c>
      <c r="N5103" s="2">
        <v>20000</v>
      </c>
      <c r="O5103" s="2">
        <f>IF(Tabla1[[#This Row],[Mov]]="VNT",Tabla1[[#This Row],[Sale]]-Tabla1[[#This Row],[Cost]],-Tabla1[[#This Row],[Cost]]*Tabla1[[#This Row],[Cant]])</f>
        <v>-7000</v>
      </c>
      <c r="P5103" s="8">
        <f>IF(Tabla1[[#This Row],[Mov]]="VNT",-Tabla1[[#This Row],[Cant]],Tabla1[[#This Row],[Cant]])</f>
        <v>1</v>
      </c>
      <c r="Q5103" s="8">
        <f>DAY(Tabla1[[#This Row],[Date]])</f>
        <v>10</v>
      </c>
      <c r="R5103" s="8">
        <f>MONTH(Tabla1[[#This Row],[Date]])</f>
        <v>12</v>
      </c>
      <c r="S5103" s="8">
        <f>YEAR(Tabla1[[#This Row],[Date]])</f>
        <v>2022</v>
      </c>
    </row>
    <row r="5104" spans="1:19" x14ac:dyDescent="0.2">
      <c r="A5104">
        <v>5096</v>
      </c>
      <c r="B5104" s="1">
        <v>44905</v>
      </c>
      <c r="C5104" t="s">
        <v>261</v>
      </c>
      <c r="D5104" t="s">
        <v>817</v>
      </c>
      <c r="E5104">
        <v>1</v>
      </c>
      <c r="F5104" t="s">
        <v>2039</v>
      </c>
      <c r="G5104" t="s">
        <v>266</v>
      </c>
      <c r="H5104" t="s">
        <v>2040</v>
      </c>
      <c r="M5104" s="2">
        <v>3500</v>
      </c>
      <c r="N5104" s="2">
        <v>8000</v>
      </c>
      <c r="O5104" s="2">
        <f>IF(Tabla1[[#This Row],[Mov]]="VNT",Tabla1[[#This Row],[Sale]]-Tabla1[[#This Row],[Cost]],-Tabla1[[#This Row],[Cost]]*Tabla1[[#This Row],[Cant]])</f>
        <v>-3500</v>
      </c>
      <c r="P5104" s="8">
        <f>IF(Tabla1[[#This Row],[Mov]]="VNT",-Tabla1[[#This Row],[Cant]],Tabla1[[#This Row],[Cant]])</f>
        <v>1</v>
      </c>
      <c r="Q5104" s="8">
        <f>DAY(Tabla1[[#This Row],[Date]])</f>
        <v>10</v>
      </c>
      <c r="R5104" s="8">
        <f>MONTH(Tabla1[[#This Row],[Date]])</f>
        <v>12</v>
      </c>
      <c r="S5104" s="8">
        <f>YEAR(Tabla1[[#This Row],[Date]])</f>
        <v>2022</v>
      </c>
    </row>
    <row r="5105" spans="1:19" x14ac:dyDescent="0.2">
      <c r="A5105">
        <v>5097</v>
      </c>
      <c r="B5105" s="1">
        <v>44905</v>
      </c>
      <c r="C5105" t="s">
        <v>261</v>
      </c>
      <c r="D5105" t="s">
        <v>817</v>
      </c>
      <c r="E5105">
        <v>1</v>
      </c>
      <c r="F5105" t="s">
        <v>2041</v>
      </c>
      <c r="G5105" t="s">
        <v>266</v>
      </c>
      <c r="H5105" t="s">
        <v>2042</v>
      </c>
      <c r="M5105" s="2">
        <v>22000</v>
      </c>
      <c r="N5105" s="2">
        <v>45000</v>
      </c>
      <c r="O5105" s="2">
        <f>IF(Tabla1[[#This Row],[Mov]]="VNT",Tabla1[[#This Row],[Sale]]-Tabla1[[#This Row],[Cost]],-Tabla1[[#This Row],[Cost]]*Tabla1[[#This Row],[Cant]])</f>
        <v>-22000</v>
      </c>
      <c r="P5105" s="8">
        <f>IF(Tabla1[[#This Row],[Mov]]="VNT",-Tabla1[[#This Row],[Cant]],Tabla1[[#This Row],[Cant]])</f>
        <v>1</v>
      </c>
      <c r="Q5105" s="8">
        <f>DAY(Tabla1[[#This Row],[Date]])</f>
        <v>10</v>
      </c>
      <c r="R5105" s="8">
        <f>MONTH(Tabla1[[#This Row],[Date]])</f>
        <v>12</v>
      </c>
      <c r="S5105" s="8">
        <f>YEAR(Tabla1[[#This Row],[Date]])</f>
        <v>2022</v>
      </c>
    </row>
    <row r="5106" spans="1:19" x14ac:dyDescent="0.2">
      <c r="A5106">
        <v>5098</v>
      </c>
      <c r="B5106" s="1">
        <v>44905</v>
      </c>
      <c r="C5106" t="s">
        <v>261</v>
      </c>
      <c r="D5106" t="s">
        <v>1767</v>
      </c>
      <c r="E5106">
        <v>2</v>
      </c>
      <c r="F5106" t="s">
        <v>2043</v>
      </c>
      <c r="G5106" t="s">
        <v>1765</v>
      </c>
      <c r="H5106" t="s">
        <v>2044</v>
      </c>
      <c r="M5106" s="2">
        <v>167000</v>
      </c>
      <c r="N5106" s="2">
        <v>210000</v>
      </c>
      <c r="O5106" s="2">
        <f>IF(Tabla1[[#This Row],[Mov]]="VNT",Tabla1[[#This Row],[Sale]]-Tabla1[[#This Row],[Cost]],-Tabla1[[#This Row],[Cost]]*Tabla1[[#This Row],[Cant]])</f>
        <v>-334000</v>
      </c>
      <c r="P5106" s="8">
        <f>IF(Tabla1[[#This Row],[Mov]]="VNT",-Tabla1[[#This Row],[Cant]],Tabla1[[#This Row],[Cant]])</f>
        <v>2</v>
      </c>
      <c r="Q5106" s="8">
        <f>DAY(Tabla1[[#This Row],[Date]])</f>
        <v>10</v>
      </c>
      <c r="R5106" s="8">
        <f>MONTH(Tabla1[[#This Row],[Date]])</f>
        <v>12</v>
      </c>
      <c r="S5106" s="8">
        <f>YEAR(Tabla1[[#This Row],[Date]])</f>
        <v>2022</v>
      </c>
    </row>
    <row r="5107" spans="1:19" x14ac:dyDescent="0.2">
      <c r="A5107">
        <v>5099</v>
      </c>
      <c r="B5107" s="1">
        <v>44905</v>
      </c>
      <c r="C5107" t="s">
        <v>261</v>
      </c>
      <c r="D5107" t="s">
        <v>1767</v>
      </c>
      <c r="E5107">
        <v>1</v>
      </c>
      <c r="F5107" t="s">
        <v>1763</v>
      </c>
      <c r="G5107" t="s">
        <v>735</v>
      </c>
      <c r="H5107" t="s">
        <v>858</v>
      </c>
      <c r="M5107" s="2">
        <v>30000</v>
      </c>
      <c r="N5107" s="2">
        <v>55000</v>
      </c>
      <c r="O5107" s="2">
        <f>IF(Tabla1[[#This Row],[Mov]]="VNT",Tabla1[[#This Row],[Sale]]-Tabla1[[#This Row],[Cost]],-Tabla1[[#This Row],[Cost]]*Tabla1[[#This Row],[Cant]])</f>
        <v>-30000</v>
      </c>
      <c r="P5107" s="8">
        <f>IF(Tabla1[[#This Row],[Mov]]="VNT",-Tabla1[[#This Row],[Cant]],Tabla1[[#This Row],[Cant]])</f>
        <v>1</v>
      </c>
      <c r="Q5107" s="8">
        <f>DAY(Tabla1[[#This Row],[Date]])</f>
        <v>10</v>
      </c>
      <c r="R5107" s="8">
        <f>MONTH(Tabla1[[#This Row],[Date]])</f>
        <v>12</v>
      </c>
      <c r="S5107" s="8">
        <f>YEAR(Tabla1[[#This Row],[Date]])</f>
        <v>2022</v>
      </c>
    </row>
    <row r="5108" spans="1:19" x14ac:dyDescent="0.2">
      <c r="A5108">
        <v>5100</v>
      </c>
      <c r="B5108" s="1">
        <v>44905</v>
      </c>
      <c r="C5108" t="s">
        <v>261</v>
      </c>
      <c r="D5108" t="s">
        <v>1767</v>
      </c>
      <c r="E5108">
        <v>1</v>
      </c>
      <c r="F5108" t="s">
        <v>44</v>
      </c>
      <c r="G5108" t="s">
        <v>266</v>
      </c>
      <c r="H5108" t="s">
        <v>2045</v>
      </c>
      <c r="M5108" s="2">
        <v>35000</v>
      </c>
      <c r="N5108" s="2">
        <v>65000</v>
      </c>
      <c r="O5108" s="2">
        <f>IF(Tabla1[[#This Row],[Mov]]="VNT",Tabla1[[#This Row],[Sale]]-Tabla1[[#This Row],[Cost]],-Tabla1[[#This Row],[Cost]]*Tabla1[[#This Row],[Cant]])</f>
        <v>-35000</v>
      </c>
      <c r="P5108" s="8">
        <f>IF(Tabla1[[#This Row],[Mov]]="VNT",-Tabla1[[#This Row],[Cant]],Tabla1[[#This Row],[Cant]])</f>
        <v>1</v>
      </c>
      <c r="Q5108" s="8">
        <f>DAY(Tabla1[[#This Row],[Date]])</f>
        <v>10</v>
      </c>
      <c r="R5108" s="8">
        <f>MONTH(Tabla1[[#This Row],[Date]])</f>
        <v>12</v>
      </c>
      <c r="S5108" s="8">
        <f>YEAR(Tabla1[[#This Row],[Date]])</f>
        <v>2022</v>
      </c>
    </row>
    <row r="5109" spans="1:19" x14ac:dyDescent="0.2">
      <c r="A5109">
        <v>5101</v>
      </c>
      <c r="B5109" s="1">
        <v>44905</v>
      </c>
      <c r="C5109" t="s">
        <v>261</v>
      </c>
      <c r="D5109" t="s">
        <v>1767</v>
      </c>
      <c r="E5109">
        <v>1</v>
      </c>
      <c r="F5109" t="s">
        <v>2046</v>
      </c>
      <c r="G5109" t="s">
        <v>266</v>
      </c>
      <c r="H5109" t="s">
        <v>2047</v>
      </c>
      <c r="M5109" s="2">
        <v>35000</v>
      </c>
      <c r="N5109" s="2">
        <v>60000</v>
      </c>
      <c r="O5109" s="2">
        <f>IF(Tabla1[[#This Row],[Mov]]="VNT",Tabla1[[#This Row],[Sale]]-Tabla1[[#This Row],[Cost]],-Tabla1[[#This Row],[Cost]]*Tabla1[[#This Row],[Cant]])</f>
        <v>-35000</v>
      </c>
      <c r="P5109" s="8">
        <f>IF(Tabla1[[#This Row],[Mov]]="VNT",-Tabla1[[#This Row],[Cant]],Tabla1[[#This Row],[Cant]])</f>
        <v>1</v>
      </c>
      <c r="Q5109" s="8">
        <f>DAY(Tabla1[[#This Row],[Date]])</f>
        <v>10</v>
      </c>
      <c r="R5109" s="8">
        <f>MONTH(Tabla1[[#This Row],[Date]])</f>
        <v>12</v>
      </c>
      <c r="S5109" s="8">
        <f>YEAR(Tabla1[[#This Row],[Date]])</f>
        <v>2022</v>
      </c>
    </row>
    <row r="5110" spans="1:19" x14ac:dyDescent="0.2">
      <c r="A5110">
        <v>5102</v>
      </c>
      <c r="B5110" s="1">
        <v>44905</v>
      </c>
      <c r="C5110" t="s">
        <v>261</v>
      </c>
      <c r="D5110" t="s">
        <v>892</v>
      </c>
      <c r="E5110">
        <v>1</v>
      </c>
      <c r="F5110" t="s">
        <v>386</v>
      </c>
      <c r="G5110" t="s">
        <v>272</v>
      </c>
      <c r="H5110" t="s">
        <v>1544</v>
      </c>
      <c r="M5110" s="2">
        <v>75000</v>
      </c>
      <c r="N5110" s="2">
        <v>135000</v>
      </c>
      <c r="O5110" s="2">
        <f>IF(Tabla1[[#This Row],[Mov]]="VNT",Tabla1[[#This Row],[Sale]]-Tabla1[[#This Row],[Cost]],-Tabla1[[#This Row],[Cost]]*Tabla1[[#This Row],[Cant]])</f>
        <v>-75000</v>
      </c>
      <c r="P5110" s="8">
        <f>IF(Tabla1[[#This Row],[Mov]]="VNT",-Tabla1[[#This Row],[Cant]],Tabla1[[#This Row],[Cant]])</f>
        <v>1</v>
      </c>
      <c r="Q5110" s="8">
        <f>DAY(Tabla1[[#This Row],[Date]])</f>
        <v>10</v>
      </c>
      <c r="R5110" s="8">
        <f>MONTH(Tabla1[[#This Row],[Date]])</f>
        <v>12</v>
      </c>
      <c r="S5110" s="8">
        <f>YEAR(Tabla1[[#This Row],[Date]])</f>
        <v>2022</v>
      </c>
    </row>
    <row r="5111" spans="1:19" x14ac:dyDescent="0.2">
      <c r="A5111">
        <v>5103</v>
      </c>
      <c r="B5111" s="1">
        <v>44905</v>
      </c>
      <c r="C5111" t="s">
        <v>261</v>
      </c>
      <c r="D5111" t="s">
        <v>892</v>
      </c>
      <c r="E5111">
        <v>1</v>
      </c>
      <c r="F5111" t="s">
        <v>386</v>
      </c>
      <c r="G5111" t="s">
        <v>272</v>
      </c>
      <c r="H5111" t="s">
        <v>252</v>
      </c>
      <c r="M5111" s="2">
        <v>68000</v>
      </c>
      <c r="N5111" s="2">
        <v>135000</v>
      </c>
      <c r="O5111" s="2">
        <f>IF(Tabla1[[#This Row],[Mov]]="VNT",Tabla1[[#This Row],[Sale]]-Tabla1[[#This Row],[Cost]],-Tabla1[[#This Row],[Cost]]*Tabla1[[#This Row],[Cant]])</f>
        <v>-68000</v>
      </c>
      <c r="P5111" s="8">
        <f>IF(Tabla1[[#This Row],[Mov]]="VNT",-Tabla1[[#This Row],[Cant]],Tabla1[[#This Row],[Cant]])</f>
        <v>1</v>
      </c>
      <c r="Q5111" s="8">
        <f>DAY(Tabla1[[#This Row],[Date]])</f>
        <v>10</v>
      </c>
      <c r="R5111" s="8">
        <f>MONTH(Tabla1[[#This Row],[Date]])</f>
        <v>12</v>
      </c>
      <c r="S5111" s="8">
        <f>YEAR(Tabla1[[#This Row],[Date]])</f>
        <v>2022</v>
      </c>
    </row>
    <row r="5112" spans="1:19" x14ac:dyDescent="0.2">
      <c r="A5112">
        <v>5104</v>
      </c>
      <c r="B5112" s="1">
        <v>44905</v>
      </c>
      <c r="C5112" t="s">
        <v>261</v>
      </c>
      <c r="D5112" t="s">
        <v>892</v>
      </c>
      <c r="E5112">
        <v>1</v>
      </c>
      <c r="F5112" t="s">
        <v>386</v>
      </c>
      <c r="G5112" t="s">
        <v>272</v>
      </c>
      <c r="H5112" t="s">
        <v>1651</v>
      </c>
      <c r="I5112" t="s">
        <v>2048</v>
      </c>
      <c r="M5112" s="2">
        <v>70000</v>
      </c>
      <c r="N5112" s="2">
        <v>135000</v>
      </c>
      <c r="O5112" s="2">
        <f>IF(Tabla1[[#This Row],[Mov]]="VNT",Tabla1[[#This Row],[Sale]]-Tabla1[[#This Row],[Cost]],-Tabla1[[#This Row],[Cost]]*Tabla1[[#This Row],[Cant]])</f>
        <v>-70000</v>
      </c>
      <c r="P5112" s="8">
        <f>IF(Tabla1[[#This Row],[Mov]]="VNT",-Tabla1[[#This Row],[Cant]],Tabla1[[#This Row],[Cant]])</f>
        <v>1</v>
      </c>
      <c r="Q5112" s="8">
        <f>DAY(Tabla1[[#This Row],[Date]])</f>
        <v>10</v>
      </c>
      <c r="R5112" s="8">
        <f>MONTH(Tabla1[[#This Row],[Date]])</f>
        <v>12</v>
      </c>
      <c r="S5112" s="8">
        <f>YEAR(Tabla1[[#This Row],[Date]])</f>
        <v>2022</v>
      </c>
    </row>
    <row r="5113" spans="1:19" x14ac:dyDescent="0.2">
      <c r="A5113">
        <v>5105</v>
      </c>
      <c r="B5113" s="1">
        <v>44905</v>
      </c>
      <c r="C5113" t="s">
        <v>261</v>
      </c>
      <c r="D5113" t="s">
        <v>892</v>
      </c>
      <c r="E5113">
        <v>2</v>
      </c>
      <c r="F5113" t="s">
        <v>1545</v>
      </c>
      <c r="G5113" t="s">
        <v>272</v>
      </c>
      <c r="H5113" t="s">
        <v>934</v>
      </c>
      <c r="M5113" s="2">
        <v>18000</v>
      </c>
      <c r="N5113" s="2">
        <v>35000</v>
      </c>
      <c r="O5113" s="2">
        <f>IF(Tabla1[[#This Row],[Mov]]="VNT",Tabla1[[#This Row],[Sale]]-Tabla1[[#This Row],[Cost]],-Tabla1[[#This Row],[Cost]]*Tabla1[[#This Row],[Cant]])</f>
        <v>-36000</v>
      </c>
      <c r="P5113" s="8">
        <f>IF(Tabla1[[#This Row],[Mov]]="VNT",-Tabla1[[#This Row],[Cant]],Tabla1[[#This Row],[Cant]])</f>
        <v>2</v>
      </c>
      <c r="Q5113" s="8">
        <f>DAY(Tabla1[[#This Row],[Date]])</f>
        <v>10</v>
      </c>
      <c r="R5113" s="8">
        <f>MONTH(Tabla1[[#This Row],[Date]])</f>
        <v>12</v>
      </c>
      <c r="S5113" s="8">
        <f>YEAR(Tabla1[[#This Row],[Date]])</f>
        <v>2022</v>
      </c>
    </row>
    <row r="5114" spans="1:19" x14ac:dyDescent="0.2">
      <c r="A5114">
        <v>5106</v>
      </c>
      <c r="B5114" s="1">
        <v>44904</v>
      </c>
      <c r="C5114" t="s">
        <v>261</v>
      </c>
      <c r="D5114" t="s">
        <v>623</v>
      </c>
      <c r="E5114">
        <v>1</v>
      </c>
      <c r="F5114" t="s">
        <v>201</v>
      </c>
      <c r="G5114" t="s">
        <v>197</v>
      </c>
      <c r="H5114" t="s">
        <v>203</v>
      </c>
      <c r="M5114" s="2">
        <v>53000</v>
      </c>
      <c r="N5114" s="2">
        <v>80000</v>
      </c>
      <c r="O5114" s="2">
        <f>IF(Tabla1[[#This Row],[Mov]]="VNT",Tabla1[[#This Row],[Sale]]-Tabla1[[#This Row],[Cost]],-Tabla1[[#This Row],[Cost]]*Tabla1[[#This Row],[Cant]])</f>
        <v>-53000</v>
      </c>
      <c r="P5114" s="8">
        <f>IF(Tabla1[[#This Row],[Mov]]="VNT",-Tabla1[[#This Row],[Cant]],Tabla1[[#This Row],[Cant]])</f>
        <v>1</v>
      </c>
      <c r="Q5114" s="8">
        <f>DAY(Tabla1[[#This Row],[Date]])</f>
        <v>9</v>
      </c>
      <c r="R5114" s="8">
        <f>MONTH(Tabla1[[#This Row],[Date]])</f>
        <v>12</v>
      </c>
      <c r="S5114" s="8">
        <f>YEAR(Tabla1[[#This Row],[Date]])</f>
        <v>2022</v>
      </c>
    </row>
    <row r="5115" spans="1:19" x14ac:dyDescent="0.2">
      <c r="A5115">
        <v>5107</v>
      </c>
      <c r="B5115" s="1">
        <v>44904</v>
      </c>
      <c r="C5115" t="s">
        <v>261</v>
      </c>
      <c r="D5115" t="s">
        <v>892</v>
      </c>
      <c r="E5115">
        <v>1</v>
      </c>
      <c r="F5115" t="s">
        <v>386</v>
      </c>
      <c r="G5115" t="s">
        <v>272</v>
      </c>
      <c r="H5115" t="s">
        <v>310</v>
      </c>
      <c r="M5115" s="2">
        <v>70000</v>
      </c>
      <c r="N5115" s="2">
        <v>130000</v>
      </c>
      <c r="O5115" s="2">
        <f>IF(Tabla1[[#This Row],[Mov]]="VNT",Tabla1[[#This Row],[Sale]]-Tabla1[[#This Row],[Cost]],-Tabla1[[#This Row],[Cost]]*Tabla1[[#This Row],[Cant]])</f>
        <v>-70000</v>
      </c>
      <c r="P5115" s="8">
        <f>IF(Tabla1[[#This Row],[Mov]]="VNT",-Tabla1[[#This Row],[Cant]],Tabla1[[#This Row],[Cant]])</f>
        <v>1</v>
      </c>
      <c r="Q5115" s="8">
        <f>DAY(Tabla1[[#This Row],[Date]])</f>
        <v>9</v>
      </c>
      <c r="R5115" s="8">
        <f>MONTH(Tabla1[[#This Row],[Date]])</f>
        <v>12</v>
      </c>
      <c r="S5115" s="8">
        <f>YEAR(Tabla1[[#This Row],[Date]])</f>
        <v>2022</v>
      </c>
    </row>
    <row r="5116" spans="1:19" x14ac:dyDescent="0.2">
      <c r="A5116">
        <v>5108</v>
      </c>
      <c r="B5116" s="1">
        <v>44904</v>
      </c>
      <c r="C5116" t="s">
        <v>261</v>
      </c>
      <c r="D5116" t="s">
        <v>892</v>
      </c>
      <c r="E5116">
        <v>1</v>
      </c>
      <c r="F5116" t="s">
        <v>386</v>
      </c>
      <c r="G5116" t="s">
        <v>262</v>
      </c>
      <c r="H5116" t="s">
        <v>407</v>
      </c>
      <c r="M5116" s="2">
        <v>75000</v>
      </c>
      <c r="N5116" s="2">
        <v>135000</v>
      </c>
      <c r="O5116" s="2">
        <f>IF(Tabla1[[#This Row],[Mov]]="VNT",Tabla1[[#This Row],[Sale]]-Tabla1[[#This Row],[Cost]],-Tabla1[[#This Row],[Cost]]*Tabla1[[#This Row],[Cant]])</f>
        <v>-75000</v>
      </c>
      <c r="P5116" s="8">
        <f>IF(Tabla1[[#This Row],[Mov]]="VNT",-Tabla1[[#This Row],[Cant]],Tabla1[[#This Row],[Cant]])</f>
        <v>1</v>
      </c>
      <c r="Q5116" s="8">
        <f>DAY(Tabla1[[#This Row],[Date]])</f>
        <v>9</v>
      </c>
      <c r="R5116" s="8">
        <f>MONTH(Tabla1[[#This Row],[Date]])</f>
        <v>12</v>
      </c>
      <c r="S5116" s="8">
        <f>YEAR(Tabla1[[#This Row],[Date]])</f>
        <v>2022</v>
      </c>
    </row>
    <row r="5117" spans="1:19" x14ac:dyDescent="0.2">
      <c r="A5117">
        <v>5109</v>
      </c>
      <c r="B5117" s="1">
        <v>44904</v>
      </c>
      <c r="C5117" t="s">
        <v>261</v>
      </c>
      <c r="D5117" t="s">
        <v>892</v>
      </c>
      <c r="E5117">
        <v>1</v>
      </c>
      <c r="F5117" t="s">
        <v>386</v>
      </c>
      <c r="G5117" t="s">
        <v>263</v>
      </c>
      <c r="H5117" t="s">
        <v>2696</v>
      </c>
      <c r="M5117" s="2">
        <v>70000</v>
      </c>
      <c r="N5117" s="2">
        <v>130000</v>
      </c>
      <c r="O5117" s="2">
        <f>IF(Tabla1[[#This Row],[Mov]]="VNT",Tabla1[[#This Row],[Sale]]-Tabla1[[#This Row],[Cost]],-Tabla1[[#This Row],[Cost]]*Tabla1[[#This Row],[Cant]])</f>
        <v>-70000</v>
      </c>
      <c r="P5117" s="8">
        <f>IF(Tabla1[[#This Row],[Mov]]="VNT",-Tabla1[[#This Row],[Cant]],Tabla1[[#This Row],[Cant]])</f>
        <v>1</v>
      </c>
      <c r="Q5117" s="8">
        <f>DAY(Tabla1[[#This Row],[Date]])</f>
        <v>9</v>
      </c>
      <c r="R5117" s="8">
        <f>MONTH(Tabla1[[#This Row],[Date]])</f>
        <v>12</v>
      </c>
      <c r="S5117" s="8">
        <f>YEAR(Tabla1[[#This Row],[Date]])</f>
        <v>2022</v>
      </c>
    </row>
    <row r="5118" spans="1:19" x14ac:dyDescent="0.2">
      <c r="A5118">
        <v>5110</v>
      </c>
      <c r="B5118" s="1">
        <v>44904</v>
      </c>
      <c r="C5118" t="s">
        <v>261</v>
      </c>
      <c r="D5118" t="s">
        <v>892</v>
      </c>
      <c r="E5118">
        <v>1</v>
      </c>
      <c r="F5118" t="s">
        <v>1192</v>
      </c>
      <c r="G5118" t="s">
        <v>272</v>
      </c>
      <c r="H5118" t="s">
        <v>310</v>
      </c>
      <c r="M5118" s="2">
        <v>13000</v>
      </c>
      <c r="N5118" s="2">
        <v>29000</v>
      </c>
      <c r="O5118" s="2">
        <f>IF(Tabla1[[#This Row],[Mov]]="VNT",Tabla1[[#This Row],[Sale]]-Tabla1[[#This Row],[Cost]],-Tabla1[[#This Row],[Cost]]*Tabla1[[#This Row],[Cant]])</f>
        <v>-13000</v>
      </c>
      <c r="P5118" s="8">
        <f>IF(Tabla1[[#This Row],[Mov]]="VNT",-Tabla1[[#This Row],[Cant]],Tabla1[[#This Row],[Cant]])</f>
        <v>1</v>
      </c>
      <c r="Q5118" s="8">
        <f>DAY(Tabla1[[#This Row],[Date]])</f>
        <v>9</v>
      </c>
      <c r="R5118" s="8">
        <f>MONTH(Tabla1[[#This Row],[Date]])</f>
        <v>12</v>
      </c>
      <c r="S5118" s="8">
        <f>YEAR(Tabla1[[#This Row],[Date]])</f>
        <v>2022</v>
      </c>
    </row>
    <row r="5119" spans="1:19" x14ac:dyDescent="0.2">
      <c r="A5119">
        <v>5111</v>
      </c>
      <c r="B5119" s="1">
        <v>44905</v>
      </c>
      <c r="C5119" t="s">
        <v>260</v>
      </c>
      <c r="D5119" t="s">
        <v>332</v>
      </c>
      <c r="E5119">
        <v>1</v>
      </c>
      <c r="F5119" t="s">
        <v>532</v>
      </c>
      <c r="G5119" t="s">
        <v>273</v>
      </c>
      <c r="H5119" t="s">
        <v>552</v>
      </c>
      <c r="M5119" s="2">
        <v>19000</v>
      </c>
      <c r="N5119" s="2">
        <v>35000</v>
      </c>
      <c r="O5119" s="2">
        <f>IF(Tabla1[[#This Row],[Mov]]="VNT",Tabla1[[#This Row],[Sale]]-Tabla1[[#This Row],[Cost]],-Tabla1[[#This Row],[Cost]]*Tabla1[[#This Row],[Cant]])</f>
        <v>16000</v>
      </c>
      <c r="P5119" s="8">
        <f>IF(Tabla1[[#This Row],[Mov]]="VNT",-Tabla1[[#This Row],[Cant]],Tabla1[[#This Row],[Cant]])</f>
        <v>-1</v>
      </c>
      <c r="Q5119" s="8">
        <f>DAY(Tabla1[[#This Row],[Date]])</f>
        <v>10</v>
      </c>
      <c r="R5119" s="8">
        <f>MONTH(Tabla1[[#This Row],[Date]])</f>
        <v>12</v>
      </c>
      <c r="S5119" s="8">
        <f>YEAR(Tabla1[[#This Row],[Date]])</f>
        <v>2022</v>
      </c>
    </row>
    <row r="5120" spans="1:19" x14ac:dyDescent="0.2">
      <c r="A5120">
        <v>5112</v>
      </c>
      <c r="B5120" s="1">
        <v>44905</v>
      </c>
      <c r="C5120" t="s">
        <v>260</v>
      </c>
      <c r="D5120" t="s">
        <v>332</v>
      </c>
      <c r="E5120">
        <v>1</v>
      </c>
      <c r="F5120" t="s">
        <v>1958</v>
      </c>
      <c r="G5120" t="s">
        <v>273</v>
      </c>
      <c r="H5120" t="s">
        <v>552</v>
      </c>
      <c r="M5120" s="2">
        <v>8500</v>
      </c>
      <c r="N5120" s="2">
        <v>15000</v>
      </c>
      <c r="O5120" s="2">
        <f>IF(Tabla1[[#This Row],[Mov]]="VNT",Tabla1[[#This Row],[Sale]]-Tabla1[[#This Row],[Cost]],-Tabla1[[#This Row],[Cost]]*Tabla1[[#This Row],[Cant]])</f>
        <v>6500</v>
      </c>
      <c r="P5120" s="8">
        <f>IF(Tabla1[[#This Row],[Mov]]="VNT",-Tabla1[[#This Row],[Cant]],Tabla1[[#This Row],[Cant]])</f>
        <v>-1</v>
      </c>
      <c r="Q5120" s="8">
        <f>DAY(Tabla1[[#This Row],[Date]])</f>
        <v>10</v>
      </c>
      <c r="R5120" s="8">
        <f>MONTH(Tabla1[[#This Row],[Date]])</f>
        <v>12</v>
      </c>
      <c r="S5120" s="8">
        <f>YEAR(Tabla1[[#This Row],[Date]])</f>
        <v>2022</v>
      </c>
    </row>
    <row r="5121" spans="1:19" x14ac:dyDescent="0.2">
      <c r="A5121">
        <v>5113</v>
      </c>
      <c r="B5121" s="1">
        <v>44905</v>
      </c>
      <c r="C5121" t="s">
        <v>261</v>
      </c>
      <c r="D5121" t="s">
        <v>181</v>
      </c>
      <c r="E5121">
        <v>1</v>
      </c>
      <c r="F5121" t="s">
        <v>48</v>
      </c>
      <c r="G5121" t="s">
        <v>338</v>
      </c>
      <c r="H5121" t="s">
        <v>2049</v>
      </c>
      <c r="M5121" s="2">
        <v>220000</v>
      </c>
      <c r="N5121" s="2">
        <v>290000</v>
      </c>
      <c r="O5121" s="2">
        <f>IF(Tabla1[[#This Row],[Mov]]="VNT",Tabla1[[#This Row],[Sale]]-Tabla1[[#This Row],[Cost]],-Tabla1[[#This Row],[Cost]]*Tabla1[[#This Row],[Cant]])</f>
        <v>-220000</v>
      </c>
      <c r="P5121" s="8">
        <f>IF(Tabla1[[#This Row],[Mov]]="VNT",-Tabla1[[#This Row],[Cant]],Tabla1[[#This Row],[Cant]])</f>
        <v>1</v>
      </c>
      <c r="Q5121" s="8">
        <f>DAY(Tabla1[[#This Row],[Date]])</f>
        <v>10</v>
      </c>
      <c r="R5121" s="8">
        <f>MONTH(Tabla1[[#This Row],[Date]])</f>
        <v>12</v>
      </c>
      <c r="S5121" s="8">
        <f>YEAR(Tabla1[[#This Row],[Date]])</f>
        <v>2022</v>
      </c>
    </row>
    <row r="5122" spans="1:19" x14ac:dyDescent="0.2">
      <c r="A5122">
        <v>5114</v>
      </c>
      <c r="B5122" s="1">
        <v>44905</v>
      </c>
      <c r="C5122" t="s">
        <v>260</v>
      </c>
      <c r="D5122" t="s">
        <v>332</v>
      </c>
      <c r="E5122">
        <v>1</v>
      </c>
      <c r="F5122" t="s">
        <v>458</v>
      </c>
      <c r="G5122" t="s">
        <v>284</v>
      </c>
      <c r="H5122" t="s">
        <v>2050</v>
      </c>
      <c r="M5122" s="2">
        <v>0</v>
      </c>
      <c r="N5122" s="2">
        <v>20000</v>
      </c>
      <c r="O5122" s="2">
        <f>IF(Tabla1[[#This Row],[Mov]]="VNT",Tabla1[[#This Row],[Sale]]-Tabla1[[#This Row],[Cost]],-Tabla1[[#This Row],[Cost]]*Tabla1[[#This Row],[Cant]])</f>
        <v>20000</v>
      </c>
      <c r="P5122" s="8">
        <f>IF(Tabla1[[#This Row],[Mov]]="VNT",-Tabla1[[#This Row],[Cant]],Tabla1[[#This Row],[Cant]])</f>
        <v>-1</v>
      </c>
      <c r="Q5122" s="8">
        <f>DAY(Tabla1[[#This Row],[Date]])</f>
        <v>10</v>
      </c>
      <c r="R5122" s="8">
        <f>MONTH(Tabla1[[#This Row],[Date]])</f>
        <v>12</v>
      </c>
      <c r="S5122" s="8">
        <f>YEAR(Tabla1[[#This Row],[Date]])</f>
        <v>2022</v>
      </c>
    </row>
    <row r="5123" spans="1:19" x14ac:dyDescent="0.2">
      <c r="A5123">
        <v>5115</v>
      </c>
      <c r="B5123" s="1">
        <v>44888</v>
      </c>
      <c r="C5123" t="s">
        <v>261</v>
      </c>
      <c r="D5123" t="s">
        <v>2051</v>
      </c>
      <c r="E5123">
        <v>1</v>
      </c>
      <c r="F5123" t="s">
        <v>2052</v>
      </c>
      <c r="G5123" t="s">
        <v>266</v>
      </c>
      <c r="H5123" t="s">
        <v>2053</v>
      </c>
      <c r="M5123" s="2">
        <v>16000</v>
      </c>
      <c r="N5123" s="2">
        <v>0</v>
      </c>
      <c r="O5123" s="2">
        <f>IF(Tabla1[[#This Row],[Mov]]="VNT",Tabla1[[#This Row],[Sale]]-Tabla1[[#This Row],[Cost]],-Tabla1[[#This Row],[Cost]]*Tabla1[[#This Row],[Cant]])</f>
        <v>-16000</v>
      </c>
      <c r="P5123" s="8">
        <f>IF(Tabla1[[#This Row],[Mov]]="VNT",-Tabla1[[#This Row],[Cant]],Tabla1[[#This Row],[Cant]])</f>
        <v>1</v>
      </c>
      <c r="Q5123" s="8">
        <f>DAY(Tabla1[[#This Row],[Date]])</f>
        <v>23</v>
      </c>
      <c r="R5123" s="8">
        <f>MONTH(Tabla1[[#This Row],[Date]])</f>
        <v>11</v>
      </c>
      <c r="S5123" s="8">
        <f>YEAR(Tabla1[[#This Row],[Date]])</f>
        <v>2022</v>
      </c>
    </row>
    <row r="5124" spans="1:19" x14ac:dyDescent="0.2">
      <c r="A5124">
        <v>5116</v>
      </c>
      <c r="B5124" s="1">
        <v>44888</v>
      </c>
      <c r="C5124" t="s">
        <v>261</v>
      </c>
      <c r="D5124" t="s">
        <v>2051</v>
      </c>
      <c r="E5124">
        <v>2</v>
      </c>
      <c r="F5124" t="s">
        <v>2052</v>
      </c>
      <c r="G5124" t="s">
        <v>266</v>
      </c>
      <c r="H5124" t="s">
        <v>2054</v>
      </c>
      <c r="M5124" s="2">
        <v>6000</v>
      </c>
      <c r="N5124" s="2">
        <v>0</v>
      </c>
      <c r="O5124" s="2">
        <f>IF(Tabla1[[#This Row],[Mov]]="VNT",Tabla1[[#This Row],[Sale]]-Tabla1[[#This Row],[Cost]],-Tabla1[[#This Row],[Cost]]*Tabla1[[#This Row],[Cant]])</f>
        <v>-12000</v>
      </c>
      <c r="P5124" s="8">
        <f>IF(Tabla1[[#This Row],[Mov]]="VNT",-Tabla1[[#This Row],[Cant]],Tabla1[[#This Row],[Cant]])</f>
        <v>2</v>
      </c>
      <c r="Q5124" s="8">
        <f>DAY(Tabla1[[#This Row],[Date]])</f>
        <v>23</v>
      </c>
      <c r="R5124" s="8">
        <f>MONTH(Tabla1[[#This Row],[Date]])</f>
        <v>11</v>
      </c>
      <c r="S5124" s="8">
        <f>YEAR(Tabla1[[#This Row],[Date]])</f>
        <v>2022</v>
      </c>
    </row>
    <row r="5125" spans="1:19" x14ac:dyDescent="0.2">
      <c r="A5125">
        <v>5117</v>
      </c>
      <c r="B5125" s="1">
        <v>44902</v>
      </c>
      <c r="C5125" t="s">
        <v>261</v>
      </c>
      <c r="D5125" t="s">
        <v>623</v>
      </c>
      <c r="E5125">
        <v>8</v>
      </c>
      <c r="F5125" t="s">
        <v>532</v>
      </c>
      <c r="G5125" t="s">
        <v>273</v>
      </c>
      <c r="H5125" t="s">
        <v>552</v>
      </c>
      <c r="M5125" s="2">
        <v>19000</v>
      </c>
      <c r="N5125" s="2">
        <v>35000</v>
      </c>
      <c r="O5125" s="2">
        <f>IF(Tabla1[[#This Row],[Mov]]="VNT",Tabla1[[#This Row],[Sale]]-Tabla1[[#This Row],[Cost]],-Tabla1[[#This Row],[Cost]]*Tabla1[[#This Row],[Cant]])</f>
        <v>-152000</v>
      </c>
      <c r="P5125" s="8">
        <f>IF(Tabla1[[#This Row],[Mov]]="VNT",-Tabla1[[#This Row],[Cant]],Tabla1[[#This Row],[Cant]])</f>
        <v>8</v>
      </c>
      <c r="Q5125" s="8">
        <f>DAY(Tabla1[[#This Row],[Date]])</f>
        <v>7</v>
      </c>
      <c r="R5125" s="8">
        <f>MONTH(Tabla1[[#This Row],[Date]])</f>
        <v>12</v>
      </c>
      <c r="S5125" s="8">
        <f>YEAR(Tabla1[[#This Row],[Date]])</f>
        <v>2022</v>
      </c>
    </row>
    <row r="5126" spans="1:19" x14ac:dyDescent="0.2">
      <c r="A5126">
        <v>5118</v>
      </c>
      <c r="B5126" s="1">
        <v>44902</v>
      </c>
      <c r="C5126" t="s">
        <v>261</v>
      </c>
      <c r="D5126" t="s">
        <v>623</v>
      </c>
      <c r="E5126">
        <v>2</v>
      </c>
      <c r="F5126" t="s">
        <v>201</v>
      </c>
      <c r="G5126" t="s">
        <v>197</v>
      </c>
      <c r="H5126" t="s">
        <v>203</v>
      </c>
      <c r="M5126" s="2">
        <v>53000</v>
      </c>
      <c r="N5126" s="2">
        <v>80000</v>
      </c>
      <c r="O5126" s="2">
        <f>IF(Tabla1[[#This Row],[Mov]]="VNT",Tabla1[[#This Row],[Sale]]-Tabla1[[#This Row],[Cost]],-Tabla1[[#This Row],[Cost]]*Tabla1[[#This Row],[Cant]])</f>
        <v>-106000</v>
      </c>
      <c r="P5126" s="8">
        <f>IF(Tabla1[[#This Row],[Mov]]="VNT",-Tabla1[[#This Row],[Cant]],Tabla1[[#This Row],[Cant]])</f>
        <v>2</v>
      </c>
      <c r="Q5126" s="8">
        <f>DAY(Tabla1[[#This Row],[Date]])</f>
        <v>7</v>
      </c>
      <c r="R5126" s="8">
        <f>MONTH(Tabla1[[#This Row],[Date]])</f>
        <v>12</v>
      </c>
      <c r="S5126" s="8">
        <f>YEAR(Tabla1[[#This Row],[Date]])</f>
        <v>2022</v>
      </c>
    </row>
    <row r="5127" spans="1:19" x14ac:dyDescent="0.2">
      <c r="A5127">
        <v>5119</v>
      </c>
      <c r="B5127" s="1">
        <v>44902</v>
      </c>
      <c r="C5127" t="s">
        <v>261</v>
      </c>
      <c r="D5127" t="s">
        <v>525</v>
      </c>
      <c r="E5127">
        <v>1</v>
      </c>
      <c r="F5127" t="s">
        <v>2028</v>
      </c>
      <c r="G5127" t="s">
        <v>266</v>
      </c>
      <c r="H5127" t="s">
        <v>2030</v>
      </c>
      <c r="M5127" s="2">
        <v>75000</v>
      </c>
      <c r="N5127" s="2">
        <v>105000</v>
      </c>
      <c r="O5127" s="2">
        <f>IF(Tabla1[[#This Row],[Mov]]="VNT",Tabla1[[#This Row],[Sale]]-Tabla1[[#This Row],[Cost]],-Tabla1[[#This Row],[Cost]]*Tabla1[[#This Row],[Cant]])</f>
        <v>-75000</v>
      </c>
      <c r="P5127" s="8">
        <f>IF(Tabla1[[#This Row],[Mov]]="VNT",-Tabla1[[#This Row],[Cant]],Tabla1[[#This Row],[Cant]])</f>
        <v>1</v>
      </c>
      <c r="Q5127" s="8">
        <f>DAY(Tabla1[[#This Row],[Date]])</f>
        <v>7</v>
      </c>
      <c r="R5127" s="8">
        <f>MONTH(Tabla1[[#This Row],[Date]])</f>
        <v>12</v>
      </c>
      <c r="S5127" s="8">
        <f>YEAR(Tabla1[[#This Row],[Date]])</f>
        <v>2022</v>
      </c>
    </row>
    <row r="5128" spans="1:19" x14ac:dyDescent="0.2">
      <c r="A5128">
        <v>5120</v>
      </c>
      <c r="B5128" s="1">
        <v>44902</v>
      </c>
      <c r="C5128" t="s">
        <v>261</v>
      </c>
      <c r="D5128" t="s">
        <v>339</v>
      </c>
      <c r="E5128">
        <v>1</v>
      </c>
      <c r="F5128" t="s">
        <v>532</v>
      </c>
      <c r="G5128" t="s">
        <v>263</v>
      </c>
      <c r="H5128" t="s">
        <v>557</v>
      </c>
      <c r="M5128" s="2">
        <v>40000</v>
      </c>
      <c r="N5128" s="2">
        <v>65000</v>
      </c>
      <c r="O5128" s="2">
        <f>IF(Tabla1[[#This Row],[Mov]]="VNT",Tabla1[[#This Row],[Sale]]-Tabla1[[#This Row],[Cost]],-Tabla1[[#This Row],[Cost]]*Tabla1[[#This Row],[Cant]])</f>
        <v>-40000</v>
      </c>
      <c r="P5128" s="8">
        <f>IF(Tabla1[[#This Row],[Mov]]="VNT",-Tabla1[[#This Row],[Cant]],Tabla1[[#This Row],[Cant]])</f>
        <v>1</v>
      </c>
      <c r="Q5128" s="8">
        <f>DAY(Tabla1[[#This Row],[Date]])</f>
        <v>7</v>
      </c>
      <c r="R5128" s="8">
        <f>MONTH(Tabla1[[#This Row],[Date]])</f>
        <v>12</v>
      </c>
      <c r="S5128" s="8">
        <f>YEAR(Tabla1[[#This Row],[Date]])</f>
        <v>2022</v>
      </c>
    </row>
    <row r="5129" spans="1:19" x14ac:dyDescent="0.2">
      <c r="A5129">
        <v>5121</v>
      </c>
      <c r="B5129" s="1">
        <v>44902</v>
      </c>
      <c r="C5129" t="s">
        <v>261</v>
      </c>
      <c r="D5129" t="s">
        <v>339</v>
      </c>
      <c r="E5129">
        <v>5</v>
      </c>
      <c r="F5129" t="s">
        <v>15</v>
      </c>
      <c r="G5129" t="s">
        <v>266</v>
      </c>
      <c r="H5129" t="s">
        <v>16</v>
      </c>
      <c r="M5129" s="2">
        <v>3000</v>
      </c>
      <c r="N5129" s="2">
        <v>8000</v>
      </c>
      <c r="O5129" s="2">
        <f>IF(Tabla1[[#This Row],[Mov]]="VNT",Tabla1[[#This Row],[Sale]]-Tabla1[[#This Row],[Cost]],-Tabla1[[#This Row],[Cost]]*Tabla1[[#This Row],[Cant]])</f>
        <v>-15000</v>
      </c>
      <c r="P5129" s="8">
        <f>IF(Tabla1[[#This Row],[Mov]]="VNT",-Tabla1[[#This Row],[Cant]],Tabla1[[#This Row],[Cant]])</f>
        <v>5</v>
      </c>
      <c r="Q5129" s="8">
        <f>DAY(Tabla1[[#This Row],[Date]])</f>
        <v>7</v>
      </c>
      <c r="R5129" s="8">
        <f>MONTH(Tabla1[[#This Row],[Date]])</f>
        <v>12</v>
      </c>
      <c r="S5129" s="8">
        <f>YEAR(Tabla1[[#This Row],[Date]])</f>
        <v>2022</v>
      </c>
    </row>
    <row r="5130" spans="1:19" x14ac:dyDescent="0.2">
      <c r="A5130">
        <v>5122</v>
      </c>
      <c r="B5130" s="1">
        <v>44902</v>
      </c>
      <c r="C5130" t="s">
        <v>261</v>
      </c>
      <c r="D5130" t="s">
        <v>339</v>
      </c>
      <c r="E5130">
        <v>5</v>
      </c>
      <c r="F5130" t="s">
        <v>891</v>
      </c>
      <c r="G5130" t="s">
        <v>284</v>
      </c>
      <c r="H5130" t="s">
        <v>862</v>
      </c>
      <c r="M5130" s="2">
        <v>4000</v>
      </c>
      <c r="N5130" s="2">
        <v>10000</v>
      </c>
      <c r="O5130" s="2">
        <f>IF(Tabla1[[#This Row],[Mov]]="VNT",Tabla1[[#This Row],[Sale]]-Tabla1[[#This Row],[Cost]],-Tabla1[[#This Row],[Cost]]*Tabla1[[#This Row],[Cant]])</f>
        <v>-20000</v>
      </c>
      <c r="P5130" s="8">
        <f>IF(Tabla1[[#This Row],[Mov]]="VNT",-Tabla1[[#This Row],[Cant]],Tabla1[[#This Row],[Cant]])</f>
        <v>5</v>
      </c>
      <c r="Q5130" s="8">
        <f>DAY(Tabla1[[#This Row],[Date]])</f>
        <v>7</v>
      </c>
      <c r="R5130" s="8">
        <f>MONTH(Tabla1[[#This Row],[Date]])</f>
        <v>12</v>
      </c>
      <c r="S5130" s="8">
        <f>YEAR(Tabla1[[#This Row],[Date]])</f>
        <v>2022</v>
      </c>
    </row>
    <row r="5131" spans="1:19" x14ac:dyDescent="0.2">
      <c r="A5131">
        <v>5123</v>
      </c>
      <c r="B5131" s="1">
        <v>44902</v>
      </c>
      <c r="C5131" t="s">
        <v>261</v>
      </c>
      <c r="D5131" t="s">
        <v>339</v>
      </c>
      <c r="E5131">
        <v>10</v>
      </c>
      <c r="F5131" t="s">
        <v>15</v>
      </c>
      <c r="G5131" t="s">
        <v>333</v>
      </c>
      <c r="H5131" t="s">
        <v>1292</v>
      </c>
      <c r="M5131" s="2">
        <v>1800</v>
      </c>
      <c r="N5131" s="2">
        <v>7000</v>
      </c>
      <c r="O5131" s="2">
        <f>IF(Tabla1[[#This Row],[Mov]]="VNT",Tabla1[[#This Row],[Sale]]-Tabla1[[#This Row],[Cost]],-Tabla1[[#This Row],[Cost]]*Tabla1[[#This Row],[Cant]])</f>
        <v>-18000</v>
      </c>
      <c r="P5131" s="8">
        <f>IF(Tabla1[[#This Row],[Mov]]="VNT",-Tabla1[[#This Row],[Cant]],Tabla1[[#This Row],[Cant]])</f>
        <v>10</v>
      </c>
      <c r="Q5131" s="8">
        <f>DAY(Tabla1[[#This Row],[Date]])</f>
        <v>7</v>
      </c>
      <c r="R5131" s="8">
        <f>MONTH(Tabla1[[#This Row],[Date]])</f>
        <v>12</v>
      </c>
      <c r="S5131" s="8">
        <f>YEAR(Tabla1[[#This Row],[Date]])</f>
        <v>2022</v>
      </c>
    </row>
    <row r="5132" spans="1:19" x14ac:dyDescent="0.2">
      <c r="A5132">
        <v>5124</v>
      </c>
      <c r="B5132" s="1">
        <v>44902</v>
      </c>
      <c r="C5132" t="s">
        <v>261</v>
      </c>
      <c r="D5132" t="s">
        <v>1569</v>
      </c>
      <c r="E5132">
        <v>1</v>
      </c>
      <c r="F5132" t="s">
        <v>617</v>
      </c>
      <c r="G5132" t="s">
        <v>266</v>
      </c>
      <c r="H5132" t="s">
        <v>2055</v>
      </c>
      <c r="M5132" s="2">
        <v>90000</v>
      </c>
      <c r="N5132" s="2">
        <v>130000</v>
      </c>
      <c r="O5132" s="2">
        <f>IF(Tabla1[[#This Row],[Mov]]="VNT",Tabla1[[#This Row],[Sale]]-Tabla1[[#This Row],[Cost]],-Tabla1[[#This Row],[Cost]]*Tabla1[[#This Row],[Cant]])</f>
        <v>-90000</v>
      </c>
      <c r="P5132" s="8">
        <f>IF(Tabla1[[#This Row],[Mov]]="VNT",-Tabla1[[#This Row],[Cant]],Tabla1[[#This Row],[Cant]])</f>
        <v>1</v>
      </c>
      <c r="Q5132" s="8">
        <f>DAY(Tabla1[[#This Row],[Date]])</f>
        <v>7</v>
      </c>
      <c r="R5132" s="8">
        <f>MONTH(Tabla1[[#This Row],[Date]])</f>
        <v>12</v>
      </c>
      <c r="S5132" s="8">
        <f>YEAR(Tabla1[[#This Row],[Date]])</f>
        <v>2022</v>
      </c>
    </row>
    <row r="5133" spans="1:19" x14ac:dyDescent="0.2">
      <c r="A5133">
        <v>5125</v>
      </c>
      <c r="B5133" s="1">
        <v>44902</v>
      </c>
      <c r="C5133" t="s">
        <v>261</v>
      </c>
      <c r="D5133" t="s">
        <v>1569</v>
      </c>
      <c r="E5133">
        <v>5</v>
      </c>
      <c r="F5133" t="s">
        <v>891</v>
      </c>
      <c r="G5133" t="s">
        <v>284</v>
      </c>
      <c r="H5133" t="s">
        <v>862</v>
      </c>
      <c r="M5133" s="2">
        <v>3500</v>
      </c>
      <c r="N5133" s="2">
        <v>10000</v>
      </c>
      <c r="O5133" s="2">
        <f>IF(Tabla1[[#This Row],[Mov]]="VNT",Tabla1[[#This Row],[Sale]]-Tabla1[[#This Row],[Cost]],-Tabla1[[#This Row],[Cost]]*Tabla1[[#This Row],[Cant]])</f>
        <v>-17500</v>
      </c>
      <c r="P5133" s="8">
        <f>IF(Tabla1[[#This Row],[Mov]]="VNT",-Tabla1[[#This Row],[Cant]],Tabla1[[#This Row],[Cant]])</f>
        <v>5</v>
      </c>
      <c r="Q5133" s="8">
        <f>DAY(Tabla1[[#This Row],[Date]])</f>
        <v>7</v>
      </c>
      <c r="R5133" s="8">
        <f>MONTH(Tabla1[[#This Row],[Date]])</f>
        <v>12</v>
      </c>
      <c r="S5133" s="8">
        <f>YEAR(Tabla1[[#This Row],[Date]])</f>
        <v>2022</v>
      </c>
    </row>
    <row r="5134" spans="1:19" x14ac:dyDescent="0.2">
      <c r="A5134">
        <v>5126</v>
      </c>
      <c r="B5134" s="1">
        <v>44902</v>
      </c>
      <c r="C5134" t="s">
        <v>261</v>
      </c>
      <c r="D5134" t="s">
        <v>1569</v>
      </c>
      <c r="E5134">
        <v>1</v>
      </c>
      <c r="F5134" t="s">
        <v>2021</v>
      </c>
      <c r="G5134" t="s">
        <v>272</v>
      </c>
      <c r="H5134" t="s">
        <v>819</v>
      </c>
      <c r="M5134" s="2">
        <v>8000</v>
      </c>
      <c r="N5134" s="2">
        <v>20000</v>
      </c>
      <c r="O5134" s="2">
        <f>IF(Tabla1[[#This Row],[Mov]]="VNT",Tabla1[[#This Row],[Sale]]-Tabla1[[#This Row],[Cost]],-Tabla1[[#This Row],[Cost]]*Tabla1[[#This Row],[Cant]])</f>
        <v>-8000</v>
      </c>
      <c r="P5134" s="8">
        <f>IF(Tabla1[[#This Row],[Mov]]="VNT",-Tabla1[[#This Row],[Cant]],Tabla1[[#This Row],[Cant]])</f>
        <v>1</v>
      </c>
      <c r="Q5134" s="8">
        <f>DAY(Tabla1[[#This Row],[Date]])</f>
        <v>7</v>
      </c>
      <c r="R5134" s="8">
        <f>MONTH(Tabla1[[#This Row],[Date]])</f>
        <v>12</v>
      </c>
      <c r="S5134" s="8">
        <f>YEAR(Tabla1[[#This Row],[Date]])</f>
        <v>2022</v>
      </c>
    </row>
    <row r="5135" spans="1:19" x14ac:dyDescent="0.2">
      <c r="A5135">
        <v>5127</v>
      </c>
      <c r="B5135" s="1">
        <v>44901</v>
      </c>
      <c r="C5135" t="s">
        <v>261</v>
      </c>
      <c r="D5135" t="s">
        <v>181</v>
      </c>
      <c r="E5135">
        <v>1</v>
      </c>
      <c r="F5135" t="s">
        <v>48</v>
      </c>
      <c r="G5135" t="s">
        <v>2056</v>
      </c>
      <c r="H5135" t="s">
        <v>2057</v>
      </c>
      <c r="M5135" s="2">
        <v>195000</v>
      </c>
      <c r="N5135" s="2">
        <v>240000</v>
      </c>
      <c r="O5135" s="2">
        <f>IF(Tabla1[[#This Row],[Mov]]="VNT",Tabla1[[#This Row],[Sale]]-Tabla1[[#This Row],[Cost]],-Tabla1[[#This Row],[Cost]]*Tabla1[[#This Row],[Cant]])</f>
        <v>-195000</v>
      </c>
      <c r="P5135" s="8">
        <f>IF(Tabla1[[#This Row],[Mov]]="VNT",-Tabla1[[#This Row],[Cant]],Tabla1[[#This Row],[Cant]])</f>
        <v>1</v>
      </c>
      <c r="Q5135" s="8">
        <f>DAY(Tabla1[[#This Row],[Date]])</f>
        <v>6</v>
      </c>
      <c r="R5135" s="8">
        <f>MONTH(Tabla1[[#This Row],[Date]])</f>
        <v>12</v>
      </c>
      <c r="S5135" s="8">
        <f>YEAR(Tabla1[[#This Row],[Date]])</f>
        <v>2022</v>
      </c>
    </row>
    <row r="5136" spans="1:19" x14ac:dyDescent="0.2">
      <c r="A5136">
        <v>5128</v>
      </c>
      <c r="B5136" s="1">
        <v>44901</v>
      </c>
      <c r="C5136" t="s">
        <v>261</v>
      </c>
      <c r="D5136" t="s">
        <v>181</v>
      </c>
      <c r="E5136">
        <v>1</v>
      </c>
      <c r="F5136" t="s">
        <v>48</v>
      </c>
      <c r="G5136" t="s">
        <v>790</v>
      </c>
      <c r="H5136" t="s">
        <v>2060</v>
      </c>
      <c r="M5136" s="2">
        <v>160000</v>
      </c>
      <c r="N5136" s="2">
        <v>220000</v>
      </c>
      <c r="O5136" s="2">
        <f>IF(Tabla1[[#This Row],[Mov]]="VNT",Tabla1[[#This Row],[Sale]]-Tabla1[[#This Row],[Cost]],-Tabla1[[#This Row],[Cost]]*Tabla1[[#This Row],[Cant]])</f>
        <v>-160000</v>
      </c>
      <c r="P5136" s="8">
        <f>IF(Tabla1[[#This Row],[Mov]]="VNT",-Tabla1[[#This Row],[Cant]],Tabla1[[#This Row],[Cant]])</f>
        <v>1</v>
      </c>
      <c r="Q5136" s="8">
        <f>DAY(Tabla1[[#This Row],[Date]])</f>
        <v>6</v>
      </c>
      <c r="R5136" s="8">
        <f>MONTH(Tabla1[[#This Row],[Date]])</f>
        <v>12</v>
      </c>
      <c r="S5136" s="8">
        <f>YEAR(Tabla1[[#This Row],[Date]])</f>
        <v>2022</v>
      </c>
    </row>
    <row r="5137" spans="1:19" x14ac:dyDescent="0.2">
      <c r="A5137">
        <v>5129</v>
      </c>
      <c r="B5137" s="1">
        <v>44901</v>
      </c>
      <c r="C5137" t="s">
        <v>261</v>
      </c>
      <c r="D5137" t="s">
        <v>181</v>
      </c>
      <c r="E5137">
        <v>1</v>
      </c>
      <c r="F5137" t="s">
        <v>214</v>
      </c>
      <c r="G5137" t="s">
        <v>266</v>
      </c>
      <c r="H5137" t="s">
        <v>374</v>
      </c>
      <c r="M5137" s="2">
        <v>28000</v>
      </c>
      <c r="N5137" s="2">
        <v>45000</v>
      </c>
      <c r="O5137" s="2">
        <f>IF(Tabla1[[#This Row],[Mov]]="VNT",Tabla1[[#This Row],[Sale]]-Tabla1[[#This Row],[Cost]],-Tabla1[[#This Row],[Cost]]*Tabla1[[#This Row],[Cant]])</f>
        <v>-28000</v>
      </c>
      <c r="P5137" s="8">
        <f>IF(Tabla1[[#This Row],[Mov]]="VNT",-Tabla1[[#This Row],[Cant]],Tabla1[[#This Row],[Cant]])</f>
        <v>1</v>
      </c>
      <c r="Q5137" s="8">
        <f>DAY(Tabla1[[#This Row],[Date]])</f>
        <v>6</v>
      </c>
      <c r="R5137" s="8">
        <f>MONTH(Tabla1[[#This Row],[Date]])</f>
        <v>12</v>
      </c>
      <c r="S5137" s="8">
        <f>YEAR(Tabla1[[#This Row],[Date]])</f>
        <v>2022</v>
      </c>
    </row>
    <row r="5138" spans="1:19" x14ac:dyDescent="0.2">
      <c r="A5138">
        <v>5130</v>
      </c>
      <c r="B5138" s="1">
        <v>44901</v>
      </c>
      <c r="C5138" t="s">
        <v>261</v>
      </c>
      <c r="D5138" t="s">
        <v>181</v>
      </c>
      <c r="E5138">
        <v>1</v>
      </c>
      <c r="F5138" t="s">
        <v>48</v>
      </c>
      <c r="G5138" t="s">
        <v>2058</v>
      </c>
      <c r="H5138" t="s">
        <v>2059</v>
      </c>
      <c r="M5138" s="2">
        <v>40000</v>
      </c>
      <c r="N5138" s="2">
        <v>65000</v>
      </c>
      <c r="O5138" s="2">
        <f>IF(Tabla1[[#This Row],[Mov]]="VNT",Tabla1[[#This Row],[Sale]]-Tabla1[[#This Row],[Cost]],-Tabla1[[#This Row],[Cost]]*Tabla1[[#This Row],[Cant]])</f>
        <v>-40000</v>
      </c>
      <c r="P5138" s="8">
        <f>IF(Tabla1[[#This Row],[Mov]]="VNT",-Tabla1[[#This Row],[Cant]],Tabla1[[#This Row],[Cant]])</f>
        <v>1</v>
      </c>
      <c r="Q5138" s="8">
        <f>DAY(Tabla1[[#This Row],[Date]])</f>
        <v>6</v>
      </c>
      <c r="R5138" s="8">
        <f>MONTH(Tabla1[[#This Row],[Date]])</f>
        <v>12</v>
      </c>
      <c r="S5138" s="8">
        <f>YEAR(Tabla1[[#This Row],[Date]])</f>
        <v>2022</v>
      </c>
    </row>
    <row r="5139" spans="1:19" x14ac:dyDescent="0.2">
      <c r="A5139">
        <v>5131</v>
      </c>
      <c r="B5139" s="1">
        <v>44905</v>
      </c>
      <c r="C5139" t="s">
        <v>260</v>
      </c>
      <c r="D5139" t="s">
        <v>332</v>
      </c>
      <c r="E5139">
        <v>1</v>
      </c>
      <c r="F5139" t="s">
        <v>26</v>
      </c>
      <c r="G5139" t="s">
        <v>264</v>
      </c>
      <c r="H5139" t="s">
        <v>16</v>
      </c>
      <c r="M5139" s="2">
        <v>8000</v>
      </c>
      <c r="N5139" s="2">
        <v>20000</v>
      </c>
      <c r="O5139" s="2">
        <f>IF(Tabla1[[#This Row],[Mov]]="VNT",Tabla1[[#This Row],[Sale]]-Tabla1[[#This Row],[Cost]],-Tabla1[[#This Row],[Cost]]*Tabla1[[#This Row],[Cant]])</f>
        <v>12000</v>
      </c>
      <c r="P5139" s="8">
        <f>IF(Tabla1[[#This Row],[Mov]]="VNT",-Tabla1[[#This Row],[Cant]],Tabla1[[#This Row],[Cant]])</f>
        <v>-1</v>
      </c>
      <c r="Q5139" s="8">
        <f>DAY(Tabla1[[#This Row],[Date]])</f>
        <v>10</v>
      </c>
      <c r="R5139" s="8">
        <f>MONTH(Tabla1[[#This Row],[Date]])</f>
        <v>12</v>
      </c>
      <c r="S5139" s="8">
        <f>YEAR(Tabla1[[#This Row],[Date]])</f>
        <v>2022</v>
      </c>
    </row>
    <row r="5140" spans="1:19" x14ac:dyDescent="0.2">
      <c r="A5140">
        <v>5132</v>
      </c>
      <c r="B5140" s="1">
        <v>44901</v>
      </c>
      <c r="C5140" t="s">
        <v>261</v>
      </c>
      <c r="D5140" t="s">
        <v>892</v>
      </c>
      <c r="E5140">
        <v>1</v>
      </c>
      <c r="F5140" t="s">
        <v>386</v>
      </c>
      <c r="G5140" t="s">
        <v>272</v>
      </c>
      <c r="H5140" t="s">
        <v>2018</v>
      </c>
      <c r="M5140" s="2">
        <v>60000</v>
      </c>
      <c r="N5140" s="2">
        <v>110000</v>
      </c>
      <c r="O5140" s="2">
        <f>IF(Tabla1[[#This Row],[Mov]]="VNT",Tabla1[[#This Row],[Sale]]-Tabla1[[#This Row],[Cost]],-Tabla1[[#This Row],[Cost]]*Tabla1[[#This Row],[Cant]])</f>
        <v>-60000</v>
      </c>
      <c r="P5140" s="8">
        <f>IF(Tabla1[[#This Row],[Mov]]="VNT",-Tabla1[[#This Row],[Cant]],Tabla1[[#This Row],[Cant]])</f>
        <v>1</v>
      </c>
      <c r="Q5140" s="8">
        <f>DAY(Tabla1[[#This Row],[Date]])</f>
        <v>6</v>
      </c>
      <c r="R5140" s="8">
        <f>MONTH(Tabla1[[#This Row],[Date]])</f>
        <v>12</v>
      </c>
      <c r="S5140" s="8">
        <f>YEAR(Tabla1[[#This Row],[Date]])</f>
        <v>2022</v>
      </c>
    </row>
    <row r="5141" spans="1:19" x14ac:dyDescent="0.2">
      <c r="A5141">
        <v>5133</v>
      </c>
      <c r="B5141" s="1">
        <v>44901</v>
      </c>
      <c r="C5141" t="s">
        <v>261</v>
      </c>
      <c r="D5141" t="s">
        <v>892</v>
      </c>
      <c r="E5141">
        <v>1</v>
      </c>
      <c r="F5141" t="s">
        <v>386</v>
      </c>
      <c r="G5141" t="s">
        <v>284</v>
      </c>
      <c r="H5141" t="s">
        <v>2061</v>
      </c>
      <c r="M5141" s="2">
        <v>63000</v>
      </c>
      <c r="N5141" s="2">
        <v>115000</v>
      </c>
      <c r="O5141" s="2">
        <f>IF(Tabla1[[#This Row],[Mov]]="VNT",Tabla1[[#This Row],[Sale]]-Tabla1[[#This Row],[Cost]],-Tabla1[[#This Row],[Cost]]*Tabla1[[#This Row],[Cant]])</f>
        <v>-63000</v>
      </c>
      <c r="P5141" s="8">
        <f>IF(Tabla1[[#This Row],[Mov]]="VNT",-Tabla1[[#This Row],[Cant]],Tabla1[[#This Row],[Cant]])</f>
        <v>1</v>
      </c>
      <c r="Q5141" s="8">
        <f>DAY(Tabla1[[#This Row],[Date]])</f>
        <v>6</v>
      </c>
      <c r="R5141" s="8">
        <f>MONTH(Tabla1[[#This Row],[Date]])</f>
        <v>12</v>
      </c>
      <c r="S5141" s="8">
        <f>YEAR(Tabla1[[#This Row],[Date]])</f>
        <v>2022</v>
      </c>
    </row>
    <row r="5142" spans="1:19" x14ac:dyDescent="0.2">
      <c r="A5142">
        <v>5134</v>
      </c>
      <c r="B5142" s="1">
        <v>44901</v>
      </c>
      <c r="C5142" t="s">
        <v>261</v>
      </c>
      <c r="D5142" t="s">
        <v>892</v>
      </c>
      <c r="E5142">
        <v>1</v>
      </c>
      <c r="F5142" t="s">
        <v>1192</v>
      </c>
      <c r="G5142" t="s">
        <v>284</v>
      </c>
      <c r="H5142" t="s">
        <v>2061</v>
      </c>
      <c r="M5142" s="2">
        <v>16000</v>
      </c>
      <c r="N5142" s="2">
        <v>29000</v>
      </c>
      <c r="O5142" s="2">
        <f>IF(Tabla1[[#This Row],[Mov]]="VNT",Tabla1[[#This Row],[Sale]]-Tabla1[[#This Row],[Cost]],-Tabla1[[#This Row],[Cost]]*Tabla1[[#This Row],[Cant]])</f>
        <v>-16000</v>
      </c>
      <c r="P5142" s="8">
        <f>IF(Tabla1[[#This Row],[Mov]]="VNT",-Tabla1[[#This Row],[Cant]],Tabla1[[#This Row],[Cant]])</f>
        <v>1</v>
      </c>
      <c r="Q5142" s="8">
        <f>DAY(Tabla1[[#This Row],[Date]])</f>
        <v>6</v>
      </c>
      <c r="R5142" s="8">
        <f>MONTH(Tabla1[[#This Row],[Date]])</f>
        <v>12</v>
      </c>
      <c r="S5142" s="8">
        <f>YEAR(Tabla1[[#This Row],[Date]])</f>
        <v>2022</v>
      </c>
    </row>
    <row r="5143" spans="1:19" x14ac:dyDescent="0.2">
      <c r="A5143">
        <v>5135</v>
      </c>
      <c r="B5143" s="1">
        <v>44901</v>
      </c>
      <c r="C5143" t="s">
        <v>261</v>
      </c>
      <c r="D5143" t="s">
        <v>892</v>
      </c>
      <c r="E5143">
        <v>1</v>
      </c>
      <c r="F5143" t="s">
        <v>1762</v>
      </c>
      <c r="G5143" t="s">
        <v>284</v>
      </c>
      <c r="H5143" t="s">
        <v>1394</v>
      </c>
      <c r="M5143" s="2">
        <v>22000</v>
      </c>
      <c r="N5143" s="2">
        <v>40000</v>
      </c>
      <c r="O5143" s="2">
        <f>IF(Tabla1[[#This Row],[Mov]]="VNT",Tabla1[[#This Row],[Sale]]-Tabla1[[#This Row],[Cost]],-Tabla1[[#This Row],[Cost]]*Tabla1[[#This Row],[Cant]])</f>
        <v>-22000</v>
      </c>
      <c r="P5143" s="8">
        <f>IF(Tabla1[[#This Row],[Mov]]="VNT",-Tabla1[[#This Row],[Cant]],Tabla1[[#This Row],[Cant]])</f>
        <v>1</v>
      </c>
      <c r="Q5143" s="8">
        <f>DAY(Tabla1[[#This Row],[Date]])</f>
        <v>6</v>
      </c>
      <c r="R5143" s="8">
        <f>MONTH(Tabla1[[#This Row],[Date]])</f>
        <v>12</v>
      </c>
      <c r="S5143" s="8">
        <f>YEAR(Tabla1[[#This Row],[Date]])</f>
        <v>2022</v>
      </c>
    </row>
    <row r="5144" spans="1:19" x14ac:dyDescent="0.2">
      <c r="A5144">
        <v>5136</v>
      </c>
      <c r="B5144" s="1">
        <v>44901</v>
      </c>
      <c r="C5144" t="s">
        <v>261</v>
      </c>
      <c r="D5144" t="s">
        <v>892</v>
      </c>
      <c r="E5144">
        <v>1</v>
      </c>
      <c r="F5144" t="s">
        <v>1193</v>
      </c>
      <c r="G5144" t="s">
        <v>263</v>
      </c>
      <c r="H5144" t="s">
        <v>1957</v>
      </c>
      <c r="M5144" s="2">
        <v>6000</v>
      </c>
      <c r="N5144" s="2">
        <v>15000</v>
      </c>
      <c r="O5144" s="2">
        <f>IF(Tabla1[[#This Row],[Mov]]="VNT",Tabla1[[#This Row],[Sale]]-Tabla1[[#This Row],[Cost]],-Tabla1[[#This Row],[Cost]]*Tabla1[[#This Row],[Cant]])</f>
        <v>-6000</v>
      </c>
      <c r="P5144" s="8">
        <f>IF(Tabla1[[#This Row],[Mov]]="VNT",-Tabla1[[#This Row],[Cant]],Tabla1[[#This Row],[Cant]])</f>
        <v>1</v>
      </c>
      <c r="Q5144" s="8">
        <f>DAY(Tabla1[[#This Row],[Date]])</f>
        <v>6</v>
      </c>
      <c r="R5144" s="8">
        <f>MONTH(Tabla1[[#This Row],[Date]])</f>
        <v>12</v>
      </c>
      <c r="S5144" s="8">
        <f>YEAR(Tabla1[[#This Row],[Date]])</f>
        <v>2022</v>
      </c>
    </row>
    <row r="5145" spans="1:19" x14ac:dyDescent="0.2">
      <c r="A5145">
        <v>5137</v>
      </c>
      <c r="B5145" s="1">
        <v>44905</v>
      </c>
      <c r="C5145" t="s">
        <v>260</v>
      </c>
      <c r="D5145" t="s">
        <v>332</v>
      </c>
      <c r="E5145">
        <v>1</v>
      </c>
      <c r="F5145" t="s">
        <v>116</v>
      </c>
      <c r="G5145" t="s">
        <v>347</v>
      </c>
      <c r="H5145" t="s">
        <v>518</v>
      </c>
      <c r="M5145" s="2">
        <v>934</v>
      </c>
      <c r="N5145" s="2">
        <v>1000</v>
      </c>
      <c r="O5145" s="2">
        <f>IF(Tabla1[[#This Row],[Mov]]="VNT",Tabla1[[#This Row],[Sale]]-Tabla1[[#This Row],[Cost]],-Tabla1[[#This Row],[Cost]]*Tabla1[[#This Row],[Cant]])</f>
        <v>66</v>
      </c>
      <c r="P5145" s="8">
        <f>IF(Tabla1[[#This Row],[Mov]]="VNT",-Tabla1[[#This Row],[Cant]],Tabla1[[#This Row],[Cant]])</f>
        <v>-1</v>
      </c>
      <c r="Q5145" s="8">
        <f>DAY(Tabla1[[#This Row],[Date]])</f>
        <v>10</v>
      </c>
      <c r="R5145" s="8">
        <f>MONTH(Tabla1[[#This Row],[Date]])</f>
        <v>12</v>
      </c>
      <c r="S5145" s="8">
        <f>YEAR(Tabla1[[#This Row],[Date]])</f>
        <v>2022</v>
      </c>
    </row>
    <row r="5146" spans="1:19" x14ac:dyDescent="0.2">
      <c r="A5146">
        <v>5138</v>
      </c>
      <c r="B5146" s="1">
        <v>44906</v>
      </c>
      <c r="C5146" t="s">
        <v>260</v>
      </c>
      <c r="D5146" t="s">
        <v>2062</v>
      </c>
      <c r="E5146">
        <v>1</v>
      </c>
      <c r="F5146" t="s">
        <v>26</v>
      </c>
      <c r="G5146" t="s">
        <v>264</v>
      </c>
      <c r="H5146" t="s">
        <v>16</v>
      </c>
      <c r="M5146" s="2">
        <v>8000</v>
      </c>
      <c r="N5146" s="2">
        <v>15000</v>
      </c>
      <c r="O5146" s="2">
        <f>IF(Tabla1[[#This Row],[Mov]]="VNT",Tabla1[[#This Row],[Sale]]-Tabla1[[#This Row],[Cost]],-Tabla1[[#This Row],[Cost]]*Tabla1[[#This Row],[Cant]])</f>
        <v>7000</v>
      </c>
      <c r="P5146" s="8">
        <f>IF(Tabla1[[#This Row],[Mov]]="VNT",-Tabla1[[#This Row],[Cant]],Tabla1[[#This Row],[Cant]])</f>
        <v>-1</v>
      </c>
      <c r="Q5146" s="8">
        <f>DAY(Tabla1[[#This Row],[Date]])</f>
        <v>11</v>
      </c>
      <c r="R5146" s="8">
        <f>MONTH(Tabla1[[#This Row],[Date]])</f>
        <v>12</v>
      </c>
      <c r="S5146" s="8">
        <f>YEAR(Tabla1[[#This Row],[Date]])</f>
        <v>2022</v>
      </c>
    </row>
    <row r="5147" spans="1:19" x14ac:dyDescent="0.2">
      <c r="A5147">
        <v>5139</v>
      </c>
      <c r="B5147" s="1">
        <v>44906</v>
      </c>
      <c r="C5147" t="s">
        <v>260</v>
      </c>
      <c r="D5147" t="s">
        <v>332</v>
      </c>
      <c r="E5147">
        <v>1</v>
      </c>
      <c r="F5147" t="s">
        <v>116</v>
      </c>
      <c r="G5147" t="s">
        <v>347</v>
      </c>
      <c r="H5147" t="s">
        <v>518</v>
      </c>
      <c r="M5147" s="2">
        <v>3271</v>
      </c>
      <c r="N5147" s="2">
        <v>3500</v>
      </c>
      <c r="O5147" s="2">
        <f>IF(Tabla1[[#This Row],[Mov]]="VNT",Tabla1[[#This Row],[Sale]]-Tabla1[[#This Row],[Cost]],-Tabla1[[#This Row],[Cost]]*Tabla1[[#This Row],[Cant]])</f>
        <v>229</v>
      </c>
      <c r="P5147" s="8">
        <f>IF(Tabla1[[#This Row],[Mov]]="VNT",-Tabla1[[#This Row],[Cant]],Tabla1[[#This Row],[Cant]])</f>
        <v>-1</v>
      </c>
      <c r="Q5147" s="8">
        <f>DAY(Tabla1[[#This Row],[Date]])</f>
        <v>11</v>
      </c>
      <c r="R5147" s="8">
        <f>MONTH(Tabla1[[#This Row],[Date]])</f>
        <v>12</v>
      </c>
      <c r="S5147" s="8">
        <f>YEAR(Tabla1[[#This Row],[Date]])</f>
        <v>2022</v>
      </c>
    </row>
    <row r="5148" spans="1:19" x14ac:dyDescent="0.2">
      <c r="A5148">
        <v>5140</v>
      </c>
      <c r="B5148" s="1">
        <v>44906</v>
      </c>
      <c r="C5148" t="s">
        <v>260</v>
      </c>
      <c r="D5148" t="s">
        <v>332</v>
      </c>
      <c r="E5148">
        <v>1</v>
      </c>
      <c r="F5148" t="s">
        <v>116</v>
      </c>
      <c r="G5148" t="s">
        <v>347</v>
      </c>
      <c r="H5148" t="s">
        <v>518</v>
      </c>
      <c r="M5148" s="2">
        <v>6074</v>
      </c>
      <c r="N5148" s="2">
        <v>6500</v>
      </c>
      <c r="O5148" s="2">
        <f>IF(Tabla1[[#This Row],[Mov]]="VNT",Tabla1[[#This Row],[Sale]]-Tabla1[[#This Row],[Cost]],-Tabla1[[#This Row],[Cost]]*Tabla1[[#This Row],[Cant]])</f>
        <v>426</v>
      </c>
      <c r="P5148" s="8">
        <f>IF(Tabla1[[#This Row],[Mov]]="VNT",-Tabla1[[#This Row],[Cant]],Tabla1[[#This Row],[Cant]])</f>
        <v>-1</v>
      </c>
      <c r="Q5148" s="8">
        <f>DAY(Tabla1[[#This Row],[Date]])</f>
        <v>11</v>
      </c>
      <c r="R5148" s="8">
        <f>MONTH(Tabla1[[#This Row],[Date]])</f>
        <v>12</v>
      </c>
      <c r="S5148" s="8">
        <f>YEAR(Tabla1[[#This Row],[Date]])</f>
        <v>2022</v>
      </c>
    </row>
    <row r="5149" spans="1:19" x14ac:dyDescent="0.2">
      <c r="A5149">
        <v>5141</v>
      </c>
      <c r="B5149" s="1">
        <v>44906</v>
      </c>
      <c r="C5149" t="s">
        <v>260</v>
      </c>
      <c r="D5149" t="s">
        <v>332</v>
      </c>
      <c r="E5149">
        <v>1</v>
      </c>
      <c r="F5149" t="s">
        <v>224</v>
      </c>
      <c r="G5149" t="s">
        <v>263</v>
      </c>
      <c r="H5149" t="s">
        <v>767</v>
      </c>
      <c r="M5149" s="2">
        <v>9000</v>
      </c>
      <c r="N5149" s="2">
        <v>20000</v>
      </c>
      <c r="O5149" s="2">
        <f>IF(Tabla1[[#This Row],[Mov]]="VNT",Tabla1[[#This Row],[Sale]]-Tabla1[[#This Row],[Cost]],-Tabla1[[#This Row],[Cost]]*Tabla1[[#This Row],[Cant]])</f>
        <v>11000</v>
      </c>
      <c r="P5149" s="8">
        <f>IF(Tabla1[[#This Row],[Mov]]="VNT",-Tabla1[[#This Row],[Cant]],Tabla1[[#This Row],[Cant]])</f>
        <v>-1</v>
      </c>
      <c r="Q5149" s="8">
        <f>DAY(Tabla1[[#This Row],[Date]])</f>
        <v>11</v>
      </c>
      <c r="R5149" s="8">
        <f>MONTH(Tabla1[[#This Row],[Date]])</f>
        <v>12</v>
      </c>
      <c r="S5149" s="8">
        <f>YEAR(Tabla1[[#This Row],[Date]])</f>
        <v>2022</v>
      </c>
    </row>
    <row r="5150" spans="1:19" x14ac:dyDescent="0.2">
      <c r="A5150">
        <v>5142</v>
      </c>
      <c r="B5150" s="1">
        <v>44906</v>
      </c>
      <c r="C5150" t="s">
        <v>260</v>
      </c>
      <c r="D5150" t="s">
        <v>332</v>
      </c>
      <c r="E5150">
        <v>1</v>
      </c>
      <c r="F5150" t="s">
        <v>21</v>
      </c>
      <c r="G5150" t="s">
        <v>272</v>
      </c>
      <c r="H5150" t="s">
        <v>1522</v>
      </c>
      <c r="M5150" s="2">
        <v>2800</v>
      </c>
      <c r="N5150" s="2">
        <v>10000</v>
      </c>
      <c r="O5150" s="2">
        <f>IF(Tabla1[[#This Row],[Mov]]="VNT",Tabla1[[#This Row],[Sale]]-Tabla1[[#This Row],[Cost]],-Tabla1[[#This Row],[Cost]]*Tabla1[[#This Row],[Cant]])</f>
        <v>7200</v>
      </c>
      <c r="P5150" s="8">
        <f>IF(Tabla1[[#This Row],[Mov]]="VNT",-Tabla1[[#This Row],[Cant]],Tabla1[[#This Row],[Cant]])</f>
        <v>-1</v>
      </c>
      <c r="Q5150" s="8">
        <f>DAY(Tabla1[[#This Row],[Date]])</f>
        <v>11</v>
      </c>
      <c r="R5150" s="8">
        <f>MONTH(Tabla1[[#This Row],[Date]])</f>
        <v>12</v>
      </c>
      <c r="S5150" s="8">
        <f>YEAR(Tabla1[[#This Row],[Date]])</f>
        <v>2022</v>
      </c>
    </row>
    <row r="5151" spans="1:19" x14ac:dyDescent="0.2">
      <c r="A5151">
        <v>5143</v>
      </c>
      <c r="B5151" s="1">
        <v>44906</v>
      </c>
      <c r="C5151" t="s">
        <v>260</v>
      </c>
      <c r="D5151" t="s">
        <v>332</v>
      </c>
      <c r="E5151">
        <v>1</v>
      </c>
      <c r="F5151" t="s">
        <v>26</v>
      </c>
      <c r="G5151" t="s">
        <v>264</v>
      </c>
      <c r="H5151" t="s">
        <v>16</v>
      </c>
      <c r="M5151" s="2">
        <v>8000</v>
      </c>
      <c r="N5151" s="2">
        <v>20000</v>
      </c>
      <c r="O5151" s="2">
        <f>IF(Tabla1[[#This Row],[Mov]]="VNT",Tabla1[[#This Row],[Sale]]-Tabla1[[#This Row],[Cost]],-Tabla1[[#This Row],[Cost]]*Tabla1[[#This Row],[Cant]])</f>
        <v>12000</v>
      </c>
      <c r="P5151" s="8">
        <f>IF(Tabla1[[#This Row],[Mov]]="VNT",-Tabla1[[#This Row],[Cant]],Tabla1[[#This Row],[Cant]])</f>
        <v>-1</v>
      </c>
      <c r="Q5151" s="8">
        <f>DAY(Tabla1[[#This Row],[Date]])</f>
        <v>11</v>
      </c>
      <c r="R5151" s="8">
        <f>MONTH(Tabla1[[#This Row],[Date]])</f>
        <v>12</v>
      </c>
      <c r="S5151" s="8">
        <f>YEAR(Tabla1[[#This Row],[Date]])</f>
        <v>2022</v>
      </c>
    </row>
    <row r="5152" spans="1:19" x14ac:dyDescent="0.2">
      <c r="A5152">
        <v>5144</v>
      </c>
      <c r="B5152" s="1">
        <v>44906</v>
      </c>
      <c r="C5152" t="s">
        <v>260</v>
      </c>
      <c r="D5152" t="s">
        <v>332</v>
      </c>
      <c r="E5152">
        <v>1</v>
      </c>
      <c r="F5152" t="s">
        <v>128</v>
      </c>
      <c r="G5152" t="s">
        <v>266</v>
      </c>
      <c r="H5152" t="s">
        <v>145</v>
      </c>
      <c r="I5152" t="s">
        <v>55</v>
      </c>
      <c r="J5152" t="s">
        <v>25</v>
      </c>
      <c r="K5152" t="s">
        <v>84</v>
      </c>
      <c r="L5152" t="s">
        <v>58</v>
      </c>
      <c r="M5152" s="2">
        <v>10000</v>
      </c>
      <c r="N5152" s="2">
        <v>20000</v>
      </c>
      <c r="O5152" s="2">
        <f>IF(Tabla1[[#This Row],[Mov]]="VNT",Tabla1[[#This Row],[Sale]]-Tabla1[[#This Row],[Cost]],-Tabla1[[#This Row],[Cost]]*Tabla1[[#This Row],[Cant]])</f>
        <v>10000</v>
      </c>
      <c r="P5152" s="8">
        <f>IF(Tabla1[[#This Row],[Mov]]="VNT",-Tabla1[[#This Row],[Cant]],Tabla1[[#This Row],[Cant]])</f>
        <v>-1</v>
      </c>
      <c r="Q5152" s="8">
        <f>DAY(Tabla1[[#This Row],[Date]])</f>
        <v>11</v>
      </c>
      <c r="R5152" s="8">
        <f>MONTH(Tabla1[[#This Row],[Date]])</f>
        <v>12</v>
      </c>
      <c r="S5152" s="8">
        <f>YEAR(Tabla1[[#This Row],[Date]])</f>
        <v>2022</v>
      </c>
    </row>
    <row r="5153" spans="1:19" x14ac:dyDescent="0.2">
      <c r="A5153">
        <v>5145</v>
      </c>
      <c r="B5153" s="1">
        <v>44906</v>
      </c>
      <c r="C5153" t="s">
        <v>260</v>
      </c>
      <c r="D5153" t="s">
        <v>332</v>
      </c>
      <c r="E5153">
        <v>1</v>
      </c>
      <c r="F5153" t="s">
        <v>532</v>
      </c>
      <c r="G5153" t="s">
        <v>266</v>
      </c>
      <c r="H5153" t="s">
        <v>1325</v>
      </c>
      <c r="M5153" s="2">
        <v>50000</v>
      </c>
      <c r="N5153" s="2">
        <v>85000</v>
      </c>
      <c r="O5153" s="2">
        <f>IF(Tabla1[[#This Row],[Mov]]="VNT",Tabla1[[#This Row],[Sale]]-Tabla1[[#This Row],[Cost]],-Tabla1[[#This Row],[Cost]]*Tabla1[[#This Row],[Cant]])</f>
        <v>35000</v>
      </c>
      <c r="P5153" s="8">
        <f>IF(Tabla1[[#This Row],[Mov]]="VNT",-Tabla1[[#This Row],[Cant]],Tabla1[[#This Row],[Cant]])</f>
        <v>-1</v>
      </c>
      <c r="Q5153" s="8">
        <f>DAY(Tabla1[[#This Row],[Date]])</f>
        <v>11</v>
      </c>
      <c r="R5153" s="8">
        <f>MONTH(Tabla1[[#This Row],[Date]])</f>
        <v>12</v>
      </c>
      <c r="S5153" s="8">
        <f>YEAR(Tabla1[[#This Row],[Date]])</f>
        <v>2022</v>
      </c>
    </row>
    <row r="5154" spans="1:19" x14ac:dyDescent="0.2">
      <c r="A5154">
        <v>5146</v>
      </c>
      <c r="B5154" s="1">
        <v>44906</v>
      </c>
      <c r="C5154" t="s">
        <v>260</v>
      </c>
      <c r="D5154" t="s">
        <v>332</v>
      </c>
      <c r="E5154">
        <v>1</v>
      </c>
      <c r="F5154" t="s">
        <v>116</v>
      </c>
      <c r="G5154" t="s">
        <v>347</v>
      </c>
      <c r="H5154" t="s">
        <v>518</v>
      </c>
      <c r="M5154" s="2">
        <v>6074</v>
      </c>
      <c r="N5154" s="2">
        <v>6500</v>
      </c>
      <c r="O5154" s="2">
        <f>IF(Tabla1[[#This Row],[Mov]]="VNT",Tabla1[[#This Row],[Sale]]-Tabla1[[#This Row],[Cost]],-Tabla1[[#This Row],[Cost]]*Tabla1[[#This Row],[Cant]])</f>
        <v>426</v>
      </c>
      <c r="P5154" s="8">
        <f>IF(Tabla1[[#This Row],[Mov]]="VNT",-Tabla1[[#This Row],[Cant]],Tabla1[[#This Row],[Cant]])</f>
        <v>-1</v>
      </c>
      <c r="Q5154" s="8">
        <f>DAY(Tabla1[[#This Row],[Date]])</f>
        <v>11</v>
      </c>
      <c r="R5154" s="8">
        <f>MONTH(Tabla1[[#This Row],[Date]])</f>
        <v>12</v>
      </c>
      <c r="S5154" s="8">
        <f>YEAR(Tabla1[[#This Row],[Date]])</f>
        <v>2022</v>
      </c>
    </row>
    <row r="5155" spans="1:19" x14ac:dyDescent="0.2">
      <c r="A5155">
        <v>5147</v>
      </c>
      <c r="B5155" s="1">
        <v>44906</v>
      </c>
      <c r="C5155" t="s">
        <v>260</v>
      </c>
      <c r="D5155" t="s">
        <v>332</v>
      </c>
      <c r="E5155">
        <v>1</v>
      </c>
      <c r="F5155" t="s">
        <v>476</v>
      </c>
      <c r="G5155" t="s">
        <v>266</v>
      </c>
      <c r="H5155" t="s">
        <v>2012</v>
      </c>
      <c r="M5155" s="2">
        <v>2000</v>
      </c>
      <c r="N5155" s="2">
        <v>6000</v>
      </c>
      <c r="O5155" s="2">
        <f>IF(Tabla1[[#This Row],[Mov]]="VNT",Tabla1[[#This Row],[Sale]]-Tabla1[[#This Row],[Cost]],-Tabla1[[#This Row],[Cost]]*Tabla1[[#This Row],[Cant]])</f>
        <v>4000</v>
      </c>
      <c r="P5155" s="8">
        <f>IF(Tabla1[[#This Row],[Mov]]="VNT",-Tabla1[[#This Row],[Cant]],Tabla1[[#This Row],[Cant]])</f>
        <v>-1</v>
      </c>
      <c r="Q5155" s="8">
        <f>DAY(Tabla1[[#This Row],[Date]])</f>
        <v>11</v>
      </c>
      <c r="R5155" s="8">
        <f>MONTH(Tabla1[[#This Row],[Date]])</f>
        <v>12</v>
      </c>
      <c r="S5155" s="8">
        <f>YEAR(Tabla1[[#This Row],[Date]])</f>
        <v>2022</v>
      </c>
    </row>
    <row r="5156" spans="1:19" x14ac:dyDescent="0.2">
      <c r="A5156">
        <v>5148</v>
      </c>
      <c r="B5156" s="1">
        <v>44906</v>
      </c>
      <c r="C5156" t="s">
        <v>260</v>
      </c>
      <c r="D5156" t="s">
        <v>332</v>
      </c>
      <c r="E5156">
        <v>1</v>
      </c>
      <c r="F5156" t="s">
        <v>21</v>
      </c>
      <c r="G5156" t="s">
        <v>272</v>
      </c>
      <c r="H5156" t="s">
        <v>1522</v>
      </c>
      <c r="M5156" s="2">
        <v>2800</v>
      </c>
      <c r="N5156" s="2">
        <v>10000</v>
      </c>
      <c r="O5156" s="2">
        <f>IF(Tabla1[[#This Row],[Mov]]="VNT",Tabla1[[#This Row],[Sale]]-Tabla1[[#This Row],[Cost]],-Tabla1[[#This Row],[Cost]]*Tabla1[[#This Row],[Cant]])</f>
        <v>7200</v>
      </c>
      <c r="P5156" s="8">
        <f>IF(Tabla1[[#This Row],[Mov]]="VNT",-Tabla1[[#This Row],[Cant]],Tabla1[[#This Row],[Cant]])</f>
        <v>-1</v>
      </c>
      <c r="Q5156" s="8">
        <f>DAY(Tabla1[[#This Row],[Date]])</f>
        <v>11</v>
      </c>
      <c r="R5156" s="8">
        <f>MONTH(Tabla1[[#This Row],[Date]])</f>
        <v>12</v>
      </c>
      <c r="S5156" s="8">
        <f>YEAR(Tabla1[[#This Row],[Date]])</f>
        <v>2022</v>
      </c>
    </row>
    <row r="5157" spans="1:19" x14ac:dyDescent="0.2">
      <c r="A5157">
        <v>5149</v>
      </c>
      <c r="B5157" s="1">
        <v>44906</v>
      </c>
      <c r="C5157" t="s">
        <v>260</v>
      </c>
      <c r="D5157" t="s">
        <v>332</v>
      </c>
      <c r="E5157">
        <v>1</v>
      </c>
      <c r="F5157" t="s">
        <v>21</v>
      </c>
      <c r="G5157" t="s">
        <v>266</v>
      </c>
      <c r="H5157" t="s">
        <v>2063</v>
      </c>
      <c r="M5157" s="2">
        <v>2000</v>
      </c>
      <c r="N5157" s="2">
        <v>8000</v>
      </c>
      <c r="O5157" s="2">
        <f>IF(Tabla1[[#This Row],[Mov]]="VNT",Tabla1[[#This Row],[Sale]]-Tabla1[[#This Row],[Cost]],-Tabla1[[#This Row],[Cost]]*Tabla1[[#This Row],[Cant]])</f>
        <v>6000</v>
      </c>
      <c r="P5157" s="8">
        <f>IF(Tabla1[[#This Row],[Mov]]="VNT",-Tabla1[[#This Row],[Cant]],Tabla1[[#This Row],[Cant]])</f>
        <v>-1</v>
      </c>
      <c r="Q5157" s="8">
        <f>DAY(Tabla1[[#This Row],[Date]])</f>
        <v>11</v>
      </c>
      <c r="R5157" s="8">
        <f>MONTH(Tabla1[[#This Row],[Date]])</f>
        <v>12</v>
      </c>
      <c r="S5157" s="8">
        <f>YEAR(Tabla1[[#This Row],[Date]])</f>
        <v>2022</v>
      </c>
    </row>
    <row r="5158" spans="1:19" x14ac:dyDescent="0.2">
      <c r="A5158">
        <v>5150</v>
      </c>
      <c r="B5158" s="1">
        <v>44906</v>
      </c>
      <c r="C5158" t="s">
        <v>260</v>
      </c>
      <c r="D5158" t="s">
        <v>332</v>
      </c>
      <c r="E5158">
        <v>1</v>
      </c>
      <c r="F5158" t="s">
        <v>15</v>
      </c>
      <c r="G5158" t="s">
        <v>333</v>
      </c>
      <c r="H5158" t="s">
        <v>1292</v>
      </c>
      <c r="M5158" s="2">
        <v>1800</v>
      </c>
      <c r="N5158" s="2">
        <v>8000</v>
      </c>
      <c r="O5158" s="2">
        <f>IF(Tabla1[[#This Row],[Mov]]="VNT",Tabla1[[#This Row],[Sale]]-Tabla1[[#This Row],[Cost]],-Tabla1[[#This Row],[Cost]]*Tabla1[[#This Row],[Cant]])</f>
        <v>6200</v>
      </c>
      <c r="P5158" s="8">
        <f>IF(Tabla1[[#This Row],[Mov]]="VNT",-Tabla1[[#This Row],[Cant]],Tabla1[[#This Row],[Cant]])</f>
        <v>-1</v>
      </c>
      <c r="Q5158" s="8">
        <f>DAY(Tabla1[[#This Row],[Date]])</f>
        <v>11</v>
      </c>
      <c r="R5158" s="8">
        <f>MONTH(Tabla1[[#This Row],[Date]])</f>
        <v>12</v>
      </c>
      <c r="S5158" s="8">
        <f>YEAR(Tabla1[[#This Row],[Date]])</f>
        <v>2022</v>
      </c>
    </row>
    <row r="5159" spans="1:19" x14ac:dyDescent="0.2">
      <c r="A5159">
        <v>5151</v>
      </c>
      <c r="B5159" s="1">
        <v>44906</v>
      </c>
      <c r="C5159" t="s">
        <v>260</v>
      </c>
      <c r="D5159" t="s">
        <v>332</v>
      </c>
      <c r="E5159">
        <v>1</v>
      </c>
      <c r="F5159" t="s">
        <v>15</v>
      </c>
      <c r="G5159" t="s">
        <v>264</v>
      </c>
      <c r="H5159" t="s">
        <v>2064</v>
      </c>
      <c r="M5159" s="2">
        <v>2000</v>
      </c>
      <c r="N5159" s="2">
        <v>10000</v>
      </c>
      <c r="O5159" s="2">
        <f>IF(Tabla1[[#This Row],[Mov]]="VNT",Tabla1[[#This Row],[Sale]]-Tabla1[[#This Row],[Cost]],-Tabla1[[#This Row],[Cost]]*Tabla1[[#This Row],[Cant]])</f>
        <v>8000</v>
      </c>
      <c r="P5159" s="8">
        <f>IF(Tabla1[[#This Row],[Mov]]="VNT",-Tabla1[[#This Row],[Cant]],Tabla1[[#This Row],[Cant]])</f>
        <v>-1</v>
      </c>
      <c r="Q5159" s="8">
        <f>DAY(Tabla1[[#This Row],[Date]])</f>
        <v>11</v>
      </c>
      <c r="R5159" s="8">
        <f>MONTH(Tabla1[[#This Row],[Date]])</f>
        <v>12</v>
      </c>
      <c r="S5159" s="8">
        <f>YEAR(Tabla1[[#This Row],[Date]])</f>
        <v>2022</v>
      </c>
    </row>
    <row r="5160" spans="1:19" x14ac:dyDescent="0.2">
      <c r="A5160">
        <v>5152</v>
      </c>
      <c r="B5160" s="1">
        <v>44906</v>
      </c>
      <c r="C5160" t="s">
        <v>260</v>
      </c>
      <c r="D5160" t="s">
        <v>332</v>
      </c>
      <c r="E5160">
        <v>1</v>
      </c>
      <c r="F5160" t="s">
        <v>116</v>
      </c>
      <c r="G5160" t="s">
        <v>347</v>
      </c>
      <c r="H5160" t="s">
        <v>518</v>
      </c>
      <c r="M5160" s="2">
        <v>3271</v>
      </c>
      <c r="N5160" s="2">
        <v>3500</v>
      </c>
      <c r="O5160" s="2">
        <f>IF(Tabla1[[#This Row],[Mov]]="VNT",Tabla1[[#This Row],[Sale]]-Tabla1[[#This Row],[Cost]],-Tabla1[[#This Row],[Cost]]*Tabla1[[#This Row],[Cant]])</f>
        <v>229</v>
      </c>
      <c r="P5160" s="8">
        <f>IF(Tabla1[[#This Row],[Mov]]="VNT",-Tabla1[[#This Row],[Cant]],Tabla1[[#This Row],[Cant]])</f>
        <v>-1</v>
      </c>
      <c r="Q5160" s="8">
        <f>DAY(Tabla1[[#This Row],[Date]])</f>
        <v>11</v>
      </c>
      <c r="R5160" s="8">
        <f>MONTH(Tabla1[[#This Row],[Date]])</f>
        <v>12</v>
      </c>
      <c r="S5160" s="8">
        <f>YEAR(Tabla1[[#This Row],[Date]])</f>
        <v>2022</v>
      </c>
    </row>
    <row r="5161" spans="1:19" x14ac:dyDescent="0.2">
      <c r="A5161">
        <v>5153</v>
      </c>
      <c r="B5161" s="1">
        <v>44906</v>
      </c>
      <c r="C5161" t="s">
        <v>260</v>
      </c>
      <c r="D5161" t="s">
        <v>332</v>
      </c>
      <c r="E5161">
        <v>1</v>
      </c>
      <c r="F5161" t="s">
        <v>532</v>
      </c>
      <c r="G5161" t="s">
        <v>272</v>
      </c>
      <c r="H5161" t="s">
        <v>671</v>
      </c>
      <c r="M5161" s="2">
        <v>22000</v>
      </c>
      <c r="N5161" s="2">
        <v>45000</v>
      </c>
      <c r="O5161" s="2">
        <f>IF(Tabla1[[#This Row],[Mov]]="VNT",Tabla1[[#This Row],[Sale]]-Tabla1[[#This Row],[Cost]],-Tabla1[[#This Row],[Cost]]*Tabla1[[#This Row],[Cant]])</f>
        <v>23000</v>
      </c>
      <c r="P5161" s="8">
        <f>IF(Tabla1[[#This Row],[Mov]]="VNT",-Tabla1[[#This Row],[Cant]],Tabla1[[#This Row],[Cant]])</f>
        <v>-1</v>
      </c>
      <c r="Q5161" s="8">
        <f>DAY(Tabla1[[#This Row],[Date]])</f>
        <v>11</v>
      </c>
      <c r="R5161" s="8">
        <f>MONTH(Tabla1[[#This Row],[Date]])</f>
        <v>12</v>
      </c>
      <c r="S5161" s="8">
        <f>YEAR(Tabla1[[#This Row],[Date]])</f>
        <v>2022</v>
      </c>
    </row>
    <row r="5162" spans="1:19" x14ac:dyDescent="0.2">
      <c r="A5162">
        <v>5154</v>
      </c>
      <c r="B5162" s="1">
        <v>44906</v>
      </c>
      <c r="C5162" t="s">
        <v>260</v>
      </c>
      <c r="D5162" t="s">
        <v>332</v>
      </c>
      <c r="E5162">
        <v>1</v>
      </c>
      <c r="F5162" t="s">
        <v>532</v>
      </c>
      <c r="G5162" t="s">
        <v>273</v>
      </c>
      <c r="H5162" t="s">
        <v>552</v>
      </c>
      <c r="M5162" s="2">
        <v>19000</v>
      </c>
      <c r="N5162" s="2">
        <v>35000</v>
      </c>
      <c r="O5162" s="2">
        <f>IF(Tabla1[[#This Row],[Mov]]="VNT",Tabla1[[#This Row],[Sale]]-Tabla1[[#This Row],[Cost]],-Tabla1[[#This Row],[Cost]]*Tabla1[[#This Row],[Cant]])</f>
        <v>16000</v>
      </c>
      <c r="P5162" s="8">
        <f>IF(Tabla1[[#This Row],[Mov]]="VNT",-Tabla1[[#This Row],[Cant]],Tabla1[[#This Row],[Cant]])</f>
        <v>-1</v>
      </c>
      <c r="Q5162" s="8">
        <f>DAY(Tabla1[[#This Row],[Date]])</f>
        <v>11</v>
      </c>
      <c r="R5162" s="8">
        <f>MONTH(Tabla1[[#This Row],[Date]])</f>
        <v>12</v>
      </c>
      <c r="S5162" s="8">
        <f>YEAR(Tabla1[[#This Row],[Date]])</f>
        <v>2022</v>
      </c>
    </row>
    <row r="5163" spans="1:19" x14ac:dyDescent="0.2">
      <c r="A5163">
        <v>5155</v>
      </c>
      <c r="B5163" s="1">
        <v>44906</v>
      </c>
      <c r="C5163" t="s">
        <v>260</v>
      </c>
      <c r="D5163" t="s">
        <v>332</v>
      </c>
      <c r="E5163">
        <v>1</v>
      </c>
      <c r="F5163" t="s">
        <v>116</v>
      </c>
      <c r="G5163" t="s">
        <v>347</v>
      </c>
      <c r="H5163" t="s">
        <v>518</v>
      </c>
      <c r="M5163" s="2">
        <v>10280</v>
      </c>
      <c r="N5163" s="2">
        <v>11000</v>
      </c>
      <c r="O5163" s="2">
        <f>IF(Tabla1[[#This Row],[Mov]]="VNT",Tabla1[[#This Row],[Sale]]-Tabla1[[#This Row],[Cost]],-Tabla1[[#This Row],[Cost]]*Tabla1[[#This Row],[Cant]])</f>
        <v>720</v>
      </c>
      <c r="P5163" s="8">
        <f>IF(Tabla1[[#This Row],[Mov]]="VNT",-Tabla1[[#This Row],[Cant]],Tabla1[[#This Row],[Cant]])</f>
        <v>-1</v>
      </c>
      <c r="Q5163" s="8">
        <f>DAY(Tabla1[[#This Row],[Date]])</f>
        <v>11</v>
      </c>
      <c r="R5163" s="8">
        <f>MONTH(Tabla1[[#This Row],[Date]])</f>
        <v>12</v>
      </c>
      <c r="S5163" s="8">
        <f>YEAR(Tabla1[[#This Row],[Date]])</f>
        <v>2022</v>
      </c>
    </row>
    <row r="5164" spans="1:19" x14ac:dyDescent="0.2">
      <c r="A5164">
        <v>5156</v>
      </c>
      <c r="B5164" s="1">
        <v>44906</v>
      </c>
      <c r="C5164" t="s">
        <v>260</v>
      </c>
      <c r="D5164" t="s">
        <v>809</v>
      </c>
      <c r="E5164">
        <v>1</v>
      </c>
      <c r="F5164" t="s">
        <v>201</v>
      </c>
      <c r="G5164" t="s">
        <v>197</v>
      </c>
      <c r="H5164" t="s">
        <v>203</v>
      </c>
      <c r="M5164" s="2">
        <v>55000</v>
      </c>
      <c r="N5164" s="2">
        <v>75000</v>
      </c>
      <c r="O5164" s="2">
        <f>IF(Tabla1[[#This Row],[Mov]]="VNT",Tabla1[[#This Row],[Sale]]-Tabla1[[#This Row],[Cost]],-Tabla1[[#This Row],[Cost]]*Tabla1[[#This Row],[Cant]])</f>
        <v>20000</v>
      </c>
      <c r="P5164" s="8">
        <f>IF(Tabla1[[#This Row],[Mov]]="VNT",-Tabla1[[#This Row],[Cant]],Tabla1[[#This Row],[Cant]])</f>
        <v>-1</v>
      </c>
      <c r="Q5164" s="8">
        <f>DAY(Tabla1[[#This Row],[Date]])</f>
        <v>11</v>
      </c>
      <c r="R5164" s="8">
        <f>MONTH(Tabla1[[#This Row],[Date]])</f>
        <v>12</v>
      </c>
      <c r="S5164" s="8">
        <f>YEAR(Tabla1[[#This Row],[Date]])</f>
        <v>2022</v>
      </c>
    </row>
    <row r="5165" spans="1:19" x14ac:dyDescent="0.2">
      <c r="A5165">
        <v>5157</v>
      </c>
      <c r="B5165" s="1">
        <v>44906</v>
      </c>
      <c r="C5165" t="s">
        <v>260</v>
      </c>
      <c r="D5165" t="s">
        <v>809</v>
      </c>
      <c r="E5165">
        <v>1</v>
      </c>
      <c r="F5165" t="s">
        <v>2065</v>
      </c>
      <c r="G5165" t="s">
        <v>266</v>
      </c>
      <c r="H5165" t="s">
        <v>2066</v>
      </c>
      <c r="M5165" s="2">
        <v>10000</v>
      </c>
      <c r="N5165" s="2">
        <v>15000</v>
      </c>
      <c r="O5165" s="2">
        <f>IF(Tabla1[[#This Row],[Mov]]="VNT",Tabla1[[#This Row],[Sale]]-Tabla1[[#This Row],[Cost]],-Tabla1[[#This Row],[Cost]]*Tabla1[[#This Row],[Cant]])</f>
        <v>5000</v>
      </c>
      <c r="P5165" s="8">
        <f>IF(Tabla1[[#This Row],[Mov]]="VNT",-Tabla1[[#This Row],[Cant]],Tabla1[[#This Row],[Cant]])</f>
        <v>-1</v>
      </c>
      <c r="Q5165" s="8">
        <f>DAY(Tabla1[[#This Row],[Date]])</f>
        <v>11</v>
      </c>
      <c r="R5165" s="8">
        <f>MONTH(Tabla1[[#This Row],[Date]])</f>
        <v>12</v>
      </c>
      <c r="S5165" s="8">
        <f>YEAR(Tabla1[[#This Row],[Date]])</f>
        <v>2022</v>
      </c>
    </row>
    <row r="5166" spans="1:19" x14ac:dyDescent="0.2">
      <c r="A5166">
        <v>5158</v>
      </c>
      <c r="B5166" s="1">
        <v>44907</v>
      </c>
      <c r="C5166" t="s">
        <v>260</v>
      </c>
      <c r="D5166" t="s">
        <v>332</v>
      </c>
      <c r="E5166">
        <v>1</v>
      </c>
      <c r="F5166" t="s">
        <v>891</v>
      </c>
      <c r="G5166" t="s">
        <v>272</v>
      </c>
      <c r="H5166" t="s">
        <v>309</v>
      </c>
      <c r="M5166" s="2">
        <v>3500</v>
      </c>
      <c r="N5166" s="2">
        <v>10000</v>
      </c>
      <c r="O5166" s="2">
        <f>IF(Tabla1[[#This Row],[Mov]]="VNT",Tabla1[[#This Row],[Sale]]-Tabla1[[#This Row],[Cost]],-Tabla1[[#This Row],[Cost]]*Tabla1[[#This Row],[Cant]])</f>
        <v>6500</v>
      </c>
      <c r="P5166" s="8">
        <f>IF(Tabla1[[#This Row],[Mov]]="VNT",-Tabla1[[#This Row],[Cant]],Tabla1[[#This Row],[Cant]])</f>
        <v>-1</v>
      </c>
      <c r="Q5166" s="8">
        <f>DAY(Tabla1[[#This Row],[Date]])</f>
        <v>12</v>
      </c>
      <c r="R5166" s="8">
        <f>MONTH(Tabla1[[#This Row],[Date]])</f>
        <v>12</v>
      </c>
      <c r="S5166" s="8">
        <f>YEAR(Tabla1[[#This Row],[Date]])</f>
        <v>2022</v>
      </c>
    </row>
    <row r="5167" spans="1:19" x14ac:dyDescent="0.2">
      <c r="A5167">
        <v>5159</v>
      </c>
      <c r="B5167" s="1">
        <v>44907</v>
      </c>
      <c r="C5167" t="s">
        <v>260</v>
      </c>
      <c r="D5167" t="s">
        <v>332</v>
      </c>
      <c r="E5167">
        <v>1</v>
      </c>
      <c r="F5167" t="s">
        <v>365</v>
      </c>
      <c r="G5167" t="s">
        <v>943</v>
      </c>
      <c r="H5167" t="s">
        <v>1362</v>
      </c>
      <c r="M5167" s="2">
        <v>4000</v>
      </c>
      <c r="N5167" s="2">
        <v>8000</v>
      </c>
      <c r="O5167" s="2">
        <f>IF(Tabla1[[#This Row],[Mov]]="VNT",Tabla1[[#This Row],[Sale]]-Tabla1[[#This Row],[Cost]],-Tabla1[[#This Row],[Cost]]*Tabla1[[#This Row],[Cant]])</f>
        <v>4000</v>
      </c>
      <c r="P5167" s="8">
        <f>IF(Tabla1[[#This Row],[Mov]]="VNT",-Tabla1[[#This Row],[Cant]],Tabla1[[#This Row],[Cant]])</f>
        <v>-1</v>
      </c>
      <c r="Q5167" s="8">
        <f>DAY(Tabla1[[#This Row],[Date]])</f>
        <v>12</v>
      </c>
      <c r="R5167" s="8">
        <f>MONTH(Tabla1[[#This Row],[Date]])</f>
        <v>12</v>
      </c>
      <c r="S5167" s="8">
        <f>YEAR(Tabla1[[#This Row],[Date]])</f>
        <v>2022</v>
      </c>
    </row>
    <row r="5168" spans="1:19" x14ac:dyDescent="0.2">
      <c r="A5168">
        <v>5160</v>
      </c>
      <c r="B5168" s="1">
        <v>44907</v>
      </c>
      <c r="C5168" t="s">
        <v>260</v>
      </c>
      <c r="D5168" t="s">
        <v>332</v>
      </c>
      <c r="E5168">
        <v>1</v>
      </c>
      <c r="F5168" t="s">
        <v>365</v>
      </c>
      <c r="G5168" t="s">
        <v>943</v>
      </c>
      <c r="H5168" t="s">
        <v>1362</v>
      </c>
      <c r="M5168" s="2">
        <v>4000</v>
      </c>
      <c r="N5168" s="2">
        <v>8000</v>
      </c>
      <c r="O5168" s="2">
        <f>IF(Tabla1[[#This Row],[Mov]]="VNT",Tabla1[[#This Row],[Sale]]-Tabla1[[#This Row],[Cost]],-Tabla1[[#This Row],[Cost]]*Tabla1[[#This Row],[Cant]])</f>
        <v>4000</v>
      </c>
      <c r="P5168" s="8">
        <f>IF(Tabla1[[#This Row],[Mov]]="VNT",-Tabla1[[#This Row],[Cant]],Tabla1[[#This Row],[Cant]])</f>
        <v>-1</v>
      </c>
      <c r="Q5168" s="8">
        <f>DAY(Tabla1[[#This Row],[Date]])</f>
        <v>12</v>
      </c>
      <c r="R5168" s="8">
        <f>MONTH(Tabla1[[#This Row],[Date]])</f>
        <v>12</v>
      </c>
      <c r="S5168" s="8">
        <f>YEAR(Tabla1[[#This Row],[Date]])</f>
        <v>2022</v>
      </c>
    </row>
    <row r="5169" spans="1:19" x14ac:dyDescent="0.2">
      <c r="A5169">
        <v>5161</v>
      </c>
      <c r="B5169" s="1">
        <v>44907</v>
      </c>
      <c r="C5169" t="s">
        <v>260</v>
      </c>
      <c r="D5169" t="s">
        <v>332</v>
      </c>
      <c r="E5169">
        <v>1</v>
      </c>
      <c r="F5169" t="s">
        <v>365</v>
      </c>
      <c r="G5169" t="s">
        <v>943</v>
      </c>
      <c r="H5169" t="s">
        <v>945</v>
      </c>
      <c r="M5169" s="2">
        <v>4000</v>
      </c>
      <c r="N5169" s="2">
        <v>9000</v>
      </c>
      <c r="O5169" s="2">
        <f>IF(Tabla1[[#This Row],[Mov]]="VNT",Tabla1[[#This Row],[Sale]]-Tabla1[[#This Row],[Cost]],-Tabla1[[#This Row],[Cost]]*Tabla1[[#This Row],[Cant]])</f>
        <v>5000</v>
      </c>
      <c r="P5169" s="8">
        <f>IF(Tabla1[[#This Row],[Mov]]="VNT",-Tabla1[[#This Row],[Cant]],Tabla1[[#This Row],[Cant]])</f>
        <v>-1</v>
      </c>
      <c r="Q5169" s="8">
        <f>DAY(Tabla1[[#This Row],[Date]])</f>
        <v>12</v>
      </c>
      <c r="R5169" s="8">
        <f>MONTH(Tabla1[[#This Row],[Date]])</f>
        <v>12</v>
      </c>
      <c r="S5169" s="8">
        <f>YEAR(Tabla1[[#This Row],[Date]])</f>
        <v>2022</v>
      </c>
    </row>
    <row r="5170" spans="1:19" x14ac:dyDescent="0.2">
      <c r="A5170">
        <v>5162</v>
      </c>
      <c r="B5170" s="1">
        <v>44907</v>
      </c>
      <c r="C5170" t="s">
        <v>260</v>
      </c>
      <c r="D5170" t="s">
        <v>332</v>
      </c>
      <c r="E5170">
        <v>1</v>
      </c>
      <c r="F5170" t="s">
        <v>21</v>
      </c>
      <c r="G5170" t="s">
        <v>272</v>
      </c>
      <c r="H5170" t="s">
        <v>1522</v>
      </c>
      <c r="M5170" s="2">
        <v>2800</v>
      </c>
      <c r="N5170" s="2">
        <v>10000</v>
      </c>
      <c r="O5170" s="2">
        <f>IF(Tabla1[[#This Row],[Mov]]="VNT",Tabla1[[#This Row],[Sale]]-Tabla1[[#This Row],[Cost]],-Tabla1[[#This Row],[Cost]]*Tabla1[[#This Row],[Cant]])</f>
        <v>7200</v>
      </c>
      <c r="P5170" s="8">
        <f>IF(Tabla1[[#This Row],[Mov]]="VNT",-Tabla1[[#This Row],[Cant]],Tabla1[[#This Row],[Cant]])</f>
        <v>-1</v>
      </c>
      <c r="Q5170" s="8">
        <f>DAY(Tabla1[[#This Row],[Date]])</f>
        <v>12</v>
      </c>
      <c r="R5170" s="8">
        <f>MONTH(Tabla1[[#This Row],[Date]])</f>
        <v>12</v>
      </c>
      <c r="S5170" s="8">
        <f>YEAR(Tabla1[[#This Row],[Date]])</f>
        <v>2022</v>
      </c>
    </row>
    <row r="5171" spans="1:19" x14ac:dyDescent="0.2">
      <c r="A5171">
        <v>5163</v>
      </c>
      <c r="B5171" s="1">
        <v>44907</v>
      </c>
      <c r="C5171" t="s">
        <v>261</v>
      </c>
      <c r="D5171" t="s">
        <v>892</v>
      </c>
      <c r="E5171">
        <v>1</v>
      </c>
      <c r="F5171" t="s">
        <v>386</v>
      </c>
      <c r="G5171" t="s">
        <v>284</v>
      </c>
      <c r="H5171" t="s">
        <v>415</v>
      </c>
      <c r="M5171" s="2">
        <v>80000</v>
      </c>
      <c r="N5171" s="2">
        <v>150000</v>
      </c>
      <c r="O5171" s="2">
        <f>IF(Tabla1[[#This Row],[Mov]]="VNT",Tabla1[[#This Row],[Sale]]-Tabla1[[#This Row],[Cost]],-Tabla1[[#This Row],[Cost]]*Tabla1[[#This Row],[Cant]])</f>
        <v>-80000</v>
      </c>
      <c r="P5171" s="8">
        <f>IF(Tabla1[[#This Row],[Mov]]="VNT",-Tabla1[[#This Row],[Cant]],Tabla1[[#This Row],[Cant]])</f>
        <v>1</v>
      </c>
      <c r="Q5171" s="8">
        <f>DAY(Tabla1[[#This Row],[Date]])</f>
        <v>12</v>
      </c>
      <c r="R5171" s="8">
        <f>MONTH(Tabla1[[#This Row],[Date]])</f>
        <v>12</v>
      </c>
      <c r="S5171" s="8">
        <f>YEAR(Tabla1[[#This Row],[Date]])</f>
        <v>2022</v>
      </c>
    </row>
    <row r="5172" spans="1:19" x14ac:dyDescent="0.2">
      <c r="A5172">
        <v>5164</v>
      </c>
      <c r="B5172" s="1">
        <v>44907</v>
      </c>
      <c r="C5172" t="s">
        <v>261</v>
      </c>
      <c r="D5172" t="s">
        <v>892</v>
      </c>
      <c r="E5172">
        <v>1</v>
      </c>
      <c r="F5172" t="s">
        <v>1487</v>
      </c>
      <c r="G5172" t="s">
        <v>284</v>
      </c>
      <c r="H5172" t="s">
        <v>513</v>
      </c>
      <c r="M5172" s="2">
        <v>8000</v>
      </c>
      <c r="N5172" s="2">
        <v>20000</v>
      </c>
      <c r="O5172" s="2">
        <f>IF(Tabla1[[#This Row],[Mov]]="VNT",Tabla1[[#This Row],[Sale]]-Tabla1[[#This Row],[Cost]],-Tabla1[[#This Row],[Cost]]*Tabla1[[#This Row],[Cant]])</f>
        <v>-8000</v>
      </c>
      <c r="P5172" s="8">
        <f>IF(Tabla1[[#This Row],[Mov]]="VNT",-Tabla1[[#This Row],[Cant]],Tabla1[[#This Row],[Cant]])</f>
        <v>1</v>
      </c>
      <c r="Q5172" s="8">
        <f>DAY(Tabla1[[#This Row],[Date]])</f>
        <v>12</v>
      </c>
      <c r="R5172" s="8">
        <f>MONTH(Tabla1[[#This Row],[Date]])</f>
        <v>12</v>
      </c>
      <c r="S5172" s="8">
        <f>YEAR(Tabla1[[#This Row],[Date]])</f>
        <v>2022</v>
      </c>
    </row>
    <row r="5173" spans="1:19" x14ac:dyDescent="0.2">
      <c r="A5173">
        <v>5165</v>
      </c>
      <c r="B5173" s="1">
        <v>44907</v>
      </c>
      <c r="C5173" t="s">
        <v>260</v>
      </c>
      <c r="D5173" t="s">
        <v>332</v>
      </c>
      <c r="E5173">
        <v>1</v>
      </c>
      <c r="F5173" t="s">
        <v>386</v>
      </c>
      <c r="G5173" t="s">
        <v>284</v>
      </c>
      <c r="H5173" t="s">
        <v>415</v>
      </c>
      <c r="M5173" s="2">
        <v>80000</v>
      </c>
      <c r="N5173" s="2">
        <v>150000</v>
      </c>
      <c r="O5173" s="2">
        <f>IF(Tabla1[[#This Row],[Mov]]="VNT",Tabla1[[#This Row],[Sale]]-Tabla1[[#This Row],[Cost]],-Tabla1[[#This Row],[Cost]]*Tabla1[[#This Row],[Cant]])</f>
        <v>70000</v>
      </c>
      <c r="P5173" s="8">
        <f>IF(Tabla1[[#This Row],[Mov]]="VNT",-Tabla1[[#This Row],[Cant]],Tabla1[[#This Row],[Cant]])</f>
        <v>-1</v>
      </c>
      <c r="Q5173" s="8">
        <f>DAY(Tabla1[[#This Row],[Date]])</f>
        <v>12</v>
      </c>
      <c r="R5173" s="8">
        <f>MONTH(Tabla1[[#This Row],[Date]])</f>
        <v>12</v>
      </c>
      <c r="S5173" s="8">
        <f>YEAR(Tabla1[[#This Row],[Date]])</f>
        <v>2022</v>
      </c>
    </row>
    <row r="5174" spans="1:19" x14ac:dyDescent="0.2">
      <c r="A5174">
        <v>5166</v>
      </c>
      <c r="B5174" s="1">
        <v>44907</v>
      </c>
      <c r="C5174" t="s">
        <v>261</v>
      </c>
      <c r="D5174" t="s">
        <v>1767</v>
      </c>
      <c r="E5174">
        <v>1</v>
      </c>
      <c r="F5174" t="s">
        <v>2067</v>
      </c>
      <c r="G5174" t="s">
        <v>266</v>
      </c>
      <c r="H5174" t="s">
        <v>2068</v>
      </c>
      <c r="M5174" s="2">
        <v>25000</v>
      </c>
      <c r="N5174" s="2">
        <v>50000</v>
      </c>
      <c r="O5174" s="2">
        <f>IF(Tabla1[[#This Row],[Mov]]="VNT",Tabla1[[#This Row],[Sale]]-Tabla1[[#This Row],[Cost]],-Tabla1[[#This Row],[Cost]]*Tabla1[[#This Row],[Cant]])</f>
        <v>-25000</v>
      </c>
      <c r="P5174" s="8">
        <f>IF(Tabla1[[#This Row],[Mov]]="VNT",-Tabla1[[#This Row],[Cant]],Tabla1[[#This Row],[Cant]])</f>
        <v>1</v>
      </c>
      <c r="Q5174" s="8">
        <f>DAY(Tabla1[[#This Row],[Date]])</f>
        <v>12</v>
      </c>
      <c r="R5174" s="8">
        <f>MONTH(Tabla1[[#This Row],[Date]])</f>
        <v>12</v>
      </c>
      <c r="S5174" s="8">
        <f>YEAR(Tabla1[[#This Row],[Date]])</f>
        <v>2022</v>
      </c>
    </row>
    <row r="5175" spans="1:19" x14ac:dyDescent="0.2">
      <c r="A5175">
        <v>5167</v>
      </c>
      <c r="B5175" s="1">
        <v>44907</v>
      </c>
      <c r="C5175" t="s">
        <v>261</v>
      </c>
      <c r="D5175" t="s">
        <v>1767</v>
      </c>
      <c r="E5175">
        <v>3</v>
      </c>
      <c r="F5175" t="s">
        <v>2065</v>
      </c>
      <c r="G5175" t="s">
        <v>266</v>
      </c>
      <c r="H5175" t="s">
        <v>2069</v>
      </c>
      <c r="M5175" s="2">
        <v>18000</v>
      </c>
      <c r="N5175" s="2">
        <v>39000</v>
      </c>
      <c r="O5175" s="2">
        <f>IF(Tabla1[[#This Row],[Mov]]="VNT",Tabla1[[#This Row],[Sale]]-Tabla1[[#This Row],[Cost]],-Tabla1[[#This Row],[Cost]]*Tabla1[[#This Row],[Cant]])</f>
        <v>-54000</v>
      </c>
      <c r="P5175" s="8">
        <f>IF(Tabla1[[#This Row],[Mov]]="VNT",-Tabla1[[#This Row],[Cant]],Tabla1[[#This Row],[Cant]])</f>
        <v>3</v>
      </c>
      <c r="Q5175" s="8">
        <f>DAY(Tabla1[[#This Row],[Date]])</f>
        <v>12</v>
      </c>
      <c r="R5175" s="8">
        <f>MONTH(Tabla1[[#This Row],[Date]])</f>
        <v>12</v>
      </c>
      <c r="S5175" s="8">
        <f>YEAR(Tabla1[[#This Row],[Date]])</f>
        <v>2022</v>
      </c>
    </row>
    <row r="5176" spans="1:19" x14ac:dyDescent="0.2">
      <c r="A5176">
        <v>5168</v>
      </c>
      <c r="B5176" s="1">
        <v>44907</v>
      </c>
      <c r="C5176" t="s">
        <v>261</v>
      </c>
      <c r="D5176" t="s">
        <v>1767</v>
      </c>
      <c r="E5176">
        <v>1</v>
      </c>
      <c r="F5176" t="s">
        <v>2046</v>
      </c>
      <c r="G5176" t="s">
        <v>266</v>
      </c>
      <c r="H5176" t="s">
        <v>2070</v>
      </c>
      <c r="M5176" s="2">
        <v>22000</v>
      </c>
      <c r="N5176" s="2">
        <v>22000</v>
      </c>
      <c r="O5176" s="2">
        <f>IF(Tabla1[[#This Row],[Mov]]="VNT",Tabla1[[#This Row],[Sale]]-Tabla1[[#This Row],[Cost]],-Tabla1[[#This Row],[Cost]]*Tabla1[[#This Row],[Cant]])</f>
        <v>-22000</v>
      </c>
      <c r="P5176" s="8">
        <f>IF(Tabla1[[#This Row],[Mov]]="VNT",-Tabla1[[#This Row],[Cant]],Tabla1[[#This Row],[Cant]])</f>
        <v>1</v>
      </c>
      <c r="Q5176" s="8">
        <f>DAY(Tabla1[[#This Row],[Date]])</f>
        <v>12</v>
      </c>
      <c r="R5176" s="8">
        <f>MONTH(Tabla1[[#This Row],[Date]])</f>
        <v>12</v>
      </c>
      <c r="S5176" s="8">
        <f>YEAR(Tabla1[[#This Row],[Date]])</f>
        <v>2022</v>
      </c>
    </row>
    <row r="5177" spans="1:19" x14ac:dyDescent="0.2">
      <c r="A5177">
        <v>5169</v>
      </c>
      <c r="B5177" s="1">
        <v>44907</v>
      </c>
      <c r="C5177" t="s">
        <v>261</v>
      </c>
      <c r="D5177" t="s">
        <v>623</v>
      </c>
      <c r="E5177">
        <v>3</v>
      </c>
      <c r="F5177" t="s">
        <v>532</v>
      </c>
      <c r="G5177" t="s">
        <v>273</v>
      </c>
      <c r="H5177" t="s">
        <v>552</v>
      </c>
      <c r="M5177" s="2">
        <v>18000</v>
      </c>
      <c r="N5177" s="2">
        <v>35000</v>
      </c>
      <c r="O5177" s="2">
        <f>IF(Tabla1[[#This Row],[Mov]]="VNT",Tabla1[[#This Row],[Sale]]-Tabla1[[#This Row],[Cost]],-Tabla1[[#This Row],[Cost]]*Tabla1[[#This Row],[Cant]])</f>
        <v>-54000</v>
      </c>
      <c r="P5177" s="8">
        <f>IF(Tabla1[[#This Row],[Mov]]="VNT",-Tabla1[[#This Row],[Cant]],Tabla1[[#This Row],[Cant]])</f>
        <v>3</v>
      </c>
      <c r="Q5177" s="8">
        <f>DAY(Tabla1[[#This Row],[Date]])</f>
        <v>12</v>
      </c>
      <c r="R5177" s="8">
        <f>MONTH(Tabla1[[#This Row],[Date]])</f>
        <v>12</v>
      </c>
      <c r="S5177" s="8">
        <f>YEAR(Tabla1[[#This Row],[Date]])</f>
        <v>2022</v>
      </c>
    </row>
    <row r="5178" spans="1:19" x14ac:dyDescent="0.2">
      <c r="A5178">
        <v>5170</v>
      </c>
      <c r="B5178" s="1">
        <v>44907</v>
      </c>
      <c r="C5178" t="s">
        <v>261</v>
      </c>
      <c r="D5178" t="s">
        <v>623</v>
      </c>
      <c r="E5178">
        <v>2</v>
      </c>
      <c r="F5178" t="s">
        <v>128</v>
      </c>
      <c r="G5178" t="s">
        <v>266</v>
      </c>
      <c r="H5178" t="s">
        <v>145</v>
      </c>
      <c r="M5178" s="2">
        <v>10000</v>
      </c>
      <c r="N5178" s="2">
        <v>20000</v>
      </c>
      <c r="O5178" s="2">
        <f>IF(Tabla1[[#This Row],[Mov]]="VNT",Tabla1[[#This Row],[Sale]]-Tabla1[[#This Row],[Cost]],-Tabla1[[#This Row],[Cost]]*Tabla1[[#This Row],[Cant]])</f>
        <v>-20000</v>
      </c>
      <c r="P5178" s="8">
        <f>IF(Tabla1[[#This Row],[Mov]]="VNT",-Tabla1[[#This Row],[Cant]],Tabla1[[#This Row],[Cant]])</f>
        <v>2</v>
      </c>
      <c r="Q5178" s="8">
        <f>DAY(Tabla1[[#This Row],[Date]])</f>
        <v>12</v>
      </c>
      <c r="R5178" s="8">
        <f>MONTH(Tabla1[[#This Row],[Date]])</f>
        <v>12</v>
      </c>
      <c r="S5178" s="8">
        <f>YEAR(Tabla1[[#This Row],[Date]])</f>
        <v>2022</v>
      </c>
    </row>
    <row r="5179" spans="1:19" x14ac:dyDescent="0.2">
      <c r="A5179">
        <v>5171</v>
      </c>
      <c r="B5179" s="1">
        <v>44907</v>
      </c>
      <c r="C5179" t="s">
        <v>260</v>
      </c>
      <c r="D5179" t="s">
        <v>809</v>
      </c>
      <c r="E5179">
        <v>1</v>
      </c>
      <c r="F5179" t="s">
        <v>2039</v>
      </c>
      <c r="G5179" t="s">
        <v>266</v>
      </c>
      <c r="H5179" t="s">
        <v>2040</v>
      </c>
      <c r="M5179" s="2">
        <v>3500</v>
      </c>
      <c r="N5179" s="2">
        <v>7500</v>
      </c>
      <c r="O5179" s="2">
        <f>IF(Tabla1[[#This Row],[Mov]]="VNT",Tabla1[[#This Row],[Sale]]-Tabla1[[#This Row],[Cost]],-Tabla1[[#This Row],[Cost]]*Tabla1[[#This Row],[Cant]])</f>
        <v>4000</v>
      </c>
      <c r="P5179" s="8">
        <f>IF(Tabla1[[#This Row],[Mov]]="VNT",-Tabla1[[#This Row],[Cant]],Tabla1[[#This Row],[Cant]])</f>
        <v>-1</v>
      </c>
      <c r="Q5179" s="8">
        <f>DAY(Tabla1[[#This Row],[Date]])</f>
        <v>12</v>
      </c>
      <c r="R5179" s="8">
        <f>MONTH(Tabla1[[#This Row],[Date]])</f>
        <v>12</v>
      </c>
      <c r="S5179" s="8">
        <f>YEAR(Tabla1[[#This Row],[Date]])</f>
        <v>2022</v>
      </c>
    </row>
    <row r="5180" spans="1:19" x14ac:dyDescent="0.2">
      <c r="A5180">
        <v>5172</v>
      </c>
      <c r="B5180" s="1">
        <v>44907</v>
      </c>
      <c r="C5180" t="s">
        <v>260</v>
      </c>
      <c r="D5180" t="s">
        <v>809</v>
      </c>
      <c r="E5180">
        <v>1</v>
      </c>
      <c r="F5180" t="s">
        <v>2039</v>
      </c>
      <c r="G5180" t="s">
        <v>266</v>
      </c>
      <c r="H5180" t="s">
        <v>2071</v>
      </c>
      <c r="M5180" s="2">
        <v>3500</v>
      </c>
      <c r="N5180" s="2">
        <v>7500</v>
      </c>
      <c r="O5180" s="2">
        <f>IF(Tabla1[[#This Row],[Mov]]="VNT",Tabla1[[#This Row],[Sale]]-Tabla1[[#This Row],[Cost]],-Tabla1[[#This Row],[Cost]]*Tabla1[[#This Row],[Cant]])</f>
        <v>4000</v>
      </c>
      <c r="P5180" s="8">
        <f>IF(Tabla1[[#This Row],[Mov]]="VNT",-Tabla1[[#This Row],[Cant]],Tabla1[[#This Row],[Cant]])</f>
        <v>-1</v>
      </c>
      <c r="Q5180" s="8">
        <f>DAY(Tabla1[[#This Row],[Date]])</f>
        <v>12</v>
      </c>
      <c r="R5180" s="8">
        <f>MONTH(Tabla1[[#This Row],[Date]])</f>
        <v>12</v>
      </c>
      <c r="S5180" s="8">
        <f>YEAR(Tabla1[[#This Row],[Date]])</f>
        <v>2022</v>
      </c>
    </row>
    <row r="5181" spans="1:19" x14ac:dyDescent="0.2">
      <c r="A5181">
        <v>5173</v>
      </c>
      <c r="B5181" s="1">
        <v>44907</v>
      </c>
      <c r="C5181" t="s">
        <v>260</v>
      </c>
      <c r="D5181" t="s">
        <v>809</v>
      </c>
      <c r="E5181">
        <v>1</v>
      </c>
      <c r="F5181" t="s">
        <v>2046</v>
      </c>
      <c r="G5181" t="s">
        <v>266</v>
      </c>
      <c r="H5181" t="s">
        <v>2070</v>
      </c>
      <c r="M5181" s="2">
        <v>22000</v>
      </c>
      <c r="N5181" s="2">
        <v>35000</v>
      </c>
      <c r="O5181" s="2">
        <f>IF(Tabla1[[#This Row],[Mov]]="VNT",Tabla1[[#This Row],[Sale]]-Tabla1[[#This Row],[Cost]],-Tabla1[[#This Row],[Cost]]*Tabla1[[#This Row],[Cant]])</f>
        <v>13000</v>
      </c>
      <c r="P5181" s="8">
        <f>IF(Tabla1[[#This Row],[Mov]]="VNT",-Tabla1[[#This Row],[Cant]],Tabla1[[#This Row],[Cant]])</f>
        <v>-1</v>
      </c>
      <c r="Q5181" s="8">
        <f>DAY(Tabla1[[#This Row],[Date]])</f>
        <v>12</v>
      </c>
      <c r="R5181" s="8">
        <f>MONTH(Tabla1[[#This Row],[Date]])</f>
        <v>12</v>
      </c>
      <c r="S5181" s="8">
        <f>YEAR(Tabla1[[#This Row],[Date]])</f>
        <v>2022</v>
      </c>
    </row>
    <row r="5182" spans="1:19" x14ac:dyDescent="0.2">
      <c r="A5182">
        <v>5174</v>
      </c>
      <c r="B5182" s="1">
        <v>44907</v>
      </c>
      <c r="C5182" t="s">
        <v>260</v>
      </c>
      <c r="D5182" t="s">
        <v>809</v>
      </c>
      <c r="E5182">
        <v>1</v>
      </c>
      <c r="F5182" t="s">
        <v>2065</v>
      </c>
      <c r="G5182" t="s">
        <v>266</v>
      </c>
      <c r="H5182" t="s">
        <v>2069</v>
      </c>
      <c r="M5182" s="2">
        <v>18000</v>
      </c>
      <c r="N5182" s="2">
        <v>30000</v>
      </c>
      <c r="O5182" s="2">
        <f>IF(Tabla1[[#This Row],[Mov]]="VNT",Tabla1[[#This Row],[Sale]]-Tabla1[[#This Row],[Cost]],-Tabla1[[#This Row],[Cost]]*Tabla1[[#This Row],[Cant]])</f>
        <v>12000</v>
      </c>
      <c r="P5182" s="8">
        <f>IF(Tabla1[[#This Row],[Mov]]="VNT",-Tabla1[[#This Row],[Cant]],Tabla1[[#This Row],[Cant]])</f>
        <v>-1</v>
      </c>
      <c r="Q5182" s="8">
        <f>DAY(Tabla1[[#This Row],[Date]])</f>
        <v>12</v>
      </c>
      <c r="R5182" s="8">
        <f>MONTH(Tabla1[[#This Row],[Date]])</f>
        <v>12</v>
      </c>
      <c r="S5182" s="8">
        <f>YEAR(Tabla1[[#This Row],[Date]])</f>
        <v>2022</v>
      </c>
    </row>
    <row r="5183" spans="1:19" x14ac:dyDescent="0.2">
      <c r="A5183">
        <v>5175</v>
      </c>
      <c r="B5183" s="1">
        <v>44907</v>
      </c>
      <c r="C5183" t="s">
        <v>260</v>
      </c>
      <c r="D5183" t="s">
        <v>809</v>
      </c>
      <c r="E5183">
        <v>1</v>
      </c>
      <c r="F5183" t="s">
        <v>44</v>
      </c>
      <c r="G5183" t="s">
        <v>266</v>
      </c>
      <c r="H5183" t="s">
        <v>2045</v>
      </c>
      <c r="M5183" s="2">
        <v>35000</v>
      </c>
      <c r="N5183" s="2">
        <v>55000</v>
      </c>
      <c r="O5183" s="2">
        <f>IF(Tabla1[[#This Row],[Mov]]="VNT",Tabla1[[#This Row],[Sale]]-Tabla1[[#This Row],[Cost]],-Tabla1[[#This Row],[Cost]]*Tabla1[[#This Row],[Cant]])</f>
        <v>20000</v>
      </c>
      <c r="P5183" s="8">
        <f>IF(Tabla1[[#This Row],[Mov]]="VNT",-Tabla1[[#This Row],[Cant]],Tabla1[[#This Row],[Cant]])</f>
        <v>-1</v>
      </c>
      <c r="Q5183" s="8">
        <f>DAY(Tabla1[[#This Row],[Date]])</f>
        <v>12</v>
      </c>
      <c r="R5183" s="8">
        <f>MONTH(Tabla1[[#This Row],[Date]])</f>
        <v>12</v>
      </c>
      <c r="S5183" s="8">
        <f>YEAR(Tabla1[[#This Row],[Date]])</f>
        <v>2022</v>
      </c>
    </row>
    <row r="5184" spans="1:19" x14ac:dyDescent="0.2">
      <c r="A5184">
        <v>5176</v>
      </c>
      <c r="B5184" s="1">
        <v>44908</v>
      </c>
      <c r="C5184" t="s">
        <v>260</v>
      </c>
      <c r="D5184" t="s">
        <v>223</v>
      </c>
      <c r="E5184">
        <v>1</v>
      </c>
      <c r="F5184" t="s">
        <v>2065</v>
      </c>
      <c r="G5184" t="s">
        <v>266</v>
      </c>
      <c r="H5184" t="s">
        <v>2069</v>
      </c>
      <c r="M5184" s="2">
        <v>18000</v>
      </c>
      <c r="N5184" s="2">
        <v>35000</v>
      </c>
      <c r="O5184" s="2">
        <f>IF(Tabla1[[#This Row],[Mov]]="VNT",Tabla1[[#This Row],[Sale]]-Tabla1[[#This Row],[Cost]],-Tabla1[[#This Row],[Cost]]*Tabla1[[#This Row],[Cant]])</f>
        <v>17000</v>
      </c>
      <c r="P5184" s="8">
        <f>IF(Tabla1[[#This Row],[Mov]]="VNT",-Tabla1[[#This Row],[Cant]],Tabla1[[#This Row],[Cant]])</f>
        <v>-1</v>
      </c>
      <c r="Q5184" s="8">
        <f>DAY(Tabla1[[#This Row],[Date]])</f>
        <v>13</v>
      </c>
      <c r="R5184" s="8">
        <f>MONTH(Tabla1[[#This Row],[Date]])</f>
        <v>12</v>
      </c>
      <c r="S5184" s="8">
        <f>YEAR(Tabla1[[#This Row],[Date]])</f>
        <v>2022</v>
      </c>
    </row>
    <row r="5185" spans="1:19" x14ac:dyDescent="0.2">
      <c r="A5185">
        <v>5177</v>
      </c>
      <c r="B5185" s="1">
        <v>44908</v>
      </c>
      <c r="C5185" t="s">
        <v>260</v>
      </c>
      <c r="D5185" t="s">
        <v>332</v>
      </c>
      <c r="E5185">
        <v>1</v>
      </c>
      <c r="F5185" t="s">
        <v>21</v>
      </c>
      <c r="G5185" t="s">
        <v>272</v>
      </c>
      <c r="H5185" t="s">
        <v>1522</v>
      </c>
      <c r="M5185" s="2">
        <v>2500</v>
      </c>
      <c r="N5185" s="2">
        <v>10000</v>
      </c>
      <c r="O5185" s="2">
        <f>IF(Tabla1[[#This Row],[Mov]]="VNT",Tabla1[[#This Row],[Sale]]-Tabla1[[#This Row],[Cost]],-Tabla1[[#This Row],[Cost]]*Tabla1[[#This Row],[Cant]])</f>
        <v>7500</v>
      </c>
      <c r="P5185" s="8">
        <f>IF(Tabla1[[#This Row],[Mov]]="VNT",-Tabla1[[#This Row],[Cant]],Tabla1[[#This Row],[Cant]])</f>
        <v>-1</v>
      </c>
      <c r="Q5185" s="8">
        <f>DAY(Tabla1[[#This Row],[Date]])</f>
        <v>13</v>
      </c>
      <c r="R5185" s="8">
        <f>MONTH(Tabla1[[#This Row],[Date]])</f>
        <v>12</v>
      </c>
      <c r="S5185" s="8">
        <f>YEAR(Tabla1[[#This Row],[Date]])</f>
        <v>2022</v>
      </c>
    </row>
    <row r="5186" spans="1:19" x14ac:dyDescent="0.2">
      <c r="A5186">
        <v>5178</v>
      </c>
      <c r="B5186" s="1">
        <v>44908</v>
      </c>
      <c r="C5186" t="s">
        <v>260</v>
      </c>
      <c r="D5186" t="s">
        <v>874</v>
      </c>
      <c r="E5186">
        <v>1</v>
      </c>
      <c r="F5186" t="s">
        <v>48</v>
      </c>
      <c r="G5186" t="s">
        <v>790</v>
      </c>
      <c r="H5186" t="s">
        <v>184</v>
      </c>
      <c r="M5186" s="2">
        <v>20000</v>
      </c>
      <c r="N5186" s="2">
        <v>40000</v>
      </c>
      <c r="O5186" s="2">
        <f>IF(Tabla1[[#This Row],[Mov]]="VNT",Tabla1[[#This Row],[Sale]]-Tabla1[[#This Row],[Cost]],-Tabla1[[#This Row],[Cost]]*Tabla1[[#This Row],[Cant]])</f>
        <v>20000</v>
      </c>
      <c r="P5186" s="8">
        <f>IF(Tabla1[[#This Row],[Mov]]="VNT",-Tabla1[[#This Row],[Cant]],Tabla1[[#This Row],[Cant]])</f>
        <v>-1</v>
      </c>
      <c r="Q5186" s="8">
        <f>DAY(Tabla1[[#This Row],[Date]])</f>
        <v>13</v>
      </c>
      <c r="R5186" s="8">
        <f>MONTH(Tabla1[[#This Row],[Date]])</f>
        <v>12</v>
      </c>
      <c r="S5186" s="8">
        <f>YEAR(Tabla1[[#This Row],[Date]])</f>
        <v>2022</v>
      </c>
    </row>
    <row r="5187" spans="1:19" x14ac:dyDescent="0.2">
      <c r="A5187">
        <v>5179</v>
      </c>
      <c r="B5187" s="1">
        <v>44907</v>
      </c>
      <c r="C5187" t="s">
        <v>261</v>
      </c>
      <c r="D5187" t="s">
        <v>1569</v>
      </c>
      <c r="E5187">
        <v>21</v>
      </c>
      <c r="F5187" t="s">
        <v>891</v>
      </c>
      <c r="G5187" t="s">
        <v>589</v>
      </c>
      <c r="H5187" t="s">
        <v>1173</v>
      </c>
      <c r="M5187" s="2">
        <v>3500</v>
      </c>
      <c r="N5187" s="2">
        <v>10000</v>
      </c>
      <c r="O5187" s="2">
        <f>IF(Tabla1[[#This Row],[Mov]]="VNT",Tabla1[[#This Row],[Sale]]-Tabla1[[#This Row],[Cost]],-Tabla1[[#This Row],[Cost]]*Tabla1[[#This Row],[Cant]])</f>
        <v>-73500</v>
      </c>
      <c r="P5187" s="8">
        <f>IF(Tabla1[[#This Row],[Mov]]="VNT",-Tabla1[[#This Row],[Cant]],Tabla1[[#This Row],[Cant]])</f>
        <v>21</v>
      </c>
      <c r="Q5187" s="8">
        <f>DAY(Tabla1[[#This Row],[Date]])</f>
        <v>12</v>
      </c>
      <c r="R5187" s="8">
        <f>MONTH(Tabla1[[#This Row],[Date]])</f>
        <v>12</v>
      </c>
      <c r="S5187" s="8">
        <f>YEAR(Tabla1[[#This Row],[Date]])</f>
        <v>2022</v>
      </c>
    </row>
    <row r="5188" spans="1:19" x14ac:dyDescent="0.2">
      <c r="A5188">
        <v>5180</v>
      </c>
      <c r="B5188" s="1">
        <v>44907</v>
      </c>
      <c r="C5188" t="s">
        <v>261</v>
      </c>
      <c r="D5188" t="s">
        <v>1569</v>
      </c>
      <c r="E5188">
        <v>6</v>
      </c>
      <c r="F5188" t="s">
        <v>224</v>
      </c>
      <c r="G5188" t="s">
        <v>589</v>
      </c>
      <c r="H5188" t="s">
        <v>1173</v>
      </c>
      <c r="M5188" s="2">
        <v>8000</v>
      </c>
      <c r="N5188" s="2">
        <v>20000</v>
      </c>
      <c r="O5188" s="2">
        <f>IF(Tabla1[[#This Row],[Mov]]="VNT",Tabla1[[#This Row],[Sale]]-Tabla1[[#This Row],[Cost]],-Tabla1[[#This Row],[Cost]]*Tabla1[[#This Row],[Cant]])</f>
        <v>-48000</v>
      </c>
      <c r="P5188" s="8">
        <f>IF(Tabla1[[#This Row],[Mov]]="VNT",-Tabla1[[#This Row],[Cant]],Tabla1[[#This Row],[Cant]])</f>
        <v>6</v>
      </c>
      <c r="Q5188" s="8">
        <f>DAY(Tabla1[[#This Row],[Date]])</f>
        <v>12</v>
      </c>
      <c r="R5188" s="8">
        <f>MONTH(Tabla1[[#This Row],[Date]])</f>
        <v>12</v>
      </c>
      <c r="S5188" s="8">
        <f>YEAR(Tabla1[[#This Row],[Date]])</f>
        <v>2022</v>
      </c>
    </row>
    <row r="5189" spans="1:19" x14ac:dyDescent="0.2">
      <c r="A5189">
        <v>5181</v>
      </c>
      <c r="B5189" s="1">
        <v>44907</v>
      </c>
      <c r="C5189" t="s">
        <v>261</v>
      </c>
      <c r="D5189" t="s">
        <v>1569</v>
      </c>
      <c r="E5189">
        <v>2</v>
      </c>
      <c r="F5189" t="s">
        <v>224</v>
      </c>
      <c r="G5189" t="s">
        <v>273</v>
      </c>
      <c r="H5189" t="s">
        <v>470</v>
      </c>
      <c r="M5189" s="2">
        <v>7500</v>
      </c>
      <c r="N5189" s="2">
        <v>20000</v>
      </c>
      <c r="O5189" s="2">
        <f>IF(Tabla1[[#This Row],[Mov]]="VNT",Tabla1[[#This Row],[Sale]]-Tabla1[[#This Row],[Cost]],-Tabla1[[#This Row],[Cost]]*Tabla1[[#This Row],[Cant]])</f>
        <v>-15000</v>
      </c>
      <c r="P5189" s="8">
        <f>IF(Tabla1[[#This Row],[Mov]]="VNT",-Tabla1[[#This Row],[Cant]],Tabla1[[#This Row],[Cant]])</f>
        <v>2</v>
      </c>
      <c r="Q5189" s="8">
        <f>DAY(Tabla1[[#This Row],[Date]])</f>
        <v>12</v>
      </c>
      <c r="R5189" s="8">
        <f>MONTH(Tabla1[[#This Row],[Date]])</f>
        <v>12</v>
      </c>
      <c r="S5189" s="8">
        <f>YEAR(Tabla1[[#This Row],[Date]])</f>
        <v>2022</v>
      </c>
    </row>
    <row r="5190" spans="1:19" x14ac:dyDescent="0.2">
      <c r="A5190">
        <v>5182</v>
      </c>
      <c r="B5190" s="1">
        <v>44907</v>
      </c>
      <c r="C5190" t="s">
        <v>261</v>
      </c>
      <c r="D5190" t="s">
        <v>1569</v>
      </c>
      <c r="E5190">
        <v>10</v>
      </c>
      <c r="F5190" t="s">
        <v>21</v>
      </c>
      <c r="G5190" t="s">
        <v>272</v>
      </c>
      <c r="H5190" t="s">
        <v>1522</v>
      </c>
      <c r="M5190" s="2">
        <v>2500</v>
      </c>
      <c r="N5190" s="2">
        <v>10000</v>
      </c>
      <c r="O5190" s="2">
        <f>IF(Tabla1[[#This Row],[Mov]]="VNT",Tabla1[[#This Row],[Sale]]-Tabla1[[#This Row],[Cost]],-Tabla1[[#This Row],[Cost]]*Tabla1[[#This Row],[Cant]])</f>
        <v>-25000</v>
      </c>
      <c r="P5190" s="8">
        <f>IF(Tabla1[[#This Row],[Mov]]="VNT",-Tabla1[[#This Row],[Cant]],Tabla1[[#This Row],[Cant]])</f>
        <v>10</v>
      </c>
      <c r="Q5190" s="8">
        <f>DAY(Tabla1[[#This Row],[Date]])</f>
        <v>12</v>
      </c>
      <c r="R5190" s="8">
        <f>MONTH(Tabla1[[#This Row],[Date]])</f>
        <v>12</v>
      </c>
      <c r="S5190" s="8">
        <f>YEAR(Tabla1[[#This Row],[Date]])</f>
        <v>2022</v>
      </c>
    </row>
    <row r="5191" spans="1:19" x14ac:dyDescent="0.2">
      <c r="A5191">
        <v>5183</v>
      </c>
      <c r="B5191" s="1">
        <v>44907</v>
      </c>
      <c r="C5191" t="s">
        <v>261</v>
      </c>
      <c r="D5191" t="s">
        <v>1569</v>
      </c>
      <c r="E5191">
        <v>10</v>
      </c>
      <c r="F5191" t="s">
        <v>21</v>
      </c>
      <c r="G5191" t="s">
        <v>272</v>
      </c>
      <c r="H5191" t="s">
        <v>1522</v>
      </c>
      <c r="M5191" s="2">
        <v>2800</v>
      </c>
      <c r="N5191" s="2">
        <v>10000</v>
      </c>
      <c r="O5191" s="2">
        <f>IF(Tabla1[[#This Row],[Mov]]="VNT",Tabla1[[#This Row],[Sale]]-Tabla1[[#This Row],[Cost]],-Tabla1[[#This Row],[Cost]]*Tabla1[[#This Row],[Cant]])</f>
        <v>-28000</v>
      </c>
      <c r="P5191" s="8">
        <f>IF(Tabla1[[#This Row],[Mov]]="VNT",-Tabla1[[#This Row],[Cant]],Tabla1[[#This Row],[Cant]])</f>
        <v>10</v>
      </c>
      <c r="Q5191" s="8">
        <f>DAY(Tabla1[[#This Row],[Date]])</f>
        <v>12</v>
      </c>
      <c r="R5191" s="8">
        <f>MONTH(Tabla1[[#This Row],[Date]])</f>
        <v>12</v>
      </c>
      <c r="S5191" s="8">
        <f>YEAR(Tabla1[[#This Row],[Date]])</f>
        <v>2022</v>
      </c>
    </row>
    <row r="5192" spans="1:19" x14ac:dyDescent="0.2">
      <c r="A5192">
        <v>5184</v>
      </c>
      <c r="B5192" s="1">
        <v>44907</v>
      </c>
      <c r="C5192" t="s">
        <v>261</v>
      </c>
      <c r="D5192" t="s">
        <v>1569</v>
      </c>
      <c r="E5192">
        <v>5</v>
      </c>
      <c r="F5192" t="s">
        <v>21</v>
      </c>
      <c r="G5192" t="s">
        <v>272</v>
      </c>
      <c r="H5192" t="s">
        <v>2072</v>
      </c>
      <c r="M5192" s="2">
        <v>3500</v>
      </c>
      <c r="N5192" s="2">
        <v>12000</v>
      </c>
      <c r="O5192" s="2">
        <f>IF(Tabla1[[#This Row],[Mov]]="VNT",Tabla1[[#This Row],[Sale]]-Tabla1[[#This Row],[Cost]],-Tabla1[[#This Row],[Cost]]*Tabla1[[#This Row],[Cant]])</f>
        <v>-17500</v>
      </c>
      <c r="P5192" s="8">
        <f>IF(Tabla1[[#This Row],[Mov]]="VNT",-Tabla1[[#This Row],[Cant]],Tabla1[[#This Row],[Cant]])</f>
        <v>5</v>
      </c>
      <c r="Q5192" s="8">
        <f>DAY(Tabla1[[#This Row],[Date]])</f>
        <v>12</v>
      </c>
      <c r="R5192" s="8">
        <f>MONTH(Tabla1[[#This Row],[Date]])</f>
        <v>12</v>
      </c>
      <c r="S5192" s="8">
        <f>YEAR(Tabla1[[#This Row],[Date]])</f>
        <v>2022</v>
      </c>
    </row>
    <row r="5193" spans="1:19" x14ac:dyDescent="0.2">
      <c r="A5193">
        <v>5185</v>
      </c>
      <c r="B5193" s="1">
        <v>44907</v>
      </c>
      <c r="C5193" t="s">
        <v>261</v>
      </c>
      <c r="D5193" t="s">
        <v>1569</v>
      </c>
      <c r="E5193">
        <v>5</v>
      </c>
      <c r="F5193" t="s">
        <v>21</v>
      </c>
      <c r="G5193" t="s">
        <v>2261</v>
      </c>
      <c r="H5193" t="s">
        <v>2855</v>
      </c>
      <c r="M5193" s="2">
        <v>3000</v>
      </c>
      <c r="N5193" s="2">
        <v>10000</v>
      </c>
      <c r="O5193" s="2">
        <f>IF(Tabla1[[#This Row],[Mov]]="VNT",Tabla1[[#This Row],[Sale]]-Tabla1[[#This Row],[Cost]],-Tabla1[[#This Row],[Cost]]*Tabla1[[#This Row],[Cant]])</f>
        <v>-15000</v>
      </c>
      <c r="P5193" s="8">
        <f>IF(Tabla1[[#This Row],[Mov]]="VNT",-Tabla1[[#This Row],[Cant]],Tabla1[[#This Row],[Cant]])</f>
        <v>5</v>
      </c>
      <c r="Q5193" s="8">
        <f>DAY(Tabla1[[#This Row],[Date]])</f>
        <v>12</v>
      </c>
      <c r="R5193" s="8">
        <f>MONTH(Tabla1[[#This Row],[Date]])</f>
        <v>12</v>
      </c>
      <c r="S5193" s="8">
        <f>YEAR(Tabla1[[#This Row],[Date]])</f>
        <v>2022</v>
      </c>
    </row>
    <row r="5194" spans="1:19" x14ac:dyDescent="0.2">
      <c r="A5194">
        <v>5186</v>
      </c>
      <c r="B5194" s="1">
        <v>44907</v>
      </c>
      <c r="C5194" t="s">
        <v>261</v>
      </c>
      <c r="D5194" t="s">
        <v>1569</v>
      </c>
      <c r="E5194">
        <v>5</v>
      </c>
      <c r="F5194" t="s">
        <v>21</v>
      </c>
      <c r="G5194" t="s">
        <v>272</v>
      </c>
      <c r="H5194" t="s">
        <v>671</v>
      </c>
      <c r="M5194" s="2">
        <v>3500</v>
      </c>
      <c r="N5194" s="2">
        <v>15000</v>
      </c>
      <c r="O5194" s="2">
        <f>IF(Tabla1[[#This Row],[Mov]]="VNT",Tabla1[[#This Row],[Sale]]-Tabla1[[#This Row],[Cost]],-Tabla1[[#This Row],[Cost]]*Tabla1[[#This Row],[Cant]])</f>
        <v>-17500</v>
      </c>
      <c r="P5194" s="8">
        <f>IF(Tabla1[[#This Row],[Mov]]="VNT",-Tabla1[[#This Row],[Cant]],Tabla1[[#This Row],[Cant]])</f>
        <v>5</v>
      </c>
      <c r="Q5194" s="8">
        <f>DAY(Tabla1[[#This Row],[Date]])</f>
        <v>12</v>
      </c>
      <c r="R5194" s="8">
        <f>MONTH(Tabla1[[#This Row],[Date]])</f>
        <v>12</v>
      </c>
      <c r="S5194" s="8">
        <f>YEAR(Tabla1[[#This Row],[Date]])</f>
        <v>2022</v>
      </c>
    </row>
    <row r="5195" spans="1:19" x14ac:dyDescent="0.2">
      <c r="A5195">
        <v>5187</v>
      </c>
      <c r="B5195" s="1">
        <v>44907</v>
      </c>
      <c r="C5195" t="s">
        <v>261</v>
      </c>
      <c r="D5195" t="s">
        <v>2074</v>
      </c>
      <c r="E5195">
        <v>3</v>
      </c>
      <c r="F5195" t="s">
        <v>15</v>
      </c>
      <c r="G5195" t="s">
        <v>999</v>
      </c>
      <c r="H5195" t="s">
        <v>153</v>
      </c>
      <c r="M5195" s="2">
        <v>2700</v>
      </c>
      <c r="N5195" s="2">
        <v>10000</v>
      </c>
      <c r="O5195" s="2">
        <f>IF(Tabla1[[#This Row],[Mov]]="VNT",Tabla1[[#This Row],[Sale]]-Tabla1[[#This Row],[Cost]],-Tabla1[[#This Row],[Cost]]*Tabla1[[#This Row],[Cant]])</f>
        <v>-8100</v>
      </c>
      <c r="P5195" s="8">
        <f>IF(Tabla1[[#This Row],[Mov]]="VNT",-Tabla1[[#This Row],[Cant]],Tabla1[[#This Row],[Cant]])</f>
        <v>3</v>
      </c>
      <c r="Q5195" s="8">
        <f>DAY(Tabla1[[#This Row],[Date]])</f>
        <v>12</v>
      </c>
      <c r="R5195" s="8">
        <f>MONTH(Tabla1[[#This Row],[Date]])</f>
        <v>12</v>
      </c>
      <c r="S5195" s="8">
        <f>YEAR(Tabla1[[#This Row],[Date]])</f>
        <v>2022</v>
      </c>
    </row>
    <row r="5196" spans="1:19" x14ac:dyDescent="0.2">
      <c r="A5196">
        <v>5188</v>
      </c>
      <c r="B5196" s="1">
        <v>44907</v>
      </c>
      <c r="C5196" t="s">
        <v>261</v>
      </c>
      <c r="D5196" t="s">
        <v>2074</v>
      </c>
      <c r="E5196">
        <v>3</v>
      </c>
      <c r="F5196" t="s">
        <v>26</v>
      </c>
      <c r="G5196" t="s">
        <v>385</v>
      </c>
      <c r="H5196" t="s">
        <v>16</v>
      </c>
      <c r="M5196" s="2">
        <v>6500</v>
      </c>
      <c r="N5196" s="2">
        <v>15000</v>
      </c>
      <c r="O5196" s="2">
        <f>IF(Tabla1[[#This Row],[Mov]]="VNT",Tabla1[[#This Row],[Sale]]-Tabla1[[#This Row],[Cost]],-Tabla1[[#This Row],[Cost]]*Tabla1[[#This Row],[Cant]])</f>
        <v>-19500</v>
      </c>
      <c r="P5196" s="8">
        <f>IF(Tabla1[[#This Row],[Mov]]="VNT",-Tabla1[[#This Row],[Cant]],Tabla1[[#This Row],[Cant]])</f>
        <v>3</v>
      </c>
      <c r="Q5196" s="8">
        <f>DAY(Tabla1[[#This Row],[Date]])</f>
        <v>12</v>
      </c>
      <c r="R5196" s="8">
        <f>MONTH(Tabla1[[#This Row],[Date]])</f>
        <v>12</v>
      </c>
      <c r="S5196" s="8">
        <f>YEAR(Tabla1[[#This Row],[Date]])</f>
        <v>2022</v>
      </c>
    </row>
    <row r="5197" spans="1:19" x14ac:dyDescent="0.2">
      <c r="A5197">
        <v>5189</v>
      </c>
      <c r="B5197" s="1">
        <v>44907</v>
      </c>
      <c r="C5197" t="s">
        <v>261</v>
      </c>
      <c r="D5197" t="s">
        <v>2074</v>
      </c>
      <c r="E5197">
        <v>2</v>
      </c>
      <c r="F5197" t="s">
        <v>532</v>
      </c>
      <c r="G5197" t="s">
        <v>272</v>
      </c>
      <c r="H5197" t="s">
        <v>2075</v>
      </c>
      <c r="M5197" s="2">
        <v>19000</v>
      </c>
      <c r="N5197" s="2">
        <v>45000</v>
      </c>
      <c r="O5197" s="2">
        <f>IF(Tabla1[[#This Row],[Mov]]="VNT",Tabla1[[#This Row],[Sale]]-Tabla1[[#This Row],[Cost]],-Tabla1[[#This Row],[Cost]]*Tabla1[[#This Row],[Cant]])</f>
        <v>-38000</v>
      </c>
      <c r="P5197" s="8">
        <f>IF(Tabla1[[#This Row],[Mov]]="VNT",-Tabla1[[#This Row],[Cant]],Tabla1[[#This Row],[Cant]])</f>
        <v>2</v>
      </c>
      <c r="Q5197" s="8">
        <f>DAY(Tabla1[[#This Row],[Date]])</f>
        <v>12</v>
      </c>
      <c r="R5197" s="8">
        <f>MONTH(Tabla1[[#This Row],[Date]])</f>
        <v>12</v>
      </c>
      <c r="S5197" s="8">
        <f>YEAR(Tabla1[[#This Row],[Date]])</f>
        <v>2022</v>
      </c>
    </row>
    <row r="5198" spans="1:19" x14ac:dyDescent="0.2">
      <c r="A5198">
        <v>5190</v>
      </c>
      <c r="B5198" s="1">
        <v>44907</v>
      </c>
      <c r="C5198" t="s">
        <v>261</v>
      </c>
      <c r="D5198" t="s">
        <v>2074</v>
      </c>
      <c r="E5198">
        <v>1</v>
      </c>
      <c r="F5198" t="s">
        <v>2067</v>
      </c>
      <c r="G5198" t="s">
        <v>266</v>
      </c>
      <c r="H5198" t="s">
        <v>2076</v>
      </c>
      <c r="M5198" s="2">
        <v>37000</v>
      </c>
      <c r="N5198" s="2">
        <v>59000</v>
      </c>
      <c r="O5198" s="2">
        <f>IF(Tabla1[[#This Row],[Mov]]="VNT",Tabla1[[#This Row],[Sale]]-Tabla1[[#This Row],[Cost]],-Tabla1[[#This Row],[Cost]]*Tabla1[[#This Row],[Cant]])</f>
        <v>-37000</v>
      </c>
      <c r="P5198" s="8">
        <f>IF(Tabla1[[#This Row],[Mov]]="VNT",-Tabla1[[#This Row],[Cant]],Tabla1[[#This Row],[Cant]])</f>
        <v>1</v>
      </c>
      <c r="Q5198" s="8">
        <f>DAY(Tabla1[[#This Row],[Date]])</f>
        <v>12</v>
      </c>
      <c r="R5198" s="8">
        <f>MONTH(Tabla1[[#This Row],[Date]])</f>
        <v>12</v>
      </c>
      <c r="S5198" s="8">
        <f>YEAR(Tabla1[[#This Row],[Date]])</f>
        <v>2022</v>
      </c>
    </row>
    <row r="5199" spans="1:19" x14ac:dyDescent="0.2">
      <c r="A5199">
        <v>5191</v>
      </c>
      <c r="B5199" s="1">
        <v>44907</v>
      </c>
      <c r="C5199" t="s">
        <v>261</v>
      </c>
      <c r="D5199" t="s">
        <v>2074</v>
      </c>
      <c r="E5199">
        <v>1</v>
      </c>
      <c r="F5199" t="s">
        <v>44</v>
      </c>
      <c r="G5199" t="s">
        <v>266</v>
      </c>
      <c r="H5199" t="s">
        <v>2077</v>
      </c>
      <c r="M5199" s="2">
        <v>18000</v>
      </c>
      <c r="N5199" s="2">
        <v>45000</v>
      </c>
      <c r="O5199" s="2">
        <f>IF(Tabla1[[#This Row],[Mov]]="VNT",Tabla1[[#This Row],[Sale]]-Tabla1[[#This Row],[Cost]],-Tabla1[[#This Row],[Cost]]*Tabla1[[#This Row],[Cant]])</f>
        <v>-18000</v>
      </c>
      <c r="P5199" s="8">
        <f>IF(Tabla1[[#This Row],[Mov]]="VNT",-Tabla1[[#This Row],[Cant]],Tabla1[[#This Row],[Cant]])</f>
        <v>1</v>
      </c>
      <c r="Q5199" s="8">
        <f>DAY(Tabla1[[#This Row],[Date]])</f>
        <v>12</v>
      </c>
      <c r="R5199" s="8">
        <f>MONTH(Tabla1[[#This Row],[Date]])</f>
        <v>12</v>
      </c>
      <c r="S5199" s="8">
        <f>YEAR(Tabla1[[#This Row],[Date]])</f>
        <v>2022</v>
      </c>
    </row>
    <row r="5200" spans="1:19" x14ac:dyDescent="0.2">
      <c r="A5200">
        <v>5192</v>
      </c>
      <c r="B5200" s="1">
        <v>44907</v>
      </c>
      <c r="C5200" t="s">
        <v>261</v>
      </c>
      <c r="D5200" t="s">
        <v>2074</v>
      </c>
      <c r="E5200">
        <v>2</v>
      </c>
      <c r="F5200" t="s">
        <v>2078</v>
      </c>
      <c r="G5200" t="s">
        <v>263</v>
      </c>
      <c r="H5200" t="s">
        <v>672</v>
      </c>
      <c r="M5200" s="2">
        <v>8500</v>
      </c>
      <c r="N5200" s="2">
        <v>20000</v>
      </c>
      <c r="O5200" s="2">
        <f>IF(Tabla1[[#This Row],[Mov]]="VNT",Tabla1[[#This Row],[Sale]]-Tabla1[[#This Row],[Cost]],-Tabla1[[#This Row],[Cost]]*Tabla1[[#This Row],[Cant]])</f>
        <v>-17000</v>
      </c>
      <c r="P5200" s="8">
        <f>IF(Tabla1[[#This Row],[Mov]]="VNT",-Tabla1[[#This Row],[Cant]],Tabla1[[#This Row],[Cant]])</f>
        <v>2</v>
      </c>
      <c r="Q5200" s="8">
        <f>DAY(Tabla1[[#This Row],[Date]])</f>
        <v>12</v>
      </c>
      <c r="R5200" s="8">
        <f>MONTH(Tabla1[[#This Row],[Date]])</f>
        <v>12</v>
      </c>
      <c r="S5200" s="8">
        <f>YEAR(Tabla1[[#This Row],[Date]])</f>
        <v>2022</v>
      </c>
    </row>
    <row r="5201" spans="1:19" x14ac:dyDescent="0.2">
      <c r="A5201">
        <v>5193</v>
      </c>
      <c r="B5201" s="1">
        <v>44907</v>
      </c>
      <c r="C5201" t="s">
        <v>261</v>
      </c>
      <c r="D5201" t="s">
        <v>2074</v>
      </c>
      <c r="E5201">
        <v>2</v>
      </c>
      <c r="F5201" t="s">
        <v>21</v>
      </c>
      <c r="G5201" t="s">
        <v>998</v>
      </c>
      <c r="H5201" t="s">
        <v>2213</v>
      </c>
      <c r="M5201" s="2">
        <v>8000</v>
      </c>
      <c r="N5201" s="2">
        <v>20000</v>
      </c>
      <c r="O5201" s="2">
        <f>IF(Tabla1[[#This Row],[Mov]]="VNT",Tabla1[[#This Row],[Sale]]-Tabla1[[#This Row],[Cost]],-Tabla1[[#This Row],[Cost]]*Tabla1[[#This Row],[Cant]])</f>
        <v>-16000</v>
      </c>
      <c r="P5201" s="8">
        <f>IF(Tabla1[[#This Row],[Mov]]="VNT",-Tabla1[[#This Row],[Cant]],Tabla1[[#This Row],[Cant]])</f>
        <v>2</v>
      </c>
      <c r="Q5201" s="8">
        <f>DAY(Tabla1[[#This Row],[Date]])</f>
        <v>12</v>
      </c>
      <c r="R5201" s="8">
        <f>MONTH(Tabla1[[#This Row],[Date]])</f>
        <v>12</v>
      </c>
      <c r="S5201" s="8">
        <f>YEAR(Tabla1[[#This Row],[Date]])</f>
        <v>2022</v>
      </c>
    </row>
    <row r="5202" spans="1:19" x14ac:dyDescent="0.2">
      <c r="A5202">
        <v>5194</v>
      </c>
      <c r="B5202" s="1">
        <v>44907</v>
      </c>
      <c r="C5202" t="s">
        <v>261</v>
      </c>
      <c r="D5202" t="s">
        <v>2074</v>
      </c>
      <c r="E5202">
        <v>3</v>
      </c>
      <c r="F5202" t="s">
        <v>21</v>
      </c>
      <c r="G5202" t="s">
        <v>998</v>
      </c>
      <c r="H5202" t="s">
        <v>2214</v>
      </c>
      <c r="M5202" s="2">
        <v>8500</v>
      </c>
      <c r="N5202" s="2">
        <v>20000</v>
      </c>
      <c r="O5202" s="2">
        <f>IF(Tabla1[[#This Row],[Mov]]="VNT",Tabla1[[#This Row],[Sale]]-Tabla1[[#This Row],[Cost]],-Tabla1[[#This Row],[Cost]]*Tabla1[[#This Row],[Cant]])</f>
        <v>-25500</v>
      </c>
      <c r="P5202" s="8">
        <f>IF(Tabla1[[#This Row],[Mov]]="VNT",-Tabla1[[#This Row],[Cant]],Tabla1[[#This Row],[Cant]])</f>
        <v>3</v>
      </c>
      <c r="Q5202" s="8">
        <f>DAY(Tabla1[[#This Row],[Date]])</f>
        <v>12</v>
      </c>
      <c r="R5202" s="8">
        <f>MONTH(Tabla1[[#This Row],[Date]])</f>
        <v>12</v>
      </c>
      <c r="S5202" s="8">
        <f>YEAR(Tabla1[[#This Row],[Date]])</f>
        <v>2022</v>
      </c>
    </row>
    <row r="5203" spans="1:19" x14ac:dyDescent="0.2">
      <c r="A5203">
        <v>5195</v>
      </c>
      <c r="B5203" s="1">
        <v>44908</v>
      </c>
      <c r="C5203" t="s">
        <v>260</v>
      </c>
      <c r="D5203" t="s">
        <v>332</v>
      </c>
      <c r="E5203">
        <v>1</v>
      </c>
      <c r="F5203" t="s">
        <v>21</v>
      </c>
      <c r="G5203" t="s">
        <v>333</v>
      </c>
      <c r="H5203" t="s">
        <v>240</v>
      </c>
      <c r="M5203" s="2">
        <v>7500</v>
      </c>
      <c r="N5203" s="2">
        <v>20000</v>
      </c>
      <c r="O5203" s="2">
        <f>IF(Tabla1[[#This Row],[Mov]]="VNT",Tabla1[[#This Row],[Sale]]-Tabla1[[#This Row],[Cost]],-Tabla1[[#This Row],[Cost]]*Tabla1[[#This Row],[Cant]])</f>
        <v>12500</v>
      </c>
      <c r="P5203" s="8">
        <f>IF(Tabla1[[#This Row],[Mov]]="VNT",-Tabla1[[#This Row],[Cant]],Tabla1[[#This Row],[Cant]])</f>
        <v>-1</v>
      </c>
      <c r="Q5203" s="8">
        <f>DAY(Tabla1[[#This Row],[Date]])</f>
        <v>13</v>
      </c>
      <c r="R5203" s="8">
        <f>MONTH(Tabla1[[#This Row],[Date]])</f>
        <v>12</v>
      </c>
      <c r="S5203" s="8">
        <f>YEAR(Tabla1[[#This Row],[Date]])</f>
        <v>2022</v>
      </c>
    </row>
    <row r="5204" spans="1:19" x14ac:dyDescent="0.2">
      <c r="A5204">
        <v>5196</v>
      </c>
      <c r="B5204" s="1">
        <v>44908</v>
      </c>
      <c r="C5204" t="s">
        <v>260</v>
      </c>
      <c r="D5204" t="s">
        <v>332</v>
      </c>
      <c r="E5204">
        <v>1</v>
      </c>
      <c r="F5204" t="s">
        <v>224</v>
      </c>
      <c r="G5204" t="s">
        <v>263</v>
      </c>
      <c r="H5204" t="s">
        <v>1225</v>
      </c>
      <c r="M5204" s="2">
        <v>8500</v>
      </c>
      <c r="N5204" s="2">
        <v>20000</v>
      </c>
      <c r="O5204" s="2">
        <f>IF(Tabla1[[#This Row],[Mov]]="VNT",Tabla1[[#This Row],[Sale]]-Tabla1[[#This Row],[Cost]],-Tabla1[[#This Row],[Cost]]*Tabla1[[#This Row],[Cant]])</f>
        <v>11500</v>
      </c>
      <c r="P5204" s="8">
        <f>IF(Tabla1[[#This Row],[Mov]]="VNT",-Tabla1[[#This Row],[Cant]],Tabla1[[#This Row],[Cant]])</f>
        <v>-1</v>
      </c>
      <c r="Q5204" s="8">
        <f>DAY(Tabla1[[#This Row],[Date]])</f>
        <v>13</v>
      </c>
      <c r="R5204" s="8">
        <f>MONTH(Tabla1[[#This Row],[Date]])</f>
        <v>12</v>
      </c>
      <c r="S5204" s="8">
        <f>YEAR(Tabla1[[#This Row],[Date]])</f>
        <v>2022</v>
      </c>
    </row>
    <row r="5205" spans="1:19" x14ac:dyDescent="0.2">
      <c r="A5205">
        <v>5197</v>
      </c>
      <c r="B5205" s="1">
        <v>44908</v>
      </c>
      <c r="C5205" t="s">
        <v>260</v>
      </c>
      <c r="D5205" t="s">
        <v>549</v>
      </c>
      <c r="E5205">
        <v>1</v>
      </c>
      <c r="F5205" t="s">
        <v>458</v>
      </c>
      <c r="G5205" t="s">
        <v>284</v>
      </c>
      <c r="H5205" t="s">
        <v>2079</v>
      </c>
      <c r="M5205" s="2">
        <v>0</v>
      </c>
      <c r="N5205" s="2">
        <v>15000</v>
      </c>
      <c r="O5205" s="2">
        <f>IF(Tabla1[[#This Row],[Mov]]="VNT",Tabla1[[#This Row],[Sale]]-Tabla1[[#This Row],[Cost]],-Tabla1[[#This Row],[Cost]]*Tabla1[[#This Row],[Cant]])</f>
        <v>15000</v>
      </c>
      <c r="P5205" s="8">
        <f>IF(Tabla1[[#This Row],[Mov]]="VNT",-Tabla1[[#This Row],[Cant]],Tabla1[[#This Row],[Cant]])</f>
        <v>-1</v>
      </c>
      <c r="Q5205" s="8">
        <f>DAY(Tabla1[[#This Row],[Date]])</f>
        <v>13</v>
      </c>
      <c r="R5205" s="8">
        <f>MONTH(Tabla1[[#This Row],[Date]])</f>
        <v>12</v>
      </c>
      <c r="S5205" s="8">
        <f>YEAR(Tabla1[[#This Row],[Date]])</f>
        <v>2022</v>
      </c>
    </row>
    <row r="5206" spans="1:19" x14ac:dyDescent="0.2">
      <c r="A5206">
        <v>5198</v>
      </c>
      <c r="B5206" s="1">
        <v>44908</v>
      </c>
      <c r="C5206" t="s">
        <v>260</v>
      </c>
      <c r="D5206" t="s">
        <v>399</v>
      </c>
      <c r="E5206">
        <v>1</v>
      </c>
      <c r="F5206" t="s">
        <v>116</v>
      </c>
      <c r="G5206" t="s">
        <v>347</v>
      </c>
      <c r="H5206" t="s">
        <v>518</v>
      </c>
      <c r="M5206" s="2">
        <v>3271</v>
      </c>
      <c r="N5206" s="2">
        <v>3500</v>
      </c>
      <c r="O5206" s="2">
        <f>IF(Tabla1[[#This Row],[Mov]]="VNT",Tabla1[[#This Row],[Sale]]-Tabla1[[#This Row],[Cost]],-Tabla1[[#This Row],[Cost]]*Tabla1[[#This Row],[Cant]])</f>
        <v>229</v>
      </c>
      <c r="P5206" s="8">
        <f>IF(Tabla1[[#This Row],[Mov]]="VNT",-Tabla1[[#This Row],[Cant]],Tabla1[[#This Row],[Cant]])</f>
        <v>-1</v>
      </c>
      <c r="Q5206" s="8">
        <f>DAY(Tabla1[[#This Row],[Date]])</f>
        <v>13</v>
      </c>
      <c r="R5206" s="8">
        <f>MONTH(Tabla1[[#This Row],[Date]])</f>
        <v>12</v>
      </c>
      <c r="S5206" s="8">
        <f>YEAR(Tabla1[[#This Row],[Date]])</f>
        <v>2022</v>
      </c>
    </row>
    <row r="5207" spans="1:19" x14ac:dyDescent="0.2">
      <c r="A5207">
        <v>5199</v>
      </c>
      <c r="B5207" s="1">
        <v>44908</v>
      </c>
      <c r="C5207" t="s">
        <v>260</v>
      </c>
      <c r="D5207" t="s">
        <v>332</v>
      </c>
      <c r="E5207">
        <v>1</v>
      </c>
      <c r="F5207" t="s">
        <v>458</v>
      </c>
      <c r="G5207" t="s">
        <v>266</v>
      </c>
      <c r="H5207" t="s">
        <v>2080</v>
      </c>
      <c r="M5207" s="2">
        <v>0</v>
      </c>
      <c r="N5207" s="2">
        <v>5000</v>
      </c>
      <c r="O5207" s="2">
        <f>IF(Tabla1[[#This Row],[Mov]]="VNT",Tabla1[[#This Row],[Sale]]-Tabla1[[#This Row],[Cost]],-Tabla1[[#This Row],[Cost]]*Tabla1[[#This Row],[Cant]])</f>
        <v>5000</v>
      </c>
      <c r="P5207" s="8">
        <f>IF(Tabla1[[#This Row],[Mov]]="VNT",-Tabla1[[#This Row],[Cant]],Tabla1[[#This Row],[Cant]])</f>
        <v>-1</v>
      </c>
      <c r="Q5207" s="8">
        <f>DAY(Tabla1[[#This Row],[Date]])</f>
        <v>13</v>
      </c>
      <c r="R5207" s="8">
        <f>MONTH(Tabla1[[#This Row],[Date]])</f>
        <v>12</v>
      </c>
      <c r="S5207" s="8">
        <f>YEAR(Tabla1[[#This Row],[Date]])</f>
        <v>2022</v>
      </c>
    </row>
    <row r="5208" spans="1:19" x14ac:dyDescent="0.2">
      <c r="A5208">
        <v>5200</v>
      </c>
      <c r="B5208" s="1">
        <v>44908</v>
      </c>
      <c r="C5208" t="s">
        <v>260</v>
      </c>
      <c r="D5208" t="s">
        <v>332</v>
      </c>
      <c r="E5208">
        <v>1</v>
      </c>
      <c r="F5208" t="s">
        <v>458</v>
      </c>
      <c r="G5208" t="s">
        <v>284</v>
      </c>
      <c r="H5208" t="s">
        <v>2081</v>
      </c>
      <c r="M5208" s="2">
        <v>5000</v>
      </c>
      <c r="N5208" s="2">
        <v>35000</v>
      </c>
      <c r="O5208" s="2">
        <f>IF(Tabla1[[#This Row],[Mov]]="VNT",Tabla1[[#This Row],[Sale]]-Tabla1[[#This Row],[Cost]],-Tabla1[[#This Row],[Cost]]*Tabla1[[#This Row],[Cant]])</f>
        <v>30000</v>
      </c>
      <c r="P5208" s="8">
        <f>IF(Tabla1[[#This Row],[Mov]]="VNT",-Tabla1[[#This Row],[Cant]],Tabla1[[#This Row],[Cant]])</f>
        <v>-1</v>
      </c>
      <c r="Q5208" s="8">
        <f>DAY(Tabla1[[#This Row],[Date]])</f>
        <v>13</v>
      </c>
      <c r="R5208" s="8">
        <f>MONTH(Tabla1[[#This Row],[Date]])</f>
        <v>12</v>
      </c>
      <c r="S5208" s="8">
        <f>YEAR(Tabla1[[#This Row],[Date]])</f>
        <v>2022</v>
      </c>
    </row>
    <row r="5209" spans="1:19" x14ac:dyDescent="0.2">
      <c r="A5209">
        <v>5201</v>
      </c>
      <c r="B5209" s="1">
        <v>44908</v>
      </c>
      <c r="C5209" t="s">
        <v>260</v>
      </c>
      <c r="D5209" t="s">
        <v>332</v>
      </c>
      <c r="E5209">
        <v>1</v>
      </c>
      <c r="F5209" t="s">
        <v>116</v>
      </c>
      <c r="G5209" t="s">
        <v>347</v>
      </c>
      <c r="H5209" t="s">
        <v>518</v>
      </c>
      <c r="M5209" s="2">
        <v>3271</v>
      </c>
      <c r="N5209" s="2">
        <v>3500</v>
      </c>
      <c r="O5209" s="2">
        <f>IF(Tabla1[[#This Row],[Mov]]="VNT",Tabla1[[#This Row],[Sale]]-Tabla1[[#This Row],[Cost]],-Tabla1[[#This Row],[Cost]]*Tabla1[[#This Row],[Cant]])</f>
        <v>229</v>
      </c>
      <c r="P5209" s="8">
        <f>IF(Tabla1[[#This Row],[Mov]]="VNT",-Tabla1[[#This Row],[Cant]],Tabla1[[#This Row],[Cant]])</f>
        <v>-1</v>
      </c>
      <c r="Q5209" s="8">
        <f>DAY(Tabla1[[#This Row],[Date]])</f>
        <v>13</v>
      </c>
      <c r="R5209" s="8">
        <f>MONTH(Tabla1[[#This Row],[Date]])</f>
        <v>12</v>
      </c>
      <c r="S5209" s="8">
        <f>YEAR(Tabla1[[#This Row],[Date]])</f>
        <v>2022</v>
      </c>
    </row>
    <row r="5210" spans="1:19" x14ac:dyDescent="0.2">
      <c r="A5210">
        <v>5202</v>
      </c>
      <c r="B5210" s="1">
        <v>44909</v>
      </c>
      <c r="C5210" t="s">
        <v>260</v>
      </c>
      <c r="D5210" t="s">
        <v>332</v>
      </c>
      <c r="E5210">
        <v>1</v>
      </c>
      <c r="F5210" t="s">
        <v>532</v>
      </c>
      <c r="G5210" t="s">
        <v>1870</v>
      </c>
      <c r="H5210" t="s">
        <v>1871</v>
      </c>
      <c r="M5210" s="2">
        <v>40000</v>
      </c>
      <c r="N5210" s="2">
        <v>80000</v>
      </c>
      <c r="O5210" s="2">
        <f>IF(Tabla1[[#This Row],[Mov]]="VNT",Tabla1[[#This Row],[Sale]]-Tabla1[[#This Row],[Cost]],-Tabla1[[#This Row],[Cost]]*Tabla1[[#This Row],[Cant]])</f>
        <v>40000</v>
      </c>
      <c r="P5210" s="8">
        <f>IF(Tabla1[[#This Row],[Mov]]="VNT",-Tabla1[[#This Row],[Cant]],Tabla1[[#This Row],[Cant]])</f>
        <v>-1</v>
      </c>
      <c r="Q5210" s="8">
        <f>DAY(Tabla1[[#This Row],[Date]])</f>
        <v>14</v>
      </c>
      <c r="R5210" s="8">
        <f>MONTH(Tabla1[[#This Row],[Date]])</f>
        <v>12</v>
      </c>
      <c r="S5210" s="8">
        <f>YEAR(Tabla1[[#This Row],[Date]])</f>
        <v>2022</v>
      </c>
    </row>
    <row r="5211" spans="1:19" x14ac:dyDescent="0.2">
      <c r="A5211">
        <v>5203</v>
      </c>
      <c r="B5211" s="1">
        <v>44909</v>
      </c>
      <c r="C5211" t="s">
        <v>260</v>
      </c>
      <c r="D5211" t="s">
        <v>332</v>
      </c>
      <c r="E5211">
        <v>1</v>
      </c>
      <c r="F5211" t="s">
        <v>26</v>
      </c>
      <c r="G5211" t="s">
        <v>284</v>
      </c>
      <c r="H5211" t="s">
        <v>674</v>
      </c>
      <c r="M5211" s="2">
        <v>8500</v>
      </c>
      <c r="N5211" s="2">
        <v>18000</v>
      </c>
      <c r="O5211" s="2">
        <f>IF(Tabla1[[#This Row],[Mov]]="VNT",Tabla1[[#This Row],[Sale]]-Tabla1[[#This Row],[Cost]],-Tabla1[[#This Row],[Cost]]*Tabla1[[#This Row],[Cant]])</f>
        <v>9500</v>
      </c>
      <c r="P5211" s="8">
        <f>IF(Tabla1[[#This Row],[Mov]]="VNT",-Tabla1[[#This Row],[Cant]],Tabla1[[#This Row],[Cant]])</f>
        <v>-1</v>
      </c>
      <c r="Q5211" s="8">
        <f>DAY(Tabla1[[#This Row],[Date]])</f>
        <v>14</v>
      </c>
      <c r="R5211" s="8">
        <f>MONTH(Tabla1[[#This Row],[Date]])</f>
        <v>12</v>
      </c>
      <c r="S5211" s="8">
        <f>YEAR(Tabla1[[#This Row],[Date]])</f>
        <v>2022</v>
      </c>
    </row>
    <row r="5212" spans="1:19" x14ac:dyDescent="0.2">
      <c r="A5212">
        <v>5204</v>
      </c>
      <c r="B5212" s="1">
        <v>44909</v>
      </c>
      <c r="C5212" t="s">
        <v>260</v>
      </c>
      <c r="D5212" t="s">
        <v>332</v>
      </c>
      <c r="E5212">
        <v>1</v>
      </c>
      <c r="F5212" t="s">
        <v>116</v>
      </c>
      <c r="G5212" t="s">
        <v>382</v>
      </c>
      <c r="H5212" t="s">
        <v>514</v>
      </c>
      <c r="M5212" s="2">
        <v>6074</v>
      </c>
      <c r="N5212" s="2">
        <v>6500</v>
      </c>
      <c r="O5212" s="2">
        <f>IF(Tabla1[[#This Row],[Mov]]="VNT",Tabla1[[#This Row],[Sale]]-Tabla1[[#This Row],[Cost]],-Tabla1[[#This Row],[Cost]]*Tabla1[[#This Row],[Cant]])</f>
        <v>426</v>
      </c>
      <c r="P5212" s="8">
        <f>IF(Tabla1[[#This Row],[Mov]]="VNT",-Tabla1[[#This Row],[Cant]],Tabla1[[#This Row],[Cant]])</f>
        <v>-1</v>
      </c>
      <c r="Q5212" s="8">
        <f>DAY(Tabla1[[#This Row],[Date]])</f>
        <v>14</v>
      </c>
      <c r="R5212" s="8">
        <f>MONTH(Tabla1[[#This Row],[Date]])</f>
        <v>12</v>
      </c>
      <c r="S5212" s="8">
        <f>YEAR(Tabla1[[#This Row],[Date]])</f>
        <v>2022</v>
      </c>
    </row>
    <row r="5213" spans="1:19" x14ac:dyDescent="0.2">
      <c r="A5213">
        <v>5205</v>
      </c>
      <c r="B5213" s="1">
        <v>44909</v>
      </c>
      <c r="C5213" t="s">
        <v>260</v>
      </c>
      <c r="D5213" t="s">
        <v>332</v>
      </c>
      <c r="E5213">
        <v>1</v>
      </c>
      <c r="F5213" t="s">
        <v>224</v>
      </c>
      <c r="G5213" t="s">
        <v>263</v>
      </c>
      <c r="H5213" t="s">
        <v>767</v>
      </c>
      <c r="M5213" s="2">
        <v>8000</v>
      </c>
      <c r="N5213" s="2">
        <v>20000</v>
      </c>
      <c r="O5213" s="2">
        <f>IF(Tabla1[[#This Row],[Mov]]="VNT",Tabla1[[#This Row],[Sale]]-Tabla1[[#This Row],[Cost]],-Tabla1[[#This Row],[Cost]]*Tabla1[[#This Row],[Cant]])</f>
        <v>12000</v>
      </c>
      <c r="P5213" s="8">
        <f>IF(Tabla1[[#This Row],[Mov]]="VNT",-Tabla1[[#This Row],[Cant]],Tabla1[[#This Row],[Cant]])</f>
        <v>-1</v>
      </c>
      <c r="Q5213" s="8">
        <f>DAY(Tabla1[[#This Row],[Date]])</f>
        <v>14</v>
      </c>
      <c r="R5213" s="8">
        <f>MONTH(Tabla1[[#This Row],[Date]])</f>
        <v>12</v>
      </c>
      <c r="S5213" s="8">
        <f>YEAR(Tabla1[[#This Row],[Date]])</f>
        <v>2022</v>
      </c>
    </row>
    <row r="5214" spans="1:19" x14ac:dyDescent="0.2">
      <c r="A5214">
        <v>5206</v>
      </c>
      <c r="B5214" s="1">
        <v>44909</v>
      </c>
      <c r="C5214" t="s">
        <v>260</v>
      </c>
      <c r="D5214" t="s">
        <v>332</v>
      </c>
      <c r="E5214">
        <v>1</v>
      </c>
      <c r="F5214" t="s">
        <v>224</v>
      </c>
      <c r="G5214" t="s">
        <v>284</v>
      </c>
      <c r="H5214" t="s">
        <v>573</v>
      </c>
      <c r="M5214" s="2">
        <v>7000</v>
      </c>
      <c r="N5214" s="2">
        <v>20000</v>
      </c>
      <c r="O5214" s="2">
        <f>IF(Tabla1[[#This Row],[Mov]]="VNT",Tabla1[[#This Row],[Sale]]-Tabla1[[#This Row],[Cost]],-Tabla1[[#This Row],[Cost]]*Tabla1[[#This Row],[Cant]])</f>
        <v>13000</v>
      </c>
      <c r="P5214" s="8">
        <f>IF(Tabla1[[#This Row],[Mov]]="VNT",-Tabla1[[#This Row],[Cant]],Tabla1[[#This Row],[Cant]])</f>
        <v>-1</v>
      </c>
      <c r="Q5214" s="8">
        <f>DAY(Tabla1[[#This Row],[Date]])</f>
        <v>14</v>
      </c>
      <c r="R5214" s="8">
        <f>MONTH(Tabla1[[#This Row],[Date]])</f>
        <v>12</v>
      </c>
      <c r="S5214" s="8">
        <f>YEAR(Tabla1[[#This Row],[Date]])</f>
        <v>2022</v>
      </c>
    </row>
    <row r="5215" spans="1:19" x14ac:dyDescent="0.2">
      <c r="A5215">
        <v>5207</v>
      </c>
      <c r="B5215" s="1">
        <v>44909</v>
      </c>
      <c r="C5215" t="s">
        <v>260</v>
      </c>
      <c r="D5215" t="s">
        <v>332</v>
      </c>
      <c r="E5215">
        <v>1</v>
      </c>
      <c r="F5215" t="s">
        <v>224</v>
      </c>
      <c r="G5215" t="s">
        <v>273</v>
      </c>
      <c r="H5215" t="s">
        <v>902</v>
      </c>
      <c r="M5215" s="2">
        <v>6800</v>
      </c>
      <c r="N5215" s="2">
        <v>20000</v>
      </c>
      <c r="O5215" s="2">
        <f>IF(Tabla1[[#This Row],[Mov]]="VNT",Tabla1[[#This Row],[Sale]]-Tabla1[[#This Row],[Cost]],-Tabla1[[#This Row],[Cost]]*Tabla1[[#This Row],[Cant]])</f>
        <v>13200</v>
      </c>
      <c r="P5215" s="8">
        <f>IF(Tabla1[[#This Row],[Mov]]="VNT",-Tabla1[[#This Row],[Cant]],Tabla1[[#This Row],[Cant]])</f>
        <v>-1</v>
      </c>
      <c r="Q5215" s="8">
        <f>DAY(Tabla1[[#This Row],[Date]])</f>
        <v>14</v>
      </c>
      <c r="R5215" s="8">
        <f>MONTH(Tabla1[[#This Row],[Date]])</f>
        <v>12</v>
      </c>
      <c r="S5215" s="8">
        <f>YEAR(Tabla1[[#This Row],[Date]])</f>
        <v>2022</v>
      </c>
    </row>
    <row r="5216" spans="1:19" x14ac:dyDescent="0.2">
      <c r="A5216">
        <v>5208</v>
      </c>
      <c r="B5216" s="1">
        <v>44909</v>
      </c>
      <c r="C5216" t="s">
        <v>260</v>
      </c>
      <c r="D5216" t="s">
        <v>332</v>
      </c>
      <c r="E5216">
        <v>1</v>
      </c>
      <c r="F5216" t="s">
        <v>224</v>
      </c>
      <c r="G5216" t="s">
        <v>1782</v>
      </c>
      <c r="H5216" t="s">
        <v>1061</v>
      </c>
      <c r="M5216" s="2">
        <v>9500</v>
      </c>
      <c r="N5216" s="2">
        <v>20000</v>
      </c>
      <c r="O5216" s="2">
        <f>IF(Tabla1[[#This Row],[Mov]]="VNT",Tabla1[[#This Row],[Sale]]-Tabla1[[#This Row],[Cost]],-Tabla1[[#This Row],[Cost]]*Tabla1[[#This Row],[Cant]])</f>
        <v>10500</v>
      </c>
      <c r="P5216" s="8">
        <f>IF(Tabla1[[#This Row],[Mov]]="VNT",-Tabla1[[#This Row],[Cant]],Tabla1[[#This Row],[Cant]])</f>
        <v>-1</v>
      </c>
      <c r="Q5216" s="8">
        <f>DAY(Tabla1[[#This Row],[Date]])</f>
        <v>14</v>
      </c>
      <c r="R5216" s="8">
        <f>MONTH(Tabla1[[#This Row],[Date]])</f>
        <v>12</v>
      </c>
      <c r="S5216" s="8">
        <f>YEAR(Tabla1[[#This Row],[Date]])</f>
        <v>2022</v>
      </c>
    </row>
    <row r="5217" spans="1:19" x14ac:dyDescent="0.2">
      <c r="A5217">
        <v>5209</v>
      </c>
      <c r="B5217" s="1">
        <v>44909</v>
      </c>
      <c r="C5217" t="s">
        <v>260</v>
      </c>
      <c r="D5217" t="s">
        <v>332</v>
      </c>
      <c r="E5217">
        <v>1</v>
      </c>
      <c r="F5217" t="s">
        <v>225</v>
      </c>
      <c r="G5217" t="s">
        <v>1782</v>
      </c>
      <c r="H5217" t="s">
        <v>1061</v>
      </c>
      <c r="M5217" s="2">
        <v>11000</v>
      </c>
      <c r="N5217" s="2">
        <v>10000</v>
      </c>
      <c r="O5217" s="2">
        <f>IF(Tabla1[[#This Row],[Mov]]="VNT",Tabla1[[#This Row],[Sale]]-Tabla1[[#This Row],[Cost]],-Tabla1[[#This Row],[Cost]]*Tabla1[[#This Row],[Cant]])</f>
        <v>-1000</v>
      </c>
      <c r="P5217" s="8">
        <f>IF(Tabla1[[#This Row],[Mov]]="VNT",-Tabla1[[#This Row],[Cant]],Tabla1[[#This Row],[Cant]])</f>
        <v>-1</v>
      </c>
      <c r="Q5217" s="8">
        <f>DAY(Tabla1[[#This Row],[Date]])</f>
        <v>14</v>
      </c>
      <c r="R5217" s="8">
        <f>MONTH(Tabla1[[#This Row],[Date]])</f>
        <v>12</v>
      </c>
      <c r="S5217" s="8">
        <f>YEAR(Tabla1[[#This Row],[Date]])</f>
        <v>2022</v>
      </c>
    </row>
    <row r="5218" spans="1:19" x14ac:dyDescent="0.2">
      <c r="A5218">
        <v>5210</v>
      </c>
      <c r="B5218" s="1">
        <v>44909</v>
      </c>
      <c r="C5218" t="s">
        <v>699</v>
      </c>
      <c r="D5218" t="s">
        <v>109</v>
      </c>
      <c r="E5218">
        <v>1</v>
      </c>
      <c r="F5218" t="s">
        <v>2082</v>
      </c>
      <c r="G5218" t="s">
        <v>284</v>
      </c>
      <c r="H5218" t="s">
        <v>2083</v>
      </c>
      <c r="M5218" s="2">
        <v>60000</v>
      </c>
      <c r="N5218" s="2">
        <v>100000</v>
      </c>
      <c r="O5218" s="2">
        <f>IF(Tabla1[[#This Row],[Mov]]="VNT",Tabla1[[#This Row],[Sale]]-Tabla1[[#This Row],[Cost]],-Tabla1[[#This Row],[Cost]]*Tabla1[[#This Row],[Cant]])</f>
        <v>-60000</v>
      </c>
      <c r="P5218" s="8">
        <f>IF(Tabla1[[#This Row],[Mov]]="VNT",-Tabla1[[#This Row],[Cant]],Tabla1[[#This Row],[Cant]])</f>
        <v>1</v>
      </c>
      <c r="Q5218" s="8">
        <f>DAY(Tabla1[[#This Row],[Date]])</f>
        <v>14</v>
      </c>
      <c r="R5218" s="8">
        <f>MONTH(Tabla1[[#This Row],[Date]])</f>
        <v>12</v>
      </c>
      <c r="S5218" s="8">
        <f>YEAR(Tabla1[[#This Row],[Date]])</f>
        <v>2022</v>
      </c>
    </row>
    <row r="5219" spans="1:19" x14ac:dyDescent="0.2">
      <c r="A5219">
        <v>5211</v>
      </c>
      <c r="B5219" s="1">
        <v>44909</v>
      </c>
      <c r="C5219" t="s">
        <v>260</v>
      </c>
      <c r="D5219" t="s">
        <v>332</v>
      </c>
      <c r="E5219">
        <v>1</v>
      </c>
      <c r="F5219" t="s">
        <v>2082</v>
      </c>
      <c r="G5219" t="s">
        <v>284</v>
      </c>
      <c r="H5219" t="s">
        <v>2083</v>
      </c>
      <c r="L5219" t="s">
        <v>2084</v>
      </c>
      <c r="M5219" s="2">
        <v>0</v>
      </c>
      <c r="N5219" s="2">
        <v>40000</v>
      </c>
      <c r="O5219" s="2">
        <f>IF(Tabla1[[#This Row],[Mov]]="VNT",Tabla1[[#This Row],[Sale]]-Tabla1[[#This Row],[Cost]],-Tabla1[[#This Row],[Cost]]*Tabla1[[#This Row],[Cant]])</f>
        <v>40000</v>
      </c>
      <c r="P5219" s="8">
        <f>IF(Tabla1[[#This Row],[Mov]]="VNT",-Tabla1[[#This Row],[Cant]],Tabla1[[#This Row],[Cant]])</f>
        <v>-1</v>
      </c>
      <c r="Q5219" s="8">
        <f>DAY(Tabla1[[#This Row],[Date]])</f>
        <v>14</v>
      </c>
      <c r="R5219" s="8">
        <f>MONTH(Tabla1[[#This Row],[Date]])</f>
        <v>12</v>
      </c>
      <c r="S5219" s="8">
        <f>YEAR(Tabla1[[#This Row],[Date]])</f>
        <v>2022</v>
      </c>
    </row>
    <row r="5220" spans="1:19" x14ac:dyDescent="0.2">
      <c r="A5220">
        <v>5212</v>
      </c>
      <c r="B5220" s="1">
        <v>44909</v>
      </c>
      <c r="C5220" t="s">
        <v>260</v>
      </c>
      <c r="D5220" t="s">
        <v>332</v>
      </c>
      <c r="E5220">
        <v>1</v>
      </c>
      <c r="F5220" t="s">
        <v>21</v>
      </c>
      <c r="G5220" t="s">
        <v>272</v>
      </c>
      <c r="H5220" t="s">
        <v>1522</v>
      </c>
      <c r="L5220" t="s">
        <v>2023</v>
      </c>
      <c r="M5220" s="2">
        <v>2800</v>
      </c>
      <c r="N5220" s="2">
        <v>10000</v>
      </c>
      <c r="O5220" s="2">
        <f>IF(Tabla1[[#This Row],[Mov]]="VNT",Tabla1[[#This Row],[Sale]]-Tabla1[[#This Row],[Cost]],-Tabla1[[#This Row],[Cost]]*Tabla1[[#This Row],[Cant]])</f>
        <v>7200</v>
      </c>
      <c r="P5220" s="8">
        <f>IF(Tabla1[[#This Row],[Mov]]="VNT",-Tabla1[[#This Row],[Cant]],Tabla1[[#This Row],[Cant]])</f>
        <v>-1</v>
      </c>
      <c r="Q5220" s="8">
        <f>DAY(Tabla1[[#This Row],[Date]])</f>
        <v>14</v>
      </c>
      <c r="R5220" s="8">
        <f>MONTH(Tabla1[[#This Row],[Date]])</f>
        <v>12</v>
      </c>
      <c r="S5220" s="8">
        <f>YEAR(Tabla1[[#This Row],[Date]])</f>
        <v>2022</v>
      </c>
    </row>
    <row r="5221" spans="1:19" x14ac:dyDescent="0.2">
      <c r="A5221">
        <v>5213</v>
      </c>
      <c r="B5221" s="1">
        <v>44909</v>
      </c>
      <c r="C5221" t="s">
        <v>260</v>
      </c>
      <c r="D5221" t="s">
        <v>332</v>
      </c>
      <c r="E5221">
        <v>1</v>
      </c>
      <c r="F5221" t="s">
        <v>42</v>
      </c>
      <c r="G5221" t="s">
        <v>465</v>
      </c>
      <c r="H5221" t="s">
        <v>51</v>
      </c>
      <c r="I5221" t="s">
        <v>55</v>
      </c>
      <c r="J5221" t="s">
        <v>23</v>
      </c>
      <c r="K5221" t="s">
        <v>53</v>
      </c>
      <c r="L5221" t="s">
        <v>52</v>
      </c>
      <c r="M5221" s="2">
        <v>38000</v>
      </c>
      <c r="N5221" s="2">
        <v>53000</v>
      </c>
      <c r="O5221" s="2">
        <f>IF(Tabla1[[#This Row],[Mov]]="VNT",Tabla1[[#This Row],[Sale]]-Tabla1[[#This Row],[Cost]],-Tabla1[[#This Row],[Cost]]*Tabla1[[#This Row],[Cant]])</f>
        <v>15000</v>
      </c>
      <c r="P5221" s="8">
        <f>IF(Tabla1[[#This Row],[Mov]]="VNT",-Tabla1[[#This Row],[Cant]],Tabla1[[#This Row],[Cant]])</f>
        <v>-1</v>
      </c>
      <c r="Q5221" s="8">
        <f>DAY(Tabla1[[#This Row],[Date]])</f>
        <v>14</v>
      </c>
      <c r="R5221" s="8">
        <f>MONTH(Tabla1[[#This Row],[Date]])</f>
        <v>12</v>
      </c>
      <c r="S5221" s="8">
        <f>YEAR(Tabla1[[#This Row],[Date]])</f>
        <v>2022</v>
      </c>
    </row>
    <row r="5222" spans="1:19" x14ac:dyDescent="0.2">
      <c r="A5222">
        <v>5214</v>
      </c>
      <c r="B5222" s="1">
        <v>44909</v>
      </c>
      <c r="C5222" t="s">
        <v>260</v>
      </c>
      <c r="D5222" t="s">
        <v>332</v>
      </c>
      <c r="E5222">
        <v>1</v>
      </c>
      <c r="F5222" t="s">
        <v>127</v>
      </c>
      <c r="G5222" t="s">
        <v>266</v>
      </c>
      <c r="H5222" t="s">
        <v>213</v>
      </c>
      <c r="M5222" s="2">
        <v>8000</v>
      </c>
      <c r="N5222" s="2">
        <v>22000</v>
      </c>
      <c r="O5222" s="2">
        <f>IF(Tabla1[[#This Row],[Mov]]="VNT",Tabla1[[#This Row],[Sale]]-Tabla1[[#This Row],[Cost]],-Tabla1[[#This Row],[Cost]]*Tabla1[[#This Row],[Cant]])</f>
        <v>14000</v>
      </c>
      <c r="P5222" s="8">
        <f>IF(Tabla1[[#This Row],[Mov]]="VNT",-Tabla1[[#This Row],[Cant]],Tabla1[[#This Row],[Cant]])</f>
        <v>-1</v>
      </c>
      <c r="Q5222" s="8">
        <f>DAY(Tabla1[[#This Row],[Date]])</f>
        <v>14</v>
      </c>
      <c r="R5222" s="8">
        <f>MONTH(Tabla1[[#This Row],[Date]])</f>
        <v>12</v>
      </c>
      <c r="S5222" s="8">
        <f>YEAR(Tabla1[[#This Row],[Date]])</f>
        <v>2022</v>
      </c>
    </row>
    <row r="5223" spans="1:19" x14ac:dyDescent="0.2">
      <c r="A5223">
        <v>5215</v>
      </c>
      <c r="B5223" s="1">
        <v>44909</v>
      </c>
      <c r="C5223" t="s">
        <v>260</v>
      </c>
      <c r="D5223" t="s">
        <v>332</v>
      </c>
      <c r="E5223">
        <v>1</v>
      </c>
      <c r="F5223" t="s">
        <v>628</v>
      </c>
      <c r="G5223" t="s">
        <v>266</v>
      </c>
      <c r="H5223" t="s">
        <v>1695</v>
      </c>
      <c r="M5223" s="2">
        <v>4500</v>
      </c>
      <c r="N5223" s="2">
        <v>10000</v>
      </c>
      <c r="O5223" s="2">
        <f>IF(Tabla1[[#This Row],[Mov]]="VNT",Tabla1[[#This Row],[Sale]]-Tabla1[[#This Row],[Cost]],-Tabla1[[#This Row],[Cost]]*Tabla1[[#This Row],[Cant]])</f>
        <v>5500</v>
      </c>
      <c r="P5223" s="8">
        <f>IF(Tabla1[[#This Row],[Mov]]="VNT",-Tabla1[[#This Row],[Cant]],Tabla1[[#This Row],[Cant]])</f>
        <v>-1</v>
      </c>
      <c r="Q5223" s="8">
        <f>DAY(Tabla1[[#This Row],[Date]])</f>
        <v>14</v>
      </c>
      <c r="R5223" s="8">
        <f>MONTH(Tabla1[[#This Row],[Date]])</f>
        <v>12</v>
      </c>
      <c r="S5223" s="8">
        <f>YEAR(Tabla1[[#This Row],[Date]])</f>
        <v>2022</v>
      </c>
    </row>
    <row r="5224" spans="1:19" x14ac:dyDescent="0.2">
      <c r="A5224">
        <v>5216</v>
      </c>
      <c r="B5224" s="1">
        <v>44909</v>
      </c>
      <c r="C5224" t="s">
        <v>260</v>
      </c>
      <c r="D5224" t="s">
        <v>332</v>
      </c>
      <c r="E5224">
        <v>1</v>
      </c>
      <c r="F5224" t="s">
        <v>225</v>
      </c>
      <c r="G5224" t="s">
        <v>272</v>
      </c>
      <c r="H5224" t="s">
        <v>306</v>
      </c>
      <c r="M5224" s="2">
        <v>1100</v>
      </c>
      <c r="N5224" s="2">
        <v>10000</v>
      </c>
      <c r="O5224" s="2">
        <f>IF(Tabla1[[#This Row],[Mov]]="VNT",Tabla1[[#This Row],[Sale]]-Tabla1[[#This Row],[Cost]],-Tabla1[[#This Row],[Cost]]*Tabla1[[#This Row],[Cant]])</f>
        <v>8900</v>
      </c>
      <c r="P5224" s="8">
        <f>IF(Tabla1[[#This Row],[Mov]]="VNT",-Tabla1[[#This Row],[Cant]],Tabla1[[#This Row],[Cant]])</f>
        <v>-1</v>
      </c>
      <c r="Q5224" s="8">
        <f>DAY(Tabla1[[#This Row],[Date]])</f>
        <v>14</v>
      </c>
      <c r="R5224" s="8">
        <f>MONTH(Tabla1[[#This Row],[Date]])</f>
        <v>12</v>
      </c>
      <c r="S5224" s="8">
        <f>YEAR(Tabla1[[#This Row],[Date]])</f>
        <v>2022</v>
      </c>
    </row>
    <row r="5225" spans="1:19" x14ac:dyDescent="0.2">
      <c r="A5225">
        <v>5217</v>
      </c>
      <c r="B5225" s="1">
        <v>44909</v>
      </c>
      <c r="C5225" t="s">
        <v>260</v>
      </c>
      <c r="D5225" t="s">
        <v>332</v>
      </c>
      <c r="E5225">
        <v>1</v>
      </c>
      <c r="F5225" t="s">
        <v>458</v>
      </c>
      <c r="G5225" t="s">
        <v>266</v>
      </c>
      <c r="H5225" t="s">
        <v>2123</v>
      </c>
      <c r="M5225" s="2">
        <v>0</v>
      </c>
      <c r="N5225" s="2">
        <v>3000</v>
      </c>
      <c r="O5225" s="2">
        <f>IF(Tabla1[[#This Row],[Mov]]="VNT",Tabla1[[#This Row],[Sale]]-Tabla1[[#This Row],[Cost]],-Tabla1[[#This Row],[Cost]]*Tabla1[[#This Row],[Cant]])</f>
        <v>3000</v>
      </c>
      <c r="P5225" s="8">
        <f>IF(Tabla1[[#This Row],[Mov]]="VNT",-Tabla1[[#This Row],[Cant]],Tabla1[[#This Row],[Cant]])</f>
        <v>-1</v>
      </c>
      <c r="Q5225" s="8">
        <f>DAY(Tabla1[[#This Row],[Date]])</f>
        <v>14</v>
      </c>
      <c r="R5225" s="8">
        <f>MONTH(Tabla1[[#This Row],[Date]])</f>
        <v>12</v>
      </c>
      <c r="S5225" s="8">
        <f>YEAR(Tabla1[[#This Row],[Date]])</f>
        <v>2022</v>
      </c>
    </row>
    <row r="5226" spans="1:19" x14ac:dyDescent="0.2">
      <c r="A5226">
        <v>5218</v>
      </c>
      <c r="B5226" s="1">
        <v>44909</v>
      </c>
      <c r="C5226" t="s">
        <v>260</v>
      </c>
      <c r="D5226" t="s">
        <v>549</v>
      </c>
      <c r="E5226">
        <v>1</v>
      </c>
      <c r="F5226" t="s">
        <v>458</v>
      </c>
      <c r="G5226" t="s">
        <v>272</v>
      </c>
      <c r="H5226" t="s">
        <v>1956</v>
      </c>
      <c r="M5226" s="2">
        <v>0</v>
      </c>
      <c r="N5226" s="2">
        <v>10000</v>
      </c>
      <c r="O5226" s="2">
        <f>IF(Tabla1[[#This Row],[Mov]]="VNT",Tabla1[[#This Row],[Sale]]-Tabla1[[#This Row],[Cost]],-Tabla1[[#This Row],[Cost]]*Tabla1[[#This Row],[Cant]])</f>
        <v>10000</v>
      </c>
      <c r="P5226" s="8">
        <f>IF(Tabla1[[#This Row],[Mov]]="VNT",-Tabla1[[#This Row],[Cant]],Tabla1[[#This Row],[Cant]])</f>
        <v>-1</v>
      </c>
      <c r="Q5226" s="8">
        <f>DAY(Tabla1[[#This Row],[Date]])</f>
        <v>14</v>
      </c>
      <c r="R5226" s="8">
        <f>MONTH(Tabla1[[#This Row],[Date]])</f>
        <v>12</v>
      </c>
      <c r="S5226" s="8">
        <f>YEAR(Tabla1[[#This Row],[Date]])</f>
        <v>2022</v>
      </c>
    </row>
    <row r="5227" spans="1:19" x14ac:dyDescent="0.2">
      <c r="A5227">
        <v>5219</v>
      </c>
      <c r="B5227" s="1">
        <v>44909</v>
      </c>
      <c r="C5227" t="s">
        <v>260</v>
      </c>
      <c r="D5227" t="s">
        <v>332</v>
      </c>
      <c r="E5227">
        <v>1</v>
      </c>
      <c r="F5227" t="s">
        <v>116</v>
      </c>
      <c r="G5227" t="s">
        <v>382</v>
      </c>
      <c r="H5227" t="s">
        <v>514</v>
      </c>
      <c r="M5227" s="2">
        <v>14953</v>
      </c>
      <c r="N5227" s="2">
        <v>16000</v>
      </c>
      <c r="O5227" s="2">
        <f>IF(Tabla1[[#This Row],[Mov]]="VNT",Tabla1[[#This Row],[Sale]]-Tabla1[[#This Row],[Cost]],-Tabla1[[#This Row],[Cost]]*Tabla1[[#This Row],[Cant]])</f>
        <v>1047</v>
      </c>
      <c r="P5227" s="8">
        <f>IF(Tabla1[[#This Row],[Mov]]="VNT",-Tabla1[[#This Row],[Cant]],Tabla1[[#This Row],[Cant]])</f>
        <v>-1</v>
      </c>
      <c r="Q5227" s="8">
        <f>DAY(Tabla1[[#This Row],[Date]])</f>
        <v>14</v>
      </c>
      <c r="R5227" s="8">
        <f>MONTH(Tabla1[[#This Row],[Date]])</f>
        <v>12</v>
      </c>
      <c r="S5227" s="8">
        <f>YEAR(Tabla1[[#This Row],[Date]])</f>
        <v>2022</v>
      </c>
    </row>
    <row r="5228" spans="1:19" x14ac:dyDescent="0.2">
      <c r="A5228">
        <v>5220</v>
      </c>
      <c r="B5228" s="1">
        <v>44909</v>
      </c>
      <c r="C5228" t="s">
        <v>260</v>
      </c>
      <c r="D5228" t="s">
        <v>332</v>
      </c>
      <c r="E5228">
        <v>1</v>
      </c>
      <c r="F5228" t="s">
        <v>116</v>
      </c>
      <c r="G5228" t="s">
        <v>347</v>
      </c>
      <c r="H5228" t="s">
        <v>518</v>
      </c>
      <c r="M5228" s="2">
        <v>7009</v>
      </c>
      <c r="N5228" s="2">
        <v>7500</v>
      </c>
      <c r="O5228" s="2">
        <f>IF(Tabla1[[#This Row],[Mov]]="VNT",Tabla1[[#This Row],[Sale]]-Tabla1[[#This Row],[Cost]],-Tabla1[[#This Row],[Cost]]*Tabla1[[#This Row],[Cant]])</f>
        <v>491</v>
      </c>
      <c r="P5228" s="8">
        <f>IF(Tabla1[[#This Row],[Mov]]="VNT",-Tabla1[[#This Row],[Cant]],Tabla1[[#This Row],[Cant]])</f>
        <v>-1</v>
      </c>
      <c r="Q5228" s="8">
        <f>DAY(Tabla1[[#This Row],[Date]])</f>
        <v>14</v>
      </c>
      <c r="R5228" s="8">
        <f>MONTH(Tabla1[[#This Row],[Date]])</f>
        <v>12</v>
      </c>
      <c r="S5228" s="8">
        <f>YEAR(Tabla1[[#This Row],[Date]])</f>
        <v>2022</v>
      </c>
    </row>
    <row r="5229" spans="1:19" x14ac:dyDescent="0.2">
      <c r="A5229">
        <v>5221</v>
      </c>
      <c r="B5229" s="1">
        <v>44910</v>
      </c>
      <c r="C5229" t="s">
        <v>260</v>
      </c>
      <c r="D5229" t="s">
        <v>332</v>
      </c>
      <c r="E5229">
        <v>1</v>
      </c>
      <c r="F5229" t="s">
        <v>128</v>
      </c>
      <c r="G5229" t="s">
        <v>266</v>
      </c>
      <c r="H5229" t="s">
        <v>2085</v>
      </c>
      <c r="M5229" s="2">
        <v>11000</v>
      </c>
      <c r="N5229" s="2">
        <v>20000</v>
      </c>
      <c r="O5229" s="2">
        <f>IF(Tabla1[[#This Row],[Mov]]="VNT",Tabla1[[#This Row],[Sale]]-Tabla1[[#This Row],[Cost]],-Tabla1[[#This Row],[Cost]]*Tabla1[[#This Row],[Cant]])</f>
        <v>9000</v>
      </c>
      <c r="P5229" s="8">
        <f>IF(Tabla1[[#This Row],[Mov]]="VNT",-Tabla1[[#This Row],[Cant]],Tabla1[[#This Row],[Cant]])</f>
        <v>-1</v>
      </c>
      <c r="Q5229" s="8">
        <f>DAY(Tabla1[[#This Row],[Date]])</f>
        <v>15</v>
      </c>
      <c r="R5229" s="8">
        <f>MONTH(Tabla1[[#This Row],[Date]])</f>
        <v>12</v>
      </c>
      <c r="S5229" s="8">
        <f>YEAR(Tabla1[[#This Row],[Date]])</f>
        <v>2022</v>
      </c>
    </row>
    <row r="5230" spans="1:19" x14ac:dyDescent="0.2">
      <c r="A5230">
        <v>5222</v>
      </c>
      <c r="B5230" s="1">
        <v>44910</v>
      </c>
      <c r="C5230" t="s">
        <v>260</v>
      </c>
      <c r="D5230" t="s">
        <v>332</v>
      </c>
      <c r="E5230">
        <v>1</v>
      </c>
      <c r="F5230" t="s">
        <v>48</v>
      </c>
      <c r="G5230" t="s">
        <v>1571</v>
      </c>
      <c r="H5230" t="s">
        <v>1572</v>
      </c>
      <c r="M5230" s="2">
        <v>24000</v>
      </c>
      <c r="N5230" s="2">
        <v>50000</v>
      </c>
      <c r="O5230" s="2">
        <f>IF(Tabla1[[#This Row],[Mov]]="VNT",Tabla1[[#This Row],[Sale]]-Tabla1[[#This Row],[Cost]],-Tabla1[[#This Row],[Cost]]*Tabla1[[#This Row],[Cant]])</f>
        <v>26000</v>
      </c>
      <c r="P5230" s="8">
        <f>IF(Tabla1[[#This Row],[Mov]]="VNT",-Tabla1[[#This Row],[Cant]],Tabla1[[#This Row],[Cant]])</f>
        <v>-1</v>
      </c>
      <c r="Q5230" s="8">
        <f>DAY(Tabla1[[#This Row],[Date]])</f>
        <v>15</v>
      </c>
      <c r="R5230" s="8">
        <f>MONTH(Tabla1[[#This Row],[Date]])</f>
        <v>12</v>
      </c>
      <c r="S5230" s="8">
        <f>YEAR(Tabla1[[#This Row],[Date]])</f>
        <v>2022</v>
      </c>
    </row>
    <row r="5231" spans="1:19" x14ac:dyDescent="0.2">
      <c r="A5231">
        <v>5223</v>
      </c>
      <c r="B5231" s="1">
        <v>44910</v>
      </c>
      <c r="C5231" t="s">
        <v>260</v>
      </c>
      <c r="D5231" t="s">
        <v>332</v>
      </c>
      <c r="E5231">
        <v>1</v>
      </c>
      <c r="F5231" t="s">
        <v>116</v>
      </c>
      <c r="G5231" t="s">
        <v>347</v>
      </c>
      <c r="H5231" t="s">
        <v>518</v>
      </c>
      <c r="M5231" s="2">
        <v>6074</v>
      </c>
      <c r="N5231" s="2">
        <v>6500</v>
      </c>
      <c r="O5231" s="2">
        <f>IF(Tabla1[[#This Row],[Mov]]="VNT",Tabla1[[#This Row],[Sale]]-Tabla1[[#This Row],[Cost]],-Tabla1[[#This Row],[Cost]]*Tabla1[[#This Row],[Cant]])</f>
        <v>426</v>
      </c>
      <c r="P5231" s="8">
        <f>IF(Tabla1[[#This Row],[Mov]]="VNT",-Tabla1[[#This Row],[Cant]],Tabla1[[#This Row],[Cant]])</f>
        <v>-1</v>
      </c>
      <c r="Q5231" s="8">
        <f>DAY(Tabla1[[#This Row],[Date]])</f>
        <v>15</v>
      </c>
      <c r="R5231" s="8">
        <f>MONTH(Tabla1[[#This Row],[Date]])</f>
        <v>12</v>
      </c>
      <c r="S5231" s="8">
        <f>YEAR(Tabla1[[#This Row],[Date]])</f>
        <v>2022</v>
      </c>
    </row>
    <row r="5232" spans="1:19" x14ac:dyDescent="0.2">
      <c r="A5232">
        <v>5224</v>
      </c>
      <c r="B5232" s="1">
        <v>44910</v>
      </c>
      <c r="C5232" t="s">
        <v>260</v>
      </c>
      <c r="D5232" t="s">
        <v>332</v>
      </c>
      <c r="E5232">
        <v>1</v>
      </c>
      <c r="F5232" t="s">
        <v>455</v>
      </c>
      <c r="G5232" t="s">
        <v>347</v>
      </c>
      <c r="H5232" t="s">
        <v>456</v>
      </c>
      <c r="M5232" s="2">
        <v>1000</v>
      </c>
      <c r="N5232" s="2">
        <v>3000</v>
      </c>
      <c r="O5232" s="2">
        <f>IF(Tabla1[[#This Row],[Mov]]="VNT",Tabla1[[#This Row],[Sale]]-Tabla1[[#This Row],[Cost]],-Tabla1[[#This Row],[Cost]]*Tabla1[[#This Row],[Cant]])</f>
        <v>2000</v>
      </c>
      <c r="P5232" s="8">
        <f>IF(Tabla1[[#This Row],[Mov]]="VNT",-Tabla1[[#This Row],[Cant]],Tabla1[[#This Row],[Cant]])</f>
        <v>-1</v>
      </c>
      <c r="Q5232" s="8">
        <f>DAY(Tabla1[[#This Row],[Date]])</f>
        <v>15</v>
      </c>
      <c r="R5232" s="8">
        <f>MONTH(Tabla1[[#This Row],[Date]])</f>
        <v>12</v>
      </c>
      <c r="S5232" s="8">
        <f>YEAR(Tabla1[[#This Row],[Date]])</f>
        <v>2022</v>
      </c>
    </row>
    <row r="5233" spans="1:19" x14ac:dyDescent="0.2">
      <c r="A5233">
        <v>5225</v>
      </c>
      <c r="B5233" s="1">
        <v>44910</v>
      </c>
      <c r="C5233" t="s">
        <v>261</v>
      </c>
      <c r="D5233" t="s">
        <v>892</v>
      </c>
      <c r="E5233">
        <v>1</v>
      </c>
      <c r="F5233" t="s">
        <v>386</v>
      </c>
      <c r="G5233" t="s">
        <v>262</v>
      </c>
      <c r="H5233" t="s">
        <v>226</v>
      </c>
      <c r="M5233" s="2">
        <v>58000</v>
      </c>
      <c r="N5233" s="2">
        <v>110000</v>
      </c>
      <c r="O5233" s="2">
        <f>IF(Tabla1[[#This Row],[Mov]]="VNT",Tabla1[[#This Row],[Sale]]-Tabla1[[#This Row],[Cost]],-Tabla1[[#This Row],[Cost]]*Tabla1[[#This Row],[Cant]])</f>
        <v>-58000</v>
      </c>
      <c r="P5233" s="8">
        <f>IF(Tabla1[[#This Row],[Mov]]="VNT",-Tabla1[[#This Row],[Cant]],Tabla1[[#This Row],[Cant]])</f>
        <v>1</v>
      </c>
      <c r="Q5233" s="8">
        <f>DAY(Tabla1[[#This Row],[Date]])</f>
        <v>15</v>
      </c>
      <c r="R5233" s="8">
        <f>MONTH(Tabla1[[#This Row],[Date]])</f>
        <v>12</v>
      </c>
      <c r="S5233" s="8">
        <f>YEAR(Tabla1[[#This Row],[Date]])</f>
        <v>2022</v>
      </c>
    </row>
    <row r="5234" spans="1:19" x14ac:dyDescent="0.2">
      <c r="A5234">
        <v>5226</v>
      </c>
      <c r="B5234" s="1">
        <v>44910</v>
      </c>
      <c r="C5234" t="s">
        <v>261</v>
      </c>
      <c r="D5234" t="s">
        <v>892</v>
      </c>
      <c r="E5234">
        <v>1</v>
      </c>
      <c r="F5234" t="s">
        <v>1154</v>
      </c>
      <c r="G5234" t="s">
        <v>284</v>
      </c>
      <c r="H5234" t="s">
        <v>513</v>
      </c>
      <c r="M5234" s="2">
        <v>15000</v>
      </c>
      <c r="N5234" s="2">
        <v>20000</v>
      </c>
      <c r="O5234" s="2">
        <f>IF(Tabla1[[#This Row],[Mov]]="VNT",Tabla1[[#This Row],[Sale]]-Tabla1[[#This Row],[Cost]],-Tabla1[[#This Row],[Cost]]*Tabla1[[#This Row],[Cant]])</f>
        <v>-15000</v>
      </c>
      <c r="P5234" s="8">
        <f>IF(Tabla1[[#This Row],[Mov]]="VNT",-Tabla1[[#This Row],[Cant]],Tabla1[[#This Row],[Cant]])</f>
        <v>1</v>
      </c>
      <c r="Q5234" s="8">
        <f>DAY(Tabla1[[#This Row],[Date]])</f>
        <v>15</v>
      </c>
      <c r="R5234" s="8">
        <f>MONTH(Tabla1[[#This Row],[Date]])</f>
        <v>12</v>
      </c>
      <c r="S5234" s="8">
        <f>YEAR(Tabla1[[#This Row],[Date]])</f>
        <v>2022</v>
      </c>
    </row>
    <row r="5235" spans="1:19" x14ac:dyDescent="0.2">
      <c r="A5235">
        <v>5227</v>
      </c>
      <c r="B5235" s="1">
        <v>44910</v>
      </c>
      <c r="C5235" t="s">
        <v>261</v>
      </c>
      <c r="D5235" t="s">
        <v>892</v>
      </c>
      <c r="E5235">
        <v>1</v>
      </c>
      <c r="F5235" t="s">
        <v>2086</v>
      </c>
      <c r="G5235" t="s">
        <v>284</v>
      </c>
      <c r="H5235" t="s">
        <v>513</v>
      </c>
      <c r="M5235" s="2">
        <v>10000</v>
      </c>
      <c r="N5235" s="2">
        <v>20000</v>
      </c>
      <c r="O5235" s="2">
        <f>IF(Tabla1[[#This Row],[Mov]]="VNT",Tabla1[[#This Row],[Sale]]-Tabla1[[#This Row],[Cost]],-Tabla1[[#This Row],[Cost]]*Tabla1[[#This Row],[Cant]])</f>
        <v>-10000</v>
      </c>
      <c r="P5235" s="8">
        <f>IF(Tabla1[[#This Row],[Mov]]="VNT",-Tabla1[[#This Row],[Cant]],Tabla1[[#This Row],[Cant]])</f>
        <v>1</v>
      </c>
      <c r="Q5235" s="8">
        <f>DAY(Tabla1[[#This Row],[Date]])</f>
        <v>15</v>
      </c>
      <c r="R5235" s="8">
        <f>MONTH(Tabla1[[#This Row],[Date]])</f>
        <v>12</v>
      </c>
      <c r="S5235" s="8">
        <f>YEAR(Tabla1[[#This Row],[Date]])</f>
        <v>2022</v>
      </c>
    </row>
    <row r="5236" spans="1:19" x14ac:dyDescent="0.2">
      <c r="A5236">
        <v>5228</v>
      </c>
      <c r="B5236" s="1">
        <v>44910</v>
      </c>
      <c r="C5236" t="s">
        <v>261</v>
      </c>
      <c r="D5236" t="s">
        <v>892</v>
      </c>
      <c r="E5236">
        <v>1</v>
      </c>
      <c r="F5236" t="s">
        <v>2089</v>
      </c>
      <c r="G5236" t="s">
        <v>284</v>
      </c>
      <c r="H5236" t="s">
        <v>2087</v>
      </c>
      <c r="M5236" s="2">
        <v>10000</v>
      </c>
      <c r="N5236" s="2">
        <v>25000</v>
      </c>
      <c r="O5236" s="2">
        <f>IF(Tabla1[[#This Row],[Mov]]="VNT",Tabla1[[#This Row],[Sale]]-Tabla1[[#This Row],[Cost]],-Tabla1[[#This Row],[Cost]]*Tabla1[[#This Row],[Cant]])</f>
        <v>-10000</v>
      </c>
      <c r="P5236" s="8">
        <f>IF(Tabla1[[#This Row],[Mov]]="VNT",-Tabla1[[#This Row],[Cant]],Tabla1[[#This Row],[Cant]])</f>
        <v>1</v>
      </c>
      <c r="Q5236" s="8">
        <f>DAY(Tabla1[[#This Row],[Date]])</f>
        <v>15</v>
      </c>
      <c r="R5236" s="8">
        <f>MONTH(Tabla1[[#This Row],[Date]])</f>
        <v>12</v>
      </c>
      <c r="S5236" s="8">
        <f>YEAR(Tabla1[[#This Row],[Date]])</f>
        <v>2022</v>
      </c>
    </row>
    <row r="5237" spans="1:19" x14ac:dyDescent="0.2">
      <c r="A5237">
        <v>5229</v>
      </c>
      <c r="B5237" s="1">
        <v>44910</v>
      </c>
      <c r="C5237" t="s">
        <v>261</v>
      </c>
      <c r="D5237" t="s">
        <v>892</v>
      </c>
      <c r="E5237">
        <v>1</v>
      </c>
      <c r="F5237" t="s">
        <v>1192</v>
      </c>
      <c r="G5237" t="s">
        <v>272</v>
      </c>
      <c r="H5237" t="s">
        <v>1588</v>
      </c>
      <c r="M5237" s="2">
        <v>5000</v>
      </c>
      <c r="N5237" s="2">
        <v>10000</v>
      </c>
      <c r="O5237" s="2">
        <f>IF(Tabla1[[#This Row],[Mov]]="VNT",Tabla1[[#This Row],[Sale]]-Tabla1[[#This Row],[Cost]],-Tabla1[[#This Row],[Cost]]*Tabla1[[#This Row],[Cant]])</f>
        <v>-5000</v>
      </c>
      <c r="P5237" s="8">
        <f>IF(Tabla1[[#This Row],[Mov]]="VNT",-Tabla1[[#This Row],[Cant]],Tabla1[[#This Row],[Cant]])</f>
        <v>1</v>
      </c>
      <c r="Q5237" s="8">
        <f>DAY(Tabla1[[#This Row],[Date]])</f>
        <v>15</v>
      </c>
      <c r="R5237" s="8">
        <f>MONTH(Tabla1[[#This Row],[Date]])</f>
        <v>12</v>
      </c>
      <c r="S5237" s="8">
        <f>YEAR(Tabla1[[#This Row],[Date]])</f>
        <v>2022</v>
      </c>
    </row>
    <row r="5238" spans="1:19" x14ac:dyDescent="0.2">
      <c r="A5238">
        <v>5230</v>
      </c>
      <c r="B5238" s="1">
        <v>44910</v>
      </c>
      <c r="C5238" t="s">
        <v>261</v>
      </c>
      <c r="D5238" t="s">
        <v>892</v>
      </c>
      <c r="E5238">
        <v>1</v>
      </c>
      <c r="F5238" t="s">
        <v>1154</v>
      </c>
      <c r="G5238" t="s">
        <v>272</v>
      </c>
      <c r="H5238" t="s">
        <v>1588</v>
      </c>
      <c r="M5238" s="2">
        <v>6500</v>
      </c>
      <c r="N5238" s="2">
        <v>10000</v>
      </c>
      <c r="O5238" s="2">
        <f>IF(Tabla1[[#This Row],[Mov]]="VNT",Tabla1[[#This Row],[Sale]]-Tabla1[[#This Row],[Cost]],-Tabla1[[#This Row],[Cost]]*Tabla1[[#This Row],[Cant]])</f>
        <v>-6500</v>
      </c>
      <c r="P5238" s="8">
        <f>IF(Tabla1[[#This Row],[Mov]]="VNT",-Tabla1[[#This Row],[Cant]],Tabla1[[#This Row],[Cant]])</f>
        <v>1</v>
      </c>
      <c r="Q5238" s="8">
        <f>DAY(Tabla1[[#This Row],[Date]])</f>
        <v>15</v>
      </c>
      <c r="R5238" s="8">
        <f>MONTH(Tabla1[[#This Row],[Date]])</f>
        <v>12</v>
      </c>
      <c r="S5238" s="8">
        <f>YEAR(Tabla1[[#This Row],[Date]])</f>
        <v>2022</v>
      </c>
    </row>
    <row r="5239" spans="1:19" x14ac:dyDescent="0.2">
      <c r="A5239">
        <v>5231</v>
      </c>
      <c r="B5239" s="1">
        <v>44910</v>
      </c>
      <c r="C5239" t="s">
        <v>261</v>
      </c>
      <c r="D5239" t="s">
        <v>892</v>
      </c>
      <c r="E5239">
        <v>1</v>
      </c>
      <c r="F5239" t="s">
        <v>2086</v>
      </c>
      <c r="G5239" t="s">
        <v>272</v>
      </c>
      <c r="H5239" t="s">
        <v>2088</v>
      </c>
      <c r="M5239" s="2">
        <v>10000</v>
      </c>
      <c r="N5239" s="2">
        <v>20000</v>
      </c>
      <c r="O5239" s="2">
        <f>IF(Tabla1[[#This Row],[Mov]]="VNT",Tabla1[[#This Row],[Sale]]-Tabla1[[#This Row],[Cost]],-Tabla1[[#This Row],[Cost]]*Tabla1[[#This Row],[Cant]])</f>
        <v>-10000</v>
      </c>
      <c r="P5239" s="8">
        <f>IF(Tabla1[[#This Row],[Mov]]="VNT",-Tabla1[[#This Row],[Cant]],Tabla1[[#This Row],[Cant]])</f>
        <v>1</v>
      </c>
      <c r="Q5239" s="8">
        <f>DAY(Tabla1[[#This Row],[Date]])</f>
        <v>15</v>
      </c>
      <c r="R5239" s="8">
        <f>MONTH(Tabla1[[#This Row],[Date]])</f>
        <v>12</v>
      </c>
      <c r="S5239" s="8">
        <f>YEAR(Tabla1[[#This Row],[Date]])</f>
        <v>2022</v>
      </c>
    </row>
    <row r="5240" spans="1:19" x14ac:dyDescent="0.2">
      <c r="A5240">
        <v>5232</v>
      </c>
      <c r="B5240" s="1">
        <v>44910</v>
      </c>
      <c r="C5240" t="s">
        <v>261</v>
      </c>
      <c r="D5240" t="s">
        <v>892</v>
      </c>
      <c r="E5240">
        <v>1</v>
      </c>
      <c r="F5240" t="s">
        <v>1545</v>
      </c>
      <c r="G5240" t="s">
        <v>284</v>
      </c>
      <c r="H5240" t="s">
        <v>2083</v>
      </c>
      <c r="M5240" s="2">
        <v>22000</v>
      </c>
      <c r="N5240" s="2">
        <v>45000</v>
      </c>
      <c r="O5240" s="2">
        <f>IF(Tabla1[[#This Row],[Mov]]="VNT",Tabla1[[#This Row],[Sale]]-Tabla1[[#This Row],[Cost]],-Tabla1[[#This Row],[Cost]]*Tabla1[[#This Row],[Cant]])</f>
        <v>-22000</v>
      </c>
      <c r="P5240" s="8">
        <f>IF(Tabla1[[#This Row],[Mov]]="VNT",-Tabla1[[#This Row],[Cant]],Tabla1[[#This Row],[Cant]])</f>
        <v>1</v>
      </c>
      <c r="Q5240" s="8">
        <f>DAY(Tabla1[[#This Row],[Date]])</f>
        <v>15</v>
      </c>
      <c r="R5240" s="8">
        <f>MONTH(Tabla1[[#This Row],[Date]])</f>
        <v>12</v>
      </c>
      <c r="S5240" s="8">
        <f>YEAR(Tabla1[[#This Row],[Date]])</f>
        <v>2022</v>
      </c>
    </row>
    <row r="5241" spans="1:19" x14ac:dyDescent="0.2">
      <c r="A5241">
        <v>5233</v>
      </c>
      <c r="B5241" s="1">
        <v>44910</v>
      </c>
      <c r="C5241" t="s">
        <v>261</v>
      </c>
      <c r="D5241" t="s">
        <v>817</v>
      </c>
      <c r="E5241">
        <v>2</v>
      </c>
      <c r="F5241" t="s">
        <v>128</v>
      </c>
      <c r="G5241" t="s">
        <v>266</v>
      </c>
      <c r="H5241" t="s">
        <v>2085</v>
      </c>
      <c r="M5241" s="2">
        <v>11000</v>
      </c>
      <c r="N5241" s="2">
        <v>20000</v>
      </c>
      <c r="O5241" s="2">
        <f>IF(Tabla1[[#This Row],[Mov]]="VNT",Tabla1[[#This Row],[Sale]]-Tabla1[[#This Row],[Cost]],-Tabla1[[#This Row],[Cost]]*Tabla1[[#This Row],[Cant]])</f>
        <v>-22000</v>
      </c>
      <c r="P5241" s="8">
        <f>IF(Tabla1[[#This Row],[Mov]]="VNT",-Tabla1[[#This Row],[Cant]],Tabla1[[#This Row],[Cant]])</f>
        <v>2</v>
      </c>
      <c r="Q5241" s="8">
        <f>DAY(Tabla1[[#This Row],[Date]])</f>
        <v>15</v>
      </c>
      <c r="R5241" s="8">
        <f>MONTH(Tabla1[[#This Row],[Date]])</f>
        <v>12</v>
      </c>
      <c r="S5241" s="8">
        <f>YEAR(Tabla1[[#This Row],[Date]])</f>
        <v>2022</v>
      </c>
    </row>
    <row r="5242" spans="1:19" x14ac:dyDescent="0.2">
      <c r="A5242">
        <v>5234</v>
      </c>
      <c r="B5242" s="1">
        <v>44910</v>
      </c>
      <c r="C5242" t="s">
        <v>261</v>
      </c>
      <c r="D5242" t="s">
        <v>817</v>
      </c>
      <c r="E5242">
        <v>1</v>
      </c>
      <c r="F5242" t="s">
        <v>2039</v>
      </c>
      <c r="G5242" t="s">
        <v>266</v>
      </c>
      <c r="H5242" t="s">
        <v>2040</v>
      </c>
      <c r="M5242" s="2">
        <v>3500</v>
      </c>
      <c r="N5242" s="2">
        <v>8000</v>
      </c>
      <c r="O5242" s="2">
        <f>IF(Tabla1[[#This Row],[Mov]]="VNT",Tabla1[[#This Row],[Sale]]-Tabla1[[#This Row],[Cost]],-Tabla1[[#This Row],[Cost]]*Tabla1[[#This Row],[Cant]])</f>
        <v>-3500</v>
      </c>
      <c r="P5242" s="8">
        <f>IF(Tabla1[[#This Row],[Mov]]="VNT",-Tabla1[[#This Row],[Cant]],Tabla1[[#This Row],[Cant]])</f>
        <v>1</v>
      </c>
      <c r="Q5242" s="8">
        <f>DAY(Tabla1[[#This Row],[Date]])</f>
        <v>15</v>
      </c>
      <c r="R5242" s="8">
        <f>MONTH(Tabla1[[#This Row],[Date]])</f>
        <v>12</v>
      </c>
      <c r="S5242" s="8">
        <f>YEAR(Tabla1[[#This Row],[Date]])</f>
        <v>2022</v>
      </c>
    </row>
    <row r="5243" spans="1:19" x14ac:dyDescent="0.2">
      <c r="A5243">
        <v>5235</v>
      </c>
      <c r="B5243" s="1">
        <v>44910</v>
      </c>
      <c r="C5243" t="s">
        <v>261</v>
      </c>
      <c r="D5243" t="s">
        <v>463</v>
      </c>
      <c r="E5243">
        <v>3</v>
      </c>
      <c r="F5243" t="s">
        <v>351</v>
      </c>
      <c r="G5243" t="s">
        <v>266</v>
      </c>
      <c r="H5243" t="s">
        <v>487</v>
      </c>
      <c r="M5243" s="2">
        <v>7500</v>
      </c>
      <c r="N5243" s="2">
        <v>15000</v>
      </c>
      <c r="O5243" s="2">
        <f>IF(Tabla1[[#This Row],[Mov]]="VNT",Tabla1[[#This Row],[Sale]]-Tabla1[[#This Row],[Cost]],-Tabla1[[#This Row],[Cost]]*Tabla1[[#This Row],[Cant]])</f>
        <v>-22500</v>
      </c>
      <c r="P5243" s="8">
        <f>IF(Tabla1[[#This Row],[Mov]]="VNT",-Tabla1[[#This Row],[Cant]],Tabla1[[#This Row],[Cant]])</f>
        <v>3</v>
      </c>
      <c r="Q5243" s="8">
        <f>DAY(Tabla1[[#This Row],[Date]])</f>
        <v>15</v>
      </c>
      <c r="R5243" s="8">
        <f>MONTH(Tabla1[[#This Row],[Date]])</f>
        <v>12</v>
      </c>
      <c r="S5243" s="8">
        <f>YEAR(Tabla1[[#This Row],[Date]])</f>
        <v>2022</v>
      </c>
    </row>
    <row r="5244" spans="1:19" x14ac:dyDescent="0.2">
      <c r="A5244">
        <v>5236</v>
      </c>
      <c r="B5244" s="1">
        <v>44910</v>
      </c>
      <c r="C5244" t="s">
        <v>261</v>
      </c>
      <c r="D5244" t="s">
        <v>1029</v>
      </c>
      <c r="E5244">
        <v>10</v>
      </c>
      <c r="F5244" t="s">
        <v>365</v>
      </c>
      <c r="G5244" t="s">
        <v>589</v>
      </c>
      <c r="H5244" t="s">
        <v>1173</v>
      </c>
      <c r="M5244" s="2">
        <v>4000</v>
      </c>
      <c r="N5244" s="2">
        <v>9000</v>
      </c>
      <c r="O5244" s="2">
        <f>IF(Tabla1[[#This Row],[Mov]]="VNT",Tabla1[[#This Row],[Sale]]-Tabla1[[#This Row],[Cost]],-Tabla1[[#This Row],[Cost]]*Tabla1[[#This Row],[Cant]])</f>
        <v>-40000</v>
      </c>
      <c r="P5244" s="8">
        <f>IF(Tabla1[[#This Row],[Mov]]="VNT",-Tabla1[[#This Row],[Cant]],Tabla1[[#This Row],[Cant]])</f>
        <v>10</v>
      </c>
      <c r="Q5244" s="8">
        <f>DAY(Tabla1[[#This Row],[Date]])</f>
        <v>15</v>
      </c>
      <c r="R5244" s="8">
        <f>MONTH(Tabla1[[#This Row],[Date]])</f>
        <v>12</v>
      </c>
      <c r="S5244" s="8">
        <f>YEAR(Tabla1[[#This Row],[Date]])</f>
        <v>2022</v>
      </c>
    </row>
    <row r="5245" spans="1:19" x14ac:dyDescent="0.2">
      <c r="A5245">
        <v>5237</v>
      </c>
      <c r="B5245" s="1">
        <v>44910</v>
      </c>
      <c r="C5245" t="s">
        <v>261</v>
      </c>
      <c r="D5245" t="s">
        <v>1767</v>
      </c>
      <c r="E5245">
        <v>1</v>
      </c>
      <c r="F5245" t="s">
        <v>2092</v>
      </c>
      <c r="G5245" t="s">
        <v>266</v>
      </c>
      <c r="H5245" t="s">
        <v>2093</v>
      </c>
      <c r="M5245" s="2">
        <v>180000</v>
      </c>
      <c r="N5245" s="2">
        <v>225000</v>
      </c>
      <c r="O5245" s="2">
        <f>IF(Tabla1[[#This Row],[Mov]]="VNT",Tabla1[[#This Row],[Sale]]-Tabla1[[#This Row],[Cost]],-Tabla1[[#This Row],[Cost]]*Tabla1[[#This Row],[Cant]])</f>
        <v>-180000</v>
      </c>
      <c r="P5245" s="8">
        <f>IF(Tabla1[[#This Row],[Mov]]="VNT",-Tabla1[[#This Row],[Cant]],Tabla1[[#This Row],[Cant]])</f>
        <v>1</v>
      </c>
      <c r="Q5245" s="8">
        <f>DAY(Tabla1[[#This Row],[Date]])</f>
        <v>15</v>
      </c>
      <c r="R5245" s="8">
        <f>MONTH(Tabla1[[#This Row],[Date]])</f>
        <v>12</v>
      </c>
      <c r="S5245" s="8">
        <f>YEAR(Tabla1[[#This Row],[Date]])</f>
        <v>2022</v>
      </c>
    </row>
    <row r="5246" spans="1:19" x14ac:dyDescent="0.2">
      <c r="A5246">
        <v>5238</v>
      </c>
      <c r="B5246" s="1">
        <v>44910</v>
      </c>
      <c r="C5246" t="s">
        <v>261</v>
      </c>
      <c r="D5246" t="s">
        <v>1767</v>
      </c>
      <c r="E5246">
        <v>2</v>
      </c>
      <c r="F5246" t="s">
        <v>2067</v>
      </c>
      <c r="G5246" t="s">
        <v>266</v>
      </c>
      <c r="H5246" t="s">
        <v>2094</v>
      </c>
      <c r="M5246" s="2">
        <v>17000</v>
      </c>
      <c r="N5246" s="2">
        <v>39000</v>
      </c>
      <c r="O5246" s="2">
        <f>IF(Tabla1[[#This Row],[Mov]]="VNT",Tabla1[[#This Row],[Sale]]-Tabla1[[#This Row],[Cost]],-Tabla1[[#This Row],[Cost]]*Tabla1[[#This Row],[Cant]])</f>
        <v>-34000</v>
      </c>
      <c r="P5246" s="8">
        <f>IF(Tabla1[[#This Row],[Mov]]="VNT",-Tabla1[[#This Row],[Cant]],Tabla1[[#This Row],[Cant]])</f>
        <v>2</v>
      </c>
      <c r="Q5246" s="8">
        <f>DAY(Tabla1[[#This Row],[Date]])</f>
        <v>15</v>
      </c>
      <c r="R5246" s="8">
        <f>MONTH(Tabla1[[#This Row],[Date]])</f>
        <v>12</v>
      </c>
      <c r="S5246" s="8">
        <f>YEAR(Tabla1[[#This Row],[Date]])</f>
        <v>2022</v>
      </c>
    </row>
    <row r="5247" spans="1:19" x14ac:dyDescent="0.2">
      <c r="A5247">
        <v>5239</v>
      </c>
      <c r="B5247" s="1">
        <v>44910</v>
      </c>
      <c r="C5247" t="s">
        <v>261</v>
      </c>
      <c r="D5247" t="s">
        <v>1767</v>
      </c>
      <c r="E5247">
        <v>1</v>
      </c>
      <c r="F5247" t="s">
        <v>2039</v>
      </c>
      <c r="G5247" t="s">
        <v>266</v>
      </c>
      <c r="H5247" t="s">
        <v>2095</v>
      </c>
      <c r="M5247" s="2">
        <v>5000</v>
      </c>
      <c r="N5247" s="2">
        <v>8000</v>
      </c>
      <c r="O5247" s="2">
        <f>IF(Tabla1[[#This Row],[Mov]]="VNT",Tabla1[[#This Row],[Sale]]-Tabla1[[#This Row],[Cost]],-Tabla1[[#This Row],[Cost]]*Tabla1[[#This Row],[Cant]])</f>
        <v>-5000</v>
      </c>
      <c r="P5247" s="8">
        <f>IF(Tabla1[[#This Row],[Mov]]="VNT",-Tabla1[[#This Row],[Cant]],Tabla1[[#This Row],[Cant]])</f>
        <v>1</v>
      </c>
      <c r="Q5247" s="8">
        <f>DAY(Tabla1[[#This Row],[Date]])</f>
        <v>15</v>
      </c>
      <c r="R5247" s="8">
        <f>MONTH(Tabla1[[#This Row],[Date]])</f>
        <v>12</v>
      </c>
      <c r="S5247" s="8">
        <f>YEAR(Tabla1[[#This Row],[Date]])</f>
        <v>2022</v>
      </c>
    </row>
    <row r="5248" spans="1:19" x14ac:dyDescent="0.2">
      <c r="A5248">
        <v>5240</v>
      </c>
      <c r="B5248" s="1">
        <v>44910</v>
      </c>
      <c r="C5248" t="s">
        <v>261</v>
      </c>
      <c r="D5248" t="s">
        <v>1767</v>
      </c>
      <c r="E5248">
        <v>1</v>
      </c>
      <c r="F5248" t="s">
        <v>2065</v>
      </c>
      <c r="G5248" t="s">
        <v>266</v>
      </c>
      <c r="H5248" t="s">
        <v>2069</v>
      </c>
      <c r="M5248" s="2">
        <v>18000</v>
      </c>
      <c r="N5248" s="2">
        <v>40000</v>
      </c>
      <c r="O5248" s="2">
        <f>IF(Tabla1[[#This Row],[Mov]]="VNT",Tabla1[[#This Row],[Sale]]-Tabla1[[#This Row],[Cost]],-Tabla1[[#This Row],[Cost]]*Tabla1[[#This Row],[Cant]])</f>
        <v>-18000</v>
      </c>
      <c r="P5248" s="8">
        <f>IF(Tabla1[[#This Row],[Mov]]="VNT",-Tabla1[[#This Row],[Cant]],Tabla1[[#This Row],[Cant]])</f>
        <v>1</v>
      </c>
      <c r="Q5248" s="8">
        <f>DAY(Tabla1[[#This Row],[Date]])</f>
        <v>15</v>
      </c>
      <c r="R5248" s="8">
        <f>MONTH(Tabla1[[#This Row],[Date]])</f>
        <v>12</v>
      </c>
      <c r="S5248" s="8">
        <f>YEAR(Tabla1[[#This Row],[Date]])</f>
        <v>2022</v>
      </c>
    </row>
    <row r="5249" spans="1:19" x14ac:dyDescent="0.2">
      <c r="A5249">
        <v>5241</v>
      </c>
      <c r="B5249" s="1">
        <v>44910</v>
      </c>
      <c r="C5249" t="s">
        <v>260</v>
      </c>
      <c r="D5249" t="s">
        <v>332</v>
      </c>
      <c r="E5249">
        <v>1</v>
      </c>
      <c r="F5249" t="s">
        <v>458</v>
      </c>
      <c r="G5249" t="s">
        <v>266</v>
      </c>
      <c r="H5249" t="s">
        <v>2123</v>
      </c>
      <c r="M5249" s="2">
        <v>0</v>
      </c>
      <c r="N5249" s="2">
        <v>3000</v>
      </c>
      <c r="O5249" s="2">
        <f>IF(Tabla1[[#This Row],[Mov]]="VNT",Tabla1[[#This Row],[Sale]]-Tabla1[[#This Row],[Cost]],-Tabla1[[#This Row],[Cost]]*Tabla1[[#This Row],[Cant]])</f>
        <v>3000</v>
      </c>
      <c r="P5249" s="8">
        <f>IF(Tabla1[[#This Row],[Mov]]="VNT",-Tabla1[[#This Row],[Cant]],Tabla1[[#This Row],[Cant]])</f>
        <v>-1</v>
      </c>
      <c r="Q5249" s="8">
        <f>DAY(Tabla1[[#This Row],[Date]])</f>
        <v>15</v>
      </c>
      <c r="R5249" s="8">
        <f>MONTH(Tabla1[[#This Row],[Date]])</f>
        <v>12</v>
      </c>
      <c r="S5249" s="8">
        <f>YEAR(Tabla1[[#This Row],[Date]])</f>
        <v>2022</v>
      </c>
    </row>
    <row r="5250" spans="1:19" x14ac:dyDescent="0.2">
      <c r="A5250">
        <v>5242</v>
      </c>
      <c r="B5250" s="1">
        <v>44910</v>
      </c>
      <c r="C5250" t="s">
        <v>260</v>
      </c>
      <c r="D5250" t="s">
        <v>332</v>
      </c>
      <c r="E5250">
        <v>1</v>
      </c>
      <c r="F5250" t="s">
        <v>225</v>
      </c>
      <c r="G5250" t="s">
        <v>263</v>
      </c>
      <c r="H5250" t="s">
        <v>254</v>
      </c>
      <c r="M5250" s="2">
        <v>1100</v>
      </c>
      <c r="N5250" s="2">
        <v>10000</v>
      </c>
      <c r="O5250" s="2">
        <f>IF(Tabla1[[#This Row],[Mov]]="VNT",Tabla1[[#This Row],[Sale]]-Tabla1[[#This Row],[Cost]],-Tabla1[[#This Row],[Cost]]*Tabla1[[#This Row],[Cant]])</f>
        <v>8900</v>
      </c>
      <c r="P5250" s="8">
        <f>IF(Tabla1[[#This Row],[Mov]]="VNT",-Tabla1[[#This Row],[Cant]],Tabla1[[#This Row],[Cant]])</f>
        <v>-1</v>
      </c>
      <c r="Q5250" s="8">
        <f>DAY(Tabla1[[#This Row],[Date]])</f>
        <v>15</v>
      </c>
      <c r="R5250" s="8">
        <f>MONTH(Tabla1[[#This Row],[Date]])</f>
        <v>12</v>
      </c>
      <c r="S5250" s="8">
        <f>YEAR(Tabla1[[#This Row],[Date]])</f>
        <v>2022</v>
      </c>
    </row>
    <row r="5251" spans="1:19" x14ac:dyDescent="0.2">
      <c r="A5251">
        <v>5243</v>
      </c>
      <c r="B5251" s="1">
        <v>44910</v>
      </c>
      <c r="C5251" t="s">
        <v>260</v>
      </c>
      <c r="D5251" t="s">
        <v>332</v>
      </c>
      <c r="E5251">
        <v>1</v>
      </c>
      <c r="F5251" t="s">
        <v>116</v>
      </c>
      <c r="G5251" t="s">
        <v>347</v>
      </c>
      <c r="H5251" t="s">
        <v>518</v>
      </c>
      <c r="M5251" s="2">
        <v>3271</v>
      </c>
      <c r="N5251" s="2">
        <v>3500</v>
      </c>
      <c r="O5251" s="2">
        <f>IF(Tabla1[[#This Row],[Mov]]="VNT",Tabla1[[#This Row],[Sale]]-Tabla1[[#This Row],[Cost]],-Tabla1[[#This Row],[Cost]]*Tabla1[[#This Row],[Cant]])</f>
        <v>229</v>
      </c>
      <c r="P5251" s="8">
        <f>IF(Tabla1[[#This Row],[Mov]]="VNT",-Tabla1[[#This Row],[Cant]],Tabla1[[#This Row],[Cant]])</f>
        <v>-1</v>
      </c>
      <c r="Q5251" s="8">
        <f>DAY(Tabla1[[#This Row],[Date]])</f>
        <v>15</v>
      </c>
      <c r="R5251" s="8">
        <f>MONTH(Tabla1[[#This Row],[Date]])</f>
        <v>12</v>
      </c>
      <c r="S5251" s="8">
        <f>YEAR(Tabla1[[#This Row],[Date]])</f>
        <v>2022</v>
      </c>
    </row>
    <row r="5252" spans="1:19" x14ac:dyDescent="0.2">
      <c r="A5252">
        <v>5244</v>
      </c>
      <c r="B5252" s="1">
        <v>44910</v>
      </c>
      <c r="C5252" t="s">
        <v>260</v>
      </c>
      <c r="D5252" t="s">
        <v>332</v>
      </c>
      <c r="E5252">
        <v>1</v>
      </c>
      <c r="F5252" t="s">
        <v>224</v>
      </c>
      <c r="G5252" t="s">
        <v>263</v>
      </c>
      <c r="H5252" t="s">
        <v>391</v>
      </c>
      <c r="M5252" s="2">
        <v>9000</v>
      </c>
      <c r="N5252" s="2">
        <v>20000</v>
      </c>
      <c r="O5252" s="2">
        <f>IF(Tabla1[[#This Row],[Mov]]="VNT",Tabla1[[#This Row],[Sale]]-Tabla1[[#This Row],[Cost]],-Tabla1[[#This Row],[Cost]]*Tabla1[[#This Row],[Cant]])</f>
        <v>11000</v>
      </c>
      <c r="P5252" s="8">
        <f>IF(Tabla1[[#This Row],[Mov]]="VNT",-Tabla1[[#This Row],[Cant]],Tabla1[[#This Row],[Cant]])</f>
        <v>-1</v>
      </c>
      <c r="Q5252" s="8">
        <f>DAY(Tabla1[[#This Row],[Date]])</f>
        <v>15</v>
      </c>
      <c r="R5252" s="8">
        <f>MONTH(Tabla1[[#This Row],[Date]])</f>
        <v>12</v>
      </c>
      <c r="S5252" s="8">
        <f>YEAR(Tabla1[[#This Row],[Date]])</f>
        <v>2022</v>
      </c>
    </row>
    <row r="5253" spans="1:19" x14ac:dyDescent="0.2">
      <c r="A5253">
        <v>5245</v>
      </c>
      <c r="B5253" s="1">
        <v>44910</v>
      </c>
      <c r="C5253" t="s">
        <v>260</v>
      </c>
      <c r="D5253" t="s">
        <v>332</v>
      </c>
      <c r="E5253">
        <v>1</v>
      </c>
      <c r="F5253" t="s">
        <v>225</v>
      </c>
      <c r="G5253" t="s">
        <v>263</v>
      </c>
      <c r="H5253" t="s">
        <v>391</v>
      </c>
      <c r="M5253" s="2">
        <v>1100</v>
      </c>
      <c r="N5253" s="2">
        <v>10000</v>
      </c>
      <c r="O5253" s="2">
        <f>IF(Tabla1[[#This Row],[Mov]]="VNT",Tabla1[[#This Row],[Sale]]-Tabla1[[#This Row],[Cost]],-Tabla1[[#This Row],[Cost]]*Tabla1[[#This Row],[Cant]])</f>
        <v>8900</v>
      </c>
      <c r="P5253" s="8">
        <f>IF(Tabla1[[#This Row],[Mov]]="VNT",-Tabla1[[#This Row],[Cant]],Tabla1[[#This Row],[Cant]])</f>
        <v>-1</v>
      </c>
      <c r="Q5253" s="8">
        <f>DAY(Tabla1[[#This Row],[Date]])</f>
        <v>15</v>
      </c>
      <c r="R5253" s="8">
        <f>MONTH(Tabla1[[#This Row],[Date]])</f>
        <v>12</v>
      </c>
      <c r="S5253" s="8">
        <f>YEAR(Tabla1[[#This Row],[Date]])</f>
        <v>2022</v>
      </c>
    </row>
    <row r="5254" spans="1:19" x14ac:dyDescent="0.2">
      <c r="A5254">
        <v>5246</v>
      </c>
      <c r="B5254" s="1">
        <v>44910</v>
      </c>
      <c r="C5254" t="s">
        <v>260</v>
      </c>
      <c r="D5254" t="s">
        <v>332</v>
      </c>
      <c r="E5254">
        <v>1</v>
      </c>
      <c r="F5254" t="s">
        <v>532</v>
      </c>
      <c r="G5254" t="s">
        <v>273</v>
      </c>
      <c r="H5254" t="s">
        <v>552</v>
      </c>
      <c r="M5254" s="2">
        <v>18000</v>
      </c>
      <c r="N5254" s="2">
        <v>35000</v>
      </c>
      <c r="O5254" s="2">
        <f>IF(Tabla1[[#This Row],[Mov]]="VNT",Tabla1[[#This Row],[Sale]]-Tabla1[[#This Row],[Cost]],-Tabla1[[#This Row],[Cost]]*Tabla1[[#This Row],[Cant]])</f>
        <v>17000</v>
      </c>
      <c r="P5254" s="8">
        <f>IF(Tabla1[[#This Row],[Mov]]="VNT",-Tabla1[[#This Row],[Cant]],Tabla1[[#This Row],[Cant]])</f>
        <v>-1</v>
      </c>
      <c r="Q5254" s="8">
        <f>DAY(Tabla1[[#This Row],[Date]])</f>
        <v>15</v>
      </c>
      <c r="R5254" s="8">
        <f>MONTH(Tabla1[[#This Row],[Date]])</f>
        <v>12</v>
      </c>
      <c r="S5254" s="8">
        <f>YEAR(Tabla1[[#This Row],[Date]])</f>
        <v>2022</v>
      </c>
    </row>
    <row r="5255" spans="1:19" x14ac:dyDescent="0.2">
      <c r="A5255">
        <v>5247</v>
      </c>
      <c r="B5255" s="1">
        <v>44910</v>
      </c>
      <c r="C5255" t="s">
        <v>260</v>
      </c>
      <c r="D5255" t="s">
        <v>332</v>
      </c>
      <c r="E5255">
        <v>1</v>
      </c>
      <c r="F5255" t="s">
        <v>386</v>
      </c>
      <c r="G5255" t="s">
        <v>860</v>
      </c>
      <c r="H5255" t="s">
        <v>313</v>
      </c>
      <c r="M5255" s="2">
        <v>95000</v>
      </c>
      <c r="N5255" s="2">
        <v>145000</v>
      </c>
      <c r="O5255" s="2">
        <f>IF(Tabla1[[#This Row],[Mov]]="VNT",Tabla1[[#This Row],[Sale]]-Tabla1[[#This Row],[Cost]],-Tabla1[[#This Row],[Cost]]*Tabla1[[#This Row],[Cant]])</f>
        <v>50000</v>
      </c>
      <c r="P5255" s="8">
        <f>IF(Tabla1[[#This Row],[Mov]]="VNT",-Tabla1[[#This Row],[Cant]],Tabla1[[#This Row],[Cant]])</f>
        <v>-1</v>
      </c>
      <c r="Q5255" s="8">
        <f>DAY(Tabla1[[#This Row],[Date]])</f>
        <v>15</v>
      </c>
      <c r="R5255" s="8">
        <f>MONTH(Tabla1[[#This Row],[Date]])</f>
        <v>12</v>
      </c>
      <c r="S5255" s="8">
        <f>YEAR(Tabla1[[#This Row],[Date]])</f>
        <v>2022</v>
      </c>
    </row>
    <row r="5256" spans="1:19" x14ac:dyDescent="0.2">
      <c r="A5256">
        <v>5248</v>
      </c>
      <c r="B5256" s="1">
        <v>44910</v>
      </c>
      <c r="C5256" t="s">
        <v>260</v>
      </c>
      <c r="D5256" t="s">
        <v>332</v>
      </c>
      <c r="E5256">
        <v>1</v>
      </c>
      <c r="F5256" t="s">
        <v>224</v>
      </c>
      <c r="G5256" t="s">
        <v>860</v>
      </c>
      <c r="H5256" t="s">
        <v>313</v>
      </c>
      <c r="M5256" s="2">
        <v>11000</v>
      </c>
      <c r="N5256" s="2">
        <v>20000</v>
      </c>
      <c r="O5256" s="2">
        <f>IF(Tabla1[[#This Row],[Mov]]="VNT",Tabla1[[#This Row],[Sale]]-Tabla1[[#This Row],[Cost]],-Tabla1[[#This Row],[Cost]]*Tabla1[[#This Row],[Cant]])</f>
        <v>9000</v>
      </c>
      <c r="P5256" s="8">
        <f>IF(Tabla1[[#This Row],[Mov]]="VNT",-Tabla1[[#This Row],[Cant]],Tabla1[[#This Row],[Cant]])</f>
        <v>-1</v>
      </c>
      <c r="Q5256" s="8">
        <f>DAY(Tabla1[[#This Row],[Date]])</f>
        <v>15</v>
      </c>
      <c r="R5256" s="8">
        <f>MONTH(Tabla1[[#This Row],[Date]])</f>
        <v>12</v>
      </c>
      <c r="S5256" s="8">
        <f>YEAR(Tabla1[[#This Row],[Date]])</f>
        <v>2022</v>
      </c>
    </row>
    <row r="5257" spans="1:19" x14ac:dyDescent="0.2">
      <c r="A5257">
        <v>5249</v>
      </c>
      <c r="B5257" s="1">
        <v>44910</v>
      </c>
      <c r="C5257" t="s">
        <v>260</v>
      </c>
      <c r="D5257" t="s">
        <v>332</v>
      </c>
      <c r="E5257">
        <v>1</v>
      </c>
      <c r="F5257" t="s">
        <v>225</v>
      </c>
      <c r="G5257" t="s">
        <v>860</v>
      </c>
      <c r="H5257" t="s">
        <v>313</v>
      </c>
      <c r="M5257" s="2">
        <v>1100</v>
      </c>
      <c r="N5257" s="2">
        <v>5000</v>
      </c>
      <c r="O5257" s="2">
        <f>IF(Tabla1[[#This Row],[Mov]]="VNT",Tabla1[[#This Row],[Sale]]-Tabla1[[#This Row],[Cost]],-Tabla1[[#This Row],[Cost]]*Tabla1[[#This Row],[Cant]])</f>
        <v>3900</v>
      </c>
      <c r="P5257" s="8">
        <f>IF(Tabla1[[#This Row],[Mov]]="VNT",-Tabla1[[#This Row],[Cant]],Tabla1[[#This Row],[Cant]])</f>
        <v>-1</v>
      </c>
      <c r="Q5257" s="8">
        <f>DAY(Tabla1[[#This Row],[Date]])</f>
        <v>15</v>
      </c>
      <c r="R5257" s="8">
        <f>MONTH(Tabla1[[#This Row],[Date]])</f>
        <v>12</v>
      </c>
      <c r="S5257" s="8">
        <f>YEAR(Tabla1[[#This Row],[Date]])</f>
        <v>2022</v>
      </c>
    </row>
    <row r="5258" spans="1:19" x14ac:dyDescent="0.2">
      <c r="A5258">
        <v>5250</v>
      </c>
      <c r="B5258" s="1">
        <v>44910</v>
      </c>
      <c r="C5258" t="s">
        <v>260</v>
      </c>
      <c r="D5258" t="s">
        <v>332</v>
      </c>
      <c r="E5258">
        <v>1</v>
      </c>
      <c r="F5258" t="s">
        <v>116</v>
      </c>
      <c r="G5258" t="s">
        <v>347</v>
      </c>
      <c r="H5258" t="s">
        <v>518</v>
      </c>
      <c r="M5258" s="2">
        <v>10280</v>
      </c>
      <c r="N5258" s="2">
        <v>11000</v>
      </c>
      <c r="O5258" s="2">
        <f>IF(Tabla1[[#This Row],[Mov]]="VNT",Tabla1[[#This Row],[Sale]]-Tabla1[[#This Row],[Cost]],-Tabla1[[#This Row],[Cost]]*Tabla1[[#This Row],[Cant]])</f>
        <v>720</v>
      </c>
      <c r="P5258" s="8">
        <f>IF(Tabla1[[#This Row],[Mov]]="VNT",-Tabla1[[#This Row],[Cant]],Tabla1[[#This Row],[Cant]])</f>
        <v>-1</v>
      </c>
      <c r="Q5258" s="8">
        <f>DAY(Tabla1[[#This Row],[Date]])</f>
        <v>15</v>
      </c>
      <c r="R5258" s="8">
        <f>MONTH(Tabla1[[#This Row],[Date]])</f>
        <v>12</v>
      </c>
      <c r="S5258" s="8">
        <f>YEAR(Tabla1[[#This Row],[Date]])</f>
        <v>2022</v>
      </c>
    </row>
    <row r="5259" spans="1:19" x14ac:dyDescent="0.2">
      <c r="A5259">
        <v>5251</v>
      </c>
      <c r="B5259" s="1">
        <v>44910</v>
      </c>
      <c r="C5259" t="s">
        <v>260</v>
      </c>
      <c r="D5259" t="s">
        <v>332</v>
      </c>
      <c r="E5259">
        <v>1</v>
      </c>
      <c r="F5259" t="s">
        <v>116</v>
      </c>
      <c r="G5259" t="s">
        <v>347</v>
      </c>
      <c r="H5259" t="s">
        <v>518</v>
      </c>
      <c r="M5259" s="2">
        <v>10280</v>
      </c>
      <c r="N5259" s="2">
        <v>11000</v>
      </c>
      <c r="O5259" s="2">
        <f>IF(Tabla1[[#This Row],[Mov]]="VNT",Tabla1[[#This Row],[Sale]]-Tabla1[[#This Row],[Cost]],-Tabla1[[#This Row],[Cost]]*Tabla1[[#This Row],[Cant]])</f>
        <v>720</v>
      </c>
      <c r="P5259" s="8">
        <f>IF(Tabla1[[#This Row],[Mov]]="VNT",-Tabla1[[#This Row],[Cant]],Tabla1[[#This Row],[Cant]])</f>
        <v>-1</v>
      </c>
      <c r="Q5259" s="8">
        <f>DAY(Tabla1[[#This Row],[Date]])</f>
        <v>15</v>
      </c>
      <c r="R5259" s="8">
        <f>MONTH(Tabla1[[#This Row],[Date]])</f>
        <v>12</v>
      </c>
      <c r="S5259" s="8">
        <f>YEAR(Tabla1[[#This Row],[Date]])</f>
        <v>2022</v>
      </c>
    </row>
    <row r="5260" spans="1:19" x14ac:dyDescent="0.2">
      <c r="A5260">
        <v>5252</v>
      </c>
      <c r="B5260" s="1">
        <v>44910</v>
      </c>
      <c r="C5260" t="s">
        <v>260</v>
      </c>
      <c r="D5260" t="s">
        <v>332</v>
      </c>
      <c r="E5260">
        <v>1</v>
      </c>
      <c r="F5260" t="s">
        <v>116</v>
      </c>
      <c r="G5260" t="s">
        <v>347</v>
      </c>
      <c r="H5260" t="s">
        <v>518</v>
      </c>
      <c r="M5260" s="2">
        <v>3271</v>
      </c>
      <c r="N5260" s="2">
        <v>3500</v>
      </c>
      <c r="O5260" s="2">
        <f>IF(Tabla1[[#This Row],[Mov]]="VNT",Tabla1[[#This Row],[Sale]]-Tabla1[[#This Row],[Cost]],-Tabla1[[#This Row],[Cost]]*Tabla1[[#This Row],[Cant]])</f>
        <v>229</v>
      </c>
      <c r="P5260" s="8">
        <f>IF(Tabla1[[#This Row],[Mov]]="VNT",-Tabla1[[#This Row],[Cant]],Tabla1[[#This Row],[Cant]])</f>
        <v>-1</v>
      </c>
      <c r="Q5260" s="8">
        <f>DAY(Tabla1[[#This Row],[Date]])</f>
        <v>15</v>
      </c>
      <c r="R5260" s="8">
        <f>MONTH(Tabla1[[#This Row],[Date]])</f>
        <v>12</v>
      </c>
      <c r="S5260" s="8">
        <f>YEAR(Tabla1[[#This Row],[Date]])</f>
        <v>2022</v>
      </c>
    </row>
    <row r="5261" spans="1:19" x14ac:dyDescent="0.2">
      <c r="A5261">
        <v>5253</v>
      </c>
      <c r="B5261" s="1">
        <v>44910</v>
      </c>
      <c r="C5261" t="s">
        <v>260</v>
      </c>
      <c r="D5261" t="s">
        <v>332</v>
      </c>
      <c r="E5261">
        <v>1</v>
      </c>
      <c r="F5261" t="s">
        <v>116</v>
      </c>
      <c r="G5261" t="s">
        <v>600</v>
      </c>
      <c r="H5261" t="s">
        <v>565</v>
      </c>
      <c r="M5261" s="2">
        <v>5140</v>
      </c>
      <c r="N5261" s="2">
        <v>5500</v>
      </c>
      <c r="O5261" s="2">
        <f>IF(Tabla1[[#This Row],[Mov]]="VNT",Tabla1[[#This Row],[Sale]]-Tabla1[[#This Row],[Cost]],-Tabla1[[#This Row],[Cost]]*Tabla1[[#This Row],[Cant]])</f>
        <v>360</v>
      </c>
      <c r="P5261" s="8">
        <f>IF(Tabla1[[#This Row],[Mov]]="VNT",-Tabla1[[#This Row],[Cant]],Tabla1[[#This Row],[Cant]])</f>
        <v>-1</v>
      </c>
      <c r="Q5261" s="8">
        <f>DAY(Tabla1[[#This Row],[Date]])</f>
        <v>15</v>
      </c>
      <c r="R5261" s="8">
        <f>MONTH(Tabla1[[#This Row],[Date]])</f>
        <v>12</v>
      </c>
      <c r="S5261" s="8">
        <f>YEAR(Tabla1[[#This Row],[Date]])</f>
        <v>2022</v>
      </c>
    </row>
    <row r="5262" spans="1:19" x14ac:dyDescent="0.2">
      <c r="A5262">
        <v>5254</v>
      </c>
      <c r="B5262" s="1">
        <v>44910</v>
      </c>
      <c r="C5262" t="s">
        <v>260</v>
      </c>
      <c r="D5262" t="s">
        <v>332</v>
      </c>
      <c r="E5262">
        <v>1</v>
      </c>
      <c r="F5262" t="s">
        <v>116</v>
      </c>
      <c r="G5262" t="s">
        <v>347</v>
      </c>
      <c r="H5262" t="s">
        <v>518</v>
      </c>
      <c r="M5262" s="2">
        <v>3271</v>
      </c>
      <c r="N5262" s="2">
        <v>3500</v>
      </c>
      <c r="O5262" s="2">
        <f>IF(Tabla1[[#This Row],[Mov]]="VNT",Tabla1[[#This Row],[Sale]]-Tabla1[[#This Row],[Cost]],-Tabla1[[#This Row],[Cost]]*Tabla1[[#This Row],[Cant]])</f>
        <v>229</v>
      </c>
      <c r="P5262" s="8">
        <f>IF(Tabla1[[#This Row],[Mov]]="VNT",-Tabla1[[#This Row],[Cant]],Tabla1[[#This Row],[Cant]])</f>
        <v>-1</v>
      </c>
      <c r="Q5262" s="8">
        <f>DAY(Tabla1[[#This Row],[Date]])</f>
        <v>15</v>
      </c>
      <c r="R5262" s="8">
        <f>MONTH(Tabla1[[#This Row],[Date]])</f>
        <v>12</v>
      </c>
      <c r="S5262" s="8">
        <f>YEAR(Tabla1[[#This Row],[Date]])</f>
        <v>2022</v>
      </c>
    </row>
    <row r="5263" spans="1:19" x14ac:dyDescent="0.2">
      <c r="A5263">
        <v>5255</v>
      </c>
      <c r="B5263" s="1">
        <v>44910</v>
      </c>
      <c r="C5263" t="s">
        <v>260</v>
      </c>
      <c r="D5263" t="s">
        <v>332</v>
      </c>
      <c r="E5263">
        <v>1</v>
      </c>
      <c r="F5263" t="s">
        <v>116</v>
      </c>
      <c r="G5263" t="s">
        <v>347</v>
      </c>
      <c r="H5263" t="s">
        <v>518</v>
      </c>
      <c r="M5263" s="2">
        <v>3271</v>
      </c>
      <c r="N5263" s="2">
        <v>3500</v>
      </c>
      <c r="O5263" s="2">
        <f>IF(Tabla1[[#This Row],[Mov]]="VNT",Tabla1[[#This Row],[Sale]]-Tabla1[[#This Row],[Cost]],-Tabla1[[#This Row],[Cost]]*Tabla1[[#This Row],[Cant]])</f>
        <v>229</v>
      </c>
      <c r="P5263" s="8">
        <f>IF(Tabla1[[#This Row],[Mov]]="VNT",-Tabla1[[#This Row],[Cant]],Tabla1[[#This Row],[Cant]])</f>
        <v>-1</v>
      </c>
      <c r="Q5263" s="8">
        <f>DAY(Tabla1[[#This Row],[Date]])</f>
        <v>15</v>
      </c>
      <c r="R5263" s="8">
        <f>MONTH(Tabla1[[#This Row],[Date]])</f>
        <v>12</v>
      </c>
      <c r="S5263" s="8">
        <f>YEAR(Tabla1[[#This Row],[Date]])</f>
        <v>2022</v>
      </c>
    </row>
    <row r="5264" spans="1:19" x14ac:dyDescent="0.2">
      <c r="A5264">
        <v>5256</v>
      </c>
      <c r="B5264" s="1">
        <v>44910</v>
      </c>
      <c r="C5264" t="s">
        <v>261</v>
      </c>
      <c r="D5264" t="s">
        <v>1569</v>
      </c>
      <c r="E5264">
        <v>2</v>
      </c>
      <c r="F5264" t="s">
        <v>127</v>
      </c>
      <c r="G5264" t="s">
        <v>266</v>
      </c>
      <c r="H5264" t="s">
        <v>3066</v>
      </c>
      <c r="M5264" s="2">
        <v>8500</v>
      </c>
      <c r="N5264" s="2">
        <v>15000</v>
      </c>
      <c r="O5264" s="2">
        <f>IF(Tabla1[[#This Row],[Mov]]="VNT",Tabla1[[#This Row],[Sale]]-Tabla1[[#This Row],[Cost]],-Tabla1[[#This Row],[Cost]]*Tabla1[[#This Row],[Cant]])</f>
        <v>-17000</v>
      </c>
      <c r="P5264" s="8">
        <f>IF(Tabla1[[#This Row],[Mov]]="VNT",-Tabla1[[#This Row],[Cant]],Tabla1[[#This Row],[Cant]])</f>
        <v>2</v>
      </c>
      <c r="Q5264" s="8">
        <f>DAY(Tabla1[[#This Row],[Date]])</f>
        <v>15</v>
      </c>
      <c r="R5264" s="8">
        <f>MONTH(Tabla1[[#This Row],[Date]])</f>
        <v>12</v>
      </c>
      <c r="S5264" s="8">
        <f>YEAR(Tabla1[[#This Row],[Date]])</f>
        <v>2022</v>
      </c>
    </row>
    <row r="5265" spans="1:19" x14ac:dyDescent="0.2">
      <c r="A5265">
        <v>5257</v>
      </c>
      <c r="B5265" s="1">
        <v>44910</v>
      </c>
      <c r="C5265" t="s">
        <v>261</v>
      </c>
      <c r="D5265" t="s">
        <v>1569</v>
      </c>
      <c r="E5265">
        <v>2</v>
      </c>
      <c r="F5265" t="s">
        <v>224</v>
      </c>
      <c r="G5265" t="s">
        <v>273</v>
      </c>
      <c r="H5265" t="s">
        <v>902</v>
      </c>
      <c r="M5265" s="2">
        <v>7000</v>
      </c>
      <c r="N5265" s="2">
        <v>20000</v>
      </c>
      <c r="O5265" s="2">
        <f>IF(Tabla1[[#This Row],[Mov]]="VNT",Tabla1[[#This Row],[Sale]]-Tabla1[[#This Row],[Cost]],-Tabla1[[#This Row],[Cost]]*Tabla1[[#This Row],[Cant]])</f>
        <v>-14000</v>
      </c>
      <c r="P5265" s="8">
        <f>IF(Tabla1[[#This Row],[Mov]]="VNT",-Tabla1[[#This Row],[Cant]],Tabla1[[#This Row],[Cant]])</f>
        <v>2</v>
      </c>
      <c r="Q5265" s="8">
        <f>DAY(Tabla1[[#This Row],[Date]])</f>
        <v>15</v>
      </c>
      <c r="R5265" s="8">
        <f>MONTH(Tabla1[[#This Row],[Date]])</f>
        <v>12</v>
      </c>
      <c r="S5265" s="8">
        <f>YEAR(Tabla1[[#This Row],[Date]])</f>
        <v>2022</v>
      </c>
    </row>
    <row r="5266" spans="1:19" x14ac:dyDescent="0.2">
      <c r="A5266">
        <v>5258</v>
      </c>
      <c r="B5266" s="1">
        <v>44910</v>
      </c>
      <c r="C5266" t="s">
        <v>261</v>
      </c>
      <c r="D5266" t="s">
        <v>1569</v>
      </c>
      <c r="E5266">
        <v>1</v>
      </c>
      <c r="F5266" t="s">
        <v>586</v>
      </c>
      <c r="G5266" t="s">
        <v>273</v>
      </c>
      <c r="H5266" t="s">
        <v>902</v>
      </c>
      <c r="M5266" s="2">
        <v>7000</v>
      </c>
      <c r="N5266" s="2">
        <v>20000</v>
      </c>
      <c r="O5266" s="2">
        <f>IF(Tabla1[[#This Row],[Mov]]="VNT",Tabla1[[#This Row],[Sale]]-Tabla1[[#This Row],[Cost]],-Tabla1[[#This Row],[Cost]]*Tabla1[[#This Row],[Cant]])</f>
        <v>-7000</v>
      </c>
      <c r="P5266" s="8">
        <f>IF(Tabla1[[#This Row],[Mov]]="VNT",-Tabla1[[#This Row],[Cant]],Tabla1[[#This Row],[Cant]])</f>
        <v>1</v>
      </c>
      <c r="Q5266" s="8">
        <f>DAY(Tabla1[[#This Row],[Date]])</f>
        <v>15</v>
      </c>
      <c r="R5266" s="8">
        <f>MONTH(Tabla1[[#This Row],[Date]])</f>
        <v>12</v>
      </c>
      <c r="S5266" s="8">
        <f>YEAR(Tabla1[[#This Row],[Date]])</f>
        <v>2022</v>
      </c>
    </row>
    <row r="5267" spans="1:19" x14ac:dyDescent="0.2">
      <c r="A5267">
        <v>5259</v>
      </c>
      <c r="B5267" s="1">
        <v>44910</v>
      </c>
      <c r="C5267" t="s">
        <v>261</v>
      </c>
      <c r="D5267" t="s">
        <v>1569</v>
      </c>
      <c r="E5267">
        <v>1</v>
      </c>
      <c r="F5267" t="s">
        <v>224</v>
      </c>
      <c r="G5267" t="s">
        <v>284</v>
      </c>
      <c r="H5267" t="s">
        <v>657</v>
      </c>
      <c r="M5267" s="2">
        <v>8500</v>
      </c>
      <c r="N5267" s="2">
        <v>20000</v>
      </c>
      <c r="O5267" s="2">
        <f>IF(Tabla1[[#This Row],[Mov]]="VNT",Tabla1[[#This Row],[Sale]]-Tabla1[[#This Row],[Cost]],-Tabla1[[#This Row],[Cost]]*Tabla1[[#This Row],[Cant]])</f>
        <v>-8500</v>
      </c>
      <c r="P5267" s="8">
        <f>IF(Tabla1[[#This Row],[Mov]]="VNT",-Tabla1[[#This Row],[Cant]],Tabla1[[#This Row],[Cant]])</f>
        <v>1</v>
      </c>
      <c r="Q5267" s="8">
        <f>DAY(Tabla1[[#This Row],[Date]])</f>
        <v>15</v>
      </c>
      <c r="R5267" s="8">
        <f>MONTH(Tabla1[[#This Row],[Date]])</f>
        <v>12</v>
      </c>
      <c r="S5267" s="8">
        <f>YEAR(Tabla1[[#This Row],[Date]])</f>
        <v>2022</v>
      </c>
    </row>
    <row r="5268" spans="1:19" x14ac:dyDescent="0.2">
      <c r="A5268">
        <v>5260</v>
      </c>
      <c r="B5268" s="1">
        <v>44910</v>
      </c>
      <c r="C5268" t="s">
        <v>261</v>
      </c>
      <c r="D5268" t="s">
        <v>1569</v>
      </c>
      <c r="E5268">
        <v>3</v>
      </c>
      <c r="F5268" t="s">
        <v>224</v>
      </c>
      <c r="G5268" t="s">
        <v>1782</v>
      </c>
      <c r="H5268" t="s">
        <v>1061</v>
      </c>
      <c r="M5268" s="2">
        <v>8500</v>
      </c>
      <c r="N5268" s="2">
        <v>20000</v>
      </c>
      <c r="O5268" s="2">
        <f>IF(Tabla1[[#This Row],[Mov]]="VNT",Tabla1[[#This Row],[Sale]]-Tabla1[[#This Row],[Cost]],-Tabla1[[#This Row],[Cost]]*Tabla1[[#This Row],[Cant]])</f>
        <v>-25500</v>
      </c>
      <c r="P5268" s="8">
        <f>IF(Tabla1[[#This Row],[Mov]]="VNT",-Tabla1[[#This Row],[Cant]],Tabla1[[#This Row],[Cant]])</f>
        <v>3</v>
      </c>
      <c r="Q5268" s="8">
        <f>DAY(Tabla1[[#This Row],[Date]])</f>
        <v>15</v>
      </c>
      <c r="R5268" s="8">
        <f>MONTH(Tabla1[[#This Row],[Date]])</f>
        <v>12</v>
      </c>
      <c r="S5268" s="8">
        <f>YEAR(Tabla1[[#This Row],[Date]])</f>
        <v>2022</v>
      </c>
    </row>
    <row r="5269" spans="1:19" x14ac:dyDescent="0.2">
      <c r="A5269">
        <v>5261</v>
      </c>
      <c r="B5269" s="1">
        <v>44910</v>
      </c>
      <c r="C5269" t="s">
        <v>261</v>
      </c>
      <c r="D5269" t="s">
        <v>1569</v>
      </c>
      <c r="E5269">
        <v>3</v>
      </c>
      <c r="F5269" t="s">
        <v>224</v>
      </c>
      <c r="G5269" t="s">
        <v>263</v>
      </c>
      <c r="H5269" t="s">
        <v>461</v>
      </c>
      <c r="M5269" s="2">
        <v>8500</v>
      </c>
      <c r="N5269" s="2">
        <v>20000</v>
      </c>
      <c r="O5269" s="2">
        <f>IF(Tabla1[[#This Row],[Mov]]="VNT",Tabla1[[#This Row],[Sale]]-Tabla1[[#This Row],[Cost]],-Tabla1[[#This Row],[Cost]]*Tabla1[[#This Row],[Cant]])</f>
        <v>-25500</v>
      </c>
      <c r="P5269" s="8">
        <f>IF(Tabla1[[#This Row],[Mov]]="VNT",-Tabla1[[#This Row],[Cant]],Tabla1[[#This Row],[Cant]])</f>
        <v>3</v>
      </c>
      <c r="Q5269" s="8">
        <f>DAY(Tabla1[[#This Row],[Date]])</f>
        <v>15</v>
      </c>
      <c r="R5269" s="8">
        <f>MONTH(Tabla1[[#This Row],[Date]])</f>
        <v>12</v>
      </c>
      <c r="S5269" s="8">
        <f>YEAR(Tabla1[[#This Row],[Date]])</f>
        <v>2022</v>
      </c>
    </row>
    <row r="5270" spans="1:19" x14ac:dyDescent="0.2">
      <c r="A5270">
        <v>5262</v>
      </c>
      <c r="B5270" s="1">
        <v>44910</v>
      </c>
      <c r="C5270" t="s">
        <v>261</v>
      </c>
      <c r="D5270" t="s">
        <v>1569</v>
      </c>
      <c r="E5270">
        <v>1</v>
      </c>
      <c r="F5270" t="s">
        <v>224</v>
      </c>
      <c r="G5270" t="s">
        <v>272</v>
      </c>
      <c r="H5270" t="s">
        <v>252</v>
      </c>
      <c r="M5270" s="2">
        <v>8500</v>
      </c>
      <c r="N5270" s="2">
        <v>20000</v>
      </c>
      <c r="O5270" s="2">
        <f>IF(Tabla1[[#This Row],[Mov]]="VNT",Tabla1[[#This Row],[Sale]]-Tabla1[[#This Row],[Cost]],-Tabla1[[#This Row],[Cost]]*Tabla1[[#This Row],[Cant]])</f>
        <v>-8500</v>
      </c>
      <c r="P5270" s="8">
        <f>IF(Tabla1[[#This Row],[Mov]]="VNT",-Tabla1[[#This Row],[Cant]],Tabla1[[#This Row],[Cant]])</f>
        <v>1</v>
      </c>
      <c r="Q5270" s="8">
        <f>DAY(Tabla1[[#This Row],[Date]])</f>
        <v>15</v>
      </c>
      <c r="R5270" s="8">
        <f>MONTH(Tabla1[[#This Row],[Date]])</f>
        <v>12</v>
      </c>
      <c r="S5270" s="8">
        <f>YEAR(Tabla1[[#This Row],[Date]])</f>
        <v>2022</v>
      </c>
    </row>
    <row r="5271" spans="1:19" x14ac:dyDescent="0.2">
      <c r="A5271">
        <v>5263</v>
      </c>
      <c r="B5271" s="1">
        <v>44910</v>
      </c>
      <c r="C5271" t="s">
        <v>261</v>
      </c>
      <c r="D5271" t="s">
        <v>1569</v>
      </c>
      <c r="E5271">
        <v>1</v>
      </c>
      <c r="F5271" t="s">
        <v>224</v>
      </c>
      <c r="G5271" t="s">
        <v>284</v>
      </c>
      <c r="H5271" t="s">
        <v>573</v>
      </c>
      <c r="M5271" s="2">
        <v>8500</v>
      </c>
      <c r="N5271" s="2">
        <v>20000</v>
      </c>
      <c r="O5271" s="2">
        <f>IF(Tabla1[[#This Row],[Mov]]="VNT",Tabla1[[#This Row],[Sale]]-Tabla1[[#This Row],[Cost]],-Tabla1[[#This Row],[Cost]]*Tabla1[[#This Row],[Cant]])</f>
        <v>-8500</v>
      </c>
      <c r="P5271" s="8">
        <f>IF(Tabla1[[#This Row],[Mov]]="VNT",-Tabla1[[#This Row],[Cant]],Tabla1[[#This Row],[Cant]])</f>
        <v>1</v>
      </c>
      <c r="Q5271" s="8">
        <f>DAY(Tabla1[[#This Row],[Date]])</f>
        <v>15</v>
      </c>
      <c r="R5271" s="8">
        <f>MONTH(Tabla1[[#This Row],[Date]])</f>
        <v>12</v>
      </c>
      <c r="S5271" s="8">
        <f>YEAR(Tabla1[[#This Row],[Date]])</f>
        <v>2022</v>
      </c>
    </row>
    <row r="5272" spans="1:19" x14ac:dyDescent="0.2">
      <c r="A5272">
        <v>5264</v>
      </c>
      <c r="B5272" s="1">
        <v>44910</v>
      </c>
      <c r="C5272" t="s">
        <v>261</v>
      </c>
      <c r="D5272" t="s">
        <v>1569</v>
      </c>
      <c r="E5272">
        <v>1</v>
      </c>
      <c r="F5272" t="s">
        <v>224</v>
      </c>
      <c r="G5272" t="s">
        <v>272</v>
      </c>
      <c r="H5272" t="s">
        <v>253</v>
      </c>
      <c r="M5272" s="2">
        <v>8500</v>
      </c>
      <c r="N5272" s="2">
        <v>20000</v>
      </c>
      <c r="O5272" s="2">
        <f>IF(Tabla1[[#This Row],[Mov]]="VNT",Tabla1[[#This Row],[Sale]]-Tabla1[[#This Row],[Cost]],-Tabla1[[#This Row],[Cost]]*Tabla1[[#This Row],[Cant]])</f>
        <v>-8500</v>
      </c>
      <c r="P5272" s="8">
        <f>IF(Tabla1[[#This Row],[Mov]]="VNT",-Tabla1[[#This Row],[Cant]],Tabla1[[#This Row],[Cant]])</f>
        <v>1</v>
      </c>
      <c r="Q5272" s="8">
        <f>DAY(Tabla1[[#This Row],[Date]])</f>
        <v>15</v>
      </c>
      <c r="R5272" s="8">
        <f>MONTH(Tabla1[[#This Row],[Date]])</f>
        <v>12</v>
      </c>
      <c r="S5272" s="8">
        <f>YEAR(Tabla1[[#This Row],[Date]])</f>
        <v>2022</v>
      </c>
    </row>
    <row r="5273" spans="1:19" x14ac:dyDescent="0.2">
      <c r="A5273">
        <v>5265</v>
      </c>
      <c r="B5273" s="1">
        <v>44910</v>
      </c>
      <c r="C5273" t="s">
        <v>261</v>
      </c>
      <c r="D5273" t="s">
        <v>1569</v>
      </c>
      <c r="E5273">
        <v>1</v>
      </c>
      <c r="F5273" t="s">
        <v>224</v>
      </c>
      <c r="G5273" t="s">
        <v>272</v>
      </c>
      <c r="H5273" t="s">
        <v>1549</v>
      </c>
      <c r="M5273" s="2">
        <v>8500</v>
      </c>
      <c r="N5273" s="2">
        <v>20000</v>
      </c>
      <c r="O5273" s="2">
        <f>IF(Tabla1[[#This Row],[Mov]]="VNT",Tabla1[[#This Row],[Sale]]-Tabla1[[#This Row],[Cost]],-Tabla1[[#This Row],[Cost]]*Tabla1[[#This Row],[Cant]])</f>
        <v>-8500</v>
      </c>
      <c r="P5273" s="8">
        <f>IF(Tabla1[[#This Row],[Mov]]="VNT",-Tabla1[[#This Row],[Cant]],Tabla1[[#This Row],[Cant]])</f>
        <v>1</v>
      </c>
      <c r="Q5273" s="8">
        <f>DAY(Tabla1[[#This Row],[Date]])</f>
        <v>15</v>
      </c>
      <c r="R5273" s="8">
        <f>MONTH(Tabla1[[#This Row],[Date]])</f>
        <v>12</v>
      </c>
      <c r="S5273" s="8">
        <f>YEAR(Tabla1[[#This Row],[Date]])</f>
        <v>2022</v>
      </c>
    </row>
    <row r="5274" spans="1:19" x14ac:dyDescent="0.2">
      <c r="A5274">
        <v>5266</v>
      </c>
      <c r="B5274" s="1">
        <v>44910</v>
      </c>
      <c r="C5274" t="s">
        <v>260</v>
      </c>
      <c r="D5274" t="s">
        <v>332</v>
      </c>
      <c r="E5274">
        <v>1</v>
      </c>
      <c r="F5274" t="s">
        <v>26</v>
      </c>
      <c r="G5274" t="s">
        <v>264</v>
      </c>
      <c r="H5274" t="s">
        <v>16</v>
      </c>
      <c r="M5274" s="2">
        <v>8000</v>
      </c>
      <c r="N5274" s="2">
        <v>20000</v>
      </c>
      <c r="O5274" s="2">
        <f>IF(Tabla1[[#This Row],[Mov]]="VNT",Tabla1[[#This Row],[Sale]]-Tabla1[[#This Row],[Cost]],-Tabla1[[#This Row],[Cost]]*Tabla1[[#This Row],[Cant]])</f>
        <v>12000</v>
      </c>
      <c r="P5274" s="8">
        <f>IF(Tabla1[[#This Row],[Mov]]="VNT",-Tabla1[[#This Row],[Cant]],Tabla1[[#This Row],[Cant]])</f>
        <v>-1</v>
      </c>
      <c r="Q5274" s="8">
        <f>DAY(Tabla1[[#This Row],[Date]])</f>
        <v>15</v>
      </c>
      <c r="R5274" s="8">
        <f>MONTH(Tabla1[[#This Row],[Date]])</f>
        <v>12</v>
      </c>
      <c r="S5274" s="8">
        <f>YEAR(Tabla1[[#This Row],[Date]])</f>
        <v>2022</v>
      </c>
    </row>
    <row r="5275" spans="1:19" x14ac:dyDescent="0.2">
      <c r="A5275">
        <v>5267</v>
      </c>
      <c r="B5275" s="1">
        <v>44910</v>
      </c>
      <c r="C5275" t="s">
        <v>260</v>
      </c>
      <c r="D5275" t="s">
        <v>332</v>
      </c>
      <c r="E5275">
        <v>1</v>
      </c>
      <c r="F5275" t="s">
        <v>116</v>
      </c>
      <c r="G5275" t="s">
        <v>347</v>
      </c>
      <c r="H5275" t="s">
        <v>518</v>
      </c>
      <c r="M5275" s="2">
        <v>3271</v>
      </c>
      <c r="N5275" s="2">
        <v>3500</v>
      </c>
      <c r="O5275" s="2">
        <f>IF(Tabla1[[#This Row],[Mov]]="VNT",Tabla1[[#This Row],[Sale]]-Tabla1[[#This Row],[Cost]],-Tabla1[[#This Row],[Cost]]*Tabla1[[#This Row],[Cant]])</f>
        <v>229</v>
      </c>
      <c r="P5275" s="8">
        <f>IF(Tabla1[[#This Row],[Mov]]="VNT",-Tabla1[[#This Row],[Cant]],Tabla1[[#This Row],[Cant]])</f>
        <v>-1</v>
      </c>
      <c r="Q5275" s="8">
        <f>DAY(Tabla1[[#This Row],[Date]])</f>
        <v>15</v>
      </c>
      <c r="R5275" s="8">
        <f>MONTH(Tabla1[[#This Row],[Date]])</f>
        <v>12</v>
      </c>
      <c r="S5275" s="8">
        <f>YEAR(Tabla1[[#This Row],[Date]])</f>
        <v>2022</v>
      </c>
    </row>
    <row r="5276" spans="1:19" x14ac:dyDescent="0.2">
      <c r="A5276">
        <v>5268</v>
      </c>
      <c r="B5276" s="1">
        <v>44910</v>
      </c>
      <c r="C5276" t="s">
        <v>260</v>
      </c>
      <c r="D5276" t="s">
        <v>332</v>
      </c>
      <c r="E5276">
        <v>1</v>
      </c>
      <c r="F5276" t="s">
        <v>116</v>
      </c>
      <c r="G5276" t="s">
        <v>349</v>
      </c>
      <c r="H5276" t="s">
        <v>515</v>
      </c>
      <c r="M5276" s="2">
        <v>7009</v>
      </c>
      <c r="N5276" s="2">
        <v>7500</v>
      </c>
      <c r="O5276" s="2">
        <f>IF(Tabla1[[#This Row],[Mov]]="VNT",Tabla1[[#This Row],[Sale]]-Tabla1[[#This Row],[Cost]],-Tabla1[[#This Row],[Cost]]*Tabla1[[#This Row],[Cant]])</f>
        <v>491</v>
      </c>
      <c r="P5276" s="8">
        <f>IF(Tabla1[[#This Row],[Mov]]="VNT",-Tabla1[[#This Row],[Cant]],Tabla1[[#This Row],[Cant]])</f>
        <v>-1</v>
      </c>
      <c r="Q5276" s="8">
        <f>DAY(Tabla1[[#This Row],[Date]])</f>
        <v>15</v>
      </c>
      <c r="R5276" s="8">
        <f>MONTH(Tabla1[[#This Row],[Date]])</f>
        <v>12</v>
      </c>
      <c r="S5276" s="8">
        <f>YEAR(Tabla1[[#This Row],[Date]])</f>
        <v>2022</v>
      </c>
    </row>
    <row r="5277" spans="1:19" x14ac:dyDescent="0.2">
      <c r="A5277">
        <v>5269</v>
      </c>
      <c r="B5277" s="1">
        <v>44910</v>
      </c>
      <c r="C5277" t="s">
        <v>260</v>
      </c>
      <c r="D5277" t="s">
        <v>332</v>
      </c>
      <c r="E5277">
        <v>1</v>
      </c>
      <c r="F5277" t="s">
        <v>532</v>
      </c>
      <c r="G5277" t="s">
        <v>273</v>
      </c>
      <c r="H5277" t="s">
        <v>552</v>
      </c>
      <c r="M5277" s="2">
        <v>18000</v>
      </c>
      <c r="N5277" s="2">
        <v>35000</v>
      </c>
      <c r="O5277" s="2">
        <f>IF(Tabla1[[#This Row],[Mov]]="VNT",Tabla1[[#This Row],[Sale]]-Tabla1[[#This Row],[Cost]],-Tabla1[[#This Row],[Cost]]*Tabla1[[#This Row],[Cant]])</f>
        <v>17000</v>
      </c>
      <c r="P5277" s="8">
        <f>IF(Tabla1[[#This Row],[Mov]]="VNT",-Tabla1[[#This Row],[Cant]],Tabla1[[#This Row],[Cant]])</f>
        <v>-1</v>
      </c>
      <c r="Q5277" s="8">
        <f>DAY(Tabla1[[#This Row],[Date]])</f>
        <v>15</v>
      </c>
      <c r="R5277" s="8">
        <f>MONTH(Tabla1[[#This Row],[Date]])</f>
        <v>12</v>
      </c>
      <c r="S5277" s="8">
        <f>YEAR(Tabla1[[#This Row],[Date]])</f>
        <v>2022</v>
      </c>
    </row>
    <row r="5278" spans="1:19" x14ac:dyDescent="0.2">
      <c r="A5278">
        <v>5270</v>
      </c>
      <c r="B5278" s="1">
        <v>44910</v>
      </c>
      <c r="C5278" t="s">
        <v>260</v>
      </c>
      <c r="D5278" t="s">
        <v>332</v>
      </c>
      <c r="E5278">
        <v>1</v>
      </c>
      <c r="F5278" t="s">
        <v>617</v>
      </c>
      <c r="G5278" t="s">
        <v>266</v>
      </c>
      <c r="H5278" t="s">
        <v>2055</v>
      </c>
      <c r="M5278" s="2">
        <v>90000</v>
      </c>
      <c r="N5278" s="2">
        <v>120000</v>
      </c>
      <c r="O5278" s="2">
        <f>IF(Tabla1[[#This Row],[Mov]]="VNT",Tabla1[[#This Row],[Sale]]-Tabla1[[#This Row],[Cost]],-Tabla1[[#This Row],[Cost]]*Tabla1[[#This Row],[Cant]])</f>
        <v>30000</v>
      </c>
      <c r="P5278" s="8">
        <f>IF(Tabla1[[#This Row],[Mov]]="VNT",-Tabla1[[#This Row],[Cant]],Tabla1[[#This Row],[Cant]])</f>
        <v>-1</v>
      </c>
      <c r="Q5278" s="8">
        <f>DAY(Tabla1[[#This Row],[Date]])</f>
        <v>15</v>
      </c>
      <c r="R5278" s="8">
        <f>MONTH(Tabla1[[#This Row],[Date]])</f>
        <v>12</v>
      </c>
      <c r="S5278" s="8">
        <f>YEAR(Tabla1[[#This Row],[Date]])</f>
        <v>2022</v>
      </c>
    </row>
    <row r="5279" spans="1:19" x14ac:dyDescent="0.2">
      <c r="A5279">
        <v>5271</v>
      </c>
      <c r="B5279" s="1">
        <v>44910</v>
      </c>
      <c r="C5279" t="s">
        <v>260</v>
      </c>
      <c r="D5279" t="s">
        <v>332</v>
      </c>
      <c r="E5279">
        <v>1</v>
      </c>
      <c r="F5279" t="s">
        <v>1154</v>
      </c>
      <c r="G5279" t="s">
        <v>284</v>
      </c>
      <c r="H5279" t="s">
        <v>513</v>
      </c>
      <c r="M5279" s="2">
        <v>15000</v>
      </c>
      <c r="N5279" s="2">
        <v>25000</v>
      </c>
      <c r="O5279" s="2">
        <f>IF(Tabla1[[#This Row],[Mov]]="VNT",Tabla1[[#This Row],[Sale]]-Tabla1[[#This Row],[Cost]],-Tabla1[[#This Row],[Cost]]*Tabla1[[#This Row],[Cant]])</f>
        <v>10000</v>
      </c>
      <c r="P5279" s="8">
        <f>IF(Tabla1[[#This Row],[Mov]]="VNT",-Tabla1[[#This Row],[Cant]],Tabla1[[#This Row],[Cant]])</f>
        <v>-1</v>
      </c>
      <c r="Q5279" s="8">
        <f>DAY(Tabla1[[#This Row],[Date]])</f>
        <v>15</v>
      </c>
      <c r="R5279" s="8">
        <f>MONTH(Tabla1[[#This Row],[Date]])</f>
        <v>12</v>
      </c>
      <c r="S5279" s="8">
        <f>YEAR(Tabla1[[#This Row],[Date]])</f>
        <v>2022</v>
      </c>
    </row>
    <row r="5280" spans="1:19" x14ac:dyDescent="0.2">
      <c r="A5280">
        <v>5272</v>
      </c>
      <c r="B5280" s="1">
        <v>44910</v>
      </c>
      <c r="C5280" t="s">
        <v>260</v>
      </c>
      <c r="D5280" t="s">
        <v>332</v>
      </c>
      <c r="E5280">
        <v>1</v>
      </c>
      <c r="F5280" t="s">
        <v>2086</v>
      </c>
      <c r="G5280" t="s">
        <v>284</v>
      </c>
      <c r="H5280" t="s">
        <v>513</v>
      </c>
      <c r="M5280" s="2">
        <v>10000</v>
      </c>
      <c r="N5280" s="2">
        <v>20000</v>
      </c>
      <c r="O5280" s="2">
        <f>IF(Tabla1[[#This Row],[Mov]]="VNT",Tabla1[[#This Row],[Sale]]-Tabla1[[#This Row],[Cost]],-Tabla1[[#This Row],[Cost]]*Tabla1[[#This Row],[Cant]])</f>
        <v>10000</v>
      </c>
      <c r="P5280" s="8">
        <f>IF(Tabla1[[#This Row],[Mov]]="VNT",-Tabla1[[#This Row],[Cant]],Tabla1[[#This Row],[Cant]])</f>
        <v>-1</v>
      </c>
      <c r="Q5280" s="8">
        <f>DAY(Tabla1[[#This Row],[Date]])</f>
        <v>15</v>
      </c>
      <c r="R5280" s="8">
        <f>MONTH(Tabla1[[#This Row],[Date]])</f>
        <v>12</v>
      </c>
      <c r="S5280" s="8">
        <f>YEAR(Tabla1[[#This Row],[Date]])</f>
        <v>2022</v>
      </c>
    </row>
    <row r="5281" spans="1:19" x14ac:dyDescent="0.2">
      <c r="A5281">
        <v>5273</v>
      </c>
      <c r="B5281" s="1">
        <v>44910</v>
      </c>
      <c r="C5281" t="s">
        <v>260</v>
      </c>
      <c r="D5281" t="s">
        <v>332</v>
      </c>
      <c r="E5281">
        <v>1</v>
      </c>
      <c r="F5281" t="s">
        <v>2089</v>
      </c>
      <c r="G5281" t="s">
        <v>284</v>
      </c>
      <c r="H5281" t="s">
        <v>2087</v>
      </c>
      <c r="M5281" s="2">
        <v>10000</v>
      </c>
      <c r="N5281" s="2">
        <v>25000</v>
      </c>
      <c r="O5281" s="2">
        <f>IF(Tabla1[[#This Row],[Mov]]="VNT",Tabla1[[#This Row],[Sale]]-Tabla1[[#This Row],[Cost]],-Tabla1[[#This Row],[Cost]]*Tabla1[[#This Row],[Cant]])</f>
        <v>15000</v>
      </c>
      <c r="P5281" s="8">
        <f>IF(Tabla1[[#This Row],[Mov]]="VNT",-Tabla1[[#This Row],[Cant]],Tabla1[[#This Row],[Cant]])</f>
        <v>-1</v>
      </c>
      <c r="Q5281" s="8">
        <f>DAY(Tabla1[[#This Row],[Date]])</f>
        <v>15</v>
      </c>
      <c r="R5281" s="8">
        <f>MONTH(Tabla1[[#This Row],[Date]])</f>
        <v>12</v>
      </c>
      <c r="S5281" s="8">
        <f>YEAR(Tabla1[[#This Row],[Date]])</f>
        <v>2022</v>
      </c>
    </row>
    <row r="5282" spans="1:19" x14ac:dyDescent="0.2">
      <c r="A5282">
        <v>5274</v>
      </c>
      <c r="B5282" s="1">
        <v>44910</v>
      </c>
      <c r="C5282" t="s">
        <v>260</v>
      </c>
      <c r="D5282" t="s">
        <v>332</v>
      </c>
      <c r="E5282">
        <v>1</v>
      </c>
      <c r="F5282" t="s">
        <v>1192</v>
      </c>
      <c r="G5282" t="s">
        <v>272</v>
      </c>
      <c r="H5282" t="s">
        <v>1588</v>
      </c>
      <c r="M5282" s="2">
        <v>5000</v>
      </c>
      <c r="N5282" s="2">
        <v>10000</v>
      </c>
      <c r="O5282" s="2">
        <f>IF(Tabla1[[#This Row],[Mov]]="VNT",Tabla1[[#This Row],[Sale]]-Tabla1[[#This Row],[Cost]],-Tabla1[[#This Row],[Cost]]*Tabla1[[#This Row],[Cant]])</f>
        <v>5000</v>
      </c>
      <c r="P5282" s="8">
        <f>IF(Tabla1[[#This Row],[Mov]]="VNT",-Tabla1[[#This Row],[Cant]],Tabla1[[#This Row],[Cant]])</f>
        <v>-1</v>
      </c>
      <c r="Q5282" s="8">
        <f>DAY(Tabla1[[#This Row],[Date]])</f>
        <v>15</v>
      </c>
      <c r="R5282" s="8">
        <f>MONTH(Tabla1[[#This Row],[Date]])</f>
        <v>12</v>
      </c>
      <c r="S5282" s="8">
        <f>YEAR(Tabla1[[#This Row],[Date]])</f>
        <v>2022</v>
      </c>
    </row>
    <row r="5283" spans="1:19" x14ac:dyDescent="0.2">
      <c r="A5283">
        <v>5275</v>
      </c>
      <c r="B5283" s="1">
        <v>44910</v>
      </c>
      <c r="C5283" t="s">
        <v>260</v>
      </c>
      <c r="D5283" t="s">
        <v>332</v>
      </c>
      <c r="E5283">
        <v>1</v>
      </c>
      <c r="F5283" t="s">
        <v>1154</v>
      </c>
      <c r="G5283" t="s">
        <v>272</v>
      </c>
      <c r="H5283" t="s">
        <v>1588</v>
      </c>
      <c r="M5283" s="2">
        <v>6500</v>
      </c>
      <c r="N5283" s="2">
        <v>10000</v>
      </c>
      <c r="O5283" s="2">
        <f>IF(Tabla1[[#This Row],[Mov]]="VNT",Tabla1[[#This Row],[Sale]]-Tabla1[[#This Row],[Cost]],-Tabla1[[#This Row],[Cost]]*Tabla1[[#This Row],[Cant]])</f>
        <v>3500</v>
      </c>
      <c r="P5283" s="8">
        <f>IF(Tabla1[[#This Row],[Mov]]="VNT",-Tabla1[[#This Row],[Cant]],Tabla1[[#This Row],[Cant]])</f>
        <v>-1</v>
      </c>
      <c r="Q5283" s="8">
        <f>DAY(Tabla1[[#This Row],[Date]])</f>
        <v>15</v>
      </c>
      <c r="R5283" s="8">
        <f>MONTH(Tabla1[[#This Row],[Date]])</f>
        <v>12</v>
      </c>
      <c r="S5283" s="8">
        <f>YEAR(Tabla1[[#This Row],[Date]])</f>
        <v>2022</v>
      </c>
    </row>
    <row r="5284" spans="1:19" x14ac:dyDescent="0.2">
      <c r="A5284">
        <v>5276</v>
      </c>
      <c r="B5284" s="1">
        <v>44910</v>
      </c>
      <c r="C5284" t="s">
        <v>260</v>
      </c>
      <c r="D5284" t="s">
        <v>332</v>
      </c>
      <c r="E5284">
        <v>1</v>
      </c>
      <c r="F5284" t="s">
        <v>2086</v>
      </c>
      <c r="G5284" t="s">
        <v>272</v>
      </c>
      <c r="H5284" t="s">
        <v>2088</v>
      </c>
      <c r="M5284" s="2">
        <v>10000</v>
      </c>
      <c r="N5284" s="2">
        <v>20000</v>
      </c>
      <c r="O5284" s="2">
        <f>IF(Tabla1[[#This Row],[Mov]]="VNT",Tabla1[[#This Row],[Sale]]-Tabla1[[#This Row],[Cost]],-Tabla1[[#This Row],[Cost]]*Tabla1[[#This Row],[Cant]])</f>
        <v>10000</v>
      </c>
      <c r="P5284" s="8">
        <f>IF(Tabla1[[#This Row],[Mov]]="VNT",-Tabla1[[#This Row],[Cant]],Tabla1[[#This Row],[Cant]])</f>
        <v>-1</v>
      </c>
      <c r="Q5284" s="8">
        <f>DAY(Tabla1[[#This Row],[Date]])</f>
        <v>15</v>
      </c>
      <c r="R5284" s="8">
        <f>MONTH(Tabla1[[#This Row],[Date]])</f>
        <v>12</v>
      </c>
      <c r="S5284" s="8">
        <f>YEAR(Tabla1[[#This Row],[Date]])</f>
        <v>2022</v>
      </c>
    </row>
    <row r="5285" spans="1:19" x14ac:dyDescent="0.2">
      <c r="A5285">
        <v>5277</v>
      </c>
      <c r="B5285" s="1">
        <v>44910</v>
      </c>
      <c r="C5285" t="s">
        <v>260</v>
      </c>
      <c r="D5285" t="s">
        <v>332</v>
      </c>
      <c r="E5285">
        <v>1</v>
      </c>
      <c r="F5285" t="s">
        <v>532</v>
      </c>
      <c r="G5285" t="s">
        <v>263</v>
      </c>
      <c r="H5285" t="s">
        <v>557</v>
      </c>
      <c r="M5285" s="2">
        <v>40000</v>
      </c>
      <c r="N5285" s="2">
        <v>65000</v>
      </c>
      <c r="O5285" s="2">
        <f>IF(Tabla1[[#This Row],[Mov]]="VNT",Tabla1[[#This Row],[Sale]]-Tabla1[[#This Row],[Cost]],-Tabla1[[#This Row],[Cost]]*Tabla1[[#This Row],[Cant]])</f>
        <v>25000</v>
      </c>
      <c r="P5285" s="8">
        <f>IF(Tabla1[[#This Row],[Mov]]="VNT",-Tabla1[[#This Row],[Cant]],Tabla1[[#This Row],[Cant]])</f>
        <v>-1</v>
      </c>
      <c r="Q5285" s="8">
        <f>DAY(Tabla1[[#This Row],[Date]])</f>
        <v>15</v>
      </c>
      <c r="R5285" s="8">
        <f>MONTH(Tabla1[[#This Row],[Date]])</f>
        <v>12</v>
      </c>
      <c r="S5285" s="8">
        <f>YEAR(Tabla1[[#This Row],[Date]])</f>
        <v>2022</v>
      </c>
    </row>
    <row r="5286" spans="1:19" x14ac:dyDescent="0.2">
      <c r="A5286">
        <v>5278</v>
      </c>
      <c r="B5286" s="1">
        <v>44910</v>
      </c>
      <c r="C5286" t="s">
        <v>260</v>
      </c>
      <c r="D5286" t="s">
        <v>332</v>
      </c>
      <c r="E5286">
        <v>1</v>
      </c>
      <c r="F5286" t="s">
        <v>224</v>
      </c>
      <c r="G5286" t="s">
        <v>262</v>
      </c>
      <c r="H5286" t="s">
        <v>300</v>
      </c>
      <c r="M5286" s="2">
        <v>8500</v>
      </c>
      <c r="N5286" s="2">
        <v>20000</v>
      </c>
      <c r="O5286" s="2">
        <f>IF(Tabla1[[#This Row],[Mov]]="VNT",Tabla1[[#This Row],[Sale]]-Tabla1[[#This Row],[Cost]],-Tabla1[[#This Row],[Cost]]*Tabla1[[#This Row],[Cant]])</f>
        <v>11500</v>
      </c>
      <c r="P5286" s="8">
        <f>IF(Tabla1[[#This Row],[Mov]]="VNT",-Tabla1[[#This Row],[Cant]],Tabla1[[#This Row],[Cant]])</f>
        <v>-1</v>
      </c>
      <c r="Q5286" s="8">
        <f>DAY(Tabla1[[#This Row],[Date]])</f>
        <v>15</v>
      </c>
      <c r="R5286" s="8">
        <f>MONTH(Tabla1[[#This Row],[Date]])</f>
        <v>12</v>
      </c>
      <c r="S5286" s="8">
        <f>YEAR(Tabla1[[#This Row],[Date]])</f>
        <v>2022</v>
      </c>
    </row>
    <row r="5287" spans="1:19" x14ac:dyDescent="0.2">
      <c r="A5287">
        <v>5279</v>
      </c>
      <c r="B5287" s="1">
        <v>44898</v>
      </c>
      <c r="C5287" t="s">
        <v>260</v>
      </c>
      <c r="D5287" t="s">
        <v>332</v>
      </c>
      <c r="E5287">
        <v>1</v>
      </c>
      <c r="F5287" t="s">
        <v>458</v>
      </c>
      <c r="G5287" t="s">
        <v>262</v>
      </c>
      <c r="H5287" t="s">
        <v>1675</v>
      </c>
      <c r="M5287" s="2">
        <v>0</v>
      </c>
      <c r="N5287" s="2">
        <v>25000</v>
      </c>
      <c r="O5287" s="2">
        <f>IF(Tabla1[[#This Row],[Mov]]="VNT",Tabla1[[#This Row],[Sale]]-Tabla1[[#This Row],[Cost]],-Tabla1[[#This Row],[Cost]]*Tabla1[[#This Row],[Cant]])</f>
        <v>25000</v>
      </c>
      <c r="P5287" s="8">
        <f>IF(Tabla1[[#This Row],[Mov]]="VNT",-Tabla1[[#This Row],[Cant]],Tabla1[[#This Row],[Cant]])</f>
        <v>-1</v>
      </c>
      <c r="Q5287" s="8">
        <f>DAY(Tabla1[[#This Row],[Date]])</f>
        <v>3</v>
      </c>
      <c r="R5287" s="8">
        <f>MONTH(Tabla1[[#This Row],[Date]])</f>
        <v>12</v>
      </c>
      <c r="S5287" s="8">
        <f>YEAR(Tabla1[[#This Row],[Date]])</f>
        <v>2022</v>
      </c>
    </row>
    <row r="5288" spans="1:19" x14ac:dyDescent="0.2">
      <c r="A5288">
        <v>5280</v>
      </c>
      <c r="B5288" s="1">
        <v>44911</v>
      </c>
      <c r="C5288" t="s">
        <v>260</v>
      </c>
      <c r="D5288" t="s">
        <v>332</v>
      </c>
      <c r="E5288">
        <v>1</v>
      </c>
      <c r="F5288" t="s">
        <v>103</v>
      </c>
      <c r="G5288" t="s">
        <v>263</v>
      </c>
      <c r="H5288" t="s">
        <v>1992</v>
      </c>
      <c r="M5288" s="2">
        <v>125000</v>
      </c>
      <c r="N5288" s="2">
        <v>280000</v>
      </c>
      <c r="O5288" s="2">
        <f>IF(Tabla1[[#This Row],[Mov]]="VNT",Tabla1[[#This Row],[Sale]]-Tabla1[[#This Row],[Cost]],-Tabla1[[#This Row],[Cost]]*Tabla1[[#This Row],[Cant]])</f>
        <v>155000</v>
      </c>
      <c r="P5288" s="8">
        <f>IF(Tabla1[[#This Row],[Mov]]="VNT",-Tabla1[[#This Row],[Cant]],Tabla1[[#This Row],[Cant]])</f>
        <v>-1</v>
      </c>
      <c r="Q5288" s="8">
        <f>DAY(Tabla1[[#This Row],[Date]])</f>
        <v>16</v>
      </c>
      <c r="R5288" s="8">
        <f>MONTH(Tabla1[[#This Row],[Date]])</f>
        <v>12</v>
      </c>
      <c r="S5288" s="8">
        <f>YEAR(Tabla1[[#This Row],[Date]])</f>
        <v>2022</v>
      </c>
    </row>
    <row r="5289" spans="1:19" x14ac:dyDescent="0.2">
      <c r="A5289">
        <v>5281</v>
      </c>
      <c r="B5289" s="1">
        <v>44911</v>
      </c>
      <c r="C5289" t="s">
        <v>260</v>
      </c>
      <c r="D5289" t="s">
        <v>332</v>
      </c>
      <c r="E5289">
        <v>1</v>
      </c>
      <c r="F5289" t="s">
        <v>734</v>
      </c>
      <c r="G5289" t="s">
        <v>735</v>
      </c>
      <c r="H5289" t="s">
        <v>858</v>
      </c>
      <c r="M5289" s="2">
        <v>30000</v>
      </c>
      <c r="N5289" s="2">
        <v>55000</v>
      </c>
      <c r="O5289" s="2">
        <f>IF(Tabla1[[#This Row],[Mov]]="VNT",Tabla1[[#This Row],[Sale]]-Tabla1[[#This Row],[Cost]],-Tabla1[[#This Row],[Cost]]*Tabla1[[#This Row],[Cant]])</f>
        <v>25000</v>
      </c>
      <c r="P5289" s="8">
        <f>IF(Tabla1[[#This Row],[Mov]]="VNT",-Tabla1[[#This Row],[Cant]],Tabla1[[#This Row],[Cant]])</f>
        <v>-1</v>
      </c>
      <c r="Q5289" s="8">
        <f>DAY(Tabla1[[#This Row],[Date]])</f>
        <v>16</v>
      </c>
      <c r="R5289" s="8">
        <f>MONTH(Tabla1[[#This Row],[Date]])</f>
        <v>12</v>
      </c>
      <c r="S5289" s="8">
        <f>YEAR(Tabla1[[#This Row],[Date]])</f>
        <v>2022</v>
      </c>
    </row>
    <row r="5290" spans="1:19" x14ac:dyDescent="0.2">
      <c r="A5290">
        <v>5282</v>
      </c>
      <c r="B5290" s="1">
        <v>44911</v>
      </c>
      <c r="C5290" t="s">
        <v>260</v>
      </c>
      <c r="D5290" t="s">
        <v>332</v>
      </c>
      <c r="E5290">
        <v>1</v>
      </c>
      <c r="F5290" t="s">
        <v>225</v>
      </c>
      <c r="G5290" t="s">
        <v>1782</v>
      </c>
      <c r="H5290" t="s">
        <v>1061</v>
      </c>
      <c r="M5290" s="2">
        <v>1100</v>
      </c>
      <c r="N5290" s="2">
        <v>10000</v>
      </c>
      <c r="O5290" s="2">
        <f>IF(Tabla1[[#This Row],[Mov]]="VNT",Tabla1[[#This Row],[Sale]]-Tabla1[[#This Row],[Cost]],-Tabla1[[#This Row],[Cost]]*Tabla1[[#This Row],[Cant]])</f>
        <v>8900</v>
      </c>
      <c r="P5290" s="8">
        <f>IF(Tabla1[[#This Row],[Mov]]="VNT",-Tabla1[[#This Row],[Cant]],Tabla1[[#This Row],[Cant]])</f>
        <v>-1</v>
      </c>
      <c r="Q5290" s="8">
        <f>DAY(Tabla1[[#This Row],[Date]])</f>
        <v>16</v>
      </c>
      <c r="R5290" s="8">
        <f>MONTH(Tabla1[[#This Row],[Date]])</f>
        <v>12</v>
      </c>
      <c r="S5290" s="8">
        <f>YEAR(Tabla1[[#This Row],[Date]])</f>
        <v>2022</v>
      </c>
    </row>
    <row r="5291" spans="1:19" x14ac:dyDescent="0.2">
      <c r="A5291">
        <v>5283</v>
      </c>
      <c r="B5291" s="1">
        <v>44911</v>
      </c>
      <c r="C5291" t="s">
        <v>260</v>
      </c>
      <c r="D5291" t="s">
        <v>332</v>
      </c>
      <c r="E5291">
        <v>1</v>
      </c>
      <c r="F5291" t="s">
        <v>891</v>
      </c>
      <c r="G5291" t="s">
        <v>1782</v>
      </c>
      <c r="H5291" t="s">
        <v>1061</v>
      </c>
      <c r="M5291" s="2">
        <v>3500</v>
      </c>
      <c r="N5291" s="2">
        <v>10000</v>
      </c>
      <c r="O5291" s="2">
        <f>IF(Tabla1[[#This Row],[Mov]]="VNT",Tabla1[[#This Row],[Sale]]-Tabla1[[#This Row],[Cost]],-Tabla1[[#This Row],[Cost]]*Tabla1[[#This Row],[Cant]])</f>
        <v>6500</v>
      </c>
      <c r="P5291" s="8">
        <f>IF(Tabla1[[#This Row],[Mov]]="VNT",-Tabla1[[#This Row],[Cant]],Tabla1[[#This Row],[Cant]])</f>
        <v>-1</v>
      </c>
      <c r="Q5291" s="8">
        <f>DAY(Tabla1[[#This Row],[Date]])</f>
        <v>16</v>
      </c>
      <c r="R5291" s="8">
        <f>MONTH(Tabla1[[#This Row],[Date]])</f>
        <v>12</v>
      </c>
      <c r="S5291" s="8">
        <f>YEAR(Tabla1[[#This Row],[Date]])</f>
        <v>2022</v>
      </c>
    </row>
    <row r="5292" spans="1:19" x14ac:dyDescent="0.2">
      <c r="A5292">
        <v>5284</v>
      </c>
      <c r="B5292" s="1">
        <v>44911</v>
      </c>
      <c r="C5292" t="s">
        <v>260</v>
      </c>
      <c r="D5292" t="s">
        <v>332</v>
      </c>
      <c r="E5292">
        <v>1</v>
      </c>
      <c r="F5292" t="s">
        <v>116</v>
      </c>
      <c r="G5292" t="s">
        <v>382</v>
      </c>
      <c r="H5292" t="s">
        <v>514</v>
      </c>
      <c r="M5292" s="2">
        <v>14953</v>
      </c>
      <c r="N5292" s="2">
        <v>16000</v>
      </c>
      <c r="O5292" s="2">
        <f>IF(Tabla1[[#This Row],[Mov]]="VNT",Tabla1[[#This Row],[Sale]]-Tabla1[[#This Row],[Cost]],-Tabla1[[#This Row],[Cost]]*Tabla1[[#This Row],[Cant]])</f>
        <v>1047</v>
      </c>
      <c r="P5292" s="8">
        <f>IF(Tabla1[[#This Row],[Mov]]="VNT",-Tabla1[[#This Row],[Cant]],Tabla1[[#This Row],[Cant]])</f>
        <v>-1</v>
      </c>
      <c r="Q5292" s="8">
        <f>DAY(Tabla1[[#This Row],[Date]])</f>
        <v>16</v>
      </c>
      <c r="R5292" s="8">
        <f>MONTH(Tabla1[[#This Row],[Date]])</f>
        <v>12</v>
      </c>
      <c r="S5292" s="8">
        <f>YEAR(Tabla1[[#This Row],[Date]])</f>
        <v>2022</v>
      </c>
    </row>
    <row r="5293" spans="1:19" x14ac:dyDescent="0.2">
      <c r="A5293">
        <v>5285</v>
      </c>
      <c r="B5293" s="1">
        <v>44911</v>
      </c>
      <c r="C5293" t="s">
        <v>260</v>
      </c>
      <c r="D5293" t="s">
        <v>332</v>
      </c>
      <c r="E5293">
        <v>1</v>
      </c>
      <c r="F5293" t="s">
        <v>588</v>
      </c>
      <c r="G5293" t="s">
        <v>263</v>
      </c>
      <c r="H5293" t="s">
        <v>1992</v>
      </c>
      <c r="M5293" s="2">
        <v>800</v>
      </c>
      <c r="N5293" s="2">
        <v>5000</v>
      </c>
      <c r="O5293" s="2">
        <f>IF(Tabla1[[#This Row],[Mov]]="VNT",Tabla1[[#This Row],[Sale]]-Tabla1[[#This Row],[Cost]],-Tabla1[[#This Row],[Cost]]*Tabla1[[#This Row],[Cant]])</f>
        <v>4200</v>
      </c>
      <c r="P5293" s="8">
        <f>IF(Tabla1[[#This Row],[Mov]]="VNT",-Tabla1[[#This Row],[Cant]],Tabla1[[#This Row],[Cant]])</f>
        <v>-1</v>
      </c>
      <c r="Q5293" s="8">
        <f>DAY(Tabla1[[#This Row],[Date]])</f>
        <v>16</v>
      </c>
      <c r="R5293" s="8">
        <f>MONTH(Tabla1[[#This Row],[Date]])</f>
        <v>12</v>
      </c>
      <c r="S5293" s="8">
        <f>YEAR(Tabla1[[#This Row],[Date]])</f>
        <v>2022</v>
      </c>
    </row>
    <row r="5294" spans="1:19" x14ac:dyDescent="0.2">
      <c r="A5294">
        <v>5286</v>
      </c>
      <c r="B5294" s="1">
        <v>44911</v>
      </c>
      <c r="C5294" t="s">
        <v>260</v>
      </c>
      <c r="D5294" t="s">
        <v>332</v>
      </c>
      <c r="E5294">
        <v>1</v>
      </c>
      <c r="F5294" t="s">
        <v>1192</v>
      </c>
      <c r="G5294" t="s">
        <v>284</v>
      </c>
      <c r="H5294" t="s">
        <v>513</v>
      </c>
      <c r="M5294" s="2">
        <v>8000</v>
      </c>
      <c r="N5294" s="2">
        <v>20000</v>
      </c>
      <c r="O5294" s="2">
        <f>IF(Tabla1[[#This Row],[Mov]]="VNT",Tabla1[[#This Row],[Sale]]-Tabla1[[#This Row],[Cost]],-Tabla1[[#This Row],[Cost]]*Tabla1[[#This Row],[Cant]])</f>
        <v>12000</v>
      </c>
      <c r="P5294" s="8">
        <f>IF(Tabla1[[#This Row],[Mov]]="VNT",-Tabla1[[#This Row],[Cant]],Tabla1[[#This Row],[Cant]])</f>
        <v>-1</v>
      </c>
      <c r="Q5294" s="8">
        <f>DAY(Tabla1[[#This Row],[Date]])</f>
        <v>16</v>
      </c>
      <c r="R5294" s="8">
        <f>MONTH(Tabla1[[#This Row],[Date]])</f>
        <v>12</v>
      </c>
      <c r="S5294" s="8">
        <f>YEAR(Tabla1[[#This Row],[Date]])</f>
        <v>2022</v>
      </c>
    </row>
    <row r="5295" spans="1:19" x14ac:dyDescent="0.2">
      <c r="A5295">
        <v>5287</v>
      </c>
      <c r="B5295" s="1">
        <v>44911</v>
      </c>
      <c r="C5295" t="s">
        <v>260</v>
      </c>
      <c r="D5295" t="s">
        <v>332</v>
      </c>
      <c r="E5295">
        <v>1</v>
      </c>
      <c r="F5295" t="s">
        <v>458</v>
      </c>
      <c r="G5295" t="s">
        <v>266</v>
      </c>
      <c r="H5295" t="s">
        <v>2098</v>
      </c>
      <c r="M5295" s="2">
        <v>0</v>
      </c>
      <c r="N5295" s="2">
        <v>2000</v>
      </c>
      <c r="O5295" s="2">
        <f>IF(Tabla1[[#This Row],[Mov]]="VNT",Tabla1[[#This Row],[Sale]]-Tabla1[[#This Row],[Cost]],-Tabla1[[#This Row],[Cost]]*Tabla1[[#This Row],[Cant]])</f>
        <v>2000</v>
      </c>
      <c r="P5295" s="8">
        <f>IF(Tabla1[[#This Row],[Mov]]="VNT",-Tabla1[[#This Row],[Cant]],Tabla1[[#This Row],[Cant]])</f>
        <v>-1</v>
      </c>
      <c r="Q5295" s="8">
        <f>DAY(Tabla1[[#This Row],[Date]])</f>
        <v>16</v>
      </c>
      <c r="R5295" s="8">
        <f>MONTH(Tabla1[[#This Row],[Date]])</f>
        <v>12</v>
      </c>
      <c r="S5295" s="8">
        <f>YEAR(Tabla1[[#This Row],[Date]])</f>
        <v>2022</v>
      </c>
    </row>
    <row r="5296" spans="1:19" x14ac:dyDescent="0.2">
      <c r="A5296">
        <v>5288</v>
      </c>
      <c r="B5296" s="1">
        <v>44911</v>
      </c>
      <c r="C5296" t="s">
        <v>260</v>
      </c>
      <c r="D5296" t="s">
        <v>332</v>
      </c>
      <c r="E5296">
        <v>1</v>
      </c>
      <c r="F5296" t="s">
        <v>458</v>
      </c>
      <c r="G5296" t="s">
        <v>262</v>
      </c>
      <c r="H5296" t="s">
        <v>2099</v>
      </c>
      <c r="M5296" s="2">
        <v>0</v>
      </c>
      <c r="N5296" s="2">
        <v>2000</v>
      </c>
      <c r="O5296" s="2">
        <f>IF(Tabla1[[#This Row],[Mov]]="VNT",Tabla1[[#This Row],[Sale]]-Tabla1[[#This Row],[Cost]],-Tabla1[[#This Row],[Cost]]*Tabla1[[#This Row],[Cant]])</f>
        <v>2000</v>
      </c>
      <c r="P5296" s="8">
        <f>IF(Tabla1[[#This Row],[Mov]]="VNT",-Tabla1[[#This Row],[Cant]],Tabla1[[#This Row],[Cant]])</f>
        <v>-1</v>
      </c>
      <c r="Q5296" s="8">
        <f>DAY(Tabla1[[#This Row],[Date]])</f>
        <v>16</v>
      </c>
      <c r="R5296" s="8">
        <f>MONTH(Tabla1[[#This Row],[Date]])</f>
        <v>12</v>
      </c>
      <c r="S5296" s="8">
        <f>YEAR(Tabla1[[#This Row],[Date]])</f>
        <v>2022</v>
      </c>
    </row>
    <row r="5297" spans="1:19" x14ac:dyDescent="0.2">
      <c r="A5297">
        <v>5289</v>
      </c>
      <c r="B5297" s="1">
        <v>44911</v>
      </c>
      <c r="C5297" t="s">
        <v>260</v>
      </c>
      <c r="D5297" t="s">
        <v>332</v>
      </c>
      <c r="E5297">
        <v>1</v>
      </c>
      <c r="F5297" t="s">
        <v>116</v>
      </c>
      <c r="G5297" t="s">
        <v>600</v>
      </c>
      <c r="H5297" t="s">
        <v>565</v>
      </c>
      <c r="M5297" s="2">
        <v>10280</v>
      </c>
      <c r="N5297" s="2">
        <v>11000</v>
      </c>
      <c r="O5297" s="2">
        <f>IF(Tabla1[[#This Row],[Mov]]="VNT",Tabla1[[#This Row],[Sale]]-Tabla1[[#This Row],[Cost]],-Tabla1[[#This Row],[Cost]]*Tabla1[[#This Row],[Cant]])</f>
        <v>720</v>
      </c>
      <c r="P5297" s="8">
        <f>IF(Tabla1[[#This Row],[Mov]]="VNT",-Tabla1[[#This Row],[Cant]],Tabla1[[#This Row],[Cant]])</f>
        <v>-1</v>
      </c>
      <c r="Q5297" s="8">
        <f>DAY(Tabla1[[#This Row],[Date]])</f>
        <v>16</v>
      </c>
      <c r="R5297" s="8">
        <f>MONTH(Tabla1[[#This Row],[Date]])</f>
        <v>12</v>
      </c>
      <c r="S5297" s="8">
        <f>YEAR(Tabla1[[#This Row],[Date]])</f>
        <v>2022</v>
      </c>
    </row>
    <row r="5298" spans="1:19" x14ac:dyDescent="0.2">
      <c r="A5298">
        <v>5290</v>
      </c>
      <c r="B5298" s="1">
        <v>44911</v>
      </c>
      <c r="C5298" t="s">
        <v>260</v>
      </c>
      <c r="D5298" t="s">
        <v>332</v>
      </c>
      <c r="E5298">
        <v>1</v>
      </c>
      <c r="F5298" t="s">
        <v>116</v>
      </c>
      <c r="G5298" t="s">
        <v>600</v>
      </c>
      <c r="H5298" t="s">
        <v>565</v>
      </c>
      <c r="M5298" s="2">
        <v>5140</v>
      </c>
      <c r="N5298" s="2">
        <v>5500</v>
      </c>
      <c r="O5298" s="2">
        <f>IF(Tabla1[[#This Row],[Mov]]="VNT",Tabla1[[#This Row],[Sale]]-Tabla1[[#This Row],[Cost]],-Tabla1[[#This Row],[Cost]]*Tabla1[[#This Row],[Cant]])</f>
        <v>360</v>
      </c>
      <c r="P5298" s="8">
        <f>IF(Tabla1[[#This Row],[Mov]]="VNT",-Tabla1[[#This Row],[Cant]],Tabla1[[#This Row],[Cant]])</f>
        <v>-1</v>
      </c>
      <c r="Q5298" s="8">
        <f>DAY(Tabla1[[#This Row],[Date]])</f>
        <v>16</v>
      </c>
      <c r="R5298" s="8">
        <f>MONTH(Tabla1[[#This Row],[Date]])</f>
        <v>12</v>
      </c>
      <c r="S5298" s="8">
        <f>YEAR(Tabla1[[#This Row],[Date]])</f>
        <v>2022</v>
      </c>
    </row>
    <row r="5299" spans="1:19" x14ac:dyDescent="0.2">
      <c r="A5299">
        <v>5291</v>
      </c>
      <c r="B5299" s="1">
        <v>44911</v>
      </c>
      <c r="C5299" t="s">
        <v>260</v>
      </c>
      <c r="D5299" t="s">
        <v>332</v>
      </c>
      <c r="E5299">
        <v>1</v>
      </c>
      <c r="F5299" t="s">
        <v>116</v>
      </c>
      <c r="G5299" t="s">
        <v>347</v>
      </c>
      <c r="H5299" t="s">
        <v>518</v>
      </c>
      <c r="M5299" s="2">
        <v>3271</v>
      </c>
      <c r="N5299" s="2">
        <v>3500</v>
      </c>
      <c r="O5299" s="2">
        <f>IF(Tabla1[[#This Row],[Mov]]="VNT",Tabla1[[#This Row],[Sale]]-Tabla1[[#This Row],[Cost]],-Tabla1[[#This Row],[Cost]]*Tabla1[[#This Row],[Cant]])</f>
        <v>229</v>
      </c>
      <c r="P5299" s="8">
        <f>IF(Tabla1[[#This Row],[Mov]]="VNT",-Tabla1[[#This Row],[Cant]],Tabla1[[#This Row],[Cant]])</f>
        <v>-1</v>
      </c>
      <c r="Q5299" s="8">
        <f>DAY(Tabla1[[#This Row],[Date]])</f>
        <v>16</v>
      </c>
      <c r="R5299" s="8">
        <f>MONTH(Tabla1[[#This Row],[Date]])</f>
        <v>12</v>
      </c>
      <c r="S5299" s="8">
        <f>YEAR(Tabla1[[#This Row],[Date]])</f>
        <v>2022</v>
      </c>
    </row>
    <row r="5300" spans="1:19" x14ac:dyDescent="0.2">
      <c r="A5300">
        <v>5292</v>
      </c>
      <c r="B5300" s="1">
        <v>44911</v>
      </c>
      <c r="C5300" t="s">
        <v>260</v>
      </c>
      <c r="D5300" t="s">
        <v>332</v>
      </c>
      <c r="E5300">
        <v>1</v>
      </c>
      <c r="F5300" t="s">
        <v>458</v>
      </c>
      <c r="G5300" t="s">
        <v>266</v>
      </c>
      <c r="H5300" t="s">
        <v>1410</v>
      </c>
      <c r="M5300" s="2">
        <v>0</v>
      </c>
      <c r="N5300" s="2">
        <v>25000</v>
      </c>
      <c r="O5300" s="2">
        <f>IF(Tabla1[[#This Row],[Mov]]="VNT",Tabla1[[#This Row],[Sale]]-Tabla1[[#This Row],[Cost]],-Tabla1[[#This Row],[Cost]]*Tabla1[[#This Row],[Cant]])</f>
        <v>25000</v>
      </c>
      <c r="P5300" s="8">
        <f>IF(Tabla1[[#This Row],[Mov]]="VNT",-Tabla1[[#This Row],[Cant]],Tabla1[[#This Row],[Cant]])</f>
        <v>-1</v>
      </c>
      <c r="Q5300" s="8">
        <f>DAY(Tabla1[[#This Row],[Date]])</f>
        <v>16</v>
      </c>
      <c r="R5300" s="8">
        <f>MONTH(Tabla1[[#This Row],[Date]])</f>
        <v>12</v>
      </c>
      <c r="S5300" s="8">
        <f>YEAR(Tabla1[[#This Row],[Date]])</f>
        <v>2022</v>
      </c>
    </row>
    <row r="5301" spans="1:19" x14ac:dyDescent="0.2">
      <c r="A5301">
        <v>5293</v>
      </c>
      <c r="B5301" s="1">
        <v>44911</v>
      </c>
      <c r="C5301" t="s">
        <v>260</v>
      </c>
      <c r="D5301" t="s">
        <v>332</v>
      </c>
      <c r="E5301">
        <v>1</v>
      </c>
      <c r="F5301" t="s">
        <v>386</v>
      </c>
      <c r="G5301" t="s">
        <v>262</v>
      </c>
      <c r="H5301" t="s">
        <v>226</v>
      </c>
      <c r="M5301" s="2">
        <v>58000</v>
      </c>
      <c r="N5301" s="2">
        <v>110000</v>
      </c>
      <c r="O5301" s="2">
        <f>IF(Tabla1[[#This Row],[Mov]]="VNT",Tabla1[[#This Row],[Sale]]-Tabla1[[#This Row],[Cost]],-Tabla1[[#This Row],[Cost]]*Tabla1[[#This Row],[Cant]])</f>
        <v>52000</v>
      </c>
      <c r="P5301" s="8">
        <f>IF(Tabla1[[#This Row],[Mov]]="VNT",-Tabla1[[#This Row],[Cant]],Tabla1[[#This Row],[Cant]])</f>
        <v>-1</v>
      </c>
      <c r="Q5301" s="8">
        <f>DAY(Tabla1[[#This Row],[Date]])</f>
        <v>16</v>
      </c>
      <c r="R5301" s="8">
        <f>MONTH(Tabla1[[#This Row],[Date]])</f>
        <v>12</v>
      </c>
      <c r="S5301" s="8">
        <f>YEAR(Tabla1[[#This Row],[Date]])</f>
        <v>2022</v>
      </c>
    </row>
    <row r="5302" spans="1:19" x14ac:dyDescent="0.2">
      <c r="A5302">
        <v>5294</v>
      </c>
      <c r="B5302" s="1">
        <v>44911</v>
      </c>
      <c r="C5302" t="s">
        <v>260</v>
      </c>
      <c r="D5302" t="s">
        <v>332</v>
      </c>
      <c r="E5302">
        <v>1</v>
      </c>
      <c r="F5302" t="s">
        <v>458</v>
      </c>
      <c r="G5302" t="s">
        <v>262</v>
      </c>
      <c r="H5302" t="s">
        <v>353</v>
      </c>
      <c r="M5302" s="2">
        <v>0</v>
      </c>
      <c r="N5302" s="2">
        <v>25000</v>
      </c>
      <c r="O5302" s="2">
        <f>IF(Tabla1[[#This Row],[Mov]]="VNT",Tabla1[[#This Row],[Sale]]-Tabla1[[#This Row],[Cost]],-Tabla1[[#This Row],[Cost]]*Tabla1[[#This Row],[Cant]])</f>
        <v>25000</v>
      </c>
      <c r="P5302" s="8">
        <f>IF(Tabla1[[#This Row],[Mov]]="VNT",-Tabla1[[#This Row],[Cant]],Tabla1[[#This Row],[Cant]])</f>
        <v>-1</v>
      </c>
      <c r="Q5302" s="8">
        <f>DAY(Tabla1[[#This Row],[Date]])</f>
        <v>16</v>
      </c>
      <c r="R5302" s="8">
        <f>MONTH(Tabla1[[#This Row],[Date]])</f>
        <v>12</v>
      </c>
      <c r="S5302" s="8">
        <f>YEAR(Tabla1[[#This Row],[Date]])</f>
        <v>2022</v>
      </c>
    </row>
    <row r="5303" spans="1:19" x14ac:dyDescent="0.2">
      <c r="A5303">
        <v>5295</v>
      </c>
      <c r="B5303" s="1">
        <v>44911</v>
      </c>
      <c r="C5303" t="s">
        <v>260</v>
      </c>
      <c r="D5303" t="s">
        <v>332</v>
      </c>
      <c r="E5303">
        <v>1</v>
      </c>
      <c r="F5303" t="s">
        <v>224</v>
      </c>
      <c r="G5303" t="s">
        <v>262</v>
      </c>
      <c r="H5303" t="s">
        <v>226</v>
      </c>
      <c r="M5303" s="2">
        <v>8500</v>
      </c>
      <c r="N5303" s="2">
        <v>20000</v>
      </c>
      <c r="O5303" s="2">
        <f>IF(Tabla1[[#This Row],[Mov]]="VNT",Tabla1[[#This Row],[Sale]]-Tabla1[[#This Row],[Cost]],-Tabla1[[#This Row],[Cost]]*Tabla1[[#This Row],[Cant]])</f>
        <v>11500</v>
      </c>
      <c r="P5303" s="8">
        <f>IF(Tabla1[[#This Row],[Mov]]="VNT",-Tabla1[[#This Row],[Cant]],Tabla1[[#This Row],[Cant]])</f>
        <v>-1</v>
      </c>
      <c r="Q5303" s="8">
        <f>DAY(Tabla1[[#This Row],[Date]])</f>
        <v>16</v>
      </c>
      <c r="R5303" s="8">
        <f>MONTH(Tabla1[[#This Row],[Date]])</f>
        <v>12</v>
      </c>
      <c r="S5303" s="8">
        <f>YEAR(Tabla1[[#This Row],[Date]])</f>
        <v>2022</v>
      </c>
    </row>
    <row r="5304" spans="1:19" x14ac:dyDescent="0.2">
      <c r="A5304">
        <v>5296</v>
      </c>
      <c r="B5304" s="1">
        <v>44911</v>
      </c>
      <c r="C5304" t="s">
        <v>260</v>
      </c>
      <c r="D5304" t="s">
        <v>332</v>
      </c>
      <c r="E5304">
        <v>1</v>
      </c>
      <c r="F5304" t="s">
        <v>224</v>
      </c>
      <c r="G5304" t="s">
        <v>263</v>
      </c>
      <c r="H5304" t="s">
        <v>1729</v>
      </c>
      <c r="M5304" s="2">
        <v>12500</v>
      </c>
      <c r="N5304" s="2">
        <v>24000</v>
      </c>
      <c r="O5304" s="2">
        <f>IF(Tabla1[[#This Row],[Mov]]="VNT",Tabla1[[#This Row],[Sale]]-Tabla1[[#This Row],[Cost]],-Tabla1[[#This Row],[Cost]]*Tabla1[[#This Row],[Cant]])</f>
        <v>11500</v>
      </c>
      <c r="P5304" s="8">
        <f>IF(Tabla1[[#This Row],[Mov]]="VNT",-Tabla1[[#This Row],[Cant]],Tabla1[[#This Row],[Cant]])</f>
        <v>-1</v>
      </c>
      <c r="Q5304" s="8">
        <f>DAY(Tabla1[[#This Row],[Date]])</f>
        <v>16</v>
      </c>
      <c r="R5304" s="8">
        <f>MONTH(Tabla1[[#This Row],[Date]])</f>
        <v>12</v>
      </c>
      <c r="S5304" s="8">
        <f>YEAR(Tabla1[[#This Row],[Date]])</f>
        <v>2022</v>
      </c>
    </row>
    <row r="5305" spans="1:19" x14ac:dyDescent="0.2">
      <c r="A5305">
        <v>5297</v>
      </c>
      <c r="B5305" s="1">
        <v>44911</v>
      </c>
      <c r="C5305" t="s">
        <v>260</v>
      </c>
      <c r="D5305" t="s">
        <v>332</v>
      </c>
      <c r="E5305">
        <v>1</v>
      </c>
      <c r="F5305" t="s">
        <v>225</v>
      </c>
      <c r="G5305" t="s">
        <v>263</v>
      </c>
      <c r="H5305" t="s">
        <v>1729</v>
      </c>
      <c r="M5305" s="2">
        <v>1100</v>
      </c>
      <c r="N5305" s="2">
        <v>10000</v>
      </c>
      <c r="O5305" s="2">
        <f>IF(Tabla1[[#This Row],[Mov]]="VNT",Tabla1[[#This Row],[Sale]]-Tabla1[[#This Row],[Cost]],-Tabla1[[#This Row],[Cost]]*Tabla1[[#This Row],[Cant]])</f>
        <v>8900</v>
      </c>
      <c r="P5305" s="8">
        <f>IF(Tabla1[[#This Row],[Mov]]="VNT",-Tabla1[[#This Row],[Cant]],Tabla1[[#This Row],[Cant]])</f>
        <v>-1</v>
      </c>
      <c r="Q5305" s="8">
        <f>DAY(Tabla1[[#This Row],[Date]])</f>
        <v>16</v>
      </c>
      <c r="R5305" s="8">
        <f>MONTH(Tabla1[[#This Row],[Date]])</f>
        <v>12</v>
      </c>
      <c r="S5305" s="8">
        <f>YEAR(Tabla1[[#This Row],[Date]])</f>
        <v>2022</v>
      </c>
    </row>
    <row r="5306" spans="1:19" x14ac:dyDescent="0.2">
      <c r="A5306">
        <v>5298</v>
      </c>
      <c r="B5306" s="1">
        <v>44911</v>
      </c>
      <c r="C5306" t="s">
        <v>260</v>
      </c>
      <c r="D5306" t="s">
        <v>332</v>
      </c>
      <c r="E5306">
        <v>1</v>
      </c>
      <c r="F5306" t="s">
        <v>214</v>
      </c>
      <c r="G5306" t="s">
        <v>266</v>
      </c>
      <c r="H5306" t="s">
        <v>374</v>
      </c>
      <c r="M5306" s="2">
        <v>28000</v>
      </c>
      <c r="N5306" s="2">
        <v>45000</v>
      </c>
      <c r="O5306" s="2">
        <f>IF(Tabla1[[#This Row],[Mov]]="VNT",Tabla1[[#This Row],[Sale]]-Tabla1[[#This Row],[Cost]],-Tabla1[[#This Row],[Cost]]*Tabla1[[#This Row],[Cant]])</f>
        <v>17000</v>
      </c>
      <c r="P5306" s="8">
        <f>IF(Tabla1[[#This Row],[Mov]]="VNT",-Tabla1[[#This Row],[Cant]],Tabla1[[#This Row],[Cant]])</f>
        <v>-1</v>
      </c>
      <c r="Q5306" s="8">
        <f>DAY(Tabla1[[#This Row],[Date]])</f>
        <v>16</v>
      </c>
      <c r="R5306" s="8">
        <f>MONTH(Tabla1[[#This Row],[Date]])</f>
        <v>12</v>
      </c>
      <c r="S5306" s="8">
        <f>YEAR(Tabla1[[#This Row],[Date]])</f>
        <v>2022</v>
      </c>
    </row>
    <row r="5307" spans="1:19" x14ac:dyDescent="0.2">
      <c r="A5307">
        <v>5299</v>
      </c>
      <c r="B5307" s="1">
        <v>44911</v>
      </c>
      <c r="C5307" t="s">
        <v>260</v>
      </c>
      <c r="D5307" t="s">
        <v>332</v>
      </c>
      <c r="E5307">
        <v>1</v>
      </c>
      <c r="F5307" t="s">
        <v>26</v>
      </c>
      <c r="G5307" t="s">
        <v>603</v>
      </c>
      <c r="H5307" t="s">
        <v>2100</v>
      </c>
      <c r="M5307" s="2">
        <v>3000</v>
      </c>
      <c r="N5307" s="2">
        <v>6000</v>
      </c>
      <c r="O5307" s="2">
        <f>IF(Tabla1[[#This Row],[Mov]]="VNT",Tabla1[[#This Row],[Sale]]-Tabla1[[#This Row],[Cost]],-Tabla1[[#This Row],[Cost]]*Tabla1[[#This Row],[Cant]])</f>
        <v>3000</v>
      </c>
      <c r="P5307" s="8">
        <f>IF(Tabla1[[#This Row],[Mov]]="VNT",-Tabla1[[#This Row],[Cant]],Tabla1[[#This Row],[Cant]])</f>
        <v>-1</v>
      </c>
      <c r="Q5307" s="8">
        <f>DAY(Tabla1[[#This Row],[Date]])</f>
        <v>16</v>
      </c>
      <c r="R5307" s="8">
        <f>MONTH(Tabla1[[#This Row],[Date]])</f>
        <v>12</v>
      </c>
      <c r="S5307" s="8">
        <f>YEAR(Tabla1[[#This Row],[Date]])</f>
        <v>2022</v>
      </c>
    </row>
    <row r="5308" spans="1:19" x14ac:dyDescent="0.2">
      <c r="A5308">
        <v>5300</v>
      </c>
      <c r="B5308" s="1">
        <v>44911</v>
      </c>
      <c r="C5308" t="s">
        <v>260</v>
      </c>
      <c r="D5308" t="s">
        <v>122</v>
      </c>
      <c r="E5308">
        <v>1</v>
      </c>
      <c r="F5308" t="s">
        <v>116</v>
      </c>
      <c r="G5308" t="s">
        <v>349</v>
      </c>
      <c r="H5308" t="s">
        <v>515</v>
      </c>
      <c r="M5308" s="2">
        <v>14953</v>
      </c>
      <c r="N5308" s="2">
        <v>16000</v>
      </c>
      <c r="O5308" s="2">
        <f>IF(Tabla1[[#This Row],[Mov]]="VNT",Tabla1[[#This Row],[Sale]]-Tabla1[[#This Row],[Cost]],-Tabla1[[#This Row],[Cost]]*Tabla1[[#This Row],[Cant]])</f>
        <v>1047</v>
      </c>
      <c r="P5308" s="8">
        <f>IF(Tabla1[[#This Row],[Mov]]="VNT",-Tabla1[[#This Row],[Cant]],Tabla1[[#This Row],[Cant]])</f>
        <v>-1</v>
      </c>
      <c r="Q5308" s="8">
        <f>DAY(Tabla1[[#This Row],[Date]])</f>
        <v>16</v>
      </c>
      <c r="R5308" s="8">
        <f>MONTH(Tabla1[[#This Row],[Date]])</f>
        <v>12</v>
      </c>
      <c r="S5308" s="8">
        <f>YEAR(Tabla1[[#This Row],[Date]])</f>
        <v>2022</v>
      </c>
    </row>
    <row r="5309" spans="1:19" x14ac:dyDescent="0.2">
      <c r="A5309">
        <v>5301</v>
      </c>
      <c r="B5309" s="1">
        <v>44911</v>
      </c>
      <c r="C5309" t="s">
        <v>260</v>
      </c>
      <c r="D5309" t="s">
        <v>332</v>
      </c>
      <c r="E5309">
        <v>1</v>
      </c>
      <c r="F5309" t="s">
        <v>21</v>
      </c>
      <c r="G5309" t="s">
        <v>272</v>
      </c>
      <c r="H5309" t="s">
        <v>24</v>
      </c>
      <c r="M5309" s="2">
        <v>3500</v>
      </c>
      <c r="N5309" s="2">
        <v>12000</v>
      </c>
      <c r="O5309" s="2">
        <f>IF(Tabla1[[#This Row],[Mov]]="VNT",Tabla1[[#This Row],[Sale]]-Tabla1[[#This Row],[Cost]],-Tabla1[[#This Row],[Cost]]*Tabla1[[#This Row],[Cant]])</f>
        <v>8500</v>
      </c>
      <c r="P5309" s="8">
        <f>IF(Tabla1[[#This Row],[Mov]]="VNT",-Tabla1[[#This Row],[Cant]],Tabla1[[#This Row],[Cant]])</f>
        <v>-1</v>
      </c>
      <c r="Q5309" s="8">
        <f>DAY(Tabla1[[#This Row],[Date]])</f>
        <v>16</v>
      </c>
      <c r="R5309" s="8">
        <f>MONTH(Tabla1[[#This Row],[Date]])</f>
        <v>12</v>
      </c>
      <c r="S5309" s="8">
        <f>YEAR(Tabla1[[#This Row],[Date]])</f>
        <v>2022</v>
      </c>
    </row>
    <row r="5310" spans="1:19" x14ac:dyDescent="0.2">
      <c r="A5310">
        <v>5302</v>
      </c>
      <c r="B5310" s="1">
        <v>44911</v>
      </c>
      <c r="C5310" t="s">
        <v>260</v>
      </c>
      <c r="D5310" t="s">
        <v>332</v>
      </c>
      <c r="E5310">
        <v>1</v>
      </c>
      <c r="F5310" t="s">
        <v>342</v>
      </c>
      <c r="G5310" t="s">
        <v>272</v>
      </c>
      <c r="H5310" t="s">
        <v>1003</v>
      </c>
      <c r="M5310" s="2">
        <v>900</v>
      </c>
      <c r="N5310" s="2">
        <v>10000</v>
      </c>
      <c r="O5310" s="2">
        <f>IF(Tabla1[[#This Row],[Mov]]="VNT",Tabla1[[#This Row],[Sale]]-Tabla1[[#This Row],[Cost]],-Tabla1[[#This Row],[Cost]]*Tabla1[[#This Row],[Cant]])</f>
        <v>9100</v>
      </c>
      <c r="P5310" s="8">
        <f>IF(Tabla1[[#This Row],[Mov]]="VNT",-Tabla1[[#This Row],[Cant]],Tabla1[[#This Row],[Cant]])</f>
        <v>-1</v>
      </c>
      <c r="Q5310" s="8">
        <f>DAY(Tabla1[[#This Row],[Date]])</f>
        <v>16</v>
      </c>
      <c r="R5310" s="8">
        <f>MONTH(Tabla1[[#This Row],[Date]])</f>
        <v>12</v>
      </c>
      <c r="S5310" s="8">
        <f>YEAR(Tabla1[[#This Row],[Date]])</f>
        <v>2022</v>
      </c>
    </row>
    <row r="5311" spans="1:19" x14ac:dyDescent="0.2">
      <c r="A5311">
        <v>5303</v>
      </c>
      <c r="B5311" s="1">
        <v>44911</v>
      </c>
      <c r="C5311" t="s">
        <v>260</v>
      </c>
      <c r="D5311" t="s">
        <v>332</v>
      </c>
      <c r="E5311">
        <v>1</v>
      </c>
      <c r="F5311" t="s">
        <v>2092</v>
      </c>
      <c r="G5311" t="s">
        <v>266</v>
      </c>
      <c r="H5311" t="s">
        <v>2093</v>
      </c>
      <c r="M5311" s="2">
        <v>180000</v>
      </c>
      <c r="N5311" s="2">
        <v>215000</v>
      </c>
      <c r="O5311" s="2">
        <f>IF(Tabla1[[#This Row],[Mov]]="VNT",Tabla1[[#This Row],[Sale]]-Tabla1[[#This Row],[Cost]],-Tabla1[[#This Row],[Cost]]*Tabla1[[#This Row],[Cant]])</f>
        <v>35000</v>
      </c>
      <c r="P5311" s="8">
        <f>IF(Tabla1[[#This Row],[Mov]]="VNT",-Tabla1[[#This Row],[Cant]],Tabla1[[#This Row],[Cant]])</f>
        <v>-1</v>
      </c>
      <c r="Q5311" s="8">
        <f>DAY(Tabla1[[#This Row],[Date]])</f>
        <v>16</v>
      </c>
      <c r="R5311" s="8">
        <f>MONTH(Tabla1[[#This Row],[Date]])</f>
        <v>12</v>
      </c>
      <c r="S5311" s="8">
        <f>YEAR(Tabla1[[#This Row],[Date]])</f>
        <v>2022</v>
      </c>
    </row>
    <row r="5312" spans="1:19" x14ac:dyDescent="0.2">
      <c r="A5312">
        <v>5304</v>
      </c>
      <c r="B5312" s="1">
        <v>44911</v>
      </c>
      <c r="C5312" t="s">
        <v>260</v>
      </c>
      <c r="D5312" t="s">
        <v>332</v>
      </c>
      <c r="E5312">
        <v>1</v>
      </c>
      <c r="F5312" t="s">
        <v>2046</v>
      </c>
      <c r="G5312" t="s">
        <v>266</v>
      </c>
      <c r="H5312" t="s">
        <v>2047</v>
      </c>
      <c r="M5312" s="2">
        <v>35000</v>
      </c>
      <c r="N5312" s="2">
        <v>50000</v>
      </c>
      <c r="O5312" s="2">
        <f>IF(Tabla1[[#This Row],[Mov]]="VNT",Tabla1[[#This Row],[Sale]]-Tabla1[[#This Row],[Cost]],-Tabla1[[#This Row],[Cost]]*Tabla1[[#This Row],[Cant]])</f>
        <v>15000</v>
      </c>
      <c r="P5312" s="8">
        <f>IF(Tabla1[[#This Row],[Mov]]="VNT",-Tabla1[[#This Row],[Cant]],Tabla1[[#This Row],[Cant]])</f>
        <v>-1</v>
      </c>
      <c r="Q5312" s="8">
        <f>DAY(Tabla1[[#This Row],[Date]])</f>
        <v>16</v>
      </c>
      <c r="R5312" s="8">
        <f>MONTH(Tabla1[[#This Row],[Date]])</f>
        <v>12</v>
      </c>
      <c r="S5312" s="8">
        <f>YEAR(Tabla1[[#This Row],[Date]])</f>
        <v>2022</v>
      </c>
    </row>
    <row r="5313" spans="1:19" x14ac:dyDescent="0.2">
      <c r="A5313">
        <v>5305</v>
      </c>
      <c r="B5313" s="1">
        <v>44911</v>
      </c>
      <c r="C5313" t="s">
        <v>260</v>
      </c>
      <c r="D5313" t="s">
        <v>332</v>
      </c>
      <c r="E5313">
        <v>1</v>
      </c>
      <c r="F5313" t="s">
        <v>2039</v>
      </c>
      <c r="G5313" t="s">
        <v>266</v>
      </c>
      <c r="H5313" t="s">
        <v>2040</v>
      </c>
      <c r="M5313" s="2">
        <v>3500</v>
      </c>
      <c r="N5313" s="2">
        <v>8000</v>
      </c>
      <c r="O5313" s="2">
        <f>IF(Tabla1[[#This Row],[Mov]]="VNT",Tabla1[[#This Row],[Sale]]-Tabla1[[#This Row],[Cost]],-Tabla1[[#This Row],[Cost]]*Tabla1[[#This Row],[Cant]])</f>
        <v>4500</v>
      </c>
      <c r="P5313" s="8">
        <f>IF(Tabla1[[#This Row],[Mov]]="VNT",-Tabla1[[#This Row],[Cant]],Tabla1[[#This Row],[Cant]])</f>
        <v>-1</v>
      </c>
      <c r="Q5313" s="8">
        <f>DAY(Tabla1[[#This Row],[Date]])</f>
        <v>16</v>
      </c>
      <c r="R5313" s="8">
        <f>MONTH(Tabla1[[#This Row],[Date]])</f>
        <v>12</v>
      </c>
      <c r="S5313" s="8">
        <f>YEAR(Tabla1[[#This Row],[Date]])</f>
        <v>2022</v>
      </c>
    </row>
    <row r="5314" spans="1:19" x14ac:dyDescent="0.2">
      <c r="A5314">
        <v>5306</v>
      </c>
      <c r="B5314" s="1">
        <v>44911</v>
      </c>
      <c r="C5314" t="s">
        <v>260</v>
      </c>
      <c r="D5314" t="s">
        <v>332</v>
      </c>
      <c r="E5314">
        <v>1</v>
      </c>
      <c r="F5314" t="s">
        <v>2039</v>
      </c>
      <c r="G5314" t="s">
        <v>266</v>
      </c>
      <c r="H5314" t="s">
        <v>2095</v>
      </c>
      <c r="M5314" s="2">
        <v>5000</v>
      </c>
      <c r="N5314" s="2">
        <v>8000</v>
      </c>
      <c r="O5314" s="2">
        <f>IF(Tabla1[[#This Row],[Mov]]="VNT",Tabla1[[#This Row],[Sale]]-Tabla1[[#This Row],[Cost]],-Tabla1[[#This Row],[Cost]]*Tabla1[[#This Row],[Cant]])</f>
        <v>3000</v>
      </c>
      <c r="P5314" s="8">
        <f>IF(Tabla1[[#This Row],[Mov]]="VNT",-Tabla1[[#This Row],[Cant]],Tabla1[[#This Row],[Cant]])</f>
        <v>-1</v>
      </c>
      <c r="Q5314" s="8">
        <f>DAY(Tabla1[[#This Row],[Date]])</f>
        <v>16</v>
      </c>
      <c r="R5314" s="8">
        <f>MONTH(Tabla1[[#This Row],[Date]])</f>
        <v>12</v>
      </c>
      <c r="S5314" s="8">
        <f>YEAR(Tabla1[[#This Row],[Date]])</f>
        <v>2022</v>
      </c>
    </row>
    <row r="5315" spans="1:19" x14ac:dyDescent="0.2">
      <c r="A5315">
        <v>5307</v>
      </c>
      <c r="B5315" s="1">
        <v>44911</v>
      </c>
      <c r="C5315" t="s">
        <v>260</v>
      </c>
      <c r="D5315" t="s">
        <v>332</v>
      </c>
      <c r="E5315">
        <v>1</v>
      </c>
      <c r="F5315" t="s">
        <v>2065</v>
      </c>
      <c r="G5315" t="s">
        <v>266</v>
      </c>
      <c r="H5315" t="s">
        <v>2069</v>
      </c>
      <c r="M5315" s="2">
        <v>18000</v>
      </c>
      <c r="N5315" s="2">
        <v>30000</v>
      </c>
      <c r="O5315" s="2">
        <f>IF(Tabla1[[#This Row],[Mov]]="VNT",Tabla1[[#This Row],[Sale]]-Tabla1[[#This Row],[Cost]],-Tabla1[[#This Row],[Cost]]*Tabla1[[#This Row],[Cant]])</f>
        <v>12000</v>
      </c>
      <c r="P5315" s="8">
        <f>IF(Tabla1[[#This Row],[Mov]]="VNT",-Tabla1[[#This Row],[Cant]],Tabla1[[#This Row],[Cant]])</f>
        <v>-1</v>
      </c>
      <c r="Q5315" s="8">
        <f>DAY(Tabla1[[#This Row],[Date]])</f>
        <v>16</v>
      </c>
      <c r="R5315" s="8">
        <f>MONTH(Tabla1[[#This Row],[Date]])</f>
        <v>12</v>
      </c>
      <c r="S5315" s="8">
        <f>YEAR(Tabla1[[#This Row],[Date]])</f>
        <v>2022</v>
      </c>
    </row>
    <row r="5316" spans="1:19" x14ac:dyDescent="0.2">
      <c r="A5316">
        <v>5308</v>
      </c>
      <c r="B5316" s="1">
        <v>44911</v>
      </c>
      <c r="C5316" t="s">
        <v>260</v>
      </c>
      <c r="D5316" t="s">
        <v>332</v>
      </c>
      <c r="E5316">
        <v>1</v>
      </c>
      <c r="F5316" t="s">
        <v>2065</v>
      </c>
      <c r="G5316" t="s">
        <v>266</v>
      </c>
      <c r="H5316" t="s">
        <v>2069</v>
      </c>
      <c r="M5316" s="2">
        <v>18000</v>
      </c>
      <c r="N5316" s="2">
        <v>30000</v>
      </c>
      <c r="O5316" s="2">
        <f>IF(Tabla1[[#This Row],[Mov]]="VNT",Tabla1[[#This Row],[Sale]]-Tabla1[[#This Row],[Cost]],-Tabla1[[#This Row],[Cost]]*Tabla1[[#This Row],[Cant]])</f>
        <v>12000</v>
      </c>
      <c r="P5316" s="8">
        <f>IF(Tabla1[[#This Row],[Mov]]="VNT",-Tabla1[[#This Row],[Cant]],Tabla1[[#This Row],[Cant]])</f>
        <v>-1</v>
      </c>
      <c r="Q5316" s="8">
        <f>DAY(Tabla1[[#This Row],[Date]])</f>
        <v>16</v>
      </c>
      <c r="R5316" s="8">
        <f>MONTH(Tabla1[[#This Row],[Date]])</f>
        <v>12</v>
      </c>
      <c r="S5316" s="8">
        <f>YEAR(Tabla1[[#This Row],[Date]])</f>
        <v>2022</v>
      </c>
    </row>
    <row r="5317" spans="1:19" x14ac:dyDescent="0.2">
      <c r="A5317">
        <v>5309</v>
      </c>
      <c r="B5317" s="1">
        <v>44911</v>
      </c>
      <c r="C5317" t="s">
        <v>260</v>
      </c>
      <c r="D5317" t="s">
        <v>332</v>
      </c>
      <c r="E5317">
        <v>1</v>
      </c>
      <c r="F5317" t="s">
        <v>26</v>
      </c>
      <c r="G5317" t="s">
        <v>385</v>
      </c>
      <c r="H5317" t="s">
        <v>16</v>
      </c>
      <c r="M5317" s="2">
        <v>6500</v>
      </c>
      <c r="N5317" s="2">
        <v>16000</v>
      </c>
      <c r="O5317" s="2">
        <f>IF(Tabla1[[#This Row],[Mov]]="VNT",Tabla1[[#This Row],[Sale]]-Tabla1[[#This Row],[Cost]],-Tabla1[[#This Row],[Cost]]*Tabla1[[#This Row],[Cant]])</f>
        <v>9500</v>
      </c>
      <c r="P5317" s="8">
        <f>IF(Tabla1[[#This Row],[Mov]]="VNT",-Tabla1[[#This Row],[Cant]],Tabla1[[#This Row],[Cant]])</f>
        <v>-1</v>
      </c>
      <c r="Q5317" s="8">
        <f>DAY(Tabla1[[#This Row],[Date]])</f>
        <v>16</v>
      </c>
      <c r="R5317" s="8">
        <f>MONTH(Tabla1[[#This Row],[Date]])</f>
        <v>12</v>
      </c>
      <c r="S5317" s="8">
        <f>YEAR(Tabla1[[#This Row],[Date]])</f>
        <v>2022</v>
      </c>
    </row>
    <row r="5318" spans="1:19" x14ac:dyDescent="0.2">
      <c r="A5318">
        <v>5310</v>
      </c>
      <c r="B5318" s="1">
        <v>44911</v>
      </c>
      <c r="C5318" t="s">
        <v>260</v>
      </c>
      <c r="D5318" t="s">
        <v>332</v>
      </c>
      <c r="E5318">
        <v>1</v>
      </c>
      <c r="F5318" t="s">
        <v>48</v>
      </c>
      <c r="G5318" t="s">
        <v>338</v>
      </c>
      <c r="H5318" t="s">
        <v>2049</v>
      </c>
      <c r="M5318" s="2">
        <v>220000</v>
      </c>
      <c r="N5318" s="2">
        <v>260000</v>
      </c>
      <c r="O5318" s="2">
        <f>IF(Tabla1[[#This Row],[Mov]]="VNT",Tabla1[[#This Row],[Sale]]-Tabla1[[#This Row],[Cost]],-Tabla1[[#This Row],[Cost]]*Tabla1[[#This Row],[Cant]])</f>
        <v>40000</v>
      </c>
      <c r="P5318" s="8">
        <f>IF(Tabla1[[#This Row],[Mov]]="VNT",-Tabla1[[#This Row],[Cant]],Tabla1[[#This Row],[Cant]])</f>
        <v>-1</v>
      </c>
      <c r="Q5318" s="8">
        <f>DAY(Tabla1[[#This Row],[Date]])</f>
        <v>16</v>
      </c>
      <c r="R5318" s="8">
        <f>MONTH(Tabla1[[#This Row],[Date]])</f>
        <v>12</v>
      </c>
      <c r="S5318" s="8">
        <f>YEAR(Tabla1[[#This Row],[Date]])</f>
        <v>2022</v>
      </c>
    </row>
    <row r="5319" spans="1:19" x14ac:dyDescent="0.2">
      <c r="A5319">
        <v>5311</v>
      </c>
      <c r="B5319" s="1">
        <v>44911</v>
      </c>
      <c r="C5319" t="s">
        <v>260</v>
      </c>
      <c r="D5319" t="s">
        <v>332</v>
      </c>
      <c r="E5319">
        <v>1</v>
      </c>
      <c r="F5319" t="s">
        <v>48</v>
      </c>
      <c r="G5319" t="s">
        <v>1036</v>
      </c>
      <c r="H5319" t="s">
        <v>1035</v>
      </c>
      <c r="M5319" s="2">
        <v>22000</v>
      </c>
      <c r="N5319" s="2">
        <v>30000</v>
      </c>
      <c r="O5319" s="2">
        <f>IF(Tabla1[[#This Row],[Mov]]="VNT",Tabla1[[#This Row],[Sale]]-Tabla1[[#This Row],[Cost]],-Tabla1[[#This Row],[Cost]]*Tabla1[[#This Row],[Cant]])</f>
        <v>8000</v>
      </c>
      <c r="P5319" s="8">
        <f>IF(Tabla1[[#This Row],[Mov]]="VNT",-Tabla1[[#This Row],[Cant]],Tabla1[[#This Row],[Cant]])</f>
        <v>-1</v>
      </c>
      <c r="Q5319" s="8">
        <f>DAY(Tabla1[[#This Row],[Date]])</f>
        <v>16</v>
      </c>
      <c r="R5319" s="8">
        <f>MONTH(Tabla1[[#This Row],[Date]])</f>
        <v>12</v>
      </c>
      <c r="S5319" s="8">
        <f>YEAR(Tabla1[[#This Row],[Date]])</f>
        <v>2022</v>
      </c>
    </row>
    <row r="5320" spans="1:19" x14ac:dyDescent="0.2">
      <c r="A5320">
        <v>5312</v>
      </c>
      <c r="B5320" s="1">
        <v>44911</v>
      </c>
      <c r="C5320" t="s">
        <v>260</v>
      </c>
      <c r="D5320" t="s">
        <v>332</v>
      </c>
      <c r="E5320">
        <v>1</v>
      </c>
      <c r="F5320" t="s">
        <v>1545</v>
      </c>
      <c r="G5320" t="s">
        <v>346</v>
      </c>
      <c r="H5320" t="s">
        <v>472</v>
      </c>
      <c r="M5320" s="2">
        <v>2500</v>
      </c>
      <c r="N5320" s="2">
        <v>7000</v>
      </c>
      <c r="O5320" s="2">
        <f>IF(Tabla1[[#This Row],[Mov]]="VNT",Tabla1[[#This Row],[Sale]]-Tabla1[[#This Row],[Cost]],-Tabla1[[#This Row],[Cost]]*Tabla1[[#This Row],[Cant]])</f>
        <v>4500</v>
      </c>
      <c r="P5320" s="8">
        <f>IF(Tabla1[[#This Row],[Mov]]="VNT",-Tabla1[[#This Row],[Cant]],Tabla1[[#This Row],[Cant]])</f>
        <v>-1</v>
      </c>
      <c r="Q5320" s="8">
        <f>DAY(Tabla1[[#This Row],[Date]])</f>
        <v>16</v>
      </c>
      <c r="R5320" s="8">
        <f>MONTH(Tabla1[[#This Row],[Date]])</f>
        <v>12</v>
      </c>
      <c r="S5320" s="8">
        <f>YEAR(Tabla1[[#This Row],[Date]])</f>
        <v>2022</v>
      </c>
    </row>
    <row r="5321" spans="1:19" x14ac:dyDescent="0.2">
      <c r="A5321">
        <v>5313</v>
      </c>
      <c r="B5321" s="1">
        <v>44911</v>
      </c>
      <c r="C5321" t="s">
        <v>260</v>
      </c>
      <c r="D5321" t="s">
        <v>332</v>
      </c>
      <c r="E5321">
        <v>1</v>
      </c>
      <c r="F5321" t="s">
        <v>761</v>
      </c>
      <c r="G5321" t="s">
        <v>761</v>
      </c>
      <c r="H5321" t="s">
        <v>761</v>
      </c>
      <c r="M5321" s="2">
        <v>9000</v>
      </c>
      <c r="N5321" s="2">
        <v>18000</v>
      </c>
      <c r="O5321" s="2">
        <f>IF(Tabla1[[#This Row],[Mov]]="VNT",Tabla1[[#This Row],[Sale]]-Tabla1[[#This Row],[Cost]],-Tabla1[[#This Row],[Cost]]*Tabla1[[#This Row],[Cant]])</f>
        <v>9000</v>
      </c>
      <c r="P5321" s="8">
        <f>IF(Tabla1[[#This Row],[Mov]]="VNT",-Tabla1[[#This Row],[Cant]],Tabla1[[#This Row],[Cant]])</f>
        <v>-1</v>
      </c>
      <c r="Q5321" s="8">
        <f>DAY(Tabla1[[#This Row],[Date]])</f>
        <v>16</v>
      </c>
      <c r="R5321" s="8">
        <f>MONTH(Tabla1[[#This Row],[Date]])</f>
        <v>12</v>
      </c>
      <c r="S5321" s="8">
        <f>YEAR(Tabla1[[#This Row],[Date]])</f>
        <v>2022</v>
      </c>
    </row>
    <row r="5322" spans="1:19" x14ac:dyDescent="0.2">
      <c r="A5322">
        <v>5314</v>
      </c>
      <c r="B5322" s="1">
        <v>44911</v>
      </c>
      <c r="C5322" t="s">
        <v>260</v>
      </c>
      <c r="D5322" t="s">
        <v>332</v>
      </c>
      <c r="E5322">
        <v>1</v>
      </c>
      <c r="F5322" t="s">
        <v>26</v>
      </c>
      <c r="G5322" t="s">
        <v>266</v>
      </c>
      <c r="H5322" t="s">
        <v>235</v>
      </c>
      <c r="I5322" t="s">
        <v>277</v>
      </c>
      <c r="M5322" s="2">
        <v>2500</v>
      </c>
      <c r="N5322" s="2">
        <v>10000</v>
      </c>
      <c r="O5322" s="2">
        <f>IF(Tabla1[[#This Row],[Mov]]="VNT",Tabla1[[#This Row],[Sale]]-Tabla1[[#This Row],[Cost]],-Tabla1[[#This Row],[Cost]]*Tabla1[[#This Row],[Cant]])</f>
        <v>7500</v>
      </c>
      <c r="P5322" s="8">
        <f>IF(Tabla1[[#This Row],[Mov]]="VNT",-Tabla1[[#This Row],[Cant]],Tabla1[[#This Row],[Cant]])</f>
        <v>-1</v>
      </c>
      <c r="Q5322" s="8">
        <f>DAY(Tabla1[[#This Row],[Date]])</f>
        <v>16</v>
      </c>
      <c r="R5322" s="8">
        <f>MONTH(Tabla1[[#This Row],[Date]])</f>
        <v>12</v>
      </c>
      <c r="S5322" s="8">
        <f>YEAR(Tabla1[[#This Row],[Date]])</f>
        <v>2022</v>
      </c>
    </row>
    <row r="5323" spans="1:19" x14ac:dyDescent="0.2">
      <c r="A5323">
        <v>5315</v>
      </c>
      <c r="B5323" s="1">
        <v>44911</v>
      </c>
      <c r="C5323" t="s">
        <v>260</v>
      </c>
      <c r="D5323" t="s">
        <v>332</v>
      </c>
      <c r="E5323">
        <v>1</v>
      </c>
      <c r="F5323" t="s">
        <v>15</v>
      </c>
      <c r="G5323" t="s">
        <v>264</v>
      </c>
      <c r="H5323" t="s">
        <v>2064</v>
      </c>
      <c r="M5323" s="2">
        <v>2500</v>
      </c>
      <c r="N5323" s="2">
        <v>10000</v>
      </c>
      <c r="O5323" s="2">
        <f>IF(Tabla1[[#This Row],[Mov]]="VNT",Tabla1[[#This Row],[Sale]]-Tabla1[[#This Row],[Cost]],-Tabla1[[#This Row],[Cost]]*Tabla1[[#This Row],[Cant]])</f>
        <v>7500</v>
      </c>
      <c r="P5323" s="8">
        <f>IF(Tabla1[[#This Row],[Mov]]="VNT",-Tabla1[[#This Row],[Cant]],Tabla1[[#This Row],[Cant]])</f>
        <v>-1</v>
      </c>
      <c r="Q5323" s="8">
        <f>DAY(Tabla1[[#This Row],[Date]])</f>
        <v>16</v>
      </c>
      <c r="R5323" s="8">
        <f>MONTH(Tabla1[[#This Row],[Date]])</f>
        <v>12</v>
      </c>
      <c r="S5323" s="8">
        <f>YEAR(Tabla1[[#This Row],[Date]])</f>
        <v>2022</v>
      </c>
    </row>
    <row r="5324" spans="1:19" x14ac:dyDescent="0.2">
      <c r="A5324">
        <v>5316</v>
      </c>
      <c r="B5324" s="1">
        <v>44911</v>
      </c>
      <c r="C5324" t="s">
        <v>260</v>
      </c>
      <c r="D5324" t="s">
        <v>332</v>
      </c>
      <c r="E5324">
        <v>1</v>
      </c>
      <c r="F5324" t="s">
        <v>2101</v>
      </c>
      <c r="G5324" t="s">
        <v>266</v>
      </c>
      <c r="H5324" t="s">
        <v>994</v>
      </c>
      <c r="M5324" s="2">
        <v>1000</v>
      </c>
      <c r="N5324" s="2">
        <v>5000</v>
      </c>
      <c r="O5324" s="2">
        <f>IF(Tabla1[[#This Row],[Mov]]="VNT",Tabla1[[#This Row],[Sale]]-Tabla1[[#This Row],[Cost]],-Tabla1[[#This Row],[Cost]]*Tabla1[[#This Row],[Cant]])</f>
        <v>4000</v>
      </c>
      <c r="P5324" s="8">
        <f>IF(Tabla1[[#This Row],[Mov]]="VNT",-Tabla1[[#This Row],[Cant]],Tabla1[[#This Row],[Cant]])</f>
        <v>-1</v>
      </c>
      <c r="Q5324" s="8">
        <f>DAY(Tabla1[[#This Row],[Date]])</f>
        <v>16</v>
      </c>
      <c r="R5324" s="8">
        <f>MONTH(Tabla1[[#This Row],[Date]])</f>
        <v>12</v>
      </c>
      <c r="S5324" s="8">
        <f>YEAR(Tabla1[[#This Row],[Date]])</f>
        <v>2022</v>
      </c>
    </row>
    <row r="5325" spans="1:19" x14ac:dyDescent="0.2">
      <c r="A5325">
        <v>5317</v>
      </c>
      <c r="B5325" s="1">
        <v>44912</v>
      </c>
      <c r="C5325" t="s">
        <v>260</v>
      </c>
      <c r="D5325" t="s">
        <v>332</v>
      </c>
      <c r="E5325">
        <v>1</v>
      </c>
      <c r="F5325" t="s">
        <v>386</v>
      </c>
      <c r="G5325" t="s">
        <v>272</v>
      </c>
      <c r="H5325" t="s">
        <v>310</v>
      </c>
      <c r="M5325" s="2">
        <v>70000</v>
      </c>
      <c r="N5325" s="2">
        <v>125000</v>
      </c>
      <c r="O5325" s="2">
        <f>IF(Tabla1[[#This Row],[Mov]]="VNT",Tabla1[[#This Row],[Sale]]-Tabla1[[#This Row],[Cost]],-Tabla1[[#This Row],[Cost]]*Tabla1[[#This Row],[Cant]])</f>
        <v>55000</v>
      </c>
      <c r="P5325" s="8">
        <f>IF(Tabla1[[#This Row],[Mov]]="VNT",-Tabla1[[#This Row],[Cant]],Tabla1[[#This Row],[Cant]])</f>
        <v>-1</v>
      </c>
      <c r="Q5325" s="8">
        <f>DAY(Tabla1[[#This Row],[Date]])</f>
        <v>17</v>
      </c>
      <c r="R5325" s="8">
        <f>MONTH(Tabla1[[#This Row],[Date]])</f>
        <v>12</v>
      </c>
      <c r="S5325" s="8">
        <f>YEAR(Tabla1[[#This Row],[Date]])</f>
        <v>2022</v>
      </c>
    </row>
    <row r="5326" spans="1:19" x14ac:dyDescent="0.2">
      <c r="A5326">
        <v>5318</v>
      </c>
      <c r="B5326" s="1">
        <v>44912</v>
      </c>
      <c r="C5326" t="s">
        <v>260</v>
      </c>
      <c r="D5326" t="s">
        <v>332</v>
      </c>
      <c r="E5326">
        <v>1</v>
      </c>
      <c r="F5326" t="s">
        <v>1192</v>
      </c>
      <c r="G5326" t="s">
        <v>272</v>
      </c>
      <c r="H5326" t="s">
        <v>310</v>
      </c>
      <c r="M5326" s="2">
        <v>13000</v>
      </c>
      <c r="N5326" s="2">
        <v>25000</v>
      </c>
      <c r="O5326" s="2">
        <f>IF(Tabla1[[#This Row],[Mov]]="VNT",Tabla1[[#This Row],[Sale]]-Tabla1[[#This Row],[Cost]],-Tabla1[[#This Row],[Cost]]*Tabla1[[#This Row],[Cant]])</f>
        <v>12000</v>
      </c>
      <c r="P5326" s="8">
        <f>IF(Tabla1[[#This Row],[Mov]]="VNT",-Tabla1[[#This Row],[Cant]],Tabla1[[#This Row],[Cant]])</f>
        <v>-1</v>
      </c>
      <c r="Q5326" s="8">
        <f>DAY(Tabla1[[#This Row],[Date]])</f>
        <v>17</v>
      </c>
      <c r="R5326" s="8">
        <f>MONTH(Tabla1[[#This Row],[Date]])</f>
        <v>12</v>
      </c>
      <c r="S5326" s="8">
        <f>YEAR(Tabla1[[#This Row],[Date]])</f>
        <v>2022</v>
      </c>
    </row>
    <row r="5327" spans="1:19" x14ac:dyDescent="0.2">
      <c r="A5327">
        <v>5319</v>
      </c>
      <c r="B5327" s="1">
        <v>44912</v>
      </c>
      <c r="C5327" t="s">
        <v>260</v>
      </c>
      <c r="D5327" t="s">
        <v>332</v>
      </c>
      <c r="E5327">
        <v>1</v>
      </c>
      <c r="F5327" t="s">
        <v>225</v>
      </c>
      <c r="G5327" t="s">
        <v>272</v>
      </c>
      <c r="H5327" t="s">
        <v>310</v>
      </c>
      <c r="L5327" t="s">
        <v>1775</v>
      </c>
      <c r="M5327" s="2">
        <v>1100</v>
      </c>
      <c r="N5327" s="2">
        <v>5000</v>
      </c>
      <c r="O5327" s="2">
        <f>IF(Tabla1[[#This Row],[Mov]]="VNT",Tabla1[[#This Row],[Sale]]-Tabla1[[#This Row],[Cost]],-Tabla1[[#This Row],[Cost]]*Tabla1[[#This Row],[Cant]])</f>
        <v>3900</v>
      </c>
      <c r="P5327" s="8">
        <f>IF(Tabla1[[#This Row],[Mov]]="VNT",-Tabla1[[#This Row],[Cant]],Tabla1[[#This Row],[Cant]])</f>
        <v>-1</v>
      </c>
      <c r="Q5327" s="8">
        <f>DAY(Tabla1[[#This Row],[Date]])</f>
        <v>17</v>
      </c>
      <c r="R5327" s="8">
        <f>MONTH(Tabla1[[#This Row],[Date]])</f>
        <v>12</v>
      </c>
      <c r="S5327" s="8">
        <f>YEAR(Tabla1[[#This Row],[Date]])</f>
        <v>2022</v>
      </c>
    </row>
    <row r="5328" spans="1:19" x14ac:dyDescent="0.2">
      <c r="A5328">
        <v>5320</v>
      </c>
      <c r="B5328" s="1">
        <v>44912</v>
      </c>
      <c r="C5328" t="s">
        <v>260</v>
      </c>
      <c r="D5328" t="s">
        <v>332</v>
      </c>
      <c r="E5328">
        <v>1</v>
      </c>
      <c r="F5328" t="s">
        <v>342</v>
      </c>
      <c r="G5328" t="s">
        <v>612</v>
      </c>
      <c r="H5328" t="s">
        <v>612</v>
      </c>
      <c r="M5328" s="2">
        <v>900</v>
      </c>
      <c r="N5328" s="2">
        <v>10000</v>
      </c>
      <c r="O5328" s="2">
        <f>IF(Tabla1[[#This Row],[Mov]]="VNT",Tabla1[[#This Row],[Sale]]-Tabla1[[#This Row],[Cost]],-Tabla1[[#This Row],[Cost]]*Tabla1[[#This Row],[Cant]])</f>
        <v>9100</v>
      </c>
      <c r="P5328" s="8">
        <f>IF(Tabla1[[#This Row],[Mov]]="VNT",-Tabla1[[#This Row],[Cant]],Tabla1[[#This Row],[Cant]])</f>
        <v>-1</v>
      </c>
      <c r="Q5328" s="8">
        <f>DAY(Tabla1[[#This Row],[Date]])</f>
        <v>17</v>
      </c>
      <c r="R5328" s="8">
        <f>MONTH(Tabla1[[#This Row],[Date]])</f>
        <v>12</v>
      </c>
      <c r="S5328" s="8">
        <f>YEAR(Tabla1[[#This Row],[Date]])</f>
        <v>2022</v>
      </c>
    </row>
    <row r="5329" spans="1:19" x14ac:dyDescent="0.2">
      <c r="A5329">
        <v>5321</v>
      </c>
      <c r="B5329" s="1">
        <v>44912</v>
      </c>
      <c r="C5329" t="s">
        <v>260</v>
      </c>
      <c r="D5329" t="s">
        <v>332</v>
      </c>
      <c r="E5329">
        <v>1</v>
      </c>
      <c r="F5329" t="s">
        <v>351</v>
      </c>
      <c r="G5329" t="s">
        <v>197</v>
      </c>
      <c r="H5329" t="s">
        <v>1027</v>
      </c>
      <c r="M5329" s="2">
        <v>15000</v>
      </c>
      <c r="N5329" s="2">
        <v>32000</v>
      </c>
      <c r="O5329" s="2">
        <f>IF(Tabla1[[#This Row],[Mov]]="VNT",Tabla1[[#This Row],[Sale]]-Tabla1[[#This Row],[Cost]],-Tabla1[[#This Row],[Cost]]*Tabla1[[#This Row],[Cant]])</f>
        <v>17000</v>
      </c>
      <c r="P5329" s="8">
        <f>IF(Tabla1[[#This Row],[Mov]]="VNT",-Tabla1[[#This Row],[Cant]],Tabla1[[#This Row],[Cant]])</f>
        <v>-1</v>
      </c>
      <c r="Q5329" s="8">
        <f>DAY(Tabla1[[#This Row],[Date]])</f>
        <v>17</v>
      </c>
      <c r="R5329" s="8">
        <f>MONTH(Tabla1[[#This Row],[Date]])</f>
        <v>12</v>
      </c>
      <c r="S5329" s="8">
        <f>YEAR(Tabla1[[#This Row],[Date]])</f>
        <v>2022</v>
      </c>
    </row>
    <row r="5330" spans="1:19" x14ac:dyDescent="0.2">
      <c r="A5330">
        <v>5322</v>
      </c>
      <c r="B5330" s="1">
        <v>44912</v>
      </c>
      <c r="C5330" t="s">
        <v>260</v>
      </c>
      <c r="D5330" t="s">
        <v>874</v>
      </c>
      <c r="E5330">
        <v>1</v>
      </c>
      <c r="F5330" t="s">
        <v>455</v>
      </c>
      <c r="G5330" t="s">
        <v>347</v>
      </c>
      <c r="H5330" t="s">
        <v>456</v>
      </c>
      <c r="M5330" s="2">
        <v>1000</v>
      </c>
      <c r="N5330" s="2">
        <v>3000</v>
      </c>
      <c r="O5330" s="2">
        <f>IF(Tabla1[[#This Row],[Mov]]="VNT",Tabla1[[#This Row],[Sale]]-Tabla1[[#This Row],[Cost]],-Tabla1[[#This Row],[Cost]]*Tabla1[[#This Row],[Cant]])</f>
        <v>2000</v>
      </c>
      <c r="P5330" s="8">
        <f>IF(Tabla1[[#This Row],[Mov]]="VNT",-Tabla1[[#This Row],[Cant]],Tabla1[[#This Row],[Cant]])</f>
        <v>-1</v>
      </c>
      <c r="Q5330" s="8">
        <f>DAY(Tabla1[[#This Row],[Date]])</f>
        <v>17</v>
      </c>
      <c r="R5330" s="8">
        <f>MONTH(Tabla1[[#This Row],[Date]])</f>
        <v>12</v>
      </c>
      <c r="S5330" s="8">
        <f>YEAR(Tabla1[[#This Row],[Date]])</f>
        <v>2022</v>
      </c>
    </row>
    <row r="5331" spans="1:19" x14ac:dyDescent="0.2">
      <c r="A5331">
        <v>5323</v>
      </c>
      <c r="B5331" s="1">
        <v>44912</v>
      </c>
      <c r="C5331" t="s">
        <v>260</v>
      </c>
      <c r="D5331" t="s">
        <v>332</v>
      </c>
      <c r="E5331">
        <v>1</v>
      </c>
      <c r="F5331" t="s">
        <v>224</v>
      </c>
      <c r="G5331" t="s">
        <v>284</v>
      </c>
      <c r="H5331" t="s">
        <v>1540</v>
      </c>
      <c r="M5331" s="2">
        <v>10000</v>
      </c>
      <c r="N5331" s="2">
        <v>20000</v>
      </c>
      <c r="O5331" s="2">
        <f>IF(Tabla1[[#This Row],[Mov]]="VNT",Tabla1[[#This Row],[Sale]]-Tabla1[[#This Row],[Cost]],-Tabla1[[#This Row],[Cost]]*Tabla1[[#This Row],[Cant]])</f>
        <v>10000</v>
      </c>
      <c r="P5331" s="8">
        <f>IF(Tabla1[[#This Row],[Mov]]="VNT",-Tabla1[[#This Row],[Cant]],Tabla1[[#This Row],[Cant]])</f>
        <v>-1</v>
      </c>
      <c r="Q5331" s="8">
        <f>DAY(Tabla1[[#This Row],[Date]])</f>
        <v>17</v>
      </c>
      <c r="R5331" s="8">
        <f>MONTH(Tabla1[[#This Row],[Date]])</f>
        <v>12</v>
      </c>
      <c r="S5331" s="8">
        <f>YEAR(Tabla1[[#This Row],[Date]])</f>
        <v>2022</v>
      </c>
    </row>
    <row r="5332" spans="1:19" x14ac:dyDescent="0.2">
      <c r="A5332">
        <v>5324</v>
      </c>
      <c r="B5332" s="1">
        <v>44912</v>
      </c>
      <c r="C5332" t="s">
        <v>260</v>
      </c>
      <c r="D5332" t="s">
        <v>332</v>
      </c>
      <c r="E5332">
        <v>1</v>
      </c>
      <c r="F5332" t="s">
        <v>342</v>
      </c>
      <c r="G5332" t="s">
        <v>272</v>
      </c>
      <c r="H5332" t="s">
        <v>355</v>
      </c>
      <c r="M5332" s="2">
        <v>900</v>
      </c>
      <c r="N5332" s="2">
        <v>10000</v>
      </c>
      <c r="O5332" s="2">
        <f>IF(Tabla1[[#This Row],[Mov]]="VNT",Tabla1[[#This Row],[Sale]]-Tabla1[[#This Row],[Cost]],-Tabla1[[#This Row],[Cost]]*Tabla1[[#This Row],[Cant]])</f>
        <v>9100</v>
      </c>
      <c r="P5332" s="8">
        <f>IF(Tabla1[[#This Row],[Mov]]="VNT",-Tabla1[[#This Row],[Cant]],Tabla1[[#This Row],[Cant]])</f>
        <v>-1</v>
      </c>
      <c r="Q5332" s="8">
        <f>DAY(Tabla1[[#This Row],[Date]])</f>
        <v>17</v>
      </c>
      <c r="R5332" s="8">
        <f>MONTH(Tabla1[[#This Row],[Date]])</f>
        <v>12</v>
      </c>
      <c r="S5332" s="8">
        <f>YEAR(Tabla1[[#This Row],[Date]])</f>
        <v>2022</v>
      </c>
    </row>
    <row r="5333" spans="1:19" x14ac:dyDescent="0.2">
      <c r="A5333">
        <v>5325</v>
      </c>
      <c r="B5333" s="1">
        <v>44912</v>
      </c>
      <c r="C5333" t="s">
        <v>260</v>
      </c>
      <c r="D5333" t="s">
        <v>332</v>
      </c>
      <c r="E5333">
        <v>1</v>
      </c>
      <c r="F5333" t="s">
        <v>342</v>
      </c>
      <c r="G5333" t="s">
        <v>284</v>
      </c>
      <c r="H5333" t="s">
        <v>1656</v>
      </c>
      <c r="M5333" s="2">
        <v>900</v>
      </c>
      <c r="N5333" s="2">
        <v>10000</v>
      </c>
      <c r="O5333" s="2">
        <f>IF(Tabla1[[#This Row],[Mov]]="VNT",Tabla1[[#This Row],[Sale]]-Tabla1[[#This Row],[Cost]],-Tabla1[[#This Row],[Cost]]*Tabla1[[#This Row],[Cant]])</f>
        <v>9100</v>
      </c>
      <c r="P5333" s="8">
        <f>IF(Tabla1[[#This Row],[Mov]]="VNT",-Tabla1[[#This Row],[Cant]],Tabla1[[#This Row],[Cant]])</f>
        <v>-1</v>
      </c>
      <c r="Q5333" s="8">
        <f>DAY(Tabla1[[#This Row],[Date]])</f>
        <v>17</v>
      </c>
      <c r="R5333" s="8">
        <f>MONTH(Tabla1[[#This Row],[Date]])</f>
        <v>12</v>
      </c>
      <c r="S5333" s="8">
        <f>YEAR(Tabla1[[#This Row],[Date]])</f>
        <v>2022</v>
      </c>
    </row>
    <row r="5334" spans="1:19" x14ac:dyDescent="0.2">
      <c r="A5334">
        <v>5326</v>
      </c>
      <c r="B5334" s="1">
        <v>44912</v>
      </c>
      <c r="C5334" t="s">
        <v>260</v>
      </c>
      <c r="D5334" t="s">
        <v>332</v>
      </c>
      <c r="E5334">
        <v>1</v>
      </c>
      <c r="F5334" t="s">
        <v>476</v>
      </c>
      <c r="G5334" t="s">
        <v>266</v>
      </c>
      <c r="H5334" t="s">
        <v>2102</v>
      </c>
      <c r="M5334" s="2">
        <v>1800</v>
      </c>
      <c r="N5334" s="2">
        <v>4000</v>
      </c>
      <c r="O5334" s="2">
        <f>IF(Tabla1[[#This Row],[Mov]]="VNT",Tabla1[[#This Row],[Sale]]-Tabla1[[#This Row],[Cost]],-Tabla1[[#This Row],[Cost]]*Tabla1[[#This Row],[Cant]])</f>
        <v>2200</v>
      </c>
      <c r="P5334" s="8">
        <f>IF(Tabla1[[#This Row],[Mov]]="VNT",-Tabla1[[#This Row],[Cant]],Tabla1[[#This Row],[Cant]])</f>
        <v>-1</v>
      </c>
      <c r="Q5334" s="8">
        <f>DAY(Tabla1[[#This Row],[Date]])</f>
        <v>17</v>
      </c>
      <c r="R5334" s="8">
        <f>MONTH(Tabla1[[#This Row],[Date]])</f>
        <v>12</v>
      </c>
      <c r="S5334" s="8">
        <f>YEAR(Tabla1[[#This Row],[Date]])</f>
        <v>2022</v>
      </c>
    </row>
    <row r="5335" spans="1:19" x14ac:dyDescent="0.2">
      <c r="A5335">
        <v>5327</v>
      </c>
      <c r="B5335" s="1">
        <v>44912</v>
      </c>
      <c r="C5335" t="s">
        <v>260</v>
      </c>
      <c r="D5335" t="s">
        <v>332</v>
      </c>
      <c r="E5335">
        <v>1</v>
      </c>
      <c r="F5335" t="s">
        <v>224</v>
      </c>
      <c r="G5335" t="s">
        <v>346</v>
      </c>
      <c r="H5335" t="s">
        <v>1341</v>
      </c>
      <c r="M5335" s="2">
        <v>10000</v>
      </c>
      <c r="N5335" s="2">
        <v>20000</v>
      </c>
      <c r="O5335" s="2">
        <f>IF(Tabla1[[#This Row],[Mov]]="VNT",Tabla1[[#This Row],[Sale]]-Tabla1[[#This Row],[Cost]],-Tabla1[[#This Row],[Cost]]*Tabla1[[#This Row],[Cant]])</f>
        <v>10000</v>
      </c>
      <c r="P5335" s="8">
        <f>IF(Tabla1[[#This Row],[Mov]]="VNT",-Tabla1[[#This Row],[Cant]],Tabla1[[#This Row],[Cant]])</f>
        <v>-1</v>
      </c>
      <c r="Q5335" s="8">
        <f>DAY(Tabla1[[#This Row],[Date]])</f>
        <v>17</v>
      </c>
      <c r="R5335" s="8">
        <f>MONTH(Tabla1[[#This Row],[Date]])</f>
        <v>12</v>
      </c>
      <c r="S5335" s="8">
        <f>YEAR(Tabla1[[#This Row],[Date]])</f>
        <v>2022</v>
      </c>
    </row>
    <row r="5336" spans="1:19" x14ac:dyDescent="0.2">
      <c r="A5336">
        <v>5328</v>
      </c>
      <c r="B5336" s="1">
        <v>44912</v>
      </c>
      <c r="C5336" t="s">
        <v>260</v>
      </c>
      <c r="D5336" t="s">
        <v>332</v>
      </c>
      <c r="E5336">
        <v>1</v>
      </c>
      <c r="F5336" t="s">
        <v>225</v>
      </c>
      <c r="G5336" t="s">
        <v>263</v>
      </c>
      <c r="H5336" t="s">
        <v>547</v>
      </c>
      <c r="M5336" s="2">
        <v>1100</v>
      </c>
      <c r="N5336" s="2">
        <v>10000</v>
      </c>
      <c r="O5336" s="2">
        <f>IF(Tabla1[[#This Row],[Mov]]="VNT",Tabla1[[#This Row],[Sale]]-Tabla1[[#This Row],[Cost]],-Tabla1[[#This Row],[Cost]]*Tabla1[[#This Row],[Cant]])</f>
        <v>8900</v>
      </c>
      <c r="P5336" s="8">
        <f>IF(Tabla1[[#This Row],[Mov]]="VNT",-Tabla1[[#This Row],[Cant]],Tabla1[[#This Row],[Cant]])</f>
        <v>-1</v>
      </c>
      <c r="Q5336" s="8">
        <f>DAY(Tabla1[[#This Row],[Date]])</f>
        <v>17</v>
      </c>
      <c r="R5336" s="8">
        <f>MONTH(Tabla1[[#This Row],[Date]])</f>
        <v>12</v>
      </c>
      <c r="S5336" s="8">
        <f>YEAR(Tabla1[[#This Row],[Date]])</f>
        <v>2022</v>
      </c>
    </row>
    <row r="5337" spans="1:19" x14ac:dyDescent="0.2">
      <c r="A5337">
        <v>5329</v>
      </c>
      <c r="B5337" s="1">
        <v>44912</v>
      </c>
      <c r="C5337" t="s">
        <v>260</v>
      </c>
      <c r="D5337" t="s">
        <v>332</v>
      </c>
      <c r="E5337">
        <v>1</v>
      </c>
      <c r="F5337" t="s">
        <v>26</v>
      </c>
      <c r="G5337" t="s">
        <v>266</v>
      </c>
      <c r="H5337" t="s">
        <v>229</v>
      </c>
      <c r="I5337" t="s">
        <v>150</v>
      </c>
      <c r="M5337" s="2">
        <v>5000</v>
      </c>
      <c r="N5337" s="2">
        <v>20000</v>
      </c>
      <c r="O5337" s="2">
        <f>IF(Tabla1[[#This Row],[Mov]]="VNT",Tabla1[[#This Row],[Sale]]-Tabla1[[#This Row],[Cost]],-Tabla1[[#This Row],[Cost]]*Tabla1[[#This Row],[Cant]])</f>
        <v>15000</v>
      </c>
      <c r="P5337" s="8">
        <f>IF(Tabla1[[#This Row],[Mov]]="VNT",-Tabla1[[#This Row],[Cant]],Tabla1[[#This Row],[Cant]])</f>
        <v>-1</v>
      </c>
      <c r="Q5337" s="8">
        <f>DAY(Tabla1[[#This Row],[Date]])</f>
        <v>17</v>
      </c>
      <c r="R5337" s="8">
        <f>MONTH(Tabla1[[#This Row],[Date]])</f>
        <v>12</v>
      </c>
      <c r="S5337" s="8">
        <f>YEAR(Tabla1[[#This Row],[Date]])</f>
        <v>2022</v>
      </c>
    </row>
    <row r="5338" spans="1:19" x14ac:dyDescent="0.2">
      <c r="A5338">
        <v>5330</v>
      </c>
      <c r="B5338" s="1">
        <v>44912</v>
      </c>
      <c r="C5338" t="s">
        <v>261</v>
      </c>
      <c r="D5338" t="s">
        <v>817</v>
      </c>
      <c r="E5338">
        <v>1</v>
      </c>
      <c r="F5338" t="s">
        <v>2039</v>
      </c>
      <c r="G5338" t="s">
        <v>266</v>
      </c>
      <c r="H5338" t="s">
        <v>2040</v>
      </c>
      <c r="M5338" s="2">
        <v>3500</v>
      </c>
      <c r="N5338" s="2">
        <v>8000</v>
      </c>
      <c r="O5338" s="2">
        <f>IF(Tabla1[[#This Row],[Mov]]="VNT",Tabla1[[#This Row],[Sale]]-Tabla1[[#This Row],[Cost]],-Tabla1[[#This Row],[Cost]]*Tabla1[[#This Row],[Cant]])</f>
        <v>-3500</v>
      </c>
      <c r="P5338" s="8">
        <f>IF(Tabla1[[#This Row],[Mov]]="VNT",-Tabla1[[#This Row],[Cant]],Tabla1[[#This Row],[Cant]])</f>
        <v>1</v>
      </c>
      <c r="Q5338" s="8">
        <f>DAY(Tabla1[[#This Row],[Date]])</f>
        <v>17</v>
      </c>
      <c r="R5338" s="8">
        <f>MONTH(Tabla1[[#This Row],[Date]])</f>
        <v>12</v>
      </c>
      <c r="S5338" s="8">
        <f>YEAR(Tabla1[[#This Row],[Date]])</f>
        <v>2022</v>
      </c>
    </row>
    <row r="5339" spans="1:19" x14ac:dyDescent="0.2">
      <c r="A5339">
        <v>5331</v>
      </c>
      <c r="B5339" s="1">
        <v>44912</v>
      </c>
      <c r="C5339" t="s">
        <v>261</v>
      </c>
      <c r="D5339" t="s">
        <v>817</v>
      </c>
      <c r="E5339">
        <v>1</v>
      </c>
      <c r="F5339" t="s">
        <v>1763</v>
      </c>
      <c r="G5339" t="s">
        <v>2103</v>
      </c>
      <c r="H5339" t="s">
        <v>2104</v>
      </c>
      <c r="M5339" s="2">
        <v>80000</v>
      </c>
      <c r="N5339" s="2">
        <v>120000</v>
      </c>
      <c r="O5339" s="2">
        <f>IF(Tabla1[[#This Row],[Mov]]="VNT",Tabla1[[#This Row],[Sale]]-Tabla1[[#This Row],[Cost]],-Tabla1[[#This Row],[Cost]]*Tabla1[[#This Row],[Cant]])</f>
        <v>-80000</v>
      </c>
      <c r="P5339" s="8">
        <f>IF(Tabla1[[#This Row],[Mov]]="VNT",-Tabla1[[#This Row],[Cant]],Tabla1[[#This Row],[Cant]])</f>
        <v>1</v>
      </c>
      <c r="Q5339" s="8">
        <f>DAY(Tabla1[[#This Row],[Date]])</f>
        <v>17</v>
      </c>
      <c r="R5339" s="8">
        <f>MONTH(Tabla1[[#This Row],[Date]])</f>
        <v>12</v>
      </c>
      <c r="S5339" s="8">
        <f>YEAR(Tabla1[[#This Row],[Date]])</f>
        <v>2022</v>
      </c>
    </row>
    <row r="5340" spans="1:19" x14ac:dyDescent="0.2">
      <c r="A5340">
        <v>5332</v>
      </c>
      <c r="B5340" s="1">
        <v>44912</v>
      </c>
      <c r="C5340" t="s">
        <v>261</v>
      </c>
      <c r="D5340" t="s">
        <v>892</v>
      </c>
      <c r="E5340">
        <v>1</v>
      </c>
      <c r="F5340" t="s">
        <v>386</v>
      </c>
      <c r="G5340" t="s">
        <v>860</v>
      </c>
      <c r="H5340" t="s">
        <v>313</v>
      </c>
      <c r="M5340" s="2">
        <v>95000</v>
      </c>
      <c r="N5340" s="2">
        <v>150000</v>
      </c>
      <c r="O5340" s="2">
        <f>IF(Tabla1[[#This Row],[Mov]]="VNT",Tabla1[[#This Row],[Sale]]-Tabla1[[#This Row],[Cost]],-Tabla1[[#This Row],[Cost]]*Tabla1[[#This Row],[Cant]])</f>
        <v>-95000</v>
      </c>
      <c r="P5340" s="8">
        <f>IF(Tabla1[[#This Row],[Mov]]="VNT",-Tabla1[[#This Row],[Cant]],Tabla1[[#This Row],[Cant]])</f>
        <v>1</v>
      </c>
      <c r="Q5340" s="8">
        <f>DAY(Tabla1[[#This Row],[Date]])</f>
        <v>17</v>
      </c>
      <c r="R5340" s="8">
        <f>MONTH(Tabla1[[#This Row],[Date]])</f>
        <v>12</v>
      </c>
      <c r="S5340" s="8">
        <f>YEAR(Tabla1[[#This Row],[Date]])</f>
        <v>2022</v>
      </c>
    </row>
    <row r="5341" spans="1:19" x14ac:dyDescent="0.2">
      <c r="A5341">
        <v>5333</v>
      </c>
      <c r="B5341" s="1">
        <v>44912</v>
      </c>
      <c r="C5341" t="s">
        <v>261</v>
      </c>
      <c r="D5341" t="s">
        <v>892</v>
      </c>
      <c r="E5341">
        <v>1</v>
      </c>
      <c r="F5341" t="s">
        <v>386</v>
      </c>
      <c r="G5341" t="s">
        <v>346</v>
      </c>
      <c r="H5341" t="s">
        <v>2105</v>
      </c>
      <c r="L5341" t="s">
        <v>2148</v>
      </c>
      <c r="M5341" s="2">
        <v>0</v>
      </c>
      <c r="N5341" s="2">
        <v>0</v>
      </c>
      <c r="O5341" s="2">
        <f>IF(Tabla1[[#This Row],[Mov]]="VNT",Tabla1[[#This Row],[Sale]]-Tabla1[[#This Row],[Cost]],-Tabla1[[#This Row],[Cost]]*Tabla1[[#This Row],[Cant]])</f>
        <v>0</v>
      </c>
      <c r="P5341" s="8">
        <f>IF(Tabla1[[#This Row],[Mov]]="VNT",-Tabla1[[#This Row],[Cant]],Tabla1[[#This Row],[Cant]])</f>
        <v>1</v>
      </c>
      <c r="Q5341" s="8">
        <f>DAY(Tabla1[[#This Row],[Date]])</f>
        <v>17</v>
      </c>
      <c r="R5341" s="8">
        <f>MONTH(Tabla1[[#This Row],[Date]])</f>
        <v>12</v>
      </c>
      <c r="S5341" s="8">
        <f>YEAR(Tabla1[[#This Row],[Date]])</f>
        <v>2022</v>
      </c>
    </row>
    <row r="5342" spans="1:19" x14ac:dyDescent="0.2">
      <c r="A5342">
        <v>5334</v>
      </c>
      <c r="B5342" s="1">
        <v>44912</v>
      </c>
      <c r="C5342" t="s">
        <v>261</v>
      </c>
      <c r="D5342" t="s">
        <v>892</v>
      </c>
      <c r="E5342">
        <v>1</v>
      </c>
      <c r="F5342" t="s">
        <v>386</v>
      </c>
      <c r="G5342" t="s">
        <v>263</v>
      </c>
      <c r="H5342" t="s">
        <v>672</v>
      </c>
      <c r="M5342" s="2">
        <v>95000</v>
      </c>
      <c r="N5342" s="2">
        <v>150000</v>
      </c>
      <c r="O5342" s="2">
        <f>IF(Tabla1[[#This Row],[Mov]]="VNT",Tabla1[[#This Row],[Sale]]-Tabla1[[#This Row],[Cost]],-Tabla1[[#This Row],[Cost]]*Tabla1[[#This Row],[Cant]])</f>
        <v>-95000</v>
      </c>
      <c r="P5342" s="8">
        <f>IF(Tabla1[[#This Row],[Mov]]="VNT",-Tabla1[[#This Row],[Cant]],Tabla1[[#This Row],[Cant]])</f>
        <v>1</v>
      </c>
      <c r="Q5342" s="8">
        <f>DAY(Tabla1[[#This Row],[Date]])</f>
        <v>17</v>
      </c>
      <c r="R5342" s="8">
        <f>MONTH(Tabla1[[#This Row],[Date]])</f>
        <v>12</v>
      </c>
      <c r="S5342" s="8">
        <f>YEAR(Tabla1[[#This Row],[Date]])</f>
        <v>2022</v>
      </c>
    </row>
    <row r="5343" spans="1:19" x14ac:dyDescent="0.2">
      <c r="A5343">
        <v>5335</v>
      </c>
      <c r="B5343" s="1">
        <v>44912</v>
      </c>
      <c r="C5343" t="s">
        <v>261</v>
      </c>
      <c r="D5343" t="s">
        <v>892</v>
      </c>
      <c r="E5343">
        <v>1</v>
      </c>
      <c r="F5343" t="s">
        <v>386</v>
      </c>
      <c r="G5343" t="s">
        <v>273</v>
      </c>
      <c r="H5343" t="s">
        <v>912</v>
      </c>
      <c r="M5343" s="2">
        <v>70000</v>
      </c>
      <c r="N5343" s="2">
        <v>125000</v>
      </c>
      <c r="O5343" s="2">
        <f>IF(Tabla1[[#This Row],[Mov]]="VNT",Tabla1[[#This Row],[Sale]]-Tabla1[[#This Row],[Cost]],-Tabla1[[#This Row],[Cost]]*Tabla1[[#This Row],[Cant]])</f>
        <v>-70000</v>
      </c>
      <c r="P5343" s="8">
        <f>IF(Tabla1[[#This Row],[Mov]]="VNT",-Tabla1[[#This Row],[Cant]],Tabla1[[#This Row],[Cant]])</f>
        <v>1</v>
      </c>
      <c r="Q5343" s="8">
        <f>DAY(Tabla1[[#This Row],[Date]])</f>
        <v>17</v>
      </c>
      <c r="R5343" s="8">
        <f>MONTH(Tabla1[[#This Row],[Date]])</f>
        <v>12</v>
      </c>
      <c r="S5343" s="8">
        <f>YEAR(Tabla1[[#This Row],[Date]])</f>
        <v>2022</v>
      </c>
    </row>
    <row r="5344" spans="1:19" x14ac:dyDescent="0.2">
      <c r="A5344">
        <v>5336</v>
      </c>
      <c r="B5344" s="1">
        <v>44912</v>
      </c>
      <c r="C5344" t="s">
        <v>261</v>
      </c>
      <c r="D5344" t="s">
        <v>892</v>
      </c>
      <c r="E5344">
        <v>1</v>
      </c>
      <c r="F5344" t="s">
        <v>386</v>
      </c>
      <c r="G5344" t="s">
        <v>262</v>
      </c>
      <c r="H5344" t="s">
        <v>300</v>
      </c>
      <c r="M5344" s="2">
        <v>95000</v>
      </c>
      <c r="N5344" s="2">
        <v>150000</v>
      </c>
      <c r="O5344" s="2">
        <f>IF(Tabla1[[#This Row],[Mov]]="VNT",Tabla1[[#This Row],[Sale]]-Tabla1[[#This Row],[Cost]],-Tabla1[[#This Row],[Cost]]*Tabla1[[#This Row],[Cant]])</f>
        <v>-95000</v>
      </c>
      <c r="P5344" s="8">
        <f>IF(Tabla1[[#This Row],[Mov]]="VNT",-Tabla1[[#This Row],[Cant]],Tabla1[[#This Row],[Cant]])</f>
        <v>1</v>
      </c>
      <c r="Q5344" s="8">
        <f>DAY(Tabla1[[#This Row],[Date]])</f>
        <v>17</v>
      </c>
      <c r="R5344" s="8">
        <f>MONTH(Tabla1[[#This Row],[Date]])</f>
        <v>12</v>
      </c>
      <c r="S5344" s="8">
        <f>YEAR(Tabla1[[#This Row],[Date]])</f>
        <v>2022</v>
      </c>
    </row>
    <row r="5345" spans="1:19" x14ac:dyDescent="0.2">
      <c r="A5345">
        <v>5337</v>
      </c>
      <c r="B5345" s="1">
        <v>44912</v>
      </c>
      <c r="C5345" t="s">
        <v>260</v>
      </c>
      <c r="D5345" t="s">
        <v>332</v>
      </c>
      <c r="E5345">
        <v>1</v>
      </c>
      <c r="F5345" t="s">
        <v>458</v>
      </c>
      <c r="G5345" t="s">
        <v>263</v>
      </c>
      <c r="H5345" t="s">
        <v>391</v>
      </c>
      <c r="M5345" s="2">
        <v>0</v>
      </c>
      <c r="N5345" s="2">
        <v>25000</v>
      </c>
      <c r="O5345" s="2">
        <f>IF(Tabla1[[#This Row],[Mov]]="VNT",Tabla1[[#This Row],[Sale]]-Tabla1[[#This Row],[Cost]],-Tabla1[[#This Row],[Cost]]*Tabla1[[#This Row],[Cant]])</f>
        <v>25000</v>
      </c>
      <c r="P5345" s="8">
        <f>IF(Tabla1[[#This Row],[Mov]]="VNT",-Tabla1[[#This Row],[Cant]],Tabla1[[#This Row],[Cant]])</f>
        <v>-1</v>
      </c>
      <c r="Q5345" s="8">
        <f>DAY(Tabla1[[#This Row],[Date]])</f>
        <v>17</v>
      </c>
      <c r="R5345" s="8">
        <f>MONTH(Tabla1[[#This Row],[Date]])</f>
        <v>12</v>
      </c>
      <c r="S5345" s="8">
        <f>YEAR(Tabla1[[#This Row],[Date]])</f>
        <v>2022</v>
      </c>
    </row>
    <row r="5346" spans="1:19" x14ac:dyDescent="0.2">
      <c r="A5346">
        <v>5338</v>
      </c>
      <c r="B5346" s="1">
        <v>44912</v>
      </c>
      <c r="C5346" t="s">
        <v>260</v>
      </c>
      <c r="D5346" t="s">
        <v>874</v>
      </c>
      <c r="E5346">
        <v>1</v>
      </c>
      <c r="F5346" t="s">
        <v>458</v>
      </c>
      <c r="G5346" t="s">
        <v>284</v>
      </c>
      <c r="H5346" t="s">
        <v>2106</v>
      </c>
      <c r="M5346" s="2">
        <v>0</v>
      </c>
      <c r="N5346" s="2">
        <v>5000</v>
      </c>
      <c r="O5346" s="2">
        <f>IF(Tabla1[[#This Row],[Mov]]="VNT",Tabla1[[#This Row],[Sale]]-Tabla1[[#This Row],[Cost]],-Tabla1[[#This Row],[Cost]]*Tabla1[[#This Row],[Cant]])</f>
        <v>5000</v>
      </c>
      <c r="P5346" s="8">
        <f>IF(Tabla1[[#This Row],[Mov]]="VNT",-Tabla1[[#This Row],[Cant]],Tabla1[[#This Row],[Cant]])</f>
        <v>-1</v>
      </c>
      <c r="Q5346" s="8">
        <f>DAY(Tabla1[[#This Row],[Date]])</f>
        <v>17</v>
      </c>
      <c r="R5346" s="8">
        <f>MONTH(Tabla1[[#This Row],[Date]])</f>
        <v>12</v>
      </c>
      <c r="S5346" s="8">
        <f>YEAR(Tabla1[[#This Row],[Date]])</f>
        <v>2022</v>
      </c>
    </row>
    <row r="5347" spans="1:19" x14ac:dyDescent="0.2">
      <c r="A5347">
        <v>5339</v>
      </c>
      <c r="B5347" s="1">
        <v>44911</v>
      </c>
      <c r="C5347" t="s">
        <v>261</v>
      </c>
      <c r="D5347" t="s">
        <v>339</v>
      </c>
      <c r="E5347">
        <v>1</v>
      </c>
      <c r="F5347" t="s">
        <v>532</v>
      </c>
      <c r="G5347" t="s">
        <v>263</v>
      </c>
      <c r="H5347" t="s">
        <v>2107</v>
      </c>
      <c r="M5347" s="2">
        <v>50000</v>
      </c>
      <c r="N5347" s="2">
        <v>80000</v>
      </c>
      <c r="O5347" s="2">
        <f>IF(Tabla1[[#This Row],[Mov]]="VNT",Tabla1[[#This Row],[Sale]]-Tabla1[[#This Row],[Cost]],-Tabla1[[#This Row],[Cost]]*Tabla1[[#This Row],[Cant]])</f>
        <v>-50000</v>
      </c>
      <c r="P5347" s="8">
        <f>IF(Tabla1[[#This Row],[Mov]]="VNT",-Tabla1[[#This Row],[Cant]],Tabla1[[#This Row],[Cant]])</f>
        <v>1</v>
      </c>
      <c r="Q5347" s="8">
        <f>DAY(Tabla1[[#This Row],[Date]])</f>
        <v>16</v>
      </c>
      <c r="R5347" s="8">
        <f>MONTH(Tabla1[[#This Row],[Date]])</f>
        <v>12</v>
      </c>
      <c r="S5347" s="8">
        <f>YEAR(Tabla1[[#This Row],[Date]])</f>
        <v>2022</v>
      </c>
    </row>
    <row r="5348" spans="1:19" x14ac:dyDescent="0.2">
      <c r="A5348">
        <v>5340</v>
      </c>
      <c r="B5348" s="1">
        <v>44912</v>
      </c>
      <c r="C5348" t="s">
        <v>260</v>
      </c>
      <c r="D5348" t="s">
        <v>332</v>
      </c>
      <c r="E5348">
        <v>1</v>
      </c>
      <c r="F5348" t="s">
        <v>455</v>
      </c>
      <c r="G5348" t="s">
        <v>382</v>
      </c>
      <c r="H5348" t="s">
        <v>509</v>
      </c>
      <c r="M5348" s="2">
        <v>1000</v>
      </c>
      <c r="N5348" s="2">
        <v>3000</v>
      </c>
      <c r="O5348" s="2">
        <f>IF(Tabla1[[#This Row],[Mov]]="VNT",Tabla1[[#This Row],[Sale]]-Tabla1[[#This Row],[Cost]],-Tabla1[[#This Row],[Cost]]*Tabla1[[#This Row],[Cant]])</f>
        <v>2000</v>
      </c>
      <c r="P5348" s="8">
        <f>IF(Tabla1[[#This Row],[Mov]]="VNT",-Tabla1[[#This Row],[Cant]],Tabla1[[#This Row],[Cant]])</f>
        <v>-1</v>
      </c>
      <c r="Q5348" s="8">
        <f>DAY(Tabla1[[#This Row],[Date]])</f>
        <v>17</v>
      </c>
      <c r="R5348" s="8">
        <f>MONTH(Tabla1[[#This Row],[Date]])</f>
        <v>12</v>
      </c>
      <c r="S5348" s="8">
        <f>YEAR(Tabla1[[#This Row],[Date]])</f>
        <v>2022</v>
      </c>
    </row>
    <row r="5349" spans="1:19" x14ac:dyDescent="0.2">
      <c r="A5349">
        <v>5341</v>
      </c>
      <c r="B5349" s="1">
        <v>44912</v>
      </c>
      <c r="C5349" t="s">
        <v>260</v>
      </c>
      <c r="D5349" t="s">
        <v>332</v>
      </c>
      <c r="E5349">
        <v>1</v>
      </c>
      <c r="F5349" t="s">
        <v>455</v>
      </c>
      <c r="G5349" t="s">
        <v>347</v>
      </c>
      <c r="H5349" t="s">
        <v>456</v>
      </c>
      <c r="M5349" s="2">
        <v>1000</v>
      </c>
      <c r="N5349" s="2">
        <v>3000</v>
      </c>
      <c r="O5349" s="2">
        <f>IF(Tabla1[[#This Row],[Mov]]="VNT",Tabla1[[#This Row],[Sale]]-Tabla1[[#This Row],[Cost]],-Tabla1[[#This Row],[Cost]]*Tabla1[[#This Row],[Cant]])</f>
        <v>2000</v>
      </c>
      <c r="P5349" s="8">
        <f>IF(Tabla1[[#This Row],[Mov]]="VNT",-Tabla1[[#This Row],[Cant]],Tabla1[[#This Row],[Cant]])</f>
        <v>-1</v>
      </c>
      <c r="Q5349" s="8">
        <f>DAY(Tabla1[[#This Row],[Date]])</f>
        <v>17</v>
      </c>
      <c r="R5349" s="8">
        <f>MONTH(Tabla1[[#This Row],[Date]])</f>
        <v>12</v>
      </c>
      <c r="S5349" s="8">
        <f>YEAR(Tabla1[[#This Row],[Date]])</f>
        <v>2022</v>
      </c>
    </row>
    <row r="5350" spans="1:19" x14ac:dyDescent="0.2">
      <c r="A5350">
        <v>5342</v>
      </c>
      <c r="B5350" s="1">
        <v>44913</v>
      </c>
      <c r="C5350" t="s">
        <v>260</v>
      </c>
      <c r="D5350" t="s">
        <v>332</v>
      </c>
      <c r="E5350">
        <v>1</v>
      </c>
      <c r="F5350" t="s">
        <v>116</v>
      </c>
      <c r="G5350" t="s">
        <v>347</v>
      </c>
      <c r="H5350" t="s">
        <v>518</v>
      </c>
      <c r="M5350" s="2">
        <v>934</v>
      </c>
      <c r="N5350" s="2">
        <v>1000</v>
      </c>
      <c r="O5350" s="2">
        <f>IF(Tabla1[[#This Row],[Mov]]="VNT",Tabla1[[#This Row],[Sale]]-Tabla1[[#This Row],[Cost]],-Tabla1[[#This Row],[Cost]]*Tabla1[[#This Row],[Cant]])</f>
        <v>66</v>
      </c>
      <c r="P5350" s="8">
        <f>IF(Tabla1[[#This Row],[Mov]]="VNT",-Tabla1[[#This Row],[Cant]],Tabla1[[#This Row],[Cant]])</f>
        <v>-1</v>
      </c>
      <c r="Q5350" s="8">
        <f>DAY(Tabla1[[#This Row],[Date]])</f>
        <v>18</v>
      </c>
      <c r="R5350" s="8">
        <f>MONTH(Tabla1[[#This Row],[Date]])</f>
        <v>12</v>
      </c>
      <c r="S5350" s="8">
        <f>YEAR(Tabla1[[#This Row],[Date]])</f>
        <v>2022</v>
      </c>
    </row>
    <row r="5351" spans="1:19" x14ac:dyDescent="0.2">
      <c r="A5351">
        <v>5343</v>
      </c>
      <c r="B5351" s="1">
        <v>44913</v>
      </c>
      <c r="C5351" t="s">
        <v>260</v>
      </c>
      <c r="D5351" t="s">
        <v>332</v>
      </c>
      <c r="E5351">
        <v>1</v>
      </c>
      <c r="F5351" t="s">
        <v>26</v>
      </c>
      <c r="G5351" t="s">
        <v>272</v>
      </c>
      <c r="H5351" t="s">
        <v>1389</v>
      </c>
      <c r="I5351" t="s">
        <v>1388</v>
      </c>
      <c r="L5351" t="s">
        <v>2141</v>
      </c>
      <c r="M5351" s="2">
        <v>10000</v>
      </c>
      <c r="N5351" s="2">
        <v>20000</v>
      </c>
      <c r="O5351" s="2">
        <f>IF(Tabla1[[#This Row],[Mov]]="VNT",Tabla1[[#This Row],[Sale]]-Tabla1[[#This Row],[Cost]],-Tabla1[[#This Row],[Cost]]*Tabla1[[#This Row],[Cant]])</f>
        <v>10000</v>
      </c>
      <c r="P5351" s="8">
        <f>IF(Tabla1[[#This Row],[Mov]]="VNT",-Tabla1[[#This Row],[Cant]],Tabla1[[#This Row],[Cant]])</f>
        <v>-1</v>
      </c>
      <c r="Q5351" s="8">
        <f>DAY(Tabla1[[#This Row],[Date]])</f>
        <v>18</v>
      </c>
      <c r="R5351" s="8">
        <f>MONTH(Tabla1[[#This Row],[Date]])</f>
        <v>12</v>
      </c>
      <c r="S5351" s="8">
        <f>YEAR(Tabla1[[#This Row],[Date]])</f>
        <v>2022</v>
      </c>
    </row>
    <row r="5352" spans="1:19" x14ac:dyDescent="0.2">
      <c r="A5352">
        <v>5344</v>
      </c>
      <c r="B5352" s="1">
        <v>44913</v>
      </c>
      <c r="C5352" t="s">
        <v>260</v>
      </c>
      <c r="D5352" t="s">
        <v>332</v>
      </c>
      <c r="E5352">
        <v>1</v>
      </c>
      <c r="F5352" t="s">
        <v>365</v>
      </c>
      <c r="G5352" t="s">
        <v>943</v>
      </c>
      <c r="H5352" t="s">
        <v>2108</v>
      </c>
      <c r="M5352" s="2">
        <v>4000</v>
      </c>
      <c r="N5352" s="2">
        <v>10000</v>
      </c>
      <c r="O5352" s="2">
        <f>IF(Tabla1[[#This Row],[Mov]]="VNT",Tabla1[[#This Row],[Sale]]-Tabla1[[#This Row],[Cost]],-Tabla1[[#This Row],[Cost]]*Tabla1[[#This Row],[Cant]])</f>
        <v>6000</v>
      </c>
      <c r="P5352" s="8">
        <f>IF(Tabla1[[#This Row],[Mov]]="VNT",-Tabla1[[#This Row],[Cant]],Tabla1[[#This Row],[Cant]])</f>
        <v>-1</v>
      </c>
      <c r="Q5352" s="8">
        <f>DAY(Tabla1[[#This Row],[Date]])</f>
        <v>18</v>
      </c>
      <c r="R5352" s="8">
        <f>MONTH(Tabla1[[#This Row],[Date]])</f>
        <v>12</v>
      </c>
      <c r="S5352" s="8">
        <f>YEAR(Tabla1[[#This Row],[Date]])</f>
        <v>2022</v>
      </c>
    </row>
    <row r="5353" spans="1:19" x14ac:dyDescent="0.2">
      <c r="A5353">
        <v>5345</v>
      </c>
      <c r="B5353" s="1">
        <v>44913</v>
      </c>
      <c r="C5353" t="s">
        <v>260</v>
      </c>
      <c r="D5353" t="s">
        <v>332</v>
      </c>
      <c r="E5353">
        <v>1</v>
      </c>
      <c r="F5353" t="s">
        <v>455</v>
      </c>
      <c r="G5353" t="s">
        <v>347</v>
      </c>
      <c r="H5353" t="s">
        <v>456</v>
      </c>
      <c r="M5353" s="2">
        <v>1000</v>
      </c>
      <c r="N5353" s="2">
        <v>3000</v>
      </c>
      <c r="O5353" s="2">
        <f>IF(Tabla1[[#This Row],[Mov]]="VNT",Tabla1[[#This Row],[Sale]]-Tabla1[[#This Row],[Cost]],-Tabla1[[#This Row],[Cost]]*Tabla1[[#This Row],[Cant]])</f>
        <v>2000</v>
      </c>
      <c r="P5353" s="8">
        <f>IF(Tabla1[[#This Row],[Mov]]="VNT",-Tabla1[[#This Row],[Cant]],Tabla1[[#This Row],[Cant]])</f>
        <v>-1</v>
      </c>
      <c r="Q5353" s="8">
        <f>DAY(Tabla1[[#This Row],[Date]])</f>
        <v>18</v>
      </c>
      <c r="R5353" s="8">
        <f>MONTH(Tabla1[[#This Row],[Date]])</f>
        <v>12</v>
      </c>
      <c r="S5353" s="8">
        <f>YEAR(Tabla1[[#This Row],[Date]])</f>
        <v>2022</v>
      </c>
    </row>
    <row r="5354" spans="1:19" x14ac:dyDescent="0.2">
      <c r="A5354">
        <v>5346</v>
      </c>
      <c r="B5354" s="1">
        <v>44913</v>
      </c>
      <c r="C5354" t="s">
        <v>260</v>
      </c>
      <c r="D5354" t="s">
        <v>332</v>
      </c>
      <c r="E5354">
        <v>1</v>
      </c>
      <c r="F5354" t="s">
        <v>26</v>
      </c>
      <c r="G5354" t="s">
        <v>385</v>
      </c>
      <c r="H5354" t="s">
        <v>16</v>
      </c>
      <c r="M5354" s="2">
        <v>6500</v>
      </c>
      <c r="N5354" s="2">
        <v>15000</v>
      </c>
      <c r="O5354" s="2">
        <f>IF(Tabla1[[#This Row],[Mov]]="VNT",Tabla1[[#This Row],[Sale]]-Tabla1[[#This Row],[Cost]],-Tabla1[[#This Row],[Cost]]*Tabla1[[#This Row],[Cant]])</f>
        <v>8500</v>
      </c>
      <c r="P5354" s="8">
        <f>IF(Tabla1[[#This Row],[Mov]]="VNT",-Tabla1[[#This Row],[Cant]],Tabla1[[#This Row],[Cant]])</f>
        <v>-1</v>
      </c>
      <c r="Q5354" s="8">
        <f>DAY(Tabla1[[#This Row],[Date]])</f>
        <v>18</v>
      </c>
      <c r="R5354" s="8">
        <f>MONTH(Tabla1[[#This Row],[Date]])</f>
        <v>12</v>
      </c>
      <c r="S5354" s="8">
        <f>YEAR(Tabla1[[#This Row],[Date]])</f>
        <v>2022</v>
      </c>
    </row>
    <row r="5355" spans="1:19" x14ac:dyDescent="0.2">
      <c r="A5355">
        <v>5347</v>
      </c>
      <c r="B5355" s="1">
        <v>44913</v>
      </c>
      <c r="C5355" t="s">
        <v>260</v>
      </c>
      <c r="D5355" t="s">
        <v>332</v>
      </c>
      <c r="E5355">
        <v>1</v>
      </c>
      <c r="F5355" t="s">
        <v>342</v>
      </c>
      <c r="G5355" t="s">
        <v>262</v>
      </c>
      <c r="H5355" t="s">
        <v>407</v>
      </c>
      <c r="M5355" s="2">
        <v>900</v>
      </c>
      <c r="N5355" s="2">
        <v>10000</v>
      </c>
      <c r="O5355" s="2">
        <f>IF(Tabla1[[#This Row],[Mov]]="VNT",Tabla1[[#This Row],[Sale]]-Tabla1[[#This Row],[Cost]],-Tabla1[[#This Row],[Cost]]*Tabla1[[#This Row],[Cant]])</f>
        <v>9100</v>
      </c>
      <c r="P5355" s="8">
        <f>IF(Tabla1[[#This Row],[Mov]]="VNT",-Tabla1[[#This Row],[Cant]],Tabla1[[#This Row],[Cant]])</f>
        <v>-1</v>
      </c>
      <c r="Q5355" s="8">
        <f>DAY(Tabla1[[#This Row],[Date]])</f>
        <v>18</v>
      </c>
      <c r="R5355" s="8">
        <f>MONTH(Tabla1[[#This Row],[Date]])</f>
        <v>12</v>
      </c>
      <c r="S5355" s="8">
        <f>YEAR(Tabla1[[#This Row],[Date]])</f>
        <v>2022</v>
      </c>
    </row>
    <row r="5356" spans="1:19" x14ac:dyDescent="0.2">
      <c r="A5356">
        <v>5348</v>
      </c>
      <c r="B5356" s="1">
        <v>44913</v>
      </c>
      <c r="C5356" t="s">
        <v>260</v>
      </c>
      <c r="D5356" t="s">
        <v>332</v>
      </c>
      <c r="E5356">
        <v>1</v>
      </c>
      <c r="F5356" t="s">
        <v>224</v>
      </c>
      <c r="G5356" t="s">
        <v>262</v>
      </c>
      <c r="H5356" t="s">
        <v>407</v>
      </c>
      <c r="M5356" s="2">
        <v>9000</v>
      </c>
      <c r="N5356" s="2">
        <v>20000</v>
      </c>
      <c r="O5356" s="2">
        <f>IF(Tabla1[[#This Row],[Mov]]="VNT",Tabla1[[#This Row],[Sale]]-Tabla1[[#This Row],[Cost]],-Tabla1[[#This Row],[Cost]]*Tabla1[[#This Row],[Cant]])</f>
        <v>11000</v>
      </c>
      <c r="P5356" s="8">
        <f>IF(Tabla1[[#This Row],[Mov]]="VNT",-Tabla1[[#This Row],[Cant]],Tabla1[[#This Row],[Cant]])</f>
        <v>-1</v>
      </c>
      <c r="Q5356" s="8">
        <f>DAY(Tabla1[[#This Row],[Date]])</f>
        <v>18</v>
      </c>
      <c r="R5356" s="8">
        <f>MONTH(Tabla1[[#This Row],[Date]])</f>
        <v>12</v>
      </c>
      <c r="S5356" s="8">
        <f>YEAR(Tabla1[[#This Row],[Date]])</f>
        <v>2022</v>
      </c>
    </row>
    <row r="5357" spans="1:19" x14ac:dyDescent="0.2">
      <c r="A5357">
        <v>5349</v>
      </c>
      <c r="B5357" s="1">
        <v>44913</v>
      </c>
      <c r="C5357" t="s">
        <v>260</v>
      </c>
      <c r="D5357" t="s">
        <v>332</v>
      </c>
      <c r="E5357">
        <v>1</v>
      </c>
      <c r="F5357" t="s">
        <v>458</v>
      </c>
      <c r="G5357" t="s">
        <v>266</v>
      </c>
      <c r="H5357" t="s">
        <v>1410</v>
      </c>
      <c r="M5357" s="2">
        <v>0</v>
      </c>
      <c r="N5357" s="2">
        <v>20000</v>
      </c>
      <c r="O5357" s="2">
        <f>IF(Tabla1[[#This Row],[Mov]]="VNT",Tabla1[[#This Row],[Sale]]-Tabla1[[#This Row],[Cost]],-Tabla1[[#This Row],[Cost]]*Tabla1[[#This Row],[Cant]])</f>
        <v>20000</v>
      </c>
      <c r="P5357" s="8">
        <f>IF(Tabla1[[#This Row],[Mov]]="VNT",-Tabla1[[#This Row],[Cant]],Tabla1[[#This Row],[Cant]])</f>
        <v>-1</v>
      </c>
      <c r="Q5357" s="8">
        <f>DAY(Tabla1[[#This Row],[Date]])</f>
        <v>18</v>
      </c>
      <c r="R5357" s="8">
        <f>MONTH(Tabla1[[#This Row],[Date]])</f>
        <v>12</v>
      </c>
      <c r="S5357" s="8">
        <f>YEAR(Tabla1[[#This Row],[Date]])</f>
        <v>2022</v>
      </c>
    </row>
    <row r="5358" spans="1:19" x14ac:dyDescent="0.2">
      <c r="A5358">
        <v>5350</v>
      </c>
      <c r="B5358" s="1">
        <v>44913</v>
      </c>
      <c r="C5358" t="s">
        <v>260</v>
      </c>
      <c r="D5358" t="s">
        <v>332</v>
      </c>
      <c r="E5358">
        <v>1</v>
      </c>
      <c r="F5358" t="s">
        <v>225</v>
      </c>
      <c r="G5358" t="s">
        <v>284</v>
      </c>
      <c r="H5358" t="s">
        <v>1394</v>
      </c>
      <c r="M5358" s="2">
        <v>1100</v>
      </c>
      <c r="N5358" s="2">
        <v>10000</v>
      </c>
      <c r="O5358" s="2">
        <f>IF(Tabla1[[#This Row],[Mov]]="VNT",Tabla1[[#This Row],[Sale]]-Tabla1[[#This Row],[Cost]],-Tabla1[[#This Row],[Cost]]*Tabla1[[#This Row],[Cant]])</f>
        <v>8900</v>
      </c>
      <c r="P5358" s="8">
        <f>IF(Tabla1[[#This Row],[Mov]]="VNT",-Tabla1[[#This Row],[Cant]],Tabla1[[#This Row],[Cant]])</f>
        <v>-1</v>
      </c>
      <c r="Q5358" s="8">
        <f>DAY(Tabla1[[#This Row],[Date]])</f>
        <v>18</v>
      </c>
      <c r="R5358" s="8">
        <f>MONTH(Tabla1[[#This Row],[Date]])</f>
        <v>12</v>
      </c>
      <c r="S5358" s="8">
        <f>YEAR(Tabla1[[#This Row],[Date]])</f>
        <v>2022</v>
      </c>
    </row>
    <row r="5359" spans="1:19" x14ac:dyDescent="0.2">
      <c r="A5359">
        <v>5351</v>
      </c>
      <c r="B5359" s="1">
        <v>44913</v>
      </c>
      <c r="C5359" t="s">
        <v>260</v>
      </c>
      <c r="D5359" t="s">
        <v>332</v>
      </c>
      <c r="E5359">
        <v>1</v>
      </c>
      <c r="F5359" t="s">
        <v>386</v>
      </c>
      <c r="G5359" t="s">
        <v>263</v>
      </c>
      <c r="H5359" t="s">
        <v>3633</v>
      </c>
      <c r="L5359" t="s">
        <v>2109</v>
      </c>
      <c r="M5359" s="2">
        <v>65000</v>
      </c>
      <c r="N5359" s="2">
        <v>125000</v>
      </c>
      <c r="O5359" s="2">
        <f>IF(Tabla1[[#This Row],[Mov]]="VNT",Tabla1[[#This Row],[Sale]]-Tabla1[[#This Row],[Cost]],-Tabla1[[#This Row],[Cost]]*Tabla1[[#This Row],[Cant]])</f>
        <v>60000</v>
      </c>
      <c r="P5359" s="8">
        <f>IF(Tabla1[[#This Row],[Mov]]="VNT",-Tabla1[[#This Row],[Cant]],Tabla1[[#This Row],[Cant]])</f>
        <v>-1</v>
      </c>
      <c r="Q5359" s="8">
        <f>DAY(Tabla1[[#This Row],[Date]])</f>
        <v>18</v>
      </c>
      <c r="R5359" s="8">
        <f>MONTH(Tabla1[[#This Row],[Date]])</f>
        <v>12</v>
      </c>
      <c r="S5359" s="8">
        <f>YEAR(Tabla1[[#This Row],[Date]])</f>
        <v>2022</v>
      </c>
    </row>
    <row r="5360" spans="1:19" x14ac:dyDescent="0.2">
      <c r="A5360">
        <v>5352</v>
      </c>
      <c r="B5360" s="1">
        <v>44913</v>
      </c>
      <c r="C5360" t="s">
        <v>260</v>
      </c>
      <c r="D5360" t="s">
        <v>332</v>
      </c>
      <c r="E5360">
        <v>1</v>
      </c>
      <c r="F5360" t="s">
        <v>225</v>
      </c>
      <c r="G5360" t="s">
        <v>263</v>
      </c>
      <c r="H5360" t="s">
        <v>473</v>
      </c>
      <c r="L5360" t="s">
        <v>1775</v>
      </c>
      <c r="M5360" s="2">
        <v>1100</v>
      </c>
      <c r="N5360" s="2">
        <v>5000</v>
      </c>
      <c r="O5360" s="2">
        <f>IF(Tabla1[[#This Row],[Mov]]="VNT",Tabla1[[#This Row],[Sale]]-Tabla1[[#This Row],[Cost]],-Tabla1[[#This Row],[Cost]]*Tabla1[[#This Row],[Cant]])</f>
        <v>3900</v>
      </c>
      <c r="P5360" s="8">
        <f>IF(Tabla1[[#This Row],[Mov]]="VNT",-Tabla1[[#This Row],[Cant]],Tabla1[[#This Row],[Cant]])</f>
        <v>-1</v>
      </c>
      <c r="Q5360" s="8">
        <f>DAY(Tabla1[[#This Row],[Date]])</f>
        <v>18</v>
      </c>
      <c r="R5360" s="8">
        <f>MONTH(Tabla1[[#This Row],[Date]])</f>
        <v>12</v>
      </c>
      <c r="S5360" s="8">
        <f>YEAR(Tabla1[[#This Row],[Date]])</f>
        <v>2022</v>
      </c>
    </row>
    <row r="5361" spans="1:19" x14ac:dyDescent="0.2">
      <c r="A5361">
        <v>5353</v>
      </c>
      <c r="B5361" s="1">
        <v>44913</v>
      </c>
      <c r="C5361" t="s">
        <v>260</v>
      </c>
      <c r="D5361" t="s">
        <v>332</v>
      </c>
      <c r="E5361">
        <v>1</v>
      </c>
      <c r="F5361" t="s">
        <v>224</v>
      </c>
      <c r="G5361" t="s">
        <v>263</v>
      </c>
      <c r="H5361" t="s">
        <v>473</v>
      </c>
      <c r="M5361" s="2">
        <v>9000</v>
      </c>
      <c r="N5361" s="2">
        <v>20000</v>
      </c>
      <c r="O5361" s="2">
        <f>IF(Tabla1[[#This Row],[Mov]]="VNT",Tabla1[[#This Row],[Sale]]-Tabla1[[#This Row],[Cost]],-Tabla1[[#This Row],[Cost]]*Tabla1[[#This Row],[Cant]])</f>
        <v>11000</v>
      </c>
      <c r="P5361" s="8">
        <f>IF(Tabla1[[#This Row],[Mov]]="VNT",-Tabla1[[#This Row],[Cant]],Tabla1[[#This Row],[Cant]])</f>
        <v>-1</v>
      </c>
      <c r="Q5361" s="8">
        <f>DAY(Tabla1[[#This Row],[Date]])</f>
        <v>18</v>
      </c>
      <c r="R5361" s="8">
        <f>MONTH(Tabla1[[#This Row],[Date]])</f>
        <v>12</v>
      </c>
      <c r="S5361" s="8">
        <f>YEAR(Tabla1[[#This Row],[Date]])</f>
        <v>2022</v>
      </c>
    </row>
    <row r="5362" spans="1:19" x14ac:dyDescent="0.2">
      <c r="A5362">
        <v>5354</v>
      </c>
      <c r="B5362" s="1">
        <v>44913</v>
      </c>
      <c r="C5362" t="s">
        <v>260</v>
      </c>
      <c r="D5362" t="s">
        <v>332</v>
      </c>
      <c r="E5362">
        <v>1</v>
      </c>
      <c r="F5362" t="s">
        <v>532</v>
      </c>
      <c r="G5362" t="s">
        <v>273</v>
      </c>
      <c r="H5362" t="s">
        <v>552</v>
      </c>
      <c r="M5362" s="2">
        <v>18000</v>
      </c>
      <c r="N5362" s="2">
        <v>35000</v>
      </c>
      <c r="O5362" s="2">
        <f>IF(Tabla1[[#This Row],[Mov]]="VNT",Tabla1[[#This Row],[Sale]]-Tabla1[[#This Row],[Cost]],-Tabla1[[#This Row],[Cost]]*Tabla1[[#This Row],[Cant]])</f>
        <v>17000</v>
      </c>
      <c r="P5362" s="8">
        <f>IF(Tabla1[[#This Row],[Mov]]="VNT",-Tabla1[[#This Row],[Cant]],Tabla1[[#This Row],[Cant]])</f>
        <v>-1</v>
      </c>
      <c r="Q5362" s="8">
        <f>DAY(Tabla1[[#This Row],[Date]])</f>
        <v>18</v>
      </c>
      <c r="R5362" s="8">
        <f>MONTH(Tabla1[[#This Row],[Date]])</f>
        <v>12</v>
      </c>
      <c r="S5362" s="8">
        <f>YEAR(Tabla1[[#This Row],[Date]])</f>
        <v>2022</v>
      </c>
    </row>
    <row r="5363" spans="1:19" x14ac:dyDescent="0.2">
      <c r="A5363">
        <v>5355</v>
      </c>
      <c r="B5363" s="1">
        <v>44913</v>
      </c>
      <c r="C5363" t="s">
        <v>260</v>
      </c>
      <c r="D5363" t="s">
        <v>332</v>
      </c>
      <c r="E5363">
        <v>1</v>
      </c>
      <c r="F5363" t="s">
        <v>455</v>
      </c>
      <c r="G5363" t="s">
        <v>347</v>
      </c>
      <c r="H5363" t="s">
        <v>456</v>
      </c>
      <c r="M5363" s="2">
        <v>1000</v>
      </c>
      <c r="N5363" s="2">
        <v>3000</v>
      </c>
      <c r="O5363" s="2">
        <f>IF(Tabla1[[#This Row],[Mov]]="VNT",Tabla1[[#This Row],[Sale]]-Tabla1[[#This Row],[Cost]],-Tabla1[[#This Row],[Cost]]*Tabla1[[#This Row],[Cant]])</f>
        <v>2000</v>
      </c>
      <c r="P5363" s="8">
        <f>IF(Tabla1[[#This Row],[Mov]]="VNT",-Tabla1[[#This Row],[Cant]],Tabla1[[#This Row],[Cant]])</f>
        <v>-1</v>
      </c>
      <c r="Q5363" s="8">
        <f>DAY(Tabla1[[#This Row],[Date]])</f>
        <v>18</v>
      </c>
      <c r="R5363" s="8">
        <f>MONTH(Tabla1[[#This Row],[Date]])</f>
        <v>12</v>
      </c>
      <c r="S5363" s="8">
        <f>YEAR(Tabla1[[#This Row],[Date]])</f>
        <v>2022</v>
      </c>
    </row>
    <row r="5364" spans="1:19" x14ac:dyDescent="0.2">
      <c r="A5364">
        <v>5356</v>
      </c>
      <c r="B5364" s="1">
        <v>44913</v>
      </c>
      <c r="C5364" t="s">
        <v>260</v>
      </c>
      <c r="D5364" t="s">
        <v>332</v>
      </c>
      <c r="E5364">
        <v>1</v>
      </c>
      <c r="F5364" t="s">
        <v>116</v>
      </c>
      <c r="G5364" t="s">
        <v>347</v>
      </c>
      <c r="H5364" t="s">
        <v>518</v>
      </c>
      <c r="M5364" s="2">
        <v>934</v>
      </c>
      <c r="N5364" s="2">
        <v>1000</v>
      </c>
      <c r="O5364" s="2">
        <f>IF(Tabla1[[#This Row],[Mov]]="VNT",Tabla1[[#This Row],[Sale]]-Tabla1[[#This Row],[Cost]],-Tabla1[[#This Row],[Cost]]*Tabla1[[#This Row],[Cant]])</f>
        <v>66</v>
      </c>
      <c r="P5364" s="8">
        <f>IF(Tabla1[[#This Row],[Mov]]="VNT",-Tabla1[[#This Row],[Cant]],Tabla1[[#This Row],[Cant]])</f>
        <v>-1</v>
      </c>
      <c r="Q5364" s="8">
        <f>DAY(Tabla1[[#This Row],[Date]])</f>
        <v>18</v>
      </c>
      <c r="R5364" s="8">
        <f>MONTH(Tabla1[[#This Row],[Date]])</f>
        <v>12</v>
      </c>
      <c r="S5364" s="8">
        <f>YEAR(Tabla1[[#This Row],[Date]])</f>
        <v>2022</v>
      </c>
    </row>
    <row r="5365" spans="1:19" x14ac:dyDescent="0.2">
      <c r="A5365">
        <v>5357</v>
      </c>
      <c r="B5365" s="1">
        <v>44913</v>
      </c>
      <c r="C5365" t="s">
        <v>260</v>
      </c>
      <c r="D5365" t="s">
        <v>332</v>
      </c>
      <c r="E5365">
        <v>1</v>
      </c>
      <c r="F5365" t="s">
        <v>15</v>
      </c>
      <c r="G5365" t="s">
        <v>465</v>
      </c>
      <c r="H5365" t="s">
        <v>2110</v>
      </c>
      <c r="M5365" s="2">
        <v>2500</v>
      </c>
      <c r="N5365" s="2">
        <v>10000</v>
      </c>
      <c r="O5365" s="2">
        <f>IF(Tabla1[[#This Row],[Mov]]="VNT",Tabla1[[#This Row],[Sale]]-Tabla1[[#This Row],[Cost]],-Tabla1[[#This Row],[Cost]]*Tabla1[[#This Row],[Cant]])</f>
        <v>7500</v>
      </c>
      <c r="P5365" s="8">
        <f>IF(Tabla1[[#This Row],[Mov]]="VNT",-Tabla1[[#This Row],[Cant]],Tabla1[[#This Row],[Cant]])</f>
        <v>-1</v>
      </c>
      <c r="Q5365" s="8">
        <f>DAY(Tabla1[[#This Row],[Date]])</f>
        <v>18</v>
      </c>
      <c r="R5365" s="8">
        <f>MONTH(Tabla1[[#This Row],[Date]])</f>
        <v>12</v>
      </c>
      <c r="S5365" s="8">
        <f>YEAR(Tabla1[[#This Row],[Date]])</f>
        <v>2022</v>
      </c>
    </row>
    <row r="5366" spans="1:19" x14ac:dyDescent="0.2">
      <c r="A5366">
        <v>5358</v>
      </c>
      <c r="B5366" s="1">
        <v>44913</v>
      </c>
      <c r="C5366" t="s">
        <v>260</v>
      </c>
      <c r="D5366" t="s">
        <v>332</v>
      </c>
      <c r="E5366">
        <v>1</v>
      </c>
      <c r="F5366" t="s">
        <v>2078</v>
      </c>
      <c r="G5366" t="s">
        <v>263</v>
      </c>
      <c r="H5366" t="s">
        <v>672</v>
      </c>
      <c r="M5366" s="2">
        <v>8500</v>
      </c>
      <c r="N5366" s="2">
        <v>20000</v>
      </c>
      <c r="O5366" s="2">
        <f>IF(Tabla1[[#This Row],[Mov]]="VNT",Tabla1[[#This Row],[Sale]]-Tabla1[[#This Row],[Cost]],-Tabla1[[#This Row],[Cost]]*Tabla1[[#This Row],[Cant]])</f>
        <v>11500</v>
      </c>
      <c r="P5366" s="8">
        <f>IF(Tabla1[[#This Row],[Mov]]="VNT",-Tabla1[[#This Row],[Cant]],Tabla1[[#This Row],[Cant]])</f>
        <v>-1</v>
      </c>
      <c r="Q5366" s="8">
        <f>DAY(Tabla1[[#This Row],[Date]])</f>
        <v>18</v>
      </c>
      <c r="R5366" s="8">
        <f>MONTH(Tabla1[[#This Row],[Date]])</f>
        <v>12</v>
      </c>
      <c r="S5366" s="8">
        <f>YEAR(Tabla1[[#This Row],[Date]])</f>
        <v>2022</v>
      </c>
    </row>
    <row r="5367" spans="1:19" x14ac:dyDescent="0.2">
      <c r="A5367">
        <v>5359</v>
      </c>
      <c r="B5367" s="1">
        <v>44913</v>
      </c>
      <c r="C5367" t="s">
        <v>260</v>
      </c>
      <c r="D5367" t="s">
        <v>332</v>
      </c>
      <c r="E5367">
        <v>1</v>
      </c>
      <c r="F5367" t="s">
        <v>458</v>
      </c>
      <c r="G5367" t="s">
        <v>284</v>
      </c>
      <c r="H5367" t="s">
        <v>2125</v>
      </c>
      <c r="M5367" s="2">
        <v>0</v>
      </c>
      <c r="N5367" s="2">
        <v>15000</v>
      </c>
      <c r="O5367" s="2">
        <f>IF(Tabla1[[#This Row],[Mov]]="VNT",Tabla1[[#This Row],[Sale]]-Tabla1[[#This Row],[Cost]],-Tabla1[[#This Row],[Cost]]*Tabla1[[#This Row],[Cant]])</f>
        <v>15000</v>
      </c>
      <c r="P5367" s="8">
        <f>IF(Tabla1[[#This Row],[Mov]]="VNT",-Tabla1[[#This Row],[Cant]],Tabla1[[#This Row],[Cant]])</f>
        <v>-1</v>
      </c>
      <c r="Q5367" s="8">
        <f>DAY(Tabla1[[#This Row],[Date]])</f>
        <v>18</v>
      </c>
      <c r="R5367" s="8">
        <f>MONTH(Tabla1[[#This Row],[Date]])</f>
        <v>12</v>
      </c>
      <c r="S5367" s="8">
        <f>YEAR(Tabla1[[#This Row],[Date]])</f>
        <v>2022</v>
      </c>
    </row>
    <row r="5368" spans="1:19" x14ac:dyDescent="0.2">
      <c r="A5368">
        <v>5360</v>
      </c>
      <c r="B5368" s="1">
        <v>44913</v>
      </c>
      <c r="C5368" t="s">
        <v>260</v>
      </c>
      <c r="D5368" t="s">
        <v>332</v>
      </c>
      <c r="E5368">
        <v>1</v>
      </c>
      <c r="F5368" t="s">
        <v>26</v>
      </c>
      <c r="G5368" t="s">
        <v>284</v>
      </c>
      <c r="H5368" t="s">
        <v>1455</v>
      </c>
      <c r="M5368" s="2">
        <v>8500</v>
      </c>
      <c r="N5368" s="2">
        <v>20000</v>
      </c>
      <c r="O5368" s="2">
        <f>IF(Tabla1[[#This Row],[Mov]]="VNT",Tabla1[[#This Row],[Sale]]-Tabla1[[#This Row],[Cost]],-Tabla1[[#This Row],[Cost]]*Tabla1[[#This Row],[Cant]])</f>
        <v>11500</v>
      </c>
      <c r="P5368" s="8">
        <f>IF(Tabla1[[#This Row],[Mov]]="VNT",-Tabla1[[#This Row],[Cant]],Tabla1[[#This Row],[Cant]])</f>
        <v>-1</v>
      </c>
      <c r="Q5368" s="8">
        <f>DAY(Tabla1[[#This Row],[Date]])</f>
        <v>18</v>
      </c>
      <c r="R5368" s="8">
        <f>MONTH(Tabla1[[#This Row],[Date]])</f>
        <v>12</v>
      </c>
      <c r="S5368" s="8">
        <f>YEAR(Tabla1[[#This Row],[Date]])</f>
        <v>2022</v>
      </c>
    </row>
    <row r="5369" spans="1:19" x14ac:dyDescent="0.2">
      <c r="A5369">
        <v>5361</v>
      </c>
      <c r="B5369" s="1">
        <v>44913</v>
      </c>
      <c r="C5369" t="s">
        <v>260</v>
      </c>
      <c r="D5369" t="s">
        <v>332</v>
      </c>
      <c r="E5369">
        <v>1</v>
      </c>
      <c r="F5369" t="s">
        <v>526</v>
      </c>
      <c r="G5369" t="s">
        <v>266</v>
      </c>
      <c r="H5369" t="s">
        <v>527</v>
      </c>
      <c r="M5369" s="2">
        <v>30000</v>
      </c>
      <c r="N5369" s="2">
        <v>45000</v>
      </c>
      <c r="O5369" s="2">
        <f>IF(Tabla1[[#This Row],[Mov]]="VNT",Tabla1[[#This Row],[Sale]]-Tabla1[[#This Row],[Cost]],-Tabla1[[#This Row],[Cost]]*Tabla1[[#This Row],[Cant]])</f>
        <v>15000</v>
      </c>
      <c r="P5369" s="8">
        <f>IF(Tabla1[[#This Row],[Mov]]="VNT",-Tabla1[[#This Row],[Cant]],Tabla1[[#This Row],[Cant]])</f>
        <v>-1</v>
      </c>
      <c r="Q5369" s="8">
        <f>DAY(Tabla1[[#This Row],[Date]])</f>
        <v>18</v>
      </c>
      <c r="R5369" s="8">
        <f>MONTH(Tabla1[[#This Row],[Date]])</f>
        <v>12</v>
      </c>
      <c r="S5369" s="8">
        <f>YEAR(Tabla1[[#This Row],[Date]])</f>
        <v>2022</v>
      </c>
    </row>
    <row r="5370" spans="1:19" x14ac:dyDescent="0.2">
      <c r="A5370">
        <v>5362</v>
      </c>
      <c r="B5370" s="1">
        <v>44913</v>
      </c>
      <c r="C5370" t="s">
        <v>260</v>
      </c>
      <c r="D5370" t="s">
        <v>332</v>
      </c>
      <c r="E5370">
        <v>1</v>
      </c>
      <c r="F5370" t="s">
        <v>225</v>
      </c>
      <c r="G5370" t="s">
        <v>860</v>
      </c>
      <c r="H5370" t="s">
        <v>313</v>
      </c>
      <c r="M5370" s="2">
        <v>1100</v>
      </c>
      <c r="N5370" s="2">
        <v>10000</v>
      </c>
      <c r="O5370" s="2">
        <f>IF(Tabla1[[#This Row],[Mov]]="VNT",Tabla1[[#This Row],[Sale]]-Tabla1[[#This Row],[Cost]],-Tabla1[[#This Row],[Cost]]*Tabla1[[#This Row],[Cant]])</f>
        <v>8900</v>
      </c>
      <c r="P5370" s="8">
        <f>IF(Tabla1[[#This Row],[Mov]]="VNT",-Tabla1[[#This Row],[Cant]],Tabla1[[#This Row],[Cant]])</f>
        <v>-1</v>
      </c>
      <c r="Q5370" s="8">
        <f>DAY(Tabla1[[#This Row],[Date]])</f>
        <v>18</v>
      </c>
      <c r="R5370" s="8">
        <f>MONTH(Tabla1[[#This Row],[Date]])</f>
        <v>12</v>
      </c>
      <c r="S5370" s="8">
        <f>YEAR(Tabla1[[#This Row],[Date]])</f>
        <v>2022</v>
      </c>
    </row>
    <row r="5371" spans="1:19" x14ac:dyDescent="0.2">
      <c r="A5371">
        <v>5363</v>
      </c>
      <c r="B5371" s="1">
        <v>44913</v>
      </c>
      <c r="C5371" t="s">
        <v>260</v>
      </c>
      <c r="D5371" t="s">
        <v>332</v>
      </c>
      <c r="E5371">
        <v>1</v>
      </c>
      <c r="F5371" t="s">
        <v>15</v>
      </c>
      <c r="G5371" t="s">
        <v>333</v>
      </c>
      <c r="H5371" t="s">
        <v>16</v>
      </c>
      <c r="M5371" s="2">
        <v>5000</v>
      </c>
      <c r="N5371" s="2">
        <v>12000</v>
      </c>
      <c r="O5371" s="2">
        <f>IF(Tabla1[[#This Row],[Mov]]="VNT",Tabla1[[#This Row],[Sale]]-Tabla1[[#This Row],[Cost]],-Tabla1[[#This Row],[Cost]]*Tabla1[[#This Row],[Cant]])</f>
        <v>7000</v>
      </c>
      <c r="P5371" s="8">
        <f>IF(Tabla1[[#This Row],[Mov]]="VNT",-Tabla1[[#This Row],[Cant]],Tabla1[[#This Row],[Cant]])</f>
        <v>-1</v>
      </c>
      <c r="Q5371" s="8">
        <f>DAY(Tabla1[[#This Row],[Date]])</f>
        <v>18</v>
      </c>
      <c r="R5371" s="8">
        <f>MONTH(Tabla1[[#This Row],[Date]])</f>
        <v>12</v>
      </c>
      <c r="S5371" s="8">
        <f>YEAR(Tabla1[[#This Row],[Date]])</f>
        <v>2022</v>
      </c>
    </row>
    <row r="5372" spans="1:19" x14ac:dyDescent="0.2">
      <c r="A5372">
        <v>5364</v>
      </c>
      <c r="B5372" s="1">
        <v>44913</v>
      </c>
      <c r="C5372" t="s">
        <v>260</v>
      </c>
      <c r="D5372" t="s">
        <v>332</v>
      </c>
      <c r="E5372">
        <v>1</v>
      </c>
      <c r="F5372" t="s">
        <v>458</v>
      </c>
      <c r="G5372" t="s">
        <v>272</v>
      </c>
      <c r="H5372" t="s">
        <v>841</v>
      </c>
      <c r="M5372" s="2">
        <v>0</v>
      </c>
      <c r="N5372" s="2">
        <v>25000</v>
      </c>
      <c r="O5372" s="2">
        <f>IF(Tabla1[[#This Row],[Mov]]="VNT",Tabla1[[#This Row],[Sale]]-Tabla1[[#This Row],[Cost]],-Tabla1[[#This Row],[Cost]]*Tabla1[[#This Row],[Cant]])</f>
        <v>25000</v>
      </c>
      <c r="P5372" s="8">
        <f>IF(Tabla1[[#This Row],[Mov]]="VNT",-Tabla1[[#This Row],[Cant]],Tabla1[[#This Row],[Cant]])</f>
        <v>-1</v>
      </c>
      <c r="Q5372" s="8">
        <f>DAY(Tabla1[[#This Row],[Date]])</f>
        <v>18</v>
      </c>
      <c r="R5372" s="8">
        <f>MONTH(Tabla1[[#This Row],[Date]])</f>
        <v>12</v>
      </c>
      <c r="S5372" s="8">
        <f>YEAR(Tabla1[[#This Row],[Date]])</f>
        <v>2022</v>
      </c>
    </row>
    <row r="5373" spans="1:19" x14ac:dyDescent="0.2">
      <c r="A5373">
        <v>5365</v>
      </c>
      <c r="B5373" s="1">
        <v>44913</v>
      </c>
      <c r="C5373" t="s">
        <v>260</v>
      </c>
      <c r="D5373" t="s">
        <v>549</v>
      </c>
      <c r="E5373">
        <v>1</v>
      </c>
      <c r="F5373" t="s">
        <v>458</v>
      </c>
      <c r="G5373" t="s">
        <v>272</v>
      </c>
      <c r="H5373" t="s">
        <v>841</v>
      </c>
      <c r="M5373" s="2">
        <v>0</v>
      </c>
      <c r="N5373" s="2">
        <v>10000</v>
      </c>
      <c r="O5373" s="2">
        <f>IF(Tabla1[[#This Row],[Mov]]="VNT",Tabla1[[#This Row],[Sale]]-Tabla1[[#This Row],[Cost]],-Tabla1[[#This Row],[Cost]]*Tabla1[[#This Row],[Cant]])</f>
        <v>10000</v>
      </c>
      <c r="P5373" s="8">
        <f>IF(Tabla1[[#This Row],[Mov]]="VNT",-Tabla1[[#This Row],[Cant]],Tabla1[[#This Row],[Cant]])</f>
        <v>-1</v>
      </c>
      <c r="Q5373" s="8">
        <f>DAY(Tabla1[[#This Row],[Date]])</f>
        <v>18</v>
      </c>
      <c r="R5373" s="8">
        <f>MONTH(Tabla1[[#This Row],[Date]])</f>
        <v>12</v>
      </c>
      <c r="S5373" s="8">
        <f>YEAR(Tabla1[[#This Row],[Date]])</f>
        <v>2022</v>
      </c>
    </row>
    <row r="5374" spans="1:19" x14ac:dyDescent="0.2">
      <c r="A5374">
        <v>5366</v>
      </c>
      <c r="B5374" s="1">
        <v>44913</v>
      </c>
      <c r="C5374" t="s">
        <v>260</v>
      </c>
      <c r="D5374" t="s">
        <v>332</v>
      </c>
      <c r="E5374">
        <v>1</v>
      </c>
      <c r="F5374" t="s">
        <v>116</v>
      </c>
      <c r="G5374" t="s">
        <v>382</v>
      </c>
      <c r="H5374" t="s">
        <v>566</v>
      </c>
      <c r="M5374" s="2">
        <v>14018</v>
      </c>
      <c r="N5374" s="2">
        <v>15000</v>
      </c>
      <c r="O5374" s="2">
        <f>IF(Tabla1[[#This Row],[Mov]]="VNT",Tabla1[[#This Row],[Sale]]-Tabla1[[#This Row],[Cost]],-Tabla1[[#This Row],[Cost]]*Tabla1[[#This Row],[Cant]])</f>
        <v>982</v>
      </c>
      <c r="P5374" s="8">
        <f>IF(Tabla1[[#This Row],[Mov]]="VNT",-Tabla1[[#This Row],[Cant]],Tabla1[[#This Row],[Cant]])</f>
        <v>-1</v>
      </c>
      <c r="Q5374" s="8">
        <f>DAY(Tabla1[[#This Row],[Date]])</f>
        <v>18</v>
      </c>
      <c r="R5374" s="8">
        <f>MONTH(Tabla1[[#This Row],[Date]])</f>
        <v>12</v>
      </c>
      <c r="S5374" s="8">
        <f>YEAR(Tabla1[[#This Row],[Date]])</f>
        <v>2022</v>
      </c>
    </row>
    <row r="5375" spans="1:19" x14ac:dyDescent="0.2">
      <c r="A5375">
        <v>5367</v>
      </c>
      <c r="B5375" s="1">
        <v>44913</v>
      </c>
      <c r="C5375" t="s">
        <v>260</v>
      </c>
      <c r="D5375" t="s">
        <v>332</v>
      </c>
      <c r="E5375">
        <v>1</v>
      </c>
      <c r="F5375" t="s">
        <v>116</v>
      </c>
      <c r="G5375" t="s">
        <v>347</v>
      </c>
      <c r="H5375" t="s">
        <v>519</v>
      </c>
      <c r="M5375" s="2">
        <v>14018</v>
      </c>
      <c r="N5375" s="2">
        <v>15000</v>
      </c>
      <c r="O5375" s="2">
        <f>IF(Tabla1[[#This Row],[Mov]]="VNT",Tabla1[[#This Row],[Sale]]-Tabla1[[#This Row],[Cost]],-Tabla1[[#This Row],[Cost]]*Tabla1[[#This Row],[Cant]])</f>
        <v>982</v>
      </c>
      <c r="P5375" s="8">
        <f>IF(Tabla1[[#This Row],[Mov]]="VNT",-Tabla1[[#This Row],[Cant]],Tabla1[[#This Row],[Cant]])</f>
        <v>-1</v>
      </c>
      <c r="Q5375" s="8">
        <f>DAY(Tabla1[[#This Row],[Date]])</f>
        <v>18</v>
      </c>
      <c r="R5375" s="8">
        <f>MONTH(Tabla1[[#This Row],[Date]])</f>
        <v>12</v>
      </c>
      <c r="S5375" s="8">
        <f>YEAR(Tabla1[[#This Row],[Date]])</f>
        <v>2022</v>
      </c>
    </row>
    <row r="5376" spans="1:19" x14ac:dyDescent="0.2">
      <c r="A5376">
        <v>5368</v>
      </c>
      <c r="B5376" s="1">
        <v>44913</v>
      </c>
      <c r="C5376" t="s">
        <v>260</v>
      </c>
      <c r="D5376" t="s">
        <v>332</v>
      </c>
      <c r="E5376">
        <v>1</v>
      </c>
      <c r="F5376" t="s">
        <v>224</v>
      </c>
      <c r="G5376" t="s">
        <v>263</v>
      </c>
      <c r="H5376" t="s">
        <v>547</v>
      </c>
      <c r="M5376" s="2">
        <v>9000</v>
      </c>
      <c r="N5376" s="2">
        <v>20000</v>
      </c>
      <c r="O5376" s="2">
        <f>IF(Tabla1[[#This Row],[Mov]]="VNT",Tabla1[[#This Row],[Sale]]-Tabla1[[#This Row],[Cost]],-Tabla1[[#This Row],[Cost]]*Tabla1[[#This Row],[Cant]])</f>
        <v>11000</v>
      </c>
      <c r="P5376" s="8">
        <f>IF(Tabla1[[#This Row],[Mov]]="VNT",-Tabla1[[#This Row],[Cant]],Tabla1[[#This Row],[Cant]])</f>
        <v>-1</v>
      </c>
      <c r="Q5376" s="8">
        <f>DAY(Tabla1[[#This Row],[Date]])</f>
        <v>18</v>
      </c>
      <c r="R5376" s="8">
        <f>MONTH(Tabla1[[#This Row],[Date]])</f>
        <v>12</v>
      </c>
      <c r="S5376" s="8">
        <f>YEAR(Tabla1[[#This Row],[Date]])</f>
        <v>2022</v>
      </c>
    </row>
    <row r="5377" spans="1:19" x14ac:dyDescent="0.2">
      <c r="A5377">
        <v>5369</v>
      </c>
      <c r="B5377" s="1">
        <v>44913</v>
      </c>
      <c r="C5377" t="s">
        <v>260</v>
      </c>
      <c r="D5377" t="s">
        <v>549</v>
      </c>
      <c r="E5377">
        <v>1</v>
      </c>
      <c r="F5377" t="s">
        <v>458</v>
      </c>
      <c r="G5377" t="s">
        <v>272</v>
      </c>
      <c r="H5377" t="s">
        <v>1276</v>
      </c>
      <c r="M5377" s="2">
        <v>0</v>
      </c>
      <c r="N5377" s="2">
        <v>10000</v>
      </c>
      <c r="O5377" s="2">
        <f>IF(Tabla1[[#This Row],[Mov]]="VNT",Tabla1[[#This Row],[Sale]]-Tabla1[[#This Row],[Cost]],-Tabla1[[#This Row],[Cost]]*Tabla1[[#This Row],[Cant]])</f>
        <v>10000</v>
      </c>
      <c r="P5377" s="8">
        <f>IF(Tabla1[[#This Row],[Mov]]="VNT",-Tabla1[[#This Row],[Cant]],Tabla1[[#This Row],[Cant]])</f>
        <v>-1</v>
      </c>
      <c r="Q5377" s="8">
        <f>DAY(Tabla1[[#This Row],[Date]])</f>
        <v>18</v>
      </c>
      <c r="R5377" s="8">
        <f>MONTH(Tabla1[[#This Row],[Date]])</f>
        <v>12</v>
      </c>
      <c r="S5377" s="8">
        <f>YEAR(Tabla1[[#This Row],[Date]])</f>
        <v>2022</v>
      </c>
    </row>
    <row r="5378" spans="1:19" x14ac:dyDescent="0.2">
      <c r="A5378">
        <v>5370</v>
      </c>
      <c r="B5378" s="1">
        <v>44913</v>
      </c>
      <c r="C5378" t="s">
        <v>260</v>
      </c>
      <c r="D5378" t="s">
        <v>332</v>
      </c>
      <c r="E5378">
        <v>1</v>
      </c>
      <c r="F5378" t="s">
        <v>2126</v>
      </c>
      <c r="G5378" t="s">
        <v>263</v>
      </c>
      <c r="H5378" t="s">
        <v>1225</v>
      </c>
      <c r="M5378" s="2">
        <v>5000</v>
      </c>
      <c r="N5378" s="2">
        <v>12000</v>
      </c>
      <c r="O5378" s="2">
        <f>IF(Tabla1[[#This Row],[Mov]]="VNT",Tabla1[[#This Row],[Sale]]-Tabla1[[#This Row],[Cost]],-Tabla1[[#This Row],[Cost]]*Tabla1[[#This Row],[Cant]])</f>
        <v>7000</v>
      </c>
      <c r="P5378" s="8">
        <f>IF(Tabla1[[#This Row],[Mov]]="VNT",-Tabla1[[#This Row],[Cant]],Tabla1[[#This Row],[Cant]])</f>
        <v>-1</v>
      </c>
      <c r="Q5378" s="8">
        <f>DAY(Tabla1[[#This Row],[Date]])</f>
        <v>18</v>
      </c>
      <c r="R5378" s="8">
        <f>MONTH(Tabla1[[#This Row],[Date]])</f>
        <v>12</v>
      </c>
      <c r="S5378" s="8">
        <f>YEAR(Tabla1[[#This Row],[Date]])</f>
        <v>2022</v>
      </c>
    </row>
    <row r="5379" spans="1:19" x14ac:dyDescent="0.2">
      <c r="A5379">
        <v>5371</v>
      </c>
      <c r="B5379" s="1">
        <v>44913</v>
      </c>
      <c r="C5379" t="s">
        <v>260</v>
      </c>
      <c r="D5379" t="s">
        <v>332</v>
      </c>
      <c r="E5379">
        <v>1</v>
      </c>
      <c r="F5379" t="s">
        <v>116</v>
      </c>
      <c r="G5379" t="s">
        <v>347</v>
      </c>
      <c r="H5379" t="s">
        <v>518</v>
      </c>
      <c r="M5379" s="2">
        <v>10280</v>
      </c>
      <c r="N5379" s="2">
        <v>11000</v>
      </c>
      <c r="O5379" s="2">
        <f>IF(Tabla1[[#This Row],[Mov]]="VNT",Tabla1[[#This Row],[Sale]]-Tabla1[[#This Row],[Cost]],-Tabla1[[#This Row],[Cost]]*Tabla1[[#This Row],[Cant]])</f>
        <v>720</v>
      </c>
      <c r="P5379" s="8">
        <f>IF(Tabla1[[#This Row],[Mov]]="VNT",-Tabla1[[#This Row],[Cant]],Tabla1[[#This Row],[Cant]])</f>
        <v>-1</v>
      </c>
      <c r="Q5379" s="8">
        <f>DAY(Tabla1[[#This Row],[Date]])</f>
        <v>18</v>
      </c>
      <c r="R5379" s="8">
        <f>MONTH(Tabla1[[#This Row],[Date]])</f>
        <v>12</v>
      </c>
      <c r="S5379" s="8">
        <f>YEAR(Tabla1[[#This Row],[Date]])</f>
        <v>2022</v>
      </c>
    </row>
    <row r="5380" spans="1:19" x14ac:dyDescent="0.2">
      <c r="A5380">
        <v>5372</v>
      </c>
      <c r="B5380" s="1">
        <v>44913</v>
      </c>
      <c r="C5380" t="s">
        <v>260</v>
      </c>
      <c r="D5380" t="s">
        <v>332</v>
      </c>
      <c r="E5380">
        <v>1</v>
      </c>
      <c r="F5380" t="s">
        <v>116</v>
      </c>
      <c r="G5380" t="s">
        <v>347</v>
      </c>
      <c r="H5380" t="s">
        <v>518</v>
      </c>
      <c r="M5380" s="2">
        <v>10280</v>
      </c>
      <c r="N5380" s="2">
        <v>11000</v>
      </c>
      <c r="O5380" s="2">
        <f>IF(Tabla1[[#This Row],[Mov]]="VNT",Tabla1[[#This Row],[Sale]]-Tabla1[[#This Row],[Cost]],-Tabla1[[#This Row],[Cost]]*Tabla1[[#This Row],[Cant]])</f>
        <v>720</v>
      </c>
      <c r="P5380" s="8">
        <f>IF(Tabla1[[#This Row],[Mov]]="VNT",-Tabla1[[#This Row],[Cant]],Tabla1[[#This Row],[Cant]])</f>
        <v>-1</v>
      </c>
      <c r="Q5380" s="8">
        <f>DAY(Tabla1[[#This Row],[Date]])</f>
        <v>18</v>
      </c>
      <c r="R5380" s="8">
        <f>MONTH(Tabla1[[#This Row],[Date]])</f>
        <v>12</v>
      </c>
      <c r="S5380" s="8">
        <f>YEAR(Tabla1[[#This Row],[Date]])</f>
        <v>2022</v>
      </c>
    </row>
    <row r="5381" spans="1:19" x14ac:dyDescent="0.2">
      <c r="A5381">
        <v>5373</v>
      </c>
      <c r="B5381" s="1">
        <v>44913</v>
      </c>
      <c r="C5381" t="s">
        <v>260</v>
      </c>
      <c r="D5381" t="s">
        <v>332</v>
      </c>
      <c r="E5381">
        <v>1</v>
      </c>
      <c r="F5381" t="s">
        <v>1028</v>
      </c>
      <c r="G5381" t="s">
        <v>266</v>
      </c>
      <c r="H5381" t="s">
        <v>2127</v>
      </c>
      <c r="M5381" s="2">
        <v>1000</v>
      </c>
      <c r="N5381" s="2">
        <v>3000</v>
      </c>
      <c r="O5381" s="2">
        <f>IF(Tabla1[[#This Row],[Mov]]="VNT",Tabla1[[#This Row],[Sale]]-Tabla1[[#This Row],[Cost]],-Tabla1[[#This Row],[Cost]]*Tabla1[[#This Row],[Cant]])</f>
        <v>2000</v>
      </c>
      <c r="P5381" s="8">
        <f>IF(Tabla1[[#This Row],[Mov]]="VNT",-Tabla1[[#This Row],[Cant]],Tabla1[[#This Row],[Cant]])</f>
        <v>-1</v>
      </c>
      <c r="Q5381" s="8">
        <f>DAY(Tabla1[[#This Row],[Date]])</f>
        <v>18</v>
      </c>
      <c r="R5381" s="8">
        <f>MONTH(Tabla1[[#This Row],[Date]])</f>
        <v>12</v>
      </c>
      <c r="S5381" s="8">
        <f>YEAR(Tabla1[[#This Row],[Date]])</f>
        <v>2022</v>
      </c>
    </row>
    <row r="5382" spans="1:19" x14ac:dyDescent="0.2">
      <c r="A5382">
        <v>5374</v>
      </c>
      <c r="B5382" s="1">
        <v>44913</v>
      </c>
      <c r="C5382" t="s">
        <v>260</v>
      </c>
      <c r="D5382" t="s">
        <v>332</v>
      </c>
      <c r="E5382">
        <v>1</v>
      </c>
      <c r="F5382" t="s">
        <v>116</v>
      </c>
      <c r="G5382" t="s">
        <v>347</v>
      </c>
      <c r="H5382" t="s">
        <v>518</v>
      </c>
      <c r="M5382" s="2">
        <v>934</v>
      </c>
      <c r="N5382" s="2">
        <v>1000</v>
      </c>
      <c r="O5382" s="2">
        <f>IF(Tabla1[[#This Row],[Mov]]="VNT",Tabla1[[#This Row],[Sale]]-Tabla1[[#This Row],[Cost]],-Tabla1[[#This Row],[Cost]]*Tabla1[[#This Row],[Cant]])</f>
        <v>66</v>
      </c>
      <c r="P5382" s="8">
        <f>IF(Tabla1[[#This Row],[Mov]]="VNT",-Tabla1[[#This Row],[Cant]],Tabla1[[#This Row],[Cant]])</f>
        <v>-1</v>
      </c>
      <c r="Q5382" s="8">
        <f>DAY(Tabla1[[#This Row],[Date]])</f>
        <v>18</v>
      </c>
      <c r="R5382" s="8">
        <f>MONTH(Tabla1[[#This Row],[Date]])</f>
        <v>12</v>
      </c>
      <c r="S5382" s="8">
        <f>YEAR(Tabla1[[#This Row],[Date]])</f>
        <v>2022</v>
      </c>
    </row>
    <row r="5383" spans="1:19" x14ac:dyDescent="0.2">
      <c r="A5383">
        <v>5375</v>
      </c>
      <c r="B5383" s="1">
        <v>44913</v>
      </c>
      <c r="C5383" t="s">
        <v>260</v>
      </c>
      <c r="D5383" t="s">
        <v>332</v>
      </c>
      <c r="E5383">
        <v>1</v>
      </c>
      <c r="F5383" t="s">
        <v>21</v>
      </c>
      <c r="G5383" t="s">
        <v>333</v>
      </c>
      <c r="H5383" t="s">
        <v>240</v>
      </c>
      <c r="M5383" s="2">
        <v>7500</v>
      </c>
      <c r="N5383" s="2">
        <v>20000</v>
      </c>
      <c r="O5383" s="2">
        <f>IF(Tabla1[[#This Row],[Mov]]="VNT",Tabla1[[#This Row],[Sale]]-Tabla1[[#This Row],[Cost]],-Tabla1[[#This Row],[Cost]]*Tabla1[[#This Row],[Cant]])</f>
        <v>12500</v>
      </c>
      <c r="P5383" s="8">
        <f>IF(Tabla1[[#This Row],[Mov]]="VNT",-Tabla1[[#This Row],[Cant]],Tabla1[[#This Row],[Cant]])</f>
        <v>-1</v>
      </c>
      <c r="Q5383" s="8">
        <f>DAY(Tabla1[[#This Row],[Date]])</f>
        <v>18</v>
      </c>
      <c r="R5383" s="8">
        <f>MONTH(Tabla1[[#This Row],[Date]])</f>
        <v>12</v>
      </c>
      <c r="S5383" s="8">
        <f>YEAR(Tabla1[[#This Row],[Date]])</f>
        <v>2022</v>
      </c>
    </row>
    <row r="5384" spans="1:19" x14ac:dyDescent="0.2">
      <c r="A5384">
        <v>5376</v>
      </c>
      <c r="B5384" s="1">
        <v>44914</v>
      </c>
      <c r="C5384" t="s">
        <v>260</v>
      </c>
      <c r="D5384" t="s">
        <v>332</v>
      </c>
      <c r="E5384">
        <v>1</v>
      </c>
      <c r="F5384" t="s">
        <v>116</v>
      </c>
      <c r="G5384" t="s">
        <v>347</v>
      </c>
      <c r="H5384" t="s">
        <v>518</v>
      </c>
      <c r="M5384" s="2">
        <v>6074</v>
      </c>
      <c r="N5384" s="2">
        <v>6500</v>
      </c>
      <c r="O5384" s="2">
        <f>IF(Tabla1[[#This Row],[Mov]]="VNT",Tabla1[[#This Row],[Sale]]-Tabla1[[#This Row],[Cost]],-Tabla1[[#This Row],[Cost]]*Tabla1[[#This Row],[Cant]])</f>
        <v>426</v>
      </c>
      <c r="P5384" s="8">
        <f>IF(Tabla1[[#This Row],[Mov]]="VNT",-Tabla1[[#This Row],[Cant]],Tabla1[[#This Row],[Cant]])</f>
        <v>-1</v>
      </c>
      <c r="Q5384" s="8">
        <f>DAY(Tabla1[[#This Row],[Date]])</f>
        <v>19</v>
      </c>
      <c r="R5384" s="8">
        <f>MONTH(Tabla1[[#This Row],[Date]])</f>
        <v>12</v>
      </c>
      <c r="S5384" s="8">
        <f>YEAR(Tabla1[[#This Row],[Date]])</f>
        <v>2022</v>
      </c>
    </row>
    <row r="5385" spans="1:19" x14ac:dyDescent="0.2">
      <c r="A5385">
        <v>5377</v>
      </c>
      <c r="B5385" s="1">
        <v>44914</v>
      </c>
      <c r="C5385" t="s">
        <v>260</v>
      </c>
      <c r="D5385" t="s">
        <v>332</v>
      </c>
      <c r="E5385">
        <v>1</v>
      </c>
      <c r="F5385" t="s">
        <v>734</v>
      </c>
      <c r="G5385" t="s">
        <v>735</v>
      </c>
      <c r="H5385" t="s">
        <v>1443</v>
      </c>
      <c r="M5385" s="2">
        <v>24000</v>
      </c>
      <c r="N5385" s="2">
        <v>50000</v>
      </c>
      <c r="O5385" s="2">
        <f>IF(Tabla1[[#This Row],[Mov]]="VNT",Tabla1[[#This Row],[Sale]]-Tabla1[[#This Row],[Cost]],-Tabla1[[#This Row],[Cost]]*Tabla1[[#This Row],[Cant]])</f>
        <v>26000</v>
      </c>
      <c r="P5385" s="8">
        <f>IF(Tabla1[[#This Row],[Mov]]="VNT",-Tabla1[[#This Row],[Cant]],Tabla1[[#This Row],[Cant]])</f>
        <v>-1</v>
      </c>
      <c r="Q5385" s="8">
        <f>DAY(Tabla1[[#This Row],[Date]])</f>
        <v>19</v>
      </c>
      <c r="R5385" s="8">
        <f>MONTH(Tabla1[[#This Row],[Date]])</f>
        <v>12</v>
      </c>
      <c r="S5385" s="8">
        <f>YEAR(Tabla1[[#This Row],[Date]])</f>
        <v>2022</v>
      </c>
    </row>
    <row r="5386" spans="1:19" x14ac:dyDescent="0.2">
      <c r="A5386">
        <v>5378</v>
      </c>
      <c r="B5386" s="1">
        <v>44914</v>
      </c>
      <c r="C5386" t="s">
        <v>260</v>
      </c>
      <c r="D5386" t="s">
        <v>332</v>
      </c>
      <c r="E5386">
        <v>1</v>
      </c>
      <c r="F5386" t="s">
        <v>173</v>
      </c>
      <c r="G5386" t="s">
        <v>788</v>
      </c>
      <c r="H5386" t="s">
        <v>174</v>
      </c>
      <c r="M5386" s="2">
        <v>10000</v>
      </c>
      <c r="N5386" s="2">
        <v>19000</v>
      </c>
      <c r="O5386" s="2">
        <f>IF(Tabla1[[#This Row],[Mov]]="VNT",Tabla1[[#This Row],[Sale]]-Tabla1[[#This Row],[Cost]],-Tabla1[[#This Row],[Cost]]*Tabla1[[#This Row],[Cant]])</f>
        <v>9000</v>
      </c>
      <c r="P5386" s="8">
        <f>IF(Tabla1[[#This Row],[Mov]]="VNT",-Tabla1[[#This Row],[Cant]],Tabla1[[#This Row],[Cant]])</f>
        <v>-1</v>
      </c>
      <c r="Q5386" s="8">
        <f>DAY(Tabla1[[#This Row],[Date]])</f>
        <v>19</v>
      </c>
      <c r="R5386" s="8">
        <f>MONTH(Tabla1[[#This Row],[Date]])</f>
        <v>12</v>
      </c>
      <c r="S5386" s="8">
        <f>YEAR(Tabla1[[#This Row],[Date]])</f>
        <v>2022</v>
      </c>
    </row>
    <row r="5387" spans="1:19" x14ac:dyDescent="0.2">
      <c r="A5387">
        <v>5379</v>
      </c>
      <c r="B5387" s="1">
        <v>44914</v>
      </c>
      <c r="C5387" t="s">
        <v>260</v>
      </c>
      <c r="D5387" t="s">
        <v>332</v>
      </c>
      <c r="E5387">
        <v>1</v>
      </c>
      <c r="F5387" t="s">
        <v>21</v>
      </c>
      <c r="G5387" t="s">
        <v>272</v>
      </c>
      <c r="H5387" t="s">
        <v>24</v>
      </c>
      <c r="M5387" s="2">
        <v>3500</v>
      </c>
      <c r="N5387" s="2">
        <v>12000</v>
      </c>
      <c r="O5387" s="2">
        <f>IF(Tabla1[[#This Row],[Mov]]="VNT",Tabla1[[#This Row],[Sale]]-Tabla1[[#This Row],[Cost]],-Tabla1[[#This Row],[Cost]]*Tabla1[[#This Row],[Cant]])</f>
        <v>8500</v>
      </c>
      <c r="P5387" s="8">
        <f>IF(Tabla1[[#This Row],[Mov]]="VNT",-Tabla1[[#This Row],[Cant]],Tabla1[[#This Row],[Cant]])</f>
        <v>-1</v>
      </c>
      <c r="Q5387" s="8">
        <f>DAY(Tabla1[[#This Row],[Date]])</f>
        <v>19</v>
      </c>
      <c r="R5387" s="8">
        <f>MONTH(Tabla1[[#This Row],[Date]])</f>
        <v>12</v>
      </c>
      <c r="S5387" s="8">
        <f>YEAR(Tabla1[[#This Row],[Date]])</f>
        <v>2022</v>
      </c>
    </row>
    <row r="5388" spans="1:19" x14ac:dyDescent="0.2">
      <c r="A5388">
        <v>5380</v>
      </c>
      <c r="B5388" s="1">
        <v>44914</v>
      </c>
      <c r="C5388" t="s">
        <v>260</v>
      </c>
      <c r="D5388" t="s">
        <v>332</v>
      </c>
      <c r="E5388">
        <v>1</v>
      </c>
      <c r="F5388" t="s">
        <v>458</v>
      </c>
      <c r="G5388" t="s">
        <v>262</v>
      </c>
      <c r="H5388" t="s">
        <v>2128</v>
      </c>
      <c r="M5388" s="2">
        <v>0</v>
      </c>
      <c r="N5388" s="2">
        <v>5000</v>
      </c>
      <c r="O5388" s="2">
        <f>IF(Tabla1[[#This Row],[Mov]]="VNT",Tabla1[[#This Row],[Sale]]-Tabla1[[#This Row],[Cost]],-Tabla1[[#This Row],[Cost]]*Tabla1[[#This Row],[Cant]])</f>
        <v>5000</v>
      </c>
      <c r="P5388" s="8">
        <f>IF(Tabla1[[#This Row],[Mov]]="VNT",-Tabla1[[#This Row],[Cant]],Tabla1[[#This Row],[Cant]])</f>
        <v>-1</v>
      </c>
      <c r="Q5388" s="8">
        <f>DAY(Tabla1[[#This Row],[Date]])</f>
        <v>19</v>
      </c>
      <c r="R5388" s="8">
        <f>MONTH(Tabla1[[#This Row],[Date]])</f>
        <v>12</v>
      </c>
      <c r="S5388" s="8">
        <f>YEAR(Tabla1[[#This Row],[Date]])</f>
        <v>2022</v>
      </c>
    </row>
    <row r="5389" spans="1:19" x14ac:dyDescent="0.2">
      <c r="A5389">
        <v>5381</v>
      </c>
      <c r="B5389" s="1">
        <v>44914</v>
      </c>
      <c r="C5389" t="s">
        <v>260</v>
      </c>
      <c r="D5389" t="s">
        <v>332</v>
      </c>
      <c r="E5389">
        <v>1</v>
      </c>
      <c r="F5389" t="s">
        <v>224</v>
      </c>
      <c r="G5389" t="s">
        <v>262</v>
      </c>
      <c r="H5389" t="s">
        <v>300</v>
      </c>
      <c r="M5389" s="2">
        <v>8500</v>
      </c>
      <c r="N5389" s="2">
        <v>18000</v>
      </c>
      <c r="O5389" s="2">
        <f>IF(Tabla1[[#This Row],[Mov]]="VNT",Tabla1[[#This Row],[Sale]]-Tabla1[[#This Row],[Cost]],-Tabla1[[#This Row],[Cost]]*Tabla1[[#This Row],[Cant]])</f>
        <v>9500</v>
      </c>
      <c r="P5389" s="8">
        <f>IF(Tabla1[[#This Row],[Mov]]="VNT",-Tabla1[[#This Row],[Cant]],Tabla1[[#This Row],[Cant]])</f>
        <v>-1</v>
      </c>
      <c r="Q5389" s="8">
        <f>DAY(Tabla1[[#This Row],[Date]])</f>
        <v>19</v>
      </c>
      <c r="R5389" s="8">
        <f>MONTH(Tabla1[[#This Row],[Date]])</f>
        <v>12</v>
      </c>
      <c r="S5389" s="8">
        <f>YEAR(Tabla1[[#This Row],[Date]])</f>
        <v>2022</v>
      </c>
    </row>
    <row r="5390" spans="1:19" x14ac:dyDescent="0.2">
      <c r="A5390">
        <v>5382</v>
      </c>
      <c r="B5390" s="1">
        <v>44914</v>
      </c>
      <c r="C5390" t="s">
        <v>260</v>
      </c>
      <c r="D5390" t="s">
        <v>332</v>
      </c>
      <c r="E5390">
        <v>1</v>
      </c>
      <c r="F5390" t="s">
        <v>342</v>
      </c>
      <c r="G5390" t="s">
        <v>262</v>
      </c>
      <c r="H5390" t="s">
        <v>302</v>
      </c>
      <c r="M5390" s="2">
        <v>900</v>
      </c>
      <c r="N5390" s="2">
        <v>10000</v>
      </c>
      <c r="O5390" s="2">
        <f>IF(Tabla1[[#This Row],[Mov]]="VNT",Tabla1[[#This Row],[Sale]]-Tabla1[[#This Row],[Cost]],-Tabla1[[#This Row],[Cost]]*Tabla1[[#This Row],[Cant]])</f>
        <v>9100</v>
      </c>
      <c r="P5390" s="8">
        <f>IF(Tabla1[[#This Row],[Mov]]="VNT",-Tabla1[[#This Row],[Cant]],Tabla1[[#This Row],[Cant]])</f>
        <v>-1</v>
      </c>
      <c r="Q5390" s="8">
        <f>DAY(Tabla1[[#This Row],[Date]])</f>
        <v>19</v>
      </c>
      <c r="R5390" s="8">
        <f>MONTH(Tabla1[[#This Row],[Date]])</f>
        <v>12</v>
      </c>
      <c r="S5390" s="8">
        <f>YEAR(Tabla1[[#This Row],[Date]])</f>
        <v>2022</v>
      </c>
    </row>
    <row r="5391" spans="1:19" x14ac:dyDescent="0.2">
      <c r="A5391">
        <v>5383</v>
      </c>
      <c r="B5391" s="1">
        <v>44914</v>
      </c>
      <c r="C5391" t="s">
        <v>260</v>
      </c>
      <c r="D5391" t="s">
        <v>2129</v>
      </c>
      <c r="E5391">
        <v>1</v>
      </c>
      <c r="F5391" t="s">
        <v>26</v>
      </c>
      <c r="G5391" t="s">
        <v>999</v>
      </c>
      <c r="H5391" t="s">
        <v>16</v>
      </c>
      <c r="M5391" s="2">
        <v>7500</v>
      </c>
      <c r="N5391" s="2">
        <v>12000</v>
      </c>
      <c r="O5391" s="2">
        <f>IF(Tabla1[[#This Row],[Mov]]="VNT",Tabla1[[#This Row],[Sale]]-Tabla1[[#This Row],[Cost]],-Tabla1[[#This Row],[Cost]]*Tabla1[[#This Row],[Cant]])</f>
        <v>4500</v>
      </c>
      <c r="P5391" s="8">
        <f>IF(Tabla1[[#This Row],[Mov]]="VNT",-Tabla1[[#This Row],[Cant]],Tabla1[[#This Row],[Cant]])</f>
        <v>-1</v>
      </c>
      <c r="Q5391" s="8">
        <f>DAY(Tabla1[[#This Row],[Date]])</f>
        <v>19</v>
      </c>
      <c r="R5391" s="8">
        <f>MONTH(Tabla1[[#This Row],[Date]])</f>
        <v>12</v>
      </c>
      <c r="S5391" s="8">
        <f>YEAR(Tabla1[[#This Row],[Date]])</f>
        <v>2022</v>
      </c>
    </row>
    <row r="5392" spans="1:19" x14ac:dyDescent="0.2">
      <c r="A5392">
        <v>5384</v>
      </c>
      <c r="B5392" s="1">
        <v>44911</v>
      </c>
      <c r="C5392" t="s">
        <v>261</v>
      </c>
      <c r="D5392" t="s">
        <v>659</v>
      </c>
      <c r="E5392">
        <v>4</v>
      </c>
      <c r="F5392" t="s">
        <v>224</v>
      </c>
      <c r="G5392" t="s">
        <v>272</v>
      </c>
      <c r="H5392" t="s">
        <v>306</v>
      </c>
      <c r="M5392" s="2">
        <v>9000</v>
      </c>
      <c r="N5392" s="2">
        <v>20000</v>
      </c>
      <c r="O5392" s="2">
        <f>IF(Tabla1[[#This Row],[Mov]]="VNT",Tabla1[[#This Row],[Sale]]-Tabla1[[#This Row],[Cost]],-Tabla1[[#This Row],[Cost]]*Tabla1[[#This Row],[Cant]])</f>
        <v>-36000</v>
      </c>
      <c r="P5392" s="8">
        <f>IF(Tabla1[[#This Row],[Mov]]="VNT",-Tabla1[[#This Row],[Cant]],Tabla1[[#This Row],[Cant]])</f>
        <v>4</v>
      </c>
      <c r="Q5392" s="8">
        <f>DAY(Tabla1[[#This Row],[Date]])</f>
        <v>16</v>
      </c>
      <c r="R5392" s="8">
        <f>MONTH(Tabla1[[#This Row],[Date]])</f>
        <v>12</v>
      </c>
      <c r="S5392" s="8">
        <f>YEAR(Tabla1[[#This Row],[Date]])</f>
        <v>2022</v>
      </c>
    </row>
    <row r="5393" spans="1:19" x14ac:dyDescent="0.2">
      <c r="A5393">
        <v>5385</v>
      </c>
      <c r="B5393" s="1">
        <v>44911</v>
      </c>
      <c r="C5393" t="s">
        <v>261</v>
      </c>
      <c r="D5393" t="s">
        <v>659</v>
      </c>
      <c r="E5393">
        <v>1</v>
      </c>
      <c r="F5393" t="s">
        <v>224</v>
      </c>
      <c r="G5393" t="s">
        <v>272</v>
      </c>
      <c r="H5393" t="s">
        <v>252</v>
      </c>
      <c r="M5393" s="2">
        <v>8000</v>
      </c>
      <c r="N5393" s="2">
        <v>20000</v>
      </c>
      <c r="O5393" s="2">
        <f>IF(Tabla1[[#This Row],[Mov]]="VNT",Tabla1[[#This Row],[Sale]]-Tabla1[[#This Row],[Cost]],-Tabla1[[#This Row],[Cost]]*Tabla1[[#This Row],[Cant]])</f>
        <v>-8000</v>
      </c>
      <c r="P5393" s="8">
        <f>IF(Tabla1[[#This Row],[Mov]]="VNT",-Tabla1[[#This Row],[Cant]],Tabla1[[#This Row],[Cant]])</f>
        <v>1</v>
      </c>
      <c r="Q5393" s="8">
        <f>DAY(Tabla1[[#This Row],[Date]])</f>
        <v>16</v>
      </c>
      <c r="R5393" s="8">
        <f>MONTH(Tabla1[[#This Row],[Date]])</f>
        <v>12</v>
      </c>
      <c r="S5393" s="8">
        <f>YEAR(Tabla1[[#This Row],[Date]])</f>
        <v>2022</v>
      </c>
    </row>
    <row r="5394" spans="1:19" x14ac:dyDescent="0.2">
      <c r="A5394">
        <v>5386</v>
      </c>
      <c r="B5394" s="1">
        <v>44911</v>
      </c>
      <c r="C5394" t="s">
        <v>261</v>
      </c>
      <c r="D5394" t="s">
        <v>659</v>
      </c>
      <c r="E5394">
        <v>1</v>
      </c>
      <c r="F5394" t="s">
        <v>224</v>
      </c>
      <c r="G5394" t="s">
        <v>263</v>
      </c>
      <c r="H5394" t="s">
        <v>767</v>
      </c>
      <c r="M5394" s="2">
        <v>8000</v>
      </c>
      <c r="N5394" s="2">
        <v>20000</v>
      </c>
      <c r="O5394" s="2">
        <f>IF(Tabla1[[#This Row],[Mov]]="VNT",Tabla1[[#This Row],[Sale]]-Tabla1[[#This Row],[Cost]],-Tabla1[[#This Row],[Cost]]*Tabla1[[#This Row],[Cant]])</f>
        <v>-8000</v>
      </c>
      <c r="P5394" s="8">
        <f>IF(Tabla1[[#This Row],[Mov]]="VNT",-Tabla1[[#This Row],[Cant]],Tabla1[[#This Row],[Cant]])</f>
        <v>1</v>
      </c>
      <c r="Q5394" s="8">
        <f>DAY(Tabla1[[#This Row],[Date]])</f>
        <v>16</v>
      </c>
      <c r="R5394" s="8">
        <f>MONTH(Tabla1[[#This Row],[Date]])</f>
        <v>12</v>
      </c>
      <c r="S5394" s="8">
        <f>YEAR(Tabla1[[#This Row],[Date]])</f>
        <v>2022</v>
      </c>
    </row>
    <row r="5395" spans="1:19" x14ac:dyDescent="0.2">
      <c r="A5395">
        <v>5387</v>
      </c>
      <c r="B5395" s="1">
        <v>44911</v>
      </c>
      <c r="C5395" t="s">
        <v>261</v>
      </c>
      <c r="D5395" t="s">
        <v>659</v>
      </c>
      <c r="E5395">
        <v>1</v>
      </c>
      <c r="F5395" t="s">
        <v>224</v>
      </c>
      <c r="G5395" t="s">
        <v>284</v>
      </c>
      <c r="H5395" t="s">
        <v>573</v>
      </c>
      <c r="M5395" s="2">
        <v>8000</v>
      </c>
      <c r="N5395" s="2">
        <v>20000</v>
      </c>
      <c r="O5395" s="2">
        <f>IF(Tabla1[[#This Row],[Mov]]="VNT",Tabla1[[#This Row],[Sale]]-Tabla1[[#This Row],[Cost]],-Tabla1[[#This Row],[Cost]]*Tabla1[[#This Row],[Cant]])</f>
        <v>-8000</v>
      </c>
      <c r="P5395" s="8">
        <f>IF(Tabla1[[#This Row],[Mov]]="VNT",-Tabla1[[#This Row],[Cant]],Tabla1[[#This Row],[Cant]])</f>
        <v>1</v>
      </c>
      <c r="Q5395" s="8">
        <f>DAY(Tabla1[[#This Row],[Date]])</f>
        <v>16</v>
      </c>
      <c r="R5395" s="8">
        <f>MONTH(Tabla1[[#This Row],[Date]])</f>
        <v>12</v>
      </c>
      <c r="S5395" s="8">
        <f>YEAR(Tabla1[[#This Row],[Date]])</f>
        <v>2022</v>
      </c>
    </row>
    <row r="5396" spans="1:19" x14ac:dyDescent="0.2">
      <c r="A5396">
        <v>5388</v>
      </c>
      <c r="B5396" s="1">
        <v>44911</v>
      </c>
      <c r="C5396" t="s">
        <v>261</v>
      </c>
      <c r="D5396" t="s">
        <v>659</v>
      </c>
      <c r="E5396">
        <v>1</v>
      </c>
      <c r="F5396" t="s">
        <v>224</v>
      </c>
      <c r="G5396" t="s">
        <v>263</v>
      </c>
      <c r="H5396" t="s">
        <v>478</v>
      </c>
      <c r="M5396" s="2">
        <v>8000</v>
      </c>
      <c r="N5396" s="2">
        <v>20000</v>
      </c>
      <c r="O5396" s="2">
        <f>IF(Tabla1[[#This Row],[Mov]]="VNT",Tabla1[[#This Row],[Sale]]-Tabla1[[#This Row],[Cost]],-Tabla1[[#This Row],[Cost]]*Tabla1[[#This Row],[Cant]])</f>
        <v>-8000</v>
      </c>
      <c r="P5396" s="8">
        <f>IF(Tabla1[[#This Row],[Mov]]="VNT",-Tabla1[[#This Row],[Cant]],Tabla1[[#This Row],[Cant]])</f>
        <v>1</v>
      </c>
      <c r="Q5396" s="8">
        <f>DAY(Tabla1[[#This Row],[Date]])</f>
        <v>16</v>
      </c>
      <c r="R5396" s="8">
        <f>MONTH(Tabla1[[#This Row],[Date]])</f>
        <v>12</v>
      </c>
      <c r="S5396" s="8">
        <f>YEAR(Tabla1[[#This Row],[Date]])</f>
        <v>2022</v>
      </c>
    </row>
    <row r="5397" spans="1:19" x14ac:dyDescent="0.2">
      <c r="A5397">
        <v>5389</v>
      </c>
      <c r="B5397" s="1">
        <v>44911</v>
      </c>
      <c r="C5397" t="s">
        <v>261</v>
      </c>
      <c r="D5397" t="s">
        <v>659</v>
      </c>
      <c r="E5397">
        <v>5</v>
      </c>
      <c r="F5397" t="s">
        <v>26</v>
      </c>
      <c r="G5397" t="s">
        <v>999</v>
      </c>
      <c r="H5397" t="s">
        <v>16</v>
      </c>
      <c r="M5397" s="2">
        <v>7500</v>
      </c>
      <c r="N5397" s="2">
        <v>18000</v>
      </c>
      <c r="O5397" s="2">
        <f>IF(Tabla1[[#This Row],[Mov]]="VNT",Tabla1[[#This Row],[Sale]]-Tabla1[[#This Row],[Cost]],-Tabla1[[#This Row],[Cost]]*Tabla1[[#This Row],[Cant]])</f>
        <v>-37500</v>
      </c>
      <c r="P5397" s="8">
        <f>IF(Tabla1[[#This Row],[Mov]]="VNT",-Tabla1[[#This Row],[Cant]],Tabla1[[#This Row],[Cant]])</f>
        <v>5</v>
      </c>
      <c r="Q5397" s="8">
        <f>DAY(Tabla1[[#This Row],[Date]])</f>
        <v>16</v>
      </c>
      <c r="R5397" s="8">
        <f>MONTH(Tabla1[[#This Row],[Date]])</f>
        <v>12</v>
      </c>
      <c r="S5397" s="8">
        <f>YEAR(Tabla1[[#This Row],[Date]])</f>
        <v>2022</v>
      </c>
    </row>
    <row r="5398" spans="1:19" x14ac:dyDescent="0.2">
      <c r="A5398">
        <v>5390</v>
      </c>
      <c r="B5398" s="1">
        <v>44911</v>
      </c>
      <c r="C5398" t="s">
        <v>261</v>
      </c>
      <c r="D5398" t="s">
        <v>659</v>
      </c>
      <c r="E5398">
        <v>10</v>
      </c>
      <c r="F5398" t="s">
        <v>225</v>
      </c>
      <c r="G5398" t="s">
        <v>263</v>
      </c>
      <c r="H5398" t="s">
        <v>391</v>
      </c>
      <c r="M5398" s="2">
        <v>1100</v>
      </c>
      <c r="N5398" s="2">
        <v>10000</v>
      </c>
      <c r="O5398" s="2">
        <f>IF(Tabla1[[#This Row],[Mov]]="VNT",Tabla1[[#This Row],[Sale]]-Tabla1[[#This Row],[Cost]],-Tabla1[[#This Row],[Cost]]*Tabla1[[#This Row],[Cant]])</f>
        <v>-11000</v>
      </c>
      <c r="P5398" s="8">
        <f>IF(Tabla1[[#This Row],[Mov]]="VNT",-Tabla1[[#This Row],[Cant]],Tabla1[[#This Row],[Cant]])</f>
        <v>10</v>
      </c>
      <c r="Q5398" s="8">
        <f>DAY(Tabla1[[#This Row],[Date]])</f>
        <v>16</v>
      </c>
      <c r="R5398" s="8">
        <f>MONTH(Tabla1[[#This Row],[Date]])</f>
        <v>12</v>
      </c>
      <c r="S5398" s="8">
        <f>YEAR(Tabla1[[#This Row],[Date]])</f>
        <v>2022</v>
      </c>
    </row>
    <row r="5399" spans="1:19" x14ac:dyDescent="0.2">
      <c r="A5399">
        <v>5391</v>
      </c>
      <c r="B5399" s="1">
        <v>44911</v>
      </c>
      <c r="C5399" t="s">
        <v>261</v>
      </c>
      <c r="D5399" t="s">
        <v>659</v>
      </c>
      <c r="E5399">
        <v>1</v>
      </c>
      <c r="F5399" t="s">
        <v>26</v>
      </c>
      <c r="G5399" t="s">
        <v>273</v>
      </c>
      <c r="H5399" t="s">
        <v>2138</v>
      </c>
      <c r="M5399" s="2">
        <v>25000</v>
      </c>
      <c r="N5399" s="2">
        <v>54000</v>
      </c>
      <c r="O5399" s="2">
        <f>IF(Tabla1[[#This Row],[Mov]]="VNT",Tabla1[[#This Row],[Sale]]-Tabla1[[#This Row],[Cost]],-Tabla1[[#This Row],[Cost]]*Tabla1[[#This Row],[Cant]])</f>
        <v>-25000</v>
      </c>
      <c r="P5399" s="8">
        <f>IF(Tabla1[[#This Row],[Mov]]="VNT",-Tabla1[[#This Row],[Cant]],Tabla1[[#This Row],[Cant]])</f>
        <v>1</v>
      </c>
      <c r="Q5399" s="8">
        <f>DAY(Tabla1[[#This Row],[Date]])</f>
        <v>16</v>
      </c>
      <c r="R5399" s="8">
        <f>MONTH(Tabla1[[#This Row],[Date]])</f>
        <v>12</v>
      </c>
      <c r="S5399" s="8">
        <f>YEAR(Tabla1[[#This Row],[Date]])</f>
        <v>2022</v>
      </c>
    </row>
    <row r="5400" spans="1:19" x14ac:dyDescent="0.2">
      <c r="A5400">
        <v>5392</v>
      </c>
      <c r="B5400" s="1">
        <v>44911</v>
      </c>
      <c r="C5400" t="s">
        <v>261</v>
      </c>
      <c r="D5400" t="s">
        <v>659</v>
      </c>
      <c r="E5400">
        <v>3</v>
      </c>
      <c r="F5400" t="s">
        <v>586</v>
      </c>
      <c r="G5400" t="s">
        <v>589</v>
      </c>
      <c r="H5400" t="s">
        <v>1173</v>
      </c>
      <c r="M5400" s="2">
        <v>6500</v>
      </c>
      <c r="N5400" s="2">
        <v>20000</v>
      </c>
      <c r="O5400" s="2">
        <f>IF(Tabla1[[#This Row],[Mov]]="VNT",Tabla1[[#This Row],[Sale]]-Tabla1[[#This Row],[Cost]],-Tabla1[[#This Row],[Cost]]*Tabla1[[#This Row],[Cant]])</f>
        <v>-19500</v>
      </c>
      <c r="P5400" s="8">
        <f>IF(Tabla1[[#This Row],[Mov]]="VNT",-Tabla1[[#This Row],[Cant]],Tabla1[[#This Row],[Cant]])</f>
        <v>3</v>
      </c>
      <c r="Q5400" s="8">
        <f>DAY(Tabla1[[#This Row],[Date]])</f>
        <v>16</v>
      </c>
      <c r="R5400" s="8">
        <f>MONTH(Tabla1[[#This Row],[Date]])</f>
        <v>12</v>
      </c>
      <c r="S5400" s="8">
        <f>YEAR(Tabla1[[#This Row],[Date]])</f>
        <v>2022</v>
      </c>
    </row>
    <row r="5401" spans="1:19" x14ac:dyDescent="0.2">
      <c r="A5401">
        <v>5393</v>
      </c>
      <c r="B5401" s="1">
        <v>44911</v>
      </c>
      <c r="C5401" t="s">
        <v>261</v>
      </c>
      <c r="D5401" t="s">
        <v>623</v>
      </c>
      <c r="E5401">
        <v>2</v>
      </c>
      <c r="F5401" t="s">
        <v>127</v>
      </c>
      <c r="G5401" t="s">
        <v>266</v>
      </c>
      <c r="H5401" t="s">
        <v>213</v>
      </c>
      <c r="M5401" s="2">
        <v>8000</v>
      </c>
      <c r="N5401" s="2">
        <v>20000</v>
      </c>
      <c r="O5401" s="2">
        <f>IF(Tabla1[[#This Row],[Mov]]="VNT",Tabla1[[#This Row],[Sale]]-Tabla1[[#This Row],[Cost]],-Tabla1[[#This Row],[Cost]]*Tabla1[[#This Row],[Cant]])</f>
        <v>-16000</v>
      </c>
      <c r="P5401" s="8">
        <f>IF(Tabla1[[#This Row],[Mov]]="VNT",-Tabla1[[#This Row],[Cant]],Tabla1[[#This Row],[Cant]])</f>
        <v>2</v>
      </c>
      <c r="Q5401" s="8">
        <f>DAY(Tabla1[[#This Row],[Date]])</f>
        <v>16</v>
      </c>
      <c r="R5401" s="8">
        <f>MONTH(Tabla1[[#This Row],[Date]])</f>
        <v>12</v>
      </c>
      <c r="S5401" s="8">
        <f>YEAR(Tabla1[[#This Row],[Date]])</f>
        <v>2022</v>
      </c>
    </row>
    <row r="5402" spans="1:19" x14ac:dyDescent="0.2">
      <c r="A5402">
        <v>5394</v>
      </c>
      <c r="B5402" s="1">
        <v>44911</v>
      </c>
      <c r="C5402" t="s">
        <v>261</v>
      </c>
      <c r="D5402" t="s">
        <v>817</v>
      </c>
      <c r="E5402">
        <v>1</v>
      </c>
      <c r="F5402" t="s">
        <v>128</v>
      </c>
      <c r="G5402" t="s">
        <v>266</v>
      </c>
      <c r="H5402" t="s">
        <v>2085</v>
      </c>
      <c r="M5402" s="2">
        <v>11000</v>
      </c>
      <c r="N5402" s="2">
        <v>20000</v>
      </c>
      <c r="O5402" s="2">
        <f>IF(Tabla1[[#This Row],[Mov]]="VNT",Tabla1[[#This Row],[Sale]]-Tabla1[[#This Row],[Cost]],-Tabla1[[#This Row],[Cost]]*Tabla1[[#This Row],[Cant]])</f>
        <v>-11000</v>
      </c>
      <c r="P5402" s="8">
        <f>IF(Tabla1[[#This Row],[Mov]]="VNT",-Tabla1[[#This Row],[Cant]],Tabla1[[#This Row],[Cant]])</f>
        <v>1</v>
      </c>
      <c r="Q5402" s="8">
        <f>DAY(Tabla1[[#This Row],[Date]])</f>
        <v>16</v>
      </c>
      <c r="R5402" s="8">
        <f>MONTH(Tabla1[[#This Row],[Date]])</f>
        <v>12</v>
      </c>
      <c r="S5402" s="8">
        <f>YEAR(Tabla1[[#This Row],[Date]])</f>
        <v>2022</v>
      </c>
    </row>
    <row r="5403" spans="1:19" x14ac:dyDescent="0.2">
      <c r="A5403">
        <v>5395</v>
      </c>
      <c r="B5403" s="1">
        <v>44911</v>
      </c>
      <c r="C5403" t="s">
        <v>261</v>
      </c>
      <c r="D5403" t="s">
        <v>817</v>
      </c>
      <c r="E5403">
        <v>1</v>
      </c>
      <c r="F5403" t="s">
        <v>617</v>
      </c>
      <c r="G5403" t="s">
        <v>266</v>
      </c>
      <c r="H5403" t="s">
        <v>2130</v>
      </c>
      <c r="M5403" s="2">
        <v>95000</v>
      </c>
      <c r="N5403" s="2">
        <v>135000</v>
      </c>
      <c r="O5403" s="2">
        <f>IF(Tabla1[[#This Row],[Mov]]="VNT",Tabla1[[#This Row],[Sale]]-Tabla1[[#This Row],[Cost]],-Tabla1[[#This Row],[Cost]]*Tabla1[[#This Row],[Cant]])</f>
        <v>-95000</v>
      </c>
      <c r="P5403" s="8">
        <f>IF(Tabla1[[#This Row],[Mov]]="VNT",-Tabla1[[#This Row],[Cant]],Tabla1[[#This Row],[Cant]])</f>
        <v>1</v>
      </c>
      <c r="Q5403" s="8">
        <f>DAY(Tabla1[[#This Row],[Date]])</f>
        <v>16</v>
      </c>
      <c r="R5403" s="8">
        <f>MONTH(Tabla1[[#This Row],[Date]])</f>
        <v>12</v>
      </c>
      <c r="S5403" s="8">
        <f>YEAR(Tabla1[[#This Row],[Date]])</f>
        <v>2022</v>
      </c>
    </row>
    <row r="5404" spans="1:19" x14ac:dyDescent="0.2">
      <c r="A5404">
        <v>5396</v>
      </c>
      <c r="B5404" s="1">
        <v>44911</v>
      </c>
      <c r="C5404" t="s">
        <v>261</v>
      </c>
      <c r="D5404" t="s">
        <v>817</v>
      </c>
      <c r="E5404">
        <v>1</v>
      </c>
      <c r="F5404" t="s">
        <v>532</v>
      </c>
      <c r="G5404" t="s">
        <v>263</v>
      </c>
      <c r="H5404" t="s">
        <v>557</v>
      </c>
      <c r="M5404" s="2">
        <v>40000</v>
      </c>
      <c r="N5404" s="2">
        <v>65000</v>
      </c>
      <c r="O5404" s="2">
        <f>IF(Tabla1[[#This Row],[Mov]]="VNT",Tabla1[[#This Row],[Sale]]-Tabla1[[#This Row],[Cost]],-Tabla1[[#This Row],[Cost]]*Tabla1[[#This Row],[Cant]])</f>
        <v>-40000</v>
      </c>
      <c r="P5404" s="8">
        <f>IF(Tabla1[[#This Row],[Mov]]="VNT",-Tabla1[[#This Row],[Cant]],Tabla1[[#This Row],[Cant]])</f>
        <v>1</v>
      </c>
      <c r="Q5404" s="8">
        <f>DAY(Tabla1[[#This Row],[Date]])</f>
        <v>16</v>
      </c>
      <c r="R5404" s="8">
        <f>MONTH(Tabla1[[#This Row],[Date]])</f>
        <v>12</v>
      </c>
      <c r="S5404" s="8">
        <f>YEAR(Tabla1[[#This Row],[Date]])</f>
        <v>2022</v>
      </c>
    </row>
    <row r="5405" spans="1:19" x14ac:dyDescent="0.2">
      <c r="A5405">
        <v>5397</v>
      </c>
      <c r="B5405" s="1">
        <v>44912</v>
      </c>
      <c r="C5405" t="s">
        <v>261</v>
      </c>
      <c r="D5405" t="s">
        <v>1767</v>
      </c>
      <c r="E5405">
        <v>1</v>
      </c>
      <c r="F5405" t="s">
        <v>2043</v>
      </c>
      <c r="G5405" t="s">
        <v>1765</v>
      </c>
      <c r="H5405" t="s">
        <v>2131</v>
      </c>
      <c r="M5405" s="2">
        <v>150000</v>
      </c>
      <c r="N5405" s="2">
        <v>230000</v>
      </c>
      <c r="O5405" s="2">
        <f>IF(Tabla1[[#This Row],[Mov]]="VNT",Tabla1[[#This Row],[Sale]]-Tabla1[[#This Row],[Cost]],-Tabla1[[#This Row],[Cost]]*Tabla1[[#This Row],[Cant]])</f>
        <v>-150000</v>
      </c>
      <c r="P5405" s="8">
        <f>IF(Tabla1[[#This Row],[Mov]]="VNT",-Tabla1[[#This Row],[Cant]],Tabla1[[#This Row],[Cant]])</f>
        <v>1</v>
      </c>
      <c r="Q5405" s="8">
        <f>DAY(Tabla1[[#This Row],[Date]])</f>
        <v>17</v>
      </c>
      <c r="R5405" s="8">
        <f>MONTH(Tabla1[[#This Row],[Date]])</f>
        <v>12</v>
      </c>
      <c r="S5405" s="8">
        <f>YEAR(Tabla1[[#This Row],[Date]])</f>
        <v>2022</v>
      </c>
    </row>
    <row r="5406" spans="1:19" x14ac:dyDescent="0.2">
      <c r="A5406">
        <v>5398</v>
      </c>
      <c r="B5406" s="1">
        <v>44912</v>
      </c>
      <c r="C5406" t="s">
        <v>261</v>
      </c>
      <c r="D5406" t="s">
        <v>181</v>
      </c>
      <c r="E5406">
        <v>1</v>
      </c>
      <c r="F5406" t="s">
        <v>48</v>
      </c>
      <c r="G5406" t="s">
        <v>790</v>
      </c>
      <c r="H5406" t="s">
        <v>2132</v>
      </c>
      <c r="M5406" s="2">
        <v>240000</v>
      </c>
      <c r="N5406" s="2">
        <v>310000</v>
      </c>
      <c r="O5406" s="2">
        <f>IF(Tabla1[[#This Row],[Mov]]="VNT",Tabla1[[#This Row],[Sale]]-Tabla1[[#This Row],[Cost]],-Tabla1[[#This Row],[Cost]]*Tabla1[[#This Row],[Cant]])</f>
        <v>-240000</v>
      </c>
      <c r="P5406" s="8">
        <f>IF(Tabla1[[#This Row],[Mov]]="VNT",-Tabla1[[#This Row],[Cant]],Tabla1[[#This Row],[Cant]])</f>
        <v>1</v>
      </c>
      <c r="Q5406" s="8">
        <f>DAY(Tabla1[[#This Row],[Date]])</f>
        <v>17</v>
      </c>
      <c r="R5406" s="8">
        <f>MONTH(Tabla1[[#This Row],[Date]])</f>
        <v>12</v>
      </c>
      <c r="S5406" s="8">
        <f>YEAR(Tabla1[[#This Row],[Date]])</f>
        <v>2022</v>
      </c>
    </row>
    <row r="5407" spans="1:19" x14ac:dyDescent="0.2">
      <c r="A5407">
        <v>5399</v>
      </c>
      <c r="B5407" s="1">
        <v>44912</v>
      </c>
      <c r="C5407" t="s">
        <v>261</v>
      </c>
      <c r="D5407" t="s">
        <v>1569</v>
      </c>
      <c r="E5407">
        <v>5</v>
      </c>
      <c r="F5407" t="s">
        <v>891</v>
      </c>
      <c r="G5407" t="s">
        <v>263</v>
      </c>
      <c r="H5407" t="s">
        <v>642</v>
      </c>
      <c r="M5407" s="2">
        <v>3500</v>
      </c>
      <c r="N5407" s="2">
        <v>10000</v>
      </c>
      <c r="O5407" s="2">
        <f>IF(Tabla1[[#This Row],[Mov]]="VNT",Tabla1[[#This Row],[Sale]]-Tabla1[[#This Row],[Cost]],-Tabla1[[#This Row],[Cost]]*Tabla1[[#This Row],[Cant]])</f>
        <v>-17500</v>
      </c>
      <c r="P5407" s="8">
        <f>IF(Tabla1[[#This Row],[Mov]]="VNT",-Tabla1[[#This Row],[Cant]],Tabla1[[#This Row],[Cant]])</f>
        <v>5</v>
      </c>
      <c r="Q5407" s="8">
        <f>DAY(Tabla1[[#This Row],[Date]])</f>
        <v>17</v>
      </c>
      <c r="R5407" s="8">
        <f>MONTH(Tabla1[[#This Row],[Date]])</f>
        <v>12</v>
      </c>
      <c r="S5407" s="8">
        <f>YEAR(Tabla1[[#This Row],[Date]])</f>
        <v>2022</v>
      </c>
    </row>
    <row r="5408" spans="1:19" x14ac:dyDescent="0.2">
      <c r="A5408">
        <v>5400</v>
      </c>
      <c r="B5408" s="1">
        <v>44912</v>
      </c>
      <c r="C5408" t="s">
        <v>261</v>
      </c>
      <c r="D5408" t="s">
        <v>1569</v>
      </c>
      <c r="E5408">
        <v>2</v>
      </c>
      <c r="F5408" t="s">
        <v>224</v>
      </c>
      <c r="G5408" t="s">
        <v>263</v>
      </c>
      <c r="H5408" t="s">
        <v>642</v>
      </c>
      <c r="M5408" s="2">
        <v>8500</v>
      </c>
      <c r="N5408" s="2">
        <v>20000</v>
      </c>
      <c r="O5408" s="2">
        <f>IF(Tabla1[[#This Row],[Mov]]="VNT",Tabla1[[#This Row],[Sale]]-Tabla1[[#This Row],[Cost]],-Tabla1[[#This Row],[Cost]]*Tabla1[[#This Row],[Cant]])</f>
        <v>-17000</v>
      </c>
      <c r="P5408" s="8">
        <f>IF(Tabla1[[#This Row],[Mov]]="VNT",-Tabla1[[#This Row],[Cant]],Tabla1[[#This Row],[Cant]])</f>
        <v>2</v>
      </c>
      <c r="Q5408" s="8">
        <f>DAY(Tabla1[[#This Row],[Date]])</f>
        <v>17</v>
      </c>
      <c r="R5408" s="8">
        <f>MONTH(Tabla1[[#This Row],[Date]])</f>
        <v>12</v>
      </c>
      <c r="S5408" s="8">
        <f>YEAR(Tabla1[[#This Row],[Date]])</f>
        <v>2022</v>
      </c>
    </row>
    <row r="5409" spans="1:19" x14ac:dyDescent="0.2">
      <c r="A5409">
        <v>5401</v>
      </c>
      <c r="B5409" s="1">
        <v>44912</v>
      </c>
      <c r="C5409" t="s">
        <v>261</v>
      </c>
      <c r="D5409" t="s">
        <v>1569</v>
      </c>
      <c r="E5409">
        <v>2</v>
      </c>
      <c r="F5409" t="s">
        <v>1166</v>
      </c>
      <c r="G5409" t="s">
        <v>266</v>
      </c>
      <c r="H5409" t="s">
        <v>2133</v>
      </c>
      <c r="M5409" s="2">
        <v>7500</v>
      </c>
      <c r="N5409" s="2">
        <v>15000</v>
      </c>
      <c r="O5409" s="2">
        <f>IF(Tabla1[[#This Row],[Mov]]="VNT",Tabla1[[#This Row],[Sale]]-Tabla1[[#This Row],[Cost]],-Tabla1[[#This Row],[Cost]]*Tabla1[[#This Row],[Cant]])</f>
        <v>-15000</v>
      </c>
      <c r="P5409" s="8">
        <f>IF(Tabla1[[#This Row],[Mov]]="VNT",-Tabla1[[#This Row],[Cant]],Tabla1[[#This Row],[Cant]])</f>
        <v>2</v>
      </c>
      <c r="Q5409" s="8">
        <f>DAY(Tabla1[[#This Row],[Date]])</f>
        <v>17</v>
      </c>
      <c r="R5409" s="8">
        <f>MONTH(Tabla1[[#This Row],[Date]])</f>
        <v>12</v>
      </c>
      <c r="S5409" s="8">
        <f>YEAR(Tabla1[[#This Row],[Date]])</f>
        <v>2022</v>
      </c>
    </row>
    <row r="5410" spans="1:19" x14ac:dyDescent="0.2">
      <c r="A5410">
        <v>5402</v>
      </c>
      <c r="B5410" s="1">
        <v>44912</v>
      </c>
      <c r="C5410" t="s">
        <v>261</v>
      </c>
      <c r="D5410" t="s">
        <v>1569</v>
      </c>
      <c r="E5410">
        <v>4</v>
      </c>
      <c r="F5410" t="s">
        <v>2134</v>
      </c>
      <c r="G5410" t="s">
        <v>266</v>
      </c>
      <c r="H5410" t="s">
        <v>2135</v>
      </c>
      <c r="M5410" s="2">
        <v>8500</v>
      </c>
      <c r="N5410" s="2">
        <v>15000</v>
      </c>
      <c r="O5410" s="2">
        <f>IF(Tabla1[[#This Row],[Mov]]="VNT",Tabla1[[#This Row],[Sale]]-Tabla1[[#This Row],[Cost]],-Tabla1[[#This Row],[Cost]]*Tabla1[[#This Row],[Cant]])</f>
        <v>-34000</v>
      </c>
      <c r="P5410" s="8">
        <f>IF(Tabla1[[#This Row],[Mov]]="VNT",-Tabla1[[#This Row],[Cant]],Tabla1[[#This Row],[Cant]])</f>
        <v>4</v>
      </c>
      <c r="Q5410" s="8">
        <f>DAY(Tabla1[[#This Row],[Date]])</f>
        <v>17</v>
      </c>
      <c r="R5410" s="8">
        <f>MONTH(Tabla1[[#This Row],[Date]])</f>
        <v>12</v>
      </c>
      <c r="S5410" s="8">
        <f>YEAR(Tabla1[[#This Row],[Date]])</f>
        <v>2022</v>
      </c>
    </row>
    <row r="5411" spans="1:19" x14ac:dyDescent="0.2">
      <c r="A5411">
        <v>5403</v>
      </c>
      <c r="B5411" s="1">
        <v>44911</v>
      </c>
      <c r="C5411" t="s">
        <v>261</v>
      </c>
      <c r="D5411" t="s">
        <v>2074</v>
      </c>
      <c r="E5411">
        <v>3</v>
      </c>
      <c r="F5411" t="s">
        <v>891</v>
      </c>
      <c r="G5411" t="s">
        <v>263</v>
      </c>
      <c r="H5411" t="s">
        <v>642</v>
      </c>
      <c r="M5411" s="2">
        <v>3500</v>
      </c>
      <c r="N5411" s="2">
        <v>10000</v>
      </c>
      <c r="O5411" s="2">
        <f>IF(Tabla1[[#This Row],[Mov]]="VNT",Tabla1[[#This Row],[Sale]]-Tabla1[[#This Row],[Cost]],-Tabla1[[#This Row],[Cost]]*Tabla1[[#This Row],[Cant]])</f>
        <v>-10500</v>
      </c>
      <c r="P5411" s="8">
        <f>IF(Tabla1[[#This Row],[Mov]]="VNT",-Tabla1[[#This Row],[Cant]],Tabla1[[#This Row],[Cant]])</f>
        <v>3</v>
      </c>
      <c r="Q5411" s="8">
        <f>DAY(Tabla1[[#This Row],[Date]])</f>
        <v>16</v>
      </c>
      <c r="R5411" s="8">
        <f>MONTH(Tabla1[[#This Row],[Date]])</f>
        <v>12</v>
      </c>
      <c r="S5411" s="8">
        <f>YEAR(Tabla1[[#This Row],[Date]])</f>
        <v>2022</v>
      </c>
    </row>
    <row r="5412" spans="1:19" x14ac:dyDescent="0.2">
      <c r="A5412">
        <v>5404</v>
      </c>
      <c r="B5412" s="1">
        <v>44911</v>
      </c>
      <c r="C5412" t="s">
        <v>261</v>
      </c>
      <c r="D5412" t="s">
        <v>2074</v>
      </c>
      <c r="E5412">
        <v>10</v>
      </c>
      <c r="F5412" t="s">
        <v>21</v>
      </c>
      <c r="G5412" t="s">
        <v>272</v>
      </c>
      <c r="H5412" t="s">
        <v>1522</v>
      </c>
      <c r="M5412" s="2">
        <v>2800</v>
      </c>
      <c r="N5412" s="2">
        <v>10000</v>
      </c>
      <c r="O5412" s="2">
        <f>IF(Tabla1[[#This Row],[Mov]]="VNT",Tabla1[[#This Row],[Sale]]-Tabla1[[#This Row],[Cost]],-Tabla1[[#This Row],[Cost]]*Tabla1[[#This Row],[Cant]])</f>
        <v>-28000</v>
      </c>
      <c r="P5412" s="8">
        <f>IF(Tabla1[[#This Row],[Mov]]="VNT",-Tabla1[[#This Row],[Cant]],Tabla1[[#This Row],[Cant]])</f>
        <v>10</v>
      </c>
      <c r="Q5412" s="8">
        <f>DAY(Tabla1[[#This Row],[Date]])</f>
        <v>16</v>
      </c>
      <c r="R5412" s="8">
        <f>MONTH(Tabla1[[#This Row],[Date]])</f>
        <v>12</v>
      </c>
      <c r="S5412" s="8">
        <f>YEAR(Tabla1[[#This Row],[Date]])</f>
        <v>2022</v>
      </c>
    </row>
    <row r="5413" spans="1:19" x14ac:dyDescent="0.2">
      <c r="A5413">
        <v>5405</v>
      </c>
      <c r="B5413" s="1">
        <v>44911</v>
      </c>
      <c r="C5413" t="s">
        <v>261</v>
      </c>
      <c r="D5413" t="s">
        <v>2074</v>
      </c>
      <c r="E5413">
        <v>2</v>
      </c>
      <c r="F5413" t="s">
        <v>44</v>
      </c>
      <c r="G5413" t="s">
        <v>266</v>
      </c>
      <c r="H5413" t="s">
        <v>2136</v>
      </c>
      <c r="M5413" s="2">
        <v>25000</v>
      </c>
      <c r="N5413" s="2">
        <v>50000</v>
      </c>
      <c r="O5413" s="2">
        <f>IF(Tabla1[[#This Row],[Mov]]="VNT",Tabla1[[#This Row],[Sale]]-Tabla1[[#This Row],[Cost]],-Tabla1[[#This Row],[Cost]]*Tabla1[[#This Row],[Cant]])</f>
        <v>-50000</v>
      </c>
      <c r="P5413" s="8">
        <f>IF(Tabla1[[#This Row],[Mov]]="VNT",-Tabla1[[#This Row],[Cant]],Tabla1[[#This Row],[Cant]])</f>
        <v>2</v>
      </c>
      <c r="Q5413" s="8">
        <f>DAY(Tabla1[[#This Row],[Date]])</f>
        <v>16</v>
      </c>
      <c r="R5413" s="8">
        <f>MONTH(Tabla1[[#This Row],[Date]])</f>
        <v>12</v>
      </c>
      <c r="S5413" s="8">
        <f>YEAR(Tabla1[[#This Row],[Date]])</f>
        <v>2022</v>
      </c>
    </row>
    <row r="5414" spans="1:19" x14ac:dyDescent="0.2">
      <c r="A5414">
        <v>5406</v>
      </c>
      <c r="B5414" s="1">
        <v>44911</v>
      </c>
      <c r="C5414" t="s">
        <v>261</v>
      </c>
      <c r="D5414" t="s">
        <v>2074</v>
      </c>
      <c r="E5414">
        <v>1</v>
      </c>
      <c r="F5414" t="s">
        <v>44</v>
      </c>
      <c r="G5414" t="s">
        <v>266</v>
      </c>
      <c r="H5414" t="s">
        <v>2137</v>
      </c>
      <c r="M5414" s="2">
        <v>17000</v>
      </c>
      <c r="N5414" s="2">
        <v>40000</v>
      </c>
      <c r="O5414" s="2">
        <f>IF(Tabla1[[#This Row],[Mov]]="VNT",Tabla1[[#This Row],[Sale]]-Tabla1[[#This Row],[Cost]],-Tabla1[[#This Row],[Cost]]*Tabla1[[#This Row],[Cant]])</f>
        <v>-17000</v>
      </c>
      <c r="P5414" s="8">
        <f>IF(Tabla1[[#This Row],[Mov]]="VNT",-Tabla1[[#This Row],[Cant]],Tabla1[[#This Row],[Cant]])</f>
        <v>1</v>
      </c>
      <c r="Q5414" s="8">
        <f>DAY(Tabla1[[#This Row],[Date]])</f>
        <v>16</v>
      </c>
      <c r="R5414" s="8">
        <f>MONTH(Tabla1[[#This Row],[Date]])</f>
        <v>12</v>
      </c>
      <c r="S5414" s="8">
        <f>YEAR(Tabla1[[#This Row],[Date]])</f>
        <v>2022</v>
      </c>
    </row>
    <row r="5415" spans="1:19" x14ac:dyDescent="0.2">
      <c r="A5415">
        <v>5407</v>
      </c>
      <c r="B5415" s="1">
        <v>44914</v>
      </c>
      <c r="C5415" t="s">
        <v>260</v>
      </c>
      <c r="D5415" t="s">
        <v>332</v>
      </c>
      <c r="E5415">
        <v>1</v>
      </c>
      <c r="F5415" t="s">
        <v>116</v>
      </c>
      <c r="G5415" t="s">
        <v>647</v>
      </c>
      <c r="H5415" t="s">
        <v>668</v>
      </c>
      <c r="M5415" s="2">
        <v>11214</v>
      </c>
      <c r="N5415" s="2">
        <v>12000</v>
      </c>
      <c r="O5415" s="2">
        <f>IF(Tabla1[[#This Row],[Mov]]="VNT",Tabla1[[#This Row],[Sale]]-Tabla1[[#This Row],[Cost]],-Tabla1[[#This Row],[Cost]]*Tabla1[[#This Row],[Cant]])</f>
        <v>786</v>
      </c>
      <c r="P5415" s="8">
        <f>IF(Tabla1[[#This Row],[Mov]]="VNT",-Tabla1[[#This Row],[Cant]],Tabla1[[#This Row],[Cant]])</f>
        <v>-1</v>
      </c>
      <c r="Q5415" s="8">
        <f>DAY(Tabla1[[#This Row],[Date]])</f>
        <v>19</v>
      </c>
      <c r="R5415" s="8">
        <f>MONTH(Tabla1[[#This Row],[Date]])</f>
        <v>12</v>
      </c>
      <c r="S5415" s="8">
        <f>YEAR(Tabla1[[#This Row],[Date]])</f>
        <v>2022</v>
      </c>
    </row>
    <row r="5416" spans="1:19" x14ac:dyDescent="0.2">
      <c r="A5416">
        <v>5408</v>
      </c>
      <c r="B5416" s="1">
        <v>44914</v>
      </c>
      <c r="C5416" t="s">
        <v>260</v>
      </c>
      <c r="D5416" t="s">
        <v>332</v>
      </c>
      <c r="E5416">
        <v>1</v>
      </c>
      <c r="F5416" t="s">
        <v>116</v>
      </c>
      <c r="G5416" t="s">
        <v>647</v>
      </c>
      <c r="H5416" t="s">
        <v>668</v>
      </c>
      <c r="M5416" s="2">
        <v>11214</v>
      </c>
      <c r="N5416" s="2">
        <v>12000</v>
      </c>
      <c r="O5416" s="2">
        <f>IF(Tabla1[[#This Row],[Mov]]="VNT",Tabla1[[#This Row],[Sale]]-Tabla1[[#This Row],[Cost]],-Tabla1[[#This Row],[Cost]]*Tabla1[[#This Row],[Cant]])</f>
        <v>786</v>
      </c>
      <c r="P5416" s="8">
        <f>IF(Tabla1[[#This Row],[Mov]]="VNT",-Tabla1[[#This Row],[Cant]],Tabla1[[#This Row],[Cant]])</f>
        <v>-1</v>
      </c>
      <c r="Q5416" s="8">
        <f>DAY(Tabla1[[#This Row],[Date]])</f>
        <v>19</v>
      </c>
      <c r="R5416" s="8">
        <f>MONTH(Tabla1[[#This Row],[Date]])</f>
        <v>12</v>
      </c>
      <c r="S5416" s="8">
        <f>YEAR(Tabla1[[#This Row],[Date]])</f>
        <v>2022</v>
      </c>
    </row>
    <row r="5417" spans="1:19" x14ac:dyDescent="0.2">
      <c r="A5417">
        <v>5409</v>
      </c>
      <c r="B5417" s="1">
        <v>44914</v>
      </c>
      <c r="C5417" t="s">
        <v>260</v>
      </c>
      <c r="D5417" t="s">
        <v>332</v>
      </c>
      <c r="E5417">
        <v>1</v>
      </c>
      <c r="F5417" t="s">
        <v>26</v>
      </c>
      <c r="G5417" t="s">
        <v>272</v>
      </c>
      <c r="H5417" t="s">
        <v>1810</v>
      </c>
      <c r="M5417" s="2">
        <v>16000</v>
      </c>
      <c r="N5417" s="2">
        <v>32000</v>
      </c>
      <c r="O5417" s="2">
        <f>IF(Tabla1[[#This Row],[Mov]]="VNT",Tabla1[[#This Row],[Sale]]-Tabla1[[#This Row],[Cost]],-Tabla1[[#This Row],[Cost]]*Tabla1[[#This Row],[Cant]])</f>
        <v>16000</v>
      </c>
      <c r="P5417" s="8">
        <f>IF(Tabla1[[#This Row],[Mov]]="VNT",-Tabla1[[#This Row],[Cant]],Tabla1[[#This Row],[Cant]])</f>
        <v>-1</v>
      </c>
      <c r="Q5417" s="8">
        <f>DAY(Tabla1[[#This Row],[Date]])</f>
        <v>19</v>
      </c>
      <c r="R5417" s="8">
        <f>MONTH(Tabla1[[#This Row],[Date]])</f>
        <v>12</v>
      </c>
      <c r="S5417" s="8">
        <f>YEAR(Tabla1[[#This Row],[Date]])</f>
        <v>2022</v>
      </c>
    </row>
    <row r="5418" spans="1:19" x14ac:dyDescent="0.2">
      <c r="A5418">
        <v>5410</v>
      </c>
      <c r="B5418" s="1">
        <v>44914</v>
      </c>
      <c r="C5418" t="s">
        <v>260</v>
      </c>
      <c r="D5418" t="s">
        <v>332</v>
      </c>
      <c r="E5418">
        <v>1</v>
      </c>
      <c r="F5418" t="s">
        <v>891</v>
      </c>
      <c r="G5418" t="s">
        <v>263</v>
      </c>
      <c r="H5418" t="s">
        <v>672</v>
      </c>
      <c r="M5418" s="2">
        <v>3500</v>
      </c>
      <c r="N5418" s="2">
        <v>10000</v>
      </c>
      <c r="O5418" s="2">
        <f>IF(Tabla1[[#This Row],[Mov]]="VNT",Tabla1[[#This Row],[Sale]]-Tabla1[[#This Row],[Cost]],-Tabla1[[#This Row],[Cost]]*Tabla1[[#This Row],[Cant]])</f>
        <v>6500</v>
      </c>
      <c r="P5418" s="8">
        <f>IF(Tabla1[[#This Row],[Mov]]="VNT",-Tabla1[[#This Row],[Cant]],Tabla1[[#This Row],[Cant]])</f>
        <v>-1</v>
      </c>
      <c r="Q5418" s="8">
        <f>DAY(Tabla1[[#This Row],[Date]])</f>
        <v>19</v>
      </c>
      <c r="R5418" s="8">
        <f>MONTH(Tabla1[[#This Row],[Date]])</f>
        <v>12</v>
      </c>
      <c r="S5418" s="8">
        <f>YEAR(Tabla1[[#This Row],[Date]])</f>
        <v>2022</v>
      </c>
    </row>
    <row r="5419" spans="1:19" x14ac:dyDescent="0.2">
      <c r="A5419">
        <v>5411</v>
      </c>
      <c r="B5419" s="1">
        <v>44914</v>
      </c>
      <c r="C5419" t="s">
        <v>260</v>
      </c>
      <c r="D5419" t="s">
        <v>332</v>
      </c>
      <c r="E5419">
        <v>1</v>
      </c>
      <c r="F5419" t="s">
        <v>225</v>
      </c>
      <c r="G5419" t="s">
        <v>263</v>
      </c>
      <c r="H5419" t="s">
        <v>672</v>
      </c>
      <c r="M5419" s="2">
        <v>1100</v>
      </c>
      <c r="N5419" s="2">
        <v>10000</v>
      </c>
      <c r="O5419" s="2">
        <f>IF(Tabla1[[#This Row],[Mov]]="VNT",Tabla1[[#This Row],[Sale]]-Tabla1[[#This Row],[Cost]],-Tabla1[[#This Row],[Cost]]*Tabla1[[#This Row],[Cant]])</f>
        <v>8900</v>
      </c>
      <c r="P5419" s="8">
        <f>IF(Tabla1[[#This Row],[Mov]]="VNT",-Tabla1[[#This Row],[Cant]],Tabla1[[#This Row],[Cant]])</f>
        <v>-1</v>
      </c>
      <c r="Q5419" s="8">
        <f>DAY(Tabla1[[#This Row],[Date]])</f>
        <v>19</v>
      </c>
      <c r="R5419" s="8">
        <f>MONTH(Tabla1[[#This Row],[Date]])</f>
        <v>12</v>
      </c>
      <c r="S5419" s="8">
        <f>YEAR(Tabla1[[#This Row],[Date]])</f>
        <v>2022</v>
      </c>
    </row>
    <row r="5420" spans="1:19" x14ac:dyDescent="0.2">
      <c r="A5420">
        <v>5412</v>
      </c>
      <c r="B5420" s="1">
        <v>44914</v>
      </c>
      <c r="C5420" t="s">
        <v>260</v>
      </c>
      <c r="D5420" t="s">
        <v>332</v>
      </c>
      <c r="E5420">
        <v>1</v>
      </c>
      <c r="F5420" t="s">
        <v>224</v>
      </c>
      <c r="G5420" t="s">
        <v>272</v>
      </c>
      <c r="H5420" t="s">
        <v>308</v>
      </c>
      <c r="M5420" s="2">
        <v>8500</v>
      </c>
      <c r="N5420" s="2">
        <v>20000</v>
      </c>
      <c r="O5420" s="2">
        <f>IF(Tabla1[[#This Row],[Mov]]="VNT",Tabla1[[#This Row],[Sale]]-Tabla1[[#This Row],[Cost]],-Tabla1[[#This Row],[Cost]]*Tabla1[[#This Row],[Cant]])</f>
        <v>11500</v>
      </c>
      <c r="P5420" s="8">
        <f>IF(Tabla1[[#This Row],[Mov]]="VNT",-Tabla1[[#This Row],[Cant]],Tabla1[[#This Row],[Cant]])</f>
        <v>-1</v>
      </c>
      <c r="Q5420" s="8">
        <f>DAY(Tabla1[[#This Row],[Date]])</f>
        <v>19</v>
      </c>
      <c r="R5420" s="8">
        <f>MONTH(Tabla1[[#This Row],[Date]])</f>
        <v>12</v>
      </c>
      <c r="S5420" s="8">
        <f>YEAR(Tabla1[[#This Row],[Date]])</f>
        <v>2022</v>
      </c>
    </row>
    <row r="5421" spans="1:19" x14ac:dyDescent="0.2">
      <c r="A5421">
        <v>5413</v>
      </c>
      <c r="B5421" s="1">
        <v>44914</v>
      </c>
      <c r="C5421" t="s">
        <v>260</v>
      </c>
      <c r="D5421" t="s">
        <v>332</v>
      </c>
      <c r="E5421">
        <v>1</v>
      </c>
      <c r="F5421" t="s">
        <v>225</v>
      </c>
      <c r="G5421" t="s">
        <v>272</v>
      </c>
      <c r="H5421" t="s">
        <v>308</v>
      </c>
      <c r="M5421" s="2">
        <v>1100</v>
      </c>
      <c r="N5421" s="2">
        <v>10000</v>
      </c>
      <c r="O5421" s="2">
        <f>IF(Tabla1[[#This Row],[Mov]]="VNT",Tabla1[[#This Row],[Sale]]-Tabla1[[#This Row],[Cost]],-Tabla1[[#This Row],[Cost]]*Tabla1[[#This Row],[Cant]])</f>
        <v>8900</v>
      </c>
      <c r="P5421" s="8">
        <f>IF(Tabla1[[#This Row],[Mov]]="VNT",-Tabla1[[#This Row],[Cant]],Tabla1[[#This Row],[Cant]])</f>
        <v>-1</v>
      </c>
      <c r="Q5421" s="8">
        <f>DAY(Tabla1[[#This Row],[Date]])</f>
        <v>19</v>
      </c>
      <c r="R5421" s="8">
        <f>MONTH(Tabla1[[#This Row],[Date]])</f>
        <v>12</v>
      </c>
      <c r="S5421" s="8">
        <f>YEAR(Tabla1[[#This Row],[Date]])</f>
        <v>2022</v>
      </c>
    </row>
    <row r="5422" spans="1:19" x14ac:dyDescent="0.2">
      <c r="A5422">
        <v>5414</v>
      </c>
      <c r="B5422" s="1">
        <v>44914</v>
      </c>
      <c r="C5422" t="s">
        <v>260</v>
      </c>
      <c r="D5422" t="s">
        <v>332</v>
      </c>
      <c r="E5422">
        <v>1</v>
      </c>
      <c r="F5422" t="s">
        <v>128</v>
      </c>
      <c r="G5422" t="s">
        <v>266</v>
      </c>
      <c r="H5422" t="s">
        <v>2085</v>
      </c>
      <c r="M5422" s="2">
        <v>11000</v>
      </c>
      <c r="N5422" s="2">
        <v>20000</v>
      </c>
      <c r="O5422" s="2">
        <f>IF(Tabla1[[#This Row],[Mov]]="VNT",Tabla1[[#This Row],[Sale]]-Tabla1[[#This Row],[Cost]],-Tabla1[[#This Row],[Cost]]*Tabla1[[#This Row],[Cant]])</f>
        <v>9000</v>
      </c>
      <c r="P5422" s="8">
        <f>IF(Tabla1[[#This Row],[Mov]]="VNT",-Tabla1[[#This Row],[Cant]],Tabla1[[#This Row],[Cant]])</f>
        <v>-1</v>
      </c>
      <c r="Q5422" s="8">
        <f>DAY(Tabla1[[#This Row],[Date]])</f>
        <v>19</v>
      </c>
      <c r="R5422" s="8">
        <f>MONTH(Tabla1[[#This Row],[Date]])</f>
        <v>12</v>
      </c>
      <c r="S5422" s="8">
        <f>YEAR(Tabla1[[#This Row],[Date]])</f>
        <v>2022</v>
      </c>
    </row>
    <row r="5423" spans="1:19" x14ac:dyDescent="0.2">
      <c r="A5423">
        <v>5415</v>
      </c>
      <c r="B5423" s="1">
        <v>44914</v>
      </c>
      <c r="C5423" t="s">
        <v>260</v>
      </c>
      <c r="D5423" t="s">
        <v>332</v>
      </c>
      <c r="E5423">
        <v>1</v>
      </c>
      <c r="F5423" t="s">
        <v>2039</v>
      </c>
      <c r="G5423" t="s">
        <v>266</v>
      </c>
      <c r="H5423" t="s">
        <v>2040</v>
      </c>
      <c r="M5423" s="2">
        <v>3500</v>
      </c>
      <c r="N5423" s="2">
        <v>8000</v>
      </c>
      <c r="O5423" s="2">
        <f>IF(Tabla1[[#This Row],[Mov]]="VNT",Tabla1[[#This Row],[Sale]]-Tabla1[[#This Row],[Cost]],-Tabla1[[#This Row],[Cost]]*Tabla1[[#This Row],[Cant]])</f>
        <v>4500</v>
      </c>
      <c r="P5423" s="8">
        <f>IF(Tabla1[[#This Row],[Mov]]="VNT",-Tabla1[[#This Row],[Cant]],Tabla1[[#This Row],[Cant]])</f>
        <v>-1</v>
      </c>
      <c r="Q5423" s="8">
        <f>DAY(Tabla1[[#This Row],[Date]])</f>
        <v>19</v>
      </c>
      <c r="R5423" s="8">
        <f>MONTH(Tabla1[[#This Row],[Date]])</f>
        <v>12</v>
      </c>
      <c r="S5423" s="8">
        <f>YEAR(Tabla1[[#This Row],[Date]])</f>
        <v>2022</v>
      </c>
    </row>
    <row r="5424" spans="1:19" x14ac:dyDescent="0.2">
      <c r="A5424">
        <v>5416</v>
      </c>
      <c r="B5424" s="1">
        <v>44914</v>
      </c>
      <c r="C5424" t="s">
        <v>260</v>
      </c>
      <c r="D5424" t="s">
        <v>332</v>
      </c>
      <c r="E5424">
        <v>1</v>
      </c>
      <c r="F5424" t="s">
        <v>2134</v>
      </c>
      <c r="G5424" t="s">
        <v>266</v>
      </c>
      <c r="H5424" t="s">
        <v>2135</v>
      </c>
      <c r="L5424" t="s">
        <v>2139</v>
      </c>
      <c r="M5424" s="2">
        <v>8500</v>
      </c>
      <c r="N5424" s="2">
        <v>15000</v>
      </c>
      <c r="O5424" s="2">
        <f>IF(Tabla1[[#This Row],[Mov]]="VNT",Tabla1[[#This Row],[Sale]]-Tabla1[[#This Row],[Cost]],-Tabla1[[#This Row],[Cost]]*Tabla1[[#This Row],[Cant]])</f>
        <v>6500</v>
      </c>
      <c r="P5424" s="8">
        <f>IF(Tabla1[[#This Row],[Mov]]="VNT",-Tabla1[[#This Row],[Cant]],Tabla1[[#This Row],[Cant]])</f>
        <v>-1</v>
      </c>
      <c r="Q5424" s="8">
        <f>DAY(Tabla1[[#This Row],[Date]])</f>
        <v>19</v>
      </c>
      <c r="R5424" s="8">
        <f>MONTH(Tabla1[[#This Row],[Date]])</f>
        <v>12</v>
      </c>
      <c r="S5424" s="8">
        <f>YEAR(Tabla1[[#This Row],[Date]])</f>
        <v>2022</v>
      </c>
    </row>
    <row r="5425" spans="1:19" x14ac:dyDescent="0.2">
      <c r="A5425">
        <v>5417</v>
      </c>
      <c r="B5425" s="1">
        <v>44915</v>
      </c>
      <c r="C5425" t="s">
        <v>260</v>
      </c>
      <c r="D5425" t="s">
        <v>332</v>
      </c>
      <c r="E5425">
        <v>1</v>
      </c>
      <c r="F5425" t="s">
        <v>116</v>
      </c>
      <c r="G5425" t="s">
        <v>347</v>
      </c>
      <c r="H5425" t="s">
        <v>519</v>
      </c>
      <c r="M5425" s="2">
        <v>3738</v>
      </c>
      <c r="N5425" s="2">
        <v>4000</v>
      </c>
      <c r="O5425" s="2">
        <f>IF(Tabla1[[#This Row],[Mov]]="VNT",Tabla1[[#This Row],[Sale]]-Tabla1[[#This Row],[Cost]],-Tabla1[[#This Row],[Cost]]*Tabla1[[#This Row],[Cant]])</f>
        <v>262</v>
      </c>
      <c r="P5425" s="8">
        <f>IF(Tabla1[[#This Row],[Mov]]="VNT",-Tabla1[[#This Row],[Cant]],Tabla1[[#This Row],[Cant]])</f>
        <v>-1</v>
      </c>
      <c r="Q5425" s="8">
        <f>DAY(Tabla1[[#This Row],[Date]])</f>
        <v>20</v>
      </c>
      <c r="R5425" s="8">
        <f>MONTH(Tabla1[[#This Row],[Date]])</f>
        <v>12</v>
      </c>
      <c r="S5425" s="8">
        <f>YEAR(Tabla1[[#This Row],[Date]])</f>
        <v>2022</v>
      </c>
    </row>
    <row r="5426" spans="1:19" x14ac:dyDescent="0.2">
      <c r="A5426">
        <v>5418</v>
      </c>
      <c r="B5426" s="1">
        <v>44915</v>
      </c>
      <c r="C5426" t="s">
        <v>260</v>
      </c>
      <c r="D5426" t="s">
        <v>332</v>
      </c>
      <c r="E5426">
        <v>1</v>
      </c>
      <c r="F5426" t="s">
        <v>116</v>
      </c>
      <c r="G5426" t="s">
        <v>347</v>
      </c>
      <c r="H5426" t="s">
        <v>519</v>
      </c>
      <c r="M5426" s="2">
        <v>1869</v>
      </c>
      <c r="N5426" s="2">
        <v>2000</v>
      </c>
      <c r="O5426" s="2">
        <f>IF(Tabla1[[#This Row],[Mov]]="VNT",Tabla1[[#This Row],[Sale]]-Tabla1[[#This Row],[Cost]],-Tabla1[[#This Row],[Cost]]*Tabla1[[#This Row],[Cant]])</f>
        <v>131</v>
      </c>
      <c r="P5426" s="8">
        <f>IF(Tabla1[[#This Row],[Mov]]="VNT",-Tabla1[[#This Row],[Cant]],Tabla1[[#This Row],[Cant]])</f>
        <v>-1</v>
      </c>
      <c r="Q5426" s="8">
        <f>DAY(Tabla1[[#This Row],[Date]])</f>
        <v>20</v>
      </c>
      <c r="R5426" s="8">
        <f>MONTH(Tabla1[[#This Row],[Date]])</f>
        <v>12</v>
      </c>
      <c r="S5426" s="8">
        <f>YEAR(Tabla1[[#This Row],[Date]])</f>
        <v>2022</v>
      </c>
    </row>
    <row r="5427" spans="1:19" x14ac:dyDescent="0.2">
      <c r="A5427">
        <v>5419</v>
      </c>
      <c r="B5427" s="1">
        <v>44915</v>
      </c>
      <c r="C5427" t="s">
        <v>260</v>
      </c>
      <c r="D5427" t="s">
        <v>332</v>
      </c>
      <c r="E5427">
        <v>1</v>
      </c>
      <c r="F5427" t="s">
        <v>214</v>
      </c>
      <c r="G5427" t="s">
        <v>266</v>
      </c>
      <c r="H5427" t="s">
        <v>374</v>
      </c>
      <c r="M5427" s="2">
        <v>25000</v>
      </c>
      <c r="N5427" s="2">
        <v>40000</v>
      </c>
      <c r="O5427" s="2">
        <f>IF(Tabla1[[#This Row],[Mov]]="VNT",Tabla1[[#This Row],[Sale]]-Tabla1[[#This Row],[Cost]],-Tabla1[[#This Row],[Cost]]*Tabla1[[#This Row],[Cant]])</f>
        <v>15000</v>
      </c>
      <c r="P5427" s="8">
        <f>IF(Tabla1[[#This Row],[Mov]]="VNT",-Tabla1[[#This Row],[Cant]],Tabla1[[#This Row],[Cant]])</f>
        <v>-1</v>
      </c>
      <c r="Q5427" s="8">
        <f>DAY(Tabla1[[#This Row],[Date]])</f>
        <v>20</v>
      </c>
      <c r="R5427" s="8">
        <f>MONTH(Tabla1[[#This Row],[Date]])</f>
        <v>12</v>
      </c>
      <c r="S5427" s="8">
        <f>YEAR(Tabla1[[#This Row],[Date]])</f>
        <v>2022</v>
      </c>
    </row>
    <row r="5428" spans="1:19" x14ac:dyDescent="0.2">
      <c r="A5428">
        <v>5420</v>
      </c>
      <c r="B5428" s="1">
        <v>44915</v>
      </c>
      <c r="C5428" t="s">
        <v>260</v>
      </c>
      <c r="D5428" t="s">
        <v>332</v>
      </c>
      <c r="E5428">
        <v>1</v>
      </c>
      <c r="F5428" t="s">
        <v>365</v>
      </c>
      <c r="G5428" t="s">
        <v>943</v>
      </c>
      <c r="H5428" t="s">
        <v>1069</v>
      </c>
      <c r="M5428" s="2">
        <v>4000</v>
      </c>
      <c r="N5428" s="2">
        <v>9000</v>
      </c>
      <c r="O5428" s="2">
        <f>IF(Tabla1[[#This Row],[Mov]]="VNT",Tabla1[[#This Row],[Sale]]-Tabla1[[#This Row],[Cost]],-Tabla1[[#This Row],[Cost]]*Tabla1[[#This Row],[Cant]])</f>
        <v>5000</v>
      </c>
      <c r="P5428" s="8">
        <f>IF(Tabla1[[#This Row],[Mov]]="VNT",-Tabla1[[#This Row],[Cant]],Tabla1[[#This Row],[Cant]])</f>
        <v>-1</v>
      </c>
      <c r="Q5428" s="8">
        <f>DAY(Tabla1[[#This Row],[Date]])</f>
        <v>20</v>
      </c>
      <c r="R5428" s="8">
        <f>MONTH(Tabla1[[#This Row],[Date]])</f>
        <v>12</v>
      </c>
      <c r="S5428" s="8">
        <f>YEAR(Tabla1[[#This Row],[Date]])</f>
        <v>2022</v>
      </c>
    </row>
    <row r="5429" spans="1:19" x14ac:dyDescent="0.2">
      <c r="A5429">
        <v>5421</v>
      </c>
      <c r="B5429" s="1">
        <v>44915</v>
      </c>
      <c r="C5429" t="s">
        <v>260</v>
      </c>
      <c r="D5429" t="s">
        <v>332</v>
      </c>
      <c r="E5429">
        <v>1</v>
      </c>
      <c r="F5429" t="s">
        <v>365</v>
      </c>
      <c r="G5429" t="s">
        <v>943</v>
      </c>
      <c r="H5429" t="s">
        <v>2140</v>
      </c>
      <c r="M5429" s="2">
        <v>4000</v>
      </c>
      <c r="N5429" s="2">
        <v>9000</v>
      </c>
      <c r="O5429" s="2">
        <f>IF(Tabla1[[#This Row],[Mov]]="VNT",Tabla1[[#This Row],[Sale]]-Tabla1[[#This Row],[Cost]],-Tabla1[[#This Row],[Cost]]*Tabla1[[#This Row],[Cant]])</f>
        <v>5000</v>
      </c>
      <c r="P5429" s="8">
        <f>IF(Tabla1[[#This Row],[Mov]]="VNT",-Tabla1[[#This Row],[Cant]],Tabla1[[#This Row],[Cant]])</f>
        <v>-1</v>
      </c>
      <c r="Q5429" s="8">
        <f>DAY(Tabla1[[#This Row],[Date]])</f>
        <v>20</v>
      </c>
      <c r="R5429" s="8">
        <f>MONTH(Tabla1[[#This Row],[Date]])</f>
        <v>12</v>
      </c>
      <c r="S5429" s="8">
        <f>YEAR(Tabla1[[#This Row],[Date]])</f>
        <v>2022</v>
      </c>
    </row>
    <row r="5430" spans="1:19" x14ac:dyDescent="0.2">
      <c r="A5430">
        <v>5422</v>
      </c>
      <c r="B5430" s="1">
        <v>44915</v>
      </c>
      <c r="C5430" t="s">
        <v>260</v>
      </c>
      <c r="D5430" t="s">
        <v>332</v>
      </c>
      <c r="E5430">
        <v>1</v>
      </c>
      <c r="F5430" t="s">
        <v>365</v>
      </c>
      <c r="G5430" t="s">
        <v>943</v>
      </c>
      <c r="H5430" t="s">
        <v>1069</v>
      </c>
      <c r="M5430" s="2">
        <v>4000</v>
      </c>
      <c r="N5430" s="2">
        <v>10000</v>
      </c>
      <c r="O5430" s="2">
        <f>IF(Tabla1[[#This Row],[Mov]]="VNT",Tabla1[[#This Row],[Sale]]-Tabla1[[#This Row],[Cost]],-Tabla1[[#This Row],[Cost]]*Tabla1[[#This Row],[Cant]])</f>
        <v>6000</v>
      </c>
      <c r="P5430" s="8">
        <f>IF(Tabla1[[#This Row],[Mov]]="VNT",-Tabla1[[#This Row],[Cant]],Tabla1[[#This Row],[Cant]])</f>
        <v>-1</v>
      </c>
      <c r="Q5430" s="8">
        <f>DAY(Tabla1[[#This Row],[Date]])</f>
        <v>20</v>
      </c>
      <c r="R5430" s="8">
        <f>MONTH(Tabla1[[#This Row],[Date]])</f>
        <v>12</v>
      </c>
      <c r="S5430" s="8">
        <f>YEAR(Tabla1[[#This Row],[Date]])</f>
        <v>2022</v>
      </c>
    </row>
    <row r="5431" spans="1:19" x14ac:dyDescent="0.2">
      <c r="A5431">
        <v>5423</v>
      </c>
      <c r="B5431" s="1">
        <v>44915</v>
      </c>
      <c r="C5431" t="s">
        <v>260</v>
      </c>
      <c r="D5431" t="s">
        <v>332</v>
      </c>
      <c r="E5431">
        <v>1</v>
      </c>
      <c r="F5431" t="s">
        <v>26</v>
      </c>
      <c r="G5431" t="s">
        <v>272</v>
      </c>
      <c r="H5431" t="s">
        <v>1389</v>
      </c>
      <c r="I5431" t="s">
        <v>1388</v>
      </c>
      <c r="L5431" t="s">
        <v>2142</v>
      </c>
      <c r="M5431" s="2">
        <v>10000</v>
      </c>
      <c r="N5431" s="2">
        <v>25000</v>
      </c>
      <c r="O5431" s="2">
        <f>IF(Tabla1[[#This Row],[Mov]]="VNT",Tabla1[[#This Row],[Sale]]-Tabla1[[#This Row],[Cost]],-Tabla1[[#This Row],[Cost]]*Tabla1[[#This Row],[Cant]])</f>
        <v>15000</v>
      </c>
      <c r="P5431" s="8">
        <f>IF(Tabla1[[#This Row],[Mov]]="VNT",-Tabla1[[#This Row],[Cant]],Tabla1[[#This Row],[Cant]])</f>
        <v>-1</v>
      </c>
      <c r="Q5431" s="8">
        <f>DAY(Tabla1[[#This Row],[Date]])</f>
        <v>20</v>
      </c>
      <c r="R5431" s="8">
        <f>MONTH(Tabla1[[#This Row],[Date]])</f>
        <v>12</v>
      </c>
      <c r="S5431" s="8">
        <f>YEAR(Tabla1[[#This Row],[Date]])</f>
        <v>2022</v>
      </c>
    </row>
    <row r="5432" spans="1:19" x14ac:dyDescent="0.2">
      <c r="A5432">
        <v>5424</v>
      </c>
      <c r="B5432" s="1">
        <v>44915</v>
      </c>
      <c r="C5432" t="s">
        <v>260</v>
      </c>
      <c r="D5432" t="s">
        <v>332</v>
      </c>
      <c r="E5432">
        <v>1</v>
      </c>
      <c r="F5432" t="s">
        <v>225</v>
      </c>
      <c r="G5432" t="s">
        <v>263</v>
      </c>
      <c r="H5432" t="s">
        <v>1225</v>
      </c>
      <c r="M5432" s="2">
        <v>1100</v>
      </c>
      <c r="N5432" s="2">
        <v>10000</v>
      </c>
      <c r="O5432" s="2">
        <f>IF(Tabla1[[#This Row],[Mov]]="VNT",Tabla1[[#This Row],[Sale]]-Tabla1[[#This Row],[Cost]],-Tabla1[[#This Row],[Cost]]*Tabla1[[#This Row],[Cant]])</f>
        <v>8900</v>
      </c>
      <c r="P5432" s="8">
        <f>IF(Tabla1[[#This Row],[Mov]]="VNT",-Tabla1[[#This Row],[Cant]],Tabla1[[#This Row],[Cant]])</f>
        <v>-1</v>
      </c>
      <c r="Q5432" s="8">
        <f>DAY(Tabla1[[#This Row],[Date]])</f>
        <v>20</v>
      </c>
      <c r="R5432" s="8">
        <f>MONTH(Tabla1[[#This Row],[Date]])</f>
        <v>12</v>
      </c>
      <c r="S5432" s="8">
        <f>YEAR(Tabla1[[#This Row],[Date]])</f>
        <v>2022</v>
      </c>
    </row>
    <row r="5433" spans="1:19" x14ac:dyDescent="0.2">
      <c r="A5433">
        <v>5425</v>
      </c>
      <c r="B5433" s="1">
        <v>44915</v>
      </c>
      <c r="C5433" t="s">
        <v>260</v>
      </c>
      <c r="D5433" t="s">
        <v>332</v>
      </c>
      <c r="E5433">
        <v>1</v>
      </c>
      <c r="F5433" t="s">
        <v>224</v>
      </c>
      <c r="G5433" t="s">
        <v>263</v>
      </c>
      <c r="H5433" t="s">
        <v>1225</v>
      </c>
      <c r="M5433" s="2">
        <v>8500</v>
      </c>
      <c r="N5433" s="2">
        <v>20000</v>
      </c>
      <c r="O5433" s="2">
        <f>IF(Tabla1[[#This Row],[Mov]]="VNT",Tabla1[[#This Row],[Sale]]-Tabla1[[#This Row],[Cost]],-Tabla1[[#This Row],[Cost]]*Tabla1[[#This Row],[Cant]])</f>
        <v>11500</v>
      </c>
      <c r="P5433" s="8">
        <f>IF(Tabla1[[#This Row],[Mov]]="VNT",-Tabla1[[#This Row],[Cant]],Tabla1[[#This Row],[Cant]])</f>
        <v>-1</v>
      </c>
      <c r="Q5433" s="8">
        <f>DAY(Tabla1[[#This Row],[Date]])</f>
        <v>20</v>
      </c>
      <c r="R5433" s="8">
        <f>MONTH(Tabla1[[#This Row],[Date]])</f>
        <v>12</v>
      </c>
      <c r="S5433" s="8">
        <f>YEAR(Tabla1[[#This Row],[Date]])</f>
        <v>2022</v>
      </c>
    </row>
    <row r="5434" spans="1:19" x14ac:dyDescent="0.2">
      <c r="A5434">
        <v>5426</v>
      </c>
      <c r="B5434" s="1">
        <v>44915</v>
      </c>
      <c r="C5434" t="s">
        <v>260</v>
      </c>
      <c r="D5434" t="s">
        <v>332</v>
      </c>
      <c r="E5434">
        <v>1</v>
      </c>
      <c r="F5434" t="s">
        <v>225</v>
      </c>
      <c r="G5434" t="s">
        <v>284</v>
      </c>
      <c r="H5434" t="s">
        <v>573</v>
      </c>
      <c r="M5434" s="2">
        <v>1100</v>
      </c>
      <c r="N5434" s="2">
        <v>10000</v>
      </c>
      <c r="O5434" s="2">
        <f>IF(Tabla1[[#This Row],[Mov]]="VNT",Tabla1[[#This Row],[Sale]]-Tabla1[[#This Row],[Cost]],-Tabla1[[#This Row],[Cost]]*Tabla1[[#This Row],[Cant]])</f>
        <v>8900</v>
      </c>
      <c r="P5434" s="8">
        <f>IF(Tabla1[[#This Row],[Mov]]="VNT",-Tabla1[[#This Row],[Cant]],Tabla1[[#This Row],[Cant]])</f>
        <v>-1</v>
      </c>
      <c r="Q5434" s="8">
        <f>DAY(Tabla1[[#This Row],[Date]])</f>
        <v>20</v>
      </c>
      <c r="R5434" s="8">
        <f>MONTH(Tabla1[[#This Row],[Date]])</f>
        <v>12</v>
      </c>
      <c r="S5434" s="8">
        <f>YEAR(Tabla1[[#This Row],[Date]])</f>
        <v>2022</v>
      </c>
    </row>
    <row r="5435" spans="1:19" x14ac:dyDescent="0.2">
      <c r="A5435">
        <v>5427</v>
      </c>
      <c r="B5435" s="1">
        <v>44915</v>
      </c>
      <c r="C5435" t="s">
        <v>260</v>
      </c>
      <c r="D5435" t="s">
        <v>332</v>
      </c>
      <c r="E5435">
        <v>1</v>
      </c>
      <c r="F5435" t="s">
        <v>225</v>
      </c>
      <c r="G5435" t="s">
        <v>272</v>
      </c>
      <c r="H5435" t="s">
        <v>1776</v>
      </c>
      <c r="M5435" s="2">
        <v>1100</v>
      </c>
      <c r="N5435" s="2">
        <v>10000</v>
      </c>
      <c r="O5435" s="2">
        <f>IF(Tabla1[[#This Row],[Mov]]="VNT",Tabla1[[#This Row],[Sale]]-Tabla1[[#This Row],[Cost]],-Tabla1[[#This Row],[Cost]]*Tabla1[[#This Row],[Cant]])</f>
        <v>8900</v>
      </c>
      <c r="P5435" s="8">
        <f>IF(Tabla1[[#This Row],[Mov]]="VNT",-Tabla1[[#This Row],[Cant]],Tabla1[[#This Row],[Cant]])</f>
        <v>-1</v>
      </c>
      <c r="Q5435" s="8">
        <f>DAY(Tabla1[[#This Row],[Date]])</f>
        <v>20</v>
      </c>
      <c r="R5435" s="8">
        <f>MONTH(Tabla1[[#This Row],[Date]])</f>
        <v>12</v>
      </c>
      <c r="S5435" s="8">
        <f>YEAR(Tabla1[[#This Row],[Date]])</f>
        <v>2022</v>
      </c>
    </row>
    <row r="5436" spans="1:19" x14ac:dyDescent="0.2">
      <c r="A5436">
        <v>5428</v>
      </c>
      <c r="B5436" s="1">
        <v>44915</v>
      </c>
      <c r="C5436" t="s">
        <v>260</v>
      </c>
      <c r="D5436" t="s">
        <v>332</v>
      </c>
      <c r="E5436">
        <v>1</v>
      </c>
      <c r="F5436" t="s">
        <v>532</v>
      </c>
      <c r="G5436" t="s">
        <v>273</v>
      </c>
      <c r="H5436" t="s">
        <v>552</v>
      </c>
      <c r="M5436" s="2">
        <v>19000</v>
      </c>
      <c r="N5436" s="2">
        <v>35000</v>
      </c>
      <c r="O5436" s="2">
        <f>IF(Tabla1[[#This Row],[Mov]]="VNT",Tabla1[[#This Row],[Sale]]-Tabla1[[#This Row],[Cost]],-Tabla1[[#This Row],[Cost]]*Tabla1[[#This Row],[Cant]])</f>
        <v>16000</v>
      </c>
      <c r="P5436" s="8">
        <f>IF(Tabla1[[#This Row],[Mov]]="VNT",-Tabla1[[#This Row],[Cant]],Tabla1[[#This Row],[Cant]])</f>
        <v>-1</v>
      </c>
      <c r="Q5436" s="8">
        <f>DAY(Tabla1[[#This Row],[Date]])</f>
        <v>20</v>
      </c>
      <c r="R5436" s="8">
        <f>MONTH(Tabla1[[#This Row],[Date]])</f>
        <v>12</v>
      </c>
      <c r="S5436" s="8">
        <f>YEAR(Tabla1[[#This Row],[Date]])</f>
        <v>2022</v>
      </c>
    </row>
    <row r="5437" spans="1:19" x14ac:dyDescent="0.2">
      <c r="A5437">
        <v>5429</v>
      </c>
      <c r="B5437" s="1">
        <v>44915</v>
      </c>
      <c r="C5437" t="s">
        <v>260</v>
      </c>
      <c r="D5437" t="s">
        <v>332</v>
      </c>
      <c r="E5437">
        <v>1</v>
      </c>
      <c r="F5437" t="s">
        <v>225</v>
      </c>
      <c r="G5437" t="s">
        <v>263</v>
      </c>
      <c r="H5437" t="s">
        <v>391</v>
      </c>
      <c r="M5437" s="2">
        <v>1100</v>
      </c>
      <c r="N5437" s="2">
        <v>10000</v>
      </c>
      <c r="O5437" s="2">
        <f>IF(Tabla1[[#This Row],[Mov]]="VNT",Tabla1[[#This Row],[Sale]]-Tabla1[[#This Row],[Cost]],-Tabla1[[#This Row],[Cost]]*Tabla1[[#This Row],[Cant]])</f>
        <v>8900</v>
      </c>
      <c r="P5437" s="8">
        <f>IF(Tabla1[[#This Row],[Mov]]="VNT",-Tabla1[[#This Row],[Cant]],Tabla1[[#This Row],[Cant]])</f>
        <v>-1</v>
      </c>
      <c r="Q5437" s="8">
        <f>DAY(Tabla1[[#This Row],[Date]])</f>
        <v>20</v>
      </c>
      <c r="R5437" s="8">
        <f>MONTH(Tabla1[[#This Row],[Date]])</f>
        <v>12</v>
      </c>
      <c r="S5437" s="8">
        <f>YEAR(Tabla1[[#This Row],[Date]])</f>
        <v>2022</v>
      </c>
    </row>
    <row r="5438" spans="1:19" x14ac:dyDescent="0.2">
      <c r="A5438">
        <v>5430</v>
      </c>
      <c r="B5438" s="1">
        <v>44915</v>
      </c>
      <c r="C5438" t="s">
        <v>260</v>
      </c>
      <c r="D5438" t="s">
        <v>332</v>
      </c>
      <c r="E5438">
        <v>1</v>
      </c>
      <c r="F5438" t="s">
        <v>891</v>
      </c>
      <c r="G5438" t="s">
        <v>263</v>
      </c>
      <c r="H5438" t="s">
        <v>391</v>
      </c>
      <c r="M5438" s="2">
        <v>5000</v>
      </c>
      <c r="N5438" s="2">
        <v>12000</v>
      </c>
      <c r="O5438" s="2">
        <f>IF(Tabla1[[#This Row],[Mov]]="VNT",Tabla1[[#This Row],[Sale]]-Tabla1[[#This Row],[Cost]],-Tabla1[[#This Row],[Cost]]*Tabla1[[#This Row],[Cant]])</f>
        <v>7000</v>
      </c>
      <c r="P5438" s="8">
        <f>IF(Tabla1[[#This Row],[Mov]]="VNT",-Tabla1[[#This Row],[Cant]],Tabla1[[#This Row],[Cant]])</f>
        <v>-1</v>
      </c>
      <c r="Q5438" s="8">
        <f>DAY(Tabla1[[#This Row],[Date]])</f>
        <v>20</v>
      </c>
      <c r="R5438" s="8">
        <f>MONTH(Tabla1[[#This Row],[Date]])</f>
        <v>12</v>
      </c>
      <c r="S5438" s="8">
        <f>YEAR(Tabla1[[#This Row],[Date]])</f>
        <v>2022</v>
      </c>
    </row>
    <row r="5439" spans="1:19" x14ac:dyDescent="0.2">
      <c r="A5439">
        <v>5431</v>
      </c>
      <c r="B5439" s="1">
        <v>44915</v>
      </c>
      <c r="C5439" t="s">
        <v>260</v>
      </c>
      <c r="D5439" t="s">
        <v>585</v>
      </c>
      <c r="E5439">
        <v>1</v>
      </c>
      <c r="F5439" t="s">
        <v>586</v>
      </c>
      <c r="G5439" t="s">
        <v>273</v>
      </c>
      <c r="H5439" t="s">
        <v>470</v>
      </c>
      <c r="M5439" s="2">
        <v>7000</v>
      </c>
      <c r="N5439" s="2">
        <v>20000</v>
      </c>
      <c r="O5439" s="2">
        <f>IF(Tabla1[[#This Row],[Mov]]="VNT",Tabla1[[#This Row],[Sale]]-Tabla1[[#This Row],[Cost]],-Tabla1[[#This Row],[Cost]]*Tabla1[[#This Row],[Cant]])</f>
        <v>13000</v>
      </c>
      <c r="P5439" s="8">
        <f>IF(Tabla1[[#This Row],[Mov]]="VNT",-Tabla1[[#This Row],[Cant]],Tabla1[[#This Row],[Cant]])</f>
        <v>-1</v>
      </c>
      <c r="Q5439" s="8">
        <f>DAY(Tabla1[[#This Row],[Date]])</f>
        <v>20</v>
      </c>
      <c r="R5439" s="8">
        <f>MONTH(Tabla1[[#This Row],[Date]])</f>
        <v>12</v>
      </c>
      <c r="S5439" s="8">
        <f>YEAR(Tabla1[[#This Row],[Date]])</f>
        <v>2022</v>
      </c>
    </row>
    <row r="5440" spans="1:19" x14ac:dyDescent="0.2">
      <c r="A5440">
        <v>5432</v>
      </c>
      <c r="B5440" s="1">
        <v>44915</v>
      </c>
      <c r="C5440" t="s">
        <v>260</v>
      </c>
      <c r="D5440" t="s">
        <v>332</v>
      </c>
      <c r="E5440">
        <v>1</v>
      </c>
      <c r="F5440" t="s">
        <v>560</v>
      </c>
      <c r="G5440" t="s">
        <v>266</v>
      </c>
      <c r="H5440" t="s">
        <v>2009</v>
      </c>
      <c r="M5440" s="2">
        <v>8500</v>
      </c>
      <c r="N5440" s="2">
        <v>19000</v>
      </c>
      <c r="O5440" s="2">
        <f>IF(Tabla1[[#This Row],[Mov]]="VNT",Tabla1[[#This Row],[Sale]]-Tabla1[[#This Row],[Cost]],-Tabla1[[#This Row],[Cost]]*Tabla1[[#This Row],[Cant]])</f>
        <v>10500</v>
      </c>
      <c r="P5440" s="8">
        <f>IF(Tabla1[[#This Row],[Mov]]="VNT",-Tabla1[[#This Row],[Cant]],Tabla1[[#This Row],[Cant]])</f>
        <v>-1</v>
      </c>
      <c r="Q5440" s="8">
        <f>DAY(Tabla1[[#This Row],[Date]])</f>
        <v>20</v>
      </c>
      <c r="R5440" s="8">
        <f>MONTH(Tabla1[[#This Row],[Date]])</f>
        <v>12</v>
      </c>
      <c r="S5440" s="8">
        <f>YEAR(Tabla1[[#This Row],[Date]])</f>
        <v>2022</v>
      </c>
    </row>
    <row r="5441" spans="1:19" x14ac:dyDescent="0.2">
      <c r="A5441">
        <v>5433</v>
      </c>
      <c r="B5441" s="1">
        <v>44915</v>
      </c>
      <c r="C5441" t="s">
        <v>260</v>
      </c>
      <c r="D5441" t="s">
        <v>549</v>
      </c>
      <c r="E5441">
        <v>1</v>
      </c>
      <c r="F5441" t="s">
        <v>458</v>
      </c>
      <c r="G5441" t="s">
        <v>272</v>
      </c>
      <c r="H5441" t="s">
        <v>2143</v>
      </c>
      <c r="M5441" s="2">
        <v>0</v>
      </c>
      <c r="N5441" s="2">
        <v>10000</v>
      </c>
      <c r="O5441" s="2">
        <f>IF(Tabla1[[#This Row],[Mov]]="VNT",Tabla1[[#This Row],[Sale]]-Tabla1[[#This Row],[Cost]],-Tabla1[[#This Row],[Cost]]*Tabla1[[#This Row],[Cant]])</f>
        <v>10000</v>
      </c>
      <c r="P5441" s="8">
        <f>IF(Tabla1[[#This Row],[Mov]]="VNT",-Tabla1[[#This Row],[Cant]],Tabla1[[#This Row],[Cant]])</f>
        <v>-1</v>
      </c>
      <c r="Q5441" s="8">
        <f>DAY(Tabla1[[#This Row],[Date]])</f>
        <v>20</v>
      </c>
      <c r="R5441" s="8">
        <f>MONTH(Tabla1[[#This Row],[Date]])</f>
        <v>12</v>
      </c>
      <c r="S5441" s="8">
        <f>YEAR(Tabla1[[#This Row],[Date]])</f>
        <v>2022</v>
      </c>
    </row>
    <row r="5442" spans="1:19" x14ac:dyDescent="0.2">
      <c r="A5442">
        <v>5434</v>
      </c>
      <c r="B5442" s="1">
        <v>44915</v>
      </c>
      <c r="C5442" t="s">
        <v>260</v>
      </c>
      <c r="D5442" t="s">
        <v>332</v>
      </c>
      <c r="E5442">
        <v>1</v>
      </c>
      <c r="F5442" t="s">
        <v>21</v>
      </c>
      <c r="G5442" t="s">
        <v>272</v>
      </c>
      <c r="H5442" t="s">
        <v>1522</v>
      </c>
      <c r="M5442" s="2">
        <v>2800</v>
      </c>
      <c r="N5442" s="2">
        <v>10000</v>
      </c>
      <c r="O5442" s="2">
        <f>IF(Tabla1[[#This Row],[Mov]]="VNT",Tabla1[[#This Row],[Sale]]-Tabla1[[#This Row],[Cost]],-Tabla1[[#This Row],[Cost]]*Tabla1[[#This Row],[Cant]])</f>
        <v>7200</v>
      </c>
      <c r="P5442" s="8">
        <f>IF(Tabla1[[#This Row],[Mov]]="VNT",-Tabla1[[#This Row],[Cant]],Tabla1[[#This Row],[Cant]])</f>
        <v>-1</v>
      </c>
      <c r="Q5442" s="8">
        <f>DAY(Tabla1[[#This Row],[Date]])</f>
        <v>20</v>
      </c>
      <c r="R5442" s="8">
        <f>MONTH(Tabla1[[#This Row],[Date]])</f>
        <v>12</v>
      </c>
      <c r="S5442" s="8">
        <f>YEAR(Tabla1[[#This Row],[Date]])</f>
        <v>2022</v>
      </c>
    </row>
    <row r="5443" spans="1:19" x14ac:dyDescent="0.2">
      <c r="A5443">
        <v>5435</v>
      </c>
      <c r="B5443" s="1">
        <v>44915</v>
      </c>
      <c r="C5443" t="s">
        <v>260</v>
      </c>
      <c r="D5443" t="s">
        <v>332</v>
      </c>
      <c r="E5443">
        <v>1</v>
      </c>
      <c r="F5443" t="s">
        <v>225</v>
      </c>
      <c r="G5443" t="s">
        <v>272</v>
      </c>
      <c r="H5443" t="s">
        <v>1003</v>
      </c>
      <c r="M5443" s="2">
        <v>1100</v>
      </c>
      <c r="N5443" s="2">
        <v>10000</v>
      </c>
      <c r="O5443" s="2">
        <f>IF(Tabla1[[#This Row],[Mov]]="VNT",Tabla1[[#This Row],[Sale]]-Tabla1[[#This Row],[Cost]],-Tabla1[[#This Row],[Cost]]*Tabla1[[#This Row],[Cant]])</f>
        <v>8900</v>
      </c>
      <c r="P5443" s="8">
        <f>IF(Tabla1[[#This Row],[Mov]]="VNT",-Tabla1[[#This Row],[Cant]],Tabla1[[#This Row],[Cant]])</f>
        <v>-1</v>
      </c>
      <c r="Q5443" s="8">
        <f>DAY(Tabla1[[#This Row],[Date]])</f>
        <v>20</v>
      </c>
      <c r="R5443" s="8">
        <f>MONTH(Tabla1[[#This Row],[Date]])</f>
        <v>12</v>
      </c>
      <c r="S5443" s="8">
        <f>YEAR(Tabla1[[#This Row],[Date]])</f>
        <v>2022</v>
      </c>
    </row>
    <row r="5444" spans="1:19" x14ac:dyDescent="0.2">
      <c r="A5444">
        <v>5436</v>
      </c>
      <c r="B5444" s="1">
        <v>44915</v>
      </c>
      <c r="C5444" t="s">
        <v>260</v>
      </c>
      <c r="D5444" t="s">
        <v>332</v>
      </c>
      <c r="E5444">
        <v>1</v>
      </c>
      <c r="F5444" t="s">
        <v>586</v>
      </c>
      <c r="G5444" t="s">
        <v>272</v>
      </c>
      <c r="H5444" t="s">
        <v>1003</v>
      </c>
      <c r="M5444" s="2">
        <v>8000</v>
      </c>
      <c r="N5444" s="2">
        <v>20000</v>
      </c>
      <c r="O5444" s="2">
        <f>IF(Tabla1[[#This Row],[Mov]]="VNT",Tabla1[[#This Row],[Sale]]-Tabla1[[#This Row],[Cost]],-Tabla1[[#This Row],[Cost]]*Tabla1[[#This Row],[Cant]])</f>
        <v>12000</v>
      </c>
      <c r="P5444" s="8">
        <f>IF(Tabla1[[#This Row],[Mov]]="VNT",-Tabla1[[#This Row],[Cant]],Tabla1[[#This Row],[Cant]])</f>
        <v>-1</v>
      </c>
      <c r="Q5444" s="8">
        <f>DAY(Tabla1[[#This Row],[Date]])</f>
        <v>20</v>
      </c>
      <c r="R5444" s="8">
        <f>MONTH(Tabla1[[#This Row],[Date]])</f>
        <v>12</v>
      </c>
      <c r="S5444" s="8">
        <f>YEAR(Tabla1[[#This Row],[Date]])</f>
        <v>2022</v>
      </c>
    </row>
    <row r="5445" spans="1:19" x14ac:dyDescent="0.2">
      <c r="A5445">
        <v>5437</v>
      </c>
      <c r="B5445" s="1">
        <v>44915</v>
      </c>
      <c r="C5445" t="s">
        <v>260</v>
      </c>
      <c r="D5445" t="s">
        <v>332</v>
      </c>
      <c r="E5445">
        <v>1</v>
      </c>
      <c r="F5445" t="s">
        <v>891</v>
      </c>
      <c r="G5445" t="s">
        <v>263</v>
      </c>
      <c r="H5445" t="s">
        <v>496</v>
      </c>
      <c r="M5445" s="2">
        <v>3500</v>
      </c>
      <c r="N5445" s="2">
        <v>10000</v>
      </c>
      <c r="O5445" s="2">
        <f>IF(Tabla1[[#This Row],[Mov]]="VNT",Tabla1[[#This Row],[Sale]]-Tabla1[[#This Row],[Cost]],-Tabla1[[#This Row],[Cost]]*Tabla1[[#This Row],[Cant]])</f>
        <v>6500</v>
      </c>
      <c r="P5445" s="8">
        <f>IF(Tabla1[[#This Row],[Mov]]="VNT",-Tabla1[[#This Row],[Cant]],Tabla1[[#This Row],[Cant]])</f>
        <v>-1</v>
      </c>
      <c r="Q5445" s="8">
        <f>DAY(Tabla1[[#This Row],[Date]])</f>
        <v>20</v>
      </c>
      <c r="R5445" s="8">
        <f>MONTH(Tabla1[[#This Row],[Date]])</f>
        <v>12</v>
      </c>
      <c r="S5445" s="8">
        <f>YEAR(Tabla1[[#This Row],[Date]])</f>
        <v>2022</v>
      </c>
    </row>
    <row r="5446" spans="1:19" x14ac:dyDescent="0.2">
      <c r="A5446">
        <v>5438</v>
      </c>
      <c r="B5446" s="1">
        <v>44915</v>
      </c>
      <c r="C5446" t="s">
        <v>260</v>
      </c>
      <c r="D5446" t="s">
        <v>332</v>
      </c>
      <c r="E5446">
        <v>1</v>
      </c>
      <c r="F5446" t="s">
        <v>1174</v>
      </c>
      <c r="G5446" t="s">
        <v>272</v>
      </c>
      <c r="H5446" t="s">
        <v>310</v>
      </c>
      <c r="M5446" s="2">
        <v>5000</v>
      </c>
      <c r="N5446" s="2">
        <v>12000</v>
      </c>
      <c r="O5446" s="2">
        <f>IF(Tabla1[[#This Row],[Mov]]="VNT",Tabla1[[#This Row],[Sale]]-Tabla1[[#This Row],[Cost]],-Tabla1[[#This Row],[Cost]]*Tabla1[[#This Row],[Cant]])</f>
        <v>7000</v>
      </c>
      <c r="P5446" s="8">
        <f>IF(Tabla1[[#This Row],[Mov]]="VNT",-Tabla1[[#This Row],[Cant]],Tabla1[[#This Row],[Cant]])</f>
        <v>-1</v>
      </c>
      <c r="Q5446" s="8">
        <f>DAY(Tabla1[[#This Row],[Date]])</f>
        <v>20</v>
      </c>
      <c r="R5446" s="8">
        <f>MONTH(Tabla1[[#This Row],[Date]])</f>
        <v>12</v>
      </c>
      <c r="S5446" s="8">
        <f>YEAR(Tabla1[[#This Row],[Date]])</f>
        <v>2022</v>
      </c>
    </row>
    <row r="5447" spans="1:19" x14ac:dyDescent="0.2">
      <c r="A5447">
        <v>5439</v>
      </c>
      <c r="B5447" s="1">
        <v>44915</v>
      </c>
      <c r="C5447" t="s">
        <v>260</v>
      </c>
      <c r="D5447" t="s">
        <v>332</v>
      </c>
      <c r="E5447">
        <v>1</v>
      </c>
      <c r="F5447" t="s">
        <v>116</v>
      </c>
      <c r="G5447" t="s">
        <v>347</v>
      </c>
      <c r="H5447" t="s">
        <v>518</v>
      </c>
      <c r="M5447" s="2">
        <v>3271</v>
      </c>
      <c r="N5447" s="2">
        <v>3500</v>
      </c>
      <c r="O5447" s="2">
        <f>IF(Tabla1[[#This Row],[Mov]]="VNT",Tabla1[[#This Row],[Sale]]-Tabla1[[#This Row],[Cost]],-Tabla1[[#This Row],[Cost]]*Tabla1[[#This Row],[Cant]])</f>
        <v>229</v>
      </c>
      <c r="P5447" s="8">
        <f>IF(Tabla1[[#This Row],[Mov]]="VNT",-Tabla1[[#This Row],[Cant]],Tabla1[[#This Row],[Cant]])</f>
        <v>-1</v>
      </c>
      <c r="Q5447" s="8">
        <f>DAY(Tabla1[[#This Row],[Date]])</f>
        <v>20</v>
      </c>
      <c r="R5447" s="8">
        <f>MONTH(Tabla1[[#This Row],[Date]])</f>
        <v>12</v>
      </c>
      <c r="S5447" s="8">
        <f>YEAR(Tabla1[[#This Row],[Date]])</f>
        <v>2022</v>
      </c>
    </row>
    <row r="5448" spans="1:19" x14ac:dyDescent="0.2">
      <c r="A5448">
        <v>5440</v>
      </c>
      <c r="B5448" s="1">
        <v>44915</v>
      </c>
      <c r="C5448" t="s">
        <v>260</v>
      </c>
      <c r="D5448" t="s">
        <v>332</v>
      </c>
      <c r="E5448">
        <v>1</v>
      </c>
      <c r="F5448" t="s">
        <v>891</v>
      </c>
      <c r="G5448" t="s">
        <v>272</v>
      </c>
      <c r="H5448" t="s">
        <v>255</v>
      </c>
      <c r="M5448" s="2">
        <v>3500</v>
      </c>
      <c r="N5448" s="2">
        <v>10000</v>
      </c>
      <c r="O5448" s="2">
        <f>IF(Tabla1[[#This Row],[Mov]]="VNT",Tabla1[[#This Row],[Sale]]-Tabla1[[#This Row],[Cost]],-Tabla1[[#This Row],[Cost]]*Tabla1[[#This Row],[Cant]])</f>
        <v>6500</v>
      </c>
      <c r="P5448" s="8">
        <f>IF(Tabla1[[#This Row],[Mov]]="VNT",-Tabla1[[#This Row],[Cant]],Tabla1[[#This Row],[Cant]])</f>
        <v>-1</v>
      </c>
      <c r="Q5448" s="8">
        <f>DAY(Tabla1[[#This Row],[Date]])</f>
        <v>20</v>
      </c>
      <c r="R5448" s="8">
        <f>MONTH(Tabla1[[#This Row],[Date]])</f>
        <v>12</v>
      </c>
      <c r="S5448" s="8">
        <f>YEAR(Tabla1[[#This Row],[Date]])</f>
        <v>2022</v>
      </c>
    </row>
    <row r="5449" spans="1:19" x14ac:dyDescent="0.2">
      <c r="A5449">
        <v>5441</v>
      </c>
      <c r="B5449" s="1">
        <v>44916</v>
      </c>
      <c r="C5449" t="s">
        <v>260</v>
      </c>
      <c r="D5449" t="s">
        <v>332</v>
      </c>
      <c r="E5449">
        <v>1</v>
      </c>
      <c r="F5449" t="s">
        <v>224</v>
      </c>
      <c r="G5449" t="s">
        <v>272</v>
      </c>
      <c r="H5449" t="s">
        <v>1776</v>
      </c>
      <c r="M5449" s="2">
        <v>8500</v>
      </c>
      <c r="N5449" s="2">
        <v>20000</v>
      </c>
      <c r="O5449" s="2">
        <f>IF(Tabla1[[#This Row],[Mov]]="VNT",Tabla1[[#This Row],[Sale]]-Tabla1[[#This Row],[Cost]],-Tabla1[[#This Row],[Cost]]*Tabla1[[#This Row],[Cant]])</f>
        <v>11500</v>
      </c>
      <c r="P5449" s="8">
        <f>IF(Tabla1[[#This Row],[Mov]]="VNT",-Tabla1[[#This Row],[Cant]],Tabla1[[#This Row],[Cant]])</f>
        <v>-1</v>
      </c>
      <c r="Q5449" s="8">
        <f>DAY(Tabla1[[#This Row],[Date]])</f>
        <v>21</v>
      </c>
      <c r="R5449" s="8">
        <f>MONTH(Tabla1[[#This Row],[Date]])</f>
        <v>12</v>
      </c>
      <c r="S5449" s="8">
        <f>YEAR(Tabla1[[#This Row],[Date]])</f>
        <v>2022</v>
      </c>
    </row>
    <row r="5450" spans="1:19" x14ac:dyDescent="0.2">
      <c r="A5450">
        <v>5442</v>
      </c>
      <c r="B5450" s="1">
        <v>44916</v>
      </c>
      <c r="C5450" t="s">
        <v>260</v>
      </c>
      <c r="D5450" t="s">
        <v>332</v>
      </c>
      <c r="E5450">
        <v>1</v>
      </c>
      <c r="F5450" t="s">
        <v>225</v>
      </c>
      <c r="G5450" t="s">
        <v>272</v>
      </c>
      <c r="H5450" t="s">
        <v>1776</v>
      </c>
      <c r="M5450" s="2">
        <v>1100</v>
      </c>
      <c r="N5450" s="2">
        <v>10000</v>
      </c>
      <c r="O5450" s="2">
        <f>IF(Tabla1[[#This Row],[Mov]]="VNT",Tabla1[[#This Row],[Sale]]-Tabla1[[#This Row],[Cost]],-Tabla1[[#This Row],[Cost]]*Tabla1[[#This Row],[Cant]])</f>
        <v>8900</v>
      </c>
      <c r="P5450" s="8">
        <f>IF(Tabla1[[#This Row],[Mov]]="VNT",-Tabla1[[#This Row],[Cant]],Tabla1[[#This Row],[Cant]])</f>
        <v>-1</v>
      </c>
      <c r="Q5450" s="8">
        <f>DAY(Tabla1[[#This Row],[Date]])</f>
        <v>21</v>
      </c>
      <c r="R5450" s="8">
        <f>MONTH(Tabla1[[#This Row],[Date]])</f>
        <v>12</v>
      </c>
      <c r="S5450" s="8">
        <f>YEAR(Tabla1[[#This Row],[Date]])</f>
        <v>2022</v>
      </c>
    </row>
    <row r="5451" spans="1:19" x14ac:dyDescent="0.2">
      <c r="A5451">
        <v>5443</v>
      </c>
      <c r="B5451" s="1">
        <v>44916</v>
      </c>
      <c r="C5451" t="s">
        <v>260</v>
      </c>
      <c r="D5451" t="s">
        <v>332</v>
      </c>
      <c r="E5451">
        <v>1</v>
      </c>
      <c r="F5451" t="s">
        <v>386</v>
      </c>
      <c r="G5451" t="s">
        <v>272</v>
      </c>
      <c r="H5451" t="s">
        <v>806</v>
      </c>
      <c r="M5451" s="2">
        <v>65000</v>
      </c>
      <c r="N5451" s="2">
        <v>110000</v>
      </c>
      <c r="O5451" s="2">
        <f>IF(Tabla1[[#This Row],[Mov]]="VNT",Tabla1[[#This Row],[Sale]]-Tabla1[[#This Row],[Cost]],-Tabla1[[#This Row],[Cost]]*Tabla1[[#This Row],[Cant]])</f>
        <v>45000</v>
      </c>
      <c r="P5451" s="8">
        <f>IF(Tabla1[[#This Row],[Mov]]="VNT",-Tabla1[[#This Row],[Cant]],Tabla1[[#This Row],[Cant]])</f>
        <v>-1</v>
      </c>
      <c r="Q5451" s="8">
        <f>DAY(Tabla1[[#This Row],[Date]])</f>
        <v>21</v>
      </c>
      <c r="R5451" s="8">
        <f>MONTH(Tabla1[[#This Row],[Date]])</f>
        <v>12</v>
      </c>
      <c r="S5451" s="8">
        <f>YEAR(Tabla1[[#This Row],[Date]])</f>
        <v>2022</v>
      </c>
    </row>
    <row r="5452" spans="1:19" x14ac:dyDescent="0.2">
      <c r="A5452">
        <v>5444</v>
      </c>
      <c r="B5452" s="1">
        <v>44916</v>
      </c>
      <c r="C5452" t="s">
        <v>260</v>
      </c>
      <c r="D5452" t="s">
        <v>332</v>
      </c>
      <c r="E5452">
        <v>1</v>
      </c>
      <c r="F5452" t="s">
        <v>458</v>
      </c>
      <c r="G5452" t="s">
        <v>263</v>
      </c>
      <c r="H5452" t="s">
        <v>2144</v>
      </c>
      <c r="K5452">
        <v>60000</v>
      </c>
      <c r="L5452" t="s">
        <v>2145</v>
      </c>
      <c r="M5452" s="2">
        <v>0</v>
      </c>
      <c r="N5452" s="2">
        <v>30000</v>
      </c>
      <c r="O5452" s="2">
        <f>IF(Tabla1[[#This Row],[Mov]]="VNT",Tabla1[[#This Row],[Sale]]-Tabla1[[#This Row],[Cost]],-Tabla1[[#This Row],[Cost]]*Tabla1[[#This Row],[Cant]])</f>
        <v>30000</v>
      </c>
      <c r="P5452" s="8">
        <f>IF(Tabla1[[#This Row],[Mov]]="VNT",-Tabla1[[#This Row],[Cant]],Tabla1[[#This Row],[Cant]])</f>
        <v>-1</v>
      </c>
      <c r="Q5452" s="8">
        <f>DAY(Tabla1[[#This Row],[Date]])</f>
        <v>21</v>
      </c>
      <c r="R5452" s="8">
        <f>MONTH(Tabla1[[#This Row],[Date]])</f>
        <v>12</v>
      </c>
      <c r="S5452" s="8">
        <f>YEAR(Tabla1[[#This Row],[Date]])</f>
        <v>2022</v>
      </c>
    </row>
    <row r="5453" spans="1:19" x14ac:dyDescent="0.2">
      <c r="A5453">
        <v>5445</v>
      </c>
      <c r="B5453" s="1">
        <v>44916</v>
      </c>
      <c r="C5453" t="s">
        <v>261</v>
      </c>
      <c r="D5453" t="s">
        <v>892</v>
      </c>
      <c r="E5453">
        <v>1</v>
      </c>
      <c r="F5453" t="s">
        <v>386</v>
      </c>
      <c r="G5453" t="s">
        <v>272</v>
      </c>
      <c r="H5453" t="s">
        <v>806</v>
      </c>
      <c r="M5453" s="2">
        <v>65000</v>
      </c>
      <c r="N5453" s="2">
        <v>120000</v>
      </c>
      <c r="O5453" s="2">
        <f>IF(Tabla1[[#This Row],[Mov]]="VNT",Tabla1[[#This Row],[Sale]]-Tabla1[[#This Row],[Cost]],-Tabla1[[#This Row],[Cost]]*Tabla1[[#This Row],[Cant]])</f>
        <v>-65000</v>
      </c>
      <c r="P5453" s="8">
        <f>IF(Tabla1[[#This Row],[Mov]]="VNT",-Tabla1[[#This Row],[Cant]],Tabla1[[#This Row],[Cant]])</f>
        <v>1</v>
      </c>
      <c r="Q5453" s="8">
        <f>DAY(Tabla1[[#This Row],[Date]])</f>
        <v>21</v>
      </c>
      <c r="R5453" s="8">
        <f>MONTH(Tabla1[[#This Row],[Date]])</f>
        <v>12</v>
      </c>
      <c r="S5453" s="8">
        <f>YEAR(Tabla1[[#This Row],[Date]])</f>
        <v>2022</v>
      </c>
    </row>
    <row r="5454" spans="1:19" x14ac:dyDescent="0.2">
      <c r="A5454">
        <v>5446</v>
      </c>
      <c r="B5454" s="1">
        <v>44916</v>
      </c>
      <c r="C5454" t="s">
        <v>261</v>
      </c>
      <c r="D5454" t="s">
        <v>892</v>
      </c>
      <c r="E5454">
        <v>1</v>
      </c>
      <c r="F5454" t="s">
        <v>386</v>
      </c>
      <c r="G5454" t="s">
        <v>262</v>
      </c>
      <c r="H5454" t="s">
        <v>2146</v>
      </c>
      <c r="M5454" s="2">
        <v>85000</v>
      </c>
      <c r="N5454" s="2">
        <v>140000</v>
      </c>
      <c r="O5454" s="2">
        <f>IF(Tabla1[[#This Row],[Mov]]="VNT",Tabla1[[#This Row],[Sale]]-Tabla1[[#This Row],[Cost]],-Tabla1[[#This Row],[Cost]]*Tabla1[[#This Row],[Cant]])</f>
        <v>-85000</v>
      </c>
      <c r="P5454" s="8">
        <f>IF(Tabla1[[#This Row],[Mov]]="VNT",-Tabla1[[#This Row],[Cant]],Tabla1[[#This Row],[Cant]])</f>
        <v>1</v>
      </c>
      <c r="Q5454" s="8">
        <f>DAY(Tabla1[[#This Row],[Date]])</f>
        <v>21</v>
      </c>
      <c r="R5454" s="8">
        <f>MONTH(Tabla1[[#This Row],[Date]])</f>
        <v>12</v>
      </c>
      <c r="S5454" s="8">
        <f>YEAR(Tabla1[[#This Row],[Date]])</f>
        <v>2022</v>
      </c>
    </row>
    <row r="5455" spans="1:19" x14ac:dyDescent="0.2">
      <c r="A5455">
        <v>5447</v>
      </c>
      <c r="B5455" s="1">
        <v>44916</v>
      </c>
      <c r="C5455" t="s">
        <v>261</v>
      </c>
      <c r="D5455" t="s">
        <v>892</v>
      </c>
      <c r="E5455">
        <v>1</v>
      </c>
      <c r="F5455" t="s">
        <v>386</v>
      </c>
      <c r="G5455" t="s">
        <v>262</v>
      </c>
      <c r="H5455" t="s">
        <v>2147</v>
      </c>
      <c r="M5455" s="2">
        <v>75000</v>
      </c>
      <c r="N5455" s="2">
        <v>130000</v>
      </c>
      <c r="O5455" s="2">
        <f>IF(Tabla1[[#This Row],[Mov]]="VNT",Tabla1[[#This Row],[Sale]]-Tabla1[[#This Row],[Cost]],-Tabla1[[#This Row],[Cost]]*Tabla1[[#This Row],[Cant]])</f>
        <v>-75000</v>
      </c>
      <c r="P5455" s="8">
        <f>IF(Tabla1[[#This Row],[Mov]]="VNT",-Tabla1[[#This Row],[Cant]],Tabla1[[#This Row],[Cant]])</f>
        <v>1</v>
      </c>
      <c r="Q5455" s="8">
        <f>DAY(Tabla1[[#This Row],[Date]])</f>
        <v>21</v>
      </c>
      <c r="R5455" s="8">
        <f>MONTH(Tabla1[[#This Row],[Date]])</f>
        <v>12</v>
      </c>
      <c r="S5455" s="8">
        <f>YEAR(Tabla1[[#This Row],[Date]])</f>
        <v>2022</v>
      </c>
    </row>
    <row r="5456" spans="1:19" x14ac:dyDescent="0.2">
      <c r="A5456">
        <v>5448</v>
      </c>
      <c r="B5456" s="1">
        <v>44916</v>
      </c>
      <c r="C5456" t="s">
        <v>261</v>
      </c>
      <c r="D5456" t="s">
        <v>892</v>
      </c>
      <c r="E5456">
        <v>1</v>
      </c>
      <c r="F5456" t="s">
        <v>386</v>
      </c>
      <c r="G5456" t="s">
        <v>263</v>
      </c>
      <c r="H5456" t="s">
        <v>3633</v>
      </c>
      <c r="M5456" s="2">
        <v>65000</v>
      </c>
      <c r="N5456" s="2">
        <v>120000</v>
      </c>
      <c r="O5456" s="2">
        <f>IF(Tabla1[[#This Row],[Mov]]="VNT",Tabla1[[#This Row],[Sale]]-Tabla1[[#This Row],[Cost]],-Tabla1[[#This Row],[Cost]]*Tabla1[[#This Row],[Cant]])</f>
        <v>-65000</v>
      </c>
      <c r="P5456" s="8">
        <f>IF(Tabla1[[#This Row],[Mov]]="VNT",-Tabla1[[#This Row],[Cant]],Tabla1[[#This Row],[Cant]])</f>
        <v>1</v>
      </c>
      <c r="Q5456" s="8">
        <f>DAY(Tabla1[[#This Row],[Date]])</f>
        <v>21</v>
      </c>
      <c r="R5456" s="8">
        <f>MONTH(Tabla1[[#This Row],[Date]])</f>
        <v>12</v>
      </c>
      <c r="S5456" s="8">
        <f>YEAR(Tabla1[[#This Row],[Date]])</f>
        <v>2022</v>
      </c>
    </row>
    <row r="5457" spans="1:19" x14ac:dyDescent="0.2">
      <c r="A5457">
        <v>5449</v>
      </c>
      <c r="B5457" s="1">
        <v>44916</v>
      </c>
      <c r="C5457" t="s">
        <v>261</v>
      </c>
      <c r="D5457" t="s">
        <v>1485</v>
      </c>
      <c r="E5457">
        <v>5</v>
      </c>
      <c r="F5457" t="s">
        <v>1213</v>
      </c>
      <c r="G5457" t="s">
        <v>262</v>
      </c>
      <c r="H5457" t="s">
        <v>2152</v>
      </c>
      <c r="M5457" s="2">
        <v>800</v>
      </c>
      <c r="N5457" s="2">
        <v>20000</v>
      </c>
      <c r="O5457" s="2">
        <f>IF(Tabla1[[#This Row],[Mov]]="VNT",Tabla1[[#This Row],[Sale]]-Tabla1[[#This Row],[Cost]],-Tabla1[[#This Row],[Cost]]*Tabla1[[#This Row],[Cant]])</f>
        <v>-4000</v>
      </c>
      <c r="P5457" s="8">
        <f>IF(Tabla1[[#This Row],[Mov]]="VNT",-Tabla1[[#This Row],[Cant]],Tabla1[[#This Row],[Cant]])</f>
        <v>5</v>
      </c>
      <c r="Q5457" s="8">
        <f>DAY(Tabla1[[#This Row],[Date]])</f>
        <v>21</v>
      </c>
      <c r="R5457" s="8">
        <f>MONTH(Tabla1[[#This Row],[Date]])</f>
        <v>12</v>
      </c>
      <c r="S5457" s="8">
        <f>YEAR(Tabla1[[#This Row],[Date]])</f>
        <v>2022</v>
      </c>
    </row>
    <row r="5458" spans="1:19" x14ac:dyDescent="0.2">
      <c r="A5458">
        <v>5450</v>
      </c>
      <c r="B5458" s="1">
        <v>44916</v>
      </c>
      <c r="C5458" t="s">
        <v>261</v>
      </c>
      <c r="D5458" t="s">
        <v>1485</v>
      </c>
      <c r="E5458">
        <v>4</v>
      </c>
      <c r="F5458" t="s">
        <v>1213</v>
      </c>
      <c r="G5458" t="s">
        <v>284</v>
      </c>
      <c r="H5458" t="s">
        <v>2153</v>
      </c>
      <c r="M5458" s="2">
        <v>400</v>
      </c>
      <c r="N5458" s="2">
        <v>20000</v>
      </c>
      <c r="O5458" s="2">
        <f>IF(Tabla1[[#This Row],[Mov]]="VNT",Tabla1[[#This Row],[Sale]]-Tabla1[[#This Row],[Cost]],-Tabla1[[#This Row],[Cost]]*Tabla1[[#This Row],[Cant]])</f>
        <v>-1600</v>
      </c>
      <c r="P5458" s="8">
        <f>IF(Tabla1[[#This Row],[Mov]]="VNT",-Tabla1[[#This Row],[Cant]],Tabla1[[#This Row],[Cant]])</f>
        <v>4</v>
      </c>
      <c r="Q5458" s="8">
        <f>DAY(Tabla1[[#This Row],[Date]])</f>
        <v>21</v>
      </c>
      <c r="R5458" s="8">
        <f>MONTH(Tabla1[[#This Row],[Date]])</f>
        <v>12</v>
      </c>
      <c r="S5458" s="8">
        <f>YEAR(Tabla1[[#This Row],[Date]])</f>
        <v>2022</v>
      </c>
    </row>
    <row r="5459" spans="1:19" x14ac:dyDescent="0.2">
      <c r="A5459">
        <v>5451</v>
      </c>
      <c r="B5459" s="1">
        <v>44916</v>
      </c>
      <c r="C5459" t="s">
        <v>261</v>
      </c>
      <c r="D5459" t="s">
        <v>1485</v>
      </c>
      <c r="E5459">
        <v>3</v>
      </c>
      <c r="F5459" t="s">
        <v>1213</v>
      </c>
      <c r="G5459" t="s">
        <v>272</v>
      </c>
      <c r="H5459" t="s">
        <v>806</v>
      </c>
      <c r="M5459" s="2">
        <v>800</v>
      </c>
      <c r="N5459" s="2">
        <v>20000</v>
      </c>
      <c r="O5459" s="2">
        <f>IF(Tabla1[[#This Row],[Mov]]="VNT",Tabla1[[#This Row],[Sale]]-Tabla1[[#This Row],[Cost]],-Tabla1[[#This Row],[Cost]]*Tabla1[[#This Row],[Cant]])</f>
        <v>-2400</v>
      </c>
      <c r="P5459" s="8">
        <f>IF(Tabla1[[#This Row],[Mov]]="VNT",-Tabla1[[#This Row],[Cant]],Tabla1[[#This Row],[Cant]])</f>
        <v>3</v>
      </c>
      <c r="Q5459" s="8">
        <f>DAY(Tabla1[[#This Row],[Date]])</f>
        <v>21</v>
      </c>
      <c r="R5459" s="8">
        <f>MONTH(Tabla1[[#This Row],[Date]])</f>
        <v>12</v>
      </c>
      <c r="S5459" s="8">
        <f>YEAR(Tabla1[[#This Row],[Date]])</f>
        <v>2022</v>
      </c>
    </row>
    <row r="5460" spans="1:19" x14ac:dyDescent="0.2">
      <c r="A5460">
        <v>5452</v>
      </c>
      <c r="B5460" s="1">
        <v>44916</v>
      </c>
      <c r="C5460" t="s">
        <v>261</v>
      </c>
      <c r="D5460" t="s">
        <v>1485</v>
      </c>
      <c r="E5460">
        <v>1</v>
      </c>
      <c r="F5460" t="s">
        <v>1213</v>
      </c>
      <c r="G5460" t="s">
        <v>262</v>
      </c>
      <c r="H5460" t="s">
        <v>1813</v>
      </c>
      <c r="M5460" s="2">
        <v>625</v>
      </c>
      <c r="N5460" s="2">
        <v>20000</v>
      </c>
      <c r="O5460" s="2">
        <f>IF(Tabla1[[#This Row],[Mov]]="VNT",Tabla1[[#This Row],[Sale]]-Tabla1[[#This Row],[Cost]],-Tabla1[[#This Row],[Cost]]*Tabla1[[#This Row],[Cant]])</f>
        <v>-625</v>
      </c>
      <c r="P5460" s="8">
        <f>IF(Tabla1[[#This Row],[Mov]]="VNT",-Tabla1[[#This Row],[Cant]],Tabla1[[#This Row],[Cant]])</f>
        <v>1</v>
      </c>
      <c r="Q5460" s="8">
        <f>DAY(Tabla1[[#This Row],[Date]])</f>
        <v>21</v>
      </c>
      <c r="R5460" s="8">
        <f>MONTH(Tabla1[[#This Row],[Date]])</f>
        <v>12</v>
      </c>
      <c r="S5460" s="8">
        <f>YEAR(Tabla1[[#This Row],[Date]])</f>
        <v>2022</v>
      </c>
    </row>
    <row r="5461" spans="1:19" x14ac:dyDescent="0.2">
      <c r="A5461">
        <v>5453</v>
      </c>
      <c r="B5461" s="1">
        <v>44916</v>
      </c>
      <c r="C5461" t="s">
        <v>261</v>
      </c>
      <c r="D5461" t="s">
        <v>1485</v>
      </c>
      <c r="E5461">
        <v>3</v>
      </c>
      <c r="F5461" t="s">
        <v>1213</v>
      </c>
      <c r="G5461" t="s">
        <v>266</v>
      </c>
      <c r="H5461" t="s">
        <v>2149</v>
      </c>
      <c r="M5461" s="2">
        <v>400</v>
      </c>
      <c r="N5461" s="2">
        <v>20000</v>
      </c>
      <c r="O5461" s="2">
        <f>IF(Tabla1[[#This Row],[Mov]]="VNT",Tabla1[[#This Row],[Sale]]-Tabla1[[#This Row],[Cost]],-Tabla1[[#This Row],[Cost]]*Tabla1[[#This Row],[Cant]])</f>
        <v>-1200</v>
      </c>
      <c r="P5461" s="8">
        <f>IF(Tabla1[[#This Row],[Mov]]="VNT",-Tabla1[[#This Row],[Cant]],Tabla1[[#This Row],[Cant]])</f>
        <v>3</v>
      </c>
      <c r="Q5461" s="8">
        <f>DAY(Tabla1[[#This Row],[Date]])</f>
        <v>21</v>
      </c>
      <c r="R5461" s="8">
        <f>MONTH(Tabla1[[#This Row],[Date]])</f>
        <v>12</v>
      </c>
      <c r="S5461" s="8">
        <f>YEAR(Tabla1[[#This Row],[Date]])</f>
        <v>2022</v>
      </c>
    </row>
    <row r="5462" spans="1:19" x14ac:dyDescent="0.2">
      <c r="A5462">
        <v>5454</v>
      </c>
      <c r="B5462" s="1">
        <v>44916</v>
      </c>
      <c r="C5462" t="s">
        <v>261</v>
      </c>
      <c r="D5462" t="s">
        <v>1485</v>
      </c>
      <c r="E5462">
        <v>5</v>
      </c>
      <c r="F5462" t="s">
        <v>1213</v>
      </c>
      <c r="G5462" t="s">
        <v>266</v>
      </c>
      <c r="H5462" t="s">
        <v>2150</v>
      </c>
      <c r="M5462" s="2">
        <v>400</v>
      </c>
      <c r="N5462" s="2">
        <v>20000</v>
      </c>
      <c r="O5462" s="2">
        <f>IF(Tabla1[[#This Row],[Mov]]="VNT",Tabla1[[#This Row],[Sale]]-Tabla1[[#This Row],[Cost]],-Tabla1[[#This Row],[Cost]]*Tabla1[[#This Row],[Cant]])</f>
        <v>-2000</v>
      </c>
      <c r="P5462" s="8">
        <f>IF(Tabla1[[#This Row],[Mov]]="VNT",-Tabla1[[#This Row],[Cant]],Tabla1[[#This Row],[Cant]])</f>
        <v>5</v>
      </c>
      <c r="Q5462" s="8">
        <f>DAY(Tabla1[[#This Row],[Date]])</f>
        <v>21</v>
      </c>
      <c r="R5462" s="8">
        <f>MONTH(Tabla1[[#This Row],[Date]])</f>
        <v>12</v>
      </c>
      <c r="S5462" s="8">
        <f>YEAR(Tabla1[[#This Row],[Date]])</f>
        <v>2022</v>
      </c>
    </row>
    <row r="5463" spans="1:19" x14ac:dyDescent="0.2">
      <c r="A5463">
        <v>5455</v>
      </c>
      <c r="B5463" s="1">
        <v>44916</v>
      </c>
      <c r="C5463" t="s">
        <v>261</v>
      </c>
      <c r="D5463" t="s">
        <v>1485</v>
      </c>
      <c r="E5463">
        <v>5</v>
      </c>
      <c r="F5463" t="s">
        <v>1213</v>
      </c>
      <c r="G5463" t="s">
        <v>266</v>
      </c>
      <c r="H5463" t="s">
        <v>2151</v>
      </c>
      <c r="M5463" s="2">
        <v>400</v>
      </c>
      <c r="N5463" s="2">
        <v>20000</v>
      </c>
      <c r="O5463" s="2">
        <f>IF(Tabla1[[#This Row],[Mov]]="VNT",Tabla1[[#This Row],[Sale]]-Tabla1[[#This Row],[Cost]],-Tabla1[[#This Row],[Cost]]*Tabla1[[#This Row],[Cant]])</f>
        <v>-2000</v>
      </c>
      <c r="P5463" s="8">
        <f>IF(Tabla1[[#This Row],[Mov]]="VNT",-Tabla1[[#This Row],[Cant]],Tabla1[[#This Row],[Cant]])</f>
        <v>5</v>
      </c>
      <c r="Q5463" s="8">
        <f>DAY(Tabla1[[#This Row],[Date]])</f>
        <v>21</v>
      </c>
      <c r="R5463" s="8">
        <f>MONTH(Tabla1[[#This Row],[Date]])</f>
        <v>12</v>
      </c>
      <c r="S5463" s="8">
        <f>YEAR(Tabla1[[#This Row],[Date]])</f>
        <v>2022</v>
      </c>
    </row>
    <row r="5464" spans="1:19" x14ac:dyDescent="0.2">
      <c r="A5464">
        <v>5456</v>
      </c>
      <c r="B5464" s="1">
        <v>44916</v>
      </c>
      <c r="C5464" t="s">
        <v>261</v>
      </c>
      <c r="D5464" t="s">
        <v>1485</v>
      </c>
      <c r="E5464">
        <v>1</v>
      </c>
      <c r="F5464" t="s">
        <v>1193</v>
      </c>
      <c r="G5464" t="s">
        <v>262</v>
      </c>
      <c r="H5464" t="s">
        <v>2146</v>
      </c>
      <c r="M5464" s="2">
        <v>4000</v>
      </c>
      <c r="N5464" s="2">
        <v>10000</v>
      </c>
      <c r="O5464" s="2">
        <f>IF(Tabla1[[#This Row],[Mov]]="VNT",Tabla1[[#This Row],[Sale]]-Tabla1[[#This Row],[Cost]],-Tabla1[[#This Row],[Cost]]*Tabla1[[#This Row],[Cant]])</f>
        <v>-4000</v>
      </c>
      <c r="P5464" s="8">
        <f>IF(Tabla1[[#This Row],[Mov]]="VNT",-Tabla1[[#This Row],[Cant]],Tabla1[[#This Row],[Cant]])</f>
        <v>1</v>
      </c>
      <c r="Q5464" s="8">
        <f>DAY(Tabla1[[#This Row],[Date]])</f>
        <v>21</v>
      </c>
      <c r="R5464" s="8">
        <f>MONTH(Tabla1[[#This Row],[Date]])</f>
        <v>12</v>
      </c>
      <c r="S5464" s="8">
        <f>YEAR(Tabla1[[#This Row],[Date]])</f>
        <v>2022</v>
      </c>
    </row>
    <row r="5465" spans="1:19" x14ac:dyDescent="0.2">
      <c r="A5465">
        <v>5457</v>
      </c>
      <c r="B5465" s="1">
        <v>44916</v>
      </c>
      <c r="C5465" t="s">
        <v>260</v>
      </c>
      <c r="D5465" t="s">
        <v>332</v>
      </c>
      <c r="E5465">
        <v>1</v>
      </c>
      <c r="F5465" t="s">
        <v>15</v>
      </c>
      <c r="G5465" t="s">
        <v>266</v>
      </c>
      <c r="H5465" t="s">
        <v>1285</v>
      </c>
      <c r="M5465" s="2">
        <v>4000</v>
      </c>
      <c r="N5465" s="2">
        <v>10000</v>
      </c>
      <c r="O5465" s="2">
        <f>IF(Tabla1[[#This Row],[Mov]]="VNT",Tabla1[[#This Row],[Sale]]-Tabla1[[#This Row],[Cost]],-Tabla1[[#This Row],[Cost]]*Tabla1[[#This Row],[Cant]])</f>
        <v>6000</v>
      </c>
      <c r="P5465" s="8">
        <f>IF(Tabla1[[#This Row],[Mov]]="VNT",-Tabla1[[#This Row],[Cant]],Tabla1[[#This Row],[Cant]])</f>
        <v>-1</v>
      </c>
      <c r="Q5465" s="8">
        <f>DAY(Tabla1[[#This Row],[Date]])</f>
        <v>21</v>
      </c>
      <c r="R5465" s="8">
        <f>MONTH(Tabla1[[#This Row],[Date]])</f>
        <v>12</v>
      </c>
      <c r="S5465" s="8">
        <f>YEAR(Tabla1[[#This Row],[Date]])</f>
        <v>2022</v>
      </c>
    </row>
    <row r="5466" spans="1:19" x14ac:dyDescent="0.2">
      <c r="A5466">
        <v>5458</v>
      </c>
      <c r="B5466" s="1">
        <v>44916</v>
      </c>
      <c r="C5466" t="s">
        <v>260</v>
      </c>
      <c r="D5466" t="s">
        <v>332</v>
      </c>
      <c r="E5466">
        <v>1</v>
      </c>
      <c r="F5466" t="s">
        <v>2154</v>
      </c>
      <c r="G5466" t="s">
        <v>266</v>
      </c>
      <c r="H5466" t="s">
        <v>2155</v>
      </c>
      <c r="M5466" s="2">
        <v>39000</v>
      </c>
      <c r="N5466" s="2">
        <v>50000</v>
      </c>
      <c r="O5466" s="2">
        <f>IF(Tabla1[[#This Row],[Mov]]="VNT",Tabla1[[#This Row],[Sale]]-Tabla1[[#This Row],[Cost]],-Tabla1[[#This Row],[Cost]]*Tabla1[[#This Row],[Cant]])</f>
        <v>11000</v>
      </c>
      <c r="P5466" s="8">
        <f>IF(Tabla1[[#This Row],[Mov]]="VNT",-Tabla1[[#This Row],[Cant]],Tabla1[[#This Row],[Cant]])</f>
        <v>-1</v>
      </c>
      <c r="Q5466" s="8">
        <f>DAY(Tabla1[[#This Row],[Date]])</f>
        <v>21</v>
      </c>
      <c r="R5466" s="8">
        <f>MONTH(Tabla1[[#This Row],[Date]])</f>
        <v>12</v>
      </c>
      <c r="S5466" s="8">
        <f>YEAR(Tabla1[[#This Row],[Date]])</f>
        <v>2022</v>
      </c>
    </row>
    <row r="5467" spans="1:19" x14ac:dyDescent="0.2">
      <c r="A5467">
        <v>5459</v>
      </c>
      <c r="B5467" s="1">
        <v>44916</v>
      </c>
      <c r="C5467" t="s">
        <v>260</v>
      </c>
      <c r="D5467" t="s">
        <v>332</v>
      </c>
      <c r="E5467">
        <v>1</v>
      </c>
      <c r="F5467" t="s">
        <v>48</v>
      </c>
      <c r="G5467" t="s">
        <v>790</v>
      </c>
      <c r="H5467" t="s">
        <v>2132</v>
      </c>
      <c r="M5467" s="2">
        <v>240000</v>
      </c>
      <c r="N5467" s="2">
        <v>280000</v>
      </c>
      <c r="O5467" s="2">
        <f>IF(Tabla1[[#This Row],[Mov]]="VNT",Tabla1[[#This Row],[Sale]]-Tabla1[[#This Row],[Cost]],-Tabla1[[#This Row],[Cost]]*Tabla1[[#This Row],[Cant]])</f>
        <v>40000</v>
      </c>
      <c r="P5467" s="8">
        <f>IF(Tabla1[[#This Row],[Mov]]="VNT",-Tabla1[[#This Row],[Cant]],Tabla1[[#This Row],[Cant]])</f>
        <v>-1</v>
      </c>
      <c r="Q5467" s="8">
        <f>DAY(Tabla1[[#This Row],[Date]])</f>
        <v>21</v>
      </c>
      <c r="R5467" s="8">
        <f>MONTH(Tabla1[[#This Row],[Date]])</f>
        <v>12</v>
      </c>
      <c r="S5467" s="8">
        <f>YEAR(Tabla1[[#This Row],[Date]])</f>
        <v>2022</v>
      </c>
    </row>
    <row r="5468" spans="1:19" x14ac:dyDescent="0.2">
      <c r="A5468">
        <v>5460</v>
      </c>
      <c r="B5468" s="1">
        <v>44916</v>
      </c>
      <c r="C5468" t="s">
        <v>261</v>
      </c>
      <c r="D5468" t="s">
        <v>1569</v>
      </c>
      <c r="E5468">
        <v>2</v>
      </c>
      <c r="F5468" t="s">
        <v>1958</v>
      </c>
      <c r="G5468" t="s">
        <v>273</v>
      </c>
      <c r="H5468" t="s">
        <v>552</v>
      </c>
      <c r="M5468" s="2">
        <v>8000</v>
      </c>
      <c r="N5468" s="2">
        <v>15000</v>
      </c>
      <c r="O5468" s="2">
        <f>IF(Tabla1[[#This Row],[Mov]]="VNT",Tabla1[[#This Row],[Sale]]-Tabla1[[#This Row],[Cost]],-Tabla1[[#This Row],[Cost]]*Tabla1[[#This Row],[Cant]])</f>
        <v>-16000</v>
      </c>
      <c r="P5468" s="8">
        <f>IF(Tabla1[[#This Row],[Mov]]="VNT",-Tabla1[[#This Row],[Cant]],Tabla1[[#This Row],[Cant]])</f>
        <v>2</v>
      </c>
      <c r="Q5468" s="8">
        <f>DAY(Tabla1[[#This Row],[Date]])</f>
        <v>21</v>
      </c>
      <c r="R5468" s="8">
        <f>MONTH(Tabla1[[#This Row],[Date]])</f>
        <v>12</v>
      </c>
      <c r="S5468" s="8">
        <f>YEAR(Tabla1[[#This Row],[Date]])</f>
        <v>2022</v>
      </c>
    </row>
    <row r="5469" spans="1:19" x14ac:dyDescent="0.2">
      <c r="A5469">
        <v>5461</v>
      </c>
      <c r="B5469" s="1">
        <v>44916</v>
      </c>
      <c r="C5469" t="s">
        <v>261</v>
      </c>
      <c r="D5469" t="s">
        <v>1569</v>
      </c>
      <c r="E5469">
        <v>1</v>
      </c>
      <c r="F5469" t="s">
        <v>1958</v>
      </c>
      <c r="G5469" t="s">
        <v>273</v>
      </c>
      <c r="H5469" t="s">
        <v>552</v>
      </c>
      <c r="I5469" t="s">
        <v>1226</v>
      </c>
      <c r="M5469" s="2">
        <v>14000</v>
      </c>
      <c r="N5469" s="2">
        <v>24000</v>
      </c>
      <c r="O5469" s="2">
        <f>IF(Tabla1[[#This Row],[Mov]]="VNT",Tabla1[[#This Row],[Sale]]-Tabla1[[#This Row],[Cost]],-Tabla1[[#This Row],[Cost]]*Tabla1[[#This Row],[Cant]])</f>
        <v>-14000</v>
      </c>
      <c r="P5469" s="8">
        <f>IF(Tabla1[[#This Row],[Mov]]="VNT",-Tabla1[[#This Row],[Cant]],Tabla1[[#This Row],[Cant]])</f>
        <v>1</v>
      </c>
      <c r="Q5469" s="8">
        <f>DAY(Tabla1[[#This Row],[Date]])</f>
        <v>21</v>
      </c>
      <c r="R5469" s="8">
        <f>MONTH(Tabla1[[#This Row],[Date]])</f>
        <v>12</v>
      </c>
      <c r="S5469" s="8">
        <f>YEAR(Tabla1[[#This Row],[Date]])</f>
        <v>2022</v>
      </c>
    </row>
    <row r="5470" spans="1:19" x14ac:dyDescent="0.2">
      <c r="A5470">
        <v>5462</v>
      </c>
      <c r="B5470" s="1">
        <v>44916</v>
      </c>
      <c r="C5470" t="s">
        <v>261</v>
      </c>
      <c r="D5470" t="s">
        <v>1569</v>
      </c>
      <c r="E5470">
        <v>1</v>
      </c>
      <c r="F5470" t="s">
        <v>586</v>
      </c>
      <c r="G5470" t="s">
        <v>272</v>
      </c>
      <c r="H5470" t="s">
        <v>308</v>
      </c>
      <c r="M5470" s="2">
        <v>7000</v>
      </c>
      <c r="N5470" s="2">
        <v>20000</v>
      </c>
      <c r="O5470" s="2">
        <f>IF(Tabla1[[#This Row],[Mov]]="VNT",Tabla1[[#This Row],[Sale]]-Tabla1[[#This Row],[Cost]],-Tabla1[[#This Row],[Cost]]*Tabla1[[#This Row],[Cant]])</f>
        <v>-7000</v>
      </c>
      <c r="P5470" s="8">
        <f>IF(Tabla1[[#This Row],[Mov]]="VNT",-Tabla1[[#This Row],[Cant]],Tabla1[[#This Row],[Cant]])</f>
        <v>1</v>
      </c>
      <c r="Q5470" s="8">
        <f>DAY(Tabla1[[#This Row],[Date]])</f>
        <v>21</v>
      </c>
      <c r="R5470" s="8">
        <f>MONTH(Tabla1[[#This Row],[Date]])</f>
        <v>12</v>
      </c>
      <c r="S5470" s="8">
        <f>YEAR(Tabla1[[#This Row],[Date]])</f>
        <v>2022</v>
      </c>
    </row>
    <row r="5471" spans="1:19" x14ac:dyDescent="0.2">
      <c r="A5471">
        <v>5463</v>
      </c>
      <c r="B5471" s="1">
        <v>44916</v>
      </c>
      <c r="C5471" t="s">
        <v>261</v>
      </c>
      <c r="D5471" t="s">
        <v>1569</v>
      </c>
      <c r="E5471">
        <v>20</v>
      </c>
      <c r="F5471" t="s">
        <v>225</v>
      </c>
      <c r="G5471" t="s">
        <v>589</v>
      </c>
      <c r="H5471" t="s">
        <v>1173</v>
      </c>
      <c r="M5471" s="2">
        <v>1100</v>
      </c>
      <c r="N5471" s="2">
        <v>10000</v>
      </c>
      <c r="O5471" s="2">
        <f>IF(Tabla1[[#This Row],[Mov]]="VNT",Tabla1[[#This Row],[Sale]]-Tabla1[[#This Row],[Cost]],-Tabla1[[#This Row],[Cost]]*Tabla1[[#This Row],[Cant]])</f>
        <v>-22000</v>
      </c>
      <c r="P5471" s="8">
        <f>IF(Tabla1[[#This Row],[Mov]]="VNT",-Tabla1[[#This Row],[Cant]],Tabla1[[#This Row],[Cant]])</f>
        <v>20</v>
      </c>
      <c r="Q5471" s="8">
        <f>DAY(Tabla1[[#This Row],[Date]])</f>
        <v>21</v>
      </c>
      <c r="R5471" s="8">
        <f>MONTH(Tabla1[[#This Row],[Date]])</f>
        <v>12</v>
      </c>
      <c r="S5471" s="8">
        <f>YEAR(Tabla1[[#This Row],[Date]])</f>
        <v>2022</v>
      </c>
    </row>
    <row r="5472" spans="1:19" x14ac:dyDescent="0.2">
      <c r="A5472">
        <v>5464</v>
      </c>
      <c r="B5472" s="1">
        <v>44916</v>
      </c>
      <c r="C5472" t="s">
        <v>261</v>
      </c>
      <c r="D5472" t="s">
        <v>1569</v>
      </c>
      <c r="E5472">
        <v>1</v>
      </c>
      <c r="F5472" t="s">
        <v>224</v>
      </c>
      <c r="G5472" t="s">
        <v>262</v>
      </c>
      <c r="H5472" t="s">
        <v>300</v>
      </c>
      <c r="M5472" s="2">
        <v>8000</v>
      </c>
      <c r="N5472" s="2">
        <v>20000</v>
      </c>
      <c r="O5472" s="2">
        <f>IF(Tabla1[[#This Row],[Mov]]="VNT",Tabla1[[#This Row],[Sale]]-Tabla1[[#This Row],[Cost]],-Tabla1[[#This Row],[Cost]]*Tabla1[[#This Row],[Cant]])</f>
        <v>-8000</v>
      </c>
      <c r="P5472" s="8">
        <f>IF(Tabla1[[#This Row],[Mov]]="VNT",-Tabla1[[#This Row],[Cant]],Tabla1[[#This Row],[Cant]])</f>
        <v>1</v>
      </c>
      <c r="Q5472" s="8">
        <f>DAY(Tabla1[[#This Row],[Date]])</f>
        <v>21</v>
      </c>
      <c r="R5472" s="8">
        <f>MONTH(Tabla1[[#This Row],[Date]])</f>
        <v>12</v>
      </c>
      <c r="S5472" s="8">
        <f>YEAR(Tabla1[[#This Row],[Date]])</f>
        <v>2022</v>
      </c>
    </row>
    <row r="5473" spans="1:19" x14ac:dyDescent="0.2">
      <c r="A5473">
        <v>5465</v>
      </c>
      <c r="B5473" s="1">
        <v>44916</v>
      </c>
      <c r="C5473" t="s">
        <v>261</v>
      </c>
      <c r="D5473" t="s">
        <v>1569</v>
      </c>
      <c r="E5473">
        <v>2</v>
      </c>
      <c r="F5473" t="s">
        <v>224</v>
      </c>
      <c r="G5473" t="s">
        <v>263</v>
      </c>
      <c r="H5473" t="s">
        <v>1225</v>
      </c>
      <c r="M5473" s="2">
        <v>8000</v>
      </c>
      <c r="N5473" s="2">
        <v>20000</v>
      </c>
      <c r="O5473" s="2">
        <f>IF(Tabla1[[#This Row],[Mov]]="VNT",Tabla1[[#This Row],[Sale]]-Tabla1[[#This Row],[Cost]],-Tabla1[[#This Row],[Cost]]*Tabla1[[#This Row],[Cant]])</f>
        <v>-16000</v>
      </c>
      <c r="P5473" s="8">
        <f>IF(Tabla1[[#This Row],[Mov]]="VNT",-Tabla1[[#This Row],[Cant]],Tabla1[[#This Row],[Cant]])</f>
        <v>2</v>
      </c>
      <c r="Q5473" s="8">
        <f>DAY(Tabla1[[#This Row],[Date]])</f>
        <v>21</v>
      </c>
      <c r="R5473" s="8">
        <f>MONTH(Tabla1[[#This Row],[Date]])</f>
        <v>12</v>
      </c>
      <c r="S5473" s="8">
        <f>YEAR(Tabla1[[#This Row],[Date]])</f>
        <v>2022</v>
      </c>
    </row>
    <row r="5474" spans="1:19" x14ac:dyDescent="0.2">
      <c r="A5474">
        <v>5466</v>
      </c>
      <c r="B5474" s="1">
        <v>44916</v>
      </c>
      <c r="C5474" t="s">
        <v>261</v>
      </c>
      <c r="D5474" t="s">
        <v>1569</v>
      </c>
      <c r="E5474">
        <v>1</v>
      </c>
      <c r="F5474" t="s">
        <v>224</v>
      </c>
      <c r="G5474" t="s">
        <v>272</v>
      </c>
      <c r="H5474" t="s">
        <v>1003</v>
      </c>
      <c r="M5474" s="2">
        <v>8000</v>
      </c>
      <c r="N5474" s="2">
        <v>20000</v>
      </c>
      <c r="O5474" s="2">
        <f>IF(Tabla1[[#This Row],[Mov]]="VNT",Tabla1[[#This Row],[Sale]]-Tabla1[[#This Row],[Cost]],-Tabla1[[#This Row],[Cost]]*Tabla1[[#This Row],[Cant]])</f>
        <v>-8000</v>
      </c>
      <c r="P5474" s="8">
        <f>IF(Tabla1[[#This Row],[Mov]]="VNT",-Tabla1[[#This Row],[Cant]],Tabla1[[#This Row],[Cant]])</f>
        <v>1</v>
      </c>
      <c r="Q5474" s="8">
        <f>DAY(Tabla1[[#This Row],[Date]])</f>
        <v>21</v>
      </c>
      <c r="R5474" s="8">
        <f>MONTH(Tabla1[[#This Row],[Date]])</f>
        <v>12</v>
      </c>
      <c r="S5474" s="8">
        <f>YEAR(Tabla1[[#This Row],[Date]])</f>
        <v>2022</v>
      </c>
    </row>
    <row r="5475" spans="1:19" x14ac:dyDescent="0.2">
      <c r="A5475">
        <v>5467</v>
      </c>
      <c r="B5475" s="1">
        <v>44916</v>
      </c>
      <c r="C5475" t="s">
        <v>261</v>
      </c>
      <c r="D5475" t="s">
        <v>1569</v>
      </c>
      <c r="E5475">
        <v>4</v>
      </c>
      <c r="F5475" t="s">
        <v>224</v>
      </c>
      <c r="G5475" t="s">
        <v>262</v>
      </c>
      <c r="H5475" t="s">
        <v>1872</v>
      </c>
      <c r="M5475" s="2">
        <v>8000</v>
      </c>
      <c r="N5475" s="2">
        <v>20000</v>
      </c>
      <c r="O5475" s="2">
        <f>IF(Tabla1[[#This Row],[Mov]]="VNT",Tabla1[[#This Row],[Sale]]-Tabla1[[#This Row],[Cost]],-Tabla1[[#This Row],[Cost]]*Tabla1[[#This Row],[Cant]])</f>
        <v>-32000</v>
      </c>
      <c r="P5475" s="8">
        <f>IF(Tabla1[[#This Row],[Mov]]="VNT",-Tabla1[[#This Row],[Cant]],Tabla1[[#This Row],[Cant]])</f>
        <v>4</v>
      </c>
      <c r="Q5475" s="8">
        <f>DAY(Tabla1[[#This Row],[Date]])</f>
        <v>21</v>
      </c>
      <c r="R5475" s="8">
        <f>MONTH(Tabla1[[#This Row],[Date]])</f>
        <v>12</v>
      </c>
      <c r="S5475" s="8">
        <f>YEAR(Tabla1[[#This Row],[Date]])</f>
        <v>2022</v>
      </c>
    </row>
    <row r="5476" spans="1:19" x14ac:dyDescent="0.2">
      <c r="A5476">
        <v>5468</v>
      </c>
      <c r="B5476" s="1">
        <v>44916</v>
      </c>
      <c r="C5476" t="s">
        <v>261</v>
      </c>
      <c r="D5476" t="s">
        <v>1052</v>
      </c>
      <c r="E5476">
        <v>1</v>
      </c>
      <c r="F5476" t="s">
        <v>1052</v>
      </c>
      <c r="G5476" t="s">
        <v>266</v>
      </c>
      <c r="H5476" t="s">
        <v>2156</v>
      </c>
      <c r="M5476" s="2">
        <v>12000</v>
      </c>
      <c r="N5476" s="2">
        <v>0</v>
      </c>
      <c r="O5476" s="2">
        <f>IF(Tabla1[[#This Row],[Mov]]="VNT",Tabla1[[#This Row],[Sale]]-Tabla1[[#This Row],[Cost]],-Tabla1[[#This Row],[Cost]]*Tabla1[[#This Row],[Cant]])</f>
        <v>-12000</v>
      </c>
      <c r="P5476" s="8">
        <f>IF(Tabla1[[#This Row],[Mov]]="VNT",-Tabla1[[#This Row],[Cant]],Tabla1[[#This Row],[Cant]])</f>
        <v>1</v>
      </c>
      <c r="Q5476" s="8">
        <f>DAY(Tabla1[[#This Row],[Date]])</f>
        <v>21</v>
      </c>
      <c r="R5476" s="8">
        <f>MONTH(Tabla1[[#This Row],[Date]])</f>
        <v>12</v>
      </c>
      <c r="S5476" s="8">
        <f>YEAR(Tabla1[[#This Row],[Date]])</f>
        <v>2022</v>
      </c>
    </row>
    <row r="5477" spans="1:19" x14ac:dyDescent="0.2">
      <c r="A5477">
        <v>5469</v>
      </c>
      <c r="B5477" s="1">
        <v>44916</v>
      </c>
      <c r="C5477" t="s">
        <v>261</v>
      </c>
      <c r="D5477" t="s">
        <v>1052</v>
      </c>
      <c r="E5477">
        <v>1</v>
      </c>
      <c r="F5477" t="s">
        <v>2157</v>
      </c>
      <c r="G5477" t="s">
        <v>266</v>
      </c>
      <c r="H5477" t="s">
        <v>2158</v>
      </c>
      <c r="M5477" s="2">
        <v>8500</v>
      </c>
      <c r="N5477" s="2">
        <v>0</v>
      </c>
      <c r="O5477" s="2">
        <f>IF(Tabla1[[#This Row],[Mov]]="VNT",Tabla1[[#This Row],[Sale]]-Tabla1[[#This Row],[Cost]],-Tabla1[[#This Row],[Cost]]*Tabla1[[#This Row],[Cant]])</f>
        <v>-8500</v>
      </c>
      <c r="P5477" s="8">
        <f>IF(Tabla1[[#This Row],[Mov]]="VNT",-Tabla1[[#This Row],[Cant]],Tabla1[[#This Row],[Cant]])</f>
        <v>1</v>
      </c>
      <c r="Q5477" s="8">
        <f>DAY(Tabla1[[#This Row],[Date]])</f>
        <v>21</v>
      </c>
      <c r="R5477" s="8">
        <f>MONTH(Tabla1[[#This Row],[Date]])</f>
        <v>12</v>
      </c>
      <c r="S5477" s="8">
        <f>YEAR(Tabla1[[#This Row],[Date]])</f>
        <v>2022</v>
      </c>
    </row>
    <row r="5478" spans="1:19" x14ac:dyDescent="0.2">
      <c r="A5478">
        <v>5470</v>
      </c>
      <c r="B5478" s="1">
        <v>44916</v>
      </c>
      <c r="C5478" t="s">
        <v>261</v>
      </c>
      <c r="D5478" t="s">
        <v>1052</v>
      </c>
      <c r="E5478">
        <v>2</v>
      </c>
      <c r="F5478" t="s">
        <v>2157</v>
      </c>
      <c r="G5478" t="s">
        <v>266</v>
      </c>
      <c r="H5478" t="s">
        <v>2159</v>
      </c>
      <c r="M5478" s="2">
        <v>3000</v>
      </c>
      <c r="N5478" s="2">
        <v>0</v>
      </c>
      <c r="O5478" s="2">
        <f>IF(Tabla1[[#This Row],[Mov]]="VNT",Tabla1[[#This Row],[Sale]]-Tabla1[[#This Row],[Cost]],-Tabla1[[#This Row],[Cost]]*Tabla1[[#This Row],[Cant]])</f>
        <v>-6000</v>
      </c>
      <c r="P5478" s="8">
        <f>IF(Tabla1[[#This Row],[Mov]]="VNT",-Tabla1[[#This Row],[Cant]],Tabla1[[#This Row],[Cant]])</f>
        <v>2</v>
      </c>
      <c r="Q5478" s="8">
        <f>DAY(Tabla1[[#This Row],[Date]])</f>
        <v>21</v>
      </c>
      <c r="R5478" s="8">
        <f>MONTH(Tabla1[[#This Row],[Date]])</f>
        <v>12</v>
      </c>
      <c r="S5478" s="8">
        <f>YEAR(Tabla1[[#This Row],[Date]])</f>
        <v>2022</v>
      </c>
    </row>
    <row r="5479" spans="1:19" x14ac:dyDescent="0.2">
      <c r="A5479">
        <v>5471</v>
      </c>
      <c r="B5479" s="1">
        <v>44916</v>
      </c>
      <c r="C5479" t="s">
        <v>260</v>
      </c>
      <c r="D5479" t="s">
        <v>332</v>
      </c>
      <c r="E5479">
        <v>1</v>
      </c>
      <c r="F5479" t="s">
        <v>127</v>
      </c>
      <c r="G5479" t="s">
        <v>266</v>
      </c>
      <c r="H5479" t="s">
        <v>204</v>
      </c>
      <c r="M5479" s="2">
        <v>15000</v>
      </c>
      <c r="N5479" s="2">
        <v>30000</v>
      </c>
      <c r="O5479" s="2">
        <f>IF(Tabla1[[#This Row],[Mov]]="VNT",Tabla1[[#This Row],[Sale]]-Tabla1[[#This Row],[Cost]],-Tabla1[[#This Row],[Cost]]*Tabla1[[#This Row],[Cant]])</f>
        <v>15000</v>
      </c>
      <c r="P5479" s="8">
        <f>IF(Tabla1[[#This Row],[Mov]]="VNT",-Tabla1[[#This Row],[Cant]],Tabla1[[#This Row],[Cant]])</f>
        <v>-1</v>
      </c>
      <c r="Q5479" s="8">
        <f>DAY(Tabla1[[#This Row],[Date]])</f>
        <v>21</v>
      </c>
      <c r="R5479" s="8">
        <f>MONTH(Tabla1[[#This Row],[Date]])</f>
        <v>12</v>
      </c>
      <c r="S5479" s="8">
        <f>YEAR(Tabla1[[#This Row],[Date]])</f>
        <v>2022</v>
      </c>
    </row>
    <row r="5480" spans="1:19" x14ac:dyDescent="0.2">
      <c r="A5480">
        <v>5472</v>
      </c>
      <c r="B5480" s="1">
        <v>44916</v>
      </c>
      <c r="C5480" t="s">
        <v>260</v>
      </c>
      <c r="D5480" t="s">
        <v>332</v>
      </c>
      <c r="E5480">
        <v>1</v>
      </c>
      <c r="F5480" t="s">
        <v>15</v>
      </c>
      <c r="G5480" t="s">
        <v>266</v>
      </c>
      <c r="H5480" t="s">
        <v>138</v>
      </c>
      <c r="M5480" s="2">
        <v>3000</v>
      </c>
      <c r="N5480" s="2">
        <v>10000</v>
      </c>
      <c r="O5480" s="2">
        <f>IF(Tabla1[[#This Row],[Mov]]="VNT",Tabla1[[#This Row],[Sale]]-Tabla1[[#This Row],[Cost]],-Tabla1[[#This Row],[Cost]]*Tabla1[[#This Row],[Cant]])</f>
        <v>7000</v>
      </c>
      <c r="P5480" s="8">
        <f>IF(Tabla1[[#This Row],[Mov]]="VNT",-Tabla1[[#This Row],[Cant]],Tabla1[[#This Row],[Cant]])</f>
        <v>-1</v>
      </c>
      <c r="Q5480" s="8">
        <f>DAY(Tabla1[[#This Row],[Date]])</f>
        <v>21</v>
      </c>
      <c r="R5480" s="8">
        <f>MONTH(Tabla1[[#This Row],[Date]])</f>
        <v>12</v>
      </c>
      <c r="S5480" s="8">
        <f>YEAR(Tabla1[[#This Row],[Date]])</f>
        <v>2022</v>
      </c>
    </row>
    <row r="5481" spans="1:19" x14ac:dyDescent="0.2">
      <c r="A5481">
        <v>5473</v>
      </c>
      <c r="B5481" s="1">
        <v>44916</v>
      </c>
      <c r="C5481" t="s">
        <v>260</v>
      </c>
      <c r="D5481" t="s">
        <v>332</v>
      </c>
      <c r="E5481">
        <v>1</v>
      </c>
      <c r="F5481" t="s">
        <v>15</v>
      </c>
      <c r="G5481" t="s">
        <v>266</v>
      </c>
      <c r="H5481" t="s">
        <v>2160</v>
      </c>
      <c r="M5481" s="2">
        <v>3000</v>
      </c>
      <c r="N5481" s="2">
        <v>9000</v>
      </c>
      <c r="O5481" s="2">
        <f>IF(Tabla1[[#This Row],[Mov]]="VNT",Tabla1[[#This Row],[Sale]]-Tabla1[[#This Row],[Cost]],-Tabla1[[#This Row],[Cost]]*Tabla1[[#This Row],[Cant]])</f>
        <v>6000</v>
      </c>
      <c r="P5481" s="8">
        <f>IF(Tabla1[[#This Row],[Mov]]="VNT",-Tabla1[[#This Row],[Cant]],Tabla1[[#This Row],[Cant]])</f>
        <v>-1</v>
      </c>
      <c r="Q5481" s="8">
        <f>DAY(Tabla1[[#This Row],[Date]])</f>
        <v>21</v>
      </c>
      <c r="R5481" s="8">
        <f>MONTH(Tabla1[[#This Row],[Date]])</f>
        <v>12</v>
      </c>
      <c r="S5481" s="8">
        <f>YEAR(Tabla1[[#This Row],[Date]])</f>
        <v>2022</v>
      </c>
    </row>
    <row r="5482" spans="1:19" x14ac:dyDescent="0.2">
      <c r="A5482">
        <v>5474</v>
      </c>
      <c r="B5482" s="1">
        <v>44916</v>
      </c>
      <c r="C5482" t="s">
        <v>260</v>
      </c>
      <c r="D5482" t="s">
        <v>332</v>
      </c>
      <c r="E5482">
        <v>1</v>
      </c>
      <c r="F5482" t="s">
        <v>15</v>
      </c>
      <c r="G5482" t="s">
        <v>266</v>
      </c>
      <c r="H5482" t="s">
        <v>2161</v>
      </c>
      <c r="M5482" s="2">
        <v>3000</v>
      </c>
      <c r="N5482" s="2">
        <v>9000</v>
      </c>
      <c r="O5482" s="2">
        <f>IF(Tabla1[[#This Row],[Mov]]="VNT",Tabla1[[#This Row],[Sale]]-Tabla1[[#This Row],[Cost]],-Tabla1[[#This Row],[Cost]]*Tabla1[[#This Row],[Cant]])</f>
        <v>6000</v>
      </c>
      <c r="P5482" s="8">
        <f>IF(Tabla1[[#This Row],[Mov]]="VNT",-Tabla1[[#This Row],[Cant]],Tabla1[[#This Row],[Cant]])</f>
        <v>-1</v>
      </c>
      <c r="Q5482" s="8">
        <f>DAY(Tabla1[[#This Row],[Date]])</f>
        <v>21</v>
      </c>
      <c r="R5482" s="8">
        <f>MONTH(Tabla1[[#This Row],[Date]])</f>
        <v>12</v>
      </c>
      <c r="S5482" s="8">
        <f>YEAR(Tabla1[[#This Row],[Date]])</f>
        <v>2022</v>
      </c>
    </row>
    <row r="5483" spans="1:19" x14ac:dyDescent="0.2">
      <c r="A5483">
        <v>5475</v>
      </c>
      <c r="B5483" s="1">
        <v>44916</v>
      </c>
      <c r="C5483" t="s">
        <v>260</v>
      </c>
      <c r="D5483" t="s">
        <v>332</v>
      </c>
      <c r="E5483">
        <v>1</v>
      </c>
      <c r="F5483" t="s">
        <v>225</v>
      </c>
      <c r="G5483" t="s">
        <v>263</v>
      </c>
      <c r="H5483" t="s">
        <v>281</v>
      </c>
      <c r="M5483" s="2">
        <v>1100</v>
      </c>
      <c r="N5483" s="2">
        <v>10000</v>
      </c>
      <c r="O5483" s="2">
        <f>IF(Tabla1[[#This Row],[Mov]]="VNT",Tabla1[[#This Row],[Sale]]-Tabla1[[#This Row],[Cost]],-Tabla1[[#This Row],[Cost]]*Tabla1[[#This Row],[Cant]])</f>
        <v>8900</v>
      </c>
      <c r="P5483" s="8">
        <f>IF(Tabla1[[#This Row],[Mov]]="VNT",-Tabla1[[#This Row],[Cant]],Tabla1[[#This Row],[Cant]])</f>
        <v>-1</v>
      </c>
      <c r="Q5483" s="8">
        <f>DAY(Tabla1[[#This Row],[Date]])</f>
        <v>21</v>
      </c>
      <c r="R5483" s="8">
        <f>MONTH(Tabla1[[#This Row],[Date]])</f>
        <v>12</v>
      </c>
      <c r="S5483" s="8">
        <f>YEAR(Tabla1[[#This Row],[Date]])</f>
        <v>2022</v>
      </c>
    </row>
    <row r="5484" spans="1:19" x14ac:dyDescent="0.2">
      <c r="A5484">
        <v>5476</v>
      </c>
      <c r="B5484" s="1">
        <v>44916</v>
      </c>
      <c r="C5484" t="s">
        <v>260</v>
      </c>
      <c r="D5484" t="s">
        <v>2163</v>
      </c>
      <c r="E5484">
        <v>1</v>
      </c>
      <c r="F5484" t="s">
        <v>458</v>
      </c>
      <c r="G5484" t="s">
        <v>272</v>
      </c>
      <c r="H5484" t="s">
        <v>2162</v>
      </c>
      <c r="M5484" s="2">
        <v>0</v>
      </c>
      <c r="N5484" s="2">
        <v>10000</v>
      </c>
      <c r="O5484" s="2">
        <f>IF(Tabla1[[#This Row],[Mov]]="VNT",Tabla1[[#This Row],[Sale]]-Tabla1[[#This Row],[Cost]],-Tabla1[[#This Row],[Cost]]*Tabla1[[#This Row],[Cant]])</f>
        <v>10000</v>
      </c>
      <c r="P5484" s="8">
        <f>IF(Tabla1[[#This Row],[Mov]]="VNT",-Tabla1[[#This Row],[Cant]],Tabla1[[#This Row],[Cant]])</f>
        <v>-1</v>
      </c>
      <c r="Q5484" s="8">
        <f>DAY(Tabla1[[#This Row],[Date]])</f>
        <v>21</v>
      </c>
      <c r="R5484" s="8">
        <f>MONTH(Tabla1[[#This Row],[Date]])</f>
        <v>12</v>
      </c>
      <c r="S5484" s="8">
        <f>YEAR(Tabla1[[#This Row],[Date]])</f>
        <v>2022</v>
      </c>
    </row>
    <row r="5485" spans="1:19" x14ac:dyDescent="0.2">
      <c r="A5485">
        <v>5477</v>
      </c>
      <c r="B5485" s="1">
        <v>44916</v>
      </c>
      <c r="C5485" t="s">
        <v>260</v>
      </c>
      <c r="D5485" t="s">
        <v>332</v>
      </c>
      <c r="E5485">
        <v>1</v>
      </c>
      <c r="F5485" t="s">
        <v>214</v>
      </c>
      <c r="G5485" t="s">
        <v>794</v>
      </c>
      <c r="H5485" t="s">
        <v>2164</v>
      </c>
      <c r="M5485" s="2">
        <v>60000</v>
      </c>
      <c r="N5485" s="2">
        <v>85000</v>
      </c>
      <c r="O5485" s="2">
        <f>IF(Tabla1[[#This Row],[Mov]]="VNT",Tabla1[[#This Row],[Sale]]-Tabla1[[#This Row],[Cost]],-Tabla1[[#This Row],[Cost]]*Tabla1[[#This Row],[Cant]])</f>
        <v>25000</v>
      </c>
      <c r="P5485" s="8">
        <f>IF(Tabla1[[#This Row],[Mov]]="VNT",-Tabla1[[#This Row],[Cant]],Tabla1[[#This Row],[Cant]])</f>
        <v>-1</v>
      </c>
      <c r="Q5485" s="8">
        <f>DAY(Tabla1[[#This Row],[Date]])</f>
        <v>21</v>
      </c>
      <c r="R5485" s="8">
        <f>MONTH(Tabla1[[#This Row],[Date]])</f>
        <v>12</v>
      </c>
      <c r="S5485" s="8">
        <f>YEAR(Tabla1[[#This Row],[Date]])</f>
        <v>2022</v>
      </c>
    </row>
    <row r="5486" spans="1:19" x14ac:dyDescent="0.2">
      <c r="A5486">
        <v>5478</v>
      </c>
      <c r="B5486" s="1">
        <v>44916</v>
      </c>
      <c r="C5486" t="s">
        <v>260</v>
      </c>
      <c r="D5486" t="s">
        <v>332</v>
      </c>
      <c r="E5486">
        <v>1</v>
      </c>
      <c r="F5486" t="s">
        <v>173</v>
      </c>
      <c r="G5486" t="s">
        <v>266</v>
      </c>
      <c r="H5486" t="s">
        <v>2165</v>
      </c>
      <c r="M5486" s="2">
        <v>5000</v>
      </c>
      <c r="N5486" s="2">
        <v>10000</v>
      </c>
      <c r="O5486" s="2">
        <f>IF(Tabla1[[#This Row],[Mov]]="VNT",Tabla1[[#This Row],[Sale]]-Tabla1[[#This Row],[Cost]],-Tabla1[[#This Row],[Cost]]*Tabla1[[#This Row],[Cant]])</f>
        <v>5000</v>
      </c>
      <c r="P5486" s="8">
        <f>IF(Tabla1[[#This Row],[Mov]]="VNT",-Tabla1[[#This Row],[Cant]],Tabla1[[#This Row],[Cant]])</f>
        <v>-1</v>
      </c>
      <c r="Q5486" s="8">
        <f>DAY(Tabla1[[#This Row],[Date]])</f>
        <v>21</v>
      </c>
      <c r="R5486" s="8">
        <f>MONTH(Tabla1[[#This Row],[Date]])</f>
        <v>12</v>
      </c>
      <c r="S5486" s="8">
        <f>YEAR(Tabla1[[#This Row],[Date]])</f>
        <v>2022</v>
      </c>
    </row>
    <row r="5487" spans="1:19" x14ac:dyDescent="0.2">
      <c r="A5487">
        <v>5479</v>
      </c>
      <c r="B5487" s="1">
        <v>44916</v>
      </c>
      <c r="C5487" t="s">
        <v>260</v>
      </c>
      <c r="D5487" t="s">
        <v>332</v>
      </c>
      <c r="E5487">
        <v>1</v>
      </c>
      <c r="F5487" t="s">
        <v>233</v>
      </c>
      <c r="G5487" t="s">
        <v>266</v>
      </c>
      <c r="H5487" t="s">
        <v>234</v>
      </c>
      <c r="M5487" s="2">
        <v>3500</v>
      </c>
      <c r="N5487" s="2">
        <v>10000</v>
      </c>
      <c r="O5487" s="2">
        <f>IF(Tabla1[[#This Row],[Mov]]="VNT",Tabla1[[#This Row],[Sale]]-Tabla1[[#This Row],[Cost]],-Tabla1[[#This Row],[Cost]]*Tabla1[[#This Row],[Cant]])</f>
        <v>6500</v>
      </c>
      <c r="P5487" s="8">
        <f>IF(Tabla1[[#This Row],[Mov]]="VNT",-Tabla1[[#This Row],[Cant]],Tabla1[[#This Row],[Cant]])</f>
        <v>-1</v>
      </c>
      <c r="Q5487" s="8">
        <f>DAY(Tabla1[[#This Row],[Date]])</f>
        <v>21</v>
      </c>
      <c r="R5487" s="8">
        <f>MONTH(Tabla1[[#This Row],[Date]])</f>
        <v>12</v>
      </c>
      <c r="S5487" s="8">
        <f>YEAR(Tabla1[[#This Row],[Date]])</f>
        <v>2022</v>
      </c>
    </row>
    <row r="5488" spans="1:19" x14ac:dyDescent="0.2">
      <c r="A5488">
        <v>5480</v>
      </c>
      <c r="B5488" s="1">
        <v>44916</v>
      </c>
      <c r="C5488" t="s">
        <v>260</v>
      </c>
      <c r="D5488" t="s">
        <v>332</v>
      </c>
      <c r="E5488">
        <v>1</v>
      </c>
      <c r="F5488" t="s">
        <v>458</v>
      </c>
      <c r="G5488" t="s">
        <v>266</v>
      </c>
      <c r="H5488" t="s">
        <v>2166</v>
      </c>
      <c r="M5488" s="2">
        <v>0</v>
      </c>
      <c r="N5488" s="2">
        <v>2000</v>
      </c>
      <c r="O5488" s="2">
        <f>IF(Tabla1[[#This Row],[Mov]]="VNT",Tabla1[[#This Row],[Sale]]-Tabla1[[#This Row],[Cost]],-Tabla1[[#This Row],[Cost]]*Tabla1[[#This Row],[Cant]])</f>
        <v>2000</v>
      </c>
      <c r="P5488" s="8">
        <f>IF(Tabla1[[#This Row],[Mov]]="VNT",-Tabla1[[#This Row],[Cant]],Tabla1[[#This Row],[Cant]])</f>
        <v>-1</v>
      </c>
      <c r="Q5488" s="8">
        <f>DAY(Tabla1[[#This Row],[Date]])</f>
        <v>21</v>
      </c>
      <c r="R5488" s="8">
        <f>MONTH(Tabla1[[#This Row],[Date]])</f>
        <v>12</v>
      </c>
      <c r="S5488" s="8">
        <f>YEAR(Tabla1[[#This Row],[Date]])</f>
        <v>2022</v>
      </c>
    </row>
    <row r="5489" spans="1:19" x14ac:dyDescent="0.2">
      <c r="A5489">
        <v>5481</v>
      </c>
      <c r="B5489" s="1">
        <v>44916</v>
      </c>
      <c r="C5489" t="s">
        <v>260</v>
      </c>
      <c r="D5489" t="s">
        <v>332</v>
      </c>
      <c r="E5489">
        <v>1</v>
      </c>
      <c r="F5489" t="s">
        <v>365</v>
      </c>
      <c r="G5489" t="s">
        <v>943</v>
      </c>
      <c r="H5489" t="s">
        <v>1617</v>
      </c>
      <c r="M5489" s="2">
        <v>4000</v>
      </c>
      <c r="N5489" s="2">
        <v>7000</v>
      </c>
      <c r="O5489" s="2">
        <f>IF(Tabla1[[#This Row],[Mov]]="VNT",Tabla1[[#This Row],[Sale]]-Tabla1[[#This Row],[Cost]],-Tabla1[[#This Row],[Cost]]*Tabla1[[#This Row],[Cant]])</f>
        <v>3000</v>
      </c>
      <c r="P5489" s="8">
        <f>IF(Tabla1[[#This Row],[Mov]]="VNT",-Tabla1[[#This Row],[Cant]],Tabla1[[#This Row],[Cant]])</f>
        <v>-1</v>
      </c>
      <c r="Q5489" s="8">
        <f>DAY(Tabla1[[#This Row],[Date]])</f>
        <v>21</v>
      </c>
      <c r="R5489" s="8">
        <f>MONTH(Tabla1[[#This Row],[Date]])</f>
        <v>12</v>
      </c>
      <c r="S5489" s="8">
        <f>YEAR(Tabla1[[#This Row],[Date]])</f>
        <v>2022</v>
      </c>
    </row>
    <row r="5490" spans="1:19" x14ac:dyDescent="0.2">
      <c r="A5490">
        <v>5482</v>
      </c>
      <c r="B5490" s="1">
        <v>44916</v>
      </c>
      <c r="C5490" t="s">
        <v>260</v>
      </c>
      <c r="D5490" t="s">
        <v>332</v>
      </c>
      <c r="E5490">
        <v>1</v>
      </c>
      <c r="F5490" t="s">
        <v>26</v>
      </c>
      <c r="G5490" t="s">
        <v>263</v>
      </c>
      <c r="H5490" t="s">
        <v>2167</v>
      </c>
      <c r="M5490" s="2">
        <v>10000</v>
      </c>
      <c r="N5490" s="2">
        <v>24000</v>
      </c>
      <c r="O5490" s="2">
        <f>IF(Tabla1[[#This Row],[Mov]]="VNT",Tabla1[[#This Row],[Sale]]-Tabla1[[#This Row],[Cost]],-Tabla1[[#This Row],[Cost]]*Tabla1[[#This Row],[Cant]])</f>
        <v>14000</v>
      </c>
      <c r="P5490" s="8">
        <f>IF(Tabla1[[#This Row],[Mov]]="VNT",-Tabla1[[#This Row],[Cant]],Tabla1[[#This Row],[Cant]])</f>
        <v>-1</v>
      </c>
      <c r="Q5490" s="8">
        <f>DAY(Tabla1[[#This Row],[Date]])</f>
        <v>21</v>
      </c>
      <c r="R5490" s="8">
        <f>MONTH(Tabla1[[#This Row],[Date]])</f>
        <v>12</v>
      </c>
      <c r="S5490" s="8">
        <f>YEAR(Tabla1[[#This Row],[Date]])</f>
        <v>2022</v>
      </c>
    </row>
    <row r="5491" spans="1:19" x14ac:dyDescent="0.2">
      <c r="A5491">
        <v>5483</v>
      </c>
      <c r="B5491" s="1">
        <v>44916</v>
      </c>
      <c r="C5491" t="s">
        <v>260</v>
      </c>
      <c r="D5491" t="s">
        <v>332</v>
      </c>
      <c r="E5491">
        <v>1</v>
      </c>
      <c r="F5491" t="s">
        <v>1496</v>
      </c>
      <c r="G5491" t="s">
        <v>266</v>
      </c>
      <c r="H5491" t="s">
        <v>1497</v>
      </c>
      <c r="M5491" s="2">
        <v>12000</v>
      </c>
      <c r="N5491" s="2">
        <v>25000</v>
      </c>
      <c r="O5491" s="2">
        <f>IF(Tabla1[[#This Row],[Mov]]="VNT",Tabla1[[#This Row],[Sale]]-Tabla1[[#This Row],[Cost]],-Tabla1[[#This Row],[Cost]]*Tabla1[[#This Row],[Cant]])</f>
        <v>13000</v>
      </c>
      <c r="P5491" s="8">
        <f>IF(Tabla1[[#This Row],[Mov]]="VNT",-Tabla1[[#This Row],[Cant]],Tabla1[[#This Row],[Cant]])</f>
        <v>-1</v>
      </c>
      <c r="Q5491" s="8">
        <f>DAY(Tabla1[[#This Row],[Date]])</f>
        <v>21</v>
      </c>
      <c r="R5491" s="8">
        <f>MONTH(Tabla1[[#This Row],[Date]])</f>
        <v>12</v>
      </c>
      <c r="S5491" s="8">
        <f>YEAR(Tabla1[[#This Row],[Date]])</f>
        <v>2022</v>
      </c>
    </row>
    <row r="5492" spans="1:19" x14ac:dyDescent="0.2">
      <c r="A5492">
        <v>5484</v>
      </c>
      <c r="B5492" s="1">
        <v>44916</v>
      </c>
      <c r="C5492" t="s">
        <v>260</v>
      </c>
      <c r="D5492" t="s">
        <v>332</v>
      </c>
      <c r="E5492">
        <v>1</v>
      </c>
      <c r="F5492" t="s">
        <v>116</v>
      </c>
      <c r="G5492" t="s">
        <v>349</v>
      </c>
      <c r="H5492" t="s">
        <v>515</v>
      </c>
      <c r="M5492" s="2">
        <v>7009</v>
      </c>
      <c r="N5492" s="2">
        <v>7500</v>
      </c>
      <c r="O5492" s="2">
        <f>IF(Tabla1[[#This Row],[Mov]]="VNT",Tabla1[[#This Row],[Sale]]-Tabla1[[#This Row],[Cost]],-Tabla1[[#This Row],[Cost]]*Tabla1[[#This Row],[Cant]])</f>
        <v>491</v>
      </c>
      <c r="P5492" s="8">
        <f>IF(Tabla1[[#This Row],[Mov]]="VNT",-Tabla1[[#This Row],[Cant]],Tabla1[[#This Row],[Cant]])</f>
        <v>-1</v>
      </c>
      <c r="Q5492" s="8">
        <f>DAY(Tabla1[[#This Row],[Date]])</f>
        <v>21</v>
      </c>
      <c r="R5492" s="8">
        <f>MONTH(Tabla1[[#This Row],[Date]])</f>
        <v>12</v>
      </c>
      <c r="S5492" s="8">
        <f>YEAR(Tabla1[[#This Row],[Date]])</f>
        <v>2022</v>
      </c>
    </row>
    <row r="5493" spans="1:19" x14ac:dyDescent="0.2">
      <c r="A5493">
        <v>5485</v>
      </c>
      <c r="B5493" s="1">
        <v>44916</v>
      </c>
      <c r="C5493" t="s">
        <v>260</v>
      </c>
      <c r="D5493" t="s">
        <v>332</v>
      </c>
      <c r="E5493">
        <v>1</v>
      </c>
      <c r="F5493" t="s">
        <v>116</v>
      </c>
      <c r="G5493" t="s">
        <v>347</v>
      </c>
      <c r="H5493" t="s">
        <v>518</v>
      </c>
      <c r="M5493" s="2">
        <v>6074</v>
      </c>
      <c r="N5493" s="2">
        <v>6500</v>
      </c>
      <c r="O5493" s="2">
        <f>IF(Tabla1[[#This Row],[Mov]]="VNT",Tabla1[[#This Row],[Sale]]-Tabla1[[#This Row],[Cost]],-Tabla1[[#This Row],[Cost]]*Tabla1[[#This Row],[Cant]])</f>
        <v>426</v>
      </c>
      <c r="P5493" s="8">
        <f>IF(Tabla1[[#This Row],[Mov]]="VNT",-Tabla1[[#This Row],[Cant]],Tabla1[[#This Row],[Cant]])</f>
        <v>-1</v>
      </c>
      <c r="Q5493" s="8">
        <f>DAY(Tabla1[[#This Row],[Date]])</f>
        <v>21</v>
      </c>
      <c r="R5493" s="8">
        <f>MONTH(Tabla1[[#This Row],[Date]])</f>
        <v>12</v>
      </c>
      <c r="S5493" s="8">
        <f>YEAR(Tabla1[[#This Row],[Date]])</f>
        <v>2022</v>
      </c>
    </row>
    <row r="5494" spans="1:19" x14ac:dyDescent="0.2">
      <c r="A5494">
        <v>5486</v>
      </c>
      <c r="B5494" s="1">
        <v>44916</v>
      </c>
      <c r="C5494" t="s">
        <v>260</v>
      </c>
      <c r="D5494" t="s">
        <v>332</v>
      </c>
      <c r="E5494">
        <v>1</v>
      </c>
      <c r="F5494" t="s">
        <v>719</v>
      </c>
      <c r="G5494" t="s">
        <v>727</v>
      </c>
      <c r="H5494" t="s">
        <v>1139</v>
      </c>
      <c r="M5494" s="2">
        <v>900</v>
      </c>
      <c r="N5494" s="2">
        <v>3000</v>
      </c>
      <c r="O5494" s="2">
        <f>IF(Tabla1[[#This Row],[Mov]]="VNT",Tabla1[[#This Row],[Sale]]-Tabla1[[#This Row],[Cost]],-Tabla1[[#This Row],[Cost]]*Tabla1[[#This Row],[Cant]])</f>
        <v>2100</v>
      </c>
      <c r="P5494" s="8">
        <f>IF(Tabla1[[#This Row],[Mov]]="VNT",-Tabla1[[#This Row],[Cant]],Tabla1[[#This Row],[Cant]])</f>
        <v>-1</v>
      </c>
      <c r="Q5494" s="8">
        <f>DAY(Tabla1[[#This Row],[Date]])</f>
        <v>21</v>
      </c>
      <c r="R5494" s="8">
        <f>MONTH(Tabla1[[#This Row],[Date]])</f>
        <v>12</v>
      </c>
      <c r="S5494" s="8">
        <f>YEAR(Tabla1[[#This Row],[Date]])</f>
        <v>2022</v>
      </c>
    </row>
    <row r="5495" spans="1:19" x14ac:dyDescent="0.2">
      <c r="A5495">
        <v>5487</v>
      </c>
      <c r="B5495" s="1">
        <v>44916</v>
      </c>
      <c r="C5495" t="s">
        <v>260</v>
      </c>
      <c r="D5495" t="s">
        <v>332</v>
      </c>
      <c r="E5495">
        <v>1</v>
      </c>
      <c r="F5495" t="s">
        <v>719</v>
      </c>
      <c r="G5495" t="s">
        <v>727</v>
      </c>
      <c r="H5495" t="s">
        <v>1139</v>
      </c>
      <c r="M5495" s="2">
        <v>900</v>
      </c>
      <c r="N5495" s="2">
        <v>3000</v>
      </c>
      <c r="O5495" s="2">
        <f>IF(Tabla1[[#This Row],[Mov]]="VNT",Tabla1[[#This Row],[Sale]]-Tabla1[[#This Row],[Cost]],-Tabla1[[#This Row],[Cost]]*Tabla1[[#This Row],[Cant]])</f>
        <v>2100</v>
      </c>
      <c r="P5495" s="8">
        <f>IF(Tabla1[[#This Row],[Mov]]="VNT",-Tabla1[[#This Row],[Cant]],Tabla1[[#This Row],[Cant]])</f>
        <v>-1</v>
      </c>
      <c r="Q5495" s="8">
        <f>DAY(Tabla1[[#This Row],[Date]])</f>
        <v>21</v>
      </c>
      <c r="R5495" s="8">
        <f>MONTH(Tabla1[[#This Row],[Date]])</f>
        <v>12</v>
      </c>
      <c r="S5495" s="8">
        <f>YEAR(Tabla1[[#This Row],[Date]])</f>
        <v>2022</v>
      </c>
    </row>
    <row r="5496" spans="1:19" x14ac:dyDescent="0.2">
      <c r="A5496">
        <v>5488</v>
      </c>
      <c r="B5496" s="1">
        <v>44916</v>
      </c>
      <c r="C5496" t="s">
        <v>260</v>
      </c>
      <c r="D5496" t="s">
        <v>332</v>
      </c>
      <c r="E5496">
        <v>1</v>
      </c>
      <c r="F5496" t="s">
        <v>719</v>
      </c>
      <c r="G5496" t="s">
        <v>727</v>
      </c>
      <c r="H5496" t="s">
        <v>1139</v>
      </c>
      <c r="M5496" s="2">
        <v>900</v>
      </c>
      <c r="N5496" s="2">
        <v>3000</v>
      </c>
      <c r="O5496" s="2">
        <f>IF(Tabla1[[#This Row],[Mov]]="VNT",Tabla1[[#This Row],[Sale]]-Tabla1[[#This Row],[Cost]],-Tabla1[[#This Row],[Cost]]*Tabla1[[#This Row],[Cant]])</f>
        <v>2100</v>
      </c>
      <c r="P5496" s="8">
        <f>IF(Tabla1[[#This Row],[Mov]]="VNT",-Tabla1[[#This Row],[Cant]],Tabla1[[#This Row],[Cant]])</f>
        <v>-1</v>
      </c>
      <c r="Q5496" s="8">
        <f>DAY(Tabla1[[#This Row],[Date]])</f>
        <v>21</v>
      </c>
      <c r="R5496" s="8">
        <f>MONTH(Tabla1[[#This Row],[Date]])</f>
        <v>12</v>
      </c>
      <c r="S5496" s="8">
        <f>YEAR(Tabla1[[#This Row],[Date]])</f>
        <v>2022</v>
      </c>
    </row>
    <row r="5497" spans="1:19" x14ac:dyDescent="0.2">
      <c r="A5497">
        <v>5489</v>
      </c>
      <c r="B5497" s="1">
        <v>44916</v>
      </c>
      <c r="C5497" t="s">
        <v>260</v>
      </c>
      <c r="D5497" t="s">
        <v>332</v>
      </c>
      <c r="E5497">
        <v>1</v>
      </c>
      <c r="F5497" t="s">
        <v>15</v>
      </c>
      <c r="G5497" t="s">
        <v>266</v>
      </c>
      <c r="H5497" t="s">
        <v>159</v>
      </c>
      <c r="I5497" t="s">
        <v>157</v>
      </c>
      <c r="M5497" s="2">
        <v>2500</v>
      </c>
      <c r="N5497" s="2">
        <v>12000</v>
      </c>
      <c r="O5497" s="2">
        <f>IF(Tabla1[[#This Row],[Mov]]="VNT",Tabla1[[#This Row],[Sale]]-Tabla1[[#This Row],[Cost]],-Tabla1[[#This Row],[Cost]]*Tabla1[[#This Row],[Cant]])</f>
        <v>9500</v>
      </c>
      <c r="P5497" s="8">
        <f>IF(Tabla1[[#This Row],[Mov]]="VNT",-Tabla1[[#This Row],[Cant]],Tabla1[[#This Row],[Cant]])</f>
        <v>-1</v>
      </c>
      <c r="Q5497" s="8">
        <f>DAY(Tabla1[[#This Row],[Date]])</f>
        <v>21</v>
      </c>
      <c r="R5497" s="8">
        <f>MONTH(Tabla1[[#This Row],[Date]])</f>
        <v>12</v>
      </c>
      <c r="S5497" s="8">
        <f>YEAR(Tabla1[[#This Row],[Date]])</f>
        <v>2022</v>
      </c>
    </row>
    <row r="5498" spans="1:19" x14ac:dyDescent="0.2">
      <c r="A5498">
        <v>5490</v>
      </c>
      <c r="B5498" s="1">
        <v>44916</v>
      </c>
      <c r="C5498" t="s">
        <v>260</v>
      </c>
      <c r="D5498" t="s">
        <v>332</v>
      </c>
      <c r="E5498">
        <v>1</v>
      </c>
      <c r="F5498" t="s">
        <v>386</v>
      </c>
      <c r="G5498" t="s">
        <v>273</v>
      </c>
      <c r="H5498" t="s">
        <v>912</v>
      </c>
      <c r="M5498" s="2">
        <v>70000</v>
      </c>
      <c r="N5498" s="2">
        <v>125000</v>
      </c>
      <c r="O5498" s="2">
        <f>IF(Tabla1[[#This Row],[Mov]]="VNT",Tabla1[[#This Row],[Sale]]-Tabla1[[#This Row],[Cost]],-Tabla1[[#This Row],[Cost]]*Tabla1[[#This Row],[Cant]])</f>
        <v>55000</v>
      </c>
      <c r="P5498" s="8">
        <f>IF(Tabla1[[#This Row],[Mov]]="VNT",-Tabla1[[#This Row],[Cant]],Tabla1[[#This Row],[Cant]])</f>
        <v>-1</v>
      </c>
      <c r="Q5498" s="8">
        <f>DAY(Tabla1[[#This Row],[Date]])</f>
        <v>21</v>
      </c>
      <c r="R5498" s="8">
        <f>MONTH(Tabla1[[#This Row],[Date]])</f>
        <v>12</v>
      </c>
      <c r="S5498" s="8">
        <f>YEAR(Tabla1[[#This Row],[Date]])</f>
        <v>2022</v>
      </c>
    </row>
    <row r="5499" spans="1:19" x14ac:dyDescent="0.2">
      <c r="A5499">
        <v>5491</v>
      </c>
      <c r="B5499" s="1">
        <v>44916</v>
      </c>
      <c r="C5499" t="s">
        <v>260</v>
      </c>
      <c r="D5499" t="s">
        <v>332</v>
      </c>
      <c r="E5499">
        <v>1</v>
      </c>
      <c r="F5499" t="s">
        <v>116</v>
      </c>
      <c r="G5499" t="s">
        <v>347</v>
      </c>
      <c r="H5499" t="s">
        <v>518</v>
      </c>
      <c r="M5499" s="2">
        <v>3271</v>
      </c>
      <c r="N5499" s="2">
        <v>3500</v>
      </c>
      <c r="O5499" s="2">
        <f>IF(Tabla1[[#This Row],[Mov]]="VNT",Tabla1[[#This Row],[Sale]]-Tabla1[[#This Row],[Cost]],-Tabla1[[#This Row],[Cost]]*Tabla1[[#This Row],[Cant]])</f>
        <v>229</v>
      </c>
      <c r="P5499" s="8">
        <f>IF(Tabla1[[#This Row],[Mov]]="VNT",-Tabla1[[#This Row],[Cant]],Tabla1[[#This Row],[Cant]])</f>
        <v>-1</v>
      </c>
      <c r="Q5499" s="8">
        <f>DAY(Tabla1[[#This Row],[Date]])</f>
        <v>21</v>
      </c>
      <c r="R5499" s="8">
        <f>MONTH(Tabla1[[#This Row],[Date]])</f>
        <v>12</v>
      </c>
      <c r="S5499" s="8">
        <f>YEAR(Tabla1[[#This Row],[Date]])</f>
        <v>2022</v>
      </c>
    </row>
    <row r="5500" spans="1:19" x14ac:dyDescent="0.2">
      <c r="A5500">
        <v>5492</v>
      </c>
      <c r="B5500" s="1">
        <v>44917</v>
      </c>
      <c r="C5500" t="s">
        <v>260</v>
      </c>
      <c r="D5500" t="s">
        <v>549</v>
      </c>
      <c r="E5500">
        <v>1</v>
      </c>
      <c r="F5500" t="s">
        <v>458</v>
      </c>
      <c r="G5500" t="s">
        <v>272</v>
      </c>
      <c r="H5500" t="s">
        <v>1476</v>
      </c>
      <c r="M5500" s="2">
        <v>0</v>
      </c>
      <c r="N5500" s="2">
        <v>10000</v>
      </c>
      <c r="O5500" s="2">
        <f>IF(Tabla1[[#This Row],[Mov]]="VNT",Tabla1[[#This Row],[Sale]]-Tabla1[[#This Row],[Cost]],-Tabla1[[#This Row],[Cost]]*Tabla1[[#This Row],[Cant]])</f>
        <v>10000</v>
      </c>
      <c r="P5500" s="8">
        <f>IF(Tabla1[[#This Row],[Mov]]="VNT",-Tabla1[[#This Row],[Cant]],Tabla1[[#This Row],[Cant]])</f>
        <v>-1</v>
      </c>
      <c r="Q5500" s="8">
        <f>DAY(Tabla1[[#This Row],[Date]])</f>
        <v>22</v>
      </c>
      <c r="R5500" s="8">
        <f>MONTH(Tabla1[[#This Row],[Date]])</f>
        <v>12</v>
      </c>
      <c r="S5500" s="8">
        <f>YEAR(Tabla1[[#This Row],[Date]])</f>
        <v>2022</v>
      </c>
    </row>
    <row r="5501" spans="1:19" x14ac:dyDescent="0.2">
      <c r="A5501">
        <v>5493</v>
      </c>
      <c r="B5501" s="1">
        <v>44917</v>
      </c>
      <c r="C5501" t="s">
        <v>260</v>
      </c>
      <c r="D5501" t="s">
        <v>332</v>
      </c>
      <c r="E5501">
        <v>1</v>
      </c>
      <c r="F5501" t="s">
        <v>224</v>
      </c>
      <c r="G5501" t="s">
        <v>273</v>
      </c>
      <c r="H5501" t="s">
        <v>470</v>
      </c>
      <c r="M5501" s="2">
        <v>7000</v>
      </c>
      <c r="N5501" s="2">
        <v>18000</v>
      </c>
      <c r="O5501" s="2">
        <f>IF(Tabla1[[#This Row],[Mov]]="VNT",Tabla1[[#This Row],[Sale]]-Tabla1[[#This Row],[Cost]],-Tabla1[[#This Row],[Cost]]*Tabla1[[#This Row],[Cant]])</f>
        <v>11000</v>
      </c>
      <c r="P5501" s="8">
        <f>IF(Tabla1[[#This Row],[Mov]]="VNT",-Tabla1[[#This Row],[Cant]],Tabla1[[#This Row],[Cant]])</f>
        <v>-1</v>
      </c>
      <c r="Q5501" s="8">
        <f>DAY(Tabla1[[#This Row],[Date]])</f>
        <v>22</v>
      </c>
      <c r="R5501" s="8">
        <f>MONTH(Tabla1[[#This Row],[Date]])</f>
        <v>12</v>
      </c>
      <c r="S5501" s="8">
        <f>YEAR(Tabla1[[#This Row],[Date]])</f>
        <v>2022</v>
      </c>
    </row>
    <row r="5502" spans="1:19" x14ac:dyDescent="0.2">
      <c r="A5502">
        <v>5494</v>
      </c>
      <c r="B5502" s="1">
        <v>44917</v>
      </c>
      <c r="C5502" t="s">
        <v>260</v>
      </c>
      <c r="D5502" t="s">
        <v>332</v>
      </c>
      <c r="E5502">
        <v>1</v>
      </c>
      <c r="F5502" t="s">
        <v>526</v>
      </c>
      <c r="G5502" t="s">
        <v>266</v>
      </c>
      <c r="H5502" t="s">
        <v>527</v>
      </c>
      <c r="M5502" s="2">
        <v>30000</v>
      </c>
      <c r="N5502" s="2">
        <v>45000</v>
      </c>
      <c r="O5502" s="2">
        <f>IF(Tabla1[[#This Row],[Mov]]="VNT",Tabla1[[#This Row],[Sale]]-Tabla1[[#This Row],[Cost]],-Tabla1[[#This Row],[Cost]]*Tabla1[[#This Row],[Cant]])</f>
        <v>15000</v>
      </c>
      <c r="P5502" s="8">
        <f>IF(Tabla1[[#This Row],[Mov]]="VNT",-Tabla1[[#This Row],[Cant]],Tabla1[[#This Row],[Cant]])</f>
        <v>-1</v>
      </c>
      <c r="Q5502" s="8">
        <f>DAY(Tabla1[[#This Row],[Date]])</f>
        <v>22</v>
      </c>
      <c r="R5502" s="8">
        <f>MONTH(Tabla1[[#This Row],[Date]])</f>
        <v>12</v>
      </c>
      <c r="S5502" s="8">
        <f>YEAR(Tabla1[[#This Row],[Date]])</f>
        <v>2022</v>
      </c>
    </row>
    <row r="5503" spans="1:19" x14ac:dyDescent="0.2">
      <c r="A5503">
        <v>5495</v>
      </c>
      <c r="B5503" s="1">
        <v>44917</v>
      </c>
      <c r="C5503" t="s">
        <v>260</v>
      </c>
      <c r="D5503" t="s">
        <v>399</v>
      </c>
      <c r="E5503">
        <v>1</v>
      </c>
      <c r="F5503" t="s">
        <v>116</v>
      </c>
      <c r="G5503" t="s">
        <v>347</v>
      </c>
      <c r="H5503" t="s">
        <v>518</v>
      </c>
      <c r="M5503" s="2">
        <v>3271</v>
      </c>
      <c r="N5503" s="2">
        <v>3500</v>
      </c>
      <c r="O5503" s="2">
        <f>IF(Tabla1[[#This Row],[Mov]]="VNT",Tabla1[[#This Row],[Sale]]-Tabla1[[#This Row],[Cost]],-Tabla1[[#This Row],[Cost]]*Tabla1[[#This Row],[Cant]])</f>
        <v>229</v>
      </c>
      <c r="P5503" s="8">
        <f>IF(Tabla1[[#This Row],[Mov]]="VNT",-Tabla1[[#This Row],[Cant]],Tabla1[[#This Row],[Cant]])</f>
        <v>-1</v>
      </c>
      <c r="Q5503" s="8">
        <f>DAY(Tabla1[[#This Row],[Date]])</f>
        <v>22</v>
      </c>
      <c r="R5503" s="8">
        <f>MONTH(Tabla1[[#This Row],[Date]])</f>
        <v>12</v>
      </c>
      <c r="S5503" s="8">
        <f>YEAR(Tabla1[[#This Row],[Date]])</f>
        <v>2022</v>
      </c>
    </row>
    <row r="5504" spans="1:19" x14ac:dyDescent="0.2">
      <c r="A5504">
        <v>5496</v>
      </c>
      <c r="B5504" s="1">
        <v>44917</v>
      </c>
      <c r="C5504" t="s">
        <v>260</v>
      </c>
      <c r="D5504" t="s">
        <v>332</v>
      </c>
      <c r="E5504">
        <v>1</v>
      </c>
      <c r="F5504" t="s">
        <v>128</v>
      </c>
      <c r="G5504" t="s">
        <v>266</v>
      </c>
      <c r="H5504" t="s">
        <v>2085</v>
      </c>
      <c r="M5504" s="2">
        <v>11000</v>
      </c>
      <c r="N5504" s="2">
        <v>20000</v>
      </c>
      <c r="O5504" s="2">
        <f>IF(Tabla1[[#This Row],[Mov]]="VNT",Tabla1[[#This Row],[Sale]]-Tabla1[[#This Row],[Cost]],-Tabla1[[#This Row],[Cost]]*Tabla1[[#This Row],[Cant]])</f>
        <v>9000</v>
      </c>
      <c r="P5504" s="8">
        <f>IF(Tabla1[[#This Row],[Mov]]="VNT",-Tabla1[[#This Row],[Cant]],Tabla1[[#This Row],[Cant]])</f>
        <v>-1</v>
      </c>
      <c r="Q5504" s="8">
        <f>DAY(Tabla1[[#This Row],[Date]])</f>
        <v>22</v>
      </c>
      <c r="R5504" s="8">
        <f>MONTH(Tabla1[[#This Row],[Date]])</f>
        <v>12</v>
      </c>
      <c r="S5504" s="8">
        <f>YEAR(Tabla1[[#This Row],[Date]])</f>
        <v>2022</v>
      </c>
    </row>
    <row r="5505" spans="1:19" x14ac:dyDescent="0.2">
      <c r="A5505">
        <v>5497</v>
      </c>
      <c r="B5505" s="1">
        <v>44917</v>
      </c>
      <c r="C5505" t="s">
        <v>260</v>
      </c>
      <c r="D5505" t="s">
        <v>332</v>
      </c>
      <c r="E5505">
        <v>1</v>
      </c>
      <c r="F5505" t="s">
        <v>224</v>
      </c>
      <c r="G5505" t="s">
        <v>263</v>
      </c>
      <c r="H5505" t="s">
        <v>282</v>
      </c>
      <c r="M5505" s="2">
        <v>9500</v>
      </c>
      <c r="N5505" s="2">
        <v>20000</v>
      </c>
      <c r="O5505" s="2">
        <f>IF(Tabla1[[#This Row],[Mov]]="VNT",Tabla1[[#This Row],[Sale]]-Tabla1[[#This Row],[Cost]],-Tabla1[[#This Row],[Cost]]*Tabla1[[#This Row],[Cant]])</f>
        <v>10500</v>
      </c>
      <c r="P5505" s="8">
        <f>IF(Tabla1[[#This Row],[Mov]]="VNT",-Tabla1[[#This Row],[Cant]],Tabla1[[#This Row],[Cant]])</f>
        <v>-1</v>
      </c>
      <c r="Q5505" s="8">
        <f>DAY(Tabla1[[#This Row],[Date]])</f>
        <v>22</v>
      </c>
      <c r="R5505" s="8">
        <f>MONTH(Tabla1[[#This Row],[Date]])</f>
        <v>12</v>
      </c>
      <c r="S5505" s="8">
        <f>YEAR(Tabla1[[#This Row],[Date]])</f>
        <v>2022</v>
      </c>
    </row>
    <row r="5506" spans="1:19" x14ac:dyDescent="0.2">
      <c r="A5506">
        <v>5498</v>
      </c>
      <c r="B5506" s="1">
        <v>44917</v>
      </c>
      <c r="C5506" t="s">
        <v>260</v>
      </c>
      <c r="D5506" t="s">
        <v>332</v>
      </c>
      <c r="E5506">
        <v>1</v>
      </c>
      <c r="F5506" t="s">
        <v>225</v>
      </c>
      <c r="G5506" t="s">
        <v>263</v>
      </c>
      <c r="H5506" t="s">
        <v>282</v>
      </c>
      <c r="M5506" s="2">
        <v>1100</v>
      </c>
      <c r="N5506" s="2">
        <v>10000</v>
      </c>
      <c r="O5506" s="2">
        <f>IF(Tabla1[[#This Row],[Mov]]="VNT",Tabla1[[#This Row],[Sale]]-Tabla1[[#This Row],[Cost]],-Tabla1[[#This Row],[Cost]]*Tabla1[[#This Row],[Cant]])</f>
        <v>8900</v>
      </c>
      <c r="P5506" s="8">
        <f>IF(Tabla1[[#This Row],[Mov]]="VNT",-Tabla1[[#This Row],[Cant]],Tabla1[[#This Row],[Cant]])</f>
        <v>-1</v>
      </c>
      <c r="Q5506" s="8">
        <f>DAY(Tabla1[[#This Row],[Date]])</f>
        <v>22</v>
      </c>
      <c r="R5506" s="8">
        <f>MONTH(Tabla1[[#This Row],[Date]])</f>
        <v>12</v>
      </c>
      <c r="S5506" s="8">
        <f>YEAR(Tabla1[[#This Row],[Date]])</f>
        <v>2022</v>
      </c>
    </row>
    <row r="5507" spans="1:19" x14ac:dyDescent="0.2">
      <c r="A5507">
        <v>5499</v>
      </c>
      <c r="B5507" s="1">
        <v>44917</v>
      </c>
      <c r="C5507" t="s">
        <v>260</v>
      </c>
      <c r="D5507" t="s">
        <v>332</v>
      </c>
      <c r="E5507">
        <v>1</v>
      </c>
      <c r="F5507" t="s">
        <v>224</v>
      </c>
      <c r="G5507" t="s">
        <v>263</v>
      </c>
      <c r="H5507" t="s">
        <v>642</v>
      </c>
      <c r="M5507" s="2">
        <v>8000</v>
      </c>
      <c r="N5507" s="2">
        <v>20000</v>
      </c>
      <c r="O5507" s="2">
        <f>IF(Tabla1[[#This Row],[Mov]]="VNT",Tabla1[[#This Row],[Sale]]-Tabla1[[#This Row],[Cost]],-Tabla1[[#This Row],[Cost]]*Tabla1[[#This Row],[Cant]])</f>
        <v>12000</v>
      </c>
      <c r="P5507" s="8">
        <f>IF(Tabla1[[#This Row],[Mov]]="VNT",-Tabla1[[#This Row],[Cant]],Tabla1[[#This Row],[Cant]])</f>
        <v>-1</v>
      </c>
      <c r="Q5507" s="8">
        <f>DAY(Tabla1[[#This Row],[Date]])</f>
        <v>22</v>
      </c>
      <c r="R5507" s="8">
        <f>MONTH(Tabla1[[#This Row],[Date]])</f>
        <v>12</v>
      </c>
      <c r="S5507" s="8">
        <f>YEAR(Tabla1[[#This Row],[Date]])</f>
        <v>2022</v>
      </c>
    </row>
    <row r="5508" spans="1:19" x14ac:dyDescent="0.2">
      <c r="A5508">
        <v>5500</v>
      </c>
      <c r="B5508" s="1">
        <v>44917</v>
      </c>
      <c r="C5508" t="s">
        <v>260</v>
      </c>
      <c r="D5508" t="s">
        <v>332</v>
      </c>
      <c r="E5508">
        <v>1</v>
      </c>
      <c r="F5508" t="s">
        <v>225</v>
      </c>
      <c r="G5508" t="s">
        <v>263</v>
      </c>
      <c r="H5508" t="s">
        <v>642</v>
      </c>
      <c r="M5508" s="2">
        <v>1100</v>
      </c>
      <c r="N5508" s="2">
        <v>10000</v>
      </c>
      <c r="O5508" s="2">
        <f>IF(Tabla1[[#This Row],[Mov]]="VNT",Tabla1[[#This Row],[Sale]]-Tabla1[[#This Row],[Cost]],-Tabla1[[#This Row],[Cost]]*Tabla1[[#This Row],[Cant]])</f>
        <v>8900</v>
      </c>
      <c r="P5508" s="8">
        <f>IF(Tabla1[[#This Row],[Mov]]="VNT",-Tabla1[[#This Row],[Cant]],Tabla1[[#This Row],[Cant]])</f>
        <v>-1</v>
      </c>
      <c r="Q5508" s="8">
        <f>DAY(Tabla1[[#This Row],[Date]])</f>
        <v>22</v>
      </c>
      <c r="R5508" s="8">
        <f>MONTH(Tabla1[[#This Row],[Date]])</f>
        <v>12</v>
      </c>
      <c r="S5508" s="8">
        <f>YEAR(Tabla1[[#This Row],[Date]])</f>
        <v>2022</v>
      </c>
    </row>
    <row r="5509" spans="1:19" x14ac:dyDescent="0.2">
      <c r="A5509">
        <v>5501</v>
      </c>
      <c r="B5509" s="1">
        <v>44917</v>
      </c>
      <c r="C5509" t="s">
        <v>260</v>
      </c>
      <c r="D5509" t="s">
        <v>332</v>
      </c>
      <c r="E5509">
        <v>1</v>
      </c>
      <c r="F5509" t="s">
        <v>116</v>
      </c>
      <c r="G5509" t="s">
        <v>347</v>
      </c>
      <c r="H5509" t="s">
        <v>518</v>
      </c>
      <c r="M5509" s="2">
        <v>6074</v>
      </c>
      <c r="N5509" s="2">
        <v>6500</v>
      </c>
      <c r="O5509" s="2">
        <f>IF(Tabla1[[#This Row],[Mov]]="VNT",Tabla1[[#This Row],[Sale]]-Tabla1[[#This Row],[Cost]],-Tabla1[[#This Row],[Cost]]*Tabla1[[#This Row],[Cant]])</f>
        <v>426</v>
      </c>
      <c r="P5509" s="8">
        <f>IF(Tabla1[[#This Row],[Mov]]="VNT",-Tabla1[[#This Row],[Cant]],Tabla1[[#This Row],[Cant]])</f>
        <v>-1</v>
      </c>
      <c r="Q5509" s="8">
        <f>DAY(Tabla1[[#This Row],[Date]])</f>
        <v>22</v>
      </c>
      <c r="R5509" s="8">
        <f>MONTH(Tabla1[[#This Row],[Date]])</f>
        <v>12</v>
      </c>
      <c r="S5509" s="8">
        <f>YEAR(Tabla1[[#This Row],[Date]])</f>
        <v>2022</v>
      </c>
    </row>
    <row r="5510" spans="1:19" x14ac:dyDescent="0.2">
      <c r="A5510">
        <v>5502</v>
      </c>
      <c r="B5510" s="1">
        <v>44917</v>
      </c>
      <c r="C5510" t="s">
        <v>260</v>
      </c>
      <c r="D5510" t="s">
        <v>332</v>
      </c>
      <c r="E5510">
        <v>1</v>
      </c>
      <c r="F5510" t="s">
        <v>458</v>
      </c>
      <c r="G5510" t="s">
        <v>272</v>
      </c>
      <c r="H5510" t="s">
        <v>2168</v>
      </c>
      <c r="M5510" s="2">
        <v>0</v>
      </c>
      <c r="N5510" s="2">
        <v>20000</v>
      </c>
      <c r="O5510" s="2">
        <f>IF(Tabla1[[#This Row],[Mov]]="VNT",Tabla1[[#This Row],[Sale]]-Tabla1[[#This Row],[Cost]],-Tabla1[[#This Row],[Cost]]*Tabla1[[#This Row],[Cant]])</f>
        <v>20000</v>
      </c>
      <c r="P5510" s="8">
        <f>IF(Tabla1[[#This Row],[Mov]]="VNT",-Tabla1[[#This Row],[Cant]],Tabla1[[#This Row],[Cant]])</f>
        <v>-1</v>
      </c>
      <c r="Q5510" s="8">
        <f>DAY(Tabla1[[#This Row],[Date]])</f>
        <v>22</v>
      </c>
      <c r="R5510" s="8">
        <f>MONTH(Tabla1[[#This Row],[Date]])</f>
        <v>12</v>
      </c>
      <c r="S5510" s="8">
        <f>YEAR(Tabla1[[#This Row],[Date]])</f>
        <v>2022</v>
      </c>
    </row>
    <row r="5511" spans="1:19" x14ac:dyDescent="0.2">
      <c r="A5511">
        <v>5503</v>
      </c>
      <c r="B5511" s="1">
        <v>44917</v>
      </c>
      <c r="C5511" t="s">
        <v>260</v>
      </c>
      <c r="D5511" t="s">
        <v>332</v>
      </c>
      <c r="E5511">
        <v>1</v>
      </c>
      <c r="F5511" t="s">
        <v>532</v>
      </c>
      <c r="G5511" t="s">
        <v>263</v>
      </c>
      <c r="H5511" t="s">
        <v>557</v>
      </c>
      <c r="M5511" s="2">
        <v>40000</v>
      </c>
      <c r="N5511" s="2">
        <v>65000</v>
      </c>
      <c r="O5511" s="2">
        <f>IF(Tabla1[[#This Row],[Mov]]="VNT",Tabla1[[#This Row],[Sale]]-Tabla1[[#This Row],[Cost]],-Tabla1[[#This Row],[Cost]]*Tabla1[[#This Row],[Cant]])</f>
        <v>25000</v>
      </c>
      <c r="P5511" s="8">
        <f>IF(Tabla1[[#This Row],[Mov]]="VNT",-Tabla1[[#This Row],[Cant]],Tabla1[[#This Row],[Cant]])</f>
        <v>-1</v>
      </c>
      <c r="Q5511" s="8">
        <f>DAY(Tabla1[[#This Row],[Date]])</f>
        <v>22</v>
      </c>
      <c r="R5511" s="8">
        <f>MONTH(Tabla1[[#This Row],[Date]])</f>
        <v>12</v>
      </c>
      <c r="S5511" s="8">
        <f>YEAR(Tabla1[[#This Row],[Date]])</f>
        <v>2022</v>
      </c>
    </row>
    <row r="5512" spans="1:19" x14ac:dyDescent="0.2">
      <c r="A5512">
        <v>5504</v>
      </c>
      <c r="B5512" s="1">
        <v>44917</v>
      </c>
      <c r="C5512" t="s">
        <v>260</v>
      </c>
      <c r="D5512" t="s">
        <v>332</v>
      </c>
      <c r="E5512">
        <v>1</v>
      </c>
      <c r="F5512" t="s">
        <v>116</v>
      </c>
      <c r="G5512" t="s">
        <v>382</v>
      </c>
      <c r="H5512" t="s">
        <v>514</v>
      </c>
      <c r="M5512" s="2">
        <v>3271</v>
      </c>
      <c r="N5512" s="2">
        <v>3500</v>
      </c>
      <c r="O5512" s="2">
        <f>IF(Tabla1[[#This Row],[Mov]]="VNT",Tabla1[[#This Row],[Sale]]-Tabla1[[#This Row],[Cost]],-Tabla1[[#This Row],[Cost]]*Tabla1[[#This Row],[Cant]])</f>
        <v>229</v>
      </c>
      <c r="P5512" s="8">
        <f>IF(Tabla1[[#This Row],[Mov]]="VNT",-Tabla1[[#This Row],[Cant]],Tabla1[[#This Row],[Cant]])</f>
        <v>-1</v>
      </c>
      <c r="Q5512" s="8">
        <f>DAY(Tabla1[[#This Row],[Date]])</f>
        <v>22</v>
      </c>
      <c r="R5512" s="8">
        <f>MONTH(Tabla1[[#This Row],[Date]])</f>
        <v>12</v>
      </c>
      <c r="S5512" s="8">
        <f>YEAR(Tabla1[[#This Row],[Date]])</f>
        <v>2022</v>
      </c>
    </row>
    <row r="5513" spans="1:19" x14ac:dyDescent="0.2">
      <c r="A5513">
        <v>5505</v>
      </c>
      <c r="B5513" s="1">
        <v>44917</v>
      </c>
      <c r="C5513" t="s">
        <v>260</v>
      </c>
      <c r="D5513" t="s">
        <v>332</v>
      </c>
      <c r="E5513">
        <v>1</v>
      </c>
      <c r="F5513" t="s">
        <v>116</v>
      </c>
      <c r="G5513" t="s">
        <v>347</v>
      </c>
      <c r="H5513" t="s">
        <v>518</v>
      </c>
      <c r="M5513" s="2">
        <v>10280</v>
      </c>
      <c r="N5513" s="2">
        <v>11000</v>
      </c>
      <c r="O5513" s="2">
        <f>IF(Tabla1[[#This Row],[Mov]]="VNT",Tabla1[[#This Row],[Sale]]-Tabla1[[#This Row],[Cost]],-Tabla1[[#This Row],[Cost]]*Tabla1[[#This Row],[Cant]])</f>
        <v>720</v>
      </c>
      <c r="P5513" s="8">
        <f>IF(Tabla1[[#This Row],[Mov]]="VNT",-Tabla1[[#This Row],[Cant]],Tabla1[[#This Row],[Cant]])</f>
        <v>-1</v>
      </c>
      <c r="Q5513" s="8">
        <f>DAY(Tabla1[[#This Row],[Date]])</f>
        <v>22</v>
      </c>
      <c r="R5513" s="8">
        <f>MONTH(Tabla1[[#This Row],[Date]])</f>
        <v>12</v>
      </c>
      <c r="S5513" s="8">
        <f>YEAR(Tabla1[[#This Row],[Date]])</f>
        <v>2022</v>
      </c>
    </row>
    <row r="5514" spans="1:19" x14ac:dyDescent="0.2">
      <c r="A5514">
        <v>5506</v>
      </c>
      <c r="B5514" s="1">
        <v>44917</v>
      </c>
      <c r="C5514" t="s">
        <v>260</v>
      </c>
      <c r="D5514" t="s">
        <v>332</v>
      </c>
      <c r="E5514">
        <v>1</v>
      </c>
      <c r="F5514" t="s">
        <v>458</v>
      </c>
      <c r="G5514" t="s">
        <v>263</v>
      </c>
      <c r="H5514" t="s">
        <v>2169</v>
      </c>
      <c r="M5514" s="2">
        <v>0</v>
      </c>
      <c r="N5514" s="2">
        <v>20000</v>
      </c>
      <c r="O5514" s="2">
        <f>IF(Tabla1[[#This Row],[Mov]]="VNT",Tabla1[[#This Row],[Sale]]-Tabla1[[#This Row],[Cost]],-Tabla1[[#This Row],[Cost]]*Tabla1[[#This Row],[Cant]])</f>
        <v>20000</v>
      </c>
      <c r="P5514" s="8">
        <f>IF(Tabla1[[#This Row],[Mov]]="VNT",-Tabla1[[#This Row],[Cant]],Tabla1[[#This Row],[Cant]])</f>
        <v>-1</v>
      </c>
      <c r="Q5514" s="8">
        <f>DAY(Tabla1[[#This Row],[Date]])</f>
        <v>22</v>
      </c>
      <c r="R5514" s="8">
        <f>MONTH(Tabla1[[#This Row],[Date]])</f>
        <v>12</v>
      </c>
      <c r="S5514" s="8">
        <f>YEAR(Tabla1[[#This Row],[Date]])</f>
        <v>2022</v>
      </c>
    </row>
    <row r="5515" spans="1:19" x14ac:dyDescent="0.2">
      <c r="A5515">
        <v>5507</v>
      </c>
      <c r="B5515" s="1">
        <v>44917</v>
      </c>
      <c r="C5515" t="s">
        <v>260</v>
      </c>
      <c r="D5515" t="s">
        <v>332</v>
      </c>
      <c r="E5515">
        <v>1</v>
      </c>
      <c r="F5515" t="s">
        <v>891</v>
      </c>
      <c r="G5515" t="s">
        <v>272</v>
      </c>
      <c r="H5515" t="s">
        <v>1544</v>
      </c>
      <c r="M5515" s="2">
        <v>3500</v>
      </c>
      <c r="N5515" s="2">
        <v>10000</v>
      </c>
      <c r="O5515" s="2">
        <f>IF(Tabla1[[#This Row],[Mov]]="VNT",Tabla1[[#This Row],[Sale]]-Tabla1[[#This Row],[Cost]],-Tabla1[[#This Row],[Cost]]*Tabla1[[#This Row],[Cant]])</f>
        <v>6500</v>
      </c>
      <c r="P5515" s="8">
        <f>IF(Tabla1[[#This Row],[Mov]]="VNT",-Tabla1[[#This Row],[Cant]],Tabla1[[#This Row],[Cant]])</f>
        <v>-1</v>
      </c>
      <c r="Q5515" s="8">
        <f>DAY(Tabla1[[#This Row],[Date]])</f>
        <v>22</v>
      </c>
      <c r="R5515" s="8">
        <f>MONTH(Tabla1[[#This Row],[Date]])</f>
        <v>12</v>
      </c>
      <c r="S5515" s="8">
        <f>YEAR(Tabla1[[#This Row],[Date]])</f>
        <v>2022</v>
      </c>
    </row>
    <row r="5516" spans="1:19" x14ac:dyDescent="0.2">
      <c r="A5516">
        <v>5508</v>
      </c>
      <c r="B5516" s="1">
        <v>44917</v>
      </c>
      <c r="C5516" t="s">
        <v>260</v>
      </c>
      <c r="D5516" t="s">
        <v>332</v>
      </c>
      <c r="E5516">
        <v>1</v>
      </c>
      <c r="F5516" t="s">
        <v>891</v>
      </c>
      <c r="G5516" t="s">
        <v>272</v>
      </c>
      <c r="H5516" t="s">
        <v>806</v>
      </c>
      <c r="M5516" s="2">
        <v>3500</v>
      </c>
      <c r="N5516" s="2">
        <v>10000</v>
      </c>
      <c r="O5516" s="2">
        <f>IF(Tabla1[[#This Row],[Mov]]="VNT",Tabla1[[#This Row],[Sale]]-Tabla1[[#This Row],[Cost]],-Tabla1[[#This Row],[Cost]]*Tabla1[[#This Row],[Cant]])</f>
        <v>6500</v>
      </c>
      <c r="P5516" s="8">
        <f>IF(Tabla1[[#This Row],[Mov]]="VNT",-Tabla1[[#This Row],[Cant]],Tabla1[[#This Row],[Cant]])</f>
        <v>-1</v>
      </c>
      <c r="Q5516" s="8">
        <f>DAY(Tabla1[[#This Row],[Date]])</f>
        <v>22</v>
      </c>
      <c r="R5516" s="8">
        <f>MONTH(Tabla1[[#This Row],[Date]])</f>
        <v>12</v>
      </c>
      <c r="S5516" s="8">
        <f>YEAR(Tabla1[[#This Row],[Date]])</f>
        <v>2022</v>
      </c>
    </row>
    <row r="5517" spans="1:19" x14ac:dyDescent="0.2">
      <c r="A5517">
        <v>5509</v>
      </c>
      <c r="B5517" s="1">
        <v>44917</v>
      </c>
      <c r="C5517" t="s">
        <v>260</v>
      </c>
      <c r="D5517" t="s">
        <v>332</v>
      </c>
      <c r="E5517">
        <v>1</v>
      </c>
      <c r="F5517" t="s">
        <v>532</v>
      </c>
      <c r="G5517" t="s">
        <v>273</v>
      </c>
      <c r="H5517" t="s">
        <v>552</v>
      </c>
      <c r="M5517" s="2">
        <v>19000</v>
      </c>
      <c r="N5517" s="2">
        <v>35000</v>
      </c>
      <c r="O5517" s="2">
        <f>IF(Tabla1[[#This Row],[Mov]]="VNT",Tabla1[[#This Row],[Sale]]-Tabla1[[#This Row],[Cost]],-Tabla1[[#This Row],[Cost]]*Tabla1[[#This Row],[Cant]])</f>
        <v>16000</v>
      </c>
      <c r="P5517" s="8">
        <f>IF(Tabla1[[#This Row],[Mov]]="VNT",-Tabla1[[#This Row],[Cant]],Tabla1[[#This Row],[Cant]])</f>
        <v>-1</v>
      </c>
      <c r="Q5517" s="8">
        <f>DAY(Tabla1[[#This Row],[Date]])</f>
        <v>22</v>
      </c>
      <c r="R5517" s="8">
        <f>MONTH(Tabla1[[#This Row],[Date]])</f>
        <v>12</v>
      </c>
      <c r="S5517" s="8">
        <f>YEAR(Tabla1[[#This Row],[Date]])</f>
        <v>2022</v>
      </c>
    </row>
    <row r="5518" spans="1:19" x14ac:dyDescent="0.2">
      <c r="A5518">
        <v>5510</v>
      </c>
      <c r="B5518" s="1">
        <v>44917</v>
      </c>
      <c r="C5518" t="s">
        <v>260</v>
      </c>
      <c r="D5518" t="s">
        <v>332</v>
      </c>
      <c r="E5518">
        <v>1</v>
      </c>
      <c r="F5518" t="s">
        <v>48</v>
      </c>
      <c r="G5518" t="s">
        <v>1571</v>
      </c>
      <c r="H5518" t="s">
        <v>1572</v>
      </c>
      <c r="M5518" s="2">
        <v>24000</v>
      </c>
      <c r="N5518" s="2">
        <v>45000</v>
      </c>
      <c r="O5518" s="2">
        <f>IF(Tabla1[[#This Row],[Mov]]="VNT",Tabla1[[#This Row],[Sale]]-Tabla1[[#This Row],[Cost]],-Tabla1[[#This Row],[Cost]]*Tabla1[[#This Row],[Cant]])</f>
        <v>21000</v>
      </c>
      <c r="P5518" s="8">
        <f>IF(Tabla1[[#This Row],[Mov]]="VNT",-Tabla1[[#This Row],[Cant]],Tabla1[[#This Row],[Cant]])</f>
        <v>-1</v>
      </c>
      <c r="Q5518" s="8">
        <f>DAY(Tabla1[[#This Row],[Date]])</f>
        <v>22</v>
      </c>
      <c r="R5518" s="8">
        <f>MONTH(Tabla1[[#This Row],[Date]])</f>
        <v>12</v>
      </c>
      <c r="S5518" s="8">
        <f>YEAR(Tabla1[[#This Row],[Date]])</f>
        <v>2022</v>
      </c>
    </row>
    <row r="5519" spans="1:19" x14ac:dyDescent="0.2">
      <c r="A5519">
        <v>5511</v>
      </c>
      <c r="B5519" s="1">
        <v>44917</v>
      </c>
      <c r="C5519" t="s">
        <v>260</v>
      </c>
      <c r="D5519" t="s">
        <v>332</v>
      </c>
      <c r="E5519">
        <v>1</v>
      </c>
      <c r="F5519" t="s">
        <v>532</v>
      </c>
      <c r="G5519" t="s">
        <v>272</v>
      </c>
      <c r="H5519" t="s">
        <v>1940</v>
      </c>
      <c r="L5519" t="s">
        <v>2170</v>
      </c>
      <c r="M5519" s="2">
        <v>48000</v>
      </c>
      <c r="N5519" s="2">
        <v>75000</v>
      </c>
      <c r="O5519" s="2">
        <f>IF(Tabla1[[#This Row],[Mov]]="VNT",Tabla1[[#This Row],[Sale]]-Tabla1[[#This Row],[Cost]],-Tabla1[[#This Row],[Cost]]*Tabla1[[#This Row],[Cant]])</f>
        <v>27000</v>
      </c>
      <c r="P5519" s="8">
        <f>IF(Tabla1[[#This Row],[Mov]]="VNT",-Tabla1[[#This Row],[Cant]],Tabla1[[#This Row],[Cant]])</f>
        <v>-1</v>
      </c>
      <c r="Q5519" s="8">
        <f>DAY(Tabla1[[#This Row],[Date]])</f>
        <v>22</v>
      </c>
      <c r="R5519" s="8">
        <f>MONTH(Tabla1[[#This Row],[Date]])</f>
        <v>12</v>
      </c>
      <c r="S5519" s="8">
        <f>YEAR(Tabla1[[#This Row],[Date]])</f>
        <v>2022</v>
      </c>
    </row>
    <row r="5520" spans="1:19" x14ac:dyDescent="0.2">
      <c r="A5520">
        <v>5512</v>
      </c>
      <c r="B5520" s="1">
        <v>44917</v>
      </c>
      <c r="C5520" t="s">
        <v>260</v>
      </c>
      <c r="D5520" t="s">
        <v>332</v>
      </c>
      <c r="E5520">
        <v>1</v>
      </c>
      <c r="F5520" t="s">
        <v>2067</v>
      </c>
      <c r="G5520" t="s">
        <v>266</v>
      </c>
      <c r="H5520" t="s">
        <v>2076</v>
      </c>
      <c r="L5520" t="s">
        <v>2170</v>
      </c>
      <c r="M5520" s="2">
        <v>37000</v>
      </c>
      <c r="N5520" s="2">
        <v>59000</v>
      </c>
      <c r="O5520" s="2">
        <f>IF(Tabla1[[#This Row],[Mov]]="VNT",Tabla1[[#This Row],[Sale]]-Tabla1[[#This Row],[Cost]],-Tabla1[[#This Row],[Cost]]*Tabla1[[#This Row],[Cant]])</f>
        <v>22000</v>
      </c>
      <c r="P5520" s="8">
        <f>IF(Tabla1[[#This Row],[Mov]]="VNT",-Tabla1[[#This Row],[Cant]],Tabla1[[#This Row],[Cant]])</f>
        <v>-1</v>
      </c>
      <c r="Q5520" s="8">
        <f>DAY(Tabla1[[#This Row],[Date]])</f>
        <v>22</v>
      </c>
      <c r="R5520" s="8">
        <f>MONTH(Tabla1[[#This Row],[Date]])</f>
        <v>12</v>
      </c>
      <c r="S5520" s="8">
        <f>YEAR(Tabla1[[#This Row],[Date]])</f>
        <v>2022</v>
      </c>
    </row>
    <row r="5521" spans="1:19" x14ac:dyDescent="0.2">
      <c r="A5521">
        <v>5513</v>
      </c>
      <c r="B5521" s="1">
        <v>44917</v>
      </c>
      <c r="C5521" t="s">
        <v>260</v>
      </c>
      <c r="D5521" t="s">
        <v>332</v>
      </c>
      <c r="E5521">
        <v>1</v>
      </c>
      <c r="F5521" t="s">
        <v>224</v>
      </c>
      <c r="G5521" t="s">
        <v>272</v>
      </c>
      <c r="H5521" t="s">
        <v>807</v>
      </c>
      <c r="M5521" s="2">
        <v>8500</v>
      </c>
      <c r="N5521" s="2">
        <v>20000</v>
      </c>
      <c r="O5521" s="2">
        <f>IF(Tabla1[[#This Row],[Mov]]="VNT",Tabla1[[#This Row],[Sale]]-Tabla1[[#This Row],[Cost]],-Tabla1[[#This Row],[Cost]]*Tabla1[[#This Row],[Cant]])</f>
        <v>11500</v>
      </c>
      <c r="P5521" s="8">
        <f>IF(Tabla1[[#This Row],[Mov]]="VNT",-Tabla1[[#This Row],[Cant]],Tabla1[[#This Row],[Cant]])</f>
        <v>-1</v>
      </c>
      <c r="Q5521" s="8">
        <f>DAY(Tabla1[[#This Row],[Date]])</f>
        <v>22</v>
      </c>
      <c r="R5521" s="8">
        <f>MONTH(Tabla1[[#This Row],[Date]])</f>
        <v>12</v>
      </c>
      <c r="S5521" s="8">
        <f>YEAR(Tabla1[[#This Row],[Date]])</f>
        <v>2022</v>
      </c>
    </row>
    <row r="5522" spans="1:19" x14ac:dyDescent="0.2">
      <c r="A5522">
        <v>5514</v>
      </c>
      <c r="B5522" s="1">
        <v>44917</v>
      </c>
      <c r="C5522" t="s">
        <v>260</v>
      </c>
      <c r="D5522" t="s">
        <v>332</v>
      </c>
      <c r="E5522">
        <v>1</v>
      </c>
      <c r="F5522" t="s">
        <v>21</v>
      </c>
      <c r="G5522" t="s">
        <v>272</v>
      </c>
      <c r="H5522" t="s">
        <v>1522</v>
      </c>
      <c r="M5522" s="2">
        <v>2800</v>
      </c>
      <c r="N5522" s="2">
        <v>10000</v>
      </c>
      <c r="O5522" s="2">
        <f>IF(Tabla1[[#This Row],[Mov]]="VNT",Tabla1[[#This Row],[Sale]]-Tabla1[[#This Row],[Cost]],-Tabla1[[#This Row],[Cost]]*Tabla1[[#This Row],[Cant]])</f>
        <v>7200</v>
      </c>
      <c r="P5522" s="8">
        <f>IF(Tabla1[[#This Row],[Mov]]="VNT",-Tabla1[[#This Row],[Cant]],Tabla1[[#This Row],[Cant]])</f>
        <v>-1</v>
      </c>
      <c r="Q5522" s="8">
        <f>DAY(Tabla1[[#This Row],[Date]])</f>
        <v>22</v>
      </c>
      <c r="R5522" s="8">
        <f>MONTH(Tabla1[[#This Row],[Date]])</f>
        <v>12</v>
      </c>
      <c r="S5522" s="8">
        <f>YEAR(Tabla1[[#This Row],[Date]])</f>
        <v>2022</v>
      </c>
    </row>
    <row r="5523" spans="1:19" x14ac:dyDescent="0.2">
      <c r="A5523">
        <v>5515</v>
      </c>
      <c r="B5523" s="1">
        <v>44917</v>
      </c>
      <c r="C5523" t="s">
        <v>260</v>
      </c>
      <c r="D5523" t="s">
        <v>332</v>
      </c>
      <c r="E5523">
        <v>1</v>
      </c>
      <c r="F5523" t="s">
        <v>225</v>
      </c>
      <c r="G5523" t="s">
        <v>589</v>
      </c>
      <c r="H5523" t="s">
        <v>1173</v>
      </c>
      <c r="M5523" s="2">
        <v>1100</v>
      </c>
      <c r="N5523" s="2">
        <v>10000</v>
      </c>
      <c r="O5523" s="2">
        <f>IF(Tabla1[[#This Row],[Mov]]="VNT",Tabla1[[#This Row],[Sale]]-Tabla1[[#This Row],[Cost]],-Tabla1[[#This Row],[Cost]]*Tabla1[[#This Row],[Cant]])</f>
        <v>8900</v>
      </c>
      <c r="P5523" s="8">
        <f>IF(Tabla1[[#This Row],[Mov]]="VNT",-Tabla1[[#This Row],[Cant]],Tabla1[[#This Row],[Cant]])</f>
        <v>-1</v>
      </c>
      <c r="Q5523" s="8">
        <f>DAY(Tabla1[[#This Row],[Date]])</f>
        <v>22</v>
      </c>
      <c r="R5523" s="8">
        <f>MONTH(Tabla1[[#This Row],[Date]])</f>
        <v>12</v>
      </c>
      <c r="S5523" s="8">
        <f>YEAR(Tabla1[[#This Row],[Date]])</f>
        <v>2022</v>
      </c>
    </row>
    <row r="5524" spans="1:19" x14ac:dyDescent="0.2">
      <c r="A5524">
        <v>5516</v>
      </c>
      <c r="B5524" s="1">
        <v>44917</v>
      </c>
      <c r="C5524" t="s">
        <v>260</v>
      </c>
      <c r="D5524" t="s">
        <v>332</v>
      </c>
      <c r="E5524">
        <v>1</v>
      </c>
      <c r="F5524" t="s">
        <v>116</v>
      </c>
      <c r="G5524" t="s">
        <v>382</v>
      </c>
      <c r="H5524" t="s">
        <v>514</v>
      </c>
      <c r="M5524" s="2">
        <v>3271</v>
      </c>
      <c r="N5524" s="2">
        <v>3500</v>
      </c>
      <c r="O5524" s="2">
        <f>IF(Tabla1[[#This Row],[Mov]]="VNT",Tabla1[[#This Row],[Sale]]-Tabla1[[#This Row],[Cost]],-Tabla1[[#This Row],[Cost]]*Tabla1[[#This Row],[Cant]])</f>
        <v>229</v>
      </c>
      <c r="P5524" s="8">
        <f>IF(Tabla1[[#This Row],[Mov]]="VNT",-Tabla1[[#This Row],[Cant]],Tabla1[[#This Row],[Cant]])</f>
        <v>-1</v>
      </c>
      <c r="Q5524" s="8">
        <f>DAY(Tabla1[[#This Row],[Date]])</f>
        <v>22</v>
      </c>
      <c r="R5524" s="8">
        <f>MONTH(Tabla1[[#This Row],[Date]])</f>
        <v>12</v>
      </c>
      <c r="S5524" s="8">
        <f>YEAR(Tabla1[[#This Row],[Date]])</f>
        <v>2022</v>
      </c>
    </row>
    <row r="5525" spans="1:19" x14ac:dyDescent="0.2">
      <c r="A5525">
        <v>5517</v>
      </c>
      <c r="B5525" s="1">
        <v>44917</v>
      </c>
      <c r="C5525" t="s">
        <v>260</v>
      </c>
      <c r="D5525" t="s">
        <v>332</v>
      </c>
      <c r="E5525">
        <v>1</v>
      </c>
      <c r="F5525" t="s">
        <v>26</v>
      </c>
      <c r="G5525" t="s">
        <v>999</v>
      </c>
      <c r="H5525" t="s">
        <v>16</v>
      </c>
      <c r="M5525" s="2">
        <v>7500</v>
      </c>
      <c r="N5525" s="2">
        <v>18000</v>
      </c>
      <c r="O5525" s="2">
        <f>IF(Tabla1[[#This Row],[Mov]]="VNT",Tabla1[[#This Row],[Sale]]-Tabla1[[#This Row],[Cost]],-Tabla1[[#This Row],[Cost]]*Tabla1[[#This Row],[Cant]])</f>
        <v>10500</v>
      </c>
      <c r="P5525" s="8">
        <f>IF(Tabla1[[#This Row],[Mov]]="VNT",-Tabla1[[#This Row],[Cant]],Tabla1[[#This Row],[Cant]])</f>
        <v>-1</v>
      </c>
      <c r="Q5525" s="8">
        <f>DAY(Tabla1[[#This Row],[Date]])</f>
        <v>22</v>
      </c>
      <c r="R5525" s="8">
        <f>MONTH(Tabla1[[#This Row],[Date]])</f>
        <v>12</v>
      </c>
      <c r="S5525" s="8">
        <f>YEAR(Tabla1[[#This Row],[Date]])</f>
        <v>2022</v>
      </c>
    </row>
    <row r="5526" spans="1:19" x14ac:dyDescent="0.2">
      <c r="A5526">
        <v>5518</v>
      </c>
      <c r="B5526" s="1">
        <v>44917</v>
      </c>
      <c r="C5526" t="s">
        <v>260</v>
      </c>
      <c r="D5526" t="s">
        <v>332</v>
      </c>
      <c r="E5526">
        <v>1</v>
      </c>
      <c r="F5526" t="s">
        <v>458</v>
      </c>
      <c r="G5526" t="s">
        <v>263</v>
      </c>
      <c r="H5526" t="s">
        <v>1780</v>
      </c>
      <c r="M5526" s="2">
        <v>0</v>
      </c>
      <c r="N5526" s="2">
        <v>15000</v>
      </c>
      <c r="O5526" s="2">
        <f>IF(Tabla1[[#This Row],[Mov]]="VNT",Tabla1[[#This Row],[Sale]]-Tabla1[[#This Row],[Cost]],-Tabla1[[#This Row],[Cost]]*Tabla1[[#This Row],[Cant]])</f>
        <v>15000</v>
      </c>
      <c r="P5526" s="8">
        <f>IF(Tabla1[[#This Row],[Mov]]="VNT",-Tabla1[[#This Row],[Cant]],Tabla1[[#This Row],[Cant]])</f>
        <v>-1</v>
      </c>
      <c r="Q5526" s="8">
        <f>DAY(Tabla1[[#This Row],[Date]])</f>
        <v>22</v>
      </c>
      <c r="R5526" s="8">
        <f>MONTH(Tabla1[[#This Row],[Date]])</f>
        <v>12</v>
      </c>
      <c r="S5526" s="8">
        <f>YEAR(Tabla1[[#This Row],[Date]])</f>
        <v>2022</v>
      </c>
    </row>
    <row r="5527" spans="1:19" x14ac:dyDescent="0.2">
      <c r="A5527">
        <v>5519</v>
      </c>
      <c r="B5527" s="1">
        <v>44918</v>
      </c>
      <c r="C5527" t="s">
        <v>260</v>
      </c>
      <c r="D5527" t="s">
        <v>332</v>
      </c>
      <c r="E5527">
        <v>1</v>
      </c>
      <c r="F5527" t="s">
        <v>225</v>
      </c>
      <c r="G5527" t="s">
        <v>272</v>
      </c>
      <c r="H5527" t="s">
        <v>252</v>
      </c>
      <c r="M5527" s="2">
        <v>1100</v>
      </c>
      <c r="N5527" s="2">
        <v>10000</v>
      </c>
      <c r="O5527" s="2">
        <f>IF(Tabla1[[#This Row],[Mov]]="VNT",Tabla1[[#This Row],[Sale]]-Tabla1[[#This Row],[Cost]],-Tabla1[[#This Row],[Cost]]*Tabla1[[#This Row],[Cant]])</f>
        <v>8900</v>
      </c>
      <c r="P5527" s="8">
        <f>IF(Tabla1[[#This Row],[Mov]]="VNT",-Tabla1[[#This Row],[Cant]],Tabla1[[#This Row],[Cant]])</f>
        <v>-1</v>
      </c>
      <c r="Q5527" s="8">
        <f>DAY(Tabla1[[#This Row],[Date]])</f>
        <v>23</v>
      </c>
      <c r="R5527" s="8">
        <f>MONTH(Tabla1[[#This Row],[Date]])</f>
        <v>12</v>
      </c>
      <c r="S5527" s="8">
        <f>YEAR(Tabla1[[#This Row],[Date]])</f>
        <v>2022</v>
      </c>
    </row>
    <row r="5528" spans="1:19" x14ac:dyDescent="0.2">
      <c r="A5528">
        <v>5520</v>
      </c>
      <c r="B5528" s="1">
        <v>44918</v>
      </c>
      <c r="C5528" t="s">
        <v>260</v>
      </c>
      <c r="D5528" t="s">
        <v>332</v>
      </c>
      <c r="E5528">
        <v>1</v>
      </c>
      <c r="F5528" t="s">
        <v>225</v>
      </c>
      <c r="G5528" t="s">
        <v>272</v>
      </c>
      <c r="H5528" t="s">
        <v>355</v>
      </c>
      <c r="M5528" s="2">
        <v>1100</v>
      </c>
      <c r="N5528" s="2">
        <v>10000</v>
      </c>
      <c r="O5528" s="2">
        <f>IF(Tabla1[[#This Row],[Mov]]="VNT",Tabla1[[#This Row],[Sale]]-Tabla1[[#This Row],[Cost]],-Tabla1[[#This Row],[Cost]]*Tabla1[[#This Row],[Cant]])</f>
        <v>8900</v>
      </c>
      <c r="P5528" s="8">
        <f>IF(Tabla1[[#This Row],[Mov]]="VNT",-Tabla1[[#This Row],[Cant]],Tabla1[[#This Row],[Cant]])</f>
        <v>-1</v>
      </c>
      <c r="Q5528" s="8">
        <f>DAY(Tabla1[[#This Row],[Date]])</f>
        <v>23</v>
      </c>
      <c r="R5528" s="8">
        <f>MONTH(Tabla1[[#This Row],[Date]])</f>
        <v>12</v>
      </c>
      <c r="S5528" s="8">
        <f>YEAR(Tabla1[[#This Row],[Date]])</f>
        <v>2022</v>
      </c>
    </row>
    <row r="5529" spans="1:19" x14ac:dyDescent="0.2">
      <c r="A5529">
        <v>5521</v>
      </c>
      <c r="B5529" s="1">
        <v>44918</v>
      </c>
      <c r="C5529" t="s">
        <v>260</v>
      </c>
      <c r="D5529" t="s">
        <v>332</v>
      </c>
      <c r="E5529">
        <v>1</v>
      </c>
      <c r="F5529" t="s">
        <v>15</v>
      </c>
      <c r="G5529" t="s">
        <v>266</v>
      </c>
      <c r="H5529" t="s">
        <v>915</v>
      </c>
      <c r="M5529" s="2">
        <v>2500</v>
      </c>
      <c r="N5529" s="2">
        <v>7000</v>
      </c>
      <c r="O5529" s="2">
        <f>IF(Tabla1[[#This Row],[Mov]]="VNT",Tabla1[[#This Row],[Sale]]-Tabla1[[#This Row],[Cost]],-Tabla1[[#This Row],[Cost]]*Tabla1[[#This Row],[Cant]])</f>
        <v>4500</v>
      </c>
      <c r="P5529" s="8">
        <f>IF(Tabla1[[#This Row],[Mov]]="VNT",-Tabla1[[#This Row],[Cant]],Tabla1[[#This Row],[Cant]])</f>
        <v>-1</v>
      </c>
      <c r="Q5529" s="8">
        <f>DAY(Tabla1[[#This Row],[Date]])</f>
        <v>23</v>
      </c>
      <c r="R5529" s="8">
        <f>MONTH(Tabla1[[#This Row],[Date]])</f>
        <v>12</v>
      </c>
      <c r="S5529" s="8">
        <f>YEAR(Tabla1[[#This Row],[Date]])</f>
        <v>2022</v>
      </c>
    </row>
    <row r="5530" spans="1:19" x14ac:dyDescent="0.2">
      <c r="A5530">
        <v>5522</v>
      </c>
      <c r="B5530" s="1">
        <v>44918</v>
      </c>
      <c r="C5530" t="s">
        <v>260</v>
      </c>
      <c r="D5530" t="s">
        <v>332</v>
      </c>
      <c r="E5530">
        <v>1</v>
      </c>
      <c r="F5530" t="s">
        <v>26</v>
      </c>
      <c r="G5530" t="s">
        <v>264</v>
      </c>
      <c r="H5530" t="s">
        <v>16</v>
      </c>
      <c r="M5530" s="2">
        <v>8000</v>
      </c>
      <c r="N5530" s="2">
        <v>20000</v>
      </c>
      <c r="O5530" s="2">
        <f>IF(Tabla1[[#This Row],[Mov]]="VNT",Tabla1[[#This Row],[Sale]]-Tabla1[[#This Row],[Cost]],-Tabla1[[#This Row],[Cost]]*Tabla1[[#This Row],[Cant]])</f>
        <v>12000</v>
      </c>
      <c r="P5530" s="8">
        <f>IF(Tabla1[[#This Row],[Mov]]="VNT",-Tabla1[[#This Row],[Cant]],Tabla1[[#This Row],[Cant]])</f>
        <v>-1</v>
      </c>
      <c r="Q5530" s="8">
        <f>DAY(Tabla1[[#This Row],[Date]])</f>
        <v>23</v>
      </c>
      <c r="R5530" s="8">
        <f>MONTH(Tabla1[[#This Row],[Date]])</f>
        <v>12</v>
      </c>
      <c r="S5530" s="8">
        <f>YEAR(Tabla1[[#This Row],[Date]])</f>
        <v>2022</v>
      </c>
    </row>
    <row r="5531" spans="1:19" x14ac:dyDescent="0.2">
      <c r="A5531">
        <v>5523</v>
      </c>
      <c r="B5531" s="1">
        <v>44918</v>
      </c>
      <c r="C5531" t="s">
        <v>260</v>
      </c>
      <c r="D5531" t="s">
        <v>332</v>
      </c>
      <c r="E5531">
        <v>1</v>
      </c>
      <c r="F5531" t="s">
        <v>48</v>
      </c>
      <c r="G5531" t="s">
        <v>792</v>
      </c>
      <c r="H5531" t="s">
        <v>1594</v>
      </c>
      <c r="M5531" s="2">
        <v>125000</v>
      </c>
      <c r="N5531" s="2">
        <v>170000</v>
      </c>
      <c r="O5531" s="2">
        <f>IF(Tabla1[[#This Row],[Mov]]="VNT",Tabla1[[#This Row],[Sale]]-Tabla1[[#This Row],[Cost]],-Tabla1[[#This Row],[Cost]]*Tabla1[[#This Row],[Cant]])</f>
        <v>45000</v>
      </c>
      <c r="P5531" s="8">
        <f>IF(Tabla1[[#This Row],[Mov]]="VNT",-Tabla1[[#This Row],[Cant]],Tabla1[[#This Row],[Cant]])</f>
        <v>-1</v>
      </c>
      <c r="Q5531" s="8">
        <f>DAY(Tabla1[[#This Row],[Date]])</f>
        <v>23</v>
      </c>
      <c r="R5531" s="8">
        <f>MONTH(Tabla1[[#This Row],[Date]])</f>
        <v>12</v>
      </c>
      <c r="S5531" s="8">
        <f>YEAR(Tabla1[[#This Row],[Date]])</f>
        <v>2022</v>
      </c>
    </row>
    <row r="5532" spans="1:19" x14ac:dyDescent="0.2">
      <c r="A5532">
        <v>5524</v>
      </c>
      <c r="B5532" s="1">
        <v>44918</v>
      </c>
      <c r="C5532" t="s">
        <v>260</v>
      </c>
      <c r="D5532" t="s">
        <v>332</v>
      </c>
      <c r="E5532">
        <v>1</v>
      </c>
      <c r="F5532" t="s">
        <v>224</v>
      </c>
      <c r="G5532" t="s">
        <v>860</v>
      </c>
      <c r="H5532" t="s">
        <v>313</v>
      </c>
      <c r="M5532" s="2">
        <v>10000</v>
      </c>
      <c r="N5532" s="2">
        <v>20000</v>
      </c>
      <c r="O5532" s="2">
        <f>IF(Tabla1[[#This Row],[Mov]]="VNT",Tabla1[[#This Row],[Sale]]-Tabla1[[#This Row],[Cost]],-Tabla1[[#This Row],[Cost]]*Tabla1[[#This Row],[Cant]])</f>
        <v>10000</v>
      </c>
      <c r="P5532" s="8">
        <f>IF(Tabla1[[#This Row],[Mov]]="VNT",-Tabla1[[#This Row],[Cant]],Tabla1[[#This Row],[Cant]])</f>
        <v>-1</v>
      </c>
      <c r="Q5532" s="8">
        <f>DAY(Tabla1[[#This Row],[Date]])</f>
        <v>23</v>
      </c>
      <c r="R5532" s="8">
        <f>MONTH(Tabla1[[#This Row],[Date]])</f>
        <v>12</v>
      </c>
      <c r="S5532" s="8">
        <f>YEAR(Tabla1[[#This Row],[Date]])</f>
        <v>2022</v>
      </c>
    </row>
    <row r="5533" spans="1:19" x14ac:dyDescent="0.2">
      <c r="A5533">
        <v>5525</v>
      </c>
      <c r="B5533" s="1">
        <v>44918</v>
      </c>
      <c r="C5533" t="s">
        <v>260</v>
      </c>
      <c r="D5533" t="s">
        <v>332</v>
      </c>
      <c r="E5533">
        <v>1</v>
      </c>
      <c r="F5533" t="s">
        <v>225</v>
      </c>
      <c r="G5533" t="s">
        <v>860</v>
      </c>
      <c r="H5533" t="s">
        <v>313</v>
      </c>
      <c r="M5533" s="2">
        <v>1100</v>
      </c>
      <c r="N5533" s="2">
        <v>10000</v>
      </c>
      <c r="O5533" s="2">
        <f>IF(Tabla1[[#This Row],[Mov]]="VNT",Tabla1[[#This Row],[Sale]]-Tabla1[[#This Row],[Cost]],-Tabla1[[#This Row],[Cost]]*Tabla1[[#This Row],[Cant]])</f>
        <v>8900</v>
      </c>
      <c r="P5533" s="8">
        <f>IF(Tabla1[[#This Row],[Mov]]="VNT",-Tabla1[[#This Row],[Cant]],Tabla1[[#This Row],[Cant]])</f>
        <v>-1</v>
      </c>
      <c r="Q5533" s="8">
        <f>DAY(Tabla1[[#This Row],[Date]])</f>
        <v>23</v>
      </c>
      <c r="R5533" s="8">
        <f>MONTH(Tabla1[[#This Row],[Date]])</f>
        <v>12</v>
      </c>
      <c r="S5533" s="8">
        <f>YEAR(Tabla1[[#This Row],[Date]])</f>
        <v>2022</v>
      </c>
    </row>
    <row r="5534" spans="1:19" x14ac:dyDescent="0.2">
      <c r="A5534">
        <v>5526</v>
      </c>
      <c r="B5534" s="1">
        <v>44918</v>
      </c>
      <c r="C5534" t="s">
        <v>261</v>
      </c>
      <c r="D5534" t="s">
        <v>1029</v>
      </c>
      <c r="E5534">
        <v>7</v>
      </c>
      <c r="F5534" t="s">
        <v>365</v>
      </c>
      <c r="G5534" t="s">
        <v>943</v>
      </c>
      <c r="H5534" t="s">
        <v>1173</v>
      </c>
      <c r="M5534" s="2">
        <v>4000</v>
      </c>
      <c r="N5534" s="2">
        <v>10000</v>
      </c>
      <c r="O5534" s="2">
        <f>IF(Tabla1[[#This Row],[Mov]]="VNT",Tabla1[[#This Row],[Sale]]-Tabla1[[#This Row],[Cost]],-Tabla1[[#This Row],[Cost]]*Tabla1[[#This Row],[Cant]])</f>
        <v>-28000</v>
      </c>
      <c r="P5534" s="8">
        <f>IF(Tabla1[[#This Row],[Mov]]="VNT",-Tabla1[[#This Row],[Cant]],Tabla1[[#This Row],[Cant]])</f>
        <v>7</v>
      </c>
      <c r="Q5534" s="8">
        <f>DAY(Tabla1[[#This Row],[Date]])</f>
        <v>23</v>
      </c>
      <c r="R5534" s="8">
        <f>MONTH(Tabla1[[#This Row],[Date]])</f>
        <v>12</v>
      </c>
      <c r="S5534" s="8">
        <f>YEAR(Tabla1[[#This Row],[Date]])</f>
        <v>2022</v>
      </c>
    </row>
    <row r="5535" spans="1:19" x14ac:dyDescent="0.2">
      <c r="A5535">
        <v>5527</v>
      </c>
      <c r="B5535" s="1">
        <v>44918</v>
      </c>
      <c r="C5535" t="s">
        <v>260</v>
      </c>
      <c r="D5535" t="s">
        <v>332</v>
      </c>
      <c r="E5535">
        <v>1</v>
      </c>
      <c r="F5535" t="s">
        <v>116</v>
      </c>
      <c r="G5535" t="s">
        <v>347</v>
      </c>
      <c r="H5535" t="s">
        <v>518</v>
      </c>
      <c r="M5535" s="2">
        <v>6074</v>
      </c>
      <c r="N5535" s="2">
        <v>6500</v>
      </c>
      <c r="O5535" s="2">
        <f>IF(Tabla1[[#This Row],[Mov]]="VNT",Tabla1[[#This Row],[Sale]]-Tabla1[[#This Row],[Cost]],-Tabla1[[#This Row],[Cost]]*Tabla1[[#This Row],[Cant]])</f>
        <v>426</v>
      </c>
      <c r="P5535" s="8">
        <f>IF(Tabla1[[#This Row],[Mov]]="VNT",-Tabla1[[#This Row],[Cant]],Tabla1[[#This Row],[Cant]])</f>
        <v>-1</v>
      </c>
      <c r="Q5535" s="8">
        <f>DAY(Tabla1[[#This Row],[Date]])</f>
        <v>23</v>
      </c>
      <c r="R5535" s="8">
        <f>MONTH(Tabla1[[#This Row],[Date]])</f>
        <v>12</v>
      </c>
      <c r="S5535" s="8">
        <f>YEAR(Tabla1[[#This Row],[Date]])</f>
        <v>2022</v>
      </c>
    </row>
    <row r="5536" spans="1:19" x14ac:dyDescent="0.2">
      <c r="A5536">
        <v>5528</v>
      </c>
      <c r="B5536" s="1">
        <v>44918</v>
      </c>
      <c r="C5536" t="s">
        <v>260</v>
      </c>
      <c r="D5536" t="s">
        <v>332</v>
      </c>
      <c r="E5536">
        <v>1</v>
      </c>
      <c r="F5536" t="s">
        <v>15</v>
      </c>
      <c r="G5536" t="s">
        <v>266</v>
      </c>
      <c r="H5536" t="s">
        <v>133</v>
      </c>
      <c r="I5536" t="s">
        <v>22</v>
      </c>
      <c r="J5536" t="s">
        <v>23</v>
      </c>
      <c r="K5536" t="s">
        <v>24</v>
      </c>
      <c r="L5536" t="s">
        <v>52</v>
      </c>
      <c r="M5536" s="2">
        <v>2500</v>
      </c>
      <c r="N5536" s="2">
        <v>7000</v>
      </c>
      <c r="O5536" s="2">
        <f>IF(Tabla1[[#This Row],[Mov]]="VNT",Tabla1[[#This Row],[Sale]]-Tabla1[[#This Row],[Cost]],-Tabla1[[#This Row],[Cost]]*Tabla1[[#This Row],[Cant]])</f>
        <v>4500</v>
      </c>
      <c r="P5536" s="8">
        <f>IF(Tabla1[[#This Row],[Mov]]="VNT",-Tabla1[[#This Row],[Cant]],Tabla1[[#This Row],[Cant]])</f>
        <v>-1</v>
      </c>
      <c r="Q5536" s="8">
        <f>DAY(Tabla1[[#This Row],[Date]])</f>
        <v>23</v>
      </c>
      <c r="R5536" s="8">
        <f>MONTH(Tabla1[[#This Row],[Date]])</f>
        <v>12</v>
      </c>
      <c r="S5536" s="8">
        <f>YEAR(Tabla1[[#This Row],[Date]])</f>
        <v>2022</v>
      </c>
    </row>
    <row r="5537" spans="1:19" x14ac:dyDescent="0.2">
      <c r="A5537">
        <v>5529</v>
      </c>
      <c r="B5537" s="1">
        <v>44918</v>
      </c>
      <c r="C5537" t="s">
        <v>260</v>
      </c>
      <c r="D5537" t="s">
        <v>332</v>
      </c>
      <c r="E5537">
        <v>1</v>
      </c>
      <c r="F5537" t="s">
        <v>719</v>
      </c>
      <c r="G5537" t="s">
        <v>727</v>
      </c>
      <c r="H5537" t="s">
        <v>980</v>
      </c>
      <c r="M5537" s="2">
        <v>350</v>
      </c>
      <c r="N5537" s="2">
        <v>3000</v>
      </c>
      <c r="O5537" s="2">
        <f>IF(Tabla1[[#This Row],[Mov]]="VNT",Tabla1[[#This Row],[Sale]]-Tabla1[[#This Row],[Cost]],-Tabla1[[#This Row],[Cost]]*Tabla1[[#This Row],[Cant]])</f>
        <v>2650</v>
      </c>
      <c r="P5537" s="8">
        <f>IF(Tabla1[[#This Row],[Mov]]="VNT",-Tabla1[[#This Row],[Cant]],Tabla1[[#This Row],[Cant]])</f>
        <v>-1</v>
      </c>
      <c r="Q5537" s="8">
        <f>DAY(Tabla1[[#This Row],[Date]])</f>
        <v>23</v>
      </c>
      <c r="R5537" s="8">
        <f>MONTH(Tabla1[[#This Row],[Date]])</f>
        <v>12</v>
      </c>
      <c r="S5537" s="8">
        <f>YEAR(Tabla1[[#This Row],[Date]])</f>
        <v>2022</v>
      </c>
    </row>
    <row r="5538" spans="1:19" x14ac:dyDescent="0.2">
      <c r="A5538">
        <v>5530</v>
      </c>
      <c r="B5538" s="1">
        <v>44918</v>
      </c>
      <c r="C5538" t="s">
        <v>260</v>
      </c>
      <c r="D5538" t="s">
        <v>332</v>
      </c>
      <c r="E5538">
        <v>1</v>
      </c>
      <c r="F5538" t="s">
        <v>526</v>
      </c>
      <c r="G5538" t="s">
        <v>266</v>
      </c>
      <c r="H5538" t="s">
        <v>527</v>
      </c>
      <c r="M5538" s="2">
        <v>30000</v>
      </c>
      <c r="N5538" s="2">
        <v>45000</v>
      </c>
      <c r="O5538" s="2">
        <f>IF(Tabla1[[#This Row],[Mov]]="VNT",Tabla1[[#This Row],[Sale]]-Tabla1[[#This Row],[Cost]],-Tabla1[[#This Row],[Cost]]*Tabla1[[#This Row],[Cant]])</f>
        <v>15000</v>
      </c>
      <c r="P5538" s="8">
        <f>IF(Tabla1[[#This Row],[Mov]]="VNT",-Tabla1[[#This Row],[Cant]],Tabla1[[#This Row],[Cant]])</f>
        <v>-1</v>
      </c>
      <c r="Q5538" s="8">
        <f>DAY(Tabla1[[#This Row],[Date]])</f>
        <v>23</v>
      </c>
      <c r="R5538" s="8">
        <f>MONTH(Tabla1[[#This Row],[Date]])</f>
        <v>12</v>
      </c>
      <c r="S5538" s="8">
        <f>YEAR(Tabla1[[#This Row],[Date]])</f>
        <v>2022</v>
      </c>
    </row>
    <row r="5539" spans="1:19" x14ac:dyDescent="0.2">
      <c r="A5539">
        <v>5531</v>
      </c>
      <c r="B5539" s="1">
        <v>44918</v>
      </c>
      <c r="C5539" t="s">
        <v>260</v>
      </c>
      <c r="D5539" t="s">
        <v>332</v>
      </c>
      <c r="E5539">
        <v>1</v>
      </c>
      <c r="F5539" t="s">
        <v>526</v>
      </c>
      <c r="G5539" t="s">
        <v>266</v>
      </c>
      <c r="H5539" t="s">
        <v>527</v>
      </c>
      <c r="M5539" s="2">
        <v>30000</v>
      </c>
      <c r="N5539" s="2">
        <v>45000</v>
      </c>
      <c r="O5539" s="2">
        <f>IF(Tabla1[[#This Row],[Mov]]="VNT",Tabla1[[#This Row],[Sale]]-Tabla1[[#This Row],[Cost]],-Tabla1[[#This Row],[Cost]]*Tabla1[[#This Row],[Cant]])</f>
        <v>15000</v>
      </c>
      <c r="P5539" s="8">
        <f>IF(Tabla1[[#This Row],[Mov]]="VNT",-Tabla1[[#This Row],[Cant]],Tabla1[[#This Row],[Cant]])</f>
        <v>-1</v>
      </c>
      <c r="Q5539" s="8">
        <f>DAY(Tabla1[[#This Row],[Date]])</f>
        <v>23</v>
      </c>
      <c r="R5539" s="8">
        <f>MONTH(Tabla1[[#This Row],[Date]])</f>
        <v>12</v>
      </c>
      <c r="S5539" s="8">
        <f>YEAR(Tabla1[[#This Row],[Date]])</f>
        <v>2022</v>
      </c>
    </row>
    <row r="5540" spans="1:19" x14ac:dyDescent="0.2">
      <c r="A5540">
        <v>5532</v>
      </c>
      <c r="B5540" s="1">
        <v>44918</v>
      </c>
      <c r="C5540" t="s">
        <v>261</v>
      </c>
      <c r="D5540" t="s">
        <v>892</v>
      </c>
      <c r="E5540">
        <v>1</v>
      </c>
      <c r="F5540" t="s">
        <v>1545</v>
      </c>
      <c r="G5540" t="s">
        <v>284</v>
      </c>
      <c r="H5540" t="s">
        <v>2171</v>
      </c>
      <c r="M5540" s="2">
        <v>25000</v>
      </c>
      <c r="N5540" s="2">
        <v>45000</v>
      </c>
      <c r="O5540" s="2">
        <f>IF(Tabla1[[#This Row],[Mov]]="VNT",Tabla1[[#This Row],[Sale]]-Tabla1[[#This Row],[Cost]],-Tabla1[[#This Row],[Cost]]*Tabla1[[#This Row],[Cant]])</f>
        <v>-25000</v>
      </c>
      <c r="P5540" s="8">
        <f>IF(Tabla1[[#This Row],[Mov]]="VNT",-Tabla1[[#This Row],[Cant]],Tabla1[[#This Row],[Cant]])</f>
        <v>1</v>
      </c>
      <c r="Q5540" s="8">
        <f>DAY(Tabla1[[#This Row],[Date]])</f>
        <v>23</v>
      </c>
      <c r="R5540" s="8">
        <f>MONTH(Tabla1[[#This Row],[Date]])</f>
        <v>12</v>
      </c>
      <c r="S5540" s="8">
        <f>YEAR(Tabla1[[#This Row],[Date]])</f>
        <v>2022</v>
      </c>
    </row>
    <row r="5541" spans="1:19" x14ac:dyDescent="0.2">
      <c r="A5541">
        <v>5533</v>
      </c>
      <c r="B5541" s="1">
        <v>44918</v>
      </c>
      <c r="C5541" t="s">
        <v>260</v>
      </c>
      <c r="D5541" t="s">
        <v>332</v>
      </c>
      <c r="E5541">
        <v>1</v>
      </c>
      <c r="F5541" t="s">
        <v>532</v>
      </c>
      <c r="G5541" t="s">
        <v>263</v>
      </c>
      <c r="H5541" t="s">
        <v>557</v>
      </c>
      <c r="M5541" s="2">
        <v>40000</v>
      </c>
      <c r="N5541" s="2">
        <v>65000</v>
      </c>
      <c r="O5541" s="2">
        <f>IF(Tabla1[[#This Row],[Mov]]="VNT",Tabla1[[#This Row],[Sale]]-Tabla1[[#This Row],[Cost]],-Tabla1[[#This Row],[Cost]]*Tabla1[[#This Row],[Cant]])</f>
        <v>25000</v>
      </c>
      <c r="P5541" s="8">
        <f>IF(Tabla1[[#This Row],[Mov]]="VNT",-Tabla1[[#This Row],[Cant]],Tabla1[[#This Row],[Cant]])</f>
        <v>-1</v>
      </c>
      <c r="Q5541" s="8">
        <f>DAY(Tabla1[[#This Row],[Date]])</f>
        <v>23</v>
      </c>
      <c r="R5541" s="8">
        <f>MONTH(Tabla1[[#This Row],[Date]])</f>
        <v>12</v>
      </c>
      <c r="S5541" s="8">
        <f>YEAR(Tabla1[[#This Row],[Date]])</f>
        <v>2022</v>
      </c>
    </row>
    <row r="5542" spans="1:19" x14ac:dyDescent="0.2">
      <c r="A5542">
        <v>5534</v>
      </c>
      <c r="B5542" s="1">
        <v>44918</v>
      </c>
      <c r="C5542" t="s">
        <v>260</v>
      </c>
      <c r="D5542" t="s">
        <v>332</v>
      </c>
      <c r="E5542">
        <v>1</v>
      </c>
      <c r="F5542" t="s">
        <v>532</v>
      </c>
      <c r="G5542" t="s">
        <v>273</v>
      </c>
      <c r="H5542" t="s">
        <v>552</v>
      </c>
      <c r="M5542" s="2">
        <v>19000</v>
      </c>
      <c r="N5542" s="2">
        <v>35000</v>
      </c>
      <c r="O5542" s="2">
        <f>IF(Tabla1[[#This Row],[Mov]]="VNT",Tabla1[[#This Row],[Sale]]-Tabla1[[#This Row],[Cost]],-Tabla1[[#This Row],[Cost]]*Tabla1[[#This Row],[Cant]])</f>
        <v>16000</v>
      </c>
      <c r="P5542" s="8">
        <f>IF(Tabla1[[#This Row],[Mov]]="VNT",-Tabla1[[#This Row],[Cant]],Tabla1[[#This Row],[Cant]])</f>
        <v>-1</v>
      </c>
      <c r="Q5542" s="8">
        <f>DAY(Tabla1[[#This Row],[Date]])</f>
        <v>23</v>
      </c>
      <c r="R5542" s="8">
        <f>MONTH(Tabla1[[#This Row],[Date]])</f>
        <v>12</v>
      </c>
      <c r="S5542" s="8">
        <f>YEAR(Tabla1[[#This Row],[Date]])</f>
        <v>2022</v>
      </c>
    </row>
    <row r="5543" spans="1:19" x14ac:dyDescent="0.2">
      <c r="A5543">
        <v>5535</v>
      </c>
      <c r="B5543" s="1">
        <v>44918</v>
      </c>
      <c r="C5543" t="s">
        <v>260</v>
      </c>
      <c r="D5543" t="s">
        <v>332</v>
      </c>
      <c r="E5543">
        <v>1</v>
      </c>
      <c r="F5543" t="s">
        <v>116</v>
      </c>
      <c r="G5543" t="s">
        <v>564</v>
      </c>
      <c r="H5543" t="s">
        <v>565</v>
      </c>
      <c r="M5543" s="2">
        <v>3271</v>
      </c>
      <c r="N5543" s="2">
        <v>3500</v>
      </c>
      <c r="O5543" s="2">
        <f>IF(Tabla1[[#This Row],[Mov]]="VNT",Tabla1[[#This Row],[Sale]]-Tabla1[[#This Row],[Cost]],-Tabla1[[#This Row],[Cost]]*Tabla1[[#This Row],[Cant]])</f>
        <v>229</v>
      </c>
      <c r="P5543" s="8">
        <f>IF(Tabla1[[#This Row],[Mov]]="VNT",-Tabla1[[#This Row],[Cant]],Tabla1[[#This Row],[Cant]])</f>
        <v>-1</v>
      </c>
      <c r="Q5543" s="8">
        <f>DAY(Tabla1[[#This Row],[Date]])</f>
        <v>23</v>
      </c>
      <c r="R5543" s="8">
        <f>MONTH(Tabla1[[#This Row],[Date]])</f>
        <v>12</v>
      </c>
      <c r="S5543" s="8">
        <f>YEAR(Tabla1[[#This Row],[Date]])</f>
        <v>2022</v>
      </c>
    </row>
    <row r="5544" spans="1:19" x14ac:dyDescent="0.2">
      <c r="A5544">
        <v>5536</v>
      </c>
      <c r="B5544" s="1">
        <v>44918</v>
      </c>
      <c r="C5544" t="s">
        <v>260</v>
      </c>
      <c r="D5544" t="s">
        <v>1880</v>
      </c>
      <c r="E5544">
        <v>1</v>
      </c>
      <c r="F5544" t="s">
        <v>26</v>
      </c>
      <c r="G5544" t="s">
        <v>264</v>
      </c>
      <c r="H5544" t="s">
        <v>16</v>
      </c>
      <c r="M5544" s="2">
        <v>8000</v>
      </c>
      <c r="N5544" s="2">
        <v>20000</v>
      </c>
      <c r="O5544" s="2">
        <f>IF(Tabla1[[#This Row],[Mov]]="VNT",Tabla1[[#This Row],[Sale]]-Tabla1[[#This Row],[Cost]],-Tabla1[[#This Row],[Cost]]*Tabla1[[#This Row],[Cant]])</f>
        <v>12000</v>
      </c>
      <c r="P5544" s="8">
        <f>IF(Tabla1[[#This Row],[Mov]]="VNT",-Tabla1[[#This Row],[Cant]],Tabla1[[#This Row],[Cant]])</f>
        <v>-1</v>
      </c>
      <c r="Q5544" s="8">
        <f>DAY(Tabla1[[#This Row],[Date]])</f>
        <v>23</v>
      </c>
      <c r="R5544" s="8">
        <f>MONTH(Tabla1[[#This Row],[Date]])</f>
        <v>12</v>
      </c>
      <c r="S5544" s="8">
        <f>YEAR(Tabla1[[#This Row],[Date]])</f>
        <v>2022</v>
      </c>
    </row>
    <row r="5545" spans="1:19" x14ac:dyDescent="0.2">
      <c r="A5545">
        <v>5537</v>
      </c>
      <c r="B5545" s="1">
        <v>44918</v>
      </c>
      <c r="C5545" t="s">
        <v>260</v>
      </c>
      <c r="D5545" t="s">
        <v>332</v>
      </c>
      <c r="E5545">
        <v>1</v>
      </c>
      <c r="F5545" t="s">
        <v>891</v>
      </c>
      <c r="G5545" t="s">
        <v>272</v>
      </c>
      <c r="H5545" t="s">
        <v>437</v>
      </c>
      <c r="M5545" s="2">
        <v>3500</v>
      </c>
      <c r="N5545" s="2">
        <v>10000</v>
      </c>
      <c r="O5545" s="2">
        <f>IF(Tabla1[[#This Row],[Mov]]="VNT",Tabla1[[#This Row],[Sale]]-Tabla1[[#This Row],[Cost]],-Tabla1[[#This Row],[Cost]]*Tabla1[[#This Row],[Cant]])</f>
        <v>6500</v>
      </c>
      <c r="P5545" s="8">
        <f>IF(Tabla1[[#This Row],[Mov]]="VNT",-Tabla1[[#This Row],[Cant]],Tabla1[[#This Row],[Cant]])</f>
        <v>-1</v>
      </c>
      <c r="Q5545" s="8">
        <f>DAY(Tabla1[[#This Row],[Date]])</f>
        <v>23</v>
      </c>
      <c r="R5545" s="8">
        <f>MONTH(Tabla1[[#This Row],[Date]])</f>
        <v>12</v>
      </c>
      <c r="S5545" s="8">
        <f>YEAR(Tabla1[[#This Row],[Date]])</f>
        <v>2022</v>
      </c>
    </row>
    <row r="5546" spans="1:19" x14ac:dyDescent="0.2">
      <c r="A5546">
        <v>5538</v>
      </c>
      <c r="B5546" s="1">
        <v>44918</v>
      </c>
      <c r="C5546" t="s">
        <v>260</v>
      </c>
      <c r="D5546" t="s">
        <v>332</v>
      </c>
      <c r="E5546">
        <v>1</v>
      </c>
      <c r="F5546" t="s">
        <v>116</v>
      </c>
      <c r="G5546" t="s">
        <v>382</v>
      </c>
      <c r="H5546" t="s">
        <v>514</v>
      </c>
      <c r="M5546" s="2">
        <v>14953</v>
      </c>
      <c r="N5546" s="2">
        <v>16000</v>
      </c>
      <c r="O5546" s="2">
        <f>IF(Tabla1[[#This Row],[Mov]]="VNT",Tabla1[[#This Row],[Sale]]-Tabla1[[#This Row],[Cost]],-Tabla1[[#This Row],[Cost]]*Tabla1[[#This Row],[Cant]])</f>
        <v>1047</v>
      </c>
      <c r="P5546" s="8">
        <f>IF(Tabla1[[#This Row],[Mov]]="VNT",-Tabla1[[#This Row],[Cant]],Tabla1[[#This Row],[Cant]])</f>
        <v>-1</v>
      </c>
      <c r="Q5546" s="8">
        <f>DAY(Tabla1[[#This Row],[Date]])</f>
        <v>23</v>
      </c>
      <c r="R5546" s="8">
        <f>MONTH(Tabla1[[#This Row],[Date]])</f>
        <v>12</v>
      </c>
      <c r="S5546" s="8">
        <f>YEAR(Tabla1[[#This Row],[Date]])</f>
        <v>2022</v>
      </c>
    </row>
    <row r="5547" spans="1:19" x14ac:dyDescent="0.2">
      <c r="A5547">
        <v>5539</v>
      </c>
      <c r="B5547" s="1">
        <v>44918</v>
      </c>
      <c r="C5547" t="s">
        <v>260</v>
      </c>
      <c r="D5547" t="s">
        <v>332</v>
      </c>
      <c r="E5547">
        <v>1</v>
      </c>
      <c r="F5547" t="s">
        <v>26</v>
      </c>
      <c r="G5547" t="s">
        <v>999</v>
      </c>
      <c r="H5547" t="s">
        <v>16</v>
      </c>
      <c r="M5547" s="2">
        <v>7500</v>
      </c>
      <c r="N5547" s="2">
        <v>18000</v>
      </c>
      <c r="O5547" s="2">
        <f>IF(Tabla1[[#This Row],[Mov]]="VNT",Tabla1[[#This Row],[Sale]]-Tabla1[[#This Row],[Cost]],-Tabla1[[#This Row],[Cost]]*Tabla1[[#This Row],[Cant]])</f>
        <v>10500</v>
      </c>
      <c r="P5547" s="8">
        <f>IF(Tabla1[[#This Row],[Mov]]="VNT",-Tabla1[[#This Row],[Cant]],Tabla1[[#This Row],[Cant]])</f>
        <v>-1</v>
      </c>
      <c r="Q5547" s="8">
        <f>DAY(Tabla1[[#This Row],[Date]])</f>
        <v>23</v>
      </c>
      <c r="R5547" s="8">
        <f>MONTH(Tabla1[[#This Row],[Date]])</f>
        <v>12</v>
      </c>
      <c r="S5547" s="8">
        <f>YEAR(Tabla1[[#This Row],[Date]])</f>
        <v>2022</v>
      </c>
    </row>
    <row r="5548" spans="1:19" x14ac:dyDescent="0.2">
      <c r="A5548">
        <v>5540</v>
      </c>
      <c r="B5548" s="1">
        <v>44918</v>
      </c>
      <c r="C5548" t="s">
        <v>260</v>
      </c>
      <c r="D5548" t="s">
        <v>332</v>
      </c>
      <c r="E5548">
        <v>1</v>
      </c>
      <c r="F5548" t="s">
        <v>365</v>
      </c>
      <c r="G5548" t="s">
        <v>943</v>
      </c>
      <c r="H5548" t="s">
        <v>1358</v>
      </c>
      <c r="M5548" s="2">
        <v>4000</v>
      </c>
      <c r="N5548" s="2">
        <v>9000</v>
      </c>
      <c r="O5548" s="2">
        <f>IF(Tabla1[[#This Row],[Mov]]="VNT",Tabla1[[#This Row],[Sale]]-Tabla1[[#This Row],[Cost]],-Tabla1[[#This Row],[Cost]]*Tabla1[[#This Row],[Cant]])</f>
        <v>5000</v>
      </c>
      <c r="P5548" s="8">
        <f>IF(Tabla1[[#This Row],[Mov]]="VNT",-Tabla1[[#This Row],[Cant]],Tabla1[[#This Row],[Cant]])</f>
        <v>-1</v>
      </c>
      <c r="Q5548" s="8">
        <f>DAY(Tabla1[[#This Row],[Date]])</f>
        <v>23</v>
      </c>
      <c r="R5548" s="8">
        <f>MONTH(Tabla1[[#This Row],[Date]])</f>
        <v>12</v>
      </c>
      <c r="S5548" s="8">
        <f>YEAR(Tabla1[[#This Row],[Date]])</f>
        <v>2022</v>
      </c>
    </row>
    <row r="5549" spans="1:19" x14ac:dyDescent="0.2">
      <c r="A5549">
        <v>5541</v>
      </c>
      <c r="B5549" s="1">
        <v>44918</v>
      </c>
      <c r="C5549" t="s">
        <v>260</v>
      </c>
      <c r="D5549" t="s">
        <v>332</v>
      </c>
      <c r="E5549">
        <v>1</v>
      </c>
      <c r="F5549" t="s">
        <v>476</v>
      </c>
      <c r="G5549" t="s">
        <v>266</v>
      </c>
      <c r="H5549" t="s">
        <v>2172</v>
      </c>
      <c r="M5549" s="2">
        <v>1800</v>
      </c>
      <c r="N5549" s="2">
        <v>3000</v>
      </c>
      <c r="O5549" s="2">
        <f>IF(Tabla1[[#This Row],[Mov]]="VNT",Tabla1[[#This Row],[Sale]]-Tabla1[[#This Row],[Cost]],-Tabla1[[#This Row],[Cost]]*Tabla1[[#This Row],[Cant]])</f>
        <v>1200</v>
      </c>
      <c r="P5549" s="8">
        <f>IF(Tabla1[[#This Row],[Mov]]="VNT",-Tabla1[[#This Row],[Cant]],Tabla1[[#This Row],[Cant]])</f>
        <v>-1</v>
      </c>
      <c r="Q5549" s="8">
        <f>DAY(Tabla1[[#This Row],[Date]])</f>
        <v>23</v>
      </c>
      <c r="R5549" s="8">
        <f>MONTH(Tabla1[[#This Row],[Date]])</f>
        <v>12</v>
      </c>
      <c r="S5549" s="8">
        <f>YEAR(Tabla1[[#This Row],[Date]])</f>
        <v>2022</v>
      </c>
    </row>
    <row r="5550" spans="1:19" x14ac:dyDescent="0.2">
      <c r="A5550">
        <v>5542</v>
      </c>
      <c r="B5550" s="1">
        <v>44918</v>
      </c>
      <c r="C5550" t="s">
        <v>260</v>
      </c>
      <c r="D5550" t="s">
        <v>332</v>
      </c>
      <c r="E5550">
        <v>1</v>
      </c>
      <c r="F5550" t="s">
        <v>476</v>
      </c>
      <c r="G5550" t="s">
        <v>266</v>
      </c>
      <c r="H5550" t="s">
        <v>2172</v>
      </c>
      <c r="M5550" s="2">
        <v>1800</v>
      </c>
      <c r="N5550" s="2">
        <v>3000</v>
      </c>
      <c r="O5550" s="2">
        <f>IF(Tabla1[[#This Row],[Mov]]="VNT",Tabla1[[#This Row],[Sale]]-Tabla1[[#This Row],[Cost]],-Tabla1[[#This Row],[Cost]]*Tabla1[[#This Row],[Cant]])</f>
        <v>1200</v>
      </c>
      <c r="P5550" s="8">
        <f>IF(Tabla1[[#This Row],[Mov]]="VNT",-Tabla1[[#This Row],[Cant]],Tabla1[[#This Row],[Cant]])</f>
        <v>-1</v>
      </c>
      <c r="Q5550" s="8">
        <f>DAY(Tabla1[[#This Row],[Date]])</f>
        <v>23</v>
      </c>
      <c r="R5550" s="8">
        <f>MONTH(Tabla1[[#This Row],[Date]])</f>
        <v>12</v>
      </c>
      <c r="S5550" s="8">
        <f>YEAR(Tabla1[[#This Row],[Date]])</f>
        <v>2022</v>
      </c>
    </row>
    <row r="5551" spans="1:19" x14ac:dyDescent="0.2">
      <c r="A5551">
        <v>5543</v>
      </c>
      <c r="B5551" s="1">
        <v>44918</v>
      </c>
      <c r="C5551" t="s">
        <v>260</v>
      </c>
      <c r="D5551" t="s">
        <v>332</v>
      </c>
      <c r="E5551">
        <v>1</v>
      </c>
      <c r="F5551" t="s">
        <v>476</v>
      </c>
      <c r="G5551" t="s">
        <v>266</v>
      </c>
      <c r="H5551" t="s">
        <v>2172</v>
      </c>
      <c r="M5551" s="2">
        <v>1800</v>
      </c>
      <c r="N5551" s="2">
        <v>3000</v>
      </c>
      <c r="O5551" s="2">
        <f>IF(Tabla1[[#This Row],[Mov]]="VNT",Tabla1[[#This Row],[Sale]]-Tabla1[[#This Row],[Cost]],-Tabla1[[#This Row],[Cost]]*Tabla1[[#This Row],[Cant]])</f>
        <v>1200</v>
      </c>
      <c r="P5551" s="8">
        <f>IF(Tabla1[[#This Row],[Mov]]="VNT",-Tabla1[[#This Row],[Cant]],Tabla1[[#This Row],[Cant]])</f>
        <v>-1</v>
      </c>
      <c r="Q5551" s="8">
        <f>DAY(Tabla1[[#This Row],[Date]])</f>
        <v>23</v>
      </c>
      <c r="R5551" s="8">
        <f>MONTH(Tabla1[[#This Row],[Date]])</f>
        <v>12</v>
      </c>
      <c r="S5551" s="8">
        <f>YEAR(Tabla1[[#This Row],[Date]])</f>
        <v>2022</v>
      </c>
    </row>
    <row r="5552" spans="1:19" x14ac:dyDescent="0.2">
      <c r="A5552">
        <v>5544</v>
      </c>
      <c r="B5552" s="1">
        <v>44918</v>
      </c>
      <c r="C5552" t="s">
        <v>260</v>
      </c>
      <c r="D5552" t="s">
        <v>332</v>
      </c>
      <c r="E5552">
        <v>1</v>
      </c>
      <c r="F5552" t="s">
        <v>526</v>
      </c>
      <c r="G5552" t="s">
        <v>266</v>
      </c>
      <c r="H5552" t="s">
        <v>527</v>
      </c>
      <c r="M5552" s="2">
        <v>30000</v>
      </c>
      <c r="N5552" s="2">
        <v>45000</v>
      </c>
      <c r="O5552" s="2">
        <f>IF(Tabla1[[#This Row],[Mov]]="VNT",Tabla1[[#This Row],[Sale]]-Tabla1[[#This Row],[Cost]],-Tabla1[[#This Row],[Cost]]*Tabla1[[#This Row],[Cant]])</f>
        <v>15000</v>
      </c>
      <c r="P5552" s="8">
        <f>IF(Tabla1[[#This Row],[Mov]]="VNT",-Tabla1[[#This Row],[Cant]],Tabla1[[#This Row],[Cant]])</f>
        <v>-1</v>
      </c>
      <c r="Q5552" s="8">
        <f>DAY(Tabla1[[#This Row],[Date]])</f>
        <v>23</v>
      </c>
      <c r="R5552" s="8">
        <f>MONTH(Tabla1[[#This Row],[Date]])</f>
        <v>12</v>
      </c>
      <c r="S5552" s="8">
        <f>YEAR(Tabla1[[#This Row],[Date]])</f>
        <v>2022</v>
      </c>
    </row>
    <row r="5553" spans="1:19" x14ac:dyDescent="0.2">
      <c r="A5553">
        <v>5545</v>
      </c>
      <c r="B5553" s="1">
        <v>44918</v>
      </c>
      <c r="C5553" t="s">
        <v>260</v>
      </c>
      <c r="D5553" t="s">
        <v>332</v>
      </c>
      <c r="E5553">
        <v>1</v>
      </c>
      <c r="F5553" t="s">
        <v>224</v>
      </c>
      <c r="G5553" t="s">
        <v>263</v>
      </c>
      <c r="H5553" t="s">
        <v>642</v>
      </c>
      <c r="M5553" s="2">
        <v>9000</v>
      </c>
      <c r="N5553" s="2">
        <v>20000</v>
      </c>
      <c r="O5553" s="2">
        <f>IF(Tabla1[[#This Row],[Mov]]="VNT",Tabla1[[#This Row],[Sale]]-Tabla1[[#This Row],[Cost]],-Tabla1[[#This Row],[Cost]]*Tabla1[[#This Row],[Cant]])</f>
        <v>11000</v>
      </c>
      <c r="P5553" s="8">
        <f>IF(Tabla1[[#This Row],[Mov]]="VNT",-Tabla1[[#This Row],[Cant]],Tabla1[[#This Row],[Cant]])</f>
        <v>-1</v>
      </c>
      <c r="Q5553" s="8">
        <f>DAY(Tabla1[[#This Row],[Date]])</f>
        <v>23</v>
      </c>
      <c r="R5553" s="8">
        <f>MONTH(Tabla1[[#This Row],[Date]])</f>
        <v>12</v>
      </c>
      <c r="S5553" s="8">
        <f>YEAR(Tabla1[[#This Row],[Date]])</f>
        <v>2022</v>
      </c>
    </row>
    <row r="5554" spans="1:19" x14ac:dyDescent="0.2">
      <c r="A5554">
        <v>5546</v>
      </c>
      <c r="B5554" s="1">
        <v>44918</v>
      </c>
      <c r="C5554" t="s">
        <v>260</v>
      </c>
      <c r="D5554" t="s">
        <v>332</v>
      </c>
      <c r="E5554">
        <v>1</v>
      </c>
      <c r="F5554" t="s">
        <v>116</v>
      </c>
      <c r="G5554" t="s">
        <v>347</v>
      </c>
      <c r="H5554" t="s">
        <v>518</v>
      </c>
      <c r="M5554" s="2">
        <v>6074</v>
      </c>
      <c r="N5554" s="2">
        <v>6500</v>
      </c>
      <c r="O5554" s="2">
        <f>IF(Tabla1[[#This Row],[Mov]]="VNT",Tabla1[[#This Row],[Sale]]-Tabla1[[#This Row],[Cost]],-Tabla1[[#This Row],[Cost]]*Tabla1[[#This Row],[Cant]])</f>
        <v>426</v>
      </c>
      <c r="P5554" s="8">
        <f>IF(Tabla1[[#This Row],[Mov]]="VNT",-Tabla1[[#This Row],[Cant]],Tabla1[[#This Row],[Cant]])</f>
        <v>-1</v>
      </c>
      <c r="Q5554" s="8">
        <f>DAY(Tabla1[[#This Row],[Date]])</f>
        <v>23</v>
      </c>
      <c r="R5554" s="8">
        <f>MONTH(Tabla1[[#This Row],[Date]])</f>
        <v>12</v>
      </c>
      <c r="S5554" s="8">
        <f>YEAR(Tabla1[[#This Row],[Date]])</f>
        <v>2022</v>
      </c>
    </row>
    <row r="5555" spans="1:19" x14ac:dyDescent="0.2">
      <c r="A5555">
        <v>5547</v>
      </c>
      <c r="B5555" s="1">
        <v>44918</v>
      </c>
      <c r="C5555" t="s">
        <v>260</v>
      </c>
      <c r="D5555" t="s">
        <v>332</v>
      </c>
      <c r="E5555">
        <v>1</v>
      </c>
      <c r="F5555" t="s">
        <v>224</v>
      </c>
      <c r="G5555" t="s">
        <v>262</v>
      </c>
      <c r="H5555" t="s">
        <v>1872</v>
      </c>
      <c r="M5555" s="2">
        <v>8000</v>
      </c>
      <c r="N5555" s="2">
        <v>20000</v>
      </c>
      <c r="O5555" s="2">
        <f>IF(Tabla1[[#This Row],[Mov]]="VNT",Tabla1[[#This Row],[Sale]]-Tabla1[[#This Row],[Cost]],-Tabla1[[#This Row],[Cost]]*Tabla1[[#This Row],[Cant]])</f>
        <v>12000</v>
      </c>
      <c r="P5555" s="8">
        <f>IF(Tabla1[[#This Row],[Mov]]="VNT",-Tabla1[[#This Row],[Cant]],Tabla1[[#This Row],[Cant]])</f>
        <v>-1</v>
      </c>
      <c r="Q5555" s="8">
        <f>DAY(Tabla1[[#This Row],[Date]])</f>
        <v>23</v>
      </c>
      <c r="R5555" s="8">
        <f>MONTH(Tabla1[[#This Row],[Date]])</f>
        <v>12</v>
      </c>
      <c r="S5555" s="8">
        <f>YEAR(Tabla1[[#This Row],[Date]])</f>
        <v>2022</v>
      </c>
    </row>
    <row r="5556" spans="1:19" x14ac:dyDescent="0.2">
      <c r="A5556">
        <v>5548</v>
      </c>
      <c r="B5556" s="1">
        <v>44919</v>
      </c>
      <c r="C5556" t="s">
        <v>260</v>
      </c>
      <c r="D5556" t="s">
        <v>332</v>
      </c>
      <c r="E5556">
        <v>1</v>
      </c>
      <c r="F5556" t="s">
        <v>116</v>
      </c>
      <c r="G5556" t="s">
        <v>347</v>
      </c>
      <c r="H5556" t="s">
        <v>519</v>
      </c>
      <c r="M5556" s="2">
        <v>1869</v>
      </c>
      <c r="N5556" s="2">
        <v>2000</v>
      </c>
      <c r="O5556" s="2">
        <f>IF(Tabla1[[#This Row],[Mov]]="VNT",Tabla1[[#This Row],[Sale]]-Tabla1[[#This Row],[Cost]],-Tabla1[[#This Row],[Cost]]*Tabla1[[#This Row],[Cant]])</f>
        <v>131</v>
      </c>
      <c r="P5556" s="8">
        <f>IF(Tabla1[[#This Row],[Mov]]="VNT",-Tabla1[[#This Row],[Cant]],Tabla1[[#This Row],[Cant]])</f>
        <v>-1</v>
      </c>
      <c r="Q5556" s="8">
        <f>DAY(Tabla1[[#This Row],[Date]])</f>
        <v>24</v>
      </c>
      <c r="R5556" s="8">
        <f>MONTH(Tabla1[[#This Row],[Date]])</f>
        <v>12</v>
      </c>
      <c r="S5556" s="8">
        <f>YEAR(Tabla1[[#This Row],[Date]])</f>
        <v>2022</v>
      </c>
    </row>
    <row r="5557" spans="1:19" x14ac:dyDescent="0.2">
      <c r="A5557">
        <v>5549</v>
      </c>
      <c r="B5557" s="1">
        <v>44919</v>
      </c>
      <c r="C5557" t="s">
        <v>260</v>
      </c>
      <c r="D5557" t="s">
        <v>809</v>
      </c>
      <c r="E5557">
        <v>1</v>
      </c>
      <c r="F5557" t="s">
        <v>1923</v>
      </c>
      <c r="G5557" t="s">
        <v>266</v>
      </c>
      <c r="H5557" t="s">
        <v>1924</v>
      </c>
      <c r="M5557" s="2">
        <v>17000</v>
      </c>
      <c r="N5557" s="2">
        <v>28000</v>
      </c>
      <c r="O5557" s="2">
        <f>IF(Tabla1[[#This Row],[Mov]]="VNT",Tabla1[[#This Row],[Sale]]-Tabla1[[#This Row],[Cost]],-Tabla1[[#This Row],[Cost]]*Tabla1[[#This Row],[Cant]])</f>
        <v>11000</v>
      </c>
      <c r="P5557" s="8">
        <f>IF(Tabla1[[#This Row],[Mov]]="VNT",-Tabla1[[#This Row],[Cant]],Tabla1[[#This Row],[Cant]])</f>
        <v>-1</v>
      </c>
      <c r="Q5557" s="8">
        <f>DAY(Tabla1[[#This Row],[Date]])</f>
        <v>24</v>
      </c>
      <c r="R5557" s="8">
        <f>MONTH(Tabla1[[#This Row],[Date]])</f>
        <v>12</v>
      </c>
      <c r="S5557" s="8">
        <f>YEAR(Tabla1[[#This Row],[Date]])</f>
        <v>2022</v>
      </c>
    </row>
    <row r="5558" spans="1:19" x14ac:dyDescent="0.2">
      <c r="A5558">
        <v>5550</v>
      </c>
      <c r="B5558" s="1">
        <v>44919</v>
      </c>
      <c r="C5558" t="s">
        <v>260</v>
      </c>
      <c r="D5558" t="s">
        <v>332</v>
      </c>
      <c r="E5558">
        <v>1</v>
      </c>
      <c r="F5558" t="s">
        <v>526</v>
      </c>
      <c r="G5558" t="s">
        <v>266</v>
      </c>
      <c r="H5558" t="s">
        <v>527</v>
      </c>
      <c r="M5558" s="2">
        <v>30000</v>
      </c>
      <c r="N5558" s="2">
        <v>45000</v>
      </c>
      <c r="O5558" s="2">
        <f>IF(Tabla1[[#This Row],[Mov]]="VNT",Tabla1[[#This Row],[Sale]]-Tabla1[[#This Row],[Cost]],-Tabla1[[#This Row],[Cost]]*Tabla1[[#This Row],[Cant]])</f>
        <v>15000</v>
      </c>
      <c r="P5558" s="8">
        <f>IF(Tabla1[[#This Row],[Mov]]="VNT",-Tabla1[[#This Row],[Cant]],Tabla1[[#This Row],[Cant]])</f>
        <v>-1</v>
      </c>
      <c r="Q5558" s="8">
        <f>DAY(Tabla1[[#This Row],[Date]])</f>
        <v>24</v>
      </c>
      <c r="R5558" s="8">
        <f>MONTH(Tabla1[[#This Row],[Date]])</f>
        <v>12</v>
      </c>
      <c r="S5558" s="8">
        <f>YEAR(Tabla1[[#This Row],[Date]])</f>
        <v>2022</v>
      </c>
    </row>
    <row r="5559" spans="1:19" x14ac:dyDescent="0.2">
      <c r="A5559">
        <v>5551</v>
      </c>
      <c r="B5559" s="1">
        <v>44919</v>
      </c>
      <c r="C5559" t="s">
        <v>260</v>
      </c>
      <c r="D5559" t="s">
        <v>332</v>
      </c>
      <c r="E5559">
        <v>1</v>
      </c>
      <c r="F5559" t="s">
        <v>116</v>
      </c>
      <c r="G5559" t="s">
        <v>347</v>
      </c>
      <c r="H5559" t="s">
        <v>518</v>
      </c>
      <c r="M5559" s="2">
        <v>3271</v>
      </c>
      <c r="N5559" s="2">
        <v>3500</v>
      </c>
      <c r="O5559" s="2">
        <f>IF(Tabla1[[#This Row],[Mov]]="VNT",Tabla1[[#This Row],[Sale]]-Tabla1[[#This Row],[Cost]],-Tabla1[[#This Row],[Cost]]*Tabla1[[#This Row],[Cant]])</f>
        <v>229</v>
      </c>
      <c r="P5559" s="8">
        <f>IF(Tabla1[[#This Row],[Mov]]="VNT",-Tabla1[[#This Row],[Cant]],Tabla1[[#This Row],[Cant]])</f>
        <v>-1</v>
      </c>
      <c r="Q5559" s="8">
        <f>DAY(Tabla1[[#This Row],[Date]])</f>
        <v>24</v>
      </c>
      <c r="R5559" s="8">
        <f>MONTH(Tabla1[[#This Row],[Date]])</f>
        <v>12</v>
      </c>
      <c r="S5559" s="8">
        <f>YEAR(Tabla1[[#This Row],[Date]])</f>
        <v>2022</v>
      </c>
    </row>
    <row r="5560" spans="1:19" x14ac:dyDescent="0.2">
      <c r="A5560">
        <v>5552</v>
      </c>
      <c r="B5560" s="1">
        <v>44918</v>
      </c>
      <c r="C5560" t="s">
        <v>261</v>
      </c>
      <c r="D5560" t="s">
        <v>1168</v>
      </c>
      <c r="E5560">
        <v>17</v>
      </c>
      <c r="F5560" t="s">
        <v>475</v>
      </c>
      <c r="G5560" t="s">
        <v>589</v>
      </c>
      <c r="H5560" t="s">
        <v>1173</v>
      </c>
      <c r="M5560" s="2">
        <v>4000</v>
      </c>
      <c r="N5560" s="2">
        <v>10000</v>
      </c>
      <c r="O5560" s="2">
        <f>IF(Tabla1[[#This Row],[Mov]]="VNT",Tabla1[[#This Row],[Sale]]-Tabla1[[#This Row],[Cost]],-Tabla1[[#This Row],[Cost]]*Tabla1[[#This Row],[Cant]])</f>
        <v>-68000</v>
      </c>
      <c r="P5560" s="8">
        <f>IF(Tabla1[[#This Row],[Mov]]="VNT",-Tabla1[[#This Row],[Cant]],Tabla1[[#This Row],[Cant]])</f>
        <v>17</v>
      </c>
      <c r="Q5560" s="8">
        <f>DAY(Tabla1[[#This Row],[Date]])</f>
        <v>23</v>
      </c>
      <c r="R5560" s="8">
        <f>MONTH(Tabla1[[#This Row],[Date]])</f>
        <v>12</v>
      </c>
      <c r="S5560" s="8">
        <f>YEAR(Tabla1[[#This Row],[Date]])</f>
        <v>2022</v>
      </c>
    </row>
    <row r="5561" spans="1:19" x14ac:dyDescent="0.2">
      <c r="A5561">
        <v>5553</v>
      </c>
      <c r="B5561" s="1">
        <v>44918</v>
      </c>
      <c r="C5561" t="s">
        <v>261</v>
      </c>
      <c r="D5561" t="s">
        <v>623</v>
      </c>
      <c r="E5561">
        <v>2</v>
      </c>
      <c r="F5561" t="s">
        <v>532</v>
      </c>
      <c r="G5561" t="s">
        <v>273</v>
      </c>
      <c r="H5561" t="s">
        <v>552</v>
      </c>
      <c r="M5561" s="2">
        <v>18000</v>
      </c>
      <c r="N5561" s="2">
        <v>35000</v>
      </c>
      <c r="O5561" s="2">
        <f>IF(Tabla1[[#This Row],[Mov]]="VNT",Tabla1[[#This Row],[Sale]]-Tabla1[[#This Row],[Cost]],-Tabla1[[#This Row],[Cost]]*Tabla1[[#This Row],[Cant]])</f>
        <v>-36000</v>
      </c>
      <c r="P5561" s="8">
        <f>IF(Tabla1[[#This Row],[Mov]]="VNT",-Tabla1[[#This Row],[Cant]],Tabla1[[#This Row],[Cant]])</f>
        <v>2</v>
      </c>
      <c r="Q5561" s="8">
        <f>DAY(Tabla1[[#This Row],[Date]])</f>
        <v>23</v>
      </c>
      <c r="R5561" s="8">
        <f>MONTH(Tabla1[[#This Row],[Date]])</f>
        <v>12</v>
      </c>
      <c r="S5561" s="8">
        <f>YEAR(Tabla1[[#This Row],[Date]])</f>
        <v>2022</v>
      </c>
    </row>
    <row r="5562" spans="1:19" x14ac:dyDescent="0.2">
      <c r="A5562">
        <v>5554</v>
      </c>
      <c r="B5562" s="1">
        <v>44918</v>
      </c>
      <c r="C5562" t="s">
        <v>261</v>
      </c>
      <c r="D5562" t="s">
        <v>525</v>
      </c>
      <c r="E5562">
        <v>3</v>
      </c>
      <c r="F5562" t="s">
        <v>526</v>
      </c>
      <c r="G5562" t="s">
        <v>266</v>
      </c>
      <c r="H5562" t="s">
        <v>527</v>
      </c>
      <c r="M5562" s="2">
        <v>30000</v>
      </c>
      <c r="N5562" s="2">
        <v>45000</v>
      </c>
      <c r="O5562" s="2">
        <f>IF(Tabla1[[#This Row],[Mov]]="VNT",Tabla1[[#This Row],[Sale]]-Tabla1[[#This Row],[Cost]],-Tabla1[[#This Row],[Cost]]*Tabla1[[#This Row],[Cant]])</f>
        <v>-90000</v>
      </c>
      <c r="P5562" s="8">
        <f>IF(Tabla1[[#This Row],[Mov]]="VNT",-Tabla1[[#This Row],[Cant]],Tabla1[[#This Row],[Cant]])</f>
        <v>3</v>
      </c>
      <c r="Q5562" s="8">
        <f>DAY(Tabla1[[#This Row],[Date]])</f>
        <v>23</v>
      </c>
      <c r="R5562" s="8">
        <f>MONTH(Tabla1[[#This Row],[Date]])</f>
        <v>12</v>
      </c>
      <c r="S5562" s="8">
        <f>YEAR(Tabla1[[#This Row],[Date]])</f>
        <v>2022</v>
      </c>
    </row>
    <row r="5563" spans="1:19" x14ac:dyDescent="0.2">
      <c r="A5563">
        <v>5555</v>
      </c>
      <c r="B5563" s="1">
        <v>44918</v>
      </c>
      <c r="C5563" t="s">
        <v>261</v>
      </c>
      <c r="D5563" t="s">
        <v>817</v>
      </c>
      <c r="E5563">
        <v>3</v>
      </c>
      <c r="F5563" t="s">
        <v>128</v>
      </c>
      <c r="G5563" t="s">
        <v>266</v>
      </c>
      <c r="H5563" t="s">
        <v>2085</v>
      </c>
      <c r="M5563" s="2">
        <v>11000</v>
      </c>
      <c r="N5563" s="2">
        <v>20000</v>
      </c>
      <c r="O5563" s="2">
        <f>IF(Tabla1[[#This Row],[Mov]]="VNT",Tabla1[[#This Row],[Sale]]-Tabla1[[#This Row],[Cost]],-Tabla1[[#This Row],[Cost]]*Tabla1[[#This Row],[Cant]])</f>
        <v>-33000</v>
      </c>
      <c r="P5563" s="8">
        <f>IF(Tabla1[[#This Row],[Mov]]="VNT",-Tabla1[[#This Row],[Cant]],Tabla1[[#This Row],[Cant]])</f>
        <v>3</v>
      </c>
      <c r="Q5563" s="8">
        <f>DAY(Tabla1[[#This Row],[Date]])</f>
        <v>23</v>
      </c>
      <c r="R5563" s="8">
        <f>MONTH(Tabla1[[#This Row],[Date]])</f>
        <v>12</v>
      </c>
      <c r="S5563" s="8">
        <f>YEAR(Tabla1[[#This Row],[Date]])</f>
        <v>2022</v>
      </c>
    </row>
    <row r="5564" spans="1:19" x14ac:dyDescent="0.2">
      <c r="A5564">
        <v>5556</v>
      </c>
      <c r="B5564" s="1">
        <v>44918</v>
      </c>
      <c r="C5564" t="s">
        <v>261</v>
      </c>
      <c r="D5564" t="s">
        <v>817</v>
      </c>
      <c r="E5564">
        <v>2</v>
      </c>
      <c r="F5564" t="s">
        <v>532</v>
      </c>
      <c r="G5564" t="s">
        <v>263</v>
      </c>
      <c r="H5564" t="s">
        <v>557</v>
      </c>
      <c r="M5564" s="2">
        <v>40000</v>
      </c>
      <c r="N5564" s="2">
        <v>65000</v>
      </c>
      <c r="O5564" s="2">
        <f>IF(Tabla1[[#This Row],[Mov]]="VNT",Tabla1[[#This Row],[Sale]]-Tabla1[[#This Row],[Cost]],-Tabla1[[#This Row],[Cost]]*Tabla1[[#This Row],[Cant]])</f>
        <v>-80000</v>
      </c>
      <c r="P5564" s="8">
        <f>IF(Tabla1[[#This Row],[Mov]]="VNT",-Tabla1[[#This Row],[Cant]],Tabla1[[#This Row],[Cant]])</f>
        <v>2</v>
      </c>
      <c r="Q5564" s="8">
        <f>DAY(Tabla1[[#This Row],[Date]])</f>
        <v>23</v>
      </c>
      <c r="R5564" s="8">
        <f>MONTH(Tabla1[[#This Row],[Date]])</f>
        <v>12</v>
      </c>
      <c r="S5564" s="8">
        <f>YEAR(Tabla1[[#This Row],[Date]])</f>
        <v>2022</v>
      </c>
    </row>
    <row r="5565" spans="1:19" x14ac:dyDescent="0.2">
      <c r="A5565">
        <v>5557</v>
      </c>
      <c r="B5565" s="1">
        <v>44918</v>
      </c>
      <c r="C5565" t="s">
        <v>261</v>
      </c>
      <c r="D5565" t="s">
        <v>1569</v>
      </c>
      <c r="E5565">
        <v>3</v>
      </c>
      <c r="F5565" t="s">
        <v>475</v>
      </c>
      <c r="G5565" t="s">
        <v>273</v>
      </c>
      <c r="H5565" t="s">
        <v>1173</v>
      </c>
      <c r="M5565" s="2">
        <v>3500</v>
      </c>
      <c r="N5565" s="2">
        <v>10000</v>
      </c>
      <c r="O5565" s="2">
        <f>IF(Tabla1[[#This Row],[Mov]]="VNT",Tabla1[[#This Row],[Sale]]-Tabla1[[#This Row],[Cost]],-Tabla1[[#This Row],[Cost]]*Tabla1[[#This Row],[Cant]])</f>
        <v>-10500</v>
      </c>
      <c r="P5565" s="8">
        <f>IF(Tabla1[[#This Row],[Mov]]="VNT",-Tabla1[[#This Row],[Cant]],Tabla1[[#This Row],[Cant]])</f>
        <v>3</v>
      </c>
      <c r="Q5565" s="8">
        <f>DAY(Tabla1[[#This Row],[Date]])</f>
        <v>23</v>
      </c>
      <c r="R5565" s="8">
        <f>MONTH(Tabla1[[#This Row],[Date]])</f>
        <v>12</v>
      </c>
      <c r="S5565" s="8">
        <f>YEAR(Tabla1[[#This Row],[Date]])</f>
        <v>2022</v>
      </c>
    </row>
    <row r="5566" spans="1:19" x14ac:dyDescent="0.2">
      <c r="A5566">
        <v>5558</v>
      </c>
      <c r="B5566" s="1">
        <v>44918</v>
      </c>
      <c r="C5566" t="s">
        <v>261</v>
      </c>
      <c r="D5566" t="s">
        <v>1569</v>
      </c>
      <c r="E5566">
        <v>1</v>
      </c>
      <c r="F5566" t="s">
        <v>214</v>
      </c>
      <c r="G5566" t="s">
        <v>794</v>
      </c>
      <c r="H5566" t="s">
        <v>2174</v>
      </c>
      <c r="M5566" s="2">
        <v>58000</v>
      </c>
      <c r="N5566" s="2">
        <v>89000</v>
      </c>
      <c r="O5566" s="2">
        <f>IF(Tabla1[[#This Row],[Mov]]="VNT",Tabla1[[#This Row],[Sale]]-Tabla1[[#This Row],[Cost]],-Tabla1[[#This Row],[Cost]]*Tabla1[[#This Row],[Cant]])</f>
        <v>-58000</v>
      </c>
      <c r="P5566" s="8">
        <f>IF(Tabla1[[#This Row],[Mov]]="VNT",-Tabla1[[#This Row],[Cant]],Tabla1[[#This Row],[Cant]])</f>
        <v>1</v>
      </c>
      <c r="Q5566" s="8">
        <f>DAY(Tabla1[[#This Row],[Date]])</f>
        <v>23</v>
      </c>
      <c r="R5566" s="8">
        <f>MONTH(Tabla1[[#This Row],[Date]])</f>
        <v>12</v>
      </c>
      <c r="S5566" s="8">
        <f>YEAR(Tabla1[[#This Row],[Date]])</f>
        <v>2022</v>
      </c>
    </row>
    <row r="5567" spans="1:19" x14ac:dyDescent="0.2">
      <c r="A5567">
        <v>5559</v>
      </c>
      <c r="B5567" s="1">
        <v>44918</v>
      </c>
      <c r="C5567" t="s">
        <v>261</v>
      </c>
      <c r="D5567" t="s">
        <v>1569</v>
      </c>
      <c r="E5567">
        <v>5</v>
      </c>
      <c r="F5567" t="s">
        <v>224</v>
      </c>
      <c r="G5567" t="s">
        <v>273</v>
      </c>
      <c r="H5567" t="s">
        <v>2173</v>
      </c>
      <c r="M5567" s="2">
        <v>6000</v>
      </c>
      <c r="N5567" s="2">
        <v>15000</v>
      </c>
      <c r="O5567" s="2">
        <f>IF(Tabla1[[#This Row],[Mov]]="VNT",Tabla1[[#This Row],[Sale]]-Tabla1[[#This Row],[Cost]],-Tabla1[[#This Row],[Cost]]*Tabla1[[#This Row],[Cant]])</f>
        <v>-30000</v>
      </c>
      <c r="P5567" s="8">
        <f>IF(Tabla1[[#This Row],[Mov]]="VNT",-Tabla1[[#This Row],[Cant]],Tabla1[[#This Row],[Cant]])</f>
        <v>5</v>
      </c>
      <c r="Q5567" s="8">
        <f>DAY(Tabla1[[#This Row],[Date]])</f>
        <v>23</v>
      </c>
      <c r="R5567" s="8">
        <f>MONTH(Tabla1[[#This Row],[Date]])</f>
        <v>12</v>
      </c>
      <c r="S5567" s="8">
        <f>YEAR(Tabla1[[#This Row],[Date]])</f>
        <v>2022</v>
      </c>
    </row>
    <row r="5568" spans="1:19" x14ac:dyDescent="0.2">
      <c r="A5568">
        <v>5560</v>
      </c>
      <c r="B5568" s="1">
        <v>44918</v>
      </c>
      <c r="C5568" t="s">
        <v>261</v>
      </c>
      <c r="D5568" t="s">
        <v>1569</v>
      </c>
      <c r="E5568">
        <v>1</v>
      </c>
      <c r="F5568" t="s">
        <v>224</v>
      </c>
      <c r="G5568" t="s">
        <v>263</v>
      </c>
      <c r="H5568" t="s">
        <v>767</v>
      </c>
      <c r="M5568" s="2">
        <v>8000</v>
      </c>
      <c r="N5568" s="2">
        <v>20000</v>
      </c>
      <c r="O5568" s="2">
        <f>IF(Tabla1[[#This Row],[Mov]]="VNT",Tabla1[[#This Row],[Sale]]-Tabla1[[#This Row],[Cost]],-Tabla1[[#This Row],[Cost]]*Tabla1[[#This Row],[Cant]])</f>
        <v>-8000</v>
      </c>
      <c r="P5568" s="8">
        <f>IF(Tabla1[[#This Row],[Mov]]="VNT",-Tabla1[[#This Row],[Cant]],Tabla1[[#This Row],[Cant]])</f>
        <v>1</v>
      </c>
      <c r="Q5568" s="8">
        <f>DAY(Tabla1[[#This Row],[Date]])</f>
        <v>23</v>
      </c>
      <c r="R5568" s="8">
        <f>MONTH(Tabla1[[#This Row],[Date]])</f>
        <v>12</v>
      </c>
      <c r="S5568" s="8">
        <f>YEAR(Tabla1[[#This Row],[Date]])</f>
        <v>2022</v>
      </c>
    </row>
    <row r="5569" spans="1:19" x14ac:dyDescent="0.2">
      <c r="A5569">
        <v>5561</v>
      </c>
      <c r="B5569" s="1">
        <v>44918</v>
      </c>
      <c r="C5569" t="s">
        <v>261</v>
      </c>
      <c r="D5569" t="s">
        <v>1569</v>
      </c>
      <c r="E5569">
        <v>1</v>
      </c>
      <c r="F5569" t="s">
        <v>224</v>
      </c>
      <c r="G5569" t="s">
        <v>263</v>
      </c>
      <c r="H5569" t="s">
        <v>2176</v>
      </c>
      <c r="M5569" s="2">
        <v>8000</v>
      </c>
      <c r="N5569" s="2">
        <v>20000</v>
      </c>
      <c r="O5569" s="2">
        <f>IF(Tabla1[[#This Row],[Mov]]="VNT",Tabla1[[#This Row],[Sale]]-Tabla1[[#This Row],[Cost]],-Tabla1[[#This Row],[Cost]]*Tabla1[[#This Row],[Cant]])</f>
        <v>-8000</v>
      </c>
      <c r="P5569" s="8">
        <f>IF(Tabla1[[#This Row],[Mov]]="VNT",-Tabla1[[#This Row],[Cant]],Tabla1[[#This Row],[Cant]])</f>
        <v>1</v>
      </c>
      <c r="Q5569" s="8">
        <f>DAY(Tabla1[[#This Row],[Date]])</f>
        <v>23</v>
      </c>
      <c r="R5569" s="8">
        <f>MONTH(Tabla1[[#This Row],[Date]])</f>
        <v>12</v>
      </c>
      <c r="S5569" s="8">
        <f>YEAR(Tabla1[[#This Row],[Date]])</f>
        <v>2022</v>
      </c>
    </row>
    <row r="5570" spans="1:19" x14ac:dyDescent="0.2">
      <c r="A5570">
        <v>5562</v>
      </c>
      <c r="B5570" s="1">
        <v>44918</v>
      </c>
      <c r="C5570" t="s">
        <v>261</v>
      </c>
      <c r="D5570" t="s">
        <v>1569</v>
      </c>
      <c r="E5570">
        <v>1</v>
      </c>
      <c r="F5570" t="s">
        <v>224</v>
      </c>
      <c r="G5570" t="s">
        <v>263</v>
      </c>
      <c r="H5570" t="s">
        <v>391</v>
      </c>
      <c r="M5570" s="2">
        <v>8000</v>
      </c>
      <c r="N5570" s="2">
        <v>20000</v>
      </c>
      <c r="O5570" s="2">
        <f>IF(Tabla1[[#This Row],[Mov]]="VNT",Tabla1[[#This Row],[Sale]]-Tabla1[[#This Row],[Cost]],-Tabla1[[#This Row],[Cost]]*Tabla1[[#This Row],[Cant]])</f>
        <v>-8000</v>
      </c>
      <c r="P5570" s="8">
        <f>IF(Tabla1[[#This Row],[Mov]]="VNT",-Tabla1[[#This Row],[Cant]],Tabla1[[#This Row],[Cant]])</f>
        <v>1</v>
      </c>
      <c r="Q5570" s="8">
        <f>DAY(Tabla1[[#This Row],[Date]])</f>
        <v>23</v>
      </c>
      <c r="R5570" s="8">
        <f>MONTH(Tabla1[[#This Row],[Date]])</f>
        <v>12</v>
      </c>
      <c r="S5570" s="8">
        <f>YEAR(Tabla1[[#This Row],[Date]])</f>
        <v>2022</v>
      </c>
    </row>
    <row r="5571" spans="1:19" x14ac:dyDescent="0.2">
      <c r="A5571">
        <v>5563</v>
      </c>
      <c r="B5571" s="1">
        <v>44918</v>
      </c>
      <c r="C5571" t="s">
        <v>261</v>
      </c>
      <c r="D5571" t="s">
        <v>1569</v>
      </c>
      <c r="E5571">
        <v>1</v>
      </c>
      <c r="F5571" t="s">
        <v>224</v>
      </c>
      <c r="G5571" t="s">
        <v>263</v>
      </c>
      <c r="H5571" t="s">
        <v>282</v>
      </c>
      <c r="M5571" s="2">
        <v>8000</v>
      </c>
      <c r="N5571" s="2">
        <v>20000</v>
      </c>
      <c r="O5571" s="2">
        <f>IF(Tabla1[[#This Row],[Mov]]="VNT",Tabla1[[#This Row],[Sale]]-Tabla1[[#This Row],[Cost]],-Tabla1[[#This Row],[Cost]]*Tabla1[[#This Row],[Cant]])</f>
        <v>-8000</v>
      </c>
      <c r="P5571" s="8">
        <f>IF(Tabla1[[#This Row],[Mov]]="VNT",-Tabla1[[#This Row],[Cant]],Tabla1[[#This Row],[Cant]])</f>
        <v>1</v>
      </c>
      <c r="Q5571" s="8">
        <f>DAY(Tabla1[[#This Row],[Date]])</f>
        <v>23</v>
      </c>
      <c r="R5571" s="8">
        <f>MONTH(Tabla1[[#This Row],[Date]])</f>
        <v>12</v>
      </c>
      <c r="S5571" s="8">
        <f>YEAR(Tabla1[[#This Row],[Date]])</f>
        <v>2022</v>
      </c>
    </row>
    <row r="5572" spans="1:19" x14ac:dyDescent="0.2">
      <c r="A5572">
        <v>5564</v>
      </c>
      <c r="B5572" s="1">
        <v>44918</v>
      </c>
      <c r="C5572" t="s">
        <v>261</v>
      </c>
      <c r="D5572" t="s">
        <v>1569</v>
      </c>
      <c r="E5572">
        <v>1</v>
      </c>
      <c r="F5572" t="s">
        <v>224</v>
      </c>
      <c r="G5572" t="s">
        <v>263</v>
      </c>
      <c r="H5572" t="s">
        <v>642</v>
      </c>
      <c r="M5572" s="2">
        <v>8000</v>
      </c>
      <c r="N5572" s="2">
        <v>20000</v>
      </c>
      <c r="O5572" s="2">
        <f>IF(Tabla1[[#This Row],[Mov]]="VNT",Tabla1[[#This Row],[Sale]]-Tabla1[[#This Row],[Cost]],-Tabla1[[#This Row],[Cost]]*Tabla1[[#This Row],[Cant]])</f>
        <v>-8000</v>
      </c>
      <c r="P5572" s="8">
        <f>IF(Tabla1[[#This Row],[Mov]]="VNT",-Tabla1[[#This Row],[Cant]],Tabla1[[#This Row],[Cant]])</f>
        <v>1</v>
      </c>
      <c r="Q5572" s="8">
        <f>DAY(Tabla1[[#This Row],[Date]])</f>
        <v>23</v>
      </c>
      <c r="R5572" s="8">
        <f>MONTH(Tabla1[[#This Row],[Date]])</f>
        <v>12</v>
      </c>
      <c r="S5572" s="8">
        <f>YEAR(Tabla1[[#This Row],[Date]])</f>
        <v>2022</v>
      </c>
    </row>
    <row r="5573" spans="1:19" x14ac:dyDescent="0.2">
      <c r="A5573">
        <v>5565</v>
      </c>
      <c r="B5573" s="1">
        <v>44918</v>
      </c>
      <c r="C5573" t="s">
        <v>261</v>
      </c>
      <c r="D5573" t="s">
        <v>1569</v>
      </c>
      <c r="E5573">
        <v>1</v>
      </c>
      <c r="F5573" t="s">
        <v>224</v>
      </c>
      <c r="G5573" t="s">
        <v>272</v>
      </c>
      <c r="H5573" t="s">
        <v>1776</v>
      </c>
      <c r="M5573" s="2">
        <v>8000</v>
      </c>
      <c r="N5573" s="2">
        <v>20000</v>
      </c>
      <c r="O5573" s="2">
        <f>IF(Tabla1[[#This Row],[Mov]]="VNT",Tabla1[[#This Row],[Sale]]-Tabla1[[#This Row],[Cost]],-Tabla1[[#This Row],[Cost]]*Tabla1[[#This Row],[Cant]])</f>
        <v>-8000</v>
      </c>
      <c r="P5573" s="8">
        <f>IF(Tabla1[[#This Row],[Mov]]="VNT",-Tabla1[[#This Row],[Cant]],Tabla1[[#This Row],[Cant]])</f>
        <v>1</v>
      </c>
      <c r="Q5573" s="8">
        <f>DAY(Tabla1[[#This Row],[Date]])</f>
        <v>23</v>
      </c>
      <c r="R5573" s="8">
        <f>MONTH(Tabla1[[#This Row],[Date]])</f>
        <v>12</v>
      </c>
      <c r="S5573" s="8">
        <f>YEAR(Tabla1[[#This Row],[Date]])</f>
        <v>2022</v>
      </c>
    </row>
    <row r="5574" spans="1:19" x14ac:dyDescent="0.2">
      <c r="A5574">
        <v>5566</v>
      </c>
      <c r="B5574" s="1">
        <v>44918</v>
      </c>
      <c r="C5574" t="s">
        <v>261</v>
      </c>
      <c r="D5574" t="s">
        <v>1569</v>
      </c>
      <c r="E5574">
        <v>1</v>
      </c>
      <c r="F5574" t="s">
        <v>224</v>
      </c>
      <c r="G5574" t="s">
        <v>272</v>
      </c>
      <c r="H5574" t="s">
        <v>355</v>
      </c>
      <c r="M5574" s="2">
        <v>8000</v>
      </c>
      <c r="N5574" s="2">
        <v>20000</v>
      </c>
      <c r="O5574" s="2">
        <f>IF(Tabla1[[#This Row],[Mov]]="VNT",Tabla1[[#This Row],[Sale]]-Tabla1[[#This Row],[Cost]],-Tabla1[[#This Row],[Cost]]*Tabla1[[#This Row],[Cant]])</f>
        <v>-8000</v>
      </c>
      <c r="P5574" s="8">
        <f>IF(Tabla1[[#This Row],[Mov]]="VNT",-Tabla1[[#This Row],[Cant]],Tabla1[[#This Row],[Cant]])</f>
        <v>1</v>
      </c>
      <c r="Q5574" s="8">
        <f>DAY(Tabla1[[#This Row],[Date]])</f>
        <v>23</v>
      </c>
      <c r="R5574" s="8">
        <f>MONTH(Tabla1[[#This Row],[Date]])</f>
        <v>12</v>
      </c>
      <c r="S5574" s="8">
        <f>YEAR(Tabla1[[#This Row],[Date]])</f>
        <v>2022</v>
      </c>
    </row>
    <row r="5575" spans="1:19" x14ac:dyDescent="0.2">
      <c r="A5575">
        <v>5567</v>
      </c>
      <c r="B5575" s="1">
        <v>44918</v>
      </c>
      <c r="C5575" t="s">
        <v>261</v>
      </c>
      <c r="D5575" t="s">
        <v>1569</v>
      </c>
      <c r="E5575">
        <v>1</v>
      </c>
      <c r="F5575" t="s">
        <v>224</v>
      </c>
      <c r="G5575" t="s">
        <v>272</v>
      </c>
      <c r="H5575" t="s">
        <v>1671</v>
      </c>
      <c r="M5575" s="2">
        <v>8000</v>
      </c>
      <c r="N5575" s="2">
        <v>20000</v>
      </c>
      <c r="O5575" s="2">
        <f>IF(Tabla1[[#This Row],[Mov]]="VNT",Tabla1[[#This Row],[Sale]]-Tabla1[[#This Row],[Cost]],-Tabla1[[#This Row],[Cost]]*Tabla1[[#This Row],[Cant]])</f>
        <v>-8000</v>
      </c>
      <c r="P5575" s="8">
        <f>IF(Tabla1[[#This Row],[Mov]]="VNT",-Tabla1[[#This Row],[Cant]],Tabla1[[#This Row],[Cant]])</f>
        <v>1</v>
      </c>
      <c r="Q5575" s="8">
        <f>DAY(Tabla1[[#This Row],[Date]])</f>
        <v>23</v>
      </c>
      <c r="R5575" s="8">
        <f>MONTH(Tabla1[[#This Row],[Date]])</f>
        <v>12</v>
      </c>
      <c r="S5575" s="8">
        <f>YEAR(Tabla1[[#This Row],[Date]])</f>
        <v>2022</v>
      </c>
    </row>
    <row r="5576" spans="1:19" x14ac:dyDescent="0.2">
      <c r="A5576">
        <v>5568</v>
      </c>
      <c r="B5576" s="1">
        <v>44918</v>
      </c>
      <c r="C5576" t="s">
        <v>261</v>
      </c>
      <c r="D5576" t="s">
        <v>1569</v>
      </c>
      <c r="E5576">
        <v>1</v>
      </c>
      <c r="F5576" t="s">
        <v>224</v>
      </c>
      <c r="G5576" t="s">
        <v>262</v>
      </c>
      <c r="H5576" t="s">
        <v>301</v>
      </c>
      <c r="M5576" s="2">
        <v>8000</v>
      </c>
      <c r="N5576" s="2">
        <v>20000</v>
      </c>
      <c r="O5576" s="2">
        <f>IF(Tabla1[[#This Row],[Mov]]="VNT",Tabla1[[#This Row],[Sale]]-Tabla1[[#This Row],[Cost]],-Tabla1[[#This Row],[Cost]]*Tabla1[[#This Row],[Cant]])</f>
        <v>-8000</v>
      </c>
      <c r="P5576" s="8">
        <f>IF(Tabla1[[#This Row],[Mov]]="VNT",-Tabla1[[#This Row],[Cant]],Tabla1[[#This Row],[Cant]])</f>
        <v>1</v>
      </c>
      <c r="Q5576" s="8">
        <f>DAY(Tabla1[[#This Row],[Date]])</f>
        <v>23</v>
      </c>
      <c r="R5576" s="8">
        <f>MONTH(Tabla1[[#This Row],[Date]])</f>
        <v>12</v>
      </c>
      <c r="S5576" s="8">
        <f>YEAR(Tabla1[[#This Row],[Date]])</f>
        <v>2022</v>
      </c>
    </row>
    <row r="5577" spans="1:19" x14ac:dyDescent="0.2">
      <c r="A5577">
        <v>5569</v>
      </c>
      <c r="B5577" s="1">
        <v>44918</v>
      </c>
      <c r="C5577" t="s">
        <v>261</v>
      </c>
      <c r="D5577" t="s">
        <v>1569</v>
      </c>
      <c r="E5577">
        <v>2</v>
      </c>
      <c r="F5577" t="s">
        <v>224</v>
      </c>
      <c r="G5577" t="s">
        <v>272</v>
      </c>
      <c r="H5577" t="s">
        <v>316</v>
      </c>
      <c r="M5577" s="2">
        <v>8000</v>
      </c>
      <c r="N5577" s="2">
        <v>20000</v>
      </c>
      <c r="O5577" s="2">
        <f>IF(Tabla1[[#This Row],[Mov]]="VNT",Tabla1[[#This Row],[Sale]]-Tabla1[[#This Row],[Cost]],-Tabla1[[#This Row],[Cost]]*Tabla1[[#This Row],[Cant]])</f>
        <v>-16000</v>
      </c>
      <c r="P5577" s="8">
        <f>IF(Tabla1[[#This Row],[Mov]]="VNT",-Tabla1[[#This Row],[Cant]],Tabla1[[#This Row],[Cant]])</f>
        <v>2</v>
      </c>
      <c r="Q5577" s="8">
        <f>DAY(Tabla1[[#This Row],[Date]])</f>
        <v>23</v>
      </c>
      <c r="R5577" s="8">
        <f>MONTH(Tabla1[[#This Row],[Date]])</f>
        <v>12</v>
      </c>
      <c r="S5577" s="8">
        <f>YEAR(Tabla1[[#This Row],[Date]])</f>
        <v>2022</v>
      </c>
    </row>
    <row r="5578" spans="1:19" x14ac:dyDescent="0.2">
      <c r="A5578">
        <v>5570</v>
      </c>
      <c r="B5578" s="1">
        <v>44918</v>
      </c>
      <c r="C5578" t="s">
        <v>261</v>
      </c>
      <c r="D5578" t="s">
        <v>1569</v>
      </c>
      <c r="E5578">
        <v>5</v>
      </c>
      <c r="F5578" t="s">
        <v>224</v>
      </c>
      <c r="G5578" t="s">
        <v>534</v>
      </c>
      <c r="H5578" t="s">
        <v>2177</v>
      </c>
      <c r="M5578" s="2">
        <v>8000</v>
      </c>
      <c r="N5578" s="2">
        <v>20000</v>
      </c>
      <c r="O5578" s="2">
        <f>IF(Tabla1[[#This Row],[Mov]]="VNT",Tabla1[[#This Row],[Sale]]-Tabla1[[#This Row],[Cost]],-Tabla1[[#This Row],[Cost]]*Tabla1[[#This Row],[Cant]])</f>
        <v>-40000</v>
      </c>
      <c r="P5578" s="8">
        <f>IF(Tabla1[[#This Row],[Mov]]="VNT",-Tabla1[[#This Row],[Cant]],Tabla1[[#This Row],[Cant]])</f>
        <v>5</v>
      </c>
      <c r="Q5578" s="8">
        <f>DAY(Tabla1[[#This Row],[Date]])</f>
        <v>23</v>
      </c>
      <c r="R5578" s="8">
        <f>MONTH(Tabla1[[#This Row],[Date]])</f>
        <v>12</v>
      </c>
      <c r="S5578" s="8">
        <f>YEAR(Tabla1[[#This Row],[Date]])</f>
        <v>2022</v>
      </c>
    </row>
    <row r="5579" spans="1:19" x14ac:dyDescent="0.2">
      <c r="A5579">
        <v>5571</v>
      </c>
      <c r="B5579" s="1">
        <v>44918</v>
      </c>
      <c r="C5579" t="s">
        <v>261</v>
      </c>
      <c r="D5579" t="s">
        <v>1569</v>
      </c>
      <c r="E5579">
        <v>3</v>
      </c>
      <c r="F5579" t="s">
        <v>224</v>
      </c>
      <c r="G5579" t="s">
        <v>263</v>
      </c>
      <c r="H5579" t="s">
        <v>1729</v>
      </c>
      <c r="M5579" s="2">
        <v>10000</v>
      </c>
      <c r="N5579" s="2">
        <v>20000</v>
      </c>
      <c r="O5579" s="2">
        <f>IF(Tabla1[[#This Row],[Mov]]="VNT",Tabla1[[#This Row],[Sale]]-Tabla1[[#This Row],[Cost]],-Tabla1[[#This Row],[Cost]]*Tabla1[[#This Row],[Cant]])</f>
        <v>-30000</v>
      </c>
      <c r="P5579" s="8">
        <f>IF(Tabla1[[#This Row],[Mov]]="VNT",-Tabla1[[#This Row],[Cant]],Tabla1[[#This Row],[Cant]])</f>
        <v>3</v>
      </c>
      <c r="Q5579" s="8">
        <f>DAY(Tabla1[[#This Row],[Date]])</f>
        <v>23</v>
      </c>
      <c r="R5579" s="8">
        <f>MONTH(Tabla1[[#This Row],[Date]])</f>
        <v>12</v>
      </c>
      <c r="S5579" s="8">
        <f>YEAR(Tabla1[[#This Row],[Date]])</f>
        <v>2022</v>
      </c>
    </row>
    <row r="5580" spans="1:19" x14ac:dyDescent="0.2">
      <c r="A5580">
        <v>5572</v>
      </c>
      <c r="B5580" s="1">
        <v>44918</v>
      </c>
      <c r="C5580" t="s">
        <v>261</v>
      </c>
      <c r="D5580" t="s">
        <v>1569</v>
      </c>
      <c r="E5580">
        <v>3</v>
      </c>
      <c r="F5580" t="s">
        <v>224</v>
      </c>
      <c r="G5580" t="s">
        <v>860</v>
      </c>
      <c r="H5580" t="s">
        <v>2178</v>
      </c>
      <c r="M5580" s="2">
        <v>10000</v>
      </c>
      <c r="N5580" s="2">
        <v>20000</v>
      </c>
      <c r="O5580" s="2">
        <f>IF(Tabla1[[#This Row],[Mov]]="VNT",Tabla1[[#This Row],[Sale]]-Tabla1[[#This Row],[Cost]],-Tabla1[[#This Row],[Cost]]*Tabla1[[#This Row],[Cant]])</f>
        <v>-30000</v>
      </c>
      <c r="P5580" s="8">
        <f>IF(Tabla1[[#This Row],[Mov]]="VNT",-Tabla1[[#This Row],[Cant]],Tabla1[[#This Row],[Cant]])</f>
        <v>3</v>
      </c>
      <c r="Q5580" s="8">
        <f>DAY(Tabla1[[#This Row],[Date]])</f>
        <v>23</v>
      </c>
      <c r="R5580" s="8">
        <f>MONTH(Tabla1[[#This Row],[Date]])</f>
        <v>12</v>
      </c>
      <c r="S5580" s="8">
        <f>YEAR(Tabla1[[#This Row],[Date]])</f>
        <v>2022</v>
      </c>
    </row>
    <row r="5581" spans="1:19" x14ac:dyDescent="0.2">
      <c r="A5581">
        <v>5573</v>
      </c>
      <c r="B5581" s="1">
        <v>44918</v>
      </c>
      <c r="C5581" t="s">
        <v>261</v>
      </c>
      <c r="D5581" t="s">
        <v>1569</v>
      </c>
      <c r="E5581">
        <v>4</v>
      </c>
      <c r="F5581" t="s">
        <v>224</v>
      </c>
      <c r="G5581" t="s">
        <v>272</v>
      </c>
      <c r="H5581" t="s">
        <v>2179</v>
      </c>
      <c r="M5581" s="2">
        <v>9000</v>
      </c>
      <c r="N5581" s="2">
        <v>20000</v>
      </c>
      <c r="O5581" s="2">
        <f>IF(Tabla1[[#This Row],[Mov]]="VNT",Tabla1[[#This Row],[Sale]]-Tabla1[[#This Row],[Cost]],-Tabla1[[#This Row],[Cost]]*Tabla1[[#This Row],[Cant]])</f>
        <v>-36000</v>
      </c>
      <c r="P5581" s="8">
        <f>IF(Tabla1[[#This Row],[Mov]]="VNT",-Tabla1[[#This Row],[Cant]],Tabla1[[#This Row],[Cant]])</f>
        <v>4</v>
      </c>
      <c r="Q5581" s="8">
        <f>DAY(Tabla1[[#This Row],[Date]])</f>
        <v>23</v>
      </c>
      <c r="R5581" s="8">
        <f>MONTH(Tabla1[[#This Row],[Date]])</f>
        <v>12</v>
      </c>
      <c r="S5581" s="8">
        <f>YEAR(Tabla1[[#This Row],[Date]])</f>
        <v>2022</v>
      </c>
    </row>
    <row r="5582" spans="1:19" x14ac:dyDescent="0.2">
      <c r="A5582">
        <v>5574</v>
      </c>
      <c r="B5582" s="1">
        <v>44918</v>
      </c>
      <c r="C5582" t="s">
        <v>261</v>
      </c>
      <c r="D5582" t="s">
        <v>1569</v>
      </c>
      <c r="E5582">
        <v>1</v>
      </c>
      <c r="F5582" t="s">
        <v>224</v>
      </c>
      <c r="G5582" t="s">
        <v>263</v>
      </c>
      <c r="H5582" t="s">
        <v>642</v>
      </c>
      <c r="J5582" t="s">
        <v>479</v>
      </c>
      <c r="M5582" s="2">
        <v>9000</v>
      </c>
      <c r="N5582" s="2">
        <v>20000</v>
      </c>
      <c r="O5582" s="2">
        <f>IF(Tabla1[[#This Row],[Mov]]="VNT",Tabla1[[#This Row],[Sale]]-Tabla1[[#This Row],[Cost]],-Tabla1[[#This Row],[Cost]]*Tabla1[[#This Row],[Cant]])</f>
        <v>-9000</v>
      </c>
      <c r="P5582" s="8">
        <f>IF(Tabla1[[#This Row],[Mov]]="VNT",-Tabla1[[#This Row],[Cant]],Tabla1[[#This Row],[Cant]])</f>
        <v>1</v>
      </c>
      <c r="Q5582" s="8">
        <f>DAY(Tabla1[[#This Row],[Date]])</f>
        <v>23</v>
      </c>
      <c r="R5582" s="8">
        <f>MONTH(Tabla1[[#This Row],[Date]])</f>
        <v>12</v>
      </c>
      <c r="S5582" s="8">
        <f>YEAR(Tabla1[[#This Row],[Date]])</f>
        <v>2022</v>
      </c>
    </row>
    <row r="5583" spans="1:19" x14ac:dyDescent="0.2">
      <c r="A5583">
        <v>5575</v>
      </c>
      <c r="B5583" s="1">
        <v>44918</v>
      </c>
      <c r="C5583" t="s">
        <v>261</v>
      </c>
      <c r="D5583" t="s">
        <v>1569</v>
      </c>
      <c r="E5583">
        <v>1</v>
      </c>
      <c r="F5583" t="s">
        <v>224</v>
      </c>
      <c r="G5583" t="s">
        <v>263</v>
      </c>
      <c r="H5583" t="s">
        <v>672</v>
      </c>
      <c r="J5583" t="s">
        <v>479</v>
      </c>
      <c r="M5583" s="2">
        <v>9000</v>
      </c>
      <c r="N5583" s="2">
        <v>20000</v>
      </c>
      <c r="O5583" s="2">
        <f>IF(Tabla1[[#This Row],[Mov]]="VNT",Tabla1[[#This Row],[Sale]]-Tabla1[[#This Row],[Cost]],-Tabla1[[#This Row],[Cost]]*Tabla1[[#This Row],[Cant]])</f>
        <v>-9000</v>
      </c>
      <c r="P5583" s="8">
        <f>IF(Tabla1[[#This Row],[Mov]]="VNT",-Tabla1[[#This Row],[Cant]],Tabla1[[#This Row],[Cant]])</f>
        <v>1</v>
      </c>
      <c r="Q5583" s="8">
        <f>DAY(Tabla1[[#This Row],[Date]])</f>
        <v>23</v>
      </c>
      <c r="R5583" s="8">
        <f>MONTH(Tabla1[[#This Row],[Date]])</f>
        <v>12</v>
      </c>
      <c r="S5583" s="8">
        <f>YEAR(Tabla1[[#This Row],[Date]])</f>
        <v>2022</v>
      </c>
    </row>
    <row r="5584" spans="1:19" x14ac:dyDescent="0.2">
      <c r="A5584">
        <v>5576</v>
      </c>
      <c r="B5584" s="1">
        <v>44918</v>
      </c>
      <c r="C5584" t="s">
        <v>261</v>
      </c>
      <c r="D5584" t="s">
        <v>1569</v>
      </c>
      <c r="E5584">
        <v>1</v>
      </c>
      <c r="F5584" t="s">
        <v>224</v>
      </c>
      <c r="G5584" t="s">
        <v>272</v>
      </c>
      <c r="H5584" t="s">
        <v>308</v>
      </c>
      <c r="J5584" t="s">
        <v>479</v>
      </c>
      <c r="M5584" s="2">
        <v>9000</v>
      </c>
      <c r="N5584" s="2">
        <v>20000</v>
      </c>
      <c r="O5584" s="2">
        <f>IF(Tabla1[[#This Row],[Mov]]="VNT",Tabla1[[#This Row],[Sale]]-Tabla1[[#This Row],[Cost]],-Tabla1[[#This Row],[Cost]]*Tabla1[[#This Row],[Cant]])</f>
        <v>-9000</v>
      </c>
      <c r="P5584" s="8">
        <f>IF(Tabla1[[#This Row],[Mov]]="VNT",-Tabla1[[#This Row],[Cant]],Tabla1[[#This Row],[Cant]])</f>
        <v>1</v>
      </c>
      <c r="Q5584" s="8">
        <f>DAY(Tabla1[[#This Row],[Date]])</f>
        <v>23</v>
      </c>
      <c r="R5584" s="8">
        <f>MONTH(Tabla1[[#This Row],[Date]])</f>
        <v>12</v>
      </c>
      <c r="S5584" s="8">
        <f>YEAR(Tabla1[[#This Row],[Date]])</f>
        <v>2022</v>
      </c>
    </row>
    <row r="5585" spans="1:19" x14ac:dyDescent="0.2">
      <c r="A5585">
        <v>5577</v>
      </c>
      <c r="B5585" s="1">
        <v>44918</v>
      </c>
      <c r="C5585" t="s">
        <v>261</v>
      </c>
      <c r="D5585" t="s">
        <v>1569</v>
      </c>
      <c r="E5585">
        <v>15</v>
      </c>
      <c r="F5585" t="s">
        <v>225</v>
      </c>
      <c r="G5585" t="s">
        <v>589</v>
      </c>
      <c r="H5585" t="s">
        <v>1173</v>
      </c>
      <c r="M5585" s="2">
        <v>1100</v>
      </c>
      <c r="N5585" s="2">
        <v>10000</v>
      </c>
      <c r="O5585" s="2">
        <f>IF(Tabla1[[#This Row],[Mov]]="VNT",Tabla1[[#This Row],[Sale]]-Tabla1[[#This Row],[Cost]],-Tabla1[[#This Row],[Cost]]*Tabla1[[#This Row],[Cant]])</f>
        <v>-16500</v>
      </c>
      <c r="P5585" s="8">
        <f>IF(Tabla1[[#This Row],[Mov]]="VNT",-Tabla1[[#This Row],[Cant]],Tabla1[[#This Row],[Cant]])</f>
        <v>15</v>
      </c>
      <c r="Q5585" s="8">
        <f>DAY(Tabla1[[#This Row],[Date]])</f>
        <v>23</v>
      </c>
      <c r="R5585" s="8">
        <f>MONTH(Tabla1[[#This Row],[Date]])</f>
        <v>12</v>
      </c>
      <c r="S5585" s="8">
        <f>YEAR(Tabla1[[#This Row],[Date]])</f>
        <v>2022</v>
      </c>
    </row>
    <row r="5586" spans="1:19" x14ac:dyDescent="0.2">
      <c r="A5586">
        <v>5578</v>
      </c>
      <c r="B5586" s="1">
        <v>44918</v>
      </c>
      <c r="C5586" t="s">
        <v>261</v>
      </c>
      <c r="D5586" t="s">
        <v>1569</v>
      </c>
      <c r="E5586">
        <v>1</v>
      </c>
      <c r="F5586" t="s">
        <v>48</v>
      </c>
      <c r="G5586" t="s">
        <v>1571</v>
      </c>
      <c r="H5586" t="s">
        <v>1572</v>
      </c>
      <c r="M5586" s="2">
        <v>32000</v>
      </c>
      <c r="N5586" s="2">
        <v>65000</v>
      </c>
      <c r="O5586" s="2">
        <f>IF(Tabla1[[#This Row],[Mov]]="VNT",Tabla1[[#This Row],[Sale]]-Tabla1[[#This Row],[Cost]],-Tabla1[[#This Row],[Cost]]*Tabla1[[#This Row],[Cant]])</f>
        <v>-32000</v>
      </c>
      <c r="P5586" s="8">
        <f>IF(Tabla1[[#This Row],[Mov]]="VNT",-Tabla1[[#This Row],[Cant]],Tabla1[[#This Row],[Cant]])</f>
        <v>1</v>
      </c>
      <c r="Q5586" s="8">
        <f>DAY(Tabla1[[#This Row],[Date]])</f>
        <v>23</v>
      </c>
      <c r="R5586" s="8">
        <f>MONTH(Tabla1[[#This Row],[Date]])</f>
        <v>12</v>
      </c>
      <c r="S5586" s="8">
        <f>YEAR(Tabla1[[#This Row],[Date]])</f>
        <v>2022</v>
      </c>
    </row>
    <row r="5587" spans="1:19" x14ac:dyDescent="0.2">
      <c r="A5587">
        <v>5579</v>
      </c>
      <c r="B5587" s="1">
        <v>44918</v>
      </c>
      <c r="C5587" t="s">
        <v>261</v>
      </c>
      <c r="D5587" t="s">
        <v>1569</v>
      </c>
      <c r="E5587">
        <v>1</v>
      </c>
      <c r="F5587" t="s">
        <v>586</v>
      </c>
      <c r="G5587" t="s">
        <v>272</v>
      </c>
      <c r="H5587" t="s">
        <v>1671</v>
      </c>
      <c r="M5587" s="2">
        <v>7000</v>
      </c>
      <c r="N5587" s="2">
        <v>20000</v>
      </c>
      <c r="O5587" s="2">
        <f>IF(Tabla1[[#This Row],[Mov]]="VNT",Tabla1[[#This Row],[Sale]]-Tabla1[[#This Row],[Cost]],-Tabla1[[#This Row],[Cost]]*Tabla1[[#This Row],[Cant]])</f>
        <v>-7000</v>
      </c>
      <c r="P5587" s="8">
        <f>IF(Tabla1[[#This Row],[Mov]]="VNT",-Tabla1[[#This Row],[Cant]],Tabla1[[#This Row],[Cant]])</f>
        <v>1</v>
      </c>
      <c r="Q5587" s="8">
        <f>DAY(Tabla1[[#This Row],[Date]])</f>
        <v>23</v>
      </c>
      <c r="R5587" s="8">
        <f>MONTH(Tabla1[[#This Row],[Date]])</f>
        <v>12</v>
      </c>
      <c r="S5587" s="8">
        <f>YEAR(Tabla1[[#This Row],[Date]])</f>
        <v>2022</v>
      </c>
    </row>
    <row r="5588" spans="1:19" x14ac:dyDescent="0.2">
      <c r="A5588">
        <v>5580</v>
      </c>
      <c r="B5588" s="1">
        <v>44918</v>
      </c>
      <c r="C5588" t="s">
        <v>261</v>
      </c>
      <c r="D5588" t="s">
        <v>1569</v>
      </c>
      <c r="E5588">
        <v>1</v>
      </c>
      <c r="F5588" t="s">
        <v>45</v>
      </c>
      <c r="G5588" t="s">
        <v>266</v>
      </c>
      <c r="H5588" t="s">
        <v>2175</v>
      </c>
      <c r="M5588" s="2">
        <v>26000</v>
      </c>
      <c r="N5588" s="2">
        <v>49000</v>
      </c>
      <c r="O5588" s="2">
        <f>IF(Tabla1[[#This Row],[Mov]]="VNT",Tabla1[[#This Row],[Sale]]-Tabla1[[#This Row],[Cost]],-Tabla1[[#This Row],[Cost]]*Tabla1[[#This Row],[Cant]])</f>
        <v>-26000</v>
      </c>
      <c r="P5588" s="8">
        <f>IF(Tabla1[[#This Row],[Mov]]="VNT",-Tabla1[[#This Row],[Cant]],Tabla1[[#This Row],[Cant]])</f>
        <v>1</v>
      </c>
      <c r="Q5588" s="8">
        <f>DAY(Tabla1[[#This Row],[Date]])</f>
        <v>23</v>
      </c>
      <c r="R5588" s="8">
        <f>MONTH(Tabla1[[#This Row],[Date]])</f>
        <v>12</v>
      </c>
      <c r="S5588" s="8">
        <f>YEAR(Tabla1[[#This Row],[Date]])</f>
        <v>2022</v>
      </c>
    </row>
    <row r="5589" spans="1:19" x14ac:dyDescent="0.2">
      <c r="A5589">
        <v>5581</v>
      </c>
      <c r="B5589" s="1">
        <v>44918</v>
      </c>
      <c r="C5589" t="s">
        <v>261</v>
      </c>
      <c r="D5589" t="s">
        <v>1569</v>
      </c>
      <c r="E5589">
        <v>1</v>
      </c>
      <c r="F5589" t="s">
        <v>45</v>
      </c>
      <c r="G5589" t="s">
        <v>266</v>
      </c>
      <c r="H5589" t="s">
        <v>2180</v>
      </c>
      <c r="M5589" s="2">
        <v>24000</v>
      </c>
      <c r="N5589" s="2">
        <v>44000</v>
      </c>
      <c r="O5589" s="2">
        <f>IF(Tabla1[[#This Row],[Mov]]="VNT",Tabla1[[#This Row],[Sale]]-Tabla1[[#This Row],[Cost]],-Tabla1[[#This Row],[Cost]]*Tabla1[[#This Row],[Cant]])</f>
        <v>-24000</v>
      </c>
      <c r="P5589" s="8">
        <f>IF(Tabla1[[#This Row],[Mov]]="VNT",-Tabla1[[#This Row],[Cant]],Tabla1[[#This Row],[Cant]])</f>
        <v>1</v>
      </c>
      <c r="Q5589" s="8">
        <f>DAY(Tabla1[[#This Row],[Date]])</f>
        <v>23</v>
      </c>
      <c r="R5589" s="8">
        <f>MONTH(Tabla1[[#This Row],[Date]])</f>
        <v>12</v>
      </c>
      <c r="S5589" s="8">
        <f>YEAR(Tabla1[[#This Row],[Date]])</f>
        <v>2022</v>
      </c>
    </row>
    <row r="5590" spans="1:19" x14ac:dyDescent="0.2">
      <c r="A5590">
        <v>5582</v>
      </c>
      <c r="B5590" s="1">
        <v>44918</v>
      </c>
      <c r="C5590" t="s">
        <v>261</v>
      </c>
      <c r="D5590" t="s">
        <v>1569</v>
      </c>
      <c r="E5590">
        <v>6</v>
      </c>
      <c r="F5590" t="s">
        <v>891</v>
      </c>
      <c r="G5590" t="s">
        <v>262</v>
      </c>
      <c r="H5590" t="s">
        <v>1040</v>
      </c>
      <c r="M5590" s="2">
        <v>3300</v>
      </c>
      <c r="N5590" s="2">
        <v>10000</v>
      </c>
      <c r="O5590" s="2">
        <f>IF(Tabla1[[#This Row],[Mov]]="VNT",Tabla1[[#This Row],[Sale]]-Tabla1[[#This Row],[Cost]],-Tabla1[[#This Row],[Cost]]*Tabla1[[#This Row],[Cant]])</f>
        <v>-19800</v>
      </c>
      <c r="P5590" s="8">
        <f>IF(Tabla1[[#This Row],[Mov]]="VNT",-Tabla1[[#This Row],[Cant]],Tabla1[[#This Row],[Cant]])</f>
        <v>6</v>
      </c>
      <c r="Q5590" s="8">
        <f>DAY(Tabla1[[#This Row],[Date]])</f>
        <v>23</v>
      </c>
      <c r="R5590" s="8">
        <f>MONTH(Tabla1[[#This Row],[Date]])</f>
        <v>12</v>
      </c>
      <c r="S5590" s="8">
        <f>YEAR(Tabla1[[#This Row],[Date]])</f>
        <v>2022</v>
      </c>
    </row>
    <row r="5591" spans="1:19" x14ac:dyDescent="0.2">
      <c r="A5591">
        <v>5583</v>
      </c>
      <c r="B5591" s="1">
        <v>44919</v>
      </c>
      <c r="C5591" t="s">
        <v>260</v>
      </c>
      <c r="D5591" t="s">
        <v>332</v>
      </c>
      <c r="E5591">
        <v>1</v>
      </c>
      <c r="F5591" t="s">
        <v>15</v>
      </c>
      <c r="G5591" t="s">
        <v>266</v>
      </c>
      <c r="H5591" t="s">
        <v>1093</v>
      </c>
      <c r="M5591" s="2">
        <v>2500</v>
      </c>
      <c r="N5591" s="2">
        <v>9000</v>
      </c>
      <c r="O5591" s="2">
        <f>IF(Tabla1[[#This Row],[Mov]]="VNT",Tabla1[[#This Row],[Sale]]-Tabla1[[#This Row],[Cost]],-Tabla1[[#This Row],[Cost]]*Tabla1[[#This Row],[Cant]])</f>
        <v>6500</v>
      </c>
      <c r="P5591" s="8">
        <f>IF(Tabla1[[#This Row],[Mov]]="VNT",-Tabla1[[#This Row],[Cant]],Tabla1[[#This Row],[Cant]])</f>
        <v>-1</v>
      </c>
      <c r="Q5591" s="8">
        <f>DAY(Tabla1[[#This Row],[Date]])</f>
        <v>24</v>
      </c>
      <c r="R5591" s="8">
        <f>MONTH(Tabla1[[#This Row],[Date]])</f>
        <v>12</v>
      </c>
      <c r="S5591" s="8">
        <f>YEAR(Tabla1[[#This Row],[Date]])</f>
        <v>2022</v>
      </c>
    </row>
    <row r="5592" spans="1:19" x14ac:dyDescent="0.2">
      <c r="A5592">
        <v>5584</v>
      </c>
      <c r="B5592" s="1">
        <v>44919</v>
      </c>
      <c r="C5592" t="s">
        <v>261</v>
      </c>
      <c r="D5592" t="s">
        <v>181</v>
      </c>
      <c r="E5592">
        <v>1</v>
      </c>
      <c r="F5592" t="s">
        <v>48</v>
      </c>
      <c r="G5592" t="s">
        <v>790</v>
      </c>
      <c r="H5592" t="s">
        <v>2132</v>
      </c>
      <c r="M5592" s="2">
        <v>240000</v>
      </c>
      <c r="N5592" s="2">
        <v>340000</v>
      </c>
      <c r="O5592" s="2">
        <f>IF(Tabla1[[#This Row],[Mov]]="VNT",Tabla1[[#This Row],[Sale]]-Tabla1[[#This Row],[Cost]],-Tabla1[[#This Row],[Cost]]*Tabla1[[#This Row],[Cant]])</f>
        <v>-240000</v>
      </c>
      <c r="P5592" s="8">
        <f>IF(Tabla1[[#This Row],[Mov]]="VNT",-Tabla1[[#This Row],[Cant]],Tabla1[[#This Row],[Cant]])</f>
        <v>1</v>
      </c>
      <c r="Q5592" s="8">
        <f>DAY(Tabla1[[#This Row],[Date]])</f>
        <v>24</v>
      </c>
      <c r="R5592" s="8">
        <f>MONTH(Tabla1[[#This Row],[Date]])</f>
        <v>12</v>
      </c>
      <c r="S5592" s="8">
        <f>YEAR(Tabla1[[#This Row],[Date]])</f>
        <v>2022</v>
      </c>
    </row>
    <row r="5593" spans="1:19" x14ac:dyDescent="0.2">
      <c r="A5593">
        <v>5585</v>
      </c>
      <c r="B5593" s="1">
        <v>44919</v>
      </c>
      <c r="C5593" t="s">
        <v>261</v>
      </c>
      <c r="D5593" t="s">
        <v>181</v>
      </c>
      <c r="E5593">
        <v>1</v>
      </c>
      <c r="F5593" t="s">
        <v>48</v>
      </c>
      <c r="G5593" t="s">
        <v>791</v>
      </c>
      <c r="H5593" t="s">
        <v>2181</v>
      </c>
      <c r="M5593" s="2">
        <v>220000</v>
      </c>
      <c r="N5593" s="2">
        <v>290000</v>
      </c>
      <c r="O5593" s="2">
        <f>IF(Tabla1[[#This Row],[Mov]]="VNT",Tabla1[[#This Row],[Sale]]-Tabla1[[#This Row],[Cost]],-Tabla1[[#This Row],[Cost]]*Tabla1[[#This Row],[Cant]])</f>
        <v>-220000</v>
      </c>
      <c r="P5593" s="8">
        <f>IF(Tabla1[[#This Row],[Mov]]="VNT",-Tabla1[[#This Row],[Cant]],Tabla1[[#This Row],[Cant]])</f>
        <v>1</v>
      </c>
      <c r="Q5593" s="8">
        <f>DAY(Tabla1[[#This Row],[Date]])</f>
        <v>24</v>
      </c>
      <c r="R5593" s="8">
        <f>MONTH(Tabla1[[#This Row],[Date]])</f>
        <v>12</v>
      </c>
      <c r="S5593" s="8">
        <f>YEAR(Tabla1[[#This Row],[Date]])</f>
        <v>2022</v>
      </c>
    </row>
    <row r="5594" spans="1:19" x14ac:dyDescent="0.2">
      <c r="A5594">
        <v>5586</v>
      </c>
      <c r="B5594" s="1">
        <v>44919</v>
      </c>
      <c r="C5594" t="s">
        <v>261</v>
      </c>
      <c r="D5594" t="s">
        <v>817</v>
      </c>
      <c r="E5594">
        <v>2</v>
      </c>
      <c r="F5594" t="s">
        <v>532</v>
      </c>
      <c r="G5594" t="s">
        <v>263</v>
      </c>
      <c r="H5594" t="s">
        <v>557</v>
      </c>
      <c r="M5594" s="2">
        <v>40000</v>
      </c>
      <c r="N5594" s="2">
        <v>65000</v>
      </c>
      <c r="O5594" s="2">
        <f>IF(Tabla1[[#This Row],[Mov]]="VNT",Tabla1[[#This Row],[Sale]]-Tabla1[[#This Row],[Cost]],-Tabla1[[#This Row],[Cost]]*Tabla1[[#This Row],[Cant]])</f>
        <v>-80000</v>
      </c>
      <c r="P5594" s="8">
        <f>IF(Tabla1[[#This Row],[Mov]]="VNT",-Tabla1[[#This Row],[Cant]],Tabla1[[#This Row],[Cant]])</f>
        <v>2</v>
      </c>
      <c r="Q5594" s="8">
        <f>DAY(Tabla1[[#This Row],[Date]])</f>
        <v>24</v>
      </c>
      <c r="R5594" s="8">
        <f>MONTH(Tabla1[[#This Row],[Date]])</f>
        <v>12</v>
      </c>
      <c r="S5594" s="8">
        <f>YEAR(Tabla1[[#This Row],[Date]])</f>
        <v>2022</v>
      </c>
    </row>
    <row r="5595" spans="1:19" x14ac:dyDescent="0.2">
      <c r="A5595">
        <v>5587</v>
      </c>
      <c r="B5595" s="1">
        <v>44919</v>
      </c>
      <c r="C5595" t="s">
        <v>261</v>
      </c>
      <c r="D5595" t="s">
        <v>817</v>
      </c>
      <c r="E5595">
        <v>1</v>
      </c>
      <c r="F5595" t="s">
        <v>532</v>
      </c>
      <c r="G5595" t="s">
        <v>272</v>
      </c>
      <c r="H5595" t="s">
        <v>621</v>
      </c>
      <c r="M5595" s="2">
        <v>48000</v>
      </c>
      <c r="N5595" s="2">
        <v>75000</v>
      </c>
      <c r="O5595" s="2">
        <f>IF(Tabla1[[#This Row],[Mov]]="VNT",Tabla1[[#This Row],[Sale]]-Tabla1[[#This Row],[Cost]],-Tabla1[[#This Row],[Cost]]*Tabla1[[#This Row],[Cant]])</f>
        <v>-48000</v>
      </c>
      <c r="P5595" s="8">
        <f>IF(Tabla1[[#This Row],[Mov]]="VNT",-Tabla1[[#This Row],[Cant]],Tabla1[[#This Row],[Cant]])</f>
        <v>1</v>
      </c>
      <c r="Q5595" s="8">
        <f>DAY(Tabla1[[#This Row],[Date]])</f>
        <v>24</v>
      </c>
      <c r="R5595" s="8">
        <f>MONTH(Tabla1[[#This Row],[Date]])</f>
        <v>12</v>
      </c>
      <c r="S5595" s="8">
        <f>YEAR(Tabla1[[#This Row],[Date]])</f>
        <v>2022</v>
      </c>
    </row>
    <row r="5596" spans="1:19" x14ac:dyDescent="0.2">
      <c r="A5596">
        <v>5588</v>
      </c>
      <c r="B5596" s="1">
        <v>44919</v>
      </c>
      <c r="C5596" t="s">
        <v>261</v>
      </c>
      <c r="D5596" t="s">
        <v>817</v>
      </c>
      <c r="E5596">
        <v>1</v>
      </c>
      <c r="F5596" t="s">
        <v>2046</v>
      </c>
      <c r="G5596" t="s">
        <v>2182</v>
      </c>
      <c r="H5596" t="s">
        <v>2183</v>
      </c>
      <c r="M5596" s="2">
        <v>20000</v>
      </c>
      <c r="N5596" s="2">
        <v>35000</v>
      </c>
      <c r="O5596" s="2">
        <f>IF(Tabla1[[#This Row],[Mov]]="VNT",Tabla1[[#This Row],[Sale]]-Tabla1[[#This Row],[Cost]],-Tabla1[[#This Row],[Cost]]*Tabla1[[#This Row],[Cant]])</f>
        <v>-20000</v>
      </c>
      <c r="P5596" s="8">
        <f>IF(Tabla1[[#This Row],[Mov]]="VNT",-Tabla1[[#This Row],[Cant]],Tabla1[[#This Row],[Cant]])</f>
        <v>1</v>
      </c>
      <c r="Q5596" s="8">
        <f>DAY(Tabla1[[#This Row],[Date]])</f>
        <v>24</v>
      </c>
      <c r="R5596" s="8">
        <f>MONTH(Tabla1[[#This Row],[Date]])</f>
        <v>12</v>
      </c>
      <c r="S5596" s="8">
        <f>YEAR(Tabla1[[#This Row],[Date]])</f>
        <v>2022</v>
      </c>
    </row>
    <row r="5597" spans="1:19" x14ac:dyDescent="0.2">
      <c r="A5597">
        <v>5589</v>
      </c>
      <c r="B5597" s="1">
        <v>44919</v>
      </c>
      <c r="C5597" t="s">
        <v>260</v>
      </c>
      <c r="D5597" t="s">
        <v>332</v>
      </c>
      <c r="E5597">
        <v>1</v>
      </c>
      <c r="F5597" t="s">
        <v>201</v>
      </c>
      <c r="G5597" t="s">
        <v>623</v>
      </c>
      <c r="H5597" t="s">
        <v>202</v>
      </c>
      <c r="M5597" s="2">
        <v>36000</v>
      </c>
      <c r="N5597" s="2">
        <v>65000</v>
      </c>
      <c r="O5597" s="2">
        <f>IF(Tabla1[[#This Row],[Mov]]="VNT",Tabla1[[#This Row],[Sale]]-Tabla1[[#This Row],[Cost]],-Tabla1[[#This Row],[Cost]]*Tabla1[[#This Row],[Cant]])</f>
        <v>29000</v>
      </c>
      <c r="P5597" s="8">
        <f>IF(Tabla1[[#This Row],[Mov]]="VNT",-Tabla1[[#This Row],[Cant]],Tabla1[[#This Row],[Cant]])</f>
        <v>-1</v>
      </c>
      <c r="Q5597" s="8">
        <f>DAY(Tabla1[[#This Row],[Date]])</f>
        <v>24</v>
      </c>
      <c r="R5597" s="8">
        <f>MONTH(Tabla1[[#This Row],[Date]])</f>
        <v>12</v>
      </c>
      <c r="S5597" s="8">
        <f>YEAR(Tabla1[[#This Row],[Date]])</f>
        <v>2022</v>
      </c>
    </row>
    <row r="5598" spans="1:19" x14ac:dyDescent="0.2">
      <c r="A5598">
        <v>5590</v>
      </c>
      <c r="B5598" s="1">
        <v>44919</v>
      </c>
      <c r="C5598" t="s">
        <v>260</v>
      </c>
      <c r="D5598" t="s">
        <v>223</v>
      </c>
      <c r="E5598">
        <v>1</v>
      </c>
      <c r="F5598" t="s">
        <v>2067</v>
      </c>
      <c r="G5598" t="s">
        <v>266</v>
      </c>
      <c r="H5598" t="s">
        <v>2068</v>
      </c>
      <c r="M5598" s="2">
        <v>25000</v>
      </c>
      <c r="N5598" s="2">
        <v>50000</v>
      </c>
      <c r="O5598" s="2">
        <f>IF(Tabla1[[#This Row],[Mov]]="VNT",Tabla1[[#This Row],[Sale]]-Tabla1[[#This Row],[Cost]],-Tabla1[[#This Row],[Cost]]*Tabla1[[#This Row],[Cant]])</f>
        <v>25000</v>
      </c>
      <c r="P5598" s="8">
        <f>IF(Tabla1[[#This Row],[Mov]]="VNT",-Tabla1[[#This Row],[Cant]],Tabla1[[#This Row],[Cant]])</f>
        <v>-1</v>
      </c>
      <c r="Q5598" s="8">
        <f>DAY(Tabla1[[#This Row],[Date]])</f>
        <v>24</v>
      </c>
      <c r="R5598" s="8">
        <f>MONTH(Tabla1[[#This Row],[Date]])</f>
        <v>12</v>
      </c>
      <c r="S5598" s="8">
        <f>YEAR(Tabla1[[#This Row],[Date]])</f>
        <v>2022</v>
      </c>
    </row>
    <row r="5599" spans="1:19" x14ac:dyDescent="0.2">
      <c r="A5599">
        <v>5591</v>
      </c>
      <c r="B5599" s="1">
        <v>44919</v>
      </c>
      <c r="C5599" t="s">
        <v>260</v>
      </c>
      <c r="D5599" t="s">
        <v>332</v>
      </c>
      <c r="E5599">
        <v>1</v>
      </c>
      <c r="F5599" t="s">
        <v>116</v>
      </c>
      <c r="G5599" t="s">
        <v>347</v>
      </c>
      <c r="H5599" t="s">
        <v>518</v>
      </c>
      <c r="M5599" s="2">
        <v>3271</v>
      </c>
      <c r="N5599" s="2">
        <v>3500</v>
      </c>
      <c r="O5599" s="2">
        <f>IF(Tabla1[[#This Row],[Mov]]="VNT",Tabla1[[#This Row],[Sale]]-Tabla1[[#This Row],[Cost]],-Tabla1[[#This Row],[Cost]]*Tabla1[[#This Row],[Cant]])</f>
        <v>229</v>
      </c>
      <c r="P5599" s="8">
        <f>IF(Tabla1[[#This Row],[Mov]]="VNT",-Tabla1[[#This Row],[Cant]],Tabla1[[#This Row],[Cant]])</f>
        <v>-1</v>
      </c>
      <c r="Q5599" s="8">
        <f>DAY(Tabla1[[#This Row],[Date]])</f>
        <v>24</v>
      </c>
      <c r="R5599" s="8">
        <f>MONTH(Tabla1[[#This Row],[Date]])</f>
        <v>12</v>
      </c>
      <c r="S5599" s="8">
        <f>YEAR(Tabla1[[#This Row],[Date]])</f>
        <v>2022</v>
      </c>
    </row>
    <row r="5600" spans="1:19" x14ac:dyDescent="0.2">
      <c r="A5600">
        <v>5592</v>
      </c>
      <c r="B5600" s="1">
        <v>44919</v>
      </c>
      <c r="C5600" t="s">
        <v>260</v>
      </c>
      <c r="D5600" t="s">
        <v>332</v>
      </c>
      <c r="E5600">
        <v>1</v>
      </c>
      <c r="F5600" t="s">
        <v>455</v>
      </c>
      <c r="G5600" t="s">
        <v>349</v>
      </c>
      <c r="H5600" t="s">
        <v>457</v>
      </c>
      <c r="M5600" s="2">
        <v>1000</v>
      </c>
      <c r="N5600" s="2">
        <v>3000</v>
      </c>
      <c r="O5600" s="2">
        <f>IF(Tabla1[[#This Row],[Mov]]="VNT",Tabla1[[#This Row],[Sale]]-Tabla1[[#This Row],[Cost]],-Tabla1[[#This Row],[Cost]]*Tabla1[[#This Row],[Cant]])</f>
        <v>2000</v>
      </c>
      <c r="P5600" s="8">
        <f>IF(Tabla1[[#This Row],[Mov]]="VNT",-Tabla1[[#This Row],[Cant]],Tabla1[[#This Row],[Cant]])</f>
        <v>-1</v>
      </c>
      <c r="Q5600" s="8">
        <f>DAY(Tabla1[[#This Row],[Date]])</f>
        <v>24</v>
      </c>
      <c r="R5600" s="8">
        <f>MONTH(Tabla1[[#This Row],[Date]])</f>
        <v>12</v>
      </c>
      <c r="S5600" s="8">
        <f>YEAR(Tabla1[[#This Row],[Date]])</f>
        <v>2022</v>
      </c>
    </row>
    <row r="5601" spans="1:19" x14ac:dyDescent="0.2">
      <c r="A5601">
        <v>5593</v>
      </c>
      <c r="B5601" s="1">
        <v>44919</v>
      </c>
      <c r="C5601" t="s">
        <v>260</v>
      </c>
      <c r="D5601" t="s">
        <v>332</v>
      </c>
      <c r="E5601">
        <v>1</v>
      </c>
      <c r="F5601" t="s">
        <v>1962</v>
      </c>
      <c r="G5601" t="s">
        <v>266</v>
      </c>
      <c r="H5601" t="s">
        <v>148</v>
      </c>
      <c r="I5601" t="s">
        <v>55</v>
      </c>
      <c r="J5601" t="s">
        <v>134</v>
      </c>
      <c r="K5601" t="s">
        <v>151</v>
      </c>
      <c r="L5601" t="s">
        <v>52</v>
      </c>
      <c r="M5601" s="2">
        <v>1500</v>
      </c>
      <c r="N5601" s="2">
        <v>8000</v>
      </c>
      <c r="O5601" s="2">
        <f>IF(Tabla1[[#This Row],[Mov]]="VNT",Tabla1[[#This Row],[Sale]]-Tabla1[[#This Row],[Cost]],-Tabla1[[#This Row],[Cost]]*Tabla1[[#This Row],[Cant]])</f>
        <v>6500</v>
      </c>
      <c r="P5601" s="8">
        <f>IF(Tabla1[[#This Row],[Mov]]="VNT",-Tabla1[[#This Row],[Cant]],Tabla1[[#This Row],[Cant]])</f>
        <v>-1</v>
      </c>
      <c r="Q5601" s="8">
        <f>DAY(Tabla1[[#This Row],[Date]])</f>
        <v>24</v>
      </c>
      <c r="R5601" s="8">
        <f>MONTH(Tabla1[[#This Row],[Date]])</f>
        <v>12</v>
      </c>
      <c r="S5601" s="8">
        <f>YEAR(Tabla1[[#This Row],[Date]])</f>
        <v>2022</v>
      </c>
    </row>
    <row r="5602" spans="1:19" x14ac:dyDescent="0.2">
      <c r="A5602">
        <v>5594</v>
      </c>
      <c r="B5602" s="1">
        <v>44919</v>
      </c>
      <c r="C5602" t="s">
        <v>260</v>
      </c>
      <c r="D5602" t="s">
        <v>332</v>
      </c>
      <c r="E5602">
        <v>1</v>
      </c>
      <c r="F5602" t="s">
        <v>26</v>
      </c>
      <c r="G5602" t="s">
        <v>603</v>
      </c>
      <c r="H5602" t="s">
        <v>2184</v>
      </c>
      <c r="M5602" s="2">
        <v>3000</v>
      </c>
      <c r="N5602" s="2">
        <v>9000</v>
      </c>
      <c r="O5602" s="2">
        <f>IF(Tabla1[[#This Row],[Mov]]="VNT",Tabla1[[#This Row],[Sale]]-Tabla1[[#This Row],[Cost]],-Tabla1[[#This Row],[Cost]]*Tabla1[[#This Row],[Cant]])</f>
        <v>6000</v>
      </c>
      <c r="P5602" s="8">
        <f>IF(Tabla1[[#This Row],[Mov]]="VNT",-Tabla1[[#This Row],[Cant]],Tabla1[[#This Row],[Cant]])</f>
        <v>-1</v>
      </c>
      <c r="Q5602" s="8">
        <f>DAY(Tabla1[[#This Row],[Date]])</f>
        <v>24</v>
      </c>
      <c r="R5602" s="8">
        <f>MONTH(Tabla1[[#This Row],[Date]])</f>
        <v>12</v>
      </c>
      <c r="S5602" s="8">
        <f>YEAR(Tabla1[[#This Row],[Date]])</f>
        <v>2022</v>
      </c>
    </row>
    <row r="5603" spans="1:19" x14ac:dyDescent="0.2">
      <c r="A5603">
        <v>5595</v>
      </c>
      <c r="B5603" s="1">
        <v>44919</v>
      </c>
      <c r="C5603" t="s">
        <v>260</v>
      </c>
      <c r="D5603" t="s">
        <v>332</v>
      </c>
      <c r="E5603">
        <v>1</v>
      </c>
      <c r="F5603" t="s">
        <v>116</v>
      </c>
      <c r="G5603" t="s">
        <v>382</v>
      </c>
      <c r="H5603" t="s">
        <v>514</v>
      </c>
      <c r="M5603" s="2">
        <v>6074</v>
      </c>
      <c r="N5603" s="2">
        <v>6500</v>
      </c>
      <c r="O5603" s="2">
        <f>IF(Tabla1[[#This Row],[Mov]]="VNT",Tabla1[[#This Row],[Sale]]-Tabla1[[#This Row],[Cost]],-Tabla1[[#This Row],[Cost]]*Tabla1[[#This Row],[Cant]])</f>
        <v>426</v>
      </c>
      <c r="P5603" s="8">
        <f>IF(Tabla1[[#This Row],[Mov]]="VNT",-Tabla1[[#This Row],[Cant]],Tabla1[[#This Row],[Cant]])</f>
        <v>-1</v>
      </c>
      <c r="Q5603" s="8">
        <f>DAY(Tabla1[[#This Row],[Date]])</f>
        <v>24</v>
      </c>
      <c r="R5603" s="8">
        <f>MONTH(Tabla1[[#This Row],[Date]])</f>
        <v>12</v>
      </c>
      <c r="S5603" s="8">
        <f>YEAR(Tabla1[[#This Row],[Date]])</f>
        <v>2022</v>
      </c>
    </row>
    <row r="5604" spans="1:19" x14ac:dyDescent="0.2">
      <c r="A5604">
        <v>5596</v>
      </c>
      <c r="B5604" s="1">
        <v>44919</v>
      </c>
      <c r="C5604" t="s">
        <v>260</v>
      </c>
      <c r="D5604" t="s">
        <v>332</v>
      </c>
      <c r="E5604">
        <v>1</v>
      </c>
      <c r="F5604" t="s">
        <v>365</v>
      </c>
      <c r="G5604" t="s">
        <v>943</v>
      </c>
      <c r="H5604" t="s">
        <v>2185</v>
      </c>
      <c r="M5604" s="2">
        <v>4000</v>
      </c>
      <c r="N5604" s="2">
        <v>10000</v>
      </c>
      <c r="O5604" s="2">
        <f>IF(Tabla1[[#This Row],[Mov]]="VNT",Tabla1[[#This Row],[Sale]]-Tabla1[[#This Row],[Cost]],-Tabla1[[#This Row],[Cost]]*Tabla1[[#This Row],[Cant]])</f>
        <v>6000</v>
      </c>
      <c r="P5604" s="8">
        <f>IF(Tabla1[[#This Row],[Mov]]="VNT",-Tabla1[[#This Row],[Cant]],Tabla1[[#This Row],[Cant]])</f>
        <v>-1</v>
      </c>
      <c r="Q5604" s="8">
        <f>DAY(Tabla1[[#This Row],[Date]])</f>
        <v>24</v>
      </c>
      <c r="R5604" s="8">
        <f>MONTH(Tabla1[[#This Row],[Date]])</f>
        <v>12</v>
      </c>
      <c r="S5604" s="8">
        <f>YEAR(Tabla1[[#This Row],[Date]])</f>
        <v>2022</v>
      </c>
    </row>
    <row r="5605" spans="1:19" x14ac:dyDescent="0.2">
      <c r="A5605">
        <v>5597</v>
      </c>
      <c r="B5605" s="1">
        <v>44919</v>
      </c>
      <c r="C5605" t="s">
        <v>260</v>
      </c>
      <c r="D5605" t="s">
        <v>332</v>
      </c>
      <c r="E5605">
        <v>1</v>
      </c>
      <c r="F5605" t="s">
        <v>116</v>
      </c>
      <c r="G5605" t="s">
        <v>349</v>
      </c>
      <c r="H5605" t="s">
        <v>515</v>
      </c>
      <c r="M5605" s="2">
        <v>7009</v>
      </c>
      <c r="N5605" s="2">
        <v>7500</v>
      </c>
      <c r="O5605" s="2">
        <f>IF(Tabla1[[#This Row],[Mov]]="VNT",Tabla1[[#This Row],[Sale]]-Tabla1[[#This Row],[Cost]],-Tabla1[[#This Row],[Cost]]*Tabla1[[#This Row],[Cant]])</f>
        <v>491</v>
      </c>
      <c r="P5605" s="8">
        <f>IF(Tabla1[[#This Row],[Mov]]="VNT",-Tabla1[[#This Row],[Cant]],Tabla1[[#This Row],[Cant]])</f>
        <v>-1</v>
      </c>
      <c r="Q5605" s="8">
        <f>DAY(Tabla1[[#This Row],[Date]])</f>
        <v>24</v>
      </c>
      <c r="R5605" s="8">
        <f>MONTH(Tabla1[[#This Row],[Date]])</f>
        <v>12</v>
      </c>
      <c r="S5605" s="8">
        <f>YEAR(Tabla1[[#This Row],[Date]])</f>
        <v>2022</v>
      </c>
    </row>
    <row r="5606" spans="1:19" x14ac:dyDescent="0.2">
      <c r="A5606">
        <v>5598</v>
      </c>
      <c r="B5606" s="1">
        <v>44919</v>
      </c>
      <c r="C5606" t="s">
        <v>260</v>
      </c>
      <c r="D5606" t="s">
        <v>332</v>
      </c>
      <c r="E5606">
        <v>1</v>
      </c>
      <c r="F5606" t="s">
        <v>48</v>
      </c>
      <c r="G5606" t="s">
        <v>790</v>
      </c>
      <c r="H5606" t="s">
        <v>1380</v>
      </c>
      <c r="M5606" s="2">
        <v>14000</v>
      </c>
      <c r="N5606" s="2">
        <v>30000</v>
      </c>
      <c r="O5606" s="2">
        <f>IF(Tabla1[[#This Row],[Mov]]="VNT",Tabla1[[#This Row],[Sale]]-Tabla1[[#This Row],[Cost]],-Tabla1[[#This Row],[Cost]]*Tabla1[[#This Row],[Cant]])</f>
        <v>16000</v>
      </c>
      <c r="P5606" s="8">
        <f>IF(Tabla1[[#This Row],[Mov]]="VNT",-Tabla1[[#This Row],[Cant]],Tabla1[[#This Row],[Cant]])</f>
        <v>-1</v>
      </c>
      <c r="Q5606" s="8">
        <f>DAY(Tabla1[[#This Row],[Date]])</f>
        <v>24</v>
      </c>
      <c r="R5606" s="8">
        <f>MONTH(Tabla1[[#This Row],[Date]])</f>
        <v>12</v>
      </c>
      <c r="S5606" s="8">
        <f>YEAR(Tabla1[[#This Row],[Date]])</f>
        <v>2022</v>
      </c>
    </row>
    <row r="5607" spans="1:19" x14ac:dyDescent="0.2">
      <c r="A5607">
        <v>5599</v>
      </c>
      <c r="B5607" s="1">
        <v>44919</v>
      </c>
      <c r="C5607" t="s">
        <v>260</v>
      </c>
      <c r="D5607" t="s">
        <v>332</v>
      </c>
      <c r="E5607">
        <v>1</v>
      </c>
      <c r="F5607" t="s">
        <v>365</v>
      </c>
      <c r="G5607" t="s">
        <v>943</v>
      </c>
      <c r="H5607" t="s">
        <v>1617</v>
      </c>
      <c r="M5607" s="2">
        <v>4000</v>
      </c>
      <c r="N5607" s="2">
        <v>5000</v>
      </c>
      <c r="O5607" s="2">
        <f>IF(Tabla1[[#This Row],[Mov]]="VNT",Tabla1[[#This Row],[Sale]]-Tabla1[[#This Row],[Cost]],-Tabla1[[#This Row],[Cost]]*Tabla1[[#This Row],[Cant]])</f>
        <v>1000</v>
      </c>
      <c r="P5607" s="8">
        <f>IF(Tabla1[[#This Row],[Mov]]="VNT",-Tabla1[[#This Row],[Cant]],Tabla1[[#This Row],[Cant]])</f>
        <v>-1</v>
      </c>
      <c r="Q5607" s="8">
        <f>DAY(Tabla1[[#This Row],[Date]])</f>
        <v>24</v>
      </c>
      <c r="R5607" s="8">
        <f>MONTH(Tabla1[[#This Row],[Date]])</f>
        <v>12</v>
      </c>
      <c r="S5607" s="8">
        <f>YEAR(Tabla1[[#This Row],[Date]])</f>
        <v>2022</v>
      </c>
    </row>
    <row r="5608" spans="1:19" x14ac:dyDescent="0.2">
      <c r="A5608">
        <v>5600</v>
      </c>
      <c r="B5608" s="1">
        <v>44919</v>
      </c>
      <c r="C5608" t="s">
        <v>260</v>
      </c>
      <c r="D5608" t="s">
        <v>332</v>
      </c>
      <c r="E5608">
        <v>1</v>
      </c>
      <c r="F5608" t="s">
        <v>224</v>
      </c>
      <c r="G5608" t="s">
        <v>272</v>
      </c>
      <c r="H5608" t="s">
        <v>1776</v>
      </c>
      <c r="M5608" s="2">
        <v>9000</v>
      </c>
      <c r="N5608" s="2">
        <v>20000</v>
      </c>
      <c r="O5608" s="2">
        <f>IF(Tabla1[[#This Row],[Mov]]="VNT",Tabla1[[#This Row],[Sale]]-Tabla1[[#This Row],[Cost]],-Tabla1[[#This Row],[Cost]]*Tabla1[[#This Row],[Cant]])</f>
        <v>11000</v>
      </c>
      <c r="P5608" s="8">
        <f>IF(Tabla1[[#This Row],[Mov]]="VNT",-Tabla1[[#This Row],[Cant]],Tabla1[[#This Row],[Cant]])</f>
        <v>-1</v>
      </c>
      <c r="Q5608" s="8">
        <f>DAY(Tabla1[[#This Row],[Date]])</f>
        <v>24</v>
      </c>
      <c r="R5608" s="8">
        <f>MONTH(Tabla1[[#This Row],[Date]])</f>
        <v>12</v>
      </c>
      <c r="S5608" s="8">
        <f>YEAR(Tabla1[[#This Row],[Date]])</f>
        <v>2022</v>
      </c>
    </row>
    <row r="5609" spans="1:19" x14ac:dyDescent="0.2">
      <c r="A5609">
        <v>5601</v>
      </c>
      <c r="B5609" s="1">
        <v>44919</v>
      </c>
      <c r="C5609" t="s">
        <v>260</v>
      </c>
      <c r="D5609" t="s">
        <v>332</v>
      </c>
      <c r="E5609">
        <v>1</v>
      </c>
      <c r="F5609" t="s">
        <v>21</v>
      </c>
      <c r="G5609" t="s">
        <v>272</v>
      </c>
      <c r="H5609" t="s">
        <v>1522</v>
      </c>
      <c r="M5609" s="2">
        <v>2800</v>
      </c>
      <c r="N5609" s="2">
        <v>10000</v>
      </c>
      <c r="O5609" s="2">
        <f>IF(Tabla1[[#This Row],[Mov]]="VNT",Tabla1[[#This Row],[Sale]]-Tabla1[[#This Row],[Cost]],-Tabla1[[#This Row],[Cost]]*Tabla1[[#This Row],[Cant]])</f>
        <v>7200</v>
      </c>
      <c r="P5609" s="8">
        <f>IF(Tabla1[[#This Row],[Mov]]="VNT",-Tabla1[[#This Row],[Cant]],Tabla1[[#This Row],[Cant]])</f>
        <v>-1</v>
      </c>
      <c r="Q5609" s="8">
        <f>DAY(Tabla1[[#This Row],[Date]])</f>
        <v>24</v>
      </c>
      <c r="R5609" s="8">
        <f>MONTH(Tabla1[[#This Row],[Date]])</f>
        <v>12</v>
      </c>
      <c r="S5609" s="8">
        <f>YEAR(Tabla1[[#This Row],[Date]])</f>
        <v>2022</v>
      </c>
    </row>
    <row r="5610" spans="1:19" x14ac:dyDescent="0.2">
      <c r="A5610">
        <v>5602</v>
      </c>
      <c r="B5610" s="1">
        <v>44919</v>
      </c>
      <c r="C5610" t="s">
        <v>260</v>
      </c>
      <c r="D5610" t="s">
        <v>332</v>
      </c>
      <c r="E5610">
        <v>1</v>
      </c>
      <c r="F5610" t="s">
        <v>225</v>
      </c>
      <c r="G5610" t="s">
        <v>272</v>
      </c>
      <c r="H5610" t="s">
        <v>252</v>
      </c>
      <c r="M5610" s="2">
        <v>1100</v>
      </c>
      <c r="N5610" s="2">
        <v>10000</v>
      </c>
      <c r="O5610" s="2">
        <f>IF(Tabla1[[#This Row],[Mov]]="VNT",Tabla1[[#This Row],[Sale]]-Tabla1[[#This Row],[Cost]],-Tabla1[[#This Row],[Cost]]*Tabla1[[#This Row],[Cant]])</f>
        <v>8900</v>
      </c>
      <c r="P5610" s="8">
        <f>IF(Tabla1[[#This Row],[Mov]]="VNT",-Tabla1[[#This Row],[Cant]],Tabla1[[#This Row],[Cant]])</f>
        <v>-1</v>
      </c>
      <c r="Q5610" s="8">
        <f>DAY(Tabla1[[#This Row],[Date]])</f>
        <v>24</v>
      </c>
      <c r="R5610" s="8">
        <f>MONTH(Tabla1[[#This Row],[Date]])</f>
        <v>12</v>
      </c>
      <c r="S5610" s="8">
        <f>YEAR(Tabla1[[#This Row],[Date]])</f>
        <v>2022</v>
      </c>
    </row>
    <row r="5611" spans="1:19" x14ac:dyDescent="0.2">
      <c r="A5611">
        <v>5603</v>
      </c>
      <c r="B5611" s="1">
        <v>44919</v>
      </c>
      <c r="C5611" t="s">
        <v>260</v>
      </c>
      <c r="D5611" t="s">
        <v>332</v>
      </c>
      <c r="E5611">
        <v>1</v>
      </c>
      <c r="F5611" t="s">
        <v>532</v>
      </c>
      <c r="G5611" t="s">
        <v>273</v>
      </c>
      <c r="H5611" t="s">
        <v>552</v>
      </c>
      <c r="M5611" s="2">
        <v>18000</v>
      </c>
      <c r="N5611" s="2">
        <v>35000</v>
      </c>
      <c r="O5611" s="2">
        <f>IF(Tabla1[[#This Row],[Mov]]="VNT",Tabla1[[#This Row],[Sale]]-Tabla1[[#This Row],[Cost]],-Tabla1[[#This Row],[Cost]]*Tabla1[[#This Row],[Cant]])</f>
        <v>17000</v>
      </c>
      <c r="P5611" s="8">
        <f>IF(Tabla1[[#This Row],[Mov]]="VNT",-Tabla1[[#This Row],[Cant]],Tabla1[[#This Row],[Cant]])</f>
        <v>-1</v>
      </c>
      <c r="Q5611" s="8">
        <f>DAY(Tabla1[[#This Row],[Date]])</f>
        <v>24</v>
      </c>
      <c r="R5611" s="8">
        <f>MONTH(Tabla1[[#This Row],[Date]])</f>
        <v>12</v>
      </c>
      <c r="S5611" s="8">
        <f>YEAR(Tabla1[[#This Row],[Date]])</f>
        <v>2022</v>
      </c>
    </row>
    <row r="5612" spans="1:19" x14ac:dyDescent="0.2">
      <c r="A5612">
        <v>5604</v>
      </c>
      <c r="B5612" s="1">
        <v>44919</v>
      </c>
      <c r="C5612" t="s">
        <v>260</v>
      </c>
      <c r="D5612" t="s">
        <v>332</v>
      </c>
      <c r="E5612">
        <v>1</v>
      </c>
      <c r="F5612" t="s">
        <v>15</v>
      </c>
      <c r="G5612" t="s">
        <v>266</v>
      </c>
      <c r="H5612" t="s">
        <v>531</v>
      </c>
      <c r="M5612" s="2">
        <v>1500</v>
      </c>
      <c r="N5612" s="2">
        <v>8000</v>
      </c>
      <c r="O5612" s="2">
        <f>IF(Tabla1[[#This Row],[Mov]]="VNT",Tabla1[[#This Row],[Sale]]-Tabla1[[#This Row],[Cost]],-Tabla1[[#This Row],[Cost]]*Tabla1[[#This Row],[Cant]])</f>
        <v>6500</v>
      </c>
      <c r="P5612" s="8">
        <f>IF(Tabla1[[#This Row],[Mov]]="VNT",-Tabla1[[#This Row],[Cant]],Tabla1[[#This Row],[Cant]])</f>
        <v>-1</v>
      </c>
      <c r="Q5612" s="8">
        <f>DAY(Tabla1[[#This Row],[Date]])</f>
        <v>24</v>
      </c>
      <c r="R5612" s="8">
        <f>MONTH(Tabla1[[#This Row],[Date]])</f>
        <v>12</v>
      </c>
      <c r="S5612" s="8">
        <f>YEAR(Tabla1[[#This Row],[Date]])</f>
        <v>2022</v>
      </c>
    </row>
    <row r="5613" spans="1:19" x14ac:dyDescent="0.2">
      <c r="A5613">
        <v>5605</v>
      </c>
      <c r="B5613" s="1">
        <v>44919</v>
      </c>
      <c r="C5613" t="s">
        <v>260</v>
      </c>
      <c r="D5613" t="s">
        <v>332</v>
      </c>
      <c r="E5613">
        <v>1</v>
      </c>
      <c r="F5613" t="s">
        <v>116</v>
      </c>
      <c r="G5613" t="s">
        <v>347</v>
      </c>
      <c r="H5613" t="s">
        <v>518</v>
      </c>
      <c r="M5613" s="2">
        <v>6074</v>
      </c>
      <c r="N5613" s="2">
        <v>6500</v>
      </c>
      <c r="O5613" s="2">
        <f>IF(Tabla1[[#This Row],[Mov]]="VNT",Tabla1[[#This Row],[Sale]]-Tabla1[[#This Row],[Cost]],-Tabla1[[#This Row],[Cost]]*Tabla1[[#This Row],[Cant]])</f>
        <v>426</v>
      </c>
      <c r="P5613" s="8">
        <f>IF(Tabla1[[#This Row],[Mov]]="VNT",-Tabla1[[#This Row],[Cant]],Tabla1[[#This Row],[Cant]])</f>
        <v>-1</v>
      </c>
      <c r="Q5613" s="8">
        <f>DAY(Tabla1[[#This Row],[Date]])</f>
        <v>24</v>
      </c>
      <c r="R5613" s="8">
        <f>MONTH(Tabla1[[#This Row],[Date]])</f>
        <v>12</v>
      </c>
      <c r="S5613" s="8">
        <f>YEAR(Tabla1[[#This Row],[Date]])</f>
        <v>2022</v>
      </c>
    </row>
    <row r="5614" spans="1:19" x14ac:dyDescent="0.2">
      <c r="A5614">
        <v>5606</v>
      </c>
      <c r="B5614" s="1">
        <v>44919</v>
      </c>
      <c r="C5614" t="s">
        <v>260</v>
      </c>
      <c r="D5614" t="s">
        <v>332</v>
      </c>
      <c r="E5614">
        <v>1</v>
      </c>
      <c r="F5614" t="s">
        <v>15</v>
      </c>
      <c r="G5614" t="s">
        <v>333</v>
      </c>
      <c r="H5614" t="s">
        <v>41</v>
      </c>
      <c r="M5614" s="2">
        <v>5500</v>
      </c>
      <c r="N5614" s="2">
        <v>15000</v>
      </c>
      <c r="O5614" s="2">
        <f>IF(Tabla1[[#This Row],[Mov]]="VNT",Tabla1[[#This Row],[Sale]]-Tabla1[[#This Row],[Cost]],-Tabla1[[#This Row],[Cost]]*Tabla1[[#This Row],[Cant]])</f>
        <v>9500</v>
      </c>
      <c r="P5614" s="8">
        <f>IF(Tabla1[[#This Row],[Mov]]="VNT",-Tabla1[[#This Row],[Cant]],Tabla1[[#This Row],[Cant]])</f>
        <v>-1</v>
      </c>
      <c r="Q5614" s="8">
        <f>DAY(Tabla1[[#This Row],[Date]])</f>
        <v>24</v>
      </c>
      <c r="R5614" s="8">
        <f>MONTH(Tabla1[[#This Row],[Date]])</f>
        <v>12</v>
      </c>
      <c r="S5614" s="8">
        <f>YEAR(Tabla1[[#This Row],[Date]])</f>
        <v>2022</v>
      </c>
    </row>
    <row r="5615" spans="1:19" x14ac:dyDescent="0.2">
      <c r="A5615">
        <v>5607</v>
      </c>
      <c r="B5615" s="1">
        <v>44919</v>
      </c>
      <c r="C5615" t="s">
        <v>260</v>
      </c>
      <c r="D5615" t="s">
        <v>332</v>
      </c>
      <c r="E5615">
        <v>1</v>
      </c>
      <c r="F5615" t="s">
        <v>2043</v>
      </c>
      <c r="G5615" t="s">
        <v>1765</v>
      </c>
      <c r="H5615" t="s">
        <v>2192</v>
      </c>
      <c r="M5615" s="2">
        <v>150000</v>
      </c>
      <c r="N5615" s="2">
        <v>215000</v>
      </c>
      <c r="O5615" s="2">
        <f>IF(Tabla1[[#This Row],[Mov]]="VNT",Tabla1[[#This Row],[Sale]]-Tabla1[[#This Row],[Cost]],-Tabla1[[#This Row],[Cost]]*Tabla1[[#This Row],[Cant]])</f>
        <v>65000</v>
      </c>
      <c r="P5615" s="8">
        <f>IF(Tabla1[[#This Row],[Mov]]="VNT",-Tabla1[[#This Row],[Cant]],Tabla1[[#This Row],[Cant]])</f>
        <v>-1</v>
      </c>
      <c r="Q5615" s="8">
        <f>DAY(Tabla1[[#This Row],[Date]])</f>
        <v>24</v>
      </c>
      <c r="R5615" s="8">
        <f>MONTH(Tabla1[[#This Row],[Date]])</f>
        <v>12</v>
      </c>
      <c r="S5615" s="8">
        <f>YEAR(Tabla1[[#This Row],[Date]])</f>
        <v>2022</v>
      </c>
    </row>
    <row r="5616" spans="1:19" x14ac:dyDescent="0.2">
      <c r="A5616">
        <v>5608</v>
      </c>
      <c r="B5616" s="1">
        <v>44919</v>
      </c>
      <c r="C5616" t="s">
        <v>260</v>
      </c>
      <c r="D5616" t="s">
        <v>332</v>
      </c>
      <c r="E5616">
        <v>1</v>
      </c>
      <c r="F5616" t="s">
        <v>929</v>
      </c>
      <c r="G5616" t="s">
        <v>589</v>
      </c>
      <c r="H5616" t="s">
        <v>589</v>
      </c>
      <c r="M5616" s="2">
        <v>3500</v>
      </c>
      <c r="N5616" s="2">
        <v>15000</v>
      </c>
      <c r="O5616" s="2">
        <f>IF(Tabla1[[#This Row],[Mov]]="VNT",Tabla1[[#This Row],[Sale]]-Tabla1[[#This Row],[Cost]],-Tabla1[[#This Row],[Cost]]*Tabla1[[#This Row],[Cant]])</f>
        <v>11500</v>
      </c>
      <c r="P5616" s="8">
        <f>IF(Tabla1[[#This Row],[Mov]]="VNT",-Tabla1[[#This Row],[Cant]],Tabla1[[#This Row],[Cant]])</f>
        <v>-1</v>
      </c>
      <c r="Q5616" s="8">
        <f>DAY(Tabla1[[#This Row],[Date]])</f>
        <v>24</v>
      </c>
      <c r="R5616" s="8">
        <f>MONTH(Tabla1[[#This Row],[Date]])</f>
        <v>12</v>
      </c>
      <c r="S5616" s="8">
        <f>YEAR(Tabla1[[#This Row],[Date]])</f>
        <v>2022</v>
      </c>
    </row>
    <row r="5617" spans="1:19" x14ac:dyDescent="0.2">
      <c r="A5617">
        <v>5609</v>
      </c>
      <c r="B5617" s="1">
        <v>44919</v>
      </c>
      <c r="C5617" t="s">
        <v>261</v>
      </c>
      <c r="D5617" t="s">
        <v>525</v>
      </c>
      <c r="E5617">
        <v>3</v>
      </c>
      <c r="F5617" t="s">
        <v>526</v>
      </c>
      <c r="G5617" t="s">
        <v>266</v>
      </c>
      <c r="H5617" t="s">
        <v>527</v>
      </c>
      <c r="M5617" s="2">
        <v>30000</v>
      </c>
      <c r="N5617" s="2">
        <v>45000</v>
      </c>
      <c r="O5617" s="2">
        <f>IF(Tabla1[[#This Row],[Mov]]="VNT",Tabla1[[#This Row],[Sale]]-Tabla1[[#This Row],[Cost]],-Tabla1[[#This Row],[Cost]]*Tabla1[[#This Row],[Cant]])</f>
        <v>-90000</v>
      </c>
      <c r="P5617" s="8">
        <f>IF(Tabla1[[#This Row],[Mov]]="VNT",-Tabla1[[#This Row],[Cant]],Tabla1[[#This Row],[Cant]])</f>
        <v>3</v>
      </c>
      <c r="Q5617" s="8">
        <f>DAY(Tabla1[[#This Row],[Date]])</f>
        <v>24</v>
      </c>
      <c r="R5617" s="8">
        <f>MONTH(Tabla1[[#This Row],[Date]])</f>
        <v>12</v>
      </c>
      <c r="S5617" s="8">
        <f>YEAR(Tabla1[[#This Row],[Date]])</f>
        <v>2022</v>
      </c>
    </row>
    <row r="5618" spans="1:19" x14ac:dyDescent="0.2">
      <c r="A5618">
        <v>5610</v>
      </c>
      <c r="B5618" s="1">
        <v>44919</v>
      </c>
      <c r="C5618" t="s">
        <v>260</v>
      </c>
      <c r="D5618" t="s">
        <v>332</v>
      </c>
      <c r="E5618">
        <v>1</v>
      </c>
      <c r="F5618" t="s">
        <v>458</v>
      </c>
      <c r="G5618" t="s">
        <v>263</v>
      </c>
      <c r="H5618" t="s">
        <v>1746</v>
      </c>
      <c r="M5618" s="2">
        <v>0</v>
      </c>
      <c r="N5618" s="2">
        <v>15000</v>
      </c>
      <c r="O5618" s="2">
        <f>IF(Tabla1[[#This Row],[Mov]]="VNT",Tabla1[[#This Row],[Sale]]-Tabla1[[#This Row],[Cost]],-Tabla1[[#This Row],[Cost]]*Tabla1[[#This Row],[Cant]])</f>
        <v>15000</v>
      </c>
      <c r="P5618" s="8">
        <f>IF(Tabla1[[#This Row],[Mov]]="VNT",-Tabla1[[#This Row],[Cant]],Tabla1[[#This Row],[Cant]])</f>
        <v>-1</v>
      </c>
      <c r="Q5618" s="8">
        <f>DAY(Tabla1[[#This Row],[Date]])</f>
        <v>24</v>
      </c>
      <c r="R5618" s="8">
        <f>MONTH(Tabla1[[#This Row],[Date]])</f>
        <v>12</v>
      </c>
      <c r="S5618" s="8">
        <f>YEAR(Tabla1[[#This Row],[Date]])</f>
        <v>2022</v>
      </c>
    </row>
    <row r="5619" spans="1:19" x14ac:dyDescent="0.2">
      <c r="A5619">
        <v>5611</v>
      </c>
      <c r="B5619" s="1">
        <v>44919</v>
      </c>
      <c r="C5619" t="s">
        <v>260</v>
      </c>
      <c r="D5619" t="s">
        <v>332</v>
      </c>
      <c r="E5619">
        <v>1</v>
      </c>
      <c r="F5619" t="s">
        <v>761</v>
      </c>
      <c r="G5619" t="s">
        <v>761</v>
      </c>
      <c r="H5619" t="s">
        <v>761</v>
      </c>
      <c r="M5619" s="2">
        <v>5000</v>
      </c>
      <c r="N5619" s="2">
        <v>10000</v>
      </c>
      <c r="O5619" s="2">
        <f>IF(Tabla1[[#This Row],[Mov]]="VNT",Tabla1[[#This Row],[Sale]]-Tabla1[[#This Row],[Cost]],-Tabla1[[#This Row],[Cost]]*Tabla1[[#This Row],[Cant]])</f>
        <v>5000</v>
      </c>
      <c r="P5619" s="8">
        <f>IF(Tabla1[[#This Row],[Mov]]="VNT",-Tabla1[[#This Row],[Cant]],Tabla1[[#This Row],[Cant]])</f>
        <v>-1</v>
      </c>
      <c r="Q5619" s="8">
        <f>DAY(Tabla1[[#This Row],[Date]])</f>
        <v>24</v>
      </c>
      <c r="R5619" s="8">
        <f>MONTH(Tabla1[[#This Row],[Date]])</f>
        <v>12</v>
      </c>
      <c r="S5619" s="8">
        <f>YEAR(Tabla1[[#This Row],[Date]])</f>
        <v>2022</v>
      </c>
    </row>
    <row r="5620" spans="1:19" x14ac:dyDescent="0.2">
      <c r="A5620">
        <v>5612</v>
      </c>
      <c r="B5620" s="1">
        <v>44920</v>
      </c>
      <c r="C5620" t="s">
        <v>260</v>
      </c>
      <c r="D5620" t="s">
        <v>801</v>
      </c>
      <c r="E5620">
        <v>1</v>
      </c>
      <c r="F5620" t="s">
        <v>116</v>
      </c>
      <c r="G5620" t="s">
        <v>382</v>
      </c>
      <c r="H5620" t="s">
        <v>514</v>
      </c>
      <c r="M5620" s="2">
        <v>14953</v>
      </c>
      <c r="N5620" s="2">
        <v>16000</v>
      </c>
      <c r="O5620" s="2">
        <f>IF(Tabla1[[#This Row],[Mov]]="VNT",Tabla1[[#This Row],[Sale]]-Tabla1[[#This Row],[Cost]],-Tabla1[[#This Row],[Cost]]*Tabla1[[#This Row],[Cant]])</f>
        <v>1047</v>
      </c>
      <c r="P5620" s="8">
        <f>IF(Tabla1[[#This Row],[Mov]]="VNT",-Tabla1[[#This Row],[Cant]],Tabla1[[#This Row],[Cant]])</f>
        <v>-1</v>
      </c>
      <c r="Q5620" s="8">
        <f>DAY(Tabla1[[#This Row],[Date]])</f>
        <v>25</v>
      </c>
      <c r="R5620" s="8">
        <f>MONTH(Tabla1[[#This Row],[Date]])</f>
        <v>12</v>
      </c>
      <c r="S5620" s="8">
        <f>YEAR(Tabla1[[#This Row],[Date]])</f>
        <v>2022</v>
      </c>
    </row>
    <row r="5621" spans="1:19" x14ac:dyDescent="0.2">
      <c r="A5621">
        <v>5613</v>
      </c>
      <c r="B5621" s="1">
        <v>44920</v>
      </c>
      <c r="C5621" t="s">
        <v>260</v>
      </c>
      <c r="D5621" t="s">
        <v>332</v>
      </c>
      <c r="E5621">
        <v>1</v>
      </c>
      <c r="F5621" t="s">
        <v>15</v>
      </c>
      <c r="G5621" t="s">
        <v>264</v>
      </c>
      <c r="H5621" t="s">
        <v>16</v>
      </c>
      <c r="M5621" s="2">
        <v>2000</v>
      </c>
      <c r="N5621" s="2">
        <v>10000</v>
      </c>
      <c r="O5621" s="2">
        <f>IF(Tabla1[[#This Row],[Mov]]="VNT",Tabla1[[#This Row],[Sale]]-Tabla1[[#This Row],[Cost]],-Tabla1[[#This Row],[Cost]]*Tabla1[[#This Row],[Cant]])</f>
        <v>8000</v>
      </c>
      <c r="P5621" s="8">
        <f>IF(Tabla1[[#This Row],[Mov]]="VNT",-Tabla1[[#This Row],[Cant]],Tabla1[[#This Row],[Cant]])</f>
        <v>-1</v>
      </c>
      <c r="Q5621" s="8">
        <f>DAY(Tabla1[[#This Row],[Date]])</f>
        <v>25</v>
      </c>
      <c r="R5621" s="8">
        <f>MONTH(Tabla1[[#This Row],[Date]])</f>
        <v>12</v>
      </c>
      <c r="S5621" s="8">
        <f>YEAR(Tabla1[[#This Row],[Date]])</f>
        <v>2022</v>
      </c>
    </row>
    <row r="5622" spans="1:19" x14ac:dyDescent="0.2">
      <c r="A5622">
        <v>5614</v>
      </c>
      <c r="B5622" s="1">
        <v>44920</v>
      </c>
      <c r="C5622" t="s">
        <v>260</v>
      </c>
      <c r="D5622" t="s">
        <v>223</v>
      </c>
      <c r="E5622">
        <v>1</v>
      </c>
      <c r="F5622" t="s">
        <v>848</v>
      </c>
      <c r="G5622" t="s">
        <v>727</v>
      </c>
      <c r="H5622" t="s">
        <v>140</v>
      </c>
      <c r="M5622" s="2">
        <v>740</v>
      </c>
      <c r="N5622" s="2">
        <v>2500</v>
      </c>
      <c r="O5622" s="2">
        <f>IF(Tabla1[[#This Row],[Mov]]="VNT",Tabla1[[#This Row],[Sale]]-Tabla1[[#This Row],[Cost]],-Tabla1[[#This Row],[Cost]]*Tabla1[[#This Row],[Cant]])</f>
        <v>1760</v>
      </c>
      <c r="P5622" s="8">
        <f>IF(Tabla1[[#This Row],[Mov]]="VNT",-Tabla1[[#This Row],[Cant]],Tabla1[[#This Row],[Cant]])</f>
        <v>-1</v>
      </c>
      <c r="Q5622" s="8">
        <f>DAY(Tabla1[[#This Row],[Date]])</f>
        <v>25</v>
      </c>
      <c r="R5622" s="8">
        <f>MONTH(Tabla1[[#This Row],[Date]])</f>
        <v>12</v>
      </c>
      <c r="S5622" s="8">
        <f>YEAR(Tabla1[[#This Row],[Date]])</f>
        <v>2022</v>
      </c>
    </row>
    <row r="5623" spans="1:19" x14ac:dyDescent="0.2">
      <c r="A5623">
        <v>5615</v>
      </c>
      <c r="B5623" s="1">
        <v>44920</v>
      </c>
      <c r="C5623" t="s">
        <v>260</v>
      </c>
      <c r="D5623" t="s">
        <v>223</v>
      </c>
      <c r="E5623">
        <v>1</v>
      </c>
      <c r="F5623" t="s">
        <v>848</v>
      </c>
      <c r="G5623" t="s">
        <v>727</v>
      </c>
      <c r="H5623" t="s">
        <v>140</v>
      </c>
      <c r="M5623" s="2">
        <v>740</v>
      </c>
      <c r="N5623" s="2">
        <v>2500</v>
      </c>
      <c r="O5623" s="2">
        <f>IF(Tabla1[[#This Row],[Mov]]="VNT",Tabla1[[#This Row],[Sale]]-Tabla1[[#This Row],[Cost]],-Tabla1[[#This Row],[Cost]]*Tabla1[[#This Row],[Cant]])</f>
        <v>1760</v>
      </c>
      <c r="P5623" s="8">
        <f>IF(Tabla1[[#This Row],[Mov]]="VNT",-Tabla1[[#This Row],[Cant]],Tabla1[[#This Row],[Cant]])</f>
        <v>-1</v>
      </c>
      <c r="Q5623" s="8">
        <f>DAY(Tabla1[[#This Row],[Date]])</f>
        <v>25</v>
      </c>
      <c r="R5623" s="8">
        <f>MONTH(Tabla1[[#This Row],[Date]])</f>
        <v>12</v>
      </c>
      <c r="S5623" s="8">
        <f>YEAR(Tabla1[[#This Row],[Date]])</f>
        <v>2022</v>
      </c>
    </row>
    <row r="5624" spans="1:19" x14ac:dyDescent="0.2">
      <c r="A5624">
        <v>5616</v>
      </c>
      <c r="B5624" s="1">
        <v>44920</v>
      </c>
      <c r="C5624" t="s">
        <v>260</v>
      </c>
      <c r="D5624" t="s">
        <v>223</v>
      </c>
      <c r="E5624">
        <v>1</v>
      </c>
      <c r="F5624" t="s">
        <v>848</v>
      </c>
      <c r="G5624" t="s">
        <v>727</v>
      </c>
      <c r="H5624" t="s">
        <v>140</v>
      </c>
      <c r="M5624" s="2">
        <v>740</v>
      </c>
      <c r="N5624" s="2">
        <v>2500</v>
      </c>
      <c r="O5624" s="2">
        <f>IF(Tabla1[[#This Row],[Mov]]="VNT",Tabla1[[#This Row],[Sale]]-Tabla1[[#This Row],[Cost]],-Tabla1[[#This Row],[Cost]]*Tabla1[[#This Row],[Cant]])</f>
        <v>1760</v>
      </c>
      <c r="P5624" s="8">
        <f>IF(Tabla1[[#This Row],[Mov]]="VNT",-Tabla1[[#This Row],[Cant]],Tabla1[[#This Row],[Cant]])</f>
        <v>-1</v>
      </c>
      <c r="Q5624" s="8">
        <f>DAY(Tabla1[[#This Row],[Date]])</f>
        <v>25</v>
      </c>
      <c r="R5624" s="8">
        <f>MONTH(Tabla1[[#This Row],[Date]])</f>
        <v>12</v>
      </c>
      <c r="S5624" s="8">
        <f>YEAR(Tabla1[[#This Row],[Date]])</f>
        <v>2022</v>
      </c>
    </row>
    <row r="5625" spans="1:19" x14ac:dyDescent="0.2">
      <c r="A5625">
        <v>5617</v>
      </c>
      <c r="B5625" s="1">
        <v>44920</v>
      </c>
      <c r="C5625" t="s">
        <v>260</v>
      </c>
      <c r="D5625" t="s">
        <v>332</v>
      </c>
      <c r="E5625">
        <v>1</v>
      </c>
      <c r="F5625" t="s">
        <v>116</v>
      </c>
      <c r="G5625" t="s">
        <v>347</v>
      </c>
      <c r="H5625" t="s">
        <v>518</v>
      </c>
      <c r="M5625" s="2">
        <v>6074</v>
      </c>
      <c r="N5625" s="2">
        <v>6500</v>
      </c>
      <c r="O5625" s="2">
        <f>IF(Tabla1[[#This Row],[Mov]]="VNT",Tabla1[[#This Row],[Sale]]-Tabla1[[#This Row],[Cost]],-Tabla1[[#This Row],[Cost]]*Tabla1[[#This Row],[Cant]])</f>
        <v>426</v>
      </c>
      <c r="P5625" s="8">
        <f>IF(Tabla1[[#This Row],[Mov]]="VNT",-Tabla1[[#This Row],[Cant]],Tabla1[[#This Row],[Cant]])</f>
        <v>-1</v>
      </c>
      <c r="Q5625" s="8">
        <f>DAY(Tabla1[[#This Row],[Date]])</f>
        <v>25</v>
      </c>
      <c r="R5625" s="8">
        <f>MONTH(Tabla1[[#This Row],[Date]])</f>
        <v>12</v>
      </c>
      <c r="S5625" s="8">
        <f>YEAR(Tabla1[[#This Row],[Date]])</f>
        <v>2022</v>
      </c>
    </row>
    <row r="5626" spans="1:19" x14ac:dyDescent="0.2">
      <c r="A5626">
        <v>5618</v>
      </c>
      <c r="B5626" s="1">
        <v>44920</v>
      </c>
      <c r="C5626" t="s">
        <v>260</v>
      </c>
      <c r="D5626" t="s">
        <v>332</v>
      </c>
      <c r="E5626">
        <v>1</v>
      </c>
      <c r="F5626" t="s">
        <v>891</v>
      </c>
      <c r="G5626" t="s">
        <v>263</v>
      </c>
      <c r="H5626" t="s">
        <v>282</v>
      </c>
      <c r="M5626" s="2">
        <v>3500</v>
      </c>
      <c r="N5626" s="2">
        <v>10000</v>
      </c>
      <c r="O5626" s="2">
        <f>IF(Tabla1[[#This Row],[Mov]]="VNT",Tabla1[[#This Row],[Sale]]-Tabla1[[#This Row],[Cost]],-Tabla1[[#This Row],[Cost]]*Tabla1[[#This Row],[Cant]])</f>
        <v>6500</v>
      </c>
      <c r="P5626" s="8">
        <f>IF(Tabla1[[#This Row],[Mov]]="VNT",-Tabla1[[#This Row],[Cant]],Tabla1[[#This Row],[Cant]])</f>
        <v>-1</v>
      </c>
      <c r="Q5626" s="8">
        <f>DAY(Tabla1[[#This Row],[Date]])</f>
        <v>25</v>
      </c>
      <c r="R5626" s="8">
        <f>MONTH(Tabla1[[#This Row],[Date]])</f>
        <v>12</v>
      </c>
      <c r="S5626" s="8">
        <f>YEAR(Tabla1[[#This Row],[Date]])</f>
        <v>2022</v>
      </c>
    </row>
    <row r="5627" spans="1:19" x14ac:dyDescent="0.2">
      <c r="A5627">
        <v>5619</v>
      </c>
      <c r="B5627" s="1">
        <v>44920</v>
      </c>
      <c r="C5627" t="s">
        <v>260</v>
      </c>
      <c r="D5627" t="s">
        <v>332</v>
      </c>
      <c r="E5627">
        <v>1</v>
      </c>
      <c r="F5627" t="s">
        <v>342</v>
      </c>
      <c r="G5627" t="s">
        <v>263</v>
      </c>
      <c r="H5627" t="s">
        <v>282</v>
      </c>
      <c r="M5627" s="2">
        <v>900</v>
      </c>
      <c r="N5627" s="2">
        <v>10000</v>
      </c>
      <c r="O5627" s="2">
        <f>IF(Tabla1[[#This Row],[Mov]]="VNT",Tabla1[[#This Row],[Sale]]-Tabla1[[#This Row],[Cost]],-Tabla1[[#This Row],[Cost]]*Tabla1[[#This Row],[Cant]])</f>
        <v>9100</v>
      </c>
      <c r="P5627" s="8">
        <f>IF(Tabla1[[#This Row],[Mov]]="VNT",-Tabla1[[#This Row],[Cant]],Tabla1[[#This Row],[Cant]])</f>
        <v>-1</v>
      </c>
      <c r="Q5627" s="8">
        <f>DAY(Tabla1[[#This Row],[Date]])</f>
        <v>25</v>
      </c>
      <c r="R5627" s="8">
        <f>MONTH(Tabla1[[#This Row],[Date]])</f>
        <v>12</v>
      </c>
      <c r="S5627" s="8">
        <f>YEAR(Tabla1[[#This Row],[Date]])</f>
        <v>2022</v>
      </c>
    </row>
    <row r="5628" spans="1:19" x14ac:dyDescent="0.2">
      <c r="A5628">
        <v>5620</v>
      </c>
      <c r="B5628" s="1">
        <v>44920</v>
      </c>
      <c r="C5628" t="s">
        <v>260</v>
      </c>
      <c r="D5628" t="s">
        <v>332</v>
      </c>
      <c r="E5628">
        <v>1</v>
      </c>
      <c r="F5628" t="s">
        <v>224</v>
      </c>
      <c r="G5628" t="s">
        <v>263</v>
      </c>
      <c r="H5628" t="s">
        <v>282</v>
      </c>
      <c r="M5628" s="2">
        <v>8500</v>
      </c>
      <c r="N5628" s="2">
        <v>20000</v>
      </c>
      <c r="O5628" s="2">
        <f>IF(Tabla1[[#This Row],[Mov]]="VNT",Tabla1[[#This Row],[Sale]]-Tabla1[[#This Row],[Cost]],-Tabla1[[#This Row],[Cost]]*Tabla1[[#This Row],[Cant]])</f>
        <v>11500</v>
      </c>
      <c r="P5628" s="8">
        <f>IF(Tabla1[[#This Row],[Mov]]="VNT",-Tabla1[[#This Row],[Cant]],Tabla1[[#This Row],[Cant]])</f>
        <v>-1</v>
      </c>
      <c r="Q5628" s="8">
        <f>DAY(Tabla1[[#This Row],[Date]])</f>
        <v>25</v>
      </c>
      <c r="R5628" s="8">
        <f>MONTH(Tabla1[[#This Row],[Date]])</f>
        <v>12</v>
      </c>
      <c r="S5628" s="8">
        <f>YEAR(Tabla1[[#This Row],[Date]])</f>
        <v>2022</v>
      </c>
    </row>
    <row r="5629" spans="1:19" x14ac:dyDescent="0.2">
      <c r="A5629">
        <v>5621</v>
      </c>
      <c r="B5629" s="1">
        <v>44920</v>
      </c>
      <c r="C5629" t="s">
        <v>260</v>
      </c>
      <c r="D5629" t="s">
        <v>332</v>
      </c>
      <c r="E5629">
        <v>1</v>
      </c>
      <c r="F5629" t="s">
        <v>342</v>
      </c>
      <c r="G5629" t="s">
        <v>263</v>
      </c>
      <c r="H5629" t="s">
        <v>282</v>
      </c>
      <c r="M5629" s="2">
        <v>900</v>
      </c>
      <c r="N5629" s="2">
        <v>10000</v>
      </c>
      <c r="O5629" s="2">
        <f>IF(Tabla1[[#This Row],[Mov]]="VNT",Tabla1[[#This Row],[Sale]]-Tabla1[[#This Row],[Cost]],-Tabla1[[#This Row],[Cost]]*Tabla1[[#This Row],[Cant]])</f>
        <v>9100</v>
      </c>
      <c r="P5629" s="8">
        <f>IF(Tabla1[[#This Row],[Mov]]="VNT",-Tabla1[[#This Row],[Cant]],Tabla1[[#This Row],[Cant]])</f>
        <v>-1</v>
      </c>
      <c r="Q5629" s="8">
        <f>DAY(Tabla1[[#This Row],[Date]])</f>
        <v>25</v>
      </c>
      <c r="R5629" s="8">
        <f>MONTH(Tabla1[[#This Row],[Date]])</f>
        <v>12</v>
      </c>
      <c r="S5629" s="8">
        <f>YEAR(Tabla1[[#This Row],[Date]])</f>
        <v>2022</v>
      </c>
    </row>
    <row r="5630" spans="1:19" x14ac:dyDescent="0.2">
      <c r="A5630">
        <v>5622</v>
      </c>
      <c r="B5630" s="1">
        <v>44920</v>
      </c>
      <c r="C5630" t="s">
        <v>260</v>
      </c>
      <c r="D5630" t="s">
        <v>332</v>
      </c>
      <c r="E5630">
        <v>1</v>
      </c>
      <c r="F5630" t="s">
        <v>342</v>
      </c>
      <c r="G5630" t="s">
        <v>263</v>
      </c>
      <c r="H5630" t="s">
        <v>1225</v>
      </c>
      <c r="M5630" s="2">
        <v>900</v>
      </c>
      <c r="N5630" s="2">
        <v>10000</v>
      </c>
      <c r="O5630" s="2">
        <f>IF(Tabla1[[#This Row],[Mov]]="VNT",Tabla1[[#This Row],[Sale]]-Tabla1[[#This Row],[Cost]],-Tabla1[[#This Row],[Cost]]*Tabla1[[#This Row],[Cant]])</f>
        <v>9100</v>
      </c>
      <c r="P5630" s="8">
        <f>IF(Tabla1[[#This Row],[Mov]]="VNT",-Tabla1[[#This Row],[Cant]],Tabla1[[#This Row],[Cant]])</f>
        <v>-1</v>
      </c>
      <c r="Q5630" s="8">
        <f>DAY(Tabla1[[#This Row],[Date]])</f>
        <v>25</v>
      </c>
      <c r="R5630" s="8">
        <f>MONTH(Tabla1[[#This Row],[Date]])</f>
        <v>12</v>
      </c>
      <c r="S5630" s="8">
        <f>YEAR(Tabla1[[#This Row],[Date]])</f>
        <v>2022</v>
      </c>
    </row>
    <row r="5631" spans="1:19" x14ac:dyDescent="0.2">
      <c r="A5631">
        <v>5623</v>
      </c>
      <c r="B5631" s="1">
        <v>44920</v>
      </c>
      <c r="C5631" t="s">
        <v>260</v>
      </c>
      <c r="D5631" t="s">
        <v>332</v>
      </c>
      <c r="E5631">
        <v>1</v>
      </c>
      <c r="F5631" t="s">
        <v>116</v>
      </c>
      <c r="G5631" t="s">
        <v>347</v>
      </c>
      <c r="H5631" t="s">
        <v>518</v>
      </c>
      <c r="M5631" s="2">
        <v>6074</v>
      </c>
      <c r="N5631" s="2">
        <v>6500</v>
      </c>
      <c r="O5631" s="2">
        <f>IF(Tabla1[[#This Row],[Mov]]="VNT",Tabla1[[#This Row],[Sale]]-Tabla1[[#This Row],[Cost]],-Tabla1[[#This Row],[Cost]]*Tabla1[[#This Row],[Cant]])</f>
        <v>426</v>
      </c>
      <c r="P5631" s="8">
        <f>IF(Tabla1[[#This Row],[Mov]]="VNT",-Tabla1[[#This Row],[Cant]],Tabla1[[#This Row],[Cant]])</f>
        <v>-1</v>
      </c>
      <c r="Q5631" s="8">
        <f>DAY(Tabla1[[#This Row],[Date]])</f>
        <v>25</v>
      </c>
      <c r="R5631" s="8">
        <f>MONTH(Tabla1[[#This Row],[Date]])</f>
        <v>12</v>
      </c>
      <c r="S5631" s="8">
        <f>YEAR(Tabla1[[#This Row],[Date]])</f>
        <v>2022</v>
      </c>
    </row>
    <row r="5632" spans="1:19" x14ac:dyDescent="0.2">
      <c r="A5632">
        <v>5624</v>
      </c>
      <c r="B5632" s="1">
        <v>44920</v>
      </c>
      <c r="C5632" t="s">
        <v>260</v>
      </c>
      <c r="D5632" t="s">
        <v>332</v>
      </c>
      <c r="E5632">
        <v>1</v>
      </c>
      <c r="F5632" t="s">
        <v>455</v>
      </c>
      <c r="G5632" t="s">
        <v>347</v>
      </c>
      <c r="H5632" t="s">
        <v>456</v>
      </c>
      <c r="M5632" s="2">
        <v>1000</v>
      </c>
      <c r="N5632" s="2">
        <v>3000</v>
      </c>
      <c r="O5632" s="2">
        <f>IF(Tabla1[[#This Row],[Mov]]="VNT",Tabla1[[#This Row],[Sale]]-Tabla1[[#This Row],[Cost]],-Tabla1[[#This Row],[Cost]]*Tabla1[[#This Row],[Cant]])</f>
        <v>2000</v>
      </c>
      <c r="P5632" s="8">
        <f>IF(Tabla1[[#This Row],[Mov]]="VNT",-Tabla1[[#This Row],[Cant]],Tabla1[[#This Row],[Cant]])</f>
        <v>-1</v>
      </c>
      <c r="Q5632" s="8">
        <f>DAY(Tabla1[[#This Row],[Date]])</f>
        <v>25</v>
      </c>
      <c r="R5632" s="8">
        <f>MONTH(Tabla1[[#This Row],[Date]])</f>
        <v>12</v>
      </c>
      <c r="S5632" s="8">
        <f>YEAR(Tabla1[[#This Row],[Date]])</f>
        <v>2022</v>
      </c>
    </row>
    <row r="5633" spans="1:19" x14ac:dyDescent="0.2">
      <c r="A5633">
        <v>5625</v>
      </c>
      <c r="B5633" s="1">
        <v>44920</v>
      </c>
      <c r="C5633" t="s">
        <v>260</v>
      </c>
      <c r="D5633" t="s">
        <v>332</v>
      </c>
      <c r="E5633">
        <v>1</v>
      </c>
      <c r="F5633" t="s">
        <v>15</v>
      </c>
      <c r="G5633" t="s">
        <v>273</v>
      </c>
      <c r="H5633" t="s">
        <v>41</v>
      </c>
      <c r="M5633" s="2">
        <v>2000</v>
      </c>
      <c r="N5633" s="2">
        <v>6000</v>
      </c>
      <c r="O5633" s="2">
        <f>IF(Tabla1[[#This Row],[Mov]]="VNT",Tabla1[[#This Row],[Sale]]-Tabla1[[#This Row],[Cost]],-Tabla1[[#This Row],[Cost]]*Tabla1[[#This Row],[Cant]])</f>
        <v>4000</v>
      </c>
      <c r="P5633" s="8">
        <f>IF(Tabla1[[#This Row],[Mov]]="VNT",-Tabla1[[#This Row],[Cant]],Tabla1[[#This Row],[Cant]])</f>
        <v>-1</v>
      </c>
      <c r="Q5633" s="8">
        <f>DAY(Tabla1[[#This Row],[Date]])</f>
        <v>25</v>
      </c>
      <c r="R5633" s="8">
        <f>MONTH(Tabla1[[#This Row],[Date]])</f>
        <v>12</v>
      </c>
      <c r="S5633" s="8">
        <f>YEAR(Tabla1[[#This Row],[Date]])</f>
        <v>2022</v>
      </c>
    </row>
    <row r="5634" spans="1:19" x14ac:dyDescent="0.2">
      <c r="A5634">
        <v>5626</v>
      </c>
      <c r="B5634" s="1">
        <v>44920</v>
      </c>
      <c r="C5634" t="s">
        <v>260</v>
      </c>
      <c r="D5634" t="s">
        <v>332</v>
      </c>
      <c r="E5634">
        <v>1</v>
      </c>
      <c r="F5634" t="s">
        <v>26</v>
      </c>
      <c r="G5634" t="s">
        <v>263</v>
      </c>
      <c r="H5634" t="s">
        <v>2167</v>
      </c>
      <c r="M5634" s="2">
        <v>10000</v>
      </c>
      <c r="N5634" s="2">
        <v>24000</v>
      </c>
      <c r="O5634" s="2">
        <f>IF(Tabla1[[#This Row],[Mov]]="VNT",Tabla1[[#This Row],[Sale]]-Tabla1[[#This Row],[Cost]],-Tabla1[[#This Row],[Cost]]*Tabla1[[#This Row],[Cant]])</f>
        <v>14000</v>
      </c>
      <c r="P5634" s="8">
        <f>IF(Tabla1[[#This Row],[Mov]]="VNT",-Tabla1[[#This Row],[Cant]],Tabla1[[#This Row],[Cant]])</f>
        <v>-1</v>
      </c>
      <c r="Q5634" s="8">
        <f>DAY(Tabla1[[#This Row],[Date]])</f>
        <v>25</v>
      </c>
      <c r="R5634" s="8">
        <f>MONTH(Tabla1[[#This Row],[Date]])</f>
        <v>12</v>
      </c>
      <c r="S5634" s="8">
        <f>YEAR(Tabla1[[#This Row],[Date]])</f>
        <v>2022</v>
      </c>
    </row>
    <row r="5635" spans="1:19" x14ac:dyDescent="0.2">
      <c r="A5635">
        <v>5627</v>
      </c>
      <c r="B5635" s="1">
        <v>44920</v>
      </c>
      <c r="C5635" t="s">
        <v>260</v>
      </c>
      <c r="D5635" t="s">
        <v>332</v>
      </c>
      <c r="E5635">
        <v>1</v>
      </c>
      <c r="F5635" t="s">
        <v>26</v>
      </c>
      <c r="G5635" t="s">
        <v>264</v>
      </c>
      <c r="H5635" t="s">
        <v>20</v>
      </c>
      <c r="M5635" s="2">
        <v>8500</v>
      </c>
      <c r="N5635" s="2">
        <v>20000</v>
      </c>
      <c r="O5635" s="2">
        <f>IF(Tabla1[[#This Row],[Mov]]="VNT",Tabla1[[#This Row],[Sale]]-Tabla1[[#This Row],[Cost]],-Tabla1[[#This Row],[Cost]]*Tabla1[[#This Row],[Cant]])</f>
        <v>11500</v>
      </c>
      <c r="P5635" s="8">
        <f>IF(Tabla1[[#This Row],[Mov]]="VNT",-Tabla1[[#This Row],[Cant]],Tabla1[[#This Row],[Cant]])</f>
        <v>-1</v>
      </c>
      <c r="Q5635" s="8">
        <f>DAY(Tabla1[[#This Row],[Date]])</f>
        <v>25</v>
      </c>
      <c r="R5635" s="8">
        <f>MONTH(Tabla1[[#This Row],[Date]])</f>
        <v>12</v>
      </c>
      <c r="S5635" s="8">
        <f>YEAR(Tabla1[[#This Row],[Date]])</f>
        <v>2022</v>
      </c>
    </row>
    <row r="5636" spans="1:19" x14ac:dyDescent="0.2">
      <c r="A5636">
        <v>5628</v>
      </c>
      <c r="B5636" s="1">
        <v>44920</v>
      </c>
      <c r="C5636" t="s">
        <v>260</v>
      </c>
      <c r="D5636" t="s">
        <v>332</v>
      </c>
      <c r="E5636">
        <v>1</v>
      </c>
      <c r="F5636" t="s">
        <v>458</v>
      </c>
      <c r="G5636" t="s">
        <v>284</v>
      </c>
      <c r="H5636" t="s">
        <v>990</v>
      </c>
      <c r="M5636" s="2">
        <v>0</v>
      </c>
      <c r="N5636" s="2">
        <v>25000</v>
      </c>
      <c r="O5636" s="2">
        <f>IF(Tabla1[[#This Row],[Mov]]="VNT",Tabla1[[#This Row],[Sale]]-Tabla1[[#This Row],[Cost]],-Tabla1[[#This Row],[Cost]]*Tabla1[[#This Row],[Cant]])</f>
        <v>25000</v>
      </c>
      <c r="P5636" s="8">
        <f>IF(Tabla1[[#This Row],[Mov]]="VNT",-Tabla1[[#This Row],[Cant]],Tabla1[[#This Row],[Cant]])</f>
        <v>-1</v>
      </c>
      <c r="Q5636" s="8">
        <f>DAY(Tabla1[[#This Row],[Date]])</f>
        <v>25</v>
      </c>
      <c r="R5636" s="8">
        <f>MONTH(Tabla1[[#This Row],[Date]])</f>
        <v>12</v>
      </c>
      <c r="S5636" s="8">
        <f>YEAR(Tabla1[[#This Row],[Date]])</f>
        <v>2022</v>
      </c>
    </row>
    <row r="5637" spans="1:19" x14ac:dyDescent="0.2">
      <c r="A5637">
        <v>5629</v>
      </c>
      <c r="B5637" s="1">
        <v>44920</v>
      </c>
      <c r="C5637" t="s">
        <v>260</v>
      </c>
      <c r="D5637" t="s">
        <v>332</v>
      </c>
      <c r="E5637">
        <v>1</v>
      </c>
      <c r="F5637" t="s">
        <v>116</v>
      </c>
      <c r="G5637" t="s">
        <v>347</v>
      </c>
      <c r="H5637" t="s">
        <v>518</v>
      </c>
      <c r="M5637" s="2">
        <v>6074</v>
      </c>
      <c r="N5637" s="2">
        <v>6500</v>
      </c>
      <c r="O5637" s="2">
        <f>IF(Tabla1[[#This Row],[Mov]]="VNT",Tabla1[[#This Row],[Sale]]-Tabla1[[#This Row],[Cost]],-Tabla1[[#This Row],[Cost]]*Tabla1[[#This Row],[Cant]])</f>
        <v>426</v>
      </c>
      <c r="P5637" s="8">
        <f>IF(Tabla1[[#This Row],[Mov]]="VNT",-Tabla1[[#This Row],[Cant]],Tabla1[[#This Row],[Cant]])</f>
        <v>-1</v>
      </c>
      <c r="Q5637" s="8">
        <f>DAY(Tabla1[[#This Row],[Date]])</f>
        <v>25</v>
      </c>
      <c r="R5637" s="8">
        <f>MONTH(Tabla1[[#This Row],[Date]])</f>
        <v>12</v>
      </c>
      <c r="S5637" s="8">
        <f>YEAR(Tabla1[[#This Row],[Date]])</f>
        <v>2022</v>
      </c>
    </row>
    <row r="5638" spans="1:19" x14ac:dyDescent="0.2">
      <c r="A5638">
        <v>5630</v>
      </c>
      <c r="B5638" s="1">
        <v>44920</v>
      </c>
      <c r="C5638" t="s">
        <v>260</v>
      </c>
      <c r="D5638" t="s">
        <v>332</v>
      </c>
      <c r="E5638">
        <v>1</v>
      </c>
      <c r="F5638" t="s">
        <v>116</v>
      </c>
      <c r="G5638" t="s">
        <v>347</v>
      </c>
      <c r="H5638" t="s">
        <v>519</v>
      </c>
      <c r="M5638" s="2">
        <v>2803</v>
      </c>
      <c r="N5638" s="2">
        <v>3000</v>
      </c>
      <c r="O5638" s="2">
        <f>IF(Tabla1[[#This Row],[Mov]]="VNT",Tabla1[[#This Row],[Sale]]-Tabla1[[#This Row],[Cost]],-Tabla1[[#This Row],[Cost]]*Tabla1[[#This Row],[Cant]])</f>
        <v>197</v>
      </c>
      <c r="P5638" s="8">
        <f>IF(Tabla1[[#This Row],[Mov]]="VNT",-Tabla1[[#This Row],[Cant]],Tabla1[[#This Row],[Cant]])</f>
        <v>-1</v>
      </c>
      <c r="Q5638" s="8">
        <f>DAY(Tabla1[[#This Row],[Date]])</f>
        <v>25</v>
      </c>
      <c r="R5638" s="8">
        <f>MONTH(Tabla1[[#This Row],[Date]])</f>
        <v>12</v>
      </c>
      <c r="S5638" s="8">
        <f>YEAR(Tabla1[[#This Row],[Date]])</f>
        <v>2022</v>
      </c>
    </row>
    <row r="5639" spans="1:19" x14ac:dyDescent="0.2">
      <c r="A5639">
        <v>5631</v>
      </c>
      <c r="B5639" s="1">
        <v>44920</v>
      </c>
      <c r="C5639" t="s">
        <v>260</v>
      </c>
      <c r="D5639" t="s">
        <v>332</v>
      </c>
      <c r="E5639">
        <v>1</v>
      </c>
      <c r="F5639" t="s">
        <v>2067</v>
      </c>
      <c r="G5639" t="s">
        <v>266</v>
      </c>
      <c r="H5639" t="s">
        <v>2094</v>
      </c>
      <c r="M5639" s="2">
        <v>17000</v>
      </c>
      <c r="N5639" s="2">
        <v>45000</v>
      </c>
      <c r="O5639" s="2">
        <f>IF(Tabla1[[#This Row],[Mov]]="VNT",Tabla1[[#This Row],[Sale]]-Tabla1[[#This Row],[Cost]],-Tabla1[[#This Row],[Cost]]*Tabla1[[#This Row],[Cant]])</f>
        <v>28000</v>
      </c>
      <c r="P5639" s="8">
        <f>IF(Tabla1[[#This Row],[Mov]]="VNT",-Tabla1[[#This Row],[Cant]],Tabla1[[#This Row],[Cant]])</f>
        <v>-1</v>
      </c>
      <c r="Q5639" s="8">
        <f>DAY(Tabla1[[#This Row],[Date]])</f>
        <v>25</v>
      </c>
      <c r="R5639" s="8">
        <f>MONTH(Tabla1[[#This Row],[Date]])</f>
        <v>12</v>
      </c>
      <c r="S5639" s="8">
        <f>YEAR(Tabla1[[#This Row],[Date]])</f>
        <v>2022</v>
      </c>
    </row>
    <row r="5640" spans="1:19" x14ac:dyDescent="0.2">
      <c r="A5640">
        <v>5632</v>
      </c>
      <c r="B5640" s="1">
        <v>44920</v>
      </c>
      <c r="C5640" t="s">
        <v>260</v>
      </c>
      <c r="D5640" t="s">
        <v>332</v>
      </c>
      <c r="E5640">
        <v>1</v>
      </c>
      <c r="F5640" t="s">
        <v>116</v>
      </c>
      <c r="G5640" t="s">
        <v>347</v>
      </c>
      <c r="H5640" t="s">
        <v>519</v>
      </c>
      <c r="M5640" s="2">
        <v>3271</v>
      </c>
      <c r="N5640" s="2">
        <v>3500</v>
      </c>
      <c r="O5640" s="2">
        <f>IF(Tabla1[[#This Row],[Mov]]="VNT",Tabla1[[#This Row],[Sale]]-Tabla1[[#This Row],[Cost]],-Tabla1[[#This Row],[Cost]]*Tabla1[[#This Row],[Cant]])</f>
        <v>229</v>
      </c>
      <c r="P5640" s="8">
        <f>IF(Tabla1[[#This Row],[Mov]]="VNT",-Tabla1[[#This Row],[Cant]],Tabla1[[#This Row],[Cant]])</f>
        <v>-1</v>
      </c>
      <c r="Q5640" s="8">
        <f>DAY(Tabla1[[#This Row],[Date]])</f>
        <v>25</v>
      </c>
      <c r="R5640" s="8">
        <f>MONTH(Tabla1[[#This Row],[Date]])</f>
        <v>12</v>
      </c>
      <c r="S5640" s="8">
        <f>YEAR(Tabla1[[#This Row],[Date]])</f>
        <v>2022</v>
      </c>
    </row>
    <row r="5641" spans="1:19" x14ac:dyDescent="0.2">
      <c r="A5641">
        <v>5633</v>
      </c>
      <c r="B5641" s="1">
        <v>44920</v>
      </c>
      <c r="C5641" t="s">
        <v>260</v>
      </c>
      <c r="D5641" t="s">
        <v>332</v>
      </c>
      <c r="E5641">
        <v>1</v>
      </c>
      <c r="F5641" t="s">
        <v>342</v>
      </c>
      <c r="G5641" t="s">
        <v>272</v>
      </c>
      <c r="H5641" t="s">
        <v>1219</v>
      </c>
      <c r="M5641" s="2">
        <v>900</v>
      </c>
      <c r="N5641" s="2">
        <v>10000</v>
      </c>
      <c r="O5641" s="2">
        <f>IF(Tabla1[[#This Row],[Mov]]="VNT",Tabla1[[#This Row],[Sale]]-Tabla1[[#This Row],[Cost]],-Tabla1[[#This Row],[Cost]]*Tabla1[[#This Row],[Cant]])</f>
        <v>9100</v>
      </c>
      <c r="P5641" s="8">
        <f>IF(Tabla1[[#This Row],[Mov]]="VNT",-Tabla1[[#This Row],[Cant]],Tabla1[[#This Row],[Cant]])</f>
        <v>-1</v>
      </c>
      <c r="Q5641" s="8">
        <f>DAY(Tabla1[[#This Row],[Date]])</f>
        <v>25</v>
      </c>
      <c r="R5641" s="8">
        <f>MONTH(Tabla1[[#This Row],[Date]])</f>
        <v>12</v>
      </c>
      <c r="S5641" s="8">
        <f>YEAR(Tabla1[[#This Row],[Date]])</f>
        <v>2022</v>
      </c>
    </row>
    <row r="5642" spans="1:19" x14ac:dyDescent="0.2">
      <c r="A5642">
        <v>5634</v>
      </c>
      <c r="B5642" s="1">
        <v>44920</v>
      </c>
      <c r="C5642" t="s">
        <v>260</v>
      </c>
      <c r="D5642" t="s">
        <v>332</v>
      </c>
      <c r="E5642">
        <v>1</v>
      </c>
      <c r="F5642" t="s">
        <v>224</v>
      </c>
      <c r="G5642" t="s">
        <v>272</v>
      </c>
      <c r="H5642" t="s">
        <v>1219</v>
      </c>
      <c r="M5642" s="2">
        <v>8500</v>
      </c>
      <c r="N5642" s="2">
        <v>20000</v>
      </c>
      <c r="O5642" s="2">
        <f>IF(Tabla1[[#This Row],[Mov]]="VNT",Tabla1[[#This Row],[Sale]]-Tabla1[[#This Row],[Cost]],-Tabla1[[#This Row],[Cost]]*Tabla1[[#This Row],[Cant]])</f>
        <v>11500</v>
      </c>
      <c r="P5642" s="8">
        <f>IF(Tabla1[[#This Row],[Mov]]="VNT",-Tabla1[[#This Row],[Cant]],Tabla1[[#This Row],[Cant]])</f>
        <v>-1</v>
      </c>
      <c r="Q5642" s="8">
        <f>DAY(Tabla1[[#This Row],[Date]])</f>
        <v>25</v>
      </c>
      <c r="R5642" s="8">
        <f>MONTH(Tabla1[[#This Row],[Date]])</f>
        <v>12</v>
      </c>
      <c r="S5642" s="8">
        <f>YEAR(Tabla1[[#This Row],[Date]])</f>
        <v>2022</v>
      </c>
    </row>
    <row r="5643" spans="1:19" x14ac:dyDescent="0.2">
      <c r="A5643">
        <v>5635</v>
      </c>
      <c r="B5643" s="1">
        <v>44920</v>
      </c>
      <c r="C5643" t="s">
        <v>260</v>
      </c>
      <c r="D5643" t="s">
        <v>332</v>
      </c>
      <c r="E5643">
        <v>1</v>
      </c>
      <c r="F5643" t="s">
        <v>21</v>
      </c>
      <c r="G5643" t="s">
        <v>333</v>
      </c>
      <c r="H5643" t="s">
        <v>240</v>
      </c>
      <c r="M5643" s="2">
        <v>7500</v>
      </c>
      <c r="N5643" s="2">
        <v>20000</v>
      </c>
      <c r="O5643" s="2">
        <f>IF(Tabla1[[#This Row],[Mov]]="VNT",Tabla1[[#This Row],[Sale]]-Tabla1[[#This Row],[Cost]],-Tabla1[[#This Row],[Cost]]*Tabla1[[#This Row],[Cant]])</f>
        <v>12500</v>
      </c>
      <c r="P5643" s="8">
        <f>IF(Tabla1[[#This Row],[Mov]]="VNT",-Tabla1[[#This Row],[Cant]],Tabla1[[#This Row],[Cant]])</f>
        <v>-1</v>
      </c>
      <c r="Q5643" s="8">
        <f>DAY(Tabla1[[#This Row],[Date]])</f>
        <v>25</v>
      </c>
      <c r="R5643" s="8">
        <f>MONTH(Tabla1[[#This Row],[Date]])</f>
        <v>12</v>
      </c>
      <c r="S5643" s="8">
        <f>YEAR(Tabla1[[#This Row],[Date]])</f>
        <v>2022</v>
      </c>
    </row>
    <row r="5644" spans="1:19" x14ac:dyDescent="0.2">
      <c r="A5644">
        <v>5636</v>
      </c>
      <c r="B5644" s="1">
        <v>44920</v>
      </c>
      <c r="C5644" t="s">
        <v>260</v>
      </c>
      <c r="D5644" t="s">
        <v>332</v>
      </c>
      <c r="E5644">
        <v>1</v>
      </c>
      <c r="F5644" t="s">
        <v>532</v>
      </c>
      <c r="G5644" t="s">
        <v>273</v>
      </c>
      <c r="H5644" t="s">
        <v>552</v>
      </c>
      <c r="M5644" s="2">
        <v>18000</v>
      </c>
      <c r="N5644" s="2">
        <v>35000</v>
      </c>
      <c r="O5644" s="2">
        <f>IF(Tabla1[[#This Row],[Mov]]="VNT",Tabla1[[#This Row],[Sale]]-Tabla1[[#This Row],[Cost]],-Tabla1[[#This Row],[Cost]]*Tabla1[[#This Row],[Cant]])</f>
        <v>17000</v>
      </c>
      <c r="P5644" s="8">
        <f>IF(Tabla1[[#This Row],[Mov]]="VNT",-Tabla1[[#This Row],[Cant]],Tabla1[[#This Row],[Cant]])</f>
        <v>-1</v>
      </c>
      <c r="Q5644" s="8">
        <f>DAY(Tabla1[[#This Row],[Date]])</f>
        <v>25</v>
      </c>
      <c r="R5644" s="8">
        <f>MONTH(Tabla1[[#This Row],[Date]])</f>
        <v>12</v>
      </c>
      <c r="S5644" s="8">
        <f>YEAR(Tabla1[[#This Row],[Date]])</f>
        <v>2022</v>
      </c>
    </row>
    <row r="5645" spans="1:19" x14ac:dyDescent="0.2">
      <c r="A5645">
        <v>5637</v>
      </c>
      <c r="B5645" s="1">
        <v>44920</v>
      </c>
      <c r="C5645" t="s">
        <v>260</v>
      </c>
      <c r="D5645" t="s">
        <v>332</v>
      </c>
      <c r="E5645">
        <v>1</v>
      </c>
      <c r="F5645" t="s">
        <v>103</v>
      </c>
      <c r="G5645" t="s">
        <v>1765</v>
      </c>
      <c r="H5645" t="s">
        <v>1821</v>
      </c>
      <c r="K5645" t="s">
        <v>1862</v>
      </c>
      <c r="L5645" s="27" t="s">
        <v>1860</v>
      </c>
      <c r="M5645" s="2">
        <v>70000</v>
      </c>
      <c r="N5645" s="2">
        <v>105000</v>
      </c>
      <c r="O5645" s="2">
        <f>IF(Tabla1[[#This Row],[Mov]]="VNT",Tabla1[[#This Row],[Sale]]-Tabla1[[#This Row],[Cost]],-Tabla1[[#This Row],[Cost]]*Tabla1[[#This Row],[Cant]])</f>
        <v>35000</v>
      </c>
      <c r="P5645" s="8">
        <f>IF(Tabla1[[#This Row],[Mov]]="VNT",-Tabla1[[#This Row],[Cant]],Tabla1[[#This Row],[Cant]])</f>
        <v>-1</v>
      </c>
      <c r="Q5645" s="8">
        <f>DAY(Tabla1[[#This Row],[Date]])</f>
        <v>25</v>
      </c>
      <c r="R5645" s="8">
        <f>MONTH(Tabla1[[#This Row],[Date]])</f>
        <v>12</v>
      </c>
      <c r="S5645" s="8">
        <f>YEAR(Tabla1[[#This Row],[Date]])</f>
        <v>2022</v>
      </c>
    </row>
    <row r="5646" spans="1:19" x14ac:dyDescent="0.2">
      <c r="A5646">
        <v>5638</v>
      </c>
      <c r="B5646" s="1">
        <v>44920</v>
      </c>
      <c r="C5646" t="s">
        <v>260</v>
      </c>
      <c r="D5646" t="s">
        <v>332</v>
      </c>
      <c r="E5646">
        <v>1</v>
      </c>
      <c r="F5646" t="s">
        <v>116</v>
      </c>
      <c r="G5646" t="s">
        <v>347</v>
      </c>
      <c r="H5646" t="s">
        <v>518</v>
      </c>
      <c r="M5646" s="2">
        <v>1869</v>
      </c>
      <c r="N5646" s="2">
        <v>2000</v>
      </c>
      <c r="O5646" s="2">
        <f>IF(Tabla1[[#This Row],[Mov]]="VNT",Tabla1[[#This Row],[Sale]]-Tabla1[[#This Row],[Cost]],-Tabla1[[#This Row],[Cost]]*Tabla1[[#This Row],[Cant]])</f>
        <v>131</v>
      </c>
      <c r="P5646" s="8">
        <f>IF(Tabla1[[#This Row],[Mov]]="VNT",-Tabla1[[#This Row],[Cant]],Tabla1[[#This Row],[Cant]])</f>
        <v>-1</v>
      </c>
      <c r="Q5646" s="8">
        <f>DAY(Tabla1[[#This Row],[Date]])</f>
        <v>25</v>
      </c>
      <c r="R5646" s="8">
        <f>MONTH(Tabla1[[#This Row],[Date]])</f>
        <v>12</v>
      </c>
      <c r="S5646" s="8">
        <f>YEAR(Tabla1[[#This Row],[Date]])</f>
        <v>2022</v>
      </c>
    </row>
    <row r="5647" spans="1:19" x14ac:dyDescent="0.2">
      <c r="A5647">
        <v>5639</v>
      </c>
      <c r="B5647" s="1">
        <v>44920</v>
      </c>
      <c r="C5647" t="s">
        <v>260</v>
      </c>
      <c r="D5647" t="s">
        <v>332</v>
      </c>
      <c r="E5647">
        <v>1</v>
      </c>
      <c r="F5647" t="s">
        <v>116</v>
      </c>
      <c r="G5647" t="s">
        <v>347</v>
      </c>
      <c r="H5647" t="s">
        <v>518</v>
      </c>
      <c r="M5647" s="2">
        <v>3271</v>
      </c>
      <c r="N5647" s="2">
        <v>3500</v>
      </c>
      <c r="O5647" s="2">
        <f>IF(Tabla1[[#This Row],[Mov]]="VNT",Tabla1[[#This Row],[Sale]]-Tabla1[[#This Row],[Cost]],-Tabla1[[#This Row],[Cost]]*Tabla1[[#This Row],[Cant]])</f>
        <v>229</v>
      </c>
      <c r="P5647" s="8">
        <f>IF(Tabla1[[#This Row],[Mov]]="VNT",-Tabla1[[#This Row],[Cant]],Tabla1[[#This Row],[Cant]])</f>
        <v>-1</v>
      </c>
      <c r="Q5647" s="8">
        <f>DAY(Tabla1[[#This Row],[Date]])</f>
        <v>25</v>
      </c>
      <c r="R5647" s="8">
        <f>MONTH(Tabla1[[#This Row],[Date]])</f>
        <v>12</v>
      </c>
      <c r="S5647" s="8">
        <f>YEAR(Tabla1[[#This Row],[Date]])</f>
        <v>2022</v>
      </c>
    </row>
    <row r="5648" spans="1:19" x14ac:dyDescent="0.2">
      <c r="A5648">
        <v>5640</v>
      </c>
      <c r="B5648" s="1">
        <v>44920</v>
      </c>
      <c r="C5648" t="s">
        <v>260</v>
      </c>
      <c r="D5648" t="s">
        <v>332</v>
      </c>
      <c r="E5648">
        <v>1</v>
      </c>
      <c r="F5648" t="s">
        <v>15</v>
      </c>
      <c r="G5648" t="s">
        <v>264</v>
      </c>
      <c r="H5648" t="s">
        <v>16</v>
      </c>
      <c r="M5648" s="2">
        <v>2000</v>
      </c>
      <c r="N5648" s="2">
        <v>10000</v>
      </c>
      <c r="O5648" s="2">
        <f>IF(Tabla1[[#This Row],[Mov]]="VNT",Tabla1[[#This Row],[Sale]]-Tabla1[[#This Row],[Cost]],-Tabla1[[#This Row],[Cost]]*Tabla1[[#This Row],[Cant]])</f>
        <v>8000</v>
      </c>
      <c r="P5648" s="8">
        <f>IF(Tabla1[[#This Row],[Mov]]="VNT",-Tabla1[[#This Row],[Cant]],Tabla1[[#This Row],[Cant]])</f>
        <v>-1</v>
      </c>
      <c r="Q5648" s="8">
        <f>DAY(Tabla1[[#This Row],[Date]])</f>
        <v>25</v>
      </c>
      <c r="R5648" s="8">
        <f>MONTH(Tabla1[[#This Row],[Date]])</f>
        <v>12</v>
      </c>
      <c r="S5648" s="8">
        <f>YEAR(Tabla1[[#This Row],[Date]])</f>
        <v>2022</v>
      </c>
    </row>
    <row r="5649" spans="1:19" x14ac:dyDescent="0.2">
      <c r="A5649">
        <v>5641</v>
      </c>
      <c r="B5649" s="1">
        <v>44920</v>
      </c>
      <c r="C5649" t="s">
        <v>260</v>
      </c>
      <c r="D5649" t="s">
        <v>332</v>
      </c>
      <c r="E5649">
        <v>1</v>
      </c>
      <c r="F5649" t="s">
        <v>532</v>
      </c>
      <c r="G5649" t="s">
        <v>273</v>
      </c>
      <c r="H5649" t="s">
        <v>552</v>
      </c>
      <c r="M5649" s="2">
        <v>18000</v>
      </c>
      <c r="N5649" s="2">
        <v>35000</v>
      </c>
      <c r="O5649" s="2">
        <f>IF(Tabla1[[#This Row],[Mov]]="VNT",Tabla1[[#This Row],[Sale]]-Tabla1[[#This Row],[Cost]],-Tabla1[[#This Row],[Cost]]*Tabla1[[#This Row],[Cant]])</f>
        <v>17000</v>
      </c>
      <c r="P5649" s="8">
        <f>IF(Tabla1[[#This Row],[Mov]]="VNT",-Tabla1[[#This Row],[Cant]],Tabla1[[#This Row],[Cant]])</f>
        <v>-1</v>
      </c>
      <c r="Q5649" s="8">
        <f>DAY(Tabla1[[#This Row],[Date]])</f>
        <v>25</v>
      </c>
      <c r="R5649" s="8">
        <f>MONTH(Tabla1[[#This Row],[Date]])</f>
        <v>12</v>
      </c>
      <c r="S5649" s="8">
        <f>YEAR(Tabla1[[#This Row],[Date]])</f>
        <v>2022</v>
      </c>
    </row>
    <row r="5650" spans="1:19" x14ac:dyDescent="0.2">
      <c r="A5650">
        <v>5642</v>
      </c>
      <c r="B5650" s="1">
        <v>44920</v>
      </c>
      <c r="C5650" t="s">
        <v>260</v>
      </c>
      <c r="D5650" t="s">
        <v>332</v>
      </c>
      <c r="E5650">
        <v>1</v>
      </c>
      <c r="F5650" t="s">
        <v>116</v>
      </c>
      <c r="G5650" t="s">
        <v>382</v>
      </c>
      <c r="H5650" t="s">
        <v>514</v>
      </c>
      <c r="M5650" s="2">
        <v>5140</v>
      </c>
      <c r="N5650" s="2">
        <v>5500</v>
      </c>
      <c r="O5650" s="2">
        <f>IF(Tabla1[[#This Row],[Mov]]="VNT",Tabla1[[#This Row],[Sale]]-Tabla1[[#This Row],[Cost]],-Tabla1[[#This Row],[Cost]]*Tabla1[[#This Row],[Cant]])</f>
        <v>360</v>
      </c>
      <c r="P5650" s="8">
        <f>IF(Tabla1[[#This Row],[Mov]]="VNT",-Tabla1[[#This Row],[Cant]],Tabla1[[#This Row],[Cant]])</f>
        <v>-1</v>
      </c>
      <c r="Q5650" s="8">
        <f>DAY(Tabla1[[#This Row],[Date]])</f>
        <v>25</v>
      </c>
      <c r="R5650" s="8">
        <f>MONTH(Tabla1[[#This Row],[Date]])</f>
        <v>12</v>
      </c>
      <c r="S5650" s="8">
        <f>YEAR(Tabla1[[#This Row],[Date]])</f>
        <v>2022</v>
      </c>
    </row>
    <row r="5651" spans="1:19" x14ac:dyDescent="0.2">
      <c r="A5651">
        <v>5643</v>
      </c>
      <c r="B5651" s="1">
        <v>44920</v>
      </c>
      <c r="C5651" t="s">
        <v>260</v>
      </c>
      <c r="D5651" t="s">
        <v>332</v>
      </c>
      <c r="E5651">
        <v>1</v>
      </c>
      <c r="F5651" t="s">
        <v>2186</v>
      </c>
      <c r="G5651" t="s">
        <v>266</v>
      </c>
      <c r="H5651" t="s">
        <v>2186</v>
      </c>
      <c r="M5651" s="2">
        <v>300</v>
      </c>
      <c r="N5651" s="2">
        <v>500</v>
      </c>
      <c r="O5651" s="2">
        <f>IF(Tabla1[[#This Row],[Mov]]="VNT",Tabla1[[#This Row],[Sale]]-Tabla1[[#This Row],[Cost]],-Tabla1[[#This Row],[Cost]]*Tabla1[[#This Row],[Cant]])</f>
        <v>200</v>
      </c>
      <c r="P5651" s="8">
        <f>IF(Tabla1[[#This Row],[Mov]]="VNT",-Tabla1[[#This Row],[Cant]],Tabla1[[#This Row],[Cant]])</f>
        <v>-1</v>
      </c>
      <c r="Q5651" s="8">
        <f>DAY(Tabla1[[#This Row],[Date]])</f>
        <v>25</v>
      </c>
      <c r="R5651" s="8">
        <f>MONTH(Tabla1[[#This Row],[Date]])</f>
        <v>12</v>
      </c>
      <c r="S5651" s="8">
        <f>YEAR(Tabla1[[#This Row],[Date]])</f>
        <v>2022</v>
      </c>
    </row>
    <row r="5652" spans="1:19" x14ac:dyDescent="0.2">
      <c r="A5652">
        <v>5644</v>
      </c>
      <c r="B5652" s="1">
        <v>44921</v>
      </c>
      <c r="C5652" t="s">
        <v>260</v>
      </c>
      <c r="D5652" t="s">
        <v>809</v>
      </c>
      <c r="E5652">
        <v>1</v>
      </c>
      <c r="F5652" t="s">
        <v>116</v>
      </c>
      <c r="G5652" t="s">
        <v>347</v>
      </c>
      <c r="H5652" t="s">
        <v>518</v>
      </c>
      <c r="M5652" s="2">
        <v>7009</v>
      </c>
      <c r="N5652" s="2">
        <v>7500</v>
      </c>
      <c r="O5652" s="2">
        <f>IF(Tabla1[[#This Row],[Mov]]="VNT",Tabla1[[#This Row],[Sale]]-Tabla1[[#This Row],[Cost]],-Tabla1[[#This Row],[Cost]]*Tabla1[[#This Row],[Cant]])</f>
        <v>491</v>
      </c>
      <c r="P5652" s="8">
        <f>IF(Tabla1[[#This Row],[Mov]]="VNT",-Tabla1[[#This Row],[Cant]],Tabla1[[#This Row],[Cant]])</f>
        <v>-1</v>
      </c>
      <c r="Q5652" s="8">
        <f>DAY(Tabla1[[#This Row],[Date]])</f>
        <v>26</v>
      </c>
      <c r="R5652" s="8">
        <f>MONTH(Tabla1[[#This Row],[Date]])</f>
        <v>12</v>
      </c>
      <c r="S5652" s="8">
        <f>YEAR(Tabla1[[#This Row],[Date]])</f>
        <v>2022</v>
      </c>
    </row>
    <row r="5653" spans="1:19" x14ac:dyDescent="0.2">
      <c r="A5653">
        <v>5645</v>
      </c>
      <c r="B5653" s="1">
        <v>44921</v>
      </c>
      <c r="C5653" t="s">
        <v>260</v>
      </c>
      <c r="D5653" t="s">
        <v>332</v>
      </c>
      <c r="E5653">
        <v>1</v>
      </c>
      <c r="F5653" t="s">
        <v>458</v>
      </c>
      <c r="G5653" t="s">
        <v>266</v>
      </c>
      <c r="H5653" t="s">
        <v>1410</v>
      </c>
      <c r="M5653" s="2">
        <v>0</v>
      </c>
      <c r="N5653" s="2">
        <v>10000</v>
      </c>
      <c r="O5653" s="2">
        <f>IF(Tabla1[[#This Row],[Mov]]="VNT",Tabla1[[#This Row],[Sale]]-Tabla1[[#This Row],[Cost]],-Tabla1[[#This Row],[Cost]]*Tabla1[[#This Row],[Cant]])</f>
        <v>10000</v>
      </c>
      <c r="P5653" s="8">
        <f>IF(Tabla1[[#This Row],[Mov]]="VNT",-Tabla1[[#This Row],[Cant]],Tabla1[[#This Row],[Cant]])</f>
        <v>-1</v>
      </c>
      <c r="Q5653" s="8">
        <f>DAY(Tabla1[[#This Row],[Date]])</f>
        <v>26</v>
      </c>
      <c r="R5653" s="8">
        <f>MONTH(Tabla1[[#This Row],[Date]])</f>
        <v>12</v>
      </c>
      <c r="S5653" s="8">
        <f>YEAR(Tabla1[[#This Row],[Date]])</f>
        <v>2022</v>
      </c>
    </row>
    <row r="5654" spans="1:19" x14ac:dyDescent="0.2">
      <c r="A5654">
        <v>5646</v>
      </c>
      <c r="B5654" s="1">
        <v>44921</v>
      </c>
      <c r="C5654" t="s">
        <v>260</v>
      </c>
      <c r="D5654" t="s">
        <v>332</v>
      </c>
      <c r="E5654">
        <v>1</v>
      </c>
      <c r="F5654" t="s">
        <v>618</v>
      </c>
      <c r="G5654" t="s">
        <v>263</v>
      </c>
      <c r="H5654" t="s">
        <v>1953</v>
      </c>
      <c r="M5654" s="2">
        <v>18000</v>
      </c>
      <c r="N5654" s="2">
        <v>45000</v>
      </c>
      <c r="O5654" s="2">
        <f>IF(Tabla1[[#This Row],[Mov]]="VNT",Tabla1[[#This Row],[Sale]]-Tabla1[[#This Row],[Cost]],-Tabla1[[#This Row],[Cost]]*Tabla1[[#This Row],[Cant]])</f>
        <v>27000</v>
      </c>
      <c r="P5654" s="8">
        <f>IF(Tabla1[[#This Row],[Mov]]="VNT",-Tabla1[[#This Row],[Cant]],Tabla1[[#This Row],[Cant]])</f>
        <v>-1</v>
      </c>
      <c r="Q5654" s="8">
        <f>DAY(Tabla1[[#This Row],[Date]])</f>
        <v>26</v>
      </c>
      <c r="R5654" s="8">
        <f>MONTH(Tabla1[[#This Row],[Date]])</f>
        <v>12</v>
      </c>
      <c r="S5654" s="8">
        <f>YEAR(Tabla1[[#This Row],[Date]])</f>
        <v>2022</v>
      </c>
    </row>
    <row r="5655" spans="1:19" x14ac:dyDescent="0.2">
      <c r="A5655">
        <v>5647</v>
      </c>
      <c r="B5655" s="1">
        <v>44921</v>
      </c>
      <c r="C5655" t="s">
        <v>260</v>
      </c>
      <c r="D5655" t="s">
        <v>399</v>
      </c>
      <c r="E5655">
        <v>1</v>
      </c>
      <c r="F5655" t="s">
        <v>116</v>
      </c>
      <c r="G5655" t="s">
        <v>347</v>
      </c>
      <c r="H5655" t="s">
        <v>518</v>
      </c>
      <c r="M5655" s="2">
        <v>6074</v>
      </c>
      <c r="N5655" s="2">
        <v>6500</v>
      </c>
      <c r="O5655" s="2">
        <f>IF(Tabla1[[#This Row],[Mov]]="VNT",Tabla1[[#This Row],[Sale]]-Tabla1[[#This Row],[Cost]],-Tabla1[[#This Row],[Cost]]*Tabla1[[#This Row],[Cant]])</f>
        <v>426</v>
      </c>
      <c r="P5655" s="8">
        <f>IF(Tabla1[[#This Row],[Mov]]="VNT",-Tabla1[[#This Row],[Cant]],Tabla1[[#This Row],[Cant]])</f>
        <v>-1</v>
      </c>
      <c r="Q5655" s="8">
        <f>DAY(Tabla1[[#This Row],[Date]])</f>
        <v>26</v>
      </c>
      <c r="R5655" s="8">
        <f>MONTH(Tabla1[[#This Row],[Date]])</f>
        <v>12</v>
      </c>
      <c r="S5655" s="8">
        <f>YEAR(Tabla1[[#This Row],[Date]])</f>
        <v>2022</v>
      </c>
    </row>
    <row r="5656" spans="1:19" x14ac:dyDescent="0.2">
      <c r="A5656">
        <v>5648</v>
      </c>
      <c r="B5656" s="1">
        <v>44921</v>
      </c>
      <c r="C5656" t="s">
        <v>260</v>
      </c>
      <c r="D5656" t="s">
        <v>332</v>
      </c>
      <c r="E5656">
        <v>1</v>
      </c>
      <c r="F5656" t="s">
        <v>455</v>
      </c>
      <c r="G5656" t="s">
        <v>349</v>
      </c>
      <c r="H5656" t="s">
        <v>457</v>
      </c>
      <c r="M5656" s="2">
        <v>1000</v>
      </c>
      <c r="N5656" s="2">
        <v>3000</v>
      </c>
      <c r="O5656" s="2">
        <f>IF(Tabla1[[#This Row],[Mov]]="VNT",Tabla1[[#This Row],[Sale]]-Tabla1[[#This Row],[Cost]],-Tabla1[[#This Row],[Cost]]*Tabla1[[#This Row],[Cant]])</f>
        <v>2000</v>
      </c>
      <c r="P5656" s="8">
        <f>IF(Tabla1[[#This Row],[Mov]]="VNT",-Tabla1[[#This Row],[Cant]],Tabla1[[#This Row],[Cant]])</f>
        <v>-1</v>
      </c>
      <c r="Q5656" s="8">
        <f>DAY(Tabla1[[#This Row],[Date]])</f>
        <v>26</v>
      </c>
      <c r="R5656" s="8">
        <f>MONTH(Tabla1[[#This Row],[Date]])</f>
        <v>12</v>
      </c>
      <c r="S5656" s="8">
        <f>YEAR(Tabla1[[#This Row],[Date]])</f>
        <v>2022</v>
      </c>
    </row>
    <row r="5657" spans="1:19" x14ac:dyDescent="0.2">
      <c r="A5657">
        <v>5649</v>
      </c>
      <c r="B5657" s="1">
        <v>44921</v>
      </c>
      <c r="C5657" t="s">
        <v>260</v>
      </c>
      <c r="D5657" t="s">
        <v>585</v>
      </c>
      <c r="E5657">
        <v>1</v>
      </c>
      <c r="F5657" t="s">
        <v>2187</v>
      </c>
      <c r="G5657" t="s">
        <v>266</v>
      </c>
      <c r="H5657" t="s">
        <v>769</v>
      </c>
      <c r="M5657" s="2">
        <v>33000</v>
      </c>
      <c r="N5657" s="2">
        <v>55000</v>
      </c>
      <c r="O5657" s="2">
        <f>IF(Tabla1[[#This Row],[Mov]]="VNT",Tabla1[[#This Row],[Sale]]-Tabla1[[#This Row],[Cost]],-Tabla1[[#This Row],[Cost]]*Tabla1[[#This Row],[Cant]])</f>
        <v>22000</v>
      </c>
      <c r="P5657" s="8">
        <f>IF(Tabla1[[#This Row],[Mov]]="VNT",-Tabla1[[#This Row],[Cant]],Tabla1[[#This Row],[Cant]])</f>
        <v>-1</v>
      </c>
      <c r="Q5657" s="8">
        <f>DAY(Tabla1[[#This Row],[Date]])</f>
        <v>26</v>
      </c>
      <c r="R5657" s="8">
        <f>MONTH(Tabla1[[#This Row],[Date]])</f>
        <v>12</v>
      </c>
      <c r="S5657" s="8">
        <f>YEAR(Tabla1[[#This Row],[Date]])</f>
        <v>2022</v>
      </c>
    </row>
    <row r="5658" spans="1:19" x14ac:dyDescent="0.2">
      <c r="A5658">
        <v>5650</v>
      </c>
      <c r="B5658" s="1">
        <v>44921</v>
      </c>
      <c r="C5658" t="s">
        <v>260</v>
      </c>
      <c r="D5658" t="s">
        <v>332</v>
      </c>
      <c r="E5658">
        <v>1</v>
      </c>
      <c r="F5658" t="s">
        <v>225</v>
      </c>
      <c r="G5658" t="s">
        <v>346</v>
      </c>
      <c r="H5658" t="s">
        <v>2188</v>
      </c>
      <c r="M5658" s="2">
        <v>1100</v>
      </c>
      <c r="N5658" s="2">
        <v>10000</v>
      </c>
      <c r="O5658" s="2">
        <f>IF(Tabla1[[#This Row],[Mov]]="VNT",Tabla1[[#This Row],[Sale]]-Tabla1[[#This Row],[Cost]],-Tabla1[[#This Row],[Cost]]*Tabla1[[#This Row],[Cant]])</f>
        <v>8900</v>
      </c>
      <c r="P5658" s="8">
        <f>IF(Tabla1[[#This Row],[Mov]]="VNT",-Tabla1[[#This Row],[Cant]],Tabla1[[#This Row],[Cant]])</f>
        <v>-1</v>
      </c>
      <c r="Q5658" s="8">
        <f>DAY(Tabla1[[#This Row],[Date]])</f>
        <v>26</v>
      </c>
      <c r="R5658" s="8">
        <f>MONTH(Tabla1[[#This Row],[Date]])</f>
        <v>12</v>
      </c>
      <c r="S5658" s="8">
        <f>YEAR(Tabla1[[#This Row],[Date]])</f>
        <v>2022</v>
      </c>
    </row>
    <row r="5659" spans="1:19" x14ac:dyDescent="0.2">
      <c r="A5659">
        <v>5651</v>
      </c>
      <c r="B5659" s="1">
        <v>44921</v>
      </c>
      <c r="C5659" t="s">
        <v>260</v>
      </c>
      <c r="D5659" t="s">
        <v>332</v>
      </c>
      <c r="E5659">
        <v>1</v>
      </c>
      <c r="F5659" t="s">
        <v>21</v>
      </c>
      <c r="G5659" t="s">
        <v>272</v>
      </c>
      <c r="H5659" t="s">
        <v>1522</v>
      </c>
      <c r="M5659" s="2">
        <v>2800</v>
      </c>
      <c r="N5659" s="2">
        <v>10000</v>
      </c>
      <c r="O5659" s="2">
        <f>IF(Tabla1[[#This Row],[Mov]]="VNT",Tabla1[[#This Row],[Sale]]-Tabla1[[#This Row],[Cost]],-Tabla1[[#This Row],[Cost]]*Tabla1[[#This Row],[Cant]])</f>
        <v>7200</v>
      </c>
      <c r="P5659" s="8">
        <f>IF(Tabla1[[#This Row],[Mov]]="VNT",-Tabla1[[#This Row],[Cant]],Tabla1[[#This Row],[Cant]])</f>
        <v>-1</v>
      </c>
      <c r="Q5659" s="8">
        <f>DAY(Tabla1[[#This Row],[Date]])</f>
        <v>26</v>
      </c>
      <c r="R5659" s="8">
        <f>MONTH(Tabla1[[#This Row],[Date]])</f>
        <v>12</v>
      </c>
      <c r="S5659" s="8">
        <f>YEAR(Tabla1[[#This Row],[Date]])</f>
        <v>2022</v>
      </c>
    </row>
    <row r="5660" spans="1:19" x14ac:dyDescent="0.2">
      <c r="A5660">
        <v>5652</v>
      </c>
      <c r="B5660" s="1">
        <v>44921</v>
      </c>
      <c r="C5660" t="s">
        <v>260</v>
      </c>
      <c r="D5660" t="s">
        <v>332</v>
      </c>
      <c r="E5660">
        <v>1</v>
      </c>
      <c r="F5660" t="s">
        <v>224</v>
      </c>
      <c r="G5660" t="s">
        <v>263</v>
      </c>
      <c r="H5660" t="s">
        <v>672</v>
      </c>
      <c r="M5660" s="2">
        <v>9000</v>
      </c>
      <c r="N5660" s="2">
        <v>20000</v>
      </c>
      <c r="O5660" s="2">
        <f>IF(Tabla1[[#This Row],[Mov]]="VNT",Tabla1[[#This Row],[Sale]]-Tabla1[[#This Row],[Cost]],-Tabla1[[#This Row],[Cost]]*Tabla1[[#This Row],[Cant]])</f>
        <v>11000</v>
      </c>
      <c r="P5660" s="8">
        <f>IF(Tabla1[[#This Row],[Mov]]="VNT",-Tabla1[[#This Row],[Cant]],Tabla1[[#This Row],[Cant]])</f>
        <v>-1</v>
      </c>
      <c r="Q5660" s="8">
        <f>DAY(Tabla1[[#This Row],[Date]])</f>
        <v>26</v>
      </c>
      <c r="R5660" s="8">
        <f>MONTH(Tabla1[[#This Row],[Date]])</f>
        <v>12</v>
      </c>
      <c r="S5660" s="8">
        <f>YEAR(Tabla1[[#This Row],[Date]])</f>
        <v>2022</v>
      </c>
    </row>
    <row r="5661" spans="1:19" x14ac:dyDescent="0.2">
      <c r="A5661">
        <v>5653</v>
      </c>
      <c r="B5661" s="1">
        <v>44921</v>
      </c>
      <c r="C5661" t="s">
        <v>260</v>
      </c>
      <c r="D5661" t="s">
        <v>332</v>
      </c>
      <c r="E5661">
        <v>1</v>
      </c>
      <c r="F5661" t="s">
        <v>224</v>
      </c>
      <c r="G5661" t="s">
        <v>284</v>
      </c>
      <c r="H5661" t="s">
        <v>1394</v>
      </c>
      <c r="M5661" s="2">
        <v>8500</v>
      </c>
      <c r="N5661" s="2">
        <v>20000</v>
      </c>
      <c r="O5661" s="2">
        <f>IF(Tabla1[[#This Row],[Mov]]="VNT",Tabla1[[#This Row],[Sale]]-Tabla1[[#This Row],[Cost]],-Tabla1[[#This Row],[Cost]]*Tabla1[[#This Row],[Cant]])</f>
        <v>11500</v>
      </c>
      <c r="P5661" s="8">
        <f>IF(Tabla1[[#This Row],[Mov]]="VNT",-Tabla1[[#This Row],[Cant]],Tabla1[[#This Row],[Cant]])</f>
        <v>-1</v>
      </c>
      <c r="Q5661" s="8">
        <f>DAY(Tabla1[[#This Row],[Date]])</f>
        <v>26</v>
      </c>
      <c r="R5661" s="8">
        <f>MONTH(Tabla1[[#This Row],[Date]])</f>
        <v>12</v>
      </c>
      <c r="S5661" s="8">
        <f>YEAR(Tabla1[[#This Row],[Date]])</f>
        <v>2022</v>
      </c>
    </row>
    <row r="5662" spans="1:19" x14ac:dyDescent="0.2">
      <c r="A5662">
        <v>5654</v>
      </c>
      <c r="B5662" s="1">
        <v>44921</v>
      </c>
      <c r="C5662" t="s">
        <v>260</v>
      </c>
      <c r="D5662" t="s">
        <v>948</v>
      </c>
      <c r="E5662">
        <v>1</v>
      </c>
      <c r="F5662" t="s">
        <v>976</v>
      </c>
      <c r="G5662" t="s">
        <v>266</v>
      </c>
      <c r="H5662" t="s">
        <v>977</v>
      </c>
      <c r="M5662" s="2">
        <v>20000</v>
      </c>
      <c r="N5662" s="2">
        <v>35000</v>
      </c>
      <c r="O5662" s="2">
        <f>IF(Tabla1[[#This Row],[Mov]]="VNT",Tabla1[[#This Row],[Sale]]-Tabla1[[#This Row],[Cost]],-Tabla1[[#This Row],[Cost]]*Tabla1[[#This Row],[Cant]])</f>
        <v>15000</v>
      </c>
      <c r="P5662" s="8">
        <f>IF(Tabla1[[#This Row],[Mov]]="VNT",-Tabla1[[#This Row],[Cant]],Tabla1[[#This Row],[Cant]])</f>
        <v>-1</v>
      </c>
      <c r="Q5662" s="8">
        <f>DAY(Tabla1[[#This Row],[Date]])</f>
        <v>26</v>
      </c>
      <c r="R5662" s="8">
        <f>MONTH(Tabla1[[#This Row],[Date]])</f>
        <v>12</v>
      </c>
      <c r="S5662" s="8">
        <f>YEAR(Tabla1[[#This Row],[Date]])</f>
        <v>2022</v>
      </c>
    </row>
    <row r="5663" spans="1:19" x14ac:dyDescent="0.2">
      <c r="A5663">
        <v>5655</v>
      </c>
      <c r="B5663" s="1">
        <v>44921</v>
      </c>
      <c r="C5663" t="s">
        <v>260</v>
      </c>
      <c r="D5663" t="s">
        <v>332</v>
      </c>
      <c r="E5663">
        <v>1</v>
      </c>
      <c r="F5663" t="s">
        <v>116</v>
      </c>
      <c r="G5663" t="s">
        <v>347</v>
      </c>
      <c r="H5663" t="s">
        <v>518</v>
      </c>
      <c r="M5663" s="2">
        <v>6074</v>
      </c>
      <c r="N5663" s="2">
        <v>6500</v>
      </c>
      <c r="O5663" s="2">
        <f>IF(Tabla1[[#This Row],[Mov]]="VNT",Tabla1[[#This Row],[Sale]]-Tabla1[[#This Row],[Cost]],-Tabla1[[#This Row],[Cost]]*Tabla1[[#This Row],[Cant]])</f>
        <v>426</v>
      </c>
      <c r="P5663" s="8">
        <f>IF(Tabla1[[#This Row],[Mov]]="VNT",-Tabla1[[#This Row],[Cant]],Tabla1[[#This Row],[Cant]])</f>
        <v>-1</v>
      </c>
      <c r="Q5663" s="8">
        <f>DAY(Tabla1[[#This Row],[Date]])</f>
        <v>26</v>
      </c>
      <c r="R5663" s="8">
        <f>MONTH(Tabla1[[#This Row],[Date]])</f>
        <v>12</v>
      </c>
      <c r="S5663" s="8">
        <f>YEAR(Tabla1[[#This Row],[Date]])</f>
        <v>2022</v>
      </c>
    </row>
    <row r="5664" spans="1:19" x14ac:dyDescent="0.2">
      <c r="A5664">
        <v>5656</v>
      </c>
      <c r="B5664" s="1">
        <v>44921</v>
      </c>
      <c r="C5664" t="s">
        <v>260</v>
      </c>
      <c r="D5664" t="s">
        <v>332</v>
      </c>
      <c r="E5664">
        <v>1</v>
      </c>
      <c r="F5664" t="s">
        <v>225</v>
      </c>
      <c r="G5664" t="s">
        <v>284</v>
      </c>
      <c r="H5664" t="s">
        <v>381</v>
      </c>
      <c r="M5664" s="2">
        <v>1100</v>
      </c>
      <c r="N5664" s="2">
        <v>10000</v>
      </c>
      <c r="O5664" s="2">
        <f>IF(Tabla1[[#This Row],[Mov]]="VNT",Tabla1[[#This Row],[Sale]]-Tabla1[[#This Row],[Cost]],-Tabla1[[#This Row],[Cost]]*Tabla1[[#This Row],[Cant]])</f>
        <v>8900</v>
      </c>
      <c r="P5664" s="8">
        <f>IF(Tabla1[[#This Row],[Mov]]="VNT",-Tabla1[[#This Row],[Cant]],Tabla1[[#This Row],[Cant]])</f>
        <v>-1</v>
      </c>
      <c r="Q5664" s="8">
        <f>DAY(Tabla1[[#This Row],[Date]])</f>
        <v>26</v>
      </c>
      <c r="R5664" s="8">
        <f>MONTH(Tabla1[[#This Row],[Date]])</f>
        <v>12</v>
      </c>
      <c r="S5664" s="8">
        <f>YEAR(Tabla1[[#This Row],[Date]])</f>
        <v>2022</v>
      </c>
    </row>
    <row r="5665" spans="1:19" x14ac:dyDescent="0.2">
      <c r="A5665">
        <v>5657</v>
      </c>
      <c r="B5665" s="1">
        <v>44921</v>
      </c>
      <c r="C5665" t="s">
        <v>260</v>
      </c>
      <c r="D5665" t="s">
        <v>332</v>
      </c>
      <c r="E5665">
        <v>1</v>
      </c>
      <c r="F5665" t="s">
        <v>458</v>
      </c>
      <c r="G5665" t="s">
        <v>266</v>
      </c>
      <c r="H5665" t="s">
        <v>2189</v>
      </c>
      <c r="M5665" s="2">
        <v>0</v>
      </c>
      <c r="N5665" s="2">
        <v>20000</v>
      </c>
      <c r="O5665" s="2">
        <f>IF(Tabla1[[#This Row],[Mov]]="VNT",Tabla1[[#This Row],[Sale]]-Tabla1[[#This Row],[Cost]],-Tabla1[[#This Row],[Cost]]*Tabla1[[#This Row],[Cant]])</f>
        <v>20000</v>
      </c>
      <c r="P5665" s="8">
        <f>IF(Tabla1[[#This Row],[Mov]]="VNT",-Tabla1[[#This Row],[Cant]],Tabla1[[#This Row],[Cant]])</f>
        <v>-1</v>
      </c>
      <c r="Q5665" s="8">
        <f>DAY(Tabla1[[#This Row],[Date]])</f>
        <v>26</v>
      </c>
      <c r="R5665" s="8">
        <f>MONTH(Tabla1[[#This Row],[Date]])</f>
        <v>12</v>
      </c>
      <c r="S5665" s="8">
        <f>YEAR(Tabla1[[#This Row],[Date]])</f>
        <v>2022</v>
      </c>
    </row>
    <row r="5666" spans="1:19" x14ac:dyDescent="0.2">
      <c r="A5666">
        <v>5658</v>
      </c>
      <c r="B5666" s="1">
        <v>44921</v>
      </c>
      <c r="C5666" t="s">
        <v>261</v>
      </c>
      <c r="D5666" t="s">
        <v>1485</v>
      </c>
      <c r="E5666">
        <v>1</v>
      </c>
      <c r="F5666" t="s">
        <v>2190</v>
      </c>
      <c r="G5666" t="s">
        <v>284</v>
      </c>
      <c r="H5666" t="s">
        <v>2171</v>
      </c>
      <c r="M5666" s="2">
        <v>8000</v>
      </c>
      <c r="N5666" s="2">
        <v>15000</v>
      </c>
      <c r="O5666" s="2">
        <f>IF(Tabla1[[#This Row],[Mov]]="VNT",Tabla1[[#This Row],[Sale]]-Tabla1[[#This Row],[Cost]],-Tabla1[[#This Row],[Cost]]*Tabla1[[#This Row],[Cant]])</f>
        <v>-8000</v>
      </c>
      <c r="P5666" s="8">
        <f>IF(Tabla1[[#This Row],[Mov]]="VNT",-Tabla1[[#This Row],[Cant]],Tabla1[[#This Row],[Cant]])</f>
        <v>1</v>
      </c>
      <c r="Q5666" s="8">
        <f>DAY(Tabla1[[#This Row],[Date]])</f>
        <v>26</v>
      </c>
      <c r="R5666" s="8">
        <f>MONTH(Tabla1[[#This Row],[Date]])</f>
        <v>12</v>
      </c>
      <c r="S5666" s="8">
        <f>YEAR(Tabla1[[#This Row],[Date]])</f>
        <v>2022</v>
      </c>
    </row>
    <row r="5667" spans="1:19" x14ac:dyDescent="0.2">
      <c r="A5667">
        <v>5659</v>
      </c>
      <c r="B5667" s="1">
        <v>44921</v>
      </c>
      <c r="C5667" t="s">
        <v>261</v>
      </c>
      <c r="D5667" t="s">
        <v>1767</v>
      </c>
      <c r="E5667">
        <v>1</v>
      </c>
      <c r="F5667" t="s">
        <v>2043</v>
      </c>
      <c r="G5667" t="s">
        <v>1765</v>
      </c>
      <c r="H5667" t="s">
        <v>2192</v>
      </c>
      <c r="M5667" s="2">
        <v>150000</v>
      </c>
      <c r="N5667" s="2">
        <v>230000</v>
      </c>
      <c r="O5667" s="2">
        <f>IF(Tabla1[[#This Row],[Mov]]="VNT",Tabla1[[#This Row],[Sale]]-Tabla1[[#This Row],[Cost]],-Tabla1[[#This Row],[Cost]]*Tabla1[[#This Row],[Cant]])</f>
        <v>-150000</v>
      </c>
      <c r="P5667" s="8">
        <f>IF(Tabla1[[#This Row],[Mov]]="VNT",-Tabla1[[#This Row],[Cant]],Tabla1[[#This Row],[Cant]])</f>
        <v>1</v>
      </c>
      <c r="Q5667" s="8">
        <f>DAY(Tabla1[[#This Row],[Date]])</f>
        <v>26</v>
      </c>
      <c r="R5667" s="8">
        <f>MONTH(Tabla1[[#This Row],[Date]])</f>
        <v>12</v>
      </c>
      <c r="S5667" s="8">
        <f>YEAR(Tabla1[[#This Row],[Date]])</f>
        <v>2022</v>
      </c>
    </row>
    <row r="5668" spans="1:19" x14ac:dyDescent="0.2">
      <c r="A5668">
        <v>5660</v>
      </c>
      <c r="B5668" s="1">
        <v>44921</v>
      </c>
      <c r="C5668" t="s">
        <v>261</v>
      </c>
      <c r="D5668" t="s">
        <v>1767</v>
      </c>
      <c r="E5668">
        <v>1</v>
      </c>
      <c r="F5668" t="s">
        <v>103</v>
      </c>
      <c r="G5668" t="s">
        <v>1765</v>
      </c>
      <c r="H5668" t="s">
        <v>1821</v>
      </c>
      <c r="L5668" s="27" t="s">
        <v>2191</v>
      </c>
      <c r="M5668" s="2">
        <v>69000</v>
      </c>
      <c r="N5668" s="2">
        <v>120000</v>
      </c>
      <c r="O5668" s="2">
        <f>IF(Tabla1[[#This Row],[Mov]]="VNT",Tabla1[[#This Row],[Sale]]-Tabla1[[#This Row],[Cost]],-Tabla1[[#This Row],[Cost]]*Tabla1[[#This Row],[Cant]])</f>
        <v>-69000</v>
      </c>
      <c r="P5668" s="8">
        <f>IF(Tabla1[[#This Row],[Mov]]="VNT",-Tabla1[[#This Row],[Cant]],Tabla1[[#This Row],[Cant]])</f>
        <v>1</v>
      </c>
      <c r="Q5668" s="8">
        <f>DAY(Tabla1[[#This Row],[Date]])</f>
        <v>26</v>
      </c>
      <c r="R5668" s="8">
        <f>MONTH(Tabla1[[#This Row],[Date]])</f>
        <v>12</v>
      </c>
      <c r="S5668" s="8">
        <f>YEAR(Tabla1[[#This Row],[Date]])</f>
        <v>2022</v>
      </c>
    </row>
    <row r="5669" spans="1:19" x14ac:dyDescent="0.2">
      <c r="A5669">
        <v>5661</v>
      </c>
      <c r="B5669" s="1">
        <v>44921</v>
      </c>
      <c r="C5669" t="s">
        <v>261</v>
      </c>
      <c r="D5669" t="s">
        <v>623</v>
      </c>
      <c r="E5669">
        <v>3</v>
      </c>
      <c r="F5669" t="s">
        <v>532</v>
      </c>
      <c r="G5669" t="s">
        <v>273</v>
      </c>
      <c r="H5669" t="s">
        <v>552</v>
      </c>
      <c r="M5669" s="2">
        <v>18000</v>
      </c>
      <c r="N5669" s="2">
        <v>35000</v>
      </c>
      <c r="O5669" s="2">
        <f>IF(Tabla1[[#This Row],[Mov]]="VNT",Tabla1[[#This Row],[Sale]]-Tabla1[[#This Row],[Cost]],-Tabla1[[#This Row],[Cost]]*Tabla1[[#This Row],[Cant]])</f>
        <v>-54000</v>
      </c>
      <c r="P5669" s="8">
        <f>IF(Tabla1[[#This Row],[Mov]]="VNT",-Tabla1[[#This Row],[Cant]],Tabla1[[#This Row],[Cant]])</f>
        <v>3</v>
      </c>
      <c r="Q5669" s="8">
        <f>DAY(Tabla1[[#This Row],[Date]])</f>
        <v>26</v>
      </c>
      <c r="R5669" s="8">
        <f>MONTH(Tabla1[[#This Row],[Date]])</f>
        <v>12</v>
      </c>
      <c r="S5669" s="8">
        <f>YEAR(Tabla1[[#This Row],[Date]])</f>
        <v>2022</v>
      </c>
    </row>
    <row r="5670" spans="1:19" x14ac:dyDescent="0.2">
      <c r="A5670">
        <v>5662</v>
      </c>
      <c r="B5670" s="1">
        <v>44921</v>
      </c>
      <c r="C5670" t="s">
        <v>261</v>
      </c>
      <c r="D5670" t="s">
        <v>623</v>
      </c>
      <c r="E5670">
        <v>1</v>
      </c>
      <c r="F5670" t="s">
        <v>1763</v>
      </c>
      <c r="G5670" t="s">
        <v>735</v>
      </c>
      <c r="H5670" t="s">
        <v>2193</v>
      </c>
      <c r="M5670" s="2">
        <v>68000</v>
      </c>
      <c r="N5670" s="2">
        <v>110000</v>
      </c>
      <c r="O5670" s="2">
        <f>IF(Tabla1[[#This Row],[Mov]]="VNT",Tabla1[[#This Row],[Sale]]-Tabla1[[#This Row],[Cost]],-Tabla1[[#This Row],[Cost]]*Tabla1[[#This Row],[Cant]])</f>
        <v>-68000</v>
      </c>
      <c r="P5670" s="8">
        <f>IF(Tabla1[[#This Row],[Mov]]="VNT",-Tabla1[[#This Row],[Cant]],Tabla1[[#This Row],[Cant]])</f>
        <v>1</v>
      </c>
      <c r="Q5670" s="8">
        <f>DAY(Tabla1[[#This Row],[Date]])</f>
        <v>26</v>
      </c>
      <c r="R5670" s="8">
        <f>MONTH(Tabla1[[#This Row],[Date]])</f>
        <v>12</v>
      </c>
      <c r="S5670" s="8">
        <f>YEAR(Tabla1[[#This Row],[Date]])</f>
        <v>2022</v>
      </c>
    </row>
    <row r="5671" spans="1:19" x14ac:dyDescent="0.2">
      <c r="A5671">
        <v>5663</v>
      </c>
      <c r="B5671" s="1">
        <v>44921</v>
      </c>
      <c r="C5671" t="s">
        <v>261</v>
      </c>
      <c r="D5671" t="s">
        <v>623</v>
      </c>
      <c r="E5671">
        <v>1</v>
      </c>
      <c r="F5671" t="s">
        <v>1763</v>
      </c>
      <c r="G5671" t="s">
        <v>735</v>
      </c>
      <c r="H5671" t="s">
        <v>858</v>
      </c>
      <c r="M5671" s="2">
        <v>30000</v>
      </c>
      <c r="N5671" s="2">
        <v>55000</v>
      </c>
      <c r="O5671" s="2">
        <f>IF(Tabla1[[#This Row],[Mov]]="VNT",Tabla1[[#This Row],[Sale]]-Tabla1[[#This Row],[Cost]],-Tabla1[[#This Row],[Cost]]*Tabla1[[#This Row],[Cant]])</f>
        <v>-30000</v>
      </c>
      <c r="P5671" s="8">
        <f>IF(Tabla1[[#This Row],[Mov]]="VNT",-Tabla1[[#This Row],[Cant]],Tabla1[[#This Row],[Cant]])</f>
        <v>1</v>
      </c>
      <c r="Q5671" s="8">
        <f>DAY(Tabla1[[#This Row],[Date]])</f>
        <v>26</v>
      </c>
      <c r="R5671" s="8">
        <f>MONTH(Tabla1[[#This Row],[Date]])</f>
        <v>12</v>
      </c>
      <c r="S5671" s="8">
        <f>YEAR(Tabla1[[#This Row],[Date]])</f>
        <v>2022</v>
      </c>
    </row>
    <row r="5672" spans="1:19" x14ac:dyDescent="0.2">
      <c r="A5672">
        <v>5664</v>
      </c>
      <c r="B5672" s="1">
        <v>44921</v>
      </c>
      <c r="C5672" t="s">
        <v>261</v>
      </c>
      <c r="D5672" t="s">
        <v>1569</v>
      </c>
      <c r="E5672">
        <v>1</v>
      </c>
      <c r="F5672" t="s">
        <v>224</v>
      </c>
      <c r="G5672" t="s">
        <v>263</v>
      </c>
      <c r="H5672" t="s">
        <v>391</v>
      </c>
      <c r="M5672" s="2">
        <v>8000</v>
      </c>
      <c r="N5672" s="2">
        <v>20000</v>
      </c>
      <c r="O5672" s="2">
        <f>IF(Tabla1[[#This Row],[Mov]]="VNT",Tabla1[[#This Row],[Sale]]-Tabla1[[#This Row],[Cost]],-Tabla1[[#This Row],[Cost]]*Tabla1[[#This Row],[Cant]])</f>
        <v>-8000</v>
      </c>
      <c r="P5672" s="8">
        <f>IF(Tabla1[[#This Row],[Mov]]="VNT",-Tabla1[[#This Row],[Cant]],Tabla1[[#This Row],[Cant]])</f>
        <v>1</v>
      </c>
      <c r="Q5672" s="8">
        <f>DAY(Tabla1[[#This Row],[Date]])</f>
        <v>26</v>
      </c>
      <c r="R5672" s="8">
        <f>MONTH(Tabla1[[#This Row],[Date]])</f>
        <v>12</v>
      </c>
      <c r="S5672" s="8">
        <f>YEAR(Tabla1[[#This Row],[Date]])</f>
        <v>2022</v>
      </c>
    </row>
    <row r="5673" spans="1:19" x14ac:dyDescent="0.2">
      <c r="A5673">
        <v>5665</v>
      </c>
      <c r="B5673" s="1">
        <v>44921</v>
      </c>
      <c r="C5673" t="s">
        <v>261</v>
      </c>
      <c r="D5673" t="s">
        <v>1569</v>
      </c>
      <c r="E5673">
        <v>1</v>
      </c>
      <c r="F5673" t="s">
        <v>224</v>
      </c>
      <c r="G5673" t="s">
        <v>284</v>
      </c>
      <c r="H5673" t="s">
        <v>907</v>
      </c>
      <c r="M5673" s="2">
        <v>8000</v>
      </c>
      <c r="N5673" s="2">
        <v>20000</v>
      </c>
      <c r="O5673" s="2">
        <f>IF(Tabla1[[#This Row],[Mov]]="VNT",Tabla1[[#This Row],[Sale]]-Tabla1[[#This Row],[Cost]],-Tabla1[[#This Row],[Cost]]*Tabla1[[#This Row],[Cant]])</f>
        <v>-8000</v>
      </c>
      <c r="P5673" s="8">
        <f>IF(Tabla1[[#This Row],[Mov]]="VNT",-Tabla1[[#This Row],[Cant]],Tabla1[[#This Row],[Cant]])</f>
        <v>1</v>
      </c>
      <c r="Q5673" s="8">
        <f>DAY(Tabla1[[#This Row],[Date]])</f>
        <v>26</v>
      </c>
      <c r="R5673" s="8">
        <f>MONTH(Tabla1[[#This Row],[Date]])</f>
        <v>12</v>
      </c>
      <c r="S5673" s="8">
        <f>YEAR(Tabla1[[#This Row],[Date]])</f>
        <v>2022</v>
      </c>
    </row>
    <row r="5674" spans="1:19" x14ac:dyDescent="0.2">
      <c r="A5674">
        <v>5666</v>
      </c>
      <c r="B5674" s="1">
        <v>44921</v>
      </c>
      <c r="C5674" t="s">
        <v>261</v>
      </c>
      <c r="D5674" t="s">
        <v>1569</v>
      </c>
      <c r="E5674">
        <v>1</v>
      </c>
      <c r="F5674" t="s">
        <v>224</v>
      </c>
      <c r="G5674" t="s">
        <v>860</v>
      </c>
      <c r="H5674" t="s">
        <v>313</v>
      </c>
      <c r="M5674" s="2">
        <v>8000</v>
      </c>
      <c r="N5674" s="2">
        <v>20000</v>
      </c>
      <c r="O5674" s="2">
        <f>IF(Tabla1[[#This Row],[Mov]]="VNT",Tabla1[[#This Row],[Sale]]-Tabla1[[#This Row],[Cost]],-Tabla1[[#This Row],[Cost]]*Tabla1[[#This Row],[Cant]])</f>
        <v>-8000</v>
      </c>
      <c r="P5674" s="8">
        <f>IF(Tabla1[[#This Row],[Mov]]="VNT",-Tabla1[[#This Row],[Cant]],Tabla1[[#This Row],[Cant]])</f>
        <v>1</v>
      </c>
      <c r="Q5674" s="8">
        <f>DAY(Tabla1[[#This Row],[Date]])</f>
        <v>26</v>
      </c>
      <c r="R5674" s="8">
        <f>MONTH(Tabla1[[#This Row],[Date]])</f>
        <v>12</v>
      </c>
      <c r="S5674" s="8">
        <f>YEAR(Tabla1[[#This Row],[Date]])</f>
        <v>2022</v>
      </c>
    </row>
    <row r="5675" spans="1:19" x14ac:dyDescent="0.2">
      <c r="A5675">
        <v>5667</v>
      </c>
      <c r="B5675" s="1">
        <v>44921</v>
      </c>
      <c r="C5675" t="s">
        <v>261</v>
      </c>
      <c r="D5675" t="s">
        <v>1569</v>
      </c>
      <c r="E5675">
        <v>1</v>
      </c>
      <c r="F5675" t="s">
        <v>224</v>
      </c>
      <c r="G5675" t="s">
        <v>860</v>
      </c>
      <c r="H5675" t="s">
        <v>361</v>
      </c>
      <c r="M5675" s="2">
        <v>8000</v>
      </c>
      <c r="N5675" s="2">
        <v>20000</v>
      </c>
      <c r="O5675" s="2">
        <f>IF(Tabla1[[#This Row],[Mov]]="VNT",Tabla1[[#This Row],[Sale]]-Tabla1[[#This Row],[Cost]],-Tabla1[[#This Row],[Cost]]*Tabla1[[#This Row],[Cant]])</f>
        <v>-8000</v>
      </c>
      <c r="P5675" s="8">
        <f>IF(Tabla1[[#This Row],[Mov]]="VNT",-Tabla1[[#This Row],[Cant]],Tabla1[[#This Row],[Cant]])</f>
        <v>1</v>
      </c>
      <c r="Q5675" s="8">
        <f>DAY(Tabla1[[#This Row],[Date]])</f>
        <v>26</v>
      </c>
      <c r="R5675" s="8">
        <f>MONTH(Tabla1[[#This Row],[Date]])</f>
        <v>12</v>
      </c>
      <c r="S5675" s="8">
        <f>YEAR(Tabla1[[#This Row],[Date]])</f>
        <v>2022</v>
      </c>
    </row>
    <row r="5676" spans="1:19" x14ac:dyDescent="0.2">
      <c r="A5676">
        <v>5668</v>
      </c>
      <c r="B5676" s="1">
        <v>44921</v>
      </c>
      <c r="C5676" t="s">
        <v>261</v>
      </c>
      <c r="D5676" t="s">
        <v>1569</v>
      </c>
      <c r="E5676">
        <v>1</v>
      </c>
      <c r="F5676" t="s">
        <v>224</v>
      </c>
      <c r="G5676" t="s">
        <v>860</v>
      </c>
      <c r="H5676" t="s">
        <v>596</v>
      </c>
      <c r="M5676" s="2">
        <v>8000</v>
      </c>
      <c r="N5676" s="2">
        <v>20000</v>
      </c>
      <c r="O5676" s="2">
        <f>IF(Tabla1[[#This Row],[Mov]]="VNT",Tabla1[[#This Row],[Sale]]-Tabla1[[#This Row],[Cost]],-Tabla1[[#This Row],[Cost]]*Tabla1[[#This Row],[Cant]])</f>
        <v>-8000</v>
      </c>
      <c r="P5676" s="8">
        <f>IF(Tabla1[[#This Row],[Mov]]="VNT",-Tabla1[[#This Row],[Cant]],Tabla1[[#This Row],[Cant]])</f>
        <v>1</v>
      </c>
      <c r="Q5676" s="8">
        <f>DAY(Tabla1[[#This Row],[Date]])</f>
        <v>26</v>
      </c>
      <c r="R5676" s="8">
        <f>MONTH(Tabla1[[#This Row],[Date]])</f>
        <v>12</v>
      </c>
      <c r="S5676" s="8">
        <f>YEAR(Tabla1[[#This Row],[Date]])</f>
        <v>2022</v>
      </c>
    </row>
    <row r="5677" spans="1:19" x14ac:dyDescent="0.2">
      <c r="A5677">
        <v>5669</v>
      </c>
      <c r="B5677" s="1">
        <v>44921</v>
      </c>
      <c r="C5677" t="s">
        <v>261</v>
      </c>
      <c r="D5677" t="s">
        <v>1569</v>
      </c>
      <c r="E5677">
        <v>1</v>
      </c>
      <c r="F5677" t="s">
        <v>224</v>
      </c>
      <c r="G5677" t="s">
        <v>1782</v>
      </c>
      <c r="H5677" t="s">
        <v>1393</v>
      </c>
      <c r="M5677" s="2">
        <v>8000</v>
      </c>
      <c r="N5677" s="2">
        <v>20000</v>
      </c>
      <c r="O5677" s="2">
        <f>IF(Tabla1[[#This Row],[Mov]]="VNT",Tabla1[[#This Row],[Sale]]-Tabla1[[#This Row],[Cost]],-Tabla1[[#This Row],[Cost]]*Tabla1[[#This Row],[Cant]])</f>
        <v>-8000</v>
      </c>
      <c r="P5677" s="8">
        <f>IF(Tabla1[[#This Row],[Mov]]="VNT",-Tabla1[[#This Row],[Cant]],Tabla1[[#This Row],[Cant]])</f>
        <v>1</v>
      </c>
      <c r="Q5677" s="8">
        <f>DAY(Tabla1[[#This Row],[Date]])</f>
        <v>26</v>
      </c>
      <c r="R5677" s="8">
        <f>MONTH(Tabla1[[#This Row],[Date]])</f>
        <v>12</v>
      </c>
      <c r="S5677" s="8">
        <f>YEAR(Tabla1[[#This Row],[Date]])</f>
        <v>2022</v>
      </c>
    </row>
    <row r="5678" spans="1:19" x14ac:dyDescent="0.2">
      <c r="A5678">
        <v>5670</v>
      </c>
      <c r="B5678" s="1">
        <v>44921</v>
      </c>
      <c r="C5678" t="s">
        <v>261</v>
      </c>
      <c r="D5678" t="s">
        <v>1569</v>
      </c>
      <c r="E5678">
        <v>6</v>
      </c>
      <c r="F5678" t="s">
        <v>224</v>
      </c>
      <c r="G5678" t="s">
        <v>589</v>
      </c>
      <c r="H5678" t="s">
        <v>1173</v>
      </c>
      <c r="M5678" s="2">
        <v>8000</v>
      </c>
      <c r="N5678" s="2">
        <v>20000</v>
      </c>
      <c r="O5678" s="2">
        <f>IF(Tabla1[[#This Row],[Mov]]="VNT",Tabla1[[#This Row],[Sale]]-Tabla1[[#This Row],[Cost]],-Tabla1[[#This Row],[Cost]]*Tabla1[[#This Row],[Cant]])</f>
        <v>-48000</v>
      </c>
      <c r="P5678" s="8">
        <f>IF(Tabla1[[#This Row],[Mov]]="VNT",-Tabla1[[#This Row],[Cant]],Tabla1[[#This Row],[Cant]])</f>
        <v>6</v>
      </c>
      <c r="Q5678" s="8">
        <f>DAY(Tabla1[[#This Row],[Date]])</f>
        <v>26</v>
      </c>
      <c r="R5678" s="8">
        <f>MONTH(Tabla1[[#This Row],[Date]])</f>
        <v>12</v>
      </c>
      <c r="S5678" s="8">
        <f>YEAR(Tabla1[[#This Row],[Date]])</f>
        <v>2022</v>
      </c>
    </row>
    <row r="5679" spans="1:19" x14ac:dyDescent="0.2">
      <c r="A5679">
        <v>5671</v>
      </c>
      <c r="B5679" s="1">
        <v>44921</v>
      </c>
      <c r="C5679" t="s">
        <v>261</v>
      </c>
      <c r="D5679" t="s">
        <v>1569</v>
      </c>
      <c r="E5679">
        <v>60</v>
      </c>
      <c r="F5679" t="s">
        <v>342</v>
      </c>
      <c r="G5679" t="s">
        <v>589</v>
      </c>
      <c r="H5679" t="s">
        <v>1173</v>
      </c>
      <c r="M5679" s="2">
        <v>800</v>
      </c>
      <c r="N5679" s="2">
        <v>10000</v>
      </c>
      <c r="O5679" s="2">
        <f>IF(Tabla1[[#This Row],[Mov]]="VNT",Tabla1[[#This Row],[Sale]]-Tabla1[[#This Row],[Cost]],-Tabla1[[#This Row],[Cost]]*Tabla1[[#This Row],[Cant]])</f>
        <v>-48000</v>
      </c>
      <c r="P5679" s="8">
        <f>IF(Tabla1[[#This Row],[Mov]]="VNT",-Tabla1[[#This Row],[Cant]],Tabla1[[#This Row],[Cant]])</f>
        <v>60</v>
      </c>
      <c r="Q5679" s="8">
        <f>DAY(Tabla1[[#This Row],[Date]])</f>
        <v>26</v>
      </c>
      <c r="R5679" s="8">
        <f>MONTH(Tabla1[[#This Row],[Date]])</f>
        <v>12</v>
      </c>
      <c r="S5679" s="8">
        <f>YEAR(Tabla1[[#This Row],[Date]])</f>
        <v>2022</v>
      </c>
    </row>
    <row r="5680" spans="1:19" x14ac:dyDescent="0.2">
      <c r="A5680">
        <v>5672</v>
      </c>
      <c r="B5680" s="1">
        <v>44921</v>
      </c>
      <c r="C5680" t="s">
        <v>261</v>
      </c>
      <c r="D5680" t="s">
        <v>1569</v>
      </c>
      <c r="E5680">
        <v>30</v>
      </c>
      <c r="F5680" t="s">
        <v>225</v>
      </c>
      <c r="G5680" t="s">
        <v>589</v>
      </c>
      <c r="H5680" t="s">
        <v>1173</v>
      </c>
      <c r="M5680" s="2">
        <v>1100</v>
      </c>
      <c r="N5680" s="2">
        <v>10000</v>
      </c>
      <c r="O5680" s="2">
        <f>IF(Tabla1[[#This Row],[Mov]]="VNT",Tabla1[[#This Row],[Sale]]-Tabla1[[#This Row],[Cost]],-Tabla1[[#This Row],[Cost]]*Tabla1[[#This Row],[Cant]])</f>
        <v>-33000</v>
      </c>
      <c r="P5680" s="8">
        <f>IF(Tabla1[[#This Row],[Mov]]="VNT",-Tabla1[[#This Row],[Cant]],Tabla1[[#This Row],[Cant]])</f>
        <v>30</v>
      </c>
      <c r="Q5680" s="8">
        <f>DAY(Tabla1[[#This Row],[Date]])</f>
        <v>26</v>
      </c>
      <c r="R5680" s="8">
        <f>MONTH(Tabla1[[#This Row],[Date]])</f>
        <v>12</v>
      </c>
      <c r="S5680" s="8">
        <f>YEAR(Tabla1[[#This Row],[Date]])</f>
        <v>2022</v>
      </c>
    </row>
    <row r="5681" spans="1:19" x14ac:dyDescent="0.2">
      <c r="A5681">
        <v>5673</v>
      </c>
      <c r="B5681" s="1">
        <v>44921</v>
      </c>
      <c r="C5681" t="s">
        <v>261</v>
      </c>
      <c r="D5681" t="s">
        <v>817</v>
      </c>
      <c r="E5681">
        <v>10</v>
      </c>
      <c r="F5681" t="s">
        <v>848</v>
      </c>
      <c r="G5681" t="s">
        <v>727</v>
      </c>
      <c r="H5681" t="s">
        <v>140</v>
      </c>
      <c r="M5681" s="2">
        <v>900</v>
      </c>
      <c r="N5681" s="2">
        <v>2500</v>
      </c>
      <c r="O5681" s="2">
        <f>IF(Tabla1[[#This Row],[Mov]]="VNT",Tabla1[[#This Row],[Sale]]-Tabla1[[#This Row],[Cost]],-Tabla1[[#This Row],[Cost]]*Tabla1[[#This Row],[Cant]])</f>
        <v>-9000</v>
      </c>
      <c r="P5681" s="8">
        <f>IF(Tabla1[[#This Row],[Mov]]="VNT",-Tabla1[[#This Row],[Cant]],Tabla1[[#This Row],[Cant]])</f>
        <v>10</v>
      </c>
      <c r="Q5681" s="8">
        <f>DAY(Tabla1[[#This Row],[Date]])</f>
        <v>26</v>
      </c>
      <c r="R5681" s="8">
        <f>MONTH(Tabla1[[#This Row],[Date]])</f>
        <v>12</v>
      </c>
      <c r="S5681" s="8">
        <f>YEAR(Tabla1[[#This Row],[Date]])</f>
        <v>2022</v>
      </c>
    </row>
    <row r="5682" spans="1:19" x14ac:dyDescent="0.2">
      <c r="A5682">
        <v>5674</v>
      </c>
      <c r="B5682" s="1">
        <v>44921</v>
      </c>
      <c r="C5682" t="s">
        <v>261</v>
      </c>
      <c r="D5682" t="s">
        <v>817</v>
      </c>
      <c r="E5682">
        <v>10</v>
      </c>
      <c r="F5682" t="s">
        <v>848</v>
      </c>
      <c r="G5682" t="s">
        <v>727</v>
      </c>
      <c r="H5682" t="s">
        <v>853</v>
      </c>
      <c r="M5682" s="2">
        <v>900</v>
      </c>
      <c r="N5682" s="2">
        <v>2500</v>
      </c>
      <c r="O5682" s="2">
        <f>IF(Tabla1[[#This Row],[Mov]]="VNT",Tabla1[[#This Row],[Sale]]-Tabla1[[#This Row],[Cost]],-Tabla1[[#This Row],[Cost]]*Tabla1[[#This Row],[Cant]])</f>
        <v>-9000</v>
      </c>
      <c r="P5682" s="8">
        <f>IF(Tabla1[[#This Row],[Mov]]="VNT",-Tabla1[[#This Row],[Cant]],Tabla1[[#This Row],[Cant]])</f>
        <v>10</v>
      </c>
      <c r="Q5682" s="8">
        <f>DAY(Tabla1[[#This Row],[Date]])</f>
        <v>26</v>
      </c>
      <c r="R5682" s="8">
        <f>MONTH(Tabla1[[#This Row],[Date]])</f>
        <v>12</v>
      </c>
      <c r="S5682" s="8">
        <f>YEAR(Tabla1[[#This Row],[Date]])</f>
        <v>2022</v>
      </c>
    </row>
    <row r="5683" spans="1:19" x14ac:dyDescent="0.2">
      <c r="A5683">
        <v>5675</v>
      </c>
      <c r="B5683" s="1">
        <v>44921</v>
      </c>
      <c r="C5683" t="s">
        <v>261</v>
      </c>
      <c r="D5683" t="s">
        <v>817</v>
      </c>
      <c r="E5683">
        <v>5</v>
      </c>
      <c r="F5683" t="s">
        <v>848</v>
      </c>
      <c r="G5683" t="s">
        <v>727</v>
      </c>
      <c r="H5683" t="s">
        <v>140</v>
      </c>
      <c r="M5683" s="2">
        <v>800</v>
      </c>
      <c r="N5683" s="2">
        <v>3000</v>
      </c>
      <c r="O5683" s="2">
        <f>IF(Tabla1[[#This Row],[Mov]]="VNT",Tabla1[[#This Row],[Sale]]-Tabla1[[#This Row],[Cost]],-Tabla1[[#This Row],[Cost]]*Tabla1[[#This Row],[Cant]])</f>
        <v>-4000</v>
      </c>
      <c r="P5683" s="8">
        <f>IF(Tabla1[[#This Row],[Mov]]="VNT",-Tabla1[[#This Row],[Cant]],Tabla1[[#This Row],[Cant]])</f>
        <v>5</v>
      </c>
      <c r="Q5683" s="8">
        <f>DAY(Tabla1[[#This Row],[Date]])</f>
        <v>26</v>
      </c>
      <c r="R5683" s="8">
        <f>MONTH(Tabla1[[#This Row],[Date]])</f>
        <v>12</v>
      </c>
      <c r="S5683" s="8">
        <f>YEAR(Tabla1[[#This Row],[Date]])</f>
        <v>2022</v>
      </c>
    </row>
    <row r="5684" spans="1:19" x14ac:dyDescent="0.2">
      <c r="A5684">
        <v>5676</v>
      </c>
      <c r="B5684" s="1">
        <v>44921</v>
      </c>
      <c r="C5684" t="s">
        <v>261</v>
      </c>
      <c r="D5684" t="s">
        <v>817</v>
      </c>
      <c r="E5684">
        <v>5</v>
      </c>
      <c r="F5684" t="s">
        <v>848</v>
      </c>
      <c r="G5684" t="s">
        <v>727</v>
      </c>
      <c r="H5684" t="s">
        <v>140</v>
      </c>
      <c r="M5684" s="2">
        <v>800</v>
      </c>
      <c r="N5684" s="2">
        <v>3000</v>
      </c>
      <c r="O5684" s="2">
        <f>IF(Tabla1[[#This Row],[Mov]]="VNT",Tabla1[[#This Row],[Sale]]-Tabla1[[#This Row],[Cost]],-Tabla1[[#This Row],[Cost]]*Tabla1[[#This Row],[Cant]])</f>
        <v>-4000</v>
      </c>
      <c r="P5684" s="8">
        <f>IF(Tabla1[[#This Row],[Mov]]="VNT",-Tabla1[[#This Row],[Cant]],Tabla1[[#This Row],[Cant]])</f>
        <v>5</v>
      </c>
      <c r="Q5684" s="8">
        <f>DAY(Tabla1[[#This Row],[Date]])</f>
        <v>26</v>
      </c>
      <c r="R5684" s="8">
        <f>MONTH(Tabla1[[#This Row],[Date]])</f>
        <v>12</v>
      </c>
      <c r="S5684" s="8">
        <f>YEAR(Tabla1[[#This Row],[Date]])</f>
        <v>2022</v>
      </c>
    </row>
    <row r="5685" spans="1:19" x14ac:dyDescent="0.2">
      <c r="A5685">
        <v>5677</v>
      </c>
      <c r="B5685" s="1">
        <v>44921</v>
      </c>
      <c r="C5685" t="s">
        <v>261</v>
      </c>
      <c r="D5685" t="s">
        <v>268</v>
      </c>
      <c r="E5685">
        <v>3</v>
      </c>
      <c r="F5685" t="s">
        <v>26</v>
      </c>
      <c r="G5685" t="s">
        <v>266</v>
      </c>
      <c r="H5685" t="s">
        <v>2195</v>
      </c>
      <c r="M5685" s="2">
        <v>5000</v>
      </c>
      <c r="N5685" s="2">
        <v>14000</v>
      </c>
      <c r="O5685" s="2">
        <f>IF(Tabla1[[#This Row],[Mov]]="VNT",Tabla1[[#This Row],[Sale]]-Tabla1[[#This Row],[Cost]],-Tabla1[[#This Row],[Cost]]*Tabla1[[#This Row],[Cant]])</f>
        <v>-15000</v>
      </c>
      <c r="P5685" s="8">
        <f>IF(Tabla1[[#This Row],[Mov]]="VNT",-Tabla1[[#This Row],[Cant]],Tabla1[[#This Row],[Cant]])</f>
        <v>3</v>
      </c>
      <c r="Q5685" s="8">
        <f>DAY(Tabla1[[#This Row],[Date]])</f>
        <v>26</v>
      </c>
      <c r="R5685" s="8">
        <f>MONTH(Tabla1[[#This Row],[Date]])</f>
        <v>12</v>
      </c>
      <c r="S5685" s="8">
        <f>YEAR(Tabla1[[#This Row],[Date]])</f>
        <v>2022</v>
      </c>
    </row>
    <row r="5686" spans="1:19" x14ac:dyDescent="0.2">
      <c r="A5686">
        <v>5678</v>
      </c>
      <c r="B5686" s="1">
        <v>44921</v>
      </c>
      <c r="C5686" t="s">
        <v>261</v>
      </c>
      <c r="D5686" t="s">
        <v>268</v>
      </c>
      <c r="E5686">
        <v>2</v>
      </c>
      <c r="F5686" t="s">
        <v>127</v>
      </c>
      <c r="G5686" t="s">
        <v>266</v>
      </c>
      <c r="H5686" t="s">
        <v>2194</v>
      </c>
      <c r="M5686" s="2">
        <v>12000</v>
      </c>
      <c r="N5686" s="2">
        <v>24000</v>
      </c>
      <c r="O5686" s="2">
        <f>IF(Tabla1[[#This Row],[Mov]]="VNT",Tabla1[[#This Row],[Sale]]-Tabla1[[#This Row],[Cost]],-Tabla1[[#This Row],[Cost]]*Tabla1[[#This Row],[Cant]])</f>
        <v>-24000</v>
      </c>
      <c r="P5686" s="8">
        <f>IF(Tabla1[[#This Row],[Mov]]="VNT",-Tabla1[[#This Row],[Cant]],Tabla1[[#This Row],[Cant]])</f>
        <v>2</v>
      </c>
      <c r="Q5686" s="8">
        <f>DAY(Tabla1[[#This Row],[Date]])</f>
        <v>26</v>
      </c>
      <c r="R5686" s="8">
        <f>MONTH(Tabla1[[#This Row],[Date]])</f>
        <v>12</v>
      </c>
      <c r="S5686" s="8">
        <f>YEAR(Tabla1[[#This Row],[Date]])</f>
        <v>2022</v>
      </c>
    </row>
    <row r="5687" spans="1:19" x14ac:dyDescent="0.2">
      <c r="A5687">
        <v>5679</v>
      </c>
      <c r="B5687" s="1">
        <v>44921</v>
      </c>
      <c r="C5687" t="s">
        <v>261</v>
      </c>
      <c r="D5687" t="s">
        <v>268</v>
      </c>
      <c r="E5687">
        <v>3</v>
      </c>
      <c r="F5687" t="s">
        <v>15</v>
      </c>
      <c r="G5687" t="s">
        <v>266</v>
      </c>
      <c r="H5687" t="s">
        <v>2160</v>
      </c>
      <c r="M5687" s="2">
        <v>2600</v>
      </c>
      <c r="N5687" s="2">
        <v>10000</v>
      </c>
      <c r="O5687" s="2">
        <f>IF(Tabla1[[#This Row],[Mov]]="VNT",Tabla1[[#This Row],[Sale]]-Tabla1[[#This Row],[Cost]],-Tabla1[[#This Row],[Cost]]*Tabla1[[#This Row],[Cant]])</f>
        <v>-7800</v>
      </c>
      <c r="P5687" s="8">
        <f>IF(Tabla1[[#This Row],[Mov]]="VNT",-Tabla1[[#This Row],[Cant]],Tabla1[[#This Row],[Cant]])</f>
        <v>3</v>
      </c>
      <c r="Q5687" s="8">
        <f>DAY(Tabla1[[#This Row],[Date]])</f>
        <v>26</v>
      </c>
      <c r="R5687" s="8">
        <f>MONTH(Tabla1[[#This Row],[Date]])</f>
        <v>12</v>
      </c>
      <c r="S5687" s="8">
        <f>YEAR(Tabla1[[#This Row],[Date]])</f>
        <v>2022</v>
      </c>
    </row>
    <row r="5688" spans="1:19" x14ac:dyDescent="0.2">
      <c r="A5688">
        <v>5680</v>
      </c>
      <c r="B5688" s="1">
        <v>44921</v>
      </c>
      <c r="C5688" t="s">
        <v>261</v>
      </c>
      <c r="D5688" t="s">
        <v>268</v>
      </c>
      <c r="E5688">
        <v>3</v>
      </c>
      <c r="F5688" t="s">
        <v>15</v>
      </c>
      <c r="G5688" t="s">
        <v>266</v>
      </c>
      <c r="H5688" t="s">
        <v>138</v>
      </c>
      <c r="M5688" s="2">
        <v>3500</v>
      </c>
      <c r="N5688" s="2">
        <v>10000</v>
      </c>
      <c r="O5688" s="2">
        <f>IF(Tabla1[[#This Row],[Mov]]="VNT",Tabla1[[#This Row],[Sale]]-Tabla1[[#This Row],[Cost]],-Tabla1[[#This Row],[Cost]]*Tabla1[[#This Row],[Cant]])</f>
        <v>-10500</v>
      </c>
      <c r="P5688" s="8">
        <f>IF(Tabla1[[#This Row],[Mov]]="VNT",-Tabla1[[#This Row],[Cant]],Tabla1[[#This Row],[Cant]])</f>
        <v>3</v>
      </c>
      <c r="Q5688" s="8">
        <f>DAY(Tabla1[[#This Row],[Date]])</f>
        <v>26</v>
      </c>
      <c r="R5688" s="8">
        <f>MONTH(Tabla1[[#This Row],[Date]])</f>
        <v>12</v>
      </c>
      <c r="S5688" s="8">
        <f>YEAR(Tabla1[[#This Row],[Date]])</f>
        <v>2022</v>
      </c>
    </row>
    <row r="5689" spans="1:19" x14ac:dyDescent="0.2">
      <c r="A5689">
        <v>5681</v>
      </c>
      <c r="B5689" s="1">
        <v>44921</v>
      </c>
      <c r="C5689" t="s">
        <v>261</v>
      </c>
      <c r="D5689" t="s">
        <v>268</v>
      </c>
      <c r="E5689">
        <v>2</v>
      </c>
      <c r="F5689" t="s">
        <v>128</v>
      </c>
      <c r="G5689" t="s">
        <v>266</v>
      </c>
      <c r="H5689" t="s">
        <v>2196</v>
      </c>
      <c r="M5689" s="2">
        <v>10000</v>
      </c>
      <c r="N5689" s="2">
        <v>20000</v>
      </c>
      <c r="O5689" s="2">
        <f>IF(Tabla1[[#This Row],[Mov]]="VNT",Tabla1[[#This Row],[Sale]]-Tabla1[[#This Row],[Cost]],-Tabla1[[#This Row],[Cost]]*Tabla1[[#This Row],[Cant]])</f>
        <v>-20000</v>
      </c>
      <c r="P5689" s="8">
        <f>IF(Tabla1[[#This Row],[Mov]]="VNT",-Tabla1[[#This Row],[Cant]],Tabla1[[#This Row],[Cant]])</f>
        <v>2</v>
      </c>
      <c r="Q5689" s="8">
        <f>DAY(Tabla1[[#This Row],[Date]])</f>
        <v>26</v>
      </c>
      <c r="R5689" s="8">
        <f>MONTH(Tabla1[[#This Row],[Date]])</f>
        <v>12</v>
      </c>
      <c r="S5689" s="8">
        <f>YEAR(Tabla1[[#This Row],[Date]])</f>
        <v>2022</v>
      </c>
    </row>
    <row r="5690" spans="1:19" x14ac:dyDescent="0.2">
      <c r="A5690">
        <v>5682</v>
      </c>
      <c r="B5690" s="1">
        <v>44921</v>
      </c>
      <c r="C5690" t="s">
        <v>260</v>
      </c>
      <c r="D5690" t="s">
        <v>332</v>
      </c>
      <c r="E5690">
        <v>1</v>
      </c>
      <c r="F5690" t="s">
        <v>225</v>
      </c>
      <c r="G5690" t="s">
        <v>272</v>
      </c>
      <c r="H5690" t="s">
        <v>253</v>
      </c>
      <c r="M5690" s="2">
        <v>1100</v>
      </c>
      <c r="N5690" s="2">
        <v>10000</v>
      </c>
      <c r="O5690" s="2">
        <f>IF(Tabla1[[#This Row],[Mov]]="VNT",Tabla1[[#This Row],[Sale]]-Tabla1[[#This Row],[Cost]],-Tabla1[[#This Row],[Cost]]*Tabla1[[#This Row],[Cant]])</f>
        <v>8900</v>
      </c>
      <c r="P5690" s="8">
        <f>IF(Tabla1[[#This Row],[Mov]]="VNT",-Tabla1[[#This Row],[Cant]],Tabla1[[#This Row],[Cant]])</f>
        <v>-1</v>
      </c>
      <c r="Q5690" s="8">
        <f>DAY(Tabla1[[#This Row],[Date]])</f>
        <v>26</v>
      </c>
      <c r="R5690" s="8">
        <f>MONTH(Tabla1[[#This Row],[Date]])</f>
        <v>12</v>
      </c>
      <c r="S5690" s="8">
        <f>YEAR(Tabla1[[#This Row],[Date]])</f>
        <v>2022</v>
      </c>
    </row>
    <row r="5691" spans="1:19" x14ac:dyDescent="0.2">
      <c r="A5691">
        <v>5683</v>
      </c>
      <c r="B5691" s="1">
        <v>44921</v>
      </c>
      <c r="C5691" t="s">
        <v>260</v>
      </c>
      <c r="D5691" t="s">
        <v>332</v>
      </c>
      <c r="E5691">
        <v>1</v>
      </c>
      <c r="F5691" t="s">
        <v>224</v>
      </c>
      <c r="G5691" t="s">
        <v>272</v>
      </c>
      <c r="H5691" t="s">
        <v>253</v>
      </c>
      <c r="M5691" s="2">
        <v>9000</v>
      </c>
      <c r="N5691" s="2">
        <v>20000</v>
      </c>
      <c r="O5691" s="2">
        <f>IF(Tabla1[[#This Row],[Mov]]="VNT",Tabla1[[#This Row],[Sale]]-Tabla1[[#This Row],[Cost]],-Tabla1[[#This Row],[Cost]]*Tabla1[[#This Row],[Cant]])</f>
        <v>11000</v>
      </c>
      <c r="P5691" s="8">
        <f>IF(Tabla1[[#This Row],[Mov]]="VNT",-Tabla1[[#This Row],[Cant]],Tabla1[[#This Row],[Cant]])</f>
        <v>-1</v>
      </c>
      <c r="Q5691" s="8">
        <f>DAY(Tabla1[[#This Row],[Date]])</f>
        <v>26</v>
      </c>
      <c r="R5691" s="8">
        <f>MONTH(Tabla1[[#This Row],[Date]])</f>
        <v>12</v>
      </c>
      <c r="S5691" s="8">
        <f>YEAR(Tabla1[[#This Row],[Date]])</f>
        <v>2022</v>
      </c>
    </row>
    <row r="5692" spans="1:19" x14ac:dyDescent="0.2">
      <c r="A5692">
        <v>5684</v>
      </c>
      <c r="B5692" s="1">
        <v>44921</v>
      </c>
      <c r="C5692" t="s">
        <v>260</v>
      </c>
      <c r="D5692" t="s">
        <v>332</v>
      </c>
      <c r="E5692">
        <v>1</v>
      </c>
      <c r="F5692" t="s">
        <v>526</v>
      </c>
      <c r="G5692" t="s">
        <v>266</v>
      </c>
      <c r="H5692" t="s">
        <v>527</v>
      </c>
      <c r="M5692" s="2">
        <v>30000</v>
      </c>
      <c r="N5692" s="2">
        <v>45000</v>
      </c>
      <c r="O5692" s="2">
        <f>IF(Tabla1[[#This Row],[Mov]]="VNT",Tabla1[[#This Row],[Sale]]-Tabla1[[#This Row],[Cost]],-Tabla1[[#This Row],[Cost]]*Tabla1[[#This Row],[Cant]])</f>
        <v>15000</v>
      </c>
      <c r="P5692" s="8">
        <f>IF(Tabla1[[#This Row],[Mov]]="VNT",-Tabla1[[#This Row],[Cant]],Tabla1[[#This Row],[Cant]])</f>
        <v>-1</v>
      </c>
      <c r="Q5692" s="8">
        <f>DAY(Tabla1[[#This Row],[Date]])</f>
        <v>26</v>
      </c>
      <c r="R5692" s="8">
        <f>MONTH(Tabla1[[#This Row],[Date]])</f>
        <v>12</v>
      </c>
      <c r="S5692" s="8">
        <f>YEAR(Tabla1[[#This Row],[Date]])</f>
        <v>2022</v>
      </c>
    </row>
    <row r="5693" spans="1:19" x14ac:dyDescent="0.2">
      <c r="A5693">
        <v>5685</v>
      </c>
      <c r="B5693" s="1">
        <v>44921</v>
      </c>
      <c r="C5693" t="s">
        <v>260</v>
      </c>
      <c r="D5693" t="s">
        <v>332</v>
      </c>
      <c r="E5693">
        <v>1</v>
      </c>
      <c r="F5693" t="s">
        <v>116</v>
      </c>
      <c r="G5693" t="s">
        <v>382</v>
      </c>
      <c r="H5693" t="s">
        <v>514</v>
      </c>
      <c r="M5693" s="2">
        <v>14953</v>
      </c>
      <c r="N5693" s="2">
        <v>16000</v>
      </c>
      <c r="O5693" s="2">
        <f>IF(Tabla1[[#This Row],[Mov]]="VNT",Tabla1[[#This Row],[Sale]]-Tabla1[[#This Row],[Cost]],-Tabla1[[#This Row],[Cost]]*Tabla1[[#This Row],[Cant]])</f>
        <v>1047</v>
      </c>
      <c r="P5693" s="8">
        <f>IF(Tabla1[[#This Row],[Mov]]="VNT",-Tabla1[[#This Row],[Cant]],Tabla1[[#This Row],[Cant]])</f>
        <v>-1</v>
      </c>
      <c r="Q5693" s="8">
        <f>DAY(Tabla1[[#This Row],[Date]])</f>
        <v>26</v>
      </c>
      <c r="R5693" s="8">
        <f>MONTH(Tabla1[[#This Row],[Date]])</f>
        <v>12</v>
      </c>
      <c r="S5693" s="8">
        <f>YEAR(Tabla1[[#This Row],[Date]])</f>
        <v>2022</v>
      </c>
    </row>
    <row r="5694" spans="1:19" x14ac:dyDescent="0.2">
      <c r="A5694">
        <v>5686</v>
      </c>
      <c r="B5694" s="1">
        <v>44922</v>
      </c>
      <c r="C5694" t="s">
        <v>260</v>
      </c>
      <c r="D5694" t="s">
        <v>332</v>
      </c>
      <c r="E5694">
        <v>1</v>
      </c>
      <c r="F5694" t="s">
        <v>116</v>
      </c>
      <c r="G5694" t="s">
        <v>347</v>
      </c>
      <c r="H5694" t="s">
        <v>518</v>
      </c>
      <c r="M5694" s="2">
        <v>934</v>
      </c>
      <c r="N5694" s="2">
        <v>1000</v>
      </c>
      <c r="O5694" s="2">
        <f>IF(Tabla1[[#This Row],[Mov]]="VNT",Tabla1[[#This Row],[Sale]]-Tabla1[[#This Row],[Cost]],-Tabla1[[#This Row],[Cost]]*Tabla1[[#This Row],[Cant]])</f>
        <v>66</v>
      </c>
      <c r="P5694" s="8">
        <f>IF(Tabla1[[#This Row],[Mov]]="VNT",-Tabla1[[#This Row],[Cant]],Tabla1[[#This Row],[Cant]])</f>
        <v>-1</v>
      </c>
      <c r="Q5694" s="8">
        <f>DAY(Tabla1[[#This Row],[Date]])</f>
        <v>27</v>
      </c>
      <c r="R5694" s="8">
        <f>MONTH(Tabla1[[#This Row],[Date]])</f>
        <v>12</v>
      </c>
      <c r="S5694" s="8">
        <f>YEAR(Tabla1[[#This Row],[Date]])</f>
        <v>2022</v>
      </c>
    </row>
    <row r="5695" spans="1:19" x14ac:dyDescent="0.2">
      <c r="A5695">
        <v>5687</v>
      </c>
      <c r="B5695" s="1">
        <v>44922</v>
      </c>
      <c r="C5695" t="s">
        <v>260</v>
      </c>
      <c r="D5695" t="s">
        <v>332</v>
      </c>
      <c r="E5695">
        <v>1</v>
      </c>
      <c r="F5695" t="s">
        <v>458</v>
      </c>
      <c r="G5695" t="s">
        <v>263</v>
      </c>
      <c r="H5695" t="s">
        <v>2197</v>
      </c>
      <c r="M5695" s="2">
        <v>0</v>
      </c>
      <c r="N5695" s="2">
        <v>40000</v>
      </c>
      <c r="O5695" s="2">
        <f>IF(Tabla1[[#This Row],[Mov]]="VNT",Tabla1[[#This Row],[Sale]]-Tabla1[[#This Row],[Cost]],-Tabla1[[#This Row],[Cost]]*Tabla1[[#This Row],[Cant]])</f>
        <v>40000</v>
      </c>
      <c r="P5695" s="8">
        <f>IF(Tabla1[[#This Row],[Mov]]="VNT",-Tabla1[[#This Row],[Cant]],Tabla1[[#This Row],[Cant]])</f>
        <v>-1</v>
      </c>
      <c r="Q5695" s="8">
        <f>DAY(Tabla1[[#This Row],[Date]])</f>
        <v>27</v>
      </c>
      <c r="R5695" s="8">
        <f>MONTH(Tabla1[[#This Row],[Date]])</f>
        <v>12</v>
      </c>
      <c r="S5695" s="8">
        <f>YEAR(Tabla1[[#This Row],[Date]])</f>
        <v>2022</v>
      </c>
    </row>
    <row r="5696" spans="1:19" x14ac:dyDescent="0.2">
      <c r="A5696">
        <v>5688</v>
      </c>
      <c r="B5696" s="1">
        <v>44922</v>
      </c>
      <c r="C5696" t="s">
        <v>260</v>
      </c>
      <c r="D5696" t="s">
        <v>332</v>
      </c>
      <c r="E5696">
        <v>1</v>
      </c>
      <c r="F5696" t="s">
        <v>116</v>
      </c>
      <c r="G5696" t="s">
        <v>347</v>
      </c>
      <c r="H5696" t="s">
        <v>518</v>
      </c>
      <c r="M5696" s="2">
        <v>10280</v>
      </c>
      <c r="N5696" s="2">
        <v>11000</v>
      </c>
      <c r="O5696" s="2">
        <f>IF(Tabla1[[#This Row],[Mov]]="VNT",Tabla1[[#This Row],[Sale]]-Tabla1[[#This Row],[Cost]],-Tabla1[[#This Row],[Cost]]*Tabla1[[#This Row],[Cant]])</f>
        <v>720</v>
      </c>
      <c r="P5696" s="8">
        <f>IF(Tabla1[[#This Row],[Mov]]="VNT",-Tabla1[[#This Row],[Cant]],Tabla1[[#This Row],[Cant]])</f>
        <v>-1</v>
      </c>
      <c r="Q5696" s="8">
        <f>DAY(Tabla1[[#This Row],[Date]])</f>
        <v>27</v>
      </c>
      <c r="R5696" s="8">
        <f>MONTH(Tabla1[[#This Row],[Date]])</f>
        <v>12</v>
      </c>
      <c r="S5696" s="8">
        <f>YEAR(Tabla1[[#This Row],[Date]])</f>
        <v>2022</v>
      </c>
    </row>
    <row r="5697" spans="1:19" x14ac:dyDescent="0.2">
      <c r="A5697">
        <v>5689</v>
      </c>
      <c r="B5697" s="1">
        <v>44922</v>
      </c>
      <c r="C5697" t="s">
        <v>260</v>
      </c>
      <c r="D5697" t="s">
        <v>332</v>
      </c>
      <c r="E5697">
        <v>1</v>
      </c>
      <c r="F5697" t="s">
        <v>225</v>
      </c>
      <c r="G5697" t="s">
        <v>262</v>
      </c>
      <c r="H5697" t="s">
        <v>2200</v>
      </c>
      <c r="L5697" t="s">
        <v>1775</v>
      </c>
      <c r="M5697" s="2">
        <v>1100</v>
      </c>
      <c r="N5697" s="2">
        <v>5000</v>
      </c>
      <c r="O5697" s="2">
        <f>IF(Tabla1[[#This Row],[Mov]]="VNT",Tabla1[[#This Row],[Sale]]-Tabla1[[#This Row],[Cost]],-Tabla1[[#This Row],[Cost]]*Tabla1[[#This Row],[Cant]])</f>
        <v>3900</v>
      </c>
      <c r="P5697" s="8">
        <f>IF(Tabla1[[#This Row],[Mov]]="VNT",-Tabla1[[#This Row],[Cant]],Tabla1[[#This Row],[Cant]])</f>
        <v>-1</v>
      </c>
      <c r="Q5697" s="8">
        <f>DAY(Tabla1[[#This Row],[Date]])</f>
        <v>27</v>
      </c>
      <c r="R5697" s="8">
        <f>MONTH(Tabla1[[#This Row],[Date]])</f>
        <v>12</v>
      </c>
      <c r="S5697" s="8">
        <f>YEAR(Tabla1[[#This Row],[Date]])</f>
        <v>2022</v>
      </c>
    </row>
    <row r="5698" spans="1:19" x14ac:dyDescent="0.2">
      <c r="A5698">
        <v>5690</v>
      </c>
      <c r="B5698" s="1">
        <v>44922</v>
      </c>
      <c r="C5698" t="s">
        <v>260</v>
      </c>
      <c r="D5698" t="s">
        <v>332</v>
      </c>
      <c r="E5698">
        <v>1</v>
      </c>
      <c r="F5698" t="s">
        <v>831</v>
      </c>
      <c r="G5698" t="s">
        <v>385</v>
      </c>
      <c r="H5698" t="s">
        <v>2198</v>
      </c>
      <c r="M5698" s="2">
        <v>23000</v>
      </c>
      <c r="N5698" s="2">
        <v>48000</v>
      </c>
      <c r="O5698" s="2">
        <f>IF(Tabla1[[#This Row],[Mov]]="VNT",Tabla1[[#This Row],[Sale]]-Tabla1[[#This Row],[Cost]],-Tabla1[[#This Row],[Cost]]*Tabla1[[#This Row],[Cant]])</f>
        <v>25000</v>
      </c>
      <c r="P5698" s="8">
        <f>IF(Tabla1[[#This Row],[Mov]]="VNT",-Tabla1[[#This Row],[Cant]],Tabla1[[#This Row],[Cant]])</f>
        <v>-1</v>
      </c>
      <c r="Q5698" s="8">
        <f>DAY(Tabla1[[#This Row],[Date]])</f>
        <v>27</v>
      </c>
      <c r="R5698" s="8">
        <f>MONTH(Tabla1[[#This Row],[Date]])</f>
        <v>12</v>
      </c>
      <c r="S5698" s="8">
        <f>YEAR(Tabla1[[#This Row],[Date]])</f>
        <v>2022</v>
      </c>
    </row>
    <row r="5699" spans="1:19" x14ac:dyDescent="0.2">
      <c r="A5699">
        <v>5691</v>
      </c>
      <c r="B5699" s="1">
        <v>44918</v>
      </c>
      <c r="C5699" t="s">
        <v>261</v>
      </c>
      <c r="D5699" t="s">
        <v>1324</v>
      </c>
      <c r="E5699">
        <v>1</v>
      </c>
      <c r="F5699" t="s">
        <v>2201</v>
      </c>
      <c r="G5699" t="s">
        <v>2202</v>
      </c>
      <c r="H5699" t="s">
        <v>2203</v>
      </c>
      <c r="M5699" s="2">
        <v>95000</v>
      </c>
      <c r="N5699" s="2">
        <v>0</v>
      </c>
      <c r="O5699" s="2">
        <f>IF(Tabla1[[#This Row],[Mov]]="VNT",Tabla1[[#This Row],[Sale]]-Tabla1[[#This Row],[Cost]],-Tabla1[[#This Row],[Cost]]*Tabla1[[#This Row],[Cant]])</f>
        <v>-95000</v>
      </c>
      <c r="P5699" s="8">
        <f>IF(Tabla1[[#This Row],[Mov]]="VNT",-Tabla1[[#This Row],[Cant]],Tabla1[[#This Row],[Cant]])</f>
        <v>1</v>
      </c>
      <c r="Q5699" s="8">
        <f>DAY(Tabla1[[#This Row],[Date]])</f>
        <v>23</v>
      </c>
      <c r="R5699" s="8">
        <f>MONTH(Tabla1[[#This Row],[Date]])</f>
        <v>12</v>
      </c>
      <c r="S5699" s="8">
        <f>YEAR(Tabla1[[#This Row],[Date]])</f>
        <v>2022</v>
      </c>
    </row>
    <row r="5700" spans="1:19" x14ac:dyDescent="0.2">
      <c r="A5700">
        <v>5692</v>
      </c>
      <c r="B5700" s="1">
        <v>44918</v>
      </c>
      <c r="C5700" t="s">
        <v>261</v>
      </c>
      <c r="D5700" t="s">
        <v>1324</v>
      </c>
      <c r="E5700">
        <v>1</v>
      </c>
      <c r="F5700" t="s">
        <v>2157</v>
      </c>
      <c r="G5700" t="s">
        <v>266</v>
      </c>
      <c r="H5700" t="s">
        <v>2204</v>
      </c>
      <c r="M5700" s="2">
        <v>10000</v>
      </c>
      <c r="N5700" s="2">
        <v>0</v>
      </c>
      <c r="O5700" s="2">
        <f>IF(Tabla1[[#This Row],[Mov]]="VNT",Tabla1[[#This Row],[Sale]]-Tabla1[[#This Row],[Cost]],-Tabla1[[#This Row],[Cost]]*Tabla1[[#This Row],[Cant]])</f>
        <v>-10000</v>
      </c>
      <c r="P5700" s="8">
        <f>IF(Tabla1[[#This Row],[Mov]]="VNT",-Tabla1[[#This Row],[Cant]],Tabla1[[#This Row],[Cant]])</f>
        <v>1</v>
      </c>
      <c r="Q5700" s="8">
        <f>DAY(Tabla1[[#This Row],[Date]])</f>
        <v>23</v>
      </c>
      <c r="R5700" s="8">
        <f>MONTH(Tabla1[[#This Row],[Date]])</f>
        <v>12</v>
      </c>
      <c r="S5700" s="8">
        <f>YEAR(Tabla1[[#This Row],[Date]])</f>
        <v>2022</v>
      </c>
    </row>
    <row r="5701" spans="1:19" x14ac:dyDescent="0.2">
      <c r="A5701">
        <v>5693</v>
      </c>
      <c r="B5701" s="1">
        <v>44918</v>
      </c>
      <c r="C5701" t="s">
        <v>261</v>
      </c>
      <c r="D5701" t="s">
        <v>1324</v>
      </c>
      <c r="E5701">
        <v>1</v>
      </c>
      <c r="F5701" t="s">
        <v>489</v>
      </c>
      <c r="G5701" t="s">
        <v>266</v>
      </c>
      <c r="H5701" t="s">
        <v>2205</v>
      </c>
      <c r="M5701" s="2">
        <v>20000</v>
      </c>
      <c r="N5701" s="2">
        <v>0</v>
      </c>
      <c r="O5701" s="2">
        <f>IF(Tabla1[[#This Row],[Mov]]="VNT",Tabla1[[#This Row],[Sale]]-Tabla1[[#This Row],[Cost]],-Tabla1[[#This Row],[Cost]]*Tabla1[[#This Row],[Cant]])</f>
        <v>-20000</v>
      </c>
      <c r="P5701" s="8">
        <f>IF(Tabla1[[#This Row],[Mov]]="VNT",-Tabla1[[#This Row],[Cant]],Tabla1[[#This Row],[Cant]])</f>
        <v>1</v>
      </c>
      <c r="Q5701" s="8">
        <f>DAY(Tabla1[[#This Row],[Date]])</f>
        <v>23</v>
      </c>
      <c r="R5701" s="8">
        <f>MONTH(Tabla1[[#This Row],[Date]])</f>
        <v>12</v>
      </c>
      <c r="S5701" s="8">
        <f>YEAR(Tabla1[[#This Row],[Date]])</f>
        <v>2022</v>
      </c>
    </row>
    <row r="5702" spans="1:19" x14ac:dyDescent="0.2">
      <c r="A5702">
        <v>5694</v>
      </c>
      <c r="B5702" s="1">
        <v>44918</v>
      </c>
      <c r="C5702" t="s">
        <v>261</v>
      </c>
      <c r="D5702" t="s">
        <v>1324</v>
      </c>
      <c r="E5702">
        <v>1</v>
      </c>
      <c r="F5702" t="s">
        <v>2207</v>
      </c>
      <c r="G5702" t="s">
        <v>266</v>
      </c>
      <c r="H5702" t="s">
        <v>2206</v>
      </c>
      <c r="M5702" s="2">
        <v>13000</v>
      </c>
      <c r="N5702" s="2">
        <v>0</v>
      </c>
      <c r="O5702" s="2">
        <f>IF(Tabla1[[#This Row],[Mov]]="VNT",Tabla1[[#This Row],[Sale]]-Tabla1[[#This Row],[Cost]],-Tabla1[[#This Row],[Cost]]*Tabla1[[#This Row],[Cant]])</f>
        <v>-13000</v>
      </c>
      <c r="P5702" s="8">
        <f>IF(Tabla1[[#This Row],[Mov]]="VNT",-Tabla1[[#This Row],[Cant]],Tabla1[[#This Row],[Cant]])</f>
        <v>1</v>
      </c>
      <c r="Q5702" s="8">
        <f>DAY(Tabla1[[#This Row],[Date]])</f>
        <v>23</v>
      </c>
      <c r="R5702" s="8">
        <f>MONTH(Tabla1[[#This Row],[Date]])</f>
        <v>12</v>
      </c>
      <c r="S5702" s="8">
        <f>YEAR(Tabla1[[#This Row],[Date]])</f>
        <v>2022</v>
      </c>
    </row>
    <row r="5703" spans="1:19" x14ac:dyDescent="0.2">
      <c r="A5703">
        <v>5695</v>
      </c>
      <c r="B5703" s="1">
        <v>44922</v>
      </c>
      <c r="C5703" t="s">
        <v>260</v>
      </c>
      <c r="D5703" t="s">
        <v>332</v>
      </c>
      <c r="E5703">
        <v>1</v>
      </c>
      <c r="F5703" t="s">
        <v>21</v>
      </c>
      <c r="G5703" t="s">
        <v>333</v>
      </c>
      <c r="H5703" t="s">
        <v>240</v>
      </c>
      <c r="M5703" s="2">
        <v>7500</v>
      </c>
      <c r="N5703" s="2">
        <v>20000</v>
      </c>
      <c r="O5703" s="2">
        <f>IF(Tabla1[[#This Row],[Mov]]="VNT",Tabla1[[#This Row],[Sale]]-Tabla1[[#This Row],[Cost]],-Tabla1[[#This Row],[Cost]]*Tabla1[[#This Row],[Cant]])</f>
        <v>12500</v>
      </c>
      <c r="P5703" s="8">
        <f>IF(Tabla1[[#This Row],[Mov]]="VNT",-Tabla1[[#This Row],[Cant]],Tabla1[[#This Row],[Cant]])</f>
        <v>-1</v>
      </c>
      <c r="Q5703" s="8">
        <f>DAY(Tabla1[[#This Row],[Date]])</f>
        <v>27</v>
      </c>
      <c r="R5703" s="8">
        <f>MONTH(Tabla1[[#This Row],[Date]])</f>
        <v>12</v>
      </c>
      <c r="S5703" s="8">
        <f>YEAR(Tabla1[[#This Row],[Date]])</f>
        <v>2022</v>
      </c>
    </row>
    <row r="5704" spans="1:19" x14ac:dyDescent="0.2">
      <c r="A5704">
        <v>5696</v>
      </c>
      <c r="B5704" s="1">
        <v>44922</v>
      </c>
      <c r="C5704" t="s">
        <v>260</v>
      </c>
      <c r="D5704" t="s">
        <v>332</v>
      </c>
      <c r="E5704">
        <v>1</v>
      </c>
      <c r="F5704" t="s">
        <v>455</v>
      </c>
      <c r="G5704" t="s">
        <v>347</v>
      </c>
      <c r="H5704" t="s">
        <v>456</v>
      </c>
      <c r="M5704" s="2">
        <v>1000</v>
      </c>
      <c r="N5704" s="2">
        <v>3000</v>
      </c>
      <c r="O5704" s="2">
        <f>IF(Tabla1[[#This Row],[Mov]]="VNT",Tabla1[[#This Row],[Sale]]-Tabla1[[#This Row],[Cost]],-Tabla1[[#This Row],[Cost]]*Tabla1[[#This Row],[Cant]])</f>
        <v>2000</v>
      </c>
      <c r="P5704" s="8">
        <f>IF(Tabla1[[#This Row],[Mov]]="VNT",-Tabla1[[#This Row],[Cant]],Tabla1[[#This Row],[Cant]])</f>
        <v>-1</v>
      </c>
      <c r="Q5704" s="8">
        <f>DAY(Tabla1[[#This Row],[Date]])</f>
        <v>27</v>
      </c>
      <c r="R5704" s="8">
        <f>MONTH(Tabla1[[#This Row],[Date]])</f>
        <v>12</v>
      </c>
      <c r="S5704" s="8">
        <f>YEAR(Tabla1[[#This Row],[Date]])</f>
        <v>2022</v>
      </c>
    </row>
    <row r="5705" spans="1:19" x14ac:dyDescent="0.2">
      <c r="A5705">
        <v>5697</v>
      </c>
      <c r="B5705" s="1">
        <v>44922</v>
      </c>
      <c r="C5705" t="s">
        <v>260</v>
      </c>
      <c r="D5705" t="s">
        <v>332</v>
      </c>
      <c r="E5705">
        <v>1</v>
      </c>
      <c r="F5705" t="s">
        <v>116</v>
      </c>
      <c r="G5705" t="s">
        <v>347</v>
      </c>
      <c r="H5705" t="s">
        <v>519</v>
      </c>
      <c r="M5705" s="2">
        <v>9345</v>
      </c>
      <c r="N5705" s="2">
        <v>10000</v>
      </c>
      <c r="O5705" s="2">
        <f>IF(Tabla1[[#This Row],[Mov]]="VNT",Tabla1[[#This Row],[Sale]]-Tabla1[[#This Row],[Cost]],-Tabla1[[#This Row],[Cost]]*Tabla1[[#This Row],[Cant]])</f>
        <v>655</v>
      </c>
      <c r="P5705" s="8">
        <f>IF(Tabla1[[#This Row],[Mov]]="VNT",-Tabla1[[#This Row],[Cant]],Tabla1[[#This Row],[Cant]])</f>
        <v>-1</v>
      </c>
      <c r="Q5705" s="8">
        <f>DAY(Tabla1[[#This Row],[Date]])</f>
        <v>27</v>
      </c>
      <c r="R5705" s="8">
        <f>MONTH(Tabla1[[#This Row],[Date]])</f>
        <v>12</v>
      </c>
      <c r="S5705" s="8">
        <f>YEAR(Tabla1[[#This Row],[Date]])</f>
        <v>2022</v>
      </c>
    </row>
    <row r="5706" spans="1:19" x14ac:dyDescent="0.2">
      <c r="A5706">
        <v>5698</v>
      </c>
      <c r="B5706" s="1">
        <v>44922</v>
      </c>
      <c r="C5706" t="s">
        <v>260</v>
      </c>
      <c r="D5706" t="s">
        <v>332</v>
      </c>
      <c r="E5706">
        <v>1</v>
      </c>
      <c r="F5706" t="s">
        <v>225</v>
      </c>
      <c r="G5706" t="s">
        <v>272</v>
      </c>
      <c r="H5706" t="s">
        <v>252</v>
      </c>
      <c r="M5706" s="2">
        <v>1100</v>
      </c>
      <c r="N5706" s="2">
        <v>10000</v>
      </c>
      <c r="O5706" s="2">
        <f>IF(Tabla1[[#This Row],[Mov]]="VNT",Tabla1[[#This Row],[Sale]]-Tabla1[[#This Row],[Cost]],-Tabla1[[#This Row],[Cost]]*Tabla1[[#This Row],[Cant]])</f>
        <v>8900</v>
      </c>
      <c r="P5706" s="8">
        <f>IF(Tabla1[[#This Row],[Mov]]="VNT",-Tabla1[[#This Row],[Cant]],Tabla1[[#This Row],[Cant]])</f>
        <v>-1</v>
      </c>
      <c r="Q5706" s="8">
        <f>DAY(Tabla1[[#This Row],[Date]])</f>
        <v>27</v>
      </c>
      <c r="R5706" s="8">
        <f>MONTH(Tabla1[[#This Row],[Date]])</f>
        <v>12</v>
      </c>
      <c r="S5706" s="8">
        <f>YEAR(Tabla1[[#This Row],[Date]])</f>
        <v>2022</v>
      </c>
    </row>
    <row r="5707" spans="1:19" x14ac:dyDescent="0.2">
      <c r="A5707">
        <v>5699</v>
      </c>
      <c r="B5707" s="1">
        <v>44922</v>
      </c>
      <c r="C5707" t="s">
        <v>260</v>
      </c>
      <c r="D5707" t="s">
        <v>332</v>
      </c>
      <c r="E5707">
        <v>1</v>
      </c>
      <c r="F5707" t="s">
        <v>224</v>
      </c>
      <c r="G5707" t="s">
        <v>273</v>
      </c>
      <c r="H5707" t="s">
        <v>1264</v>
      </c>
      <c r="M5707" s="2">
        <v>7000</v>
      </c>
      <c r="N5707" s="2">
        <v>18000</v>
      </c>
      <c r="O5707" s="2">
        <f>IF(Tabla1[[#This Row],[Mov]]="VNT",Tabla1[[#This Row],[Sale]]-Tabla1[[#This Row],[Cost]],-Tabla1[[#This Row],[Cost]]*Tabla1[[#This Row],[Cant]])</f>
        <v>11000</v>
      </c>
      <c r="P5707" s="8">
        <f>IF(Tabla1[[#This Row],[Mov]]="VNT",-Tabla1[[#This Row],[Cant]],Tabla1[[#This Row],[Cant]])</f>
        <v>-1</v>
      </c>
      <c r="Q5707" s="8">
        <f>DAY(Tabla1[[#This Row],[Date]])</f>
        <v>27</v>
      </c>
      <c r="R5707" s="8">
        <f>MONTH(Tabla1[[#This Row],[Date]])</f>
        <v>12</v>
      </c>
      <c r="S5707" s="8">
        <f>YEAR(Tabla1[[#This Row],[Date]])</f>
        <v>2022</v>
      </c>
    </row>
    <row r="5708" spans="1:19" x14ac:dyDescent="0.2">
      <c r="A5708">
        <v>5700</v>
      </c>
      <c r="B5708" s="1">
        <v>44922</v>
      </c>
      <c r="C5708" t="s">
        <v>260</v>
      </c>
      <c r="D5708" t="s">
        <v>332</v>
      </c>
      <c r="E5708">
        <v>1</v>
      </c>
      <c r="F5708" t="s">
        <v>342</v>
      </c>
      <c r="G5708" t="s">
        <v>273</v>
      </c>
      <c r="H5708" t="s">
        <v>1264</v>
      </c>
      <c r="M5708" s="2">
        <v>900</v>
      </c>
      <c r="N5708" s="2">
        <v>10000</v>
      </c>
      <c r="O5708" s="2">
        <f>IF(Tabla1[[#This Row],[Mov]]="VNT",Tabla1[[#This Row],[Sale]]-Tabla1[[#This Row],[Cost]],-Tabla1[[#This Row],[Cost]]*Tabla1[[#This Row],[Cant]])</f>
        <v>9100</v>
      </c>
      <c r="P5708" s="8">
        <f>IF(Tabla1[[#This Row],[Mov]]="VNT",-Tabla1[[#This Row],[Cant]],Tabla1[[#This Row],[Cant]])</f>
        <v>-1</v>
      </c>
      <c r="Q5708" s="8">
        <f>DAY(Tabla1[[#This Row],[Date]])</f>
        <v>27</v>
      </c>
      <c r="R5708" s="8">
        <f>MONTH(Tabla1[[#This Row],[Date]])</f>
        <v>12</v>
      </c>
      <c r="S5708" s="8">
        <f>YEAR(Tabla1[[#This Row],[Date]])</f>
        <v>2022</v>
      </c>
    </row>
    <row r="5709" spans="1:19" x14ac:dyDescent="0.2">
      <c r="A5709">
        <v>5701</v>
      </c>
      <c r="B5709" s="1">
        <v>44922</v>
      </c>
      <c r="C5709" t="s">
        <v>260</v>
      </c>
      <c r="D5709" t="s">
        <v>332</v>
      </c>
      <c r="E5709">
        <v>1</v>
      </c>
      <c r="F5709" t="s">
        <v>116</v>
      </c>
      <c r="G5709" t="s">
        <v>347</v>
      </c>
      <c r="H5709" t="s">
        <v>518</v>
      </c>
      <c r="M5709" s="2">
        <v>6074</v>
      </c>
      <c r="N5709" s="2">
        <v>6500</v>
      </c>
      <c r="O5709" s="2">
        <f>IF(Tabla1[[#This Row],[Mov]]="VNT",Tabla1[[#This Row],[Sale]]-Tabla1[[#This Row],[Cost]],-Tabla1[[#This Row],[Cost]]*Tabla1[[#This Row],[Cant]])</f>
        <v>426</v>
      </c>
      <c r="P5709" s="8">
        <f>IF(Tabla1[[#This Row],[Mov]]="VNT",-Tabla1[[#This Row],[Cant]],Tabla1[[#This Row],[Cant]])</f>
        <v>-1</v>
      </c>
      <c r="Q5709" s="8">
        <f>DAY(Tabla1[[#This Row],[Date]])</f>
        <v>27</v>
      </c>
      <c r="R5709" s="8">
        <f>MONTH(Tabla1[[#This Row],[Date]])</f>
        <v>12</v>
      </c>
      <c r="S5709" s="8">
        <f>YEAR(Tabla1[[#This Row],[Date]])</f>
        <v>2022</v>
      </c>
    </row>
    <row r="5710" spans="1:19" x14ac:dyDescent="0.2">
      <c r="A5710">
        <v>5702</v>
      </c>
      <c r="B5710" s="1">
        <v>44923</v>
      </c>
      <c r="C5710" t="s">
        <v>260</v>
      </c>
      <c r="D5710" t="s">
        <v>384</v>
      </c>
      <c r="E5710">
        <v>1</v>
      </c>
      <c r="F5710" t="s">
        <v>386</v>
      </c>
      <c r="G5710" t="s">
        <v>262</v>
      </c>
      <c r="H5710" t="s">
        <v>2147</v>
      </c>
      <c r="L5710" t="s">
        <v>2199</v>
      </c>
      <c r="M5710" s="2">
        <v>75000</v>
      </c>
      <c r="N5710" s="2">
        <v>140000</v>
      </c>
      <c r="O5710" s="2">
        <f>IF(Tabla1[[#This Row],[Mov]]="VNT",Tabla1[[#This Row],[Sale]]-Tabla1[[#This Row],[Cost]],-Tabla1[[#This Row],[Cost]]*Tabla1[[#This Row],[Cant]])</f>
        <v>65000</v>
      </c>
      <c r="P5710" s="8">
        <f>IF(Tabla1[[#This Row],[Mov]]="VNT",-Tabla1[[#This Row],[Cant]],Tabla1[[#This Row],[Cant]])</f>
        <v>-1</v>
      </c>
      <c r="Q5710" s="8">
        <f>DAY(Tabla1[[#This Row],[Date]])</f>
        <v>28</v>
      </c>
      <c r="R5710" s="8">
        <f>MONTH(Tabla1[[#This Row],[Date]])</f>
        <v>12</v>
      </c>
      <c r="S5710" s="8">
        <f>YEAR(Tabla1[[#This Row],[Date]])</f>
        <v>2022</v>
      </c>
    </row>
    <row r="5711" spans="1:19" x14ac:dyDescent="0.2">
      <c r="A5711">
        <v>5703</v>
      </c>
      <c r="B5711" s="1">
        <v>44923</v>
      </c>
      <c r="C5711" t="s">
        <v>260</v>
      </c>
      <c r="D5711" t="s">
        <v>332</v>
      </c>
      <c r="E5711">
        <v>1</v>
      </c>
      <c r="F5711" t="s">
        <v>224</v>
      </c>
      <c r="G5711" t="s">
        <v>262</v>
      </c>
      <c r="H5711" t="s">
        <v>407</v>
      </c>
      <c r="M5711" s="2">
        <v>8500</v>
      </c>
      <c r="N5711" s="2">
        <v>18000</v>
      </c>
      <c r="O5711" s="2">
        <f>IF(Tabla1[[#This Row],[Mov]]="VNT",Tabla1[[#This Row],[Sale]]-Tabla1[[#This Row],[Cost]],-Tabla1[[#This Row],[Cost]]*Tabla1[[#This Row],[Cant]])</f>
        <v>9500</v>
      </c>
      <c r="P5711" s="8">
        <f>IF(Tabla1[[#This Row],[Mov]]="VNT",-Tabla1[[#This Row],[Cant]],Tabla1[[#This Row],[Cant]])</f>
        <v>-1</v>
      </c>
      <c r="Q5711" s="8">
        <f>DAY(Tabla1[[#This Row],[Date]])</f>
        <v>28</v>
      </c>
      <c r="R5711" s="8">
        <f>MONTH(Tabla1[[#This Row],[Date]])</f>
        <v>12</v>
      </c>
      <c r="S5711" s="8">
        <f>YEAR(Tabla1[[#This Row],[Date]])</f>
        <v>2022</v>
      </c>
    </row>
    <row r="5712" spans="1:19" x14ac:dyDescent="0.2">
      <c r="A5712">
        <v>5704</v>
      </c>
      <c r="B5712" s="1">
        <v>44923</v>
      </c>
      <c r="C5712" t="s">
        <v>260</v>
      </c>
      <c r="D5712" t="s">
        <v>332</v>
      </c>
      <c r="E5712">
        <v>1</v>
      </c>
      <c r="F5712" t="s">
        <v>225</v>
      </c>
      <c r="G5712" t="s">
        <v>262</v>
      </c>
      <c r="H5712" t="s">
        <v>407</v>
      </c>
      <c r="M5712" s="2">
        <v>1100</v>
      </c>
      <c r="N5712" s="2">
        <v>10000</v>
      </c>
      <c r="O5712" s="2">
        <f>IF(Tabla1[[#This Row],[Mov]]="VNT",Tabla1[[#This Row],[Sale]]-Tabla1[[#This Row],[Cost]],-Tabla1[[#This Row],[Cost]]*Tabla1[[#This Row],[Cant]])</f>
        <v>8900</v>
      </c>
      <c r="P5712" s="8">
        <f>IF(Tabla1[[#This Row],[Mov]]="VNT",-Tabla1[[#This Row],[Cant]],Tabla1[[#This Row],[Cant]])</f>
        <v>-1</v>
      </c>
      <c r="Q5712" s="8">
        <f>DAY(Tabla1[[#This Row],[Date]])</f>
        <v>28</v>
      </c>
      <c r="R5712" s="8">
        <f>MONTH(Tabla1[[#This Row],[Date]])</f>
        <v>12</v>
      </c>
      <c r="S5712" s="8">
        <f>YEAR(Tabla1[[#This Row],[Date]])</f>
        <v>2022</v>
      </c>
    </row>
    <row r="5713" spans="1:19" x14ac:dyDescent="0.2">
      <c r="A5713">
        <v>5705</v>
      </c>
      <c r="B5713" s="1">
        <v>44923</v>
      </c>
      <c r="C5713" t="s">
        <v>260</v>
      </c>
      <c r="D5713" t="s">
        <v>332</v>
      </c>
      <c r="E5713">
        <v>1</v>
      </c>
      <c r="F5713" t="s">
        <v>526</v>
      </c>
      <c r="G5713" t="s">
        <v>266</v>
      </c>
      <c r="H5713" t="s">
        <v>527</v>
      </c>
      <c r="M5713" s="2">
        <v>30000</v>
      </c>
      <c r="N5713" s="2">
        <v>45000</v>
      </c>
      <c r="O5713" s="2">
        <f>IF(Tabla1[[#This Row],[Mov]]="VNT",Tabla1[[#This Row],[Sale]]-Tabla1[[#This Row],[Cost]],-Tabla1[[#This Row],[Cost]]*Tabla1[[#This Row],[Cant]])</f>
        <v>15000</v>
      </c>
      <c r="P5713" s="8">
        <f>IF(Tabla1[[#This Row],[Mov]]="VNT",-Tabla1[[#This Row],[Cant]],Tabla1[[#This Row],[Cant]])</f>
        <v>-1</v>
      </c>
      <c r="Q5713" s="8">
        <f>DAY(Tabla1[[#This Row],[Date]])</f>
        <v>28</v>
      </c>
      <c r="R5713" s="8">
        <f>MONTH(Tabla1[[#This Row],[Date]])</f>
        <v>12</v>
      </c>
      <c r="S5713" s="8">
        <f>YEAR(Tabla1[[#This Row],[Date]])</f>
        <v>2022</v>
      </c>
    </row>
    <row r="5714" spans="1:19" x14ac:dyDescent="0.2">
      <c r="A5714">
        <v>5706</v>
      </c>
      <c r="B5714" s="1">
        <v>44923</v>
      </c>
      <c r="C5714" t="s">
        <v>260</v>
      </c>
      <c r="D5714" t="s">
        <v>2208</v>
      </c>
      <c r="E5714">
        <v>1</v>
      </c>
      <c r="F5714" t="s">
        <v>458</v>
      </c>
      <c r="G5714" t="s">
        <v>1782</v>
      </c>
      <c r="H5714" t="s">
        <v>2209</v>
      </c>
      <c r="M5714" s="2">
        <v>0</v>
      </c>
      <c r="N5714" s="2">
        <v>10000</v>
      </c>
      <c r="O5714" s="2">
        <f>IF(Tabla1[[#This Row],[Mov]]="VNT",Tabla1[[#This Row],[Sale]]-Tabla1[[#This Row],[Cost]],-Tabla1[[#This Row],[Cost]]*Tabla1[[#This Row],[Cant]])</f>
        <v>10000</v>
      </c>
      <c r="P5714" s="8">
        <f>IF(Tabla1[[#This Row],[Mov]]="VNT",-Tabla1[[#This Row],[Cant]],Tabla1[[#This Row],[Cant]])</f>
        <v>-1</v>
      </c>
      <c r="Q5714" s="8">
        <f>DAY(Tabla1[[#This Row],[Date]])</f>
        <v>28</v>
      </c>
      <c r="R5714" s="8">
        <f>MONTH(Tabla1[[#This Row],[Date]])</f>
        <v>12</v>
      </c>
      <c r="S5714" s="8">
        <f>YEAR(Tabla1[[#This Row],[Date]])</f>
        <v>2022</v>
      </c>
    </row>
    <row r="5715" spans="1:19" x14ac:dyDescent="0.2">
      <c r="A5715">
        <v>5707</v>
      </c>
      <c r="B5715" s="1">
        <v>44923</v>
      </c>
      <c r="C5715" t="s">
        <v>260</v>
      </c>
      <c r="D5715" t="s">
        <v>2208</v>
      </c>
      <c r="E5715">
        <v>1</v>
      </c>
      <c r="F5715" t="s">
        <v>458</v>
      </c>
      <c r="G5715" t="s">
        <v>266</v>
      </c>
      <c r="H5715" t="s">
        <v>2210</v>
      </c>
      <c r="M5715" s="2">
        <v>0</v>
      </c>
      <c r="N5715" s="2">
        <v>5000</v>
      </c>
      <c r="O5715" s="2">
        <f>IF(Tabla1[[#This Row],[Mov]]="VNT",Tabla1[[#This Row],[Sale]]-Tabla1[[#This Row],[Cost]],-Tabla1[[#This Row],[Cost]]*Tabla1[[#This Row],[Cant]])</f>
        <v>5000</v>
      </c>
      <c r="P5715" s="8">
        <f>IF(Tabla1[[#This Row],[Mov]]="VNT",-Tabla1[[#This Row],[Cant]],Tabla1[[#This Row],[Cant]])</f>
        <v>-1</v>
      </c>
      <c r="Q5715" s="8">
        <f>DAY(Tabla1[[#This Row],[Date]])</f>
        <v>28</v>
      </c>
      <c r="R5715" s="8">
        <f>MONTH(Tabla1[[#This Row],[Date]])</f>
        <v>12</v>
      </c>
      <c r="S5715" s="8">
        <f>YEAR(Tabla1[[#This Row],[Date]])</f>
        <v>2022</v>
      </c>
    </row>
    <row r="5716" spans="1:19" x14ac:dyDescent="0.2">
      <c r="A5716">
        <v>5708</v>
      </c>
      <c r="B5716" s="1">
        <v>44923</v>
      </c>
      <c r="C5716" t="s">
        <v>260</v>
      </c>
      <c r="D5716" t="s">
        <v>332</v>
      </c>
      <c r="E5716">
        <v>1</v>
      </c>
      <c r="F5716" t="s">
        <v>458</v>
      </c>
      <c r="G5716" t="s">
        <v>262</v>
      </c>
      <c r="H5716" t="s">
        <v>2211</v>
      </c>
      <c r="M5716" s="2">
        <v>0</v>
      </c>
      <c r="N5716" s="2">
        <v>50000</v>
      </c>
      <c r="O5716" s="2">
        <f>IF(Tabla1[[#This Row],[Mov]]="VNT",Tabla1[[#This Row],[Sale]]-Tabla1[[#This Row],[Cost]],-Tabla1[[#This Row],[Cost]]*Tabla1[[#This Row],[Cant]])</f>
        <v>50000</v>
      </c>
      <c r="P5716" s="8">
        <f>IF(Tabla1[[#This Row],[Mov]]="VNT",-Tabla1[[#This Row],[Cant]],Tabla1[[#This Row],[Cant]])</f>
        <v>-1</v>
      </c>
      <c r="Q5716" s="8">
        <f>DAY(Tabla1[[#This Row],[Date]])</f>
        <v>28</v>
      </c>
      <c r="R5716" s="8">
        <f>MONTH(Tabla1[[#This Row],[Date]])</f>
        <v>12</v>
      </c>
      <c r="S5716" s="8">
        <f>YEAR(Tabla1[[#This Row],[Date]])</f>
        <v>2022</v>
      </c>
    </row>
    <row r="5717" spans="1:19" x14ac:dyDescent="0.2">
      <c r="A5717">
        <v>5709</v>
      </c>
      <c r="B5717" s="1">
        <v>44923</v>
      </c>
      <c r="C5717" t="s">
        <v>260</v>
      </c>
      <c r="D5717" t="s">
        <v>332</v>
      </c>
      <c r="E5717">
        <v>1</v>
      </c>
      <c r="F5717" t="s">
        <v>116</v>
      </c>
      <c r="G5717" t="s">
        <v>347</v>
      </c>
      <c r="H5717" t="s">
        <v>518</v>
      </c>
      <c r="M5717" s="2">
        <v>6074</v>
      </c>
      <c r="N5717" s="2">
        <v>6500</v>
      </c>
      <c r="O5717" s="2">
        <f>IF(Tabla1[[#This Row],[Mov]]="VNT",Tabla1[[#This Row],[Sale]]-Tabla1[[#This Row],[Cost]],-Tabla1[[#This Row],[Cost]]*Tabla1[[#This Row],[Cant]])</f>
        <v>426</v>
      </c>
      <c r="P5717" s="8">
        <f>IF(Tabla1[[#This Row],[Mov]]="VNT",-Tabla1[[#This Row],[Cant]],Tabla1[[#This Row],[Cant]])</f>
        <v>-1</v>
      </c>
      <c r="Q5717" s="8">
        <f>DAY(Tabla1[[#This Row],[Date]])</f>
        <v>28</v>
      </c>
      <c r="R5717" s="8">
        <f>MONTH(Tabla1[[#This Row],[Date]])</f>
        <v>12</v>
      </c>
      <c r="S5717" s="8">
        <f>YEAR(Tabla1[[#This Row],[Date]])</f>
        <v>2022</v>
      </c>
    </row>
    <row r="5718" spans="1:19" x14ac:dyDescent="0.2">
      <c r="A5718">
        <v>5710</v>
      </c>
      <c r="B5718" s="1">
        <v>44923</v>
      </c>
      <c r="C5718" t="s">
        <v>260</v>
      </c>
      <c r="D5718" t="s">
        <v>332</v>
      </c>
      <c r="E5718">
        <v>1</v>
      </c>
      <c r="F5718" t="s">
        <v>116</v>
      </c>
      <c r="G5718" t="s">
        <v>347</v>
      </c>
      <c r="H5718" t="s">
        <v>518</v>
      </c>
      <c r="M5718" s="2">
        <v>6074</v>
      </c>
      <c r="N5718" s="2">
        <v>6500</v>
      </c>
      <c r="O5718" s="2">
        <f>IF(Tabla1[[#This Row],[Mov]]="VNT",Tabla1[[#This Row],[Sale]]-Tabla1[[#This Row],[Cost]],-Tabla1[[#This Row],[Cost]]*Tabla1[[#This Row],[Cant]])</f>
        <v>426</v>
      </c>
      <c r="P5718" s="8">
        <f>IF(Tabla1[[#This Row],[Mov]]="VNT",-Tabla1[[#This Row],[Cant]],Tabla1[[#This Row],[Cant]])</f>
        <v>-1</v>
      </c>
      <c r="Q5718" s="8">
        <f>DAY(Tabla1[[#This Row],[Date]])</f>
        <v>28</v>
      </c>
      <c r="R5718" s="8">
        <f>MONTH(Tabla1[[#This Row],[Date]])</f>
        <v>12</v>
      </c>
      <c r="S5718" s="8">
        <f>YEAR(Tabla1[[#This Row],[Date]])</f>
        <v>2022</v>
      </c>
    </row>
    <row r="5719" spans="1:19" x14ac:dyDescent="0.2">
      <c r="A5719">
        <v>5711</v>
      </c>
      <c r="B5719" s="1">
        <v>44923</v>
      </c>
      <c r="C5719" t="s">
        <v>260</v>
      </c>
      <c r="D5719" t="s">
        <v>332</v>
      </c>
      <c r="E5719">
        <v>1</v>
      </c>
      <c r="F5719" t="s">
        <v>116</v>
      </c>
      <c r="G5719" t="s">
        <v>347</v>
      </c>
      <c r="H5719" t="s">
        <v>518</v>
      </c>
      <c r="M5719" s="2">
        <v>10280</v>
      </c>
      <c r="N5719" s="2">
        <v>11000</v>
      </c>
      <c r="O5719" s="2">
        <f>IF(Tabla1[[#This Row],[Mov]]="VNT",Tabla1[[#This Row],[Sale]]-Tabla1[[#This Row],[Cost]],-Tabla1[[#This Row],[Cost]]*Tabla1[[#This Row],[Cant]])</f>
        <v>720</v>
      </c>
      <c r="P5719" s="8">
        <f>IF(Tabla1[[#This Row],[Mov]]="VNT",-Tabla1[[#This Row],[Cant]],Tabla1[[#This Row],[Cant]])</f>
        <v>-1</v>
      </c>
      <c r="Q5719" s="8">
        <f>DAY(Tabla1[[#This Row],[Date]])</f>
        <v>28</v>
      </c>
      <c r="R5719" s="8">
        <f>MONTH(Tabla1[[#This Row],[Date]])</f>
        <v>12</v>
      </c>
      <c r="S5719" s="8">
        <f>YEAR(Tabla1[[#This Row],[Date]])</f>
        <v>2022</v>
      </c>
    </row>
    <row r="5720" spans="1:19" x14ac:dyDescent="0.2">
      <c r="A5720">
        <v>5712</v>
      </c>
      <c r="B5720" s="1">
        <v>44923</v>
      </c>
      <c r="C5720" t="s">
        <v>260</v>
      </c>
      <c r="D5720" t="s">
        <v>332</v>
      </c>
      <c r="E5720">
        <v>1</v>
      </c>
      <c r="F5720" t="s">
        <v>386</v>
      </c>
      <c r="G5720" t="s">
        <v>272</v>
      </c>
      <c r="H5720" t="s">
        <v>2656</v>
      </c>
      <c r="L5720" t="s">
        <v>2212</v>
      </c>
      <c r="M5720" s="2">
        <v>67000</v>
      </c>
      <c r="N5720" s="2">
        <v>125000</v>
      </c>
      <c r="O5720" s="2">
        <f>IF(Tabla1[[#This Row],[Mov]]="VNT",Tabla1[[#This Row],[Sale]]-Tabla1[[#This Row],[Cost]],-Tabla1[[#This Row],[Cost]]*Tabla1[[#This Row],[Cant]])</f>
        <v>58000</v>
      </c>
      <c r="P5720" s="8">
        <f>IF(Tabla1[[#This Row],[Mov]]="VNT",-Tabla1[[#This Row],[Cant]],Tabla1[[#This Row],[Cant]])</f>
        <v>-1</v>
      </c>
      <c r="Q5720" s="8">
        <f>DAY(Tabla1[[#This Row],[Date]])</f>
        <v>28</v>
      </c>
      <c r="R5720" s="8">
        <f>MONTH(Tabla1[[#This Row],[Date]])</f>
        <v>12</v>
      </c>
      <c r="S5720" s="8">
        <f>YEAR(Tabla1[[#This Row],[Date]])</f>
        <v>2022</v>
      </c>
    </row>
    <row r="5721" spans="1:19" x14ac:dyDescent="0.2">
      <c r="A5721">
        <v>5713</v>
      </c>
      <c r="B5721" s="1">
        <v>44923</v>
      </c>
      <c r="C5721" t="s">
        <v>260</v>
      </c>
      <c r="D5721" t="s">
        <v>332</v>
      </c>
      <c r="E5721">
        <v>1</v>
      </c>
      <c r="F5721" t="s">
        <v>116</v>
      </c>
      <c r="G5721" t="s">
        <v>382</v>
      </c>
      <c r="H5721" t="s">
        <v>514</v>
      </c>
      <c r="M5721" s="2">
        <v>14953</v>
      </c>
      <c r="N5721" s="2">
        <v>16000</v>
      </c>
      <c r="O5721" s="2">
        <f>IF(Tabla1[[#This Row],[Mov]]="VNT",Tabla1[[#This Row],[Sale]]-Tabla1[[#This Row],[Cost]],-Tabla1[[#This Row],[Cost]]*Tabla1[[#This Row],[Cant]])</f>
        <v>1047</v>
      </c>
      <c r="P5721" s="8">
        <f>IF(Tabla1[[#This Row],[Mov]]="VNT",-Tabla1[[#This Row],[Cant]],Tabla1[[#This Row],[Cant]])</f>
        <v>-1</v>
      </c>
      <c r="Q5721" s="8">
        <f>DAY(Tabla1[[#This Row],[Date]])</f>
        <v>28</v>
      </c>
      <c r="R5721" s="8">
        <f>MONTH(Tabla1[[#This Row],[Date]])</f>
        <v>12</v>
      </c>
      <c r="S5721" s="8">
        <f>YEAR(Tabla1[[#This Row],[Date]])</f>
        <v>2022</v>
      </c>
    </row>
    <row r="5722" spans="1:19" x14ac:dyDescent="0.2">
      <c r="A5722">
        <v>5714</v>
      </c>
      <c r="B5722" s="1">
        <v>44923</v>
      </c>
      <c r="C5722" t="s">
        <v>260</v>
      </c>
      <c r="D5722" t="s">
        <v>332</v>
      </c>
      <c r="E5722">
        <v>1</v>
      </c>
      <c r="F5722" t="s">
        <v>224</v>
      </c>
      <c r="G5722" t="s">
        <v>263</v>
      </c>
      <c r="H5722" t="s">
        <v>1018</v>
      </c>
      <c r="M5722" s="2">
        <v>8500</v>
      </c>
      <c r="N5722" s="2">
        <v>18000</v>
      </c>
      <c r="O5722" s="2">
        <f>IF(Tabla1[[#This Row],[Mov]]="VNT",Tabla1[[#This Row],[Sale]]-Tabla1[[#This Row],[Cost]],-Tabla1[[#This Row],[Cost]]*Tabla1[[#This Row],[Cant]])</f>
        <v>9500</v>
      </c>
      <c r="P5722" s="8">
        <f>IF(Tabla1[[#This Row],[Mov]]="VNT",-Tabla1[[#This Row],[Cant]],Tabla1[[#This Row],[Cant]])</f>
        <v>-1</v>
      </c>
      <c r="Q5722" s="8">
        <f>DAY(Tabla1[[#This Row],[Date]])</f>
        <v>28</v>
      </c>
      <c r="R5722" s="8">
        <f>MONTH(Tabla1[[#This Row],[Date]])</f>
        <v>12</v>
      </c>
      <c r="S5722" s="8">
        <f>YEAR(Tabla1[[#This Row],[Date]])</f>
        <v>2022</v>
      </c>
    </row>
    <row r="5723" spans="1:19" x14ac:dyDescent="0.2">
      <c r="A5723">
        <v>5715</v>
      </c>
      <c r="B5723" s="1">
        <v>44923</v>
      </c>
      <c r="C5723" t="s">
        <v>260</v>
      </c>
      <c r="D5723" t="s">
        <v>332</v>
      </c>
      <c r="E5723">
        <v>1</v>
      </c>
      <c r="F5723" t="s">
        <v>365</v>
      </c>
      <c r="G5723" t="s">
        <v>366</v>
      </c>
      <c r="H5723" t="s">
        <v>389</v>
      </c>
      <c r="M5723" s="2">
        <v>21000</v>
      </c>
      <c r="N5723" s="2">
        <v>39000</v>
      </c>
      <c r="O5723" s="2">
        <f>IF(Tabla1[[#This Row],[Mov]]="VNT",Tabla1[[#This Row],[Sale]]-Tabla1[[#This Row],[Cost]],-Tabla1[[#This Row],[Cost]]*Tabla1[[#This Row],[Cant]])</f>
        <v>18000</v>
      </c>
      <c r="P5723" s="8">
        <f>IF(Tabla1[[#This Row],[Mov]]="VNT",-Tabla1[[#This Row],[Cant]],Tabla1[[#This Row],[Cant]])</f>
        <v>-1</v>
      </c>
      <c r="Q5723" s="8">
        <f>DAY(Tabla1[[#This Row],[Date]])</f>
        <v>28</v>
      </c>
      <c r="R5723" s="8">
        <f>MONTH(Tabla1[[#This Row],[Date]])</f>
        <v>12</v>
      </c>
      <c r="S5723" s="8">
        <f>YEAR(Tabla1[[#This Row],[Date]])</f>
        <v>2022</v>
      </c>
    </row>
    <row r="5724" spans="1:19" x14ac:dyDescent="0.2">
      <c r="A5724">
        <v>5716</v>
      </c>
      <c r="B5724" s="1">
        <v>44923</v>
      </c>
      <c r="C5724" t="s">
        <v>260</v>
      </c>
      <c r="D5724" t="s">
        <v>332</v>
      </c>
      <c r="E5724">
        <v>1</v>
      </c>
      <c r="F5724" t="s">
        <v>21</v>
      </c>
      <c r="G5724" t="s">
        <v>998</v>
      </c>
      <c r="H5724" t="s">
        <v>2214</v>
      </c>
      <c r="M5724" s="2">
        <v>8500</v>
      </c>
      <c r="N5724" s="2">
        <v>20000</v>
      </c>
      <c r="O5724" s="2">
        <f>IF(Tabla1[[#This Row],[Mov]]="VNT",Tabla1[[#This Row],[Sale]]-Tabla1[[#This Row],[Cost]],-Tabla1[[#This Row],[Cost]]*Tabla1[[#This Row],[Cant]])</f>
        <v>11500</v>
      </c>
      <c r="P5724" s="8">
        <f>IF(Tabla1[[#This Row],[Mov]]="VNT",-Tabla1[[#This Row],[Cant]],Tabla1[[#This Row],[Cant]])</f>
        <v>-1</v>
      </c>
      <c r="Q5724" s="8">
        <f>DAY(Tabla1[[#This Row],[Date]])</f>
        <v>28</v>
      </c>
      <c r="R5724" s="8">
        <f>MONTH(Tabla1[[#This Row],[Date]])</f>
        <v>12</v>
      </c>
      <c r="S5724" s="8">
        <f>YEAR(Tabla1[[#This Row],[Date]])</f>
        <v>2022</v>
      </c>
    </row>
    <row r="5725" spans="1:19" x14ac:dyDescent="0.2">
      <c r="A5725">
        <v>5717</v>
      </c>
      <c r="B5725" s="1">
        <v>44923</v>
      </c>
      <c r="C5725" t="s">
        <v>260</v>
      </c>
      <c r="D5725" t="s">
        <v>332</v>
      </c>
      <c r="E5725">
        <v>1</v>
      </c>
      <c r="F5725" t="s">
        <v>225</v>
      </c>
      <c r="G5725" t="s">
        <v>272</v>
      </c>
      <c r="H5725" t="s">
        <v>310</v>
      </c>
      <c r="M5725" s="2">
        <v>1100</v>
      </c>
      <c r="N5725" s="2">
        <v>10000</v>
      </c>
      <c r="O5725" s="2">
        <f>IF(Tabla1[[#This Row],[Mov]]="VNT",Tabla1[[#This Row],[Sale]]-Tabla1[[#This Row],[Cost]],-Tabla1[[#This Row],[Cost]]*Tabla1[[#This Row],[Cant]])</f>
        <v>8900</v>
      </c>
      <c r="P5725" s="8">
        <f>IF(Tabla1[[#This Row],[Mov]]="VNT",-Tabla1[[#This Row],[Cant]],Tabla1[[#This Row],[Cant]])</f>
        <v>-1</v>
      </c>
      <c r="Q5725" s="8">
        <f>DAY(Tabla1[[#This Row],[Date]])</f>
        <v>28</v>
      </c>
      <c r="R5725" s="8">
        <f>MONTH(Tabla1[[#This Row],[Date]])</f>
        <v>12</v>
      </c>
      <c r="S5725" s="8">
        <f>YEAR(Tabla1[[#This Row],[Date]])</f>
        <v>2022</v>
      </c>
    </row>
    <row r="5726" spans="1:19" x14ac:dyDescent="0.2">
      <c r="A5726">
        <v>5718</v>
      </c>
      <c r="B5726" s="1">
        <v>44923</v>
      </c>
      <c r="C5726" t="s">
        <v>260</v>
      </c>
      <c r="D5726" t="s">
        <v>332</v>
      </c>
      <c r="E5726">
        <v>1</v>
      </c>
      <c r="F5726" t="s">
        <v>458</v>
      </c>
      <c r="G5726" t="s">
        <v>284</v>
      </c>
      <c r="H5726" t="s">
        <v>2215</v>
      </c>
      <c r="L5726" t="s">
        <v>1562</v>
      </c>
      <c r="M5726" s="2">
        <v>0</v>
      </c>
      <c r="N5726" s="2">
        <v>15000</v>
      </c>
      <c r="O5726" s="2">
        <f>IF(Tabla1[[#This Row],[Mov]]="VNT",Tabla1[[#This Row],[Sale]]-Tabla1[[#This Row],[Cost]],-Tabla1[[#This Row],[Cost]]*Tabla1[[#This Row],[Cant]])</f>
        <v>15000</v>
      </c>
      <c r="P5726" s="8">
        <f>IF(Tabla1[[#This Row],[Mov]]="VNT",-Tabla1[[#This Row],[Cant]],Tabla1[[#This Row],[Cant]])</f>
        <v>-1</v>
      </c>
      <c r="Q5726" s="8">
        <f>DAY(Tabla1[[#This Row],[Date]])</f>
        <v>28</v>
      </c>
      <c r="R5726" s="8">
        <f>MONTH(Tabla1[[#This Row],[Date]])</f>
        <v>12</v>
      </c>
      <c r="S5726" s="8">
        <f>YEAR(Tabla1[[#This Row],[Date]])</f>
        <v>2022</v>
      </c>
    </row>
    <row r="5727" spans="1:19" x14ac:dyDescent="0.2">
      <c r="A5727">
        <v>5719</v>
      </c>
      <c r="B5727" s="1">
        <v>44923</v>
      </c>
      <c r="C5727" t="s">
        <v>260</v>
      </c>
      <c r="D5727" t="s">
        <v>332</v>
      </c>
      <c r="E5727">
        <v>1</v>
      </c>
      <c r="F5727" t="s">
        <v>891</v>
      </c>
      <c r="G5727" t="s">
        <v>284</v>
      </c>
      <c r="H5727" t="s">
        <v>2171</v>
      </c>
      <c r="M5727" s="2">
        <v>3500</v>
      </c>
      <c r="N5727" s="2">
        <v>10000</v>
      </c>
      <c r="O5727" s="2">
        <f>IF(Tabla1[[#This Row],[Mov]]="VNT",Tabla1[[#This Row],[Sale]]-Tabla1[[#This Row],[Cost]],-Tabla1[[#This Row],[Cost]]*Tabla1[[#This Row],[Cant]])</f>
        <v>6500</v>
      </c>
      <c r="P5727" s="8">
        <f>IF(Tabla1[[#This Row],[Mov]]="VNT",-Tabla1[[#This Row],[Cant]],Tabla1[[#This Row],[Cant]])</f>
        <v>-1</v>
      </c>
      <c r="Q5727" s="8">
        <f>DAY(Tabla1[[#This Row],[Date]])</f>
        <v>28</v>
      </c>
      <c r="R5727" s="8">
        <f>MONTH(Tabla1[[#This Row],[Date]])</f>
        <v>12</v>
      </c>
      <c r="S5727" s="8">
        <f>YEAR(Tabla1[[#This Row],[Date]])</f>
        <v>2022</v>
      </c>
    </row>
    <row r="5728" spans="1:19" x14ac:dyDescent="0.2">
      <c r="A5728">
        <v>5720</v>
      </c>
      <c r="B5728" s="1">
        <v>44923</v>
      </c>
      <c r="C5728" t="s">
        <v>260</v>
      </c>
      <c r="D5728" t="s">
        <v>332</v>
      </c>
      <c r="E5728">
        <v>1</v>
      </c>
      <c r="F5728" t="s">
        <v>21</v>
      </c>
      <c r="G5728" t="s">
        <v>272</v>
      </c>
      <c r="H5728" t="s">
        <v>1522</v>
      </c>
      <c r="M5728" s="2">
        <v>2800</v>
      </c>
      <c r="N5728" s="2">
        <v>10000</v>
      </c>
      <c r="O5728" s="2">
        <f>IF(Tabla1[[#This Row],[Mov]]="VNT",Tabla1[[#This Row],[Sale]]-Tabla1[[#This Row],[Cost]],-Tabla1[[#This Row],[Cost]]*Tabla1[[#This Row],[Cant]])</f>
        <v>7200</v>
      </c>
      <c r="P5728" s="8">
        <f>IF(Tabla1[[#This Row],[Mov]]="VNT",-Tabla1[[#This Row],[Cant]],Tabla1[[#This Row],[Cant]])</f>
        <v>-1</v>
      </c>
      <c r="Q5728" s="8">
        <f>DAY(Tabla1[[#This Row],[Date]])</f>
        <v>28</v>
      </c>
      <c r="R5728" s="8">
        <f>MONTH(Tabla1[[#This Row],[Date]])</f>
        <v>12</v>
      </c>
      <c r="S5728" s="8">
        <f>YEAR(Tabla1[[#This Row],[Date]])</f>
        <v>2022</v>
      </c>
    </row>
    <row r="5729" spans="1:19" x14ac:dyDescent="0.2">
      <c r="A5729">
        <v>5721</v>
      </c>
      <c r="B5729" s="1">
        <v>44923</v>
      </c>
      <c r="C5729" t="s">
        <v>260</v>
      </c>
      <c r="D5729" t="s">
        <v>332</v>
      </c>
      <c r="E5729">
        <v>1</v>
      </c>
      <c r="F5729" t="s">
        <v>1962</v>
      </c>
      <c r="G5729" t="s">
        <v>266</v>
      </c>
      <c r="H5729" t="s">
        <v>139</v>
      </c>
      <c r="I5729" t="s">
        <v>20</v>
      </c>
      <c r="J5729" t="s">
        <v>25</v>
      </c>
      <c r="K5729" t="s">
        <v>18</v>
      </c>
      <c r="L5729" t="s">
        <v>52</v>
      </c>
      <c r="M5729" s="2">
        <v>3000</v>
      </c>
      <c r="N5729" s="2">
        <v>8000</v>
      </c>
      <c r="O5729" s="2">
        <f>IF(Tabla1[[#This Row],[Mov]]="VNT",Tabla1[[#This Row],[Sale]]-Tabla1[[#This Row],[Cost]],-Tabla1[[#This Row],[Cost]]*Tabla1[[#This Row],[Cant]])</f>
        <v>5000</v>
      </c>
      <c r="P5729" s="8">
        <f>IF(Tabla1[[#This Row],[Mov]]="VNT",-Tabla1[[#This Row],[Cant]],Tabla1[[#This Row],[Cant]])</f>
        <v>-1</v>
      </c>
      <c r="Q5729" s="8">
        <f>DAY(Tabla1[[#This Row],[Date]])</f>
        <v>28</v>
      </c>
      <c r="R5729" s="8">
        <f>MONTH(Tabla1[[#This Row],[Date]])</f>
        <v>12</v>
      </c>
      <c r="S5729" s="8">
        <f>YEAR(Tabla1[[#This Row],[Date]])</f>
        <v>2022</v>
      </c>
    </row>
    <row r="5730" spans="1:19" x14ac:dyDescent="0.2">
      <c r="A5730">
        <v>5722</v>
      </c>
      <c r="B5730" s="1">
        <v>44923</v>
      </c>
      <c r="C5730" t="s">
        <v>260</v>
      </c>
      <c r="D5730" t="s">
        <v>332</v>
      </c>
      <c r="E5730">
        <v>1</v>
      </c>
      <c r="F5730" t="s">
        <v>116</v>
      </c>
      <c r="G5730" t="s">
        <v>382</v>
      </c>
      <c r="H5730" t="s">
        <v>514</v>
      </c>
      <c r="M5730" s="2">
        <v>6074</v>
      </c>
      <c r="N5730" s="2">
        <v>6500</v>
      </c>
      <c r="O5730" s="2">
        <f>IF(Tabla1[[#This Row],[Mov]]="VNT",Tabla1[[#This Row],[Sale]]-Tabla1[[#This Row],[Cost]],-Tabla1[[#This Row],[Cost]]*Tabla1[[#This Row],[Cant]])</f>
        <v>426</v>
      </c>
      <c r="P5730" s="8">
        <f>IF(Tabla1[[#This Row],[Mov]]="VNT",-Tabla1[[#This Row],[Cant]],Tabla1[[#This Row],[Cant]])</f>
        <v>-1</v>
      </c>
      <c r="Q5730" s="8">
        <f>DAY(Tabla1[[#This Row],[Date]])</f>
        <v>28</v>
      </c>
      <c r="R5730" s="8">
        <f>MONTH(Tabla1[[#This Row],[Date]])</f>
        <v>12</v>
      </c>
      <c r="S5730" s="8">
        <f>YEAR(Tabla1[[#This Row],[Date]])</f>
        <v>2022</v>
      </c>
    </row>
    <row r="5731" spans="1:19" x14ac:dyDescent="0.2">
      <c r="A5731">
        <v>5723</v>
      </c>
      <c r="B5731" s="1">
        <v>44923</v>
      </c>
      <c r="C5731" t="s">
        <v>260</v>
      </c>
      <c r="D5731" t="s">
        <v>332</v>
      </c>
      <c r="E5731">
        <v>1</v>
      </c>
      <c r="F5731" t="s">
        <v>21</v>
      </c>
      <c r="G5731" t="s">
        <v>272</v>
      </c>
      <c r="H5731" t="s">
        <v>1522</v>
      </c>
      <c r="M5731" s="2">
        <v>2800</v>
      </c>
      <c r="N5731" s="2">
        <v>10000</v>
      </c>
      <c r="O5731" s="2">
        <f>IF(Tabla1[[#This Row],[Mov]]="VNT",Tabla1[[#This Row],[Sale]]-Tabla1[[#This Row],[Cost]],-Tabla1[[#This Row],[Cost]]*Tabla1[[#This Row],[Cant]])</f>
        <v>7200</v>
      </c>
      <c r="P5731" s="8">
        <f>IF(Tabla1[[#This Row],[Mov]]="VNT",-Tabla1[[#This Row],[Cant]],Tabla1[[#This Row],[Cant]])</f>
        <v>-1</v>
      </c>
      <c r="Q5731" s="8">
        <f>DAY(Tabla1[[#This Row],[Date]])</f>
        <v>28</v>
      </c>
      <c r="R5731" s="8">
        <f>MONTH(Tabla1[[#This Row],[Date]])</f>
        <v>12</v>
      </c>
      <c r="S5731" s="8">
        <f>YEAR(Tabla1[[#This Row],[Date]])</f>
        <v>2022</v>
      </c>
    </row>
    <row r="5732" spans="1:19" x14ac:dyDescent="0.2">
      <c r="A5732">
        <v>5724</v>
      </c>
      <c r="B5732" s="1">
        <v>44923</v>
      </c>
      <c r="C5732" t="s">
        <v>260</v>
      </c>
      <c r="D5732" t="s">
        <v>332</v>
      </c>
      <c r="E5732">
        <v>1</v>
      </c>
      <c r="F5732" t="s">
        <v>21</v>
      </c>
      <c r="G5732" t="s">
        <v>272</v>
      </c>
      <c r="H5732" t="s">
        <v>1522</v>
      </c>
      <c r="M5732" s="2">
        <v>2800</v>
      </c>
      <c r="N5732" s="2">
        <v>10000</v>
      </c>
      <c r="O5732" s="2">
        <f>IF(Tabla1[[#This Row],[Mov]]="VNT",Tabla1[[#This Row],[Sale]]-Tabla1[[#This Row],[Cost]],-Tabla1[[#This Row],[Cost]]*Tabla1[[#This Row],[Cant]])</f>
        <v>7200</v>
      </c>
      <c r="P5732" s="8">
        <f>IF(Tabla1[[#This Row],[Mov]]="VNT",-Tabla1[[#This Row],[Cant]],Tabla1[[#This Row],[Cant]])</f>
        <v>-1</v>
      </c>
      <c r="Q5732" s="8">
        <f>DAY(Tabla1[[#This Row],[Date]])</f>
        <v>28</v>
      </c>
      <c r="R5732" s="8">
        <f>MONTH(Tabla1[[#This Row],[Date]])</f>
        <v>12</v>
      </c>
      <c r="S5732" s="8">
        <f>YEAR(Tabla1[[#This Row],[Date]])</f>
        <v>2022</v>
      </c>
    </row>
    <row r="5733" spans="1:19" x14ac:dyDescent="0.2">
      <c r="A5733">
        <v>5725</v>
      </c>
      <c r="B5733" s="1">
        <v>44923</v>
      </c>
      <c r="C5733" t="s">
        <v>260</v>
      </c>
      <c r="D5733" t="s">
        <v>332</v>
      </c>
      <c r="E5733">
        <v>1</v>
      </c>
      <c r="F5733" t="s">
        <v>116</v>
      </c>
      <c r="G5733" t="s">
        <v>347</v>
      </c>
      <c r="H5733" t="s">
        <v>518</v>
      </c>
      <c r="M5733" s="2">
        <v>3271</v>
      </c>
      <c r="N5733" s="2">
        <v>3500</v>
      </c>
      <c r="O5733" s="2">
        <f>IF(Tabla1[[#This Row],[Mov]]="VNT",Tabla1[[#This Row],[Sale]]-Tabla1[[#This Row],[Cost]],-Tabla1[[#This Row],[Cost]]*Tabla1[[#This Row],[Cant]])</f>
        <v>229</v>
      </c>
      <c r="P5733" s="8">
        <f>IF(Tabla1[[#This Row],[Mov]]="VNT",-Tabla1[[#This Row],[Cant]],Tabla1[[#This Row],[Cant]])</f>
        <v>-1</v>
      </c>
      <c r="Q5733" s="8">
        <f>DAY(Tabla1[[#This Row],[Date]])</f>
        <v>28</v>
      </c>
      <c r="R5733" s="8">
        <f>MONTH(Tabla1[[#This Row],[Date]])</f>
        <v>12</v>
      </c>
      <c r="S5733" s="8">
        <f>YEAR(Tabla1[[#This Row],[Date]])</f>
        <v>2022</v>
      </c>
    </row>
    <row r="5734" spans="1:19" x14ac:dyDescent="0.2">
      <c r="A5734">
        <v>5726</v>
      </c>
      <c r="B5734" s="1">
        <v>44924</v>
      </c>
      <c r="C5734" t="s">
        <v>260</v>
      </c>
      <c r="D5734" t="s">
        <v>341</v>
      </c>
      <c r="E5734">
        <v>1</v>
      </c>
      <c r="F5734" t="s">
        <v>26</v>
      </c>
      <c r="G5734" t="s">
        <v>603</v>
      </c>
      <c r="H5734" t="s">
        <v>16</v>
      </c>
      <c r="M5734" s="2">
        <v>3000</v>
      </c>
      <c r="N5734" s="2">
        <v>7000</v>
      </c>
      <c r="O5734" s="2">
        <f>IF(Tabla1[[#This Row],[Mov]]="VNT",Tabla1[[#This Row],[Sale]]-Tabla1[[#This Row],[Cost]],-Tabla1[[#This Row],[Cost]]*Tabla1[[#This Row],[Cant]])</f>
        <v>4000</v>
      </c>
      <c r="P5734" s="8">
        <f>IF(Tabla1[[#This Row],[Mov]]="VNT",-Tabla1[[#This Row],[Cant]],Tabla1[[#This Row],[Cant]])</f>
        <v>-1</v>
      </c>
      <c r="Q5734" s="8">
        <f>DAY(Tabla1[[#This Row],[Date]])</f>
        <v>29</v>
      </c>
      <c r="R5734" s="8">
        <f>MONTH(Tabla1[[#This Row],[Date]])</f>
        <v>12</v>
      </c>
      <c r="S5734" s="8">
        <f>YEAR(Tabla1[[#This Row],[Date]])</f>
        <v>2022</v>
      </c>
    </row>
    <row r="5735" spans="1:19" x14ac:dyDescent="0.2">
      <c r="A5735">
        <v>5727</v>
      </c>
      <c r="B5735" s="1">
        <v>44924</v>
      </c>
      <c r="C5735" t="s">
        <v>260</v>
      </c>
      <c r="D5735" t="s">
        <v>248</v>
      </c>
      <c r="E5735">
        <v>1</v>
      </c>
      <c r="F5735" t="s">
        <v>116</v>
      </c>
      <c r="G5735" t="s">
        <v>347</v>
      </c>
      <c r="H5735" t="s">
        <v>518</v>
      </c>
      <c r="M5735" s="2">
        <v>10280</v>
      </c>
      <c r="N5735" s="2">
        <v>11000</v>
      </c>
      <c r="O5735" s="2">
        <f>IF(Tabla1[[#This Row],[Mov]]="VNT",Tabla1[[#This Row],[Sale]]-Tabla1[[#This Row],[Cost]],-Tabla1[[#This Row],[Cost]]*Tabla1[[#This Row],[Cant]])</f>
        <v>720</v>
      </c>
      <c r="P5735" s="8">
        <f>IF(Tabla1[[#This Row],[Mov]]="VNT",-Tabla1[[#This Row],[Cant]],Tabla1[[#This Row],[Cant]])</f>
        <v>-1</v>
      </c>
      <c r="Q5735" s="8">
        <f>DAY(Tabla1[[#This Row],[Date]])</f>
        <v>29</v>
      </c>
      <c r="R5735" s="8">
        <f>MONTH(Tabla1[[#This Row],[Date]])</f>
        <v>12</v>
      </c>
      <c r="S5735" s="8">
        <f>YEAR(Tabla1[[#This Row],[Date]])</f>
        <v>2022</v>
      </c>
    </row>
    <row r="5736" spans="1:19" x14ac:dyDescent="0.2">
      <c r="A5736">
        <v>5728</v>
      </c>
      <c r="B5736" s="1">
        <v>44924</v>
      </c>
      <c r="C5736" t="s">
        <v>260</v>
      </c>
      <c r="D5736" t="s">
        <v>248</v>
      </c>
      <c r="E5736">
        <v>1</v>
      </c>
      <c r="F5736" t="s">
        <v>365</v>
      </c>
      <c r="G5736" t="s">
        <v>943</v>
      </c>
      <c r="H5736" t="s">
        <v>1928</v>
      </c>
      <c r="M5736" s="2">
        <v>4000</v>
      </c>
      <c r="N5736" s="2">
        <v>8000</v>
      </c>
      <c r="O5736" s="2">
        <f>IF(Tabla1[[#This Row],[Mov]]="VNT",Tabla1[[#This Row],[Sale]]-Tabla1[[#This Row],[Cost]],-Tabla1[[#This Row],[Cost]]*Tabla1[[#This Row],[Cant]])</f>
        <v>4000</v>
      </c>
      <c r="P5736" s="8">
        <f>IF(Tabla1[[#This Row],[Mov]]="VNT",-Tabla1[[#This Row],[Cant]],Tabla1[[#This Row],[Cant]])</f>
        <v>-1</v>
      </c>
      <c r="Q5736" s="8">
        <f>DAY(Tabla1[[#This Row],[Date]])</f>
        <v>29</v>
      </c>
      <c r="R5736" s="8">
        <f>MONTH(Tabla1[[#This Row],[Date]])</f>
        <v>12</v>
      </c>
      <c r="S5736" s="8">
        <f>YEAR(Tabla1[[#This Row],[Date]])</f>
        <v>2022</v>
      </c>
    </row>
    <row r="5737" spans="1:19" x14ac:dyDescent="0.2">
      <c r="A5737">
        <v>5729</v>
      </c>
      <c r="B5737" s="1">
        <v>44924</v>
      </c>
      <c r="C5737" t="s">
        <v>260</v>
      </c>
      <c r="D5737" t="s">
        <v>332</v>
      </c>
      <c r="E5737">
        <v>1</v>
      </c>
      <c r="F5737" t="s">
        <v>386</v>
      </c>
      <c r="G5737" t="s">
        <v>262</v>
      </c>
      <c r="H5737" t="s">
        <v>576</v>
      </c>
      <c r="L5737" t="s">
        <v>2216</v>
      </c>
      <c r="M5737" s="2">
        <v>660000</v>
      </c>
      <c r="N5737" s="2">
        <v>795000</v>
      </c>
      <c r="O5737" s="2">
        <f>IF(Tabla1[[#This Row],[Mov]]="VNT",Tabla1[[#This Row],[Sale]]-Tabla1[[#This Row],[Cost]],-Tabla1[[#This Row],[Cost]]*Tabla1[[#This Row],[Cant]])</f>
        <v>135000</v>
      </c>
      <c r="P5737" s="8">
        <f>IF(Tabla1[[#This Row],[Mov]]="VNT",-Tabla1[[#This Row],[Cant]],Tabla1[[#This Row],[Cant]])</f>
        <v>-1</v>
      </c>
      <c r="Q5737" s="8">
        <f>DAY(Tabla1[[#This Row],[Date]])</f>
        <v>29</v>
      </c>
      <c r="R5737" s="8">
        <f>MONTH(Tabla1[[#This Row],[Date]])</f>
        <v>12</v>
      </c>
      <c r="S5737" s="8">
        <f>YEAR(Tabla1[[#This Row],[Date]])</f>
        <v>2022</v>
      </c>
    </row>
    <row r="5738" spans="1:19" x14ac:dyDescent="0.2">
      <c r="A5738">
        <v>5730</v>
      </c>
      <c r="B5738" s="1">
        <v>44924</v>
      </c>
      <c r="C5738" t="s">
        <v>260</v>
      </c>
      <c r="D5738" t="s">
        <v>332</v>
      </c>
      <c r="E5738">
        <v>1</v>
      </c>
      <c r="F5738" t="s">
        <v>116</v>
      </c>
      <c r="G5738" t="s">
        <v>382</v>
      </c>
      <c r="H5738" t="s">
        <v>514</v>
      </c>
      <c r="M5738" s="2">
        <v>14953</v>
      </c>
      <c r="N5738" s="2">
        <v>16000</v>
      </c>
      <c r="O5738" s="2">
        <f>IF(Tabla1[[#This Row],[Mov]]="VNT",Tabla1[[#This Row],[Sale]]-Tabla1[[#This Row],[Cost]],-Tabla1[[#This Row],[Cost]]*Tabla1[[#This Row],[Cant]])</f>
        <v>1047</v>
      </c>
      <c r="P5738" s="8">
        <f>IF(Tabla1[[#This Row],[Mov]]="VNT",-Tabla1[[#This Row],[Cant]],Tabla1[[#This Row],[Cant]])</f>
        <v>-1</v>
      </c>
      <c r="Q5738" s="8">
        <f>DAY(Tabla1[[#This Row],[Date]])</f>
        <v>29</v>
      </c>
      <c r="R5738" s="8">
        <f>MONTH(Tabla1[[#This Row],[Date]])</f>
        <v>12</v>
      </c>
      <c r="S5738" s="8">
        <f>YEAR(Tabla1[[#This Row],[Date]])</f>
        <v>2022</v>
      </c>
    </row>
    <row r="5739" spans="1:19" x14ac:dyDescent="0.2">
      <c r="A5739">
        <v>5731</v>
      </c>
      <c r="B5739" s="1">
        <v>44924</v>
      </c>
      <c r="C5739" t="s">
        <v>260</v>
      </c>
      <c r="D5739" t="s">
        <v>332</v>
      </c>
      <c r="E5739">
        <v>1</v>
      </c>
      <c r="F5739" t="s">
        <v>224</v>
      </c>
      <c r="G5739" t="s">
        <v>272</v>
      </c>
      <c r="H5739" t="s">
        <v>344</v>
      </c>
      <c r="M5739" s="2">
        <v>9000</v>
      </c>
      <c r="N5739" s="2">
        <v>20000</v>
      </c>
      <c r="O5739" s="2">
        <f>IF(Tabla1[[#This Row],[Mov]]="VNT",Tabla1[[#This Row],[Sale]]-Tabla1[[#This Row],[Cost]],-Tabla1[[#This Row],[Cost]]*Tabla1[[#This Row],[Cant]])</f>
        <v>11000</v>
      </c>
      <c r="P5739" s="8">
        <f>IF(Tabla1[[#This Row],[Mov]]="VNT",-Tabla1[[#This Row],[Cant]],Tabla1[[#This Row],[Cant]])</f>
        <v>-1</v>
      </c>
      <c r="Q5739" s="8">
        <f>DAY(Tabla1[[#This Row],[Date]])</f>
        <v>29</v>
      </c>
      <c r="R5739" s="8">
        <f>MONTH(Tabla1[[#This Row],[Date]])</f>
        <v>12</v>
      </c>
      <c r="S5739" s="8">
        <f>YEAR(Tabla1[[#This Row],[Date]])</f>
        <v>2022</v>
      </c>
    </row>
    <row r="5740" spans="1:19" x14ac:dyDescent="0.2">
      <c r="A5740">
        <v>5732</v>
      </c>
      <c r="B5740" s="1">
        <v>44924</v>
      </c>
      <c r="C5740" t="s">
        <v>260</v>
      </c>
      <c r="D5740" t="s">
        <v>332</v>
      </c>
      <c r="E5740">
        <v>1</v>
      </c>
      <c r="F5740" t="s">
        <v>225</v>
      </c>
      <c r="G5740" t="s">
        <v>272</v>
      </c>
      <c r="H5740" t="s">
        <v>344</v>
      </c>
      <c r="M5740" s="2">
        <v>1100</v>
      </c>
      <c r="N5740" s="2">
        <v>10000</v>
      </c>
      <c r="O5740" s="2">
        <f>IF(Tabla1[[#This Row],[Mov]]="VNT",Tabla1[[#This Row],[Sale]]-Tabla1[[#This Row],[Cost]],-Tabla1[[#This Row],[Cost]]*Tabla1[[#This Row],[Cant]])</f>
        <v>8900</v>
      </c>
      <c r="P5740" s="8">
        <f>IF(Tabla1[[#This Row],[Mov]]="VNT",-Tabla1[[#This Row],[Cant]],Tabla1[[#This Row],[Cant]])</f>
        <v>-1</v>
      </c>
      <c r="Q5740" s="8">
        <f>DAY(Tabla1[[#This Row],[Date]])</f>
        <v>29</v>
      </c>
      <c r="R5740" s="8">
        <f>MONTH(Tabla1[[#This Row],[Date]])</f>
        <v>12</v>
      </c>
      <c r="S5740" s="8">
        <f>YEAR(Tabla1[[#This Row],[Date]])</f>
        <v>2022</v>
      </c>
    </row>
    <row r="5741" spans="1:19" x14ac:dyDescent="0.2">
      <c r="A5741">
        <v>5733</v>
      </c>
      <c r="B5741" s="1">
        <v>44924</v>
      </c>
      <c r="C5741" t="s">
        <v>260</v>
      </c>
      <c r="D5741" t="s">
        <v>332</v>
      </c>
      <c r="E5741">
        <v>1</v>
      </c>
      <c r="F5741" t="s">
        <v>225</v>
      </c>
      <c r="G5741" t="s">
        <v>284</v>
      </c>
      <c r="H5741" t="s">
        <v>907</v>
      </c>
      <c r="M5741" s="2">
        <v>1100</v>
      </c>
      <c r="N5741" s="2">
        <v>10000</v>
      </c>
      <c r="O5741" s="2">
        <f>IF(Tabla1[[#This Row],[Mov]]="VNT",Tabla1[[#This Row],[Sale]]-Tabla1[[#This Row],[Cost]],-Tabla1[[#This Row],[Cost]]*Tabla1[[#This Row],[Cant]])</f>
        <v>8900</v>
      </c>
      <c r="P5741" s="8">
        <f>IF(Tabla1[[#This Row],[Mov]]="VNT",-Tabla1[[#This Row],[Cant]],Tabla1[[#This Row],[Cant]])</f>
        <v>-1</v>
      </c>
      <c r="Q5741" s="8">
        <f>DAY(Tabla1[[#This Row],[Date]])</f>
        <v>29</v>
      </c>
      <c r="R5741" s="8">
        <f>MONTH(Tabla1[[#This Row],[Date]])</f>
        <v>12</v>
      </c>
      <c r="S5741" s="8">
        <f>YEAR(Tabla1[[#This Row],[Date]])</f>
        <v>2022</v>
      </c>
    </row>
    <row r="5742" spans="1:19" x14ac:dyDescent="0.2">
      <c r="A5742">
        <v>5734</v>
      </c>
      <c r="B5742" s="1">
        <v>44924</v>
      </c>
      <c r="C5742" t="s">
        <v>260</v>
      </c>
      <c r="D5742" t="s">
        <v>332</v>
      </c>
      <c r="E5742">
        <v>1</v>
      </c>
      <c r="F5742" t="s">
        <v>225</v>
      </c>
      <c r="G5742" t="s">
        <v>284</v>
      </c>
      <c r="H5742" t="s">
        <v>1394</v>
      </c>
      <c r="M5742" s="2">
        <v>1100</v>
      </c>
      <c r="N5742" s="2">
        <v>10000</v>
      </c>
      <c r="O5742" s="2">
        <f>IF(Tabla1[[#This Row],[Mov]]="VNT",Tabla1[[#This Row],[Sale]]-Tabla1[[#This Row],[Cost]],-Tabla1[[#This Row],[Cost]]*Tabla1[[#This Row],[Cant]])</f>
        <v>8900</v>
      </c>
      <c r="P5742" s="8">
        <f>IF(Tabla1[[#This Row],[Mov]]="VNT",-Tabla1[[#This Row],[Cant]],Tabla1[[#This Row],[Cant]])</f>
        <v>-1</v>
      </c>
      <c r="Q5742" s="8">
        <f>DAY(Tabla1[[#This Row],[Date]])</f>
        <v>29</v>
      </c>
      <c r="R5742" s="8">
        <f>MONTH(Tabla1[[#This Row],[Date]])</f>
        <v>12</v>
      </c>
      <c r="S5742" s="8">
        <f>YEAR(Tabla1[[#This Row],[Date]])</f>
        <v>2022</v>
      </c>
    </row>
    <row r="5743" spans="1:19" x14ac:dyDescent="0.2">
      <c r="A5743">
        <v>5735</v>
      </c>
      <c r="B5743" s="1">
        <v>44924</v>
      </c>
      <c r="C5743" t="s">
        <v>260</v>
      </c>
      <c r="D5743" t="s">
        <v>332</v>
      </c>
      <c r="E5743">
        <v>1</v>
      </c>
      <c r="F5743" t="s">
        <v>458</v>
      </c>
      <c r="G5743" t="s">
        <v>262</v>
      </c>
      <c r="H5743" t="s">
        <v>2221</v>
      </c>
      <c r="M5743" s="2">
        <v>0</v>
      </c>
      <c r="N5743" s="2">
        <v>17000</v>
      </c>
      <c r="O5743" s="2">
        <f>IF(Tabla1[[#This Row],[Mov]]="VNT",Tabla1[[#This Row],[Sale]]-Tabla1[[#This Row],[Cost]],-Tabla1[[#This Row],[Cost]]*Tabla1[[#This Row],[Cant]])</f>
        <v>17000</v>
      </c>
      <c r="P5743" s="8">
        <f>IF(Tabla1[[#This Row],[Mov]]="VNT",-Tabla1[[#This Row],[Cant]],Tabla1[[#This Row],[Cant]])</f>
        <v>-1</v>
      </c>
      <c r="Q5743" s="8">
        <f>DAY(Tabla1[[#This Row],[Date]])</f>
        <v>29</v>
      </c>
      <c r="R5743" s="8">
        <f>MONTH(Tabla1[[#This Row],[Date]])</f>
        <v>12</v>
      </c>
      <c r="S5743" s="8">
        <f>YEAR(Tabla1[[#This Row],[Date]])</f>
        <v>2022</v>
      </c>
    </row>
    <row r="5744" spans="1:19" x14ac:dyDescent="0.2">
      <c r="A5744">
        <v>5736</v>
      </c>
      <c r="B5744" s="1">
        <v>44924</v>
      </c>
      <c r="C5744" t="s">
        <v>260</v>
      </c>
      <c r="D5744" t="s">
        <v>332</v>
      </c>
      <c r="E5744">
        <v>1</v>
      </c>
      <c r="F5744" t="s">
        <v>1028</v>
      </c>
      <c r="G5744" t="s">
        <v>266</v>
      </c>
      <c r="H5744" t="s">
        <v>1230</v>
      </c>
      <c r="M5744" s="2">
        <v>1000</v>
      </c>
      <c r="N5744" s="2">
        <v>3000</v>
      </c>
      <c r="O5744" s="2">
        <f>IF(Tabla1[[#This Row],[Mov]]="VNT",Tabla1[[#This Row],[Sale]]-Tabla1[[#This Row],[Cost]],-Tabla1[[#This Row],[Cost]]*Tabla1[[#This Row],[Cant]])</f>
        <v>2000</v>
      </c>
      <c r="P5744" s="8">
        <f>IF(Tabla1[[#This Row],[Mov]]="VNT",-Tabla1[[#This Row],[Cant]],Tabla1[[#This Row],[Cant]])</f>
        <v>-1</v>
      </c>
      <c r="Q5744" s="8">
        <f>DAY(Tabla1[[#This Row],[Date]])</f>
        <v>29</v>
      </c>
      <c r="R5744" s="8">
        <f>MONTH(Tabla1[[#This Row],[Date]])</f>
        <v>12</v>
      </c>
      <c r="S5744" s="8">
        <f>YEAR(Tabla1[[#This Row],[Date]])</f>
        <v>2022</v>
      </c>
    </row>
    <row r="5745" spans="1:19" x14ac:dyDescent="0.2">
      <c r="A5745">
        <v>5737</v>
      </c>
      <c r="B5745" s="1">
        <v>44924</v>
      </c>
      <c r="C5745" t="s">
        <v>260</v>
      </c>
      <c r="D5745" t="s">
        <v>332</v>
      </c>
      <c r="E5745">
        <v>1</v>
      </c>
      <c r="F5745" t="s">
        <v>2217</v>
      </c>
      <c r="G5745" t="s">
        <v>266</v>
      </c>
      <c r="H5745" t="s">
        <v>1884</v>
      </c>
      <c r="M5745" s="2">
        <v>5300</v>
      </c>
      <c r="N5745" s="2">
        <v>12000</v>
      </c>
      <c r="O5745" s="2">
        <f>IF(Tabla1[[#This Row],[Mov]]="VNT",Tabla1[[#This Row],[Sale]]-Tabla1[[#This Row],[Cost]],-Tabla1[[#This Row],[Cost]]*Tabla1[[#This Row],[Cant]])</f>
        <v>6700</v>
      </c>
      <c r="P5745" s="8">
        <f>IF(Tabla1[[#This Row],[Mov]]="VNT",-Tabla1[[#This Row],[Cant]],Tabla1[[#This Row],[Cant]])</f>
        <v>-1</v>
      </c>
      <c r="Q5745" s="8">
        <f>DAY(Tabla1[[#This Row],[Date]])</f>
        <v>29</v>
      </c>
      <c r="R5745" s="8">
        <f>MONTH(Tabla1[[#This Row],[Date]])</f>
        <v>12</v>
      </c>
      <c r="S5745" s="8">
        <f>YEAR(Tabla1[[#This Row],[Date]])</f>
        <v>2022</v>
      </c>
    </row>
    <row r="5746" spans="1:19" x14ac:dyDescent="0.2">
      <c r="A5746">
        <v>5738</v>
      </c>
      <c r="B5746" s="1">
        <v>44924</v>
      </c>
      <c r="C5746" t="s">
        <v>260</v>
      </c>
      <c r="D5746" t="s">
        <v>332</v>
      </c>
      <c r="E5746">
        <v>1</v>
      </c>
      <c r="F5746" t="s">
        <v>21</v>
      </c>
      <c r="G5746" t="s">
        <v>263</v>
      </c>
      <c r="H5746" t="s">
        <v>2011</v>
      </c>
      <c r="M5746" s="2">
        <v>4000</v>
      </c>
      <c r="N5746" s="2">
        <v>15000</v>
      </c>
      <c r="O5746" s="2">
        <f>IF(Tabla1[[#This Row],[Mov]]="VNT",Tabla1[[#This Row],[Sale]]-Tabla1[[#This Row],[Cost]],-Tabla1[[#This Row],[Cost]]*Tabla1[[#This Row],[Cant]])</f>
        <v>11000</v>
      </c>
      <c r="P5746" s="8">
        <f>IF(Tabla1[[#This Row],[Mov]]="VNT",-Tabla1[[#This Row],[Cant]],Tabla1[[#This Row],[Cant]])</f>
        <v>-1</v>
      </c>
      <c r="Q5746" s="8">
        <f>DAY(Tabla1[[#This Row],[Date]])</f>
        <v>29</v>
      </c>
      <c r="R5746" s="8">
        <f>MONTH(Tabla1[[#This Row],[Date]])</f>
        <v>12</v>
      </c>
      <c r="S5746" s="8">
        <f>YEAR(Tabla1[[#This Row],[Date]])</f>
        <v>2022</v>
      </c>
    </row>
    <row r="5747" spans="1:19" x14ac:dyDescent="0.2">
      <c r="A5747">
        <v>5739</v>
      </c>
      <c r="B5747" s="1">
        <v>44924</v>
      </c>
      <c r="C5747" t="s">
        <v>260</v>
      </c>
      <c r="D5747" t="s">
        <v>332</v>
      </c>
      <c r="E5747">
        <v>1</v>
      </c>
      <c r="F5747" t="s">
        <v>127</v>
      </c>
      <c r="G5747" t="s">
        <v>266</v>
      </c>
      <c r="H5747" t="s">
        <v>2218</v>
      </c>
      <c r="M5747" s="2">
        <v>14000</v>
      </c>
      <c r="N5747" s="2">
        <v>29000</v>
      </c>
      <c r="O5747" s="2">
        <f>IF(Tabla1[[#This Row],[Mov]]="VNT",Tabla1[[#This Row],[Sale]]-Tabla1[[#This Row],[Cost]],-Tabla1[[#This Row],[Cost]]*Tabla1[[#This Row],[Cant]])</f>
        <v>15000</v>
      </c>
      <c r="P5747" s="8">
        <f>IF(Tabla1[[#This Row],[Mov]]="VNT",-Tabla1[[#This Row],[Cant]],Tabla1[[#This Row],[Cant]])</f>
        <v>-1</v>
      </c>
      <c r="Q5747" s="8">
        <f>DAY(Tabla1[[#This Row],[Date]])</f>
        <v>29</v>
      </c>
      <c r="R5747" s="8">
        <f>MONTH(Tabla1[[#This Row],[Date]])</f>
        <v>12</v>
      </c>
      <c r="S5747" s="8">
        <f>YEAR(Tabla1[[#This Row],[Date]])</f>
        <v>2022</v>
      </c>
    </row>
    <row r="5748" spans="1:19" x14ac:dyDescent="0.2">
      <c r="A5748">
        <v>5740</v>
      </c>
      <c r="B5748" s="1">
        <v>44924</v>
      </c>
      <c r="C5748" t="s">
        <v>260</v>
      </c>
      <c r="D5748" t="s">
        <v>332</v>
      </c>
      <c r="E5748">
        <v>1</v>
      </c>
      <c r="F5748" t="s">
        <v>15</v>
      </c>
      <c r="G5748" t="s">
        <v>266</v>
      </c>
      <c r="H5748" t="s">
        <v>2218</v>
      </c>
      <c r="M5748" s="2">
        <v>5000</v>
      </c>
      <c r="N5748" s="2">
        <v>15000</v>
      </c>
      <c r="O5748" s="2">
        <f>IF(Tabla1[[#This Row],[Mov]]="VNT",Tabla1[[#This Row],[Sale]]-Tabla1[[#This Row],[Cost]],-Tabla1[[#This Row],[Cost]]*Tabla1[[#This Row],[Cant]])</f>
        <v>10000</v>
      </c>
      <c r="P5748" s="8">
        <f>IF(Tabla1[[#This Row],[Mov]]="VNT",-Tabla1[[#This Row],[Cant]],Tabla1[[#This Row],[Cant]])</f>
        <v>-1</v>
      </c>
      <c r="Q5748" s="8">
        <f>DAY(Tabla1[[#This Row],[Date]])</f>
        <v>29</v>
      </c>
      <c r="R5748" s="8">
        <f>MONTH(Tabla1[[#This Row],[Date]])</f>
        <v>12</v>
      </c>
      <c r="S5748" s="8">
        <f>YEAR(Tabla1[[#This Row],[Date]])</f>
        <v>2022</v>
      </c>
    </row>
    <row r="5749" spans="1:19" x14ac:dyDescent="0.2">
      <c r="A5749">
        <v>5741</v>
      </c>
      <c r="B5749" s="1">
        <v>44924</v>
      </c>
      <c r="C5749" t="s">
        <v>260</v>
      </c>
      <c r="D5749" t="s">
        <v>332</v>
      </c>
      <c r="E5749">
        <v>1</v>
      </c>
      <c r="F5749" t="s">
        <v>458</v>
      </c>
      <c r="G5749" t="s">
        <v>2219</v>
      </c>
      <c r="H5749" t="s">
        <v>2220</v>
      </c>
      <c r="M5749" s="2">
        <v>0</v>
      </c>
      <c r="N5749" s="2">
        <v>20000</v>
      </c>
      <c r="O5749" s="2">
        <f>IF(Tabla1[[#This Row],[Mov]]="VNT",Tabla1[[#This Row],[Sale]]-Tabla1[[#This Row],[Cost]],-Tabla1[[#This Row],[Cost]]*Tabla1[[#This Row],[Cant]])</f>
        <v>20000</v>
      </c>
      <c r="P5749" s="8">
        <f>IF(Tabla1[[#This Row],[Mov]]="VNT",-Tabla1[[#This Row],[Cant]],Tabla1[[#This Row],[Cant]])</f>
        <v>-1</v>
      </c>
      <c r="Q5749" s="8">
        <f>DAY(Tabla1[[#This Row],[Date]])</f>
        <v>29</v>
      </c>
      <c r="R5749" s="8">
        <f>MONTH(Tabla1[[#This Row],[Date]])</f>
        <v>12</v>
      </c>
      <c r="S5749" s="8">
        <f>YEAR(Tabla1[[#This Row],[Date]])</f>
        <v>2022</v>
      </c>
    </row>
    <row r="5750" spans="1:19" x14ac:dyDescent="0.2">
      <c r="A5750">
        <v>5742</v>
      </c>
      <c r="B5750" s="1">
        <v>44924</v>
      </c>
      <c r="C5750" t="s">
        <v>260</v>
      </c>
      <c r="D5750" t="s">
        <v>332</v>
      </c>
      <c r="E5750">
        <v>1</v>
      </c>
      <c r="F5750" t="s">
        <v>15</v>
      </c>
      <c r="G5750" t="s">
        <v>266</v>
      </c>
      <c r="H5750" t="s">
        <v>1339</v>
      </c>
      <c r="M5750" s="2">
        <v>1000</v>
      </c>
      <c r="N5750" s="2">
        <v>5000</v>
      </c>
      <c r="O5750" s="2">
        <f>IF(Tabla1[[#This Row],[Mov]]="VNT",Tabla1[[#This Row],[Sale]]-Tabla1[[#This Row],[Cost]],-Tabla1[[#This Row],[Cost]]*Tabla1[[#This Row],[Cant]])</f>
        <v>4000</v>
      </c>
      <c r="P5750" s="8">
        <f>IF(Tabla1[[#This Row],[Mov]]="VNT",-Tabla1[[#This Row],[Cant]],Tabla1[[#This Row],[Cant]])</f>
        <v>-1</v>
      </c>
      <c r="Q5750" s="8">
        <f>DAY(Tabla1[[#This Row],[Date]])</f>
        <v>29</v>
      </c>
      <c r="R5750" s="8">
        <f>MONTH(Tabla1[[#This Row],[Date]])</f>
        <v>12</v>
      </c>
      <c r="S5750" s="8">
        <f>YEAR(Tabla1[[#This Row],[Date]])</f>
        <v>2022</v>
      </c>
    </row>
    <row r="5751" spans="1:19" x14ac:dyDescent="0.2">
      <c r="A5751">
        <v>5743</v>
      </c>
      <c r="B5751" s="1">
        <v>44924</v>
      </c>
      <c r="C5751" t="s">
        <v>260</v>
      </c>
      <c r="D5751" t="s">
        <v>332</v>
      </c>
      <c r="E5751">
        <v>1</v>
      </c>
      <c r="F5751" t="s">
        <v>15</v>
      </c>
      <c r="G5751" t="s">
        <v>266</v>
      </c>
      <c r="H5751" t="s">
        <v>138</v>
      </c>
      <c r="M5751" s="2">
        <v>3500</v>
      </c>
      <c r="N5751" s="2">
        <v>10000</v>
      </c>
      <c r="O5751" s="2">
        <f>IF(Tabla1[[#This Row],[Mov]]="VNT",Tabla1[[#This Row],[Sale]]-Tabla1[[#This Row],[Cost]],-Tabla1[[#This Row],[Cost]]*Tabla1[[#This Row],[Cant]])</f>
        <v>6500</v>
      </c>
      <c r="P5751" s="8">
        <f>IF(Tabla1[[#This Row],[Mov]]="VNT",-Tabla1[[#This Row],[Cant]],Tabla1[[#This Row],[Cant]])</f>
        <v>-1</v>
      </c>
      <c r="Q5751" s="8">
        <f>DAY(Tabla1[[#This Row],[Date]])</f>
        <v>29</v>
      </c>
      <c r="R5751" s="8">
        <f>MONTH(Tabla1[[#This Row],[Date]])</f>
        <v>12</v>
      </c>
      <c r="S5751" s="8">
        <f>YEAR(Tabla1[[#This Row],[Date]])</f>
        <v>2022</v>
      </c>
    </row>
    <row r="5752" spans="1:19" x14ac:dyDescent="0.2">
      <c r="A5752">
        <v>5744</v>
      </c>
      <c r="B5752" s="1">
        <v>44924</v>
      </c>
      <c r="C5752" t="s">
        <v>260</v>
      </c>
      <c r="D5752" t="s">
        <v>332</v>
      </c>
      <c r="E5752">
        <v>1</v>
      </c>
      <c r="F5752" t="s">
        <v>532</v>
      </c>
      <c r="G5752" t="s">
        <v>272</v>
      </c>
      <c r="H5752" t="s">
        <v>621</v>
      </c>
      <c r="M5752" s="2">
        <v>48000</v>
      </c>
      <c r="N5752" s="2">
        <v>70000</v>
      </c>
      <c r="O5752" s="2">
        <f>IF(Tabla1[[#This Row],[Mov]]="VNT",Tabla1[[#This Row],[Sale]]-Tabla1[[#This Row],[Cost]],-Tabla1[[#This Row],[Cost]]*Tabla1[[#This Row],[Cant]])</f>
        <v>22000</v>
      </c>
      <c r="P5752" s="8">
        <f>IF(Tabla1[[#This Row],[Mov]]="VNT",-Tabla1[[#This Row],[Cant]],Tabla1[[#This Row],[Cant]])</f>
        <v>-1</v>
      </c>
      <c r="Q5752" s="8">
        <f>DAY(Tabla1[[#This Row],[Date]])</f>
        <v>29</v>
      </c>
      <c r="R5752" s="8">
        <f>MONTH(Tabla1[[#This Row],[Date]])</f>
        <v>12</v>
      </c>
      <c r="S5752" s="8">
        <f>YEAR(Tabla1[[#This Row],[Date]])</f>
        <v>2022</v>
      </c>
    </row>
    <row r="5753" spans="1:19" x14ac:dyDescent="0.2">
      <c r="A5753">
        <v>5745</v>
      </c>
      <c r="B5753" s="1">
        <v>44924</v>
      </c>
      <c r="C5753" t="s">
        <v>260</v>
      </c>
      <c r="D5753" t="s">
        <v>332</v>
      </c>
      <c r="E5753">
        <v>1</v>
      </c>
      <c r="F5753" t="s">
        <v>891</v>
      </c>
      <c r="G5753" t="s">
        <v>284</v>
      </c>
      <c r="H5753" t="s">
        <v>1394</v>
      </c>
      <c r="M5753" s="2">
        <v>3500</v>
      </c>
      <c r="N5753" s="2">
        <v>10000</v>
      </c>
      <c r="O5753" s="2">
        <f>IF(Tabla1[[#This Row],[Mov]]="VNT",Tabla1[[#This Row],[Sale]]-Tabla1[[#This Row],[Cost]],-Tabla1[[#This Row],[Cost]]*Tabla1[[#This Row],[Cant]])</f>
        <v>6500</v>
      </c>
      <c r="P5753" s="8">
        <f>IF(Tabla1[[#This Row],[Mov]]="VNT",-Tabla1[[#This Row],[Cant]],Tabla1[[#This Row],[Cant]])</f>
        <v>-1</v>
      </c>
      <c r="Q5753" s="8">
        <f>DAY(Tabla1[[#This Row],[Date]])</f>
        <v>29</v>
      </c>
      <c r="R5753" s="8">
        <f>MONTH(Tabla1[[#This Row],[Date]])</f>
        <v>12</v>
      </c>
      <c r="S5753" s="8">
        <f>YEAR(Tabla1[[#This Row],[Date]])</f>
        <v>2022</v>
      </c>
    </row>
    <row r="5754" spans="1:19" x14ac:dyDescent="0.2">
      <c r="A5754">
        <v>5746</v>
      </c>
      <c r="B5754" s="1">
        <v>44924</v>
      </c>
      <c r="C5754" t="s">
        <v>260</v>
      </c>
      <c r="D5754" t="s">
        <v>332</v>
      </c>
      <c r="E5754">
        <v>1</v>
      </c>
      <c r="F5754" t="s">
        <v>116</v>
      </c>
      <c r="G5754" t="s">
        <v>347</v>
      </c>
      <c r="H5754" t="s">
        <v>518</v>
      </c>
      <c r="M5754" s="2">
        <v>7009</v>
      </c>
      <c r="N5754" s="2">
        <v>7500</v>
      </c>
      <c r="O5754" s="2">
        <f>IF(Tabla1[[#This Row],[Mov]]="VNT",Tabla1[[#This Row],[Sale]]-Tabla1[[#This Row],[Cost]],-Tabla1[[#This Row],[Cost]]*Tabla1[[#This Row],[Cant]])</f>
        <v>491</v>
      </c>
      <c r="P5754" s="8">
        <f>IF(Tabla1[[#This Row],[Mov]]="VNT",-Tabla1[[#This Row],[Cant]],Tabla1[[#This Row],[Cant]])</f>
        <v>-1</v>
      </c>
      <c r="Q5754" s="8">
        <f>DAY(Tabla1[[#This Row],[Date]])</f>
        <v>29</v>
      </c>
      <c r="R5754" s="8">
        <f>MONTH(Tabla1[[#This Row],[Date]])</f>
        <v>12</v>
      </c>
      <c r="S5754" s="8">
        <f>YEAR(Tabla1[[#This Row],[Date]])</f>
        <v>2022</v>
      </c>
    </row>
    <row r="5755" spans="1:19" x14ac:dyDescent="0.2">
      <c r="A5755">
        <v>5747</v>
      </c>
      <c r="B5755" s="1">
        <v>44924</v>
      </c>
      <c r="C5755" t="s">
        <v>260</v>
      </c>
      <c r="D5755" t="s">
        <v>332</v>
      </c>
      <c r="E5755">
        <v>1</v>
      </c>
      <c r="F5755" t="s">
        <v>116</v>
      </c>
      <c r="G5755" t="s">
        <v>347</v>
      </c>
      <c r="H5755" t="s">
        <v>518</v>
      </c>
      <c r="M5755" s="2">
        <v>3271</v>
      </c>
      <c r="N5755" s="2">
        <v>3500</v>
      </c>
      <c r="O5755" s="2">
        <f>IF(Tabla1[[#This Row],[Mov]]="VNT",Tabla1[[#This Row],[Sale]]-Tabla1[[#This Row],[Cost]],-Tabla1[[#This Row],[Cost]]*Tabla1[[#This Row],[Cant]])</f>
        <v>229</v>
      </c>
      <c r="P5755" s="8">
        <f>IF(Tabla1[[#This Row],[Mov]]="VNT",-Tabla1[[#This Row],[Cant]],Tabla1[[#This Row],[Cant]])</f>
        <v>-1</v>
      </c>
      <c r="Q5755" s="8">
        <f>DAY(Tabla1[[#This Row],[Date]])</f>
        <v>29</v>
      </c>
      <c r="R5755" s="8">
        <f>MONTH(Tabla1[[#This Row],[Date]])</f>
        <v>12</v>
      </c>
      <c r="S5755" s="8">
        <f>YEAR(Tabla1[[#This Row],[Date]])</f>
        <v>2022</v>
      </c>
    </row>
    <row r="5756" spans="1:19" x14ac:dyDescent="0.2">
      <c r="A5756">
        <v>5748</v>
      </c>
      <c r="B5756" s="1">
        <v>44924</v>
      </c>
      <c r="C5756" t="s">
        <v>260</v>
      </c>
      <c r="D5756" t="s">
        <v>332</v>
      </c>
      <c r="E5756">
        <v>1</v>
      </c>
      <c r="F5756" t="s">
        <v>365</v>
      </c>
      <c r="G5756" t="s">
        <v>943</v>
      </c>
      <c r="H5756" t="s">
        <v>2222</v>
      </c>
      <c r="M5756" s="2">
        <v>4000</v>
      </c>
      <c r="N5756" s="2">
        <v>10000</v>
      </c>
      <c r="O5756" s="2">
        <f>IF(Tabla1[[#This Row],[Mov]]="VNT",Tabla1[[#This Row],[Sale]]-Tabla1[[#This Row],[Cost]],-Tabla1[[#This Row],[Cost]]*Tabla1[[#This Row],[Cant]])</f>
        <v>6000</v>
      </c>
      <c r="P5756" s="8">
        <f>IF(Tabla1[[#This Row],[Mov]]="VNT",-Tabla1[[#This Row],[Cant]],Tabla1[[#This Row],[Cant]])</f>
        <v>-1</v>
      </c>
      <c r="Q5756" s="8">
        <f>DAY(Tabla1[[#This Row],[Date]])</f>
        <v>29</v>
      </c>
      <c r="R5756" s="8">
        <f>MONTH(Tabla1[[#This Row],[Date]])</f>
        <v>12</v>
      </c>
      <c r="S5756" s="8">
        <f>YEAR(Tabla1[[#This Row],[Date]])</f>
        <v>2022</v>
      </c>
    </row>
    <row r="5757" spans="1:19" x14ac:dyDescent="0.2">
      <c r="A5757">
        <v>5749</v>
      </c>
      <c r="B5757" s="1">
        <v>44924</v>
      </c>
      <c r="C5757" t="s">
        <v>260</v>
      </c>
      <c r="D5757" t="s">
        <v>332</v>
      </c>
      <c r="E5757">
        <v>1</v>
      </c>
      <c r="F5757" t="s">
        <v>365</v>
      </c>
      <c r="G5757" t="s">
        <v>943</v>
      </c>
      <c r="H5757" t="s">
        <v>1786</v>
      </c>
      <c r="M5757" s="2">
        <v>4000</v>
      </c>
      <c r="N5757" s="2">
        <v>10000</v>
      </c>
      <c r="O5757" s="2">
        <f>IF(Tabla1[[#This Row],[Mov]]="VNT",Tabla1[[#This Row],[Sale]]-Tabla1[[#This Row],[Cost]],-Tabla1[[#This Row],[Cost]]*Tabla1[[#This Row],[Cant]])</f>
        <v>6000</v>
      </c>
      <c r="P5757" s="8">
        <f>IF(Tabla1[[#This Row],[Mov]]="VNT",-Tabla1[[#This Row],[Cant]],Tabla1[[#This Row],[Cant]])</f>
        <v>-1</v>
      </c>
      <c r="Q5757" s="8">
        <f>DAY(Tabla1[[#This Row],[Date]])</f>
        <v>29</v>
      </c>
      <c r="R5757" s="8">
        <f>MONTH(Tabla1[[#This Row],[Date]])</f>
        <v>12</v>
      </c>
      <c r="S5757" s="8">
        <f>YEAR(Tabla1[[#This Row],[Date]])</f>
        <v>2022</v>
      </c>
    </row>
    <row r="5758" spans="1:19" x14ac:dyDescent="0.2">
      <c r="A5758">
        <v>5750</v>
      </c>
      <c r="B5758" s="1">
        <v>44924</v>
      </c>
      <c r="C5758" t="s">
        <v>260</v>
      </c>
      <c r="D5758" t="s">
        <v>332</v>
      </c>
      <c r="E5758">
        <v>1</v>
      </c>
      <c r="F5758" t="s">
        <v>116</v>
      </c>
      <c r="G5758" t="s">
        <v>382</v>
      </c>
      <c r="H5758" t="s">
        <v>514</v>
      </c>
      <c r="M5758" s="2">
        <v>6074</v>
      </c>
      <c r="N5758" s="2">
        <v>6500</v>
      </c>
      <c r="O5758" s="2">
        <f>IF(Tabla1[[#This Row],[Mov]]="VNT",Tabla1[[#This Row],[Sale]]-Tabla1[[#This Row],[Cost]],-Tabla1[[#This Row],[Cost]]*Tabla1[[#This Row],[Cant]])</f>
        <v>426</v>
      </c>
      <c r="P5758" s="8">
        <f>IF(Tabla1[[#This Row],[Mov]]="VNT",-Tabla1[[#This Row],[Cant]],Tabla1[[#This Row],[Cant]])</f>
        <v>-1</v>
      </c>
      <c r="Q5758" s="8">
        <f>DAY(Tabla1[[#This Row],[Date]])</f>
        <v>29</v>
      </c>
      <c r="R5758" s="8">
        <f>MONTH(Tabla1[[#This Row],[Date]])</f>
        <v>12</v>
      </c>
      <c r="S5758" s="8">
        <f>YEAR(Tabla1[[#This Row],[Date]])</f>
        <v>2022</v>
      </c>
    </row>
    <row r="5759" spans="1:19" x14ac:dyDescent="0.2">
      <c r="A5759">
        <v>5751</v>
      </c>
      <c r="B5759" s="1">
        <v>44924</v>
      </c>
      <c r="C5759" t="s">
        <v>260</v>
      </c>
      <c r="D5759" t="s">
        <v>332</v>
      </c>
      <c r="E5759">
        <v>1</v>
      </c>
      <c r="F5759" t="s">
        <v>455</v>
      </c>
      <c r="G5759" t="s">
        <v>382</v>
      </c>
      <c r="H5759" t="s">
        <v>509</v>
      </c>
      <c r="M5759" s="2">
        <v>1000</v>
      </c>
      <c r="N5759" s="2">
        <v>3000</v>
      </c>
      <c r="O5759" s="2">
        <f>IF(Tabla1[[#This Row],[Mov]]="VNT",Tabla1[[#This Row],[Sale]]-Tabla1[[#This Row],[Cost]],-Tabla1[[#This Row],[Cost]]*Tabla1[[#This Row],[Cant]])</f>
        <v>2000</v>
      </c>
      <c r="P5759" s="8">
        <f>IF(Tabla1[[#This Row],[Mov]]="VNT",-Tabla1[[#This Row],[Cant]],Tabla1[[#This Row],[Cant]])</f>
        <v>-1</v>
      </c>
      <c r="Q5759" s="8">
        <f>DAY(Tabla1[[#This Row],[Date]])</f>
        <v>29</v>
      </c>
      <c r="R5759" s="8">
        <f>MONTH(Tabla1[[#This Row],[Date]])</f>
        <v>12</v>
      </c>
      <c r="S5759" s="8">
        <f>YEAR(Tabla1[[#This Row],[Date]])</f>
        <v>2022</v>
      </c>
    </row>
    <row r="5760" spans="1:19" x14ac:dyDescent="0.2">
      <c r="A5760">
        <v>5752</v>
      </c>
      <c r="B5760" s="1">
        <v>44924</v>
      </c>
      <c r="C5760" t="s">
        <v>260</v>
      </c>
      <c r="D5760" t="s">
        <v>332</v>
      </c>
      <c r="E5760">
        <v>1</v>
      </c>
      <c r="F5760" t="s">
        <v>1152</v>
      </c>
      <c r="G5760" t="s">
        <v>346</v>
      </c>
      <c r="H5760" t="s">
        <v>578</v>
      </c>
      <c r="M5760" s="2">
        <v>14000</v>
      </c>
      <c r="N5760" s="2">
        <v>25000</v>
      </c>
      <c r="O5760" s="2">
        <f>IF(Tabla1[[#This Row],[Mov]]="VNT",Tabla1[[#This Row],[Sale]]-Tabla1[[#This Row],[Cost]],-Tabla1[[#This Row],[Cost]]*Tabla1[[#This Row],[Cant]])</f>
        <v>11000</v>
      </c>
      <c r="P5760" s="8">
        <f>IF(Tabla1[[#This Row],[Mov]]="VNT",-Tabla1[[#This Row],[Cant]],Tabla1[[#This Row],[Cant]])</f>
        <v>-1</v>
      </c>
      <c r="Q5760" s="8">
        <f>DAY(Tabla1[[#This Row],[Date]])</f>
        <v>29</v>
      </c>
      <c r="R5760" s="8">
        <f>MONTH(Tabla1[[#This Row],[Date]])</f>
        <v>12</v>
      </c>
      <c r="S5760" s="8">
        <f>YEAR(Tabla1[[#This Row],[Date]])</f>
        <v>2022</v>
      </c>
    </row>
    <row r="5761" spans="1:19" x14ac:dyDescent="0.2">
      <c r="A5761">
        <v>5753</v>
      </c>
      <c r="B5761" s="1">
        <v>44924</v>
      </c>
      <c r="C5761" t="s">
        <v>260</v>
      </c>
      <c r="D5761" t="s">
        <v>332</v>
      </c>
      <c r="E5761">
        <v>1</v>
      </c>
      <c r="F5761" t="s">
        <v>21</v>
      </c>
      <c r="G5761" t="s">
        <v>263</v>
      </c>
      <c r="H5761" t="s">
        <v>2223</v>
      </c>
      <c r="M5761" s="2">
        <v>40000</v>
      </c>
      <c r="N5761" s="2">
        <v>65000</v>
      </c>
      <c r="O5761" s="2">
        <f>IF(Tabla1[[#This Row],[Mov]]="VNT",Tabla1[[#This Row],[Sale]]-Tabla1[[#This Row],[Cost]],-Tabla1[[#This Row],[Cost]]*Tabla1[[#This Row],[Cant]])</f>
        <v>25000</v>
      </c>
      <c r="P5761" s="8">
        <f>IF(Tabla1[[#This Row],[Mov]]="VNT",-Tabla1[[#This Row],[Cant]],Tabla1[[#This Row],[Cant]])</f>
        <v>-1</v>
      </c>
      <c r="Q5761" s="8">
        <f>DAY(Tabla1[[#This Row],[Date]])</f>
        <v>29</v>
      </c>
      <c r="R5761" s="8">
        <f>MONTH(Tabla1[[#This Row],[Date]])</f>
        <v>12</v>
      </c>
      <c r="S5761" s="8">
        <f>YEAR(Tabla1[[#This Row],[Date]])</f>
        <v>2022</v>
      </c>
    </row>
    <row r="5762" spans="1:19" x14ac:dyDescent="0.2">
      <c r="A5762">
        <v>5754</v>
      </c>
      <c r="B5762" s="1">
        <v>44924</v>
      </c>
      <c r="C5762" t="s">
        <v>261</v>
      </c>
      <c r="D5762" t="s">
        <v>1485</v>
      </c>
      <c r="E5762">
        <v>1</v>
      </c>
      <c r="F5762" t="s">
        <v>1152</v>
      </c>
      <c r="G5762" t="s">
        <v>346</v>
      </c>
      <c r="H5762" t="s">
        <v>578</v>
      </c>
      <c r="M5762" s="2">
        <v>14000</v>
      </c>
      <c r="N5762" s="2">
        <v>25000</v>
      </c>
      <c r="O5762" s="2">
        <f>IF(Tabla1[[#This Row],[Mov]]="VNT",Tabla1[[#This Row],[Sale]]-Tabla1[[#This Row],[Cost]],-Tabla1[[#This Row],[Cost]]*Tabla1[[#This Row],[Cant]])</f>
        <v>-14000</v>
      </c>
      <c r="P5762" s="8">
        <f>IF(Tabla1[[#This Row],[Mov]]="VNT",-Tabla1[[#This Row],[Cant]],Tabla1[[#This Row],[Cant]])</f>
        <v>1</v>
      </c>
      <c r="Q5762" s="8">
        <f>DAY(Tabla1[[#This Row],[Date]])</f>
        <v>29</v>
      </c>
      <c r="R5762" s="8">
        <f>MONTH(Tabla1[[#This Row],[Date]])</f>
        <v>12</v>
      </c>
      <c r="S5762" s="8">
        <f>YEAR(Tabla1[[#This Row],[Date]])</f>
        <v>2022</v>
      </c>
    </row>
    <row r="5763" spans="1:19" x14ac:dyDescent="0.2">
      <c r="A5763">
        <v>5755</v>
      </c>
      <c r="B5763" s="1">
        <v>44924</v>
      </c>
      <c r="C5763" t="s">
        <v>261</v>
      </c>
      <c r="D5763" t="s">
        <v>525</v>
      </c>
      <c r="E5763">
        <v>1</v>
      </c>
      <c r="F5763" t="s">
        <v>526</v>
      </c>
      <c r="G5763" t="s">
        <v>266</v>
      </c>
      <c r="H5763" t="s">
        <v>527</v>
      </c>
      <c r="M5763" s="2">
        <v>30000</v>
      </c>
      <c r="N5763" s="2">
        <v>45000</v>
      </c>
      <c r="O5763" s="2">
        <f>IF(Tabla1[[#This Row],[Mov]]="VNT",Tabla1[[#This Row],[Sale]]-Tabla1[[#This Row],[Cost]],-Tabla1[[#This Row],[Cost]]*Tabla1[[#This Row],[Cant]])</f>
        <v>-30000</v>
      </c>
      <c r="P5763" s="8">
        <f>IF(Tabla1[[#This Row],[Mov]]="VNT",-Tabla1[[#This Row],[Cant]],Tabla1[[#This Row],[Cant]])</f>
        <v>1</v>
      </c>
      <c r="Q5763" s="8">
        <f>DAY(Tabla1[[#This Row],[Date]])</f>
        <v>29</v>
      </c>
      <c r="R5763" s="8">
        <f>MONTH(Tabla1[[#This Row],[Date]])</f>
        <v>12</v>
      </c>
      <c r="S5763" s="8">
        <f>YEAR(Tabla1[[#This Row],[Date]])</f>
        <v>2022</v>
      </c>
    </row>
    <row r="5764" spans="1:19" x14ac:dyDescent="0.2">
      <c r="A5764">
        <v>5756</v>
      </c>
      <c r="B5764" s="1">
        <v>44924</v>
      </c>
      <c r="C5764" t="s">
        <v>261</v>
      </c>
      <c r="D5764" t="s">
        <v>892</v>
      </c>
      <c r="E5764">
        <v>1</v>
      </c>
      <c r="F5764" t="s">
        <v>386</v>
      </c>
      <c r="G5764" t="s">
        <v>262</v>
      </c>
      <c r="H5764" t="s">
        <v>576</v>
      </c>
      <c r="M5764" s="2">
        <v>660000</v>
      </c>
      <c r="N5764" s="2">
        <v>795000</v>
      </c>
      <c r="O5764" s="2">
        <f>IF(Tabla1[[#This Row],[Mov]]="VNT",Tabla1[[#This Row],[Sale]]-Tabla1[[#This Row],[Cost]],-Tabla1[[#This Row],[Cost]]*Tabla1[[#This Row],[Cant]])</f>
        <v>-660000</v>
      </c>
      <c r="P5764" s="8">
        <f>IF(Tabla1[[#This Row],[Mov]]="VNT",-Tabla1[[#This Row],[Cant]],Tabla1[[#This Row],[Cant]])</f>
        <v>1</v>
      </c>
      <c r="Q5764" s="8">
        <f>DAY(Tabla1[[#This Row],[Date]])</f>
        <v>29</v>
      </c>
      <c r="R5764" s="8">
        <f>MONTH(Tabla1[[#This Row],[Date]])</f>
        <v>12</v>
      </c>
      <c r="S5764" s="8">
        <f>YEAR(Tabla1[[#This Row],[Date]])</f>
        <v>2022</v>
      </c>
    </row>
    <row r="5765" spans="1:19" x14ac:dyDescent="0.2">
      <c r="A5765">
        <v>5757</v>
      </c>
      <c r="B5765" s="1">
        <v>44924</v>
      </c>
      <c r="C5765" t="s">
        <v>261</v>
      </c>
      <c r="D5765" t="s">
        <v>892</v>
      </c>
      <c r="E5765">
        <v>1</v>
      </c>
      <c r="F5765" t="s">
        <v>1192</v>
      </c>
      <c r="G5765" t="s">
        <v>262</v>
      </c>
      <c r="H5765" t="s">
        <v>576</v>
      </c>
      <c r="M5765" s="2">
        <v>16000</v>
      </c>
      <c r="N5765" s="2">
        <v>0</v>
      </c>
      <c r="O5765" s="2">
        <f>IF(Tabla1[[#This Row],[Mov]]="VNT",Tabla1[[#This Row],[Sale]]-Tabla1[[#This Row],[Cost]],-Tabla1[[#This Row],[Cost]]*Tabla1[[#This Row],[Cant]])</f>
        <v>-16000</v>
      </c>
      <c r="P5765" s="8">
        <f>IF(Tabla1[[#This Row],[Mov]]="VNT",-Tabla1[[#This Row],[Cant]],Tabla1[[#This Row],[Cant]])</f>
        <v>1</v>
      </c>
      <c r="Q5765" s="8">
        <f>DAY(Tabla1[[#This Row],[Date]])</f>
        <v>29</v>
      </c>
      <c r="R5765" s="8">
        <f>MONTH(Tabla1[[#This Row],[Date]])</f>
        <v>12</v>
      </c>
      <c r="S5765" s="8">
        <f>YEAR(Tabla1[[#This Row],[Date]])</f>
        <v>2022</v>
      </c>
    </row>
    <row r="5766" spans="1:19" x14ac:dyDescent="0.2">
      <c r="A5766">
        <v>5758</v>
      </c>
      <c r="B5766" s="1">
        <v>44924</v>
      </c>
      <c r="C5766" t="s">
        <v>261</v>
      </c>
      <c r="D5766" t="s">
        <v>892</v>
      </c>
      <c r="E5766">
        <v>1</v>
      </c>
      <c r="F5766" t="s">
        <v>386</v>
      </c>
      <c r="G5766" t="s">
        <v>284</v>
      </c>
      <c r="H5766" t="s">
        <v>415</v>
      </c>
      <c r="M5766" s="2">
        <v>78000</v>
      </c>
      <c r="N5766" s="2">
        <v>140000</v>
      </c>
      <c r="O5766" s="2">
        <f>IF(Tabla1[[#This Row],[Mov]]="VNT",Tabla1[[#This Row],[Sale]]-Tabla1[[#This Row],[Cost]],-Tabla1[[#This Row],[Cost]]*Tabla1[[#This Row],[Cant]])</f>
        <v>-78000</v>
      </c>
      <c r="P5766" s="8">
        <f>IF(Tabla1[[#This Row],[Mov]]="VNT",-Tabla1[[#This Row],[Cant]],Tabla1[[#This Row],[Cant]])</f>
        <v>1</v>
      </c>
      <c r="Q5766" s="8">
        <f>DAY(Tabla1[[#This Row],[Date]])</f>
        <v>29</v>
      </c>
      <c r="R5766" s="8">
        <f>MONTH(Tabla1[[#This Row],[Date]])</f>
        <v>12</v>
      </c>
      <c r="S5766" s="8">
        <f>YEAR(Tabla1[[#This Row],[Date]])</f>
        <v>2022</v>
      </c>
    </row>
    <row r="5767" spans="1:19" x14ac:dyDescent="0.2">
      <c r="A5767">
        <v>5759</v>
      </c>
      <c r="B5767" s="1">
        <v>44924</v>
      </c>
      <c r="C5767" t="s">
        <v>261</v>
      </c>
      <c r="D5767" t="s">
        <v>892</v>
      </c>
      <c r="E5767">
        <v>1</v>
      </c>
      <c r="F5767" t="s">
        <v>386</v>
      </c>
      <c r="G5767" t="s">
        <v>272</v>
      </c>
      <c r="H5767" t="s">
        <v>2656</v>
      </c>
      <c r="M5767" s="2">
        <v>65000</v>
      </c>
      <c r="N5767" s="2">
        <v>0</v>
      </c>
      <c r="O5767" s="2">
        <f>IF(Tabla1[[#This Row],[Mov]]="VNT",Tabla1[[#This Row],[Sale]]-Tabla1[[#This Row],[Cost]],-Tabla1[[#This Row],[Cost]]*Tabla1[[#This Row],[Cant]])</f>
        <v>-65000</v>
      </c>
      <c r="P5767" s="8">
        <f>IF(Tabla1[[#This Row],[Mov]]="VNT",-Tabla1[[#This Row],[Cant]],Tabla1[[#This Row],[Cant]])</f>
        <v>1</v>
      </c>
      <c r="Q5767" s="8">
        <f>DAY(Tabla1[[#This Row],[Date]])</f>
        <v>29</v>
      </c>
      <c r="R5767" s="8">
        <f>MONTH(Tabla1[[#This Row],[Date]])</f>
        <v>12</v>
      </c>
      <c r="S5767" s="8">
        <f>YEAR(Tabla1[[#This Row],[Date]])</f>
        <v>2022</v>
      </c>
    </row>
    <row r="5768" spans="1:19" x14ac:dyDescent="0.2">
      <c r="A5768">
        <v>5760</v>
      </c>
      <c r="B5768" s="1">
        <v>44925</v>
      </c>
      <c r="C5768" t="s">
        <v>260</v>
      </c>
      <c r="D5768" t="s">
        <v>332</v>
      </c>
      <c r="E5768">
        <v>1</v>
      </c>
      <c r="F5768" t="s">
        <v>21</v>
      </c>
      <c r="G5768" t="s">
        <v>272</v>
      </c>
      <c r="H5768" t="s">
        <v>1522</v>
      </c>
      <c r="M5768" s="2">
        <v>2800</v>
      </c>
      <c r="N5768" s="2">
        <v>10000</v>
      </c>
      <c r="O5768" s="2">
        <f>IF(Tabla1[[#This Row],[Mov]]="VNT",Tabla1[[#This Row],[Sale]]-Tabla1[[#This Row],[Cost]],-Tabla1[[#This Row],[Cost]]*Tabla1[[#This Row],[Cant]])</f>
        <v>7200</v>
      </c>
      <c r="P5768" s="8">
        <f>IF(Tabla1[[#This Row],[Mov]]="VNT",-Tabla1[[#This Row],[Cant]],Tabla1[[#This Row],[Cant]])</f>
        <v>-1</v>
      </c>
      <c r="Q5768" s="8">
        <f>DAY(Tabla1[[#This Row],[Date]])</f>
        <v>30</v>
      </c>
      <c r="R5768" s="8">
        <f>MONTH(Tabla1[[#This Row],[Date]])</f>
        <v>12</v>
      </c>
      <c r="S5768" s="8">
        <f>YEAR(Tabla1[[#This Row],[Date]])</f>
        <v>2022</v>
      </c>
    </row>
    <row r="5769" spans="1:19" x14ac:dyDescent="0.2">
      <c r="A5769">
        <v>5761</v>
      </c>
      <c r="B5769" s="1">
        <v>44925</v>
      </c>
      <c r="C5769" t="s">
        <v>260</v>
      </c>
      <c r="D5769" t="s">
        <v>332</v>
      </c>
      <c r="E5769">
        <v>1</v>
      </c>
      <c r="F5769" t="s">
        <v>116</v>
      </c>
      <c r="G5769" t="s">
        <v>647</v>
      </c>
      <c r="H5769" t="s">
        <v>668</v>
      </c>
      <c r="M5769" s="2">
        <v>934</v>
      </c>
      <c r="N5769" s="2">
        <v>1000</v>
      </c>
      <c r="O5769" s="2">
        <f>IF(Tabla1[[#This Row],[Mov]]="VNT",Tabla1[[#This Row],[Sale]]-Tabla1[[#This Row],[Cost]],-Tabla1[[#This Row],[Cost]]*Tabla1[[#This Row],[Cant]])</f>
        <v>66</v>
      </c>
      <c r="P5769" s="8">
        <f>IF(Tabla1[[#This Row],[Mov]]="VNT",-Tabla1[[#This Row],[Cant]],Tabla1[[#This Row],[Cant]])</f>
        <v>-1</v>
      </c>
      <c r="Q5769" s="8">
        <f>DAY(Tabla1[[#This Row],[Date]])</f>
        <v>30</v>
      </c>
      <c r="R5769" s="8">
        <f>MONTH(Tabla1[[#This Row],[Date]])</f>
        <v>12</v>
      </c>
      <c r="S5769" s="8">
        <f>YEAR(Tabla1[[#This Row],[Date]])</f>
        <v>2022</v>
      </c>
    </row>
    <row r="5770" spans="1:19" x14ac:dyDescent="0.2">
      <c r="A5770">
        <v>5762</v>
      </c>
      <c r="B5770" s="1">
        <v>44925</v>
      </c>
      <c r="C5770" t="s">
        <v>260</v>
      </c>
      <c r="D5770" t="s">
        <v>332</v>
      </c>
      <c r="E5770">
        <v>1</v>
      </c>
      <c r="F5770" t="s">
        <v>214</v>
      </c>
      <c r="G5770" t="s">
        <v>794</v>
      </c>
      <c r="H5770" t="s">
        <v>1345</v>
      </c>
      <c r="M5770" s="2">
        <v>27000</v>
      </c>
      <c r="N5770" s="2">
        <v>55000</v>
      </c>
      <c r="O5770" s="2">
        <f>IF(Tabla1[[#This Row],[Mov]]="VNT",Tabla1[[#This Row],[Sale]]-Tabla1[[#This Row],[Cost]],-Tabla1[[#This Row],[Cost]]*Tabla1[[#This Row],[Cant]])</f>
        <v>28000</v>
      </c>
      <c r="P5770" s="8">
        <f>IF(Tabla1[[#This Row],[Mov]]="VNT",-Tabla1[[#This Row],[Cant]],Tabla1[[#This Row],[Cant]])</f>
        <v>-1</v>
      </c>
      <c r="Q5770" s="8">
        <f>DAY(Tabla1[[#This Row],[Date]])</f>
        <v>30</v>
      </c>
      <c r="R5770" s="8">
        <f>MONTH(Tabla1[[#This Row],[Date]])</f>
        <v>12</v>
      </c>
      <c r="S5770" s="8">
        <f>YEAR(Tabla1[[#This Row],[Date]])</f>
        <v>2022</v>
      </c>
    </row>
    <row r="5771" spans="1:19" x14ac:dyDescent="0.2">
      <c r="A5771">
        <v>5763</v>
      </c>
      <c r="B5771" s="1">
        <v>44925</v>
      </c>
      <c r="C5771" t="s">
        <v>260</v>
      </c>
      <c r="D5771" t="s">
        <v>332</v>
      </c>
      <c r="E5771">
        <v>1</v>
      </c>
      <c r="F5771" t="s">
        <v>1496</v>
      </c>
      <c r="G5771" t="s">
        <v>266</v>
      </c>
      <c r="H5771" t="s">
        <v>1497</v>
      </c>
      <c r="M5771" s="2">
        <v>12000</v>
      </c>
      <c r="N5771" s="2">
        <v>25000</v>
      </c>
      <c r="O5771" s="2">
        <f>IF(Tabla1[[#This Row],[Mov]]="VNT",Tabla1[[#This Row],[Sale]]-Tabla1[[#This Row],[Cost]],-Tabla1[[#This Row],[Cost]]*Tabla1[[#This Row],[Cant]])</f>
        <v>13000</v>
      </c>
      <c r="P5771" s="8">
        <f>IF(Tabla1[[#This Row],[Mov]]="VNT",-Tabla1[[#This Row],[Cant]],Tabla1[[#This Row],[Cant]])</f>
        <v>-1</v>
      </c>
      <c r="Q5771" s="8">
        <f>DAY(Tabla1[[#This Row],[Date]])</f>
        <v>30</v>
      </c>
      <c r="R5771" s="8">
        <f>MONTH(Tabla1[[#This Row],[Date]])</f>
        <v>12</v>
      </c>
      <c r="S5771" s="8">
        <f>YEAR(Tabla1[[#This Row],[Date]])</f>
        <v>2022</v>
      </c>
    </row>
    <row r="5772" spans="1:19" x14ac:dyDescent="0.2">
      <c r="A5772">
        <v>5764</v>
      </c>
      <c r="B5772" s="1">
        <v>44925</v>
      </c>
      <c r="C5772" t="s">
        <v>260</v>
      </c>
      <c r="D5772" t="s">
        <v>332</v>
      </c>
      <c r="E5772">
        <v>1</v>
      </c>
      <c r="F5772" t="s">
        <v>48</v>
      </c>
      <c r="G5772" t="s">
        <v>273</v>
      </c>
      <c r="H5772" t="s">
        <v>1288</v>
      </c>
      <c r="M5772" s="2">
        <v>18000</v>
      </c>
      <c r="N5772" s="2">
        <v>35000</v>
      </c>
      <c r="O5772" s="2">
        <f>IF(Tabla1[[#This Row],[Mov]]="VNT",Tabla1[[#This Row],[Sale]]-Tabla1[[#This Row],[Cost]],-Tabla1[[#This Row],[Cost]]*Tabla1[[#This Row],[Cant]])</f>
        <v>17000</v>
      </c>
      <c r="P5772" s="8">
        <f>IF(Tabla1[[#This Row],[Mov]]="VNT",-Tabla1[[#This Row],[Cant]],Tabla1[[#This Row],[Cant]])</f>
        <v>-1</v>
      </c>
      <c r="Q5772" s="8">
        <f>DAY(Tabla1[[#This Row],[Date]])</f>
        <v>30</v>
      </c>
      <c r="R5772" s="8">
        <f>MONTH(Tabla1[[#This Row],[Date]])</f>
        <v>12</v>
      </c>
      <c r="S5772" s="8">
        <f>YEAR(Tabla1[[#This Row],[Date]])</f>
        <v>2022</v>
      </c>
    </row>
    <row r="5773" spans="1:19" x14ac:dyDescent="0.2">
      <c r="A5773">
        <v>5765</v>
      </c>
      <c r="B5773" s="1">
        <v>44925</v>
      </c>
      <c r="C5773" t="s">
        <v>260</v>
      </c>
      <c r="D5773" t="s">
        <v>332</v>
      </c>
      <c r="E5773">
        <v>1</v>
      </c>
      <c r="F5773" t="s">
        <v>224</v>
      </c>
      <c r="G5773" t="s">
        <v>860</v>
      </c>
      <c r="H5773" t="s">
        <v>313</v>
      </c>
      <c r="M5773" s="2">
        <v>8000</v>
      </c>
      <c r="N5773" s="2">
        <v>20000</v>
      </c>
      <c r="O5773" s="2">
        <f>IF(Tabla1[[#This Row],[Mov]]="VNT",Tabla1[[#This Row],[Sale]]-Tabla1[[#This Row],[Cost]],-Tabla1[[#This Row],[Cost]]*Tabla1[[#This Row],[Cant]])</f>
        <v>12000</v>
      </c>
      <c r="P5773" s="8">
        <f>IF(Tabla1[[#This Row],[Mov]]="VNT",-Tabla1[[#This Row],[Cant]],Tabla1[[#This Row],[Cant]])</f>
        <v>-1</v>
      </c>
      <c r="Q5773" s="8">
        <f>DAY(Tabla1[[#This Row],[Date]])</f>
        <v>30</v>
      </c>
      <c r="R5773" s="8">
        <f>MONTH(Tabla1[[#This Row],[Date]])</f>
        <v>12</v>
      </c>
      <c r="S5773" s="8">
        <f>YEAR(Tabla1[[#This Row],[Date]])</f>
        <v>2022</v>
      </c>
    </row>
    <row r="5774" spans="1:19" x14ac:dyDescent="0.2">
      <c r="A5774">
        <v>5766</v>
      </c>
      <c r="B5774" s="1">
        <v>44925</v>
      </c>
      <c r="C5774" t="s">
        <v>260</v>
      </c>
      <c r="D5774" t="s">
        <v>332</v>
      </c>
      <c r="E5774">
        <v>1</v>
      </c>
      <c r="F5774" t="s">
        <v>116</v>
      </c>
      <c r="G5774" t="s">
        <v>347</v>
      </c>
      <c r="H5774" t="s">
        <v>518</v>
      </c>
      <c r="M5774" s="2">
        <v>6074</v>
      </c>
      <c r="N5774" s="2">
        <v>6500</v>
      </c>
      <c r="O5774" s="2">
        <f>IF(Tabla1[[#This Row],[Mov]]="VNT",Tabla1[[#This Row],[Sale]]-Tabla1[[#This Row],[Cost]],-Tabla1[[#This Row],[Cost]]*Tabla1[[#This Row],[Cant]])</f>
        <v>426</v>
      </c>
      <c r="P5774" s="8">
        <f>IF(Tabla1[[#This Row],[Mov]]="VNT",-Tabla1[[#This Row],[Cant]],Tabla1[[#This Row],[Cant]])</f>
        <v>-1</v>
      </c>
      <c r="Q5774" s="8">
        <f>DAY(Tabla1[[#This Row],[Date]])</f>
        <v>30</v>
      </c>
      <c r="R5774" s="8">
        <f>MONTH(Tabla1[[#This Row],[Date]])</f>
        <v>12</v>
      </c>
      <c r="S5774" s="8">
        <f>YEAR(Tabla1[[#This Row],[Date]])</f>
        <v>2022</v>
      </c>
    </row>
    <row r="5775" spans="1:19" x14ac:dyDescent="0.2">
      <c r="A5775">
        <v>5767</v>
      </c>
      <c r="B5775" s="1">
        <v>44925</v>
      </c>
      <c r="C5775" t="s">
        <v>260</v>
      </c>
      <c r="D5775" t="s">
        <v>332</v>
      </c>
      <c r="E5775">
        <v>1</v>
      </c>
      <c r="F5775" t="s">
        <v>458</v>
      </c>
      <c r="G5775" t="s">
        <v>1566</v>
      </c>
      <c r="H5775" t="s">
        <v>2224</v>
      </c>
      <c r="M5775" s="2">
        <v>0</v>
      </c>
      <c r="N5775" s="2">
        <v>20000</v>
      </c>
      <c r="O5775" s="2">
        <f>IF(Tabla1[[#This Row],[Mov]]="VNT",Tabla1[[#This Row],[Sale]]-Tabla1[[#This Row],[Cost]],-Tabla1[[#This Row],[Cost]]*Tabla1[[#This Row],[Cant]])</f>
        <v>20000</v>
      </c>
      <c r="P5775" s="8">
        <f>IF(Tabla1[[#This Row],[Mov]]="VNT",-Tabla1[[#This Row],[Cant]],Tabla1[[#This Row],[Cant]])</f>
        <v>-1</v>
      </c>
      <c r="Q5775" s="8">
        <f>DAY(Tabla1[[#This Row],[Date]])</f>
        <v>30</v>
      </c>
      <c r="R5775" s="8">
        <f>MONTH(Tabla1[[#This Row],[Date]])</f>
        <v>12</v>
      </c>
      <c r="S5775" s="8">
        <f>YEAR(Tabla1[[#This Row],[Date]])</f>
        <v>2022</v>
      </c>
    </row>
    <row r="5776" spans="1:19" x14ac:dyDescent="0.2">
      <c r="A5776">
        <v>5768</v>
      </c>
      <c r="B5776" s="1">
        <v>44925</v>
      </c>
      <c r="C5776" t="s">
        <v>260</v>
      </c>
      <c r="D5776" t="s">
        <v>332</v>
      </c>
      <c r="E5776">
        <v>1</v>
      </c>
      <c r="F5776" t="s">
        <v>116</v>
      </c>
      <c r="G5776" t="s">
        <v>347</v>
      </c>
      <c r="H5776" t="s">
        <v>518</v>
      </c>
      <c r="M5776" s="2">
        <v>3271</v>
      </c>
      <c r="N5776" s="2">
        <v>3500</v>
      </c>
      <c r="O5776" s="2">
        <f>IF(Tabla1[[#This Row],[Mov]]="VNT",Tabla1[[#This Row],[Sale]]-Tabla1[[#This Row],[Cost]],-Tabla1[[#This Row],[Cost]]*Tabla1[[#This Row],[Cant]])</f>
        <v>229</v>
      </c>
      <c r="P5776" s="8">
        <f>IF(Tabla1[[#This Row],[Mov]]="VNT",-Tabla1[[#This Row],[Cant]],Tabla1[[#This Row],[Cant]])</f>
        <v>-1</v>
      </c>
      <c r="Q5776" s="8">
        <f>DAY(Tabla1[[#This Row],[Date]])</f>
        <v>30</v>
      </c>
      <c r="R5776" s="8">
        <f>MONTH(Tabla1[[#This Row],[Date]])</f>
        <v>12</v>
      </c>
      <c r="S5776" s="8">
        <f>YEAR(Tabla1[[#This Row],[Date]])</f>
        <v>2022</v>
      </c>
    </row>
    <row r="5777" spans="1:19" x14ac:dyDescent="0.2">
      <c r="A5777">
        <v>5769</v>
      </c>
      <c r="B5777" s="1">
        <v>44925</v>
      </c>
      <c r="C5777" t="s">
        <v>260</v>
      </c>
      <c r="D5777" t="s">
        <v>332</v>
      </c>
      <c r="E5777">
        <v>1</v>
      </c>
      <c r="F5777" t="s">
        <v>458</v>
      </c>
      <c r="G5777" t="s">
        <v>266</v>
      </c>
      <c r="H5777" t="s">
        <v>2225</v>
      </c>
      <c r="M5777" s="2">
        <v>0</v>
      </c>
      <c r="N5777" s="2">
        <v>15000</v>
      </c>
      <c r="O5777" s="2">
        <f>IF(Tabla1[[#This Row],[Mov]]="VNT",Tabla1[[#This Row],[Sale]]-Tabla1[[#This Row],[Cost]],-Tabla1[[#This Row],[Cost]]*Tabla1[[#This Row],[Cant]])</f>
        <v>15000</v>
      </c>
      <c r="P5777" s="8">
        <f>IF(Tabla1[[#This Row],[Mov]]="VNT",-Tabla1[[#This Row],[Cant]],Tabla1[[#This Row],[Cant]])</f>
        <v>-1</v>
      </c>
      <c r="Q5777" s="8">
        <f>DAY(Tabla1[[#This Row],[Date]])</f>
        <v>30</v>
      </c>
      <c r="R5777" s="8">
        <f>MONTH(Tabla1[[#This Row],[Date]])</f>
        <v>12</v>
      </c>
      <c r="S5777" s="8">
        <f>YEAR(Tabla1[[#This Row],[Date]])</f>
        <v>2022</v>
      </c>
    </row>
    <row r="5778" spans="1:19" x14ac:dyDescent="0.2">
      <c r="A5778">
        <v>5770</v>
      </c>
      <c r="B5778" s="1">
        <v>44925</v>
      </c>
      <c r="C5778" t="s">
        <v>260</v>
      </c>
      <c r="D5778" t="s">
        <v>332</v>
      </c>
      <c r="E5778">
        <v>1</v>
      </c>
      <c r="F5778" t="s">
        <v>15</v>
      </c>
      <c r="G5778" t="s">
        <v>999</v>
      </c>
      <c r="H5778" t="s">
        <v>1936</v>
      </c>
      <c r="M5778" s="2">
        <v>4500</v>
      </c>
      <c r="N5778" s="2">
        <v>12000</v>
      </c>
      <c r="O5778" s="2">
        <f>IF(Tabla1[[#This Row],[Mov]]="VNT",Tabla1[[#This Row],[Sale]]-Tabla1[[#This Row],[Cost]],-Tabla1[[#This Row],[Cost]]*Tabla1[[#This Row],[Cant]])</f>
        <v>7500</v>
      </c>
      <c r="P5778" s="8">
        <f>IF(Tabla1[[#This Row],[Mov]]="VNT",-Tabla1[[#This Row],[Cant]],Tabla1[[#This Row],[Cant]])</f>
        <v>-1</v>
      </c>
      <c r="Q5778" s="8">
        <f>DAY(Tabla1[[#This Row],[Date]])</f>
        <v>30</v>
      </c>
      <c r="R5778" s="8">
        <f>MONTH(Tabla1[[#This Row],[Date]])</f>
        <v>12</v>
      </c>
      <c r="S5778" s="8">
        <f>YEAR(Tabla1[[#This Row],[Date]])</f>
        <v>2022</v>
      </c>
    </row>
    <row r="5779" spans="1:19" x14ac:dyDescent="0.2">
      <c r="A5779">
        <v>5771</v>
      </c>
      <c r="B5779" s="1">
        <v>44925</v>
      </c>
      <c r="C5779" t="s">
        <v>260</v>
      </c>
      <c r="D5779" t="s">
        <v>332</v>
      </c>
      <c r="E5779">
        <v>1</v>
      </c>
      <c r="F5779" t="s">
        <v>26</v>
      </c>
      <c r="G5779" t="s">
        <v>264</v>
      </c>
      <c r="H5779" t="s">
        <v>16</v>
      </c>
      <c r="M5779" s="2">
        <v>8000</v>
      </c>
      <c r="N5779" s="2">
        <v>20000</v>
      </c>
      <c r="O5779" s="2">
        <f>IF(Tabla1[[#This Row],[Mov]]="VNT",Tabla1[[#This Row],[Sale]]-Tabla1[[#This Row],[Cost]],-Tabla1[[#This Row],[Cost]]*Tabla1[[#This Row],[Cant]])</f>
        <v>12000</v>
      </c>
      <c r="P5779" s="8">
        <f>IF(Tabla1[[#This Row],[Mov]]="VNT",-Tabla1[[#This Row],[Cant]],Tabla1[[#This Row],[Cant]])</f>
        <v>-1</v>
      </c>
      <c r="Q5779" s="8">
        <f>DAY(Tabla1[[#This Row],[Date]])</f>
        <v>30</v>
      </c>
      <c r="R5779" s="8">
        <f>MONTH(Tabla1[[#This Row],[Date]])</f>
        <v>12</v>
      </c>
      <c r="S5779" s="8">
        <f>YEAR(Tabla1[[#This Row],[Date]])</f>
        <v>2022</v>
      </c>
    </row>
    <row r="5780" spans="1:19" x14ac:dyDescent="0.2">
      <c r="A5780">
        <v>5772</v>
      </c>
      <c r="B5780" s="1">
        <v>44925</v>
      </c>
      <c r="C5780" t="s">
        <v>260</v>
      </c>
      <c r="D5780" t="s">
        <v>2226</v>
      </c>
      <c r="E5780">
        <v>1</v>
      </c>
      <c r="F5780" t="s">
        <v>365</v>
      </c>
      <c r="G5780" t="s">
        <v>943</v>
      </c>
      <c r="H5780" t="s">
        <v>1617</v>
      </c>
      <c r="M5780" s="2">
        <v>4000</v>
      </c>
      <c r="N5780" s="2">
        <v>7000</v>
      </c>
      <c r="O5780" s="2">
        <f>IF(Tabla1[[#This Row],[Mov]]="VNT",Tabla1[[#This Row],[Sale]]-Tabla1[[#This Row],[Cost]],-Tabla1[[#This Row],[Cost]]*Tabla1[[#This Row],[Cant]])</f>
        <v>3000</v>
      </c>
      <c r="P5780" s="8">
        <f>IF(Tabla1[[#This Row],[Mov]]="VNT",-Tabla1[[#This Row],[Cant]],Tabla1[[#This Row],[Cant]])</f>
        <v>-1</v>
      </c>
      <c r="Q5780" s="8">
        <f>DAY(Tabla1[[#This Row],[Date]])</f>
        <v>30</v>
      </c>
      <c r="R5780" s="8">
        <f>MONTH(Tabla1[[#This Row],[Date]])</f>
        <v>12</v>
      </c>
      <c r="S5780" s="8">
        <f>YEAR(Tabla1[[#This Row],[Date]])</f>
        <v>2022</v>
      </c>
    </row>
    <row r="5781" spans="1:19" x14ac:dyDescent="0.2">
      <c r="A5781">
        <v>5773</v>
      </c>
      <c r="B5781" s="1">
        <v>44925</v>
      </c>
      <c r="C5781" t="s">
        <v>260</v>
      </c>
      <c r="D5781" t="s">
        <v>332</v>
      </c>
      <c r="E5781">
        <v>1</v>
      </c>
      <c r="F5781" t="s">
        <v>386</v>
      </c>
      <c r="G5781" t="s">
        <v>272</v>
      </c>
      <c r="H5781" t="s">
        <v>252</v>
      </c>
      <c r="M5781" s="2">
        <v>68000</v>
      </c>
      <c r="N5781" s="2">
        <v>130000</v>
      </c>
      <c r="O5781" s="2">
        <f>IF(Tabla1[[#This Row],[Mov]]="VNT",Tabla1[[#This Row],[Sale]]-Tabla1[[#This Row],[Cost]],-Tabla1[[#This Row],[Cost]]*Tabla1[[#This Row],[Cant]])</f>
        <v>62000</v>
      </c>
      <c r="P5781" s="8">
        <f>IF(Tabla1[[#This Row],[Mov]]="VNT",-Tabla1[[#This Row],[Cant]],Tabla1[[#This Row],[Cant]])</f>
        <v>-1</v>
      </c>
      <c r="Q5781" s="8">
        <f>DAY(Tabla1[[#This Row],[Date]])</f>
        <v>30</v>
      </c>
      <c r="R5781" s="8">
        <f>MONTH(Tabla1[[#This Row],[Date]])</f>
        <v>12</v>
      </c>
      <c r="S5781" s="8">
        <f>YEAR(Tabla1[[#This Row],[Date]])</f>
        <v>2022</v>
      </c>
    </row>
    <row r="5782" spans="1:19" x14ac:dyDescent="0.2">
      <c r="A5782">
        <v>5774</v>
      </c>
      <c r="B5782" s="1">
        <v>44925</v>
      </c>
      <c r="C5782" t="s">
        <v>260</v>
      </c>
      <c r="D5782" t="s">
        <v>332</v>
      </c>
      <c r="E5782">
        <v>1</v>
      </c>
      <c r="F5782" t="s">
        <v>116</v>
      </c>
      <c r="G5782" t="s">
        <v>347</v>
      </c>
      <c r="H5782" t="s">
        <v>518</v>
      </c>
      <c r="M5782" s="2">
        <v>6074</v>
      </c>
      <c r="N5782" s="2">
        <v>6500</v>
      </c>
      <c r="O5782" s="2">
        <f>IF(Tabla1[[#This Row],[Mov]]="VNT",Tabla1[[#This Row],[Sale]]-Tabla1[[#This Row],[Cost]],-Tabla1[[#This Row],[Cost]]*Tabla1[[#This Row],[Cant]])</f>
        <v>426</v>
      </c>
      <c r="P5782" s="8">
        <f>IF(Tabla1[[#This Row],[Mov]]="VNT",-Tabla1[[#This Row],[Cant]],Tabla1[[#This Row],[Cant]])</f>
        <v>-1</v>
      </c>
      <c r="Q5782" s="8">
        <f>DAY(Tabla1[[#This Row],[Date]])</f>
        <v>30</v>
      </c>
      <c r="R5782" s="8">
        <f>MONTH(Tabla1[[#This Row],[Date]])</f>
        <v>12</v>
      </c>
      <c r="S5782" s="8">
        <f>YEAR(Tabla1[[#This Row],[Date]])</f>
        <v>2022</v>
      </c>
    </row>
    <row r="5783" spans="1:19" x14ac:dyDescent="0.2">
      <c r="A5783">
        <v>5775</v>
      </c>
      <c r="B5783" s="1">
        <v>44925</v>
      </c>
      <c r="C5783" t="s">
        <v>260</v>
      </c>
      <c r="D5783" t="s">
        <v>809</v>
      </c>
      <c r="E5783">
        <v>1</v>
      </c>
      <c r="F5783" t="s">
        <v>48</v>
      </c>
      <c r="G5783" t="s">
        <v>1301</v>
      </c>
      <c r="H5783" t="s">
        <v>1512</v>
      </c>
      <c r="M5783" s="2">
        <v>32000</v>
      </c>
      <c r="N5783" s="2">
        <v>50000</v>
      </c>
      <c r="O5783" s="2">
        <f>IF(Tabla1[[#This Row],[Mov]]="VNT",Tabla1[[#This Row],[Sale]]-Tabla1[[#This Row],[Cost]],-Tabla1[[#This Row],[Cost]]*Tabla1[[#This Row],[Cant]])</f>
        <v>18000</v>
      </c>
      <c r="P5783" s="8">
        <f>IF(Tabla1[[#This Row],[Mov]]="VNT",-Tabla1[[#This Row],[Cant]],Tabla1[[#This Row],[Cant]])</f>
        <v>-1</v>
      </c>
      <c r="Q5783" s="8">
        <f>DAY(Tabla1[[#This Row],[Date]])</f>
        <v>30</v>
      </c>
      <c r="R5783" s="8">
        <f>MONTH(Tabla1[[#This Row],[Date]])</f>
        <v>12</v>
      </c>
      <c r="S5783" s="8">
        <f>YEAR(Tabla1[[#This Row],[Date]])</f>
        <v>2022</v>
      </c>
    </row>
    <row r="5784" spans="1:19" x14ac:dyDescent="0.2">
      <c r="A5784">
        <v>5776</v>
      </c>
      <c r="B5784" s="1">
        <v>44925</v>
      </c>
      <c r="C5784" t="s">
        <v>260</v>
      </c>
      <c r="D5784" t="s">
        <v>332</v>
      </c>
      <c r="E5784">
        <v>1</v>
      </c>
      <c r="F5784" t="s">
        <v>21</v>
      </c>
      <c r="G5784" t="s">
        <v>272</v>
      </c>
      <c r="H5784" t="s">
        <v>1522</v>
      </c>
      <c r="M5784" s="2">
        <v>2800</v>
      </c>
      <c r="N5784" s="2">
        <v>10000</v>
      </c>
      <c r="O5784" s="2">
        <f>IF(Tabla1[[#This Row],[Mov]]="VNT",Tabla1[[#This Row],[Sale]]-Tabla1[[#This Row],[Cost]],-Tabla1[[#This Row],[Cost]]*Tabla1[[#This Row],[Cant]])</f>
        <v>7200</v>
      </c>
      <c r="P5784" s="8">
        <f>IF(Tabla1[[#This Row],[Mov]]="VNT",-Tabla1[[#This Row],[Cant]],Tabla1[[#This Row],[Cant]])</f>
        <v>-1</v>
      </c>
      <c r="Q5784" s="8">
        <f>DAY(Tabla1[[#This Row],[Date]])</f>
        <v>30</v>
      </c>
      <c r="R5784" s="8">
        <f>MONTH(Tabla1[[#This Row],[Date]])</f>
        <v>12</v>
      </c>
      <c r="S5784" s="8">
        <f>YEAR(Tabla1[[#This Row],[Date]])</f>
        <v>2022</v>
      </c>
    </row>
    <row r="5785" spans="1:19" x14ac:dyDescent="0.2">
      <c r="A5785">
        <v>5777</v>
      </c>
      <c r="B5785" s="1">
        <v>44926</v>
      </c>
      <c r="C5785" t="s">
        <v>260</v>
      </c>
      <c r="D5785" t="s">
        <v>332</v>
      </c>
      <c r="E5785">
        <v>1</v>
      </c>
      <c r="F5785" t="s">
        <v>116</v>
      </c>
      <c r="G5785" t="s">
        <v>347</v>
      </c>
      <c r="H5785" t="s">
        <v>518</v>
      </c>
      <c r="M5785" s="2">
        <v>6074</v>
      </c>
      <c r="N5785" s="2">
        <v>6500</v>
      </c>
      <c r="O5785" s="2">
        <f>IF(Tabla1[[#This Row],[Mov]]="VNT",Tabla1[[#This Row],[Sale]]-Tabla1[[#This Row],[Cost]],-Tabla1[[#This Row],[Cost]]*Tabla1[[#This Row],[Cant]])</f>
        <v>426</v>
      </c>
      <c r="P5785" s="8">
        <f>IF(Tabla1[[#This Row],[Mov]]="VNT",-Tabla1[[#This Row],[Cant]],Tabla1[[#This Row],[Cant]])</f>
        <v>-1</v>
      </c>
      <c r="Q5785" s="8">
        <f>DAY(Tabla1[[#This Row],[Date]])</f>
        <v>31</v>
      </c>
      <c r="R5785" s="8">
        <f>MONTH(Tabla1[[#This Row],[Date]])</f>
        <v>12</v>
      </c>
      <c r="S5785" s="8">
        <f>YEAR(Tabla1[[#This Row],[Date]])</f>
        <v>2022</v>
      </c>
    </row>
    <row r="5786" spans="1:19" x14ac:dyDescent="0.2">
      <c r="A5786">
        <v>5778</v>
      </c>
      <c r="B5786" s="1">
        <v>44926</v>
      </c>
      <c r="C5786" t="s">
        <v>260</v>
      </c>
      <c r="D5786" t="s">
        <v>332</v>
      </c>
      <c r="E5786">
        <v>1</v>
      </c>
      <c r="F5786" t="s">
        <v>116</v>
      </c>
      <c r="G5786" t="s">
        <v>647</v>
      </c>
      <c r="H5786" t="s">
        <v>668</v>
      </c>
      <c r="M5786" s="2">
        <v>5607</v>
      </c>
      <c r="N5786" s="2">
        <v>6000</v>
      </c>
      <c r="O5786" s="2">
        <f>IF(Tabla1[[#This Row],[Mov]]="VNT",Tabla1[[#This Row],[Sale]]-Tabla1[[#This Row],[Cost]],-Tabla1[[#This Row],[Cost]]*Tabla1[[#This Row],[Cant]])</f>
        <v>393</v>
      </c>
      <c r="P5786" s="8">
        <f>IF(Tabla1[[#This Row],[Mov]]="VNT",-Tabla1[[#This Row],[Cant]],Tabla1[[#This Row],[Cant]])</f>
        <v>-1</v>
      </c>
      <c r="Q5786" s="8">
        <f>DAY(Tabla1[[#This Row],[Date]])</f>
        <v>31</v>
      </c>
      <c r="R5786" s="8">
        <f>MONTH(Tabla1[[#This Row],[Date]])</f>
        <v>12</v>
      </c>
      <c r="S5786" s="8">
        <f>YEAR(Tabla1[[#This Row],[Date]])</f>
        <v>2022</v>
      </c>
    </row>
    <row r="5787" spans="1:19" x14ac:dyDescent="0.2">
      <c r="A5787">
        <v>5779</v>
      </c>
      <c r="B5787" s="1">
        <v>44926</v>
      </c>
      <c r="C5787" t="s">
        <v>260</v>
      </c>
      <c r="D5787" t="s">
        <v>332</v>
      </c>
      <c r="E5787">
        <v>1</v>
      </c>
      <c r="F5787" t="s">
        <v>116</v>
      </c>
      <c r="G5787" t="s">
        <v>347</v>
      </c>
      <c r="H5787" t="s">
        <v>518</v>
      </c>
      <c r="M5787" s="2">
        <v>6074</v>
      </c>
      <c r="N5787" s="2">
        <v>6500</v>
      </c>
      <c r="O5787" s="2">
        <f>IF(Tabla1[[#This Row],[Mov]]="VNT",Tabla1[[#This Row],[Sale]]-Tabla1[[#This Row],[Cost]],-Tabla1[[#This Row],[Cost]]*Tabla1[[#This Row],[Cant]])</f>
        <v>426</v>
      </c>
      <c r="P5787" s="8">
        <f>IF(Tabla1[[#This Row],[Mov]]="VNT",-Tabla1[[#This Row],[Cant]],Tabla1[[#This Row],[Cant]])</f>
        <v>-1</v>
      </c>
      <c r="Q5787" s="8">
        <f>DAY(Tabla1[[#This Row],[Date]])</f>
        <v>31</v>
      </c>
      <c r="R5787" s="8">
        <f>MONTH(Tabla1[[#This Row],[Date]])</f>
        <v>12</v>
      </c>
      <c r="S5787" s="8">
        <f>YEAR(Tabla1[[#This Row],[Date]])</f>
        <v>2022</v>
      </c>
    </row>
    <row r="5788" spans="1:19" x14ac:dyDescent="0.2">
      <c r="A5788">
        <v>5780</v>
      </c>
      <c r="B5788" s="1">
        <v>44926</v>
      </c>
      <c r="C5788" t="s">
        <v>260</v>
      </c>
      <c r="D5788" t="s">
        <v>332</v>
      </c>
      <c r="E5788">
        <v>1</v>
      </c>
      <c r="F5788" t="s">
        <v>116</v>
      </c>
      <c r="G5788" t="s">
        <v>349</v>
      </c>
      <c r="H5788" t="s">
        <v>515</v>
      </c>
      <c r="M5788" s="2">
        <v>3271</v>
      </c>
      <c r="N5788" s="2">
        <v>3500</v>
      </c>
      <c r="O5788" s="2">
        <f>IF(Tabla1[[#This Row],[Mov]]="VNT",Tabla1[[#This Row],[Sale]]-Tabla1[[#This Row],[Cost]],-Tabla1[[#This Row],[Cost]]*Tabla1[[#This Row],[Cant]])</f>
        <v>229</v>
      </c>
      <c r="P5788" s="8">
        <f>IF(Tabla1[[#This Row],[Mov]]="VNT",-Tabla1[[#This Row],[Cant]],Tabla1[[#This Row],[Cant]])</f>
        <v>-1</v>
      </c>
      <c r="Q5788" s="8">
        <f>DAY(Tabla1[[#This Row],[Date]])</f>
        <v>31</v>
      </c>
      <c r="R5788" s="8">
        <f>MONTH(Tabla1[[#This Row],[Date]])</f>
        <v>12</v>
      </c>
      <c r="S5788" s="8">
        <f>YEAR(Tabla1[[#This Row],[Date]])</f>
        <v>2022</v>
      </c>
    </row>
    <row r="5789" spans="1:19" x14ac:dyDescent="0.2">
      <c r="A5789">
        <v>5781</v>
      </c>
      <c r="B5789" s="1">
        <v>44926</v>
      </c>
      <c r="C5789" t="s">
        <v>260</v>
      </c>
      <c r="D5789" t="s">
        <v>332</v>
      </c>
      <c r="E5789">
        <v>1</v>
      </c>
      <c r="F5789" t="s">
        <v>458</v>
      </c>
      <c r="G5789" t="s">
        <v>284</v>
      </c>
      <c r="H5789" t="s">
        <v>2083</v>
      </c>
      <c r="M5789" s="2">
        <v>0</v>
      </c>
      <c r="N5789" s="2">
        <v>25000</v>
      </c>
      <c r="O5789" s="2">
        <f>IF(Tabla1[[#This Row],[Mov]]="VNT",Tabla1[[#This Row],[Sale]]-Tabla1[[#This Row],[Cost]],-Tabla1[[#This Row],[Cost]]*Tabla1[[#This Row],[Cant]])</f>
        <v>25000</v>
      </c>
      <c r="P5789" s="8">
        <f>IF(Tabla1[[#This Row],[Mov]]="VNT",-Tabla1[[#This Row],[Cant]],Tabla1[[#This Row],[Cant]])</f>
        <v>-1</v>
      </c>
      <c r="Q5789" s="8">
        <f>DAY(Tabla1[[#This Row],[Date]])</f>
        <v>31</v>
      </c>
      <c r="R5789" s="8">
        <f>MONTH(Tabla1[[#This Row],[Date]])</f>
        <v>12</v>
      </c>
      <c r="S5789" s="8">
        <f>YEAR(Tabla1[[#This Row],[Date]])</f>
        <v>2022</v>
      </c>
    </row>
    <row r="5790" spans="1:19" x14ac:dyDescent="0.2">
      <c r="A5790">
        <v>5782</v>
      </c>
      <c r="B5790" s="1">
        <v>44926</v>
      </c>
      <c r="C5790" t="s">
        <v>260</v>
      </c>
      <c r="D5790" t="s">
        <v>332</v>
      </c>
      <c r="E5790">
        <v>1</v>
      </c>
      <c r="F5790" t="s">
        <v>48</v>
      </c>
      <c r="G5790" t="s">
        <v>791</v>
      </c>
      <c r="H5790" t="s">
        <v>886</v>
      </c>
      <c r="M5790" s="2">
        <v>40000</v>
      </c>
      <c r="N5790" s="2">
        <v>79000</v>
      </c>
      <c r="O5790" s="2">
        <f>IF(Tabla1[[#This Row],[Mov]]="VNT",Tabla1[[#This Row],[Sale]]-Tabla1[[#This Row],[Cost]],-Tabla1[[#This Row],[Cost]]*Tabla1[[#This Row],[Cant]])</f>
        <v>39000</v>
      </c>
      <c r="P5790" s="8">
        <f>IF(Tabla1[[#This Row],[Mov]]="VNT",-Tabla1[[#This Row],[Cant]],Tabla1[[#This Row],[Cant]])</f>
        <v>-1</v>
      </c>
      <c r="Q5790" s="8">
        <f>DAY(Tabla1[[#This Row],[Date]])</f>
        <v>31</v>
      </c>
      <c r="R5790" s="8">
        <f>MONTH(Tabla1[[#This Row],[Date]])</f>
        <v>12</v>
      </c>
      <c r="S5790" s="8">
        <f>YEAR(Tabla1[[#This Row],[Date]])</f>
        <v>2022</v>
      </c>
    </row>
    <row r="5791" spans="1:19" x14ac:dyDescent="0.2">
      <c r="A5791">
        <v>5783</v>
      </c>
      <c r="B5791" s="1">
        <v>44926</v>
      </c>
      <c r="C5791" t="s">
        <v>260</v>
      </c>
      <c r="D5791" t="s">
        <v>332</v>
      </c>
      <c r="E5791">
        <v>1</v>
      </c>
      <c r="F5791" t="s">
        <v>26</v>
      </c>
      <c r="G5791" t="s">
        <v>264</v>
      </c>
      <c r="H5791" t="s">
        <v>16</v>
      </c>
      <c r="M5791" s="2">
        <v>8000</v>
      </c>
      <c r="N5791" s="2">
        <v>20000</v>
      </c>
      <c r="O5791" s="2">
        <f>IF(Tabla1[[#This Row],[Mov]]="VNT",Tabla1[[#This Row],[Sale]]-Tabla1[[#This Row],[Cost]],-Tabla1[[#This Row],[Cost]]*Tabla1[[#This Row],[Cant]])</f>
        <v>12000</v>
      </c>
      <c r="P5791" s="8">
        <f>IF(Tabla1[[#This Row],[Mov]]="VNT",-Tabla1[[#This Row],[Cant]],Tabla1[[#This Row],[Cant]])</f>
        <v>-1</v>
      </c>
      <c r="Q5791" s="8">
        <f>DAY(Tabla1[[#This Row],[Date]])</f>
        <v>31</v>
      </c>
      <c r="R5791" s="8">
        <f>MONTH(Tabla1[[#This Row],[Date]])</f>
        <v>12</v>
      </c>
      <c r="S5791" s="8">
        <f>YEAR(Tabla1[[#This Row],[Date]])</f>
        <v>2022</v>
      </c>
    </row>
    <row r="5792" spans="1:19" x14ac:dyDescent="0.2">
      <c r="A5792">
        <v>5784</v>
      </c>
      <c r="B5792" s="1">
        <v>44926</v>
      </c>
      <c r="C5792" t="s">
        <v>260</v>
      </c>
      <c r="D5792" t="s">
        <v>332</v>
      </c>
      <c r="E5792">
        <v>1</v>
      </c>
      <c r="F5792" t="s">
        <v>891</v>
      </c>
      <c r="G5792" t="s">
        <v>272</v>
      </c>
      <c r="H5792" t="s">
        <v>1176</v>
      </c>
      <c r="M5792" s="2">
        <v>3500</v>
      </c>
      <c r="N5792" s="2">
        <v>10000</v>
      </c>
      <c r="O5792" s="2">
        <f>IF(Tabla1[[#This Row],[Mov]]="VNT",Tabla1[[#This Row],[Sale]]-Tabla1[[#This Row],[Cost]],-Tabla1[[#This Row],[Cost]]*Tabla1[[#This Row],[Cant]])</f>
        <v>6500</v>
      </c>
      <c r="P5792" s="8">
        <f>IF(Tabla1[[#This Row],[Mov]]="VNT",-Tabla1[[#This Row],[Cant]],Tabla1[[#This Row],[Cant]])</f>
        <v>-1</v>
      </c>
      <c r="Q5792" s="8">
        <f>DAY(Tabla1[[#This Row],[Date]])</f>
        <v>31</v>
      </c>
      <c r="R5792" s="8">
        <f>MONTH(Tabla1[[#This Row],[Date]])</f>
        <v>12</v>
      </c>
      <c r="S5792" s="8">
        <f>YEAR(Tabla1[[#This Row],[Date]])</f>
        <v>2022</v>
      </c>
    </row>
    <row r="5793" spans="1:19" x14ac:dyDescent="0.2">
      <c r="A5793">
        <v>5785</v>
      </c>
      <c r="B5793" s="1">
        <v>44926</v>
      </c>
      <c r="C5793" t="s">
        <v>260</v>
      </c>
      <c r="D5793" t="s">
        <v>332</v>
      </c>
      <c r="E5793">
        <v>1</v>
      </c>
      <c r="F5793" t="s">
        <v>458</v>
      </c>
      <c r="G5793" t="s">
        <v>262</v>
      </c>
      <c r="H5793" t="s">
        <v>2227</v>
      </c>
      <c r="M5793" s="2">
        <v>0</v>
      </c>
      <c r="N5793" s="2">
        <v>2000</v>
      </c>
      <c r="O5793" s="2">
        <f>IF(Tabla1[[#This Row],[Mov]]="VNT",Tabla1[[#This Row],[Sale]]-Tabla1[[#This Row],[Cost]],-Tabla1[[#This Row],[Cost]]*Tabla1[[#This Row],[Cant]])</f>
        <v>2000</v>
      </c>
      <c r="P5793" s="8">
        <f>IF(Tabla1[[#This Row],[Mov]]="VNT",-Tabla1[[#This Row],[Cant]],Tabla1[[#This Row],[Cant]])</f>
        <v>-1</v>
      </c>
      <c r="Q5793" s="8">
        <f>DAY(Tabla1[[#This Row],[Date]])</f>
        <v>31</v>
      </c>
      <c r="R5793" s="8">
        <f>MONTH(Tabla1[[#This Row],[Date]])</f>
        <v>12</v>
      </c>
      <c r="S5793" s="8">
        <f>YEAR(Tabla1[[#This Row],[Date]])</f>
        <v>2022</v>
      </c>
    </row>
    <row r="5794" spans="1:19" x14ac:dyDescent="0.2">
      <c r="A5794">
        <v>5786</v>
      </c>
      <c r="B5794" s="1">
        <v>44926</v>
      </c>
      <c r="C5794" t="s">
        <v>260</v>
      </c>
      <c r="D5794" t="s">
        <v>332</v>
      </c>
      <c r="E5794">
        <v>1</v>
      </c>
      <c r="F5794" t="s">
        <v>127</v>
      </c>
      <c r="G5794" t="s">
        <v>266</v>
      </c>
      <c r="H5794" t="s">
        <v>1618</v>
      </c>
      <c r="M5794" s="2">
        <v>1000</v>
      </c>
      <c r="N5794" s="2">
        <v>3000</v>
      </c>
      <c r="O5794" s="2">
        <f>IF(Tabla1[[#This Row],[Mov]]="VNT",Tabla1[[#This Row],[Sale]]-Tabla1[[#This Row],[Cost]],-Tabla1[[#This Row],[Cost]]*Tabla1[[#This Row],[Cant]])</f>
        <v>2000</v>
      </c>
      <c r="P5794" s="8">
        <f>IF(Tabla1[[#This Row],[Mov]]="VNT",-Tabla1[[#This Row],[Cant]],Tabla1[[#This Row],[Cant]])</f>
        <v>-1</v>
      </c>
      <c r="Q5794" s="8">
        <f>DAY(Tabla1[[#This Row],[Date]])</f>
        <v>31</v>
      </c>
      <c r="R5794" s="8">
        <f>MONTH(Tabla1[[#This Row],[Date]])</f>
        <v>12</v>
      </c>
      <c r="S5794" s="8">
        <f>YEAR(Tabla1[[#This Row],[Date]])</f>
        <v>2022</v>
      </c>
    </row>
    <row r="5795" spans="1:19" x14ac:dyDescent="0.2">
      <c r="A5795">
        <v>5787</v>
      </c>
      <c r="B5795" s="1">
        <v>44926</v>
      </c>
      <c r="C5795" t="s">
        <v>260</v>
      </c>
      <c r="D5795" t="s">
        <v>332</v>
      </c>
      <c r="E5795">
        <v>1</v>
      </c>
      <c r="F5795" t="s">
        <v>116</v>
      </c>
      <c r="G5795" t="s">
        <v>347</v>
      </c>
      <c r="H5795" t="s">
        <v>518</v>
      </c>
      <c r="M5795" s="2">
        <v>1869</v>
      </c>
      <c r="N5795" s="2">
        <v>2000</v>
      </c>
      <c r="O5795" s="2">
        <f>IF(Tabla1[[#This Row],[Mov]]="VNT",Tabla1[[#This Row],[Sale]]-Tabla1[[#This Row],[Cost]],-Tabla1[[#This Row],[Cost]]*Tabla1[[#This Row],[Cant]])</f>
        <v>131</v>
      </c>
      <c r="P5795" s="8">
        <f>IF(Tabla1[[#This Row],[Mov]]="VNT",-Tabla1[[#This Row],[Cant]],Tabla1[[#This Row],[Cant]])</f>
        <v>-1</v>
      </c>
      <c r="Q5795" s="8">
        <f>DAY(Tabla1[[#This Row],[Date]])</f>
        <v>31</v>
      </c>
      <c r="R5795" s="8">
        <f>MONTH(Tabla1[[#This Row],[Date]])</f>
        <v>12</v>
      </c>
      <c r="S5795" s="8">
        <f>YEAR(Tabla1[[#This Row],[Date]])</f>
        <v>2022</v>
      </c>
    </row>
    <row r="5796" spans="1:19" x14ac:dyDescent="0.2">
      <c r="A5796">
        <v>5788</v>
      </c>
      <c r="B5796" s="1">
        <v>44924</v>
      </c>
      <c r="C5796" t="s">
        <v>261</v>
      </c>
      <c r="D5796" t="s">
        <v>339</v>
      </c>
      <c r="E5796">
        <v>5</v>
      </c>
      <c r="F5796" t="s">
        <v>26</v>
      </c>
      <c r="G5796" t="s">
        <v>603</v>
      </c>
      <c r="H5796" t="s">
        <v>529</v>
      </c>
      <c r="M5796" s="2">
        <v>3200</v>
      </c>
      <c r="N5796" s="2">
        <v>8000</v>
      </c>
      <c r="O5796" s="2">
        <f>IF(Tabla1[[#This Row],[Mov]]="VNT",Tabla1[[#This Row],[Sale]]-Tabla1[[#This Row],[Cost]],-Tabla1[[#This Row],[Cost]]*Tabla1[[#This Row],[Cant]])</f>
        <v>-16000</v>
      </c>
      <c r="P5796" s="8">
        <f>IF(Tabla1[[#This Row],[Mov]]="VNT",-Tabla1[[#This Row],[Cant]],Tabla1[[#This Row],[Cant]])</f>
        <v>5</v>
      </c>
      <c r="Q5796" s="8">
        <f>DAY(Tabla1[[#This Row],[Date]])</f>
        <v>29</v>
      </c>
      <c r="R5796" s="8">
        <f>MONTH(Tabla1[[#This Row],[Date]])</f>
        <v>12</v>
      </c>
      <c r="S5796" s="8">
        <f>YEAR(Tabla1[[#This Row],[Date]])</f>
        <v>2022</v>
      </c>
    </row>
    <row r="5797" spans="1:19" x14ac:dyDescent="0.2">
      <c r="A5797">
        <v>5789</v>
      </c>
      <c r="B5797" s="1">
        <v>44924</v>
      </c>
      <c r="C5797" t="s">
        <v>261</v>
      </c>
      <c r="D5797" t="s">
        <v>339</v>
      </c>
      <c r="E5797">
        <v>5</v>
      </c>
      <c r="F5797" t="s">
        <v>26</v>
      </c>
      <c r="G5797" t="s">
        <v>603</v>
      </c>
      <c r="H5797" t="s">
        <v>16</v>
      </c>
      <c r="M5797" s="2">
        <v>3000</v>
      </c>
      <c r="N5797" s="2">
        <v>8000</v>
      </c>
      <c r="O5797" s="2">
        <f>IF(Tabla1[[#This Row],[Mov]]="VNT",Tabla1[[#This Row],[Sale]]-Tabla1[[#This Row],[Cost]],-Tabla1[[#This Row],[Cost]]*Tabla1[[#This Row],[Cant]])</f>
        <v>-15000</v>
      </c>
      <c r="P5797" s="8">
        <f>IF(Tabla1[[#This Row],[Mov]]="VNT",-Tabla1[[#This Row],[Cant]],Tabla1[[#This Row],[Cant]])</f>
        <v>5</v>
      </c>
      <c r="Q5797" s="8">
        <f>DAY(Tabla1[[#This Row],[Date]])</f>
        <v>29</v>
      </c>
      <c r="R5797" s="8">
        <f>MONTH(Tabla1[[#This Row],[Date]])</f>
        <v>12</v>
      </c>
      <c r="S5797" s="8">
        <f>YEAR(Tabla1[[#This Row],[Date]])</f>
        <v>2022</v>
      </c>
    </row>
    <row r="5798" spans="1:19" x14ac:dyDescent="0.2">
      <c r="A5798">
        <v>5790</v>
      </c>
      <c r="B5798" s="1">
        <v>44924</v>
      </c>
      <c r="C5798" t="s">
        <v>261</v>
      </c>
      <c r="D5798" t="s">
        <v>339</v>
      </c>
      <c r="E5798">
        <v>9</v>
      </c>
      <c r="F5798" t="s">
        <v>15</v>
      </c>
      <c r="G5798" t="s">
        <v>333</v>
      </c>
      <c r="H5798" t="s">
        <v>2228</v>
      </c>
      <c r="M5798" s="2">
        <v>2500</v>
      </c>
      <c r="N5798" s="2">
        <v>8000</v>
      </c>
      <c r="O5798" s="2">
        <f>IF(Tabla1[[#This Row],[Mov]]="VNT",Tabla1[[#This Row],[Sale]]-Tabla1[[#This Row],[Cost]],-Tabla1[[#This Row],[Cost]]*Tabla1[[#This Row],[Cant]])</f>
        <v>-22500</v>
      </c>
      <c r="P5798" s="8">
        <f>IF(Tabla1[[#This Row],[Mov]]="VNT",-Tabla1[[#This Row],[Cant]],Tabla1[[#This Row],[Cant]])</f>
        <v>9</v>
      </c>
      <c r="Q5798" s="8">
        <f>DAY(Tabla1[[#This Row],[Date]])</f>
        <v>29</v>
      </c>
      <c r="R5798" s="8">
        <f>MONTH(Tabla1[[#This Row],[Date]])</f>
        <v>12</v>
      </c>
      <c r="S5798" s="8">
        <f>YEAR(Tabla1[[#This Row],[Date]])</f>
        <v>2022</v>
      </c>
    </row>
    <row r="5799" spans="1:19" x14ac:dyDescent="0.2">
      <c r="A5799">
        <v>5791</v>
      </c>
      <c r="B5799" s="1">
        <v>44924</v>
      </c>
      <c r="C5799" t="s">
        <v>261</v>
      </c>
      <c r="D5799" t="s">
        <v>339</v>
      </c>
      <c r="E5799">
        <v>3</v>
      </c>
      <c r="F5799" t="s">
        <v>15</v>
      </c>
      <c r="G5799" t="s">
        <v>273</v>
      </c>
      <c r="H5799" t="s">
        <v>41</v>
      </c>
      <c r="M5799" s="2">
        <v>6000</v>
      </c>
      <c r="N5799" s="2">
        <v>12000</v>
      </c>
      <c r="O5799" s="2">
        <f>IF(Tabla1[[#This Row],[Mov]]="VNT",Tabla1[[#This Row],[Sale]]-Tabla1[[#This Row],[Cost]],-Tabla1[[#This Row],[Cost]]*Tabla1[[#This Row],[Cant]])</f>
        <v>-18000</v>
      </c>
      <c r="P5799" s="8">
        <f>IF(Tabla1[[#This Row],[Mov]]="VNT",-Tabla1[[#This Row],[Cant]],Tabla1[[#This Row],[Cant]])</f>
        <v>3</v>
      </c>
      <c r="Q5799" s="8">
        <f>DAY(Tabla1[[#This Row],[Date]])</f>
        <v>29</v>
      </c>
      <c r="R5799" s="8">
        <f>MONTH(Tabla1[[#This Row],[Date]])</f>
        <v>12</v>
      </c>
      <c r="S5799" s="8">
        <f>YEAR(Tabla1[[#This Row],[Date]])</f>
        <v>2022</v>
      </c>
    </row>
    <row r="5800" spans="1:19" x14ac:dyDescent="0.2">
      <c r="A5800">
        <v>5792</v>
      </c>
      <c r="B5800" s="1">
        <v>44924</v>
      </c>
      <c r="C5800" t="s">
        <v>261</v>
      </c>
      <c r="D5800" t="s">
        <v>339</v>
      </c>
      <c r="E5800">
        <v>7</v>
      </c>
      <c r="F5800" t="s">
        <v>21</v>
      </c>
      <c r="G5800" t="s">
        <v>333</v>
      </c>
      <c r="H5800" t="s">
        <v>240</v>
      </c>
      <c r="M5800" s="2">
        <v>7500</v>
      </c>
      <c r="N5800" s="2">
        <v>20000</v>
      </c>
      <c r="O5800" s="2">
        <f>IF(Tabla1[[#This Row],[Mov]]="VNT",Tabla1[[#This Row],[Sale]]-Tabla1[[#This Row],[Cost]],-Tabla1[[#This Row],[Cost]]*Tabla1[[#This Row],[Cant]])</f>
        <v>-52500</v>
      </c>
      <c r="P5800" s="8">
        <f>IF(Tabla1[[#This Row],[Mov]]="VNT",-Tabla1[[#This Row],[Cant]],Tabla1[[#This Row],[Cant]])</f>
        <v>7</v>
      </c>
      <c r="Q5800" s="8">
        <f>DAY(Tabla1[[#This Row],[Date]])</f>
        <v>29</v>
      </c>
      <c r="R5800" s="8">
        <f>MONTH(Tabla1[[#This Row],[Date]])</f>
        <v>12</v>
      </c>
      <c r="S5800" s="8">
        <f>YEAR(Tabla1[[#This Row],[Date]])</f>
        <v>2022</v>
      </c>
    </row>
    <row r="5801" spans="1:19" x14ac:dyDescent="0.2">
      <c r="A5801">
        <v>5793</v>
      </c>
      <c r="B5801" s="1">
        <v>44924</v>
      </c>
      <c r="C5801" t="s">
        <v>261</v>
      </c>
      <c r="D5801" t="s">
        <v>339</v>
      </c>
      <c r="E5801">
        <v>3</v>
      </c>
      <c r="F5801" t="s">
        <v>21</v>
      </c>
      <c r="G5801" t="s">
        <v>333</v>
      </c>
      <c r="H5801" t="s">
        <v>2229</v>
      </c>
      <c r="M5801" s="2">
        <v>7500</v>
      </c>
      <c r="N5801" s="2">
        <v>20000</v>
      </c>
      <c r="O5801" s="2">
        <f>IF(Tabla1[[#This Row],[Mov]]="VNT",Tabla1[[#This Row],[Sale]]-Tabla1[[#This Row],[Cost]],-Tabla1[[#This Row],[Cost]]*Tabla1[[#This Row],[Cant]])</f>
        <v>-22500</v>
      </c>
      <c r="P5801" s="8">
        <f>IF(Tabla1[[#This Row],[Mov]]="VNT",-Tabla1[[#This Row],[Cant]],Tabla1[[#This Row],[Cant]])</f>
        <v>3</v>
      </c>
      <c r="Q5801" s="8">
        <f>DAY(Tabla1[[#This Row],[Date]])</f>
        <v>29</v>
      </c>
      <c r="R5801" s="8">
        <f>MONTH(Tabla1[[#This Row],[Date]])</f>
        <v>12</v>
      </c>
      <c r="S5801" s="8">
        <f>YEAR(Tabla1[[#This Row],[Date]])</f>
        <v>2022</v>
      </c>
    </row>
    <row r="5802" spans="1:19" x14ac:dyDescent="0.2">
      <c r="A5802">
        <v>5794</v>
      </c>
      <c r="B5802" s="1">
        <v>44924</v>
      </c>
      <c r="C5802" t="s">
        <v>261</v>
      </c>
      <c r="D5802" t="s">
        <v>339</v>
      </c>
      <c r="E5802">
        <v>3</v>
      </c>
      <c r="F5802" t="s">
        <v>26</v>
      </c>
      <c r="G5802" t="s">
        <v>263</v>
      </c>
      <c r="H5802" t="s">
        <v>2231</v>
      </c>
      <c r="M5802" s="2">
        <v>8000</v>
      </c>
      <c r="N5802" s="2">
        <v>18000</v>
      </c>
      <c r="O5802" s="2">
        <f>IF(Tabla1[[#This Row],[Mov]]="VNT",Tabla1[[#This Row],[Sale]]-Tabla1[[#This Row],[Cost]],-Tabla1[[#This Row],[Cost]]*Tabla1[[#This Row],[Cant]])</f>
        <v>-24000</v>
      </c>
      <c r="P5802" s="8">
        <f>IF(Tabla1[[#This Row],[Mov]]="VNT",-Tabla1[[#This Row],[Cant]],Tabla1[[#This Row],[Cant]])</f>
        <v>3</v>
      </c>
      <c r="Q5802" s="8">
        <f>DAY(Tabla1[[#This Row],[Date]])</f>
        <v>29</v>
      </c>
      <c r="R5802" s="8">
        <f>MONTH(Tabla1[[#This Row],[Date]])</f>
        <v>12</v>
      </c>
      <c r="S5802" s="8">
        <f>YEAR(Tabla1[[#This Row],[Date]])</f>
        <v>2022</v>
      </c>
    </row>
    <row r="5803" spans="1:19" x14ac:dyDescent="0.2">
      <c r="A5803">
        <v>5795</v>
      </c>
      <c r="B5803" s="1">
        <v>44924</v>
      </c>
      <c r="C5803" t="s">
        <v>261</v>
      </c>
      <c r="D5803" t="s">
        <v>339</v>
      </c>
      <c r="E5803">
        <v>3</v>
      </c>
      <c r="F5803" t="s">
        <v>26</v>
      </c>
      <c r="G5803" t="s">
        <v>263</v>
      </c>
      <c r="H5803" t="s">
        <v>2232</v>
      </c>
      <c r="M5803" s="2">
        <v>8000</v>
      </c>
      <c r="N5803" s="2">
        <v>18000</v>
      </c>
      <c r="O5803" s="2">
        <f>IF(Tabla1[[#This Row],[Mov]]="VNT",Tabla1[[#This Row],[Sale]]-Tabla1[[#This Row],[Cost]],-Tabla1[[#This Row],[Cost]]*Tabla1[[#This Row],[Cant]])</f>
        <v>-24000</v>
      </c>
      <c r="P5803" s="8">
        <f>IF(Tabla1[[#This Row],[Mov]]="VNT",-Tabla1[[#This Row],[Cant]],Tabla1[[#This Row],[Cant]])</f>
        <v>3</v>
      </c>
      <c r="Q5803" s="8">
        <f>DAY(Tabla1[[#This Row],[Date]])</f>
        <v>29</v>
      </c>
      <c r="R5803" s="8">
        <f>MONTH(Tabla1[[#This Row],[Date]])</f>
        <v>12</v>
      </c>
      <c r="S5803" s="8">
        <f>YEAR(Tabla1[[#This Row],[Date]])</f>
        <v>2022</v>
      </c>
    </row>
    <row r="5804" spans="1:19" x14ac:dyDescent="0.2">
      <c r="A5804">
        <v>5796</v>
      </c>
      <c r="B5804" s="1">
        <v>44924</v>
      </c>
      <c r="C5804" t="s">
        <v>261</v>
      </c>
      <c r="D5804" t="s">
        <v>339</v>
      </c>
      <c r="E5804">
        <v>3</v>
      </c>
      <c r="F5804" t="s">
        <v>26</v>
      </c>
      <c r="G5804" t="s">
        <v>263</v>
      </c>
      <c r="H5804" t="s">
        <v>2233</v>
      </c>
      <c r="M5804" s="2">
        <v>10000</v>
      </c>
      <c r="N5804" s="2">
        <v>24000</v>
      </c>
      <c r="O5804" s="2">
        <f>IF(Tabla1[[#This Row],[Mov]]="VNT",Tabla1[[#This Row],[Sale]]-Tabla1[[#This Row],[Cost]],-Tabla1[[#This Row],[Cost]]*Tabla1[[#This Row],[Cant]])</f>
        <v>-30000</v>
      </c>
      <c r="P5804" s="8">
        <f>IF(Tabla1[[#This Row],[Mov]]="VNT",-Tabla1[[#This Row],[Cant]],Tabla1[[#This Row],[Cant]])</f>
        <v>3</v>
      </c>
      <c r="Q5804" s="8">
        <f>DAY(Tabla1[[#This Row],[Date]])</f>
        <v>29</v>
      </c>
      <c r="R5804" s="8">
        <f>MONTH(Tabla1[[#This Row],[Date]])</f>
        <v>12</v>
      </c>
      <c r="S5804" s="8">
        <f>YEAR(Tabla1[[#This Row],[Date]])</f>
        <v>2022</v>
      </c>
    </row>
    <row r="5805" spans="1:19" x14ac:dyDescent="0.2">
      <c r="A5805">
        <v>5797</v>
      </c>
      <c r="B5805" s="1">
        <v>44924</v>
      </c>
      <c r="C5805" t="s">
        <v>261</v>
      </c>
      <c r="D5805" t="s">
        <v>339</v>
      </c>
      <c r="E5805">
        <v>1</v>
      </c>
      <c r="F5805" t="s">
        <v>26</v>
      </c>
      <c r="G5805" t="s">
        <v>534</v>
      </c>
      <c r="H5805" t="s">
        <v>2234</v>
      </c>
      <c r="M5805" s="2">
        <v>17500</v>
      </c>
      <c r="N5805" s="2">
        <v>39000</v>
      </c>
      <c r="O5805" s="2">
        <f>IF(Tabla1[[#This Row],[Mov]]="VNT",Tabla1[[#This Row],[Sale]]-Tabla1[[#This Row],[Cost]],-Tabla1[[#This Row],[Cost]]*Tabla1[[#This Row],[Cant]])</f>
        <v>-17500</v>
      </c>
      <c r="P5805" s="8">
        <f>IF(Tabla1[[#This Row],[Mov]]="VNT",-Tabla1[[#This Row],[Cant]],Tabla1[[#This Row],[Cant]])</f>
        <v>1</v>
      </c>
      <c r="Q5805" s="8">
        <f>DAY(Tabla1[[#This Row],[Date]])</f>
        <v>29</v>
      </c>
      <c r="R5805" s="8">
        <f>MONTH(Tabla1[[#This Row],[Date]])</f>
        <v>12</v>
      </c>
      <c r="S5805" s="8">
        <f>YEAR(Tabla1[[#This Row],[Date]])</f>
        <v>2022</v>
      </c>
    </row>
    <row r="5806" spans="1:19" x14ac:dyDescent="0.2">
      <c r="A5806">
        <v>5798</v>
      </c>
      <c r="B5806" s="1">
        <v>44924</v>
      </c>
      <c r="C5806" t="s">
        <v>261</v>
      </c>
      <c r="D5806" t="s">
        <v>339</v>
      </c>
      <c r="E5806">
        <v>1</v>
      </c>
      <c r="F5806" t="s">
        <v>48</v>
      </c>
      <c r="G5806" t="s">
        <v>333</v>
      </c>
      <c r="H5806" t="s">
        <v>2230</v>
      </c>
      <c r="M5806" s="2">
        <v>10000</v>
      </c>
      <c r="N5806" s="2">
        <v>20000</v>
      </c>
      <c r="O5806" s="2">
        <f>IF(Tabla1[[#This Row],[Mov]]="VNT",Tabla1[[#This Row],[Sale]]-Tabla1[[#This Row],[Cost]],-Tabla1[[#This Row],[Cost]]*Tabla1[[#This Row],[Cant]])</f>
        <v>-10000</v>
      </c>
      <c r="P5806" s="8">
        <f>IF(Tabla1[[#This Row],[Mov]]="VNT",-Tabla1[[#This Row],[Cant]],Tabla1[[#This Row],[Cant]])</f>
        <v>1</v>
      </c>
      <c r="Q5806" s="8">
        <f>DAY(Tabla1[[#This Row],[Date]])</f>
        <v>29</v>
      </c>
      <c r="R5806" s="8">
        <f>MONTH(Tabla1[[#This Row],[Date]])</f>
        <v>12</v>
      </c>
      <c r="S5806" s="8">
        <f>YEAR(Tabla1[[#This Row],[Date]])</f>
        <v>2022</v>
      </c>
    </row>
    <row r="5807" spans="1:19" x14ac:dyDescent="0.2">
      <c r="A5807">
        <v>5799</v>
      </c>
      <c r="B5807" s="1">
        <v>44926</v>
      </c>
      <c r="C5807" t="s">
        <v>260</v>
      </c>
      <c r="D5807" t="s">
        <v>332</v>
      </c>
      <c r="E5807">
        <v>1</v>
      </c>
      <c r="F5807" t="s">
        <v>224</v>
      </c>
      <c r="G5807" t="s">
        <v>272</v>
      </c>
      <c r="H5807" t="s">
        <v>252</v>
      </c>
      <c r="M5807" s="2">
        <v>8000</v>
      </c>
      <c r="N5807" s="2">
        <v>20000</v>
      </c>
      <c r="O5807" s="2">
        <f>IF(Tabla1[[#This Row],[Mov]]="VNT",Tabla1[[#This Row],[Sale]]-Tabla1[[#This Row],[Cost]],-Tabla1[[#This Row],[Cost]]*Tabla1[[#This Row],[Cant]])</f>
        <v>12000</v>
      </c>
      <c r="P5807" s="8">
        <f>IF(Tabla1[[#This Row],[Mov]]="VNT",-Tabla1[[#This Row],[Cant]],Tabla1[[#This Row],[Cant]])</f>
        <v>-1</v>
      </c>
      <c r="Q5807" s="8">
        <f>DAY(Tabla1[[#This Row],[Date]])</f>
        <v>31</v>
      </c>
      <c r="R5807" s="8">
        <f>MONTH(Tabla1[[#This Row],[Date]])</f>
        <v>12</v>
      </c>
      <c r="S5807" s="8">
        <f>YEAR(Tabla1[[#This Row],[Date]])</f>
        <v>2022</v>
      </c>
    </row>
    <row r="5808" spans="1:19" x14ac:dyDescent="0.2">
      <c r="A5808">
        <v>5800</v>
      </c>
      <c r="B5808" s="1">
        <v>44926</v>
      </c>
      <c r="C5808" t="s">
        <v>260</v>
      </c>
      <c r="D5808" t="s">
        <v>332</v>
      </c>
      <c r="E5808">
        <v>1</v>
      </c>
      <c r="F5808" t="s">
        <v>21</v>
      </c>
      <c r="G5808" t="s">
        <v>272</v>
      </c>
      <c r="H5808" t="s">
        <v>1522</v>
      </c>
      <c r="M5808" s="2">
        <v>2800</v>
      </c>
      <c r="N5808" s="2">
        <v>10000</v>
      </c>
      <c r="O5808" s="2">
        <f>IF(Tabla1[[#This Row],[Mov]]="VNT",Tabla1[[#This Row],[Sale]]-Tabla1[[#This Row],[Cost]],-Tabla1[[#This Row],[Cost]]*Tabla1[[#This Row],[Cant]])</f>
        <v>7200</v>
      </c>
      <c r="P5808" s="8">
        <f>IF(Tabla1[[#This Row],[Mov]]="VNT",-Tabla1[[#This Row],[Cant]],Tabla1[[#This Row],[Cant]])</f>
        <v>-1</v>
      </c>
      <c r="Q5808" s="8">
        <f>DAY(Tabla1[[#This Row],[Date]])</f>
        <v>31</v>
      </c>
      <c r="R5808" s="8">
        <f>MONTH(Tabla1[[#This Row],[Date]])</f>
        <v>12</v>
      </c>
      <c r="S5808" s="8">
        <f>YEAR(Tabla1[[#This Row],[Date]])</f>
        <v>2022</v>
      </c>
    </row>
    <row r="5809" spans="1:19" x14ac:dyDescent="0.2">
      <c r="A5809">
        <v>5801</v>
      </c>
      <c r="B5809" s="1">
        <v>44924</v>
      </c>
      <c r="C5809" t="s">
        <v>261</v>
      </c>
      <c r="D5809" t="s">
        <v>1569</v>
      </c>
      <c r="E5809">
        <v>4</v>
      </c>
      <c r="F5809" t="s">
        <v>224</v>
      </c>
      <c r="G5809" t="s">
        <v>273</v>
      </c>
      <c r="H5809" t="s">
        <v>2235</v>
      </c>
      <c r="M5809" s="2">
        <v>6500</v>
      </c>
      <c r="N5809" s="2">
        <v>15000</v>
      </c>
      <c r="O5809" s="2">
        <f>IF(Tabla1[[#This Row],[Mov]]="VNT",Tabla1[[#This Row],[Sale]]-Tabla1[[#This Row],[Cost]],-Tabla1[[#This Row],[Cost]]*Tabla1[[#This Row],[Cant]])</f>
        <v>-26000</v>
      </c>
      <c r="P5809" s="8">
        <f>IF(Tabla1[[#This Row],[Mov]]="VNT",-Tabla1[[#This Row],[Cant]],Tabla1[[#This Row],[Cant]])</f>
        <v>4</v>
      </c>
      <c r="Q5809" s="8">
        <f>DAY(Tabla1[[#This Row],[Date]])</f>
        <v>29</v>
      </c>
      <c r="R5809" s="8">
        <f>MONTH(Tabla1[[#This Row],[Date]])</f>
        <v>12</v>
      </c>
      <c r="S5809" s="8">
        <f>YEAR(Tabla1[[#This Row],[Date]])</f>
        <v>2022</v>
      </c>
    </row>
    <row r="5810" spans="1:19" x14ac:dyDescent="0.2">
      <c r="A5810">
        <v>5802</v>
      </c>
      <c r="B5810" s="1">
        <v>44924</v>
      </c>
      <c r="C5810" t="s">
        <v>261</v>
      </c>
      <c r="D5810" t="s">
        <v>1569</v>
      </c>
      <c r="E5810">
        <v>1</v>
      </c>
      <c r="F5810" t="s">
        <v>224</v>
      </c>
      <c r="G5810" t="s">
        <v>272</v>
      </c>
      <c r="H5810" t="s">
        <v>807</v>
      </c>
      <c r="M5810" s="2">
        <v>8000</v>
      </c>
      <c r="N5810" s="2">
        <v>20000</v>
      </c>
      <c r="O5810" s="2">
        <f>IF(Tabla1[[#This Row],[Mov]]="VNT",Tabla1[[#This Row],[Sale]]-Tabla1[[#This Row],[Cost]],-Tabla1[[#This Row],[Cost]]*Tabla1[[#This Row],[Cant]])</f>
        <v>-8000</v>
      </c>
      <c r="P5810" s="8">
        <f>IF(Tabla1[[#This Row],[Mov]]="VNT",-Tabla1[[#This Row],[Cant]],Tabla1[[#This Row],[Cant]])</f>
        <v>1</v>
      </c>
      <c r="Q5810" s="8">
        <f>DAY(Tabla1[[#This Row],[Date]])</f>
        <v>29</v>
      </c>
      <c r="R5810" s="8">
        <f>MONTH(Tabla1[[#This Row],[Date]])</f>
        <v>12</v>
      </c>
      <c r="S5810" s="8">
        <f>YEAR(Tabla1[[#This Row],[Date]])</f>
        <v>2022</v>
      </c>
    </row>
    <row r="5811" spans="1:19" x14ac:dyDescent="0.2">
      <c r="A5811">
        <v>5803</v>
      </c>
      <c r="B5811" s="1">
        <v>44924</v>
      </c>
      <c r="C5811" t="s">
        <v>261</v>
      </c>
      <c r="D5811" t="s">
        <v>1569</v>
      </c>
      <c r="E5811">
        <v>1</v>
      </c>
      <c r="F5811" t="s">
        <v>224</v>
      </c>
      <c r="G5811" t="s">
        <v>1782</v>
      </c>
      <c r="H5811" t="s">
        <v>1134</v>
      </c>
      <c r="M5811" s="2">
        <v>8000</v>
      </c>
      <c r="N5811" s="2">
        <v>20000</v>
      </c>
      <c r="O5811" s="2">
        <f>IF(Tabla1[[#This Row],[Mov]]="VNT",Tabla1[[#This Row],[Sale]]-Tabla1[[#This Row],[Cost]],-Tabla1[[#This Row],[Cost]]*Tabla1[[#This Row],[Cant]])</f>
        <v>-8000</v>
      </c>
      <c r="P5811" s="8">
        <f>IF(Tabla1[[#This Row],[Mov]]="VNT",-Tabla1[[#This Row],[Cant]],Tabla1[[#This Row],[Cant]])</f>
        <v>1</v>
      </c>
      <c r="Q5811" s="8">
        <f>DAY(Tabla1[[#This Row],[Date]])</f>
        <v>29</v>
      </c>
      <c r="R5811" s="8">
        <f>MONTH(Tabla1[[#This Row],[Date]])</f>
        <v>12</v>
      </c>
      <c r="S5811" s="8">
        <f>YEAR(Tabla1[[#This Row],[Date]])</f>
        <v>2022</v>
      </c>
    </row>
    <row r="5812" spans="1:19" x14ac:dyDescent="0.2">
      <c r="A5812">
        <v>5804</v>
      </c>
      <c r="B5812" s="1">
        <v>44924</v>
      </c>
      <c r="C5812" t="s">
        <v>261</v>
      </c>
      <c r="D5812" t="s">
        <v>1569</v>
      </c>
      <c r="E5812">
        <v>1</v>
      </c>
      <c r="F5812" t="s">
        <v>224</v>
      </c>
      <c r="G5812" t="s">
        <v>272</v>
      </c>
      <c r="H5812" t="s">
        <v>253</v>
      </c>
      <c r="M5812" s="2">
        <v>8000</v>
      </c>
      <c r="N5812" s="2">
        <v>20000</v>
      </c>
      <c r="O5812" s="2">
        <f>IF(Tabla1[[#This Row],[Mov]]="VNT",Tabla1[[#This Row],[Sale]]-Tabla1[[#This Row],[Cost]],-Tabla1[[#This Row],[Cost]]*Tabla1[[#This Row],[Cant]])</f>
        <v>-8000</v>
      </c>
      <c r="P5812" s="8">
        <f>IF(Tabla1[[#This Row],[Mov]]="VNT",-Tabla1[[#This Row],[Cant]],Tabla1[[#This Row],[Cant]])</f>
        <v>1</v>
      </c>
      <c r="Q5812" s="8">
        <f>DAY(Tabla1[[#This Row],[Date]])</f>
        <v>29</v>
      </c>
      <c r="R5812" s="8">
        <f>MONTH(Tabla1[[#This Row],[Date]])</f>
        <v>12</v>
      </c>
      <c r="S5812" s="8">
        <f>YEAR(Tabla1[[#This Row],[Date]])</f>
        <v>2022</v>
      </c>
    </row>
    <row r="5813" spans="1:19" x14ac:dyDescent="0.2">
      <c r="A5813">
        <v>5805</v>
      </c>
      <c r="B5813" s="1">
        <v>44924</v>
      </c>
      <c r="C5813" t="s">
        <v>261</v>
      </c>
      <c r="D5813" t="s">
        <v>1569</v>
      </c>
      <c r="E5813">
        <v>1</v>
      </c>
      <c r="F5813" t="s">
        <v>224</v>
      </c>
      <c r="G5813" t="s">
        <v>284</v>
      </c>
      <c r="H5813" t="s">
        <v>381</v>
      </c>
      <c r="M5813" s="2">
        <v>8000</v>
      </c>
      <c r="N5813" s="2">
        <v>20000</v>
      </c>
      <c r="O5813" s="2">
        <f>IF(Tabla1[[#This Row],[Mov]]="VNT",Tabla1[[#This Row],[Sale]]-Tabla1[[#This Row],[Cost]],-Tabla1[[#This Row],[Cost]]*Tabla1[[#This Row],[Cant]])</f>
        <v>-8000</v>
      </c>
      <c r="P5813" s="8">
        <f>IF(Tabla1[[#This Row],[Mov]]="VNT",-Tabla1[[#This Row],[Cant]],Tabla1[[#This Row],[Cant]])</f>
        <v>1</v>
      </c>
      <c r="Q5813" s="8">
        <f>DAY(Tabla1[[#This Row],[Date]])</f>
        <v>29</v>
      </c>
      <c r="R5813" s="8">
        <f>MONTH(Tabla1[[#This Row],[Date]])</f>
        <v>12</v>
      </c>
      <c r="S5813" s="8">
        <f>YEAR(Tabla1[[#This Row],[Date]])</f>
        <v>2022</v>
      </c>
    </row>
    <row r="5814" spans="1:19" x14ac:dyDescent="0.2">
      <c r="A5814">
        <v>5806</v>
      </c>
      <c r="B5814" s="1">
        <v>44924</v>
      </c>
      <c r="C5814" t="s">
        <v>261</v>
      </c>
      <c r="D5814" t="s">
        <v>1569</v>
      </c>
      <c r="E5814">
        <v>2</v>
      </c>
      <c r="F5814" t="s">
        <v>224</v>
      </c>
      <c r="G5814" t="s">
        <v>263</v>
      </c>
      <c r="H5814" t="s">
        <v>672</v>
      </c>
      <c r="M5814" s="2">
        <v>8000</v>
      </c>
      <c r="N5814" s="2">
        <v>20000</v>
      </c>
      <c r="O5814" s="2">
        <f>IF(Tabla1[[#This Row],[Mov]]="VNT",Tabla1[[#This Row],[Sale]]-Tabla1[[#This Row],[Cost]],-Tabla1[[#This Row],[Cost]]*Tabla1[[#This Row],[Cant]])</f>
        <v>-16000</v>
      </c>
      <c r="P5814" s="8">
        <f>IF(Tabla1[[#This Row],[Mov]]="VNT",-Tabla1[[#This Row],[Cant]],Tabla1[[#This Row],[Cant]])</f>
        <v>2</v>
      </c>
      <c r="Q5814" s="8">
        <f>DAY(Tabla1[[#This Row],[Date]])</f>
        <v>29</v>
      </c>
      <c r="R5814" s="8">
        <f>MONTH(Tabla1[[#This Row],[Date]])</f>
        <v>12</v>
      </c>
      <c r="S5814" s="8">
        <f>YEAR(Tabla1[[#This Row],[Date]])</f>
        <v>2022</v>
      </c>
    </row>
    <row r="5815" spans="1:19" x14ac:dyDescent="0.2">
      <c r="A5815">
        <v>5807</v>
      </c>
      <c r="B5815" s="1">
        <v>44924</v>
      </c>
      <c r="C5815" t="s">
        <v>261</v>
      </c>
      <c r="D5815" t="s">
        <v>1569</v>
      </c>
      <c r="E5815">
        <v>2</v>
      </c>
      <c r="F5815" t="s">
        <v>224</v>
      </c>
      <c r="G5815" t="s">
        <v>272</v>
      </c>
      <c r="H5815" t="s">
        <v>310</v>
      </c>
      <c r="M5815" s="2">
        <v>8000</v>
      </c>
      <c r="N5815" s="2">
        <v>20000</v>
      </c>
      <c r="O5815" s="2">
        <f>IF(Tabla1[[#This Row],[Mov]]="VNT",Tabla1[[#This Row],[Sale]]-Tabla1[[#This Row],[Cost]],-Tabla1[[#This Row],[Cost]]*Tabla1[[#This Row],[Cant]])</f>
        <v>-16000</v>
      </c>
      <c r="P5815" s="8">
        <f>IF(Tabla1[[#This Row],[Mov]]="VNT",-Tabla1[[#This Row],[Cant]],Tabla1[[#This Row],[Cant]])</f>
        <v>2</v>
      </c>
      <c r="Q5815" s="8">
        <f>DAY(Tabla1[[#This Row],[Date]])</f>
        <v>29</v>
      </c>
      <c r="R5815" s="8">
        <f>MONTH(Tabla1[[#This Row],[Date]])</f>
        <v>12</v>
      </c>
      <c r="S5815" s="8">
        <f>YEAR(Tabla1[[#This Row],[Date]])</f>
        <v>2022</v>
      </c>
    </row>
    <row r="5816" spans="1:19" x14ac:dyDescent="0.2">
      <c r="A5816">
        <v>5808</v>
      </c>
      <c r="B5816" s="1">
        <v>44924</v>
      </c>
      <c r="C5816" t="s">
        <v>261</v>
      </c>
      <c r="D5816" t="s">
        <v>1569</v>
      </c>
      <c r="E5816">
        <v>2</v>
      </c>
      <c r="F5816" t="s">
        <v>224</v>
      </c>
      <c r="G5816" t="s">
        <v>263</v>
      </c>
      <c r="H5816" t="s">
        <v>473</v>
      </c>
      <c r="M5816" s="2">
        <v>8000</v>
      </c>
      <c r="N5816" s="2">
        <v>20000</v>
      </c>
      <c r="O5816" s="2">
        <f>IF(Tabla1[[#This Row],[Mov]]="VNT",Tabla1[[#This Row],[Sale]]-Tabla1[[#This Row],[Cost]],-Tabla1[[#This Row],[Cost]]*Tabla1[[#This Row],[Cant]])</f>
        <v>-16000</v>
      </c>
      <c r="P5816" s="8">
        <f>IF(Tabla1[[#This Row],[Mov]]="VNT",-Tabla1[[#This Row],[Cant]],Tabla1[[#This Row],[Cant]])</f>
        <v>2</v>
      </c>
      <c r="Q5816" s="8">
        <f>DAY(Tabla1[[#This Row],[Date]])</f>
        <v>29</v>
      </c>
      <c r="R5816" s="8">
        <f>MONTH(Tabla1[[#This Row],[Date]])</f>
        <v>12</v>
      </c>
      <c r="S5816" s="8">
        <f>YEAR(Tabla1[[#This Row],[Date]])</f>
        <v>2022</v>
      </c>
    </row>
    <row r="5817" spans="1:19" x14ac:dyDescent="0.2">
      <c r="A5817">
        <v>5809</v>
      </c>
      <c r="B5817" s="1">
        <v>44924</v>
      </c>
      <c r="C5817" t="s">
        <v>261</v>
      </c>
      <c r="D5817" t="s">
        <v>1569</v>
      </c>
      <c r="E5817">
        <v>2</v>
      </c>
      <c r="F5817" t="s">
        <v>224</v>
      </c>
      <c r="G5817" t="s">
        <v>272</v>
      </c>
      <c r="H5817" t="s">
        <v>806</v>
      </c>
      <c r="M5817" s="2">
        <v>8000</v>
      </c>
      <c r="N5817" s="2">
        <v>20000</v>
      </c>
      <c r="O5817" s="2">
        <f>IF(Tabla1[[#This Row],[Mov]]="VNT",Tabla1[[#This Row],[Sale]]-Tabla1[[#This Row],[Cost]],-Tabla1[[#This Row],[Cost]]*Tabla1[[#This Row],[Cant]])</f>
        <v>-16000</v>
      </c>
      <c r="P5817" s="8">
        <f>IF(Tabla1[[#This Row],[Mov]]="VNT",-Tabla1[[#This Row],[Cant]],Tabla1[[#This Row],[Cant]])</f>
        <v>2</v>
      </c>
      <c r="Q5817" s="8">
        <f>DAY(Tabla1[[#This Row],[Date]])</f>
        <v>29</v>
      </c>
      <c r="R5817" s="8">
        <f>MONTH(Tabla1[[#This Row],[Date]])</f>
        <v>12</v>
      </c>
      <c r="S5817" s="8">
        <f>YEAR(Tabla1[[#This Row],[Date]])</f>
        <v>2022</v>
      </c>
    </row>
    <row r="5818" spans="1:19" x14ac:dyDescent="0.2">
      <c r="A5818">
        <v>5810</v>
      </c>
      <c r="B5818" s="1">
        <v>44924</v>
      </c>
      <c r="C5818" t="s">
        <v>261</v>
      </c>
      <c r="D5818" t="s">
        <v>1569</v>
      </c>
      <c r="E5818">
        <v>2</v>
      </c>
      <c r="F5818" t="s">
        <v>224</v>
      </c>
      <c r="G5818" t="s">
        <v>263</v>
      </c>
      <c r="H5818" t="s">
        <v>393</v>
      </c>
      <c r="M5818" s="2">
        <v>8000</v>
      </c>
      <c r="N5818" s="2">
        <v>20000</v>
      </c>
      <c r="O5818" s="2">
        <f>IF(Tabla1[[#This Row],[Mov]]="VNT",Tabla1[[#This Row],[Sale]]-Tabla1[[#This Row],[Cost]],-Tabla1[[#This Row],[Cost]]*Tabla1[[#This Row],[Cant]])</f>
        <v>-16000</v>
      </c>
      <c r="P5818" s="8">
        <f>IF(Tabla1[[#This Row],[Mov]]="VNT",-Tabla1[[#This Row],[Cant]],Tabla1[[#This Row],[Cant]])</f>
        <v>2</v>
      </c>
      <c r="Q5818" s="8">
        <f>DAY(Tabla1[[#This Row],[Date]])</f>
        <v>29</v>
      </c>
      <c r="R5818" s="8">
        <f>MONTH(Tabla1[[#This Row],[Date]])</f>
        <v>12</v>
      </c>
      <c r="S5818" s="8">
        <f>YEAR(Tabla1[[#This Row],[Date]])</f>
        <v>2022</v>
      </c>
    </row>
    <row r="5819" spans="1:19" x14ac:dyDescent="0.2">
      <c r="A5819">
        <v>5811</v>
      </c>
      <c r="B5819" s="1">
        <v>44924</v>
      </c>
      <c r="C5819" t="s">
        <v>261</v>
      </c>
      <c r="D5819" t="s">
        <v>1569</v>
      </c>
      <c r="E5819">
        <v>2</v>
      </c>
      <c r="F5819" t="s">
        <v>224</v>
      </c>
      <c r="G5819" t="s">
        <v>284</v>
      </c>
      <c r="H5819" t="s">
        <v>908</v>
      </c>
      <c r="M5819" s="2">
        <v>8000</v>
      </c>
      <c r="N5819" s="2">
        <v>20000</v>
      </c>
      <c r="O5819" s="2">
        <f>IF(Tabla1[[#This Row],[Mov]]="VNT",Tabla1[[#This Row],[Sale]]-Tabla1[[#This Row],[Cost]],-Tabla1[[#This Row],[Cost]]*Tabla1[[#This Row],[Cant]])</f>
        <v>-16000</v>
      </c>
      <c r="P5819" s="8">
        <f>IF(Tabla1[[#This Row],[Mov]]="VNT",-Tabla1[[#This Row],[Cant]],Tabla1[[#This Row],[Cant]])</f>
        <v>2</v>
      </c>
      <c r="Q5819" s="8">
        <f>DAY(Tabla1[[#This Row],[Date]])</f>
        <v>29</v>
      </c>
      <c r="R5819" s="8">
        <f>MONTH(Tabla1[[#This Row],[Date]])</f>
        <v>12</v>
      </c>
      <c r="S5819" s="8">
        <f>YEAR(Tabla1[[#This Row],[Date]])</f>
        <v>2022</v>
      </c>
    </row>
    <row r="5820" spans="1:19" x14ac:dyDescent="0.2">
      <c r="A5820">
        <v>5812</v>
      </c>
      <c r="B5820" s="1">
        <v>44926</v>
      </c>
      <c r="C5820" t="s">
        <v>260</v>
      </c>
      <c r="D5820" t="s">
        <v>332</v>
      </c>
      <c r="E5820">
        <v>1</v>
      </c>
      <c r="F5820" t="s">
        <v>116</v>
      </c>
      <c r="G5820" t="s">
        <v>347</v>
      </c>
      <c r="H5820" t="s">
        <v>518</v>
      </c>
      <c r="M5820" s="2">
        <v>7009</v>
      </c>
      <c r="N5820" s="2">
        <v>7500</v>
      </c>
      <c r="O5820" s="2">
        <f>IF(Tabla1[[#This Row],[Mov]]="VNT",Tabla1[[#This Row],[Sale]]-Tabla1[[#This Row],[Cost]],-Tabla1[[#This Row],[Cost]]*Tabla1[[#This Row],[Cant]])</f>
        <v>491</v>
      </c>
      <c r="P5820" s="8">
        <f>IF(Tabla1[[#This Row],[Mov]]="VNT",-Tabla1[[#This Row],[Cant]],Tabla1[[#This Row],[Cant]])</f>
        <v>-1</v>
      </c>
      <c r="Q5820" s="8">
        <f>DAY(Tabla1[[#This Row],[Date]])</f>
        <v>31</v>
      </c>
      <c r="R5820" s="8">
        <f>MONTH(Tabla1[[#This Row],[Date]])</f>
        <v>12</v>
      </c>
      <c r="S5820" s="8">
        <f>YEAR(Tabla1[[#This Row],[Date]])</f>
        <v>2022</v>
      </c>
    </row>
    <row r="5821" spans="1:19" x14ac:dyDescent="0.2">
      <c r="A5821">
        <v>5813</v>
      </c>
      <c r="B5821" s="1">
        <v>44926</v>
      </c>
      <c r="C5821" t="s">
        <v>260</v>
      </c>
      <c r="D5821" t="s">
        <v>332</v>
      </c>
      <c r="E5821">
        <v>1</v>
      </c>
      <c r="F5821" t="s">
        <v>116</v>
      </c>
      <c r="G5821" t="s">
        <v>349</v>
      </c>
      <c r="H5821" t="s">
        <v>515</v>
      </c>
      <c r="M5821" s="2">
        <v>3271</v>
      </c>
      <c r="N5821" s="2">
        <v>3500</v>
      </c>
      <c r="O5821" s="2">
        <f>IF(Tabla1[[#This Row],[Mov]]="VNT",Tabla1[[#This Row],[Sale]]-Tabla1[[#This Row],[Cost]],-Tabla1[[#This Row],[Cost]]*Tabla1[[#This Row],[Cant]])</f>
        <v>229</v>
      </c>
      <c r="P5821" s="8">
        <f>IF(Tabla1[[#This Row],[Mov]]="VNT",-Tabla1[[#This Row],[Cant]],Tabla1[[#This Row],[Cant]])</f>
        <v>-1</v>
      </c>
      <c r="Q5821" s="8">
        <f>DAY(Tabla1[[#This Row],[Date]])</f>
        <v>31</v>
      </c>
      <c r="R5821" s="8">
        <f>MONTH(Tabla1[[#This Row],[Date]])</f>
        <v>12</v>
      </c>
      <c r="S5821" s="8">
        <f>YEAR(Tabla1[[#This Row],[Date]])</f>
        <v>2022</v>
      </c>
    </row>
    <row r="5822" spans="1:19" x14ac:dyDescent="0.2">
      <c r="A5822">
        <v>5814</v>
      </c>
      <c r="B5822" s="1">
        <v>44926</v>
      </c>
      <c r="C5822" t="s">
        <v>260</v>
      </c>
      <c r="D5822" t="s">
        <v>332</v>
      </c>
      <c r="E5822">
        <v>1</v>
      </c>
      <c r="F5822" t="s">
        <v>116</v>
      </c>
      <c r="G5822" t="s">
        <v>347</v>
      </c>
      <c r="H5822" t="s">
        <v>518</v>
      </c>
      <c r="M5822" s="2">
        <v>1869</v>
      </c>
      <c r="N5822" s="2">
        <v>2000</v>
      </c>
      <c r="O5822" s="2">
        <f>IF(Tabla1[[#This Row],[Mov]]="VNT",Tabla1[[#This Row],[Sale]]-Tabla1[[#This Row],[Cost]],-Tabla1[[#This Row],[Cost]]*Tabla1[[#This Row],[Cant]])</f>
        <v>131</v>
      </c>
      <c r="P5822" s="8">
        <f>IF(Tabla1[[#This Row],[Mov]]="VNT",-Tabla1[[#This Row],[Cant]],Tabla1[[#This Row],[Cant]])</f>
        <v>-1</v>
      </c>
      <c r="Q5822" s="8">
        <f>DAY(Tabla1[[#This Row],[Date]])</f>
        <v>31</v>
      </c>
      <c r="R5822" s="8">
        <f>MONTH(Tabla1[[#This Row],[Date]])</f>
        <v>12</v>
      </c>
      <c r="S5822" s="8">
        <f>YEAR(Tabla1[[#This Row],[Date]])</f>
        <v>2022</v>
      </c>
    </row>
    <row r="5823" spans="1:19" x14ac:dyDescent="0.2">
      <c r="A5823">
        <v>5815</v>
      </c>
      <c r="B5823" s="1">
        <v>44926</v>
      </c>
      <c r="C5823" t="s">
        <v>260</v>
      </c>
      <c r="D5823" t="s">
        <v>332</v>
      </c>
      <c r="E5823">
        <v>1</v>
      </c>
      <c r="F5823" t="s">
        <v>116</v>
      </c>
      <c r="G5823" t="s">
        <v>349</v>
      </c>
      <c r="H5823" t="s">
        <v>515</v>
      </c>
      <c r="M5823" s="2">
        <v>7009</v>
      </c>
      <c r="N5823" s="2">
        <v>7500</v>
      </c>
      <c r="O5823" s="2">
        <f>IF(Tabla1[[#This Row],[Mov]]="VNT",Tabla1[[#This Row],[Sale]]-Tabla1[[#This Row],[Cost]],-Tabla1[[#This Row],[Cost]]*Tabla1[[#This Row],[Cant]])</f>
        <v>491</v>
      </c>
      <c r="P5823" s="8">
        <f>IF(Tabla1[[#This Row],[Mov]]="VNT",-Tabla1[[#This Row],[Cant]],Tabla1[[#This Row],[Cant]])</f>
        <v>-1</v>
      </c>
      <c r="Q5823" s="8">
        <f>DAY(Tabla1[[#This Row],[Date]])</f>
        <v>31</v>
      </c>
      <c r="R5823" s="8">
        <f>MONTH(Tabla1[[#This Row],[Date]])</f>
        <v>12</v>
      </c>
      <c r="S5823" s="8">
        <f>YEAR(Tabla1[[#This Row],[Date]])</f>
        <v>2022</v>
      </c>
    </row>
    <row r="5824" spans="1:19" x14ac:dyDescent="0.2">
      <c r="A5824">
        <v>5816</v>
      </c>
      <c r="B5824" s="1">
        <v>44926</v>
      </c>
      <c r="C5824" t="s">
        <v>260</v>
      </c>
      <c r="D5824" t="s">
        <v>332</v>
      </c>
      <c r="E5824">
        <v>1</v>
      </c>
      <c r="F5824" t="s">
        <v>214</v>
      </c>
      <c r="G5824" t="s">
        <v>721</v>
      </c>
      <c r="H5824" t="s">
        <v>773</v>
      </c>
      <c r="M5824" s="2">
        <v>75000</v>
      </c>
      <c r="N5824" s="2">
        <v>105000</v>
      </c>
      <c r="O5824" s="2">
        <f>IF(Tabla1[[#This Row],[Mov]]="VNT",Tabla1[[#This Row],[Sale]]-Tabla1[[#This Row],[Cost]],-Tabla1[[#This Row],[Cost]]*Tabla1[[#This Row],[Cant]])</f>
        <v>30000</v>
      </c>
      <c r="P5824" s="8">
        <f>IF(Tabla1[[#This Row],[Mov]]="VNT",-Tabla1[[#This Row],[Cant]],Tabla1[[#This Row],[Cant]])</f>
        <v>-1</v>
      </c>
      <c r="Q5824" s="8">
        <f>DAY(Tabla1[[#This Row],[Date]])</f>
        <v>31</v>
      </c>
      <c r="R5824" s="8">
        <f>MONTH(Tabla1[[#This Row],[Date]])</f>
        <v>12</v>
      </c>
      <c r="S5824" s="8">
        <f>YEAR(Tabla1[[#This Row],[Date]])</f>
        <v>2022</v>
      </c>
    </row>
    <row r="5825" spans="1:19" x14ac:dyDescent="0.2">
      <c r="A5825">
        <v>5817</v>
      </c>
      <c r="B5825" s="1">
        <v>44926</v>
      </c>
      <c r="C5825" t="s">
        <v>260</v>
      </c>
      <c r="D5825" t="s">
        <v>332</v>
      </c>
      <c r="E5825">
        <v>1</v>
      </c>
      <c r="F5825" t="s">
        <v>224</v>
      </c>
      <c r="G5825" t="s">
        <v>284</v>
      </c>
      <c r="H5825" t="s">
        <v>2236</v>
      </c>
      <c r="M5825" s="2">
        <v>9500</v>
      </c>
      <c r="N5825" s="2">
        <v>20000</v>
      </c>
      <c r="O5825" s="2">
        <f>IF(Tabla1[[#This Row],[Mov]]="VNT",Tabla1[[#This Row],[Sale]]-Tabla1[[#This Row],[Cost]],-Tabla1[[#This Row],[Cost]]*Tabla1[[#This Row],[Cant]])</f>
        <v>10500</v>
      </c>
      <c r="P5825" s="8">
        <f>IF(Tabla1[[#This Row],[Mov]]="VNT",-Tabla1[[#This Row],[Cant]],Tabla1[[#This Row],[Cant]])</f>
        <v>-1</v>
      </c>
      <c r="Q5825" s="8">
        <f>DAY(Tabla1[[#This Row],[Date]])</f>
        <v>31</v>
      </c>
      <c r="R5825" s="8">
        <f>MONTH(Tabla1[[#This Row],[Date]])</f>
        <v>12</v>
      </c>
      <c r="S5825" s="8">
        <f>YEAR(Tabla1[[#This Row],[Date]])</f>
        <v>2022</v>
      </c>
    </row>
    <row r="5826" spans="1:19" x14ac:dyDescent="0.2">
      <c r="A5826">
        <v>5818</v>
      </c>
      <c r="B5826" s="1">
        <v>44926</v>
      </c>
      <c r="C5826" t="s">
        <v>260</v>
      </c>
      <c r="D5826" t="s">
        <v>332</v>
      </c>
      <c r="E5826">
        <v>1</v>
      </c>
      <c r="F5826" t="s">
        <v>225</v>
      </c>
      <c r="G5826" t="s">
        <v>284</v>
      </c>
      <c r="H5826" t="s">
        <v>2236</v>
      </c>
      <c r="M5826" s="2">
        <v>1100</v>
      </c>
      <c r="N5826" s="2">
        <v>10000</v>
      </c>
      <c r="O5826" s="2">
        <f>IF(Tabla1[[#This Row],[Mov]]="VNT",Tabla1[[#This Row],[Sale]]-Tabla1[[#This Row],[Cost]],-Tabla1[[#This Row],[Cost]]*Tabla1[[#This Row],[Cant]])</f>
        <v>8900</v>
      </c>
      <c r="P5826" s="8">
        <f>IF(Tabla1[[#This Row],[Mov]]="VNT",-Tabla1[[#This Row],[Cant]],Tabla1[[#This Row],[Cant]])</f>
        <v>-1</v>
      </c>
      <c r="Q5826" s="8">
        <f>DAY(Tabla1[[#This Row],[Date]])</f>
        <v>31</v>
      </c>
      <c r="R5826" s="8">
        <f>MONTH(Tabla1[[#This Row],[Date]])</f>
        <v>12</v>
      </c>
      <c r="S5826" s="8">
        <f>YEAR(Tabla1[[#This Row],[Date]])</f>
        <v>2022</v>
      </c>
    </row>
    <row r="5827" spans="1:19" x14ac:dyDescent="0.2">
      <c r="A5827">
        <v>5819</v>
      </c>
      <c r="B5827" s="1">
        <v>44926</v>
      </c>
      <c r="C5827" t="s">
        <v>260</v>
      </c>
      <c r="D5827" t="s">
        <v>332</v>
      </c>
      <c r="E5827">
        <v>1</v>
      </c>
      <c r="F5827" t="s">
        <v>476</v>
      </c>
      <c r="G5827" t="s">
        <v>266</v>
      </c>
      <c r="H5827" t="s">
        <v>1461</v>
      </c>
      <c r="M5827" s="2">
        <v>1800</v>
      </c>
      <c r="N5827" s="2">
        <v>5000</v>
      </c>
      <c r="O5827" s="2">
        <f>IF(Tabla1[[#This Row],[Mov]]="VNT",Tabla1[[#This Row],[Sale]]-Tabla1[[#This Row],[Cost]],-Tabla1[[#This Row],[Cost]]*Tabla1[[#This Row],[Cant]])</f>
        <v>3200</v>
      </c>
      <c r="P5827" s="8">
        <f>IF(Tabla1[[#This Row],[Mov]]="VNT",-Tabla1[[#This Row],[Cant]],Tabla1[[#This Row],[Cant]])</f>
        <v>-1</v>
      </c>
      <c r="Q5827" s="8">
        <f>DAY(Tabla1[[#This Row],[Date]])</f>
        <v>31</v>
      </c>
      <c r="R5827" s="8">
        <f>MONTH(Tabla1[[#This Row],[Date]])</f>
        <v>12</v>
      </c>
      <c r="S5827" s="8">
        <f>YEAR(Tabla1[[#This Row],[Date]])</f>
        <v>2022</v>
      </c>
    </row>
    <row r="5828" spans="1:19" x14ac:dyDescent="0.2">
      <c r="A5828">
        <v>5820</v>
      </c>
      <c r="B5828" s="1">
        <v>44926</v>
      </c>
      <c r="C5828" t="s">
        <v>260</v>
      </c>
      <c r="D5828" t="s">
        <v>332</v>
      </c>
      <c r="E5828">
        <v>1</v>
      </c>
      <c r="F5828" t="s">
        <v>26</v>
      </c>
      <c r="G5828" t="s">
        <v>603</v>
      </c>
      <c r="H5828" t="s">
        <v>16</v>
      </c>
      <c r="M5828" s="2">
        <v>3000</v>
      </c>
      <c r="N5828" s="2">
        <v>8000</v>
      </c>
      <c r="O5828" s="2">
        <f>IF(Tabla1[[#This Row],[Mov]]="VNT",Tabla1[[#This Row],[Sale]]-Tabla1[[#This Row],[Cost]],-Tabla1[[#This Row],[Cost]]*Tabla1[[#This Row],[Cant]])</f>
        <v>5000</v>
      </c>
      <c r="P5828" s="8">
        <f>IF(Tabla1[[#This Row],[Mov]]="VNT",-Tabla1[[#This Row],[Cant]],Tabla1[[#This Row],[Cant]])</f>
        <v>-1</v>
      </c>
      <c r="Q5828" s="8">
        <f>DAY(Tabla1[[#This Row],[Date]])</f>
        <v>31</v>
      </c>
      <c r="R5828" s="8">
        <f>MONTH(Tabla1[[#This Row],[Date]])</f>
        <v>12</v>
      </c>
      <c r="S5828" s="8">
        <f>YEAR(Tabla1[[#This Row],[Date]])</f>
        <v>2022</v>
      </c>
    </row>
    <row r="5829" spans="1:19" x14ac:dyDescent="0.2">
      <c r="A5829">
        <v>5821</v>
      </c>
      <c r="B5829" s="1">
        <v>44926</v>
      </c>
      <c r="C5829" t="s">
        <v>260</v>
      </c>
      <c r="D5829" t="s">
        <v>332</v>
      </c>
      <c r="E5829">
        <v>1</v>
      </c>
      <c r="F5829" t="s">
        <v>455</v>
      </c>
      <c r="G5829" t="s">
        <v>347</v>
      </c>
      <c r="H5829" t="s">
        <v>456</v>
      </c>
      <c r="M5829" s="2">
        <v>1000</v>
      </c>
      <c r="N5829" s="2">
        <v>3000</v>
      </c>
      <c r="O5829" s="2">
        <f>IF(Tabla1[[#This Row],[Mov]]="VNT",Tabla1[[#This Row],[Sale]]-Tabla1[[#This Row],[Cost]],-Tabla1[[#This Row],[Cost]]*Tabla1[[#This Row],[Cant]])</f>
        <v>2000</v>
      </c>
      <c r="P5829" s="8">
        <f>IF(Tabla1[[#This Row],[Mov]]="VNT",-Tabla1[[#This Row],[Cant]],Tabla1[[#This Row],[Cant]])</f>
        <v>-1</v>
      </c>
      <c r="Q5829" s="8">
        <f>DAY(Tabla1[[#This Row],[Date]])</f>
        <v>31</v>
      </c>
      <c r="R5829" s="8">
        <f>MONTH(Tabla1[[#This Row],[Date]])</f>
        <v>12</v>
      </c>
      <c r="S5829" s="8">
        <f>YEAR(Tabla1[[#This Row],[Date]])</f>
        <v>2022</v>
      </c>
    </row>
    <row r="5830" spans="1:19" x14ac:dyDescent="0.2">
      <c r="A5830">
        <v>5822</v>
      </c>
      <c r="B5830" s="1">
        <v>44926</v>
      </c>
      <c r="C5830" t="s">
        <v>260</v>
      </c>
      <c r="D5830" t="s">
        <v>332</v>
      </c>
      <c r="E5830">
        <v>1</v>
      </c>
      <c r="F5830" t="s">
        <v>15</v>
      </c>
      <c r="G5830" t="s">
        <v>999</v>
      </c>
      <c r="H5830" t="s">
        <v>153</v>
      </c>
      <c r="M5830" s="2">
        <v>2700</v>
      </c>
      <c r="N5830" s="2">
        <v>10000</v>
      </c>
      <c r="O5830" s="2">
        <f>IF(Tabla1[[#This Row],[Mov]]="VNT",Tabla1[[#This Row],[Sale]]-Tabla1[[#This Row],[Cost]],-Tabla1[[#This Row],[Cost]]*Tabla1[[#This Row],[Cant]])</f>
        <v>7300</v>
      </c>
      <c r="P5830" s="8">
        <f>IF(Tabla1[[#This Row],[Mov]]="VNT",-Tabla1[[#This Row],[Cant]],Tabla1[[#This Row],[Cant]])</f>
        <v>-1</v>
      </c>
      <c r="Q5830" s="8">
        <f>DAY(Tabla1[[#This Row],[Date]])</f>
        <v>31</v>
      </c>
      <c r="R5830" s="8">
        <f>MONTH(Tabla1[[#This Row],[Date]])</f>
        <v>12</v>
      </c>
      <c r="S5830" s="8">
        <f>YEAR(Tabla1[[#This Row],[Date]])</f>
        <v>2022</v>
      </c>
    </row>
    <row r="5831" spans="1:19" x14ac:dyDescent="0.2">
      <c r="A5831">
        <v>5823</v>
      </c>
      <c r="B5831" s="1">
        <v>44926</v>
      </c>
      <c r="C5831" t="s">
        <v>260</v>
      </c>
      <c r="D5831" t="s">
        <v>332</v>
      </c>
      <c r="E5831">
        <v>1</v>
      </c>
      <c r="F5831" t="s">
        <v>458</v>
      </c>
      <c r="G5831" t="s">
        <v>262</v>
      </c>
      <c r="H5831" t="s">
        <v>2237</v>
      </c>
      <c r="M5831" s="2">
        <v>0</v>
      </c>
      <c r="N5831" s="2">
        <v>20000</v>
      </c>
      <c r="O5831" s="2">
        <f>IF(Tabla1[[#This Row],[Mov]]="VNT",Tabla1[[#This Row],[Sale]]-Tabla1[[#This Row],[Cost]],-Tabla1[[#This Row],[Cost]]*Tabla1[[#This Row],[Cant]])</f>
        <v>20000</v>
      </c>
      <c r="P5831" s="8">
        <f>IF(Tabla1[[#This Row],[Mov]]="VNT",-Tabla1[[#This Row],[Cant]],Tabla1[[#This Row],[Cant]])</f>
        <v>-1</v>
      </c>
      <c r="Q5831" s="8">
        <f>DAY(Tabla1[[#This Row],[Date]])</f>
        <v>31</v>
      </c>
      <c r="R5831" s="8">
        <f>MONTH(Tabla1[[#This Row],[Date]])</f>
        <v>12</v>
      </c>
      <c r="S5831" s="8">
        <f>YEAR(Tabla1[[#This Row],[Date]])</f>
        <v>2022</v>
      </c>
    </row>
    <row r="5832" spans="1:19" x14ac:dyDescent="0.2">
      <c r="A5832">
        <v>5824</v>
      </c>
      <c r="B5832" s="1">
        <v>44926</v>
      </c>
      <c r="C5832" t="s">
        <v>260</v>
      </c>
      <c r="D5832" t="s">
        <v>332</v>
      </c>
      <c r="E5832">
        <v>1</v>
      </c>
      <c r="F5832" t="s">
        <v>116</v>
      </c>
      <c r="G5832" t="s">
        <v>382</v>
      </c>
      <c r="H5832" t="s">
        <v>514</v>
      </c>
      <c r="M5832" s="2">
        <v>3271</v>
      </c>
      <c r="N5832" s="2">
        <v>3500</v>
      </c>
      <c r="O5832" s="2">
        <f>IF(Tabla1[[#This Row],[Mov]]="VNT",Tabla1[[#This Row],[Sale]]-Tabla1[[#This Row],[Cost]],-Tabla1[[#This Row],[Cost]]*Tabla1[[#This Row],[Cant]])</f>
        <v>229</v>
      </c>
      <c r="P5832" s="8">
        <f>IF(Tabla1[[#This Row],[Mov]]="VNT",-Tabla1[[#This Row],[Cant]],Tabla1[[#This Row],[Cant]])</f>
        <v>-1</v>
      </c>
      <c r="Q5832" s="8">
        <f>DAY(Tabla1[[#This Row],[Date]])</f>
        <v>31</v>
      </c>
      <c r="R5832" s="8">
        <f>MONTH(Tabla1[[#This Row],[Date]])</f>
        <v>12</v>
      </c>
      <c r="S5832" s="8">
        <f>YEAR(Tabla1[[#This Row],[Date]])</f>
        <v>2022</v>
      </c>
    </row>
    <row r="5833" spans="1:19" x14ac:dyDescent="0.2">
      <c r="A5833">
        <v>5825</v>
      </c>
      <c r="B5833" s="1">
        <v>44926</v>
      </c>
      <c r="C5833" t="s">
        <v>260</v>
      </c>
      <c r="D5833" t="s">
        <v>332</v>
      </c>
      <c r="E5833">
        <v>1</v>
      </c>
      <c r="F5833" t="s">
        <v>116</v>
      </c>
      <c r="G5833" t="s">
        <v>564</v>
      </c>
      <c r="H5833" t="s">
        <v>2034</v>
      </c>
      <c r="M5833" s="2">
        <v>19626</v>
      </c>
      <c r="N5833" s="2">
        <v>21000</v>
      </c>
      <c r="O5833" s="2">
        <f>IF(Tabla1[[#This Row],[Mov]]="VNT",Tabla1[[#This Row],[Sale]]-Tabla1[[#This Row],[Cost]],-Tabla1[[#This Row],[Cost]]*Tabla1[[#This Row],[Cant]])</f>
        <v>1374</v>
      </c>
      <c r="P5833" s="8">
        <f>IF(Tabla1[[#This Row],[Mov]]="VNT",-Tabla1[[#This Row],[Cant]],Tabla1[[#This Row],[Cant]])</f>
        <v>-1</v>
      </c>
      <c r="Q5833" s="8">
        <f>DAY(Tabla1[[#This Row],[Date]])</f>
        <v>31</v>
      </c>
      <c r="R5833" s="8">
        <f>MONTH(Tabla1[[#This Row],[Date]])</f>
        <v>12</v>
      </c>
      <c r="S5833" s="8">
        <f>YEAR(Tabla1[[#This Row],[Date]])</f>
        <v>2022</v>
      </c>
    </row>
    <row r="5834" spans="1:19" x14ac:dyDescent="0.2">
      <c r="A5834">
        <v>5826</v>
      </c>
      <c r="B5834" s="1">
        <v>44926</v>
      </c>
      <c r="C5834" t="s">
        <v>260</v>
      </c>
      <c r="D5834" t="s">
        <v>332</v>
      </c>
      <c r="E5834">
        <v>1</v>
      </c>
      <c r="F5834" t="s">
        <v>44</v>
      </c>
      <c r="G5834" t="s">
        <v>1146</v>
      </c>
      <c r="H5834" t="s">
        <v>1316</v>
      </c>
      <c r="J5834" t="s">
        <v>25</v>
      </c>
      <c r="M5834" s="2">
        <v>40000</v>
      </c>
      <c r="N5834" s="2">
        <v>55000</v>
      </c>
      <c r="O5834" s="2">
        <f>IF(Tabla1[[#This Row],[Mov]]="VNT",Tabla1[[#This Row],[Sale]]-Tabla1[[#This Row],[Cost]],-Tabla1[[#This Row],[Cost]]*Tabla1[[#This Row],[Cant]])</f>
        <v>15000</v>
      </c>
      <c r="P5834" s="8">
        <f>IF(Tabla1[[#This Row],[Mov]]="VNT",-Tabla1[[#This Row],[Cant]],Tabla1[[#This Row],[Cant]])</f>
        <v>-1</v>
      </c>
      <c r="Q5834" s="8">
        <f>DAY(Tabla1[[#This Row],[Date]])</f>
        <v>31</v>
      </c>
      <c r="R5834" s="8">
        <f>MONTH(Tabla1[[#This Row],[Date]])</f>
        <v>12</v>
      </c>
      <c r="S5834" s="8">
        <f>YEAR(Tabla1[[#This Row],[Date]])</f>
        <v>2022</v>
      </c>
    </row>
    <row r="5835" spans="1:19" x14ac:dyDescent="0.2">
      <c r="A5835">
        <v>5827</v>
      </c>
      <c r="B5835" s="1">
        <v>44926</v>
      </c>
      <c r="C5835" t="s">
        <v>260</v>
      </c>
      <c r="D5835" t="s">
        <v>332</v>
      </c>
      <c r="E5835">
        <v>1</v>
      </c>
      <c r="F5835" t="s">
        <v>116</v>
      </c>
      <c r="G5835" t="s">
        <v>347</v>
      </c>
      <c r="H5835" t="s">
        <v>518</v>
      </c>
      <c r="M5835" s="2">
        <v>6074</v>
      </c>
      <c r="N5835" s="2">
        <v>6500</v>
      </c>
      <c r="O5835" s="2">
        <f>IF(Tabla1[[#This Row],[Mov]]="VNT",Tabla1[[#This Row],[Sale]]-Tabla1[[#This Row],[Cost]],-Tabla1[[#This Row],[Cost]]*Tabla1[[#This Row],[Cant]])</f>
        <v>426</v>
      </c>
      <c r="P5835" s="8">
        <f>IF(Tabla1[[#This Row],[Mov]]="VNT",-Tabla1[[#This Row],[Cant]],Tabla1[[#This Row],[Cant]])</f>
        <v>-1</v>
      </c>
      <c r="Q5835" s="8">
        <f>DAY(Tabla1[[#This Row],[Date]])</f>
        <v>31</v>
      </c>
      <c r="R5835" s="8">
        <f>MONTH(Tabla1[[#This Row],[Date]])</f>
        <v>12</v>
      </c>
      <c r="S5835" s="8">
        <f>YEAR(Tabla1[[#This Row],[Date]])</f>
        <v>2022</v>
      </c>
    </row>
    <row r="5836" spans="1:19" x14ac:dyDescent="0.2">
      <c r="A5836">
        <v>5828</v>
      </c>
      <c r="B5836" s="1">
        <v>44927</v>
      </c>
      <c r="C5836" t="s">
        <v>260</v>
      </c>
      <c r="D5836" t="s">
        <v>948</v>
      </c>
      <c r="E5836">
        <v>1</v>
      </c>
      <c r="F5836" t="s">
        <v>116</v>
      </c>
      <c r="G5836" t="s">
        <v>382</v>
      </c>
      <c r="H5836" t="s">
        <v>514</v>
      </c>
      <c r="M5836" s="2">
        <v>3271</v>
      </c>
      <c r="N5836" s="2">
        <v>3500</v>
      </c>
      <c r="O5836" s="2">
        <f>IF(Tabla1[[#This Row],[Mov]]="VNT",Tabla1[[#This Row],[Sale]]-Tabla1[[#This Row],[Cost]],-Tabla1[[#This Row],[Cost]]*Tabla1[[#This Row],[Cant]])</f>
        <v>229</v>
      </c>
      <c r="P5836" s="8">
        <f>IF(Tabla1[[#This Row],[Mov]]="VNT",-Tabla1[[#This Row],[Cant]],Tabla1[[#This Row],[Cant]])</f>
        <v>-1</v>
      </c>
      <c r="Q5836" s="8">
        <f>DAY(Tabla1[[#This Row],[Date]])</f>
        <v>1</v>
      </c>
      <c r="R5836" s="8">
        <f>MONTH(Tabla1[[#This Row],[Date]])</f>
        <v>1</v>
      </c>
      <c r="S5836" s="8">
        <f>YEAR(Tabla1[[#This Row],[Date]])</f>
        <v>2023</v>
      </c>
    </row>
    <row r="5837" spans="1:19" x14ac:dyDescent="0.2">
      <c r="A5837">
        <v>5829</v>
      </c>
      <c r="B5837" s="1">
        <v>44928</v>
      </c>
      <c r="C5837" t="s">
        <v>260</v>
      </c>
      <c r="D5837" t="s">
        <v>948</v>
      </c>
      <c r="E5837">
        <v>1</v>
      </c>
      <c r="F5837" t="s">
        <v>225</v>
      </c>
      <c r="G5837" t="s">
        <v>263</v>
      </c>
      <c r="H5837" t="s">
        <v>391</v>
      </c>
      <c r="M5837" s="2">
        <v>1100</v>
      </c>
      <c r="N5837" s="2">
        <v>5000</v>
      </c>
      <c r="O5837" s="2">
        <f>IF(Tabla1[[#This Row],[Mov]]="VNT",Tabla1[[#This Row],[Sale]]-Tabla1[[#This Row],[Cost]],-Tabla1[[#This Row],[Cost]]*Tabla1[[#This Row],[Cant]])</f>
        <v>3900</v>
      </c>
      <c r="P5837" s="8">
        <f>IF(Tabla1[[#This Row],[Mov]]="VNT",-Tabla1[[#This Row],[Cant]],Tabla1[[#This Row],[Cant]])</f>
        <v>-1</v>
      </c>
      <c r="Q5837" s="8">
        <f>DAY(Tabla1[[#This Row],[Date]])</f>
        <v>2</v>
      </c>
      <c r="R5837" s="8">
        <f>MONTH(Tabla1[[#This Row],[Date]])</f>
        <v>1</v>
      </c>
      <c r="S5837" s="8">
        <f>YEAR(Tabla1[[#This Row],[Date]])</f>
        <v>2023</v>
      </c>
    </row>
    <row r="5838" spans="1:19" x14ac:dyDescent="0.2">
      <c r="A5838">
        <v>5830</v>
      </c>
      <c r="B5838" s="1">
        <v>44928</v>
      </c>
      <c r="C5838" t="s">
        <v>260</v>
      </c>
      <c r="D5838" t="s">
        <v>948</v>
      </c>
      <c r="E5838">
        <v>1</v>
      </c>
      <c r="F5838" t="s">
        <v>458</v>
      </c>
      <c r="G5838" t="s">
        <v>1814</v>
      </c>
      <c r="H5838" t="s">
        <v>2238</v>
      </c>
      <c r="M5838" s="2">
        <v>0</v>
      </c>
      <c r="N5838" s="2">
        <v>5000</v>
      </c>
      <c r="O5838" s="2">
        <f>IF(Tabla1[[#This Row],[Mov]]="VNT",Tabla1[[#This Row],[Sale]]-Tabla1[[#This Row],[Cost]],-Tabla1[[#This Row],[Cost]]*Tabla1[[#This Row],[Cant]])</f>
        <v>5000</v>
      </c>
      <c r="P5838" s="8">
        <f>IF(Tabla1[[#This Row],[Mov]]="VNT",-Tabla1[[#This Row],[Cant]],Tabla1[[#This Row],[Cant]])</f>
        <v>-1</v>
      </c>
      <c r="Q5838" s="8">
        <f>DAY(Tabla1[[#This Row],[Date]])</f>
        <v>2</v>
      </c>
      <c r="R5838" s="8">
        <f>MONTH(Tabla1[[#This Row],[Date]])</f>
        <v>1</v>
      </c>
      <c r="S5838" s="8">
        <f>YEAR(Tabla1[[#This Row],[Date]])</f>
        <v>2023</v>
      </c>
    </row>
    <row r="5839" spans="1:19" x14ac:dyDescent="0.2">
      <c r="A5839">
        <v>5831</v>
      </c>
      <c r="B5839" s="1">
        <v>44928</v>
      </c>
      <c r="C5839" t="s">
        <v>260</v>
      </c>
      <c r="D5839" t="s">
        <v>332</v>
      </c>
      <c r="E5839">
        <v>1</v>
      </c>
      <c r="F5839" t="s">
        <v>116</v>
      </c>
      <c r="G5839" t="s">
        <v>347</v>
      </c>
      <c r="H5839" t="s">
        <v>518</v>
      </c>
      <c r="M5839" s="2">
        <v>3271</v>
      </c>
      <c r="N5839" s="2">
        <v>3500</v>
      </c>
      <c r="O5839" s="2">
        <f>IF(Tabla1[[#This Row],[Mov]]="VNT",Tabla1[[#This Row],[Sale]]-Tabla1[[#This Row],[Cost]],-Tabla1[[#This Row],[Cost]]*Tabla1[[#This Row],[Cant]])</f>
        <v>229</v>
      </c>
      <c r="P5839" s="8">
        <f>IF(Tabla1[[#This Row],[Mov]]="VNT",-Tabla1[[#This Row],[Cant]],Tabla1[[#This Row],[Cant]])</f>
        <v>-1</v>
      </c>
      <c r="Q5839" s="8">
        <f>DAY(Tabla1[[#This Row],[Date]])</f>
        <v>2</v>
      </c>
      <c r="R5839" s="8">
        <f>MONTH(Tabla1[[#This Row],[Date]])</f>
        <v>1</v>
      </c>
      <c r="S5839" s="8">
        <f>YEAR(Tabla1[[#This Row],[Date]])</f>
        <v>2023</v>
      </c>
    </row>
    <row r="5840" spans="1:19" x14ac:dyDescent="0.2">
      <c r="A5840">
        <v>5832</v>
      </c>
      <c r="B5840" s="1">
        <v>44928</v>
      </c>
      <c r="C5840" t="s">
        <v>260</v>
      </c>
      <c r="D5840" t="s">
        <v>332</v>
      </c>
      <c r="E5840">
        <v>1</v>
      </c>
      <c r="F5840" t="s">
        <v>116</v>
      </c>
      <c r="G5840" t="s">
        <v>347</v>
      </c>
      <c r="H5840" t="s">
        <v>518</v>
      </c>
      <c r="M5840" s="2">
        <v>3271</v>
      </c>
      <c r="N5840" s="2">
        <v>3500</v>
      </c>
      <c r="O5840" s="2">
        <f>IF(Tabla1[[#This Row],[Mov]]="VNT",Tabla1[[#This Row],[Sale]]-Tabla1[[#This Row],[Cost]],-Tabla1[[#This Row],[Cost]]*Tabla1[[#This Row],[Cant]])</f>
        <v>229</v>
      </c>
      <c r="P5840" s="8">
        <f>IF(Tabla1[[#This Row],[Mov]]="VNT",-Tabla1[[#This Row],[Cant]],Tabla1[[#This Row],[Cant]])</f>
        <v>-1</v>
      </c>
      <c r="Q5840" s="8">
        <f>DAY(Tabla1[[#This Row],[Date]])</f>
        <v>2</v>
      </c>
      <c r="R5840" s="8">
        <f>MONTH(Tabla1[[#This Row],[Date]])</f>
        <v>1</v>
      </c>
      <c r="S5840" s="8">
        <f>YEAR(Tabla1[[#This Row],[Date]])</f>
        <v>2023</v>
      </c>
    </row>
    <row r="5841" spans="1:19" x14ac:dyDescent="0.2">
      <c r="A5841">
        <v>5833</v>
      </c>
      <c r="B5841" s="1">
        <v>44928</v>
      </c>
      <c r="C5841" t="s">
        <v>260</v>
      </c>
      <c r="D5841" t="s">
        <v>332</v>
      </c>
      <c r="E5841">
        <v>1</v>
      </c>
      <c r="F5841" t="s">
        <v>26</v>
      </c>
      <c r="G5841" t="s">
        <v>264</v>
      </c>
      <c r="H5841" t="s">
        <v>20</v>
      </c>
      <c r="M5841" s="2">
        <v>8000</v>
      </c>
      <c r="N5841" s="2">
        <v>20000</v>
      </c>
      <c r="O5841" s="2">
        <f>IF(Tabla1[[#This Row],[Mov]]="VNT",Tabla1[[#This Row],[Sale]]-Tabla1[[#This Row],[Cost]],-Tabla1[[#This Row],[Cost]]*Tabla1[[#This Row],[Cant]])</f>
        <v>12000</v>
      </c>
      <c r="P5841" s="8">
        <f>IF(Tabla1[[#This Row],[Mov]]="VNT",-Tabla1[[#This Row],[Cant]],Tabla1[[#This Row],[Cant]])</f>
        <v>-1</v>
      </c>
      <c r="Q5841" s="8">
        <f>DAY(Tabla1[[#This Row],[Date]])</f>
        <v>2</v>
      </c>
      <c r="R5841" s="8">
        <f>MONTH(Tabla1[[#This Row],[Date]])</f>
        <v>1</v>
      </c>
      <c r="S5841" s="8">
        <f>YEAR(Tabla1[[#This Row],[Date]])</f>
        <v>2023</v>
      </c>
    </row>
    <row r="5842" spans="1:19" x14ac:dyDescent="0.2">
      <c r="A5842">
        <v>5834</v>
      </c>
      <c r="B5842" s="1">
        <v>44928</v>
      </c>
      <c r="C5842" t="s">
        <v>260</v>
      </c>
      <c r="D5842" t="s">
        <v>332</v>
      </c>
      <c r="E5842">
        <v>1</v>
      </c>
      <c r="F5842" t="s">
        <v>26</v>
      </c>
      <c r="G5842" t="s">
        <v>264</v>
      </c>
      <c r="H5842" t="s">
        <v>20</v>
      </c>
      <c r="M5842" s="2">
        <v>8000</v>
      </c>
      <c r="N5842" s="2">
        <v>20000</v>
      </c>
      <c r="O5842" s="2">
        <f>IF(Tabla1[[#This Row],[Mov]]="VNT",Tabla1[[#This Row],[Sale]]-Tabla1[[#This Row],[Cost]],-Tabla1[[#This Row],[Cost]]*Tabla1[[#This Row],[Cant]])</f>
        <v>12000</v>
      </c>
      <c r="P5842" s="8">
        <f>IF(Tabla1[[#This Row],[Mov]]="VNT",-Tabla1[[#This Row],[Cant]],Tabla1[[#This Row],[Cant]])</f>
        <v>-1</v>
      </c>
      <c r="Q5842" s="8">
        <f>DAY(Tabla1[[#This Row],[Date]])</f>
        <v>2</v>
      </c>
      <c r="R5842" s="8">
        <f>MONTH(Tabla1[[#This Row],[Date]])</f>
        <v>1</v>
      </c>
      <c r="S5842" s="8">
        <f>YEAR(Tabla1[[#This Row],[Date]])</f>
        <v>2023</v>
      </c>
    </row>
    <row r="5843" spans="1:19" x14ac:dyDescent="0.2">
      <c r="A5843">
        <v>5835</v>
      </c>
      <c r="B5843" s="1">
        <v>44928</v>
      </c>
      <c r="C5843" t="s">
        <v>260</v>
      </c>
      <c r="D5843" t="s">
        <v>332</v>
      </c>
      <c r="E5843">
        <v>1</v>
      </c>
      <c r="F5843" t="s">
        <v>891</v>
      </c>
      <c r="G5843" t="s">
        <v>262</v>
      </c>
      <c r="H5843" t="s">
        <v>304</v>
      </c>
      <c r="M5843" s="2">
        <v>3500</v>
      </c>
      <c r="N5843" s="2">
        <v>10000</v>
      </c>
      <c r="O5843" s="2">
        <f>IF(Tabla1[[#This Row],[Mov]]="VNT",Tabla1[[#This Row],[Sale]]-Tabla1[[#This Row],[Cost]],-Tabla1[[#This Row],[Cost]]*Tabla1[[#This Row],[Cant]])</f>
        <v>6500</v>
      </c>
      <c r="P5843" s="8">
        <f>IF(Tabla1[[#This Row],[Mov]]="VNT",-Tabla1[[#This Row],[Cant]],Tabla1[[#This Row],[Cant]])</f>
        <v>-1</v>
      </c>
      <c r="Q5843" s="8">
        <f>DAY(Tabla1[[#This Row],[Date]])</f>
        <v>2</v>
      </c>
      <c r="R5843" s="8">
        <f>MONTH(Tabla1[[#This Row],[Date]])</f>
        <v>1</v>
      </c>
      <c r="S5843" s="8">
        <f>YEAR(Tabla1[[#This Row],[Date]])</f>
        <v>2023</v>
      </c>
    </row>
    <row r="5844" spans="1:19" x14ac:dyDescent="0.2">
      <c r="A5844">
        <v>5836</v>
      </c>
      <c r="B5844" s="1">
        <v>44928</v>
      </c>
      <c r="C5844" t="s">
        <v>260</v>
      </c>
      <c r="D5844" t="s">
        <v>332</v>
      </c>
      <c r="E5844">
        <v>1</v>
      </c>
      <c r="F5844" t="s">
        <v>891</v>
      </c>
      <c r="G5844" t="s">
        <v>263</v>
      </c>
      <c r="H5844" t="s">
        <v>1225</v>
      </c>
      <c r="M5844" s="2">
        <v>3500</v>
      </c>
      <c r="N5844" s="2">
        <v>10000</v>
      </c>
      <c r="O5844" s="2">
        <f>IF(Tabla1[[#This Row],[Mov]]="VNT",Tabla1[[#This Row],[Sale]]-Tabla1[[#This Row],[Cost]],-Tabla1[[#This Row],[Cost]]*Tabla1[[#This Row],[Cant]])</f>
        <v>6500</v>
      </c>
      <c r="P5844" s="8">
        <f>IF(Tabla1[[#This Row],[Mov]]="VNT",-Tabla1[[#This Row],[Cant]],Tabla1[[#This Row],[Cant]])</f>
        <v>-1</v>
      </c>
      <c r="Q5844" s="8">
        <f>DAY(Tabla1[[#This Row],[Date]])</f>
        <v>2</v>
      </c>
      <c r="R5844" s="8">
        <f>MONTH(Tabla1[[#This Row],[Date]])</f>
        <v>1</v>
      </c>
      <c r="S5844" s="8">
        <f>YEAR(Tabla1[[#This Row],[Date]])</f>
        <v>2023</v>
      </c>
    </row>
    <row r="5845" spans="1:19" x14ac:dyDescent="0.2">
      <c r="A5845">
        <v>5837</v>
      </c>
      <c r="B5845" s="1">
        <v>44928</v>
      </c>
      <c r="C5845" t="s">
        <v>260</v>
      </c>
      <c r="D5845" t="s">
        <v>332</v>
      </c>
      <c r="E5845">
        <v>1</v>
      </c>
      <c r="F5845" t="s">
        <v>21</v>
      </c>
      <c r="G5845" t="s">
        <v>333</v>
      </c>
      <c r="H5845" t="s">
        <v>240</v>
      </c>
      <c r="M5845" s="2">
        <v>7500</v>
      </c>
      <c r="N5845" s="2">
        <v>20000</v>
      </c>
      <c r="O5845" s="2">
        <f>IF(Tabla1[[#This Row],[Mov]]="VNT",Tabla1[[#This Row],[Sale]]-Tabla1[[#This Row],[Cost]],-Tabla1[[#This Row],[Cost]]*Tabla1[[#This Row],[Cant]])</f>
        <v>12500</v>
      </c>
      <c r="P5845" s="8">
        <f>IF(Tabla1[[#This Row],[Mov]]="VNT",-Tabla1[[#This Row],[Cant]],Tabla1[[#This Row],[Cant]])</f>
        <v>-1</v>
      </c>
      <c r="Q5845" s="8">
        <f>DAY(Tabla1[[#This Row],[Date]])</f>
        <v>2</v>
      </c>
      <c r="R5845" s="8">
        <f>MONTH(Tabla1[[#This Row],[Date]])</f>
        <v>1</v>
      </c>
      <c r="S5845" s="8">
        <f>YEAR(Tabla1[[#This Row],[Date]])</f>
        <v>2023</v>
      </c>
    </row>
    <row r="5846" spans="1:19" x14ac:dyDescent="0.2">
      <c r="A5846">
        <v>5838</v>
      </c>
      <c r="B5846" s="1">
        <v>44928</v>
      </c>
      <c r="C5846" t="s">
        <v>260</v>
      </c>
      <c r="D5846" t="s">
        <v>332</v>
      </c>
      <c r="E5846">
        <v>1</v>
      </c>
      <c r="F5846" t="s">
        <v>21</v>
      </c>
      <c r="G5846" t="s">
        <v>272</v>
      </c>
      <c r="H5846" t="s">
        <v>24</v>
      </c>
      <c r="M5846" s="2">
        <v>3500</v>
      </c>
      <c r="N5846" s="2">
        <v>12000</v>
      </c>
      <c r="O5846" s="2">
        <f>IF(Tabla1[[#This Row],[Mov]]="VNT",Tabla1[[#This Row],[Sale]]-Tabla1[[#This Row],[Cost]],-Tabla1[[#This Row],[Cost]]*Tabla1[[#This Row],[Cant]])</f>
        <v>8500</v>
      </c>
      <c r="P5846" s="8">
        <f>IF(Tabla1[[#This Row],[Mov]]="VNT",-Tabla1[[#This Row],[Cant]],Tabla1[[#This Row],[Cant]])</f>
        <v>-1</v>
      </c>
      <c r="Q5846" s="8">
        <f>DAY(Tabla1[[#This Row],[Date]])</f>
        <v>2</v>
      </c>
      <c r="R5846" s="8">
        <f>MONTH(Tabla1[[#This Row],[Date]])</f>
        <v>1</v>
      </c>
      <c r="S5846" s="8">
        <f>YEAR(Tabla1[[#This Row],[Date]])</f>
        <v>2023</v>
      </c>
    </row>
    <row r="5847" spans="1:19" x14ac:dyDescent="0.2">
      <c r="A5847">
        <v>5839</v>
      </c>
      <c r="B5847" s="1">
        <v>44928</v>
      </c>
      <c r="C5847" t="s">
        <v>260</v>
      </c>
      <c r="D5847" t="s">
        <v>332</v>
      </c>
      <c r="E5847">
        <v>1</v>
      </c>
      <c r="F5847" t="s">
        <v>116</v>
      </c>
      <c r="G5847" t="s">
        <v>347</v>
      </c>
      <c r="H5847" t="s">
        <v>518</v>
      </c>
      <c r="M5847" s="2">
        <v>10280</v>
      </c>
      <c r="N5847" s="2">
        <v>11000</v>
      </c>
      <c r="O5847" s="2">
        <f>IF(Tabla1[[#This Row],[Mov]]="VNT",Tabla1[[#This Row],[Sale]]-Tabla1[[#This Row],[Cost]],-Tabla1[[#This Row],[Cost]]*Tabla1[[#This Row],[Cant]])</f>
        <v>720</v>
      </c>
      <c r="P5847" s="8">
        <f>IF(Tabla1[[#This Row],[Mov]]="VNT",-Tabla1[[#This Row],[Cant]],Tabla1[[#This Row],[Cant]])</f>
        <v>-1</v>
      </c>
      <c r="Q5847" s="8">
        <f>DAY(Tabla1[[#This Row],[Date]])</f>
        <v>2</v>
      </c>
      <c r="R5847" s="8">
        <f>MONTH(Tabla1[[#This Row],[Date]])</f>
        <v>1</v>
      </c>
      <c r="S5847" s="8">
        <f>YEAR(Tabla1[[#This Row],[Date]])</f>
        <v>2023</v>
      </c>
    </row>
    <row r="5848" spans="1:19" x14ac:dyDescent="0.2">
      <c r="A5848">
        <v>5840</v>
      </c>
      <c r="B5848" s="1">
        <v>44928</v>
      </c>
      <c r="C5848" t="s">
        <v>260</v>
      </c>
      <c r="D5848" t="s">
        <v>332</v>
      </c>
      <c r="E5848">
        <v>1</v>
      </c>
      <c r="F5848" t="s">
        <v>116</v>
      </c>
      <c r="G5848" t="s">
        <v>382</v>
      </c>
      <c r="H5848" t="s">
        <v>514</v>
      </c>
      <c r="M5848" s="2">
        <v>6074</v>
      </c>
      <c r="N5848" s="2">
        <v>6500</v>
      </c>
      <c r="O5848" s="2">
        <f>IF(Tabla1[[#This Row],[Mov]]="VNT",Tabla1[[#This Row],[Sale]]-Tabla1[[#This Row],[Cost]],-Tabla1[[#This Row],[Cost]]*Tabla1[[#This Row],[Cant]])</f>
        <v>426</v>
      </c>
      <c r="P5848" s="8">
        <f>IF(Tabla1[[#This Row],[Mov]]="VNT",-Tabla1[[#This Row],[Cant]],Tabla1[[#This Row],[Cant]])</f>
        <v>-1</v>
      </c>
      <c r="Q5848" s="8">
        <f>DAY(Tabla1[[#This Row],[Date]])</f>
        <v>2</v>
      </c>
      <c r="R5848" s="8">
        <f>MONTH(Tabla1[[#This Row],[Date]])</f>
        <v>1</v>
      </c>
      <c r="S5848" s="8">
        <f>YEAR(Tabla1[[#This Row],[Date]])</f>
        <v>2023</v>
      </c>
    </row>
    <row r="5849" spans="1:19" x14ac:dyDescent="0.2">
      <c r="A5849">
        <v>5841</v>
      </c>
      <c r="B5849" s="1">
        <v>44928</v>
      </c>
      <c r="C5849" t="s">
        <v>260</v>
      </c>
      <c r="D5849" t="s">
        <v>332</v>
      </c>
      <c r="E5849">
        <v>1</v>
      </c>
      <c r="F5849" t="s">
        <v>225</v>
      </c>
      <c r="G5849" t="s">
        <v>860</v>
      </c>
      <c r="H5849" t="s">
        <v>2239</v>
      </c>
      <c r="M5849" s="2">
        <v>1100</v>
      </c>
      <c r="N5849" s="2">
        <v>10000</v>
      </c>
      <c r="O5849" s="2">
        <f>IF(Tabla1[[#This Row],[Mov]]="VNT",Tabla1[[#This Row],[Sale]]-Tabla1[[#This Row],[Cost]],-Tabla1[[#This Row],[Cost]]*Tabla1[[#This Row],[Cant]])</f>
        <v>8900</v>
      </c>
      <c r="P5849" s="8">
        <f>IF(Tabla1[[#This Row],[Mov]]="VNT",-Tabla1[[#This Row],[Cant]],Tabla1[[#This Row],[Cant]])</f>
        <v>-1</v>
      </c>
      <c r="Q5849" s="8">
        <f>DAY(Tabla1[[#This Row],[Date]])</f>
        <v>2</v>
      </c>
      <c r="R5849" s="8">
        <f>MONTH(Tabla1[[#This Row],[Date]])</f>
        <v>1</v>
      </c>
      <c r="S5849" s="8">
        <f>YEAR(Tabla1[[#This Row],[Date]])</f>
        <v>2023</v>
      </c>
    </row>
    <row r="5850" spans="1:19" x14ac:dyDescent="0.2">
      <c r="A5850">
        <v>5842</v>
      </c>
      <c r="B5850" s="1">
        <v>44928</v>
      </c>
      <c r="C5850" t="s">
        <v>260</v>
      </c>
      <c r="D5850" t="s">
        <v>332</v>
      </c>
      <c r="E5850">
        <v>1</v>
      </c>
      <c r="F5850" t="s">
        <v>588</v>
      </c>
      <c r="G5850" t="s">
        <v>272</v>
      </c>
      <c r="H5850" t="s">
        <v>252</v>
      </c>
      <c r="M5850" s="2">
        <v>800</v>
      </c>
      <c r="N5850" s="2">
        <v>5000</v>
      </c>
      <c r="O5850" s="2">
        <f>IF(Tabla1[[#This Row],[Mov]]="VNT",Tabla1[[#This Row],[Sale]]-Tabla1[[#This Row],[Cost]],-Tabla1[[#This Row],[Cost]]*Tabla1[[#This Row],[Cant]])</f>
        <v>4200</v>
      </c>
      <c r="P5850" s="8">
        <f>IF(Tabla1[[#This Row],[Mov]]="VNT",-Tabla1[[#This Row],[Cant]],Tabla1[[#This Row],[Cant]])</f>
        <v>-1</v>
      </c>
      <c r="Q5850" s="8">
        <f>DAY(Tabla1[[#This Row],[Date]])</f>
        <v>2</v>
      </c>
      <c r="R5850" s="8">
        <f>MONTH(Tabla1[[#This Row],[Date]])</f>
        <v>1</v>
      </c>
      <c r="S5850" s="8">
        <f>YEAR(Tabla1[[#This Row],[Date]])</f>
        <v>2023</v>
      </c>
    </row>
    <row r="5851" spans="1:19" x14ac:dyDescent="0.2">
      <c r="A5851">
        <v>5843</v>
      </c>
      <c r="B5851" s="1">
        <v>44928</v>
      </c>
      <c r="C5851" t="s">
        <v>260</v>
      </c>
      <c r="D5851" t="s">
        <v>332</v>
      </c>
      <c r="E5851">
        <v>1</v>
      </c>
      <c r="F5851" t="s">
        <v>526</v>
      </c>
      <c r="G5851" t="s">
        <v>266</v>
      </c>
      <c r="H5851" t="s">
        <v>527</v>
      </c>
      <c r="M5851" s="2">
        <v>30000</v>
      </c>
      <c r="N5851" s="2">
        <v>45000</v>
      </c>
      <c r="O5851" s="2">
        <f>IF(Tabla1[[#This Row],[Mov]]="VNT",Tabla1[[#This Row],[Sale]]-Tabla1[[#This Row],[Cost]],-Tabla1[[#This Row],[Cost]]*Tabla1[[#This Row],[Cant]])</f>
        <v>15000</v>
      </c>
      <c r="P5851" s="8">
        <f>IF(Tabla1[[#This Row],[Mov]]="VNT",-Tabla1[[#This Row],[Cant]],Tabla1[[#This Row],[Cant]])</f>
        <v>-1</v>
      </c>
      <c r="Q5851" s="8">
        <f>DAY(Tabla1[[#This Row],[Date]])</f>
        <v>2</v>
      </c>
      <c r="R5851" s="8">
        <f>MONTH(Tabla1[[#This Row],[Date]])</f>
        <v>1</v>
      </c>
      <c r="S5851" s="8">
        <f>YEAR(Tabla1[[#This Row],[Date]])</f>
        <v>2023</v>
      </c>
    </row>
    <row r="5852" spans="1:19" x14ac:dyDescent="0.2">
      <c r="A5852">
        <v>5844</v>
      </c>
      <c r="B5852" s="1">
        <v>44928</v>
      </c>
      <c r="C5852" t="s">
        <v>260</v>
      </c>
      <c r="D5852" t="s">
        <v>332</v>
      </c>
      <c r="E5852">
        <v>1</v>
      </c>
      <c r="F5852" t="s">
        <v>351</v>
      </c>
      <c r="G5852" t="s">
        <v>266</v>
      </c>
      <c r="H5852" t="s">
        <v>1027</v>
      </c>
      <c r="M5852" s="2">
        <v>15000</v>
      </c>
      <c r="N5852" s="2">
        <v>32000</v>
      </c>
      <c r="O5852" s="2">
        <f>IF(Tabla1[[#This Row],[Mov]]="VNT",Tabla1[[#This Row],[Sale]]-Tabla1[[#This Row],[Cost]],-Tabla1[[#This Row],[Cost]]*Tabla1[[#This Row],[Cant]])</f>
        <v>17000</v>
      </c>
      <c r="P5852" s="8">
        <f>IF(Tabla1[[#This Row],[Mov]]="VNT",-Tabla1[[#This Row],[Cant]],Tabla1[[#This Row],[Cant]])</f>
        <v>-1</v>
      </c>
      <c r="Q5852" s="8">
        <f>DAY(Tabla1[[#This Row],[Date]])</f>
        <v>2</v>
      </c>
      <c r="R5852" s="8">
        <f>MONTH(Tabla1[[#This Row],[Date]])</f>
        <v>1</v>
      </c>
      <c r="S5852" s="8">
        <f>YEAR(Tabla1[[#This Row],[Date]])</f>
        <v>2023</v>
      </c>
    </row>
    <row r="5853" spans="1:19" x14ac:dyDescent="0.2">
      <c r="A5853">
        <v>5845</v>
      </c>
      <c r="B5853" s="1">
        <v>44928</v>
      </c>
      <c r="C5853" t="s">
        <v>260</v>
      </c>
      <c r="D5853" t="s">
        <v>332</v>
      </c>
      <c r="E5853">
        <v>1</v>
      </c>
      <c r="F5853" t="s">
        <v>225</v>
      </c>
      <c r="G5853" t="s">
        <v>262</v>
      </c>
      <c r="H5853" t="s">
        <v>301</v>
      </c>
      <c r="M5853" s="2">
        <v>1100</v>
      </c>
      <c r="N5853" s="2">
        <v>10000</v>
      </c>
      <c r="O5853" s="2">
        <f>IF(Tabla1[[#This Row],[Mov]]="VNT",Tabla1[[#This Row],[Sale]]-Tabla1[[#This Row],[Cost]],-Tabla1[[#This Row],[Cost]]*Tabla1[[#This Row],[Cant]])</f>
        <v>8900</v>
      </c>
      <c r="P5853" s="8">
        <f>IF(Tabla1[[#This Row],[Mov]]="VNT",-Tabla1[[#This Row],[Cant]],Tabla1[[#This Row],[Cant]])</f>
        <v>-1</v>
      </c>
      <c r="Q5853" s="8">
        <f>DAY(Tabla1[[#This Row],[Date]])</f>
        <v>2</v>
      </c>
      <c r="R5853" s="8">
        <f>MONTH(Tabla1[[#This Row],[Date]])</f>
        <v>1</v>
      </c>
      <c r="S5853" s="8">
        <f>YEAR(Tabla1[[#This Row],[Date]])</f>
        <v>2023</v>
      </c>
    </row>
    <row r="5854" spans="1:19" x14ac:dyDescent="0.2">
      <c r="A5854">
        <v>5846</v>
      </c>
      <c r="B5854" s="1">
        <v>44928</v>
      </c>
      <c r="C5854" t="s">
        <v>260</v>
      </c>
      <c r="D5854" t="s">
        <v>332</v>
      </c>
      <c r="E5854">
        <v>1</v>
      </c>
      <c r="F5854" t="s">
        <v>225</v>
      </c>
      <c r="G5854" t="s">
        <v>284</v>
      </c>
      <c r="H5854" t="s">
        <v>2240</v>
      </c>
      <c r="M5854" s="2">
        <v>1100</v>
      </c>
      <c r="N5854" s="2">
        <v>10000</v>
      </c>
      <c r="O5854" s="2">
        <f>IF(Tabla1[[#This Row],[Mov]]="VNT",Tabla1[[#This Row],[Sale]]-Tabla1[[#This Row],[Cost]],-Tabla1[[#This Row],[Cost]]*Tabla1[[#This Row],[Cant]])</f>
        <v>8900</v>
      </c>
      <c r="P5854" s="8">
        <f>IF(Tabla1[[#This Row],[Mov]]="VNT",-Tabla1[[#This Row],[Cant]],Tabla1[[#This Row],[Cant]])</f>
        <v>-1</v>
      </c>
      <c r="Q5854" s="8">
        <f>DAY(Tabla1[[#This Row],[Date]])</f>
        <v>2</v>
      </c>
      <c r="R5854" s="8">
        <f>MONTH(Tabla1[[#This Row],[Date]])</f>
        <v>1</v>
      </c>
      <c r="S5854" s="8">
        <f>YEAR(Tabla1[[#This Row],[Date]])</f>
        <v>2023</v>
      </c>
    </row>
    <row r="5855" spans="1:19" x14ac:dyDescent="0.2">
      <c r="A5855">
        <v>5847</v>
      </c>
      <c r="B5855" s="1">
        <v>44928</v>
      </c>
      <c r="C5855" t="s">
        <v>260</v>
      </c>
      <c r="D5855" t="s">
        <v>332</v>
      </c>
      <c r="E5855">
        <v>1</v>
      </c>
      <c r="F5855" t="s">
        <v>21</v>
      </c>
      <c r="G5855" t="s">
        <v>272</v>
      </c>
      <c r="H5855" t="s">
        <v>1522</v>
      </c>
      <c r="M5855" s="2">
        <v>2800</v>
      </c>
      <c r="N5855" s="2">
        <v>10000</v>
      </c>
      <c r="O5855" s="2">
        <f>IF(Tabla1[[#This Row],[Mov]]="VNT",Tabla1[[#This Row],[Sale]]-Tabla1[[#This Row],[Cost]],-Tabla1[[#This Row],[Cost]]*Tabla1[[#This Row],[Cant]])</f>
        <v>7200</v>
      </c>
      <c r="P5855" s="8">
        <f>IF(Tabla1[[#This Row],[Mov]]="VNT",-Tabla1[[#This Row],[Cant]],Tabla1[[#This Row],[Cant]])</f>
        <v>-1</v>
      </c>
      <c r="Q5855" s="8">
        <f>DAY(Tabla1[[#This Row],[Date]])</f>
        <v>2</v>
      </c>
      <c r="R5855" s="8">
        <f>MONTH(Tabla1[[#This Row],[Date]])</f>
        <v>1</v>
      </c>
      <c r="S5855" s="8">
        <f>YEAR(Tabla1[[#This Row],[Date]])</f>
        <v>2023</v>
      </c>
    </row>
    <row r="5856" spans="1:19" x14ac:dyDescent="0.2">
      <c r="A5856">
        <v>5848</v>
      </c>
      <c r="B5856" s="1">
        <v>44928</v>
      </c>
      <c r="C5856" t="s">
        <v>260</v>
      </c>
      <c r="D5856" t="s">
        <v>332</v>
      </c>
      <c r="E5856">
        <v>1</v>
      </c>
      <c r="F5856" t="s">
        <v>225</v>
      </c>
      <c r="G5856" t="s">
        <v>263</v>
      </c>
      <c r="H5856" t="s">
        <v>496</v>
      </c>
      <c r="M5856" s="2">
        <v>1100</v>
      </c>
      <c r="N5856" s="2">
        <v>10000</v>
      </c>
      <c r="O5856" s="2">
        <f>IF(Tabla1[[#This Row],[Mov]]="VNT",Tabla1[[#This Row],[Sale]]-Tabla1[[#This Row],[Cost]],-Tabla1[[#This Row],[Cost]]*Tabla1[[#This Row],[Cant]])</f>
        <v>8900</v>
      </c>
      <c r="P5856" s="8">
        <f>IF(Tabla1[[#This Row],[Mov]]="VNT",-Tabla1[[#This Row],[Cant]],Tabla1[[#This Row],[Cant]])</f>
        <v>-1</v>
      </c>
      <c r="Q5856" s="8">
        <f>DAY(Tabla1[[#This Row],[Date]])</f>
        <v>2</v>
      </c>
      <c r="R5856" s="8">
        <f>MONTH(Tabla1[[#This Row],[Date]])</f>
        <v>1</v>
      </c>
      <c r="S5856" s="8">
        <f>YEAR(Tabla1[[#This Row],[Date]])</f>
        <v>2023</v>
      </c>
    </row>
    <row r="5857" spans="1:19" x14ac:dyDescent="0.2">
      <c r="A5857">
        <v>5849</v>
      </c>
      <c r="B5857" s="1">
        <v>44928</v>
      </c>
      <c r="C5857" t="s">
        <v>260</v>
      </c>
      <c r="D5857" t="s">
        <v>332</v>
      </c>
      <c r="E5857">
        <v>1</v>
      </c>
      <c r="F5857" t="s">
        <v>225</v>
      </c>
      <c r="G5857" t="s">
        <v>263</v>
      </c>
      <c r="H5857" t="s">
        <v>1225</v>
      </c>
      <c r="M5857" s="2">
        <v>1100</v>
      </c>
      <c r="N5857" s="2">
        <v>10000</v>
      </c>
      <c r="O5857" s="2">
        <f>IF(Tabla1[[#This Row],[Mov]]="VNT",Tabla1[[#This Row],[Sale]]-Tabla1[[#This Row],[Cost]],-Tabla1[[#This Row],[Cost]]*Tabla1[[#This Row],[Cant]])</f>
        <v>8900</v>
      </c>
      <c r="P5857" s="8">
        <f>IF(Tabla1[[#This Row],[Mov]]="VNT",-Tabla1[[#This Row],[Cant]],Tabla1[[#This Row],[Cant]])</f>
        <v>-1</v>
      </c>
      <c r="Q5857" s="8">
        <f>DAY(Tabla1[[#This Row],[Date]])</f>
        <v>2</v>
      </c>
      <c r="R5857" s="8">
        <f>MONTH(Tabla1[[#This Row],[Date]])</f>
        <v>1</v>
      </c>
      <c r="S5857" s="8">
        <f>YEAR(Tabla1[[#This Row],[Date]])</f>
        <v>2023</v>
      </c>
    </row>
    <row r="5858" spans="1:19" x14ac:dyDescent="0.2">
      <c r="A5858">
        <v>5850</v>
      </c>
      <c r="B5858" s="1">
        <v>44928</v>
      </c>
      <c r="C5858" t="s">
        <v>260</v>
      </c>
      <c r="D5858" t="s">
        <v>332</v>
      </c>
      <c r="E5858">
        <v>1</v>
      </c>
      <c r="F5858" t="s">
        <v>891</v>
      </c>
      <c r="G5858" t="s">
        <v>263</v>
      </c>
      <c r="H5858" t="s">
        <v>1225</v>
      </c>
      <c r="M5858" s="2">
        <v>3500</v>
      </c>
      <c r="N5858" s="2">
        <v>10000</v>
      </c>
      <c r="O5858" s="2">
        <f>IF(Tabla1[[#This Row],[Mov]]="VNT",Tabla1[[#This Row],[Sale]]-Tabla1[[#This Row],[Cost]],-Tabla1[[#This Row],[Cost]]*Tabla1[[#This Row],[Cant]])</f>
        <v>6500</v>
      </c>
      <c r="P5858" s="8">
        <f>IF(Tabla1[[#This Row],[Mov]]="VNT",-Tabla1[[#This Row],[Cant]],Tabla1[[#This Row],[Cant]])</f>
        <v>-1</v>
      </c>
      <c r="Q5858" s="8">
        <f>DAY(Tabla1[[#This Row],[Date]])</f>
        <v>2</v>
      </c>
      <c r="R5858" s="8">
        <f>MONTH(Tabla1[[#This Row],[Date]])</f>
        <v>1</v>
      </c>
      <c r="S5858" s="8">
        <f>YEAR(Tabla1[[#This Row],[Date]])</f>
        <v>2023</v>
      </c>
    </row>
    <row r="5859" spans="1:19" x14ac:dyDescent="0.2">
      <c r="A5859">
        <v>5851</v>
      </c>
      <c r="B5859" s="1">
        <v>44928</v>
      </c>
      <c r="C5859" t="s">
        <v>260</v>
      </c>
      <c r="D5859" t="s">
        <v>332</v>
      </c>
      <c r="E5859">
        <v>1</v>
      </c>
      <c r="F5859" t="s">
        <v>26</v>
      </c>
      <c r="G5859" t="s">
        <v>263</v>
      </c>
      <c r="H5859" t="s">
        <v>2233</v>
      </c>
      <c r="M5859" s="2">
        <v>10000</v>
      </c>
      <c r="N5859" s="2">
        <v>20000</v>
      </c>
      <c r="O5859" s="2">
        <f>IF(Tabla1[[#This Row],[Mov]]="VNT",Tabla1[[#This Row],[Sale]]-Tabla1[[#This Row],[Cost]],-Tabla1[[#This Row],[Cost]]*Tabla1[[#This Row],[Cant]])</f>
        <v>10000</v>
      </c>
      <c r="P5859" s="8">
        <f>IF(Tabla1[[#This Row],[Mov]]="VNT",-Tabla1[[#This Row],[Cant]],Tabla1[[#This Row],[Cant]])</f>
        <v>-1</v>
      </c>
      <c r="Q5859" s="8">
        <f>DAY(Tabla1[[#This Row],[Date]])</f>
        <v>2</v>
      </c>
      <c r="R5859" s="8">
        <f>MONTH(Tabla1[[#This Row],[Date]])</f>
        <v>1</v>
      </c>
      <c r="S5859" s="8">
        <f>YEAR(Tabla1[[#This Row],[Date]])</f>
        <v>2023</v>
      </c>
    </row>
    <row r="5860" spans="1:19" x14ac:dyDescent="0.2">
      <c r="A5860">
        <v>5852</v>
      </c>
      <c r="B5860" s="1">
        <v>44928</v>
      </c>
      <c r="C5860" t="s">
        <v>260</v>
      </c>
      <c r="D5860" t="s">
        <v>332</v>
      </c>
      <c r="E5860">
        <v>1</v>
      </c>
      <c r="F5860" t="s">
        <v>224</v>
      </c>
      <c r="G5860" t="s">
        <v>263</v>
      </c>
      <c r="H5860" t="s">
        <v>2241</v>
      </c>
      <c r="M5860" s="2">
        <v>8000</v>
      </c>
      <c r="N5860" s="2">
        <v>20000</v>
      </c>
      <c r="O5860" s="2">
        <f>IF(Tabla1[[#This Row],[Mov]]="VNT",Tabla1[[#This Row],[Sale]]-Tabla1[[#This Row],[Cost]],-Tabla1[[#This Row],[Cost]]*Tabla1[[#This Row],[Cant]])</f>
        <v>12000</v>
      </c>
      <c r="P5860" s="8">
        <f>IF(Tabla1[[#This Row],[Mov]]="VNT",-Tabla1[[#This Row],[Cant]],Tabla1[[#This Row],[Cant]])</f>
        <v>-1</v>
      </c>
      <c r="Q5860" s="8">
        <f>DAY(Tabla1[[#This Row],[Date]])</f>
        <v>2</v>
      </c>
      <c r="R5860" s="8">
        <f>MONTH(Tabla1[[#This Row],[Date]])</f>
        <v>1</v>
      </c>
      <c r="S5860" s="8">
        <f>YEAR(Tabla1[[#This Row],[Date]])</f>
        <v>2023</v>
      </c>
    </row>
    <row r="5861" spans="1:19" x14ac:dyDescent="0.2">
      <c r="A5861">
        <v>5853</v>
      </c>
      <c r="B5861" s="1">
        <v>44928</v>
      </c>
      <c r="C5861" t="s">
        <v>260</v>
      </c>
      <c r="D5861" t="s">
        <v>332</v>
      </c>
      <c r="E5861">
        <v>1</v>
      </c>
      <c r="F5861" t="s">
        <v>225</v>
      </c>
      <c r="G5861" t="s">
        <v>263</v>
      </c>
      <c r="H5861" t="s">
        <v>2241</v>
      </c>
      <c r="M5861" s="2">
        <v>1100</v>
      </c>
      <c r="N5861" s="2">
        <v>10000</v>
      </c>
      <c r="O5861" s="2">
        <f>IF(Tabla1[[#This Row],[Mov]]="VNT",Tabla1[[#This Row],[Sale]]-Tabla1[[#This Row],[Cost]],-Tabla1[[#This Row],[Cost]]*Tabla1[[#This Row],[Cant]])</f>
        <v>8900</v>
      </c>
      <c r="P5861" s="8">
        <f>IF(Tabla1[[#This Row],[Mov]]="VNT",-Tabla1[[#This Row],[Cant]],Tabla1[[#This Row],[Cant]])</f>
        <v>-1</v>
      </c>
      <c r="Q5861" s="8">
        <f>DAY(Tabla1[[#This Row],[Date]])</f>
        <v>2</v>
      </c>
      <c r="R5861" s="8">
        <f>MONTH(Tabla1[[#This Row],[Date]])</f>
        <v>1</v>
      </c>
      <c r="S5861" s="8">
        <f>YEAR(Tabla1[[#This Row],[Date]])</f>
        <v>2023</v>
      </c>
    </row>
    <row r="5862" spans="1:19" x14ac:dyDescent="0.2">
      <c r="A5862">
        <v>5854</v>
      </c>
      <c r="B5862" s="1">
        <v>44928</v>
      </c>
      <c r="C5862" t="s">
        <v>260</v>
      </c>
      <c r="D5862" t="s">
        <v>332</v>
      </c>
      <c r="E5862">
        <v>1</v>
      </c>
      <c r="F5862" t="s">
        <v>173</v>
      </c>
      <c r="G5862" t="s">
        <v>788</v>
      </c>
      <c r="H5862" t="s">
        <v>174</v>
      </c>
      <c r="M5862" s="2">
        <v>10000</v>
      </c>
      <c r="N5862" s="2">
        <v>18000</v>
      </c>
      <c r="O5862" s="2">
        <f>IF(Tabla1[[#This Row],[Mov]]="VNT",Tabla1[[#This Row],[Sale]]-Tabla1[[#This Row],[Cost]],-Tabla1[[#This Row],[Cost]]*Tabla1[[#This Row],[Cant]])</f>
        <v>8000</v>
      </c>
      <c r="P5862" s="8">
        <f>IF(Tabla1[[#This Row],[Mov]]="VNT",-Tabla1[[#This Row],[Cant]],Tabla1[[#This Row],[Cant]])</f>
        <v>-1</v>
      </c>
      <c r="Q5862" s="8">
        <f>DAY(Tabla1[[#This Row],[Date]])</f>
        <v>2</v>
      </c>
      <c r="R5862" s="8">
        <f>MONTH(Tabla1[[#This Row],[Date]])</f>
        <v>1</v>
      </c>
      <c r="S5862" s="8">
        <f>YEAR(Tabla1[[#This Row],[Date]])</f>
        <v>2023</v>
      </c>
    </row>
    <row r="5863" spans="1:19" x14ac:dyDescent="0.2">
      <c r="A5863">
        <v>5855</v>
      </c>
      <c r="B5863" s="1">
        <v>44928</v>
      </c>
      <c r="C5863" t="s">
        <v>260</v>
      </c>
      <c r="D5863" t="s">
        <v>332</v>
      </c>
      <c r="E5863">
        <v>1</v>
      </c>
      <c r="F5863" t="s">
        <v>532</v>
      </c>
      <c r="G5863" t="s">
        <v>263</v>
      </c>
      <c r="H5863" t="s">
        <v>2223</v>
      </c>
      <c r="M5863" s="2">
        <v>40000</v>
      </c>
      <c r="N5863" s="2">
        <v>65000</v>
      </c>
      <c r="O5863" s="2">
        <f>IF(Tabla1[[#This Row],[Mov]]="VNT",Tabla1[[#This Row],[Sale]]-Tabla1[[#This Row],[Cost]],-Tabla1[[#This Row],[Cost]]*Tabla1[[#This Row],[Cant]])</f>
        <v>25000</v>
      </c>
      <c r="P5863" s="8">
        <f>IF(Tabla1[[#This Row],[Mov]]="VNT",-Tabla1[[#This Row],[Cant]],Tabla1[[#This Row],[Cant]])</f>
        <v>-1</v>
      </c>
      <c r="Q5863" s="8">
        <f>DAY(Tabla1[[#This Row],[Date]])</f>
        <v>2</v>
      </c>
      <c r="R5863" s="8">
        <f>MONTH(Tabla1[[#This Row],[Date]])</f>
        <v>1</v>
      </c>
      <c r="S5863" s="8">
        <f>YEAR(Tabla1[[#This Row],[Date]])</f>
        <v>2023</v>
      </c>
    </row>
    <row r="5864" spans="1:19" x14ac:dyDescent="0.2">
      <c r="A5864">
        <v>5856</v>
      </c>
      <c r="B5864" s="1">
        <v>44928</v>
      </c>
      <c r="C5864" t="s">
        <v>260</v>
      </c>
      <c r="D5864" t="s">
        <v>332</v>
      </c>
      <c r="E5864">
        <v>1</v>
      </c>
      <c r="F5864" t="s">
        <v>15</v>
      </c>
      <c r="G5864" t="s">
        <v>333</v>
      </c>
      <c r="H5864" t="s">
        <v>2228</v>
      </c>
      <c r="M5864" s="2">
        <v>2500</v>
      </c>
      <c r="N5864" s="2">
        <v>10000</v>
      </c>
      <c r="O5864" s="2">
        <f>IF(Tabla1[[#This Row],[Mov]]="VNT",Tabla1[[#This Row],[Sale]]-Tabla1[[#This Row],[Cost]],-Tabla1[[#This Row],[Cost]]*Tabla1[[#This Row],[Cant]])</f>
        <v>7500</v>
      </c>
      <c r="P5864" s="8">
        <f>IF(Tabla1[[#This Row],[Mov]]="VNT",-Tabla1[[#This Row],[Cant]],Tabla1[[#This Row],[Cant]])</f>
        <v>-1</v>
      </c>
      <c r="Q5864" s="8">
        <f>DAY(Tabla1[[#This Row],[Date]])</f>
        <v>2</v>
      </c>
      <c r="R5864" s="8">
        <f>MONTH(Tabla1[[#This Row],[Date]])</f>
        <v>1</v>
      </c>
      <c r="S5864" s="8">
        <f>YEAR(Tabla1[[#This Row],[Date]])</f>
        <v>2023</v>
      </c>
    </row>
    <row r="5865" spans="1:19" x14ac:dyDescent="0.2">
      <c r="A5865">
        <v>5857</v>
      </c>
      <c r="B5865" s="1">
        <v>44928</v>
      </c>
      <c r="C5865" t="s">
        <v>260</v>
      </c>
      <c r="D5865" t="s">
        <v>332</v>
      </c>
      <c r="E5865">
        <v>1</v>
      </c>
      <c r="F5865" t="s">
        <v>116</v>
      </c>
      <c r="G5865" t="s">
        <v>347</v>
      </c>
      <c r="H5865" t="s">
        <v>519</v>
      </c>
      <c r="M5865" s="2">
        <v>6542</v>
      </c>
      <c r="N5865" s="2">
        <v>7000</v>
      </c>
      <c r="O5865" s="2">
        <f>IF(Tabla1[[#This Row],[Mov]]="VNT",Tabla1[[#This Row],[Sale]]-Tabla1[[#This Row],[Cost]],-Tabla1[[#This Row],[Cost]]*Tabla1[[#This Row],[Cant]])</f>
        <v>458</v>
      </c>
      <c r="P5865" s="8">
        <f>IF(Tabla1[[#This Row],[Mov]]="VNT",-Tabla1[[#This Row],[Cant]],Tabla1[[#This Row],[Cant]])</f>
        <v>-1</v>
      </c>
      <c r="Q5865" s="8">
        <f>DAY(Tabla1[[#This Row],[Date]])</f>
        <v>2</v>
      </c>
      <c r="R5865" s="8">
        <f>MONTH(Tabla1[[#This Row],[Date]])</f>
        <v>1</v>
      </c>
      <c r="S5865" s="8">
        <f>YEAR(Tabla1[[#This Row],[Date]])</f>
        <v>2023</v>
      </c>
    </row>
    <row r="5866" spans="1:19" x14ac:dyDescent="0.2">
      <c r="A5866">
        <v>5858</v>
      </c>
      <c r="B5866" s="1">
        <v>44928</v>
      </c>
      <c r="C5866" t="s">
        <v>260</v>
      </c>
      <c r="D5866" t="s">
        <v>332</v>
      </c>
      <c r="E5866">
        <v>1</v>
      </c>
      <c r="F5866" t="s">
        <v>21</v>
      </c>
      <c r="G5866" t="s">
        <v>272</v>
      </c>
      <c r="H5866" t="s">
        <v>24</v>
      </c>
      <c r="M5866" s="2">
        <v>3500</v>
      </c>
      <c r="N5866" s="2">
        <v>12000</v>
      </c>
      <c r="O5866" s="2">
        <f>IF(Tabla1[[#This Row],[Mov]]="VNT",Tabla1[[#This Row],[Sale]]-Tabla1[[#This Row],[Cost]],-Tabla1[[#This Row],[Cost]]*Tabla1[[#This Row],[Cant]])</f>
        <v>8500</v>
      </c>
      <c r="P5866" s="8">
        <f>IF(Tabla1[[#This Row],[Mov]]="VNT",-Tabla1[[#This Row],[Cant]],Tabla1[[#This Row],[Cant]])</f>
        <v>-1</v>
      </c>
      <c r="Q5866" s="8">
        <f>DAY(Tabla1[[#This Row],[Date]])</f>
        <v>2</v>
      </c>
      <c r="R5866" s="8">
        <f>MONTH(Tabla1[[#This Row],[Date]])</f>
        <v>1</v>
      </c>
      <c r="S5866" s="8">
        <f>YEAR(Tabla1[[#This Row],[Date]])</f>
        <v>2023</v>
      </c>
    </row>
    <row r="5867" spans="1:19" x14ac:dyDescent="0.2">
      <c r="A5867">
        <v>5859</v>
      </c>
      <c r="B5867" s="1">
        <v>44928</v>
      </c>
      <c r="C5867" t="s">
        <v>260</v>
      </c>
      <c r="D5867" t="s">
        <v>332</v>
      </c>
      <c r="E5867">
        <v>1</v>
      </c>
      <c r="F5867" t="s">
        <v>116</v>
      </c>
      <c r="G5867" t="s">
        <v>347</v>
      </c>
      <c r="H5867" t="s">
        <v>519</v>
      </c>
      <c r="M5867" s="2">
        <v>7009</v>
      </c>
      <c r="N5867" s="2">
        <v>7500</v>
      </c>
      <c r="O5867" s="2">
        <f>IF(Tabla1[[#This Row],[Mov]]="VNT",Tabla1[[#This Row],[Sale]]-Tabla1[[#This Row],[Cost]],-Tabla1[[#This Row],[Cost]]*Tabla1[[#This Row],[Cant]])</f>
        <v>491</v>
      </c>
      <c r="P5867" s="8">
        <f>IF(Tabla1[[#This Row],[Mov]]="VNT",-Tabla1[[#This Row],[Cant]],Tabla1[[#This Row],[Cant]])</f>
        <v>-1</v>
      </c>
      <c r="Q5867" s="8">
        <f>DAY(Tabla1[[#This Row],[Date]])</f>
        <v>2</v>
      </c>
      <c r="R5867" s="8">
        <f>MONTH(Tabla1[[#This Row],[Date]])</f>
        <v>1</v>
      </c>
      <c r="S5867" s="8">
        <f>YEAR(Tabla1[[#This Row],[Date]])</f>
        <v>2023</v>
      </c>
    </row>
    <row r="5868" spans="1:19" x14ac:dyDescent="0.2">
      <c r="A5868">
        <v>5860</v>
      </c>
      <c r="B5868" s="1">
        <v>44928</v>
      </c>
      <c r="C5868" t="s">
        <v>260</v>
      </c>
      <c r="D5868" t="s">
        <v>332</v>
      </c>
      <c r="E5868">
        <v>1</v>
      </c>
      <c r="F5868" t="s">
        <v>15</v>
      </c>
      <c r="G5868" t="s">
        <v>333</v>
      </c>
      <c r="H5868" t="s">
        <v>2228</v>
      </c>
      <c r="M5868" s="2">
        <v>2500</v>
      </c>
      <c r="N5868" s="2">
        <v>10000</v>
      </c>
      <c r="O5868" s="2">
        <f>IF(Tabla1[[#This Row],[Mov]]="VNT",Tabla1[[#This Row],[Sale]]-Tabla1[[#This Row],[Cost]],-Tabla1[[#This Row],[Cost]]*Tabla1[[#This Row],[Cant]])</f>
        <v>7500</v>
      </c>
      <c r="P5868" s="8">
        <f>IF(Tabla1[[#This Row],[Mov]]="VNT",-Tabla1[[#This Row],[Cant]],Tabla1[[#This Row],[Cant]])</f>
        <v>-1</v>
      </c>
      <c r="Q5868" s="8">
        <f>DAY(Tabla1[[#This Row],[Date]])</f>
        <v>2</v>
      </c>
      <c r="R5868" s="8">
        <f>MONTH(Tabla1[[#This Row],[Date]])</f>
        <v>1</v>
      </c>
      <c r="S5868" s="8">
        <f>YEAR(Tabla1[[#This Row],[Date]])</f>
        <v>2023</v>
      </c>
    </row>
    <row r="5869" spans="1:19" x14ac:dyDescent="0.2">
      <c r="A5869">
        <v>5861</v>
      </c>
      <c r="B5869" s="1">
        <v>44928</v>
      </c>
      <c r="C5869" t="s">
        <v>260</v>
      </c>
      <c r="D5869" t="s">
        <v>332</v>
      </c>
      <c r="E5869">
        <v>1</v>
      </c>
      <c r="F5869" t="s">
        <v>1028</v>
      </c>
      <c r="G5869" t="s">
        <v>1028</v>
      </c>
      <c r="H5869" t="s">
        <v>2242</v>
      </c>
      <c r="M5869" s="2">
        <v>1000</v>
      </c>
      <c r="N5869" s="2">
        <v>3000</v>
      </c>
      <c r="O5869" s="2">
        <f>IF(Tabla1[[#This Row],[Mov]]="VNT",Tabla1[[#This Row],[Sale]]-Tabla1[[#This Row],[Cost]],-Tabla1[[#This Row],[Cost]]*Tabla1[[#This Row],[Cant]])</f>
        <v>2000</v>
      </c>
      <c r="P5869" s="8">
        <f>IF(Tabla1[[#This Row],[Mov]]="VNT",-Tabla1[[#This Row],[Cant]],Tabla1[[#This Row],[Cant]])</f>
        <v>-1</v>
      </c>
      <c r="Q5869" s="8">
        <f>DAY(Tabla1[[#This Row],[Date]])</f>
        <v>2</v>
      </c>
      <c r="R5869" s="8">
        <f>MONTH(Tabla1[[#This Row],[Date]])</f>
        <v>1</v>
      </c>
      <c r="S5869" s="8">
        <f>YEAR(Tabla1[[#This Row],[Date]])</f>
        <v>2023</v>
      </c>
    </row>
    <row r="5870" spans="1:19" x14ac:dyDescent="0.2">
      <c r="A5870">
        <v>5862</v>
      </c>
      <c r="B5870" s="1">
        <v>44928</v>
      </c>
      <c r="C5870" t="s">
        <v>260</v>
      </c>
      <c r="D5870" t="s">
        <v>332</v>
      </c>
      <c r="E5870">
        <v>1</v>
      </c>
      <c r="F5870" t="s">
        <v>1028</v>
      </c>
      <c r="G5870" t="s">
        <v>1028</v>
      </c>
      <c r="H5870" t="s">
        <v>2243</v>
      </c>
      <c r="M5870" s="2">
        <v>1000</v>
      </c>
      <c r="N5870" s="2">
        <v>3000</v>
      </c>
      <c r="O5870" s="2">
        <f>IF(Tabla1[[#This Row],[Mov]]="VNT",Tabla1[[#This Row],[Sale]]-Tabla1[[#This Row],[Cost]],-Tabla1[[#This Row],[Cost]]*Tabla1[[#This Row],[Cant]])</f>
        <v>2000</v>
      </c>
      <c r="P5870" s="8">
        <f>IF(Tabla1[[#This Row],[Mov]]="VNT",-Tabla1[[#This Row],[Cant]],Tabla1[[#This Row],[Cant]])</f>
        <v>-1</v>
      </c>
      <c r="Q5870" s="8">
        <f>DAY(Tabla1[[#This Row],[Date]])</f>
        <v>2</v>
      </c>
      <c r="R5870" s="8">
        <f>MONTH(Tabla1[[#This Row],[Date]])</f>
        <v>1</v>
      </c>
      <c r="S5870" s="8">
        <f>YEAR(Tabla1[[#This Row],[Date]])</f>
        <v>2023</v>
      </c>
    </row>
    <row r="5871" spans="1:19" x14ac:dyDescent="0.2">
      <c r="A5871">
        <v>5863</v>
      </c>
      <c r="B5871" s="1">
        <v>44928</v>
      </c>
      <c r="C5871" t="s">
        <v>260</v>
      </c>
      <c r="D5871" t="s">
        <v>332</v>
      </c>
      <c r="E5871">
        <v>1</v>
      </c>
      <c r="F5871" t="s">
        <v>26</v>
      </c>
      <c r="G5871" t="s">
        <v>264</v>
      </c>
      <c r="H5871" t="s">
        <v>20</v>
      </c>
      <c r="M5871" s="2">
        <v>8500</v>
      </c>
      <c r="N5871" s="2">
        <v>20000</v>
      </c>
      <c r="O5871" s="2">
        <f>IF(Tabla1[[#This Row],[Mov]]="VNT",Tabla1[[#This Row],[Sale]]-Tabla1[[#This Row],[Cost]],-Tabla1[[#This Row],[Cost]]*Tabla1[[#This Row],[Cant]])</f>
        <v>11500</v>
      </c>
      <c r="P5871" s="8">
        <f>IF(Tabla1[[#This Row],[Mov]]="VNT",-Tabla1[[#This Row],[Cant]],Tabla1[[#This Row],[Cant]])</f>
        <v>-1</v>
      </c>
      <c r="Q5871" s="8">
        <f>DAY(Tabla1[[#This Row],[Date]])</f>
        <v>2</v>
      </c>
      <c r="R5871" s="8">
        <f>MONTH(Tabla1[[#This Row],[Date]])</f>
        <v>1</v>
      </c>
      <c r="S5871" s="8">
        <f>YEAR(Tabla1[[#This Row],[Date]])</f>
        <v>2023</v>
      </c>
    </row>
    <row r="5872" spans="1:19" x14ac:dyDescent="0.2">
      <c r="A5872">
        <v>5864</v>
      </c>
      <c r="B5872" s="1">
        <v>44928</v>
      </c>
      <c r="C5872" t="s">
        <v>260</v>
      </c>
      <c r="D5872" t="s">
        <v>332</v>
      </c>
      <c r="E5872">
        <v>1</v>
      </c>
      <c r="F5872" t="s">
        <v>586</v>
      </c>
      <c r="G5872" t="s">
        <v>272</v>
      </c>
      <c r="H5872" t="s">
        <v>2244</v>
      </c>
      <c r="M5872" s="2">
        <v>8500</v>
      </c>
      <c r="N5872" s="2">
        <v>20000</v>
      </c>
      <c r="O5872" s="2">
        <f>IF(Tabla1[[#This Row],[Mov]]="VNT",Tabla1[[#This Row],[Sale]]-Tabla1[[#This Row],[Cost]],-Tabla1[[#This Row],[Cost]]*Tabla1[[#This Row],[Cant]])</f>
        <v>11500</v>
      </c>
      <c r="P5872" s="8">
        <f>IF(Tabla1[[#This Row],[Mov]]="VNT",-Tabla1[[#This Row],[Cant]],Tabla1[[#This Row],[Cant]])</f>
        <v>-1</v>
      </c>
      <c r="Q5872" s="8">
        <f>DAY(Tabla1[[#This Row],[Date]])</f>
        <v>2</v>
      </c>
      <c r="R5872" s="8">
        <f>MONTH(Tabla1[[#This Row],[Date]])</f>
        <v>1</v>
      </c>
      <c r="S5872" s="8">
        <f>YEAR(Tabla1[[#This Row],[Date]])</f>
        <v>2023</v>
      </c>
    </row>
    <row r="5873" spans="1:19" x14ac:dyDescent="0.2">
      <c r="A5873">
        <v>5865</v>
      </c>
      <c r="B5873" s="1">
        <v>44928</v>
      </c>
      <c r="C5873" t="s">
        <v>260</v>
      </c>
      <c r="D5873" t="s">
        <v>332</v>
      </c>
      <c r="E5873">
        <v>1</v>
      </c>
      <c r="F5873" t="s">
        <v>455</v>
      </c>
      <c r="G5873" t="s">
        <v>347</v>
      </c>
      <c r="H5873" t="s">
        <v>456</v>
      </c>
      <c r="M5873" s="2">
        <v>1000</v>
      </c>
      <c r="N5873" s="2">
        <v>4000</v>
      </c>
      <c r="O5873" s="2">
        <f>IF(Tabla1[[#This Row],[Mov]]="VNT",Tabla1[[#This Row],[Sale]]-Tabla1[[#This Row],[Cost]],-Tabla1[[#This Row],[Cost]]*Tabla1[[#This Row],[Cant]])</f>
        <v>3000</v>
      </c>
      <c r="P5873" s="8">
        <f>IF(Tabla1[[#This Row],[Mov]]="VNT",-Tabla1[[#This Row],[Cant]],Tabla1[[#This Row],[Cant]])</f>
        <v>-1</v>
      </c>
      <c r="Q5873" s="8">
        <f>DAY(Tabla1[[#This Row],[Date]])</f>
        <v>2</v>
      </c>
      <c r="R5873" s="8">
        <f>MONTH(Tabla1[[#This Row],[Date]])</f>
        <v>1</v>
      </c>
      <c r="S5873" s="8">
        <f>YEAR(Tabla1[[#This Row],[Date]])</f>
        <v>2023</v>
      </c>
    </row>
    <row r="5874" spans="1:19" x14ac:dyDescent="0.2">
      <c r="A5874">
        <v>5866</v>
      </c>
      <c r="B5874" s="1">
        <v>44928</v>
      </c>
      <c r="C5874" t="s">
        <v>260</v>
      </c>
      <c r="D5874" t="s">
        <v>332</v>
      </c>
      <c r="E5874">
        <v>1</v>
      </c>
      <c r="F5874" t="s">
        <v>103</v>
      </c>
      <c r="G5874" t="s">
        <v>284</v>
      </c>
      <c r="H5874" t="s">
        <v>2344</v>
      </c>
      <c r="M5874" s="2">
        <v>94000</v>
      </c>
      <c r="N5874" s="2">
        <v>200000</v>
      </c>
      <c r="O5874" s="2">
        <f>IF(Tabla1[[#This Row],[Mov]]="VNT",Tabla1[[#This Row],[Sale]]-Tabla1[[#This Row],[Cost]],-Tabla1[[#This Row],[Cost]]*Tabla1[[#This Row],[Cant]])</f>
        <v>106000</v>
      </c>
      <c r="P5874" s="8">
        <f>IF(Tabla1[[#This Row],[Mov]]="VNT",-Tabla1[[#This Row],[Cant]],Tabla1[[#This Row],[Cant]])</f>
        <v>-1</v>
      </c>
      <c r="Q5874" s="8">
        <f>DAY(Tabla1[[#This Row],[Date]])</f>
        <v>2</v>
      </c>
      <c r="R5874" s="8">
        <f>MONTH(Tabla1[[#This Row],[Date]])</f>
        <v>1</v>
      </c>
      <c r="S5874" s="8">
        <f>YEAR(Tabla1[[#This Row],[Date]])</f>
        <v>2023</v>
      </c>
    </row>
    <row r="5875" spans="1:19" x14ac:dyDescent="0.2">
      <c r="A5875">
        <v>5867</v>
      </c>
      <c r="B5875" s="1">
        <v>44928</v>
      </c>
      <c r="C5875" t="s">
        <v>260</v>
      </c>
      <c r="D5875" t="s">
        <v>332</v>
      </c>
      <c r="E5875">
        <v>1</v>
      </c>
      <c r="F5875" t="s">
        <v>532</v>
      </c>
      <c r="G5875" t="s">
        <v>273</v>
      </c>
      <c r="H5875" t="s">
        <v>552</v>
      </c>
      <c r="M5875" s="2">
        <v>18000</v>
      </c>
      <c r="N5875" s="2">
        <v>35000</v>
      </c>
      <c r="O5875" s="2">
        <f>IF(Tabla1[[#This Row],[Mov]]="VNT",Tabla1[[#This Row],[Sale]]-Tabla1[[#This Row],[Cost]],-Tabla1[[#This Row],[Cost]]*Tabla1[[#This Row],[Cant]])</f>
        <v>17000</v>
      </c>
      <c r="P5875" s="8">
        <f>IF(Tabla1[[#This Row],[Mov]]="VNT",-Tabla1[[#This Row],[Cant]],Tabla1[[#This Row],[Cant]])</f>
        <v>-1</v>
      </c>
      <c r="Q5875" s="8">
        <f>DAY(Tabla1[[#This Row],[Date]])</f>
        <v>2</v>
      </c>
      <c r="R5875" s="8">
        <f>MONTH(Tabla1[[#This Row],[Date]])</f>
        <v>1</v>
      </c>
      <c r="S5875" s="8">
        <f>YEAR(Tabla1[[#This Row],[Date]])</f>
        <v>2023</v>
      </c>
    </row>
    <row r="5876" spans="1:19" x14ac:dyDescent="0.2">
      <c r="A5876">
        <v>5868</v>
      </c>
      <c r="B5876" s="1">
        <v>44928</v>
      </c>
      <c r="C5876" t="s">
        <v>260</v>
      </c>
      <c r="D5876" t="s">
        <v>332</v>
      </c>
      <c r="E5876">
        <v>1</v>
      </c>
      <c r="F5876" t="s">
        <v>1958</v>
      </c>
      <c r="G5876" t="s">
        <v>273</v>
      </c>
      <c r="H5876" t="s">
        <v>552</v>
      </c>
      <c r="M5876" s="2">
        <v>8500</v>
      </c>
      <c r="N5876" s="2">
        <v>15000</v>
      </c>
      <c r="O5876" s="2">
        <f>IF(Tabla1[[#This Row],[Mov]]="VNT",Tabla1[[#This Row],[Sale]]-Tabla1[[#This Row],[Cost]],-Tabla1[[#This Row],[Cost]]*Tabla1[[#This Row],[Cant]])</f>
        <v>6500</v>
      </c>
      <c r="P5876" s="8">
        <f>IF(Tabla1[[#This Row],[Mov]]="VNT",-Tabla1[[#This Row],[Cant]],Tabla1[[#This Row],[Cant]])</f>
        <v>-1</v>
      </c>
      <c r="Q5876" s="8">
        <f>DAY(Tabla1[[#This Row],[Date]])</f>
        <v>2</v>
      </c>
      <c r="R5876" s="8">
        <f>MONTH(Tabla1[[#This Row],[Date]])</f>
        <v>1</v>
      </c>
      <c r="S5876" s="8">
        <f>YEAR(Tabla1[[#This Row],[Date]])</f>
        <v>2023</v>
      </c>
    </row>
    <row r="5877" spans="1:19" x14ac:dyDescent="0.2">
      <c r="A5877">
        <v>5869</v>
      </c>
      <c r="B5877" s="1">
        <v>44928</v>
      </c>
      <c r="C5877" t="s">
        <v>260</v>
      </c>
      <c r="D5877" t="s">
        <v>332</v>
      </c>
      <c r="E5877">
        <v>1</v>
      </c>
      <c r="F5877" t="s">
        <v>761</v>
      </c>
      <c r="G5877" t="s">
        <v>761</v>
      </c>
      <c r="H5877" t="s">
        <v>761</v>
      </c>
      <c r="M5877" s="2">
        <v>9500</v>
      </c>
      <c r="N5877" s="2">
        <v>19000</v>
      </c>
      <c r="O5877" s="2">
        <f>IF(Tabla1[[#This Row],[Mov]]="VNT",Tabla1[[#This Row],[Sale]]-Tabla1[[#This Row],[Cost]],-Tabla1[[#This Row],[Cost]]*Tabla1[[#This Row],[Cant]])</f>
        <v>9500</v>
      </c>
      <c r="P5877" s="8">
        <f>IF(Tabla1[[#This Row],[Mov]]="VNT",-Tabla1[[#This Row],[Cant]],Tabla1[[#This Row],[Cant]])</f>
        <v>-1</v>
      </c>
      <c r="Q5877" s="8">
        <f>DAY(Tabla1[[#This Row],[Date]])</f>
        <v>2</v>
      </c>
      <c r="R5877" s="8">
        <f>MONTH(Tabla1[[#This Row],[Date]])</f>
        <v>1</v>
      </c>
      <c r="S5877" s="8">
        <f>YEAR(Tabla1[[#This Row],[Date]])</f>
        <v>2023</v>
      </c>
    </row>
    <row r="5878" spans="1:19" x14ac:dyDescent="0.2">
      <c r="A5878">
        <v>5870</v>
      </c>
      <c r="B5878" s="1">
        <v>44929</v>
      </c>
      <c r="C5878" t="s">
        <v>260</v>
      </c>
      <c r="D5878" t="s">
        <v>332</v>
      </c>
      <c r="E5878">
        <v>1</v>
      </c>
      <c r="F5878" t="s">
        <v>386</v>
      </c>
      <c r="G5878" t="s">
        <v>284</v>
      </c>
      <c r="H5878" t="s">
        <v>381</v>
      </c>
      <c r="M5878" s="2">
        <v>90000</v>
      </c>
      <c r="N5878" s="2">
        <v>145000</v>
      </c>
      <c r="O5878" s="2">
        <f>IF(Tabla1[[#This Row],[Mov]]="VNT",Tabla1[[#This Row],[Sale]]-Tabla1[[#This Row],[Cost]],-Tabla1[[#This Row],[Cost]]*Tabla1[[#This Row],[Cant]])</f>
        <v>55000</v>
      </c>
      <c r="P5878" s="8">
        <f>IF(Tabla1[[#This Row],[Mov]]="VNT",-Tabla1[[#This Row],[Cant]],Tabla1[[#This Row],[Cant]])</f>
        <v>-1</v>
      </c>
      <c r="Q5878" s="8">
        <f>DAY(Tabla1[[#This Row],[Date]])</f>
        <v>3</v>
      </c>
      <c r="R5878" s="8">
        <f>MONTH(Tabla1[[#This Row],[Date]])</f>
        <v>1</v>
      </c>
      <c r="S5878" s="8">
        <f>YEAR(Tabla1[[#This Row],[Date]])</f>
        <v>2023</v>
      </c>
    </row>
    <row r="5879" spans="1:19" x14ac:dyDescent="0.2">
      <c r="A5879">
        <v>5871</v>
      </c>
      <c r="B5879" s="1">
        <v>44929</v>
      </c>
      <c r="C5879" t="s">
        <v>260</v>
      </c>
      <c r="D5879" t="s">
        <v>332</v>
      </c>
      <c r="E5879">
        <v>1</v>
      </c>
      <c r="F5879" t="s">
        <v>386</v>
      </c>
      <c r="G5879" t="s">
        <v>272</v>
      </c>
      <c r="H5879" t="s">
        <v>308</v>
      </c>
      <c r="M5879" s="2">
        <v>65000</v>
      </c>
      <c r="N5879" s="2">
        <v>130000</v>
      </c>
      <c r="O5879" s="2">
        <f>IF(Tabla1[[#This Row],[Mov]]="VNT",Tabla1[[#This Row],[Sale]]-Tabla1[[#This Row],[Cost]],-Tabla1[[#This Row],[Cost]]*Tabla1[[#This Row],[Cant]])</f>
        <v>65000</v>
      </c>
      <c r="P5879" s="8">
        <f>IF(Tabla1[[#This Row],[Mov]]="VNT",-Tabla1[[#This Row],[Cant]],Tabla1[[#This Row],[Cant]])</f>
        <v>-1</v>
      </c>
      <c r="Q5879" s="8">
        <f>DAY(Tabla1[[#This Row],[Date]])</f>
        <v>3</v>
      </c>
      <c r="R5879" s="8">
        <f>MONTH(Tabla1[[#This Row],[Date]])</f>
        <v>1</v>
      </c>
      <c r="S5879" s="8">
        <f>YEAR(Tabla1[[#This Row],[Date]])</f>
        <v>2023</v>
      </c>
    </row>
    <row r="5880" spans="1:19" x14ac:dyDescent="0.2">
      <c r="A5880">
        <v>5872</v>
      </c>
      <c r="B5880" s="1">
        <v>44929</v>
      </c>
      <c r="C5880" t="s">
        <v>260</v>
      </c>
      <c r="D5880" t="s">
        <v>332</v>
      </c>
      <c r="E5880">
        <v>1</v>
      </c>
      <c r="F5880" t="s">
        <v>342</v>
      </c>
      <c r="G5880" t="s">
        <v>272</v>
      </c>
      <c r="H5880" t="s">
        <v>308</v>
      </c>
      <c r="M5880" s="2">
        <v>900</v>
      </c>
      <c r="N5880" s="2">
        <v>5000</v>
      </c>
      <c r="O5880" s="2">
        <f>IF(Tabla1[[#This Row],[Mov]]="VNT",Tabla1[[#This Row],[Sale]]-Tabla1[[#This Row],[Cost]],-Tabla1[[#This Row],[Cost]]*Tabla1[[#This Row],[Cant]])</f>
        <v>4100</v>
      </c>
      <c r="P5880" s="8">
        <f>IF(Tabla1[[#This Row],[Mov]]="VNT",-Tabla1[[#This Row],[Cant]],Tabla1[[#This Row],[Cant]])</f>
        <v>-1</v>
      </c>
      <c r="Q5880" s="8">
        <f>DAY(Tabla1[[#This Row],[Date]])</f>
        <v>3</v>
      </c>
      <c r="R5880" s="8">
        <f>MONTH(Tabla1[[#This Row],[Date]])</f>
        <v>1</v>
      </c>
      <c r="S5880" s="8">
        <f>YEAR(Tabla1[[#This Row],[Date]])</f>
        <v>2023</v>
      </c>
    </row>
    <row r="5881" spans="1:19" x14ac:dyDescent="0.2">
      <c r="A5881">
        <v>5873</v>
      </c>
      <c r="B5881" s="1">
        <v>44929</v>
      </c>
      <c r="C5881" t="s">
        <v>260</v>
      </c>
      <c r="D5881" t="s">
        <v>332</v>
      </c>
      <c r="E5881">
        <v>1</v>
      </c>
      <c r="F5881" t="s">
        <v>26</v>
      </c>
      <c r="G5881" t="s">
        <v>264</v>
      </c>
      <c r="H5881" t="s">
        <v>20</v>
      </c>
      <c r="M5881" s="2">
        <v>8000</v>
      </c>
      <c r="N5881" s="2">
        <v>20000</v>
      </c>
      <c r="O5881" s="2">
        <f>IF(Tabla1[[#This Row],[Mov]]="VNT",Tabla1[[#This Row],[Sale]]-Tabla1[[#This Row],[Cost]],-Tabla1[[#This Row],[Cost]]*Tabla1[[#This Row],[Cant]])</f>
        <v>12000</v>
      </c>
      <c r="P5881" s="8">
        <f>IF(Tabla1[[#This Row],[Mov]]="VNT",-Tabla1[[#This Row],[Cant]],Tabla1[[#This Row],[Cant]])</f>
        <v>-1</v>
      </c>
      <c r="Q5881" s="8">
        <f>DAY(Tabla1[[#This Row],[Date]])</f>
        <v>3</v>
      </c>
      <c r="R5881" s="8">
        <f>MONTH(Tabla1[[#This Row],[Date]])</f>
        <v>1</v>
      </c>
      <c r="S5881" s="8">
        <f>YEAR(Tabla1[[#This Row],[Date]])</f>
        <v>2023</v>
      </c>
    </row>
    <row r="5882" spans="1:19" x14ac:dyDescent="0.2">
      <c r="A5882">
        <v>5874</v>
      </c>
      <c r="B5882" s="1">
        <v>44929</v>
      </c>
      <c r="C5882" t="s">
        <v>260</v>
      </c>
      <c r="D5882" t="s">
        <v>332</v>
      </c>
      <c r="E5882">
        <v>1</v>
      </c>
      <c r="F5882" t="s">
        <v>628</v>
      </c>
      <c r="G5882" t="s">
        <v>266</v>
      </c>
      <c r="H5882" t="s">
        <v>1696</v>
      </c>
      <c r="L5882" t="s">
        <v>2023</v>
      </c>
      <c r="M5882" s="2">
        <v>3500</v>
      </c>
      <c r="N5882" s="2">
        <v>10000</v>
      </c>
      <c r="O5882" s="2">
        <f>IF(Tabla1[[#This Row],[Mov]]="VNT",Tabla1[[#This Row],[Sale]]-Tabla1[[#This Row],[Cost]],-Tabla1[[#This Row],[Cost]]*Tabla1[[#This Row],[Cant]])</f>
        <v>6500</v>
      </c>
      <c r="P5882" s="8">
        <f>IF(Tabla1[[#This Row],[Mov]]="VNT",-Tabla1[[#This Row],[Cant]],Tabla1[[#This Row],[Cant]])</f>
        <v>-1</v>
      </c>
      <c r="Q5882" s="8">
        <f>DAY(Tabla1[[#This Row],[Date]])</f>
        <v>3</v>
      </c>
      <c r="R5882" s="8">
        <f>MONTH(Tabla1[[#This Row],[Date]])</f>
        <v>1</v>
      </c>
      <c r="S5882" s="8">
        <f>YEAR(Tabla1[[#This Row],[Date]])</f>
        <v>2023</v>
      </c>
    </row>
    <row r="5883" spans="1:19" x14ac:dyDescent="0.2">
      <c r="A5883">
        <v>5875</v>
      </c>
      <c r="B5883" s="1">
        <v>44929</v>
      </c>
      <c r="C5883" t="s">
        <v>260</v>
      </c>
      <c r="D5883" t="s">
        <v>332</v>
      </c>
      <c r="E5883">
        <v>1</v>
      </c>
      <c r="F5883" t="s">
        <v>21</v>
      </c>
      <c r="G5883" t="s">
        <v>272</v>
      </c>
      <c r="H5883" t="s">
        <v>1522</v>
      </c>
      <c r="M5883" s="2">
        <v>2800</v>
      </c>
      <c r="N5883" s="2">
        <v>10000</v>
      </c>
      <c r="O5883" s="2">
        <f>IF(Tabla1[[#This Row],[Mov]]="VNT",Tabla1[[#This Row],[Sale]]-Tabla1[[#This Row],[Cost]],-Tabla1[[#This Row],[Cost]]*Tabla1[[#This Row],[Cant]])</f>
        <v>7200</v>
      </c>
      <c r="P5883" s="8">
        <f>IF(Tabla1[[#This Row],[Mov]]="VNT",-Tabla1[[#This Row],[Cant]],Tabla1[[#This Row],[Cant]])</f>
        <v>-1</v>
      </c>
      <c r="Q5883" s="8">
        <f>DAY(Tabla1[[#This Row],[Date]])</f>
        <v>3</v>
      </c>
      <c r="R5883" s="8">
        <f>MONTH(Tabla1[[#This Row],[Date]])</f>
        <v>1</v>
      </c>
      <c r="S5883" s="8">
        <f>YEAR(Tabla1[[#This Row],[Date]])</f>
        <v>2023</v>
      </c>
    </row>
    <row r="5884" spans="1:19" x14ac:dyDescent="0.2">
      <c r="A5884">
        <v>5876</v>
      </c>
      <c r="B5884" s="1">
        <v>44929</v>
      </c>
      <c r="C5884" t="s">
        <v>260</v>
      </c>
      <c r="D5884" t="s">
        <v>332</v>
      </c>
      <c r="E5884">
        <v>1</v>
      </c>
      <c r="F5884" t="s">
        <v>224</v>
      </c>
      <c r="G5884" t="s">
        <v>272</v>
      </c>
      <c r="H5884" t="s">
        <v>1176</v>
      </c>
      <c r="M5884" s="2">
        <v>8500</v>
      </c>
      <c r="N5884" s="2">
        <v>20000</v>
      </c>
      <c r="O5884" s="2">
        <f>IF(Tabla1[[#This Row],[Mov]]="VNT",Tabla1[[#This Row],[Sale]]-Tabla1[[#This Row],[Cost]],-Tabla1[[#This Row],[Cost]]*Tabla1[[#This Row],[Cant]])</f>
        <v>11500</v>
      </c>
      <c r="P5884" s="8">
        <f>IF(Tabla1[[#This Row],[Mov]]="VNT",-Tabla1[[#This Row],[Cant]],Tabla1[[#This Row],[Cant]])</f>
        <v>-1</v>
      </c>
      <c r="Q5884" s="8">
        <f>DAY(Tabla1[[#This Row],[Date]])</f>
        <v>3</v>
      </c>
      <c r="R5884" s="8">
        <f>MONTH(Tabla1[[#This Row],[Date]])</f>
        <v>1</v>
      </c>
      <c r="S5884" s="8">
        <f>YEAR(Tabla1[[#This Row],[Date]])</f>
        <v>2023</v>
      </c>
    </row>
    <row r="5885" spans="1:19" x14ac:dyDescent="0.2">
      <c r="A5885">
        <v>5877</v>
      </c>
      <c r="B5885" s="1">
        <v>44929</v>
      </c>
      <c r="C5885" t="s">
        <v>260</v>
      </c>
      <c r="D5885" t="s">
        <v>332</v>
      </c>
      <c r="E5885">
        <v>1</v>
      </c>
      <c r="F5885" t="s">
        <v>455</v>
      </c>
      <c r="G5885" t="s">
        <v>2246</v>
      </c>
      <c r="H5885" t="s">
        <v>601</v>
      </c>
      <c r="M5885" s="2">
        <v>1000</v>
      </c>
      <c r="N5885" s="2">
        <v>3000</v>
      </c>
      <c r="O5885" s="2">
        <f>IF(Tabla1[[#This Row],[Mov]]="VNT",Tabla1[[#This Row],[Sale]]-Tabla1[[#This Row],[Cost]],-Tabla1[[#This Row],[Cost]]*Tabla1[[#This Row],[Cant]])</f>
        <v>2000</v>
      </c>
      <c r="P5885" s="8">
        <f>IF(Tabla1[[#This Row],[Mov]]="VNT",-Tabla1[[#This Row],[Cant]],Tabla1[[#This Row],[Cant]])</f>
        <v>-1</v>
      </c>
      <c r="Q5885" s="8">
        <f>DAY(Tabla1[[#This Row],[Date]])</f>
        <v>3</v>
      </c>
      <c r="R5885" s="8">
        <f>MONTH(Tabla1[[#This Row],[Date]])</f>
        <v>1</v>
      </c>
      <c r="S5885" s="8">
        <f>YEAR(Tabla1[[#This Row],[Date]])</f>
        <v>2023</v>
      </c>
    </row>
    <row r="5886" spans="1:19" x14ac:dyDescent="0.2">
      <c r="A5886">
        <v>5878</v>
      </c>
      <c r="B5886" s="1">
        <v>44929</v>
      </c>
      <c r="C5886" t="s">
        <v>260</v>
      </c>
      <c r="D5886" t="s">
        <v>332</v>
      </c>
      <c r="E5886">
        <v>1</v>
      </c>
      <c r="F5886" t="s">
        <v>455</v>
      </c>
      <c r="G5886" t="s">
        <v>382</v>
      </c>
      <c r="H5886" t="s">
        <v>509</v>
      </c>
      <c r="M5886" s="2">
        <v>1000</v>
      </c>
      <c r="N5886" s="2">
        <v>3000</v>
      </c>
      <c r="O5886" s="2">
        <f>IF(Tabla1[[#This Row],[Mov]]="VNT",Tabla1[[#This Row],[Sale]]-Tabla1[[#This Row],[Cost]],-Tabla1[[#This Row],[Cost]]*Tabla1[[#This Row],[Cant]])</f>
        <v>2000</v>
      </c>
      <c r="P5886" s="8">
        <f>IF(Tabla1[[#This Row],[Mov]]="VNT",-Tabla1[[#This Row],[Cant]],Tabla1[[#This Row],[Cant]])</f>
        <v>-1</v>
      </c>
      <c r="Q5886" s="8">
        <f>DAY(Tabla1[[#This Row],[Date]])</f>
        <v>3</v>
      </c>
      <c r="R5886" s="8">
        <f>MONTH(Tabla1[[#This Row],[Date]])</f>
        <v>1</v>
      </c>
      <c r="S5886" s="8">
        <f>YEAR(Tabla1[[#This Row],[Date]])</f>
        <v>2023</v>
      </c>
    </row>
    <row r="5887" spans="1:19" x14ac:dyDescent="0.2">
      <c r="A5887">
        <v>5879</v>
      </c>
      <c r="B5887" s="1">
        <v>44929</v>
      </c>
      <c r="C5887" t="s">
        <v>260</v>
      </c>
      <c r="D5887" t="s">
        <v>332</v>
      </c>
      <c r="E5887">
        <v>1</v>
      </c>
      <c r="F5887" t="s">
        <v>455</v>
      </c>
      <c r="G5887" t="s">
        <v>382</v>
      </c>
      <c r="H5887" t="s">
        <v>509</v>
      </c>
      <c r="M5887" s="2">
        <v>1000</v>
      </c>
      <c r="N5887" s="2">
        <v>3000</v>
      </c>
      <c r="O5887" s="2">
        <f>IF(Tabla1[[#This Row],[Mov]]="VNT",Tabla1[[#This Row],[Sale]]-Tabla1[[#This Row],[Cost]],-Tabla1[[#This Row],[Cost]]*Tabla1[[#This Row],[Cant]])</f>
        <v>2000</v>
      </c>
      <c r="P5887" s="8">
        <f>IF(Tabla1[[#This Row],[Mov]]="VNT",-Tabla1[[#This Row],[Cant]],Tabla1[[#This Row],[Cant]])</f>
        <v>-1</v>
      </c>
      <c r="Q5887" s="8">
        <f>DAY(Tabla1[[#This Row],[Date]])</f>
        <v>3</v>
      </c>
      <c r="R5887" s="8">
        <f>MONTH(Tabla1[[#This Row],[Date]])</f>
        <v>1</v>
      </c>
      <c r="S5887" s="8">
        <f>YEAR(Tabla1[[#This Row],[Date]])</f>
        <v>2023</v>
      </c>
    </row>
    <row r="5888" spans="1:19" x14ac:dyDescent="0.2">
      <c r="A5888">
        <v>5880</v>
      </c>
      <c r="B5888" s="1">
        <v>44929</v>
      </c>
      <c r="C5888" t="s">
        <v>260</v>
      </c>
      <c r="D5888" t="s">
        <v>332</v>
      </c>
      <c r="E5888">
        <v>1</v>
      </c>
      <c r="F5888" t="s">
        <v>116</v>
      </c>
      <c r="G5888" t="s">
        <v>347</v>
      </c>
      <c r="H5888" t="s">
        <v>518</v>
      </c>
      <c r="M5888" s="2">
        <v>6074</v>
      </c>
      <c r="N5888" s="2">
        <v>6500</v>
      </c>
      <c r="O5888" s="2">
        <f>IF(Tabla1[[#This Row],[Mov]]="VNT",Tabla1[[#This Row],[Sale]]-Tabla1[[#This Row],[Cost]],-Tabla1[[#This Row],[Cost]]*Tabla1[[#This Row],[Cant]])</f>
        <v>426</v>
      </c>
      <c r="P5888" s="8">
        <f>IF(Tabla1[[#This Row],[Mov]]="VNT",-Tabla1[[#This Row],[Cant]],Tabla1[[#This Row],[Cant]])</f>
        <v>-1</v>
      </c>
      <c r="Q5888" s="8">
        <f>DAY(Tabla1[[#This Row],[Date]])</f>
        <v>3</v>
      </c>
      <c r="R5888" s="8">
        <f>MONTH(Tabla1[[#This Row],[Date]])</f>
        <v>1</v>
      </c>
      <c r="S5888" s="8">
        <f>YEAR(Tabla1[[#This Row],[Date]])</f>
        <v>2023</v>
      </c>
    </row>
    <row r="5889" spans="1:19" x14ac:dyDescent="0.2">
      <c r="A5889">
        <v>5881</v>
      </c>
      <c r="B5889" s="1">
        <v>44929</v>
      </c>
      <c r="C5889" t="s">
        <v>260</v>
      </c>
      <c r="D5889" t="s">
        <v>332</v>
      </c>
      <c r="E5889">
        <v>1</v>
      </c>
      <c r="F5889" t="s">
        <v>116</v>
      </c>
      <c r="G5889" t="s">
        <v>564</v>
      </c>
      <c r="H5889" t="s">
        <v>565</v>
      </c>
      <c r="M5889" s="2">
        <v>5140</v>
      </c>
      <c r="N5889" s="2">
        <v>5500</v>
      </c>
      <c r="O5889" s="2">
        <f>IF(Tabla1[[#This Row],[Mov]]="VNT",Tabla1[[#This Row],[Sale]]-Tabla1[[#This Row],[Cost]],-Tabla1[[#This Row],[Cost]]*Tabla1[[#This Row],[Cant]])</f>
        <v>360</v>
      </c>
      <c r="P5889" s="8">
        <f>IF(Tabla1[[#This Row],[Mov]]="VNT",-Tabla1[[#This Row],[Cant]],Tabla1[[#This Row],[Cant]])</f>
        <v>-1</v>
      </c>
      <c r="Q5889" s="8">
        <f>DAY(Tabla1[[#This Row],[Date]])</f>
        <v>3</v>
      </c>
      <c r="R5889" s="8">
        <f>MONTH(Tabla1[[#This Row],[Date]])</f>
        <v>1</v>
      </c>
      <c r="S5889" s="8">
        <f>YEAR(Tabla1[[#This Row],[Date]])</f>
        <v>2023</v>
      </c>
    </row>
    <row r="5890" spans="1:19" x14ac:dyDescent="0.2">
      <c r="A5890">
        <v>5882</v>
      </c>
      <c r="B5890" s="1">
        <v>44929</v>
      </c>
      <c r="C5890" t="s">
        <v>260</v>
      </c>
      <c r="D5890" t="s">
        <v>332</v>
      </c>
      <c r="E5890">
        <v>1</v>
      </c>
      <c r="F5890" t="s">
        <v>458</v>
      </c>
      <c r="G5890" t="s">
        <v>284</v>
      </c>
      <c r="H5890" t="s">
        <v>2247</v>
      </c>
      <c r="M5890" s="2">
        <v>0</v>
      </c>
      <c r="N5890" s="2">
        <v>20000</v>
      </c>
      <c r="O5890" s="2">
        <f>IF(Tabla1[[#This Row],[Mov]]="VNT",Tabla1[[#This Row],[Sale]]-Tabla1[[#This Row],[Cost]],-Tabla1[[#This Row],[Cost]]*Tabla1[[#This Row],[Cant]])</f>
        <v>20000</v>
      </c>
      <c r="P5890" s="8">
        <f>IF(Tabla1[[#This Row],[Mov]]="VNT",-Tabla1[[#This Row],[Cant]],Tabla1[[#This Row],[Cant]])</f>
        <v>-1</v>
      </c>
      <c r="Q5890" s="8">
        <f>DAY(Tabla1[[#This Row],[Date]])</f>
        <v>3</v>
      </c>
      <c r="R5890" s="8">
        <f>MONTH(Tabla1[[#This Row],[Date]])</f>
        <v>1</v>
      </c>
      <c r="S5890" s="8">
        <f>YEAR(Tabla1[[#This Row],[Date]])</f>
        <v>2023</v>
      </c>
    </row>
    <row r="5891" spans="1:19" x14ac:dyDescent="0.2">
      <c r="A5891">
        <v>5883</v>
      </c>
      <c r="B5891" s="1">
        <v>44929</v>
      </c>
      <c r="C5891" t="s">
        <v>260</v>
      </c>
      <c r="D5891" t="s">
        <v>332</v>
      </c>
      <c r="E5891">
        <v>1</v>
      </c>
      <c r="F5891" t="s">
        <v>458</v>
      </c>
      <c r="G5891" t="s">
        <v>604</v>
      </c>
      <c r="H5891" t="s">
        <v>2248</v>
      </c>
      <c r="M5891" s="2">
        <v>0</v>
      </c>
      <c r="N5891" s="2">
        <v>15000</v>
      </c>
      <c r="O5891" s="2">
        <f>IF(Tabla1[[#This Row],[Mov]]="VNT",Tabla1[[#This Row],[Sale]]-Tabla1[[#This Row],[Cost]],-Tabla1[[#This Row],[Cost]]*Tabla1[[#This Row],[Cant]])</f>
        <v>15000</v>
      </c>
      <c r="P5891" s="8">
        <f>IF(Tabla1[[#This Row],[Mov]]="VNT",-Tabla1[[#This Row],[Cant]],Tabla1[[#This Row],[Cant]])</f>
        <v>-1</v>
      </c>
      <c r="Q5891" s="8">
        <f>DAY(Tabla1[[#This Row],[Date]])</f>
        <v>3</v>
      </c>
      <c r="R5891" s="8">
        <f>MONTH(Tabla1[[#This Row],[Date]])</f>
        <v>1</v>
      </c>
      <c r="S5891" s="8">
        <f>YEAR(Tabla1[[#This Row],[Date]])</f>
        <v>2023</v>
      </c>
    </row>
    <row r="5892" spans="1:19" x14ac:dyDescent="0.2">
      <c r="A5892">
        <v>5884</v>
      </c>
      <c r="B5892" s="1">
        <v>44929</v>
      </c>
      <c r="C5892" t="s">
        <v>260</v>
      </c>
      <c r="D5892" t="s">
        <v>332</v>
      </c>
      <c r="E5892">
        <v>1</v>
      </c>
      <c r="F5892" t="s">
        <v>458</v>
      </c>
      <c r="G5892" t="s">
        <v>272</v>
      </c>
      <c r="H5892" t="s">
        <v>1956</v>
      </c>
      <c r="M5892" s="2">
        <v>0</v>
      </c>
      <c r="N5892" s="2">
        <v>10000</v>
      </c>
      <c r="O5892" s="2">
        <f>IF(Tabla1[[#This Row],[Mov]]="VNT",Tabla1[[#This Row],[Sale]]-Tabla1[[#This Row],[Cost]],-Tabla1[[#This Row],[Cost]]*Tabla1[[#This Row],[Cant]])</f>
        <v>10000</v>
      </c>
      <c r="P5892" s="8">
        <f>IF(Tabla1[[#This Row],[Mov]]="VNT",-Tabla1[[#This Row],[Cant]],Tabla1[[#This Row],[Cant]])</f>
        <v>-1</v>
      </c>
      <c r="Q5892" s="8">
        <f>DAY(Tabla1[[#This Row],[Date]])</f>
        <v>3</v>
      </c>
      <c r="R5892" s="8">
        <f>MONTH(Tabla1[[#This Row],[Date]])</f>
        <v>1</v>
      </c>
      <c r="S5892" s="8">
        <f>YEAR(Tabla1[[#This Row],[Date]])</f>
        <v>2023</v>
      </c>
    </row>
    <row r="5893" spans="1:19" x14ac:dyDescent="0.2">
      <c r="A5893">
        <v>5885</v>
      </c>
      <c r="B5893" s="1">
        <v>44929</v>
      </c>
      <c r="C5893" t="s">
        <v>260</v>
      </c>
      <c r="D5893" t="s">
        <v>332</v>
      </c>
      <c r="E5893">
        <v>1</v>
      </c>
      <c r="F5893" t="s">
        <v>458</v>
      </c>
      <c r="G5893" t="s">
        <v>272</v>
      </c>
      <c r="H5893" t="s">
        <v>2249</v>
      </c>
      <c r="M5893" s="2">
        <v>0</v>
      </c>
      <c r="N5893" s="2">
        <v>10000</v>
      </c>
      <c r="O5893" s="2">
        <f>IF(Tabla1[[#This Row],[Mov]]="VNT",Tabla1[[#This Row],[Sale]]-Tabla1[[#This Row],[Cost]],-Tabla1[[#This Row],[Cost]]*Tabla1[[#This Row],[Cant]])</f>
        <v>10000</v>
      </c>
      <c r="P5893" s="8">
        <f>IF(Tabla1[[#This Row],[Mov]]="VNT",-Tabla1[[#This Row],[Cant]],Tabla1[[#This Row],[Cant]])</f>
        <v>-1</v>
      </c>
      <c r="Q5893" s="8">
        <f>DAY(Tabla1[[#This Row],[Date]])</f>
        <v>3</v>
      </c>
      <c r="R5893" s="8">
        <f>MONTH(Tabla1[[#This Row],[Date]])</f>
        <v>1</v>
      </c>
      <c r="S5893" s="8">
        <f>YEAR(Tabla1[[#This Row],[Date]])</f>
        <v>2023</v>
      </c>
    </row>
    <row r="5894" spans="1:19" x14ac:dyDescent="0.2">
      <c r="A5894">
        <v>5886</v>
      </c>
      <c r="B5894" s="1">
        <v>44929</v>
      </c>
      <c r="C5894" t="s">
        <v>260</v>
      </c>
      <c r="D5894" t="s">
        <v>809</v>
      </c>
      <c r="E5894">
        <v>1</v>
      </c>
      <c r="F5894" t="s">
        <v>48</v>
      </c>
      <c r="G5894" t="s">
        <v>2058</v>
      </c>
      <c r="H5894" t="s">
        <v>2059</v>
      </c>
      <c r="M5894" s="2">
        <v>40000</v>
      </c>
      <c r="N5894" s="2">
        <v>60000</v>
      </c>
      <c r="O5894" s="2">
        <f>IF(Tabla1[[#This Row],[Mov]]="VNT",Tabla1[[#This Row],[Sale]]-Tabla1[[#This Row],[Cost]],-Tabla1[[#This Row],[Cost]]*Tabla1[[#This Row],[Cant]])</f>
        <v>20000</v>
      </c>
      <c r="P5894" s="8">
        <f>IF(Tabla1[[#This Row],[Mov]]="VNT",-Tabla1[[#This Row],[Cant]],Tabla1[[#This Row],[Cant]])</f>
        <v>-1</v>
      </c>
      <c r="Q5894" s="8">
        <f>DAY(Tabla1[[#This Row],[Date]])</f>
        <v>3</v>
      </c>
      <c r="R5894" s="8">
        <f>MONTH(Tabla1[[#This Row],[Date]])</f>
        <v>1</v>
      </c>
      <c r="S5894" s="8">
        <f>YEAR(Tabla1[[#This Row],[Date]])</f>
        <v>2023</v>
      </c>
    </row>
    <row r="5895" spans="1:19" x14ac:dyDescent="0.2">
      <c r="A5895">
        <v>5887</v>
      </c>
      <c r="B5895" s="1">
        <v>44929</v>
      </c>
      <c r="C5895" t="s">
        <v>260</v>
      </c>
      <c r="D5895" t="s">
        <v>332</v>
      </c>
      <c r="E5895">
        <v>1</v>
      </c>
      <c r="F5895" t="s">
        <v>365</v>
      </c>
      <c r="G5895" t="s">
        <v>943</v>
      </c>
      <c r="H5895" t="s">
        <v>2250</v>
      </c>
      <c r="M5895" s="2">
        <v>4000</v>
      </c>
      <c r="N5895" s="2">
        <v>5000</v>
      </c>
      <c r="O5895" s="2">
        <f>IF(Tabla1[[#This Row],[Mov]]="VNT",Tabla1[[#This Row],[Sale]]-Tabla1[[#This Row],[Cost]],-Tabla1[[#This Row],[Cost]]*Tabla1[[#This Row],[Cant]])</f>
        <v>1000</v>
      </c>
      <c r="P5895" s="8">
        <f>IF(Tabla1[[#This Row],[Mov]]="VNT",-Tabla1[[#This Row],[Cant]],Tabla1[[#This Row],[Cant]])</f>
        <v>-1</v>
      </c>
      <c r="Q5895" s="8">
        <f>DAY(Tabla1[[#This Row],[Date]])</f>
        <v>3</v>
      </c>
      <c r="R5895" s="8">
        <f>MONTH(Tabla1[[#This Row],[Date]])</f>
        <v>1</v>
      </c>
      <c r="S5895" s="8">
        <f>YEAR(Tabla1[[#This Row],[Date]])</f>
        <v>2023</v>
      </c>
    </row>
    <row r="5896" spans="1:19" x14ac:dyDescent="0.2">
      <c r="A5896">
        <v>5888</v>
      </c>
      <c r="B5896" s="1">
        <v>44929</v>
      </c>
      <c r="C5896" t="s">
        <v>260</v>
      </c>
      <c r="D5896" t="s">
        <v>332</v>
      </c>
      <c r="E5896">
        <v>1</v>
      </c>
      <c r="F5896" t="s">
        <v>761</v>
      </c>
      <c r="G5896" t="s">
        <v>761</v>
      </c>
      <c r="H5896" t="s">
        <v>761</v>
      </c>
      <c r="M5896" s="2">
        <v>20500</v>
      </c>
      <c r="N5896" s="2">
        <v>41000</v>
      </c>
      <c r="O5896" s="2">
        <f>IF(Tabla1[[#This Row],[Mov]]="VNT",Tabla1[[#This Row],[Sale]]-Tabla1[[#This Row],[Cost]],-Tabla1[[#This Row],[Cost]]*Tabla1[[#This Row],[Cant]])</f>
        <v>20500</v>
      </c>
      <c r="P5896" s="8">
        <f>IF(Tabla1[[#This Row],[Mov]]="VNT",-Tabla1[[#This Row],[Cant]],Tabla1[[#This Row],[Cant]])</f>
        <v>-1</v>
      </c>
      <c r="Q5896" s="8">
        <f>DAY(Tabla1[[#This Row],[Date]])</f>
        <v>3</v>
      </c>
      <c r="R5896" s="8">
        <f>MONTH(Tabla1[[#This Row],[Date]])</f>
        <v>1</v>
      </c>
      <c r="S5896" s="8">
        <f>YEAR(Tabla1[[#This Row],[Date]])</f>
        <v>2023</v>
      </c>
    </row>
    <row r="5897" spans="1:19" x14ac:dyDescent="0.2">
      <c r="A5897">
        <v>5889</v>
      </c>
      <c r="B5897" s="1">
        <v>44930</v>
      </c>
      <c r="C5897" t="s">
        <v>260</v>
      </c>
      <c r="D5897" t="s">
        <v>332</v>
      </c>
      <c r="E5897">
        <v>1</v>
      </c>
      <c r="F5897" t="s">
        <v>532</v>
      </c>
      <c r="G5897" t="s">
        <v>263</v>
      </c>
      <c r="H5897" t="s">
        <v>2223</v>
      </c>
      <c r="M5897" s="2">
        <v>40000</v>
      </c>
      <c r="N5897" s="2">
        <v>65000</v>
      </c>
      <c r="O5897" s="2">
        <f>IF(Tabla1[[#This Row],[Mov]]="VNT",Tabla1[[#This Row],[Sale]]-Tabla1[[#This Row],[Cost]],-Tabla1[[#This Row],[Cost]]*Tabla1[[#This Row],[Cant]])</f>
        <v>25000</v>
      </c>
      <c r="P5897" s="8">
        <f>IF(Tabla1[[#This Row],[Mov]]="VNT",-Tabla1[[#This Row],[Cant]],Tabla1[[#This Row],[Cant]])</f>
        <v>-1</v>
      </c>
      <c r="Q5897" s="8">
        <f>DAY(Tabla1[[#This Row],[Date]])</f>
        <v>4</v>
      </c>
      <c r="R5897" s="8">
        <f>MONTH(Tabla1[[#This Row],[Date]])</f>
        <v>1</v>
      </c>
      <c r="S5897" s="8">
        <f>YEAR(Tabla1[[#This Row],[Date]])</f>
        <v>2023</v>
      </c>
    </row>
    <row r="5898" spans="1:19" x14ac:dyDescent="0.2">
      <c r="A5898">
        <v>5890</v>
      </c>
      <c r="B5898" s="1">
        <v>44930</v>
      </c>
      <c r="C5898" t="s">
        <v>260</v>
      </c>
      <c r="D5898" t="s">
        <v>332</v>
      </c>
      <c r="E5898">
        <v>1</v>
      </c>
      <c r="F5898" t="s">
        <v>1487</v>
      </c>
      <c r="G5898" t="s">
        <v>284</v>
      </c>
      <c r="H5898" t="s">
        <v>513</v>
      </c>
      <c r="M5898" s="2">
        <v>8000</v>
      </c>
      <c r="N5898" s="2">
        <v>20000</v>
      </c>
      <c r="O5898" s="2">
        <f>IF(Tabla1[[#This Row],[Mov]]="VNT",Tabla1[[#This Row],[Sale]]-Tabla1[[#This Row],[Cost]],-Tabla1[[#This Row],[Cost]]*Tabla1[[#This Row],[Cant]])</f>
        <v>12000</v>
      </c>
      <c r="P5898" s="8">
        <f>IF(Tabla1[[#This Row],[Mov]]="VNT",-Tabla1[[#This Row],[Cant]],Tabla1[[#This Row],[Cant]])</f>
        <v>-1</v>
      </c>
      <c r="Q5898" s="8">
        <f>DAY(Tabla1[[#This Row],[Date]])</f>
        <v>4</v>
      </c>
      <c r="R5898" s="8">
        <f>MONTH(Tabla1[[#This Row],[Date]])</f>
        <v>1</v>
      </c>
      <c r="S5898" s="8">
        <f>YEAR(Tabla1[[#This Row],[Date]])</f>
        <v>2023</v>
      </c>
    </row>
    <row r="5899" spans="1:19" x14ac:dyDescent="0.2">
      <c r="A5899">
        <v>5891</v>
      </c>
      <c r="B5899" s="1">
        <v>44930</v>
      </c>
      <c r="C5899" t="s">
        <v>260</v>
      </c>
      <c r="D5899" t="s">
        <v>332</v>
      </c>
      <c r="E5899">
        <v>1</v>
      </c>
      <c r="F5899" t="s">
        <v>386</v>
      </c>
      <c r="G5899" t="s">
        <v>272</v>
      </c>
      <c r="H5899" t="s">
        <v>309</v>
      </c>
      <c r="M5899" s="2">
        <v>70000</v>
      </c>
      <c r="N5899" s="2">
        <v>125000</v>
      </c>
      <c r="O5899" s="2">
        <f>IF(Tabla1[[#This Row],[Mov]]="VNT",Tabla1[[#This Row],[Sale]]-Tabla1[[#This Row],[Cost]],-Tabla1[[#This Row],[Cost]]*Tabla1[[#This Row],[Cant]])</f>
        <v>55000</v>
      </c>
      <c r="P5899" s="8">
        <f>IF(Tabla1[[#This Row],[Mov]]="VNT",-Tabla1[[#This Row],[Cant]],Tabla1[[#This Row],[Cant]])</f>
        <v>-1</v>
      </c>
      <c r="Q5899" s="8">
        <f>DAY(Tabla1[[#This Row],[Date]])</f>
        <v>4</v>
      </c>
      <c r="R5899" s="8">
        <f>MONTH(Tabla1[[#This Row],[Date]])</f>
        <v>1</v>
      </c>
      <c r="S5899" s="8">
        <f>YEAR(Tabla1[[#This Row],[Date]])</f>
        <v>2023</v>
      </c>
    </row>
    <row r="5900" spans="1:19" x14ac:dyDescent="0.2">
      <c r="A5900">
        <v>5892</v>
      </c>
      <c r="B5900" s="1">
        <v>44930</v>
      </c>
      <c r="C5900" t="s">
        <v>260</v>
      </c>
      <c r="D5900" t="s">
        <v>332</v>
      </c>
      <c r="E5900">
        <v>1</v>
      </c>
      <c r="F5900" t="s">
        <v>225</v>
      </c>
      <c r="G5900" t="s">
        <v>272</v>
      </c>
      <c r="H5900" t="s">
        <v>309</v>
      </c>
      <c r="M5900" s="2">
        <v>1100</v>
      </c>
      <c r="N5900" s="2">
        <v>10000</v>
      </c>
      <c r="O5900" s="2">
        <f>IF(Tabla1[[#This Row],[Mov]]="VNT",Tabla1[[#This Row],[Sale]]-Tabla1[[#This Row],[Cost]],-Tabla1[[#This Row],[Cost]]*Tabla1[[#This Row],[Cant]])</f>
        <v>8900</v>
      </c>
      <c r="P5900" s="8">
        <f>IF(Tabla1[[#This Row],[Mov]]="VNT",-Tabla1[[#This Row],[Cant]],Tabla1[[#This Row],[Cant]])</f>
        <v>-1</v>
      </c>
      <c r="Q5900" s="8">
        <f>DAY(Tabla1[[#This Row],[Date]])</f>
        <v>4</v>
      </c>
      <c r="R5900" s="8">
        <f>MONTH(Tabla1[[#This Row],[Date]])</f>
        <v>1</v>
      </c>
      <c r="S5900" s="8">
        <f>YEAR(Tabla1[[#This Row],[Date]])</f>
        <v>2023</v>
      </c>
    </row>
    <row r="5901" spans="1:19" x14ac:dyDescent="0.2">
      <c r="A5901">
        <v>5893</v>
      </c>
      <c r="B5901" s="1">
        <v>44930</v>
      </c>
      <c r="C5901" t="s">
        <v>260</v>
      </c>
      <c r="D5901" t="s">
        <v>332</v>
      </c>
      <c r="E5901">
        <v>1</v>
      </c>
      <c r="F5901" t="s">
        <v>116</v>
      </c>
      <c r="G5901" t="s">
        <v>347</v>
      </c>
      <c r="H5901" t="s">
        <v>518</v>
      </c>
      <c r="M5901" s="2">
        <v>3271</v>
      </c>
      <c r="N5901" s="2">
        <v>3500</v>
      </c>
      <c r="O5901" s="2">
        <f>IF(Tabla1[[#This Row],[Mov]]="VNT",Tabla1[[#This Row],[Sale]]-Tabla1[[#This Row],[Cost]],-Tabla1[[#This Row],[Cost]]*Tabla1[[#This Row],[Cant]])</f>
        <v>229</v>
      </c>
      <c r="P5901" s="8">
        <f>IF(Tabla1[[#This Row],[Mov]]="VNT",-Tabla1[[#This Row],[Cant]],Tabla1[[#This Row],[Cant]])</f>
        <v>-1</v>
      </c>
      <c r="Q5901" s="8">
        <f>DAY(Tabla1[[#This Row],[Date]])</f>
        <v>4</v>
      </c>
      <c r="R5901" s="8">
        <f>MONTH(Tabla1[[#This Row],[Date]])</f>
        <v>1</v>
      </c>
      <c r="S5901" s="8">
        <f>YEAR(Tabla1[[#This Row],[Date]])</f>
        <v>2023</v>
      </c>
    </row>
    <row r="5902" spans="1:19" x14ac:dyDescent="0.2">
      <c r="A5902">
        <v>5894</v>
      </c>
      <c r="B5902" s="1">
        <v>44930</v>
      </c>
      <c r="C5902" t="s">
        <v>260</v>
      </c>
      <c r="D5902" t="s">
        <v>332</v>
      </c>
      <c r="E5902">
        <v>1</v>
      </c>
      <c r="F5902" t="s">
        <v>116</v>
      </c>
      <c r="G5902" t="s">
        <v>382</v>
      </c>
      <c r="H5902" t="s">
        <v>514</v>
      </c>
      <c r="M5902" s="2">
        <v>7009</v>
      </c>
      <c r="N5902" s="2">
        <v>7500</v>
      </c>
      <c r="O5902" s="2">
        <f>IF(Tabla1[[#This Row],[Mov]]="VNT",Tabla1[[#This Row],[Sale]]-Tabla1[[#This Row],[Cost]],-Tabla1[[#This Row],[Cost]]*Tabla1[[#This Row],[Cant]])</f>
        <v>491</v>
      </c>
      <c r="P5902" s="8">
        <f>IF(Tabla1[[#This Row],[Mov]]="VNT",-Tabla1[[#This Row],[Cant]],Tabla1[[#This Row],[Cant]])</f>
        <v>-1</v>
      </c>
      <c r="Q5902" s="8">
        <f>DAY(Tabla1[[#This Row],[Date]])</f>
        <v>4</v>
      </c>
      <c r="R5902" s="8">
        <f>MONTH(Tabla1[[#This Row],[Date]])</f>
        <v>1</v>
      </c>
      <c r="S5902" s="8">
        <f>YEAR(Tabla1[[#This Row],[Date]])</f>
        <v>2023</v>
      </c>
    </row>
    <row r="5903" spans="1:19" x14ac:dyDescent="0.2">
      <c r="A5903">
        <v>5895</v>
      </c>
      <c r="B5903" s="1">
        <v>44930</v>
      </c>
      <c r="C5903" t="s">
        <v>260</v>
      </c>
      <c r="D5903" t="s">
        <v>332</v>
      </c>
      <c r="E5903">
        <v>1</v>
      </c>
      <c r="F5903" t="s">
        <v>116</v>
      </c>
      <c r="G5903" t="s">
        <v>347</v>
      </c>
      <c r="H5903" t="s">
        <v>518</v>
      </c>
      <c r="M5903" s="2">
        <v>7009</v>
      </c>
      <c r="N5903" s="2">
        <v>7500</v>
      </c>
      <c r="O5903" s="2">
        <f>IF(Tabla1[[#This Row],[Mov]]="VNT",Tabla1[[#This Row],[Sale]]-Tabla1[[#This Row],[Cost]],-Tabla1[[#This Row],[Cost]]*Tabla1[[#This Row],[Cant]])</f>
        <v>491</v>
      </c>
      <c r="P5903" s="8">
        <f>IF(Tabla1[[#This Row],[Mov]]="VNT",-Tabla1[[#This Row],[Cant]],Tabla1[[#This Row],[Cant]])</f>
        <v>-1</v>
      </c>
      <c r="Q5903" s="8">
        <f>DAY(Tabla1[[#This Row],[Date]])</f>
        <v>4</v>
      </c>
      <c r="R5903" s="8">
        <f>MONTH(Tabla1[[#This Row],[Date]])</f>
        <v>1</v>
      </c>
      <c r="S5903" s="8">
        <f>YEAR(Tabla1[[#This Row],[Date]])</f>
        <v>2023</v>
      </c>
    </row>
    <row r="5904" spans="1:19" x14ac:dyDescent="0.2">
      <c r="A5904">
        <v>5896</v>
      </c>
      <c r="B5904" s="1">
        <v>44930</v>
      </c>
      <c r="C5904" t="s">
        <v>260</v>
      </c>
      <c r="D5904" t="s">
        <v>1777</v>
      </c>
      <c r="E5904">
        <v>1</v>
      </c>
      <c r="F5904" t="s">
        <v>458</v>
      </c>
      <c r="G5904" t="s">
        <v>266</v>
      </c>
      <c r="H5904" t="s">
        <v>1410</v>
      </c>
      <c r="M5904" s="2">
        <v>0</v>
      </c>
      <c r="N5904" s="2">
        <v>20000</v>
      </c>
      <c r="O5904" s="2">
        <f>IF(Tabla1[[#This Row],[Mov]]="VNT",Tabla1[[#This Row],[Sale]]-Tabla1[[#This Row],[Cost]],-Tabla1[[#This Row],[Cost]]*Tabla1[[#This Row],[Cant]])</f>
        <v>20000</v>
      </c>
      <c r="P5904" s="8">
        <f>IF(Tabla1[[#This Row],[Mov]]="VNT",-Tabla1[[#This Row],[Cant]],Tabla1[[#This Row],[Cant]])</f>
        <v>-1</v>
      </c>
      <c r="Q5904" s="8">
        <f>DAY(Tabla1[[#This Row],[Date]])</f>
        <v>4</v>
      </c>
      <c r="R5904" s="8">
        <f>MONTH(Tabla1[[#This Row],[Date]])</f>
        <v>1</v>
      </c>
      <c r="S5904" s="8">
        <f>YEAR(Tabla1[[#This Row],[Date]])</f>
        <v>2023</v>
      </c>
    </row>
    <row r="5905" spans="1:19" x14ac:dyDescent="0.2">
      <c r="A5905">
        <v>5896</v>
      </c>
      <c r="B5905" s="1">
        <v>44930</v>
      </c>
      <c r="C5905" t="s">
        <v>260</v>
      </c>
      <c r="D5905" t="s">
        <v>332</v>
      </c>
      <c r="E5905">
        <v>1</v>
      </c>
      <c r="F5905" t="s">
        <v>225</v>
      </c>
      <c r="G5905" t="s">
        <v>346</v>
      </c>
      <c r="H5905" t="s">
        <v>2251</v>
      </c>
      <c r="M5905" s="2">
        <v>1100</v>
      </c>
      <c r="N5905" s="2">
        <v>10000</v>
      </c>
      <c r="O5905" s="2">
        <f>IF(Tabla1[[#This Row],[Mov]]="VNT",Tabla1[[#This Row],[Sale]]-Tabla1[[#This Row],[Cost]],-Tabla1[[#This Row],[Cost]]*Tabla1[[#This Row],[Cant]])</f>
        <v>8900</v>
      </c>
      <c r="P5905" s="8">
        <f>IF(Tabla1[[#This Row],[Mov]]="VNT",-Tabla1[[#This Row],[Cant]],Tabla1[[#This Row],[Cant]])</f>
        <v>-1</v>
      </c>
      <c r="Q5905" s="8">
        <f>DAY(Tabla1[[#This Row],[Date]])</f>
        <v>4</v>
      </c>
      <c r="R5905" s="8">
        <f>MONTH(Tabla1[[#This Row],[Date]])</f>
        <v>1</v>
      </c>
      <c r="S5905" s="8">
        <f>YEAR(Tabla1[[#This Row],[Date]])</f>
        <v>2023</v>
      </c>
    </row>
    <row r="5906" spans="1:19" x14ac:dyDescent="0.2">
      <c r="A5906">
        <v>5896</v>
      </c>
      <c r="B5906" s="1">
        <v>44930</v>
      </c>
      <c r="C5906" t="s">
        <v>260</v>
      </c>
      <c r="D5906" t="s">
        <v>332</v>
      </c>
      <c r="E5906">
        <v>1</v>
      </c>
      <c r="F5906" t="s">
        <v>128</v>
      </c>
      <c r="G5906" t="s">
        <v>266</v>
      </c>
      <c r="H5906" t="s">
        <v>2085</v>
      </c>
      <c r="M5906" s="2">
        <v>11000</v>
      </c>
      <c r="N5906" s="2">
        <v>20000</v>
      </c>
      <c r="O5906" s="2">
        <f>IF(Tabla1[[#This Row],[Mov]]="VNT",Tabla1[[#This Row],[Sale]]-Tabla1[[#This Row],[Cost]],-Tabla1[[#This Row],[Cost]]*Tabla1[[#This Row],[Cant]])</f>
        <v>9000</v>
      </c>
      <c r="P5906" s="8">
        <f>IF(Tabla1[[#This Row],[Mov]]="VNT",-Tabla1[[#This Row],[Cant]],Tabla1[[#This Row],[Cant]])</f>
        <v>-1</v>
      </c>
      <c r="Q5906" s="8">
        <f>DAY(Tabla1[[#This Row],[Date]])</f>
        <v>4</v>
      </c>
      <c r="R5906" s="8">
        <f>MONTH(Tabla1[[#This Row],[Date]])</f>
        <v>1</v>
      </c>
      <c r="S5906" s="8">
        <f>YEAR(Tabla1[[#This Row],[Date]])</f>
        <v>2023</v>
      </c>
    </row>
    <row r="5907" spans="1:19" x14ac:dyDescent="0.2">
      <c r="A5907">
        <v>5896</v>
      </c>
      <c r="B5907" s="1">
        <v>44930</v>
      </c>
      <c r="C5907" t="s">
        <v>260</v>
      </c>
      <c r="D5907" t="s">
        <v>332</v>
      </c>
      <c r="E5907">
        <v>1</v>
      </c>
      <c r="F5907" t="s">
        <v>458</v>
      </c>
      <c r="G5907" t="s">
        <v>272</v>
      </c>
      <c r="H5907" t="s">
        <v>2252</v>
      </c>
      <c r="M5907" s="2">
        <v>0</v>
      </c>
      <c r="N5907" s="2">
        <v>25000</v>
      </c>
      <c r="O5907" s="2">
        <f>IF(Tabla1[[#This Row],[Mov]]="VNT",Tabla1[[#This Row],[Sale]]-Tabla1[[#This Row],[Cost]],-Tabla1[[#This Row],[Cost]]*Tabla1[[#This Row],[Cant]])</f>
        <v>25000</v>
      </c>
      <c r="P5907" s="8">
        <f>IF(Tabla1[[#This Row],[Mov]]="VNT",-Tabla1[[#This Row],[Cant]],Tabla1[[#This Row],[Cant]])</f>
        <v>-1</v>
      </c>
      <c r="Q5907" s="8">
        <f>DAY(Tabla1[[#This Row],[Date]])</f>
        <v>4</v>
      </c>
      <c r="R5907" s="8">
        <f>MONTH(Tabla1[[#This Row],[Date]])</f>
        <v>1</v>
      </c>
      <c r="S5907" s="8">
        <f>YEAR(Tabla1[[#This Row],[Date]])</f>
        <v>2023</v>
      </c>
    </row>
    <row r="5908" spans="1:19" x14ac:dyDescent="0.2">
      <c r="A5908">
        <v>5897</v>
      </c>
      <c r="B5908" s="1">
        <v>44930</v>
      </c>
      <c r="C5908" t="s">
        <v>260</v>
      </c>
      <c r="D5908" t="s">
        <v>332</v>
      </c>
      <c r="E5908">
        <v>1</v>
      </c>
      <c r="F5908" t="s">
        <v>26</v>
      </c>
      <c r="G5908" t="s">
        <v>263</v>
      </c>
      <c r="H5908" t="s">
        <v>2233</v>
      </c>
      <c r="M5908" s="2">
        <v>10000</v>
      </c>
      <c r="N5908" s="2">
        <v>24000</v>
      </c>
      <c r="O5908" s="2">
        <f>IF(Tabla1[[#This Row],[Mov]]="VNT",Tabla1[[#This Row],[Sale]]-Tabla1[[#This Row],[Cost]],-Tabla1[[#This Row],[Cost]]*Tabla1[[#This Row],[Cant]])</f>
        <v>14000</v>
      </c>
      <c r="P5908" s="8">
        <f>IF(Tabla1[[#This Row],[Mov]]="VNT",-Tabla1[[#This Row],[Cant]],Tabla1[[#This Row],[Cant]])</f>
        <v>-1</v>
      </c>
      <c r="Q5908" s="8">
        <f>DAY(Tabla1[[#This Row],[Date]])</f>
        <v>4</v>
      </c>
      <c r="R5908" s="8">
        <f>MONTH(Tabla1[[#This Row],[Date]])</f>
        <v>1</v>
      </c>
      <c r="S5908" s="8">
        <f>YEAR(Tabla1[[#This Row],[Date]])</f>
        <v>2023</v>
      </c>
    </row>
    <row r="5909" spans="1:19" x14ac:dyDescent="0.2">
      <c r="A5909">
        <v>5898</v>
      </c>
      <c r="B5909" s="1">
        <v>44930</v>
      </c>
      <c r="C5909" t="s">
        <v>260</v>
      </c>
      <c r="D5909" t="s">
        <v>332</v>
      </c>
      <c r="E5909">
        <v>1</v>
      </c>
      <c r="F5909" t="s">
        <v>225</v>
      </c>
      <c r="G5909" t="s">
        <v>263</v>
      </c>
      <c r="H5909" t="s">
        <v>1018</v>
      </c>
      <c r="M5909" s="2">
        <v>1100</v>
      </c>
      <c r="N5909" s="2">
        <v>10000</v>
      </c>
      <c r="O5909" s="2">
        <f>IF(Tabla1[[#This Row],[Mov]]="VNT",Tabla1[[#This Row],[Sale]]-Tabla1[[#This Row],[Cost]],-Tabla1[[#This Row],[Cost]]*Tabla1[[#This Row],[Cant]])</f>
        <v>8900</v>
      </c>
      <c r="P5909" s="8">
        <f>IF(Tabla1[[#This Row],[Mov]]="VNT",-Tabla1[[#This Row],[Cant]],Tabla1[[#This Row],[Cant]])</f>
        <v>-1</v>
      </c>
      <c r="Q5909" s="8">
        <f>DAY(Tabla1[[#This Row],[Date]])</f>
        <v>4</v>
      </c>
      <c r="R5909" s="8">
        <f>MONTH(Tabla1[[#This Row],[Date]])</f>
        <v>1</v>
      </c>
      <c r="S5909" s="8">
        <f>YEAR(Tabla1[[#This Row],[Date]])</f>
        <v>2023</v>
      </c>
    </row>
    <row r="5910" spans="1:19" x14ac:dyDescent="0.2">
      <c r="A5910">
        <v>5899</v>
      </c>
      <c r="B5910" s="1">
        <v>44930</v>
      </c>
      <c r="C5910" t="s">
        <v>260</v>
      </c>
      <c r="D5910" t="s">
        <v>332</v>
      </c>
      <c r="E5910">
        <v>1</v>
      </c>
      <c r="F5910" t="s">
        <v>891</v>
      </c>
      <c r="G5910" t="s">
        <v>272</v>
      </c>
      <c r="H5910" t="s">
        <v>1544</v>
      </c>
      <c r="M5910" s="2">
        <v>3500</v>
      </c>
      <c r="N5910" s="2">
        <v>10000</v>
      </c>
      <c r="O5910" s="2">
        <f>IF(Tabla1[[#This Row],[Mov]]="VNT",Tabla1[[#This Row],[Sale]]-Tabla1[[#This Row],[Cost]],-Tabla1[[#This Row],[Cost]]*Tabla1[[#This Row],[Cant]])</f>
        <v>6500</v>
      </c>
      <c r="P5910" s="8">
        <f>IF(Tabla1[[#This Row],[Mov]]="VNT",-Tabla1[[#This Row],[Cant]],Tabla1[[#This Row],[Cant]])</f>
        <v>-1</v>
      </c>
      <c r="Q5910" s="8">
        <f>DAY(Tabla1[[#This Row],[Date]])</f>
        <v>4</v>
      </c>
      <c r="R5910" s="8">
        <f>MONTH(Tabla1[[#This Row],[Date]])</f>
        <v>1</v>
      </c>
      <c r="S5910" s="8">
        <f>YEAR(Tabla1[[#This Row],[Date]])</f>
        <v>2023</v>
      </c>
    </row>
    <row r="5911" spans="1:19" x14ac:dyDescent="0.2">
      <c r="A5911">
        <v>5900</v>
      </c>
      <c r="B5911" s="1">
        <v>44930</v>
      </c>
      <c r="C5911" t="s">
        <v>260</v>
      </c>
      <c r="D5911" t="s">
        <v>332</v>
      </c>
      <c r="E5911">
        <v>1</v>
      </c>
      <c r="F5911" t="s">
        <v>43</v>
      </c>
      <c r="G5911" t="s">
        <v>266</v>
      </c>
      <c r="H5911" t="s">
        <v>494</v>
      </c>
      <c r="M5911" s="2">
        <v>13000</v>
      </c>
      <c r="N5911" s="2">
        <v>29000</v>
      </c>
      <c r="O5911" s="2">
        <f>IF(Tabla1[[#This Row],[Mov]]="VNT",Tabla1[[#This Row],[Sale]]-Tabla1[[#This Row],[Cost]],-Tabla1[[#This Row],[Cost]]*Tabla1[[#This Row],[Cant]])</f>
        <v>16000</v>
      </c>
      <c r="P5911" s="8">
        <f>IF(Tabla1[[#This Row],[Mov]]="VNT",-Tabla1[[#This Row],[Cant]],Tabla1[[#This Row],[Cant]])</f>
        <v>-1</v>
      </c>
      <c r="Q5911" s="8">
        <f>DAY(Tabla1[[#This Row],[Date]])</f>
        <v>4</v>
      </c>
      <c r="R5911" s="8">
        <f>MONTH(Tabla1[[#This Row],[Date]])</f>
        <v>1</v>
      </c>
      <c r="S5911" s="8">
        <f>YEAR(Tabla1[[#This Row],[Date]])</f>
        <v>2023</v>
      </c>
    </row>
    <row r="5912" spans="1:19" x14ac:dyDescent="0.2">
      <c r="A5912">
        <v>5901</v>
      </c>
      <c r="B5912" s="1">
        <v>44930</v>
      </c>
      <c r="C5912" t="s">
        <v>260</v>
      </c>
      <c r="D5912" t="s">
        <v>332</v>
      </c>
      <c r="E5912">
        <v>1</v>
      </c>
      <c r="F5912" t="s">
        <v>15</v>
      </c>
      <c r="G5912" t="s">
        <v>266</v>
      </c>
      <c r="H5912" t="s">
        <v>2110</v>
      </c>
      <c r="M5912" s="2">
        <v>2800</v>
      </c>
      <c r="N5912" s="2">
        <v>10000</v>
      </c>
      <c r="O5912" s="2">
        <f>IF(Tabla1[[#This Row],[Mov]]="VNT",Tabla1[[#This Row],[Sale]]-Tabla1[[#This Row],[Cost]],-Tabla1[[#This Row],[Cost]]*Tabla1[[#This Row],[Cant]])</f>
        <v>7200</v>
      </c>
      <c r="P5912" s="8">
        <f>IF(Tabla1[[#This Row],[Mov]]="VNT",-Tabla1[[#This Row],[Cant]],Tabla1[[#This Row],[Cant]])</f>
        <v>-1</v>
      </c>
      <c r="Q5912" s="8">
        <f>DAY(Tabla1[[#This Row],[Date]])</f>
        <v>4</v>
      </c>
      <c r="R5912" s="8">
        <f>MONTH(Tabla1[[#This Row],[Date]])</f>
        <v>1</v>
      </c>
      <c r="S5912" s="8">
        <f>YEAR(Tabla1[[#This Row],[Date]])</f>
        <v>2023</v>
      </c>
    </row>
    <row r="5913" spans="1:19" x14ac:dyDescent="0.2">
      <c r="A5913">
        <v>5902</v>
      </c>
      <c r="B5913" s="1">
        <v>44930</v>
      </c>
      <c r="C5913" t="s">
        <v>260</v>
      </c>
      <c r="D5913" t="s">
        <v>332</v>
      </c>
      <c r="E5913">
        <v>1</v>
      </c>
      <c r="F5913" t="s">
        <v>44</v>
      </c>
      <c r="G5913" t="s">
        <v>266</v>
      </c>
      <c r="H5913" t="s">
        <v>2136</v>
      </c>
      <c r="M5913" s="2">
        <v>25000</v>
      </c>
      <c r="N5913" s="2">
        <v>45000</v>
      </c>
      <c r="O5913" s="2">
        <f>IF(Tabla1[[#This Row],[Mov]]="VNT",Tabla1[[#This Row],[Sale]]-Tabla1[[#This Row],[Cost]],-Tabla1[[#This Row],[Cost]]*Tabla1[[#This Row],[Cant]])</f>
        <v>20000</v>
      </c>
      <c r="P5913" s="8">
        <f>IF(Tabla1[[#This Row],[Mov]]="VNT",-Tabla1[[#This Row],[Cant]],Tabla1[[#This Row],[Cant]])</f>
        <v>-1</v>
      </c>
      <c r="Q5913" s="8">
        <f>DAY(Tabla1[[#This Row],[Date]])</f>
        <v>4</v>
      </c>
      <c r="R5913" s="8">
        <f>MONTH(Tabla1[[#This Row],[Date]])</f>
        <v>1</v>
      </c>
      <c r="S5913" s="8">
        <f>YEAR(Tabla1[[#This Row],[Date]])</f>
        <v>2023</v>
      </c>
    </row>
    <row r="5914" spans="1:19" x14ac:dyDescent="0.2">
      <c r="A5914">
        <v>5903</v>
      </c>
      <c r="B5914" s="1">
        <v>44930</v>
      </c>
      <c r="C5914" t="s">
        <v>260</v>
      </c>
      <c r="D5914" t="s">
        <v>332</v>
      </c>
      <c r="E5914">
        <v>1</v>
      </c>
      <c r="F5914" t="s">
        <v>116</v>
      </c>
      <c r="G5914" t="s">
        <v>347</v>
      </c>
      <c r="H5914" t="s">
        <v>518</v>
      </c>
      <c r="M5914" s="2">
        <v>6074</v>
      </c>
      <c r="N5914" s="2">
        <v>6500</v>
      </c>
      <c r="O5914" s="2">
        <f>IF(Tabla1[[#This Row],[Mov]]="VNT",Tabla1[[#This Row],[Sale]]-Tabla1[[#This Row],[Cost]],-Tabla1[[#This Row],[Cost]]*Tabla1[[#This Row],[Cant]])</f>
        <v>426</v>
      </c>
      <c r="P5914" s="8">
        <f>IF(Tabla1[[#This Row],[Mov]]="VNT",-Tabla1[[#This Row],[Cant]],Tabla1[[#This Row],[Cant]])</f>
        <v>-1</v>
      </c>
      <c r="Q5914" s="8">
        <f>DAY(Tabla1[[#This Row],[Date]])</f>
        <v>4</v>
      </c>
      <c r="R5914" s="8">
        <f>MONTH(Tabla1[[#This Row],[Date]])</f>
        <v>1</v>
      </c>
      <c r="S5914" s="8">
        <f>YEAR(Tabla1[[#This Row],[Date]])</f>
        <v>2023</v>
      </c>
    </row>
    <row r="5915" spans="1:19" x14ac:dyDescent="0.2">
      <c r="A5915">
        <v>5904</v>
      </c>
      <c r="B5915" s="1">
        <v>44930</v>
      </c>
      <c r="C5915" t="s">
        <v>260</v>
      </c>
      <c r="D5915" t="s">
        <v>332</v>
      </c>
      <c r="E5915">
        <v>1</v>
      </c>
      <c r="F5915" t="s">
        <v>116</v>
      </c>
      <c r="G5915" t="s">
        <v>349</v>
      </c>
      <c r="H5915" t="s">
        <v>568</v>
      </c>
      <c r="M5915" s="2">
        <v>1869</v>
      </c>
      <c r="N5915" s="2">
        <v>2000</v>
      </c>
      <c r="O5915" s="2">
        <f>IF(Tabla1[[#This Row],[Mov]]="VNT",Tabla1[[#This Row],[Sale]]-Tabla1[[#This Row],[Cost]],-Tabla1[[#This Row],[Cost]]*Tabla1[[#This Row],[Cant]])</f>
        <v>131</v>
      </c>
      <c r="P5915" s="8">
        <f>IF(Tabla1[[#This Row],[Mov]]="VNT",-Tabla1[[#This Row],[Cant]],Tabla1[[#This Row],[Cant]])</f>
        <v>-1</v>
      </c>
      <c r="Q5915" s="8">
        <f>DAY(Tabla1[[#This Row],[Date]])</f>
        <v>4</v>
      </c>
      <c r="R5915" s="8">
        <f>MONTH(Tabla1[[#This Row],[Date]])</f>
        <v>1</v>
      </c>
      <c r="S5915" s="8">
        <f>YEAR(Tabla1[[#This Row],[Date]])</f>
        <v>2023</v>
      </c>
    </row>
    <row r="5916" spans="1:19" x14ac:dyDescent="0.2">
      <c r="A5916">
        <v>5905</v>
      </c>
      <c r="B5916" s="1">
        <v>44930</v>
      </c>
      <c r="C5916" t="s">
        <v>260</v>
      </c>
      <c r="D5916" t="s">
        <v>332</v>
      </c>
      <c r="E5916">
        <v>1</v>
      </c>
      <c r="F5916" t="s">
        <v>1958</v>
      </c>
      <c r="G5916" t="s">
        <v>273</v>
      </c>
      <c r="H5916" t="s">
        <v>552</v>
      </c>
      <c r="M5916" s="2">
        <v>8000</v>
      </c>
      <c r="N5916" s="2">
        <v>15000</v>
      </c>
      <c r="O5916" s="2">
        <f>IF(Tabla1[[#This Row],[Mov]]="VNT",Tabla1[[#This Row],[Sale]]-Tabla1[[#This Row],[Cost]],-Tabla1[[#This Row],[Cost]]*Tabla1[[#This Row],[Cant]])</f>
        <v>7000</v>
      </c>
      <c r="P5916" s="8">
        <f>IF(Tabla1[[#This Row],[Mov]]="VNT",-Tabla1[[#This Row],[Cant]],Tabla1[[#This Row],[Cant]])</f>
        <v>-1</v>
      </c>
      <c r="Q5916" s="8">
        <f>DAY(Tabla1[[#This Row],[Date]])</f>
        <v>4</v>
      </c>
      <c r="R5916" s="8">
        <f>MONTH(Tabla1[[#This Row],[Date]])</f>
        <v>1</v>
      </c>
      <c r="S5916" s="8">
        <f>YEAR(Tabla1[[#This Row],[Date]])</f>
        <v>2023</v>
      </c>
    </row>
    <row r="5917" spans="1:19" x14ac:dyDescent="0.2">
      <c r="A5917">
        <v>5906</v>
      </c>
      <c r="B5917" s="1">
        <v>44930</v>
      </c>
      <c r="C5917" t="s">
        <v>260</v>
      </c>
      <c r="D5917" t="s">
        <v>332</v>
      </c>
      <c r="E5917">
        <v>1</v>
      </c>
      <c r="F5917" t="s">
        <v>532</v>
      </c>
      <c r="G5917" t="s">
        <v>273</v>
      </c>
      <c r="H5917" t="s">
        <v>552</v>
      </c>
      <c r="M5917" s="2">
        <v>18000</v>
      </c>
      <c r="N5917" s="2">
        <v>35000</v>
      </c>
      <c r="O5917" s="2">
        <f>IF(Tabla1[[#This Row],[Mov]]="VNT",Tabla1[[#This Row],[Sale]]-Tabla1[[#This Row],[Cost]],-Tabla1[[#This Row],[Cost]]*Tabla1[[#This Row],[Cant]])</f>
        <v>17000</v>
      </c>
      <c r="P5917" s="8">
        <f>IF(Tabla1[[#This Row],[Mov]]="VNT",-Tabla1[[#This Row],[Cant]],Tabla1[[#This Row],[Cant]])</f>
        <v>-1</v>
      </c>
      <c r="Q5917" s="8">
        <f>DAY(Tabla1[[#This Row],[Date]])</f>
        <v>4</v>
      </c>
      <c r="R5917" s="8">
        <f>MONTH(Tabla1[[#This Row],[Date]])</f>
        <v>1</v>
      </c>
      <c r="S5917" s="8">
        <f>YEAR(Tabla1[[#This Row],[Date]])</f>
        <v>2023</v>
      </c>
    </row>
    <row r="5918" spans="1:19" x14ac:dyDescent="0.2">
      <c r="A5918">
        <v>5907</v>
      </c>
      <c r="B5918" s="1">
        <v>44931</v>
      </c>
      <c r="C5918" t="s">
        <v>260</v>
      </c>
      <c r="D5918" t="s">
        <v>332</v>
      </c>
      <c r="E5918">
        <v>1</v>
      </c>
      <c r="F5918" t="s">
        <v>386</v>
      </c>
      <c r="G5918" t="s">
        <v>284</v>
      </c>
      <c r="H5918" t="s">
        <v>657</v>
      </c>
      <c r="M5918" s="2">
        <v>65000</v>
      </c>
      <c r="N5918" s="2">
        <v>130000</v>
      </c>
      <c r="O5918" s="2">
        <f>IF(Tabla1[[#This Row],[Mov]]="VNT",Tabla1[[#This Row],[Sale]]-Tabla1[[#This Row],[Cost]],-Tabla1[[#This Row],[Cost]]*Tabla1[[#This Row],[Cant]])</f>
        <v>65000</v>
      </c>
      <c r="P5918" s="8">
        <f>IF(Tabla1[[#This Row],[Mov]]="VNT",-Tabla1[[#This Row],[Cant]],Tabla1[[#This Row],[Cant]])</f>
        <v>-1</v>
      </c>
      <c r="Q5918" s="8">
        <f>DAY(Tabla1[[#This Row],[Date]])</f>
        <v>5</v>
      </c>
      <c r="R5918" s="8">
        <f>MONTH(Tabla1[[#This Row],[Date]])</f>
        <v>1</v>
      </c>
      <c r="S5918" s="8">
        <f>YEAR(Tabla1[[#This Row],[Date]])</f>
        <v>2023</v>
      </c>
    </row>
    <row r="5919" spans="1:19" x14ac:dyDescent="0.2">
      <c r="A5919">
        <v>5908</v>
      </c>
      <c r="B5919" s="1">
        <v>44931</v>
      </c>
      <c r="C5919" t="s">
        <v>260</v>
      </c>
      <c r="D5919" t="s">
        <v>332</v>
      </c>
      <c r="E5919">
        <v>1</v>
      </c>
      <c r="F5919" t="s">
        <v>225</v>
      </c>
      <c r="G5919" t="s">
        <v>284</v>
      </c>
      <c r="H5919" t="s">
        <v>657</v>
      </c>
      <c r="L5919" t="s">
        <v>1775</v>
      </c>
      <c r="M5919" s="2">
        <v>1100</v>
      </c>
      <c r="N5919" s="2">
        <v>5000</v>
      </c>
      <c r="O5919" s="2">
        <f>IF(Tabla1[[#This Row],[Mov]]="VNT",Tabla1[[#This Row],[Sale]]-Tabla1[[#This Row],[Cost]],-Tabla1[[#This Row],[Cost]]*Tabla1[[#This Row],[Cant]])</f>
        <v>3900</v>
      </c>
      <c r="P5919" s="8">
        <f>IF(Tabla1[[#This Row],[Mov]]="VNT",-Tabla1[[#This Row],[Cant]],Tabla1[[#This Row],[Cant]])</f>
        <v>-1</v>
      </c>
      <c r="Q5919" s="8">
        <f>DAY(Tabla1[[#This Row],[Date]])</f>
        <v>5</v>
      </c>
      <c r="R5919" s="8">
        <f>MONTH(Tabla1[[#This Row],[Date]])</f>
        <v>1</v>
      </c>
      <c r="S5919" s="8">
        <f>YEAR(Tabla1[[#This Row],[Date]])</f>
        <v>2023</v>
      </c>
    </row>
    <row r="5920" spans="1:19" x14ac:dyDescent="0.2">
      <c r="A5920">
        <v>5909</v>
      </c>
      <c r="B5920" s="1">
        <v>44931</v>
      </c>
      <c r="C5920" t="s">
        <v>260</v>
      </c>
      <c r="D5920" t="s">
        <v>332</v>
      </c>
      <c r="E5920">
        <v>1</v>
      </c>
      <c r="F5920" t="s">
        <v>458</v>
      </c>
      <c r="G5920" t="s">
        <v>262</v>
      </c>
      <c r="H5920" t="s">
        <v>2253</v>
      </c>
      <c r="M5920" s="2">
        <v>0</v>
      </c>
      <c r="N5920" s="2">
        <v>3000</v>
      </c>
      <c r="O5920" s="2">
        <f>IF(Tabla1[[#This Row],[Mov]]="VNT",Tabla1[[#This Row],[Sale]]-Tabla1[[#This Row],[Cost]],-Tabla1[[#This Row],[Cost]]*Tabla1[[#This Row],[Cant]])</f>
        <v>3000</v>
      </c>
      <c r="P5920" s="8">
        <f>IF(Tabla1[[#This Row],[Mov]]="VNT",-Tabla1[[#This Row],[Cant]],Tabla1[[#This Row],[Cant]])</f>
        <v>-1</v>
      </c>
      <c r="Q5920" s="8">
        <f>DAY(Tabla1[[#This Row],[Date]])</f>
        <v>5</v>
      </c>
      <c r="R5920" s="8">
        <f>MONTH(Tabla1[[#This Row],[Date]])</f>
        <v>1</v>
      </c>
      <c r="S5920" s="8">
        <f>YEAR(Tabla1[[#This Row],[Date]])</f>
        <v>2023</v>
      </c>
    </row>
    <row r="5921" spans="1:19" x14ac:dyDescent="0.2">
      <c r="A5921">
        <v>5910</v>
      </c>
      <c r="B5921" s="1">
        <v>44930</v>
      </c>
      <c r="C5921" t="s">
        <v>261</v>
      </c>
      <c r="D5921" t="s">
        <v>892</v>
      </c>
      <c r="E5921">
        <v>1</v>
      </c>
      <c r="F5921" t="s">
        <v>386</v>
      </c>
      <c r="G5921" t="s">
        <v>284</v>
      </c>
      <c r="H5921" t="s">
        <v>1015</v>
      </c>
      <c r="M5921" s="2">
        <v>60000</v>
      </c>
      <c r="N5921" s="2">
        <v>125000</v>
      </c>
      <c r="O5921" s="2">
        <f>IF(Tabla1[[#This Row],[Mov]]="VNT",Tabla1[[#This Row],[Sale]]-Tabla1[[#This Row],[Cost]],-Tabla1[[#This Row],[Cost]]*Tabla1[[#This Row],[Cant]])</f>
        <v>-60000</v>
      </c>
      <c r="P5921" s="8">
        <f>IF(Tabla1[[#This Row],[Mov]]="VNT",-Tabla1[[#This Row],[Cant]],Tabla1[[#This Row],[Cant]])</f>
        <v>1</v>
      </c>
      <c r="Q5921" s="8">
        <f>DAY(Tabla1[[#This Row],[Date]])</f>
        <v>4</v>
      </c>
      <c r="R5921" s="8">
        <f>MONTH(Tabla1[[#This Row],[Date]])</f>
        <v>1</v>
      </c>
      <c r="S5921" s="8">
        <f>YEAR(Tabla1[[#This Row],[Date]])</f>
        <v>2023</v>
      </c>
    </row>
    <row r="5922" spans="1:19" x14ac:dyDescent="0.2">
      <c r="A5922">
        <v>5911</v>
      </c>
      <c r="B5922" s="1">
        <v>44930</v>
      </c>
      <c r="C5922" t="s">
        <v>261</v>
      </c>
      <c r="D5922" t="s">
        <v>892</v>
      </c>
      <c r="E5922">
        <v>1</v>
      </c>
      <c r="F5922" t="s">
        <v>386</v>
      </c>
      <c r="G5922" t="s">
        <v>284</v>
      </c>
      <c r="H5922" t="s">
        <v>1015</v>
      </c>
      <c r="M5922" s="2">
        <v>60000</v>
      </c>
      <c r="N5922" s="2">
        <v>125000</v>
      </c>
      <c r="O5922" s="2">
        <f>IF(Tabla1[[#This Row],[Mov]]="VNT",Tabla1[[#This Row],[Sale]]-Tabla1[[#This Row],[Cost]],-Tabla1[[#This Row],[Cost]]*Tabla1[[#This Row],[Cant]])</f>
        <v>-60000</v>
      </c>
      <c r="P5922" s="8">
        <f>IF(Tabla1[[#This Row],[Mov]]="VNT",-Tabla1[[#This Row],[Cant]],Tabla1[[#This Row],[Cant]])</f>
        <v>1</v>
      </c>
      <c r="Q5922" s="8">
        <f>DAY(Tabla1[[#This Row],[Date]])</f>
        <v>4</v>
      </c>
      <c r="R5922" s="8">
        <f>MONTH(Tabla1[[#This Row],[Date]])</f>
        <v>1</v>
      </c>
      <c r="S5922" s="8">
        <f>YEAR(Tabla1[[#This Row],[Date]])</f>
        <v>2023</v>
      </c>
    </row>
    <row r="5923" spans="1:19" x14ac:dyDescent="0.2">
      <c r="A5923">
        <v>5912</v>
      </c>
      <c r="B5923" s="1">
        <v>44930</v>
      </c>
      <c r="C5923" t="s">
        <v>261</v>
      </c>
      <c r="D5923" t="s">
        <v>892</v>
      </c>
      <c r="E5923">
        <v>1</v>
      </c>
      <c r="F5923" t="s">
        <v>1487</v>
      </c>
      <c r="G5923" t="s">
        <v>284</v>
      </c>
      <c r="H5923" t="s">
        <v>513</v>
      </c>
      <c r="M5923" s="2">
        <v>8000</v>
      </c>
      <c r="N5923" s="2">
        <v>20000</v>
      </c>
      <c r="O5923" s="2">
        <f>IF(Tabla1[[#This Row],[Mov]]="VNT",Tabla1[[#This Row],[Sale]]-Tabla1[[#This Row],[Cost]],-Tabla1[[#This Row],[Cost]]*Tabla1[[#This Row],[Cant]])</f>
        <v>-8000</v>
      </c>
      <c r="P5923" s="8">
        <f>IF(Tabla1[[#This Row],[Mov]]="VNT",-Tabla1[[#This Row],[Cant]],Tabla1[[#This Row],[Cant]])</f>
        <v>1</v>
      </c>
      <c r="Q5923" s="8">
        <f>DAY(Tabla1[[#This Row],[Date]])</f>
        <v>4</v>
      </c>
      <c r="R5923" s="8">
        <f>MONTH(Tabla1[[#This Row],[Date]])</f>
        <v>1</v>
      </c>
      <c r="S5923" s="8">
        <f>YEAR(Tabla1[[#This Row],[Date]])</f>
        <v>2023</v>
      </c>
    </row>
    <row r="5924" spans="1:19" x14ac:dyDescent="0.2">
      <c r="A5924">
        <v>5913</v>
      </c>
      <c r="B5924" s="1">
        <v>44930</v>
      </c>
      <c r="C5924" t="s">
        <v>261</v>
      </c>
      <c r="D5924" t="s">
        <v>892</v>
      </c>
      <c r="E5924">
        <v>1</v>
      </c>
      <c r="F5924" t="s">
        <v>386</v>
      </c>
      <c r="G5924" t="s">
        <v>284</v>
      </c>
      <c r="H5924" t="s">
        <v>657</v>
      </c>
      <c r="M5924" s="2">
        <v>65000</v>
      </c>
      <c r="N5924" s="2">
        <v>130000</v>
      </c>
      <c r="O5924" s="2">
        <f>IF(Tabla1[[#This Row],[Mov]]="VNT",Tabla1[[#This Row],[Sale]]-Tabla1[[#This Row],[Cost]],-Tabla1[[#This Row],[Cost]]*Tabla1[[#This Row],[Cant]])</f>
        <v>-65000</v>
      </c>
      <c r="P5924" s="8">
        <f>IF(Tabla1[[#This Row],[Mov]]="VNT",-Tabla1[[#This Row],[Cant]],Tabla1[[#This Row],[Cant]])</f>
        <v>1</v>
      </c>
      <c r="Q5924" s="8">
        <f>DAY(Tabla1[[#This Row],[Date]])</f>
        <v>4</v>
      </c>
      <c r="R5924" s="8">
        <f>MONTH(Tabla1[[#This Row],[Date]])</f>
        <v>1</v>
      </c>
      <c r="S5924" s="8">
        <f>YEAR(Tabla1[[#This Row],[Date]])</f>
        <v>2023</v>
      </c>
    </row>
    <row r="5925" spans="1:19" x14ac:dyDescent="0.2">
      <c r="A5925">
        <v>5914</v>
      </c>
      <c r="B5925" s="1">
        <v>44930</v>
      </c>
      <c r="C5925" t="s">
        <v>261</v>
      </c>
      <c r="D5925" t="s">
        <v>339</v>
      </c>
      <c r="E5925">
        <v>5</v>
      </c>
      <c r="F5925" t="s">
        <v>26</v>
      </c>
      <c r="G5925" t="s">
        <v>603</v>
      </c>
      <c r="H5925" t="s">
        <v>530</v>
      </c>
      <c r="M5925" s="2">
        <v>3000</v>
      </c>
      <c r="N5925" s="2">
        <v>8000</v>
      </c>
      <c r="O5925" s="2">
        <f>IF(Tabla1[[#This Row],[Mov]]="VNT",Tabla1[[#This Row],[Sale]]-Tabla1[[#This Row],[Cost]],-Tabla1[[#This Row],[Cost]]*Tabla1[[#This Row],[Cant]])</f>
        <v>-15000</v>
      </c>
      <c r="P5925" s="8">
        <f>IF(Tabla1[[#This Row],[Mov]]="VNT",-Tabla1[[#This Row],[Cant]],Tabla1[[#This Row],[Cant]])</f>
        <v>5</v>
      </c>
      <c r="Q5925" s="8">
        <f>DAY(Tabla1[[#This Row],[Date]])</f>
        <v>4</v>
      </c>
      <c r="R5925" s="8">
        <f>MONTH(Tabla1[[#This Row],[Date]])</f>
        <v>1</v>
      </c>
      <c r="S5925" s="8">
        <f>YEAR(Tabla1[[#This Row],[Date]])</f>
        <v>2023</v>
      </c>
    </row>
    <row r="5926" spans="1:19" x14ac:dyDescent="0.2">
      <c r="A5926">
        <v>5915</v>
      </c>
      <c r="B5926" s="1">
        <v>44930</v>
      </c>
      <c r="C5926" t="s">
        <v>261</v>
      </c>
      <c r="D5926" t="s">
        <v>339</v>
      </c>
      <c r="E5926">
        <v>15</v>
      </c>
      <c r="F5926" t="s">
        <v>225</v>
      </c>
      <c r="G5926" t="s">
        <v>333</v>
      </c>
      <c r="H5926" t="s">
        <v>2254</v>
      </c>
      <c r="M5926" s="2">
        <v>2000</v>
      </c>
      <c r="N5926" s="2">
        <v>10000</v>
      </c>
      <c r="O5926" s="2">
        <f>IF(Tabla1[[#This Row],[Mov]]="VNT",Tabla1[[#This Row],[Sale]]-Tabla1[[#This Row],[Cost]],-Tabla1[[#This Row],[Cost]]*Tabla1[[#This Row],[Cant]])</f>
        <v>-30000</v>
      </c>
      <c r="P5926" s="8">
        <f>IF(Tabla1[[#This Row],[Mov]]="VNT",-Tabla1[[#This Row],[Cant]],Tabla1[[#This Row],[Cant]])</f>
        <v>15</v>
      </c>
      <c r="Q5926" s="8">
        <f>DAY(Tabla1[[#This Row],[Date]])</f>
        <v>4</v>
      </c>
      <c r="R5926" s="8">
        <f>MONTH(Tabla1[[#This Row],[Date]])</f>
        <v>1</v>
      </c>
      <c r="S5926" s="8">
        <f>YEAR(Tabla1[[#This Row],[Date]])</f>
        <v>2023</v>
      </c>
    </row>
    <row r="5927" spans="1:19" x14ac:dyDescent="0.2">
      <c r="A5927">
        <v>5916</v>
      </c>
      <c r="B5927" s="1">
        <v>44931</v>
      </c>
      <c r="C5927" t="s">
        <v>260</v>
      </c>
      <c r="D5927" t="s">
        <v>332</v>
      </c>
      <c r="E5927">
        <v>1</v>
      </c>
      <c r="F5927" t="s">
        <v>224</v>
      </c>
      <c r="G5927" t="s">
        <v>273</v>
      </c>
      <c r="H5927" t="s">
        <v>2255</v>
      </c>
      <c r="M5927" s="2">
        <v>7500</v>
      </c>
      <c r="N5927" s="2">
        <v>18000</v>
      </c>
      <c r="O5927" s="2">
        <f>IF(Tabla1[[#This Row],[Mov]]="VNT",Tabla1[[#This Row],[Sale]]-Tabla1[[#This Row],[Cost]],-Tabla1[[#This Row],[Cost]]*Tabla1[[#This Row],[Cant]])</f>
        <v>10500</v>
      </c>
      <c r="P5927" s="8">
        <f>IF(Tabla1[[#This Row],[Mov]]="VNT",-Tabla1[[#This Row],[Cant]],Tabla1[[#This Row],[Cant]])</f>
        <v>-1</v>
      </c>
      <c r="Q5927" s="8">
        <f>DAY(Tabla1[[#This Row],[Date]])</f>
        <v>5</v>
      </c>
      <c r="R5927" s="8">
        <f>MONTH(Tabla1[[#This Row],[Date]])</f>
        <v>1</v>
      </c>
      <c r="S5927" s="8">
        <f>YEAR(Tabla1[[#This Row],[Date]])</f>
        <v>2023</v>
      </c>
    </row>
    <row r="5928" spans="1:19" x14ac:dyDescent="0.2">
      <c r="A5928">
        <v>5917</v>
      </c>
      <c r="B5928" s="1">
        <v>44931</v>
      </c>
      <c r="C5928" t="s">
        <v>260</v>
      </c>
      <c r="D5928" t="s">
        <v>332</v>
      </c>
      <c r="E5928">
        <v>1</v>
      </c>
      <c r="F5928" t="s">
        <v>225</v>
      </c>
      <c r="G5928" t="s">
        <v>273</v>
      </c>
      <c r="H5928" t="s">
        <v>2255</v>
      </c>
      <c r="M5928" s="2">
        <v>1100</v>
      </c>
      <c r="N5928" s="2">
        <v>10000</v>
      </c>
      <c r="O5928" s="2">
        <f>IF(Tabla1[[#This Row],[Mov]]="VNT",Tabla1[[#This Row],[Sale]]-Tabla1[[#This Row],[Cost]],-Tabla1[[#This Row],[Cost]]*Tabla1[[#This Row],[Cant]])</f>
        <v>8900</v>
      </c>
      <c r="P5928" s="8">
        <f>IF(Tabla1[[#This Row],[Mov]]="VNT",-Tabla1[[#This Row],[Cant]],Tabla1[[#This Row],[Cant]])</f>
        <v>-1</v>
      </c>
      <c r="Q5928" s="8">
        <f>DAY(Tabla1[[#This Row],[Date]])</f>
        <v>5</v>
      </c>
      <c r="R5928" s="8">
        <f>MONTH(Tabla1[[#This Row],[Date]])</f>
        <v>1</v>
      </c>
      <c r="S5928" s="8">
        <f>YEAR(Tabla1[[#This Row],[Date]])</f>
        <v>2023</v>
      </c>
    </row>
    <row r="5929" spans="1:19" x14ac:dyDescent="0.2">
      <c r="A5929">
        <v>5918</v>
      </c>
      <c r="B5929" s="1">
        <v>44931</v>
      </c>
      <c r="C5929" t="s">
        <v>260</v>
      </c>
      <c r="D5929" t="s">
        <v>332</v>
      </c>
      <c r="E5929">
        <v>1</v>
      </c>
      <c r="F5929" t="s">
        <v>224</v>
      </c>
      <c r="G5929" t="s">
        <v>272</v>
      </c>
      <c r="H5929" t="s">
        <v>317</v>
      </c>
      <c r="M5929" s="2">
        <v>9000</v>
      </c>
      <c r="N5929" s="2">
        <v>20000</v>
      </c>
      <c r="O5929" s="2">
        <f>IF(Tabla1[[#This Row],[Mov]]="VNT",Tabla1[[#This Row],[Sale]]-Tabla1[[#This Row],[Cost]],-Tabla1[[#This Row],[Cost]]*Tabla1[[#This Row],[Cant]])</f>
        <v>11000</v>
      </c>
      <c r="P5929" s="8">
        <f>IF(Tabla1[[#This Row],[Mov]]="VNT",-Tabla1[[#This Row],[Cant]],Tabla1[[#This Row],[Cant]])</f>
        <v>-1</v>
      </c>
      <c r="Q5929" s="8">
        <f>DAY(Tabla1[[#This Row],[Date]])</f>
        <v>5</v>
      </c>
      <c r="R5929" s="8">
        <f>MONTH(Tabla1[[#This Row],[Date]])</f>
        <v>1</v>
      </c>
      <c r="S5929" s="8">
        <f>YEAR(Tabla1[[#This Row],[Date]])</f>
        <v>2023</v>
      </c>
    </row>
    <row r="5930" spans="1:19" x14ac:dyDescent="0.2">
      <c r="A5930">
        <v>5919</v>
      </c>
      <c r="B5930" s="1">
        <v>44931</v>
      </c>
      <c r="C5930" t="s">
        <v>260</v>
      </c>
      <c r="D5930" t="s">
        <v>332</v>
      </c>
      <c r="E5930">
        <v>1</v>
      </c>
      <c r="F5930" t="s">
        <v>224</v>
      </c>
      <c r="G5930" t="s">
        <v>272</v>
      </c>
      <c r="H5930" t="s">
        <v>252</v>
      </c>
      <c r="M5930" s="2">
        <v>8000</v>
      </c>
      <c r="N5930" s="2">
        <v>20000</v>
      </c>
      <c r="O5930" s="2">
        <f>IF(Tabla1[[#This Row],[Mov]]="VNT",Tabla1[[#This Row],[Sale]]-Tabla1[[#This Row],[Cost]],-Tabla1[[#This Row],[Cost]]*Tabla1[[#This Row],[Cant]])</f>
        <v>12000</v>
      </c>
      <c r="P5930" s="8">
        <f>IF(Tabla1[[#This Row],[Mov]]="VNT",-Tabla1[[#This Row],[Cant]],Tabla1[[#This Row],[Cant]])</f>
        <v>-1</v>
      </c>
      <c r="Q5930" s="8">
        <f>DAY(Tabla1[[#This Row],[Date]])</f>
        <v>5</v>
      </c>
      <c r="R5930" s="8">
        <f>MONTH(Tabla1[[#This Row],[Date]])</f>
        <v>1</v>
      </c>
      <c r="S5930" s="8">
        <f>YEAR(Tabla1[[#This Row],[Date]])</f>
        <v>2023</v>
      </c>
    </row>
    <row r="5931" spans="1:19" x14ac:dyDescent="0.2">
      <c r="A5931">
        <v>5920</v>
      </c>
      <c r="B5931" s="1">
        <v>44931</v>
      </c>
      <c r="C5931" t="s">
        <v>260</v>
      </c>
      <c r="D5931" t="s">
        <v>332</v>
      </c>
      <c r="E5931">
        <v>1</v>
      </c>
      <c r="F5931" t="s">
        <v>225</v>
      </c>
      <c r="G5931" t="s">
        <v>272</v>
      </c>
      <c r="H5931" t="s">
        <v>309</v>
      </c>
      <c r="M5931" s="2">
        <v>1100</v>
      </c>
      <c r="N5931" s="2">
        <v>10000</v>
      </c>
      <c r="O5931" s="2">
        <f>IF(Tabla1[[#This Row],[Mov]]="VNT",Tabla1[[#This Row],[Sale]]-Tabla1[[#This Row],[Cost]],-Tabla1[[#This Row],[Cost]]*Tabla1[[#This Row],[Cant]])</f>
        <v>8900</v>
      </c>
      <c r="P5931" s="8">
        <f>IF(Tabla1[[#This Row],[Mov]]="VNT",-Tabla1[[#This Row],[Cant]],Tabla1[[#This Row],[Cant]])</f>
        <v>-1</v>
      </c>
      <c r="Q5931" s="8">
        <f>DAY(Tabla1[[#This Row],[Date]])</f>
        <v>5</v>
      </c>
      <c r="R5931" s="8">
        <f>MONTH(Tabla1[[#This Row],[Date]])</f>
        <v>1</v>
      </c>
      <c r="S5931" s="8">
        <f>YEAR(Tabla1[[#This Row],[Date]])</f>
        <v>2023</v>
      </c>
    </row>
    <row r="5932" spans="1:19" x14ac:dyDescent="0.2">
      <c r="A5932">
        <v>5921</v>
      </c>
      <c r="B5932" s="1">
        <v>44931</v>
      </c>
      <c r="C5932" t="s">
        <v>260</v>
      </c>
      <c r="D5932" t="s">
        <v>332</v>
      </c>
      <c r="E5932">
        <v>1</v>
      </c>
      <c r="F5932" t="s">
        <v>386</v>
      </c>
      <c r="G5932" t="s">
        <v>284</v>
      </c>
      <c r="H5932" t="s">
        <v>1015</v>
      </c>
      <c r="M5932" s="2">
        <v>60000</v>
      </c>
      <c r="N5932" s="2">
        <v>125000</v>
      </c>
      <c r="O5932" s="2">
        <f>IF(Tabla1[[#This Row],[Mov]]="VNT",Tabla1[[#This Row],[Sale]]-Tabla1[[#This Row],[Cost]],-Tabla1[[#This Row],[Cost]]*Tabla1[[#This Row],[Cant]])</f>
        <v>65000</v>
      </c>
      <c r="P5932" s="8">
        <f>IF(Tabla1[[#This Row],[Mov]]="VNT",-Tabla1[[#This Row],[Cant]],Tabla1[[#This Row],[Cant]])</f>
        <v>-1</v>
      </c>
      <c r="Q5932" s="8">
        <f>DAY(Tabla1[[#This Row],[Date]])</f>
        <v>5</v>
      </c>
      <c r="R5932" s="8">
        <f>MONTH(Tabla1[[#This Row],[Date]])</f>
        <v>1</v>
      </c>
      <c r="S5932" s="8">
        <f>YEAR(Tabla1[[#This Row],[Date]])</f>
        <v>2023</v>
      </c>
    </row>
    <row r="5933" spans="1:19" x14ac:dyDescent="0.2">
      <c r="A5933">
        <v>5922</v>
      </c>
      <c r="B5933" s="1">
        <v>44931</v>
      </c>
      <c r="C5933" t="s">
        <v>260</v>
      </c>
      <c r="D5933" t="s">
        <v>332</v>
      </c>
      <c r="E5933">
        <v>1</v>
      </c>
      <c r="F5933" t="s">
        <v>1213</v>
      </c>
      <c r="G5933" t="s">
        <v>284</v>
      </c>
      <c r="H5933" t="s">
        <v>1015</v>
      </c>
      <c r="M5933" s="2">
        <v>0</v>
      </c>
      <c r="N5933" s="2">
        <v>10000</v>
      </c>
      <c r="O5933" s="2">
        <f>IF(Tabla1[[#This Row],[Mov]]="VNT",Tabla1[[#This Row],[Sale]]-Tabla1[[#This Row],[Cost]],-Tabla1[[#This Row],[Cost]]*Tabla1[[#This Row],[Cant]])</f>
        <v>10000</v>
      </c>
      <c r="P5933" s="8">
        <f>IF(Tabla1[[#This Row],[Mov]]="VNT",-Tabla1[[#This Row],[Cant]],Tabla1[[#This Row],[Cant]])</f>
        <v>-1</v>
      </c>
      <c r="Q5933" s="8">
        <f>DAY(Tabla1[[#This Row],[Date]])</f>
        <v>5</v>
      </c>
      <c r="R5933" s="8">
        <f>MONTH(Tabla1[[#This Row],[Date]])</f>
        <v>1</v>
      </c>
      <c r="S5933" s="8">
        <f>YEAR(Tabla1[[#This Row],[Date]])</f>
        <v>2023</v>
      </c>
    </row>
    <row r="5934" spans="1:19" x14ac:dyDescent="0.2">
      <c r="A5934">
        <v>5923</v>
      </c>
      <c r="B5934" s="1">
        <v>44931</v>
      </c>
      <c r="C5934" t="s">
        <v>260</v>
      </c>
      <c r="D5934" t="s">
        <v>332</v>
      </c>
      <c r="E5934">
        <v>1</v>
      </c>
      <c r="F5934" t="s">
        <v>225</v>
      </c>
      <c r="G5934" t="s">
        <v>284</v>
      </c>
      <c r="H5934" t="s">
        <v>1015</v>
      </c>
      <c r="M5934" s="2">
        <v>1100</v>
      </c>
      <c r="N5934" s="2">
        <v>10000</v>
      </c>
      <c r="O5934" s="2">
        <f>IF(Tabla1[[#This Row],[Mov]]="VNT",Tabla1[[#This Row],[Sale]]-Tabla1[[#This Row],[Cost]],-Tabla1[[#This Row],[Cost]]*Tabla1[[#This Row],[Cant]])</f>
        <v>8900</v>
      </c>
      <c r="P5934" s="8">
        <f>IF(Tabla1[[#This Row],[Mov]]="VNT",-Tabla1[[#This Row],[Cant]],Tabla1[[#This Row],[Cant]])</f>
        <v>-1</v>
      </c>
      <c r="Q5934" s="8">
        <f>DAY(Tabla1[[#This Row],[Date]])</f>
        <v>5</v>
      </c>
      <c r="R5934" s="8">
        <f>MONTH(Tabla1[[#This Row],[Date]])</f>
        <v>1</v>
      </c>
      <c r="S5934" s="8">
        <f>YEAR(Tabla1[[#This Row],[Date]])</f>
        <v>2023</v>
      </c>
    </row>
    <row r="5935" spans="1:19" x14ac:dyDescent="0.2">
      <c r="A5935">
        <v>5924</v>
      </c>
      <c r="B5935" s="1">
        <v>44931</v>
      </c>
      <c r="C5935" t="s">
        <v>260</v>
      </c>
      <c r="D5935" t="s">
        <v>332</v>
      </c>
      <c r="E5935">
        <v>1</v>
      </c>
      <c r="F5935" t="s">
        <v>532</v>
      </c>
      <c r="G5935" t="s">
        <v>263</v>
      </c>
      <c r="H5935" t="s">
        <v>2107</v>
      </c>
      <c r="M5935" s="2">
        <v>50000</v>
      </c>
      <c r="N5935" s="2">
        <v>70000</v>
      </c>
      <c r="O5935" s="2">
        <f>IF(Tabla1[[#This Row],[Mov]]="VNT",Tabla1[[#This Row],[Sale]]-Tabla1[[#This Row],[Cost]],-Tabla1[[#This Row],[Cost]]*Tabla1[[#This Row],[Cant]])</f>
        <v>20000</v>
      </c>
      <c r="P5935" s="8">
        <f>IF(Tabla1[[#This Row],[Mov]]="VNT",-Tabla1[[#This Row],[Cant]],Tabla1[[#This Row],[Cant]])</f>
        <v>-1</v>
      </c>
      <c r="Q5935" s="8">
        <f>DAY(Tabla1[[#This Row],[Date]])</f>
        <v>5</v>
      </c>
      <c r="R5935" s="8">
        <f>MONTH(Tabla1[[#This Row],[Date]])</f>
        <v>1</v>
      </c>
      <c r="S5935" s="8">
        <f>YEAR(Tabla1[[#This Row],[Date]])</f>
        <v>2023</v>
      </c>
    </row>
    <row r="5936" spans="1:19" x14ac:dyDescent="0.2">
      <c r="A5936">
        <v>5925</v>
      </c>
      <c r="B5936" s="1">
        <v>44931</v>
      </c>
      <c r="C5936" t="s">
        <v>260</v>
      </c>
      <c r="D5936" t="s">
        <v>332</v>
      </c>
      <c r="E5936">
        <v>1</v>
      </c>
      <c r="F5936" t="s">
        <v>351</v>
      </c>
      <c r="G5936" t="s">
        <v>266</v>
      </c>
      <c r="H5936" t="s">
        <v>483</v>
      </c>
      <c r="M5936" s="2">
        <v>7500</v>
      </c>
      <c r="N5936" s="2">
        <v>15000</v>
      </c>
      <c r="O5936" s="2">
        <f>IF(Tabla1[[#This Row],[Mov]]="VNT",Tabla1[[#This Row],[Sale]]-Tabla1[[#This Row],[Cost]],-Tabla1[[#This Row],[Cost]]*Tabla1[[#This Row],[Cant]])</f>
        <v>7500</v>
      </c>
      <c r="P5936" s="8">
        <f>IF(Tabla1[[#This Row],[Mov]]="VNT",-Tabla1[[#This Row],[Cant]],Tabla1[[#This Row],[Cant]])</f>
        <v>-1</v>
      </c>
      <c r="Q5936" s="8">
        <f>DAY(Tabla1[[#This Row],[Date]])</f>
        <v>5</v>
      </c>
      <c r="R5936" s="8">
        <f>MONTH(Tabla1[[#This Row],[Date]])</f>
        <v>1</v>
      </c>
      <c r="S5936" s="8">
        <f>YEAR(Tabla1[[#This Row],[Date]])</f>
        <v>2023</v>
      </c>
    </row>
    <row r="5937" spans="1:19" x14ac:dyDescent="0.2">
      <c r="A5937">
        <v>5926</v>
      </c>
      <c r="B5937" s="1">
        <v>44931</v>
      </c>
      <c r="C5937" t="s">
        <v>260</v>
      </c>
      <c r="D5937" t="s">
        <v>332</v>
      </c>
      <c r="E5937">
        <v>1</v>
      </c>
      <c r="F5937" t="s">
        <v>2078</v>
      </c>
      <c r="G5937" t="s">
        <v>263</v>
      </c>
      <c r="H5937" t="s">
        <v>672</v>
      </c>
      <c r="M5937" s="2">
        <v>8500</v>
      </c>
      <c r="N5937" s="2">
        <v>20000</v>
      </c>
      <c r="O5937" s="2">
        <f>IF(Tabla1[[#This Row],[Mov]]="VNT",Tabla1[[#This Row],[Sale]]-Tabla1[[#This Row],[Cost]],-Tabla1[[#This Row],[Cost]]*Tabla1[[#This Row],[Cant]])</f>
        <v>11500</v>
      </c>
      <c r="P5937" s="8">
        <f>IF(Tabla1[[#This Row],[Mov]]="VNT",-Tabla1[[#This Row],[Cant]],Tabla1[[#This Row],[Cant]])</f>
        <v>-1</v>
      </c>
      <c r="Q5937" s="8">
        <f>DAY(Tabla1[[#This Row],[Date]])</f>
        <v>5</v>
      </c>
      <c r="R5937" s="8">
        <f>MONTH(Tabla1[[#This Row],[Date]])</f>
        <v>1</v>
      </c>
      <c r="S5937" s="8">
        <f>YEAR(Tabla1[[#This Row],[Date]])</f>
        <v>2023</v>
      </c>
    </row>
    <row r="5938" spans="1:19" x14ac:dyDescent="0.2">
      <c r="A5938">
        <v>5927</v>
      </c>
      <c r="B5938" s="1">
        <v>44931</v>
      </c>
      <c r="C5938" t="s">
        <v>260</v>
      </c>
      <c r="D5938" t="s">
        <v>332</v>
      </c>
      <c r="E5938">
        <v>1</v>
      </c>
      <c r="F5938" t="s">
        <v>1174</v>
      </c>
      <c r="G5938" t="s">
        <v>272</v>
      </c>
      <c r="H5938" t="s">
        <v>310</v>
      </c>
      <c r="M5938" s="2">
        <v>5000</v>
      </c>
      <c r="N5938" s="2">
        <v>10000</v>
      </c>
      <c r="O5938" s="2">
        <f>IF(Tabla1[[#This Row],[Mov]]="VNT",Tabla1[[#This Row],[Sale]]-Tabla1[[#This Row],[Cost]],-Tabla1[[#This Row],[Cost]]*Tabla1[[#This Row],[Cant]])</f>
        <v>5000</v>
      </c>
      <c r="P5938" s="8">
        <f>IF(Tabla1[[#This Row],[Mov]]="VNT",-Tabla1[[#This Row],[Cant]],Tabla1[[#This Row],[Cant]])</f>
        <v>-1</v>
      </c>
      <c r="Q5938" s="8">
        <f>DAY(Tabla1[[#This Row],[Date]])</f>
        <v>5</v>
      </c>
      <c r="R5938" s="8">
        <f>MONTH(Tabla1[[#This Row],[Date]])</f>
        <v>1</v>
      </c>
      <c r="S5938" s="8">
        <f>YEAR(Tabla1[[#This Row],[Date]])</f>
        <v>2023</v>
      </c>
    </row>
    <row r="5939" spans="1:19" x14ac:dyDescent="0.2">
      <c r="A5939">
        <v>5928</v>
      </c>
      <c r="B5939" s="1">
        <v>44931</v>
      </c>
      <c r="C5939" t="s">
        <v>260</v>
      </c>
      <c r="D5939" t="s">
        <v>332</v>
      </c>
      <c r="E5939">
        <v>1</v>
      </c>
      <c r="F5939" t="s">
        <v>233</v>
      </c>
      <c r="G5939" t="s">
        <v>266</v>
      </c>
      <c r="H5939" t="s">
        <v>234</v>
      </c>
      <c r="M5939" s="2">
        <v>3500</v>
      </c>
      <c r="N5939" s="2">
        <v>10000</v>
      </c>
      <c r="O5939" s="2">
        <f>IF(Tabla1[[#This Row],[Mov]]="VNT",Tabla1[[#This Row],[Sale]]-Tabla1[[#This Row],[Cost]],-Tabla1[[#This Row],[Cost]]*Tabla1[[#This Row],[Cant]])</f>
        <v>6500</v>
      </c>
      <c r="P5939" s="8">
        <f>IF(Tabla1[[#This Row],[Mov]]="VNT",-Tabla1[[#This Row],[Cant]],Tabla1[[#This Row],[Cant]])</f>
        <v>-1</v>
      </c>
      <c r="Q5939" s="8">
        <f>DAY(Tabla1[[#This Row],[Date]])</f>
        <v>5</v>
      </c>
      <c r="R5939" s="8">
        <f>MONTH(Tabla1[[#This Row],[Date]])</f>
        <v>1</v>
      </c>
      <c r="S5939" s="8">
        <f>YEAR(Tabla1[[#This Row],[Date]])</f>
        <v>2023</v>
      </c>
    </row>
    <row r="5940" spans="1:19" x14ac:dyDescent="0.2">
      <c r="A5940">
        <v>5929</v>
      </c>
      <c r="B5940" s="1">
        <v>44931</v>
      </c>
      <c r="C5940" t="s">
        <v>260</v>
      </c>
      <c r="D5940" t="s">
        <v>332</v>
      </c>
      <c r="E5940">
        <v>1</v>
      </c>
      <c r="F5940" t="s">
        <v>233</v>
      </c>
      <c r="G5940" t="s">
        <v>266</v>
      </c>
      <c r="H5940" t="s">
        <v>234</v>
      </c>
      <c r="M5940" s="2">
        <v>3500</v>
      </c>
      <c r="N5940" s="2">
        <v>10000</v>
      </c>
      <c r="O5940" s="2">
        <f>IF(Tabla1[[#This Row],[Mov]]="VNT",Tabla1[[#This Row],[Sale]]-Tabla1[[#This Row],[Cost]],-Tabla1[[#This Row],[Cost]]*Tabla1[[#This Row],[Cant]])</f>
        <v>6500</v>
      </c>
      <c r="P5940" s="8">
        <f>IF(Tabla1[[#This Row],[Mov]]="VNT",-Tabla1[[#This Row],[Cant]],Tabla1[[#This Row],[Cant]])</f>
        <v>-1</v>
      </c>
      <c r="Q5940" s="8">
        <f>DAY(Tabla1[[#This Row],[Date]])</f>
        <v>5</v>
      </c>
      <c r="R5940" s="8">
        <f>MONTH(Tabla1[[#This Row],[Date]])</f>
        <v>1</v>
      </c>
      <c r="S5940" s="8">
        <f>YEAR(Tabla1[[#This Row],[Date]])</f>
        <v>2023</v>
      </c>
    </row>
    <row r="5941" spans="1:19" x14ac:dyDescent="0.2">
      <c r="A5941">
        <v>5930</v>
      </c>
      <c r="B5941" s="1">
        <v>44931</v>
      </c>
      <c r="C5941" t="s">
        <v>260</v>
      </c>
      <c r="D5941" t="s">
        <v>332</v>
      </c>
      <c r="E5941">
        <v>1</v>
      </c>
      <c r="F5941" t="s">
        <v>21</v>
      </c>
      <c r="G5941" t="s">
        <v>272</v>
      </c>
      <c r="H5941" t="s">
        <v>24</v>
      </c>
      <c r="M5941" s="2">
        <v>3500</v>
      </c>
      <c r="N5941" s="2">
        <v>12000</v>
      </c>
      <c r="O5941" s="2">
        <f>IF(Tabla1[[#This Row],[Mov]]="VNT",Tabla1[[#This Row],[Sale]]-Tabla1[[#This Row],[Cost]],-Tabla1[[#This Row],[Cost]]*Tabla1[[#This Row],[Cant]])</f>
        <v>8500</v>
      </c>
      <c r="P5941" s="8">
        <f>IF(Tabla1[[#This Row],[Mov]]="VNT",-Tabla1[[#This Row],[Cant]],Tabla1[[#This Row],[Cant]])</f>
        <v>-1</v>
      </c>
      <c r="Q5941" s="8">
        <f>DAY(Tabla1[[#This Row],[Date]])</f>
        <v>5</v>
      </c>
      <c r="R5941" s="8">
        <f>MONTH(Tabla1[[#This Row],[Date]])</f>
        <v>1</v>
      </c>
      <c r="S5941" s="8">
        <f>YEAR(Tabla1[[#This Row],[Date]])</f>
        <v>2023</v>
      </c>
    </row>
    <row r="5942" spans="1:19" x14ac:dyDescent="0.2">
      <c r="A5942">
        <v>5931</v>
      </c>
      <c r="B5942" s="1">
        <v>44931</v>
      </c>
      <c r="C5942" t="s">
        <v>260</v>
      </c>
      <c r="D5942" t="s">
        <v>332</v>
      </c>
      <c r="E5942">
        <v>1</v>
      </c>
      <c r="F5942" t="s">
        <v>116</v>
      </c>
      <c r="G5942" t="s">
        <v>347</v>
      </c>
      <c r="H5942" t="s">
        <v>518</v>
      </c>
      <c r="M5942" s="2">
        <v>6074</v>
      </c>
      <c r="N5942" s="2">
        <v>6500</v>
      </c>
      <c r="O5942" s="2">
        <f>IF(Tabla1[[#This Row],[Mov]]="VNT",Tabla1[[#This Row],[Sale]]-Tabla1[[#This Row],[Cost]],-Tabla1[[#This Row],[Cost]]*Tabla1[[#This Row],[Cant]])</f>
        <v>426</v>
      </c>
      <c r="P5942" s="8">
        <f>IF(Tabla1[[#This Row],[Mov]]="VNT",-Tabla1[[#This Row],[Cant]],Tabla1[[#This Row],[Cant]])</f>
        <v>-1</v>
      </c>
      <c r="Q5942" s="8">
        <f>DAY(Tabla1[[#This Row],[Date]])</f>
        <v>5</v>
      </c>
      <c r="R5942" s="8">
        <f>MONTH(Tabla1[[#This Row],[Date]])</f>
        <v>1</v>
      </c>
      <c r="S5942" s="8">
        <f>YEAR(Tabla1[[#This Row],[Date]])</f>
        <v>2023</v>
      </c>
    </row>
    <row r="5943" spans="1:19" x14ac:dyDescent="0.2">
      <c r="A5943">
        <v>5932</v>
      </c>
      <c r="B5943" s="1">
        <v>44931</v>
      </c>
      <c r="C5943" t="s">
        <v>260</v>
      </c>
      <c r="D5943" t="s">
        <v>332</v>
      </c>
      <c r="E5943">
        <v>1</v>
      </c>
      <c r="F5943" t="s">
        <v>116</v>
      </c>
      <c r="G5943" t="s">
        <v>347</v>
      </c>
      <c r="H5943" t="s">
        <v>518</v>
      </c>
      <c r="M5943" s="2">
        <v>6074</v>
      </c>
      <c r="N5943" s="2">
        <v>6500</v>
      </c>
      <c r="O5943" s="2">
        <f>IF(Tabla1[[#This Row],[Mov]]="VNT",Tabla1[[#This Row],[Sale]]-Tabla1[[#This Row],[Cost]],-Tabla1[[#This Row],[Cost]]*Tabla1[[#This Row],[Cant]])</f>
        <v>426</v>
      </c>
      <c r="P5943" s="8">
        <f>IF(Tabla1[[#This Row],[Mov]]="VNT",-Tabla1[[#This Row],[Cant]],Tabla1[[#This Row],[Cant]])</f>
        <v>-1</v>
      </c>
      <c r="Q5943" s="8">
        <f>DAY(Tabla1[[#This Row],[Date]])</f>
        <v>5</v>
      </c>
      <c r="R5943" s="8">
        <f>MONTH(Tabla1[[#This Row],[Date]])</f>
        <v>1</v>
      </c>
      <c r="S5943" s="8">
        <f>YEAR(Tabla1[[#This Row],[Date]])</f>
        <v>2023</v>
      </c>
    </row>
    <row r="5944" spans="1:19" x14ac:dyDescent="0.2">
      <c r="A5944">
        <v>5933</v>
      </c>
      <c r="B5944" s="1">
        <v>44931</v>
      </c>
      <c r="C5944" t="s">
        <v>260</v>
      </c>
      <c r="D5944" t="s">
        <v>332</v>
      </c>
      <c r="E5944">
        <v>1</v>
      </c>
      <c r="F5944" t="s">
        <v>532</v>
      </c>
      <c r="G5944" t="s">
        <v>263</v>
      </c>
      <c r="H5944" t="s">
        <v>250</v>
      </c>
      <c r="M5944" s="2">
        <v>40000</v>
      </c>
      <c r="N5944" s="2">
        <v>63000</v>
      </c>
      <c r="O5944" s="2">
        <f>IF(Tabla1[[#This Row],[Mov]]="VNT",Tabla1[[#This Row],[Sale]]-Tabla1[[#This Row],[Cost]],-Tabla1[[#This Row],[Cost]]*Tabla1[[#This Row],[Cant]])</f>
        <v>23000</v>
      </c>
      <c r="P5944" s="8">
        <f>IF(Tabla1[[#This Row],[Mov]]="VNT",-Tabla1[[#This Row],[Cant]],Tabla1[[#This Row],[Cant]])</f>
        <v>-1</v>
      </c>
      <c r="Q5944" s="8">
        <f>DAY(Tabla1[[#This Row],[Date]])</f>
        <v>5</v>
      </c>
      <c r="R5944" s="8">
        <f>MONTH(Tabla1[[#This Row],[Date]])</f>
        <v>1</v>
      </c>
      <c r="S5944" s="8">
        <f>YEAR(Tabla1[[#This Row],[Date]])</f>
        <v>2023</v>
      </c>
    </row>
    <row r="5945" spans="1:19" x14ac:dyDescent="0.2">
      <c r="A5945">
        <v>5934</v>
      </c>
      <c r="B5945" s="1">
        <v>44931</v>
      </c>
      <c r="C5945" t="s">
        <v>260</v>
      </c>
      <c r="D5945" t="s">
        <v>332</v>
      </c>
      <c r="E5945">
        <v>1</v>
      </c>
      <c r="F5945" t="s">
        <v>26</v>
      </c>
      <c r="G5945" t="s">
        <v>262</v>
      </c>
      <c r="H5945" t="s">
        <v>591</v>
      </c>
      <c r="I5945" t="s">
        <v>20</v>
      </c>
      <c r="J5945" t="s">
        <v>25</v>
      </c>
      <c r="K5945" t="s">
        <v>18</v>
      </c>
      <c r="L5945" t="s">
        <v>52</v>
      </c>
      <c r="M5945" s="2">
        <v>8000</v>
      </c>
      <c r="N5945" s="2">
        <v>17000</v>
      </c>
      <c r="O5945" s="2">
        <f>IF(Tabla1[[#This Row],[Mov]]="VNT",Tabla1[[#This Row],[Sale]]-Tabla1[[#This Row],[Cost]],-Tabla1[[#This Row],[Cost]]*Tabla1[[#This Row],[Cant]])</f>
        <v>9000</v>
      </c>
      <c r="P5945" s="8">
        <f>IF(Tabla1[[#This Row],[Mov]]="VNT",-Tabla1[[#This Row],[Cant]],Tabla1[[#This Row],[Cant]])</f>
        <v>-1</v>
      </c>
      <c r="Q5945" s="8">
        <f>DAY(Tabla1[[#This Row],[Date]])</f>
        <v>5</v>
      </c>
      <c r="R5945" s="8">
        <f>MONTH(Tabla1[[#This Row],[Date]])</f>
        <v>1</v>
      </c>
      <c r="S5945" s="8">
        <f>YEAR(Tabla1[[#This Row],[Date]])</f>
        <v>2023</v>
      </c>
    </row>
    <row r="5946" spans="1:19" x14ac:dyDescent="0.2">
      <c r="A5946">
        <v>5935</v>
      </c>
      <c r="B5946" s="1">
        <v>44931</v>
      </c>
      <c r="C5946" t="s">
        <v>260</v>
      </c>
      <c r="D5946" t="s">
        <v>332</v>
      </c>
      <c r="E5946">
        <v>1</v>
      </c>
      <c r="F5946" t="s">
        <v>891</v>
      </c>
      <c r="G5946" t="s">
        <v>263</v>
      </c>
      <c r="H5946" t="s">
        <v>250</v>
      </c>
      <c r="M5946" s="2">
        <v>3500</v>
      </c>
      <c r="N5946" s="2">
        <v>10000</v>
      </c>
      <c r="O5946" s="2">
        <f>IF(Tabla1[[#This Row],[Mov]]="VNT",Tabla1[[#This Row],[Sale]]-Tabla1[[#This Row],[Cost]],-Tabla1[[#This Row],[Cost]]*Tabla1[[#This Row],[Cant]])</f>
        <v>6500</v>
      </c>
      <c r="P5946" s="8">
        <f>IF(Tabla1[[#This Row],[Mov]]="VNT",-Tabla1[[#This Row],[Cant]],Tabla1[[#This Row],[Cant]])</f>
        <v>-1</v>
      </c>
      <c r="Q5946" s="8">
        <f>DAY(Tabla1[[#This Row],[Date]])</f>
        <v>5</v>
      </c>
      <c r="R5946" s="8">
        <f>MONTH(Tabla1[[#This Row],[Date]])</f>
        <v>1</v>
      </c>
      <c r="S5946" s="8">
        <f>YEAR(Tabla1[[#This Row],[Date]])</f>
        <v>2023</v>
      </c>
    </row>
    <row r="5947" spans="1:19" x14ac:dyDescent="0.2">
      <c r="A5947">
        <v>5936</v>
      </c>
      <c r="B5947" s="1">
        <v>44931</v>
      </c>
      <c r="C5947" t="s">
        <v>260</v>
      </c>
      <c r="D5947" t="s">
        <v>332</v>
      </c>
      <c r="E5947">
        <v>1</v>
      </c>
      <c r="F5947" t="s">
        <v>21</v>
      </c>
      <c r="G5947" t="s">
        <v>2261</v>
      </c>
      <c r="H5947" t="s">
        <v>2855</v>
      </c>
      <c r="M5947" s="2">
        <v>3000</v>
      </c>
      <c r="N5947" s="2">
        <v>10000</v>
      </c>
      <c r="O5947" s="2">
        <f>IF(Tabla1[[#This Row],[Mov]]="VNT",Tabla1[[#This Row],[Sale]]-Tabla1[[#This Row],[Cost]],-Tabla1[[#This Row],[Cost]]*Tabla1[[#This Row],[Cant]])</f>
        <v>7000</v>
      </c>
      <c r="P5947" s="8">
        <f>IF(Tabla1[[#This Row],[Mov]]="VNT",-Tabla1[[#This Row],[Cant]],Tabla1[[#This Row],[Cant]])</f>
        <v>-1</v>
      </c>
      <c r="Q5947" s="8">
        <f>DAY(Tabla1[[#This Row],[Date]])</f>
        <v>5</v>
      </c>
      <c r="R5947" s="8">
        <f>MONTH(Tabla1[[#This Row],[Date]])</f>
        <v>1</v>
      </c>
      <c r="S5947" s="8">
        <f>YEAR(Tabla1[[#This Row],[Date]])</f>
        <v>2023</v>
      </c>
    </row>
    <row r="5948" spans="1:19" x14ac:dyDescent="0.2">
      <c r="A5948">
        <v>5937</v>
      </c>
      <c r="B5948" s="1">
        <v>44932</v>
      </c>
      <c r="C5948" t="s">
        <v>260</v>
      </c>
      <c r="D5948" t="s">
        <v>332</v>
      </c>
      <c r="E5948">
        <v>1</v>
      </c>
      <c r="F5948" t="s">
        <v>26</v>
      </c>
      <c r="G5948" t="s">
        <v>1156</v>
      </c>
      <c r="H5948" t="s">
        <v>2256</v>
      </c>
      <c r="M5948" s="2">
        <v>26000</v>
      </c>
      <c r="N5948" s="2">
        <v>50000</v>
      </c>
      <c r="O5948" s="2">
        <f>IF(Tabla1[[#This Row],[Mov]]="VNT",Tabla1[[#This Row],[Sale]]-Tabla1[[#This Row],[Cost]],-Tabla1[[#This Row],[Cost]]*Tabla1[[#This Row],[Cant]])</f>
        <v>24000</v>
      </c>
      <c r="P5948" s="8">
        <f>IF(Tabla1[[#This Row],[Mov]]="VNT",-Tabla1[[#This Row],[Cant]],Tabla1[[#This Row],[Cant]])</f>
        <v>-1</v>
      </c>
      <c r="Q5948" s="8">
        <f>DAY(Tabla1[[#This Row],[Date]])</f>
        <v>6</v>
      </c>
      <c r="R5948" s="8">
        <f>MONTH(Tabla1[[#This Row],[Date]])</f>
        <v>1</v>
      </c>
      <c r="S5948" s="8">
        <f>YEAR(Tabla1[[#This Row],[Date]])</f>
        <v>2023</v>
      </c>
    </row>
    <row r="5949" spans="1:19" x14ac:dyDescent="0.2">
      <c r="A5949">
        <v>5938</v>
      </c>
      <c r="B5949" s="1">
        <v>44932</v>
      </c>
      <c r="C5949" t="s">
        <v>260</v>
      </c>
      <c r="D5949" t="s">
        <v>332</v>
      </c>
      <c r="E5949">
        <v>1</v>
      </c>
      <c r="F5949" t="s">
        <v>225</v>
      </c>
      <c r="G5949" t="s">
        <v>262</v>
      </c>
      <c r="H5949" t="s">
        <v>2257</v>
      </c>
      <c r="M5949" s="2">
        <v>1100</v>
      </c>
      <c r="N5949" s="2">
        <v>10000</v>
      </c>
      <c r="O5949" s="2">
        <f>IF(Tabla1[[#This Row],[Mov]]="VNT",Tabla1[[#This Row],[Sale]]-Tabla1[[#This Row],[Cost]],-Tabla1[[#This Row],[Cost]]*Tabla1[[#This Row],[Cant]])</f>
        <v>8900</v>
      </c>
      <c r="P5949" s="8">
        <f>IF(Tabla1[[#This Row],[Mov]]="VNT",-Tabla1[[#This Row],[Cant]],Tabla1[[#This Row],[Cant]])</f>
        <v>-1</v>
      </c>
      <c r="Q5949" s="8">
        <f>DAY(Tabla1[[#This Row],[Date]])</f>
        <v>6</v>
      </c>
      <c r="R5949" s="8">
        <f>MONTH(Tabla1[[#This Row],[Date]])</f>
        <v>1</v>
      </c>
      <c r="S5949" s="8">
        <f>YEAR(Tabla1[[#This Row],[Date]])</f>
        <v>2023</v>
      </c>
    </row>
    <row r="5950" spans="1:19" x14ac:dyDescent="0.2">
      <c r="A5950">
        <v>5939</v>
      </c>
      <c r="B5950" s="1">
        <v>44932</v>
      </c>
      <c r="C5950" t="s">
        <v>260</v>
      </c>
      <c r="D5950" t="s">
        <v>332</v>
      </c>
      <c r="E5950">
        <v>1</v>
      </c>
      <c r="F5950" t="s">
        <v>1646</v>
      </c>
      <c r="G5950" t="s">
        <v>273</v>
      </c>
      <c r="H5950" t="s">
        <v>470</v>
      </c>
      <c r="M5950" s="2">
        <v>9000</v>
      </c>
      <c r="N5950" s="2">
        <v>20000</v>
      </c>
      <c r="O5950" s="2">
        <f>IF(Tabla1[[#This Row],[Mov]]="VNT",Tabla1[[#This Row],[Sale]]-Tabla1[[#This Row],[Cost]],-Tabla1[[#This Row],[Cost]]*Tabla1[[#This Row],[Cant]])</f>
        <v>11000</v>
      </c>
      <c r="P5950" s="8">
        <f>IF(Tabla1[[#This Row],[Mov]]="VNT",-Tabla1[[#This Row],[Cant]],Tabla1[[#This Row],[Cant]])</f>
        <v>-1</v>
      </c>
      <c r="Q5950" s="8">
        <f>DAY(Tabla1[[#This Row],[Date]])</f>
        <v>6</v>
      </c>
      <c r="R5950" s="8">
        <f>MONTH(Tabla1[[#This Row],[Date]])</f>
        <v>1</v>
      </c>
      <c r="S5950" s="8">
        <f>YEAR(Tabla1[[#This Row],[Date]])</f>
        <v>2023</v>
      </c>
    </row>
    <row r="5951" spans="1:19" x14ac:dyDescent="0.2">
      <c r="A5951">
        <v>5940</v>
      </c>
      <c r="B5951" s="1">
        <v>44932</v>
      </c>
      <c r="C5951" t="s">
        <v>260</v>
      </c>
      <c r="D5951" t="s">
        <v>332</v>
      </c>
      <c r="E5951">
        <v>1</v>
      </c>
      <c r="F5951" t="s">
        <v>1646</v>
      </c>
      <c r="G5951" t="s">
        <v>273</v>
      </c>
      <c r="H5951" t="s">
        <v>470</v>
      </c>
      <c r="M5951" s="2">
        <v>9000</v>
      </c>
      <c r="N5951" s="2">
        <v>20000</v>
      </c>
      <c r="O5951" s="2">
        <f>IF(Tabla1[[#This Row],[Mov]]="VNT",Tabla1[[#This Row],[Sale]]-Tabla1[[#This Row],[Cost]],-Tabla1[[#This Row],[Cost]]*Tabla1[[#This Row],[Cant]])</f>
        <v>11000</v>
      </c>
      <c r="P5951" s="8">
        <f>IF(Tabla1[[#This Row],[Mov]]="VNT",-Tabla1[[#This Row],[Cant]],Tabla1[[#This Row],[Cant]])</f>
        <v>-1</v>
      </c>
      <c r="Q5951" s="8">
        <f>DAY(Tabla1[[#This Row],[Date]])</f>
        <v>6</v>
      </c>
      <c r="R5951" s="8">
        <f>MONTH(Tabla1[[#This Row],[Date]])</f>
        <v>1</v>
      </c>
      <c r="S5951" s="8">
        <f>YEAR(Tabla1[[#This Row],[Date]])</f>
        <v>2023</v>
      </c>
    </row>
    <row r="5952" spans="1:19" x14ac:dyDescent="0.2">
      <c r="A5952">
        <v>5941</v>
      </c>
      <c r="B5952" s="1">
        <v>44932</v>
      </c>
      <c r="C5952" t="s">
        <v>260</v>
      </c>
      <c r="D5952" t="s">
        <v>332</v>
      </c>
      <c r="E5952">
        <v>1</v>
      </c>
      <c r="F5952" t="s">
        <v>225</v>
      </c>
      <c r="G5952" t="s">
        <v>273</v>
      </c>
      <c r="H5952" t="s">
        <v>470</v>
      </c>
      <c r="M5952" s="2">
        <v>1100</v>
      </c>
      <c r="N5952" s="2">
        <v>10000</v>
      </c>
      <c r="O5952" s="2">
        <f>IF(Tabla1[[#This Row],[Mov]]="VNT",Tabla1[[#This Row],[Sale]]-Tabla1[[#This Row],[Cost]],-Tabla1[[#This Row],[Cost]]*Tabla1[[#This Row],[Cant]])</f>
        <v>8900</v>
      </c>
      <c r="P5952" s="8">
        <f>IF(Tabla1[[#This Row],[Mov]]="VNT",-Tabla1[[#This Row],[Cant]],Tabla1[[#This Row],[Cant]])</f>
        <v>-1</v>
      </c>
      <c r="Q5952" s="8">
        <f>DAY(Tabla1[[#This Row],[Date]])</f>
        <v>6</v>
      </c>
      <c r="R5952" s="8">
        <f>MONTH(Tabla1[[#This Row],[Date]])</f>
        <v>1</v>
      </c>
      <c r="S5952" s="8">
        <f>YEAR(Tabla1[[#This Row],[Date]])</f>
        <v>2023</v>
      </c>
    </row>
    <row r="5953" spans="1:19" x14ac:dyDescent="0.2">
      <c r="A5953">
        <v>5942</v>
      </c>
      <c r="B5953" s="1">
        <v>44932</v>
      </c>
      <c r="C5953" t="s">
        <v>260</v>
      </c>
      <c r="D5953" t="s">
        <v>332</v>
      </c>
      <c r="E5953">
        <v>1</v>
      </c>
      <c r="F5953" t="s">
        <v>26</v>
      </c>
      <c r="G5953" t="s">
        <v>1281</v>
      </c>
      <c r="H5953" t="s">
        <v>1280</v>
      </c>
      <c r="M5953" s="2">
        <v>12000</v>
      </c>
      <c r="N5953" s="2">
        <v>25000</v>
      </c>
      <c r="O5953" s="2">
        <f>IF(Tabla1[[#This Row],[Mov]]="VNT",Tabla1[[#This Row],[Sale]]-Tabla1[[#This Row],[Cost]],-Tabla1[[#This Row],[Cost]]*Tabla1[[#This Row],[Cant]])</f>
        <v>13000</v>
      </c>
      <c r="P5953" s="8">
        <f>IF(Tabla1[[#This Row],[Mov]]="VNT",-Tabla1[[#This Row],[Cant]],Tabla1[[#This Row],[Cant]])</f>
        <v>-1</v>
      </c>
      <c r="Q5953" s="8">
        <f>DAY(Tabla1[[#This Row],[Date]])</f>
        <v>6</v>
      </c>
      <c r="R5953" s="8">
        <f>MONTH(Tabla1[[#This Row],[Date]])</f>
        <v>1</v>
      </c>
      <c r="S5953" s="8">
        <f>YEAR(Tabla1[[#This Row],[Date]])</f>
        <v>2023</v>
      </c>
    </row>
    <row r="5954" spans="1:19" x14ac:dyDescent="0.2">
      <c r="A5954">
        <v>5943</v>
      </c>
      <c r="B5954" s="1">
        <v>44932</v>
      </c>
      <c r="C5954" t="s">
        <v>260</v>
      </c>
      <c r="D5954" t="s">
        <v>332</v>
      </c>
      <c r="E5954">
        <v>1</v>
      </c>
      <c r="F5954" t="s">
        <v>15</v>
      </c>
      <c r="G5954" t="s">
        <v>999</v>
      </c>
      <c r="H5954" t="s">
        <v>1936</v>
      </c>
      <c r="M5954" s="2">
        <v>4500</v>
      </c>
      <c r="N5954" s="2">
        <v>12000</v>
      </c>
      <c r="O5954" s="2">
        <f>IF(Tabla1[[#This Row],[Mov]]="VNT",Tabla1[[#This Row],[Sale]]-Tabla1[[#This Row],[Cost]],-Tabla1[[#This Row],[Cost]]*Tabla1[[#This Row],[Cant]])</f>
        <v>7500</v>
      </c>
      <c r="P5954" s="8">
        <f>IF(Tabla1[[#This Row],[Mov]]="VNT",-Tabla1[[#This Row],[Cant]],Tabla1[[#This Row],[Cant]])</f>
        <v>-1</v>
      </c>
      <c r="Q5954" s="8">
        <f>DAY(Tabla1[[#This Row],[Date]])</f>
        <v>6</v>
      </c>
      <c r="R5954" s="8">
        <f>MONTH(Tabla1[[#This Row],[Date]])</f>
        <v>1</v>
      </c>
      <c r="S5954" s="8">
        <f>YEAR(Tabla1[[#This Row],[Date]])</f>
        <v>2023</v>
      </c>
    </row>
    <row r="5955" spans="1:19" x14ac:dyDescent="0.2">
      <c r="A5955">
        <v>5944</v>
      </c>
      <c r="B5955" s="1">
        <v>44932</v>
      </c>
      <c r="C5955" t="s">
        <v>260</v>
      </c>
      <c r="D5955" t="s">
        <v>332</v>
      </c>
      <c r="E5955">
        <v>1</v>
      </c>
      <c r="F5955" t="s">
        <v>116</v>
      </c>
      <c r="G5955" t="s">
        <v>347</v>
      </c>
      <c r="H5955" t="s">
        <v>518</v>
      </c>
      <c r="M5955" s="2">
        <v>10280</v>
      </c>
      <c r="N5955" s="2">
        <v>11000</v>
      </c>
      <c r="O5955" s="2">
        <f>IF(Tabla1[[#This Row],[Mov]]="VNT",Tabla1[[#This Row],[Sale]]-Tabla1[[#This Row],[Cost]],-Tabla1[[#This Row],[Cost]]*Tabla1[[#This Row],[Cant]])</f>
        <v>720</v>
      </c>
      <c r="P5955" s="8">
        <f>IF(Tabla1[[#This Row],[Mov]]="VNT",-Tabla1[[#This Row],[Cant]],Tabla1[[#This Row],[Cant]])</f>
        <v>-1</v>
      </c>
      <c r="Q5955" s="8">
        <f>DAY(Tabla1[[#This Row],[Date]])</f>
        <v>6</v>
      </c>
      <c r="R5955" s="8">
        <f>MONTH(Tabla1[[#This Row],[Date]])</f>
        <v>1</v>
      </c>
      <c r="S5955" s="8">
        <f>YEAR(Tabla1[[#This Row],[Date]])</f>
        <v>2023</v>
      </c>
    </row>
    <row r="5956" spans="1:19" x14ac:dyDescent="0.2">
      <c r="A5956">
        <v>5945</v>
      </c>
      <c r="B5956" s="1">
        <v>44932</v>
      </c>
      <c r="C5956" t="s">
        <v>260</v>
      </c>
      <c r="D5956" t="s">
        <v>332</v>
      </c>
      <c r="E5956">
        <v>1</v>
      </c>
      <c r="F5956" t="s">
        <v>116</v>
      </c>
      <c r="G5956" t="s">
        <v>349</v>
      </c>
      <c r="H5956" t="s">
        <v>515</v>
      </c>
      <c r="M5956" s="2">
        <v>7009</v>
      </c>
      <c r="N5956" s="2">
        <v>7500</v>
      </c>
      <c r="O5956" s="2">
        <f>IF(Tabla1[[#This Row],[Mov]]="VNT",Tabla1[[#This Row],[Sale]]-Tabla1[[#This Row],[Cost]],-Tabla1[[#This Row],[Cost]]*Tabla1[[#This Row],[Cant]])</f>
        <v>491</v>
      </c>
      <c r="P5956" s="8">
        <f>IF(Tabla1[[#This Row],[Mov]]="VNT",-Tabla1[[#This Row],[Cant]],Tabla1[[#This Row],[Cant]])</f>
        <v>-1</v>
      </c>
      <c r="Q5956" s="8">
        <f>DAY(Tabla1[[#This Row],[Date]])</f>
        <v>6</v>
      </c>
      <c r="R5956" s="8">
        <f>MONTH(Tabla1[[#This Row],[Date]])</f>
        <v>1</v>
      </c>
      <c r="S5956" s="8">
        <f>YEAR(Tabla1[[#This Row],[Date]])</f>
        <v>2023</v>
      </c>
    </row>
    <row r="5957" spans="1:19" x14ac:dyDescent="0.2">
      <c r="A5957">
        <v>5946</v>
      </c>
      <c r="B5957" s="1">
        <v>44932</v>
      </c>
      <c r="C5957" t="s">
        <v>260</v>
      </c>
      <c r="D5957" t="s">
        <v>332</v>
      </c>
      <c r="E5957">
        <v>1</v>
      </c>
      <c r="F5957" t="s">
        <v>116</v>
      </c>
      <c r="G5957" t="s">
        <v>349</v>
      </c>
      <c r="H5957" t="s">
        <v>515</v>
      </c>
      <c r="M5957" s="2">
        <v>6074</v>
      </c>
      <c r="N5957" s="2">
        <v>6500</v>
      </c>
      <c r="O5957" s="2">
        <f>IF(Tabla1[[#This Row],[Mov]]="VNT",Tabla1[[#This Row],[Sale]]-Tabla1[[#This Row],[Cost]],-Tabla1[[#This Row],[Cost]]*Tabla1[[#This Row],[Cant]])</f>
        <v>426</v>
      </c>
      <c r="P5957" s="8">
        <f>IF(Tabla1[[#This Row],[Mov]]="VNT",-Tabla1[[#This Row],[Cant]],Tabla1[[#This Row],[Cant]])</f>
        <v>-1</v>
      </c>
      <c r="Q5957" s="8">
        <f>DAY(Tabla1[[#This Row],[Date]])</f>
        <v>6</v>
      </c>
      <c r="R5957" s="8">
        <f>MONTH(Tabla1[[#This Row],[Date]])</f>
        <v>1</v>
      </c>
      <c r="S5957" s="8">
        <f>YEAR(Tabla1[[#This Row],[Date]])</f>
        <v>2023</v>
      </c>
    </row>
    <row r="5958" spans="1:19" x14ac:dyDescent="0.2">
      <c r="A5958">
        <v>5947</v>
      </c>
      <c r="B5958" s="1">
        <v>44932</v>
      </c>
      <c r="C5958" t="s">
        <v>260</v>
      </c>
      <c r="D5958" t="s">
        <v>332</v>
      </c>
      <c r="E5958">
        <v>1</v>
      </c>
      <c r="F5958" t="s">
        <v>116</v>
      </c>
      <c r="G5958" t="s">
        <v>347</v>
      </c>
      <c r="H5958" t="s">
        <v>518</v>
      </c>
      <c r="M5958" s="2">
        <v>3271</v>
      </c>
      <c r="N5958" s="2">
        <v>3500</v>
      </c>
      <c r="O5958" s="2">
        <f>IF(Tabla1[[#This Row],[Mov]]="VNT",Tabla1[[#This Row],[Sale]]-Tabla1[[#This Row],[Cost]],-Tabla1[[#This Row],[Cost]]*Tabla1[[#This Row],[Cant]])</f>
        <v>229</v>
      </c>
      <c r="P5958" s="8">
        <f>IF(Tabla1[[#This Row],[Mov]]="VNT",-Tabla1[[#This Row],[Cant]],Tabla1[[#This Row],[Cant]])</f>
        <v>-1</v>
      </c>
      <c r="Q5958" s="8">
        <f>DAY(Tabla1[[#This Row],[Date]])</f>
        <v>6</v>
      </c>
      <c r="R5958" s="8">
        <f>MONTH(Tabla1[[#This Row],[Date]])</f>
        <v>1</v>
      </c>
      <c r="S5958" s="8">
        <f>YEAR(Tabla1[[#This Row],[Date]])</f>
        <v>2023</v>
      </c>
    </row>
    <row r="5959" spans="1:19" x14ac:dyDescent="0.2">
      <c r="A5959">
        <v>5948</v>
      </c>
      <c r="B5959" s="1">
        <v>44932</v>
      </c>
      <c r="C5959" t="s">
        <v>260</v>
      </c>
      <c r="D5959" t="s">
        <v>332</v>
      </c>
      <c r="E5959">
        <v>1</v>
      </c>
      <c r="F5959" t="s">
        <v>116</v>
      </c>
      <c r="G5959" t="s">
        <v>347</v>
      </c>
      <c r="H5959" t="s">
        <v>518</v>
      </c>
      <c r="M5959" s="2">
        <v>935</v>
      </c>
      <c r="N5959" s="2">
        <v>1000</v>
      </c>
      <c r="O5959" s="2">
        <f>IF(Tabla1[[#This Row],[Mov]]="VNT",Tabla1[[#This Row],[Sale]]-Tabla1[[#This Row],[Cost]],-Tabla1[[#This Row],[Cost]]*Tabla1[[#This Row],[Cant]])</f>
        <v>65</v>
      </c>
      <c r="P5959" s="8">
        <f>IF(Tabla1[[#This Row],[Mov]]="VNT",-Tabla1[[#This Row],[Cant]],Tabla1[[#This Row],[Cant]])</f>
        <v>-1</v>
      </c>
      <c r="Q5959" s="8">
        <f>DAY(Tabla1[[#This Row],[Date]])</f>
        <v>6</v>
      </c>
      <c r="R5959" s="8">
        <f>MONTH(Tabla1[[#This Row],[Date]])</f>
        <v>1</v>
      </c>
      <c r="S5959" s="8">
        <f>YEAR(Tabla1[[#This Row],[Date]])</f>
        <v>2023</v>
      </c>
    </row>
    <row r="5960" spans="1:19" x14ac:dyDescent="0.2">
      <c r="A5960">
        <v>5949</v>
      </c>
      <c r="B5960" s="1">
        <v>44932</v>
      </c>
      <c r="C5960" t="s">
        <v>260</v>
      </c>
      <c r="D5960" t="s">
        <v>332</v>
      </c>
      <c r="E5960">
        <v>1</v>
      </c>
      <c r="F5960" t="s">
        <v>342</v>
      </c>
      <c r="G5960" t="s">
        <v>263</v>
      </c>
      <c r="H5960" t="s">
        <v>672</v>
      </c>
      <c r="M5960" s="2">
        <v>900</v>
      </c>
      <c r="N5960" s="2">
        <v>10000</v>
      </c>
      <c r="O5960" s="2">
        <f>IF(Tabla1[[#This Row],[Mov]]="VNT",Tabla1[[#This Row],[Sale]]-Tabla1[[#This Row],[Cost]],-Tabla1[[#This Row],[Cost]]*Tabla1[[#This Row],[Cant]])</f>
        <v>9100</v>
      </c>
      <c r="P5960" s="8">
        <f>IF(Tabla1[[#This Row],[Mov]]="VNT",-Tabla1[[#This Row],[Cant]],Tabla1[[#This Row],[Cant]])</f>
        <v>-1</v>
      </c>
      <c r="Q5960" s="8">
        <f>DAY(Tabla1[[#This Row],[Date]])</f>
        <v>6</v>
      </c>
      <c r="R5960" s="8">
        <f>MONTH(Tabla1[[#This Row],[Date]])</f>
        <v>1</v>
      </c>
      <c r="S5960" s="8">
        <f>YEAR(Tabla1[[#This Row],[Date]])</f>
        <v>2023</v>
      </c>
    </row>
    <row r="5961" spans="1:19" x14ac:dyDescent="0.2">
      <c r="A5961">
        <v>5950</v>
      </c>
      <c r="B5961" s="1">
        <v>44932</v>
      </c>
      <c r="C5961" t="s">
        <v>260</v>
      </c>
      <c r="D5961" t="s">
        <v>332</v>
      </c>
      <c r="E5961">
        <v>1</v>
      </c>
      <c r="F5961" t="s">
        <v>458</v>
      </c>
      <c r="G5961" t="s">
        <v>263</v>
      </c>
      <c r="H5961" t="s">
        <v>2258</v>
      </c>
      <c r="M5961" s="2">
        <v>0</v>
      </c>
      <c r="N5961" s="2">
        <v>25000</v>
      </c>
      <c r="O5961" s="2">
        <f>IF(Tabla1[[#This Row],[Mov]]="VNT",Tabla1[[#This Row],[Sale]]-Tabla1[[#This Row],[Cost]],-Tabla1[[#This Row],[Cost]]*Tabla1[[#This Row],[Cant]])</f>
        <v>25000</v>
      </c>
      <c r="P5961" s="8">
        <f>IF(Tabla1[[#This Row],[Mov]]="VNT",-Tabla1[[#This Row],[Cant]],Tabla1[[#This Row],[Cant]])</f>
        <v>-1</v>
      </c>
      <c r="Q5961" s="8">
        <f>DAY(Tabla1[[#This Row],[Date]])</f>
        <v>6</v>
      </c>
      <c r="R5961" s="8">
        <f>MONTH(Tabla1[[#This Row],[Date]])</f>
        <v>1</v>
      </c>
      <c r="S5961" s="8">
        <f>YEAR(Tabla1[[#This Row],[Date]])</f>
        <v>2023</v>
      </c>
    </row>
    <row r="5962" spans="1:19" x14ac:dyDescent="0.2">
      <c r="A5962">
        <v>5951</v>
      </c>
      <c r="B5962" s="1">
        <v>44932</v>
      </c>
      <c r="C5962" t="s">
        <v>260</v>
      </c>
      <c r="D5962" t="s">
        <v>332</v>
      </c>
      <c r="E5962">
        <v>1</v>
      </c>
      <c r="F5962" t="s">
        <v>848</v>
      </c>
      <c r="G5962" t="s">
        <v>727</v>
      </c>
      <c r="H5962" t="s">
        <v>853</v>
      </c>
      <c r="M5962" s="2">
        <v>900</v>
      </c>
      <c r="N5962" s="2">
        <v>2500</v>
      </c>
      <c r="O5962" s="2">
        <f>IF(Tabla1[[#This Row],[Mov]]="VNT",Tabla1[[#This Row],[Sale]]-Tabla1[[#This Row],[Cost]],-Tabla1[[#This Row],[Cost]]*Tabla1[[#This Row],[Cant]])</f>
        <v>1600</v>
      </c>
      <c r="P5962" s="8">
        <f>IF(Tabla1[[#This Row],[Mov]]="VNT",-Tabla1[[#This Row],[Cant]],Tabla1[[#This Row],[Cant]])</f>
        <v>-1</v>
      </c>
      <c r="Q5962" s="8">
        <f>DAY(Tabla1[[#This Row],[Date]])</f>
        <v>6</v>
      </c>
      <c r="R5962" s="8">
        <f>MONTH(Tabla1[[#This Row],[Date]])</f>
        <v>1</v>
      </c>
      <c r="S5962" s="8">
        <f>YEAR(Tabla1[[#This Row],[Date]])</f>
        <v>2023</v>
      </c>
    </row>
    <row r="5963" spans="1:19" x14ac:dyDescent="0.2">
      <c r="A5963">
        <v>5952</v>
      </c>
      <c r="B5963" s="1">
        <v>44932</v>
      </c>
      <c r="C5963" t="s">
        <v>260</v>
      </c>
      <c r="D5963" t="s">
        <v>332</v>
      </c>
      <c r="E5963">
        <v>1</v>
      </c>
      <c r="F5963" t="s">
        <v>848</v>
      </c>
      <c r="G5963" t="s">
        <v>727</v>
      </c>
      <c r="H5963" t="s">
        <v>853</v>
      </c>
      <c r="M5963" s="2">
        <v>900</v>
      </c>
      <c r="N5963" s="2">
        <v>2500</v>
      </c>
      <c r="O5963" s="2">
        <f>IF(Tabla1[[#This Row],[Mov]]="VNT",Tabla1[[#This Row],[Sale]]-Tabla1[[#This Row],[Cost]],-Tabla1[[#This Row],[Cost]]*Tabla1[[#This Row],[Cant]])</f>
        <v>1600</v>
      </c>
      <c r="P5963" s="8">
        <f>IF(Tabla1[[#This Row],[Mov]]="VNT",-Tabla1[[#This Row],[Cant]],Tabla1[[#This Row],[Cant]])</f>
        <v>-1</v>
      </c>
      <c r="Q5963" s="8">
        <f>DAY(Tabla1[[#This Row],[Date]])</f>
        <v>6</v>
      </c>
      <c r="R5963" s="8">
        <f>MONTH(Tabla1[[#This Row],[Date]])</f>
        <v>1</v>
      </c>
      <c r="S5963" s="8">
        <f>YEAR(Tabla1[[#This Row],[Date]])</f>
        <v>2023</v>
      </c>
    </row>
    <row r="5964" spans="1:19" x14ac:dyDescent="0.2">
      <c r="A5964">
        <v>5953</v>
      </c>
      <c r="B5964" s="1">
        <v>44932</v>
      </c>
      <c r="C5964" t="s">
        <v>260</v>
      </c>
      <c r="D5964" t="s">
        <v>332</v>
      </c>
      <c r="E5964">
        <v>1</v>
      </c>
      <c r="F5964" t="s">
        <v>848</v>
      </c>
      <c r="G5964" t="s">
        <v>727</v>
      </c>
      <c r="H5964" t="s">
        <v>853</v>
      </c>
      <c r="M5964" s="2">
        <v>900</v>
      </c>
      <c r="N5964" s="2">
        <v>2500</v>
      </c>
      <c r="O5964" s="2">
        <f>IF(Tabla1[[#This Row],[Mov]]="VNT",Tabla1[[#This Row],[Sale]]-Tabla1[[#This Row],[Cost]],-Tabla1[[#This Row],[Cost]]*Tabla1[[#This Row],[Cant]])</f>
        <v>1600</v>
      </c>
      <c r="P5964" s="8">
        <f>IF(Tabla1[[#This Row],[Mov]]="VNT",-Tabla1[[#This Row],[Cant]],Tabla1[[#This Row],[Cant]])</f>
        <v>-1</v>
      </c>
      <c r="Q5964" s="8">
        <f>DAY(Tabla1[[#This Row],[Date]])</f>
        <v>6</v>
      </c>
      <c r="R5964" s="8">
        <f>MONTH(Tabla1[[#This Row],[Date]])</f>
        <v>1</v>
      </c>
      <c r="S5964" s="8">
        <f>YEAR(Tabla1[[#This Row],[Date]])</f>
        <v>2023</v>
      </c>
    </row>
    <row r="5965" spans="1:19" x14ac:dyDescent="0.2">
      <c r="A5965">
        <v>5954</v>
      </c>
      <c r="B5965" s="1">
        <v>44932</v>
      </c>
      <c r="C5965" t="s">
        <v>260</v>
      </c>
      <c r="D5965" t="s">
        <v>332</v>
      </c>
      <c r="E5965">
        <v>1</v>
      </c>
      <c r="F5965" t="s">
        <v>214</v>
      </c>
      <c r="G5965" t="s">
        <v>794</v>
      </c>
      <c r="H5965" t="s">
        <v>215</v>
      </c>
      <c r="M5965" s="2">
        <v>13000</v>
      </c>
      <c r="N5965" s="2">
        <v>29000</v>
      </c>
      <c r="O5965" s="2">
        <f>IF(Tabla1[[#This Row],[Mov]]="VNT",Tabla1[[#This Row],[Sale]]-Tabla1[[#This Row],[Cost]],-Tabla1[[#This Row],[Cost]]*Tabla1[[#This Row],[Cant]])</f>
        <v>16000</v>
      </c>
      <c r="P5965" s="8">
        <f>IF(Tabla1[[#This Row],[Mov]]="VNT",-Tabla1[[#This Row],[Cant]],Tabla1[[#This Row],[Cant]])</f>
        <v>-1</v>
      </c>
      <c r="Q5965" s="8">
        <f>DAY(Tabla1[[#This Row],[Date]])</f>
        <v>6</v>
      </c>
      <c r="R5965" s="8">
        <f>MONTH(Tabla1[[#This Row],[Date]])</f>
        <v>1</v>
      </c>
      <c r="S5965" s="8">
        <f>YEAR(Tabla1[[#This Row],[Date]])</f>
        <v>2023</v>
      </c>
    </row>
    <row r="5966" spans="1:19" x14ac:dyDescent="0.2">
      <c r="A5966">
        <v>5955</v>
      </c>
      <c r="B5966" s="1">
        <v>44932</v>
      </c>
      <c r="C5966" t="s">
        <v>260</v>
      </c>
      <c r="D5966" t="s">
        <v>332</v>
      </c>
      <c r="E5966">
        <v>1</v>
      </c>
      <c r="F5966" t="s">
        <v>224</v>
      </c>
      <c r="G5966" t="s">
        <v>273</v>
      </c>
      <c r="H5966" t="s">
        <v>1264</v>
      </c>
      <c r="M5966" s="2">
        <v>7500</v>
      </c>
      <c r="N5966" s="2">
        <v>15000</v>
      </c>
      <c r="O5966" s="2">
        <f>IF(Tabla1[[#This Row],[Mov]]="VNT",Tabla1[[#This Row],[Sale]]-Tabla1[[#This Row],[Cost]],-Tabla1[[#This Row],[Cost]]*Tabla1[[#This Row],[Cant]])</f>
        <v>7500</v>
      </c>
      <c r="P5966" s="8">
        <f>IF(Tabla1[[#This Row],[Mov]]="VNT",-Tabla1[[#This Row],[Cant]],Tabla1[[#This Row],[Cant]])</f>
        <v>-1</v>
      </c>
      <c r="Q5966" s="8">
        <f>DAY(Tabla1[[#This Row],[Date]])</f>
        <v>6</v>
      </c>
      <c r="R5966" s="8">
        <f>MONTH(Tabla1[[#This Row],[Date]])</f>
        <v>1</v>
      </c>
      <c r="S5966" s="8">
        <f>YEAR(Tabla1[[#This Row],[Date]])</f>
        <v>2023</v>
      </c>
    </row>
    <row r="5967" spans="1:19" x14ac:dyDescent="0.2">
      <c r="A5967">
        <v>5956</v>
      </c>
      <c r="B5967" s="1">
        <v>44932</v>
      </c>
      <c r="C5967" t="s">
        <v>260</v>
      </c>
      <c r="D5967" t="s">
        <v>332</v>
      </c>
      <c r="E5967">
        <v>1</v>
      </c>
      <c r="F5967" t="s">
        <v>21</v>
      </c>
      <c r="G5967" t="s">
        <v>266</v>
      </c>
      <c r="H5967" t="s">
        <v>2259</v>
      </c>
      <c r="M5967" s="2">
        <v>2200</v>
      </c>
      <c r="N5967" s="2">
        <v>8000</v>
      </c>
      <c r="O5967" s="2">
        <f>IF(Tabla1[[#This Row],[Mov]]="VNT",Tabla1[[#This Row],[Sale]]-Tabla1[[#This Row],[Cost]],-Tabla1[[#This Row],[Cost]]*Tabla1[[#This Row],[Cant]])</f>
        <v>5800</v>
      </c>
      <c r="P5967" s="8">
        <f>IF(Tabla1[[#This Row],[Mov]]="VNT",-Tabla1[[#This Row],[Cant]],Tabla1[[#This Row],[Cant]])</f>
        <v>-1</v>
      </c>
      <c r="Q5967" s="8">
        <f>DAY(Tabla1[[#This Row],[Date]])</f>
        <v>6</v>
      </c>
      <c r="R5967" s="8">
        <f>MONTH(Tabla1[[#This Row],[Date]])</f>
        <v>1</v>
      </c>
      <c r="S5967" s="8">
        <f>YEAR(Tabla1[[#This Row],[Date]])</f>
        <v>2023</v>
      </c>
    </row>
    <row r="5968" spans="1:19" x14ac:dyDescent="0.2">
      <c r="A5968">
        <v>5957</v>
      </c>
      <c r="B5968" s="1">
        <v>44932</v>
      </c>
      <c r="C5968" t="s">
        <v>260</v>
      </c>
      <c r="D5968" t="s">
        <v>332</v>
      </c>
      <c r="E5968">
        <v>1</v>
      </c>
      <c r="F5968" t="s">
        <v>532</v>
      </c>
      <c r="G5968" t="s">
        <v>273</v>
      </c>
      <c r="H5968" t="s">
        <v>552</v>
      </c>
      <c r="M5968" s="2">
        <v>18000</v>
      </c>
      <c r="N5968" s="2">
        <v>35000</v>
      </c>
      <c r="O5968" s="2">
        <f>IF(Tabla1[[#This Row],[Mov]]="VNT",Tabla1[[#This Row],[Sale]]-Tabla1[[#This Row],[Cost]],-Tabla1[[#This Row],[Cost]]*Tabla1[[#This Row],[Cant]])</f>
        <v>17000</v>
      </c>
      <c r="P5968" s="8">
        <f>IF(Tabla1[[#This Row],[Mov]]="VNT",-Tabla1[[#This Row],[Cant]],Tabla1[[#This Row],[Cant]])</f>
        <v>-1</v>
      </c>
      <c r="Q5968" s="8">
        <f>DAY(Tabla1[[#This Row],[Date]])</f>
        <v>6</v>
      </c>
      <c r="R5968" s="8">
        <f>MONTH(Tabla1[[#This Row],[Date]])</f>
        <v>1</v>
      </c>
      <c r="S5968" s="8">
        <f>YEAR(Tabla1[[#This Row],[Date]])</f>
        <v>2023</v>
      </c>
    </row>
    <row r="5969" spans="1:19" x14ac:dyDescent="0.2">
      <c r="A5969">
        <v>5958</v>
      </c>
      <c r="B5969" s="1">
        <v>44932</v>
      </c>
      <c r="C5969" t="s">
        <v>260</v>
      </c>
      <c r="D5969" t="s">
        <v>332</v>
      </c>
      <c r="E5969">
        <v>1</v>
      </c>
      <c r="F5969" t="s">
        <v>1958</v>
      </c>
      <c r="G5969" t="s">
        <v>273</v>
      </c>
      <c r="H5969" t="s">
        <v>552</v>
      </c>
      <c r="M5969" s="2">
        <v>8500</v>
      </c>
      <c r="N5969" s="2">
        <v>15000</v>
      </c>
      <c r="O5969" s="2">
        <f>IF(Tabla1[[#This Row],[Mov]]="VNT",Tabla1[[#This Row],[Sale]]-Tabla1[[#This Row],[Cost]],-Tabla1[[#This Row],[Cost]]*Tabla1[[#This Row],[Cant]])</f>
        <v>6500</v>
      </c>
      <c r="P5969" s="8">
        <f>IF(Tabla1[[#This Row],[Mov]]="VNT",-Tabla1[[#This Row],[Cant]],Tabla1[[#This Row],[Cant]])</f>
        <v>-1</v>
      </c>
      <c r="Q5969" s="8">
        <f>DAY(Tabla1[[#This Row],[Date]])</f>
        <v>6</v>
      </c>
      <c r="R5969" s="8">
        <f>MONTH(Tabla1[[#This Row],[Date]])</f>
        <v>1</v>
      </c>
      <c r="S5969" s="8">
        <f>YEAR(Tabla1[[#This Row],[Date]])</f>
        <v>2023</v>
      </c>
    </row>
    <row r="5970" spans="1:19" x14ac:dyDescent="0.2">
      <c r="A5970">
        <v>5959</v>
      </c>
      <c r="B5970" s="1">
        <v>44932</v>
      </c>
      <c r="C5970" t="s">
        <v>260</v>
      </c>
      <c r="D5970" t="s">
        <v>332</v>
      </c>
      <c r="E5970">
        <v>1</v>
      </c>
      <c r="F5970" t="s">
        <v>386</v>
      </c>
      <c r="G5970" t="s">
        <v>284</v>
      </c>
      <c r="H5970" t="s">
        <v>1015</v>
      </c>
      <c r="M5970" s="2">
        <v>60000</v>
      </c>
      <c r="N5970" s="2">
        <v>125000</v>
      </c>
      <c r="O5970" s="2">
        <f>IF(Tabla1[[#This Row],[Mov]]="VNT",Tabla1[[#This Row],[Sale]]-Tabla1[[#This Row],[Cost]],-Tabla1[[#This Row],[Cost]]*Tabla1[[#This Row],[Cant]])</f>
        <v>65000</v>
      </c>
      <c r="P5970" s="8">
        <f>IF(Tabla1[[#This Row],[Mov]]="VNT",-Tabla1[[#This Row],[Cant]],Tabla1[[#This Row],[Cant]])</f>
        <v>-1</v>
      </c>
      <c r="Q5970" s="8">
        <f>DAY(Tabla1[[#This Row],[Date]])</f>
        <v>6</v>
      </c>
      <c r="R5970" s="8">
        <f>MONTH(Tabla1[[#This Row],[Date]])</f>
        <v>1</v>
      </c>
      <c r="S5970" s="8">
        <f>YEAR(Tabla1[[#This Row],[Date]])</f>
        <v>2023</v>
      </c>
    </row>
    <row r="5971" spans="1:19" x14ac:dyDescent="0.2">
      <c r="A5971">
        <v>5960</v>
      </c>
      <c r="B5971" s="1">
        <v>44932</v>
      </c>
      <c r="C5971" t="s">
        <v>260</v>
      </c>
      <c r="D5971" t="s">
        <v>332</v>
      </c>
      <c r="E5971">
        <v>1</v>
      </c>
      <c r="F5971" t="s">
        <v>1152</v>
      </c>
      <c r="G5971" t="s">
        <v>284</v>
      </c>
      <c r="H5971" t="s">
        <v>1015</v>
      </c>
      <c r="M5971" s="2">
        <v>12000</v>
      </c>
      <c r="N5971" s="2">
        <v>15000</v>
      </c>
      <c r="O5971" s="2">
        <f>IF(Tabla1[[#This Row],[Mov]]="VNT",Tabla1[[#This Row],[Sale]]-Tabla1[[#This Row],[Cost]],-Tabla1[[#This Row],[Cost]]*Tabla1[[#This Row],[Cant]])</f>
        <v>3000</v>
      </c>
      <c r="P5971" s="8">
        <f>IF(Tabla1[[#This Row],[Mov]]="VNT",-Tabla1[[#This Row],[Cant]],Tabla1[[#This Row],[Cant]])</f>
        <v>-1</v>
      </c>
      <c r="Q5971" s="8">
        <f>DAY(Tabla1[[#This Row],[Date]])</f>
        <v>6</v>
      </c>
      <c r="R5971" s="8">
        <f>MONTH(Tabla1[[#This Row],[Date]])</f>
        <v>1</v>
      </c>
      <c r="S5971" s="8">
        <f>YEAR(Tabla1[[#This Row],[Date]])</f>
        <v>2023</v>
      </c>
    </row>
    <row r="5972" spans="1:19" x14ac:dyDescent="0.2">
      <c r="A5972">
        <v>5961</v>
      </c>
      <c r="B5972" s="1">
        <v>44932</v>
      </c>
      <c r="C5972" t="s">
        <v>260</v>
      </c>
      <c r="D5972" t="s">
        <v>332</v>
      </c>
      <c r="E5972">
        <v>1</v>
      </c>
      <c r="F5972" t="s">
        <v>1487</v>
      </c>
      <c r="G5972" t="s">
        <v>284</v>
      </c>
      <c r="H5972" t="s">
        <v>1015</v>
      </c>
      <c r="M5972" s="2">
        <v>8000</v>
      </c>
      <c r="N5972" s="2">
        <v>10000</v>
      </c>
      <c r="O5972" s="2">
        <f>IF(Tabla1[[#This Row],[Mov]]="VNT",Tabla1[[#This Row],[Sale]]-Tabla1[[#This Row],[Cost]],-Tabla1[[#This Row],[Cost]]*Tabla1[[#This Row],[Cant]])</f>
        <v>2000</v>
      </c>
      <c r="P5972" s="8">
        <f>IF(Tabla1[[#This Row],[Mov]]="VNT",-Tabla1[[#This Row],[Cant]],Tabla1[[#This Row],[Cant]])</f>
        <v>-1</v>
      </c>
      <c r="Q5972" s="8">
        <f>DAY(Tabla1[[#This Row],[Date]])</f>
        <v>6</v>
      </c>
      <c r="R5972" s="8">
        <f>MONTH(Tabla1[[#This Row],[Date]])</f>
        <v>1</v>
      </c>
      <c r="S5972" s="8">
        <f>YEAR(Tabla1[[#This Row],[Date]])</f>
        <v>2023</v>
      </c>
    </row>
    <row r="5973" spans="1:19" x14ac:dyDescent="0.2">
      <c r="A5973">
        <v>5962</v>
      </c>
      <c r="B5973" s="1">
        <v>44932</v>
      </c>
      <c r="C5973" t="s">
        <v>260</v>
      </c>
      <c r="D5973" t="s">
        <v>332</v>
      </c>
      <c r="E5973">
        <v>1</v>
      </c>
      <c r="F5973" t="s">
        <v>225</v>
      </c>
      <c r="G5973" t="s">
        <v>284</v>
      </c>
      <c r="H5973" t="s">
        <v>1015</v>
      </c>
      <c r="M5973" s="2">
        <v>1100</v>
      </c>
      <c r="N5973" s="2">
        <v>10000</v>
      </c>
      <c r="O5973" s="2">
        <f>IF(Tabla1[[#This Row],[Mov]]="VNT",Tabla1[[#This Row],[Sale]]-Tabla1[[#This Row],[Cost]],-Tabla1[[#This Row],[Cost]]*Tabla1[[#This Row],[Cant]])</f>
        <v>8900</v>
      </c>
      <c r="P5973" s="8">
        <f>IF(Tabla1[[#This Row],[Mov]]="VNT",-Tabla1[[#This Row],[Cant]],Tabla1[[#This Row],[Cant]])</f>
        <v>-1</v>
      </c>
      <c r="Q5973" s="8">
        <f>DAY(Tabla1[[#This Row],[Date]])</f>
        <v>6</v>
      </c>
      <c r="R5973" s="8">
        <f>MONTH(Tabla1[[#This Row],[Date]])</f>
        <v>1</v>
      </c>
      <c r="S5973" s="8">
        <f>YEAR(Tabla1[[#This Row],[Date]])</f>
        <v>2023</v>
      </c>
    </row>
    <row r="5974" spans="1:19" x14ac:dyDescent="0.2">
      <c r="A5974">
        <v>5963</v>
      </c>
      <c r="B5974" s="1">
        <v>44932</v>
      </c>
      <c r="C5974" t="s">
        <v>260</v>
      </c>
      <c r="D5974" t="s">
        <v>332</v>
      </c>
      <c r="E5974">
        <v>1</v>
      </c>
      <c r="F5974" t="s">
        <v>2260</v>
      </c>
      <c r="G5974" t="s">
        <v>333</v>
      </c>
      <c r="H5974" t="s">
        <v>632</v>
      </c>
      <c r="M5974" s="2">
        <v>9500</v>
      </c>
      <c r="N5974" s="2">
        <v>20000</v>
      </c>
      <c r="O5974" s="2">
        <f>IF(Tabla1[[#This Row],[Mov]]="VNT",Tabla1[[#This Row],[Sale]]-Tabla1[[#This Row],[Cost]],-Tabla1[[#This Row],[Cost]]*Tabla1[[#This Row],[Cant]])</f>
        <v>10500</v>
      </c>
      <c r="P5974" s="8">
        <f>IF(Tabla1[[#This Row],[Mov]]="VNT",-Tabla1[[#This Row],[Cant]],Tabla1[[#This Row],[Cant]])</f>
        <v>-1</v>
      </c>
      <c r="Q5974" s="8">
        <f>DAY(Tabla1[[#This Row],[Date]])</f>
        <v>6</v>
      </c>
      <c r="R5974" s="8">
        <f>MONTH(Tabla1[[#This Row],[Date]])</f>
        <v>1</v>
      </c>
      <c r="S5974" s="8">
        <f>YEAR(Tabla1[[#This Row],[Date]])</f>
        <v>2023</v>
      </c>
    </row>
    <row r="5975" spans="1:19" x14ac:dyDescent="0.2">
      <c r="A5975">
        <v>5964</v>
      </c>
      <c r="B5975" s="1">
        <v>44932</v>
      </c>
      <c r="C5975" t="s">
        <v>260</v>
      </c>
      <c r="D5975" t="s">
        <v>332</v>
      </c>
      <c r="E5975">
        <v>1</v>
      </c>
      <c r="F5975" t="s">
        <v>761</v>
      </c>
      <c r="G5975" t="s">
        <v>761</v>
      </c>
      <c r="H5975" t="s">
        <v>761</v>
      </c>
      <c r="M5975" s="2">
        <v>5000</v>
      </c>
      <c r="N5975" s="2">
        <v>10000</v>
      </c>
      <c r="O5975" s="2">
        <f>IF(Tabla1[[#This Row],[Mov]]="VNT",Tabla1[[#This Row],[Sale]]-Tabla1[[#This Row],[Cost]],-Tabla1[[#This Row],[Cost]]*Tabla1[[#This Row],[Cant]])</f>
        <v>5000</v>
      </c>
      <c r="P5975" s="8">
        <f>IF(Tabla1[[#This Row],[Mov]]="VNT",-Tabla1[[#This Row],[Cant]],Tabla1[[#This Row],[Cant]])</f>
        <v>-1</v>
      </c>
      <c r="Q5975" s="8">
        <f>DAY(Tabla1[[#This Row],[Date]])</f>
        <v>6</v>
      </c>
      <c r="R5975" s="8">
        <f>MONTH(Tabla1[[#This Row],[Date]])</f>
        <v>1</v>
      </c>
      <c r="S5975" s="8">
        <f>YEAR(Tabla1[[#This Row],[Date]])</f>
        <v>2023</v>
      </c>
    </row>
    <row r="5976" spans="1:19" x14ac:dyDescent="0.2">
      <c r="A5976">
        <v>5965</v>
      </c>
      <c r="B5976" s="1">
        <v>44932</v>
      </c>
      <c r="C5976" t="s">
        <v>261</v>
      </c>
      <c r="D5976" t="s">
        <v>892</v>
      </c>
      <c r="E5976">
        <v>1</v>
      </c>
      <c r="F5976" t="s">
        <v>1487</v>
      </c>
      <c r="G5976" t="s">
        <v>284</v>
      </c>
      <c r="H5976" t="s">
        <v>1015</v>
      </c>
      <c r="M5976" s="2">
        <v>12000</v>
      </c>
      <c r="N5976" s="2">
        <v>15000</v>
      </c>
      <c r="O5976" s="2">
        <f>IF(Tabla1[[#This Row],[Mov]]="VNT",Tabla1[[#This Row],[Sale]]-Tabla1[[#This Row],[Cost]],-Tabla1[[#This Row],[Cost]]*Tabla1[[#This Row],[Cant]])</f>
        <v>-12000</v>
      </c>
      <c r="P5976" s="8">
        <f>IF(Tabla1[[#This Row],[Mov]]="VNT",-Tabla1[[#This Row],[Cant]],Tabla1[[#This Row],[Cant]])</f>
        <v>1</v>
      </c>
      <c r="Q5976" s="8">
        <f>DAY(Tabla1[[#This Row],[Date]])</f>
        <v>6</v>
      </c>
      <c r="R5976" s="8">
        <f>MONTH(Tabla1[[#This Row],[Date]])</f>
        <v>1</v>
      </c>
      <c r="S5976" s="8">
        <f>YEAR(Tabla1[[#This Row],[Date]])</f>
        <v>2023</v>
      </c>
    </row>
    <row r="5977" spans="1:19" x14ac:dyDescent="0.2">
      <c r="A5977">
        <v>5966</v>
      </c>
      <c r="B5977" s="1">
        <v>44932</v>
      </c>
      <c r="C5977" t="s">
        <v>261</v>
      </c>
      <c r="D5977" t="s">
        <v>892</v>
      </c>
      <c r="E5977">
        <v>1</v>
      </c>
      <c r="F5977" t="s">
        <v>1152</v>
      </c>
      <c r="G5977" t="s">
        <v>284</v>
      </c>
      <c r="H5977" t="s">
        <v>1015</v>
      </c>
      <c r="M5977" s="2">
        <v>8000</v>
      </c>
      <c r="N5977" s="2">
        <v>10000</v>
      </c>
      <c r="O5977" s="2">
        <f>IF(Tabla1[[#This Row],[Mov]]="VNT",Tabla1[[#This Row],[Sale]]-Tabla1[[#This Row],[Cost]],-Tabla1[[#This Row],[Cost]]*Tabla1[[#This Row],[Cant]])</f>
        <v>-8000</v>
      </c>
      <c r="P5977" s="8">
        <f>IF(Tabla1[[#This Row],[Mov]]="VNT",-Tabla1[[#This Row],[Cant]],Tabla1[[#This Row],[Cant]])</f>
        <v>1</v>
      </c>
      <c r="Q5977" s="8">
        <f>DAY(Tabla1[[#This Row],[Date]])</f>
        <v>6</v>
      </c>
      <c r="R5977" s="8">
        <f>MONTH(Tabla1[[#This Row],[Date]])</f>
        <v>1</v>
      </c>
      <c r="S5977" s="8">
        <f>YEAR(Tabla1[[#This Row],[Date]])</f>
        <v>2023</v>
      </c>
    </row>
    <row r="5978" spans="1:19" x14ac:dyDescent="0.2">
      <c r="A5978">
        <v>5967</v>
      </c>
      <c r="B5978" s="1">
        <v>44932</v>
      </c>
      <c r="C5978" t="s">
        <v>261</v>
      </c>
      <c r="D5978" t="s">
        <v>892</v>
      </c>
      <c r="E5978">
        <v>1</v>
      </c>
      <c r="F5978" t="s">
        <v>386</v>
      </c>
      <c r="G5978" t="s">
        <v>284</v>
      </c>
      <c r="H5978" t="s">
        <v>2262</v>
      </c>
      <c r="M5978" s="2">
        <v>105000</v>
      </c>
      <c r="N5978" s="2">
        <v>165000</v>
      </c>
      <c r="O5978" s="2">
        <f>IF(Tabla1[[#This Row],[Mov]]="VNT",Tabla1[[#This Row],[Sale]]-Tabla1[[#This Row],[Cost]],-Tabla1[[#This Row],[Cost]]*Tabla1[[#This Row],[Cant]])</f>
        <v>-105000</v>
      </c>
      <c r="P5978" s="8">
        <f>IF(Tabla1[[#This Row],[Mov]]="VNT",-Tabla1[[#This Row],[Cant]],Tabla1[[#This Row],[Cant]])</f>
        <v>1</v>
      </c>
      <c r="Q5978" s="8">
        <f>DAY(Tabla1[[#This Row],[Date]])</f>
        <v>6</v>
      </c>
      <c r="R5978" s="8">
        <f>MONTH(Tabla1[[#This Row],[Date]])</f>
        <v>1</v>
      </c>
      <c r="S5978" s="8">
        <f>YEAR(Tabla1[[#This Row],[Date]])</f>
        <v>2023</v>
      </c>
    </row>
    <row r="5979" spans="1:19" x14ac:dyDescent="0.2">
      <c r="A5979">
        <v>5968</v>
      </c>
      <c r="B5979" s="1">
        <v>44932</v>
      </c>
      <c r="C5979" t="s">
        <v>261</v>
      </c>
      <c r="D5979" t="s">
        <v>892</v>
      </c>
      <c r="E5979">
        <v>1</v>
      </c>
      <c r="F5979" t="s">
        <v>386</v>
      </c>
      <c r="G5979" t="s">
        <v>860</v>
      </c>
      <c r="H5979" t="s">
        <v>596</v>
      </c>
      <c r="M5979" s="2">
        <v>95000</v>
      </c>
      <c r="N5979" s="2">
        <v>150000</v>
      </c>
      <c r="O5979" s="2">
        <f>IF(Tabla1[[#This Row],[Mov]]="VNT",Tabla1[[#This Row],[Sale]]-Tabla1[[#This Row],[Cost]],-Tabla1[[#This Row],[Cost]]*Tabla1[[#This Row],[Cant]])</f>
        <v>-95000</v>
      </c>
      <c r="P5979" s="8">
        <f>IF(Tabla1[[#This Row],[Mov]]="VNT",-Tabla1[[#This Row],[Cant]],Tabla1[[#This Row],[Cant]])</f>
        <v>1</v>
      </c>
      <c r="Q5979" s="8">
        <f>DAY(Tabla1[[#This Row],[Date]])</f>
        <v>6</v>
      </c>
      <c r="R5979" s="8">
        <f>MONTH(Tabla1[[#This Row],[Date]])</f>
        <v>1</v>
      </c>
      <c r="S5979" s="8">
        <f>YEAR(Tabla1[[#This Row],[Date]])</f>
        <v>2023</v>
      </c>
    </row>
    <row r="5980" spans="1:19" x14ac:dyDescent="0.2">
      <c r="A5980">
        <v>5969</v>
      </c>
      <c r="B5980" s="1">
        <v>44932</v>
      </c>
      <c r="C5980" t="s">
        <v>261</v>
      </c>
      <c r="D5980" t="s">
        <v>892</v>
      </c>
      <c r="E5980">
        <v>1</v>
      </c>
      <c r="F5980" t="s">
        <v>386</v>
      </c>
      <c r="G5980" t="s">
        <v>284</v>
      </c>
      <c r="H5980" t="s">
        <v>2263</v>
      </c>
      <c r="M5980" s="2">
        <v>65000</v>
      </c>
      <c r="N5980" s="2">
        <v>125000</v>
      </c>
      <c r="O5980" s="2">
        <f>IF(Tabla1[[#This Row],[Mov]]="VNT",Tabla1[[#This Row],[Sale]]-Tabla1[[#This Row],[Cost]],-Tabla1[[#This Row],[Cost]]*Tabla1[[#This Row],[Cant]])</f>
        <v>-65000</v>
      </c>
      <c r="P5980" s="8">
        <f>IF(Tabla1[[#This Row],[Mov]]="VNT",-Tabla1[[#This Row],[Cant]],Tabla1[[#This Row],[Cant]])</f>
        <v>1</v>
      </c>
      <c r="Q5980" s="8">
        <f>DAY(Tabla1[[#This Row],[Date]])</f>
        <v>6</v>
      </c>
      <c r="R5980" s="8">
        <f>MONTH(Tabla1[[#This Row],[Date]])</f>
        <v>1</v>
      </c>
      <c r="S5980" s="8">
        <f>YEAR(Tabla1[[#This Row],[Date]])</f>
        <v>2023</v>
      </c>
    </row>
    <row r="5981" spans="1:19" x14ac:dyDescent="0.2">
      <c r="A5981">
        <v>5970</v>
      </c>
      <c r="B5981" s="1">
        <v>44932</v>
      </c>
      <c r="C5981" t="s">
        <v>261</v>
      </c>
      <c r="D5981" t="s">
        <v>892</v>
      </c>
      <c r="E5981">
        <v>1</v>
      </c>
      <c r="F5981" t="s">
        <v>2264</v>
      </c>
      <c r="G5981" t="s">
        <v>284</v>
      </c>
      <c r="H5981" t="s">
        <v>2262</v>
      </c>
      <c r="M5981" s="2">
        <v>10000</v>
      </c>
      <c r="N5981" s="2">
        <v>15000</v>
      </c>
      <c r="O5981" s="2">
        <f>IF(Tabla1[[#This Row],[Mov]]="VNT",Tabla1[[#This Row],[Sale]]-Tabla1[[#This Row],[Cost]],-Tabla1[[#This Row],[Cost]]*Tabla1[[#This Row],[Cant]])</f>
        <v>-10000</v>
      </c>
      <c r="P5981" s="8">
        <f>IF(Tabla1[[#This Row],[Mov]]="VNT",-Tabla1[[#This Row],[Cant]],Tabla1[[#This Row],[Cant]])</f>
        <v>1</v>
      </c>
      <c r="Q5981" s="8">
        <f>DAY(Tabla1[[#This Row],[Date]])</f>
        <v>6</v>
      </c>
      <c r="R5981" s="8">
        <f>MONTH(Tabla1[[#This Row],[Date]])</f>
        <v>1</v>
      </c>
      <c r="S5981" s="8">
        <f>YEAR(Tabla1[[#This Row],[Date]])</f>
        <v>2023</v>
      </c>
    </row>
    <row r="5982" spans="1:19" x14ac:dyDescent="0.2">
      <c r="A5982">
        <v>5971</v>
      </c>
      <c r="B5982" s="1">
        <v>44932</v>
      </c>
      <c r="C5982" t="s">
        <v>260</v>
      </c>
      <c r="D5982" t="s">
        <v>2265</v>
      </c>
      <c r="E5982">
        <v>1</v>
      </c>
      <c r="F5982" t="s">
        <v>21</v>
      </c>
      <c r="G5982" t="s">
        <v>272</v>
      </c>
      <c r="H5982" t="s">
        <v>1522</v>
      </c>
      <c r="M5982" s="2">
        <v>2800</v>
      </c>
      <c r="N5982" s="2">
        <v>10000</v>
      </c>
      <c r="O5982" s="2">
        <f>IF(Tabla1[[#This Row],[Mov]]="VNT",Tabla1[[#This Row],[Sale]]-Tabla1[[#This Row],[Cost]],-Tabla1[[#This Row],[Cost]]*Tabla1[[#This Row],[Cant]])</f>
        <v>7200</v>
      </c>
      <c r="P5982" s="8">
        <f>IF(Tabla1[[#This Row],[Mov]]="VNT",-Tabla1[[#This Row],[Cant]],Tabla1[[#This Row],[Cant]])</f>
        <v>-1</v>
      </c>
      <c r="Q5982" s="8">
        <f>DAY(Tabla1[[#This Row],[Date]])</f>
        <v>6</v>
      </c>
      <c r="R5982" s="8">
        <f>MONTH(Tabla1[[#This Row],[Date]])</f>
        <v>1</v>
      </c>
      <c r="S5982" s="8">
        <f>YEAR(Tabla1[[#This Row],[Date]])</f>
        <v>2023</v>
      </c>
    </row>
    <row r="5983" spans="1:19" x14ac:dyDescent="0.2">
      <c r="A5983">
        <v>5972</v>
      </c>
      <c r="B5983" s="1">
        <v>44932</v>
      </c>
      <c r="C5983" t="s">
        <v>260</v>
      </c>
      <c r="D5983" t="s">
        <v>332</v>
      </c>
      <c r="E5983">
        <v>1</v>
      </c>
      <c r="F5983" t="s">
        <v>224</v>
      </c>
      <c r="G5983" t="s">
        <v>263</v>
      </c>
      <c r="H5983" t="s">
        <v>962</v>
      </c>
      <c r="M5983" s="2">
        <v>8500</v>
      </c>
      <c r="N5983" s="2">
        <v>18000</v>
      </c>
      <c r="O5983" s="2">
        <f>IF(Tabla1[[#This Row],[Mov]]="VNT",Tabla1[[#This Row],[Sale]]-Tabla1[[#This Row],[Cost]],-Tabla1[[#This Row],[Cost]]*Tabla1[[#This Row],[Cant]])</f>
        <v>9500</v>
      </c>
      <c r="P5983" s="8">
        <f>IF(Tabla1[[#This Row],[Mov]]="VNT",-Tabla1[[#This Row],[Cant]],Tabla1[[#This Row],[Cant]])</f>
        <v>-1</v>
      </c>
      <c r="Q5983" s="8">
        <f>DAY(Tabla1[[#This Row],[Date]])</f>
        <v>6</v>
      </c>
      <c r="R5983" s="8">
        <f>MONTH(Tabla1[[#This Row],[Date]])</f>
        <v>1</v>
      </c>
      <c r="S5983" s="8">
        <f>YEAR(Tabla1[[#This Row],[Date]])</f>
        <v>2023</v>
      </c>
    </row>
    <row r="5984" spans="1:19" x14ac:dyDescent="0.2">
      <c r="A5984">
        <v>5973</v>
      </c>
      <c r="B5984" s="1">
        <v>44932</v>
      </c>
      <c r="C5984" t="s">
        <v>260</v>
      </c>
      <c r="D5984" t="s">
        <v>332</v>
      </c>
      <c r="E5984">
        <v>1</v>
      </c>
      <c r="F5984" t="s">
        <v>225</v>
      </c>
      <c r="G5984" t="s">
        <v>263</v>
      </c>
      <c r="H5984" t="s">
        <v>962</v>
      </c>
      <c r="M5984" s="2">
        <v>1100</v>
      </c>
      <c r="N5984" s="2">
        <v>8000</v>
      </c>
      <c r="O5984" s="2">
        <f>IF(Tabla1[[#This Row],[Mov]]="VNT",Tabla1[[#This Row],[Sale]]-Tabla1[[#This Row],[Cost]],-Tabla1[[#This Row],[Cost]]*Tabla1[[#This Row],[Cant]])</f>
        <v>6900</v>
      </c>
      <c r="P5984" s="8">
        <f>IF(Tabla1[[#This Row],[Mov]]="VNT",-Tabla1[[#This Row],[Cant]],Tabla1[[#This Row],[Cant]])</f>
        <v>-1</v>
      </c>
      <c r="Q5984" s="8">
        <f>DAY(Tabla1[[#This Row],[Date]])</f>
        <v>6</v>
      </c>
      <c r="R5984" s="8">
        <f>MONTH(Tabla1[[#This Row],[Date]])</f>
        <v>1</v>
      </c>
      <c r="S5984" s="8">
        <f>YEAR(Tabla1[[#This Row],[Date]])</f>
        <v>2023</v>
      </c>
    </row>
    <row r="5985" spans="1:19" x14ac:dyDescent="0.2">
      <c r="A5985">
        <v>5974</v>
      </c>
      <c r="B5985" s="1">
        <v>44933</v>
      </c>
      <c r="C5985" t="s">
        <v>260</v>
      </c>
      <c r="D5985" t="s">
        <v>332</v>
      </c>
      <c r="E5985">
        <v>1</v>
      </c>
      <c r="F5985" t="s">
        <v>224</v>
      </c>
      <c r="G5985" t="s">
        <v>284</v>
      </c>
      <c r="H5985" t="s">
        <v>2266</v>
      </c>
      <c r="M5985" s="2">
        <v>9000</v>
      </c>
      <c r="N5985" s="2">
        <v>20000</v>
      </c>
      <c r="O5985" s="2">
        <f>IF(Tabla1[[#This Row],[Mov]]="VNT",Tabla1[[#This Row],[Sale]]-Tabla1[[#This Row],[Cost]],-Tabla1[[#This Row],[Cost]]*Tabla1[[#This Row],[Cant]])</f>
        <v>11000</v>
      </c>
      <c r="P5985" s="8">
        <f>IF(Tabla1[[#This Row],[Mov]]="VNT",-Tabla1[[#This Row],[Cant]],Tabla1[[#This Row],[Cant]])</f>
        <v>-1</v>
      </c>
      <c r="Q5985" s="8">
        <f>DAY(Tabla1[[#This Row],[Date]])</f>
        <v>7</v>
      </c>
      <c r="R5985" s="8">
        <f>MONTH(Tabla1[[#This Row],[Date]])</f>
        <v>1</v>
      </c>
      <c r="S5985" s="8">
        <f>YEAR(Tabla1[[#This Row],[Date]])</f>
        <v>2023</v>
      </c>
    </row>
    <row r="5986" spans="1:19" x14ac:dyDescent="0.2">
      <c r="A5986">
        <v>5975</v>
      </c>
      <c r="B5986" s="1">
        <v>44933</v>
      </c>
      <c r="C5986" t="s">
        <v>260</v>
      </c>
      <c r="D5986" t="s">
        <v>332</v>
      </c>
      <c r="E5986">
        <v>1</v>
      </c>
      <c r="F5986" t="s">
        <v>225</v>
      </c>
      <c r="G5986" t="s">
        <v>284</v>
      </c>
      <c r="H5986" t="s">
        <v>2266</v>
      </c>
      <c r="M5986" s="2">
        <v>1100</v>
      </c>
      <c r="N5986" s="2">
        <v>10000</v>
      </c>
      <c r="O5986" s="2">
        <f>IF(Tabla1[[#This Row],[Mov]]="VNT",Tabla1[[#This Row],[Sale]]-Tabla1[[#This Row],[Cost]],-Tabla1[[#This Row],[Cost]]*Tabla1[[#This Row],[Cant]])</f>
        <v>8900</v>
      </c>
      <c r="P5986" s="8">
        <f>IF(Tabla1[[#This Row],[Mov]]="VNT",-Tabla1[[#This Row],[Cant]],Tabla1[[#This Row],[Cant]])</f>
        <v>-1</v>
      </c>
      <c r="Q5986" s="8">
        <f>DAY(Tabla1[[#This Row],[Date]])</f>
        <v>7</v>
      </c>
      <c r="R5986" s="8">
        <f>MONTH(Tabla1[[#This Row],[Date]])</f>
        <v>1</v>
      </c>
      <c r="S5986" s="8">
        <f>YEAR(Tabla1[[#This Row],[Date]])</f>
        <v>2023</v>
      </c>
    </row>
    <row r="5987" spans="1:19" x14ac:dyDescent="0.2">
      <c r="A5987">
        <v>5976</v>
      </c>
      <c r="B5987" s="1">
        <v>44933</v>
      </c>
      <c r="C5987" t="s">
        <v>260</v>
      </c>
      <c r="D5987" t="s">
        <v>332</v>
      </c>
      <c r="E5987">
        <v>1</v>
      </c>
      <c r="F5987" t="s">
        <v>225</v>
      </c>
      <c r="G5987" t="s">
        <v>263</v>
      </c>
      <c r="H5987" t="s">
        <v>478</v>
      </c>
      <c r="M5987" s="2">
        <v>1100</v>
      </c>
      <c r="N5987" s="2">
        <v>10000</v>
      </c>
      <c r="O5987" s="2">
        <f>IF(Tabla1[[#This Row],[Mov]]="VNT",Tabla1[[#This Row],[Sale]]-Tabla1[[#This Row],[Cost]],-Tabla1[[#This Row],[Cost]]*Tabla1[[#This Row],[Cant]])</f>
        <v>8900</v>
      </c>
      <c r="P5987" s="8">
        <f>IF(Tabla1[[#This Row],[Mov]]="VNT",-Tabla1[[#This Row],[Cant]],Tabla1[[#This Row],[Cant]])</f>
        <v>-1</v>
      </c>
      <c r="Q5987" s="8">
        <f>DAY(Tabla1[[#This Row],[Date]])</f>
        <v>7</v>
      </c>
      <c r="R5987" s="8">
        <f>MONTH(Tabla1[[#This Row],[Date]])</f>
        <v>1</v>
      </c>
      <c r="S5987" s="8">
        <f>YEAR(Tabla1[[#This Row],[Date]])</f>
        <v>2023</v>
      </c>
    </row>
    <row r="5988" spans="1:19" x14ac:dyDescent="0.2">
      <c r="A5988">
        <v>5977</v>
      </c>
      <c r="B5988" s="1">
        <v>44933</v>
      </c>
      <c r="C5988" t="s">
        <v>260</v>
      </c>
      <c r="D5988" t="s">
        <v>332</v>
      </c>
      <c r="E5988">
        <v>1</v>
      </c>
      <c r="F5988" t="s">
        <v>116</v>
      </c>
      <c r="G5988" t="s">
        <v>382</v>
      </c>
      <c r="H5988" t="s">
        <v>514</v>
      </c>
      <c r="M5988" s="2">
        <v>10280</v>
      </c>
      <c r="N5988" s="2">
        <v>11000</v>
      </c>
      <c r="O5988" s="2">
        <f>IF(Tabla1[[#This Row],[Mov]]="VNT",Tabla1[[#This Row],[Sale]]-Tabla1[[#This Row],[Cost]],-Tabla1[[#This Row],[Cost]]*Tabla1[[#This Row],[Cant]])</f>
        <v>720</v>
      </c>
      <c r="P5988" s="8">
        <f>IF(Tabla1[[#This Row],[Mov]]="VNT",-Tabla1[[#This Row],[Cant]],Tabla1[[#This Row],[Cant]])</f>
        <v>-1</v>
      </c>
      <c r="Q5988" s="8">
        <f>DAY(Tabla1[[#This Row],[Date]])</f>
        <v>7</v>
      </c>
      <c r="R5988" s="8">
        <f>MONTH(Tabla1[[#This Row],[Date]])</f>
        <v>1</v>
      </c>
      <c r="S5988" s="8">
        <f>YEAR(Tabla1[[#This Row],[Date]])</f>
        <v>2023</v>
      </c>
    </row>
    <row r="5989" spans="1:19" x14ac:dyDescent="0.2">
      <c r="A5989">
        <v>5978</v>
      </c>
      <c r="B5989" s="1">
        <v>44933</v>
      </c>
      <c r="C5989" t="s">
        <v>260</v>
      </c>
      <c r="D5989" t="s">
        <v>332</v>
      </c>
      <c r="E5989">
        <v>1</v>
      </c>
      <c r="F5989" t="s">
        <v>116</v>
      </c>
      <c r="G5989" t="s">
        <v>347</v>
      </c>
      <c r="H5989" t="s">
        <v>519</v>
      </c>
      <c r="M5989" s="2">
        <v>1869</v>
      </c>
      <c r="N5989" s="2">
        <v>2000</v>
      </c>
      <c r="O5989" s="2">
        <f>IF(Tabla1[[#This Row],[Mov]]="VNT",Tabla1[[#This Row],[Sale]]-Tabla1[[#This Row],[Cost]],-Tabla1[[#This Row],[Cost]]*Tabla1[[#This Row],[Cant]])</f>
        <v>131</v>
      </c>
      <c r="P5989" s="8">
        <f>IF(Tabla1[[#This Row],[Mov]]="VNT",-Tabla1[[#This Row],[Cant]],Tabla1[[#This Row],[Cant]])</f>
        <v>-1</v>
      </c>
      <c r="Q5989" s="8">
        <f>DAY(Tabla1[[#This Row],[Date]])</f>
        <v>7</v>
      </c>
      <c r="R5989" s="8">
        <f>MONTH(Tabla1[[#This Row],[Date]])</f>
        <v>1</v>
      </c>
      <c r="S5989" s="8">
        <f>YEAR(Tabla1[[#This Row],[Date]])</f>
        <v>2023</v>
      </c>
    </row>
    <row r="5990" spans="1:19" x14ac:dyDescent="0.2">
      <c r="A5990">
        <v>5979</v>
      </c>
      <c r="B5990" s="1">
        <v>44933</v>
      </c>
      <c r="C5990" t="s">
        <v>260</v>
      </c>
      <c r="D5990" t="s">
        <v>332</v>
      </c>
      <c r="E5990">
        <v>1</v>
      </c>
      <c r="F5990" t="s">
        <v>225</v>
      </c>
      <c r="G5990" t="s">
        <v>612</v>
      </c>
      <c r="H5990" t="s">
        <v>2267</v>
      </c>
      <c r="M5990" s="2">
        <v>1100</v>
      </c>
      <c r="N5990" s="2">
        <v>10000</v>
      </c>
      <c r="O5990" s="2">
        <f>IF(Tabla1[[#This Row],[Mov]]="VNT",Tabla1[[#This Row],[Sale]]-Tabla1[[#This Row],[Cost]],-Tabla1[[#This Row],[Cost]]*Tabla1[[#This Row],[Cant]])</f>
        <v>8900</v>
      </c>
      <c r="P5990" s="8">
        <f>IF(Tabla1[[#This Row],[Mov]]="VNT",-Tabla1[[#This Row],[Cant]],Tabla1[[#This Row],[Cant]])</f>
        <v>-1</v>
      </c>
      <c r="Q5990" s="8">
        <f>DAY(Tabla1[[#This Row],[Date]])</f>
        <v>7</v>
      </c>
      <c r="R5990" s="8">
        <f>MONTH(Tabla1[[#This Row],[Date]])</f>
        <v>1</v>
      </c>
      <c r="S5990" s="8">
        <f>YEAR(Tabla1[[#This Row],[Date]])</f>
        <v>2023</v>
      </c>
    </row>
    <row r="5991" spans="1:19" x14ac:dyDescent="0.2">
      <c r="A5991">
        <v>5980</v>
      </c>
      <c r="B5991" s="1">
        <v>44933</v>
      </c>
      <c r="C5991" t="s">
        <v>260</v>
      </c>
      <c r="D5991" t="s">
        <v>108</v>
      </c>
      <c r="E5991">
        <v>1</v>
      </c>
      <c r="F5991" t="s">
        <v>116</v>
      </c>
      <c r="G5991" t="s">
        <v>347</v>
      </c>
      <c r="H5991" t="s">
        <v>518</v>
      </c>
      <c r="M5991" s="2">
        <v>1869</v>
      </c>
      <c r="N5991" s="2">
        <v>2000</v>
      </c>
      <c r="O5991" s="2">
        <f>IF(Tabla1[[#This Row],[Mov]]="VNT",Tabla1[[#This Row],[Sale]]-Tabla1[[#This Row],[Cost]],-Tabla1[[#This Row],[Cost]]*Tabla1[[#This Row],[Cant]])</f>
        <v>131</v>
      </c>
      <c r="P5991" s="8">
        <f>IF(Tabla1[[#This Row],[Mov]]="VNT",-Tabla1[[#This Row],[Cant]],Tabla1[[#This Row],[Cant]])</f>
        <v>-1</v>
      </c>
      <c r="Q5991" s="8">
        <f>DAY(Tabla1[[#This Row],[Date]])</f>
        <v>7</v>
      </c>
      <c r="R5991" s="8">
        <f>MONTH(Tabla1[[#This Row],[Date]])</f>
        <v>1</v>
      </c>
      <c r="S5991" s="8">
        <f>YEAR(Tabla1[[#This Row],[Date]])</f>
        <v>2023</v>
      </c>
    </row>
    <row r="5992" spans="1:19" x14ac:dyDescent="0.2">
      <c r="A5992">
        <v>5980</v>
      </c>
      <c r="B5992" s="1">
        <v>44933</v>
      </c>
      <c r="C5992" t="s">
        <v>260</v>
      </c>
      <c r="D5992" t="s">
        <v>332</v>
      </c>
      <c r="E5992">
        <v>1</v>
      </c>
      <c r="F5992" t="s">
        <v>15</v>
      </c>
      <c r="G5992" t="s">
        <v>266</v>
      </c>
      <c r="H5992" t="s">
        <v>2272</v>
      </c>
      <c r="M5992" s="2">
        <v>4200</v>
      </c>
      <c r="N5992" s="2">
        <v>10000</v>
      </c>
      <c r="O5992" s="2">
        <f>IF(Tabla1[[#This Row],[Mov]]="VNT",Tabla1[[#This Row],[Sale]]-Tabla1[[#This Row],[Cost]],-Tabla1[[#This Row],[Cost]]*Tabla1[[#This Row],[Cant]])</f>
        <v>5800</v>
      </c>
      <c r="P5992" s="8">
        <f>IF(Tabla1[[#This Row],[Mov]]="VNT",-Tabla1[[#This Row],[Cant]],Tabla1[[#This Row],[Cant]])</f>
        <v>-1</v>
      </c>
      <c r="Q5992" s="8">
        <f>DAY(Tabla1[[#This Row],[Date]])</f>
        <v>7</v>
      </c>
      <c r="R5992" s="8">
        <f>MONTH(Tabla1[[#This Row],[Date]])</f>
        <v>1</v>
      </c>
      <c r="S5992" s="8">
        <f>YEAR(Tabla1[[#This Row],[Date]])</f>
        <v>2023</v>
      </c>
    </row>
    <row r="5993" spans="1:19" x14ac:dyDescent="0.2">
      <c r="A5993">
        <v>5980</v>
      </c>
      <c r="B5993" s="1">
        <v>44933</v>
      </c>
      <c r="C5993" t="s">
        <v>260</v>
      </c>
      <c r="D5993" t="s">
        <v>332</v>
      </c>
      <c r="E5993">
        <v>1</v>
      </c>
      <c r="F5993" t="s">
        <v>127</v>
      </c>
      <c r="G5993" t="s">
        <v>266</v>
      </c>
      <c r="H5993" t="s">
        <v>2268</v>
      </c>
      <c r="M5993" s="2">
        <v>16000</v>
      </c>
      <c r="N5993" s="2">
        <v>30000</v>
      </c>
      <c r="O5993" s="2">
        <f>IF(Tabla1[[#This Row],[Mov]]="VNT",Tabla1[[#This Row],[Sale]]-Tabla1[[#This Row],[Cost]],-Tabla1[[#This Row],[Cost]]*Tabla1[[#This Row],[Cant]])</f>
        <v>14000</v>
      </c>
      <c r="P5993" s="8">
        <f>IF(Tabla1[[#This Row],[Mov]]="VNT",-Tabla1[[#This Row],[Cant]],Tabla1[[#This Row],[Cant]])</f>
        <v>-1</v>
      </c>
      <c r="Q5993" s="8">
        <f>DAY(Tabla1[[#This Row],[Date]])</f>
        <v>7</v>
      </c>
      <c r="R5993" s="8">
        <f>MONTH(Tabla1[[#This Row],[Date]])</f>
        <v>1</v>
      </c>
      <c r="S5993" s="8">
        <f>YEAR(Tabla1[[#This Row],[Date]])</f>
        <v>2023</v>
      </c>
    </row>
    <row r="5994" spans="1:19" x14ac:dyDescent="0.2">
      <c r="A5994">
        <v>5981</v>
      </c>
      <c r="B5994" s="1">
        <v>44933</v>
      </c>
      <c r="C5994" t="s">
        <v>260</v>
      </c>
      <c r="D5994" t="s">
        <v>332</v>
      </c>
      <c r="E5994">
        <v>1</v>
      </c>
      <c r="F5994" t="s">
        <v>1545</v>
      </c>
      <c r="G5994" t="s">
        <v>272</v>
      </c>
      <c r="H5994" t="s">
        <v>1363</v>
      </c>
      <c r="M5994" s="2">
        <v>20000</v>
      </c>
      <c r="N5994" s="2">
        <v>43000</v>
      </c>
      <c r="O5994" s="2">
        <f>IF(Tabla1[[#This Row],[Mov]]="VNT",Tabla1[[#This Row],[Sale]]-Tabla1[[#This Row],[Cost]],-Tabla1[[#This Row],[Cost]]*Tabla1[[#This Row],[Cant]])</f>
        <v>23000</v>
      </c>
      <c r="P5994" s="8">
        <f>IF(Tabla1[[#This Row],[Mov]]="VNT",-Tabla1[[#This Row],[Cant]],Tabla1[[#This Row],[Cant]])</f>
        <v>-1</v>
      </c>
      <c r="Q5994" s="8">
        <f>DAY(Tabla1[[#This Row],[Date]])</f>
        <v>7</v>
      </c>
      <c r="R5994" s="8">
        <f>MONTH(Tabla1[[#This Row],[Date]])</f>
        <v>1</v>
      </c>
      <c r="S5994" s="8">
        <f>YEAR(Tabla1[[#This Row],[Date]])</f>
        <v>2023</v>
      </c>
    </row>
    <row r="5995" spans="1:19" x14ac:dyDescent="0.2">
      <c r="A5995">
        <v>5982</v>
      </c>
      <c r="B5995" s="1">
        <v>44933</v>
      </c>
      <c r="C5995" t="s">
        <v>260</v>
      </c>
      <c r="D5995" t="s">
        <v>332</v>
      </c>
      <c r="E5995">
        <v>1</v>
      </c>
      <c r="F5995" t="s">
        <v>342</v>
      </c>
      <c r="G5995" t="s">
        <v>272</v>
      </c>
      <c r="H5995" t="s">
        <v>311</v>
      </c>
      <c r="M5995" s="2">
        <v>1100</v>
      </c>
      <c r="N5995" s="2">
        <v>10000</v>
      </c>
      <c r="O5995" s="2">
        <f>IF(Tabla1[[#This Row],[Mov]]="VNT",Tabla1[[#This Row],[Sale]]-Tabla1[[#This Row],[Cost]],-Tabla1[[#This Row],[Cost]]*Tabla1[[#This Row],[Cant]])</f>
        <v>8900</v>
      </c>
      <c r="P5995" s="8">
        <f>IF(Tabla1[[#This Row],[Mov]]="VNT",-Tabla1[[#This Row],[Cant]],Tabla1[[#This Row],[Cant]])</f>
        <v>-1</v>
      </c>
      <c r="Q5995" s="8">
        <f>DAY(Tabla1[[#This Row],[Date]])</f>
        <v>7</v>
      </c>
      <c r="R5995" s="8">
        <f>MONTH(Tabla1[[#This Row],[Date]])</f>
        <v>1</v>
      </c>
      <c r="S5995" s="8">
        <f>YEAR(Tabla1[[#This Row],[Date]])</f>
        <v>2023</v>
      </c>
    </row>
    <row r="5996" spans="1:19" x14ac:dyDescent="0.2">
      <c r="A5996">
        <v>5983</v>
      </c>
      <c r="B5996" s="1">
        <v>44933</v>
      </c>
      <c r="C5996" t="s">
        <v>260</v>
      </c>
      <c r="D5996" t="s">
        <v>332</v>
      </c>
      <c r="E5996">
        <v>1</v>
      </c>
      <c r="F5996" t="s">
        <v>116</v>
      </c>
      <c r="G5996" t="s">
        <v>382</v>
      </c>
      <c r="H5996" t="s">
        <v>514</v>
      </c>
      <c r="M5996" s="2">
        <v>14953</v>
      </c>
      <c r="N5996" s="2">
        <v>16000</v>
      </c>
      <c r="O5996" s="2">
        <f>IF(Tabla1[[#This Row],[Mov]]="VNT",Tabla1[[#This Row],[Sale]]-Tabla1[[#This Row],[Cost]],-Tabla1[[#This Row],[Cost]]*Tabla1[[#This Row],[Cant]])</f>
        <v>1047</v>
      </c>
      <c r="P5996" s="8">
        <f>IF(Tabla1[[#This Row],[Mov]]="VNT",-Tabla1[[#This Row],[Cant]],Tabla1[[#This Row],[Cant]])</f>
        <v>-1</v>
      </c>
      <c r="Q5996" s="8">
        <f>DAY(Tabla1[[#This Row],[Date]])</f>
        <v>7</v>
      </c>
      <c r="R5996" s="8">
        <f>MONTH(Tabla1[[#This Row],[Date]])</f>
        <v>1</v>
      </c>
      <c r="S5996" s="8">
        <f>YEAR(Tabla1[[#This Row],[Date]])</f>
        <v>2023</v>
      </c>
    </row>
    <row r="5997" spans="1:19" x14ac:dyDescent="0.2">
      <c r="A5997">
        <v>5984</v>
      </c>
      <c r="B5997" s="1">
        <v>44933</v>
      </c>
      <c r="C5997" t="s">
        <v>260</v>
      </c>
      <c r="D5997" t="s">
        <v>332</v>
      </c>
      <c r="E5997">
        <v>1</v>
      </c>
      <c r="F5997" t="s">
        <v>116</v>
      </c>
      <c r="G5997" t="s">
        <v>347</v>
      </c>
      <c r="H5997" t="s">
        <v>518</v>
      </c>
      <c r="M5997" s="2">
        <v>10280</v>
      </c>
      <c r="N5997" s="2">
        <v>11000</v>
      </c>
      <c r="O5997" s="2">
        <f>IF(Tabla1[[#This Row],[Mov]]="VNT",Tabla1[[#This Row],[Sale]]-Tabla1[[#This Row],[Cost]],-Tabla1[[#This Row],[Cost]]*Tabla1[[#This Row],[Cant]])</f>
        <v>720</v>
      </c>
      <c r="P5997" s="8">
        <f>IF(Tabla1[[#This Row],[Mov]]="VNT",-Tabla1[[#This Row],[Cant]],Tabla1[[#This Row],[Cant]])</f>
        <v>-1</v>
      </c>
      <c r="Q5997" s="8">
        <f>DAY(Tabla1[[#This Row],[Date]])</f>
        <v>7</v>
      </c>
      <c r="R5997" s="8">
        <f>MONTH(Tabla1[[#This Row],[Date]])</f>
        <v>1</v>
      </c>
      <c r="S5997" s="8">
        <f>YEAR(Tabla1[[#This Row],[Date]])</f>
        <v>2023</v>
      </c>
    </row>
    <row r="5998" spans="1:19" x14ac:dyDescent="0.2">
      <c r="A5998">
        <v>5985</v>
      </c>
      <c r="B5998" s="1">
        <v>44929</v>
      </c>
      <c r="C5998" t="s">
        <v>261</v>
      </c>
      <c r="D5998" t="s">
        <v>268</v>
      </c>
      <c r="E5998">
        <v>3</v>
      </c>
      <c r="F5998" t="s">
        <v>15</v>
      </c>
      <c r="G5998" t="s">
        <v>266</v>
      </c>
      <c r="H5998" t="s">
        <v>2269</v>
      </c>
      <c r="M5998" s="2">
        <v>2500</v>
      </c>
      <c r="N5998" s="2">
        <v>9000</v>
      </c>
      <c r="O5998" s="2">
        <f>IF(Tabla1[[#This Row],[Mov]]="VNT",Tabla1[[#This Row],[Sale]]-Tabla1[[#This Row],[Cost]],-Tabla1[[#This Row],[Cost]]*Tabla1[[#This Row],[Cant]])</f>
        <v>-7500</v>
      </c>
      <c r="P5998" s="8">
        <f>IF(Tabla1[[#This Row],[Mov]]="VNT",-Tabla1[[#This Row],[Cant]],Tabla1[[#This Row],[Cant]])</f>
        <v>3</v>
      </c>
      <c r="Q5998" s="8">
        <f>DAY(Tabla1[[#This Row],[Date]])</f>
        <v>3</v>
      </c>
      <c r="R5998" s="8">
        <f>MONTH(Tabla1[[#This Row],[Date]])</f>
        <v>1</v>
      </c>
      <c r="S5998" s="8">
        <f>YEAR(Tabla1[[#This Row],[Date]])</f>
        <v>2023</v>
      </c>
    </row>
    <row r="5999" spans="1:19" x14ac:dyDescent="0.2">
      <c r="A5999">
        <v>5986</v>
      </c>
      <c r="B5999" s="1">
        <v>44929</v>
      </c>
      <c r="C5999" t="s">
        <v>261</v>
      </c>
      <c r="D5999" t="s">
        <v>268</v>
      </c>
      <c r="E5999">
        <v>2</v>
      </c>
      <c r="F5999" t="s">
        <v>15</v>
      </c>
      <c r="G5999" t="s">
        <v>266</v>
      </c>
      <c r="H5999" t="s">
        <v>2272</v>
      </c>
      <c r="M5999" s="2">
        <v>4200</v>
      </c>
      <c r="N5999" s="2">
        <v>15000</v>
      </c>
      <c r="O5999" s="2">
        <f>IF(Tabla1[[#This Row],[Mov]]="VNT",Tabla1[[#This Row],[Sale]]-Tabla1[[#This Row],[Cost]],-Tabla1[[#This Row],[Cost]]*Tabla1[[#This Row],[Cant]])</f>
        <v>-8400</v>
      </c>
      <c r="P5999" s="8">
        <f>IF(Tabla1[[#This Row],[Mov]]="VNT",-Tabla1[[#This Row],[Cant]],Tabla1[[#This Row],[Cant]])</f>
        <v>2</v>
      </c>
      <c r="Q5999" s="8">
        <f>DAY(Tabla1[[#This Row],[Date]])</f>
        <v>3</v>
      </c>
      <c r="R5999" s="8">
        <f>MONTH(Tabla1[[#This Row],[Date]])</f>
        <v>1</v>
      </c>
      <c r="S5999" s="8">
        <f>YEAR(Tabla1[[#This Row],[Date]])</f>
        <v>2023</v>
      </c>
    </row>
    <row r="6000" spans="1:19" x14ac:dyDescent="0.2">
      <c r="A6000">
        <v>5987</v>
      </c>
      <c r="B6000" s="1">
        <v>44929</v>
      </c>
      <c r="C6000" t="s">
        <v>261</v>
      </c>
      <c r="D6000" t="s">
        <v>268</v>
      </c>
      <c r="E6000">
        <v>3</v>
      </c>
      <c r="F6000" t="s">
        <v>15</v>
      </c>
      <c r="G6000" t="s">
        <v>266</v>
      </c>
      <c r="H6000" t="s">
        <v>2270</v>
      </c>
      <c r="M6000" s="2">
        <v>2500</v>
      </c>
      <c r="N6000" s="2">
        <v>9000</v>
      </c>
      <c r="O6000" s="2">
        <f>IF(Tabla1[[#This Row],[Mov]]="VNT",Tabla1[[#This Row],[Sale]]-Tabla1[[#This Row],[Cost]],-Tabla1[[#This Row],[Cost]]*Tabla1[[#This Row],[Cant]])</f>
        <v>-7500</v>
      </c>
      <c r="P6000" s="8">
        <f>IF(Tabla1[[#This Row],[Mov]]="VNT",-Tabla1[[#This Row],[Cant]],Tabla1[[#This Row],[Cant]])</f>
        <v>3</v>
      </c>
      <c r="Q6000" s="8">
        <f>DAY(Tabla1[[#This Row],[Date]])</f>
        <v>3</v>
      </c>
      <c r="R6000" s="8">
        <f>MONTH(Tabla1[[#This Row],[Date]])</f>
        <v>1</v>
      </c>
      <c r="S6000" s="8">
        <f>YEAR(Tabla1[[#This Row],[Date]])</f>
        <v>2023</v>
      </c>
    </row>
    <row r="6001" spans="1:19" x14ac:dyDescent="0.2">
      <c r="A6001">
        <v>5988</v>
      </c>
      <c r="B6001" s="1">
        <v>44929</v>
      </c>
      <c r="C6001" t="s">
        <v>261</v>
      </c>
      <c r="D6001" t="s">
        <v>268</v>
      </c>
      <c r="E6001">
        <v>1</v>
      </c>
      <c r="F6001" t="s">
        <v>15</v>
      </c>
      <c r="G6001" t="s">
        <v>266</v>
      </c>
      <c r="H6001" t="s">
        <v>2271</v>
      </c>
      <c r="M6001" s="2">
        <v>5500</v>
      </c>
      <c r="N6001" s="2">
        <v>19000</v>
      </c>
      <c r="O6001" s="2">
        <f>IF(Tabla1[[#This Row],[Mov]]="VNT",Tabla1[[#This Row],[Sale]]-Tabla1[[#This Row],[Cost]],-Tabla1[[#This Row],[Cost]]*Tabla1[[#This Row],[Cant]])</f>
        <v>-5500</v>
      </c>
      <c r="P6001" s="8">
        <f>IF(Tabla1[[#This Row],[Mov]]="VNT",-Tabla1[[#This Row],[Cant]],Tabla1[[#This Row],[Cant]])</f>
        <v>1</v>
      </c>
      <c r="Q6001" s="8">
        <f>DAY(Tabla1[[#This Row],[Date]])</f>
        <v>3</v>
      </c>
      <c r="R6001" s="8">
        <f>MONTH(Tabla1[[#This Row],[Date]])</f>
        <v>1</v>
      </c>
      <c r="S6001" s="8">
        <f>YEAR(Tabla1[[#This Row],[Date]])</f>
        <v>2023</v>
      </c>
    </row>
    <row r="6002" spans="1:19" x14ac:dyDescent="0.2">
      <c r="A6002">
        <v>5989</v>
      </c>
      <c r="B6002" s="1">
        <v>44929</v>
      </c>
      <c r="C6002" t="s">
        <v>261</v>
      </c>
      <c r="D6002" t="s">
        <v>268</v>
      </c>
      <c r="E6002">
        <v>1</v>
      </c>
      <c r="F6002" t="s">
        <v>127</v>
      </c>
      <c r="G6002" t="s">
        <v>266</v>
      </c>
      <c r="H6002" t="s">
        <v>2268</v>
      </c>
      <c r="M6002" s="2">
        <v>16000</v>
      </c>
      <c r="N6002" s="2">
        <v>30000</v>
      </c>
      <c r="O6002" s="2">
        <f>IF(Tabla1[[#This Row],[Mov]]="VNT",Tabla1[[#This Row],[Sale]]-Tabla1[[#This Row],[Cost]],-Tabla1[[#This Row],[Cost]]*Tabla1[[#This Row],[Cant]])</f>
        <v>-16000</v>
      </c>
      <c r="P6002" s="8">
        <f>IF(Tabla1[[#This Row],[Mov]]="VNT",-Tabla1[[#This Row],[Cant]],Tabla1[[#This Row],[Cant]])</f>
        <v>1</v>
      </c>
      <c r="Q6002" s="8">
        <f>DAY(Tabla1[[#This Row],[Date]])</f>
        <v>3</v>
      </c>
      <c r="R6002" s="8">
        <f>MONTH(Tabla1[[#This Row],[Date]])</f>
        <v>1</v>
      </c>
      <c r="S6002" s="8">
        <f>YEAR(Tabla1[[#This Row],[Date]])</f>
        <v>2023</v>
      </c>
    </row>
    <row r="6003" spans="1:19" x14ac:dyDescent="0.2">
      <c r="A6003">
        <v>5990</v>
      </c>
      <c r="B6003" s="1">
        <v>44929</v>
      </c>
      <c r="C6003" t="s">
        <v>261</v>
      </c>
      <c r="D6003" t="s">
        <v>268</v>
      </c>
      <c r="E6003">
        <v>3</v>
      </c>
      <c r="F6003" t="s">
        <v>127</v>
      </c>
      <c r="G6003" t="s">
        <v>266</v>
      </c>
      <c r="H6003" t="s">
        <v>148</v>
      </c>
      <c r="M6003" s="2">
        <v>1000</v>
      </c>
      <c r="N6003" s="2">
        <v>5000</v>
      </c>
      <c r="O6003" s="2">
        <f>IF(Tabla1[[#This Row],[Mov]]="VNT",Tabla1[[#This Row],[Sale]]-Tabla1[[#This Row],[Cost]],-Tabla1[[#This Row],[Cost]]*Tabla1[[#This Row],[Cant]])</f>
        <v>-3000</v>
      </c>
      <c r="P6003" s="8">
        <f>IF(Tabla1[[#This Row],[Mov]]="VNT",-Tabla1[[#This Row],[Cant]],Tabla1[[#This Row],[Cant]])</f>
        <v>3</v>
      </c>
      <c r="Q6003" s="8">
        <f>DAY(Tabla1[[#This Row],[Date]])</f>
        <v>3</v>
      </c>
      <c r="R6003" s="8">
        <f>MONTH(Tabla1[[#This Row],[Date]])</f>
        <v>1</v>
      </c>
      <c r="S6003" s="8">
        <f>YEAR(Tabla1[[#This Row],[Date]])</f>
        <v>2023</v>
      </c>
    </row>
    <row r="6004" spans="1:19" x14ac:dyDescent="0.2">
      <c r="A6004">
        <v>5991</v>
      </c>
      <c r="B6004" s="1">
        <v>44933</v>
      </c>
      <c r="C6004" t="s">
        <v>260</v>
      </c>
      <c r="D6004" t="s">
        <v>332</v>
      </c>
      <c r="E6004">
        <v>1</v>
      </c>
      <c r="F6004" t="s">
        <v>386</v>
      </c>
      <c r="G6004" t="s">
        <v>612</v>
      </c>
      <c r="H6004" t="s">
        <v>2273</v>
      </c>
      <c r="M6004" s="2">
        <v>123000</v>
      </c>
      <c r="N6004" s="2">
        <v>170000</v>
      </c>
      <c r="O6004" s="2">
        <f>IF(Tabla1[[#This Row],[Mov]]="VNT",Tabla1[[#This Row],[Sale]]-Tabla1[[#This Row],[Cost]],-Tabla1[[#This Row],[Cost]]*Tabla1[[#This Row],[Cant]])</f>
        <v>47000</v>
      </c>
      <c r="P6004" s="8">
        <f>IF(Tabla1[[#This Row],[Mov]]="VNT",-Tabla1[[#This Row],[Cant]],Tabla1[[#This Row],[Cant]])</f>
        <v>-1</v>
      </c>
      <c r="Q6004" s="8">
        <f>DAY(Tabla1[[#This Row],[Date]])</f>
        <v>7</v>
      </c>
      <c r="R6004" s="8">
        <f>MONTH(Tabla1[[#This Row],[Date]])</f>
        <v>1</v>
      </c>
      <c r="S6004" s="8">
        <f>YEAR(Tabla1[[#This Row],[Date]])</f>
        <v>2023</v>
      </c>
    </row>
    <row r="6005" spans="1:19" x14ac:dyDescent="0.2">
      <c r="A6005">
        <v>5992</v>
      </c>
      <c r="B6005" s="1">
        <v>44933</v>
      </c>
      <c r="C6005" t="s">
        <v>260</v>
      </c>
      <c r="D6005" t="s">
        <v>332</v>
      </c>
      <c r="E6005">
        <v>1</v>
      </c>
      <c r="F6005" t="s">
        <v>116</v>
      </c>
      <c r="G6005" t="s">
        <v>382</v>
      </c>
      <c r="H6005" t="s">
        <v>514</v>
      </c>
      <c r="M6005" s="2">
        <v>10280</v>
      </c>
      <c r="N6005" s="2">
        <v>11000</v>
      </c>
      <c r="O6005" s="2">
        <f>IF(Tabla1[[#This Row],[Mov]]="VNT",Tabla1[[#This Row],[Sale]]-Tabla1[[#This Row],[Cost]],-Tabla1[[#This Row],[Cost]]*Tabla1[[#This Row],[Cant]])</f>
        <v>720</v>
      </c>
      <c r="P6005" s="8">
        <f>IF(Tabla1[[#This Row],[Mov]]="VNT",-Tabla1[[#This Row],[Cant]],Tabla1[[#This Row],[Cant]])</f>
        <v>-1</v>
      </c>
      <c r="Q6005" s="8">
        <f>DAY(Tabla1[[#This Row],[Date]])</f>
        <v>7</v>
      </c>
      <c r="R6005" s="8">
        <f>MONTH(Tabla1[[#This Row],[Date]])</f>
        <v>1</v>
      </c>
      <c r="S6005" s="8">
        <f>YEAR(Tabla1[[#This Row],[Date]])</f>
        <v>2023</v>
      </c>
    </row>
    <row r="6006" spans="1:19" x14ac:dyDescent="0.2">
      <c r="A6006">
        <v>5993</v>
      </c>
      <c r="B6006" s="1">
        <v>44933</v>
      </c>
      <c r="C6006" t="s">
        <v>260</v>
      </c>
      <c r="D6006" t="s">
        <v>332</v>
      </c>
      <c r="E6006">
        <v>1</v>
      </c>
      <c r="F6006" t="s">
        <v>458</v>
      </c>
      <c r="G6006" t="s">
        <v>284</v>
      </c>
      <c r="H6006" t="s">
        <v>1312</v>
      </c>
      <c r="M6006" s="2">
        <v>0</v>
      </c>
      <c r="N6006" s="2">
        <v>20000</v>
      </c>
      <c r="O6006" s="2">
        <f>IF(Tabla1[[#This Row],[Mov]]="VNT",Tabla1[[#This Row],[Sale]]-Tabla1[[#This Row],[Cost]],-Tabla1[[#This Row],[Cost]]*Tabla1[[#This Row],[Cant]])</f>
        <v>20000</v>
      </c>
      <c r="P6006" s="8">
        <f>IF(Tabla1[[#This Row],[Mov]]="VNT",-Tabla1[[#This Row],[Cant]],Tabla1[[#This Row],[Cant]])</f>
        <v>-1</v>
      </c>
      <c r="Q6006" s="8">
        <f>DAY(Tabla1[[#This Row],[Date]])</f>
        <v>7</v>
      </c>
      <c r="R6006" s="8">
        <f>MONTH(Tabla1[[#This Row],[Date]])</f>
        <v>1</v>
      </c>
      <c r="S6006" s="8">
        <f>YEAR(Tabla1[[#This Row],[Date]])</f>
        <v>2023</v>
      </c>
    </row>
    <row r="6007" spans="1:19" x14ac:dyDescent="0.2">
      <c r="A6007">
        <v>5994</v>
      </c>
      <c r="B6007" s="1">
        <v>44933</v>
      </c>
      <c r="C6007" t="s">
        <v>260</v>
      </c>
      <c r="D6007" t="s">
        <v>332</v>
      </c>
      <c r="E6007">
        <v>1</v>
      </c>
      <c r="F6007" t="s">
        <v>1545</v>
      </c>
      <c r="G6007" t="s">
        <v>284</v>
      </c>
      <c r="H6007" t="s">
        <v>513</v>
      </c>
      <c r="L6007" t="s">
        <v>2153</v>
      </c>
      <c r="M6007" s="2">
        <v>15000</v>
      </c>
      <c r="N6007" s="2">
        <v>35000</v>
      </c>
      <c r="O6007" s="2">
        <f>IF(Tabla1[[#This Row],[Mov]]="VNT",Tabla1[[#This Row],[Sale]]-Tabla1[[#This Row],[Cost]],-Tabla1[[#This Row],[Cost]]*Tabla1[[#This Row],[Cant]])</f>
        <v>20000</v>
      </c>
      <c r="P6007" s="8">
        <f>IF(Tabla1[[#This Row],[Mov]]="VNT",-Tabla1[[#This Row],[Cant]],Tabla1[[#This Row],[Cant]])</f>
        <v>-1</v>
      </c>
      <c r="Q6007" s="8">
        <f>DAY(Tabla1[[#This Row],[Date]])</f>
        <v>7</v>
      </c>
      <c r="R6007" s="8">
        <f>MONTH(Tabla1[[#This Row],[Date]])</f>
        <v>1</v>
      </c>
      <c r="S6007" s="8">
        <f>YEAR(Tabla1[[#This Row],[Date]])</f>
        <v>2023</v>
      </c>
    </row>
    <row r="6008" spans="1:19" x14ac:dyDescent="0.2">
      <c r="A6008">
        <v>5995</v>
      </c>
      <c r="B6008" s="1">
        <v>44933</v>
      </c>
      <c r="C6008" t="s">
        <v>260</v>
      </c>
      <c r="D6008" t="s">
        <v>332</v>
      </c>
      <c r="E6008">
        <v>1</v>
      </c>
      <c r="F6008" t="s">
        <v>891</v>
      </c>
      <c r="G6008" t="s">
        <v>284</v>
      </c>
      <c r="H6008" t="s">
        <v>1312</v>
      </c>
      <c r="M6008" s="2">
        <v>3500</v>
      </c>
      <c r="N6008" s="2">
        <v>10000</v>
      </c>
      <c r="O6008" s="2">
        <f>IF(Tabla1[[#This Row],[Mov]]="VNT",Tabla1[[#This Row],[Sale]]-Tabla1[[#This Row],[Cost]],-Tabla1[[#This Row],[Cost]]*Tabla1[[#This Row],[Cant]])</f>
        <v>6500</v>
      </c>
      <c r="P6008" s="8">
        <f>IF(Tabla1[[#This Row],[Mov]]="VNT",-Tabla1[[#This Row],[Cant]],Tabla1[[#This Row],[Cant]])</f>
        <v>-1</v>
      </c>
      <c r="Q6008" s="8">
        <f>DAY(Tabla1[[#This Row],[Date]])</f>
        <v>7</v>
      </c>
      <c r="R6008" s="8">
        <f>MONTH(Tabla1[[#This Row],[Date]])</f>
        <v>1</v>
      </c>
      <c r="S6008" s="8">
        <f>YEAR(Tabla1[[#This Row],[Date]])</f>
        <v>2023</v>
      </c>
    </row>
    <row r="6009" spans="1:19" x14ac:dyDescent="0.2">
      <c r="A6009">
        <v>5996</v>
      </c>
      <c r="B6009" s="1">
        <v>44933</v>
      </c>
      <c r="C6009" t="s">
        <v>260</v>
      </c>
      <c r="D6009" t="s">
        <v>332</v>
      </c>
      <c r="E6009">
        <v>1</v>
      </c>
      <c r="F6009" t="s">
        <v>116</v>
      </c>
      <c r="G6009" t="s">
        <v>347</v>
      </c>
      <c r="H6009" t="s">
        <v>518</v>
      </c>
      <c r="M6009" s="2">
        <v>3271</v>
      </c>
      <c r="N6009" s="2">
        <v>3500</v>
      </c>
      <c r="O6009" s="2">
        <f>IF(Tabla1[[#This Row],[Mov]]="VNT",Tabla1[[#This Row],[Sale]]-Tabla1[[#This Row],[Cost]],-Tabla1[[#This Row],[Cost]]*Tabla1[[#This Row],[Cant]])</f>
        <v>229</v>
      </c>
      <c r="P6009" s="8">
        <f>IF(Tabla1[[#This Row],[Mov]]="VNT",-Tabla1[[#This Row],[Cant]],Tabla1[[#This Row],[Cant]])</f>
        <v>-1</v>
      </c>
      <c r="Q6009" s="8">
        <f>DAY(Tabla1[[#This Row],[Date]])</f>
        <v>7</v>
      </c>
      <c r="R6009" s="8">
        <f>MONTH(Tabla1[[#This Row],[Date]])</f>
        <v>1</v>
      </c>
      <c r="S6009" s="8">
        <f>YEAR(Tabla1[[#This Row],[Date]])</f>
        <v>2023</v>
      </c>
    </row>
    <row r="6010" spans="1:19" x14ac:dyDescent="0.2">
      <c r="A6010">
        <v>5997</v>
      </c>
      <c r="B6010" s="1">
        <v>44933</v>
      </c>
      <c r="C6010" t="s">
        <v>260</v>
      </c>
      <c r="D6010" t="s">
        <v>332</v>
      </c>
      <c r="E6010">
        <v>1</v>
      </c>
      <c r="F6010" t="s">
        <v>26</v>
      </c>
      <c r="G6010" t="s">
        <v>264</v>
      </c>
      <c r="H6010" t="s">
        <v>20</v>
      </c>
      <c r="M6010" s="2">
        <v>8500</v>
      </c>
      <c r="N6010" s="2">
        <v>20000</v>
      </c>
      <c r="O6010" s="2">
        <f>IF(Tabla1[[#This Row],[Mov]]="VNT",Tabla1[[#This Row],[Sale]]-Tabla1[[#This Row],[Cost]],-Tabla1[[#This Row],[Cost]]*Tabla1[[#This Row],[Cant]])</f>
        <v>11500</v>
      </c>
      <c r="P6010" s="8">
        <f>IF(Tabla1[[#This Row],[Mov]]="VNT",-Tabla1[[#This Row],[Cant]],Tabla1[[#This Row],[Cant]])</f>
        <v>-1</v>
      </c>
      <c r="Q6010" s="8">
        <f>DAY(Tabla1[[#This Row],[Date]])</f>
        <v>7</v>
      </c>
      <c r="R6010" s="8">
        <f>MONTH(Tabla1[[#This Row],[Date]])</f>
        <v>1</v>
      </c>
      <c r="S6010" s="8">
        <f>YEAR(Tabla1[[#This Row],[Date]])</f>
        <v>2023</v>
      </c>
    </row>
    <row r="6011" spans="1:19" x14ac:dyDescent="0.2">
      <c r="A6011">
        <v>5998</v>
      </c>
      <c r="B6011" s="1">
        <v>44933</v>
      </c>
      <c r="C6011" t="s">
        <v>260</v>
      </c>
      <c r="D6011" t="s">
        <v>332</v>
      </c>
      <c r="E6011">
        <v>1</v>
      </c>
      <c r="F6011" t="s">
        <v>26</v>
      </c>
      <c r="G6011" t="s">
        <v>262</v>
      </c>
      <c r="H6011" t="s">
        <v>20</v>
      </c>
      <c r="M6011" s="2">
        <v>7500</v>
      </c>
      <c r="N6011" s="2">
        <v>20000</v>
      </c>
      <c r="O6011" s="2">
        <f>IF(Tabla1[[#This Row],[Mov]]="VNT",Tabla1[[#This Row],[Sale]]-Tabla1[[#This Row],[Cost]],-Tabla1[[#This Row],[Cost]]*Tabla1[[#This Row],[Cant]])</f>
        <v>12500</v>
      </c>
      <c r="P6011" s="8">
        <f>IF(Tabla1[[#This Row],[Mov]]="VNT",-Tabla1[[#This Row],[Cant]],Tabla1[[#This Row],[Cant]])</f>
        <v>-1</v>
      </c>
      <c r="Q6011" s="8">
        <f>DAY(Tabla1[[#This Row],[Date]])</f>
        <v>7</v>
      </c>
      <c r="R6011" s="8">
        <f>MONTH(Tabla1[[#This Row],[Date]])</f>
        <v>1</v>
      </c>
      <c r="S6011" s="8">
        <f>YEAR(Tabla1[[#This Row],[Date]])</f>
        <v>2023</v>
      </c>
    </row>
    <row r="6012" spans="1:19" x14ac:dyDescent="0.2">
      <c r="A6012">
        <v>5999</v>
      </c>
      <c r="B6012" s="1">
        <v>44933</v>
      </c>
      <c r="C6012" t="s">
        <v>260</v>
      </c>
      <c r="D6012" t="s">
        <v>332</v>
      </c>
      <c r="E6012">
        <v>1</v>
      </c>
      <c r="F6012" t="s">
        <v>2043</v>
      </c>
      <c r="G6012" t="s">
        <v>1765</v>
      </c>
      <c r="H6012" t="s">
        <v>2044</v>
      </c>
      <c r="M6012" s="2">
        <v>167000</v>
      </c>
      <c r="N6012" s="2">
        <v>200000</v>
      </c>
      <c r="O6012" s="2">
        <f>IF(Tabla1[[#This Row],[Mov]]="VNT",Tabla1[[#This Row],[Sale]]-Tabla1[[#This Row],[Cost]],-Tabla1[[#This Row],[Cost]]*Tabla1[[#This Row],[Cant]])</f>
        <v>33000</v>
      </c>
      <c r="P6012" s="8">
        <f>IF(Tabla1[[#This Row],[Mov]]="VNT",-Tabla1[[#This Row],[Cant]],Tabla1[[#This Row],[Cant]])</f>
        <v>-1</v>
      </c>
      <c r="Q6012" s="8">
        <f>DAY(Tabla1[[#This Row],[Date]])</f>
        <v>7</v>
      </c>
      <c r="R6012" s="8">
        <f>MONTH(Tabla1[[#This Row],[Date]])</f>
        <v>1</v>
      </c>
      <c r="S6012" s="8">
        <f>YEAR(Tabla1[[#This Row],[Date]])</f>
        <v>2023</v>
      </c>
    </row>
    <row r="6013" spans="1:19" x14ac:dyDescent="0.2">
      <c r="A6013">
        <v>6000</v>
      </c>
      <c r="B6013" s="1">
        <v>44933</v>
      </c>
      <c r="C6013" t="s">
        <v>260</v>
      </c>
      <c r="D6013" t="s">
        <v>332</v>
      </c>
      <c r="E6013">
        <v>1</v>
      </c>
      <c r="F6013" t="s">
        <v>2043</v>
      </c>
      <c r="G6013" t="s">
        <v>1765</v>
      </c>
      <c r="H6013" t="s">
        <v>2192</v>
      </c>
      <c r="M6013" s="2">
        <v>150000</v>
      </c>
      <c r="N6013" s="2">
        <v>220000</v>
      </c>
      <c r="O6013" s="2">
        <f>IF(Tabla1[[#This Row],[Mov]]="VNT",Tabla1[[#This Row],[Sale]]-Tabla1[[#This Row],[Cost]],-Tabla1[[#This Row],[Cost]]*Tabla1[[#This Row],[Cant]])</f>
        <v>70000</v>
      </c>
      <c r="P6013" s="8">
        <f>IF(Tabla1[[#This Row],[Mov]]="VNT",-Tabla1[[#This Row],[Cant]],Tabla1[[#This Row],[Cant]])</f>
        <v>-1</v>
      </c>
      <c r="Q6013" s="8">
        <f>DAY(Tabla1[[#This Row],[Date]])</f>
        <v>7</v>
      </c>
      <c r="R6013" s="8">
        <f>MONTH(Tabla1[[#This Row],[Date]])</f>
        <v>1</v>
      </c>
      <c r="S6013" s="8">
        <f>YEAR(Tabla1[[#This Row],[Date]])</f>
        <v>2023</v>
      </c>
    </row>
    <row r="6014" spans="1:19" x14ac:dyDescent="0.2">
      <c r="A6014">
        <v>6001</v>
      </c>
      <c r="B6014" s="1">
        <v>44933</v>
      </c>
      <c r="C6014" t="s">
        <v>260</v>
      </c>
      <c r="D6014" t="s">
        <v>332</v>
      </c>
      <c r="E6014">
        <v>1</v>
      </c>
      <c r="F6014" t="s">
        <v>458</v>
      </c>
      <c r="G6014" t="s">
        <v>266</v>
      </c>
      <c r="H6014" t="s">
        <v>1410</v>
      </c>
      <c r="L6014" t="s">
        <v>2274</v>
      </c>
      <c r="M6014" s="2">
        <v>0</v>
      </c>
      <c r="N6014" s="2">
        <v>20000</v>
      </c>
      <c r="O6014" s="2">
        <f>IF(Tabla1[[#This Row],[Mov]]="VNT",Tabla1[[#This Row],[Sale]]-Tabla1[[#This Row],[Cost]],-Tabla1[[#This Row],[Cost]]*Tabla1[[#This Row],[Cant]])</f>
        <v>20000</v>
      </c>
      <c r="P6014" s="8">
        <f>IF(Tabla1[[#This Row],[Mov]]="VNT",-Tabla1[[#This Row],[Cant]],Tabla1[[#This Row],[Cant]])</f>
        <v>-1</v>
      </c>
      <c r="Q6014" s="8">
        <f>DAY(Tabla1[[#This Row],[Date]])</f>
        <v>7</v>
      </c>
      <c r="R6014" s="8">
        <f>MONTH(Tabla1[[#This Row],[Date]])</f>
        <v>1</v>
      </c>
      <c r="S6014" s="8">
        <f>YEAR(Tabla1[[#This Row],[Date]])</f>
        <v>2023</v>
      </c>
    </row>
    <row r="6015" spans="1:19" x14ac:dyDescent="0.2">
      <c r="A6015">
        <v>6002</v>
      </c>
      <c r="B6015" s="1">
        <v>44933</v>
      </c>
      <c r="C6015" t="s">
        <v>260</v>
      </c>
      <c r="D6015" t="s">
        <v>332</v>
      </c>
      <c r="E6015">
        <v>1</v>
      </c>
      <c r="F6015" t="s">
        <v>116</v>
      </c>
      <c r="G6015" t="s">
        <v>347</v>
      </c>
      <c r="H6015" t="s">
        <v>518</v>
      </c>
      <c r="M6015" s="2">
        <v>6074</v>
      </c>
      <c r="N6015" s="2">
        <v>6500</v>
      </c>
      <c r="O6015" s="2">
        <f>IF(Tabla1[[#This Row],[Mov]]="VNT",Tabla1[[#This Row],[Sale]]-Tabla1[[#This Row],[Cost]],-Tabla1[[#This Row],[Cost]]*Tabla1[[#This Row],[Cant]])</f>
        <v>426</v>
      </c>
      <c r="P6015" s="8">
        <f>IF(Tabla1[[#This Row],[Mov]]="VNT",-Tabla1[[#This Row],[Cant]],Tabla1[[#This Row],[Cant]])</f>
        <v>-1</v>
      </c>
      <c r="Q6015" s="8">
        <f>DAY(Tabla1[[#This Row],[Date]])</f>
        <v>7</v>
      </c>
      <c r="R6015" s="8">
        <f>MONTH(Tabla1[[#This Row],[Date]])</f>
        <v>1</v>
      </c>
      <c r="S6015" s="8">
        <f>YEAR(Tabla1[[#This Row],[Date]])</f>
        <v>2023</v>
      </c>
    </row>
    <row r="6016" spans="1:19" x14ac:dyDescent="0.2">
      <c r="A6016">
        <v>6003</v>
      </c>
      <c r="B6016" s="1">
        <v>44933</v>
      </c>
      <c r="C6016" t="s">
        <v>260</v>
      </c>
      <c r="D6016" t="s">
        <v>332</v>
      </c>
      <c r="E6016">
        <v>1</v>
      </c>
      <c r="F6016" t="s">
        <v>455</v>
      </c>
      <c r="G6016" t="s">
        <v>349</v>
      </c>
      <c r="H6016" t="s">
        <v>457</v>
      </c>
      <c r="M6016" s="2">
        <v>1000</v>
      </c>
      <c r="N6016" s="2">
        <v>3000</v>
      </c>
      <c r="O6016" s="2">
        <f>IF(Tabla1[[#This Row],[Mov]]="VNT",Tabla1[[#This Row],[Sale]]-Tabla1[[#This Row],[Cost]],-Tabla1[[#This Row],[Cost]]*Tabla1[[#This Row],[Cant]])</f>
        <v>2000</v>
      </c>
      <c r="P6016" s="8">
        <f>IF(Tabla1[[#This Row],[Mov]]="VNT",-Tabla1[[#This Row],[Cant]],Tabla1[[#This Row],[Cant]])</f>
        <v>-1</v>
      </c>
      <c r="Q6016" s="8">
        <f>DAY(Tabla1[[#This Row],[Date]])</f>
        <v>7</v>
      </c>
      <c r="R6016" s="8">
        <f>MONTH(Tabla1[[#This Row],[Date]])</f>
        <v>1</v>
      </c>
      <c r="S6016" s="8">
        <f>YEAR(Tabla1[[#This Row],[Date]])</f>
        <v>2023</v>
      </c>
    </row>
    <row r="6017" spans="1:19" x14ac:dyDescent="0.2">
      <c r="A6017">
        <v>6004</v>
      </c>
      <c r="B6017" s="1">
        <v>44933</v>
      </c>
      <c r="C6017" t="s">
        <v>260</v>
      </c>
      <c r="D6017" t="s">
        <v>332</v>
      </c>
      <c r="E6017">
        <v>1</v>
      </c>
      <c r="F6017" t="s">
        <v>26</v>
      </c>
      <c r="G6017" t="s">
        <v>266</v>
      </c>
      <c r="H6017" t="s">
        <v>931</v>
      </c>
      <c r="M6017" s="2">
        <v>4000</v>
      </c>
      <c r="N6017" s="2">
        <v>8000</v>
      </c>
      <c r="O6017" s="2">
        <f>IF(Tabla1[[#This Row],[Mov]]="VNT",Tabla1[[#This Row],[Sale]]-Tabla1[[#This Row],[Cost]],-Tabla1[[#This Row],[Cost]]*Tabla1[[#This Row],[Cant]])</f>
        <v>4000</v>
      </c>
      <c r="P6017" s="8">
        <f>IF(Tabla1[[#This Row],[Mov]]="VNT",-Tabla1[[#This Row],[Cant]],Tabla1[[#This Row],[Cant]])</f>
        <v>-1</v>
      </c>
      <c r="Q6017" s="8">
        <f>DAY(Tabla1[[#This Row],[Date]])</f>
        <v>7</v>
      </c>
      <c r="R6017" s="8">
        <f>MONTH(Tabla1[[#This Row],[Date]])</f>
        <v>1</v>
      </c>
      <c r="S6017" s="8">
        <f>YEAR(Tabla1[[#This Row],[Date]])</f>
        <v>2023</v>
      </c>
    </row>
    <row r="6018" spans="1:19" x14ac:dyDescent="0.2">
      <c r="A6018">
        <v>6005</v>
      </c>
      <c r="B6018" s="1">
        <v>44933</v>
      </c>
      <c r="C6018" t="s">
        <v>260</v>
      </c>
      <c r="D6018" t="s">
        <v>332</v>
      </c>
      <c r="E6018">
        <v>1</v>
      </c>
      <c r="F6018" t="s">
        <v>21</v>
      </c>
      <c r="G6018" t="s">
        <v>272</v>
      </c>
      <c r="H6018" t="s">
        <v>1522</v>
      </c>
      <c r="M6018" s="2">
        <v>2800</v>
      </c>
      <c r="N6018" s="2">
        <v>9000</v>
      </c>
      <c r="O6018" s="2">
        <f>IF(Tabla1[[#This Row],[Mov]]="VNT",Tabla1[[#This Row],[Sale]]-Tabla1[[#This Row],[Cost]],-Tabla1[[#This Row],[Cost]]*Tabla1[[#This Row],[Cant]])</f>
        <v>6200</v>
      </c>
      <c r="P6018" s="8">
        <f>IF(Tabla1[[#This Row],[Mov]]="VNT",-Tabla1[[#This Row],[Cant]],Tabla1[[#This Row],[Cant]])</f>
        <v>-1</v>
      </c>
      <c r="Q6018" s="8">
        <f>DAY(Tabla1[[#This Row],[Date]])</f>
        <v>7</v>
      </c>
      <c r="R6018" s="8">
        <f>MONTH(Tabla1[[#This Row],[Date]])</f>
        <v>1</v>
      </c>
      <c r="S6018" s="8">
        <f>YEAR(Tabla1[[#This Row],[Date]])</f>
        <v>2023</v>
      </c>
    </row>
    <row r="6019" spans="1:19" x14ac:dyDescent="0.2">
      <c r="A6019">
        <v>6006</v>
      </c>
      <c r="B6019" s="1">
        <v>44933</v>
      </c>
      <c r="C6019" t="s">
        <v>260</v>
      </c>
      <c r="D6019" t="s">
        <v>332</v>
      </c>
      <c r="E6019">
        <v>1</v>
      </c>
      <c r="F6019" t="s">
        <v>891</v>
      </c>
      <c r="G6019" t="s">
        <v>263</v>
      </c>
      <c r="H6019" t="s">
        <v>391</v>
      </c>
      <c r="M6019" s="2">
        <v>5000</v>
      </c>
      <c r="N6019" s="2">
        <v>10000</v>
      </c>
      <c r="O6019" s="2">
        <f>IF(Tabla1[[#This Row],[Mov]]="VNT",Tabla1[[#This Row],[Sale]]-Tabla1[[#This Row],[Cost]],-Tabla1[[#This Row],[Cost]]*Tabla1[[#This Row],[Cant]])</f>
        <v>5000</v>
      </c>
      <c r="P6019" s="8">
        <f>IF(Tabla1[[#This Row],[Mov]]="VNT",-Tabla1[[#This Row],[Cant]],Tabla1[[#This Row],[Cant]])</f>
        <v>-1</v>
      </c>
      <c r="Q6019" s="8">
        <f>DAY(Tabla1[[#This Row],[Date]])</f>
        <v>7</v>
      </c>
      <c r="R6019" s="8">
        <f>MONTH(Tabla1[[#This Row],[Date]])</f>
        <v>1</v>
      </c>
      <c r="S6019" s="8">
        <f>YEAR(Tabla1[[#This Row],[Date]])</f>
        <v>2023</v>
      </c>
    </row>
    <row r="6020" spans="1:19" x14ac:dyDescent="0.2">
      <c r="A6020">
        <v>6007</v>
      </c>
      <c r="B6020" s="1">
        <v>44933</v>
      </c>
      <c r="C6020" t="s">
        <v>260</v>
      </c>
      <c r="D6020" t="s">
        <v>332</v>
      </c>
      <c r="E6020">
        <v>1</v>
      </c>
      <c r="F6020" t="s">
        <v>225</v>
      </c>
      <c r="G6020" t="s">
        <v>263</v>
      </c>
      <c r="H6020" t="s">
        <v>391</v>
      </c>
      <c r="M6020" s="2">
        <v>1100</v>
      </c>
      <c r="N6020" s="2">
        <v>8000</v>
      </c>
      <c r="O6020" s="2">
        <f>IF(Tabla1[[#This Row],[Mov]]="VNT",Tabla1[[#This Row],[Sale]]-Tabla1[[#This Row],[Cost]],-Tabla1[[#This Row],[Cost]]*Tabla1[[#This Row],[Cant]])</f>
        <v>6900</v>
      </c>
      <c r="P6020" s="8">
        <f>IF(Tabla1[[#This Row],[Mov]]="VNT",-Tabla1[[#This Row],[Cant]],Tabla1[[#This Row],[Cant]])</f>
        <v>-1</v>
      </c>
      <c r="Q6020" s="8">
        <f>DAY(Tabla1[[#This Row],[Date]])</f>
        <v>7</v>
      </c>
      <c r="R6020" s="8">
        <f>MONTH(Tabla1[[#This Row],[Date]])</f>
        <v>1</v>
      </c>
      <c r="S6020" s="8">
        <f>YEAR(Tabla1[[#This Row],[Date]])</f>
        <v>2023</v>
      </c>
    </row>
    <row r="6021" spans="1:19" x14ac:dyDescent="0.2">
      <c r="A6021">
        <v>6008</v>
      </c>
      <c r="B6021" s="1">
        <v>44933</v>
      </c>
      <c r="C6021" t="s">
        <v>260</v>
      </c>
      <c r="D6021" t="s">
        <v>332</v>
      </c>
      <c r="E6021">
        <v>1</v>
      </c>
      <c r="F6021" t="s">
        <v>116</v>
      </c>
      <c r="G6021" t="s">
        <v>347</v>
      </c>
      <c r="H6021" t="s">
        <v>518</v>
      </c>
      <c r="M6021" s="2">
        <v>6074</v>
      </c>
      <c r="N6021" s="2">
        <v>6500</v>
      </c>
      <c r="O6021" s="2">
        <f>IF(Tabla1[[#This Row],[Mov]]="VNT",Tabla1[[#This Row],[Sale]]-Tabla1[[#This Row],[Cost]],-Tabla1[[#This Row],[Cost]]*Tabla1[[#This Row],[Cant]])</f>
        <v>426</v>
      </c>
      <c r="P6021" s="8">
        <f>IF(Tabla1[[#This Row],[Mov]]="VNT",-Tabla1[[#This Row],[Cant]],Tabla1[[#This Row],[Cant]])</f>
        <v>-1</v>
      </c>
      <c r="Q6021" s="8">
        <f>DAY(Tabla1[[#This Row],[Date]])</f>
        <v>7</v>
      </c>
      <c r="R6021" s="8">
        <f>MONTH(Tabla1[[#This Row],[Date]])</f>
        <v>1</v>
      </c>
      <c r="S6021" s="8">
        <f>YEAR(Tabla1[[#This Row],[Date]])</f>
        <v>2023</v>
      </c>
    </row>
    <row r="6022" spans="1:19" x14ac:dyDescent="0.2">
      <c r="A6022">
        <v>6009</v>
      </c>
      <c r="B6022" s="1">
        <v>44929</v>
      </c>
      <c r="C6022" t="s">
        <v>261</v>
      </c>
      <c r="D6022" t="s">
        <v>1029</v>
      </c>
      <c r="E6022">
        <v>5</v>
      </c>
      <c r="F6022" t="s">
        <v>2275</v>
      </c>
      <c r="G6022" t="s">
        <v>943</v>
      </c>
      <c r="H6022" t="s">
        <v>1617</v>
      </c>
      <c r="M6022" s="2">
        <v>1000</v>
      </c>
      <c r="N6022" s="2">
        <v>5000</v>
      </c>
      <c r="O6022" s="2">
        <f>IF(Tabla1[[#This Row],[Mov]]="VNT",Tabla1[[#This Row],[Sale]]-Tabla1[[#This Row],[Cost]],-Tabla1[[#This Row],[Cost]]*Tabla1[[#This Row],[Cant]])</f>
        <v>-5000</v>
      </c>
      <c r="P6022" s="8">
        <f>IF(Tabla1[[#This Row],[Mov]]="VNT",-Tabla1[[#This Row],[Cant]],Tabla1[[#This Row],[Cant]])</f>
        <v>5</v>
      </c>
      <c r="Q6022" s="8">
        <f>DAY(Tabla1[[#This Row],[Date]])</f>
        <v>3</v>
      </c>
      <c r="R6022" s="8">
        <f>MONTH(Tabla1[[#This Row],[Date]])</f>
        <v>1</v>
      </c>
      <c r="S6022" s="8">
        <f>YEAR(Tabla1[[#This Row],[Date]])</f>
        <v>2023</v>
      </c>
    </row>
    <row r="6023" spans="1:19" x14ac:dyDescent="0.2">
      <c r="A6023">
        <v>6010</v>
      </c>
      <c r="B6023" s="1">
        <v>44929</v>
      </c>
      <c r="C6023" t="s">
        <v>261</v>
      </c>
      <c r="D6023" t="s">
        <v>1029</v>
      </c>
      <c r="E6023">
        <v>10</v>
      </c>
      <c r="F6023" t="s">
        <v>1028</v>
      </c>
      <c r="G6023" t="s">
        <v>943</v>
      </c>
      <c r="H6023" t="s">
        <v>1173</v>
      </c>
      <c r="M6023" s="2">
        <v>900</v>
      </c>
      <c r="N6023" s="2">
        <v>3000</v>
      </c>
      <c r="O6023" s="2">
        <f>IF(Tabla1[[#This Row],[Mov]]="VNT",Tabla1[[#This Row],[Sale]]-Tabla1[[#This Row],[Cost]],-Tabla1[[#This Row],[Cost]]*Tabla1[[#This Row],[Cant]])</f>
        <v>-9000</v>
      </c>
      <c r="P6023" s="8">
        <f>IF(Tabla1[[#This Row],[Mov]]="VNT",-Tabla1[[#This Row],[Cant]],Tabla1[[#This Row],[Cant]])</f>
        <v>10</v>
      </c>
      <c r="Q6023" s="8">
        <f>DAY(Tabla1[[#This Row],[Date]])</f>
        <v>3</v>
      </c>
      <c r="R6023" s="8">
        <f>MONTH(Tabla1[[#This Row],[Date]])</f>
        <v>1</v>
      </c>
      <c r="S6023" s="8">
        <f>YEAR(Tabla1[[#This Row],[Date]])</f>
        <v>2023</v>
      </c>
    </row>
    <row r="6024" spans="1:19" x14ac:dyDescent="0.2">
      <c r="A6024">
        <v>6011</v>
      </c>
      <c r="B6024" s="1">
        <v>44929</v>
      </c>
      <c r="C6024" t="s">
        <v>261</v>
      </c>
      <c r="D6024" t="s">
        <v>1029</v>
      </c>
      <c r="E6024">
        <v>11</v>
      </c>
      <c r="F6024" t="s">
        <v>365</v>
      </c>
      <c r="G6024" t="s">
        <v>943</v>
      </c>
      <c r="H6024" t="s">
        <v>1173</v>
      </c>
      <c r="M6024" s="2">
        <v>4000</v>
      </c>
      <c r="N6024" s="2">
        <v>9000</v>
      </c>
      <c r="O6024" s="2">
        <f>IF(Tabla1[[#This Row],[Mov]]="VNT",Tabla1[[#This Row],[Sale]]-Tabla1[[#This Row],[Cost]],-Tabla1[[#This Row],[Cost]]*Tabla1[[#This Row],[Cant]])</f>
        <v>-44000</v>
      </c>
      <c r="P6024" s="8">
        <f>IF(Tabla1[[#This Row],[Mov]]="VNT",-Tabla1[[#This Row],[Cant]],Tabla1[[#This Row],[Cant]])</f>
        <v>11</v>
      </c>
      <c r="Q6024" s="8">
        <f>DAY(Tabla1[[#This Row],[Date]])</f>
        <v>3</v>
      </c>
      <c r="R6024" s="8">
        <f>MONTH(Tabla1[[#This Row],[Date]])</f>
        <v>1</v>
      </c>
      <c r="S6024" s="8">
        <f>YEAR(Tabla1[[#This Row],[Date]])</f>
        <v>2023</v>
      </c>
    </row>
    <row r="6025" spans="1:19" x14ac:dyDescent="0.2">
      <c r="A6025">
        <v>6012</v>
      </c>
      <c r="B6025" s="1">
        <v>44934</v>
      </c>
      <c r="C6025" t="s">
        <v>260</v>
      </c>
      <c r="D6025" t="s">
        <v>332</v>
      </c>
      <c r="E6025">
        <v>1</v>
      </c>
      <c r="F6025" t="s">
        <v>2276</v>
      </c>
      <c r="G6025" t="s">
        <v>2276</v>
      </c>
      <c r="H6025" t="s">
        <v>2276</v>
      </c>
      <c r="L6025" t="s">
        <v>2277</v>
      </c>
      <c r="M6025" s="2">
        <v>1</v>
      </c>
      <c r="N6025" s="2">
        <v>1</v>
      </c>
      <c r="O6025" s="2">
        <f>IF(Tabla1[[#This Row],[Mov]]="VNT",Tabla1[[#This Row],[Sale]]-Tabla1[[#This Row],[Cost]],-Tabla1[[#This Row],[Cost]]*Tabla1[[#This Row],[Cant]])</f>
        <v>0</v>
      </c>
      <c r="P6025" s="8">
        <f>IF(Tabla1[[#This Row],[Mov]]="VNT",-Tabla1[[#This Row],[Cant]],Tabla1[[#This Row],[Cant]])</f>
        <v>-1</v>
      </c>
      <c r="Q6025" s="8">
        <f>DAY(Tabla1[[#This Row],[Date]])</f>
        <v>8</v>
      </c>
      <c r="R6025" s="8">
        <f>MONTH(Tabla1[[#This Row],[Date]])</f>
        <v>1</v>
      </c>
      <c r="S6025" s="8">
        <f>YEAR(Tabla1[[#This Row],[Date]])</f>
        <v>2023</v>
      </c>
    </row>
    <row r="6026" spans="1:19" x14ac:dyDescent="0.2">
      <c r="A6026">
        <v>6013</v>
      </c>
      <c r="B6026" s="1">
        <v>44935</v>
      </c>
      <c r="C6026" t="s">
        <v>260</v>
      </c>
      <c r="D6026" t="s">
        <v>332</v>
      </c>
      <c r="E6026">
        <v>1</v>
      </c>
      <c r="F6026" t="s">
        <v>2276</v>
      </c>
      <c r="G6026" t="s">
        <v>2276</v>
      </c>
      <c r="H6026" t="s">
        <v>2276</v>
      </c>
      <c r="L6026" t="s">
        <v>2277</v>
      </c>
      <c r="M6026" s="2">
        <v>1</v>
      </c>
      <c r="N6026" s="2">
        <v>1</v>
      </c>
      <c r="O6026" s="2">
        <f>IF(Tabla1[[#This Row],[Mov]]="VNT",Tabla1[[#This Row],[Sale]]-Tabla1[[#This Row],[Cost]],-Tabla1[[#This Row],[Cost]]*Tabla1[[#This Row],[Cant]])</f>
        <v>0</v>
      </c>
      <c r="P6026" s="8">
        <f>IF(Tabla1[[#This Row],[Mov]]="VNT",-Tabla1[[#This Row],[Cant]],Tabla1[[#This Row],[Cant]])</f>
        <v>-1</v>
      </c>
      <c r="Q6026" s="8">
        <f>DAY(Tabla1[[#This Row],[Date]])</f>
        <v>9</v>
      </c>
      <c r="R6026" s="8">
        <f>MONTH(Tabla1[[#This Row],[Date]])</f>
        <v>1</v>
      </c>
      <c r="S6026" s="8">
        <f>YEAR(Tabla1[[#This Row],[Date]])</f>
        <v>2023</v>
      </c>
    </row>
    <row r="6027" spans="1:19" x14ac:dyDescent="0.2">
      <c r="A6027">
        <v>6014</v>
      </c>
      <c r="B6027" s="1">
        <v>44936</v>
      </c>
      <c r="C6027" t="s">
        <v>260</v>
      </c>
      <c r="D6027" t="s">
        <v>332</v>
      </c>
      <c r="E6027">
        <v>1</v>
      </c>
      <c r="F6027" t="s">
        <v>26</v>
      </c>
      <c r="G6027" t="s">
        <v>264</v>
      </c>
      <c r="H6027" t="s">
        <v>16</v>
      </c>
      <c r="M6027" s="2">
        <v>8000</v>
      </c>
      <c r="N6027" s="2">
        <v>20000</v>
      </c>
      <c r="O6027" s="2">
        <f>IF(Tabla1[[#This Row],[Mov]]="VNT",Tabla1[[#This Row],[Sale]]-Tabla1[[#This Row],[Cost]],-Tabla1[[#This Row],[Cost]]*Tabla1[[#This Row],[Cant]])</f>
        <v>12000</v>
      </c>
      <c r="P6027" s="8">
        <f>IF(Tabla1[[#This Row],[Mov]]="VNT",-Tabla1[[#This Row],[Cant]],Tabla1[[#This Row],[Cant]])</f>
        <v>-1</v>
      </c>
      <c r="Q6027" s="8">
        <f>DAY(Tabla1[[#This Row],[Date]])</f>
        <v>10</v>
      </c>
      <c r="R6027" s="8">
        <f>MONTH(Tabla1[[#This Row],[Date]])</f>
        <v>1</v>
      </c>
      <c r="S6027" s="8">
        <f>YEAR(Tabla1[[#This Row],[Date]])</f>
        <v>2023</v>
      </c>
    </row>
    <row r="6028" spans="1:19" x14ac:dyDescent="0.2">
      <c r="A6028">
        <v>6015</v>
      </c>
      <c r="B6028" s="1">
        <v>44936</v>
      </c>
      <c r="C6028" t="s">
        <v>260</v>
      </c>
      <c r="D6028" t="s">
        <v>332</v>
      </c>
      <c r="E6028">
        <v>1</v>
      </c>
      <c r="F6028" t="s">
        <v>26</v>
      </c>
      <c r="G6028" t="s">
        <v>266</v>
      </c>
      <c r="H6028" t="s">
        <v>1868</v>
      </c>
      <c r="M6028" s="2">
        <v>28000</v>
      </c>
      <c r="N6028" s="2">
        <v>59000</v>
      </c>
      <c r="O6028" s="2">
        <f>IF(Tabla1[[#This Row],[Mov]]="VNT",Tabla1[[#This Row],[Sale]]-Tabla1[[#This Row],[Cost]],-Tabla1[[#This Row],[Cost]]*Tabla1[[#This Row],[Cant]])</f>
        <v>31000</v>
      </c>
      <c r="P6028" s="8">
        <f>IF(Tabla1[[#This Row],[Mov]]="VNT",-Tabla1[[#This Row],[Cant]],Tabla1[[#This Row],[Cant]])</f>
        <v>-1</v>
      </c>
      <c r="Q6028" s="8">
        <f>DAY(Tabla1[[#This Row],[Date]])</f>
        <v>10</v>
      </c>
      <c r="R6028" s="8">
        <f>MONTH(Tabla1[[#This Row],[Date]])</f>
        <v>1</v>
      </c>
      <c r="S6028" s="8">
        <f>YEAR(Tabla1[[#This Row],[Date]])</f>
        <v>2023</v>
      </c>
    </row>
    <row r="6029" spans="1:19" x14ac:dyDescent="0.2">
      <c r="A6029">
        <v>6016</v>
      </c>
      <c r="B6029" s="1">
        <v>44936</v>
      </c>
      <c r="C6029" t="s">
        <v>260</v>
      </c>
      <c r="D6029" t="s">
        <v>332</v>
      </c>
      <c r="E6029">
        <v>1</v>
      </c>
      <c r="F6029" t="s">
        <v>116</v>
      </c>
      <c r="G6029" t="s">
        <v>564</v>
      </c>
      <c r="H6029" t="s">
        <v>2034</v>
      </c>
      <c r="M6029" s="2">
        <v>9345</v>
      </c>
      <c r="N6029" s="2">
        <v>10000</v>
      </c>
      <c r="O6029" s="2">
        <f>IF(Tabla1[[#This Row],[Mov]]="VNT",Tabla1[[#This Row],[Sale]]-Tabla1[[#This Row],[Cost]],-Tabla1[[#This Row],[Cost]]*Tabla1[[#This Row],[Cant]])</f>
        <v>655</v>
      </c>
      <c r="P6029" s="8">
        <f>IF(Tabla1[[#This Row],[Mov]]="VNT",-Tabla1[[#This Row],[Cant]],Tabla1[[#This Row],[Cant]])</f>
        <v>-1</v>
      </c>
      <c r="Q6029" s="8">
        <f>DAY(Tabla1[[#This Row],[Date]])</f>
        <v>10</v>
      </c>
      <c r="R6029" s="8">
        <f>MONTH(Tabla1[[#This Row],[Date]])</f>
        <v>1</v>
      </c>
      <c r="S6029" s="8">
        <f>YEAR(Tabla1[[#This Row],[Date]])</f>
        <v>2023</v>
      </c>
    </row>
    <row r="6030" spans="1:19" x14ac:dyDescent="0.2">
      <c r="A6030">
        <v>6017</v>
      </c>
      <c r="B6030" s="1">
        <v>44936</v>
      </c>
      <c r="C6030" t="s">
        <v>260</v>
      </c>
      <c r="D6030" t="s">
        <v>332</v>
      </c>
      <c r="E6030">
        <v>1</v>
      </c>
      <c r="F6030" t="s">
        <v>116</v>
      </c>
      <c r="G6030" t="s">
        <v>347</v>
      </c>
      <c r="H6030" t="s">
        <v>518</v>
      </c>
      <c r="M6030" s="2">
        <v>3271</v>
      </c>
      <c r="N6030" s="2">
        <v>3500</v>
      </c>
      <c r="O6030" s="2">
        <f>IF(Tabla1[[#This Row],[Mov]]="VNT",Tabla1[[#This Row],[Sale]]-Tabla1[[#This Row],[Cost]],-Tabla1[[#This Row],[Cost]]*Tabla1[[#This Row],[Cant]])</f>
        <v>229</v>
      </c>
      <c r="P6030" s="8">
        <f>IF(Tabla1[[#This Row],[Mov]]="VNT",-Tabla1[[#This Row],[Cant]],Tabla1[[#This Row],[Cant]])</f>
        <v>-1</v>
      </c>
      <c r="Q6030" s="8">
        <f>DAY(Tabla1[[#This Row],[Date]])</f>
        <v>10</v>
      </c>
      <c r="R6030" s="8">
        <f>MONTH(Tabla1[[#This Row],[Date]])</f>
        <v>1</v>
      </c>
      <c r="S6030" s="8">
        <f>YEAR(Tabla1[[#This Row],[Date]])</f>
        <v>2023</v>
      </c>
    </row>
    <row r="6031" spans="1:19" x14ac:dyDescent="0.2">
      <c r="A6031">
        <v>6018</v>
      </c>
      <c r="B6031" s="1">
        <v>44936</v>
      </c>
      <c r="C6031" t="s">
        <v>260</v>
      </c>
      <c r="D6031" t="s">
        <v>332</v>
      </c>
      <c r="E6031">
        <v>1</v>
      </c>
      <c r="F6031" t="s">
        <v>771</v>
      </c>
      <c r="G6031" t="s">
        <v>727</v>
      </c>
      <c r="H6031" t="s">
        <v>981</v>
      </c>
      <c r="M6031" s="2">
        <v>8500</v>
      </c>
      <c r="N6031" s="2">
        <v>19000</v>
      </c>
      <c r="O6031" s="2">
        <f>IF(Tabla1[[#This Row],[Mov]]="VNT",Tabla1[[#This Row],[Sale]]-Tabla1[[#This Row],[Cost]],-Tabla1[[#This Row],[Cost]]*Tabla1[[#This Row],[Cant]])</f>
        <v>10500</v>
      </c>
      <c r="P6031" s="8">
        <f>IF(Tabla1[[#This Row],[Mov]]="VNT",-Tabla1[[#This Row],[Cant]],Tabla1[[#This Row],[Cant]])</f>
        <v>-1</v>
      </c>
      <c r="Q6031" s="8">
        <f>DAY(Tabla1[[#This Row],[Date]])</f>
        <v>10</v>
      </c>
      <c r="R6031" s="8">
        <f>MONTH(Tabla1[[#This Row],[Date]])</f>
        <v>1</v>
      </c>
      <c r="S6031" s="8">
        <f>YEAR(Tabla1[[#This Row],[Date]])</f>
        <v>2023</v>
      </c>
    </row>
    <row r="6032" spans="1:19" x14ac:dyDescent="0.2">
      <c r="A6032">
        <v>6019</v>
      </c>
      <c r="B6032" s="1">
        <v>44936</v>
      </c>
      <c r="C6032" t="s">
        <v>260</v>
      </c>
      <c r="D6032" t="s">
        <v>332</v>
      </c>
      <c r="E6032">
        <v>1</v>
      </c>
      <c r="F6032" t="s">
        <v>225</v>
      </c>
      <c r="G6032" t="s">
        <v>284</v>
      </c>
      <c r="H6032" t="s">
        <v>1394</v>
      </c>
      <c r="M6032" s="2">
        <v>1100</v>
      </c>
      <c r="N6032" s="2">
        <v>10000</v>
      </c>
      <c r="O6032" s="2">
        <f>IF(Tabla1[[#This Row],[Mov]]="VNT",Tabla1[[#This Row],[Sale]]-Tabla1[[#This Row],[Cost]],-Tabla1[[#This Row],[Cost]]*Tabla1[[#This Row],[Cant]])</f>
        <v>8900</v>
      </c>
      <c r="P6032" s="8">
        <f>IF(Tabla1[[#This Row],[Mov]]="VNT",-Tabla1[[#This Row],[Cant]],Tabla1[[#This Row],[Cant]])</f>
        <v>-1</v>
      </c>
      <c r="Q6032" s="8">
        <f>DAY(Tabla1[[#This Row],[Date]])</f>
        <v>10</v>
      </c>
      <c r="R6032" s="8">
        <f>MONTH(Tabla1[[#This Row],[Date]])</f>
        <v>1</v>
      </c>
      <c r="S6032" s="8">
        <f>YEAR(Tabla1[[#This Row],[Date]])</f>
        <v>2023</v>
      </c>
    </row>
    <row r="6033" spans="1:19" x14ac:dyDescent="0.2">
      <c r="A6033">
        <v>6020</v>
      </c>
      <c r="B6033" s="1">
        <v>44936</v>
      </c>
      <c r="C6033" t="s">
        <v>260</v>
      </c>
      <c r="D6033" t="s">
        <v>332</v>
      </c>
      <c r="E6033">
        <v>1</v>
      </c>
      <c r="F6033" t="s">
        <v>1942</v>
      </c>
      <c r="G6033" t="s">
        <v>266</v>
      </c>
      <c r="H6033" t="s">
        <v>1943</v>
      </c>
      <c r="M6033" s="2">
        <v>2500</v>
      </c>
      <c r="N6033" s="2">
        <v>10000</v>
      </c>
      <c r="O6033" s="2">
        <f>IF(Tabla1[[#This Row],[Mov]]="VNT",Tabla1[[#This Row],[Sale]]-Tabla1[[#This Row],[Cost]],-Tabla1[[#This Row],[Cost]]*Tabla1[[#This Row],[Cant]])</f>
        <v>7500</v>
      </c>
      <c r="P6033" s="8">
        <f>IF(Tabla1[[#This Row],[Mov]]="VNT",-Tabla1[[#This Row],[Cant]],Tabla1[[#This Row],[Cant]])</f>
        <v>-1</v>
      </c>
      <c r="Q6033" s="8">
        <f>DAY(Tabla1[[#This Row],[Date]])</f>
        <v>10</v>
      </c>
      <c r="R6033" s="8">
        <f>MONTH(Tabla1[[#This Row],[Date]])</f>
        <v>1</v>
      </c>
      <c r="S6033" s="8">
        <f>YEAR(Tabla1[[#This Row],[Date]])</f>
        <v>2023</v>
      </c>
    </row>
    <row r="6034" spans="1:19" x14ac:dyDescent="0.2">
      <c r="A6034">
        <v>6021</v>
      </c>
      <c r="B6034" s="1">
        <v>44936</v>
      </c>
      <c r="C6034" t="s">
        <v>260</v>
      </c>
      <c r="D6034" t="s">
        <v>332</v>
      </c>
      <c r="E6034">
        <v>1</v>
      </c>
      <c r="F6034" t="s">
        <v>1174</v>
      </c>
      <c r="G6034" t="s">
        <v>284</v>
      </c>
      <c r="H6034" t="s">
        <v>1394</v>
      </c>
      <c r="M6034" s="2">
        <v>5000</v>
      </c>
      <c r="N6034" s="2">
        <v>10000</v>
      </c>
      <c r="O6034" s="2">
        <f>IF(Tabla1[[#This Row],[Mov]]="VNT",Tabla1[[#This Row],[Sale]]-Tabla1[[#This Row],[Cost]],-Tabla1[[#This Row],[Cost]]*Tabla1[[#This Row],[Cant]])</f>
        <v>5000</v>
      </c>
      <c r="P6034" s="8">
        <f>IF(Tabla1[[#This Row],[Mov]]="VNT",-Tabla1[[#This Row],[Cant]],Tabla1[[#This Row],[Cant]])</f>
        <v>-1</v>
      </c>
      <c r="Q6034" s="8">
        <f>DAY(Tabla1[[#This Row],[Date]])</f>
        <v>10</v>
      </c>
      <c r="R6034" s="8">
        <f>MONTH(Tabla1[[#This Row],[Date]])</f>
        <v>1</v>
      </c>
      <c r="S6034" s="8">
        <f>YEAR(Tabla1[[#This Row],[Date]])</f>
        <v>2023</v>
      </c>
    </row>
    <row r="6035" spans="1:19" x14ac:dyDescent="0.2">
      <c r="A6035">
        <v>6022</v>
      </c>
      <c r="B6035" s="1">
        <v>44936</v>
      </c>
      <c r="C6035" t="s">
        <v>260</v>
      </c>
      <c r="D6035" t="s">
        <v>332</v>
      </c>
      <c r="E6035">
        <v>1</v>
      </c>
      <c r="F6035" t="s">
        <v>128</v>
      </c>
      <c r="G6035" t="s">
        <v>266</v>
      </c>
      <c r="H6035" t="s">
        <v>2085</v>
      </c>
      <c r="M6035" s="2">
        <v>11000</v>
      </c>
      <c r="N6035" s="2">
        <v>20000</v>
      </c>
      <c r="O6035" s="2">
        <f>IF(Tabla1[[#This Row],[Mov]]="VNT",Tabla1[[#This Row],[Sale]]-Tabla1[[#This Row],[Cost]],-Tabla1[[#This Row],[Cost]]*Tabla1[[#This Row],[Cant]])</f>
        <v>9000</v>
      </c>
      <c r="P6035" s="8">
        <f>IF(Tabla1[[#This Row],[Mov]]="VNT",-Tabla1[[#This Row],[Cant]],Tabla1[[#This Row],[Cant]])</f>
        <v>-1</v>
      </c>
      <c r="Q6035" s="8">
        <f>DAY(Tabla1[[#This Row],[Date]])</f>
        <v>10</v>
      </c>
      <c r="R6035" s="8">
        <f>MONTH(Tabla1[[#This Row],[Date]])</f>
        <v>1</v>
      </c>
      <c r="S6035" s="8">
        <f>YEAR(Tabla1[[#This Row],[Date]])</f>
        <v>2023</v>
      </c>
    </row>
    <row r="6036" spans="1:19" x14ac:dyDescent="0.2">
      <c r="A6036">
        <v>6023</v>
      </c>
      <c r="B6036" s="1">
        <v>44936</v>
      </c>
      <c r="C6036" t="s">
        <v>260</v>
      </c>
      <c r="D6036" t="s">
        <v>332</v>
      </c>
      <c r="E6036">
        <v>1</v>
      </c>
      <c r="F6036" t="s">
        <v>458</v>
      </c>
      <c r="G6036" t="s">
        <v>2278</v>
      </c>
      <c r="H6036" t="s">
        <v>2279</v>
      </c>
      <c r="M6036" s="2">
        <v>0</v>
      </c>
      <c r="N6036" s="2">
        <v>25000</v>
      </c>
      <c r="O6036" s="2">
        <f>IF(Tabla1[[#This Row],[Mov]]="VNT",Tabla1[[#This Row],[Sale]]-Tabla1[[#This Row],[Cost]],-Tabla1[[#This Row],[Cost]]*Tabla1[[#This Row],[Cant]])</f>
        <v>25000</v>
      </c>
      <c r="P6036" s="8">
        <f>IF(Tabla1[[#This Row],[Mov]]="VNT",-Tabla1[[#This Row],[Cant]],Tabla1[[#This Row],[Cant]])</f>
        <v>-1</v>
      </c>
      <c r="Q6036" s="8">
        <f>DAY(Tabla1[[#This Row],[Date]])</f>
        <v>10</v>
      </c>
      <c r="R6036" s="8">
        <f>MONTH(Tabla1[[#This Row],[Date]])</f>
        <v>1</v>
      </c>
      <c r="S6036" s="8">
        <f>YEAR(Tabla1[[#This Row],[Date]])</f>
        <v>2023</v>
      </c>
    </row>
    <row r="6037" spans="1:19" x14ac:dyDescent="0.2">
      <c r="A6037">
        <v>6024</v>
      </c>
      <c r="B6037" s="1">
        <v>44936</v>
      </c>
      <c r="C6037" t="s">
        <v>260</v>
      </c>
      <c r="D6037" t="s">
        <v>332</v>
      </c>
      <c r="E6037">
        <v>1</v>
      </c>
      <c r="F6037" t="s">
        <v>116</v>
      </c>
      <c r="G6037" t="s">
        <v>347</v>
      </c>
      <c r="H6037" t="s">
        <v>518</v>
      </c>
      <c r="M6037" s="2">
        <v>6074</v>
      </c>
      <c r="N6037" s="2">
        <v>6500</v>
      </c>
      <c r="O6037" s="2">
        <f>IF(Tabla1[[#This Row],[Mov]]="VNT",Tabla1[[#This Row],[Sale]]-Tabla1[[#This Row],[Cost]],-Tabla1[[#This Row],[Cost]]*Tabla1[[#This Row],[Cant]])</f>
        <v>426</v>
      </c>
      <c r="P6037" s="8">
        <f>IF(Tabla1[[#This Row],[Mov]]="VNT",-Tabla1[[#This Row],[Cant]],Tabla1[[#This Row],[Cant]])</f>
        <v>-1</v>
      </c>
      <c r="Q6037" s="8">
        <f>DAY(Tabla1[[#This Row],[Date]])</f>
        <v>10</v>
      </c>
      <c r="R6037" s="8">
        <f>MONTH(Tabla1[[#This Row],[Date]])</f>
        <v>1</v>
      </c>
      <c r="S6037" s="8">
        <f>YEAR(Tabla1[[#This Row],[Date]])</f>
        <v>2023</v>
      </c>
    </row>
    <row r="6038" spans="1:19" x14ac:dyDescent="0.2">
      <c r="A6038">
        <v>6025</v>
      </c>
      <c r="B6038" s="1">
        <v>44936</v>
      </c>
      <c r="C6038" t="s">
        <v>260</v>
      </c>
      <c r="D6038" t="s">
        <v>332</v>
      </c>
      <c r="E6038">
        <v>1</v>
      </c>
      <c r="F6038" t="s">
        <v>116</v>
      </c>
      <c r="G6038" t="s">
        <v>382</v>
      </c>
      <c r="H6038" t="s">
        <v>514</v>
      </c>
      <c r="M6038" s="2">
        <v>3271</v>
      </c>
      <c r="N6038" s="2">
        <v>3500</v>
      </c>
      <c r="O6038" s="2">
        <f>IF(Tabla1[[#This Row],[Mov]]="VNT",Tabla1[[#This Row],[Sale]]-Tabla1[[#This Row],[Cost]],-Tabla1[[#This Row],[Cost]]*Tabla1[[#This Row],[Cant]])</f>
        <v>229</v>
      </c>
      <c r="P6038" s="8">
        <f>IF(Tabla1[[#This Row],[Mov]]="VNT",-Tabla1[[#This Row],[Cant]],Tabla1[[#This Row],[Cant]])</f>
        <v>-1</v>
      </c>
      <c r="Q6038" s="8">
        <f>DAY(Tabla1[[#This Row],[Date]])</f>
        <v>10</v>
      </c>
      <c r="R6038" s="8">
        <f>MONTH(Tabla1[[#This Row],[Date]])</f>
        <v>1</v>
      </c>
      <c r="S6038" s="8">
        <f>YEAR(Tabla1[[#This Row],[Date]])</f>
        <v>2023</v>
      </c>
    </row>
    <row r="6039" spans="1:19" x14ac:dyDescent="0.2">
      <c r="A6039">
        <v>6026</v>
      </c>
      <c r="B6039" s="1">
        <v>44936</v>
      </c>
      <c r="C6039" t="s">
        <v>260</v>
      </c>
      <c r="D6039" t="s">
        <v>332</v>
      </c>
      <c r="E6039">
        <v>1</v>
      </c>
      <c r="F6039" t="s">
        <v>532</v>
      </c>
      <c r="G6039" t="s">
        <v>263</v>
      </c>
      <c r="H6039" t="s">
        <v>2223</v>
      </c>
      <c r="M6039" s="2">
        <v>40000</v>
      </c>
      <c r="N6039" s="2">
        <v>65000</v>
      </c>
      <c r="O6039" s="2">
        <f>IF(Tabla1[[#This Row],[Mov]]="VNT",Tabla1[[#This Row],[Sale]]-Tabla1[[#This Row],[Cost]],-Tabla1[[#This Row],[Cost]]*Tabla1[[#This Row],[Cant]])</f>
        <v>25000</v>
      </c>
      <c r="P6039" s="8">
        <f>IF(Tabla1[[#This Row],[Mov]]="VNT",-Tabla1[[#This Row],[Cant]],Tabla1[[#This Row],[Cant]])</f>
        <v>-1</v>
      </c>
      <c r="Q6039" s="8">
        <f>DAY(Tabla1[[#This Row],[Date]])</f>
        <v>10</v>
      </c>
      <c r="R6039" s="8">
        <f>MONTH(Tabla1[[#This Row],[Date]])</f>
        <v>1</v>
      </c>
      <c r="S6039" s="8">
        <f>YEAR(Tabla1[[#This Row],[Date]])</f>
        <v>2023</v>
      </c>
    </row>
    <row r="6040" spans="1:19" x14ac:dyDescent="0.2">
      <c r="A6040">
        <v>6027</v>
      </c>
      <c r="B6040" s="1">
        <v>44936</v>
      </c>
      <c r="C6040" t="s">
        <v>260</v>
      </c>
      <c r="D6040" t="s">
        <v>332</v>
      </c>
      <c r="E6040">
        <v>1</v>
      </c>
      <c r="F6040" t="s">
        <v>532</v>
      </c>
      <c r="G6040" t="s">
        <v>273</v>
      </c>
      <c r="H6040" t="s">
        <v>552</v>
      </c>
      <c r="M6040" s="2">
        <v>18000</v>
      </c>
      <c r="N6040" s="2">
        <v>35000</v>
      </c>
      <c r="O6040" s="2">
        <f>IF(Tabla1[[#This Row],[Mov]]="VNT",Tabla1[[#This Row],[Sale]]-Tabla1[[#This Row],[Cost]],-Tabla1[[#This Row],[Cost]]*Tabla1[[#This Row],[Cant]])</f>
        <v>17000</v>
      </c>
      <c r="P6040" s="8">
        <f>IF(Tabla1[[#This Row],[Mov]]="VNT",-Tabla1[[#This Row],[Cant]],Tabla1[[#This Row],[Cant]])</f>
        <v>-1</v>
      </c>
      <c r="Q6040" s="8">
        <f>DAY(Tabla1[[#This Row],[Date]])</f>
        <v>10</v>
      </c>
      <c r="R6040" s="8">
        <f>MONTH(Tabla1[[#This Row],[Date]])</f>
        <v>1</v>
      </c>
      <c r="S6040" s="8">
        <f>YEAR(Tabla1[[#This Row],[Date]])</f>
        <v>2023</v>
      </c>
    </row>
    <row r="6041" spans="1:19" x14ac:dyDescent="0.2">
      <c r="A6041">
        <v>6028</v>
      </c>
      <c r="B6041" s="1">
        <v>44936</v>
      </c>
      <c r="C6041" t="s">
        <v>260</v>
      </c>
      <c r="D6041" t="s">
        <v>332</v>
      </c>
      <c r="E6041">
        <v>1</v>
      </c>
      <c r="F6041" t="s">
        <v>1958</v>
      </c>
      <c r="G6041" t="s">
        <v>273</v>
      </c>
      <c r="H6041" t="s">
        <v>552</v>
      </c>
      <c r="M6041" s="2">
        <v>8500</v>
      </c>
      <c r="N6041" s="2">
        <v>15000</v>
      </c>
      <c r="O6041" s="2">
        <f>IF(Tabla1[[#This Row],[Mov]]="VNT",Tabla1[[#This Row],[Sale]]-Tabla1[[#This Row],[Cost]],-Tabla1[[#This Row],[Cost]]*Tabla1[[#This Row],[Cant]])</f>
        <v>6500</v>
      </c>
      <c r="P6041" s="8">
        <f>IF(Tabla1[[#This Row],[Mov]]="VNT",-Tabla1[[#This Row],[Cant]],Tabla1[[#This Row],[Cant]])</f>
        <v>-1</v>
      </c>
      <c r="Q6041" s="8">
        <f>DAY(Tabla1[[#This Row],[Date]])</f>
        <v>10</v>
      </c>
      <c r="R6041" s="8">
        <f>MONTH(Tabla1[[#This Row],[Date]])</f>
        <v>1</v>
      </c>
      <c r="S6041" s="8">
        <f>YEAR(Tabla1[[#This Row],[Date]])</f>
        <v>2023</v>
      </c>
    </row>
    <row r="6042" spans="1:19" x14ac:dyDescent="0.2">
      <c r="A6042">
        <v>6029</v>
      </c>
      <c r="B6042" s="1">
        <v>44936</v>
      </c>
      <c r="C6042" t="s">
        <v>260</v>
      </c>
      <c r="D6042" t="s">
        <v>384</v>
      </c>
      <c r="E6042">
        <v>1</v>
      </c>
      <c r="F6042" t="s">
        <v>15</v>
      </c>
      <c r="G6042" t="s">
        <v>266</v>
      </c>
      <c r="H6042" t="s">
        <v>1499</v>
      </c>
      <c r="M6042" s="2">
        <v>7600</v>
      </c>
      <c r="N6042" s="2">
        <v>17000</v>
      </c>
      <c r="O6042" s="2">
        <f>IF(Tabla1[[#This Row],[Mov]]="VNT",Tabla1[[#This Row],[Sale]]-Tabla1[[#This Row],[Cost]],-Tabla1[[#This Row],[Cost]]*Tabla1[[#This Row],[Cant]])</f>
        <v>9400</v>
      </c>
      <c r="P6042" s="8">
        <f>IF(Tabla1[[#This Row],[Mov]]="VNT",-Tabla1[[#This Row],[Cant]],Tabla1[[#This Row],[Cant]])</f>
        <v>-1</v>
      </c>
      <c r="Q6042" s="8">
        <f>DAY(Tabla1[[#This Row],[Date]])</f>
        <v>10</v>
      </c>
      <c r="R6042" s="8">
        <f>MONTH(Tabla1[[#This Row],[Date]])</f>
        <v>1</v>
      </c>
      <c r="S6042" s="8">
        <f>YEAR(Tabla1[[#This Row],[Date]])</f>
        <v>2023</v>
      </c>
    </row>
    <row r="6043" spans="1:19" x14ac:dyDescent="0.2">
      <c r="A6043">
        <v>6030</v>
      </c>
      <c r="B6043" s="1">
        <v>44936</v>
      </c>
      <c r="C6043" t="s">
        <v>260</v>
      </c>
      <c r="D6043" t="s">
        <v>332</v>
      </c>
      <c r="E6043">
        <v>1</v>
      </c>
      <c r="F6043" t="s">
        <v>15</v>
      </c>
      <c r="G6043" t="s">
        <v>1935</v>
      </c>
      <c r="H6043" t="s">
        <v>1937</v>
      </c>
      <c r="M6043" s="2">
        <v>5500</v>
      </c>
      <c r="N6043" s="2">
        <v>15000</v>
      </c>
      <c r="O6043" s="2">
        <f>IF(Tabla1[[#This Row],[Mov]]="VNT",Tabla1[[#This Row],[Sale]]-Tabla1[[#This Row],[Cost]],-Tabla1[[#This Row],[Cost]]*Tabla1[[#This Row],[Cant]])</f>
        <v>9500</v>
      </c>
      <c r="P6043" s="8">
        <f>IF(Tabla1[[#This Row],[Mov]]="VNT",-Tabla1[[#This Row],[Cant]],Tabla1[[#This Row],[Cant]])</f>
        <v>-1</v>
      </c>
      <c r="Q6043" s="8">
        <f>DAY(Tabla1[[#This Row],[Date]])</f>
        <v>10</v>
      </c>
      <c r="R6043" s="8">
        <f>MONTH(Tabla1[[#This Row],[Date]])</f>
        <v>1</v>
      </c>
      <c r="S6043" s="8">
        <f>YEAR(Tabla1[[#This Row],[Date]])</f>
        <v>2023</v>
      </c>
    </row>
    <row r="6044" spans="1:19" x14ac:dyDescent="0.2">
      <c r="A6044">
        <v>6031</v>
      </c>
      <c r="B6044" s="1">
        <v>44936</v>
      </c>
      <c r="C6044" t="s">
        <v>260</v>
      </c>
      <c r="D6044" t="s">
        <v>549</v>
      </c>
      <c r="E6044">
        <v>1</v>
      </c>
      <c r="F6044" t="s">
        <v>458</v>
      </c>
      <c r="G6044" t="s">
        <v>272</v>
      </c>
      <c r="H6044" t="s">
        <v>2280</v>
      </c>
      <c r="M6044" s="2">
        <v>0</v>
      </c>
      <c r="N6044" s="2">
        <v>15000</v>
      </c>
      <c r="O6044" s="2">
        <f>IF(Tabla1[[#This Row],[Mov]]="VNT",Tabla1[[#This Row],[Sale]]-Tabla1[[#This Row],[Cost]],-Tabla1[[#This Row],[Cost]]*Tabla1[[#This Row],[Cant]])</f>
        <v>15000</v>
      </c>
      <c r="P6044" s="8">
        <f>IF(Tabla1[[#This Row],[Mov]]="VNT",-Tabla1[[#This Row],[Cant]],Tabla1[[#This Row],[Cant]])</f>
        <v>-1</v>
      </c>
      <c r="Q6044" s="8">
        <f>DAY(Tabla1[[#This Row],[Date]])</f>
        <v>10</v>
      </c>
      <c r="R6044" s="8">
        <f>MONTH(Tabla1[[#This Row],[Date]])</f>
        <v>1</v>
      </c>
      <c r="S6044" s="8">
        <f>YEAR(Tabla1[[#This Row],[Date]])</f>
        <v>2023</v>
      </c>
    </row>
    <row r="6045" spans="1:19" x14ac:dyDescent="0.2">
      <c r="A6045">
        <v>6032</v>
      </c>
      <c r="B6045" s="1">
        <v>44937</v>
      </c>
      <c r="C6045" t="s">
        <v>260</v>
      </c>
      <c r="D6045" t="s">
        <v>332</v>
      </c>
      <c r="E6045">
        <v>1</v>
      </c>
      <c r="F6045" t="s">
        <v>458</v>
      </c>
      <c r="G6045" t="s">
        <v>272</v>
      </c>
      <c r="H6045" t="s">
        <v>1629</v>
      </c>
      <c r="M6045" s="2">
        <v>0</v>
      </c>
      <c r="N6045" s="2">
        <v>20000</v>
      </c>
      <c r="O6045" s="2">
        <f>IF(Tabla1[[#This Row],[Mov]]="VNT",Tabla1[[#This Row],[Sale]]-Tabla1[[#This Row],[Cost]],-Tabla1[[#This Row],[Cost]]*Tabla1[[#This Row],[Cant]])</f>
        <v>20000</v>
      </c>
      <c r="P6045" s="8">
        <f>IF(Tabla1[[#This Row],[Mov]]="VNT",-Tabla1[[#This Row],[Cant]],Tabla1[[#This Row],[Cant]])</f>
        <v>-1</v>
      </c>
      <c r="Q6045" s="8">
        <f>DAY(Tabla1[[#This Row],[Date]])</f>
        <v>11</v>
      </c>
      <c r="R6045" s="8">
        <f>MONTH(Tabla1[[#This Row],[Date]])</f>
        <v>1</v>
      </c>
      <c r="S6045" s="8">
        <f>YEAR(Tabla1[[#This Row],[Date]])</f>
        <v>2023</v>
      </c>
    </row>
    <row r="6046" spans="1:19" x14ac:dyDescent="0.2">
      <c r="A6046">
        <v>6033</v>
      </c>
      <c r="B6046" s="1">
        <v>44937</v>
      </c>
      <c r="C6046" t="s">
        <v>260</v>
      </c>
      <c r="D6046" t="s">
        <v>332</v>
      </c>
      <c r="E6046">
        <v>1</v>
      </c>
      <c r="F6046" t="s">
        <v>21</v>
      </c>
      <c r="G6046" t="s">
        <v>2261</v>
      </c>
      <c r="H6046" t="s">
        <v>2855</v>
      </c>
      <c r="M6046" s="2">
        <v>3000</v>
      </c>
      <c r="N6046" s="2">
        <v>10000</v>
      </c>
      <c r="O6046" s="2">
        <f>IF(Tabla1[[#This Row],[Mov]]="VNT",Tabla1[[#This Row],[Sale]]-Tabla1[[#This Row],[Cost]],-Tabla1[[#This Row],[Cost]]*Tabla1[[#This Row],[Cant]])</f>
        <v>7000</v>
      </c>
      <c r="P6046" s="8">
        <f>IF(Tabla1[[#This Row],[Mov]]="VNT",-Tabla1[[#This Row],[Cant]],Tabla1[[#This Row],[Cant]])</f>
        <v>-1</v>
      </c>
      <c r="Q6046" s="8">
        <f>DAY(Tabla1[[#This Row],[Date]])</f>
        <v>11</v>
      </c>
      <c r="R6046" s="8">
        <f>MONTH(Tabla1[[#This Row],[Date]])</f>
        <v>1</v>
      </c>
      <c r="S6046" s="8">
        <f>YEAR(Tabla1[[#This Row],[Date]])</f>
        <v>2023</v>
      </c>
    </row>
    <row r="6047" spans="1:19" x14ac:dyDescent="0.2">
      <c r="A6047">
        <v>6034</v>
      </c>
      <c r="B6047" s="1">
        <v>44937</v>
      </c>
      <c r="C6047" t="s">
        <v>260</v>
      </c>
      <c r="D6047" t="s">
        <v>332</v>
      </c>
      <c r="E6047">
        <v>1</v>
      </c>
      <c r="F6047" t="s">
        <v>891</v>
      </c>
      <c r="G6047" t="s">
        <v>272</v>
      </c>
      <c r="H6047" t="s">
        <v>320</v>
      </c>
      <c r="M6047" s="2">
        <v>4000</v>
      </c>
      <c r="N6047" s="2">
        <v>10000</v>
      </c>
      <c r="O6047" s="2">
        <f>IF(Tabla1[[#This Row],[Mov]]="VNT",Tabla1[[#This Row],[Sale]]-Tabla1[[#This Row],[Cost]],-Tabla1[[#This Row],[Cost]]*Tabla1[[#This Row],[Cant]])</f>
        <v>6000</v>
      </c>
      <c r="P6047" s="8">
        <f>IF(Tabla1[[#This Row],[Mov]]="VNT",-Tabla1[[#This Row],[Cant]],Tabla1[[#This Row],[Cant]])</f>
        <v>-1</v>
      </c>
      <c r="Q6047" s="8">
        <f>DAY(Tabla1[[#This Row],[Date]])</f>
        <v>11</v>
      </c>
      <c r="R6047" s="8">
        <f>MONTH(Tabla1[[#This Row],[Date]])</f>
        <v>1</v>
      </c>
      <c r="S6047" s="8">
        <f>YEAR(Tabla1[[#This Row],[Date]])</f>
        <v>2023</v>
      </c>
    </row>
    <row r="6048" spans="1:19" x14ac:dyDescent="0.2">
      <c r="A6048">
        <v>6035</v>
      </c>
      <c r="B6048" s="1">
        <v>44937</v>
      </c>
      <c r="C6048" t="s">
        <v>260</v>
      </c>
      <c r="D6048" t="s">
        <v>332</v>
      </c>
      <c r="E6048">
        <v>1</v>
      </c>
      <c r="F6048" t="s">
        <v>15</v>
      </c>
      <c r="G6048" t="s">
        <v>333</v>
      </c>
      <c r="H6048" t="s">
        <v>2228</v>
      </c>
      <c r="M6048" s="2">
        <v>2000</v>
      </c>
      <c r="N6048" s="2">
        <v>10000</v>
      </c>
      <c r="O6048" s="2">
        <f>IF(Tabla1[[#This Row],[Mov]]="VNT",Tabla1[[#This Row],[Sale]]-Tabla1[[#This Row],[Cost]],-Tabla1[[#This Row],[Cost]]*Tabla1[[#This Row],[Cant]])</f>
        <v>8000</v>
      </c>
      <c r="P6048" s="8">
        <f>IF(Tabla1[[#This Row],[Mov]]="VNT",-Tabla1[[#This Row],[Cant]],Tabla1[[#This Row],[Cant]])</f>
        <v>-1</v>
      </c>
      <c r="Q6048" s="8">
        <f>DAY(Tabla1[[#This Row],[Date]])</f>
        <v>11</v>
      </c>
      <c r="R6048" s="8">
        <f>MONTH(Tabla1[[#This Row],[Date]])</f>
        <v>1</v>
      </c>
      <c r="S6048" s="8">
        <f>YEAR(Tabla1[[#This Row],[Date]])</f>
        <v>2023</v>
      </c>
    </row>
    <row r="6049" spans="1:19" x14ac:dyDescent="0.2">
      <c r="A6049">
        <v>6036</v>
      </c>
      <c r="B6049" s="1">
        <v>44937</v>
      </c>
      <c r="C6049" t="s">
        <v>260</v>
      </c>
      <c r="D6049" t="s">
        <v>332</v>
      </c>
      <c r="E6049">
        <v>1</v>
      </c>
      <c r="F6049" t="s">
        <v>103</v>
      </c>
      <c r="G6049" t="s">
        <v>284</v>
      </c>
      <c r="H6049" t="s">
        <v>1968</v>
      </c>
      <c r="M6049" s="2">
        <v>169600</v>
      </c>
      <c r="N6049" s="2">
        <v>400000</v>
      </c>
      <c r="O6049" s="2">
        <f>IF(Tabla1[[#This Row],[Mov]]="VNT",Tabla1[[#This Row],[Sale]]-Tabla1[[#This Row],[Cost]],-Tabla1[[#This Row],[Cost]]*Tabla1[[#This Row],[Cant]])</f>
        <v>230400</v>
      </c>
      <c r="P6049" s="8">
        <f>IF(Tabla1[[#This Row],[Mov]]="VNT",-Tabla1[[#This Row],[Cant]],Tabla1[[#This Row],[Cant]])</f>
        <v>-1</v>
      </c>
      <c r="Q6049" s="8">
        <f>DAY(Tabla1[[#This Row],[Date]])</f>
        <v>11</v>
      </c>
      <c r="R6049" s="8">
        <f>MONTH(Tabla1[[#This Row],[Date]])</f>
        <v>1</v>
      </c>
      <c r="S6049" s="8">
        <f>YEAR(Tabla1[[#This Row],[Date]])</f>
        <v>2023</v>
      </c>
    </row>
    <row r="6050" spans="1:19" x14ac:dyDescent="0.2">
      <c r="A6050">
        <v>6037</v>
      </c>
      <c r="B6050" s="1">
        <v>44937</v>
      </c>
      <c r="C6050" t="s">
        <v>260</v>
      </c>
      <c r="D6050" t="s">
        <v>332</v>
      </c>
      <c r="E6050">
        <v>1</v>
      </c>
      <c r="F6050" t="s">
        <v>15</v>
      </c>
      <c r="G6050" t="s">
        <v>266</v>
      </c>
      <c r="H6050" t="s">
        <v>2281</v>
      </c>
      <c r="M6050" s="2">
        <v>0</v>
      </c>
      <c r="N6050" s="2">
        <v>6000</v>
      </c>
      <c r="O6050" s="2">
        <f>IF(Tabla1[[#This Row],[Mov]]="VNT",Tabla1[[#This Row],[Sale]]-Tabla1[[#This Row],[Cost]],-Tabla1[[#This Row],[Cost]]*Tabla1[[#This Row],[Cant]])</f>
        <v>6000</v>
      </c>
      <c r="P6050" s="8">
        <f>IF(Tabla1[[#This Row],[Mov]]="VNT",-Tabla1[[#This Row],[Cant]],Tabla1[[#This Row],[Cant]])</f>
        <v>-1</v>
      </c>
      <c r="Q6050" s="8">
        <f>DAY(Tabla1[[#This Row],[Date]])</f>
        <v>11</v>
      </c>
      <c r="R6050" s="8">
        <f>MONTH(Tabla1[[#This Row],[Date]])</f>
        <v>1</v>
      </c>
      <c r="S6050" s="8">
        <f>YEAR(Tabla1[[#This Row],[Date]])</f>
        <v>2023</v>
      </c>
    </row>
    <row r="6051" spans="1:19" x14ac:dyDescent="0.2">
      <c r="A6051">
        <v>6038</v>
      </c>
      <c r="B6051" s="1">
        <v>44937</v>
      </c>
      <c r="C6051" t="s">
        <v>260</v>
      </c>
      <c r="D6051" t="s">
        <v>332</v>
      </c>
      <c r="E6051">
        <v>1</v>
      </c>
      <c r="F6051" t="s">
        <v>458</v>
      </c>
      <c r="G6051" t="s">
        <v>272</v>
      </c>
      <c r="H6051" t="s">
        <v>2282</v>
      </c>
      <c r="M6051" s="2">
        <v>0</v>
      </c>
      <c r="N6051" s="2">
        <v>20000</v>
      </c>
      <c r="O6051" s="2">
        <f>IF(Tabla1[[#This Row],[Mov]]="VNT",Tabla1[[#This Row],[Sale]]-Tabla1[[#This Row],[Cost]],-Tabla1[[#This Row],[Cost]]*Tabla1[[#This Row],[Cant]])</f>
        <v>20000</v>
      </c>
      <c r="P6051" s="8">
        <f>IF(Tabla1[[#This Row],[Mov]]="VNT",-Tabla1[[#This Row],[Cant]],Tabla1[[#This Row],[Cant]])</f>
        <v>-1</v>
      </c>
      <c r="Q6051" s="8">
        <f>DAY(Tabla1[[#This Row],[Date]])</f>
        <v>11</v>
      </c>
      <c r="R6051" s="8">
        <f>MONTH(Tabla1[[#This Row],[Date]])</f>
        <v>1</v>
      </c>
      <c r="S6051" s="8">
        <f>YEAR(Tabla1[[#This Row],[Date]])</f>
        <v>2023</v>
      </c>
    </row>
    <row r="6052" spans="1:19" x14ac:dyDescent="0.2">
      <c r="A6052">
        <v>6039</v>
      </c>
      <c r="B6052" s="1">
        <v>44937</v>
      </c>
      <c r="C6052" t="s">
        <v>260</v>
      </c>
      <c r="D6052" t="s">
        <v>332</v>
      </c>
      <c r="E6052">
        <v>1</v>
      </c>
      <c r="F6052" t="s">
        <v>224</v>
      </c>
      <c r="G6052" t="s">
        <v>284</v>
      </c>
      <c r="H6052" t="s">
        <v>1394</v>
      </c>
      <c r="L6052" t="s">
        <v>2283</v>
      </c>
      <c r="M6052" s="2">
        <v>8500</v>
      </c>
      <c r="N6052" s="2">
        <v>15000</v>
      </c>
      <c r="O6052" s="2">
        <f>IF(Tabla1[[#This Row],[Mov]]="VNT",Tabla1[[#This Row],[Sale]]-Tabla1[[#This Row],[Cost]],-Tabla1[[#This Row],[Cost]]*Tabla1[[#This Row],[Cant]])</f>
        <v>6500</v>
      </c>
      <c r="P6052" s="8">
        <f>IF(Tabla1[[#This Row],[Mov]]="VNT",-Tabla1[[#This Row],[Cant]],Tabla1[[#This Row],[Cant]])</f>
        <v>-1</v>
      </c>
      <c r="Q6052" s="8">
        <f>DAY(Tabla1[[#This Row],[Date]])</f>
        <v>11</v>
      </c>
      <c r="R6052" s="8">
        <f>MONTH(Tabla1[[#This Row],[Date]])</f>
        <v>1</v>
      </c>
      <c r="S6052" s="8">
        <f>YEAR(Tabla1[[#This Row],[Date]])</f>
        <v>2023</v>
      </c>
    </row>
    <row r="6053" spans="1:19" x14ac:dyDescent="0.2">
      <c r="A6053">
        <v>6040</v>
      </c>
      <c r="B6053" s="1">
        <v>44937</v>
      </c>
      <c r="C6053" t="s">
        <v>260</v>
      </c>
      <c r="D6053" t="s">
        <v>332</v>
      </c>
      <c r="E6053">
        <v>1</v>
      </c>
      <c r="F6053" t="s">
        <v>455</v>
      </c>
      <c r="G6053" t="s">
        <v>382</v>
      </c>
      <c r="H6053" t="s">
        <v>509</v>
      </c>
      <c r="M6053" s="2">
        <v>1000</v>
      </c>
      <c r="N6053" s="2">
        <v>3000</v>
      </c>
      <c r="O6053" s="2">
        <f>IF(Tabla1[[#This Row],[Mov]]="VNT",Tabla1[[#This Row],[Sale]]-Tabla1[[#This Row],[Cost]],-Tabla1[[#This Row],[Cost]]*Tabla1[[#This Row],[Cant]])</f>
        <v>2000</v>
      </c>
      <c r="P6053" s="8">
        <f>IF(Tabla1[[#This Row],[Mov]]="VNT",-Tabla1[[#This Row],[Cant]],Tabla1[[#This Row],[Cant]])</f>
        <v>-1</v>
      </c>
      <c r="Q6053" s="8">
        <f>DAY(Tabla1[[#This Row],[Date]])</f>
        <v>11</v>
      </c>
      <c r="R6053" s="8">
        <f>MONTH(Tabla1[[#This Row],[Date]])</f>
        <v>1</v>
      </c>
      <c r="S6053" s="8">
        <f>YEAR(Tabla1[[#This Row],[Date]])</f>
        <v>2023</v>
      </c>
    </row>
    <row r="6054" spans="1:19" x14ac:dyDescent="0.2">
      <c r="A6054">
        <v>6041</v>
      </c>
      <c r="B6054" s="1">
        <v>44937</v>
      </c>
      <c r="C6054" t="s">
        <v>260</v>
      </c>
      <c r="D6054" t="s">
        <v>332</v>
      </c>
      <c r="E6054">
        <v>1</v>
      </c>
      <c r="F6054" t="s">
        <v>116</v>
      </c>
      <c r="G6054" t="s">
        <v>382</v>
      </c>
      <c r="H6054" t="s">
        <v>514</v>
      </c>
      <c r="M6054" s="2">
        <v>3271</v>
      </c>
      <c r="N6054" s="2">
        <v>3500</v>
      </c>
      <c r="O6054" s="2">
        <f>IF(Tabla1[[#This Row],[Mov]]="VNT",Tabla1[[#This Row],[Sale]]-Tabla1[[#This Row],[Cost]],-Tabla1[[#This Row],[Cost]]*Tabla1[[#This Row],[Cant]])</f>
        <v>229</v>
      </c>
      <c r="P6054" s="8">
        <f>IF(Tabla1[[#This Row],[Mov]]="VNT",-Tabla1[[#This Row],[Cant]],Tabla1[[#This Row],[Cant]])</f>
        <v>-1</v>
      </c>
      <c r="Q6054" s="8">
        <f>DAY(Tabla1[[#This Row],[Date]])</f>
        <v>11</v>
      </c>
      <c r="R6054" s="8">
        <f>MONTH(Tabla1[[#This Row],[Date]])</f>
        <v>1</v>
      </c>
      <c r="S6054" s="8">
        <f>YEAR(Tabla1[[#This Row],[Date]])</f>
        <v>2023</v>
      </c>
    </row>
    <row r="6055" spans="1:19" x14ac:dyDescent="0.2">
      <c r="A6055">
        <v>6042</v>
      </c>
      <c r="B6055" s="1">
        <v>44937</v>
      </c>
      <c r="C6055" t="s">
        <v>260</v>
      </c>
      <c r="D6055" t="s">
        <v>332</v>
      </c>
      <c r="E6055">
        <v>1</v>
      </c>
      <c r="F6055" t="s">
        <v>116</v>
      </c>
      <c r="G6055" t="s">
        <v>347</v>
      </c>
      <c r="H6055" t="s">
        <v>518</v>
      </c>
      <c r="M6055" s="2">
        <v>3271</v>
      </c>
      <c r="N6055" s="2">
        <v>3500</v>
      </c>
      <c r="O6055" s="2">
        <f>IF(Tabla1[[#This Row],[Mov]]="VNT",Tabla1[[#This Row],[Sale]]-Tabla1[[#This Row],[Cost]],-Tabla1[[#This Row],[Cost]]*Tabla1[[#This Row],[Cant]])</f>
        <v>229</v>
      </c>
      <c r="P6055" s="8">
        <f>IF(Tabla1[[#This Row],[Mov]]="VNT",-Tabla1[[#This Row],[Cant]],Tabla1[[#This Row],[Cant]])</f>
        <v>-1</v>
      </c>
      <c r="Q6055" s="8">
        <f>DAY(Tabla1[[#This Row],[Date]])</f>
        <v>11</v>
      </c>
      <c r="R6055" s="8">
        <f>MONTH(Tabla1[[#This Row],[Date]])</f>
        <v>1</v>
      </c>
      <c r="S6055" s="8">
        <f>YEAR(Tabla1[[#This Row],[Date]])</f>
        <v>2023</v>
      </c>
    </row>
    <row r="6056" spans="1:19" x14ac:dyDescent="0.2">
      <c r="A6056">
        <v>6043</v>
      </c>
      <c r="B6056" s="1">
        <v>44937</v>
      </c>
      <c r="C6056" t="s">
        <v>260</v>
      </c>
      <c r="D6056" t="s">
        <v>332</v>
      </c>
      <c r="E6056">
        <v>1</v>
      </c>
      <c r="F6056" t="s">
        <v>116</v>
      </c>
      <c r="G6056" t="s">
        <v>347</v>
      </c>
      <c r="H6056" t="s">
        <v>518</v>
      </c>
      <c r="M6056" s="2">
        <v>6074</v>
      </c>
      <c r="N6056" s="2">
        <v>6500</v>
      </c>
      <c r="O6056" s="2">
        <f>IF(Tabla1[[#This Row],[Mov]]="VNT",Tabla1[[#This Row],[Sale]]-Tabla1[[#This Row],[Cost]],-Tabla1[[#This Row],[Cost]]*Tabla1[[#This Row],[Cant]])</f>
        <v>426</v>
      </c>
      <c r="P6056" s="8">
        <f>IF(Tabla1[[#This Row],[Mov]]="VNT",-Tabla1[[#This Row],[Cant]],Tabla1[[#This Row],[Cant]])</f>
        <v>-1</v>
      </c>
      <c r="Q6056" s="8">
        <f>DAY(Tabla1[[#This Row],[Date]])</f>
        <v>11</v>
      </c>
      <c r="R6056" s="8">
        <f>MONTH(Tabla1[[#This Row],[Date]])</f>
        <v>1</v>
      </c>
      <c r="S6056" s="8">
        <f>YEAR(Tabla1[[#This Row],[Date]])</f>
        <v>2023</v>
      </c>
    </row>
    <row r="6057" spans="1:19" x14ac:dyDescent="0.2">
      <c r="A6057">
        <v>6044</v>
      </c>
      <c r="B6057" s="1">
        <v>44937</v>
      </c>
      <c r="C6057" t="s">
        <v>260</v>
      </c>
      <c r="D6057" t="s">
        <v>332</v>
      </c>
      <c r="E6057">
        <v>1</v>
      </c>
      <c r="F6057" t="s">
        <v>26</v>
      </c>
      <c r="G6057" t="s">
        <v>266</v>
      </c>
      <c r="H6057" t="s">
        <v>2195</v>
      </c>
      <c r="M6057" s="2">
        <v>5000</v>
      </c>
      <c r="N6057" s="2">
        <v>15000</v>
      </c>
      <c r="O6057" s="2">
        <f>IF(Tabla1[[#This Row],[Mov]]="VNT",Tabla1[[#This Row],[Sale]]-Tabla1[[#This Row],[Cost]],-Tabla1[[#This Row],[Cost]]*Tabla1[[#This Row],[Cant]])</f>
        <v>10000</v>
      </c>
      <c r="P6057" s="8">
        <f>IF(Tabla1[[#This Row],[Mov]]="VNT",-Tabla1[[#This Row],[Cant]],Tabla1[[#This Row],[Cant]])</f>
        <v>-1</v>
      </c>
      <c r="Q6057" s="8">
        <f>DAY(Tabla1[[#This Row],[Date]])</f>
        <v>11</v>
      </c>
      <c r="R6057" s="8">
        <f>MONTH(Tabla1[[#This Row],[Date]])</f>
        <v>1</v>
      </c>
      <c r="S6057" s="8">
        <f>YEAR(Tabla1[[#This Row],[Date]])</f>
        <v>2023</v>
      </c>
    </row>
    <row r="6058" spans="1:19" x14ac:dyDescent="0.2">
      <c r="A6058">
        <v>6045</v>
      </c>
      <c r="B6058" s="1">
        <v>44937</v>
      </c>
      <c r="C6058" t="s">
        <v>260</v>
      </c>
      <c r="D6058" t="s">
        <v>332</v>
      </c>
      <c r="E6058">
        <v>1</v>
      </c>
      <c r="F6058" t="s">
        <v>116</v>
      </c>
      <c r="G6058" t="s">
        <v>347</v>
      </c>
      <c r="H6058" t="s">
        <v>518</v>
      </c>
      <c r="M6058" s="2">
        <v>3271</v>
      </c>
      <c r="N6058" s="2">
        <v>3500</v>
      </c>
      <c r="O6058" s="2">
        <f>IF(Tabla1[[#This Row],[Mov]]="VNT",Tabla1[[#This Row],[Sale]]-Tabla1[[#This Row],[Cost]],-Tabla1[[#This Row],[Cost]]*Tabla1[[#This Row],[Cant]])</f>
        <v>229</v>
      </c>
      <c r="P6058" s="8">
        <f>IF(Tabla1[[#This Row],[Mov]]="VNT",-Tabla1[[#This Row],[Cant]],Tabla1[[#This Row],[Cant]])</f>
        <v>-1</v>
      </c>
      <c r="Q6058" s="8">
        <f>DAY(Tabla1[[#This Row],[Date]])</f>
        <v>11</v>
      </c>
      <c r="R6058" s="8">
        <f>MONTH(Tabla1[[#This Row],[Date]])</f>
        <v>1</v>
      </c>
      <c r="S6058" s="8">
        <f>YEAR(Tabla1[[#This Row],[Date]])</f>
        <v>2023</v>
      </c>
    </row>
    <row r="6059" spans="1:19" x14ac:dyDescent="0.2">
      <c r="A6059">
        <v>6046</v>
      </c>
      <c r="B6059" s="1">
        <v>44937</v>
      </c>
      <c r="C6059" t="s">
        <v>260</v>
      </c>
      <c r="D6059" t="s">
        <v>332</v>
      </c>
      <c r="E6059">
        <v>1</v>
      </c>
      <c r="F6059" t="s">
        <v>458</v>
      </c>
      <c r="G6059" t="s">
        <v>266</v>
      </c>
      <c r="H6059" t="s">
        <v>827</v>
      </c>
      <c r="M6059" s="2">
        <v>0</v>
      </c>
      <c r="N6059" s="2">
        <v>2000</v>
      </c>
      <c r="O6059" s="2">
        <f>IF(Tabla1[[#This Row],[Mov]]="VNT",Tabla1[[#This Row],[Sale]]-Tabla1[[#This Row],[Cost]],-Tabla1[[#This Row],[Cost]]*Tabla1[[#This Row],[Cant]])</f>
        <v>2000</v>
      </c>
      <c r="P6059" s="8">
        <f>IF(Tabla1[[#This Row],[Mov]]="VNT",-Tabla1[[#This Row],[Cant]],Tabla1[[#This Row],[Cant]])</f>
        <v>-1</v>
      </c>
      <c r="Q6059" s="8">
        <f>DAY(Tabla1[[#This Row],[Date]])</f>
        <v>11</v>
      </c>
      <c r="R6059" s="8">
        <f>MONTH(Tabla1[[#This Row],[Date]])</f>
        <v>1</v>
      </c>
      <c r="S6059" s="8">
        <f>YEAR(Tabla1[[#This Row],[Date]])</f>
        <v>2023</v>
      </c>
    </row>
    <row r="6060" spans="1:19" x14ac:dyDescent="0.2">
      <c r="A6060">
        <v>6047</v>
      </c>
      <c r="B6060" s="1">
        <v>44937</v>
      </c>
      <c r="C6060" t="s">
        <v>260</v>
      </c>
      <c r="D6060" t="s">
        <v>332</v>
      </c>
      <c r="E6060">
        <v>1</v>
      </c>
      <c r="F6060" t="s">
        <v>458</v>
      </c>
      <c r="G6060" t="s">
        <v>272</v>
      </c>
      <c r="H6060" t="s">
        <v>2284</v>
      </c>
      <c r="L6060" t="s">
        <v>2285</v>
      </c>
      <c r="M6060" s="2">
        <v>0</v>
      </c>
      <c r="N6060" s="2">
        <v>40000</v>
      </c>
      <c r="O6060" s="2">
        <f>IF(Tabla1[[#This Row],[Mov]]="VNT",Tabla1[[#This Row],[Sale]]-Tabla1[[#This Row],[Cost]],-Tabla1[[#This Row],[Cost]]*Tabla1[[#This Row],[Cant]])</f>
        <v>40000</v>
      </c>
      <c r="P6060" s="8">
        <f>IF(Tabla1[[#This Row],[Mov]]="VNT",-Tabla1[[#This Row],[Cant]],Tabla1[[#This Row],[Cant]])</f>
        <v>-1</v>
      </c>
      <c r="Q6060" s="8">
        <f>DAY(Tabla1[[#This Row],[Date]])</f>
        <v>11</v>
      </c>
      <c r="R6060" s="8">
        <f>MONTH(Tabla1[[#This Row],[Date]])</f>
        <v>1</v>
      </c>
      <c r="S6060" s="8">
        <f>YEAR(Tabla1[[#This Row],[Date]])</f>
        <v>2023</v>
      </c>
    </row>
    <row r="6061" spans="1:19" x14ac:dyDescent="0.2">
      <c r="A6061">
        <v>6048</v>
      </c>
      <c r="B6061" s="1">
        <v>44937</v>
      </c>
      <c r="C6061" t="s">
        <v>260</v>
      </c>
      <c r="D6061" t="s">
        <v>332</v>
      </c>
      <c r="E6061">
        <v>1</v>
      </c>
      <c r="F6061" t="s">
        <v>455</v>
      </c>
      <c r="G6061" t="s">
        <v>382</v>
      </c>
      <c r="H6061" t="s">
        <v>509</v>
      </c>
      <c r="M6061" s="2">
        <v>1000</v>
      </c>
      <c r="N6061" s="2">
        <v>3000</v>
      </c>
      <c r="O6061" s="2">
        <f>IF(Tabla1[[#This Row],[Mov]]="VNT",Tabla1[[#This Row],[Sale]]-Tabla1[[#This Row],[Cost]],-Tabla1[[#This Row],[Cost]]*Tabla1[[#This Row],[Cant]])</f>
        <v>2000</v>
      </c>
      <c r="P6061" s="8">
        <f>IF(Tabla1[[#This Row],[Mov]]="VNT",-Tabla1[[#This Row],[Cant]],Tabla1[[#This Row],[Cant]])</f>
        <v>-1</v>
      </c>
      <c r="Q6061" s="8">
        <f>DAY(Tabla1[[#This Row],[Date]])</f>
        <v>11</v>
      </c>
      <c r="R6061" s="8">
        <f>MONTH(Tabla1[[#This Row],[Date]])</f>
        <v>1</v>
      </c>
      <c r="S6061" s="8">
        <f>YEAR(Tabla1[[#This Row],[Date]])</f>
        <v>2023</v>
      </c>
    </row>
    <row r="6062" spans="1:19" x14ac:dyDescent="0.2">
      <c r="A6062">
        <v>6049</v>
      </c>
      <c r="B6062" s="1">
        <v>44937</v>
      </c>
      <c r="C6062" t="s">
        <v>260</v>
      </c>
      <c r="D6062" t="s">
        <v>332</v>
      </c>
      <c r="E6062">
        <v>1</v>
      </c>
      <c r="F6062" t="s">
        <v>116</v>
      </c>
      <c r="G6062" t="s">
        <v>347</v>
      </c>
      <c r="H6062" t="s">
        <v>518</v>
      </c>
      <c r="M6062" s="2">
        <v>3271</v>
      </c>
      <c r="N6062" s="2">
        <v>3500</v>
      </c>
      <c r="O6062" s="2">
        <f>IF(Tabla1[[#This Row],[Mov]]="VNT",Tabla1[[#This Row],[Sale]]-Tabla1[[#This Row],[Cost]],-Tabla1[[#This Row],[Cost]]*Tabla1[[#This Row],[Cant]])</f>
        <v>229</v>
      </c>
      <c r="P6062" s="8">
        <f>IF(Tabla1[[#This Row],[Mov]]="VNT",-Tabla1[[#This Row],[Cant]],Tabla1[[#This Row],[Cant]])</f>
        <v>-1</v>
      </c>
      <c r="Q6062" s="8">
        <f>DAY(Tabla1[[#This Row],[Date]])</f>
        <v>11</v>
      </c>
      <c r="R6062" s="8">
        <f>MONTH(Tabla1[[#This Row],[Date]])</f>
        <v>1</v>
      </c>
      <c r="S6062" s="8">
        <f>YEAR(Tabla1[[#This Row],[Date]])</f>
        <v>2023</v>
      </c>
    </row>
    <row r="6063" spans="1:19" x14ac:dyDescent="0.2">
      <c r="A6063">
        <v>6050</v>
      </c>
      <c r="B6063" s="1">
        <v>44937</v>
      </c>
      <c r="C6063" t="s">
        <v>260</v>
      </c>
      <c r="D6063" t="s">
        <v>332</v>
      </c>
      <c r="E6063">
        <v>1</v>
      </c>
      <c r="F6063" t="s">
        <v>458</v>
      </c>
      <c r="G6063" t="s">
        <v>1814</v>
      </c>
      <c r="H6063" t="s">
        <v>2290</v>
      </c>
      <c r="M6063" s="2">
        <v>0</v>
      </c>
      <c r="N6063" s="2">
        <v>15000</v>
      </c>
      <c r="O6063" s="2">
        <f>IF(Tabla1[[#This Row],[Mov]]="VNT",Tabla1[[#This Row],[Sale]]-Tabla1[[#This Row],[Cost]],-Tabla1[[#This Row],[Cost]]*Tabla1[[#This Row],[Cant]])</f>
        <v>15000</v>
      </c>
      <c r="P6063" s="8">
        <f>IF(Tabla1[[#This Row],[Mov]]="VNT",-Tabla1[[#This Row],[Cant]],Tabla1[[#This Row],[Cant]])</f>
        <v>-1</v>
      </c>
      <c r="Q6063" s="8">
        <f>DAY(Tabla1[[#This Row],[Date]])</f>
        <v>11</v>
      </c>
      <c r="R6063" s="8">
        <f>MONTH(Tabla1[[#This Row],[Date]])</f>
        <v>1</v>
      </c>
      <c r="S6063" s="8">
        <f>YEAR(Tabla1[[#This Row],[Date]])</f>
        <v>2023</v>
      </c>
    </row>
    <row r="6064" spans="1:19" x14ac:dyDescent="0.2">
      <c r="A6064">
        <v>6051</v>
      </c>
      <c r="B6064" s="1">
        <v>44937</v>
      </c>
      <c r="C6064" t="s">
        <v>260</v>
      </c>
      <c r="D6064" t="s">
        <v>332</v>
      </c>
      <c r="E6064">
        <v>1</v>
      </c>
      <c r="F6064" t="s">
        <v>116</v>
      </c>
      <c r="G6064" t="s">
        <v>347</v>
      </c>
      <c r="H6064" t="s">
        <v>519</v>
      </c>
      <c r="M6064" s="2">
        <v>935</v>
      </c>
      <c r="N6064" s="2">
        <v>1000</v>
      </c>
      <c r="O6064" s="2">
        <f>IF(Tabla1[[#This Row],[Mov]]="VNT",Tabla1[[#This Row],[Sale]]-Tabla1[[#This Row],[Cost]],-Tabla1[[#This Row],[Cost]]*Tabla1[[#This Row],[Cant]])</f>
        <v>65</v>
      </c>
      <c r="P6064" s="8">
        <f>IF(Tabla1[[#This Row],[Mov]]="VNT",-Tabla1[[#This Row],[Cant]],Tabla1[[#This Row],[Cant]])</f>
        <v>-1</v>
      </c>
      <c r="Q6064" s="8">
        <f>DAY(Tabla1[[#This Row],[Date]])</f>
        <v>11</v>
      </c>
      <c r="R6064" s="8">
        <f>MONTH(Tabla1[[#This Row],[Date]])</f>
        <v>1</v>
      </c>
      <c r="S6064" s="8">
        <f>YEAR(Tabla1[[#This Row],[Date]])</f>
        <v>2023</v>
      </c>
    </row>
    <row r="6065" spans="1:19" x14ac:dyDescent="0.2">
      <c r="A6065">
        <v>6052</v>
      </c>
      <c r="B6065" s="1">
        <v>44938</v>
      </c>
      <c r="C6065" t="s">
        <v>260</v>
      </c>
      <c r="D6065" t="s">
        <v>948</v>
      </c>
      <c r="E6065">
        <v>1</v>
      </c>
      <c r="F6065" t="s">
        <v>2275</v>
      </c>
      <c r="G6065" t="s">
        <v>943</v>
      </c>
      <c r="H6065" t="s">
        <v>1617</v>
      </c>
      <c r="M6065" s="2">
        <v>1000</v>
      </c>
      <c r="N6065" s="2">
        <v>5000</v>
      </c>
      <c r="O6065" s="2">
        <f>IF(Tabla1[[#This Row],[Mov]]="VNT",Tabla1[[#This Row],[Sale]]-Tabla1[[#This Row],[Cost]],-Tabla1[[#This Row],[Cost]]*Tabla1[[#This Row],[Cant]])</f>
        <v>4000</v>
      </c>
      <c r="P6065" s="8">
        <f>IF(Tabla1[[#This Row],[Mov]]="VNT",-Tabla1[[#This Row],[Cant]],Tabla1[[#This Row],[Cant]])</f>
        <v>-1</v>
      </c>
      <c r="Q6065" s="8">
        <f>DAY(Tabla1[[#This Row],[Date]])</f>
        <v>12</v>
      </c>
      <c r="R6065" s="8">
        <f>MONTH(Tabla1[[#This Row],[Date]])</f>
        <v>1</v>
      </c>
      <c r="S6065" s="8">
        <f>YEAR(Tabla1[[#This Row],[Date]])</f>
        <v>2023</v>
      </c>
    </row>
    <row r="6066" spans="1:19" x14ac:dyDescent="0.2">
      <c r="A6066">
        <v>6053</v>
      </c>
      <c r="B6066" s="1">
        <v>44938</v>
      </c>
      <c r="C6066" t="s">
        <v>260</v>
      </c>
      <c r="D6066" t="s">
        <v>948</v>
      </c>
      <c r="E6066">
        <v>1</v>
      </c>
      <c r="F6066" t="s">
        <v>2275</v>
      </c>
      <c r="G6066" t="s">
        <v>943</v>
      </c>
      <c r="H6066" t="s">
        <v>1617</v>
      </c>
      <c r="M6066" s="2">
        <v>1000</v>
      </c>
      <c r="N6066" s="2">
        <v>5000</v>
      </c>
      <c r="O6066" s="2">
        <f>IF(Tabla1[[#This Row],[Mov]]="VNT",Tabla1[[#This Row],[Sale]]-Tabla1[[#This Row],[Cost]],-Tabla1[[#This Row],[Cost]]*Tabla1[[#This Row],[Cant]])</f>
        <v>4000</v>
      </c>
      <c r="P6066" s="8">
        <f>IF(Tabla1[[#This Row],[Mov]]="VNT",-Tabla1[[#This Row],[Cant]],Tabla1[[#This Row],[Cant]])</f>
        <v>-1</v>
      </c>
      <c r="Q6066" s="8">
        <f>DAY(Tabla1[[#This Row],[Date]])</f>
        <v>12</v>
      </c>
      <c r="R6066" s="8">
        <f>MONTH(Tabla1[[#This Row],[Date]])</f>
        <v>1</v>
      </c>
      <c r="S6066" s="8">
        <f>YEAR(Tabla1[[#This Row],[Date]])</f>
        <v>2023</v>
      </c>
    </row>
    <row r="6067" spans="1:19" x14ac:dyDescent="0.2">
      <c r="A6067">
        <v>6054</v>
      </c>
      <c r="B6067" s="1">
        <v>44938</v>
      </c>
      <c r="C6067" t="s">
        <v>260</v>
      </c>
      <c r="D6067" t="s">
        <v>332</v>
      </c>
      <c r="E6067">
        <v>1</v>
      </c>
      <c r="F6067" t="s">
        <v>21</v>
      </c>
      <c r="G6067" t="s">
        <v>272</v>
      </c>
      <c r="H6067" t="s">
        <v>830</v>
      </c>
      <c r="M6067" s="2">
        <v>3500</v>
      </c>
      <c r="N6067" s="2">
        <v>15000</v>
      </c>
      <c r="O6067" s="2">
        <f>IF(Tabla1[[#This Row],[Mov]]="VNT",Tabla1[[#This Row],[Sale]]-Tabla1[[#This Row],[Cost]],-Tabla1[[#This Row],[Cost]]*Tabla1[[#This Row],[Cant]])</f>
        <v>11500</v>
      </c>
      <c r="P6067" s="8">
        <f>IF(Tabla1[[#This Row],[Mov]]="VNT",-Tabla1[[#This Row],[Cant]],Tabla1[[#This Row],[Cant]])</f>
        <v>-1</v>
      </c>
      <c r="Q6067" s="8">
        <f>DAY(Tabla1[[#This Row],[Date]])</f>
        <v>12</v>
      </c>
      <c r="R6067" s="8">
        <f>MONTH(Tabla1[[#This Row],[Date]])</f>
        <v>1</v>
      </c>
      <c r="S6067" s="8">
        <f>YEAR(Tabla1[[#This Row],[Date]])</f>
        <v>2023</v>
      </c>
    </row>
    <row r="6068" spans="1:19" x14ac:dyDescent="0.2">
      <c r="A6068">
        <v>6055</v>
      </c>
      <c r="B6068" s="1">
        <v>44938</v>
      </c>
      <c r="C6068" t="s">
        <v>260</v>
      </c>
      <c r="D6068" t="s">
        <v>332</v>
      </c>
      <c r="E6068">
        <v>1</v>
      </c>
      <c r="F6068" t="s">
        <v>21</v>
      </c>
      <c r="G6068" t="s">
        <v>272</v>
      </c>
      <c r="H6068" t="s">
        <v>830</v>
      </c>
      <c r="M6068" s="2">
        <v>3500</v>
      </c>
      <c r="N6068" s="2">
        <v>15000</v>
      </c>
      <c r="O6068" s="2">
        <f>IF(Tabla1[[#This Row],[Mov]]="VNT",Tabla1[[#This Row],[Sale]]-Tabla1[[#This Row],[Cost]],-Tabla1[[#This Row],[Cost]]*Tabla1[[#This Row],[Cant]])</f>
        <v>11500</v>
      </c>
      <c r="P6068" s="8">
        <f>IF(Tabla1[[#This Row],[Mov]]="VNT",-Tabla1[[#This Row],[Cant]],Tabla1[[#This Row],[Cant]])</f>
        <v>-1</v>
      </c>
      <c r="Q6068" s="8">
        <f>DAY(Tabla1[[#This Row],[Date]])</f>
        <v>12</v>
      </c>
      <c r="R6068" s="8">
        <f>MONTH(Tabla1[[#This Row],[Date]])</f>
        <v>1</v>
      </c>
      <c r="S6068" s="8">
        <f>YEAR(Tabla1[[#This Row],[Date]])</f>
        <v>2023</v>
      </c>
    </row>
    <row r="6069" spans="1:19" x14ac:dyDescent="0.2">
      <c r="A6069">
        <v>6056</v>
      </c>
      <c r="B6069" s="1">
        <v>44938</v>
      </c>
      <c r="C6069" t="s">
        <v>260</v>
      </c>
      <c r="D6069" t="s">
        <v>332</v>
      </c>
      <c r="E6069">
        <v>1</v>
      </c>
      <c r="F6069" t="s">
        <v>21</v>
      </c>
      <c r="G6069" t="s">
        <v>2261</v>
      </c>
      <c r="H6069" t="s">
        <v>2855</v>
      </c>
      <c r="M6069" s="2">
        <v>3000</v>
      </c>
      <c r="N6069" s="2">
        <v>12000</v>
      </c>
      <c r="O6069" s="2">
        <f>IF(Tabla1[[#This Row],[Mov]]="VNT",Tabla1[[#This Row],[Sale]]-Tabla1[[#This Row],[Cost]],-Tabla1[[#This Row],[Cost]]*Tabla1[[#This Row],[Cant]])</f>
        <v>9000</v>
      </c>
      <c r="P6069" s="8">
        <f>IF(Tabla1[[#This Row],[Mov]]="VNT",-Tabla1[[#This Row],[Cant]],Tabla1[[#This Row],[Cant]])</f>
        <v>-1</v>
      </c>
      <c r="Q6069" s="8">
        <f>DAY(Tabla1[[#This Row],[Date]])</f>
        <v>12</v>
      </c>
      <c r="R6069" s="8">
        <f>MONTH(Tabla1[[#This Row],[Date]])</f>
        <v>1</v>
      </c>
      <c r="S6069" s="8">
        <f>YEAR(Tabla1[[#This Row],[Date]])</f>
        <v>2023</v>
      </c>
    </row>
    <row r="6070" spans="1:19" x14ac:dyDescent="0.2">
      <c r="A6070">
        <v>6057</v>
      </c>
      <c r="B6070" s="1">
        <v>44938</v>
      </c>
      <c r="C6070" t="s">
        <v>260</v>
      </c>
      <c r="D6070" t="s">
        <v>332</v>
      </c>
      <c r="E6070">
        <v>1</v>
      </c>
      <c r="F6070" t="s">
        <v>458</v>
      </c>
      <c r="G6070" t="s">
        <v>262</v>
      </c>
      <c r="H6070" t="s">
        <v>2291</v>
      </c>
      <c r="M6070" s="2">
        <v>0</v>
      </c>
      <c r="N6070" s="2">
        <v>30000</v>
      </c>
      <c r="O6070" s="2">
        <f>IF(Tabla1[[#This Row],[Mov]]="VNT",Tabla1[[#This Row],[Sale]]-Tabla1[[#This Row],[Cost]],-Tabla1[[#This Row],[Cost]]*Tabla1[[#This Row],[Cant]])</f>
        <v>30000</v>
      </c>
      <c r="P6070" s="8">
        <f>IF(Tabla1[[#This Row],[Mov]]="VNT",-Tabla1[[#This Row],[Cant]],Tabla1[[#This Row],[Cant]])</f>
        <v>-1</v>
      </c>
      <c r="Q6070" s="8">
        <f>DAY(Tabla1[[#This Row],[Date]])</f>
        <v>12</v>
      </c>
      <c r="R6070" s="8">
        <f>MONTH(Tabla1[[#This Row],[Date]])</f>
        <v>1</v>
      </c>
      <c r="S6070" s="8">
        <f>YEAR(Tabla1[[#This Row],[Date]])</f>
        <v>2023</v>
      </c>
    </row>
    <row r="6071" spans="1:19" x14ac:dyDescent="0.2">
      <c r="A6071">
        <v>6058</v>
      </c>
      <c r="B6071" s="1">
        <v>44938</v>
      </c>
      <c r="C6071" t="s">
        <v>260</v>
      </c>
      <c r="D6071" t="s">
        <v>332</v>
      </c>
      <c r="E6071">
        <v>1</v>
      </c>
      <c r="F6071" t="s">
        <v>455</v>
      </c>
      <c r="G6071" t="s">
        <v>347</v>
      </c>
      <c r="H6071" t="s">
        <v>456</v>
      </c>
      <c r="M6071" s="2">
        <v>1000</v>
      </c>
      <c r="N6071" s="2">
        <v>3000</v>
      </c>
      <c r="O6071" s="2">
        <f>IF(Tabla1[[#This Row],[Mov]]="VNT",Tabla1[[#This Row],[Sale]]-Tabla1[[#This Row],[Cost]],-Tabla1[[#This Row],[Cost]]*Tabla1[[#This Row],[Cant]])</f>
        <v>2000</v>
      </c>
      <c r="P6071" s="8">
        <f>IF(Tabla1[[#This Row],[Mov]]="VNT",-Tabla1[[#This Row],[Cant]],Tabla1[[#This Row],[Cant]])</f>
        <v>-1</v>
      </c>
      <c r="Q6071" s="8">
        <f>DAY(Tabla1[[#This Row],[Date]])</f>
        <v>12</v>
      </c>
      <c r="R6071" s="8">
        <f>MONTH(Tabla1[[#This Row],[Date]])</f>
        <v>1</v>
      </c>
      <c r="S6071" s="8">
        <f>YEAR(Tabla1[[#This Row],[Date]])</f>
        <v>2023</v>
      </c>
    </row>
    <row r="6072" spans="1:19" x14ac:dyDescent="0.2">
      <c r="A6072">
        <v>6059</v>
      </c>
      <c r="B6072" s="1">
        <v>44938</v>
      </c>
      <c r="C6072" t="s">
        <v>260</v>
      </c>
      <c r="D6072" t="s">
        <v>332</v>
      </c>
      <c r="E6072">
        <v>1</v>
      </c>
      <c r="F6072" t="s">
        <v>26</v>
      </c>
      <c r="G6072" t="s">
        <v>276</v>
      </c>
      <c r="H6072" t="s">
        <v>172</v>
      </c>
      <c r="I6072" t="s">
        <v>16</v>
      </c>
      <c r="M6072" s="2">
        <v>9000</v>
      </c>
      <c r="N6072" s="2">
        <v>17000</v>
      </c>
      <c r="O6072" s="2">
        <f>IF(Tabla1[[#This Row],[Mov]]="VNT",Tabla1[[#This Row],[Sale]]-Tabla1[[#This Row],[Cost]],-Tabla1[[#This Row],[Cost]]*Tabla1[[#This Row],[Cant]])</f>
        <v>8000</v>
      </c>
      <c r="P6072" s="8">
        <f>IF(Tabla1[[#This Row],[Mov]]="VNT",-Tabla1[[#This Row],[Cant]],Tabla1[[#This Row],[Cant]])</f>
        <v>-1</v>
      </c>
      <c r="Q6072" s="8">
        <f>DAY(Tabla1[[#This Row],[Date]])</f>
        <v>12</v>
      </c>
      <c r="R6072" s="8">
        <f>MONTH(Tabla1[[#This Row],[Date]])</f>
        <v>1</v>
      </c>
      <c r="S6072" s="8">
        <f>YEAR(Tabla1[[#This Row],[Date]])</f>
        <v>2023</v>
      </c>
    </row>
    <row r="6073" spans="1:19" x14ac:dyDescent="0.2">
      <c r="A6073">
        <v>6060</v>
      </c>
      <c r="B6073" s="1">
        <v>44938</v>
      </c>
      <c r="C6073" t="s">
        <v>260</v>
      </c>
      <c r="D6073" t="s">
        <v>332</v>
      </c>
      <c r="E6073">
        <v>1</v>
      </c>
      <c r="F6073" t="s">
        <v>116</v>
      </c>
      <c r="G6073" t="s">
        <v>347</v>
      </c>
      <c r="H6073" t="s">
        <v>518</v>
      </c>
      <c r="M6073" s="2">
        <v>7009</v>
      </c>
      <c r="N6073" s="2">
        <v>7500</v>
      </c>
      <c r="O6073" s="2">
        <f>IF(Tabla1[[#This Row],[Mov]]="VNT",Tabla1[[#This Row],[Sale]]-Tabla1[[#This Row],[Cost]],-Tabla1[[#This Row],[Cost]]*Tabla1[[#This Row],[Cant]])</f>
        <v>491</v>
      </c>
      <c r="P6073" s="8">
        <f>IF(Tabla1[[#This Row],[Mov]]="VNT",-Tabla1[[#This Row],[Cant]],Tabla1[[#This Row],[Cant]])</f>
        <v>-1</v>
      </c>
      <c r="Q6073" s="8">
        <f>DAY(Tabla1[[#This Row],[Date]])</f>
        <v>12</v>
      </c>
      <c r="R6073" s="8">
        <f>MONTH(Tabla1[[#This Row],[Date]])</f>
        <v>1</v>
      </c>
      <c r="S6073" s="8">
        <f>YEAR(Tabla1[[#This Row],[Date]])</f>
        <v>2023</v>
      </c>
    </row>
    <row r="6074" spans="1:19" x14ac:dyDescent="0.2">
      <c r="A6074">
        <v>6061</v>
      </c>
      <c r="B6074" s="1">
        <v>44938</v>
      </c>
      <c r="C6074" t="s">
        <v>260</v>
      </c>
      <c r="D6074" t="s">
        <v>332</v>
      </c>
      <c r="E6074">
        <v>1</v>
      </c>
      <c r="F6074" t="s">
        <v>455</v>
      </c>
      <c r="G6074" t="s">
        <v>349</v>
      </c>
      <c r="H6074" t="s">
        <v>457</v>
      </c>
      <c r="M6074" s="2">
        <v>1000</v>
      </c>
      <c r="N6074" s="2">
        <v>3000</v>
      </c>
      <c r="O6074" s="2">
        <f>IF(Tabla1[[#This Row],[Mov]]="VNT",Tabla1[[#This Row],[Sale]]-Tabla1[[#This Row],[Cost]],-Tabla1[[#This Row],[Cost]]*Tabla1[[#This Row],[Cant]])</f>
        <v>2000</v>
      </c>
      <c r="P6074" s="8">
        <f>IF(Tabla1[[#This Row],[Mov]]="VNT",-Tabla1[[#This Row],[Cant]],Tabla1[[#This Row],[Cant]])</f>
        <v>-1</v>
      </c>
      <c r="Q6074" s="8">
        <f>DAY(Tabla1[[#This Row],[Date]])</f>
        <v>12</v>
      </c>
      <c r="R6074" s="8">
        <f>MONTH(Tabla1[[#This Row],[Date]])</f>
        <v>1</v>
      </c>
      <c r="S6074" s="8">
        <f>YEAR(Tabla1[[#This Row],[Date]])</f>
        <v>2023</v>
      </c>
    </row>
    <row r="6075" spans="1:19" x14ac:dyDescent="0.2">
      <c r="A6075">
        <v>6062</v>
      </c>
      <c r="B6075" s="1">
        <v>44938</v>
      </c>
      <c r="C6075" t="s">
        <v>260</v>
      </c>
      <c r="D6075" t="s">
        <v>332</v>
      </c>
      <c r="E6075">
        <v>1</v>
      </c>
      <c r="F6075" t="s">
        <v>116</v>
      </c>
      <c r="G6075" t="s">
        <v>349</v>
      </c>
      <c r="H6075" t="s">
        <v>515</v>
      </c>
      <c r="M6075" s="2">
        <v>9813</v>
      </c>
      <c r="N6075" s="2">
        <v>10500</v>
      </c>
      <c r="O6075" s="2">
        <f>IF(Tabla1[[#This Row],[Mov]]="VNT",Tabla1[[#This Row],[Sale]]-Tabla1[[#This Row],[Cost]],-Tabla1[[#This Row],[Cost]]*Tabla1[[#This Row],[Cant]])</f>
        <v>687</v>
      </c>
      <c r="P6075" s="8">
        <f>IF(Tabla1[[#This Row],[Mov]]="VNT",-Tabla1[[#This Row],[Cant]],Tabla1[[#This Row],[Cant]])</f>
        <v>-1</v>
      </c>
      <c r="Q6075" s="8">
        <f>DAY(Tabla1[[#This Row],[Date]])</f>
        <v>12</v>
      </c>
      <c r="R6075" s="8">
        <f>MONTH(Tabla1[[#This Row],[Date]])</f>
        <v>1</v>
      </c>
      <c r="S6075" s="8">
        <f>YEAR(Tabla1[[#This Row],[Date]])</f>
        <v>2023</v>
      </c>
    </row>
    <row r="6076" spans="1:19" x14ac:dyDescent="0.2">
      <c r="A6076">
        <v>6063</v>
      </c>
      <c r="B6076" s="1">
        <v>44938</v>
      </c>
      <c r="C6076" t="s">
        <v>260</v>
      </c>
      <c r="D6076" t="s">
        <v>332</v>
      </c>
      <c r="E6076">
        <v>1</v>
      </c>
      <c r="F6076" t="s">
        <v>458</v>
      </c>
      <c r="G6076" t="s">
        <v>263</v>
      </c>
      <c r="H6076" t="s">
        <v>2037</v>
      </c>
      <c r="M6076" s="2">
        <v>0</v>
      </c>
      <c r="N6076" s="2">
        <v>25000</v>
      </c>
      <c r="O6076" s="2">
        <f>IF(Tabla1[[#This Row],[Mov]]="VNT",Tabla1[[#This Row],[Sale]]-Tabla1[[#This Row],[Cost]],-Tabla1[[#This Row],[Cost]]*Tabla1[[#This Row],[Cant]])</f>
        <v>25000</v>
      </c>
      <c r="P6076" s="8">
        <f>IF(Tabla1[[#This Row],[Mov]]="VNT",-Tabla1[[#This Row],[Cant]],Tabla1[[#This Row],[Cant]])</f>
        <v>-1</v>
      </c>
      <c r="Q6076" s="8">
        <f>DAY(Tabla1[[#This Row],[Date]])</f>
        <v>12</v>
      </c>
      <c r="R6076" s="8">
        <f>MONTH(Tabla1[[#This Row],[Date]])</f>
        <v>1</v>
      </c>
      <c r="S6076" s="8">
        <f>YEAR(Tabla1[[#This Row],[Date]])</f>
        <v>2023</v>
      </c>
    </row>
    <row r="6077" spans="1:19" x14ac:dyDescent="0.2">
      <c r="A6077">
        <v>6064</v>
      </c>
      <c r="B6077" s="1">
        <v>44938</v>
      </c>
      <c r="C6077" t="s">
        <v>260</v>
      </c>
      <c r="D6077" t="s">
        <v>332</v>
      </c>
      <c r="E6077">
        <v>1</v>
      </c>
      <c r="F6077" t="s">
        <v>386</v>
      </c>
      <c r="G6077" t="s">
        <v>272</v>
      </c>
      <c r="H6077" t="s">
        <v>2656</v>
      </c>
      <c r="M6077" s="2">
        <v>65000</v>
      </c>
      <c r="N6077" s="2">
        <v>120000</v>
      </c>
      <c r="O6077" s="2">
        <f>IF(Tabla1[[#This Row],[Mov]]="VNT",Tabla1[[#This Row],[Sale]]-Tabla1[[#This Row],[Cost]],-Tabla1[[#This Row],[Cost]]*Tabla1[[#This Row],[Cant]])</f>
        <v>55000</v>
      </c>
      <c r="P6077" s="8">
        <f>IF(Tabla1[[#This Row],[Mov]]="VNT",-Tabla1[[#This Row],[Cant]],Tabla1[[#This Row],[Cant]])</f>
        <v>-1</v>
      </c>
      <c r="Q6077" s="8">
        <f>DAY(Tabla1[[#This Row],[Date]])</f>
        <v>12</v>
      </c>
      <c r="R6077" s="8">
        <f>MONTH(Tabla1[[#This Row],[Date]])</f>
        <v>1</v>
      </c>
      <c r="S6077" s="8">
        <f>YEAR(Tabla1[[#This Row],[Date]])</f>
        <v>2023</v>
      </c>
    </row>
    <row r="6078" spans="1:19" x14ac:dyDescent="0.2">
      <c r="A6078">
        <v>6065</v>
      </c>
      <c r="B6078" s="1">
        <v>44938</v>
      </c>
      <c r="C6078" t="s">
        <v>260</v>
      </c>
      <c r="D6078" t="s">
        <v>332</v>
      </c>
      <c r="E6078">
        <v>1</v>
      </c>
      <c r="F6078" t="s">
        <v>26</v>
      </c>
      <c r="G6078" t="s">
        <v>264</v>
      </c>
      <c r="H6078" t="s">
        <v>1339</v>
      </c>
      <c r="M6078" s="2">
        <v>8000</v>
      </c>
      <c r="N6078" s="2">
        <v>20000</v>
      </c>
      <c r="O6078" s="2">
        <f>IF(Tabla1[[#This Row],[Mov]]="VNT",Tabla1[[#This Row],[Sale]]-Tabla1[[#This Row],[Cost]],-Tabla1[[#This Row],[Cost]]*Tabla1[[#This Row],[Cant]])</f>
        <v>12000</v>
      </c>
      <c r="P6078" s="8">
        <f>IF(Tabla1[[#This Row],[Mov]]="VNT",-Tabla1[[#This Row],[Cant]],Tabla1[[#This Row],[Cant]])</f>
        <v>-1</v>
      </c>
      <c r="Q6078" s="8">
        <f>DAY(Tabla1[[#This Row],[Date]])</f>
        <v>12</v>
      </c>
      <c r="R6078" s="8">
        <f>MONTH(Tabla1[[#This Row],[Date]])</f>
        <v>1</v>
      </c>
      <c r="S6078" s="8">
        <f>YEAR(Tabla1[[#This Row],[Date]])</f>
        <v>2023</v>
      </c>
    </row>
    <row r="6079" spans="1:19" x14ac:dyDescent="0.2">
      <c r="A6079">
        <v>6066</v>
      </c>
      <c r="B6079" s="1">
        <v>44939</v>
      </c>
      <c r="C6079" t="s">
        <v>260</v>
      </c>
      <c r="D6079" t="s">
        <v>332</v>
      </c>
      <c r="E6079">
        <v>1</v>
      </c>
      <c r="F6079" t="s">
        <v>116</v>
      </c>
      <c r="G6079" t="s">
        <v>347</v>
      </c>
      <c r="H6079" t="s">
        <v>518</v>
      </c>
      <c r="M6079" s="2">
        <v>6074</v>
      </c>
      <c r="N6079" s="2">
        <v>6500</v>
      </c>
      <c r="O6079" s="2">
        <f>IF(Tabla1[[#This Row],[Mov]]="VNT",Tabla1[[#This Row],[Sale]]-Tabla1[[#This Row],[Cost]],-Tabla1[[#This Row],[Cost]]*Tabla1[[#This Row],[Cant]])</f>
        <v>426</v>
      </c>
      <c r="P6079" s="8">
        <f>IF(Tabla1[[#This Row],[Mov]]="VNT",-Tabla1[[#This Row],[Cant]],Tabla1[[#This Row],[Cant]])</f>
        <v>-1</v>
      </c>
      <c r="Q6079" s="8">
        <f>DAY(Tabla1[[#This Row],[Date]])</f>
        <v>13</v>
      </c>
      <c r="R6079" s="8">
        <f>MONTH(Tabla1[[#This Row],[Date]])</f>
        <v>1</v>
      </c>
      <c r="S6079" s="8">
        <f>YEAR(Tabla1[[#This Row],[Date]])</f>
        <v>2023</v>
      </c>
    </row>
    <row r="6080" spans="1:19" x14ac:dyDescent="0.2">
      <c r="A6080">
        <v>6067</v>
      </c>
      <c r="B6080" s="1">
        <v>44939</v>
      </c>
      <c r="C6080" t="s">
        <v>260</v>
      </c>
      <c r="D6080" t="s">
        <v>332</v>
      </c>
      <c r="E6080">
        <v>1</v>
      </c>
      <c r="F6080" t="s">
        <v>116</v>
      </c>
      <c r="G6080" t="s">
        <v>347</v>
      </c>
      <c r="H6080" t="s">
        <v>518</v>
      </c>
      <c r="M6080" s="2">
        <v>10280</v>
      </c>
      <c r="N6080" s="2">
        <v>11000</v>
      </c>
      <c r="O6080" s="2">
        <f>IF(Tabla1[[#This Row],[Mov]]="VNT",Tabla1[[#This Row],[Sale]]-Tabla1[[#This Row],[Cost]],-Tabla1[[#This Row],[Cost]]*Tabla1[[#This Row],[Cant]])</f>
        <v>720</v>
      </c>
      <c r="P6080" s="8">
        <f>IF(Tabla1[[#This Row],[Mov]]="VNT",-Tabla1[[#This Row],[Cant]],Tabla1[[#This Row],[Cant]])</f>
        <v>-1</v>
      </c>
      <c r="Q6080" s="8">
        <f>DAY(Tabla1[[#This Row],[Date]])</f>
        <v>13</v>
      </c>
      <c r="R6080" s="8">
        <f>MONTH(Tabla1[[#This Row],[Date]])</f>
        <v>1</v>
      </c>
      <c r="S6080" s="8">
        <f>YEAR(Tabla1[[#This Row],[Date]])</f>
        <v>2023</v>
      </c>
    </row>
    <row r="6081" spans="1:19" x14ac:dyDescent="0.2">
      <c r="A6081">
        <v>6068</v>
      </c>
      <c r="B6081" s="1">
        <v>44939</v>
      </c>
      <c r="C6081" t="s">
        <v>260</v>
      </c>
      <c r="D6081" t="s">
        <v>2292</v>
      </c>
      <c r="E6081">
        <v>1</v>
      </c>
      <c r="F6081" t="s">
        <v>225</v>
      </c>
      <c r="G6081" t="s">
        <v>273</v>
      </c>
      <c r="H6081" t="s">
        <v>2293</v>
      </c>
      <c r="M6081" s="2">
        <v>1100</v>
      </c>
      <c r="N6081" s="2">
        <v>10000</v>
      </c>
      <c r="O6081" s="2">
        <f>IF(Tabla1[[#This Row],[Mov]]="VNT",Tabla1[[#This Row],[Sale]]-Tabla1[[#This Row],[Cost]],-Tabla1[[#This Row],[Cost]]*Tabla1[[#This Row],[Cant]])</f>
        <v>8900</v>
      </c>
      <c r="P6081" s="8">
        <f>IF(Tabla1[[#This Row],[Mov]]="VNT",-Tabla1[[#This Row],[Cant]],Tabla1[[#This Row],[Cant]])</f>
        <v>-1</v>
      </c>
      <c r="Q6081" s="8">
        <f>DAY(Tabla1[[#This Row],[Date]])</f>
        <v>13</v>
      </c>
      <c r="R6081" s="8">
        <f>MONTH(Tabla1[[#This Row],[Date]])</f>
        <v>1</v>
      </c>
      <c r="S6081" s="8">
        <f>YEAR(Tabla1[[#This Row],[Date]])</f>
        <v>2023</v>
      </c>
    </row>
    <row r="6082" spans="1:19" x14ac:dyDescent="0.2">
      <c r="A6082">
        <v>6069</v>
      </c>
      <c r="B6082" s="1">
        <v>44939</v>
      </c>
      <c r="C6082" t="s">
        <v>260</v>
      </c>
      <c r="D6082" t="s">
        <v>332</v>
      </c>
      <c r="E6082">
        <v>1</v>
      </c>
      <c r="F6082" t="s">
        <v>628</v>
      </c>
      <c r="G6082" t="s">
        <v>266</v>
      </c>
      <c r="H6082" t="s">
        <v>769</v>
      </c>
      <c r="M6082" s="2">
        <v>33000</v>
      </c>
      <c r="N6082" s="2">
        <v>55000</v>
      </c>
      <c r="O6082" s="2">
        <f>IF(Tabla1[[#This Row],[Mov]]="VNT",Tabla1[[#This Row],[Sale]]-Tabla1[[#This Row],[Cost]],-Tabla1[[#This Row],[Cost]]*Tabla1[[#This Row],[Cant]])</f>
        <v>22000</v>
      </c>
      <c r="P6082" s="8">
        <f>IF(Tabla1[[#This Row],[Mov]]="VNT",-Tabla1[[#This Row],[Cant]],Tabla1[[#This Row],[Cant]])</f>
        <v>-1</v>
      </c>
      <c r="Q6082" s="8">
        <f>DAY(Tabla1[[#This Row],[Date]])</f>
        <v>13</v>
      </c>
      <c r="R6082" s="8">
        <f>MONTH(Tabla1[[#This Row],[Date]])</f>
        <v>1</v>
      </c>
      <c r="S6082" s="8">
        <f>YEAR(Tabla1[[#This Row],[Date]])</f>
        <v>2023</v>
      </c>
    </row>
    <row r="6083" spans="1:19" x14ac:dyDescent="0.2">
      <c r="A6083">
        <v>6070</v>
      </c>
      <c r="B6083" s="1">
        <v>44939</v>
      </c>
      <c r="C6083" t="s">
        <v>260</v>
      </c>
      <c r="D6083" t="s">
        <v>332</v>
      </c>
      <c r="E6083">
        <v>1</v>
      </c>
      <c r="F6083" t="s">
        <v>831</v>
      </c>
      <c r="G6083" t="s">
        <v>1032</v>
      </c>
      <c r="H6083" t="s">
        <v>1038</v>
      </c>
      <c r="M6083" s="2">
        <v>23000</v>
      </c>
      <c r="N6083" s="2">
        <v>55000</v>
      </c>
      <c r="O6083" s="2">
        <f>IF(Tabla1[[#This Row],[Mov]]="VNT",Tabla1[[#This Row],[Sale]]-Tabla1[[#This Row],[Cost]],-Tabla1[[#This Row],[Cost]]*Tabla1[[#This Row],[Cant]])</f>
        <v>32000</v>
      </c>
      <c r="P6083" s="8">
        <f>IF(Tabla1[[#This Row],[Mov]]="VNT",-Tabla1[[#This Row],[Cant]],Tabla1[[#This Row],[Cant]])</f>
        <v>-1</v>
      </c>
      <c r="Q6083" s="8">
        <f>DAY(Tabla1[[#This Row],[Date]])</f>
        <v>13</v>
      </c>
      <c r="R6083" s="8">
        <f>MONTH(Tabla1[[#This Row],[Date]])</f>
        <v>1</v>
      </c>
      <c r="S6083" s="8">
        <f>YEAR(Tabla1[[#This Row],[Date]])</f>
        <v>2023</v>
      </c>
    </row>
    <row r="6084" spans="1:19" x14ac:dyDescent="0.2">
      <c r="A6084">
        <v>6071</v>
      </c>
      <c r="B6084" s="1">
        <v>44939</v>
      </c>
      <c r="C6084" t="s">
        <v>260</v>
      </c>
      <c r="D6084" t="s">
        <v>332</v>
      </c>
      <c r="E6084">
        <v>1</v>
      </c>
      <c r="F6084" t="s">
        <v>386</v>
      </c>
      <c r="G6084" t="s">
        <v>263</v>
      </c>
      <c r="H6084" t="s">
        <v>3633</v>
      </c>
      <c r="L6084" t="s">
        <v>2294</v>
      </c>
      <c r="M6084" s="2">
        <v>65000</v>
      </c>
      <c r="N6084" s="2">
        <v>120000</v>
      </c>
      <c r="O6084" s="2">
        <f>IF(Tabla1[[#This Row],[Mov]]="VNT",Tabla1[[#This Row],[Sale]]-Tabla1[[#This Row],[Cost]],-Tabla1[[#This Row],[Cost]]*Tabla1[[#This Row],[Cant]])</f>
        <v>55000</v>
      </c>
      <c r="P6084" s="8">
        <f>IF(Tabla1[[#This Row],[Mov]]="VNT",-Tabla1[[#This Row],[Cant]],Tabla1[[#This Row],[Cant]])</f>
        <v>-1</v>
      </c>
      <c r="Q6084" s="8">
        <f>DAY(Tabla1[[#This Row],[Date]])</f>
        <v>13</v>
      </c>
      <c r="R6084" s="8">
        <f>MONTH(Tabla1[[#This Row],[Date]])</f>
        <v>1</v>
      </c>
      <c r="S6084" s="8">
        <f>YEAR(Tabla1[[#This Row],[Date]])</f>
        <v>2023</v>
      </c>
    </row>
    <row r="6085" spans="1:19" x14ac:dyDescent="0.2">
      <c r="A6085">
        <v>6072</v>
      </c>
      <c r="B6085" s="1">
        <v>44939</v>
      </c>
      <c r="C6085" t="s">
        <v>260</v>
      </c>
      <c r="D6085" t="s">
        <v>332</v>
      </c>
      <c r="E6085">
        <v>1</v>
      </c>
      <c r="F6085" t="s">
        <v>225</v>
      </c>
      <c r="G6085" t="s">
        <v>263</v>
      </c>
      <c r="H6085" t="s">
        <v>391</v>
      </c>
      <c r="M6085" s="2">
        <v>1100</v>
      </c>
      <c r="N6085" s="2">
        <v>10000</v>
      </c>
      <c r="O6085" s="2">
        <f>IF(Tabla1[[#This Row],[Mov]]="VNT",Tabla1[[#This Row],[Sale]]-Tabla1[[#This Row],[Cost]],-Tabla1[[#This Row],[Cost]]*Tabla1[[#This Row],[Cant]])</f>
        <v>8900</v>
      </c>
      <c r="P6085" s="8">
        <f>IF(Tabla1[[#This Row],[Mov]]="VNT",-Tabla1[[#This Row],[Cant]],Tabla1[[#This Row],[Cant]])</f>
        <v>-1</v>
      </c>
      <c r="Q6085" s="8">
        <f>DAY(Tabla1[[#This Row],[Date]])</f>
        <v>13</v>
      </c>
      <c r="R6085" s="8">
        <f>MONTH(Tabla1[[#This Row],[Date]])</f>
        <v>1</v>
      </c>
      <c r="S6085" s="8">
        <f>YEAR(Tabla1[[#This Row],[Date]])</f>
        <v>2023</v>
      </c>
    </row>
    <row r="6086" spans="1:19" x14ac:dyDescent="0.2">
      <c r="A6086">
        <v>6073</v>
      </c>
      <c r="B6086" s="1">
        <v>44939</v>
      </c>
      <c r="C6086" t="s">
        <v>260</v>
      </c>
      <c r="D6086" t="s">
        <v>332</v>
      </c>
      <c r="E6086">
        <v>1</v>
      </c>
      <c r="F6086" t="s">
        <v>225</v>
      </c>
      <c r="G6086" t="s">
        <v>272</v>
      </c>
      <c r="H6086" t="s">
        <v>252</v>
      </c>
      <c r="M6086" s="2">
        <v>1100</v>
      </c>
      <c r="N6086" s="2">
        <v>9000</v>
      </c>
      <c r="O6086" s="2">
        <f>IF(Tabla1[[#This Row],[Mov]]="VNT",Tabla1[[#This Row],[Sale]]-Tabla1[[#This Row],[Cost]],-Tabla1[[#This Row],[Cost]]*Tabla1[[#This Row],[Cant]])</f>
        <v>7900</v>
      </c>
      <c r="P6086" s="8">
        <f>IF(Tabla1[[#This Row],[Mov]]="VNT",-Tabla1[[#This Row],[Cant]],Tabla1[[#This Row],[Cant]])</f>
        <v>-1</v>
      </c>
      <c r="Q6086" s="8">
        <f>DAY(Tabla1[[#This Row],[Date]])</f>
        <v>13</v>
      </c>
      <c r="R6086" s="8">
        <f>MONTH(Tabla1[[#This Row],[Date]])</f>
        <v>1</v>
      </c>
      <c r="S6086" s="8">
        <f>YEAR(Tabla1[[#This Row],[Date]])</f>
        <v>2023</v>
      </c>
    </row>
    <row r="6087" spans="1:19" x14ac:dyDescent="0.2">
      <c r="A6087">
        <v>6074</v>
      </c>
      <c r="B6087" s="1">
        <v>44939</v>
      </c>
      <c r="C6087" t="s">
        <v>260</v>
      </c>
      <c r="D6087" t="s">
        <v>332</v>
      </c>
      <c r="E6087">
        <v>1</v>
      </c>
      <c r="F6087" t="s">
        <v>586</v>
      </c>
      <c r="G6087" t="s">
        <v>272</v>
      </c>
      <c r="H6087" t="s">
        <v>252</v>
      </c>
      <c r="M6087" s="2">
        <v>7000</v>
      </c>
      <c r="N6087" s="2">
        <v>19000</v>
      </c>
      <c r="O6087" s="2">
        <f>IF(Tabla1[[#This Row],[Mov]]="VNT",Tabla1[[#This Row],[Sale]]-Tabla1[[#This Row],[Cost]],-Tabla1[[#This Row],[Cost]]*Tabla1[[#This Row],[Cant]])</f>
        <v>12000</v>
      </c>
      <c r="P6087" s="8">
        <f>IF(Tabla1[[#This Row],[Mov]]="VNT",-Tabla1[[#This Row],[Cant]],Tabla1[[#This Row],[Cant]])</f>
        <v>-1</v>
      </c>
      <c r="Q6087" s="8">
        <f>DAY(Tabla1[[#This Row],[Date]])</f>
        <v>13</v>
      </c>
      <c r="R6087" s="8">
        <f>MONTH(Tabla1[[#This Row],[Date]])</f>
        <v>1</v>
      </c>
      <c r="S6087" s="8">
        <f>YEAR(Tabla1[[#This Row],[Date]])</f>
        <v>2023</v>
      </c>
    </row>
    <row r="6088" spans="1:19" x14ac:dyDescent="0.2">
      <c r="A6088">
        <v>6075</v>
      </c>
      <c r="B6088" s="1">
        <v>44939</v>
      </c>
      <c r="C6088" t="s">
        <v>260</v>
      </c>
      <c r="D6088" t="s">
        <v>332</v>
      </c>
      <c r="E6088">
        <v>1</v>
      </c>
      <c r="F6088" t="s">
        <v>127</v>
      </c>
      <c r="G6088" t="s">
        <v>266</v>
      </c>
      <c r="H6088" t="s">
        <v>2295</v>
      </c>
      <c r="M6088" s="2">
        <v>2500</v>
      </c>
      <c r="N6088" s="2">
        <v>7000</v>
      </c>
      <c r="O6088" s="2">
        <f>IF(Tabla1[[#This Row],[Mov]]="VNT",Tabla1[[#This Row],[Sale]]-Tabla1[[#This Row],[Cost]],-Tabla1[[#This Row],[Cost]]*Tabla1[[#This Row],[Cant]])</f>
        <v>4500</v>
      </c>
      <c r="P6088" s="8">
        <f>IF(Tabla1[[#This Row],[Mov]]="VNT",-Tabla1[[#This Row],[Cant]],Tabla1[[#This Row],[Cant]])</f>
        <v>-1</v>
      </c>
      <c r="Q6088" s="8">
        <f>DAY(Tabla1[[#This Row],[Date]])</f>
        <v>13</v>
      </c>
      <c r="R6088" s="8">
        <f>MONTH(Tabla1[[#This Row],[Date]])</f>
        <v>1</v>
      </c>
      <c r="S6088" s="8">
        <f>YEAR(Tabla1[[#This Row],[Date]])</f>
        <v>2023</v>
      </c>
    </row>
    <row r="6089" spans="1:19" x14ac:dyDescent="0.2">
      <c r="A6089">
        <v>6076</v>
      </c>
      <c r="B6089" s="1">
        <v>44939</v>
      </c>
      <c r="C6089" t="s">
        <v>260</v>
      </c>
      <c r="D6089" t="s">
        <v>332</v>
      </c>
      <c r="E6089">
        <v>1</v>
      </c>
      <c r="F6089" t="s">
        <v>127</v>
      </c>
      <c r="G6089" t="s">
        <v>266</v>
      </c>
      <c r="H6089" t="s">
        <v>2295</v>
      </c>
      <c r="M6089" s="2">
        <v>2500</v>
      </c>
      <c r="N6089" s="2">
        <v>8000</v>
      </c>
      <c r="O6089" s="2">
        <f>IF(Tabla1[[#This Row],[Mov]]="VNT",Tabla1[[#This Row],[Sale]]-Tabla1[[#This Row],[Cost]],-Tabla1[[#This Row],[Cost]]*Tabla1[[#This Row],[Cant]])</f>
        <v>5500</v>
      </c>
      <c r="P6089" s="8">
        <f>IF(Tabla1[[#This Row],[Mov]]="VNT",-Tabla1[[#This Row],[Cant]],Tabla1[[#This Row],[Cant]])</f>
        <v>-1</v>
      </c>
      <c r="Q6089" s="8">
        <f>DAY(Tabla1[[#This Row],[Date]])</f>
        <v>13</v>
      </c>
      <c r="R6089" s="8">
        <f>MONTH(Tabla1[[#This Row],[Date]])</f>
        <v>1</v>
      </c>
      <c r="S6089" s="8">
        <f>YEAR(Tabla1[[#This Row],[Date]])</f>
        <v>2023</v>
      </c>
    </row>
    <row r="6090" spans="1:19" x14ac:dyDescent="0.2">
      <c r="A6090">
        <v>6077</v>
      </c>
      <c r="B6090" s="1">
        <v>44939</v>
      </c>
      <c r="C6090" t="s">
        <v>260</v>
      </c>
      <c r="D6090" t="s">
        <v>332</v>
      </c>
      <c r="E6090">
        <v>1</v>
      </c>
      <c r="F6090" t="s">
        <v>15</v>
      </c>
      <c r="G6090" t="s">
        <v>266</v>
      </c>
      <c r="H6090" t="s">
        <v>159</v>
      </c>
      <c r="I6090" t="s">
        <v>157</v>
      </c>
      <c r="M6090" s="2">
        <v>2500</v>
      </c>
      <c r="N6090" s="2">
        <v>12000</v>
      </c>
      <c r="O6090" s="2">
        <f>IF(Tabla1[[#This Row],[Mov]]="VNT",Tabla1[[#This Row],[Sale]]-Tabla1[[#This Row],[Cost]],-Tabla1[[#This Row],[Cost]]*Tabla1[[#This Row],[Cant]])</f>
        <v>9500</v>
      </c>
      <c r="P6090" s="8">
        <f>IF(Tabla1[[#This Row],[Mov]]="VNT",-Tabla1[[#This Row],[Cant]],Tabla1[[#This Row],[Cant]])</f>
        <v>-1</v>
      </c>
      <c r="Q6090" s="8">
        <f>DAY(Tabla1[[#This Row],[Date]])</f>
        <v>13</v>
      </c>
      <c r="R6090" s="8">
        <f>MONTH(Tabla1[[#This Row],[Date]])</f>
        <v>1</v>
      </c>
      <c r="S6090" s="8">
        <f>YEAR(Tabla1[[#This Row],[Date]])</f>
        <v>2023</v>
      </c>
    </row>
    <row r="6091" spans="1:19" x14ac:dyDescent="0.2">
      <c r="A6091">
        <v>6078</v>
      </c>
      <c r="B6091" s="1">
        <v>44939</v>
      </c>
      <c r="C6091" t="s">
        <v>260</v>
      </c>
      <c r="D6091" t="s">
        <v>332</v>
      </c>
      <c r="E6091">
        <v>1</v>
      </c>
      <c r="F6091" t="s">
        <v>15</v>
      </c>
      <c r="G6091" t="s">
        <v>333</v>
      </c>
      <c r="H6091" t="s">
        <v>2228</v>
      </c>
      <c r="M6091" s="2">
        <v>2000</v>
      </c>
      <c r="N6091" s="2">
        <v>10000</v>
      </c>
      <c r="O6091" s="2">
        <f>IF(Tabla1[[#This Row],[Mov]]="VNT",Tabla1[[#This Row],[Sale]]-Tabla1[[#This Row],[Cost]],-Tabla1[[#This Row],[Cost]]*Tabla1[[#This Row],[Cant]])</f>
        <v>8000</v>
      </c>
      <c r="P6091" s="8">
        <f>IF(Tabla1[[#This Row],[Mov]]="VNT",-Tabla1[[#This Row],[Cant]],Tabla1[[#This Row],[Cant]])</f>
        <v>-1</v>
      </c>
      <c r="Q6091" s="8">
        <f>DAY(Tabla1[[#This Row],[Date]])</f>
        <v>13</v>
      </c>
      <c r="R6091" s="8">
        <f>MONTH(Tabla1[[#This Row],[Date]])</f>
        <v>1</v>
      </c>
      <c r="S6091" s="8">
        <f>YEAR(Tabla1[[#This Row],[Date]])</f>
        <v>2023</v>
      </c>
    </row>
    <row r="6092" spans="1:19" x14ac:dyDescent="0.2">
      <c r="A6092">
        <v>6079</v>
      </c>
      <c r="B6092" s="1">
        <v>44939</v>
      </c>
      <c r="C6092" t="s">
        <v>260</v>
      </c>
      <c r="D6092" t="s">
        <v>332</v>
      </c>
      <c r="E6092">
        <v>1</v>
      </c>
      <c r="F6092" t="s">
        <v>365</v>
      </c>
      <c r="G6092" t="s">
        <v>943</v>
      </c>
      <c r="H6092" t="s">
        <v>2296</v>
      </c>
      <c r="M6092" s="2">
        <v>4000</v>
      </c>
      <c r="N6092" s="2">
        <v>9000</v>
      </c>
      <c r="O6092" s="2">
        <f>IF(Tabla1[[#This Row],[Mov]]="VNT",Tabla1[[#This Row],[Sale]]-Tabla1[[#This Row],[Cost]],-Tabla1[[#This Row],[Cost]]*Tabla1[[#This Row],[Cant]])</f>
        <v>5000</v>
      </c>
      <c r="P6092" s="8">
        <f>IF(Tabla1[[#This Row],[Mov]]="VNT",-Tabla1[[#This Row],[Cant]],Tabla1[[#This Row],[Cant]])</f>
        <v>-1</v>
      </c>
      <c r="Q6092" s="8">
        <f>DAY(Tabla1[[#This Row],[Date]])</f>
        <v>13</v>
      </c>
      <c r="R6092" s="8">
        <f>MONTH(Tabla1[[#This Row],[Date]])</f>
        <v>1</v>
      </c>
      <c r="S6092" s="8">
        <f>YEAR(Tabla1[[#This Row],[Date]])</f>
        <v>2023</v>
      </c>
    </row>
    <row r="6093" spans="1:19" x14ac:dyDescent="0.2">
      <c r="A6093">
        <v>6080</v>
      </c>
      <c r="B6093" s="1">
        <v>44939</v>
      </c>
      <c r="C6093" t="s">
        <v>260</v>
      </c>
      <c r="D6093" t="s">
        <v>332</v>
      </c>
      <c r="E6093">
        <v>1</v>
      </c>
      <c r="F6093" t="s">
        <v>224</v>
      </c>
      <c r="G6093" t="s">
        <v>263</v>
      </c>
      <c r="H6093" t="s">
        <v>547</v>
      </c>
      <c r="M6093" s="2">
        <v>8500</v>
      </c>
      <c r="N6093" s="2">
        <v>20000</v>
      </c>
      <c r="O6093" s="2">
        <f>IF(Tabla1[[#This Row],[Mov]]="VNT",Tabla1[[#This Row],[Sale]]-Tabla1[[#This Row],[Cost]],-Tabla1[[#This Row],[Cost]]*Tabla1[[#This Row],[Cant]])</f>
        <v>11500</v>
      </c>
      <c r="P6093" s="8">
        <f>IF(Tabla1[[#This Row],[Mov]]="VNT",-Tabla1[[#This Row],[Cant]],Tabla1[[#This Row],[Cant]])</f>
        <v>-1</v>
      </c>
      <c r="Q6093" s="8">
        <f>DAY(Tabla1[[#This Row],[Date]])</f>
        <v>13</v>
      </c>
      <c r="R6093" s="8">
        <f>MONTH(Tabla1[[#This Row],[Date]])</f>
        <v>1</v>
      </c>
      <c r="S6093" s="8">
        <f>YEAR(Tabla1[[#This Row],[Date]])</f>
        <v>2023</v>
      </c>
    </row>
    <row r="6094" spans="1:19" x14ac:dyDescent="0.2">
      <c r="A6094">
        <v>6081</v>
      </c>
      <c r="B6094" s="1">
        <v>44939</v>
      </c>
      <c r="C6094" t="s">
        <v>260</v>
      </c>
      <c r="D6094" t="s">
        <v>332</v>
      </c>
      <c r="E6094">
        <v>1</v>
      </c>
      <c r="F6094" t="s">
        <v>225</v>
      </c>
      <c r="G6094" t="s">
        <v>263</v>
      </c>
      <c r="H6094" t="s">
        <v>547</v>
      </c>
      <c r="M6094" s="2">
        <v>1100</v>
      </c>
      <c r="N6094" s="2">
        <v>10000</v>
      </c>
      <c r="O6094" s="2">
        <f>IF(Tabla1[[#This Row],[Mov]]="VNT",Tabla1[[#This Row],[Sale]]-Tabla1[[#This Row],[Cost]],-Tabla1[[#This Row],[Cost]]*Tabla1[[#This Row],[Cant]])</f>
        <v>8900</v>
      </c>
      <c r="P6094" s="8">
        <f>IF(Tabla1[[#This Row],[Mov]]="VNT",-Tabla1[[#This Row],[Cant]],Tabla1[[#This Row],[Cant]])</f>
        <v>-1</v>
      </c>
      <c r="Q6094" s="8">
        <f>DAY(Tabla1[[#This Row],[Date]])</f>
        <v>13</v>
      </c>
      <c r="R6094" s="8">
        <f>MONTH(Tabla1[[#This Row],[Date]])</f>
        <v>1</v>
      </c>
      <c r="S6094" s="8">
        <f>YEAR(Tabla1[[#This Row],[Date]])</f>
        <v>2023</v>
      </c>
    </row>
    <row r="6095" spans="1:19" x14ac:dyDescent="0.2">
      <c r="A6095">
        <v>6082</v>
      </c>
      <c r="B6095" s="1">
        <v>44939</v>
      </c>
      <c r="C6095" t="s">
        <v>260</v>
      </c>
      <c r="D6095" t="s">
        <v>332</v>
      </c>
      <c r="E6095">
        <v>1</v>
      </c>
      <c r="F6095" t="s">
        <v>458</v>
      </c>
      <c r="G6095" t="s">
        <v>262</v>
      </c>
      <c r="H6095" t="s">
        <v>2297</v>
      </c>
      <c r="M6095" s="2">
        <v>0</v>
      </c>
      <c r="N6095" s="2">
        <v>25000</v>
      </c>
      <c r="O6095" s="2">
        <f>IF(Tabla1[[#This Row],[Mov]]="VNT",Tabla1[[#This Row],[Sale]]-Tabla1[[#This Row],[Cost]],-Tabla1[[#This Row],[Cost]]*Tabla1[[#This Row],[Cant]])</f>
        <v>25000</v>
      </c>
      <c r="P6095" s="8">
        <f>IF(Tabla1[[#This Row],[Mov]]="VNT",-Tabla1[[#This Row],[Cant]],Tabla1[[#This Row],[Cant]])</f>
        <v>-1</v>
      </c>
      <c r="Q6095" s="8">
        <f>DAY(Tabla1[[#This Row],[Date]])</f>
        <v>13</v>
      </c>
      <c r="R6095" s="8">
        <f>MONTH(Tabla1[[#This Row],[Date]])</f>
        <v>1</v>
      </c>
      <c r="S6095" s="8">
        <f>YEAR(Tabla1[[#This Row],[Date]])</f>
        <v>2023</v>
      </c>
    </row>
    <row r="6096" spans="1:19" x14ac:dyDescent="0.2">
      <c r="A6096">
        <v>6083</v>
      </c>
      <c r="B6096" s="1">
        <v>44939</v>
      </c>
      <c r="C6096" t="s">
        <v>260</v>
      </c>
      <c r="D6096" t="s">
        <v>332</v>
      </c>
      <c r="E6096">
        <v>1</v>
      </c>
      <c r="F6096" t="s">
        <v>458</v>
      </c>
      <c r="G6096" t="s">
        <v>262</v>
      </c>
      <c r="H6096" t="s">
        <v>2298</v>
      </c>
      <c r="M6096" s="2">
        <v>0</v>
      </c>
      <c r="N6096" s="2">
        <v>25000</v>
      </c>
      <c r="O6096" s="2">
        <f>IF(Tabla1[[#This Row],[Mov]]="VNT",Tabla1[[#This Row],[Sale]]-Tabla1[[#This Row],[Cost]],-Tabla1[[#This Row],[Cost]]*Tabla1[[#This Row],[Cant]])</f>
        <v>25000</v>
      </c>
      <c r="P6096" s="8">
        <f>IF(Tabla1[[#This Row],[Mov]]="VNT",-Tabla1[[#This Row],[Cant]],Tabla1[[#This Row],[Cant]])</f>
        <v>-1</v>
      </c>
      <c r="Q6096" s="8">
        <f>DAY(Tabla1[[#This Row],[Date]])</f>
        <v>13</v>
      </c>
      <c r="R6096" s="8">
        <f>MONTH(Tabla1[[#This Row],[Date]])</f>
        <v>1</v>
      </c>
      <c r="S6096" s="8">
        <f>YEAR(Tabla1[[#This Row],[Date]])</f>
        <v>2023</v>
      </c>
    </row>
    <row r="6097" spans="1:19" x14ac:dyDescent="0.2">
      <c r="A6097">
        <v>6084</v>
      </c>
      <c r="B6097" s="1">
        <v>44939</v>
      </c>
      <c r="C6097" t="s">
        <v>260</v>
      </c>
      <c r="D6097" t="s">
        <v>332</v>
      </c>
      <c r="E6097">
        <v>1</v>
      </c>
      <c r="F6097" t="s">
        <v>1192</v>
      </c>
      <c r="G6097" t="s">
        <v>263</v>
      </c>
      <c r="H6097" t="s">
        <v>547</v>
      </c>
      <c r="M6097" s="2">
        <v>14000</v>
      </c>
      <c r="N6097" s="2">
        <v>29000</v>
      </c>
      <c r="O6097" s="2">
        <f>IF(Tabla1[[#This Row],[Mov]]="VNT",Tabla1[[#This Row],[Sale]]-Tabla1[[#This Row],[Cost]],-Tabla1[[#This Row],[Cost]]*Tabla1[[#This Row],[Cant]])</f>
        <v>15000</v>
      </c>
      <c r="P6097" s="8">
        <f>IF(Tabla1[[#This Row],[Mov]]="VNT",-Tabla1[[#This Row],[Cant]],Tabla1[[#This Row],[Cant]])</f>
        <v>-1</v>
      </c>
      <c r="Q6097" s="8">
        <f>DAY(Tabla1[[#This Row],[Date]])</f>
        <v>13</v>
      </c>
      <c r="R6097" s="8">
        <f>MONTH(Tabla1[[#This Row],[Date]])</f>
        <v>1</v>
      </c>
      <c r="S6097" s="8">
        <f>YEAR(Tabla1[[#This Row],[Date]])</f>
        <v>2023</v>
      </c>
    </row>
    <row r="6098" spans="1:19" x14ac:dyDescent="0.2">
      <c r="A6098">
        <v>6085</v>
      </c>
      <c r="B6098" s="1">
        <v>44939</v>
      </c>
      <c r="C6098" t="s">
        <v>260</v>
      </c>
      <c r="D6098" t="s">
        <v>332</v>
      </c>
      <c r="E6098">
        <v>1</v>
      </c>
      <c r="F6098" t="s">
        <v>458</v>
      </c>
      <c r="G6098" t="s">
        <v>266</v>
      </c>
      <c r="H6098" t="s">
        <v>1410</v>
      </c>
      <c r="M6098" s="2">
        <v>0</v>
      </c>
      <c r="N6098" s="2">
        <v>20000</v>
      </c>
      <c r="O6098" s="2">
        <f>IF(Tabla1[[#This Row],[Mov]]="VNT",Tabla1[[#This Row],[Sale]]-Tabla1[[#This Row],[Cost]],-Tabla1[[#This Row],[Cost]]*Tabla1[[#This Row],[Cant]])</f>
        <v>20000</v>
      </c>
      <c r="P6098" s="8">
        <f>IF(Tabla1[[#This Row],[Mov]]="VNT",-Tabla1[[#This Row],[Cant]],Tabla1[[#This Row],[Cant]])</f>
        <v>-1</v>
      </c>
      <c r="Q6098" s="8">
        <f>DAY(Tabla1[[#This Row],[Date]])</f>
        <v>13</v>
      </c>
      <c r="R6098" s="8">
        <f>MONTH(Tabla1[[#This Row],[Date]])</f>
        <v>1</v>
      </c>
      <c r="S6098" s="8">
        <f>YEAR(Tabla1[[#This Row],[Date]])</f>
        <v>2023</v>
      </c>
    </row>
    <row r="6099" spans="1:19" x14ac:dyDescent="0.2">
      <c r="A6099">
        <v>6086</v>
      </c>
      <c r="B6099" s="1">
        <v>44939</v>
      </c>
      <c r="C6099" t="s">
        <v>260</v>
      </c>
      <c r="D6099" t="s">
        <v>332</v>
      </c>
      <c r="E6099">
        <v>1</v>
      </c>
      <c r="F6099" t="s">
        <v>1545</v>
      </c>
      <c r="G6099" t="s">
        <v>272</v>
      </c>
      <c r="H6099" t="s">
        <v>807</v>
      </c>
      <c r="L6099" t="s">
        <v>2299</v>
      </c>
      <c r="M6099" s="2">
        <v>20000</v>
      </c>
      <c r="N6099" s="2">
        <v>45000</v>
      </c>
      <c r="O6099" s="2">
        <f>IF(Tabla1[[#This Row],[Mov]]="VNT",Tabla1[[#This Row],[Sale]]-Tabla1[[#This Row],[Cost]],-Tabla1[[#This Row],[Cost]]*Tabla1[[#This Row],[Cant]])</f>
        <v>25000</v>
      </c>
      <c r="P6099" s="8">
        <f>IF(Tabla1[[#This Row],[Mov]]="VNT",-Tabla1[[#This Row],[Cant]],Tabla1[[#This Row],[Cant]])</f>
        <v>-1</v>
      </c>
      <c r="Q6099" s="8">
        <f>DAY(Tabla1[[#This Row],[Date]])</f>
        <v>13</v>
      </c>
      <c r="R6099" s="8">
        <f>MONTH(Tabla1[[#This Row],[Date]])</f>
        <v>1</v>
      </c>
      <c r="S6099" s="8">
        <f>YEAR(Tabla1[[#This Row],[Date]])</f>
        <v>2023</v>
      </c>
    </row>
    <row r="6100" spans="1:19" x14ac:dyDescent="0.2">
      <c r="A6100">
        <v>6087</v>
      </c>
      <c r="B6100" s="1">
        <v>44939</v>
      </c>
      <c r="C6100" t="s">
        <v>260</v>
      </c>
      <c r="D6100" t="s">
        <v>332</v>
      </c>
      <c r="E6100">
        <v>1</v>
      </c>
      <c r="F6100" t="s">
        <v>116</v>
      </c>
      <c r="G6100" t="s">
        <v>347</v>
      </c>
      <c r="H6100" t="s">
        <v>518</v>
      </c>
      <c r="M6100" s="2">
        <v>6074</v>
      </c>
      <c r="N6100" s="2">
        <v>6500</v>
      </c>
      <c r="O6100" s="2">
        <f>IF(Tabla1[[#This Row],[Mov]]="VNT",Tabla1[[#This Row],[Sale]]-Tabla1[[#This Row],[Cost]],-Tabla1[[#This Row],[Cost]]*Tabla1[[#This Row],[Cant]])</f>
        <v>426</v>
      </c>
      <c r="P6100" s="8">
        <f>IF(Tabla1[[#This Row],[Mov]]="VNT",-Tabla1[[#This Row],[Cant]],Tabla1[[#This Row],[Cant]])</f>
        <v>-1</v>
      </c>
      <c r="Q6100" s="8">
        <f>DAY(Tabla1[[#This Row],[Date]])</f>
        <v>13</v>
      </c>
      <c r="R6100" s="8">
        <f>MONTH(Tabla1[[#This Row],[Date]])</f>
        <v>1</v>
      </c>
      <c r="S6100" s="8">
        <f>YEAR(Tabla1[[#This Row],[Date]])</f>
        <v>2023</v>
      </c>
    </row>
    <row r="6101" spans="1:19" x14ac:dyDescent="0.2">
      <c r="A6101">
        <v>6088</v>
      </c>
      <c r="B6101" s="1">
        <v>44939</v>
      </c>
      <c r="C6101" t="s">
        <v>260</v>
      </c>
      <c r="D6101" t="s">
        <v>332</v>
      </c>
      <c r="E6101">
        <v>1</v>
      </c>
      <c r="F6101" t="s">
        <v>116</v>
      </c>
      <c r="G6101" t="s">
        <v>347</v>
      </c>
      <c r="H6101" t="s">
        <v>518</v>
      </c>
      <c r="M6101" s="2">
        <v>7009</v>
      </c>
      <c r="N6101" s="2">
        <v>7500</v>
      </c>
      <c r="O6101" s="2">
        <f>IF(Tabla1[[#This Row],[Mov]]="VNT",Tabla1[[#This Row],[Sale]]-Tabla1[[#This Row],[Cost]],-Tabla1[[#This Row],[Cost]]*Tabla1[[#This Row],[Cant]])</f>
        <v>491</v>
      </c>
      <c r="P6101" s="8">
        <f>IF(Tabla1[[#This Row],[Mov]]="VNT",-Tabla1[[#This Row],[Cant]],Tabla1[[#This Row],[Cant]])</f>
        <v>-1</v>
      </c>
      <c r="Q6101" s="8">
        <f>DAY(Tabla1[[#This Row],[Date]])</f>
        <v>13</v>
      </c>
      <c r="R6101" s="8">
        <f>MONTH(Tabla1[[#This Row],[Date]])</f>
        <v>1</v>
      </c>
      <c r="S6101" s="8">
        <f>YEAR(Tabla1[[#This Row],[Date]])</f>
        <v>2023</v>
      </c>
    </row>
    <row r="6102" spans="1:19" x14ac:dyDescent="0.2">
      <c r="A6102">
        <v>6089</v>
      </c>
      <c r="B6102" s="1">
        <v>44939</v>
      </c>
      <c r="C6102" t="s">
        <v>260</v>
      </c>
      <c r="D6102" t="s">
        <v>332</v>
      </c>
      <c r="E6102">
        <v>1</v>
      </c>
      <c r="F6102" t="s">
        <v>116</v>
      </c>
      <c r="G6102" t="s">
        <v>347</v>
      </c>
      <c r="H6102" t="s">
        <v>518</v>
      </c>
      <c r="M6102" s="2">
        <v>6074</v>
      </c>
      <c r="N6102" s="2">
        <v>6500</v>
      </c>
      <c r="O6102" s="2">
        <f>IF(Tabla1[[#This Row],[Mov]]="VNT",Tabla1[[#This Row],[Sale]]-Tabla1[[#This Row],[Cost]],-Tabla1[[#This Row],[Cost]]*Tabla1[[#This Row],[Cant]])</f>
        <v>426</v>
      </c>
      <c r="P6102" s="8">
        <f>IF(Tabla1[[#This Row],[Mov]]="VNT",-Tabla1[[#This Row],[Cant]],Tabla1[[#This Row],[Cant]])</f>
        <v>-1</v>
      </c>
      <c r="Q6102" s="8">
        <f>DAY(Tabla1[[#This Row],[Date]])</f>
        <v>13</v>
      </c>
      <c r="R6102" s="8">
        <f>MONTH(Tabla1[[#This Row],[Date]])</f>
        <v>1</v>
      </c>
      <c r="S6102" s="8">
        <f>YEAR(Tabla1[[#This Row],[Date]])</f>
        <v>2023</v>
      </c>
    </row>
    <row r="6103" spans="1:19" x14ac:dyDescent="0.2">
      <c r="A6103">
        <v>6090</v>
      </c>
      <c r="B6103" s="1">
        <v>44939</v>
      </c>
      <c r="C6103" t="s">
        <v>260</v>
      </c>
      <c r="D6103" t="s">
        <v>332</v>
      </c>
      <c r="E6103">
        <v>1</v>
      </c>
      <c r="F6103" t="s">
        <v>116</v>
      </c>
      <c r="G6103" t="s">
        <v>347</v>
      </c>
      <c r="H6103" t="s">
        <v>518</v>
      </c>
      <c r="M6103" s="2">
        <v>19626</v>
      </c>
      <c r="N6103" s="2">
        <v>21000</v>
      </c>
      <c r="O6103" s="2">
        <f>IF(Tabla1[[#This Row],[Mov]]="VNT",Tabla1[[#This Row],[Sale]]-Tabla1[[#This Row],[Cost]],-Tabla1[[#This Row],[Cost]]*Tabla1[[#This Row],[Cant]])</f>
        <v>1374</v>
      </c>
      <c r="P6103" s="8">
        <f>IF(Tabla1[[#This Row],[Mov]]="VNT",-Tabla1[[#This Row],[Cant]],Tabla1[[#This Row],[Cant]])</f>
        <v>-1</v>
      </c>
      <c r="Q6103" s="8">
        <f>DAY(Tabla1[[#This Row],[Date]])</f>
        <v>13</v>
      </c>
      <c r="R6103" s="8">
        <f>MONTH(Tabla1[[#This Row],[Date]])</f>
        <v>1</v>
      </c>
      <c r="S6103" s="8">
        <f>YEAR(Tabla1[[#This Row],[Date]])</f>
        <v>2023</v>
      </c>
    </row>
    <row r="6104" spans="1:19" x14ac:dyDescent="0.2">
      <c r="A6104">
        <v>6091</v>
      </c>
      <c r="B6104" s="1">
        <v>44939</v>
      </c>
      <c r="C6104" t="s">
        <v>260</v>
      </c>
      <c r="D6104" t="s">
        <v>332</v>
      </c>
      <c r="E6104">
        <v>1</v>
      </c>
      <c r="F6104" t="s">
        <v>848</v>
      </c>
      <c r="G6104" t="s">
        <v>727</v>
      </c>
      <c r="H6104" t="s">
        <v>140</v>
      </c>
      <c r="M6104" s="2">
        <v>900</v>
      </c>
      <c r="N6104" s="2">
        <v>3000</v>
      </c>
      <c r="O6104" s="2">
        <f>IF(Tabla1[[#This Row],[Mov]]="VNT",Tabla1[[#This Row],[Sale]]-Tabla1[[#This Row],[Cost]],-Tabla1[[#This Row],[Cost]]*Tabla1[[#This Row],[Cant]])</f>
        <v>2100</v>
      </c>
      <c r="P6104" s="8">
        <f>IF(Tabla1[[#This Row],[Mov]]="VNT",-Tabla1[[#This Row],[Cant]],Tabla1[[#This Row],[Cant]])</f>
        <v>-1</v>
      </c>
      <c r="Q6104" s="8">
        <f>DAY(Tabla1[[#This Row],[Date]])</f>
        <v>13</v>
      </c>
      <c r="R6104" s="8">
        <f>MONTH(Tabla1[[#This Row],[Date]])</f>
        <v>1</v>
      </c>
      <c r="S6104" s="8">
        <f>YEAR(Tabla1[[#This Row],[Date]])</f>
        <v>2023</v>
      </c>
    </row>
    <row r="6105" spans="1:19" x14ac:dyDescent="0.2">
      <c r="A6105">
        <v>6092</v>
      </c>
      <c r="B6105" s="1">
        <v>44939</v>
      </c>
      <c r="C6105" t="s">
        <v>260</v>
      </c>
      <c r="D6105" t="s">
        <v>332</v>
      </c>
      <c r="E6105">
        <v>1</v>
      </c>
      <c r="F6105" t="s">
        <v>15</v>
      </c>
      <c r="G6105" t="s">
        <v>266</v>
      </c>
      <c r="H6105" t="s">
        <v>2064</v>
      </c>
      <c r="M6105" s="2">
        <v>3000</v>
      </c>
      <c r="N6105" s="2">
        <v>10000</v>
      </c>
      <c r="O6105" s="2">
        <f>IF(Tabla1[[#This Row],[Mov]]="VNT",Tabla1[[#This Row],[Sale]]-Tabla1[[#This Row],[Cost]],-Tabla1[[#This Row],[Cost]]*Tabla1[[#This Row],[Cant]])</f>
        <v>7000</v>
      </c>
      <c r="P6105" s="8">
        <f>IF(Tabla1[[#This Row],[Mov]]="VNT",-Tabla1[[#This Row],[Cant]],Tabla1[[#This Row],[Cant]])</f>
        <v>-1</v>
      </c>
      <c r="Q6105" s="8">
        <f>DAY(Tabla1[[#This Row],[Date]])</f>
        <v>13</v>
      </c>
      <c r="R6105" s="8">
        <f>MONTH(Tabla1[[#This Row],[Date]])</f>
        <v>1</v>
      </c>
      <c r="S6105" s="8">
        <f>YEAR(Tabla1[[#This Row],[Date]])</f>
        <v>2023</v>
      </c>
    </row>
    <row r="6106" spans="1:19" x14ac:dyDescent="0.2">
      <c r="A6106">
        <v>6093</v>
      </c>
      <c r="B6106" s="1">
        <v>44939</v>
      </c>
      <c r="C6106" t="s">
        <v>260</v>
      </c>
      <c r="D6106" t="s">
        <v>332</v>
      </c>
      <c r="E6106">
        <v>1</v>
      </c>
      <c r="F6106" t="s">
        <v>116</v>
      </c>
      <c r="G6106" t="s">
        <v>347</v>
      </c>
      <c r="H6106" t="s">
        <v>518</v>
      </c>
      <c r="M6106" s="2">
        <v>3271</v>
      </c>
      <c r="N6106" s="2">
        <v>3500</v>
      </c>
      <c r="O6106" s="2">
        <f>IF(Tabla1[[#This Row],[Mov]]="VNT",Tabla1[[#This Row],[Sale]]-Tabla1[[#This Row],[Cost]],-Tabla1[[#This Row],[Cost]]*Tabla1[[#This Row],[Cant]])</f>
        <v>229</v>
      </c>
      <c r="P6106" s="8">
        <f>IF(Tabla1[[#This Row],[Mov]]="VNT",-Tabla1[[#This Row],[Cant]],Tabla1[[#This Row],[Cant]])</f>
        <v>-1</v>
      </c>
      <c r="Q6106" s="8">
        <f>DAY(Tabla1[[#This Row],[Date]])</f>
        <v>13</v>
      </c>
      <c r="R6106" s="8">
        <f>MONTH(Tabla1[[#This Row],[Date]])</f>
        <v>1</v>
      </c>
      <c r="S6106" s="8">
        <f>YEAR(Tabla1[[#This Row],[Date]])</f>
        <v>2023</v>
      </c>
    </row>
    <row r="6107" spans="1:19" x14ac:dyDescent="0.2">
      <c r="A6107">
        <v>6094</v>
      </c>
      <c r="B6107" s="1">
        <v>44939</v>
      </c>
      <c r="C6107" t="s">
        <v>260</v>
      </c>
      <c r="D6107" t="s">
        <v>332</v>
      </c>
      <c r="E6107">
        <v>1</v>
      </c>
      <c r="F6107" t="s">
        <v>116</v>
      </c>
      <c r="G6107" t="s">
        <v>347</v>
      </c>
      <c r="H6107" t="s">
        <v>518</v>
      </c>
      <c r="M6107" s="2">
        <v>6074</v>
      </c>
      <c r="N6107" s="2">
        <v>6500</v>
      </c>
      <c r="O6107" s="2">
        <f>IF(Tabla1[[#This Row],[Mov]]="VNT",Tabla1[[#This Row],[Sale]]-Tabla1[[#This Row],[Cost]],-Tabla1[[#This Row],[Cost]]*Tabla1[[#This Row],[Cant]])</f>
        <v>426</v>
      </c>
      <c r="P6107" s="8">
        <f>IF(Tabla1[[#This Row],[Mov]]="VNT",-Tabla1[[#This Row],[Cant]],Tabla1[[#This Row],[Cant]])</f>
        <v>-1</v>
      </c>
      <c r="Q6107" s="8">
        <f>DAY(Tabla1[[#This Row],[Date]])</f>
        <v>13</v>
      </c>
      <c r="R6107" s="8">
        <f>MONTH(Tabla1[[#This Row],[Date]])</f>
        <v>1</v>
      </c>
      <c r="S6107" s="8">
        <f>YEAR(Tabla1[[#This Row],[Date]])</f>
        <v>2023</v>
      </c>
    </row>
    <row r="6108" spans="1:19" x14ac:dyDescent="0.2">
      <c r="A6108">
        <v>6095</v>
      </c>
      <c r="B6108" s="1">
        <v>44939</v>
      </c>
      <c r="C6108" t="s">
        <v>260</v>
      </c>
      <c r="D6108" t="s">
        <v>332</v>
      </c>
      <c r="E6108">
        <v>1</v>
      </c>
      <c r="F6108" t="s">
        <v>48</v>
      </c>
      <c r="G6108" t="s">
        <v>791</v>
      </c>
      <c r="H6108" t="s">
        <v>1046</v>
      </c>
      <c r="M6108" s="2">
        <v>45000</v>
      </c>
      <c r="N6108" s="2">
        <v>90000</v>
      </c>
      <c r="O6108" s="2">
        <f>IF(Tabla1[[#This Row],[Mov]]="VNT",Tabla1[[#This Row],[Sale]]-Tabla1[[#This Row],[Cost]],-Tabla1[[#This Row],[Cost]]*Tabla1[[#This Row],[Cant]])</f>
        <v>45000</v>
      </c>
      <c r="P6108" s="8">
        <f>IF(Tabla1[[#This Row],[Mov]]="VNT",-Tabla1[[#This Row],[Cant]],Tabla1[[#This Row],[Cant]])</f>
        <v>-1</v>
      </c>
      <c r="Q6108" s="8">
        <f>DAY(Tabla1[[#This Row],[Date]])</f>
        <v>13</v>
      </c>
      <c r="R6108" s="8">
        <f>MONTH(Tabla1[[#This Row],[Date]])</f>
        <v>1</v>
      </c>
      <c r="S6108" s="8">
        <f>YEAR(Tabla1[[#This Row],[Date]])</f>
        <v>2023</v>
      </c>
    </row>
    <row r="6109" spans="1:19" x14ac:dyDescent="0.2">
      <c r="A6109">
        <v>6096</v>
      </c>
      <c r="B6109" s="1">
        <v>44939</v>
      </c>
      <c r="C6109" t="s">
        <v>260</v>
      </c>
      <c r="D6109" t="s">
        <v>332</v>
      </c>
      <c r="E6109">
        <v>1</v>
      </c>
      <c r="F6109" t="s">
        <v>26</v>
      </c>
      <c r="G6109" t="s">
        <v>273</v>
      </c>
      <c r="H6109" t="s">
        <v>2138</v>
      </c>
      <c r="M6109" s="2">
        <v>25000</v>
      </c>
      <c r="N6109" s="2">
        <v>59000</v>
      </c>
      <c r="O6109" s="2">
        <f>IF(Tabla1[[#This Row],[Mov]]="VNT",Tabla1[[#This Row],[Sale]]-Tabla1[[#This Row],[Cost]],-Tabla1[[#This Row],[Cost]]*Tabla1[[#This Row],[Cant]])</f>
        <v>34000</v>
      </c>
      <c r="P6109" s="8">
        <f>IF(Tabla1[[#This Row],[Mov]]="VNT",-Tabla1[[#This Row],[Cant]],Tabla1[[#This Row],[Cant]])</f>
        <v>-1</v>
      </c>
      <c r="Q6109" s="8">
        <f>DAY(Tabla1[[#This Row],[Date]])</f>
        <v>13</v>
      </c>
      <c r="R6109" s="8">
        <f>MONTH(Tabla1[[#This Row],[Date]])</f>
        <v>1</v>
      </c>
      <c r="S6109" s="8">
        <f>YEAR(Tabla1[[#This Row],[Date]])</f>
        <v>2023</v>
      </c>
    </row>
    <row r="6110" spans="1:19" x14ac:dyDescent="0.2">
      <c r="A6110">
        <v>6097</v>
      </c>
      <c r="B6110" s="1">
        <v>44939</v>
      </c>
      <c r="C6110" t="s">
        <v>260</v>
      </c>
      <c r="D6110" t="s">
        <v>332</v>
      </c>
      <c r="E6110">
        <v>1</v>
      </c>
      <c r="F6110" t="s">
        <v>21</v>
      </c>
      <c r="G6110" t="s">
        <v>272</v>
      </c>
      <c r="H6110" t="s">
        <v>24</v>
      </c>
      <c r="M6110" s="2">
        <v>3500</v>
      </c>
      <c r="N6110" s="2">
        <v>12000</v>
      </c>
      <c r="O6110" s="2">
        <f>IF(Tabla1[[#This Row],[Mov]]="VNT",Tabla1[[#This Row],[Sale]]-Tabla1[[#This Row],[Cost]],-Tabla1[[#This Row],[Cost]]*Tabla1[[#This Row],[Cant]])</f>
        <v>8500</v>
      </c>
      <c r="P6110" s="8">
        <f>IF(Tabla1[[#This Row],[Mov]]="VNT",-Tabla1[[#This Row],[Cant]],Tabla1[[#This Row],[Cant]])</f>
        <v>-1</v>
      </c>
      <c r="Q6110" s="8">
        <f>DAY(Tabla1[[#This Row],[Date]])</f>
        <v>13</v>
      </c>
      <c r="R6110" s="8">
        <f>MONTH(Tabla1[[#This Row],[Date]])</f>
        <v>1</v>
      </c>
      <c r="S6110" s="8">
        <f>YEAR(Tabla1[[#This Row],[Date]])</f>
        <v>2023</v>
      </c>
    </row>
    <row r="6111" spans="1:19" x14ac:dyDescent="0.2">
      <c r="A6111">
        <v>6098</v>
      </c>
      <c r="B6111" s="1">
        <v>44939</v>
      </c>
      <c r="C6111" t="s">
        <v>260</v>
      </c>
      <c r="D6111" t="s">
        <v>332</v>
      </c>
      <c r="E6111">
        <v>1</v>
      </c>
      <c r="F6111" t="s">
        <v>21</v>
      </c>
      <c r="G6111" t="s">
        <v>272</v>
      </c>
      <c r="H6111" t="s">
        <v>1522</v>
      </c>
      <c r="M6111" s="2">
        <v>2800</v>
      </c>
      <c r="N6111" s="2">
        <v>10000</v>
      </c>
      <c r="O6111" s="2">
        <f>IF(Tabla1[[#This Row],[Mov]]="VNT",Tabla1[[#This Row],[Sale]]-Tabla1[[#This Row],[Cost]],-Tabla1[[#This Row],[Cost]]*Tabla1[[#This Row],[Cant]])</f>
        <v>7200</v>
      </c>
      <c r="P6111" s="8">
        <f>IF(Tabla1[[#This Row],[Mov]]="VNT",-Tabla1[[#This Row],[Cant]],Tabla1[[#This Row],[Cant]])</f>
        <v>-1</v>
      </c>
      <c r="Q6111" s="8">
        <f>DAY(Tabla1[[#This Row],[Date]])</f>
        <v>13</v>
      </c>
      <c r="R6111" s="8">
        <f>MONTH(Tabla1[[#This Row],[Date]])</f>
        <v>1</v>
      </c>
      <c r="S6111" s="8">
        <f>YEAR(Tabla1[[#This Row],[Date]])</f>
        <v>2023</v>
      </c>
    </row>
    <row r="6112" spans="1:19" x14ac:dyDescent="0.2">
      <c r="A6112">
        <v>6099</v>
      </c>
      <c r="B6112" s="1">
        <v>44939</v>
      </c>
      <c r="C6112" t="s">
        <v>260</v>
      </c>
      <c r="D6112" t="s">
        <v>332</v>
      </c>
      <c r="E6112">
        <v>1</v>
      </c>
      <c r="F6112" t="s">
        <v>455</v>
      </c>
      <c r="G6112" t="s">
        <v>382</v>
      </c>
      <c r="H6112" t="s">
        <v>509</v>
      </c>
      <c r="M6112" s="2">
        <v>1000</v>
      </c>
      <c r="N6112" s="2">
        <v>3000</v>
      </c>
      <c r="O6112" s="2">
        <f>IF(Tabla1[[#This Row],[Mov]]="VNT",Tabla1[[#This Row],[Sale]]-Tabla1[[#This Row],[Cost]],-Tabla1[[#This Row],[Cost]]*Tabla1[[#This Row],[Cant]])</f>
        <v>2000</v>
      </c>
      <c r="P6112" s="8">
        <f>IF(Tabla1[[#This Row],[Mov]]="VNT",-Tabla1[[#This Row],[Cant]],Tabla1[[#This Row],[Cant]])</f>
        <v>-1</v>
      </c>
      <c r="Q6112" s="8">
        <f>DAY(Tabla1[[#This Row],[Date]])</f>
        <v>13</v>
      </c>
      <c r="R6112" s="8">
        <f>MONTH(Tabla1[[#This Row],[Date]])</f>
        <v>1</v>
      </c>
      <c r="S6112" s="8">
        <f>YEAR(Tabla1[[#This Row],[Date]])</f>
        <v>2023</v>
      </c>
    </row>
    <row r="6113" spans="1:19" x14ac:dyDescent="0.2">
      <c r="A6113">
        <v>6100</v>
      </c>
      <c r="B6113" s="1">
        <v>44939</v>
      </c>
      <c r="C6113" t="s">
        <v>260</v>
      </c>
      <c r="D6113" t="s">
        <v>332</v>
      </c>
      <c r="E6113">
        <v>1</v>
      </c>
      <c r="F6113" t="s">
        <v>476</v>
      </c>
      <c r="G6113" t="s">
        <v>266</v>
      </c>
      <c r="H6113" t="s">
        <v>2300</v>
      </c>
      <c r="M6113" s="2">
        <v>1800</v>
      </c>
      <c r="N6113" s="2">
        <v>5000</v>
      </c>
      <c r="O6113" s="2">
        <f>IF(Tabla1[[#This Row],[Mov]]="VNT",Tabla1[[#This Row],[Sale]]-Tabla1[[#This Row],[Cost]],-Tabla1[[#This Row],[Cost]]*Tabla1[[#This Row],[Cant]])</f>
        <v>3200</v>
      </c>
      <c r="P6113" s="8">
        <f>IF(Tabla1[[#This Row],[Mov]]="VNT",-Tabla1[[#This Row],[Cant]],Tabla1[[#This Row],[Cant]])</f>
        <v>-1</v>
      </c>
      <c r="Q6113" s="8">
        <f>DAY(Tabla1[[#This Row],[Date]])</f>
        <v>13</v>
      </c>
      <c r="R6113" s="8">
        <f>MONTH(Tabla1[[#This Row],[Date]])</f>
        <v>1</v>
      </c>
      <c r="S6113" s="8">
        <f>YEAR(Tabla1[[#This Row],[Date]])</f>
        <v>2023</v>
      </c>
    </row>
    <row r="6114" spans="1:19" x14ac:dyDescent="0.2">
      <c r="A6114">
        <v>6101</v>
      </c>
      <c r="B6114" s="1">
        <v>44939</v>
      </c>
      <c r="C6114" t="s">
        <v>260</v>
      </c>
      <c r="D6114" t="s">
        <v>332</v>
      </c>
      <c r="E6114">
        <v>1</v>
      </c>
      <c r="F6114" t="s">
        <v>26</v>
      </c>
      <c r="G6114" t="s">
        <v>603</v>
      </c>
      <c r="H6114" t="s">
        <v>16</v>
      </c>
      <c r="M6114" s="2">
        <v>3000</v>
      </c>
      <c r="N6114" s="2">
        <v>8000</v>
      </c>
      <c r="O6114" s="2">
        <f>IF(Tabla1[[#This Row],[Mov]]="VNT",Tabla1[[#This Row],[Sale]]-Tabla1[[#This Row],[Cost]],-Tabla1[[#This Row],[Cost]]*Tabla1[[#This Row],[Cant]])</f>
        <v>5000</v>
      </c>
      <c r="P6114" s="8">
        <f>IF(Tabla1[[#This Row],[Mov]]="VNT",-Tabla1[[#This Row],[Cant]],Tabla1[[#This Row],[Cant]])</f>
        <v>-1</v>
      </c>
      <c r="Q6114" s="8">
        <f>DAY(Tabla1[[#This Row],[Date]])</f>
        <v>13</v>
      </c>
      <c r="R6114" s="8">
        <f>MONTH(Tabla1[[#This Row],[Date]])</f>
        <v>1</v>
      </c>
      <c r="S6114" s="8">
        <f>YEAR(Tabla1[[#This Row],[Date]])</f>
        <v>2023</v>
      </c>
    </row>
    <row r="6115" spans="1:19" x14ac:dyDescent="0.2">
      <c r="A6115">
        <v>6102</v>
      </c>
      <c r="B6115" s="1">
        <v>44940</v>
      </c>
      <c r="C6115" t="s">
        <v>260</v>
      </c>
      <c r="D6115" t="s">
        <v>332</v>
      </c>
      <c r="E6115">
        <v>1</v>
      </c>
      <c r="F6115" t="s">
        <v>116</v>
      </c>
      <c r="G6115" t="s">
        <v>382</v>
      </c>
      <c r="H6115" t="s">
        <v>514</v>
      </c>
      <c r="M6115" s="2">
        <v>14953</v>
      </c>
      <c r="N6115" s="2">
        <v>16000</v>
      </c>
      <c r="O6115" s="2">
        <f>IF(Tabla1[[#This Row],[Mov]]="VNT",Tabla1[[#This Row],[Sale]]-Tabla1[[#This Row],[Cost]],-Tabla1[[#This Row],[Cost]]*Tabla1[[#This Row],[Cant]])</f>
        <v>1047</v>
      </c>
      <c r="P6115" s="8">
        <f>IF(Tabla1[[#This Row],[Mov]]="VNT",-Tabla1[[#This Row],[Cant]],Tabla1[[#This Row],[Cant]])</f>
        <v>-1</v>
      </c>
      <c r="Q6115" s="8">
        <f>DAY(Tabla1[[#This Row],[Date]])</f>
        <v>14</v>
      </c>
      <c r="R6115" s="8">
        <f>MONTH(Tabla1[[#This Row],[Date]])</f>
        <v>1</v>
      </c>
      <c r="S6115" s="8">
        <f>YEAR(Tabla1[[#This Row],[Date]])</f>
        <v>2023</v>
      </c>
    </row>
    <row r="6116" spans="1:19" x14ac:dyDescent="0.2">
      <c r="A6116">
        <v>6103</v>
      </c>
      <c r="B6116" s="1">
        <v>44940</v>
      </c>
      <c r="C6116" t="s">
        <v>260</v>
      </c>
      <c r="D6116" t="s">
        <v>332</v>
      </c>
      <c r="E6116">
        <v>1</v>
      </c>
      <c r="F6116" t="s">
        <v>116</v>
      </c>
      <c r="G6116" t="s">
        <v>347</v>
      </c>
      <c r="H6116" t="s">
        <v>518</v>
      </c>
      <c r="M6116" s="2">
        <v>6074</v>
      </c>
      <c r="N6116" s="2">
        <v>6500</v>
      </c>
      <c r="O6116" s="2">
        <f>IF(Tabla1[[#This Row],[Mov]]="VNT",Tabla1[[#This Row],[Sale]]-Tabla1[[#This Row],[Cost]],-Tabla1[[#This Row],[Cost]]*Tabla1[[#This Row],[Cant]])</f>
        <v>426</v>
      </c>
      <c r="P6116" s="8">
        <f>IF(Tabla1[[#This Row],[Mov]]="VNT",-Tabla1[[#This Row],[Cant]],Tabla1[[#This Row],[Cant]])</f>
        <v>-1</v>
      </c>
      <c r="Q6116" s="8">
        <f>DAY(Tabla1[[#This Row],[Date]])</f>
        <v>14</v>
      </c>
      <c r="R6116" s="8">
        <f>MONTH(Tabla1[[#This Row],[Date]])</f>
        <v>1</v>
      </c>
      <c r="S6116" s="8">
        <f>YEAR(Tabla1[[#This Row],[Date]])</f>
        <v>2023</v>
      </c>
    </row>
    <row r="6117" spans="1:19" x14ac:dyDescent="0.2">
      <c r="A6117">
        <v>6104</v>
      </c>
      <c r="B6117" s="1">
        <v>44940</v>
      </c>
      <c r="C6117" t="s">
        <v>260</v>
      </c>
      <c r="D6117" t="s">
        <v>332</v>
      </c>
      <c r="E6117">
        <v>1</v>
      </c>
      <c r="F6117" t="s">
        <v>224</v>
      </c>
      <c r="G6117" t="s">
        <v>262</v>
      </c>
      <c r="H6117" t="s">
        <v>1873</v>
      </c>
      <c r="M6117" s="2">
        <v>8500</v>
      </c>
      <c r="N6117" s="2">
        <v>20000</v>
      </c>
      <c r="O6117" s="2">
        <f>IF(Tabla1[[#This Row],[Mov]]="VNT",Tabla1[[#This Row],[Sale]]-Tabla1[[#This Row],[Cost]],-Tabla1[[#This Row],[Cost]]*Tabla1[[#This Row],[Cant]])</f>
        <v>11500</v>
      </c>
      <c r="P6117" s="8">
        <f>IF(Tabla1[[#This Row],[Mov]]="VNT",-Tabla1[[#This Row],[Cant]],Tabla1[[#This Row],[Cant]])</f>
        <v>-1</v>
      </c>
      <c r="Q6117" s="8">
        <f>DAY(Tabla1[[#This Row],[Date]])</f>
        <v>14</v>
      </c>
      <c r="R6117" s="8">
        <f>MONTH(Tabla1[[#This Row],[Date]])</f>
        <v>1</v>
      </c>
      <c r="S6117" s="8">
        <f>YEAR(Tabla1[[#This Row],[Date]])</f>
        <v>2023</v>
      </c>
    </row>
    <row r="6118" spans="1:19" x14ac:dyDescent="0.2">
      <c r="A6118">
        <v>6105</v>
      </c>
      <c r="B6118" s="1">
        <v>44940</v>
      </c>
      <c r="C6118" t="s">
        <v>260</v>
      </c>
      <c r="D6118" t="s">
        <v>332</v>
      </c>
      <c r="E6118">
        <v>1</v>
      </c>
      <c r="F6118" t="s">
        <v>15</v>
      </c>
      <c r="G6118" t="s">
        <v>266</v>
      </c>
      <c r="H6118" t="s">
        <v>1499</v>
      </c>
      <c r="M6118" s="2">
        <v>7600</v>
      </c>
      <c r="N6118" s="2">
        <v>19000</v>
      </c>
      <c r="O6118" s="2">
        <f>IF(Tabla1[[#This Row],[Mov]]="VNT",Tabla1[[#This Row],[Sale]]-Tabla1[[#This Row],[Cost]],-Tabla1[[#This Row],[Cost]]*Tabla1[[#This Row],[Cant]])</f>
        <v>11400</v>
      </c>
      <c r="P6118" s="8">
        <f>IF(Tabla1[[#This Row],[Mov]]="VNT",-Tabla1[[#This Row],[Cant]],Tabla1[[#This Row],[Cant]])</f>
        <v>-1</v>
      </c>
      <c r="Q6118" s="8">
        <f>DAY(Tabla1[[#This Row],[Date]])</f>
        <v>14</v>
      </c>
      <c r="R6118" s="8">
        <f>MONTH(Tabla1[[#This Row],[Date]])</f>
        <v>1</v>
      </c>
      <c r="S6118" s="8">
        <f>YEAR(Tabla1[[#This Row],[Date]])</f>
        <v>2023</v>
      </c>
    </row>
    <row r="6119" spans="1:19" x14ac:dyDescent="0.2">
      <c r="A6119">
        <v>6106</v>
      </c>
      <c r="B6119" s="1">
        <v>44940</v>
      </c>
      <c r="C6119" t="s">
        <v>260</v>
      </c>
      <c r="D6119" t="s">
        <v>332</v>
      </c>
      <c r="E6119">
        <v>1</v>
      </c>
      <c r="F6119" t="s">
        <v>224</v>
      </c>
      <c r="G6119" t="s">
        <v>1782</v>
      </c>
      <c r="H6119" t="s">
        <v>1397</v>
      </c>
      <c r="M6119" s="2">
        <v>11000</v>
      </c>
      <c r="N6119" s="2">
        <v>20000</v>
      </c>
      <c r="O6119" s="2">
        <f>IF(Tabla1[[#This Row],[Mov]]="VNT",Tabla1[[#This Row],[Sale]]-Tabla1[[#This Row],[Cost]],-Tabla1[[#This Row],[Cost]]*Tabla1[[#This Row],[Cant]])</f>
        <v>9000</v>
      </c>
      <c r="P6119" s="8">
        <f>IF(Tabla1[[#This Row],[Mov]]="VNT",-Tabla1[[#This Row],[Cant]],Tabla1[[#This Row],[Cant]])</f>
        <v>-1</v>
      </c>
      <c r="Q6119" s="8">
        <f>DAY(Tabla1[[#This Row],[Date]])</f>
        <v>14</v>
      </c>
      <c r="R6119" s="8">
        <f>MONTH(Tabla1[[#This Row],[Date]])</f>
        <v>1</v>
      </c>
      <c r="S6119" s="8">
        <f>YEAR(Tabla1[[#This Row],[Date]])</f>
        <v>2023</v>
      </c>
    </row>
    <row r="6120" spans="1:19" x14ac:dyDescent="0.2">
      <c r="A6120">
        <v>6107</v>
      </c>
      <c r="B6120" s="1">
        <v>44940</v>
      </c>
      <c r="C6120" t="s">
        <v>260</v>
      </c>
      <c r="D6120" t="s">
        <v>332</v>
      </c>
      <c r="E6120">
        <v>1</v>
      </c>
      <c r="F6120" t="s">
        <v>21</v>
      </c>
      <c r="G6120" t="s">
        <v>272</v>
      </c>
      <c r="H6120" t="s">
        <v>24</v>
      </c>
      <c r="M6120" s="2">
        <v>3500</v>
      </c>
      <c r="N6120" s="2">
        <v>12000</v>
      </c>
      <c r="O6120" s="2">
        <f>IF(Tabla1[[#This Row],[Mov]]="VNT",Tabla1[[#This Row],[Sale]]-Tabla1[[#This Row],[Cost]],-Tabla1[[#This Row],[Cost]]*Tabla1[[#This Row],[Cant]])</f>
        <v>8500</v>
      </c>
      <c r="P6120" s="8">
        <f>IF(Tabla1[[#This Row],[Mov]]="VNT",-Tabla1[[#This Row],[Cant]],Tabla1[[#This Row],[Cant]])</f>
        <v>-1</v>
      </c>
      <c r="Q6120" s="8">
        <f>DAY(Tabla1[[#This Row],[Date]])</f>
        <v>14</v>
      </c>
      <c r="R6120" s="8">
        <f>MONTH(Tabla1[[#This Row],[Date]])</f>
        <v>1</v>
      </c>
      <c r="S6120" s="8">
        <f>YEAR(Tabla1[[#This Row],[Date]])</f>
        <v>2023</v>
      </c>
    </row>
    <row r="6121" spans="1:19" x14ac:dyDescent="0.2">
      <c r="A6121">
        <v>6108</v>
      </c>
      <c r="B6121" s="1">
        <v>44940</v>
      </c>
      <c r="C6121" t="s">
        <v>260</v>
      </c>
      <c r="D6121" t="s">
        <v>332</v>
      </c>
      <c r="E6121">
        <v>1</v>
      </c>
      <c r="F6121" t="s">
        <v>342</v>
      </c>
      <c r="G6121" t="s">
        <v>860</v>
      </c>
      <c r="H6121" t="s">
        <v>596</v>
      </c>
      <c r="M6121" s="2">
        <v>900</v>
      </c>
      <c r="N6121" s="2">
        <v>10000</v>
      </c>
      <c r="O6121" s="2">
        <f>IF(Tabla1[[#This Row],[Mov]]="VNT",Tabla1[[#This Row],[Sale]]-Tabla1[[#This Row],[Cost]],-Tabla1[[#This Row],[Cost]]*Tabla1[[#This Row],[Cant]])</f>
        <v>9100</v>
      </c>
      <c r="P6121" s="8">
        <f>IF(Tabla1[[#This Row],[Mov]]="VNT",-Tabla1[[#This Row],[Cant]],Tabla1[[#This Row],[Cant]])</f>
        <v>-1</v>
      </c>
      <c r="Q6121" s="8">
        <f>DAY(Tabla1[[#This Row],[Date]])</f>
        <v>14</v>
      </c>
      <c r="R6121" s="8">
        <f>MONTH(Tabla1[[#This Row],[Date]])</f>
        <v>1</v>
      </c>
      <c r="S6121" s="8">
        <f>YEAR(Tabla1[[#This Row],[Date]])</f>
        <v>2023</v>
      </c>
    </row>
    <row r="6122" spans="1:19" x14ac:dyDescent="0.2">
      <c r="A6122">
        <v>6109</v>
      </c>
      <c r="B6122" s="1">
        <v>44940</v>
      </c>
      <c r="C6122" t="s">
        <v>260</v>
      </c>
      <c r="D6122" t="s">
        <v>332</v>
      </c>
      <c r="E6122">
        <v>1</v>
      </c>
      <c r="F6122" t="s">
        <v>224</v>
      </c>
      <c r="G6122" t="s">
        <v>860</v>
      </c>
      <c r="H6122" t="s">
        <v>596</v>
      </c>
      <c r="M6122" s="2">
        <v>8000</v>
      </c>
      <c r="N6122" s="2">
        <v>20000</v>
      </c>
      <c r="O6122" s="2">
        <f>IF(Tabla1[[#This Row],[Mov]]="VNT",Tabla1[[#This Row],[Sale]]-Tabla1[[#This Row],[Cost]],-Tabla1[[#This Row],[Cost]]*Tabla1[[#This Row],[Cant]])</f>
        <v>12000</v>
      </c>
      <c r="P6122" s="8">
        <f>IF(Tabla1[[#This Row],[Mov]]="VNT",-Tabla1[[#This Row],[Cant]],Tabla1[[#This Row],[Cant]])</f>
        <v>-1</v>
      </c>
      <c r="Q6122" s="8">
        <f>DAY(Tabla1[[#This Row],[Date]])</f>
        <v>14</v>
      </c>
      <c r="R6122" s="8">
        <f>MONTH(Tabla1[[#This Row],[Date]])</f>
        <v>1</v>
      </c>
      <c r="S6122" s="8">
        <f>YEAR(Tabla1[[#This Row],[Date]])</f>
        <v>2023</v>
      </c>
    </row>
    <row r="6123" spans="1:19" x14ac:dyDescent="0.2">
      <c r="A6123">
        <v>6110</v>
      </c>
      <c r="B6123" s="1">
        <v>44940</v>
      </c>
      <c r="C6123" t="s">
        <v>260</v>
      </c>
      <c r="D6123" t="s">
        <v>332</v>
      </c>
      <c r="E6123">
        <v>1</v>
      </c>
      <c r="F6123" t="s">
        <v>116</v>
      </c>
      <c r="G6123" t="s">
        <v>347</v>
      </c>
      <c r="H6123" t="s">
        <v>518</v>
      </c>
      <c r="M6123" s="2">
        <v>6074</v>
      </c>
      <c r="N6123" s="2">
        <v>6500</v>
      </c>
      <c r="O6123" s="2">
        <f>IF(Tabla1[[#This Row],[Mov]]="VNT",Tabla1[[#This Row],[Sale]]-Tabla1[[#This Row],[Cost]],-Tabla1[[#This Row],[Cost]]*Tabla1[[#This Row],[Cant]])</f>
        <v>426</v>
      </c>
      <c r="P6123" s="8">
        <f>IF(Tabla1[[#This Row],[Mov]]="VNT",-Tabla1[[#This Row],[Cant]],Tabla1[[#This Row],[Cant]])</f>
        <v>-1</v>
      </c>
      <c r="Q6123" s="8">
        <f>DAY(Tabla1[[#This Row],[Date]])</f>
        <v>14</v>
      </c>
      <c r="R6123" s="8">
        <f>MONTH(Tabla1[[#This Row],[Date]])</f>
        <v>1</v>
      </c>
      <c r="S6123" s="8">
        <f>YEAR(Tabla1[[#This Row],[Date]])</f>
        <v>2023</v>
      </c>
    </row>
    <row r="6124" spans="1:19" x14ac:dyDescent="0.2">
      <c r="A6124">
        <v>6111</v>
      </c>
      <c r="B6124" s="1">
        <v>44940</v>
      </c>
      <c r="C6124" t="s">
        <v>260</v>
      </c>
      <c r="D6124" t="s">
        <v>332</v>
      </c>
      <c r="E6124">
        <v>1</v>
      </c>
      <c r="F6124" t="s">
        <v>116</v>
      </c>
      <c r="G6124" t="s">
        <v>347</v>
      </c>
      <c r="H6124" t="s">
        <v>518</v>
      </c>
      <c r="M6124" s="2">
        <v>2803</v>
      </c>
      <c r="N6124" s="2">
        <v>3000</v>
      </c>
      <c r="O6124" s="2">
        <f>IF(Tabla1[[#This Row],[Mov]]="VNT",Tabla1[[#This Row],[Sale]]-Tabla1[[#This Row],[Cost]],-Tabla1[[#This Row],[Cost]]*Tabla1[[#This Row],[Cant]])</f>
        <v>197</v>
      </c>
      <c r="P6124" s="8">
        <f>IF(Tabla1[[#This Row],[Mov]]="VNT",-Tabla1[[#This Row],[Cant]],Tabla1[[#This Row],[Cant]])</f>
        <v>-1</v>
      </c>
      <c r="Q6124" s="8">
        <f>DAY(Tabla1[[#This Row],[Date]])</f>
        <v>14</v>
      </c>
      <c r="R6124" s="8">
        <f>MONTH(Tabla1[[#This Row],[Date]])</f>
        <v>1</v>
      </c>
      <c r="S6124" s="8">
        <f>YEAR(Tabla1[[#This Row],[Date]])</f>
        <v>2023</v>
      </c>
    </row>
    <row r="6125" spans="1:19" x14ac:dyDescent="0.2">
      <c r="A6125">
        <v>6112</v>
      </c>
      <c r="B6125" s="1">
        <v>44940</v>
      </c>
      <c r="C6125" t="s">
        <v>260</v>
      </c>
      <c r="D6125" t="s">
        <v>332</v>
      </c>
      <c r="E6125">
        <v>1</v>
      </c>
      <c r="F6125" t="s">
        <v>116</v>
      </c>
      <c r="G6125" t="s">
        <v>349</v>
      </c>
      <c r="H6125" t="s">
        <v>515</v>
      </c>
      <c r="M6125" s="2">
        <v>3271</v>
      </c>
      <c r="N6125" s="2">
        <v>3500</v>
      </c>
      <c r="O6125" s="2">
        <f>IF(Tabla1[[#This Row],[Mov]]="VNT",Tabla1[[#This Row],[Sale]]-Tabla1[[#This Row],[Cost]],-Tabla1[[#This Row],[Cost]]*Tabla1[[#This Row],[Cant]])</f>
        <v>229</v>
      </c>
      <c r="P6125" s="8">
        <f>IF(Tabla1[[#This Row],[Mov]]="VNT",-Tabla1[[#This Row],[Cant]],Tabla1[[#This Row],[Cant]])</f>
        <v>-1</v>
      </c>
      <c r="Q6125" s="8">
        <f>DAY(Tabla1[[#This Row],[Date]])</f>
        <v>14</v>
      </c>
      <c r="R6125" s="8">
        <f>MONTH(Tabla1[[#This Row],[Date]])</f>
        <v>1</v>
      </c>
      <c r="S6125" s="8">
        <f>YEAR(Tabla1[[#This Row],[Date]])</f>
        <v>2023</v>
      </c>
    </row>
    <row r="6126" spans="1:19" x14ac:dyDescent="0.2">
      <c r="A6126">
        <v>6113</v>
      </c>
      <c r="B6126" s="1">
        <v>44940</v>
      </c>
      <c r="C6126" t="s">
        <v>260</v>
      </c>
      <c r="D6126" t="s">
        <v>332</v>
      </c>
      <c r="E6126">
        <v>1</v>
      </c>
      <c r="F6126" t="s">
        <v>2067</v>
      </c>
      <c r="G6126" t="s">
        <v>266</v>
      </c>
      <c r="H6126" t="s">
        <v>2094</v>
      </c>
      <c r="M6126" s="2">
        <v>17000</v>
      </c>
      <c r="N6126" s="2">
        <v>50000</v>
      </c>
      <c r="O6126" s="2">
        <f>IF(Tabla1[[#This Row],[Mov]]="VNT",Tabla1[[#This Row],[Sale]]-Tabla1[[#This Row],[Cost]],-Tabla1[[#This Row],[Cost]]*Tabla1[[#This Row],[Cant]])</f>
        <v>33000</v>
      </c>
      <c r="P6126" s="8">
        <f>IF(Tabla1[[#This Row],[Mov]]="VNT",-Tabla1[[#This Row],[Cant]],Tabla1[[#This Row],[Cant]])</f>
        <v>-1</v>
      </c>
      <c r="Q6126" s="8">
        <f>DAY(Tabla1[[#This Row],[Date]])</f>
        <v>14</v>
      </c>
      <c r="R6126" s="8">
        <f>MONTH(Tabla1[[#This Row],[Date]])</f>
        <v>1</v>
      </c>
      <c r="S6126" s="8">
        <f>YEAR(Tabla1[[#This Row],[Date]])</f>
        <v>2023</v>
      </c>
    </row>
    <row r="6127" spans="1:19" x14ac:dyDescent="0.2">
      <c r="A6127">
        <v>6114</v>
      </c>
      <c r="B6127" s="1">
        <v>44940</v>
      </c>
      <c r="C6127" t="s">
        <v>260</v>
      </c>
      <c r="D6127" t="s">
        <v>332</v>
      </c>
      <c r="E6127">
        <v>1</v>
      </c>
      <c r="F6127" t="s">
        <v>719</v>
      </c>
      <c r="G6127" t="s">
        <v>727</v>
      </c>
      <c r="H6127" t="s">
        <v>726</v>
      </c>
      <c r="M6127" s="2">
        <v>800</v>
      </c>
      <c r="N6127" s="2">
        <v>3000</v>
      </c>
      <c r="O6127" s="2">
        <f>IF(Tabla1[[#This Row],[Mov]]="VNT",Tabla1[[#This Row],[Sale]]-Tabla1[[#This Row],[Cost]],-Tabla1[[#This Row],[Cost]]*Tabla1[[#This Row],[Cant]])</f>
        <v>2200</v>
      </c>
      <c r="P6127" s="8">
        <f>IF(Tabla1[[#This Row],[Mov]]="VNT",-Tabla1[[#This Row],[Cant]],Tabla1[[#This Row],[Cant]])</f>
        <v>-1</v>
      </c>
      <c r="Q6127" s="8">
        <f>DAY(Tabla1[[#This Row],[Date]])</f>
        <v>14</v>
      </c>
      <c r="R6127" s="8">
        <f>MONTH(Tabla1[[#This Row],[Date]])</f>
        <v>1</v>
      </c>
      <c r="S6127" s="8">
        <f>YEAR(Tabla1[[#This Row],[Date]])</f>
        <v>2023</v>
      </c>
    </row>
    <row r="6128" spans="1:19" x14ac:dyDescent="0.2">
      <c r="A6128">
        <v>6115</v>
      </c>
      <c r="B6128" s="1">
        <v>44940</v>
      </c>
      <c r="C6128" t="s">
        <v>260</v>
      </c>
      <c r="D6128" t="s">
        <v>332</v>
      </c>
      <c r="E6128">
        <v>1</v>
      </c>
      <c r="F6128" t="s">
        <v>719</v>
      </c>
      <c r="G6128" t="s">
        <v>727</v>
      </c>
      <c r="H6128" t="s">
        <v>726</v>
      </c>
      <c r="M6128" s="2">
        <v>800</v>
      </c>
      <c r="N6128" s="2">
        <v>3000</v>
      </c>
      <c r="O6128" s="2">
        <f>IF(Tabla1[[#This Row],[Mov]]="VNT",Tabla1[[#This Row],[Sale]]-Tabla1[[#This Row],[Cost]],-Tabla1[[#This Row],[Cost]]*Tabla1[[#This Row],[Cant]])</f>
        <v>2200</v>
      </c>
      <c r="P6128" s="8">
        <f>IF(Tabla1[[#This Row],[Mov]]="VNT",-Tabla1[[#This Row],[Cant]],Tabla1[[#This Row],[Cant]])</f>
        <v>-1</v>
      </c>
      <c r="Q6128" s="8">
        <f>DAY(Tabla1[[#This Row],[Date]])</f>
        <v>14</v>
      </c>
      <c r="R6128" s="8">
        <f>MONTH(Tabla1[[#This Row],[Date]])</f>
        <v>1</v>
      </c>
      <c r="S6128" s="8">
        <f>YEAR(Tabla1[[#This Row],[Date]])</f>
        <v>2023</v>
      </c>
    </row>
    <row r="6129" spans="1:19" x14ac:dyDescent="0.2">
      <c r="A6129">
        <v>6116</v>
      </c>
      <c r="B6129" s="1">
        <v>44940</v>
      </c>
      <c r="C6129" t="s">
        <v>260</v>
      </c>
      <c r="D6129" t="s">
        <v>332</v>
      </c>
      <c r="E6129">
        <v>1</v>
      </c>
      <c r="F6129" t="s">
        <v>21</v>
      </c>
      <c r="G6129" t="s">
        <v>2261</v>
      </c>
      <c r="H6129" t="s">
        <v>2855</v>
      </c>
      <c r="M6129" s="2">
        <v>3000</v>
      </c>
      <c r="N6129" s="2">
        <v>12000</v>
      </c>
      <c r="O6129" s="2">
        <f>IF(Tabla1[[#This Row],[Mov]]="VNT",Tabla1[[#This Row],[Sale]]-Tabla1[[#This Row],[Cost]],-Tabla1[[#This Row],[Cost]]*Tabla1[[#This Row],[Cant]])</f>
        <v>9000</v>
      </c>
      <c r="P6129" s="8">
        <f>IF(Tabla1[[#This Row],[Mov]]="VNT",-Tabla1[[#This Row],[Cant]],Tabla1[[#This Row],[Cant]])</f>
        <v>-1</v>
      </c>
      <c r="Q6129" s="8">
        <f>DAY(Tabla1[[#This Row],[Date]])</f>
        <v>14</v>
      </c>
      <c r="R6129" s="8">
        <f>MONTH(Tabla1[[#This Row],[Date]])</f>
        <v>1</v>
      </c>
      <c r="S6129" s="8">
        <f>YEAR(Tabla1[[#This Row],[Date]])</f>
        <v>2023</v>
      </c>
    </row>
    <row r="6130" spans="1:19" x14ac:dyDescent="0.2">
      <c r="A6130">
        <v>6117</v>
      </c>
      <c r="B6130" s="1">
        <v>44940</v>
      </c>
      <c r="C6130" t="s">
        <v>260</v>
      </c>
      <c r="D6130" t="s">
        <v>332</v>
      </c>
      <c r="E6130">
        <v>1</v>
      </c>
      <c r="F6130" t="s">
        <v>386</v>
      </c>
      <c r="G6130" t="s">
        <v>284</v>
      </c>
      <c r="H6130" t="s">
        <v>1573</v>
      </c>
      <c r="M6130" s="2">
        <v>65000</v>
      </c>
      <c r="N6130" s="2">
        <v>115000</v>
      </c>
      <c r="O6130" s="2">
        <f>IF(Tabla1[[#This Row],[Mov]]="VNT",Tabla1[[#This Row],[Sale]]-Tabla1[[#This Row],[Cost]],-Tabla1[[#This Row],[Cost]]*Tabla1[[#This Row],[Cant]])</f>
        <v>50000</v>
      </c>
      <c r="P6130" s="8">
        <f>IF(Tabla1[[#This Row],[Mov]]="VNT",-Tabla1[[#This Row],[Cant]],Tabla1[[#This Row],[Cant]])</f>
        <v>-1</v>
      </c>
      <c r="Q6130" s="8">
        <f>DAY(Tabla1[[#This Row],[Date]])</f>
        <v>14</v>
      </c>
      <c r="R6130" s="8">
        <f>MONTH(Tabla1[[#This Row],[Date]])</f>
        <v>1</v>
      </c>
      <c r="S6130" s="8">
        <f>YEAR(Tabla1[[#This Row],[Date]])</f>
        <v>2023</v>
      </c>
    </row>
    <row r="6131" spans="1:19" x14ac:dyDescent="0.2">
      <c r="A6131">
        <v>6118</v>
      </c>
      <c r="B6131" s="1">
        <v>44940</v>
      </c>
      <c r="C6131" t="s">
        <v>260</v>
      </c>
      <c r="D6131" t="s">
        <v>332</v>
      </c>
      <c r="E6131">
        <v>1</v>
      </c>
      <c r="F6131" t="s">
        <v>458</v>
      </c>
      <c r="G6131" t="s">
        <v>284</v>
      </c>
      <c r="H6131" t="s">
        <v>2301</v>
      </c>
      <c r="M6131" s="2">
        <v>0</v>
      </c>
      <c r="N6131" s="2">
        <v>5000</v>
      </c>
      <c r="O6131" s="2">
        <f>IF(Tabla1[[#This Row],[Mov]]="VNT",Tabla1[[#This Row],[Sale]]-Tabla1[[#This Row],[Cost]],-Tabla1[[#This Row],[Cost]]*Tabla1[[#This Row],[Cant]])</f>
        <v>5000</v>
      </c>
      <c r="P6131" s="8">
        <f>IF(Tabla1[[#This Row],[Mov]]="VNT",-Tabla1[[#This Row],[Cant]],Tabla1[[#This Row],[Cant]])</f>
        <v>-1</v>
      </c>
      <c r="Q6131" s="8">
        <f>DAY(Tabla1[[#This Row],[Date]])</f>
        <v>14</v>
      </c>
      <c r="R6131" s="8">
        <f>MONTH(Tabla1[[#This Row],[Date]])</f>
        <v>1</v>
      </c>
      <c r="S6131" s="8">
        <f>YEAR(Tabla1[[#This Row],[Date]])</f>
        <v>2023</v>
      </c>
    </row>
    <row r="6132" spans="1:19" x14ac:dyDescent="0.2">
      <c r="A6132">
        <v>6119</v>
      </c>
      <c r="B6132" s="1">
        <v>44940</v>
      </c>
      <c r="C6132" t="s">
        <v>260</v>
      </c>
      <c r="D6132" t="s">
        <v>332</v>
      </c>
      <c r="E6132">
        <v>1</v>
      </c>
      <c r="F6132" t="s">
        <v>225</v>
      </c>
      <c r="G6132" t="s">
        <v>284</v>
      </c>
      <c r="H6132" t="s">
        <v>1573</v>
      </c>
      <c r="M6132" s="2">
        <v>1100</v>
      </c>
      <c r="N6132" s="2">
        <v>10000</v>
      </c>
      <c r="O6132" s="2">
        <f>IF(Tabla1[[#This Row],[Mov]]="VNT",Tabla1[[#This Row],[Sale]]-Tabla1[[#This Row],[Cost]],-Tabla1[[#This Row],[Cost]]*Tabla1[[#This Row],[Cant]])</f>
        <v>8900</v>
      </c>
      <c r="P6132" s="8">
        <f>IF(Tabla1[[#This Row],[Mov]]="VNT",-Tabla1[[#This Row],[Cant]],Tabla1[[#This Row],[Cant]])</f>
        <v>-1</v>
      </c>
      <c r="Q6132" s="8">
        <f>DAY(Tabla1[[#This Row],[Date]])</f>
        <v>14</v>
      </c>
      <c r="R6132" s="8">
        <f>MONTH(Tabla1[[#This Row],[Date]])</f>
        <v>1</v>
      </c>
      <c r="S6132" s="8">
        <f>YEAR(Tabla1[[#This Row],[Date]])</f>
        <v>2023</v>
      </c>
    </row>
    <row r="6133" spans="1:19" x14ac:dyDescent="0.2">
      <c r="A6133">
        <v>6120</v>
      </c>
      <c r="B6133" s="1">
        <v>44940</v>
      </c>
      <c r="C6133" t="s">
        <v>260</v>
      </c>
      <c r="D6133" t="s">
        <v>332</v>
      </c>
      <c r="E6133">
        <v>1</v>
      </c>
      <c r="F6133" t="s">
        <v>26</v>
      </c>
      <c r="G6133" t="s">
        <v>603</v>
      </c>
      <c r="H6133" t="s">
        <v>531</v>
      </c>
      <c r="M6133" s="2">
        <v>3000</v>
      </c>
      <c r="N6133" s="2">
        <v>8000</v>
      </c>
      <c r="O6133" s="2">
        <f>IF(Tabla1[[#This Row],[Mov]]="VNT",Tabla1[[#This Row],[Sale]]-Tabla1[[#This Row],[Cost]],-Tabla1[[#This Row],[Cost]]*Tabla1[[#This Row],[Cant]])</f>
        <v>5000</v>
      </c>
      <c r="P6133" s="8">
        <f>IF(Tabla1[[#This Row],[Mov]]="VNT",-Tabla1[[#This Row],[Cant]],Tabla1[[#This Row],[Cant]])</f>
        <v>-1</v>
      </c>
      <c r="Q6133" s="8">
        <f>DAY(Tabla1[[#This Row],[Date]])</f>
        <v>14</v>
      </c>
      <c r="R6133" s="8">
        <f>MONTH(Tabla1[[#This Row],[Date]])</f>
        <v>1</v>
      </c>
      <c r="S6133" s="8">
        <f>YEAR(Tabla1[[#This Row],[Date]])</f>
        <v>2023</v>
      </c>
    </row>
    <row r="6134" spans="1:19" x14ac:dyDescent="0.2">
      <c r="A6134">
        <v>6121</v>
      </c>
      <c r="B6134" s="1">
        <v>44940</v>
      </c>
      <c r="C6134" t="s">
        <v>260</v>
      </c>
      <c r="D6134" t="s">
        <v>332</v>
      </c>
      <c r="E6134">
        <v>1</v>
      </c>
      <c r="F6134" t="s">
        <v>21</v>
      </c>
      <c r="G6134" t="s">
        <v>272</v>
      </c>
      <c r="H6134" t="s">
        <v>24</v>
      </c>
      <c r="M6134" s="2">
        <v>3500</v>
      </c>
      <c r="N6134" s="2">
        <v>12000</v>
      </c>
      <c r="O6134" s="2">
        <f>IF(Tabla1[[#This Row],[Mov]]="VNT",Tabla1[[#This Row],[Sale]]-Tabla1[[#This Row],[Cost]],-Tabla1[[#This Row],[Cost]]*Tabla1[[#This Row],[Cant]])</f>
        <v>8500</v>
      </c>
      <c r="P6134" s="8">
        <f>IF(Tabla1[[#This Row],[Mov]]="VNT",-Tabla1[[#This Row],[Cant]],Tabla1[[#This Row],[Cant]])</f>
        <v>-1</v>
      </c>
      <c r="Q6134" s="8">
        <f>DAY(Tabla1[[#This Row],[Date]])</f>
        <v>14</v>
      </c>
      <c r="R6134" s="8">
        <f>MONTH(Tabla1[[#This Row],[Date]])</f>
        <v>1</v>
      </c>
      <c r="S6134" s="8">
        <f>YEAR(Tabla1[[#This Row],[Date]])</f>
        <v>2023</v>
      </c>
    </row>
    <row r="6135" spans="1:19" x14ac:dyDescent="0.2">
      <c r="A6135">
        <v>6122</v>
      </c>
      <c r="B6135" s="1">
        <v>44940</v>
      </c>
      <c r="C6135" t="s">
        <v>260</v>
      </c>
      <c r="D6135" t="s">
        <v>332</v>
      </c>
      <c r="E6135">
        <v>1</v>
      </c>
      <c r="F6135" t="s">
        <v>45</v>
      </c>
      <c r="G6135" t="s">
        <v>265</v>
      </c>
      <c r="H6135" t="s">
        <v>83</v>
      </c>
      <c r="I6135" t="s">
        <v>58</v>
      </c>
      <c r="J6135" t="s">
        <v>37</v>
      </c>
      <c r="K6135" t="s">
        <v>84</v>
      </c>
      <c r="L6135" t="s">
        <v>58</v>
      </c>
      <c r="M6135" s="2">
        <v>16000</v>
      </c>
      <c r="N6135" s="2">
        <v>29000</v>
      </c>
      <c r="O6135" s="2">
        <f>IF(Tabla1[[#This Row],[Mov]]="VNT",Tabla1[[#This Row],[Sale]]-Tabla1[[#This Row],[Cost]],-Tabla1[[#This Row],[Cost]]*Tabla1[[#This Row],[Cant]])</f>
        <v>13000</v>
      </c>
      <c r="P6135" s="8">
        <f>IF(Tabla1[[#This Row],[Mov]]="VNT",-Tabla1[[#This Row],[Cant]],Tabla1[[#This Row],[Cant]])</f>
        <v>-1</v>
      </c>
      <c r="Q6135" s="8">
        <f>DAY(Tabla1[[#This Row],[Date]])</f>
        <v>14</v>
      </c>
      <c r="R6135" s="8">
        <f>MONTH(Tabla1[[#This Row],[Date]])</f>
        <v>1</v>
      </c>
      <c r="S6135" s="8">
        <f>YEAR(Tabla1[[#This Row],[Date]])</f>
        <v>2023</v>
      </c>
    </row>
    <row r="6136" spans="1:19" x14ac:dyDescent="0.2">
      <c r="A6136">
        <v>6123</v>
      </c>
      <c r="B6136" s="1">
        <v>44940</v>
      </c>
      <c r="C6136" t="s">
        <v>260</v>
      </c>
      <c r="D6136" t="s">
        <v>332</v>
      </c>
      <c r="E6136">
        <v>1</v>
      </c>
      <c r="F6136" t="s">
        <v>116</v>
      </c>
      <c r="G6136" t="s">
        <v>382</v>
      </c>
      <c r="H6136" t="s">
        <v>514</v>
      </c>
      <c r="M6136" s="2">
        <v>3271</v>
      </c>
      <c r="N6136" s="2">
        <v>3500</v>
      </c>
      <c r="O6136" s="2">
        <f>IF(Tabla1[[#This Row],[Mov]]="VNT",Tabla1[[#This Row],[Sale]]-Tabla1[[#This Row],[Cost]],-Tabla1[[#This Row],[Cost]]*Tabla1[[#This Row],[Cant]])</f>
        <v>229</v>
      </c>
      <c r="P6136" s="8">
        <f>IF(Tabla1[[#This Row],[Mov]]="VNT",-Tabla1[[#This Row],[Cant]],Tabla1[[#This Row],[Cant]])</f>
        <v>-1</v>
      </c>
      <c r="Q6136" s="8">
        <f>DAY(Tabla1[[#This Row],[Date]])</f>
        <v>14</v>
      </c>
      <c r="R6136" s="8">
        <f>MONTH(Tabla1[[#This Row],[Date]])</f>
        <v>1</v>
      </c>
      <c r="S6136" s="8">
        <f>YEAR(Tabla1[[#This Row],[Date]])</f>
        <v>2023</v>
      </c>
    </row>
    <row r="6137" spans="1:19" x14ac:dyDescent="0.2">
      <c r="A6137">
        <v>6124</v>
      </c>
      <c r="B6137" s="1">
        <v>44940</v>
      </c>
      <c r="C6137" t="s">
        <v>260</v>
      </c>
      <c r="D6137" t="s">
        <v>332</v>
      </c>
      <c r="E6137">
        <v>1</v>
      </c>
      <c r="F6137" t="s">
        <v>532</v>
      </c>
      <c r="G6137" t="s">
        <v>266</v>
      </c>
      <c r="H6137" t="s">
        <v>2302</v>
      </c>
      <c r="M6137" s="2">
        <v>45000</v>
      </c>
      <c r="N6137" s="2">
        <v>80000</v>
      </c>
      <c r="O6137" s="2">
        <f>IF(Tabla1[[#This Row],[Mov]]="VNT",Tabla1[[#This Row],[Sale]]-Tabla1[[#This Row],[Cost]],-Tabla1[[#This Row],[Cost]]*Tabla1[[#This Row],[Cant]])</f>
        <v>35000</v>
      </c>
      <c r="P6137" s="8">
        <f>IF(Tabla1[[#This Row],[Mov]]="VNT",-Tabla1[[#This Row],[Cant]],Tabla1[[#This Row],[Cant]])</f>
        <v>-1</v>
      </c>
      <c r="Q6137" s="8">
        <f>DAY(Tabla1[[#This Row],[Date]])</f>
        <v>14</v>
      </c>
      <c r="R6137" s="8">
        <f>MONTH(Tabla1[[#This Row],[Date]])</f>
        <v>1</v>
      </c>
      <c r="S6137" s="8">
        <f>YEAR(Tabla1[[#This Row],[Date]])</f>
        <v>2023</v>
      </c>
    </row>
    <row r="6138" spans="1:19" x14ac:dyDescent="0.2">
      <c r="A6138">
        <v>6125</v>
      </c>
      <c r="B6138" s="1">
        <v>44940</v>
      </c>
      <c r="C6138" t="s">
        <v>260</v>
      </c>
      <c r="D6138" t="s">
        <v>332</v>
      </c>
      <c r="E6138">
        <v>1</v>
      </c>
      <c r="F6138" t="s">
        <v>224</v>
      </c>
      <c r="G6138" t="s">
        <v>272</v>
      </c>
      <c r="H6138" t="s">
        <v>807</v>
      </c>
      <c r="M6138" s="2">
        <v>8000</v>
      </c>
      <c r="N6138" s="2">
        <v>20000</v>
      </c>
      <c r="O6138" s="2">
        <f>IF(Tabla1[[#This Row],[Mov]]="VNT",Tabla1[[#This Row],[Sale]]-Tabla1[[#This Row],[Cost]],-Tabla1[[#This Row],[Cost]]*Tabla1[[#This Row],[Cant]])</f>
        <v>12000</v>
      </c>
      <c r="P6138" s="8">
        <f>IF(Tabla1[[#This Row],[Mov]]="VNT",-Tabla1[[#This Row],[Cant]],Tabla1[[#This Row],[Cant]])</f>
        <v>-1</v>
      </c>
      <c r="Q6138" s="8">
        <f>DAY(Tabla1[[#This Row],[Date]])</f>
        <v>14</v>
      </c>
      <c r="R6138" s="8">
        <f>MONTH(Tabla1[[#This Row],[Date]])</f>
        <v>1</v>
      </c>
      <c r="S6138" s="8">
        <f>YEAR(Tabla1[[#This Row],[Date]])</f>
        <v>2023</v>
      </c>
    </row>
    <row r="6139" spans="1:19" x14ac:dyDescent="0.2">
      <c r="A6139">
        <v>6126</v>
      </c>
      <c r="B6139" s="1">
        <v>44940</v>
      </c>
      <c r="C6139" t="s">
        <v>260</v>
      </c>
      <c r="D6139" t="s">
        <v>332</v>
      </c>
      <c r="E6139">
        <v>1</v>
      </c>
      <c r="F6139" t="s">
        <v>1545</v>
      </c>
      <c r="G6139" t="s">
        <v>272</v>
      </c>
      <c r="H6139" t="s">
        <v>934</v>
      </c>
      <c r="L6139" t="s">
        <v>2316</v>
      </c>
      <c r="M6139" s="2">
        <v>0</v>
      </c>
      <c r="N6139" s="2">
        <v>0</v>
      </c>
      <c r="O6139" s="2">
        <f>IF(Tabla1[[#This Row],[Mov]]="VNT",Tabla1[[#This Row],[Sale]]-Tabla1[[#This Row],[Cost]],-Tabla1[[#This Row],[Cost]]*Tabla1[[#This Row],[Cant]])</f>
        <v>0</v>
      </c>
      <c r="P6139" s="8">
        <f>IF(Tabla1[[#This Row],[Mov]]="VNT",-Tabla1[[#This Row],[Cant]],Tabla1[[#This Row],[Cant]])</f>
        <v>-1</v>
      </c>
      <c r="Q6139" s="8">
        <f>DAY(Tabla1[[#This Row],[Date]])</f>
        <v>14</v>
      </c>
      <c r="R6139" s="8">
        <f>MONTH(Tabla1[[#This Row],[Date]])</f>
        <v>1</v>
      </c>
      <c r="S6139" s="8">
        <f>YEAR(Tabla1[[#This Row],[Date]])</f>
        <v>2023</v>
      </c>
    </row>
    <row r="6140" spans="1:19" x14ac:dyDescent="0.2">
      <c r="A6140">
        <v>6127</v>
      </c>
      <c r="B6140" s="1">
        <v>44940</v>
      </c>
      <c r="C6140" t="s">
        <v>260</v>
      </c>
      <c r="D6140" t="s">
        <v>332</v>
      </c>
      <c r="E6140">
        <v>1</v>
      </c>
      <c r="F6140" t="s">
        <v>386</v>
      </c>
      <c r="G6140" t="s">
        <v>272</v>
      </c>
      <c r="H6140" t="s">
        <v>319</v>
      </c>
      <c r="M6140" s="2">
        <v>63000</v>
      </c>
      <c r="N6140" s="2">
        <v>120000</v>
      </c>
      <c r="O6140" s="2">
        <f>IF(Tabla1[[#This Row],[Mov]]="VNT",Tabla1[[#This Row],[Sale]]-Tabla1[[#This Row],[Cost]],-Tabla1[[#This Row],[Cost]]*Tabla1[[#This Row],[Cant]])</f>
        <v>57000</v>
      </c>
      <c r="P6140" s="8">
        <f>IF(Tabla1[[#This Row],[Mov]]="VNT",-Tabla1[[#This Row],[Cant]],Tabla1[[#This Row],[Cant]])</f>
        <v>-1</v>
      </c>
      <c r="Q6140" s="8">
        <f>DAY(Tabla1[[#This Row],[Date]])</f>
        <v>14</v>
      </c>
      <c r="R6140" s="8">
        <f>MONTH(Tabla1[[#This Row],[Date]])</f>
        <v>1</v>
      </c>
      <c r="S6140" s="8">
        <f>YEAR(Tabla1[[#This Row],[Date]])</f>
        <v>2023</v>
      </c>
    </row>
    <row r="6141" spans="1:19" x14ac:dyDescent="0.2">
      <c r="A6141">
        <v>6128</v>
      </c>
      <c r="B6141" s="1">
        <v>44940</v>
      </c>
      <c r="C6141" t="s">
        <v>260</v>
      </c>
      <c r="D6141" t="s">
        <v>332</v>
      </c>
      <c r="E6141">
        <v>1</v>
      </c>
      <c r="F6141" t="s">
        <v>116</v>
      </c>
      <c r="G6141" t="s">
        <v>347</v>
      </c>
      <c r="H6141" t="s">
        <v>518</v>
      </c>
      <c r="M6141" s="2">
        <v>6074</v>
      </c>
      <c r="N6141" s="2">
        <v>6500</v>
      </c>
      <c r="O6141" s="2">
        <f>IF(Tabla1[[#This Row],[Mov]]="VNT",Tabla1[[#This Row],[Sale]]-Tabla1[[#This Row],[Cost]],-Tabla1[[#This Row],[Cost]]*Tabla1[[#This Row],[Cant]])</f>
        <v>426</v>
      </c>
      <c r="P6141" s="8">
        <f>IF(Tabla1[[#This Row],[Mov]]="VNT",-Tabla1[[#This Row],[Cant]],Tabla1[[#This Row],[Cant]])</f>
        <v>-1</v>
      </c>
      <c r="Q6141" s="8">
        <f>DAY(Tabla1[[#This Row],[Date]])</f>
        <v>14</v>
      </c>
      <c r="R6141" s="8">
        <f>MONTH(Tabla1[[#This Row],[Date]])</f>
        <v>1</v>
      </c>
      <c r="S6141" s="8">
        <f>YEAR(Tabla1[[#This Row],[Date]])</f>
        <v>2023</v>
      </c>
    </row>
    <row r="6142" spans="1:19" x14ac:dyDescent="0.2">
      <c r="A6142">
        <v>6129</v>
      </c>
      <c r="B6142" s="1">
        <v>44940</v>
      </c>
      <c r="C6142" t="s">
        <v>260</v>
      </c>
      <c r="D6142" t="s">
        <v>332</v>
      </c>
      <c r="E6142">
        <v>1</v>
      </c>
      <c r="F6142" t="s">
        <v>224</v>
      </c>
      <c r="G6142" t="s">
        <v>272</v>
      </c>
      <c r="H6142" t="s">
        <v>1387</v>
      </c>
      <c r="M6142" s="2">
        <v>7000</v>
      </c>
      <c r="N6142" s="2">
        <v>20000</v>
      </c>
      <c r="O6142" s="2">
        <f>IF(Tabla1[[#This Row],[Mov]]="VNT",Tabla1[[#This Row],[Sale]]-Tabla1[[#This Row],[Cost]],-Tabla1[[#This Row],[Cost]]*Tabla1[[#This Row],[Cant]])</f>
        <v>13000</v>
      </c>
      <c r="P6142" s="8">
        <f>IF(Tabla1[[#This Row],[Mov]]="VNT",-Tabla1[[#This Row],[Cant]],Tabla1[[#This Row],[Cant]])</f>
        <v>-1</v>
      </c>
      <c r="Q6142" s="8">
        <f>DAY(Tabla1[[#This Row],[Date]])</f>
        <v>14</v>
      </c>
      <c r="R6142" s="8">
        <f>MONTH(Tabla1[[#This Row],[Date]])</f>
        <v>1</v>
      </c>
      <c r="S6142" s="8">
        <f>YEAR(Tabla1[[#This Row],[Date]])</f>
        <v>2023</v>
      </c>
    </row>
    <row r="6143" spans="1:19" x14ac:dyDescent="0.2">
      <c r="A6143">
        <v>6130</v>
      </c>
      <c r="B6143" s="1">
        <v>44940</v>
      </c>
      <c r="C6143" t="s">
        <v>260</v>
      </c>
      <c r="D6143" t="s">
        <v>332</v>
      </c>
      <c r="E6143">
        <v>1</v>
      </c>
      <c r="F6143" t="s">
        <v>116</v>
      </c>
      <c r="G6143" t="s">
        <v>382</v>
      </c>
      <c r="H6143" t="s">
        <v>514</v>
      </c>
      <c r="M6143" s="2">
        <v>5140</v>
      </c>
      <c r="N6143" s="2">
        <v>5500</v>
      </c>
      <c r="O6143" s="2">
        <f>IF(Tabla1[[#This Row],[Mov]]="VNT",Tabla1[[#This Row],[Sale]]-Tabla1[[#This Row],[Cost]],-Tabla1[[#This Row],[Cost]]*Tabla1[[#This Row],[Cant]])</f>
        <v>360</v>
      </c>
      <c r="P6143" s="8">
        <f>IF(Tabla1[[#This Row],[Mov]]="VNT",-Tabla1[[#This Row],[Cant]],Tabla1[[#This Row],[Cant]])</f>
        <v>-1</v>
      </c>
      <c r="Q6143" s="8">
        <f>DAY(Tabla1[[#This Row],[Date]])</f>
        <v>14</v>
      </c>
      <c r="R6143" s="8">
        <f>MONTH(Tabla1[[#This Row],[Date]])</f>
        <v>1</v>
      </c>
      <c r="S6143" s="8">
        <f>YEAR(Tabla1[[#This Row],[Date]])</f>
        <v>2023</v>
      </c>
    </row>
    <row r="6144" spans="1:19" x14ac:dyDescent="0.2">
      <c r="A6144">
        <v>6131</v>
      </c>
      <c r="B6144" s="1">
        <v>44940</v>
      </c>
      <c r="C6144" t="s">
        <v>260</v>
      </c>
      <c r="D6144" t="s">
        <v>332</v>
      </c>
      <c r="E6144">
        <v>1</v>
      </c>
      <c r="F6144" t="s">
        <v>532</v>
      </c>
      <c r="G6144" t="s">
        <v>273</v>
      </c>
      <c r="H6144" t="s">
        <v>552</v>
      </c>
      <c r="M6144" s="2">
        <v>18000</v>
      </c>
      <c r="N6144" s="2">
        <v>35000</v>
      </c>
      <c r="O6144" s="2">
        <f>IF(Tabla1[[#This Row],[Mov]]="VNT",Tabla1[[#This Row],[Sale]]-Tabla1[[#This Row],[Cost]],-Tabla1[[#This Row],[Cost]]*Tabla1[[#This Row],[Cant]])</f>
        <v>17000</v>
      </c>
      <c r="P6144" s="8">
        <f>IF(Tabla1[[#This Row],[Mov]]="VNT",-Tabla1[[#This Row],[Cant]],Tabla1[[#This Row],[Cant]])</f>
        <v>-1</v>
      </c>
      <c r="Q6144" s="8">
        <f>DAY(Tabla1[[#This Row],[Date]])</f>
        <v>14</v>
      </c>
      <c r="R6144" s="8">
        <f>MONTH(Tabla1[[#This Row],[Date]])</f>
        <v>1</v>
      </c>
      <c r="S6144" s="8">
        <f>YEAR(Tabla1[[#This Row],[Date]])</f>
        <v>2023</v>
      </c>
    </row>
    <row r="6145" spans="1:19" x14ac:dyDescent="0.2">
      <c r="A6145">
        <v>6132</v>
      </c>
      <c r="B6145" s="1">
        <v>44940</v>
      </c>
      <c r="C6145" t="s">
        <v>260</v>
      </c>
      <c r="D6145" t="s">
        <v>332</v>
      </c>
      <c r="E6145">
        <v>1</v>
      </c>
      <c r="F6145" t="s">
        <v>15</v>
      </c>
      <c r="G6145" t="s">
        <v>266</v>
      </c>
      <c r="H6145" t="s">
        <v>2270</v>
      </c>
      <c r="M6145" s="2">
        <v>2500</v>
      </c>
      <c r="N6145" s="2">
        <v>9000</v>
      </c>
      <c r="O6145" s="2">
        <f>IF(Tabla1[[#This Row],[Mov]]="VNT",Tabla1[[#This Row],[Sale]]-Tabla1[[#This Row],[Cost]],-Tabla1[[#This Row],[Cost]]*Tabla1[[#This Row],[Cant]])</f>
        <v>6500</v>
      </c>
      <c r="P6145" s="8">
        <f>IF(Tabla1[[#This Row],[Mov]]="VNT",-Tabla1[[#This Row],[Cant]],Tabla1[[#This Row],[Cant]])</f>
        <v>-1</v>
      </c>
      <c r="Q6145" s="8">
        <f>DAY(Tabla1[[#This Row],[Date]])</f>
        <v>14</v>
      </c>
      <c r="R6145" s="8">
        <f>MONTH(Tabla1[[#This Row],[Date]])</f>
        <v>1</v>
      </c>
      <c r="S6145" s="8">
        <f>YEAR(Tabla1[[#This Row],[Date]])</f>
        <v>2023</v>
      </c>
    </row>
    <row r="6146" spans="1:19" x14ac:dyDescent="0.2">
      <c r="A6146">
        <v>6133</v>
      </c>
      <c r="B6146" s="1">
        <v>44940</v>
      </c>
      <c r="C6146" t="s">
        <v>260</v>
      </c>
      <c r="D6146" t="s">
        <v>332</v>
      </c>
      <c r="E6146">
        <v>1</v>
      </c>
      <c r="F6146" t="s">
        <v>116</v>
      </c>
      <c r="G6146" t="s">
        <v>347</v>
      </c>
      <c r="H6146" t="s">
        <v>518</v>
      </c>
      <c r="M6146" s="2">
        <v>3271</v>
      </c>
      <c r="N6146" s="2">
        <v>3500</v>
      </c>
      <c r="O6146" s="2">
        <f>IF(Tabla1[[#This Row],[Mov]]="VNT",Tabla1[[#This Row],[Sale]]-Tabla1[[#This Row],[Cost]],-Tabla1[[#This Row],[Cost]]*Tabla1[[#This Row],[Cant]])</f>
        <v>229</v>
      </c>
      <c r="P6146" s="8">
        <f>IF(Tabla1[[#This Row],[Mov]]="VNT",-Tabla1[[#This Row],[Cant]],Tabla1[[#This Row],[Cant]])</f>
        <v>-1</v>
      </c>
      <c r="Q6146" s="8">
        <f>DAY(Tabla1[[#This Row],[Date]])</f>
        <v>14</v>
      </c>
      <c r="R6146" s="8">
        <f>MONTH(Tabla1[[#This Row],[Date]])</f>
        <v>1</v>
      </c>
      <c r="S6146" s="8">
        <f>YEAR(Tabla1[[#This Row],[Date]])</f>
        <v>2023</v>
      </c>
    </row>
    <row r="6147" spans="1:19" x14ac:dyDescent="0.2">
      <c r="A6147">
        <v>6134</v>
      </c>
      <c r="B6147" s="1">
        <v>44940</v>
      </c>
      <c r="C6147" t="s">
        <v>260</v>
      </c>
      <c r="D6147" t="s">
        <v>332</v>
      </c>
      <c r="E6147">
        <v>1</v>
      </c>
      <c r="F6147" t="s">
        <v>116</v>
      </c>
      <c r="G6147" t="s">
        <v>347</v>
      </c>
      <c r="H6147" t="s">
        <v>519</v>
      </c>
      <c r="M6147" s="2">
        <v>9345</v>
      </c>
      <c r="N6147" s="2">
        <v>10000</v>
      </c>
      <c r="O6147" s="2">
        <f>IF(Tabla1[[#This Row],[Mov]]="VNT",Tabla1[[#This Row],[Sale]]-Tabla1[[#This Row],[Cost]],-Tabla1[[#This Row],[Cost]]*Tabla1[[#This Row],[Cant]])</f>
        <v>655</v>
      </c>
      <c r="P6147" s="8">
        <f>IF(Tabla1[[#This Row],[Mov]]="VNT",-Tabla1[[#This Row],[Cant]],Tabla1[[#This Row],[Cant]])</f>
        <v>-1</v>
      </c>
      <c r="Q6147" s="8">
        <f>DAY(Tabla1[[#This Row],[Date]])</f>
        <v>14</v>
      </c>
      <c r="R6147" s="8">
        <f>MONTH(Tabla1[[#This Row],[Date]])</f>
        <v>1</v>
      </c>
      <c r="S6147" s="8">
        <f>YEAR(Tabla1[[#This Row],[Date]])</f>
        <v>2023</v>
      </c>
    </row>
    <row r="6148" spans="1:19" x14ac:dyDescent="0.2">
      <c r="A6148">
        <v>6135</v>
      </c>
      <c r="B6148" s="1">
        <v>44941</v>
      </c>
      <c r="C6148" t="s">
        <v>260</v>
      </c>
      <c r="D6148" t="s">
        <v>332</v>
      </c>
      <c r="E6148">
        <v>1</v>
      </c>
      <c r="F6148" t="s">
        <v>225</v>
      </c>
      <c r="G6148" t="s">
        <v>263</v>
      </c>
      <c r="H6148" t="s">
        <v>642</v>
      </c>
      <c r="M6148" s="2">
        <v>1100</v>
      </c>
      <c r="N6148" s="2">
        <v>10000</v>
      </c>
      <c r="O6148" s="2">
        <f>IF(Tabla1[[#This Row],[Mov]]="VNT",Tabla1[[#This Row],[Sale]]-Tabla1[[#This Row],[Cost]],-Tabla1[[#This Row],[Cost]]*Tabla1[[#This Row],[Cant]])</f>
        <v>8900</v>
      </c>
      <c r="P6148" s="8">
        <f>IF(Tabla1[[#This Row],[Mov]]="VNT",-Tabla1[[#This Row],[Cant]],Tabla1[[#This Row],[Cant]])</f>
        <v>-1</v>
      </c>
      <c r="Q6148" s="8">
        <f>DAY(Tabla1[[#This Row],[Date]])</f>
        <v>15</v>
      </c>
      <c r="R6148" s="8">
        <f>MONTH(Tabla1[[#This Row],[Date]])</f>
        <v>1</v>
      </c>
      <c r="S6148" s="8">
        <f>YEAR(Tabla1[[#This Row],[Date]])</f>
        <v>2023</v>
      </c>
    </row>
    <row r="6149" spans="1:19" x14ac:dyDescent="0.2">
      <c r="A6149">
        <v>6136</v>
      </c>
      <c r="B6149" s="1">
        <v>44941</v>
      </c>
      <c r="C6149" t="s">
        <v>260</v>
      </c>
      <c r="D6149" t="s">
        <v>332</v>
      </c>
      <c r="E6149">
        <v>1</v>
      </c>
      <c r="F6149" t="s">
        <v>225</v>
      </c>
      <c r="G6149" t="s">
        <v>284</v>
      </c>
      <c r="H6149" t="s">
        <v>2266</v>
      </c>
      <c r="M6149" s="2">
        <v>1100</v>
      </c>
      <c r="N6149" s="2">
        <v>10000</v>
      </c>
      <c r="O6149" s="2">
        <f>IF(Tabla1[[#This Row],[Mov]]="VNT",Tabla1[[#This Row],[Sale]]-Tabla1[[#This Row],[Cost]],-Tabla1[[#This Row],[Cost]]*Tabla1[[#This Row],[Cant]])</f>
        <v>8900</v>
      </c>
      <c r="P6149" s="8">
        <f>IF(Tabla1[[#This Row],[Mov]]="VNT",-Tabla1[[#This Row],[Cant]],Tabla1[[#This Row],[Cant]])</f>
        <v>-1</v>
      </c>
      <c r="Q6149" s="8">
        <f>DAY(Tabla1[[#This Row],[Date]])</f>
        <v>15</v>
      </c>
      <c r="R6149" s="8">
        <f>MONTH(Tabla1[[#This Row],[Date]])</f>
        <v>1</v>
      </c>
      <c r="S6149" s="8">
        <f>YEAR(Tabla1[[#This Row],[Date]])</f>
        <v>2023</v>
      </c>
    </row>
    <row r="6150" spans="1:19" x14ac:dyDescent="0.2">
      <c r="A6150">
        <v>6137</v>
      </c>
      <c r="B6150" s="1">
        <v>44941</v>
      </c>
      <c r="C6150" t="s">
        <v>260</v>
      </c>
      <c r="D6150" t="s">
        <v>332</v>
      </c>
      <c r="E6150">
        <v>1</v>
      </c>
      <c r="F6150" t="s">
        <v>458</v>
      </c>
      <c r="G6150" t="s">
        <v>266</v>
      </c>
      <c r="H6150" t="s">
        <v>1410</v>
      </c>
      <c r="M6150" s="2">
        <v>0</v>
      </c>
      <c r="N6150" s="2">
        <v>15000</v>
      </c>
      <c r="O6150" s="2">
        <f>IF(Tabla1[[#This Row],[Mov]]="VNT",Tabla1[[#This Row],[Sale]]-Tabla1[[#This Row],[Cost]],-Tabla1[[#This Row],[Cost]]*Tabla1[[#This Row],[Cant]])</f>
        <v>15000</v>
      </c>
      <c r="P6150" s="8">
        <f>IF(Tabla1[[#This Row],[Mov]]="VNT",-Tabla1[[#This Row],[Cant]],Tabla1[[#This Row],[Cant]])</f>
        <v>-1</v>
      </c>
      <c r="Q6150" s="8">
        <f>DAY(Tabla1[[#This Row],[Date]])</f>
        <v>15</v>
      </c>
      <c r="R6150" s="8">
        <f>MONTH(Tabla1[[#This Row],[Date]])</f>
        <v>1</v>
      </c>
      <c r="S6150" s="8">
        <f>YEAR(Tabla1[[#This Row],[Date]])</f>
        <v>2023</v>
      </c>
    </row>
    <row r="6151" spans="1:19" x14ac:dyDescent="0.2">
      <c r="A6151">
        <v>6138</v>
      </c>
      <c r="B6151" s="1">
        <v>44941</v>
      </c>
      <c r="C6151" t="s">
        <v>260</v>
      </c>
      <c r="D6151" t="s">
        <v>332</v>
      </c>
      <c r="E6151">
        <v>1</v>
      </c>
      <c r="F6151" t="s">
        <v>26</v>
      </c>
      <c r="G6151" t="s">
        <v>534</v>
      </c>
      <c r="H6151" t="s">
        <v>2234</v>
      </c>
      <c r="M6151" s="2">
        <v>17500</v>
      </c>
      <c r="N6151" s="2">
        <v>45000</v>
      </c>
      <c r="O6151" s="2">
        <f>IF(Tabla1[[#This Row],[Mov]]="VNT",Tabla1[[#This Row],[Sale]]-Tabla1[[#This Row],[Cost]],-Tabla1[[#This Row],[Cost]]*Tabla1[[#This Row],[Cant]])</f>
        <v>27500</v>
      </c>
      <c r="P6151" s="8">
        <f>IF(Tabla1[[#This Row],[Mov]]="VNT",-Tabla1[[#This Row],[Cant]],Tabla1[[#This Row],[Cant]])</f>
        <v>-1</v>
      </c>
      <c r="Q6151" s="8">
        <f>DAY(Tabla1[[#This Row],[Date]])</f>
        <v>15</v>
      </c>
      <c r="R6151" s="8">
        <f>MONTH(Tabla1[[#This Row],[Date]])</f>
        <v>1</v>
      </c>
      <c r="S6151" s="8">
        <f>YEAR(Tabla1[[#This Row],[Date]])</f>
        <v>2023</v>
      </c>
    </row>
    <row r="6152" spans="1:19" x14ac:dyDescent="0.2">
      <c r="A6152">
        <v>6139</v>
      </c>
      <c r="B6152" s="1">
        <v>44941</v>
      </c>
      <c r="C6152" t="s">
        <v>260</v>
      </c>
      <c r="D6152" t="s">
        <v>332</v>
      </c>
      <c r="E6152">
        <v>1</v>
      </c>
      <c r="F6152" t="s">
        <v>15</v>
      </c>
      <c r="G6152" t="s">
        <v>1935</v>
      </c>
      <c r="H6152" t="s">
        <v>1937</v>
      </c>
      <c r="M6152" s="2">
        <v>5500</v>
      </c>
      <c r="N6152" s="2">
        <v>15000</v>
      </c>
      <c r="O6152" s="2">
        <f>IF(Tabla1[[#This Row],[Mov]]="VNT",Tabla1[[#This Row],[Sale]]-Tabla1[[#This Row],[Cost]],-Tabla1[[#This Row],[Cost]]*Tabla1[[#This Row],[Cant]])</f>
        <v>9500</v>
      </c>
      <c r="P6152" s="8">
        <f>IF(Tabla1[[#This Row],[Mov]]="VNT",-Tabla1[[#This Row],[Cant]],Tabla1[[#This Row],[Cant]])</f>
        <v>-1</v>
      </c>
      <c r="Q6152" s="8">
        <f>DAY(Tabla1[[#This Row],[Date]])</f>
        <v>15</v>
      </c>
      <c r="R6152" s="8">
        <f>MONTH(Tabla1[[#This Row],[Date]])</f>
        <v>1</v>
      </c>
      <c r="S6152" s="8">
        <f>YEAR(Tabla1[[#This Row],[Date]])</f>
        <v>2023</v>
      </c>
    </row>
    <row r="6153" spans="1:19" x14ac:dyDescent="0.2">
      <c r="A6153">
        <v>6140</v>
      </c>
      <c r="B6153" s="1">
        <v>44941</v>
      </c>
      <c r="C6153" t="s">
        <v>260</v>
      </c>
      <c r="D6153" t="s">
        <v>332</v>
      </c>
      <c r="E6153">
        <v>1</v>
      </c>
      <c r="F6153" t="s">
        <v>116</v>
      </c>
      <c r="G6153" t="s">
        <v>347</v>
      </c>
      <c r="H6153" t="s">
        <v>518</v>
      </c>
      <c r="M6153" s="2">
        <v>3271</v>
      </c>
      <c r="N6153" s="2">
        <v>3500</v>
      </c>
      <c r="O6153" s="2">
        <f>IF(Tabla1[[#This Row],[Mov]]="VNT",Tabla1[[#This Row],[Sale]]-Tabla1[[#This Row],[Cost]],-Tabla1[[#This Row],[Cost]]*Tabla1[[#This Row],[Cant]])</f>
        <v>229</v>
      </c>
      <c r="P6153" s="8">
        <f>IF(Tabla1[[#This Row],[Mov]]="VNT",-Tabla1[[#This Row],[Cant]],Tabla1[[#This Row],[Cant]])</f>
        <v>-1</v>
      </c>
      <c r="Q6153" s="8">
        <f>DAY(Tabla1[[#This Row],[Date]])</f>
        <v>15</v>
      </c>
      <c r="R6153" s="8">
        <f>MONTH(Tabla1[[#This Row],[Date]])</f>
        <v>1</v>
      </c>
      <c r="S6153" s="8">
        <f>YEAR(Tabla1[[#This Row],[Date]])</f>
        <v>2023</v>
      </c>
    </row>
    <row r="6154" spans="1:19" x14ac:dyDescent="0.2">
      <c r="A6154">
        <v>6141</v>
      </c>
      <c r="B6154" s="1">
        <v>44941</v>
      </c>
      <c r="C6154" t="s">
        <v>260</v>
      </c>
      <c r="D6154" t="s">
        <v>332</v>
      </c>
      <c r="E6154">
        <v>1</v>
      </c>
      <c r="F6154" t="s">
        <v>455</v>
      </c>
      <c r="G6154" t="s">
        <v>347</v>
      </c>
      <c r="H6154" t="s">
        <v>456</v>
      </c>
      <c r="M6154" s="2">
        <v>1000</v>
      </c>
      <c r="N6154" s="2">
        <v>4000</v>
      </c>
      <c r="O6154" s="2">
        <f>IF(Tabla1[[#This Row],[Mov]]="VNT",Tabla1[[#This Row],[Sale]]-Tabla1[[#This Row],[Cost]],-Tabla1[[#This Row],[Cost]]*Tabla1[[#This Row],[Cant]])</f>
        <v>3000</v>
      </c>
      <c r="P6154" s="8">
        <f>IF(Tabla1[[#This Row],[Mov]]="VNT",-Tabla1[[#This Row],[Cant]],Tabla1[[#This Row],[Cant]])</f>
        <v>-1</v>
      </c>
      <c r="Q6154" s="8">
        <f>DAY(Tabla1[[#This Row],[Date]])</f>
        <v>15</v>
      </c>
      <c r="R6154" s="8">
        <f>MONTH(Tabla1[[#This Row],[Date]])</f>
        <v>1</v>
      </c>
      <c r="S6154" s="8">
        <f>YEAR(Tabla1[[#This Row],[Date]])</f>
        <v>2023</v>
      </c>
    </row>
    <row r="6155" spans="1:19" x14ac:dyDescent="0.2">
      <c r="A6155">
        <v>6142</v>
      </c>
      <c r="B6155" s="1">
        <v>44941</v>
      </c>
      <c r="C6155" t="s">
        <v>260</v>
      </c>
      <c r="D6155" t="s">
        <v>399</v>
      </c>
      <c r="E6155">
        <v>1</v>
      </c>
      <c r="F6155" t="s">
        <v>116</v>
      </c>
      <c r="G6155" t="s">
        <v>347</v>
      </c>
      <c r="H6155" t="s">
        <v>518</v>
      </c>
      <c r="M6155" s="2">
        <v>6074</v>
      </c>
      <c r="N6155" s="2">
        <v>6500</v>
      </c>
      <c r="O6155" s="2">
        <f>IF(Tabla1[[#This Row],[Mov]]="VNT",Tabla1[[#This Row],[Sale]]-Tabla1[[#This Row],[Cost]],-Tabla1[[#This Row],[Cost]]*Tabla1[[#This Row],[Cant]])</f>
        <v>426</v>
      </c>
      <c r="P6155" s="8">
        <f>IF(Tabla1[[#This Row],[Mov]]="VNT",-Tabla1[[#This Row],[Cant]],Tabla1[[#This Row],[Cant]])</f>
        <v>-1</v>
      </c>
      <c r="Q6155" s="8">
        <f>DAY(Tabla1[[#This Row],[Date]])</f>
        <v>15</v>
      </c>
      <c r="R6155" s="8">
        <f>MONTH(Tabla1[[#This Row],[Date]])</f>
        <v>1</v>
      </c>
      <c r="S6155" s="8">
        <f>YEAR(Tabla1[[#This Row],[Date]])</f>
        <v>2023</v>
      </c>
    </row>
    <row r="6156" spans="1:19" x14ac:dyDescent="0.2">
      <c r="A6156">
        <v>6143</v>
      </c>
      <c r="B6156" s="1">
        <v>44941</v>
      </c>
      <c r="C6156" t="s">
        <v>260</v>
      </c>
      <c r="D6156" t="s">
        <v>332</v>
      </c>
      <c r="E6156">
        <v>1</v>
      </c>
      <c r="F6156" t="s">
        <v>116</v>
      </c>
      <c r="G6156" t="s">
        <v>347</v>
      </c>
      <c r="H6156" t="s">
        <v>518</v>
      </c>
      <c r="M6156" s="2">
        <v>10280</v>
      </c>
      <c r="N6156" s="2">
        <v>11000</v>
      </c>
      <c r="O6156" s="2">
        <f>IF(Tabla1[[#This Row],[Mov]]="VNT",Tabla1[[#This Row],[Sale]]-Tabla1[[#This Row],[Cost]],-Tabla1[[#This Row],[Cost]]*Tabla1[[#This Row],[Cant]])</f>
        <v>720</v>
      </c>
      <c r="P6156" s="8">
        <f>IF(Tabla1[[#This Row],[Mov]]="VNT",-Tabla1[[#This Row],[Cant]],Tabla1[[#This Row],[Cant]])</f>
        <v>-1</v>
      </c>
      <c r="Q6156" s="8">
        <f>DAY(Tabla1[[#This Row],[Date]])</f>
        <v>15</v>
      </c>
      <c r="R6156" s="8">
        <f>MONTH(Tabla1[[#This Row],[Date]])</f>
        <v>1</v>
      </c>
      <c r="S6156" s="8">
        <f>YEAR(Tabla1[[#This Row],[Date]])</f>
        <v>2023</v>
      </c>
    </row>
    <row r="6157" spans="1:19" x14ac:dyDescent="0.2">
      <c r="A6157">
        <v>6144</v>
      </c>
      <c r="B6157" s="1">
        <v>44941</v>
      </c>
      <c r="C6157" t="s">
        <v>260</v>
      </c>
      <c r="D6157" t="s">
        <v>332</v>
      </c>
      <c r="E6157">
        <v>1</v>
      </c>
      <c r="F6157" t="s">
        <v>225</v>
      </c>
      <c r="G6157" t="s">
        <v>2303</v>
      </c>
      <c r="H6157" t="s">
        <v>2304</v>
      </c>
      <c r="M6157" s="2">
        <v>1100</v>
      </c>
      <c r="N6157" s="2">
        <v>10000</v>
      </c>
      <c r="O6157" s="2">
        <f>IF(Tabla1[[#This Row],[Mov]]="VNT",Tabla1[[#This Row],[Sale]]-Tabla1[[#This Row],[Cost]],-Tabla1[[#This Row],[Cost]]*Tabla1[[#This Row],[Cant]])</f>
        <v>8900</v>
      </c>
      <c r="P6157" s="8">
        <f>IF(Tabla1[[#This Row],[Mov]]="VNT",-Tabla1[[#This Row],[Cant]],Tabla1[[#This Row],[Cant]])</f>
        <v>-1</v>
      </c>
      <c r="Q6157" s="8">
        <f>DAY(Tabla1[[#This Row],[Date]])</f>
        <v>15</v>
      </c>
      <c r="R6157" s="8">
        <f>MONTH(Tabla1[[#This Row],[Date]])</f>
        <v>1</v>
      </c>
      <c r="S6157" s="8">
        <f>YEAR(Tabla1[[#This Row],[Date]])</f>
        <v>2023</v>
      </c>
    </row>
    <row r="6158" spans="1:19" x14ac:dyDescent="0.2">
      <c r="A6158">
        <v>6145</v>
      </c>
      <c r="B6158" s="1">
        <v>44941</v>
      </c>
      <c r="C6158" t="s">
        <v>260</v>
      </c>
      <c r="D6158" t="s">
        <v>332</v>
      </c>
      <c r="E6158">
        <v>1</v>
      </c>
      <c r="F6158" t="s">
        <v>458</v>
      </c>
      <c r="G6158" t="s">
        <v>860</v>
      </c>
      <c r="H6158" t="s">
        <v>2305</v>
      </c>
      <c r="M6158" s="2">
        <v>0</v>
      </c>
      <c r="N6158" s="2">
        <v>25000</v>
      </c>
      <c r="O6158" s="2">
        <f>IF(Tabla1[[#This Row],[Mov]]="VNT",Tabla1[[#This Row],[Sale]]-Tabla1[[#This Row],[Cost]],-Tabla1[[#This Row],[Cost]]*Tabla1[[#This Row],[Cant]])</f>
        <v>25000</v>
      </c>
      <c r="P6158" s="8">
        <f>IF(Tabla1[[#This Row],[Mov]]="VNT",-Tabla1[[#This Row],[Cant]],Tabla1[[#This Row],[Cant]])</f>
        <v>-1</v>
      </c>
      <c r="Q6158" s="8">
        <f>DAY(Tabla1[[#This Row],[Date]])</f>
        <v>15</v>
      </c>
      <c r="R6158" s="8">
        <f>MONTH(Tabla1[[#This Row],[Date]])</f>
        <v>1</v>
      </c>
      <c r="S6158" s="8">
        <f>YEAR(Tabla1[[#This Row],[Date]])</f>
        <v>2023</v>
      </c>
    </row>
    <row r="6159" spans="1:19" x14ac:dyDescent="0.2">
      <c r="A6159">
        <v>6146</v>
      </c>
      <c r="B6159" s="1">
        <v>44941</v>
      </c>
      <c r="C6159" t="s">
        <v>260</v>
      </c>
      <c r="D6159" t="s">
        <v>332</v>
      </c>
      <c r="E6159">
        <v>1</v>
      </c>
      <c r="F6159" t="s">
        <v>458</v>
      </c>
      <c r="G6159" t="s">
        <v>263</v>
      </c>
      <c r="H6159" t="s">
        <v>2306</v>
      </c>
      <c r="M6159" s="2">
        <v>0</v>
      </c>
      <c r="N6159" s="2">
        <v>20000</v>
      </c>
      <c r="O6159" s="2">
        <f>IF(Tabla1[[#This Row],[Mov]]="VNT",Tabla1[[#This Row],[Sale]]-Tabla1[[#This Row],[Cost]],-Tabla1[[#This Row],[Cost]]*Tabla1[[#This Row],[Cant]])</f>
        <v>20000</v>
      </c>
      <c r="P6159" s="8">
        <f>IF(Tabla1[[#This Row],[Mov]]="VNT",-Tabla1[[#This Row],[Cant]],Tabla1[[#This Row],[Cant]])</f>
        <v>-1</v>
      </c>
      <c r="Q6159" s="8">
        <f>DAY(Tabla1[[#This Row],[Date]])</f>
        <v>15</v>
      </c>
      <c r="R6159" s="8">
        <f>MONTH(Tabla1[[#This Row],[Date]])</f>
        <v>1</v>
      </c>
      <c r="S6159" s="8">
        <f>YEAR(Tabla1[[#This Row],[Date]])</f>
        <v>2023</v>
      </c>
    </row>
    <row r="6160" spans="1:19" x14ac:dyDescent="0.2">
      <c r="A6160">
        <v>6147</v>
      </c>
      <c r="B6160" s="1">
        <v>44941</v>
      </c>
      <c r="C6160" t="s">
        <v>260</v>
      </c>
      <c r="D6160" t="s">
        <v>332</v>
      </c>
      <c r="E6160">
        <v>1</v>
      </c>
      <c r="F6160" t="s">
        <v>116</v>
      </c>
      <c r="G6160" t="s">
        <v>347</v>
      </c>
      <c r="H6160" t="s">
        <v>518</v>
      </c>
      <c r="M6160" s="2">
        <v>6074</v>
      </c>
      <c r="N6160" s="2">
        <v>6500</v>
      </c>
      <c r="O6160" s="2">
        <f>IF(Tabla1[[#This Row],[Mov]]="VNT",Tabla1[[#This Row],[Sale]]-Tabla1[[#This Row],[Cost]],-Tabla1[[#This Row],[Cost]]*Tabla1[[#This Row],[Cant]])</f>
        <v>426</v>
      </c>
      <c r="P6160" s="8">
        <f>IF(Tabla1[[#This Row],[Mov]]="VNT",-Tabla1[[#This Row],[Cant]],Tabla1[[#This Row],[Cant]])</f>
        <v>-1</v>
      </c>
      <c r="Q6160" s="8">
        <f>DAY(Tabla1[[#This Row],[Date]])</f>
        <v>15</v>
      </c>
      <c r="R6160" s="8">
        <f>MONTH(Tabla1[[#This Row],[Date]])</f>
        <v>1</v>
      </c>
      <c r="S6160" s="8">
        <f>YEAR(Tabla1[[#This Row],[Date]])</f>
        <v>2023</v>
      </c>
    </row>
    <row r="6161" spans="1:19" x14ac:dyDescent="0.2">
      <c r="A6161">
        <v>6148</v>
      </c>
      <c r="B6161" s="1">
        <v>44939</v>
      </c>
      <c r="C6161" t="s">
        <v>261</v>
      </c>
      <c r="D6161" t="s">
        <v>1029</v>
      </c>
      <c r="E6161">
        <v>5</v>
      </c>
      <c r="F6161" t="s">
        <v>365</v>
      </c>
      <c r="G6161" t="s">
        <v>943</v>
      </c>
      <c r="H6161" t="s">
        <v>1173</v>
      </c>
      <c r="M6161" s="2">
        <v>4000</v>
      </c>
      <c r="N6161" s="2">
        <v>10000</v>
      </c>
      <c r="O6161" s="2">
        <f>IF(Tabla1[[#This Row],[Mov]]="VNT",Tabla1[[#This Row],[Sale]]-Tabla1[[#This Row],[Cost]],-Tabla1[[#This Row],[Cost]]*Tabla1[[#This Row],[Cant]])</f>
        <v>-20000</v>
      </c>
      <c r="P6161" s="8">
        <f>IF(Tabla1[[#This Row],[Mov]]="VNT",-Tabla1[[#This Row],[Cant]],Tabla1[[#This Row],[Cant]])</f>
        <v>5</v>
      </c>
      <c r="Q6161" s="8">
        <f>DAY(Tabla1[[#This Row],[Date]])</f>
        <v>13</v>
      </c>
      <c r="R6161" s="8">
        <f>MONTH(Tabla1[[#This Row],[Date]])</f>
        <v>1</v>
      </c>
      <c r="S6161" s="8">
        <f>YEAR(Tabla1[[#This Row],[Date]])</f>
        <v>2023</v>
      </c>
    </row>
    <row r="6162" spans="1:19" x14ac:dyDescent="0.2">
      <c r="A6162">
        <v>6149</v>
      </c>
      <c r="B6162" s="1">
        <v>44939</v>
      </c>
      <c r="C6162" t="s">
        <v>261</v>
      </c>
      <c r="D6162" t="s">
        <v>1029</v>
      </c>
      <c r="E6162">
        <v>5</v>
      </c>
      <c r="F6162" t="s">
        <v>1028</v>
      </c>
      <c r="G6162" t="s">
        <v>1028</v>
      </c>
      <c r="H6162" t="s">
        <v>2307</v>
      </c>
      <c r="M6162" s="2">
        <v>900</v>
      </c>
      <c r="N6162" s="2">
        <v>3000</v>
      </c>
      <c r="O6162" s="2">
        <f>IF(Tabla1[[#This Row],[Mov]]="VNT",Tabla1[[#This Row],[Sale]]-Tabla1[[#This Row],[Cost]],-Tabla1[[#This Row],[Cost]]*Tabla1[[#This Row],[Cant]])</f>
        <v>-4500</v>
      </c>
      <c r="P6162" s="8">
        <f>IF(Tabla1[[#This Row],[Mov]]="VNT",-Tabla1[[#This Row],[Cant]],Tabla1[[#This Row],[Cant]])</f>
        <v>5</v>
      </c>
      <c r="Q6162" s="8">
        <f>DAY(Tabla1[[#This Row],[Date]])</f>
        <v>13</v>
      </c>
      <c r="R6162" s="8">
        <f>MONTH(Tabla1[[#This Row],[Date]])</f>
        <v>1</v>
      </c>
      <c r="S6162" s="8">
        <f>YEAR(Tabla1[[#This Row],[Date]])</f>
        <v>2023</v>
      </c>
    </row>
    <row r="6163" spans="1:19" x14ac:dyDescent="0.2">
      <c r="A6163">
        <v>6150</v>
      </c>
      <c r="B6163" s="1">
        <v>44941</v>
      </c>
      <c r="C6163" t="s">
        <v>260</v>
      </c>
      <c r="D6163" t="s">
        <v>332</v>
      </c>
      <c r="E6163">
        <v>1</v>
      </c>
      <c r="F6163" t="s">
        <v>21</v>
      </c>
      <c r="G6163" t="s">
        <v>272</v>
      </c>
      <c r="H6163" t="s">
        <v>830</v>
      </c>
      <c r="M6163" s="2">
        <v>3500</v>
      </c>
      <c r="N6163" s="2">
        <v>15000</v>
      </c>
      <c r="O6163" s="2">
        <f>IF(Tabla1[[#This Row],[Mov]]="VNT",Tabla1[[#This Row],[Sale]]-Tabla1[[#This Row],[Cost]],-Tabla1[[#This Row],[Cost]]*Tabla1[[#This Row],[Cant]])</f>
        <v>11500</v>
      </c>
      <c r="P6163" s="8">
        <f>IF(Tabla1[[#This Row],[Mov]]="VNT",-Tabla1[[#This Row],[Cant]],Tabla1[[#This Row],[Cant]])</f>
        <v>-1</v>
      </c>
      <c r="Q6163" s="8">
        <f>DAY(Tabla1[[#This Row],[Date]])</f>
        <v>15</v>
      </c>
      <c r="R6163" s="8">
        <f>MONTH(Tabla1[[#This Row],[Date]])</f>
        <v>1</v>
      </c>
      <c r="S6163" s="8">
        <f>YEAR(Tabla1[[#This Row],[Date]])</f>
        <v>2023</v>
      </c>
    </row>
    <row r="6164" spans="1:19" x14ac:dyDescent="0.2">
      <c r="A6164">
        <v>6151</v>
      </c>
      <c r="B6164" s="1">
        <v>44941</v>
      </c>
      <c r="C6164" t="s">
        <v>260</v>
      </c>
      <c r="D6164" t="s">
        <v>332</v>
      </c>
      <c r="E6164">
        <v>1</v>
      </c>
      <c r="F6164" t="s">
        <v>365</v>
      </c>
      <c r="G6164" t="s">
        <v>943</v>
      </c>
      <c r="H6164" t="s">
        <v>2308</v>
      </c>
      <c r="M6164" s="2">
        <v>4000</v>
      </c>
      <c r="N6164" s="2">
        <v>10000</v>
      </c>
      <c r="O6164" s="2">
        <f>IF(Tabla1[[#This Row],[Mov]]="VNT",Tabla1[[#This Row],[Sale]]-Tabla1[[#This Row],[Cost]],-Tabla1[[#This Row],[Cost]]*Tabla1[[#This Row],[Cant]])</f>
        <v>6000</v>
      </c>
      <c r="P6164" s="8">
        <f>IF(Tabla1[[#This Row],[Mov]]="VNT",-Tabla1[[#This Row],[Cant]],Tabla1[[#This Row],[Cant]])</f>
        <v>-1</v>
      </c>
      <c r="Q6164" s="8">
        <f>DAY(Tabla1[[#This Row],[Date]])</f>
        <v>15</v>
      </c>
      <c r="R6164" s="8">
        <f>MONTH(Tabla1[[#This Row],[Date]])</f>
        <v>1</v>
      </c>
      <c r="S6164" s="8">
        <f>YEAR(Tabla1[[#This Row],[Date]])</f>
        <v>2023</v>
      </c>
    </row>
    <row r="6165" spans="1:19" x14ac:dyDescent="0.2">
      <c r="A6165">
        <v>6152</v>
      </c>
      <c r="B6165" s="1">
        <v>44941</v>
      </c>
      <c r="C6165" t="s">
        <v>260</v>
      </c>
      <c r="D6165" t="s">
        <v>332</v>
      </c>
      <c r="E6165">
        <v>1</v>
      </c>
      <c r="F6165" t="s">
        <v>214</v>
      </c>
      <c r="G6165" t="s">
        <v>721</v>
      </c>
      <c r="H6165" t="s">
        <v>1795</v>
      </c>
      <c r="M6165" s="2">
        <v>40000</v>
      </c>
      <c r="N6165" s="2">
        <v>69000</v>
      </c>
      <c r="O6165" s="2">
        <f>IF(Tabla1[[#This Row],[Mov]]="VNT",Tabla1[[#This Row],[Sale]]-Tabla1[[#This Row],[Cost]],-Tabla1[[#This Row],[Cost]]*Tabla1[[#This Row],[Cant]])</f>
        <v>29000</v>
      </c>
      <c r="P6165" s="8">
        <f>IF(Tabla1[[#This Row],[Mov]]="VNT",-Tabla1[[#This Row],[Cant]],Tabla1[[#This Row],[Cant]])</f>
        <v>-1</v>
      </c>
      <c r="Q6165" s="8">
        <f>DAY(Tabla1[[#This Row],[Date]])</f>
        <v>15</v>
      </c>
      <c r="R6165" s="8">
        <f>MONTH(Tabla1[[#This Row],[Date]])</f>
        <v>1</v>
      </c>
      <c r="S6165" s="8">
        <f>YEAR(Tabla1[[#This Row],[Date]])</f>
        <v>2023</v>
      </c>
    </row>
    <row r="6166" spans="1:19" x14ac:dyDescent="0.2">
      <c r="A6166">
        <v>6153</v>
      </c>
      <c r="B6166" s="1">
        <v>44941</v>
      </c>
      <c r="C6166" t="s">
        <v>260</v>
      </c>
      <c r="D6166" t="s">
        <v>332</v>
      </c>
      <c r="E6166">
        <v>1</v>
      </c>
      <c r="F6166" t="s">
        <v>455</v>
      </c>
      <c r="G6166" t="s">
        <v>382</v>
      </c>
      <c r="H6166" t="s">
        <v>509</v>
      </c>
      <c r="M6166" s="2">
        <v>1000</v>
      </c>
      <c r="N6166" s="2">
        <v>3000</v>
      </c>
      <c r="O6166" s="2">
        <f>IF(Tabla1[[#This Row],[Mov]]="VNT",Tabla1[[#This Row],[Sale]]-Tabla1[[#This Row],[Cost]],-Tabla1[[#This Row],[Cost]]*Tabla1[[#This Row],[Cant]])</f>
        <v>2000</v>
      </c>
      <c r="P6166" s="8">
        <f>IF(Tabla1[[#This Row],[Mov]]="VNT",-Tabla1[[#This Row],[Cant]],Tabla1[[#This Row],[Cant]])</f>
        <v>-1</v>
      </c>
      <c r="Q6166" s="8">
        <f>DAY(Tabla1[[#This Row],[Date]])</f>
        <v>15</v>
      </c>
      <c r="R6166" s="8">
        <f>MONTH(Tabla1[[#This Row],[Date]])</f>
        <v>1</v>
      </c>
      <c r="S6166" s="8">
        <f>YEAR(Tabla1[[#This Row],[Date]])</f>
        <v>2023</v>
      </c>
    </row>
    <row r="6167" spans="1:19" x14ac:dyDescent="0.2">
      <c r="A6167">
        <v>6154</v>
      </c>
      <c r="B6167" s="1">
        <v>44941</v>
      </c>
      <c r="C6167" t="s">
        <v>260</v>
      </c>
      <c r="D6167" t="s">
        <v>332</v>
      </c>
      <c r="E6167">
        <v>1</v>
      </c>
      <c r="F6167" t="s">
        <v>386</v>
      </c>
      <c r="G6167" t="s">
        <v>272</v>
      </c>
      <c r="H6167" t="s">
        <v>310</v>
      </c>
      <c r="M6167" s="2">
        <v>65000</v>
      </c>
      <c r="N6167" s="2">
        <v>125000</v>
      </c>
      <c r="O6167" s="2">
        <f>IF(Tabla1[[#This Row],[Mov]]="VNT",Tabla1[[#This Row],[Sale]]-Tabla1[[#This Row],[Cost]],-Tabla1[[#This Row],[Cost]]*Tabla1[[#This Row],[Cant]])</f>
        <v>60000</v>
      </c>
      <c r="P6167" s="8">
        <f>IF(Tabla1[[#This Row],[Mov]]="VNT",-Tabla1[[#This Row],[Cant]],Tabla1[[#This Row],[Cant]])</f>
        <v>-1</v>
      </c>
      <c r="Q6167" s="8">
        <f>DAY(Tabla1[[#This Row],[Date]])</f>
        <v>15</v>
      </c>
      <c r="R6167" s="8">
        <f>MONTH(Tabla1[[#This Row],[Date]])</f>
        <v>1</v>
      </c>
      <c r="S6167" s="8">
        <f>YEAR(Tabla1[[#This Row],[Date]])</f>
        <v>2023</v>
      </c>
    </row>
    <row r="6168" spans="1:19" x14ac:dyDescent="0.2">
      <c r="A6168">
        <v>6155</v>
      </c>
      <c r="B6168" s="1">
        <v>44941</v>
      </c>
      <c r="C6168" t="s">
        <v>260</v>
      </c>
      <c r="D6168" t="s">
        <v>332</v>
      </c>
      <c r="E6168">
        <v>1</v>
      </c>
      <c r="F6168" t="s">
        <v>1192</v>
      </c>
      <c r="G6168" t="s">
        <v>272</v>
      </c>
      <c r="H6168" t="s">
        <v>310</v>
      </c>
      <c r="M6168" s="2">
        <v>14000</v>
      </c>
      <c r="N6168" s="2">
        <v>25000</v>
      </c>
      <c r="O6168" s="2">
        <f>IF(Tabla1[[#This Row],[Mov]]="VNT",Tabla1[[#This Row],[Sale]]-Tabla1[[#This Row],[Cost]],-Tabla1[[#This Row],[Cost]]*Tabla1[[#This Row],[Cant]])</f>
        <v>11000</v>
      </c>
      <c r="P6168" s="8">
        <f>IF(Tabla1[[#This Row],[Mov]]="VNT",-Tabla1[[#This Row],[Cant]],Tabla1[[#This Row],[Cant]])</f>
        <v>-1</v>
      </c>
      <c r="Q6168" s="8">
        <f>DAY(Tabla1[[#This Row],[Date]])</f>
        <v>15</v>
      </c>
      <c r="R6168" s="8">
        <f>MONTH(Tabla1[[#This Row],[Date]])</f>
        <v>1</v>
      </c>
      <c r="S6168" s="8">
        <f>YEAR(Tabla1[[#This Row],[Date]])</f>
        <v>2023</v>
      </c>
    </row>
    <row r="6169" spans="1:19" x14ac:dyDescent="0.2">
      <c r="A6169">
        <v>6156</v>
      </c>
      <c r="B6169" s="1">
        <v>44941</v>
      </c>
      <c r="C6169" t="s">
        <v>260</v>
      </c>
      <c r="D6169" t="s">
        <v>332</v>
      </c>
      <c r="E6169">
        <v>1</v>
      </c>
      <c r="F6169" t="s">
        <v>224</v>
      </c>
      <c r="G6169" t="s">
        <v>272</v>
      </c>
      <c r="H6169" t="s">
        <v>310</v>
      </c>
      <c r="M6169" s="2">
        <v>8000</v>
      </c>
      <c r="N6169" s="2">
        <v>20000</v>
      </c>
      <c r="O6169" s="2">
        <f>IF(Tabla1[[#This Row],[Mov]]="VNT",Tabla1[[#This Row],[Sale]]-Tabla1[[#This Row],[Cost]],-Tabla1[[#This Row],[Cost]]*Tabla1[[#This Row],[Cant]])</f>
        <v>12000</v>
      </c>
      <c r="P6169" s="8">
        <f>IF(Tabla1[[#This Row],[Mov]]="VNT",-Tabla1[[#This Row],[Cant]],Tabla1[[#This Row],[Cant]])</f>
        <v>-1</v>
      </c>
      <c r="Q6169" s="8">
        <f>DAY(Tabla1[[#This Row],[Date]])</f>
        <v>15</v>
      </c>
      <c r="R6169" s="8">
        <f>MONTH(Tabla1[[#This Row],[Date]])</f>
        <v>1</v>
      </c>
      <c r="S6169" s="8">
        <f>YEAR(Tabla1[[#This Row],[Date]])</f>
        <v>2023</v>
      </c>
    </row>
    <row r="6170" spans="1:19" x14ac:dyDescent="0.2">
      <c r="A6170">
        <v>6157</v>
      </c>
      <c r="B6170" s="1">
        <v>44941</v>
      </c>
      <c r="C6170" t="s">
        <v>260</v>
      </c>
      <c r="D6170" t="s">
        <v>332</v>
      </c>
      <c r="E6170">
        <v>1</v>
      </c>
      <c r="F6170" t="s">
        <v>116</v>
      </c>
      <c r="G6170" t="s">
        <v>347</v>
      </c>
      <c r="H6170" t="s">
        <v>518</v>
      </c>
      <c r="M6170" s="2">
        <v>6074</v>
      </c>
      <c r="N6170" s="2">
        <v>6500</v>
      </c>
      <c r="O6170" s="2">
        <f>IF(Tabla1[[#This Row],[Mov]]="VNT",Tabla1[[#This Row],[Sale]]-Tabla1[[#This Row],[Cost]],-Tabla1[[#This Row],[Cost]]*Tabla1[[#This Row],[Cant]])</f>
        <v>426</v>
      </c>
      <c r="P6170" s="8">
        <f>IF(Tabla1[[#This Row],[Mov]]="VNT",-Tabla1[[#This Row],[Cant]],Tabla1[[#This Row],[Cant]])</f>
        <v>-1</v>
      </c>
      <c r="Q6170" s="8">
        <f>DAY(Tabla1[[#This Row],[Date]])</f>
        <v>15</v>
      </c>
      <c r="R6170" s="8">
        <f>MONTH(Tabla1[[#This Row],[Date]])</f>
        <v>1</v>
      </c>
      <c r="S6170" s="8">
        <f>YEAR(Tabla1[[#This Row],[Date]])</f>
        <v>2023</v>
      </c>
    </row>
    <row r="6171" spans="1:19" x14ac:dyDescent="0.2">
      <c r="A6171">
        <v>6158</v>
      </c>
      <c r="B6171" s="1">
        <v>44941</v>
      </c>
      <c r="C6171" t="s">
        <v>260</v>
      </c>
      <c r="D6171" t="s">
        <v>332</v>
      </c>
      <c r="E6171">
        <v>1</v>
      </c>
      <c r="F6171" t="s">
        <v>116</v>
      </c>
      <c r="G6171" t="s">
        <v>347</v>
      </c>
      <c r="H6171" t="s">
        <v>518</v>
      </c>
      <c r="M6171" s="2">
        <v>6074</v>
      </c>
      <c r="N6171" s="2">
        <v>6500</v>
      </c>
      <c r="O6171" s="2">
        <f>IF(Tabla1[[#This Row],[Mov]]="VNT",Tabla1[[#This Row],[Sale]]-Tabla1[[#This Row],[Cost]],-Tabla1[[#This Row],[Cost]]*Tabla1[[#This Row],[Cant]])</f>
        <v>426</v>
      </c>
      <c r="P6171" s="8">
        <f>IF(Tabla1[[#This Row],[Mov]]="VNT",-Tabla1[[#This Row],[Cant]],Tabla1[[#This Row],[Cant]])</f>
        <v>-1</v>
      </c>
      <c r="Q6171" s="8">
        <f>DAY(Tabla1[[#This Row],[Date]])</f>
        <v>15</v>
      </c>
      <c r="R6171" s="8">
        <f>MONTH(Tabla1[[#This Row],[Date]])</f>
        <v>1</v>
      </c>
      <c r="S6171" s="8">
        <f>YEAR(Tabla1[[#This Row],[Date]])</f>
        <v>2023</v>
      </c>
    </row>
    <row r="6172" spans="1:19" x14ac:dyDescent="0.2">
      <c r="A6172">
        <v>6159</v>
      </c>
      <c r="B6172" s="1">
        <v>44941</v>
      </c>
      <c r="C6172" t="s">
        <v>260</v>
      </c>
      <c r="D6172" t="s">
        <v>332</v>
      </c>
      <c r="E6172">
        <v>1</v>
      </c>
      <c r="F6172" t="s">
        <v>365</v>
      </c>
      <c r="G6172" t="s">
        <v>366</v>
      </c>
      <c r="H6172" t="s">
        <v>2309</v>
      </c>
      <c r="M6172" s="2">
        <v>10300</v>
      </c>
      <c r="N6172" s="2">
        <v>19000</v>
      </c>
      <c r="O6172" s="2">
        <f>IF(Tabla1[[#This Row],[Mov]]="VNT",Tabla1[[#This Row],[Sale]]-Tabla1[[#This Row],[Cost]],-Tabla1[[#This Row],[Cost]]*Tabla1[[#This Row],[Cant]])</f>
        <v>8700</v>
      </c>
      <c r="P6172" s="8">
        <f>IF(Tabla1[[#This Row],[Mov]]="VNT",-Tabla1[[#This Row],[Cant]],Tabla1[[#This Row],[Cant]])</f>
        <v>-1</v>
      </c>
      <c r="Q6172" s="8">
        <f>DAY(Tabla1[[#This Row],[Date]])</f>
        <v>15</v>
      </c>
      <c r="R6172" s="8">
        <f>MONTH(Tabla1[[#This Row],[Date]])</f>
        <v>1</v>
      </c>
      <c r="S6172" s="8">
        <f>YEAR(Tabla1[[#This Row],[Date]])</f>
        <v>2023</v>
      </c>
    </row>
    <row r="6173" spans="1:19" x14ac:dyDescent="0.2">
      <c r="A6173">
        <v>6160</v>
      </c>
      <c r="B6173" s="1">
        <v>44941</v>
      </c>
      <c r="C6173" t="s">
        <v>260</v>
      </c>
      <c r="D6173" t="s">
        <v>332</v>
      </c>
      <c r="E6173">
        <v>1</v>
      </c>
      <c r="F6173" t="s">
        <v>342</v>
      </c>
      <c r="G6173" t="s">
        <v>272</v>
      </c>
      <c r="H6173" t="s">
        <v>253</v>
      </c>
      <c r="M6173" s="2">
        <v>900</v>
      </c>
      <c r="N6173" s="2">
        <v>10000</v>
      </c>
      <c r="O6173" s="2">
        <f>IF(Tabla1[[#This Row],[Mov]]="VNT",Tabla1[[#This Row],[Sale]]-Tabla1[[#This Row],[Cost]],-Tabla1[[#This Row],[Cost]]*Tabla1[[#This Row],[Cant]])</f>
        <v>9100</v>
      </c>
      <c r="P6173" s="8">
        <f>IF(Tabla1[[#This Row],[Mov]]="VNT",-Tabla1[[#This Row],[Cant]],Tabla1[[#This Row],[Cant]])</f>
        <v>-1</v>
      </c>
      <c r="Q6173" s="8">
        <f>DAY(Tabla1[[#This Row],[Date]])</f>
        <v>15</v>
      </c>
      <c r="R6173" s="8">
        <f>MONTH(Tabla1[[#This Row],[Date]])</f>
        <v>1</v>
      </c>
      <c r="S6173" s="8">
        <f>YEAR(Tabla1[[#This Row],[Date]])</f>
        <v>2023</v>
      </c>
    </row>
    <row r="6174" spans="1:19" x14ac:dyDescent="0.2">
      <c r="A6174">
        <v>6161</v>
      </c>
      <c r="B6174" s="1">
        <v>44941</v>
      </c>
      <c r="C6174" t="s">
        <v>260</v>
      </c>
      <c r="D6174" t="s">
        <v>332</v>
      </c>
      <c r="E6174">
        <v>1</v>
      </c>
      <c r="F6174" t="s">
        <v>342</v>
      </c>
      <c r="G6174" t="s">
        <v>272</v>
      </c>
      <c r="H6174" t="s">
        <v>253</v>
      </c>
      <c r="M6174" s="2">
        <v>900</v>
      </c>
      <c r="N6174" s="2">
        <v>10000</v>
      </c>
      <c r="O6174" s="2">
        <f>IF(Tabla1[[#This Row],[Mov]]="VNT",Tabla1[[#This Row],[Sale]]-Tabla1[[#This Row],[Cost]],-Tabla1[[#This Row],[Cost]]*Tabla1[[#This Row],[Cant]])</f>
        <v>9100</v>
      </c>
      <c r="P6174" s="8">
        <f>IF(Tabla1[[#This Row],[Mov]]="VNT",-Tabla1[[#This Row],[Cant]],Tabla1[[#This Row],[Cant]])</f>
        <v>-1</v>
      </c>
      <c r="Q6174" s="8">
        <f>DAY(Tabla1[[#This Row],[Date]])</f>
        <v>15</v>
      </c>
      <c r="R6174" s="8">
        <f>MONTH(Tabla1[[#This Row],[Date]])</f>
        <v>1</v>
      </c>
      <c r="S6174" s="8">
        <f>YEAR(Tabla1[[#This Row],[Date]])</f>
        <v>2023</v>
      </c>
    </row>
    <row r="6175" spans="1:19" x14ac:dyDescent="0.2">
      <c r="A6175">
        <v>6162</v>
      </c>
      <c r="B6175" s="1">
        <v>44941</v>
      </c>
      <c r="C6175" t="s">
        <v>260</v>
      </c>
      <c r="D6175" t="s">
        <v>332</v>
      </c>
      <c r="E6175">
        <v>1</v>
      </c>
      <c r="F6175" t="s">
        <v>224</v>
      </c>
      <c r="G6175" t="s">
        <v>272</v>
      </c>
      <c r="H6175" t="s">
        <v>253</v>
      </c>
      <c r="M6175" s="2">
        <v>8000</v>
      </c>
      <c r="N6175" s="2">
        <v>20000</v>
      </c>
      <c r="O6175" s="2">
        <f>IF(Tabla1[[#This Row],[Mov]]="VNT",Tabla1[[#This Row],[Sale]]-Tabla1[[#This Row],[Cost]],-Tabla1[[#This Row],[Cost]]*Tabla1[[#This Row],[Cant]])</f>
        <v>12000</v>
      </c>
      <c r="P6175" s="8">
        <f>IF(Tabla1[[#This Row],[Mov]]="VNT",-Tabla1[[#This Row],[Cant]],Tabla1[[#This Row],[Cant]])</f>
        <v>-1</v>
      </c>
      <c r="Q6175" s="8">
        <f>DAY(Tabla1[[#This Row],[Date]])</f>
        <v>15</v>
      </c>
      <c r="R6175" s="8">
        <f>MONTH(Tabla1[[#This Row],[Date]])</f>
        <v>1</v>
      </c>
      <c r="S6175" s="8">
        <f>YEAR(Tabla1[[#This Row],[Date]])</f>
        <v>2023</v>
      </c>
    </row>
    <row r="6176" spans="1:19" x14ac:dyDescent="0.2">
      <c r="A6176">
        <v>6163</v>
      </c>
      <c r="B6176" s="1">
        <v>44941</v>
      </c>
      <c r="C6176" t="s">
        <v>260</v>
      </c>
      <c r="D6176" t="s">
        <v>332</v>
      </c>
      <c r="E6176">
        <v>1</v>
      </c>
      <c r="F6176" t="s">
        <v>26</v>
      </c>
      <c r="G6176" t="s">
        <v>264</v>
      </c>
      <c r="H6176" t="s">
        <v>20</v>
      </c>
      <c r="M6176" s="2">
        <v>8000</v>
      </c>
      <c r="N6176" s="2">
        <v>20000</v>
      </c>
      <c r="O6176" s="2">
        <f>IF(Tabla1[[#This Row],[Mov]]="VNT",Tabla1[[#This Row],[Sale]]-Tabla1[[#This Row],[Cost]],-Tabla1[[#This Row],[Cost]]*Tabla1[[#This Row],[Cant]])</f>
        <v>12000</v>
      </c>
      <c r="P6176" s="8">
        <f>IF(Tabla1[[#This Row],[Mov]]="VNT",-Tabla1[[#This Row],[Cant]],Tabla1[[#This Row],[Cant]])</f>
        <v>-1</v>
      </c>
      <c r="Q6176" s="8">
        <f>DAY(Tabla1[[#This Row],[Date]])</f>
        <v>15</v>
      </c>
      <c r="R6176" s="8">
        <f>MONTH(Tabla1[[#This Row],[Date]])</f>
        <v>1</v>
      </c>
      <c r="S6176" s="8">
        <f>YEAR(Tabla1[[#This Row],[Date]])</f>
        <v>2023</v>
      </c>
    </row>
    <row r="6177" spans="1:19" x14ac:dyDescent="0.2">
      <c r="A6177">
        <v>6164</v>
      </c>
      <c r="B6177" s="1">
        <v>44941</v>
      </c>
      <c r="C6177" t="s">
        <v>260</v>
      </c>
      <c r="D6177" t="s">
        <v>332</v>
      </c>
      <c r="E6177">
        <v>1</v>
      </c>
      <c r="F6177" t="s">
        <v>526</v>
      </c>
      <c r="G6177" t="s">
        <v>266</v>
      </c>
      <c r="H6177" t="s">
        <v>527</v>
      </c>
      <c r="M6177" s="2">
        <v>30000</v>
      </c>
      <c r="N6177" s="2">
        <v>43000</v>
      </c>
      <c r="O6177" s="2">
        <f>IF(Tabla1[[#This Row],[Mov]]="VNT",Tabla1[[#This Row],[Sale]]-Tabla1[[#This Row],[Cost]],-Tabla1[[#This Row],[Cost]]*Tabla1[[#This Row],[Cant]])</f>
        <v>13000</v>
      </c>
      <c r="P6177" s="8">
        <f>IF(Tabla1[[#This Row],[Mov]]="VNT",-Tabla1[[#This Row],[Cant]],Tabla1[[#This Row],[Cant]])</f>
        <v>-1</v>
      </c>
      <c r="Q6177" s="8">
        <f>DAY(Tabla1[[#This Row],[Date]])</f>
        <v>15</v>
      </c>
      <c r="R6177" s="8">
        <f>MONTH(Tabla1[[#This Row],[Date]])</f>
        <v>1</v>
      </c>
      <c r="S6177" s="8">
        <f>YEAR(Tabla1[[#This Row],[Date]])</f>
        <v>2023</v>
      </c>
    </row>
    <row r="6178" spans="1:19" x14ac:dyDescent="0.2">
      <c r="A6178">
        <v>6165</v>
      </c>
      <c r="B6178" s="1">
        <v>44941</v>
      </c>
      <c r="C6178" t="s">
        <v>260</v>
      </c>
      <c r="D6178" t="s">
        <v>332</v>
      </c>
      <c r="E6178">
        <v>1</v>
      </c>
      <c r="F6178" t="s">
        <v>526</v>
      </c>
      <c r="G6178" t="s">
        <v>266</v>
      </c>
      <c r="H6178" t="s">
        <v>527</v>
      </c>
      <c r="M6178" s="2">
        <v>30000</v>
      </c>
      <c r="N6178" s="2">
        <v>43000</v>
      </c>
      <c r="O6178" s="2">
        <f>IF(Tabla1[[#This Row],[Mov]]="VNT",Tabla1[[#This Row],[Sale]]-Tabla1[[#This Row],[Cost]],-Tabla1[[#This Row],[Cost]]*Tabla1[[#This Row],[Cant]])</f>
        <v>13000</v>
      </c>
      <c r="P6178" s="8">
        <f>IF(Tabla1[[#This Row],[Mov]]="VNT",-Tabla1[[#This Row],[Cant]],Tabla1[[#This Row],[Cant]])</f>
        <v>-1</v>
      </c>
      <c r="Q6178" s="8">
        <f>DAY(Tabla1[[#This Row],[Date]])</f>
        <v>15</v>
      </c>
      <c r="R6178" s="8">
        <f>MONTH(Tabla1[[#This Row],[Date]])</f>
        <v>1</v>
      </c>
      <c r="S6178" s="8">
        <f>YEAR(Tabla1[[#This Row],[Date]])</f>
        <v>2023</v>
      </c>
    </row>
    <row r="6179" spans="1:19" x14ac:dyDescent="0.2">
      <c r="A6179">
        <v>6166</v>
      </c>
      <c r="B6179" s="1">
        <v>44941</v>
      </c>
      <c r="C6179" t="s">
        <v>260</v>
      </c>
      <c r="D6179" t="s">
        <v>332</v>
      </c>
      <c r="E6179">
        <v>1</v>
      </c>
      <c r="F6179" t="s">
        <v>116</v>
      </c>
      <c r="G6179" t="s">
        <v>347</v>
      </c>
      <c r="H6179" t="s">
        <v>518</v>
      </c>
      <c r="M6179" s="2">
        <v>3271</v>
      </c>
      <c r="N6179" s="2">
        <v>3500</v>
      </c>
      <c r="O6179" s="2">
        <f>IF(Tabla1[[#This Row],[Mov]]="VNT",Tabla1[[#This Row],[Sale]]-Tabla1[[#This Row],[Cost]],-Tabla1[[#This Row],[Cost]]*Tabla1[[#This Row],[Cant]])</f>
        <v>229</v>
      </c>
      <c r="P6179" s="8">
        <f>IF(Tabla1[[#This Row],[Mov]]="VNT",-Tabla1[[#This Row],[Cant]],Tabla1[[#This Row],[Cant]])</f>
        <v>-1</v>
      </c>
      <c r="Q6179" s="8">
        <f>DAY(Tabla1[[#This Row],[Date]])</f>
        <v>15</v>
      </c>
      <c r="R6179" s="8">
        <f>MONTH(Tabla1[[#This Row],[Date]])</f>
        <v>1</v>
      </c>
      <c r="S6179" s="8">
        <f>YEAR(Tabla1[[#This Row],[Date]])</f>
        <v>2023</v>
      </c>
    </row>
    <row r="6180" spans="1:19" x14ac:dyDescent="0.2">
      <c r="A6180">
        <v>6167</v>
      </c>
      <c r="B6180" s="1">
        <v>44942</v>
      </c>
      <c r="C6180" t="s">
        <v>260</v>
      </c>
      <c r="D6180" t="s">
        <v>332</v>
      </c>
      <c r="E6180">
        <v>1</v>
      </c>
      <c r="F6180" t="s">
        <v>116</v>
      </c>
      <c r="G6180" t="s">
        <v>382</v>
      </c>
      <c r="H6180" t="s">
        <v>514</v>
      </c>
      <c r="M6180" s="2">
        <v>14952</v>
      </c>
      <c r="N6180" s="2">
        <v>16000</v>
      </c>
      <c r="O6180" s="2">
        <f>IF(Tabla1[[#This Row],[Mov]]="VNT",Tabla1[[#This Row],[Sale]]-Tabla1[[#This Row],[Cost]],-Tabla1[[#This Row],[Cost]]*Tabla1[[#This Row],[Cant]])</f>
        <v>1048</v>
      </c>
      <c r="P6180" s="8">
        <f>IF(Tabla1[[#This Row],[Mov]]="VNT",-Tabla1[[#This Row],[Cant]],Tabla1[[#This Row],[Cant]])</f>
        <v>-1</v>
      </c>
      <c r="Q6180" s="8">
        <f>DAY(Tabla1[[#This Row],[Date]])</f>
        <v>16</v>
      </c>
      <c r="R6180" s="8">
        <f>MONTH(Tabla1[[#This Row],[Date]])</f>
        <v>1</v>
      </c>
      <c r="S6180" s="8">
        <f>YEAR(Tabla1[[#This Row],[Date]])</f>
        <v>2023</v>
      </c>
    </row>
    <row r="6181" spans="1:19" x14ac:dyDescent="0.2">
      <c r="A6181">
        <v>6168</v>
      </c>
      <c r="B6181" s="1">
        <v>44942</v>
      </c>
      <c r="C6181" t="s">
        <v>260</v>
      </c>
      <c r="D6181" t="s">
        <v>332</v>
      </c>
      <c r="E6181">
        <v>1</v>
      </c>
      <c r="F6181" t="s">
        <v>15</v>
      </c>
      <c r="G6181" t="s">
        <v>266</v>
      </c>
      <c r="H6181" t="s">
        <v>1223</v>
      </c>
      <c r="M6181" s="2">
        <v>5500</v>
      </c>
      <c r="N6181" s="2">
        <v>17000</v>
      </c>
      <c r="O6181" s="2">
        <f>IF(Tabla1[[#This Row],[Mov]]="VNT",Tabla1[[#This Row],[Sale]]-Tabla1[[#This Row],[Cost]],-Tabla1[[#This Row],[Cost]]*Tabla1[[#This Row],[Cant]])</f>
        <v>11500</v>
      </c>
      <c r="P6181" s="8">
        <f>IF(Tabla1[[#This Row],[Mov]]="VNT",-Tabla1[[#This Row],[Cant]],Tabla1[[#This Row],[Cant]])</f>
        <v>-1</v>
      </c>
      <c r="Q6181" s="8">
        <f>DAY(Tabla1[[#This Row],[Date]])</f>
        <v>16</v>
      </c>
      <c r="R6181" s="8">
        <f>MONTH(Tabla1[[#This Row],[Date]])</f>
        <v>1</v>
      </c>
      <c r="S6181" s="8">
        <f>YEAR(Tabla1[[#This Row],[Date]])</f>
        <v>2023</v>
      </c>
    </row>
    <row r="6182" spans="1:19" x14ac:dyDescent="0.2">
      <c r="A6182">
        <v>6169</v>
      </c>
      <c r="B6182" s="1">
        <v>44942</v>
      </c>
      <c r="C6182" t="s">
        <v>260</v>
      </c>
      <c r="D6182" t="s">
        <v>332</v>
      </c>
      <c r="E6182">
        <v>1</v>
      </c>
      <c r="F6182" t="s">
        <v>21</v>
      </c>
      <c r="G6182" t="s">
        <v>272</v>
      </c>
      <c r="H6182" t="s">
        <v>830</v>
      </c>
      <c r="M6182" s="2">
        <v>3500</v>
      </c>
      <c r="N6182" s="2">
        <v>15000</v>
      </c>
      <c r="O6182" s="2">
        <f>IF(Tabla1[[#This Row],[Mov]]="VNT",Tabla1[[#This Row],[Sale]]-Tabla1[[#This Row],[Cost]],-Tabla1[[#This Row],[Cost]]*Tabla1[[#This Row],[Cant]])</f>
        <v>11500</v>
      </c>
      <c r="P6182" s="8">
        <f>IF(Tabla1[[#This Row],[Mov]]="VNT",-Tabla1[[#This Row],[Cant]],Tabla1[[#This Row],[Cant]])</f>
        <v>-1</v>
      </c>
      <c r="Q6182" s="8">
        <f>DAY(Tabla1[[#This Row],[Date]])</f>
        <v>16</v>
      </c>
      <c r="R6182" s="8">
        <f>MONTH(Tabla1[[#This Row],[Date]])</f>
        <v>1</v>
      </c>
      <c r="S6182" s="8">
        <f>YEAR(Tabla1[[#This Row],[Date]])</f>
        <v>2023</v>
      </c>
    </row>
    <row r="6183" spans="1:19" x14ac:dyDescent="0.2">
      <c r="A6183">
        <v>6170</v>
      </c>
      <c r="B6183" s="1">
        <v>44942</v>
      </c>
      <c r="C6183" t="s">
        <v>260</v>
      </c>
      <c r="D6183" t="s">
        <v>332</v>
      </c>
      <c r="E6183">
        <v>1</v>
      </c>
      <c r="F6183" t="s">
        <v>458</v>
      </c>
      <c r="G6183" t="s">
        <v>263</v>
      </c>
      <c r="H6183" t="s">
        <v>473</v>
      </c>
      <c r="M6183" s="2">
        <v>0</v>
      </c>
      <c r="N6183" s="2">
        <v>20000</v>
      </c>
      <c r="O6183" s="2">
        <f>IF(Tabla1[[#This Row],[Mov]]="VNT",Tabla1[[#This Row],[Sale]]-Tabla1[[#This Row],[Cost]],-Tabla1[[#This Row],[Cost]]*Tabla1[[#This Row],[Cant]])</f>
        <v>20000</v>
      </c>
      <c r="P6183" s="8">
        <f>IF(Tabla1[[#This Row],[Mov]]="VNT",-Tabla1[[#This Row],[Cant]],Tabla1[[#This Row],[Cant]])</f>
        <v>-1</v>
      </c>
      <c r="Q6183" s="8">
        <f>DAY(Tabla1[[#This Row],[Date]])</f>
        <v>16</v>
      </c>
      <c r="R6183" s="8">
        <f>MONTH(Tabla1[[#This Row],[Date]])</f>
        <v>1</v>
      </c>
      <c r="S6183" s="8">
        <f>YEAR(Tabla1[[#This Row],[Date]])</f>
        <v>2023</v>
      </c>
    </row>
    <row r="6184" spans="1:19" x14ac:dyDescent="0.2">
      <c r="A6184">
        <v>6171</v>
      </c>
      <c r="B6184" s="1">
        <v>44942</v>
      </c>
      <c r="C6184" t="s">
        <v>260</v>
      </c>
      <c r="D6184" t="s">
        <v>332</v>
      </c>
      <c r="E6184">
        <v>1</v>
      </c>
      <c r="F6184" t="s">
        <v>116</v>
      </c>
      <c r="G6184" t="s">
        <v>347</v>
      </c>
      <c r="H6184" t="s">
        <v>518</v>
      </c>
      <c r="M6184" s="2">
        <v>6074</v>
      </c>
      <c r="N6184" s="2">
        <v>6500</v>
      </c>
      <c r="O6184" s="2">
        <f>IF(Tabla1[[#This Row],[Mov]]="VNT",Tabla1[[#This Row],[Sale]]-Tabla1[[#This Row],[Cost]],-Tabla1[[#This Row],[Cost]]*Tabla1[[#This Row],[Cant]])</f>
        <v>426</v>
      </c>
      <c r="P6184" s="8">
        <f>IF(Tabla1[[#This Row],[Mov]]="VNT",-Tabla1[[#This Row],[Cant]],Tabla1[[#This Row],[Cant]])</f>
        <v>-1</v>
      </c>
      <c r="Q6184" s="8">
        <f>DAY(Tabla1[[#This Row],[Date]])</f>
        <v>16</v>
      </c>
      <c r="R6184" s="8">
        <f>MONTH(Tabla1[[#This Row],[Date]])</f>
        <v>1</v>
      </c>
      <c r="S6184" s="8">
        <f>YEAR(Tabla1[[#This Row],[Date]])</f>
        <v>2023</v>
      </c>
    </row>
    <row r="6185" spans="1:19" x14ac:dyDescent="0.2">
      <c r="A6185">
        <v>6172</v>
      </c>
      <c r="B6185" s="1">
        <v>44942</v>
      </c>
      <c r="C6185" t="s">
        <v>260</v>
      </c>
      <c r="D6185" t="s">
        <v>332</v>
      </c>
      <c r="E6185">
        <v>1</v>
      </c>
      <c r="F6185" t="s">
        <v>116</v>
      </c>
      <c r="G6185" t="s">
        <v>347</v>
      </c>
      <c r="H6185" t="s">
        <v>518</v>
      </c>
      <c r="M6185" s="2">
        <v>3270</v>
      </c>
      <c r="N6185" s="2">
        <v>3500</v>
      </c>
      <c r="O6185" s="2">
        <f>IF(Tabla1[[#This Row],[Mov]]="VNT",Tabla1[[#This Row],[Sale]]-Tabla1[[#This Row],[Cost]],-Tabla1[[#This Row],[Cost]]*Tabla1[[#This Row],[Cant]])</f>
        <v>230</v>
      </c>
      <c r="P6185" s="8">
        <f>IF(Tabla1[[#This Row],[Mov]]="VNT",-Tabla1[[#This Row],[Cant]],Tabla1[[#This Row],[Cant]])</f>
        <v>-1</v>
      </c>
      <c r="Q6185" s="8">
        <f>DAY(Tabla1[[#This Row],[Date]])</f>
        <v>16</v>
      </c>
      <c r="R6185" s="8">
        <f>MONTH(Tabla1[[#This Row],[Date]])</f>
        <v>1</v>
      </c>
      <c r="S6185" s="8">
        <f>YEAR(Tabla1[[#This Row],[Date]])</f>
        <v>2023</v>
      </c>
    </row>
    <row r="6186" spans="1:19" x14ac:dyDescent="0.2">
      <c r="A6186">
        <v>6173</v>
      </c>
      <c r="B6186" s="1">
        <v>44942</v>
      </c>
      <c r="C6186" t="s">
        <v>260</v>
      </c>
      <c r="D6186" t="s">
        <v>332</v>
      </c>
      <c r="E6186">
        <v>1</v>
      </c>
      <c r="F6186" t="s">
        <v>526</v>
      </c>
      <c r="G6186" t="s">
        <v>266</v>
      </c>
      <c r="H6186" t="s">
        <v>527</v>
      </c>
      <c r="M6186" s="2">
        <v>30000</v>
      </c>
      <c r="N6186" s="2">
        <v>45000</v>
      </c>
      <c r="O6186" s="2">
        <f>IF(Tabla1[[#This Row],[Mov]]="VNT",Tabla1[[#This Row],[Sale]]-Tabla1[[#This Row],[Cost]],-Tabla1[[#This Row],[Cost]]*Tabla1[[#This Row],[Cant]])</f>
        <v>15000</v>
      </c>
      <c r="P6186" s="8">
        <f>IF(Tabla1[[#This Row],[Mov]]="VNT",-Tabla1[[#This Row],[Cant]],Tabla1[[#This Row],[Cant]])</f>
        <v>-1</v>
      </c>
      <c r="Q6186" s="8">
        <f>DAY(Tabla1[[#This Row],[Date]])</f>
        <v>16</v>
      </c>
      <c r="R6186" s="8">
        <f>MONTH(Tabla1[[#This Row],[Date]])</f>
        <v>1</v>
      </c>
      <c r="S6186" s="8">
        <f>YEAR(Tabla1[[#This Row],[Date]])</f>
        <v>2023</v>
      </c>
    </row>
    <row r="6187" spans="1:19" x14ac:dyDescent="0.2">
      <c r="A6187">
        <v>6174</v>
      </c>
      <c r="B6187" s="1">
        <v>44942</v>
      </c>
      <c r="C6187" t="s">
        <v>260</v>
      </c>
      <c r="D6187" t="s">
        <v>332</v>
      </c>
      <c r="E6187">
        <v>1</v>
      </c>
      <c r="F6187" t="s">
        <v>628</v>
      </c>
      <c r="G6187" t="s">
        <v>266</v>
      </c>
      <c r="H6187" t="s">
        <v>747</v>
      </c>
      <c r="M6187" s="2">
        <v>9000</v>
      </c>
      <c r="N6187" s="2">
        <v>15000</v>
      </c>
      <c r="O6187" s="2">
        <f>IF(Tabla1[[#This Row],[Mov]]="VNT",Tabla1[[#This Row],[Sale]]-Tabla1[[#This Row],[Cost]],-Tabla1[[#This Row],[Cost]]*Tabla1[[#This Row],[Cant]])</f>
        <v>6000</v>
      </c>
      <c r="P6187" s="8">
        <f>IF(Tabla1[[#This Row],[Mov]]="VNT",-Tabla1[[#This Row],[Cant]],Tabla1[[#This Row],[Cant]])</f>
        <v>-1</v>
      </c>
      <c r="Q6187" s="8">
        <f>DAY(Tabla1[[#This Row],[Date]])</f>
        <v>16</v>
      </c>
      <c r="R6187" s="8">
        <f>MONTH(Tabla1[[#This Row],[Date]])</f>
        <v>1</v>
      </c>
      <c r="S6187" s="8">
        <f>YEAR(Tabla1[[#This Row],[Date]])</f>
        <v>2023</v>
      </c>
    </row>
    <row r="6188" spans="1:19" x14ac:dyDescent="0.2">
      <c r="A6188">
        <v>6175</v>
      </c>
      <c r="B6188" s="1">
        <v>44942</v>
      </c>
      <c r="C6188" t="s">
        <v>260</v>
      </c>
      <c r="D6188" t="s">
        <v>332</v>
      </c>
      <c r="E6188">
        <v>1</v>
      </c>
      <c r="F6188" t="s">
        <v>116</v>
      </c>
      <c r="G6188" t="s">
        <v>347</v>
      </c>
      <c r="H6188" t="s">
        <v>518</v>
      </c>
      <c r="M6188" s="2">
        <v>6074</v>
      </c>
      <c r="N6188" s="2">
        <v>6500</v>
      </c>
      <c r="O6188" s="2">
        <f>IF(Tabla1[[#This Row],[Mov]]="VNT",Tabla1[[#This Row],[Sale]]-Tabla1[[#This Row],[Cost]],-Tabla1[[#This Row],[Cost]]*Tabla1[[#This Row],[Cant]])</f>
        <v>426</v>
      </c>
      <c r="P6188" s="8">
        <f>IF(Tabla1[[#This Row],[Mov]]="VNT",-Tabla1[[#This Row],[Cant]],Tabla1[[#This Row],[Cant]])</f>
        <v>-1</v>
      </c>
      <c r="Q6188" s="8">
        <f>DAY(Tabla1[[#This Row],[Date]])</f>
        <v>16</v>
      </c>
      <c r="R6188" s="8">
        <f>MONTH(Tabla1[[#This Row],[Date]])</f>
        <v>1</v>
      </c>
      <c r="S6188" s="8">
        <f>YEAR(Tabla1[[#This Row],[Date]])</f>
        <v>2023</v>
      </c>
    </row>
    <row r="6189" spans="1:19" x14ac:dyDescent="0.2">
      <c r="A6189">
        <v>6176</v>
      </c>
      <c r="B6189" s="1">
        <v>44942</v>
      </c>
      <c r="C6189" t="s">
        <v>260</v>
      </c>
      <c r="D6189" t="s">
        <v>332</v>
      </c>
      <c r="E6189">
        <v>1</v>
      </c>
      <c r="F6189" t="s">
        <v>15</v>
      </c>
      <c r="G6189" t="s">
        <v>266</v>
      </c>
      <c r="H6189" t="s">
        <v>2228</v>
      </c>
      <c r="M6189" s="2">
        <v>1000</v>
      </c>
      <c r="N6189" s="2">
        <v>5000</v>
      </c>
      <c r="O6189" s="2">
        <f>IF(Tabla1[[#This Row],[Mov]]="VNT",Tabla1[[#This Row],[Sale]]-Tabla1[[#This Row],[Cost]],-Tabla1[[#This Row],[Cost]]*Tabla1[[#This Row],[Cant]])</f>
        <v>4000</v>
      </c>
      <c r="P6189" s="8">
        <f>IF(Tabla1[[#This Row],[Mov]]="VNT",-Tabla1[[#This Row],[Cant]],Tabla1[[#This Row],[Cant]])</f>
        <v>-1</v>
      </c>
      <c r="Q6189" s="8">
        <f>DAY(Tabla1[[#This Row],[Date]])</f>
        <v>16</v>
      </c>
      <c r="R6189" s="8">
        <f>MONTH(Tabla1[[#This Row],[Date]])</f>
        <v>1</v>
      </c>
      <c r="S6189" s="8">
        <f>YEAR(Tabla1[[#This Row],[Date]])</f>
        <v>2023</v>
      </c>
    </row>
    <row r="6190" spans="1:19" x14ac:dyDescent="0.2">
      <c r="A6190">
        <v>6177</v>
      </c>
      <c r="B6190" s="1">
        <v>44942</v>
      </c>
      <c r="C6190" t="s">
        <v>260</v>
      </c>
      <c r="D6190" t="s">
        <v>332</v>
      </c>
      <c r="E6190">
        <v>1</v>
      </c>
      <c r="F6190" t="s">
        <v>458</v>
      </c>
      <c r="G6190" t="s">
        <v>266</v>
      </c>
      <c r="H6190" t="s">
        <v>1410</v>
      </c>
      <c r="M6190" s="2">
        <v>0</v>
      </c>
      <c r="N6190" s="2">
        <v>15000</v>
      </c>
      <c r="O6190" s="2">
        <f>IF(Tabla1[[#This Row],[Mov]]="VNT",Tabla1[[#This Row],[Sale]]-Tabla1[[#This Row],[Cost]],-Tabla1[[#This Row],[Cost]]*Tabla1[[#This Row],[Cant]])</f>
        <v>15000</v>
      </c>
      <c r="P6190" s="8">
        <f>IF(Tabla1[[#This Row],[Mov]]="VNT",-Tabla1[[#This Row],[Cant]],Tabla1[[#This Row],[Cant]])</f>
        <v>-1</v>
      </c>
      <c r="Q6190" s="8">
        <f>DAY(Tabla1[[#This Row],[Date]])</f>
        <v>16</v>
      </c>
      <c r="R6190" s="8">
        <f>MONTH(Tabla1[[#This Row],[Date]])</f>
        <v>1</v>
      </c>
      <c r="S6190" s="8">
        <f>YEAR(Tabla1[[#This Row],[Date]])</f>
        <v>2023</v>
      </c>
    </row>
    <row r="6191" spans="1:19" x14ac:dyDescent="0.2">
      <c r="A6191">
        <v>6178</v>
      </c>
      <c r="B6191" s="1">
        <v>44929</v>
      </c>
      <c r="C6191" t="s">
        <v>261</v>
      </c>
      <c r="D6191" t="s">
        <v>892</v>
      </c>
      <c r="E6191">
        <v>1</v>
      </c>
      <c r="F6191" t="s">
        <v>386</v>
      </c>
      <c r="G6191" t="s">
        <v>272</v>
      </c>
      <c r="H6191" t="s">
        <v>308</v>
      </c>
      <c r="M6191" s="2">
        <v>63000</v>
      </c>
      <c r="N6191" s="2">
        <v>125000</v>
      </c>
      <c r="O6191" s="2">
        <f>IF(Tabla1[[#This Row],[Mov]]="VNT",Tabla1[[#This Row],[Sale]]-Tabla1[[#This Row],[Cost]],-Tabla1[[#This Row],[Cost]]*Tabla1[[#This Row],[Cant]])</f>
        <v>-63000</v>
      </c>
      <c r="P6191" s="8">
        <f>IF(Tabla1[[#This Row],[Mov]]="VNT",-Tabla1[[#This Row],[Cant]],Tabla1[[#This Row],[Cant]])</f>
        <v>1</v>
      </c>
      <c r="Q6191" s="8">
        <f>DAY(Tabla1[[#This Row],[Date]])</f>
        <v>3</v>
      </c>
      <c r="R6191" s="8">
        <f>MONTH(Tabla1[[#This Row],[Date]])</f>
        <v>1</v>
      </c>
      <c r="S6191" s="8">
        <f>YEAR(Tabla1[[#This Row],[Date]])</f>
        <v>2023</v>
      </c>
    </row>
    <row r="6192" spans="1:19" x14ac:dyDescent="0.2">
      <c r="A6192">
        <v>6179</v>
      </c>
      <c r="B6192" s="1">
        <v>44929</v>
      </c>
      <c r="C6192" t="s">
        <v>261</v>
      </c>
      <c r="D6192" t="s">
        <v>892</v>
      </c>
      <c r="E6192">
        <v>1</v>
      </c>
      <c r="F6192" t="s">
        <v>386</v>
      </c>
      <c r="G6192" t="s">
        <v>284</v>
      </c>
      <c r="H6192" t="s">
        <v>2317</v>
      </c>
      <c r="M6192" s="2">
        <v>90000</v>
      </c>
      <c r="N6192" s="2">
        <v>150000</v>
      </c>
      <c r="O6192" s="2">
        <f>IF(Tabla1[[#This Row],[Mov]]="VNT",Tabla1[[#This Row],[Sale]]-Tabla1[[#This Row],[Cost]],-Tabla1[[#This Row],[Cost]]*Tabla1[[#This Row],[Cant]])</f>
        <v>-90000</v>
      </c>
      <c r="P6192" s="8">
        <f>IF(Tabla1[[#This Row],[Mov]]="VNT",-Tabla1[[#This Row],[Cant]],Tabla1[[#This Row],[Cant]])</f>
        <v>1</v>
      </c>
      <c r="Q6192" s="8">
        <f>DAY(Tabla1[[#This Row],[Date]])</f>
        <v>3</v>
      </c>
      <c r="R6192" s="8">
        <f>MONTH(Tabla1[[#This Row],[Date]])</f>
        <v>1</v>
      </c>
      <c r="S6192" s="8">
        <f>YEAR(Tabla1[[#This Row],[Date]])</f>
        <v>2023</v>
      </c>
    </row>
    <row r="6193" spans="1:19" x14ac:dyDescent="0.2">
      <c r="A6193">
        <v>6180</v>
      </c>
      <c r="B6193" s="1">
        <v>44929</v>
      </c>
      <c r="C6193" t="s">
        <v>261</v>
      </c>
      <c r="D6193" t="s">
        <v>892</v>
      </c>
      <c r="E6193">
        <v>1</v>
      </c>
      <c r="F6193" t="s">
        <v>386</v>
      </c>
      <c r="G6193" t="s">
        <v>272</v>
      </c>
      <c r="H6193" t="s">
        <v>252</v>
      </c>
      <c r="M6193" s="2">
        <v>65000</v>
      </c>
      <c r="N6193" s="2">
        <v>125000</v>
      </c>
      <c r="O6193" s="2">
        <f>IF(Tabla1[[#This Row],[Mov]]="VNT",Tabla1[[#This Row],[Sale]]-Tabla1[[#This Row],[Cost]],-Tabla1[[#This Row],[Cost]]*Tabla1[[#This Row],[Cant]])</f>
        <v>-65000</v>
      </c>
      <c r="P6193" s="8">
        <f>IF(Tabla1[[#This Row],[Mov]]="VNT",-Tabla1[[#This Row],[Cant]],Tabla1[[#This Row],[Cant]])</f>
        <v>1</v>
      </c>
      <c r="Q6193" s="8">
        <f>DAY(Tabla1[[#This Row],[Date]])</f>
        <v>3</v>
      </c>
      <c r="R6193" s="8">
        <f>MONTH(Tabla1[[#This Row],[Date]])</f>
        <v>1</v>
      </c>
      <c r="S6193" s="8">
        <f>YEAR(Tabla1[[#This Row],[Date]])</f>
        <v>2023</v>
      </c>
    </row>
    <row r="6194" spans="1:19" x14ac:dyDescent="0.2">
      <c r="A6194">
        <v>6181</v>
      </c>
      <c r="B6194" s="1">
        <v>44929</v>
      </c>
      <c r="C6194" t="s">
        <v>261</v>
      </c>
      <c r="D6194" t="s">
        <v>892</v>
      </c>
      <c r="E6194">
        <v>1</v>
      </c>
      <c r="F6194" t="s">
        <v>386</v>
      </c>
      <c r="G6194" t="s">
        <v>612</v>
      </c>
      <c r="H6194" t="s">
        <v>2273</v>
      </c>
      <c r="M6194" s="2">
        <v>123000</v>
      </c>
      <c r="N6194" s="2">
        <v>170000</v>
      </c>
      <c r="O6194" s="2">
        <f>IF(Tabla1[[#This Row],[Mov]]="VNT",Tabla1[[#This Row],[Sale]]-Tabla1[[#This Row],[Cost]],-Tabla1[[#This Row],[Cost]]*Tabla1[[#This Row],[Cant]])</f>
        <v>-123000</v>
      </c>
      <c r="P6194" s="8">
        <f>IF(Tabla1[[#This Row],[Mov]]="VNT",-Tabla1[[#This Row],[Cant]],Tabla1[[#This Row],[Cant]])</f>
        <v>1</v>
      </c>
      <c r="Q6194" s="8">
        <f>DAY(Tabla1[[#This Row],[Date]])</f>
        <v>3</v>
      </c>
      <c r="R6194" s="8">
        <f>MONTH(Tabla1[[#This Row],[Date]])</f>
        <v>1</v>
      </c>
      <c r="S6194" s="8">
        <f>YEAR(Tabla1[[#This Row],[Date]])</f>
        <v>2023</v>
      </c>
    </row>
    <row r="6195" spans="1:19" x14ac:dyDescent="0.2">
      <c r="A6195">
        <v>6182</v>
      </c>
      <c r="B6195" s="1">
        <v>44929</v>
      </c>
      <c r="C6195" t="s">
        <v>261</v>
      </c>
      <c r="D6195" t="s">
        <v>892</v>
      </c>
      <c r="E6195">
        <v>1</v>
      </c>
      <c r="F6195" t="s">
        <v>1152</v>
      </c>
      <c r="G6195" t="s">
        <v>262</v>
      </c>
      <c r="H6195" t="s">
        <v>575</v>
      </c>
      <c r="M6195" s="2">
        <v>25000</v>
      </c>
      <c r="N6195" s="2">
        <v>0</v>
      </c>
      <c r="O6195" s="2">
        <f>IF(Tabla1[[#This Row],[Mov]]="VNT",Tabla1[[#This Row],[Sale]]-Tabla1[[#This Row],[Cost]],-Tabla1[[#This Row],[Cost]]*Tabla1[[#This Row],[Cant]])</f>
        <v>-25000</v>
      </c>
      <c r="P6195" s="8">
        <f>IF(Tabla1[[#This Row],[Mov]]="VNT",-Tabla1[[#This Row],[Cant]],Tabla1[[#This Row],[Cant]])</f>
        <v>1</v>
      </c>
      <c r="Q6195" s="8">
        <f>DAY(Tabla1[[#This Row],[Date]])</f>
        <v>3</v>
      </c>
      <c r="R6195" s="8">
        <f>MONTH(Tabla1[[#This Row],[Date]])</f>
        <v>1</v>
      </c>
      <c r="S6195" s="8">
        <f>YEAR(Tabla1[[#This Row],[Date]])</f>
        <v>2023</v>
      </c>
    </row>
    <row r="6196" spans="1:19" x14ac:dyDescent="0.2">
      <c r="A6196">
        <v>6183</v>
      </c>
      <c r="B6196" s="1">
        <v>44932</v>
      </c>
      <c r="C6196" t="s">
        <v>261</v>
      </c>
      <c r="D6196" t="s">
        <v>817</v>
      </c>
      <c r="E6196">
        <v>2</v>
      </c>
      <c r="F6196" t="s">
        <v>532</v>
      </c>
      <c r="G6196" t="s">
        <v>263</v>
      </c>
      <c r="H6196" t="s">
        <v>2223</v>
      </c>
      <c r="M6196" s="2">
        <v>40000</v>
      </c>
      <c r="N6196" s="2">
        <v>65000</v>
      </c>
      <c r="O6196" s="2">
        <f>IF(Tabla1[[#This Row],[Mov]]="VNT",Tabla1[[#This Row],[Sale]]-Tabla1[[#This Row],[Cost]],-Tabla1[[#This Row],[Cost]]*Tabla1[[#This Row],[Cant]])</f>
        <v>-80000</v>
      </c>
      <c r="P6196" s="8">
        <f>IF(Tabla1[[#This Row],[Mov]]="VNT",-Tabla1[[#This Row],[Cant]],Tabla1[[#This Row],[Cant]])</f>
        <v>2</v>
      </c>
      <c r="Q6196" s="8">
        <f>DAY(Tabla1[[#This Row],[Date]])</f>
        <v>6</v>
      </c>
      <c r="R6196" s="8">
        <f>MONTH(Tabla1[[#This Row],[Date]])</f>
        <v>1</v>
      </c>
      <c r="S6196" s="8">
        <f>YEAR(Tabla1[[#This Row],[Date]])</f>
        <v>2023</v>
      </c>
    </row>
    <row r="6197" spans="1:19" x14ac:dyDescent="0.2">
      <c r="A6197">
        <v>6184</v>
      </c>
      <c r="B6197" s="1">
        <v>44932</v>
      </c>
      <c r="C6197" t="s">
        <v>261</v>
      </c>
      <c r="D6197" t="s">
        <v>817</v>
      </c>
      <c r="E6197">
        <v>1</v>
      </c>
      <c r="F6197" t="s">
        <v>42</v>
      </c>
      <c r="G6197" t="s">
        <v>266</v>
      </c>
      <c r="H6197" t="s">
        <v>1027</v>
      </c>
      <c r="M6197" s="2">
        <v>17000</v>
      </c>
      <c r="N6197" s="2">
        <v>34000</v>
      </c>
      <c r="O6197" s="2">
        <f>IF(Tabla1[[#This Row],[Mov]]="VNT",Tabla1[[#This Row],[Sale]]-Tabla1[[#This Row],[Cost]],-Tabla1[[#This Row],[Cost]]*Tabla1[[#This Row],[Cant]])</f>
        <v>-17000</v>
      </c>
      <c r="P6197" s="8">
        <f>IF(Tabla1[[#This Row],[Mov]]="VNT",-Tabla1[[#This Row],[Cant]],Tabla1[[#This Row],[Cant]])</f>
        <v>1</v>
      </c>
      <c r="Q6197" s="8">
        <f>DAY(Tabla1[[#This Row],[Date]])</f>
        <v>6</v>
      </c>
      <c r="R6197" s="8">
        <f>MONTH(Tabla1[[#This Row],[Date]])</f>
        <v>1</v>
      </c>
      <c r="S6197" s="8">
        <f>YEAR(Tabla1[[#This Row],[Date]])</f>
        <v>2023</v>
      </c>
    </row>
    <row r="6198" spans="1:19" x14ac:dyDescent="0.2">
      <c r="A6198">
        <v>6185</v>
      </c>
      <c r="B6198" s="1">
        <v>44929</v>
      </c>
      <c r="C6198" t="s">
        <v>261</v>
      </c>
      <c r="D6198" t="s">
        <v>817</v>
      </c>
      <c r="E6198">
        <v>1</v>
      </c>
      <c r="F6198" t="s">
        <v>532</v>
      </c>
      <c r="G6198" t="s">
        <v>263</v>
      </c>
      <c r="H6198" t="s">
        <v>2223</v>
      </c>
      <c r="M6198" s="2">
        <v>40000</v>
      </c>
      <c r="N6198" s="2">
        <v>65000</v>
      </c>
      <c r="O6198" s="2">
        <f>IF(Tabla1[[#This Row],[Mov]]="VNT",Tabla1[[#This Row],[Sale]]-Tabla1[[#This Row],[Cost]],-Tabla1[[#This Row],[Cost]]*Tabla1[[#This Row],[Cant]])</f>
        <v>-40000</v>
      </c>
      <c r="P6198" s="8">
        <f>IF(Tabla1[[#This Row],[Mov]]="VNT",-Tabla1[[#This Row],[Cant]],Tabla1[[#This Row],[Cant]])</f>
        <v>1</v>
      </c>
      <c r="Q6198" s="8">
        <f>DAY(Tabla1[[#This Row],[Date]])</f>
        <v>3</v>
      </c>
      <c r="R6198" s="8">
        <f>MONTH(Tabla1[[#This Row],[Date]])</f>
        <v>1</v>
      </c>
      <c r="S6198" s="8">
        <f>YEAR(Tabla1[[#This Row],[Date]])</f>
        <v>2023</v>
      </c>
    </row>
    <row r="6199" spans="1:19" x14ac:dyDescent="0.2">
      <c r="A6199">
        <v>6186</v>
      </c>
      <c r="B6199" s="1">
        <v>44929</v>
      </c>
      <c r="C6199" t="s">
        <v>261</v>
      </c>
      <c r="D6199" t="s">
        <v>817</v>
      </c>
      <c r="E6199">
        <v>1</v>
      </c>
      <c r="F6199" t="s">
        <v>532</v>
      </c>
      <c r="G6199" t="s">
        <v>1870</v>
      </c>
      <c r="H6199" t="s">
        <v>2318</v>
      </c>
      <c r="M6199" s="2">
        <v>48000</v>
      </c>
      <c r="N6199" s="2">
        <v>80000</v>
      </c>
      <c r="O6199" s="2">
        <f>IF(Tabla1[[#This Row],[Mov]]="VNT",Tabla1[[#This Row],[Sale]]-Tabla1[[#This Row],[Cost]],-Tabla1[[#This Row],[Cost]]*Tabla1[[#This Row],[Cant]])</f>
        <v>-48000</v>
      </c>
      <c r="P6199" s="8">
        <f>IF(Tabla1[[#This Row],[Mov]]="VNT",-Tabla1[[#This Row],[Cant]],Tabla1[[#This Row],[Cant]])</f>
        <v>1</v>
      </c>
      <c r="Q6199" s="8">
        <f>DAY(Tabla1[[#This Row],[Date]])</f>
        <v>3</v>
      </c>
      <c r="R6199" s="8">
        <f>MONTH(Tabla1[[#This Row],[Date]])</f>
        <v>1</v>
      </c>
      <c r="S6199" s="8">
        <f>YEAR(Tabla1[[#This Row],[Date]])</f>
        <v>2023</v>
      </c>
    </row>
    <row r="6200" spans="1:19" x14ac:dyDescent="0.2">
      <c r="A6200">
        <v>6187</v>
      </c>
      <c r="B6200" s="1">
        <v>44929</v>
      </c>
      <c r="C6200" t="s">
        <v>261</v>
      </c>
      <c r="D6200" t="s">
        <v>817</v>
      </c>
      <c r="E6200">
        <v>1</v>
      </c>
      <c r="F6200" t="s">
        <v>618</v>
      </c>
      <c r="G6200" t="s">
        <v>263</v>
      </c>
      <c r="H6200" t="s">
        <v>2319</v>
      </c>
      <c r="M6200" s="2">
        <v>19000</v>
      </c>
      <c r="N6200" s="2">
        <v>45000</v>
      </c>
      <c r="O6200" s="2">
        <f>IF(Tabla1[[#This Row],[Mov]]="VNT",Tabla1[[#This Row],[Sale]]-Tabla1[[#This Row],[Cost]],-Tabla1[[#This Row],[Cost]]*Tabla1[[#This Row],[Cant]])</f>
        <v>-19000</v>
      </c>
      <c r="P6200" s="8">
        <f>IF(Tabla1[[#This Row],[Mov]]="VNT",-Tabla1[[#This Row],[Cant]],Tabla1[[#This Row],[Cant]])</f>
        <v>1</v>
      </c>
      <c r="Q6200" s="8">
        <f>DAY(Tabla1[[#This Row],[Date]])</f>
        <v>3</v>
      </c>
      <c r="R6200" s="8">
        <f>MONTH(Tabla1[[#This Row],[Date]])</f>
        <v>1</v>
      </c>
      <c r="S6200" s="8">
        <f>YEAR(Tabla1[[#This Row],[Date]])</f>
        <v>2023</v>
      </c>
    </row>
    <row r="6201" spans="1:19" x14ac:dyDescent="0.2">
      <c r="A6201">
        <v>6188</v>
      </c>
      <c r="B6201" s="1">
        <v>44929</v>
      </c>
      <c r="C6201" t="s">
        <v>261</v>
      </c>
      <c r="D6201" t="s">
        <v>623</v>
      </c>
      <c r="E6201">
        <v>4</v>
      </c>
      <c r="F6201" t="s">
        <v>532</v>
      </c>
      <c r="G6201" t="s">
        <v>273</v>
      </c>
      <c r="H6201" t="s">
        <v>552</v>
      </c>
      <c r="M6201" s="2">
        <v>18000</v>
      </c>
      <c r="N6201" s="2">
        <v>35000</v>
      </c>
      <c r="O6201" s="2">
        <f>IF(Tabla1[[#This Row],[Mov]]="VNT",Tabla1[[#This Row],[Sale]]-Tabla1[[#This Row],[Cost]],-Tabla1[[#This Row],[Cost]]*Tabla1[[#This Row],[Cant]])</f>
        <v>-72000</v>
      </c>
      <c r="P6201" s="8">
        <f>IF(Tabla1[[#This Row],[Mov]]="VNT",-Tabla1[[#This Row],[Cant]],Tabla1[[#This Row],[Cant]])</f>
        <v>4</v>
      </c>
      <c r="Q6201" s="8">
        <f>DAY(Tabla1[[#This Row],[Date]])</f>
        <v>3</v>
      </c>
      <c r="R6201" s="8">
        <f>MONTH(Tabla1[[#This Row],[Date]])</f>
        <v>1</v>
      </c>
      <c r="S6201" s="8">
        <f>YEAR(Tabla1[[#This Row],[Date]])</f>
        <v>2023</v>
      </c>
    </row>
    <row r="6202" spans="1:19" x14ac:dyDescent="0.2">
      <c r="A6202">
        <v>6189</v>
      </c>
      <c r="B6202" s="1">
        <v>44929</v>
      </c>
      <c r="C6202" t="s">
        <v>261</v>
      </c>
      <c r="D6202" t="s">
        <v>623</v>
      </c>
      <c r="E6202">
        <v>1</v>
      </c>
      <c r="F6202" t="s">
        <v>214</v>
      </c>
      <c r="G6202" t="s">
        <v>794</v>
      </c>
      <c r="H6202" t="s">
        <v>1345</v>
      </c>
      <c r="M6202" s="2">
        <v>24000</v>
      </c>
      <c r="N6202" s="2">
        <v>55000</v>
      </c>
      <c r="O6202" s="2">
        <f>IF(Tabla1[[#This Row],[Mov]]="VNT",Tabla1[[#This Row],[Sale]]-Tabla1[[#This Row],[Cost]],-Tabla1[[#This Row],[Cost]]*Tabla1[[#This Row],[Cant]])</f>
        <v>-24000</v>
      </c>
      <c r="P6202" s="8">
        <f>IF(Tabla1[[#This Row],[Mov]]="VNT",-Tabla1[[#This Row],[Cant]],Tabla1[[#This Row],[Cant]])</f>
        <v>1</v>
      </c>
      <c r="Q6202" s="8">
        <f>DAY(Tabla1[[#This Row],[Date]])</f>
        <v>3</v>
      </c>
      <c r="R6202" s="8">
        <f>MONTH(Tabla1[[#This Row],[Date]])</f>
        <v>1</v>
      </c>
      <c r="S6202" s="8">
        <f>YEAR(Tabla1[[#This Row],[Date]])</f>
        <v>2023</v>
      </c>
    </row>
    <row r="6203" spans="1:19" x14ac:dyDescent="0.2">
      <c r="A6203">
        <v>6190</v>
      </c>
      <c r="B6203" s="1">
        <v>44929</v>
      </c>
      <c r="C6203" t="s">
        <v>261</v>
      </c>
      <c r="D6203" t="s">
        <v>623</v>
      </c>
      <c r="E6203">
        <v>1</v>
      </c>
      <c r="F6203" t="s">
        <v>1763</v>
      </c>
      <c r="G6203" t="s">
        <v>735</v>
      </c>
      <c r="H6203" t="s">
        <v>858</v>
      </c>
      <c r="M6203" s="2">
        <v>30000</v>
      </c>
      <c r="N6203" s="2">
        <v>55000</v>
      </c>
      <c r="O6203" s="2">
        <f>IF(Tabla1[[#This Row],[Mov]]="VNT",Tabla1[[#This Row],[Sale]]-Tabla1[[#This Row],[Cost]],-Tabla1[[#This Row],[Cost]]*Tabla1[[#This Row],[Cant]])</f>
        <v>-30000</v>
      </c>
      <c r="P6203" s="8">
        <f>IF(Tabla1[[#This Row],[Mov]]="VNT",-Tabla1[[#This Row],[Cant]],Tabla1[[#This Row],[Cant]])</f>
        <v>1</v>
      </c>
      <c r="Q6203" s="8">
        <f>DAY(Tabla1[[#This Row],[Date]])</f>
        <v>3</v>
      </c>
      <c r="R6203" s="8">
        <f>MONTH(Tabla1[[#This Row],[Date]])</f>
        <v>1</v>
      </c>
      <c r="S6203" s="8">
        <f>YEAR(Tabla1[[#This Row],[Date]])</f>
        <v>2023</v>
      </c>
    </row>
    <row r="6204" spans="1:19" x14ac:dyDescent="0.2">
      <c r="A6204">
        <v>6191</v>
      </c>
      <c r="B6204" s="1">
        <v>44929</v>
      </c>
      <c r="C6204" t="s">
        <v>261</v>
      </c>
      <c r="D6204" t="s">
        <v>623</v>
      </c>
      <c r="E6204">
        <v>1</v>
      </c>
      <c r="F6204" t="s">
        <v>21</v>
      </c>
      <c r="G6204" t="s">
        <v>263</v>
      </c>
      <c r="H6204" t="s">
        <v>1954</v>
      </c>
      <c r="M6204" s="2">
        <v>7500</v>
      </c>
      <c r="N6204" s="2">
        <v>19000</v>
      </c>
      <c r="O6204" s="2">
        <f>IF(Tabla1[[#This Row],[Mov]]="VNT",Tabla1[[#This Row],[Sale]]-Tabla1[[#This Row],[Cost]],-Tabla1[[#This Row],[Cost]]*Tabla1[[#This Row],[Cant]])</f>
        <v>-7500</v>
      </c>
      <c r="P6204" s="8">
        <f>IF(Tabla1[[#This Row],[Mov]]="VNT",-Tabla1[[#This Row],[Cant]],Tabla1[[#This Row],[Cant]])</f>
        <v>1</v>
      </c>
      <c r="Q6204" s="8">
        <f>DAY(Tabla1[[#This Row],[Date]])</f>
        <v>3</v>
      </c>
      <c r="R6204" s="8">
        <f>MONTH(Tabla1[[#This Row],[Date]])</f>
        <v>1</v>
      </c>
      <c r="S6204" s="8">
        <f>YEAR(Tabla1[[#This Row],[Date]])</f>
        <v>2023</v>
      </c>
    </row>
    <row r="6205" spans="1:19" x14ac:dyDescent="0.2">
      <c r="A6205">
        <v>6192</v>
      </c>
      <c r="B6205" s="1">
        <v>44929</v>
      </c>
      <c r="C6205" t="s">
        <v>261</v>
      </c>
      <c r="D6205" t="s">
        <v>623</v>
      </c>
      <c r="E6205">
        <v>1</v>
      </c>
      <c r="F6205" t="s">
        <v>48</v>
      </c>
      <c r="G6205" t="s">
        <v>2320</v>
      </c>
      <c r="H6205" t="s">
        <v>1288</v>
      </c>
      <c r="M6205" s="2">
        <v>18000</v>
      </c>
      <c r="N6205" s="2">
        <v>35000</v>
      </c>
      <c r="O6205" s="2">
        <f>IF(Tabla1[[#This Row],[Mov]]="VNT",Tabla1[[#This Row],[Sale]]-Tabla1[[#This Row],[Cost]],-Tabla1[[#This Row],[Cost]]*Tabla1[[#This Row],[Cant]])</f>
        <v>-18000</v>
      </c>
      <c r="P6205" s="8">
        <f>IF(Tabla1[[#This Row],[Mov]]="VNT",-Tabla1[[#This Row],[Cant]],Tabla1[[#This Row],[Cant]])</f>
        <v>1</v>
      </c>
      <c r="Q6205" s="8">
        <f>DAY(Tabla1[[#This Row],[Date]])</f>
        <v>3</v>
      </c>
      <c r="R6205" s="8">
        <f>MONTH(Tabla1[[#This Row],[Date]])</f>
        <v>1</v>
      </c>
      <c r="S6205" s="8">
        <f>YEAR(Tabla1[[#This Row],[Date]])</f>
        <v>2023</v>
      </c>
    </row>
    <row r="6206" spans="1:19" x14ac:dyDescent="0.2">
      <c r="A6206">
        <v>6193</v>
      </c>
      <c r="B6206" s="1">
        <v>44929</v>
      </c>
      <c r="C6206" t="s">
        <v>261</v>
      </c>
      <c r="D6206" t="s">
        <v>1569</v>
      </c>
      <c r="E6206">
        <v>1</v>
      </c>
      <c r="F6206" t="s">
        <v>586</v>
      </c>
      <c r="G6206" t="s">
        <v>589</v>
      </c>
      <c r="H6206" t="s">
        <v>1173</v>
      </c>
      <c r="M6206" s="2">
        <v>7000</v>
      </c>
      <c r="N6206" s="2">
        <v>20000</v>
      </c>
      <c r="O6206" s="2">
        <f>IF(Tabla1[[#This Row],[Mov]]="VNT",Tabla1[[#This Row],[Sale]]-Tabla1[[#This Row],[Cost]],-Tabla1[[#This Row],[Cost]]*Tabla1[[#This Row],[Cant]])</f>
        <v>-7000</v>
      </c>
      <c r="P6206" s="8">
        <f>IF(Tabla1[[#This Row],[Mov]]="VNT",-Tabla1[[#This Row],[Cant]],Tabla1[[#This Row],[Cant]])</f>
        <v>1</v>
      </c>
      <c r="Q6206" s="8">
        <f>DAY(Tabla1[[#This Row],[Date]])</f>
        <v>3</v>
      </c>
      <c r="R6206" s="8">
        <f>MONTH(Tabla1[[#This Row],[Date]])</f>
        <v>1</v>
      </c>
      <c r="S6206" s="8">
        <f>YEAR(Tabla1[[#This Row],[Date]])</f>
        <v>2023</v>
      </c>
    </row>
    <row r="6207" spans="1:19" x14ac:dyDescent="0.2">
      <c r="A6207">
        <v>6194</v>
      </c>
      <c r="B6207" s="1">
        <v>44929</v>
      </c>
      <c r="C6207" t="s">
        <v>261</v>
      </c>
      <c r="D6207" t="s">
        <v>1569</v>
      </c>
      <c r="E6207">
        <v>20</v>
      </c>
      <c r="F6207" t="s">
        <v>225</v>
      </c>
      <c r="G6207" t="s">
        <v>589</v>
      </c>
      <c r="H6207" t="s">
        <v>1173</v>
      </c>
      <c r="M6207" s="2">
        <v>1100</v>
      </c>
      <c r="N6207" s="2">
        <v>10000</v>
      </c>
      <c r="O6207" s="2">
        <f>IF(Tabla1[[#This Row],[Mov]]="VNT",Tabla1[[#This Row],[Sale]]-Tabla1[[#This Row],[Cost]],-Tabla1[[#This Row],[Cost]]*Tabla1[[#This Row],[Cant]])</f>
        <v>-22000</v>
      </c>
      <c r="P6207" s="8">
        <f>IF(Tabla1[[#This Row],[Mov]]="VNT",-Tabla1[[#This Row],[Cant]],Tabla1[[#This Row],[Cant]])</f>
        <v>20</v>
      </c>
      <c r="Q6207" s="8">
        <f>DAY(Tabla1[[#This Row],[Date]])</f>
        <v>3</v>
      </c>
      <c r="R6207" s="8">
        <f>MONTH(Tabla1[[#This Row],[Date]])</f>
        <v>1</v>
      </c>
      <c r="S6207" s="8">
        <f>YEAR(Tabla1[[#This Row],[Date]])</f>
        <v>2023</v>
      </c>
    </row>
    <row r="6208" spans="1:19" x14ac:dyDescent="0.2">
      <c r="A6208">
        <v>6195</v>
      </c>
      <c r="B6208" s="1">
        <v>44929</v>
      </c>
      <c r="C6208" t="s">
        <v>261</v>
      </c>
      <c r="D6208" t="s">
        <v>1569</v>
      </c>
      <c r="E6208">
        <v>5</v>
      </c>
      <c r="F6208" t="s">
        <v>224</v>
      </c>
      <c r="G6208" t="s">
        <v>589</v>
      </c>
      <c r="H6208" t="s">
        <v>1173</v>
      </c>
      <c r="M6208" s="2">
        <v>8000</v>
      </c>
      <c r="N6208" s="2">
        <v>20000</v>
      </c>
      <c r="O6208" s="2">
        <f>IF(Tabla1[[#This Row],[Mov]]="VNT",Tabla1[[#This Row],[Sale]]-Tabla1[[#This Row],[Cost]],-Tabla1[[#This Row],[Cost]]*Tabla1[[#This Row],[Cant]])</f>
        <v>-40000</v>
      </c>
      <c r="P6208" s="8">
        <f>IF(Tabla1[[#This Row],[Mov]]="VNT",-Tabla1[[#This Row],[Cant]],Tabla1[[#This Row],[Cant]])</f>
        <v>5</v>
      </c>
      <c r="Q6208" s="8">
        <f>DAY(Tabla1[[#This Row],[Date]])</f>
        <v>3</v>
      </c>
      <c r="R6208" s="8">
        <f>MONTH(Tabla1[[#This Row],[Date]])</f>
        <v>1</v>
      </c>
      <c r="S6208" s="8">
        <f>YEAR(Tabla1[[#This Row],[Date]])</f>
        <v>2023</v>
      </c>
    </row>
    <row r="6209" spans="1:19" x14ac:dyDescent="0.2">
      <c r="A6209">
        <v>6196</v>
      </c>
      <c r="B6209" s="1">
        <v>44939</v>
      </c>
      <c r="C6209" t="s">
        <v>261</v>
      </c>
      <c r="D6209" t="s">
        <v>892</v>
      </c>
      <c r="E6209">
        <v>1</v>
      </c>
      <c r="F6209" t="s">
        <v>386</v>
      </c>
      <c r="G6209" t="s">
        <v>284</v>
      </c>
      <c r="H6209" t="s">
        <v>1394</v>
      </c>
      <c r="M6209" s="2">
        <v>65000</v>
      </c>
      <c r="N6209" s="2">
        <v>125000</v>
      </c>
      <c r="O6209" s="2">
        <f>IF(Tabla1[[#This Row],[Mov]]="VNT",Tabla1[[#This Row],[Sale]]-Tabla1[[#This Row],[Cost]],-Tabla1[[#This Row],[Cost]]*Tabla1[[#This Row],[Cant]])</f>
        <v>-65000</v>
      </c>
      <c r="P6209" s="8">
        <f>IF(Tabla1[[#This Row],[Mov]]="VNT",-Tabla1[[#This Row],[Cant]],Tabla1[[#This Row],[Cant]])</f>
        <v>1</v>
      </c>
      <c r="Q6209" s="8">
        <f>DAY(Tabla1[[#This Row],[Date]])</f>
        <v>13</v>
      </c>
      <c r="R6209" s="8">
        <f>MONTH(Tabla1[[#This Row],[Date]])</f>
        <v>1</v>
      </c>
      <c r="S6209" s="8">
        <f>YEAR(Tabla1[[#This Row],[Date]])</f>
        <v>2023</v>
      </c>
    </row>
    <row r="6210" spans="1:19" x14ac:dyDescent="0.2">
      <c r="A6210">
        <v>6197</v>
      </c>
      <c r="B6210" s="1">
        <v>44939</v>
      </c>
      <c r="C6210" t="s">
        <v>261</v>
      </c>
      <c r="D6210" t="s">
        <v>892</v>
      </c>
      <c r="E6210">
        <v>1</v>
      </c>
      <c r="F6210" t="s">
        <v>386</v>
      </c>
      <c r="G6210" t="s">
        <v>272</v>
      </c>
      <c r="H6210" t="s">
        <v>2656</v>
      </c>
      <c r="M6210" s="2">
        <v>65000</v>
      </c>
      <c r="N6210" s="2">
        <v>125000</v>
      </c>
      <c r="O6210" s="2">
        <f>IF(Tabla1[[#This Row],[Mov]]="VNT",Tabla1[[#This Row],[Sale]]-Tabla1[[#This Row],[Cost]],-Tabla1[[#This Row],[Cost]]*Tabla1[[#This Row],[Cant]])</f>
        <v>-65000</v>
      </c>
      <c r="P6210" s="8">
        <f>IF(Tabla1[[#This Row],[Mov]]="VNT",-Tabla1[[#This Row],[Cant]],Tabla1[[#This Row],[Cant]])</f>
        <v>1</v>
      </c>
      <c r="Q6210" s="8">
        <f>DAY(Tabla1[[#This Row],[Date]])</f>
        <v>13</v>
      </c>
      <c r="R6210" s="8">
        <f>MONTH(Tabla1[[#This Row],[Date]])</f>
        <v>1</v>
      </c>
      <c r="S6210" s="8">
        <f>YEAR(Tabla1[[#This Row],[Date]])</f>
        <v>2023</v>
      </c>
    </row>
    <row r="6211" spans="1:19" x14ac:dyDescent="0.2">
      <c r="A6211">
        <v>6198</v>
      </c>
      <c r="B6211" s="1">
        <v>44939</v>
      </c>
      <c r="C6211" t="s">
        <v>261</v>
      </c>
      <c r="D6211" t="s">
        <v>892</v>
      </c>
      <c r="E6211">
        <v>1</v>
      </c>
      <c r="F6211" t="s">
        <v>386</v>
      </c>
      <c r="G6211" t="s">
        <v>284</v>
      </c>
      <c r="H6211" t="s">
        <v>2584</v>
      </c>
      <c r="M6211" s="2">
        <v>65000</v>
      </c>
      <c r="N6211" s="2">
        <v>125000</v>
      </c>
      <c r="O6211" s="2">
        <f>IF(Tabla1[[#This Row],[Mov]]="VNT",Tabla1[[#This Row],[Sale]]-Tabla1[[#This Row],[Cost]],-Tabla1[[#This Row],[Cost]]*Tabla1[[#This Row],[Cant]])</f>
        <v>-65000</v>
      </c>
      <c r="P6211" s="8">
        <f>IF(Tabla1[[#This Row],[Mov]]="VNT",-Tabla1[[#This Row],[Cant]],Tabla1[[#This Row],[Cant]])</f>
        <v>1</v>
      </c>
      <c r="Q6211" s="8">
        <f>DAY(Tabla1[[#This Row],[Date]])</f>
        <v>13</v>
      </c>
      <c r="R6211" s="8">
        <f>MONTH(Tabla1[[#This Row],[Date]])</f>
        <v>1</v>
      </c>
      <c r="S6211" s="8">
        <f>YEAR(Tabla1[[#This Row],[Date]])</f>
        <v>2023</v>
      </c>
    </row>
    <row r="6212" spans="1:19" x14ac:dyDescent="0.2">
      <c r="A6212">
        <v>6199</v>
      </c>
      <c r="B6212" s="1">
        <v>44939</v>
      </c>
      <c r="C6212" t="s">
        <v>261</v>
      </c>
      <c r="D6212" t="s">
        <v>892</v>
      </c>
      <c r="E6212">
        <v>1</v>
      </c>
      <c r="F6212" t="s">
        <v>386</v>
      </c>
      <c r="G6212" t="s">
        <v>284</v>
      </c>
      <c r="H6212" t="s">
        <v>2344</v>
      </c>
      <c r="M6212" s="2">
        <v>75000</v>
      </c>
      <c r="N6212" s="2">
        <v>135000</v>
      </c>
      <c r="O6212" s="2">
        <f>IF(Tabla1[[#This Row],[Mov]]="VNT",Tabla1[[#This Row],[Sale]]-Tabla1[[#This Row],[Cost]],-Tabla1[[#This Row],[Cost]]*Tabla1[[#This Row],[Cant]])</f>
        <v>-75000</v>
      </c>
      <c r="P6212" s="8">
        <f>IF(Tabla1[[#This Row],[Mov]]="VNT",-Tabla1[[#This Row],[Cant]],Tabla1[[#This Row],[Cant]])</f>
        <v>1</v>
      </c>
      <c r="Q6212" s="8">
        <f>DAY(Tabla1[[#This Row],[Date]])</f>
        <v>13</v>
      </c>
      <c r="R6212" s="8">
        <f>MONTH(Tabla1[[#This Row],[Date]])</f>
        <v>1</v>
      </c>
      <c r="S6212" s="8">
        <f>YEAR(Tabla1[[#This Row],[Date]])</f>
        <v>2023</v>
      </c>
    </row>
    <row r="6213" spans="1:19" x14ac:dyDescent="0.2">
      <c r="A6213">
        <v>6200</v>
      </c>
      <c r="B6213" s="1">
        <v>44939</v>
      </c>
      <c r="C6213" t="s">
        <v>261</v>
      </c>
      <c r="D6213" t="s">
        <v>892</v>
      </c>
      <c r="E6213">
        <v>1</v>
      </c>
      <c r="F6213" t="s">
        <v>1545</v>
      </c>
      <c r="G6213" t="s">
        <v>263</v>
      </c>
      <c r="H6213" t="s">
        <v>453</v>
      </c>
      <c r="M6213" s="2">
        <v>25000</v>
      </c>
      <c r="N6213" s="2">
        <v>45000</v>
      </c>
      <c r="O6213" s="2">
        <f>IF(Tabla1[[#This Row],[Mov]]="VNT",Tabla1[[#This Row],[Sale]]-Tabla1[[#This Row],[Cost]],-Tabla1[[#This Row],[Cost]]*Tabla1[[#This Row],[Cant]])</f>
        <v>-25000</v>
      </c>
      <c r="P6213" s="8">
        <f>IF(Tabla1[[#This Row],[Mov]]="VNT",-Tabla1[[#This Row],[Cant]],Tabla1[[#This Row],[Cant]])</f>
        <v>1</v>
      </c>
      <c r="Q6213" s="8">
        <f>DAY(Tabla1[[#This Row],[Date]])</f>
        <v>13</v>
      </c>
      <c r="R6213" s="8">
        <f>MONTH(Tabla1[[#This Row],[Date]])</f>
        <v>1</v>
      </c>
      <c r="S6213" s="8">
        <f>YEAR(Tabla1[[#This Row],[Date]])</f>
        <v>2023</v>
      </c>
    </row>
    <row r="6214" spans="1:19" x14ac:dyDescent="0.2">
      <c r="A6214">
        <v>6201</v>
      </c>
      <c r="B6214" s="1">
        <v>44939</v>
      </c>
      <c r="C6214" t="s">
        <v>261</v>
      </c>
      <c r="D6214" t="s">
        <v>892</v>
      </c>
      <c r="E6214">
        <v>1</v>
      </c>
      <c r="F6214" t="s">
        <v>386</v>
      </c>
      <c r="G6214" t="s">
        <v>499</v>
      </c>
      <c r="H6214" t="s">
        <v>2321</v>
      </c>
      <c r="M6214" s="2">
        <v>68000</v>
      </c>
      <c r="N6214" s="2">
        <v>125000</v>
      </c>
      <c r="O6214" s="2">
        <f>IF(Tabla1[[#This Row],[Mov]]="VNT",Tabla1[[#This Row],[Sale]]-Tabla1[[#This Row],[Cost]],-Tabla1[[#This Row],[Cost]]*Tabla1[[#This Row],[Cant]])</f>
        <v>-68000</v>
      </c>
      <c r="P6214" s="8">
        <f>IF(Tabla1[[#This Row],[Mov]]="VNT",-Tabla1[[#This Row],[Cant]],Tabla1[[#This Row],[Cant]])</f>
        <v>1</v>
      </c>
      <c r="Q6214" s="8">
        <f>DAY(Tabla1[[#This Row],[Date]])</f>
        <v>13</v>
      </c>
      <c r="R6214" s="8">
        <f>MONTH(Tabla1[[#This Row],[Date]])</f>
        <v>1</v>
      </c>
      <c r="S6214" s="8">
        <f>YEAR(Tabla1[[#This Row],[Date]])</f>
        <v>2023</v>
      </c>
    </row>
    <row r="6215" spans="1:19" x14ac:dyDescent="0.2">
      <c r="A6215">
        <v>6202</v>
      </c>
      <c r="B6215" s="1">
        <v>44939</v>
      </c>
      <c r="C6215" t="s">
        <v>261</v>
      </c>
      <c r="D6215" t="s">
        <v>892</v>
      </c>
      <c r="E6215">
        <v>1</v>
      </c>
      <c r="F6215" t="s">
        <v>1192</v>
      </c>
      <c r="G6215" t="s">
        <v>263</v>
      </c>
      <c r="H6215" t="s">
        <v>547</v>
      </c>
      <c r="M6215" s="2">
        <v>14000</v>
      </c>
      <c r="N6215" s="2">
        <v>25000</v>
      </c>
      <c r="O6215" s="2">
        <f>IF(Tabla1[[#This Row],[Mov]]="VNT",Tabla1[[#This Row],[Sale]]-Tabla1[[#This Row],[Cost]],-Tabla1[[#This Row],[Cost]]*Tabla1[[#This Row],[Cant]])</f>
        <v>-14000</v>
      </c>
      <c r="P6215" s="8">
        <f>IF(Tabla1[[#This Row],[Mov]]="VNT",-Tabla1[[#This Row],[Cant]],Tabla1[[#This Row],[Cant]])</f>
        <v>1</v>
      </c>
      <c r="Q6215" s="8">
        <f>DAY(Tabla1[[#This Row],[Date]])</f>
        <v>13</v>
      </c>
      <c r="R6215" s="8">
        <f>MONTH(Tabla1[[#This Row],[Date]])</f>
        <v>1</v>
      </c>
      <c r="S6215" s="8">
        <f>YEAR(Tabla1[[#This Row],[Date]])</f>
        <v>2023</v>
      </c>
    </row>
    <row r="6216" spans="1:19" x14ac:dyDescent="0.2">
      <c r="A6216">
        <v>6203</v>
      </c>
      <c r="B6216" s="1">
        <v>44939</v>
      </c>
      <c r="C6216" t="s">
        <v>261</v>
      </c>
      <c r="D6216" t="s">
        <v>892</v>
      </c>
      <c r="E6216">
        <v>1</v>
      </c>
      <c r="F6216" t="s">
        <v>1545</v>
      </c>
      <c r="G6216" t="s">
        <v>263</v>
      </c>
      <c r="H6216" t="s">
        <v>391</v>
      </c>
      <c r="M6216" s="2">
        <v>22000</v>
      </c>
      <c r="N6216" s="2">
        <v>45000</v>
      </c>
      <c r="O6216" s="2">
        <f>IF(Tabla1[[#This Row],[Mov]]="VNT",Tabla1[[#This Row],[Sale]]-Tabla1[[#This Row],[Cost]],-Tabla1[[#This Row],[Cost]]*Tabla1[[#This Row],[Cant]])</f>
        <v>-22000</v>
      </c>
      <c r="P6216" s="8">
        <f>IF(Tabla1[[#This Row],[Mov]]="VNT",-Tabla1[[#This Row],[Cant]],Tabla1[[#This Row],[Cant]])</f>
        <v>1</v>
      </c>
      <c r="Q6216" s="8">
        <f>DAY(Tabla1[[#This Row],[Date]])</f>
        <v>13</v>
      </c>
      <c r="R6216" s="8">
        <f>MONTH(Tabla1[[#This Row],[Date]])</f>
        <v>1</v>
      </c>
      <c r="S6216" s="8">
        <f>YEAR(Tabla1[[#This Row],[Date]])</f>
        <v>2023</v>
      </c>
    </row>
    <row r="6217" spans="1:19" x14ac:dyDescent="0.2">
      <c r="A6217">
        <v>6204</v>
      </c>
      <c r="B6217" s="1">
        <v>44940</v>
      </c>
      <c r="C6217" t="s">
        <v>261</v>
      </c>
      <c r="D6217" t="s">
        <v>892</v>
      </c>
      <c r="E6217">
        <v>1</v>
      </c>
      <c r="F6217" t="s">
        <v>386</v>
      </c>
      <c r="G6217" t="s">
        <v>284</v>
      </c>
      <c r="H6217" t="s">
        <v>1656</v>
      </c>
      <c r="M6217" s="2">
        <v>70000</v>
      </c>
      <c r="N6217" s="2">
        <v>125000</v>
      </c>
      <c r="O6217" s="2">
        <f>IF(Tabla1[[#This Row],[Mov]]="VNT",Tabla1[[#This Row],[Sale]]-Tabla1[[#This Row],[Cost]],-Tabla1[[#This Row],[Cost]]*Tabla1[[#This Row],[Cant]])</f>
        <v>-70000</v>
      </c>
      <c r="P6217" s="8">
        <f>IF(Tabla1[[#This Row],[Mov]]="VNT",-Tabla1[[#This Row],[Cant]],Tabla1[[#This Row],[Cant]])</f>
        <v>1</v>
      </c>
      <c r="Q6217" s="8">
        <f>DAY(Tabla1[[#This Row],[Date]])</f>
        <v>14</v>
      </c>
      <c r="R6217" s="8">
        <f>MONTH(Tabla1[[#This Row],[Date]])</f>
        <v>1</v>
      </c>
      <c r="S6217" s="8">
        <f>YEAR(Tabla1[[#This Row],[Date]])</f>
        <v>2023</v>
      </c>
    </row>
    <row r="6218" spans="1:19" x14ac:dyDescent="0.2">
      <c r="A6218">
        <v>6205</v>
      </c>
      <c r="B6218" s="1">
        <v>44940</v>
      </c>
      <c r="C6218" t="s">
        <v>261</v>
      </c>
      <c r="D6218" t="s">
        <v>892</v>
      </c>
      <c r="E6218">
        <v>1</v>
      </c>
      <c r="F6218" t="s">
        <v>386</v>
      </c>
      <c r="G6218" t="s">
        <v>263</v>
      </c>
      <c r="H6218" t="s">
        <v>3633</v>
      </c>
      <c r="M6218" s="2">
        <v>60000</v>
      </c>
      <c r="N6218" s="2">
        <v>120000</v>
      </c>
      <c r="O6218" s="2">
        <f>IF(Tabla1[[#This Row],[Mov]]="VNT",Tabla1[[#This Row],[Sale]]-Tabla1[[#This Row],[Cost]],-Tabla1[[#This Row],[Cost]]*Tabla1[[#This Row],[Cant]])</f>
        <v>-60000</v>
      </c>
      <c r="P6218" s="8">
        <f>IF(Tabla1[[#This Row],[Mov]]="VNT",-Tabla1[[#This Row],[Cant]],Tabla1[[#This Row],[Cant]])</f>
        <v>1</v>
      </c>
      <c r="Q6218" s="8">
        <f>DAY(Tabla1[[#This Row],[Date]])</f>
        <v>14</v>
      </c>
      <c r="R6218" s="8">
        <f>MONTH(Tabla1[[#This Row],[Date]])</f>
        <v>1</v>
      </c>
      <c r="S6218" s="8">
        <f>YEAR(Tabla1[[#This Row],[Date]])</f>
        <v>2023</v>
      </c>
    </row>
    <row r="6219" spans="1:19" x14ac:dyDescent="0.2">
      <c r="A6219">
        <v>6206</v>
      </c>
      <c r="B6219" s="1">
        <v>44936</v>
      </c>
      <c r="C6219" t="s">
        <v>261</v>
      </c>
      <c r="D6219" t="s">
        <v>892</v>
      </c>
      <c r="E6219">
        <v>1</v>
      </c>
      <c r="F6219" t="s">
        <v>386</v>
      </c>
      <c r="G6219" t="s">
        <v>284</v>
      </c>
      <c r="H6219" t="s">
        <v>1015</v>
      </c>
      <c r="M6219" s="2">
        <v>55000</v>
      </c>
      <c r="N6219" s="2">
        <v>115000</v>
      </c>
      <c r="O6219" s="2">
        <f>IF(Tabla1[[#This Row],[Mov]]="VNT",Tabla1[[#This Row],[Sale]]-Tabla1[[#This Row],[Cost]],-Tabla1[[#This Row],[Cost]]*Tabla1[[#This Row],[Cant]])</f>
        <v>-55000</v>
      </c>
      <c r="P6219" s="8">
        <f>IF(Tabla1[[#This Row],[Mov]]="VNT",-Tabla1[[#This Row],[Cant]],Tabla1[[#This Row],[Cant]])</f>
        <v>1</v>
      </c>
      <c r="Q6219" s="8">
        <f>DAY(Tabla1[[#This Row],[Date]])</f>
        <v>10</v>
      </c>
      <c r="R6219" s="8">
        <f>MONTH(Tabla1[[#This Row],[Date]])</f>
        <v>1</v>
      </c>
      <c r="S6219" s="8">
        <f>YEAR(Tabla1[[#This Row],[Date]])</f>
        <v>2023</v>
      </c>
    </row>
    <row r="6220" spans="1:19" x14ac:dyDescent="0.2">
      <c r="A6220">
        <v>6207</v>
      </c>
      <c r="B6220" s="1">
        <v>44936</v>
      </c>
      <c r="C6220" t="s">
        <v>261</v>
      </c>
      <c r="D6220" t="s">
        <v>892</v>
      </c>
      <c r="E6220">
        <v>1</v>
      </c>
      <c r="F6220" t="s">
        <v>386</v>
      </c>
      <c r="G6220" t="s">
        <v>272</v>
      </c>
      <c r="H6220" t="s">
        <v>319</v>
      </c>
      <c r="M6220" s="2">
        <v>63000</v>
      </c>
      <c r="N6220" s="2">
        <v>120000</v>
      </c>
      <c r="O6220" s="2">
        <f>IF(Tabla1[[#This Row],[Mov]]="VNT",Tabla1[[#This Row],[Sale]]-Tabla1[[#This Row],[Cost]],-Tabla1[[#This Row],[Cost]]*Tabla1[[#This Row],[Cant]])</f>
        <v>-63000</v>
      </c>
      <c r="P6220" s="8">
        <f>IF(Tabla1[[#This Row],[Mov]]="VNT",-Tabla1[[#This Row],[Cant]],Tabla1[[#This Row],[Cant]])</f>
        <v>1</v>
      </c>
      <c r="Q6220" s="8">
        <f>DAY(Tabla1[[#This Row],[Date]])</f>
        <v>10</v>
      </c>
      <c r="R6220" s="8">
        <f>MONTH(Tabla1[[#This Row],[Date]])</f>
        <v>1</v>
      </c>
      <c r="S6220" s="8">
        <f>YEAR(Tabla1[[#This Row],[Date]])</f>
        <v>2023</v>
      </c>
    </row>
    <row r="6221" spans="1:19" x14ac:dyDescent="0.2">
      <c r="A6221">
        <v>6208</v>
      </c>
      <c r="B6221" s="1">
        <v>44936</v>
      </c>
      <c r="C6221" t="s">
        <v>261</v>
      </c>
      <c r="D6221" t="s">
        <v>892</v>
      </c>
      <c r="E6221">
        <v>1</v>
      </c>
      <c r="F6221" t="s">
        <v>1545</v>
      </c>
      <c r="G6221" t="s">
        <v>284</v>
      </c>
      <c r="H6221" t="s">
        <v>513</v>
      </c>
      <c r="M6221" s="2">
        <v>17000</v>
      </c>
      <c r="N6221" s="2">
        <v>35000</v>
      </c>
      <c r="O6221" s="2">
        <f>IF(Tabla1[[#This Row],[Mov]]="VNT",Tabla1[[#This Row],[Sale]]-Tabla1[[#This Row],[Cost]],-Tabla1[[#This Row],[Cost]]*Tabla1[[#This Row],[Cant]])</f>
        <v>-17000</v>
      </c>
      <c r="P6221" s="8">
        <f>IF(Tabla1[[#This Row],[Mov]]="VNT",-Tabla1[[#This Row],[Cant]],Tabla1[[#This Row],[Cant]])</f>
        <v>1</v>
      </c>
      <c r="Q6221" s="8">
        <f>DAY(Tabla1[[#This Row],[Date]])</f>
        <v>10</v>
      </c>
      <c r="R6221" s="8">
        <f>MONTH(Tabla1[[#This Row],[Date]])</f>
        <v>1</v>
      </c>
      <c r="S6221" s="8">
        <f>YEAR(Tabla1[[#This Row],[Date]])</f>
        <v>2023</v>
      </c>
    </row>
    <row r="6222" spans="1:19" x14ac:dyDescent="0.2">
      <c r="A6222">
        <v>6209</v>
      </c>
      <c r="B6222" s="1">
        <v>44936</v>
      </c>
      <c r="C6222" t="s">
        <v>261</v>
      </c>
      <c r="D6222" t="s">
        <v>892</v>
      </c>
      <c r="E6222">
        <v>1</v>
      </c>
      <c r="F6222" t="s">
        <v>1545</v>
      </c>
      <c r="G6222" t="s">
        <v>272</v>
      </c>
      <c r="H6222" t="s">
        <v>806</v>
      </c>
      <c r="M6222" s="2">
        <v>20000</v>
      </c>
      <c r="N6222" s="2">
        <v>45000</v>
      </c>
      <c r="O6222" s="2">
        <f>IF(Tabla1[[#This Row],[Mov]]="VNT",Tabla1[[#This Row],[Sale]]-Tabla1[[#This Row],[Cost]],-Tabla1[[#This Row],[Cost]]*Tabla1[[#This Row],[Cant]])</f>
        <v>-20000</v>
      </c>
      <c r="P6222" s="8">
        <f>IF(Tabla1[[#This Row],[Mov]]="VNT",-Tabla1[[#This Row],[Cant]],Tabla1[[#This Row],[Cant]])</f>
        <v>1</v>
      </c>
      <c r="Q6222" s="8">
        <f>DAY(Tabla1[[#This Row],[Date]])</f>
        <v>10</v>
      </c>
      <c r="R6222" s="8">
        <f>MONTH(Tabla1[[#This Row],[Date]])</f>
        <v>1</v>
      </c>
      <c r="S6222" s="8">
        <f>YEAR(Tabla1[[#This Row],[Date]])</f>
        <v>2023</v>
      </c>
    </row>
    <row r="6223" spans="1:19" x14ac:dyDescent="0.2">
      <c r="A6223">
        <v>6210</v>
      </c>
      <c r="B6223" s="1">
        <v>44936</v>
      </c>
      <c r="C6223" t="s">
        <v>261</v>
      </c>
      <c r="D6223" t="s">
        <v>892</v>
      </c>
      <c r="E6223">
        <v>1</v>
      </c>
      <c r="F6223" t="s">
        <v>1545</v>
      </c>
      <c r="G6223" t="s">
        <v>262</v>
      </c>
      <c r="H6223" t="s">
        <v>2845</v>
      </c>
      <c r="M6223" s="2">
        <v>23000</v>
      </c>
      <c r="N6223" s="2">
        <v>45000</v>
      </c>
      <c r="O6223" s="2">
        <f>IF(Tabla1[[#This Row],[Mov]]="VNT",Tabla1[[#This Row],[Sale]]-Tabla1[[#This Row],[Cost]],-Tabla1[[#This Row],[Cost]]*Tabla1[[#This Row],[Cant]])</f>
        <v>-23000</v>
      </c>
      <c r="P6223" s="8">
        <f>IF(Tabla1[[#This Row],[Mov]]="VNT",-Tabla1[[#This Row],[Cant]],Tabla1[[#This Row],[Cant]])</f>
        <v>1</v>
      </c>
      <c r="Q6223" s="8">
        <f>DAY(Tabla1[[#This Row],[Date]])</f>
        <v>10</v>
      </c>
      <c r="R6223" s="8">
        <f>MONTH(Tabla1[[#This Row],[Date]])</f>
        <v>1</v>
      </c>
      <c r="S6223" s="8">
        <f>YEAR(Tabla1[[#This Row],[Date]])</f>
        <v>2023</v>
      </c>
    </row>
    <row r="6224" spans="1:19" x14ac:dyDescent="0.2">
      <c r="A6224">
        <v>6211</v>
      </c>
      <c r="B6224" s="1">
        <v>44936</v>
      </c>
      <c r="C6224" t="s">
        <v>261</v>
      </c>
      <c r="D6224" t="s">
        <v>892</v>
      </c>
      <c r="E6224">
        <v>1</v>
      </c>
      <c r="F6224" t="s">
        <v>1545</v>
      </c>
      <c r="G6224" t="s">
        <v>284</v>
      </c>
      <c r="H6224" t="s">
        <v>2322</v>
      </c>
      <c r="M6224" s="2">
        <v>22000</v>
      </c>
      <c r="N6224" s="2">
        <v>45000</v>
      </c>
      <c r="O6224" s="2">
        <f>IF(Tabla1[[#This Row],[Mov]]="VNT",Tabla1[[#This Row],[Sale]]-Tabla1[[#This Row],[Cost]],-Tabla1[[#This Row],[Cost]]*Tabla1[[#This Row],[Cant]])</f>
        <v>-22000</v>
      </c>
      <c r="P6224" s="8">
        <f>IF(Tabla1[[#This Row],[Mov]]="VNT",-Tabla1[[#This Row],[Cant]],Tabla1[[#This Row],[Cant]])</f>
        <v>1</v>
      </c>
      <c r="Q6224" s="8">
        <f>DAY(Tabla1[[#This Row],[Date]])</f>
        <v>10</v>
      </c>
      <c r="R6224" s="8">
        <f>MONTH(Tabla1[[#This Row],[Date]])</f>
        <v>1</v>
      </c>
      <c r="S6224" s="8">
        <f>YEAR(Tabla1[[#This Row],[Date]])</f>
        <v>2023</v>
      </c>
    </row>
    <row r="6225" spans="1:19" x14ac:dyDescent="0.2">
      <c r="A6225">
        <v>6212</v>
      </c>
      <c r="B6225" s="1">
        <v>44936</v>
      </c>
      <c r="C6225" t="s">
        <v>261</v>
      </c>
      <c r="D6225" t="s">
        <v>892</v>
      </c>
      <c r="E6225">
        <v>1</v>
      </c>
      <c r="F6225" t="s">
        <v>1418</v>
      </c>
      <c r="G6225" t="s">
        <v>860</v>
      </c>
      <c r="H6225" t="s">
        <v>596</v>
      </c>
      <c r="M6225" s="2">
        <v>35000</v>
      </c>
      <c r="N6225" s="2">
        <v>0</v>
      </c>
      <c r="O6225" s="2">
        <f>IF(Tabla1[[#This Row],[Mov]]="VNT",Tabla1[[#This Row],[Sale]]-Tabla1[[#This Row],[Cost]],-Tabla1[[#This Row],[Cost]]*Tabla1[[#This Row],[Cant]])</f>
        <v>-35000</v>
      </c>
      <c r="P6225" s="8">
        <f>IF(Tabla1[[#This Row],[Mov]]="VNT",-Tabla1[[#This Row],[Cant]],Tabla1[[#This Row],[Cant]])</f>
        <v>1</v>
      </c>
      <c r="Q6225" s="8">
        <f>DAY(Tabla1[[#This Row],[Date]])</f>
        <v>10</v>
      </c>
      <c r="R6225" s="8">
        <f>MONTH(Tabla1[[#This Row],[Date]])</f>
        <v>1</v>
      </c>
      <c r="S6225" s="8">
        <f>YEAR(Tabla1[[#This Row],[Date]])</f>
        <v>2023</v>
      </c>
    </row>
    <row r="6226" spans="1:19" x14ac:dyDescent="0.2">
      <c r="A6226">
        <v>6213</v>
      </c>
      <c r="B6226" s="1">
        <v>44941</v>
      </c>
      <c r="C6226" t="s">
        <v>261</v>
      </c>
      <c r="D6226" t="s">
        <v>892</v>
      </c>
      <c r="E6226">
        <v>1</v>
      </c>
      <c r="F6226" t="s">
        <v>386</v>
      </c>
      <c r="G6226" t="s">
        <v>272</v>
      </c>
      <c r="H6226" t="s">
        <v>319</v>
      </c>
      <c r="M6226" s="2">
        <v>63000</v>
      </c>
      <c r="N6226" s="2">
        <v>115000</v>
      </c>
      <c r="O6226" s="2">
        <f>IF(Tabla1[[#This Row],[Mov]]="VNT",Tabla1[[#This Row],[Sale]]-Tabla1[[#This Row],[Cost]],-Tabla1[[#This Row],[Cost]]*Tabla1[[#This Row],[Cant]])</f>
        <v>-63000</v>
      </c>
      <c r="P6226" s="8">
        <f>IF(Tabla1[[#This Row],[Mov]]="VNT",-Tabla1[[#This Row],[Cant]],Tabla1[[#This Row],[Cant]])</f>
        <v>1</v>
      </c>
      <c r="Q6226" s="8">
        <f>DAY(Tabla1[[#This Row],[Date]])</f>
        <v>15</v>
      </c>
      <c r="R6226" s="8">
        <f>MONTH(Tabla1[[#This Row],[Date]])</f>
        <v>1</v>
      </c>
      <c r="S6226" s="8">
        <f>YEAR(Tabla1[[#This Row],[Date]])</f>
        <v>2023</v>
      </c>
    </row>
    <row r="6227" spans="1:19" x14ac:dyDescent="0.2">
      <c r="A6227">
        <v>6214</v>
      </c>
      <c r="B6227" s="1">
        <v>44941</v>
      </c>
      <c r="C6227" t="s">
        <v>261</v>
      </c>
      <c r="D6227" t="s">
        <v>892</v>
      </c>
      <c r="E6227">
        <v>1</v>
      </c>
      <c r="F6227" t="s">
        <v>386</v>
      </c>
      <c r="G6227" t="s">
        <v>272</v>
      </c>
      <c r="H6227" t="s">
        <v>319</v>
      </c>
      <c r="M6227" s="2">
        <v>63000</v>
      </c>
      <c r="N6227" s="2">
        <v>115000</v>
      </c>
      <c r="O6227" s="2">
        <f>IF(Tabla1[[#This Row],[Mov]]="VNT",Tabla1[[#This Row],[Sale]]-Tabla1[[#This Row],[Cost]],-Tabla1[[#This Row],[Cost]]*Tabla1[[#This Row],[Cant]])</f>
        <v>-63000</v>
      </c>
      <c r="P6227" s="8">
        <f>IF(Tabla1[[#This Row],[Mov]]="VNT",-Tabla1[[#This Row],[Cant]],Tabla1[[#This Row],[Cant]])</f>
        <v>1</v>
      </c>
      <c r="Q6227" s="8">
        <f>DAY(Tabla1[[#This Row],[Date]])</f>
        <v>15</v>
      </c>
      <c r="R6227" s="8">
        <f>MONTH(Tabla1[[#This Row],[Date]])</f>
        <v>1</v>
      </c>
      <c r="S6227" s="8">
        <f>YEAR(Tabla1[[#This Row],[Date]])</f>
        <v>2023</v>
      </c>
    </row>
    <row r="6228" spans="1:19" x14ac:dyDescent="0.2">
      <c r="A6228">
        <v>6215</v>
      </c>
      <c r="B6228" s="1">
        <v>44941</v>
      </c>
      <c r="C6228" t="s">
        <v>261</v>
      </c>
      <c r="D6228" t="s">
        <v>892</v>
      </c>
      <c r="E6228">
        <v>1</v>
      </c>
      <c r="F6228" t="s">
        <v>386</v>
      </c>
      <c r="G6228" t="s">
        <v>272</v>
      </c>
      <c r="H6228" t="s">
        <v>310</v>
      </c>
      <c r="M6228" s="2">
        <v>65000</v>
      </c>
      <c r="N6228" s="2">
        <v>125000</v>
      </c>
      <c r="O6228" s="2">
        <f>IF(Tabla1[[#This Row],[Mov]]="VNT",Tabla1[[#This Row],[Sale]]-Tabla1[[#This Row],[Cost]],-Tabla1[[#This Row],[Cost]]*Tabla1[[#This Row],[Cant]])</f>
        <v>-65000</v>
      </c>
      <c r="P6228" s="8">
        <f>IF(Tabla1[[#This Row],[Mov]]="VNT",-Tabla1[[#This Row],[Cant]],Tabla1[[#This Row],[Cant]])</f>
        <v>1</v>
      </c>
      <c r="Q6228" s="8">
        <f>DAY(Tabla1[[#This Row],[Date]])</f>
        <v>15</v>
      </c>
      <c r="R6228" s="8">
        <f>MONTH(Tabla1[[#This Row],[Date]])</f>
        <v>1</v>
      </c>
      <c r="S6228" s="8">
        <f>YEAR(Tabla1[[#This Row],[Date]])</f>
        <v>2023</v>
      </c>
    </row>
    <row r="6229" spans="1:19" x14ac:dyDescent="0.2">
      <c r="A6229">
        <v>6216</v>
      </c>
      <c r="B6229" s="1">
        <v>44941</v>
      </c>
      <c r="C6229" t="s">
        <v>261</v>
      </c>
      <c r="D6229" t="s">
        <v>892</v>
      </c>
      <c r="E6229">
        <v>1</v>
      </c>
      <c r="F6229" t="s">
        <v>386</v>
      </c>
      <c r="G6229" t="s">
        <v>272</v>
      </c>
      <c r="H6229" t="s">
        <v>310</v>
      </c>
      <c r="M6229" s="2">
        <v>65000</v>
      </c>
      <c r="N6229" s="2">
        <v>125000</v>
      </c>
      <c r="O6229" s="2">
        <f>IF(Tabla1[[#This Row],[Mov]]="VNT",Tabla1[[#This Row],[Sale]]-Tabla1[[#This Row],[Cost]],-Tabla1[[#This Row],[Cost]]*Tabla1[[#This Row],[Cant]])</f>
        <v>-65000</v>
      </c>
      <c r="P6229" s="8">
        <f>IF(Tabla1[[#This Row],[Mov]]="VNT",-Tabla1[[#This Row],[Cant]],Tabla1[[#This Row],[Cant]])</f>
        <v>1</v>
      </c>
      <c r="Q6229" s="8">
        <f>DAY(Tabla1[[#This Row],[Date]])</f>
        <v>15</v>
      </c>
      <c r="R6229" s="8">
        <f>MONTH(Tabla1[[#This Row],[Date]])</f>
        <v>1</v>
      </c>
      <c r="S6229" s="8">
        <f>YEAR(Tabla1[[#This Row],[Date]])</f>
        <v>2023</v>
      </c>
    </row>
    <row r="6230" spans="1:19" x14ac:dyDescent="0.2">
      <c r="A6230">
        <v>6217</v>
      </c>
      <c r="B6230" s="1">
        <v>44941</v>
      </c>
      <c r="C6230" t="s">
        <v>261</v>
      </c>
      <c r="D6230" t="s">
        <v>892</v>
      </c>
      <c r="E6230">
        <v>1</v>
      </c>
      <c r="F6230" t="s">
        <v>386</v>
      </c>
      <c r="G6230" t="s">
        <v>284</v>
      </c>
      <c r="H6230" t="s">
        <v>2584</v>
      </c>
      <c r="M6230" s="2">
        <v>65000</v>
      </c>
      <c r="N6230" s="2">
        <v>125000</v>
      </c>
      <c r="O6230" s="2">
        <f>IF(Tabla1[[#This Row],[Mov]]="VNT",Tabla1[[#This Row],[Sale]]-Tabla1[[#This Row],[Cost]],-Tabla1[[#This Row],[Cost]]*Tabla1[[#This Row],[Cant]])</f>
        <v>-65000</v>
      </c>
      <c r="P6230" s="8">
        <f>IF(Tabla1[[#This Row],[Mov]]="VNT",-Tabla1[[#This Row],[Cant]],Tabla1[[#This Row],[Cant]])</f>
        <v>1</v>
      </c>
      <c r="Q6230" s="8">
        <f>DAY(Tabla1[[#This Row],[Date]])</f>
        <v>15</v>
      </c>
      <c r="R6230" s="8">
        <f>MONTH(Tabla1[[#This Row],[Date]])</f>
        <v>1</v>
      </c>
      <c r="S6230" s="8">
        <f>YEAR(Tabla1[[#This Row],[Date]])</f>
        <v>2023</v>
      </c>
    </row>
    <row r="6231" spans="1:19" x14ac:dyDescent="0.2">
      <c r="A6231">
        <v>6218</v>
      </c>
      <c r="B6231" s="1">
        <v>44941</v>
      </c>
      <c r="C6231" t="s">
        <v>261</v>
      </c>
      <c r="D6231" t="s">
        <v>892</v>
      </c>
      <c r="E6231">
        <v>1</v>
      </c>
      <c r="F6231" t="s">
        <v>1192</v>
      </c>
      <c r="G6231" t="s">
        <v>272</v>
      </c>
      <c r="H6231" t="s">
        <v>310</v>
      </c>
      <c r="M6231" s="2">
        <v>14000</v>
      </c>
      <c r="N6231" s="2">
        <v>25000</v>
      </c>
      <c r="O6231" s="2">
        <f>IF(Tabla1[[#This Row],[Mov]]="VNT",Tabla1[[#This Row],[Sale]]-Tabla1[[#This Row],[Cost]],-Tabla1[[#This Row],[Cost]]*Tabla1[[#This Row],[Cant]])</f>
        <v>-14000</v>
      </c>
      <c r="P6231" s="8">
        <f>IF(Tabla1[[#This Row],[Mov]]="VNT",-Tabla1[[#This Row],[Cant]],Tabla1[[#This Row],[Cant]])</f>
        <v>1</v>
      </c>
      <c r="Q6231" s="8">
        <f>DAY(Tabla1[[#This Row],[Date]])</f>
        <v>15</v>
      </c>
      <c r="R6231" s="8">
        <f>MONTH(Tabla1[[#This Row],[Date]])</f>
        <v>1</v>
      </c>
      <c r="S6231" s="8">
        <f>YEAR(Tabla1[[#This Row],[Date]])</f>
        <v>2023</v>
      </c>
    </row>
    <row r="6232" spans="1:19" x14ac:dyDescent="0.2">
      <c r="A6232">
        <v>6219</v>
      </c>
      <c r="B6232" s="1">
        <v>44939</v>
      </c>
      <c r="C6232" t="s">
        <v>261</v>
      </c>
      <c r="D6232" t="s">
        <v>817</v>
      </c>
      <c r="E6232">
        <v>1</v>
      </c>
      <c r="F6232" t="s">
        <v>128</v>
      </c>
      <c r="G6232" t="s">
        <v>266</v>
      </c>
      <c r="H6232" t="s">
        <v>2085</v>
      </c>
      <c r="M6232" s="2">
        <v>11000</v>
      </c>
      <c r="N6232" s="2">
        <v>20000</v>
      </c>
      <c r="O6232" s="2">
        <f>IF(Tabla1[[#This Row],[Mov]]="VNT",Tabla1[[#This Row],[Sale]]-Tabla1[[#This Row],[Cost]],-Tabla1[[#This Row],[Cost]]*Tabla1[[#This Row],[Cant]])</f>
        <v>-11000</v>
      </c>
      <c r="P6232" s="8">
        <f>IF(Tabla1[[#This Row],[Mov]]="VNT",-Tabla1[[#This Row],[Cant]],Tabla1[[#This Row],[Cant]])</f>
        <v>1</v>
      </c>
      <c r="Q6232" s="8">
        <f>DAY(Tabla1[[#This Row],[Date]])</f>
        <v>13</v>
      </c>
      <c r="R6232" s="8">
        <f>MONTH(Tabla1[[#This Row],[Date]])</f>
        <v>1</v>
      </c>
      <c r="S6232" s="8">
        <f>YEAR(Tabla1[[#This Row],[Date]])</f>
        <v>2023</v>
      </c>
    </row>
    <row r="6233" spans="1:19" x14ac:dyDescent="0.2">
      <c r="A6233">
        <v>6220</v>
      </c>
      <c r="B6233" s="1">
        <v>44939</v>
      </c>
      <c r="C6233" t="s">
        <v>261</v>
      </c>
      <c r="D6233" t="s">
        <v>817</v>
      </c>
      <c r="E6233">
        <v>1</v>
      </c>
      <c r="F6233" t="s">
        <v>618</v>
      </c>
      <c r="G6233" t="s">
        <v>266</v>
      </c>
      <c r="H6233" t="s">
        <v>2323</v>
      </c>
      <c r="M6233" s="2">
        <v>30000</v>
      </c>
      <c r="N6233" s="2">
        <v>65000</v>
      </c>
      <c r="O6233" s="2">
        <f>IF(Tabla1[[#This Row],[Mov]]="VNT",Tabla1[[#This Row],[Sale]]-Tabla1[[#This Row],[Cost]],-Tabla1[[#This Row],[Cost]]*Tabla1[[#This Row],[Cant]])</f>
        <v>-30000</v>
      </c>
      <c r="P6233" s="8">
        <f>IF(Tabla1[[#This Row],[Mov]]="VNT",-Tabla1[[#This Row],[Cant]],Tabla1[[#This Row],[Cant]])</f>
        <v>1</v>
      </c>
      <c r="Q6233" s="8">
        <f>DAY(Tabla1[[#This Row],[Date]])</f>
        <v>13</v>
      </c>
      <c r="R6233" s="8">
        <f>MONTH(Tabla1[[#This Row],[Date]])</f>
        <v>1</v>
      </c>
      <c r="S6233" s="8">
        <f>YEAR(Tabla1[[#This Row],[Date]])</f>
        <v>2023</v>
      </c>
    </row>
    <row r="6234" spans="1:19" x14ac:dyDescent="0.2">
      <c r="A6234">
        <v>6221</v>
      </c>
      <c r="B6234" s="1">
        <v>44939</v>
      </c>
      <c r="C6234" t="s">
        <v>261</v>
      </c>
      <c r="D6234" t="s">
        <v>817</v>
      </c>
      <c r="E6234">
        <v>1</v>
      </c>
      <c r="F6234" t="s">
        <v>771</v>
      </c>
      <c r="G6234" t="s">
        <v>727</v>
      </c>
      <c r="H6234" t="s">
        <v>2324</v>
      </c>
      <c r="M6234" s="2">
        <v>8500</v>
      </c>
      <c r="N6234" s="2">
        <v>19000</v>
      </c>
      <c r="O6234" s="2">
        <f>IF(Tabla1[[#This Row],[Mov]]="VNT",Tabla1[[#This Row],[Sale]]-Tabla1[[#This Row],[Cost]],-Tabla1[[#This Row],[Cost]]*Tabla1[[#This Row],[Cant]])</f>
        <v>-8500</v>
      </c>
      <c r="P6234" s="8">
        <f>IF(Tabla1[[#This Row],[Mov]]="VNT",-Tabla1[[#This Row],[Cant]],Tabla1[[#This Row],[Cant]])</f>
        <v>1</v>
      </c>
      <c r="Q6234" s="8">
        <f>DAY(Tabla1[[#This Row],[Date]])</f>
        <v>13</v>
      </c>
      <c r="R6234" s="8">
        <f>MONTH(Tabla1[[#This Row],[Date]])</f>
        <v>1</v>
      </c>
      <c r="S6234" s="8">
        <f>YEAR(Tabla1[[#This Row],[Date]])</f>
        <v>2023</v>
      </c>
    </row>
    <row r="6235" spans="1:19" x14ac:dyDescent="0.2">
      <c r="A6235">
        <v>6222</v>
      </c>
      <c r="B6235" s="1">
        <v>44932</v>
      </c>
      <c r="C6235" t="s">
        <v>261</v>
      </c>
      <c r="D6235" t="s">
        <v>2314</v>
      </c>
      <c r="E6235">
        <v>1</v>
      </c>
      <c r="F6235" t="s">
        <v>26</v>
      </c>
      <c r="G6235" t="s">
        <v>1156</v>
      </c>
      <c r="H6235" t="s">
        <v>2326</v>
      </c>
      <c r="M6235" s="2">
        <v>26000</v>
      </c>
      <c r="N6235" s="2">
        <v>50000</v>
      </c>
      <c r="O6235" s="2">
        <f>IF(Tabla1[[#This Row],[Mov]]="VNT",Tabla1[[#This Row],[Sale]]-Tabla1[[#This Row],[Cost]],-Tabla1[[#This Row],[Cost]]*Tabla1[[#This Row],[Cant]])</f>
        <v>-26000</v>
      </c>
      <c r="P6235" s="8">
        <f>IF(Tabla1[[#This Row],[Mov]]="VNT",-Tabla1[[#This Row],[Cant]],Tabla1[[#This Row],[Cant]])</f>
        <v>1</v>
      </c>
      <c r="Q6235" s="8">
        <f>DAY(Tabla1[[#This Row],[Date]])</f>
        <v>6</v>
      </c>
      <c r="R6235" s="8">
        <f>MONTH(Tabla1[[#This Row],[Date]])</f>
        <v>1</v>
      </c>
      <c r="S6235" s="8">
        <f>YEAR(Tabla1[[#This Row],[Date]])</f>
        <v>2023</v>
      </c>
    </row>
    <row r="6236" spans="1:19" x14ac:dyDescent="0.2">
      <c r="A6236">
        <v>6223</v>
      </c>
      <c r="B6236" s="1">
        <v>44932</v>
      </c>
      <c r="C6236" t="s">
        <v>261</v>
      </c>
      <c r="D6236" t="s">
        <v>2314</v>
      </c>
      <c r="E6236">
        <v>1</v>
      </c>
      <c r="F6236" t="s">
        <v>628</v>
      </c>
      <c r="G6236" t="s">
        <v>266</v>
      </c>
      <c r="H6236" t="s">
        <v>2325</v>
      </c>
      <c r="M6236" s="2">
        <v>22000</v>
      </c>
      <c r="N6236" s="2">
        <v>35000</v>
      </c>
      <c r="O6236" s="2">
        <f>IF(Tabla1[[#This Row],[Mov]]="VNT",Tabla1[[#This Row],[Sale]]-Tabla1[[#This Row],[Cost]],-Tabla1[[#This Row],[Cost]]*Tabla1[[#This Row],[Cant]])</f>
        <v>-22000</v>
      </c>
      <c r="P6236" s="8">
        <f>IF(Tabla1[[#This Row],[Mov]]="VNT",-Tabla1[[#This Row],[Cant]],Tabla1[[#This Row],[Cant]])</f>
        <v>1</v>
      </c>
      <c r="Q6236" s="8">
        <f>DAY(Tabla1[[#This Row],[Date]])</f>
        <v>6</v>
      </c>
      <c r="R6236" s="8">
        <f>MONTH(Tabla1[[#This Row],[Date]])</f>
        <v>1</v>
      </c>
      <c r="S6236" s="8">
        <f>YEAR(Tabla1[[#This Row],[Date]])</f>
        <v>2023</v>
      </c>
    </row>
    <row r="6237" spans="1:19" x14ac:dyDescent="0.2">
      <c r="A6237">
        <v>6224</v>
      </c>
      <c r="B6237" s="1">
        <v>44932</v>
      </c>
      <c r="C6237" t="s">
        <v>261</v>
      </c>
      <c r="D6237" t="s">
        <v>2314</v>
      </c>
      <c r="E6237">
        <v>3</v>
      </c>
      <c r="F6237" t="s">
        <v>45</v>
      </c>
      <c r="G6237" t="s">
        <v>266</v>
      </c>
      <c r="H6237" t="s">
        <v>2327</v>
      </c>
      <c r="M6237" s="2">
        <v>4000</v>
      </c>
      <c r="N6237" s="2">
        <v>12000</v>
      </c>
      <c r="O6237" s="2">
        <f>IF(Tabla1[[#This Row],[Mov]]="VNT",Tabla1[[#This Row],[Sale]]-Tabla1[[#This Row],[Cost]],-Tabla1[[#This Row],[Cost]]*Tabla1[[#This Row],[Cant]])</f>
        <v>-12000</v>
      </c>
      <c r="P6237" s="8">
        <f>IF(Tabla1[[#This Row],[Mov]]="VNT",-Tabla1[[#This Row],[Cant]],Tabla1[[#This Row],[Cant]])</f>
        <v>3</v>
      </c>
      <c r="Q6237" s="8">
        <f>DAY(Tabla1[[#This Row],[Date]])</f>
        <v>6</v>
      </c>
      <c r="R6237" s="8">
        <f>MONTH(Tabla1[[#This Row],[Date]])</f>
        <v>1</v>
      </c>
      <c r="S6237" s="8">
        <f>YEAR(Tabla1[[#This Row],[Date]])</f>
        <v>2023</v>
      </c>
    </row>
    <row r="6238" spans="1:19" x14ac:dyDescent="0.2">
      <c r="A6238">
        <v>6225</v>
      </c>
      <c r="B6238" s="1">
        <v>44932</v>
      </c>
      <c r="C6238" t="s">
        <v>261</v>
      </c>
      <c r="D6238" t="s">
        <v>2314</v>
      </c>
      <c r="E6238">
        <v>2</v>
      </c>
      <c r="F6238" t="s">
        <v>15</v>
      </c>
      <c r="G6238" t="s">
        <v>266</v>
      </c>
      <c r="H6238" t="s">
        <v>2328</v>
      </c>
      <c r="M6238" s="2">
        <v>2500</v>
      </c>
      <c r="N6238" s="2">
        <v>7000</v>
      </c>
      <c r="O6238" s="2">
        <f>IF(Tabla1[[#This Row],[Mov]]="VNT",Tabla1[[#This Row],[Sale]]-Tabla1[[#This Row],[Cost]],-Tabla1[[#This Row],[Cost]]*Tabla1[[#This Row],[Cant]])</f>
        <v>-5000</v>
      </c>
      <c r="P6238" s="8">
        <f>IF(Tabla1[[#This Row],[Mov]]="VNT",-Tabla1[[#This Row],[Cant]],Tabla1[[#This Row],[Cant]])</f>
        <v>2</v>
      </c>
      <c r="Q6238" s="8">
        <f>DAY(Tabla1[[#This Row],[Date]])</f>
        <v>6</v>
      </c>
      <c r="R6238" s="8">
        <f>MONTH(Tabla1[[#This Row],[Date]])</f>
        <v>1</v>
      </c>
      <c r="S6238" s="8">
        <f>YEAR(Tabla1[[#This Row],[Date]])</f>
        <v>2023</v>
      </c>
    </row>
    <row r="6239" spans="1:19" x14ac:dyDescent="0.2">
      <c r="A6239">
        <v>6226</v>
      </c>
      <c r="B6239" s="1">
        <v>44932</v>
      </c>
      <c r="C6239" t="s">
        <v>261</v>
      </c>
      <c r="D6239" t="s">
        <v>2314</v>
      </c>
      <c r="E6239">
        <v>1</v>
      </c>
      <c r="F6239" t="s">
        <v>15</v>
      </c>
      <c r="G6239" t="s">
        <v>266</v>
      </c>
      <c r="H6239" t="s">
        <v>2329</v>
      </c>
      <c r="M6239" s="2">
        <v>3000</v>
      </c>
      <c r="N6239" s="2">
        <v>9000</v>
      </c>
      <c r="O6239" s="2">
        <f>IF(Tabla1[[#This Row],[Mov]]="VNT",Tabla1[[#This Row],[Sale]]-Tabla1[[#This Row],[Cost]],-Tabla1[[#This Row],[Cost]]*Tabla1[[#This Row],[Cant]])</f>
        <v>-3000</v>
      </c>
      <c r="P6239" s="8">
        <f>IF(Tabla1[[#This Row],[Mov]]="VNT",-Tabla1[[#This Row],[Cant]],Tabla1[[#This Row],[Cant]])</f>
        <v>1</v>
      </c>
      <c r="Q6239" s="8">
        <f>DAY(Tabla1[[#This Row],[Date]])</f>
        <v>6</v>
      </c>
      <c r="R6239" s="8">
        <f>MONTH(Tabla1[[#This Row],[Date]])</f>
        <v>1</v>
      </c>
      <c r="S6239" s="8">
        <f>YEAR(Tabla1[[#This Row],[Date]])</f>
        <v>2023</v>
      </c>
    </row>
    <row r="6240" spans="1:19" x14ac:dyDescent="0.2">
      <c r="A6240">
        <v>6227</v>
      </c>
      <c r="B6240" s="1">
        <v>44932</v>
      </c>
      <c r="C6240" t="s">
        <v>261</v>
      </c>
      <c r="D6240" t="s">
        <v>2314</v>
      </c>
      <c r="E6240">
        <v>2</v>
      </c>
      <c r="F6240" t="s">
        <v>1496</v>
      </c>
      <c r="G6240" t="s">
        <v>266</v>
      </c>
      <c r="H6240" t="s">
        <v>2330</v>
      </c>
      <c r="M6240" s="2">
        <v>12000</v>
      </c>
      <c r="N6240" s="2">
        <v>25000</v>
      </c>
      <c r="O6240" s="2">
        <f>IF(Tabla1[[#This Row],[Mov]]="VNT",Tabla1[[#This Row],[Sale]]-Tabla1[[#This Row],[Cost]],-Tabla1[[#This Row],[Cost]]*Tabla1[[#This Row],[Cant]])</f>
        <v>-24000</v>
      </c>
      <c r="P6240" s="8">
        <f>IF(Tabla1[[#This Row],[Mov]]="VNT",-Tabla1[[#This Row],[Cant]],Tabla1[[#This Row],[Cant]])</f>
        <v>2</v>
      </c>
      <c r="Q6240" s="8">
        <f>DAY(Tabla1[[#This Row],[Date]])</f>
        <v>6</v>
      </c>
      <c r="R6240" s="8">
        <f>MONTH(Tabla1[[#This Row],[Date]])</f>
        <v>1</v>
      </c>
      <c r="S6240" s="8">
        <f>YEAR(Tabla1[[#This Row],[Date]])</f>
        <v>2023</v>
      </c>
    </row>
    <row r="6241" spans="1:19" x14ac:dyDescent="0.2">
      <c r="A6241">
        <v>6228</v>
      </c>
      <c r="B6241" s="1">
        <v>44932</v>
      </c>
      <c r="C6241" t="s">
        <v>261</v>
      </c>
      <c r="D6241" t="s">
        <v>2314</v>
      </c>
      <c r="E6241">
        <v>2</v>
      </c>
      <c r="F6241" t="s">
        <v>127</v>
      </c>
      <c r="G6241" t="s">
        <v>266</v>
      </c>
      <c r="H6241" t="s">
        <v>2331</v>
      </c>
      <c r="M6241" s="2">
        <v>5000</v>
      </c>
      <c r="N6241" s="2">
        <v>12000</v>
      </c>
      <c r="O6241" s="2">
        <f>IF(Tabla1[[#This Row],[Mov]]="VNT",Tabla1[[#This Row],[Sale]]-Tabla1[[#This Row],[Cost]],-Tabla1[[#This Row],[Cost]]*Tabla1[[#This Row],[Cant]])</f>
        <v>-10000</v>
      </c>
      <c r="P6241" s="8">
        <f>IF(Tabla1[[#This Row],[Mov]]="VNT",-Tabla1[[#This Row],[Cant]],Tabla1[[#This Row],[Cant]])</f>
        <v>2</v>
      </c>
      <c r="Q6241" s="8">
        <f>DAY(Tabla1[[#This Row],[Date]])</f>
        <v>6</v>
      </c>
      <c r="R6241" s="8">
        <f>MONTH(Tabla1[[#This Row],[Date]])</f>
        <v>1</v>
      </c>
      <c r="S6241" s="8">
        <f>YEAR(Tabla1[[#This Row],[Date]])</f>
        <v>2023</v>
      </c>
    </row>
    <row r="6242" spans="1:19" x14ac:dyDescent="0.2">
      <c r="A6242">
        <v>6229</v>
      </c>
      <c r="B6242" s="1">
        <v>44932</v>
      </c>
      <c r="C6242" t="s">
        <v>261</v>
      </c>
      <c r="D6242" t="s">
        <v>2314</v>
      </c>
      <c r="E6242">
        <v>3</v>
      </c>
      <c r="F6242" t="s">
        <v>127</v>
      </c>
      <c r="G6242" t="s">
        <v>266</v>
      </c>
      <c r="H6242" t="s">
        <v>1618</v>
      </c>
      <c r="M6242" s="2">
        <v>1500</v>
      </c>
      <c r="N6242" s="2">
        <v>3000</v>
      </c>
      <c r="O6242" s="2">
        <f>IF(Tabla1[[#This Row],[Mov]]="VNT",Tabla1[[#This Row],[Sale]]-Tabla1[[#This Row],[Cost]],-Tabla1[[#This Row],[Cost]]*Tabla1[[#This Row],[Cant]])</f>
        <v>-4500</v>
      </c>
      <c r="P6242" s="8">
        <f>IF(Tabla1[[#This Row],[Mov]]="VNT",-Tabla1[[#This Row],[Cant]],Tabla1[[#This Row],[Cant]])</f>
        <v>3</v>
      </c>
      <c r="Q6242" s="8">
        <f>DAY(Tabla1[[#This Row],[Date]])</f>
        <v>6</v>
      </c>
      <c r="R6242" s="8">
        <f>MONTH(Tabla1[[#This Row],[Date]])</f>
        <v>1</v>
      </c>
      <c r="S6242" s="8">
        <f>YEAR(Tabla1[[#This Row],[Date]])</f>
        <v>2023</v>
      </c>
    </row>
    <row r="6243" spans="1:19" x14ac:dyDescent="0.2">
      <c r="A6243">
        <v>6230</v>
      </c>
      <c r="B6243" s="1">
        <v>44932</v>
      </c>
      <c r="C6243" t="s">
        <v>261</v>
      </c>
      <c r="D6243" t="s">
        <v>1569</v>
      </c>
      <c r="E6243">
        <v>8</v>
      </c>
      <c r="F6243" t="s">
        <v>224</v>
      </c>
      <c r="G6243" t="s">
        <v>589</v>
      </c>
      <c r="H6243" t="s">
        <v>1173</v>
      </c>
      <c r="M6243" s="2">
        <v>8500</v>
      </c>
      <c r="N6243" s="2">
        <v>20000</v>
      </c>
      <c r="O6243" s="2">
        <f>IF(Tabla1[[#This Row],[Mov]]="VNT",Tabla1[[#This Row],[Sale]]-Tabla1[[#This Row],[Cost]],-Tabla1[[#This Row],[Cost]]*Tabla1[[#This Row],[Cant]])</f>
        <v>-68000</v>
      </c>
      <c r="P6243" s="8">
        <f>IF(Tabla1[[#This Row],[Mov]]="VNT",-Tabla1[[#This Row],[Cant]],Tabla1[[#This Row],[Cant]])</f>
        <v>8</v>
      </c>
      <c r="Q6243" s="8">
        <f>DAY(Tabla1[[#This Row],[Date]])</f>
        <v>6</v>
      </c>
      <c r="R6243" s="8">
        <f>MONTH(Tabla1[[#This Row],[Date]])</f>
        <v>1</v>
      </c>
      <c r="S6243" s="8">
        <f>YEAR(Tabla1[[#This Row],[Date]])</f>
        <v>2023</v>
      </c>
    </row>
    <row r="6244" spans="1:19" x14ac:dyDescent="0.2">
      <c r="A6244">
        <v>6231</v>
      </c>
      <c r="B6244" s="1">
        <v>44932</v>
      </c>
      <c r="C6244" t="s">
        <v>261</v>
      </c>
      <c r="D6244" t="s">
        <v>1569</v>
      </c>
      <c r="E6244">
        <v>5</v>
      </c>
      <c r="F6244" t="s">
        <v>21</v>
      </c>
      <c r="G6244" t="s">
        <v>272</v>
      </c>
      <c r="H6244" t="s">
        <v>1522</v>
      </c>
      <c r="M6244" s="2">
        <v>2800</v>
      </c>
      <c r="N6244" s="2">
        <v>10000</v>
      </c>
      <c r="O6244" s="2">
        <f>IF(Tabla1[[#This Row],[Mov]]="VNT",Tabla1[[#This Row],[Sale]]-Tabla1[[#This Row],[Cost]],-Tabla1[[#This Row],[Cost]]*Tabla1[[#This Row],[Cant]])</f>
        <v>-14000</v>
      </c>
      <c r="P6244" s="8">
        <f>IF(Tabla1[[#This Row],[Mov]]="VNT",-Tabla1[[#This Row],[Cant]],Tabla1[[#This Row],[Cant]])</f>
        <v>5</v>
      </c>
      <c r="Q6244" s="8">
        <f>DAY(Tabla1[[#This Row],[Date]])</f>
        <v>6</v>
      </c>
      <c r="R6244" s="8">
        <f>MONTH(Tabla1[[#This Row],[Date]])</f>
        <v>1</v>
      </c>
      <c r="S6244" s="8">
        <f>YEAR(Tabla1[[#This Row],[Date]])</f>
        <v>2023</v>
      </c>
    </row>
    <row r="6245" spans="1:19" x14ac:dyDescent="0.2">
      <c r="A6245">
        <v>6232</v>
      </c>
      <c r="B6245" s="1">
        <v>44936</v>
      </c>
      <c r="C6245" t="s">
        <v>261</v>
      </c>
      <c r="D6245" t="s">
        <v>1569</v>
      </c>
      <c r="E6245">
        <v>1</v>
      </c>
      <c r="F6245" t="s">
        <v>532</v>
      </c>
      <c r="G6245" t="s">
        <v>263</v>
      </c>
      <c r="H6245" t="s">
        <v>2333</v>
      </c>
      <c r="M6245" s="2">
        <v>38000</v>
      </c>
      <c r="N6245" s="2">
        <v>65000</v>
      </c>
      <c r="O6245" s="2">
        <f>IF(Tabla1[[#This Row],[Mov]]="VNT",Tabla1[[#This Row],[Sale]]-Tabla1[[#This Row],[Cost]],-Tabla1[[#This Row],[Cost]]*Tabla1[[#This Row],[Cant]])</f>
        <v>-38000</v>
      </c>
      <c r="P6245" s="8">
        <f>IF(Tabla1[[#This Row],[Mov]]="VNT",-Tabla1[[#This Row],[Cant]],Tabla1[[#This Row],[Cant]])</f>
        <v>1</v>
      </c>
      <c r="Q6245" s="8">
        <f>DAY(Tabla1[[#This Row],[Date]])</f>
        <v>10</v>
      </c>
      <c r="R6245" s="8">
        <f>MONTH(Tabla1[[#This Row],[Date]])</f>
        <v>1</v>
      </c>
      <c r="S6245" s="8">
        <f>YEAR(Tabla1[[#This Row],[Date]])</f>
        <v>2023</v>
      </c>
    </row>
    <row r="6246" spans="1:19" x14ac:dyDescent="0.2">
      <c r="A6246">
        <v>6233</v>
      </c>
      <c r="B6246" s="1">
        <v>44936</v>
      </c>
      <c r="C6246" t="s">
        <v>261</v>
      </c>
      <c r="D6246" t="s">
        <v>1569</v>
      </c>
      <c r="E6246">
        <v>1</v>
      </c>
      <c r="F6246" t="s">
        <v>26</v>
      </c>
      <c r="G6246" t="s">
        <v>263</v>
      </c>
      <c r="H6246" t="s">
        <v>2334</v>
      </c>
      <c r="M6246" s="2">
        <v>24000</v>
      </c>
      <c r="N6246" s="2">
        <v>49000</v>
      </c>
      <c r="O6246" s="2">
        <f>IF(Tabla1[[#This Row],[Mov]]="VNT",Tabla1[[#This Row],[Sale]]-Tabla1[[#This Row],[Cost]],-Tabla1[[#This Row],[Cost]]*Tabla1[[#This Row],[Cant]])</f>
        <v>-24000</v>
      </c>
      <c r="P6246" s="8">
        <f>IF(Tabla1[[#This Row],[Mov]]="VNT",-Tabla1[[#This Row],[Cant]],Tabla1[[#This Row],[Cant]])</f>
        <v>1</v>
      </c>
      <c r="Q6246" s="8">
        <f>DAY(Tabla1[[#This Row],[Date]])</f>
        <v>10</v>
      </c>
      <c r="R6246" s="8">
        <f>MONTH(Tabla1[[#This Row],[Date]])</f>
        <v>1</v>
      </c>
      <c r="S6246" s="8">
        <f>YEAR(Tabla1[[#This Row],[Date]])</f>
        <v>2023</v>
      </c>
    </row>
    <row r="6247" spans="1:19" x14ac:dyDescent="0.2">
      <c r="A6247">
        <v>6234</v>
      </c>
      <c r="B6247" s="1">
        <v>44936</v>
      </c>
      <c r="C6247" t="s">
        <v>261</v>
      </c>
      <c r="D6247" t="s">
        <v>1569</v>
      </c>
      <c r="E6247">
        <v>1</v>
      </c>
      <c r="F6247" t="s">
        <v>532</v>
      </c>
      <c r="G6247" t="s">
        <v>794</v>
      </c>
      <c r="H6247" t="s">
        <v>2302</v>
      </c>
      <c r="M6247" s="2">
        <v>45000</v>
      </c>
      <c r="N6247" s="2">
        <v>80000</v>
      </c>
      <c r="O6247" s="2">
        <f>IF(Tabla1[[#This Row],[Mov]]="VNT",Tabla1[[#This Row],[Sale]]-Tabla1[[#This Row],[Cost]],-Tabla1[[#This Row],[Cost]]*Tabla1[[#This Row],[Cant]])</f>
        <v>-45000</v>
      </c>
      <c r="P6247" s="8">
        <f>IF(Tabla1[[#This Row],[Mov]]="VNT",-Tabla1[[#This Row],[Cant]],Tabla1[[#This Row],[Cant]])</f>
        <v>1</v>
      </c>
      <c r="Q6247" s="8">
        <f>DAY(Tabla1[[#This Row],[Date]])</f>
        <v>10</v>
      </c>
      <c r="R6247" s="8">
        <f>MONTH(Tabla1[[#This Row],[Date]])</f>
        <v>1</v>
      </c>
      <c r="S6247" s="8">
        <f>YEAR(Tabla1[[#This Row],[Date]])</f>
        <v>2023</v>
      </c>
    </row>
    <row r="6248" spans="1:19" x14ac:dyDescent="0.2">
      <c r="A6248">
        <v>6235</v>
      </c>
      <c r="B6248" s="1">
        <v>44936</v>
      </c>
      <c r="C6248" t="s">
        <v>261</v>
      </c>
      <c r="D6248" t="s">
        <v>1569</v>
      </c>
      <c r="E6248">
        <v>2</v>
      </c>
      <c r="F6248" t="s">
        <v>224</v>
      </c>
      <c r="G6248" t="s">
        <v>262</v>
      </c>
      <c r="H6248" t="s">
        <v>631</v>
      </c>
      <c r="M6248" s="2">
        <v>8500</v>
      </c>
      <c r="N6248" s="2">
        <v>20000</v>
      </c>
      <c r="O6248" s="2">
        <f>IF(Tabla1[[#This Row],[Mov]]="VNT",Tabla1[[#This Row],[Sale]]-Tabla1[[#This Row],[Cost]],-Tabla1[[#This Row],[Cost]]*Tabla1[[#This Row],[Cant]])</f>
        <v>-17000</v>
      </c>
      <c r="P6248" s="8">
        <f>IF(Tabla1[[#This Row],[Mov]]="VNT",-Tabla1[[#This Row],[Cant]],Tabla1[[#This Row],[Cant]])</f>
        <v>2</v>
      </c>
      <c r="Q6248" s="8">
        <f>DAY(Tabla1[[#This Row],[Date]])</f>
        <v>10</v>
      </c>
      <c r="R6248" s="8">
        <f>MONTH(Tabla1[[#This Row],[Date]])</f>
        <v>1</v>
      </c>
      <c r="S6248" s="8">
        <f>YEAR(Tabla1[[#This Row],[Date]])</f>
        <v>2023</v>
      </c>
    </row>
    <row r="6249" spans="1:19" x14ac:dyDescent="0.2">
      <c r="A6249">
        <v>6236</v>
      </c>
      <c r="B6249" s="1">
        <v>44936</v>
      </c>
      <c r="C6249" t="s">
        <v>261</v>
      </c>
      <c r="D6249" t="s">
        <v>1569</v>
      </c>
      <c r="E6249">
        <v>1</v>
      </c>
      <c r="F6249" t="s">
        <v>224</v>
      </c>
      <c r="G6249" t="s">
        <v>284</v>
      </c>
      <c r="H6249" t="s">
        <v>1540</v>
      </c>
      <c r="M6249" s="2">
        <v>8000</v>
      </c>
      <c r="N6249" s="2">
        <v>20000</v>
      </c>
      <c r="O6249" s="2">
        <f>IF(Tabla1[[#This Row],[Mov]]="VNT",Tabla1[[#This Row],[Sale]]-Tabla1[[#This Row],[Cost]],-Tabla1[[#This Row],[Cost]]*Tabla1[[#This Row],[Cant]])</f>
        <v>-8000</v>
      </c>
      <c r="P6249" s="8">
        <f>IF(Tabla1[[#This Row],[Mov]]="VNT",-Tabla1[[#This Row],[Cant]],Tabla1[[#This Row],[Cant]])</f>
        <v>1</v>
      </c>
      <c r="Q6249" s="8">
        <f>DAY(Tabla1[[#This Row],[Date]])</f>
        <v>10</v>
      </c>
      <c r="R6249" s="8">
        <f>MONTH(Tabla1[[#This Row],[Date]])</f>
        <v>1</v>
      </c>
      <c r="S6249" s="8">
        <f>YEAR(Tabla1[[#This Row],[Date]])</f>
        <v>2023</v>
      </c>
    </row>
    <row r="6250" spans="1:19" x14ac:dyDescent="0.2">
      <c r="A6250">
        <v>6237</v>
      </c>
      <c r="B6250" s="1">
        <v>44936</v>
      </c>
      <c r="C6250" t="s">
        <v>261</v>
      </c>
      <c r="D6250" t="s">
        <v>1569</v>
      </c>
      <c r="E6250">
        <v>1</v>
      </c>
      <c r="F6250" t="s">
        <v>224</v>
      </c>
      <c r="G6250" t="s">
        <v>273</v>
      </c>
      <c r="H6250" t="s">
        <v>2332</v>
      </c>
      <c r="M6250" s="2">
        <v>6500</v>
      </c>
      <c r="N6250" s="2">
        <v>18000</v>
      </c>
      <c r="O6250" s="2">
        <f>IF(Tabla1[[#This Row],[Mov]]="VNT",Tabla1[[#This Row],[Sale]]-Tabla1[[#This Row],[Cost]],-Tabla1[[#This Row],[Cost]]*Tabla1[[#This Row],[Cant]])</f>
        <v>-6500</v>
      </c>
      <c r="P6250" s="8">
        <f>IF(Tabla1[[#This Row],[Mov]]="VNT",-Tabla1[[#This Row],[Cant]],Tabla1[[#This Row],[Cant]])</f>
        <v>1</v>
      </c>
      <c r="Q6250" s="8">
        <f>DAY(Tabla1[[#This Row],[Date]])</f>
        <v>10</v>
      </c>
      <c r="R6250" s="8">
        <f>MONTH(Tabla1[[#This Row],[Date]])</f>
        <v>1</v>
      </c>
      <c r="S6250" s="8">
        <f>YEAR(Tabla1[[#This Row],[Date]])</f>
        <v>2023</v>
      </c>
    </row>
    <row r="6251" spans="1:19" x14ac:dyDescent="0.2">
      <c r="A6251">
        <v>6238</v>
      </c>
      <c r="B6251" s="1">
        <v>44936</v>
      </c>
      <c r="C6251" t="s">
        <v>261</v>
      </c>
      <c r="D6251" t="s">
        <v>1569</v>
      </c>
      <c r="E6251">
        <v>25</v>
      </c>
      <c r="F6251" t="s">
        <v>891</v>
      </c>
      <c r="G6251" t="s">
        <v>589</v>
      </c>
      <c r="H6251" t="s">
        <v>1173</v>
      </c>
      <c r="M6251" s="2">
        <v>3300</v>
      </c>
      <c r="N6251" s="2">
        <v>10000</v>
      </c>
      <c r="O6251" s="2">
        <f>IF(Tabla1[[#This Row],[Mov]]="VNT",Tabla1[[#This Row],[Sale]]-Tabla1[[#This Row],[Cost]],-Tabla1[[#This Row],[Cost]]*Tabla1[[#This Row],[Cant]])</f>
        <v>-82500</v>
      </c>
      <c r="P6251" s="8">
        <f>IF(Tabla1[[#This Row],[Mov]]="VNT",-Tabla1[[#This Row],[Cant]],Tabla1[[#This Row],[Cant]])</f>
        <v>25</v>
      </c>
      <c r="Q6251" s="8">
        <f>DAY(Tabla1[[#This Row],[Date]])</f>
        <v>10</v>
      </c>
      <c r="R6251" s="8">
        <f>MONTH(Tabla1[[#This Row],[Date]])</f>
        <v>1</v>
      </c>
      <c r="S6251" s="8">
        <f>YEAR(Tabla1[[#This Row],[Date]])</f>
        <v>2023</v>
      </c>
    </row>
    <row r="6252" spans="1:19" x14ac:dyDescent="0.2">
      <c r="A6252">
        <v>6239</v>
      </c>
      <c r="B6252" s="1">
        <v>44936</v>
      </c>
      <c r="C6252" t="s">
        <v>261</v>
      </c>
      <c r="D6252" t="s">
        <v>1569</v>
      </c>
      <c r="E6252">
        <v>10</v>
      </c>
      <c r="F6252" t="s">
        <v>225</v>
      </c>
      <c r="G6252" t="s">
        <v>589</v>
      </c>
      <c r="H6252" t="s">
        <v>1173</v>
      </c>
      <c r="M6252" s="2">
        <v>1100</v>
      </c>
      <c r="N6252" s="2">
        <v>10000</v>
      </c>
      <c r="O6252" s="2">
        <f>IF(Tabla1[[#This Row],[Mov]]="VNT",Tabla1[[#This Row],[Sale]]-Tabla1[[#This Row],[Cost]],-Tabla1[[#This Row],[Cost]]*Tabla1[[#This Row],[Cant]])</f>
        <v>-11000</v>
      </c>
      <c r="P6252" s="8">
        <f>IF(Tabla1[[#This Row],[Mov]]="VNT",-Tabla1[[#This Row],[Cant]],Tabla1[[#This Row],[Cant]])</f>
        <v>10</v>
      </c>
      <c r="Q6252" s="8">
        <f>DAY(Tabla1[[#This Row],[Date]])</f>
        <v>10</v>
      </c>
      <c r="R6252" s="8">
        <f>MONTH(Tabla1[[#This Row],[Date]])</f>
        <v>1</v>
      </c>
      <c r="S6252" s="8">
        <f>YEAR(Tabla1[[#This Row],[Date]])</f>
        <v>2023</v>
      </c>
    </row>
    <row r="6253" spans="1:19" x14ac:dyDescent="0.2">
      <c r="A6253">
        <v>6240</v>
      </c>
      <c r="B6253" s="1">
        <v>44936</v>
      </c>
      <c r="C6253" t="s">
        <v>261</v>
      </c>
      <c r="D6253" t="s">
        <v>1569</v>
      </c>
      <c r="E6253">
        <v>5</v>
      </c>
      <c r="F6253" t="s">
        <v>342</v>
      </c>
      <c r="G6253" t="s">
        <v>273</v>
      </c>
      <c r="H6253" t="s">
        <v>1264</v>
      </c>
      <c r="M6253" s="2">
        <v>800</v>
      </c>
      <c r="N6253" s="2">
        <v>10000</v>
      </c>
      <c r="O6253" s="2">
        <f>IF(Tabla1[[#This Row],[Mov]]="VNT",Tabla1[[#This Row],[Sale]]-Tabla1[[#This Row],[Cost]],-Tabla1[[#This Row],[Cost]]*Tabla1[[#This Row],[Cant]])</f>
        <v>-4000</v>
      </c>
      <c r="P6253" s="8">
        <f>IF(Tabla1[[#This Row],[Mov]]="VNT",-Tabla1[[#This Row],[Cant]],Tabla1[[#This Row],[Cant]])</f>
        <v>5</v>
      </c>
      <c r="Q6253" s="8">
        <f>DAY(Tabla1[[#This Row],[Date]])</f>
        <v>10</v>
      </c>
      <c r="R6253" s="8">
        <f>MONTH(Tabla1[[#This Row],[Date]])</f>
        <v>1</v>
      </c>
      <c r="S6253" s="8">
        <f>YEAR(Tabla1[[#This Row],[Date]])</f>
        <v>2023</v>
      </c>
    </row>
    <row r="6254" spans="1:19" x14ac:dyDescent="0.2">
      <c r="A6254">
        <v>6241</v>
      </c>
      <c r="B6254" s="1">
        <v>44939</v>
      </c>
      <c r="C6254" t="s">
        <v>261</v>
      </c>
      <c r="D6254" t="s">
        <v>1569</v>
      </c>
      <c r="E6254">
        <v>1</v>
      </c>
      <c r="F6254" t="s">
        <v>586</v>
      </c>
      <c r="G6254" t="s">
        <v>273</v>
      </c>
      <c r="H6254" t="s">
        <v>1425</v>
      </c>
      <c r="M6254" s="2">
        <v>7000</v>
      </c>
      <c r="N6254" s="2">
        <v>20000</v>
      </c>
      <c r="O6254" s="2">
        <f>IF(Tabla1[[#This Row],[Mov]]="VNT",Tabla1[[#This Row],[Sale]]-Tabla1[[#This Row],[Cost]],-Tabla1[[#This Row],[Cost]]*Tabla1[[#This Row],[Cant]])</f>
        <v>-7000</v>
      </c>
      <c r="P6254" s="8">
        <f>IF(Tabla1[[#This Row],[Mov]]="VNT",-Tabla1[[#This Row],[Cant]],Tabla1[[#This Row],[Cant]])</f>
        <v>1</v>
      </c>
      <c r="Q6254" s="8">
        <f>DAY(Tabla1[[#This Row],[Date]])</f>
        <v>13</v>
      </c>
      <c r="R6254" s="8">
        <f>MONTH(Tabla1[[#This Row],[Date]])</f>
        <v>1</v>
      </c>
      <c r="S6254" s="8">
        <f>YEAR(Tabla1[[#This Row],[Date]])</f>
        <v>2023</v>
      </c>
    </row>
    <row r="6255" spans="1:19" x14ac:dyDescent="0.2">
      <c r="A6255">
        <v>6242</v>
      </c>
      <c r="B6255" s="1">
        <v>44939</v>
      </c>
      <c r="C6255" t="s">
        <v>261</v>
      </c>
      <c r="D6255" t="s">
        <v>1569</v>
      </c>
      <c r="E6255">
        <v>1</v>
      </c>
      <c r="F6255" t="s">
        <v>224</v>
      </c>
      <c r="G6255" t="s">
        <v>284</v>
      </c>
      <c r="H6255" t="s">
        <v>1269</v>
      </c>
      <c r="M6255" s="2">
        <v>8000</v>
      </c>
      <c r="N6255" s="2">
        <v>20000</v>
      </c>
      <c r="O6255" s="2">
        <f>IF(Tabla1[[#This Row],[Mov]]="VNT",Tabla1[[#This Row],[Sale]]-Tabla1[[#This Row],[Cost]],-Tabla1[[#This Row],[Cost]]*Tabla1[[#This Row],[Cant]])</f>
        <v>-8000</v>
      </c>
      <c r="P6255" s="8">
        <f>IF(Tabla1[[#This Row],[Mov]]="VNT",-Tabla1[[#This Row],[Cant]],Tabla1[[#This Row],[Cant]])</f>
        <v>1</v>
      </c>
      <c r="Q6255" s="8">
        <f>DAY(Tabla1[[#This Row],[Date]])</f>
        <v>13</v>
      </c>
      <c r="R6255" s="8">
        <f>MONTH(Tabla1[[#This Row],[Date]])</f>
        <v>1</v>
      </c>
      <c r="S6255" s="8">
        <f>YEAR(Tabla1[[#This Row],[Date]])</f>
        <v>2023</v>
      </c>
    </row>
    <row r="6256" spans="1:19" x14ac:dyDescent="0.2">
      <c r="A6256">
        <v>6243</v>
      </c>
      <c r="B6256" s="1">
        <v>44939</v>
      </c>
      <c r="C6256" t="s">
        <v>261</v>
      </c>
      <c r="D6256" t="s">
        <v>1569</v>
      </c>
      <c r="E6256">
        <v>1</v>
      </c>
      <c r="F6256" t="s">
        <v>224</v>
      </c>
      <c r="G6256" t="s">
        <v>273</v>
      </c>
      <c r="H6256" t="s">
        <v>2336</v>
      </c>
      <c r="M6256" s="2">
        <v>8500</v>
      </c>
      <c r="N6256" s="2">
        <v>20000</v>
      </c>
      <c r="O6256" s="2">
        <f>IF(Tabla1[[#This Row],[Mov]]="VNT",Tabla1[[#This Row],[Sale]]-Tabla1[[#This Row],[Cost]],-Tabla1[[#This Row],[Cost]]*Tabla1[[#This Row],[Cant]])</f>
        <v>-8500</v>
      </c>
      <c r="P6256" s="8">
        <f>IF(Tabla1[[#This Row],[Mov]]="VNT",-Tabla1[[#This Row],[Cant]],Tabla1[[#This Row],[Cant]])</f>
        <v>1</v>
      </c>
      <c r="Q6256" s="8">
        <f>DAY(Tabla1[[#This Row],[Date]])</f>
        <v>13</v>
      </c>
      <c r="R6256" s="8">
        <f>MONTH(Tabla1[[#This Row],[Date]])</f>
        <v>1</v>
      </c>
      <c r="S6256" s="8">
        <f>YEAR(Tabla1[[#This Row],[Date]])</f>
        <v>2023</v>
      </c>
    </row>
    <row r="6257" spans="1:19" x14ac:dyDescent="0.2">
      <c r="A6257">
        <v>6244</v>
      </c>
      <c r="B6257" s="1">
        <v>44939</v>
      </c>
      <c r="C6257" t="s">
        <v>261</v>
      </c>
      <c r="D6257" t="s">
        <v>1569</v>
      </c>
      <c r="E6257">
        <v>3</v>
      </c>
      <c r="F6257" t="s">
        <v>2335</v>
      </c>
      <c r="G6257" t="s">
        <v>273</v>
      </c>
      <c r="H6257" t="s">
        <v>470</v>
      </c>
      <c r="M6257" s="2">
        <v>9500</v>
      </c>
      <c r="N6257" s="2">
        <v>20000</v>
      </c>
      <c r="O6257" s="2">
        <f>IF(Tabla1[[#This Row],[Mov]]="VNT",Tabla1[[#This Row],[Sale]]-Tabla1[[#This Row],[Cost]],-Tabla1[[#This Row],[Cost]]*Tabla1[[#This Row],[Cant]])</f>
        <v>-28500</v>
      </c>
      <c r="P6257" s="8">
        <f>IF(Tabla1[[#This Row],[Mov]]="VNT",-Tabla1[[#This Row],[Cant]],Tabla1[[#This Row],[Cant]])</f>
        <v>3</v>
      </c>
      <c r="Q6257" s="8">
        <f>DAY(Tabla1[[#This Row],[Date]])</f>
        <v>13</v>
      </c>
      <c r="R6257" s="8">
        <f>MONTH(Tabla1[[#This Row],[Date]])</f>
        <v>1</v>
      </c>
      <c r="S6257" s="8">
        <f>YEAR(Tabla1[[#This Row],[Date]])</f>
        <v>2023</v>
      </c>
    </row>
    <row r="6258" spans="1:19" x14ac:dyDescent="0.2">
      <c r="A6258">
        <v>6245</v>
      </c>
      <c r="B6258" s="1">
        <v>44939</v>
      </c>
      <c r="C6258" t="s">
        <v>261</v>
      </c>
      <c r="D6258" t="s">
        <v>1569</v>
      </c>
      <c r="E6258">
        <v>3</v>
      </c>
      <c r="F6258" t="s">
        <v>1958</v>
      </c>
      <c r="G6258" t="s">
        <v>273</v>
      </c>
      <c r="H6258" t="s">
        <v>552</v>
      </c>
      <c r="M6258" s="2">
        <v>8500</v>
      </c>
      <c r="N6258" s="2">
        <v>15000</v>
      </c>
      <c r="O6258" s="2">
        <f>IF(Tabla1[[#This Row],[Mov]]="VNT",Tabla1[[#This Row],[Sale]]-Tabla1[[#This Row],[Cost]],-Tabla1[[#This Row],[Cost]]*Tabla1[[#This Row],[Cant]])</f>
        <v>-25500</v>
      </c>
      <c r="P6258" s="8">
        <f>IF(Tabla1[[#This Row],[Mov]]="VNT",-Tabla1[[#This Row],[Cant]],Tabla1[[#This Row],[Cant]])</f>
        <v>3</v>
      </c>
      <c r="Q6258" s="8">
        <f>DAY(Tabla1[[#This Row],[Date]])</f>
        <v>13</v>
      </c>
      <c r="R6258" s="8">
        <f>MONTH(Tabla1[[#This Row],[Date]])</f>
        <v>1</v>
      </c>
      <c r="S6258" s="8">
        <f>YEAR(Tabla1[[#This Row],[Date]])</f>
        <v>2023</v>
      </c>
    </row>
    <row r="6259" spans="1:19" x14ac:dyDescent="0.2">
      <c r="A6259">
        <v>6246</v>
      </c>
      <c r="B6259" s="1">
        <v>44941</v>
      </c>
      <c r="C6259" t="s">
        <v>261</v>
      </c>
      <c r="D6259" t="s">
        <v>1569</v>
      </c>
      <c r="E6259">
        <v>5</v>
      </c>
      <c r="F6259" t="s">
        <v>224</v>
      </c>
      <c r="G6259" t="s">
        <v>589</v>
      </c>
      <c r="H6259" t="s">
        <v>1173</v>
      </c>
      <c r="M6259" s="2">
        <v>8000</v>
      </c>
      <c r="N6259" s="2">
        <v>20000</v>
      </c>
      <c r="O6259" s="2">
        <f>IF(Tabla1[[#This Row],[Mov]]="VNT",Tabla1[[#This Row],[Sale]]-Tabla1[[#This Row],[Cost]],-Tabla1[[#This Row],[Cost]]*Tabla1[[#This Row],[Cant]])</f>
        <v>-40000</v>
      </c>
      <c r="P6259" s="8">
        <f>IF(Tabla1[[#This Row],[Mov]]="VNT",-Tabla1[[#This Row],[Cant]],Tabla1[[#This Row],[Cant]])</f>
        <v>5</v>
      </c>
      <c r="Q6259" s="8">
        <f>DAY(Tabla1[[#This Row],[Date]])</f>
        <v>15</v>
      </c>
      <c r="R6259" s="8">
        <f>MONTH(Tabla1[[#This Row],[Date]])</f>
        <v>1</v>
      </c>
      <c r="S6259" s="8">
        <f>YEAR(Tabla1[[#This Row],[Date]])</f>
        <v>2023</v>
      </c>
    </row>
    <row r="6260" spans="1:19" x14ac:dyDescent="0.2">
      <c r="A6260">
        <v>6247</v>
      </c>
      <c r="B6260" s="1">
        <v>44941</v>
      </c>
      <c r="C6260" t="s">
        <v>261</v>
      </c>
      <c r="D6260" t="s">
        <v>1569</v>
      </c>
      <c r="E6260">
        <v>1</v>
      </c>
      <c r="F6260" t="s">
        <v>532</v>
      </c>
      <c r="G6260" t="s">
        <v>794</v>
      </c>
      <c r="H6260" t="s">
        <v>2302</v>
      </c>
      <c r="M6260" s="2">
        <v>45000</v>
      </c>
      <c r="N6260" s="2">
        <v>80000</v>
      </c>
      <c r="O6260" s="2">
        <f>IF(Tabla1[[#This Row],[Mov]]="VNT",Tabla1[[#This Row],[Sale]]-Tabla1[[#This Row],[Cost]],-Tabla1[[#This Row],[Cost]]*Tabla1[[#This Row],[Cant]])</f>
        <v>-45000</v>
      </c>
      <c r="P6260" s="8">
        <f>IF(Tabla1[[#This Row],[Mov]]="VNT",-Tabla1[[#This Row],[Cant]],Tabla1[[#This Row],[Cant]])</f>
        <v>1</v>
      </c>
      <c r="Q6260" s="8">
        <f>DAY(Tabla1[[#This Row],[Date]])</f>
        <v>15</v>
      </c>
      <c r="R6260" s="8">
        <f>MONTH(Tabla1[[#This Row],[Date]])</f>
        <v>1</v>
      </c>
      <c r="S6260" s="8">
        <f>YEAR(Tabla1[[#This Row],[Date]])</f>
        <v>2023</v>
      </c>
    </row>
    <row r="6261" spans="1:19" x14ac:dyDescent="0.2">
      <c r="A6261">
        <v>6248</v>
      </c>
      <c r="B6261" s="1">
        <v>44941</v>
      </c>
      <c r="C6261" t="s">
        <v>261</v>
      </c>
      <c r="D6261" t="s">
        <v>1569</v>
      </c>
      <c r="E6261">
        <v>1</v>
      </c>
      <c r="F6261" t="s">
        <v>586</v>
      </c>
      <c r="G6261" t="s">
        <v>273</v>
      </c>
      <c r="H6261" t="s">
        <v>1425</v>
      </c>
      <c r="M6261" s="2">
        <v>7000</v>
      </c>
      <c r="N6261" s="2">
        <v>20000</v>
      </c>
      <c r="O6261" s="2">
        <f>IF(Tabla1[[#This Row],[Mov]]="VNT",Tabla1[[#This Row],[Sale]]-Tabla1[[#This Row],[Cost]],-Tabla1[[#This Row],[Cost]]*Tabla1[[#This Row],[Cant]])</f>
        <v>-7000</v>
      </c>
      <c r="P6261" s="8">
        <f>IF(Tabla1[[#This Row],[Mov]]="VNT",-Tabla1[[#This Row],[Cant]],Tabla1[[#This Row],[Cant]])</f>
        <v>1</v>
      </c>
      <c r="Q6261" s="8">
        <f>DAY(Tabla1[[#This Row],[Date]])</f>
        <v>15</v>
      </c>
      <c r="R6261" s="8">
        <f>MONTH(Tabla1[[#This Row],[Date]])</f>
        <v>1</v>
      </c>
      <c r="S6261" s="8">
        <f>YEAR(Tabla1[[#This Row],[Date]])</f>
        <v>2023</v>
      </c>
    </row>
    <row r="6262" spans="1:19" x14ac:dyDescent="0.2">
      <c r="A6262">
        <v>6249</v>
      </c>
      <c r="B6262" s="1">
        <v>44941</v>
      </c>
      <c r="C6262" t="s">
        <v>261</v>
      </c>
      <c r="D6262" t="s">
        <v>1569</v>
      </c>
      <c r="E6262">
        <v>8</v>
      </c>
      <c r="F6262" t="s">
        <v>891</v>
      </c>
      <c r="G6262" t="s">
        <v>589</v>
      </c>
      <c r="H6262" t="s">
        <v>1173</v>
      </c>
      <c r="M6262" s="2">
        <v>3500</v>
      </c>
      <c r="N6262" s="2">
        <v>10000</v>
      </c>
      <c r="O6262" s="2">
        <f>IF(Tabla1[[#This Row],[Mov]]="VNT",Tabla1[[#This Row],[Sale]]-Tabla1[[#This Row],[Cost]],-Tabla1[[#This Row],[Cost]]*Tabla1[[#This Row],[Cant]])</f>
        <v>-28000</v>
      </c>
      <c r="P6262" s="8">
        <f>IF(Tabla1[[#This Row],[Mov]]="VNT",-Tabla1[[#This Row],[Cant]],Tabla1[[#This Row],[Cant]])</f>
        <v>8</v>
      </c>
      <c r="Q6262" s="8">
        <f>DAY(Tabla1[[#This Row],[Date]])</f>
        <v>15</v>
      </c>
      <c r="R6262" s="8">
        <f>MONTH(Tabla1[[#This Row],[Date]])</f>
        <v>1</v>
      </c>
      <c r="S6262" s="8">
        <f>YEAR(Tabla1[[#This Row],[Date]])</f>
        <v>2023</v>
      </c>
    </row>
    <row r="6263" spans="1:19" x14ac:dyDescent="0.2">
      <c r="A6263">
        <v>6250</v>
      </c>
      <c r="B6263" s="1">
        <v>44941</v>
      </c>
      <c r="C6263" t="s">
        <v>261</v>
      </c>
      <c r="D6263" t="s">
        <v>1569</v>
      </c>
      <c r="E6263">
        <v>1</v>
      </c>
      <c r="F6263" t="s">
        <v>586</v>
      </c>
      <c r="G6263" t="s">
        <v>272</v>
      </c>
      <c r="H6263" t="s">
        <v>1387</v>
      </c>
      <c r="M6263" s="2">
        <v>7000</v>
      </c>
      <c r="N6263" s="2">
        <v>20000</v>
      </c>
      <c r="O6263" s="2">
        <f>IF(Tabla1[[#This Row],[Mov]]="VNT",Tabla1[[#This Row],[Sale]]-Tabla1[[#This Row],[Cost]],-Tabla1[[#This Row],[Cost]]*Tabla1[[#This Row],[Cant]])</f>
        <v>-7000</v>
      </c>
      <c r="P6263" s="8">
        <f>IF(Tabla1[[#This Row],[Mov]]="VNT",-Tabla1[[#This Row],[Cant]],Tabla1[[#This Row],[Cant]])</f>
        <v>1</v>
      </c>
      <c r="Q6263" s="8">
        <f>DAY(Tabla1[[#This Row],[Date]])</f>
        <v>15</v>
      </c>
      <c r="R6263" s="8">
        <f>MONTH(Tabla1[[#This Row],[Date]])</f>
        <v>1</v>
      </c>
      <c r="S6263" s="8">
        <f>YEAR(Tabla1[[#This Row],[Date]])</f>
        <v>2023</v>
      </c>
    </row>
    <row r="6264" spans="1:19" x14ac:dyDescent="0.2">
      <c r="A6264">
        <v>6251</v>
      </c>
      <c r="B6264" s="1">
        <v>44936</v>
      </c>
      <c r="C6264" t="s">
        <v>261</v>
      </c>
      <c r="D6264" t="s">
        <v>2338</v>
      </c>
      <c r="E6264">
        <v>1</v>
      </c>
      <c r="F6264" t="s">
        <v>2190</v>
      </c>
      <c r="G6264" t="s">
        <v>284</v>
      </c>
      <c r="H6264" t="s">
        <v>2262</v>
      </c>
      <c r="M6264" s="2">
        <v>10000</v>
      </c>
      <c r="N6264" s="2">
        <v>20000</v>
      </c>
      <c r="O6264" s="2">
        <f>IF(Tabla1[[#This Row],[Mov]]="VNT",Tabla1[[#This Row],[Sale]]-Tabla1[[#This Row],[Cost]],-Tabla1[[#This Row],[Cost]]*Tabla1[[#This Row],[Cant]])</f>
        <v>-10000</v>
      </c>
      <c r="P6264" s="8">
        <f>IF(Tabla1[[#This Row],[Mov]]="VNT",-Tabla1[[#This Row],[Cant]],Tabla1[[#This Row],[Cant]])</f>
        <v>1</v>
      </c>
      <c r="Q6264" s="8">
        <f>DAY(Tabla1[[#This Row],[Date]])</f>
        <v>10</v>
      </c>
      <c r="R6264" s="8">
        <f>MONTH(Tabla1[[#This Row],[Date]])</f>
        <v>1</v>
      </c>
      <c r="S6264" s="8">
        <f>YEAR(Tabla1[[#This Row],[Date]])</f>
        <v>2023</v>
      </c>
    </row>
    <row r="6265" spans="1:19" x14ac:dyDescent="0.2">
      <c r="A6265">
        <v>6252</v>
      </c>
      <c r="B6265" s="1">
        <v>44936</v>
      </c>
      <c r="C6265" t="s">
        <v>261</v>
      </c>
      <c r="D6265" t="s">
        <v>2338</v>
      </c>
      <c r="E6265">
        <v>1</v>
      </c>
      <c r="F6265" t="s">
        <v>1193</v>
      </c>
      <c r="G6265" t="s">
        <v>263</v>
      </c>
      <c r="H6265" t="s">
        <v>281</v>
      </c>
      <c r="M6265" s="2">
        <v>7000</v>
      </c>
      <c r="N6265" s="2">
        <v>25000</v>
      </c>
      <c r="O6265" s="2">
        <f>IF(Tabla1[[#This Row],[Mov]]="VNT",Tabla1[[#This Row],[Sale]]-Tabla1[[#This Row],[Cost]],-Tabla1[[#This Row],[Cost]]*Tabla1[[#This Row],[Cant]])</f>
        <v>-7000</v>
      </c>
      <c r="P6265" s="8">
        <f>IF(Tabla1[[#This Row],[Mov]]="VNT",-Tabla1[[#This Row],[Cant]],Tabla1[[#This Row],[Cant]])</f>
        <v>1</v>
      </c>
      <c r="Q6265" s="8">
        <f>DAY(Tabla1[[#This Row],[Date]])</f>
        <v>10</v>
      </c>
      <c r="R6265" s="8">
        <f>MONTH(Tabla1[[#This Row],[Date]])</f>
        <v>1</v>
      </c>
      <c r="S6265" s="8">
        <f>YEAR(Tabla1[[#This Row],[Date]])</f>
        <v>2023</v>
      </c>
    </row>
    <row r="6266" spans="1:19" x14ac:dyDescent="0.2">
      <c r="A6266">
        <v>6253</v>
      </c>
      <c r="B6266" s="1">
        <v>44936</v>
      </c>
      <c r="C6266" t="s">
        <v>261</v>
      </c>
      <c r="D6266" t="s">
        <v>2338</v>
      </c>
      <c r="E6266">
        <v>5</v>
      </c>
      <c r="F6266" t="s">
        <v>1213</v>
      </c>
      <c r="G6266" t="s">
        <v>262</v>
      </c>
      <c r="H6266" t="s">
        <v>2323</v>
      </c>
      <c r="M6266" s="2">
        <v>1000</v>
      </c>
      <c r="N6266" s="2">
        <v>20000</v>
      </c>
      <c r="O6266" s="2">
        <f>IF(Tabla1[[#This Row],[Mov]]="VNT",Tabla1[[#This Row],[Sale]]-Tabla1[[#This Row],[Cost]],-Tabla1[[#This Row],[Cost]]*Tabla1[[#This Row],[Cant]])</f>
        <v>-5000</v>
      </c>
      <c r="P6266" s="8">
        <f>IF(Tabla1[[#This Row],[Mov]]="VNT",-Tabla1[[#This Row],[Cant]],Tabla1[[#This Row],[Cant]])</f>
        <v>5</v>
      </c>
      <c r="Q6266" s="8">
        <f>DAY(Tabla1[[#This Row],[Date]])</f>
        <v>10</v>
      </c>
      <c r="R6266" s="8">
        <f>MONTH(Tabla1[[#This Row],[Date]])</f>
        <v>1</v>
      </c>
      <c r="S6266" s="8">
        <f>YEAR(Tabla1[[#This Row],[Date]])</f>
        <v>2023</v>
      </c>
    </row>
    <row r="6267" spans="1:19" x14ac:dyDescent="0.2">
      <c r="A6267">
        <v>6254</v>
      </c>
      <c r="B6267" s="1">
        <v>44936</v>
      </c>
      <c r="C6267" t="s">
        <v>261</v>
      </c>
      <c r="D6267" t="s">
        <v>2338</v>
      </c>
      <c r="E6267">
        <v>5</v>
      </c>
      <c r="F6267" t="s">
        <v>1213</v>
      </c>
      <c r="G6267" t="s">
        <v>284</v>
      </c>
      <c r="H6267" t="s">
        <v>2337</v>
      </c>
      <c r="M6267" s="2">
        <v>500</v>
      </c>
      <c r="N6267" s="2">
        <v>20000</v>
      </c>
      <c r="O6267" s="2">
        <f>IF(Tabla1[[#This Row],[Mov]]="VNT",Tabla1[[#This Row],[Sale]]-Tabla1[[#This Row],[Cost]],-Tabla1[[#This Row],[Cost]]*Tabla1[[#This Row],[Cant]])</f>
        <v>-2500</v>
      </c>
      <c r="P6267" s="8">
        <f>IF(Tabla1[[#This Row],[Mov]]="VNT",-Tabla1[[#This Row],[Cant]],Tabla1[[#This Row],[Cant]])</f>
        <v>5</v>
      </c>
      <c r="Q6267" s="8">
        <f>DAY(Tabla1[[#This Row],[Date]])</f>
        <v>10</v>
      </c>
      <c r="R6267" s="8">
        <f>MONTH(Tabla1[[#This Row],[Date]])</f>
        <v>1</v>
      </c>
      <c r="S6267" s="8">
        <f>YEAR(Tabla1[[#This Row],[Date]])</f>
        <v>2023</v>
      </c>
    </row>
    <row r="6268" spans="1:19" x14ac:dyDescent="0.2">
      <c r="A6268">
        <v>6255</v>
      </c>
      <c r="B6268" s="1">
        <v>44939</v>
      </c>
      <c r="C6268" t="s">
        <v>261</v>
      </c>
      <c r="D6268" t="s">
        <v>623</v>
      </c>
      <c r="E6268">
        <v>5</v>
      </c>
      <c r="F6268" t="s">
        <v>532</v>
      </c>
      <c r="G6268" t="s">
        <v>273</v>
      </c>
      <c r="H6268" t="s">
        <v>552</v>
      </c>
      <c r="M6268" s="2">
        <v>18000</v>
      </c>
      <c r="N6268" s="2">
        <v>35000</v>
      </c>
      <c r="O6268" s="2">
        <f>IF(Tabla1[[#This Row],[Mov]]="VNT",Tabla1[[#This Row],[Sale]]-Tabla1[[#This Row],[Cost]],-Tabla1[[#This Row],[Cost]]*Tabla1[[#This Row],[Cant]])</f>
        <v>-90000</v>
      </c>
      <c r="P6268" s="8">
        <f>IF(Tabla1[[#This Row],[Mov]]="VNT",-Tabla1[[#This Row],[Cant]],Tabla1[[#This Row],[Cant]])</f>
        <v>5</v>
      </c>
      <c r="Q6268" s="8">
        <f>DAY(Tabla1[[#This Row],[Date]])</f>
        <v>13</v>
      </c>
      <c r="R6268" s="8">
        <f>MONTH(Tabla1[[#This Row],[Date]])</f>
        <v>1</v>
      </c>
      <c r="S6268" s="8">
        <f>YEAR(Tabla1[[#This Row],[Date]])</f>
        <v>2023</v>
      </c>
    </row>
    <row r="6269" spans="1:19" x14ac:dyDescent="0.2">
      <c r="A6269">
        <v>6256</v>
      </c>
      <c r="B6269" s="1">
        <v>44939</v>
      </c>
      <c r="C6269" t="s">
        <v>261</v>
      </c>
      <c r="D6269" t="s">
        <v>623</v>
      </c>
      <c r="E6269">
        <v>1</v>
      </c>
      <c r="F6269" t="s">
        <v>214</v>
      </c>
      <c r="G6269" t="s">
        <v>721</v>
      </c>
      <c r="H6269" t="s">
        <v>773</v>
      </c>
      <c r="M6269" s="2">
        <v>85000</v>
      </c>
      <c r="N6269" s="2">
        <v>120000</v>
      </c>
      <c r="O6269" s="2">
        <f>IF(Tabla1[[#This Row],[Mov]]="VNT",Tabla1[[#This Row],[Sale]]-Tabla1[[#This Row],[Cost]],-Tabla1[[#This Row],[Cost]]*Tabla1[[#This Row],[Cant]])</f>
        <v>-85000</v>
      </c>
      <c r="P6269" s="8">
        <f>IF(Tabla1[[#This Row],[Mov]]="VNT",-Tabla1[[#This Row],[Cant]],Tabla1[[#This Row],[Cant]])</f>
        <v>1</v>
      </c>
      <c r="Q6269" s="8">
        <f>DAY(Tabla1[[#This Row],[Date]])</f>
        <v>13</v>
      </c>
      <c r="R6269" s="8">
        <f>MONTH(Tabla1[[#This Row],[Date]])</f>
        <v>1</v>
      </c>
      <c r="S6269" s="8">
        <f>YEAR(Tabla1[[#This Row],[Date]])</f>
        <v>2023</v>
      </c>
    </row>
    <row r="6270" spans="1:19" x14ac:dyDescent="0.2">
      <c r="A6270">
        <v>6257</v>
      </c>
      <c r="B6270" s="1">
        <v>44939</v>
      </c>
      <c r="C6270" t="s">
        <v>261</v>
      </c>
      <c r="D6270" t="s">
        <v>623</v>
      </c>
      <c r="E6270">
        <v>1</v>
      </c>
      <c r="F6270" t="s">
        <v>42</v>
      </c>
      <c r="G6270" t="s">
        <v>623</v>
      </c>
      <c r="H6270" t="s">
        <v>1027</v>
      </c>
      <c r="M6270" s="2">
        <v>18000</v>
      </c>
      <c r="N6270" s="2">
        <v>34000</v>
      </c>
      <c r="O6270" s="2">
        <f>IF(Tabla1[[#This Row],[Mov]]="VNT",Tabla1[[#This Row],[Sale]]-Tabla1[[#This Row],[Cost]],-Tabla1[[#This Row],[Cost]]*Tabla1[[#This Row],[Cant]])</f>
        <v>-18000</v>
      </c>
      <c r="P6270" s="8">
        <f>IF(Tabla1[[#This Row],[Mov]]="VNT",-Tabla1[[#This Row],[Cant]],Tabla1[[#This Row],[Cant]])</f>
        <v>1</v>
      </c>
      <c r="Q6270" s="8">
        <f>DAY(Tabla1[[#This Row],[Date]])</f>
        <v>13</v>
      </c>
      <c r="R6270" s="8">
        <f>MONTH(Tabla1[[#This Row],[Date]])</f>
        <v>1</v>
      </c>
      <c r="S6270" s="8">
        <f>YEAR(Tabla1[[#This Row],[Date]])</f>
        <v>2023</v>
      </c>
    </row>
    <row r="6271" spans="1:19" x14ac:dyDescent="0.2">
      <c r="A6271">
        <v>6258</v>
      </c>
      <c r="B6271" s="1">
        <v>44939</v>
      </c>
      <c r="C6271" t="s">
        <v>261</v>
      </c>
      <c r="D6271" t="s">
        <v>623</v>
      </c>
      <c r="E6271">
        <v>1</v>
      </c>
      <c r="F6271" t="s">
        <v>201</v>
      </c>
      <c r="G6271" t="s">
        <v>623</v>
      </c>
      <c r="H6271" t="s">
        <v>202</v>
      </c>
      <c r="M6271" s="2">
        <v>42000</v>
      </c>
      <c r="N6271" s="2">
        <v>65000</v>
      </c>
      <c r="O6271" s="2">
        <f>IF(Tabla1[[#This Row],[Mov]]="VNT",Tabla1[[#This Row],[Sale]]-Tabla1[[#This Row],[Cost]],-Tabla1[[#This Row],[Cost]]*Tabla1[[#This Row],[Cant]])</f>
        <v>-42000</v>
      </c>
      <c r="P6271" s="8">
        <f>IF(Tabla1[[#This Row],[Mov]]="VNT",-Tabla1[[#This Row],[Cant]],Tabla1[[#This Row],[Cant]])</f>
        <v>1</v>
      </c>
      <c r="Q6271" s="8">
        <f>DAY(Tabla1[[#This Row],[Date]])</f>
        <v>13</v>
      </c>
      <c r="R6271" s="8">
        <f>MONTH(Tabla1[[#This Row],[Date]])</f>
        <v>1</v>
      </c>
      <c r="S6271" s="8">
        <f>YEAR(Tabla1[[#This Row],[Date]])</f>
        <v>2023</v>
      </c>
    </row>
    <row r="6272" spans="1:19" x14ac:dyDescent="0.2">
      <c r="A6272">
        <v>6259</v>
      </c>
      <c r="B6272" s="1">
        <v>44939</v>
      </c>
      <c r="C6272" t="s">
        <v>261</v>
      </c>
      <c r="D6272" t="s">
        <v>623</v>
      </c>
      <c r="E6272">
        <v>1</v>
      </c>
      <c r="F6272" t="s">
        <v>2339</v>
      </c>
      <c r="G6272" t="s">
        <v>266</v>
      </c>
      <c r="H6272" t="s">
        <v>2340</v>
      </c>
      <c r="M6272" s="2">
        <v>35000</v>
      </c>
      <c r="N6272" s="2">
        <v>0</v>
      </c>
      <c r="O6272" s="2">
        <f>IF(Tabla1[[#This Row],[Mov]]="VNT",Tabla1[[#This Row],[Sale]]-Tabla1[[#This Row],[Cost]],-Tabla1[[#This Row],[Cost]]*Tabla1[[#This Row],[Cant]])</f>
        <v>-35000</v>
      </c>
      <c r="P6272" s="8">
        <f>IF(Tabla1[[#This Row],[Mov]]="VNT",-Tabla1[[#This Row],[Cant]],Tabla1[[#This Row],[Cant]])</f>
        <v>1</v>
      </c>
      <c r="Q6272" s="8">
        <f>DAY(Tabla1[[#This Row],[Date]])</f>
        <v>13</v>
      </c>
      <c r="R6272" s="8">
        <f>MONTH(Tabla1[[#This Row],[Date]])</f>
        <v>1</v>
      </c>
      <c r="S6272" s="8">
        <f>YEAR(Tabla1[[#This Row],[Date]])</f>
        <v>2023</v>
      </c>
    </row>
    <row r="6273" spans="1:19" x14ac:dyDescent="0.2">
      <c r="A6273">
        <v>6260</v>
      </c>
      <c r="B6273" s="1">
        <v>44939</v>
      </c>
      <c r="C6273" t="s">
        <v>261</v>
      </c>
      <c r="D6273" t="s">
        <v>623</v>
      </c>
      <c r="E6273">
        <v>1</v>
      </c>
      <c r="F6273" t="s">
        <v>2342</v>
      </c>
      <c r="G6273" t="s">
        <v>1807</v>
      </c>
      <c r="H6273" t="s">
        <v>2341</v>
      </c>
      <c r="M6273" s="2">
        <v>8000</v>
      </c>
      <c r="N6273" s="2">
        <v>0</v>
      </c>
      <c r="O6273" s="2">
        <f>IF(Tabla1[[#This Row],[Mov]]="VNT",Tabla1[[#This Row],[Sale]]-Tabla1[[#This Row],[Cost]],-Tabla1[[#This Row],[Cost]]*Tabla1[[#This Row],[Cant]])</f>
        <v>-8000</v>
      </c>
      <c r="P6273" s="8">
        <f>IF(Tabla1[[#This Row],[Mov]]="VNT",-Tabla1[[#This Row],[Cant]],Tabla1[[#This Row],[Cant]])</f>
        <v>1</v>
      </c>
      <c r="Q6273" s="8">
        <f>DAY(Tabla1[[#This Row],[Date]])</f>
        <v>13</v>
      </c>
      <c r="R6273" s="8">
        <f>MONTH(Tabla1[[#This Row],[Date]])</f>
        <v>1</v>
      </c>
      <c r="S6273" s="8">
        <f>YEAR(Tabla1[[#This Row],[Date]])</f>
        <v>2023</v>
      </c>
    </row>
    <row r="6274" spans="1:19" x14ac:dyDescent="0.2">
      <c r="A6274">
        <v>6261</v>
      </c>
      <c r="B6274" s="1">
        <v>44939</v>
      </c>
      <c r="C6274" t="s">
        <v>261</v>
      </c>
      <c r="D6274" t="s">
        <v>2338</v>
      </c>
      <c r="E6274">
        <v>25</v>
      </c>
      <c r="F6274" t="s">
        <v>1213</v>
      </c>
      <c r="G6274" t="s">
        <v>589</v>
      </c>
      <c r="H6274" t="s">
        <v>1173</v>
      </c>
      <c r="M6274" s="2">
        <v>500</v>
      </c>
      <c r="N6274" s="2">
        <v>20000</v>
      </c>
      <c r="O6274" s="2">
        <f>IF(Tabla1[[#This Row],[Mov]]="VNT",Tabla1[[#This Row],[Sale]]-Tabla1[[#This Row],[Cost]],-Tabla1[[#This Row],[Cost]]*Tabla1[[#This Row],[Cant]])</f>
        <v>-12500</v>
      </c>
      <c r="P6274" s="8">
        <f>IF(Tabla1[[#This Row],[Mov]]="VNT",-Tabla1[[#This Row],[Cant]],Tabla1[[#This Row],[Cant]])</f>
        <v>25</v>
      </c>
      <c r="Q6274" s="8">
        <f>DAY(Tabla1[[#This Row],[Date]])</f>
        <v>13</v>
      </c>
      <c r="R6274" s="8">
        <f>MONTH(Tabla1[[#This Row],[Date]])</f>
        <v>1</v>
      </c>
      <c r="S6274" s="8">
        <f>YEAR(Tabla1[[#This Row],[Date]])</f>
        <v>2023</v>
      </c>
    </row>
    <row r="6275" spans="1:19" x14ac:dyDescent="0.2">
      <c r="A6275">
        <v>6262</v>
      </c>
      <c r="B6275" s="1">
        <v>44939</v>
      </c>
      <c r="C6275" t="s">
        <v>261</v>
      </c>
      <c r="D6275" t="s">
        <v>2338</v>
      </c>
      <c r="E6275">
        <v>1</v>
      </c>
      <c r="F6275" t="s">
        <v>2343</v>
      </c>
      <c r="G6275" t="s">
        <v>284</v>
      </c>
      <c r="H6275" t="s">
        <v>2344</v>
      </c>
      <c r="M6275" s="2">
        <v>5000</v>
      </c>
      <c r="N6275" s="2">
        <v>20000</v>
      </c>
      <c r="O6275" s="2">
        <f>IF(Tabla1[[#This Row],[Mov]]="VNT",Tabla1[[#This Row],[Sale]]-Tabla1[[#This Row],[Cost]],-Tabla1[[#This Row],[Cost]]*Tabla1[[#This Row],[Cant]])</f>
        <v>-5000</v>
      </c>
      <c r="P6275" s="8">
        <f>IF(Tabla1[[#This Row],[Mov]]="VNT",-Tabla1[[#This Row],[Cant]],Tabla1[[#This Row],[Cant]])</f>
        <v>1</v>
      </c>
      <c r="Q6275" s="8">
        <f>DAY(Tabla1[[#This Row],[Date]])</f>
        <v>13</v>
      </c>
      <c r="R6275" s="8">
        <f>MONTH(Tabla1[[#This Row],[Date]])</f>
        <v>1</v>
      </c>
      <c r="S6275" s="8">
        <f>YEAR(Tabla1[[#This Row],[Date]])</f>
        <v>2023</v>
      </c>
    </row>
    <row r="6276" spans="1:19" x14ac:dyDescent="0.2">
      <c r="A6276">
        <v>6263</v>
      </c>
      <c r="B6276" s="1">
        <v>44940</v>
      </c>
      <c r="C6276" t="s">
        <v>261</v>
      </c>
      <c r="D6276" t="s">
        <v>1767</v>
      </c>
      <c r="E6276">
        <v>2</v>
      </c>
      <c r="F6276" t="s">
        <v>628</v>
      </c>
      <c r="G6276" t="s">
        <v>266</v>
      </c>
      <c r="H6276" t="s">
        <v>2345</v>
      </c>
      <c r="M6276" s="2">
        <v>12000</v>
      </c>
      <c r="N6276" s="2">
        <v>24000</v>
      </c>
      <c r="O6276" s="2">
        <f>IF(Tabla1[[#This Row],[Mov]]="VNT",Tabla1[[#This Row],[Sale]]-Tabla1[[#This Row],[Cost]],-Tabla1[[#This Row],[Cost]]*Tabla1[[#This Row],[Cant]])</f>
        <v>-24000</v>
      </c>
      <c r="P6276" s="8">
        <f>IF(Tabla1[[#This Row],[Mov]]="VNT",-Tabla1[[#This Row],[Cant]],Tabla1[[#This Row],[Cant]])</f>
        <v>2</v>
      </c>
      <c r="Q6276" s="8">
        <f>DAY(Tabla1[[#This Row],[Date]])</f>
        <v>14</v>
      </c>
      <c r="R6276" s="8">
        <f>MONTH(Tabla1[[#This Row],[Date]])</f>
        <v>1</v>
      </c>
      <c r="S6276" s="8">
        <f>YEAR(Tabla1[[#This Row],[Date]])</f>
        <v>2023</v>
      </c>
    </row>
    <row r="6277" spans="1:19" x14ac:dyDescent="0.2">
      <c r="A6277">
        <v>6264</v>
      </c>
      <c r="B6277" s="1">
        <v>44940</v>
      </c>
      <c r="C6277" t="s">
        <v>261</v>
      </c>
      <c r="D6277" t="s">
        <v>1767</v>
      </c>
      <c r="E6277">
        <v>4</v>
      </c>
      <c r="F6277" t="s">
        <v>233</v>
      </c>
      <c r="G6277" t="s">
        <v>266</v>
      </c>
      <c r="H6277" t="s">
        <v>234</v>
      </c>
      <c r="M6277" s="2">
        <v>3000</v>
      </c>
      <c r="N6277" s="2">
        <v>10000</v>
      </c>
      <c r="O6277" s="2">
        <f>IF(Tabla1[[#This Row],[Mov]]="VNT",Tabla1[[#This Row],[Sale]]-Tabla1[[#This Row],[Cost]],-Tabla1[[#This Row],[Cost]]*Tabla1[[#This Row],[Cant]])</f>
        <v>-12000</v>
      </c>
      <c r="P6277" s="8">
        <f>IF(Tabla1[[#This Row],[Mov]]="VNT",-Tabla1[[#This Row],[Cant]],Tabla1[[#This Row],[Cant]])</f>
        <v>4</v>
      </c>
      <c r="Q6277" s="8">
        <f>DAY(Tabla1[[#This Row],[Date]])</f>
        <v>14</v>
      </c>
      <c r="R6277" s="8">
        <f>MONTH(Tabla1[[#This Row],[Date]])</f>
        <v>1</v>
      </c>
      <c r="S6277" s="8">
        <f>YEAR(Tabla1[[#This Row],[Date]])</f>
        <v>2023</v>
      </c>
    </row>
    <row r="6278" spans="1:19" x14ac:dyDescent="0.2">
      <c r="A6278">
        <v>6265</v>
      </c>
      <c r="B6278" s="1">
        <v>44940</v>
      </c>
      <c r="C6278" t="s">
        <v>261</v>
      </c>
      <c r="D6278" t="s">
        <v>1767</v>
      </c>
      <c r="E6278">
        <v>1</v>
      </c>
      <c r="F6278" t="s">
        <v>2043</v>
      </c>
      <c r="G6278" t="s">
        <v>1765</v>
      </c>
      <c r="H6278" t="s">
        <v>2347</v>
      </c>
      <c r="M6278" s="2">
        <v>150000</v>
      </c>
      <c r="N6278" s="2">
        <v>230000</v>
      </c>
      <c r="O6278" s="2">
        <f>IF(Tabla1[[#This Row],[Mov]]="VNT",Tabla1[[#This Row],[Sale]]-Tabla1[[#This Row],[Cost]],-Tabla1[[#This Row],[Cost]]*Tabla1[[#This Row],[Cant]])</f>
        <v>-150000</v>
      </c>
      <c r="P6278" s="8">
        <f>IF(Tabla1[[#This Row],[Mov]]="VNT",-Tabla1[[#This Row],[Cant]],Tabla1[[#This Row],[Cant]])</f>
        <v>1</v>
      </c>
      <c r="Q6278" s="8">
        <f>DAY(Tabla1[[#This Row],[Date]])</f>
        <v>14</v>
      </c>
      <c r="R6278" s="8">
        <f>MONTH(Tabla1[[#This Row],[Date]])</f>
        <v>1</v>
      </c>
      <c r="S6278" s="8">
        <f>YEAR(Tabla1[[#This Row],[Date]])</f>
        <v>2023</v>
      </c>
    </row>
    <row r="6279" spans="1:19" x14ac:dyDescent="0.2">
      <c r="A6279">
        <v>6266</v>
      </c>
      <c r="B6279" s="1">
        <v>44940</v>
      </c>
      <c r="C6279" t="s">
        <v>261</v>
      </c>
      <c r="D6279" t="s">
        <v>1767</v>
      </c>
      <c r="E6279">
        <v>1</v>
      </c>
      <c r="F6279" t="s">
        <v>45</v>
      </c>
      <c r="G6279" t="s">
        <v>1765</v>
      </c>
      <c r="H6279" t="s">
        <v>2346</v>
      </c>
      <c r="M6279" s="2">
        <v>14000</v>
      </c>
      <c r="N6279" s="2">
        <v>29000</v>
      </c>
      <c r="O6279" s="2">
        <f>IF(Tabla1[[#This Row],[Mov]]="VNT",Tabla1[[#This Row],[Sale]]-Tabla1[[#This Row],[Cost]],-Tabla1[[#This Row],[Cost]]*Tabla1[[#This Row],[Cant]])</f>
        <v>-14000</v>
      </c>
      <c r="P6279" s="8">
        <f>IF(Tabla1[[#This Row],[Mov]]="VNT",-Tabla1[[#This Row],[Cant]],Tabla1[[#This Row],[Cant]])</f>
        <v>1</v>
      </c>
      <c r="Q6279" s="8">
        <f>DAY(Tabla1[[#This Row],[Date]])</f>
        <v>14</v>
      </c>
      <c r="R6279" s="8">
        <f>MONTH(Tabla1[[#This Row],[Date]])</f>
        <v>1</v>
      </c>
      <c r="S6279" s="8">
        <f>YEAR(Tabla1[[#This Row],[Date]])</f>
        <v>2023</v>
      </c>
    </row>
    <row r="6280" spans="1:19" x14ac:dyDescent="0.2">
      <c r="A6280">
        <v>6267</v>
      </c>
      <c r="B6280" s="1">
        <v>44940</v>
      </c>
      <c r="C6280" t="s">
        <v>261</v>
      </c>
      <c r="D6280" t="s">
        <v>1767</v>
      </c>
      <c r="E6280">
        <v>1</v>
      </c>
      <c r="F6280" t="s">
        <v>45</v>
      </c>
      <c r="G6280" t="s">
        <v>1765</v>
      </c>
      <c r="H6280" t="s">
        <v>2348</v>
      </c>
      <c r="M6280" s="2">
        <v>10000</v>
      </c>
      <c r="N6280" s="2">
        <v>20000</v>
      </c>
      <c r="O6280" s="2">
        <f>IF(Tabla1[[#This Row],[Mov]]="VNT",Tabla1[[#This Row],[Sale]]-Tabla1[[#This Row],[Cost]],-Tabla1[[#This Row],[Cost]]*Tabla1[[#This Row],[Cant]])</f>
        <v>-10000</v>
      </c>
      <c r="P6280" s="8">
        <f>IF(Tabla1[[#This Row],[Mov]]="VNT",-Tabla1[[#This Row],[Cant]],Tabla1[[#This Row],[Cant]])</f>
        <v>1</v>
      </c>
      <c r="Q6280" s="8">
        <f>DAY(Tabla1[[#This Row],[Date]])</f>
        <v>14</v>
      </c>
      <c r="R6280" s="8">
        <f>MONTH(Tabla1[[#This Row],[Date]])</f>
        <v>1</v>
      </c>
      <c r="S6280" s="8">
        <f>YEAR(Tabla1[[#This Row],[Date]])</f>
        <v>2023</v>
      </c>
    </row>
    <row r="6281" spans="1:19" x14ac:dyDescent="0.2">
      <c r="A6281">
        <v>6268</v>
      </c>
      <c r="B6281" s="1">
        <v>44940</v>
      </c>
      <c r="C6281" t="s">
        <v>261</v>
      </c>
      <c r="D6281" t="s">
        <v>1767</v>
      </c>
      <c r="E6281">
        <v>2</v>
      </c>
      <c r="F6281" t="s">
        <v>2349</v>
      </c>
      <c r="G6281" t="s">
        <v>266</v>
      </c>
      <c r="H6281" t="s">
        <v>3527</v>
      </c>
      <c r="M6281" s="2">
        <v>15000</v>
      </c>
      <c r="N6281" s="2">
        <v>29000</v>
      </c>
      <c r="O6281" s="2">
        <f>IF(Tabla1[[#This Row],[Mov]]="VNT",Tabla1[[#This Row],[Sale]]-Tabla1[[#This Row],[Cost]],-Tabla1[[#This Row],[Cost]]*Tabla1[[#This Row],[Cant]])</f>
        <v>-30000</v>
      </c>
      <c r="P6281" s="8">
        <f>IF(Tabla1[[#This Row],[Mov]]="VNT",-Tabla1[[#This Row],[Cant]],Tabla1[[#This Row],[Cant]])</f>
        <v>2</v>
      </c>
      <c r="Q6281" s="8">
        <f>DAY(Tabla1[[#This Row],[Date]])</f>
        <v>14</v>
      </c>
      <c r="R6281" s="8">
        <f>MONTH(Tabla1[[#This Row],[Date]])</f>
        <v>1</v>
      </c>
      <c r="S6281" s="8">
        <f>YEAR(Tabla1[[#This Row],[Date]])</f>
        <v>2023</v>
      </c>
    </row>
    <row r="6282" spans="1:19" x14ac:dyDescent="0.2">
      <c r="A6282">
        <v>6269</v>
      </c>
      <c r="B6282" s="1">
        <v>44940</v>
      </c>
      <c r="C6282" t="s">
        <v>261</v>
      </c>
      <c r="D6282" t="s">
        <v>339</v>
      </c>
      <c r="E6282">
        <v>10</v>
      </c>
      <c r="F6282" t="s">
        <v>21</v>
      </c>
      <c r="G6282" t="s">
        <v>272</v>
      </c>
      <c r="H6282" t="s">
        <v>1522</v>
      </c>
      <c r="M6282" s="2">
        <v>3000</v>
      </c>
      <c r="N6282" s="2">
        <v>10000</v>
      </c>
      <c r="O6282" s="2">
        <f>IF(Tabla1[[#This Row],[Mov]]="VNT",Tabla1[[#This Row],[Sale]]-Tabla1[[#This Row],[Cost]],-Tabla1[[#This Row],[Cost]]*Tabla1[[#This Row],[Cant]])</f>
        <v>-30000</v>
      </c>
      <c r="P6282" s="8">
        <f>IF(Tabla1[[#This Row],[Mov]]="VNT",-Tabla1[[#This Row],[Cant]],Tabla1[[#This Row],[Cant]])</f>
        <v>10</v>
      </c>
      <c r="Q6282" s="8">
        <f>DAY(Tabla1[[#This Row],[Date]])</f>
        <v>14</v>
      </c>
      <c r="R6282" s="8">
        <f>MONTH(Tabla1[[#This Row],[Date]])</f>
        <v>1</v>
      </c>
      <c r="S6282" s="8">
        <f>YEAR(Tabla1[[#This Row],[Date]])</f>
        <v>2023</v>
      </c>
    </row>
    <row r="6283" spans="1:19" x14ac:dyDescent="0.2">
      <c r="A6283">
        <v>6270</v>
      </c>
      <c r="B6283" s="1">
        <v>44940</v>
      </c>
      <c r="C6283" t="s">
        <v>261</v>
      </c>
      <c r="D6283" t="s">
        <v>339</v>
      </c>
      <c r="E6283">
        <v>5</v>
      </c>
      <c r="F6283" t="s">
        <v>26</v>
      </c>
      <c r="G6283" t="s">
        <v>266</v>
      </c>
      <c r="H6283" t="s">
        <v>235</v>
      </c>
      <c r="M6283" s="2">
        <v>2000</v>
      </c>
      <c r="N6283" s="2">
        <v>8000</v>
      </c>
      <c r="O6283" s="2">
        <f>IF(Tabla1[[#This Row],[Mov]]="VNT",Tabla1[[#This Row],[Sale]]-Tabla1[[#This Row],[Cost]],-Tabla1[[#This Row],[Cost]]*Tabla1[[#This Row],[Cant]])</f>
        <v>-10000</v>
      </c>
      <c r="P6283" s="8">
        <f>IF(Tabla1[[#This Row],[Mov]]="VNT",-Tabla1[[#This Row],[Cant]],Tabla1[[#This Row],[Cant]])</f>
        <v>5</v>
      </c>
      <c r="Q6283" s="8">
        <f>DAY(Tabla1[[#This Row],[Date]])</f>
        <v>14</v>
      </c>
      <c r="R6283" s="8">
        <f>MONTH(Tabla1[[#This Row],[Date]])</f>
        <v>1</v>
      </c>
      <c r="S6283" s="8">
        <f>YEAR(Tabla1[[#This Row],[Date]])</f>
        <v>2023</v>
      </c>
    </row>
    <row r="6284" spans="1:19" x14ac:dyDescent="0.2">
      <c r="A6284">
        <v>6271</v>
      </c>
      <c r="B6284" s="1">
        <v>44940</v>
      </c>
      <c r="C6284" t="s">
        <v>261</v>
      </c>
      <c r="D6284" t="s">
        <v>339</v>
      </c>
      <c r="E6284">
        <v>2</v>
      </c>
      <c r="F6284" t="s">
        <v>26</v>
      </c>
      <c r="G6284" t="s">
        <v>266</v>
      </c>
      <c r="H6284" t="s">
        <v>2350</v>
      </c>
      <c r="M6284" s="2">
        <v>3500</v>
      </c>
      <c r="N6284" s="2">
        <v>10000</v>
      </c>
      <c r="O6284" s="2">
        <f>IF(Tabla1[[#This Row],[Mov]]="VNT",Tabla1[[#This Row],[Sale]]-Tabla1[[#This Row],[Cost]],-Tabla1[[#This Row],[Cost]]*Tabla1[[#This Row],[Cant]])</f>
        <v>-7000</v>
      </c>
      <c r="P6284" s="8">
        <f>IF(Tabla1[[#This Row],[Mov]]="VNT",-Tabla1[[#This Row],[Cant]],Tabla1[[#This Row],[Cant]])</f>
        <v>2</v>
      </c>
      <c r="Q6284" s="8">
        <f>DAY(Tabla1[[#This Row],[Date]])</f>
        <v>14</v>
      </c>
      <c r="R6284" s="8">
        <f>MONTH(Tabla1[[#This Row],[Date]])</f>
        <v>1</v>
      </c>
      <c r="S6284" s="8">
        <f>YEAR(Tabla1[[#This Row],[Date]])</f>
        <v>2023</v>
      </c>
    </row>
    <row r="6285" spans="1:19" x14ac:dyDescent="0.2">
      <c r="A6285">
        <v>6272</v>
      </c>
      <c r="B6285" s="1">
        <v>44940</v>
      </c>
      <c r="C6285" t="s">
        <v>261</v>
      </c>
      <c r="D6285" t="s">
        <v>339</v>
      </c>
      <c r="E6285">
        <v>1</v>
      </c>
      <c r="F6285" t="s">
        <v>26</v>
      </c>
      <c r="G6285" t="s">
        <v>273</v>
      </c>
      <c r="H6285" t="s">
        <v>2351</v>
      </c>
      <c r="M6285" s="2">
        <v>12000</v>
      </c>
      <c r="N6285" s="2">
        <v>24000</v>
      </c>
      <c r="O6285" s="2">
        <f>IF(Tabla1[[#This Row],[Mov]]="VNT",Tabla1[[#This Row],[Sale]]-Tabla1[[#This Row],[Cost]],-Tabla1[[#This Row],[Cost]]*Tabla1[[#This Row],[Cant]])</f>
        <v>-12000</v>
      </c>
      <c r="P6285" s="8">
        <f>IF(Tabla1[[#This Row],[Mov]]="VNT",-Tabla1[[#This Row],[Cant]],Tabla1[[#This Row],[Cant]])</f>
        <v>1</v>
      </c>
      <c r="Q6285" s="8">
        <f>DAY(Tabla1[[#This Row],[Date]])</f>
        <v>14</v>
      </c>
      <c r="R6285" s="8">
        <f>MONTH(Tabla1[[#This Row],[Date]])</f>
        <v>1</v>
      </c>
      <c r="S6285" s="8">
        <f>YEAR(Tabla1[[#This Row],[Date]])</f>
        <v>2023</v>
      </c>
    </row>
    <row r="6286" spans="1:19" x14ac:dyDescent="0.2">
      <c r="A6286">
        <v>6273</v>
      </c>
      <c r="B6286" s="1">
        <v>44940</v>
      </c>
      <c r="C6286" t="s">
        <v>261</v>
      </c>
      <c r="D6286" t="s">
        <v>339</v>
      </c>
      <c r="E6286">
        <v>1</v>
      </c>
      <c r="F6286" t="s">
        <v>26</v>
      </c>
      <c r="G6286" t="s">
        <v>273</v>
      </c>
      <c r="H6286" t="s">
        <v>2138</v>
      </c>
      <c r="M6286" s="2">
        <v>20000</v>
      </c>
      <c r="N6286" s="2">
        <v>44000</v>
      </c>
      <c r="O6286" s="2">
        <f>IF(Tabla1[[#This Row],[Mov]]="VNT",Tabla1[[#This Row],[Sale]]-Tabla1[[#This Row],[Cost]],-Tabla1[[#This Row],[Cost]]*Tabla1[[#This Row],[Cant]])</f>
        <v>-20000</v>
      </c>
      <c r="P6286" s="8">
        <f>IF(Tabla1[[#This Row],[Mov]]="VNT",-Tabla1[[#This Row],[Cant]],Tabla1[[#This Row],[Cant]])</f>
        <v>1</v>
      </c>
      <c r="Q6286" s="8">
        <f>DAY(Tabla1[[#This Row],[Date]])</f>
        <v>14</v>
      </c>
      <c r="R6286" s="8">
        <f>MONTH(Tabla1[[#This Row],[Date]])</f>
        <v>1</v>
      </c>
      <c r="S6286" s="8">
        <f>YEAR(Tabla1[[#This Row],[Date]])</f>
        <v>2023</v>
      </c>
    </row>
    <row r="6287" spans="1:19" x14ac:dyDescent="0.2">
      <c r="A6287">
        <v>6274</v>
      </c>
      <c r="B6287" s="1">
        <v>44940</v>
      </c>
      <c r="C6287" t="s">
        <v>261</v>
      </c>
      <c r="D6287" t="s">
        <v>339</v>
      </c>
      <c r="E6287">
        <v>1</v>
      </c>
      <c r="F6287" t="s">
        <v>26</v>
      </c>
      <c r="G6287" t="s">
        <v>273</v>
      </c>
      <c r="H6287" t="s">
        <v>2352</v>
      </c>
      <c r="M6287" s="2">
        <v>47000</v>
      </c>
      <c r="N6287" s="2">
        <v>89000</v>
      </c>
      <c r="O6287" s="2">
        <f>IF(Tabla1[[#This Row],[Mov]]="VNT",Tabla1[[#This Row],[Sale]]-Tabla1[[#This Row],[Cost]],-Tabla1[[#This Row],[Cost]]*Tabla1[[#This Row],[Cant]])</f>
        <v>-47000</v>
      </c>
      <c r="P6287" s="8">
        <f>IF(Tabla1[[#This Row],[Mov]]="VNT",-Tabla1[[#This Row],[Cant]],Tabla1[[#This Row],[Cant]])</f>
        <v>1</v>
      </c>
      <c r="Q6287" s="8">
        <f>DAY(Tabla1[[#This Row],[Date]])</f>
        <v>14</v>
      </c>
      <c r="R6287" s="8">
        <f>MONTH(Tabla1[[#This Row],[Date]])</f>
        <v>1</v>
      </c>
      <c r="S6287" s="8">
        <f>YEAR(Tabla1[[#This Row],[Date]])</f>
        <v>2023</v>
      </c>
    </row>
    <row r="6288" spans="1:19" x14ac:dyDescent="0.2">
      <c r="A6288">
        <v>6275</v>
      </c>
      <c r="B6288" s="1">
        <v>44940</v>
      </c>
      <c r="C6288" t="s">
        <v>261</v>
      </c>
      <c r="D6288" t="s">
        <v>339</v>
      </c>
      <c r="E6288">
        <v>1</v>
      </c>
      <c r="F6288" t="s">
        <v>26</v>
      </c>
      <c r="G6288" t="s">
        <v>273</v>
      </c>
      <c r="H6288" t="s">
        <v>2353</v>
      </c>
      <c r="M6288" s="2">
        <v>25000</v>
      </c>
      <c r="N6288" s="2">
        <v>49000</v>
      </c>
      <c r="O6288" s="2">
        <f>IF(Tabla1[[#This Row],[Mov]]="VNT",Tabla1[[#This Row],[Sale]]-Tabla1[[#This Row],[Cost]],-Tabla1[[#This Row],[Cost]]*Tabla1[[#This Row],[Cant]])</f>
        <v>-25000</v>
      </c>
      <c r="P6288" s="8">
        <f>IF(Tabla1[[#This Row],[Mov]]="VNT",-Tabla1[[#This Row],[Cant]],Tabla1[[#This Row],[Cant]])</f>
        <v>1</v>
      </c>
      <c r="Q6288" s="8">
        <f>DAY(Tabla1[[#This Row],[Date]])</f>
        <v>14</v>
      </c>
      <c r="R6288" s="8">
        <f>MONTH(Tabla1[[#This Row],[Date]])</f>
        <v>1</v>
      </c>
      <c r="S6288" s="8">
        <f>YEAR(Tabla1[[#This Row],[Date]])</f>
        <v>2023</v>
      </c>
    </row>
    <row r="6289" spans="1:19" x14ac:dyDescent="0.2">
      <c r="A6289">
        <v>6276</v>
      </c>
      <c r="B6289" s="1">
        <v>44940</v>
      </c>
      <c r="C6289" t="s">
        <v>261</v>
      </c>
      <c r="D6289" t="s">
        <v>339</v>
      </c>
      <c r="E6289">
        <v>2</v>
      </c>
      <c r="F6289" t="s">
        <v>717</v>
      </c>
      <c r="G6289" t="s">
        <v>266</v>
      </c>
      <c r="H6289" t="s">
        <v>2354</v>
      </c>
      <c r="M6289" s="2">
        <v>5000</v>
      </c>
      <c r="N6289" s="2">
        <v>10000</v>
      </c>
      <c r="O6289" s="2">
        <f>IF(Tabla1[[#This Row],[Mov]]="VNT",Tabla1[[#This Row],[Sale]]-Tabla1[[#This Row],[Cost]],-Tabla1[[#This Row],[Cost]]*Tabla1[[#This Row],[Cant]])</f>
        <v>-10000</v>
      </c>
      <c r="P6289" s="8">
        <f>IF(Tabla1[[#This Row],[Mov]]="VNT",-Tabla1[[#This Row],[Cant]],Tabla1[[#This Row],[Cant]])</f>
        <v>2</v>
      </c>
      <c r="Q6289" s="8">
        <f>DAY(Tabla1[[#This Row],[Date]])</f>
        <v>14</v>
      </c>
      <c r="R6289" s="8">
        <f>MONTH(Tabla1[[#This Row],[Date]])</f>
        <v>1</v>
      </c>
      <c r="S6289" s="8">
        <f>YEAR(Tabla1[[#This Row],[Date]])</f>
        <v>2023</v>
      </c>
    </row>
    <row r="6290" spans="1:19" x14ac:dyDescent="0.2">
      <c r="A6290">
        <v>6277</v>
      </c>
      <c r="B6290" s="1">
        <v>44940</v>
      </c>
      <c r="C6290" t="s">
        <v>261</v>
      </c>
      <c r="D6290" t="s">
        <v>339</v>
      </c>
      <c r="E6290">
        <v>1</v>
      </c>
      <c r="F6290" t="s">
        <v>628</v>
      </c>
      <c r="G6290" t="s">
        <v>266</v>
      </c>
      <c r="H6290" t="s">
        <v>2355</v>
      </c>
      <c r="M6290" s="2">
        <v>10000</v>
      </c>
      <c r="N6290" s="2">
        <v>20000</v>
      </c>
      <c r="O6290" s="2">
        <f>IF(Tabla1[[#This Row],[Mov]]="VNT",Tabla1[[#This Row],[Sale]]-Tabla1[[#This Row],[Cost]],-Tabla1[[#This Row],[Cost]]*Tabla1[[#This Row],[Cant]])</f>
        <v>-10000</v>
      </c>
      <c r="P6290" s="8">
        <f>IF(Tabla1[[#This Row],[Mov]]="VNT",-Tabla1[[#This Row],[Cant]],Tabla1[[#This Row],[Cant]])</f>
        <v>1</v>
      </c>
      <c r="Q6290" s="8">
        <f>DAY(Tabla1[[#This Row],[Date]])</f>
        <v>14</v>
      </c>
      <c r="R6290" s="8">
        <f>MONTH(Tabla1[[#This Row],[Date]])</f>
        <v>1</v>
      </c>
      <c r="S6290" s="8">
        <f>YEAR(Tabla1[[#This Row],[Date]])</f>
        <v>2023</v>
      </c>
    </row>
    <row r="6291" spans="1:19" x14ac:dyDescent="0.2">
      <c r="A6291">
        <v>6278</v>
      </c>
      <c r="B6291" s="1">
        <v>44940</v>
      </c>
      <c r="C6291" t="s">
        <v>261</v>
      </c>
      <c r="D6291" t="s">
        <v>339</v>
      </c>
      <c r="E6291">
        <v>5</v>
      </c>
      <c r="F6291" t="s">
        <v>225</v>
      </c>
      <c r="G6291" t="s">
        <v>284</v>
      </c>
      <c r="H6291" t="s">
        <v>1540</v>
      </c>
      <c r="M6291" s="2">
        <v>1200</v>
      </c>
      <c r="N6291" s="2">
        <v>10000</v>
      </c>
      <c r="O6291" s="2">
        <f>IF(Tabla1[[#This Row],[Mov]]="VNT",Tabla1[[#This Row],[Sale]]-Tabla1[[#This Row],[Cost]],-Tabla1[[#This Row],[Cost]]*Tabla1[[#This Row],[Cant]])</f>
        <v>-6000</v>
      </c>
      <c r="P6291" s="8">
        <f>IF(Tabla1[[#This Row],[Mov]]="VNT",-Tabla1[[#This Row],[Cant]],Tabla1[[#This Row],[Cant]])</f>
        <v>5</v>
      </c>
      <c r="Q6291" s="8">
        <f>DAY(Tabla1[[#This Row],[Date]])</f>
        <v>14</v>
      </c>
      <c r="R6291" s="8">
        <f>MONTH(Tabla1[[#This Row],[Date]])</f>
        <v>1</v>
      </c>
      <c r="S6291" s="8">
        <f>YEAR(Tabla1[[#This Row],[Date]])</f>
        <v>2023</v>
      </c>
    </row>
    <row r="6292" spans="1:19" x14ac:dyDescent="0.2">
      <c r="A6292">
        <v>6279</v>
      </c>
      <c r="B6292" s="1">
        <v>44940</v>
      </c>
      <c r="C6292" t="s">
        <v>261</v>
      </c>
      <c r="D6292" t="s">
        <v>339</v>
      </c>
      <c r="E6292">
        <v>4</v>
      </c>
      <c r="F6292" t="s">
        <v>15</v>
      </c>
      <c r="G6292" t="s">
        <v>266</v>
      </c>
      <c r="H6292" t="s">
        <v>2356</v>
      </c>
      <c r="M6292" s="2">
        <v>1800</v>
      </c>
      <c r="N6292" s="2">
        <v>8000</v>
      </c>
      <c r="O6292" s="2">
        <f>IF(Tabla1[[#This Row],[Mov]]="VNT",Tabla1[[#This Row],[Sale]]-Tabla1[[#This Row],[Cost]],-Tabla1[[#This Row],[Cost]]*Tabla1[[#This Row],[Cant]])</f>
        <v>-7200</v>
      </c>
      <c r="P6292" s="8">
        <f>IF(Tabla1[[#This Row],[Mov]]="VNT",-Tabla1[[#This Row],[Cant]],Tabla1[[#This Row],[Cant]])</f>
        <v>4</v>
      </c>
      <c r="Q6292" s="8">
        <f>DAY(Tabla1[[#This Row],[Date]])</f>
        <v>14</v>
      </c>
      <c r="R6292" s="8">
        <f>MONTH(Tabla1[[#This Row],[Date]])</f>
        <v>1</v>
      </c>
      <c r="S6292" s="8">
        <f>YEAR(Tabla1[[#This Row],[Date]])</f>
        <v>2023</v>
      </c>
    </row>
    <row r="6293" spans="1:19" x14ac:dyDescent="0.2">
      <c r="A6293">
        <v>6280</v>
      </c>
      <c r="B6293" s="1">
        <v>44940</v>
      </c>
      <c r="C6293" t="s">
        <v>261</v>
      </c>
      <c r="D6293" t="s">
        <v>339</v>
      </c>
      <c r="E6293">
        <v>4</v>
      </c>
      <c r="F6293" t="s">
        <v>15</v>
      </c>
      <c r="G6293" t="s">
        <v>266</v>
      </c>
      <c r="H6293" t="s">
        <v>2357</v>
      </c>
      <c r="M6293" s="2">
        <v>2000</v>
      </c>
      <c r="N6293" s="2">
        <v>10000</v>
      </c>
      <c r="O6293" s="2">
        <f>IF(Tabla1[[#This Row],[Mov]]="VNT",Tabla1[[#This Row],[Sale]]-Tabla1[[#This Row],[Cost]],-Tabla1[[#This Row],[Cost]]*Tabla1[[#This Row],[Cant]])</f>
        <v>-8000</v>
      </c>
      <c r="P6293" s="8">
        <f>IF(Tabla1[[#This Row],[Mov]]="VNT",-Tabla1[[#This Row],[Cant]],Tabla1[[#This Row],[Cant]])</f>
        <v>4</v>
      </c>
      <c r="Q6293" s="8">
        <f>DAY(Tabla1[[#This Row],[Date]])</f>
        <v>14</v>
      </c>
      <c r="R6293" s="8">
        <f>MONTH(Tabla1[[#This Row],[Date]])</f>
        <v>1</v>
      </c>
      <c r="S6293" s="8">
        <f>YEAR(Tabla1[[#This Row],[Date]])</f>
        <v>2023</v>
      </c>
    </row>
    <row r="6294" spans="1:19" x14ac:dyDescent="0.2">
      <c r="A6294">
        <v>6281</v>
      </c>
      <c r="B6294" s="1">
        <v>44943</v>
      </c>
      <c r="C6294" t="s">
        <v>260</v>
      </c>
      <c r="D6294" t="s">
        <v>332</v>
      </c>
      <c r="E6294">
        <v>1</v>
      </c>
      <c r="F6294" t="s">
        <v>48</v>
      </c>
      <c r="G6294" t="s">
        <v>791</v>
      </c>
      <c r="H6294" t="s">
        <v>1048</v>
      </c>
      <c r="M6294" s="2">
        <v>48000</v>
      </c>
      <c r="N6294" s="2">
        <v>75000</v>
      </c>
      <c r="O6294" s="2">
        <f>IF(Tabla1[[#This Row],[Mov]]="VNT",Tabla1[[#This Row],[Sale]]-Tabla1[[#This Row],[Cost]],-Tabla1[[#This Row],[Cost]]*Tabla1[[#This Row],[Cant]])</f>
        <v>27000</v>
      </c>
      <c r="P6294" s="8">
        <f>IF(Tabla1[[#This Row],[Mov]]="VNT",-Tabla1[[#This Row],[Cant]],Tabla1[[#This Row],[Cant]])</f>
        <v>-1</v>
      </c>
      <c r="Q6294" s="8">
        <f>DAY(Tabla1[[#This Row],[Date]])</f>
        <v>17</v>
      </c>
      <c r="R6294" s="8">
        <f>MONTH(Tabla1[[#This Row],[Date]])</f>
        <v>1</v>
      </c>
      <c r="S6294" s="8">
        <f>YEAR(Tabla1[[#This Row],[Date]])</f>
        <v>2023</v>
      </c>
    </row>
    <row r="6295" spans="1:19" x14ac:dyDescent="0.2">
      <c r="A6295">
        <v>6282</v>
      </c>
      <c r="B6295" s="1">
        <v>44943</v>
      </c>
      <c r="C6295" t="s">
        <v>260</v>
      </c>
      <c r="D6295" t="s">
        <v>332</v>
      </c>
      <c r="E6295">
        <v>1</v>
      </c>
      <c r="F6295" t="s">
        <v>15</v>
      </c>
      <c r="G6295" t="s">
        <v>264</v>
      </c>
      <c r="H6295" t="s">
        <v>2064</v>
      </c>
      <c r="M6295" s="2">
        <v>2800</v>
      </c>
      <c r="N6295" s="2">
        <v>10000</v>
      </c>
      <c r="O6295" s="2">
        <f>IF(Tabla1[[#This Row],[Mov]]="VNT",Tabla1[[#This Row],[Sale]]-Tabla1[[#This Row],[Cost]],-Tabla1[[#This Row],[Cost]]*Tabla1[[#This Row],[Cant]])</f>
        <v>7200</v>
      </c>
      <c r="P6295" s="8">
        <f>IF(Tabla1[[#This Row],[Mov]]="VNT",-Tabla1[[#This Row],[Cant]],Tabla1[[#This Row],[Cant]])</f>
        <v>-1</v>
      </c>
      <c r="Q6295" s="8">
        <f>DAY(Tabla1[[#This Row],[Date]])</f>
        <v>17</v>
      </c>
      <c r="R6295" s="8">
        <f>MONTH(Tabla1[[#This Row],[Date]])</f>
        <v>1</v>
      </c>
      <c r="S6295" s="8">
        <f>YEAR(Tabla1[[#This Row],[Date]])</f>
        <v>2023</v>
      </c>
    </row>
    <row r="6296" spans="1:19" x14ac:dyDescent="0.2">
      <c r="A6296">
        <v>6283</v>
      </c>
      <c r="B6296" s="1">
        <v>44943</v>
      </c>
      <c r="C6296" t="s">
        <v>260</v>
      </c>
      <c r="D6296" t="s">
        <v>332</v>
      </c>
      <c r="E6296">
        <v>1</v>
      </c>
      <c r="F6296" t="s">
        <v>1152</v>
      </c>
      <c r="G6296" t="s">
        <v>272</v>
      </c>
      <c r="H6296" t="s">
        <v>395</v>
      </c>
      <c r="M6296" s="2">
        <v>18000</v>
      </c>
      <c r="N6296" s="2">
        <v>39000</v>
      </c>
      <c r="O6296" s="2">
        <f>IF(Tabla1[[#This Row],[Mov]]="VNT",Tabla1[[#This Row],[Sale]]-Tabla1[[#This Row],[Cost]],-Tabla1[[#This Row],[Cost]]*Tabla1[[#This Row],[Cant]])</f>
        <v>21000</v>
      </c>
      <c r="P6296" s="8">
        <f>IF(Tabla1[[#This Row],[Mov]]="VNT",-Tabla1[[#This Row],[Cant]],Tabla1[[#This Row],[Cant]])</f>
        <v>-1</v>
      </c>
      <c r="Q6296" s="8">
        <f>DAY(Tabla1[[#This Row],[Date]])</f>
        <v>17</v>
      </c>
      <c r="R6296" s="8">
        <f>MONTH(Tabla1[[#This Row],[Date]])</f>
        <v>1</v>
      </c>
      <c r="S6296" s="8">
        <f>YEAR(Tabla1[[#This Row],[Date]])</f>
        <v>2023</v>
      </c>
    </row>
    <row r="6297" spans="1:19" x14ac:dyDescent="0.2">
      <c r="A6297">
        <v>6284</v>
      </c>
      <c r="B6297" s="1">
        <v>44943</v>
      </c>
      <c r="C6297" t="s">
        <v>260</v>
      </c>
      <c r="D6297" t="s">
        <v>332</v>
      </c>
      <c r="E6297">
        <v>1</v>
      </c>
      <c r="F6297" t="s">
        <v>116</v>
      </c>
      <c r="G6297" t="s">
        <v>347</v>
      </c>
      <c r="H6297" t="s">
        <v>518</v>
      </c>
      <c r="M6297" s="2">
        <v>3270</v>
      </c>
      <c r="N6297" s="2">
        <v>3500</v>
      </c>
      <c r="O6297" s="2">
        <f>IF(Tabla1[[#This Row],[Mov]]="VNT",Tabla1[[#This Row],[Sale]]-Tabla1[[#This Row],[Cost]],-Tabla1[[#This Row],[Cost]]*Tabla1[[#This Row],[Cant]])</f>
        <v>230</v>
      </c>
      <c r="P6297" s="8">
        <f>IF(Tabla1[[#This Row],[Mov]]="VNT",-Tabla1[[#This Row],[Cant]],Tabla1[[#This Row],[Cant]])</f>
        <v>-1</v>
      </c>
      <c r="Q6297" s="8">
        <f>DAY(Tabla1[[#This Row],[Date]])</f>
        <v>17</v>
      </c>
      <c r="R6297" s="8">
        <f>MONTH(Tabla1[[#This Row],[Date]])</f>
        <v>1</v>
      </c>
      <c r="S6297" s="8">
        <f>YEAR(Tabla1[[#This Row],[Date]])</f>
        <v>2023</v>
      </c>
    </row>
    <row r="6298" spans="1:19" x14ac:dyDescent="0.2">
      <c r="A6298">
        <v>6285</v>
      </c>
      <c r="B6298" s="1">
        <v>44943</v>
      </c>
      <c r="C6298" t="s">
        <v>260</v>
      </c>
      <c r="D6298" t="s">
        <v>332</v>
      </c>
      <c r="E6298">
        <v>1</v>
      </c>
      <c r="F6298" t="s">
        <v>588</v>
      </c>
      <c r="G6298" t="s">
        <v>263</v>
      </c>
      <c r="H6298" t="s">
        <v>667</v>
      </c>
      <c r="M6298" s="2">
        <v>800</v>
      </c>
      <c r="N6298" s="2">
        <v>5000</v>
      </c>
      <c r="O6298" s="2">
        <f>IF(Tabla1[[#This Row],[Mov]]="VNT",Tabla1[[#This Row],[Sale]]-Tabla1[[#This Row],[Cost]],-Tabla1[[#This Row],[Cost]]*Tabla1[[#This Row],[Cant]])</f>
        <v>4200</v>
      </c>
      <c r="P6298" s="8">
        <f>IF(Tabla1[[#This Row],[Mov]]="VNT",-Tabla1[[#This Row],[Cant]],Tabla1[[#This Row],[Cant]])</f>
        <v>-1</v>
      </c>
      <c r="Q6298" s="8">
        <f>DAY(Tabla1[[#This Row],[Date]])</f>
        <v>17</v>
      </c>
      <c r="R6298" s="8">
        <f>MONTH(Tabla1[[#This Row],[Date]])</f>
        <v>1</v>
      </c>
      <c r="S6298" s="8">
        <f>YEAR(Tabla1[[#This Row],[Date]])</f>
        <v>2023</v>
      </c>
    </row>
    <row r="6299" spans="1:19" x14ac:dyDescent="0.2">
      <c r="A6299">
        <v>6286</v>
      </c>
      <c r="B6299" s="1">
        <v>44943</v>
      </c>
      <c r="C6299" t="s">
        <v>260</v>
      </c>
      <c r="D6299" t="s">
        <v>332</v>
      </c>
      <c r="E6299">
        <v>1</v>
      </c>
      <c r="F6299" t="s">
        <v>365</v>
      </c>
      <c r="G6299" t="s">
        <v>943</v>
      </c>
      <c r="H6299" t="s">
        <v>944</v>
      </c>
      <c r="M6299" s="2">
        <v>4000</v>
      </c>
      <c r="N6299" s="2">
        <v>9000</v>
      </c>
      <c r="O6299" s="2">
        <f>IF(Tabla1[[#This Row],[Mov]]="VNT",Tabla1[[#This Row],[Sale]]-Tabla1[[#This Row],[Cost]],-Tabla1[[#This Row],[Cost]]*Tabla1[[#This Row],[Cant]])</f>
        <v>5000</v>
      </c>
      <c r="P6299" s="8">
        <f>IF(Tabla1[[#This Row],[Mov]]="VNT",-Tabla1[[#This Row],[Cant]],Tabla1[[#This Row],[Cant]])</f>
        <v>-1</v>
      </c>
      <c r="Q6299" s="8">
        <f>DAY(Tabla1[[#This Row],[Date]])</f>
        <v>17</v>
      </c>
      <c r="R6299" s="8">
        <f>MONTH(Tabla1[[#This Row],[Date]])</f>
        <v>1</v>
      </c>
      <c r="S6299" s="8">
        <f>YEAR(Tabla1[[#This Row],[Date]])</f>
        <v>2023</v>
      </c>
    </row>
    <row r="6300" spans="1:19" x14ac:dyDescent="0.2">
      <c r="A6300">
        <v>6287</v>
      </c>
      <c r="B6300" s="1">
        <v>44943</v>
      </c>
      <c r="C6300" t="s">
        <v>260</v>
      </c>
      <c r="D6300" t="s">
        <v>332</v>
      </c>
      <c r="E6300">
        <v>1</v>
      </c>
      <c r="F6300" t="s">
        <v>225</v>
      </c>
      <c r="G6300" t="s">
        <v>272</v>
      </c>
      <c r="H6300" t="s">
        <v>806</v>
      </c>
      <c r="M6300" s="2">
        <v>1100</v>
      </c>
      <c r="N6300" s="2">
        <v>10000</v>
      </c>
      <c r="O6300" s="2">
        <f>IF(Tabla1[[#This Row],[Mov]]="VNT",Tabla1[[#This Row],[Sale]]-Tabla1[[#This Row],[Cost]],-Tabla1[[#This Row],[Cost]]*Tabla1[[#This Row],[Cant]])</f>
        <v>8900</v>
      </c>
      <c r="P6300" s="8">
        <f>IF(Tabla1[[#This Row],[Mov]]="VNT",-Tabla1[[#This Row],[Cant]],Tabla1[[#This Row],[Cant]])</f>
        <v>-1</v>
      </c>
      <c r="Q6300" s="8">
        <f>DAY(Tabla1[[#This Row],[Date]])</f>
        <v>17</v>
      </c>
      <c r="R6300" s="8">
        <f>MONTH(Tabla1[[#This Row],[Date]])</f>
        <v>1</v>
      </c>
      <c r="S6300" s="8">
        <f>YEAR(Tabla1[[#This Row],[Date]])</f>
        <v>2023</v>
      </c>
    </row>
    <row r="6301" spans="1:19" x14ac:dyDescent="0.2">
      <c r="A6301">
        <v>6288</v>
      </c>
      <c r="B6301" s="1">
        <v>44943</v>
      </c>
      <c r="C6301" t="s">
        <v>260</v>
      </c>
      <c r="D6301" t="s">
        <v>332</v>
      </c>
      <c r="E6301">
        <v>1</v>
      </c>
      <c r="F6301" t="s">
        <v>455</v>
      </c>
      <c r="G6301" t="s">
        <v>347</v>
      </c>
      <c r="H6301" t="s">
        <v>456</v>
      </c>
      <c r="M6301" s="2">
        <v>1000</v>
      </c>
      <c r="N6301" s="2">
        <v>3000</v>
      </c>
      <c r="O6301" s="2">
        <f>IF(Tabla1[[#This Row],[Mov]]="VNT",Tabla1[[#This Row],[Sale]]-Tabla1[[#This Row],[Cost]],-Tabla1[[#This Row],[Cost]]*Tabla1[[#This Row],[Cant]])</f>
        <v>2000</v>
      </c>
      <c r="P6301" s="8">
        <f>IF(Tabla1[[#This Row],[Mov]]="VNT",-Tabla1[[#This Row],[Cant]],Tabla1[[#This Row],[Cant]])</f>
        <v>-1</v>
      </c>
      <c r="Q6301" s="8">
        <f>DAY(Tabla1[[#This Row],[Date]])</f>
        <v>17</v>
      </c>
      <c r="R6301" s="8">
        <f>MONTH(Tabla1[[#This Row],[Date]])</f>
        <v>1</v>
      </c>
      <c r="S6301" s="8">
        <f>YEAR(Tabla1[[#This Row],[Date]])</f>
        <v>2023</v>
      </c>
    </row>
    <row r="6302" spans="1:19" x14ac:dyDescent="0.2">
      <c r="A6302">
        <v>6289</v>
      </c>
      <c r="B6302" s="1">
        <v>44943</v>
      </c>
      <c r="C6302" t="s">
        <v>260</v>
      </c>
      <c r="D6302" t="s">
        <v>332</v>
      </c>
      <c r="E6302">
        <v>1</v>
      </c>
      <c r="F6302" t="s">
        <v>224</v>
      </c>
      <c r="G6302" t="s">
        <v>262</v>
      </c>
      <c r="H6302" t="s">
        <v>575</v>
      </c>
      <c r="M6302" s="2">
        <v>7000</v>
      </c>
      <c r="N6302" s="2">
        <v>20000</v>
      </c>
      <c r="O6302" s="2">
        <f>IF(Tabla1[[#This Row],[Mov]]="VNT",Tabla1[[#This Row],[Sale]]-Tabla1[[#This Row],[Cost]],-Tabla1[[#This Row],[Cost]]*Tabla1[[#This Row],[Cant]])</f>
        <v>13000</v>
      </c>
      <c r="P6302" s="8">
        <f>IF(Tabla1[[#This Row],[Mov]]="VNT",-Tabla1[[#This Row],[Cant]],Tabla1[[#This Row],[Cant]])</f>
        <v>-1</v>
      </c>
      <c r="Q6302" s="8">
        <f>DAY(Tabla1[[#This Row],[Date]])</f>
        <v>17</v>
      </c>
      <c r="R6302" s="8">
        <f>MONTH(Tabla1[[#This Row],[Date]])</f>
        <v>1</v>
      </c>
      <c r="S6302" s="8">
        <f>YEAR(Tabla1[[#This Row],[Date]])</f>
        <v>2023</v>
      </c>
    </row>
    <row r="6303" spans="1:19" x14ac:dyDescent="0.2">
      <c r="A6303">
        <v>6290</v>
      </c>
      <c r="B6303" s="1">
        <v>44943</v>
      </c>
      <c r="C6303" t="s">
        <v>260</v>
      </c>
      <c r="D6303" t="s">
        <v>332</v>
      </c>
      <c r="E6303">
        <v>1</v>
      </c>
      <c r="F6303" t="s">
        <v>21</v>
      </c>
      <c r="G6303" t="s">
        <v>272</v>
      </c>
      <c r="H6303" t="s">
        <v>24</v>
      </c>
      <c r="M6303" s="2">
        <v>3500</v>
      </c>
      <c r="N6303" s="2">
        <v>12000</v>
      </c>
      <c r="O6303" s="2">
        <f>IF(Tabla1[[#This Row],[Mov]]="VNT",Tabla1[[#This Row],[Sale]]-Tabla1[[#This Row],[Cost]],-Tabla1[[#This Row],[Cost]]*Tabla1[[#This Row],[Cant]])</f>
        <v>8500</v>
      </c>
      <c r="P6303" s="8">
        <f>IF(Tabla1[[#This Row],[Mov]]="VNT",-Tabla1[[#This Row],[Cant]],Tabla1[[#This Row],[Cant]])</f>
        <v>-1</v>
      </c>
      <c r="Q6303" s="8">
        <f>DAY(Tabla1[[#This Row],[Date]])</f>
        <v>17</v>
      </c>
      <c r="R6303" s="8">
        <f>MONTH(Tabla1[[#This Row],[Date]])</f>
        <v>1</v>
      </c>
      <c r="S6303" s="8">
        <f>YEAR(Tabla1[[#This Row],[Date]])</f>
        <v>2023</v>
      </c>
    </row>
    <row r="6304" spans="1:19" x14ac:dyDescent="0.2">
      <c r="A6304">
        <v>6291</v>
      </c>
      <c r="B6304" s="1">
        <v>44944</v>
      </c>
      <c r="C6304" t="s">
        <v>260</v>
      </c>
      <c r="D6304" t="s">
        <v>332</v>
      </c>
      <c r="E6304">
        <v>1</v>
      </c>
      <c r="F6304" t="s">
        <v>116</v>
      </c>
      <c r="G6304" t="s">
        <v>382</v>
      </c>
      <c r="H6304" t="s">
        <v>514</v>
      </c>
      <c r="M6304" s="2">
        <v>14952</v>
      </c>
      <c r="N6304" s="2">
        <v>16000</v>
      </c>
      <c r="O6304" s="2">
        <f>IF(Tabla1[[#This Row],[Mov]]="VNT",Tabla1[[#This Row],[Sale]]-Tabla1[[#This Row],[Cost]],-Tabla1[[#This Row],[Cost]]*Tabla1[[#This Row],[Cant]])</f>
        <v>1048</v>
      </c>
      <c r="P6304" s="8">
        <f>IF(Tabla1[[#This Row],[Mov]]="VNT",-Tabla1[[#This Row],[Cant]],Tabla1[[#This Row],[Cant]])</f>
        <v>-1</v>
      </c>
      <c r="Q6304" s="8">
        <f>DAY(Tabla1[[#This Row],[Date]])</f>
        <v>18</v>
      </c>
      <c r="R6304" s="8">
        <f>MONTH(Tabla1[[#This Row],[Date]])</f>
        <v>1</v>
      </c>
      <c r="S6304" s="8">
        <f>YEAR(Tabla1[[#This Row],[Date]])</f>
        <v>2023</v>
      </c>
    </row>
    <row r="6305" spans="1:19" x14ac:dyDescent="0.2">
      <c r="A6305">
        <v>6292</v>
      </c>
      <c r="B6305" s="1">
        <v>44944</v>
      </c>
      <c r="C6305" t="s">
        <v>260</v>
      </c>
      <c r="D6305" t="s">
        <v>332</v>
      </c>
      <c r="E6305">
        <v>1</v>
      </c>
      <c r="F6305" t="s">
        <v>116</v>
      </c>
      <c r="G6305" t="s">
        <v>382</v>
      </c>
      <c r="H6305" t="s">
        <v>514</v>
      </c>
      <c r="M6305" s="2">
        <v>14952</v>
      </c>
      <c r="N6305" s="2">
        <v>16000</v>
      </c>
      <c r="O6305" s="2">
        <f>IF(Tabla1[[#This Row],[Mov]]="VNT",Tabla1[[#This Row],[Sale]]-Tabla1[[#This Row],[Cost]],-Tabla1[[#This Row],[Cost]]*Tabla1[[#This Row],[Cant]])</f>
        <v>1048</v>
      </c>
      <c r="P6305" s="8">
        <f>IF(Tabla1[[#This Row],[Mov]]="VNT",-Tabla1[[#This Row],[Cant]],Tabla1[[#This Row],[Cant]])</f>
        <v>-1</v>
      </c>
      <c r="Q6305" s="8">
        <f>DAY(Tabla1[[#This Row],[Date]])</f>
        <v>18</v>
      </c>
      <c r="R6305" s="8">
        <f>MONTH(Tabla1[[#This Row],[Date]])</f>
        <v>1</v>
      </c>
      <c r="S6305" s="8">
        <f>YEAR(Tabla1[[#This Row],[Date]])</f>
        <v>2023</v>
      </c>
    </row>
    <row r="6306" spans="1:19" x14ac:dyDescent="0.2">
      <c r="A6306">
        <v>6293</v>
      </c>
      <c r="B6306" s="1">
        <v>44944</v>
      </c>
      <c r="C6306" t="s">
        <v>260</v>
      </c>
      <c r="D6306" t="s">
        <v>332</v>
      </c>
      <c r="E6306">
        <v>1</v>
      </c>
      <c r="F6306" t="s">
        <v>116</v>
      </c>
      <c r="G6306" t="s">
        <v>347</v>
      </c>
      <c r="H6306" t="s">
        <v>519</v>
      </c>
      <c r="M6306" s="2">
        <v>934</v>
      </c>
      <c r="N6306" s="2">
        <v>1000</v>
      </c>
      <c r="O6306" s="2">
        <f>IF(Tabla1[[#This Row],[Mov]]="VNT",Tabla1[[#This Row],[Sale]]-Tabla1[[#This Row],[Cost]],-Tabla1[[#This Row],[Cost]]*Tabla1[[#This Row],[Cant]])</f>
        <v>66</v>
      </c>
      <c r="P6306" s="8">
        <f>IF(Tabla1[[#This Row],[Mov]]="VNT",-Tabla1[[#This Row],[Cant]],Tabla1[[#This Row],[Cant]])</f>
        <v>-1</v>
      </c>
      <c r="Q6306" s="8">
        <f>DAY(Tabla1[[#This Row],[Date]])</f>
        <v>18</v>
      </c>
      <c r="R6306" s="8">
        <f>MONTH(Tabla1[[#This Row],[Date]])</f>
        <v>1</v>
      </c>
      <c r="S6306" s="8">
        <f>YEAR(Tabla1[[#This Row],[Date]])</f>
        <v>2023</v>
      </c>
    </row>
    <row r="6307" spans="1:19" x14ac:dyDescent="0.2">
      <c r="A6307">
        <v>6294</v>
      </c>
      <c r="B6307" s="1">
        <v>44944</v>
      </c>
      <c r="C6307" t="s">
        <v>260</v>
      </c>
      <c r="D6307" t="s">
        <v>332</v>
      </c>
      <c r="E6307">
        <v>1</v>
      </c>
      <c r="F6307" t="s">
        <v>116</v>
      </c>
      <c r="G6307" t="s">
        <v>347</v>
      </c>
      <c r="H6307" t="s">
        <v>518</v>
      </c>
      <c r="M6307" s="2">
        <v>6074</v>
      </c>
      <c r="N6307" s="2">
        <v>6500</v>
      </c>
      <c r="O6307" s="2">
        <f>IF(Tabla1[[#This Row],[Mov]]="VNT",Tabla1[[#This Row],[Sale]]-Tabla1[[#This Row],[Cost]],-Tabla1[[#This Row],[Cost]]*Tabla1[[#This Row],[Cant]])</f>
        <v>426</v>
      </c>
      <c r="P6307" s="8">
        <f>IF(Tabla1[[#This Row],[Mov]]="VNT",-Tabla1[[#This Row],[Cant]],Tabla1[[#This Row],[Cant]])</f>
        <v>-1</v>
      </c>
      <c r="Q6307" s="8">
        <f>DAY(Tabla1[[#This Row],[Date]])</f>
        <v>18</v>
      </c>
      <c r="R6307" s="8">
        <f>MONTH(Tabla1[[#This Row],[Date]])</f>
        <v>1</v>
      </c>
      <c r="S6307" s="8">
        <f>YEAR(Tabla1[[#This Row],[Date]])</f>
        <v>2023</v>
      </c>
    </row>
    <row r="6308" spans="1:19" x14ac:dyDescent="0.2">
      <c r="A6308">
        <v>6295</v>
      </c>
      <c r="B6308" s="1">
        <v>44944</v>
      </c>
      <c r="C6308" t="s">
        <v>260</v>
      </c>
      <c r="D6308" t="s">
        <v>332</v>
      </c>
      <c r="E6308">
        <v>1</v>
      </c>
      <c r="F6308" t="s">
        <v>116</v>
      </c>
      <c r="G6308" t="s">
        <v>347</v>
      </c>
      <c r="H6308" t="s">
        <v>518</v>
      </c>
      <c r="M6308" s="2">
        <v>10279</v>
      </c>
      <c r="N6308" s="2">
        <v>11000</v>
      </c>
      <c r="O6308" s="2">
        <f>IF(Tabla1[[#This Row],[Mov]]="VNT",Tabla1[[#This Row],[Sale]]-Tabla1[[#This Row],[Cost]],-Tabla1[[#This Row],[Cost]]*Tabla1[[#This Row],[Cant]])</f>
        <v>721</v>
      </c>
      <c r="P6308" s="8">
        <f>IF(Tabla1[[#This Row],[Mov]]="VNT",-Tabla1[[#This Row],[Cant]],Tabla1[[#This Row],[Cant]])</f>
        <v>-1</v>
      </c>
      <c r="Q6308" s="8">
        <f>DAY(Tabla1[[#This Row],[Date]])</f>
        <v>18</v>
      </c>
      <c r="R6308" s="8">
        <f>MONTH(Tabla1[[#This Row],[Date]])</f>
        <v>1</v>
      </c>
      <c r="S6308" s="8">
        <f>YEAR(Tabla1[[#This Row],[Date]])</f>
        <v>2023</v>
      </c>
    </row>
    <row r="6309" spans="1:19" x14ac:dyDescent="0.2">
      <c r="A6309">
        <v>6296</v>
      </c>
      <c r="B6309" s="1">
        <v>44944</v>
      </c>
      <c r="C6309" t="s">
        <v>260</v>
      </c>
      <c r="D6309" t="s">
        <v>122</v>
      </c>
      <c r="E6309">
        <v>1</v>
      </c>
      <c r="F6309" t="s">
        <v>458</v>
      </c>
      <c r="G6309" t="s">
        <v>349</v>
      </c>
      <c r="H6309" t="s">
        <v>515</v>
      </c>
      <c r="L6309" t="s">
        <v>992</v>
      </c>
      <c r="M6309" s="2">
        <v>0</v>
      </c>
      <c r="N6309" s="2">
        <v>5000</v>
      </c>
      <c r="O6309" s="2">
        <f>IF(Tabla1[[#This Row],[Mov]]="VNT",Tabla1[[#This Row],[Sale]]-Tabla1[[#This Row],[Cost]],-Tabla1[[#This Row],[Cost]]*Tabla1[[#This Row],[Cant]])</f>
        <v>5000</v>
      </c>
      <c r="P6309" s="8">
        <f>IF(Tabla1[[#This Row],[Mov]]="VNT",-Tabla1[[#This Row],[Cant]],Tabla1[[#This Row],[Cant]])</f>
        <v>-1</v>
      </c>
      <c r="Q6309" s="8">
        <f>DAY(Tabla1[[#This Row],[Date]])</f>
        <v>18</v>
      </c>
      <c r="R6309" s="8">
        <f>MONTH(Tabla1[[#This Row],[Date]])</f>
        <v>1</v>
      </c>
      <c r="S6309" s="8">
        <f>YEAR(Tabla1[[#This Row],[Date]])</f>
        <v>2023</v>
      </c>
    </row>
    <row r="6310" spans="1:19" x14ac:dyDescent="0.2">
      <c r="A6310">
        <v>6297</v>
      </c>
      <c r="B6310" s="1">
        <v>44944</v>
      </c>
      <c r="C6310" t="s">
        <v>261</v>
      </c>
      <c r="D6310" t="s">
        <v>892</v>
      </c>
      <c r="E6310">
        <v>1</v>
      </c>
      <c r="F6310" t="s">
        <v>386</v>
      </c>
      <c r="G6310" t="s">
        <v>272</v>
      </c>
      <c r="H6310" t="s">
        <v>807</v>
      </c>
      <c r="M6310" s="2">
        <v>78000</v>
      </c>
      <c r="N6310" s="2">
        <v>130000</v>
      </c>
      <c r="O6310" s="2">
        <f>IF(Tabla1[[#This Row],[Mov]]="VNT",Tabla1[[#This Row],[Sale]]-Tabla1[[#This Row],[Cost]],-Tabla1[[#This Row],[Cost]]*Tabla1[[#This Row],[Cant]])</f>
        <v>-78000</v>
      </c>
      <c r="P6310" s="8">
        <f>IF(Tabla1[[#This Row],[Mov]]="VNT",-Tabla1[[#This Row],[Cant]],Tabla1[[#This Row],[Cant]])</f>
        <v>1</v>
      </c>
      <c r="Q6310" s="8">
        <f>DAY(Tabla1[[#This Row],[Date]])</f>
        <v>18</v>
      </c>
      <c r="R6310" s="8">
        <f>MONTH(Tabla1[[#This Row],[Date]])</f>
        <v>1</v>
      </c>
      <c r="S6310" s="8">
        <f>YEAR(Tabla1[[#This Row],[Date]])</f>
        <v>2023</v>
      </c>
    </row>
    <row r="6311" spans="1:19" x14ac:dyDescent="0.2">
      <c r="A6311">
        <v>6298</v>
      </c>
      <c r="B6311" s="1">
        <v>44944</v>
      </c>
      <c r="C6311" t="s">
        <v>261</v>
      </c>
      <c r="D6311" t="s">
        <v>892</v>
      </c>
      <c r="E6311">
        <v>1</v>
      </c>
      <c r="F6311" t="s">
        <v>386</v>
      </c>
      <c r="G6311" t="s">
        <v>272</v>
      </c>
      <c r="H6311" t="s">
        <v>318</v>
      </c>
      <c r="M6311" s="2">
        <v>60000</v>
      </c>
      <c r="N6311" s="2">
        <v>115000</v>
      </c>
      <c r="O6311" s="2">
        <f>IF(Tabla1[[#This Row],[Mov]]="VNT",Tabla1[[#This Row],[Sale]]-Tabla1[[#This Row],[Cost]],-Tabla1[[#This Row],[Cost]]*Tabla1[[#This Row],[Cant]])</f>
        <v>-60000</v>
      </c>
      <c r="P6311" s="8">
        <f>IF(Tabla1[[#This Row],[Mov]]="VNT",-Tabla1[[#This Row],[Cant]],Tabla1[[#This Row],[Cant]])</f>
        <v>1</v>
      </c>
      <c r="Q6311" s="8">
        <f>DAY(Tabla1[[#This Row],[Date]])</f>
        <v>18</v>
      </c>
      <c r="R6311" s="8">
        <f>MONTH(Tabla1[[#This Row],[Date]])</f>
        <v>1</v>
      </c>
      <c r="S6311" s="8">
        <f>YEAR(Tabla1[[#This Row],[Date]])</f>
        <v>2023</v>
      </c>
    </row>
    <row r="6312" spans="1:19" x14ac:dyDescent="0.2">
      <c r="A6312">
        <v>6299</v>
      </c>
      <c r="B6312" s="1">
        <v>44944</v>
      </c>
      <c r="C6312" t="s">
        <v>261</v>
      </c>
      <c r="D6312" t="s">
        <v>892</v>
      </c>
      <c r="E6312">
        <v>1</v>
      </c>
      <c r="F6312" t="s">
        <v>1192</v>
      </c>
      <c r="G6312" t="s">
        <v>272</v>
      </c>
      <c r="H6312" t="s">
        <v>318</v>
      </c>
      <c r="M6312" s="2">
        <v>5000</v>
      </c>
      <c r="N6312" s="2">
        <v>0</v>
      </c>
      <c r="O6312" s="2">
        <f>IF(Tabla1[[#This Row],[Mov]]="VNT",Tabla1[[#This Row],[Sale]]-Tabla1[[#This Row],[Cost]],-Tabla1[[#This Row],[Cost]]*Tabla1[[#This Row],[Cant]])</f>
        <v>-5000</v>
      </c>
      <c r="P6312" s="8">
        <f>IF(Tabla1[[#This Row],[Mov]]="VNT",-Tabla1[[#This Row],[Cant]],Tabla1[[#This Row],[Cant]])</f>
        <v>1</v>
      </c>
      <c r="Q6312" s="8">
        <f>DAY(Tabla1[[#This Row],[Date]])</f>
        <v>18</v>
      </c>
      <c r="R6312" s="8">
        <f>MONTH(Tabla1[[#This Row],[Date]])</f>
        <v>1</v>
      </c>
      <c r="S6312" s="8">
        <f>YEAR(Tabla1[[#This Row],[Date]])</f>
        <v>2023</v>
      </c>
    </row>
    <row r="6313" spans="1:19" x14ac:dyDescent="0.2">
      <c r="A6313">
        <v>6300</v>
      </c>
      <c r="B6313" s="1">
        <v>44944</v>
      </c>
      <c r="C6313" t="s">
        <v>261</v>
      </c>
      <c r="D6313" t="s">
        <v>892</v>
      </c>
      <c r="E6313">
        <v>1</v>
      </c>
      <c r="F6313" t="s">
        <v>1193</v>
      </c>
      <c r="G6313" t="s">
        <v>272</v>
      </c>
      <c r="H6313" t="s">
        <v>318</v>
      </c>
      <c r="M6313" s="2">
        <v>5000</v>
      </c>
      <c r="N6313" s="2">
        <v>0</v>
      </c>
      <c r="O6313" s="2">
        <f>IF(Tabla1[[#This Row],[Mov]]="VNT",Tabla1[[#This Row],[Sale]]-Tabla1[[#This Row],[Cost]],-Tabla1[[#This Row],[Cost]]*Tabla1[[#This Row],[Cant]])</f>
        <v>-5000</v>
      </c>
      <c r="P6313" s="8">
        <f>IF(Tabla1[[#This Row],[Mov]]="VNT",-Tabla1[[#This Row],[Cant]],Tabla1[[#This Row],[Cant]])</f>
        <v>1</v>
      </c>
      <c r="Q6313" s="8">
        <f>DAY(Tabla1[[#This Row],[Date]])</f>
        <v>18</v>
      </c>
      <c r="R6313" s="8">
        <f>MONTH(Tabla1[[#This Row],[Date]])</f>
        <v>1</v>
      </c>
      <c r="S6313" s="8">
        <f>YEAR(Tabla1[[#This Row],[Date]])</f>
        <v>2023</v>
      </c>
    </row>
    <row r="6314" spans="1:19" x14ac:dyDescent="0.2">
      <c r="A6314">
        <v>6301</v>
      </c>
      <c r="B6314" s="1">
        <v>44944</v>
      </c>
      <c r="C6314" t="s">
        <v>260</v>
      </c>
      <c r="D6314" t="s">
        <v>332</v>
      </c>
      <c r="E6314">
        <v>1</v>
      </c>
      <c r="F6314" t="s">
        <v>21</v>
      </c>
      <c r="G6314" t="s">
        <v>272</v>
      </c>
      <c r="H6314" t="s">
        <v>1522</v>
      </c>
      <c r="M6314" s="2">
        <v>2800</v>
      </c>
      <c r="N6314" s="2">
        <v>10000</v>
      </c>
      <c r="O6314" s="2">
        <f>IF(Tabla1[[#This Row],[Mov]]="VNT",Tabla1[[#This Row],[Sale]]-Tabla1[[#This Row],[Cost]],-Tabla1[[#This Row],[Cost]]*Tabla1[[#This Row],[Cant]])</f>
        <v>7200</v>
      </c>
      <c r="P6314" s="8">
        <f>IF(Tabla1[[#This Row],[Mov]]="VNT",-Tabla1[[#This Row],[Cant]],Tabla1[[#This Row],[Cant]])</f>
        <v>-1</v>
      </c>
      <c r="Q6314" s="8">
        <f>DAY(Tabla1[[#This Row],[Date]])</f>
        <v>18</v>
      </c>
      <c r="R6314" s="8">
        <f>MONTH(Tabla1[[#This Row],[Date]])</f>
        <v>1</v>
      </c>
      <c r="S6314" s="8">
        <f>YEAR(Tabla1[[#This Row],[Date]])</f>
        <v>2023</v>
      </c>
    </row>
    <row r="6315" spans="1:19" x14ac:dyDescent="0.2">
      <c r="A6315">
        <v>6302</v>
      </c>
      <c r="B6315" s="1">
        <v>44944</v>
      </c>
      <c r="C6315" t="s">
        <v>260</v>
      </c>
      <c r="D6315" t="s">
        <v>332</v>
      </c>
      <c r="E6315">
        <v>1</v>
      </c>
      <c r="F6315" t="s">
        <v>586</v>
      </c>
      <c r="G6315" t="s">
        <v>272</v>
      </c>
      <c r="H6315" t="s">
        <v>819</v>
      </c>
      <c r="M6315" s="2">
        <v>8000</v>
      </c>
      <c r="N6315" s="2">
        <v>20000</v>
      </c>
      <c r="O6315" s="2">
        <f>IF(Tabla1[[#This Row],[Mov]]="VNT",Tabla1[[#This Row],[Sale]]-Tabla1[[#This Row],[Cost]],-Tabla1[[#This Row],[Cost]]*Tabla1[[#This Row],[Cant]])</f>
        <v>12000</v>
      </c>
      <c r="P6315" s="8">
        <f>IF(Tabla1[[#This Row],[Mov]]="VNT",-Tabla1[[#This Row],[Cant]],Tabla1[[#This Row],[Cant]])</f>
        <v>-1</v>
      </c>
      <c r="Q6315" s="8">
        <f>DAY(Tabla1[[#This Row],[Date]])</f>
        <v>18</v>
      </c>
      <c r="R6315" s="8">
        <f>MONTH(Tabla1[[#This Row],[Date]])</f>
        <v>1</v>
      </c>
      <c r="S6315" s="8">
        <f>YEAR(Tabla1[[#This Row],[Date]])</f>
        <v>2023</v>
      </c>
    </row>
    <row r="6316" spans="1:19" x14ac:dyDescent="0.2">
      <c r="A6316">
        <v>6303</v>
      </c>
      <c r="B6316" s="1">
        <v>44944</v>
      </c>
      <c r="C6316" t="s">
        <v>260</v>
      </c>
      <c r="D6316" t="s">
        <v>332</v>
      </c>
      <c r="E6316">
        <v>1</v>
      </c>
      <c r="F6316" t="s">
        <v>891</v>
      </c>
      <c r="G6316" t="s">
        <v>272</v>
      </c>
      <c r="H6316" t="s">
        <v>819</v>
      </c>
      <c r="M6316" s="2">
        <v>3500</v>
      </c>
      <c r="N6316" s="2">
        <v>10000</v>
      </c>
      <c r="O6316" s="2">
        <f>IF(Tabla1[[#This Row],[Mov]]="VNT",Tabla1[[#This Row],[Sale]]-Tabla1[[#This Row],[Cost]],-Tabla1[[#This Row],[Cost]]*Tabla1[[#This Row],[Cant]])</f>
        <v>6500</v>
      </c>
      <c r="P6316" s="8">
        <f>IF(Tabla1[[#This Row],[Mov]]="VNT",-Tabla1[[#This Row],[Cant]],Tabla1[[#This Row],[Cant]])</f>
        <v>-1</v>
      </c>
      <c r="Q6316" s="8">
        <f>DAY(Tabla1[[#This Row],[Date]])</f>
        <v>18</v>
      </c>
      <c r="R6316" s="8">
        <f>MONTH(Tabla1[[#This Row],[Date]])</f>
        <v>1</v>
      </c>
      <c r="S6316" s="8">
        <f>YEAR(Tabla1[[#This Row],[Date]])</f>
        <v>2023</v>
      </c>
    </row>
    <row r="6317" spans="1:19" x14ac:dyDescent="0.2">
      <c r="A6317">
        <v>6304</v>
      </c>
      <c r="B6317" s="1">
        <v>44944</v>
      </c>
      <c r="C6317" t="s">
        <v>260</v>
      </c>
      <c r="D6317" t="s">
        <v>332</v>
      </c>
      <c r="E6317">
        <v>1</v>
      </c>
      <c r="F6317" t="s">
        <v>116</v>
      </c>
      <c r="G6317" t="s">
        <v>347</v>
      </c>
      <c r="H6317" t="s">
        <v>519</v>
      </c>
      <c r="M6317" s="2">
        <v>1868</v>
      </c>
      <c r="N6317" s="2">
        <v>2000</v>
      </c>
      <c r="O6317" s="2">
        <f>IF(Tabla1[[#This Row],[Mov]]="VNT",Tabla1[[#This Row],[Sale]]-Tabla1[[#This Row],[Cost]],-Tabla1[[#This Row],[Cost]]*Tabla1[[#This Row],[Cant]])</f>
        <v>132</v>
      </c>
      <c r="P6317" s="8">
        <f>IF(Tabla1[[#This Row],[Mov]]="VNT",-Tabla1[[#This Row],[Cant]],Tabla1[[#This Row],[Cant]])</f>
        <v>-1</v>
      </c>
      <c r="Q6317" s="8">
        <f>DAY(Tabla1[[#This Row],[Date]])</f>
        <v>18</v>
      </c>
      <c r="R6317" s="8">
        <f>MONTH(Tabla1[[#This Row],[Date]])</f>
        <v>1</v>
      </c>
      <c r="S6317" s="8">
        <f>YEAR(Tabla1[[#This Row],[Date]])</f>
        <v>2023</v>
      </c>
    </row>
    <row r="6318" spans="1:19" x14ac:dyDescent="0.2">
      <c r="A6318">
        <v>6305</v>
      </c>
      <c r="B6318" s="1">
        <v>44944</v>
      </c>
      <c r="C6318" t="s">
        <v>260</v>
      </c>
      <c r="D6318" t="s">
        <v>809</v>
      </c>
      <c r="E6318">
        <v>1</v>
      </c>
      <c r="F6318" t="s">
        <v>2046</v>
      </c>
      <c r="G6318" t="s">
        <v>266</v>
      </c>
      <c r="H6318" t="s">
        <v>2358</v>
      </c>
      <c r="M6318" s="2">
        <v>30000</v>
      </c>
      <c r="N6318" s="2">
        <v>50000</v>
      </c>
      <c r="O6318" s="2">
        <f>IF(Tabla1[[#This Row],[Mov]]="VNT",Tabla1[[#This Row],[Sale]]-Tabla1[[#This Row],[Cost]],-Tabla1[[#This Row],[Cost]]*Tabla1[[#This Row],[Cant]])</f>
        <v>20000</v>
      </c>
      <c r="P6318" s="8">
        <f>IF(Tabla1[[#This Row],[Mov]]="VNT",-Tabla1[[#This Row],[Cant]],Tabla1[[#This Row],[Cant]])</f>
        <v>-1</v>
      </c>
      <c r="Q6318" s="8">
        <f>DAY(Tabla1[[#This Row],[Date]])</f>
        <v>18</v>
      </c>
      <c r="R6318" s="8">
        <f>MONTH(Tabla1[[#This Row],[Date]])</f>
        <v>1</v>
      </c>
      <c r="S6318" s="8">
        <f>YEAR(Tabla1[[#This Row],[Date]])</f>
        <v>2023</v>
      </c>
    </row>
    <row r="6319" spans="1:19" x14ac:dyDescent="0.2">
      <c r="A6319">
        <v>6306</v>
      </c>
      <c r="B6319" s="1">
        <v>44944</v>
      </c>
      <c r="C6319" t="s">
        <v>260</v>
      </c>
      <c r="D6319" t="s">
        <v>809</v>
      </c>
      <c r="E6319">
        <v>1</v>
      </c>
      <c r="F6319" t="s">
        <v>2363</v>
      </c>
      <c r="G6319" t="s">
        <v>266</v>
      </c>
      <c r="H6319" t="s">
        <v>2359</v>
      </c>
      <c r="M6319" s="2">
        <v>3500</v>
      </c>
      <c r="N6319" s="2">
        <v>8000</v>
      </c>
      <c r="O6319" s="2">
        <f>IF(Tabla1[[#This Row],[Mov]]="VNT",Tabla1[[#This Row],[Sale]]-Tabla1[[#This Row],[Cost]],-Tabla1[[#This Row],[Cost]]*Tabla1[[#This Row],[Cant]])</f>
        <v>4500</v>
      </c>
      <c r="P6319" s="8">
        <f>IF(Tabla1[[#This Row],[Mov]]="VNT",-Tabla1[[#This Row],[Cant]],Tabla1[[#This Row],[Cant]])</f>
        <v>-1</v>
      </c>
      <c r="Q6319" s="8">
        <f>DAY(Tabla1[[#This Row],[Date]])</f>
        <v>18</v>
      </c>
      <c r="R6319" s="8">
        <f>MONTH(Tabla1[[#This Row],[Date]])</f>
        <v>1</v>
      </c>
      <c r="S6319" s="8">
        <f>YEAR(Tabla1[[#This Row],[Date]])</f>
        <v>2023</v>
      </c>
    </row>
    <row r="6320" spans="1:19" x14ac:dyDescent="0.2">
      <c r="A6320">
        <v>6307</v>
      </c>
      <c r="B6320" s="1">
        <v>44944</v>
      </c>
      <c r="C6320" t="s">
        <v>260</v>
      </c>
      <c r="D6320" t="s">
        <v>809</v>
      </c>
      <c r="E6320">
        <v>1</v>
      </c>
      <c r="F6320" t="s">
        <v>2363</v>
      </c>
      <c r="G6320" t="s">
        <v>266</v>
      </c>
      <c r="H6320" t="s">
        <v>2360</v>
      </c>
      <c r="M6320" s="2">
        <v>3500</v>
      </c>
      <c r="N6320" s="2">
        <v>8000</v>
      </c>
      <c r="O6320" s="2">
        <f>IF(Tabla1[[#This Row],[Mov]]="VNT",Tabla1[[#This Row],[Sale]]-Tabla1[[#This Row],[Cost]],-Tabla1[[#This Row],[Cost]]*Tabla1[[#This Row],[Cant]])</f>
        <v>4500</v>
      </c>
      <c r="P6320" s="8">
        <f>IF(Tabla1[[#This Row],[Mov]]="VNT",-Tabla1[[#This Row],[Cant]],Tabla1[[#This Row],[Cant]])</f>
        <v>-1</v>
      </c>
      <c r="Q6320" s="8">
        <f>DAY(Tabla1[[#This Row],[Date]])</f>
        <v>18</v>
      </c>
      <c r="R6320" s="8">
        <f>MONTH(Tabla1[[#This Row],[Date]])</f>
        <v>1</v>
      </c>
      <c r="S6320" s="8">
        <f>YEAR(Tabla1[[#This Row],[Date]])</f>
        <v>2023</v>
      </c>
    </row>
    <row r="6321" spans="1:19" x14ac:dyDescent="0.2">
      <c r="A6321">
        <v>6308</v>
      </c>
      <c r="B6321" s="1">
        <v>44944</v>
      </c>
      <c r="C6321" t="s">
        <v>260</v>
      </c>
      <c r="D6321" t="s">
        <v>809</v>
      </c>
      <c r="E6321">
        <v>1</v>
      </c>
      <c r="F6321" t="s">
        <v>2362</v>
      </c>
      <c r="G6321" t="s">
        <v>266</v>
      </c>
      <c r="H6321" t="s">
        <v>2361</v>
      </c>
      <c r="M6321" s="2">
        <v>40000</v>
      </c>
      <c r="N6321" s="2">
        <v>52000</v>
      </c>
      <c r="O6321" s="2">
        <f>IF(Tabla1[[#This Row],[Mov]]="VNT",Tabla1[[#This Row],[Sale]]-Tabla1[[#This Row],[Cost]],-Tabla1[[#This Row],[Cost]]*Tabla1[[#This Row],[Cant]])</f>
        <v>12000</v>
      </c>
      <c r="P6321" s="8">
        <f>IF(Tabla1[[#This Row],[Mov]]="VNT",-Tabla1[[#This Row],[Cant]],Tabla1[[#This Row],[Cant]])</f>
        <v>-1</v>
      </c>
      <c r="Q6321" s="8">
        <f>DAY(Tabla1[[#This Row],[Date]])</f>
        <v>18</v>
      </c>
      <c r="R6321" s="8">
        <f>MONTH(Tabla1[[#This Row],[Date]])</f>
        <v>1</v>
      </c>
      <c r="S6321" s="8">
        <f>YEAR(Tabla1[[#This Row],[Date]])</f>
        <v>2023</v>
      </c>
    </row>
    <row r="6322" spans="1:19" x14ac:dyDescent="0.2">
      <c r="A6322">
        <v>6309</v>
      </c>
      <c r="B6322" s="1">
        <v>44944</v>
      </c>
      <c r="C6322" t="s">
        <v>260</v>
      </c>
      <c r="D6322" t="s">
        <v>332</v>
      </c>
      <c r="E6322">
        <v>1</v>
      </c>
      <c r="F6322" t="s">
        <v>532</v>
      </c>
      <c r="G6322" t="s">
        <v>273</v>
      </c>
      <c r="H6322" t="s">
        <v>552</v>
      </c>
      <c r="M6322" s="2">
        <v>18000</v>
      </c>
      <c r="N6322" s="2">
        <v>35000</v>
      </c>
      <c r="O6322" s="2">
        <f>IF(Tabla1[[#This Row],[Mov]]="VNT",Tabla1[[#This Row],[Sale]]-Tabla1[[#This Row],[Cost]],-Tabla1[[#This Row],[Cost]]*Tabla1[[#This Row],[Cant]])</f>
        <v>17000</v>
      </c>
      <c r="P6322" s="8">
        <f>IF(Tabla1[[#This Row],[Mov]]="VNT",-Tabla1[[#This Row],[Cant]],Tabla1[[#This Row],[Cant]])</f>
        <v>-1</v>
      </c>
      <c r="Q6322" s="8">
        <f>DAY(Tabla1[[#This Row],[Date]])</f>
        <v>18</v>
      </c>
      <c r="R6322" s="8">
        <f>MONTH(Tabla1[[#This Row],[Date]])</f>
        <v>1</v>
      </c>
      <c r="S6322" s="8">
        <f>YEAR(Tabla1[[#This Row],[Date]])</f>
        <v>2023</v>
      </c>
    </row>
    <row r="6323" spans="1:19" x14ac:dyDescent="0.2">
      <c r="A6323">
        <v>6310</v>
      </c>
      <c r="B6323" s="1">
        <v>44944</v>
      </c>
      <c r="C6323" t="s">
        <v>260</v>
      </c>
      <c r="D6323" t="s">
        <v>332</v>
      </c>
      <c r="E6323">
        <v>1</v>
      </c>
      <c r="F6323" t="s">
        <v>116</v>
      </c>
      <c r="G6323" t="s">
        <v>382</v>
      </c>
      <c r="H6323" t="s">
        <v>514</v>
      </c>
      <c r="M6323" s="2">
        <v>10279</v>
      </c>
      <c r="N6323" s="2">
        <v>11000</v>
      </c>
      <c r="O6323" s="2">
        <f>IF(Tabla1[[#This Row],[Mov]]="VNT",Tabla1[[#This Row],[Sale]]-Tabla1[[#This Row],[Cost]],-Tabla1[[#This Row],[Cost]]*Tabla1[[#This Row],[Cant]])</f>
        <v>721</v>
      </c>
      <c r="P6323" s="8">
        <f>IF(Tabla1[[#This Row],[Mov]]="VNT",-Tabla1[[#This Row],[Cant]],Tabla1[[#This Row],[Cant]])</f>
        <v>-1</v>
      </c>
      <c r="Q6323" s="8">
        <f>DAY(Tabla1[[#This Row],[Date]])</f>
        <v>18</v>
      </c>
      <c r="R6323" s="8">
        <f>MONTH(Tabla1[[#This Row],[Date]])</f>
        <v>1</v>
      </c>
      <c r="S6323" s="8">
        <f>YEAR(Tabla1[[#This Row],[Date]])</f>
        <v>2023</v>
      </c>
    </row>
    <row r="6324" spans="1:19" x14ac:dyDescent="0.2">
      <c r="A6324">
        <v>6311</v>
      </c>
      <c r="B6324" s="1">
        <v>44944</v>
      </c>
      <c r="C6324" t="s">
        <v>260</v>
      </c>
      <c r="D6324" t="s">
        <v>332</v>
      </c>
      <c r="E6324">
        <v>1</v>
      </c>
      <c r="F6324" t="s">
        <v>116</v>
      </c>
      <c r="G6324" t="s">
        <v>347</v>
      </c>
      <c r="H6324" t="s">
        <v>518</v>
      </c>
      <c r="M6324" s="2">
        <v>19625</v>
      </c>
      <c r="N6324" s="2">
        <v>21000</v>
      </c>
      <c r="O6324" s="2">
        <f>IF(Tabla1[[#This Row],[Mov]]="VNT",Tabla1[[#This Row],[Sale]]-Tabla1[[#This Row],[Cost]],-Tabla1[[#This Row],[Cost]]*Tabla1[[#This Row],[Cant]])</f>
        <v>1375</v>
      </c>
      <c r="P6324" s="8">
        <f>IF(Tabla1[[#This Row],[Mov]]="VNT",-Tabla1[[#This Row],[Cant]],Tabla1[[#This Row],[Cant]])</f>
        <v>-1</v>
      </c>
      <c r="Q6324" s="8">
        <f>DAY(Tabla1[[#This Row],[Date]])</f>
        <v>18</v>
      </c>
      <c r="R6324" s="8">
        <f>MONTH(Tabla1[[#This Row],[Date]])</f>
        <v>1</v>
      </c>
      <c r="S6324" s="8">
        <f>YEAR(Tabla1[[#This Row],[Date]])</f>
        <v>2023</v>
      </c>
    </row>
    <row r="6325" spans="1:19" x14ac:dyDescent="0.2">
      <c r="A6325">
        <v>6312</v>
      </c>
      <c r="B6325" s="1">
        <v>44944</v>
      </c>
      <c r="C6325" t="s">
        <v>260</v>
      </c>
      <c r="D6325" t="s">
        <v>332</v>
      </c>
      <c r="E6325">
        <v>1</v>
      </c>
      <c r="F6325" t="s">
        <v>116</v>
      </c>
      <c r="G6325" t="s">
        <v>347</v>
      </c>
      <c r="H6325" t="s">
        <v>518</v>
      </c>
      <c r="M6325" s="2">
        <v>6074</v>
      </c>
      <c r="N6325" s="2">
        <v>6500</v>
      </c>
      <c r="O6325" s="2">
        <f>IF(Tabla1[[#This Row],[Mov]]="VNT",Tabla1[[#This Row],[Sale]]-Tabla1[[#This Row],[Cost]],-Tabla1[[#This Row],[Cost]]*Tabla1[[#This Row],[Cant]])</f>
        <v>426</v>
      </c>
      <c r="P6325" s="8">
        <f>IF(Tabla1[[#This Row],[Mov]]="VNT",-Tabla1[[#This Row],[Cant]],Tabla1[[#This Row],[Cant]])</f>
        <v>-1</v>
      </c>
      <c r="Q6325" s="8">
        <f>DAY(Tabla1[[#This Row],[Date]])</f>
        <v>18</v>
      </c>
      <c r="R6325" s="8">
        <f>MONTH(Tabla1[[#This Row],[Date]])</f>
        <v>1</v>
      </c>
      <c r="S6325" s="8">
        <f>YEAR(Tabla1[[#This Row],[Date]])</f>
        <v>2023</v>
      </c>
    </row>
    <row r="6326" spans="1:19" x14ac:dyDescent="0.2">
      <c r="A6326">
        <v>6313</v>
      </c>
      <c r="B6326" s="1">
        <v>44944</v>
      </c>
      <c r="C6326" t="s">
        <v>260</v>
      </c>
      <c r="D6326" t="s">
        <v>332</v>
      </c>
      <c r="E6326">
        <v>1</v>
      </c>
      <c r="F6326" t="s">
        <v>458</v>
      </c>
      <c r="G6326" t="s">
        <v>272</v>
      </c>
      <c r="H6326" t="s">
        <v>1956</v>
      </c>
      <c r="M6326" s="2">
        <v>0</v>
      </c>
      <c r="N6326" s="2">
        <v>10000</v>
      </c>
      <c r="O6326" s="2">
        <f>IF(Tabla1[[#This Row],[Mov]]="VNT",Tabla1[[#This Row],[Sale]]-Tabla1[[#This Row],[Cost]],-Tabla1[[#This Row],[Cost]]*Tabla1[[#This Row],[Cant]])</f>
        <v>10000</v>
      </c>
      <c r="P6326" s="8">
        <f>IF(Tabla1[[#This Row],[Mov]]="VNT",-Tabla1[[#This Row],[Cant]],Tabla1[[#This Row],[Cant]])</f>
        <v>-1</v>
      </c>
      <c r="Q6326" s="8">
        <f>DAY(Tabla1[[#This Row],[Date]])</f>
        <v>18</v>
      </c>
      <c r="R6326" s="8">
        <f>MONTH(Tabla1[[#This Row],[Date]])</f>
        <v>1</v>
      </c>
      <c r="S6326" s="8">
        <f>YEAR(Tabla1[[#This Row],[Date]])</f>
        <v>2023</v>
      </c>
    </row>
    <row r="6327" spans="1:19" x14ac:dyDescent="0.2">
      <c r="A6327">
        <v>6314</v>
      </c>
      <c r="B6327" s="1">
        <v>44945</v>
      </c>
      <c r="C6327" t="s">
        <v>260</v>
      </c>
      <c r="D6327" t="s">
        <v>332</v>
      </c>
      <c r="E6327">
        <v>1</v>
      </c>
      <c r="F6327" t="s">
        <v>116</v>
      </c>
      <c r="G6327" t="s">
        <v>347</v>
      </c>
      <c r="H6327" t="s">
        <v>518</v>
      </c>
      <c r="M6327" s="2">
        <v>6074</v>
      </c>
      <c r="N6327" s="2">
        <v>6500</v>
      </c>
      <c r="O6327" s="2">
        <f>IF(Tabla1[[#This Row],[Mov]]="VNT",Tabla1[[#This Row],[Sale]]-Tabla1[[#This Row],[Cost]],-Tabla1[[#This Row],[Cost]]*Tabla1[[#This Row],[Cant]])</f>
        <v>426</v>
      </c>
      <c r="P6327" s="8">
        <f>IF(Tabla1[[#This Row],[Mov]]="VNT",-Tabla1[[#This Row],[Cant]],Tabla1[[#This Row],[Cant]])</f>
        <v>-1</v>
      </c>
      <c r="Q6327" s="8">
        <f>DAY(Tabla1[[#This Row],[Date]])</f>
        <v>19</v>
      </c>
      <c r="R6327" s="8">
        <f>MONTH(Tabla1[[#This Row],[Date]])</f>
        <v>1</v>
      </c>
      <c r="S6327" s="8">
        <f>YEAR(Tabla1[[#This Row],[Date]])</f>
        <v>2023</v>
      </c>
    </row>
    <row r="6328" spans="1:19" x14ac:dyDescent="0.2">
      <c r="A6328">
        <v>6315</v>
      </c>
      <c r="B6328" s="1">
        <v>44945</v>
      </c>
      <c r="C6328" t="s">
        <v>260</v>
      </c>
      <c r="D6328" t="s">
        <v>332</v>
      </c>
      <c r="E6328">
        <v>1</v>
      </c>
      <c r="F6328" t="s">
        <v>225</v>
      </c>
      <c r="G6328" t="s">
        <v>263</v>
      </c>
      <c r="H6328" t="s">
        <v>496</v>
      </c>
      <c r="M6328" s="2">
        <v>1100</v>
      </c>
      <c r="N6328" s="2">
        <v>10000</v>
      </c>
      <c r="O6328" s="2">
        <f>IF(Tabla1[[#This Row],[Mov]]="VNT",Tabla1[[#This Row],[Sale]]-Tabla1[[#This Row],[Cost]],-Tabla1[[#This Row],[Cost]]*Tabla1[[#This Row],[Cant]])</f>
        <v>8900</v>
      </c>
      <c r="P6328" s="8">
        <f>IF(Tabla1[[#This Row],[Mov]]="VNT",-Tabla1[[#This Row],[Cant]],Tabla1[[#This Row],[Cant]])</f>
        <v>-1</v>
      </c>
      <c r="Q6328" s="8">
        <f>DAY(Tabla1[[#This Row],[Date]])</f>
        <v>19</v>
      </c>
      <c r="R6328" s="8">
        <f>MONTH(Tabla1[[#This Row],[Date]])</f>
        <v>1</v>
      </c>
      <c r="S6328" s="8">
        <f>YEAR(Tabla1[[#This Row],[Date]])</f>
        <v>2023</v>
      </c>
    </row>
    <row r="6329" spans="1:19" x14ac:dyDescent="0.2">
      <c r="A6329">
        <v>6316</v>
      </c>
      <c r="B6329" s="1">
        <v>44945</v>
      </c>
      <c r="C6329" t="s">
        <v>260</v>
      </c>
      <c r="D6329" t="s">
        <v>332</v>
      </c>
      <c r="E6329">
        <v>1</v>
      </c>
      <c r="F6329" t="s">
        <v>198</v>
      </c>
      <c r="G6329" t="s">
        <v>1765</v>
      </c>
      <c r="H6329" t="s">
        <v>1766</v>
      </c>
      <c r="M6329" s="2">
        <v>48000</v>
      </c>
      <c r="N6329" s="2">
        <v>69000</v>
      </c>
      <c r="O6329" s="2">
        <f>IF(Tabla1[[#This Row],[Mov]]="VNT",Tabla1[[#This Row],[Sale]]-Tabla1[[#This Row],[Cost]],-Tabla1[[#This Row],[Cost]]*Tabla1[[#This Row],[Cant]])</f>
        <v>21000</v>
      </c>
      <c r="P6329" s="8">
        <f>IF(Tabla1[[#This Row],[Mov]]="VNT",-Tabla1[[#This Row],[Cant]],Tabla1[[#This Row],[Cant]])</f>
        <v>-1</v>
      </c>
      <c r="Q6329" s="8">
        <f>DAY(Tabla1[[#This Row],[Date]])</f>
        <v>19</v>
      </c>
      <c r="R6329" s="8">
        <f>MONTH(Tabla1[[#This Row],[Date]])</f>
        <v>1</v>
      </c>
      <c r="S6329" s="8">
        <f>YEAR(Tabla1[[#This Row],[Date]])</f>
        <v>2023</v>
      </c>
    </row>
    <row r="6330" spans="1:19" x14ac:dyDescent="0.2">
      <c r="A6330">
        <v>6317</v>
      </c>
      <c r="B6330" s="1">
        <v>44945</v>
      </c>
      <c r="C6330" t="s">
        <v>260</v>
      </c>
      <c r="D6330" t="s">
        <v>332</v>
      </c>
      <c r="E6330">
        <v>1</v>
      </c>
      <c r="F6330" t="s">
        <v>116</v>
      </c>
      <c r="G6330" t="s">
        <v>347</v>
      </c>
      <c r="H6330" t="s">
        <v>518</v>
      </c>
      <c r="M6330" s="2">
        <v>6074</v>
      </c>
      <c r="N6330" s="2">
        <v>6500</v>
      </c>
      <c r="O6330" s="2">
        <f>IF(Tabla1[[#This Row],[Mov]]="VNT",Tabla1[[#This Row],[Sale]]-Tabla1[[#This Row],[Cost]],-Tabla1[[#This Row],[Cost]]*Tabla1[[#This Row],[Cant]])</f>
        <v>426</v>
      </c>
      <c r="P6330" s="8">
        <f>IF(Tabla1[[#This Row],[Mov]]="VNT",-Tabla1[[#This Row],[Cant]],Tabla1[[#This Row],[Cant]])</f>
        <v>-1</v>
      </c>
      <c r="Q6330" s="8">
        <f>DAY(Tabla1[[#This Row],[Date]])</f>
        <v>19</v>
      </c>
      <c r="R6330" s="8">
        <f>MONTH(Tabla1[[#This Row],[Date]])</f>
        <v>1</v>
      </c>
      <c r="S6330" s="8">
        <f>YEAR(Tabla1[[#This Row],[Date]])</f>
        <v>2023</v>
      </c>
    </row>
    <row r="6331" spans="1:19" x14ac:dyDescent="0.2">
      <c r="A6331">
        <v>6318</v>
      </c>
      <c r="B6331" s="1">
        <v>44945</v>
      </c>
      <c r="C6331" t="s">
        <v>260</v>
      </c>
      <c r="D6331" t="s">
        <v>332</v>
      </c>
      <c r="E6331">
        <v>1</v>
      </c>
      <c r="F6331" t="s">
        <v>2364</v>
      </c>
      <c r="G6331" t="s">
        <v>266</v>
      </c>
      <c r="H6331" t="s">
        <v>683</v>
      </c>
      <c r="M6331" s="2">
        <v>3500</v>
      </c>
      <c r="N6331" s="2">
        <v>12000</v>
      </c>
      <c r="O6331" s="2">
        <f>IF(Tabla1[[#This Row],[Mov]]="VNT",Tabla1[[#This Row],[Sale]]-Tabla1[[#This Row],[Cost]],-Tabla1[[#This Row],[Cost]]*Tabla1[[#This Row],[Cant]])</f>
        <v>8500</v>
      </c>
      <c r="P6331" s="8">
        <f>IF(Tabla1[[#This Row],[Mov]]="VNT",-Tabla1[[#This Row],[Cant]],Tabla1[[#This Row],[Cant]])</f>
        <v>-1</v>
      </c>
      <c r="Q6331" s="8">
        <f>DAY(Tabla1[[#This Row],[Date]])</f>
        <v>19</v>
      </c>
      <c r="R6331" s="8">
        <f>MONTH(Tabla1[[#This Row],[Date]])</f>
        <v>1</v>
      </c>
      <c r="S6331" s="8">
        <f>YEAR(Tabla1[[#This Row],[Date]])</f>
        <v>2023</v>
      </c>
    </row>
    <row r="6332" spans="1:19" x14ac:dyDescent="0.2">
      <c r="A6332">
        <v>6319</v>
      </c>
      <c r="B6332" s="1">
        <v>44945</v>
      </c>
      <c r="C6332" t="s">
        <v>260</v>
      </c>
      <c r="D6332" t="s">
        <v>332</v>
      </c>
      <c r="E6332">
        <v>1</v>
      </c>
      <c r="F6332" t="s">
        <v>386</v>
      </c>
      <c r="G6332" t="s">
        <v>272</v>
      </c>
      <c r="H6332" t="s">
        <v>807</v>
      </c>
      <c r="M6332" s="2">
        <v>78000</v>
      </c>
      <c r="N6332" s="2">
        <v>135000</v>
      </c>
      <c r="O6332" s="2">
        <f>IF(Tabla1[[#This Row],[Mov]]="VNT",Tabla1[[#This Row],[Sale]]-Tabla1[[#This Row],[Cost]],-Tabla1[[#This Row],[Cost]]*Tabla1[[#This Row],[Cant]])</f>
        <v>57000</v>
      </c>
      <c r="P6332" s="8">
        <f>IF(Tabla1[[#This Row],[Mov]]="VNT",-Tabla1[[#This Row],[Cant]],Tabla1[[#This Row],[Cant]])</f>
        <v>-1</v>
      </c>
      <c r="Q6332" s="8">
        <f>DAY(Tabla1[[#This Row],[Date]])</f>
        <v>19</v>
      </c>
      <c r="R6332" s="8">
        <f>MONTH(Tabla1[[#This Row],[Date]])</f>
        <v>1</v>
      </c>
      <c r="S6332" s="8">
        <f>YEAR(Tabla1[[#This Row],[Date]])</f>
        <v>2023</v>
      </c>
    </row>
    <row r="6333" spans="1:19" x14ac:dyDescent="0.2">
      <c r="A6333">
        <v>6320</v>
      </c>
      <c r="B6333" s="1">
        <v>44945</v>
      </c>
      <c r="C6333" t="s">
        <v>260</v>
      </c>
      <c r="D6333" t="s">
        <v>332</v>
      </c>
      <c r="E6333">
        <v>1</v>
      </c>
      <c r="F6333" t="s">
        <v>386</v>
      </c>
      <c r="G6333" t="s">
        <v>272</v>
      </c>
      <c r="H6333" t="s">
        <v>807</v>
      </c>
      <c r="M6333" s="2">
        <v>78000</v>
      </c>
      <c r="N6333" s="2">
        <v>130000</v>
      </c>
      <c r="O6333" s="2">
        <f>IF(Tabla1[[#This Row],[Mov]]="VNT",Tabla1[[#This Row],[Sale]]-Tabla1[[#This Row],[Cost]],-Tabla1[[#This Row],[Cost]]*Tabla1[[#This Row],[Cant]])</f>
        <v>52000</v>
      </c>
      <c r="P6333" s="8">
        <f>IF(Tabla1[[#This Row],[Mov]]="VNT",-Tabla1[[#This Row],[Cant]],Tabla1[[#This Row],[Cant]])</f>
        <v>-1</v>
      </c>
      <c r="Q6333" s="8">
        <f>DAY(Tabla1[[#This Row],[Date]])</f>
        <v>19</v>
      </c>
      <c r="R6333" s="8">
        <f>MONTH(Tabla1[[#This Row],[Date]])</f>
        <v>1</v>
      </c>
      <c r="S6333" s="8">
        <f>YEAR(Tabla1[[#This Row],[Date]])</f>
        <v>2023</v>
      </c>
    </row>
    <row r="6334" spans="1:19" x14ac:dyDescent="0.2">
      <c r="A6334">
        <v>6321</v>
      </c>
      <c r="B6334" s="1">
        <v>44945</v>
      </c>
      <c r="C6334" t="s">
        <v>260</v>
      </c>
      <c r="D6334" t="s">
        <v>332</v>
      </c>
      <c r="E6334">
        <v>1</v>
      </c>
      <c r="F6334" t="s">
        <v>458</v>
      </c>
      <c r="G6334" t="s">
        <v>262</v>
      </c>
      <c r="H6334" t="s">
        <v>2365</v>
      </c>
      <c r="M6334" s="2">
        <v>0</v>
      </c>
      <c r="N6334" s="2">
        <v>2000</v>
      </c>
      <c r="O6334" s="2">
        <f>IF(Tabla1[[#This Row],[Mov]]="VNT",Tabla1[[#This Row],[Sale]]-Tabla1[[#This Row],[Cost]],-Tabla1[[#This Row],[Cost]]*Tabla1[[#This Row],[Cant]])</f>
        <v>2000</v>
      </c>
      <c r="P6334" s="8">
        <f>IF(Tabla1[[#This Row],[Mov]]="VNT",-Tabla1[[#This Row],[Cant]],Tabla1[[#This Row],[Cant]])</f>
        <v>-1</v>
      </c>
      <c r="Q6334" s="8">
        <f>DAY(Tabla1[[#This Row],[Date]])</f>
        <v>19</v>
      </c>
      <c r="R6334" s="8">
        <f>MONTH(Tabla1[[#This Row],[Date]])</f>
        <v>1</v>
      </c>
      <c r="S6334" s="8">
        <f>YEAR(Tabla1[[#This Row],[Date]])</f>
        <v>2023</v>
      </c>
    </row>
    <row r="6335" spans="1:19" x14ac:dyDescent="0.2">
      <c r="A6335">
        <v>6322</v>
      </c>
      <c r="B6335" s="1">
        <v>44945</v>
      </c>
      <c r="C6335" t="s">
        <v>260</v>
      </c>
      <c r="D6335" t="s">
        <v>332</v>
      </c>
      <c r="E6335">
        <v>1</v>
      </c>
      <c r="F6335" t="s">
        <v>116</v>
      </c>
      <c r="G6335" t="s">
        <v>347</v>
      </c>
      <c r="H6335" t="s">
        <v>518</v>
      </c>
      <c r="M6335" s="2">
        <v>6074</v>
      </c>
      <c r="N6335" s="2">
        <v>6500</v>
      </c>
      <c r="O6335" s="2">
        <f>IF(Tabla1[[#This Row],[Mov]]="VNT",Tabla1[[#This Row],[Sale]]-Tabla1[[#This Row],[Cost]],-Tabla1[[#This Row],[Cost]]*Tabla1[[#This Row],[Cant]])</f>
        <v>426</v>
      </c>
      <c r="P6335" s="8">
        <f>IF(Tabla1[[#This Row],[Mov]]="VNT",-Tabla1[[#This Row],[Cant]],Tabla1[[#This Row],[Cant]])</f>
        <v>-1</v>
      </c>
      <c r="Q6335" s="8">
        <f>DAY(Tabla1[[#This Row],[Date]])</f>
        <v>19</v>
      </c>
      <c r="R6335" s="8">
        <f>MONTH(Tabla1[[#This Row],[Date]])</f>
        <v>1</v>
      </c>
      <c r="S6335" s="8">
        <f>YEAR(Tabla1[[#This Row],[Date]])</f>
        <v>2023</v>
      </c>
    </row>
    <row r="6336" spans="1:19" x14ac:dyDescent="0.2">
      <c r="A6336">
        <v>6323</v>
      </c>
      <c r="B6336" s="1">
        <v>44945</v>
      </c>
      <c r="C6336" t="s">
        <v>260</v>
      </c>
      <c r="D6336" t="s">
        <v>332</v>
      </c>
      <c r="E6336">
        <v>1</v>
      </c>
      <c r="F6336" t="s">
        <v>116</v>
      </c>
      <c r="G6336" t="s">
        <v>347</v>
      </c>
      <c r="H6336" t="s">
        <v>519</v>
      </c>
      <c r="M6336" s="2">
        <v>4672</v>
      </c>
      <c r="N6336" s="2">
        <v>5000</v>
      </c>
      <c r="O6336" s="2">
        <f>IF(Tabla1[[#This Row],[Mov]]="VNT",Tabla1[[#This Row],[Sale]]-Tabla1[[#This Row],[Cost]],-Tabla1[[#This Row],[Cost]]*Tabla1[[#This Row],[Cant]])</f>
        <v>328</v>
      </c>
      <c r="P6336" s="8">
        <f>IF(Tabla1[[#This Row],[Mov]]="VNT",-Tabla1[[#This Row],[Cant]],Tabla1[[#This Row],[Cant]])</f>
        <v>-1</v>
      </c>
      <c r="Q6336" s="8">
        <f>DAY(Tabla1[[#This Row],[Date]])</f>
        <v>19</v>
      </c>
      <c r="R6336" s="8">
        <f>MONTH(Tabla1[[#This Row],[Date]])</f>
        <v>1</v>
      </c>
      <c r="S6336" s="8">
        <f>YEAR(Tabla1[[#This Row],[Date]])</f>
        <v>2023</v>
      </c>
    </row>
    <row r="6337" spans="1:19" x14ac:dyDescent="0.2">
      <c r="A6337">
        <v>6324</v>
      </c>
      <c r="B6337" s="1">
        <v>44945</v>
      </c>
      <c r="C6337" t="s">
        <v>260</v>
      </c>
      <c r="D6337" t="s">
        <v>332</v>
      </c>
      <c r="E6337">
        <v>1</v>
      </c>
      <c r="F6337" t="s">
        <v>1152</v>
      </c>
      <c r="G6337" t="s">
        <v>272</v>
      </c>
      <c r="H6337" t="s">
        <v>253</v>
      </c>
      <c r="M6337" s="2">
        <v>18000</v>
      </c>
      <c r="N6337" s="2">
        <v>40000</v>
      </c>
      <c r="O6337" s="2">
        <f>IF(Tabla1[[#This Row],[Mov]]="VNT",Tabla1[[#This Row],[Sale]]-Tabla1[[#This Row],[Cost]],-Tabla1[[#This Row],[Cost]]*Tabla1[[#This Row],[Cant]])</f>
        <v>22000</v>
      </c>
      <c r="P6337" s="8">
        <f>IF(Tabla1[[#This Row],[Mov]]="VNT",-Tabla1[[#This Row],[Cant]],Tabla1[[#This Row],[Cant]])</f>
        <v>-1</v>
      </c>
      <c r="Q6337" s="8">
        <f>DAY(Tabla1[[#This Row],[Date]])</f>
        <v>19</v>
      </c>
      <c r="R6337" s="8">
        <f>MONTH(Tabla1[[#This Row],[Date]])</f>
        <v>1</v>
      </c>
      <c r="S6337" s="8">
        <f>YEAR(Tabla1[[#This Row],[Date]])</f>
        <v>2023</v>
      </c>
    </row>
    <row r="6338" spans="1:19" x14ac:dyDescent="0.2">
      <c r="A6338">
        <v>6325</v>
      </c>
      <c r="B6338" s="1">
        <v>44945</v>
      </c>
      <c r="C6338" t="s">
        <v>260</v>
      </c>
      <c r="D6338" t="s">
        <v>332</v>
      </c>
      <c r="E6338">
        <v>1</v>
      </c>
      <c r="F6338" t="s">
        <v>386</v>
      </c>
      <c r="G6338" t="s">
        <v>272</v>
      </c>
      <c r="H6338" t="s">
        <v>1219</v>
      </c>
      <c r="M6338" s="2">
        <v>70000</v>
      </c>
      <c r="N6338" s="2">
        <v>135000</v>
      </c>
      <c r="O6338" s="2">
        <f>IF(Tabla1[[#This Row],[Mov]]="VNT",Tabla1[[#This Row],[Sale]]-Tabla1[[#This Row],[Cost]],-Tabla1[[#This Row],[Cost]]*Tabla1[[#This Row],[Cant]])</f>
        <v>65000</v>
      </c>
      <c r="P6338" s="8">
        <f>IF(Tabla1[[#This Row],[Mov]]="VNT",-Tabla1[[#This Row],[Cant]],Tabla1[[#This Row],[Cant]])</f>
        <v>-1</v>
      </c>
      <c r="Q6338" s="8">
        <f>DAY(Tabla1[[#This Row],[Date]])</f>
        <v>19</v>
      </c>
      <c r="R6338" s="8">
        <f>MONTH(Tabla1[[#This Row],[Date]])</f>
        <v>1</v>
      </c>
      <c r="S6338" s="8">
        <f>YEAR(Tabla1[[#This Row],[Date]])</f>
        <v>2023</v>
      </c>
    </row>
    <row r="6339" spans="1:19" x14ac:dyDescent="0.2">
      <c r="A6339">
        <v>6326</v>
      </c>
      <c r="B6339" s="1">
        <v>44945</v>
      </c>
      <c r="C6339" t="s">
        <v>260</v>
      </c>
      <c r="D6339" t="s">
        <v>332</v>
      </c>
      <c r="E6339">
        <v>1</v>
      </c>
      <c r="F6339" t="s">
        <v>458</v>
      </c>
      <c r="G6339" t="s">
        <v>272</v>
      </c>
      <c r="H6339" t="s">
        <v>2369</v>
      </c>
      <c r="L6339" t="s">
        <v>2368</v>
      </c>
      <c r="M6339" s="2">
        <v>0</v>
      </c>
      <c r="N6339" s="2">
        <v>15000</v>
      </c>
      <c r="O6339" s="2">
        <f>IF(Tabla1[[#This Row],[Mov]]="VNT",Tabla1[[#This Row],[Sale]]-Tabla1[[#This Row],[Cost]],-Tabla1[[#This Row],[Cost]]*Tabla1[[#This Row],[Cant]])</f>
        <v>15000</v>
      </c>
      <c r="P6339" s="8">
        <f>IF(Tabla1[[#This Row],[Mov]]="VNT",-Tabla1[[#This Row],[Cant]],Tabla1[[#This Row],[Cant]])</f>
        <v>-1</v>
      </c>
      <c r="Q6339" s="8">
        <f>DAY(Tabla1[[#This Row],[Date]])</f>
        <v>19</v>
      </c>
      <c r="R6339" s="8">
        <f>MONTH(Tabla1[[#This Row],[Date]])</f>
        <v>1</v>
      </c>
      <c r="S6339" s="8">
        <f>YEAR(Tabla1[[#This Row],[Date]])</f>
        <v>2023</v>
      </c>
    </row>
    <row r="6340" spans="1:19" x14ac:dyDescent="0.2">
      <c r="A6340">
        <v>6327</v>
      </c>
      <c r="B6340" s="1">
        <v>44945</v>
      </c>
      <c r="C6340" t="s">
        <v>260</v>
      </c>
      <c r="D6340" t="s">
        <v>332</v>
      </c>
      <c r="E6340">
        <v>1</v>
      </c>
      <c r="F6340" t="s">
        <v>116</v>
      </c>
      <c r="G6340" t="s">
        <v>347</v>
      </c>
      <c r="H6340" t="s">
        <v>518</v>
      </c>
      <c r="M6340" s="2">
        <v>3270</v>
      </c>
      <c r="N6340" s="2">
        <v>3500</v>
      </c>
      <c r="O6340" s="2">
        <f>IF(Tabla1[[#This Row],[Mov]]="VNT",Tabla1[[#This Row],[Sale]]-Tabla1[[#This Row],[Cost]],-Tabla1[[#This Row],[Cost]]*Tabla1[[#This Row],[Cant]])</f>
        <v>230</v>
      </c>
      <c r="P6340" s="8">
        <f>IF(Tabla1[[#This Row],[Mov]]="VNT",-Tabla1[[#This Row],[Cant]],Tabla1[[#This Row],[Cant]])</f>
        <v>-1</v>
      </c>
      <c r="Q6340" s="8">
        <f>DAY(Tabla1[[#This Row],[Date]])</f>
        <v>19</v>
      </c>
      <c r="R6340" s="8">
        <f>MONTH(Tabla1[[#This Row],[Date]])</f>
        <v>1</v>
      </c>
      <c r="S6340" s="8">
        <f>YEAR(Tabla1[[#This Row],[Date]])</f>
        <v>2023</v>
      </c>
    </row>
    <row r="6341" spans="1:19" x14ac:dyDescent="0.2">
      <c r="A6341">
        <v>6328</v>
      </c>
      <c r="B6341" s="1">
        <v>44946</v>
      </c>
      <c r="C6341" t="s">
        <v>260</v>
      </c>
      <c r="D6341" t="s">
        <v>332</v>
      </c>
      <c r="E6341">
        <v>1</v>
      </c>
      <c r="F6341" t="s">
        <v>225</v>
      </c>
      <c r="G6341" t="s">
        <v>263</v>
      </c>
      <c r="H6341" t="s">
        <v>672</v>
      </c>
      <c r="M6341" s="2">
        <v>1100</v>
      </c>
      <c r="N6341" s="2">
        <v>10000</v>
      </c>
      <c r="O6341" s="2">
        <f>IF(Tabla1[[#This Row],[Mov]]="VNT",Tabla1[[#This Row],[Sale]]-Tabla1[[#This Row],[Cost]],-Tabla1[[#This Row],[Cost]]*Tabla1[[#This Row],[Cant]])</f>
        <v>8900</v>
      </c>
      <c r="P6341" s="8">
        <f>IF(Tabla1[[#This Row],[Mov]]="VNT",-Tabla1[[#This Row],[Cant]],Tabla1[[#This Row],[Cant]])</f>
        <v>-1</v>
      </c>
      <c r="Q6341" s="8">
        <f>DAY(Tabla1[[#This Row],[Date]])</f>
        <v>20</v>
      </c>
      <c r="R6341" s="8">
        <f>MONTH(Tabla1[[#This Row],[Date]])</f>
        <v>1</v>
      </c>
      <c r="S6341" s="8">
        <f>YEAR(Tabla1[[#This Row],[Date]])</f>
        <v>2023</v>
      </c>
    </row>
    <row r="6342" spans="1:19" x14ac:dyDescent="0.2">
      <c r="A6342">
        <v>6329</v>
      </c>
      <c r="B6342" s="1">
        <v>44946</v>
      </c>
      <c r="C6342" t="s">
        <v>260</v>
      </c>
      <c r="D6342" t="s">
        <v>332</v>
      </c>
      <c r="E6342">
        <v>1</v>
      </c>
      <c r="F6342" t="s">
        <v>586</v>
      </c>
      <c r="G6342" t="s">
        <v>263</v>
      </c>
      <c r="H6342" t="s">
        <v>672</v>
      </c>
      <c r="M6342" s="2">
        <v>8000</v>
      </c>
      <c r="N6342" s="2">
        <v>20000</v>
      </c>
      <c r="O6342" s="2">
        <f>IF(Tabla1[[#This Row],[Mov]]="VNT",Tabla1[[#This Row],[Sale]]-Tabla1[[#This Row],[Cost]],-Tabla1[[#This Row],[Cost]]*Tabla1[[#This Row],[Cant]])</f>
        <v>12000</v>
      </c>
      <c r="P6342" s="8">
        <f>IF(Tabla1[[#This Row],[Mov]]="VNT",-Tabla1[[#This Row],[Cant]],Tabla1[[#This Row],[Cant]])</f>
        <v>-1</v>
      </c>
      <c r="Q6342" s="8">
        <f>DAY(Tabla1[[#This Row],[Date]])</f>
        <v>20</v>
      </c>
      <c r="R6342" s="8">
        <f>MONTH(Tabla1[[#This Row],[Date]])</f>
        <v>1</v>
      </c>
      <c r="S6342" s="8">
        <f>YEAR(Tabla1[[#This Row],[Date]])</f>
        <v>2023</v>
      </c>
    </row>
    <row r="6343" spans="1:19" x14ac:dyDescent="0.2">
      <c r="A6343">
        <v>6330</v>
      </c>
      <c r="B6343" s="1">
        <v>44946</v>
      </c>
      <c r="C6343" t="s">
        <v>260</v>
      </c>
      <c r="D6343" t="s">
        <v>332</v>
      </c>
      <c r="E6343">
        <v>1</v>
      </c>
      <c r="F6343" t="s">
        <v>15</v>
      </c>
      <c r="G6343" t="s">
        <v>266</v>
      </c>
      <c r="H6343" t="s">
        <v>2064</v>
      </c>
      <c r="M6343" s="2">
        <v>2800</v>
      </c>
      <c r="N6343" s="2">
        <v>10000</v>
      </c>
      <c r="O6343" s="2">
        <f>IF(Tabla1[[#This Row],[Mov]]="VNT",Tabla1[[#This Row],[Sale]]-Tabla1[[#This Row],[Cost]],-Tabla1[[#This Row],[Cost]]*Tabla1[[#This Row],[Cant]])</f>
        <v>7200</v>
      </c>
      <c r="P6343" s="8">
        <f>IF(Tabla1[[#This Row],[Mov]]="VNT",-Tabla1[[#This Row],[Cant]],Tabla1[[#This Row],[Cant]])</f>
        <v>-1</v>
      </c>
      <c r="Q6343" s="8">
        <f>DAY(Tabla1[[#This Row],[Date]])</f>
        <v>20</v>
      </c>
      <c r="R6343" s="8">
        <f>MONTH(Tabla1[[#This Row],[Date]])</f>
        <v>1</v>
      </c>
      <c r="S6343" s="8">
        <f>YEAR(Tabla1[[#This Row],[Date]])</f>
        <v>2023</v>
      </c>
    </row>
    <row r="6344" spans="1:19" x14ac:dyDescent="0.2">
      <c r="A6344">
        <v>6331</v>
      </c>
      <c r="B6344" s="1">
        <v>44946</v>
      </c>
      <c r="C6344" t="s">
        <v>260</v>
      </c>
      <c r="D6344" t="s">
        <v>948</v>
      </c>
      <c r="E6344">
        <v>1</v>
      </c>
      <c r="F6344" t="s">
        <v>2395</v>
      </c>
      <c r="G6344" t="s">
        <v>266</v>
      </c>
      <c r="H6344" t="s">
        <v>2370</v>
      </c>
      <c r="M6344" s="2">
        <v>50000</v>
      </c>
      <c r="N6344" s="2">
        <v>75000</v>
      </c>
      <c r="O6344" s="2">
        <f>IF(Tabla1[[#This Row],[Mov]]="VNT",Tabla1[[#This Row],[Sale]]-Tabla1[[#This Row],[Cost]],-Tabla1[[#This Row],[Cost]]*Tabla1[[#This Row],[Cant]])</f>
        <v>25000</v>
      </c>
      <c r="P6344" s="8">
        <f>IF(Tabla1[[#This Row],[Mov]]="VNT",-Tabla1[[#This Row],[Cant]],Tabla1[[#This Row],[Cant]])</f>
        <v>-1</v>
      </c>
      <c r="Q6344" s="8">
        <f>DAY(Tabla1[[#This Row],[Date]])</f>
        <v>20</v>
      </c>
      <c r="R6344" s="8">
        <f>MONTH(Tabla1[[#This Row],[Date]])</f>
        <v>1</v>
      </c>
      <c r="S6344" s="8">
        <f>YEAR(Tabla1[[#This Row],[Date]])</f>
        <v>2023</v>
      </c>
    </row>
    <row r="6345" spans="1:19" x14ac:dyDescent="0.2">
      <c r="A6345">
        <v>6332</v>
      </c>
      <c r="B6345" s="1">
        <v>44946</v>
      </c>
      <c r="C6345" t="s">
        <v>260</v>
      </c>
      <c r="D6345" t="s">
        <v>332</v>
      </c>
      <c r="E6345">
        <v>1</v>
      </c>
      <c r="F6345" t="s">
        <v>21</v>
      </c>
      <c r="G6345" t="s">
        <v>333</v>
      </c>
      <c r="H6345" t="s">
        <v>240</v>
      </c>
      <c r="M6345" s="2">
        <v>7500</v>
      </c>
      <c r="N6345" s="2">
        <v>18000</v>
      </c>
      <c r="O6345" s="2">
        <f>IF(Tabla1[[#This Row],[Mov]]="VNT",Tabla1[[#This Row],[Sale]]-Tabla1[[#This Row],[Cost]],-Tabla1[[#This Row],[Cost]]*Tabla1[[#This Row],[Cant]])</f>
        <v>10500</v>
      </c>
      <c r="P6345" s="8">
        <f>IF(Tabla1[[#This Row],[Mov]]="VNT",-Tabla1[[#This Row],[Cant]],Tabla1[[#This Row],[Cant]])</f>
        <v>-1</v>
      </c>
      <c r="Q6345" s="8">
        <f>DAY(Tabla1[[#This Row],[Date]])</f>
        <v>20</v>
      </c>
      <c r="R6345" s="8">
        <f>MONTH(Tabla1[[#This Row],[Date]])</f>
        <v>1</v>
      </c>
      <c r="S6345" s="8">
        <f>YEAR(Tabla1[[#This Row],[Date]])</f>
        <v>2023</v>
      </c>
    </row>
    <row r="6346" spans="1:19" x14ac:dyDescent="0.2">
      <c r="A6346">
        <v>6333</v>
      </c>
      <c r="B6346" s="1">
        <v>44946</v>
      </c>
      <c r="C6346" t="s">
        <v>260</v>
      </c>
      <c r="D6346" t="s">
        <v>332</v>
      </c>
      <c r="E6346">
        <v>1</v>
      </c>
      <c r="F6346" t="s">
        <v>224</v>
      </c>
      <c r="G6346" t="s">
        <v>272</v>
      </c>
      <c r="H6346" t="s">
        <v>317</v>
      </c>
      <c r="M6346" s="2">
        <v>7000</v>
      </c>
      <c r="N6346" s="2">
        <v>18000</v>
      </c>
      <c r="O6346" s="2">
        <f>IF(Tabla1[[#This Row],[Mov]]="VNT",Tabla1[[#This Row],[Sale]]-Tabla1[[#This Row],[Cost]],-Tabla1[[#This Row],[Cost]]*Tabla1[[#This Row],[Cant]])</f>
        <v>11000</v>
      </c>
      <c r="P6346" s="8">
        <f>IF(Tabla1[[#This Row],[Mov]]="VNT",-Tabla1[[#This Row],[Cant]],Tabla1[[#This Row],[Cant]])</f>
        <v>-1</v>
      </c>
      <c r="Q6346" s="8">
        <f>DAY(Tabla1[[#This Row],[Date]])</f>
        <v>20</v>
      </c>
      <c r="R6346" s="8">
        <f>MONTH(Tabla1[[#This Row],[Date]])</f>
        <v>1</v>
      </c>
      <c r="S6346" s="8">
        <f>YEAR(Tabla1[[#This Row],[Date]])</f>
        <v>2023</v>
      </c>
    </row>
    <row r="6347" spans="1:19" x14ac:dyDescent="0.2">
      <c r="A6347">
        <v>6334</v>
      </c>
      <c r="B6347" s="1">
        <v>44946</v>
      </c>
      <c r="C6347" t="s">
        <v>260</v>
      </c>
      <c r="D6347" t="s">
        <v>332</v>
      </c>
      <c r="E6347">
        <v>1</v>
      </c>
      <c r="F6347" t="s">
        <v>116</v>
      </c>
      <c r="G6347" t="s">
        <v>347</v>
      </c>
      <c r="H6347" t="s">
        <v>518</v>
      </c>
      <c r="M6347" s="2">
        <v>6074</v>
      </c>
      <c r="N6347" s="2">
        <v>6500</v>
      </c>
      <c r="O6347" s="2">
        <f>IF(Tabla1[[#This Row],[Mov]]="VNT",Tabla1[[#This Row],[Sale]]-Tabla1[[#This Row],[Cost]],-Tabla1[[#This Row],[Cost]]*Tabla1[[#This Row],[Cant]])</f>
        <v>426</v>
      </c>
      <c r="P6347" s="8">
        <f>IF(Tabla1[[#This Row],[Mov]]="VNT",-Tabla1[[#This Row],[Cant]],Tabla1[[#This Row],[Cant]])</f>
        <v>-1</v>
      </c>
      <c r="Q6347" s="8">
        <f>DAY(Tabla1[[#This Row],[Date]])</f>
        <v>20</v>
      </c>
      <c r="R6347" s="8">
        <f>MONTH(Tabla1[[#This Row],[Date]])</f>
        <v>1</v>
      </c>
      <c r="S6347" s="8">
        <f>YEAR(Tabla1[[#This Row],[Date]])</f>
        <v>2023</v>
      </c>
    </row>
    <row r="6348" spans="1:19" x14ac:dyDescent="0.2">
      <c r="A6348">
        <v>6335</v>
      </c>
      <c r="B6348" s="1">
        <v>44946</v>
      </c>
      <c r="C6348" t="s">
        <v>260</v>
      </c>
      <c r="D6348" t="s">
        <v>2374</v>
      </c>
      <c r="E6348">
        <v>1</v>
      </c>
      <c r="F6348" t="s">
        <v>1532</v>
      </c>
      <c r="G6348" t="s">
        <v>273</v>
      </c>
      <c r="H6348" t="s">
        <v>1264</v>
      </c>
      <c r="M6348" s="2">
        <v>70000</v>
      </c>
      <c r="N6348" s="2">
        <v>90000</v>
      </c>
      <c r="O6348" s="2">
        <f>IF(Tabla1[[#This Row],[Mov]]="VNT",Tabla1[[#This Row],[Sale]]-Tabla1[[#This Row],[Cost]],-Tabla1[[#This Row],[Cost]]*Tabla1[[#This Row],[Cant]])</f>
        <v>20000</v>
      </c>
      <c r="P6348" s="8">
        <f>IF(Tabla1[[#This Row],[Mov]]="VNT",-Tabla1[[#This Row],[Cant]],Tabla1[[#This Row],[Cant]])</f>
        <v>-1</v>
      </c>
      <c r="Q6348" s="8">
        <f>DAY(Tabla1[[#This Row],[Date]])</f>
        <v>20</v>
      </c>
      <c r="R6348" s="8">
        <f>MONTH(Tabla1[[#This Row],[Date]])</f>
        <v>1</v>
      </c>
      <c r="S6348" s="8">
        <f>YEAR(Tabla1[[#This Row],[Date]])</f>
        <v>2023</v>
      </c>
    </row>
    <row r="6349" spans="1:19" x14ac:dyDescent="0.2">
      <c r="A6349">
        <v>6336</v>
      </c>
      <c r="B6349" s="1">
        <v>44946</v>
      </c>
      <c r="C6349" t="s">
        <v>260</v>
      </c>
      <c r="D6349" t="s">
        <v>2374</v>
      </c>
      <c r="E6349">
        <v>1</v>
      </c>
      <c r="F6349" t="s">
        <v>386</v>
      </c>
      <c r="G6349" t="s">
        <v>273</v>
      </c>
      <c r="H6349" t="s">
        <v>1264</v>
      </c>
      <c r="M6349" s="2">
        <v>70000</v>
      </c>
      <c r="N6349" s="2">
        <v>90000</v>
      </c>
      <c r="O6349" s="2">
        <f>IF(Tabla1[[#This Row],[Mov]]="VNT",Tabla1[[#This Row],[Sale]]-Tabla1[[#This Row],[Cost]],-Tabla1[[#This Row],[Cost]]*Tabla1[[#This Row],[Cant]])</f>
        <v>20000</v>
      </c>
      <c r="P6349" s="8">
        <f>IF(Tabla1[[#This Row],[Mov]]="VNT",-Tabla1[[#This Row],[Cant]],Tabla1[[#This Row],[Cant]])</f>
        <v>-1</v>
      </c>
      <c r="Q6349" s="8">
        <f>DAY(Tabla1[[#This Row],[Date]])</f>
        <v>20</v>
      </c>
      <c r="R6349" s="8">
        <f>MONTH(Tabla1[[#This Row],[Date]])</f>
        <v>1</v>
      </c>
      <c r="S6349" s="8">
        <f>YEAR(Tabla1[[#This Row],[Date]])</f>
        <v>2023</v>
      </c>
    </row>
    <row r="6350" spans="1:19" x14ac:dyDescent="0.2">
      <c r="A6350">
        <v>6337</v>
      </c>
      <c r="B6350" s="1">
        <v>44946</v>
      </c>
      <c r="C6350" t="s">
        <v>260</v>
      </c>
      <c r="D6350" t="s">
        <v>2374</v>
      </c>
      <c r="E6350">
        <v>1</v>
      </c>
      <c r="F6350" t="s">
        <v>1545</v>
      </c>
      <c r="G6350" t="s">
        <v>273</v>
      </c>
      <c r="H6350" t="s">
        <v>1264</v>
      </c>
      <c r="M6350" s="2">
        <v>50000</v>
      </c>
      <c r="N6350" s="2">
        <v>60000</v>
      </c>
      <c r="O6350" s="2">
        <f>IF(Tabla1[[#This Row],[Mov]]="VNT",Tabla1[[#This Row],[Sale]]-Tabla1[[#This Row],[Cost]],-Tabla1[[#This Row],[Cost]]*Tabla1[[#This Row],[Cant]])</f>
        <v>10000</v>
      </c>
      <c r="P6350" s="8">
        <f>IF(Tabla1[[#This Row],[Mov]]="VNT",-Tabla1[[#This Row],[Cant]],Tabla1[[#This Row],[Cant]])</f>
        <v>-1</v>
      </c>
      <c r="Q6350" s="8">
        <f>DAY(Tabla1[[#This Row],[Date]])</f>
        <v>20</v>
      </c>
      <c r="R6350" s="8">
        <f>MONTH(Tabla1[[#This Row],[Date]])</f>
        <v>1</v>
      </c>
      <c r="S6350" s="8">
        <f>YEAR(Tabla1[[#This Row],[Date]])</f>
        <v>2023</v>
      </c>
    </row>
    <row r="6351" spans="1:19" x14ac:dyDescent="0.2">
      <c r="A6351">
        <v>6338</v>
      </c>
      <c r="B6351" s="1">
        <v>44946</v>
      </c>
      <c r="C6351" t="s">
        <v>260</v>
      </c>
      <c r="D6351" t="s">
        <v>2374</v>
      </c>
      <c r="E6351">
        <v>1</v>
      </c>
      <c r="F6351" t="s">
        <v>2371</v>
      </c>
      <c r="G6351" t="s">
        <v>273</v>
      </c>
      <c r="H6351" t="s">
        <v>1264</v>
      </c>
      <c r="M6351" s="2">
        <v>18000</v>
      </c>
      <c r="N6351" s="2">
        <v>20000</v>
      </c>
      <c r="O6351" s="2">
        <f>IF(Tabla1[[#This Row],[Mov]]="VNT",Tabla1[[#This Row],[Sale]]-Tabla1[[#This Row],[Cost]],-Tabla1[[#This Row],[Cost]]*Tabla1[[#This Row],[Cant]])</f>
        <v>2000</v>
      </c>
      <c r="P6351" s="8">
        <f>IF(Tabla1[[#This Row],[Mov]]="VNT",-Tabla1[[#This Row],[Cant]],Tabla1[[#This Row],[Cant]])</f>
        <v>-1</v>
      </c>
      <c r="Q6351" s="8">
        <f>DAY(Tabla1[[#This Row],[Date]])</f>
        <v>20</v>
      </c>
      <c r="R6351" s="8">
        <f>MONTH(Tabla1[[#This Row],[Date]])</f>
        <v>1</v>
      </c>
      <c r="S6351" s="8">
        <f>YEAR(Tabla1[[#This Row],[Date]])</f>
        <v>2023</v>
      </c>
    </row>
    <row r="6352" spans="1:19" x14ac:dyDescent="0.2">
      <c r="A6352">
        <v>6339</v>
      </c>
      <c r="B6352" s="1">
        <v>44946</v>
      </c>
      <c r="C6352" t="s">
        <v>260</v>
      </c>
      <c r="D6352" t="s">
        <v>2374</v>
      </c>
      <c r="E6352">
        <v>1</v>
      </c>
      <c r="F6352" t="s">
        <v>1152</v>
      </c>
      <c r="G6352" t="s">
        <v>273</v>
      </c>
      <c r="H6352" t="s">
        <v>1264</v>
      </c>
      <c r="M6352" s="2">
        <v>12000</v>
      </c>
      <c r="N6352" s="2">
        <v>15000</v>
      </c>
      <c r="O6352" s="2">
        <f>IF(Tabla1[[#This Row],[Mov]]="VNT",Tabla1[[#This Row],[Sale]]-Tabla1[[#This Row],[Cost]],-Tabla1[[#This Row],[Cost]]*Tabla1[[#This Row],[Cant]])</f>
        <v>3000</v>
      </c>
      <c r="P6352" s="8">
        <f>IF(Tabla1[[#This Row],[Mov]]="VNT",-Tabla1[[#This Row],[Cant]],Tabla1[[#This Row],[Cant]])</f>
        <v>-1</v>
      </c>
      <c r="Q6352" s="8">
        <f>DAY(Tabla1[[#This Row],[Date]])</f>
        <v>20</v>
      </c>
      <c r="R6352" s="8">
        <f>MONTH(Tabla1[[#This Row],[Date]])</f>
        <v>1</v>
      </c>
      <c r="S6352" s="8">
        <f>YEAR(Tabla1[[#This Row],[Date]])</f>
        <v>2023</v>
      </c>
    </row>
    <row r="6353" spans="1:19" x14ac:dyDescent="0.2">
      <c r="A6353">
        <v>6340</v>
      </c>
      <c r="B6353" s="1">
        <v>44946</v>
      </c>
      <c r="C6353" t="s">
        <v>260</v>
      </c>
      <c r="D6353" t="s">
        <v>2374</v>
      </c>
      <c r="E6353">
        <v>1</v>
      </c>
      <c r="F6353" t="s">
        <v>225</v>
      </c>
      <c r="G6353" t="s">
        <v>273</v>
      </c>
      <c r="H6353" t="s">
        <v>1264</v>
      </c>
      <c r="M6353" s="2">
        <v>1100</v>
      </c>
      <c r="N6353" s="2">
        <v>5000</v>
      </c>
      <c r="O6353" s="2">
        <f>IF(Tabla1[[#This Row],[Mov]]="VNT",Tabla1[[#This Row],[Sale]]-Tabla1[[#This Row],[Cost]],-Tabla1[[#This Row],[Cost]]*Tabla1[[#This Row],[Cant]])</f>
        <v>3900</v>
      </c>
      <c r="P6353" s="8">
        <f>IF(Tabla1[[#This Row],[Mov]]="VNT",-Tabla1[[#This Row],[Cant]],Tabla1[[#This Row],[Cant]])</f>
        <v>-1</v>
      </c>
      <c r="Q6353" s="8">
        <f>DAY(Tabla1[[#This Row],[Date]])</f>
        <v>20</v>
      </c>
      <c r="R6353" s="8">
        <f>MONTH(Tabla1[[#This Row],[Date]])</f>
        <v>1</v>
      </c>
      <c r="S6353" s="8">
        <f>YEAR(Tabla1[[#This Row],[Date]])</f>
        <v>2023</v>
      </c>
    </row>
    <row r="6354" spans="1:19" x14ac:dyDescent="0.2">
      <c r="A6354">
        <v>6341</v>
      </c>
      <c r="B6354" s="1">
        <v>44946</v>
      </c>
      <c r="C6354" t="s">
        <v>260</v>
      </c>
      <c r="D6354" t="s">
        <v>2374</v>
      </c>
      <c r="E6354">
        <v>1</v>
      </c>
      <c r="F6354" t="s">
        <v>586</v>
      </c>
      <c r="G6354" t="s">
        <v>273</v>
      </c>
      <c r="H6354" t="s">
        <v>1264</v>
      </c>
      <c r="M6354" s="2">
        <v>7000</v>
      </c>
      <c r="N6354" s="2">
        <v>15000</v>
      </c>
      <c r="O6354" s="2">
        <f>IF(Tabla1[[#This Row],[Mov]]="VNT",Tabla1[[#This Row],[Sale]]-Tabla1[[#This Row],[Cost]],-Tabla1[[#This Row],[Cost]]*Tabla1[[#This Row],[Cant]])</f>
        <v>8000</v>
      </c>
      <c r="P6354" s="8">
        <f>IF(Tabla1[[#This Row],[Mov]]="VNT",-Tabla1[[#This Row],[Cant]],Tabla1[[#This Row],[Cant]])</f>
        <v>-1</v>
      </c>
      <c r="Q6354" s="8">
        <f>DAY(Tabla1[[#This Row],[Date]])</f>
        <v>20</v>
      </c>
      <c r="R6354" s="8">
        <f>MONTH(Tabla1[[#This Row],[Date]])</f>
        <v>1</v>
      </c>
      <c r="S6354" s="8">
        <f>YEAR(Tabla1[[#This Row],[Date]])</f>
        <v>2023</v>
      </c>
    </row>
    <row r="6355" spans="1:19" x14ac:dyDescent="0.2">
      <c r="A6355">
        <v>6342</v>
      </c>
      <c r="B6355" s="1">
        <v>44946</v>
      </c>
      <c r="C6355" t="s">
        <v>260</v>
      </c>
      <c r="D6355" t="s">
        <v>2374</v>
      </c>
      <c r="E6355">
        <v>1</v>
      </c>
      <c r="F6355" t="s">
        <v>26</v>
      </c>
      <c r="G6355" t="s">
        <v>273</v>
      </c>
      <c r="H6355" t="s">
        <v>2352</v>
      </c>
      <c r="M6355" s="2">
        <v>47000</v>
      </c>
      <c r="N6355" s="2">
        <v>80000</v>
      </c>
      <c r="O6355" s="2">
        <f>IF(Tabla1[[#This Row],[Mov]]="VNT",Tabla1[[#This Row],[Sale]]-Tabla1[[#This Row],[Cost]],-Tabla1[[#This Row],[Cost]]*Tabla1[[#This Row],[Cant]])</f>
        <v>33000</v>
      </c>
      <c r="P6355" s="8">
        <f>IF(Tabla1[[#This Row],[Mov]]="VNT",-Tabla1[[#This Row],[Cant]],Tabla1[[#This Row],[Cant]])</f>
        <v>-1</v>
      </c>
      <c r="Q6355" s="8">
        <f>DAY(Tabla1[[#This Row],[Date]])</f>
        <v>20</v>
      </c>
      <c r="R6355" s="8">
        <f>MONTH(Tabla1[[#This Row],[Date]])</f>
        <v>1</v>
      </c>
      <c r="S6355" s="8">
        <f>YEAR(Tabla1[[#This Row],[Date]])</f>
        <v>2023</v>
      </c>
    </row>
    <row r="6356" spans="1:19" x14ac:dyDescent="0.2">
      <c r="A6356">
        <v>6343</v>
      </c>
      <c r="B6356" s="1">
        <v>44946</v>
      </c>
      <c r="C6356" t="s">
        <v>260</v>
      </c>
      <c r="D6356" t="s">
        <v>2374</v>
      </c>
      <c r="E6356">
        <v>1</v>
      </c>
      <c r="F6356" t="s">
        <v>15</v>
      </c>
      <c r="G6356" t="s">
        <v>1564</v>
      </c>
      <c r="H6356" t="s">
        <v>1085</v>
      </c>
      <c r="M6356" s="2">
        <v>12000</v>
      </c>
      <c r="N6356" s="2">
        <v>20000</v>
      </c>
      <c r="O6356" s="2">
        <f>IF(Tabla1[[#This Row],[Mov]]="VNT",Tabla1[[#This Row],[Sale]]-Tabla1[[#This Row],[Cost]],-Tabla1[[#This Row],[Cost]]*Tabla1[[#This Row],[Cant]])</f>
        <v>8000</v>
      </c>
      <c r="P6356" s="8">
        <f>IF(Tabla1[[#This Row],[Mov]]="VNT",-Tabla1[[#This Row],[Cant]],Tabla1[[#This Row],[Cant]])</f>
        <v>-1</v>
      </c>
      <c r="Q6356" s="8">
        <f>DAY(Tabla1[[#This Row],[Date]])</f>
        <v>20</v>
      </c>
      <c r="R6356" s="8">
        <f>MONTH(Tabla1[[#This Row],[Date]])</f>
        <v>1</v>
      </c>
      <c r="S6356" s="8">
        <f>YEAR(Tabla1[[#This Row],[Date]])</f>
        <v>2023</v>
      </c>
    </row>
    <row r="6357" spans="1:19" x14ac:dyDescent="0.2">
      <c r="A6357">
        <v>6344</v>
      </c>
      <c r="B6357" s="1">
        <v>44946</v>
      </c>
      <c r="C6357" t="s">
        <v>260</v>
      </c>
      <c r="D6357" t="s">
        <v>332</v>
      </c>
      <c r="E6357">
        <v>1</v>
      </c>
      <c r="F6357" t="s">
        <v>458</v>
      </c>
      <c r="G6357" t="s">
        <v>262</v>
      </c>
      <c r="H6357" t="s">
        <v>2372</v>
      </c>
      <c r="M6357" s="2">
        <v>0</v>
      </c>
      <c r="N6357" s="2">
        <v>27000</v>
      </c>
      <c r="O6357" s="2">
        <f>IF(Tabla1[[#This Row],[Mov]]="VNT",Tabla1[[#This Row],[Sale]]-Tabla1[[#This Row],[Cost]],-Tabla1[[#This Row],[Cost]]*Tabla1[[#This Row],[Cant]])</f>
        <v>27000</v>
      </c>
      <c r="P6357" s="8">
        <f>IF(Tabla1[[#This Row],[Mov]]="VNT",-Tabla1[[#This Row],[Cant]],Tabla1[[#This Row],[Cant]])</f>
        <v>-1</v>
      </c>
      <c r="Q6357" s="8">
        <f>DAY(Tabla1[[#This Row],[Date]])</f>
        <v>20</v>
      </c>
      <c r="R6357" s="8">
        <f>MONTH(Tabla1[[#This Row],[Date]])</f>
        <v>1</v>
      </c>
      <c r="S6357" s="8">
        <f>YEAR(Tabla1[[#This Row],[Date]])</f>
        <v>2023</v>
      </c>
    </row>
    <row r="6358" spans="1:19" x14ac:dyDescent="0.2">
      <c r="A6358">
        <v>6345</v>
      </c>
      <c r="B6358" s="1">
        <v>44946</v>
      </c>
      <c r="C6358" t="s">
        <v>260</v>
      </c>
      <c r="D6358" t="s">
        <v>332</v>
      </c>
      <c r="E6358">
        <v>1</v>
      </c>
      <c r="F6358" t="s">
        <v>458</v>
      </c>
      <c r="G6358" t="s">
        <v>266</v>
      </c>
      <c r="H6358" t="s">
        <v>2373</v>
      </c>
      <c r="M6358" s="2">
        <v>0</v>
      </c>
      <c r="N6358" s="2">
        <v>10000</v>
      </c>
      <c r="O6358" s="2">
        <f>IF(Tabla1[[#This Row],[Mov]]="VNT",Tabla1[[#This Row],[Sale]]-Tabla1[[#This Row],[Cost]],-Tabla1[[#This Row],[Cost]]*Tabla1[[#This Row],[Cant]])</f>
        <v>10000</v>
      </c>
      <c r="P6358" s="8">
        <f>IF(Tabla1[[#This Row],[Mov]]="VNT",-Tabla1[[#This Row],[Cant]],Tabla1[[#This Row],[Cant]])</f>
        <v>-1</v>
      </c>
      <c r="Q6358" s="8">
        <f>DAY(Tabla1[[#This Row],[Date]])</f>
        <v>20</v>
      </c>
      <c r="R6358" s="8">
        <f>MONTH(Tabla1[[#This Row],[Date]])</f>
        <v>1</v>
      </c>
      <c r="S6358" s="8">
        <f>YEAR(Tabla1[[#This Row],[Date]])</f>
        <v>2023</v>
      </c>
    </row>
    <row r="6359" spans="1:19" x14ac:dyDescent="0.2">
      <c r="A6359">
        <v>6346</v>
      </c>
      <c r="B6359" s="1">
        <v>44946</v>
      </c>
      <c r="C6359" t="s">
        <v>260</v>
      </c>
      <c r="D6359" t="s">
        <v>332</v>
      </c>
      <c r="E6359">
        <v>1</v>
      </c>
      <c r="F6359" t="s">
        <v>225</v>
      </c>
      <c r="G6359" t="s">
        <v>262</v>
      </c>
      <c r="H6359" t="s">
        <v>301</v>
      </c>
      <c r="M6359" s="2">
        <v>1100</v>
      </c>
      <c r="N6359" s="2">
        <v>10000</v>
      </c>
      <c r="O6359" s="2">
        <f>IF(Tabla1[[#This Row],[Mov]]="VNT",Tabla1[[#This Row],[Sale]]-Tabla1[[#This Row],[Cost]],-Tabla1[[#This Row],[Cost]]*Tabla1[[#This Row],[Cant]])</f>
        <v>8900</v>
      </c>
      <c r="P6359" s="8">
        <f>IF(Tabla1[[#This Row],[Mov]]="VNT",-Tabla1[[#This Row],[Cant]],Tabla1[[#This Row],[Cant]])</f>
        <v>-1</v>
      </c>
      <c r="Q6359" s="8">
        <f>DAY(Tabla1[[#This Row],[Date]])</f>
        <v>20</v>
      </c>
      <c r="R6359" s="8">
        <f>MONTH(Tabla1[[#This Row],[Date]])</f>
        <v>1</v>
      </c>
      <c r="S6359" s="8">
        <f>YEAR(Tabla1[[#This Row],[Date]])</f>
        <v>2023</v>
      </c>
    </row>
    <row r="6360" spans="1:19" x14ac:dyDescent="0.2">
      <c r="A6360">
        <v>6347</v>
      </c>
      <c r="B6360" s="1">
        <v>44946</v>
      </c>
      <c r="C6360" t="s">
        <v>260</v>
      </c>
      <c r="D6360" t="s">
        <v>332</v>
      </c>
      <c r="E6360">
        <v>1</v>
      </c>
      <c r="F6360" t="s">
        <v>891</v>
      </c>
      <c r="G6360" t="s">
        <v>263</v>
      </c>
      <c r="H6360" t="s">
        <v>496</v>
      </c>
      <c r="M6360" s="2">
        <v>3500</v>
      </c>
      <c r="N6360" s="2">
        <v>10000</v>
      </c>
      <c r="O6360" s="2">
        <f>IF(Tabla1[[#This Row],[Mov]]="VNT",Tabla1[[#This Row],[Sale]]-Tabla1[[#This Row],[Cost]],-Tabla1[[#This Row],[Cost]]*Tabla1[[#This Row],[Cant]])</f>
        <v>6500</v>
      </c>
      <c r="P6360" s="8">
        <f>IF(Tabla1[[#This Row],[Mov]]="VNT",-Tabla1[[#This Row],[Cant]],Tabla1[[#This Row],[Cant]])</f>
        <v>-1</v>
      </c>
      <c r="Q6360" s="8">
        <f>DAY(Tabla1[[#This Row],[Date]])</f>
        <v>20</v>
      </c>
      <c r="R6360" s="8">
        <f>MONTH(Tabla1[[#This Row],[Date]])</f>
        <v>1</v>
      </c>
      <c r="S6360" s="8">
        <f>YEAR(Tabla1[[#This Row],[Date]])</f>
        <v>2023</v>
      </c>
    </row>
    <row r="6361" spans="1:19" x14ac:dyDescent="0.2">
      <c r="A6361">
        <v>6348</v>
      </c>
      <c r="B6361" s="1">
        <v>44946</v>
      </c>
      <c r="C6361" t="s">
        <v>260</v>
      </c>
      <c r="D6361" t="s">
        <v>332</v>
      </c>
      <c r="E6361">
        <v>1</v>
      </c>
      <c r="F6361" t="s">
        <v>225</v>
      </c>
      <c r="G6361" t="s">
        <v>1782</v>
      </c>
      <c r="H6361" t="s">
        <v>1393</v>
      </c>
      <c r="M6361" s="2">
        <v>1100</v>
      </c>
      <c r="N6361" s="2">
        <v>10000</v>
      </c>
      <c r="O6361" s="2">
        <f>IF(Tabla1[[#This Row],[Mov]]="VNT",Tabla1[[#This Row],[Sale]]-Tabla1[[#This Row],[Cost]],-Tabla1[[#This Row],[Cost]]*Tabla1[[#This Row],[Cant]])</f>
        <v>8900</v>
      </c>
      <c r="P6361" s="8">
        <f>IF(Tabla1[[#This Row],[Mov]]="VNT",-Tabla1[[#This Row],[Cant]],Tabla1[[#This Row],[Cant]])</f>
        <v>-1</v>
      </c>
      <c r="Q6361" s="8">
        <f>DAY(Tabla1[[#This Row],[Date]])</f>
        <v>20</v>
      </c>
      <c r="R6361" s="8">
        <f>MONTH(Tabla1[[#This Row],[Date]])</f>
        <v>1</v>
      </c>
      <c r="S6361" s="8">
        <f>YEAR(Tabla1[[#This Row],[Date]])</f>
        <v>2023</v>
      </c>
    </row>
    <row r="6362" spans="1:19" x14ac:dyDescent="0.2">
      <c r="A6362">
        <v>6349</v>
      </c>
      <c r="B6362" s="1">
        <v>44946</v>
      </c>
      <c r="C6362" t="s">
        <v>260</v>
      </c>
      <c r="D6362" t="s">
        <v>332</v>
      </c>
      <c r="E6362">
        <v>1</v>
      </c>
      <c r="F6362" t="s">
        <v>224</v>
      </c>
      <c r="G6362" t="s">
        <v>263</v>
      </c>
      <c r="H6362" t="s">
        <v>391</v>
      </c>
      <c r="M6362" s="2">
        <v>8000</v>
      </c>
      <c r="N6362" s="2">
        <v>20000</v>
      </c>
      <c r="O6362" s="2">
        <f>IF(Tabla1[[#This Row],[Mov]]="VNT",Tabla1[[#This Row],[Sale]]-Tabla1[[#This Row],[Cost]],-Tabla1[[#This Row],[Cost]]*Tabla1[[#This Row],[Cant]])</f>
        <v>12000</v>
      </c>
      <c r="P6362" s="8">
        <f>IF(Tabla1[[#This Row],[Mov]]="VNT",-Tabla1[[#This Row],[Cant]],Tabla1[[#This Row],[Cant]])</f>
        <v>-1</v>
      </c>
      <c r="Q6362" s="8">
        <f>DAY(Tabla1[[#This Row],[Date]])</f>
        <v>20</v>
      </c>
      <c r="R6362" s="8">
        <f>MONTH(Tabla1[[#This Row],[Date]])</f>
        <v>1</v>
      </c>
      <c r="S6362" s="8">
        <f>YEAR(Tabla1[[#This Row],[Date]])</f>
        <v>2023</v>
      </c>
    </row>
    <row r="6363" spans="1:19" x14ac:dyDescent="0.2">
      <c r="A6363">
        <v>6350</v>
      </c>
      <c r="B6363" s="1">
        <v>44946</v>
      </c>
      <c r="C6363" t="s">
        <v>260</v>
      </c>
      <c r="D6363" t="s">
        <v>332</v>
      </c>
      <c r="E6363">
        <v>1</v>
      </c>
      <c r="F6363" t="s">
        <v>224</v>
      </c>
      <c r="G6363" t="s">
        <v>272</v>
      </c>
      <c r="H6363" t="s">
        <v>807</v>
      </c>
      <c r="M6363" s="2">
        <v>8000</v>
      </c>
      <c r="N6363" s="2">
        <v>18000</v>
      </c>
      <c r="O6363" s="2">
        <f>IF(Tabla1[[#This Row],[Mov]]="VNT",Tabla1[[#This Row],[Sale]]-Tabla1[[#This Row],[Cost]],-Tabla1[[#This Row],[Cost]]*Tabla1[[#This Row],[Cant]])</f>
        <v>10000</v>
      </c>
      <c r="P6363" s="8">
        <f>IF(Tabla1[[#This Row],[Mov]]="VNT",-Tabla1[[#This Row],[Cant]],Tabla1[[#This Row],[Cant]])</f>
        <v>-1</v>
      </c>
      <c r="Q6363" s="8">
        <f>DAY(Tabla1[[#This Row],[Date]])</f>
        <v>20</v>
      </c>
      <c r="R6363" s="8">
        <f>MONTH(Tabla1[[#This Row],[Date]])</f>
        <v>1</v>
      </c>
      <c r="S6363" s="8">
        <f>YEAR(Tabla1[[#This Row],[Date]])</f>
        <v>2023</v>
      </c>
    </row>
    <row r="6364" spans="1:19" x14ac:dyDescent="0.2">
      <c r="A6364">
        <v>6351</v>
      </c>
      <c r="B6364" s="1">
        <v>44946</v>
      </c>
      <c r="C6364" t="s">
        <v>260</v>
      </c>
      <c r="D6364" t="s">
        <v>332</v>
      </c>
      <c r="E6364">
        <v>1</v>
      </c>
      <c r="F6364" t="s">
        <v>225</v>
      </c>
      <c r="G6364" t="s">
        <v>272</v>
      </c>
      <c r="H6364" t="s">
        <v>807</v>
      </c>
      <c r="M6364" s="2">
        <v>1100</v>
      </c>
      <c r="N6364" s="2">
        <v>10000</v>
      </c>
      <c r="O6364" s="2">
        <f>IF(Tabla1[[#This Row],[Mov]]="VNT",Tabla1[[#This Row],[Sale]]-Tabla1[[#This Row],[Cost]],-Tabla1[[#This Row],[Cost]]*Tabla1[[#This Row],[Cant]])</f>
        <v>8900</v>
      </c>
      <c r="P6364" s="8">
        <f>IF(Tabla1[[#This Row],[Mov]]="VNT",-Tabla1[[#This Row],[Cant]],Tabla1[[#This Row],[Cant]])</f>
        <v>-1</v>
      </c>
      <c r="Q6364" s="8">
        <f>DAY(Tabla1[[#This Row],[Date]])</f>
        <v>20</v>
      </c>
      <c r="R6364" s="8">
        <f>MONTH(Tabla1[[#This Row],[Date]])</f>
        <v>1</v>
      </c>
      <c r="S6364" s="8">
        <f>YEAR(Tabla1[[#This Row],[Date]])</f>
        <v>2023</v>
      </c>
    </row>
    <row r="6365" spans="1:19" x14ac:dyDescent="0.2">
      <c r="A6365">
        <v>6352</v>
      </c>
      <c r="B6365" s="1">
        <v>44946</v>
      </c>
      <c r="C6365" t="s">
        <v>260</v>
      </c>
      <c r="D6365" t="s">
        <v>332</v>
      </c>
      <c r="E6365">
        <v>1</v>
      </c>
      <c r="F6365" t="s">
        <v>458</v>
      </c>
      <c r="G6365" t="s">
        <v>263</v>
      </c>
      <c r="H6365" t="s">
        <v>2375</v>
      </c>
      <c r="M6365" s="2">
        <v>0</v>
      </c>
      <c r="N6365" s="2">
        <v>12000</v>
      </c>
      <c r="O6365" s="2">
        <f>IF(Tabla1[[#This Row],[Mov]]="VNT",Tabla1[[#This Row],[Sale]]-Tabla1[[#This Row],[Cost]],-Tabla1[[#This Row],[Cost]]*Tabla1[[#This Row],[Cant]])</f>
        <v>12000</v>
      </c>
      <c r="P6365" s="8">
        <f>IF(Tabla1[[#This Row],[Mov]]="VNT",-Tabla1[[#This Row],[Cant]],Tabla1[[#This Row],[Cant]])</f>
        <v>-1</v>
      </c>
      <c r="Q6365" s="8">
        <f>DAY(Tabla1[[#This Row],[Date]])</f>
        <v>20</v>
      </c>
      <c r="R6365" s="8">
        <f>MONTH(Tabla1[[#This Row],[Date]])</f>
        <v>1</v>
      </c>
      <c r="S6365" s="8">
        <f>YEAR(Tabla1[[#This Row],[Date]])</f>
        <v>2023</v>
      </c>
    </row>
    <row r="6366" spans="1:19" x14ac:dyDescent="0.2">
      <c r="A6366">
        <v>6353</v>
      </c>
      <c r="B6366" s="1">
        <v>44946</v>
      </c>
      <c r="C6366" t="s">
        <v>260</v>
      </c>
      <c r="D6366" t="s">
        <v>332</v>
      </c>
      <c r="E6366">
        <v>1</v>
      </c>
      <c r="F6366" t="s">
        <v>15</v>
      </c>
      <c r="G6366" t="s">
        <v>333</v>
      </c>
      <c r="H6366" t="s">
        <v>221</v>
      </c>
      <c r="M6366" s="2">
        <v>7500</v>
      </c>
      <c r="N6366" s="2">
        <v>18000</v>
      </c>
      <c r="O6366" s="2">
        <f>IF(Tabla1[[#This Row],[Mov]]="VNT",Tabla1[[#This Row],[Sale]]-Tabla1[[#This Row],[Cost]],-Tabla1[[#This Row],[Cost]]*Tabla1[[#This Row],[Cant]])</f>
        <v>10500</v>
      </c>
      <c r="P6366" s="8">
        <f>IF(Tabla1[[#This Row],[Mov]]="VNT",-Tabla1[[#This Row],[Cant]],Tabla1[[#This Row],[Cant]])</f>
        <v>-1</v>
      </c>
      <c r="Q6366" s="8">
        <f>DAY(Tabla1[[#This Row],[Date]])</f>
        <v>20</v>
      </c>
      <c r="R6366" s="8">
        <f>MONTH(Tabla1[[#This Row],[Date]])</f>
        <v>1</v>
      </c>
      <c r="S6366" s="8">
        <f>YEAR(Tabla1[[#This Row],[Date]])</f>
        <v>2023</v>
      </c>
    </row>
    <row r="6367" spans="1:19" x14ac:dyDescent="0.2">
      <c r="A6367">
        <v>6354</v>
      </c>
      <c r="B6367" s="1">
        <v>44946</v>
      </c>
      <c r="C6367" t="s">
        <v>260</v>
      </c>
      <c r="D6367" t="s">
        <v>332</v>
      </c>
      <c r="E6367">
        <v>1</v>
      </c>
      <c r="F6367" t="s">
        <v>891</v>
      </c>
      <c r="G6367" t="s">
        <v>263</v>
      </c>
      <c r="H6367" t="s">
        <v>667</v>
      </c>
      <c r="M6367" s="2">
        <v>3500</v>
      </c>
      <c r="N6367" s="2">
        <v>10000</v>
      </c>
      <c r="O6367" s="2">
        <f>IF(Tabla1[[#This Row],[Mov]]="VNT",Tabla1[[#This Row],[Sale]]-Tabla1[[#This Row],[Cost]],-Tabla1[[#This Row],[Cost]]*Tabla1[[#This Row],[Cant]])</f>
        <v>6500</v>
      </c>
      <c r="P6367" s="8">
        <f>IF(Tabla1[[#This Row],[Mov]]="VNT",-Tabla1[[#This Row],[Cant]],Tabla1[[#This Row],[Cant]])</f>
        <v>-1</v>
      </c>
      <c r="Q6367" s="8">
        <f>DAY(Tabla1[[#This Row],[Date]])</f>
        <v>20</v>
      </c>
      <c r="R6367" s="8">
        <f>MONTH(Tabla1[[#This Row],[Date]])</f>
        <v>1</v>
      </c>
      <c r="S6367" s="8">
        <f>YEAR(Tabla1[[#This Row],[Date]])</f>
        <v>2023</v>
      </c>
    </row>
    <row r="6368" spans="1:19" x14ac:dyDescent="0.2">
      <c r="A6368">
        <v>6355</v>
      </c>
      <c r="B6368" s="1">
        <v>44946</v>
      </c>
      <c r="C6368" t="s">
        <v>260</v>
      </c>
      <c r="D6368" t="s">
        <v>332</v>
      </c>
      <c r="E6368">
        <v>1</v>
      </c>
      <c r="F6368" t="s">
        <v>26</v>
      </c>
      <c r="G6368" t="s">
        <v>273</v>
      </c>
      <c r="H6368" t="s">
        <v>2138</v>
      </c>
      <c r="M6368" s="2">
        <v>20000</v>
      </c>
      <c r="N6368" s="2">
        <v>50000</v>
      </c>
      <c r="O6368" s="2">
        <f>IF(Tabla1[[#This Row],[Mov]]="VNT",Tabla1[[#This Row],[Sale]]-Tabla1[[#This Row],[Cost]],-Tabla1[[#This Row],[Cost]]*Tabla1[[#This Row],[Cant]])</f>
        <v>30000</v>
      </c>
      <c r="P6368" s="8">
        <f>IF(Tabla1[[#This Row],[Mov]]="VNT",-Tabla1[[#This Row],[Cant]],Tabla1[[#This Row],[Cant]])</f>
        <v>-1</v>
      </c>
      <c r="Q6368" s="8">
        <f>DAY(Tabla1[[#This Row],[Date]])</f>
        <v>20</v>
      </c>
      <c r="R6368" s="8">
        <f>MONTH(Tabla1[[#This Row],[Date]])</f>
        <v>1</v>
      </c>
      <c r="S6368" s="8">
        <f>YEAR(Tabla1[[#This Row],[Date]])</f>
        <v>2023</v>
      </c>
    </row>
    <row r="6369" spans="1:19" x14ac:dyDescent="0.2">
      <c r="A6369">
        <v>6356</v>
      </c>
      <c r="B6369" s="1">
        <v>44946</v>
      </c>
      <c r="C6369" t="s">
        <v>260</v>
      </c>
      <c r="D6369" t="s">
        <v>332</v>
      </c>
      <c r="E6369">
        <v>1</v>
      </c>
      <c r="F6369" t="s">
        <v>116</v>
      </c>
      <c r="G6369" t="s">
        <v>347</v>
      </c>
      <c r="H6369" t="s">
        <v>518</v>
      </c>
      <c r="M6369" s="2">
        <v>7008</v>
      </c>
      <c r="N6369" s="2">
        <v>7500</v>
      </c>
      <c r="O6369" s="2">
        <f>IF(Tabla1[[#This Row],[Mov]]="VNT",Tabla1[[#This Row],[Sale]]-Tabla1[[#This Row],[Cost]],-Tabla1[[#This Row],[Cost]]*Tabla1[[#This Row],[Cant]])</f>
        <v>492</v>
      </c>
      <c r="P6369" s="8">
        <f>IF(Tabla1[[#This Row],[Mov]]="VNT",-Tabla1[[#This Row],[Cant]],Tabla1[[#This Row],[Cant]])</f>
        <v>-1</v>
      </c>
      <c r="Q6369" s="8">
        <f>DAY(Tabla1[[#This Row],[Date]])</f>
        <v>20</v>
      </c>
      <c r="R6369" s="8">
        <f>MONTH(Tabla1[[#This Row],[Date]])</f>
        <v>1</v>
      </c>
      <c r="S6369" s="8">
        <f>YEAR(Tabla1[[#This Row],[Date]])</f>
        <v>2023</v>
      </c>
    </row>
    <row r="6370" spans="1:19" x14ac:dyDescent="0.2">
      <c r="A6370">
        <v>6357</v>
      </c>
      <c r="B6370" s="1">
        <v>44946</v>
      </c>
      <c r="C6370" t="s">
        <v>260</v>
      </c>
      <c r="D6370" t="s">
        <v>332</v>
      </c>
      <c r="E6370">
        <v>1</v>
      </c>
      <c r="F6370" t="s">
        <v>116</v>
      </c>
      <c r="G6370" t="s">
        <v>347</v>
      </c>
      <c r="H6370" t="s">
        <v>518</v>
      </c>
      <c r="M6370" s="2">
        <v>6074</v>
      </c>
      <c r="N6370" s="2">
        <v>6500</v>
      </c>
      <c r="O6370" s="2">
        <f>IF(Tabla1[[#This Row],[Mov]]="VNT",Tabla1[[#This Row],[Sale]]-Tabla1[[#This Row],[Cost]],-Tabla1[[#This Row],[Cost]]*Tabla1[[#This Row],[Cant]])</f>
        <v>426</v>
      </c>
      <c r="P6370" s="8">
        <f>IF(Tabla1[[#This Row],[Mov]]="VNT",-Tabla1[[#This Row],[Cant]],Tabla1[[#This Row],[Cant]])</f>
        <v>-1</v>
      </c>
      <c r="Q6370" s="8">
        <f>DAY(Tabla1[[#This Row],[Date]])</f>
        <v>20</v>
      </c>
      <c r="R6370" s="8">
        <f>MONTH(Tabla1[[#This Row],[Date]])</f>
        <v>1</v>
      </c>
      <c r="S6370" s="8">
        <f>YEAR(Tabla1[[#This Row],[Date]])</f>
        <v>2023</v>
      </c>
    </row>
    <row r="6371" spans="1:19" x14ac:dyDescent="0.2">
      <c r="A6371">
        <v>6358</v>
      </c>
      <c r="B6371" s="1">
        <v>44946</v>
      </c>
      <c r="C6371" t="s">
        <v>260</v>
      </c>
      <c r="D6371" t="s">
        <v>332</v>
      </c>
      <c r="E6371">
        <v>1</v>
      </c>
      <c r="F6371" t="s">
        <v>116</v>
      </c>
      <c r="G6371" t="s">
        <v>347</v>
      </c>
      <c r="H6371" t="s">
        <v>518</v>
      </c>
      <c r="M6371" s="2">
        <v>10279</v>
      </c>
      <c r="N6371" s="2">
        <v>11000</v>
      </c>
      <c r="O6371" s="2">
        <f>IF(Tabla1[[#This Row],[Mov]]="VNT",Tabla1[[#This Row],[Sale]]-Tabla1[[#This Row],[Cost]],-Tabla1[[#This Row],[Cost]]*Tabla1[[#This Row],[Cant]])</f>
        <v>721</v>
      </c>
      <c r="P6371" s="8">
        <f>IF(Tabla1[[#This Row],[Mov]]="VNT",-Tabla1[[#This Row],[Cant]],Tabla1[[#This Row],[Cant]])</f>
        <v>-1</v>
      </c>
      <c r="Q6371" s="8">
        <f>DAY(Tabla1[[#This Row],[Date]])</f>
        <v>20</v>
      </c>
      <c r="R6371" s="8">
        <f>MONTH(Tabla1[[#This Row],[Date]])</f>
        <v>1</v>
      </c>
      <c r="S6371" s="8">
        <f>YEAR(Tabla1[[#This Row],[Date]])</f>
        <v>2023</v>
      </c>
    </row>
    <row r="6372" spans="1:19" x14ac:dyDescent="0.2">
      <c r="A6372">
        <v>6359</v>
      </c>
      <c r="B6372" s="1">
        <v>44946</v>
      </c>
      <c r="C6372" t="s">
        <v>260</v>
      </c>
      <c r="D6372" t="s">
        <v>332</v>
      </c>
      <c r="E6372">
        <v>1</v>
      </c>
      <c r="F6372" t="s">
        <v>116</v>
      </c>
      <c r="G6372" t="s">
        <v>347</v>
      </c>
      <c r="H6372" t="s">
        <v>518</v>
      </c>
      <c r="M6372" s="2">
        <v>3270</v>
      </c>
      <c r="N6372" s="2">
        <v>3500</v>
      </c>
      <c r="O6372" s="2">
        <f>IF(Tabla1[[#This Row],[Mov]]="VNT",Tabla1[[#This Row],[Sale]]-Tabla1[[#This Row],[Cost]],-Tabla1[[#This Row],[Cost]]*Tabla1[[#This Row],[Cant]])</f>
        <v>230</v>
      </c>
      <c r="P6372" s="8">
        <f>IF(Tabla1[[#This Row],[Mov]]="VNT",-Tabla1[[#This Row],[Cant]],Tabla1[[#This Row],[Cant]])</f>
        <v>-1</v>
      </c>
      <c r="Q6372" s="8">
        <f>DAY(Tabla1[[#This Row],[Date]])</f>
        <v>20</v>
      </c>
      <c r="R6372" s="8">
        <f>MONTH(Tabla1[[#This Row],[Date]])</f>
        <v>1</v>
      </c>
      <c r="S6372" s="8">
        <f>YEAR(Tabla1[[#This Row],[Date]])</f>
        <v>2023</v>
      </c>
    </row>
    <row r="6373" spans="1:19" x14ac:dyDescent="0.2">
      <c r="A6373">
        <v>6360</v>
      </c>
      <c r="B6373" s="1">
        <v>44946</v>
      </c>
      <c r="C6373" t="s">
        <v>260</v>
      </c>
      <c r="D6373" t="s">
        <v>332</v>
      </c>
      <c r="E6373">
        <v>1</v>
      </c>
      <c r="F6373" t="s">
        <v>717</v>
      </c>
      <c r="G6373" t="s">
        <v>266</v>
      </c>
      <c r="H6373" t="s">
        <v>2376</v>
      </c>
      <c r="M6373" s="2">
        <v>10000</v>
      </c>
      <c r="N6373" s="2">
        <v>18000</v>
      </c>
      <c r="O6373" s="2">
        <f>IF(Tabla1[[#This Row],[Mov]]="VNT",Tabla1[[#This Row],[Sale]]-Tabla1[[#This Row],[Cost]],-Tabla1[[#This Row],[Cost]]*Tabla1[[#This Row],[Cant]])</f>
        <v>8000</v>
      </c>
      <c r="P6373" s="8">
        <f>IF(Tabla1[[#This Row],[Mov]]="VNT",-Tabla1[[#This Row],[Cant]],Tabla1[[#This Row],[Cant]])</f>
        <v>-1</v>
      </c>
      <c r="Q6373" s="8">
        <f>DAY(Tabla1[[#This Row],[Date]])</f>
        <v>20</v>
      </c>
      <c r="R6373" s="8">
        <f>MONTH(Tabla1[[#This Row],[Date]])</f>
        <v>1</v>
      </c>
      <c r="S6373" s="8">
        <f>YEAR(Tabla1[[#This Row],[Date]])</f>
        <v>2023</v>
      </c>
    </row>
    <row r="6374" spans="1:19" x14ac:dyDescent="0.2">
      <c r="A6374">
        <v>6361</v>
      </c>
      <c r="B6374" s="1">
        <v>44946</v>
      </c>
      <c r="C6374" t="s">
        <v>260</v>
      </c>
      <c r="D6374" t="s">
        <v>332</v>
      </c>
      <c r="E6374">
        <v>1</v>
      </c>
      <c r="F6374" t="s">
        <v>458</v>
      </c>
      <c r="G6374" t="s">
        <v>262</v>
      </c>
      <c r="H6374" t="s">
        <v>989</v>
      </c>
      <c r="M6374" s="2">
        <v>0</v>
      </c>
      <c r="N6374" s="2">
        <v>25000</v>
      </c>
      <c r="O6374" s="2">
        <f>IF(Tabla1[[#This Row],[Mov]]="VNT",Tabla1[[#This Row],[Sale]]-Tabla1[[#This Row],[Cost]],-Tabla1[[#This Row],[Cost]]*Tabla1[[#This Row],[Cant]])</f>
        <v>25000</v>
      </c>
      <c r="P6374" s="8">
        <f>IF(Tabla1[[#This Row],[Mov]]="VNT",-Tabla1[[#This Row],[Cant]],Tabla1[[#This Row],[Cant]])</f>
        <v>-1</v>
      </c>
      <c r="Q6374" s="8">
        <f>DAY(Tabla1[[#This Row],[Date]])</f>
        <v>20</v>
      </c>
      <c r="R6374" s="8">
        <f>MONTH(Tabla1[[#This Row],[Date]])</f>
        <v>1</v>
      </c>
      <c r="S6374" s="8">
        <f>YEAR(Tabla1[[#This Row],[Date]])</f>
        <v>2023</v>
      </c>
    </row>
    <row r="6375" spans="1:19" x14ac:dyDescent="0.2">
      <c r="A6375">
        <v>6362</v>
      </c>
      <c r="B6375" s="1">
        <v>44946</v>
      </c>
      <c r="C6375" t="s">
        <v>260</v>
      </c>
      <c r="D6375" t="s">
        <v>332</v>
      </c>
      <c r="E6375">
        <v>1</v>
      </c>
      <c r="F6375" t="s">
        <v>458</v>
      </c>
      <c r="G6375" t="s">
        <v>604</v>
      </c>
      <c r="H6375" t="s">
        <v>2377</v>
      </c>
      <c r="M6375" s="2">
        <v>0</v>
      </c>
      <c r="N6375" s="2">
        <v>25000</v>
      </c>
      <c r="O6375" s="2">
        <f>IF(Tabla1[[#This Row],[Mov]]="VNT",Tabla1[[#This Row],[Sale]]-Tabla1[[#This Row],[Cost]],-Tabla1[[#This Row],[Cost]]*Tabla1[[#This Row],[Cant]])</f>
        <v>25000</v>
      </c>
      <c r="P6375" s="8">
        <f>IF(Tabla1[[#This Row],[Mov]]="VNT",-Tabla1[[#This Row],[Cant]],Tabla1[[#This Row],[Cant]])</f>
        <v>-1</v>
      </c>
      <c r="Q6375" s="8">
        <f>DAY(Tabla1[[#This Row],[Date]])</f>
        <v>20</v>
      </c>
      <c r="R6375" s="8">
        <f>MONTH(Tabla1[[#This Row],[Date]])</f>
        <v>1</v>
      </c>
      <c r="S6375" s="8">
        <f>YEAR(Tabla1[[#This Row],[Date]])</f>
        <v>2023</v>
      </c>
    </row>
    <row r="6376" spans="1:19" x14ac:dyDescent="0.2">
      <c r="A6376">
        <v>6363</v>
      </c>
      <c r="B6376" s="1">
        <v>44946</v>
      </c>
      <c r="C6376" t="s">
        <v>260</v>
      </c>
      <c r="D6376" t="s">
        <v>332</v>
      </c>
      <c r="E6376">
        <v>1</v>
      </c>
      <c r="F6376" t="s">
        <v>225</v>
      </c>
      <c r="G6376" t="s">
        <v>273</v>
      </c>
      <c r="H6376" t="s">
        <v>2378</v>
      </c>
      <c r="M6376" s="2">
        <v>1100</v>
      </c>
      <c r="N6376" s="2">
        <v>10000</v>
      </c>
      <c r="O6376" s="2">
        <f>IF(Tabla1[[#This Row],[Mov]]="VNT",Tabla1[[#This Row],[Sale]]-Tabla1[[#This Row],[Cost]],-Tabla1[[#This Row],[Cost]]*Tabla1[[#This Row],[Cant]])</f>
        <v>8900</v>
      </c>
      <c r="P6376" s="8">
        <f>IF(Tabla1[[#This Row],[Mov]]="VNT",-Tabla1[[#This Row],[Cant]],Tabla1[[#This Row],[Cant]])</f>
        <v>-1</v>
      </c>
      <c r="Q6376" s="8">
        <f>DAY(Tabla1[[#This Row],[Date]])</f>
        <v>20</v>
      </c>
      <c r="R6376" s="8">
        <f>MONTH(Tabla1[[#This Row],[Date]])</f>
        <v>1</v>
      </c>
      <c r="S6376" s="8">
        <f>YEAR(Tabla1[[#This Row],[Date]])</f>
        <v>2023</v>
      </c>
    </row>
    <row r="6377" spans="1:19" x14ac:dyDescent="0.2">
      <c r="A6377">
        <v>6364</v>
      </c>
      <c r="B6377" s="1">
        <v>44946</v>
      </c>
      <c r="C6377" t="s">
        <v>260</v>
      </c>
      <c r="D6377" t="s">
        <v>332</v>
      </c>
      <c r="E6377">
        <v>1</v>
      </c>
      <c r="F6377" t="s">
        <v>2379</v>
      </c>
      <c r="G6377" t="s">
        <v>266</v>
      </c>
      <c r="H6377" t="s">
        <v>2379</v>
      </c>
      <c r="M6377" s="2">
        <v>0</v>
      </c>
      <c r="N6377" s="2">
        <v>15000</v>
      </c>
      <c r="O6377" s="2">
        <f>IF(Tabla1[[#This Row],[Mov]]="VNT",Tabla1[[#This Row],[Sale]]-Tabla1[[#This Row],[Cost]],-Tabla1[[#This Row],[Cost]]*Tabla1[[#This Row],[Cant]])</f>
        <v>15000</v>
      </c>
      <c r="P6377" s="8">
        <f>IF(Tabla1[[#This Row],[Mov]]="VNT",-Tabla1[[#This Row],[Cant]],Tabla1[[#This Row],[Cant]])</f>
        <v>-1</v>
      </c>
      <c r="Q6377" s="8">
        <f>DAY(Tabla1[[#This Row],[Date]])</f>
        <v>20</v>
      </c>
      <c r="R6377" s="8">
        <f>MONTH(Tabla1[[#This Row],[Date]])</f>
        <v>1</v>
      </c>
      <c r="S6377" s="8">
        <f>YEAR(Tabla1[[#This Row],[Date]])</f>
        <v>2023</v>
      </c>
    </row>
    <row r="6378" spans="1:19" x14ac:dyDescent="0.2">
      <c r="A6378">
        <v>6365</v>
      </c>
      <c r="B6378" s="1">
        <v>44946</v>
      </c>
      <c r="C6378" t="s">
        <v>260</v>
      </c>
      <c r="D6378" t="s">
        <v>332</v>
      </c>
      <c r="E6378">
        <v>1</v>
      </c>
      <c r="F6378" t="s">
        <v>116</v>
      </c>
      <c r="G6378" t="s">
        <v>347</v>
      </c>
      <c r="H6378" t="s">
        <v>518</v>
      </c>
      <c r="M6378" s="2">
        <v>7008</v>
      </c>
      <c r="N6378" s="2">
        <v>7500</v>
      </c>
      <c r="O6378" s="2">
        <f>IF(Tabla1[[#This Row],[Mov]]="VNT",Tabla1[[#This Row],[Sale]]-Tabla1[[#This Row],[Cost]],-Tabla1[[#This Row],[Cost]]*Tabla1[[#This Row],[Cant]])</f>
        <v>492</v>
      </c>
      <c r="P6378" s="8">
        <f>IF(Tabla1[[#This Row],[Mov]]="VNT",-Tabla1[[#This Row],[Cant]],Tabla1[[#This Row],[Cant]])</f>
        <v>-1</v>
      </c>
      <c r="Q6378" s="8">
        <f>DAY(Tabla1[[#This Row],[Date]])</f>
        <v>20</v>
      </c>
      <c r="R6378" s="8">
        <f>MONTH(Tabla1[[#This Row],[Date]])</f>
        <v>1</v>
      </c>
      <c r="S6378" s="8">
        <f>YEAR(Tabla1[[#This Row],[Date]])</f>
        <v>2023</v>
      </c>
    </row>
    <row r="6379" spans="1:19" x14ac:dyDescent="0.2">
      <c r="A6379">
        <v>6366</v>
      </c>
      <c r="B6379" s="1">
        <v>44946</v>
      </c>
      <c r="C6379" t="s">
        <v>260</v>
      </c>
      <c r="D6379" t="s">
        <v>332</v>
      </c>
      <c r="E6379">
        <v>1</v>
      </c>
      <c r="F6379" t="s">
        <v>116</v>
      </c>
      <c r="G6379" t="s">
        <v>347</v>
      </c>
      <c r="H6379" t="s">
        <v>518</v>
      </c>
      <c r="M6379" s="2">
        <v>6074</v>
      </c>
      <c r="N6379" s="2">
        <v>6500</v>
      </c>
      <c r="O6379" s="2">
        <f>IF(Tabla1[[#This Row],[Mov]]="VNT",Tabla1[[#This Row],[Sale]]-Tabla1[[#This Row],[Cost]],-Tabla1[[#This Row],[Cost]]*Tabla1[[#This Row],[Cant]])</f>
        <v>426</v>
      </c>
      <c r="P6379" s="8">
        <f>IF(Tabla1[[#This Row],[Mov]]="VNT",-Tabla1[[#This Row],[Cant]],Tabla1[[#This Row],[Cant]])</f>
        <v>-1</v>
      </c>
      <c r="Q6379" s="8">
        <f>DAY(Tabla1[[#This Row],[Date]])</f>
        <v>20</v>
      </c>
      <c r="R6379" s="8">
        <f>MONTH(Tabla1[[#This Row],[Date]])</f>
        <v>1</v>
      </c>
      <c r="S6379" s="8">
        <f>YEAR(Tabla1[[#This Row],[Date]])</f>
        <v>2023</v>
      </c>
    </row>
    <row r="6380" spans="1:19" x14ac:dyDescent="0.2">
      <c r="A6380">
        <v>6367</v>
      </c>
      <c r="B6380" s="1">
        <v>44946</v>
      </c>
      <c r="C6380" t="s">
        <v>260</v>
      </c>
      <c r="D6380" t="s">
        <v>332</v>
      </c>
      <c r="E6380">
        <v>1</v>
      </c>
      <c r="F6380" t="s">
        <v>719</v>
      </c>
      <c r="G6380" t="s">
        <v>264</v>
      </c>
      <c r="H6380" t="s">
        <v>725</v>
      </c>
      <c r="M6380" s="2">
        <v>800</v>
      </c>
      <c r="N6380" s="2">
        <v>5000</v>
      </c>
      <c r="O6380" s="2">
        <f>IF(Tabla1[[#This Row],[Mov]]="VNT",Tabla1[[#This Row],[Sale]]-Tabla1[[#This Row],[Cost]],-Tabla1[[#This Row],[Cost]]*Tabla1[[#This Row],[Cant]])</f>
        <v>4200</v>
      </c>
      <c r="P6380" s="8">
        <f>IF(Tabla1[[#This Row],[Mov]]="VNT",-Tabla1[[#This Row],[Cant]],Tabla1[[#This Row],[Cant]])</f>
        <v>-1</v>
      </c>
      <c r="Q6380" s="8">
        <f>DAY(Tabla1[[#This Row],[Date]])</f>
        <v>20</v>
      </c>
      <c r="R6380" s="8">
        <f>MONTH(Tabla1[[#This Row],[Date]])</f>
        <v>1</v>
      </c>
      <c r="S6380" s="8">
        <f>YEAR(Tabla1[[#This Row],[Date]])</f>
        <v>2023</v>
      </c>
    </row>
    <row r="6381" spans="1:19" x14ac:dyDescent="0.2">
      <c r="A6381">
        <v>6368</v>
      </c>
      <c r="B6381" s="1">
        <v>44946</v>
      </c>
      <c r="C6381" t="s">
        <v>260</v>
      </c>
      <c r="D6381" t="s">
        <v>332</v>
      </c>
      <c r="E6381">
        <v>1</v>
      </c>
      <c r="F6381" t="s">
        <v>224</v>
      </c>
      <c r="G6381" t="s">
        <v>272</v>
      </c>
      <c r="H6381" t="s">
        <v>2380</v>
      </c>
      <c r="M6381" s="2">
        <v>8000</v>
      </c>
      <c r="N6381" s="2">
        <v>20000</v>
      </c>
      <c r="O6381" s="2">
        <f>IF(Tabla1[[#This Row],[Mov]]="VNT",Tabla1[[#This Row],[Sale]]-Tabla1[[#This Row],[Cost]],-Tabla1[[#This Row],[Cost]]*Tabla1[[#This Row],[Cant]])</f>
        <v>12000</v>
      </c>
      <c r="P6381" s="8">
        <f>IF(Tabla1[[#This Row],[Mov]]="VNT",-Tabla1[[#This Row],[Cant]],Tabla1[[#This Row],[Cant]])</f>
        <v>-1</v>
      </c>
      <c r="Q6381" s="8">
        <f>DAY(Tabla1[[#This Row],[Date]])</f>
        <v>20</v>
      </c>
      <c r="R6381" s="8">
        <f>MONTH(Tabla1[[#This Row],[Date]])</f>
        <v>1</v>
      </c>
      <c r="S6381" s="8">
        <f>YEAR(Tabla1[[#This Row],[Date]])</f>
        <v>2023</v>
      </c>
    </row>
    <row r="6382" spans="1:19" x14ac:dyDescent="0.2">
      <c r="A6382">
        <v>6369</v>
      </c>
      <c r="B6382" s="1">
        <v>44946</v>
      </c>
      <c r="C6382" t="s">
        <v>260</v>
      </c>
      <c r="D6382" t="s">
        <v>332</v>
      </c>
      <c r="E6382">
        <v>1</v>
      </c>
      <c r="F6382" t="s">
        <v>15</v>
      </c>
      <c r="G6382" t="s">
        <v>266</v>
      </c>
      <c r="H6382" t="s">
        <v>138</v>
      </c>
      <c r="M6382" s="2">
        <v>3500</v>
      </c>
      <c r="N6382" s="2">
        <v>10000</v>
      </c>
      <c r="O6382" s="2">
        <f>IF(Tabla1[[#This Row],[Mov]]="VNT",Tabla1[[#This Row],[Sale]]-Tabla1[[#This Row],[Cost]],-Tabla1[[#This Row],[Cost]]*Tabla1[[#This Row],[Cant]])</f>
        <v>6500</v>
      </c>
      <c r="P6382" s="8">
        <f>IF(Tabla1[[#This Row],[Mov]]="VNT",-Tabla1[[#This Row],[Cant]],Tabla1[[#This Row],[Cant]])</f>
        <v>-1</v>
      </c>
      <c r="Q6382" s="8">
        <f>DAY(Tabla1[[#This Row],[Date]])</f>
        <v>20</v>
      </c>
      <c r="R6382" s="8">
        <f>MONTH(Tabla1[[#This Row],[Date]])</f>
        <v>1</v>
      </c>
      <c r="S6382" s="8">
        <f>YEAR(Tabla1[[#This Row],[Date]])</f>
        <v>2023</v>
      </c>
    </row>
    <row r="6383" spans="1:19" x14ac:dyDescent="0.2">
      <c r="A6383">
        <v>6370</v>
      </c>
      <c r="B6383" s="1">
        <v>44946</v>
      </c>
      <c r="C6383" t="s">
        <v>260</v>
      </c>
      <c r="D6383" t="s">
        <v>122</v>
      </c>
      <c r="E6383">
        <v>1</v>
      </c>
      <c r="F6383" t="s">
        <v>617</v>
      </c>
      <c r="G6383" t="s">
        <v>266</v>
      </c>
      <c r="H6383" t="s">
        <v>2381</v>
      </c>
      <c r="M6383" s="2">
        <v>100000</v>
      </c>
      <c r="N6383" s="2">
        <v>125000</v>
      </c>
      <c r="O6383" s="2">
        <f>IF(Tabla1[[#This Row],[Mov]]="VNT",Tabla1[[#This Row],[Sale]]-Tabla1[[#This Row],[Cost]],-Tabla1[[#This Row],[Cost]]*Tabla1[[#This Row],[Cant]])</f>
        <v>25000</v>
      </c>
      <c r="P6383" s="8">
        <f>IF(Tabla1[[#This Row],[Mov]]="VNT",-Tabla1[[#This Row],[Cant]],Tabla1[[#This Row],[Cant]])</f>
        <v>-1</v>
      </c>
      <c r="Q6383" s="8">
        <f>DAY(Tabla1[[#This Row],[Date]])</f>
        <v>20</v>
      </c>
      <c r="R6383" s="8">
        <f>MONTH(Tabla1[[#This Row],[Date]])</f>
        <v>1</v>
      </c>
      <c r="S6383" s="8">
        <f>YEAR(Tabla1[[#This Row],[Date]])</f>
        <v>2023</v>
      </c>
    </row>
    <row r="6384" spans="1:19" x14ac:dyDescent="0.2">
      <c r="A6384">
        <v>6371</v>
      </c>
      <c r="B6384" s="1">
        <v>44947</v>
      </c>
      <c r="C6384" t="s">
        <v>260</v>
      </c>
      <c r="D6384" t="s">
        <v>332</v>
      </c>
      <c r="E6384">
        <v>1</v>
      </c>
      <c r="F6384" t="s">
        <v>116</v>
      </c>
      <c r="G6384" t="s">
        <v>347</v>
      </c>
      <c r="H6384" t="s">
        <v>518</v>
      </c>
      <c r="M6384" s="2">
        <v>1868</v>
      </c>
      <c r="N6384" s="2">
        <v>2000</v>
      </c>
      <c r="O6384" s="2">
        <f>IF(Tabla1[[#This Row],[Mov]]="VNT",Tabla1[[#This Row],[Sale]]-Tabla1[[#This Row],[Cost]],-Tabla1[[#This Row],[Cost]]*Tabla1[[#This Row],[Cant]])</f>
        <v>132</v>
      </c>
      <c r="P6384" s="8">
        <f>IF(Tabla1[[#This Row],[Mov]]="VNT",-Tabla1[[#This Row],[Cant]],Tabla1[[#This Row],[Cant]])</f>
        <v>-1</v>
      </c>
      <c r="Q6384" s="8">
        <f>DAY(Tabla1[[#This Row],[Date]])</f>
        <v>21</v>
      </c>
      <c r="R6384" s="8">
        <f>MONTH(Tabla1[[#This Row],[Date]])</f>
        <v>1</v>
      </c>
      <c r="S6384" s="8">
        <f>YEAR(Tabla1[[#This Row],[Date]])</f>
        <v>2023</v>
      </c>
    </row>
    <row r="6385" spans="1:19" x14ac:dyDescent="0.2">
      <c r="A6385">
        <v>6372</v>
      </c>
      <c r="B6385" s="1">
        <v>44947</v>
      </c>
      <c r="C6385" t="s">
        <v>260</v>
      </c>
      <c r="D6385" t="s">
        <v>332</v>
      </c>
      <c r="E6385">
        <v>1</v>
      </c>
      <c r="F6385" t="s">
        <v>116</v>
      </c>
      <c r="G6385" t="s">
        <v>347</v>
      </c>
      <c r="H6385" t="s">
        <v>518</v>
      </c>
      <c r="M6385" s="2">
        <v>6074</v>
      </c>
      <c r="N6385" s="2">
        <v>6500</v>
      </c>
      <c r="O6385" s="2">
        <f>IF(Tabla1[[#This Row],[Mov]]="VNT",Tabla1[[#This Row],[Sale]]-Tabla1[[#This Row],[Cost]],-Tabla1[[#This Row],[Cost]]*Tabla1[[#This Row],[Cant]])</f>
        <v>426</v>
      </c>
      <c r="P6385" s="8">
        <f>IF(Tabla1[[#This Row],[Mov]]="VNT",-Tabla1[[#This Row],[Cant]],Tabla1[[#This Row],[Cant]])</f>
        <v>-1</v>
      </c>
      <c r="Q6385" s="8">
        <f>DAY(Tabla1[[#This Row],[Date]])</f>
        <v>21</v>
      </c>
      <c r="R6385" s="8">
        <f>MONTH(Tabla1[[#This Row],[Date]])</f>
        <v>1</v>
      </c>
      <c r="S6385" s="8">
        <f>YEAR(Tabla1[[#This Row],[Date]])</f>
        <v>2023</v>
      </c>
    </row>
    <row r="6386" spans="1:19" x14ac:dyDescent="0.2">
      <c r="A6386">
        <v>6373</v>
      </c>
      <c r="B6386" s="1">
        <v>44947</v>
      </c>
      <c r="C6386" t="s">
        <v>260</v>
      </c>
      <c r="D6386" t="s">
        <v>332</v>
      </c>
      <c r="E6386">
        <v>1</v>
      </c>
      <c r="F6386" t="s">
        <v>891</v>
      </c>
      <c r="G6386" t="s">
        <v>272</v>
      </c>
      <c r="H6386" t="s">
        <v>252</v>
      </c>
      <c r="M6386" s="2">
        <v>3500</v>
      </c>
      <c r="N6386" s="2">
        <v>10000</v>
      </c>
      <c r="O6386" s="2">
        <f>IF(Tabla1[[#This Row],[Mov]]="VNT",Tabla1[[#This Row],[Sale]]-Tabla1[[#This Row],[Cost]],-Tabla1[[#This Row],[Cost]]*Tabla1[[#This Row],[Cant]])</f>
        <v>6500</v>
      </c>
      <c r="P6386" s="8">
        <f>IF(Tabla1[[#This Row],[Mov]]="VNT",-Tabla1[[#This Row],[Cant]],Tabla1[[#This Row],[Cant]])</f>
        <v>-1</v>
      </c>
      <c r="Q6386" s="8">
        <f>DAY(Tabla1[[#This Row],[Date]])</f>
        <v>21</v>
      </c>
      <c r="R6386" s="8">
        <f>MONTH(Tabla1[[#This Row],[Date]])</f>
        <v>1</v>
      </c>
      <c r="S6386" s="8">
        <f>YEAR(Tabla1[[#This Row],[Date]])</f>
        <v>2023</v>
      </c>
    </row>
    <row r="6387" spans="1:19" x14ac:dyDescent="0.2">
      <c r="A6387">
        <v>6374</v>
      </c>
      <c r="B6387" s="1">
        <v>44947</v>
      </c>
      <c r="C6387" t="s">
        <v>260</v>
      </c>
      <c r="D6387" t="s">
        <v>332</v>
      </c>
      <c r="E6387">
        <v>1</v>
      </c>
      <c r="F6387" t="s">
        <v>342</v>
      </c>
      <c r="G6387" t="s">
        <v>272</v>
      </c>
      <c r="H6387" t="s">
        <v>252</v>
      </c>
      <c r="M6387" s="2">
        <v>900</v>
      </c>
      <c r="N6387" s="2">
        <v>10000</v>
      </c>
      <c r="O6387" s="2">
        <f>IF(Tabla1[[#This Row],[Mov]]="VNT",Tabla1[[#This Row],[Sale]]-Tabla1[[#This Row],[Cost]],-Tabla1[[#This Row],[Cost]]*Tabla1[[#This Row],[Cant]])</f>
        <v>9100</v>
      </c>
      <c r="P6387" s="8">
        <f>IF(Tabla1[[#This Row],[Mov]]="VNT",-Tabla1[[#This Row],[Cant]],Tabla1[[#This Row],[Cant]])</f>
        <v>-1</v>
      </c>
      <c r="Q6387" s="8">
        <f>DAY(Tabla1[[#This Row],[Date]])</f>
        <v>21</v>
      </c>
      <c r="R6387" s="8">
        <f>MONTH(Tabla1[[#This Row],[Date]])</f>
        <v>1</v>
      </c>
      <c r="S6387" s="8">
        <f>YEAR(Tabla1[[#This Row],[Date]])</f>
        <v>2023</v>
      </c>
    </row>
    <row r="6388" spans="1:19" x14ac:dyDescent="0.2">
      <c r="A6388">
        <v>6375</v>
      </c>
      <c r="B6388" s="1">
        <v>44947</v>
      </c>
      <c r="C6388" t="s">
        <v>260</v>
      </c>
      <c r="D6388" t="s">
        <v>332</v>
      </c>
      <c r="E6388">
        <v>1</v>
      </c>
      <c r="F6388" t="s">
        <v>116</v>
      </c>
      <c r="G6388" t="s">
        <v>347</v>
      </c>
      <c r="H6388" t="s">
        <v>518</v>
      </c>
      <c r="M6388" s="2">
        <v>6074</v>
      </c>
      <c r="N6388" s="2">
        <v>6500</v>
      </c>
      <c r="O6388" s="2">
        <f>IF(Tabla1[[#This Row],[Mov]]="VNT",Tabla1[[#This Row],[Sale]]-Tabla1[[#This Row],[Cost]],-Tabla1[[#This Row],[Cost]]*Tabla1[[#This Row],[Cant]])</f>
        <v>426</v>
      </c>
      <c r="P6388" s="8">
        <f>IF(Tabla1[[#This Row],[Mov]]="VNT",-Tabla1[[#This Row],[Cant]],Tabla1[[#This Row],[Cant]])</f>
        <v>-1</v>
      </c>
      <c r="Q6388" s="8">
        <f>DAY(Tabla1[[#This Row],[Date]])</f>
        <v>21</v>
      </c>
      <c r="R6388" s="8">
        <f>MONTH(Tabla1[[#This Row],[Date]])</f>
        <v>1</v>
      </c>
      <c r="S6388" s="8">
        <f>YEAR(Tabla1[[#This Row],[Date]])</f>
        <v>2023</v>
      </c>
    </row>
    <row r="6389" spans="1:19" x14ac:dyDescent="0.2">
      <c r="A6389">
        <v>6376</v>
      </c>
      <c r="B6389" s="1">
        <v>44947</v>
      </c>
      <c r="C6389" t="s">
        <v>260</v>
      </c>
      <c r="D6389" t="s">
        <v>399</v>
      </c>
      <c r="E6389">
        <v>1</v>
      </c>
      <c r="F6389" t="s">
        <v>116</v>
      </c>
      <c r="G6389" t="s">
        <v>347</v>
      </c>
      <c r="H6389" t="s">
        <v>518</v>
      </c>
      <c r="M6389" s="2">
        <v>6074</v>
      </c>
      <c r="N6389" s="2">
        <v>6500</v>
      </c>
      <c r="O6389" s="2">
        <f>IF(Tabla1[[#This Row],[Mov]]="VNT",Tabla1[[#This Row],[Sale]]-Tabla1[[#This Row],[Cost]],-Tabla1[[#This Row],[Cost]]*Tabla1[[#This Row],[Cant]])</f>
        <v>426</v>
      </c>
      <c r="P6389" s="8">
        <f>IF(Tabla1[[#This Row],[Mov]]="VNT",-Tabla1[[#This Row],[Cant]],Tabla1[[#This Row],[Cant]])</f>
        <v>-1</v>
      </c>
      <c r="Q6389" s="8">
        <f>DAY(Tabla1[[#This Row],[Date]])</f>
        <v>21</v>
      </c>
      <c r="R6389" s="8">
        <f>MONTH(Tabla1[[#This Row],[Date]])</f>
        <v>1</v>
      </c>
      <c r="S6389" s="8">
        <f>YEAR(Tabla1[[#This Row],[Date]])</f>
        <v>2023</v>
      </c>
    </row>
    <row r="6390" spans="1:19" x14ac:dyDescent="0.2">
      <c r="A6390">
        <v>6377</v>
      </c>
      <c r="B6390" s="1">
        <v>44947</v>
      </c>
      <c r="C6390" t="s">
        <v>260</v>
      </c>
      <c r="D6390" t="s">
        <v>332</v>
      </c>
      <c r="E6390">
        <v>1</v>
      </c>
      <c r="F6390" t="s">
        <v>225</v>
      </c>
      <c r="G6390" t="s">
        <v>284</v>
      </c>
      <c r="H6390" t="s">
        <v>2382</v>
      </c>
      <c r="M6390" s="2">
        <v>1100</v>
      </c>
      <c r="N6390" s="2">
        <v>10000</v>
      </c>
      <c r="O6390" s="2">
        <f>IF(Tabla1[[#This Row],[Mov]]="VNT",Tabla1[[#This Row],[Sale]]-Tabla1[[#This Row],[Cost]],-Tabla1[[#This Row],[Cost]]*Tabla1[[#This Row],[Cant]])</f>
        <v>8900</v>
      </c>
      <c r="P6390" s="8">
        <f>IF(Tabla1[[#This Row],[Mov]]="VNT",-Tabla1[[#This Row],[Cant]],Tabla1[[#This Row],[Cant]])</f>
        <v>-1</v>
      </c>
      <c r="Q6390" s="8">
        <f>DAY(Tabla1[[#This Row],[Date]])</f>
        <v>21</v>
      </c>
      <c r="R6390" s="8">
        <f>MONTH(Tabla1[[#This Row],[Date]])</f>
        <v>1</v>
      </c>
      <c r="S6390" s="8">
        <f>YEAR(Tabla1[[#This Row],[Date]])</f>
        <v>2023</v>
      </c>
    </row>
    <row r="6391" spans="1:19" x14ac:dyDescent="0.2">
      <c r="A6391">
        <v>6378</v>
      </c>
      <c r="B6391" s="1">
        <v>44947</v>
      </c>
      <c r="C6391" t="s">
        <v>260</v>
      </c>
      <c r="D6391" t="s">
        <v>332</v>
      </c>
      <c r="E6391">
        <v>1</v>
      </c>
      <c r="F6391" t="s">
        <v>225</v>
      </c>
      <c r="G6391" t="s">
        <v>262</v>
      </c>
      <c r="H6391" t="s">
        <v>404</v>
      </c>
      <c r="M6391" s="2">
        <v>1100</v>
      </c>
      <c r="N6391" s="2">
        <v>10000</v>
      </c>
      <c r="O6391" s="2">
        <f>IF(Tabla1[[#This Row],[Mov]]="VNT",Tabla1[[#This Row],[Sale]]-Tabla1[[#This Row],[Cost]],-Tabla1[[#This Row],[Cost]]*Tabla1[[#This Row],[Cant]])</f>
        <v>8900</v>
      </c>
      <c r="P6391" s="8">
        <f>IF(Tabla1[[#This Row],[Mov]]="VNT",-Tabla1[[#This Row],[Cant]],Tabla1[[#This Row],[Cant]])</f>
        <v>-1</v>
      </c>
      <c r="Q6391" s="8">
        <f>DAY(Tabla1[[#This Row],[Date]])</f>
        <v>21</v>
      </c>
      <c r="R6391" s="8">
        <f>MONTH(Tabla1[[#This Row],[Date]])</f>
        <v>1</v>
      </c>
      <c r="S6391" s="8">
        <f>YEAR(Tabla1[[#This Row],[Date]])</f>
        <v>2023</v>
      </c>
    </row>
    <row r="6392" spans="1:19" x14ac:dyDescent="0.2">
      <c r="A6392">
        <v>6379</v>
      </c>
      <c r="B6392" s="1">
        <v>44947</v>
      </c>
      <c r="C6392" t="s">
        <v>260</v>
      </c>
      <c r="D6392" t="s">
        <v>332</v>
      </c>
      <c r="E6392">
        <v>1</v>
      </c>
      <c r="F6392" t="s">
        <v>15</v>
      </c>
      <c r="G6392" t="s">
        <v>333</v>
      </c>
      <c r="H6392" t="s">
        <v>20</v>
      </c>
      <c r="M6392" s="2">
        <v>7000</v>
      </c>
      <c r="N6392" s="2">
        <v>12000</v>
      </c>
      <c r="O6392" s="2">
        <f>IF(Tabla1[[#This Row],[Mov]]="VNT",Tabla1[[#This Row],[Sale]]-Tabla1[[#This Row],[Cost]],-Tabla1[[#This Row],[Cost]]*Tabla1[[#This Row],[Cant]])</f>
        <v>5000</v>
      </c>
      <c r="P6392" s="8">
        <f>IF(Tabla1[[#This Row],[Mov]]="VNT",-Tabla1[[#This Row],[Cant]],Tabla1[[#This Row],[Cant]])</f>
        <v>-1</v>
      </c>
      <c r="Q6392" s="8">
        <f>DAY(Tabla1[[#This Row],[Date]])</f>
        <v>21</v>
      </c>
      <c r="R6392" s="8">
        <f>MONTH(Tabla1[[#This Row],[Date]])</f>
        <v>1</v>
      </c>
      <c r="S6392" s="8">
        <f>YEAR(Tabla1[[#This Row],[Date]])</f>
        <v>2023</v>
      </c>
    </row>
    <row r="6393" spans="1:19" x14ac:dyDescent="0.2">
      <c r="A6393">
        <v>6380</v>
      </c>
      <c r="B6393" s="1">
        <v>44947</v>
      </c>
      <c r="C6393" t="s">
        <v>260</v>
      </c>
      <c r="D6393" t="s">
        <v>332</v>
      </c>
      <c r="E6393">
        <v>1</v>
      </c>
      <c r="F6393" t="s">
        <v>15</v>
      </c>
      <c r="G6393" t="s">
        <v>999</v>
      </c>
      <c r="H6393" t="s">
        <v>153</v>
      </c>
      <c r="M6393" s="2">
        <v>2700</v>
      </c>
      <c r="N6393" s="2">
        <v>10000</v>
      </c>
      <c r="O6393" s="2">
        <f>IF(Tabla1[[#This Row],[Mov]]="VNT",Tabla1[[#This Row],[Sale]]-Tabla1[[#This Row],[Cost]],-Tabla1[[#This Row],[Cost]]*Tabla1[[#This Row],[Cant]])</f>
        <v>7300</v>
      </c>
      <c r="P6393" s="8">
        <f>IF(Tabla1[[#This Row],[Mov]]="VNT",-Tabla1[[#This Row],[Cant]],Tabla1[[#This Row],[Cant]])</f>
        <v>-1</v>
      </c>
      <c r="Q6393" s="8">
        <f>DAY(Tabla1[[#This Row],[Date]])</f>
        <v>21</v>
      </c>
      <c r="R6393" s="8">
        <f>MONTH(Tabla1[[#This Row],[Date]])</f>
        <v>1</v>
      </c>
      <c r="S6393" s="8">
        <f>YEAR(Tabla1[[#This Row],[Date]])</f>
        <v>2023</v>
      </c>
    </row>
    <row r="6394" spans="1:19" x14ac:dyDescent="0.2">
      <c r="A6394">
        <v>6381</v>
      </c>
      <c r="B6394" s="1">
        <v>44947</v>
      </c>
      <c r="C6394" t="s">
        <v>260</v>
      </c>
      <c r="D6394" t="s">
        <v>332</v>
      </c>
      <c r="E6394">
        <v>1</v>
      </c>
      <c r="F6394" t="s">
        <v>588</v>
      </c>
      <c r="G6394" t="s">
        <v>284</v>
      </c>
      <c r="H6394" t="s">
        <v>657</v>
      </c>
      <c r="M6394" s="2">
        <v>800</v>
      </c>
      <c r="N6394" s="2">
        <v>5000</v>
      </c>
      <c r="O6394" s="2">
        <f>IF(Tabla1[[#This Row],[Mov]]="VNT",Tabla1[[#This Row],[Sale]]-Tabla1[[#This Row],[Cost]],-Tabla1[[#This Row],[Cost]]*Tabla1[[#This Row],[Cant]])</f>
        <v>4200</v>
      </c>
      <c r="P6394" s="8">
        <f>IF(Tabla1[[#This Row],[Mov]]="VNT",-Tabla1[[#This Row],[Cant]],Tabla1[[#This Row],[Cant]])</f>
        <v>-1</v>
      </c>
      <c r="Q6394" s="8">
        <f>DAY(Tabla1[[#This Row],[Date]])</f>
        <v>21</v>
      </c>
      <c r="R6394" s="8">
        <f>MONTH(Tabla1[[#This Row],[Date]])</f>
        <v>1</v>
      </c>
      <c r="S6394" s="8">
        <f>YEAR(Tabla1[[#This Row],[Date]])</f>
        <v>2023</v>
      </c>
    </row>
    <row r="6395" spans="1:19" x14ac:dyDescent="0.2">
      <c r="A6395">
        <v>6382</v>
      </c>
      <c r="B6395" s="1">
        <v>44947</v>
      </c>
      <c r="C6395" t="s">
        <v>260</v>
      </c>
      <c r="D6395" t="s">
        <v>332</v>
      </c>
      <c r="E6395">
        <v>1</v>
      </c>
      <c r="F6395" t="s">
        <v>848</v>
      </c>
      <c r="G6395" t="s">
        <v>727</v>
      </c>
      <c r="H6395" t="s">
        <v>853</v>
      </c>
      <c r="M6395" s="2">
        <v>900</v>
      </c>
      <c r="N6395" s="2">
        <v>3000</v>
      </c>
      <c r="O6395" s="2">
        <f>IF(Tabla1[[#This Row],[Mov]]="VNT",Tabla1[[#This Row],[Sale]]-Tabla1[[#This Row],[Cost]],-Tabla1[[#This Row],[Cost]]*Tabla1[[#This Row],[Cant]])</f>
        <v>2100</v>
      </c>
      <c r="P6395" s="8">
        <f>IF(Tabla1[[#This Row],[Mov]]="VNT",-Tabla1[[#This Row],[Cant]],Tabla1[[#This Row],[Cant]])</f>
        <v>-1</v>
      </c>
      <c r="Q6395" s="8">
        <f>DAY(Tabla1[[#This Row],[Date]])</f>
        <v>21</v>
      </c>
      <c r="R6395" s="8">
        <f>MONTH(Tabla1[[#This Row],[Date]])</f>
        <v>1</v>
      </c>
      <c r="S6395" s="8">
        <f>YEAR(Tabla1[[#This Row],[Date]])</f>
        <v>2023</v>
      </c>
    </row>
    <row r="6396" spans="1:19" x14ac:dyDescent="0.2">
      <c r="A6396">
        <v>6383</v>
      </c>
      <c r="B6396" s="1">
        <v>44947</v>
      </c>
      <c r="C6396" t="s">
        <v>260</v>
      </c>
      <c r="D6396" t="s">
        <v>332</v>
      </c>
      <c r="E6396">
        <v>1</v>
      </c>
      <c r="F6396" t="s">
        <v>386</v>
      </c>
      <c r="G6396" t="s">
        <v>284</v>
      </c>
      <c r="H6396" s="28" t="s">
        <v>1656</v>
      </c>
      <c r="I6396" s="28"/>
      <c r="J6396" s="28"/>
      <c r="K6396" s="28"/>
      <c r="L6396" s="28"/>
      <c r="M6396" s="29">
        <v>70000</v>
      </c>
      <c r="N6396" s="2">
        <v>120000</v>
      </c>
      <c r="O6396" s="2">
        <f>IF(Tabla1[[#This Row],[Mov]]="VNT",Tabla1[[#This Row],[Sale]]-Tabla1[[#This Row],[Cost]],-Tabla1[[#This Row],[Cost]]*Tabla1[[#This Row],[Cant]])</f>
        <v>50000</v>
      </c>
      <c r="P6396" s="8">
        <f>IF(Tabla1[[#This Row],[Mov]]="VNT",-Tabla1[[#This Row],[Cant]],Tabla1[[#This Row],[Cant]])</f>
        <v>-1</v>
      </c>
      <c r="Q6396" s="8">
        <f>DAY(Tabla1[[#This Row],[Date]])</f>
        <v>21</v>
      </c>
      <c r="R6396" s="8">
        <f>MONTH(Tabla1[[#This Row],[Date]])</f>
        <v>1</v>
      </c>
      <c r="S6396" s="8">
        <f>YEAR(Tabla1[[#This Row],[Date]])</f>
        <v>2023</v>
      </c>
    </row>
    <row r="6397" spans="1:19" x14ac:dyDescent="0.2">
      <c r="A6397">
        <v>6384</v>
      </c>
      <c r="B6397" s="1">
        <v>44947</v>
      </c>
      <c r="C6397" t="s">
        <v>260</v>
      </c>
      <c r="D6397" t="s">
        <v>332</v>
      </c>
      <c r="E6397">
        <v>1</v>
      </c>
      <c r="F6397" t="s">
        <v>458</v>
      </c>
      <c r="G6397" t="s">
        <v>284</v>
      </c>
      <c r="H6397" t="s">
        <v>2383</v>
      </c>
      <c r="L6397" t="s">
        <v>2384</v>
      </c>
      <c r="M6397" s="2">
        <v>50000</v>
      </c>
      <c r="N6397" s="2">
        <v>60000</v>
      </c>
      <c r="O6397" s="2">
        <f>IF(Tabla1[[#This Row],[Mov]]="VNT",Tabla1[[#This Row],[Sale]]-Tabla1[[#This Row],[Cost]],-Tabla1[[#This Row],[Cost]]*Tabla1[[#This Row],[Cant]])</f>
        <v>10000</v>
      </c>
      <c r="P6397" s="8">
        <f>IF(Tabla1[[#This Row],[Mov]]="VNT",-Tabla1[[#This Row],[Cant]],Tabla1[[#This Row],[Cant]])</f>
        <v>-1</v>
      </c>
      <c r="Q6397" s="8">
        <f>DAY(Tabla1[[#This Row],[Date]])</f>
        <v>21</v>
      </c>
      <c r="R6397" s="8">
        <f>MONTH(Tabla1[[#This Row],[Date]])</f>
        <v>1</v>
      </c>
      <c r="S6397" s="8">
        <f>YEAR(Tabla1[[#This Row],[Date]])</f>
        <v>2023</v>
      </c>
    </row>
    <row r="6398" spans="1:19" x14ac:dyDescent="0.2">
      <c r="A6398">
        <v>6385</v>
      </c>
      <c r="B6398" s="1">
        <v>44947</v>
      </c>
      <c r="C6398" t="s">
        <v>260</v>
      </c>
      <c r="D6398" t="s">
        <v>332</v>
      </c>
      <c r="E6398">
        <v>1</v>
      </c>
      <c r="F6398" t="s">
        <v>116</v>
      </c>
      <c r="G6398" t="s">
        <v>382</v>
      </c>
      <c r="H6398" t="s">
        <v>514</v>
      </c>
      <c r="M6398" s="2">
        <v>5139</v>
      </c>
      <c r="N6398" s="2">
        <v>5500</v>
      </c>
      <c r="O6398" s="2">
        <f>IF(Tabla1[[#This Row],[Mov]]="VNT",Tabla1[[#This Row],[Sale]]-Tabla1[[#This Row],[Cost]],-Tabla1[[#This Row],[Cost]]*Tabla1[[#This Row],[Cant]])</f>
        <v>361</v>
      </c>
      <c r="P6398" s="8">
        <f>IF(Tabla1[[#This Row],[Mov]]="VNT",-Tabla1[[#This Row],[Cant]],Tabla1[[#This Row],[Cant]])</f>
        <v>-1</v>
      </c>
      <c r="Q6398" s="8">
        <f>DAY(Tabla1[[#This Row],[Date]])</f>
        <v>21</v>
      </c>
      <c r="R6398" s="8">
        <f>MONTH(Tabla1[[#This Row],[Date]])</f>
        <v>1</v>
      </c>
      <c r="S6398" s="8">
        <f>YEAR(Tabla1[[#This Row],[Date]])</f>
        <v>2023</v>
      </c>
    </row>
    <row r="6399" spans="1:19" x14ac:dyDescent="0.2">
      <c r="A6399">
        <v>6386</v>
      </c>
      <c r="B6399" s="1">
        <v>44947</v>
      </c>
      <c r="C6399" t="s">
        <v>260</v>
      </c>
      <c r="D6399" t="s">
        <v>332</v>
      </c>
      <c r="E6399">
        <v>1</v>
      </c>
      <c r="F6399" t="s">
        <v>891</v>
      </c>
      <c r="G6399" t="s">
        <v>284</v>
      </c>
      <c r="H6399" t="s">
        <v>1656</v>
      </c>
      <c r="M6399" s="2">
        <v>2500</v>
      </c>
      <c r="N6399" s="2">
        <v>10000</v>
      </c>
      <c r="O6399" s="2">
        <f>IF(Tabla1[[#This Row],[Mov]]="VNT",Tabla1[[#This Row],[Sale]]-Tabla1[[#This Row],[Cost]],-Tabla1[[#This Row],[Cost]]*Tabla1[[#This Row],[Cant]])</f>
        <v>7500</v>
      </c>
      <c r="P6399" s="8">
        <f>IF(Tabla1[[#This Row],[Mov]]="VNT",-Tabla1[[#This Row],[Cant]],Tabla1[[#This Row],[Cant]])</f>
        <v>-1</v>
      </c>
      <c r="Q6399" s="8">
        <f>DAY(Tabla1[[#This Row],[Date]])</f>
        <v>21</v>
      </c>
      <c r="R6399" s="8">
        <f>MONTH(Tabla1[[#This Row],[Date]])</f>
        <v>1</v>
      </c>
      <c r="S6399" s="8">
        <f>YEAR(Tabla1[[#This Row],[Date]])</f>
        <v>2023</v>
      </c>
    </row>
    <row r="6400" spans="1:19" x14ac:dyDescent="0.2">
      <c r="A6400">
        <v>6387</v>
      </c>
      <c r="B6400" s="1">
        <v>44947</v>
      </c>
      <c r="C6400" t="s">
        <v>260</v>
      </c>
      <c r="D6400" t="s">
        <v>332</v>
      </c>
      <c r="E6400">
        <v>1</v>
      </c>
      <c r="F6400" t="s">
        <v>225</v>
      </c>
      <c r="G6400" t="s">
        <v>1782</v>
      </c>
      <c r="H6400" t="s">
        <v>1315</v>
      </c>
      <c r="M6400" s="2">
        <v>1100</v>
      </c>
      <c r="N6400" s="2">
        <v>10000</v>
      </c>
      <c r="O6400" s="2">
        <f>IF(Tabla1[[#This Row],[Mov]]="VNT",Tabla1[[#This Row],[Sale]]-Tabla1[[#This Row],[Cost]],-Tabla1[[#This Row],[Cost]]*Tabla1[[#This Row],[Cant]])</f>
        <v>8900</v>
      </c>
      <c r="P6400" s="8">
        <f>IF(Tabla1[[#This Row],[Mov]]="VNT",-Tabla1[[#This Row],[Cant]],Tabla1[[#This Row],[Cant]])</f>
        <v>-1</v>
      </c>
      <c r="Q6400" s="8">
        <f>DAY(Tabla1[[#This Row],[Date]])</f>
        <v>21</v>
      </c>
      <c r="R6400" s="8">
        <f>MONTH(Tabla1[[#This Row],[Date]])</f>
        <v>1</v>
      </c>
      <c r="S6400" s="8">
        <f>YEAR(Tabla1[[#This Row],[Date]])</f>
        <v>2023</v>
      </c>
    </row>
    <row r="6401" spans="1:19" x14ac:dyDescent="0.2">
      <c r="A6401">
        <v>6388</v>
      </c>
      <c r="B6401" s="1">
        <v>44947</v>
      </c>
      <c r="C6401" t="s">
        <v>260</v>
      </c>
      <c r="D6401" t="s">
        <v>332</v>
      </c>
      <c r="E6401">
        <v>1</v>
      </c>
      <c r="F6401" t="s">
        <v>225</v>
      </c>
      <c r="G6401" t="s">
        <v>2385</v>
      </c>
      <c r="H6401" t="s">
        <v>672</v>
      </c>
      <c r="M6401" s="2">
        <v>1100</v>
      </c>
      <c r="N6401" s="2">
        <v>10000</v>
      </c>
      <c r="O6401" s="2">
        <f>IF(Tabla1[[#This Row],[Mov]]="VNT",Tabla1[[#This Row],[Sale]]-Tabla1[[#This Row],[Cost]],-Tabla1[[#This Row],[Cost]]*Tabla1[[#This Row],[Cant]])</f>
        <v>8900</v>
      </c>
      <c r="P6401" s="8">
        <f>IF(Tabla1[[#This Row],[Mov]]="VNT",-Tabla1[[#This Row],[Cant]],Tabla1[[#This Row],[Cant]])</f>
        <v>-1</v>
      </c>
      <c r="Q6401" s="8">
        <f>DAY(Tabla1[[#This Row],[Date]])</f>
        <v>21</v>
      </c>
      <c r="R6401" s="8">
        <f>MONTH(Tabla1[[#This Row],[Date]])</f>
        <v>1</v>
      </c>
      <c r="S6401" s="8">
        <f>YEAR(Tabla1[[#This Row],[Date]])</f>
        <v>2023</v>
      </c>
    </row>
    <row r="6402" spans="1:19" x14ac:dyDescent="0.2">
      <c r="A6402">
        <v>6389</v>
      </c>
      <c r="B6402" s="1">
        <v>44947</v>
      </c>
      <c r="C6402" t="s">
        <v>260</v>
      </c>
      <c r="D6402" t="s">
        <v>332</v>
      </c>
      <c r="E6402">
        <v>1</v>
      </c>
      <c r="F6402" t="s">
        <v>224</v>
      </c>
      <c r="G6402" t="s">
        <v>2385</v>
      </c>
      <c r="H6402" t="s">
        <v>672</v>
      </c>
      <c r="M6402" s="2">
        <v>8000</v>
      </c>
      <c r="N6402" s="2">
        <v>20000</v>
      </c>
      <c r="O6402" s="2">
        <f>IF(Tabla1[[#This Row],[Mov]]="VNT",Tabla1[[#This Row],[Sale]]-Tabla1[[#This Row],[Cost]],-Tabla1[[#This Row],[Cost]]*Tabla1[[#This Row],[Cant]])</f>
        <v>12000</v>
      </c>
      <c r="P6402" s="8">
        <f>IF(Tabla1[[#This Row],[Mov]]="VNT",-Tabla1[[#This Row],[Cant]],Tabla1[[#This Row],[Cant]])</f>
        <v>-1</v>
      </c>
      <c r="Q6402" s="8">
        <f>DAY(Tabla1[[#This Row],[Date]])</f>
        <v>21</v>
      </c>
      <c r="R6402" s="8">
        <f>MONTH(Tabla1[[#This Row],[Date]])</f>
        <v>1</v>
      </c>
      <c r="S6402" s="8">
        <f>YEAR(Tabla1[[#This Row],[Date]])</f>
        <v>2023</v>
      </c>
    </row>
    <row r="6403" spans="1:19" x14ac:dyDescent="0.2">
      <c r="A6403">
        <v>6390</v>
      </c>
      <c r="B6403" s="1">
        <v>44947</v>
      </c>
      <c r="C6403" t="s">
        <v>260</v>
      </c>
      <c r="D6403" t="s">
        <v>332</v>
      </c>
      <c r="E6403">
        <v>1</v>
      </c>
      <c r="F6403" t="s">
        <v>224</v>
      </c>
      <c r="G6403" t="s">
        <v>263</v>
      </c>
      <c r="H6403" t="s">
        <v>473</v>
      </c>
      <c r="M6403" s="2">
        <v>8000</v>
      </c>
      <c r="N6403" s="2">
        <v>20000</v>
      </c>
      <c r="O6403" s="2">
        <f>IF(Tabla1[[#This Row],[Mov]]="VNT",Tabla1[[#This Row],[Sale]]-Tabla1[[#This Row],[Cost]],-Tabla1[[#This Row],[Cost]]*Tabla1[[#This Row],[Cant]])</f>
        <v>12000</v>
      </c>
      <c r="P6403" s="8">
        <f>IF(Tabla1[[#This Row],[Mov]]="VNT",-Tabla1[[#This Row],[Cant]],Tabla1[[#This Row],[Cant]])</f>
        <v>-1</v>
      </c>
      <c r="Q6403" s="8">
        <f>DAY(Tabla1[[#This Row],[Date]])</f>
        <v>21</v>
      </c>
      <c r="R6403" s="8">
        <f>MONTH(Tabla1[[#This Row],[Date]])</f>
        <v>1</v>
      </c>
      <c r="S6403" s="8">
        <f>YEAR(Tabla1[[#This Row],[Date]])</f>
        <v>2023</v>
      </c>
    </row>
    <row r="6404" spans="1:19" x14ac:dyDescent="0.2">
      <c r="A6404">
        <v>6391</v>
      </c>
      <c r="B6404" s="1">
        <v>44947</v>
      </c>
      <c r="C6404" t="s">
        <v>260</v>
      </c>
      <c r="D6404" t="s">
        <v>332</v>
      </c>
      <c r="E6404">
        <v>1</v>
      </c>
      <c r="F6404" t="s">
        <v>116</v>
      </c>
      <c r="G6404" t="s">
        <v>347</v>
      </c>
      <c r="H6404" t="s">
        <v>518</v>
      </c>
      <c r="M6404" s="2">
        <v>6074</v>
      </c>
      <c r="N6404" s="2">
        <v>6500</v>
      </c>
      <c r="O6404" s="2">
        <f>IF(Tabla1[[#This Row],[Mov]]="VNT",Tabla1[[#This Row],[Sale]]-Tabla1[[#This Row],[Cost]],-Tabla1[[#This Row],[Cost]]*Tabla1[[#This Row],[Cant]])</f>
        <v>426</v>
      </c>
      <c r="P6404" s="8">
        <f>IF(Tabla1[[#This Row],[Mov]]="VNT",-Tabla1[[#This Row],[Cant]],Tabla1[[#This Row],[Cant]])</f>
        <v>-1</v>
      </c>
      <c r="Q6404" s="8">
        <f>DAY(Tabla1[[#This Row],[Date]])</f>
        <v>21</v>
      </c>
      <c r="R6404" s="8">
        <f>MONTH(Tabla1[[#This Row],[Date]])</f>
        <v>1</v>
      </c>
      <c r="S6404" s="8">
        <f>YEAR(Tabla1[[#This Row],[Date]])</f>
        <v>2023</v>
      </c>
    </row>
    <row r="6405" spans="1:19" x14ac:dyDescent="0.2">
      <c r="A6405">
        <v>6392</v>
      </c>
      <c r="B6405" s="1">
        <v>44947</v>
      </c>
      <c r="C6405" t="s">
        <v>260</v>
      </c>
      <c r="D6405" t="s">
        <v>332</v>
      </c>
      <c r="E6405">
        <v>1</v>
      </c>
      <c r="F6405" t="s">
        <v>116</v>
      </c>
      <c r="G6405" t="s">
        <v>347</v>
      </c>
      <c r="H6405" t="s">
        <v>518</v>
      </c>
      <c r="M6405" s="2">
        <v>7008</v>
      </c>
      <c r="N6405" s="2">
        <v>7500</v>
      </c>
      <c r="O6405" s="2">
        <f>IF(Tabla1[[#This Row],[Mov]]="VNT",Tabla1[[#This Row],[Sale]]-Tabla1[[#This Row],[Cost]],-Tabla1[[#This Row],[Cost]]*Tabla1[[#This Row],[Cant]])</f>
        <v>492</v>
      </c>
      <c r="P6405" s="8">
        <f>IF(Tabla1[[#This Row],[Mov]]="VNT",-Tabla1[[#This Row],[Cant]],Tabla1[[#This Row],[Cant]])</f>
        <v>-1</v>
      </c>
      <c r="Q6405" s="8">
        <f>DAY(Tabla1[[#This Row],[Date]])</f>
        <v>21</v>
      </c>
      <c r="R6405" s="8">
        <f>MONTH(Tabla1[[#This Row],[Date]])</f>
        <v>1</v>
      </c>
      <c r="S6405" s="8">
        <f>YEAR(Tabla1[[#This Row],[Date]])</f>
        <v>2023</v>
      </c>
    </row>
    <row r="6406" spans="1:19" x14ac:dyDescent="0.2">
      <c r="A6406">
        <v>6393</v>
      </c>
      <c r="B6406" s="1">
        <v>44947</v>
      </c>
      <c r="C6406" t="s">
        <v>260</v>
      </c>
      <c r="D6406" t="s">
        <v>332</v>
      </c>
      <c r="E6406">
        <v>1</v>
      </c>
      <c r="F6406" t="s">
        <v>116</v>
      </c>
      <c r="G6406" t="s">
        <v>347</v>
      </c>
      <c r="H6406" t="s">
        <v>518</v>
      </c>
      <c r="M6406" s="2">
        <v>1868</v>
      </c>
      <c r="N6406" s="2">
        <v>2000</v>
      </c>
      <c r="O6406" s="2">
        <f>IF(Tabla1[[#This Row],[Mov]]="VNT",Tabla1[[#This Row],[Sale]]-Tabla1[[#This Row],[Cost]],-Tabla1[[#This Row],[Cost]]*Tabla1[[#This Row],[Cant]])</f>
        <v>132</v>
      </c>
      <c r="P6406" s="8">
        <f>IF(Tabla1[[#This Row],[Mov]]="VNT",-Tabla1[[#This Row],[Cant]],Tabla1[[#This Row],[Cant]])</f>
        <v>-1</v>
      </c>
      <c r="Q6406" s="8">
        <f>DAY(Tabla1[[#This Row],[Date]])</f>
        <v>21</v>
      </c>
      <c r="R6406" s="8">
        <f>MONTH(Tabla1[[#This Row],[Date]])</f>
        <v>1</v>
      </c>
      <c r="S6406" s="8">
        <f>YEAR(Tabla1[[#This Row],[Date]])</f>
        <v>2023</v>
      </c>
    </row>
    <row r="6407" spans="1:19" x14ac:dyDescent="0.2">
      <c r="A6407">
        <v>6394</v>
      </c>
      <c r="B6407" s="1">
        <v>44947</v>
      </c>
      <c r="C6407" t="s">
        <v>260</v>
      </c>
      <c r="D6407" t="s">
        <v>332</v>
      </c>
      <c r="E6407">
        <v>1</v>
      </c>
      <c r="F6407" t="s">
        <v>116</v>
      </c>
      <c r="G6407" t="s">
        <v>347</v>
      </c>
      <c r="H6407" t="s">
        <v>518</v>
      </c>
      <c r="M6407" s="2">
        <v>1868</v>
      </c>
      <c r="N6407" s="2">
        <v>2000</v>
      </c>
      <c r="O6407" s="2">
        <f>IF(Tabla1[[#This Row],[Mov]]="VNT",Tabla1[[#This Row],[Sale]]-Tabla1[[#This Row],[Cost]],-Tabla1[[#This Row],[Cost]]*Tabla1[[#This Row],[Cant]])</f>
        <v>132</v>
      </c>
      <c r="P6407" s="8">
        <f>IF(Tabla1[[#This Row],[Mov]]="VNT",-Tabla1[[#This Row],[Cant]],Tabla1[[#This Row],[Cant]])</f>
        <v>-1</v>
      </c>
      <c r="Q6407" s="8">
        <f>DAY(Tabla1[[#This Row],[Date]])</f>
        <v>21</v>
      </c>
      <c r="R6407" s="8">
        <f>MONTH(Tabla1[[#This Row],[Date]])</f>
        <v>1</v>
      </c>
      <c r="S6407" s="8">
        <f>YEAR(Tabla1[[#This Row],[Date]])</f>
        <v>2023</v>
      </c>
    </row>
    <row r="6408" spans="1:19" x14ac:dyDescent="0.2">
      <c r="A6408">
        <v>6395</v>
      </c>
      <c r="B6408" s="1">
        <v>44947</v>
      </c>
      <c r="C6408" t="s">
        <v>260</v>
      </c>
      <c r="D6408" t="s">
        <v>332</v>
      </c>
      <c r="E6408">
        <v>1</v>
      </c>
      <c r="F6408" t="s">
        <v>26</v>
      </c>
      <c r="G6408" t="s">
        <v>273</v>
      </c>
      <c r="H6408" t="s">
        <v>2351</v>
      </c>
      <c r="M6408" s="2">
        <v>12000</v>
      </c>
      <c r="N6408" s="2">
        <v>29000</v>
      </c>
      <c r="O6408" s="2">
        <f>IF(Tabla1[[#This Row],[Mov]]="VNT",Tabla1[[#This Row],[Sale]]-Tabla1[[#This Row],[Cost]],-Tabla1[[#This Row],[Cost]]*Tabla1[[#This Row],[Cant]])</f>
        <v>17000</v>
      </c>
      <c r="P6408" s="8">
        <f>IF(Tabla1[[#This Row],[Mov]]="VNT",-Tabla1[[#This Row],[Cant]],Tabla1[[#This Row],[Cant]])</f>
        <v>-1</v>
      </c>
      <c r="Q6408" s="8">
        <f>DAY(Tabla1[[#This Row],[Date]])</f>
        <v>21</v>
      </c>
      <c r="R6408" s="8">
        <f>MONTH(Tabla1[[#This Row],[Date]])</f>
        <v>1</v>
      </c>
      <c r="S6408" s="8">
        <f>YEAR(Tabla1[[#This Row],[Date]])</f>
        <v>2023</v>
      </c>
    </row>
    <row r="6409" spans="1:19" x14ac:dyDescent="0.2">
      <c r="A6409">
        <v>6396</v>
      </c>
      <c r="B6409" s="1">
        <v>44947</v>
      </c>
      <c r="C6409" t="s">
        <v>260</v>
      </c>
      <c r="D6409" t="s">
        <v>332</v>
      </c>
      <c r="E6409">
        <v>1</v>
      </c>
      <c r="F6409" t="s">
        <v>116</v>
      </c>
      <c r="G6409" t="s">
        <v>347</v>
      </c>
      <c r="H6409" t="s">
        <v>518</v>
      </c>
      <c r="M6409" s="2">
        <v>6074</v>
      </c>
      <c r="N6409" s="2">
        <v>6500</v>
      </c>
      <c r="O6409" s="2">
        <f>IF(Tabla1[[#This Row],[Mov]]="VNT",Tabla1[[#This Row],[Sale]]-Tabla1[[#This Row],[Cost]],-Tabla1[[#This Row],[Cost]]*Tabla1[[#This Row],[Cant]])</f>
        <v>426</v>
      </c>
      <c r="P6409" s="8">
        <f>IF(Tabla1[[#This Row],[Mov]]="VNT",-Tabla1[[#This Row],[Cant]],Tabla1[[#This Row],[Cant]])</f>
        <v>-1</v>
      </c>
      <c r="Q6409" s="8">
        <f>DAY(Tabla1[[#This Row],[Date]])</f>
        <v>21</v>
      </c>
      <c r="R6409" s="8">
        <f>MONTH(Tabla1[[#This Row],[Date]])</f>
        <v>1</v>
      </c>
      <c r="S6409" s="8">
        <f>YEAR(Tabla1[[#This Row],[Date]])</f>
        <v>2023</v>
      </c>
    </row>
    <row r="6410" spans="1:19" x14ac:dyDescent="0.2">
      <c r="A6410">
        <v>6397</v>
      </c>
      <c r="B6410" s="1">
        <v>44947</v>
      </c>
      <c r="C6410" t="s">
        <v>260</v>
      </c>
      <c r="D6410" t="s">
        <v>332</v>
      </c>
      <c r="E6410">
        <v>1</v>
      </c>
      <c r="F6410" t="s">
        <v>116</v>
      </c>
      <c r="G6410" t="s">
        <v>347</v>
      </c>
      <c r="H6410" t="s">
        <v>518</v>
      </c>
      <c r="M6410" s="2">
        <v>6074</v>
      </c>
      <c r="N6410" s="2">
        <v>6500</v>
      </c>
      <c r="O6410" s="2">
        <f>IF(Tabla1[[#This Row],[Mov]]="VNT",Tabla1[[#This Row],[Sale]]-Tabla1[[#This Row],[Cost]],-Tabla1[[#This Row],[Cost]]*Tabla1[[#This Row],[Cant]])</f>
        <v>426</v>
      </c>
      <c r="P6410" s="8">
        <f>IF(Tabla1[[#This Row],[Mov]]="VNT",-Tabla1[[#This Row],[Cant]],Tabla1[[#This Row],[Cant]])</f>
        <v>-1</v>
      </c>
      <c r="Q6410" s="8">
        <f>DAY(Tabla1[[#This Row],[Date]])</f>
        <v>21</v>
      </c>
      <c r="R6410" s="8">
        <f>MONTH(Tabla1[[#This Row],[Date]])</f>
        <v>1</v>
      </c>
      <c r="S6410" s="8">
        <f>YEAR(Tabla1[[#This Row],[Date]])</f>
        <v>2023</v>
      </c>
    </row>
    <row r="6411" spans="1:19" x14ac:dyDescent="0.2">
      <c r="A6411">
        <v>6398</v>
      </c>
      <c r="B6411" s="1">
        <v>44947</v>
      </c>
      <c r="C6411" t="s">
        <v>260</v>
      </c>
      <c r="D6411" t="s">
        <v>332</v>
      </c>
      <c r="E6411">
        <v>1</v>
      </c>
      <c r="F6411" t="s">
        <v>225</v>
      </c>
      <c r="G6411" t="s">
        <v>263</v>
      </c>
      <c r="H6411" t="s">
        <v>1729</v>
      </c>
      <c r="M6411" s="2">
        <v>1100</v>
      </c>
      <c r="N6411" s="2">
        <v>10000</v>
      </c>
      <c r="O6411" s="2">
        <f>IF(Tabla1[[#This Row],[Mov]]="VNT",Tabla1[[#This Row],[Sale]]-Tabla1[[#This Row],[Cost]],-Tabla1[[#This Row],[Cost]]*Tabla1[[#This Row],[Cant]])</f>
        <v>8900</v>
      </c>
      <c r="P6411" s="8">
        <f>IF(Tabla1[[#This Row],[Mov]]="VNT",-Tabla1[[#This Row],[Cant]],Tabla1[[#This Row],[Cant]])</f>
        <v>-1</v>
      </c>
      <c r="Q6411" s="8">
        <f>DAY(Tabla1[[#This Row],[Date]])</f>
        <v>21</v>
      </c>
      <c r="R6411" s="8">
        <f>MONTH(Tabla1[[#This Row],[Date]])</f>
        <v>1</v>
      </c>
      <c r="S6411" s="8">
        <f>YEAR(Tabla1[[#This Row],[Date]])</f>
        <v>2023</v>
      </c>
    </row>
    <row r="6412" spans="1:19" x14ac:dyDescent="0.2">
      <c r="A6412">
        <v>6399</v>
      </c>
      <c r="B6412" s="1">
        <v>44947</v>
      </c>
      <c r="C6412" t="s">
        <v>260</v>
      </c>
      <c r="D6412" t="s">
        <v>332</v>
      </c>
      <c r="E6412">
        <v>1</v>
      </c>
      <c r="F6412" t="s">
        <v>891</v>
      </c>
      <c r="G6412" t="s">
        <v>284</v>
      </c>
      <c r="H6412" t="s">
        <v>1394</v>
      </c>
      <c r="M6412" s="2">
        <v>3800</v>
      </c>
      <c r="N6412" s="2">
        <v>10000</v>
      </c>
      <c r="O6412" s="2">
        <f>IF(Tabla1[[#This Row],[Mov]]="VNT",Tabla1[[#This Row],[Sale]]-Tabla1[[#This Row],[Cost]],-Tabla1[[#This Row],[Cost]]*Tabla1[[#This Row],[Cant]])</f>
        <v>6200</v>
      </c>
      <c r="P6412" s="8">
        <f>IF(Tabla1[[#This Row],[Mov]]="VNT",-Tabla1[[#This Row],[Cant]],Tabla1[[#This Row],[Cant]])</f>
        <v>-1</v>
      </c>
      <c r="Q6412" s="8">
        <f>DAY(Tabla1[[#This Row],[Date]])</f>
        <v>21</v>
      </c>
      <c r="R6412" s="8">
        <f>MONTH(Tabla1[[#This Row],[Date]])</f>
        <v>1</v>
      </c>
      <c r="S6412" s="8">
        <f>YEAR(Tabla1[[#This Row],[Date]])</f>
        <v>2023</v>
      </c>
    </row>
    <row r="6413" spans="1:19" x14ac:dyDescent="0.2">
      <c r="A6413">
        <v>6400</v>
      </c>
      <c r="B6413" s="1">
        <v>44948</v>
      </c>
      <c r="C6413" t="s">
        <v>260</v>
      </c>
      <c r="D6413" t="s">
        <v>332</v>
      </c>
      <c r="E6413">
        <v>1</v>
      </c>
      <c r="F6413" t="s">
        <v>1294</v>
      </c>
      <c r="G6413" t="s">
        <v>272</v>
      </c>
      <c r="H6413" t="s">
        <v>306</v>
      </c>
      <c r="M6413" s="2">
        <v>8500</v>
      </c>
      <c r="N6413" s="2">
        <v>15000</v>
      </c>
      <c r="O6413" s="2">
        <f>IF(Tabla1[[#This Row],[Mov]]="VNT",Tabla1[[#This Row],[Sale]]-Tabla1[[#This Row],[Cost]],-Tabla1[[#This Row],[Cost]]*Tabla1[[#This Row],[Cant]])</f>
        <v>6500</v>
      </c>
      <c r="P6413" s="8">
        <f>IF(Tabla1[[#This Row],[Mov]]="VNT",-Tabla1[[#This Row],[Cant]],Tabla1[[#This Row],[Cant]])</f>
        <v>-1</v>
      </c>
      <c r="Q6413" s="8">
        <f>DAY(Tabla1[[#This Row],[Date]])</f>
        <v>22</v>
      </c>
      <c r="R6413" s="8">
        <f>MONTH(Tabla1[[#This Row],[Date]])</f>
        <v>1</v>
      </c>
      <c r="S6413" s="8">
        <f>YEAR(Tabla1[[#This Row],[Date]])</f>
        <v>2023</v>
      </c>
    </row>
    <row r="6414" spans="1:19" x14ac:dyDescent="0.2">
      <c r="A6414">
        <v>6401</v>
      </c>
      <c r="B6414" s="1">
        <v>44948</v>
      </c>
      <c r="C6414" t="s">
        <v>260</v>
      </c>
      <c r="D6414" t="s">
        <v>332</v>
      </c>
      <c r="E6414">
        <v>1</v>
      </c>
      <c r="F6414" t="s">
        <v>455</v>
      </c>
      <c r="G6414" t="s">
        <v>347</v>
      </c>
      <c r="H6414" t="s">
        <v>456</v>
      </c>
      <c r="M6414" s="2">
        <v>1000</v>
      </c>
      <c r="N6414" s="2">
        <v>4000</v>
      </c>
      <c r="O6414" s="2">
        <f>IF(Tabla1[[#This Row],[Mov]]="VNT",Tabla1[[#This Row],[Sale]]-Tabla1[[#This Row],[Cost]],-Tabla1[[#This Row],[Cost]]*Tabla1[[#This Row],[Cant]])</f>
        <v>3000</v>
      </c>
      <c r="P6414" s="8">
        <f>IF(Tabla1[[#This Row],[Mov]]="VNT",-Tabla1[[#This Row],[Cant]],Tabla1[[#This Row],[Cant]])</f>
        <v>-1</v>
      </c>
      <c r="Q6414" s="8">
        <f>DAY(Tabla1[[#This Row],[Date]])</f>
        <v>22</v>
      </c>
      <c r="R6414" s="8">
        <f>MONTH(Tabla1[[#This Row],[Date]])</f>
        <v>1</v>
      </c>
      <c r="S6414" s="8">
        <f>YEAR(Tabla1[[#This Row],[Date]])</f>
        <v>2023</v>
      </c>
    </row>
    <row r="6415" spans="1:19" x14ac:dyDescent="0.2">
      <c r="A6415">
        <v>6402</v>
      </c>
      <c r="B6415" s="1">
        <v>44948</v>
      </c>
      <c r="C6415" t="s">
        <v>260</v>
      </c>
      <c r="D6415" t="s">
        <v>332</v>
      </c>
      <c r="E6415">
        <v>1</v>
      </c>
      <c r="F6415" t="s">
        <v>26</v>
      </c>
      <c r="G6415" t="s">
        <v>263</v>
      </c>
      <c r="H6415" t="s">
        <v>2231</v>
      </c>
      <c r="M6415" s="2">
        <v>8000</v>
      </c>
      <c r="N6415" s="2">
        <v>18000</v>
      </c>
      <c r="O6415" s="2">
        <f>IF(Tabla1[[#This Row],[Mov]]="VNT",Tabla1[[#This Row],[Sale]]-Tabla1[[#This Row],[Cost]],-Tabla1[[#This Row],[Cost]]*Tabla1[[#This Row],[Cant]])</f>
        <v>10000</v>
      </c>
      <c r="P6415" s="8">
        <f>IF(Tabla1[[#This Row],[Mov]]="VNT",-Tabla1[[#This Row],[Cant]],Tabla1[[#This Row],[Cant]])</f>
        <v>-1</v>
      </c>
      <c r="Q6415" s="8">
        <f>DAY(Tabla1[[#This Row],[Date]])</f>
        <v>22</v>
      </c>
      <c r="R6415" s="8">
        <f>MONTH(Tabla1[[#This Row],[Date]])</f>
        <v>1</v>
      </c>
      <c r="S6415" s="8">
        <f>YEAR(Tabla1[[#This Row],[Date]])</f>
        <v>2023</v>
      </c>
    </row>
    <row r="6416" spans="1:19" x14ac:dyDescent="0.2">
      <c r="A6416">
        <v>6403</v>
      </c>
      <c r="B6416" s="1">
        <v>44948</v>
      </c>
      <c r="C6416" t="s">
        <v>260</v>
      </c>
      <c r="D6416" t="s">
        <v>332</v>
      </c>
      <c r="E6416">
        <v>1</v>
      </c>
      <c r="F6416" t="s">
        <v>201</v>
      </c>
      <c r="G6416" t="s">
        <v>623</v>
      </c>
      <c r="H6416" t="s">
        <v>202</v>
      </c>
      <c r="M6416" s="2">
        <v>42000</v>
      </c>
      <c r="N6416" s="2">
        <v>63000</v>
      </c>
      <c r="O6416" s="2">
        <f>IF(Tabla1[[#This Row],[Mov]]="VNT",Tabla1[[#This Row],[Sale]]-Tabla1[[#This Row],[Cost]],-Tabla1[[#This Row],[Cost]]*Tabla1[[#This Row],[Cant]])</f>
        <v>21000</v>
      </c>
      <c r="P6416" s="8">
        <f>IF(Tabla1[[#This Row],[Mov]]="VNT",-Tabla1[[#This Row],[Cant]],Tabla1[[#This Row],[Cant]])</f>
        <v>-1</v>
      </c>
      <c r="Q6416" s="8">
        <f>DAY(Tabla1[[#This Row],[Date]])</f>
        <v>22</v>
      </c>
      <c r="R6416" s="8">
        <f>MONTH(Tabla1[[#This Row],[Date]])</f>
        <v>1</v>
      </c>
      <c r="S6416" s="8">
        <f>YEAR(Tabla1[[#This Row],[Date]])</f>
        <v>2023</v>
      </c>
    </row>
    <row r="6417" spans="1:19" x14ac:dyDescent="0.2">
      <c r="A6417">
        <v>6404</v>
      </c>
      <c r="B6417" s="1">
        <v>44948</v>
      </c>
      <c r="C6417" t="s">
        <v>260</v>
      </c>
      <c r="D6417" t="s">
        <v>332</v>
      </c>
      <c r="E6417">
        <v>1</v>
      </c>
      <c r="F6417" t="s">
        <v>116</v>
      </c>
      <c r="G6417" t="s">
        <v>347</v>
      </c>
      <c r="H6417" t="s">
        <v>518</v>
      </c>
      <c r="M6417" s="2">
        <v>7008</v>
      </c>
      <c r="N6417" s="2">
        <v>7500</v>
      </c>
      <c r="O6417" s="2">
        <f>IF(Tabla1[[#This Row],[Mov]]="VNT",Tabla1[[#This Row],[Sale]]-Tabla1[[#This Row],[Cost]],-Tabla1[[#This Row],[Cost]]*Tabla1[[#This Row],[Cant]])</f>
        <v>492</v>
      </c>
      <c r="P6417" s="8">
        <f>IF(Tabla1[[#This Row],[Mov]]="VNT",-Tabla1[[#This Row],[Cant]],Tabla1[[#This Row],[Cant]])</f>
        <v>-1</v>
      </c>
      <c r="Q6417" s="8">
        <f>DAY(Tabla1[[#This Row],[Date]])</f>
        <v>22</v>
      </c>
      <c r="R6417" s="8">
        <f>MONTH(Tabla1[[#This Row],[Date]])</f>
        <v>1</v>
      </c>
      <c r="S6417" s="8">
        <f>YEAR(Tabla1[[#This Row],[Date]])</f>
        <v>2023</v>
      </c>
    </row>
    <row r="6418" spans="1:19" x14ac:dyDescent="0.2">
      <c r="A6418">
        <v>6405</v>
      </c>
      <c r="B6418" s="1">
        <v>44948</v>
      </c>
      <c r="C6418" t="s">
        <v>260</v>
      </c>
      <c r="D6418" t="s">
        <v>332</v>
      </c>
      <c r="E6418">
        <v>1</v>
      </c>
      <c r="F6418" t="s">
        <v>127</v>
      </c>
      <c r="G6418" t="s">
        <v>266</v>
      </c>
      <c r="H6418" t="s">
        <v>205</v>
      </c>
      <c r="M6418" s="2">
        <v>14000</v>
      </c>
      <c r="N6418" s="2">
        <v>30000</v>
      </c>
      <c r="O6418" s="2">
        <f>IF(Tabla1[[#This Row],[Mov]]="VNT",Tabla1[[#This Row],[Sale]]-Tabla1[[#This Row],[Cost]],-Tabla1[[#This Row],[Cost]]*Tabla1[[#This Row],[Cant]])</f>
        <v>16000</v>
      </c>
      <c r="P6418" s="8">
        <f>IF(Tabla1[[#This Row],[Mov]]="VNT",-Tabla1[[#This Row],[Cant]],Tabla1[[#This Row],[Cant]])</f>
        <v>-1</v>
      </c>
      <c r="Q6418" s="8">
        <f>DAY(Tabla1[[#This Row],[Date]])</f>
        <v>22</v>
      </c>
      <c r="R6418" s="8">
        <f>MONTH(Tabla1[[#This Row],[Date]])</f>
        <v>1</v>
      </c>
      <c r="S6418" s="8">
        <f>YEAR(Tabla1[[#This Row],[Date]])</f>
        <v>2023</v>
      </c>
    </row>
    <row r="6419" spans="1:19" x14ac:dyDescent="0.2">
      <c r="A6419">
        <v>6406</v>
      </c>
      <c r="B6419" s="1">
        <v>44948</v>
      </c>
      <c r="C6419" t="s">
        <v>260</v>
      </c>
      <c r="D6419" t="s">
        <v>332</v>
      </c>
      <c r="E6419">
        <v>1</v>
      </c>
      <c r="F6419" t="s">
        <v>458</v>
      </c>
      <c r="G6419" t="s">
        <v>263</v>
      </c>
      <c r="H6419" t="s">
        <v>2037</v>
      </c>
      <c r="M6419" s="2">
        <v>0</v>
      </c>
      <c r="N6419" s="2">
        <v>25000</v>
      </c>
      <c r="O6419" s="2">
        <f>IF(Tabla1[[#This Row],[Mov]]="VNT",Tabla1[[#This Row],[Sale]]-Tabla1[[#This Row],[Cost]],-Tabla1[[#This Row],[Cost]]*Tabla1[[#This Row],[Cant]])</f>
        <v>25000</v>
      </c>
      <c r="P6419" s="8">
        <f>IF(Tabla1[[#This Row],[Mov]]="VNT",-Tabla1[[#This Row],[Cant]],Tabla1[[#This Row],[Cant]])</f>
        <v>-1</v>
      </c>
      <c r="Q6419" s="8">
        <f>DAY(Tabla1[[#This Row],[Date]])</f>
        <v>22</v>
      </c>
      <c r="R6419" s="8">
        <f>MONTH(Tabla1[[#This Row],[Date]])</f>
        <v>1</v>
      </c>
      <c r="S6419" s="8">
        <f>YEAR(Tabla1[[#This Row],[Date]])</f>
        <v>2023</v>
      </c>
    </row>
    <row r="6420" spans="1:19" x14ac:dyDescent="0.2">
      <c r="A6420">
        <v>6407</v>
      </c>
      <c r="B6420" s="1">
        <v>44948</v>
      </c>
      <c r="C6420" t="s">
        <v>260</v>
      </c>
      <c r="D6420" t="s">
        <v>332</v>
      </c>
      <c r="E6420">
        <v>1</v>
      </c>
      <c r="F6420" t="s">
        <v>127</v>
      </c>
      <c r="G6420" t="s">
        <v>266</v>
      </c>
      <c r="H6420" t="s">
        <v>967</v>
      </c>
      <c r="M6420" s="2">
        <v>15000</v>
      </c>
      <c r="N6420" s="2">
        <v>30000</v>
      </c>
      <c r="O6420" s="2">
        <f>IF(Tabla1[[#This Row],[Mov]]="VNT",Tabla1[[#This Row],[Sale]]-Tabla1[[#This Row],[Cost]],-Tabla1[[#This Row],[Cost]]*Tabla1[[#This Row],[Cant]])</f>
        <v>15000</v>
      </c>
      <c r="P6420" s="8">
        <f>IF(Tabla1[[#This Row],[Mov]]="VNT",-Tabla1[[#This Row],[Cant]],Tabla1[[#This Row],[Cant]])</f>
        <v>-1</v>
      </c>
      <c r="Q6420" s="8">
        <f>DAY(Tabla1[[#This Row],[Date]])</f>
        <v>22</v>
      </c>
      <c r="R6420" s="8">
        <f>MONTH(Tabla1[[#This Row],[Date]])</f>
        <v>1</v>
      </c>
      <c r="S6420" s="8">
        <f>YEAR(Tabla1[[#This Row],[Date]])</f>
        <v>2023</v>
      </c>
    </row>
    <row r="6421" spans="1:19" x14ac:dyDescent="0.2">
      <c r="A6421">
        <v>6408</v>
      </c>
      <c r="B6421" s="1">
        <v>44948</v>
      </c>
      <c r="C6421" t="s">
        <v>260</v>
      </c>
      <c r="D6421" t="s">
        <v>332</v>
      </c>
      <c r="E6421">
        <v>1</v>
      </c>
      <c r="F6421" t="s">
        <v>891</v>
      </c>
      <c r="G6421" t="s">
        <v>272</v>
      </c>
      <c r="H6421" t="s">
        <v>1544</v>
      </c>
      <c r="M6421" s="2">
        <v>1100</v>
      </c>
      <c r="N6421" s="2">
        <v>10000</v>
      </c>
      <c r="O6421" s="2">
        <f>IF(Tabla1[[#This Row],[Mov]]="VNT",Tabla1[[#This Row],[Sale]]-Tabla1[[#This Row],[Cost]],-Tabla1[[#This Row],[Cost]]*Tabla1[[#This Row],[Cant]])</f>
        <v>8900</v>
      </c>
      <c r="P6421" s="8">
        <f>IF(Tabla1[[#This Row],[Mov]]="VNT",-Tabla1[[#This Row],[Cant]],Tabla1[[#This Row],[Cant]])</f>
        <v>-1</v>
      </c>
      <c r="Q6421" s="8">
        <f>DAY(Tabla1[[#This Row],[Date]])</f>
        <v>22</v>
      </c>
      <c r="R6421" s="8">
        <f>MONTH(Tabla1[[#This Row],[Date]])</f>
        <v>1</v>
      </c>
      <c r="S6421" s="8">
        <f>YEAR(Tabla1[[#This Row],[Date]])</f>
        <v>2023</v>
      </c>
    </row>
    <row r="6422" spans="1:19" x14ac:dyDescent="0.2">
      <c r="A6422">
        <v>6409</v>
      </c>
      <c r="B6422" s="1">
        <v>44948</v>
      </c>
      <c r="C6422" t="s">
        <v>260</v>
      </c>
      <c r="D6422" t="s">
        <v>332</v>
      </c>
      <c r="E6422">
        <v>1</v>
      </c>
      <c r="F6422" t="s">
        <v>225</v>
      </c>
      <c r="G6422" t="s">
        <v>272</v>
      </c>
      <c r="H6422" t="s">
        <v>1544</v>
      </c>
      <c r="M6422" s="2">
        <v>3500</v>
      </c>
      <c r="N6422" s="2">
        <v>10000</v>
      </c>
      <c r="O6422" s="2">
        <f>IF(Tabla1[[#This Row],[Mov]]="VNT",Tabla1[[#This Row],[Sale]]-Tabla1[[#This Row],[Cost]],-Tabla1[[#This Row],[Cost]]*Tabla1[[#This Row],[Cant]])</f>
        <v>6500</v>
      </c>
      <c r="P6422" s="8">
        <f>IF(Tabla1[[#This Row],[Mov]]="VNT",-Tabla1[[#This Row],[Cant]],Tabla1[[#This Row],[Cant]])</f>
        <v>-1</v>
      </c>
      <c r="Q6422" s="8">
        <f>DAY(Tabla1[[#This Row],[Date]])</f>
        <v>22</v>
      </c>
      <c r="R6422" s="8">
        <f>MONTH(Tabla1[[#This Row],[Date]])</f>
        <v>1</v>
      </c>
      <c r="S6422" s="8">
        <f>YEAR(Tabla1[[#This Row],[Date]])</f>
        <v>2023</v>
      </c>
    </row>
    <row r="6423" spans="1:19" x14ac:dyDescent="0.2">
      <c r="A6423">
        <v>6410</v>
      </c>
      <c r="B6423" s="1">
        <v>44948</v>
      </c>
      <c r="C6423" t="s">
        <v>260</v>
      </c>
      <c r="D6423" t="s">
        <v>332</v>
      </c>
      <c r="E6423">
        <v>1</v>
      </c>
      <c r="F6423" t="s">
        <v>21</v>
      </c>
      <c r="G6423" t="s">
        <v>272</v>
      </c>
      <c r="H6423" t="s">
        <v>1522</v>
      </c>
      <c r="L6423" t="s">
        <v>2386</v>
      </c>
      <c r="M6423" s="2">
        <v>2800</v>
      </c>
      <c r="N6423" s="2">
        <v>8000</v>
      </c>
      <c r="O6423" s="2">
        <f>IF(Tabla1[[#This Row],[Mov]]="VNT",Tabla1[[#This Row],[Sale]]-Tabla1[[#This Row],[Cost]],-Tabla1[[#This Row],[Cost]]*Tabla1[[#This Row],[Cant]])</f>
        <v>5200</v>
      </c>
      <c r="P6423" s="8">
        <f>IF(Tabla1[[#This Row],[Mov]]="VNT",-Tabla1[[#This Row],[Cant]],Tabla1[[#This Row],[Cant]])</f>
        <v>-1</v>
      </c>
      <c r="Q6423" s="8">
        <f>DAY(Tabla1[[#This Row],[Date]])</f>
        <v>22</v>
      </c>
      <c r="R6423" s="8">
        <f>MONTH(Tabla1[[#This Row],[Date]])</f>
        <v>1</v>
      </c>
      <c r="S6423" s="8">
        <f>YEAR(Tabla1[[#This Row],[Date]])</f>
        <v>2023</v>
      </c>
    </row>
    <row r="6424" spans="1:19" x14ac:dyDescent="0.2">
      <c r="A6424">
        <v>6411</v>
      </c>
      <c r="B6424" s="1">
        <v>44948</v>
      </c>
      <c r="C6424" t="s">
        <v>260</v>
      </c>
      <c r="D6424" t="s">
        <v>332</v>
      </c>
      <c r="E6424">
        <v>1</v>
      </c>
      <c r="F6424" t="s">
        <v>458</v>
      </c>
      <c r="G6424" t="s">
        <v>284</v>
      </c>
      <c r="H6424" t="s">
        <v>2079</v>
      </c>
      <c r="M6424" s="2">
        <v>0</v>
      </c>
      <c r="N6424" s="2">
        <v>25000</v>
      </c>
      <c r="O6424" s="2">
        <f>IF(Tabla1[[#This Row],[Mov]]="VNT",Tabla1[[#This Row],[Sale]]-Tabla1[[#This Row],[Cost]],-Tabla1[[#This Row],[Cost]]*Tabla1[[#This Row],[Cant]])</f>
        <v>25000</v>
      </c>
      <c r="P6424" s="8">
        <f>IF(Tabla1[[#This Row],[Mov]]="VNT",-Tabla1[[#This Row],[Cant]],Tabla1[[#This Row],[Cant]])</f>
        <v>-1</v>
      </c>
      <c r="Q6424" s="8">
        <f>DAY(Tabla1[[#This Row],[Date]])</f>
        <v>22</v>
      </c>
      <c r="R6424" s="8">
        <f>MONTH(Tabla1[[#This Row],[Date]])</f>
        <v>1</v>
      </c>
      <c r="S6424" s="8">
        <f>YEAR(Tabla1[[#This Row],[Date]])</f>
        <v>2023</v>
      </c>
    </row>
    <row r="6425" spans="1:19" x14ac:dyDescent="0.2">
      <c r="A6425">
        <v>6412</v>
      </c>
      <c r="B6425" s="1">
        <v>44948</v>
      </c>
      <c r="C6425" t="s">
        <v>260</v>
      </c>
      <c r="D6425" t="s">
        <v>332</v>
      </c>
      <c r="E6425">
        <v>1</v>
      </c>
      <c r="F6425" t="s">
        <v>225</v>
      </c>
      <c r="G6425" t="s">
        <v>263</v>
      </c>
      <c r="H6425" t="s">
        <v>391</v>
      </c>
      <c r="M6425" s="2">
        <v>1100</v>
      </c>
      <c r="N6425" s="2">
        <v>10000</v>
      </c>
      <c r="O6425" s="2">
        <f>IF(Tabla1[[#This Row],[Mov]]="VNT",Tabla1[[#This Row],[Sale]]-Tabla1[[#This Row],[Cost]],-Tabla1[[#This Row],[Cost]]*Tabla1[[#This Row],[Cant]])</f>
        <v>8900</v>
      </c>
      <c r="P6425" s="8">
        <f>IF(Tabla1[[#This Row],[Mov]]="VNT",-Tabla1[[#This Row],[Cant]],Tabla1[[#This Row],[Cant]])</f>
        <v>-1</v>
      </c>
      <c r="Q6425" s="8">
        <f>DAY(Tabla1[[#This Row],[Date]])</f>
        <v>22</v>
      </c>
      <c r="R6425" s="8">
        <f>MONTH(Tabla1[[#This Row],[Date]])</f>
        <v>1</v>
      </c>
      <c r="S6425" s="8">
        <f>YEAR(Tabla1[[#This Row],[Date]])</f>
        <v>2023</v>
      </c>
    </row>
    <row r="6426" spans="1:19" x14ac:dyDescent="0.2">
      <c r="A6426">
        <v>6413</v>
      </c>
      <c r="B6426" s="1">
        <v>44948</v>
      </c>
      <c r="C6426" t="s">
        <v>260</v>
      </c>
      <c r="D6426" t="s">
        <v>332</v>
      </c>
      <c r="E6426">
        <v>1</v>
      </c>
      <c r="F6426" t="s">
        <v>532</v>
      </c>
      <c r="G6426" t="s">
        <v>273</v>
      </c>
      <c r="H6426" t="s">
        <v>552</v>
      </c>
      <c r="M6426" s="2">
        <v>18000</v>
      </c>
      <c r="N6426" s="2">
        <v>35000</v>
      </c>
      <c r="O6426" s="2">
        <f>IF(Tabla1[[#This Row],[Mov]]="VNT",Tabla1[[#This Row],[Sale]]-Tabla1[[#This Row],[Cost]],-Tabla1[[#This Row],[Cost]]*Tabla1[[#This Row],[Cant]])</f>
        <v>17000</v>
      </c>
      <c r="P6426" s="8">
        <f>IF(Tabla1[[#This Row],[Mov]]="VNT",-Tabla1[[#This Row],[Cant]],Tabla1[[#This Row],[Cant]])</f>
        <v>-1</v>
      </c>
      <c r="Q6426" s="8">
        <f>DAY(Tabla1[[#This Row],[Date]])</f>
        <v>22</v>
      </c>
      <c r="R6426" s="8">
        <f>MONTH(Tabla1[[#This Row],[Date]])</f>
        <v>1</v>
      </c>
      <c r="S6426" s="8">
        <f>YEAR(Tabla1[[#This Row],[Date]])</f>
        <v>2023</v>
      </c>
    </row>
    <row r="6427" spans="1:19" x14ac:dyDescent="0.2">
      <c r="A6427">
        <v>6414</v>
      </c>
      <c r="B6427" s="1">
        <v>44948</v>
      </c>
      <c r="C6427" t="s">
        <v>260</v>
      </c>
      <c r="D6427" t="s">
        <v>332</v>
      </c>
      <c r="E6427">
        <v>1</v>
      </c>
      <c r="F6427" t="s">
        <v>224</v>
      </c>
      <c r="G6427" t="s">
        <v>263</v>
      </c>
      <c r="H6427" t="s">
        <v>391</v>
      </c>
      <c r="M6427" s="2">
        <v>8000</v>
      </c>
      <c r="N6427" s="2">
        <v>20000</v>
      </c>
      <c r="O6427" s="2">
        <f>IF(Tabla1[[#This Row],[Mov]]="VNT",Tabla1[[#This Row],[Sale]]-Tabla1[[#This Row],[Cost]],-Tabla1[[#This Row],[Cost]]*Tabla1[[#This Row],[Cant]])</f>
        <v>12000</v>
      </c>
      <c r="P6427" s="8">
        <f>IF(Tabla1[[#This Row],[Mov]]="VNT",-Tabla1[[#This Row],[Cant]],Tabla1[[#This Row],[Cant]])</f>
        <v>-1</v>
      </c>
      <c r="Q6427" s="8">
        <f>DAY(Tabla1[[#This Row],[Date]])</f>
        <v>22</v>
      </c>
      <c r="R6427" s="8">
        <f>MONTH(Tabla1[[#This Row],[Date]])</f>
        <v>1</v>
      </c>
      <c r="S6427" s="8">
        <f>YEAR(Tabla1[[#This Row],[Date]])</f>
        <v>2023</v>
      </c>
    </row>
    <row r="6428" spans="1:19" x14ac:dyDescent="0.2">
      <c r="A6428">
        <v>6415</v>
      </c>
      <c r="B6428" s="1">
        <v>44948</v>
      </c>
      <c r="C6428" t="s">
        <v>260</v>
      </c>
      <c r="D6428" t="s">
        <v>332</v>
      </c>
      <c r="E6428">
        <v>1</v>
      </c>
      <c r="F6428" t="s">
        <v>455</v>
      </c>
      <c r="G6428" t="s">
        <v>347</v>
      </c>
      <c r="H6428" t="s">
        <v>456</v>
      </c>
      <c r="M6428" s="2">
        <v>1000</v>
      </c>
      <c r="N6428" s="2">
        <v>4000</v>
      </c>
      <c r="O6428" s="2">
        <f>IF(Tabla1[[#This Row],[Mov]]="VNT",Tabla1[[#This Row],[Sale]]-Tabla1[[#This Row],[Cost]],-Tabla1[[#This Row],[Cost]]*Tabla1[[#This Row],[Cant]])</f>
        <v>3000</v>
      </c>
      <c r="P6428" s="8">
        <f>IF(Tabla1[[#This Row],[Mov]]="VNT",-Tabla1[[#This Row],[Cant]],Tabla1[[#This Row],[Cant]])</f>
        <v>-1</v>
      </c>
      <c r="Q6428" s="8">
        <f>DAY(Tabla1[[#This Row],[Date]])</f>
        <v>22</v>
      </c>
      <c r="R6428" s="8">
        <f>MONTH(Tabla1[[#This Row],[Date]])</f>
        <v>1</v>
      </c>
      <c r="S6428" s="8">
        <f>YEAR(Tabla1[[#This Row],[Date]])</f>
        <v>2023</v>
      </c>
    </row>
    <row r="6429" spans="1:19" x14ac:dyDescent="0.2">
      <c r="A6429">
        <v>6416</v>
      </c>
      <c r="B6429" s="1">
        <v>44948</v>
      </c>
      <c r="C6429" t="s">
        <v>260</v>
      </c>
      <c r="D6429" t="s">
        <v>332</v>
      </c>
      <c r="E6429">
        <v>1</v>
      </c>
      <c r="F6429" t="s">
        <v>891</v>
      </c>
      <c r="G6429" t="s">
        <v>272</v>
      </c>
      <c r="H6429" t="s">
        <v>319</v>
      </c>
      <c r="M6429" s="2">
        <v>3500</v>
      </c>
      <c r="N6429" s="2">
        <v>10000</v>
      </c>
      <c r="O6429" s="2">
        <f>IF(Tabla1[[#This Row],[Mov]]="VNT",Tabla1[[#This Row],[Sale]]-Tabla1[[#This Row],[Cost]],-Tabla1[[#This Row],[Cost]]*Tabla1[[#This Row],[Cant]])</f>
        <v>6500</v>
      </c>
      <c r="P6429" s="8">
        <f>IF(Tabla1[[#This Row],[Mov]]="VNT",-Tabla1[[#This Row],[Cant]],Tabla1[[#This Row],[Cant]])</f>
        <v>-1</v>
      </c>
      <c r="Q6429" s="8">
        <f>DAY(Tabla1[[#This Row],[Date]])</f>
        <v>22</v>
      </c>
      <c r="R6429" s="8">
        <f>MONTH(Tabla1[[#This Row],[Date]])</f>
        <v>1</v>
      </c>
      <c r="S6429" s="8">
        <f>YEAR(Tabla1[[#This Row],[Date]])</f>
        <v>2023</v>
      </c>
    </row>
    <row r="6430" spans="1:19" x14ac:dyDescent="0.2">
      <c r="A6430">
        <v>6417</v>
      </c>
      <c r="B6430" s="1">
        <v>44948</v>
      </c>
      <c r="C6430" t="s">
        <v>260</v>
      </c>
      <c r="D6430" t="s">
        <v>332</v>
      </c>
      <c r="E6430">
        <v>1</v>
      </c>
      <c r="F6430" t="s">
        <v>21</v>
      </c>
      <c r="G6430" t="s">
        <v>272</v>
      </c>
      <c r="H6430" t="s">
        <v>1522</v>
      </c>
      <c r="M6430" s="2">
        <v>2800</v>
      </c>
      <c r="N6430" s="2">
        <v>10000</v>
      </c>
      <c r="O6430" s="2">
        <f>IF(Tabla1[[#This Row],[Mov]]="VNT",Tabla1[[#This Row],[Sale]]-Tabla1[[#This Row],[Cost]],-Tabla1[[#This Row],[Cost]]*Tabla1[[#This Row],[Cant]])</f>
        <v>7200</v>
      </c>
      <c r="P6430" s="8">
        <f>IF(Tabla1[[#This Row],[Mov]]="VNT",-Tabla1[[#This Row],[Cant]],Tabla1[[#This Row],[Cant]])</f>
        <v>-1</v>
      </c>
      <c r="Q6430" s="8">
        <f>DAY(Tabla1[[#This Row],[Date]])</f>
        <v>22</v>
      </c>
      <c r="R6430" s="8">
        <f>MONTH(Tabla1[[#This Row],[Date]])</f>
        <v>1</v>
      </c>
      <c r="S6430" s="8">
        <f>YEAR(Tabla1[[#This Row],[Date]])</f>
        <v>2023</v>
      </c>
    </row>
    <row r="6431" spans="1:19" x14ac:dyDescent="0.2">
      <c r="A6431">
        <v>6418</v>
      </c>
      <c r="B6431" s="1">
        <v>44948</v>
      </c>
      <c r="C6431" t="s">
        <v>260</v>
      </c>
      <c r="D6431" t="s">
        <v>332</v>
      </c>
      <c r="E6431">
        <v>1</v>
      </c>
      <c r="F6431" t="s">
        <v>891</v>
      </c>
      <c r="G6431" t="s">
        <v>272</v>
      </c>
      <c r="H6431" t="s">
        <v>282</v>
      </c>
      <c r="M6431" s="2">
        <v>3500</v>
      </c>
      <c r="N6431" s="2">
        <v>10000</v>
      </c>
      <c r="O6431" s="2">
        <f>IF(Tabla1[[#This Row],[Mov]]="VNT",Tabla1[[#This Row],[Sale]]-Tabla1[[#This Row],[Cost]],-Tabla1[[#This Row],[Cost]]*Tabla1[[#This Row],[Cant]])</f>
        <v>6500</v>
      </c>
      <c r="P6431" s="8">
        <f>IF(Tabla1[[#This Row],[Mov]]="VNT",-Tabla1[[#This Row],[Cant]],Tabla1[[#This Row],[Cant]])</f>
        <v>-1</v>
      </c>
      <c r="Q6431" s="8">
        <f>DAY(Tabla1[[#This Row],[Date]])</f>
        <v>22</v>
      </c>
      <c r="R6431" s="8">
        <f>MONTH(Tabla1[[#This Row],[Date]])</f>
        <v>1</v>
      </c>
      <c r="S6431" s="8">
        <f>YEAR(Tabla1[[#This Row],[Date]])</f>
        <v>2023</v>
      </c>
    </row>
    <row r="6432" spans="1:19" x14ac:dyDescent="0.2">
      <c r="A6432">
        <v>6419</v>
      </c>
      <c r="B6432" s="1">
        <v>44948</v>
      </c>
      <c r="C6432" t="s">
        <v>260</v>
      </c>
      <c r="D6432" t="s">
        <v>332</v>
      </c>
      <c r="E6432">
        <v>1</v>
      </c>
      <c r="F6432" t="s">
        <v>1174</v>
      </c>
      <c r="G6432" t="s">
        <v>272</v>
      </c>
      <c r="H6432" t="s">
        <v>309</v>
      </c>
      <c r="M6432" s="2">
        <v>5000</v>
      </c>
      <c r="N6432" s="2">
        <v>12000</v>
      </c>
      <c r="O6432" s="2">
        <f>IF(Tabla1[[#This Row],[Mov]]="VNT",Tabla1[[#This Row],[Sale]]-Tabla1[[#This Row],[Cost]],-Tabla1[[#This Row],[Cost]]*Tabla1[[#This Row],[Cant]])</f>
        <v>7000</v>
      </c>
      <c r="P6432" s="8">
        <f>IF(Tabla1[[#This Row],[Mov]]="VNT",-Tabla1[[#This Row],[Cant]],Tabla1[[#This Row],[Cant]])</f>
        <v>-1</v>
      </c>
      <c r="Q6432" s="8">
        <f>DAY(Tabla1[[#This Row],[Date]])</f>
        <v>22</v>
      </c>
      <c r="R6432" s="8">
        <f>MONTH(Tabla1[[#This Row],[Date]])</f>
        <v>1</v>
      </c>
      <c r="S6432" s="8">
        <f>YEAR(Tabla1[[#This Row],[Date]])</f>
        <v>2023</v>
      </c>
    </row>
    <row r="6433" spans="1:19" x14ac:dyDescent="0.2">
      <c r="A6433">
        <v>6420</v>
      </c>
      <c r="B6433" s="1">
        <v>44948</v>
      </c>
      <c r="C6433" t="s">
        <v>260</v>
      </c>
      <c r="D6433" t="s">
        <v>332</v>
      </c>
      <c r="E6433">
        <v>1</v>
      </c>
      <c r="F6433" t="s">
        <v>476</v>
      </c>
      <c r="G6433" t="s">
        <v>266</v>
      </c>
      <c r="H6433" t="s">
        <v>2387</v>
      </c>
      <c r="M6433" s="2">
        <v>2000</v>
      </c>
      <c r="N6433" s="2">
        <v>6000</v>
      </c>
      <c r="O6433" s="2">
        <f>IF(Tabla1[[#This Row],[Mov]]="VNT",Tabla1[[#This Row],[Sale]]-Tabla1[[#This Row],[Cost]],-Tabla1[[#This Row],[Cost]]*Tabla1[[#This Row],[Cant]])</f>
        <v>4000</v>
      </c>
      <c r="P6433" s="8">
        <f>IF(Tabla1[[#This Row],[Mov]]="VNT",-Tabla1[[#This Row],[Cant]],Tabla1[[#This Row],[Cant]])</f>
        <v>-1</v>
      </c>
      <c r="Q6433" s="8">
        <f>DAY(Tabla1[[#This Row],[Date]])</f>
        <v>22</v>
      </c>
      <c r="R6433" s="8">
        <f>MONTH(Tabla1[[#This Row],[Date]])</f>
        <v>1</v>
      </c>
      <c r="S6433" s="8">
        <f>YEAR(Tabla1[[#This Row],[Date]])</f>
        <v>2023</v>
      </c>
    </row>
    <row r="6434" spans="1:19" x14ac:dyDescent="0.2">
      <c r="A6434">
        <v>6421</v>
      </c>
      <c r="B6434" s="1">
        <v>44948</v>
      </c>
      <c r="C6434" t="s">
        <v>260</v>
      </c>
      <c r="D6434" t="s">
        <v>332</v>
      </c>
      <c r="E6434">
        <v>1</v>
      </c>
      <c r="F6434" t="s">
        <v>734</v>
      </c>
      <c r="G6434" t="s">
        <v>735</v>
      </c>
      <c r="H6434" t="s">
        <v>858</v>
      </c>
      <c r="M6434" s="2">
        <v>30000</v>
      </c>
      <c r="N6434" s="2">
        <v>55000</v>
      </c>
      <c r="O6434" s="2">
        <f>IF(Tabla1[[#This Row],[Mov]]="VNT",Tabla1[[#This Row],[Sale]]-Tabla1[[#This Row],[Cost]],-Tabla1[[#This Row],[Cost]]*Tabla1[[#This Row],[Cant]])</f>
        <v>25000</v>
      </c>
      <c r="P6434" s="8">
        <f>IF(Tabla1[[#This Row],[Mov]]="VNT",-Tabla1[[#This Row],[Cant]],Tabla1[[#This Row],[Cant]])</f>
        <v>-1</v>
      </c>
      <c r="Q6434" s="8">
        <f>DAY(Tabla1[[#This Row],[Date]])</f>
        <v>22</v>
      </c>
      <c r="R6434" s="8">
        <f>MONTH(Tabla1[[#This Row],[Date]])</f>
        <v>1</v>
      </c>
      <c r="S6434" s="8">
        <f>YEAR(Tabla1[[#This Row],[Date]])</f>
        <v>2023</v>
      </c>
    </row>
    <row r="6435" spans="1:19" x14ac:dyDescent="0.2">
      <c r="A6435">
        <v>6422</v>
      </c>
      <c r="B6435" s="1">
        <v>44948</v>
      </c>
      <c r="C6435" t="s">
        <v>260</v>
      </c>
      <c r="D6435" t="s">
        <v>332</v>
      </c>
      <c r="E6435">
        <v>1</v>
      </c>
      <c r="F6435" t="s">
        <v>455</v>
      </c>
      <c r="G6435" t="s">
        <v>600</v>
      </c>
      <c r="H6435" t="s">
        <v>1402</v>
      </c>
      <c r="M6435" s="2">
        <v>1000</v>
      </c>
      <c r="N6435" s="2">
        <v>4000</v>
      </c>
      <c r="O6435" s="2">
        <f>IF(Tabla1[[#This Row],[Mov]]="VNT",Tabla1[[#This Row],[Sale]]-Tabla1[[#This Row],[Cost]],-Tabla1[[#This Row],[Cost]]*Tabla1[[#This Row],[Cant]])</f>
        <v>3000</v>
      </c>
      <c r="P6435" s="8">
        <f>IF(Tabla1[[#This Row],[Mov]]="VNT",-Tabla1[[#This Row],[Cant]],Tabla1[[#This Row],[Cant]])</f>
        <v>-1</v>
      </c>
      <c r="Q6435" s="8">
        <f>DAY(Tabla1[[#This Row],[Date]])</f>
        <v>22</v>
      </c>
      <c r="R6435" s="8">
        <f>MONTH(Tabla1[[#This Row],[Date]])</f>
        <v>1</v>
      </c>
      <c r="S6435" s="8">
        <f>YEAR(Tabla1[[#This Row],[Date]])</f>
        <v>2023</v>
      </c>
    </row>
    <row r="6436" spans="1:19" x14ac:dyDescent="0.2">
      <c r="A6436">
        <v>6423</v>
      </c>
      <c r="B6436" s="1">
        <v>44948</v>
      </c>
      <c r="C6436" t="s">
        <v>260</v>
      </c>
      <c r="D6436" t="s">
        <v>332</v>
      </c>
      <c r="E6436">
        <v>1</v>
      </c>
      <c r="F6436" t="s">
        <v>116</v>
      </c>
      <c r="G6436" t="s">
        <v>600</v>
      </c>
      <c r="H6436" t="s">
        <v>565</v>
      </c>
      <c r="M6436" s="2">
        <v>3270</v>
      </c>
      <c r="N6436" s="2">
        <v>3500</v>
      </c>
      <c r="O6436" s="2">
        <f>IF(Tabla1[[#This Row],[Mov]]="VNT",Tabla1[[#This Row],[Sale]]-Tabla1[[#This Row],[Cost]],-Tabla1[[#This Row],[Cost]]*Tabla1[[#This Row],[Cant]])</f>
        <v>230</v>
      </c>
      <c r="P6436" s="8">
        <f>IF(Tabla1[[#This Row],[Mov]]="VNT",-Tabla1[[#This Row],[Cant]],Tabla1[[#This Row],[Cant]])</f>
        <v>-1</v>
      </c>
      <c r="Q6436" s="8">
        <f>DAY(Tabla1[[#This Row],[Date]])</f>
        <v>22</v>
      </c>
      <c r="R6436" s="8">
        <f>MONTH(Tabla1[[#This Row],[Date]])</f>
        <v>1</v>
      </c>
      <c r="S6436" s="8">
        <f>YEAR(Tabla1[[#This Row],[Date]])</f>
        <v>2023</v>
      </c>
    </row>
    <row r="6437" spans="1:19" x14ac:dyDescent="0.2">
      <c r="A6437">
        <v>6424</v>
      </c>
      <c r="B6437" s="1">
        <v>44948</v>
      </c>
      <c r="C6437" t="s">
        <v>260</v>
      </c>
      <c r="D6437" t="s">
        <v>332</v>
      </c>
      <c r="E6437">
        <v>1</v>
      </c>
      <c r="F6437" t="s">
        <v>116</v>
      </c>
      <c r="G6437" t="s">
        <v>347</v>
      </c>
      <c r="H6437" t="s">
        <v>518</v>
      </c>
      <c r="M6437" s="2">
        <v>3270</v>
      </c>
      <c r="N6437" s="2">
        <v>3500</v>
      </c>
      <c r="O6437" s="2">
        <f>IF(Tabla1[[#This Row],[Mov]]="VNT",Tabla1[[#This Row],[Sale]]-Tabla1[[#This Row],[Cost]],-Tabla1[[#This Row],[Cost]]*Tabla1[[#This Row],[Cant]])</f>
        <v>230</v>
      </c>
      <c r="P6437" s="8">
        <f>IF(Tabla1[[#This Row],[Mov]]="VNT",-Tabla1[[#This Row],[Cant]],Tabla1[[#This Row],[Cant]])</f>
        <v>-1</v>
      </c>
      <c r="Q6437" s="8">
        <f>DAY(Tabla1[[#This Row],[Date]])</f>
        <v>22</v>
      </c>
      <c r="R6437" s="8">
        <f>MONTH(Tabla1[[#This Row],[Date]])</f>
        <v>1</v>
      </c>
      <c r="S6437" s="8">
        <f>YEAR(Tabla1[[#This Row],[Date]])</f>
        <v>2023</v>
      </c>
    </row>
    <row r="6438" spans="1:19" x14ac:dyDescent="0.2">
      <c r="A6438">
        <v>6425</v>
      </c>
      <c r="B6438" s="1">
        <v>44949</v>
      </c>
      <c r="C6438" t="s">
        <v>260</v>
      </c>
      <c r="D6438" t="s">
        <v>332</v>
      </c>
      <c r="E6438">
        <v>1</v>
      </c>
      <c r="F6438" t="s">
        <v>386</v>
      </c>
      <c r="G6438" t="s">
        <v>272</v>
      </c>
      <c r="H6438" t="s">
        <v>2968</v>
      </c>
      <c r="M6438" s="2">
        <v>78000</v>
      </c>
      <c r="N6438" s="2">
        <v>125000</v>
      </c>
      <c r="O6438" s="2">
        <f>IF(Tabla1[[#This Row],[Mov]]="VNT",Tabla1[[#This Row],[Sale]]-Tabla1[[#This Row],[Cost]],-Tabla1[[#This Row],[Cost]]*Tabla1[[#This Row],[Cant]])</f>
        <v>47000</v>
      </c>
      <c r="P6438" s="8">
        <f>IF(Tabla1[[#This Row],[Mov]]="VNT",-Tabla1[[#This Row],[Cant]],Tabla1[[#This Row],[Cant]])</f>
        <v>-1</v>
      </c>
      <c r="Q6438" s="8">
        <f>DAY(Tabla1[[#This Row],[Date]])</f>
        <v>23</v>
      </c>
      <c r="R6438" s="8">
        <f>MONTH(Tabla1[[#This Row],[Date]])</f>
        <v>1</v>
      </c>
      <c r="S6438" s="8">
        <f>YEAR(Tabla1[[#This Row],[Date]])</f>
        <v>2023</v>
      </c>
    </row>
    <row r="6439" spans="1:19" x14ac:dyDescent="0.2">
      <c r="A6439">
        <v>6426</v>
      </c>
      <c r="B6439" s="1">
        <v>44949</v>
      </c>
      <c r="C6439" t="s">
        <v>260</v>
      </c>
      <c r="D6439" t="s">
        <v>332</v>
      </c>
      <c r="E6439">
        <v>1</v>
      </c>
      <c r="F6439" t="s">
        <v>21</v>
      </c>
      <c r="G6439" t="s">
        <v>272</v>
      </c>
      <c r="H6439" t="s">
        <v>24</v>
      </c>
      <c r="M6439" s="2">
        <v>3500</v>
      </c>
      <c r="N6439" s="2">
        <v>12000</v>
      </c>
      <c r="O6439" s="2">
        <f>IF(Tabla1[[#This Row],[Mov]]="VNT",Tabla1[[#This Row],[Sale]]-Tabla1[[#This Row],[Cost]],-Tabla1[[#This Row],[Cost]]*Tabla1[[#This Row],[Cant]])</f>
        <v>8500</v>
      </c>
      <c r="P6439" s="8">
        <f>IF(Tabla1[[#This Row],[Mov]]="VNT",-Tabla1[[#This Row],[Cant]],Tabla1[[#This Row],[Cant]])</f>
        <v>-1</v>
      </c>
      <c r="Q6439" s="8">
        <f>DAY(Tabla1[[#This Row],[Date]])</f>
        <v>23</v>
      </c>
      <c r="R6439" s="8">
        <f>MONTH(Tabla1[[#This Row],[Date]])</f>
        <v>1</v>
      </c>
      <c r="S6439" s="8">
        <f>YEAR(Tabla1[[#This Row],[Date]])</f>
        <v>2023</v>
      </c>
    </row>
    <row r="6440" spans="1:19" x14ac:dyDescent="0.2">
      <c r="A6440">
        <v>6427</v>
      </c>
      <c r="B6440" s="1">
        <v>44949</v>
      </c>
      <c r="C6440" t="s">
        <v>260</v>
      </c>
      <c r="D6440" t="s">
        <v>332</v>
      </c>
      <c r="E6440">
        <v>1</v>
      </c>
      <c r="F6440" t="s">
        <v>116</v>
      </c>
      <c r="G6440" t="s">
        <v>600</v>
      </c>
      <c r="H6440" t="s">
        <v>565</v>
      </c>
      <c r="M6440" s="2">
        <v>2803</v>
      </c>
      <c r="N6440" s="2">
        <v>3000</v>
      </c>
      <c r="O6440" s="2">
        <f>IF(Tabla1[[#This Row],[Mov]]="VNT",Tabla1[[#This Row],[Sale]]-Tabla1[[#This Row],[Cost]],-Tabla1[[#This Row],[Cost]]*Tabla1[[#This Row],[Cant]])</f>
        <v>197</v>
      </c>
      <c r="P6440" s="8">
        <f>IF(Tabla1[[#This Row],[Mov]]="VNT",-Tabla1[[#This Row],[Cant]],Tabla1[[#This Row],[Cant]])</f>
        <v>-1</v>
      </c>
      <c r="Q6440" s="8">
        <f>DAY(Tabla1[[#This Row],[Date]])</f>
        <v>23</v>
      </c>
      <c r="R6440" s="8">
        <f>MONTH(Tabla1[[#This Row],[Date]])</f>
        <v>1</v>
      </c>
      <c r="S6440" s="8">
        <f>YEAR(Tabla1[[#This Row],[Date]])</f>
        <v>2023</v>
      </c>
    </row>
    <row r="6441" spans="1:19" x14ac:dyDescent="0.2">
      <c r="A6441">
        <v>6428</v>
      </c>
      <c r="B6441" s="1">
        <v>44949</v>
      </c>
      <c r="C6441" t="s">
        <v>260</v>
      </c>
      <c r="D6441" t="s">
        <v>332</v>
      </c>
      <c r="E6441">
        <v>1</v>
      </c>
      <c r="F6441" t="s">
        <v>15</v>
      </c>
      <c r="G6441" t="s">
        <v>273</v>
      </c>
      <c r="H6441" t="s">
        <v>41</v>
      </c>
      <c r="M6441" s="2">
        <v>2000</v>
      </c>
      <c r="N6441" s="2">
        <v>10000</v>
      </c>
      <c r="O6441" s="2">
        <f>IF(Tabla1[[#This Row],[Mov]]="VNT",Tabla1[[#This Row],[Sale]]-Tabla1[[#This Row],[Cost]],-Tabla1[[#This Row],[Cost]]*Tabla1[[#This Row],[Cant]])</f>
        <v>8000</v>
      </c>
      <c r="P6441" s="8">
        <f>IF(Tabla1[[#This Row],[Mov]]="VNT",-Tabla1[[#This Row],[Cant]],Tabla1[[#This Row],[Cant]])</f>
        <v>-1</v>
      </c>
      <c r="Q6441" s="8">
        <f>DAY(Tabla1[[#This Row],[Date]])</f>
        <v>23</v>
      </c>
      <c r="R6441" s="8">
        <f>MONTH(Tabla1[[#This Row],[Date]])</f>
        <v>1</v>
      </c>
      <c r="S6441" s="8">
        <f>YEAR(Tabla1[[#This Row],[Date]])</f>
        <v>2023</v>
      </c>
    </row>
    <row r="6442" spans="1:19" x14ac:dyDescent="0.2">
      <c r="A6442">
        <v>6429</v>
      </c>
      <c r="B6442" s="1">
        <v>44949</v>
      </c>
      <c r="C6442" t="s">
        <v>260</v>
      </c>
      <c r="D6442" t="s">
        <v>332</v>
      </c>
      <c r="E6442">
        <v>1</v>
      </c>
      <c r="F6442" t="s">
        <v>21</v>
      </c>
      <c r="G6442" t="s">
        <v>272</v>
      </c>
      <c r="H6442" t="s">
        <v>24</v>
      </c>
      <c r="M6442" s="2">
        <v>3500</v>
      </c>
      <c r="N6442" s="2">
        <v>12000</v>
      </c>
      <c r="O6442" s="2">
        <f>IF(Tabla1[[#This Row],[Mov]]="VNT",Tabla1[[#This Row],[Sale]]-Tabla1[[#This Row],[Cost]],-Tabla1[[#This Row],[Cost]]*Tabla1[[#This Row],[Cant]])</f>
        <v>8500</v>
      </c>
      <c r="P6442" s="8">
        <f>IF(Tabla1[[#This Row],[Mov]]="VNT",-Tabla1[[#This Row],[Cant]],Tabla1[[#This Row],[Cant]])</f>
        <v>-1</v>
      </c>
      <c r="Q6442" s="8">
        <f>DAY(Tabla1[[#This Row],[Date]])</f>
        <v>23</v>
      </c>
      <c r="R6442" s="8">
        <f>MONTH(Tabla1[[#This Row],[Date]])</f>
        <v>1</v>
      </c>
      <c r="S6442" s="8">
        <f>YEAR(Tabla1[[#This Row],[Date]])</f>
        <v>2023</v>
      </c>
    </row>
    <row r="6443" spans="1:19" x14ac:dyDescent="0.2">
      <c r="A6443">
        <v>6430</v>
      </c>
      <c r="B6443" s="1">
        <v>44949</v>
      </c>
      <c r="C6443" t="s">
        <v>260</v>
      </c>
      <c r="D6443" t="s">
        <v>332</v>
      </c>
      <c r="E6443">
        <v>1</v>
      </c>
      <c r="F6443" t="s">
        <v>116</v>
      </c>
      <c r="G6443" t="s">
        <v>347</v>
      </c>
      <c r="H6443" t="s">
        <v>518</v>
      </c>
      <c r="M6443" s="2">
        <v>6074</v>
      </c>
      <c r="N6443" s="2">
        <v>6500</v>
      </c>
      <c r="O6443" s="2">
        <f>IF(Tabla1[[#This Row],[Mov]]="VNT",Tabla1[[#This Row],[Sale]]-Tabla1[[#This Row],[Cost]],-Tabla1[[#This Row],[Cost]]*Tabla1[[#This Row],[Cant]])</f>
        <v>426</v>
      </c>
      <c r="P6443" s="8">
        <f>IF(Tabla1[[#This Row],[Mov]]="VNT",-Tabla1[[#This Row],[Cant]],Tabla1[[#This Row],[Cant]])</f>
        <v>-1</v>
      </c>
      <c r="Q6443" s="8">
        <f>DAY(Tabla1[[#This Row],[Date]])</f>
        <v>23</v>
      </c>
      <c r="R6443" s="8">
        <f>MONTH(Tabla1[[#This Row],[Date]])</f>
        <v>1</v>
      </c>
      <c r="S6443" s="8">
        <f>YEAR(Tabla1[[#This Row],[Date]])</f>
        <v>2023</v>
      </c>
    </row>
    <row r="6444" spans="1:19" x14ac:dyDescent="0.2">
      <c r="A6444">
        <v>6431</v>
      </c>
      <c r="B6444" s="1">
        <v>44949</v>
      </c>
      <c r="C6444" t="s">
        <v>260</v>
      </c>
      <c r="D6444" t="s">
        <v>332</v>
      </c>
      <c r="E6444">
        <v>1</v>
      </c>
      <c r="F6444" t="s">
        <v>21</v>
      </c>
      <c r="G6444" t="s">
        <v>272</v>
      </c>
      <c r="H6444" t="s">
        <v>24</v>
      </c>
      <c r="M6444" s="2">
        <v>2800</v>
      </c>
      <c r="N6444" s="2">
        <v>10000</v>
      </c>
      <c r="O6444" s="2">
        <f>IF(Tabla1[[#This Row],[Mov]]="VNT",Tabla1[[#This Row],[Sale]]-Tabla1[[#This Row],[Cost]],-Tabla1[[#This Row],[Cost]]*Tabla1[[#This Row],[Cant]])</f>
        <v>7200</v>
      </c>
      <c r="P6444" s="8">
        <f>IF(Tabla1[[#This Row],[Mov]]="VNT",-Tabla1[[#This Row],[Cant]],Tabla1[[#This Row],[Cant]])</f>
        <v>-1</v>
      </c>
      <c r="Q6444" s="8">
        <f>DAY(Tabla1[[#This Row],[Date]])</f>
        <v>23</v>
      </c>
      <c r="R6444" s="8">
        <f>MONTH(Tabla1[[#This Row],[Date]])</f>
        <v>1</v>
      </c>
      <c r="S6444" s="8">
        <f>YEAR(Tabla1[[#This Row],[Date]])</f>
        <v>2023</v>
      </c>
    </row>
    <row r="6445" spans="1:19" x14ac:dyDescent="0.2">
      <c r="A6445">
        <v>6432</v>
      </c>
      <c r="B6445" s="1">
        <v>44949</v>
      </c>
      <c r="C6445" t="s">
        <v>260</v>
      </c>
      <c r="D6445" t="s">
        <v>332</v>
      </c>
      <c r="E6445">
        <v>1</v>
      </c>
      <c r="F6445" t="s">
        <v>116</v>
      </c>
      <c r="G6445" t="s">
        <v>347</v>
      </c>
      <c r="H6445" t="s">
        <v>518</v>
      </c>
      <c r="M6445" s="2">
        <v>7008</v>
      </c>
      <c r="N6445" s="2">
        <v>7500</v>
      </c>
      <c r="O6445" s="2">
        <f>IF(Tabla1[[#This Row],[Mov]]="VNT",Tabla1[[#This Row],[Sale]]-Tabla1[[#This Row],[Cost]],-Tabla1[[#This Row],[Cost]]*Tabla1[[#This Row],[Cant]])</f>
        <v>492</v>
      </c>
      <c r="P6445" s="8">
        <f>IF(Tabla1[[#This Row],[Mov]]="VNT",-Tabla1[[#This Row],[Cant]],Tabla1[[#This Row],[Cant]])</f>
        <v>-1</v>
      </c>
      <c r="Q6445" s="8">
        <f>DAY(Tabla1[[#This Row],[Date]])</f>
        <v>23</v>
      </c>
      <c r="R6445" s="8">
        <f>MONTH(Tabla1[[#This Row],[Date]])</f>
        <v>1</v>
      </c>
      <c r="S6445" s="8">
        <f>YEAR(Tabla1[[#This Row],[Date]])</f>
        <v>2023</v>
      </c>
    </row>
    <row r="6446" spans="1:19" x14ac:dyDescent="0.2">
      <c r="A6446">
        <v>6433</v>
      </c>
      <c r="B6446" s="1">
        <v>44949</v>
      </c>
      <c r="C6446" t="s">
        <v>260</v>
      </c>
      <c r="D6446" t="s">
        <v>332</v>
      </c>
      <c r="E6446">
        <v>1</v>
      </c>
      <c r="F6446" t="s">
        <v>224</v>
      </c>
      <c r="G6446" t="s">
        <v>284</v>
      </c>
      <c r="H6446" t="s">
        <v>1625</v>
      </c>
      <c r="M6446" s="2">
        <v>7000</v>
      </c>
      <c r="N6446" s="2">
        <v>18000</v>
      </c>
      <c r="O6446" s="2">
        <f>IF(Tabla1[[#This Row],[Mov]]="VNT",Tabla1[[#This Row],[Sale]]-Tabla1[[#This Row],[Cost]],-Tabla1[[#This Row],[Cost]]*Tabla1[[#This Row],[Cant]])</f>
        <v>11000</v>
      </c>
      <c r="P6446" s="8">
        <f>IF(Tabla1[[#This Row],[Mov]]="VNT",-Tabla1[[#This Row],[Cant]],Tabla1[[#This Row],[Cant]])</f>
        <v>-1</v>
      </c>
      <c r="Q6446" s="8">
        <f>DAY(Tabla1[[#This Row],[Date]])</f>
        <v>23</v>
      </c>
      <c r="R6446" s="8">
        <f>MONTH(Tabla1[[#This Row],[Date]])</f>
        <v>1</v>
      </c>
      <c r="S6446" s="8">
        <f>YEAR(Tabla1[[#This Row],[Date]])</f>
        <v>2023</v>
      </c>
    </row>
    <row r="6447" spans="1:19" x14ac:dyDescent="0.2">
      <c r="A6447">
        <v>6434</v>
      </c>
      <c r="B6447" s="1">
        <v>44949</v>
      </c>
      <c r="C6447" t="s">
        <v>260</v>
      </c>
      <c r="D6447" t="s">
        <v>332</v>
      </c>
      <c r="E6447">
        <v>1</v>
      </c>
      <c r="F6447" t="s">
        <v>44</v>
      </c>
      <c r="G6447" t="s">
        <v>266</v>
      </c>
      <c r="H6447" t="s">
        <v>2390</v>
      </c>
      <c r="M6447" s="2">
        <v>35000</v>
      </c>
      <c r="N6447" s="2">
        <v>53000</v>
      </c>
      <c r="O6447" s="2">
        <f>IF(Tabla1[[#This Row],[Mov]]="VNT",Tabla1[[#This Row],[Sale]]-Tabla1[[#This Row],[Cost]],-Tabla1[[#This Row],[Cost]]*Tabla1[[#This Row],[Cant]])</f>
        <v>18000</v>
      </c>
      <c r="P6447" s="8">
        <f>IF(Tabla1[[#This Row],[Mov]]="VNT",-Tabla1[[#This Row],[Cant]],Tabla1[[#This Row],[Cant]])</f>
        <v>-1</v>
      </c>
      <c r="Q6447" s="8">
        <f>DAY(Tabla1[[#This Row],[Date]])</f>
        <v>23</v>
      </c>
      <c r="R6447" s="8">
        <f>MONTH(Tabla1[[#This Row],[Date]])</f>
        <v>1</v>
      </c>
      <c r="S6447" s="8">
        <f>YEAR(Tabla1[[#This Row],[Date]])</f>
        <v>2023</v>
      </c>
    </row>
    <row r="6448" spans="1:19" x14ac:dyDescent="0.2">
      <c r="A6448">
        <v>6435</v>
      </c>
      <c r="B6448" s="1">
        <v>44949</v>
      </c>
      <c r="C6448" t="s">
        <v>260</v>
      </c>
      <c r="D6448" t="s">
        <v>809</v>
      </c>
      <c r="E6448">
        <v>1</v>
      </c>
      <c r="F6448" t="s">
        <v>2046</v>
      </c>
      <c r="G6448" t="s">
        <v>266</v>
      </c>
      <c r="H6448" t="s">
        <v>2358</v>
      </c>
      <c r="M6448" s="2">
        <v>30000</v>
      </c>
      <c r="N6448" s="2">
        <v>50000</v>
      </c>
      <c r="O6448" s="2">
        <f>IF(Tabla1[[#This Row],[Mov]]="VNT",Tabla1[[#This Row],[Sale]]-Tabla1[[#This Row],[Cost]],-Tabla1[[#This Row],[Cost]]*Tabla1[[#This Row],[Cant]])</f>
        <v>20000</v>
      </c>
      <c r="P6448" s="8">
        <f>IF(Tabla1[[#This Row],[Mov]]="VNT",-Tabla1[[#This Row],[Cant]],Tabla1[[#This Row],[Cant]])</f>
        <v>-1</v>
      </c>
      <c r="Q6448" s="8">
        <f>DAY(Tabla1[[#This Row],[Date]])</f>
        <v>23</v>
      </c>
      <c r="R6448" s="8">
        <f>MONTH(Tabla1[[#This Row],[Date]])</f>
        <v>1</v>
      </c>
      <c r="S6448" s="8">
        <f>YEAR(Tabla1[[#This Row],[Date]])</f>
        <v>2023</v>
      </c>
    </row>
    <row r="6449" spans="1:19" x14ac:dyDescent="0.2">
      <c r="A6449">
        <v>6436</v>
      </c>
      <c r="B6449" s="1">
        <v>44949</v>
      </c>
      <c r="C6449" t="s">
        <v>260</v>
      </c>
      <c r="D6449" t="s">
        <v>809</v>
      </c>
      <c r="E6449">
        <v>1</v>
      </c>
      <c r="F6449" t="s">
        <v>2363</v>
      </c>
      <c r="G6449" t="s">
        <v>266</v>
      </c>
      <c r="H6449" t="s">
        <v>2359</v>
      </c>
      <c r="M6449" s="2">
        <v>3500</v>
      </c>
      <c r="N6449" s="2">
        <v>8000</v>
      </c>
      <c r="O6449" s="2">
        <f>IF(Tabla1[[#This Row],[Mov]]="VNT",Tabla1[[#This Row],[Sale]]-Tabla1[[#This Row],[Cost]],-Tabla1[[#This Row],[Cost]]*Tabla1[[#This Row],[Cant]])</f>
        <v>4500</v>
      </c>
      <c r="P6449" s="8">
        <f>IF(Tabla1[[#This Row],[Mov]]="VNT",-Tabla1[[#This Row],[Cant]],Tabla1[[#This Row],[Cant]])</f>
        <v>-1</v>
      </c>
      <c r="Q6449" s="8">
        <f>DAY(Tabla1[[#This Row],[Date]])</f>
        <v>23</v>
      </c>
      <c r="R6449" s="8">
        <f>MONTH(Tabla1[[#This Row],[Date]])</f>
        <v>1</v>
      </c>
      <c r="S6449" s="8">
        <f>YEAR(Tabla1[[#This Row],[Date]])</f>
        <v>2023</v>
      </c>
    </row>
    <row r="6450" spans="1:19" x14ac:dyDescent="0.2">
      <c r="A6450">
        <v>6437</v>
      </c>
      <c r="B6450" s="1">
        <v>44949</v>
      </c>
      <c r="C6450" t="s">
        <v>260</v>
      </c>
      <c r="D6450" t="s">
        <v>809</v>
      </c>
      <c r="E6450">
        <v>1</v>
      </c>
      <c r="F6450" t="s">
        <v>2363</v>
      </c>
      <c r="G6450" t="s">
        <v>266</v>
      </c>
      <c r="H6450" t="s">
        <v>2360</v>
      </c>
      <c r="M6450" s="2">
        <v>3500</v>
      </c>
      <c r="N6450" s="2">
        <v>8000</v>
      </c>
      <c r="O6450" s="2">
        <f>IF(Tabla1[[#This Row],[Mov]]="VNT",Tabla1[[#This Row],[Sale]]-Tabla1[[#This Row],[Cost]],-Tabla1[[#This Row],[Cost]]*Tabla1[[#This Row],[Cant]])</f>
        <v>4500</v>
      </c>
      <c r="P6450" s="8">
        <f>IF(Tabla1[[#This Row],[Mov]]="VNT",-Tabla1[[#This Row],[Cant]],Tabla1[[#This Row],[Cant]])</f>
        <v>-1</v>
      </c>
      <c r="Q6450" s="8">
        <f>DAY(Tabla1[[#This Row],[Date]])</f>
        <v>23</v>
      </c>
      <c r="R6450" s="8">
        <f>MONTH(Tabla1[[#This Row],[Date]])</f>
        <v>1</v>
      </c>
      <c r="S6450" s="8">
        <f>YEAR(Tabla1[[#This Row],[Date]])</f>
        <v>2023</v>
      </c>
    </row>
    <row r="6451" spans="1:19" x14ac:dyDescent="0.2">
      <c r="A6451">
        <v>6438</v>
      </c>
      <c r="B6451" s="1">
        <v>44949</v>
      </c>
      <c r="C6451" t="s">
        <v>260</v>
      </c>
      <c r="D6451" t="s">
        <v>809</v>
      </c>
      <c r="E6451">
        <v>1</v>
      </c>
      <c r="F6451" t="s">
        <v>2363</v>
      </c>
      <c r="G6451" t="s">
        <v>266</v>
      </c>
      <c r="H6451" t="s">
        <v>2388</v>
      </c>
      <c r="M6451" s="2">
        <v>3500</v>
      </c>
      <c r="N6451" s="2">
        <v>8000</v>
      </c>
      <c r="O6451" s="2">
        <f>IF(Tabla1[[#This Row],[Mov]]="VNT",Tabla1[[#This Row],[Sale]]-Tabla1[[#This Row],[Cost]],-Tabla1[[#This Row],[Cost]]*Tabla1[[#This Row],[Cant]])</f>
        <v>4500</v>
      </c>
      <c r="P6451" s="8">
        <f>IF(Tabla1[[#This Row],[Mov]]="VNT",-Tabla1[[#This Row],[Cant]],Tabla1[[#This Row],[Cant]])</f>
        <v>-1</v>
      </c>
      <c r="Q6451" s="8">
        <f>DAY(Tabla1[[#This Row],[Date]])</f>
        <v>23</v>
      </c>
      <c r="R6451" s="8">
        <f>MONTH(Tabla1[[#This Row],[Date]])</f>
        <v>1</v>
      </c>
      <c r="S6451" s="8">
        <f>YEAR(Tabla1[[#This Row],[Date]])</f>
        <v>2023</v>
      </c>
    </row>
    <row r="6452" spans="1:19" x14ac:dyDescent="0.2">
      <c r="A6452">
        <v>6439</v>
      </c>
      <c r="B6452" s="1">
        <v>44949</v>
      </c>
      <c r="C6452" t="s">
        <v>260</v>
      </c>
      <c r="D6452" t="s">
        <v>809</v>
      </c>
      <c r="E6452">
        <v>1</v>
      </c>
      <c r="F6452" t="s">
        <v>2046</v>
      </c>
      <c r="G6452" t="s">
        <v>266</v>
      </c>
      <c r="H6452" t="s">
        <v>2403</v>
      </c>
      <c r="M6452" s="2">
        <v>21000</v>
      </c>
      <c r="N6452" s="2">
        <v>30000</v>
      </c>
      <c r="O6452" s="2">
        <f>IF(Tabla1[[#This Row],[Mov]]="VNT",Tabla1[[#This Row],[Sale]]-Tabla1[[#This Row],[Cost]],-Tabla1[[#This Row],[Cost]]*Tabla1[[#This Row],[Cant]])</f>
        <v>9000</v>
      </c>
      <c r="P6452" s="8">
        <f>IF(Tabla1[[#This Row],[Mov]]="VNT",-Tabla1[[#This Row],[Cant]],Tabla1[[#This Row],[Cant]])</f>
        <v>-1</v>
      </c>
      <c r="Q6452" s="8">
        <f>DAY(Tabla1[[#This Row],[Date]])</f>
        <v>23</v>
      </c>
      <c r="R6452" s="8">
        <f>MONTH(Tabla1[[#This Row],[Date]])</f>
        <v>1</v>
      </c>
      <c r="S6452" s="8">
        <f>YEAR(Tabla1[[#This Row],[Date]])</f>
        <v>2023</v>
      </c>
    </row>
    <row r="6453" spans="1:19" x14ac:dyDescent="0.2">
      <c r="A6453">
        <v>6440</v>
      </c>
      <c r="B6453" s="1">
        <v>44949</v>
      </c>
      <c r="C6453" t="s">
        <v>260</v>
      </c>
      <c r="D6453" t="s">
        <v>809</v>
      </c>
      <c r="E6453">
        <v>1</v>
      </c>
      <c r="F6453" t="s">
        <v>2389</v>
      </c>
      <c r="G6453" t="s">
        <v>266</v>
      </c>
      <c r="H6453" t="s">
        <v>2389</v>
      </c>
      <c r="M6453" s="2">
        <v>22000</v>
      </c>
      <c r="N6453" s="2">
        <v>35000</v>
      </c>
      <c r="O6453" s="2">
        <f>IF(Tabla1[[#This Row],[Mov]]="VNT",Tabla1[[#This Row],[Sale]]-Tabla1[[#This Row],[Cost]],-Tabla1[[#This Row],[Cost]]*Tabla1[[#This Row],[Cant]])</f>
        <v>13000</v>
      </c>
      <c r="P6453" s="8">
        <f>IF(Tabla1[[#This Row],[Mov]]="VNT",-Tabla1[[#This Row],[Cant]],Tabla1[[#This Row],[Cant]])</f>
        <v>-1</v>
      </c>
      <c r="Q6453" s="8">
        <f>DAY(Tabla1[[#This Row],[Date]])</f>
        <v>23</v>
      </c>
      <c r="R6453" s="8">
        <f>MONTH(Tabla1[[#This Row],[Date]])</f>
        <v>1</v>
      </c>
      <c r="S6453" s="8">
        <f>YEAR(Tabla1[[#This Row],[Date]])</f>
        <v>2023</v>
      </c>
    </row>
    <row r="6454" spans="1:19" x14ac:dyDescent="0.2">
      <c r="A6454">
        <v>6441</v>
      </c>
      <c r="B6454" s="1">
        <v>44949</v>
      </c>
      <c r="C6454" t="s">
        <v>260</v>
      </c>
      <c r="D6454" t="s">
        <v>332</v>
      </c>
      <c r="E6454">
        <v>1</v>
      </c>
      <c r="F6454" t="s">
        <v>458</v>
      </c>
      <c r="G6454" t="s">
        <v>263</v>
      </c>
      <c r="H6454" t="s">
        <v>2391</v>
      </c>
      <c r="M6454" s="2">
        <v>0</v>
      </c>
      <c r="N6454" s="2">
        <v>25000</v>
      </c>
      <c r="O6454" s="2">
        <f>IF(Tabla1[[#This Row],[Mov]]="VNT",Tabla1[[#This Row],[Sale]]-Tabla1[[#This Row],[Cost]],-Tabla1[[#This Row],[Cost]]*Tabla1[[#This Row],[Cant]])</f>
        <v>25000</v>
      </c>
      <c r="P6454" s="8">
        <f>IF(Tabla1[[#This Row],[Mov]]="VNT",-Tabla1[[#This Row],[Cant]],Tabla1[[#This Row],[Cant]])</f>
        <v>-1</v>
      </c>
      <c r="Q6454" s="8">
        <f>DAY(Tabla1[[#This Row],[Date]])</f>
        <v>23</v>
      </c>
      <c r="R6454" s="8">
        <f>MONTH(Tabla1[[#This Row],[Date]])</f>
        <v>1</v>
      </c>
      <c r="S6454" s="8">
        <f>YEAR(Tabla1[[#This Row],[Date]])</f>
        <v>2023</v>
      </c>
    </row>
    <row r="6455" spans="1:19" x14ac:dyDescent="0.2">
      <c r="A6455">
        <v>6442</v>
      </c>
      <c r="B6455" s="1">
        <v>44949</v>
      </c>
      <c r="C6455" t="s">
        <v>260</v>
      </c>
      <c r="D6455" t="s">
        <v>332</v>
      </c>
      <c r="E6455">
        <v>1</v>
      </c>
      <c r="F6455" t="s">
        <v>116</v>
      </c>
      <c r="G6455" t="s">
        <v>347</v>
      </c>
      <c r="H6455" t="s">
        <v>518</v>
      </c>
      <c r="M6455" s="2">
        <v>6074</v>
      </c>
      <c r="N6455" s="2">
        <v>6500</v>
      </c>
      <c r="O6455" s="2">
        <f>IF(Tabla1[[#This Row],[Mov]]="VNT",Tabla1[[#This Row],[Sale]]-Tabla1[[#This Row],[Cost]],-Tabla1[[#This Row],[Cost]]*Tabla1[[#This Row],[Cant]])</f>
        <v>426</v>
      </c>
      <c r="P6455" s="8">
        <f>IF(Tabla1[[#This Row],[Mov]]="VNT",-Tabla1[[#This Row],[Cant]],Tabla1[[#This Row],[Cant]])</f>
        <v>-1</v>
      </c>
      <c r="Q6455" s="8">
        <f>DAY(Tabla1[[#This Row],[Date]])</f>
        <v>23</v>
      </c>
      <c r="R6455" s="8">
        <f>MONTH(Tabla1[[#This Row],[Date]])</f>
        <v>1</v>
      </c>
      <c r="S6455" s="8">
        <f>YEAR(Tabla1[[#This Row],[Date]])</f>
        <v>2023</v>
      </c>
    </row>
    <row r="6456" spans="1:19" x14ac:dyDescent="0.2">
      <c r="A6456">
        <v>6443</v>
      </c>
      <c r="B6456" s="1">
        <v>44949</v>
      </c>
      <c r="C6456" t="s">
        <v>260</v>
      </c>
      <c r="D6456" t="s">
        <v>332</v>
      </c>
      <c r="E6456">
        <v>1</v>
      </c>
      <c r="F6456" t="s">
        <v>225</v>
      </c>
      <c r="G6456" t="s">
        <v>273</v>
      </c>
      <c r="H6456" t="s">
        <v>470</v>
      </c>
      <c r="M6456" s="2">
        <v>1100</v>
      </c>
      <c r="N6456" s="2">
        <v>10000</v>
      </c>
      <c r="O6456" s="2">
        <f>IF(Tabla1[[#This Row],[Mov]]="VNT",Tabla1[[#This Row],[Sale]]-Tabla1[[#This Row],[Cost]],-Tabla1[[#This Row],[Cost]]*Tabla1[[#This Row],[Cant]])</f>
        <v>8900</v>
      </c>
      <c r="P6456" s="8">
        <f>IF(Tabla1[[#This Row],[Mov]]="VNT",-Tabla1[[#This Row],[Cant]],Tabla1[[#This Row],[Cant]])</f>
        <v>-1</v>
      </c>
      <c r="Q6456" s="8">
        <f>DAY(Tabla1[[#This Row],[Date]])</f>
        <v>23</v>
      </c>
      <c r="R6456" s="8">
        <f>MONTH(Tabla1[[#This Row],[Date]])</f>
        <v>1</v>
      </c>
      <c r="S6456" s="8">
        <f>YEAR(Tabla1[[#This Row],[Date]])</f>
        <v>2023</v>
      </c>
    </row>
    <row r="6457" spans="1:19" x14ac:dyDescent="0.2">
      <c r="A6457">
        <v>6444</v>
      </c>
      <c r="B6457" s="1">
        <v>44949</v>
      </c>
      <c r="C6457" t="s">
        <v>260</v>
      </c>
      <c r="D6457" t="s">
        <v>332</v>
      </c>
      <c r="E6457">
        <v>1</v>
      </c>
      <c r="F6457" t="s">
        <v>116</v>
      </c>
      <c r="G6457" t="s">
        <v>347</v>
      </c>
      <c r="H6457" t="s">
        <v>518</v>
      </c>
      <c r="M6457" s="2">
        <v>1868</v>
      </c>
      <c r="N6457" s="2">
        <v>2000</v>
      </c>
      <c r="O6457" s="2">
        <f>IF(Tabla1[[#This Row],[Mov]]="VNT",Tabla1[[#This Row],[Sale]]-Tabla1[[#This Row],[Cost]],-Tabla1[[#This Row],[Cost]]*Tabla1[[#This Row],[Cant]])</f>
        <v>132</v>
      </c>
      <c r="P6457" s="8">
        <f>IF(Tabla1[[#This Row],[Mov]]="VNT",-Tabla1[[#This Row],[Cant]],Tabla1[[#This Row],[Cant]])</f>
        <v>-1</v>
      </c>
      <c r="Q6457" s="8">
        <f>DAY(Tabla1[[#This Row],[Date]])</f>
        <v>23</v>
      </c>
      <c r="R6457" s="8">
        <f>MONTH(Tabla1[[#This Row],[Date]])</f>
        <v>1</v>
      </c>
      <c r="S6457" s="8">
        <f>YEAR(Tabla1[[#This Row],[Date]])</f>
        <v>2023</v>
      </c>
    </row>
    <row r="6458" spans="1:19" x14ac:dyDescent="0.2">
      <c r="A6458">
        <v>6445</v>
      </c>
      <c r="B6458" s="1">
        <v>44949</v>
      </c>
      <c r="C6458" t="s">
        <v>260</v>
      </c>
      <c r="D6458" t="s">
        <v>332</v>
      </c>
      <c r="E6458">
        <v>1</v>
      </c>
      <c r="F6458" t="s">
        <v>21</v>
      </c>
      <c r="G6458" t="s">
        <v>272</v>
      </c>
      <c r="H6458" t="s">
        <v>24</v>
      </c>
      <c r="M6458" s="2">
        <v>3500</v>
      </c>
      <c r="N6458" s="2">
        <v>12000</v>
      </c>
      <c r="O6458" s="2">
        <f>IF(Tabla1[[#This Row],[Mov]]="VNT",Tabla1[[#This Row],[Sale]]-Tabla1[[#This Row],[Cost]],-Tabla1[[#This Row],[Cost]]*Tabla1[[#This Row],[Cant]])</f>
        <v>8500</v>
      </c>
      <c r="P6458" s="8">
        <f>IF(Tabla1[[#This Row],[Mov]]="VNT",-Tabla1[[#This Row],[Cant]],Tabla1[[#This Row],[Cant]])</f>
        <v>-1</v>
      </c>
      <c r="Q6458" s="8">
        <f>DAY(Tabla1[[#This Row],[Date]])</f>
        <v>23</v>
      </c>
      <c r="R6458" s="8">
        <f>MONTH(Tabla1[[#This Row],[Date]])</f>
        <v>1</v>
      </c>
      <c r="S6458" s="8">
        <f>YEAR(Tabla1[[#This Row],[Date]])</f>
        <v>2023</v>
      </c>
    </row>
    <row r="6459" spans="1:19" x14ac:dyDescent="0.2">
      <c r="A6459">
        <v>6446</v>
      </c>
      <c r="B6459" s="1">
        <v>44950</v>
      </c>
      <c r="C6459" t="s">
        <v>260</v>
      </c>
      <c r="D6459" t="s">
        <v>332</v>
      </c>
      <c r="E6459">
        <v>1</v>
      </c>
      <c r="F6459" t="s">
        <v>365</v>
      </c>
      <c r="G6459" t="s">
        <v>943</v>
      </c>
      <c r="H6459" t="s">
        <v>2392</v>
      </c>
      <c r="M6459" s="2">
        <v>4000</v>
      </c>
      <c r="N6459" s="2">
        <v>9000</v>
      </c>
      <c r="O6459" s="2">
        <f>IF(Tabla1[[#This Row],[Mov]]="VNT",Tabla1[[#This Row],[Sale]]-Tabla1[[#This Row],[Cost]],-Tabla1[[#This Row],[Cost]]*Tabla1[[#This Row],[Cant]])</f>
        <v>5000</v>
      </c>
      <c r="P6459" s="8">
        <f>IF(Tabla1[[#This Row],[Mov]]="VNT",-Tabla1[[#This Row],[Cant]],Tabla1[[#This Row],[Cant]])</f>
        <v>-1</v>
      </c>
      <c r="Q6459" s="8">
        <f>DAY(Tabla1[[#This Row],[Date]])</f>
        <v>24</v>
      </c>
      <c r="R6459" s="8">
        <f>MONTH(Tabla1[[#This Row],[Date]])</f>
        <v>1</v>
      </c>
      <c r="S6459" s="8">
        <f>YEAR(Tabla1[[#This Row],[Date]])</f>
        <v>2023</v>
      </c>
    </row>
    <row r="6460" spans="1:19" x14ac:dyDescent="0.2">
      <c r="A6460">
        <v>6447</v>
      </c>
      <c r="B6460" s="1">
        <v>44950</v>
      </c>
      <c r="C6460" t="s">
        <v>260</v>
      </c>
      <c r="D6460" t="s">
        <v>332</v>
      </c>
      <c r="E6460">
        <v>1</v>
      </c>
      <c r="F6460" t="s">
        <v>26</v>
      </c>
      <c r="G6460" t="s">
        <v>264</v>
      </c>
      <c r="H6460" t="s">
        <v>16</v>
      </c>
      <c r="M6460" s="2">
        <v>8000</v>
      </c>
      <c r="N6460" s="2">
        <v>20000</v>
      </c>
      <c r="O6460" s="2">
        <f>IF(Tabla1[[#This Row],[Mov]]="VNT",Tabla1[[#This Row],[Sale]]-Tabla1[[#This Row],[Cost]],-Tabla1[[#This Row],[Cost]]*Tabla1[[#This Row],[Cant]])</f>
        <v>12000</v>
      </c>
      <c r="P6460" s="8">
        <f>IF(Tabla1[[#This Row],[Mov]]="VNT",-Tabla1[[#This Row],[Cant]],Tabla1[[#This Row],[Cant]])</f>
        <v>-1</v>
      </c>
      <c r="Q6460" s="8">
        <f>DAY(Tabla1[[#This Row],[Date]])</f>
        <v>24</v>
      </c>
      <c r="R6460" s="8">
        <f>MONTH(Tabla1[[#This Row],[Date]])</f>
        <v>1</v>
      </c>
      <c r="S6460" s="8">
        <f>YEAR(Tabla1[[#This Row],[Date]])</f>
        <v>2023</v>
      </c>
    </row>
    <row r="6461" spans="1:19" x14ac:dyDescent="0.2">
      <c r="A6461">
        <v>6448</v>
      </c>
      <c r="B6461" s="1">
        <v>44950</v>
      </c>
      <c r="C6461" t="s">
        <v>260</v>
      </c>
      <c r="D6461" t="s">
        <v>332</v>
      </c>
      <c r="E6461">
        <v>1</v>
      </c>
      <c r="F6461" t="s">
        <v>15</v>
      </c>
      <c r="G6461" t="s">
        <v>333</v>
      </c>
      <c r="H6461" t="s">
        <v>20</v>
      </c>
      <c r="M6461" s="2">
        <v>5000</v>
      </c>
      <c r="N6461" s="2">
        <v>12000</v>
      </c>
      <c r="O6461" s="2">
        <f>IF(Tabla1[[#This Row],[Mov]]="VNT",Tabla1[[#This Row],[Sale]]-Tabla1[[#This Row],[Cost]],-Tabla1[[#This Row],[Cost]]*Tabla1[[#This Row],[Cant]])</f>
        <v>7000</v>
      </c>
      <c r="P6461" s="8">
        <f>IF(Tabla1[[#This Row],[Mov]]="VNT",-Tabla1[[#This Row],[Cant]],Tabla1[[#This Row],[Cant]])</f>
        <v>-1</v>
      </c>
      <c r="Q6461" s="8">
        <f>DAY(Tabla1[[#This Row],[Date]])</f>
        <v>24</v>
      </c>
      <c r="R6461" s="8">
        <f>MONTH(Tabla1[[#This Row],[Date]])</f>
        <v>1</v>
      </c>
      <c r="S6461" s="8">
        <f>YEAR(Tabla1[[#This Row],[Date]])</f>
        <v>2023</v>
      </c>
    </row>
    <row r="6462" spans="1:19" x14ac:dyDescent="0.2">
      <c r="A6462">
        <v>6449</v>
      </c>
      <c r="B6462" s="1">
        <v>44950</v>
      </c>
      <c r="C6462" t="s">
        <v>260</v>
      </c>
      <c r="D6462" t="s">
        <v>332</v>
      </c>
      <c r="E6462">
        <v>1</v>
      </c>
      <c r="F6462" t="s">
        <v>386</v>
      </c>
      <c r="G6462" t="s">
        <v>272</v>
      </c>
      <c r="H6462" t="s">
        <v>807</v>
      </c>
      <c r="M6462" s="2">
        <v>78000</v>
      </c>
      <c r="N6462" s="2">
        <v>135000</v>
      </c>
      <c r="O6462" s="2">
        <f>IF(Tabla1[[#This Row],[Mov]]="VNT",Tabla1[[#This Row],[Sale]]-Tabla1[[#This Row],[Cost]],-Tabla1[[#This Row],[Cost]]*Tabla1[[#This Row],[Cant]])</f>
        <v>57000</v>
      </c>
      <c r="P6462" s="8">
        <f>IF(Tabla1[[#This Row],[Mov]]="VNT",-Tabla1[[#This Row],[Cant]],Tabla1[[#This Row],[Cant]])</f>
        <v>-1</v>
      </c>
      <c r="Q6462" s="8">
        <f>DAY(Tabla1[[#This Row],[Date]])</f>
        <v>24</v>
      </c>
      <c r="R6462" s="8">
        <f>MONTH(Tabla1[[#This Row],[Date]])</f>
        <v>1</v>
      </c>
      <c r="S6462" s="8">
        <f>YEAR(Tabla1[[#This Row],[Date]])</f>
        <v>2023</v>
      </c>
    </row>
    <row r="6463" spans="1:19" x14ac:dyDescent="0.2">
      <c r="A6463">
        <v>6450</v>
      </c>
      <c r="B6463" s="1">
        <v>44950</v>
      </c>
      <c r="C6463" t="s">
        <v>260</v>
      </c>
      <c r="D6463" t="s">
        <v>332</v>
      </c>
      <c r="E6463">
        <v>1</v>
      </c>
      <c r="F6463" t="s">
        <v>15</v>
      </c>
      <c r="G6463" t="s">
        <v>266</v>
      </c>
      <c r="H6463" t="s">
        <v>2269</v>
      </c>
      <c r="M6463" s="2">
        <v>2500</v>
      </c>
      <c r="N6463" s="2">
        <v>9000</v>
      </c>
      <c r="O6463" s="2">
        <f>IF(Tabla1[[#This Row],[Mov]]="VNT",Tabla1[[#This Row],[Sale]]-Tabla1[[#This Row],[Cost]],-Tabla1[[#This Row],[Cost]]*Tabla1[[#This Row],[Cant]])</f>
        <v>6500</v>
      </c>
      <c r="P6463" s="8">
        <f>IF(Tabla1[[#This Row],[Mov]]="VNT",-Tabla1[[#This Row],[Cant]],Tabla1[[#This Row],[Cant]])</f>
        <v>-1</v>
      </c>
      <c r="Q6463" s="8">
        <f>DAY(Tabla1[[#This Row],[Date]])</f>
        <v>24</v>
      </c>
      <c r="R6463" s="8">
        <f>MONTH(Tabla1[[#This Row],[Date]])</f>
        <v>1</v>
      </c>
      <c r="S6463" s="8">
        <f>YEAR(Tabla1[[#This Row],[Date]])</f>
        <v>2023</v>
      </c>
    </row>
    <row r="6464" spans="1:19" x14ac:dyDescent="0.2">
      <c r="A6464">
        <v>6451</v>
      </c>
      <c r="B6464" s="1">
        <v>44950</v>
      </c>
      <c r="C6464" t="s">
        <v>260</v>
      </c>
      <c r="D6464" t="s">
        <v>332</v>
      </c>
      <c r="E6464">
        <v>1</v>
      </c>
      <c r="F6464" t="s">
        <v>42</v>
      </c>
      <c r="G6464" t="s">
        <v>266</v>
      </c>
      <c r="H6464" t="s">
        <v>1027</v>
      </c>
      <c r="M6464" s="2">
        <v>17000</v>
      </c>
      <c r="N6464" s="2">
        <v>34000</v>
      </c>
      <c r="O6464" s="2">
        <f>IF(Tabla1[[#This Row],[Mov]]="VNT",Tabla1[[#This Row],[Sale]]-Tabla1[[#This Row],[Cost]],-Tabla1[[#This Row],[Cost]]*Tabla1[[#This Row],[Cant]])</f>
        <v>17000</v>
      </c>
      <c r="P6464" s="8">
        <f>IF(Tabla1[[#This Row],[Mov]]="VNT",-Tabla1[[#This Row],[Cant]],Tabla1[[#This Row],[Cant]])</f>
        <v>-1</v>
      </c>
      <c r="Q6464" s="8">
        <f>DAY(Tabla1[[#This Row],[Date]])</f>
        <v>24</v>
      </c>
      <c r="R6464" s="8">
        <f>MONTH(Tabla1[[#This Row],[Date]])</f>
        <v>1</v>
      </c>
      <c r="S6464" s="8">
        <f>YEAR(Tabla1[[#This Row],[Date]])</f>
        <v>2023</v>
      </c>
    </row>
    <row r="6465" spans="1:19" x14ac:dyDescent="0.2">
      <c r="A6465">
        <v>6452</v>
      </c>
      <c r="B6465" s="1">
        <v>44944</v>
      </c>
      <c r="C6465" t="s">
        <v>261</v>
      </c>
      <c r="D6465" t="s">
        <v>1569</v>
      </c>
      <c r="E6465">
        <v>10</v>
      </c>
      <c r="F6465" t="s">
        <v>225</v>
      </c>
      <c r="G6465" t="s">
        <v>589</v>
      </c>
      <c r="H6465" t="s">
        <v>1173</v>
      </c>
      <c r="M6465" s="2">
        <v>1100</v>
      </c>
      <c r="N6465" s="2">
        <v>10000</v>
      </c>
      <c r="O6465" s="2">
        <f>IF(Tabla1[[#This Row],[Mov]]="VNT",Tabla1[[#This Row],[Sale]]-Tabla1[[#This Row],[Cost]],-Tabla1[[#This Row],[Cost]]*Tabla1[[#This Row],[Cant]])</f>
        <v>-11000</v>
      </c>
      <c r="P6465" s="8">
        <f>IF(Tabla1[[#This Row],[Mov]]="VNT",-Tabla1[[#This Row],[Cant]],Tabla1[[#This Row],[Cant]])</f>
        <v>10</v>
      </c>
      <c r="Q6465" s="8">
        <f>DAY(Tabla1[[#This Row],[Date]])</f>
        <v>18</v>
      </c>
      <c r="R6465" s="8">
        <f>MONTH(Tabla1[[#This Row],[Date]])</f>
        <v>1</v>
      </c>
      <c r="S6465" s="8">
        <f>YEAR(Tabla1[[#This Row],[Date]])</f>
        <v>2023</v>
      </c>
    </row>
    <row r="6466" spans="1:19" x14ac:dyDescent="0.2">
      <c r="A6466">
        <v>6453</v>
      </c>
      <c r="B6466" s="1">
        <v>44944</v>
      </c>
      <c r="C6466" t="s">
        <v>261</v>
      </c>
      <c r="D6466" t="s">
        <v>1569</v>
      </c>
      <c r="E6466">
        <v>4</v>
      </c>
      <c r="F6466" t="s">
        <v>586</v>
      </c>
      <c r="G6466" t="s">
        <v>589</v>
      </c>
      <c r="H6466" t="s">
        <v>1173</v>
      </c>
      <c r="M6466" s="2">
        <v>7000</v>
      </c>
      <c r="N6466" s="2">
        <v>20000</v>
      </c>
      <c r="O6466" s="2">
        <f>IF(Tabla1[[#This Row],[Mov]]="VNT",Tabla1[[#This Row],[Sale]]-Tabla1[[#This Row],[Cost]],-Tabla1[[#This Row],[Cost]]*Tabla1[[#This Row],[Cant]])</f>
        <v>-28000</v>
      </c>
      <c r="P6466" s="8">
        <f>IF(Tabla1[[#This Row],[Mov]]="VNT",-Tabla1[[#This Row],[Cant]],Tabla1[[#This Row],[Cant]])</f>
        <v>4</v>
      </c>
      <c r="Q6466" s="8">
        <f>DAY(Tabla1[[#This Row],[Date]])</f>
        <v>18</v>
      </c>
      <c r="R6466" s="8">
        <f>MONTH(Tabla1[[#This Row],[Date]])</f>
        <v>1</v>
      </c>
      <c r="S6466" s="8">
        <f>YEAR(Tabla1[[#This Row],[Date]])</f>
        <v>2023</v>
      </c>
    </row>
    <row r="6467" spans="1:19" x14ac:dyDescent="0.2">
      <c r="A6467">
        <v>6454</v>
      </c>
      <c r="B6467" s="1">
        <v>44944</v>
      </c>
      <c r="C6467" t="s">
        <v>261</v>
      </c>
      <c r="D6467" t="s">
        <v>623</v>
      </c>
      <c r="E6467">
        <v>1</v>
      </c>
      <c r="F6467" t="s">
        <v>628</v>
      </c>
      <c r="G6467" t="s">
        <v>266</v>
      </c>
      <c r="H6467" t="s">
        <v>2393</v>
      </c>
      <c r="M6467" s="2">
        <v>33500</v>
      </c>
      <c r="N6467" s="2">
        <v>55000</v>
      </c>
      <c r="O6467" s="2">
        <f>IF(Tabla1[[#This Row],[Mov]]="VNT",Tabla1[[#This Row],[Sale]]-Tabla1[[#This Row],[Cost]],-Tabla1[[#This Row],[Cost]]*Tabla1[[#This Row],[Cant]])</f>
        <v>-33500</v>
      </c>
      <c r="P6467" s="8">
        <f>IF(Tabla1[[#This Row],[Mov]]="VNT",-Tabla1[[#This Row],[Cant]],Tabla1[[#This Row],[Cant]])</f>
        <v>1</v>
      </c>
      <c r="Q6467" s="8">
        <f>DAY(Tabla1[[#This Row],[Date]])</f>
        <v>18</v>
      </c>
      <c r="R6467" s="8">
        <f>MONTH(Tabla1[[#This Row],[Date]])</f>
        <v>1</v>
      </c>
      <c r="S6467" s="8">
        <f>YEAR(Tabla1[[#This Row],[Date]])</f>
        <v>2023</v>
      </c>
    </row>
    <row r="6468" spans="1:19" x14ac:dyDescent="0.2">
      <c r="A6468">
        <v>6455</v>
      </c>
      <c r="B6468" s="1">
        <v>44944</v>
      </c>
      <c r="C6468" t="s">
        <v>261</v>
      </c>
      <c r="D6468" t="s">
        <v>623</v>
      </c>
      <c r="E6468">
        <v>1</v>
      </c>
      <c r="F6468" t="s">
        <v>48</v>
      </c>
      <c r="G6468" t="s">
        <v>266</v>
      </c>
      <c r="H6468" t="s">
        <v>2394</v>
      </c>
      <c r="M6468" s="2">
        <v>30000</v>
      </c>
      <c r="N6468" s="2">
        <v>59000</v>
      </c>
      <c r="O6468" s="2">
        <f>IF(Tabla1[[#This Row],[Mov]]="VNT",Tabla1[[#This Row],[Sale]]-Tabla1[[#This Row],[Cost]],-Tabla1[[#This Row],[Cost]]*Tabla1[[#This Row],[Cant]])</f>
        <v>-30000</v>
      </c>
      <c r="P6468" s="8">
        <f>IF(Tabla1[[#This Row],[Mov]]="VNT",-Tabla1[[#This Row],[Cant]],Tabla1[[#This Row],[Cant]])</f>
        <v>1</v>
      </c>
      <c r="Q6468" s="8">
        <f>DAY(Tabla1[[#This Row],[Date]])</f>
        <v>18</v>
      </c>
      <c r="R6468" s="8">
        <f>MONTH(Tabla1[[#This Row],[Date]])</f>
        <v>1</v>
      </c>
      <c r="S6468" s="8">
        <f>YEAR(Tabla1[[#This Row],[Date]])</f>
        <v>2023</v>
      </c>
    </row>
    <row r="6469" spans="1:19" x14ac:dyDescent="0.2">
      <c r="A6469">
        <v>6456</v>
      </c>
      <c r="B6469" s="1">
        <v>44944</v>
      </c>
      <c r="C6469" t="s">
        <v>261</v>
      </c>
      <c r="D6469" t="s">
        <v>623</v>
      </c>
      <c r="E6469">
        <v>2</v>
      </c>
      <c r="F6469" t="s">
        <v>532</v>
      </c>
      <c r="G6469" t="s">
        <v>273</v>
      </c>
      <c r="H6469" t="s">
        <v>552</v>
      </c>
      <c r="M6469" s="2">
        <v>18000</v>
      </c>
      <c r="N6469" s="2">
        <v>35000</v>
      </c>
      <c r="O6469" s="2">
        <f>IF(Tabla1[[#This Row],[Mov]]="VNT",Tabla1[[#This Row],[Sale]]-Tabla1[[#This Row],[Cost]],-Tabla1[[#This Row],[Cost]]*Tabla1[[#This Row],[Cant]])</f>
        <v>-36000</v>
      </c>
      <c r="P6469" s="8">
        <f>IF(Tabla1[[#This Row],[Mov]]="VNT",-Tabla1[[#This Row],[Cant]],Tabla1[[#This Row],[Cant]])</f>
        <v>2</v>
      </c>
      <c r="Q6469" s="8">
        <f>DAY(Tabla1[[#This Row],[Date]])</f>
        <v>18</v>
      </c>
      <c r="R6469" s="8">
        <f>MONTH(Tabla1[[#This Row],[Date]])</f>
        <v>1</v>
      </c>
      <c r="S6469" s="8">
        <f>YEAR(Tabla1[[#This Row],[Date]])</f>
        <v>2023</v>
      </c>
    </row>
    <row r="6470" spans="1:19" x14ac:dyDescent="0.2">
      <c r="A6470">
        <v>6457</v>
      </c>
      <c r="B6470" s="1">
        <v>44944</v>
      </c>
      <c r="C6470" t="s">
        <v>261</v>
      </c>
      <c r="D6470" t="s">
        <v>2314</v>
      </c>
      <c r="E6470">
        <v>1</v>
      </c>
      <c r="F6470" t="s">
        <v>26</v>
      </c>
      <c r="G6470" t="s">
        <v>266</v>
      </c>
      <c r="H6470" t="s">
        <v>2396</v>
      </c>
      <c r="M6470" s="2">
        <v>23000</v>
      </c>
      <c r="N6470" s="2">
        <v>50000</v>
      </c>
      <c r="O6470" s="2">
        <f>IF(Tabla1[[#This Row],[Mov]]="VNT",Tabla1[[#This Row],[Sale]]-Tabla1[[#This Row],[Cost]],-Tabla1[[#This Row],[Cost]]*Tabla1[[#This Row],[Cant]])</f>
        <v>-23000</v>
      </c>
      <c r="P6470" s="8">
        <f>IF(Tabla1[[#This Row],[Mov]]="VNT",-Tabla1[[#This Row],[Cant]],Tabla1[[#This Row],[Cant]])</f>
        <v>1</v>
      </c>
      <c r="Q6470" s="8">
        <f>DAY(Tabla1[[#This Row],[Date]])</f>
        <v>18</v>
      </c>
      <c r="R6470" s="8">
        <f>MONTH(Tabla1[[#This Row],[Date]])</f>
        <v>1</v>
      </c>
      <c r="S6470" s="8">
        <f>YEAR(Tabla1[[#This Row],[Date]])</f>
        <v>2023</v>
      </c>
    </row>
    <row r="6471" spans="1:19" x14ac:dyDescent="0.2">
      <c r="A6471">
        <v>6458</v>
      </c>
      <c r="B6471" s="1">
        <v>44944</v>
      </c>
      <c r="C6471" t="s">
        <v>261</v>
      </c>
      <c r="D6471" t="s">
        <v>2314</v>
      </c>
      <c r="E6471">
        <v>1</v>
      </c>
      <c r="F6471" t="s">
        <v>26</v>
      </c>
      <c r="G6471" t="s">
        <v>266</v>
      </c>
      <c r="H6471" t="s">
        <v>2397</v>
      </c>
      <c r="M6471" s="2">
        <v>25000</v>
      </c>
      <c r="N6471" s="2">
        <v>55000</v>
      </c>
      <c r="O6471" s="2">
        <f>IF(Tabla1[[#This Row],[Mov]]="VNT",Tabla1[[#This Row],[Sale]]-Tabla1[[#This Row],[Cost]],-Tabla1[[#This Row],[Cost]]*Tabla1[[#This Row],[Cant]])</f>
        <v>-25000</v>
      </c>
      <c r="P6471" s="8">
        <f>IF(Tabla1[[#This Row],[Mov]]="VNT",-Tabla1[[#This Row],[Cant]],Tabla1[[#This Row],[Cant]])</f>
        <v>1</v>
      </c>
      <c r="Q6471" s="8">
        <f>DAY(Tabla1[[#This Row],[Date]])</f>
        <v>18</v>
      </c>
      <c r="R6471" s="8">
        <f>MONTH(Tabla1[[#This Row],[Date]])</f>
        <v>1</v>
      </c>
      <c r="S6471" s="8">
        <f>YEAR(Tabla1[[#This Row],[Date]])</f>
        <v>2023</v>
      </c>
    </row>
    <row r="6472" spans="1:19" x14ac:dyDescent="0.2">
      <c r="A6472">
        <v>6459</v>
      </c>
      <c r="B6472" s="1">
        <v>44944</v>
      </c>
      <c r="C6472" t="s">
        <v>261</v>
      </c>
      <c r="D6472" t="s">
        <v>2314</v>
      </c>
      <c r="E6472">
        <v>1</v>
      </c>
      <c r="F6472" t="s">
        <v>127</v>
      </c>
      <c r="G6472" t="s">
        <v>266</v>
      </c>
      <c r="H6472" t="s">
        <v>2268</v>
      </c>
      <c r="M6472" s="2">
        <v>16000</v>
      </c>
      <c r="N6472" s="2">
        <v>30000</v>
      </c>
      <c r="O6472" s="2">
        <f>IF(Tabla1[[#This Row],[Mov]]="VNT",Tabla1[[#This Row],[Sale]]-Tabla1[[#This Row],[Cost]],-Tabla1[[#This Row],[Cost]]*Tabla1[[#This Row],[Cant]])</f>
        <v>-16000</v>
      </c>
      <c r="P6472" s="8">
        <f>IF(Tabla1[[#This Row],[Mov]]="VNT",-Tabla1[[#This Row],[Cant]],Tabla1[[#This Row],[Cant]])</f>
        <v>1</v>
      </c>
      <c r="Q6472" s="8">
        <f>DAY(Tabla1[[#This Row],[Date]])</f>
        <v>18</v>
      </c>
      <c r="R6472" s="8">
        <f>MONTH(Tabla1[[#This Row],[Date]])</f>
        <v>1</v>
      </c>
      <c r="S6472" s="8">
        <f>YEAR(Tabla1[[#This Row],[Date]])</f>
        <v>2023</v>
      </c>
    </row>
    <row r="6473" spans="1:19" x14ac:dyDescent="0.2">
      <c r="A6473">
        <v>6460</v>
      </c>
      <c r="B6473" s="1">
        <v>44944</v>
      </c>
      <c r="C6473" t="s">
        <v>261</v>
      </c>
      <c r="D6473" t="s">
        <v>2314</v>
      </c>
      <c r="E6473">
        <v>2</v>
      </c>
      <c r="F6473" t="s">
        <v>127</v>
      </c>
      <c r="G6473" t="s">
        <v>266</v>
      </c>
      <c r="H6473" t="s">
        <v>2398</v>
      </c>
      <c r="M6473" s="2">
        <v>2000</v>
      </c>
      <c r="N6473" s="2">
        <v>6000</v>
      </c>
      <c r="O6473" s="2">
        <f>IF(Tabla1[[#This Row],[Mov]]="VNT",Tabla1[[#This Row],[Sale]]-Tabla1[[#This Row],[Cost]],-Tabla1[[#This Row],[Cost]]*Tabla1[[#This Row],[Cant]])</f>
        <v>-4000</v>
      </c>
      <c r="P6473" s="8">
        <f>IF(Tabla1[[#This Row],[Mov]]="VNT",-Tabla1[[#This Row],[Cant]],Tabla1[[#This Row],[Cant]])</f>
        <v>2</v>
      </c>
      <c r="Q6473" s="8">
        <f>DAY(Tabla1[[#This Row],[Date]])</f>
        <v>18</v>
      </c>
      <c r="R6473" s="8">
        <f>MONTH(Tabla1[[#This Row],[Date]])</f>
        <v>1</v>
      </c>
      <c r="S6473" s="8">
        <f>YEAR(Tabla1[[#This Row],[Date]])</f>
        <v>2023</v>
      </c>
    </row>
    <row r="6474" spans="1:19" x14ac:dyDescent="0.2">
      <c r="A6474">
        <v>6461</v>
      </c>
      <c r="B6474" s="1">
        <v>44944</v>
      </c>
      <c r="C6474" t="s">
        <v>261</v>
      </c>
      <c r="D6474" t="s">
        <v>2314</v>
      </c>
      <c r="E6474">
        <v>2</v>
      </c>
      <c r="F6474" t="s">
        <v>127</v>
      </c>
      <c r="G6474" t="s">
        <v>266</v>
      </c>
      <c r="H6474" t="s">
        <v>2399</v>
      </c>
      <c r="M6474" s="2">
        <v>3500</v>
      </c>
      <c r="N6474" s="2">
        <v>8000</v>
      </c>
      <c r="O6474" s="2">
        <f>IF(Tabla1[[#This Row],[Mov]]="VNT",Tabla1[[#This Row],[Sale]]-Tabla1[[#This Row],[Cost]],-Tabla1[[#This Row],[Cost]]*Tabla1[[#This Row],[Cant]])</f>
        <v>-7000</v>
      </c>
      <c r="P6474" s="8">
        <f>IF(Tabla1[[#This Row],[Mov]]="VNT",-Tabla1[[#This Row],[Cant]],Tabla1[[#This Row],[Cant]])</f>
        <v>2</v>
      </c>
      <c r="Q6474" s="8">
        <f>DAY(Tabla1[[#This Row],[Date]])</f>
        <v>18</v>
      </c>
      <c r="R6474" s="8">
        <f>MONTH(Tabla1[[#This Row],[Date]])</f>
        <v>1</v>
      </c>
      <c r="S6474" s="8">
        <f>YEAR(Tabla1[[#This Row],[Date]])</f>
        <v>2023</v>
      </c>
    </row>
    <row r="6475" spans="1:19" x14ac:dyDescent="0.2">
      <c r="A6475">
        <v>6462</v>
      </c>
      <c r="B6475" s="1">
        <v>44944</v>
      </c>
      <c r="C6475" t="s">
        <v>261</v>
      </c>
      <c r="D6475" t="s">
        <v>2314</v>
      </c>
      <c r="E6475">
        <v>2</v>
      </c>
      <c r="F6475" t="s">
        <v>127</v>
      </c>
      <c r="G6475" t="s">
        <v>266</v>
      </c>
      <c r="H6475" t="s">
        <v>2400</v>
      </c>
      <c r="M6475" s="2">
        <v>2500</v>
      </c>
      <c r="N6475" s="2">
        <v>6000</v>
      </c>
      <c r="O6475" s="2">
        <f>IF(Tabla1[[#This Row],[Mov]]="VNT",Tabla1[[#This Row],[Sale]]-Tabla1[[#This Row],[Cost]],-Tabla1[[#This Row],[Cost]]*Tabla1[[#This Row],[Cant]])</f>
        <v>-5000</v>
      </c>
      <c r="P6475" s="8">
        <f>IF(Tabla1[[#This Row],[Mov]]="VNT",-Tabla1[[#This Row],[Cant]],Tabla1[[#This Row],[Cant]])</f>
        <v>2</v>
      </c>
      <c r="Q6475" s="8">
        <f>DAY(Tabla1[[#This Row],[Date]])</f>
        <v>18</v>
      </c>
      <c r="R6475" s="8">
        <f>MONTH(Tabla1[[#This Row],[Date]])</f>
        <v>1</v>
      </c>
      <c r="S6475" s="8">
        <f>YEAR(Tabla1[[#This Row],[Date]])</f>
        <v>2023</v>
      </c>
    </row>
    <row r="6476" spans="1:19" x14ac:dyDescent="0.2">
      <c r="A6476">
        <v>6463</v>
      </c>
      <c r="B6476" s="1">
        <v>44944</v>
      </c>
      <c r="C6476" t="s">
        <v>261</v>
      </c>
      <c r="D6476" t="s">
        <v>2314</v>
      </c>
      <c r="E6476">
        <v>5</v>
      </c>
      <c r="F6476" t="s">
        <v>719</v>
      </c>
      <c r="G6476" t="s">
        <v>727</v>
      </c>
      <c r="H6476" t="s">
        <v>726</v>
      </c>
      <c r="M6476" s="2">
        <v>1000</v>
      </c>
      <c r="N6476" s="2">
        <v>4000</v>
      </c>
      <c r="O6476" s="2">
        <f>IF(Tabla1[[#This Row],[Mov]]="VNT",Tabla1[[#This Row],[Sale]]-Tabla1[[#This Row],[Cost]],-Tabla1[[#This Row],[Cost]]*Tabla1[[#This Row],[Cant]])</f>
        <v>-5000</v>
      </c>
      <c r="P6476" s="8">
        <f>IF(Tabla1[[#This Row],[Mov]]="VNT",-Tabla1[[#This Row],[Cant]],Tabla1[[#This Row],[Cant]])</f>
        <v>5</v>
      </c>
      <c r="Q6476" s="8">
        <f>DAY(Tabla1[[#This Row],[Date]])</f>
        <v>18</v>
      </c>
      <c r="R6476" s="8">
        <f>MONTH(Tabla1[[#This Row],[Date]])</f>
        <v>1</v>
      </c>
      <c r="S6476" s="8">
        <f>YEAR(Tabla1[[#This Row],[Date]])</f>
        <v>2023</v>
      </c>
    </row>
    <row r="6477" spans="1:19" x14ac:dyDescent="0.2">
      <c r="A6477">
        <v>6464</v>
      </c>
      <c r="B6477" s="1">
        <v>44944</v>
      </c>
      <c r="C6477" t="s">
        <v>261</v>
      </c>
      <c r="D6477" t="s">
        <v>2314</v>
      </c>
      <c r="E6477">
        <v>5</v>
      </c>
      <c r="F6477" t="s">
        <v>719</v>
      </c>
      <c r="G6477" t="s">
        <v>727</v>
      </c>
      <c r="H6477" t="s">
        <v>726</v>
      </c>
      <c r="M6477" s="2">
        <v>1000</v>
      </c>
      <c r="N6477" s="2">
        <v>4000</v>
      </c>
      <c r="O6477" s="2">
        <f>IF(Tabla1[[#This Row],[Mov]]="VNT",Tabla1[[#This Row],[Sale]]-Tabla1[[#This Row],[Cost]],-Tabla1[[#This Row],[Cost]]*Tabla1[[#This Row],[Cant]])</f>
        <v>-5000</v>
      </c>
      <c r="P6477" s="8">
        <f>IF(Tabla1[[#This Row],[Mov]]="VNT",-Tabla1[[#This Row],[Cant]],Tabla1[[#This Row],[Cant]])</f>
        <v>5</v>
      </c>
      <c r="Q6477" s="8">
        <f>DAY(Tabla1[[#This Row],[Date]])</f>
        <v>18</v>
      </c>
      <c r="R6477" s="8">
        <f>MONTH(Tabla1[[#This Row],[Date]])</f>
        <v>1</v>
      </c>
      <c r="S6477" s="8">
        <f>YEAR(Tabla1[[#This Row],[Date]])</f>
        <v>2023</v>
      </c>
    </row>
    <row r="6478" spans="1:19" x14ac:dyDescent="0.2">
      <c r="A6478">
        <v>6465</v>
      </c>
      <c r="B6478" s="1">
        <v>44944</v>
      </c>
      <c r="C6478" t="s">
        <v>261</v>
      </c>
      <c r="D6478" t="s">
        <v>2314</v>
      </c>
      <c r="E6478">
        <v>1</v>
      </c>
      <c r="F6478" t="s">
        <v>2395</v>
      </c>
      <c r="G6478" t="s">
        <v>266</v>
      </c>
      <c r="H6478" t="s">
        <v>2370</v>
      </c>
      <c r="M6478" s="2">
        <v>50000</v>
      </c>
      <c r="N6478" s="2">
        <v>85000</v>
      </c>
      <c r="O6478" s="2">
        <f>IF(Tabla1[[#This Row],[Mov]]="VNT",Tabla1[[#This Row],[Sale]]-Tabla1[[#This Row],[Cost]],-Tabla1[[#This Row],[Cost]]*Tabla1[[#This Row],[Cant]])</f>
        <v>-50000</v>
      </c>
      <c r="P6478" s="8">
        <f>IF(Tabla1[[#This Row],[Mov]]="VNT",-Tabla1[[#This Row],[Cant]],Tabla1[[#This Row],[Cant]])</f>
        <v>1</v>
      </c>
      <c r="Q6478" s="8">
        <f>DAY(Tabla1[[#This Row],[Date]])</f>
        <v>18</v>
      </c>
      <c r="R6478" s="8">
        <f>MONTH(Tabla1[[#This Row],[Date]])</f>
        <v>1</v>
      </c>
      <c r="S6478" s="8">
        <f>YEAR(Tabla1[[#This Row],[Date]])</f>
        <v>2023</v>
      </c>
    </row>
    <row r="6479" spans="1:19" x14ac:dyDescent="0.2">
      <c r="A6479">
        <v>6466</v>
      </c>
      <c r="B6479" s="1">
        <v>44944</v>
      </c>
      <c r="C6479" t="s">
        <v>261</v>
      </c>
      <c r="D6479" t="s">
        <v>1767</v>
      </c>
      <c r="E6479">
        <v>1</v>
      </c>
      <c r="F6479" t="s">
        <v>2046</v>
      </c>
      <c r="G6479" t="s">
        <v>266</v>
      </c>
      <c r="H6479" t="s">
        <v>2358</v>
      </c>
      <c r="M6479" s="2">
        <v>35000</v>
      </c>
      <c r="N6479" s="2">
        <v>59000</v>
      </c>
      <c r="O6479" s="2">
        <f>IF(Tabla1[[#This Row],[Mov]]="VNT",Tabla1[[#This Row],[Sale]]-Tabla1[[#This Row],[Cost]],-Tabla1[[#This Row],[Cost]]*Tabla1[[#This Row],[Cant]])</f>
        <v>-35000</v>
      </c>
      <c r="P6479" s="8">
        <f>IF(Tabla1[[#This Row],[Mov]]="VNT",-Tabla1[[#This Row],[Cant]],Tabla1[[#This Row],[Cant]])</f>
        <v>1</v>
      </c>
      <c r="Q6479" s="8">
        <f>DAY(Tabla1[[#This Row],[Date]])</f>
        <v>18</v>
      </c>
      <c r="R6479" s="8">
        <f>MONTH(Tabla1[[#This Row],[Date]])</f>
        <v>1</v>
      </c>
      <c r="S6479" s="8">
        <f>YEAR(Tabla1[[#This Row],[Date]])</f>
        <v>2023</v>
      </c>
    </row>
    <row r="6480" spans="1:19" x14ac:dyDescent="0.2">
      <c r="A6480">
        <v>6467</v>
      </c>
      <c r="B6480" s="1">
        <v>44944</v>
      </c>
      <c r="C6480" t="s">
        <v>261</v>
      </c>
      <c r="D6480" t="s">
        <v>1767</v>
      </c>
      <c r="E6480">
        <v>1</v>
      </c>
      <c r="F6480" t="s">
        <v>2389</v>
      </c>
      <c r="G6480" t="s">
        <v>266</v>
      </c>
      <c r="H6480" t="s">
        <v>2389</v>
      </c>
      <c r="M6480" s="2">
        <v>22000</v>
      </c>
      <c r="N6480" s="2">
        <v>50000</v>
      </c>
      <c r="O6480" s="2">
        <f>IF(Tabla1[[#This Row],[Mov]]="VNT",Tabla1[[#This Row],[Sale]]-Tabla1[[#This Row],[Cost]],-Tabla1[[#This Row],[Cost]]*Tabla1[[#This Row],[Cant]])</f>
        <v>-22000</v>
      </c>
      <c r="P6480" s="8">
        <f>IF(Tabla1[[#This Row],[Mov]]="VNT",-Tabla1[[#This Row],[Cant]],Tabla1[[#This Row],[Cant]])</f>
        <v>1</v>
      </c>
      <c r="Q6480" s="8">
        <f>DAY(Tabla1[[#This Row],[Date]])</f>
        <v>18</v>
      </c>
      <c r="R6480" s="8">
        <f>MONTH(Tabla1[[#This Row],[Date]])</f>
        <v>1</v>
      </c>
      <c r="S6480" s="8">
        <f>YEAR(Tabla1[[#This Row],[Date]])</f>
        <v>2023</v>
      </c>
    </row>
    <row r="6481" spans="1:19" x14ac:dyDescent="0.2">
      <c r="A6481">
        <v>6468</v>
      </c>
      <c r="B6481" s="1">
        <v>44944</v>
      </c>
      <c r="C6481" t="s">
        <v>261</v>
      </c>
      <c r="D6481" t="s">
        <v>1767</v>
      </c>
      <c r="E6481">
        <v>2</v>
      </c>
      <c r="F6481" t="s">
        <v>2067</v>
      </c>
      <c r="G6481" t="s">
        <v>266</v>
      </c>
      <c r="H6481" t="s">
        <v>2068</v>
      </c>
      <c r="M6481" s="2">
        <v>25000</v>
      </c>
      <c r="N6481" s="2">
        <v>50000</v>
      </c>
      <c r="O6481" s="2">
        <f>IF(Tabla1[[#This Row],[Mov]]="VNT",Tabla1[[#This Row],[Sale]]-Tabla1[[#This Row],[Cost]],-Tabla1[[#This Row],[Cost]]*Tabla1[[#This Row],[Cant]])</f>
        <v>-50000</v>
      </c>
      <c r="P6481" s="8">
        <f>IF(Tabla1[[#This Row],[Mov]]="VNT",-Tabla1[[#This Row],[Cant]],Tabla1[[#This Row],[Cant]])</f>
        <v>2</v>
      </c>
      <c r="Q6481" s="8">
        <f>DAY(Tabla1[[#This Row],[Date]])</f>
        <v>18</v>
      </c>
      <c r="R6481" s="8">
        <f>MONTH(Tabla1[[#This Row],[Date]])</f>
        <v>1</v>
      </c>
      <c r="S6481" s="8">
        <f>YEAR(Tabla1[[#This Row],[Date]])</f>
        <v>2023</v>
      </c>
    </row>
    <row r="6482" spans="1:19" x14ac:dyDescent="0.2">
      <c r="A6482">
        <v>6469</v>
      </c>
      <c r="B6482" s="1">
        <v>44944</v>
      </c>
      <c r="C6482" t="s">
        <v>261</v>
      </c>
      <c r="D6482" t="s">
        <v>1767</v>
      </c>
      <c r="E6482">
        <v>1</v>
      </c>
      <c r="F6482" t="s">
        <v>2362</v>
      </c>
      <c r="G6482" t="s">
        <v>266</v>
      </c>
      <c r="H6482" t="s">
        <v>2401</v>
      </c>
      <c r="M6482" s="2">
        <v>40000</v>
      </c>
      <c r="N6482" s="2">
        <v>59000</v>
      </c>
      <c r="O6482" s="2">
        <f>IF(Tabla1[[#This Row],[Mov]]="VNT",Tabla1[[#This Row],[Sale]]-Tabla1[[#This Row],[Cost]],-Tabla1[[#This Row],[Cost]]*Tabla1[[#This Row],[Cant]])</f>
        <v>-40000</v>
      </c>
      <c r="P6482" s="8">
        <f>IF(Tabla1[[#This Row],[Mov]]="VNT",-Tabla1[[#This Row],[Cant]],Tabla1[[#This Row],[Cant]])</f>
        <v>1</v>
      </c>
      <c r="Q6482" s="8">
        <f>DAY(Tabla1[[#This Row],[Date]])</f>
        <v>18</v>
      </c>
      <c r="R6482" s="8">
        <f>MONTH(Tabla1[[#This Row],[Date]])</f>
        <v>1</v>
      </c>
      <c r="S6482" s="8">
        <f>YEAR(Tabla1[[#This Row],[Date]])</f>
        <v>2023</v>
      </c>
    </row>
    <row r="6483" spans="1:19" x14ac:dyDescent="0.2">
      <c r="A6483">
        <v>6470</v>
      </c>
      <c r="B6483" s="1">
        <v>44945</v>
      </c>
      <c r="C6483" t="s">
        <v>261</v>
      </c>
      <c r="D6483" t="s">
        <v>1767</v>
      </c>
      <c r="E6483">
        <v>1</v>
      </c>
      <c r="F6483" t="s">
        <v>2046</v>
      </c>
      <c r="G6483" t="s">
        <v>266</v>
      </c>
      <c r="H6483" t="s">
        <v>2402</v>
      </c>
      <c r="M6483" s="2">
        <v>20000</v>
      </c>
      <c r="N6483" s="2">
        <v>35000</v>
      </c>
      <c r="O6483" s="2">
        <f>IF(Tabla1[[#This Row],[Mov]]="VNT",Tabla1[[#This Row],[Sale]]-Tabla1[[#This Row],[Cost]],-Tabla1[[#This Row],[Cost]]*Tabla1[[#This Row],[Cant]])</f>
        <v>-20000</v>
      </c>
      <c r="P6483" s="8">
        <f>IF(Tabla1[[#This Row],[Mov]]="VNT",-Tabla1[[#This Row],[Cant]],Tabla1[[#This Row],[Cant]])</f>
        <v>1</v>
      </c>
      <c r="Q6483" s="8">
        <f>DAY(Tabla1[[#This Row],[Date]])</f>
        <v>19</v>
      </c>
      <c r="R6483" s="8">
        <f>MONTH(Tabla1[[#This Row],[Date]])</f>
        <v>1</v>
      </c>
      <c r="S6483" s="8">
        <f>YEAR(Tabla1[[#This Row],[Date]])</f>
        <v>2023</v>
      </c>
    </row>
    <row r="6484" spans="1:19" x14ac:dyDescent="0.2">
      <c r="A6484">
        <v>6471</v>
      </c>
      <c r="B6484" s="1">
        <v>44945</v>
      </c>
      <c r="C6484" t="s">
        <v>261</v>
      </c>
      <c r="D6484" t="s">
        <v>1767</v>
      </c>
      <c r="E6484">
        <v>1</v>
      </c>
      <c r="F6484" t="s">
        <v>2046</v>
      </c>
      <c r="G6484" t="s">
        <v>266</v>
      </c>
      <c r="H6484" t="s">
        <v>2403</v>
      </c>
      <c r="M6484" s="2">
        <v>22000</v>
      </c>
      <c r="N6484" s="2">
        <v>35000</v>
      </c>
      <c r="O6484" s="2">
        <f>IF(Tabla1[[#This Row],[Mov]]="VNT",Tabla1[[#This Row],[Sale]]-Tabla1[[#This Row],[Cost]],-Tabla1[[#This Row],[Cost]]*Tabla1[[#This Row],[Cant]])</f>
        <v>-22000</v>
      </c>
      <c r="P6484" s="8">
        <f>IF(Tabla1[[#This Row],[Mov]]="VNT",-Tabla1[[#This Row],[Cant]],Tabla1[[#This Row],[Cant]])</f>
        <v>1</v>
      </c>
      <c r="Q6484" s="8">
        <f>DAY(Tabla1[[#This Row],[Date]])</f>
        <v>19</v>
      </c>
      <c r="R6484" s="8">
        <f>MONTH(Tabla1[[#This Row],[Date]])</f>
        <v>1</v>
      </c>
      <c r="S6484" s="8">
        <f>YEAR(Tabla1[[#This Row],[Date]])</f>
        <v>2023</v>
      </c>
    </row>
    <row r="6485" spans="1:19" x14ac:dyDescent="0.2">
      <c r="A6485">
        <v>6472</v>
      </c>
      <c r="B6485" s="1">
        <v>44945</v>
      </c>
      <c r="C6485" t="s">
        <v>261</v>
      </c>
      <c r="D6485" t="s">
        <v>1767</v>
      </c>
      <c r="E6485">
        <v>1</v>
      </c>
      <c r="F6485" t="s">
        <v>2046</v>
      </c>
      <c r="G6485" t="s">
        <v>266</v>
      </c>
      <c r="H6485" t="s">
        <v>2404</v>
      </c>
      <c r="M6485" s="2">
        <v>21000</v>
      </c>
      <c r="N6485" s="2">
        <v>35000</v>
      </c>
      <c r="O6485" s="2">
        <f>IF(Tabla1[[#This Row],[Mov]]="VNT",Tabla1[[#This Row],[Sale]]-Tabla1[[#This Row],[Cost]],-Tabla1[[#This Row],[Cost]]*Tabla1[[#This Row],[Cant]])</f>
        <v>-21000</v>
      </c>
      <c r="P6485" s="8">
        <f>IF(Tabla1[[#This Row],[Mov]]="VNT",-Tabla1[[#This Row],[Cant]],Tabla1[[#This Row],[Cant]])</f>
        <v>1</v>
      </c>
      <c r="Q6485" s="8">
        <f>DAY(Tabla1[[#This Row],[Date]])</f>
        <v>19</v>
      </c>
      <c r="R6485" s="8">
        <f>MONTH(Tabla1[[#This Row],[Date]])</f>
        <v>1</v>
      </c>
      <c r="S6485" s="8">
        <f>YEAR(Tabla1[[#This Row],[Date]])</f>
        <v>2023</v>
      </c>
    </row>
    <row r="6486" spans="1:19" x14ac:dyDescent="0.2">
      <c r="A6486">
        <v>6473</v>
      </c>
      <c r="B6486" s="1">
        <v>44945</v>
      </c>
      <c r="C6486" t="s">
        <v>261</v>
      </c>
      <c r="D6486" t="s">
        <v>817</v>
      </c>
      <c r="E6486">
        <v>10</v>
      </c>
      <c r="F6486" t="s">
        <v>2363</v>
      </c>
      <c r="G6486" t="s">
        <v>589</v>
      </c>
      <c r="H6486" t="s">
        <v>1173</v>
      </c>
      <c r="M6486" s="2">
        <v>3500</v>
      </c>
      <c r="N6486" s="2">
        <v>9000</v>
      </c>
      <c r="O6486" s="2">
        <f>IF(Tabla1[[#This Row],[Mov]]="VNT",Tabla1[[#This Row],[Sale]]-Tabla1[[#This Row],[Cost]],-Tabla1[[#This Row],[Cost]]*Tabla1[[#This Row],[Cant]])</f>
        <v>-35000</v>
      </c>
      <c r="P6486" s="8">
        <f>IF(Tabla1[[#This Row],[Mov]]="VNT",-Tabla1[[#This Row],[Cant]],Tabla1[[#This Row],[Cant]])</f>
        <v>10</v>
      </c>
      <c r="Q6486" s="8">
        <f>DAY(Tabla1[[#This Row],[Date]])</f>
        <v>19</v>
      </c>
      <c r="R6486" s="8">
        <f>MONTH(Tabla1[[#This Row],[Date]])</f>
        <v>1</v>
      </c>
      <c r="S6486" s="8">
        <f>YEAR(Tabla1[[#This Row],[Date]])</f>
        <v>2023</v>
      </c>
    </row>
    <row r="6487" spans="1:19" x14ac:dyDescent="0.2">
      <c r="A6487">
        <v>6474</v>
      </c>
      <c r="B6487" s="1">
        <v>44945</v>
      </c>
      <c r="C6487" t="s">
        <v>261</v>
      </c>
      <c r="D6487" t="s">
        <v>817</v>
      </c>
      <c r="E6487">
        <v>1</v>
      </c>
      <c r="F6487" t="s">
        <v>617</v>
      </c>
      <c r="G6487" t="s">
        <v>266</v>
      </c>
      <c r="H6487" t="s">
        <v>2381</v>
      </c>
      <c r="M6487" s="2">
        <v>100000</v>
      </c>
      <c r="N6487" s="2">
        <v>125000</v>
      </c>
      <c r="O6487" s="2">
        <f>IF(Tabla1[[#This Row],[Mov]]="VNT",Tabla1[[#This Row],[Sale]]-Tabla1[[#This Row],[Cost]],-Tabla1[[#This Row],[Cost]]*Tabla1[[#This Row],[Cant]])</f>
        <v>-100000</v>
      </c>
      <c r="P6487" s="8">
        <f>IF(Tabla1[[#This Row],[Mov]]="VNT",-Tabla1[[#This Row],[Cant]],Tabla1[[#This Row],[Cant]])</f>
        <v>1</v>
      </c>
      <c r="Q6487" s="8">
        <f>DAY(Tabla1[[#This Row],[Date]])</f>
        <v>19</v>
      </c>
      <c r="R6487" s="8">
        <f>MONTH(Tabla1[[#This Row],[Date]])</f>
        <v>1</v>
      </c>
      <c r="S6487" s="8">
        <f>YEAR(Tabla1[[#This Row],[Date]])</f>
        <v>2023</v>
      </c>
    </row>
    <row r="6488" spans="1:19" x14ac:dyDescent="0.2">
      <c r="A6488">
        <v>6475</v>
      </c>
      <c r="B6488" s="1">
        <v>44945</v>
      </c>
      <c r="C6488" t="s">
        <v>261</v>
      </c>
      <c r="D6488" t="s">
        <v>892</v>
      </c>
      <c r="E6488">
        <v>1</v>
      </c>
      <c r="F6488" t="s">
        <v>386</v>
      </c>
      <c r="G6488" t="s">
        <v>272</v>
      </c>
      <c r="H6488" t="s">
        <v>2497</v>
      </c>
      <c r="M6488" s="2">
        <v>78000</v>
      </c>
      <c r="N6488" s="2">
        <v>135000</v>
      </c>
      <c r="O6488" s="2">
        <f>IF(Tabla1[[#This Row],[Mov]]="VNT",Tabla1[[#This Row],[Sale]]-Tabla1[[#This Row],[Cost]],-Tabla1[[#This Row],[Cost]]*Tabla1[[#This Row],[Cant]])</f>
        <v>-78000</v>
      </c>
      <c r="P6488" s="8">
        <f>IF(Tabla1[[#This Row],[Mov]]="VNT",-Tabla1[[#This Row],[Cant]],Tabla1[[#This Row],[Cant]])</f>
        <v>1</v>
      </c>
      <c r="Q6488" s="8">
        <f>DAY(Tabla1[[#This Row],[Date]])</f>
        <v>19</v>
      </c>
      <c r="R6488" s="8">
        <f>MONTH(Tabla1[[#This Row],[Date]])</f>
        <v>1</v>
      </c>
      <c r="S6488" s="8">
        <f>YEAR(Tabla1[[#This Row],[Date]])</f>
        <v>2023</v>
      </c>
    </row>
    <row r="6489" spans="1:19" x14ac:dyDescent="0.2">
      <c r="A6489">
        <v>6476</v>
      </c>
      <c r="B6489" s="1">
        <v>44945</v>
      </c>
      <c r="C6489" t="s">
        <v>261</v>
      </c>
      <c r="D6489" t="s">
        <v>892</v>
      </c>
      <c r="E6489">
        <v>1</v>
      </c>
      <c r="F6489" t="s">
        <v>386</v>
      </c>
      <c r="G6489" t="s">
        <v>272</v>
      </c>
      <c r="H6489" t="s">
        <v>2968</v>
      </c>
      <c r="M6489" s="2">
        <v>70000</v>
      </c>
      <c r="N6489" s="2">
        <v>130000</v>
      </c>
      <c r="O6489" s="2">
        <f>IF(Tabla1[[#This Row],[Mov]]="VNT",Tabla1[[#This Row],[Sale]]-Tabla1[[#This Row],[Cost]],-Tabla1[[#This Row],[Cost]]*Tabla1[[#This Row],[Cant]])</f>
        <v>-70000</v>
      </c>
      <c r="P6489" s="8">
        <f>IF(Tabla1[[#This Row],[Mov]]="VNT",-Tabla1[[#This Row],[Cant]],Tabla1[[#This Row],[Cant]])</f>
        <v>1</v>
      </c>
      <c r="Q6489" s="8">
        <f>DAY(Tabla1[[#This Row],[Date]])</f>
        <v>19</v>
      </c>
      <c r="R6489" s="8">
        <f>MONTH(Tabla1[[#This Row],[Date]])</f>
        <v>1</v>
      </c>
      <c r="S6489" s="8">
        <f>YEAR(Tabla1[[#This Row],[Date]])</f>
        <v>2023</v>
      </c>
    </row>
    <row r="6490" spans="1:19" x14ac:dyDescent="0.2">
      <c r="A6490">
        <v>6477</v>
      </c>
      <c r="B6490" s="1">
        <v>44945</v>
      </c>
      <c r="C6490" t="s">
        <v>261</v>
      </c>
      <c r="D6490" t="s">
        <v>892</v>
      </c>
      <c r="E6490">
        <v>1</v>
      </c>
      <c r="F6490" t="s">
        <v>1545</v>
      </c>
      <c r="G6490" t="s">
        <v>262</v>
      </c>
      <c r="H6490" t="s">
        <v>1040</v>
      </c>
      <c r="M6490" s="2">
        <v>20000</v>
      </c>
      <c r="N6490" s="2">
        <v>45000</v>
      </c>
      <c r="O6490" s="2">
        <f>IF(Tabla1[[#This Row],[Mov]]="VNT",Tabla1[[#This Row],[Sale]]-Tabla1[[#This Row],[Cost]],-Tabla1[[#This Row],[Cost]]*Tabla1[[#This Row],[Cant]])</f>
        <v>-20000</v>
      </c>
      <c r="P6490" s="8">
        <f>IF(Tabla1[[#This Row],[Mov]]="VNT",-Tabla1[[#This Row],[Cant]],Tabla1[[#This Row],[Cant]])</f>
        <v>1</v>
      </c>
      <c r="Q6490" s="8">
        <f>DAY(Tabla1[[#This Row],[Date]])</f>
        <v>19</v>
      </c>
      <c r="R6490" s="8">
        <f>MONTH(Tabla1[[#This Row],[Date]])</f>
        <v>1</v>
      </c>
      <c r="S6490" s="8">
        <f>YEAR(Tabla1[[#This Row],[Date]])</f>
        <v>2023</v>
      </c>
    </row>
    <row r="6491" spans="1:19" x14ac:dyDescent="0.2">
      <c r="A6491">
        <v>6478</v>
      </c>
      <c r="B6491" s="1">
        <v>44945</v>
      </c>
      <c r="C6491" t="s">
        <v>261</v>
      </c>
      <c r="D6491" t="s">
        <v>892</v>
      </c>
      <c r="E6491">
        <v>1</v>
      </c>
      <c r="F6491" t="s">
        <v>1532</v>
      </c>
      <c r="G6491" t="s">
        <v>273</v>
      </c>
      <c r="H6491" t="s">
        <v>1264</v>
      </c>
      <c r="M6491" s="2">
        <v>70000</v>
      </c>
      <c r="N6491" s="2">
        <v>90000</v>
      </c>
      <c r="O6491" s="2">
        <f>IF(Tabla1[[#This Row],[Mov]]="VNT",Tabla1[[#This Row],[Sale]]-Tabla1[[#This Row],[Cost]],-Tabla1[[#This Row],[Cost]]*Tabla1[[#This Row],[Cant]])</f>
        <v>-70000</v>
      </c>
      <c r="P6491" s="8">
        <f>IF(Tabla1[[#This Row],[Mov]]="VNT",-Tabla1[[#This Row],[Cant]],Tabla1[[#This Row],[Cant]])</f>
        <v>1</v>
      </c>
      <c r="Q6491" s="8">
        <f>DAY(Tabla1[[#This Row],[Date]])</f>
        <v>19</v>
      </c>
      <c r="R6491" s="8">
        <f>MONTH(Tabla1[[#This Row],[Date]])</f>
        <v>1</v>
      </c>
      <c r="S6491" s="8">
        <f>YEAR(Tabla1[[#This Row],[Date]])</f>
        <v>2023</v>
      </c>
    </row>
    <row r="6492" spans="1:19" x14ac:dyDescent="0.2">
      <c r="A6492">
        <v>6479</v>
      </c>
      <c r="B6492" s="1">
        <v>44945</v>
      </c>
      <c r="C6492" t="s">
        <v>261</v>
      </c>
      <c r="D6492" t="s">
        <v>892</v>
      </c>
      <c r="E6492">
        <v>1</v>
      </c>
      <c r="F6492" t="s">
        <v>386</v>
      </c>
      <c r="G6492" t="s">
        <v>273</v>
      </c>
      <c r="H6492" t="s">
        <v>1264</v>
      </c>
      <c r="M6492" s="2">
        <v>70000</v>
      </c>
      <c r="N6492" s="2">
        <v>90000</v>
      </c>
      <c r="O6492" s="2">
        <f>IF(Tabla1[[#This Row],[Mov]]="VNT",Tabla1[[#This Row],[Sale]]-Tabla1[[#This Row],[Cost]],-Tabla1[[#This Row],[Cost]]*Tabla1[[#This Row],[Cant]])</f>
        <v>-70000</v>
      </c>
      <c r="P6492" s="8">
        <f>IF(Tabla1[[#This Row],[Mov]]="VNT",-Tabla1[[#This Row],[Cant]],Tabla1[[#This Row],[Cant]])</f>
        <v>1</v>
      </c>
      <c r="Q6492" s="8">
        <f>DAY(Tabla1[[#This Row],[Date]])</f>
        <v>19</v>
      </c>
      <c r="R6492" s="8">
        <f>MONTH(Tabla1[[#This Row],[Date]])</f>
        <v>1</v>
      </c>
      <c r="S6492" s="8">
        <f>YEAR(Tabla1[[#This Row],[Date]])</f>
        <v>2023</v>
      </c>
    </row>
    <row r="6493" spans="1:19" x14ac:dyDescent="0.2">
      <c r="A6493">
        <v>6480</v>
      </c>
      <c r="B6493" s="1">
        <v>44945</v>
      </c>
      <c r="C6493" t="s">
        <v>261</v>
      </c>
      <c r="D6493" t="s">
        <v>892</v>
      </c>
      <c r="E6493">
        <v>1</v>
      </c>
      <c r="F6493" t="s">
        <v>1545</v>
      </c>
      <c r="G6493" t="s">
        <v>273</v>
      </c>
      <c r="H6493" t="s">
        <v>1264</v>
      </c>
      <c r="M6493" s="2">
        <v>50000</v>
      </c>
      <c r="N6493" s="2">
        <v>60000</v>
      </c>
      <c r="O6493" s="2">
        <f>IF(Tabla1[[#This Row],[Mov]]="VNT",Tabla1[[#This Row],[Sale]]-Tabla1[[#This Row],[Cost]],-Tabla1[[#This Row],[Cost]]*Tabla1[[#This Row],[Cant]])</f>
        <v>-50000</v>
      </c>
      <c r="P6493" s="8">
        <f>IF(Tabla1[[#This Row],[Mov]]="VNT",-Tabla1[[#This Row],[Cant]],Tabla1[[#This Row],[Cant]])</f>
        <v>1</v>
      </c>
      <c r="Q6493" s="8">
        <f>DAY(Tabla1[[#This Row],[Date]])</f>
        <v>19</v>
      </c>
      <c r="R6493" s="8">
        <f>MONTH(Tabla1[[#This Row],[Date]])</f>
        <v>1</v>
      </c>
      <c r="S6493" s="8">
        <f>YEAR(Tabla1[[#This Row],[Date]])</f>
        <v>2023</v>
      </c>
    </row>
    <row r="6494" spans="1:19" x14ac:dyDescent="0.2">
      <c r="A6494">
        <v>6481</v>
      </c>
      <c r="B6494" s="1">
        <v>44945</v>
      </c>
      <c r="C6494" t="s">
        <v>261</v>
      </c>
      <c r="D6494" t="s">
        <v>892</v>
      </c>
      <c r="E6494">
        <v>1</v>
      </c>
      <c r="F6494" t="s">
        <v>2371</v>
      </c>
      <c r="G6494" t="s">
        <v>273</v>
      </c>
      <c r="H6494" t="s">
        <v>1264</v>
      </c>
      <c r="M6494" s="2">
        <v>18000</v>
      </c>
      <c r="N6494" s="2">
        <v>20000</v>
      </c>
      <c r="O6494" s="2">
        <f>IF(Tabla1[[#This Row],[Mov]]="VNT",Tabla1[[#This Row],[Sale]]-Tabla1[[#This Row],[Cost]],-Tabla1[[#This Row],[Cost]]*Tabla1[[#This Row],[Cant]])</f>
        <v>-18000</v>
      </c>
      <c r="P6494" s="8">
        <f>IF(Tabla1[[#This Row],[Mov]]="VNT",-Tabla1[[#This Row],[Cant]],Tabla1[[#This Row],[Cant]])</f>
        <v>1</v>
      </c>
      <c r="Q6494" s="8">
        <f>DAY(Tabla1[[#This Row],[Date]])</f>
        <v>19</v>
      </c>
      <c r="R6494" s="8">
        <f>MONTH(Tabla1[[#This Row],[Date]])</f>
        <v>1</v>
      </c>
      <c r="S6494" s="8">
        <f>YEAR(Tabla1[[#This Row],[Date]])</f>
        <v>2023</v>
      </c>
    </row>
    <row r="6495" spans="1:19" x14ac:dyDescent="0.2">
      <c r="A6495">
        <v>6482</v>
      </c>
      <c r="B6495" s="1">
        <v>44945</v>
      </c>
      <c r="C6495" t="s">
        <v>261</v>
      </c>
      <c r="D6495" t="s">
        <v>892</v>
      </c>
      <c r="E6495">
        <v>1</v>
      </c>
      <c r="F6495" t="s">
        <v>1152</v>
      </c>
      <c r="G6495" t="s">
        <v>273</v>
      </c>
      <c r="H6495" t="s">
        <v>1264</v>
      </c>
      <c r="M6495" s="2">
        <v>12000</v>
      </c>
      <c r="N6495" s="2">
        <v>15000</v>
      </c>
      <c r="O6495" s="2">
        <f>IF(Tabla1[[#This Row],[Mov]]="VNT",Tabla1[[#This Row],[Sale]]-Tabla1[[#This Row],[Cost]],-Tabla1[[#This Row],[Cost]]*Tabla1[[#This Row],[Cant]])</f>
        <v>-12000</v>
      </c>
      <c r="P6495" s="8">
        <f>IF(Tabla1[[#This Row],[Mov]]="VNT",-Tabla1[[#This Row],[Cant]],Tabla1[[#This Row],[Cant]])</f>
        <v>1</v>
      </c>
      <c r="Q6495" s="8">
        <f>DAY(Tabla1[[#This Row],[Date]])</f>
        <v>19</v>
      </c>
      <c r="R6495" s="8">
        <f>MONTH(Tabla1[[#This Row],[Date]])</f>
        <v>1</v>
      </c>
      <c r="S6495" s="8">
        <f>YEAR(Tabla1[[#This Row],[Date]])</f>
        <v>2023</v>
      </c>
    </row>
    <row r="6496" spans="1:19" x14ac:dyDescent="0.2">
      <c r="A6496">
        <v>6483</v>
      </c>
      <c r="B6496" s="1">
        <v>44946</v>
      </c>
      <c r="C6496" t="s">
        <v>261</v>
      </c>
      <c r="D6496" t="s">
        <v>1767</v>
      </c>
      <c r="E6496">
        <v>1</v>
      </c>
      <c r="F6496" t="s">
        <v>2046</v>
      </c>
      <c r="G6496" t="s">
        <v>266</v>
      </c>
      <c r="H6496" t="s">
        <v>2358</v>
      </c>
      <c r="M6496" s="2">
        <v>35000</v>
      </c>
      <c r="N6496" s="2">
        <v>59000</v>
      </c>
      <c r="O6496" s="2">
        <f>IF(Tabla1[[#This Row],[Mov]]="VNT",Tabla1[[#This Row],[Sale]]-Tabla1[[#This Row],[Cost]],-Tabla1[[#This Row],[Cost]]*Tabla1[[#This Row],[Cant]])</f>
        <v>-35000</v>
      </c>
      <c r="P6496" s="8">
        <f>IF(Tabla1[[#This Row],[Mov]]="VNT",-Tabla1[[#This Row],[Cant]],Tabla1[[#This Row],[Cant]])</f>
        <v>1</v>
      </c>
      <c r="Q6496" s="8">
        <f>DAY(Tabla1[[#This Row],[Date]])</f>
        <v>20</v>
      </c>
      <c r="R6496" s="8">
        <f>MONTH(Tabla1[[#This Row],[Date]])</f>
        <v>1</v>
      </c>
      <c r="S6496" s="8">
        <f>YEAR(Tabla1[[#This Row],[Date]])</f>
        <v>2023</v>
      </c>
    </row>
    <row r="6497" spans="1:19" x14ac:dyDescent="0.2">
      <c r="A6497">
        <v>6484</v>
      </c>
      <c r="B6497" s="1">
        <v>44946</v>
      </c>
      <c r="C6497" t="s">
        <v>261</v>
      </c>
      <c r="D6497" t="s">
        <v>1767</v>
      </c>
      <c r="E6497">
        <v>1</v>
      </c>
      <c r="F6497" t="s">
        <v>198</v>
      </c>
      <c r="G6497" t="s">
        <v>1765</v>
      </c>
      <c r="H6497" t="s">
        <v>1766</v>
      </c>
      <c r="M6497" s="2">
        <v>48000</v>
      </c>
      <c r="N6497" s="2">
        <v>69000</v>
      </c>
      <c r="O6497" s="2">
        <f>IF(Tabla1[[#This Row],[Mov]]="VNT",Tabla1[[#This Row],[Sale]]-Tabla1[[#This Row],[Cost]],-Tabla1[[#This Row],[Cost]]*Tabla1[[#This Row],[Cant]])</f>
        <v>-48000</v>
      </c>
      <c r="P6497" s="8">
        <f>IF(Tabla1[[#This Row],[Mov]]="VNT",-Tabla1[[#This Row],[Cant]],Tabla1[[#This Row],[Cant]])</f>
        <v>1</v>
      </c>
      <c r="Q6497" s="8">
        <f>DAY(Tabla1[[#This Row],[Date]])</f>
        <v>20</v>
      </c>
      <c r="R6497" s="8">
        <f>MONTH(Tabla1[[#This Row],[Date]])</f>
        <v>1</v>
      </c>
      <c r="S6497" s="8">
        <f>YEAR(Tabla1[[#This Row],[Date]])</f>
        <v>2023</v>
      </c>
    </row>
    <row r="6498" spans="1:19" x14ac:dyDescent="0.2">
      <c r="A6498">
        <v>6485</v>
      </c>
      <c r="B6498" s="1">
        <v>44946</v>
      </c>
      <c r="C6498" t="s">
        <v>261</v>
      </c>
      <c r="D6498" t="s">
        <v>2405</v>
      </c>
      <c r="E6498">
        <v>3</v>
      </c>
      <c r="F6498" t="s">
        <v>929</v>
      </c>
      <c r="G6498" t="s">
        <v>266</v>
      </c>
      <c r="H6498" t="s">
        <v>2406</v>
      </c>
      <c r="M6498" s="2">
        <v>16000</v>
      </c>
      <c r="N6498" s="2">
        <v>29000</v>
      </c>
      <c r="O6498" s="2">
        <f>IF(Tabla1[[#This Row],[Mov]]="VNT",Tabla1[[#This Row],[Sale]]-Tabla1[[#This Row],[Cost]],-Tabla1[[#This Row],[Cost]]*Tabla1[[#This Row],[Cant]])</f>
        <v>-48000</v>
      </c>
      <c r="P6498" s="8">
        <f>IF(Tabla1[[#This Row],[Mov]]="VNT",-Tabla1[[#This Row],[Cant]],Tabla1[[#This Row],[Cant]])</f>
        <v>3</v>
      </c>
      <c r="Q6498" s="8">
        <f>DAY(Tabla1[[#This Row],[Date]])</f>
        <v>20</v>
      </c>
      <c r="R6498" s="8">
        <f>MONTH(Tabla1[[#This Row],[Date]])</f>
        <v>1</v>
      </c>
      <c r="S6498" s="8">
        <f>YEAR(Tabla1[[#This Row],[Date]])</f>
        <v>2023</v>
      </c>
    </row>
    <row r="6499" spans="1:19" x14ac:dyDescent="0.2">
      <c r="A6499">
        <v>6486</v>
      </c>
      <c r="B6499" s="1">
        <v>44946</v>
      </c>
      <c r="C6499" t="s">
        <v>261</v>
      </c>
      <c r="D6499" t="s">
        <v>2405</v>
      </c>
      <c r="E6499">
        <v>2</v>
      </c>
      <c r="F6499" t="s">
        <v>929</v>
      </c>
      <c r="G6499" t="s">
        <v>266</v>
      </c>
      <c r="H6499" t="s">
        <v>2407</v>
      </c>
      <c r="M6499" s="2">
        <v>18000</v>
      </c>
      <c r="N6499" s="2">
        <v>32000</v>
      </c>
      <c r="O6499" s="2">
        <f>IF(Tabla1[[#This Row],[Mov]]="VNT",Tabla1[[#This Row],[Sale]]-Tabla1[[#This Row],[Cost]],-Tabla1[[#This Row],[Cost]]*Tabla1[[#This Row],[Cant]])</f>
        <v>-36000</v>
      </c>
      <c r="P6499" s="8">
        <f>IF(Tabla1[[#This Row],[Mov]]="VNT",-Tabla1[[#This Row],[Cant]],Tabla1[[#This Row],[Cant]])</f>
        <v>2</v>
      </c>
      <c r="Q6499" s="8">
        <f>DAY(Tabla1[[#This Row],[Date]])</f>
        <v>20</v>
      </c>
      <c r="R6499" s="8">
        <f>MONTH(Tabla1[[#This Row],[Date]])</f>
        <v>1</v>
      </c>
      <c r="S6499" s="8">
        <f>YEAR(Tabla1[[#This Row],[Date]])</f>
        <v>2023</v>
      </c>
    </row>
    <row r="6500" spans="1:19" x14ac:dyDescent="0.2">
      <c r="A6500">
        <v>6487</v>
      </c>
      <c r="B6500" s="1">
        <v>44946</v>
      </c>
      <c r="C6500" t="s">
        <v>261</v>
      </c>
      <c r="D6500" t="s">
        <v>2405</v>
      </c>
      <c r="E6500">
        <v>6</v>
      </c>
      <c r="F6500" t="s">
        <v>929</v>
      </c>
      <c r="G6500" t="s">
        <v>266</v>
      </c>
      <c r="H6500" t="s">
        <v>2408</v>
      </c>
      <c r="M6500" s="2">
        <v>11000</v>
      </c>
      <c r="N6500" s="2">
        <v>20000</v>
      </c>
      <c r="O6500" s="2">
        <f>IF(Tabla1[[#This Row],[Mov]]="VNT",Tabla1[[#This Row],[Sale]]-Tabla1[[#This Row],[Cost]],-Tabla1[[#This Row],[Cost]]*Tabla1[[#This Row],[Cant]])</f>
        <v>-66000</v>
      </c>
      <c r="P6500" s="8">
        <f>IF(Tabla1[[#This Row],[Mov]]="VNT",-Tabla1[[#This Row],[Cant]],Tabla1[[#This Row],[Cant]])</f>
        <v>6</v>
      </c>
      <c r="Q6500" s="8">
        <f>DAY(Tabla1[[#This Row],[Date]])</f>
        <v>20</v>
      </c>
      <c r="R6500" s="8">
        <f>MONTH(Tabla1[[#This Row],[Date]])</f>
        <v>1</v>
      </c>
      <c r="S6500" s="8">
        <f>YEAR(Tabla1[[#This Row],[Date]])</f>
        <v>2023</v>
      </c>
    </row>
    <row r="6501" spans="1:19" x14ac:dyDescent="0.2">
      <c r="A6501">
        <v>6488</v>
      </c>
      <c r="B6501" s="1">
        <v>44946</v>
      </c>
      <c r="C6501" t="s">
        <v>261</v>
      </c>
      <c r="D6501" t="s">
        <v>2405</v>
      </c>
      <c r="E6501">
        <v>6</v>
      </c>
      <c r="F6501" t="s">
        <v>929</v>
      </c>
      <c r="G6501" t="s">
        <v>266</v>
      </c>
      <c r="H6501" t="s">
        <v>2409</v>
      </c>
      <c r="M6501" s="2">
        <v>15000</v>
      </c>
      <c r="N6501" s="2">
        <v>25000</v>
      </c>
      <c r="O6501" s="2">
        <f>IF(Tabla1[[#This Row],[Mov]]="VNT",Tabla1[[#This Row],[Sale]]-Tabla1[[#This Row],[Cost]],-Tabla1[[#This Row],[Cost]]*Tabla1[[#This Row],[Cant]])</f>
        <v>-90000</v>
      </c>
      <c r="P6501" s="8">
        <f>IF(Tabla1[[#This Row],[Mov]]="VNT",-Tabla1[[#This Row],[Cant]],Tabla1[[#This Row],[Cant]])</f>
        <v>6</v>
      </c>
      <c r="Q6501" s="8">
        <f>DAY(Tabla1[[#This Row],[Date]])</f>
        <v>20</v>
      </c>
      <c r="R6501" s="8">
        <f>MONTH(Tabla1[[#This Row],[Date]])</f>
        <v>1</v>
      </c>
      <c r="S6501" s="8">
        <f>YEAR(Tabla1[[#This Row],[Date]])</f>
        <v>2023</v>
      </c>
    </row>
    <row r="6502" spans="1:19" x14ac:dyDescent="0.2">
      <c r="A6502">
        <v>6489</v>
      </c>
      <c r="B6502" s="1">
        <v>44946</v>
      </c>
      <c r="C6502" t="s">
        <v>261</v>
      </c>
      <c r="D6502" t="s">
        <v>1465</v>
      </c>
      <c r="E6502">
        <v>5</v>
      </c>
      <c r="F6502" t="s">
        <v>224</v>
      </c>
      <c r="G6502" t="s">
        <v>273</v>
      </c>
      <c r="H6502" t="s">
        <v>470</v>
      </c>
      <c r="J6502" t="s">
        <v>2410</v>
      </c>
      <c r="M6502" s="2">
        <v>8000</v>
      </c>
      <c r="N6502" s="2">
        <v>20000</v>
      </c>
      <c r="O6502" s="2">
        <f>IF(Tabla1[[#This Row],[Mov]]="VNT",Tabla1[[#This Row],[Sale]]-Tabla1[[#This Row],[Cost]],-Tabla1[[#This Row],[Cost]]*Tabla1[[#This Row],[Cant]])</f>
        <v>-40000</v>
      </c>
      <c r="P6502" s="8">
        <f>IF(Tabla1[[#This Row],[Mov]]="VNT",-Tabla1[[#This Row],[Cant]],Tabla1[[#This Row],[Cant]])</f>
        <v>5</v>
      </c>
      <c r="Q6502" s="8">
        <f>DAY(Tabla1[[#This Row],[Date]])</f>
        <v>20</v>
      </c>
      <c r="R6502" s="8">
        <f>MONTH(Tabla1[[#This Row],[Date]])</f>
        <v>1</v>
      </c>
      <c r="S6502" s="8">
        <f>YEAR(Tabla1[[#This Row],[Date]])</f>
        <v>2023</v>
      </c>
    </row>
    <row r="6503" spans="1:19" x14ac:dyDescent="0.2">
      <c r="A6503">
        <v>6490</v>
      </c>
      <c r="B6503" s="1">
        <v>44946</v>
      </c>
      <c r="C6503" t="s">
        <v>261</v>
      </c>
      <c r="D6503" t="s">
        <v>1465</v>
      </c>
      <c r="E6503">
        <v>3</v>
      </c>
      <c r="F6503" t="s">
        <v>1958</v>
      </c>
      <c r="G6503" t="s">
        <v>273</v>
      </c>
      <c r="H6503" t="s">
        <v>552</v>
      </c>
      <c r="M6503" s="2">
        <v>6500</v>
      </c>
      <c r="N6503" s="2">
        <v>15000</v>
      </c>
      <c r="O6503" s="2">
        <f>IF(Tabla1[[#This Row],[Mov]]="VNT",Tabla1[[#This Row],[Sale]]-Tabla1[[#This Row],[Cost]],-Tabla1[[#This Row],[Cost]]*Tabla1[[#This Row],[Cant]])</f>
        <v>-19500</v>
      </c>
      <c r="P6503" s="8">
        <f>IF(Tabla1[[#This Row],[Mov]]="VNT",-Tabla1[[#This Row],[Cant]],Tabla1[[#This Row],[Cant]])</f>
        <v>3</v>
      </c>
      <c r="Q6503" s="8">
        <f>DAY(Tabla1[[#This Row],[Date]])</f>
        <v>20</v>
      </c>
      <c r="R6503" s="8">
        <f>MONTH(Tabla1[[#This Row],[Date]])</f>
        <v>1</v>
      </c>
      <c r="S6503" s="8">
        <f>YEAR(Tabla1[[#This Row],[Date]])</f>
        <v>2023</v>
      </c>
    </row>
    <row r="6504" spans="1:19" x14ac:dyDescent="0.2">
      <c r="A6504">
        <v>6491</v>
      </c>
      <c r="B6504" s="1">
        <v>44946</v>
      </c>
      <c r="C6504" t="s">
        <v>261</v>
      </c>
      <c r="D6504" t="s">
        <v>1465</v>
      </c>
      <c r="E6504">
        <v>23</v>
      </c>
      <c r="F6504" t="s">
        <v>891</v>
      </c>
      <c r="G6504" t="s">
        <v>589</v>
      </c>
      <c r="H6504" t="s">
        <v>1173</v>
      </c>
      <c r="M6504" s="2">
        <v>3800</v>
      </c>
      <c r="N6504" s="2">
        <v>10000</v>
      </c>
      <c r="O6504" s="2">
        <f>IF(Tabla1[[#This Row],[Mov]]="VNT",Tabla1[[#This Row],[Sale]]-Tabla1[[#This Row],[Cost]],-Tabla1[[#This Row],[Cost]]*Tabla1[[#This Row],[Cant]])</f>
        <v>-87400</v>
      </c>
      <c r="P6504" s="8">
        <f>IF(Tabla1[[#This Row],[Mov]]="VNT",-Tabla1[[#This Row],[Cant]],Tabla1[[#This Row],[Cant]])</f>
        <v>23</v>
      </c>
      <c r="Q6504" s="8">
        <f>DAY(Tabla1[[#This Row],[Date]])</f>
        <v>20</v>
      </c>
      <c r="R6504" s="8">
        <f>MONTH(Tabla1[[#This Row],[Date]])</f>
        <v>1</v>
      </c>
      <c r="S6504" s="8">
        <f>YEAR(Tabla1[[#This Row],[Date]])</f>
        <v>2023</v>
      </c>
    </row>
    <row r="6505" spans="1:19" x14ac:dyDescent="0.2">
      <c r="A6505">
        <v>6492</v>
      </c>
      <c r="B6505" s="1">
        <v>44946</v>
      </c>
      <c r="C6505" t="s">
        <v>261</v>
      </c>
      <c r="D6505" t="s">
        <v>2314</v>
      </c>
      <c r="E6505">
        <v>1</v>
      </c>
      <c r="F6505" t="s">
        <v>42</v>
      </c>
      <c r="G6505" t="s">
        <v>789</v>
      </c>
      <c r="H6505" t="s">
        <v>2411</v>
      </c>
      <c r="M6505" s="2">
        <v>16000</v>
      </c>
      <c r="N6505" s="2">
        <v>30000</v>
      </c>
      <c r="O6505" s="2">
        <f>IF(Tabla1[[#This Row],[Mov]]="VNT",Tabla1[[#This Row],[Sale]]-Tabla1[[#This Row],[Cost]],-Tabla1[[#This Row],[Cost]]*Tabla1[[#This Row],[Cant]])</f>
        <v>-16000</v>
      </c>
      <c r="P6505" s="8">
        <f>IF(Tabla1[[#This Row],[Mov]]="VNT",-Tabla1[[#This Row],[Cant]],Tabla1[[#This Row],[Cant]])</f>
        <v>1</v>
      </c>
      <c r="Q6505" s="8">
        <f>DAY(Tabla1[[#This Row],[Date]])</f>
        <v>20</v>
      </c>
      <c r="R6505" s="8">
        <f>MONTH(Tabla1[[#This Row],[Date]])</f>
        <v>1</v>
      </c>
      <c r="S6505" s="8">
        <f>YEAR(Tabla1[[#This Row],[Date]])</f>
        <v>2023</v>
      </c>
    </row>
    <row r="6506" spans="1:19" x14ac:dyDescent="0.2">
      <c r="A6506">
        <v>6493</v>
      </c>
      <c r="B6506" s="1">
        <v>44946</v>
      </c>
      <c r="C6506" t="s">
        <v>261</v>
      </c>
      <c r="D6506" t="s">
        <v>2314</v>
      </c>
      <c r="E6506">
        <v>2</v>
      </c>
      <c r="F6506" t="s">
        <v>365</v>
      </c>
      <c r="G6506" t="s">
        <v>465</v>
      </c>
      <c r="H6506" t="s">
        <v>2412</v>
      </c>
      <c r="M6506" s="2">
        <v>13500</v>
      </c>
      <c r="N6506" s="2">
        <v>30000</v>
      </c>
      <c r="O6506" s="2">
        <f>IF(Tabla1[[#This Row],[Mov]]="VNT",Tabla1[[#This Row],[Sale]]-Tabla1[[#This Row],[Cost]],-Tabla1[[#This Row],[Cost]]*Tabla1[[#This Row],[Cant]])</f>
        <v>-27000</v>
      </c>
      <c r="P6506" s="8">
        <f>IF(Tabla1[[#This Row],[Mov]]="VNT",-Tabla1[[#This Row],[Cant]],Tabla1[[#This Row],[Cant]])</f>
        <v>2</v>
      </c>
      <c r="Q6506" s="8">
        <f>DAY(Tabla1[[#This Row],[Date]])</f>
        <v>20</v>
      </c>
      <c r="R6506" s="8">
        <f>MONTH(Tabla1[[#This Row],[Date]])</f>
        <v>1</v>
      </c>
      <c r="S6506" s="8">
        <f>YEAR(Tabla1[[#This Row],[Date]])</f>
        <v>2023</v>
      </c>
    </row>
    <row r="6507" spans="1:19" x14ac:dyDescent="0.2">
      <c r="A6507">
        <v>6494</v>
      </c>
      <c r="B6507" s="1">
        <v>44946</v>
      </c>
      <c r="C6507" t="s">
        <v>261</v>
      </c>
      <c r="D6507" t="s">
        <v>2314</v>
      </c>
      <c r="E6507">
        <v>2</v>
      </c>
      <c r="F6507" t="s">
        <v>365</v>
      </c>
      <c r="G6507" t="s">
        <v>465</v>
      </c>
      <c r="H6507" t="s">
        <v>2413</v>
      </c>
      <c r="M6507" s="2">
        <v>15500</v>
      </c>
      <c r="N6507" s="2">
        <v>35000</v>
      </c>
      <c r="O6507" s="2">
        <f>IF(Tabla1[[#This Row],[Mov]]="VNT",Tabla1[[#This Row],[Sale]]-Tabla1[[#This Row],[Cost]],-Tabla1[[#This Row],[Cost]]*Tabla1[[#This Row],[Cant]])</f>
        <v>-31000</v>
      </c>
      <c r="P6507" s="8">
        <f>IF(Tabla1[[#This Row],[Mov]]="VNT",-Tabla1[[#This Row],[Cant]],Tabla1[[#This Row],[Cant]])</f>
        <v>2</v>
      </c>
      <c r="Q6507" s="8">
        <f>DAY(Tabla1[[#This Row],[Date]])</f>
        <v>20</v>
      </c>
      <c r="R6507" s="8">
        <f>MONTH(Tabla1[[#This Row],[Date]])</f>
        <v>1</v>
      </c>
      <c r="S6507" s="8">
        <f>YEAR(Tabla1[[#This Row],[Date]])</f>
        <v>2023</v>
      </c>
    </row>
    <row r="6508" spans="1:19" x14ac:dyDescent="0.2">
      <c r="A6508">
        <v>6495</v>
      </c>
      <c r="B6508" s="1">
        <v>44946</v>
      </c>
      <c r="C6508" t="s">
        <v>261</v>
      </c>
      <c r="D6508" t="s">
        <v>2314</v>
      </c>
      <c r="E6508">
        <v>1</v>
      </c>
      <c r="F6508" t="s">
        <v>44</v>
      </c>
      <c r="G6508" t="s">
        <v>465</v>
      </c>
      <c r="H6508" t="s">
        <v>2416</v>
      </c>
      <c r="M6508" s="2">
        <v>14000</v>
      </c>
      <c r="N6508" s="2">
        <v>30000</v>
      </c>
      <c r="O6508" s="2">
        <f>IF(Tabla1[[#This Row],[Mov]]="VNT",Tabla1[[#This Row],[Sale]]-Tabla1[[#This Row],[Cost]],-Tabla1[[#This Row],[Cost]]*Tabla1[[#This Row],[Cant]])</f>
        <v>-14000</v>
      </c>
      <c r="P6508" s="8">
        <f>IF(Tabla1[[#This Row],[Mov]]="VNT",-Tabla1[[#This Row],[Cant]],Tabla1[[#This Row],[Cant]])</f>
        <v>1</v>
      </c>
      <c r="Q6508" s="8">
        <f>DAY(Tabla1[[#This Row],[Date]])</f>
        <v>20</v>
      </c>
      <c r="R6508" s="8">
        <f>MONTH(Tabla1[[#This Row],[Date]])</f>
        <v>1</v>
      </c>
      <c r="S6508" s="8">
        <f>YEAR(Tabla1[[#This Row],[Date]])</f>
        <v>2023</v>
      </c>
    </row>
    <row r="6509" spans="1:19" x14ac:dyDescent="0.2">
      <c r="A6509">
        <v>6496</v>
      </c>
      <c r="B6509" s="1">
        <v>44946</v>
      </c>
      <c r="C6509" t="s">
        <v>261</v>
      </c>
      <c r="D6509" t="s">
        <v>2314</v>
      </c>
      <c r="E6509">
        <v>1</v>
      </c>
      <c r="F6509" t="s">
        <v>48</v>
      </c>
      <c r="G6509" t="s">
        <v>1259</v>
      </c>
      <c r="H6509" t="s">
        <v>2414</v>
      </c>
      <c r="M6509" s="2">
        <v>19000</v>
      </c>
      <c r="N6509" s="2">
        <v>35000</v>
      </c>
      <c r="O6509" s="2">
        <f>IF(Tabla1[[#This Row],[Mov]]="VNT",Tabla1[[#This Row],[Sale]]-Tabla1[[#This Row],[Cost]],-Tabla1[[#This Row],[Cost]]*Tabla1[[#This Row],[Cant]])</f>
        <v>-19000</v>
      </c>
      <c r="P6509" s="8">
        <f>IF(Tabla1[[#This Row],[Mov]]="VNT",-Tabla1[[#This Row],[Cant]],Tabla1[[#This Row],[Cant]])</f>
        <v>1</v>
      </c>
      <c r="Q6509" s="8">
        <f>DAY(Tabla1[[#This Row],[Date]])</f>
        <v>20</v>
      </c>
      <c r="R6509" s="8">
        <f>MONTH(Tabla1[[#This Row],[Date]])</f>
        <v>1</v>
      </c>
      <c r="S6509" s="8">
        <f>YEAR(Tabla1[[#This Row],[Date]])</f>
        <v>2023</v>
      </c>
    </row>
    <row r="6510" spans="1:19" x14ac:dyDescent="0.2">
      <c r="A6510">
        <v>6497</v>
      </c>
      <c r="B6510" s="1">
        <v>44946</v>
      </c>
      <c r="C6510" t="s">
        <v>261</v>
      </c>
      <c r="D6510" t="s">
        <v>2314</v>
      </c>
      <c r="E6510">
        <v>1</v>
      </c>
      <c r="F6510" t="s">
        <v>48</v>
      </c>
      <c r="G6510" t="s">
        <v>1259</v>
      </c>
      <c r="H6510" t="s">
        <v>2415</v>
      </c>
      <c r="M6510" s="2">
        <v>18000</v>
      </c>
      <c r="N6510" s="2">
        <v>35000</v>
      </c>
      <c r="O6510" s="2">
        <f>IF(Tabla1[[#This Row],[Mov]]="VNT",Tabla1[[#This Row],[Sale]]-Tabla1[[#This Row],[Cost]],-Tabla1[[#This Row],[Cost]]*Tabla1[[#This Row],[Cant]])</f>
        <v>-18000</v>
      </c>
      <c r="P6510" s="8">
        <f>IF(Tabla1[[#This Row],[Mov]]="VNT",-Tabla1[[#This Row],[Cant]],Tabla1[[#This Row],[Cant]])</f>
        <v>1</v>
      </c>
      <c r="Q6510" s="8">
        <f>DAY(Tabla1[[#This Row],[Date]])</f>
        <v>20</v>
      </c>
      <c r="R6510" s="8">
        <f>MONTH(Tabla1[[#This Row],[Date]])</f>
        <v>1</v>
      </c>
      <c r="S6510" s="8">
        <f>YEAR(Tabla1[[#This Row],[Date]])</f>
        <v>2023</v>
      </c>
    </row>
    <row r="6511" spans="1:19" x14ac:dyDescent="0.2">
      <c r="A6511">
        <v>6498</v>
      </c>
      <c r="B6511" s="1">
        <v>44946</v>
      </c>
      <c r="C6511" t="s">
        <v>261</v>
      </c>
      <c r="D6511" t="s">
        <v>2314</v>
      </c>
      <c r="E6511">
        <v>1</v>
      </c>
      <c r="F6511" t="s">
        <v>44</v>
      </c>
      <c r="G6511" t="s">
        <v>266</v>
      </c>
      <c r="H6511" t="s">
        <v>2390</v>
      </c>
      <c r="M6511" s="2">
        <v>35000</v>
      </c>
      <c r="N6511" s="2">
        <v>60000</v>
      </c>
      <c r="O6511" s="2">
        <f>IF(Tabla1[[#This Row],[Mov]]="VNT",Tabla1[[#This Row],[Sale]]-Tabla1[[#This Row],[Cost]],-Tabla1[[#This Row],[Cost]]*Tabla1[[#This Row],[Cant]])</f>
        <v>-35000</v>
      </c>
      <c r="P6511" s="8">
        <f>IF(Tabla1[[#This Row],[Mov]]="VNT",-Tabla1[[#This Row],[Cant]],Tabla1[[#This Row],[Cant]])</f>
        <v>1</v>
      </c>
      <c r="Q6511" s="8">
        <f>DAY(Tabla1[[#This Row],[Date]])</f>
        <v>20</v>
      </c>
      <c r="R6511" s="8">
        <f>MONTH(Tabla1[[#This Row],[Date]])</f>
        <v>1</v>
      </c>
      <c r="S6511" s="8">
        <f>YEAR(Tabla1[[#This Row],[Date]])</f>
        <v>2023</v>
      </c>
    </row>
    <row r="6512" spans="1:19" x14ac:dyDescent="0.2">
      <c r="A6512">
        <v>6499</v>
      </c>
      <c r="B6512" s="1">
        <v>44946</v>
      </c>
      <c r="C6512" t="s">
        <v>261</v>
      </c>
      <c r="D6512" t="s">
        <v>2314</v>
      </c>
      <c r="E6512">
        <v>1</v>
      </c>
      <c r="F6512" t="s">
        <v>127</v>
      </c>
      <c r="G6512" t="s">
        <v>266</v>
      </c>
      <c r="H6512" t="s">
        <v>2417</v>
      </c>
      <c r="M6512" s="2">
        <v>30000</v>
      </c>
      <c r="N6512" s="2">
        <v>59000</v>
      </c>
      <c r="O6512" s="2">
        <f>IF(Tabla1[[#This Row],[Mov]]="VNT",Tabla1[[#This Row],[Sale]]-Tabla1[[#This Row],[Cost]],-Tabla1[[#This Row],[Cost]]*Tabla1[[#This Row],[Cant]])</f>
        <v>-30000</v>
      </c>
      <c r="P6512" s="8">
        <f>IF(Tabla1[[#This Row],[Mov]]="VNT",-Tabla1[[#This Row],[Cant]],Tabla1[[#This Row],[Cant]])</f>
        <v>1</v>
      </c>
      <c r="Q6512" s="8">
        <f>DAY(Tabla1[[#This Row],[Date]])</f>
        <v>20</v>
      </c>
      <c r="R6512" s="8">
        <f>MONTH(Tabla1[[#This Row],[Date]])</f>
        <v>1</v>
      </c>
      <c r="S6512" s="8">
        <f>YEAR(Tabla1[[#This Row],[Date]])</f>
        <v>2023</v>
      </c>
    </row>
    <row r="6513" spans="1:19" x14ac:dyDescent="0.2">
      <c r="A6513">
        <v>6500</v>
      </c>
      <c r="B6513" s="1">
        <v>44946</v>
      </c>
      <c r="C6513" t="s">
        <v>261</v>
      </c>
      <c r="D6513" t="s">
        <v>2314</v>
      </c>
      <c r="E6513">
        <v>1</v>
      </c>
      <c r="F6513" t="s">
        <v>628</v>
      </c>
      <c r="G6513" t="s">
        <v>266</v>
      </c>
      <c r="H6513" t="s">
        <v>2418</v>
      </c>
      <c r="M6513" s="2">
        <v>10000</v>
      </c>
      <c r="N6513" s="2">
        <v>25000</v>
      </c>
      <c r="O6513" s="2">
        <f>IF(Tabla1[[#This Row],[Mov]]="VNT",Tabla1[[#This Row],[Sale]]-Tabla1[[#This Row],[Cost]],-Tabla1[[#This Row],[Cost]]*Tabla1[[#This Row],[Cant]])</f>
        <v>-10000</v>
      </c>
      <c r="P6513" s="8">
        <f>IF(Tabla1[[#This Row],[Mov]]="VNT",-Tabla1[[#This Row],[Cant]],Tabla1[[#This Row],[Cant]])</f>
        <v>1</v>
      </c>
      <c r="Q6513" s="8">
        <f>DAY(Tabla1[[#This Row],[Date]])</f>
        <v>20</v>
      </c>
      <c r="R6513" s="8">
        <f>MONTH(Tabla1[[#This Row],[Date]])</f>
        <v>1</v>
      </c>
      <c r="S6513" s="8">
        <f>YEAR(Tabla1[[#This Row],[Date]])</f>
        <v>2023</v>
      </c>
    </row>
    <row r="6514" spans="1:19" x14ac:dyDescent="0.2">
      <c r="A6514">
        <v>6501</v>
      </c>
      <c r="B6514" s="1">
        <v>44950</v>
      </c>
      <c r="C6514" t="s">
        <v>260</v>
      </c>
      <c r="D6514" t="s">
        <v>332</v>
      </c>
      <c r="E6514">
        <v>1</v>
      </c>
      <c r="F6514" t="s">
        <v>26</v>
      </c>
      <c r="G6514" t="s">
        <v>266</v>
      </c>
      <c r="H6514" t="s">
        <v>2195</v>
      </c>
      <c r="M6514" s="2">
        <v>5000</v>
      </c>
      <c r="N6514" s="2">
        <v>15000</v>
      </c>
      <c r="O6514" s="2">
        <f>IF(Tabla1[[#This Row],[Mov]]="VNT",Tabla1[[#This Row],[Sale]]-Tabla1[[#This Row],[Cost]],-Tabla1[[#This Row],[Cost]]*Tabla1[[#This Row],[Cant]])</f>
        <v>10000</v>
      </c>
      <c r="P6514" s="8">
        <f>IF(Tabla1[[#This Row],[Mov]]="VNT",-Tabla1[[#This Row],[Cant]],Tabla1[[#This Row],[Cant]])</f>
        <v>-1</v>
      </c>
      <c r="Q6514" s="8">
        <f>DAY(Tabla1[[#This Row],[Date]])</f>
        <v>24</v>
      </c>
      <c r="R6514" s="8">
        <f>MONTH(Tabla1[[#This Row],[Date]])</f>
        <v>1</v>
      </c>
      <c r="S6514" s="8">
        <f>YEAR(Tabla1[[#This Row],[Date]])</f>
        <v>2023</v>
      </c>
    </row>
    <row r="6515" spans="1:19" x14ac:dyDescent="0.2">
      <c r="A6515">
        <v>6502</v>
      </c>
      <c r="B6515" s="1">
        <v>44950</v>
      </c>
      <c r="C6515" t="s">
        <v>260</v>
      </c>
      <c r="D6515" t="s">
        <v>332</v>
      </c>
      <c r="E6515">
        <v>1</v>
      </c>
      <c r="F6515" t="s">
        <v>365</v>
      </c>
      <c r="G6515" t="s">
        <v>943</v>
      </c>
      <c r="H6515" t="s">
        <v>994</v>
      </c>
      <c r="M6515" s="2">
        <v>4000</v>
      </c>
      <c r="N6515" s="2">
        <v>9000</v>
      </c>
      <c r="O6515" s="2">
        <f>IF(Tabla1[[#This Row],[Mov]]="VNT",Tabla1[[#This Row],[Sale]]-Tabla1[[#This Row],[Cost]],-Tabla1[[#This Row],[Cost]]*Tabla1[[#This Row],[Cant]])</f>
        <v>5000</v>
      </c>
      <c r="P6515" s="8">
        <f>IF(Tabla1[[#This Row],[Mov]]="VNT",-Tabla1[[#This Row],[Cant]],Tabla1[[#This Row],[Cant]])</f>
        <v>-1</v>
      </c>
      <c r="Q6515" s="8">
        <f>DAY(Tabla1[[#This Row],[Date]])</f>
        <v>24</v>
      </c>
      <c r="R6515" s="8">
        <f>MONTH(Tabla1[[#This Row],[Date]])</f>
        <v>1</v>
      </c>
      <c r="S6515" s="8">
        <f>YEAR(Tabla1[[#This Row],[Date]])</f>
        <v>2023</v>
      </c>
    </row>
    <row r="6516" spans="1:19" x14ac:dyDescent="0.2">
      <c r="A6516">
        <v>6503</v>
      </c>
      <c r="B6516" s="1">
        <v>44950</v>
      </c>
      <c r="C6516" t="s">
        <v>260</v>
      </c>
      <c r="D6516" t="s">
        <v>332</v>
      </c>
      <c r="E6516">
        <v>1</v>
      </c>
      <c r="F6516" t="s">
        <v>48</v>
      </c>
      <c r="G6516" t="s">
        <v>790</v>
      </c>
      <c r="H6516" t="s">
        <v>1381</v>
      </c>
      <c r="M6516" s="2">
        <v>14000</v>
      </c>
      <c r="N6516" s="2">
        <v>30000</v>
      </c>
      <c r="O6516" s="2">
        <f>IF(Tabla1[[#This Row],[Mov]]="VNT",Tabla1[[#This Row],[Sale]]-Tabla1[[#This Row],[Cost]],-Tabla1[[#This Row],[Cost]]*Tabla1[[#This Row],[Cant]])</f>
        <v>16000</v>
      </c>
      <c r="P6516" s="8">
        <f>IF(Tabla1[[#This Row],[Mov]]="VNT",-Tabla1[[#This Row],[Cant]],Tabla1[[#This Row],[Cant]])</f>
        <v>-1</v>
      </c>
      <c r="Q6516" s="8">
        <f>DAY(Tabla1[[#This Row],[Date]])</f>
        <v>24</v>
      </c>
      <c r="R6516" s="8">
        <f>MONTH(Tabla1[[#This Row],[Date]])</f>
        <v>1</v>
      </c>
      <c r="S6516" s="8">
        <f>YEAR(Tabla1[[#This Row],[Date]])</f>
        <v>2023</v>
      </c>
    </row>
    <row r="6517" spans="1:19" x14ac:dyDescent="0.2">
      <c r="A6517">
        <v>6504</v>
      </c>
      <c r="B6517" s="1">
        <v>44950</v>
      </c>
      <c r="C6517" t="s">
        <v>260</v>
      </c>
      <c r="D6517" t="s">
        <v>332</v>
      </c>
      <c r="E6517">
        <v>1</v>
      </c>
      <c r="F6517" t="s">
        <v>116</v>
      </c>
      <c r="G6517" t="s">
        <v>382</v>
      </c>
      <c r="H6517" t="s">
        <v>514</v>
      </c>
      <c r="M6517" s="2">
        <v>6074</v>
      </c>
      <c r="N6517" s="2">
        <v>6500</v>
      </c>
      <c r="O6517" s="2">
        <f>IF(Tabla1[[#This Row],[Mov]]="VNT",Tabla1[[#This Row],[Sale]]-Tabla1[[#This Row],[Cost]],-Tabla1[[#This Row],[Cost]]*Tabla1[[#This Row],[Cant]])</f>
        <v>426</v>
      </c>
      <c r="P6517" s="8">
        <f>IF(Tabla1[[#This Row],[Mov]]="VNT",-Tabla1[[#This Row],[Cant]],Tabla1[[#This Row],[Cant]])</f>
        <v>-1</v>
      </c>
      <c r="Q6517" s="8">
        <f>DAY(Tabla1[[#This Row],[Date]])</f>
        <v>24</v>
      </c>
      <c r="R6517" s="8">
        <f>MONTH(Tabla1[[#This Row],[Date]])</f>
        <v>1</v>
      </c>
      <c r="S6517" s="8">
        <f>YEAR(Tabla1[[#This Row],[Date]])</f>
        <v>2023</v>
      </c>
    </row>
    <row r="6518" spans="1:19" x14ac:dyDescent="0.2">
      <c r="A6518">
        <v>6505</v>
      </c>
      <c r="B6518" s="1">
        <v>44950</v>
      </c>
      <c r="C6518" t="s">
        <v>260</v>
      </c>
      <c r="D6518" t="s">
        <v>332</v>
      </c>
      <c r="E6518">
        <v>1</v>
      </c>
      <c r="F6518" t="s">
        <v>26</v>
      </c>
      <c r="G6518" t="s">
        <v>999</v>
      </c>
      <c r="H6518" t="s">
        <v>16</v>
      </c>
      <c r="M6518" s="2">
        <v>7500</v>
      </c>
      <c r="N6518" s="2">
        <v>18000</v>
      </c>
      <c r="O6518" s="2">
        <f>IF(Tabla1[[#This Row],[Mov]]="VNT",Tabla1[[#This Row],[Sale]]-Tabla1[[#This Row],[Cost]],-Tabla1[[#This Row],[Cost]]*Tabla1[[#This Row],[Cant]])</f>
        <v>10500</v>
      </c>
      <c r="P6518" s="8">
        <f>IF(Tabla1[[#This Row],[Mov]]="VNT",-Tabla1[[#This Row],[Cant]],Tabla1[[#This Row],[Cant]])</f>
        <v>-1</v>
      </c>
      <c r="Q6518" s="8">
        <f>DAY(Tabla1[[#This Row],[Date]])</f>
        <v>24</v>
      </c>
      <c r="R6518" s="8">
        <f>MONTH(Tabla1[[#This Row],[Date]])</f>
        <v>1</v>
      </c>
      <c r="S6518" s="8">
        <f>YEAR(Tabla1[[#This Row],[Date]])</f>
        <v>2023</v>
      </c>
    </row>
    <row r="6519" spans="1:19" x14ac:dyDescent="0.2">
      <c r="A6519">
        <v>6506</v>
      </c>
      <c r="B6519" s="1">
        <v>44950</v>
      </c>
      <c r="C6519" t="s">
        <v>260</v>
      </c>
      <c r="D6519" t="s">
        <v>332</v>
      </c>
      <c r="E6519">
        <v>1</v>
      </c>
      <c r="F6519" t="s">
        <v>588</v>
      </c>
      <c r="G6519" t="s">
        <v>272</v>
      </c>
      <c r="H6519" t="s">
        <v>318</v>
      </c>
      <c r="M6519" s="2">
        <v>800</v>
      </c>
      <c r="N6519" s="2">
        <v>5000</v>
      </c>
      <c r="O6519" s="2">
        <f>IF(Tabla1[[#This Row],[Mov]]="VNT",Tabla1[[#This Row],[Sale]]-Tabla1[[#This Row],[Cost]],-Tabla1[[#This Row],[Cost]]*Tabla1[[#This Row],[Cant]])</f>
        <v>4200</v>
      </c>
      <c r="P6519" s="8">
        <f>IF(Tabla1[[#This Row],[Mov]]="VNT",-Tabla1[[#This Row],[Cant]],Tabla1[[#This Row],[Cant]])</f>
        <v>-1</v>
      </c>
      <c r="Q6519" s="8">
        <f>DAY(Tabla1[[#This Row],[Date]])</f>
        <v>24</v>
      </c>
      <c r="R6519" s="8">
        <f>MONTH(Tabla1[[#This Row],[Date]])</f>
        <v>1</v>
      </c>
      <c r="S6519" s="8">
        <f>YEAR(Tabla1[[#This Row],[Date]])</f>
        <v>2023</v>
      </c>
    </row>
    <row r="6520" spans="1:19" x14ac:dyDescent="0.2">
      <c r="A6520">
        <v>6507</v>
      </c>
      <c r="B6520" s="1">
        <v>44950</v>
      </c>
      <c r="C6520" t="s">
        <v>260</v>
      </c>
      <c r="D6520" t="s">
        <v>332</v>
      </c>
      <c r="E6520">
        <v>1</v>
      </c>
      <c r="F6520" t="s">
        <v>224</v>
      </c>
      <c r="G6520" t="s">
        <v>272</v>
      </c>
      <c r="H6520" t="s">
        <v>318</v>
      </c>
      <c r="M6520" s="2">
        <v>7000</v>
      </c>
      <c r="N6520" s="2">
        <v>10000</v>
      </c>
      <c r="O6520" s="2">
        <f>IF(Tabla1[[#This Row],[Mov]]="VNT",Tabla1[[#This Row],[Sale]]-Tabla1[[#This Row],[Cost]],-Tabla1[[#This Row],[Cost]]*Tabla1[[#This Row],[Cant]])</f>
        <v>3000</v>
      </c>
      <c r="P6520" s="8">
        <f>IF(Tabla1[[#This Row],[Mov]]="VNT",-Tabla1[[#This Row],[Cant]],Tabla1[[#This Row],[Cant]])</f>
        <v>-1</v>
      </c>
      <c r="Q6520" s="8">
        <f>DAY(Tabla1[[#This Row],[Date]])</f>
        <v>24</v>
      </c>
      <c r="R6520" s="8">
        <f>MONTH(Tabla1[[#This Row],[Date]])</f>
        <v>1</v>
      </c>
      <c r="S6520" s="8">
        <f>YEAR(Tabla1[[#This Row],[Date]])</f>
        <v>2023</v>
      </c>
    </row>
    <row r="6521" spans="1:19" x14ac:dyDescent="0.2">
      <c r="A6521">
        <v>6508</v>
      </c>
      <c r="B6521" s="1">
        <v>44950</v>
      </c>
      <c r="C6521" t="s">
        <v>260</v>
      </c>
      <c r="D6521" t="s">
        <v>332</v>
      </c>
      <c r="E6521">
        <v>1</v>
      </c>
      <c r="F6521" t="s">
        <v>26</v>
      </c>
      <c r="G6521" t="s">
        <v>266</v>
      </c>
      <c r="H6521" t="s">
        <v>2396</v>
      </c>
      <c r="M6521" s="2">
        <v>23000</v>
      </c>
      <c r="N6521" s="2">
        <v>50000</v>
      </c>
      <c r="O6521" s="2">
        <f>IF(Tabla1[[#This Row],[Mov]]="VNT",Tabla1[[#This Row],[Sale]]-Tabla1[[#This Row],[Cost]],-Tabla1[[#This Row],[Cost]]*Tabla1[[#This Row],[Cant]])</f>
        <v>27000</v>
      </c>
      <c r="P6521" s="8">
        <f>IF(Tabla1[[#This Row],[Mov]]="VNT",-Tabla1[[#This Row],[Cant]],Tabla1[[#This Row],[Cant]])</f>
        <v>-1</v>
      </c>
      <c r="Q6521" s="8">
        <f>DAY(Tabla1[[#This Row],[Date]])</f>
        <v>24</v>
      </c>
      <c r="R6521" s="8">
        <f>MONTH(Tabla1[[#This Row],[Date]])</f>
        <v>1</v>
      </c>
      <c r="S6521" s="8">
        <f>YEAR(Tabla1[[#This Row],[Date]])</f>
        <v>2023</v>
      </c>
    </row>
    <row r="6522" spans="1:19" x14ac:dyDescent="0.2">
      <c r="A6522">
        <v>6509</v>
      </c>
      <c r="B6522" s="1">
        <v>44950</v>
      </c>
      <c r="C6522" t="s">
        <v>260</v>
      </c>
      <c r="D6522" t="s">
        <v>332</v>
      </c>
      <c r="E6522">
        <v>1</v>
      </c>
      <c r="F6522" t="s">
        <v>225</v>
      </c>
      <c r="G6522" t="s">
        <v>272</v>
      </c>
      <c r="H6522" t="s">
        <v>1219</v>
      </c>
      <c r="M6522" s="2">
        <v>1100</v>
      </c>
      <c r="N6522" s="2">
        <v>5000</v>
      </c>
      <c r="O6522" s="2">
        <f>IF(Tabla1[[#This Row],[Mov]]="VNT",Tabla1[[#This Row],[Sale]]-Tabla1[[#This Row],[Cost]],-Tabla1[[#This Row],[Cost]]*Tabla1[[#This Row],[Cant]])</f>
        <v>3900</v>
      </c>
      <c r="P6522" s="8">
        <f>IF(Tabla1[[#This Row],[Mov]]="VNT",-Tabla1[[#This Row],[Cant]],Tabla1[[#This Row],[Cant]])</f>
        <v>-1</v>
      </c>
      <c r="Q6522" s="8">
        <f>DAY(Tabla1[[#This Row],[Date]])</f>
        <v>24</v>
      </c>
      <c r="R6522" s="8">
        <f>MONTH(Tabla1[[#This Row],[Date]])</f>
        <v>1</v>
      </c>
      <c r="S6522" s="8">
        <f>YEAR(Tabla1[[#This Row],[Date]])</f>
        <v>2023</v>
      </c>
    </row>
    <row r="6523" spans="1:19" x14ac:dyDescent="0.2">
      <c r="A6523">
        <v>6510</v>
      </c>
      <c r="B6523" s="1">
        <v>44950</v>
      </c>
      <c r="C6523" t="s">
        <v>260</v>
      </c>
      <c r="D6523" t="s">
        <v>332</v>
      </c>
      <c r="E6523">
        <v>1</v>
      </c>
      <c r="F6523" t="s">
        <v>224</v>
      </c>
      <c r="G6523" t="s">
        <v>272</v>
      </c>
      <c r="H6523" t="s">
        <v>1544</v>
      </c>
      <c r="M6523" s="2">
        <v>9000</v>
      </c>
      <c r="N6523" s="2">
        <v>20000</v>
      </c>
      <c r="O6523" s="2">
        <f>IF(Tabla1[[#This Row],[Mov]]="VNT",Tabla1[[#This Row],[Sale]]-Tabla1[[#This Row],[Cost]],-Tabla1[[#This Row],[Cost]]*Tabla1[[#This Row],[Cant]])</f>
        <v>11000</v>
      </c>
      <c r="P6523" s="8">
        <f>IF(Tabla1[[#This Row],[Mov]]="VNT",-Tabla1[[#This Row],[Cant]],Tabla1[[#This Row],[Cant]])</f>
        <v>-1</v>
      </c>
      <c r="Q6523" s="8">
        <f>DAY(Tabla1[[#This Row],[Date]])</f>
        <v>24</v>
      </c>
      <c r="R6523" s="8">
        <f>MONTH(Tabla1[[#This Row],[Date]])</f>
        <v>1</v>
      </c>
      <c r="S6523" s="8">
        <f>YEAR(Tabla1[[#This Row],[Date]])</f>
        <v>2023</v>
      </c>
    </row>
    <row r="6524" spans="1:19" x14ac:dyDescent="0.2">
      <c r="A6524">
        <v>6511</v>
      </c>
      <c r="B6524" s="1">
        <v>44950</v>
      </c>
      <c r="C6524" t="s">
        <v>260</v>
      </c>
      <c r="D6524" t="s">
        <v>332</v>
      </c>
      <c r="E6524">
        <v>1</v>
      </c>
      <c r="F6524" t="s">
        <v>1545</v>
      </c>
      <c r="G6524" t="s">
        <v>272</v>
      </c>
      <c r="H6524" t="s">
        <v>934</v>
      </c>
      <c r="M6524" s="2">
        <v>18000</v>
      </c>
      <c r="N6524" s="2">
        <v>35000</v>
      </c>
      <c r="O6524" s="2">
        <f>IF(Tabla1[[#This Row],[Mov]]="VNT",Tabla1[[#This Row],[Sale]]-Tabla1[[#This Row],[Cost]],-Tabla1[[#This Row],[Cost]]*Tabla1[[#This Row],[Cant]])</f>
        <v>17000</v>
      </c>
      <c r="P6524" s="8">
        <f>IF(Tabla1[[#This Row],[Mov]]="VNT",-Tabla1[[#This Row],[Cant]],Tabla1[[#This Row],[Cant]])</f>
        <v>-1</v>
      </c>
      <c r="Q6524" s="8">
        <f>DAY(Tabla1[[#This Row],[Date]])</f>
        <v>24</v>
      </c>
      <c r="R6524" s="8">
        <f>MONTH(Tabla1[[#This Row],[Date]])</f>
        <v>1</v>
      </c>
      <c r="S6524" s="8">
        <f>YEAR(Tabla1[[#This Row],[Date]])</f>
        <v>2023</v>
      </c>
    </row>
    <row r="6525" spans="1:19" x14ac:dyDescent="0.2">
      <c r="A6525">
        <v>6512</v>
      </c>
      <c r="B6525" s="1">
        <v>44950</v>
      </c>
      <c r="C6525" t="s">
        <v>260</v>
      </c>
      <c r="D6525" t="s">
        <v>332</v>
      </c>
      <c r="E6525">
        <v>1</v>
      </c>
      <c r="F6525" t="s">
        <v>526</v>
      </c>
      <c r="G6525" t="s">
        <v>266</v>
      </c>
      <c r="H6525" t="s">
        <v>527</v>
      </c>
      <c r="M6525" s="2">
        <v>30000</v>
      </c>
      <c r="N6525" s="2">
        <v>45000</v>
      </c>
      <c r="O6525" s="2">
        <f>IF(Tabla1[[#This Row],[Mov]]="VNT",Tabla1[[#This Row],[Sale]]-Tabla1[[#This Row],[Cost]],-Tabla1[[#This Row],[Cost]]*Tabla1[[#This Row],[Cant]])</f>
        <v>15000</v>
      </c>
      <c r="P6525" s="8">
        <f>IF(Tabla1[[#This Row],[Mov]]="VNT",-Tabla1[[#This Row],[Cant]],Tabla1[[#This Row],[Cant]])</f>
        <v>-1</v>
      </c>
      <c r="Q6525" s="8">
        <f>DAY(Tabla1[[#This Row],[Date]])</f>
        <v>24</v>
      </c>
      <c r="R6525" s="8">
        <f>MONTH(Tabla1[[#This Row],[Date]])</f>
        <v>1</v>
      </c>
      <c r="S6525" s="8">
        <f>YEAR(Tabla1[[#This Row],[Date]])</f>
        <v>2023</v>
      </c>
    </row>
    <row r="6526" spans="1:19" x14ac:dyDescent="0.2">
      <c r="A6526">
        <v>6513</v>
      </c>
      <c r="B6526" s="1">
        <v>44951</v>
      </c>
      <c r="C6526" t="s">
        <v>260</v>
      </c>
      <c r="D6526" t="s">
        <v>332</v>
      </c>
      <c r="E6526">
        <v>1</v>
      </c>
      <c r="F6526" t="s">
        <v>225</v>
      </c>
      <c r="G6526" t="s">
        <v>263</v>
      </c>
      <c r="H6526" t="s">
        <v>1234</v>
      </c>
      <c r="M6526" s="2">
        <v>1100</v>
      </c>
      <c r="N6526" s="2">
        <v>10000</v>
      </c>
      <c r="O6526" s="2">
        <f>IF(Tabla1[[#This Row],[Mov]]="VNT",Tabla1[[#This Row],[Sale]]-Tabla1[[#This Row],[Cost]],-Tabla1[[#This Row],[Cost]]*Tabla1[[#This Row],[Cant]])</f>
        <v>8900</v>
      </c>
      <c r="P6526" s="8">
        <f>IF(Tabla1[[#This Row],[Mov]]="VNT",-Tabla1[[#This Row],[Cant]],Tabla1[[#This Row],[Cant]])</f>
        <v>-1</v>
      </c>
      <c r="Q6526" s="8">
        <f>DAY(Tabla1[[#This Row],[Date]])</f>
        <v>25</v>
      </c>
      <c r="R6526" s="8">
        <f>MONTH(Tabla1[[#This Row],[Date]])</f>
        <v>1</v>
      </c>
      <c r="S6526" s="8">
        <f>YEAR(Tabla1[[#This Row],[Date]])</f>
        <v>2023</v>
      </c>
    </row>
    <row r="6527" spans="1:19" x14ac:dyDescent="0.2">
      <c r="A6527">
        <v>6514</v>
      </c>
      <c r="B6527" s="1">
        <v>44951</v>
      </c>
      <c r="C6527" t="s">
        <v>260</v>
      </c>
      <c r="D6527" t="s">
        <v>801</v>
      </c>
      <c r="E6527">
        <v>1</v>
      </c>
      <c r="F6527" t="s">
        <v>116</v>
      </c>
      <c r="G6527" t="s">
        <v>382</v>
      </c>
      <c r="H6527" t="s">
        <v>514</v>
      </c>
      <c r="M6527" s="2">
        <v>14952</v>
      </c>
      <c r="N6527" s="2">
        <v>16000</v>
      </c>
      <c r="O6527" s="2">
        <f>IF(Tabla1[[#This Row],[Mov]]="VNT",Tabla1[[#This Row],[Sale]]-Tabla1[[#This Row],[Cost]],-Tabla1[[#This Row],[Cost]]*Tabla1[[#This Row],[Cant]])</f>
        <v>1048</v>
      </c>
      <c r="P6527" s="8">
        <f>IF(Tabla1[[#This Row],[Mov]]="VNT",-Tabla1[[#This Row],[Cant]],Tabla1[[#This Row],[Cant]])</f>
        <v>-1</v>
      </c>
      <c r="Q6527" s="8">
        <f>DAY(Tabla1[[#This Row],[Date]])</f>
        <v>25</v>
      </c>
      <c r="R6527" s="8">
        <f>MONTH(Tabla1[[#This Row],[Date]])</f>
        <v>1</v>
      </c>
      <c r="S6527" s="8">
        <f>YEAR(Tabla1[[#This Row],[Date]])</f>
        <v>2023</v>
      </c>
    </row>
    <row r="6528" spans="1:19" x14ac:dyDescent="0.2">
      <c r="A6528">
        <v>6515</v>
      </c>
      <c r="B6528" s="1">
        <v>44951</v>
      </c>
      <c r="C6528" t="s">
        <v>260</v>
      </c>
      <c r="D6528" t="s">
        <v>248</v>
      </c>
      <c r="E6528">
        <v>1</v>
      </c>
      <c r="F6528" t="s">
        <v>116</v>
      </c>
      <c r="G6528" t="s">
        <v>347</v>
      </c>
      <c r="H6528" t="s">
        <v>518</v>
      </c>
      <c r="M6528" s="2">
        <v>7008</v>
      </c>
      <c r="N6528" s="2">
        <v>7500</v>
      </c>
      <c r="O6528" s="2">
        <f>IF(Tabla1[[#This Row],[Mov]]="VNT",Tabla1[[#This Row],[Sale]]-Tabla1[[#This Row],[Cost]],-Tabla1[[#This Row],[Cost]]*Tabla1[[#This Row],[Cant]])</f>
        <v>492</v>
      </c>
      <c r="P6528" s="8">
        <f>IF(Tabla1[[#This Row],[Mov]]="VNT",-Tabla1[[#This Row],[Cant]],Tabla1[[#This Row],[Cant]])</f>
        <v>-1</v>
      </c>
      <c r="Q6528" s="8">
        <f>DAY(Tabla1[[#This Row],[Date]])</f>
        <v>25</v>
      </c>
      <c r="R6528" s="8">
        <f>MONTH(Tabla1[[#This Row],[Date]])</f>
        <v>1</v>
      </c>
      <c r="S6528" s="8">
        <f>YEAR(Tabla1[[#This Row],[Date]])</f>
        <v>2023</v>
      </c>
    </row>
    <row r="6529" spans="1:19" x14ac:dyDescent="0.2">
      <c r="A6529">
        <v>6516</v>
      </c>
      <c r="B6529" s="1">
        <v>44951</v>
      </c>
      <c r="C6529" t="s">
        <v>260</v>
      </c>
      <c r="D6529" t="s">
        <v>332</v>
      </c>
      <c r="E6529">
        <v>1</v>
      </c>
      <c r="F6529" t="s">
        <v>586</v>
      </c>
      <c r="G6529" t="s">
        <v>263</v>
      </c>
      <c r="H6529" t="s">
        <v>391</v>
      </c>
      <c r="M6529" s="2">
        <v>7000</v>
      </c>
      <c r="N6529" s="2">
        <v>20000</v>
      </c>
      <c r="O6529" s="2">
        <f>IF(Tabla1[[#This Row],[Mov]]="VNT",Tabla1[[#This Row],[Sale]]-Tabla1[[#This Row],[Cost]],-Tabla1[[#This Row],[Cost]]*Tabla1[[#This Row],[Cant]])</f>
        <v>13000</v>
      </c>
      <c r="P6529" s="8">
        <f>IF(Tabla1[[#This Row],[Mov]]="VNT",-Tabla1[[#This Row],[Cant]],Tabla1[[#This Row],[Cant]])</f>
        <v>-1</v>
      </c>
      <c r="Q6529" s="8">
        <f>DAY(Tabla1[[#This Row],[Date]])</f>
        <v>25</v>
      </c>
      <c r="R6529" s="8">
        <f>MONTH(Tabla1[[#This Row],[Date]])</f>
        <v>1</v>
      </c>
      <c r="S6529" s="8">
        <f>YEAR(Tabla1[[#This Row],[Date]])</f>
        <v>2023</v>
      </c>
    </row>
    <row r="6530" spans="1:19" x14ac:dyDescent="0.2">
      <c r="A6530">
        <v>6517</v>
      </c>
      <c r="B6530" s="1">
        <v>44951</v>
      </c>
      <c r="C6530" t="s">
        <v>260</v>
      </c>
      <c r="D6530" t="s">
        <v>332</v>
      </c>
      <c r="E6530">
        <v>1</v>
      </c>
      <c r="F6530" t="s">
        <v>458</v>
      </c>
      <c r="G6530" t="s">
        <v>263</v>
      </c>
      <c r="H6530" t="s">
        <v>1746</v>
      </c>
      <c r="M6530" s="2">
        <v>0</v>
      </c>
      <c r="N6530" s="2">
        <v>20000</v>
      </c>
      <c r="O6530" s="2">
        <f>IF(Tabla1[[#This Row],[Mov]]="VNT",Tabla1[[#This Row],[Sale]]-Tabla1[[#This Row],[Cost]],-Tabla1[[#This Row],[Cost]]*Tabla1[[#This Row],[Cant]])</f>
        <v>20000</v>
      </c>
      <c r="P6530" s="8">
        <f>IF(Tabla1[[#This Row],[Mov]]="VNT",-Tabla1[[#This Row],[Cant]],Tabla1[[#This Row],[Cant]])</f>
        <v>-1</v>
      </c>
      <c r="Q6530" s="8">
        <f>DAY(Tabla1[[#This Row],[Date]])</f>
        <v>25</v>
      </c>
      <c r="R6530" s="8">
        <f>MONTH(Tabla1[[#This Row],[Date]])</f>
        <v>1</v>
      </c>
      <c r="S6530" s="8">
        <f>YEAR(Tabla1[[#This Row],[Date]])</f>
        <v>2023</v>
      </c>
    </row>
    <row r="6531" spans="1:19" x14ac:dyDescent="0.2">
      <c r="A6531">
        <v>6518</v>
      </c>
      <c r="B6531" s="1">
        <v>44951</v>
      </c>
      <c r="C6531" t="s">
        <v>260</v>
      </c>
      <c r="D6531" t="s">
        <v>332</v>
      </c>
      <c r="E6531">
        <v>1</v>
      </c>
      <c r="F6531" t="s">
        <v>455</v>
      </c>
      <c r="G6531" t="s">
        <v>349</v>
      </c>
      <c r="H6531" t="s">
        <v>457</v>
      </c>
      <c r="M6531" s="2">
        <v>1000</v>
      </c>
      <c r="N6531" s="2">
        <v>3000</v>
      </c>
      <c r="O6531" s="2">
        <f>IF(Tabla1[[#This Row],[Mov]]="VNT",Tabla1[[#This Row],[Sale]]-Tabla1[[#This Row],[Cost]],-Tabla1[[#This Row],[Cost]]*Tabla1[[#This Row],[Cant]])</f>
        <v>2000</v>
      </c>
      <c r="P6531" s="8">
        <f>IF(Tabla1[[#This Row],[Mov]]="VNT",-Tabla1[[#This Row],[Cant]],Tabla1[[#This Row],[Cant]])</f>
        <v>-1</v>
      </c>
      <c r="Q6531" s="8">
        <f>DAY(Tabla1[[#This Row],[Date]])</f>
        <v>25</v>
      </c>
      <c r="R6531" s="8">
        <f>MONTH(Tabla1[[#This Row],[Date]])</f>
        <v>1</v>
      </c>
      <c r="S6531" s="8">
        <f>YEAR(Tabla1[[#This Row],[Date]])</f>
        <v>2023</v>
      </c>
    </row>
    <row r="6532" spans="1:19" x14ac:dyDescent="0.2">
      <c r="A6532">
        <v>6519</v>
      </c>
      <c r="B6532" s="1">
        <v>44951</v>
      </c>
      <c r="C6532" t="s">
        <v>260</v>
      </c>
      <c r="D6532" t="s">
        <v>332</v>
      </c>
      <c r="E6532">
        <v>1</v>
      </c>
      <c r="F6532" t="s">
        <v>891</v>
      </c>
      <c r="G6532" t="s">
        <v>284</v>
      </c>
      <c r="H6532" t="s">
        <v>250</v>
      </c>
      <c r="M6532" s="2">
        <v>4000</v>
      </c>
      <c r="N6532" s="2">
        <v>10000</v>
      </c>
      <c r="O6532" s="2">
        <f>IF(Tabla1[[#This Row],[Mov]]="VNT",Tabla1[[#This Row],[Sale]]-Tabla1[[#This Row],[Cost]],-Tabla1[[#This Row],[Cost]]*Tabla1[[#This Row],[Cant]])</f>
        <v>6000</v>
      </c>
      <c r="P6532" s="8">
        <f>IF(Tabla1[[#This Row],[Mov]]="VNT",-Tabla1[[#This Row],[Cant]],Tabla1[[#This Row],[Cant]])</f>
        <v>-1</v>
      </c>
      <c r="Q6532" s="8">
        <f>DAY(Tabla1[[#This Row],[Date]])</f>
        <v>25</v>
      </c>
      <c r="R6532" s="8">
        <f>MONTH(Tabla1[[#This Row],[Date]])</f>
        <v>1</v>
      </c>
      <c r="S6532" s="8">
        <f>YEAR(Tabla1[[#This Row],[Date]])</f>
        <v>2023</v>
      </c>
    </row>
    <row r="6533" spans="1:19" x14ac:dyDescent="0.2">
      <c r="A6533">
        <v>6520</v>
      </c>
      <c r="B6533" s="1">
        <v>44951</v>
      </c>
      <c r="C6533" t="s">
        <v>260</v>
      </c>
      <c r="D6533" t="s">
        <v>332</v>
      </c>
      <c r="E6533">
        <v>1</v>
      </c>
      <c r="F6533" t="s">
        <v>116</v>
      </c>
      <c r="G6533" t="s">
        <v>347</v>
      </c>
      <c r="H6533" t="s">
        <v>518</v>
      </c>
      <c r="M6533" s="2">
        <v>7008</v>
      </c>
      <c r="N6533" s="2">
        <v>7500</v>
      </c>
      <c r="O6533" s="2">
        <f>IF(Tabla1[[#This Row],[Mov]]="VNT",Tabla1[[#This Row],[Sale]]-Tabla1[[#This Row],[Cost]],-Tabla1[[#This Row],[Cost]]*Tabla1[[#This Row],[Cant]])</f>
        <v>492</v>
      </c>
      <c r="P6533" s="8">
        <f>IF(Tabla1[[#This Row],[Mov]]="VNT",-Tabla1[[#This Row],[Cant]],Tabla1[[#This Row],[Cant]])</f>
        <v>-1</v>
      </c>
      <c r="Q6533" s="8">
        <f>DAY(Tabla1[[#This Row],[Date]])</f>
        <v>25</v>
      </c>
      <c r="R6533" s="8">
        <f>MONTH(Tabla1[[#This Row],[Date]])</f>
        <v>1</v>
      </c>
      <c r="S6533" s="8">
        <f>YEAR(Tabla1[[#This Row],[Date]])</f>
        <v>2023</v>
      </c>
    </row>
    <row r="6534" spans="1:19" x14ac:dyDescent="0.2">
      <c r="A6534">
        <v>6521</v>
      </c>
      <c r="B6534" s="1">
        <v>44951</v>
      </c>
      <c r="C6534" t="s">
        <v>260</v>
      </c>
      <c r="D6534" t="s">
        <v>332</v>
      </c>
      <c r="E6534">
        <v>1</v>
      </c>
      <c r="F6534" t="s">
        <v>116</v>
      </c>
      <c r="G6534" t="s">
        <v>347</v>
      </c>
      <c r="H6534" t="s">
        <v>518</v>
      </c>
      <c r="M6534" s="2">
        <v>7008</v>
      </c>
      <c r="N6534" s="2">
        <v>7500</v>
      </c>
      <c r="O6534" s="2">
        <f>IF(Tabla1[[#This Row],[Mov]]="VNT",Tabla1[[#This Row],[Sale]]-Tabla1[[#This Row],[Cost]],-Tabla1[[#This Row],[Cost]]*Tabla1[[#This Row],[Cant]])</f>
        <v>492</v>
      </c>
      <c r="P6534" s="8">
        <f>IF(Tabla1[[#This Row],[Mov]]="VNT",-Tabla1[[#This Row],[Cant]],Tabla1[[#This Row],[Cant]])</f>
        <v>-1</v>
      </c>
      <c r="Q6534" s="8">
        <f>DAY(Tabla1[[#This Row],[Date]])</f>
        <v>25</v>
      </c>
      <c r="R6534" s="8">
        <f>MONTH(Tabla1[[#This Row],[Date]])</f>
        <v>1</v>
      </c>
      <c r="S6534" s="8">
        <f>YEAR(Tabla1[[#This Row],[Date]])</f>
        <v>2023</v>
      </c>
    </row>
    <row r="6535" spans="1:19" x14ac:dyDescent="0.2">
      <c r="A6535">
        <v>6522</v>
      </c>
      <c r="B6535" s="1">
        <v>44951</v>
      </c>
      <c r="C6535" t="s">
        <v>260</v>
      </c>
      <c r="D6535" t="s">
        <v>332</v>
      </c>
      <c r="E6535">
        <v>1</v>
      </c>
      <c r="F6535" t="s">
        <v>116</v>
      </c>
      <c r="G6535" t="s">
        <v>347</v>
      </c>
      <c r="H6535" t="s">
        <v>519</v>
      </c>
      <c r="M6535" s="2">
        <v>1868</v>
      </c>
      <c r="N6535" s="2">
        <v>2000</v>
      </c>
      <c r="O6535" s="2">
        <f>IF(Tabla1[[#This Row],[Mov]]="VNT",Tabla1[[#This Row],[Sale]]-Tabla1[[#This Row],[Cost]],-Tabla1[[#This Row],[Cost]]*Tabla1[[#This Row],[Cant]])</f>
        <v>132</v>
      </c>
      <c r="P6535" s="8">
        <f>IF(Tabla1[[#This Row],[Mov]]="VNT",-Tabla1[[#This Row],[Cant]],Tabla1[[#This Row],[Cant]])</f>
        <v>-1</v>
      </c>
      <c r="Q6535" s="8">
        <f>DAY(Tabla1[[#This Row],[Date]])</f>
        <v>25</v>
      </c>
      <c r="R6535" s="8">
        <f>MONTH(Tabla1[[#This Row],[Date]])</f>
        <v>1</v>
      </c>
      <c r="S6535" s="8">
        <f>YEAR(Tabla1[[#This Row],[Date]])</f>
        <v>2023</v>
      </c>
    </row>
    <row r="6536" spans="1:19" x14ac:dyDescent="0.2">
      <c r="A6536">
        <v>6523</v>
      </c>
      <c r="B6536" s="1">
        <v>44951</v>
      </c>
      <c r="C6536" t="s">
        <v>260</v>
      </c>
      <c r="D6536" t="s">
        <v>332</v>
      </c>
      <c r="E6536">
        <v>1</v>
      </c>
      <c r="F6536" t="s">
        <v>21</v>
      </c>
      <c r="G6536" t="s">
        <v>272</v>
      </c>
      <c r="H6536" t="s">
        <v>1522</v>
      </c>
      <c r="M6536" s="2">
        <v>2800</v>
      </c>
      <c r="N6536" s="2">
        <v>10000</v>
      </c>
      <c r="O6536" s="2">
        <f>IF(Tabla1[[#This Row],[Mov]]="VNT",Tabla1[[#This Row],[Sale]]-Tabla1[[#This Row],[Cost]],-Tabla1[[#This Row],[Cost]]*Tabla1[[#This Row],[Cant]])</f>
        <v>7200</v>
      </c>
      <c r="P6536" s="8">
        <f>IF(Tabla1[[#This Row],[Mov]]="VNT",-Tabla1[[#This Row],[Cant]],Tabla1[[#This Row],[Cant]])</f>
        <v>-1</v>
      </c>
      <c r="Q6536" s="8">
        <f>DAY(Tabla1[[#This Row],[Date]])</f>
        <v>25</v>
      </c>
      <c r="R6536" s="8">
        <f>MONTH(Tabla1[[#This Row],[Date]])</f>
        <v>1</v>
      </c>
      <c r="S6536" s="8">
        <f>YEAR(Tabla1[[#This Row],[Date]])</f>
        <v>2023</v>
      </c>
    </row>
    <row r="6537" spans="1:19" x14ac:dyDescent="0.2">
      <c r="A6537">
        <v>6524</v>
      </c>
      <c r="B6537" s="1">
        <v>44951</v>
      </c>
      <c r="C6537" t="s">
        <v>260</v>
      </c>
      <c r="D6537" t="s">
        <v>332</v>
      </c>
      <c r="E6537">
        <v>1</v>
      </c>
      <c r="F6537" t="s">
        <v>116</v>
      </c>
      <c r="G6537" t="s">
        <v>382</v>
      </c>
      <c r="H6537" t="s">
        <v>566</v>
      </c>
      <c r="M6537" s="2">
        <v>2803</v>
      </c>
      <c r="N6537" s="2">
        <v>3000</v>
      </c>
      <c r="O6537" s="2">
        <f>IF(Tabla1[[#This Row],[Mov]]="VNT",Tabla1[[#This Row],[Sale]]-Tabla1[[#This Row],[Cost]],-Tabla1[[#This Row],[Cost]]*Tabla1[[#This Row],[Cant]])</f>
        <v>197</v>
      </c>
      <c r="P6537" s="8">
        <f>IF(Tabla1[[#This Row],[Mov]]="VNT",-Tabla1[[#This Row],[Cant]],Tabla1[[#This Row],[Cant]])</f>
        <v>-1</v>
      </c>
      <c r="Q6537" s="8">
        <f>DAY(Tabla1[[#This Row],[Date]])</f>
        <v>25</v>
      </c>
      <c r="R6537" s="8">
        <f>MONTH(Tabla1[[#This Row],[Date]])</f>
        <v>1</v>
      </c>
      <c r="S6537" s="8">
        <f>YEAR(Tabla1[[#This Row],[Date]])</f>
        <v>2023</v>
      </c>
    </row>
    <row r="6538" spans="1:19" x14ac:dyDescent="0.2">
      <c r="A6538">
        <v>6525</v>
      </c>
      <c r="B6538" s="1">
        <v>44951</v>
      </c>
      <c r="C6538" t="s">
        <v>260</v>
      </c>
      <c r="D6538" t="s">
        <v>332</v>
      </c>
      <c r="E6538">
        <v>1</v>
      </c>
      <c r="F6538" t="s">
        <v>15</v>
      </c>
      <c r="G6538" t="s">
        <v>333</v>
      </c>
      <c r="H6538" t="s">
        <v>20</v>
      </c>
      <c r="M6538" s="2">
        <v>5000</v>
      </c>
      <c r="N6538" s="2">
        <v>12000</v>
      </c>
      <c r="O6538" s="2">
        <f>IF(Tabla1[[#This Row],[Mov]]="VNT",Tabla1[[#This Row],[Sale]]-Tabla1[[#This Row],[Cost]],-Tabla1[[#This Row],[Cost]]*Tabla1[[#This Row],[Cant]])</f>
        <v>7000</v>
      </c>
      <c r="P6538" s="8">
        <f>IF(Tabla1[[#This Row],[Mov]]="VNT",-Tabla1[[#This Row],[Cant]],Tabla1[[#This Row],[Cant]])</f>
        <v>-1</v>
      </c>
      <c r="Q6538" s="8">
        <f>DAY(Tabla1[[#This Row],[Date]])</f>
        <v>25</v>
      </c>
      <c r="R6538" s="8">
        <f>MONTH(Tabla1[[#This Row],[Date]])</f>
        <v>1</v>
      </c>
      <c r="S6538" s="8">
        <f>YEAR(Tabla1[[#This Row],[Date]])</f>
        <v>2023</v>
      </c>
    </row>
    <row r="6539" spans="1:19" x14ac:dyDescent="0.2">
      <c r="A6539">
        <v>6526</v>
      </c>
      <c r="B6539" s="1">
        <v>44951</v>
      </c>
      <c r="C6539" t="s">
        <v>260</v>
      </c>
      <c r="D6539" t="s">
        <v>332</v>
      </c>
      <c r="E6539">
        <v>1</v>
      </c>
      <c r="F6539" t="s">
        <v>116</v>
      </c>
      <c r="G6539" t="s">
        <v>382</v>
      </c>
      <c r="H6539" t="s">
        <v>514</v>
      </c>
      <c r="M6539" s="2">
        <v>3270</v>
      </c>
      <c r="N6539" s="2">
        <v>3500</v>
      </c>
      <c r="O6539" s="2">
        <f>IF(Tabla1[[#This Row],[Mov]]="VNT",Tabla1[[#This Row],[Sale]]-Tabla1[[#This Row],[Cost]],-Tabla1[[#This Row],[Cost]]*Tabla1[[#This Row],[Cant]])</f>
        <v>230</v>
      </c>
      <c r="P6539" s="8">
        <f>IF(Tabla1[[#This Row],[Mov]]="VNT",-Tabla1[[#This Row],[Cant]],Tabla1[[#This Row],[Cant]])</f>
        <v>-1</v>
      </c>
      <c r="Q6539" s="8">
        <f>DAY(Tabla1[[#This Row],[Date]])</f>
        <v>25</v>
      </c>
      <c r="R6539" s="8">
        <f>MONTH(Tabla1[[#This Row],[Date]])</f>
        <v>1</v>
      </c>
      <c r="S6539" s="8">
        <f>YEAR(Tabla1[[#This Row],[Date]])</f>
        <v>2023</v>
      </c>
    </row>
    <row r="6540" spans="1:19" x14ac:dyDescent="0.2">
      <c r="A6540">
        <v>6527</v>
      </c>
      <c r="B6540" s="1">
        <v>44952</v>
      </c>
      <c r="C6540" t="s">
        <v>260</v>
      </c>
      <c r="D6540" t="s">
        <v>332</v>
      </c>
      <c r="E6540">
        <v>1</v>
      </c>
      <c r="F6540" t="s">
        <v>116</v>
      </c>
      <c r="G6540" t="s">
        <v>349</v>
      </c>
      <c r="H6540" t="s">
        <v>515</v>
      </c>
      <c r="M6540" s="2">
        <v>6074</v>
      </c>
      <c r="N6540" s="2">
        <v>6500</v>
      </c>
      <c r="O6540" s="2">
        <f>IF(Tabla1[[#This Row],[Mov]]="VNT",Tabla1[[#This Row],[Sale]]-Tabla1[[#This Row],[Cost]],-Tabla1[[#This Row],[Cost]]*Tabla1[[#This Row],[Cant]])</f>
        <v>426</v>
      </c>
      <c r="P6540" s="8">
        <f>IF(Tabla1[[#This Row],[Mov]]="VNT",-Tabla1[[#This Row],[Cant]],Tabla1[[#This Row],[Cant]])</f>
        <v>-1</v>
      </c>
      <c r="Q6540" s="8">
        <f>DAY(Tabla1[[#This Row],[Date]])</f>
        <v>26</v>
      </c>
      <c r="R6540" s="8">
        <f>MONTH(Tabla1[[#This Row],[Date]])</f>
        <v>1</v>
      </c>
      <c r="S6540" s="8">
        <f>YEAR(Tabla1[[#This Row],[Date]])</f>
        <v>2023</v>
      </c>
    </row>
    <row r="6541" spans="1:19" x14ac:dyDescent="0.2">
      <c r="A6541">
        <v>6528</v>
      </c>
      <c r="B6541" s="1">
        <v>44952</v>
      </c>
      <c r="C6541" t="s">
        <v>260</v>
      </c>
      <c r="D6541" t="s">
        <v>332</v>
      </c>
      <c r="E6541">
        <v>1</v>
      </c>
      <c r="F6541" t="s">
        <v>116</v>
      </c>
      <c r="G6541" t="s">
        <v>347</v>
      </c>
      <c r="H6541" t="s">
        <v>518</v>
      </c>
      <c r="M6541" s="2">
        <v>6074</v>
      </c>
      <c r="N6541" s="2">
        <v>6500</v>
      </c>
      <c r="O6541" s="2">
        <f>IF(Tabla1[[#This Row],[Mov]]="VNT",Tabla1[[#This Row],[Sale]]-Tabla1[[#This Row],[Cost]],-Tabla1[[#This Row],[Cost]]*Tabla1[[#This Row],[Cant]])</f>
        <v>426</v>
      </c>
      <c r="P6541" s="8">
        <f>IF(Tabla1[[#This Row],[Mov]]="VNT",-Tabla1[[#This Row],[Cant]],Tabla1[[#This Row],[Cant]])</f>
        <v>-1</v>
      </c>
      <c r="Q6541" s="8">
        <f>DAY(Tabla1[[#This Row],[Date]])</f>
        <v>26</v>
      </c>
      <c r="R6541" s="8">
        <f>MONTH(Tabla1[[#This Row],[Date]])</f>
        <v>1</v>
      </c>
      <c r="S6541" s="8">
        <f>YEAR(Tabla1[[#This Row],[Date]])</f>
        <v>2023</v>
      </c>
    </row>
    <row r="6542" spans="1:19" x14ac:dyDescent="0.2">
      <c r="A6542">
        <v>6529</v>
      </c>
      <c r="B6542" s="1">
        <v>44952</v>
      </c>
      <c r="C6542" t="s">
        <v>260</v>
      </c>
      <c r="D6542" t="s">
        <v>809</v>
      </c>
      <c r="E6542">
        <v>1</v>
      </c>
      <c r="F6542" t="s">
        <v>458</v>
      </c>
      <c r="G6542" t="s">
        <v>263</v>
      </c>
      <c r="H6542" t="s">
        <v>2421</v>
      </c>
      <c r="M6542" s="2">
        <v>0</v>
      </c>
      <c r="N6542" s="2">
        <v>30000</v>
      </c>
      <c r="O6542" s="2">
        <f>IF(Tabla1[[#This Row],[Mov]]="VNT",Tabla1[[#This Row],[Sale]]-Tabla1[[#This Row],[Cost]],-Tabla1[[#This Row],[Cost]]*Tabla1[[#This Row],[Cant]])</f>
        <v>30000</v>
      </c>
      <c r="P6542" s="8">
        <f>IF(Tabla1[[#This Row],[Mov]]="VNT",-Tabla1[[#This Row],[Cant]],Tabla1[[#This Row],[Cant]])</f>
        <v>-1</v>
      </c>
      <c r="Q6542" s="8">
        <f>DAY(Tabla1[[#This Row],[Date]])</f>
        <v>26</v>
      </c>
      <c r="R6542" s="8">
        <f>MONTH(Tabla1[[#This Row],[Date]])</f>
        <v>1</v>
      </c>
      <c r="S6542" s="8">
        <f>YEAR(Tabla1[[#This Row],[Date]])</f>
        <v>2023</v>
      </c>
    </row>
    <row r="6543" spans="1:19" x14ac:dyDescent="0.2">
      <c r="A6543">
        <v>6530</v>
      </c>
      <c r="B6543" s="1">
        <v>44952</v>
      </c>
      <c r="C6543" t="s">
        <v>260</v>
      </c>
      <c r="D6543" t="s">
        <v>332</v>
      </c>
      <c r="E6543">
        <v>1</v>
      </c>
      <c r="F6543" t="s">
        <v>116</v>
      </c>
      <c r="G6543" t="s">
        <v>347</v>
      </c>
      <c r="H6543" t="s">
        <v>518</v>
      </c>
      <c r="M6543" s="2">
        <v>6074</v>
      </c>
      <c r="N6543" s="2">
        <v>6500</v>
      </c>
      <c r="O6543" s="2">
        <f>IF(Tabla1[[#This Row],[Mov]]="VNT",Tabla1[[#This Row],[Sale]]-Tabla1[[#This Row],[Cost]],-Tabla1[[#This Row],[Cost]]*Tabla1[[#This Row],[Cant]])</f>
        <v>426</v>
      </c>
      <c r="P6543" s="8">
        <f>IF(Tabla1[[#This Row],[Mov]]="VNT",-Tabla1[[#This Row],[Cant]],Tabla1[[#This Row],[Cant]])</f>
        <v>-1</v>
      </c>
      <c r="Q6543" s="8">
        <f>DAY(Tabla1[[#This Row],[Date]])</f>
        <v>26</v>
      </c>
      <c r="R6543" s="8">
        <f>MONTH(Tabla1[[#This Row],[Date]])</f>
        <v>1</v>
      </c>
      <c r="S6543" s="8">
        <f>YEAR(Tabla1[[#This Row],[Date]])</f>
        <v>2023</v>
      </c>
    </row>
    <row r="6544" spans="1:19" x14ac:dyDescent="0.2">
      <c r="A6544">
        <v>6531</v>
      </c>
      <c r="B6544" s="1">
        <v>44952</v>
      </c>
      <c r="C6544" t="s">
        <v>260</v>
      </c>
      <c r="D6544" t="s">
        <v>332</v>
      </c>
      <c r="E6544">
        <v>1</v>
      </c>
      <c r="F6544" t="s">
        <v>365</v>
      </c>
      <c r="G6544" t="s">
        <v>465</v>
      </c>
      <c r="H6544" t="s">
        <v>2412</v>
      </c>
      <c r="M6544" s="2">
        <v>13500</v>
      </c>
      <c r="N6544" s="2">
        <v>30000</v>
      </c>
      <c r="O6544" s="2">
        <f>IF(Tabla1[[#This Row],[Mov]]="VNT",Tabla1[[#This Row],[Sale]]-Tabla1[[#This Row],[Cost]],-Tabla1[[#This Row],[Cost]]*Tabla1[[#This Row],[Cant]])</f>
        <v>16500</v>
      </c>
      <c r="P6544" s="8">
        <f>IF(Tabla1[[#This Row],[Mov]]="VNT",-Tabla1[[#This Row],[Cant]],Tabla1[[#This Row],[Cant]])</f>
        <v>-1</v>
      </c>
      <c r="Q6544" s="8">
        <f>DAY(Tabla1[[#This Row],[Date]])</f>
        <v>26</v>
      </c>
      <c r="R6544" s="8">
        <f>MONTH(Tabla1[[#This Row],[Date]])</f>
        <v>1</v>
      </c>
      <c r="S6544" s="8">
        <f>YEAR(Tabla1[[#This Row],[Date]])</f>
        <v>2023</v>
      </c>
    </row>
    <row r="6545" spans="1:19" x14ac:dyDescent="0.2">
      <c r="A6545">
        <v>6532</v>
      </c>
      <c r="B6545" s="1">
        <v>44952</v>
      </c>
      <c r="C6545" t="s">
        <v>260</v>
      </c>
      <c r="D6545" t="s">
        <v>332</v>
      </c>
      <c r="E6545">
        <v>1</v>
      </c>
      <c r="F6545" t="s">
        <v>26</v>
      </c>
      <c r="G6545" t="s">
        <v>263</v>
      </c>
      <c r="H6545" t="s">
        <v>2231</v>
      </c>
      <c r="M6545" s="2">
        <v>8000</v>
      </c>
      <c r="N6545" s="2">
        <v>18000</v>
      </c>
      <c r="O6545" s="2">
        <f>IF(Tabla1[[#This Row],[Mov]]="VNT",Tabla1[[#This Row],[Sale]]-Tabla1[[#This Row],[Cost]],-Tabla1[[#This Row],[Cost]]*Tabla1[[#This Row],[Cant]])</f>
        <v>10000</v>
      </c>
      <c r="P6545" s="8">
        <f>IF(Tabla1[[#This Row],[Mov]]="VNT",-Tabla1[[#This Row],[Cant]],Tabla1[[#This Row],[Cant]])</f>
        <v>-1</v>
      </c>
      <c r="Q6545" s="8">
        <f>DAY(Tabla1[[#This Row],[Date]])</f>
        <v>26</v>
      </c>
      <c r="R6545" s="8">
        <f>MONTH(Tabla1[[#This Row],[Date]])</f>
        <v>1</v>
      </c>
      <c r="S6545" s="8">
        <f>YEAR(Tabla1[[#This Row],[Date]])</f>
        <v>2023</v>
      </c>
    </row>
    <row r="6546" spans="1:19" x14ac:dyDescent="0.2">
      <c r="A6546">
        <v>6533</v>
      </c>
      <c r="B6546" s="1">
        <v>44952</v>
      </c>
      <c r="C6546" t="s">
        <v>260</v>
      </c>
      <c r="D6546" t="s">
        <v>332</v>
      </c>
      <c r="E6546">
        <v>1</v>
      </c>
      <c r="F6546" t="s">
        <v>224</v>
      </c>
      <c r="G6546" t="s">
        <v>263</v>
      </c>
      <c r="H6546" t="s">
        <v>767</v>
      </c>
      <c r="M6546" s="2">
        <v>9000</v>
      </c>
      <c r="N6546" s="2">
        <v>20000</v>
      </c>
      <c r="O6546" s="2">
        <f>IF(Tabla1[[#This Row],[Mov]]="VNT",Tabla1[[#This Row],[Sale]]-Tabla1[[#This Row],[Cost]],-Tabla1[[#This Row],[Cost]]*Tabla1[[#This Row],[Cant]])</f>
        <v>11000</v>
      </c>
      <c r="P6546" s="8">
        <f>IF(Tabla1[[#This Row],[Mov]]="VNT",-Tabla1[[#This Row],[Cant]],Tabla1[[#This Row],[Cant]])</f>
        <v>-1</v>
      </c>
      <c r="Q6546" s="8">
        <f>DAY(Tabla1[[#This Row],[Date]])</f>
        <v>26</v>
      </c>
      <c r="R6546" s="8">
        <f>MONTH(Tabla1[[#This Row],[Date]])</f>
        <v>1</v>
      </c>
      <c r="S6546" s="8">
        <f>YEAR(Tabla1[[#This Row],[Date]])</f>
        <v>2023</v>
      </c>
    </row>
    <row r="6547" spans="1:19" x14ac:dyDescent="0.2">
      <c r="A6547">
        <v>6534</v>
      </c>
      <c r="B6547" s="1">
        <v>44952</v>
      </c>
      <c r="C6547" t="s">
        <v>260</v>
      </c>
      <c r="D6547" t="s">
        <v>332</v>
      </c>
      <c r="E6547">
        <v>1</v>
      </c>
      <c r="F6547" t="s">
        <v>458</v>
      </c>
      <c r="G6547" t="s">
        <v>284</v>
      </c>
      <c r="H6547" t="s">
        <v>2422</v>
      </c>
      <c r="M6547" s="2">
        <v>0</v>
      </c>
      <c r="N6547" s="2">
        <v>3000</v>
      </c>
      <c r="O6547" s="2">
        <f>IF(Tabla1[[#This Row],[Mov]]="VNT",Tabla1[[#This Row],[Sale]]-Tabla1[[#This Row],[Cost]],-Tabla1[[#This Row],[Cost]]*Tabla1[[#This Row],[Cant]])</f>
        <v>3000</v>
      </c>
      <c r="P6547" s="8">
        <f>IF(Tabla1[[#This Row],[Mov]]="VNT",-Tabla1[[#This Row],[Cant]],Tabla1[[#This Row],[Cant]])</f>
        <v>-1</v>
      </c>
      <c r="Q6547" s="8">
        <f>DAY(Tabla1[[#This Row],[Date]])</f>
        <v>26</v>
      </c>
      <c r="R6547" s="8">
        <f>MONTH(Tabla1[[#This Row],[Date]])</f>
        <v>1</v>
      </c>
      <c r="S6547" s="8">
        <f>YEAR(Tabla1[[#This Row],[Date]])</f>
        <v>2023</v>
      </c>
    </row>
    <row r="6548" spans="1:19" x14ac:dyDescent="0.2">
      <c r="A6548">
        <v>6535</v>
      </c>
      <c r="B6548" s="1">
        <v>44952</v>
      </c>
      <c r="C6548" t="s">
        <v>260</v>
      </c>
      <c r="D6548" t="s">
        <v>332</v>
      </c>
      <c r="E6548">
        <v>1</v>
      </c>
      <c r="F6548" t="s">
        <v>15</v>
      </c>
      <c r="G6548" t="s">
        <v>333</v>
      </c>
      <c r="H6548" t="s">
        <v>16</v>
      </c>
      <c r="M6548" s="2">
        <v>5000</v>
      </c>
      <c r="N6548" s="2">
        <v>12000</v>
      </c>
      <c r="O6548" s="2">
        <f>IF(Tabla1[[#This Row],[Mov]]="VNT",Tabla1[[#This Row],[Sale]]-Tabla1[[#This Row],[Cost]],-Tabla1[[#This Row],[Cost]]*Tabla1[[#This Row],[Cant]])</f>
        <v>7000</v>
      </c>
      <c r="P6548" s="8">
        <f>IF(Tabla1[[#This Row],[Mov]]="VNT",-Tabla1[[#This Row],[Cant]],Tabla1[[#This Row],[Cant]])</f>
        <v>-1</v>
      </c>
      <c r="Q6548" s="8">
        <f>DAY(Tabla1[[#This Row],[Date]])</f>
        <v>26</v>
      </c>
      <c r="R6548" s="8">
        <f>MONTH(Tabla1[[#This Row],[Date]])</f>
        <v>1</v>
      </c>
      <c r="S6548" s="8">
        <f>YEAR(Tabla1[[#This Row],[Date]])</f>
        <v>2023</v>
      </c>
    </row>
    <row r="6549" spans="1:19" x14ac:dyDescent="0.2">
      <c r="A6549">
        <v>6536</v>
      </c>
      <c r="B6549" s="1">
        <v>44952</v>
      </c>
      <c r="C6549" t="s">
        <v>260</v>
      </c>
      <c r="D6549" t="s">
        <v>332</v>
      </c>
      <c r="E6549">
        <v>1</v>
      </c>
      <c r="F6549" t="s">
        <v>224</v>
      </c>
      <c r="G6549" t="s">
        <v>1782</v>
      </c>
      <c r="H6549" t="s">
        <v>2005</v>
      </c>
      <c r="M6549" s="2">
        <v>8000</v>
      </c>
      <c r="N6549" s="2">
        <v>22000</v>
      </c>
      <c r="O6549" s="2">
        <f>IF(Tabla1[[#This Row],[Mov]]="VNT",Tabla1[[#This Row],[Sale]]-Tabla1[[#This Row],[Cost]],-Tabla1[[#This Row],[Cost]]*Tabla1[[#This Row],[Cant]])</f>
        <v>14000</v>
      </c>
      <c r="P6549" s="8">
        <f>IF(Tabla1[[#This Row],[Mov]]="VNT",-Tabla1[[#This Row],[Cant]],Tabla1[[#This Row],[Cant]])</f>
        <v>-1</v>
      </c>
      <c r="Q6549" s="8">
        <f>DAY(Tabla1[[#This Row],[Date]])</f>
        <v>26</v>
      </c>
      <c r="R6549" s="8">
        <f>MONTH(Tabla1[[#This Row],[Date]])</f>
        <v>1</v>
      </c>
      <c r="S6549" s="8">
        <f>YEAR(Tabla1[[#This Row],[Date]])</f>
        <v>2023</v>
      </c>
    </row>
    <row r="6550" spans="1:19" x14ac:dyDescent="0.2">
      <c r="A6550">
        <v>6537</v>
      </c>
      <c r="B6550" s="1">
        <v>44952</v>
      </c>
      <c r="C6550" t="s">
        <v>260</v>
      </c>
      <c r="D6550" t="s">
        <v>332</v>
      </c>
      <c r="E6550">
        <v>1</v>
      </c>
      <c r="F6550" t="s">
        <v>586</v>
      </c>
      <c r="G6550" t="s">
        <v>273</v>
      </c>
      <c r="H6550" t="s">
        <v>470</v>
      </c>
      <c r="M6550" s="2">
        <v>7000</v>
      </c>
      <c r="N6550" s="2">
        <v>20000</v>
      </c>
      <c r="O6550" s="2">
        <f>IF(Tabla1[[#This Row],[Mov]]="VNT",Tabla1[[#This Row],[Sale]]-Tabla1[[#This Row],[Cost]],-Tabla1[[#This Row],[Cost]]*Tabla1[[#This Row],[Cant]])</f>
        <v>13000</v>
      </c>
      <c r="P6550" s="8">
        <f>IF(Tabla1[[#This Row],[Mov]]="VNT",-Tabla1[[#This Row],[Cant]],Tabla1[[#This Row],[Cant]])</f>
        <v>-1</v>
      </c>
      <c r="Q6550" s="8">
        <f>DAY(Tabla1[[#This Row],[Date]])</f>
        <v>26</v>
      </c>
      <c r="R6550" s="8">
        <f>MONTH(Tabla1[[#This Row],[Date]])</f>
        <v>1</v>
      </c>
      <c r="S6550" s="8">
        <f>YEAR(Tabla1[[#This Row],[Date]])</f>
        <v>2023</v>
      </c>
    </row>
    <row r="6551" spans="1:19" x14ac:dyDescent="0.2">
      <c r="A6551">
        <v>6538</v>
      </c>
      <c r="B6551" s="1">
        <v>44952</v>
      </c>
      <c r="C6551" t="s">
        <v>260</v>
      </c>
      <c r="D6551" t="s">
        <v>332</v>
      </c>
      <c r="E6551">
        <v>1</v>
      </c>
      <c r="F6551" t="s">
        <v>386</v>
      </c>
      <c r="G6551" t="s">
        <v>272</v>
      </c>
      <c r="H6551" t="s">
        <v>806</v>
      </c>
      <c r="M6551" s="2">
        <v>75000</v>
      </c>
      <c r="N6551" s="2">
        <v>130000</v>
      </c>
      <c r="O6551" s="2">
        <f>IF(Tabla1[[#This Row],[Mov]]="VNT",Tabla1[[#This Row],[Sale]]-Tabla1[[#This Row],[Cost]],-Tabla1[[#This Row],[Cost]]*Tabla1[[#This Row],[Cant]])</f>
        <v>55000</v>
      </c>
      <c r="P6551" s="8">
        <f>IF(Tabla1[[#This Row],[Mov]]="VNT",-Tabla1[[#This Row],[Cant]],Tabla1[[#This Row],[Cant]])</f>
        <v>-1</v>
      </c>
      <c r="Q6551" s="8">
        <f>DAY(Tabla1[[#This Row],[Date]])</f>
        <v>26</v>
      </c>
      <c r="R6551" s="8">
        <f>MONTH(Tabla1[[#This Row],[Date]])</f>
        <v>1</v>
      </c>
      <c r="S6551" s="8">
        <f>YEAR(Tabla1[[#This Row],[Date]])</f>
        <v>2023</v>
      </c>
    </row>
    <row r="6552" spans="1:19" x14ac:dyDescent="0.2">
      <c r="A6552">
        <v>6539</v>
      </c>
      <c r="B6552" s="1">
        <v>44952</v>
      </c>
      <c r="C6552" t="s">
        <v>260</v>
      </c>
      <c r="D6552" t="s">
        <v>332</v>
      </c>
      <c r="E6552">
        <v>1</v>
      </c>
      <c r="F6552" t="s">
        <v>1545</v>
      </c>
      <c r="G6552" t="s">
        <v>272</v>
      </c>
      <c r="H6552" t="s">
        <v>806</v>
      </c>
      <c r="M6552" s="2">
        <v>20000</v>
      </c>
      <c r="N6552" s="2">
        <v>40000</v>
      </c>
      <c r="O6552" s="2">
        <f>IF(Tabla1[[#This Row],[Mov]]="VNT",Tabla1[[#This Row],[Sale]]-Tabla1[[#This Row],[Cost]],-Tabla1[[#This Row],[Cost]]*Tabla1[[#This Row],[Cant]])</f>
        <v>20000</v>
      </c>
      <c r="P6552" s="8">
        <f>IF(Tabla1[[#This Row],[Mov]]="VNT",-Tabla1[[#This Row],[Cant]],Tabla1[[#This Row],[Cant]])</f>
        <v>-1</v>
      </c>
      <c r="Q6552" s="8">
        <f>DAY(Tabla1[[#This Row],[Date]])</f>
        <v>26</v>
      </c>
      <c r="R6552" s="8">
        <f>MONTH(Tabla1[[#This Row],[Date]])</f>
        <v>1</v>
      </c>
      <c r="S6552" s="8">
        <f>YEAR(Tabla1[[#This Row],[Date]])</f>
        <v>2023</v>
      </c>
    </row>
    <row r="6553" spans="1:19" x14ac:dyDescent="0.2">
      <c r="A6553">
        <v>6540</v>
      </c>
      <c r="B6553" s="1">
        <v>44952</v>
      </c>
      <c r="C6553" t="s">
        <v>260</v>
      </c>
      <c r="D6553" t="s">
        <v>332</v>
      </c>
      <c r="E6553">
        <v>1</v>
      </c>
      <c r="F6553" t="s">
        <v>116</v>
      </c>
      <c r="G6553" t="s">
        <v>347</v>
      </c>
      <c r="H6553" t="s">
        <v>518</v>
      </c>
      <c r="M6553" s="2">
        <v>3270</v>
      </c>
      <c r="N6553" s="2">
        <v>3500</v>
      </c>
      <c r="O6553" s="2">
        <f>IF(Tabla1[[#This Row],[Mov]]="VNT",Tabla1[[#This Row],[Sale]]-Tabla1[[#This Row],[Cost]],-Tabla1[[#This Row],[Cost]]*Tabla1[[#This Row],[Cant]])</f>
        <v>230</v>
      </c>
      <c r="P6553" s="8">
        <f>IF(Tabla1[[#This Row],[Mov]]="VNT",-Tabla1[[#This Row],[Cant]],Tabla1[[#This Row],[Cant]])</f>
        <v>-1</v>
      </c>
      <c r="Q6553" s="8">
        <f>DAY(Tabla1[[#This Row],[Date]])</f>
        <v>26</v>
      </c>
      <c r="R6553" s="8">
        <f>MONTH(Tabla1[[#This Row],[Date]])</f>
        <v>1</v>
      </c>
      <c r="S6553" s="8">
        <f>YEAR(Tabla1[[#This Row],[Date]])</f>
        <v>2023</v>
      </c>
    </row>
    <row r="6554" spans="1:19" x14ac:dyDescent="0.2">
      <c r="A6554">
        <v>6541</v>
      </c>
      <c r="B6554" s="1">
        <v>44953</v>
      </c>
      <c r="C6554" t="s">
        <v>260</v>
      </c>
      <c r="D6554" t="s">
        <v>332</v>
      </c>
      <c r="E6554">
        <v>1</v>
      </c>
      <c r="F6554" t="s">
        <v>848</v>
      </c>
      <c r="G6554" t="s">
        <v>727</v>
      </c>
      <c r="H6554" t="s">
        <v>140</v>
      </c>
      <c r="M6554" s="2">
        <v>900</v>
      </c>
      <c r="N6554" s="2">
        <v>3000</v>
      </c>
      <c r="O6554" s="2">
        <f>IF(Tabla1[[#This Row],[Mov]]="VNT",Tabla1[[#This Row],[Sale]]-Tabla1[[#This Row],[Cost]],-Tabla1[[#This Row],[Cost]]*Tabla1[[#This Row],[Cant]])</f>
        <v>2100</v>
      </c>
      <c r="P6554" s="8">
        <f>IF(Tabla1[[#This Row],[Mov]]="VNT",-Tabla1[[#This Row],[Cant]],Tabla1[[#This Row],[Cant]])</f>
        <v>-1</v>
      </c>
      <c r="Q6554" s="8">
        <f>DAY(Tabla1[[#This Row],[Date]])</f>
        <v>27</v>
      </c>
      <c r="R6554" s="8">
        <f>MONTH(Tabla1[[#This Row],[Date]])</f>
        <v>1</v>
      </c>
      <c r="S6554" s="8">
        <f>YEAR(Tabla1[[#This Row],[Date]])</f>
        <v>2023</v>
      </c>
    </row>
    <row r="6555" spans="1:19" x14ac:dyDescent="0.2">
      <c r="A6555">
        <v>6542</v>
      </c>
      <c r="B6555" s="1">
        <v>44953</v>
      </c>
      <c r="C6555" t="s">
        <v>260</v>
      </c>
      <c r="D6555" t="s">
        <v>332</v>
      </c>
      <c r="E6555">
        <v>1</v>
      </c>
      <c r="F6555" t="s">
        <v>342</v>
      </c>
      <c r="G6555" t="s">
        <v>263</v>
      </c>
      <c r="H6555" t="s">
        <v>672</v>
      </c>
      <c r="M6555" s="2">
        <v>1100</v>
      </c>
      <c r="N6555" s="2">
        <v>10000</v>
      </c>
      <c r="O6555" s="2">
        <f>IF(Tabla1[[#This Row],[Mov]]="VNT",Tabla1[[#This Row],[Sale]]-Tabla1[[#This Row],[Cost]],-Tabla1[[#This Row],[Cost]]*Tabla1[[#This Row],[Cant]])</f>
        <v>8900</v>
      </c>
      <c r="P6555" s="8">
        <f>IF(Tabla1[[#This Row],[Mov]]="VNT",-Tabla1[[#This Row],[Cant]],Tabla1[[#This Row],[Cant]])</f>
        <v>-1</v>
      </c>
      <c r="Q6555" s="8">
        <f>DAY(Tabla1[[#This Row],[Date]])</f>
        <v>27</v>
      </c>
      <c r="R6555" s="8">
        <f>MONTH(Tabla1[[#This Row],[Date]])</f>
        <v>1</v>
      </c>
      <c r="S6555" s="8">
        <f>YEAR(Tabla1[[#This Row],[Date]])</f>
        <v>2023</v>
      </c>
    </row>
    <row r="6556" spans="1:19" x14ac:dyDescent="0.2">
      <c r="A6556">
        <v>6543</v>
      </c>
      <c r="B6556" s="1">
        <v>44953</v>
      </c>
      <c r="C6556" t="s">
        <v>260</v>
      </c>
      <c r="D6556" t="s">
        <v>332</v>
      </c>
      <c r="E6556">
        <v>1</v>
      </c>
      <c r="F6556" t="s">
        <v>1174</v>
      </c>
      <c r="G6556" t="s">
        <v>263</v>
      </c>
      <c r="H6556" t="s">
        <v>672</v>
      </c>
      <c r="M6556" s="2">
        <v>5000</v>
      </c>
      <c r="N6556" s="2">
        <v>10000</v>
      </c>
      <c r="O6556" s="2">
        <f>IF(Tabla1[[#This Row],[Mov]]="VNT",Tabla1[[#This Row],[Sale]]-Tabla1[[#This Row],[Cost]],-Tabla1[[#This Row],[Cost]]*Tabla1[[#This Row],[Cant]])</f>
        <v>5000</v>
      </c>
      <c r="P6556" s="8">
        <f>IF(Tabla1[[#This Row],[Mov]]="VNT",-Tabla1[[#This Row],[Cant]],Tabla1[[#This Row],[Cant]])</f>
        <v>-1</v>
      </c>
      <c r="Q6556" s="8">
        <f>DAY(Tabla1[[#This Row],[Date]])</f>
        <v>27</v>
      </c>
      <c r="R6556" s="8">
        <f>MONTH(Tabla1[[#This Row],[Date]])</f>
        <v>1</v>
      </c>
      <c r="S6556" s="8">
        <f>YEAR(Tabla1[[#This Row],[Date]])</f>
        <v>2023</v>
      </c>
    </row>
    <row r="6557" spans="1:19" x14ac:dyDescent="0.2">
      <c r="A6557">
        <v>6544</v>
      </c>
      <c r="B6557" s="1">
        <v>44953</v>
      </c>
      <c r="C6557" t="s">
        <v>260</v>
      </c>
      <c r="D6557" t="s">
        <v>809</v>
      </c>
      <c r="E6557">
        <v>1</v>
      </c>
      <c r="F6557" t="s">
        <v>116</v>
      </c>
      <c r="G6557" t="s">
        <v>347</v>
      </c>
      <c r="H6557" t="s">
        <v>518</v>
      </c>
      <c r="M6557" s="2">
        <v>7008</v>
      </c>
      <c r="N6557" s="2">
        <v>7500</v>
      </c>
      <c r="O6557" s="2">
        <f>IF(Tabla1[[#This Row],[Mov]]="VNT",Tabla1[[#This Row],[Sale]]-Tabla1[[#This Row],[Cost]],-Tabla1[[#This Row],[Cost]]*Tabla1[[#This Row],[Cant]])</f>
        <v>492</v>
      </c>
      <c r="P6557" s="8">
        <f>IF(Tabla1[[#This Row],[Mov]]="VNT",-Tabla1[[#This Row],[Cant]],Tabla1[[#This Row],[Cant]])</f>
        <v>-1</v>
      </c>
      <c r="Q6557" s="8">
        <f>DAY(Tabla1[[#This Row],[Date]])</f>
        <v>27</v>
      </c>
      <c r="R6557" s="8">
        <f>MONTH(Tabla1[[#This Row],[Date]])</f>
        <v>1</v>
      </c>
      <c r="S6557" s="8">
        <f>YEAR(Tabla1[[#This Row],[Date]])</f>
        <v>2023</v>
      </c>
    </row>
    <row r="6558" spans="1:19" x14ac:dyDescent="0.2">
      <c r="A6558">
        <v>6545</v>
      </c>
      <c r="B6558" s="1">
        <v>44953</v>
      </c>
      <c r="C6558" t="s">
        <v>260</v>
      </c>
      <c r="D6558" t="s">
        <v>332</v>
      </c>
      <c r="E6558">
        <v>1</v>
      </c>
      <c r="F6558" t="s">
        <v>15</v>
      </c>
      <c r="G6558" t="s">
        <v>266</v>
      </c>
      <c r="H6558" t="s">
        <v>2357</v>
      </c>
      <c r="M6558" s="2">
        <v>2000</v>
      </c>
      <c r="N6558" s="2">
        <v>9000</v>
      </c>
      <c r="O6558" s="2">
        <f>IF(Tabla1[[#This Row],[Mov]]="VNT",Tabla1[[#This Row],[Sale]]-Tabla1[[#This Row],[Cost]],-Tabla1[[#This Row],[Cost]]*Tabla1[[#This Row],[Cant]])</f>
        <v>7000</v>
      </c>
      <c r="P6558" s="8">
        <f>IF(Tabla1[[#This Row],[Mov]]="VNT",-Tabla1[[#This Row],[Cant]],Tabla1[[#This Row],[Cant]])</f>
        <v>-1</v>
      </c>
      <c r="Q6558" s="8">
        <f>DAY(Tabla1[[#This Row],[Date]])</f>
        <v>27</v>
      </c>
      <c r="R6558" s="8">
        <f>MONTH(Tabla1[[#This Row],[Date]])</f>
        <v>1</v>
      </c>
      <c r="S6558" s="8">
        <f>YEAR(Tabla1[[#This Row],[Date]])</f>
        <v>2023</v>
      </c>
    </row>
    <row r="6559" spans="1:19" x14ac:dyDescent="0.2">
      <c r="A6559">
        <v>6546</v>
      </c>
      <c r="B6559" s="1">
        <v>44953</v>
      </c>
      <c r="C6559" t="s">
        <v>260</v>
      </c>
      <c r="D6559" t="s">
        <v>332</v>
      </c>
      <c r="E6559">
        <v>1</v>
      </c>
      <c r="F6559" t="s">
        <v>342</v>
      </c>
      <c r="G6559" t="s">
        <v>263</v>
      </c>
      <c r="H6559" t="s">
        <v>1018</v>
      </c>
      <c r="M6559" s="2">
        <v>1100</v>
      </c>
      <c r="N6559" s="2">
        <v>10000</v>
      </c>
      <c r="O6559" s="2">
        <f>IF(Tabla1[[#This Row],[Mov]]="VNT",Tabla1[[#This Row],[Sale]]-Tabla1[[#This Row],[Cost]],-Tabla1[[#This Row],[Cost]]*Tabla1[[#This Row],[Cant]])</f>
        <v>8900</v>
      </c>
      <c r="P6559" s="8">
        <f>IF(Tabla1[[#This Row],[Mov]]="VNT",-Tabla1[[#This Row],[Cant]],Tabla1[[#This Row],[Cant]])</f>
        <v>-1</v>
      </c>
      <c r="Q6559" s="8">
        <f>DAY(Tabla1[[#This Row],[Date]])</f>
        <v>27</v>
      </c>
      <c r="R6559" s="8">
        <f>MONTH(Tabla1[[#This Row],[Date]])</f>
        <v>1</v>
      </c>
      <c r="S6559" s="8">
        <f>YEAR(Tabla1[[#This Row],[Date]])</f>
        <v>2023</v>
      </c>
    </row>
    <row r="6560" spans="1:19" x14ac:dyDescent="0.2">
      <c r="A6560">
        <v>6547</v>
      </c>
      <c r="B6560" s="1">
        <v>44953</v>
      </c>
      <c r="C6560" t="s">
        <v>260</v>
      </c>
      <c r="D6560" t="s">
        <v>332</v>
      </c>
      <c r="E6560">
        <v>1</v>
      </c>
      <c r="F6560" t="s">
        <v>103</v>
      </c>
      <c r="G6560" t="s">
        <v>284</v>
      </c>
      <c r="H6560" t="s">
        <v>2424</v>
      </c>
      <c r="M6560" s="2">
        <v>153500</v>
      </c>
      <c r="N6560" s="2">
        <v>340000</v>
      </c>
      <c r="O6560" s="2">
        <f>IF(Tabla1[[#This Row],[Mov]]="VNT",Tabla1[[#This Row],[Sale]]-Tabla1[[#This Row],[Cost]],-Tabla1[[#This Row],[Cost]]*Tabla1[[#This Row],[Cant]])</f>
        <v>186500</v>
      </c>
      <c r="P6560" s="8">
        <f>IF(Tabla1[[#This Row],[Mov]]="VNT",-Tabla1[[#This Row],[Cant]],Tabla1[[#This Row],[Cant]])</f>
        <v>-1</v>
      </c>
      <c r="Q6560" s="8">
        <f>DAY(Tabla1[[#This Row],[Date]])</f>
        <v>27</v>
      </c>
      <c r="R6560" s="8">
        <f>MONTH(Tabla1[[#This Row],[Date]])</f>
        <v>1</v>
      </c>
      <c r="S6560" s="8">
        <f>YEAR(Tabla1[[#This Row],[Date]])</f>
        <v>2023</v>
      </c>
    </row>
    <row r="6561" spans="1:19" x14ac:dyDescent="0.2">
      <c r="A6561">
        <v>6548</v>
      </c>
      <c r="B6561" s="1">
        <v>44953</v>
      </c>
      <c r="C6561" t="s">
        <v>260</v>
      </c>
      <c r="D6561" t="s">
        <v>332</v>
      </c>
      <c r="E6561">
        <v>1</v>
      </c>
      <c r="F6561" t="s">
        <v>891</v>
      </c>
      <c r="G6561" t="s">
        <v>284</v>
      </c>
      <c r="H6561" t="s">
        <v>2424</v>
      </c>
      <c r="M6561" s="2">
        <v>3500</v>
      </c>
      <c r="N6561" s="2">
        <v>10000</v>
      </c>
      <c r="O6561" s="2">
        <f>IF(Tabla1[[#This Row],[Mov]]="VNT",Tabla1[[#This Row],[Sale]]-Tabla1[[#This Row],[Cost]],-Tabla1[[#This Row],[Cost]]*Tabla1[[#This Row],[Cant]])</f>
        <v>6500</v>
      </c>
      <c r="P6561" s="8">
        <f>IF(Tabla1[[#This Row],[Mov]]="VNT",-Tabla1[[#This Row],[Cant]],Tabla1[[#This Row],[Cant]])</f>
        <v>-1</v>
      </c>
      <c r="Q6561" s="8">
        <f>DAY(Tabla1[[#This Row],[Date]])</f>
        <v>27</v>
      </c>
      <c r="R6561" s="8">
        <f>MONTH(Tabla1[[#This Row],[Date]])</f>
        <v>1</v>
      </c>
      <c r="S6561" s="8">
        <f>YEAR(Tabla1[[#This Row],[Date]])</f>
        <v>2023</v>
      </c>
    </row>
    <row r="6562" spans="1:19" x14ac:dyDescent="0.2">
      <c r="A6562">
        <v>6549</v>
      </c>
      <c r="B6562" s="1">
        <v>44953</v>
      </c>
      <c r="C6562" t="s">
        <v>260</v>
      </c>
      <c r="D6562" t="s">
        <v>332</v>
      </c>
      <c r="E6562">
        <v>1</v>
      </c>
      <c r="F6562" t="s">
        <v>21</v>
      </c>
      <c r="G6562" t="s">
        <v>272</v>
      </c>
      <c r="H6562" t="s">
        <v>1522</v>
      </c>
      <c r="M6562" s="2">
        <v>2800</v>
      </c>
      <c r="N6562" s="2">
        <v>10000</v>
      </c>
      <c r="O6562" s="2">
        <f>IF(Tabla1[[#This Row],[Mov]]="VNT",Tabla1[[#This Row],[Sale]]-Tabla1[[#This Row],[Cost]],-Tabla1[[#This Row],[Cost]]*Tabla1[[#This Row],[Cant]])</f>
        <v>7200</v>
      </c>
      <c r="P6562" s="8">
        <f>IF(Tabla1[[#This Row],[Mov]]="VNT",-Tabla1[[#This Row],[Cant]],Tabla1[[#This Row],[Cant]])</f>
        <v>-1</v>
      </c>
      <c r="Q6562" s="8">
        <f>DAY(Tabla1[[#This Row],[Date]])</f>
        <v>27</v>
      </c>
      <c r="R6562" s="8">
        <f>MONTH(Tabla1[[#This Row],[Date]])</f>
        <v>1</v>
      </c>
      <c r="S6562" s="8">
        <f>YEAR(Tabla1[[#This Row],[Date]])</f>
        <v>2023</v>
      </c>
    </row>
    <row r="6563" spans="1:19" x14ac:dyDescent="0.2">
      <c r="A6563">
        <v>6550</v>
      </c>
      <c r="B6563" s="1">
        <v>44953</v>
      </c>
      <c r="C6563" t="s">
        <v>260</v>
      </c>
      <c r="D6563" t="s">
        <v>332</v>
      </c>
      <c r="E6563">
        <v>1</v>
      </c>
      <c r="F6563" t="s">
        <v>225</v>
      </c>
      <c r="G6563" t="s">
        <v>272</v>
      </c>
      <c r="H6563" t="s">
        <v>807</v>
      </c>
      <c r="M6563" s="2">
        <v>1100</v>
      </c>
      <c r="N6563" s="2">
        <v>10000</v>
      </c>
      <c r="O6563" s="2">
        <f>IF(Tabla1[[#This Row],[Mov]]="VNT",Tabla1[[#This Row],[Sale]]-Tabla1[[#This Row],[Cost]],-Tabla1[[#This Row],[Cost]]*Tabla1[[#This Row],[Cant]])</f>
        <v>8900</v>
      </c>
      <c r="P6563" s="8">
        <f>IF(Tabla1[[#This Row],[Mov]]="VNT",-Tabla1[[#This Row],[Cant]],Tabla1[[#This Row],[Cant]])</f>
        <v>-1</v>
      </c>
      <c r="Q6563" s="8">
        <f>DAY(Tabla1[[#This Row],[Date]])</f>
        <v>27</v>
      </c>
      <c r="R6563" s="8">
        <f>MONTH(Tabla1[[#This Row],[Date]])</f>
        <v>1</v>
      </c>
      <c r="S6563" s="8">
        <f>YEAR(Tabla1[[#This Row],[Date]])</f>
        <v>2023</v>
      </c>
    </row>
    <row r="6564" spans="1:19" x14ac:dyDescent="0.2">
      <c r="A6564">
        <v>6551</v>
      </c>
      <c r="B6564" s="1">
        <v>44953</v>
      </c>
      <c r="C6564" t="s">
        <v>260</v>
      </c>
      <c r="D6564" t="s">
        <v>332</v>
      </c>
      <c r="E6564">
        <v>1</v>
      </c>
      <c r="F6564" t="s">
        <v>233</v>
      </c>
      <c r="G6564" t="s">
        <v>266</v>
      </c>
      <c r="H6564" t="s">
        <v>234</v>
      </c>
      <c r="M6564" s="2">
        <v>3500</v>
      </c>
      <c r="N6564" s="2">
        <v>10000</v>
      </c>
      <c r="O6564" s="2">
        <f>IF(Tabla1[[#This Row],[Mov]]="VNT",Tabla1[[#This Row],[Sale]]-Tabla1[[#This Row],[Cost]],-Tabla1[[#This Row],[Cost]]*Tabla1[[#This Row],[Cant]])</f>
        <v>6500</v>
      </c>
      <c r="P6564" s="8">
        <f>IF(Tabla1[[#This Row],[Mov]]="VNT",-Tabla1[[#This Row],[Cant]],Tabla1[[#This Row],[Cant]])</f>
        <v>-1</v>
      </c>
      <c r="Q6564" s="8">
        <f>DAY(Tabla1[[#This Row],[Date]])</f>
        <v>27</v>
      </c>
      <c r="R6564" s="8">
        <f>MONTH(Tabla1[[#This Row],[Date]])</f>
        <v>1</v>
      </c>
      <c r="S6564" s="8">
        <f>YEAR(Tabla1[[#This Row],[Date]])</f>
        <v>2023</v>
      </c>
    </row>
    <row r="6565" spans="1:19" x14ac:dyDescent="0.2">
      <c r="A6565">
        <v>6552</v>
      </c>
      <c r="B6565" s="1">
        <v>44953</v>
      </c>
      <c r="C6565" t="s">
        <v>260</v>
      </c>
      <c r="D6565" t="s">
        <v>332</v>
      </c>
      <c r="E6565">
        <v>1</v>
      </c>
      <c r="F6565" t="s">
        <v>26</v>
      </c>
      <c r="G6565" t="s">
        <v>603</v>
      </c>
      <c r="H6565" t="s">
        <v>531</v>
      </c>
      <c r="M6565" s="2">
        <v>3000</v>
      </c>
      <c r="N6565" s="2">
        <v>8000</v>
      </c>
      <c r="O6565" s="2">
        <f>IF(Tabla1[[#This Row],[Mov]]="VNT",Tabla1[[#This Row],[Sale]]-Tabla1[[#This Row],[Cost]],-Tabla1[[#This Row],[Cost]]*Tabla1[[#This Row],[Cant]])</f>
        <v>5000</v>
      </c>
      <c r="P6565" s="8">
        <f>IF(Tabla1[[#This Row],[Mov]]="VNT",-Tabla1[[#This Row],[Cant]],Tabla1[[#This Row],[Cant]])</f>
        <v>-1</v>
      </c>
      <c r="Q6565" s="8">
        <f>DAY(Tabla1[[#This Row],[Date]])</f>
        <v>27</v>
      </c>
      <c r="R6565" s="8">
        <f>MONTH(Tabla1[[#This Row],[Date]])</f>
        <v>1</v>
      </c>
      <c r="S6565" s="8">
        <f>YEAR(Tabla1[[#This Row],[Date]])</f>
        <v>2023</v>
      </c>
    </row>
    <row r="6566" spans="1:19" x14ac:dyDescent="0.2">
      <c r="A6566">
        <v>6553</v>
      </c>
      <c r="B6566" s="1">
        <v>44953</v>
      </c>
      <c r="C6566" t="s">
        <v>260</v>
      </c>
      <c r="D6566" t="s">
        <v>332</v>
      </c>
      <c r="E6566">
        <v>1</v>
      </c>
      <c r="F6566" t="s">
        <v>116</v>
      </c>
      <c r="G6566" t="s">
        <v>347</v>
      </c>
      <c r="H6566" t="s">
        <v>518</v>
      </c>
      <c r="M6566" s="2">
        <v>7008</v>
      </c>
      <c r="N6566" s="2">
        <v>7500</v>
      </c>
      <c r="O6566" s="2">
        <f>IF(Tabla1[[#This Row],[Mov]]="VNT",Tabla1[[#This Row],[Sale]]-Tabla1[[#This Row],[Cost]],-Tabla1[[#This Row],[Cost]]*Tabla1[[#This Row],[Cant]])</f>
        <v>492</v>
      </c>
      <c r="P6566" s="8">
        <f>IF(Tabla1[[#This Row],[Mov]]="VNT",-Tabla1[[#This Row],[Cant]],Tabla1[[#This Row],[Cant]])</f>
        <v>-1</v>
      </c>
      <c r="Q6566" s="8">
        <f>DAY(Tabla1[[#This Row],[Date]])</f>
        <v>27</v>
      </c>
      <c r="R6566" s="8">
        <f>MONTH(Tabla1[[#This Row],[Date]])</f>
        <v>1</v>
      </c>
      <c r="S6566" s="8">
        <f>YEAR(Tabla1[[#This Row],[Date]])</f>
        <v>2023</v>
      </c>
    </row>
    <row r="6567" spans="1:19" x14ac:dyDescent="0.2">
      <c r="A6567">
        <v>6554</v>
      </c>
      <c r="B6567" s="1">
        <v>44953</v>
      </c>
      <c r="C6567" t="s">
        <v>260</v>
      </c>
      <c r="D6567" t="s">
        <v>2425</v>
      </c>
      <c r="E6567">
        <v>1</v>
      </c>
      <c r="F6567" t="s">
        <v>386</v>
      </c>
      <c r="G6567" t="s">
        <v>262</v>
      </c>
      <c r="H6567" t="s">
        <v>1681</v>
      </c>
      <c r="M6567" s="2">
        <v>93000</v>
      </c>
      <c r="N6567" s="2">
        <v>145000</v>
      </c>
      <c r="O6567" s="2">
        <f>IF(Tabla1[[#This Row],[Mov]]="VNT",Tabla1[[#This Row],[Sale]]-Tabla1[[#This Row],[Cost]],-Tabla1[[#This Row],[Cost]]*Tabla1[[#This Row],[Cant]])</f>
        <v>52000</v>
      </c>
      <c r="P6567" s="8">
        <f>IF(Tabla1[[#This Row],[Mov]]="VNT",-Tabla1[[#This Row],[Cant]],Tabla1[[#This Row],[Cant]])</f>
        <v>-1</v>
      </c>
      <c r="Q6567" s="8">
        <f>DAY(Tabla1[[#This Row],[Date]])</f>
        <v>27</v>
      </c>
      <c r="R6567" s="8">
        <f>MONTH(Tabla1[[#This Row],[Date]])</f>
        <v>1</v>
      </c>
      <c r="S6567" s="8">
        <f>YEAR(Tabla1[[#This Row],[Date]])</f>
        <v>2023</v>
      </c>
    </row>
    <row r="6568" spans="1:19" x14ac:dyDescent="0.2">
      <c r="A6568">
        <v>6555</v>
      </c>
      <c r="B6568" s="1">
        <v>44953</v>
      </c>
      <c r="C6568" t="s">
        <v>260</v>
      </c>
      <c r="D6568" t="s">
        <v>332</v>
      </c>
      <c r="E6568">
        <v>1</v>
      </c>
      <c r="F6568" t="s">
        <v>225</v>
      </c>
      <c r="G6568" t="s">
        <v>262</v>
      </c>
      <c r="H6568" t="s">
        <v>1681</v>
      </c>
      <c r="M6568" s="2">
        <v>1100</v>
      </c>
      <c r="N6568" s="2">
        <v>5000</v>
      </c>
      <c r="O6568" s="2">
        <f>IF(Tabla1[[#This Row],[Mov]]="VNT",Tabla1[[#This Row],[Sale]]-Tabla1[[#This Row],[Cost]],-Tabla1[[#This Row],[Cost]]*Tabla1[[#This Row],[Cant]])</f>
        <v>3900</v>
      </c>
      <c r="P6568" s="8">
        <f>IF(Tabla1[[#This Row],[Mov]]="VNT",-Tabla1[[#This Row],[Cant]],Tabla1[[#This Row],[Cant]])</f>
        <v>-1</v>
      </c>
      <c r="Q6568" s="8">
        <f>DAY(Tabla1[[#This Row],[Date]])</f>
        <v>27</v>
      </c>
      <c r="R6568" s="8">
        <f>MONTH(Tabla1[[#This Row],[Date]])</f>
        <v>1</v>
      </c>
      <c r="S6568" s="8">
        <f>YEAR(Tabla1[[#This Row],[Date]])</f>
        <v>2023</v>
      </c>
    </row>
    <row r="6569" spans="1:19" x14ac:dyDescent="0.2">
      <c r="A6569">
        <v>6556</v>
      </c>
      <c r="B6569" s="1">
        <v>44953</v>
      </c>
      <c r="C6569" t="s">
        <v>260</v>
      </c>
      <c r="D6569" t="s">
        <v>332</v>
      </c>
      <c r="E6569">
        <v>1</v>
      </c>
      <c r="F6569" t="s">
        <v>455</v>
      </c>
      <c r="G6569" t="s">
        <v>347</v>
      </c>
      <c r="H6569" t="s">
        <v>456</v>
      </c>
      <c r="M6569" s="2">
        <v>800</v>
      </c>
      <c r="N6569" s="2">
        <v>4000</v>
      </c>
      <c r="O6569" s="2">
        <f>IF(Tabla1[[#This Row],[Mov]]="VNT",Tabla1[[#This Row],[Sale]]-Tabla1[[#This Row],[Cost]],-Tabla1[[#This Row],[Cost]]*Tabla1[[#This Row],[Cant]])</f>
        <v>3200</v>
      </c>
      <c r="P6569" s="8">
        <f>IF(Tabla1[[#This Row],[Mov]]="VNT",-Tabla1[[#This Row],[Cant]],Tabla1[[#This Row],[Cant]])</f>
        <v>-1</v>
      </c>
      <c r="Q6569" s="8">
        <f>DAY(Tabla1[[#This Row],[Date]])</f>
        <v>27</v>
      </c>
      <c r="R6569" s="8">
        <f>MONTH(Tabla1[[#This Row],[Date]])</f>
        <v>1</v>
      </c>
      <c r="S6569" s="8">
        <f>YEAR(Tabla1[[#This Row],[Date]])</f>
        <v>2023</v>
      </c>
    </row>
    <row r="6570" spans="1:19" x14ac:dyDescent="0.2">
      <c r="A6570">
        <v>6557</v>
      </c>
      <c r="B6570" s="1">
        <v>44953</v>
      </c>
      <c r="C6570" t="s">
        <v>260</v>
      </c>
      <c r="D6570" t="s">
        <v>332</v>
      </c>
      <c r="E6570">
        <v>1</v>
      </c>
      <c r="F6570" t="s">
        <v>116</v>
      </c>
      <c r="G6570" t="s">
        <v>347</v>
      </c>
      <c r="H6570" t="s">
        <v>518</v>
      </c>
      <c r="M6570" s="2">
        <v>6074</v>
      </c>
      <c r="N6570" s="2">
        <v>6500</v>
      </c>
      <c r="O6570" s="2">
        <f>IF(Tabla1[[#This Row],[Mov]]="VNT",Tabla1[[#This Row],[Sale]]-Tabla1[[#This Row],[Cost]],-Tabla1[[#This Row],[Cost]]*Tabla1[[#This Row],[Cant]])</f>
        <v>426</v>
      </c>
      <c r="P6570" s="8">
        <f>IF(Tabla1[[#This Row],[Mov]]="VNT",-Tabla1[[#This Row],[Cant]],Tabla1[[#This Row],[Cant]])</f>
        <v>-1</v>
      </c>
      <c r="Q6570" s="8">
        <f>DAY(Tabla1[[#This Row],[Date]])</f>
        <v>27</v>
      </c>
      <c r="R6570" s="8">
        <f>MONTH(Tabla1[[#This Row],[Date]])</f>
        <v>1</v>
      </c>
      <c r="S6570" s="8">
        <f>YEAR(Tabla1[[#This Row],[Date]])</f>
        <v>2023</v>
      </c>
    </row>
    <row r="6571" spans="1:19" x14ac:dyDescent="0.2">
      <c r="A6571">
        <v>6558</v>
      </c>
      <c r="B6571" s="1">
        <v>44953</v>
      </c>
      <c r="C6571" t="s">
        <v>260</v>
      </c>
      <c r="D6571" t="s">
        <v>332</v>
      </c>
      <c r="E6571">
        <v>1</v>
      </c>
      <c r="F6571" t="s">
        <v>116</v>
      </c>
      <c r="G6571" t="s">
        <v>347</v>
      </c>
      <c r="H6571" t="s">
        <v>518</v>
      </c>
      <c r="M6571" s="2">
        <v>6074</v>
      </c>
      <c r="N6571" s="2">
        <v>6500</v>
      </c>
      <c r="O6571" s="2">
        <f>IF(Tabla1[[#This Row],[Mov]]="VNT",Tabla1[[#This Row],[Sale]]-Tabla1[[#This Row],[Cost]],-Tabla1[[#This Row],[Cost]]*Tabla1[[#This Row],[Cant]])</f>
        <v>426</v>
      </c>
      <c r="P6571" s="8">
        <f>IF(Tabla1[[#This Row],[Mov]]="VNT",-Tabla1[[#This Row],[Cant]],Tabla1[[#This Row],[Cant]])</f>
        <v>-1</v>
      </c>
      <c r="Q6571" s="8">
        <f>DAY(Tabla1[[#This Row],[Date]])</f>
        <v>27</v>
      </c>
      <c r="R6571" s="8">
        <f>MONTH(Tabla1[[#This Row],[Date]])</f>
        <v>1</v>
      </c>
      <c r="S6571" s="8">
        <f>YEAR(Tabla1[[#This Row],[Date]])</f>
        <v>2023</v>
      </c>
    </row>
    <row r="6572" spans="1:19" x14ac:dyDescent="0.2">
      <c r="A6572">
        <v>6559</v>
      </c>
      <c r="B6572" s="1">
        <v>44953</v>
      </c>
      <c r="C6572" t="s">
        <v>260</v>
      </c>
      <c r="D6572" t="s">
        <v>332</v>
      </c>
      <c r="E6572">
        <v>1</v>
      </c>
      <c r="F6572" t="s">
        <v>116</v>
      </c>
      <c r="G6572" t="s">
        <v>382</v>
      </c>
      <c r="H6572" t="s">
        <v>514</v>
      </c>
      <c r="M6572" s="2">
        <v>3270</v>
      </c>
      <c r="N6572" s="2">
        <v>3500</v>
      </c>
      <c r="O6572" s="2">
        <f>IF(Tabla1[[#This Row],[Mov]]="VNT",Tabla1[[#This Row],[Sale]]-Tabla1[[#This Row],[Cost]],-Tabla1[[#This Row],[Cost]]*Tabla1[[#This Row],[Cant]])</f>
        <v>230</v>
      </c>
      <c r="P6572" s="8">
        <f>IF(Tabla1[[#This Row],[Mov]]="VNT",-Tabla1[[#This Row],[Cant]],Tabla1[[#This Row],[Cant]])</f>
        <v>-1</v>
      </c>
      <c r="Q6572" s="8">
        <f>DAY(Tabla1[[#This Row],[Date]])</f>
        <v>27</v>
      </c>
      <c r="R6572" s="8">
        <f>MONTH(Tabla1[[#This Row],[Date]])</f>
        <v>1</v>
      </c>
      <c r="S6572" s="8">
        <f>YEAR(Tabla1[[#This Row],[Date]])</f>
        <v>2023</v>
      </c>
    </row>
    <row r="6573" spans="1:19" x14ac:dyDescent="0.2">
      <c r="A6573">
        <v>6560</v>
      </c>
      <c r="B6573" s="1">
        <v>44954</v>
      </c>
      <c r="C6573" t="s">
        <v>260</v>
      </c>
      <c r="D6573" t="s">
        <v>332</v>
      </c>
      <c r="E6573">
        <v>1</v>
      </c>
      <c r="F6573" t="s">
        <v>116</v>
      </c>
      <c r="G6573" t="s">
        <v>382</v>
      </c>
      <c r="H6573" t="s">
        <v>514</v>
      </c>
      <c r="M6573" s="2">
        <v>14952</v>
      </c>
      <c r="N6573" s="2">
        <v>16000</v>
      </c>
      <c r="O6573" s="2">
        <f>IF(Tabla1[[#This Row],[Mov]]="VNT",Tabla1[[#This Row],[Sale]]-Tabla1[[#This Row],[Cost]],-Tabla1[[#This Row],[Cost]]*Tabla1[[#This Row],[Cant]])</f>
        <v>1048</v>
      </c>
      <c r="P6573" s="8">
        <f>IF(Tabla1[[#This Row],[Mov]]="VNT",-Tabla1[[#This Row],[Cant]],Tabla1[[#This Row],[Cant]])</f>
        <v>-1</v>
      </c>
      <c r="Q6573" s="8">
        <f>DAY(Tabla1[[#This Row],[Date]])</f>
        <v>28</v>
      </c>
      <c r="R6573" s="8">
        <f>MONTH(Tabla1[[#This Row],[Date]])</f>
        <v>1</v>
      </c>
      <c r="S6573" s="8">
        <f>YEAR(Tabla1[[#This Row],[Date]])</f>
        <v>2023</v>
      </c>
    </row>
    <row r="6574" spans="1:19" x14ac:dyDescent="0.2">
      <c r="A6574">
        <v>6561</v>
      </c>
      <c r="B6574" s="1">
        <v>44954</v>
      </c>
      <c r="C6574" t="s">
        <v>260</v>
      </c>
      <c r="D6574" t="s">
        <v>332</v>
      </c>
      <c r="E6574">
        <v>1</v>
      </c>
      <c r="F6574" t="s">
        <v>225</v>
      </c>
      <c r="G6574" t="s">
        <v>273</v>
      </c>
      <c r="H6574" t="s">
        <v>1279</v>
      </c>
      <c r="M6574" s="2">
        <v>1100</v>
      </c>
      <c r="N6574" s="2">
        <v>10000</v>
      </c>
      <c r="O6574" s="2">
        <f>IF(Tabla1[[#This Row],[Mov]]="VNT",Tabla1[[#This Row],[Sale]]-Tabla1[[#This Row],[Cost]],-Tabla1[[#This Row],[Cost]]*Tabla1[[#This Row],[Cant]])</f>
        <v>8900</v>
      </c>
      <c r="P6574" s="8">
        <f>IF(Tabla1[[#This Row],[Mov]]="VNT",-Tabla1[[#This Row],[Cant]],Tabla1[[#This Row],[Cant]])</f>
        <v>-1</v>
      </c>
      <c r="Q6574" s="8">
        <f>DAY(Tabla1[[#This Row],[Date]])</f>
        <v>28</v>
      </c>
      <c r="R6574" s="8">
        <f>MONTH(Tabla1[[#This Row],[Date]])</f>
        <v>1</v>
      </c>
      <c r="S6574" s="8">
        <f>YEAR(Tabla1[[#This Row],[Date]])</f>
        <v>2023</v>
      </c>
    </row>
    <row r="6575" spans="1:19" x14ac:dyDescent="0.2">
      <c r="A6575">
        <v>6562</v>
      </c>
      <c r="B6575" s="1">
        <v>44954</v>
      </c>
      <c r="C6575" t="s">
        <v>260</v>
      </c>
      <c r="D6575" t="s">
        <v>332</v>
      </c>
      <c r="E6575">
        <v>1</v>
      </c>
      <c r="F6575" t="s">
        <v>1545</v>
      </c>
      <c r="G6575" t="s">
        <v>2278</v>
      </c>
      <c r="H6575" t="s">
        <v>2427</v>
      </c>
      <c r="L6575" t="s">
        <v>2428</v>
      </c>
      <c r="M6575" s="2">
        <v>0</v>
      </c>
      <c r="N6575" s="2">
        <v>35000</v>
      </c>
      <c r="O6575" s="2">
        <f>IF(Tabla1[[#This Row],[Mov]]="VNT",Tabla1[[#This Row],[Sale]]-Tabla1[[#This Row],[Cost]],-Tabla1[[#This Row],[Cost]]*Tabla1[[#This Row],[Cant]])</f>
        <v>35000</v>
      </c>
      <c r="P6575" s="8">
        <f>IF(Tabla1[[#This Row],[Mov]]="VNT",-Tabla1[[#This Row],[Cant]],Tabla1[[#This Row],[Cant]])</f>
        <v>-1</v>
      </c>
      <c r="Q6575" s="8">
        <f>DAY(Tabla1[[#This Row],[Date]])</f>
        <v>28</v>
      </c>
      <c r="R6575" s="8">
        <f>MONTH(Tabla1[[#This Row],[Date]])</f>
        <v>1</v>
      </c>
      <c r="S6575" s="8">
        <f>YEAR(Tabla1[[#This Row],[Date]])</f>
        <v>2023</v>
      </c>
    </row>
    <row r="6576" spans="1:19" x14ac:dyDescent="0.2">
      <c r="A6576">
        <v>6563</v>
      </c>
      <c r="B6576" s="1">
        <v>44954</v>
      </c>
      <c r="C6576" t="s">
        <v>260</v>
      </c>
      <c r="D6576" t="s">
        <v>332</v>
      </c>
      <c r="E6576">
        <v>1</v>
      </c>
      <c r="F6576" t="s">
        <v>21</v>
      </c>
      <c r="G6576" t="s">
        <v>272</v>
      </c>
      <c r="H6576" t="s">
        <v>1522</v>
      </c>
      <c r="M6576" s="2">
        <v>2800</v>
      </c>
      <c r="N6576" s="2">
        <v>10000</v>
      </c>
      <c r="O6576" s="2">
        <f>IF(Tabla1[[#This Row],[Mov]]="VNT",Tabla1[[#This Row],[Sale]]-Tabla1[[#This Row],[Cost]],-Tabla1[[#This Row],[Cost]]*Tabla1[[#This Row],[Cant]])</f>
        <v>7200</v>
      </c>
      <c r="P6576" s="8">
        <f>IF(Tabla1[[#This Row],[Mov]]="VNT",-Tabla1[[#This Row],[Cant]],Tabla1[[#This Row],[Cant]])</f>
        <v>-1</v>
      </c>
      <c r="Q6576" s="8">
        <f>DAY(Tabla1[[#This Row],[Date]])</f>
        <v>28</v>
      </c>
      <c r="R6576" s="8">
        <f>MONTH(Tabla1[[#This Row],[Date]])</f>
        <v>1</v>
      </c>
      <c r="S6576" s="8">
        <f>YEAR(Tabla1[[#This Row],[Date]])</f>
        <v>2023</v>
      </c>
    </row>
    <row r="6577" spans="1:19" x14ac:dyDescent="0.2">
      <c r="A6577">
        <v>6564</v>
      </c>
      <c r="B6577" s="1">
        <v>44954</v>
      </c>
      <c r="C6577" t="s">
        <v>260</v>
      </c>
      <c r="D6577" t="s">
        <v>332</v>
      </c>
      <c r="E6577">
        <v>1</v>
      </c>
      <c r="F6577" t="s">
        <v>225</v>
      </c>
      <c r="G6577" t="s">
        <v>272</v>
      </c>
      <c r="H6577" t="s">
        <v>253</v>
      </c>
      <c r="M6577" s="2">
        <v>1100</v>
      </c>
      <c r="N6577" s="2">
        <v>10000</v>
      </c>
      <c r="O6577" s="2">
        <f>IF(Tabla1[[#This Row],[Mov]]="VNT",Tabla1[[#This Row],[Sale]]-Tabla1[[#This Row],[Cost]],-Tabla1[[#This Row],[Cost]]*Tabla1[[#This Row],[Cant]])</f>
        <v>8900</v>
      </c>
      <c r="P6577" s="8">
        <f>IF(Tabla1[[#This Row],[Mov]]="VNT",-Tabla1[[#This Row],[Cant]],Tabla1[[#This Row],[Cant]])</f>
        <v>-1</v>
      </c>
      <c r="Q6577" s="8">
        <f>DAY(Tabla1[[#This Row],[Date]])</f>
        <v>28</v>
      </c>
      <c r="R6577" s="8">
        <f>MONTH(Tabla1[[#This Row],[Date]])</f>
        <v>1</v>
      </c>
      <c r="S6577" s="8">
        <f>YEAR(Tabla1[[#This Row],[Date]])</f>
        <v>2023</v>
      </c>
    </row>
    <row r="6578" spans="1:19" x14ac:dyDescent="0.2">
      <c r="A6578">
        <v>6565</v>
      </c>
      <c r="B6578" s="1">
        <v>44954</v>
      </c>
      <c r="C6578" t="s">
        <v>260</v>
      </c>
      <c r="D6578" t="s">
        <v>332</v>
      </c>
      <c r="E6578">
        <v>1</v>
      </c>
      <c r="F6578" t="s">
        <v>224</v>
      </c>
      <c r="G6578" t="s">
        <v>272</v>
      </c>
      <c r="H6578" t="s">
        <v>253</v>
      </c>
      <c r="M6578" s="2">
        <v>8000</v>
      </c>
      <c r="N6578" s="2">
        <v>20000</v>
      </c>
      <c r="O6578" s="2">
        <f>IF(Tabla1[[#This Row],[Mov]]="VNT",Tabla1[[#This Row],[Sale]]-Tabla1[[#This Row],[Cost]],-Tabla1[[#This Row],[Cost]]*Tabla1[[#This Row],[Cant]])</f>
        <v>12000</v>
      </c>
      <c r="P6578" s="8">
        <f>IF(Tabla1[[#This Row],[Mov]]="VNT",-Tabla1[[#This Row],[Cant]],Tabla1[[#This Row],[Cant]])</f>
        <v>-1</v>
      </c>
      <c r="Q6578" s="8">
        <f>DAY(Tabla1[[#This Row],[Date]])</f>
        <v>28</v>
      </c>
      <c r="R6578" s="8">
        <f>MONTH(Tabla1[[#This Row],[Date]])</f>
        <v>1</v>
      </c>
      <c r="S6578" s="8">
        <f>YEAR(Tabla1[[#This Row],[Date]])</f>
        <v>2023</v>
      </c>
    </row>
    <row r="6579" spans="1:19" x14ac:dyDescent="0.2">
      <c r="A6579">
        <v>6566</v>
      </c>
      <c r="B6579" s="1">
        <v>44954</v>
      </c>
      <c r="C6579" t="s">
        <v>260</v>
      </c>
      <c r="D6579" t="s">
        <v>332</v>
      </c>
      <c r="E6579">
        <v>1</v>
      </c>
      <c r="F6579" t="s">
        <v>1213</v>
      </c>
      <c r="G6579" t="s">
        <v>284</v>
      </c>
      <c r="H6579" t="s">
        <v>573</v>
      </c>
      <c r="L6579" t="s">
        <v>2429</v>
      </c>
      <c r="M6579" s="2">
        <v>3000</v>
      </c>
      <c r="N6579" s="2">
        <v>35000</v>
      </c>
      <c r="O6579" s="2">
        <f>IF(Tabla1[[#This Row],[Mov]]="VNT",Tabla1[[#This Row],[Sale]]-Tabla1[[#This Row],[Cost]],-Tabla1[[#This Row],[Cost]]*Tabla1[[#This Row],[Cant]])</f>
        <v>32000</v>
      </c>
      <c r="P6579" s="8">
        <f>IF(Tabla1[[#This Row],[Mov]]="VNT",-Tabla1[[#This Row],[Cant]],Tabla1[[#This Row],[Cant]])</f>
        <v>-1</v>
      </c>
      <c r="Q6579" s="8">
        <f>DAY(Tabla1[[#This Row],[Date]])</f>
        <v>28</v>
      </c>
      <c r="R6579" s="8">
        <f>MONTH(Tabla1[[#This Row],[Date]])</f>
        <v>1</v>
      </c>
      <c r="S6579" s="8">
        <f>YEAR(Tabla1[[#This Row],[Date]])</f>
        <v>2023</v>
      </c>
    </row>
    <row r="6580" spans="1:19" x14ac:dyDescent="0.2">
      <c r="A6580">
        <v>6567</v>
      </c>
      <c r="B6580" s="1">
        <v>44954</v>
      </c>
      <c r="C6580" t="s">
        <v>260</v>
      </c>
      <c r="D6580" t="s">
        <v>332</v>
      </c>
      <c r="E6580">
        <v>1</v>
      </c>
      <c r="F6580" t="s">
        <v>1193</v>
      </c>
      <c r="G6580" t="s">
        <v>263</v>
      </c>
      <c r="H6580" t="s">
        <v>281</v>
      </c>
      <c r="M6580" s="2">
        <v>10000</v>
      </c>
      <c r="N6580" s="2">
        <v>29000</v>
      </c>
      <c r="O6580" s="2">
        <f>IF(Tabla1[[#This Row],[Mov]]="VNT",Tabla1[[#This Row],[Sale]]-Tabla1[[#This Row],[Cost]],-Tabla1[[#This Row],[Cost]]*Tabla1[[#This Row],[Cant]])</f>
        <v>19000</v>
      </c>
      <c r="P6580" s="8">
        <f>IF(Tabla1[[#This Row],[Mov]]="VNT",-Tabla1[[#This Row],[Cant]],Tabla1[[#This Row],[Cant]])</f>
        <v>-1</v>
      </c>
      <c r="Q6580" s="8">
        <f>DAY(Tabla1[[#This Row],[Date]])</f>
        <v>28</v>
      </c>
      <c r="R6580" s="8">
        <f>MONTH(Tabla1[[#This Row],[Date]])</f>
        <v>1</v>
      </c>
      <c r="S6580" s="8">
        <f>YEAR(Tabla1[[#This Row],[Date]])</f>
        <v>2023</v>
      </c>
    </row>
    <row r="6581" spans="1:19" x14ac:dyDescent="0.2">
      <c r="A6581">
        <v>6568</v>
      </c>
      <c r="B6581" s="1">
        <v>44954</v>
      </c>
      <c r="C6581" t="s">
        <v>260</v>
      </c>
      <c r="D6581" t="s">
        <v>332</v>
      </c>
      <c r="E6581">
        <v>1</v>
      </c>
      <c r="F6581" t="s">
        <v>116</v>
      </c>
      <c r="G6581" t="s">
        <v>347</v>
      </c>
      <c r="H6581" t="s">
        <v>518</v>
      </c>
      <c r="M6581" s="2">
        <v>6074</v>
      </c>
      <c r="N6581" s="2">
        <v>6500</v>
      </c>
      <c r="O6581" s="2">
        <f>IF(Tabla1[[#This Row],[Mov]]="VNT",Tabla1[[#This Row],[Sale]]-Tabla1[[#This Row],[Cost]],-Tabla1[[#This Row],[Cost]]*Tabla1[[#This Row],[Cant]])</f>
        <v>426</v>
      </c>
      <c r="P6581" s="8">
        <f>IF(Tabla1[[#This Row],[Mov]]="VNT",-Tabla1[[#This Row],[Cant]],Tabla1[[#This Row],[Cant]])</f>
        <v>-1</v>
      </c>
      <c r="Q6581" s="8">
        <f>DAY(Tabla1[[#This Row],[Date]])</f>
        <v>28</v>
      </c>
      <c r="R6581" s="8">
        <f>MONTH(Tabla1[[#This Row],[Date]])</f>
        <v>1</v>
      </c>
      <c r="S6581" s="8">
        <f>YEAR(Tabla1[[#This Row],[Date]])</f>
        <v>2023</v>
      </c>
    </row>
    <row r="6582" spans="1:19" x14ac:dyDescent="0.2">
      <c r="A6582">
        <v>6569</v>
      </c>
      <c r="B6582" s="1">
        <v>44954</v>
      </c>
      <c r="C6582" t="s">
        <v>260</v>
      </c>
      <c r="D6582" t="s">
        <v>332</v>
      </c>
      <c r="E6582">
        <v>1</v>
      </c>
      <c r="F6582" t="s">
        <v>116</v>
      </c>
      <c r="G6582" t="s">
        <v>347</v>
      </c>
      <c r="H6582" t="s">
        <v>518</v>
      </c>
      <c r="M6582" s="2">
        <v>3270</v>
      </c>
      <c r="N6582" s="2">
        <v>3500</v>
      </c>
      <c r="O6582" s="2">
        <f>IF(Tabla1[[#This Row],[Mov]]="VNT",Tabla1[[#This Row],[Sale]]-Tabla1[[#This Row],[Cost]],-Tabla1[[#This Row],[Cost]]*Tabla1[[#This Row],[Cant]])</f>
        <v>230</v>
      </c>
      <c r="P6582" s="8">
        <f>IF(Tabla1[[#This Row],[Mov]]="VNT",-Tabla1[[#This Row],[Cant]],Tabla1[[#This Row],[Cant]])</f>
        <v>-1</v>
      </c>
      <c r="Q6582" s="8">
        <f>DAY(Tabla1[[#This Row],[Date]])</f>
        <v>28</v>
      </c>
      <c r="R6582" s="8">
        <f>MONTH(Tabla1[[#This Row],[Date]])</f>
        <v>1</v>
      </c>
      <c r="S6582" s="8">
        <f>YEAR(Tabla1[[#This Row],[Date]])</f>
        <v>2023</v>
      </c>
    </row>
    <row r="6583" spans="1:19" x14ac:dyDescent="0.2">
      <c r="A6583">
        <v>6570</v>
      </c>
      <c r="B6583" s="1">
        <v>44954</v>
      </c>
      <c r="C6583" t="s">
        <v>260</v>
      </c>
      <c r="D6583" t="s">
        <v>332</v>
      </c>
      <c r="E6583">
        <v>1</v>
      </c>
      <c r="F6583" t="s">
        <v>929</v>
      </c>
      <c r="G6583" t="s">
        <v>266</v>
      </c>
      <c r="H6583" t="s">
        <v>2408</v>
      </c>
      <c r="M6583" s="2">
        <v>11000</v>
      </c>
      <c r="N6583" s="2">
        <v>22000</v>
      </c>
      <c r="O6583" s="2">
        <f>IF(Tabla1[[#This Row],[Mov]]="VNT",Tabla1[[#This Row],[Sale]]-Tabla1[[#This Row],[Cost]],-Tabla1[[#This Row],[Cost]]*Tabla1[[#This Row],[Cant]])</f>
        <v>11000</v>
      </c>
      <c r="P6583" s="8">
        <f>IF(Tabla1[[#This Row],[Mov]]="VNT",-Tabla1[[#This Row],[Cant]],Tabla1[[#This Row],[Cant]])</f>
        <v>-1</v>
      </c>
      <c r="Q6583" s="8">
        <f>DAY(Tabla1[[#This Row],[Date]])</f>
        <v>28</v>
      </c>
      <c r="R6583" s="8">
        <f>MONTH(Tabla1[[#This Row],[Date]])</f>
        <v>1</v>
      </c>
      <c r="S6583" s="8">
        <f>YEAR(Tabla1[[#This Row],[Date]])</f>
        <v>2023</v>
      </c>
    </row>
    <row r="6584" spans="1:19" x14ac:dyDescent="0.2">
      <c r="A6584">
        <v>6571</v>
      </c>
      <c r="B6584" s="1">
        <v>44954</v>
      </c>
      <c r="C6584" t="s">
        <v>260</v>
      </c>
      <c r="D6584" t="s">
        <v>332</v>
      </c>
      <c r="E6584">
        <v>1</v>
      </c>
      <c r="F6584" t="s">
        <v>455</v>
      </c>
      <c r="G6584" t="s">
        <v>347</v>
      </c>
      <c r="H6584" t="s">
        <v>456</v>
      </c>
      <c r="M6584" s="2">
        <v>800</v>
      </c>
      <c r="N6584" s="2">
        <v>4000</v>
      </c>
      <c r="O6584" s="2">
        <f>IF(Tabla1[[#This Row],[Mov]]="VNT",Tabla1[[#This Row],[Sale]]-Tabla1[[#This Row],[Cost]],-Tabla1[[#This Row],[Cost]]*Tabla1[[#This Row],[Cant]])</f>
        <v>3200</v>
      </c>
      <c r="P6584" s="8">
        <f>IF(Tabla1[[#This Row],[Mov]]="VNT",-Tabla1[[#This Row],[Cant]],Tabla1[[#This Row],[Cant]])</f>
        <v>-1</v>
      </c>
      <c r="Q6584" s="8">
        <f>DAY(Tabla1[[#This Row],[Date]])</f>
        <v>28</v>
      </c>
      <c r="R6584" s="8">
        <f>MONTH(Tabla1[[#This Row],[Date]])</f>
        <v>1</v>
      </c>
      <c r="S6584" s="8">
        <f>YEAR(Tabla1[[#This Row],[Date]])</f>
        <v>2023</v>
      </c>
    </row>
    <row r="6585" spans="1:19" x14ac:dyDescent="0.2">
      <c r="A6585">
        <v>6572</v>
      </c>
      <c r="B6585" s="1">
        <v>44954</v>
      </c>
      <c r="C6585" t="s">
        <v>260</v>
      </c>
      <c r="D6585" t="s">
        <v>332</v>
      </c>
      <c r="E6585">
        <v>1</v>
      </c>
      <c r="F6585" t="s">
        <v>116</v>
      </c>
      <c r="G6585" t="s">
        <v>347</v>
      </c>
      <c r="H6585" t="s">
        <v>518</v>
      </c>
      <c r="M6585" s="2">
        <v>6074</v>
      </c>
      <c r="N6585" s="2">
        <v>6500</v>
      </c>
      <c r="O6585" s="2">
        <f>IF(Tabla1[[#This Row],[Mov]]="VNT",Tabla1[[#This Row],[Sale]]-Tabla1[[#This Row],[Cost]],-Tabla1[[#This Row],[Cost]]*Tabla1[[#This Row],[Cant]])</f>
        <v>426</v>
      </c>
      <c r="P6585" s="8">
        <f>IF(Tabla1[[#This Row],[Mov]]="VNT",-Tabla1[[#This Row],[Cant]],Tabla1[[#This Row],[Cant]])</f>
        <v>-1</v>
      </c>
      <c r="Q6585" s="8">
        <f>DAY(Tabla1[[#This Row],[Date]])</f>
        <v>28</v>
      </c>
      <c r="R6585" s="8">
        <f>MONTH(Tabla1[[#This Row],[Date]])</f>
        <v>1</v>
      </c>
      <c r="S6585" s="8">
        <f>YEAR(Tabla1[[#This Row],[Date]])</f>
        <v>2023</v>
      </c>
    </row>
    <row r="6586" spans="1:19" x14ac:dyDescent="0.2">
      <c r="A6586">
        <v>6573</v>
      </c>
      <c r="B6586" s="1">
        <v>44954</v>
      </c>
      <c r="C6586" t="s">
        <v>260</v>
      </c>
      <c r="D6586" t="s">
        <v>332</v>
      </c>
      <c r="E6586">
        <v>1</v>
      </c>
      <c r="F6586" t="s">
        <v>386</v>
      </c>
      <c r="G6586" t="s">
        <v>284</v>
      </c>
      <c r="H6586" t="s">
        <v>2430</v>
      </c>
      <c r="M6586" s="2">
        <v>55000</v>
      </c>
      <c r="N6586" s="2">
        <v>110000</v>
      </c>
      <c r="O6586" s="2">
        <f>IF(Tabla1[[#This Row],[Mov]]="VNT",Tabla1[[#This Row],[Sale]]-Tabla1[[#This Row],[Cost]],-Tabla1[[#This Row],[Cost]]*Tabla1[[#This Row],[Cant]])</f>
        <v>55000</v>
      </c>
      <c r="P6586" s="8">
        <f>IF(Tabla1[[#This Row],[Mov]]="VNT",-Tabla1[[#This Row],[Cant]],Tabla1[[#This Row],[Cant]])</f>
        <v>-1</v>
      </c>
      <c r="Q6586" s="8">
        <f>DAY(Tabla1[[#This Row],[Date]])</f>
        <v>28</v>
      </c>
      <c r="R6586" s="8">
        <f>MONTH(Tabla1[[#This Row],[Date]])</f>
        <v>1</v>
      </c>
      <c r="S6586" s="8">
        <f>YEAR(Tabla1[[#This Row],[Date]])</f>
        <v>2023</v>
      </c>
    </row>
    <row r="6587" spans="1:19" x14ac:dyDescent="0.2">
      <c r="A6587">
        <v>6574</v>
      </c>
      <c r="B6587" s="1">
        <v>44954</v>
      </c>
      <c r="C6587" t="s">
        <v>260</v>
      </c>
      <c r="D6587" t="s">
        <v>332</v>
      </c>
      <c r="E6587">
        <v>1</v>
      </c>
      <c r="F6587" t="s">
        <v>225</v>
      </c>
      <c r="G6587" t="s">
        <v>273</v>
      </c>
      <c r="H6587" t="s">
        <v>470</v>
      </c>
      <c r="M6587" s="2">
        <v>1100</v>
      </c>
      <c r="N6587" s="2">
        <v>10000</v>
      </c>
      <c r="O6587" s="2">
        <f>IF(Tabla1[[#This Row],[Mov]]="VNT",Tabla1[[#This Row],[Sale]]-Tabla1[[#This Row],[Cost]],-Tabla1[[#This Row],[Cost]]*Tabla1[[#This Row],[Cant]])</f>
        <v>8900</v>
      </c>
      <c r="P6587" s="8">
        <f>IF(Tabla1[[#This Row],[Mov]]="VNT",-Tabla1[[#This Row],[Cant]],Tabla1[[#This Row],[Cant]])</f>
        <v>-1</v>
      </c>
      <c r="Q6587" s="8">
        <f>DAY(Tabla1[[#This Row],[Date]])</f>
        <v>28</v>
      </c>
      <c r="R6587" s="8">
        <f>MONTH(Tabla1[[#This Row],[Date]])</f>
        <v>1</v>
      </c>
      <c r="S6587" s="8">
        <f>YEAR(Tabla1[[#This Row],[Date]])</f>
        <v>2023</v>
      </c>
    </row>
    <row r="6588" spans="1:19" x14ac:dyDescent="0.2">
      <c r="A6588">
        <v>6575</v>
      </c>
      <c r="B6588" s="1">
        <v>44954</v>
      </c>
      <c r="C6588" t="s">
        <v>260</v>
      </c>
      <c r="D6588" t="s">
        <v>332</v>
      </c>
      <c r="E6588">
        <v>1</v>
      </c>
      <c r="F6588" t="s">
        <v>21</v>
      </c>
      <c r="G6588" t="s">
        <v>272</v>
      </c>
      <c r="H6588" t="s">
        <v>1522</v>
      </c>
      <c r="M6588" s="2">
        <v>2800</v>
      </c>
      <c r="N6588" s="2">
        <v>10000</v>
      </c>
      <c r="O6588" s="2">
        <f>IF(Tabla1[[#This Row],[Mov]]="VNT",Tabla1[[#This Row],[Sale]]-Tabla1[[#This Row],[Cost]],-Tabla1[[#This Row],[Cost]]*Tabla1[[#This Row],[Cant]])</f>
        <v>7200</v>
      </c>
      <c r="P6588" s="8">
        <f>IF(Tabla1[[#This Row],[Mov]]="VNT",-Tabla1[[#This Row],[Cant]],Tabla1[[#This Row],[Cant]])</f>
        <v>-1</v>
      </c>
      <c r="Q6588" s="8">
        <f>DAY(Tabla1[[#This Row],[Date]])</f>
        <v>28</v>
      </c>
      <c r="R6588" s="8">
        <f>MONTH(Tabla1[[#This Row],[Date]])</f>
        <v>1</v>
      </c>
      <c r="S6588" s="8">
        <f>YEAR(Tabla1[[#This Row],[Date]])</f>
        <v>2023</v>
      </c>
    </row>
    <row r="6589" spans="1:19" x14ac:dyDescent="0.2">
      <c r="A6589">
        <v>6576</v>
      </c>
      <c r="B6589" s="1">
        <v>44954</v>
      </c>
      <c r="C6589" t="s">
        <v>260</v>
      </c>
      <c r="D6589" t="s">
        <v>332</v>
      </c>
      <c r="E6589">
        <v>1</v>
      </c>
      <c r="F6589" t="s">
        <v>532</v>
      </c>
      <c r="G6589" t="s">
        <v>263</v>
      </c>
      <c r="H6589" t="s">
        <v>2333</v>
      </c>
      <c r="M6589" s="2">
        <v>38000</v>
      </c>
      <c r="N6589" s="2">
        <v>60000</v>
      </c>
      <c r="O6589" s="2">
        <f>IF(Tabla1[[#This Row],[Mov]]="VNT",Tabla1[[#This Row],[Sale]]-Tabla1[[#This Row],[Cost]],-Tabla1[[#This Row],[Cost]]*Tabla1[[#This Row],[Cant]])</f>
        <v>22000</v>
      </c>
      <c r="P6589" s="8">
        <f>IF(Tabla1[[#This Row],[Mov]]="VNT",-Tabla1[[#This Row],[Cant]],Tabla1[[#This Row],[Cant]])</f>
        <v>-1</v>
      </c>
      <c r="Q6589" s="8">
        <f>DAY(Tabla1[[#This Row],[Date]])</f>
        <v>28</v>
      </c>
      <c r="R6589" s="8">
        <f>MONTH(Tabla1[[#This Row],[Date]])</f>
        <v>1</v>
      </c>
      <c r="S6589" s="8">
        <f>YEAR(Tabla1[[#This Row],[Date]])</f>
        <v>2023</v>
      </c>
    </row>
    <row r="6590" spans="1:19" x14ac:dyDescent="0.2">
      <c r="A6590">
        <v>6577</v>
      </c>
      <c r="B6590" s="1">
        <v>44954</v>
      </c>
      <c r="C6590" t="s">
        <v>260</v>
      </c>
      <c r="D6590" t="s">
        <v>332</v>
      </c>
      <c r="E6590">
        <v>1</v>
      </c>
      <c r="F6590" t="s">
        <v>532</v>
      </c>
      <c r="G6590" t="s">
        <v>273</v>
      </c>
      <c r="H6590" t="s">
        <v>552</v>
      </c>
      <c r="M6590" s="2">
        <v>18000</v>
      </c>
      <c r="N6590" s="2">
        <v>35000</v>
      </c>
      <c r="O6590" s="2">
        <f>IF(Tabla1[[#This Row],[Mov]]="VNT",Tabla1[[#This Row],[Sale]]-Tabla1[[#This Row],[Cost]],-Tabla1[[#This Row],[Cost]]*Tabla1[[#This Row],[Cant]])</f>
        <v>17000</v>
      </c>
      <c r="P6590" s="8">
        <f>IF(Tabla1[[#This Row],[Mov]]="VNT",-Tabla1[[#This Row],[Cant]],Tabla1[[#This Row],[Cant]])</f>
        <v>-1</v>
      </c>
      <c r="Q6590" s="8">
        <f>DAY(Tabla1[[#This Row],[Date]])</f>
        <v>28</v>
      </c>
      <c r="R6590" s="8">
        <f>MONTH(Tabla1[[#This Row],[Date]])</f>
        <v>1</v>
      </c>
      <c r="S6590" s="8">
        <f>YEAR(Tabla1[[#This Row],[Date]])</f>
        <v>2023</v>
      </c>
    </row>
    <row r="6591" spans="1:19" x14ac:dyDescent="0.2">
      <c r="A6591">
        <v>6578</v>
      </c>
      <c r="B6591" s="1">
        <v>44954</v>
      </c>
      <c r="C6591" t="s">
        <v>260</v>
      </c>
      <c r="D6591" t="s">
        <v>332</v>
      </c>
      <c r="E6591">
        <v>1</v>
      </c>
      <c r="F6591" t="s">
        <v>26</v>
      </c>
      <c r="G6591" t="s">
        <v>264</v>
      </c>
      <c r="H6591" t="s">
        <v>16</v>
      </c>
      <c r="M6591" s="2">
        <v>8000</v>
      </c>
      <c r="N6591" s="2">
        <v>20000</v>
      </c>
      <c r="O6591" s="2">
        <f>IF(Tabla1[[#This Row],[Mov]]="VNT",Tabla1[[#This Row],[Sale]]-Tabla1[[#This Row],[Cost]],-Tabla1[[#This Row],[Cost]]*Tabla1[[#This Row],[Cant]])</f>
        <v>12000</v>
      </c>
      <c r="P6591" s="8">
        <f>IF(Tabla1[[#This Row],[Mov]]="VNT",-Tabla1[[#This Row],[Cant]],Tabla1[[#This Row],[Cant]])</f>
        <v>-1</v>
      </c>
      <c r="Q6591" s="8">
        <f>DAY(Tabla1[[#This Row],[Date]])</f>
        <v>28</v>
      </c>
      <c r="R6591" s="8">
        <f>MONTH(Tabla1[[#This Row],[Date]])</f>
        <v>1</v>
      </c>
      <c r="S6591" s="8">
        <f>YEAR(Tabla1[[#This Row],[Date]])</f>
        <v>2023</v>
      </c>
    </row>
    <row r="6592" spans="1:19" x14ac:dyDescent="0.2">
      <c r="A6592">
        <v>6579</v>
      </c>
      <c r="B6592" s="1">
        <v>44954</v>
      </c>
      <c r="C6592" t="s">
        <v>260</v>
      </c>
      <c r="D6592" t="s">
        <v>332</v>
      </c>
      <c r="E6592">
        <v>1</v>
      </c>
      <c r="F6592" t="s">
        <v>42</v>
      </c>
      <c r="G6592" t="s">
        <v>789</v>
      </c>
      <c r="H6592" t="s">
        <v>2411</v>
      </c>
      <c r="M6592" s="2">
        <v>16000</v>
      </c>
      <c r="N6592" s="2">
        <v>30000</v>
      </c>
      <c r="O6592" s="2">
        <f>IF(Tabla1[[#This Row],[Mov]]="VNT",Tabla1[[#This Row],[Sale]]-Tabla1[[#This Row],[Cost]],-Tabla1[[#This Row],[Cost]]*Tabla1[[#This Row],[Cant]])</f>
        <v>14000</v>
      </c>
      <c r="P6592" s="8">
        <f>IF(Tabla1[[#This Row],[Mov]]="VNT",-Tabla1[[#This Row],[Cant]],Tabla1[[#This Row],[Cant]])</f>
        <v>-1</v>
      </c>
      <c r="Q6592" s="8">
        <f>DAY(Tabla1[[#This Row],[Date]])</f>
        <v>28</v>
      </c>
      <c r="R6592" s="8">
        <f>MONTH(Tabla1[[#This Row],[Date]])</f>
        <v>1</v>
      </c>
      <c r="S6592" s="8">
        <f>YEAR(Tabla1[[#This Row],[Date]])</f>
        <v>2023</v>
      </c>
    </row>
    <row r="6593" spans="1:19" x14ac:dyDescent="0.2">
      <c r="A6593">
        <v>6580</v>
      </c>
      <c r="B6593" s="1">
        <v>44954</v>
      </c>
      <c r="C6593" t="s">
        <v>260</v>
      </c>
      <c r="D6593" t="s">
        <v>332</v>
      </c>
      <c r="E6593">
        <v>1</v>
      </c>
      <c r="F6593" t="s">
        <v>45</v>
      </c>
      <c r="G6593" t="s">
        <v>266</v>
      </c>
      <c r="H6593" t="s">
        <v>2327</v>
      </c>
      <c r="M6593" s="2">
        <v>4000</v>
      </c>
      <c r="N6593" s="2">
        <v>13000</v>
      </c>
      <c r="O6593" s="2">
        <f>IF(Tabla1[[#This Row],[Mov]]="VNT",Tabla1[[#This Row],[Sale]]-Tabla1[[#This Row],[Cost]],-Tabla1[[#This Row],[Cost]]*Tabla1[[#This Row],[Cant]])</f>
        <v>9000</v>
      </c>
      <c r="P6593" s="8">
        <f>IF(Tabla1[[#This Row],[Mov]]="VNT",-Tabla1[[#This Row],[Cant]],Tabla1[[#This Row],[Cant]])</f>
        <v>-1</v>
      </c>
      <c r="Q6593" s="8">
        <f>DAY(Tabla1[[#This Row],[Date]])</f>
        <v>28</v>
      </c>
      <c r="R6593" s="8">
        <f>MONTH(Tabla1[[#This Row],[Date]])</f>
        <v>1</v>
      </c>
      <c r="S6593" s="8">
        <f>YEAR(Tabla1[[#This Row],[Date]])</f>
        <v>2023</v>
      </c>
    </row>
    <row r="6594" spans="1:19" x14ac:dyDescent="0.2">
      <c r="A6594">
        <v>6581</v>
      </c>
      <c r="B6594" s="1">
        <v>44954</v>
      </c>
      <c r="C6594" t="s">
        <v>260</v>
      </c>
      <c r="D6594" t="s">
        <v>332</v>
      </c>
      <c r="E6594">
        <v>1</v>
      </c>
      <c r="F6594" t="s">
        <v>116</v>
      </c>
      <c r="G6594" t="s">
        <v>349</v>
      </c>
      <c r="H6594" t="s">
        <v>515</v>
      </c>
      <c r="M6594" s="2">
        <v>3270</v>
      </c>
      <c r="N6594" s="2">
        <v>3500</v>
      </c>
      <c r="O6594" s="2">
        <f>IF(Tabla1[[#This Row],[Mov]]="VNT",Tabla1[[#This Row],[Sale]]-Tabla1[[#This Row],[Cost]],-Tabla1[[#This Row],[Cost]]*Tabla1[[#This Row],[Cant]])</f>
        <v>230</v>
      </c>
      <c r="P6594" s="8">
        <f>IF(Tabla1[[#This Row],[Mov]]="VNT",-Tabla1[[#This Row],[Cant]],Tabla1[[#This Row],[Cant]])</f>
        <v>-1</v>
      </c>
      <c r="Q6594" s="8">
        <f>DAY(Tabla1[[#This Row],[Date]])</f>
        <v>28</v>
      </c>
      <c r="R6594" s="8">
        <f>MONTH(Tabla1[[#This Row],[Date]])</f>
        <v>1</v>
      </c>
      <c r="S6594" s="8">
        <f>YEAR(Tabla1[[#This Row],[Date]])</f>
        <v>2023</v>
      </c>
    </row>
    <row r="6595" spans="1:19" x14ac:dyDescent="0.2">
      <c r="A6595">
        <v>6582</v>
      </c>
      <c r="B6595" s="1">
        <v>44954</v>
      </c>
      <c r="C6595" t="s">
        <v>260</v>
      </c>
      <c r="D6595" t="s">
        <v>332</v>
      </c>
      <c r="E6595">
        <v>1</v>
      </c>
      <c r="F6595" t="s">
        <v>458</v>
      </c>
      <c r="G6595" t="s">
        <v>266</v>
      </c>
      <c r="H6595" t="s">
        <v>2431</v>
      </c>
      <c r="M6595" s="2">
        <v>0</v>
      </c>
      <c r="N6595" s="2">
        <v>3000</v>
      </c>
      <c r="O6595" s="2">
        <f>IF(Tabla1[[#This Row],[Mov]]="VNT",Tabla1[[#This Row],[Sale]]-Tabla1[[#This Row],[Cost]],-Tabla1[[#This Row],[Cost]]*Tabla1[[#This Row],[Cant]])</f>
        <v>3000</v>
      </c>
      <c r="P6595" s="8">
        <f>IF(Tabla1[[#This Row],[Mov]]="VNT",-Tabla1[[#This Row],[Cant]],Tabla1[[#This Row],[Cant]])</f>
        <v>-1</v>
      </c>
      <c r="Q6595" s="8">
        <f>DAY(Tabla1[[#This Row],[Date]])</f>
        <v>28</v>
      </c>
      <c r="R6595" s="8">
        <f>MONTH(Tabla1[[#This Row],[Date]])</f>
        <v>1</v>
      </c>
      <c r="S6595" s="8">
        <f>YEAR(Tabla1[[#This Row],[Date]])</f>
        <v>2023</v>
      </c>
    </row>
    <row r="6596" spans="1:19" x14ac:dyDescent="0.2">
      <c r="A6596">
        <v>6583</v>
      </c>
      <c r="B6596" s="1">
        <v>44954</v>
      </c>
      <c r="C6596" t="s">
        <v>260</v>
      </c>
      <c r="D6596" t="s">
        <v>332</v>
      </c>
      <c r="E6596">
        <v>1</v>
      </c>
      <c r="F6596" t="s">
        <v>761</v>
      </c>
      <c r="G6596" t="s">
        <v>761</v>
      </c>
      <c r="H6596" t="s">
        <v>761</v>
      </c>
      <c r="M6596" s="2">
        <v>10000</v>
      </c>
      <c r="N6596" s="2">
        <v>20000</v>
      </c>
      <c r="O6596" s="2">
        <f>IF(Tabla1[[#This Row],[Mov]]="VNT",Tabla1[[#This Row],[Sale]]-Tabla1[[#This Row],[Cost]],-Tabla1[[#This Row],[Cost]]*Tabla1[[#This Row],[Cant]])</f>
        <v>10000</v>
      </c>
      <c r="P6596" s="8">
        <f>IF(Tabla1[[#This Row],[Mov]]="VNT",-Tabla1[[#This Row],[Cant]],Tabla1[[#This Row],[Cant]])</f>
        <v>-1</v>
      </c>
      <c r="Q6596" s="8">
        <f>DAY(Tabla1[[#This Row],[Date]])</f>
        <v>28</v>
      </c>
      <c r="R6596" s="8">
        <f>MONTH(Tabla1[[#This Row],[Date]])</f>
        <v>1</v>
      </c>
      <c r="S6596" s="8">
        <f>YEAR(Tabla1[[#This Row],[Date]])</f>
        <v>2023</v>
      </c>
    </row>
    <row r="6597" spans="1:19" x14ac:dyDescent="0.2">
      <c r="A6597">
        <v>6584</v>
      </c>
      <c r="B6597" s="1">
        <v>44954</v>
      </c>
      <c r="C6597" t="s">
        <v>261</v>
      </c>
      <c r="D6597" t="s">
        <v>1485</v>
      </c>
      <c r="E6597">
        <v>1</v>
      </c>
      <c r="F6597" t="s">
        <v>1193</v>
      </c>
      <c r="G6597" t="s">
        <v>263</v>
      </c>
      <c r="H6597" t="s">
        <v>1018</v>
      </c>
      <c r="M6597" s="2">
        <v>10000</v>
      </c>
      <c r="N6597" s="2">
        <v>29000</v>
      </c>
      <c r="O6597" s="2">
        <f>IF(Tabla1[[#This Row],[Mov]]="VNT",Tabla1[[#This Row],[Sale]]-Tabla1[[#This Row],[Cost]],-Tabla1[[#This Row],[Cost]]*Tabla1[[#This Row],[Cant]])</f>
        <v>-10000</v>
      </c>
      <c r="P6597" s="8">
        <f>IF(Tabla1[[#This Row],[Mov]]="VNT",-Tabla1[[#This Row],[Cant]],Tabla1[[#This Row],[Cant]])</f>
        <v>1</v>
      </c>
      <c r="Q6597" s="8">
        <f>DAY(Tabla1[[#This Row],[Date]])</f>
        <v>28</v>
      </c>
      <c r="R6597" s="8">
        <f>MONTH(Tabla1[[#This Row],[Date]])</f>
        <v>1</v>
      </c>
      <c r="S6597" s="8">
        <f>YEAR(Tabla1[[#This Row],[Date]])</f>
        <v>2023</v>
      </c>
    </row>
    <row r="6598" spans="1:19" x14ac:dyDescent="0.2">
      <c r="A6598">
        <v>6585</v>
      </c>
      <c r="B6598" s="1">
        <v>44954</v>
      </c>
      <c r="C6598" t="s">
        <v>261</v>
      </c>
      <c r="D6598" t="s">
        <v>1485</v>
      </c>
      <c r="E6598">
        <v>1</v>
      </c>
      <c r="F6598" t="s">
        <v>1193</v>
      </c>
      <c r="G6598" t="s">
        <v>263</v>
      </c>
      <c r="H6598" t="s">
        <v>672</v>
      </c>
      <c r="M6598" s="2">
        <v>12000</v>
      </c>
      <c r="N6598" s="2">
        <v>29000</v>
      </c>
      <c r="O6598" s="2">
        <f>IF(Tabla1[[#This Row],[Mov]]="VNT",Tabla1[[#This Row],[Sale]]-Tabla1[[#This Row],[Cost]],-Tabla1[[#This Row],[Cost]]*Tabla1[[#This Row],[Cant]])</f>
        <v>-12000</v>
      </c>
      <c r="P6598" s="8">
        <f>IF(Tabla1[[#This Row],[Mov]]="VNT",-Tabla1[[#This Row],[Cant]],Tabla1[[#This Row],[Cant]])</f>
        <v>1</v>
      </c>
      <c r="Q6598" s="8">
        <f>DAY(Tabla1[[#This Row],[Date]])</f>
        <v>28</v>
      </c>
      <c r="R6598" s="8">
        <f>MONTH(Tabla1[[#This Row],[Date]])</f>
        <v>1</v>
      </c>
      <c r="S6598" s="8">
        <f>YEAR(Tabla1[[#This Row],[Date]])</f>
        <v>2023</v>
      </c>
    </row>
    <row r="6599" spans="1:19" x14ac:dyDescent="0.2">
      <c r="A6599">
        <v>6586</v>
      </c>
      <c r="B6599" s="1">
        <v>44954</v>
      </c>
      <c r="C6599" t="s">
        <v>261</v>
      </c>
      <c r="D6599" t="s">
        <v>1485</v>
      </c>
      <c r="E6599">
        <v>5</v>
      </c>
      <c r="F6599" t="s">
        <v>1213</v>
      </c>
      <c r="G6599" t="s">
        <v>263</v>
      </c>
      <c r="H6599" t="s">
        <v>391</v>
      </c>
      <c r="M6599" s="2">
        <v>500</v>
      </c>
      <c r="N6599" s="2">
        <v>20000</v>
      </c>
      <c r="O6599" s="2">
        <f>IF(Tabla1[[#This Row],[Mov]]="VNT",Tabla1[[#This Row],[Sale]]-Tabla1[[#This Row],[Cost]],-Tabla1[[#This Row],[Cost]]*Tabla1[[#This Row],[Cant]])</f>
        <v>-2500</v>
      </c>
      <c r="P6599" s="8">
        <f>IF(Tabla1[[#This Row],[Mov]]="VNT",-Tabla1[[#This Row],[Cant]],Tabla1[[#This Row],[Cant]])</f>
        <v>5</v>
      </c>
      <c r="Q6599" s="8">
        <f>DAY(Tabla1[[#This Row],[Date]])</f>
        <v>28</v>
      </c>
      <c r="R6599" s="8">
        <f>MONTH(Tabla1[[#This Row],[Date]])</f>
        <v>1</v>
      </c>
      <c r="S6599" s="8">
        <f>YEAR(Tabla1[[#This Row],[Date]])</f>
        <v>2023</v>
      </c>
    </row>
    <row r="6600" spans="1:19" x14ac:dyDescent="0.2">
      <c r="A6600">
        <v>6587</v>
      </c>
      <c r="B6600" s="1">
        <v>44954</v>
      </c>
      <c r="C6600" t="s">
        <v>261</v>
      </c>
      <c r="D6600" t="s">
        <v>1485</v>
      </c>
      <c r="E6600">
        <v>1</v>
      </c>
      <c r="F6600" t="s">
        <v>1213</v>
      </c>
      <c r="G6600" t="s">
        <v>284</v>
      </c>
      <c r="H6600" t="s">
        <v>573</v>
      </c>
      <c r="M6600" s="2">
        <v>3000</v>
      </c>
      <c r="N6600" s="2">
        <v>35000</v>
      </c>
      <c r="O6600" s="2">
        <f>IF(Tabla1[[#This Row],[Mov]]="VNT",Tabla1[[#This Row],[Sale]]-Tabla1[[#This Row],[Cost]],-Tabla1[[#This Row],[Cost]]*Tabla1[[#This Row],[Cant]])</f>
        <v>-3000</v>
      </c>
      <c r="P6600" s="8">
        <f>IF(Tabla1[[#This Row],[Mov]]="VNT",-Tabla1[[#This Row],[Cant]],Tabla1[[#This Row],[Cant]])</f>
        <v>1</v>
      </c>
      <c r="Q6600" s="8">
        <f>DAY(Tabla1[[#This Row],[Date]])</f>
        <v>28</v>
      </c>
      <c r="R6600" s="8">
        <f>MONTH(Tabla1[[#This Row],[Date]])</f>
        <v>1</v>
      </c>
      <c r="S6600" s="8">
        <f>YEAR(Tabla1[[#This Row],[Date]])</f>
        <v>2023</v>
      </c>
    </row>
    <row r="6601" spans="1:19" x14ac:dyDescent="0.2">
      <c r="A6601">
        <v>6588</v>
      </c>
      <c r="B6601" s="1">
        <v>44955</v>
      </c>
      <c r="C6601" t="s">
        <v>260</v>
      </c>
      <c r="D6601" t="s">
        <v>332</v>
      </c>
      <c r="E6601">
        <v>1</v>
      </c>
      <c r="F6601" t="s">
        <v>1152</v>
      </c>
      <c r="G6601" t="s">
        <v>263</v>
      </c>
      <c r="H6601" t="s">
        <v>1225</v>
      </c>
      <c r="I6601" t="s">
        <v>20</v>
      </c>
      <c r="M6601" s="2">
        <v>12000</v>
      </c>
      <c r="N6601" s="2">
        <v>35000</v>
      </c>
      <c r="O6601" s="2">
        <f>IF(Tabla1[[#This Row],[Mov]]="VNT",Tabla1[[#This Row],[Sale]]-Tabla1[[#This Row],[Cost]],-Tabla1[[#This Row],[Cost]]*Tabla1[[#This Row],[Cant]])</f>
        <v>23000</v>
      </c>
      <c r="P6601" s="8">
        <f>IF(Tabla1[[#This Row],[Mov]]="VNT",-Tabla1[[#This Row],[Cant]],Tabla1[[#This Row],[Cant]])</f>
        <v>-1</v>
      </c>
      <c r="Q6601" s="8">
        <f>DAY(Tabla1[[#This Row],[Date]])</f>
        <v>29</v>
      </c>
      <c r="R6601" s="8">
        <f>MONTH(Tabla1[[#This Row],[Date]])</f>
        <v>1</v>
      </c>
      <c r="S6601" s="8">
        <f>YEAR(Tabla1[[#This Row],[Date]])</f>
        <v>2023</v>
      </c>
    </row>
    <row r="6602" spans="1:19" x14ac:dyDescent="0.2">
      <c r="A6602">
        <v>6589</v>
      </c>
      <c r="B6602" s="1">
        <v>44955</v>
      </c>
      <c r="C6602" t="s">
        <v>260</v>
      </c>
      <c r="D6602" t="s">
        <v>332</v>
      </c>
      <c r="E6602">
        <v>1</v>
      </c>
      <c r="F6602" t="s">
        <v>21</v>
      </c>
      <c r="G6602" t="s">
        <v>272</v>
      </c>
      <c r="H6602" t="s">
        <v>24</v>
      </c>
      <c r="L6602" t="s">
        <v>2432</v>
      </c>
      <c r="M6602" s="2">
        <v>3500</v>
      </c>
      <c r="N6602" s="2">
        <v>10000</v>
      </c>
      <c r="O6602" s="2">
        <f>IF(Tabla1[[#This Row],[Mov]]="VNT",Tabla1[[#This Row],[Sale]]-Tabla1[[#This Row],[Cost]],-Tabla1[[#This Row],[Cost]]*Tabla1[[#This Row],[Cant]])</f>
        <v>6500</v>
      </c>
      <c r="P6602" s="8">
        <f>IF(Tabla1[[#This Row],[Mov]]="VNT",-Tabla1[[#This Row],[Cant]],Tabla1[[#This Row],[Cant]])</f>
        <v>-1</v>
      </c>
      <c r="Q6602" s="8">
        <f>DAY(Tabla1[[#This Row],[Date]])</f>
        <v>29</v>
      </c>
      <c r="R6602" s="8">
        <f>MONTH(Tabla1[[#This Row],[Date]])</f>
        <v>1</v>
      </c>
      <c r="S6602" s="8">
        <f>YEAR(Tabla1[[#This Row],[Date]])</f>
        <v>2023</v>
      </c>
    </row>
    <row r="6603" spans="1:19" x14ac:dyDescent="0.2">
      <c r="A6603">
        <v>6590</v>
      </c>
      <c r="B6603" s="1">
        <v>44955</v>
      </c>
      <c r="C6603" t="s">
        <v>260</v>
      </c>
      <c r="D6603" t="s">
        <v>332</v>
      </c>
      <c r="E6603">
        <v>1</v>
      </c>
      <c r="F6603" t="s">
        <v>458</v>
      </c>
      <c r="G6603" t="s">
        <v>263</v>
      </c>
      <c r="H6603" t="s">
        <v>2433</v>
      </c>
      <c r="M6603" s="2">
        <v>0</v>
      </c>
      <c r="N6603" s="2">
        <v>2500</v>
      </c>
      <c r="O6603" s="2">
        <f>IF(Tabla1[[#This Row],[Mov]]="VNT",Tabla1[[#This Row],[Sale]]-Tabla1[[#This Row],[Cost]],-Tabla1[[#This Row],[Cost]]*Tabla1[[#This Row],[Cant]])</f>
        <v>2500</v>
      </c>
      <c r="P6603" s="8">
        <f>IF(Tabla1[[#This Row],[Mov]]="VNT",-Tabla1[[#This Row],[Cant]],Tabla1[[#This Row],[Cant]])</f>
        <v>-1</v>
      </c>
      <c r="Q6603" s="8">
        <f>DAY(Tabla1[[#This Row],[Date]])</f>
        <v>29</v>
      </c>
      <c r="R6603" s="8">
        <f>MONTH(Tabla1[[#This Row],[Date]])</f>
        <v>1</v>
      </c>
      <c r="S6603" s="8">
        <f>YEAR(Tabla1[[#This Row],[Date]])</f>
        <v>2023</v>
      </c>
    </row>
    <row r="6604" spans="1:19" x14ac:dyDescent="0.2">
      <c r="A6604">
        <v>6591</v>
      </c>
      <c r="B6604" s="1">
        <v>44955</v>
      </c>
      <c r="C6604" t="s">
        <v>260</v>
      </c>
      <c r="D6604" t="s">
        <v>332</v>
      </c>
      <c r="E6604">
        <v>1</v>
      </c>
      <c r="F6604" t="s">
        <v>455</v>
      </c>
      <c r="G6604" t="s">
        <v>382</v>
      </c>
      <c r="H6604" t="s">
        <v>514</v>
      </c>
      <c r="M6604" s="2">
        <v>0</v>
      </c>
      <c r="N6604" s="2">
        <v>4000</v>
      </c>
      <c r="O6604" s="2">
        <f>IF(Tabla1[[#This Row],[Mov]]="VNT",Tabla1[[#This Row],[Sale]]-Tabla1[[#This Row],[Cost]],-Tabla1[[#This Row],[Cost]]*Tabla1[[#This Row],[Cant]])</f>
        <v>4000</v>
      </c>
      <c r="P6604" s="8">
        <f>IF(Tabla1[[#This Row],[Mov]]="VNT",-Tabla1[[#This Row],[Cant]],Tabla1[[#This Row],[Cant]])</f>
        <v>-1</v>
      </c>
      <c r="Q6604" s="8">
        <f>DAY(Tabla1[[#This Row],[Date]])</f>
        <v>29</v>
      </c>
      <c r="R6604" s="8">
        <f>MONTH(Tabla1[[#This Row],[Date]])</f>
        <v>1</v>
      </c>
      <c r="S6604" s="8">
        <f>YEAR(Tabla1[[#This Row],[Date]])</f>
        <v>2023</v>
      </c>
    </row>
    <row r="6605" spans="1:19" x14ac:dyDescent="0.2">
      <c r="A6605">
        <v>6592</v>
      </c>
      <c r="B6605" s="1">
        <v>44955</v>
      </c>
      <c r="C6605" t="s">
        <v>260</v>
      </c>
      <c r="D6605" t="s">
        <v>332</v>
      </c>
      <c r="E6605">
        <v>1</v>
      </c>
      <c r="F6605" t="s">
        <v>116</v>
      </c>
      <c r="G6605" t="s">
        <v>382</v>
      </c>
      <c r="H6605" t="s">
        <v>514</v>
      </c>
      <c r="M6605" s="2">
        <v>3270</v>
      </c>
      <c r="N6605" s="2">
        <v>3500</v>
      </c>
      <c r="O6605" s="2">
        <f>IF(Tabla1[[#This Row],[Mov]]="VNT",Tabla1[[#This Row],[Sale]]-Tabla1[[#This Row],[Cost]],-Tabla1[[#This Row],[Cost]]*Tabla1[[#This Row],[Cant]])</f>
        <v>230</v>
      </c>
      <c r="P6605" s="8">
        <f>IF(Tabla1[[#This Row],[Mov]]="VNT",-Tabla1[[#This Row],[Cant]],Tabla1[[#This Row],[Cant]])</f>
        <v>-1</v>
      </c>
      <c r="Q6605" s="8">
        <f>DAY(Tabla1[[#This Row],[Date]])</f>
        <v>29</v>
      </c>
      <c r="R6605" s="8">
        <f>MONTH(Tabla1[[#This Row],[Date]])</f>
        <v>1</v>
      </c>
      <c r="S6605" s="8">
        <f>YEAR(Tabla1[[#This Row],[Date]])</f>
        <v>2023</v>
      </c>
    </row>
    <row r="6606" spans="1:19" x14ac:dyDescent="0.2">
      <c r="A6606">
        <v>6593</v>
      </c>
      <c r="B6606" s="1">
        <v>44955</v>
      </c>
      <c r="C6606" t="s">
        <v>260</v>
      </c>
      <c r="D6606" t="s">
        <v>809</v>
      </c>
      <c r="E6606">
        <v>1</v>
      </c>
      <c r="F6606" t="s">
        <v>116</v>
      </c>
      <c r="G6606" t="s">
        <v>349</v>
      </c>
      <c r="H6606" t="s">
        <v>515</v>
      </c>
      <c r="M6606" s="2">
        <v>7008</v>
      </c>
      <c r="N6606" s="2">
        <v>7500</v>
      </c>
      <c r="O6606" s="2">
        <f>IF(Tabla1[[#This Row],[Mov]]="VNT",Tabla1[[#This Row],[Sale]]-Tabla1[[#This Row],[Cost]],-Tabla1[[#This Row],[Cost]]*Tabla1[[#This Row],[Cant]])</f>
        <v>492</v>
      </c>
      <c r="P6606" s="8">
        <f>IF(Tabla1[[#This Row],[Mov]]="VNT",-Tabla1[[#This Row],[Cant]],Tabla1[[#This Row],[Cant]])</f>
        <v>-1</v>
      </c>
      <c r="Q6606" s="8">
        <f>DAY(Tabla1[[#This Row],[Date]])</f>
        <v>29</v>
      </c>
      <c r="R6606" s="8">
        <f>MONTH(Tabla1[[#This Row],[Date]])</f>
        <v>1</v>
      </c>
      <c r="S6606" s="8">
        <f>YEAR(Tabla1[[#This Row],[Date]])</f>
        <v>2023</v>
      </c>
    </row>
    <row r="6607" spans="1:19" x14ac:dyDescent="0.2">
      <c r="A6607">
        <v>6594</v>
      </c>
      <c r="B6607" s="1">
        <v>44955</v>
      </c>
      <c r="C6607" t="s">
        <v>260</v>
      </c>
      <c r="D6607" t="s">
        <v>332</v>
      </c>
      <c r="E6607">
        <v>1</v>
      </c>
      <c r="F6607" t="s">
        <v>15</v>
      </c>
      <c r="G6607" t="s">
        <v>266</v>
      </c>
      <c r="H6607" t="s">
        <v>1285</v>
      </c>
      <c r="M6607" s="2">
        <v>4000</v>
      </c>
      <c r="N6607" s="2">
        <v>8000</v>
      </c>
      <c r="O6607" s="2">
        <f>IF(Tabla1[[#This Row],[Mov]]="VNT",Tabla1[[#This Row],[Sale]]-Tabla1[[#This Row],[Cost]],-Tabla1[[#This Row],[Cost]]*Tabla1[[#This Row],[Cant]])</f>
        <v>4000</v>
      </c>
      <c r="P6607" s="8">
        <f>IF(Tabla1[[#This Row],[Mov]]="VNT",-Tabla1[[#This Row],[Cant]],Tabla1[[#This Row],[Cant]])</f>
        <v>-1</v>
      </c>
      <c r="Q6607" s="8">
        <f>DAY(Tabla1[[#This Row],[Date]])</f>
        <v>29</v>
      </c>
      <c r="R6607" s="8">
        <f>MONTH(Tabla1[[#This Row],[Date]])</f>
        <v>1</v>
      </c>
      <c r="S6607" s="8">
        <f>YEAR(Tabla1[[#This Row],[Date]])</f>
        <v>2023</v>
      </c>
    </row>
    <row r="6608" spans="1:19" x14ac:dyDescent="0.2">
      <c r="A6608">
        <v>6595</v>
      </c>
      <c r="B6608" s="1">
        <v>44946</v>
      </c>
      <c r="C6608" t="s">
        <v>261</v>
      </c>
      <c r="D6608" t="s">
        <v>1485</v>
      </c>
      <c r="E6608">
        <v>1</v>
      </c>
      <c r="F6608" t="s">
        <v>1152</v>
      </c>
      <c r="G6608" t="s">
        <v>272</v>
      </c>
      <c r="H6608" t="s">
        <v>253</v>
      </c>
      <c r="M6608" s="2">
        <v>22000</v>
      </c>
      <c r="N6608" s="2">
        <v>45000</v>
      </c>
      <c r="O6608" s="2">
        <f>IF(Tabla1[[#This Row],[Mov]]="VNT",Tabla1[[#This Row],[Sale]]-Tabla1[[#This Row],[Cost]],-Tabla1[[#This Row],[Cost]]*Tabla1[[#This Row],[Cant]])</f>
        <v>-22000</v>
      </c>
      <c r="P6608" s="8">
        <f>IF(Tabla1[[#This Row],[Mov]]="VNT",-Tabla1[[#This Row],[Cant]],Tabla1[[#This Row],[Cant]])</f>
        <v>1</v>
      </c>
      <c r="Q6608" s="8">
        <f>DAY(Tabla1[[#This Row],[Date]])</f>
        <v>20</v>
      </c>
      <c r="R6608" s="8">
        <f>MONTH(Tabla1[[#This Row],[Date]])</f>
        <v>1</v>
      </c>
      <c r="S6608" s="8">
        <f>YEAR(Tabla1[[#This Row],[Date]])</f>
        <v>2023</v>
      </c>
    </row>
    <row r="6609" spans="1:19" x14ac:dyDescent="0.2">
      <c r="A6609">
        <v>6596</v>
      </c>
      <c r="B6609" s="1">
        <v>44955</v>
      </c>
      <c r="C6609" t="s">
        <v>260</v>
      </c>
      <c r="D6609" t="s">
        <v>332</v>
      </c>
      <c r="E6609">
        <v>1</v>
      </c>
      <c r="F6609" t="s">
        <v>116</v>
      </c>
      <c r="G6609" t="s">
        <v>347</v>
      </c>
      <c r="H6609" t="s">
        <v>518</v>
      </c>
      <c r="M6609" s="2">
        <v>6074</v>
      </c>
      <c r="N6609" s="2">
        <v>6500</v>
      </c>
      <c r="O6609" s="2">
        <f>IF(Tabla1[[#This Row],[Mov]]="VNT",Tabla1[[#This Row],[Sale]]-Tabla1[[#This Row],[Cost]],-Tabla1[[#This Row],[Cost]]*Tabla1[[#This Row],[Cant]])</f>
        <v>426</v>
      </c>
      <c r="P6609" s="8">
        <f>IF(Tabla1[[#This Row],[Mov]]="VNT",-Tabla1[[#This Row],[Cant]],Tabla1[[#This Row],[Cant]])</f>
        <v>-1</v>
      </c>
      <c r="Q6609" s="8">
        <f>DAY(Tabla1[[#This Row],[Date]])</f>
        <v>29</v>
      </c>
      <c r="R6609" s="8">
        <f>MONTH(Tabla1[[#This Row],[Date]])</f>
        <v>1</v>
      </c>
      <c r="S6609" s="8">
        <f>YEAR(Tabla1[[#This Row],[Date]])</f>
        <v>2023</v>
      </c>
    </row>
    <row r="6610" spans="1:19" x14ac:dyDescent="0.2">
      <c r="A6610">
        <v>6597</v>
      </c>
      <c r="B6610" s="1">
        <v>44955</v>
      </c>
      <c r="C6610" t="s">
        <v>260</v>
      </c>
      <c r="D6610" t="s">
        <v>332</v>
      </c>
      <c r="E6610">
        <v>1</v>
      </c>
      <c r="F6610" t="s">
        <v>225</v>
      </c>
      <c r="G6610" t="s">
        <v>272</v>
      </c>
      <c r="H6610" t="s">
        <v>1438</v>
      </c>
      <c r="M6610" s="2">
        <v>1100</v>
      </c>
      <c r="N6610" s="2">
        <v>10000</v>
      </c>
      <c r="O6610" s="2">
        <f>IF(Tabla1[[#This Row],[Mov]]="VNT",Tabla1[[#This Row],[Sale]]-Tabla1[[#This Row],[Cost]],-Tabla1[[#This Row],[Cost]]*Tabla1[[#This Row],[Cant]])</f>
        <v>8900</v>
      </c>
      <c r="P6610" s="8">
        <f>IF(Tabla1[[#This Row],[Mov]]="VNT",-Tabla1[[#This Row],[Cant]],Tabla1[[#This Row],[Cant]])</f>
        <v>-1</v>
      </c>
      <c r="Q6610" s="8">
        <f>DAY(Tabla1[[#This Row],[Date]])</f>
        <v>29</v>
      </c>
      <c r="R6610" s="8">
        <f>MONTH(Tabla1[[#This Row],[Date]])</f>
        <v>1</v>
      </c>
      <c r="S6610" s="8">
        <f>YEAR(Tabla1[[#This Row],[Date]])</f>
        <v>2023</v>
      </c>
    </row>
    <row r="6611" spans="1:19" x14ac:dyDescent="0.2">
      <c r="A6611">
        <v>6598</v>
      </c>
      <c r="B6611" s="1">
        <v>44955</v>
      </c>
      <c r="C6611" t="s">
        <v>261</v>
      </c>
      <c r="D6611" t="s">
        <v>2338</v>
      </c>
      <c r="E6611">
        <v>1</v>
      </c>
      <c r="F6611" t="s">
        <v>1487</v>
      </c>
      <c r="G6611" t="s">
        <v>284</v>
      </c>
      <c r="H6611" t="s">
        <v>513</v>
      </c>
      <c r="M6611" s="2">
        <v>5000</v>
      </c>
      <c r="N6611" s="2">
        <v>19000</v>
      </c>
      <c r="O6611" s="2">
        <f>IF(Tabla1[[#This Row],[Mov]]="VNT",Tabla1[[#This Row],[Sale]]-Tabla1[[#This Row],[Cost]],-Tabla1[[#This Row],[Cost]]*Tabla1[[#This Row],[Cant]])</f>
        <v>-5000</v>
      </c>
      <c r="P6611" s="8">
        <f>IF(Tabla1[[#This Row],[Mov]]="VNT",-Tabla1[[#This Row],[Cant]],Tabla1[[#This Row],[Cant]])</f>
        <v>1</v>
      </c>
      <c r="Q6611" s="8">
        <f>DAY(Tabla1[[#This Row],[Date]])</f>
        <v>29</v>
      </c>
      <c r="R6611" s="8">
        <f>MONTH(Tabla1[[#This Row],[Date]])</f>
        <v>1</v>
      </c>
      <c r="S6611" s="8">
        <f>YEAR(Tabla1[[#This Row],[Date]])</f>
        <v>2023</v>
      </c>
    </row>
    <row r="6612" spans="1:19" x14ac:dyDescent="0.2">
      <c r="A6612">
        <v>6599</v>
      </c>
      <c r="B6612" s="1">
        <v>44955</v>
      </c>
      <c r="C6612" t="s">
        <v>261</v>
      </c>
      <c r="D6612" t="s">
        <v>2338</v>
      </c>
      <c r="E6612">
        <v>3</v>
      </c>
      <c r="F6612" t="s">
        <v>1213</v>
      </c>
      <c r="G6612" t="s">
        <v>284</v>
      </c>
      <c r="H6612" t="s">
        <v>2434</v>
      </c>
      <c r="I6612" t="s">
        <v>20</v>
      </c>
      <c r="M6612" s="2">
        <v>2500</v>
      </c>
      <c r="N6612" s="2">
        <v>30000</v>
      </c>
      <c r="O6612" s="2">
        <f>IF(Tabla1[[#This Row],[Mov]]="VNT",Tabla1[[#This Row],[Sale]]-Tabla1[[#This Row],[Cost]],-Tabla1[[#This Row],[Cost]]*Tabla1[[#This Row],[Cant]])</f>
        <v>-7500</v>
      </c>
      <c r="P6612" s="8">
        <f>IF(Tabla1[[#This Row],[Mov]]="VNT",-Tabla1[[#This Row],[Cant]],Tabla1[[#This Row],[Cant]])</f>
        <v>3</v>
      </c>
      <c r="Q6612" s="8">
        <f>DAY(Tabla1[[#This Row],[Date]])</f>
        <v>29</v>
      </c>
      <c r="R6612" s="8">
        <f>MONTH(Tabla1[[#This Row],[Date]])</f>
        <v>1</v>
      </c>
      <c r="S6612" s="8">
        <f>YEAR(Tabla1[[#This Row],[Date]])</f>
        <v>2023</v>
      </c>
    </row>
    <row r="6613" spans="1:19" x14ac:dyDescent="0.2">
      <c r="A6613">
        <v>6600</v>
      </c>
      <c r="B6613" s="1">
        <v>44955</v>
      </c>
      <c r="C6613" t="s">
        <v>261</v>
      </c>
      <c r="D6613" t="s">
        <v>2338</v>
      </c>
      <c r="E6613">
        <v>1</v>
      </c>
      <c r="F6613" t="s">
        <v>1193</v>
      </c>
      <c r="G6613" t="s">
        <v>263</v>
      </c>
      <c r="H6613" t="s">
        <v>547</v>
      </c>
      <c r="M6613" s="2">
        <v>6000</v>
      </c>
      <c r="N6613" s="2">
        <v>25000</v>
      </c>
      <c r="O6613" s="2">
        <f>IF(Tabla1[[#This Row],[Mov]]="VNT",Tabla1[[#This Row],[Sale]]-Tabla1[[#This Row],[Cost]],-Tabla1[[#This Row],[Cost]]*Tabla1[[#This Row],[Cant]])</f>
        <v>-6000</v>
      </c>
      <c r="P6613" s="8">
        <f>IF(Tabla1[[#This Row],[Mov]]="VNT",-Tabla1[[#This Row],[Cant]],Tabla1[[#This Row],[Cant]])</f>
        <v>1</v>
      </c>
      <c r="Q6613" s="8">
        <f>DAY(Tabla1[[#This Row],[Date]])</f>
        <v>29</v>
      </c>
      <c r="R6613" s="8">
        <f>MONTH(Tabla1[[#This Row],[Date]])</f>
        <v>1</v>
      </c>
      <c r="S6613" s="8">
        <f>YEAR(Tabla1[[#This Row],[Date]])</f>
        <v>2023</v>
      </c>
    </row>
    <row r="6614" spans="1:19" x14ac:dyDescent="0.2">
      <c r="A6614">
        <v>6601</v>
      </c>
      <c r="B6614" s="1">
        <v>44955</v>
      </c>
      <c r="C6614" t="s">
        <v>261</v>
      </c>
      <c r="D6614" t="s">
        <v>2338</v>
      </c>
      <c r="E6614">
        <v>1</v>
      </c>
      <c r="F6614" t="s">
        <v>1193</v>
      </c>
      <c r="G6614" t="s">
        <v>263</v>
      </c>
      <c r="H6614" t="s">
        <v>281</v>
      </c>
      <c r="M6614" s="2">
        <v>8000</v>
      </c>
      <c r="N6614" s="2">
        <v>25000</v>
      </c>
      <c r="O6614" s="2">
        <f>IF(Tabla1[[#This Row],[Mov]]="VNT",Tabla1[[#This Row],[Sale]]-Tabla1[[#This Row],[Cost]],-Tabla1[[#This Row],[Cost]]*Tabla1[[#This Row],[Cant]])</f>
        <v>-8000</v>
      </c>
      <c r="P6614" s="8">
        <f>IF(Tabla1[[#This Row],[Mov]]="VNT",-Tabla1[[#This Row],[Cant]],Tabla1[[#This Row],[Cant]])</f>
        <v>1</v>
      </c>
      <c r="Q6614" s="8">
        <f>DAY(Tabla1[[#This Row],[Date]])</f>
        <v>29</v>
      </c>
      <c r="R6614" s="8">
        <f>MONTH(Tabla1[[#This Row],[Date]])</f>
        <v>1</v>
      </c>
      <c r="S6614" s="8">
        <f>YEAR(Tabla1[[#This Row],[Date]])</f>
        <v>2023</v>
      </c>
    </row>
    <row r="6615" spans="1:19" x14ac:dyDescent="0.2">
      <c r="A6615">
        <v>6602</v>
      </c>
      <c r="B6615" s="1">
        <v>44955</v>
      </c>
      <c r="C6615" t="s">
        <v>261</v>
      </c>
      <c r="D6615" t="s">
        <v>2338</v>
      </c>
      <c r="E6615">
        <v>1</v>
      </c>
      <c r="F6615" t="s">
        <v>1152</v>
      </c>
      <c r="G6615" t="s">
        <v>263</v>
      </c>
      <c r="H6615" t="s">
        <v>391</v>
      </c>
      <c r="M6615" s="2">
        <v>15000</v>
      </c>
      <c r="N6615" s="2">
        <v>29000</v>
      </c>
      <c r="O6615" s="2">
        <f>IF(Tabla1[[#This Row],[Mov]]="VNT",Tabla1[[#This Row],[Sale]]-Tabla1[[#This Row],[Cost]],-Tabla1[[#This Row],[Cost]]*Tabla1[[#This Row],[Cant]])</f>
        <v>-15000</v>
      </c>
      <c r="P6615" s="8">
        <f>IF(Tabla1[[#This Row],[Mov]]="VNT",-Tabla1[[#This Row],[Cant]],Tabla1[[#This Row],[Cant]])</f>
        <v>1</v>
      </c>
      <c r="Q6615" s="8">
        <f>DAY(Tabla1[[#This Row],[Date]])</f>
        <v>29</v>
      </c>
      <c r="R6615" s="8">
        <f>MONTH(Tabla1[[#This Row],[Date]])</f>
        <v>1</v>
      </c>
      <c r="S6615" s="8">
        <f>YEAR(Tabla1[[#This Row],[Date]])</f>
        <v>2023</v>
      </c>
    </row>
    <row r="6616" spans="1:19" x14ac:dyDescent="0.2">
      <c r="A6616">
        <v>6603</v>
      </c>
      <c r="B6616" s="1">
        <v>44955</v>
      </c>
      <c r="C6616" t="s">
        <v>261</v>
      </c>
      <c r="D6616" t="s">
        <v>2338</v>
      </c>
      <c r="E6616">
        <v>1</v>
      </c>
      <c r="F6616" t="s">
        <v>1487</v>
      </c>
      <c r="G6616" t="s">
        <v>284</v>
      </c>
      <c r="H6616" t="s">
        <v>1015</v>
      </c>
      <c r="M6616" s="2">
        <v>6000</v>
      </c>
      <c r="N6616" s="2">
        <v>19000</v>
      </c>
      <c r="O6616" s="2">
        <f>IF(Tabla1[[#This Row],[Mov]]="VNT",Tabla1[[#This Row],[Sale]]-Tabla1[[#This Row],[Cost]],-Tabla1[[#This Row],[Cost]]*Tabla1[[#This Row],[Cant]])</f>
        <v>-6000</v>
      </c>
      <c r="P6616" s="8">
        <f>IF(Tabla1[[#This Row],[Mov]]="VNT",-Tabla1[[#This Row],[Cant]],Tabla1[[#This Row],[Cant]])</f>
        <v>1</v>
      </c>
      <c r="Q6616" s="8">
        <f>DAY(Tabla1[[#This Row],[Date]])</f>
        <v>29</v>
      </c>
      <c r="R6616" s="8">
        <f>MONTH(Tabla1[[#This Row],[Date]])</f>
        <v>1</v>
      </c>
      <c r="S6616" s="8">
        <f>YEAR(Tabla1[[#This Row],[Date]])</f>
        <v>2023</v>
      </c>
    </row>
    <row r="6617" spans="1:19" x14ac:dyDescent="0.2">
      <c r="A6617">
        <v>6604</v>
      </c>
      <c r="B6617" s="1">
        <v>44955</v>
      </c>
      <c r="C6617" t="s">
        <v>260</v>
      </c>
      <c r="D6617" t="s">
        <v>332</v>
      </c>
      <c r="E6617">
        <v>1</v>
      </c>
      <c r="F6617" t="s">
        <v>771</v>
      </c>
      <c r="G6617" t="s">
        <v>1032</v>
      </c>
      <c r="H6617" t="s">
        <v>1031</v>
      </c>
      <c r="M6617" s="2">
        <v>17000</v>
      </c>
      <c r="N6617" s="2">
        <v>35000</v>
      </c>
      <c r="O6617" s="2">
        <f>IF(Tabla1[[#This Row],[Mov]]="VNT",Tabla1[[#This Row],[Sale]]-Tabla1[[#This Row],[Cost]],-Tabla1[[#This Row],[Cost]]*Tabla1[[#This Row],[Cant]])</f>
        <v>18000</v>
      </c>
      <c r="P6617" s="8">
        <f>IF(Tabla1[[#This Row],[Mov]]="VNT",-Tabla1[[#This Row],[Cant]],Tabla1[[#This Row],[Cant]])</f>
        <v>-1</v>
      </c>
      <c r="Q6617" s="8">
        <f>DAY(Tabla1[[#This Row],[Date]])</f>
        <v>29</v>
      </c>
      <c r="R6617" s="8">
        <f>MONTH(Tabla1[[#This Row],[Date]])</f>
        <v>1</v>
      </c>
      <c r="S6617" s="8">
        <f>YEAR(Tabla1[[#This Row],[Date]])</f>
        <v>2023</v>
      </c>
    </row>
    <row r="6618" spans="1:19" x14ac:dyDescent="0.2">
      <c r="A6618">
        <v>6605</v>
      </c>
      <c r="B6618" s="1">
        <v>44955</v>
      </c>
      <c r="C6618" t="s">
        <v>260</v>
      </c>
      <c r="D6618" t="s">
        <v>332</v>
      </c>
      <c r="E6618">
        <v>1</v>
      </c>
      <c r="F6618" t="s">
        <v>771</v>
      </c>
      <c r="G6618" t="s">
        <v>1032</v>
      </c>
      <c r="H6618" t="s">
        <v>1031</v>
      </c>
      <c r="M6618" s="2">
        <v>17000</v>
      </c>
      <c r="N6618" s="2">
        <v>35000</v>
      </c>
      <c r="O6618" s="2">
        <f>IF(Tabla1[[#This Row],[Mov]]="VNT",Tabla1[[#This Row],[Sale]]-Tabla1[[#This Row],[Cost]],-Tabla1[[#This Row],[Cost]]*Tabla1[[#This Row],[Cant]])</f>
        <v>18000</v>
      </c>
      <c r="P6618" s="8">
        <f>IF(Tabla1[[#This Row],[Mov]]="VNT",-Tabla1[[#This Row],[Cant]],Tabla1[[#This Row],[Cant]])</f>
        <v>-1</v>
      </c>
      <c r="Q6618" s="8">
        <f>DAY(Tabla1[[#This Row],[Date]])</f>
        <v>29</v>
      </c>
      <c r="R6618" s="8">
        <f>MONTH(Tabla1[[#This Row],[Date]])</f>
        <v>1</v>
      </c>
      <c r="S6618" s="8">
        <f>YEAR(Tabla1[[#This Row],[Date]])</f>
        <v>2023</v>
      </c>
    </row>
    <row r="6619" spans="1:19" x14ac:dyDescent="0.2">
      <c r="A6619">
        <v>6606</v>
      </c>
      <c r="B6619" s="1">
        <v>44955</v>
      </c>
      <c r="C6619" t="s">
        <v>260</v>
      </c>
      <c r="D6619" t="s">
        <v>332</v>
      </c>
      <c r="E6619">
        <v>1</v>
      </c>
      <c r="F6619" t="s">
        <v>116</v>
      </c>
      <c r="G6619" t="s">
        <v>347</v>
      </c>
      <c r="H6619" t="s">
        <v>518</v>
      </c>
      <c r="M6619" s="2">
        <v>6074</v>
      </c>
      <c r="N6619" s="2">
        <v>6500</v>
      </c>
      <c r="O6619" s="2">
        <f>IF(Tabla1[[#This Row],[Mov]]="VNT",Tabla1[[#This Row],[Sale]]-Tabla1[[#This Row],[Cost]],-Tabla1[[#This Row],[Cost]]*Tabla1[[#This Row],[Cant]])</f>
        <v>426</v>
      </c>
      <c r="P6619" s="8">
        <f>IF(Tabla1[[#This Row],[Mov]]="VNT",-Tabla1[[#This Row],[Cant]],Tabla1[[#This Row],[Cant]])</f>
        <v>-1</v>
      </c>
      <c r="Q6619" s="8">
        <f>DAY(Tabla1[[#This Row],[Date]])</f>
        <v>29</v>
      </c>
      <c r="R6619" s="8">
        <f>MONTH(Tabla1[[#This Row],[Date]])</f>
        <v>1</v>
      </c>
      <c r="S6619" s="8">
        <f>YEAR(Tabla1[[#This Row],[Date]])</f>
        <v>2023</v>
      </c>
    </row>
    <row r="6620" spans="1:19" x14ac:dyDescent="0.2">
      <c r="A6620">
        <v>6607</v>
      </c>
      <c r="B6620" s="1">
        <v>44955</v>
      </c>
      <c r="C6620" t="s">
        <v>260</v>
      </c>
      <c r="D6620" t="s">
        <v>332</v>
      </c>
      <c r="E6620">
        <v>1</v>
      </c>
      <c r="F6620" t="s">
        <v>929</v>
      </c>
      <c r="G6620" t="s">
        <v>266</v>
      </c>
      <c r="H6620" t="s">
        <v>2409</v>
      </c>
      <c r="M6620" s="2">
        <v>15000</v>
      </c>
      <c r="N6620" s="2">
        <v>30000</v>
      </c>
      <c r="O6620" s="2">
        <f>IF(Tabla1[[#This Row],[Mov]]="VNT",Tabla1[[#This Row],[Sale]]-Tabla1[[#This Row],[Cost]],-Tabla1[[#This Row],[Cost]]*Tabla1[[#This Row],[Cant]])</f>
        <v>15000</v>
      </c>
      <c r="P6620" s="8">
        <f>IF(Tabla1[[#This Row],[Mov]]="VNT",-Tabla1[[#This Row],[Cant]],Tabla1[[#This Row],[Cant]])</f>
        <v>-1</v>
      </c>
      <c r="Q6620" s="8">
        <f>DAY(Tabla1[[#This Row],[Date]])</f>
        <v>29</v>
      </c>
      <c r="R6620" s="8">
        <f>MONTH(Tabla1[[#This Row],[Date]])</f>
        <v>1</v>
      </c>
      <c r="S6620" s="8">
        <f>YEAR(Tabla1[[#This Row],[Date]])</f>
        <v>2023</v>
      </c>
    </row>
    <row r="6621" spans="1:19" x14ac:dyDescent="0.2">
      <c r="A6621">
        <v>6608</v>
      </c>
      <c r="B6621" s="1">
        <v>44955</v>
      </c>
      <c r="C6621" t="s">
        <v>260</v>
      </c>
      <c r="D6621" t="s">
        <v>332</v>
      </c>
      <c r="E6621">
        <v>1</v>
      </c>
      <c r="F6621" t="s">
        <v>2435</v>
      </c>
      <c r="G6621" t="s">
        <v>1814</v>
      </c>
      <c r="H6621" t="s">
        <v>2436</v>
      </c>
      <c r="M6621" s="2">
        <v>8000</v>
      </c>
      <c r="N6621" s="2">
        <v>24000</v>
      </c>
      <c r="O6621" s="2">
        <f>IF(Tabla1[[#This Row],[Mov]]="VNT",Tabla1[[#This Row],[Sale]]-Tabla1[[#This Row],[Cost]],-Tabla1[[#This Row],[Cost]]*Tabla1[[#This Row],[Cant]])</f>
        <v>16000</v>
      </c>
      <c r="P6621" s="8">
        <f>IF(Tabla1[[#This Row],[Mov]]="VNT",-Tabla1[[#This Row],[Cant]],Tabla1[[#This Row],[Cant]])</f>
        <v>-1</v>
      </c>
      <c r="Q6621" s="8">
        <f>DAY(Tabla1[[#This Row],[Date]])</f>
        <v>29</v>
      </c>
      <c r="R6621" s="8">
        <f>MONTH(Tabla1[[#This Row],[Date]])</f>
        <v>1</v>
      </c>
      <c r="S6621" s="8">
        <f>YEAR(Tabla1[[#This Row],[Date]])</f>
        <v>2023</v>
      </c>
    </row>
    <row r="6622" spans="1:19" x14ac:dyDescent="0.2">
      <c r="A6622">
        <v>6609</v>
      </c>
      <c r="B6622" s="1">
        <v>44955</v>
      </c>
      <c r="C6622" t="s">
        <v>260</v>
      </c>
      <c r="D6622" t="s">
        <v>332</v>
      </c>
      <c r="E6622">
        <v>1</v>
      </c>
      <c r="F6622" t="s">
        <v>2435</v>
      </c>
      <c r="G6622" t="s">
        <v>272</v>
      </c>
      <c r="H6622" t="s">
        <v>2436</v>
      </c>
      <c r="M6622" s="2">
        <v>8000</v>
      </c>
      <c r="N6622" s="2">
        <v>24000</v>
      </c>
      <c r="O6622" s="2">
        <f>IF(Tabla1[[#This Row],[Mov]]="VNT",Tabla1[[#This Row],[Sale]]-Tabla1[[#This Row],[Cost]],-Tabla1[[#This Row],[Cost]]*Tabla1[[#This Row],[Cant]])</f>
        <v>16000</v>
      </c>
      <c r="P6622" s="8">
        <f>IF(Tabla1[[#This Row],[Mov]]="VNT",-Tabla1[[#This Row],[Cant]],Tabla1[[#This Row],[Cant]])</f>
        <v>-1</v>
      </c>
      <c r="Q6622" s="8">
        <f>DAY(Tabla1[[#This Row],[Date]])</f>
        <v>29</v>
      </c>
      <c r="R6622" s="8">
        <f>MONTH(Tabla1[[#This Row],[Date]])</f>
        <v>1</v>
      </c>
      <c r="S6622" s="8">
        <f>YEAR(Tabla1[[#This Row],[Date]])</f>
        <v>2023</v>
      </c>
    </row>
    <row r="6623" spans="1:19" x14ac:dyDescent="0.2">
      <c r="A6623">
        <v>6610</v>
      </c>
      <c r="B6623" s="1">
        <v>44955</v>
      </c>
      <c r="C6623" t="s">
        <v>260</v>
      </c>
      <c r="D6623" t="s">
        <v>332</v>
      </c>
      <c r="E6623">
        <v>1</v>
      </c>
      <c r="F6623" t="s">
        <v>1174</v>
      </c>
      <c r="G6623" t="s">
        <v>284</v>
      </c>
      <c r="H6623" t="s">
        <v>1195</v>
      </c>
      <c r="M6623" s="2">
        <v>5000</v>
      </c>
      <c r="N6623" s="2">
        <v>12000</v>
      </c>
      <c r="O6623" s="2">
        <f>IF(Tabla1[[#This Row],[Mov]]="VNT",Tabla1[[#This Row],[Sale]]-Tabla1[[#This Row],[Cost]],-Tabla1[[#This Row],[Cost]]*Tabla1[[#This Row],[Cant]])</f>
        <v>7000</v>
      </c>
      <c r="P6623" s="8">
        <f>IF(Tabla1[[#This Row],[Mov]]="VNT",-Tabla1[[#This Row],[Cant]],Tabla1[[#This Row],[Cant]])</f>
        <v>-1</v>
      </c>
      <c r="Q6623" s="8">
        <f>DAY(Tabla1[[#This Row],[Date]])</f>
        <v>29</v>
      </c>
      <c r="R6623" s="8">
        <f>MONTH(Tabla1[[#This Row],[Date]])</f>
        <v>1</v>
      </c>
      <c r="S6623" s="8">
        <f>YEAR(Tabla1[[#This Row],[Date]])</f>
        <v>2023</v>
      </c>
    </row>
    <row r="6624" spans="1:19" x14ac:dyDescent="0.2">
      <c r="A6624">
        <v>6611</v>
      </c>
      <c r="B6624" s="1">
        <v>44955</v>
      </c>
      <c r="C6624" t="s">
        <v>260</v>
      </c>
      <c r="D6624" t="s">
        <v>332</v>
      </c>
      <c r="E6624">
        <v>1</v>
      </c>
      <c r="F6624" t="s">
        <v>1545</v>
      </c>
      <c r="G6624" t="s">
        <v>272</v>
      </c>
      <c r="H6624" t="s">
        <v>934</v>
      </c>
      <c r="M6624" s="2">
        <v>18000</v>
      </c>
      <c r="N6624" s="2">
        <v>35000</v>
      </c>
      <c r="O6624" s="2">
        <f>IF(Tabla1[[#This Row],[Mov]]="VNT",Tabla1[[#This Row],[Sale]]-Tabla1[[#This Row],[Cost]],-Tabla1[[#This Row],[Cost]]*Tabla1[[#This Row],[Cant]])</f>
        <v>17000</v>
      </c>
      <c r="P6624" s="8">
        <f>IF(Tabla1[[#This Row],[Mov]]="VNT",-Tabla1[[#This Row],[Cant]],Tabla1[[#This Row],[Cant]])</f>
        <v>-1</v>
      </c>
      <c r="Q6624" s="8">
        <f>DAY(Tabla1[[#This Row],[Date]])</f>
        <v>29</v>
      </c>
      <c r="R6624" s="8">
        <f>MONTH(Tabla1[[#This Row],[Date]])</f>
        <v>1</v>
      </c>
      <c r="S6624" s="8">
        <f>YEAR(Tabla1[[#This Row],[Date]])</f>
        <v>2023</v>
      </c>
    </row>
    <row r="6625" spans="1:19" x14ac:dyDescent="0.2">
      <c r="A6625">
        <v>6612</v>
      </c>
      <c r="B6625" s="1">
        <v>44955</v>
      </c>
      <c r="C6625" t="s">
        <v>260</v>
      </c>
      <c r="D6625" t="s">
        <v>332</v>
      </c>
      <c r="E6625">
        <v>1</v>
      </c>
      <c r="F6625" t="s">
        <v>103</v>
      </c>
      <c r="G6625" t="s">
        <v>272</v>
      </c>
      <c r="H6625" t="s">
        <v>318</v>
      </c>
      <c r="M6625" s="2">
        <v>86000</v>
      </c>
      <c r="N6625" s="2">
        <v>150000</v>
      </c>
      <c r="O6625" s="2">
        <f>IF(Tabla1[[#This Row],[Mov]]="VNT",Tabla1[[#This Row],[Sale]]-Tabla1[[#This Row],[Cost]],-Tabla1[[#This Row],[Cost]]*Tabla1[[#This Row],[Cant]])</f>
        <v>64000</v>
      </c>
      <c r="P6625" s="8">
        <f>IF(Tabla1[[#This Row],[Mov]]="VNT",-Tabla1[[#This Row],[Cant]],Tabla1[[#This Row],[Cant]])</f>
        <v>-1</v>
      </c>
      <c r="Q6625" s="8">
        <f>DAY(Tabla1[[#This Row],[Date]])</f>
        <v>29</v>
      </c>
      <c r="R6625" s="8">
        <f>MONTH(Tabla1[[#This Row],[Date]])</f>
        <v>1</v>
      </c>
      <c r="S6625" s="8">
        <f>YEAR(Tabla1[[#This Row],[Date]])</f>
        <v>2023</v>
      </c>
    </row>
    <row r="6626" spans="1:19" x14ac:dyDescent="0.2">
      <c r="A6626">
        <v>6613</v>
      </c>
      <c r="B6626" s="1">
        <v>44955</v>
      </c>
      <c r="C6626" t="s">
        <v>260</v>
      </c>
      <c r="D6626" t="s">
        <v>332</v>
      </c>
      <c r="E6626">
        <v>1</v>
      </c>
      <c r="F6626" t="s">
        <v>225</v>
      </c>
      <c r="G6626" t="s">
        <v>534</v>
      </c>
      <c r="H6626" t="s">
        <v>2437</v>
      </c>
      <c r="M6626" s="2">
        <v>1200</v>
      </c>
      <c r="N6626" s="2">
        <v>10000</v>
      </c>
      <c r="O6626" s="2">
        <f>IF(Tabla1[[#This Row],[Mov]]="VNT",Tabla1[[#This Row],[Sale]]-Tabla1[[#This Row],[Cost]],-Tabla1[[#This Row],[Cost]]*Tabla1[[#This Row],[Cant]])</f>
        <v>8800</v>
      </c>
      <c r="P6626" s="8">
        <f>IF(Tabla1[[#This Row],[Mov]]="VNT",-Tabla1[[#This Row],[Cant]],Tabla1[[#This Row],[Cant]])</f>
        <v>-1</v>
      </c>
      <c r="Q6626" s="8">
        <f>DAY(Tabla1[[#This Row],[Date]])</f>
        <v>29</v>
      </c>
      <c r="R6626" s="8">
        <f>MONTH(Tabla1[[#This Row],[Date]])</f>
        <v>1</v>
      </c>
      <c r="S6626" s="8">
        <f>YEAR(Tabla1[[#This Row],[Date]])</f>
        <v>2023</v>
      </c>
    </row>
    <row r="6627" spans="1:19" x14ac:dyDescent="0.2">
      <c r="A6627">
        <v>6614</v>
      </c>
      <c r="B6627" s="1">
        <v>44955</v>
      </c>
      <c r="C6627" t="s">
        <v>260</v>
      </c>
      <c r="D6627" t="s">
        <v>332</v>
      </c>
      <c r="E6627">
        <v>1</v>
      </c>
      <c r="F6627" t="s">
        <v>891</v>
      </c>
      <c r="G6627" t="s">
        <v>263</v>
      </c>
      <c r="H6627" t="s">
        <v>547</v>
      </c>
      <c r="M6627" s="2">
        <v>3500</v>
      </c>
      <c r="N6627" s="2">
        <v>10000</v>
      </c>
      <c r="O6627" s="2">
        <f>IF(Tabla1[[#This Row],[Mov]]="VNT",Tabla1[[#This Row],[Sale]]-Tabla1[[#This Row],[Cost]],-Tabla1[[#This Row],[Cost]]*Tabla1[[#This Row],[Cant]])</f>
        <v>6500</v>
      </c>
      <c r="P6627" s="8">
        <f>IF(Tabla1[[#This Row],[Mov]]="VNT",-Tabla1[[#This Row],[Cant]],Tabla1[[#This Row],[Cant]])</f>
        <v>-1</v>
      </c>
      <c r="Q6627" s="8">
        <f>DAY(Tabla1[[#This Row],[Date]])</f>
        <v>29</v>
      </c>
      <c r="R6627" s="8">
        <f>MONTH(Tabla1[[#This Row],[Date]])</f>
        <v>1</v>
      </c>
      <c r="S6627" s="8">
        <f>YEAR(Tabla1[[#This Row],[Date]])</f>
        <v>2023</v>
      </c>
    </row>
    <row r="6628" spans="1:19" x14ac:dyDescent="0.2">
      <c r="A6628">
        <v>6615</v>
      </c>
      <c r="B6628" s="1">
        <v>44955</v>
      </c>
      <c r="C6628" t="s">
        <v>260</v>
      </c>
      <c r="D6628" t="s">
        <v>332</v>
      </c>
      <c r="E6628">
        <v>1</v>
      </c>
      <c r="F6628" t="s">
        <v>225</v>
      </c>
      <c r="G6628" t="s">
        <v>263</v>
      </c>
      <c r="H6628" t="s">
        <v>547</v>
      </c>
      <c r="M6628" s="2">
        <v>1100</v>
      </c>
      <c r="N6628" s="2">
        <v>10000</v>
      </c>
      <c r="O6628" s="2">
        <f>IF(Tabla1[[#This Row],[Mov]]="VNT",Tabla1[[#This Row],[Sale]]-Tabla1[[#This Row],[Cost]],-Tabla1[[#This Row],[Cost]]*Tabla1[[#This Row],[Cant]])</f>
        <v>8900</v>
      </c>
      <c r="P6628" s="8">
        <f>IF(Tabla1[[#This Row],[Mov]]="VNT",-Tabla1[[#This Row],[Cant]],Tabla1[[#This Row],[Cant]])</f>
        <v>-1</v>
      </c>
      <c r="Q6628" s="8">
        <f>DAY(Tabla1[[#This Row],[Date]])</f>
        <v>29</v>
      </c>
      <c r="R6628" s="8">
        <f>MONTH(Tabla1[[#This Row],[Date]])</f>
        <v>1</v>
      </c>
      <c r="S6628" s="8">
        <f>YEAR(Tabla1[[#This Row],[Date]])</f>
        <v>2023</v>
      </c>
    </row>
    <row r="6629" spans="1:19" x14ac:dyDescent="0.2">
      <c r="A6629">
        <v>6616</v>
      </c>
      <c r="B6629" s="1">
        <v>44955</v>
      </c>
      <c r="C6629" t="s">
        <v>260</v>
      </c>
      <c r="D6629" t="s">
        <v>332</v>
      </c>
      <c r="E6629">
        <v>1</v>
      </c>
      <c r="F6629" t="s">
        <v>532</v>
      </c>
      <c r="G6629" t="s">
        <v>272</v>
      </c>
      <c r="H6629" t="s">
        <v>1522</v>
      </c>
      <c r="M6629" s="2">
        <v>2800</v>
      </c>
      <c r="N6629" s="2">
        <v>10000</v>
      </c>
      <c r="O6629" s="2">
        <f>IF(Tabla1[[#This Row],[Mov]]="VNT",Tabla1[[#This Row],[Sale]]-Tabla1[[#This Row],[Cost]],-Tabla1[[#This Row],[Cost]]*Tabla1[[#This Row],[Cant]])</f>
        <v>7200</v>
      </c>
      <c r="P6629" s="8">
        <f>IF(Tabla1[[#This Row],[Mov]]="VNT",-Tabla1[[#This Row],[Cant]],Tabla1[[#This Row],[Cant]])</f>
        <v>-1</v>
      </c>
      <c r="Q6629" s="8">
        <f>DAY(Tabla1[[#This Row],[Date]])</f>
        <v>29</v>
      </c>
      <c r="R6629" s="8">
        <f>MONTH(Tabla1[[#This Row],[Date]])</f>
        <v>1</v>
      </c>
      <c r="S6629" s="8">
        <f>YEAR(Tabla1[[#This Row],[Date]])</f>
        <v>2023</v>
      </c>
    </row>
    <row r="6630" spans="1:19" x14ac:dyDescent="0.2">
      <c r="A6630">
        <v>6617</v>
      </c>
      <c r="B6630" s="1">
        <v>44955</v>
      </c>
      <c r="C6630" t="s">
        <v>260</v>
      </c>
      <c r="D6630" t="s">
        <v>332</v>
      </c>
      <c r="E6630">
        <v>1</v>
      </c>
      <c r="F6630" t="s">
        <v>476</v>
      </c>
      <c r="G6630" t="s">
        <v>266</v>
      </c>
      <c r="H6630" t="s">
        <v>2439</v>
      </c>
      <c r="M6630" s="2">
        <v>1800</v>
      </c>
      <c r="N6630" s="2">
        <v>5000</v>
      </c>
      <c r="O6630" s="2">
        <f>IF(Tabla1[[#This Row],[Mov]]="VNT",Tabla1[[#This Row],[Sale]]-Tabla1[[#This Row],[Cost]],-Tabla1[[#This Row],[Cost]]*Tabla1[[#This Row],[Cant]])</f>
        <v>3200</v>
      </c>
      <c r="P6630" s="8">
        <f>IF(Tabla1[[#This Row],[Mov]]="VNT",-Tabla1[[#This Row],[Cant]],Tabla1[[#This Row],[Cant]])</f>
        <v>-1</v>
      </c>
      <c r="Q6630" s="8">
        <f>DAY(Tabla1[[#This Row],[Date]])</f>
        <v>29</v>
      </c>
      <c r="R6630" s="8">
        <f>MONTH(Tabla1[[#This Row],[Date]])</f>
        <v>1</v>
      </c>
      <c r="S6630" s="8">
        <f>YEAR(Tabla1[[#This Row],[Date]])</f>
        <v>2023</v>
      </c>
    </row>
    <row r="6631" spans="1:19" x14ac:dyDescent="0.2">
      <c r="A6631">
        <v>6618</v>
      </c>
      <c r="B6631" s="1">
        <v>44955</v>
      </c>
      <c r="C6631" t="s">
        <v>260</v>
      </c>
      <c r="D6631" t="s">
        <v>332</v>
      </c>
      <c r="E6631">
        <v>1</v>
      </c>
      <c r="F6631" t="s">
        <v>116</v>
      </c>
      <c r="G6631" t="s">
        <v>349</v>
      </c>
      <c r="H6631" t="s">
        <v>515</v>
      </c>
      <c r="M6631" s="2">
        <v>6074</v>
      </c>
      <c r="N6631" s="2">
        <v>6500</v>
      </c>
      <c r="O6631" s="2">
        <f>IF(Tabla1[[#This Row],[Mov]]="VNT",Tabla1[[#This Row],[Sale]]-Tabla1[[#This Row],[Cost]],-Tabla1[[#This Row],[Cost]]*Tabla1[[#This Row],[Cant]])</f>
        <v>426</v>
      </c>
      <c r="P6631" s="8">
        <f>IF(Tabla1[[#This Row],[Mov]]="VNT",-Tabla1[[#This Row],[Cant]],Tabla1[[#This Row],[Cant]])</f>
        <v>-1</v>
      </c>
      <c r="Q6631" s="8">
        <f>DAY(Tabla1[[#This Row],[Date]])</f>
        <v>29</v>
      </c>
      <c r="R6631" s="8">
        <f>MONTH(Tabla1[[#This Row],[Date]])</f>
        <v>1</v>
      </c>
      <c r="S6631" s="8">
        <f>YEAR(Tabla1[[#This Row],[Date]])</f>
        <v>2023</v>
      </c>
    </row>
    <row r="6632" spans="1:19" x14ac:dyDescent="0.2">
      <c r="A6632">
        <v>6619</v>
      </c>
      <c r="B6632" s="1">
        <v>44955</v>
      </c>
      <c r="C6632" t="s">
        <v>260</v>
      </c>
      <c r="D6632" t="s">
        <v>332</v>
      </c>
      <c r="E6632">
        <v>1</v>
      </c>
      <c r="F6632" t="s">
        <v>116</v>
      </c>
      <c r="G6632" t="s">
        <v>382</v>
      </c>
      <c r="H6632" t="s">
        <v>514</v>
      </c>
      <c r="M6632" s="2">
        <v>5139</v>
      </c>
      <c r="N6632" s="2">
        <v>5500</v>
      </c>
      <c r="O6632" s="2">
        <f>IF(Tabla1[[#This Row],[Mov]]="VNT",Tabla1[[#This Row],[Sale]]-Tabla1[[#This Row],[Cost]],-Tabla1[[#This Row],[Cost]]*Tabla1[[#This Row],[Cant]])</f>
        <v>361</v>
      </c>
      <c r="P6632" s="8">
        <f>IF(Tabla1[[#This Row],[Mov]]="VNT",-Tabla1[[#This Row],[Cant]],Tabla1[[#This Row],[Cant]])</f>
        <v>-1</v>
      </c>
      <c r="Q6632" s="8">
        <f>DAY(Tabla1[[#This Row],[Date]])</f>
        <v>29</v>
      </c>
      <c r="R6632" s="8">
        <f>MONTH(Tabla1[[#This Row],[Date]])</f>
        <v>1</v>
      </c>
      <c r="S6632" s="8">
        <f>YEAR(Tabla1[[#This Row],[Date]])</f>
        <v>2023</v>
      </c>
    </row>
    <row r="6633" spans="1:19" x14ac:dyDescent="0.2">
      <c r="A6633">
        <v>6620</v>
      </c>
      <c r="B6633" s="1">
        <v>44955</v>
      </c>
      <c r="C6633" t="s">
        <v>260</v>
      </c>
      <c r="D6633" t="s">
        <v>332</v>
      </c>
      <c r="E6633">
        <v>1</v>
      </c>
      <c r="F6633" t="s">
        <v>224</v>
      </c>
      <c r="G6633" t="s">
        <v>263</v>
      </c>
      <c r="H6633" t="s">
        <v>478</v>
      </c>
      <c r="M6633" s="2">
        <v>8000</v>
      </c>
      <c r="N6633" s="2">
        <v>20000</v>
      </c>
      <c r="O6633" s="2">
        <f>IF(Tabla1[[#This Row],[Mov]]="VNT",Tabla1[[#This Row],[Sale]]-Tabla1[[#This Row],[Cost]],-Tabla1[[#This Row],[Cost]]*Tabla1[[#This Row],[Cant]])</f>
        <v>12000</v>
      </c>
      <c r="P6633" s="8">
        <f>IF(Tabla1[[#This Row],[Mov]]="VNT",-Tabla1[[#This Row],[Cant]],Tabla1[[#This Row],[Cant]])</f>
        <v>-1</v>
      </c>
      <c r="Q6633" s="8">
        <f>DAY(Tabla1[[#This Row],[Date]])</f>
        <v>29</v>
      </c>
      <c r="R6633" s="8">
        <f>MONTH(Tabla1[[#This Row],[Date]])</f>
        <v>1</v>
      </c>
      <c r="S6633" s="8">
        <f>YEAR(Tabla1[[#This Row],[Date]])</f>
        <v>2023</v>
      </c>
    </row>
    <row r="6634" spans="1:19" x14ac:dyDescent="0.2">
      <c r="A6634">
        <v>6621</v>
      </c>
      <c r="B6634" s="1">
        <v>44955</v>
      </c>
      <c r="C6634" t="s">
        <v>260</v>
      </c>
      <c r="D6634" t="s">
        <v>332</v>
      </c>
      <c r="E6634">
        <v>1</v>
      </c>
      <c r="F6634" t="s">
        <v>225</v>
      </c>
      <c r="G6634" t="s">
        <v>263</v>
      </c>
      <c r="H6634" t="s">
        <v>478</v>
      </c>
      <c r="M6634" s="2">
        <v>1100</v>
      </c>
      <c r="N6634" s="2">
        <v>10000</v>
      </c>
      <c r="O6634" s="2">
        <f>IF(Tabla1[[#This Row],[Mov]]="VNT",Tabla1[[#This Row],[Sale]]-Tabla1[[#This Row],[Cost]],-Tabla1[[#This Row],[Cost]]*Tabla1[[#This Row],[Cant]])</f>
        <v>8900</v>
      </c>
      <c r="P6634" s="8">
        <f>IF(Tabla1[[#This Row],[Mov]]="VNT",-Tabla1[[#This Row],[Cant]],Tabla1[[#This Row],[Cant]])</f>
        <v>-1</v>
      </c>
      <c r="Q6634" s="8">
        <f>DAY(Tabla1[[#This Row],[Date]])</f>
        <v>29</v>
      </c>
      <c r="R6634" s="8">
        <f>MONTH(Tabla1[[#This Row],[Date]])</f>
        <v>1</v>
      </c>
      <c r="S6634" s="8">
        <f>YEAR(Tabla1[[#This Row],[Date]])</f>
        <v>2023</v>
      </c>
    </row>
    <row r="6635" spans="1:19" x14ac:dyDescent="0.2">
      <c r="A6635">
        <v>6622</v>
      </c>
      <c r="B6635" s="1">
        <v>44955</v>
      </c>
      <c r="C6635" t="s">
        <v>260</v>
      </c>
      <c r="D6635" t="s">
        <v>332</v>
      </c>
      <c r="E6635">
        <v>1</v>
      </c>
      <c r="F6635" t="s">
        <v>116</v>
      </c>
      <c r="G6635" t="s">
        <v>347</v>
      </c>
      <c r="H6635" t="s">
        <v>518</v>
      </c>
      <c r="M6635" s="2">
        <v>10279</v>
      </c>
      <c r="N6635" s="2">
        <v>11000</v>
      </c>
      <c r="O6635" s="2">
        <f>IF(Tabla1[[#This Row],[Mov]]="VNT",Tabla1[[#This Row],[Sale]]-Tabla1[[#This Row],[Cost]],-Tabla1[[#This Row],[Cost]]*Tabla1[[#This Row],[Cant]])</f>
        <v>721</v>
      </c>
      <c r="P6635" s="8">
        <f>IF(Tabla1[[#This Row],[Mov]]="VNT",-Tabla1[[#This Row],[Cant]],Tabla1[[#This Row],[Cant]])</f>
        <v>-1</v>
      </c>
      <c r="Q6635" s="8">
        <f>DAY(Tabla1[[#This Row],[Date]])</f>
        <v>29</v>
      </c>
      <c r="R6635" s="8">
        <f>MONTH(Tabla1[[#This Row],[Date]])</f>
        <v>1</v>
      </c>
      <c r="S6635" s="8">
        <f>YEAR(Tabla1[[#This Row],[Date]])</f>
        <v>2023</v>
      </c>
    </row>
    <row r="6636" spans="1:19" x14ac:dyDescent="0.2">
      <c r="A6636">
        <v>6623</v>
      </c>
      <c r="B6636" s="1">
        <v>44955</v>
      </c>
      <c r="C6636" t="s">
        <v>260</v>
      </c>
      <c r="D6636" t="s">
        <v>332</v>
      </c>
      <c r="E6636">
        <v>1</v>
      </c>
      <c r="F6636" t="s">
        <v>21</v>
      </c>
      <c r="G6636" t="s">
        <v>273</v>
      </c>
      <c r="H6636" t="s">
        <v>1484</v>
      </c>
      <c r="M6636" s="2">
        <v>12000</v>
      </c>
      <c r="N6636" s="2">
        <v>24000</v>
      </c>
      <c r="O6636" s="2">
        <f>IF(Tabla1[[#This Row],[Mov]]="VNT",Tabla1[[#This Row],[Sale]]-Tabla1[[#This Row],[Cost]],-Tabla1[[#This Row],[Cost]]*Tabla1[[#This Row],[Cant]])</f>
        <v>12000</v>
      </c>
      <c r="P6636" s="8">
        <f>IF(Tabla1[[#This Row],[Mov]]="VNT",-Tabla1[[#This Row],[Cant]],Tabla1[[#This Row],[Cant]])</f>
        <v>-1</v>
      </c>
      <c r="Q6636" s="8">
        <f>DAY(Tabla1[[#This Row],[Date]])</f>
        <v>29</v>
      </c>
      <c r="R6636" s="8">
        <f>MONTH(Tabla1[[#This Row],[Date]])</f>
        <v>1</v>
      </c>
      <c r="S6636" s="8">
        <f>YEAR(Tabla1[[#This Row],[Date]])</f>
        <v>2023</v>
      </c>
    </row>
    <row r="6637" spans="1:19" x14ac:dyDescent="0.2">
      <c r="A6637">
        <v>6624</v>
      </c>
      <c r="B6637" s="1">
        <v>44956</v>
      </c>
      <c r="C6637" t="s">
        <v>260</v>
      </c>
      <c r="D6637" t="s">
        <v>332</v>
      </c>
      <c r="E6637">
        <v>1</v>
      </c>
      <c r="F6637" t="s">
        <v>116</v>
      </c>
      <c r="G6637" t="s">
        <v>382</v>
      </c>
      <c r="H6637" t="s">
        <v>514</v>
      </c>
      <c r="M6637" s="2">
        <v>14952</v>
      </c>
      <c r="N6637" s="2">
        <v>16000</v>
      </c>
      <c r="O6637" s="2">
        <f>IF(Tabla1[[#This Row],[Mov]]="VNT",Tabla1[[#This Row],[Sale]]-Tabla1[[#This Row],[Cost]],-Tabla1[[#This Row],[Cost]]*Tabla1[[#This Row],[Cant]])</f>
        <v>1048</v>
      </c>
      <c r="P6637" s="8">
        <f>IF(Tabla1[[#This Row],[Mov]]="VNT",-Tabla1[[#This Row],[Cant]],Tabla1[[#This Row],[Cant]])</f>
        <v>-1</v>
      </c>
      <c r="Q6637" s="8">
        <f>DAY(Tabla1[[#This Row],[Date]])</f>
        <v>30</v>
      </c>
      <c r="R6637" s="8">
        <f>MONTH(Tabla1[[#This Row],[Date]])</f>
        <v>1</v>
      </c>
      <c r="S6637" s="8">
        <f>YEAR(Tabla1[[#This Row],[Date]])</f>
        <v>2023</v>
      </c>
    </row>
    <row r="6638" spans="1:19" x14ac:dyDescent="0.2">
      <c r="A6638">
        <v>6625</v>
      </c>
      <c r="B6638" s="1">
        <v>44956</v>
      </c>
      <c r="C6638" t="s">
        <v>260</v>
      </c>
      <c r="D6638" t="s">
        <v>332</v>
      </c>
      <c r="E6638">
        <v>1</v>
      </c>
      <c r="F6638" t="s">
        <v>116</v>
      </c>
      <c r="G6638" t="s">
        <v>347</v>
      </c>
      <c r="H6638" t="s">
        <v>519</v>
      </c>
      <c r="M6638" s="2">
        <v>6541</v>
      </c>
      <c r="N6638" s="2">
        <v>7000</v>
      </c>
      <c r="O6638" s="2">
        <f>IF(Tabla1[[#This Row],[Mov]]="VNT",Tabla1[[#This Row],[Sale]]-Tabla1[[#This Row],[Cost]],-Tabla1[[#This Row],[Cost]]*Tabla1[[#This Row],[Cant]])</f>
        <v>459</v>
      </c>
      <c r="P6638" s="8">
        <f>IF(Tabla1[[#This Row],[Mov]]="VNT",-Tabla1[[#This Row],[Cant]],Tabla1[[#This Row],[Cant]])</f>
        <v>-1</v>
      </c>
      <c r="Q6638" s="8">
        <f>DAY(Tabla1[[#This Row],[Date]])</f>
        <v>30</v>
      </c>
      <c r="R6638" s="8">
        <f>MONTH(Tabla1[[#This Row],[Date]])</f>
        <v>1</v>
      </c>
      <c r="S6638" s="8">
        <f>YEAR(Tabla1[[#This Row],[Date]])</f>
        <v>2023</v>
      </c>
    </row>
    <row r="6639" spans="1:19" x14ac:dyDescent="0.2">
      <c r="A6639">
        <v>6626</v>
      </c>
      <c r="B6639" s="1">
        <v>44956</v>
      </c>
      <c r="C6639" t="s">
        <v>260</v>
      </c>
      <c r="D6639" t="s">
        <v>332</v>
      </c>
      <c r="E6639">
        <v>1</v>
      </c>
      <c r="F6639" t="s">
        <v>15</v>
      </c>
      <c r="G6639" t="s">
        <v>266</v>
      </c>
      <c r="H6639" t="s">
        <v>2357</v>
      </c>
      <c r="M6639" s="2">
        <v>2000</v>
      </c>
      <c r="N6639" s="2">
        <v>8000</v>
      </c>
      <c r="O6639" s="2">
        <f>IF(Tabla1[[#This Row],[Mov]]="VNT",Tabla1[[#This Row],[Sale]]-Tabla1[[#This Row],[Cost]],-Tabla1[[#This Row],[Cost]]*Tabla1[[#This Row],[Cant]])</f>
        <v>6000</v>
      </c>
      <c r="P6639" s="8">
        <f>IF(Tabla1[[#This Row],[Mov]]="VNT",-Tabla1[[#This Row],[Cant]],Tabla1[[#This Row],[Cant]])</f>
        <v>-1</v>
      </c>
      <c r="Q6639" s="8">
        <f>DAY(Tabla1[[#This Row],[Date]])</f>
        <v>30</v>
      </c>
      <c r="R6639" s="8">
        <f>MONTH(Tabla1[[#This Row],[Date]])</f>
        <v>1</v>
      </c>
      <c r="S6639" s="8">
        <f>YEAR(Tabla1[[#This Row],[Date]])</f>
        <v>2023</v>
      </c>
    </row>
    <row r="6640" spans="1:19" x14ac:dyDescent="0.2">
      <c r="A6640">
        <v>6627</v>
      </c>
      <c r="B6640" s="1">
        <v>44956</v>
      </c>
      <c r="C6640" t="s">
        <v>260</v>
      </c>
      <c r="D6640" t="s">
        <v>332</v>
      </c>
      <c r="E6640">
        <v>1</v>
      </c>
      <c r="F6640" t="s">
        <v>342</v>
      </c>
      <c r="G6640" t="s">
        <v>860</v>
      </c>
      <c r="H6640" t="s">
        <v>596</v>
      </c>
      <c r="M6640" s="2">
        <v>900</v>
      </c>
      <c r="N6640" s="2">
        <v>10000</v>
      </c>
      <c r="O6640" s="2">
        <f>IF(Tabla1[[#This Row],[Mov]]="VNT",Tabla1[[#This Row],[Sale]]-Tabla1[[#This Row],[Cost]],-Tabla1[[#This Row],[Cost]]*Tabla1[[#This Row],[Cant]])</f>
        <v>9100</v>
      </c>
      <c r="P6640" s="8">
        <f>IF(Tabla1[[#This Row],[Mov]]="VNT",-Tabla1[[#This Row],[Cant]],Tabla1[[#This Row],[Cant]])</f>
        <v>-1</v>
      </c>
      <c r="Q6640" s="8">
        <f>DAY(Tabla1[[#This Row],[Date]])</f>
        <v>30</v>
      </c>
      <c r="R6640" s="8">
        <f>MONTH(Tabla1[[#This Row],[Date]])</f>
        <v>1</v>
      </c>
      <c r="S6640" s="8">
        <f>YEAR(Tabla1[[#This Row],[Date]])</f>
        <v>2023</v>
      </c>
    </row>
    <row r="6641" spans="1:19" x14ac:dyDescent="0.2">
      <c r="A6641">
        <v>6628</v>
      </c>
      <c r="B6641" s="1">
        <v>44956</v>
      </c>
      <c r="C6641" t="s">
        <v>260</v>
      </c>
      <c r="D6641" t="s">
        <v>332</v>
      </c>
      <c r="E6641">
        <v>1</v>
      </c>
      <c r="F6641" t="s">
        <v>342</v>
      </c>
      <c r="G6641" t="s">
        <v>263</v>
      </c>
      <c r="H6641" t="s">
        <v>282</v>
      </c>
      <c r="M6641" s="2">
        <v>900</v>
      </c>
      <c r="N6641" s="2">
        <v>10000</v>
      </c>
      <c r="O6641" s="2">
        <f>IF(Tabla1[[#This Row],[Mov]]="VNT",Tabla1[[#This Row],[Sale]]-Tabla1[[#This Row],[Cost]],-Tabla1[[#This Row],[Cost]]*Tabla1[[#This Row],[Cant]])</f>
        <v>9100</v>
      </c>
      <c r="P6641" s="8">
        <f>IF(Tabla1[[#This Row],[Mov]]="VNT",-Tabla1[[#This Row],[Cant]],Tabla1[[#This Row],[Cant]])</f>
        <v>-1</v>
      </c>
      <c r="Q6641" s="8">
        <f>DAY(Tabla1[[#This Row],[Date]])</f>
        <v>30</v>
      </c>
      <c r="R6641" s="8">
        <f>MONTH(Tabla1[[#This Row],[Date]])</f>
        <v>1</v>
      </c>
      <c r="S6641" s="8">
        <f>YEAR(Tabla1[[#This Row],[Date]])</f>
        <v>2023</v>
      </c>
    </row>
    <row r="6642" spans="1:19" x14ac:dyDescent="0.2">
      <c r="A6642">
        <v>6629</v>
      </c>
      <c r="B6642" s="1">
        <v>44956</v>
      </c>
      <c r="C6642" t="s">
        <v>260</v>
      </c>
      <c r="D6642" t="s">
        <v>332</v>
      </c>
      <c r="E6642">
        <v>1</v>
      </c>
      <c r="F6642" t="s">
        <v>116</v>
      </c>
      <c r="G6642" t="s">
        <v>2443</v>
      </c>
      <c r="H6642" t="s">
        <v>2444</v>
      </c>
      <c r="M6642" s="2">
        <v>9345</v>
      </c>
      <c r="N6642" s="2">
        <v>10000</v>
      </c>
      <c r="O6642" s="2">
        <f>IF(Tabla1[[#This Row],[Mov]]="VNT",Tabla1[[#This Row],[Sale]]-Tabla1[[#This Row],[Cost]],-Tabla1[[#This Row],[Cost]]*Tabla1[[#This Row],[Cant]])</f>
        <v>655</v>
      </c>
      <c r="P6642" s="8">
        <f>IF(Tabla1[[#This Row],[Mov]]="VNT",-Tabla1[[#This Row],[Cant]],Tabla1[[#This Row],[Cant]])</f>
        <v>-1</v>
      </c>
      <c r="Q6642" s="8">
        <f>DAY(Tabla1[[#This Row],[Date]])</f>
        <v>30</v>
      </c>
      <c r="R6642" s="8">
        <f>MONTH(Tabla1[[#This Row],[Date]])</f>
        <v>1</v>
      </c>
      <c r="S6642" s="8">
        <f>YEAR(Tabla1[[#This Row],[Date]])</f>
        <v>2023</v>
      </c>
    </row>
    <row r="6643" spans="1:19" x14ac:dyDescent="0.2">
      <c r="A6643">
        <v>6630</v>
      </c>
      <c r="B6643" s="1">
        <v>44956</v>
      </c>
      <c r="C6643" t="s">
        <v>260</v>
      </c>
      <c r="D6643" t="s">
        <v>332</v>
      </c>
      <c r="E6643">
        <v>1</v>
      </c>
      <c r="F6643" t="s">
        <v>224</v>
      </c>
      <c r="G6643" t="s">
        <v>272</v>
      </c>
      <c r="H6643" t="s">
        <v>344</v>
      </c>
      <c r="M6643" s="2">
        <v>8500</v>
      </c>
      <c r="N6643" s="2">
        <v>20000</v>
      </c>
      <c r="O6643" s="2">
        <f>IF(Tabla1[[#This Row],[Mov]]="VNT",Tabla1[[#This Row],[Sale]]-Tabla1[[#This Row],[Cost]],-Tabla1[[#This Row],[Cost]]*Tabla1[[#This Row],[Cant]])</f>
        <v>11500</v>
      </c>
      <c r="P6643" s="8">
        <f>IF(Tabla1[[#This Row],[Mov]]="VNT",-Tabla1[[#This Row],[Cant]],Tabla1[[#This Row],[Cant]])</f>
        <v>-1</v>
      </c>
      <c r="Q6643" s="8">
        <f>DAY(Tabla1[[#This Row],[Date]])</f>
        <v>30</v>
      </c>
      <c r="R6643" s="8">
        <f>MONTH(Tabla1[[#This Row],[Date]])</f>
        <v>1</v>
      </c>
      <c r="S6643" s="8">
        <f>YEAR(Tabla1[[#This Row],[Date]])</f>
        <v>2023</v>
      </c>
    </row>
    <row r="6644" spans="1:19" x14ac:dyDescent="0.2">
      <c r="A6644">
        <v>6631</v>
      </c>
      <c r="B6644" s="1">
        <v>44956</v>
      </c>
      <c r="C6644" t="s">
        <v>260</v>
      </c>
      <c r="D6644" t="s">
        <v>332</v>
      </c>
      <c r="E6644">
        <v>1</v>
      </c>
      <c r="F6644" t="s">
        <v>2445</v>
      </c>
      <c r="G6644" t="s">
        <v>262</v>
      </c>
      <c r="H6644" t="s">
        <v>301</v>
      </c>
      <c r="M6644" s="2">
        <v>2800</v>
      </c>
      <c r="N6644" s="2">
        <v>15000</v>
      </c>
      <c r="O6644" s="2">
        <f>IF(Tabla1[[#This Row],[Mov]]="VNT",Tabla1[[#This Row],[Sale]]-Tabla1[[#This Row],[Cost]],-Tabla1[[#This Row],[Cost]]*Tabla1[[#This Row],[Cant]])</f>
        <v>12200</v>
      </c>
      <c r="P6644" s="8">
        <f>IF(Tabla1[[#This Row],[Mov]]="VNT",-Tabla1[[#This Row],[Cant]],Tabla1[[#This Row],[Cant]])</f>
        <v>-1</v>
      </c>
      <c r="Q6644" s="8">
        <f>DAY(Tabla1[[#This Row],[Date]])</f>
        <v>30</v>
      </c>
      <c r="R6644" s="8">
        <f>MONTH(Tabla1[[#This Row],[Date]])</f>
        <v>1</v>
      </c>
      <c r="S6644" s="8">
        <f>YEAR(Tabla1[[#This Row],[Date]])</f>
        <v>2023</v>
      </c>
    </row>
    <row r="6645" spans="1:19" x14ac:dyDescent="0.2">
      <c r="A6645">
        <v>6632</v>
      </c>
      <c r="B6645" s="1">
        <v>44956</v>
      </c>
      <c r="C6645" t="s">
        <v>260</v>
      </c>
      <c r="D6645" t="s">
        <v>332</v>
      </c>
      <c r="E6645">
        <v>1</v>
      </c>
      <c r="F6645" t="s">
        <v>42</v>
      </c>
      <c r="G6645" t="s">
        <v>1765</v>
      </c>
      <c r="H6645" t="s">
        <v>1768</v>
      </c>
      <c r="M6645" s="2">
        <v>35000</v>
      </c>
      <c r="N6645" s="2">
        <v>70000</v>
      </c>
      <c r="O6645" s="2">
        <f>IF(Tabla1[[#This Row],[Mov]]="VNT",Tabla1[[#This Row],[Sale]]-Tabla1[[#This Row],[Cost]],-Tabla1[[#This Row],[Cost]]*Tabla1[[#This Row],[Cant]])</f>
        <v>35000</v>
      </c>
      <c r="P6645" s="8">
        <f>IF(Tabla1[[#This Row],[Mov]]="VNT",-Tabla1[[#This Row],[Cant]],Tabla1[[#This Row],[Cant]])</f>
        <v>-1</v>
      </c>
      <c r="Q6645" s="8">
        <f>DAY(Tabla1[[#This Row],[Date]])</f>
        <v>30</v>
      </c>
      <c r="R6645" s="8">
        <f>MONTH(Tabla1[[#This Row],[Date]])</f>
        <v>1</v>
      </c>
      <c r="S6645" s="8">
        <f>YEAR(Tabla1[[#This Row],[Date]])</f>
        <v>2023</v>
      </c>
    </row>
    <row r="6646" spans="1:19" x14ac:dyDescent="0.2">
      <c r="A6646">
        <v>6633</v>
      </c>
      <c r="B6646" s="1">
        <v>44956</v>
      </c>
      <c r="C6646" t="s">
        <v>260</v>
      </c>
      <c r="D6646" t="s">
        <v>332</v>
      </c>
      <c r="E6646">
        <v>1</v>
      </c>
      <c r="F6646" t="s">
        <v>21</v>
      </c>
      <c r="G6646" t="s">
        <v>272</v>
      </c>
      <c r="H6646" t="s">
        <v>830</v>
      </c>
      <c r="M6646" s="2">
        <v>3500</v>
      </c>
      <c r="N6646" s="2">
        <v>15000</v>
      </c>
      <c r="O6646" s="2">
        <f>IF(Tabla1[[#This Row],[Mov]]="VNT",Tabla1[[#This Row],[Sale]]-Tabla1[[#This Row],[Cost]],-Tabla1[[#This Row],[Cost]]*Tabla1[[#This Row],[Cant]])</f>
        <v>11500</v>
      </c>
      <c r="P6646" s="8">
        <f>IF(Tabla1[[#This Row],[Mov]]="VNT",-Tabla1[[#This Row],[Cant]],Tabla1[[#This Row],[Cant]])</f>
        <v>-1</v>
      </c>
      <c r="Q6646" s="8">
        <f>DAY(Tabla1[[#This Row],[Date]])</f>
        <v>30</v>
      </c>
      <c r="R6646" s="8">
        <f>MONTH(Tabla1[[#This Row],[Date]])</f>
        <v>1</v>
      </c>
      <c r="S6646" s="8">
        <f>YEAR(Tabla1[[#This Row],[Date]])</f>
        <v>2023</v>
      </c>
    </row>
    <row r="6647" spans="1:19" x14ac:dyDescent="0.2">
      <c r="A6647">
        <v>6634</v>
      </c>
      <c r="B6647" s="1">
        <v>44956</v>
      </c>
      <c r="C6647" t="s">
        <v>260</v>
      </c>
      <c r="D6647" t="s">
        <v>332</v>
      </c>
      <c r="E6647">
        <v>1</v>
      </c>
      <c r="F6647" t="s">
        <v>116</v>
      </c>
      <c r="G6647" t="s">
        <v>382</v>
      </c>
      <c r="H6647" t="s">
        <v>514</v>
      </c>
      <c r="M6647" s="2">
        <v>3270</v>
      </c>
      <c r="N6647" s="2">
        <v>3500</v>
      </c>
      <c r="O6647" s="2">
        <f>IF(Tabla1[[#This Row],[Mov]]="VNT",Tabla1[[#This Row],[Sale]]-Tabla1[[#This Row],[Cost]],-Tabla1[[#This Row],[Cost]]*Tabla1[[#This Row],[Cant]])</f>
        <v>230</v>
      </c>
      <c r="P6647" s="8">
        <f>IF(Tabla1[[#This Row],[Mov]]="VNT",-Tabla1[[#This Row],[Cant]],Tabla1[[#This Row],[Cant]])</f>
        <v>-1</v>
      </c>
      <c r="Q6647" s="8">
        <f>DAY(Tabla1[[#This Row],[Date]])</f>
        <v>30</v>
      </c>
      <c r="R6647" s="8">
        <f>MONTH(Tabla1[[#This Row],[Date]])</f>
        <v>1</v>
      </c>
      <c r="S6647" s="8">
        <f>YEAR(Tabla1[[#This Row],[Date]])</f>
        <v>2023</v>
      </c>
    </row>
    <row r="6648" spans="1:19" x14ac:dyDescent="0.2">
      <c r="A6648">
        <v>6635</v>
      </c>
      <c r="B6648" s="1">
        <v>44956</v>
      </c>
      <c r="C6648" t="s">
        <v>260</v>
      </c>
      <c r="D6648" t="s">
        <v>332</v>
      </c>
      <c r="E6648">
        <v>1</v>
      </c>
      <c r="F6648" t="s">
        <v>386</v>
      </c>
      <c r="G6648" t="s">
        <v>272</v>
      </c>
      <c r="H6648" t="s">
        <v>1486</v>
      </c>
      <c r="M6648" s="2">
        <v>65000</v>
      </c>
      <c r="N6648" s="2">
        <v>120000</v>
      </c>
      <c r="O6648" s="2">
        <f>IF(Tabla1[[#This Row],[Mov]]="VNT",Tabla1[[#This Row],[Sale]]-Tabla1[[#This Row],[Cost]],-Tabla1[[#This Row],[Cost]]*Tabla1[[#This Row],[Cant]])</f>
        <v>55000</v>
      </c>
      <c r="P6648" s="8">
        <f>IF(Tabla1[[#This Row],[Mov]]="VNT",-Tabla1[[#This Row],[Cant]],Tabla1[[#This Row],[Cant]])</f>
        <v>-1</v>
      </c>
      <c r="Q6648" s="8">
        <f>DAY(Tabla1[[#This Row],[Date]])</f>
        <v>30</v>
      </c>
      <c r="R6648" s="8">
        <f>MONTH(Tabla1[[#This Row],[Date]])</f>
        <v>1</v>
      </c>
      <c r="S6648" s="8">
        <f>YEAR(Tabla1[[#This Row],[Date]])</f>
        <v>2023</v>
      </c>
    </row>
    <row r="6649" spans="1:19" x14ac:dyDescent="0.2">
      <c r="A6649">
        <v>6636</v>
      </c>
      <c r="B6649" s="1">
        <v>44956</v>
      </c>
      <c r="C6649" t="s">
        <v>260</v>
      </c>
      <c r="D6649" t="s">
        <v>332</v>
      </c>
      <c r="E6649">
        <v>1</v>
      </c>
      <c r="F6649" t="s">
        <v>225</v>
      </c>
      <c r="G6649" t="s">
        <v>272</v>
      </c>
      <c r="H6649" t="s">
        <v>1486</v>
      </c>
      <c r="M6649" s="2">
        <v>1100</v>
      </c>
      <c r="N6649" s="2">
        <v>10000</v>
      </c>
      <c r="O6649" s="2">
        <f>IF(Tabla1[[#This Row],[Mov]]="VNT",Tabla1[[#This Row],[Sale]]-Tabla1[[#This Row],[Cost]],-Tabla1[[#This Row],[Cost]]*Tabla1[[#This Row],[Cant]])</f>
        <v>8900</v>
      </c>
      <c r="P6649" s="8">
        <f>IF(Tabla1[[#This Row],[Mov]]="VNT",-Tabla1[[#This Row],[Cant]],Tabla1[[#This Row],[Cant]])</f>
        <v>-1</v>
      </c>
      <c r="Q6649" s="8">
        <f>DAY(Tabla1[[#This Row],[Date]])</f>
        <v>30</v>
      </c>
      <c r="R6649" s="8">
        <f>MONTH(Tabla1[[#This Row],[Date]])</f>
        <v>1</v>
      </c>
      <c r="S6649" s="8">
        <f>YEAR(Tabla1[[#This Row],[Date]])</f>
        <v>2023</v>
      </c>
    </row>
    <row r="6650" spans="1:19" x14ac:dyDescent="0.2">
      <c r="A6650">
        <v>6637</v>
      </c>
      <c r="B6650" s="1">
        <v>44956</v>
      </c>
      <c r="C6650" t="s">
        <v>260</v>
      </c>
      <c r="D6650" t="s">
        <v>332</v>
      </c>
      <c r="E6650">
        <v>1</v>
      </c>
      <c r="F6650" t="s">
        <v>116</v>
      </c>
      <c r="G6650" t="s">
        <v>382</v>
      </c>
      <c r="H6650" t="s">
        <v>514</v>
      </c>
      <c r="M6650" s="2">
        <v>6074</v>
      </c>
      <c r="N6650" s="2">
        <v>6500</v>
      </c>
      <c r="O6650" s="2">
        <f>IF(Tabla1[[#This Row],[Mov]]="VNT",Tabla1[[#This Row],[Sale]]-Tabla1[[#This Row],[Cost]],-Tabla1[[#This Row],[Cost]]*Tabla1[[#This Row],[Cant]])</f>
        <v>426</v>
      </c>
      <c r="P6650" s="8">
        <f>IF(Tabla1[[#This Row],[Mov]]="VNT",-Tabla1[[#This Row],[Cant]],Tabla1[[#This Row],[Cant]])</f>
        <v>-1</v>
      </c>
      <c r="Q6650" s="8">
        <f>DAY(Tabla1[[#This Row],[Date]])</f>
        <v>30</v>
      </c>
      <c r="R6650" s="8">
        <f>MONTH(Tabla1[[#This Row],[Date]])</f>
        <v>1</v>
      </c>
      <c r="S6650" s="8">
        <f>YEAR(Tabla1[[#This Row],[Date]])</f>
        <v>2023</v>
      </c>
    </row>
    <row r="6651" spans="1:19" x14ac:dyDescent="0.2">
      <c r="A6651">
        <v>6638</v>
      </c>
      <c r="B6651" s="1">
        <v>44956</v>
      </c>
      <c r="C6651" t="s">
        <v>260</v>
      </c>
      <c r="D6651" t="s">
        <v>332</v>
      </c>
      <c r="E6651">
        <v>1</v>
      </c>
      <c r="F6651" t="s">
        <v>224</v>
      </c>
      <c r="G6651" t="s">
        <v>284</v>
      </c>
      <c r="H6651" t="s">
        <v>2266</v>
      </c>
      <c r="M6651" s="2">
        <v>10000</v>
      </c>
      <c r="N6651" s="2">
        <v>20000</v>
      </c>
      <c r="O6651" s="2">
        <f>IF(Tabla1[[#This Row],[Mov]]="VNT",Tabla1[[#This Row],[Sale]]-Tabla1[[#This Row],[Cost]],-Tabla1[[#This Row],[Cost]]*Tabla1[[#This Row],[Cant]])</f>
        <v>10000</v>
      </c>
      <c r="P6651" s="8">
        <f>IF(Tabla1[[#This Row],[Mov]]="VNT",-Tabla1[[#This Row],[Cant]],Tabla1[[#This Row],[Cant]])</f>
        <v>-1</v>
      </c>
      <c r="Q6651" s="8">
        <f>DAY(Tabla1[[#This Row],[Date]])</f>
        <v>30</v>
      </c>
      <c r="R6651" s="8">
        <f>MONTH(Tabla1[[#This Row],[Date]])</f>
        <v>1</v>
      </c>
      <c r="S6651" s="8">
        <f>YEAR(Tabla1[[#This Row],[Date]])</f>
        <v>2023</v>
      </c>
    </row>
    <row r="6652" spans="1:19" x14ac:dyDescent="0.2">
      <c r="A6652">
        <v>6639</v>
      </c>
      <c r="B6652" s="1">
        <v>44956</v>
      </c>
      <c r="C6652" t="s">
        <v>260</v>
      </c>
      <c r="D6652" t="s">
        <v>332</v>
      </c>
      <c r="E6652">
        <v>1</v>
      </c>
      <c r="F6652" t="s">
        <v>225</v>
      </c>
      <c r="G6652" t="s">
        <v>284</v>
      </c>
      <c r="H6652" t="s">
        <v>2266</v>
      </c>
      <c r="M6652" s="2">
        <v>1100</v>
      </c>
      <c r="N6652" s="2">
        <v>10000</v>
      </c>
      <c r="O6652" s="2">
        <f>IF(Tabla1[[#This Row],[Mov]]="VNT",Tabla1[[#This Row],[Sale]]-Tabla1[[#This Row],[Cost]],-Tabla1[[#This Row],[Cost]]*Tabla1[[#This Row],[Cant]])</f>
        <v>8900</v>
      </c>
      <c r="P6652" s="8">
        <f>IF(Tabla1[[#This Row],[Mov]]="VNT",-Tabla1[[#This Row],[Cant]],Tabla1[[#This Row],[Cant]])</f>
        <v>-1</v>
      </c>
      <c r="Q6652" s="8">
        <f>DAY(Tabla1[[#This Row],[Date]])</f>
        <v>30</v>
      </c>
      <c r="R6652" s="8">
        <f>MONTH(Tabla1[[#This Row],[Date]])</f>
        <v>1</v>
      </c>
      <c r="S6652" s="8">
        <f>YEAR(Tabla1[[#This Row],[Date]])</f>
        <v>2023</v>
      </c>
    </row>
    <row r="6653" spans="1:19" x14ac:dyDescent="0.2">
      <c r="A6653">
        <v>6640</v>
      </c>
      <c r="B6653" s="1">
        <v>44957</v>
      </c>
      <c r="C6653" t="s">
        <v>260</v>
      </c>
      <c r="D6653" t="s">
        <v>332</v>
      </c>
      <c r="E6653">
        <v>1</v>
      </c>
      <c r="F6653" t="s">
        <v>116</v>
      </c>
      <c r="G6653" t="s">
        <v>347</v>
      </c>
      <c r="H6653" t="s">
        <v>519</v>
      </c>
      <c r="M6653" s="2">
        <v>3737</v>
      </c>
      <c r="N6653" s="2">
        <v>4000</v>
      </c>
      <c r="O6653" s="2">
        <f>IF(Tabla1[[#This Row],[Mov]]="VNT",Tabla1[[#This Row],[Sale]]-Tabla1[[#This Row],[Cost]],-Tabla1[[#This Row],[Cost]]*Tabla1[[#This Row],[Cant]])</f>
        <v>263</v>
      </c>
      <c r="P6653" s="8">
        <f>IF(Tabla1[[#This Row],[Mov]]="VNT",-Tabla1[[#This Row],[Cant]],Tabla1[[#This Row],[Cant]])</f>
        <v>-1</v>
      </c>
      <c r="Q6653" s="8">
        <f>DAY(Tabla1[[#This Row],[Date]])</f>
        <v>31</v>
      </c>
      <c r="R6653" s="8">
        <f>MONTH(Tabla1[[#This Row],[Date]])</f>
        <v>1</v>
      </c>
      <c r="S6653" s="8">
        <f>YEAR(Tabla1[[#This Row],[Date]])</f>
        <v>2023</v>
      </c>
    </row>
    <row r="6654" spans="1:19" x14ac:dyDescent="0.2">
      <c r="A6654">
        <v>6641</v>
      </c>
      <c r="B6654" s="1">
        <v>44957</v>
      </c>
      <c r="C6654" t="s">
        <v>260</v>
      </c>
      <c r="D6654" t="s">
        <v>332</v>
      </c>
      <c r="E6654">
        <v>1</v>
      </c>
      <c r="F6654" t="s">
        <v>26</v>
      </c>
      <c r="G6654" t="s">
        <v>266</v>
      </c>
      <c r="H6654" t="s">
        <v>229</v>
      </c>
      <c r="M6654" s="2">
        <v>5000</v>
      </c>
      <c r="N6654" s="2">
        <v>19000</v>
      </c>
      <c r="O6654" s="2">
        <f>IF(Tabla1[[#This Row],[Mov]]="VNT",Tabla1[[#This Row],[Sale]]-Tabla1[[#This Row],[Cost]],-Tabla1[[#This Row],[Cost]]*Tabla1[[#This Row],[Cant]])</f>
        <v>14000</v>
      </c>
      <c r="P6654" s="8">
        <f>IF(Tabla1[[#This Row],[Mov]]="VNT",-Tabla1[[#This Row],[Cant]],Tabla1[[#This Row],[Cant]])</f>
        <v>-1</v>
      </c>
      <c r="Q6654" s="8">
        <f>DAY(Tabla1[[#This Row],[Date]])</f>
        <v>31</v>
      </c>
      <c r="R6654" s="8">
        <f>MONTH(Tabla1[[#This Row],[Date]])</f>
        <v>1</v>
      </c>
      <c r="S6654" s="8">
        <f>YEAR(Tabla1[[#This Row],[Date]])</f>
        <v>2023</v>
      </c>
    </row>
    <row r="6655" spans="1:19" x14ac:dyDescent="0.2">
      <c r="A6655">
        <v>6642</v>
      </c>
      <c r="B6655" s="1">
        <v>44957</v>
      </c>
      <c r="C6655" t="s">
        <v>261</v>
      </c>
      <c r="D6655" t="s">
        <v>1029</v>
      </c>
      <c r="E6655">
        <v>5</v>
      </c>
      <c r="F6655" t="s">
        <v>365</v>
      </c>
      <c r="G6655" t="s">
        <v>943</v>
      </c>
      <c r="H6655" t="s">
        <v>1173</v>
      </c>
      <c r="M6655" s="2">
        <v>4000</v>
      </c>
      <c r="N6655" s="2">
        <v>10000</v>
      </c>
      <c r="O6655" s="2">
        <f>IF(Tabla1[[#This Row],[Mov]]="VNT",Tabla1[[#This Row],[Sale]]-Tabla1[[#This Row],[Cost]],-Tabla1[[#This Row],[Cost]]*Tabla1[[#This Row],[Cant]])</f>
        <v>-20000</v>
      </c>
      <c r="P6655" s="8">
        <f>IF(Tabla1[[#This Row],[Mov]]="VNT",-Tabla1[[#This Row],[Cant]],Tabla1[[#This Row],[Cant]])</f>
        <v>5</v>
      </c>
      <c r="Q6655" s="8">
        <f>DAY(Tabla1[[#This Row],[Date]])</f>
        <v>31</v>
      </c>
      <c r="R6655" s="8">
        <f>MONTH(Tabla1[[#This Row],[Date]])</f>
        <v>1</v>
      </c>
      <c r="S6655" s="8">
        <f>YEAR(Tabla1[[#This Row],[Date]])</f>
        <v>2023</v>
      </c>
    </row>
    <row r="6656" spans="1:19" x14ac:dyDescent="0.2">
      <c r="A6656">
        <v>6643</v>
      </c>
      <c r="B6656" s="1">
        <v>44957</v>
      </c>
      <c r="C6656" t="s">
        <v>261</v>
      </c>
      <c r="D6656" t="s">
        <v>2447</v>
      </c>
      <c r="E6656">
        <v>20</v>
      </c>
      <c r="F6656" t="s">
        <v>2446</v>
      </c>
      <c r="G6656" t="s">
        <v>721</v>
      </c>
      <c r="H6656" t="s">
        <v>1173</v>
      </c>
      <c r="M6656" s="2">
        <v>2200</v>
      </c>
      <c r="N6656" s="2">
        <v>7000</v>
      </c>
      <c r="O6656" s="2">
        <f>IF(Tabla1[[#This Row],[Mov]]="VNT",Tabla1[[#This Row],[Sale]]-Tabla1[[#This Row],[Cost]],-Tabla1[[#This Row],[Cost]]*Tabla1[[#This Row],[Cant]])</f>
        <v>-44000</v>
      </c>
      <c r="P6656" s="8">
        <f>IF(Tabla1[[#This Row],[Mov]]="VNT",-Tabla1[[#This Row],[Cant]],Tabla1[[#This Row],[Cant]])</f>
        <v>20</v>
      </c>
      <c r="Q6656" s="8">
        <f>DAY(Tabla1[[#This Row],[Date]])</f>
        <v>31</v>
      </c>
      <c r="R6656" s="8">
        <f>MONTH(Tabla1[[#This Row],[Date]])</f>
        <v>1</v>
      </c>
      <c r="S6656" s="8">
        <f>YEAR(Tabla1[[#This Row],[Date]])</f>
        <v>2023</v>
      </c>
    </row>
    <row r="6657" spans="1:19" x14ac:dyDescent="0.2">
      <c r="A6657">
        <v>6644</v>
      </c>
      <c r="B6657" s="1">
        <v>44957</v>
      </c>
      <c r="C6657" t="s">
        <v>261</v>
      </c>
      <c r="D6657" t="s">
        <v>2447</v>
      </c>
      <c r="E6657">
        <v>2</v>
      </c>
      <c r="F6657" t="s">
        <v>112</v>
      </c>
      <c r="G6657" t="s">
        <v>589</v>
      </c>
      <c r="H6657" t="s">
        <v>1173</v>
      </c>
      <c r="M6657" s="2">
        <v>3000</v>
      </c>
      <c r="N6657" s="2">
        <v>15000</v>
      </c>
      <c r="O6657" s="2">
        <f>IF(Tabla1[[#This Row],[Mov]]="VNT",Tabla1[[#This Row],[Sale]]-Tabla1[[#This Row],[Cost]],-Tabla1[[#This Row],[Cost]]*Tabla1[[#This Row],[Cant]])</f>
        <v>-6000</v>
      </c>
      <c r="P6657" s="8">
        <f>IF(Tabla1[[#This Row],[Mov]]="VNT",-Tabla1[[#This Row],[Cant]],Tabla1[[#This Row],[Cant]])</f>
        <v>2</v>
      </c>
      <c r="Q6657" s="8">
        <f>DAY(Tabla1[[#This Row],[Date]])</f>
        <v>31</v>
      </c>
      <c r="R6657" s="8">
        <f>MONTH(Tabla1[[#This Row],[Date]])</f>
        <v>1</v>
      </c>
      <c r="S6657" s="8">
        <f>YEAR(Tabla1[[#This Row],[Date]])</f>
        <v>2023</v>
      </c>
    </row>
    <row r="6658" spans="1:19" x14ac:dyDescent="0.2">
      <c r="A6658">
        <v>6645</v>
      </c>
      <c r="B6658" s="1">
        <v>44957</v>
      </c>
      <c r="C6658" t="s">
        <v>260</v>
      </c>
      <c r="D6658" t="s">
        <v>332</v>
      </c>
      <c r="E6658">
        <v>1</v>
      </c>
      <c r="F6658" t="s">
        <v>225</v>
      </c>
      <c r="G6658" t="s">
        <v>860</v>
      </c>
      <c r="H6658" t="s">
        <v>2449</v>
      </c>
      <c r="M6658" s="2">
        <v>1100</v>
      </c>
      <c r="N6658" s="2">
        <v>10000</v>
      </c>
      <c r="O6658" s="2">
        <f>IF(Tabla1[[#This Row],[Mov]]="VNT",Tabla1[[#This Row],[Sale]]-Tabla1[[#This Row],[Cost]],-Tabla1[[#This Row],[Cost]]*Tabla1[[#This Row],[Cant]])</f>
        <v>8900</v>
      </c>
      <c r="P6658" s="8">
        <f>IF(Tabla1[[#This Row],[Mov]]="VNT",-Tabla1[[#This Row],[Cant]],Tabla1[[#This Row],[Cant]])</f>
        <v>-1</v>
      </c>
      <c r="Q6658" s="8">
        <f>DAY(Tabla1[[#This Row],[Date]])</f>
        <v>31</v>
      </c>
      <c r="R6658" s="8">
        <f>MONTH(Tabla1[[#This Row],[Date]])</f>
        <v>1</v>
      </c>
      <c r="S6658" s="8">
        <f>YEAR(Tabla1[[#This Row],[Date]])</f>
        <v>2023</v>
      </c>
    </row>
    <row r="6659" spans="1:19" x14ac:dyDescent="0.2">
      <c r="A6659">
        <v>6646</v>
      </c>
      <c r="B6659" s="1">
        <v>44957</v>
      </c>
      <c r="C6659" t="s">
        <v>260</v>
      </c>
      <c r="D6659" t="s">
        <v>332</v>
      </c>
      <c r="E6659">
        <v>1</v>
      </c>
      <c r="F6659" t="s">
        <v>225</v>
      </c>
      <c r="G6659" t="s">
        <v>262</v>
      </c>
      <c r="H6659" t="s">
        <v>2450</v>
      </c>
      <c r="M6659" s="2">
        <v>1100</v>
      </c>
      <c r="N6659" s="2">
        <v>10000</v>
      </c>
      <c r="O6659" s="2">
        <f>IF(Tabla1[[#This Row],[Mov]]="VNT",Tabla1[[#This Row],[Sale]]-Tabla1[[#This Row],[Cost]],-Tabla1[[#This Row],[Cost]]*Tabla1[[#This Row],[Cant]])</f>
        <v>8900</v>
      </c>
      <c r="P6659" s="8">
        <f>IF(Tabla1[[#This Row],[Mov]]="VNT",-Tabla1[[#This Row],[Cant]],Tabla1[[#This Row],[Cant]])</f>
        <v>-1</v>
      </c>
      <c r="Q6659" s="8">
        <f>DAY(Tabla1[[#This Row],[Date]])</f>
        <v>31</v>
      </c>
      <c r="R6659" s="8">
        <f>MONTH(Tabla1[[#This Row],[Date]])</f>
        <v>1</v>
      </c>
      <c r="S6659" s="8">
        <f>YEAR(Tabla1[[#This Row],[Date]])</f>
        <v>2023</v>
      </c>
    </row>
    <row r="6660" spans="1:19" x14ac:dyDescent="0.2">
      <c r="A6660">
        <v>6647</v>
      </c>
      <c r="B6660" s="1">
        <v>44957</v>
      </c>
      <c r="C6660" t="s">
        <v>260</v>
      </c>
      <c r="D6660" t="s">
        <v>332</v>
      </c>
      <c r="E6660">
        <v>1</v>
      </c>
      <c r="F6660" t="s">
        <v>342</v>
      </c>
      <c r="G6660" t="s">
        <v>263</v>
      </c>
      <c r="H6660" t="s">
        <v>453</v>
      </c>
      <c r="M6660" s="2">
        <v>900</v>
      </c>
      <c r="N6660" s="2">
        <v>10000</v>
      </c>
      <c r="O6660" s="2">
        <f>IF(Tabla1[[#This Row],[Mov]]="VNT",Tabla1[[#This Row],[Sale]]-Tabla1[[#This Row],[Cost]],-Tabla1[[#This Row],[Cost]]*Tabla1[[#This Row],[Cant]])</f>
        <v>9100</v>
      </c>
      <c r="P6660" s="8">
        <f>IF(Tabla1[[#This Row],[Mov]]="VNT",-Tabla1[[#This Row],[Cant]],Tabla1[[#This Row],[Cant]])</f>
        <v>-1</v>
      </c>
      <c r="Q6660" s="8">
        <f>DAY(Tabla1[[#This Row],[Date]])</f>
        <v>31</v>
      </c>
      <c r="R6660" s="8">
        <f>MONTH(Tabla1[[#This Row],[Date]])</f>
        <v>1</v>
      </c>
      <c r="S6660" s="8">
        <f>YEAR(Tabla1[[#This Row],[Date]])</f>
        <v>2023</v>
      </c>
    </row>
    <row r="6661" spans="1:19" x14ac:dyDescent="0.2">
      <c r="A6661">
        <v>6648</v>
      </c>
      <c r="B6661" s="1">
        <v>44957</v>
      </c>
      <c r="C6661" t="s">
        <v>260</v>
      </c>
      <c r="D6661" t="s">
        <v>332</v>
      </c>
      <c r="E6661">
        <v>1</v>
      </c>
      <c r="F6661" t="s">
        <v>342</v>
      </c>
      <c r="G6661" t="s">
        <v>263</v>
      </c>
      <c r="H6661" t="s">
        <v>672</v>
      </c>
      <c r="M6661" s="2">
        <v>900</v>
      </c>
      <c r="N6661" s="2">
        <v>10000</v>
      </c>
      <c r="O6661" s="2">
        <f>IF(Tabla1[[#This Row],[Mov]]="VNT",Tabla1[[#This Row],[Sale]]-Tabla1[[#This Row],[Cost]],-Tabla1[[#This Row],[Cost]]*Tabla1[[#This Row],[Cant]])</f>
        <v>9100</v>
      </c>
      <c r="P6661" s="8">
        <f>IF(Tabla1[[#This Row],[Mov]]="VNT",-Tabla1[[#This Row],[Cant]],Tabla1[[#This Row],[Cant]])</f>
        <v>-1</v>
      </c>
      <c r="Q6661" s="8">
        <f>DAY(Tabla1[[#This Row],[Date]])</f>
        <v>31</v>
      </c>
      <c r="R6661" s="8">
        <f>MONTH(Tabla1[[#This Row],[Date]])</f>
        <v>1</v>
      </c>
      <c r="S6661" s="8">
        <f>YEAR(Tabla1[[#This Row],[Date]])</f>
        <v>2023</v>
      </c>
    </row>
    <row r="6662" spans="1:19" x14ac:dyDescent="0.2">
      <c r="A6662">
        <v>6649</v>
      </c>
      <c r="B6662" s="1">
        <v>44957</v>
      </c>
      <c r="C6662" t="s">
        <v>260</v>
      </c>
      <c r="D6662" t="s">
        <v>332</v>
      </c>
      <c r="E6662">
        <v>1</v>
      </c>
      <c r="F6662" t="s">
        <v>455</v>
      </c>
      <c r="G6662" t="s">
        <v>349</v>
      </c>
      <c r="H6662" t="s">
        <v>457</v>
      </c>
      <c r="M6662" s="2">
        <v>0</v>
      </c>
      <c r="N6662" s="2">
        <v>4000</v>
      </c>
      <c r="O6662" s="2">
        <f>IF(Tabla1[[#This Row],[Mov]]="VNT",Tabla1[[#This Row],[Sale]]-Tabla1[[#This Row],[Cost]],-Tabla1[[#This Row],[Cost]]*Tabla1[[#This Row],[Cant]])</f>
        <v>4000</v>
      </c>
      <c r="P6662" s="8">
        <f>IF(Tabla1[[#This Row],[Mov]]="VNT",-Tabla1[[#This Row],[Cant]],Tabla1[[#This Row],[Cant]])</f>
        <v>-1</v>
      </c>
      <c r="Q6662" s="8">
        <f>DAY(Tabla1[[#This Row],[Date]])</f>
        <v>31</v>
      </c>
      <c r="R6662" s="8">
        <f>MONTH(Tabla1[[#This Row],[Date]])</f>
        <v>1</v>
      </c>
      <c r="S6662" s="8">
        <f>YEAR(Tabla1[[#This Row],[Date]])</f>
        <v>2023</v>
      </c>
    </row>
    <row r="6663" spans="1:19" x14ac:dyDescent="0.2">
      <c r="A6663">
        <v>6650</v>
      </c>
      <c r="B6663" s="1">
        <v>44957</v>
      </c>
      <c r="C6663" t="s">
        <v>260</v>
      </c>
      <c r="D6663" t="s">
        <v>332</v>
      </c>
      <c r="E6663">
        <v>1</v>
      </c>
      <c r="F6663" t="s">
        <v>116</v>
      </c>
      <c r="G6663" t="s">
        <v>349</v>
      </c>
      <c r="H6663" t="s">
        <v>515</v>
      </c>
      <c r="M6663" s="2">
        <v>6074</v>
      </c>
      <c r="N6663" s="2">
        <v>6500</v>
      </c>
      <c r="O6663" s="2">
        <f>IF(Tabla1[[#This Row],[Mov]]="VNT",Tabla1[[#This Row],[Sale]]-Tabla1[[#This Row],[Cost]],-Tabla1[[#This Row],[Cost]]*Tabla1[[#This Row],[Cant]])</f>
        <v>426</v>
      </c>
      <c r="P6663" s="8">
        <f>IF(Tabla1[[#This Row],[Mov]]="VNT",-Tabla1[[#This Row],[Cant]],Tabla1[[#This Row],[Cant]])</f>
        <v>-1</v>
      </c>
      <c r="Q6663" s="8">
        <f>DAY(Tabla1[[#This Row],[Date]])</f>
        <v>31</v>
      </c>
      <c r="R6663" s="8">
        <f>MONTH(Tabla1[[#This Row],[Date]])</f>
        <v>1</v>
      </c>
      <c r="S6663" s="8">
        <f>YEAR(Tabla1[[#This Row],[Date]])</f>
        <v>2023</v>
      </c>
    </row>
    <row r="6664" spans="1:19" x14ac:dyDescent="0.2">
      <c r="A6664">
        <v>6651</v>
      </c>
      <c r="B6664" s="1">
        <v>44957</v>
      </c>
      <c r="C6664" t="s">
        <v>260</v>
      </c>
      <c r="D6664" t="s">
        <v>332</v>
      </c>
      <c r="E6664">
        <v>1</v>
      </c>
      <c r="F6664" t="s">
        <v>116</v>
      </c>
      <c r="G6664" t="s">
        <v>349</v>
      </c>
      <c r="H6664" t="s">
        <v>515</v>
      </c>
      <c r="M6664" s="2">
        <v>6074</v>
      </c>
      <c r="N6664" s="2">
        <v>6500</v>
      </c>
      <c r="O6664" s="2">
        <f>IF(Tabla1[[#This Row],[Mov]]="VNT",Tabla1[[#This Row],[Sale]]-Tabla1[[#This Row],[Cost]],-Tabla1[[#This Row],[Cost]]*Tabla1[[#This Row],[Cant]])</f>
        <v>426</v>
      </c>
      <c r="P6664" s="8">
        <f>IF(Tabla1[[#This Row],[Mov]]="VNT",-Tabla1[[#This Row],[Cant]],Tabla1[[#This Row],[Cant]])</f>
        <v>-1</v>
      </c>
      <c r="Q6664" s="8">
        <f>DAY(Tabla1[[#This Row],[Date]])</f>
        <v>31</v>
      </c>
      <c r="R6664" s="8">
        <f>MONTH(Tabla1[[#This Row],[Date]])</f>
        <v>1</v>
      </c>
      <c r="S6664" s="8">
        <f>YEAR(Tabla1[[#This Row],[Date]])</f>
        <v>2023</v>
      </c>
    </row>
    <row r="6665" spans="1:19" x14ac:dyDescent="0.2">
      <c r="A6665">
        <v>6652</v>
      </c>
      <c r="B6665" s="1">
        <v>44957</v>
      </c>
      <c r="C6665" t="s">
        <v>260</v>
      </c>
      <c r="D6665" t="s">
        <v>332</v>
      </c>
      <c r="E6665">
        <v>1</v>
      </c>
      <c r="F6665" t="s">
        <v>225</v>
      </c>
      <c r="G6665" t="s">
        <v>263</v>
      </c>
      <c r="H6665" t="s">
        <v>767</v>
      </c>
      <c r="M6665" s="2">
        <v>1100</v>
      </c>
      <c r="N6665" s="2">
        <v>10000</v>
      </c>
      <c r="O6665" s="2">
        <f>IF(Tabla1[[#This Row],[Mov]]="VNT",Tabla1[[#This Row],[Sale]]-Tabla1[[#This Row],[Cost]],-Tabla1[[#This Row],[Cost]]*Tabla1[[#This Row],[Cant]])</f>
        <v>8900</v>
      </c>
      <c r="P6665" s="8">
        <f>IF(Tabla1[[#This Row],[Mov]]="VNT",-Tabla1[[#This Row],[Cant]],Tabla1[[#This Row],[Cant]])</f>
        <v>-1</v>
      </c>
      <c r="Q6665" s="8">
        <f>DAY(Tabla1[[#This Row],[Date]])</f>
        <v>31</v>
      </c>
      <c r="R6665" s="8">
        <f>MONTH(Tabla1[[#This Row],[Date]])</f>
        <v>1</v>
      </c>
      <c r="S6665" s="8">
        <f>YEAR(Tabla1[[#This Row],[Date]])</f>
        <v>2023</v>
      </c>
    </row>
    <row r="6666" spans="1:19" x14ac:dyDescent="0.2">
      <c r="A6666">
        <v>6653</v>
      </c>
      <c r="B6666" s="1">
        <v>44957</v>
      </c>
      <c r="C6666" t="s">
        <v>260</v>
      </c>
      <c r="D6666" t="s">
        <v>332</v>
      </c>
      <c r="E6666">
        <v>1</v>
      </c>
      <c r="F6666" t="s">
        <v>116</v>
      </c>
      <c r="G6666" t="s">
        <v>347</v>
      </c>
      <c r="H6666" t="s">
        <v>518</v>
      </c>
      <c r="M6666" s="2">
        <v>3270</v>
      </c>
      <c r="N6666" s="2">
        <v>3500</v>
      </c>
      <c r="O6666" s="2">
        <f>IF(Tabla1[[#This Row],[Mov]]="VNT",Tabla1[[#This Row],[Sale]]-Tabla1[[#This Row],[Cost]],-Tabla1[[#This Row],[Cost]]*Tabla1[[#This Row],[Cant]])</f>
        <v>230</v>
      </c>
      <c r="P6666" s="8">
        <f>IF(Tabla1[[#This Row],[Mov]]="VNT",-Tabla1[[#This Row],[Cant]],Tabla1[[#This Row],[Cant]])</f>
        <v>-1</v>
      </c>
      <c r="Q6666" s="8">
        <f>DAY(Tabla1[[#This Row],[Date]])</f>
        <v>31</v>
      </c>
      <c r="R6666" s="8">
        <f>MONTH(Tabla1[[#This Row],[Date]])</f>
        <v>1</v>
      </c>
      <c r="S6666" s="8">
        <f>YEAR(Tabla1[[#This Row],[Date]])</f>
        <v>2023</v>
      </c>
    </row>
    <row r="6667" spans="1:19" x14ac:dyDescent="0.2">
      <c r="A6667">
        <v>6654</v>
      </c>
      <c r="B6667" s="1">
        <v>44957</v>
      </c>
      <c r="C6667" t="s">
        <v>260</v>
      </c>
      <c r="D6667" t="s">
        <v>332</v>
      </c>
      <c r="E6667">
        <v>1</v>
      </c>
      <c r="F6667" t="s">
        <v>225</v>
      </c>
      <c r="G6667" t="s">
        <v>272</v>
      </c>
      <c r="H6667" t="s">
        <v>807</v>
      </c>
      <c r="M6667" s="2">
        <v>1100</v>
      </c>
      <c r="N6667" s="2">
        <v>10000</v>
      </c>
      <c r="O6667" s="2">
        <f>IF(Tabla1[[#This Row],[Mov]]="VNT",Tabla1[[#This Row],[Sale]]-Tabla1[[#This Row],[Cost]],-Tabla1[[#This Row],[Cost]]*Tabla1[[#This Row],[Cant]])</f>
        <v>8900</v>
      </c>
      <c r="P6667" s="8">
        <f>IF(Tabla1[[#This Row],[Mov]]="VNT",-Tabla1[[#This Row],[Cant]],Tabla1[[#This Row],[Cant]])</f>
        <v>-1</v>
      </c>
      <c r="Q6667" s="8">
        <f>DAY(Tabla1[[#This Row],[Date]])</f>
        <v>31</v>
      </c>
      <c r="R6667" s="8">
        <f>MONTH(Tabla1[[#This Row],[Date]])</f>
        <v>1</v>
      </c>
      <c r="S6667" s="8">
        <f>YEAR(Tabla1[[#This Row],[Date]])</f>
        <v>2023</v>
      </c>
    </row>
    <row r="6668" spans="1:19" x14ac:dyDescent="0.2">
      <c r="A6668">
        <v>6655</v>
      </c>
      <c r="B6668" s="1">
        <v>44957</v>
      </c>
      <c r="C6668" t="s">
        <v>260</v>
      </c>
      <c r="D6668" t="s">
        <v>332</v>
      </c>
      <c r="E6668">
        <v>1</v>
      </c>
      <c r="F6668" t="s">
        <v>26</v>
      </c>
      <c r="G6668" t="s">
        <v>264</v>
      </c>
      <c r="H6668" t="s">
        <v>16</v>
      </c>
      <c r="M6668" s="2">
        <v>8000</v>
      </c>
      <c r="N6668" s="2">
        <v>20000</v>
      </c>
      <c r="O6668" s="2">
        <f>IF(Tabla1[[#This Row],[Mov]]="VNT",Tabla1[[#This Row],[Sale]]-Tabla1[[#This Row],[Cost]],-Tabla1[[#This Row],[Cost]]*Tabla1[[#This Row],[Cant]])</f>
        <v>12000</v>
      </c>
      <c r="P6668" s="8">
        <f>IF(Tabla1[[#This Row],[Mov]]="VNT",-Tabla1[[#This Row],[Cant]],Tabla1[[#This Row],[Cant]])</f>
        <v>-1</v>
      </c>
      <c r="Q6668" s="8">
        <f>DAY(Tabla1[[#This Row],[Date]])</f>
        <v>31</v>
      </c>
      <c r="R6668" s="8">
        <f>MONTH(Tabla1[[#This Row],[Date]])</f>
        <v>1</v>
      </c>
      <c r="S6668" s="8">
        <f>YEAR(Tabla1[[#This Row],[Date]])</f>
        <v>2023</v>
      </c>
    </row>
    <row r="6669" spans="1:19" x14ac:dyDescent="0.2">
      <c r="A6669">
        <v>6656</v>
      </c>
      <c r="B6669" s="1">
        <v>44957</v>
      </c>
      <c r="C6669" t="s">
        <v>260</v>
      </c>
      <c r="D6669" t="s">
        <v>332</v>
      </c>
      <c r="E6669">
        <v>1</v>
      </c>
      <c r="F6669" t="s">
        <v>386</v>
      </c>
      <c r="G6669" t="s">
        <v>284</v>
      </c>
      <c r="H6669" t="s">
        <v>2061</v>
      </c>
      <c r="M6669" s="2">
        <v>55000</v>
      </c>
      <c r="N6669" s="2">
        <v>115000</v>
      </c>
      <c r="O6669" s="2">
        <f>IF(Tabla1[[#This Row],[Mov]]="VNT",Tabla1[[#This Row],[Sale]]-Tabla1[[#This Row],[Cost]],-Tabla1[[#This Row],[Cost]]*Tabla1[[#This Row],[Cant]])</f>
        <v>60000</v>
      </c>
      <c r="P6669" s="8">
        <f>IF(Tabla1[[#This Row],[Mov]]="VNT",-Tabla1[[#This Row],[Cant]],Tabla1[[#This Row],[Cant]])</f>
        <v>-1</v>
      </c>
      <c r="Q6669" s="8">
        <f>DAY(Tabla1[[#This Row],[Date]])</f>
        <v>31</v>
      </c>
      <c r="R6669" s="8">
        <f>MONTH(Tabla1[[#This Row],[Date]])</f>
        <v>1</v>
      </c>
      <c r="S6669" s="8">
        <f>YEAR(Tabla1[[#This Row],[Date]])</f>
        <v>2023</v>
      </c>
    </row>
    <row r="6670" spans="1:19" x14ac:dyDescent="0.2">
      <c r="A6670">
        <v>6657</v>
      </c>
      <c r="B6670" s="1">
        <v>44957</v>
      </c>
      <c r="C6670" t="s">
        <v>260</v>
      </c>
      <c r="D6670" t="s">
        <v>332</v>
      </c>
      <c r="E6670">
        <v>1</v>
      </c>
      <c r="F6670" t="s">
        <v>48</v>
      </c>
      <c r="G6670" t="s">
        <v>1259</v>
      </c>
      <c r="H6670" t="s">
        <v>2414</v>
      </c>
      <c r="M6670" s="2">
        <v>20000</v>
      </c>
      <c r="N6670" s="2">
        <v>35000</v>
      </c>
      <c r="O6670" s="2">
        <f>IF(Tabla1[[#This Row],[Mov]]="VNT",Tabla1[[#This Row],[Sale]]-Tabla1[[#This Row],[Cost]],-Tabla1[[#This Row],[Cost]]*Tabla1[[#This Row],[Cant]])</f>
        <v>15000</v>
      </c>
      <c r="P6670" s="8">
        <f>IF(Tabla1[[#This Row],[Mov]]="VNT",-Tabla1[[#This Row],[Cant]],Tabla1[[#This Row],[Cant]])</f>
        <v>-1</v>
      </c>
      <c r="Q6670" s="8">
        <f>DAY(Tabla1[[#This Row],[Date]])</f>
        <v>31</v>
      </c>
      <c r="R6670" s="8">
        <f>MONTH(Tabla1[[#This Row],[Date]])</f>
        <v>1</v>
      </c>
      <c r="S6670" s="8">
        <f>YEAR(Tabla1[[#This Row],[Date]])</f>
        <v>2023</v>
      </c>
    </row>
    <row r="6671" spans="1:19" x14ac:dyDescent="0.2">
      <c r="A6671">
        <v>6658</v>
      </c>
      <c r="B6671" s="1">
        <v>44957</v>
      </c>
      <c r="C6671" t="s">
        <v>260</v>
      </c>
      <c r="D6671" t="s">
        <v>332</v>
      </c>
      <c r="E6671">
        <v>1</v>
      </c>
      <c r="F6671" t="s">
        <v>586</v>
      </c>
      <c r="G6671" t="s">
        <v>272</v>
      </c>
      <c r="H6671" t="s">
        <v>252</v>
      </c>
      <c r="M6671" s="2">
        <v>7000</v>
      </c>
      <c r="N6671" s="2">
        <v>20000</v>
      </c>
      <c r="O6671" s="2">
        <f>IF(Tabla1[[#This Row],[Mov]]="VNT",Tabla1[[#This Row],[Sale]]-Tabla1[[#This Row],[Cost]],-Tabla1[[#This Row],[Cost]]*Tabla1[[#This Row],[Cant]])</f>
        <v>13000</v>
      </c>
      <c r="P6671" s="8">
        <f>IF(Tabla1[[#This Row],[Mov]]="VNT",-Tabla1[[#This Row],[Cant]],Tabla1[[#This Row],[Cant]])</f>
        <v>-1</v>
      </c>
      <c r="Q6671" s="8">
        <f>DAY(Tabla1[[#This Row],[Date]])</f>
        <v>31</v>
      </c>
      <c r="R6671" s="8">
        <f>MONTH(Tabla1[[#This Row],[Date]])</f>
        <v>1</v>
      </c>
      <c r="S6671" s="8">
        <f>YEAR(Tabla1[[#This Row],[Date]])</f>
        <v>2023</v>
      </c>
    </row>
    <row r="6672" spans="1:19" x14ac:dyDescent="0.2">
      <c r="A6672">
        <v>6659</v>
      </c>
      <c r="B6672" s="1">
        <v>44957</v>
      </c>
      <c r="C6672" t="s">
        <v>260</v>
      </c>
      <c r="D6672" t="s">
        <v>332</v>
      </c>
      <c r="E6672">
        <v>1</v>
      </c>
      <c r="F6672" t="s">
        <v>15</v>
      </c>
      <c r="G6672" t="s">
        <v>333</v>
      </c>
      <c r="H6672" t="s">
        <v>2228</v>
      </c>
      <c r="M6672" s="2">
        <v>2000</v>
      </c>
      <c r="N6672" s="2">
        <v>8000</v>
      </c>
      <c r="O6672" s="2">
        <f>IF(Tabla1[[#This Row],[Mov]]="VNT",Tabla1[[#This Row],[Sale]]-Tabla1[[#This Row],[Cost]],-Tabla1[[#This Row],[Cost]]*Tabla1[[#This Row],[Cant]])</f>
        <v>6000</v>
      </c>
      <c r="P6672" s="8">
        <f>IF(Tabla1[[#This Row],[Mov]]="VNT",-Tabla1[[#This Row],[Cant]],Tabla1[[#This Row],[Cant]])</f>
        <v>-1</v>
      </c>
      <c r="Q6672" s="8">
        <f>DAY(Tabla1[[#This Row],[Date]])</f>
        <v>31</v>
      </c>
      <c r="R6672" s="8">
        <f>MONTH(Tabla1[[#This Row],[Date]])</f>
        <v>1</v>
      </c>
      <c r="S6672" s="8">
        <f>YEAR(Tabla1[[#This Row],[Date]])</f>
        <v>2023</v>
      </c>
    </row>
    <row r="6673" spans="1:19" x14ac:dyDescent="0.2">
      <c r="A6673">
        <v>6660</v>
      </c>
      <c r="B6673" s="1">
        <v>44958</v>
      </c>
      <c r="C6673" t="s">
        <v>260</v>
      </c>
      <c r="D6673" t="s">
        <v>332</v>
      </c>
      <c r="E6673">
        <v>1</v>
      </c>
      <c r="F6673" t="s">
        <v>116</v>
      </c>
      <c r="G6673" t="s">
        <v>347</v>
      </c>
      <c r="H6673" t="s">
        <v>518</v>
      </c>
      <c r="M6673" s="2">
        <v>10279</v>
      </c>
      <c r="N6673" s="2">
        <v>11000</v>
      </c>
      <c r="O6673" s="2">
        <f>IF(Tabla1[[#This Row],[Mov]]="VNT",Tabla1[[#This Row],[Sale]]-Tabla1[[#This Row],[Cost]],-Tabla1[[#This Row],[Cost]]*Tabla1[[#This Row],[Cant]])</f>
        <v>721</v>
      </c>
      <c r="P6673" s="8">
        <f>IF(Tabla1[[#This Row],[Mov]]="VNT",-Tabla1[[#This Row],[Cant]],Tabla1[[#This Row],[Cant]])</f>
        <v>-1</v>
      </c>
      <c r="Q6673" s="8">
        <f>DAY(Tabla1[[#This Row],[Date]])</f>
        <v>1</v>
      </c>
      <c r="R6673" s="8">
        <f>MONTH(Tabla1[[#This Row],[Date]])</f>
        <v>2</v>
      </c>
      <c r="S6673" s="8">
        <f>YEAR(Tabla1[[#This Row],[Date]])</f>
        <v>2023</v>
      </c>
    </row>
    <row r="6674" spans="1:19" x14ac:dyDescent="0.2">
      <c r="A6674">
        <v>6661</v>
      </c>
      <c r="B6674" s="1">
        <v>44958</v>
      </c>
      <c r="C6674" t="s">
        <v>260</v>
      </c>
      <c r="D6674" t="s">
        <v>332</v>
      </c>
      <c r="E6674">
        <v>1</v>
      </c>
      <c r="F6674" t="s">
        <v>225</v>
      </c>
      <c r="G6674" t="s">
        <v>272</v>
      </c>
      <c r="H6674" t="s">
        <v>344</v>
      </c>
      <c r="M6674" s="2">
        <v>1100</v>
      </c>
      <c r="N6674" s="2">
        <v>10000</v>
      </c>
      <c r="O6674" s="2">
        <f>IF(Tabla1[[#This Row],[Mov]]="VNT",Tabla1[[#This Row],[Sale]]-Tabla1[[#This Row],[Cost]],-Tabla1[[#This Row],[Cost]]*Tabla1[[#This Row],[Cant]])</f>
        <v>8900</v>
      </c>
      <c r="P6674" s="8">
        <f>IF(Tabla1[[#This Row],[Mov]]="VNT",-Tabla1[[#This Row],[Cant]],Tabla1[[#This Row],[Cant]])</f>
        <v>-1</v>
      </c>
      <c r="Q6674" s="8">
        <f>DAY(Tabla1[[#This Row],[Date]])</f>
        <v>1</v>
      </c>
      <c r="R6674" s="8">
        <f>MONTH(Tabla1[[#This Row],[Date]])</f>
        <v>2</v>
      </c>
      <c r="S6674" s="8">
        <f>YEAR(Tabla1[[#This Row],[Date]])</f>
        <v>2023</v>
      </c>
    </row>
    <row r="6675" spans="1:19" x14ac:dyDescent="0.2">
      <c r="A6675">
        <v>6662</v>
      </c>
      <c r="B6675" s="1">
        <v>44958</v>
      </c>
      <c r="C6675" t="s">
        <v>260</v>
      </c>
      <c r="D6675" t="s">
        <v>332</v>
      </c>
      <c r="E6675">
        <v>1</v>
      </c>
      <c r="F6675" t="s">
        <v>458</v>
      </c>
      <c r="G6675" t="s">
        <v>272</v>
      </c>
      <c r="H6675" t="s">
        <v>2451</v>
      </c>
      <c r="M6675" s="2">
        <v>0</v>
      </c>
      <c r="N6675" s="2">
        <v>30000</v>
      </c>
      <c r="O6675" s="2">
        <f>IF(Tabla1[[#This Row],[Mov]]="VNT",Tabla1[[#This Row],[Sale]]-Tabla1[[#This Row],[Cost]],-Tabla1[[#This Row],[Cost]]*Tabla1[[#This Row],[Cant]])</f>
        <v>30000</v>
      </c>
      <c r="P6675" s="8">
        <f>IF(Tabla1[[#This Row],[Mov]]="VNT",-Tabla1[[#This Row],[Cant]],Tabla1[[#This Row],[Cant]])</f>
        <v>-1</v>
      </c>
      <c r="Q6675" s="8">
        <f>DAY(Tabla1[[#This Row],[Date]])</f>
        <v>1</v>
      </c>
      <c r="R6675" s="8">
        <f>MONTH(Tabla1[[#This Row],[Date]])</f>
        <v>2</v>
      </c>
      <c r="S6675" s="8">
        <f>YEAR(Tabla1[[#This Row],[Date]])</f>
        <v>2023</v>
      </c>
    </row>
    <row r="6676" spans="1:19" x14ac:dyDescent="0.2">
      <c r="A6676">
        <v>6663</v>
      </c>
      <c r="B6676" s="1">
        <v>44958</v>
      </c>
      <c r="C6676" t="s">
        <v>261</v>
      </c>
      <c r="D6676" t="s">
        <v>1485</v>
      </c>
      <c r="E6676">
        <v>1</v>
      </c>
      <c r="F6676" t="s">
        <v>386</v>
      </c>
      <c r="G6676" t="s">
        <v>262</v>
      </c>
      <c r="H6676" t="s">
        <v>407</v>
      </c>
      <c r="M6676" s="2">
        <v>70000</v>
      </c>
      <c r="N6676" s="2">
        <v>125000</v>
      </c>
      <c r="O6676" s="2">
        <f>IF(Tabla1[[#This Row],[Mov]]="VNT",Tabla1[[#This Row],[Sale]]-Tabla1[[#This Row],[Cost]],-Tabla1[[#This Row],[Cost]]*Tabla1[[#This Row],[Cant]])</f>
        <v>-70000</v>
      </c>
      <c r="P6676" s="8">
        <f>IF(Tabla1[[#This Row],[Mov]]="VNT",-Tabla1[[#This Row],[Cant]],Tabla1[[#This Row],[Cant]])</f>
        <v>1</v>
      </c>
      <c r="Q6676" s="8">
        <f>DAY(Tabla1[[#This Row],[Date]])</f>
        <v>1</v>
      </c>
      <c r="R6676" s="8">
        <f>MONTH(Tabla1[[#This Row],[Date]])</f>
        <v>2</v>
      </c>
      <c r="S6676" s="8">
        <f>YEAR(Tabla1[[#This Row],[Date]])</f>
        <v>2023</v>
      </c>
    </row>
    <row r="6677" spans="1:19" x14ac:dyDescent="0.2">
      <c r="A6677">
        <v>6664</v>
      </c>
      <c r="B6677" s="1">
        <v>44958</v>
      </c>
      <c r="C6677" t="s">
        <v>261</v>
      </c>
      <c r="D6677" t="s">
        <v>1485</v>
      </c>
      <c r="E6677">
        <v>3</v>
      </c>
      <c r="F6677" t="s">
        <v>1213</v>
      </c>
      <c r="G6677" t="s">
        <v>263</v>
      </c>
      <c r="H6677" t="s">
        <v>667</v>
      </c>
      <c r="M6677" s="2">
        <v>2500</v>
      </c>
      <c r="N6677" s="2">
        <v>30000</v>
      </c>
      <c r="O6677" s="2">
        <f>IF(Tabla1[[#This Row],[Mov]]="VNT",Tabla1[[#This Row],[Sale]]-Tabla1[[#This Row],[Cost]],-Tabla1[[#This Row],[Cost]]*Tabla1[[#This Row],[Cant]])</f>
        <v>-7500</v>
      </c>
      <c r="P6677" s="8">
        <f>IF(Tabla1[[#This Row],[Mov]]="VNT",-Tabla1[[#This Row],[Cant]],Tabla1[[#This Row],[Cant]])</f>
        <v>3</v>
      </c>
      <c r="Q6677" s="8">
        <f>DAY(Tabla1[[#This Row],[Date]])</f>
        <v>1</v>
      </c>
      <c r="R6677" s="8">
        <f>MONTH(Tabla1[[#This Row],[Date]])</f>
        <v>2</v>
      </c>
      <c r="S6677" s="8">
        <f>YEAR(Tabla1[[#This Row],[Date]])</f>
        <v>2023</v>
      </c>
    </row>
    <row r="6678" spans="1:19" x14ac:dyDescent="0.2">
      <c r="A6678">
        <v>6665</v>
      </c>
      <c r="B6678" s="1">
        <v>44958</v>
      </c>
      <c r="C6678" t="s">
        <v>261</v>
      </c>
      <c r="D6678" t="s">
        <v>892</v>
      </c>
      <c r="E6678">
        <v>2</v>
      </c>
      <c r="F6678" t="s">
        <v>1545</v>
      </c>
      <c r="G6678" t="s">
        <v>272</v>
      </c>
      <c r="H6678" t="s">
        <v>934</v>
      </c>
      <c r="M6678" s="2">
        <v>17000</v>
      </c>
      <c r="N6678" s="2">
        <v>35000</v>
      </c>
      <c r="O6678" s="2">
        <f>IF(Tabla1[[#This Row],[Mov]]="VNT",Tabla1[[#This Row],[Sale]]-Tabla1[[#This Row],[Cost]],-Tabla1[[#This Row],[Cost]]*Tabla1[[#This Row],[Cant]])</f>
        <v>-34000</v>
      </c>
      <c r="P6678" s="8">
        <f>IF(Tabla1[[#This Row],[Mov]]="VNT",-Tabla1[[#This Row],[Cant]],Tabla1[[#This Row],[Cant]])</f>
        <v>2</v>
      </c>
      <c r="Q6678" s="8">
        <f>DAY(Tabla1[[#This Row],[Date]])</f>
        <v>1</v>
      </c>
      <c r="R6678" s="8">
        <f>MONTH(Tabla1[[#This Row],[Date]])</f>
        <v>2</v>
      </c>
      <c r="S6678" s="8">
        <f>YEAR(Tabla1[[#This Row],[Date]])</f>
        <v>2023</v>
      </c>
    </row>
    <row r="6679" spans="1:19" x14ac:dyDescent="0.2">
      <c r="A6679">
        <v>6666</v>
      </c>
      <c r="B6679" s="1">
        <v>44958</v>
      </c>
      <c r="C6679" t="s">
        <v>261</v>
      </c>
      <c r="D6679" t="s">
        <v>659</v>
      </c>
      <c r="E6679">
        <v>10</v>
      </c>
      <c r="F6679" t="s">
        <v>225</v>
      </c>
      <c r="G6679" t="s">
        <v>272</v>
      </c>
      <c r="H6679" t="s">
        <v>807</v>
      </c>
      <c r="M6679" s="2">
        <v>900</v>
      </c>
      <c r="N6679" s="2">
        <v>10000</v>
      </c>
      <c r="O6679" s="2">
        <f>IF(Tabla1[[#This Row],[Mov]]="VNT",Tabla1[[#This Row],[Sale]]-Tabla1[[#This Row],[Cost]],-Tabla1[[#This Row],[Cost]]*Tabla1[[#This Row],[Cant]])</f>
        <v>-9000</v>
      </c>
      <c r="P6679" s="8">
        <f>IF(Tabla1[[#This Row],[Mov]]="VNT",-Tabla1[[#This Row],[Cant]],Tabla1[[#This Row],[Cant]])</f>
        <v>10</v>
      </c>
      <c r="Q6679" s="8">
        <f>DAY(Tabla1[[#This Row],[Date]])</f>
        <v>1</v>
      </c>
      <c r="R6679" s="8">
        <f>MONTH(Tabla1[[#This Row],[Date]])</f>
        <v>2</v>
      </c>
      <c r="S6679" s="8">
        <f>YEAR(Tabla1[[#This Row],[Date]])</f>
        <v>2023</v>
      </c>
    </row>
    <row r="6680" spans="1:19" x14ac:dyDescent="0.2">
      <c r="A6680">
        <v>6667</v>
      </c>
      <c r="B6680" s="1">
        <v>44958</v>
      </c>
      <c r="C6680" t="s">
        <v>260</v>
      </c>
      <c r="D6680" t="s">
        <v>332</v>
      </c>
      <c r="E6680">
        <v>1</v>
      </c>
      <c r="F6680" t="s">
        <v>116</v>
      </c>
      <c r="G6680" t="s">
        <v>349</v>
      </c>
      <c r="H6680" t="s">
        <v>515</v>
      </c>
      <c r="M6680" s="2">
        <v>934</v>
      </c>
      <c r="N6680" s="2">
        <v>1000</v>
      </c>
      <c r="O6680" s="2">
        <f>IF(Tabla1[[#This Row],[Mov]]="VNT",Tabla1[[#This Row],[Sale]]-Tabla1[[#This Row],[Cost]],-Tabla1[[#This Row],[Cost]]*Tabla1[[#This Row],[Cant]])</f>
        <v>66</v>
      </c>
      <c r="P6680" s="8">
        <f>IF(Tabla1[[#This Row],[Mov]]="VNT",-Tabla1[[#This Row],[Cant]],Tabla1[[#This Row],[Cant]])</f>
        <v>-1</v>
      </c>
      <c r="Q6680" s="8">
        <f>DAY(Tabla1[[#This Row],[Date]])</f>
        <v>1</v>
      </c>
      <c r="R6680" s="8">
        <f>MONTH(Tabla1[[#This Row],[Date]])</f>
        <v>2</v>
      </c>
      <c r="S6680" s="8">
        <f>YEAR(Tabla1[[#This Row],[Date]])</f>
        <v>2023</v>
      </c>
    </row>
    <row r="6681" spans="1:19" x14ac:dyDescent="0.2">
      <c r="A6681">
        <v>6668</v>
      </c>
      <c r="B6681" s="1">
        <v>44958</v>
      </c>
      <c r="C6681" t="s">
        <v>260</v>
      </c>
      <c r="D6681" t="s">
        <v>332</v>
      </c>
      <c r="E6681">
        <v>1</v>
      </c>
      <c r="F6681" t="s">
        <v>532</v>
      </c>
      <c r="G6681" t="s">
        <v>273</v>
      </c>
      <c r="H6681" t="s">
        <v>552</v>
      </c>
      <c r="M6681" s="2">
        <v>18000</v>
      </c>
      <c r="N6681" s="2">
        <v>35000</v>
      </c>
      <c r="O6681" s="2">
        <f>IF(Tabla1[[#This Row],[Mov]]="VNT",Tabla1[[#This Row],[Sale]]-Tabla1[[#This Row],[Cost]],-Tabla1[[#This Row],[Cost]]*Tabla1[[#This Row],[Cant]])</f>
        <v>17000</v>
      </c>
      <c r="P6681" s="8">
        <f>IF(Tabla1[[#This Row],[Mov]]="VNT",-Tabla1[[#This Row],[Cant]],Tabla1[[#This Row],[Cant]])</f>
        <v>-1</v>
      </c>
      <c r="Q6681" s="8">
        <f>DAY(Tabla1[[#This Row],[Date]])</f>
        <v>1</v>
      </c>
      <c r="R6681" s="8">
        <f>MONTH(Tabla1[[#This Row],[Date]])</f>
        <v>2</v>
      </c>
      <c r="S6681" s="8">
        <f>YEAR(Tabla1[[#This Row],[Date]])</f>
        <v>2023</v>
      </c>
    </row>
    <row r="6682" spans="1:19" x14ac:dyDescent="0.2">
      <c r="A6682">
        <v>6669</v>
      </c>
      <c r="B6682" s="1">
        <v>44958</v>
      </c>
      <c r="C6682" t="s">
        <v>260</v>
      </c>
      <c r="D6682" t="s">
        <v>332</v>
      </c>
      <c r="E6682">
        <v>1</v>
      </c>
      <c r="F6682" t="s">
        <v>458</v>
      </c>
      <c r="G6682" t="s">
        <v>284</v>
      </c>
      <c r="H6682" t="s">
        <v>2452</v>
      </c>
      <c r="M6682" s="2">
        <v>0</v>
      </c>
      <c r="N6682" s="2">
        <v>50000</v>
      </c>
      <c r="O6682" s="2">
        <f>IF(Tabla1[[#This Row],[Mov]]="VNT",Tabla1[[#This Row],[Sale]]-Tabla1[[#This Row],[Cost]],-Tabla1[[#This Row],[Cost]]*Tabla1[[#This Row],[Cant]])</f>
        <v>50000</v>
      </c>
      <c r="P6682" s="8">
        <f>IF(Tabla1[[#This Row],[Mov]]="VNT",-Tabla1[[#This Row],[Cant]],Tabla1[[#This Row],[Cant]])</f>
        <v>-1</v>
      </c>
      <c r="Q6682" s="8">
        <f>DAY(Tabla1[[#This Row],[Date]])</f>
        <v>1</v>
      </c>
      <c r="R6682" s="8">
        <f>MONTH(Tabla1[[#This Row],[Date]])</f>
        <v>2</v>
      </c>
      <c r="S6682" s="8">
        <f>YEAR(Tabla1[[#This Row],[Date]])</f>
        <v>2023</v>
      </c>
    </row>
    <row r="6683" spans="1:19" x14ac:dyDescent="0.2">
      <c r="A6683">
        <v>6670</v>
      </c>
      <c r="B6683" s="1">
        <v>44958</v>
      </c>
      <c r="C6683" t="s">
        <v>260</v>
      </c>
      <c r="D6683" t="s">
        <v>874</v>
      </c>
      <c r="E6683">
        <v>1</v>
      </c>
      <c r="F6683" t="s">
        <v>365</v>
      </c>
      <c r="G6683" t="s">
        <v>943</v>
      </c>
      <c r="H6683" t="s">
        <v>945</v>
      </c>
      <c r="L6683" t="s">
        <v>2453</v>
      </c>
      <c r="M6683" s="2">
        <v>0</v>
      </c>
      <c r="N6683" s="2">
        <v>20000</v>
      </c>
      <c r="O6683" s="2">
        <f>IF(Tabla1[[#This Row],[Mov]]="VNT",Tabla1[[#This Row],[Sale]]-Tabla1[[#This Row],[Cost]],-Tabla1[[#This Row],[Cost]]*Tabla1[[#This Row],[Cant]])</f>
        <v>20000</v>
      </c>
      <c r="P6683" s="8">
        <f>IF(Tabla1[[#This Row],[Mov]]="VNT",-Tabla1[[#This Row],[Cant]],Tabla1[[#This Row],[Cant]])</f>
        <v>-1</v>
      </c>
      <c r="Q6683" s="8">
        <f>DAY(Tabla1[[#This Row],[Date]])</f>
        <v>1</v>
      </c>
      <c r="R6683" s="8">
        <f>MONTH(Tabla1[[#This Row],[Date]])</f>
        <v>2</v>
      </c>
      <c r="S6683" s="8">
        <f>YEAR(Tabla1[[#This Row],[Date]])</f>
        <v>2023</v>
      </c>
    </row>
    <row r="6684" spans="1:19" x14ac:dyDescent="0.2">
      <c r="A6684">
        <v>6671</v>
      </c>
      <c r="B6684" s="1">
        <v>44958</v>
      </c>
      <c r="C6684" t="s">
        <v>260</v>
      </c>
      <c r="D6684" t="s">
        <v>332</v>
      </c>
      <c r="E6684">
        <v>1</v>
      </c>
      <c r="F6684" t="s">
        <v>342</v>
      </c>
      <c r="G6684" t="s">
        <v>263</v>
      </c>
      <c r="H6684" t="s">
        <v>2454</v>
      </c>
      <c r="M6684" s="2">
        <v>900</v>
      </c>
      <c r="N6684" s="2">
        <v>10000</v>
      </c>
      <c r="O6684" s="2">
        <f>IF(Tabla1[[#This Row],[Mov]]="VNT",Tabla1[[#This Row],[Sale]]-Tabla1[[#This Row],[Cost]],-Tabla1[[#This Row],[Cost]]*Tabla1[[#This Row],[Cant]])</f>
        <v>9100</v>
      </c>
      <c r="P6684" s="8">
        <f>IF(Tabla1[[#This Row],[Mov]]="VNT",-Tabla1[[#This Row],[Cant]],Tabla1[[#This Row],[Cant]])</f>
        <v>-1</v>
      </c>
      <c r="Q6684" s="8">
        <f>DAY(Tabla1[[#This Row],[Date]])</f>
        <v>1</v>
      </c>
      <c r="R6684" s="8">
        <f>MONTH(Tabla1[[#This Row],[Date]])</f>
        <v>2</v>
      </c>
      <c r="S6684" s="8">
        <f>YEAR(Tabla1[[#This Row],[Date]])</f>
        <v>2023</v>
      </c>
    </row>
    <row r="6685" spans="1:19" x14ac:dyDescent="0.2">
      <c r="A6685">
        <v>6672</v>
      </c>
      <c r="B6685" s="1">
        <v>44958</v>
      </c>
      <c r="C6685" t="s">
        <v>260</v>
      </c>
      <c r="D6685" t="s">
        <v>332</v>
      </c>
      <c r="E6685">
        <v>1</v>
      </c>
      <c r="F6685" t="s">
        <v>342</v>
      </c>
      <c r="G6685" t="s">
        <v>263</v>
      </c>
      <c r="H6685" t="s">
        <v>2455</v>
      </c>
      <c r="M6685" s="2">
        <v>900</v>
      </c>
      <c r="N6685" s="2">
        <v>10000</v>
      </c>
      <c r="O6685" s="2">
        <f>IF(Tabla1[[#This Row],[Mov]]="VNT",Tabla1[[#This Row],[Sale]]-Tabla1[[#This Row],[Cost]],-Tabla1[[#This Row],[Cost]]*Tabla1[[#This Row],[Cant]])</f>
        <v>9100</v>
      </c>
      <c r="P6685" s="8">
        <f>IF(Tabla1[[#This Row],[Mov]]="VNT",-Tabla1[[#This Row],[Cant]],Tabla1[[#This Row],[Cant]])</f>
        <v>-1</v>
      </c>
      <c r="Q6685" s="8">
        <f>DAY(Tabla1[[#This Row],[Date]])</f>
        <v>1</v>
      </c>
      <c r="R6685" s="8">
        <f>MONTH(Tabla1[[#This Row],[Date]])</f>
        <v>2</v>
      </c>
      <c r="S6685" s="8">
        <f>YEAR(Tabla1[[#This Row],[Date]])</f>
        <v>2023</v>
      </c>
    </row>
    <row r="6686" spans="1:19" x14ac:dyDescent="0.2">
      <c r="A6686">
        <v>6673</v>
      </c>
      <c r="B6686" s="1">
        <v>44958</v>
      </c>
      <c r="C6686" t="s">
        <v>260</v>
      </c>
      <c r="D6686" t="s">
        <v>332</v>
      </c>
      <c r="E6686">
        <v>1</v>
      </c>
      <c r="F6686" t="s">
        <v>458</v>
      </c>
      <c r="G6686" t="s">
        <v>262</v>
      </c>
      <c r="H6686" t="s">
        <v>2456</v>
      </c>
      <c r="M6686" s="2">
        <v>0</v>
      </c>
      <c r="N6686" s="2">
        <v>10000</v>
      </c>
      <c r="O6686" s="2">
        <f>IF(Tabla1[[#This Row],[Mov]]="VNT",Tabla1[[#This Row],[Sale]]-Tabla1[[#This Row],[Cost]],-Tabla1[[#This Row],[Cost]]*Tabla1[[#This Row],[Cant]])</f>
        <v>10000</v>
      </c>
      <c r="P6686" s="8">
        <f>IF(Tabla1[[#This Row],[Mov]]="VNT",-Tabla1[[#This Row],[Cant]],Tabla1[[#This Row],[Cant]])</f>
        <v>-1</v>
      </c>
      <c r="Q6686" s="8">
        <f>DAY(Tabla1[[#This Row],[Date]])</f>
        <v>1</v>
      </c>
      <c r="R6686" s="8">
        <f>MONTH(Tabla1[[#This Row],[Date]])</f>
        <v>2</v>
      </c>
      <c r="S6686" s="8">
        <f>YEAR(Tabla1[[#This Row],[Date]])</f>
        <v>2023</v>
      </c>
    </row>
    <row r="6687" spans="1:19" x14ac:dyDescent="0.2">
      <c r="A6687">
        <v>6674</v>
      </c>
      <c r="B6687" s="1">
        <v>44958</v>
      </c>
      <c r="C6687" t="s">
        <v>260</v>
      </c>
      <c r="D6687" t="s">
        <v>332</v>
      </c>
      <c r="E6687">
        <v>1</v>
      </c>
      <c r="F6687" t="s">
        <v>15</v>
      </c>
      <c r="G6687" t="s">
        <v>266</v>
      </c>
      <c r="H6687" t="s">
        <v>2064</v>
      </c>
      <c r="M6687" s="2">
        <v>2800</v>
      </c>
      <c r="N6687" s="2">
        <v>10000</v>
      </c>
      <c r="O6687" s="2">
        <f>IF(Tabla1[[#This Row],[Mov]]="VNT",Tabla1[[#This Row],[Sale]]-Tabla1[[#This Row],[Cost]],-Tabla1[[#This Row],[Cost]]*Tabla1[[#This Row],[Cant]])</f>
        <v>7200</v>
      </c>
      <c r="P6687" s="8">
        <f>IF(Tabla1[[#This Row],[Mov]]="VNT",-Tabla1[[#This Row],[Cant]],Tabla1[[#This Row],[Cant]])</f>
        <v>-1</v>
      </c>
      <c r="Q6687" s="8">
        <f>DAY(Tabla1[[#This Row],[Date]])</f>
        <v>1</v>
      </c>
      <c r="R6687" s="8">
        <f>MONTH(Tabla1[[#This Row],[Date]])</f>
        <v>2</v>
      </c>
      <c r="S6687" s="8">
        <f>YEAR(Tabla1[[#This Row],[Date]])</f>
        <v>2023</v>
      </c>
    </row>
    <row r="6688" spans="1:19" x14ac:dyDescent="0.2">
      <c r="A6688">
        <v>6675</v>
      </c>
      <c r="B6688" s="1">
        <v>44958</v>
      </c>
      <c r="C6688" t="s">
        <v>260</v>
      </c>
      <c r="D6688" t="s">
        <v>332</v>
      </c>
      <c r="E6688">
        <v>1</v>
      </c>
      <c r="F6688" t="s">
        <v>458</v>
      </c>
      <c r="G6688" t="s">
        <v>272</v>
      </c>
      <c r="H6688" t="s">
        <v>2457</v>
      </c>
      <c r="M6688" s="2">
        <v>1000</v>
      </c>
      <c r="N6688" s="2">
        <v>30000</v>
      </c>
      <c r="O6688" s="2">
        <f>IF(Tabla1[[#This Row],[Mov]]="VNT",Tabla1[[#This Row],[Sale]]-Tabla1[[#This Row],[Cost]],-Tabla1[[#This Row],[Cost]]*Tabla1[[#This Row],[Cant]])</f>
        <v>29000</v>
      </c>
      <c r="P6688" s="8">
        <f>IF(Tabla1[[#This Row],[Mov]]="VNT",-Tabla1[[#This Row],[Cant]],Tabla1[[#This Row],[Cant]])</f>
        <v>-1</v>
      </c>
      <c r="Q6688" s="8">
        <f>DAY(Tabla1[[#This Row],[Date]])</f>
        <v>1</v>
      </c>
      <c r="R6688" s="8">
        <f>MONTH(Tabla1[[#This Row],[Date]])</f>
        <v>2</v>
      </c>
      <c r="S6688" s="8">
        <f>YEAR(Tabla1[[#This Row],[Date]])</f>
        <v>2023</v>
      </c>
    </row>
    <row r="6689" spans="1:19" x14ac:dyDescent="0.2">
      <c r="A6689">
        <v>6676</v>
      </c>
      <c r="B6689" s="1">
        <v>44958</v>
      </c>
      <c r="C6689" t="s">
        <v>260</v>
      </c>
      <c r="D6689" t="s">
        <v>332</v>
      </c>
      <c r="E6689">
        <v>1</v>
      </c>
      <c r="F6689" t="s">
        <v>21</v>
      </c>
      <c r="G6689" t="s">
        <v>272</v>
      </c>
      <c r="H6689" t="s">
        <v>24</v>
      </c>
      <c r="M6689" s="2">
        <v>3500</v>
      </c>
      <c r="N6689" s="2">
        <v>12000</v>
      </c>
      <c r="O6689" s="2">
        <f>IF(Tabla1[[#This Row],[Mov]]="VNT",Tabla1[[#This Row],[Sale]]-Tabla1[[#This Row],[Cost]],-Tabla1[[#This Row],[Cost]]*Tabla1[[#This Row],[Cant]])</f>
        <v>8500</v>
      </c>
      <c r="P6689" s="8">
        <f>IF(Tabla1[[#This Row],[Mov]]="VNT",-Tabla1[[#This Row],[Cant]],Tabla1[[#This Row],[Cant]])</f>
        <v>-1</v>
      </c>
      <c r="Q6689" s="8">
        <f>DAY(Tabla1[[#This Row],[Date]])</f>
        <v>1</v>
      </c>
      <c r="R6689" s="8">
        <f>MONTH(Tabla1[[#This Row],[Date]])</f>
        <v>2</v>
      </c>
      <c r="S6689" s="8">
        <f>YEAR(Tabla1[[#This Row],[Date]])</f>
        <v>2023</v>
      </c>
    </row>
    <row r="6690" spans="1:19" x14ac:dyDescent="0.2">
      <c r="A6690">
        <v>6677</v>
      </c>
      <c r="B6690" s="1">
        <v>44958</v>
      </c>
      <c r="C6690" t="s">
        <v>260</v>
      </c>
      <c r="D6690" t="s">
        <v>332</v>
      </c>
      <c r="E6690">
        <v>1</v>
      </c>
      <c r="F6690" t="s">
        <v>116</v>
      </c>
      <c r="G6690" t="s">
        <v>382</v>
      </c>
      <c r="H6690" t="s">
        <v>514</v>
      </c>
      <c r="M6690" s="2">
        <v>14952</v>
      </c>
      <c r="N6690" s="2">
        <v>16000</v>
      </c>
      <c r="O6690" s="2">
        <f>IF(Tabla1[[#This Row],[Mov]]="VNT",Tabla1[[#This Row],[Sale]]-Tabla1[[#This Row],[Cost]],-Tabla1[[#This Row],[Cost]]*Tabla1[[#This Row],[Cant]])</f>
        <v>1048</v>
      </c>
      <c r="P6690" s="8">
        <f>IF(Tabla1[[#This Row],[Mov]]="VNT",-Tabla1[[#This Row],[Cant]],Tabla1[[#This Row],[Cant]])</f>
        <v>-1</v>
      </c>
      <c r="Q6690" s="8">
        <f>DAY(Tabla1[[#This Row],[Date]])</f>
        <v>1</v>
      </c>
      <c r="R6690" s="8">
        <f>MONTH(Tabla1[[#This Row],[Date]])</f>
        <v>2</v>
      </c>
      <c r="S6690" s="8">
        <f>YEAR(Tabla1[[#This Row],[Date]])</f>
        <v>2023</v>
      </c>
    </row>
    <row r="6691" spans="1:19" x14ac:dyDescent="0.2">
      <c r="A6691">
        <v>6678</v>
      </c>
      <c r="B6691" s="1">
        <v>44958</v>
      </c>
      <c r="C6691" t="s">
        <v>260</v>
      </c>
      <c r="D6691" t="s">
        <v>332</v>
      </c>
      <c r="E6691">
        <v>1</v>
      </c>
      <c r="F6691" t="s">
        <v>225</v>
      </c>
      <c r="G6691" t="s">
        <v>284</v>
      </c>
      <c r="H6691" t="s">
        <v>1625</v>
      </c>
      <c r="M6691" s="2">
        <v>1100</v>
      </c>
      <c r="N6691" s="2">
        <v>10000</v>
      </c>
      <c r="O6691" s="2">
        <f>IF(Tabla1[[#This Row],[Mov]]="VNT",Tabla1[[#This Row],[Sale]]-Tabla1[[#This Row],[Cost]],-Tabla1[[#This Row],[Cost]]*Tabla1[[#This Row],[Cant]])</f>
        <v>8900</v>
      </c>
      <c r="P6691" s="8">
        <f>IF(Tabla1[[#This Row],[Mov]]="VNT",-Tabla1[[#This Row],[Cant]],Tabla1[[#This Row],[Cant]])</f>
        <v>-1</v>
      </c>
      <c r="Q6691" s="8">
        <f>DAY(Tabla1[[#This Row],[Date]])</f>
        <v>1</v>
      </c>
      <c r="R6691" s="8">
        <f>MONTH(Tabla1[[#This Row],[Date]])</f>
        <v>2</v>
      </c>
      <c r="S6691" s="8">
        <f>YEAR(Tabla1[[#This Row],[Date]])</f>
        <v>2023</v>
      </c>
    </row>
    <row r="6692" spans="1:19" x14ac:dyDescent="0.2">
      <c r="A6692">
        <v>6679</v>
      </c>
      <c r="B6692" s="1">
        <v>44958</v>
      </c>
      <c r="C6692" t="s">
        <v>260</v>
      </c>
      <c r="D6692" t="s">
        <v>332</v>
      </c>
      <c r="E6692">
        <v>1</v>
      </c>
      <c r="F6692" t="s">
        <v>225</v>
      </c>
      <c r="G6692" t="s">
        <v>284</v>
      </c>
      <c r="H6692" t="s">
        <v>1394</v>
      </c>
      <c r="M6692" s="2">
        <v>1100</v>
      </c>
      <c r="N6692" s="2">
        <v>10000</v>
      </c>
      <c r="O6692" s="2">
        <f>IF(Tabla1[[#This Row],[Mov]]="VNT",Tabla1[[#This Row],[Sale]]-Tabla1[[#This Row],[Cost]],-Tabla1[[#This Row],[Cost]]*Tabla1[[#This Row],[Cant]])</f>
        <v>8900</v>
      </c>
      <c r="P6692" s="8">
        <f>IF(Tabla1[[#This Row],[Mov]]="VNT",-Tabla1[[#This Row],[Cant]],Tabla1[[#This Row],[Cant]])</f>
        <v>-1</v>
      </c>
      <c r="Q6692" s="8">
        <f>DAY(Tabla1[[#This Row],[Date]])</f>
        <v>1</v>
      </c>
      <c r="R6692" s="8">
        <f>MONTH(Tabla1[[#This Row],[Date]])</f>
        <v>2</v>
      </c>
      <c r="S6692" s="8">
        <f>YEAR(Tabla1[[#This Row],[Date]])</f>
        <v>2023</v>
      </c>
    </row>
    <row r="6693" spans="1:19" x14ac:dyDescent="0.2">
      <c r="A6693">
        <v>6680</v>
      </c>
      <c r="B6693" s="1">
        <v>44958</v>
      </c>
      <c r="C6693" t="s">
        <v>260</v>
      </c>
      <c r="D6693" t="s">
        <v>332</v>
      </c>
      <c r="E6693">
        <v>1</v>
      </c>
      <c r="F6693" t="s">
        <v>891</v>
      </c>
      <c r="G6693" t="s">
        <v>284</v>
      </c>
      <c r="H6693" t="s">
        <v>1394</v>
      </c>
      <c r="M6693" s="2">
        <v>3500</v>
      </c>
      <c r="N6693" s="2">
        <v>10000</v>
      </c>
      <c r="O6693" s="2">
        <f>IF(Tabla1[[#This Row],[Mov]]="VNT",Tabla1[[#This Row],[Sale]]-Tabla1[[#This Row],[Cost]],-Tabla1[[#This Row],[Cost]]*Tabla1[[#This Row],[Cant]])</f>
        <v>6500</v>
      </c>
      <c r="P6693" s="8">
        <f>IF(Tabla1[[#This Row],[Mov]]="VNT",-Tabla1[[#This Row],[Cant]],Tabla1[[#This Row],[Cant]])</f>
        <v>-1</v>
      </c>
      <c r="Q6693" s="8">
        <f>DAY(Tabla1[[#This Row],[Date]])</f>
        <v>1</v>
      </c>
      <c r="R6693" s="8">
        <f>MONTH(Tabla1[[#This Row],[Date]])</f>
        <v>2</v>
      </c>
      <c r="S6693" s="8">
        <f>YEAR(Tabla1[[#This Row],[Date]])</f>
        <v>2023</v>
      </c>
    </row>
    <row r="6694" spans="1:19" x14ac:dyDescent="0.2">
      <c r="A6694">
        <v>6681</v>
      </c>
      <c r="B6694" s="1">
        <v>44958</v>
      </c>
      <c r="C6694" t="s">
        <v>260</v>
      </c>
      <c r="D6694" t="s">
        <v>332</v>
      </c>
      <c r="E6694">
        <v>1</v>
      </c>
      <c r="F6694" t="s">
        <v>116</v>
      </c>
      <c r="G6694" t="s">
        <v>347</v>
      </c>
      <c r="H6694" t="s">
        <v>518</v>
      </c>
      <c r="M6694" s="2">
        <v>6074</v>
      </c>
      <c r="N6694" s="2">
        <v>6500</v>
      </c>
      <c r="O6694" s="2">
        <f>IF(Tabla1[[#This Row],[Mov]]="VNT",Tabla1[[#This Row],[Sale]]-Tabla1[[#This Row],[Cost]],-Tabla1[[#This Row],[Cost]]*Tabla1[[#This Row],[Cant]])</f>
        <v>426</v>
      </c>
      <c r="P6694" s="8">
        <f>IF(Tabla1[[#This Row],[Mov]]="VNT",-Tabla1[[#This Row],[Cant]],Tabla1[[#This Row],[Cant]])</f>
        <v>-1</v>
      </c>
      <c r="Q6694" s="8">
        <f>DAY(Tabla1[[#This Row],[Date]])</f>
        <v>1</v>
      </c>
      <c r="R6694" s="8">
        <f>MONTH(Tabla1[[#This Row],[Date]])</f>
        <v>2</v>
      </c>
      <c r="S6694" s="8">
        <f>YEAR(Tabla1[[#This Row],[Date]])</f>
        <v>2023</v>
      </c>
    </row>
    <row r="6695" spans="1:19" x14ac:dyDescent="0.2">
      <c r="A6695">
        <v>6682</v>
      </c>
      <c r="B6695" s="1">
        <v>44958</v>
      </c>
      <c r="C6695" t="s">
        <v>260</v>
      </c>
      <c r="D6695" t="s">
        <v>332</v>
      </c>
      <c r="E6695">
        <v>1</v>
      </c>
      <c r="F6695" t="s">
        <v>116</v>
      </c>
      <c r="G6695" t="s">
        <v>347</v>
      </c>
      <c r="H6695" t="s">
        <v>518</v>
      </c>
      <c r="M6695" s="2">
        <v>6074</v>
      </c>
      <c r="N6695" s="2">
        <v>6500</v>
      </c>
      <c r="O6695" s="2">
        <f>IF(Tabla1[[#This Row],[Mov]]="VNT",Tabla1[[#This Row],[Sale]]-Tabla1[[#This Row],[Cost]],-Tabla1[[#This Row],[Cost]]*Tabla1[[#This Row],[Cant]])</f>
        <v>426</v>
      </c>
      <c r="P6695" s="8">
        <f>IF(Tabla1[[#This Row],[Mov]]="VNT",-Tabla1[[#This Row],[Cant]],Tabla1[[#This Row],[Cant]])</f>
        <v>-1</v>
      </c>
      <c r="Q6695" s="8">
        <f>DAY(Tabla1[[#This Row],[Date]])</f>
        <v>1</v>
      </c>
      <c r="R6695" s="8">
        <f>MONTH(Tabla1[[#This Row],[Date]])</f>
        <v>2</v>
      </c>
      <c r="S6695" s="8">
        <f>YEAR(Tabla1[[#This Row],[Date]])</f>
        <v>2023</v>
      </c>
    </row>
    <row r="6696" spans="1:19" x14ac:dyDescent="0.2">
      <c r="A6696">
        <v>6683</v>
      </c>
      <c r="B6696" s="1">
        <v>44958</v>
      </c>
      <c r="C6696" t="s">
        <v>260</v>
      </c>
      <c r="D6696" t="s">
        <v>332</v>
      </c>
      <c r="E6696">
        <v>1</v>
      </c>
      <c r="F6696" t="s">
        <v>458</v>
      </c>
      <c r="G6696" t="s">
        <v>284</v>
      </c>
      <c r="H6696" t="s">
        <v>2458</v>
      </c>
      <c r="M6696" s="2">
        <v>0</v>
      </c>
      <c r="N6696" s="2">
        <v>20000</v>
      </c>
      <c r="O6696" s="2">
        <f>IF(Tabla1[[#This Row],[Mov]]="VNT",Tabla1[[#This Row],[Sale]]-Tabla1[[#This Row],[Cost]],-Tabla1[[#This Row],[Cost]]*Tabla1[[#This Row],[Cant]])</f>
        <v>20000</v>
      </c>
      <c r="P6696" s="8">
        <f>IF(Tabla1[[#This Row],[Mov]]="VNT",-Tabla1[[#This Row],[Cant]],Tabla1[[#This Row],[Cant]])</f>
        <v>-1</v>
      </c>
      <c r="Q6696" s="8">
        <f>DAY(Tabla1[[#This Row],[Date]])</f>
        <v>1</v>
      </c>
      <c r="R6696" s="8">
        <f>MONTH(Tabla1[[#This Row],[Date]])</f>
        <v>2</v>
      </c>
      <c r="S6696" s="8">
        <f>YEAR(Tabla1[[#This Row],[Date]])</f>
        <v>2023</v>
      </c>
    </row>
    <row r="6697" spans="1:19" x14ac:dyDescent="0.2">
      <c r="A6697">
        <v>6684</v>
      </c>
      <c r="B6697" s="1">
        <v>44958</v>
      </c>
      <c r="C6697" t="s">
        <v>260</v>
      </c>
      <c r="D6697" t="s">
        <v>332</v>
      </c>
      <c r="E6697">
        <v>1</v>
      </c>
      <c r="F6697" t="s">
        <v>116</v>
      </c>
      <c r="G6697" t="s">
        <v>347</v>
      </c>
      <c r="H6697" t="s">
        <v>518</v>
      </c>
      <c r="M6697" s="2">
        <v>6074</v>
      </c>
      <c r="N6697" s="2">
        <v>6500</v>
      </c>
      <c r="O6697" s="2">
        <f>IF(Tabla1[[#This Row],[Mov]]="VNT",Tabla1[[#This Row],[Sale]]-Tabla1[[#This Row],[Cost]],-Tabla1[[#This Row],[Cost]]*Tabla1[[#This Row],[Cant]])</f>
        <v>426</v>
      </c>
      <c r="P6697" s="8">
        <f>IF(Tabla1[[#This Row],[Mov]]="VNT",-Tabla1[[#This Row],[Cant]],Tabla1[[#This Row],[Cant]])</f>
        <v>-1</v>
      </c>
      <c r="Q6697" s="8">
        <f>DAY(Tabla1[[#This Row],[Date]])</f>
        <v>1</v>
      </c>
      <c r="R6697" s="8">
        <f>MONTH(Tabla1[[#This Row],[Date]])</f>
        <v>2</v>
      </c>
      <c r="S6697" s="8">
        <f>YEAR(Tabla1[[#This Row],[Date]])</f>
        <v>2023</v>
      </c>
    </row>
    <row r="6698" spans="1:19" x14ac:dyDescent="0.2">
      <c r="A6698">
        <v>6685</v>
      </c>
      <c r="B6698" s="1">
        <v>44958</v>
      </c>
      <c r="C6698" t="s">
        <v>260</v>
      </c>
      <c r="D6698" t="s">
        <v>332</v>
      </c>
      <c r="E6698">
        <v>1</v>
      </c>
      <c r="F6698" t="s">
        <v>21</v>
      </c>
      <c r="G6698" t="s">
        <v>2459</v>
      </c>
      <c r="H6698" t="s">
        <v>2460</v>
      </c>
      <c r="M6698" s="2">
        <v>10000</v>
      </c>
      <c r="N6698" s="2">
        <v>20000</v>
      </c>
      <c r="O6698" s="2">
        <f>IF(Tabla1[[#This Row],[Mov]]="VNT",Tabla1[[#This Row],[Sale]]-Tabla1[[#This Row],[Cost]],-Tabla1[[#This Row],[Cost]]*Tabla1[[#This Row],[Cant]])</f>
        <v>10000</v>
      </c>
      <c r="P6698" s="8">
        <f>IF(Tabla1[[#This Row],[Mov]]="VNT",-Tabla1[[#This Row],[Cant]],Tabla1[[#This Row],[Cant]])</f>
        <v>-1</v>
      </c>
      <c r="Q6698" s="8">
        <f>DAY(Tabla1[[#This Row],[Date]])</f>
        <v>1</v>
      </c>
      <c r="R6698" s="8">
        <f>MONTH(Tabla1[[#This Row],[Date]])</f>
        <v>2</v>
      </c>
      <c r="S6698" s="8">
        <f>YEAR(Tabla1[[#This Row],[Date]])</f>
        <v>2023</v>
      </c>
    </row>
    <row r="6699" spans="1:19" x14ac:dyDescent="0.2">
      <c r="A6699">
        <v>6686</v>
      </c>
      <c r="B6699" s="1">
        <v>44958</v>
      </c>
      <c r="C6699" t="s">
        <v>260</v>
      </c>
      <c r="D6699" t="s">
        <v>332</v>
      </c>
      <c r="E6699">
        <v>1</v>
      </c>
      <c r="F6699" t="s">
        <v>342</v>
      </c>
      <c r="G6699" t="s">
        <v>1782</v>
      </c>
      <c r="H6699" t="s">
        <v>1315</v>
      </c>
      <c r="M6699" s="2">
        <v>900</v>
      </c>
      <c r="N6699" s="2">
        <v>10000</v>
      </c>
      <c r="O6699" s="2">
        <f>IF(Tabla1[[#This Row],[Mov]]="VNT",Tabla1[[#This Row],[Sale]]-Tabla1[[#This Row],[Cost]],-Tabla1[[#This Row],[Cost]]*Tabla1[[#This Row],[Cant]])</f>
        <v>9100</v>
      </c>
      <c r="P6699" s="8">
        <f>IF(Tabla1[[#This Row],[Mov]]="VNT",-Tabla1[[#This Row],[Cant]],Tabla1[[#This Row],[Cant]])</f>
        <v>-1</v>
      </c>
      <c r="Q6699" s="8">
        <f>DAY(Tabla1[[#This Row],[Date]])</f>
        <v>1</v>
      </c>
      <c r="R6699" s="8">
        <f>MONTH(Tabla1[[#This Row],[Date]])</f>
        <v>2</v>
      </c>
      <c r="S6699" s="8">
        <f>YEAR(Tabla1[[#This Row],[Date]])</f>
        <v>2023</v>
      </c>
    </row>
    <row r="6700" spans="1:19" x14ac:dyDescent="0.2">
      <c r="A6700">
        <v>6687</v>
      </c>
      <c r="B6700" s="1">
        <v>44958</v>
      </c>
      <c r="C6700" t="s">
        <v>260</v>
      </c>
      <c r="D6700" t="s">
        <v>332</v>
      </c>
      <c r="E6700">
        <v>1</v>
      </c>
      <c r="F6700" t="s">
        <v>891</v>
      </c>
      <c r="G6700" t="s">
        <v>1782</v>
      </c>
      <c r="H6700" t="s">
        <v>1315</v>
      </c>
      <c r="M6700" s="2">
        <v>3500</v>
      </c>
      <c r="N6700" s="2">
        <v>10000</v>
      </c>
      <c r="O6700" s="2">
        <f>IF(Tabla1[[#This Row],[Mov]]="VNT",Tabla1[[#This Row],[Sale]]-Tabla1[[#This Row],[Cost]],-Tabla1[[#This Row],[Cost]]*Tabla1[[#This Row],[Cant]])</f>
        <v>6500</v>
      </c>
      <c r="P6700" s="8">
        <f>IF(Tabla1[[#This Row],[Mov]]="VNT",-Tabla1[[#This Row],[Cant]],Tabla1[[#This Row],[Cant]])</f>
        <v>-1</v>
      </c>
      <c r="Q6700" s="8">
        <f>DAY(Tabla1[[#This Row],[Date]])</f>
        <v>1</v>
      </c>
      <c r="R6700" s="8">
        <f>MONTH(Tabla1[[#This Row],[Date]])</f>
        <v>2</v>
      </c>
      <c r="S6700" s="8">
        <f>YEAR(Tabla1[[#This Row],[Date]])</f>
        <v>2023</v>
      </c>
    </row>
    <row r="6701" spans="1:19" x14ac:dyDescent="0.2">
      <c r="A6701">
        <v>6688</v>
      </c>
      <c r="B6701" s="1">
        <v>44958</v>
      </c>
      <c r="C6701" t="s">
        <v>260</v>
      </c>
      <c r="D6701" t="s">
        <v>332</v>
      </c>
      <c r="E6701">
        <v>1</v>
      </c>
      <c r="F6701" t="s">
        <v>21</v>
      </c>
      <c r="G6701" t="s">
        <v>272</v>
      </c>
      <c r="H6701" t="s">
        <v>1522</v>
      </c>
      <c r="M6701" s="2">
        <v>2800</v>
      </c>
      <c r="N6701" s="2">
        <v>10000</v>
      </c>
      <c r="O6701" s="2">
        <f>IF(Tabla1[[#This Row],[Mov]]="VNT",Tabla1[[#This Row],[Sale]]-Tabla1[[#This Row],[Cost]],-Tabla1[[#This Row],[Cost]]*Tabla1[[#This Row],[Cant]])</f>
        <v>7200</v>
      </c>
      <c r="P6701" s="8">
        <f>IF(Tabla1[[#This Row],[Mov]]="VNT",-Tabla1[[#This Row],[Cant]],Tabla1[[#This Row],[Cant]])</f>
        <v>-1</v>
      </c>
      <c r="Q6701" s="8">
        <f>DAY(Tabla1[[#This Row],[Date]])</f>
        <v>1</v>
      </c>
      <c r="R6701" s="8">
        <f>MONTH(Tabla1[[#This Row],[Date]])</f>
        <v>2</v>
      </c>
      <c r="S6701" s="8">
        <f>YEAR(Tabla1[[#This Row],[Date]])</f>
        <v>2023</v>
      </c>
    </row>
    <row r="6702" spans="1:19" x14ac:dyDescent="0.2">
      <c r="A6702">
        <v>6689</v>
      </c>
      <c r="B6702" s="1">
        <v>44958</v>
      </c>
      <c r="C6702" t="s">
        <v>260</v>
      </c>
      <c r="D6702" t="s">
        <v>332</v>
      </c>
      <c r="E6702">
        <v>1</v>
      </c>
      <c r="F6702" t="s">
        <v>116</v>
      </c>
      <c r="G6702" t="s">
        <v>347</v>
      </c>
      <c r="H6702" t="s">
        <v>518</v>
      </c>
      <c r="M6702" s="2">
        <v>6074</v>
      </c>
      <c r="N6702" s="2">
        <v>6500</v>
      </c>
      <c r="O6702" s="2">
        <f>IF(Tabla1[[#This Row],[Mov]]="VNT",Tabla1[[#This Row],[Sale]]-Tabla1[[#This Row],[Cost]],-Tabla1[[#This Row],[Cost]]*Tabla1[[#This Row],[Cant]])</f>
        <v>426</v>
      </c>
      <c r="P6702" s="8">
        <f>IF(Tabla1[[#This Row],[Mov]]="VNT",-Tabla1[[#This Row],[Cant]],Tabla1[[#This Row],[Cant]])</f>
        <v>-1</v>
      </c>
      <c r="Q6702" s="8">
        <f>DAY(Tabla1[[#This Row],[Date]])</f>
        <v>1</v>
      </c>
      <c r="R6702" s="8">
        <f>MONTH(Tabla1[[#This Row],[Date]])</f>
        <v>2</v>
      </c>
      <c r="S6702" s="8">
        <f>YEAR(Tabla1[[#This Row],[Date]])</f>
        <v>2023</v>
      </c>
    </row>
    <row r="6703" spans="1:19" x14ac:dyDescent="0.2">
      <c r="A6703">
        <v>6690</v>
      </c>
      <c r="B6703" s="1">
        <v>44958</v>
      </c>
      <c r="C6703" t="s">
        <v>260</v>
      </c>
      <c r="D6703" t="s">
        <v>332</v>
      </c>
      <c r="E6703">
        <v>1</v>
      </c>
      <c r="F6703" t="s">
        <v>214</v>
      </c>
      <c r="G6703" t="s">
        <v>794</v>
      </c>
      <c r="H6703" t="s">
        <v>215</v>
      </c>
      <c r="M6703" s="2">
        <v>13000</v>
      </c>
      <c r="N6703" s="2">
        <v>29000</v>
      </c>
      <c r="O6703" s="2">
        <f>IF(Tabla1[[#This Row],[Mov]]="VNT",Tabla1[[#This Row],[Sale]]-Tabla1[[#This Row],[Cost]],-Tabla1[[#This Row],[Cost]]*Tabla1[[#This Row],[Cant]])</f>
        <v>16000</v>
      </c>
      <c r="P6703" s="8">
        <f>IF(Tabla1[[#This Row],[Mov]]="VNT",-Tabla1[[#This Row],[Cant]],Tabla1[[#This Row],[Cant]])</f>
        <v>-1</v>
      </c>
      <c r="Q6703" s="8">
        <f>DAY(Tabla1[[#This Row],[Date]])</f>
        <v>1</v>
      </c>
      <c r="R6703" s="8">
        <f>MONTH(Tabla1[[#This Row],[Date]])</f>
        <v>2</v>
      </c>
      <c r="S6703" s="8">
        <f>YEAR(Tabla1[[#This Row],[Date]])</f>
        <v>2023</v>
      </c>
    </row>
    <row r="6704" spans="1:19" x14ac:dyDescent="0.2">
      <c r="A6704">
        <v>6691</v>
      </c>
      <c r="B6704" s="1">
        <v>44958</v>
      </c>
      <c r="C6704" t="s">
        <v>260</v>
      </c>
      <c r="D6704" t="s">
        <v>332</v>
      </c>
      <c r="E6704">
        <v>1</v>
      </c>
      <c r="F6704" t="s">
        <v>15</v>
      </c>
      <c r="G6704" t="s">
        <v>1462</v>
      </c>
      <c r="H6704" t="s">
        <v>1511</v>
      </c>
      <c r="M6704" s="2">
        <v>5000</v>
      </c>
      <c r="N6704" s="2">
        <v>10000</v>
      </c>
      <c r="O6704" s="2">
        <f>IF(Tabla1[[#This Row],[Mov]]="VNT",Tabla1[[#This Row],[Sale]]-Tabla1[[#This Row],[Cost]],-Tabla1[[#This Row],[Cost]]*Tabla1[[#This Row],[Cant]])</f>
        <v>5000</v>
      </c>
      <c r="P6704" s="8">
        <f>IF(Tabla1[[#This Row],[Mov]]="VNT",-Tabla1[[#This Row],[Cant]],Tabla1[[#This Row],[Cant]])</f>
        <v>-1</v>
      </c>
      <c r="Q6704" s="8">
        <f>DAY(Tabla1[[#This Row],[Date]])</f>
        <v>1</v>
      </c>
      <c r="R6704" s="8">
        <f>MONTH(Tabla1[[#This Row],[Date]])</f>
        <v>2</v>
      </c>
      <c r="S6704" s="8">
        <f>YEAR(Tabla1[[#This Row],[Date]])</f>
        <v>2023</v>
      </c>
    </row>
    <row r="6705" spans="1:19" x14ac:dyDescent="0.2">
      <c r="A6705">
        <v>6692</v>
      </c>
      <c r="B6705" s="1">
        <v>44958</v>
      </c>
      <c r="C6705" t="s">
        <v>260</v>
      </c>
      <c r="D6705" t="s">
        <v>332</v>
      </c>
      <c r="E6705">
        <v>1</v>
      </c>
      <c r="F6705" t="s">
        <v>2446</v>
      </c>
      <c r="G6705" t="s">
        <v>794</v>
      </c>
      <c r="H6705" t="s">
        <v>215</v>
      </c>
      <c r="M6705" s="2">
        <v>1200</v>
      </c>
      <c r="N6705" s="2">
        <v>5000</v>
      </c>
      <c r="O6705" s="2">
        <f>IF(Tabla1[[#This Row],[Mov]]="VNT",Tabla1[[#This Row],[Sale]]-Tabla1[[#This Row],[Cost]],-Tabla1[[#This Row],[Cost]]*Tabla1[[#This Row],[Cant]])</f>
        <v>3800</v>
      </c>
      <c r="P6705" s="8">
        <f>IF(Tabla1[[#This Row],[Mov]]="VNT",-Tabla1[[#This Row],[Cant]],Tabla1[[#This Row],[Cant]])</f>
        <v>-1</v>
      </c>
      <c r="Q6705" s="8">
        <f>DAY(Tabla1[[#This Row],[Date]])</f>
        <v>1</v>
      </c>
      <c r="R6705" s="8">
        <f>MONTH(Tabla1[[#This Row],[Date]])</f>
        <v>2</v>
      </c>
      <c r="S6705" s="8">
        <f>YEAR(Tabla1[[#This Row],[Date]])</f>
        <v>2023</v>
      </c>
    </row>
    <row r="6706" spans="1:19" x14ac:dyDescent="0.2">
      <c r="A6706">
        <v>6693</v>
      </c>
      <c r="B6706" s="1">
        <v>44958</v>
      </c>
      <c r="C6706" t="s">
        <v>260</v>
      </c>
      <c r="D6706" t="s">
        <v>332</v>
      </c>
      <c r="E6706">
        <v>1</v>
      </c>
      <c r="F6706" t="s">
        <v>2446</v>
      </c>
      <c r="G6706" t="s">
        <v>794</v>
      </c>
      <c r="H6706" t="s">
        <v>215</v>
      </c>
      <c r="M6706" s="2">
        <v>1200</v>
      </c>
      <c r="N6706" s="2">
        <v>5000</v>
      </c>
      <c r="O6706" s="2">
        <f>IF(Tabla1[[#This Row],[Mov]]="VNT",Tabla1[[#This Row],[Sale]]-Tabla1[[#This Row],[Cost]],-Tabla1[[#This Row],[Cost]]*Tabla1[[#This Row],[Cant]])</f>
        <v>3800</v>
      </c>
      <c r="P6706" s="8">
        <f>IF(Tabla1[[#This Row],[Mov]]="VNT",-Tabla1[[#This Row],[Cant]],Tabla1[[#This Row],[Cant]])</f>
        <v>-1</v>
      </c>
      <c r="Q6706" s="8">
        <f>DAY(Tabla1[[#This Row],[Date]])</f>
        <v>1</v>
      </c>
      <c r="R6706" s="8">
        <f>MONTH(Tabla1[[#This Row],[Date]])</f>
        <v>2</v>
      </c>
      <c r="S6706" s="8">
        <f>YEAR(Tabla1[[#This Row],[Date]])</f>
        <v>2023</v>
      </c>
    </row>
    <row r="6707" spans="1:19" x14ac:dyDescent="0.2">
      <c r="A6707">
        <v>6694</v>
      </c>
      <c r="B6707" s="1">
        <v>44958</v>
      </c>
      <c r="C6707" t="s">
        <v>260</v>
      </c>
      <c r="D6707" t="s">
        <v>332</v>
      </c>
      <c r="E6707">
        <v>1</v>
      </c>
      <c r="F6707" t="s">
        <v>26</v>
      </c>
      <c r="G6707" t="s">
        <v>264</v>
      </c>
      <c r="H6707" t="s">
        <v>16</v>
      </c>
      <c r="M6707" s="2">
        <v>8000</v>
      </c>
      <c r="N6707" s="2">
        <v>20000</v>
      </c>
      <c r="O6707" s="2">
        <f>IF(Tabla1[[#This Row],[Mov]]="VNT",Tabla1[[#This Row],[Sale]]-Tabla1[[#This Row],[Cost]],-Tabla1[[#This Row],[Cost]]*Tabla1[[#This Row],[Cant]])</f>
        <v>12000</v>
      </c>
      <c r="P6707" s="8">
        <f>IF(Tabla1[[#This Row],[Mov]]="VNT",-Tabla1[[#This Row],[Cant]],Tabla1[[#This Row],[Cant]])</f>
        <v>-1</v>
      </c>
      <c r="Q6707" s="8">
        <f>DAY(Tabla1[[#This Row],[Date]])</f>
        <v>1</v>
      </c>
      <c r="R6707" s="8">
        <f>MONTH(Tabla1[[#This Row],[Date]])</f>
        <v>2</v>
      </c>
      <c r="S6707" s="8">
        <f>YEAR(Tabla1[[#This Row],[Date]])</f>
        <v>2023</v>
      </c>
    </row>
    <row r="6708" spans="1:19" x14ac:dyDescent="0.2">
      <c r="A6708">
        <v>6695</v>
      </c>
      <c r="B6708" s="1">
        <v>44958</v>
      </c>
      <c r="C6708" t="s">
        <v>260</v>
      </c>
      <c r="D6708" t="s">
        <v>332</v>
      </c>
      <c r="E6708">
        <v>1</v>
      </c>
      <c r="F6708" t="s">
        <v>116</v>
      </c>
      <c r="G6708" t="s">
        <v>382</v>
      </c>
      <c r="H6708" t="s">
        <v>514</v>
      </c>
      <c r="M6708" s="2">
        <v>2335</v>
      </c>
      <c r="N6708" s="2">
        <v>2500</v>
      </c>
      <c r="O6708" s="2">
        <f>IF(Tabla1[[#This Row],[Mov]]="VNT",Tabla1[[#This Row],[Sale]]-Tabla1[[#This Row],[Cost]],-Tabla1[[#This Row],[Cost]]*Tabla1[[#This Row],[Cant]])</f>
        <v>165</v>
      </c>
      <c r="P6708" s="8">
        <f>IF(Tabla1[[#This Row],[Mov]]="VNT",-Tabla1[[#This Row],[Cant]],Tabla1[[#This Row],[Cant]])</f>
        <v>-1</v>
      </c>
      <c r="Q6708" s="8">
        <f>DAY(Tabla1[[#This Row],[Date]])</f>
        <v>1</v>
      </c>
      <c r="R6708" s="8">
        <f>MONTH(Tabla1[[#This Row],[Date]])</f>
        <v>2</v>
      </c>
      <c r="S6708" s="8">
        <f>YEAR(Tabla1[[#This Row],[Date]])</f>
        <v>2023</v>
      </c>
    </row>
    <row r="6709" spans="1:19" x14ac:dyDescent="0.2">
      <c r="A6709">
        <v>6696</v>
      </c>
      <c r="B6709" s="1">
        <v>44958</v>
      </c>
      <c r="C6709" t="s">
        <v>260</v>
      </c>
      <c r="D6709" t="s">
        <v>332</v>
      </c>
      <c r="E6709">
        <v>1</v>
      </c>
      <c r="F6709" t="s">
        <v>761</v>
      </c>
      <c r="G6709" t="s">
        <v>761</v>
      </c>
      <c r="H6709" t="s">
        <v>761</v>
      </c>
      <c r="M6709" s="2">
        <v>10000</v>
      </c>
      <c r="N6709" s="2">
        <v>21000</v>
      </c>
      <c r="O6709" s="2">
        <f>IF(Tabla1[[#This Row],[Mov]]="VNT",Tabla1[[#This Row],[Sale]]-Tabla1[[#This Row],[Cost]],-Tabla1[[#This Row],[Cost]]*Tabla1[[#This Row],[Cant]])</f>
        <v>11000</v>
      </c>
      <c r="P6709" s="8">
        <f>IF(Tabla1[[#This Row],[Mov]]="VNT",-Tabla1[[#This Row],[Cant]],Tabla1[[#This Row],[Cant]])</f>
        <v>-1</v>
      </c>
      <c r="Q6709" s="8">
        <f>DAY(Tabla1[[#This Row],[Date]])</f>
        <v>1</v>
      </c>
      <c r="R6709" s="8">
        <f>MONTH(Tabla1[[#This Row],[Date]])</f>
        <v>2</v>
      </c>
      <c r="S6709" s="8">
        <f>YEAR(Tabla1[[#This Row],[Date]])</f>
        <v>2023</v>
      </c>
    </row>
    <row r="6710" spans="1:19" x14ac:dyDescent="0.2">
      <c r="A6710">
        <v>6697</v>
      </c>
      <c r="B6710" s="1">
        <v>44959</v>
      </c>
      <c r="C6710" t="s">
        <v>260</v>
      </c>
      <c r="D6710" t="s">
        <v>332</v>
      </c>
      <c r="E6710">
        <v>1</v>
      </c>
      <c r="F6710" t="s">
        <v>15</v>
      </c>
      <c r="G6710" t="s">
        <v>999</v>
      </c>
      <c r="H6710" t="s">
        <v>1869</v>
      </c>
      <c r="M6710" s="2">
        <v>3500</v>
      </c>
      <c r="N6710" s="2">
        <v>12000</v>
      </c>
      <c r="O6710" s="2">
        <f>IF(Tabla1[[#This Row],[Mov]]="VNT",Tabla1[[#This Row],[Sale]]-Tabla1[[#This Row],[Cost]],-Tabla1[[#This Row],[Cost]]*Tabla1[[#This Row],[Cant]])</f>
        <v>8500</v>
      </c>
      <c r="P6710" s="8">
        <f>IF(Tabla1[[#This Row],[Mov]]="VNT",-Tabla1[[#This Row],[Cant]],Tabla1[[#This Row],[Cant]])</f>
        <v>-1</v>
      </c>
      <c r="Q6710" s="8">
        <f>DAY(Tabla1[[#This Row],[Date]])</f>
        <v>2</v>
      </c>
      <c r="R6710" s="8">
        <f>MONTH(Tabla1[[#This Row],[Date]])</f>
        <v>2</v>
      </c>
      <c r="S6710" s="8">
        <f>YEAR(Tabla1[[#This Row],[Date]])</f>
        <v>2023</v>
      </c>
    </row>
    <row r="6711" spans="1:19" x14ac:dyDescent="0.2">
      <c r="A6711">
        <v>6698</v>
      </c>
      <c r="B6711" s="1">
        <v>44959</v>
      </c>
      <c r="C6711" t="s">
        <v>260</v>
      </c>
      <c r="D6711" t="s">
        <v>332</v>
      </c>
      <c r="E6711">
        <v>1</v>
      </c>
      <c r="F6711" t="s">
        <v>214</v>
      </c>
      <c r="G6711" t="s">
        <v>721</v>
      </c>
      <c r="H6711" t="s">
        <v>774</v>
      </c>
      <c r="M6711" s="2">
        <v>140000</v>
      </c>
      <c r="N6711" s="2">
        <v>180000</v>
      </c>
      <c r="O6711" s="2">
        <f>IF(Tabla1[[#This Row],[Mov]]="VNT",Tabla1[[#This Row],[Sale]]-Tabla1[[#This Row],[Cost]],-Tabla1[[#This Row],[Cost]]*Tabla1[[#This Row],[Cant]])</f>
        <v>40000</v>
      </c>
      <c r="P6711" s="8">
        <f>IF(Tabla1[[#This Row],[Mov]]="VNT",-Tabla1[[#This Row],[Cant]],Tabla1[[#This Row],[Cant]])</f>
        <v>-1</v>
      </c>
      <c r="Q6711" s="8">
        <f>DAY(Tabla1[[#This Row],[Date]])</f>
        <v>2</v>
      </c>
      <c r="R6711" s="8">
        <f>MONTH(Tabla1[[#This Row],[Date]])</f>
        <v>2</v>
      </c>
      <c r="S6711" s="8">
        <f>YEAR(Tabla1[[#This Row],[Date]])</f>
        <v>2023</v>
      </c>
    </row>
    <row r="6712" spans="1:19" x14ac:dyDescent="0.2">
      <c r="A6712">
        <v>6699</v>
      </c>
      <c r="B6712" s="1">
        <v>44959</v>
      </c>
      <c r="C6712" t="s">
        <v>260</v>
      </c>
      <c r="D6712" t="s">
        <v>332</v>
      </c>
      <c r="E6712">
        <v>1</v>
      </c>
      <c r="F6712" t="s">
        <v>15</v>
      </c>
      <c r="G6712" t="s">
        <v>333</v>
      </c>
      <c r="H6712" t="s">
        <v>2228</v>
      </c>
      <c r="M6712" s="2">
        <v>2000</v>
      </c>
      <c r="N6712" s="2">
        <v>10000</v>
      </c>
      <c r="O6712" s="2">
        <f>IF(Tabla1[[#This Row],[Mov]]="VNT",Tabla1[[#This Row],[Sale]]-Tabla1[[#This Row],[Cost]],-Tabla1[[#This Row],[Cost]]*Tabla1[[#This Row],[Cant]])</f>
        <v>8000</v>
      </c>
      <c r="P6712" s="8">
        <f>IF(Tabla1[[#This Row],[Mov]]="VNT",-Tabla1[[#This Row],[Cant]],Tabla1[[#This Row],[Cant]])</f>
        <v>-1</v>
      </c>
      <c r="Q6712" s="8">
        <f>DAY(Tabla1[[#This Row],[Date]])</f>
        <v>2</v>
      </c>
      <c r="R6712" s="8">
        <f>MONTH(Tabla1[[#This Row],[Date]])</f>
        <v>2</v>
      </c>
      <c r="S6712" s="8">
        <f>YEAR(Tabla1[[#This Row],[Date]])</f>
        <v>2023</v>
      </c>
    </row>
    <row r="6713" spans="1:19" x14ac:dyDescent="0.2">
      <c r="A6713">
        <v>6700</v>
      </c>
      <c r="B6713" s="1">
        <v>44959</v>
      </c>
      <c r="C6713" t="s">
        <v>260</v>
      </c>
      <c r="D6713" t="s">
        <v>248</v>
      </c>
      <c r="E6713">
        <v>1</v>
      </c>
      <c r="F6713" t="s">
        <v>116</v>
      </c>
      <c r="G6713" t="s">
        <v>347</v>
      </c>
      <c r="H6713" t="s">
        <v>518</v>
      </c>
      <c r="M6713" s="2">
        <v>7008</v>
      </c>
      <c r="N6713" s="2">
        <v>7500</v>
      </c>
      <c r="O6713" s="2">
        <f>IF(Tabla1[[#This Row],[Mov]]="VNT",Tabla1[[#This Row],[Sale]]-Tabla1[[#This Row],[Cost]],-Tabla1[[#This Row],[Cost]]*Tabla1[[#This Row],[Cant]])</f>
        <v>492</v>
      </c>
      <c r="P6713" s="8">
        <f>IF(Tabla1[[#This Row],[Mov]]="VNT",-Tabla1[[#This Row],[Cant]],Tabla1[[#This Row],[Cant]])</f>
        <v>-1</v>
      </c>
      <c r="Q6713" s="8">
        <f>DAY(Tabla1[[#This Row],[Date]])</f>
        <v>2</v>
      </c>
      <c r="R6713" s="8">
        <f>MONTH(Tabla1[[#This Row],[Date]])</f>
        <v>2</v>
      </c>
      <c r="S6713" s="8">
        <f>YEAR(Tabla1[[#This Row],[Date]])</f>
        <v>2023</v>
      </c>
    </row>
    <row r="6714" spans="1:19" x14ac:dyDescent="0.2">
      <c r="A6714">
        <v>6701</v>
      </c>
      <c r="B6714" s="1">
        <v>44959</v>
      </c>
      <c r="C6714" t="s">
        <v>260</v>
      </c>
      <c r="D6714" t="s">
        <v>248</v>
      </c>
      <c r="E6714">
        <v>1</v>
      </c>
      <c r="F6714" t="s">
        <v>365</v>
      </c>
      <c r="G6714" t="s">
        <v>943</v>
      </c>
      <c r="H6714" t="s">
        <v>2461</v>
      </c>
      <c r="M6714" s="2">
        <v>4000</v>
      </c>
      <c r="N6714" s="2">
        <v>9000</v>
      </c>
      <c r="O6714" s="2">
        <f>IF(Tabla1[[#This Row],[Mov]]="VNT",Tabla1[[#This Row],[Sale]]-Tabla1[[#This Row],[Cost]],-Tabla1[[#This Row],[Cost]]*Tabla1[[#This Row],[Cant]])</f>
        <v>5000</v>
      </c>
      <c r="P6714" s="8">
        <f>IF(Tabla1[[#This Row],[Mov]]="VNT",-Tabla1[[#This Row],[Cant]],Tabla1[[#This Row],[Cant]])</f>
        <v>-1</v>
      </c>
      <c r="Q6714" s="8">
        <f>DAY(Tabla1[[#This Row],[Date]])</f>
        <v>2</v>
      </c>
      <c r="R6714" s="8">
        <f>MONTH(Tabla1[[#This Row],[Date]])</f>
        <v>2</v>
      </c>
      <c r="S6714" s="8">
        <f>YEAR(Tabla1[[#This Row],[Date]])</f>
        <v>2023</v>
      </c>
    </row>
    <row r="6715" spans="1:19" x14ac:dyDescent="0.2">
      <c r="A6715">
        <v>6702</v>
      </c>
      <c r="B6715" s="1">
        <v>44959</v>
      </c>
      <c r="C6715" t="s">
        <v>260</v>
      </c>
      <c r="D6715" t="s">
        <v>332</v>
      </c>
      <c r="E6715">
        <v>1</v>
      </c>
      <c r="F6715" t="s">
        <v>26</v>
      </c>
      <c r="G6715" t="s">
        <v>603</v>
      </c>
      <c r="H6715" t="s">
        <v>531</v>
      </c>
      <c r="M6715" s="2">
        <v>3000</v>
      </c>
      <c r="N6715" s="2">
        <v>9000</v>
      </c>
      <c r="O6715" s="2">
        <f>IF(Tabla1[[#This Row],[Mov]]="VNT",Tabla1[[#This Row],[Sale]]-Tabla1[[#This Row],[Cost]],-Tabla1[[#This Row],[Cost]]*Tabla1[[#This Row],[Cant]])</f>
        <v>6000</v>
      </c>
      <c r="P6715" s="8">
        <f>IF(Tabla1[[#This Row],[Mov]]="VNT",-Tabla1[[#This Row],[Cant]],Tabla1[[#This Row],[Cant]])</f>
        <v>-1</v>
      </c>
      <c r="Q6715" s="8">
        <f>DAY(Tabla1[[#This Row],[Date]])</f>
        <v>2</v>
      </c>
      <c r="R6715" s="8">
        <f>MONTH(Tabla1[[#This Row],[Date]])</f>
        <v>2</v>
      </c>
      <c r="S6715" s="8">
        <f>YEAR(Tabla1[[#This Row],[Date]])</f>
        <v>2023</v>
      </c>
    </row>
    <row r="6716" spans="1:19" x14ac:dyDescent="0.2">
      <c r="A6716">
        <v>6703</v>
      </c>
      <c r="B6716" s="1">
        <v>44959</v>
      </c>
      <c r="C6716" t="s">
        <v>260</v>
      </c>
      <c r="D6716" t="s">
        <v>332</v>
      </c>
      <c r="E6716">
        <v>1</v>
      </c>
      <c r="F6716" t="s">
        <v>21</v>
      </c>
      <c r="G6716" t="s">
        <v>272</v>
      </c>
      <c r="H6716" t="s">
        <v>24</v>
      </c>
      <c r="M6716" s="2">
        <v>3500</v>
      </c>
      <c r="N6716" s="2">
        <v>12000</v>
      </c>
      <c r="O6716" s="2">
        <f>IF(Tabla1[[#This Row],[Mov]]="VNT",Tabla1[[#This Row],[Sale]]-Tabla1[[#This Row],[Cost]],-Tabla1[[#This Row],[Cost]]*Tabla1[[#This Row],[Cant]])</f>
        <v>8500</v>
      </c>
      <c r="P6716" s="8">
        <f>IF(Tabla1[[#This Row],[Mov]]="VNT",-Tabla1[[#This Row],[Cant]],Tabla1[[#This Row],[Cant]])</f>
        <v>-1</v>
      </c>
      <c r="Q6716" s="8">
        <f>DAY(Tabla1[[#This Row],[Date]])</f>
        <v>2</v>
      </c>
      <c r="R6716" s="8">
        <f>MONTH(Tabla1[[#This Row],[Date]])</f>
        <v>2</v>
      </c>
      <c r="S6716" s="8">
        <f>YEAR(Tabla1[[#This Row],[Date]])</f>
        <v>2023</v>
      </c>
    </row>
    <row r="6717" spans="1:19" x14ac:dyDescent="0.2">
      <c r="A6717">
        <v>6704</v>
      </c>
      <c r="B6717" s="1">
        <v>44959</v>
      </c>
      <c r="C6717" t="s">
        <v>260</v>
      </c>
      <c r="D6717" t="s">
        <v>332</v>
      </c>
      <c r="E6717">
        <v>1</v>
      </c>
      <c r="F6717" t="s">
        <v>26</v>
      </c>
      <c r="G6717" t="s">
        <v>266</v>
      </c>
      <c r="H6717" t="s">
        <v>2195</v>
      </c>
      <c r="M6717" s="2">
        <v>5000</v>
      </c>
      <c r="N6717" s="2">
        <v>15000</v>
      </c>
      <c r="O6717" s="2">
        <f>IF(Tabla1[[#This Row],[Mov]]="VNT",Tabla1[[#This Row],[Sale]]-Tabla1[[#This Row],[Cost]],-Tabla1[[#This Row],[Cost]]*Tabla1[[#This Row],[Cant]])</f>
        <v>10000</v>
      </c>
      <c r="P6717" s="8">
        <f>IF(Tabla1[[#This Row],[Mov]]="VNT",-Tabla1[[#This Row],[Cant]],Tabla1[[#This Row],[Cant]])</f>
        <v>-1</v>
      </c>
      <c r="Q6717" s="8">
        <f>DAY(Tabla1[[#This Row],[Date]])</f>
        <v>2</v>
      </c>
      <c r="R6717" s="8">
        <f>MONTH(Tabla1[[#This Row],[Date]])</f>
        <v>2</v>
      </c>
      <c r="S6717" s="8">
        <f>YEAR(Tabla1[[#This Row],[Date]])</f>
        <v>2023</v>
      </c>
    </row>
    <row r="6718" spans="1:19" x14ac:dyDescent="0.2">
      <c r="A6718">
        <v>6705</v>
      </c>
      <c r="B6718" s="1">
        <v>44959</v>
      </c>
      <c r="C6718" t="s">
        <v>260</v>
      </c>
      <c r="D6718" t="s">
        <v>332</v>
      </c>
      <c r="E6718">
        <v>1</v>
      </c>
      <c r="F6718" t="s">
        <v>26</v>
      </c>
      <c r="G6718" t="s">
        <v>603</v>
      </c>
      <c r="H6718" t="s">
        <v>530</v>
      </c>
      <c r="M6718" s="2">
        <v>3000</v>
      </c>
      <c r="N6718" s="2">
        <v>10000</v>
      </c>
      <c r="O6718" s="2">
        <f>IF(Tabla1[[#This Row],[Mov]]="VNT",Tabla1[[#This Row],[Sale]]-Tabla1[[#This Row],[Cost]],-Tabla1[[#This Row],[Cost]]*Tabla1[[#This Row],[Cant]])</f>
        <v>7000</v>
      </c>
      <c r="P6718" s="8">
        <f>IF(Tabla1[[#This Row],[Mov]]="VNT",-Tabla1[[#This Row],[Cant]],Tabla1[[#This Row],[Cant]])</f>
        <v>-1</v>
      </c>
      <c r="Q6718" s="8">
        <f>DAY(Tabla1[[#This Row],[Date]])</f>
        <v>2</v>
      </c>
      <c r="R6718" s="8">
        <f>MONTH(Tabla1[[#This Row],[Date]])</f>
        <v>2</v>
      </c>
      <c r="S6718" s="8">
        <f>YEAR(Tabla1[[#This Row],[Date]])</f>
        <v>2023</v>
      </c>
    </row>
    <row r="6719" spans="1:19" x14ac:dyDescent="0.2">
      <c r="A6719">
        <v>6706</v>
      </c>
      <c r="B6719" s="1">
        <v>44959</v>
      </c>
      <c r="C6719" t="s">
        <v>260</v>
      </c>
      <c r="D6719" t="s">
        <v>332</v>
      </c>
      <c r="E6719">
        <v>1</v>
      </c>
      <c r="F6719" t="s">
        <v>201</v>
      </c>
      <c r="G6719" t="s">
        <v>623</v>
      </c>
      <c r="H6719" t="s">
        <v>202</v>
      </c>
      <c r="M6719" s="2">
        <v>42000</v>
      </c>
      <c r="N6719" s="2">
        <v>65000</v>
      </c>
      <c r="O6719" s="2">
        <f>IF(Tabla1[[#This Row],[Mov]]="VNT",Tabla1[[#This Row],[Sale]]-Tabla1[[#This Row],[Cost]],-Tabla1[[#This Row],[Cost]]*Tabla1[[#This Row],[Cant]])</f>
        <v>23000</v>
      </c>
      <c r="P6719" s="8">
        <f>IF(Tabla1[[#This Row],[Mov]]="VNT",-Tabla1[[#This Row],[Cant]],Tabla1[[#This Row],[Cant]])</f>
        <v>-1</v>
      </c>
      <c r="Q6719" s="8">
        <f>DAY(Tabla1[[#This Row],[Date]])</f>
        <v>2</v>
      </c>
      <c r="R6719" s="8">
        <f>MONTH(Tabla1[[#This Row],[Date]])</f>
        <v>2</v>
      </c>
      <c r="S6719" s="8">
        <f>YEAR(Tabla1[[#This Row],[Date]])</f>
        <v>2023</v>
      </c>
    </row>
    <row r="6720" spans="1:19" x14ac:dyDescent="0.2">
      <c r="A6720">
        <v>6707</v>
      </c>
      <c r="B6720" s="1">
        <v>44959</v>
      </c>
      <c r="C6720" t="s">
        <v>260</v>
      </c>
      <c r="D6720" t="s">
        <v>332</v>
      </c>
      <c r="E6720">
        <v>1</v>
      </c>
      <c r="F6720" t="s">
        <v>116</v>
      </c>
      <c r="G6720" t="s">
        <v>382</v>
      </c>
      <c r="H6720" t="s">
        <v>514</v>
      </c>
      <c r="M6720" s="2">
        <v>6074</v>
      </c>
      <c r="N6720" s="2">
        <v>6500</v>
      </c>
      <c r="O6720" s="2">
        <f>IF(Tabla1[[#This Row],[Mov]]="VNT",Tabla1[[#This Row],[Sale]]-Tabla1[[#This Row],[Cost]],-Tabla1[[#This Row],[Cost]]*Tabla1[[#This Row],[Cant]])</f>
        <v>426</v>
      </c>
      <c r="P6720" s="8">
        <f>IF(Tabla1[[#This Row],[Mov]]="VNT",-Tabla1[[#This Row],[Cant]],Tabla1[[#This Row],[Cant]])</f>
        <v>-1</v>
      </c>
      <c r="Q6720" s="8">
        <f>DAY(Tabla1[[#This Row],[Date]])</f>
        <v>2</v>
      </c>
      <c r="R6720" s="8">
        <f>MONTH(Tabla1[[#This Row],[Date]])</f>
        <v>2</v>
      </c>
      <c r="S6720" s="8">
        <f>YEAR(Tabla1[[#This Row],[Date]])</f>
        <v>2023</v>
      </c>
    </row>
    <row r="6721" spans="1:19" x14ac:dyDescent="0.2">
      <c r="A6721">
        <v>6708</v>
      </c>
      <c r="B6721" s="1">
        <v>44959</v>
      </c>
      <c r="C6721" t="s">
        <v>260</v>
      </c>
      <c r="D6721" t="s">
        <v>332</v>
      </c>
      <c r="E6721">
        <v>1</v>
      </c>
      <c r="F6721" t="s">
        <v>116</v>
      </c>
      <c r="G6721" t="s">
        <v>382</v>
      </c>
      <c r="H6721" t="s">
        <v>514</v>
      </c>
      <c r="M6721" s="2">
        <v>6074</v>
      </c>
      <c r="N6721" s="2">
        <v>6500</v>
      </c>
      <c r="O6721" s="2">
        <f>IF(Tabla1[[#This Row],[Mov]]="VNT",Tabla1[[#This Row],[Sale]]-Tabla1[[#This Row],[Cost]],-Tabla1[[#This Row],[Cost]]*Tabla1[[#This Row],[Cant]])</f>
        <v>426</v>
      </c>
      <c r="P6721" s="8">
        <f>IF(Tabla1[[#This Row],[Mov]]="VNT",-Tabla1[[#This Row],[Cant]],Tabla1[[#This Row],[Cant]])</f>
        <v>-1</v>
      </c>
      <c r="Q6721" s="8">
        <f>DAY(Tabla1[[#This Row],[Date]])</f>
        <v>2</v>
      </c>
      <c r="R6721" s="8">
        <f>MONTH(Tabla1[[#This Row],[Date]])</f>
        <v>2</v>
      </c>
      <c r="S6721" s="8">
        <f>YEAR(Tabla1[[#This Row],[Date]])</f>
        <v>2023</v>
      </c>
    </row>
    <row r="6722" spans="1:19" x14ac:dyDescent="0.2">
      <c r="A6722">
        <v>6709</v>
      </c>
      <c r="B6722" s="1">
        <v>44959</v>
      </c>
      <c r="C6722" t="s">
        <v>260</v>
      </c>
      <c r="D6722" t="s">
        <v>2462</v>
      </c>
      <c r="E6722">
        <v>1</v>
      </c>
      <c r="F6722" t="s">
        <v>127</v>
      </c>
      <c r="G6722" t="s">
        <v>266</v>
      </c>
      <c r="H6722" t="s">
        <v>230</v>
      </c>
      <c r="M6722" s="2">
        <v>1500</v>
      </c>
      <c r="N6722" s="2">
        <v>4000</v>
      </c>
      <c r="O6722" s="2">
        <f>IF(Tabla1[[#This Row],[Mov]]="VNT",Tabla1[[#This Row],[Sale]]-Tabla1[[#This Row],[Cost]],-Tabla1[[#This Row],[Cost]]*Tabla1[[#This Row],[Cant]])</f>
        <v>2500</v>
      </c>
      <c r="P6722" s="8">
        <f>IF(Tabla1[[#This Row],[Mov]]="VNT",-Tabla1[[#This Row],[Cant]],Tabla1[[#This Row],[Cant]])</f>
        <v>-1</v>
      </c>
      <c r="Q6722" s="8">
        <f>DAY(Tabla1[[#This Row],[Date]])</f>
        <v>2</v>
      </c>
      <c r="R6722" s="8">
        <f>MONTH(Tabla1[[#This Row],[Date]])</f>
        <v>2</v>
      </c>
      <c r="S6722" s="8">
        <f>YEAR(Tabla1[[#This Row],[Date]])</f>
        <v>2023</v>
      </c>
    </row>
    <row r="6723" spans="1:19" x14ac:dyDescent="0.2">
      <c r="A6723">
        <v>6710</v>
      </c>
      <c r="B6723" s="1">
        <v>44959</v>
      </c>
      <c r="C6723" t="s">
        <v>260</v>
      </c>
      <c r="D6723" t="s">
        <v>332</v>
      </c>
      <c r="E6723">
        <v>1</v>
      </c>
      <c r="F6723" t="s">
        <v>116</v>
      </c>
      <c r="G6723" t="s">
        <v>347</v>
      </c>
      <c r="H6723" t="s">
        <v>518</v>
      </c>
      <c r="M6723" s="2">
        <v>6074</v>
      </c>
      <c r="N6723" s="2">
        <v>6500</v>
      </c>
      <c r="O6723" s="2">
        <f>IF(Tabla1[[#This Row],[Mov]]="VNT",Tabla1[[#This Row],[Sale]]-Tabla1[[#This Row],[Cost]],-Tabla1[[#This Row],[Cost]]*Tabla1[[#This Row],[Cant]])</f>
        <v>426</v>
      </c>
      <c r="P6723" s="8">
        <f>IF(Tabla1[[#This Row],[Mov]]="VNT",-Tabla1[[#This Row],[Cant]],Tabla1[[#This Row],[Cant]])</f>
        <v>-1</v>
      </c>
      <c r="Q6723" s="8">
        <f>DAY(Tabla1[[#This Row],[Date]])</f>
        <v>2</v>
      </c>
      <c r="R6723" s="8">
        <f>MONTH(Tabla1[[#This Row],[Date]])</f>
        <v>2</v>
      </c>
      <c r="S6723" s="8">
        <f>YEAR(Tabla1[[#This Row],[Date]])</f>
        <v>2023</v>
      </c>
    </row>
    <row r="6724" spans="1:19" x14ac:dyDescent="0.2">
      <c r="A6724">
        <v>6711</v>
      </c>
      <c r="B6724" s="1">
        <v>44959</v>
      </c>
      <c r="C6724" t="s">
        <v>260</v>
      </c>
      <c r="D6724" t="s">
        <v>332</v>
      </c>
      <c r="E6724">
        <v>1</v>
      </c>
      <c r="F6724" t="s">
        <v>1545</v>
      </c>
      <c r="G6724" t="s">
        <v>262</v>
      </c>
      <c r="H6724" t="s">
        <v>2845</v>
      </c>
      <c r="M6724" s="2">
        <v>23000</v>
      </c>
      <c r="N6724" s="2">
        <v>45000</v>
      </c>
      <c r="O6724" s="2">
        <f>IF(Tabla1[[#This Row],[Mov]]="VNT",Tabla1[[#This Row],[Sale]]-Tabla1[[#This Row],[Cost]],-Tabla1[[#This Row],[Cost]]*Tabla1[[#This Row],[Cant]])</f>
        <v>22000</v>
      </c>
      <c r="P6724" s="8">
        <f>IF(Tabla1[[#This Row],[Mov]]="VNT",-Tabla1[[#This Row],[Cant]],Tabla1[[#This Row],[Cant]])</f>
        <v>-1</v>
      </c>
      <c r="Q6724" s="8">
        <f>DAY(Tabla1[[#This Row],[Date]])</f>
        <v>2</v>
      </c>
      <c r="R6724" s="8">
        <f>MONTH(Tabla1[[#This Row],[Date]])</f>
        <v>2</v>
      </c>
      <c r="S6724" s="8">
        <f>YEAR(Tabla1[[#This Row],[Date]])</f>
        <v>2023</v>
      </c>
    </row>
    <row r="6725" spans="1:19" x14ac:dyDescent="0.2">
      <c r="A6725">
        <v>6711</v>
      </c>
      <c r="B6725" s="1">
        <v>44959</v>
      </c>
      <c r="C6725" t="s">
        <v>260</v>
      </c>
      <c r="D6725" t="s">
        <v>332</v>
      </c>
      <c r="E6725">
        <v>1</v>
      </c>
      <c r="F6725" t="s">
        <v>116</v>
      </c>
      <c r="G6725" t="s">
        <v>347</v>
      </c>
      <c r="H6725" t="s">
        <v>518</v>
      </c>
      <c r="M6725" s="2">
        <v>6074</v>
      </c>
      <c r="N6725" s="2">
        <v>6500</v>
      </c>
      <c r="O6725" s="2">
        <f>IF(Tabla1[[#This Row],[Mov]]="VNT",Tabla1[[#This Row],[Sale]]-Tabla1[[#This Row],[Cost]],-Tabla1[[#This Row],[Cost]]*Tabla1[[#This Row],[Cant]])</f>
        <v>426</v>
      </c>
      <c r="P6725" s="8">
        <f>IF(Tabla1[[#This Row],[Mov]]="VNT",-Tabla1[[#This Row],[Cant]],Tabla1[[#This Row],[Cant]])</f>
        <v>-1</v>
      </c>
      <c r="Q6725" s="8">
        <f>DAY(Tabla1[[#This Row],[Date]])</f>
        <v>2</v>
      </c>
      <c r="R6725" s="8">
        <f>MONTH(Tabla1[[#This Row],[Date]])</f>
        <v>2</v>
      </c>
      <c r="S6725" s="8">
        <f>YEAR(Tabla1[[#This Row],[Date]])</f>
        <v>2023</v>
      </c>
    </row>
    <row r="6726" spans="1:19" x14ac:dyDescent="0.2">
      <c r="A6726">
        <v>6711</v>
      </c>
      <c r="B6726" s="1">
        <v>44959</v>
      </c>
      <c r="C6726" t="s">
        <v>260</v>
      </c>
      <c r="D6726" t="s">
        <v>332</v>
      </c>
      <c r="E6726">
        <v>1</v>
      </c>
      <c r="F6726" t="s">
        <v>116</v>
      </c>
      <c r="G6726" t="s">
        <v>347</v>
      </c>
      <c r="H6726" t="s">
        <v>518</v>
      </c>
      <c r="M6726" s="2">
        <v>6074</v>
      </c>
      <c r="N6726" s="2">
        <v>6500</v>
      </c>
      <c r="O6726" s="2">
        <f>IF(Tabla1[[#This Row],[Mov]]="VNT",Tabla1[[#This Row],[Sale]]-Tabla1[[#This Row],[Cost]],-Tabla1[[#This Row],[Cost]]*Tabla1[[#This Row],[Cant]])</f>
        <v>426</v>
      </c>
      <c r="P6726" s="8">
        <f>IF(Tabla1[[#This Row],[Mov]]="VNT",-Tabla1[[#This Row],[Cant]],Tabla1[[#This Row],[Cant]])</f>
        <v>-1</v>
      </c>
      <c r="Q6726" s="8">
        <f>DAY(Tabla1[[#This Row],[Date]])</f>
        <v>2</v>
      </c>
      <c r="R6726" s="8">
        <f>MONTH(Tabla1[[#This Row],[Date]])</f>
        <v>2</v>
      </c>
      <c r="S6726" s="8">
        <f>YEAR(Tabla1[[#This Row],[Date]])</f>
        <v>2023</v>
      </c>
    </row>
    <row r="6727" spans="1:19" x14ac:dyDescent="0.2">
      <c r="A6727">
        <v>6712</v>
      </c>
      <c r="B6727" s="1">
        <v>44959</v>
      </c>
      <c r="C6727" t="s">
        <v>260</v>
      </c>
      <c r="D6727" t="s">
        <v>332</v>
      </c>
      <c r="E6727">
        <v>1</v>
      </c>
      <c r="F6727" t="s">
        <v>532</v>
      </c>
      <c r="G6727" t="s">
        <v>273</v>
      </c>
      <c r="H6727" t="s">
        <v>552</v>
      </c>
      <c r="M6727" s="2">
        <v>18000</v>
      </c>
      <c r="N6727" s="2">
        <v>35000</v>
      </c>
      <c r="O6727" s="2">
        <f>IF(Tabla1[[#This Row],[Mov]]="VNT",Tabla1[[#This Row],[Sale]]-Tabla1[[#This Row],[Cost]],-Tabla1[[#This Row],[Cost]]*Tabla1[[#This Row],[Cant]])</f>
        <v>17000</v>
      </c>
      <c r="P6727" s="8">
        <f>IF(Tabla1[[#This Row],[Mov]]="VNT",-Tabla1[[#This Row],[Cant]],Tabla1[[#This Row],[Cant]])</f>
        <v>-1</v>
      </c>
      <c r="Q6727" s="8">
        <f>DAY(Tabla1[[#This Row],[Date]])</f>
        <v>2</v>
      </c>
      <c r="R6727" s="8">
        <f>MONTH(Tabla1[[#This Row],[Date]])</f>
        <v>2</v>
      </c>
      <c r="S6727" s="8">
        <f>YEAR(Tabla1[[#This Row],[Date]])</f>
        <v>2023</v>
      </c>
    </row>
    <row r="6728" spans="1:19" x14ac:dyDescent="0.2">
      <c r="A6728">
        <v>6713</v>
      </c>
      <c r="B6728" s="1">
        <v>44959</v>
      </c>
      <c r="C6728" t="s">
        <v>260</v>
      </c>
      <c r="D6728" t="s">
        <v>332</v>
      </c>
      <c r="E6728">
        <v>1</v>
      </c>
      <c r="F6728" t="s">
        <v>458</v>
      </c>
      <c r="G6728" t="s">
        <v>266</v>
      </c>
      <c r="H6728" t="s">
        <v>2463</v>
      </c>
      <c r="M6728" s="2">
        <v>0</v>
      </c>
      <c r="N6728" s="2">
        <v>2000</v>
      </c>
      <c r="O6728" s="2">
        <f>IF(Tabla1[[#This Row],[Mov]]="VNT",Tabla1[[#This Row],[Sale]]-Tabla1[[#This Row],[Cost]],-Tabla1[[#This Row],[Cost]]*Tabla1[[#This Row],[Cant]])</f>
        <v>2000</v>
      </c>
      <c r="P6728" s="8">
        <f>IF(Tabla1[[#This Row],[Mov]]="VNT",-Tabla1[[#This Row],[Cant]],Tabla1[[#This Row],[Cant]])</f>
        <v>-1</v>
      </c>
      <c r="Q6728" s="8">
        <f>DAY(Tabla1[[#This Row],[Date]])</f>
        <v>2</v>
      </c>
      <c r="R6728" s="8">
        <f>MONTH(Tabla1[[#This Row],[Date]])</f>
        <v>2</v>
      </c>
      <c r="S6728" s="8">
        <f>YEAR(Tabla1[[#This Row],[Date]])</f>
        <v>2023</v>
      </c>
    </row>
    <row r="6729" spans="1:19" x14ac:dyDescent="0.2">
      <c r="A6729">
        <v>6714</v>
      </c>
      <c r="B6729" s="1">
        <v>44960</v>
      </c>
      <c r="C6729" t="s">
        <v>260</v>
      </c>
      <c r="D6729" t="s">
        <v>2464</v>
      </c>
      <c r="E6729">
        <v>1</v>
      </c>
      <c r="F6729" t="s">
        <v>198</v>
      </c>
      <c r="G6729" t="s">
        <v>1765</v>
      </c>
      <c r="H6729" t="s">
        <v>1766</v>
      </c>
      <c r="M6729" s="2">
        <v>48000</v>
      </c>
      <c r="N6729" s="2">
        <v>67000</v>
      </c>
      <c r="O6729" s="2">
        <f>IF(Tabla1[[#This Row],[Mov]]="VNT",Tabla1[[#This Row],[Sale]]-Tabla1[[#This Row],[Cost]],-Tabla1[[#This Row],[Cost]]*Tabla1[[#This Row],[Cant]])</f>
        <v>19000</v>
      </c>
      <c r="P6729" s="8">
        <f>IF(Tabla1[[#This Row],[Mov]]="VNT",-Tabla1[[#This Row],[Cant]],Tabla1[[#This Row],[Cant]])</f>
        <v>-1</v>
      </c>
      <c r="Q6729" s="8">
        <f>DAY(Tabla1[[#This Row],[Date]])</f>
        <v>3</v>
      </c>
      <c r="R6729" s="8">
        <f>MONTH(Tabla1[[#This Row],[Date]])</f>
        <v>2</v>
      </c>
      <c r="S6729" s="8">
        <f>YEAR(Tabla1[[#This Row],[Date]])</f>
        <v>2023</v>
      </c>
    </row>
    <row r="6730" spans="1:19" x14ac:dyDescent="0.2">
      <c r="A6730">
        <v>6715</v>
      </c>
      <c r="B6730" s="1">
        <v>44960</v>
      </c>
      <c r="C6730" t="s">
        <v>260</v>
      </c>
      <c r="D6730" t="s">
        <v>332</v>
      </c>
      <c r="E6730">
        <v>1</v>
      </c>
      <c r="F6730" t="s">
        <v>458</v>
      </c>
      <c r="G6730" t="s">
        <v>266</v>
      </c>
      <c r="H6730" t="s">
        <v>2465</v>
      </c>
      <c r="M6730" s="2">
        <v>0</v>
      </c>
      <c r="N6730" s="2">
        <v>2000</v>
      </c>
      <c r="O6730" s="2">
        <f>IF(Tabla1[[#This Row],[Mov]]="VNT",Tabla1[[#This Row],[Sale]]-Tabla1[[#This Row],[Cost]],-Tabla1[[#This Row],[Cost]]*Tabla1[[#This Row],[Cant]])</f>
        <v>2000</v>
      </c>
      <c r="P6730" s="8">
        <f>IF(Tabla1[[#This Row],[Mov]]="VNT",-Tabla1[[#This Row],[Cant]],Tabla1[[#This Row],[Cant]])</f>
        <v>-1</v>
      </c>
      <c r="Q6730" s="8">
        <f>DAY(Tabla1[[#This Row],[Date]])</f>
        <v>3</v>
      </c>
      <c r="R6730" s="8">
        <f>MONTH(Tabla1[[#This Row],[Date]])</f>
        <v>2</v>
      </c>
      <c r="S6730" s="8">
        <f>YEAR(Tabla1[[#This Row],[Date]])</f>
        <v>2023</v>
      </c>
    </row>
    <row r="6731" spans="1:19" x14ac:dyDescent="0.2">
      <c r="A6731">
        <v>6716</v>
      </c>
      <c r="B6731" s="1">
        <v>44960</v>
      </c>
      <c r="C6731" t="s">
        <v>260</v>
      </c>
      <c r="D6731" t="s">
        <v>2462</v>
      </c>
      <c r="E6731">
        <v>1</v>
      </c>
      <c r="F6731" t="s">
        <v>458</v>
      </c>
      <c r="G6731" t="s">
        <v>1412</v>
      </c>
      <c r="H6731" t="s">
        <v>2466</v>
      </c>
      <c r="M6731" s="2">
        <v>0</v>
      </c>
      <c r="N6731" s="2">
        <v>40000</v>
      </c>
      <c r="O6731" s="2">
        <f>IF(Tabla1[[#This Row],[Mov]]="VNT",Tabla1[[#This Row],[Sale]]-Tabla1[[#This Row],[Cost]],-Tabla1[[#This Row],[Cost]]*Tabla1[[#This Row],[Cant]])</f>
        <v>40000</v>
      </c>
      <c r="P6731" s="8">
        <f>IF(Tabla1[[#This Row],[Mov]]="VNT",-Tabla1[[#This Row],[Cant]],Tabla1[[#This Row],[Cant]])</f>
        <v>-1</v>
      </c>
      <c r="Q6731" s="8">
        <f>DAY(Tabla1[[#This Row],[Date]])</f>
        <v>3</v>
      </c>
      <c r="R6731" s="8">
        <f>MONTH(Tabla1[[#This Row],[Date]])</f>
        <v>2</v>
      </c>
      <c r="S6731" s="8">
        <f>YEAR(Tabla1[[#This Row],[Date]])</f>
        <v>2023</v>
      </c>
    </row>
    <row r="6732" spans="1:19" x14ac:dyDescent="0.2">
      <c r="A6732">
        <v>6717</v>
      </c>
      <c r="B6732" s="1">
        <v>44960</v>
      </c>
      <c r="C6732" t="s">
        <v>260</v>
      </c>
      <c r="D6732" t="s">
        <v>332</v>
      </c>
      <c r="E6732">
        <v>1</v>
      </c>
      <c r="F6732" t="s">
        <v>116</v>
      </c>
      <c r="G6732" t="s">
        <v>349</v>
      </c>
      <c r="H6732" t="s">
        <v>515</v>
      </c>
      <c r="M6732" s="2">
        <v>7008</v>
      </c>
      <c r="N6732" s="2">
        <v>7500</v>
      </c>
      <c r="O6732" s="2">
        <f>IF(Tabla1[[#This Row],[Mov]]="VNT",Tabla1[[#This Row],[Sale]]-Tabla1[[#This Row],[Cost]],-Tabla1[[#This Row],[Cost]]*Tabla1[[#This Row],[Cant]])</f>
        <v>492</v>
      </c>
      <c r="P6732" s="8">
        <f>IF(Tabla1[[#This Row],[Mov]]="VNT",-Tabla1[[#This Row],[Cant]],Tabla1[[#This Row],[Cant]])</f>
        <v>-1</v>
      </c>
      <c r="Q6732" s="8">
        <f>DAY(Tabla1[[#This Row],[Date]])</f>
        <v>3</v>
      </c>
      <c r="R6732" s="8">
        <f>MONTH(Tabla1[[#This Row],[Date]])</f>
        <v>2</v>
      </c>
      <c r="S6732" s="8">
        <f>YEAR(Tabla1[[#This Row],[Date]])</f>
        <v>2023</v>
      </c>
    </row>
    <row r="6733" spans="1:19" x14ac:dyDescent="0.2">
      <c r="A6733">
        <v>6718</v>
      </c>
      <c r="B6733" s="1">
        <v>44960</v>
      </c>
      <c r="C6733" t="s">
        <v>260</v>
      </c>
      <c r="D6733" t="s">
        <v>332</v>
      </c>
      <c r="E6733">
        <v>1</v>
      </c>
      <c r="F6733" t="s">
        <v>458</v>
      </c>
      <c r="G6733" t="s">
        <v>262</v>
      </c>
      <c r="H6733" t="s">
        <v>2477</v>
      </c>
      <c r="M6733" s="2">
        <v>0</v>
      </c>
      <c r="N6733" s="2">
        <v>30000</v>
      </c>
      <c r="O6733" s="2">
        <f>IF(Tabla1[[#This Row],[Mov]]="VNT",Tabla1[[#This Row],[Sale]]-Tabla1[[#This Row],[Cost]],-Tabla1[[#This Row],[Cost]]*Tabla1[[#This Row],[Cant]])</f>
        <v>30000</v>
      </c>
      <c r="P6733" s="8">
        <f>IF(Tabla1[[#This Row],[Mov]]="VNT",-Tabla1[[#This Row],[Cant]],Tabla1[[#This Row],[Cant]])</f>
        <v>-1</v>
      </c>
      <c r="Q6733" s="8">
        <f>DAY(Tabla1[[#This Row],[Date]])</f>
        <v>3</v>
      </c>
      <c r="R6733" s="8">
        <f>MONTH(Tabla1[[#This Row],[Date]])</f>
        <v>2</v>
      </c>
      <c r="S6733" s="8">
        <f>YEAR(Tabla1[[#This Row],[Date]])</f>
        <v>2023</v>
      </c>
    </row>
    <row r="6734" spans="1:19" x14ac:dyDescent="0.2">
      <c r="A6734">
        <v>6719</v>
      </c>
      <c r="B6734" s="1">
        <v>44960</v>
      </c>
      <c r="C6734" t="s">
        <v>260</v>
      </c>
      <c r="D6734" t="s">
        <v>332</v>
      </c>
      <c r="E6734">
        <v>1</v>
      </c>
      <c r="F6734" t="s">
        <v>455</v>
      </c>
      <c r="G6734" t="s">
        <v>382</v>
      </c>
      <c r="H6734" t="s">
        <v>509</v>
      </c>
      <c r="M6734" s="2">
        <v>0</v>
      </c>
      <c r="N6734" s="2">
        <v>2000</v>
      </c>
      <c r="O6734" s="2">
        <f>IF(Tabla1[[#This Row],[Mov]]="VNT",Tabla1[[#This Row],[Sale]]-Tabla1[[#This Row],[Cost]],-Tabla1[[#This Row],[Cost]]*Tabla1[[#This Row],[Cant]])</f>
        <v>2000</v>
      </c>
      <c r="P6734" s="8">
        <f>IF(Tabla1[[#This Row],[Mov]]="VNT",-Tabla1[[#This Row],[Cant]],Tabla1[[#This Row],[Cant]])</f>
        <v>-1</v>
      </c>
      <c r="Q6734" s="8">
        <f>DAY(Tabla1[[#This Row],[Date]])</f>
        <v>3</v>
      </c>
      <c r="R6734" s="8">
        <f>MONTH(Tabla1[[#This Row],[Date]])</f>
        <v>2</v>
      </c>
      <c r="S6734" s="8">
        <f>YEAR(Tabla1[[#This Row],[Date]])</f>
        <v>2023</v>
      </c>
    </row>
    <row r="6735" spans="1:19" x14ac:dyDescent="0.2">
      <c r="A6735">
        <v>6720</v>
      </c>
      <c r="B6735" s="1">
        <v>44960</v>
      </c>
      <c r="C6735" t="s">
        <v>260</v>
      </c>
      <c r="D6735" t="s">
        <v>332</v>
      </c>
      <c r="E6735">
        <v>1</v>
      </c>
      <c r="F6735" t="s">
        <v>26</v>
      </c>
      <c r="G6735" t="s">
        <v>999</v>
      </c>
      <c r="H6735" t="s">
        <v>16</v>
      </c>
      <c r="M6735" s="2">
        <v>7500</v>
      </c>
      <c r="N6735" s="2">
        <v>18000</v>
      </c>
      <c r="O6735" s="2">
        <f>IF(Tabla1[[#This Row],[Mov]]="VNT",Tabla1[[#This Row],[Sale]]-Tabla1[[#This Row],[Cost]],-Tabla1[[#This Row],[Cost]]*Tabla1[[#This Row],[Cant]])</f>
        <v>10500</v>
      </c>
      <c r="P6735" s="8">
        <f>IF(Tabla1[[#This Row],[Mov]]="VNT",-Tabla1[[#This Row],[Cant]],Tabla1[[#This Row],[Cant]])</f>
        <v>-1</v>
      </c>
      <c r="Q6735" s="8">
        <f>DAY(Tabla1[[#This Row],[Date]])</f>
        <v>3</v>
      </c>
      <c r="R6735" s="8">
        <f>MONTH(Tabla1[[#This Row],[Date]])</f>
        <v>2</v>
      </c>
      <c r="S6735" s="8">
        <f>YEAR(Tabla1[[#This Row],[Date]])</f>
        <v>2023</v>
      </c>
    </row>
    <row r="6736" spans="1:19" x14ac:dyDescent="0.2">
      <c r="A6736">
        <v>6721</v>
      </c>
      <c r="B6736" s="1">
        <v>44960</v>
      </c>
      <c r="C6736" t="s">
        <v>260</v>
      </c>
      <c r="D6736" t="s">
        <v>332</v>
      </c>
      <c r="E6736">
        <v>1</v>
      </c>
      <c r="F6736" t="s">
        <v>532</v>
      </c>
      <c r="G6736" t="s">
        <v>273</v>
      </c>
      <c r="H6736" t="s">
        <v>552</v>
      </c>
      <c r="M6736" s="2">
        <v>18000</v>
      </c>
      <c r="N6736" s="2">
        <v>35000</v>
      </c>
      <c r="O6736" s="2">
        <f>IF(Tabla1[[#This Row],[Mov]]="VNT",Tabla1[[#This Row],[Sale]]-Tabla1[[#This Row],[Cost]],-Tabla1[[#This Row],[Cost]]*Tabla1[[#This Row],[Cant]])</f>
        <v>17000</v>
      </c>
      <c r="P6736" s="8">
        <f>IF(Tabla1[[#This Row],[Mov]]="VNT",-Tabla1[[#This Row],[Cant]],Tabla1[[#This Row],[Cant]])</f>
        <v>-1</v>
      </c>
      <c r="Q6736" s="8">
        <f>DAY(Tabla1[[#This Row],[Date]])</f>
        <v>3</v>
      </c>
      <c r="R6736" s="8">
        <f>MONTH(Tabla1[[#This Row],[Date]])</f>
        <v>2</v>
      </c>
      <c r="S6736" s="8">
        <f>YEAR(Tabla1[[#This Row],[Date]])</f>
        <v>2023</v>
      </c>
    </row>
    <row r="6737" spans="1:19" x14ac:dyDescent="0.2">
      <c r="A6737">
        <v>6722</v>
      </c>
      <c r="B6737" s="1">
        <v>44960</v>
      </c>
      <c r="C6737" t="s">
        <v>260</v>
      </c>
      <c r="D6737" t="s">
        <v>332</v>
      </c>
      <c r="E6737">
        <v>1</v>
      </c>
      <c r="F6737" t="s">
        <v>628</v>
      </c>
      <c r="G6737" t="s">
        <v>266</v>
      </c>
      <c r="H6737" t="s">
        <v>1716</v>
      </c>
      <c r="I6737" t="s">
        <v>93</v>
      </c>
      <c r="J6737" t="s">
        <v>23</v>
      </c>
      <c r="K6737" t="s">
        <v>18</v>
      </c>
      <c r="L6737" t="s">
        <v>94</v>
      </c>
      <c r="M6737" s="2">
        <v>7000</v>
      </c>
      <c r="N6737" s="2">
        <v>19000</v>
      </c>
      <c r="O6737" s="2">
        <f>IF(Tabla1[[#This Row],[Mov]]="VNT",Tabla1[[#This Row],[Sale]]-Tabla1[[#This Row],[Cost]],-Tabla1[[#This Row],[Cost]]*Tabla1[[#This Row],[Cant]])</f>
        <v>12000</v>
      </c>
      <c r="P6737" s="8">
        <f>IF(Tabla1[[#This Row],[Mov]]="VNT",-Tabla1[[#This Row],[Cant]],Tabla1[[#This Row],[Cant]])</f>
        <v>-1</v>
      </c>
      <c r="Q6737" s="8">
        <f>DAY(Tabla1[[#This Row],[Date]])</f>
        <v>3</v>
      </c>
      <c r="R6737" s="8">
        <f>MONTH(Tabla1[[#This Row],[Date]])</f>
        <v>2</v>
      </c>
      <c r="S6737" s="8">
        <f>YEAR(Tabla1[[#This Row],[Date]])</f>
        <v>2023</v>
      </c>
    </row>
    <row r="6738" spans="1:19" x14ac:dyDescent="0.2">
      <c r="A6738">
        <v>6723</v>
      </c>
      <c r="B6738" s="1">
        <v>44960</v>
      </c>
      <c r="C6738" t="s">
        <v>260</v>
      </c>
      <c r="D6738" t="s">
        <v>332</v>
      </c>
      <c r="E6738">
        <v>1</v>
      </c>
      <c r="F6738" t="s">
        <v>116</v>
      </c>
      <c r="G6738" t="s">
        <v>347</v>
      </c>
      <c r="H6738" t="s">
        <v>518</v>
      </c>
      <c r="M6738" s="2">
        <v>3270</v>
      </c>
      <c r="N6738" s="2">
        <v>3500</v>
      </c>
      <c r="O6738" s="2">
        <f>IF(Tabla1[[#This Row],[Mov]]="VNT",Tabla1[[#This Row],[Sale]]-Tabla1[[#This Row],[Cost]],-Tabla1[[#This Row],[Cost]]*Tabla1[[#This Row],[Cant]])</f>
        <v>230</v>
      </c>
      <c r="P6738" s="8">
        <f>IF(Tabla1[[#This Row],[Mov]]="VNT",-Tabla1[[#This Row],[Cant]],Tabla1[[#This Row],[Cant]])</f>
        <v>-1</v>
      </c>
      <c r="Q6738" s="8">
        <f>DAY(Tabla1[[#This Row],[Date]])</f>
        <v>3</v>
      </c>
      <c r="R6738" s="8">
        <f>MONTH(Tabla1[[#This Row],[Date]])</f>
        <v>2</v>
      </c>
      <c r="S6738" s="8">
        <f>YEAR(Tabla1[[#This Row],[Date]])</f>
        <v>2023</v>
      </c>
    </row>
    <row r="6739" spans="1:19" x14ac:dyDescent="0.2">
      <c r="A6739">
        <v>6724</v>
      </c>
      <c r="B6739" s="1">
        <v>44960</v>
      </c>
      <c r="C6739" t="s">
        <v>260</v>
      </c>
      <c r="D6739" t="s">
        <v>332</v>
      </c>
      <c r="E6739">
        <v>1</v>
      </c>
      <c r="F6739" t="s">
        <v>116</v>
      </c>
      <c r="G6739" t="s">
        <v>347</v>
      </c>
      <c r="H6739" t="s">
        <v>518</v>
      </c>
      <c r="M6739" s="2">
        <v>19625</v>
      </c>
      <c r="N6739" s="2">
        <v>21000</v>
      </c>
      <c r="O6739" s="2">
        <f>IF(Tabla1[[#This Row],[Mov]]="VNT",Tabla1[[#This Row],[Sale]]-Tabla1[[#This Row],[Cost]],-Tabla1[[#This Row],[Cost]]*Tabla1[[#This Row],[Cant]])</f>
        <v>1375</v>
      </c>
      <c r="P6739" s="8">
        <f>IF(Tabla1[[#This Row],[Mov]]="VNT",-Tabla1[[#This Row],[Cant]],Tabla1[[#This Row],[Cant]])</f>
        <v>-1</v>
      </c>
      <c r="Q6739" s="8">
        <f>DAY(Tabla1[[#This Row],[Date]])</f>
        <v>3</v>
      </c>
      <c r="R6739" s="8">
        <f>MONTH(Tabla1[[#This Row],[Date]])</f>
        <v>2</v>
      </c>
      <c r="S6739" s="8">
        <f>YEAR(Tabla1[[#This Row],[Date]])</f>
        <v>2023</v>
      </c>
    </row>
    <row r="6740" spans="1:19" x14ac:dyDescent="0.2">
      <c r="A6740">
        <v>6725</v>
      </c>
      <c r="B6740" s="1">
        <v>44960</v>
      </c>
      <c r="C6740" t="s">
        <v>260</v>
      </c>
      <c r="D6740" t="s">
        <v>332</v>
      </c>
      <c r="E6740">
        <v>1</v>
      </c>
      <c r="F6740" t="s">
        <v>233</v>
      </c>
      <c r="G6740" t="s">
        <v>266</v>
      </c>
      <c r="H6740" t="s">
        <v>234</v>
      </c>
      <c r="M6740" s="2">
        <v>3500</v>
      </c>
      <c r="N6740" s="2">
        <v>10000</v>
      </c>
      <c r="O6740" s="2">
        <f>IF(Tabla1[[#This Row],[Mov]]="VNT",Tabla1[[#This Row],[Sale]]-Tabla1[[#This Row],[Cost]],-Tabla1[[#This Row],[Cost]]*Tabla1[[#This Row],[Cant]])</f>
        <v>6500</v>
      </c>
      <c r="P6740" s="8">
        <f>IF(Tabla1[[#This Row],[Mov]]="VNT",-Tabla1[[#This Row],[Cant]],Tabla1[[#This Row],[Cant]])</f>
        <v>-1</v>
      </c>
      <c r="Q6740" s="8">
        <f>DAY(Tabla1[[#This Row],[Date]])</f>
        <v>3</v>
      </c>
      <c r="R6740" s="8">
        <f>MONTH(Tabla1[[#This Row],[Date]])</f>
        <v>2</v>
      </c>
      <c r="S6740" s="8">
        <f>YEAR(Tabla1[[#This Row],[Date]])</f>
        <v>2023</v>
      </c>
    </row>
    <row r="6741" spans="1:19" x14ac:dyDescent="0.2">
      <c r="A6741">
        <v>6726</v>
      </c>
      <c r="B6741" s="1">
        <v>44960</v>
      </c>
      <c r="C6741" t="s">
        <v>260</v>
      </c>
      <c r="D6741" t="s">
        <v>332</v>
      </c>
      <c r="E6741">
        <v>1</v>
      </c>
      <c r="F6741" t="s">
        <v>116</v>
      </c>
      <c r="G6741" t="s">
        <v>347</v>
      </c>
      <c r="H6741" t="s">
        <v>518</v>
      </c>
      <c r="M6741" s="2">
        <v>3270</v>
      </c>
      <c r="N6741" s="2">
        <v>3500</v>
      </c>
      <c r="O6741" s="2">
        <f>IF(Tabla1[[#This Row],[Mov]]="VNT",Tabla1[[#This Row],[Sale]]-Tabla1[[#This Row],[Cost]],-Tabla1[[#This Row],[Cost]]*Tabla1[[#This Row],[Cant]])</f>
        <v>230</v>
      </c>
      <c r="P6741" s="8">
        <f>IF(Tabla1[[#This Row],[Mov]]="VNT",-Tabla1[[#This Row],[Cant]],Tabla1[[#This Row],[Cant]])</f>
        <v>-1</v>
      </c>
      <c r="Q6741" s="8">
        <f>DAY(Tabla1[[#This Row],[Date]])</f>
        <v>3</v>
      </c>
      <c r="R6741" s="8">
        <f>MONTH(Tabla1[[#This Row],[Date]])</f>
        <v>2</v>
      </c>
      <c r="S6741" s="8">
        <f>YEAR(Tabla1[[#This Row],[Date]])</f>
        <v>2023</v>
      </c>
    </row>
    <row r="6742" spans="1:19" x14ac:dyDescent="0.2">
      <c r="A6742">
        <v>6727</v>
      </c>
      <c r="B6742" s="1">
        <v>44960</v>
      </c>
      <c r="C6742" t="s">
        <v>260</v>
      </c>
      <c r="D6742" t="s">
        <v>332</v>
      </c>
      <c r="E6742">
        <v>1</v>
      </c>
      <c r="F6742" t="s">
        <v>116</v>
      </c>
      <c r="G6742" t="s">
        <v>347</v>
      </c>
      <c r="H6742" t="s">
        <v>518</v>
      </c>
      <c r="M6742" s="2">
        <v>1868</v>
      </c>
      <c r="N6742" s="2">
        <v>2000</v>
      </c>
      <c r="O6742" s="2">
        <f>IF(Tabla1[[#This Row],[Mov]]="VNT",Tabla1[[#This Row],[Sale]]-Tabla1[[#This Row],[Cost]],-Tabla1[[#This Row],[Cost]]*Tabla1[[#This Row],[Cant]])</f>
        <v>132</v>
      </c>
      <c r="P6742" s="8">
        <f>IF(Tabla1[[#This Row],[Mov]]="VNT",-Tabla1[[#This Row],[Cant]],Tabla1[[#This Row],[Cant]])</f>
        <v>-1</v>
      </c>
      <c r="Q6742" s="8">
        <f>DAY(Tabla1[[#This Row],[Date]])</f>
        <v>3</v>
      </c>
      <c r="R6742" s="8">
        <f>MONTH(Tabla1[[#This Row],[Date]])</f>
        <v>2</v>
      </c>
      <c r="S6742" s="8">
        <f>YEAR(Tabla1[[#This Row],[Date]])</f>
        <v>2023</v>
      </c>
    </row>
    <row r="6743" spans="1:19" x14ac:dyDescent="0.2">
      <c r="A6743">
        <v>6728</v>
      </c>
      <c r="B6743" s="1">
        <v>44960</v>
      </c>
      <c r="C6743" t="s">
        <v>260</v>
      </c>
      <c r="D6743" t="s">
        <v>332</v>
      </c>
      <c r="E6743">
        <v>1</v>
      </c>
      <c r="F6743" t="s">
        <v>116</v>
      </c>
      <c r="G6743" t="s">
        <v>347</v>
      </c>
      <c r="H6743" t="s">
        <v>518</v>
      </c>
      <c r="M6743" s="2">
        <v>6074</v>
      </c>
      <c r="N6743" s="2">
        <v>6500</v>
      </c>
      <c r="O6743" s="2">
        <f>IF(Tabla1[[#This Row],[Mov]]="VNT",Tabla1[[#This Row],[Sale]]-Tabla1[[#This Row],[Cost]],-Tabla1[[#This Row],[Cost]]*Tabla1[[#This Row],[Cant]])</f>
        <v>426</v>
      </c>
      <c r="P6743" s="8">
        <f>IF(Tabla1[[#This Row],[Mov]]="VNT",-Tabla1[[#This Row],[Cant]],Tabla1[[#This Row],[Cant]])</f>
        <v>-1</v>
      </c>
      <c r="Q6743" s="8">
        <f>DAY(Tabla1[[#This Row],[Date]])</f>
        <v>3</v>
      </c>
      <c r="R6743" s="8">
        <f>MONTH(Tabla1[[#This Row],[Date]])</f>
        <v>2</v>
      </c>
      <c r="S6743" s="8">
        <f>YEAR(Tabla1[[#This Row],[Date]])</f>
        <v>2023</v>
      </c>
    </row>
    <row r="6744" spans="1:19" x14ac:dyDescent="0.2">
      <c r="A6744">
        <v>6729</v>
      </c>
      <c r="B6744" s="1">
        <v>44960</v>
      </c>
      <c r="C6744" t="s">
        <v>260</v>
      </c>
      <c r="D6744" t="s">
        <v>332</v>
      </c>
      <c r="E6744">
        <v>1</v>
      </c>
      <c r="F6744" t="s">
        <v>365</v>
      </c>
      <c r="G6744" t="s">
        <v>943</v>
      </c>
      <c r="H6744" t="s">
        <v>2478</v>
      </c>
      <c r="M6744" s="2">
        <v>4000</v>
      </c>
      <c r="N6744" s="2">
        <v>9000</v>
      </c>
      <c r="O6744" s="2">
        <f>IF(Tabla1[[#This Row],[Mov]]="VNT",Tabla1[[#This Row],[Sale]]-Tabla1[[#This Row],[Cost]],-Tabla1[[#This Row],[Cost]]*Tabla1[[#This Row],[Cant]])</f>
        <v>5000</v>
      </c>
      <c r="P6744" s="8">
        <f>IF(Tabla1[[#This Row],[Mov]]="VNT",-Tabla1[[#This Row],[Cant]],Tabla1[[#This Row],[Cant]])</f>
        <v>-1</v>
      </c>
      <c r="Q6744" s="8">
        <f>DAY(Tabla1[[#This Row],[Date]])</f>
        <v>3</v>
      </c>
      <c r="R6744" s="8">
        <f>MONTH(Tabla1[[#This Row],[Date]])</f>
        <v>2</v>
      </c>
      <c r="S6744" s="8">
        <f>YEAR(Tabla1[[#This Row],[Date]])</f>
        <v>2023</v>
      </c>
    </row>
    <row r="6745" spans="1:19" x14ac:dyDescent="0.2">
      <c r="A6745">
        <v>6730</v>
      </c>
      <c r="B6745" s="1">
        <v>44960</v>
      </c>
      <c r="C6745" t="s">
        <v>260</v>
      </c>
      <c r="D6745" t="s">
        <v>332</v>
      </c>
      <c r="E6745">
        <v>1</v>
      </c>
      <c r="F6745" t="s">
        <v>365</v>
      </c>
      <c r="G6745" t="s">
        <v>943</v>
      </c>
      <c r="H6745" t="s">
        <v>2479</v>
      </c>
      <c r="M6745" s="2">
        <v>4000</v>
      </c>
      <c r="N6745" s="2">
        <v>9000</v>
      </c>
      <c r="O6745" s="2">
        <f>IF(Tabla1[[#This Row],[Mov]]="VNT",Tabla1[[#This Row],[Sale]]-Tabla1[[#This Row],[Cost]],-Tabla1[[#This Row],[Cost]]*Tabla1[[#This Row],[Cant]])</f>
        <v>5000</v>
      </c>
      <c r="P6745" s="8">
        <f>IF(Tabla1[[#This Row],[Mov]]="VNT",-Tabla1[[#This Row],[Cant]],Tabla1[[#This Row],[Cant]])</f>
        <v>-1</v>
      </c>
      <c r="Q6745" s="8">
        <f>DAY(Tabla1[[#This Row],[Date]])</f>
        <v>3</v>
      </c>
      <c r="R6745" s="8">
        <f>MONTH(Tabla1[[#This Row],[Date]])</f>
        <v>2</v>
      </c>
      <c r="S6745" s="8">
        <f>YEAR(Tabla1[[#This Row],[Date]])</f>
        <v>2023</v>
      </c>
    </row>
    <row r="6746" spans="1:19" x14ac:dyDescent="0.2">
      <c r="A6746">
        <v>6731</v>
      </c>
      <c r="B6746" s="1">
        <v>44960</v>
      </c>
      <c r="C6746" t="s">
        <v>260</v>
      </c>
      <c r="D6746" t="s">
        <v>332</v>
      </c>
      <c r="E6746">
        <v>1</v>
      </c>
      <c r="F6746" t="s">
        <v>586</v>
      </c>
      <c r="G6746" t="s">
        <v>272</v>
      </c>
      <c r="H6746" t="s">
        <v>2480</v>
      </c>
      <c r="M6746" s="2">
        <v>8000</v>
      </c>
      <c r="N6746" s="2">
        <v>20000</v>
      </c>
      <c r="O6746" s="2">
        <f>IF(Tabla1[[#This Row],[Mov]]="VNT",Tabla1[[#This Row],[Sale]]-Tabla1[[#This Row],[Cost]],-Tabla1[[#This Row],[Cost]]*Tabla1[[#This Row],[Cant]])</f>
        <v>12000</v>
      </c>
      <c r="P6746" s="8">
        <f>IF(Tabla1[[#This Row],[Mov]]="VNT",-Tabla1[[#This Row],[Cant]],Tabla1[[#This Row],[Cant]])</f>
        <v>-1</v>
      </c>
      <c r="Q6746" s="8">
        <f>DAY(Tabla1[[#This Row],[Date]])</f>
        <v>3</v>
      </c>
      <c r="R6746" s="8">
        <f>MONTH(Tabla1[[#This Row],[Date]])</f>
        <v>2</v>
      </c>
      <c r="S6746" s="8">
        <f>YEAR(Tabla1[[#This Row],[Date]])</f>
        <v>2023</v>
      </c>
    </row>
    <row r="6747" spans="1:19" x14ac:dyDescent="0.2">
      <c r="A6747">
        <v>6732</v>
      </c>
      <c r="B6747" s="1">
        <v>44960</v>
      </c>
      <c r="C6747" t="s">
        <v>260</v>
      </c>
      <c r="D6747" t="s">
        <v>332</v>
      </c>
      <c r="E6747">
        <v>1</v>
      </c>
      <c r="F6747" t="s">
        <v>21</v>
      </c>
      <c r="G6747" t="s">
        <v>272</v>
      </c>
      <c r="H6747" t="s">
        <v>1522</v>
      </c>
      <c r="M6747" s="2">
        <v>2800</v>
      </c>
      <c r="N6747" s="2">
        <v>10000</v>
      </c>
      <c r="O6747" s="2">
        <f>IF(Tabla1[[#This Row],[Mov]]="VNT",Tabla1[[#This Row],[Sale]]-Tabla1[[#This Row],[Cost]],-Tabla1[[#This Row],[Cost]]*Tabla1[[#This Row],[Cant]])</f>
        <v>7200</v>
      </c>
      <c r="P6747" s="8">
        <f>IF(Tabla1[[#This Row],[Mov]]="VNT",-Tabla1[[#This Row],[Cant]],Tabla1[[#This Row],[Cant]])</f>
        <v>-1</v>
      </c>
      <c r="Q6747" s="8">
        <f>DAY(Tabla1[[#This Row],[Date]])</f>
        <v>3</v>
      </c>
      <c r="R6747" s="8">
        <f>MONTH(Tabla1[[#This Row],[Date]])</f>
        <v>2</v>
      </c>
      <c r="S6747" s="8">
        <f>YEAR(Tabla1[[#This Row],[Date]])</f>
        <v>2023</v>
      </c>
    </row>
    <row r="6748" spans="1:19" x14ac:dyDescent="0.2">
      <c r="A6748">
        <v>6733</v>
      </c>
      <c r="B6748" s="1">
        <v>44960</v>
      </c>
      <c r="C6748" t="s">
        <v>260</v>
      </c>
      <c r="D6748" t="s">
        <v>332</v>
      </c>
      <c r="E6748">
        <v>1</v>
      </c>
      <c r="F6748" t="s">
        <v>233</v>
      </c>
      <c r="G6748" t="s">
        <v>266</v>
      </c>
      <c r="H6748" t="s">
        <v>234</v>
      </c>
      <c r="M6748" s="2">
        <v>3500</v>
      </c>
      <c r="N6748" s="2">
        <v>10000</v>
      </c>
      <c r="O6748" s="2">
        <f>IF(Tabla1[[#This Row],[Mov]]="VNT",Tabla1[[#This Row],[Sale]]-Tabla1[[#This Row],[Cost]],-Tabla1[[#This Row],[Cost]]*Tabla1[[#This Row],[Cant]])</f>
        <v>6500</v>
      </c>
      <c r="P6748" s="8">
        <f>IF(Tabla1[[#This Row],[Mov]]="VNT",-Tabla1[[#This Row],[Cant]],Tabla1[[#This Row],[Cant]])</f>
        <v>-1</v>
      </c>
      <c r="Q6748" s="8">
        <f>DAY(Tabla1[[#This Row],[Date]])</f>
        <v>3</v>
      </c>
      <c r="R6748" s="8">
        <f>MONTH(Tabla1[[#This Row],[Date]])</f>
        <v>2</v>
      </c>
      <c r="S6748" s="8">
        <f>YEAR(Tabla1[[#This Row],[Date]])</f>
        <v>2023</v>
      </c>
    </row>
    <row r="6749" spans="1:19" x14ac:dyDescent="0.2">
      <c r="A6749">
        <v>6734</v>
      </c>
      <c r="B6749" s="1">
        <v>44960</v>
      </c>
      <c r="C6749" t="s">
        <v>260</v>
      </c>
      <c r="D6749" t="s">
        <v>332</v>
      </c>
      <c r="E6749">
        <v>1</v>
      </c>
      <c r="F6749" t="s">
        <v>224</v>
      </c>
      <c r="G6749" t="s">
        <v>272</v>
      </c>
      <c r="H6749" t="s">
        <v>310</v>
      </c>
      <c r="M6749" s="2">
        <v>8000</v>
      </c>
      <c r="N6749" s="2">
        <v>20000</v>
      </c>
      <c r="O6749" s="2">
        <f>IF(Tabla1[[#This Row],[Mov]]="VNT",Tabla1[[#This Row],[Sale]]-Tabla1[[#This Row],[Cost]],-Tabla1[[#This Row],[Cost]]*Tabla1[[#This Row],[Cant]])</f>
        <v>12000</v>
      </c>
      <c r="P6749" s="8">
        <f>IF(Tabla1[[#This Row],[Mov]]="VNT",-Tabla1[[#This Row],[Cant]],Tabla1[[#This Row],[Cant]])</f>
        <v>-1</v>
      </c>
      <c r="Q6749" s="8">
        <f>DAY(Tabla1[[#This Row],[Date]])</f>
        <v>3</v>
      </c>
      <c r="R6749" s="8">
        <f>MONTH(Tabla1[[#This Row],[Date]])</f>
        <v>2</v>
      </c>
      <c r="S6749" s="8">
        <f>YEAR(Tabla1[[#This Row],[Date]])</f>
        <v>2023</v>
      </c>
    </row>
    <row r="6750" spans="1:19" x14ac:dyDescent="0.2">
      <c r="A6750">
        <v>6735</v>
      </c>
      <c r="B6750" s="1">
        <v>44960</v>
      </c>
      <c r="C6750" t="s">
        <v>260</v>
      </c>
      <c r="D6750" t="s">
        <v>332</v>
      </c>
      <c r="E6750">
        <v>1</v>
      </c>
      <c r="F6750" t="s">
        <v>225</v>
      </c>
      <c r="G6750" t="s">
        <v>272</v>
      </c>
      <c r="H6750" t="s">
        <v>310</v>
      </c>
      <c r="M6750" s="2">
        <v>1100</v>
      </c>
      <c r="N6750" s="2">
        <v>10000</v>
      </c>
      <c r="O6750" s="2">
        <f>IF(Tabla1[[#This Row],[Mov]]="VNT",Tabla1[[#This Row],[Sale]]-Tabla1[[#This Row],[Cost]],-Tabla1[[#This Row],[Cost]]*Tabla1[[#This Row],[Cant]])</f>
        <v>8900</v>
      </c>
      <c r="P6750" s="8">
        <f>IF(Tabla1[[#This Row],[Mov]]="VNT",-Tabla1[[#This Row],[Cant]],Tabla1[[#This Row],[Cant]])</f>
        <v>-1</v>
      </c>
      <c r="Q6750" s="8">
        <f>DAY(Tabla1[[#This Row],[Date]])</f>
        <v>3</v>
      </c>
      <c r="R6750" s="8">
        <f>MONTH(Tabla1[[#This Row],[Date]])</f>
        <v>2</v>
      </c>
      <c r="S6750" s="8">
        <f>YEAR(Tabla1[[#This Row],[Date]])</f>
        <v>2023</v>
      </c>
    </row>
    <row r="6751" spans="1:19" x14ac:dyDescent="0.2">
      <c r="A6751">
        <v>6736</v>
      </c>
      <c r="B6751" s="1">
        <v>44960</v>
      </c>
      <c r="C6751" t="s">
        <v>260</v>
      </c>
      <c r="D6751" t="s">
        <v>332</v>
      </c>
      <c r="E6751">
        <v>1</v>
      </c>
      <c r="F6751" t="s">
        <v>225</v>
      </c>
      <c r="G6751" t="s">
        <v>263</v>
      </c>
      <c r="H6751" t="s">
        <v>391</v>
      </c>
      <c r="M6751" s="2">
        <v>1100</v>
      </c>
      <c r="N6751" s="2">
        <v>10000</v>
      </c>
      <c r="O6751" s="2">
        <f>IF(Tabla1[[#This Row],[Mov]]="VNT",Tabla1[[#This Row],[Sale]]-Tabla1[[#This Row],[Cost]],-Tabla1[[#This Row],[Cost]]*Tabla1[[#This Row],[Cant]])</f>
        <v>8900</v>
      </c>
      <c r="P6751" s="8">
        <f>IF(Tabla1[[#This Row],[Mov]]="VNT",-Tabla1[[#This Row],[Cant]],Tabla1[[#This Row],[Cant]])</f>
        <v>-1</v>
      </c>
      <c r="Q6751" s="8">
        <f>DAY(Tabla1[[#This Row],[Date]])</f>
        <v>3</v>
      </c>
      <c r="R6751" s="8">
        <f>MONTH(Tabla1[[#This Row],[Date]])</f>
        <v>2</v>
      </c>
      <c r="S6751" s="8">
        <f>YEAR(Tabla1[[#This Row],[Date]])</f>
        <v>2023</v>
      </c>
    </row>
    <row r="6752" spans="1:19" x14ac:dyDescent="0.2">
      <c r="A6752">
        <v>6737</v>
      </c>
      <c r="B6752" s="1">
        <v>44960</v>
      </c>
      <c r="C6752" t="s">
        <v>260</v>
      </c>
      <c r="D6752" t="s">
        <v>332</v>
      </c>
      <c r="E6752">
        <v>1</v>
      </c>
      <c r="F6752" t="s">
        <v>26</v>
      </c>
      <c r="G6752" t="s">
        <v>264</v>
      </c>
      <c r="H6752" t="s">
        <v>16</v>
      </c>
      <c r="M6752" s="2">
        <v>8000</v>
      </c>
      <c r="N6752" s="2">
        <v>20000</v>
      </c>
      <c r="O6752" s="2">
        <f>IF(Tabla1[[#This Row],[Mov]]="VNT",Tabla1[[#This Row],[Sale]]-Tabla1[[#This Row],[Cost]],-Tabla1[[#This Row],[Cost]]*Tabla1[[#This Row],[Cant]])</f>
        <v>12000</v>
      </c>
      <c r="P6752" s="8">
        <f>IF(Tabla1[[#This Row],[Mov]]="VNT",-Tabla1[[#This Row],[Cant]],Tabla1[[#This Row],[Cant]])</f>
        <v>-1</v>
      </c>
      <c r="Q6752" s="8">
        <f>DAY(Tabla1[[#This Row],[Date]])</f>
        <v>3</v>
      </c>
      <c r="R6752" s="8">
        <f>MONTH(Tabla1[[#This Row],[Date]])</f>
        <v>2</v>
      </c>
      <c r="S6752" s="8">
        <f>YEAR(Tabla1[[#This Row],[Date]])</f>
        <v>2023</v>
      </c>
    </row>
    <row r="6753" spans="1:19" x14ac:dyDescent="0.2">
      <c r="A6753">
        <v>6738</v>
      </c>
      <c r="B6753" s="1">
        <v>44960</v>
      </c>
      <c r="C6753" t="s">
        <v>260</v>
      </c>
      <c r="D6753" t="s">
        <v>332</v>
      </c>
      <c r="E6753">
        <v>1</v>
      </c>
      <c r="F6753" t="s">
        <v>1213</v>
      </c>
      <c r="G6753" t="s">
        <v>272</v>
      </c>
      <c r="H6753" t="s">
        <v>806</v>
      </c>
      <c r="M6753" s="2">
        <v>0</v>
      </c>
      <c r="N6753" s="2">
        <v>20000</v>
      </c>
      <c r="O6753" s="2">
        <f>IF(Tabla1[[#This Row],[Mov]]="VNT",Tabla1[[#This Row],[Sale]]-Tabla1[[#This Row],[Cost]],-Tabla1[[#This Row],[Cost]]*Tabla1[[#This Row],[Cant]])</f>
        <v>20000</v>
      </c>
      <c r="P6753" s="8">
        <f>IF(Tabla1[[#This Row],[Mov]]="VNT",-Tabla1[[#This Row],[Cant]],Tabla1[[#This Row],[Cant]])</f>
        <v>-1</v>
      </c>
      <c r="Q6753" s="8">
        <f>DAY(Tabla1[[#This Row],[Date]])</f>
        <v>3</v>
      </c>
      <c r="R6753" s="8">
        <f>MONTH(Tabla1[[#This Row],[Date]])</f>
        <v>2</v>
      </c>
      <c r="S6753" s="8">
        <f>YEAR(Tabla1[[#This Row],[Date]])</f>
        <v>2023</v>
      </c>
    </row>
    <row r="6754" spans="1:19" x14ac:dyDescent="0.2">
      <c r="A6754">
        <v>6739</v>
      </c>
      <c r="B6754" s="1">
        <v>44960</v>
      </c>
      <c r="C6754" t="s">
        <v>260</v>
      </c>
      <c r="D6754" t="s">
        <v>332</v>
      </c>
      <c r="E6754">
        <v>1</v>
      </c>
      <c r="F6754" t="s">
        <v>116</v>
      </c>
      <c r="G6754" t="s">
        <v>347</v>
      </c>
      <c r="H6754" t="s">
        <v>518</v>
      </c>
      <c r="M6754" s="2">
        <v>7008</v>
      </c>
      <c r="N6754" s="2">
        <v>7500</v>
      </c>
      <c r="O6754" s="2">
        <f>IF(Tabla1[[#This Row],[Mov]]="VNT",Tabla1[[#This Row],[Sale]]-Tabla1[[#This Row],[Cost]],-Tabla1[[#This Row],[Cost]]*Tabla1[[#This Row],[Cant]])</f>
        <v>492</v>
      </c>
      <c r="P6754" s="8">
        <f>IF(Tabla1[[#This Row],[Mov]]="VNT",-Tabla1[[#This Row],[Cant]],Tabla1[[#This Row],[Cant]])</f>
        <v>-1</v>
      </c>
      <c r="Q6754" s="8">
        <f>DAY(Tabla1[[#This Row],[Date]])</f>
        <v>3</v>
      </c>
      <c r="R6754" s="8">
        <f>MONTH(Tabla1[[#This Row],[Date]])</f>
        <v>2</v>
      </c>
      <c r="S6754" s="8">
        <f>YEAR(Tabla1[[#This Row],[Date]])</f>
        <v>2023</v>
      </c>
    </row>
    <row r="6755" spans="1:19" x14ac:dyDescent="0.2">
      <c r="A6755">
        <v>6740</v>
      </c>
      <c r="B6755" s="1">
        <v>44960</v>
      </c>
      <c r="C6755" t="s">
        <v>260</v>
      </c>
      <c r="D6755" t="s">
        <v>332</v>
      </c>
      <c r="E6755">
        <v>1</v>
      </c>
      <c r="F6755" t="s">
        <v>116</v>
      </c>
      <c r="G6755" t="s">
        <v>347</v>
      </c>
      <c r="H6755" t="s">
        <v>518</v>
      </c>
      <c r="M6755" s="2">
        <v>10279</v>
      </c>
      <c r="N6755" s="2">
        <v>11000</v>
      </c>
      <c r="O6755" s="2">
        <f>IF(Tabla1[[#This Row],[Mov]]="VNT",Tabla1[[#This Row],[Sale]]-Tabla1[[#This Row],[Cost]],-Tabla1[[#This Row],[Cost]]*Tabla1[[#This Row],[Cant]])</f>
        <v>721</v>
      </c>
      <c r="P6755" s="8">
        <f>IF(Tabla1[[#This Row],[Mov]]="VNT",-Tabla1[[#This Row],[Cant]],Tabla1[[#This Row],[Cant]])</f>
        <v>-1</v>
      </c>
      <c r="Q6755" s="8">
        <f>DAY(Tabla1[[#This Row],[Date]])</f>
        <v>3</v>
      </c>
      <c r="R6755" s="8">
        <f>MONTH(Tabla1[[#This Row],[Date]])</f>
        <v>2</v>
      </c>
      <c r="S6755" s="8">
        <f>YEAR(Tabla1[[#This Row],[Date]])</f>
        <v>2023</v>
      </c>
    </row>
    <row r="6756" spans="1:19" x14ac:dyDescent="0.2">
      <c r="A6756">
        <v>6741</v>
      </c>
      <c r="B6756" s="1">
        <v>44960</v>
      </c>
      <c r="C6756" t="s">
        <v>260</v>
      </c>
      <c r="D6756" t="s">
        <v>332</v>
      </c>
      <c r="E6756">
        <v>1</v>
      </c>
      <c r="F6756" t="s">
        <v>116</v>
      </c>
      <c r="G6756" t="s">
        <v>347</v>
      </c>
      <c r="H6756" t="s">
        <v>518</v>
      </c>
      <c r="M6756" s="2">
        <v>10279</v>
      </c>
      <c r="N6756" s="2">
        <v>11000</v>
      </c>
      <c r="O6756" s="2">
        <f>IF(Tabla1[[#This Row],[Mov]]="VNT",Tabla1[[#This Row],[Sale]]-Tabla1[[#This Row],[Cost]],-Tabla1[[#This Row],[Cost]]*Tabla1[[#This Row],[Cant]])</f>
        <v>721</v>
      </c>
      <c r="P6756" s="8">
        <f>IF(Tabla1[[#This Row],[Mov]]="VNT",-Tabla1[[#This Row],[Cant]],Tabla1[[#This Row],[Cant]])</f>
        <v>-1</v>
      </c>
      <c r="Q6756" s="8">
        <f>DAY(Tabla1[[#This Row],[Date]])</f>
        <v>3</v>
      </c>
      <c r="R6756" s="8">
        <f>MONTH(Tabla1[[#This Row],[Date]])</f>
        <v>2</v>
      </c>
      <c r="S6756" s="8">
        <f>YEAR(Tabla1[[#This Row],[Date]])</f>
        <v>2023</v>
      </c>
    </row>
    <row r="6757" spans="1:19" x14ac:dyDescent="0.2">
      <c r="A6757">
        <v>6742</v>
      </c>
      <c r="B6757" s="1">
        <v>44960</v>
      </c>
      <c r="C6757" t="s">
        <v>260</v>
      </c>
      <c r="D6757" t="s">
        <v>809</v>
      </c>
      <c r="E6757">
        <v>1</v>
      </c>
      <c r="F6757" t="s">
        <v>116</v>
      </c>
      <c r="G6757" t="s">
        <v>347</v>
      </c>
      <c r="H6757" t="s">
        <v>518</v>
      </c>
      <c r="M6757" s="2">
        <v>19625</v>
      </c>
      <c r="N6757" s="2">
        <v>21000</v>
      </c>
      <c r="O6757" s="2">
        <f>IF(Tabla1[[#This Row],[Mov]]="VNT",Tabla1[[#This Row],[Sale]]-Tabla1[[#This Row],[Cost]],-Tabla1[[#This Row],[Cost]]*Tabla1[[#This Row],[Cant]])</f>
        <v>1375</v>
      </c>
      <c r="P6757" s="8">
        <f>IF(Tabla1[[#This Row],[Mov]]="VNT",-Tabla1[[#This Row],[Cant]],Tabla1[[#This Row],[Cant]])</f>
        <v>-1</v>
      </c>
      <c r="Q6757" s="8">
        <f>DAY(Tabla1[[#This Row],[Date]])</f>
        <v>3</v>
      </c>
      <c r="R6757" s="8">
        <f>MONTH(Tabla1[[#This Row],[Date]])</f>
        <v>2</v>
      </c>
      <c r="S6757" s="8">
        <f>YEAR(Tabla1[[#This Row],[Date]])</f>
        <v>2023</v>
      </c>
    </row>
    <row r="6758" spans="1:19" x14ac:dyDescent="0.2">
      <c r="A6758">
        <v>6743</v>
      </c>
      <c r="B6758" s="1">
        <v>44961</v>
      </c>
      <c r="C6758" t="s">
        <v>260</v>
      </c>
      <c r="D6758" t="s">
        <v>332</v>
      </c>
      <c r="E6758">
        <v>1</v>
      </c>
      <c r="F6758" t="s">
        <v>116</v>
      </c>
      <c r="G6758" t="s">
        <v>347</v>
      </c>
      <c r="H6758" t="s">
        <v>518</v>
      </c>
      <c r="M6758" s="2">
        <v>6074</v>
      </c>
      <c r="N6758" s="2">
        <v>6500</v>
      </c>
      <c r="O6758" s="2">
        <f>IF(Tabla1[[#This Row],[Mov]]="VNT",Tabla1[[#This Row],[Sale]]-Tabla1[[#This Row],[Cost]],-Tabla1[[#This Row],[Cost]]*Tabla1[[#This Row],[Cant]])</f>
        <v>426</v>
      </c>
      <c r="P6758" s="8">
        <f>IF(Tabla1[[#This Row],[Mov]]="VNT",-Tabla1[[#This Row],[Cant]],Tabla1[[#This Row],[Cant]])</f>
        <v>-1</v>
      </c>
      <c r="Q6758" s="8">
        <f>DAY(Tabla1[[#This Row],[Date]])</f>
        <v>4</v>
      </c>
      <c r="R6758" s="8">
        <f>MONTH(Tabla1[[#This Row],[Date]])</f>
        <v>2</v>
      </c>
      <c r="S6758" s="8">
        <f>YEAR(Tabla1[[#This Row],[Date]])</f>
        <v>2023</v>
      </c>
    </row>
    <row r="6759" spans="1:19" x14ac:dyDescent="0.2">
      <c r="A6759">
        <v>6744</v>
      </c>
      <c r="B6759" s="1">
        <v>44961</v>
      </c>
      <c r="C6759" t="s">
        <v>260</v>
      </c>
      <c r="D6759" t="s">
        <v>332</v>
      </c>
      <c r="E6759">
        <v>1</v>
      </c>
      <c r="F6759" t="s">
        <v>455</v>
      </c>
      <c r="G6759" t="s">
        <v>564</v>
      </c>
      <c r="H6759" t="s">
        <v>509</v>
      </c>
      <c r="M6759" s="2">
        <v>1000</v>
      </c>
      <c r="N6759" s="2">
        <v>3000</v>
      </c>
      <c r="O6759" s="2">
        <f>IF(Tabla1[[#This Row],[Mov]]="VNT",Tabla1[[#This Row],[Sale]]-Tabla1[[#This Row],[Cost]],-Tabla1[[#This Row],[Cost]]*Tabla1[[#This Row],[Cant]])</f>
        <v>2000</v>
      </c>
      <c r="P6759" s="8">
        <f>IF(Tabla1[[#This Row],[Mov]]="VNT",-Tabla1[[#This Row],[Cant]],Tabla1[[#This Row],[Cant]])</f>
        <v>-1</v>
      </c>
      <c r="Q6759" s="8">
        <f>DAY(Tabla1[[#This Row],[Date]])</f>
        <v>4</v>
      </c>
      <c r="R6759" s="8">
        <f>MONTH(Tabla1[[#This Row],[Date]])</f>
        <v>2</v>
      </c>
      <c r="S6759" s="8">
        <f>YEAR(Tabla1[[#This Row],[Date]])</f>
        <v>2023</v>
      </c>
    </row>
    <row r="6760" spans="1:19" x14ac:dyDescent="0.2">
      <c r="A6760">
        <v>6745</v>
      </c>
      <c r="B6760" s="1">
        <v>44961</v>
      </c>
      <c r="C6760" t="s">
        <v>260</v>
      </c>
      <c r="D6760" t="s">
        <v>399</v>
      </c>
      <c r="E6760">
        <v>1</v>
      </c>
      <c r="F6760" t="s">
        <v>116</v>
      </c>
      <c r="G6760" t="s">
        <v>347</v>
      </c>
      <c r="H6760" t="s">
        <v>518</v>
      </c>
      <c r="M6760" s="2">
        <v>3270</v>
      </c>
      <c r="N6760" s="2">
        <v>3500</v>
      </c>
      <c r="O6760" s="2">
        <f>IF(Tabla1[[#This Row],[Mov]]="VNT",Tabla1[[#This Row],[Sale]]-Tabla1[[#This Row],[Cost]],-Tabla1[[#This Row],[Cost]]*Tabla1[[#This Row],[Cant]])</f>
        <v>230</v>
      </c>
      <c r="P6760" s="8">
        <f>IF(Tabla1[[#This Row],[Mov]]="VNT",-Tabla1[[#This Row],[Cant]],Tabla1[[#This Row],[Cant]])</f>
        <v>-1</v>
      </c>
      <c r="Q6760" s="8">
        <f>DAY(Tabla1[[#This Row],[Date]])</f>
        <v>4</v>
      </c>
      <c r="R6760" s="8">
        <f>MONTH(Tabla1[[#This Row],[Date]])</f>
        <v>2</v>
      </c>
      <c r="S6760" s="8">
        <f>YEAR(Tabla1[[#This Row],[Date]])</f>
        <v>2023</v>
      </c>
    </row>
    <row r="6761" spans="1:19" x14ac:dyDescent="0.2">
      <c r="A6761">
        <v>6746</v>
      </c>
      <c r="B6761" s="1">
        <v>44961</v>
      </c>
      <c r="C6761" t="s">
        <v>260</v>
      </c>
      <c r="D6761" t="s">
        <v>332</v>
      </c>
      <c r="E6761">
        <v>1</v>
      </c>
      <c r="F6761" t="s">
        <v>26</v>
      </c>
      <c r="G6761" t="s">
        <v>266</v>
      </c>
      <c r="H6761" t="s">
        <v>2828</v>
      </c>
      <c r="M6761" s="2">
        <v>1500</v>
      </c>
      <c r="N6761" s="2">
        <v>5000</v>
      </c>
      <c r="O6761" s="2">
        <f>IF(Tabla1[[#This Row],[Mov]]="VNT",Tabla1[[#This Row],[Sale]]-Tabla1[[#This Row],[Cost]],-Tabla1[[#This Row],[Cost]]*Tabla1[[#This Row],[Cant]])</f>
        <v>3500</v>
      </c>
      <c r="P6761" s="8">
        <f>IF(Tabla1[[#This Row],[Mov]]="VNT",-Tabla1[[#This Row],[Cant]],Tabla1[[#This Row],[Cant]])</f>
        <v>-1</v>
      </c>
      <c r="Q6761" s="8">
        <f>DAY(Tabla1[[#This Row],[Date]])</f>
        <v>4</v>
      </c>
      <c r="R6761" s="8">
        <f>MONTH(Tabla1[[#This Row],[Date]])</f>
        <v>2</v>
      </c>
      <c r="S6761" s="8">
        <f>YEAR(Tabla1[[#This Row],[Date]])</f>
        <v>2023</v>
      </c>
    </row>
    <row r="6762" spans="1:19" x14ac:dyDescent="0.2">
      <c r="A6762">
        <v>6747</v>
      </c>
      <c r="B6762" s="1">
        <v>44961</v>
      </c>
      <c r="C6762" t="s">
        <v>260</v>
      </c>
      <c r="D6762" t="s">
        <v>332</v>
      </c>
      <c r="E6762">
        <v>1</v>
      </c>
      <c r="F6762" t="s">
        <v>15</v>
      </c>
      <c r="G6762" t="s">
        <v>266</v>
      </c>
      <c r="H6762" t="s">
        <v>531</v>
      </c>
      <c r="M6762" s="2">
        <v>1500</v>
      </c>
      <c r="N6762" s="2">
        <v>5000</v>
      </c>
      <c r="O6762" s="2">
        <f>IF(Tabla1[[#This Row],[Mov]]="VNT",Tabla1[[#This Row],[Sale]]-Tabla1[[#This Row],[Cost]],-Tabla1[[#This Row],[Cost]]*Tabla1[[#This Row],[Cant]])</f>
        <v>3500</v>
      </c>
      <c r="P6762" s="8">
        <f>IF(Tabla1[[#This Row],[Mov]]="VNT",-Tabla1[[#This Row],[Cant]],Tabla1[[#This Row],[Cant]])</f>
        <v>-1</v>
      </c>
      <c r="Q6762" s="8">
        <f>DAY(Tabla1[[#This Row],[Date]])</f>
        <v>4</v>
      </c>
      <c r="R6762" s="8">
        <f>MONTH(Tabla1[[#This Row],[Date]])</f>
        <v>2</v>
      </c>
      <c r="S6762" s="8">
        <f>YEAR(Tabla1[[#This Row],[Date]])</f>
        <v>2023</v>
      </c>
    </row>
    <row r="6763" spans="1:19" x14ac:dyDescent="0.2">
      <c r="A6763">
        <v>6748</v>
      </c>
      <c r="B6763" s="1">
        <v>44961</v>
      </c>
      <c r="C6763" t="s">
        <v>260</v>
      </c>
      <c r="D6763" t="s">
        <v>2462</v>
      </c>
      <c r="E6763">
        <v>1</v>
      </c>
      <c r="F6763" t="s">
        <v>386</v>
      </c>
      <c r="G6763" t="s">
        <v>284</v>
      </c>
      <c r="H6763" t="s">
        <v>2481</v>
      </c>
      <c r="M6763" s="2">
        <v>140000</v>
      </c>
      <c r="N6763" s="2">
        <v>200000</v>
      </c>
      <c r="O6763" s="2">
        <f>IF(Tabla1[[#This Row],[Mov]]="VNT",Tabla1[[#This Row],[Sale]]-Tabla1[[#This Row],[Cost]],-Tabla1[[#This Row],[Cost]]*Tabla1[[#This Row],[Cant]])</f>
        <v>60000</v>
      </c>
      <c r="P6763" s="8">
        <f>IF(Tabla1[[#This Row],[Mov]]="VNT",-Tabla1[[#This Row],[Cant]],Tabla1[[#This Row],[Cant]])</f>
        <v>-1</v>
      </c>
      <c r="Q6763" s="8">
        <f>DAY(Tabla1[[#This Row],[Date]])</f>
        <v>4</v>
      </c>
      <c r="R6763" s="8">
        <f>MONTH(Tabla1[[#This Row],[Date]])</f>
        <v>2</v>
      </c>
      <c r="S6763" s="8">
        <f>YEAR(Tabla1[[#This Row],[Date]])</f>
        <v>2023</v>
      </c>
    </row>
    <row r="6764" spans="1:19" x14ac:dyDescent="0.2">
      <c r="A6764">
        <v>6749</v>
      </c>
      <c r="B6764" s="1">
        <v>44961</v>
      </c>
      <c r="C6764" t="s">
        <v>260</v>
      </c>
      <c r="D6764" t="s">
        <v>332</v>
      </c>
      <c r="E6764">
        <v>1</v>
      </c>
      <c r="F6764" t="s">
        <v>2043</v>
      </c>
      <c r="G6764" t="s">
        <v>1765</v>
      </c>
      <c r="H6764" t="s">
        <v>2044</v>
      </c>
      <c r="M6764" s="2">
        <v>167000</v>
      </c>
      <c r="N6764" s="2">
        <v>200000</v>
      </c>
      <c r="O6764" s="2">
        <f>IF(Tabla1[[#This Row],[Mov]]="VNT",Tabla1[[#This Row],[Sale]]-Tabla1[[#This Row],[Cost]],-Tabla1[[#This Row],[Cost]]*Tabla1[[#This Row],[Cant]])</f>
        <v>33000</v>
      </c>
      <c r="P6764" s="8">
        <f>IF(Tabla1[[#This Row],[Mov]]="VNT",-Tabla1[[#This Row],[Cant]],Tabla1[[#This Row],[Cant]])</f>
        <v>-1</v>
      </c>
      <c r="Q6764" s="8">
        <f>DAY(Tabla1[[#This Row],[Date]])</f>
        <v>4</v>
      </c>
      <c r="R6764" s="8">
        <f>MONTH(Tabla1[[#This Row],[Date]])</f>
        <v>2</v>
      </c>
      <c r="S6764" s="8">
        <f>YEAR(Tabla1[[#This Row],[Date]])</f>
        <v>2023</v>
      </c>
    </row>
    <row r="6765" spans="1:19" x14ac:dyDescent="0.2">
      <c r="A6765">
        <v>6750</v>
      </c>
      <c r="B6765" s="1">
        <v>44961</v>
      </c>
      <c r="C6765" t="s">
        <v>260</v>
      </c>
      <c r="D6765" t="s">
        <v>332</v>
      </c>
      <c r="E6765">
        <v>1</v>
      </c>
      <c r="F6765" t="s">
        <v>929</v>
      </c>
      <c r="G6765" t="s">
        <v>266</v>
      </c>
      <c r="H6765" t="s">
        <v>2482</v>
      </c>
      <c r="M6765" s="2">
        <v>11000</v>
      </c>
      <c r="N6765" s="2">
        <v>20000</v>
      </c>
      <c r="O6765" s="2">
        <f>IF(Tabla1[[#This Row],[Mov]]="VNT",Tabla1[[#This Row],[Sale]]-Tabla1[[#This Row],[Cost]],-Tabla1[[#This Row],[Cost]]*Tabla1[[#This Row],[Cant]])</f>
        <v>9000</v>
      </c>
      <c r="P6765" s="8">
        <f>IF(Tabla1[[#This Row],[Mov]]="VNT",-Tabla1[[#This Row],[Cant]],Tabla1[[#This Row],[Cant]])</f>
        <v>-1</v>
      </c>
      <c r="Q6765" s="8">
        <f>DAY(Tabla1[[#This Row],[Date]])</f>
        <v>4</v>
      </c>
      <c r="R6765" s="8">
        <f>MONTH(Tabla1[[#This Row],[Date]])</f>
        <v>2</v>
      </c>
      <c r="S6765" s="8">
        <f>YEAR(Tabla1[[#This Row],[Date]])</f>
        <v>2023</v>
      </c>
    </row>
    <row r="6766" spans="1:19" x14ac:dyDescent="0.2">
      <c r="A6766">
        <v>6751</v>
      </c>
      <c r="B6766" s="1">
        <v>44961</v>
      </c>
      <c r="C6766" t="s">
        <v>260</v>
      </c>
      <c r="D6766" t="s">
        <v>332</v>
      </c>
      <c r="E6766">
        <v>1</v>
      </c>
      <c r="F6766" t="s">
        <v>458</v>
      </c>
      <c r="G6766" t="s">
        <v>272</v>
      </c>
      <c r="H6766" t="s">
        <v>395</v>
      </c>
      <c r="M6766" s="2">
        <v>0</v>
      </c>
      <c r="N6766" s="2">
        <v>25000</v>
      </c>
      <c r="O6766" s="2">
        <f>IF(Tabla1[[#This Row],[Mov]]="VNT",Tabla1[[#This Row],[Sale]]-Tabla1[[#This Row],[Cost]],-Tabla1[[#This Row],[Cost]]*Tabla1[[#This Row],[Cant]])</f>
        <v>25000</v>
      </c>
      <c r="P6766" s="8">
        <f>IF(Tabla1[[#This Row],[Mov]]="VNT",-Tabla1[[#This Row],[Cant]],Tabla1[[#This Row],[Cant]])</f>
        <v>-1</v>
      </c>
      <c r="Q6766" s="8">
        <f>DAY(Tabla1[[#This Row],[Date]])</f>
        <v>4</v>
      </c>
      <c r="R6766" s="8">
        <f>MONTH(Tabla1[[#This Row],[Date]])</f>
        <v>2</v>
      </c>
      <c r="S6766" s="8">
        <f>YEAR(Tabla1[[#This Row],[Date]])</f>
        <v>2023</v>
      </c>
    </row>
    <row r="6767" spans="1:19" x14ac:dyDescent="0.2">
      <c r="A6767">
        <v>6752</v>
      </c>
      <c r="B6767" s="1">
        <v>44961</v>
      </c>
      <c r="C6767" t="s">
        <v>260</v>
      </c>
      <c r="D6767" t="s">
        <v>332</v>
      </c>
      <c r="E6767">
        <v>1</v>
      </c>
      <c r="F6767" t="s">
        <v>455</v>
      </c>
      <c r="G6767" t="s">
        <v>347</v>
      </c>
      <c r="H6767" t="s">
        <v>456</v>
      </c>
      <c r="M6767" s="2">
        <v>800</v>
      </c>
      <c r="N6767" s="2">
        <v>4000</v>
      </c>
      <c r="O6767" s="2">
        <f>IF(Tabla1[[#This Row],[Mov]]="VNT",Tabla1[[#This Row],[Sale]]-Tabla1[[#This Row],[Cost]],-Tabla1[[#This Row],[Cost]]*Tabla1[[#This Row],[Cant]])</f>
        <v>3200</v>
      </c>
      <c r="P6767" s="8">
        <f>IF(Tabla1[[#This Row],[Mov]]="VNT",-Tabla1[[#This Row],[Cant]],Tabla1[[#This Row],[Cant]])</f>
        <v>-1</v>
      </c>
      <c r="Q6767" s="8">
        <f>DAY(Tabla1[[#This Row],[Date]])</f>
        <v>4</v>
      </c>
      <c r="R6767" s="8">
        <f>MONTH(Tabla1[[#This Row],[Date]])</f>
        <v>2</v>
      </c>
      <c r="S6767" s="8">
        <f>YEAR(Tabla1[[#This Row],[Date]])</f>
        <v>2023</v>
      </c>
    </row>
    <row r="6768" spans="1:19" x14ac:dyDescent="0.2">
      <c r="A6768">
        <v>6753</v>
      </c>
      <c r="B6768" s="1">
        <v>44961</v>
      </c>
      <c r="C6768" t="s">
        <v>260</v>
      </c>
      <c r="D6768" t="s">
        <v>332</v>
      </c>
      <c r="E6768">
        <v>1</v>
      </c>
      <c r="F6768" t="s">
        <v>458</v>
      </c>
      <c r="G6768" t="s">
        <v>272</v>
      </c>
      <c r="H6768" t="s">
        <v>2483</v>
      </c>
      <c r="M6768" s="2">
        <v>0</v>
      </c>
      <c r="N6768" s="2">
        <v>25000</v>
      </c>
      <c r="O6768" s="2">
        <f>IF(Tabla1[[#This Row],[Mov]]="VNT",Tabla1[[#This Row],[Sale]]-Tabla1[[#This Row],[Cost]],-Tabla1[[#This Row],[Cost]]*Tabla1[[#This Row],[Cant]])</f>
        <v>25000</v>
      </c>
      <c r="P6768" s="8">
        <f>IF(Tabla1[[#This Row],[Mov]]="VNT",-Tabla1[[#This Row],[Cant]],Tabla1[[#This Row],[Cant]])</f>
        <v>-1</v>
      </c>
      <c r="Q6768" s="8">
        <f>DAY(Tabla1[[#This Row],[Date]])</f>
        <v>4</v>
      </c>
      <c r="R6768" s="8">
        <f>MONTH(Tabla1[[#This Row],[Date]])</f>
        <v>2</v>
      </c>
      <c r="S6768" s="8">
        <f>YEAR(Tabla1[[#This Row],[Date]])</f>
        <v>2023</v>
      </c>
    </row>
    <row r="6769" spans="1:19" x14ac:dyDescent="0.2">
      <c r="A6769">
        <v>6754</v>
      </c>
      <c r="B6769" s="1">
        <v>44961</v>
      </c>
      <c r="C6769" t="s">
        <v>260</v>
      </c>
      <c r="D6769" t="s">
        <v>332</v>
      </c>
      <c r="E6769">
        <v>1</v>
      </c>
      <c r="F6769" t="s">
        <v>1174</v>
      </c>
      <c r="G6769" t="s">
        <v>272</v>
      </c>
      <c r="H6769" t="s">
        <v>310</v>
      </c>
      <c r="M6769" s="2">
        <v>5000</v>
      </c>
      <c r="N6769" s="2">
        <v>12000</v>
      </c>
      <c r="O6769" s="2">
        <f>IF(Tabla1[[#This Row],[Mov]]="VNT",Tabla1[[#This Row],[Sale]]-Tabla1[[#This Row],[Cost]],-Tabla1[[#This Row],[Cost]]*Tabla1[[#This Row],[Cant]])</f>
        <v>7000</v>
      </c>
      <c r="P6769" s="8">
        <f>IF(Tabla1[[#This Row],[Mov]]="VNT",-Tabla1[[#This Row],[Cant]],Tabla1[[#This Row],[Cant]])</f>
        <v>-1</v>
      </c>
      <c r="Q6769" s="8">
        <f>DAY(Tabla1[[#This Row],[Date]])</f>
        <v>4</v>
      </c>
      <c r="R6769" s="8">
        <f>MONTH(Tabla1[[#This Row],[Date]])</f>
        <v>2</v>
      </c>
      <c r="S6769" s="8">
        <f>YEAR(Tabla1[[#This Row],[Date]])</f>
        <v>2023</v>
      </c>
    </row>
    <row r="6770" spans="1:19" x14ac:dyDescent="0.2">
      <c r="A6770">
        <v>6755</v>
      </c>
      <c r="B6770" s="1">
        <v>44961</v>
      </c>
      <c r="C6770" t="s">
        <v>260</v>
      </c>
      <c r="D6770" t="s">
        <v>332</v>
      </c>
      <c r="E6770">
        <v>1</v>
      </c>
      <c r="F6770" t="s">
        <v>225</v>
      </c>
      <c r="G6770" t="s">
        <v>1782</v>
      </c>
      <c r="H6770" t="s">
        <v>1559</v>
      </c>
      <c r="M6770" s="2">
        <v>1100</v>
      </c>
      <c r="N6770" s="2">
        <v>10000</v>
      </c>
      <c r="O6770" s="2">
        <f>IF(Tabla1[[#This Row],[Mov]]="VNT",Tabla1[[#This Row],[Sale]]-Tabla1[[#This Row],[Cost]],-Tabla1[[#This Row],[Cost]]*Tabla1[[#This Row],[Cant]])</f>
        <v>8900</v>
      </c>
      <c r="P6770" s="8">
        <f>IF(Tabla1[[#This Row],[Mov]]="VNT",-Tabla1[[#This Row],[Cant]],Tabla1[[#This Row],[Cant]])</f>
        <v>-1</v>
      </c>
      <c r="Q6770" s="8">
        <f>DAY(Tabla1[[#This Row],[Date]])</f>
        <v>4</v>
      </c>
      <c r="R6770" s="8">
        <f>MONTH(Tabla1[[#This Row],[Date]])</f>
        <v>2</v>
      </c>
      <c r="S6770" s="8">
        <f>YEAR(Tabla1[[#This Row],[Date]])</f>
        <v>2023</v>
      </c>
    </row>
    <row r="6771" spans="1:19" x14ac:dyDescent="0.2">
      <c r="A6771">
        <v>6756</v>
      </c>
      <c r="B6771" s="1">
        <v>44961</v>
      </c>
      <c r="C6771" t="s">
        <v>260</v>
      </c>
      <c r="D6771" t="s">
        <v>332</v>
      </c>
      <c r="E6771">
        <v>1</v>
      </c>
      <c r="F6771" t="s">
        <v>225</v>
      </c>
      <c r="G6771" t="s">
        <v>272</v>
      </c>
      <c r="H6771" t="s">
        <v>310</v>
      </c>
      <c r="M6771" s="2">
        <v>1100</v>
      </c>
      <c r="N6771" s="2">
        <v>10000</v>
      </c>
      <c r="O6771" s="2">
        <f>IF(Tabla1[[#This Row],[Mov]]="VNT",Tabla1[[#This Row],[Sale]]-Tabla1[[#This Row],[Cost]],-Tabla1[[#This Row],[Cost]]*Tabla1[[#This Row],[Cant]])</f>
        <v>8900</v>
      </c>
      <c r="P6771" s="8">
        <f>IF(Tabla1[[#This Row],[Mov]]="VNT",-Tabla1[[#This Row],[Cant]],Tabla1[[#This Row],[Cant]])</f>
        <v>-1</v>
      </c>
      <c r="Q6771" s="8">
        <f>DAY(Tabla1[[#This Row],[Date]])</f>
        <v>4</v>
      </c>
      <c r="R6771" s="8">
        <f>MONTH(Tabla1[[#This Row],[Date]])</f>
        <v>2</v>
      </c>
      <c r="S6771" s="8">
        <f>YEAR(Tabla1[[#This Row],[Date]])</f>
        <v>2023</v>
      </c>
    </row>
    <row r="6772" spans="1:19" x14ac:dyDescent="0.2">
      <c r="A6772">
        <v>6757</v>
      </c>
      <c r="B6772" s="1">
        <v>44961</v>
      </c>
      <c r="C6772" t="s">
        <v>260</v>
      </c>
      <c r="D6772" t="s">
        <v>332</v>
      </c>
      <c r="E6772">
        <v>1</v>
      </c>
      <c r="F6772" t="s">
        <v>455</v>
      </c>
      <c r="G6772" t="s">
        <v>349</v>
      </c>
      <c r="H6772" t="s">
        <v>457</v>
      </c>
      <c r="M6772" s="2">
        <v>1000</v>
      </c>
      <c r="N6772" s="2">
        <v>3500</v>
      </c>
      <c r="O6772" s="2">
        <f>IF(Tabla1[[#This Row],[Mov]]="VNT",Tabla1[[#This Row],[Sale]]-Tabla1[[#This Row],[Cost]],-Tabla1[[#This Row],[Cost]]*Tabla1[[#This Row],[Cant]])</f>
        <v>2500</v>
      </c>
      <c r="P6772" s="8">
        <f>IF(Tabla1[[#This Row],[Mov]]="VNT",-Tabla1[[#This Row],[Cant]],Tabla1[[#This Row],[Cant]])</f>
        <v>-1</v>
      </c>
      <c r="Q6772" s="8">
        <f>DAY(Tabla1[[#This Row],[Date]])</f>
        <v>4</v>
      </c>
      <c r="R6772" s="8">
        <f>MONTH(Tabla1[[#This Row],[Date]])</f>
        <v>2</v>
      </c>
      <c r="S6772" s="8">
        <f>YEAR(Tabla1[[#This Row],[Date]])</f>
        <v>2023</v>
      </c>
    </row>
    <row r="6773" spans="1:19" x14ac:dyDescent="0.2">
      <c r="A6773">
        <v>6758</v>
      </c>
      <c r="B6773" s="1">
        <v>44961</v>
      </c>
      <c r="C6773" t="s">
        <v>260</v>
      </c>
      <c r="D6773" t="s">
        <v>332</v>
      </c>
      <c r="E6773">
        <v>1</v>
      </c>
      <c r="F6773" t="s">
        <v>116</v>
      </c>
      <c r="G6773" t="s">
        <v>349</v>
      </c>
      <c r="H6773" t="s">
        <v>515</v>
      </c>
      <c r="M6773" s="2">
        <v>6074</v>
      </c>
      <c r="N6773" s="2">
        <v>6500</v>
      </c>
      <c r="O6773" s="2">
        <f>IF(Tabla1[[#This Row],[Mov]]="VNT",Tabla1[[#This Row],[Sale]]-Tabla1[[#This Row],[Cost]],-Tabla1[[#This Row],[Cost]]*Tabla1[[#This Row],[Cant]])</f>
        <v>426</v>
      </c>
      <c r="P6773" s="8">
        <f>IF(Tabla1[[#This Row],[Mov]]="VNT",-Tabla1[[#This Row],[Cant]],Tabla1[[#This Row],[Cant]])</f>
        <v>-1</v>
      </c>
      <c r="Q6773" s="8">
        <f>DAY(Tabla1[[#This Row],[Date]])</f>
        <v>4</v>
      </c>
      <c r="R6773" s="8">
        <f>MONTH(Tabla1[[#This Row],[Date]])</f>
        <v>2</v>
      </c>
      <c r="S6773" s="8">
        <f>YEAR(Tabla1[[#This Row],[Date]])</f>
        <v>2023</v>
      </c>
    </row>
    <row r="6774" spans="1:19" x14ac:dyDescent="0.2">
      <c r="A6774">
        <v>6759</v>
      </c>
      <c r="B6774" s="1">
        <v>44961</v>
      </c>
      <c r="C6774" t="s">
        <v>260</v>
      </c>
      <c r="D6774" t="s">
        <v>332</v>
      </c>
      <c r="E6774">
        <v>1</v>
      </c>
      <c r="F6774" t="s">
        <v>21</v>
      </c>
      <c r="G6774" t="s">
        <v>272</v>
      </c>
      <c r="H6774" t="s">
        <v>1522</v>
      </c>
      <c r="M6774" s="2">
        <v>2800</v>
      </c>
      <c r="N6774" s="2">
        <v>10000</v>
      </c>
      <c r="O6774" s="2">
        <f>IF(Tabla1[[#This Row],[Mov]]="VNT",Tabla1[[#This Row],[Sale]]-Tabla1[[#This Row],[Cost]],-Tabla1[[#This Row],[Cost]]*Tabla1[[#This Row],[Cant]])</f>
        <v>7200</v>
      </c>
      <c r="P6774" s="8">
        <f>IF(Tabla1[[#This Row],[Mov]]="VNT",-Tabla1[[#This Row],[Cant]],Tabla1[[#This Row],[Cant]])</f>
        <v>-1</v>
      </c>
      <c r="Q6774" s="8">
        <f>DAY(Tabla1[[#This Row],[Date]])</f>
        <v>4</v>
      </c>
      <c r="R6774" s="8">
        <f>MONTH(Tabla1[[#This Row],[Date]])</f>
        <v>2</v>
      </c>
      <c r="S6774" s="8">
        <f>YEAR(Tabla1[[#This Row],[Date]])</f>
        <v>2023</v>
      </c>
    </row>
    <row r="6775" spans="1:19" x14ac:dyDescent="0.2">
      <c r="A6775">
        <v>6760</v>
      </c>
      <c r="B6775" s="1">
        <v>44961</v>
      </c>
      <c r="C6775" t="s">
        <v>260</v>
      </c>
      <c r="D6775" t="s">
        <v>332</v>
      </c>
      <c r="E6775">
        <v>1</v>
      </c>
      <c r="F6775" t="s">
        <v>15</v>
      </c>
      <c r="G6775" t="s">
        <v>266</v>
      </c>
      <c r="H6775" t="s">
        <v>2484</v>
      </c>
      <c r="L6775" t="s">
        <v>2485</v>
      </c>
      <c r="M6775" s="2">
        <v>0</v>
      </c>
      <c r="N6775" s="2">
        <v>10000</v>
      </c>
      <c r="O6775" s="2">
        <f>IF(Tabla1[[#This Row],[Mov]]="VNT",Tabla1[[#This Row],[Sale]]-Tabla1[[#This Row],[Cost]],-Tabla1[[#This Row],[Cost]]*Tabla1[[#This Row],[Cant]])</f>
        <v>10000</v>
      </c>
      <c r="P6775" s="8">
        <f>IF(Tabla1[[#This Row],[Mov]]="VNT",-Tabla1[[#This Row],[Cant]],Tabla1[[#This Row],[Cant]])</f>
        <v>-1</v>
      </c>
      <c r="Q6775" s="8">
        <f>DAY(Tabla1[[#This Row],[Date]])</f>
        <v>4</v>
      </c>
      <c r="R6775" s="8">
        <f>MONTH(Tabla1[[#This Row],[Date]])</f>
        <v>2</v>
      </c>
      <c r="S6775" s="8">
        <f>YEAR(Tabla1[[#This Row],[Date]])</f>
        <v>2023</v>
      </c>
    </row>
    <row r="6776" spans="1:19" x14ac:dyDescent="0.2">
      <c r="A6776">
        <v>6761</v>
      </c>
      <c r="B6776" s="1">
        <v>44962</v>
      </c>
      <c r="C6776" t="s">
        <v>260</v>
      </c>
      <c r="D6776" t="s">
        <v>332</v>
      </c>
      <c r="E6776">
        <v>1</v>
      </c>
      <c r="F6776" t="s">
        <v>116</v>
      </c>
      <c r="G6776" t="s">
        <v>347</v>
      </c>
      <c r="H6776" t="s">
        <v>518</v>
      </c>
      <c r="M6776" s="2">
        <v>10279</v>
      </c>
      <c r="N6776" s="2">
        <v>11000</v>
      </c>
      <c r="O6776" s="2">
        <f>IF(Tabla1[[#This Row],[Mov]]="VNT",Tabla1[[#This Row],[Sale]]-Tabla1[[#This Row],[Cost]],-Tabla1[[#This Row],[Cost]]*Tabla1[[#This Row],[Cant]])</f>
        <v>721</v>
      </c>
      <c r="P6776" s="8">
        <f>IF(Tabla1[[#This Row],[Mov]]="VNT",-Tabla1[[#This Row],[Cant]],Tabla1[[#This Row],[Cant]])</f>
        <v>-1</v>
      </c>
      <c r="Q6776" s="8">
        <f>DAY(Tabla1[[#This Row],[Date]])</f>
        <v>5</v>
      </c>
      <c r="R6776" s="8">
        <f>MONTH(Tabla1[[#This Row],[Date]])</f>
        <v>2</v>
      </c>
      <c r="S6776" s="8">
        <f>YEAR(Tabla1[[#This Row],[Date]])</f>
        <v>2023</v>
      </c>
    </row>
    <row r="6777" spans="1:19" x14ac:dyDescent="0.2">
      <c r="A6777">
        <v>6763</v>
      </c>
      <c r="B6777" s="1">
        <v>44962</v>
      </c>
      <c r="C6777" t="s">
        <v>260</v>
      </c>
      <c r="D6777" t="s">
        <v>332</v>
      </c>
      <c r="E6777">
        <v>1</v>
      </c>
      <c r="F6777" t="s">
        <v>21</v>
      </c>
      <c r="G6777" t="s">
        <v>741</v>
      </c>
      <c r="H6777" t="s">
        <v>1484</v>
      </c>
      <c r="M6777" s="2">
        <v>16000</v>
      </c>
      <c r="N6777" s="2">
        <v>32000</v>
      </c>
      <c r="O6777" s="2">
        <f>IF(Tabla1[[#This Row],[Mov]]="VNT",Tabla1[[#This Row],[Sale]]-Tabla1[[#This Row],[Cost]],-Tabla1[[#This Row],[Cost]]*Tabla1[[#This Row],[Cant]])</f>
        <v>16000</v>
      </c>
      <c r="P6777" s="8">
        <f>IF(Tabla1[[#This Row],[Mov]]="VNT",-Tabla1[[#This Row],[Cant]],Tabla1[[#This Row],[Cant]])</f>
        <v>-1</v>
      </c>
      <c r="Q6777" s="8">
        <f>DAY(Tabla1[[#This Row],[Date]])</f>
        <v>5</v>
      </c>
      <c r="R6777" s="8">
        <f>MONTH(Tabla1[[#This Row],[Date]])</f>
        <v>2</v>
      </c>
      <c r="S6777" s="8">
        <f>YEAR(Tabla1[[#This Row],[Date]])</f>
        <v>2023</v>
      </c>
    </row>
    <row r="6778" spans="1:19" x14ac:dyDescent="0.2">
      <c r="A6778">
        <v>6764</v>
      </c>
      <c r="B6778" s="1">
        <v>44962</v>
      </c>
      <c r="C6778" t="s">
        <v>260</v>
      </c>
      <c r="D6778" t="s">
        <v>332</v>
      </c>
      <c r="E6778">
        <v>1</v>
      </c>
      <c r="F6778" t="s">
        <v>21</v>
      </c>
      <c r="G6778" t="s">
        <v>333</v>
      </c>
      <c r="H6778" t="s">
        <v>2010</v>
      </c>
      <c r="M6778" s="2">
        <v>7500</v>
      </c>
      <c r="N6778" s="2">
        <v>20000</v>
      </c>
      <c r="O6778" s="2">
        <f>IF(Tabla1[[#This Row],[Mov]]="VNT",Tabla1[[#This Row],[Sale]]-Tabla1[[#This Row],[Cost]],-Tabla1[[#This Row],[Cost]]*Tabla1[[#This Row],[Cant]])</f>
        <v>12500</v>
      </c>
      <c r="P6778" s="8">
        <f>IF(Tabla1[[#This Row],[Mov]]="VNT",-Tabla1[[#This Row],[Cant]],Tabla1[[#This Row],[Cant]])</f>
        <v>-1</v>
      </c>
      <c r="Q6778" s="8">
        <f>DAY(Tabla1[[#This Row],[Date]])</f>
        <v>5</v>
      </c>
      <c r="R6778" s="8">
        <f>MONTH(Tabla1[[#This Row],[Date]])</f>
        <v>2</v>
      </c>
      <c r="S6778" s="8">
        <f>YEAR(Tabla1[[#This Row],[Date]])</f>
        <v>2023</v>
      </c>
    </row>
    <row r="6779" spans="1:19" x14ac:dyDescent="0.2">
      <c r="A6779">
        <v>6765</v>
      </c>
      <c r="B6779" s="1">
        <v>44962</v>
      </c>
      <c r="C6779" t="s">
        <v>260</v>
      </c>
      <c r="D6779" t="s">
        <v>332</v>
      </c>
      <c r="E6779">
        <v>1</v>
      </c>
      <c r="F6779" t="s">
        <v>458</v>
      </c>
      <c r="G6779" t="s">
        <v>272</v>
      </c>
      <c r="H6779" t="s">
        <v>2486</v>
      </c>
      <c r="M6779" s="2">
        <v>0</v>
      </c>
      <c r="N6779" s="2">
        <v>25000</v>
      </c>
      <c r="O6779" s="2">
        <f>IF(Tabla1[[#This Row],[Mov]]="VNT",Tabla1[[#This Row],[Sale]]-Tabla1[[#This Row],[Cost]],-Tabla1[[#This Row],[Cost]]*Tabla1[[#This Row],[Cant]])</f>
        <v>25000</v>
      </c>
      <c r="P6779" s="8">
        <f>IF(Tabla1[[#This Row],[Mov]]="VNT",-Tabla1[[#This Row],[Cant]],Tabla1[[#This Row],[Cant]])</f>
        <v>-1</v>
      </c>
      <c r="Q6779" s="8">
        <f>DAY(Tabla1[[#This Row],[Date]])</f>
        <v>5</v>
      </c>
      <c r="R6779" s="8">
        <f>MONTH(Tabla1[[#This Row],[Date]])</f>
        <v>2</v>
      </c>
      <c r="S6779" s="8">
        <f>YEAR(Tabla1[[#This Row],[Date]])</f>
        <v>2023</v>
      </c>
    </row>
    <row r="6780" spans="1:19" x14ac:dyDescent="0.2">
      <c r="A6780">
        <v>6766</v>
      </c>
      <c r="B6780" s="1">
        <v>44962</v>
      </c>
      <c r="C6780" t="s">
        <v>260</v>
      </c>
      <c r="D6780" t="s">
        <v>332</v>
      </c>
      <c r="E6780">
        <v>1</v>
      </c>
      <c r="F6780" t="s">
        <v>532</v>
      </c>
      <c r="G6780" t="s">
        <v>266</v>
      </c>
      <c r="H6780" t="s">
        <v>2487</v>
      </c>
      <c r="M6780" s="2">
        <v>33000</v>
      </c>
      <c r="N6780" s="2">
        <v>60000</v>
      </c>
      <c r="O6780" s="2">
        <f>IF(Tabla1[[#This Row],[Mov]]="VNT",Tabla1[[#This Row],[Sale]]-Tabla1[[#This Row],[Cost]],-Tabla1[[#This Row],[Cost]]*Tabla1[[#This Row],[Cant]])</f>
        <v>27000</v>
      </c>
      <c r="P6780" s="8">
        <f>IF(Tabla1[[#This Row],[Mov]]="VNT",-Tabla1[[#This Row],[Cant]],Tabla1[[#This Row],[Cant]])</f>
        <v>-1</v>
      </c>
      <c r="Q6780" s="8">
        <f>DAY(Tabla1[[#This Row],[Date]])</f>
        <v>5</v>
      </c>
      <c r="R6780" s="8">
        <f>MONTH(Tabla1[[#This Row],[Date]])</f>
        <v>2</v>
      </c>
      <c r="S6780" s="8">
        <f>YEAR(Tabla1[[#This Row],[Date]])</f>
        <v>2023</v>
      </c>
    </row>
    <row r="6781" spans="1:19" x14ac:dyDescent="0.2">
      <c r="A6781">
        <v>6767</v>
      </c>
      <c r="B6781" s="1">
        <v>44962</v>
      </c>
      <c r="C6781" t="s">
        <v>260</v>
      </c>
      <c r="D6781" t="s">
        <v>332</v>
      </c>
      <c r="E6781">
        <v>1</v>
      </c>
      <c r="F6781" t="s">
        <v>458</v>
      </c>
      <c r="G6781" t="s">
        <v>284</v>
      </c>
      <c r="H6781" t="s">
        <v>2488</v>
      </c>
      <c r="M6781" s="2">
        <v>0</v>
      </c>
      <c r="N6781" s="2">
        <v>25000</v>
      </c>
      <c r="O6781" s="2">
        <f>IF(Tabla1[[#This Row],[Mov]]="VNT",Tabla1[[#This Row],[Sale]]-Tabla1[[#This Row],[Cost]],-Tabla1[[#This Row],[Cost]]*Tabla1[[#This Row],[Cant]])</f>
        <v>25000</v>
      </c>
      <c r="P6781" s="8">
        <f>IF(Tabla1[[#This Row],[Mov]]="VNT",-Tabla1[[#This Row],[Cant]],Tabla1[[#This Row],[Cant]])</f>
        <v>-1</v>
      </c>
      <c r="Q6781" s="8">
        <f>DAY(Tabla1[[#This Row],[Date]])</f>
        <v>5</v>
      </c>
      <c r="R6781" s="8">
        <f>MONTH(Tabla1[[#This Row],[Date]])</f>
        <v>2</v>
      </c>
      <c r="S6781" s="8">
        <f>YEAR(Tabla1[[#This Row],[Date]])</f>
        <v>2023</v>
      </c>
    </row>
    <row r="6782" spans="1:19" x14ac:dyDescent="0.2">
      <c r="A6782">
        <v>6768</v>
      </c>
      <c r="B6782" s="1">
        <v>44962</v>
      </c>
      <c r="C6782" t="s">
        <v>260</v>
      </c>
      <c r="D6782" t="s">
        <v>332</v>
      </c>
      <c r="E6782">
        <v>1</v>
      </c>
      <c r="F6782" t="s">
        <v>116</v>
      </c>
      <c r="G6782" t="s">
        <v>347</v>
      </c>
      <c r="H6782" t="s">
        <v>518</v>
      </c>
      <c r="M6782" s="2">
        <v>7008</v>
      </c>
      <c r="N6782" s="2">
        <v>7500</v>
      </c>
      <c r="O6782" s="2">
        <f>IF(Tabla1[[#This Row],[Mov]]="VNT",Tabla1[[#This Row],[Sale]]-Tabla1[[#This Row],[Cost]],-Tabla1[[#This Row],[Cost]]*Tabla1[[#This Row],[Cant]])</f>
        <v>492</v>
      </c>
      <c r="P6782" s="8">
        <f>IF(Tabla1[[#This Row],[Mov]]="VNT",-Tabla1[[#This Row],[Cant]],Tabla1[[#This Row],[Cant]])</f>
        <v>-1</v>
      </c>
      <c r="Q6782" s="8">
        <f>DAY(Tabla1[[#This Row],[Date]])</f>
        <v>5</v>
      </c>
      <c r="R6782" s="8">
        <f>MONTH(Tabla1[[#This Row],[Date]])</f>
        <v>2</v>
      </c>
      <c r="S6782" s="8">
        <f>YEAR(Tabla1[[#This Row],[Date]])</f>
        <v>2023</v>
      </c>
    </row>
    <row r="6783" spans="1:19" x14ac:dyDescent="0.2">
      <c r="A6783">
        <v>6769</v>
      </c>
      <c r="B6783" s="1">
        <v>44962</v>
      </c>
      <c r="C6783" t="s">
        <v>260</v>
      </c>
      <c r="D6783" t="s">
        <v>332</v>
      </c>
      <c r="E6783">
        <v>1</v>
      </c>
      <c r="F6783" t="s">
        <v>225</v>
      </c>
      <c r="G6783" t="s">
        <v>284</v>
      </c>
      <c r="H6783" t="s">
        <v>2266</v>
      </c>
      <c r="M6783" s="2">
        <v>1100</v>
      </c>
      <c r="N6783" s="2">
        <v>10000</v>
      </c>
      <c r="O6783" s="2">
        <f>IF(Tabla1[[#This Row],[Mov]]="VNT",Tabla1[[#This Row],[Sale]]-Tabla1[[#This Row],[Cost]],-Tabla1[[#This Row],[Cost]]*Tabla1[[#This Row],[Cant]])</f>
        <v>8900</v>
      </c>
      <c r="P6783" s="8">
        <f>IF(Tabla1[[#This Row],[Mov]]="VNT",-Tabla1[[#This Row],[Cant]],Tabla1[[#This Row],[Cant]])</f>
        <v>-1</v>
      </c>
      <c r="Q6783" s="8">
        <f>DAY(Tabla1[[#This Row],[Date]])</f>
        <v>5</v>
      </c>
      <c r="R6783" s="8">
        <f>MONTH(Tabla1[[#This Row],[Date]])</f>
        <v>2</v>
      </c>
      <c r="S6783" s="8">
        <f>YEAR(Tabla1[[#This Row],[Date]])</f>
        <v>2023</v>
      </c>
    </row>
    <row r="6784" spans="1:19" x14ac:dyDescent="0.2">
      <c r="A6784">
        <v>6770</v>
      </c>
      <c r="B6784" s="1">
        <v>44962</v>
      </c>
      <c r="C6784" t="s">
        <v>260</v>
      </c>
      <c r="D6784" t="s">
        <v>332</v>
      </c>
      <c r="E6784">
        <v>1</v>
      </c>
      <c r="F6784" t="s">
        <v>342</v>
      </c>
      <c r="G6784" t="s">
        <v>272</v>
      </c>
      <c r="H6784" t="s">
        <v>310</v>
      </c>
      <c r="M6784" s="2">
        <v>900</v>
      </c>
      <c r="N6784" s="2">
        <v>10000</v>
      </c>
      <c r="O6784" s="2">
        <f>IF(Tabla1[[#This Row],[Mov]]="VNT",Tabla1[[#This Row],[Sale]]-Tabla1[[#This Row],[Cost]],-Tabla1[[#This Row],[Cost]]*Tabla1[[#This Row],[Cant]])</f>
        <v>9100</v>
      </c>
      <c r="P6784" s="8">
        <f>IF(Tabla1[[#This Row],[Mov]]="VNT",-Tabla1[[#This Row],[Cant]],Tabla1[[#This Row],[Cant]])</f>
        <v>-1</v>
      </c>
      <c r="Q6784" s="8">
        <f>DAY(Tabla1[[#This Row],[Date]])</f>
        <v>5</v>
      </c>
      <c r="R6784" s="8">
        <f>MONTH(Tabla1[[#This Row],[Date]])</f>
        <v>2</v>
      </c>
      <c r="S6784" s="8">
        <f>YEAR(Tabla1[[#This Row],[Date]])</f>
        <v>2023</v>
      </c>
    </row>
    <row r="6785" spans="1:19" x14ac:dyDescent="0.2">
      <c r="A6785">
        <v>6771</v>
      </c>
      <c r="B6785" s="1">
        <v>44962</v>
      </c>
      <c r="C6785" t="s">
        <v>260</v>
      </c>
      <c r="D6785" t="s">
        <v>332</v>
      </c>
      <c r="E6785">
        <v>1</v>
      </c>
      <c r="F6785" t="s">
        <v>116</v>
      </c>
      <c r="G6785" t="s">
        <v>347</v>
      </c>
      <c r="H6785" t="s">
        <v>518</v>
      </c>
      <c r="M6785" s="2">
        <v>1868</v>
      </c>
      <c r="N6785" s="2">
        <v>2000</v>
      </c>
      <c r="O6785" s="2">
        <f>IF(Tabla1[[#This Row],[Mov]]="VNT",Tabla1[[#This Row],[Sale]]-Tabla1[[#This Row],[Cost]],-Tabla1[[#This Row],[Cost]]*Tabla1[[#This Row],[Cant]])</f>
        <v>132</v>
      </c>
      <c r="P6785" s="8">
        <f>IF(Tabla1[[#This Row],[Mov]]="VNT",-Tabla1[[#This Row],[Cant]],Tabla1[[#This Row],[Cant]])</f>
        <v>-1</v>
      </c>
      <c r="Q6785" s="8">
        <f>DAY(Tabla1[[#This Row],[Date]])</f>
        <v>5</v>
      </c>
      <c r="R6785" s="8">
        <f>MONTH(Tabla1[[#This Row],[Date]])</f>
        <v>2</v>
      </c>
      <c r="S6785" s="8">
        <f>YEAR(Tabla1[[#This Row],[Date]])</f>
        <v>2023</v>
      </c>
    </row>
    <row r="6786" spans="1:19" x14ac:dyDescent="0.2">
      <c r="A6786">
        <v>6772</v>
      </c>
      <c r="B6786" s="1">
        <v>44962</v>
      </c>
      <c r="C6786" t="s">
        <v>260</v>
      </c>
      <c r="D6786" t="s">
        <v>332</v>
      </c>
      <c r="E6786">
        <v>1</v>
      </c>
      <c r="F6786" t="s">
        <v>225</v>
      </c>
      <c r="G6786" t="s">
        <v>262</v>
      </c>
      <c r="H6786" t="s">
        <v>2489</v>
      </c>
      <c r="M6786" s="2">
        <v>1100</v>
      </c>
      <c r="N6786" s="2">
        <v>10000</v>
      </c>
      <c r="O6786" s="2">
        <f>IF(Tabla1[[#This Row],[Mov]]="VNT",Tabla1[[#This Row],[Sale]]-Tabla1[[#This Row],[Cost]],-Tabla1[[#This Row],[Cost]]*Tabla1[[#This Row],[Cant]])</f>
        <v>8900</v>
      </c>
      <c r="P6786" s="8">
        <f>IF(Tabla1[[#This Row],[Mov]]="VNT",-Tabla1[[#This Row],[Cant]],Tabla1[[#This Row],[Cant]])</f>
        <v>-1</v>
      </c>
      <c r="Q6786" s="8">
        <f>DAY(Tabla1[[#This Row],[Date]])</f>
        <v>5</v>
      </c>
      <c r="R6786" s="8">
        <f>MONTH(Tabla1[[#This Row],[Date]])</f>
        <v>2</v>
      </c>
      <c r="S6786" s="8">
        <f>YEAR(Tabla1[[#This Row],[Date]])</f>
        <v>2023</v>
      </c>
    </row>
    <row r="6787" spans="1:19" x14ac:dyDescent="0.2">
      <c r="A6787">
        <v>6773</v>
      </c>
      <c r="B6787" s="1">
        <v>44962</v>
      </c>
      <c r="C6787" t="s">
        <v>260</v>
      </c>
      <c r="D6787" t="s">
        <v>332</v>
      </c>
      <c r="E6787">
        <v>1</v>
      </c>
      <c r="F6787" t="s">
        <v>458</v>
      </c>
      <c r="G6787" t="s">
        <v>272</v>
      </c>
      <c r="H6787" t="s">
        <v>1439</v>
      </c>
      <c r="M6787" s="2">
        <v>0</v>
      </c>
      <c r="N6787" s="2">
        <v>25000</v>
      </c>
      <c r="O6787" s="2">
        <f>IF(Tabla1[[#This Row],[Mov]]="VNT",Tabla1[[#This Row],[Sale]]-Tabla1[[#This Row],[Cost]],-Tabla1[[#This Row],[Cost]]*Tabla1[[#This Row],[Cant]])</f>
        <v>25000</v>
      </c>
      <c r="P6787" s="8">
        <f>IF(Tabla1[[#This Row],[Mov]]="VNT",-Tabla1[[#This Row],[Cant]],Tabla1[[#This Row],[Cant]])</f>
        <v>-1</v>
      </c>
      <c r="Q6787" s="8">
        <f>DAY(Tabla1[[#This Row],[Date]])</f>
        <v>5</v>
      </c>
      <c r="R6787" s="8">
        <f>MONTH(Tabla1[[#This Row],[Date]])</f>
        <v>2</v>
      </c>
      <c r="S6787" s="8">
        <f>YEAR(Tabla1[[#This Row],[Date]])</f>
        <v>2023</v>
      </c>
    </row>
    <row r="6788" spans="1:19" x14ac:dyDescent="0.2">
      <c r="A6788">
        <v>6774</v>
      </c>
      <c r="B6788" s="1">
        <v>44962</v>
      </c>
      <c r="C6788" t="s">
        <v>260</v>
      </c>
      <c r="D6788" t="s">
        <v>332</v>
      </c>
      <c r="E6788">
        <v>1</v>
      </c>
      <c r="F6788" t="s">
        <v>225</v>
      </c>
      <c r="G6788" t="s">
        <v>1782</v>
      </c>
      <c r="H6788" t="s">
        <v>1393</v>
      </c>
      <c r="M6788" s="2">
        <v>1100</v>
      </c>
      <c r="N6788" s="2">
        <v>10000</v>
      </c>
      <c r="O6788" s="2">
        <f>IF(Tabla1[[#This Row],[Mov]]="VNT",Tabla1[[#This Row],[Sale]]-Tabla1[[#This Row],[Cost]],-Tabla1[[#This Row],[Cost]]*Tabla1[[#This Row],[Cant]])</f>
        <v>8900</v>
      </c>
      <c r="P6788" s="8">
        <f>IF(Tabla1[[#This Row],[Mov]]="VNT",-Tabla1[[#This Row],[Cant]],Tabla1[[#This Row],[Cant]])</f>
        <v>-1</v>
      </c>
      <c r="Q6788" s="8">
        <f>DAY(Tabla1[[#This Row],[Date]])</f>
        <v>5</v>
      </c>
      <c r="R6788" s="8">
        <f>MONTH(Tabla1[[#This Row],[Date]])</f>
        <v>2</v>
      </c>
      <c r="S6788" s="8">
        <f>YEAR(Tabla1[[#This Row],[Date]])</f>
        <v>2023</v>
      </c>
    </row>
    <row r="6789" spans="1:19" x14ac:dyDescent="0.2">
      <c r="A6789">
        <v>6775</v>
      </c>
      <c r="B6789" s="1">
        <v>44962</v>
      </c>
      <c r="C6789" t="s">
        <v>260</v>
      </c>
      <c r="D6789" t="s">
        <v>332</v>
      </c>
      <c r="E6789">
        <v>1</v>
      </c>
      <c r="F6789" t="s">
        <v>224</v>
      </c>
      <c r="G6789" t="s">
        <v>1782</v>
      </c>
      <c r="H6789" t="s">
        <v>1393</v>
      </c>
      <c r="M6789" s="2">
        <v>8500</v>
      </c>
      <c r="N6789" s="2">
        <v>20000</v>
      </c>
      <c r="O6789" s="2">
        <f>IF(Tabla1[[#This Row],[Mov]]="VNT",Tabla1[[#This Row],[Sale]]-Tabla1[[#This Row],[Cost]],-Tabla1[[#This Row],[Cost]]*Tabla1[[#This Row],[Cant]])</f>
        <v>11500</v>
      </c>
      <c r="P6789" s="8">
        <f>IF(Tabla1[[#This Row],[Mov]]="VNT",-Tabla1[[#This Row],[Cant]],Tabla1[[#This Row],[Cant]])</f>
        <v>-1</v>
      </c>
      <c r="Q6789" s="8">
        <f>DAY(Tabla1[[#This Row],[Date]])</f>
        <v>5</v>
      </c>
      <c r="R6789" s="8">
        <f>MONTH(Tabla1[[#This Row],[Date]])</f>
        <v>2</v>
      </c>
      <c r="S6789" s="8">
        <f>YEAR(Tabla1[[#This Row],[Date]])</f>
        <v>2023</v>
      </c>
    </row>
    <row r="6790" spans="1:19" x14ac:dyDescent="0.2">
      <c r="A6790">
        <v>6776</v>
      </c>
      <c r="B6790" s="1">
        <v>44962</v>
      </c>
      <c r="C6790" t="s">
        <v>260</v>
      </c>
      <c r="D6790" t="s">
        <v>332</v>
      </c>
      <c r="E6790">
        <v>1</v>
      </c>
      <c r="F6790" t="s">
        <v>532</v>
      </c>
      <c r="G6790" t="s">
        <v>263</v>
      </c>
      <c r="H6790" t="s">
        <v>2223</v>
      </c>
      <c r="M6790" s="2">
        <v>40000</v>
      </c>
      <c r="N6790" s="2">
        <v>65000</v>
      </c>
      <c r="O6790" s="2">
        <f>IF(Tabla1[[#This Row],[Mov]]="VNT",Tabla1[[#This Row],[Sale]]-Tabla1[[#This Row],[Cost]],-Tabla1[[#This Row],[Cost]]*Tabla1[[#This Row],[Cant]])</f>
        <v>25000</v>
      </c>
      <c r="P6790" s="8">
        <f>IF(Tabla1[[#This Row],[Mov]]="VNT",-Tabla1[[#This Row],[Cant]],Tabla1[[#This Row],[Cant]])</f>
        <v>-1</v>
      </c>
      <c r="Q6790" s="8">
        <f>DAY(Tabla1[[#This Row],[Date]])</f>
        <v>5</v>
      </c>
      <c r="R6790" s="8">
        <f>MONTH(Tabla1[[#This Row],[Date]])</f>
        <v>2</v>
      </c>
      <c r="S6790" s="8">
        <f>YEAR(Tabla1[[#This Row],[Date]])</f>
        <v>2023</v>
      </c>
    </row>
    <row r="6791" spans="1:19" x14ac:dyDescent="0.2">
      <c r="A6791">
        <v>6777</v>
      </c>
      <c r="B6791" s="1">
        <v>44962</v>
      </c>
      <c r="C6791" t="s">
        <v>260</v>
      </c>
      <c r="D6791" t="s">
        <v>332</v>
      </c>
      <c r="E6791">
        <v>1</v>
      </c>
      <c r="F6791" t="s">
        <v>21</v>
      </c>
      <c r="G6791" t="s">
        <v>272</v>
      </c>
      <c r="H6791" t="s">
        <v>830</v>
      </c>
      <c r="M6791" s="2">
        <v>3500</v>
      </c>
      <c r="N6791" s="2">
        <v>15000</v>
      </c>
      <c r="O6791" s="2">
        <f>IF(Tabla1[[#This Row],[Mov]]="VNT",Tabla1[[#This Row],[Sale]]-Tabla1[[#This Row],[Cost]],-Tabla1[[#This Row],[Cost]]*Tabla1[[#This Row],[Cant]])</f>
        <v>11500</v>
      </c>
      <c r="P6791" s="8">
        <f>IF(Tabla1[[#This Row],[Mov]]="VNT",-Tabla1[[#This Row],[Cant]],Tabla1[[#This Row],[Cant]])</f>
        <v>-1</v>
      </c>
      <c r="Q6791" s="8">
        <f>DAY(Tabla1[[#This Row],[Date]])</f>
        <v>5</v>
      </c>
      <c r="R6791" s="8">
        <f>MONTH(Tabla1[[#This Row],[Date]])</f>
        <v>2</v>
      </c>
      <c r="S6791" s="8">
        <f>YEAR(Tabla1[[#This Row],[Date]])</f>
        <v>2023</v>
      </c>
    </row>
    <row r="6792" spans="1:19" x14ac:dyDescent="0.2">
      <c r="A6792">
        <v>6778</v>
      </c>
      <c r="B6792" s="1">
        <v>44962</v>
      </c>
      <c r="C6792" t="s">
        <v>260</v>
      </c>
      <c r="D6792" t="s">
        <v>332</v>
      </c>
      <c r="E6792">
        <v>1</v>
      </c>
      <c r="F6792" t="s">
        <v>21</v>
      </c>
      <c r="G6792" t="s">
        <v>272</v>
      </c>
      <c r="H6792" t="s">
        <v>1522</v>
      </c>
      <c r="M6792" s="2">
        <v>2800</v>
      </c>
      <c r="N6792" s="2">
        <v>10000</v>
      </c>
      <c r="O6792" s="2">
        <f>IF(Tabla1[[#This Row],[Mov]]="VNT",Tabla1[[#This Row],[Sale]]-Tabla1[[#This Row],[Cost]],-Tabla1[[#This Row],[Cost]]*Tabla1[[#This Row],[Cant]])</f>
        <v>7200</v>
      </c>
      <c r="P6792" s="8">
        <f>IF(Tabla1[[#This Row],[Mov]]="VNT",-Tabla1[[#This Row],[Cant]],Tabla1[[#This Row],[Cant]])</f>
        <v>-1</v>
      </c>
      <c r="Q6792" s="8">
        <f>DAY(Tabla1[[#This Row],[Date]])</f>
        <v>5</v>
      </c>
      <c r="R6792" s="8">
        <f>MONTH(Tabla1[[#This Row],[Date]])</f>
        <v>2</v>
      </c>
      <c r="S6792" s="8">
        <f>YEAR(Tabla1[[#This Row],[Date]])</f>
        <v>2023</v>
      </c>
    </row>
    <row r="6793" spans="1:19" x14ac:dyDescent="0.2">
      <c r="A6793">
        <v>6779</v>
      </c>
      <c r="B6793" s="1">
        <v>44962</v>
      </c>
      <c r="C6793" t="s">
        <v>260</v>
      </c>
      <c r="D6793" t="s">
        <v>332</v>
      </c>
      <c r="E6793">
        <v>1</v>
      </c>
      <c r="F6793" t="s">
        <v>21</v>
      </c>
      <c r="G6793" t="s">
        <v>998</v>
      </c>
      <c r="H6793" t="s">
        <v>2214</v>
      </c>
      <c r="M6793" s="2">
        <v>8500</v>
      </c>
      <c r="N6793" s="2">
        <v>20000</v>
      </c>
      <c r="O6793" s="2">
        <f>IF(Tabla1[[#This Row],[Mov]]="VNT",Tabla1[[#This Row],[Sale]]-Tabla1[[#This Row],[Cost]],-Tabla1[[#This Row],[Cost]]*Tabla1[[#This Row],[Cant]])</f>
        <v>11500</v>
      </c>
      <c r="P6793" s="8">
        <f>IF(Tabla1[[#This Row],[Mov]]="VNT",-Tabla1[[#This Row],[Cant]],Tabla1[[#This Row],[Cant]])</f>
        <v>-1</v>
      </c>
      <c r="Q6793" s="8">
        <f>DAY(Tabla1[[#This Row],[Date]])</f>
        <v>5</v>
      </c>
      <c r="R6793" s="8">
        <f>MONTH(Tabla1[[#This Row],[Date]])</f>
        <v>2</v>
      </c>
      <c r="S6793" s="8">
        <f>YEAR(Tabla1[[#This Row],[Date]])</f>
        <v>2023</v>
      </c>
    </row>
    <row r="6794" spans="1:19" x14ac:dyDescent="0.2">
      <c r="A6794">
        <v>6780</v>
      </c>
      <c r="B6794" s="1">
        <v>44962</v>
      </c>
      <c r="C6794" t="s">
        <v>260</v>
      </c>
      <c r="D6794" t="s">
        <v>332</v>
      </c>
      <c r="E6794">
        <v>1</v>
      </c>
      <c r="F6794" t="s">
        <v>21</v>
      </c>
      <c r="G6794" t="s">
        <v>272</v>
      </c>
      <c r="H6794" t="s">
        <v>1522</v>
      </c>
      <c r="M6794" s="2">
        <v>2800</v>
      </c>
      <c r="N6794" s="2">
        <v>10000</v>
      </c>
      <c r="O6794" s="2">
        <f>IF(Tabla1[[#This Row],[Mov]]="VNT",Tabla1[[#This Row],[Sale]]-Tabla1[[#This Row],[Cost]],-Tabla1[[#This Row],[Cost]]*Tabla1[[#This Row],[Cant]])</f>
        <v>7200</v>
      </c>
      <c r="P6794" s="8">
        <f>IF(Tabla1[[#This Row],[Mov]]="VNT",-Tabla1[[#This Row],[Cant]],Tabla1[[#This Row],[Cant]])</f>
        <v>-1</v>
      </c>
      <c r="Q6794" s="8">
        <f>DAY(Tabla1[[#This Row],[Date]])</f>
        <v>5</v>
      </c>
      <c r="R6794" s="8">
        <f>MONTH(Tabla1[[#This Row],[Date]])</f>
        <v>2</v>
      </c>
      <c r="S6794" s="8">
        <f>YEAR(Tabla1[[#This Row],[Date]])</f>
        <v>2023</v>
      </c>
    </row>
    <row r="6795" spans="1:19" x14ac:dyDescent="0.2">
      <c r="A6795">
        <v>6781</v>
      </c>
      <c r="B6795" s="1">
        <v>44962</v>
      </c>
      <c r="C6795" t="s">
        <v>260</v>
      </c>
      <c r="D6795" t="s">
        <v>332</v>
      </c>
      <c r="E6795">
        <v>1</v>
      </c>
      <c r="F6795" t="s">
        <v>15</v>
      </c>
      <c r="G6795" t="s">
        <v>333</v>
      </c>
      <c r="H6795" t="s">
        <v>2228</v>
      </c>
      <c r="M6795" s="2">
        <v>2000</v>
      </c>
      <c r="N6795" s="2">
        <v>10000</v>
      </c>
      <c r="O6795" s="2">
        <f>IF(Tabla1[[#This Row],[Mov]]="VNT",Tabla1[[#This Row],[Sale]]-Tabla1[[#This Row],[Cost]],-Tabla1[[#This Row],[Cost]]*Tabla1[[#This Row],[Cant]])</f>
        <v>8000</v>
      </c>
      <c r="P6795" s="8">
        <f>IF(Tabla1[[#This Row],[Mov]]="VNT",-Tabla1[[#This Row],[Cant]],Tabla1[[#This Row],[Cant]])</f>
        <v>-1</v>
      </c>
      <c r="Q6795" s="8">
        <f>DAY(Tabla1[[#This Row],[Date]])</f>
        <v>5</v>
      </c>
      <c r="R6795" s="8">
        <f>MONTH(Tabla1[[#This Row],[Date]])</f>
        <v>2</v>
      </c>
      <c r="S6795" s="8">
        <f>YEAR(Tabla1[[#This Row],[Date]])</f>
        <v>2023</v>
      </c>
    </row>
    <row r="6796" spans="1:19" x14ac:dyDescent="0.2">
      <c r="A6796">
        <v>6782</v>
      </c>
      <c r="B6796" s="1">
        <v>44962</v>
      </c>
      <c r="C6796" t="s">
        <v>260</v>
      </c>
      <c r="D6796" t="s">
        <v>332</v>
      </c>
      <c r="E6796">
        <v>1</v>
      </c>
      <c r="F6796" t="s">
        <v>831</v>
      </c>
      <c r="G6796" t="s">
        <v>1032</v>
      </c>
      <c r="H6796" t="s">
        <v>1038</v>
      </c>
      <c r="M6796" s="2">
        <v>23000</v>
      </c>
      <c r="N6796" s="2">
        <v>55000</v>
      </c>
      <c r="O6796" s="2">
        <f>IF(Tabla1[[#This Row],[Mov]]="VNT",Tabla1[[#This Row],[Sale]]-Tabla1[[#This Row],[Cost]],-Tabla1[[#This Row],[Cost]]*Tabla1[[#This Row],[Cant]])</f>
        <v>32000</v>
      </c>
      <c r="P6796" s="8">
        <f>IF(Tabla1[[#This Row],[Mov]]="VNT",-Tabla1[[#This Row],[Cant]],Tabla1[[#This Row],[Cant]])</f>
        <v>-1</v>
      </c>
      <c r="Q6796" s="8">
        <f>DAY(Tabla1[[#This Row],[Date]])</f>
        <v>5</v>
      </c>
      <c r="R6796" s="8">
        <f>MONTH(Tabla1[[#This Row],[Date]])</f>
        <v>2</v>
      </c>
      <c r="S6796" s="8">
        <f>YEAR(Tabla1[[#This Row],[Date]])</f>
        <v>2023</v>
      </c>
    </row>
    <row r="6797" spans="1:19" x14ac:dyDescent="0.2">
      <c r="A6797">
        <v>6783</v>
      </c>
      <c r="B6797" s="1">
        <v>44962</v>
      </c>
      <c r="C6797" t="s">
        <v>260</v>
      </c>
      <c r="D6797" t="s">
        <v>332</v>
      </c>
      <c r="E6797">
        <v>1</v>
      </c>
      <c r="F6797" t="s">
        <v>26</v>
      </c>
      <c r="G6797" t="s">
        <v>264</v>
      </c>
      <c r="H6797" t="s">
        <v>16</v>
      </c>
      <c r="M6797" s="2">
        <v>8000</v>
      </c>
      <c r="N6797" s="2">
        <v>19000</v>
      </c>
      <c r="O6797" s="2">
        <f>IF(Tabla1[[#This Row],[Mov]]="VNT",Tabla1[[#This Row],[Sale]]-Tabla1[[#This Row],[Cost]],-Tabla1[[#This Row],[Cost]]*Tabla1[[#This Row],[Cant]])</f>
        <v>11000</v>
      </c>
      <c r="P6797" s="8">
        <f>IF(Tabla1[[#This Row],[Mov]]="VNT",-Tabla1[[#This Row],[Cant]],Tabla1[[#This Row],[Cant]])</f>
        <v>-1</v>
      </c>
      <c r="Q6797" s="8">
        <f>DAY(Tabla1[[#This Row],[Date]])</f>
        <v>5</v>
      </c>
      <c r="R6797" s="8">
        <f>MONTH(Tabla1[[#This Row],[Date]])</f>
        <v>2</v>
      </c>
      <c r="S6797" s="8">
        <f>YEAR(Tabla1[[#This Row],[Date]])</f>
        <v>2023</v>
      </c>
    </row>
    <row r="6798" spans="1:19" x14ac:dyDescent="0.2">
      <c r="A6798">
        <v>6784</v>
      </c>
      <c r="B6798" s="1">
        <v>44962</v>
      </c>
      <c r="C6798" t="s">
        <v>260</v>
      </c>
      <c r="D6798" t="s">
        <v>332</v>
      </c>
      <c r="E6798">
        <v>1</v>
      </c>
      <c r="F6798" t="s">
        <v>26</v>
      </c>
      <c r="G6798" t="s">
        <v>264</v>
      </c>
      <c r="H6798" t="s">
        <v>16</v>
      </c>
      <c r="M6798" s="2">
        <v>8000</v>
      </c>
      <c r="N6798" s="2">
        <v>19000</v>
      </c>
      <c r="O6798" s="2">
        <f>IF(Tabla1[[#This Row],[Mov]]="VNT",Tabla1[[#This Row],[Sale]]-Tabla1[[#This Row],[Cost]],-Tabla1[[#This Row],[Cost]]*Tabla1[[#This Row],[Cant]])</f>
        <v>11000</v>
      </c>
      <c r="P6798" s="8">
        <f>IF(Tabla1[[#This Row],[Mov]]="VNT",-Tabla1[[#This Row],[Cant]],Tabla1[[#This Row],[Cant]])</f>
        <v>-1</v>
      </c>
      <c r="Q6798" s="8">
        <f>DAY(Tabla1[[#This Row],[Date]])</f>
        <v>5</v>
      </c>
      <c r="R6798" s="8">
        <f>MONTH(Tabla1[[#This Row],[Date]])</f>
        <v>2</v>
      </c>
      <c r="S6798" s="8">
        <f>YEAR(Tabla1[[#This Row],[Date]])</f>
        <v>2023</v>
      </c>
    </row>
    <row r="6799" spans="1:19" x14ac:dyDescent="0.2">
      <c r="A6799">
        <v>6785</v>
      </c>
      <c r="B6799" s="1">
        <v>44962</v>
      </c>
      <c r="C6799" t="s">
        <v>260</v>
      </c>
      <c r="D6799" t="s">
        <v>332</v>
      </c>
      <c r="E6799">
        <v>1</v>
      </c>
      <c r="F6799" t="s">
        <v>116</v>
      </c>
      <c r="G6799" t="s">
        <v>382</v>
      </c>
      <c r="H6799" t="s">
        <v>514</v>
      </c>
      <c r="M6799" s="2">
        <v>7008</v>
      </c>
      <c r="N6799" s="2">
        <v>7500</v>
      </c>
      <c r="O6799" s="2">
        <f>IF(Tabla1[[#This Row],[Mov]]="VNT",Tabla1[[#This Row],[Sale]]-Tabla1[[#This Row],[Cost]],-Tabla1[[#This Row],[Cost]]*Tabla1[[#This Row],[Cant]])</f>
        <v>492</v>
      </c>
      <c r="P6799" s="8">
        <f>IF(Tabla1[[#This Row],[Mov]]="VNT",-Tabla1[[#This Row],[Cant]],Tabla1[[#This Row],[Cant]])</f>
        <v>-1</v>
      </c>
      <c r="Q6799" s="8">
        <f>DAY(Tabla1[[#This Row],[Date]])</f>
        <v>5</v>
      </c>
      <c r="R6799" s="8">
        <f>MONTH(Tabla1[[#This Row],[Date]])</f>
        <v>2</v>
      </c>
      <c r="S6799" s="8">
        <f>YEAR(Tabla1[[#This Row],[Date]])</f>
        <v>2023</v>
      </c>
    </row>
    <row r="6800" spans="1:19" x14ac:dyDescent="0.2">
      <c r="A6800">
        <v>6786</v>
      </c>
      <c r="B6800" s="1">
        <v>44962</v>
      </c>
      <c r="C6800" t="s">
        <v>260</v>
      </c>
      <c r="D6800" t="s">
        <v>332</v>
      </c>
      <c r="E6800">
        <v>1</v>
      </c>
      <c r="F6800" t="s">
        <v>225</v>
      </c>
      <c r="G6800" t="s">
        <v>284</v>
      </c>
      <c r="H6800" t="s">
        <v>2490</v>
      </c>
      <c r="M6800" s="2">
        <v>1100</v>
      </c>
      <c r="N6800" s="2">
        <v>10000</v>
      </c>
      <c r="O6800" s="2">
        <f>IF(Tabla1[[#This Row],[Mov]]="VNT",Tabla1[[#This Row],[Sale]]-Tabla1[[#This Row],[Cost]],-Tabla1[[#This Row],[Cost]]*Tabla1[[#This Row],[Cant]])</f>
        <v>8900</v>
      </c>
      <c r="P6800" s="8">
        <f>IF(Tabla1[[#This Row],[Mov]]="VNT",-Tabla1[[#This Row],[Cant]],Tabla1[[#This Row],[Cant]])</f>
        <v>-1</v>
      </c>
      <c r="Q6800" s="8">
        <f>DAY(Tabla1[[#This Row],[Date]])</f>
        <v>5</v>
      </c>
      <c r="R6800" s="8">
        <f>MONTH(Tabla1[[#This Row],[Date]])</f>
        <v>2</v>
      </c>
      <c r="S6800" s="8">
        <f>YEAR(Tabla1[[#This Row],[Date]])</f>
        <v>2023</v>
      </c>
    </row>
    <row r="6801" spans="1:19" x14ac:dyDescent="0.2">
      <c r="A6801">
        <v>6787</v>
      </c>
      <c r="B6801" s="1">
        <v>44962</v>
      </c>
      <c r="C6801" t="s">
        <v>260</v>
      </c>
      <c r="D6801" t="s">
        <v>332</v>
      </c>
      <c r="E6801">
        <v>1</v>
      </c>
      <c r="F6801" t="s">
        <v>891</v>
      </c>
      <c r="G6801" t="s">
        <v>284</v>
      </c>
      <c r="H6801" t="s">
        <v>2490</v>
      </c>
      <c r="M6801" s="2">
        <v>4000</v>
      </c>
      <c r="N6801" s="2">
        <v>10000</v>
      </c>
      <c r="O6801" s="2">
        <f>IF(Tabla1[[#This Row],[Mov]]="VNT",Tabla1[[#This Row],[Sale]]-Tabla1[[#This Row],[Cost]],-Tabla1[[#This Row],[Cost]]*Tabla1[[#This Row],[Cant]])</f>
        <v>6000</v>
      </c>
      <c r="P6801" s="8">
        <f>IF(Tabla1[[#This Row],[Mov]]="VNT",-Tabla1[[#This Row],[Cant]],Tabla1[[#This Row],[Cant]])</f>
        <v>-1</v>
      </c>
      <c r="Q6801" s="8">
        <f>DAY(Tabla1[[#This Row],[Date]])</f>
        <v>5</v>
      </c>
      <c r="R6801" s="8">
        <f>MONTH(Tabla1[[#This Row],[Date]])</f>
        <v>2</v>
      </c>
      <c r="S6801" s="8">
        <f>YEAR(Tabla1[[#This Row],[Date]])</f>
        <v>2023</v>
      </c>
    </row>
    <row r="6802" spans="1:19" x14ac:dyDescent="0.2">
      <c r="A6802">
        <v>6788</v>
      </c>
      <c r="B6802" s="1">
        <v>44962</v>
      </c>
      <c r="C6802" t="s">
        <v>260</v>
      </c>
      <c r="D6802" t="s">
        <v>332</v>
      </c>
      <c r="E6802">
        <v>1</v>
      </c>
      <c r="F6802" t="s">
        <v>116</v>
      </c>
      <c r="G6802" t="s">
        <v>347</v>
      </c>
      <c r="H6802" t="s">
        <v>518</v>
      </c>
      <c r="M6802" s="2">
        <v>6074</v>
      </c>
      <c r="N6802" s="2">
        <v>6500</v>
      </c>
      <c r="O6802" s="2">
        <f>IF(Tabla1[[#This Row],[Mov]]="VNT",Tabla1[[#This Row],[Sale]]-Tabla1[[#This Row],[Cost]],-Tabla1[[#This Row],[Cost]]*Tabla1[[#This Row],[Cant]])</f>
        <v>426</v>
      </c>
      <c r="P6802" s="8">
        <f>IF(Tabla1[[#This Row],[Mov]]="VNT",-Tabla1[[#This Row],[Cant]],Tabla1[[#This Row],[Cant]])</f>
        <v>-1</v>
      </c>
      <c r="Q6802" s="8">
        <f>DAY(Tabla1[[#This Row],[Date]])</f>
        <v>5</v>
      </c>
      <c r="R6802" s="8">
        <f>MONTH(Tabla1[[#This Row],[Date]])</f>
        <v>2</v>
      </c>
      <c r="S6802" s="8">
        <f>YEAR(Tabla1[[#This Row],[Date]])</f>
        <v>2023</v>
      </c>
    </row>
    <row r="6803" spans="1:19" x14ac:dyDescent="0.2">
      <c r="A6803">
        <v>6789</v>
      </c>
      <c r="B6803" s="1">
        <v>44962</v>
      </c>
      <c r="C6803" t="s">
        <v>260</v>
      </c>
      <c r="D6803" t="s">
        <v>332</v>
      </c>
      <c r="E6803">
        <v>1</v>
      </c>
      <c r="F6803" t="s">
        <v>116</v>
      </c>
      <c r="G6803" t="s">
        <v>347</v>
      </c>
      <c r="H6803" t="s">
        <v>518</v>
      </c>
      <c r="M6803" s="2">
        <v>6074</v>
      </c>
      <c r="N6803" s="2">
        <v>6500</v>
      </c>
      <c r="O6803" s="2">
        <f>IF(Tabla1[[#This Row],[Mov]]="VNT",Tabla1[[#This Row],[Sale]]-Tabla1[[#This Row],[Cost]],-Tabla1[[#This Row],[Cost]]*Tabla1[[#This Row],[Cant]])</f>
        <v>426</v>
      </c>
      <c r="P6803" s="8">
        <f>IF(Tabla1[[#This Row],[Mov]]="VNT",-Tabla1[[#This Row],[Cant]],Tabla1[[#This Row],[Cant]])</f>
        <v>-1</v>
      </c>
      <c r="Q6803" s="8">
        <f>DAY(Tabla1[[#This Row],[Date]])</f>
        <v>5</v>
      </c>
      <c r="R6803" s="8">
        <f>MONTH(Tabla1[[#This Row],[Date]])</f>
        <v>2</v>
      </c>
      <c r="S6803" s="8">
        <f>YEAR(Tabla1[[#This Row],[Date]])</f>
        <v>2023</v>
      </c>
    </row>
    <row r="6804" spans="1:19" x14ac:dyDescent="0.2">
      <c r="A6804">
        <v>6790</v>
      </c>
      <c r="B6804" s="1">
        <v>44962</v>
      </c>
      <c r="C6804" t="s">
        <v>260</v>
      </c>
      <c r="D6804" t="s">
        <v>332</v>
      </c>
      <c r="E6804">
        <v>1</v>
      </c>
      <c r="F6804" t="s">
        <v>116</v>
      </c>
      <c r="G6804" t="s">
        <v>382</v>
      </c>
      <c r="H6804" t="s">
        <v>514</v>
      </c>
      <c r="M6804" s="2">
        <v>6074</v>
      </c>
      <c r="N6804" s="2">
        <v>6500</v>
      </c>
      <c r="O6804" s="2">
        <f>IF(Tabla1[[#This Row],[Mov]]="VNT",Tabla1[[#This Row],[Sale]]-Tabla1[[#This Row],[Cost]],-Tabla1[[#This Row],[Cost]]*Tabla1[[#This Row],[Cant]])</f>
        <v>426</v>
      </c>
      <c r="P6804" s="8">
        <f>IF(Tabla1[[#This Row],[Mov]]="VNT",-Tabla1[[#This Row],[Cant]],Tabla1[[#This Row],[Cant]])</f>
        <v>-1</v>
      </c>
      <c r="Q6804" s="8">
        <f>DAY(Tabla1[[#This Row],[Date]])</f>
        <v>5</v>
      </c>
      <c r="R6804" s="8">
        <f>MONTH(Tabla1[[#This Row],[Date]])</f>
        <v>2</v>
      </c>
      <c r="S6804" s="8">
        <f>YEAR(Tabla1[[#This Row],[Date]])</f>
        <v>2023</v>
      </c>
    </row>
    <row r="6805" spans="1:19" x14ac:dyDescent="0.2">
      <c r="A6805">
        <v>6791</v>
      </c>
      <c r="B6805" s="1">
        <v>44962</v>
      </c>
      <c r="C6805" t="s">
        <v>260</v>
      </c>
      <c r="D6805" t="s">
        <v>332</v>
      </c>
      <c r="E6805">
        <v>1</v>
      </c>
      <c r="F6805" t="s">
        <v>116</v>
      </c>
      <c r="G6805" t="s">
        <v>347</v>
      </c>
      <c r="H6805" t="s">
        <v>518</v>
      </c>
      <c r="M6805" s="2">
        <v>10279</v>
      </c>
      <c r="N6805" s="2">
        <v>11000</v>
      </c>
      <c r="O6805" s="2">
        <f>IF(Tabla1[[#This Row],[Mov]]="VNT",Tabla1[[#This Row],[Sale]]-Tabla1[[#This Row],[Cost]],-Tabla1[[#This Row],[Cost]]*Tabla1[[#This Row],[Cant]])</f>
        <v>721</v>
      </c>
      <c r="P6805" s="8">
        <f>IF(Tabla1[[#This Row],[Mov]]="VNT",-Tabla1[[#This Row],[Cant]],Tabla1[[#This Row],[Cant]])</f>
        <v>-1</v>
      </c>
      <c r="Q6805" s="8">
        <f>DAY(Tabla1[[#This Row],[Date]])</f>
        <v>5</v>
      </c>
      <c r="R6805" s="8">
        <f>MONTH(Tabla1[[#This Row],[Date]])</f>
        <v>2</v>
      </c>
      <c r="S6805" s="8">
        <f>YEAR(Tabla1[[#This Row],[Date]])</f>
        <v>2023</v>
      </c>
    </row>
    <row r="6806" spans="1:19" x14ac:dyDescent="0.2">
      <c r="A6806">
        <v>6792</v>
      </c>
      <c r="B6806" s="1">
        <v>44962</v>
      </c>
      <c r="C6806" t="s">
        <v>260</v>
      </c>
      <c r="D6806" t="s">
        <v>332</v>
      </c>
      <c r="E6806">
        <v>1</v>
      </c>
      <c r="F6806" t="s">
        <v>891</v>
      </c>
      <c r="G6806" t="s">
        <v>262</v>
      </c>
      <c r="H6806" t="s">
        <v>1244</v>
      </c>
      <c r="M6806" s="2">
        <v>4000</v>
      </c>
      <c r="N6806" s="2">
        <v>10000</v>
      </c>
      <c r="O6806" s="2">
        <f>IF(Tabla1[[#This Row],[Mov]]="VNT",Tabla1[[#This Row],[Sale]]-Tabla1[[#This Row],[Cost]],-Tabla1[[#This Row],[Cost]]*Tabla1[[#This Row],[Cant]])</f>
        <v>6000</v>
      </c>
      <c r="P6806" s="8">
        <f>IF(Tabla1[[#This Row],[Mov]]="VNT",-Tabla1[[#This Row],[Cant]],Tabla1[[#This Row],[Cant]])</f>
        <v>-1</v>
      </c>
      <c r="Q6806" s="8">
        <f>DAY(Tabla1[[#This Row],[Date]])</f>
        <v>5</v>
      </c>
      <c r="R6806" s="8">
        <f>MONTH(Tabla1[[#This Row],[Date]])</f>
        <v>2</v>
      </c>
      <c r="S6806" s="8">
        <f>YEAR(Tabla1[[#This Row],[Date]])</f>
        <v>2023</v>
      </c>
    </row>
    <row r="6807" spans="1:19" x14ac:dyDescent="0.2">
      <c r="A6807">
        <v>6793</v>
      </c>
      <c r="B6807" s="1">
        <v>44962</v>
      </c>
      <c r="C6807" t="s">
        <v>260</v>
      </c>
      <c r="D6807" t="s">
        <v>332</v>
      </c>
      <c r="E6807">
        <v>1</v>
      </c>
      <c r="F6807" t="s">
        <v>891</v>
      </c>
      <c r="G6807" t="s">
        <v>262</v>
      </c>
      <c r="H6807" t="s">
        <v>1244</v>
      </c>
      <c r="M6807" s="2">
        <v>4000</v>
      </c>
      <c r="N6807" s="2">
        <v>10000</v>
      </c>
      <c r="O6807" s="2">
        <f>IF(Tabla1[[#This Row],[Mov]]="VNT",Tabla1[[#This Row],[Sale]]-Tabla1[[#This Row],[Cost]],-Tabla1[[#This Row],[Cost]]*Tabla1[[#This Row],[Cant]])</f>
        <v>6000</v>
      </c>
      <c r="P6807" s="8">
        <f>IF(Tabla1[[#This Row],[Mov]]="VNT",-Tabla1[[#This Row],[Cant]],Tabla1[[#This Row],[Cant]])</f>
        <v>-1</v>
      </c>
      <c r="Q6807" s="8">
        <f>DAY(Tabla1[[#This Row],[Date]])</f>
        <v>5</v>
      </c>
      <c r="R6807" s="8">
        <f>MONTH(Tabla1[[#This Row],[Date]])</f>
        <v>2</v>
      </c>
      <c r="S6807" s="8">
        <f>YEAR(Tabla1[[#This Row],[Date]])</f>
        <v>2023</v>
      </c>
    </row>
    <row r="6808" spans="1:19" x14ac:dyDescent="0.2">
      <c r="A6808">
        <v>6794</v>
      </c>
      <c r="B6808" s="1">
        <v>44962</v>
      </c>
      <c r="C6808" t="s">
        <v>260</v>
      </c>
      <c r="D6808" t="s">
        <v>332</v>
      </c>
      <c r="E6808">
        <v>1</v>
      </c>
      <c r="F6808" t="s">
        <v>1942</v>
      </c>
      <c r="G6808" t="s">
        <v>266</v>
      </c>
      <c r="H6808" t="s">
        <v>1943</v>
      </c>
      <c r="M6808" s="2">
        <v>2500</v>
      </c>
      <c r="N6808" s="2">
        <v>10000</v>
      </c>
      <c r="O6808" s="2">
        <f>IF(Tabla1[[#This Row],[Mov]]="VNT",Tabla1[[#This Row],[Sale]]-Tabla1[[#This Row],[Cost]],-Tabla1[[#This Row],[Cost]]*Tabla1[[#This Row],[Cant]])</f>
        <v>7500</v>
      </c>
      <c r="P6808" s="8">
        <f>IF(Tabla1[[#This Row],[Mov]]="VNT",-Tabla1[[#This Row],[Cant]],Tabla1[[#This Row],[Cant]])</f>
        <v>-1</v>
      </c>
      <c r="Q6808" s="8">
        <f>DAY(Tabla1[[#This Row],[Date]])</f>
        <v>5</v>
      </c>
      <c r="R6808" s="8">
        <f>MONTH(Tabla1[[#This Row],[Date]])</f>
        <v>2</v>
      </c>
      <c r="S6808" s="8">
        <f>YEAR(Tabla1[[#This Row],[Date]])</f>
        <v>2023</v>
      </c>
    </row>
    <row r="6809" spans="1:19" x14ac:dyDescent="0.2">
      <c r="A6809">
        <v>6795</v>
      </c>
      <c r="B6809" s="1">
        <v>44961</v>
      </c>
      <c r="C6809" t="s">
        <v>261</v>
      </c>
      <c r="D6809" t="s">
        <v>1029</v>
      </c>
      <c r="E6809">
        <v>5</v>
      </c>
      <c r="F6809" t="s">
        <v>365</v>
      </c>
      <c r="G6809" t="s">
        <v>943</v>
      </c>
      <c r="H6809" t="s">
        <v>1173</v>
      </c>
      <c r="M6809" s="2">
        <v>4000</v>
      </c>
      <c r="N6809" s="2">
        <v>10000</v>
      </c>
      <c r="O6809" s="2">
        <f>IF(Tabla1[[#This Row],[Mov]]="VNT",Tabla1[[#This Row],[Sale]]-Tabla1[[#This Row],[Cost]],-Tabla1[[#This Row],[Cost]]*Tabla1[[#This Row],[Cant]])</f>
        <v>-20000</v>
      </c>
      <c r="P6809" s="8">
        <f>IF(Tabla1[[#This Row],[Mov]]="VNT",-Tabla1[[#This Row],[Cant]],Tabla1[[#This Row],[Cant]])</f>
        <v>5</v>
      </c>
      <c r="Q6809" s="8">
        <f>DAY(Tabla1[[#This Row],[Date]])</f>
        <v>4</v>
      </c>
      <c r="R6809" s="8">
        <f>MONTH(Tabla1[[#This Row],[Date]])</f>
        <v>2</v>
      </c>
      <c r="S6809" s="8">
        <f>YEAR(Tabla1[[#This Row],[Date]])</f>
        <v>2023</v>
      </c>
    </row>
    <row r="6810" spans="1:19" x14ac:dyDescent="0.2">
      <c r="A6810">
        <v>6796</v>
      </c>
      <c r="B6810" s="1">
        <v>44962</v>
      </c>
      <c r="C6810" t="s">
        <v>260</v>
      </c>
      <c r="D6810" t="s">
        <v>332</v>
      </c>
      <c r="E6810">
        <v>1</v>
      </c>
      <c r="F6810" t="s">
        <v>116</v>
      </c>
      <c r="G6810" t="s">
        <v>382</v>
      </c>
      <c r="H6810" t="s">
        <v>514</v>
      </c>
      <c r="M6810" s="2">
        <v>6074</v>
      </c>
      <c r="N6810" s="2">
        <v>6500</v>
      </c>
      <c r="O6810" s="2">
        <f>IF(Tabla1[[#This Row],[Mov]]="VNT",Tabla1[[#This Row],[Sale]]-Tabla1[[#This Row],[Cost]],-Tabla1[[#This Row],[Cost]]*Tabla1[[#This Row],[Cant]])</f>
        <v>426</v>
      </c>
      <c r="P6810" s="8">
        <f>IF(Tabla1[[#This Row],[Mov]]="VNT",-Tabla1[[#This Row],[Cant]],Tabla1[[#This Row],[Cant]])</f>
        <v>-1</v>
      </c>
      <c r="Q6810" s="8">
        <f>DAY(Tabla1[[#This Row],[Date]])</f>
        <v>5</v>
      </c>
      <c r="R6810" s="8">
        <f>MONTH(Tabla1[[#This Row],[Date]])</f>
        <v>2</v>
      </c>
      <c r="S6810" s="8">
        <f>YEAR(Tabla1[[#This Row],[Date]])</f>
        <v>2023</v>
      </c>
    </row>
    <row r="6811" spans="1:19" x14ac:dyDescent="0.2">
      <c r="A6811">
        <v>6797</v>
      </c>
      <c r="B6811" s="1">
        <v>44962</v>
      </c>
      <c r="C6811" t="s">
        <v>260</v>
      </c>
      <c r="D6811" t="s">
        <v>332</v>
      </c>
      <c r="E6811">
        <v>1</v>
      </c>
      <c r="F6811" t="s">
        <v>116</v>
      </c>
      <c r="G6811" t="s">
        <v>347</v>
      </c>
      <c r="H6811" t="s">
        <v>518</v>
      </c>
      <c r="M6811" s="2">
        <v>3270</v>
      </c>
      <c r="N6811" s="2">
        <v>3500</v>
      </c>
      <c r="O6811" s="2">
        <f>IF(Tabla1[[#This Row],[Mov]]="VNT",Tabla1[[#This Row],[Sale]]-Tabla1[[#This Row],[Cost]],-Tabla1[[#This Row],[Cost]]*Tabla1[[#This Row],[Cant]])</f>
        <v>230</v>
      </c>
      <c r="P6811" s="8">
        <f>IF(Tabla1[[#This Row],[Mov]]="VNT",-Tabla1[[#This Row],[Cant]],Tabla1[[#This Row],[Cant]])</f>
        <v>-1</v>
      </c>
      <c r="Q6811" s="8">
        <f>DAY(Tabla1[[#This Row],[Date]])</f>
        <v>5</v>
      </c>
      <c r="R6811" s="8">
        <f>MONTH(Tabla1[[#This Row],[Date]])</f>
        <v>2</v>
      </c>
      <c r="S6811" s="8">
        <f>YEAR(Tabla1[[#This Row],[Date]])</f>
        <v>2023</v>
      </c>
    </row>
    <row r="6812" spans="1:19" x14ac:dyDescent="0.2">
      <c r="A6812">
        <v>6798</v>
      </c>
      <c r="B6812" s="1">
        <v>44963</v>
      </c>
      <c r="C6812" t="s">
        <v>260</v>
      </c>
      <c r="D6812" t="s">
        <v>332</v>
      </c>
      <c r="E6812">
        <v>1</v>
      </c>
      <c r="F6812" t="s">
        <v>44</v>
      </c>
      <c r="G6812" t="s">
        <v>702</v>
      </c>
      <c r="H6812" t="s">
        <v>210</v>
      </c>
      <c r="M6812" s="2">
        <v>32000</v>
      </c>
      <c r="N6812" s="2">
        <v>50000</v>
      </c>
      <c r="O6812" s="2">
        <f>IF(Tabla1[[#This Row],[Mov]]="VNT",Tabla1[[#This Row],[Sale]]-Tabla1[[#This Row],[Cost]],-Tabla1[[#This Row],[Cost]]*Tabla1[[#This Row],[Cant]])</f>
        <v>18000</v>
      </c>
      <c r="P6812" s="8">
        <f>IF(Tabla1[[#This Row],[Mov]]="VNT",-Tabla1[[#This Row],[Cant]],Tabla1[[#This Row],[Cant]])</f>
        <v>-1</v>
      </c>
      <c r="Q6812" s="8">
        <f>DAY(Tabla1[[#This Row],[Date]])</f>
        <v>6</v>
      </c>
      <c r="R6812" s="8">
        <f>MONTH(Tabla1[[#This Row],[Date]])</f>
        <v>2</v>
      </c>
      <c r="S6812" s="8">
        <f>YEAR(Tabla1[[#This Row],[Date]])</f>
        <v>2023</v>
      </c>
    </row>
    <row r="6813" spans="1:19" x14ac:dyDescent="0.2">
      <c r="A6813">
        <v>6799</v>
      </c>
      <c r="B6813" s="1">
        <v>44963</v>
      </c>
      <c r="C6813" t="s">
        <v>260</v>
      </c>
      <c r="D6813" t="s">
        <v>332</v>
      </c>
      <c r="E6813">
        <v>1</v>
      </c>
      <c r="F6813" t="s">
        <v>116</v>
      </c>
      <c r="G6813" t="s">
        <v>347</v>
      </c>
      <c r="H6813" t="s">
        <v>518</v>
      </c>
      <c r="M6813" s="2">
        <v>934</v>
      </c>
      <c r="N6813" s="2">
        <v>1000</v>
      </c>
      <c r="O6813" s="2">
        <f>IF(Tabla1[[#This Row],[Mov]]="VNT",Tabla1[[#This Row],[Sale]]-Tabla1[[#This Row],[Cost]],-Tabla1[[#This Row],[Cost]]*Tabla1[[#This Row],[Cant]])</f>
        <v>66</v>
      </c>
      <c r="P6813" s="8">
        <f>IF(Tabla1[[#This Row],[Mov]]="VNT",-Tabla1[[#This Row],[Cant]],Tabla1[[#This Row],[Cant]])</f>
        <v>-1</v>
      </c>
      <c r="Q6813" s="8">
        <f>DAY(Tabla1[[#This Row],[Date]])</f>
        <v>6</v>
      </c>
      <c r="R6813" s="8">
        <f>MONTH(Tabla1[[#This Row],[Date]])</f>
        <v>2</v>
      </c>
      <c r="S6813" s="8">
        <f>YEAR(Tabla1[[#This Row],[Date]])</f>
        <v>2023</v>
      </c>
    </row>
    <row r="6814" spans="1:19" x14ac:dyDescent="0.2">
      <c r="A6814">
        <v>6800</v>
      </c>
      <c r="B6814" s="1">
        <v>44963</v>
      </c>
      <c r="C6814" t="s">
        <v>260</v>
      </c>
      <c r="D6814" t="s">
        <v>332</v>
      </c>
      <c r="E6814">
        <v>1</v>
      </c>
      <c r="F6814" t="s">
        <v>116</v>
      </c>
      <c r="G6814" t="s">
        <v>347</v>
      </c>
      <c r="H6814" t="s">
        <v>518</v>
      </c>
      <c r="M6814" s="2">
        <v>1868</v>
      </c>
      <c r="N6814" s="2">
        <v>2000</v>
      </c>
      <c r="O6814" s="2">
        <f>IF(Tabla1[[#This Row],[Mov]]="VNT",Tabla1[[#This Row],[Sale]]-Tabla1[[#This Row],[Cost]],-Tabla1[[#This Row],[Cost]]*Tabla1[[#This Row],[Cant]])</f>
        <v>132</v>
      </c>
      <c r="P6814" s="8">
        <f>IF(Tabla1[[#This Row],[Mov]]="VNT",-Tabla1[[#This Row],[Cant]],Tabla1[[#This Row],[Cant]])</f>
        <v>-1</v>
      </c>
      <c r="Q6814" s="8">
        <f>DAY(Tabla1[[#This Row],[Date]])</f>
        <v>6</v>
      </c>
      <c r="R6814" s="8">
        <f>MONTH(Tabla1[[#This Row],[Date]])</f>
        <v>2</v>
      </c>
      <c r="S6814" s="8">
        <f>YEAR(Tabla1[[#This Row],[Date]])</f>
        <v>2023</v>
      </c>
    </row>
    <row r="6815" spans="1:19" x14ac:dyDescent="0.2">
      <c r="A6815">
        <v>6801</v>
      </c>
      <c r="B6815" s="1">
        <v>44963</v>
      </c>
      <c r="C6815" t="s">
        <v>260</v>
      </c>
      <c r="D6815" t="s">
        <v>332</v>
      </c>
      <c r="E6815">
        <v>1</v>
      </c>
      <c r="F6815" t="s">
        <v>48</v>
      </c>
      <c r="G6815" t="s">
        <v>266</v>
      </c>
      <c r="H6815" t="s">
        <v>2394</v>
      </c>
      <c r="M6815" s="2">
        <v>30000</v>
      </c>
      <c r="N6815" s="2">
        <v>55000</v>
      </c>
      <c r="O6815" s="2">
        <f>IF(Tabla1[[#This Row],[Mov]]="VNT",Tabla1[[#This Row],[Sale]]-Tabla1[[#This Row],[Cost]],-Tabla1[[#This Row],[Cost]]*Tabla1[[#This Row],[Cant]])</f>
        <v>25000</v>
      </c>
      <c r="P6815" s="8">
        <f>IF(Tabla1[[#This Row],[Mov]]="VNT",-Tabla1[[#This Row],[Cant]],Tabla1[[#This Row],[Cant]])</f>
        <v>-1</v>
      </c>
      <c r="Q6815" s="8">
        <f>DAY(Tabla1[[#This Row],[Date]])</f>
        <v>6</v>
      </c>
      <c r="R6815" s="8">
        <f>MONTH(Tabla1[[#This Row],[Date]])</f>
        <v>2</v>
      </c>
      <c r="S6815" s="8">
        <f>YEAR(Tabla1[[#This Row],[Date]])</f>
        <v>2023</v>
      </c>
    </row>
    <row r="6816" spans="1:19" x14ac:dyDescent="0.2">
      <c r="A6816">
        <v>6802</v>
      </c>
      <c r="B6816" s="1">
        <v>44954</v>
      </c>
      <c r="C6816" t="s">
        <v>261</v>
      </c>
      <c r="D6816" t="s">
        <v>268</v>
      </c>
      <c r="E6816">
        <v>1</v>
      </c>
      <c r="F6816" t="s">
        <v>2491</v>
      </c>
      <c r="G6816" t="s">
        <v>266</v>
      </c>
      <c r="H6816" t="s">
        <v>2492</v>
      </c>
      <c r="M6816" s="2">
        <v>65000</v>
      </c>
      <c r="N6816" s="2">
        <v>110000</v>
      </c>
      <c r="O6816" s="2">
        <f>IF(Tabla1[[#This Row],[Mov]]="VNT",Tabla1[[#This Row],[Sale]]-Tabla1[[#This Row],[Cost]],-Tabla1[[#This Row],[Cost]]*Tabla1[[#This Row],[Cant]])</f>
        <v>-65000</v>
      </c>
      <c r="P6816" s="8">
        <f>IF(Tabla1[[#This Row],[Mov]]="VNT",-Tabla1[[#This Row],[Cant]],Tabla1[[#This Row],[Cant]])</f>
        <v>1</v>
      </c>
      <c r="Q6816" s="8">
        <f>DAY(Tabla1[[#This Row],[Date]])</f>
        <v>28</v>
      </c>
      <c r="R6816" s="8">
        <f>MONTH(Tabla1[[#This Row],[Date]])</f>
        <v>1</v>
      </c>
      <c r="S6816" s="8">
        <f>YEAR(Tabla1[[#This Row],[Date]])</f>
        <v>2023</v>
      </c>
    </row>
    <row r="6817" spans="1:19" x14ac:dyDescent="0.2">
      <c r="A6817">
        <v>6803</v>
      </c>
      <c r="B6817" s="1">
        <v>44954</v>
      </c>
      <c r="C6817" t="s">
        <v>261</v>
      </c>
      <c r="D6817" t="s">
        <v>268</v>
      </c>
      <c r="E6817">
        <v>2</v>
      </c>
      <c r="F6817" t="s">
        <v>127</v>
      </c>
      <c r="G6817" t="s">
        <v>266</v>
      </c>
      <c r="H6817" t="s">
        <v>206</v>
      </c>
      <c r="M6817" s="2">
        <v>19000</v>
      </c>
      <c r="N6817" s="2">
        <v>35000</v>
      </c>
      <c r="O6817" s="2">
        <f>IF(Tabla1[[#This Row],[Mov]]="VNT",Tabla1[[#This Row],[Sale]]-Tabla1[[#This Row],[Cost]],-Tabla1[[#This Row],[Cost]]*Tabla1[[#This Row],[Cant]])</f>
        <v>-38000</v>
      </c>
      <c r="P6817" s="8">
        <f>IF(Tabla1[[#This Row],[Mov]]="VNT",-Tabla1[[#This Row],[Cant]],Tabla1[[#This Row],[Cant]])</f>
        <v>2</v>
      </c>
      <c r="Q6817" s="8">
        <f>DAY(Tabla1[[#This Row],[Date]])</f>
        <v>28</v>
      </c>
      <c r="R6817" s="8">
        <f>MONTH(Tabla1[[#This Row],[Date]])</f>
        <v>1</v>
      </c>
      <c r="S6817" s="8">
        <f>YEAR(Tabla1[[#This Row],[Date]])</f>
        <v>2023</v>
      </c>
    </row>
    <row r="6818" spans="1:19" x14ac:dyDescent="0.2">
      <c r="A6818">
        <v>6804</v>
      </c>
      <c r="B6818" s="1">
        <v>44954</v>
      </c>
      <c r="C6818" t="s">
        <v>261</v>
      </c>
      <c r="D6818" t="s">
        <v>268</v>
      </c>
      <c r="E6818">
        <v>1</v>
      </c>
      <c r="F6818" t="s">
        <v>127</v>
      </c>
      <c r="G6818" t="s">
        <v>266</v>
      </c>
      <c r="H6818" t="s">
        <v>2268</v>
      </c>
      <c r="M6818" s="2">
        <v>16000</v>
      </c>
      <c r="N6818" s="2">
        <v>30000</v>
      </c>
      <c r="O6818" s="2">
        <f>IF(Tabla1[[#This Row],[Mov]]="VNT",Tabla1[[#This Row],[Sale]]-Tabla1[[#This Row],[Cost]],-Tabla1[[#This Row],[Cost]]*Tabla1[[#This Row],[Cant]])</f>
        <v>-16000</v>
      </c>
      <c r="P6818" s="8">
        <f>IF(Tabla1[[#This Row],[Mov]]="VNT",-Tabla1[[#This Row],[Cant]],Tabla1[[#This Row],[Cant]])</f>
        <v>1</v>
      </c>
      <c r="Q6818" s="8">
        <f>DAY(Tabla1[[#This Row],[Date]])</f>
        <v>28</v>
      </c>
      <c r="R6818" s="8">
        <f>MONTH(Tabla1[[#This Row],[Date]])</f>
        <v>1</v>
      </c>
      <c r="S6818" s="8">
        <f>YEAR(Tabla1[[#This Row],[Date]])</f>
        <v>2023</v>
      </c>
    </row>
    <row r="6819" spans="1:19" x14ac:dyDescent="0.2">
      <c r="A6819">
        <v>6805</v>
      </c>
      <c r="B6819" s="1">
        <v>44954</v>
      </c>
      <c r="C6819" t="s">
        <v>261</v>
      </c>
      <c r="D6819" t="s">
        <v>268</v>
      </c>
      <c r="E6819">
        <v>2</v>
      </c>
      <c r="F6819" t="s">
        <v>15</v>
      </c>
      <c r="G6819" t="s">
        <v>266</v>
      </c>
      <c r="H6819" t="s">
        <v>136</v>
      </c>
      <c r="M6819" s="2">
        <v>7600</v>
      </c>
      <c r="N6819" s="2">
        <v>19000</v>
      </c>
      <c r="O6819" s="2">
        <f>IF(Tabla1[[#This Row],[Mov]]="VNT",Tabla1[[#This Row],[Sale]]-Tabla1[[#This Row],[Cost]],-Tabla1[[#This Row],[Cost]]*Tabla1[[#This Row],[Cant]])</f>
        <v>-15200</v>
      </c>
      <c r="P6819" s="8">
        <f>IF(Tabla1[[#This Row],[Mov]]="VNT",-Tabla1[[#This Row],[Cant]],Tabla1[[#This Row],[Cant]])</f>
        <v>2</v>
      </c>
      <c r="Q6819" s="8">
        <f>DAY(Tabla1[[#This Row],[Date]])</f>
        <v>28</v>
      </c>
      <c r="R6819" s="8">
        <f>MONTH(Tabla1[[#This Row],[Date]])</f>
        <v>1</v>
      </c>
      <c r="S6819" s="8">
        <f>YEAR(Tabla1[[#This Row],[Date]])</f>
        <v>2023</v>
      </c>
    </row>
    <row r="6820" spans="1:19" x14ac:dyDescent="0.2">
      <c r="A6820">
        <v>6806</v>
      </c>
      <c r="B6820" s="1">
        <v>44954</v>
      </c>
      <c r="C6820" t="s">
        <v>261</v>
      </c>
      <c r="D6820" t="s">
        <v>268</v>
      </c>
      <c r="E6820">
        <v>3</v>
      </c>
      <c r="F6820" t="s">
        <v>15</v>
      </c>
      <c r="G6820" t="s">
        <v>266</v>
      </c>
      <c r="H6820" t="s">
        <v>2493</v>
      </c>
      <c r="M6820" s="2">
        <v>3500</v>
      </c>
      <c r="N6820" s="2">
        <v>12000</v>
      </c>
      <c r="O6820" s="2">
        <f>IF(Tabla1[[#This Row],[Mov]]="VNT",Tabla1[[#This Row],[Sale]]-Tabla1[[#This Row],[Cost]],-Tabla1[[#This Row],[Cost]]*Tabla1[[#This Row],[Cant]])</f>
        <v>-10500</v>
      </c>
      <c r="P6820" s="8">
        <f>IF(Tabla1[[#This Row],[Mov]]="VNT",-Tabla1[[#This Row],[Cant]],Tabla1[[#This Row],[Cant]])</f>
        <v>3</v>
      </c>
      <c r="Q6820" s="8">
        <f>DAY(Tabla1[[#This Row],[Date]])</f>
        <v>28</v>
      </c>
      <c r="R6820" s="8">
        <f>MONTH(Tabla1[[#This Row],[Date]])</f>
        <v>1</v>
      </c>
      <c r="S6820" s="8">
        <f>YEAR(Tabla1[[#This Row],[Date]])</f>
        <v>2023</v>
      </c>
    </row>
    <row r="6821" spans="1:19" x14ac:dyDescent="0.2">
      <c r="A6821">
        <v>6807</v>
      </c>
      <c r="B6821" s="1">
        <v>44954</v>
      </c>
      <c r="C6821" t="s">
        <v>261</v>
      </c>
      <c r="D6821" t="s">
        <v>268</v>
      </c>
      <c r="E6821">
        <v>2</v>
      </c>
      <c r="F6821" t="s">
        <v>15</v>
      </c>
      <c r="G6821" t="s">
        <v>266</v>
      </c>
      <c r="H6821" t="s">
        <v>2494</v>
      </c>
      <c r="M6821" s="2">
        <v>16000</v>
      </c>
      <c r="N6821" s="2">
        <v>34000</v>
      </c>
      <c r="O6821" s="2">
        <f>IF(Tabla1[[#This Row],[Mov]]="VNT",Tabla1[[#This Row],[Sale]]-Tabla1[[#This Row],[Cost]],-Tabla1[[#This Row],[Cost]]*Tabla1[[#This Row],[Cant]])</f>
        <v>-32000</v>
      </c>
      <c r="P6821" s="8">
        <f>IF(Tabla1[[#This Row],[Mov]]="VNT",-Tabla1[[#This Row],[Cant]],Tabla1[[#This Row],[Cant]])</f>
        <v>2</v>
      </c>
      <c r="Q6821" s="8">
        <f>DAY(Tabla1[[#This Row],[Date]])</f>
        <v>28</v>
      </c>
      <c r="R6821" s="8">
        <f>MONTH(Tabla1[[#This Row],[Date]])</f>
        <v>1</v>
      </c>
      <c r="S6821" s="8">
        <f>YEAR(Tabla1[[#This Row],[Date]])</f>
        <v>2023</v>
      </c>
    </row>
    <row r="6822" spans="1:19" x14ac:dyDescent="0.2">
      <c r="A6822">
        <v>6808</v>
      </c>
      <c r="B6822" s="1">
        <v>44954</v>
      </c>
      <c r="C6822" t="s">
        <v>261</v>
      </c>
      <c r="D6822" t="s">
        <v>1485</v>
      </c>
      <c r="E6822">
        <v>1</v>
      </c>
      <c r="F6822" t="s">
        <v>1193</v>
      </c>
      <c r="G6822" t="s">
        <v>263</v>
      </c>
      <c r="H6822" t="s">
        <v>672</v>
      </c>
      <c r="M6822" s="2">
        <v>12000</v>
      </c>
      <c r="N6822" s="2">
        <v>25000</v>
      </c>
      <c r="O6822" s="2">
        <f>IF(Tabla1[[#This Row],[Mov]]="VNT",Tabla1[[#This Row],[Sale]]-Tabla1[[#This Row],[Cost]],-Tabla1[[#This Row],[Cost]]*Tabla1[[#This Row],[Cant]])</f>
        <v>-12000</v>
      </c>
      <c r="P6822" s="8">
        <f>IF(Tabla1[[#This Row],[Mov]]="VNT",-Tabla1[[#This Row],[Cant]],Tabla1[[#This Row],[Cant]])</f>
        <v>1</v>
      </c>
      <c r="Q6822" s="8">
        <f>DAY(Tabla1[[#This Row],[Date]])</f>
        <v>28</v>
      </c>
      <c r="R6822" s="8">
        <f>MONTH(Tabla1[[#This Row],[Date]])</f>
        <v>1</v>
      </c>
      <c r="S6822" s="8">
        <f>YEAR(Tabla1[[#This Row],[Date]])</f>
        <v>2023</v>
      </c>
    </row>
    <row r="6823" spans="1:19" x14ac:dyDescent="0.2">
      <c r="A6823">
        <v>6809</v>
      </c>
      <c r="B6823" s="1">
        <v>44954</v>
      </c>
      <c r="C6823" t="s">
        <v>261</v>
      </c>
      <c r="D6823" t="s">
        <v>1485</v>
      </c>
      <c r="E6823">
        <v>1</v>
      </c>
      <c r="F6823" t="s">
        <v>1193</v>
      </c>
      <c r="G6823" t="s">
        <v>263</v>
      </c>
      <c r="H6823" t="s">
        <v>1018</v>
      </c>
      <c r="M6823" s="2">
        <v>10000</v>
      </c>
      <c r="N6823" s="2">
        <v>25000</v>
      </c>
      <c r="O6823" s="2">
        <f>IF(Tabla1[[#This Row],[Mov]]="VNT",Tabla1[[#This Row],[Sale]]-Tabla1[[#This Row],[Cost]],-Tabla1[[#This Row],[Cost]]*Tabla1[[#This Row],[Cant]])</f>
        <v>-10000</v>
      </c>
      <c r="P6823" s="8">
        <f>IF(Tabla1[[#This Row],[Mov]]="VNT",-Tabla1[[#This Row],[Cant]],Tabla1[[#This Row],[Cant]])</f>
        <v>1</v>
      </c>
      <c r="Q6823" s="8">
        <f>DAY(Tabla1[[#This Row],[Date]])</f>
        <v>28</v>
      </c>
      <c r="R6823" s="8">
        <f>MONTH(Tabla1[[#This Row],[Date]])</f>
        <v>1</v>
      </c>
      <c r="S6823" s="8">
        <f>YEAR(Tabla1[[#This Row],[Date]])</f>
        <v>2023</v>
      </c>
    </row>
    <row r="6824" spans="1:19" x14ac:dyDescent="0.2">
      <c r="A6824">
        <v>6810</v>
      </c>
      <c r="B6824" s="1">
        <v>44954</v>
      </c>
      <c r="C6824" t="s">
        <v>261</v>
      </c>
      <c r="D6824" t="s">
        <v>1485</v>
      </c>
      <c r="E6824">
        <v>5</v>
      </c>
      <c r="F6824" t="s">
        <v>1213</v>
      </c>
      <c r="G6824" t="s">
        <v>263</v>
      </c>
      <c r="H6824" t="s">
        <v>391</v>
      </c>
      <c r="M6824" s="2">
        <v>500</v>
      </c>
      <c r="N6824" s="2">
        <v>20000</v>
      </c>
      <c r="O6824" s="2">
        <f>IF(Tabla1[[#This Row],[Mov]]="VNT",Tabla1[[#This Row],[Sale]]-Tabla1[[#This Row],[Cost]],-Tabla1[[#This Row],[Cost]]*Tabla1[[#This Row],[Cant]])</f>
        <v>-2500</v>
      </c>
      <c r="P6824" s="8">
        <f>IF(Tabla1[[#This Row],[Mov]]="VNT",-Tabla1[[#This Row],[Cant]],Tabla1[[#This Row],[Cant]])</f>
        <v>5</v>
      </c>
      <c r="Q6824" s="8">
        <f>DAY(Tabla1[[#This Row],[Date]])</f>
        <v>28</v>
      </c>
      <c r="R6824" s="8">
        <f>MONTH(Tabla1[[#This Row],[Date]])</f>
        <v>1</v>
      </c>
      <c r="S6824" s="8">
        <f>YEAR(Tabla1[[#This Row],[Date]])</f>
        <v>2023</v>
      </c>
    </row>
    <row r="6825" spans="1:19" x14ac:dyDescent="0.2">
      <c r="A6825">
        <v>6811</v>
      </c>
      <c r="B6825" s="1">
        <v>44954</v>
      </c>
      <c r="C6825" t="s">
        <v>261</v>
      </c>
      <c r="D6825" t="s">
        <v>1485</v>
      </c>
      <c r="E6825">
        <v>1</v>
      </c>
      <c r="F6825" t="s">
        <v>1213</v>
      </c>
      <c r="G6825" t="s">
        <v>284</v>
      </c>
      <c r="H6825" t="s">
        <v>2322</v>
      </c>
      <c r="M6825" s="2">
        <v>3000</v>
      </c>
      <c r="N6825" s="2">
        <v>30000</v>
      </c>
      <c r="O6825" s="2">
        <f>IF(Tabla1[[#This Row],[Mov]]="VNT",Tabla1[[#This Row],[Sale]]-Tabla1[[#This Row],[Cost]],-Tabla1[[#This Row],[Cost]]*Tabla1[[#This Row],[Cant]])</f>
        <v>-3000</v>
      </c>
      <c r="P6825" s="8">
        <f>IF(Tabla1[[#This Row],[Mov]]="VNT",-Tabla1[[#This Row],[Cant]],Tabla1[[#This Row],[Cant]])</f>
        <v>1</v>
      </c>
      <c r="Q6825" s="8">
        <f>DAY(Tabla1[[#This Row],[Date]])</f>
        <v>28</v>
      </c>
      <c r="R6825" s="8">
        <f>MONTH(Tabla1[[#This Row],[Date]])</f>
        <v>1</v>
      </c>
      <c r="S6825" s="8">
        <f>YEAR(Tabla1[[#This Row],[Date]])</f>
        <v>2023</v>
      </c>
    </row>
    <row r="6826" spans="1:19" x14ac:dyDescent="0.2">
      <c r="A6826">
        <v>6812</v>
      </c>
      <c r="B6826" s="1">
        <v>44954</v>
      </c>
      <c r="C6826" t="s">
        <v>261</v>
      </c>
      <c r="D6826" t="s">
        <v>623</v>
      </c>
      <c r="E6826">
        <v>2</v>
      </c>
      <c r="F6826" t="s">
        <v>201</v>
      </c>
      <c r="G6826" t="s">
        <v>623</v>
      </c>
      <c r="H6826" t="s">
        <v>202</v>
      </c>
      <c r="M6826" s="2">
        <v>42000</v>
      </c>
      <c r="N6826" s="2">
        <v>65000</v>
      </c>
      <c r="O6826" s="2">
        <f>IF(Tabla1[[#This Row],[Mov]]="VNT",Tabla1[[#This Row],[Sale]]-Tabla1[[#This Row],[Cost]],-Tabla1[[#This Row],[Cost]]*Tabla1[[#This Row],[Cant]])</f>
        <v>-84000</v>
      </c>
      <c r="P6826" s="8">
        <f>IF(Tabla1[[#This Row],[Mov]]="VNT",-Tabla1[[#This Row],[Cant]],Tabla1[[#This Row],[Cant]])</f>
        <v>2</v>
      </c>
      <c r="Q6826" s="8">
        <f>DAY(Tabla1[[#This Row],[Date]])</f>
        <v>28</v>
      </c>
      <c r="R6826" s="8">
        <f>MONTH(Tabla1[[#This Row],[Date]])</f>
        <v>1</v>
      </c>
      <c r="S6826" s="8">
        <f>YEAR(Tabla1[[#This Row],[Date]])</f>
        <v>2023</v>
      </c>
    </row>
    <row r="6827" spans="1:19" x14ac:dyDescent="0.2">
      <c r="A6827">
        <v>6813</v>
      </c>
      <c r="B6827" s="1">
        <v>44954</v>
      </c>
      <c r="C6827" t="s">
        <v>261</v>
      </c>
      <c r="D6827" t="s">
        <v>623</v>
      </c>
      <c r="E6827">
        <v>1</v>
      </c>
      <c r="F6827" t="s">
        <v>201</v>
      </c>
      <c r="G6827" t="s">
        <v>197</v>
      </c>
      <c r="H6827" t="s">
        <v>203</v>
      </c>
      <c r="M6827" s="2">
        <v>53000</v>
      </c>
      <c r="N6827" s="2">
        <v>80000</v>
      </c>
      <c r="O6827" s="2">
        <f>IF(Tabla1[[#This Row],[Mov]]="VNT",Tabla1[[#This Row],[Sale]]-Tabla1[[#This Row],[Cost]],-Tabla1[[#This Row],[Cost]]*Tabla1[[#This Row],[Cant]])</f>
        <v>-53000</v>
      </c>
      <c r="P6827" s="8">
        <f>IF(Tabla1[[#This Row],[Mov]]="VNT",-Tabla1[[#This Row],[Cant]],Tabla1[[#This Row],[Cant]])</f>
        <v>1</v>
      </c>
      <c r="Q6827" s="8">
        <f>DAY(Tabla1[[#This Row],[Date]])</f>
        <v>28</v>
      </c>
      <c r="R6827" s="8">
        <f>MONTH(Tabla1[[#This Row],[Date]])</f>
        <v>1</v>
      </c>
      <c r="S6827" s="8">
        <f>YEAR(Tabla1[[#This Row],[Date]])</f>
        <v>2023</v>
      </c>
    </row>
    <row r="6828" spans="1:19" x14ac:dyDescent="0.2">
      <c r="A6828">
        <v>6814</v>
      </c>
      <c r="B6828" s="1">
        <v>44954</v>
      </c>
      <c r="C6828" t="s">
        <v>261</v>
      </c>
      <c r="D6828" t="s">
        <v>623</v>
      </c>
      <c r="E6828">
        <v>2</v>
      </c>
      <c r="F6828" t="s">
        <v>214</v>
      </c>
      <c r="G6828" t="s">
        <v>721</v>
      </c>
      <c r="H6828" t="s">
        <v>1492</v>
      </c>
      <c r="M6828" s="2">
        <v>40000</v>
      </c>
      <c r="N6828" s="2">
        <v>65000</v>
      </c>
      <c r="O6828" s="2">
        <f>IF(Tabla1[[#This Row],[Mov]]="VNT",Tabla1[[#This Row],[Sale]]-Tabla1[[#This Row],[Cost]],-Tabla1[[#This Row],[Cost]]*Tabla1[[#This Row],[Cant]])</f>
        <v>-80000</v>
      </c>
      <c r="P6828" s="8">
        <f>IF(Tabla1[[#This Row],[Mov]]="VNT",-Tabla1[[#This Row],[Cant]],Tabla1[[#This Row],[Cant]])</f>
        <v>2</v>
      </c>
      <c r="Q6828" s="8">
        <f>DAY(Tabla1[[#This Row],[Date]])</f>
        <v>28</v>
      </c>
      <c r="R6828" s="8">
        <f>MONTH(Tabla1[[#This Row],[Date]])</f>
        <v>1</v>
      </c>
      <c r="S6828" s="8">
        <f>YEAR(Tabla1[[#This Row],[Date]])</f>
        <v>2023</v>
      </c>
    </row>
    <row r="6829" spans="1:19" x14ac:dyDescent="0.2">
      <c r="A6829">
        <v>6815</v>
      </c>
      <c r="B6829" s="1">
        <v>44954</v>
      </c>
      <c r="C6829" t="s">
        <v>261</v>
      </c>
      <c r="D6829" t="s">
        <v>892</v>
      </c>
      <c r="E6829">
        <v>1</v>
      </c>
      <c r="F6829" t="s">
        <v>386</v>
      </c>
      <c r="G6829" t="s">
        <v>262</v>
      </c>
      <c r="H6829" t="s">
        <v>1681</v>
      </c>
      <c r="M6829" s="2">
        <v>95000</v>
      </c>
      <c r="N6829" s="2">
        <v>150000</v>
      </c>
      <c r="O6829" s="2">
        <f>IF(Tabla1[[#This Row],[Mov]]="VNT",Tabla1[[#This Row],[Sale]]-Tabla1[[#This Row],[Cost]],-Tabla1[[#This Row],[Cost]]*Tabla1[[#This Row],[Cant]])</f>
        <v>-95000</v>
      </c>
      <c r="P6829" s="8">
        <f>IF(Tabla1[[#This Row],[Mov]]="VNT",-Tabla1[[#This Row],[Cant]],Tabla1[[#This Row],[Cant]])</f>
        <v>1</v>
      </c>
      <c r="Q6829" s="8">
        <f>DAY(Tabla1[[#This Row],[Date]])</f>
        <v>28</v>
      </c>
      <c r="R6829" s="8">
        <f>MONTH(Tabla1[[#This Row],[Date]])</f>
        <v>1</v>
      </c>
      <c r="S6829" s="8">
        <f>YEAR(Tabla1[[#This Row],[Date]])</f>
        <v>2023</v>
      </c>
    </row>
    <row r="6830" spans="1:19" x14ac:dyDescent="0.2">
      <c r="A6830">
        <v>6816</v>
      </c>
      <c r="B6830" s="1">
        <v>44954</v>
      </c>
      <c r="C6830" t="s">
        <v>261</v>
      </c>
      <c r="D6830" t="s">
        <v>892</v>
      </c>
      <c r="E6830">
        <v>1</v>
      </c>
      <c r="F6830" t="s">
        <v>386</v>
      </c>
      <c r="G6830" t="s">
        <v>272</v>
      </c>
      <c r="H6830" t="s">
        <v>2495</v>
      </c>
      <c r="M6830" s="2">
        <v>70000</v>
      </c>
      <c r="N6830" s="2">
        <v>130000</v>
      </c>
      <c r="O6830" s="2">
        <f>IF(Tabla1[[#This Row],[Mov]]="VNT",Tabla1[[#This Row],[Sale]]-Tabla1[[#This Row],[Cost]],-Tabla1[[#This Row],[Cost]]*Tabla1[[#This Row],[Cant]])</f>
        <v>-70000</v>
      </c>
      <c r="P6830" s="8">
        <f>IF(Tabla1[[#This Row],[Mov]]="VNT",-Tabla1[[#This Row],[Cant]],Tabla1[[#This Row],[Cant]])</f>
        <v>1</v>
      </c>
      <c r="Q6830" s="8">
        <f>DAY(Tabla1[[#This Row],[Date]])</f>
        <v>28</v>
      </c>
      <c r="R6830" s="8">
        <f>MONTH(Tabla1[[#This Row],[Date]])</f>
        <v>1</v>
      </c>
      <c r="S6830" s="8">
        <f>YEAR(Tabla1[[#This Row],[Date]])</f>
        <v>2023</v>
      </c>
    </row>
    <row r="6831" spans="1:19" x14ac:dyDescent="0.2">
      <c r="A6831">
        <v>6817</v>
      </c>
      <c r="B6831" s="1">
        <v>44954</v>
      </c>
      <c r="C6831" t="s">
        <v>261</v>
      </c>
      <c r="D6831" t="s">
        <v>892</v>
      </c>
      <c r="E6831">
        <v>1</v>
      </c>
      <c r="F6831" t="s">
        <v>386</v>
      </c>
      <c r="G6831" t="s">
        <v>272</v>
      </c>
      <c r="H6831" t="s">
        <v>2496</v>
      </c>
      <c r="M6831" s="2">
        <v>68000</v>
      </c>
      <c r="N6831" s="2">
        <v>130000</v>
      </c>
      <c r="O6831" s="2">
        <f>IF(Tabla1[[#This Row],[Mov]]="VNT",Tabla1[[#This Row],[Sale]]-Tabla1[[#This Row],[Cost]],-Tabla1[[#This Row],[Cost]]*Tabla1[[#This Row],[Cant]])</f>
        <v>-68000</v>
      </c>
      <c r="P6831" s="8">
        <f>IF(Tabla1[[#This Row],[Mov]]="VNT",-Tabla1[[#This Row],[Cant]],Tabla1[[#This Row],[Cant]])</f>
        <v>1</v>
      </c>
      <c r="Q6831" s="8">
        <f>DAY(Tabla1[[#This Row],[Date]])</f>
        <v>28</v>
      </c>
      <c r="R6831" s="8">
        <f>MONTH(Tabla1[[#This Row],[Date]])</f>
        <v>1</v>
      </c>
      <c r="S6831" s="8">
        <f>YEAR(Tabla1[[#This Row],[Date]])</f>
        <v>2023</v>
      </c>
    </row>
    <row r="6832" spans="1:19" x14ac:dyDescent="0.2">
      <c r="A6832">
        <v>6818</v>
      </c>
      <c r="B6832" s="1">
        <v>44954</v>
      </c>
      <c r="C6832" t="s">
        <v>261</v>
      </c>
      <c r="D6832" t="s">
        <v>892</v>
      </c>
      <c r="E6832">
        <v>1</v>
      </c>
      <c r="F6832" t="s">
        <v>386</v>
      </c>
      <c r="G6832" t="s">
        <v>272</v>
      </c>
      <c r="H6832" t="s">
        <v>2497</v>
      </c>
      <c r="M6832" s="2">
        <v>78000</v>
      </c>
      <c r="N6832" s="2">
        <v>140000</v>
      </c>
      <c r="O6832" s="2">
        <f>IF(Tabla1[[#This Row],[Mov]]="VNT",Tabla1[[#This Row],[Sale]]-Tabla1[[#This Row],[Cost]],-Tabla1[[#This Row],[Cost]]*Tabla1[[#This Row],[Cant]])</f>
        <v>-78000</v>
      </c>
      <c r="P6832" s="8">
        <f>IF(Tabla1[[#This Row],[Mov]]="VNT",-Tabla1[[#This Row],[Cant]],Tabla1[[#This Row],[Cant]])</f>
        <v>1</v>
      </c>
      <c r="Q6832" s="8">
        <f>DAY(Tabla1[[#This Row],[Date]])</f>
        <v>28</v>
      </c>
      <c r="R6832" s="8">
        <f>MONTH(Tabla1[[#This Row],[Date]])</f>
        <v>1</v>
      </c>
      <c r="S6832" s="8">
        <f>YEAR(Tabla1[[#This Row],[Date]])</f>
        <v>2023</v>
      </c>
    </row>
    <row r="6833" spans="1:19" x14ac:dyDescent="0.2">
      <c r="A6833">
        <v>6819</v>
      </c>
      <c r="B6833" s="1">
        <v>44954</v>
      </c>
      <c r="C6833" t="s">
        <v>261</v>
      </c>
      <c r="D6833" t="s">
        <v>892</v>
      </c>
      <c r="E6833">
        <v>1</v>
      </c>
      <c r="F6833" t="s">
        <v>386</v>
      </c>
      <c r="G6833" t="s">
        <v>284</v>
      </c>
      <c r="H6833" t="s">
        <v>2498</v>
      </c>
      <c r="M6833" s="2">
        <v>80000</v>
      </c>
      <c r="N6833" s="2">
        <v>150000</v>
      </c>
      <c r="O6833" s="2">
        <f>IF(Tabla1[[#This Row],[Mov]]="VNT",Tabla1[[#This Row],[Sale]]-Tabla1[[#This Row],[Cost]],-Tabla1[[#This Row],[Cost]]*Tabla1[[#This Row],[Cant]])</f>
        <v>-80000</v>
      </c>
      <c r="P6833" s="8">
        <f>IF(Tabla1[[#This Row],[Mov]]="VNT",-Tabla1[[#This Row],[Cant]],Tabla1[[#This Row],[Cant]])</f>
        <v>1</v>
      </c>
      <c r="Q6833" s="8">
        <f>DAY(Tabla1[[#This Row],[Date]])</f>
        <v>28</v>
      </c>
      <c r="R6833" s="8">
        <f>MONTH(Tabla1[[#This Row],[Date]])</f>
        <v>1</v>
      </c>
      <c r="S6833" s="8">
        <f>YEAR(Tabla1[[#This Row],[Date]])</f>
        <v>2023</v>
      </c>
    </row>
    <row r="6834" spans="1:19" x14ac:dyDescent="0.2">
      <c r="A6834">
        <v>6820</v>
      </c>
      <c r="B6834" s="1">
        <v>44954</v>
      </c>
      <c r="C6834" t="s">
        <v>261</v>
      </c>
      <c r="D6834" t="s">
        <v>892</v>
      </c>
      <c r="E6834">
        <v>1</v>
      </c>
      <c r="F6834" t="s">
        <v>386</v>
      </c>
      <c r="G6834" t="s">
        <v>262</v>
      </c>
      <c r="H6834" t="s">
        <v>538</v>
      </c>
      <c r="M6834" s="2">
        <v>55000</v>
      </c>
      <c r="N6834" s="2">
        <v>120000</v>
      </c>
      <c r="O6834" s="2">
        <f>IF(Tabla1[[#This Row],[Mov]]="VNT",Tabla1[[#This Row],[Sale]]-Tabla1[[#This Row],[Cost]],-Tabla1[[#This Row],[Cost]]*Tabla1[[#This Row],[Cant]])</f>
        <v>-55000</v>
      </c>
      <c r="P6834" s="8">
        <f>IF(Tabla1[[#This Row],[Mov]]="VNT",-Tabla1[[#This Row],[Cant]],Tabla1[[#This Row],[Cant]])</f>
        <v>1</v>
      </c>
      <c r="Q6834" s="8">
        <f>DAY(Tabla1[[#This Row],[Date]])</f>
        <v>28</v>
      </c>
      <c r="R6834" s="8">
        <f>MONTH(Tabla1[[#This Row],[Date]])</f>
        <v>1</v>
      </c>
      <c r="S6834" s="8">
        <f>YEAR(Tabla1[[#This Row],[Date]])</f>
        <v>2023</v>
      </c>
    </row>
    <row r="6835" spans="1:19" x14ac:dyDescent="0.2">
      <c r="A6835">
        <v>6821</v>
      </c>
      <c r="B6835" s="1">
        <v>44954</v>
      </c>
      <c r="C6835" t="s">
        <v>261</v>
      </c>
      <c r="D6835" t="s">
        <v>659</v>
      </c>
      <c r="E6835">
        <v>3</v>
      </c>
      <c r="F6835" t="s">
        <v>15</v>
      </c>
      <c r="G6835" t="s">
        <v>999</v>
      </c>
      <c r="H6835" t="s">
        <v>20</v>
      </c>
      <c r="M6835" s="2">
        <v>3500</v>
      </c>
      <c r="N6835" s="2">
        <v>12000</v>
      </c>
      <c r="O6835" s="2">
        <f>IF(Tabla1[[#This Row],[Mov]]="VNT",Tabla1[[#This Row],[Sale]]-Tabla1[[#This Row],[Cost]],-Tabla1[[#This Row],[Cost]]*Tabla1[[#This Row],[Cant]])</f>
        <v>-10500</v>
      </c>
      <c r="P6835" s="8">
        <f>IF(Tabla1[[#This Row],[Mov]]="VNT",-Tabla1[[#This Row],[Cant]],Tabla1[[#This Row],[Cant]])</f>
        <v>3</v>
      </c>
      <c r="Q6835" s="8">
        <f>DAY(Tabla1[[#This Row],[Date]])</f>
        <v>28</v>
      </c>
      <c r="R6835" s="8">
        <f>MONTH(Tabla1[[#This Row],[Date]])</f>
        <v>1</v>
      </c>
      <c r="S6835" s="8">
        <f>YEAR(Tabla1[[#This Row],[Date]])</f>
        <v>2023</v>
      </c>
    </row>
    <row r="6836" spans="1:19" x14ac:dyDescent="0.2">
      <c r="A6836">
        <v>6822</v>
      </c>
      <c r="B6836" s="1">
        <v>44954</v>
      </c>
      <c r="C6836" t="s">
        <v>261</v>
      </c>
      <c r="D6836" t="s">
        <v>659</v>
      </c>
      <c r="E6836">
        <v>5</v>
      </c>
      <c r="F6836" t="s">
        <v>15</v>
      </c>
      <c r="G6836" t="s">
        <v>2499</v>
      </c>
      <c r="H6836" t="s">
        <v>20</v>
      </c>
      <c r="M6836" s="2">
        <v>3000</v>
      </c>
      <c r="N6836" s="2">
        <v>10000</v>
      </c>
      <c r="O6836" s="2">
        <f>IF(Tabla1[[#This Row],[Mov]]="VNT",Tabla1[[#This Row],[Sale]]-Tabla1[[#This Row],[Cost]],-Tabla1[[#This Row],[Cost]]*Tabla1[[#This Row],[Cant]])</f>
        <v>-15000</v>
      </c>
      <c r="P6836" s="8">
        <f>IF(Tabla1[[#This Row],[Mov]]="VNT",-Tabla1[[#This Row],[Cant]],Tabla1[[#This Row],[Cant]])</f>
        <v>5</v>
      </c>
      <c r="Q6836" s="8">
        <f>DAY(Tabla1[[#This Row],[Date]])</f>
        <v>28</v>
      </c>
      <c r="R6836" s="8">
        <f>MONTH(Tabla1[[#This Row],[Date]])</f>
        <v>1</v>
      </c>
      <c r="S6836" s="8">
        <f>YEAR(Tabla1[[#This Row],[Date]])</f>
        <v>2023</v>
      </c>
    </row>
    <row r="6837" spans="1:19" x14ac:dyDescent="0.2">
      <c r="A6837">
        <v>6823</v>
      </c>
      <c r="B6837" s="1">
        <v>44954</v>
      </c>
      <c r="C6837" t="s">
        <v>261</v>
      </c>
      <c r="D6837" t="s">
        <v>659</v>
      </c>
      <c r="E6837">
        <v>3</v>
      </c>
      <c r="F6837" t="s">
        <v>15</v>
      </c>
      <c r="G6837" t="s">
        <v>1935</v>
      </c>
      <c r="H6837" t="s">
        <v>2500</v>
      </c>
      <c r="M6837" s="2">
        <v>5000</v>
      </c>
      <c r="N6837" s="2">
        <v>15000</v>
      </c>
      <c r="O6837" s="2">
        <f>IF(Tabla1[[#This Row],[Mov]]="VNT",Tabla1[[#This Row],[Sale]]-Tabla1[[#This Row],[Cost]],-Tabla1[[#This Row],[Cost]]*Tabla1[[#This Row],[Cant]])</f>
        <v>-15000</v>
      </c>
      <c r="P6837" s="8">
        <f>IF(Tabla1[[#This Row],[Mov]]="VNT",-Tabla1[[#This Row],[Cant]],Tabla1[[#This Row],[Cant]])</f>
        <v>3</v>
      </c>
      <c r="Q6837" s="8">
        <f>DAY(Tabla1[[#This Row],[Date]])</f>
        <v>28</v>
      </c>
      <c r="R6837" s="8">
        <f>MONTH(Tabla1[[#This Row],[Date]])</f>
        <v>1</v>
      </c>
      <c r="S6837" s="8">
        <f>YEAR(Tabla1[[#This Row],[Date]])</f>
        <v>2023</v>
      </c>
    </row>
    <row r="6838" spans="1:19" x14ac:dyDescent="0.2">
      <c r="A6838">
        <v>6824</v>
      </c>
      <c r="B6838" s="1">
        <v>44954</v>
      </c>
      <c r="C6838" t="s">
        <v>261</v>
      </c>
      <c r="D6838" t="s">
        <v>659</v>
      </c>
      <c r="E6838">
        <v>2</v>
      </c>
      <c r="F6838" t="s">
        <v>586</v>
      </c>
      <c r="G6838" t="s">
        <v>589</v>
      </c>
      <c r="H6838" t="s">
        <v>1173</v>
      </c>
      <c r="M6838" s="2">
        <v>8000</v>
      </c>
      <c r="N6838" s="2">
        <v>20000</v>
      </c>
      <c r="O6838" s="2">
        <f>IF(Tabla1[[#This Row],[Mov]]="VNT",Tabla1[[#This Row],[Sale]]-Tabla1[[#This Row],[Cost]],-Tabla1[[#This Row],[Cost]]*Tabla1[[#This Row],[Cant]])</f>
        <v>-16000</v>
      </c>
      <c r="P6838" s="8">
        <f>IF(Tabla1[[#This Row],[Mov]]="VNT",-Tabla1[[#This Row],[Cant]],Tabla1[[#This Row],[Cant]])</f>
        <v>2</v>
      </c>
      <c r="Q6838" s="8">
        <f>DAY(Tabla1[[#This Row],[Date]])</f>
        <v>28</v>
      </c>
      <c r="R6838" s="8">
        <f>MONTH(Tabla1[[#This Row],[Date]])</f>
        <v>1</v>
      </c>
      <c r="S6838" s="8">
        <f>YEAR(Tabla1[[#This Row],[Date]])</f>
        <v>2023</v>
      </c>
    </row>
    <row r="6839" spans="1:19" x14ac:dyDescent="0.2">
      <c r="A6839">
        <v>6825</v>
      </c>
      <c r="B6839" s="1">
        <v>44954</v>
      </c>
      <c r="C6839" t="s">
        <v>261</v>
      </c>
      <c r="D6839" t="s">
        <v>659</v>
      </c>
      <c r="E6839">
        <v>4</v>
      </c>
      <c r="F6839" t="s">
        <v>586</v>
      </c>
      <c r="G6839" t="s">
        <v>273</v>
      </c>
      <c r="H6839" t="s">
        <v>1264</v>
      </c>
      <c r="M6839" s="2">
        <v>6500</v>
      </c>
      <c r="N6839" s="2">
        <v>18000</v>
      </c>
      <c r="O6839" s="2">
        <f>IF(Tabla1[[#This Row],[Mov]]="VNT",Tabla1[[#This Row],[Sale]]-Tabla1[[#This Row],[Cost]],-Tabla1[[#This Row],[Cost]]*Tabla1[[#This Row],[Cant]])</f>
        <v>-26000</v>
      </c>
      <c r="P6839" s="8">
        <f>IF(Tabla1[[#This Row],[Mov]]="VNT",-Tabla1[[#This Row],[Cant]],Tabla1[[#This Row],[Cant]])</f>
        <v>4</v>
      </c>
      <c r="Q6839" s="8">
        <f>DAY(Tabla1[[#This Row],[Date]])</f>
        <v>28</v>
      </c>
      <c r="R6839" s="8">
        <f>MONTH(Tabla1[[#This Row],[Date]])</f>
        <v>1</v>
      </c>
      <c r="S6839" s="8">
        <f>YEAR(Tabla1[[#This Row],[Date]])</f>
        <v>2023</v>
      </c>
    </row>
    <row r="6840" spans="1:19" x14ac:dyDescent="0.2">
      <c r="A6840">
        <v>6826</v>
      </c>
      <c r="B6840" s="1">
        <v>44954</v>
      </c>
      <c r="C6840" t="s">
        <v>261</v>
      </c>
      <c r="D6840" t="s">
        <v>659</v>
      </c>
      <c r="E6840">
        <v>10</v>
      </c>
      <c r="F6840" t="s">
        <v>342</v>
      </c>
      <c r="G6840" t="s">
        <v>589</v>
      </c>
      <c r="H6840" t="s">
        <v>1173</v>
      </c>
      <c r="M6840" s="2">
        <v>800</v>
      </c>
      <c r="N6840" s="2">
        <v>10000</v>
      </c>
      <c r="O6840" s="2">
        <f>IF(Tabla1[[#This Row],[Mov]]="VNT",Tabla1[[#This Row],[Sale]]-Tabla1[[#This Row],[Cost]],-Tabla1[[#This Row],[Cost]]*Tabla1[[#This Row],[Cant]])</f>
        <v>-8000</v>
      </c>
      <c r="P6840" s="8">
        <f>IF(Tabla1[[#This Row],[Mov]]="VNT",-Tabla1[[#This Row],[Cant]],Tabla1[[#This Row],[Cant]])</f>
        <v>10</v>
      </c>
      <c r="Q6840" s="8">
        <f>DAY(Tabla1[[#This Row],[Date]])</f>
        <v>28</v>
      </c>
      <c r="R6840" s="8">
        <f>MONTH(Tabla1[[#This Row],[Date]])</f>
        <v>1</v>
      </c>
      <c r="S6840" s="8">
        <f>YEAR(Tabla1[[#This Row],[Date]])</f>
        <v>2023</v>
      </c>
    </row>
    <row r="6841" spans="1:19" x14ac:dyDescent="0.2">
      <c r="A6841">
        <v>6827</v>
      </c>
      <c r="B6841" s="1">
        <v>44954</v>
      </c>
      <c r="C6841" t="s">
        <v>261</v>
      </c>
      <c r="D6841" t="s">
        <v>659</v>
      </c>
      <c r="E6841">
        <v>5</v>
      </c>
      <c r="F6841" t="s">
        <v>225</v>
      </c>
      <c r="G6841" t="s">
        <v>589</v>
      </c>
      <c r="H6841" t="s">
        <v>1173</v>
      </c>
      <c r="M6841" s="2">
        <v>900</v>
      </c>
      <c r="N6841" s="2">
        <v>10000</v>
      </c>
      <c r="O6841" s="2">
        <f>IF(Tabla1[[#This Row],[Mov]]="VNT",Tabla1[[#This Row],[Sale]]-Tabla1[[#This Row],[Cost]],-Tabla1[[#This Row],[Cost]]*Tabla1[[#This Row],[Cant]])</f>
        <v>-4500</v>
      </c>
      <c r="P6841" s="8">
        <f>IF(Tabla1[[#This Row],[Mov]]="VNT",-Tabla1[[#This Row],[Cant]],Tabla1[[#This Row],[Cant]])</f>
        <v>5</v>
      </c>
      <c r="Q6841" s="8">
        <f>DAY(Tabla1[[#This Row],[Date]])</f>
        <v>28</v>
      </c>
      <c r="R6841" s="8">
        <f>MONTH(Tabla1[[#This Row],[Date]])</f>
        <v>1</v>
      </c>
      <c r="S6841" s="8">
        <f>YEAR(Tabla1[[#This Row],[Date]])</f>
        <v>2023</v>
      </c>
    </row>
    <row r="6842" spans="1:19" x14ac:dyDescent="0.2">
      <c r="A6842">
        <v>6828</v>
      </c>
      <c r="B6842" s="1">
        <v>44954</v>
      </c>
      <c r="C6842" t="s">
        <v>261</v>
      </c>
      <c r="D6842" t="s">
        <v>659</v>
      </c>
      <c r="E6842">
        <v>20</v>
      </c>
      <c r="F6842" t="s">
        <v>2445</v>
      </c>
      <c r="G6842" t="s">
        <v>589</v>
      </c>
      <c r="H6842" t="s">
        <v>1173</v>
      </c>
      <c r="M6842" s="2">
        <v>2800</v>
      </c>
      <c r="N6842" s="2">
        <v>15000</v>
      </c>
      <c r="O6842" s="2">
        <f>IF(Tabla1[[#This Row],[Mov]]="VNT",Tabla1[[#This Row],[Sale]]-Tabla1[[#This Row],[Cost]],-Tabla1[[#This Row],[Cost]]*Tabla1[[#This Row],[Cant]])</f>
        <v>-56000</v>
      </c>
      <c r="P6842" s="8">
        <f>IF(Tabla1[[#This Row],[Mov]]="VNT",-Tabla1[[#This Row],[Cant]],Tabla1[[#This Row],[Cant]])</f>
        <v>20</v>
      </c>
      <c r="Q6842" s="8">
        <f>DAY(Tabla1[[#This Row],[Date]])</f>
        <v>28</v>
      </c>
      <c r="R6842" s="8">
        <f>MONTH(Tabla1[[#This Row],[Date]])</f>
        <v>1</v>
      </c>
      <c r="S6842" s="8">
        <f>YEAR(Tabla1[[#This Row],[Date]])</f>
        <v>2023</v>
      </c>
    </row>
    <row r="6843" spans="1:19" x14ac:dyDescent="0.2">
      <c r="A6843">
        <v>6829</v>
      </c>
      <c r="B6843" s="1">
        <v>44954</v>
      </c>
      <c r="C6843" t="s">
        <v>261</v>
      </c>
      <c r="D6843" t="s">
        <v>659</v>
      </c>
      <c r="E6843">
        <v>5</v>
      </c>
      <c r="F6843" t="s">
        <v>21</v>
      </c>
      <c r="G6843" t="s">
        <v>272</v>
      </c>
      <c r="H6843" t="s">
        <v>24</v>
      </c>
      <c r="M6843" s="2">
        <v>3500</v>
      </c>
      <c r="N6843" s="2">
        <v>12000</v>
      </c>
      <c r="O6843" s="2">
        <f>IF(Tabla1[[#This Row],[Mov]]="VNT",Tabla1[[#This Row],[Sale]]-Tabla1[[#This Row],[Cost]],-Tabla1[[#This Row],[Cost]]*Tabla1[[#This Row],[Cant]])</f>
        <v>-17500</v>
      </c>
      <c r="P6843" s="8">
        <f>IF(Tabla1[[#This Row],[Mov]]="VNT",-Tabla1[[#This Row],[Cant]],Tabla1[[#This Row],[Cant]])</f>
        <v>5</v>
      </c>
      <c r="Q6843" s="8">
        <f>DAY(Tabla1[[#This Row],[Date]])</f>
        <v>28</v>
      </c>
      <c r="R6843" s="8">
        <f>MONTH(Tabla1[[#This Row],[Date]])</f>
        <v>1</v>
      </c>
      <c r="S6843" s="8">
        <f>YEAR(Tabla1[[#This Row],[Date]])</f>
        <v>2023</v>
      </c>
    </row>
    <row r="6844" spans="1:19" x14ac:dyDescent="0.2">
      <c r="A6844">
        <v>6830</v>
      </c>
      <c r="B6844" s="1">
        <v>44954</v>
      </c>
      <c r="C6844" t="s">
        <v>261</v>
      </c>
      <c r="D6844" t="s">
        <v>659</v>
      </c>
      <c r="E6844">
        <v>18</v>
      </c>
      <c r="F6844" t="s">
        <v>891</v>
      </c>
      <c r="G6844" t="s">
        <v>589</v>
      </c>
      <c r="H6844" t="s">
        <v>1173</v>
      </c>
      <c r="M6844" s="2">
        <v>3600</v>
      </c>
      <c r="N6844" s="2">
        <v>10000</v>
      </c>
      <c r="O6844" s="2">
        <f>IF(Tabla1[[#This Row],[Mov]]="VNT",Tabla1[[#This Row],[Sale]]-Tabla1[[#This Row],[Cost]],-Tabla1[[#This Row],[Cost]]*Tabla1[[#This Row],[Cant]])</f>
        <v>-64800</v>
      </c>
      <c r="P6844" s="8">
        <f>IF(Tabla1[[#This Row],[Mov]]="VNT",-Tabla1[[#This Row],[Cant]],Tabla1[[#This Row],[Cant]])</f>
        <v>18</v>
      </c>
      <c r="Q6844" s="8">
        <f>DAY(Tabla1[[#This Row],[Date]])</f>
        <v>28</v>
      </c>
      <c r="R6844" s="8">
        <f>MONTH(Tabla1[[#This Row],[Date]])</f>
        <v>1</v>
      </c>
      <c r="S6844" s="8">
        <f>YEAR(Tabla1[[#This Row],[Date]])</f>
        <v>2023</v>
      </c>
    </row>
    <row r="6845" spans="1:19" x14ac:dyDescent="0.2">
      <c r="A6845">
        <v>6831</v>
      </c>
      <c r="B6845" s="1">
        <v>44954</v>
      </c>
      <c r="C6845" t="s">
        <v>261</v>
      </c>
      <c r="D6845" t="s">
        <v>659</v>
      </c>
      <c r="E6845">
        <v>3</v>
      </c>
      <c r="F6845" t="s">
        <v>26</v>
      </c>
      <c r="G6845" t="s">
        <v>999</v>
      </c>
      <c r="H6845" t="s">
        <v>16</v>
      </c>
      <c r="M6845" s="2">
        <v>8500</v>
      </c>
      <c r="N6845" s="2">
        <v>18000</v>
      </c>
      <c r="O6845" s="2">
        <f>IF(Tabla1[[#This Row],[Mov]]="VNT",Tabla1[[#This Row],[Sale]]-Tabla1[[#This Row],[Cost]],-Tabla1[[#This Row],[Cost]]*Tabla1[[#This Row],[Cant]])</f>
        <v>-25500</v>
      </c>
      <c r="P6845" s="8">
        <f>IF(Tabla1[[#This Row],[Mov]]="VNT",-Tabla1[[#This Row],[Cant]],Tabla1[[#This Row],[Cant]])</f>
        <v>3</v>
      </c>
      <c r="Q6845" s="8">
        <f>DAY(Tabla1[[#This Row],[Date]])</f>
        <v>28</v>
      </c>
      <c r="R6845" s="8">
        <f>MONTH(Tabla1[[#This Row],[Date]])</f>
        <v>1</v>
      </c>
      <c r="S6845" s="8">
        <f>YEAR(Tabla1[[#This Row],[Date]])</f>
        <v>2023</v>
      </c>
    </row>
    <row r="6846" spans="1:19" x14ac:dyDescent="0.2">
      <c r="A6846">
        <v>6832</v>
      </c>
      <c r="B6846" s="1">
        <v>44954</v>
      </c>
      <c r="C6846" t="s">
        <v>261</v>
      </c>
      <c r="D6846" t="s">
        <v>659</v>
      </c>
      <c r="E6846">
        <v>2</v>
      </c>
      <c r="F6846" t="s">
        <v>2501</v>
      </c>
      <c r="G6846" t="s">
        <v>273</v>
      </c>
      <c r="H6846" t="s">
        <v>470</v>
      </c>
      <c r="M6846" s="2">
        <v>11000</v>
      </c>
      <c r="N6846" s="2">
        <v>20000</v>
      </c>
      <c r="O6846" s="2">
        <f>IF(Tabla1[[#This Row],[Mov]]="VNT",Tabla1[[#This Row],[Sale]]-Tabla1[[#This Row],[Cost]],-Tabla1[[#This Row],[Cost]]*Tabla1[[#This Row],[Cant]])</f>
        <v>-22000</v>
      </c>
      <c r="P6846" s="8">
        <f>IF(Tabla1[[#This Row],[Mov]]="VNT",-Tabla1[[#This Row],[Cant]],Tabla1[[#This Row],[Cant]])</f>
        <v>2</v>
      </c>
      <c r="Q6846" s="8">
        <f>DAY(Tabla1[[#This Row],[Date]])</f>
        <v>28</v>
      </c>
      <c r="R6846" s="8">
        <f>MONTH(Tabla1[[#This Row],[Date]])</f>
        <v>1</v>
      </c>
      <c r="S6846" s="8">
        <f>YEAR(Tabla1[[#This Row],[Date]])</f>
        <v>2023</v>
      </c>
    </row>
    <row r="6847" spans="1:19" x14ac:dyDescent="0.2">
      <c r="A6847">
        <v>6833</v>
      </c>
      <c r="B6847" s="1">
        <v>44954</v>
      </c>
      <c r="C6847" t="s">
        <v>261</v>
      </c>
      <c r="D6847" t="s">
        <v>2314</v>
      </c>
      <c r="E6847">
        <v>1</v>
      </c>
      <c r="F6847" t="s">
        <v>15</v>
      </c>
      <c r="G6847" t="s">
        <v>266</v>
      </c>
      <c r="H6847" t="s">
        <v>2502</v>
      </c>
      <c r="M6847" s="2">
        <v>4000</v>
      </c>
      <c r="N6847" s="2">
        <v>12000</v>
      </c>
      <c r="O6847" s="2">
        <f>IF(Tabla1[[#This Row],[Mov]]="VNT",Tabla1[[#This Row],[Sale]]-Tabla1[[#This Row],[Cost]],-Tabla1[[#This Row],[Cost]]*Tabla1[[#This Row],[Cant]])</f>
        <v>-4000</v>
      </c>
      <c r="P6847" s="8">
        <f>IF(Tabla1[[#This Row],[Mov]]="VNT",-Tabla1[[#This Row],[Cant]],Tabla1[[#This Row],[Cant]])</f>
        <v>1</v>
      </c>
      <c r="Q6847" s="8">
        <f>DAY(Tabla1[[#This Row],[Date]])</f>
        <v>28</v>
      </c>
      <c r="R6847" s="8">
        <f>MONTH(Tabla1[[#This Row],[Date]])</f>
        <v>1</v>
      </c>
      <c r="S6847" s="8">
        <f>YEAR(Tabla1[[#This Row],[Date]])</f>
        <v>2023</v>
      </c>
    </row>
    <row r="6848" spans="1:19" x14ac:dyDescent="0.2">
      <c r="A6848">
        <v>6834</v>
      </c>
      <c r="B6848" s="1">
        <v>44954</v>
      </c>
      <c r="C6848" t="s">
        <v>261</v>
      </c>
      <c r="D6848" t="s">
        <v>2314</v>
      </c>
      <c r="E6848">
        <v>1</v>
      </c>
      <c r="F6848" t="s">
        <v>127</v>
      </c>
      <c r="G6848" t="s">
        <v>266</v>
      </c>
      <c r="H6848" t="s">
        <v>204</v>
      </c>
      <c r="M6848" s="2">
        <v>14000</v>
      </c>
      <c r="N6848" s="2">
        <v>30000</v>
      </c>
      <c r="O6848" s="2">
        <f>IF(Tabla1[[#This Row],[Mov]]="VNT",Tabla1[[#This Row],[Sale]]-Tabla1[[#This Row],[Cost]],-Tabla1[[#This Row],[Cost]]*Tabla1[[#This Row],[Cant]])</f>
        <v>-14000</v>
      </c>
      <c r="P6848" s="8">
        <f>IF(Tabla1[[#This Row],[Mov]]="VNT",-Tabla1[[#This Row],[Cant]],Tabla1[[#This Row],[Cant]])</f>
        <v>1</v>
      </c>
      <c r="Q6848" s="8">
        <f>DAY(Tabla1[[#This Row],[Date]])</f>
        <v>28</v>
      </c>
      <c r="R6848" s="8">
        <f>MONTH(Tabla1[[#This Row],[Date]])</f>
        <v>1</v>
      </c>
      <c r="S6848" s="8">
        <f>YEAR(Tabla1[[#This Row],[Date]])</f>
        <v>2023</v>
      </c>
    </row>
    <row r="6849" spans="1:19" x14ac:dyDescent="0.2">
      <c r="A6849">
        <v>6835</v>
      </c>
      <c r="B6849" s="1">
        <v>44954</v>
      </c>
      <c r="C6849" t="s">
        <v>261</v>
      </c>
      <c r="D6849" t="s">
        <v>2314</v>
      </c>
      <c r="E6849">
        <v>1</v>
      </c>
      <c r="F6849" t="s">
        <v>26</v>
      </c>
      <c r="G6849" t="s">
        <v>266</v>
      </c>
      <c r="H6849" t="s">
        <v>2503</v>
      </c>
      <c r="M6849" s="2">
        <v>23000</v>
      </c>
      <c r="N6849" s="2">
        <v>50000</v>
      </c>
      <c r="O6849" s="2">
        <f>IF(Tabla1[[#This Row],[Mov]]="VNT",Tabla1[[#This Row],[Sale]]-Tabla1[[#This Row],[Cost]],-Tabla1[[#This Row],[Cost]]*Tabla1[[#This Row],[Cant]])</f>
        <v>-23000</v>
      </c>
      <c r="P6849" s="8">
        <f>IF(Tabla1[[#This Row],[Mov]]="VNT",-Tabla1[[#This Row],[Cant]],Tabla1[[#This Row],[Cant]])</f>
        <v>1</v>
      </c>
      <c r="Q6849" s="8">
        <f>DAY(Tabla1[[#This Row],[Date]])</f>
        <v>28</v>
      </c>
      <c r="R6849" s="8">
        <f>MONTH(Tabla1[[#This Row],[Date]])</f>
        <v>1</v>
      </c>
      <c r="S6849" s="8">
        <f>YEAR(Tabla1[[#This Row],[Date]])</f>
        <v>2023</v>
      </c>
    </row>
    <row r="6850" spans="1:19" x14ac:dyDescent="0.2">
      <c r="A6850">
        <v>6836</v>
      </c>
      <c r="B6850" s="1">
        <v>44954</v>
      </c>
      <c r="C6850" t="s">
        <v>261</v>
      </c>
      <c r="D6850" t="s">
        <v>2314</v>
      </c>
      <c r="E6850">
        <v>4</v>
      </c>
      <c r="F6850" t="s">
        <v>127</v>
      </c>
      <c r="G6850" t="s">
        <v>266</v>
      </c>
      <c r="H6850" t="s">
        <v>139</v>
      </c>
      <c r="M6850" s="2">
        <v>2000</v>
      </c>
      <c r="N6850" s="2">
        <v>7000</v>
      </c>
      <c r="O6850" s="2">
        <f>IF(Tabla1[[#This Row],[Mov]]="VNT",Tabla1[[#This Row],[Sale]]-Tabla1[[#This Row],[Cost]],-Tabla1[[#This Row],[Cost]]*Tabla1[[#This Row],[Cant]])</f>
        <v>-8000</v>
      </c>
      <c r="P6850" s="8">
        <f>IF(Tabla1[[#This Row],[Mov]]="VNT",-Tabla1[[#This Row],[Cant]],Tabla1[[#This Row],[Cant]])</f>
        <v>4</v>
      </c>
      <c r="Q6850" s="8">
        <f>DAY(Tabla1[[#This Row],[Date]])</f>
        <v>28</v>
      </c>
      <c r="R6850" s="8">
        <f>MONTH(Tabla1[[#This Row],[Date]])</f>
        <v>1</v>
      </c>
      <c r="S6850" s="8">
        <f>YEAR(Tabla1[[#This Row],[Date]])</f>
        <v>2023</v>
      </c>
    </row>
    <row r="6851" spans="1:19" x14ac:dyDescent="0.2">
      <c r="A6851">
        <v>6837</v>
      </c>
      <c r="B6851" s="1">
        <v>44954</v>
      </c>
      <c r="C6851" t="s">
        <v>261</v>
      </c>
      <c r="D6851" t="s">
        <v>2314</v>
      </c>
      <c r="E6851">
        <v>1</v>
      </c>
      <c r="F6851" t="s">
        <v>127</v>
      </c>
      <c r="G6851" t="s">
        <v>266</v>
      </c>
      <c r="H6851" t="s">
        <v>139</v>
      </c>
      <c r="M6851" s="2">
        <v>2000</v>
      </c>
      <c r="N6851" s="2">
        <v>7000</v>
      </c>
      <c r="O6851" s="2">
        <f>IF(Tabla1[[#This Row],[Mov]]="VNT",Tabla1[[#This Row],[Sale]]-Tabla1[[#This Row],[Cost]],-Tabla1[[#This Row],[Cost]]*Tabla1[[#This Row],[Cant]])</f>
        <v>-2000</v>
      </c>
      <c r="P6851" s="8">
        <f>IF(Tabla1[[#This Row],[Mov]]="VNT",-Tabla1[[#This Row],[Cant]],Tabla1[[#This Row],[Cant]])</f>
        <v>1</v>
      </c>
      <c r="Q6851" s="8">
        <f>DAY(Tabla1[[#This Row],[Date]])</f>
        <v>28</v>
      </c>
      <c r="R6851" s="8">
        <f>MONTH(Tabla1[[#This Row],[Date]])</f>
        <v>1</v>
      </c>
      <c r="S6851" s="8">
        <f>YEAR(Tabla1[[#This Row],[Date]])</f>
        <v>2023</v>
      </c>
    </row>
    <row r="6852" spans="1:19" x14ac:dyDescent="0.2">
      <c r="A6852">
        <v>6838</v>
      </c>
      <c r="B6852" s="1">
        <v>44954</v>
      </c>
      <c r="C6852" t="s">
        <v>261</v>
      </c>
      <c r="D6852" t="s">
        <v>2314</v>
      </c>
      <c r="E6852">
        <v>1</v>
      </c>
      <c r="F6852" t="s">
        <v>42</v>
      </c>
      <c r="G6852" t="s">
        <v>2504</v>
      </c>
      <c r="H6852" t="s">
        <v>2505</v>
      </c>
      <c r="M6852" s="2">
        <v>28000</v>
      </c>
      <c r="N6852" s="2">
        <v>55000</v>
      </c>
      <c r="O6852" s="2">
        <f>IF(Tabla1[[#This Row],[Mov]]="VNT",Tabla1[[#This Row],[Sale]]-Tabla1[[#This Row],[Cost]],-Tabla1[[#This Row],[Cost]]*Tabla1[[#This Row],[Cant]])</f>
        <v>-28000</v>
      </c>
      <c r="P6852" s="8">
        <f>IF(Tabla1[[#This Row],[Mov]]="VNT",-Tabla1[[#This Row],[Cant]],Tabla1[[#This Row],[Cant]])</f>
        <v>1</v>
      </c>
      <c r="Q6852" s="8">
        <f>DAY(Tabla1[[#This Row],[Date]])</f>
        <v>28</v>
      </c>
      <c r="R6852" s="8">
        <f>MONTH(Tabla1[[#This Row],[Date]])</f>
        <v>1</v>
      </c>
      <c r="S6852" s="8">
        <f>YEAR(Tabla1[[#This Row],[Date]])</f>
        <v>2023</v>
      </c>
    </row>
    <row r="6853" spans="1:19" x14ac:dyDescent="0.2">
      <c r="A6853">
        <v>6839</v>
      </c>
      <c r="B6853" s="1">
        <v>44954</v>
      </c>
      <c r="C6853" t="s">
        <v>261</v>
      </c>
      <c r="D6853" t="s">
        <v>2314</v>
      </c>
      <c r="E6853">
        <v>2</v>
      </c>
      <c r="F6853" t="s">
        <v>15</v>
      </c>
      <c r="G6853" t="s">
        <v>266</v>
      </c>
      <c r="H6853" t="s">
        <v>166</v>
      </c>
      <c r="M6853" s="2">
        <v>6500</v>
      </c>
      <c r="N6853" s="2">
        <v>17000</v>
      </c>
      <c r="O6853" s="2">
        <f>IF(Tabla1[[#This Row],[Mov]]="VNT",Tabla1[[#This Row],[Sale]]-Tabla1[[#This Row],[Cost]],-Tabla1[[#This Row],[Cost]]*Tabla1[[#This Row],[Cant]])</f>
        <v>-13000</v>
      </c>
      <c r="P6853" s="8">
        <f>IF(Tabla1[[#This Row],[Mov]]="VNT",-Tabla1[[#This Row],[Cant]],Tabla1[[#This Row],[Cant]])</f>
        <v>2</v>
      </c>
      <c r="Q6853" s="8">
        <f>DAY(Tabla1[[#This Row],[Date]])</f>
        <v>28</v>
      </c>
      <c r="R6853" s="8">
        <f>MONTH(Tabla1[[#This Row],[Date]])</f>
        <v>1</v>
      </c>
      <c r="S6853" s="8">
        <f>YEAR(Tabla1[[#This Row],[Date]])</f>
        <v>2023</v>
      </c>
    </row>
    <row r="6854" spans="1:19" x14ac:dyDescent="0.2">
      <c r="A6854">
        <v>6840</v>
      </c>
      <c r="B6854" s="1">
        <v>44954</v>
      </c>
      <c r="C6854" t="s">
        <v>261</v>
      </c>
      <c r="D6854" t="s">
        <v>2314</v>
      </c>
      <c r="E6854">
        <v>3</v>
      </c>
      <c r="F6854" t="s">
        <v>15</v>
      </c>
      <c r="G6854" t="s">
        <v>266</v>
      </c>
      <c r="H6854" t="s">
        <v>2506</v>
      </c>
      <c r="M6854" s="2">
        <v>3000</v>
      </c>
      <c r="N6854" s="2">
        <v>9000</v>
      </c>
      <c r="O6854" s="2">
        <f>IF(Tabla1[[#This Row],[Mov]]="VNT",Tabla1[[#This Row],[Sale]]-Tabla1[[#This Row],[Cost]],-Tabla1[[#This Row],[Cost]]*Tabla1[[#This Row],[Cant]])</f>
        <v>-9000</v>
      </c>
      <c r="P6854" s="8">
        <f>IF(Tabla1[[#This Row],[Mov]]="VNT",-Tabla1[[#This Row],[Cant]],Tabla1[[#This Row],[Cant]])</f>
        <v>3</v>
      </c>
      <c r="Q6854" s="8">
        <f>DAY(Tabla1[[#This Row],[Date]])</f>
        <v>28</v>
      </c>
      <c r="R6854" s="8">
        <f>MONTH(Tabla1[[#This Row],[Date]])</f>
        <v>1</v>
      </c>
      <c r="S6854" s="8">
        <f>YEAR(Tabla1[[#This Row],[Date]])</f>
        <v>2023</v>
      </c>
    </row>
    <row r="6855" spans="1:19" x14ac:dyDescent="0.2">
      <c r="A6855">
        <v>6841</v>
      </c>
      <c r="B6855" s="1">
        <v>44954</v>
      </c>
      <c r="C6855" t="s">
        <v>261</v>
      </c>
      <c r="D6855" t="s">
        <v>2314</v>
      </c>
      <c r="E6855">
        <v>2</v>
      </c>
      <c r="F6855" t="s">
        <v>1711</v>
      </c>
      <c r="G6855" t="s">
        <v>266</v>
      </c>
      <c r="H6855" t="s">
        <v>2507</v>
      </c>
      <c r="M6855" s="2">
        <v>18000</v>
      </c>
      <c r="N6855" s="2">
        <v>34000</v>
      </c>
      <c r="O6855" s="2">
        <f>IF(Tabla1[[#This Row],[Mov]]="VNT",Tabla1[[#This Row],[Sale]]-Tabla1[[#This Row],[Cost]],-Tabla1[[#This Row],[Cost]]*Tabla1[[#This Row],[Cant]])</f>
        <v>-36000</v>
      </c>
      <c r="P6855" s="8">
        <f>IF(Tabla1[[#This Row],[Mov]]="VNT",-Tabla1[[#This Row],[Cant]],Tabla1[[#This Row],[Cant]])</f>
        <v>2</v>
      </c>
      <c r="Q6855" s="8">
        <f>DAY(Tabla1[[#This Row],[Date]])</f>
        <v>28</v>
      </c>
      <c r="R6855" s="8">
        <f>MONTH(Tabla1[[#This Row],[Date]])</f>
        <v>1</v>
      </c>
      <c r="S6855" s="8">
        <f>YEAR(Tabla1[[#This Row],[Date]])</f>
        <v>2023</v>
      </c>
    </row>
    <row r="6856" spans="1:19" x14ac:dyDescent="0.2">
      <c r="A6856">
        <v>6842</v>
      </c>
      <c r="B6856" s="1">
        <v>44954</v>
      </c>
      <c r="C6856" t="s">
        <v>261</v>
      </c>
      <c r="D6856" t="s">
        <v>2338</v>
      </c>
      <c r="E6856">
        <v>1</v>
      </c>
      <c r="F6856" t="s">
        <v>1487</v>
      </c>
      <c r="G6856" t="s">
        <v>284</v>
      </c>
      <c r="H6856" t="s">
        <v>2337</v>
      </c>
      <c r="M6856" s="2">
        <v>5000</v>
      </c>
      <c r="N6856" s="2">
        <v>19000</v>
      </c>
      <c r="O6856" s="2">
        <f>IF(Tabla1[[#This Row],[Mov]]="VNT",Tabla1[[#This Row],[Sale]]-Tabla1[[#This Row],[Cost]],-Tabla1[[#This Row],[Cost]]*Tabla1[[#This Row],[Cant]])</f>
        <v>-5000</v>
      </c>
      <c r="P6856" s="8">
        <f>IF(Tabla1[[#This Row],[Mov]]="VNT",-Tabla1[[#This Row],[Cant]],Tabla1[[#This Row],[Cant]])</f>
        <v>1</v>
      </c>
      <c r="Q6856" s="8">
        <f>DAY(Tabla1[[#This Row],[Date]])</f>
        <v>28</v>
      </c>
      <c r="R6856" s="8">
        <f>MONTH(Tabla1[[#This Row],[Date]])</f>
        <v>1</v>
      </c>
      <c r="S6856" s="8">
        <f>YEAR(Tabla1[[#This Row],[Date]])</f>
        <v>2023</v>
      </c>
    </row>
    <row r="6857" spans="1:19" x14ac:dyDescent="0.2">
      <c r="A6857">
        <v>6843</v>
      </c>
      <c r="B6857" s="1">
        <v>44954</v>
      </c>
      <c r="C6857" t="s">
        <v>261</v>
      </c>
      <c r="D6857" t="s">
        <v>2338</v>
      </c>
      <c r="E6857">
        <v>3</v>
      </c>
      <c r="F6857" t="s">
        <v>1213</v>
      </c>
      <c r="G6857" t="s">
        <v>284</v>
      </c>
      <c r="H6857" t="s">
        <v>2508</v>
      </c>
      <c r="M6857" s="2">
        <v>2500</v>
      </c>
      <c r="N6857" s="2">
        <v>30000</v>
      </c>
      <c r="O6857" s="2">
        <f>IF(Tabla1[[#This Row],[Mov]]="VNT",Tabla1[[#This Row],[Sale]]-Tabla1[[#This Row],[Cost]],-Tabla1[[#This Row],[Cost]]*Tabla1[[#This Row],[Cant]])</f>
        <v>-7500</v>
      </c>
      <c r="P6857" s="8">
        <f>IF(Tabla1[[#This Row],[Mov]]="VNT",-Tabla1[[#This Row],[Cant]],Tabla1[[#This Row],[Cant]])</f>
        <v>3</v>
      </c>
      <c r="Q6857" s="8">
        <f>DAY(Tabla1[[#This Row],[Date]])</f>
        <v>28</v>
      </c>
      <c r="R6857" s="8">
        <f>MONTH(Tabla1[[#This Row],[Date]])</f>
        <v>1</v>
      </c>
      <c r="S6857" s="8">
        <f>YEAR(Tabla1[[#This Row],[Date]])</f>
        <v>2023</v>
      </c>
    </row>
    <row r="6858" spans="1:19" x14ac:dyDescent="0.2">
      <c r="A6858">
        <v>6844</v>
      </c>
      <c r="B6858" s="1">
        <v>44954</v>
      </c>
      <c r="C6858" t="s">
        <v>261</v>
      </c>
      <c r="D6858" t="s">
        <v>2338</v>
      </c>
      <c r="E6858">
        <v>1</v>
      </c>
      <c r="F6858" t="s">
        <v>1193</v>
      </c>
      <c r="G6858" t="s">
        <v>263</v>
      </c>
      <c r="H6858" t="s">
        <v>547</v>
      </c>
      <c r="M6858" s="2">
        <v>6000</v>
      </c>
      <c r="N6858" s="2">
        <v>25000</v>
      </c>
      <c r="O6858" s="2">
        <f>IF(Tabla1[[#This Row],[Mov]]="VNT",Tabla1[[#This Row],[Sale]]-Tabla1[[#This Row],[Cost]],-Tabla1[[#This Row],[Cost]]*Tabla1[[#This Row],[Cant]])</f>
        <v>-6000</v>
      </c>
      <c r="P6858" s="8">
        <f>IF(Tabla1[[#This Row],[Mov]]="VNT",-Tabla1[[#This Row],[Cant]],Tabla1[[#This Row],[Cant]])</f>
        <v>1</v>
      </c>
      <c r="Q6858" s="8">
        <f>DAY(Tabla1[[#This Row],[Date]])</f>
        <v>28</v>
      </c>
      <c r="R6858" s="8">
        <f>MONTH(Tabla1[[#This Row],[Date]])</f>
        <v>1</v>
      </c>
      <c r="S6858" s="8">
        <f>YEAR(Tabla1[[#This Row],[Date]])</f>
        <v>2023</v>
      </c>
    </row>
    <row r="6859" spans="1:19" x14ac:dyDescent="0.2">
      <c r="A6859">
        <v>6845</v>
      </c>
      <c r="B6859" s="1">
        <v>44954</v>
      </c>
      <c r="C6859" t="s">
        <v>261</v>
      </c>
      <c r="D6859" t="s">
        <v>2338</v>
      </c>
      <c r="E6859">
        <v>1</v>
      </c>
      <c r="F6859" t="s">
        <v>1193</v>
      </c>
      <c r="G6859" t="s">
        <v>263</v>
      </c>
      <c r="H6859" t="s">
        <v>254</v>
      </c>
      <c r="M6859" s="2">
        <v>8000</v>
      </c>
      <c r="N6859" s="2">
        <v>25000</v>
      </c>
      <c r="O6859" s="2">
        <f>IF(Tabla1[[#This Row],[Mov]]="VNT",Tabla1[[#This Row],[Sale]]-Tabla1[[#This Row],[Cost]],-Tabla1[[#This Row],[Cost]]*Tabla1[[#This Row],[Cant]])</f>
        <v>-8000</v>
      </c>
      <c r="P6859" s="8">
        <f>IF(Tabla1[[#This Row],[Mov]]="VNT",-Tabla1[[#This Row],[Cant]],Tabla1[[#This Row],[Cant]])</f>
        <v>1</v>
      </c>
      <c r="Q6859" s="8">
        <f>DAY(Tabla1[[#This Row],[Date]])</f>
        <v>28</v>
      </c>
      <c r="R6859" s="8">
        <f>MONTH(Tabla1[[#This Row],[Date]])</f>
        <v>1</v>
      </c>
      <c r="S6859" s="8">
        <f>YEAR(Tabla1[[#This Row],[Date]])</f>
        <v>2023</v>
      </c>
    </row>
    <row r="6860" spans="1:19" x14ac:dyDescent="0.2">
      <c r="A6860">
        <v>6846</v>
      </c>
      <c r="B6860" s="1">
        <v>44954</v>
      </c>
      <c r="C6860" t="s">
        <v>261</v>
      </c>
      <c r="D6860" t="s">
        <v>2338</v>
      </c>
      <c r="E6860">
        <v>1</v>
      </c>
      <c r="F6860" t="s">
        <v>1152</v>
      </c>
      <c r="G6860" t="s">
        <v>263</v>
      </c>
      <c r="H6860" t="s">
        <v>473</v>
      </c>
      <c r="M6860" s="2">
        <v>15000</v>
      </c>
      <c r="N6860" s="2">
        <v>30000</v>
      </c>
      <c r="O6860" s="2">
        <f>IF(Tabla1[[#This Row],[Mov]]="VNT",Tabla1[[#This Row],[Sale]]-Tabla1[[#This Row],[Cost]],-Tabla1[[#This Row],[Cost]]*Tabla1[[#This Row],[Cant]])</f>
        <v>-15000</v>
      </c>
      <c r="P6860" s="8">
        <f>IF(Tabla1[[#This Row],[Mov]]="VNT",-Tabla1[[#This Row],[Cant]],Tabla1[[#This Row],[Cant]])</f>
        <v>1</v>
      </c>
      <c r="Q6860" s="8">
        <f>DAY(Tabla1[[#This Row],[Date]])</f>
        <v>28</v>
      </c>
      <c r="R6860" s="8">
        <f>MONTH(Tabla1[[#This Row],[Date]])</f>
        <v>1</v>
      </c>
      <c r="S6860" s="8">
        <f>YEAR(Tabla1[[#This Row],[Date]])</f>
        <v>2023</v>
      </c>
    </row>
    <row r="6861" spans="1:19" x14ac:dyDescent="0.2">
      <c r="A6861">
        <v>6847</v>
      </c>
      <c r="B6861" s="1">
        <v>44955</v>
      </c>
      <c r="C6861" t="s">
        <v>261</v>
      </c>
      <c r="D6861" t="s">
        <v>2405</v>
      </c>
      <c r="E6861">
        <v>5</v>
      </c>
      <c r="F6861" t="s">
        <v>2509</v>
      </c>
      <c r="G6861" t="s">
        <v>266</v>
      </c>
      <c r="H6861" t="s">
        <v>2510</v>
      </c>
      <c r="M6861" s="2">
        <v>11000</v>
      </c>
      <c r="N6861" s="2">
        <v>22000</v>
      </c>
      <c r="O6861" s="2">
        <f>IF(Tabla1[[#This Row],[Mov]]="VNT",Tabla1[[#This Row],[Sale]]-Tabla1[[#This Row],[Cost]],-Tabla1[[#This Row],[Cost]]*Tabla1[[#This Row],[Cant]])</f>
        <v>-55000</v>
      </c>
      <c r="P6861" s="8">
        <f>IF(Tabla1[[#This Row],[Mov]]="VNT",-Tabla1[[#This Row],[Cant]],Tabla1[[#This Row],[Cant]])</f>
        <v>5</v>
      </c>
      <c r="Q6861" s="8">
        <f>DAY(Tabla1[[#This Row],[Date]])</f>
        <v>29</v>
      </c>
      <c r="R6861" s="8">
        <f>MONTH(Tabla1[[#This Row],[Date]])</f>
        <v>1</v>
      </c>
      <c r="S6861" s="8">
        <f>YEAR(Tabla1[[#This Row],[Date]])</f>
        <v>2023</v>
      </c>
    </row>
    <row r="6862" spans="1:19" x14ac:dyDescent="0.2">
      <c r="A6862">
        <v>6848</v>
      </c>
      <c r="B6862" s="1">
        <v>44955</v>
      </c>
      <c r="C6862" t="s">
        <v>261</v>
      </c>
      <c r="D6862" t="s">
        <v>2405</v>
      </c>
      <c r="E6862">
        <v>2</v>
      </c>
      <c r="F6862" t="s">
        <v>929</v>
      </c>
      <c r="G6862" t="s">
        <v>266</v>
      </c>
      <c r="H6862" t="s">
        <v>2511</v>
      </c>
      <c r="M6862" s="2">
        <v>11000</v>
      </c>
      <c r="N6862" s="2">
        <v>20000</v>
      </c>
      <c r="O6862" s="2">
        <f>IF(Tabla1[[#This Row],[Mov]]="VNT",Tabla1[[#This Row],[Sale]]-Tabla1[[#This Row],[Cost]],-Tabla1[[#This Row],[Cost]]*Tabla1[[#This Row],[Cant]])</f>
        <v>-22000</v>
      </c>
      <c r="P6862" s="8">
        <f>IF(Tabla1[[#This Row],[Mov]]="VNT",-Tabla1[[#This Row],[Cant]],Tabla1[[#This Row],[Cant]])</f>
        <v>2</v>
      </c>
      <c r="Q6862" s="8">
        <f>DAY(Tabla1[[#This Row],[Date]])</f>
        <v>29</v>
      </c>
      <c r="R6862" s="8">
        <f>MONTH(Tabla1[[#This Row],[Date]])</f>
        <v>1</v>
      </c>
      <c r="S6862" s="8">
        <f>YEAR(Tabla1[[#This Row],[Date]])</f>
        <v>2023</v>
      </c>
    </row>
    <row r="6863" spans="1:19" x14ac:dyDescent="0.2">
      <c r="A6863">
        <v>6849</v>
      </c>
      <c r="B6863" s="1">
        <v>44955</v>
      </c>
      <c r="C6863" t="s">
        <v>261</v>
      </c>
      <c r="D6863" t="s">
        <v>2405</v>
      </c>
      <c r="E6863">
        <v>10</v>
      </c>
      <c r="F6863" t="s">
        <v>2435</v>
      </c>
      <c r="G6863" t="s">
        <v>266</v>
      </c>
      <c r="H6863" t="s">
        <v>2512</v>
      </c>
      <c r="M6863" s="2">
        <v>5000</v>
      </c>
      <c r="N6863" s="2">
        <v>15000</v>
      </c>
      <c r="O6863" s="2">
        <f>IF(Tabla1[[#This Row],[Mov]]="VNT",Tabla1[[#This Row],[Sale]]-Tabla1[[#This Row],[Cost]],-Tabla1[[#This Row],[Cost]]*Tabla1[[#This Row],[Cant]])</f>
        <v>-50000</v>
      </c>
      <c r="P6863" s="8">
        <f>IF(Tabla1[[#This Row],[Mov]]="VNT",-Tabla1[[#This Row],[Cant]],Tabla1[[#This Row],[Cant]])</f>
        <v>10</v>
      </c>
      <c r="Q6863" s="8">
        <f>DAY(Tabla1[[#This Row],[Date]])</f>
        <v>29</v>
      </c>
      <c r="R6863" s="8">
        <f>MONTH(Tabla1[[#This Row],[Date]])</f>
        <v>1</v>
      </c>
      <c r="S6863" s="8">
        <f>YEAR(Tabla1[[#This Row],[Date]])</f>
        <v>2023</v>
      </c>
    </row>
    <row r="6864" spans="1:19" x14ac:dyDescent="0.2">
      <c r="A6864">
        <v>6850</v>
      </c>
      <c r="B6864" s="1">
        <v>44955</v>
      </c>
      <c r="C6864" t="s">
        <v>261</v>
      </c>
      <c r="D6864" t="s">
        <v>2405</v>
      </c>
      <c r="E6864">
        <v>6</v>
      </c>
      <c r="F6864" t="s">
        <v>2435</v>
      </c>
      <c r="G6864" t="s">
        <v>266</v>
      </c>
      <c r="H6864" t="s">
        <v>2513</v>
      </c>
      <c r="M6864" s="2">
        <v>8000</v>
      </c>
      <c r="N6864" s="2">
        <v>24000</v>
      </c>
      <c r="O6864" s="2">
        <f>IF(Tabla1[[#This Row],[Mov]]="VNT",Tabla1[[#This Row],[Sale]]-Tabla1[[#This Row],[Cost]],-Tabla1[[#This Row],[Cost]]*Tabla1[[#This Row],[Cant]])</f>
        <v>-48000</v>
      </c>
      <c r="P6864" s="8">
        <f>IF(Tabla1[[#This Row],[Mov]]="VNT",-Tabla1[[#This Row],[Cant]],Tabla1[[#This Row],[Cant]])</f>
        <v>6</v>
      </c>
      <c r="Q6864" s="8">
        <f>DAY(Tabla1[[#This Row],[Date]])</f>
        <v>29</v>
      </c>
      <c r="R6864" s="8">
        <f>MONTH(Tabla1[[#This Row],[Date]])</f>
        <v>1</v>
      </c>
      <c r="S6864" s="8">
        <f>YEAR(Tabla1[[#This Row],[Date]])</f>
        <v>2023</v>
      </c>
    </row>
    <row r="6865" spans="1:19" x14ac:dyDescent="0.2">
      <c r="A6865">
        <v>6851</v>
      </c>
      <c r="B6865" s="1">
        <v>44955</v>
      </c>
      <c r="C6865" t="s">
        <v>261</v>
      </c>
      <c r="D6865" t="s">
        <v>2405</v>
      </c>
      <c r="E6865">
        <v>3</v>
      </c>
      <c r="F6865" t="s">
        <v>2514</v>
      </c>
      <c r="G6865" t="s">
        <v>266</v>
      </c>
      <c r="H6865" t="s">
        <v>2515</v>
      </c>
      <c r="M6865" s="2">
        <v>3500</v>
      </c>
      <c r="N6865" s="2">
        <v>10000</v>
      </c>
      <c r="O6865" s="2">
        <f>IF(Tabla1[[#This Row],[Mov]]="VNT",Tabla1[[#This Row],[Sale]]-Tabla1[[#This Row],[Cost]],-Tabla1[[#This Row],[Cost]]*Tabla1[[#This Row],[Cant]])</f>
        <v>-10500</v>
      </c>
      <c r="P6865" s="8">
        <f>IF(Tabla1[[#This Row],[Mov]]="VNT",-Tabla1[[#This Row],[Cant]],Tabla1[[#This Row],[Cant]])</f>
        <v>3</v>
      </c>
      <c r="Q6865" s="8">
        <f>DAY(Tabla1[[#This Row],[Date]])</f>
        <v>29</v>
      </c>
      <c r="R6865" s="8">
        <f>MONTH(Tabla1[[#This Row],[Date]])</f>
        <v>1</v>
      </c>
      <c r="S6865" s="8">
        <f>YEAR(Tabla1[[#This Row],[Date]])</f>
        <v>2023</v>
      </c>
    </row>
    <row r="6866" spans="1:19" x14ac:dyDescent="0.2">
      <c r="A6866">
        <v>6852</v>
      </c>
      <c r="B6866" s="1">
        <v>44955</v>
      </c>
      <c r="C6866" t="s">
        <v>261</v>
      </c>
      <c r="D6866" t="s">
        <v>2405</v>
      </c>
      <c r="E6866">
        <v>7</v>
      </c>
      <c r="F6866" t="s">
        <v>2514</v>
      </c>
      <c r="G6866" t="s">
        <v>266</v>
      </c>
      <c r="H6866" t="s">
        <v>2516</v>
      </c>
      <c r="M6866" s="2">
        <v>4000</v>
      </c>
      <c r="N6866" s="2">
        <v>10000</v>
      </c>
      <c r="O6866" s="2">
        <f>IF(Tabla1[[#This Row],[Mov]]="VNT",Tabla1[[#This Row],[Sale]]-Tabla1[[#This Row],[Cost]],-Tabla1[[#This Row],[Cost]]*Tabla1[[#This Row],[Cant]])</f>
        <v>-28000</v>
      </c>
      <c r="P6866" s="8">
        <f>IF(Tabla1[[#This Row],[Mov]]="VNT",-Tabla1[[#This Row],[Cant]],Tabla1[[#This Row],[Cant]])</f>
        <v>7</v>
      </c>
      <c r="Q6866" s="8">
        <f>DAY(Tabla1[[#This Row],[Date]])</f>
        <v>29</v>
      </c>
      <c r="R6866" s="8">
        <f>MONTH(Tabla1[[#This Row],[Date]])</f>
        <v>1</v>
      </c>
      <c r="S6866" s="8">
        <f>YEAR(Tabla1[[#This Row],[Date]])</f>
        <v>2023</v>
      </c>
    </row>
    <row r="6867" spans="1:19" x14ac:dyDescent="0.2">
      <c r="A6867">
        <v>6853</v>
      </c>
      <c r="B6867" s="1">
        <v>44955</v>
      </c>
      <c r="C6867" t="s">
        <v>261</v>
      </c>
      <c r="D6867" t="s">
        <v>892</v>
      </c>
      <c r="E6867">
        <v>1</v>
      </c>
      <c r="F6867" t="s">
        <v>386</v>
      </c>
      <c r="G6867" t="s">
        <v>284</v>
      </c>
      <c r="H6867" t="s">
        <v>2762</v>
      </c>
      <c r="M6867" s="2">
        <v>80000</v>
      </c>
      <c r="N6867" s="2">
        <v>140000</v>
      </c>
      <c r="O6867" s="2">
        <f>IF(Tabla1[[#This Row],[Mov]]="VNT",Tabla1[[#This Row],[Sale]]-Tabla1[[#This Row],[Cost]],-Tabla1[[#This Row],[Cost]]*Tabla1[[#This Row],[Cant]])</f>
        <v>-80000</v>
      </c>
      <c r="P6867" s="8">
        <f>IF(Tabla1[[#This Row],[Mov]]="VNT",-Tabla1[[#This Row],[Cant]],Tabla1[[#This Row],[Cant]])</f>
        <v>1</v>
      </c>
      <c r="Q6867" s="8">
        <f>DAY(Tabla1[[#This Row],[Date]])</f>
        <v>29</v>
      </c>
      <c r="R6867" s="8">
        <f>MONTH(Tabla1[[#This Row],[Date]])</f>
        <v>1</v>
      </c>
      <c r="S6867" s="8">
        <f>YEAR(Tabla1[[#This Row],[Date]])</f>
        <v>2023</v>
      </c>
    </row>
    <row r="6868" spans="1:19" x14ac:dyDescent="0.2">
      <c r="A6868">
        <v>6854</v>
      </c>
      <c r="B6868" s="1">
        <v>44955</v>
      </c>
      <c r="C6868" t="s">
        <v>261</v>
      </c>
      <c r="D6868" t="s">
        <v>892</v>
      </c>
      <c r="E6868">
        <v>1</v>
      </c>
      <c r="F6868" t="s">
        <v>1545</v>
      </c>
      <c r="G6868" t="s">
        <v>272</v>
      </c>
      <c r="H6868" t="s">
        <v>806</v>
      </c>
      <c r="M6868" s="2">
        <v>18000</v>
      </c>
      <c r="N6868" s="2">
        <v>45000</v>
      </c>
      <c r="O6868" s="2">
        <f>IF(Tabla1[[#This Row],[Mov]]="VNT",Tabla1[[#This Row],[Sale]]-Tabla1[[#This Row],[Cost]],-Tabla1[[#This Row],[Cost]]*Tabla1[[#This Row],[Cant]])</f>
        <v>-18000</v>
      </c>
      <c r="P6868" s="8">
        <f>IF(Tabla1[[#This Row],[Mov]]="VNT",-Tabla1[[#This Row],[Cant]],Tabla1[[#This Row],[Cant]])</f>
        <v>1</v>
      </c>
      <c r="Q6868" s="8">
        <f>DAY(Tabla1[[#This Row],[Date]])</f>
        <v>29</v>
      </c>
      <c r="R6868" s="8">
        <f>MONTH(Tabla1[[#This Row],[Date]])</f>
        <v>1</v>
      </c>
      <c r="S6868" s="8">
        <f>YEAR(Tabla1[[#This Row],[Date]])</f>
        <v>2023</v>
      </c>
    </row>
    <row r="6869" spans="1:19" x14ac:dyDescent="0.2">
      <c r="A6869">
        <v>6855</v>
      </c>
      <c r="B6869" s="1">
        <v>44955</v>
      </c>
      <c r="C6869" t="s">
        <v>261</v>
      </c>
      <c r="D6869" t="s">
        <v>892</v>
      </c>
      <c r="E6869">
        <v>1</v>
      </c>
      <c r="F6869" t="s">
        <v>386</v>
      </c>
      <c r="G6869" t="s">
        <v>284</v>
      </c>
      <c r="H6869" t="s">
        <v>2517</v>
      </c>
      <c r="M6869" s="2">
        <v>65000</v>
      </c>
      <c r="N6869" s="2">
        <v>130000</v>
      </c>
      <c r="O6869" s="2">
        <f>IF(Tabla1[[#This Row],[Mov]]="VNT",Tabla1[[#This Row],[Sale]]-Tabla1[[#This Row],[Cost]],-Tabla1[[#This Row],[Cost]]*Tabla1[[#This Row],[Cant]])</f>
        <v>-65000</v>
      </c>
      <c r="P6869" s="8">
        <f>IF(Tabla1[[#This Row],[Mov]]="VNT",-Tabla1[[#This Row],[Cant]],Tabla1[[#This Row],[Cant]])</f>
        <v>1</v>
      </c>
      <c r="Q6869" s="8">
        <f>DAY(Tabla1[[#This Row],[Date]])</f>
        <v>29</v>
      </c>
      <c r="R6869" s="8">
        <f>MONTH(Tabla1[[#This Row],[Date]])</f>
        <v>1</v>
      </c>
      <c r="S6869" s="8">
        <f>YEAR(Tabla1[[#This Row],[Date]])</f>
        <v>2023</v>
      </c>
    </row>
    <row r="6870" spans="1:19" x14ac:dyDescent="0.2">
      <c r="A6870">
        <v>6856</v>
      </c>
      <c r="B6870" s="1">
        <v>44955</v>
      </c>
      <c r="C6870" t="s">
        <v>261</v>
      </c>
      <c r="D6870" t="s">
        <v>892</v>
      </c>
      <c r="E6870">
        <v>1</v>
      </c>
      <c r="F6870" t="s">
        <v>386</v>
      </c>
      <c r="G6870" t="s">
        <v>272</v>
      </c>
      <c r="H6870" t="s">
        <v>1486</v>
      </c>
      <c r="M6870" s="2">
        <v>65000</v>
      </c>
      <c r="N6870" s="2">
        <v>130000</v>
      </c>
      <c r="O6870" s="2">
        <f>IF(Tabla1[[#This Row],[Mov]]="VNT",Tabla1[[#This Row],[Sale]]-Tabla1[[#This Row],[Cost]],-Tabla1[[#This Row],[Cost]]*Tabla1[[#This Row],[Cant]])</f>
        <v>-65000</v>
      </c>
      <c r="P6870" s="8">
        <f>IF(Tabla1[[#This Row],[Mov]]="VNT",-Tabla1[[#This Row],[Cant]],Tabla1[[#This Row],[Cant]])</f>
        <v>1</v>
      </c>
      <c r="Q6870" s="8">
        <f>DAY(Tabla1[[#This Row],[Date]])</f>
        <v>29</v>
      </c>
      <c r="R6870" s="8">
        <f>MONTH(Tabla1[[#This Row],[Date]])</f>
        <v>1</v>
      </c>
      <c r="S6870" s="8">
        <f>YEAR(Tabla1[[#This Row],[Date]])</f>
        <v>2023</v>
      </c>
    </row>
    <row r="6871" spans="1:19" x14ac:dyDescent="0.2">
      <c r="A6871">
        <v>6857</v>
      </c>
      <c r="B6871" s="1">
        <v>44955</v>
      </c>
      <c r="C6871" t="s">
        <v>261</v>
      </c>
      <c r="D6871" t="s">
        <v>339</v>
      </c>
      <c r="E6871">
        <v>5</v>
      </c>
      <c r="F6871" t="s">
        <v>15</v>
      </c>
      <c r="G6871" t="s">
        <v>333</v>
      </c>
      <c r="H6871" t="s">
        <v>20</v>
      </c>
      <c r="M6871" s="2">
        <v>4500</v>
      </c>
      <c r="N6871" s="2">
        <v>12000</v>
      </c>
      <c r="O6871" s="2">
        <f>IF(Tabla1[[#This Row],[Mov]]="VNT",Tabla1[[#This Row],[Sale]]-Tabla1[[#This Row],[Cost]],-Tabla1[[#This Row],[Cost]]*Tabla1[[#This Row],[Cant]])</f>
        <v>-22500</v>
      </c>
      <c r="P6871" s="8">
        <f>IF(Tabla1[[#This Row],[Mov]]="VNT",-Tabla1[[#This Row],[Cant]],Tabla1[[#This Row],[Cant]])</f>
        <v>5</v>
      </c>
      <c r="Q6871" s="8">
        <f>DAY(Tabla1[[#This Row],[Date]])</f>
        <v>29</v>
      </c>
      <c r="R6871" s="8">
        <f>MONTH(Tabla1[[#This Row],[Date]])</f>
        <v>1</v>
      </c>
      <c r="S6871" s="8">
        <f>YEAR(Tabla1[[#This Row],[Date]])</f>
        <v>2023</v>
      </c>
    </row>
    <row r="6872" spans="1:19" x14ac:dyDescent="0.2">
      <c r="A6872">
        <v>6858</v>
      </c>
      <c r="B6872" s="1">
        <v>44955</v>
      </c>
      <c r="C6872" t="s">
        <v>261</v>
      </c>
      <c r="D6872" t="s">
        <v>339</v>
      </c>
      <c r="E6872">
        <v>1</v>
      </c>
      <c r="F6872" t="s">
        <v>15</v>
      </c>
      <c r="G6872" t="s">
        <v>1564</v>
      </c>
      <c r="H6872" t="s">
        <v>2020</v>
      </c>
      <c r="M6872" s="2">
        <v>11000</v>
      </c>
      <c r="N6872" s="2">
        <v>22000</v>
      </c>
      <c r="O6872" s="2">
        <f>IF(Tabla1[[#This Row],[Mov]]="VNT",Tabla1[[#This Row],[Sale]]-Tabla1[[#This Row],[Cost]],-Tabla1[[#This Row],[Cost]]*Tabla1[[#This Row],[Cant]])</f>
        <v>-11000</v>
      </c>
      <c r="P6872" s="8">
        <f>IF(Tabla1[[#This Row],[Mov]]="VNT",-Tabla1[[#This Row],[Cant]],Tabla1[[#This Row],[Cant]])</f>
        <v>1</v>
      </c>
      <c r="Q6872" s="8">
        <f>DAY(Tabla1[[#This Row],[Date]])</f>
        <v>29</v>
      </c>
      <c r="R6872" s="8">
        <f>MONTH(Tabla1[[#This Row],[Date]])</f>
        <v>1</v>
      </c>
      <c r="S6872" s="8">
        <f>YEAR(Tabla1[[#This Row],[Date]])</f>
        <v>2023</v>
      </c>
    </row>
    <row r="6873" spans="1:19" x14ac:dyDescent="0.2">
      <c r="A6873">
        <v>6859</v>
      </c>
      <c r="B6873" s="1">
        <v>44955</v>
      </c>
      <c r="C6873" t="s">
        <v>261</v>
      </c>
      <c r="D6873" t="s">
        <v>339</v>
      </c>
      <c r="E6873">
        <v>2</v>
      </c>
      <c r="F6873" t="s">
        <v>15</v>
      </c>
      <c r="G6873" t="s">
        <v>266</v>
      </c>
      <c r="H6873" t="s">
        <v>2518</v>
      </c>
      <c r="M6873" s="2">
        <v>8500</v>
      </c>
      <c r="N6873" s="2">
        <v>22000</v>
      </c>
      <c r="O6873" s="2">
        <f>IF(Tabla1[[#This Row],[Mov]]="VNT",Tabla1[[#This Row],[Sale]]-Tabla1[[#This Row],[Cost]],-Tabla1[[#This Row],[Cost]]*Tabla1[[#This Row],[Cant]])</f>
        <v>-17000</v>
      </c>
      <c r="P6873" s="8">
        <f>IF(Tabla1[[#This Row],[Mov]]="VNT",-Tabla1[[#This Row],[Cant]],Tabla1[[#This Row],[Cant]])</f>
        <v>2</v>
      </c>
      <c r="Q6873" s="8">
        <f>DAY(Tabla1[[#This Row],[Date]])</f>
        <v>29</v>
      </c>
      <c r="R6873" s="8">
        <f>MONTH(Tabla1[[#This Row],[Date]])</f>
        <v>1</v>
      </c>
      <c r="S6873" s="8">
        <f>YEAR(Tabla1[[#This Row],[Date]])</f>
        <v>2023</v>
      </c>
    </row>
    <row r="6874" spans="1:19" x14ac:dyDescent="0.2">
      <c r="A6874">
        <v>6860</v>
      </c>
      <c r="B6874" s="1">
        <v>44955</v>
      </c>
      <c r="C6874" t="s">
        <v>261</v>
      </c>
      <c r="D6874" t="s">
        <v>339</v>
      </c>
      <c r="E6874">
        <v>3</v>
      </c>
      <c r="F6874" t="s">
        <v>15</v>
      </c>
      <c r="G6874" t="s">
        <v>266</v>
      </c>
      <c r="H6874" t="s">
        <v>2519</v>
      </c>
      <c r="M6874" s="2">
        <v>3800</v>
      </c>
      <c r="N6874" s="2">
        <v>15000</v>
      </c>
      <c r="O6874" s="2">
        <f>IF(Tabla1[[#This Row],[Mov]]="VNT",Tabla1[[#This Row],[Sale]]-Tabla1[[#This Row],[Cost]],-Tabla1[[#This Row],[Cost]]*Tabla1[[#This Row],[Cant]])</f>
        <v>-11400</v>
      </c>
      <c r="P6874" s="8">
        <f>IF(Tabla1[[#This Row],[Mov]]="VNT",-Tabla1[[#This Row],[Cant]],Tabla1[[#This Row],[Cant]])</f>
        <v>3</v>
      </c>
      <c r="Q6874" s="8">
        <f>DAY(Tabla1[[#This Row],[Date]])</f>
        <v>29</v>
      </c>
      <c r="R6874" s="8">
        <f>MONTH(Tabla1[[#This Row],[Date]])</f>
        <v>1</v>
      </c>
      <c r="S6874" s="8">
        <f>YEAR(Tabla1[[#This Row],[Date]])</f>
        <v>2023</v>
      </c>
    </row>
    <row r="6875" spans="1:19" x14ac:dyDescent="0.2">
      <c r="A6875">
        <v>6861</v>
      </c>
      <c r="B6875" s="1">
        <v>44955</v>
      </c>
      <c r="C6875" t="s">
        <v>261</v>
      </c>
      <c r="D6875" t="s">
        <v>339</v>
      </c>
      <c r="E6875">
        <v>1</v>
      </c>
      <c r="F6875" t="s">
        <v>26</v>
      </c>
      <c r="G6875" t="s">
        <v>273</v>
      </c>
      <c r="H6875" t="s">
        <v>2520</v>
      </c>
      <c r="M6875" s="2">
        <v>20000</v>
      </c>
      <c r="N6875" s="2">
        <v>49000</v>
      </c>
      <c r="O6875" s="2">
        <f>IF(Tabla1[[#This Row],[Mov]]="VNT",Tabla1[[#This Row],[Sale]]-Tabla1[[#This Row],[Cost]],-Tabla1[[#This Row],[Cost]]*Tabla1[[#This Row],[Cant]])</f>
        <v>-20000</v>
      </c>
      <c r="P6875" s="8">
        <f>IF(Tabla1[[#This Row],[Mov]]="VNT",-Tabla1[[#This Row],[Cant]],Tabla1[[#This Row],[Cant]])</f>
        <v>1</v>
      </c>
      <c r="Q6875" s="8">
        <f>DAY(Tabla1[[#This Row],[Date]])</f>
        <v>29</v>
      </c>
      <c r="R6875" s="8">
        <f>MONTH(Tabla1[[#This Row],[Date]])</f>
        <v>1</v>
      </c>
      <c r="S6875" s="8">
        <f>YEAR(Tabla1[[#This Row],[Date]])</f>
        <v>2023</v>
      </c>
    </row>
    <row r="6876" spans="1:19" x14ac:dyDescent="0.2">
      <c r="A6876">
        <v>6862</v>
      </c>
      <c r="B6876" s="1">
        <v>44955</v>
      </c>
      <c r="C6876" t="s">
        <v>261</v>
      </c>
      <c r="D6876" t="s">
        <v>339</v>
      </c>
      <c r="E6876">
        <v>1</v>
      </c>
      <c r="F6876" t="s">
        <v>2521</v>
      </c>
      <c r="G6876" t="s">
        <v>272</v>
      </c>
      <c r="H6876" t="s">
        <v>318</v>
      </c>
      <c r="M6876" s="2">
        <v>8000</v>
      </c>
      <c r="N6876" s="2">
        <v>0</v>
      </c>
      <c r="O6876" s="2">
        <f>IF(Tabla1[[#This Row],[Mov]]="VNT",Tabla1[[#This Row],[Sale]]-Tabla1[[#This Row],[Cost]],-Tabla1[[#This Row],[Cost]]*Tabla1[[#This Row],[Cant]])</f>
        <v>-8000</v>
      </c>
      <c r="P6876" s="8">
        <f>IF(Tabla1[[#This Row],[Mov]]="VNT",-Tabla1[[#This Row],[Cant]],Tabla1[[#This Row],[Cant]])</f>
        <v>1</v>
      </c>
      <c r="Q6876" s="8">
        <f>DAY(Tabla1[[#This Row],[Date]])</f>
        <v>29</v>
      </c>
      <c r="R6876" s="8">
        <f>MONTH(Tabla1[[#This Row],[Date]])</f>
        <v>1</v>
      </c>
      <c r="S6876" s="8">
        <f>YEAR(Tabla1[[#This Row],[Date]])</f>
        <v>2023</v>
      </c>
    </row>
    <row r="6877" spans="1:19" x14ac:dyDescent="0.2">
      <c r="A6877">
        <v>6863</v>
      </c>
      <c r="B6877" s="1">
        <v>44955</v>
      </c>
      <c r="C6877" t="s">
        <v>261</v>
      </c>
      <c r="D6877" t="s">
        <v>339</v>
      </c>
      <c r="E6877">
        <v>1</v>
      </c>
      <c r="F6877" t="s">
        <v>26</v>
      </c>
      <c r="G6877" t="s">
        <v>273</v>
      </c>
      <c r="H6877" t="s">
        <v>2522</v>
      </c>
      <c r="M6877" s="2">
        <v>8500</v>
      </c>
      <c r="N6877" s="2">
        <v>19000</v>
      </c>
      <c r="O6877" s="2">
        <f>IF(Tabla1[[#This Row],[Mov]]="VNT",Tabla1[[#This Row],[Sale]]-Tabla1[[#This Row],[Cost]],-Tabla1[[#This Row],[Cost]]*Tabla1[[#This Row],[Cant]])</f>
        <v>-8500</v>
      </c>
      <c r="P6877" s="8">
        <f>IF(Tabla1[[#This Row],[Mov]]="VNT",-Tabla1[[#This Row],[Cant]],Tabla1[[#This Row],[Cant]])</f>
        <v>1</v>
      </c>
      <c r="Q6877" s="8">
        <f>DAY(Tabla1[[#This Row],[Date]])</f>
        <v>29</v>
      </c>
      <c r="R6877" s="8">
        <f>MONTH(Tabla1[[#This Row],[Date]])</f>
        <v>1</v>
      </c>
      <c r="S6877" s="8">
        <f>YEAR(Tabla1[[#This Row],[Date]])</f>
        <v>2023</v>
      </c>
    </row>
    <row r="6878" spans="1:19" x14ac:dyDescent="0.2">
      <c r="A6878">
        <v>6864</v>
      </c>
      <c r="B6878" s="1">
        <v>44955</v>
      </c>
      <c r="C6878" t="s">
        <v>261</v>
      </c>
      <c r="D6878" t="s">
        <v>339</v>
      </c>
      <c r="E6878">
        <v>1</v>
      </c>
      <c r="F6878" t="s">
        <v>26</v>
      </c>
      <c r="G6878" t="s">
        <v>273</v>
      </c>
      <c r="H6878" t="s">
        <v>2523</v>
      </c>
      <c r="M6878" s="2">
        <v>10000</v>
      </c>
      <c r="N6878" s="2">
        <v>19000</v>
      </c>
      <c r="O6878" s="2">
        <f>IF(Tabla1[[#This Row],[Mov]]="VNT",Tabla1[[#This Row],[Sale]]-Tabla1[[#This Row],[Cost]],-Tabla1[[#This Row],[Cost]]*Tabla1[[#This Row],[Cant]])</f>
        <v>-10000</v>
      </c>
      <c r="P6878" s="8">
        <f>IF(Tabla1[[#This Row],[Mov]]="VNT",-Tabla1[[#This Row],[Cant]],Tabla1[[#This Row],[Cant]])</f>
        <v>1</v>
      </c>
      <c r="Q6878" s="8">
        <f>DAY(Tabla1[[#This Row],[Date]])</f>
        <v>29</v>
      </c>
      <c r="R6878" s="8">
        <f>MONTH(Tabla1[[#This Row],[Date]])</f>
        <v>1</v>
      </c>
      <c r="S6878" s="8">
        <f>YEAR(Tabla1[[#This Row],[Date]])</f>
        <v>2023</v>
      </c>
    </row>
    <row r="6879" spans="1:19" x14ac:dyDescent="0.2">
      <c r="A6879">
        <v>6865</v>
      </c>
      <c r="B6879" s="1">
        <v>44955</v>
      </c>
      <c r="C6879" t="s">
        <v>261</v>
      </c>
      <c r="D6879" t="s">
        <v>339</v>
      </c>
      <c r="E6879">
        <v>3</v>
      </c>
      <c r="F6879" t="s">
        <v>21</v>
      </c>
      <c r="G6879" t="s">
        <v>266</v>
      </c>
      <c r="H6879" t="s">
        <v>2524</v>
      </c>
      <c r="M6879" s="2">
        <v>10000</v>
      </c>
      <c r="N6879" s="2">
        <v>20000</v>
      </c>
      <c r="O6879" s="2">
        <f>IF(Tabla1[[#This Row],[Mov]]="VNT",Tabla1[[#This Row],[Sale]]-Tabla1[[#This Row],[Cost]],-Tabla1[[#This Row],[Cost]]*Tabla1[[#This Row],[Cant]])</f>
        <v>-30000</v>
      </c>
      <c r="P6879" s="8">
        <f>IF(Tabla1[[#This Row],[Mov]]="VNT",-Tabla1[[#This Row],[Cant]],Tabla1[[#This Row],[Cant]])</f>
        <v>3</v>
      </c>
      <c r="Q6879" s="8">
        <f>DAY(Tabla1[[#This Row],[Date]])</f>
        <v>29</v>
      </c>
      <c r="R6879" s="8">
        <f>MONTH(Tabla1[[#This Row],[Date]])</f>
        <v>1</v>
      </c>
      <c r="S6879" s="8">
        <f>YEAR(Tabla1[[#This Row],[Date]])</f>
        <v>2023</v>
      </c>
    </row>
    <row r="6880" spans="1:19" x14ac:dyDescent="0.2">
      <c r="A6880">
        <v>6866</v>
      </c>
      <c r="B6880" s="1">
        <v>44955</v>
      </c>
      <c r="C6880" t="s">
        <v>261</v>
      </c>
      <c r="D6880" t="s">
        <v>339</v>
      </c>
      <c r="E6880">
        <v>4</v>
      </c>
      <c r="F6880" t="s">
        <v>586</v>
      </c>
      <c r="G6880" t="s">
        <v>589</v>
      </c>
      <c r="H6880" t="s">
        <v>2525</v>
      </c>
      <c r="M6880" s="2">
        <v>8500</v>
      </c>
      <c r="N6880" s="2">
        <v>20000</v>
      </c>
      <c r="O6880" s="2">
        <f>IF(Tabla1[[#This Row],[Mov]]="VNT",Tabla1[[#This Row],[Sale]]-Tabla1[[#This Row],[Cost]],-Tabla1[[#This Row],[Cost]]*Tabla1[[#This Row],[Cant]])</f>
        <v>-34000</v>
      </c>
      <c r="P6880" s="8">
        <f>IF(Tabla1[[#This Row],[Mov]]="VNT",-Tabla1[[#This Row],[Cant]],Tabla1[[#This Row],[Cant]])</f>
        <v>4</v>
      </c>
      <c r="Q6880" s="8">
        <f>DAY(Tabla1[[#This Row],[Date]])</f>
        <v>29</v>
      </c>
      <c r="R6880" s="8">
        <f>MONTH(Tabla1[[#This Row],[Date]])</f>
        <v>1</v>
      </c>
      <c r="S6880" s="8">
        <f>YEAR(Tabla1[[#This Row],[Date]])</f>
        <v>2023</v>
      </c>
    </row>
    <row r="6881" spans="1:19" x14ac:dyDescent="0.2">
      <c r="A6881">
        <v>6867</v>
      </c>
      <c r="B6881" s="1">
        <v>44957</v>
      </c>
      <c r="C6881" t="s">
        <v>261</v>
      </c>
      <c r="D6881" t="s">
        <v>1767</v>
      </c>
      <c r="E6881">
        <v>1</v>
      </c>
      <c r="F6881" t="s">
        <v>42</v>
      </c>
      <c r="G6881" t="s">
        <v>1765</v>
      </c>
      <c r="H6881" t="s">
        <v>1768</v>
      </c>
      <c r="M6881" s="2">
        <v>35000</v>
      </c>
      <c r="N6881" s="2">
        <v>70000</v>
      </c>
      <c r="O6881" s="2">
        <f>IF(Tabla1[[#This Row],[Mov]]="VNT",Tabla1[[#This Row],[Sale]]-Tabla1[[#This Row],[Cost]],-Tabla1[[#This Row],[Cost]]*Tabla1[[#This Row],[Cant]])</f>
        <v>-35000</v>
      </c>
      <c r="P6881" s="8">
        <f>IF(Tabla1[[#This Row],[Mov]]="VNT",-Tabla1[[#This Row],[Cant]],Tabla1[[#This Row],[Cant]])</f>
        <v>1</v>
      </c>
      <c r="Q6881" s="8">
        <f>DAY(Tabla1[[#This Row],[Date]])</f>
        <v>31</v>
      </c>
      <c r="R6881" s="8">
        <f>MONTH(Tabla1[[#This Row],[Date]])</f>
        <v>1</v>
      </c>
      <c r="S6881" s="8">
        <f>YEAR(Tabla1[[#This Row],[Date]])</f>
        <v>2023</v>
      </c>
    </row>
    <row r="6882" spans="1:19" x14ac:dyDescent="0.2">
      <c r="A6882">
        <v>6868</v>
      </c>
      <c r="B6882" s="1">
        <v>44957</v>
      </c>
      <c r="C6882" t="s">
        <v>261</v>
      </c>
      <c r="D6882" t="s">
        <v>1767</v>
      </c>
      <c r="E6882">
        <v>1</v>
      </c>
      <c r="F6882" t="s">
        <v>2043</v>
      </c>
      <c r="G6882" t="s">
        <v>1765</v>
      </c>
      <c r="H6882" t="s">
        <v>2526</v>
      </c>
      <c r="M6882" s="2">
        <v>265000</v>
      </c>
      <c r="N6882" s="2">
        <v>330000</v>
      </c>
      <c r="O6882" s="2">
        <f>IF(Tabla1[[#This Row],[Mov]]="VNT",Tabla1[[#This Row],[Sale]]-Tabla1[[#This Row],[Cost]],-Tabla1[[#This Row],[Cost]]*Tabla1[[#This Row],[Cant]])</f>
        <v>-265000</v>
      </c>
      <c r="P6882" s="8">
        <f>IF(Tabla1[[#This Row],[Mov]]="VNT",-Tabla1[[#This Row],[Cant]],Tabla1[[#This Row],[Cant]])</f>
        <v>1</v>
      </c>
      <c r="Q6882" s="8">
        <f>DAY(Tabla1[[#This Row],[Date]])</f>
        <v>31</v>
      </c>
      <c r="R6882" s="8">
        <f>MONTH(Tabla1[[#This Row],[Date]])</f>
        <v>1</v>
      </c>
      <c r="S6882" s="8">
        <f>YEAR(Tabla1[[#This Row],[Date]])</f>
        <v>2023</v>
      </c>
    </row>
    <row r="6883" spans="1:19" x14ac:dyDescent="0.2">
      <c r="A6883">
        <v>6869</v>
      </c>
      <c r="B6883" s="1">
        <v>44963</v>
      </c>
      <c r="C6883" t="s">
        <v>260</v>
      </c>
      <c r="D6883" t="s">
        <v>332</v>
      </c>
      <c r="E6883">
        <v>1</v>
      </c>
      <c r="F6883" t="s">
        <v>15</v>
      </c>
      <c r="G6883" t="s">
        <v>333</v>
      </c>
      <c r="H6883" t="s">
        <v>2228</v>
      </c>
      <c r="M6883" s="2">
        <v>2000</v>
      </c>
      <c r="N6883" s="2">
        <v>10000</v>
      </c>
      <c r="O6883" s="2">
        <f>IF(Tabla1[[#This Row],[Mov]]="VNT",Tabla1[[#This Row],[Sale]]-Tabla1[[#This Row],[Cost]],-Tabla1[[#This Row],[Cost]]*Tabla1[[#This Row],[Cant]])</f>
        <v>8000</v>
      </c>
      <c r="P6883" s="8">
        <f>IF(Tabla1[[#This Row],[Mov]]="VNT",-Tabla1[[#This Row],[Cant]],Tabla1[[#This Row],[Cant]])</f>
        <v>-1</v>
      </c>
      <c r="Q6883" s="8">
        <f>DAY(Tabla1[[#This Row],[Date]])</f>
        <v>6</v>
      </c>
      <c r="R6883" s="8">
        <f>MONTH(Tabla1[[#This Row],[Date]])</f>
        <v>2</v>
      </c>
      <c r="S6883" s="8">
        <f>YEAR(Tabla1[[#This Row],[Date]])</f>
        <v>2023</v>
      </c>
    </row>
    <row r="6884" spans="1:19" x14ac:dyDescent="0.2">
      <c r="A6884">
        <v>6870</v>
      </c>
      <c r="B6884" s="1">
        <v>44963</v>
      </c>
      <c r="C6884" t="s">
        <v>260</v>
      </c>
      <c r="D6884" t="s">
        <v>332</v>
      </c>
      <c r="E6884">
        <v>1</v>
      </c>
      <c r="F6884" t="s">
        <v>458</v>
      </c>
      <c r="G6884" t="s">
        <v>272</v>
      </c>
      <c r="H6884" t="s">
        <v>2527</v>
      </c>
      <c r="M6884" s="2">
        <v>0</v>
      </c>
      <c r="N6884" s="2">
        <v>5000</v>
      </c>
      <c r="O6884" s="2">
        <f>IF(Tabla1[[#This Row],[Mov]]="VNT",Tabla1[[#This Row],[Sale]]-Tabla1[[#This Row],[Cost]],-Tabla1[[#This Row],[Cost]]*Tabla1[[#This Row],[Cant]])</f>
        <v>5000</v>
      </c>
      <c r="P6884" s="8">
        <f>IF(Tabla1[[#This Row],[Mov]]="VNT",-Tabla1[[#This Row],[Cant]],Tabla1[[#This Row],[Cant]])</f>
        <v>-1</v>
      </c>
      <c r="Q6884" s="8">
        <f>DAY(Tabla1[[#This Row],[Date]])</f>
        <v>6</v>
      </c>
      <c r="R6884" s="8">
        <f>MONTH(Tabla1[[#This Row],[Date]])</f>
        <v>2</v>
      </c>
      <c r="S6884" s="8">
        <f>YEAR(Tabla1[[#This Row],[Date]])</f>
        <v>2023</v>
      </c>
    </row>
    <row r="6885" spans="1:19" x14ac:dyDescent="0.2">
      <c r="A6885">
        <v>6871</v>
      </c>
      <c r="B6885" s="1">
        <v>44957</v>
      </c>
      <c r="C6885" t="s">
        <v>261</v>
      </c>
      <c r="D6885" t="s">
        <v>2405</v>
      </c>
      <c r="E6885">
        <v>20</v>
      </c>
      <c r="F6885" t="s">
        <v>2435</v>
      </c>
      <c r="G6885" t="s">
        <v>589</v>
      </c>
      <c r="H6885" t="s">
        <v>2513</v>
      </c>
      <c r="M6885" s="2">
        <v>8000</v>
      </c>
      <c r="N6885" s="2">
        <v>24000</v>
      </c>
      <c r="O6885" s="2">
        <f>IF(Tabla1[[#This Row],[Mov]]="VNT",Tabla1[[#This Row],[Sale]]-Tabla1[[#This Row],[Cost]],-Tabla1[[#This Row],[Cost]]*Tabla1[[#This Row],[Cant]])</f>
        <v>-160000</v>
      </c>
      <c r="P6885" s="8">
        <f>IF(Tabla1[[#This Row],[Mov]]="VNT",-Tabla1[[#This Row],[Cant]],Tabla1[[#This Row],[Cant]])</f>
        <v>20</v>
      </c>
      <c r="Q6885" s="8">
        <f>DAY(Tabla1[[#This Row],[Date]])</f>
        <v>31</v>
      </c>
      <c r="R6885" s="8">
        <f>MONTH(Tabla1[[#This Row],[Date]])</f>
        <v>1</v>
      </c>
      <c r="S6885" s="8">
        <f>YEAR(Tabla1[[#This Row],[Date]])</f>
        <v>2023</v>
      </c>
    </row>
    <row r="6886" spans="1:19" x14ac:dyDescent="0.2">
      <c r="A6886">
        <v>6872</v>
      </c>
      <c r="B6886" s="1">
        <v>44957</v>
      </c>
      <c r="C6886" t="s">
        <v>261</v>
      </c>
      <c r="D6886" t="s">
        <v>2405</v>
      </c>
      <c r="E6886">
        <v>2</v>
      </c>
      <c r="F6886" t="s">
        <v>929</v>
      </c>
      <c r="G6886" t="s">
        <v>266</v>
      </c>
      <c r="H6886" t="s">
        <v>2528</v>
      </c>
      <c r="M6886" s="2">
        <v>15000</v>
      </c>
      <c r="N6886" s="2">
        <v>29000</v>
      </c>
      <c r="O6886" s="2">
        <f>IF(Tabla1[[#This Row],[Mov]]="VNT",Tabla1[[#This Row],[Sale]]-Tabla1[[#This Row],[Cost]],-Tabla1[[#This Row],[Cost]]*Tabla1[[#This Row],[Cant]])</f>
        <v>-30000</v>
      </c>
      <c r="P6886" s="8">
        <f>IF(Tabla1[[#This Row],[Mov]]="VNT",-Tabla1[[#This Row],[Cant]],Tabla1[[#This Row],[Cant]])</f>
        <v>2</v>
      </c>
      <c r="Q6886" s="8">
        <f>DAY(Tabla1[[#This Row],[Date]])</f>
        <v>31</v>
      </c>
      <c r="R6886" s="8">
        <f>MONTH(Tabla1[[#This Row],[Date]])</f>
        <v>1</v>
      </c>
      <c r="S6886" s="8">
        <f>YEAR(Tabla1[[#This Row],[Date]])</f>
        <v>2023</v>
      </c>
    </row>
    <row r="6887" spans="1:19" x14ac:dyDescent="0.2">
      <c r="A6887">
        <v>6873</v>
      </c>
      <c r="B6887" s="1">
        <v>44957</v>
      </c>
      <c r="C6887" t="s">
        <v>261</v>
      </c>
      <c r="D6887" t="s">
        <v>1569</v>
      </c>
      <c r="E6887">
        <v>9</v>
      </c>
      <c r="F6887" t="s">
        <v>224</v>
      </c>
      <c r="G6887" t="s">
        <v>589</v>
      </c>
      <c r="H6887" t="s">
        <v>1173</v>
      </c>
      <c r="M6887" s="2">
        <v>8000</v>
      </c>
      <c r="N6887" s="2">
        <v>20000</v>
      </c>
      <c r="O6887" s="2">
        <f>IF(Tabla1[[#This Row],[Mov]]="VNT",Tabla1[[#This Row],[Sale]]-Tabla1[[#This Row],[Cost]],-Tabla1[[#This Row],[Cost]]*Tabla1[[#This Row],[Cant]])</f>
        <v>-72000</v>
      </c>
      <c r="P6887" s="8">
        <f>IF(Tabla1[[#This Row],[Mov]]="VNT",-Tabla1[[#This Row],[Cant]],Tabla1[[#This Row],[Cant]])</f>
        <v>9</v>
      </c>
      <c r="Q6887" s="8">
        <f>DAY(Tabla1[[#This Row],[Date]])</f>
        <v>31</v>
      </c>
      <c r="R6887" s="8">
        <f>MONTH(Tabla1[[#This Row],[Date]])</f>
        <v>1</v>
      </c>
      <c r="S6887" s="8">
        <f>YEAR(Tabla1[[#This Row],[Date]])</f>
        <v>2023</v>
      </c>
    </row>
    <row r="6888" spans="1:19" x14ac:dyDescent="0.2">
      <c r="A6888">
        <v>6874</v>
      </c>
      <c r="B6888" s="1">
        <v>44957</v>
      </c>
      <c r="C6888" t="s">
        <v>261</v>
      </c>
      <c r="D6888" t="s">
        <v>1569</v>
      </c>
      <c r="E6888">
        <v>1</v>
      </c>
      <c r="F6888" t="s">
        <v>224</v>
      </c>
      <c r="G6888" t="s">
        <v>273</v>
      </c>
      <c r="H6888" t="s">
        <v>1264</v>
      </c>
      <c r="M6888" s="2">
        <v>6500</v>
      </c>
      <c r="N6888" s="2">
        <v>18000</v>
      </c>
      <c r="O6888" s="2">
        <f>IF(Tabla1[[#This Row],[Mov]]="VNT",Tabla1[[#This Row],[Sale]]-Tabla1[[#This Row],[Cost]],-Tabla1[[#This Row],[Cost]]*Tabla1[[#This Row],[Cant]])</f>
        <v>-6500</v>
      </c>
      <c r="P6888" s="8">
        <f>IF(Tabla1[[#This Row],[Mov]]="VNT",-Tabla1[[#This Row],[Cant]],Tabla1[[#This Row],[Cant]])</f>
        <v>1</v>
      </c>
      <c r="Q6888" s="8">
        <f>DAY(Tabla1[[#This Row],[Date]])</f>
        <v>31</v>
      </c>
      <c r="R6888" s="8">
        <f>MONTH(Tabla1[[#This Row],[Date]])</f>
        <v>1</v>
      </c>
      <c r="S6888" s="8">
        <f>YEAR(Tabla1[[#This Row],[Date]])</f>
        <v>2023</v>
      </c>
    </row>
    <row r="6889" spans="1:19" x14ac:dyDescent="0.2">
      <c r="A6889">
        <v>6875</v>
      </c>
      <c r="B6889" s="1">
        <v>44957</v>
      </c>
      <c r="C6889" t="s">
        <v>261</v>
      </c>
      <c r="D6889" t="s">
        <v>1569</v>
      </c>
      <c r="E6889">
        <v>1</v>
      </c>
      <c r="F6889" t="s">
        <v>532</v>
      </c>
      <c r="G6889" t="s">
        <v>266</v>
      </c>
      <c r="H6889" t="s">
        <v>2487</v>
      </c>
      <c r="M6889" s="2">
        <v>33000</v>
      </c>
      <c r="N6889" s="2">
        <v>60000</v>
      </c>
      <c r="O6889" s="2">
        <f>IF(Tabla1[[#This Row],[Mov]]="VNT",Tabla1[[#This Row],[Sale]]-Tabla1[[#This Row],[Cost]],-Tabla1[[#This Row],[Cost]]*Tabla1[[#This Row],[Cant]])</f>
        <v>-33000</v>
      </c>
      <c r="P6889" s="8">
        <f>IF(Tabla1[[#This Row],[Mov]]="VNT",-Tabla1[[#This Row],[Cant]],Tabla1[[#This Row],[Cant]])</f>
        <v>1</v>
      </c>
      <c r="Q6889" s="8">
        <f>DAY(Tabla1[[#This Row],[Date]])</f>
        <v>31</v>
      </c>
      <c r="R6889" s="8">
        <f>MONTH(Tabla1[[#This Row],[Date]])</f>
        <v>1</v>
      </c>
      <c r="S6889" s="8">
        <f>YEAR(Tabla1[[#This Row],[Date]])</f>
        <v>2023</v>
      </c>
    </row>
    <row r="6890" spans="1:19" x14ac:dyDescent="0.2">
      <c r="A6890">
        <v>6876</v>
      </c>
      <c r="B6890" s="1">
        <v>44957</v>
      </c>
      <c r="C6890" t="s">
        <v>261</v>
      </c>
      <c r="D6890" t="s">
        <v>1569</v>
      </c>
      <c r="E6890">
        <v>2</v>
      </c>
      <c r="F6890" t="s">
        <v>586</v>
      </c>
      <c r="G6890" t="s">
        <v>589</v>
      </c>
      <c r="H6890" t="s">
        <v>1173</v>
      </c>
      <c r="M6890" s="2">
        <v>7000</v>
      </c>
      <c r="N6890" s="2">
        <v>20000</v>
      </c>
      <c r="O6890" s="2">
        <f>IF(Tabla1[[#This Row],[Mov]]="VNT",Tabla1[[#This Row],[Sale]]-Tabla1[[#This Row],[Cost]],-Tabla1[[#This Row],[Cost]]*Tabla1[[#This Row],[Cant]])</f>
        <v>-14000</v>
      </c>
      <c r="P6890" s="8">
        <f>IF(Tabla1[[#This Row],[Mov]]="VNT",-Tabla1[[#This Row],[Cant]],Tabla1[[#This Row],[Cant]])</f>
        <v>2</v>
      </c>
      <c r="Q6890" s="8">
        <f>DAY(Tabla1[[#This Row],[Date]])</f>
        <v>31</v>
      </c>
      <c r="R6890" s="8">
        <f>MONTH(Tabla1[[#This Row],[Date]])</f>
        <v>1</v>
      </c>
      <c r="S6890" s="8">
        <f>YEAR(Tabla1[[#This Row],[Date]])</f>
        <v>2023</v>
      </c>
    </row>
    <row r="6891" spans="1:19" x14ac:dyDescent="0.2">
      <c r="A6891">
        <v>6877</v>
      </c>
      <c r="B6891" s="1">
        <v>44957</v>
      </c>
      <c r="C6891" t="s">
        <v>261</v>
      </c>
      <c r="D6891" t="s">
        <v>1569</v>
      </c>
      <c r="E6891">
        <v>1</v>
      </c>
      <c r="F6891" t="s">
        <v>365</v>
      </c>
      <c r="G6891" t="s">
        <v>366</v>
      </c>
      <c r="H6891" t="s">
        <v>2553</v>
      </c>
      <c r="M6891" s="2">
        <v>27500</v>
      </c>
      <c r="N6891" s="2">
        <v>59000</v>
      </c>
      <c r="O6891" s="2">
        <f>IF(Tabla1[[#This Row],[Mov]]="VNT",Tabla1[[#This Row],[Sale]]-Tabla1[[#This Row],[Cost]],-Tabla1[[#This Row],[Cost]]*Tabla1[[#This Row],[Cant]])</f>
        <v>-27500</v>
      </c>
      <c r="P6891" s="8">
        <f>IF(Tabla1[[#This Row],[Mov]]="VNT",-Tabla1[[#This Row],[Cant]],Tabla1[[#This Row],[Cant]])</f>
        <v>1</v>
      </c>
      <c r="Q6891" s="8">
        <f>DAY(Tabla1[[#This Row],[Date]])</f>
        <v>31</v>
      </c>
      <c r="R6891" s="8">
        <f>MONTH(Tabla1[[#This Row],[Date]])</f>
        <v>1</v>
      </c>
      <c r="S6891" s="8">
        <f>YEAR(Tabla1[[#This Row],[Date]])</f>
        <v>2023</v>
      </c>
    </row>
    <row r="6892" spans="1:19" x14ac:dyDescent="0.2">
      <c r="A6892">
        <v>6878</v>
      </c>
      <c r="B6892" s="1">
        <v>44957</v>
      </c>
      <c r="C6892" t="s">
        <v>261</v>
      </c>
      <c r="D6892" t="s">
        <v>1569</v>
      </c>
      <c r="E6892">
        <v>1</v>
      </c>
      <c r="F6892" t="s">
        <v>365</v>
      </c>
      <c r="G6892" t="s">
        <v>2529</v>
      </c>
      <c r="H6892" t="s">
        <v>2530</v>
      </c>
      <c r="M6892" s="2">
        <v>29500</v>
      </c>
      <c r="N6892" s="2">
        <v>59000</v>
      </c>
      <c r="O6892" s="2">
        <f>IF(Tabla1[[#This Row],[Mov]]="VNT",Tabla1[[#This Row],[Sale]]-Tabla1[[#This Row],[Cost]],-Tabla1[[#This Row],[Cost]]*Tabla1[[#This Row],[Cant]])</f>
        <v>-29500</v>
      </c>
      <c r="P6892" s="8">
        <f>IF(Tabla1[[#This Row],[Mov]]="VNT",-Tabla1[[#This Row],[Cant]],Tabla1[[#This Row],[Cant]])</f>
        <v>1</v>
      </c>
      <c r="Q6892" s="8">
        <f>DAY(Tabla1[[#This Row],[Date]])</f>
        <v>31</v>
      </c>
      <c r="R6892" s="8">
        <f>MONTH(Tabla1[[#This Row],[Date]])</f>
        <v>1</v>
      </c>
      <c r="S6892" s="8">
        <f>YEAR(Tabla1[[#This Row],[Date]])</f>
        <v>2023</v>
      </c>
    </row>
    <row r="6893" spans="1:19" x14ac:dyDescent="0.2">
      <c r="A6893">
        <v>6879</v>
      </c>
      <c r="B6893" s="1">
        <v>44957</v>
      </c>
      <c r="C6893" t="s">
        <v>261</v>
      </c>
      <c r="D6893" t="s">
        <v>1569</v>
      </c>
      <c r="E6893">
        <v>1</v>
      </c>
      <c r="F6893" t="s">
        <v>365</v>
      </c>
      <c r="G6893" t="s">
        <v>366</v>
      </c>
      <c r="H6893" t="s">
        <v>2530</v>
      </c>
      <c r="M6893" s="2">
        <v>29500</v>
      </c>
      <c r="N6893" s="2">
        <v>59000</v>
      </c>
      <c r="O6893" s="2">
        <f>IF(Tabla1[[#This Row],[Mov]]="VNT",Tabla1[[#This Row],[Sale]]-Tabla1[[#This Row],[Cost]],-Tabla1[[#This Row],[Cost]]*Tabla1[[#This Row],[Cant]])</f>
        <v>-29500</v>
      </c>
      <c r="P6893" s="8">
        <f>IF(Tabla1[[#This Row],[Mov]]="VNT",-Tabla1[[#This Row],[Cant]],Tabla1[[#This Row],[Cant]])</f>
        <v>1</v>
      </c>
      <c r="Q6893" s="8">
        <f>DAY(Tabla1[[#This Row],[Date]])</f>
        <v>31</v>
      </c>
      <c r="R6893" s="8">
        <f>MONTH(Tabla1[[#This Row],[Date]])</f>
        <v>1</v>
      </c>
      <c r="S6893" s="8">
        <f>YEAR(Tabla1[[#This Row],[Date]])</f>
        <v>2023</v>
      </c>
    </row>
    <row r="6894" spans="1:19" x14ac:dyDescent="0.2">
      <c r="A6894">
        <v>6880</v>
      </c>
      <c r="B6894" s="1">
        <v>44957</v>
      </c>
      <c r="C6894" t="s">
        <v>261</v>
      </c>
      <c r="D6894" t="s">
        <v>1569</v>
      </c>
      <c r="E6894">
        <v>3</v>
      </c>
      <c r="F6894" t="s">
        <v>365</v>
      </c>
      <c r="G6894" t="s">
        <v>366</v>
      </c>
      <c r="H6894" t="s">
        <v>371</v>
      </c>
      <c r="M6894" s="2">
        <v>10000</v>
      </c>
      <c r="N6894" s="2">
        <v>19000</v>
      </c>
      <c r="O6894" s="2">
        <f>IF(Tabla1[[#This Row],[Mov]]="VNT",Tabla1[[#This Row],[Sale]]-Tabla1[[#This Row],[Cost]],-Tabla1[[#This Row],[Cost]]*Tabla1[[#This Row],[Cant]])</f>
        <v>-30000</v>
      </c>
      <c r="P6894" s="8">
        <f>IF(Tabla1[[#This Row],[Mov]]="VNT",-Tabla1[[#This Row],[Cant]],Tabla1[[#This Row],[Cant]])</f>
        <v>3</v>
      </c>
      <c r="Q6894" s="8">
        <f>DAY(Tabla1[[#This Row],[Date]])</f>
        <v>31</v>
      </c>
      <c r="R6894" s="8">
        <f>MONTH(Tabla1[[#This Row],[Date]])</f>
        <v>1</v>
      </c>
      <c r="S6894" s="8">
        <f>YEAR(Tabla1[[#This Row],[Date]])</f>
        <v>2023</v>
      </c>
    </row>
    <row r="6895" spans="1:19" x14ac:dyDescent="0.2">
      <c r="A6895">
        <v>6881</v>
      </c>
      <c r="B6895" s="1">
        <v>44957</v>
      </c>
      <c r="C6895" t="s">
        <v>261</v>
      </c>
      <c r="D6895" t="s">
        <v>1569</v>
      </c>
      <c r="E6895">
        <v>2</v>
      </c>
      <c r="F6895" t="s">
        <v>365</v>
      </c>
      <c r="G6895" t="s">
        <v>366</v>
      </c>
      <c r="H6895" t="s">
        <v>370</v>
      </c>
      <c r="M6895" s="2">
        <v>7500</v>
      </c>
      <c r="N6895" s="2">
        <v>15000</v>
      </c>
      <c r="O6895" s="2">
        <f>IF(Tabla1[[#This Row],[Mov]]="VNT",Tabla1[[#This Row],[Sale]]-Tabla1[[#This Row],[Cost]],-Tabla1[[#This Row],[Cost]]*Tabla1[[#This Row],[Cant]])</f>
        <v>-15000</v>
      </c>
      <c r="P6895" s="8">
        <f>IF(Tabla1[[#This Row],[Mov]]="VNT",-Tabla1[[#This Row],[Cant]],Tabla1[[#This Row],[Cant]])</f>
        <v>2</v>
      </c>
      <c r="Q6895" s="8">
        <f>DAY(Tabla1[[#This Row],[Date]])</f>
        <v>31</v>
      </c>
      <c r="R6895" s="8">
        <f>MONTH(Tabla1[[#This Row],[Date]])</f>
        <v>1</v>
      </c>
      <c r="S6895" s="8">
        <f>YEAR(Tabla1[[#This Row],[Date]])</f>
        <v>2023</v>
      </c>
    </row>
    <row r="6896" spans="1:19" x14ac:dyDescent="0.2">
      <c r="A6896">
        <v>6882</v>
      </c>
      <c r="B6896" s="1">
        <v>44957</v>
      </c>
      <c r="C6896" t="s">
        <v>261</v>
      </c>
      <c r="D6896" t="s">
        <v>1569</v>
      </c>
      <c r="E6896">
        <v>3</v>
      </c>
      <c r="F6896" t="s">
        <v>365</v>
      </c>
      <c r="G6896" t="s">
        <v>366</v>
      </c>
      <c r="H6896" t="s">
        <v>368</v>
      </c>
      <c r="M6896" s="2">
        <v>10000</v>
      </c>
      <c r="N6896" s="2">
        <v>19000</v>
      </c>
      <c r="O6896" s="2">
        <f>IF(Tabla1[[#This Row],[Mov]]="VNT",Tabla1[[#This Row],[Sale]]-Tabla1[[#This Row],[Cost]],-Tabla1[[#This Row],[Cost]]*Tabla1[[#This Row],[Cant]])</f>
        <v>-30000</v>
      </c>
      <c r="P6896" s="8">
        <f>IF(Tabla1[[#This Row],[Mov]]="VNT",-Tabla1[[#This Row],[Cant]],Tabla1[[#This Row],[Cant]])</f>
        <v>3</v>
      </c>
      <c r="Q6896" s="8">
        <f>DAY(Tabla1[[#This Row],[Date]])</f>
        <v>31</v>
      </c>
      <c r="R6896" s="8">
        <f>MONTH(Tabla1[[#This Row],[Date]])</f>
        <v>1</v>
      </c>
      <c r="S6896" s="8">
        <f>YEAR(Tabla1[[#This Row],[Date]])</f>
        <v>2023</v>
      </c>
    </row>
    <row r="6897" spans="1:19" x14ac:dyDescent="0.2">
      <c r="A6897">
        <v>6883</v>
      </c>
      <c r="B6897" s="1">
        <v>44957</v>
      </c>
      <c r="C6897" t="s">
        <v>261</v>
      </c>
      <c r="D6897" t="s">
        <v>1569</v>
      </c>
      <c r="E6897">
        <v>2</v>
      </c>
      <c r="F6897" t="s">
        <v>365</v>
      </c>
      <c r="G6897" t="s">
        <v>366</v>
      </c>
      <c r="H6897" t="s">
        <v>367</v>
      </c>
      <c r="M6897" s="2">
        <v>7500</v>
      </c>
      <c r="N6897" s="2">
        <v>15000</v>
      </c>
      <c r="O6897" s="2">
        <f>IF(Tabla1[[#This Row],[Mov]]="VNT",Tabla1[[#This Row],[Sale]]-Tabla1[[#This Row],[Cost]],-Tabla1[[#This Row],[Cost]]*Tabla1[[#This Row],[Cant]])</f>
        <v>-15000</v>
      </c>
      <c r="P6897" s="8">
        <f>IF(Tabla1[[#This Row],[Mov]]="VNT",-Tabla1[[#This Row],[Cant]],Tabla1[[#This Row],[Cant]])</f>
        <v>2</v>
      </c>
      <c r="Q6897" s="8">
        <f>DAY(Tabla1[[#This Row],[Date]])</f>
        <v>31</v>
      </c>
      <c r="R6897" s="8">
        <f>MONTH(Tabla1[[#This Row],[Date]])</f>
        <v>1</v>
      </c>
      <c r="S6897" s="8">
        <f>YEAR(Tabla1[[#This Row],[Date]])</f>
        <v>2023</v>
      </c>
    </row>
    <row r="6898" spans="1:19" x14ac:dyDescent="0.2">
      <c r="A6898">
        <v>6884</v>
      </c>
      <c r="B6898" s="1">
        <v>44957</v>
      </c>
      <c r="C6898" t="s">
        <v>261</v>
      </c>
      <c r="D6898" t="s">
        <v>1569</v>
      </c>
      <c r="E6898">
        <v>1</v>
      </c>
      <c r="F6898" t="s">
        <v>365</v>
      </c>
      <c r="G6898" t="s">
        <v>366</v>
      </c>
      <c r="H6898" t="s">
        <v>373</v>
      </c>
      <c r="M6898" s="2">
        <v>11500</v>
      </c>
      <c r="N6898" s="2">
        <v>29000</v>
      </c>
      <c r="O6898" s="2">
        <f>IF(Tabla1[[#This Row],[Mov]]="VNT",Tabla1[[#This Row],[Sale]]-Tabla1[[#This Row],[Cost]],-Tabla1[[#This Row],[Cost]]*Tabla1[[#This Row],[Cant]])</f>
        <v>-11500</v>
      </c>
      <c r="P6898" s="8">
        <f>IF(Tabla1[[#This Row],[Mov]]="VNT",-Tabla1[[#This Row],[Cant]],Tabla1[[#This Row],[Cant]])</f>
        <v>1</v>
      </c>
      <c r="Q6898" s="8">
        <f>DAY(Tabla1[[#This Row],[Date]])</f>
        <v>31</v>
      </c>
      <c r="R6898" s="8">
        <f>MONTH(Tabla1[[#This Row],[Date]])</f>
        <v>1</v>
      </c>
      <c r="S6898" s="8">
        <f>YEAR(Tabla1[[#This Row],[Date]])</f>
        <v>2023</v>
      </c>
    </row>
    <row r="6899" spans="1:19" x14ac:dyDescent="0.2">
      <c r="A6899">
        <v>6885</v>
      </c>
      <c r="B6899" s="1">
        <v>44957</v>
      </c>
      <c r="C6899" t="s">
        <v>261</v>
      </c>
      <c r="D6899" t="s">
        <v>1569</v>
      </c>
      <c r="E6899">
        <v>1</v>
      </c>
      <c r="F6899" t="s">
        <v>365</v>
      </c>
      <c r="G6899" t="s">
        <v>366</v>
      </c>
      <c r="H6899" t="s">
        <v>369</v>
      </c>
      <c r="M6899" s="2">
        <v>12000</v>
      </c>
      <c r="N6899" s="2">
        <v>29000</v>
      </c>
      <c r="O6899" s="2">
        <f>IF(Tabla1[[#This Row],[Mov]]="VNT",Tabla1[[#This Row],[Sale]]-Tabla1[[#This Row],[Cost]],-Tabla1[[#This Row],[Cost]]*Tabla1[[#This Row],[Cant]])</f>
        <v>-12000</v>
      </c>
      <c r="P6899" s="8">
        <f>IF(Tabla1[[#This Row],[Mov]]="VNT",-Tabla1[[#This Row],[Cant]],Tabla1[[#This Row],[Cant]])</f>
        <v>1</v>
      </c>
      <c r="Q6899" s="8">
        <f>DAY(Tabla1[[#This Row],[Date]])</f>
        <v>31</v>
      </c>
      <c r="R6899" s="8">
        <f>MONTH(Tabla1[[#This Row],[Date]])</f>
        <v>1</v>
      </c>
      <c r="S6899" s="8">
        <f>YEAR(Tabla1[[#This Row],[Date]])</f>
        <v>2023</v>
      </c>
    </row>
    <row r="6900" spans="1:19" x14ac:dyDescent="0.2">
      <c r="A6900">
        <v>6886</v>
      </c>
      <c r="B6900" s="1">
        <v>44963</v>
      </c>
      <c r="C6900" t="s">
        <v>260</v>
      </c>
      <c r="D6900" t="s">
        <v>332</v>
      </c>
      <c r="E6900">
        <v>1</v>
      </c>
      <c r="F6900" t="s">
        <v>48</v>
      </c>
      <c r="G6900" t="s">
        <v>790</v>
      </c>
      <c r="H6900" t="s">
        <v>1382</v>
      </c>
      <c r="M6900" s="2">
        <v>26000</v>
      </c>
      <c r="N6900" s="2">
        <v>60000</v>
      </c>
      <c r="O6900" s="2">
        <f>IF(Tabla1[[#This Row],[Mov]]="VNT",Tabla1[[#This Row],[Sale]]-Tabla1[[#This Row],[Cost]],-Tabla1[[#This Row],[Cost]]*Tabla1[[#This Row],[Cant]])</f>
        <v>34000</v>
      </c>
      <c r="P6900" s="8">
        <f>IF(Tabla1[[#This Row],[Mov]]="VNT",-Tabla1[[#This Row],[Cant]],Tabla1[[#This Row],[Cant]])</f>
        <v>-1</v>
      </c>
      <c r="Q6900" s="8">
        <f>DAY(Tabla1[[#This Row],[Date]])</f>
        <v>6</v>
      </c>
      <c r="R6900" s="8">
        <f>MONTH(Tabla1[[#This Row],[Date]])</f>
        <v>2</v>
      </c>
      <c r="S6900" s="8">
        <f>YEAR(Tabla1[[#This Row],[Date]])</f>
        <v>2023</v>
      </c>
    </row>
    <row r="6901" spans="1:19" x14ac:dyDescent="0.2">
      <c r="A6901">
        <v>6887</v>
      </c>
      <c r="B6901" s="1">
        <v>44963</v>
      </c>
      <c r="C6901" t="s">
        <v>260</v>
      </c>
      <c r="D6901" t="s">
        <v>332</v>
      </c>
      <c r="E6901">
        <v>1</v>
      </c>
      <c r="F6901" t="s">
        <v>365</v>
      </c>
      <c r="G6901" t="s">
        <v>943</v>
      </c>
      <c r="H6901" t="s">
        <v>2531</v>
      </c>
      <c r="M6901" s="2">
        <v>4000</v>
      </c>
      <c r="N6901" s="2">
        <v>9000</v>
      </c>
      <c r="O6901" s="2">
        <f>IF(Tabla1[[#This Row],[Mov]]="VNT",Tabla1[[#This Row],[Sale]]-Tabla1[[#This Row],[Cost]],-Tabla1[[#This Row],[Cost]]*Tabla1[[#This Row],[Cant]])</f>
        <v>5000</v>
      </c>
      <c r="P6901" s="8">
        <f>IF(Tabla1[[#This Row],[Mov]]="VNT",-Tabla1[[#This Row],[Cant]],Tabla1[[#This Row],[Cant]])</f>
        <v>-1</v>
      </c>
      <c r="Q6901" s="8">
        <f>DAY(Tabla1[[#This Row],[Date]])</f>
        <v>6</v>
      </c>
      <c r="R6901" s="8">
        <f>MONTH(Tabla1[[#This Row],[Date]])</f>
        <v>2</v>
      </c>
      <c r="S6901" s="8">
        <f>YEAR(Tabla1[[#This Row],[Date]])</f>
        <v>2023</v>
      </c>
    </row>
    <row r="6902" spans="1:19" x14ac:dyDescent="0.2">
      <c r="A6902">
        <v>6888</v>
      </c>
      <c r="B6902" s="1">
        <v>44963</v>
      </c>
      <c r="C6902" t="s">
        <v>260</v>
      </c>
      <c r="D6902" t="s">
        <v>332</v>
      </c>
      <c r="E6902">
        <v>1</v>
      </c>
      <c r="F6902" t="s">
        <v>48</v>
      </c>
      <c r="G6902" t="s">
        <v>790</v>
      </c>
      <c r="H6902" t="s">
        <v>1381</v>
      </c>
      <c r="M6902" s="2">
        <v>14000</v>
      </c>
      <c r="N6902" s="2">
        <v>32000</v>
      </c>
      <c r="O6902" s="2">
        <f>IF(Tabla1[[#This Row],[Mov]]="VNT",Tabla1[[#This Row],[Sale]]-Tabla1[[#This Row],[Cost]],-Tabla1[[#This Row],[Cost]]*Tabla1[[#This Row],[Cant]])</f>
        <v>18000</v>
      </c>
      <c r="P6902" s="8">
        <f>IF(Tabla1[[#This Row],[Mov]]="VNT",-Tabla1[[#This Row],[Cant]],Tabla1[[#This Row],[Cant]])</f>
        <v>-1</v>
      </c>
      <c r="Q6902" s="8">
        <f>DAY(Tabla1[[#This Row],[Date]])</f>
        <v>6</v>
      </c>
      <c r="R6902" s="8">
        <f>MONTH(Tabla1[[#This Row],[Date]])</f>
        <v>2</v>
      </c>
      <c r="S6902" s="8">
        <f>YEAR(Tabla1[[#This Row],[Date]])</f>
        <v>2023</v>
      </c>
    </row>
    <row r="6903" spans="1:19" x14ac:dyDescent="0.2">
      <c r="A6903">
        <v>6889</v>
      </c>
      <c r="B6903" s="1">
        <v>44963</v>
      </c>
      <c r="C6903" t="s">
        <v>260</v>
      </c>
      <c r="D6903" t="s">
        <v>332</v>
      </c>
      <c r="E6903">
        <v>1</v>
      </c>
      <c r="F6903" t="s">
        <v>116</v>
      </c>
      <c r="G6903" t="s">
        <v>382</v>
      </c>
      <c r="H6903" t="s">
        <v>514</v>
      </c>
      <c r="M6903" s="2">
        <v>10279</v>
      </c>
      <c r="N6903" s="2">
        <v>11000</v>
      </c>
      <c r="O6903" s="2">
        <f>IF(Tabla1[[#This Row],[Mov]]="VNT",Tabla1[[#This Row],[Sale]]-Tabla1[[#This Row],[Cost]],-Tabla1[[#This Row],[Cost]]*Tabla1[[#This Row],[Cant]])</f>
        <v>721</v>
      </c>
      <c r="P6903" s="8">
        <f>IF(Tabla1[[#This Row],[Mov]]="VNT",-Tabla1[[#This Row],[Cant]],Tabla1[[#This Row],[Cant]])</f>
        <v>-1</v>
      </c>
      <c r="Q6903" s="8">
        <f>DAY(Tabla1[[#This Row],[Date]])</f>
        <v>6</v>
      </c>
      <c r="R6903" s="8">
        <f>MONTH(Tabla1[[#This Row],[Date]])</f>
        <v>2</v>
      </c>
      <c r="S6903" s="8">
        <f>YEAR(Tabla1[[#This Row],[Date]])</f>
        <v>2023</v>
      </c>
    </row>
    <row r="6904" spans="1:19" x14ac:dyDescent="0.2">
      <c r="A6904">
        <v>6890</v>
      </c>
      <c r="B6904" s="1">
        <v>44963</v>
      </c>
      <c r="C6904" t="s">
        <v>260</v>
      </c>
      <c r="D6904" t="s">
        <v>332</v>
      </c>
      <c r="E6904">
        <v>1</v>
      </c>
      <c r="F6904" t="s">
        <v>116</v>
      </c>
      <c r="G6904" t="s">
        <v>347</v>
      </c>
      <c r="H6904" t="s">
        <v>518</v>
      </c>
      <c r="M6904" s="2">
        <v>7008</v>
      </c>
      <c r="N6904" s="2">
        <v>7500</v>
      </c>
      <c r="O6904" s="2">
        <f>IF(Tabla1[[#This Row],[Mov]]="VNT",Tabla1[[#This Row],[Sale]]-Tabla1[[#This Row],[Cost]],-Tabla1[[#This Row],[Cost]]*Tabla1[[#This Row],[Cant]])</f>
        <v>492</v>
      </c>
      <c r="P6904" s="8">
        <f>IF(Tabla1[[#This Row],[Mov]]="VNT",-Tabla1[[#This Row],[Cant]],Tabla1[[#This Row],[Cant]])</f>
        <v>-1</v>
      </c>
      <c r="Q6904" s="8">
        <f>DAY(Tabla1[[#This Row],[Date]])</f>
        <v>6</v>
      </c>
      <c r="R6904" s="8">
        <f>MONTH(Tabla1[[#This Row],[Date]])</f>
        <v>2</v>
      </c>
      <c r="S6904" s="8">
        <f>YEAR(Tabla1[[#This Row],[Date]])</f>
        <v>2023</v>
      </c>
    </row>
    <row r="6905" spans="1:19" x14ac:dyDescent="0.2">
      <c r="A6905">
        <v>6891</v>
      </c>
      <c r="B6905" s="1">
        <v>44963</v>
      </c>
      <c r="C6905" t="s">
        <v>260</v>
      </c>
      <c r="D6905" t="s">
        <v>332</v>
      </c>
      <c r="E6905">
        <v>1</v>
      </c>
      <c r="F6905" t="s">
        <v>586</v>
      </c>
      <c r="G6905" t="s">
        <v>262</v>
      </c>
      <c r="H6905" t="s">
        <v>301</v>
      </c>
      <c r="M6905" s="2">
        <v>8000</v>
      </c>
      <c r="N6905" s="2">
        <v>20000</v>
      </c>
      <c r="O6905" s="2">
        <f>IF(Tabla1[[#This Row],[Mov]]="VNT",Tabla1[[#This Row],[Sale]]-Tabla1[[#This Row],[Cost]],-Tabla1[[#This Row],[Cost]]*Tabla1[[#This Row],[Cant]])</f>
        <v>12000</v>
      </c>
      <c r="P6905" s="8">
        <f>IF(Tabla1[[#This Row],[Mov]]="VNT",-Tabla1[[#This Row],[Cant]],Tabla1[[#This Row],[Cant]])</f>
        <v>-1</v>
      </c>
      <c r="Q6905" s="8">
        <f>DAY(Tabla1[[#This Row],[Date]])</f>
        <v>6</v>
      </c>
      <c r="R6905" s="8">
        <f>MONTH(Tabla1[[#This Row],[Date]])</f>
        <v>2</v>
      </c>
      <c r="S6905" s="8">
        <f>YEAR(Tabla1[[#This Row],[Date]])</f>
        <v>2023</v>
      </c>
    </row>
    <row r="6906" spans="1:19" x14ac:dyDescent="0.2">
      <c r="A6906">
        <v>6892</v>
      </c>
      <c r="B6906" s="1">
        <v>44963</v>
      </c>
      <c r="C6906" t="s">
        <v>260</v>
      </c>
      <c r="D6906" t="s">
        <v>332</v>
      </c>
      <c r="E6906">
        <v>1</v>
      </c>
      <c r="F6906" t="s">
        <v>224</v>
      </c>
      <c r="G6906" t="s">
        <v>263</v>
      </c>
      <c r="H6906" t="s">
        <v>1729</v>
      </c>
      <c r="M6906" s="2">
        <v>10000</v>
      </c>
      <c r="N6906" s="2">
        <v>20000</v>
      </c>
      <c r="O6906" s="2">
        <f>IF(Tabla1[[#This Row],[Mov]]="VNT",Tabla1[[#This Row],[Sale]]-Tabla1[[#This Row],[Cost]],-Tabla1[[#This Row],[Cost]]*Tabla1[[#This Row],[Cant]])</f>
        <v>10000</v>
      </c>
      <c r="P6906" s="8">
        <f>IF(Tabla1[[#This Row],[Mov]]="VNT",-Tabla1[[#This Row],[Cant]],Tabla1[[#This Row],[Cant]])</f>
        <v>-1</v>
      </c>
      <c r="Q6906" s="8">
        <f>DAY(Tabla1[[#This Row],[Date]])</f>
        <v>6</v>
      </c>
      <c r="R6906" s="8">
        <f>MONTH(Tabla1[[#This Row],[Date]])</f>
        <v>2</v>
      </c>
      <c r="S6906" s="8">
        <f>YEAR(Tabla1[[#This Row],[Date]])</f>
        <v>2023</v>
      </c>
    </row>
    <row r="6907" spans="1:19" x14ac:dyDescent="0.2">
      <c r="A6907">
        <v>6893</v>
      </c>
      <c r="B6907" s="1">
        <v>44963</v>
      </c>
      <c r="C6907" t="s">
        <v>260</v>
      </c>
      <c r="D6907" t="s">
        <v>332</v>
      </c>
      <c r="E6907">
        <v>1</v>
      </c>
      <c r="F6907" t="s">
        <v>225</v>
      </c>
      <c r="G6907" t="s">
        <v>263</v>
      </c>
      <c r="H6907" t="s">
        <v>1729</v>
      </c>
      <c r="M6907" s="2">
        <v>1100</v>
      </c>
      <c r="N6907" s="2">
        <v>6000</v>
      </c>
      <c r="O6907" s="2">
        <f>IF(Tabla1[[#This Row],[Mov]]="VNT",Tabla1[[#This Row],[Sale]]-Tabla1[[#This Row],[Cost]],-Tabla1[[#This Row],[Cost]]*Tabla1[[#This Row],[Cant]])</f>
        <v>4900</v>
      </c>
      <c r="P6907" s="8">
        <f>IF(Tabla1[[#This Row],[Mov]]="VNT",-Tabla1[[#This Row],[Cant]],Tabla1[[#This Row],[Cant]])</f>
        <v>-1</v>
      </c>
      <c r="Q6907" s="8">
        <f>DAY(Tabla1[[#This Row],[Date]])</f>
        <v>6</v>
      </c>
      <c r="R6907" s="8">
        <f>MONTH(Tabla1[[#This Row],[Date]])</f>
        <v>2</v>
      </c>
      <c r="S6907" s="8">
        <f>YEAR(Tabla1[[#This Row],[Date]])</f>
        <v>2023</v>
      </c>
    </row>
    <row r="6908" spans="1:19" x14ac:dyDescent="0.2">
      <c r="A6908">
        <v>6894</v>
      </c>
      <c r="B6908" s="1">
        <v>44963</v>
      </c>
      <c r="C6908" t="s">
        <v>260</v>
      </c>
      <c r="D6908" t="s">
        <v>332</v>
      </c>
      <c r="E6908">
        <v>1</v>
      </c>
      <c r="F6908" t="s">
        <v>458</v>
      </c>
      <c r="G6908" t="s">
        <v>272</v>
      </c>
      <c r="H6908" t="s">
        <v>2532</v>
      </c>
      <c r="M6908" s="2">
        <v>0</v>
      </c>
      <c r="N6908" s="2">
        <v>15000</v>
      </c>
      <c r="O6908" s="2">
        <f>IF(Tabla1[[#This Row],[Mov]]="VNT",Tabla1[[#This Row],[Sale]]-Tabla1[[#This Row],[Cost]],-Tabla1[[#This Row],[Cost]]*Tabla1[[#This Row],[Cant]])</f>
        <v>15000</v>
      </c>
      <c r="P6908" s="8">
        <f>IF(Tabla1[[#This Row],[Mov]]="VNT",-Tabla1[[#This Row],[Cant]],Tabla1[[#This Row],[Cant]])</f>
        <v>-1</v>
      </c>
      <c r="Q6908" s="8">
        <f>DAY(Tabla1[[#This Row],[Date]])</f>
        <v>6</v>
      </c>
      <c r="R6908" s="8">
        <f>MONTH(Tabla1[[#This Row],[Date]])</f>
        <v>2</v>
      </c>
      <c r="S6908" s="8">
        <f>YEAR(Tabla1[[#This Row],[Date]])</f>
        <v>2023</v>
      </c>
    </row>
    <row r="6909" spans="1:19" x14ac:dyDescent="0.2">
      <c r="A6909">
        <v>6895</v>
      </c>
      <c r="B6909" s="1">
        <v>44963</v>
      </c>
      <c r="C6909" t="s">
        <v>260</v>
      </c>
      <c r="D6909" t="s">
        <v>332</v>
      </c>
      <c r="E6909">
        <v>1</v>
      </c>
      <c r="F6909" t="s">
        <v>586</v>
      </c>
      <c r="G6909" t="s">
        <v>272</v>
      </c>
      <c r="H6909" t="s">
        <v>316</v>
      </c>
      <c r="M6909" s="2">
        <v>8000</v>
      </c>
      <c r="N6909" s="2">
        <v>20000</v>
      </c>
      <c r="O6909" s="2">
        <f>IF(Tabla1[[#This Row],[Mov]]="VNT",Tabla1[[#This Row],[Sale]]-Tabla1[[#This Row],[Cost]],-Tabla1[[#This Row],[Cost]]*Tabla1[[#This Row],[Cant]])</f>
        <v>12000</v>
      </c>
      <c r="P6909" s="8">
        <f>IF(Tabla1[[#This Row],[Mov]]="VNT",-Tabla1[[#This Row],[Cant]],Tabla1[[#This Row],[Cant]])</f>
        <v>-1</v>
      </c>
      <c r="Q6909" s="8">
        <f>DAY(Tabla1[[#This Row],[Date]])</f>
        <v>6</v>
      </c>
      <c r="R6909" s="8">
        <f>MONTH(Tabla1[[#This Row],[Date]])</f>
        <v>2</v>
      </c>
      <c r="S6909" s="8">
        <f>YEAR(Tabla1[[#This Row],[Date]])</f>
        <v>2023</v>
      </c>
    </row>
    <row r="6910" spans="1:19" x14ac:dyDescent="0.2">
      <c r="A6910">
        <v>6896</v>
      </c>
      <c r="B6910" s="1">
        <v>44963</v>
      </c>
      <c r="C6910" t="s">
        <v>260</v>
      </c>
      <c r="D6910" t="s">
        <v>332</v>
      </c>
      <c r="E6910">
        <v>1</v>
      </c>
      <c r="F6910" t="s">
        <v>458</v>
      </c>
      <c r="G6910" t="s">
        <v>2278</v>
      </c>
      <c r="H6910" t="s">
        <v>2279</v>
      </c>
      <c r="M6910" s="2">
        <v>0</v>
      </c>
      <c r="N6910" s="2">
        <v>25000</v>
      </c>
      <c r="O6910" s="2">
        <f>IF(Tabla1[[#This Row],[Mov]]="VNT",Tabla1[[#This Row],[Sale]]-Tabla1[[#This Row],[Cost]],-Tabla1[[#This Row],[Cost]]*Tabla1[[#This Row],[Cant]])</f>
        <v>25000</v>
      </c>
      <c r="P6910" s="8">
        <f>IF(Tabla1[[#This Row],[Mov]]="VNT",-Tabla1[[#This Row],[Cant]],Tabla1[[#This Row],[Cant]])</f>
        <v>-1</v>
      </c>
      <c r="Q6910" s="8">
        <f>DAY(Tabla1[[#This Row],[Date]])</f>
        <v>6</v>
      </c>
      <c r="R6910" s="8">
        <f>MONTH(Tabla1[[#This Row],[Date]])</f>
        <v>2</v>
      </c>
      <c r="S6910" s="8">
        <f>YEAR(Tabla1[[#This Row],[Date]])</f>
        <v>2023</v>
      </c>
    </row>
    <row r="6911" spans="1:19" x14ac:dyDescent="0.2">
      <c r="A6911">
        <v>6897</v>
      </c>
      <c r="B6911" s="1">
        <v>44963</v>
      </c>
      <c r="C6911" t="s">
        <v>260</v>
      </c>
      <c r="D6911" t="s">
        <v>332</v>
      </c>
      <c r="E6911">
        <v>1</v>
      </c>
      <c r="F6911" t="s">
        <v>225</v>
      </c>
      <c r="G6911" t="s">
        <v>262</v>
      </c>
      <c r="H6911" t="s">
        <v>305</v>
      </c>
      <c r="M6911" s="2">
        <v>1100</v>
      </c>
      <c r="N6911" s="2">
        <v>10000</v>
      </c>
      <c r="O6911" s="2">
        <f>IF(Tabla1[[#This Row],[Mov]]="VNT",Tabla1[[#This Row],[Sale]]-Tabla1[[#This Row],[Cost]],-Tabla1[[#This Row],[Cost]]*Tabla1[[#This Row],[Cant]])</f>
        <v>8900</v>
      </c>
      <c r="P6911" s="8">
        <f>IF(Tabla1[[#This Row],[Mov]]="VNT",-Tabla1[[#This Row],[Cant]],Tabla1[[#This Row],[Cant]])</f>
        <v>-1</v>
      </c>
      <c r="Q6911" s="8">
        <f>DAY(Tabla1[[#This Row],[Date]])</f>
        <v>6</v>
      </c>
      <c r="R6911" s="8">
        <f>MONTH(Tabla1[[#This Row],[Date]])</f>
        <v>2</v>
      </c>
      <c r="S6911" s="8">
        <f>YEAR(Tabla1[[#This Row],[Date]])</f>
        <v>2023</v>
      </c>
    </row>
    <row r="6912" spans="1:19" x14ac:dyDescent="0.2">
      <c r="A6912">
        <v>6898</v>
      </c>
      <c r="B6912" s="1">
        <v>44963</v>
      </c>
      <c r="C6912" t="s">
        <v>260</v>
      </c>
      <c r="D6912" t="s">
        <v>332</v>
      </c>
      <c r="E6912">
        <v>1</v>
      </c>
      <c r="F6912" t="s">
        <v>42</v>
      </c>
      <c r="G6912" t="s">
        <v>789</v>
      </c>
      <c r="H6912" t="s">
        <v>2533</v>
      </c>
      <c r="M6912" s="2">
        <v>16000</v>
      </c>
      <c r="N6912" s="2">
        <v>35000</v>
      </c>
      <c r="O6912" s="2">
        <f>IF(Tabla1[[#This Row],[Mov]]="VNT",Tabla1[[#This Row],[Sale]]-Tabla1[[#This Row],[Cost]],-Tabla1[[#This Row],[Cost]]*Tabla1[[#This Row],[Cant]])</f>
        <v>19000</v>
      </c>
      <c r="P6912" s="8">
        <f>IF(Tabla1[[#This Row],[Mov]]="VNT",-Tabla1[[#This Row],[Cant]],Tabla1[[#This Row],[Cant]])</f>
        <v>-1</v>
      </c>
      <c r="Q6912" s="8">
        <f>DAY(Tabla1[[#This Row],[Date]])</f>
        <v>6</v>
      </c>
      <c r="R6912" s="8">
        <f>MONTH(Tabla1[[#This Row],[Date]])</f>
        <v>2</v>
      </c>
      <c r="S6912" s="8">
        <f>YEAR(Tabla1[[#This Row],[Date]])</f>
        <v>2023</v>
      </c>
    </row>
    <row r="6913" spans="1:19" x14ac:dyDescent="0.2">
      <c r="A6913">
        <v>6899</v>
      </c>
      <c r="B6913" s="1">
        <v>44963</v>
      </c>
      <c r="C6913" t="s">
        <v>260</v>
      </c>
      <c r="D6913" t="s">
        <v>332</v>
      </c>
      <c r="E6913">
        <v>1</v>
      </c>
      <c r="F6913" t="s">
        <v>26</v>
      </c>
      <c r="G6913" t="s">
        <v>264</v>
      </c>
      <c r="H6913" t="s">
        <v>16</v>
      </c>
      <c r="M6913" s="2">
        <v>8000</v>
      </c>
      <c r="N6913" s="2">
        <v>20000</v>
      </c>
      <c r="O6913" s="2">
        <f>IF(Tabla1[[#This Row],[Mov]]="VNT",Tabla1[[#This Row],[Sale]]-Tabla1[[#This Row],[Cost]],-Tabla1[[#This Row],[Cost]]*Tabla1[[#This Row],[Cant]])</f>
        <v>12000</v>
      </c>
      <c r="P6913" s="8">
        <f>IF(Tabla1[[#This Row],[Mov]]="VNT",-Tabla1[[#This Row],[Cant]],Tabla1[[#This Row],[Cant]])</f>
        <v>-1</v>
      </c>
      <c r="Q6913" s="8">
        <f>DAY(Tabla1[[#This Row],[Date]])</f>
        <v>6</v>
      </c>
      <c r="R6913" s="8">
        <f>MONTH(Tabla1[[#This Row],[Date]])</f>
        <v>2</v>
      </c>
      <c r="S6913" s="8">
        <f>YEAR(Tabla1[[#This Row],[Date]])</f>
        <v>2023</v>
      </c>
    </row>
    <row r="6914" spans="1:19" x14ac:dyDescent="0.2">
      <c r="A6914">
        <v>6900</v>
      </c>
      <c r="B6914" s="1">
        <v>44964</v>
      </c>
      <c r="C6914" t="s">
        <v>260</v>
      </c>
      <c r="D6914" t="s">
        <v>332</v>
      </c>
      <c r="E6914">
        <v>1</v>
      </c>
      <c r="F6914" t="s">
        <v>2445</v>
      </c>
      <c r="G6914" t="s">
        <v>263</v>
      </c>
      <c r="H6914" t="s">
        <v>242</v>
      </c>
      <c r="M6914" s="2">
        <v>2800</v>
      </c>
      <c r="N6914" s="2">
        <v>12000</v>
      </c>
      <c r="O6914" s="2">
        <f>IF(Tabla1[[#This Row],[Mov]]="VNT",Tabla1[[#This Row],[Sale]]-Tabla1[[#This Row],[Cost]],-Tabla1[[#This Row],[Cost]]*Tabla1[[#This Row],[Cant]])</f>
        <v>9200</v>
      </c>
      <c r="P6914" s="8">
        <f>IF(Tabla1[[#This Row],[Mov]]="VNT",-Tabla1[[#This Row],[Cant]],Tabla1[[#This Row],[Cant]])</f>
        <v>-1</v>
      </c>
      <c r="Q6914" s="8">
        <f>DAY(Tabla1[[#This Row],[Date]])</f>
        <v>7</v>
      </c>
      <c r="R6914" s="8">
        <f>MONTH(Tabla1[[#This Row],[Date]])</f>
        <v>2</v>
      </c>
      <c r="S6914" s="8">
        <f>YEAR(Tabla1[[#This Row],[Date]])</f>
        <v>2023</v>
      </c>
    </row>
    <row r="6915" spans="1:19" x14ac:dyDescent="0.2">
      <c r="A6915">
        <v>6901</v>
      </c>
      <c r="B6915" s="1">
        <v>44964</v>
      </c>
      <c r="C6915" t="s">
        <v>260</v>
      </c>
      <c r="D6915" t="s">
        <v>332</v>
      </c>
      <c r="E6915">
        <v>1</v>
      </c>
      <c r="F6915" t="s">
        <v>586</v>
      </c>
      <c r="G6915" t="s">
        <v>263</v>
      </c>
      <c r="H6915" t="s">
        <v>242</v>
      </c>
      <c r="M6915" s="2">
        <v>8000</v>
      </c>
      <c r="N6915" s="2">
        <v>20000</v>
      </c>
      <c r="O6915" s="2">
        <f>IF(Tabla1[[#This Row],[Mov]]="VNT",Tabla1[[#This Row],[Sale]]-Tabla1[[#This Row],[Cost]],-Tabla1[[#This Row],[Cost]]*Tabla1[[#This Row],[Cant]])</f>
        <v>12000</v>
      </c>
      <c r="P6915" s="8">
        <f>IF(Tabla1[[#This Row],[Mov]]="VNT",-Tabla1[[#This Row],[Cant]],Tabla1[[#This Row],[Cant]])</f>
        <v>-1</v>
      </c>
      <c r="Q6915" s="8">
        <f>DAY(Tabla1[[#This Row],[Date]])</f>
        <v>7</v>
      </c>
      <c r="R6915" s="8">
        <f>MONTH(Tabla1[[#This Row],[Date]])</f>
        <v>2</v>
      </c>
      <c r="S6915" s="8">
        <f>YEAR(Tabla1[[#This Row],[Date]])</f>
        <v>2023</v>
      </c>
    </row>
    <row r="6916" spans="1:19" x14ac:dyDescent="0.2">
      <c r="A6916">
        <v>6902</v>
      </c>
      <c r="B6916" s="1">
        <v>44964</v>
      </c>
      <c r="C6916" t="s">
        <v>260</v>
      </c>
      <c r="D6916" t="s">
        <v>332</v>
      </c>
      <c r="E6916">
        <v>1</v>
      </c>
      <c r="F6916" t="s">
        <v>458</v>
      </c>
      <c r="G6916" t="s">
        <v>284</v>
      </c>
      <c r="H6916" t="s">
        <v>2534</v>
      </c>
      <c r="M6916" s="2">
        <v>0</v>
      </c>
      <c r="N6916" s="2">
        <v>25000</v>
      </c>
      <c r="O6916" s="2">
        <f>IF(Tabla1[[#This Row],[Mov]]="VNT",Tabla1[[#This Row],[Sale]]-Tabla1[[#This Row],[Cost]],-Tabla1[[#This Row],[Cost]]*Tabla1[[#This Row],[Cant]])</f>
        <v>25000</v>
      </c>
      <c r="P6916" s="8">
        <f>IF(Tabla1[[#This Row],[Mov]]="VNT",-Tabla1[[#This Row],[Cant]],Tabla1[[#This Row],[Cant]])</f>
        <v>-1</v>
      </c>
      <c r="Q6916" s="8">
        <f>DAY(Tabla1[[#This Row],[Date]])</f>
        <v>7</v>
      </c>
      <c r="R6916" s="8">
        <f>MONTH(Tabla1[[#This Row],[Date]])</f>
        <v>2</v>
      </c>
      <c r="S6916" s="8">
        <f>YEAR(Tabla1[[#This Row],[Date]])</f>
        <v>2023</v>
      </c>
    </row>
    <row r="6917" spans="1:19" x14ac:dyDescent="0.2">
      <c r="A6917">
        <v>6903</v>
      </c>
      <c r="B6917" s="1">
        <v>44958</v>
      </c>
      <c r="C6917" t="s">
        <v>261</v>
      </c>
      <c r="D6917" t="s">
        <v>892</v>
      </c>
      <c r="E6917">
        <v>2</v>
      </c>
      <c r="F6917" t="s">
        <v>1545</v>
      </c>
      <c r="G6917" t="s">
        <v>272</v>
      </c>
      <c r="H6917" t="s">
        <v>934</v>
      </c>
      <c r="M6917" s="2">
        <v>17000</v>
      </c>
      <c r="N6917" s="2">
        <v>35000</v>
      </c>
      <c r="O6917" s="2">
        <f>IF(Tabla1[[#This Row],[Mov]]="VNT",Tabla1[[#This Row],[Sale]]-Tabla1[[#This Row],[Cost]],-Tabla1[[#This Row],[Cost]]*Tabla1[[#This Row],[Cant]])</f>
        <v>-34000</v>
      </c>
      <c r="P6917" s="8">
        <f>IF(Tabla1[[#This Row],[Mov]]="VNT",-Tabla1[[#This Row],[Cant]],Tabla1[[#This Row],[Cant]])</f>
        <v>2</v>
      </c>
      <c r="Q6917" s="8">
        <f>DAY(Tabla1[[#This Row],[Date]])</f>
        <v>1</v>
      </c>
      <c r="R6917" s="8">
        <f>MONTH(Tabla1[[#This Row],[Date]])</f>
        <v>2</v>
      </c>
      <c r="S6917" s="8">
        <f>YEAR(Tabla1[[#This Row],[Date]])</f>
        <v>2023</v>
      </c>
    </row>
    <row r="6918" spans="1:19" x14ac:dyDescent="0.2">
      <c r="A6918">
        <v>6904</v>
      </c>
      <c r="B6918" s="1">
        <v>44958</v>
      </c>
      <c r="C6918" t="s">
        <v>261</v>
      </c>
      <c r="D6918" t="s">
        <v>1030</v>
      </c>
      <c r="E6918">
        <v>1</v>
      </c>
      <c r="F6918" t="s">
        <v>214</v>
      </c>
      <c r="G6918" t="s">
        <v>721</v>
      </c>
      <c r="H6918" t="s">
        <v>774</v>
      </c>
      <c r="M6918" s="2">
        <v>145000</v>
      </c>
      <c r="N6918" s="2">
        <v>180000</v>
      </c>
      <c r="O6918" s="2">
        <f>IF(Tabla1[[#This Row],[Mov]]="VNT",Tabla1[[#This Row],[Sale]]-Tabla1[[#This Row],[Cost]],-Tabla1[[#This Row],[Cost]]*Tabla1[[#This Row],[Cant]])</f>
        <v>-145000</v>
      </c>
      <c r="P6918" s="8">
        <f>IF(Tabla1[[#This Row],[Mov]]="VNT",-Tabla1[[#This Row],[Cant]],Tabla1[[#This Row],[Cant]])</f>
        <v>1</v>
      </c>
      <c r="Q6918" s="8">
        <f>DAY(Tabla1[[#This Row],[Date]])</f>
        <v>1</v>
      </c>
      <c r="R6918" s="8">
        <f>MONTH(Tabla1[[#This Row],[Date]])</f>
        <v>2</v>
      </c>
      <c r="S6918" s="8">
        <f>YEAR(Tabla1[[#This Row],[Date]])</f>
        <v>2023</v>
      </c>
    </row>
    <row r="6919" spans="1:19" x14ac:dyDescent="0.2">
      <c r="A6919">
        <v>6905</v>
      </c>
      <c r="B6919" s="1">
        <v>44958</v>
      </c>
      <c r="C6919" t="s">
        <v>261</v>
      </c>
      <c r="D6919" t="s">
        <v>1030</v>
      </c>
      <c r="E6919">
        <v>2</v>
      </c>
      <c r="F6919" t="s">
        <v>771</v>
      </c>
      <c r="G6919" t="s">
        <v>1032</v>
      </c>
      <c r="H6919" t="s">
        <v>2535</v>
      </c>
      <c r="M6919" s="2">
        <v>20000</v>
      </c>
      <c r="N6919" s="2">
        <v>35000</v>
      </c>
      <c r="O6919" s="2">
        <f>IF(Tabla1[[#This Row],[Mov]]="VNT",Tabla1[[#This Row],[Sale]]-Tabla1[[#This Row],[Cost]],-Tabla1[[#This Row],[Cost]]*Tabla1[[#This Row],[Cant]])</f>
        <v>-40000</v>
      </c>
      <c r="P6919" s="8">
        <f>IF(Tabla1[[#This Row],[Mov]]="VNT",-Tabla1[[#This Row],[Cant]],Tabla1[[#This Row],[Cant]])</f>
        <v>2</v>
      </c>
      <c r="Q6919" s="8">
        <f>DAY(Tabla1[[#This Row],[Date]])</f>
        <v>1</v>
      </c>
      <c r="R6919" s="8">
        <f>MONTH(Tabla1[[#This Row],[Date]])</f>
        <v>2</v>
      </c>
      <c r="S6919" s="8">
        <f>YEAR(Tabla1[[#This Row],[Date]])</f>
        <v>2023</v>
      </c>
    </row>
    <row r="6920" spans="1:19" x14ac:dyDescent="0.2">
      <c r="A6920">
        <v>6906</v>
      </c>
      <c r="B6920" s="1">
        <v>44961</v>
      </c>
      <c r="C6920" t="s">
        <v>261</v>
      </c>
      <c r="D6920" t="s">
        <v>817</v>
      </c>
      <c r="E6920">
        <v>1</v>
      </c>
      <c r="F6920" t="s">
        <v>617</v>
      </c>
      <c r="G6920" t="s">
        <v>266</v>
      </c>
      <c r="H6920" t="s">
        <v>2381</v>
      </c>
      <c r="M6920" s="2">
        <v>100000</v>
      </c>
      <c r="N6920" s="2">
        <v>135000</v>
      </c>
      <c r="O6920" s="2">
        <f>IF(Tabla1[[#This Row],[Mov]]="VNT",Tabla1[[#This Row],[Sale]]-Tabla1[[#This Row],[Cost]],-Tabla1[[#This Row],[Cost]]*Tabla1[[#This Row],[Cant]])</f>
        <v>-100000</v>
      </c>
      <c r="P6920" s="8">
        <f>IF(Tabla1[[#This Row],[Mov]]="VNT",-Tabla1[[#This Row],[Cant]],Tabla1[[#This Row],[Cant]])</f>
        <v>1</v>
      </c>
      <c r="Q6920" s="8">
        <f>DAY(Tabla1[[#This Row],[Date]])</f>
        <v>4</v>
      </c>
      <c r="R6920" s="8">
        <f>MONTH(Tabla1[[#This Row],[Date]])</f>
        <v>2</v>
      </c>
      <c r="S6920" s="8">
        <f>YEAR(Tabla1[[#This Row],[Date]])</f>
        <v>2023</v>
      </c>
    </row>
    <row r="6921" spans="1:19" x14ac:dyDescent="0.2">
      <c r="A6921">
        <v>6907</v>
      </c>
      <c r="B6921" s="1">
        <v>44961</v>
      </c>
      <c r="C6921" t="s">
        <v>261</v>
      </c>
      <c r="D6921" t="s">
        <v>817</v>
      </c>
      <c r="E6921">
        <v>1</v>
      </c>
      <c r="F6921" t="s">
        <v>617</v>
      </c>
      <c r="G6921" t="s">
        <v>266</v>
      </c>
      <c r="H6921" t="s">
        <v>2130</v>
      </c>
      <c r="M6921" s="2">
        <v>95000</v>
      </c>
      <c r="N6921" s="2">
        <v>130000</v>
      </c>
      <c r="O6921" s="2">
        <f>IF(Tabla1[[#This Row],[Mov]]="VNT",Tabla1[[#This Row],[Sale]]-Tabla1[[#This Row],[Cost]],-Tabla1[[#This Row],[Cost]]*Tabla1[[#This Row],[Cant]])</f>
        <v>-95000</v>
      </c>
      <c r="P6921" s="8">
        <f>IF(Tabla1[[#This Row],[Mov]]="VNT",-Tabla1[[#This Row],[Cant]],Tabla1[[#This Row],[Cant]])</f>
        <v>1</v>
      </c>
      <c r="Q6921" s="8">
        <f>DAY(Tabla1[[#This Row],[Date]])</f>
        <v>4</v>
      </c>
      <c r="R6921" s="8">
        <f>MONTH(Tabla1[[#This Row],[Date]])</f>
        <v>2</v>
      </c>
      <c r="S6921" s="8">
        <f>YEAR(Tabla1[[#This Row],[Date]])</f>
        <v>2023</v>
      </c>
    </row>
    <row r="6922" spans="1:19" x14ac:dyDescent="0.2">
      <c r="A6922">
        <v>6908</v>
      </c>
      <c r="B6922" s="1">
        <v>44961</v>
      </c>
      <c r="C6922" t="s">
        <v>261</v>
      </c>
      <c r="D6922" t="s">
        <v>817</v>
      </c>
      <c r="E6922">
        <v>1</v>
      </c>
      <c r="F6922" t="s">
        <v>617</v>
      </c>
      <c r="G6922" t="s">
        <v>266</v>
      </c>
      <c r="H6922" t="s">
        <v>1318</v>
      </c>
      <c r="M6922" s="2">
        <v>38000</v>
      </c>
      <c r="N6922" s="2">
        <v>85000</v>
      </c>
      <c r="O6922" s="2">
        <f>IF(Tabla1[[#This Row],[Mov]]="VNT",Tabla1[[#This Row],[Sale]]-Tabla1[[#This Row],[Cost]],-Tabla1[[#This Row],[Cost]]*Tabla1[[#This Row],[Cant]])</f>
        <v>-38000</v>
      </c>
      <c r="P6922" s="8">
        <f>IF(Tabla1[[#This Row],[Mov]]="VNT",-Tabla1[[#This Row],[Cant]],Tabla1[[#This Row],[Cant]])</f>
        <v>1</v>
      </c>
      <c r="Q6922" s="8">
        <f>DAY(Tabla1[[#This Row],[Date]])</f>
        <v>4</v>
      </c>
      <c r="R6922" s="8">
        <f>MONTH(Tabla1[[#This Row],[Date]])</f>
        <v>2</v>
      </c>
      <c r="S6922" s="8">
        <f>YEAR(Tabla1[[#This Row],[Date]])</f>
        <v>2023</v>
      </c>
    </row>
    <row r="6923" spans="1:19" x14ac:dyDescent="0.2">
      <c r="A6923">
        <v>6909</v>
      </c>
      <c r="B6923" s="1">
        <v>44961</v>
      </c>
      <c r="C6923" t="s">
        <v>261</v>
      </c>
      <c r="D6923" t="s">
        <v>817</v>
      </c>
      <c r="E6923">
        <v>2</v>
      </c>
      <c r="F6923" t="s">
        <v>214</v>
      </c>
      <c r="G6923" t="s">
        <v>794</v>
      </c>
      <c r="H6923" t="s">
        <v>215</v>
      </c>
      <c r="M6923" s="2">
        <v>13000</v>
      </c>
      <c r="N6923" s="2">
        <v>29000</v>
      </c>
      <c r="O6923" s="2">
        <f>IF(Tabla1[[#This Row],[Mov]]="VNT",Tabla1[[#This Row],[Sale]]-Tabla1[[#This Row],[Cost]],-Tabla1[[#This Row],[Cost]]*Tabla1[[#This Row],[Cant]])</f>
        <v>-26000</v>
      </c>
      <c r="P6923" s="8">
        <f>IF(Tabla1[[#This Row],[Mov]]="VNT",-Tabla1[[#This Row],[Cant]],Tabla1[[#This Row],[Cant]])</f>
        <v>2</v>
      </c>
      <c r="Q6923" s="8">
        <f>DAY(Tabla1[[#This Row],[Date]])</f>
        <v>4</v>
      </c>
      <c r="R6923" s="8">
        <f>MONTH(Tabla1[[#This Row],[Date]])</f>
        <v>2</v>
      </c>
      <c r="S6923" s="8">
        <f>YEAR(Tabla1[[#This Row],[Date]])</f>
        <v>2023</v>
      </c>
    </row>
    <row r="6924" spans="1:19" x14ac:dyDescent="0.2">
      <c r="A6924">
        <v>6910</v>
      </c>
      <c r="B6924" s="1">
        <v>44961</v>
      </c>
      <c r="C6924" t="s">
        <v>261</v>
      </c>
      <c r="D6924" t="s">
        <v>817</v>
      </c>
      <c r="E6924">
        <v>2</v>
      </c>
      <c r="F6924" t="s">
        <v>26</v>
      </c>
      <c r="G6924" t="s">
        <v>266</v>
      </c>
      <c r="H6924" t="s">
        <v>2536</v>
      </c>
      <c r="M6924" s="2">
        <v>10000</v>
      </c>
      <c r="N6924" s="2">
        <v>19000</v>
      </c>
      <c r="O6924" s="2">
        <f>IF(Tabla1[[#This Row],[Mov]]="VNT",Tabla1[[#This Row],[Sale]]-Tabla1[[#This Row],[Cost]],-Tabla1[[#This Row],[Cost]]*Tabla1[[#This Row],[Cant]])</f>
        <v>-20000</v>
      </c>
      <c r="P6924" s="8">
        <f>IF(Tabla1[[#This Row],[Mov]]="VNT",-Tabla1[[#This Row],[Cant]],Tabla1[[#This Row],[Cant]])</f>
        <v>2</v>
      </c>
      <c r="Q6924" s="8">
        <f>DAY(Tabla1[[#This Row],[Date]])</f>
        <v>4</v>
      </c>
      <c r="R6924" s="8">
        <f>MONTH(Tabla1[[#This Row],[Date]])</f>
        <v>2</v>
      </c>
      <c r="S6924" s="8">
        <f>YEAR(Tabla1[[#This Row],[Date]])</f>
        <v>2023</v>
      </c>
    </row>
    <row r="6925" spans="1:19" x14ac:dyDescent="0.2">
      <c r="A6925">
        <v>6911</v>
      </c>
      <c r="B6925" s="1">
        <v>44961</v>
      </c>
      <c r="C6925" t="s">
        <v>261</v>
      </c>
      <c r="D6925" t="s">
        <v>623</v>
      </c>
      <c r="E6925">
        <v>8</v>
      </c>
      <c r="F6925" t="s">
        <v>532</v>
      </c>
      <c r="G6925" t="s">
        <v>273</v>
      </c>
      <c r="H6925" t="s">
        <v>552</v>
      </c>
      <c r="M6925" s="2">
        <v>18000</v>
      </c>
      <c r="N6925" s="2">
        <v>35000</v>
      </c>
      <c r="O6925" s="2">
        <f>IF(Tabla1[[#This Row],[Mov]]="VNT",Tabla1[[#This Row],[Sale]]-Tabla1[[#This Row],[Cost]],-Tabla1[[#This Row],[Cost]]*Tabla1[[#This Row],[Cant]])</f>
        <v>-144000</v>
      </c>
      <c r="P6925" s="8">
        <f>IF(Tabla1[[#This Row],[Mov]]="VNT",-Tabla1[[#This Row],[Cant]],Tabla1[[#This Row],[Cant]])</f>
        <v>8</v>
      </c>
      <c r="Q6925" s="8">
        <f>DAY(Tabla1[[#This Row],[Date]])</f>
        <v>4</v>
      </c>
      <c r="R6925" s="8">
        <f>MONTH(Tabla1[[#This Row],[Date]])</f>
        <v>2</v>
      </c>
      <c r="S6925" s="8">
        <f>YEAR(Tabla1[[#This Row],[Date]])</f>
        <v>2023</v>
      </c>
    </row>
    <row r="6926" spans="1:19" x14ac:dyDescent="0.2">
      <c r="A6926">
        <v>6912</v>
      </c>
      <c r="B6926" s="1">
        <v>44961</v>
      </c>
      <c r="C6926" t="s">
        <v>261</v>
      </c>
      <c r="D6926" t="s">
        <v>623</v>
      </c>
      <c r="E6926">
        <v>1</v>
      </c>
      <c r="F6926" t="s">
        <v>201</v>
      </c>
      <c r="G6926" t="s">
        <v>623</v>
      </c>
      <c r="H6926" t="s">
        <v>202</v>
      </c>
      <c r="M6926" s="2">
        <v>42000</v>
      </c>
      <c r="N6926" s="2">
        <v>65000</v>
      </c>
      <c r="O6926" s="2">
        <f>IF(Tabla1[[#This Row],[Mov]]="VNT",Tabla1[[#This Row],[Sale]]-Tabla1[[#This Row],[Cost]],-Tabla1[[#This Row],[Cost]]*Tabla1[[#This Row],[Cant]])</f>
        <v>-42000</v>
      </c>
      <c r="P6926" s="8">
        <f>IF(Tabla1[[#This Row],[Mov]]="VNT",-Tabla1[[#This Row],[Cant]],Tabla1[[#This Row],[Cant]])</f>
        <v>1</v>
      </c>
      <c r="Q6926" s="8">
        <f>DAY(Tabla1[[#This Row],[Date]])</f>
        <v>4</v>
      </c>
      <c r="R6926" s="8">
        <f>MONTH(Tabla1[[#This Row],[Date]])</f>
        <v>2</v>
      </c>
      <c r="S6926" s="8">
        <f>YEAR(Tabla1[[#This Row],[Date]])</f>
        <v>2023</v>
      </c>
    </row>
    <row r="6927" spans="1:19" x14ac:dyDescent="0.2">
      <c r="A6927">
        <v>6913</v>
      </c>
      <c r="B6927" s="1">
        <v>44961</v>
      </c>
      <c r="C6927" t="s">
        <v>261</v>
      </c>
      <c r="D6927" t="s">
        <v>623</v>
      </c>
      <c r="E6927">
        <v>1</v>
      </c>
      <c r="F6927" t="s">
        <v>214</v>
      </c>
      <c r="G6927" t="s">
        <v>794</v>
      </c>
      <c r="H6927" t="s">
        <v>215</v>
      </c>
      <c r="M6927" s="2">
        <v>15000</v>
      </c>
      <c r="N6927" s="2">
        <v>29000</v>
      </c>
      <c r="O6927" s="2">
        <f>IF(Tabla1[[#This Row],[Mov]]="VNT",Tabla1[[#This Row],[Sale]]-Tabla1[[#This Row],[Cost]],-Tabla1[[#This Row],[Cost]]*Tabla1[[#This Row],[Cant]])</f>
        <v>-15000</v>
      </c>
      <c r="P6927" s="8">
        <f>IF(Tabla1[[#This Row],[Mov]]="VNT",-Tabla1[[#This Row],[Cant]],Tabla1[[#This Row],[Cant]])</f>
        <v>1</v>
      </c>
      <c r="Q6927" s="8">
        <f>DAY(Tabla1[[#This Row],[Date]])</f>
        <v>4</v>
      </c>
      <c r="R6927" s="8">
        <f>MONTH(Tabla1[[#This Row],[Date]])</f>
        <v>2</v>
      </c>
      <c r="S6927" s="8">
        <f>YEAR(Tabla1[[#This Row],[Date]])</f>
        <v>2023</v>
      </c>
    </row>
    <row r="6928" spans="1:19" x14ac:dyDescent="0.2">
      <c r="A6928">
        <v>6914</v>
      </c>
      <c r="B6928" s="1">
        <v>44961</v>
      </c>
      <c r="C6928" t="s">
        <v>261</v>
      </c>
      <c r="D6928" t="s">
        <v>623</v>
      </c>
      <c r="E6928">
        <v>1</v>
      </c>
      <c r="F6928" t="s">
        <v>214</v>
      </c>
      <c r="G6928" t="s">
        <v>794</v>
      </c>
      <c r="H6928" t="s">
        <v>1260</v>
      </c>
      <c r="M6928" s="2">
        <v>55000</v>
      </c>
      <c r="N6928" s="2">
        <v>85000</v>
      </c>
      <c r="O6928" s="2">
        <f>IF(Tabla1[[#This Row],[Mov]]="VNT",Tabla1[[#This Row],[Sale]]-Tabla1[[#This Row],[Cost]],-Tabla1[[#This Row],[Cost]]*Tabla1[[#This Row],[Cant]])</f>
        <v>-55000</v>
      </c>
      <c r="P6928" s="8">
        <f>IF(Tabla1[[#This Row],[Mov]]="VNT",-Tabla1[[#This Row],[Cant]],Tabla1[[#This Row],[Cant]])</f>
        <v>1</v>
      </c>
      <c r="Q6928" s="8">
        <f>DAY(Tabla1[[#This Row],[Date]])</f>
        <v>4</v>
      </c>
      <c r="R6928" s="8">
        <f>MONTH(Tabla1[[#This Row],[Date]])</f>
        <v>2</v>
      </c>
      <c r="S6928" s="8">
        <f>YEAR(Tabla1[[#This Row],[Date]])</f>
        <v>2023</v>
      </c>
    </row>
    <row r="6929" spans="1:19" x14ac:dyDescent="0.2">
      <c r="A6929">
        <v>6915</v>
      </c>
      <c r="B6929" s="1">
        <v>44961</v>
      </c>
      <c r="C6929" t="s">
        <v>261</v>
      </c>
      <c r="D6929" t="s">
        <v>623</v>
      </c>
      <c r="E6929">
        <v>1</v>
      </c>
      <c r="F6929" t="s">
        <v>42</v>
      </c>
      <c r="G6929" t="s">
        <v>2537</v>
      </c>
      <c r="H6929" t="s">
        <v>1027</v>
      </c>
      <c r="M6929" s="2">
        <v>18000</v>
      </c>
      <c r="N6929" s="2">
        <v>34000</v>
      </c>
      <c r="O6929" s="2">
        <f>IF(Tabla1[[#This Row],[Mov]]="VNT",Tabla1[[#This Row],[Sale]]-Tabla1[[#This Row],[Cost]],-Tabla1[[#This Row],[Cost]]*Tabla1[[#This Row],[Cant]])</f>
        <v>-18000</v>
      </c>
      <c r="P6929" s="8">
        <f>IF(Tabla1[[#This Row],[Mov]]="VNT",-Tabla1[[#This Row],[Cant]],Tabla1[[#This Row],[Cant]])</f>
        <v>1</v>
      </c>
      <c r="Q6929" s="8">
        <f>DAY(Tabla1[[#This Row],[Date]])</f>
        <v>4</v>
      </c>
      <c r="R6929" s="8">
        <f>MONTH(Tabla1[[#This Row],[Date]])</f>
        <v>2</v>
      </c>
      <c r="S6929" s="8">
        <f>YEAR(Tabla1[[#This Row],[Date]])</f>
        <v>2023</v>
      </c>
    </row>
    <row r="6930" spans="1:19" x14ac:dyDescent="0.2">
      <c r="A6930">
        <v>6916</v>
      </c>
      <c r="B6930" s="1">
        <v>44961</v>
      </c>
      <c r="C6930" t="s">
        <v>261</v>
      </c>
      <c r="D6930" t="s">
        <v>2314</v>
      </c>
      <c r="E6930">
        <v>3</v>
      </c>
      <c r="F6930" t="s">
        <v>45</v>
      </c>
      <c r="G6930" t="s">
        <v>266</v>
      </c>
      <c r="H6930" t="s">
        <v>2327</v>
      </c>
      <c r="M6930" s="2">
        <v>4000</v>
      </c>
      <c r="N6930" s="2">
        <v>12000</v>
      </c>
      <c r="O6930" s="2">
        <f>IF(Tabla1[[#This Row],[Mov]]="VNT",Tabla1[[#This Row],[Sale]]-Tabla1[[#This Row],[Cost]],-Tabla1[[#This Row],[Cost]]*Tabla1[[#This Row],[Cant]])</f>
        <v>-12000</v>
      </c>
      <c r="P6930" s="8">
        <f>IF(Tabla1[[#This Row],[Mov]]="VNT",-Tabla1[[#This Row],[Cant]],Tabla1[[#This Row],[Cant]])</f>
        <v>3</v>
      </c>
      <c r="Q6930" s="8">
        <f>DAY(Tabla1[[#This Row],[Date]])</f>
        <v>4</v>
      </c>
      <c r="R6930" s="8">
        <f>MONTH(Tabla1[[#This Row],[Date]])</f>
        <v>2</v>
      </c>
      <c r="S6930" s="8">
        <f>YEAR(Tabla1[[#This Row],[Date]])</f>
        <v>2023</v>
      </c>
    </row>
    <row r="6931" spans="1:19" x14ac:dyDescent="0.2">
      <c r="A6931">
        <v>6917</v>
      </c>
      <c r="B6931" s="1">
        <v>44961</v>
      </c>
      <c r="C6931" t="s">
        <v>261</v>
      </c>
      <c r="D6931" t="s">
        <v>2314</v>
      </c>
      <c r="E6931">
        <v>1</v>
      </c>
      <c r="F6931" t="s">
        <v>42</v>
      </c>
      <c r="G6931" t="s">
        <v>266</v>
      </c>
      <c r="H6931" t="s">
        <v>2538</v>
      </c>
      <c r="M6931" s="2">
        <v>13000</v>
      </c>
      <c r="N6931" s="2">
        <v>29000</v>
      </c>
      <c r="O6931" s="2">
        <f>IF(Tabla1[[#This Row],[Mov]]="VNT",Tabla1[[#This Row],[Sale]]-Tabla1[[#This Row],[Cost]],-Tabla1[[#This Row],[Cost]]*Tabla1[[#This Row],[Cant]])</f>
        <v>-13000</v>
      </c>
      <c r="P6931" s="8">
        <f>IF(Tabla1[[#This Row],[Mov]]="VNT",-Tabla1[[#This Row],[Cant]],Tabla1[[#This Row],[Cant]])</f>
        <v>1</v>
      </c>
      <c r="Q6931" s="8">
        <f>DAY(Tabla1[[#This Row],[Date]])</f>
        <v>4</v>
      </c>
      <c r="R6931" s="8">
        <f>MONTH(Tabla1[[#This Row],[Date]])</f>
        <v>2</v>
      </c>
      <c r="S6931" s="8">
        <f>YEAR(Tabla1[[#This Row],[Date]])</f>
        <v>2023</v>
      </c>
    </row>
    <row r="6932" spans="1:19" x14ac:dyDescent="0.2">
      <c r="A6932">
        <v>6918</v>
      </c>
      <c r="B6932" s="1">
        <v>44961</v>
      </c>
      <c r="C6932" t="s">
        <v>261</v>
      </c>
      <c r="D6932" t="s">
        <v>2314</v>
      </c>
      <c r="E6932">
        <v>1</v>
      </c>
      <c r="F6932" t="s">
        <v>42</v>
      </c>
      <c r="G6932" t="s">
        <v>789</v>
      </c>
      <c r="H6932" t="s">
        <v>2533</v>
      </c>
      <c r="M6932" s="2">
        <v>16000</v>
      </c>
      <c r="N6932" s="2">
        <v>35000</v>
      </c>
      <c r="O6932" s="2">
        <f>IF(Tabla1[[#This Row],[Mov]]="VNT",Tabla1[[#This Row],[Sale]]-Tabla1[[#This Row],[Cost]],-Tabla1[[#This Row],[Cost]]*Tabla1[[#This Row],[Cant]])</f>
        <v>-16000</v>
      </c>
      <c r="P6932" s="8">
        <f>IF(Tabla1[[#This Row],[Mov]]="VNT",-Tabla1[[#This Row],[Cant]],Tabla1[[#This Row],[Cant]])</f>
        <v>1</v>
      </c>
      <c r="Q6932" s="8">
        <f>DAY(Tabla1[[#This Row],[Date]])</f>
        <v>4</v>
      </c>
      <c r="R6932" s="8">
        <f>MONTH(Tabla1[[#This Row],[Date]])</f>
        <v>2</v>
      </c>
      <c r="S6932" s="8">
        <f>YEAR(Tabla1[[#This Row],[Date]])</f>
        <v>2023</v>
      </c>
    </row>
    <row r="6933" spans="1:19" x14ac:dyDescent="0.2">
      <c r="A6933">
        <v>6919</v>
      </c>
      <c r="B6933" s="1">
        <v>44961</v>
      </c>
      <c r="C6933" t="s">
        <v>261</v>
      </c>
      <c r="D6933" t="s">
        <v>2314</v>
      </c>
      <c r="E6933">
        <v>5</v>
      </c>
      <c r="F6933" t="s">
        <v>15</v>
      </c>
      <c r="G6933" t="s">
        <v>266</v>
      </c>
      <c r="H6933" t="s">
        <v>2539</v>
      </c>
      <c r="M6933" s="2">
        <v>2000</v>
      </c>
      <c r="N6933" s="2">
        <v>10000</v>
      </c>
      <c r="O6933" s="2">
        <f>IF(Tabla1[[#This Row],[Mov]]="VNT",Tabla1[[#This Row],[Sale]]-Tabla1[[#This Row],[Cost]],-Tabla1[[#This Row],[Cost]]*Tabla1[[#This Row],[Cant]])</f>
        <v>-10000</v>
      </c>
      <c r="P6933" s="8">
        <f>IF(Tabla1[[#This Row],[Mov]]="VNT",-Tabla1[[#This Row],[Cant]],Tabla1[[#This Row],[Cant]])</f>
        <v>5</v>
      </c>
      <c r="Q6933" s="8">
        <f>DAY(Tabla1[[#This Row],[Date]])</f>
        <v>4</v>
      </c>
      <c r="R6933" s="8">
        <f>MONTH(Tabla1[[#This Row],[Date]])</f>
        <v>2</v>
      </c>
      <c r="S6933" s="8">
        <f>YEAR(Tabla1[[#This Row],[Date]])</f>
        <v>2023</v>
      </c>
    </row>
    <row r="6934" spans="1:19" x14ac:dyDescent="0.2">
      <c r="A6934">
        <v>6920</v>
      </c>
      <c r="B6934" s="1">
        <v>44961</v>
      </c>
      <c r="C6934" t="s">
        <v>261</v>
      </c>
      <c r="D6934" t="s">
        <v>2314</v>
      </c>
      <c r="E6934">
        <v>2</v>
      </c>
      <c r="F6934" t="s">
        <v>15</v>
      </c>
      <c r="G6934" t="s">
        <v>266</v>
      </c>
      <c r="H6934" t="s">
        <v>2540</v>
      </c>
      <c r="M6934" s="2">
        <v>3000</v>
      </c>
      <c r="N6934" s="2">
        <v>12000</v>
      </c>
      <c r="O6934" s="2">
        <f>IF(Tabla1[[#This Row],[Mov]]="VNT",Tabla1[[#This Row],[Sale]]-Tabla1[[#This Row],[Cost]],-Tabla1[[#This Row],[Cost]]*Tabla1[[#This Row],[Cant]])</f>
        <v>-6000</v>
      </c>
      <c r="P6934" s="8">
        <f>IF(Tabla1[[#This Row],[Mov]]="VNT",-Tabla1[[#This Row],[Cant]],Tabla1[[#This Row],[Cant]])</f>
        <v>2</v>
      </c>
      <c r="Q6934" s="8">
        <f>DAY(Tabla1[[#This Row],[Date]])</f>
        <v>4</v>
      </c>
      <c r="R6934" s="8">
        <f>MONTH(Tabla1[[#This Row],[Date]])</f>
        <v>2</v>
      </c>
      <c r="S6934" s="8">
        <f>YEAR(Tabla1[[#This Row],[Date]])</f>
        <v>2023</v>
      </c>
    </row>
    <row r="6935" spans="1:19" x14ac:dyDescent="0.2">
      <c r="A6935">
        <v>6921</v>
      </c>
      <c r="B6935" s="1">
        <v>44961</v>
      </c>
      <c r="C6935" t="s">
        <v>261</v>
      </c>
      <c r="D6935" t="s">
        <v>2314</v>
      </c>
      <c r="E6935">
        <v>1</v>
      </c>
      <c r="F6935" t="s">
        <v>15</v>
      </c>
      <c r="G6935" t="s">
        <v>266</v>
      </c>
      <c r="H6935" t="s">
        <v>2541</v>
      </c>
      <c r="M6935" s="2">
        <v>5000</v>
      </c>
      <c r="N6935" s="2">
        <v>15000</v>
      </c>
      <c r="O6935" s="2">
        <f>IF(Tabla1[[#This Row],[Mov]]="VNT",Tabla1[[#This Row],[Sale]]-Tabla1[[#This Row],[Cost]],-Tabla1[[#This Row],[Cost]]*Tabla1[[#This Row],[Cant]])</f>
        <v>-5000</v>
      </c>
      <c r="P6935" s="8">
        <f>IF(Tabla1[[#This Row],[Mov]]="VNT",-Tabla1[[#This Row],[Cant]],Tabla1[[#This Row],[Cant]])</f>
        <v>1</v>
      </c>
      <c r="Q6935" s="8">
        <f>DAY(Tabla1[[#This Row],[Date]])</f>
        <v>4</v>
      </c>
      <c r="R6935" s="8">
        <f>MONTH(Tabla1[[#This Row],[Date]])</f>
        <v>2</v>
      </c>
      <c r="S6935" s="8">
        <f>YEAR(Tabla1[[#This Row],[Date]])</f>
        <v>2023</v>
      </c>
    </row>
    <row r="6936" spans="1:19" x14ac:dyDescent="0.2">
      <c r="A6936">
        <v>6922</v>
      </c>
      <c r="B6936" s="1">
        <v>44961</v>
      </c>
      <c r="C6936" t="s">
        <v>261</v>
      </c>
      <c r="D6936" t="s">
        <v>892</v>
      </c>
      <c r="E6936">
        <v>1</v>
      </c>
      <c r="F6936" t="s">
        <v>386</v>
      </c>
      <c r="G6936" t="s">
        <v>284</v>
      </c>
      <c r="H6936" t="s">
        <v>2481</v>
      </c>
      <c r="M6936" s="2">
        <v>140000</v>
      </c>
      <c r="N6936" s="2">
        <v>200000</v>
      </c>
      <c r="O6936" s="2">
        <f>IF(Tabla1[[#This Row],[Mov]]="VNT",Tabla1[[#This Row],[Sale]]-Tabla1[[#This Row],[Cost]],-Tabla1[[#This Row],[Cost]]*Tabla1[[#This Row],[Cant]])</f>
        <v>-140000</v>
      </c>
      <c r="P6936" s="8">
        <f>IF(Tabla1[[#This Row],[Mov]]="VNT",-Tabla1[[#This Row],[Cant]],Tabla1[[#This Row],[Cant]])</f>
        <v>1</v>
      </c>
      <c r="Q6936" s="8">
        <f>DAY(Tabla1[[#This Row],[Date]])</f>
        <v>4</v>
      </c>
      <c r="R6936" s="8">
        <f>MONTH(Tabla1[[#This Row],[Date]])</f>
        <v>2</v>
      </c>
      <c r="S6936" s="8">
        <f>YEAR(Tabla1[[#This Row],[Date]])</f>
        <v>2023</v>
      </c>
    </row>
    <row r="6937" spans="1:19" x14ac:dyDescent="0.2">
      <c r="A6937">
        <v>6923</v>
      </c>
      <c r="B6937" s="1">
        <v>44961</v>
      </c>
      <c r="C6937" t="s">
        <v>261</v>
      </c>
      <c r="D6937" t="s">
        <v>892</v>
      </c>
      <c r="E6937">
        <v>1</v>
      </c>
      <c r="F6937" t="s">
        <v>1545</v>
      </c>
      <c r="G6937" t="s">
        <v>262</v>
      </c>
      <c r="H6937" t="s">
        <v>2845</v>
      </c>
      <c r="M6937" s="2">
        <v>20000</v>
      </c>
      <c r="N6937" s="2">
        <v>45000</v>
      </c>
      <c r="O6937" s="2">
        <f>IF(Tabla1[[#This Row],[Mov]]="VNT",Tabla1[[#This Row],[Sale]]-Tabla1[[#This Row],[Cost]],-Tabla1[[#This Row],[Cost]]*Tabla1[[#This Row],[Cant]])</f>
        <v>-20000</v>
      </c>
      <c r="P6937" s="8">
        <f>IF(Tabla1[[#This Row],[Mov]]="VNT",-Tabla1[[#This Row],[Cant]],Tabla1[[#This Row],[Cant]])</f>
        <v>1</v>
      </c>
      <c r="Q6937" s="8">
        <f>DAY(Tabla1[[#This Row],[Date]])</f>
        <v>4</v>
      </c>
      <c r="R6937" s="8">
        <f>MONTH(Tabla1[[#This Row],[Date]])</f>
        <v>2</v>
      </c>
      <c r="S6937" s="8">
        <f>YEAR(Tabla1[[#This Row],[Date]])</f>
        <v>2023</v>
      </c>
    </row>
    <row r="6938" spans="1:19" x14ac:dyDescent="0.2">
      <c r="A6938">
        <v>6924</v>
      </c>
      <c r="B6938" s="1">
        <v>44964</v>
      </c>
      <c r="C6938" t="s">
        <v>260</v>
      </c>
      <c r="D6938" t="s">
        <v>332</v>
      </c>
      <c r="E6938">
        <v>1</v>
      </c>
      <c r="F6938" t="s">
        <v>116</v>
      </c>
      <c r="G6938" t="s">
        <v>349</v>
      </c>
      <c r="H6938" t="s">
        <v>515</v>
      </c>
      <c r="M6938" s="2">
        <v>7008</v>
      </c>
      <c r="N6938" s="2">
        <v>7500</v>
      </c>
      <c r="O6938" s="2">
        <f>IF(Tabla1[[#This Row],[Mov]]="VNT",Tabla1[[#This Row],[Sale]]-Tabla1[[#This Row],[Cost]],-Tabla1[[#This Row],[Cost]]*Tabla1[[#This Row],[Cant]])</f>
        <v>492</v>
      </c>
      <c r="P6938" s="8">
        <f>IF(Tabla1[[#This Row],[Mov]]="VNT",-Tabla1[[#This Row],[Cant]],Tabla1[[#This Row],[Cant]])</f>
        <v>-1</v>
      </c>
      <c r="Q6938" s="8">
        <f>DAY(Tabla1[[#This Row],[Date]])</f>
        <v>7</v>
      </c>
      <c r="R6938" s="8">
        <f>MONTH(Tabla1[[#This Row],[Date]])</f>
        <v>2</v>
      </c>
      <c r="S6938" s="8">
        <f>YEAR(Tabla1[[#This Row],[Date]])</f>
        <v>2023</v>
      </c>
    </row>
    <row r="6939" spans="1:19" x14ac:dyDescent="0.2">
      <c r="A6939">
        <v>6925</v>
      </c>
      <c r="B6939" s="1">
        <v>44965</v>
      </c>
      <c r="C6939" t="s">
        <v>261</v>
      </c>
      <c r="D6939" t="s">
        <v>2314</v>
      </c>
      <c r="E6939">
        <v>2</v>
      </c>
      <c r="F6939" t="s">
        <v>628</v>
      </c>
      <c r="G6939" t="s">
        <v>266</v>
      </c>
      <c r="H6939" t="s">
        <v>2393</v>
      </c>
      <c r="M6939" s="2">
        <v>27000</v>
      </c>
      <c r="N6939" s="2">
        <v>50000</v>
      </c>
      <c r="O6939" s="2">
        <f>IF(Tabla1[[#This Row],[Mov]]="VNT",Tabla1[[#This Row],[Sale]]-Tabla1[[#This Row],[Cost]],-Tabla1[[#This Row],[Cost]]*Tabla1[[#This Row],[Cant]])</f>
        <v>-54000</v>
      </c>
      <c r="P6939" s="8">
        <f>IF(Tabla1[[#This Row],[Mov]]="VNT",-Tabla1[[#This Row],[Cant]],Tabla1[[#This Row],[Cant]])</f>
        <v>2</v>
      </c>
      <c r="Q6939" s="8">
        <f>DAY(Tabla1[[#This Row],[Date]])</f>
        <v>8</v>
      </c>
      <c r="R6939" s="8">
        <f>MONTH(Tabla1[[#This Row],[Date]])</f>
        <v>2</v>
      </c>
      <c r="S6939" s="8">
        <f>YEAR(Tabla1[[#This Row],[Date]])</f>
        <v>2023</v>
      </c>
    </row>
    <row r="6940" spans="1:19" x14ac:dyDescent="0.2">
      <c r="A6940">
        <v>6926</v>
      </c>
      <c r="B6940" s="1">
        <v>44965</v>
      </c>
      <c r="C6940" t="s">
        <v>261</v>
      </c>
      <c r="D6940" t="s">
        <v>2314</v>
      </c>
      <c r="E6940">
        <v>2</v>
      </c>
      <c r="F6940" t="s">
        <v>42</v>
      </c>
      <c r="G6940" t="s">
        <v>789</v>
      </c>
      <c r="H6940" t="s">
        <v>2533</v>
      </c>
      <c r="M6940" s="2">
        <v>16000</v>
      </c>
      <c r="N6940" s="2">
        <v>35000</v>
      </c>
      <c r="O6940" s="2">
        <f>IF(Tabla1[[#This Row],[Mov]]="VNT",Tabla1[[#This Row],[Sale]]-Tabla1[[#This Row],[Cost]],-Tabla1[[#This Row],[Cost]]*Tabla1[[#This Row],[Cant]])</f>
        <v>-32000</v>
      </c>
      <c r="P6940" s="8">
        <f>IF(Tabla1[[#This Row],[Mov]]="VNT",-Tabla1[[#This Row],[Cant]],Tabla1[[#This Row],[Cant]])</f>
        <v>2</v>
      </c>
      <c r="Q6940" s="8">
        <f>DAY(Tabla1[[#This Row],[Date]])</f>
        <v>8</v>
      </c>
      <c r="R6940" s="8">
        <f>MONTH(Tabla1[[#This Row],[Date]])</f>
        <v>2</v>
      </c>
      <c r="S6940" s="8">
        <f>YEAR(Tabla1[[#This Row],[Date]])</f>
        <v>2023</v>
      </c>
    </row>
    <row r="6941" spans="1:19" x14ac:dyDescent="0.2">
      <c r="A6941">
        <v>6927</v>
      </c>
      <c r="B6941" s="1">
        <v>44965</v>
      </c>
      <c r="C6941" t="s">
        <v>261</v>
      </c>
      <c r="D6941" t="s">
        <v>2314</v>
      </c>
      <c r="E6941">
        <v>1</v>
      </c>
      <c r="F6941" t="s">
        <v>48</v>
      </c>
      <c r="G6941" t="s">
        <v>790</v>
      </c>
      <c r="H6941" t="s">
        <v>2544</v>
      </c>
      <c r="M6941" s="2">
        <v>25000</v>
      </c>
      <c r="N6941" s="2">
        <v>59000</v>
      </c>
      <c r="O6941" s="2">
        <f>IF(Tabla1[[#This Row],[Mov]]="VNT",Tabla1[[#This Row],[Sale]]-Tabla1[[#This Row],[Cost]],-Tabla1[[#This Row],[Cost]]*Tabla1[[#This Row],[Cant]])</f>
        <v>-25000</v>
      </c>
      <c r="P6941" s="8">
        <f>IF(Tabla1[[#This Row],[Mov]]="VNT",-Tabla1[[#This Row],[Cant]],Tabla1[[#This Row],[Cant]])</f>
        <v>1</v>
      </c>
      <c r="Q6941" s="8">
        <f>DAY(Tabla1[[#This Row],[Date]])</f>
        <v>8</v>
      </c>
      <c r="R6941" s="8">
        <f>MONTH(Tabla1[[#This Row],[Date]])</f>
        <v>2</v>
      </c>
      <c r="S6941" s="8">
        <f>YEAR(Tabla1[[#This Row],[Date]])</f>
        <v>2023</v>
      </c>
    </row>
    <row r="6942" spans="1:19" x14ac:dyDescent="0.2">
      <c r="A6942">
        <v>6928</v>
      </c>
      <c r="B6942" s="1">
        <v>44965</v>
      </c>
      <c r="C6942" t="s">
        <v>261</v>
      </c>
      <c r="D6942" t="s">
        <v>2314</v>
      </c>
      <c r="E6942">
        <v>1</v>
      </c>
      <c r="F6942" t="s">
        <v>48</v>
      </c>
      <c r="G6942" t="s">
        <v>2545</v>
      </c>
      <c r="H6942" t="s">
        <v>2546</v>
      </c>
      <c r="M6942" s="2">
        <v>18000</v>
      </c>
      <c r="N6942" s="2">
        <v>35000</v>
      </c>
      <c r="O6942" s="2">
        <f>IF(Tabla1[[#This Row],[Mov]]="VNT",Tabla1[[#This Row],[Sale]]-Tabla1[[#This Row],[Cost]],-Tabla1[[#This Row],[Cost]]*Tabla1[[#This Row],[Cant]])</f>
        <v>-18000</v>
      </c>
      <c r="P6942" s="8">
        <f>IF(Tabla1[[#This Row],[Mov]]="VNT",-Tabla1[[#This Row],[Cant]],Tabla1[[#This Row],[Cant]])</f>
        <v>1</v>
      </c>
      <c r="Q6942" s="8">
        <f>DAY(Tabla1[[#This Row],[Date]])</f>
        <v>8</v>
      </c>
      <c r="R6942" s="8">
        <f>MONTH(Tabla1[[#This Row],[Date]])</f>
        <v>2</v>
      </c>
      <c r="S6942" s="8">
        <f>YEAR(Tabla1[[#This Row],[Date]])</f>
        <v>2023</v>
      </c>
    </row>
    <row r="6943" spans="1:19" x14ac:dyDescent="0.2">
      <c r="A6943">
        <v>6929</v>
      </c>
      <c r="B6943" s="1">
        <v>44965</v>
      </c>
      <c r="C6943" t="s">
        <v>261</v>
      </c>
      <c r="D6943" t="s">
        <v>2314</v>
      </c>
      <c r="E6943">
        <v>2</v>
      </c>
      <c r="F6943" t="s">
        <v>2543</v>
      </c>
      <c r="G6943" t="s">
        <v>266</v>
      </c>
      <c r="H6943" t="s">
        <v>2542</v>
      </c>
      <c r="M6943" s="2">
        <v>2000</v>
      </c>
      <c r="N6943" s="2">
        <v>9000</v>
      </c>
      <c r="O6943" s="2">
        <f>IF(Tabla1[[#This Row],[Mov]]="VNT",Tabla1[[#This Row],[Sale]]-Tabla1[[#This Row],[Cost]],-Tabla1[[#This Row],[Cost]]*Tabla1[[#This Row],[Cant]])</f>
        <v>-4000</v>
      </c>
      <c r="P6943" s="8">
        <f>IF(Tabla1[[#This Row],[Mov]]="VNT",-Tabla1[[#This Row],[Cant]],Tabla1[[#This Row],[Cant]])</f>
        <v>2</v>
      </c>
      <c r="Q6943" s="8">
        <f>DAY(Tabla1[[#This Row],[Date]])</f>
        <v>8</v>
      </c>
      <c r="R6943" s="8">
        <f>MONTH(Tabla1[[#This Row],[Date]])</f>
        <v>2</v>
      </c>
      <c r="S6943" s="8">
        <f>YEAR(Tabla1[[#This Row],[Date]])</f>
        <v>2023</v>
      </c>
    </row>
    <row r="6944" spans="1:19" x14ac:dyDescent="0.2">
      <c r="A6944">
        <v>6930</v>
      </c>
      <c r="B6944" s="1">
        <v>44964</v>
      </c>
      <c r="C6944" t="s">
        <v>260</v>
      </c>
      <c r="D6944" t="s">
        <v>332</v>
      </c>
      <c r="E6944">
        <v>1</v>
      </c>
      <c r="F6944" t="s">
        <v>455</v>
      </c>
      <c r="G6944" t="s">
        <v>382</v>
      </c>
      <c r="H6944" t="s">
        <v>509</v>
      </c>
      <c r="M6944" s="2">
        <v>0</v>
      </c>
      <c r="N6944" s="2">
        <v>4000</v>
      </c>
      <c r="O6944" s="2">
        <f>IF(Tabla1[[#This Row],[Mov]]="VNT",Tabla1[[#This Row],[Sale]]-Tabla1[[#This Row],[Cost]],-Tabla1[[#This Row],[Cost]]*Tabla1[[#This Row],[Cant]])</f>
        <v>4000</v>
      </c>
      <c r="P6944" s="8">
        <f>IF(Tabla1[[#This Row],[Mov]]="VNT",-Tabla1[[#This Row],[Cant]],Tabla1[[#This Row],[Cant]])</f>
        <v>-1</v>
      </c>
      <c r="Q6944" s="8">
        <f>DAY(Tabla1[[#This Row],[Date]])</f>
        <v>7</v>
      </c>
      <c r="R6944" s="8">
        <f>MONTH(Tabla1[[#This Row],[Date]])</f>
        <v>2</v>
      </c>
      <c r="S6944" s="8">
        <f>YEAR(Tabla1[[#This Row],[Date]])</f>
        <v>2023</v>
      </c>
    </row>
    <row r="6945" spans="1:22" x14ac:dyDescent="0.2">
      <c r="A6945">
        <v>6931</v>
      </c>
      <c r="B6945" s="1">
        <v>44964</v>
      </c>
      <c r="C6945" t="s">
        <v>260</v>
      </c>
      <c r="D6945" t="s">
        <v>332</v>
      </c>
      <c r="E6945">
        <v>1</v>
      </c>
      <c r="F6945" t="s">
        <v>116</v>
      </c>
      <c r="G6945" t="s">
        <v>382</v>
      </c>
      <c r="H6945" t="s">
        <v>514</v>
      </c>
      <c r="M6945" s="2">
        <v>3270</v>
      </c>
      <c r="N6945" s="2">
        <v>3500</v>
      </c>
      <c r="O6945" s="2">
        <f>IF(Tabla1[[#This Row],[Mov]]="VNT",Tabla1[[#This Row],[Sale]]-Tabla1[[#This Row],[Cost]],-Tabla1[[#This Row],[Cost]]*Tabla1[[#This Row],[Cant]])</f>
        <v>230</v>
      </c>
      <c r="P6945" s="8">
        <f>IF(Tabla1[[#This Row],[Mov]]="VNT",-Tabla1[[#This Row],[Cant]],Tabla1[[#This Row],[Cant]])</f>
        <v>-1</v>
      </c>
      <c r="Q6945" s="8">
        <f>DAY(Tabla1[[#This Row],[Date]])</f>
        <v>7</v>
      </c>
      <c r="R6945" s="8">
        <f>MONTH(Tabla1[[#This Row],[Date]])</f>
        <v>2</v>
      </c>
      <c r="S6945" s="8">
        <f>YEAR(Tabla1[[#This Row],[Date]])</f>
        <v>2023</v>
      </c>
      <c r="V6945">
        <v>229</v>
      </c>
    </row>
    <row r="6946" spans="1:22" x14ac:dyDescent="0.2">
      <c r="A6946">
        <v>6932</v>
      </c>
      <c r="B6946" s="1">
        <v>44964</v>
      </c>
      <c r="C6946" t="s">
        <v>261</v>
      </c>
      <c r="D6946" t="s">
        <v>1569</v>
      </c>
      <c r="E6946">
        <v>1</v>
      </c>
      <c r="F6946" t="s">
        <v>532</v>
      </c>
      <c r="G6946" t="s">
        <v>263</v>
      </c>
      <c r="H6946" t="s">
        <v>2547</v>
      </c>
      <c r="M6946" s="2">
        <v>38000</v>
      </c>
      <c r="N6946" s="2">
        <v>65000</v>
      </c>
      <c r="O6946" s="2">
        <f>IF(Tabla1[[#This Row],[Mov]]="VNT",Tabla1[[#This Row],[Sale]]-Tabla1[[#This Row],[Cost]],-Tabla1[[#This Row],[Cost]]*Tabla1[[#This Row],[Cant]])</f>
        <v>-38000</v>
      </c>
      <c r="P6946" s="8">
        <f>IF(Tabla1[[#This Row],[Mov]]="VNT",-Tabla1[[#This Row],[Cant]],Tabla1[[#This Row],[Cant]])</f>
        <v>1</v>
      </c>
      <c r="Q6946" s="8">
        <f>DAY(Tabla1[[#This Row],[Date]])</f>
        <v>7</v>
      </c>
      <c r="R6946" s="8">
        <f>MONTH(Tabla1[[#This Row],[Date]])</f>
        <v>2</v>
      </c>
      <c r="S6946" s="8">
        <f>YEAR(Tabla1[[#This Row],[Date]])</f>
        <v>2023</v>
      </c>
      <c r="V6946">
        <v>-296</v>
      </c>
    </row>
    <row r="6947" spans="1:22" x14ac:dyDescent="0.2">
      <c r="A6947">
        <v>6933</v>
      </c>
      <c r="B6947" s="1">
        <v>44964</v>
      </c>
      <c r="C6947" t="s">
        <v>261</v>
      </c>
      <c r="D6947" t="s">
        <v>1569</v>
      </c>
      <c r="E6947">
        <v>2</v>
      </c>
      <c r="F6947" t="s">
        <v>532</v>
      </c>
      <c r="G6947" t="s">
        <v>266</v>
      </c>
      <c r="H6947" t="s">
        <v>2487</v>
      </c>
      <c r="M6947" s="2">
        <v>33000</v>
      </c>
      <c r="N6947" s="2">
        <v>60000</v>
      </c>
      <c r="O6947" s="2">
        <f>IF(Tabla1[[#This Row],[Mov]]="VNT",Tabla1[[#This Row],[Sale]]-Tabla1[[#This Row],[Cost]],-Tabla1[[#This Row],[Cost]]*Tabla1[[#This Row],[Cant]])</f>
        <v>-66000</v>
      </c>
      <c r="P6947" s="8">
        <f>IF(Tabla1[[#This Row],[Mov]]="VNT",-Tabla1[[#This Row],[Cant]],Tabla1[[#This Row],[Cant]])</f>
        <v>2</v>
      </c>
      <c r="Q6947" s="8">
        <f>DAY(Tabla1[[#This Row],[Date]])</f>
        <v>7</v>
      </c>
      <c r="R6947" s="8">
        <f>MONTH(Tabla1[[#This Row],[Date]])</f>
        <v>2</v>
      </c>
      <c r="S6947" s="8">
        <f>YEAR(Tabla1[[#This Row],[Date]])</f>
        <v>2023</v>
      </c>
    </row>
    <row r="6948" spans="1:22" x14ac:dyDescent="0.2">
      <c r="A6948">
        <v>6934</v>
      </c>
      <c r="B6948" s="1">
        <v>44964</v>
      </c>
      <c r="C6948" t="s">
        <v>261</v>
      </c>
      <c r="D6948" t="s">
        <v>1569</v>
      </c>
      <c r="E6948">
        <v>1</v>
      </c>
      <c r="F6948" t="s">
        <v>214</v>
      </c>
      <c r="G6948" t="s">
        <v>721</v>
      </c>
      <c r="H6948" t="s">
        <v>774</v>
      </c>
      <c r="M6948" s="2">
        <v>100000</v>
      </c>
      <c r="N6948" s="2">
        <v>180000</v>
      </c>
      <c r="O6948" s="2">
        <f>IF(Tabla1[[#This Row],[Mov]]="VNT",Tabla1[[#This Row],[Sale]]-Tabla1[[#This Row],[Cost]],-Tabla1[[#This Row],[Cost]]*Tabla1[[#This Row],[Cant]])</f>
        <v>-100000</v>
      </c>
      <c r="P6948" s="8">
        <f>IF(Tabla1[[#This Row],[Mov]]="VNT",-Tabla1[[#This Row],[Cant]],Tabla1[[#This Row],[Cant]])</f>
        <v>1</v>
      </c>
      <c r="Q6948" s="8">
        <f>DAY(Tabla1[[#This Row],[Date]])</f>
        <v>7</v>
      </c>
      <c r="R6948" s="8">
        <f>MONTH(Tabla1[[#This Row],[Date]])</f>
        <v>2</v>
      </c>
      <c r="S6948" s="8">
        <f>YEAR(Tabla1[[#This Row],[Date]])</f>
        <v>2023</v>
      </c>
    </row>
    <row r="6949" spans="1:22" x14ac:dyDescent="0.2">
      <c r="A6949">
        <v>6935</v>
      </c>
      <c r="B6949" s="1">
        <v>44964</v>
      </c>
      <c r="C6949" t="s">
        <v>261</v>
      </c>
      <c r="D6949" t="s">
        <v>1569</v>
      </c>
      <c r="E6949">
        <v>2</v>
      </c>
      <c r="F6949" t="s">
        <v>628</v>
      </c>
      <c r="G6949" t="s">
        <v>266</v>
      </c>
      <c r="H6949" t="s">
        <v>1208</v>
      </c>
      <c r="M6949" s="2">
        <v>8500</v>
      </c>
      <c r="N6949" s="2">
        <v>24000</v>
      </c>
      <c r="O6949" s="2">
        <f>IF(Tabla1[[#This Row],[Mov]]="VNT",Tabla1[[#This Row],[Sale]]-Tabla1[[#This Row],[Cost]],-Tabla1[[#This Row],[Cost]]*Tabla1[[#This Row],[Cant]])</f>
        <v>-17000</v>
      </c>
      <c r="P6949" s="8">
        <f>IF(Tabla1[[#This Row],[Mov]]="VNT",-Tabla1[[#This Row],[Cant]],Tabla1[[#This Row],[Cant]])</f>
        <v>2</v>
      </c>
      <c r="Q6949" s="8">
        <f>DAY(Tabla1[[#This Row],[Date]])</f>
        <v>7</v>
      </c>
      <c r="R6949" s="8">
        <f>MONTH(Tabla1[[#This Row],[Date]])</f>
        <v>2</v>
      </c>
      <c r="S6949" s="8">
        <f>YEAR(Tabla1[[#This Row],[Date]])</f>
        <v>2023</v>
      </c>
    </row>
    <row r="6950" spans="1:22" x14ac:dyDescent="0.2">
      <c r="A6950">
        <v>6936</v>
      </c>
      <c r="B6950" s="1">
        <v>44964</v>
      </c>
      <c r="C6950" t="s">
        <v>261</v>
      </c>
      <c r="D6950" t="s">
        <v>1569</v>
      </c>
      <c r="E6950">
        <v>1</v>
      </c>
      <c r="F6950" t="s">
        <v>628</v>
      </c>
      <c r="G6950" t="s">
        <v>266</v>
      </c>
      <c r="H6950" t="s">
        <v>2548</v>
      </c>
      <c r="M6950" s="2">
        <v>8500</v>
      </c>
      <c r="N6950" s="2">
        <v>24000</v>
      </c>
      <c r="O6950" s="2">
        <f>IF(Tabla1[[#This Row],[Mov]]="VNT",Tabla1[[#This Row],[Sale]]-Tabla1[[#This Row],[Cost]],-Tabla1[[#This Row],[Cost]]*Tabla1[[#This Row],[Cant]])</f>
        <v>-8500</v>
      </c>
      <c r="P6950" s="8">
        <f>IF(Tabla1[[#This Row],[Mov]]="VNT",-Tabla1[[#This Row],[Cant]],Tabla1[[#This Row],[Cant]])</f>
        <v>1</v>
      </c>
      <c r="Q6950" s="8">
        <f>DAY(Tabla1[[#This Row],[Date]])</f>
        <v>7</v>
      </c>
      <c r="R6950" s="8">
        <f>MONTH(Tabla1[[#This Row],[Date]])</f>
        <v>2</v>
      </c>
      <c r="S6950" s="8">
        <f>YEAR(Tabla1[[#This Row],[Date]])</f>
        <v>2023</v>
      </c>
    </row>
    <row r="6951" spans="1:22" x14ac:dyDescent="0.2">
      <c r="A6951">
        <v>6937</v>
      </c>
      <c r="B6951" s="1">
        <v>44964</v>
      </c>
      <c r="C6951" t="s">
        <v>260</v>
      </c>
      <c r="D6951" t="s">
        <v>332</v>
      </c>
      <c r="E6951">
        <v>1</v>
      </c>
      <c r="F6951" t="s">
        <v>532</v>
      </c>
      <c r="G6951" t="s">
        <v>273</v>
      </c>
      <c r="H6951" t="s">
        <v>552</v>
      </c>
      <c r="M6951" s="2">
        <v>18000</v>
      </c>
      <c r="N6951" s="2">
        <v>35000</v>
      </c>
      <c r="O6951" s="2">
        <f>IF(Tabla1[[#This Row],[Mov]]="VNT",Tabla1[[#This Row],[Sale]]-Tabla1[[#This Row],[Cost]],-Tabla1[[#This Row],[Cost]]*Tabla1[[#This Row],[Cant]])</f>
        <v>17000</v>
      </c>
      <c r="P6951" s="8">
        <f>IF(Tabla1[[#This Row],[Mov]]="VNT",-Tabla1[[#This Row],[Cant]],Tabla1[[#This Row],[Cant]])</f>
        <v>-1</v>
      </c>
      <c r="Q6951" s="8">
        <f>DAY(Tabla1[[#This Row],[Date]])</f>
        <v>7</v>
      </c>
      <c r="R6951" s="8">
        <f>MONTH(Tabla1[[#This Row],[Date]])</f>
        <v>2</v>
      </c>
      <c r="S6951" s="8">
        <f>YEAR(Tabla1[[#This Row],[Date]])</f>
        <v>2023</v>
      </c>
    </row>
    <row r="6952" spans="1:22" x14ac:dyDescent="0.2">
      <c r="A6952">
        <v>6938</v>
      </c>
      <c r="B6952" s="1">
        <v>44964</v>
      </c>
      <c r="C6952" t="s">
        <v>260</v>
      </c>
      <c r="D6952" t="s">
        <v>332</v>
      </c>
      <c r="E6952">
        <v>1</v>
      </c>
      <c r="F6952" t="s">
        <v>116</v>
      </c>
      <c r="G6952" t="s">
        <v>382</v>
      </c>
      <c r="H6952" t="s">
        <v>514</v>
      </c>
      <c r="M6952" s="2">
        <v>5139</v>
      </c>
      <c r="N6952" s="2">
        <v>5500</v>
      </c>
      <c r="O6952" s="2">
        <f>IF(Tabla1[[#This Row],[Mov]]="VNT",Tabla1[[#This Row],[Sale]]-Tabla1[[#This Row],[Cost]],-Tabla1[[#This Row],[Cost]]*Tabla1[[#This Row],[Cant]])</f>
        <v>361</v>
      </c>
      <c r="P6952" s="8">
        <f>IF(Tabla1[[#This Row],[Mov]]="VNT",-Tabla1[[#This Row],[Cant]],Tabla1[[#This Row],[Cant]])</f>
        <v>-1</v>
      </c>
      <c r="Q6952" s="8">
        <f>DAY(Tabla1[[#This Row],[Date]])</f>
        <v>7</v>
      </c>
      <c r="R6952" s="8">
        <f>MONTH(Tabla1[[#This Row],[Date]])</f>
        <v>2</v>
      </c>
      <c r="S6952" s="8">
        <f>YEAR(Tabla1[[#This Row],[Date]])</f>
        <v>2023</v>
      </c>
    </row>
    <row r="6953" spans="1:22" x14ac:dyDescent="0.2">
      <c r="A6953">
        <v>6939</v>
      </c>
      <c r="B6953" s="1">
        <v>44964</v>
      </c>
      <c r="C6953" t="s">
        <v>260</v>
      </c>
      <c r="D6953" t="s">
        <v>332</v>
      </c>
      <c r="E6953">
        <v>1</v>
      </c>
      <c r="F6953" t="s">
        <v>891</v>
      </c>
      <c r="G6953" t="s">
        <v>262</v>
      </c>
      <c r="H6953" t="s">
        <v>1938</v>
      </c>
      <c r="M6953" s="2">
        <v>3500</v>
      </c>
      <c r="N6953" s="2">
        <v>10000</v>
      </c>
      <c r="O6953" s="2">
        <f>IF(Tabla1[[#This Row],[Mov]]="VNT",Tabla1[[#This Row],[Sale]]-Tabla1[[#This Row],[Cost]],-Tabla1[[#This Row],[Cost]]*Tabla1[[#This Row],[Cant]])</f>
        <v>6500</v>
      </c>
      <c r="P6953" s="8">
        <f>IF(Tabla1[[#This Row],[Mov]]="VNT",-Tabla1[[#This Row],[Cant]],Tabla1[[#This Row],[Cant]])</f>
        <v>-1</v>
      </c>
      <c r="Q6953" s="8">
        <f>DAY(Tabla1[[#This Row],[Date]])</f>
        <v>7</v>
      </c>
      <c r="R6953" s="8">
        <f>MONTH(Tabla1[[#This Row],[Date]])</f>
        <v>2</v>
      </c>
      <c r="S6953" s="8">
        <f>YEAR(Tabla1[[#This Row],[Date]])</f>
        <v>2023</v>
      </c>
    </row>
    <row r="6954" spans="1:22" x14ac:dyDescent="0.2">
      <c r="A6954">
        <v>6940</v>
      </c>
      <c r="B6954" s="1">
        <v>44964</v>
      </c>
      <c r="C6954" t="s">
        <v>260</v>
      </c>
      <c r="D6954" t="s">
        <v>332</v>
      </c>
      <c r="E6954">
        <v>1</v>
      </c>
      <c r="F6954" t="s">
        <v>386</v>
      </c>
      <c r="G6954" t="s">
        <v>272</v>
      </c>
      <c r="H6954" t="s">
        <v>2496</v>
      </c>
      <c r="M6954" s="2">
        <v>68000</v>
      </c>
      <c r="N6954" s="2">
        <v>125000</v>
      </c>
      <c r="O6954" s="2">
        <f>IF(Tabla1[[#This Row],[Mov]]="VNT",Tabla1[[#This Row],[Sale]]-Tabla1[[#This Row],[Cost]],-Tabla1[[#This Row],[Cost]]*Tabla1[[#This Row],[Cant]])</f>
        <v>57000</v>
      </c>
      <c r="P6954" s="8">
        <f>IF(Tabla1[[#This Row],[Mov]]="VNT",-Tabla1[[#This Row],[Cant]],Tabla1[[#This Row],[Cant]])</f>
        <v>-1</v>
      </c>
      <c r="Q6954" s="8">
        <f>DAY(Tabla1[[#This Row],[Date]])</f>
        <v>7</v>
      </c>
      <c r="R6954" s="8">
        <f>MONTH(Tabla1[[#This Row],[Date]])</f>
        <v>2</v>
      </c>
      <c r="S6954" s="8">
        <f>YEAR(Tabla1[[#This Row],[Date]])</f>
        <v>2023</v>
      </c>
    </row>
    <row r="6955" spans="1:22" x14ac:dyDescent="0.2">
      <c r="A6955">
        <v>6941</v>
      </c>
      <c r="B6955" s="1">
        <v>44964</v>
      </c>
      <c r="C6955" t="s">
        <v>260</v>
      </c>
      <c r="D6955" t="s">
        <v>332</v>
      </c>
      <c r="E6955">
        <v>1</v>
      </c>
      <c r="F6955" t="s">
        <v>458</v>
      </c>
      <c r="G6955" t="s">
        <v>266</v>
      </c>
      <c r="H6955" t="s">
        <v>2549</v>
      </c>
      <c r="M6955" s="2">
        <v>1000</v>
      </c>
      <c r="N6955" s="2">
        <v>10000</v>
      </c>
      <c r="O6955" s="2">
        <f>IF(Tabla1[[#This Row],[Mov]]="VNT",Tabla1[[#This Row],[Sale]]-Tabla1[[#This Row],[Cost]],-Tabla1[[#This Row],[Cost]]*Tabla1[[#This Row],[Cant]])</f>
        <v>9000</v>
      </c>
      <c r="P6955" s="8">
        <f>IF(Tabla1[[#This Row],[Mov]]="VNT",-Tabla1[[#This Row],[Cant]],Tabla1[[#This Row],[Cant]])</f>
        <v>-1</v>
      </c>
      <c r="Q6955" s="8">
        <f>DAY(Tabla1[[#This Row],[Date]])</f>
        <v>7</v>
      </c>
      <c r="R6955" s="8">
        <f>MONTH(Tabla1[[#This Row],[Date]])</f>
        <v>2</v>
      </c>
      <c r="S6955" s="8">
        <f>YEAR(Tabla1[[#This Row],[Date]])</f>
        <v>2023</v>
      </c>
    </row>
    <row r="6956" spans="1:22" x14ac:dyDescent="0.2">
      <c r="A6956">
        <v>6942</v>
      </c>
      <c r="B6956" s="1">
        <v>44964</v>
      </c>
      <c r="C6956" t="s">
        <v>260</v>
      </c>
      <c r="D6956" t="s">
        <v>332</v>
      </c>
      <c r="E6956">
        <v>1</v>
      </c>
      <c r="F6956" t="s">
        <v>2435</v>
      </c>
      <c r="G6956" t="s">
        <v>266</v>
      </c>
      <c r="H6956" t="s">
        <v>2550</v>
      </c>
      <c r="M6956" s="2">
        <v>5000</v>
      </c>
      <c r="N6956" s="2">
        <v>15000</v>
      </c>
      <c r="O6956" s="2">
        <f>IF(Tabla1[[#This Row],[Mov]]="VNT",Tabla1[[#This Row],[Sale]]-Tabla1[[#This Row],[Cost]],-Tabla1[[#This Row],[Cost]]*Tabla1[[#This Row],[Cant]])</f>
        <v>10000</v>
      </c>
      <c r="P6956" s="8">
        <f>IF(Tabla1[[#This Row],[Mov]]="VNT",-Tabla1[[#This Row],[Cant]],Tabla1[[#This Row],[Cant]])</f>
        <v>-1</v>
      </c>
      <c r="Q6956" s="8">
        <f>DAY(Tabla1[[#This Row],[Date]])</f>
        <v>7</v>
      </c>
      <c r="R6956" s="8">
        <f>MONTH(Tabla1[[#This Row],[Date]])</f>
        <v>2</v>
      </c>
      <c r="S6956" s="8">
        <f>YEAR(Tabla1[[#This Row],[Date]])</f>
        <v>2023</v>
      </c>
    </row>
    <row r="6957" spans="1:22" x14ac:dyDescent="0.2">
      <c r="A6957">
        <v>6943</v>
      </c>
      <c r="B6957" s="1">
        <v>44964</v>
      </c>
      <c r="C6957" t="s">
        <v>260</v>
      </c>
      <c r="D6957" t="s">
        <v>332</v>
      </c>
      <c r="E6957">
        <v>1</v>
      </c>
      <c r="F6957" t="s">
        <v>26</v>
      </c>
      <c r="G6957" t="s">
        <v>999</v>
      </c>
      <c r="H6957" t="s">
        <v>16</v>
      </c>
      <c r="M6957" s="2">
        <v>8500</v>
      </c>
      <c r="N6957" s="2">
        <v>18000</v>
      </c>
      <c r="O6957" s="2">
        <f>IF(Tabla1[[#This Row],[Mov]]="VNT",Tabla1[[#This Row],[Sale]]-Tabla1[[#This Row],[Cost]],-Tabla1[[#This Row],[Cost]]*Tabla1[[#This Row],[Cant]])</f>
        <v>9500</v>
      </c>
      <c r="P6957" s="8">
        <f>IF(Tabla1[[#This Row],[Mov]]="VNT",-Tabla1[[#This Row],[Cant]],Tabla1[[#This Row],[Cant]])</f>
        <v>-1</v>
      </c>
      <c r="Q6957" s="8">
        <f>DAY(Tabla1[[#This Row],[Date]])</f>
        <v>7</v>
      </c>
      <c r="R6957" s="8">
        <f>MONTH(Tabla1[[#This Row],[Date]])</f>
        <v>2</v>
      </c>
      <c r="S6957" s="8">
        <f>YEAR(Tabla1[[#This Row],[Date]])</f>
        <v>2023</v>
      </c>
    </row>
    <row r="6958" spans="1:22" x14ac:dyDescent="0.2">
      <c r="A6958">
        <v>6944</v>
      </c>
      <c r="B6958" s="1">
        <v>44964</v>
      </c>
      <c r="C6958" t="s">
        <v>260</v>
      </c>
      <c r="D6958" t="s">
        <v>332</v>
      </c>
      <c r="E6958">
        <v>1</v>
      </c>
      <c r="F6958" t="s">
        <v>1958</v>
      </c>
      <c r="G6958" t="s">
        <v>273</v>
      </c>
      <c r="H6958" t="s">
        <v>2551</v>
      </c>
      <c r="M6958" s="2">
        <v>8500</v>
      </c>
      <c r="N6958" s="2">
        <v>15000</v>
      </c>
      <c r="O6958" s="2">
        <f>IF(Tabla1[[#This Row],[Mov]]="VNT",Tabla1[[#This Row],[Sale]]-Tabla1[[#This Row],[Cost]],-Tabla1[[#This Row],[Cost]]*Tabla1[[#This Row],[Cant]])</f>
        <v>6500</v>
      </c>
      <c r="P6958" s="8">
        <f>IF(Tabla1[[#This Row],[Mov]]="VNT",-Tabla1[[#This Row],[Cant]],Tabla1[[#This Row],[Cant]])</f>
        <v>-1</v>
      </c>
      <c r="Q6958" s="8">
        <f>DAY(Tabla1[[#This Row],[Date]])</f>
        <v>7</v>
      </c>
      <c r="R6958" s="8">
        <f>MONTH(Tabla1[[#This Row],[Date]])</f>
        <v>2</v>
      </c>
      <c r="S6958" s="8">
        <f>YEAR(Tabla1[[#This Row],[Date]])</f>
        <v>2023</v>
      </c>
    </row>
    <row r="6959" spans="1:22" x14ac:dyDescent="0.2">
      <c r="A6959">
        <v>6945</v>
      </c>
      <c r="B6959" s="1">
        <v>44964</v>
      </c>
      <c r="C6959" t="s">
        <v>260</v>
      </c>
      <c r="D6959" t="s">
        <v>332</v>
      </c>
      <c r="E6959">
        <v>1</v>
      </c>
      <c r="F6959" t="s">
        <v>224</v>
      </c>
      <c r="G6959" t="s">
        <v>272</v>
      </c>
      <c r="H6959" t="s">
        <v>252</v>
      </c>
      <c r="M6959" s="2">
        <v>8000</v>
      </c>
      <c r="N6959" s="2">
        <v>20000</v>
      </c>
      <c r="O6959" s="2">
        <f>IF(Tabla1[[#This Row],[Mov]]="VNT",Tabla1[[#This Row],[Sale]]-Tabla1[[#This Row],[Cost]],-Tabla1[[#This Row],[Cost]]*Tabla1[[#This Row],[Cant]])</f>
        <v>12000</v>
      </c>
      <c r="P6959" s="8">
        <f>IF(Tabla1[[#This Row],[Mov]]="VNT",-Tabla1[[#This Row],[Cant]],Tabla1[[#This Row],[Cant]])</f>
        <v>-1</v>
      </c>
      <c r="Q6959" s="8">
        <f>DAY(Tabla1[[#This Row],[Date]])</f>
        <v>7</v>
      </c>
      <c r="R6959" s="8">
        <f>MONTH(Tabla1[[#This Row],[Date]])</f>
        <v>2</v>
      </c>
      <c r="S6959" s="8">
        <f>YEAR(Tabla1[[#This Row],[Date]])</f>
        <v>2023</v>
      </c>
    </row>
    <row r="6960" spans="1:22" x14ac:dyDescent="0.2">
      <c r="A6960">
        <v>6946</v>
      </c>
      <c r="B6960" s="1">
        <v>44965</v>
      </c>
      <c r="C6960" t="s">
        <v>260</v>
      </c>
      <c r="D6960" t="s">
        <v>332</v>
      </c>
      <c r="E6960">
        <v>1</v>
      </c>
      <c r="F6960" t="s">
        <v>225</v>
      </c>
      <c r="G6960" t="s">
        <v>263</v>
      </c>
      <c r="H6960" t="s">
        <v>478</v>
      </c>
      <c r="M6960" s="2">
        <v>1100</v>
      </c>
      <c r="N6960" s="2">
        <v>10000</v>
      </c>
      <c r="O6960" s="2">
        <f>IF(Tabla1[[#This Row],[Mov]]="VNT",Tabla1[[#This Row],[Sale]]-Tabla1[[#This Row],[Cost]],-Tabla1[[#This Row],[Cost]]*Tabla1[[#This Row],[Cant]])</f>
        <v>8900</v>
      </c>
      <c r="P6960" s="8">
        <f>IF(Tabla1[[#This Row],[Mov]]="VNT",-Tabla1[[#This Row],[Cant]],Tabla1[[#This Row],[Cant]])</f>
        <v>-1</v>
      </c>
      <c r="Q6960" s="8">
        <f>DAY(Tabla1[[#This Row],[Date]])</f>
        <v>8</v>
      </c>
      <c r="R6960" s="8">
        <f>MONTH(Tabla1[[#This Row],[Date]])</f>
        <v>2</v>
      </c>
      <c r="S6960" s="8">
        <f>YEAR(Tabla1[[#This Row],[Date]])</f>
        <v>2023</v>
      </c>
    </row>
    <row r="6961" spans="1:19" x14ac:dyDescent="0.2">
      <c r="A6961">
        <v>6947</v>
      </c>
      <c r="B6961" s="1">
        <v>44965</v>
      </c>
      <c r="C6961" t="s">
        <v>260</v>
      </c>
      <c r="D6961" t="s">
        <v>332</v>
      </c>
      <c r="E6961">
        <v>1</v>
      </c>
      <c r="F6961" t="s">
        <v>225</v>
      </c>
      <c r="G6961" t="s">
        <v>262</v>
      </c>
      <c r="H6961" t="s">
        <v>1966</v>
      </c>
      <c r="M6961" s="2">
        <v>900</v>
      </c>
      <c r="N6961" s="2">
        <v>10000</v>
      </c>
      <c r="O6961" s="2">
        <f>IF(Tabla1[[#This Row],[Mov]]="VNT",Tabla1[[#This Row],[Sale]]-Tabla1[[#This Row],[Cost]],-Tabla1[[#This Row],[Cost]]*Tabla1[[#This Row],[Cant]])</f>
        <v>9100</v>
      </c>
      <c r="P6961" s="8">
        <f>IF(Tabla1[[#This Row],[Mov]]="VNT",-Tabla1[[#This Row],[Cant]],Tabla1[[#This Row],[Cant]])</f>
        <v>-1</v>
      </c>
      <c r="Q6961" s="8">
        <f>DAY(Tabla1[[#This Row],[Date]])</f>
        <v>8</v>
      </c>
      <c r="R6961" s="8">
        <f>MONTH(Tabla1[[#This Row],[Date]])</f>
        <v>2</v>
      </c>
      <c r="S6961" s="8">
        <f>YEAR(Tabla1[[#This Row],[Date]])</f>
        <v>2023</v>
      </c>
    </row>
    <row r="6962" spans="1:19" x14ac:dyDescent="0.2">
      <c r="A6962">
        <v>6948</v>
      </c>
      <c r="B6962" s="1">
        <v>44965</v>
      </c>
      <c r="C6962" t="s">
        <v>260</v>
      </c>
      <c r="D6962" t="s">
        <v>332</v>
      </c>
      <c r="E6962">
        <v>1</v>
      </c>
      <c r="F6962" t="s">
        <v>891</v>
      </c>
      <c r="G6962" t="s">
        <v>263</v>
      </c>
      <c r="H6962" t="s">
        <v>478</v>
      </c>
      <c r="M6962" s="2">
        <v>3500</v>
      </c>
      <c r="N6962" s="2">
        <v>10000</v>
      </c>
      <c r="O6962" s="2">
        <f>IF(Tabla1[[#This Row],[Mov]]="VNT",Tabla1[[#This Row],[Sale]]-Tabla1[[#This Row],[Cost]],-Tabla1[[#This Row],[Cost]]*Tabla1[[#This Row],[Cant]])</f>
        <v>6500</v>
      </c>
      <c r="P6962" s="8">
        <f>IF(Tabla1[[#This Row],[Mov]]="VNT",-Tabla1[[#This Row],[Cant]],Tabla1[[#This Row],[Cant]])</f>
        <v>-1</v>
      </c>
      <c r="Q6962" s="8">
        <f>DAY(Tabla1[[#This Row],[Date]])</f>
        <v>8</v>
      </c>
      <c r="R6962" s="8">
        <f>MONTH(Tabla1[[#This Row],[Date]])</f>
        <v>2</v>
      </c>
      <c r="S6962" s="8">
        <f>YEAR(Tabla1[[#This Row],[Date]])</f>
        <v>2023</v>
      </c>
    </row>
    <row r="6963" spans="1:19" x14ac:dyDescent="0.2">
      <c r="A6963">
        <v>6949</v>
      </c>
      <c r="B6963" s="1">
        <v>44965</v>
      </c>
      <c r="C6963" t="s">
        <v>260</v>
      </c>
      <c r="D6963" t="s">
        <v>332</v>
      </c>
      <c r="E6963">
        <v>1</v>
      </c>
      <c r="F6963" t="s">
        <v>458</v>
      </c>
      <c r="G6963" t="s">
        <v>266</v>
      </c>
      <c r="H6963" t="s">
        <v>2552</v>
      </c>
      <c r="M6963" s="2">
        <v>0</v>
      </c>
      <c r="N6963" s="2">
        <v>40000</v>
      </c>
      <c r="O6963" s="2">
        <f>IF(Tabla1[[#This Row],[Mov]]="VNT",Tabla1[[#This Row],[Sale]]-Tabla1[[#This Row],[Cost]],-Tabla1[[#This Row],[Cost]]*Tabla1[[#This Row],[Cant]])</f>
        <v>40000</v>
      </c>
      <c r="P6963" s="8">
        <f>IF(Tabla1[[#This Row],[Mov]]="VNT",-Tabla1[[#This Row],[Cant]],Tabla1[[#This Row],[Cant]])</f>
        <v>-1</v>
      </c>
      <c r="Q6963" s="8">
        <f>DAY(Tabla1[[#This Row],[Date]])</f>
        <v>8</v>
      </c>
      <c r="R6963" s="8">
        <f>MONTH(Tabla1[[#This Row],[Date]])</f>
        <v>2</v>
      </c>
      <c r="S6963" s="8">
        <f>YEAR(Tabla1[[#This Row],[Date]])</f>
        <v>2023</v>
      </c>
    </row>
    <row r="6964" spans="1:19" x14ac:dyDescent="0.2">
      <c r="A6964">
        <v>6950</v>
      </c>
      <c r="B6964" s="1">
        <v>44965</v>
      </c>
      <c r="C6964" t="s">
        <v>260</v>
      </c>
      <c r="D6964" t="s">
        <v>332</v>
      </c>
      <c r="E6964">
        <v>1</v>
      </c>
      <c r="F6964" t="s">
        <v>225</v>
      </c>
      <c r="G6964" t="s">
        <v>272</v>
      </c>
      <c r="H6964" t="s">
        <v>252</v>
      </c>
      <c r="M6964" s="2">
        <v>900</v>
      </c>
      <c r="N6964" s="2">
        <v>10000</v>
      </c>
      <c r="O6964" s="2">
        <f>IF(Tabla1[[#This Row],[Mov]]="VNT",Tabla1[[#This Row],[Sale]]-Tabla1[[#This Row],[Cost]],-Tabla1[[#This Row],[Cost]]*Tabla1[[#This Row],[Cant]])</f>
        <v>9100</v>
      </c>
      <c r="P6964" s="8">
        <f>IF(Tabla1[[#This Row],[Mov]]="VNT",-Tabla1[[#This Row],[Cant]],Tabla1[[#This Row],[Cant]])</f>
        <v>-1</v>
      </c>
      <c r="Q6964" s="8">
        <f>DAY(Tabla1[[#This Row],[Date]])</f>
        <v>8</v>
      </c>
      <c r="R6964" s="8">
        <f>MONTH(Tabla1[[#This Row],[Date]])</f>
        <v>2</v>
      </c>
      <c r="S6964" s="8">
        <f>YEAR(Tabla1[[#This Row],[Date]])</f>
        <v>2023</v>
      </c>
    </row>
    <row r="6965" spans="1:19" x14ac:dyDescent="0.2">
      <c r="A6965">
        <v>6951</v>
      </c>
      <c r="B6965" s="1">
        <v>44965</v>
      </c>
      <c r="C6965" t="s">
        <v>260</v>
      </c>
      <c r="D6965" t="s">
        <v>332</v>
      </c>
      <c r="E6965">
        <v>1</v>
      </c>
      <c r="F6965" t="s">
        <v>891</v>
      </c>
      <c r="G6965" t="s">
        <v>272</v>
      </c>
      <c r="H6965" t="s">
        <v>252</v>
      </c>
      <c r="M6965" s="2">
        <v>3500</v>
      </c>
      <c r="N6965" s="2">
        <v>10000</v>
      </c>
      <c r="O6965" s="2">
        <f>IF(Tabla1[[#This Row],[Mov]]="VNT",Tabla1[[#This Row],[Sale]]-Tabla1[[#This Row],[Cost]],-Tabla1[[#This Row],[Cost]]*Tabla1[[#This Row],[Cant]])</f>
        <v>6500</v>
      </c>
      <c r="P6965" s="8">
        <f>IF(Tabla1[[#This Row],[Mov]]="VNT",-Tabla1[[#This Row],[Cant]],Tabla1[[#This Row],[Cant]])</f>
        <v>-1</v>
      </c>
      <c r="Q6965" s="8">
        <f>DAY(Tabla1[[#This Row],[Date]])</f>
        <v>8</v>
      </c>
      <c r="R6965" s="8">
        <f>MONTH(Tabla1[[#This Row],[Date]])</f>
        <v>2</v>
      </c>
      <c r="S6965" s="8">
        <f>YEAR(Tabla1[[#This Row],[Date]])</f>
        <v>2023</v>
      </c>
    </row>
    <row r="6966" spans="1:19" x14ac:dyDescent="0.2">
      <c r="A6966">
        <v>6952</v>
      </c>
      <c r="B6966" s="1">
        <v>44965</v>
      </c>
      <c r="C6966" t="s">
        <v>260</v>
      </c>
      <c r="D6966" t="s">
        <v>332</v>
      </c>
      <c r="E6966">
        <v>1</v>
      </c>
      <c r="F6966" t="s">
        <v>365</v>
      </c>
      <c r="G6966" t="s">
        <v>366</v>
      </c>
      <c r="H6966" t="s">
        <v>2553</v>
      </c>
      <c r="M6966" s="2">
        <v>27500</v>
      </c>
      <c r="N6966" s="2">
        <v>65000</v>
      </c>
      <c r="O6966" s="2">
        <f>IF(Tabla1[[#This Row],[Mov]]="VNT",Tabla1[[#This Row],[Sale]]-Tabla1[[#This Row],[Cost]],-Tabla1[[#This Row],[Cost]]*Tabla1[[#This Row],[Cant]])</f>
        <v>37500</v>
      </c>
      <c r="P6966" s="8">
        <f>IF(Tabla1[[#This Row],[Mov]]="VNT",-Tabla1[[#This Row],[Cant]],Tabla1[[#This Row],[Cant]])</f>
        <v>-1</v>
      </c>
      <c r="Q6966" s="8">
        <f>DAY(Tabla1[[#This Row],[Date]])</f>
        <v>8</v>
      </c>
      <c r="R6966" s="8">
        <f>MONTH(Tabla1[[#This Row],[Date]])</f>
        <v>2</v>
      </c>
      <c r="S6966" s="8">
        <f>YEAR(Tabla1[[#This Row],[Date]])</f>
        <v>2023</v>
      </c>
    </row>
    <row r="6967" spans="1:19" x14ac:dyDescent="0.2">
      <c r="A6967">
        <v>6953</v>
      </c>
      <c r="B6967" s="1">
        <v>44965</v>
      </c>
      <c r="C6967" t="s">
        <v>260</v>
      </c>
      <c r="D6967" t="s">
        <v>332</v>
      </c>
      <c r="E6967">
        <v>1</v>
      </c>
      <c r="F6967" t="s">
        <v>21</v>
      </c>
      <c r="G6967" t="s">
        <v>272</v>
      </c>
      <c r="H6967" t="s">
        <v>830</v>
      </c>
      <c r="M6967" s="2">
        <v>3500</v>
      </c>
      <c r="N6967" s="2">
        <v>15000</v>
      </c>
      <c r="O6967" s="2">
        <f>IF(Tabla1[[#This Row],[Mov]]="VNT",Tabla1[[#This Row],[Sale]]-Tabla1[[#This Row],[Cost]],-Tabla1[[#This Row],[Cost]]*Tabla1[[#This Row],[Cant]])</f>
        <v>11500</v>
      </c>
      <c r="P6967" s="8">
        <f>IF(Tabla1[[#This Row],[Mov]]="VNT",-Tabla1[[#This Row],[Cant]],Tabla1[[#This Row],[Cant]])</f>
        <v>-1</v>
      </c>
      <c r="Q6967" s="8">
        <f>DAY(Tabla1[[#This Row],[Date]])</f>
        <v>8</v>
      </c>
      <c r="R6967" s="8">
        <f>MONTH(Tabla1[[#This Row],[Date]])</f>
        <v>2</v>
      </c>
      <c r="S6967" s="8">
        <f>YEAR(Tabla1[[#This Row],[Date]])</f>
        <v>2023</v>
      </c>
    </row>
    <row r="6968" spans="1:19" x14ac:dyDescent="0.2">
      <c r="A6968">
        <v>6954</v>
      </c>
      <c r="B6968" s="1">
        <v>44965</v>
      </c>
      <c r="C6968" t="s">
        <v>260</v>
      </c>
      <c r="D6968" t="s">
        <v>332</v>
      </c>
      <c r="E6968">
        <v>1</v>
      </c>
      <c r="F6968" t="s">
        <v>26</v>
      </c>
      <c r="G6968" t="s">
        <v>266</v>
      </c>
      <c r="H6968" t="s">
        <v>2554</v>
      </c>
      <c r="M6968" s="2">
        <v>0</v>
      </c>
      <c r="N6968" s="2">
        <v>20000</v>
      </c>
      <c r="O6968" s="2">
        <f>IF(Tabla1[[#This Row],[Mov]]="VNT",Tabla1[[#This Row],[Sale]]-Tabla1[[#This Row],[Cost]],-Tabla1[[#This Row],[Cost]]*Tabla1[[#This Row],[Cant]])</f>
        <v>20000</v>
      </c>
      <c r="P6968" s="8">
        <f>IF(Tabla1[[#This Row],[Mov]]="VNT",-Tabla1[[#This Row],[Cant]],Tabla1[[#This Row],[Cant]])</f>
        <v>-1</v>
      </c>
      <c r="Q6968" s="8">
        <f>DAY(Tabla1[[#This Row],[Date]])</f>
        <v>8</v>
      </c>
      <c r="R6968" s="8">
        <f>MONTH(Tabla1[[#This Row],[Date]])</f>
        <v>2</v>
      </c>
      <c r="S6968" s="8">
        <f>YEAR(Tabla1[[#This Row],[Date]])</f>
        <v>2023</v>
      </c>
    </row>
    <row r="6969" spans="1:19" x14ac:dyDescent="0.2">
      <c r="A6969">
        <v>6955</v>
      </c>
      <c r="B6969" s="1">
        <v>44965</v>
      </c>
      <c r="C6969" t="s">
        <v>260</v>
      </c>
      <c r="D6969" t="s">
        <v>332</v>
      </c>
      <c r="E6969">
        <v>1</v>
      </c>
      <c r="F6969" t="s">
        <v>532</v>
      </c>
      <c r="G6969" t="s">
        <v>273</v>
      </c>
      <c r="H6969" t="s">
        <v>552</v>
      </c>
      <c r="M6969" s="2">
        <v>18000</v>
      </c>
      <c r="N6969" s="2">
        <v>35000</v>
      </c>
      <c r="O6969" s="2">
        <f>IF(Tabla1[[#This Row],[Mov]]="VNT",Tabla1[[#This Row],[Sale]]-Tabla1[[#This Row],[Cost]],-Tabla1[[#This Row],[Cost]]*Tabla1[[#This Row],[Cant]])</f>
        <v>17000</v>
      </c>
      <c r="P6969" s="8">
        <f>IF(Tabla1[[#This Row],[Mov]]="VNT",-Tabla1[[#This Row],[Cant]],Tabla1[[#This Row],[Cant]])</f>
        <v>-1</v>
      </c>
      <c r="Q6969" s="8">
        <f>DAY(Tabla1[[#This Row],[Date]])</f>
        <v>8</v>
      </c>
      <c r="R6969" s="8">
        <f>MONTH(Tabla1[[#This Row],[Date]])</f>
        <v>2</v>
      </c>
      <c r="S6969" s="8">
        <f>YEAR(Tabla1[[#This Row],[Date]])</f>
        <v>2023</v>
      </c>
    </row>
    <row r="6970" spans="1:19" x14ac:dyDescent="0.2">
      <c r="A6970">
        <v>6956</v>
      </c>
      <c r="B6970" s="1">
        <v>44965</v>
      </c>
      <c r="C6970" t="s">
        <v>260</v>
      </c>
      <c r="D6970" t="s">
        <v>332</v>
      </c>
      <c r="E6970">
        <v>1</v>
      </c>
      <c r="F6970" t="s">
        <v>201</v>
      </c>
      <c r="G6970" t="s">
        <v>623</v>
      </c>
      <c r="H6970" t="s">
        <v>202</v>
      </c>
      <c r="M6970" s="2">
        <v>42000</v>
      </c>
      <c r="N6970" s="2">
        <v>63000</v>
      </c>
      <c r="O6970" s="2">
        <f>IF(Tabla1[[#This Row],[Mov]]="VNT",Tabla1[[#This Row],[Sale]]-Tabla1[[#This Row],[Cost]],-Tabla1[[#This Row],[Cost]]*Tabla1[[#This Row],[Cant]])</f>
        <v>21000</v>
      </c>
      <c r="P6970" s="8">
        <f>IF(Tabla1[[#This Row],[Mov]]="VNT",-Tabla1[[#This Row],[Cant]],Tabla1[[#This Row],[Cant]])</f>
        <v>-1</v>
      </c>
      <c r="Q6970" s="8">
        <f>DAY(Tabla1[[#This Row],[Date]])</f>
        <v>8</v>
      </c>
      <c r="R6970" s="8">
        <f>MONTH(Tabla1[[#This Row],[Date]])</f>
        <v>2</v>
      </c>
      <c r="S6970" s="8">
        <f>YEAR(Tabla1[[#This Row],[Date]])</f>
        <v>2023</v>
      </c>
    </row>
    <row r="6971" spans="1:19" x14ac:dyDescent="0.2">
      <c r="A6971">
        <v>6957</v>
      </c>
      <c r="B6971" s="1">
        <v>44965</v>
      </c>
      <c r="C6971" t="s">
        <v>260</v>
      </c>
      <c r="D6971" t="s">
        <v>332</v>
      </c>
      <c r="E6971">
        <v>1</v>
      </c>
      <c r="F6971" t="s">
        <v>2043</v>
      </c>
      <c r="G6971" t="s">
        <v>1765</v>
      </c>
      <c r="H6971" t="s">
        <v>2526</v>
      </c>
      <c r="M6971" s="2">
        <v>265000</v>
      </c>
      <c r="N6971" s="2">
        <v>325000</v>
      </c>
      <c r="O6971" s="2">
        <f>IF(Tabla1[[#This Row],[Mov]]="VNT",Tabla1[[#This Row],[Sale]]-Tabla1[[#This Row],[Cost]],-Tabla1[[#This Row],[Cost]]*Tabla1[[#This Row],[Cant]])</f>
        <v>60000</v>
      </c>
      <c r="P6971" s="8">
        <f>IF(Tabla1[[#This Row],[Mov]]="VNT",-Tabla1[[#This Row],[Cant]],Tabla1[[#This Row],[Cant]])</f>
        <v>-1</v>
      </c>
      <c r="Q6971" s="8">
        <f>DAY(Tabla1[[#This Row],[Date]])</f>
        <v>8</v>
      </c>
      <c r="R6971" s="8">
        <f>MONTH(Tabla1[[#This Row],[Date]])</f>
        <v>2</v>
      </c>
      <c r="S6971" s="8">
        <f>YEAR(Tabla1[[#This Row],[Date]])</f>
        <v>2023</v>
      </c>
    </row>
    <row r="6972" spans="1:19" x14ac:dyDescent="0.2">
      <c r="A6972">
        <v>6958</v>
      </c>
      <c r="B6972" s="1">
        <v>44965</v>
      </c>
      <c r="C6972" t="s">
        <v>260</v>
      </c>
      <c r="D6972" t="s">
        <v>332</v>
      </c>
      <c r="E6972">
        <v>1</v>
      </c>
      <c r="F6972" t="s">
        <v>929</v>
      </c>
      <c r="G6972" t="s">
        <v>266</v>
      </c>
      <c r="H6972" t="s">
        <v>2409</v>
      </c>
      <c r="M6972" s="2">
        <v>15000</v>
      </c>
      <c r="N6972" s="2">
        <v>25000</v>
      </c>
      <c r="O6972" s="2">
        <f>IF(Tabla1[[#This Row],[Mov]]="VNT",Tabla1[[#This Row],[Sale]]-Tabla1[[#This Row],[Cost]],-Tabla1[[#This Row],[Cost]]*Tabla1[[#This Row],[Cant]])</f>
        <v>10000</v>
      </c>
      <c r="P6972" s="8">
        <f>IF(Tabla1[[#This Row],[Mov]]="VNT",-Tabla1[[#This Row],[Cant]],Tabla1[[#This Row],[Cant]])</f>
        <v>-1</v>
      </c>
      <c r="Q6972" s="8">
        <f>DAY(Tabla1[[#This Row],[Date]])</f>
        <v>8</v>
      </c>
      <c r="R6972" s="8">
        <f>MONTH(Tabla1[[#This Row],[Date]])</f>
        <v>2</v>
      </c>
      <c r="S6972" s="8">
        <f>YEAR(Tabla1[[#This Row],[Date]])</f>
        <v>2023</v>
      </c>
    </row>
    <row r="6973" spans="1:19" x14ac:dyDescent="0.2">
      <c r="A6973">
        <v>6959</v>
      </c>
      <c r="B6973" s="1">
        <v>44965</v>
      </c>
      <c r="C6973" t="s">
        <v>260</v>
      </c>
      <c r="D6973" t="s">
        <v>332</v>
      </c>
      <c r="E6973">
        <v>1</v>
      </c>
      <c r="F6973" t="s">
        <v>458</v>
      </c>
      <c r="G6973" t="s">
        <v>263</v>
      </c>
      <c r="H6973" t="s">
        <v>2555</v>
      </c>
      <c r="M6973" s="2">
        <v>0</v>
      </c>
      <c r="N6973" s="2">
        <v>20000</v>
      </c>
      <c r="O6973" s="2">
        <f>IF(Tabla1[[#This Row],[Mov]]="VNT",Tabla1[[#This Row],[Sale]]-Tabla1[[#This Row],[Cost]],-Tabla1[[#This Row],[Cost]]*Tabla1[[#This Row],[Cant]])</f>
        <v>20000</v>
      </c>
      <c r="P6973" s="8">
        <f>IF(Tabla1[[#This Row],[Mov]]="VNT",-Tabla1[[#This Row],[Cant]],Tabla1[[#This Row],[Cant]])</f>
        <v>-1</v>
      </c>
      <c r="Q6973" s="8">
        <f>DAY(Tabla1[[#This Row],[Date]])</f>
        <v>8</v>
      </c>
      <c r="R6973" s="8">
        <f>MONTH(Tabla1[[#This Row],[Date]])</f>
        <v>2</v>
      </c>
      <c r="S6973" s="8">
        <f>YEAR(Tabla1[[#This Row],[Date]])</f>
        <v>2023</v>
      </c>
    </row>
    <row r="6974" spans="1:19" x14ac:dyDescent="0.2">
      <c r="A6974">
        <v>6960</v>
      </c>
      <c r="B6974" s="1">
        <v>44965</v>
      </c>
      <c r="C6974" t="s">
        <v>260</v>
      </c>
      <c r="D6974" t="s">
        <v>332</v>
      </c>
      <c r="E6974">
        <v>1</v>
      </c>
      <c r="F6974" t="s">
        <v>458</v>
      </c>
      <c r="G6974" t="s">
        <v>263</v>
      </c>
      <c r="H6974" t="s">
        <v>2556</v>
      </c>
      <c r="M6974" s="2">
        <v>0</v>
      </c>
      <c r="N6974" s="2">
        <v>3000</v>
      </c>
      <c r="O6974" s="2">
        <f>IF(Tabla1[[#This Row],[Mov]]="VNT",Tabla1[[#This Row],[Sale]]-Tabla1[[#This Row],[Cost]],-Tabla1[[#This Row],[Cost]]*Tabla1[[#This Row],[Cant]])</f>
        <v>3000</v>
      </c>
      <c r="P6974" s="8">
        <f>IF(Tabla1[[#This Row],[Mov]]="VNT",-Tabla1[[#This Row],[Cant]],Tabla1[[#This Row],[Cant]])</f>
        <v>-1</v>
      </c>
      <c r="Q6974" s="8">
        <f>DAY(Tabla1[[#This Row],[Date]])</f>
        <v>8</v>
      </c>
      <c r="R6974" s="8">
        <f>MONTH(Tabla1[[#This Row],[Date]])</f>
        <v>2</v>
      </c>
      <c r="S6974" s="8">
        <f>YEAR(Tabla1[[#This Row],[Date]])</f>
        <v>2023</v>
      </c>
    </row>
    <row r="6975" spans="1:19" x14ac:dyDescent="0.2">
      <c r="A6975">
        <v>6961</v>
      </c>
      <c r="B6975" s="1">
        <v>44965</v>
      </c>
      <c r="C6975" t="s">
        <v>260</v>
      </c>
      <c r="D6975" t="s">
        <v>332</v>
      </c>
      <c r="E6975">
        <v>1</v>
      </c>
      <c r="F6975" t="s">
        <v>225</v>
      </c>
      <c r="G6975" t="s">
        <v>263</v>
      </c>
      <c r="H6975" t="s">
        <v>391</v>
      </c>
      <c r="M6975" s="2">
        <v>1100</v>
      </c>
      <c r="N6975" s="2">
        <v>10000</v>
      </c>
      <c r="O6975" s="2">
        <f>IF(Tabla1[[#This Row],[Mov]]="VNT",Tabla1[[#This Row],[Sale]]-Tabla1[[#This Row],[Cost]],-Tabla1[[#This Row],[Cost]]*Tabla1[[#This Row],[Cant]])</f>
        <v>8900</v>
      </c>
      <c r="P6975" s="8">
        <f>IF(Tabla1[[#This Row],[Mov]]="VNT",-Tabla1[[#This Row],[Cant]],Tabla1[[#This Row],[Cant]])</f>
        <v>-1</v>
      </c>
      <c r="Q6975" s="8">
        <f>DAY(Tabla1[[#This Row],[Date]])</f>
        <v>8</v>
      </c>
      <c r="R6975" s="8">
        <f>MONTH(Tabla1[[#This Row],[Date]])</f>
        <v>2</v>
      </c>
      <c r="S6975" s="8">
        <f>YEAR(Tabla1[[#This Row],[Date]])</f>
        <v>2023</v>
      </c>
    </row>
    <row r="6976" spans="1:19" x14ac:dyDescent="0.2">
      <c r="A6976">
        <v>6962</v>
      </c>
      <c r="B6976" s="1">
        <v>44965</v>
      </c>
      <c r="C6976" t="s">
        <v>260</v>
      </c>
      <c r="D6976" t="s">
        <v>332</v>
      </c>
      <c r="E6976">
        <v>1</v>
      </c>
      <c r="F6976" t="s">
        <v>3257</v>
      </c>
      <c r="G6976" t="s">
        <v>263</v>
      </c>
      <c r="H6976" t="s">
        <v>2557</v>
      </c>
      <c r="M6976" s="2">
        <v>4000</v>
      </c>
      <c r="N6976" s="2">
        <v>15000</v>
      </c>
      <c r="O6976" s="2">
        <f>IF(Tabla1[[#This Row],[Mov]]="VNT",Tabla1[[#This Row],[Sale]]-Tabla1[[#This Row],[Cost]],-Tabla1[[#This Row],[Cost]]*Tabla1[[#This Row],[Cant]])</f>
        <v>11000</v>
      </c>
      <c r="P6976" s="8">
        <f>IF(Tabla1[[#This Row],[Mov]]="VNT",-Tabla1[[#This Row],[Cant]],Tabla1[[#This Row],[Cant]])</f>
        <v>-1</v>
      </c>
      <c r="Q6976" s="8">
        <f>DAY(Tabla1[[#This Row],[Date]])</f>
        <v>8</v>
      </c>
      <c r="R6976" s="8">
        <f>MONTH(Tabla1[[#This Row],[Date]])</f>
        <v>2</v>
      </c>
      <c r="S6976" s="8">
        <f>YEAR(Tabla1[[#This Row],[Date]])</f>
        <v>2023</v>
      </c>
    </row>
    <row r="6977" spans="1:19" x14ac:dyDescent="0.2">
      <c r="A6977">
        <v>6963</v>
      </c>
      <c r="B6977" s="1">
        <v>44965</v>
      </c>
      <c r="C6977" t="s">
        <v>260</v>
      </c>
      <c r="D6977" t="s">
        <v>332</v>
      </c>
      <c r="E6977">
        <v>1</v>
      </c>
      <c r="F6977" t="s">
        <v>458</v>
      </c>
      <c r="G6977" t="s">
        <v>263</v>
      </c>
      <c r="H6977" t="s">
        <v>2558</v>
      </c>
      <c r="M6977" s="2">
        <v>0</v>
      </c>
      <c r="N6977" s="2">
        <v>7000</v>
      </c>
      <c r="O6977" s="2">
        <f>IF(Tabla1[[#This Row],[Mov]]="VNT",Tabla1[[#This Row],[Sale]]-Tabla1[[#This Row],[Cost]],-Tabla1[[#This Row],[Cost]]*Tabla1[[#This Row],[Cant]])</f>
        <v>7000</v>
      </c>
      <c r="P6977" s="8">
        <f>IF(Tabla1[[#This Row],[Mov]]="VNT",-Tabla1[[#This Row],[Cant]],Tabla1[[#This Row],[Cant]])</f>
        <v>-1</v>
      </c>
      <c r="Q6977" s="8">
        <f>DAY(Tabla1[[#This Row],[Date]])</f>
        <v>8</v>
      </c>
      <c r="R6977" s="8">
        <f>MONTH(Tabla1[[#This Row],[Date]])</f>
        <v>2</v>
      </c>
      <c r="S6977" s="8">
        <f>YEAR(Tabla1[[#This Row],[Date]])</f>
        <v>2023</v>
      </c>
    </row>
    <row r="6978" spans="1:19" x14ac:dyDescent="0.2">
      <c r="A6978">
        <v>6964</v>
      </c>
      <c r="B6978" s="1">
        <v>44965</v>
      </c>
      <c r="C6978" t="s">
        <v>260</v>
      </c>
      <c r="D6978" t="s">
        <v>332</v>
      </c>
      <c r="E6978">
        <v>1</v>
      </c>
      <c r="F6978" t="s">
        <v>455</v>
      </c>
      <c r="G6978" t="s">
        <v>349</v>
      </c>
      <c r="H6978" t="s">
        <v>457</v>
      </c>
      <c r="M6978" s="2">
        <v>0</v>
      </c>
      <c r="N6978" s="2">
        <v>4000</v>
      </c>
      <c r="O6978" s="2">
        <f>IF(Tabla1[[#This Row],[Mov]]="VNT",Tabla1[[#This Row],[Sale]]-Tabla1[[#This Row],[Cost]],-Tabla1[[#This Row],[Cost]]*Tabla1[[#This Row],[Cant]])</f>
        <v>4000</v>
      </c>
      <c r="P6978" s="8">
        <f>IF(Tabla1[[#This Row],[Mov]]="VNT",-Tabla1[[#This Row],[Cant]],Tabla1[[#This Row],[Cant]])</f>
        <v>-1</v>
      </c>
      <c r="Q6978" s="8">
        <f>DAY(Tabla1[[#This Row],[Date]])</f>
        <v>8</v>
      </c>
      <c r="R6978" s="8">
        <f>MONTH(Tabla1[[#This Row],[Date]])</f>
        <v>2</v>
      </c>
      <c r="S6978" s="8">
        <f>YEAR(Tabla1[[#This Row],[Date]])</f>
        <v>2023</v>
      </c>
    </row>
    <row r="6979" spans="1:19" x14ac:dyDescent="0.2">
      <c r="A6979">
        <v>6965</v>
      </c>
      <c r="B6979" s="1">
        <v>44965</v>
      </c>
      <c r="C6979" t="s">
        <v>260</v>
      </c>
      <c r="D6979" t="s">
        <v>332</v>
      </c>
      <c r="E6979">
        <v>1</v>
      </c>
      <c r="F6979" t="s">
        <v>628</v>
      </c>
      <c r="G6979" t="s">
        <v>266</v>
      </c>
      <c r="H6979" t="s">
        <v>769</v>
      </c>
      <c r="M6979" s="2">
        <v>27000</v>
      </c>
      <c r="N6979" s="2">
        <v>45000</v>
      </c>
      <c r="O6979" s="2">
        <f>IF(Tabla1[[#This Row],[Mov]]="VNT",Tabla1[[#This Row],[Sale]]-Tabla1[[#This Row],[Cost]],-Tabla1[[#This Row],[Cost]]*Tabla1[[#This Row],[Cant]])</f>
        <v>18000</v>
      </c>
      <c r="P6979" s="8">
        <f>IF(Tabla1[[#This Row],[Mov]]="VNT",-Tabla1[[#This Row],[Cant]],Tabla1[[#This Row],[Cant]])</f>
        <v>-1</v>
      </c>
      <c r="Q6979" s="8">
        <f>DAY(Tabla1[[#This Row],[Date]])</f>
        <v>8</v>
      </c>
      <c r="R6979" s="8">
        <f>MONTH(Tabla1[[#This Row],[Date]])</f>
        <v>2</v>
      </c>
      <c r="S6979" s="8">
        <f>YEAR(Tabla1[[#This Row],[Date]])</f>
        <v>2023</v>
      </c>
    </row>
    <row r="6980" spans="1:19" x14ac:dyDescent="0.2">
      <c r="A6980">
        <v>6966</v>
      </c>
      <c r="B6980" s="1">
        <v>44965</v>
      </c>
      <c r="C6980" t="s">
        <v>260</v>
      </c>
      <c r="D6980" t="s">
        <v>332</v>
      </c>
      <c r="E6980">
        <v>1</v>
      </c>
      <c r="F6980" t="s">
        <v>116</v>
      </c>
      <c r="G6980" t="s">
        <v>347</v>
      </c>
      <c r="H6980" t="s">
        <v>518</v>
      </c>
      <c r="M6980" s="2">
        <v>10279</v>
      </c>
      <c r="N6980" s="2">
        <v>11000</v>
      </c>
      <c r="O6980" s="2">
        <f>IF(Tabla1[[#This Row],[Mov]]="VNT",Tabla1[[#This Row],[Sale]]-Tabla1[[#This Row],[Cost]],-Tabla1[[#This Row],[Cost]]*Tabla1[[#This Row],[Cant]])</f>
        <v>721</v>
      </c>
      <c r="P6980" s="8">
        <f>IF(Tabla1[[#This Row],[Mov]]="VNT",-Tabla1[[#This Row],[Cant]],Tabla1[[#This Row],[Cant]])</f>
        <v>-1</v>
      </c>
      <c r="Q6980" s="8">
        <f>DAY(Tabla1[[#This Row],[Date]])</f>
        <v>8</v>
      </c>
      <c r="R6980" s="8">
        <f>MONTH(Tabla1[[#This Row],[Date]])</f>
        <v>2</v>
      </c>
      <c r="S6980" s="8">
        <f>YEAR(Tabla1[[#This Row],[Date]])</f>
        <v>2023</v>
      </c>
    </row>
    <row r="6981" spans="1:19" x14ac:dyDescent="0.2">
      <c r="A6981">
        <v>6967</v>
      </c>
      <c r="B6981" s="1">
        <v>44965</v>
      </c>
      <c r="C6981" t="s">
        <v>260</v>
      </c>
      <c r="D6981" t="s">
        <v>332</v>
      </c>
      <c r="E6981">
        <v>1</v>
      </c>
      <c r="F6981" t="s">
        <v>116</v>
      </c>
      <c r="G6981" t="s">
        <v>647</v>
      </c>
      <c r="H6981" t="s">
        <v>668</v>
      </c>
      <c r="M6981" s="2">
        <v>5606</v>
      </c>
      <c r="N6981" s="2">
        <v>6000</v>
      </c>
      <c r="O6981" s="2">
        <f>IF(Tabla1[[#This Row],[Mov]]="VNT",Tabla1[[#This Row],[Sale]]-Tabla1[[#This Row],[Cost]],-Tabla1[[#This Row],[Cost]]*Tabla1[[#This Row],[Cant]])</f>
        <v>394</v>
      </c>
      <c r="P6981" s="8">
        <f>IF(Tabla1[[#This Row],[Mov]]="VNT",-Tabla1[[#This Row],[Cant]],Tabla1[[#This Row],[Cant]])</f>
        <v>-1</v>
      </c>
      <c r="Q6981" s="8">
        <f>DAY(Tabla1[[#This Row],[Date]])</f>
        <v>8</v>
      </c>
      <c r="R6981" s="8">
        <f>MONTH(Tabla1[[#This Row],[Date]])</f>
        <v>2</v>
      </c>
      <c r="S6981" s="8">
        <f>YEAR(Tabla1[[#This Row],[Date]])</f>
        <v>2023</v>
      </c>
    </row>
    <row r="6982" spans="1:19" x14ac:dyDescent="0.2">
      <c r="A6982">
        <v>6968</v>
      </c>
      <c r="B6982" s="1">
        <v>44965</v>
      </c>
      <c r="C6982" t="s">
        <v>260</v>
      </c>
      <c r="D6982" t="s">
        <v>332</v>
      </c>
      <c r="E6982">
        <v>1</v>
      </c>
      <c r="F6982" t="s">
        <v>26</v>
      </c>
      <c r="G6982" t="s">
        <v>263</v>
      </c>
      <c r="H6982" t="s">
        <v>2232</v>
      </c>
      <c r="M6982" s="2">
        <v>8000</v>
      </c>
      <c r="N6982" s="2">
        <v>22000</v>
      </c>
      <c r="O6982" s="2">
        <f>IF(Tabla1[[#This Row],[Mov]]="VNT",Tabla1[[#This Row],[Sale]]-Tabla1[[#This Row],[Cost]],-Tabla1[[#This Row],[Cost]]*Tabla1[[#This Row],[Cant]])</f>
        <v>14000</v>
      </c>
      <c r="P6982" s="8">
        <f>IF(Tabla1[[#This Row],[Mov]]="VNT",-Tabla1[[#This Row],[Cant]],Tabla1[[#This Row],[Cant]])</f>
        <v>-1</v>
      </c>
      <c r="Q6982" s="8">
        <f>DAY(Tabla1[[#This Row],[Date]])</f>
        <v>8</v>
      </c>
      <c r="R6982" s="8">
        <f>MONTH(Tabla1[[#This Row],[Date]])</f>
        <v>2</v>
      </c>
      <c r="S6982" s="8">
        <f>YEAR(Tabla1[[#This Row],[Date]])</f>
        <v>2023</v>
      </c>
    </row>
    <row r="6983" spans="1:19" x14ac:dyDescent="0.2">
      <c r="A6983">
        <v>6969</v>
      </c>
      <c r="B6983" s="1">
        <v>44965</v>
      </c>
      <c r="C6983" t="s">
        <v>260</v>
      </c>
      <c r="D6983" t="s">
        <v>332</v>
      </c>
      <c r="E6983">
        <v>1</v>
      </c>
      <c r="F6983" t="s">
        <v>116</v>
      </c>
      <c r="G6983" t="s">
        <v>589</v>
      </c>
      <c r="H6983" t="s">
        <v>1173</v>
      </c>
      <c r="M6983" s="2">
        <v>15420</v>
      </c>
      <c r="N6983" s="2">
        <v>16500</v>
      </c>
      <c r="O6983" s="2">
        <f>IF(Tabla1[[#This Row],[Mov]]="VNT",Tabla1[[#This Row],[Sale]]-Tabla1[[#This Row],[Cost]],-Tabla1[[#This Row],[Cost]]*Tabla1[[#This Row],[Cant]])</f>
        <v>1080</v>
      </c>
      <c r="P6983" s="8">
        <f>IF(Tabla1[[#This Row],[Mov]]="VNT",-Tabla1[[#This Row],[Cant]],Tabla1[[#This Row],[Cant]])</f>
        <v>-1</v>
      </c>
      <c r="Q6983" s="8">
        <f>DAY(Tabla1[[#This Row],[Date]])</f>
        <v>8</v>
      </c>
      <c r="R6983" s="8">
        <f>MONTH(Tabla1[[#This Row],[Date]])</f>
        <v>2</v>
      </c>
      <c r="S6983" s="8">
        <f>YEAR(Tabla1[[#This Row],[Date]])</f>
        <v>2023</v>
      </c>
    </row>
    <row r="6984" spans="1:19" x14ac:dyDescent="0.2">
      <c r="A6984">
        <v>6970</v>
      </c>
      <c r="B6984" s="1">
        <v>44965</v>
      </c>
      <c r="C6984" t="s">
        <v>260</v>
      </c>
      <c r="D6984" t="s">
        <v>332</v>
      </c>
      <c r="E6984">
        <v>1</v>
      </c>
      <c r="F6984" t="s">
        <v>233</v>
      </c>
      <c r="G6984" t="s">
        <v>266</v>
      </c>
      <c r="H6984" t="s">
        <v>234</v>
      </c>
      <c r="M6984" s="2">
        <v>3000</v>
      </c>
      <c r="N6984" s="2">
        <v>10000</v>
      </c>
      <c r="O6984" s="2">
        <f>IF(Tabla1[[#This Row],[Mov]]="VNT",Tabla1[[#This Row],[Sale]]-Tabla1[[#This Row],[Cost]],-Tabla1[[#This Row],[Cost]]*Tabla1[[#This Row],[Cant]])</f>
        <v>7000</v>
      </c>
      <c r="P6984" s="8">
        <f>IF(Tabla1[[#This Row],[Mov]]="VNT",-Tabla1[[#This Row],[Cant]],Tabla1[[#This Row],[Cant]])</f>
        <v>-1</v>
      </c>
      <c r="Q6984" s="8">
        <f>DAY(Tabla1[[#This Row],[Date]])</f>
        <v>8</v>
      </c>
      <c r="R6984" s="8">
        <f>MONTH(Tabla1[[#This Row],[Date]])</f>
        <v>2</v>
      </c>
      <c r="S6984" s="8">
        <f>YEAR(Tabla1[[#This Row],[Date]])</f>
        <v>2023</v>
      </c>
    </row>
    <row r="6985" spans="1:19" x14ac:dyDescent="0.2">
      <c r="A6985">
        <v>6971</v>
      </c>
      <c r="B6985" s="1">
        <v>44965</v>
      </c>
      <c r="C6985" t="s">
        <v>260</v>
      </c>
      <c r="D6985" t="s">
        <v>332</v>
      </c>
      <c r="E6985">
        <v>1</v>
      </c>
      <c r="F6985" t="s">
        <v>761</v>
      </c>
      <c r="G6985" t="s">
        <v>761</v>
      </c>
      <c r="H6985" t="s">
        <v>761</v>
      </c>
      <c r="M6985" s="2">
        <v>5000</v>
      </c>
      <c r="N6985" s="2">
        <v>13000</v>
      </c>
      <c r="O6985" s="2">
        <f>IF(Tabla1[[#This Row],[Mov]]="VNT",Tabla1[[#This Row],[Sale]]-Tabla1[[#This Row],[Cost]],-Tabla1[[#This Row],[Cost]]*Tabla1[[#This Row],[Cant]])</f>
        <v>8000</v>
      </c>
      <c r="P6985" s="8">
        <f>IF(Tabla1[[#This Row],[Mov]]="VNT",-Tabla1[[#This Row],[Cant]],Tabla1[[#This Row],[Cant]])</f>
        <v>-1</v>
      </c>
      <c r="Q6985" s="8">
        <f>DAY(Tabla1[[#This Row],[Date]])</f>
        <v>8</v>
      </c>
      <c r="R6985" s="8">
        <f>MONTH(Tabla1[[#This Row],[Date]])</f>
        <v>2</v>
      </c>
      <c r="S6985" s="8">
        <f>YEAR(Tabla1[[#This Row],[Date]])</f>
        <v>2023</v>
      </c>
    </row>
    <row r="6986" spans="1:19" x14ac:dyDescent="0.2">
      <c r="A6986">
        <v>6972</v>
      </c>
      <c r="B6986" s="1">
        <v>44965</v>
      </c>
      <c r="C6986" t="s">
        <v>260</v>
      </c>
      <c r="D6986" t="s">
        <v>332</v>
      </c>
      <c r="E6986">
        <v>1</v>
      </c>
      <c r="F6986" t="s">
        <v>116</v>
      </c>
      <c r="G6986" t="s">
        <v>349</v>
      </c>
      <c r="H6986" t="s">
        <v>515</v>
      </c>
      <c r="M6986" s="2">
        <v>6074</v>
      </c>
      <c r="N6986" s="2">
        <v>6500</v>
      </c>
      <c r="O6986" s="2">
        <f>IF(Tabla1[[#This Row],[Mov]]="VNT",Tabla1[[#This Row],[Sale]]-Tabla1[[#This Row],[Cost]],-Tabla1[[#This Row],[Cost]]*Tabla1[[#This Row],[Cant]])</f>
        <v>426</v>
      </c>
      <c r="P6986" s="8">
        <f>IF(Tabla1[[#This Row],[Mov]]="VNT",-Tabla1[[#This Row],[Cant]],Tabla1[[#This Row],[Cant]])</f>
        <v>-1</v>
      </c>
      <c r="Q6986" s="8">
        <f>DAY(Tabla1[[#This Row],[Date]])</f>
        <v>8</v>
      </c>
      <c r="R6986" s="8">
        <f>MONTH(Tabla1[[#This Row],[Date]])</f>
        <v>2</v>
      </c>
      <c r="S6986" s="8">
        <f>YEAR(Tabla1[[#This Row],[Date]])</f>
        <v>2023</v>
      </c>
    </row>
    <row r="6987" spans="1:19" x14ac:dyDescent="0.2">
      <c r="A6987">
        <v>6973</v>
      </c>
      <c r="B6987" s="1">
        <v>44966</v>
      </c>
      <c r="C6987" t="s">
        <v>260</v>
      </c>
      <c r="D6987" t="s">
        <v>332</v>
      </c>
      <c r="E6987">
        <v>1</v>
      </c>
      <c r="F6987" t="s">
        <v>116</v>
      </c>
      <c r="G6987" t="s">
        <v>347</v>
      </c>
      <c r="H6987" t="s">
        <v>518</v>
      </c>
      <c r="M6987" s="2">
        <v>6074</v>
      </c>
      <c r="N6987" s="2">
        <v>6500</v>
      </c>
      <c r="O6987" s="2">
        <f>IF(Tabla1[[#This Row],[Mov]]="VNT",Tabla1[[#This Row],[Sale]]-Tabla1[[#This Row],[Cost]],-Tabla1[[#This Row],[Cost]]*Tabla1[[#This Row],[Cant]])</f>
        <v>426</v>
      </c>
      <c r="P6987" s="8">
        <f>IF(Tabla1[[#This Row],[Mov]]="VNT",-Tabla1[[#This Row],[Cant]],Tabla1[[#This Row],[Cant]])</f>
        <v>-1</v>
      </c>
      <c r="Q6987" s="8">
        <f>DAY(Tabla1[[#This Row],[Date]])</f>
        <v>9</v>
      </c>
      <c r="R6987" s="8">
        <f>MONTH(Tabla1[[#This Row],[Date]])</f>
        <v>2</v>
      </c>
      <c r="S6987" s="8">
        <f>YEAR(Tabla1[[#This Row],[Date]])</f>
        <v>2023</v>
      </c>
    </row>
    <row r="6988" spans="1:19" x14ac:dyDescent="0.2">
      <c r="A6988">
        <v>6974</v>
      </c>
      <c r="B6988" s="1">
        <v>44966</v>
      </c>
      <c r="C6988" t="s">
        <v>260</v>
      </c>
      <c r="D6988" t="s">
        <v>332</v>
      </c>
      <c r="E6988">
        <v>1</v>
      </c>
      <c r="F6988" t="s">
        <v>458</v>
      </c>
      <c r="G6988" t="s">
        <v>266</v>
      </c>
      <c r="H6988" t="s">
        <v>2559</v>
      </c>
      <c r="M6988" s="2">
        <v>0</v>
      </c>
      <c r="N6988" s="2">
        <v>2000</v>
      </c>
      <c r="O6988" s="2">
        <f>IF(Tabla1[[#This Row],[Mov]]="VNT",Tabla1[[#This Row],[Sale]]-Tabla1[[#This Row],[Cost]],-Tabla1[[#This Row],[Cost]]*Tabla1[[#This Row],[Cant]])</f>
        <v>2000</v>
      </c>
      <c r="P6988" s="8">
        <f>IF(Tabla1[[#This Row],[Mov]]="VNT",-Tabla1[[#This Row],[Cant]],Tabla1[[#This Row],[Cant]])</f>
        <v>-1</v>
      </c>
      <c r="Q6988" s="8">
        <f>DAY(Tabla1[[#This Row],[Date]])</f>
        <v>9</v>
      </c>
      <c r="R6988" s="8">
        <f>MONTH(Tabla1[[#This Row],[Date]])</f>
        <v>2</v>
      </c>
      <c r="S6988" s="8">
        <f>YEAR(Tabla1[[#This Row],[Date]])</f>
        <v>2023</v>
      </c>
    </row>
    <row r="6989" spans="1:19" x14ac:dyDescent="0.2">
      <c r="A6989">
        <v>6975</v>
      </c>
      <c r="B6989" s="1">
        <v>44966</v>
      </c>
      <c r="C6989" t="s">
        <v>260</v>
      </c>
      <c r="D6989" t="s">
        <v>332</v>
      </c>
      <c r="E6989">
        <v>1</v>
      </c>
      <c r="F6989" t="s">
        <v>717</v>
      </c>
      <c r="G6989" t="s">
        <v>266</v>
      </c>
      <c r="H6989" t="s">
        <v>1080</v>
      </c>
      <c r="M6989" s="2">
        <v>7500</v>
      </c>
      <c r="N6989" s="2">
        <v>19000</v>
      </c>
      <c r="O6989" s="2">
        <f>IF(Tabla1[[#This Row],[Mov]]="VNT",Tabla1[[#This Row],[Sale]]-Tabla1[[#This Row],[Cost]],-Tabla1[[#This Row],[Cost]]*Tabla1[[#This Row],[Cant]])</f>
        <v>11500</v>
      </c>
      <c r="P6989" s="8">
        <f>IF(Tabla1[[#This Row],[Mov]]="VNT",-Tabla1[[#This Row],[Cant]],Tabla1[[#This Row],[Cant]])</f>
        <v>-1</v>
      </c>
      <c r="Q6989" s="8">
        <f>DAY(Tabla1[[#This Row],[Date]])</f>
        <v>9</v>
      </c>
      <c r="R6989" s="8">
        <f>MONTH(Tabla1[[#This Row],[Date]])</f>
        <v>2</v>
      </c>
      <c r="S6989" s="8">
        <f>YEAR(Tabla1[[#This Row],[Date]])</f>
        <v>2023</v>
      </c>
    </row>
    <row r="6990" spans="1:19" x14ac:dyDescent="0.2">
      <c r="A6990">
        <v>6976</v>
      </c>
      <c r="B6990" s="1">
        <v>44966</v>
      </c>
      <c r="C6990" t="s">
        <v>260</v>
      </c>
      <c r="D6990" t="s">
        <v>332</v>
      </c>
      <c r="E6990">
        <v>1</v>
      </c>
      <c r="F6990" t="s">
        <v>116</v>
      </c>
      <c r="G6990" t="s">
        <v>347</v>
      </c>
      <c r="H6990" t="s">
        <v>518</v>
      </c>
      <c r="M6990" s="2">
        <v>6074</v>
      </c>
      <c r="N6990" s="2">
        <v>6500</v>
      </c>
      <c r="O6990" s="2">
        <f>IF(Tabla1[[#This Row],[Mov]]="VNT",Tabla1[[#This Row],[Sale]]-Tabla1[[#This Row],[Cost]],-Tabla1[[#This Row],[Cost]]*Tabla1[[#This Row],[Cant]])</f>
        <v>426</v>
      </c>
      <c r="P6990" s="8">
        <f>IF(Tabla1[[#This Row],[Mov]]="VNT",-Tabla1[[#This Row],[Cant]],Tabla1[[#This Row],[Cant]])</f>
        <v>-1</v>
      </c>
      <c r="Q6990" s="8">
        <f>DAY(Tabla1[[#This Row],[Date]])</f>
        <v>9</v>
      </c>
      <c r="R6990" s="8">
        <f>MONTH(Tabla1[[#This Row],[Date]])</f>
        <v>2</v>
      </c>
      <c r="S6990" s="8">
        <f>YEAR(Tabla1[[#This Row],[Date]])</f>
        <v>2023</v>
      </c>
    </row>
    <row r="6991" spans="1:19" x14ac:dyDescent="0.2">
      <c r="A6991">
        <v>6977</v>
      </c>
      <c r="B6991" s="1">
        <v>44966</v>
      </c>
      <c r="C6991" t="s">
        <v>260</v>
      </c>
      <c r="D6991" t="s">
        <v>332</v>
      </c>
      <c r="E6991">
        <v>1</v>
      </c>
      <c r="F6991" t="s">
        <v>26</v>
      </c>
      <c r="G6991" t="s">
        <v>264</v>
      </c>
      <c r="H6991" t="s">
        <v>16</v>
      </c>
      <c r="M6991" s="2">
        <v>8000</v>
      </c>
      <c r="N6991" s="2">
        <v>20000</v>
      </c>
      <c r="O6991" s="2">
        <f>IF(Tabla1[[#This Row],[Mov]]="VNT",Tabla1[[#This Row],[Sale]]-Tabla1[[#This Row],[Cost]],-Tabla1[[#This Row],[Cost]]*Tabla1[[#This Row],[Cant]])</f>
        <v>12000</v>
      </c>
      <c r="P6991" s="8">
        <f>IF(Tabla1[[#This Row],[Mov]]="VNT",-Tabla1[[#This Row],[Cant]],Tabla1[[#This Row],[Cant]])</f>
        <v>-1</v>
      </c>
      <c r="Q6991" s="8">
        <f>DAY(Tabla1[[#This Row],[Date]])</f>
        <v>9</v>
      </c>
      <c r="R6991" s="8">
        <f>MONTH(Tabla1[[#This Row],[Date]])</f>
        <v>2</v>
      </c>
      <c r="S6991" s="8">
        <f>YEAR(Tabla1[[#This Row],[Date]])</f>
        <v>2023</v>
      </c>
    </row>
    <row r="6992" spans="1:19" x14ac:dyDescent="0.2">
      <c r="A6992">
        <v>6978</v>
      </c>
      <c r="B6992" s="1">
        <v>44966</v>
      </c>
      <c r="C6992" t="s">
        <v>260</v>
      </c>
      <c r="D6992" t="s">
        <v>332</v>
      </c>
      <c r="E6992">
        <v>1</v>
      </c>
      <c r="F6992" t="s">
        <v>225</v>
      </c>
      <c r="G6992" t="s">
        <v>262</v>
      </c>
      <c r="H6992" t="s">
        <v>1872</v>
      </c>
      <c r="M6992" s="2">
        <v>2000</v>
      </c>
      <c r="N6992" s="2">
        <v>10000</v>
      </c>
      <c r="O6992" s="2">
        <f>IF(Tabla1[[#This Row],[Mov]]="VNT",Tabla1[[#This Row],[Sale]]-Tabla1[[#This Row],[Cost]],-Tabla1[[#This Row],[Cost]]*Tabla1[[#This Row],[Cant]])</f>
        <v>8000</v>
      </c>
      <c r="P6992" s="8">
        <f>IF(Tabla1[[#This Row],[Mov]]="VNT",-Tabla1[[#This Row],[Cant]],Tabla1[[#This Row],[Cant]])</f>
        <v>-1</v>
      </c>
      <c r="Q6992" s="8">
        <f>DAY(Tabla1[[#This Row],[Date]])</f>
        <v>9</v>
      </c>
      <c r="R6992" s="8">
        <f>MONTH(Tabla1[[#This Row],[Date]])</f>
        <v>2</v>
      </c>
      <c r="S6992" s="8">
        <f>YEAR(Tabla1[[#This Row],[Date]])</f>
        <v>2023</v>
      </c>
    </row>
    <row r="6993" spans="1:19" x14ac:dyDescent="0.2">
      <c r="A6993">
        <v>6979</v>
      </c>
      <c r="B6993" s="1">
        <v>44966</v>
      </c>
      <c r="C6993" t="s">
        <v>260</v>
      </c>
      <c r="D6993" t="s">
        <v>332</v>
      </c>
      <c r="E6993">
        <v>1</v>
      </c>
      <c r="F6993" t="s">
        <v>224</v>
      </c>
      <c r="G6993" t="s">
        <v>262</v>
      </c>
      <c r="H6993" t="s">
        <v>1872</v>
      </c>
      <c r="M6993" s="2">
        <v>8000</v>
      </c>
      <c r="N6993" s="2">
        <v>20000</v>
      </c>
      <c r="O6993" s="2">
        <f>IF(Tabla1[[#This Row],[Mov]]="VNT",Tabla1[[#This Row],[Sale]]-Tabla1[[#This Row],[Cost]],-Tabla1[[#This Row],[Cost]]*Tabla1[[#This Row],[Cant]])</f>
        <v>12000</v>
      </c>
      <c r="P6993" s="8">
        <f>IF(Tabla1[[#This Row],[Mov]]="VNT",-Tabla1[[#This Row],[Cant]],Tabla1[[#This Row],[Cant]])</f>
        <v>-1</v>
      </c>
      <c r="Q6993" s="8">
        <f>DAY(Tabla1[[#This Row],[Date]])</f>
        <v>9</v>
      </c>
      <c r="R6993" s="8">
        <f>MONTH(Tabla1[[#This Row],[Date]])</f>
        <v>2</v>
      </c>
      <c r="S6993" s="8">
        <f>YEAR(Tabla1[[#This Row],[Date]])</f>
        <v>2023</v>
      </c>
    </row>
    <row r="6994" spans="1:19" x14ac:dyDescent="0.2">
      <c r="A6994">
        <v>6980</v>
      </c>
      <c r="B6994" s="1">
        <v>44966</v>
      </c>
      <c r="C6994" t="s">
        <v>260</v>
      </c>
      <c r="D6994" t="s">
        <v>332</v>
      </c>
      <c r="E6994">
        <v>1</v>
      </c>
      <c r="F6994" t="s">
        <v>342</v>
      </c>
      <c r="G6994" t="s">
        <v>262</v>
      </c>
      <c r="H6994" t="s">
        <v>1938</v>
      </c>
      <c r="M6994" s="2">
        <v>900</v>
      </c>
      <c r="N6994" s="2">
        <v>10000</v>
      </c>
      <c r="O6994" s="2">
        <f>IF(Tabla1[[#This Row],[Mov]]="VNT",Tabla1[[#This Row],[Sale]]-Tabla1[[#This Row],[Cost]],-Tabla1[[#This Row],[Cost]]*Tabla1[[#This Row],[Cant]])</f>
        <v>9100</v>
      </c>
      <c r="P6994" s="8">
        <f>IF(Tabla1[[#This Row],[Mov]]="VNT",-Tabla1[[#This Row],[Cant]],Tabla1[[#This Row],[Cant]])</f>
        <v>-1</v>
      </c>
      <c r="Q6994" s="8">
        <f>DAY(Tabla1[[#This Row],[Date]])</f>
        <v>9</v>
      </c>
      <c r="R6994" s="8">
        <f>MONTH(Tabla1[[#This Row],[Date]])</f>
        <v>2</v>
      </c>
      <c r="S6994" s="8">
        <f>YEAR(Tabla1[[#This Row],[Date]])</f>
        <v>2023</v>
      </c>
    </row>
    <row r="6995" spans="1:19" x14ac:dyDescent="0.2">
      <c r="A6995">
        <v>6981</v>
      </c>
      <c r="B6995" s="1">
        <v>44966</v>
      </c>
      <c r="C6995" t="s">
        <v>260</v>
      </c>
      <c r="D6995" t="s">
        <v>332</v>
      </c>
      <c r="E6995">
        <v>1</v>
      </c>
      <c r="F6995" t="s">
        <v>48</v>
      </c>
      <c r="G6995" t="s">
        <v>790</v>
      </c>
      <c r="H6995" t="s">
        <v>2132</v>
      </c>
      <c r="M6995" s="2">
        <v>240000</v>
      </c>
      <c r="N6995" s="2">
        <v>340000</v>
      </c>
      <c r="O6995" s="2">
        <f>IF(Tabla1[[#This Row],[Mov]]="VNT",Tabla1[[#This Row],[Sale]]-Tabla1[[#This Row],[Cost]],-Tabla1[[#This Row],[Cost]]*Tabla1[[#This Row],[Cant]])</f>
        <v>100000</v>
      </c>
      <c r="P6995" s="8">
        <f>IF(Tabla1[[#This Row],[Mov]]="VNT",-Tabla1[[#This Row],[Cant]],Tabla1[[#This Row],[Cant]])</f>
        <v>-1</v>
      </c>
      <c r="Q6995" s="8">
        <f>DAY(Tabla1[[#This Row],[Date]])</f>
        <v>9</v>
      </c>
      <c r="R6995" s="8">
        <f>MONTH(Tabla1[[#This Row],[Date]])</f>
        <v>2</v>
      </c>
      <c r="S6995" s="8">
        <f>YEAR(Tabla1[[#This Row],[Date]])</f>
        <v>2023</v>
      </c>
    </row>
    <row r="6996" spans="1:19" x14ac:dyDescent="0.2">
      <c r="A6996">
        <v>6982</v>
      </c>
      <c r="B6996" s="1">
        <v>44966</v>
      </c>
      <c r="C6996" t="s">
        <v>260</v>
      </c>
      <c r="D6996" t="s">
        <v>332</v>
      </c>
      <c r="E6996">
        <v>1</v>
      </c>
      <c r="F6996" t="s">
        <v>365</v>
      </c>
      <c r="G6996" t="s">
        <v>943</v>
      </c>
      <c r="H6996" t="s">
        <v>2392</v>
      </c>
      <c r="M6996" s="2">
        <v>4000</v>
      </c>
      <c r="N6996" s="2">
        <v>9000</v>
      </c>
      <c r="O6996" s="2">
        <f>IF(Tabla1[[#This Row],[Mov]]="VNT",Tabla1[[#This Row],[Sale]]-Tabla1[[#This Row],[Cost]],-Tabla1[[#This Row],[Cost]]*Tabla1[[#This Row],[Cant]])</f>
        <v>5000</v>
      </c>
      <c r="P6996" s="8">
        <f>IF(Tabla1[[#This Row],[Mov]]="VNT",-Tabla1[[#This Row],[Cant]],Tabla1[[#This Row],[Cant]])</f>
        <v>-1</v>
      </c>
      <c r="Q6996" s="8">
        <f>DAY(Tabla1[[#This Row],[Date]])</f>
        <v>9</v>
      </c>
      <c r="R6996" s="8">
        <f>MONTH(Tabla1[[#This Row],[Date]])</f>
        <v>2</v>
      </c>
      <c r="S6996" s="8">
        <f>YEAR(Tabla1[[#This Row],[Date]])</f>
        <v>2023</v>
      </c>
    </row>
    <row r="6997" spans="1:19" x14ac:dyDescent="0.2">
      <c r="A6997">
        <v>6983</v>
      </c>
      <c r="B6997" s="1">
        <v>44966</v>
      </c>
      <c r="C6997" t="s">
        <v>260</v>
      </c>
      <c r="D6997" t="s">
        <v>332</v>
      </c>
      <c r="E6997">
        <v>1</v>
      </c>
      <c r="F6997" t="s">
        <v>26</v>
      </c>
      <c r="G6997" t="s">
        <v>263</v>
      </c>
      <c r="H6997" t="s">
        <v>20</v>
      </c>
      <c r="M6997" s="2">
        <v>10000</v>
      </c>
      <c r="N6997" s="2">
        <v>22000</v>
      </c>
      <c r="O6997" s="2">
        <f>IF(Tabla1[[#This Row],[Mov]]="VNT",Tabla1[[#This Row],[Sale]]-Tabla1[[#This Row],[Cost]],-Tabla1[[#This Row],[Cost]]*Tabla1[[#This Row],[Cant]])</f>
        <v>12000</v>
      </c>
      <c r="P6997" s="8">
        <f>IF(Tabla1[[#This Row],[Mov]]="VNT",-Tabla1[[#This Row],[Cant]],Tabla1[[#This Row],[Cant]])</f>
        <v>-1</v>
      </c>
      <c r="Q6997" s="8">
        <f>DAY(Tabla1[[#This Row],[Date]])</f>
        <v>9</v>
      </c>
      <c r="R6997" s="8">
        <f>MONTH(Tabla1[[#This Row],[Date]])</f>
        <v>2</v>
      </c>
      <c r="S6997" s="8">
        <f>YEAR(Tabla1[[#This Row],[Date]])</f>
        <v>2023</v>
      </c>
    </row>
    <row r="6998" spans="1:19" x14ac:dyDescent="0.2">
      <c r="A6998">
        <v>6984</v>
      </c>
      <c r="B6998" s="1">
        <v>44966</v>
      </c>
      <c r="C6998" t="s">
        <v>260</v>
      </c>
      <c r="D6998" t="s">
        <v>332</v>
      </c>
      <c r="E6998">
        <v>1</v>
      </c>
      <c r="F6998" t="s">
        <v>21</v>
      </c>
      <c r="G6998" t="s">
        <v>741</v>
      </c>
      <c r="H6998" t="s">
        <v>20</v>
      </c>
      <c r="M6998" s="2">
        <v>16000</v>
      </c>
      <c r="N6998" s="2">
        <v>32000</v>
      </c>
      <c r="O6998" s="2">
        <f>IF(Tabla1[[#This Row],[Mov]]="VNT",Tabla1[[#This Row],[Sale]]-Tabla1[[#This Row],[Cost]],-Tabla1[[#This Row],[Cost]]*Tabla1[[#This Row],[Cant]])</f>
        <v>16000</v>
      </c>
      <c r="P6998" s="8">
        <f>IF(Tabla1[[#This Row],[Mov]]="VNT",-Tabla1[[#This Row],[Cant]],Tabla1[[#This Row],[Cant]])</f>
        <v>-1</v>
      </c>
      <c r="Q6998" s="8">
        <f>DAY(Tabla1[[#This Row],[Date]])</f>
        <v>9</v>
      </c>
      <c r="R6998" s="8">
        <f>MONTH(Tabla1[[#This Row],[Date]])</f>
        <v>2</v>
      </c>
      <c r="S6998" s="8">
        <f>YEAR(Tabla1[[#This Row],[Date]])</f>
        <v>2023</v>
      </c>
    </row>
    <row r="6999" spans="1:19" x14ac:dyDescent="0.2">
      <c r="A6999">
        <v>6985</v>
      </c>
      <c r="B6999" s="1">
        <v>44966</v>
      </c>
      <c r="C6999" t="s">
        <v>260</v>
      </c>
      <c r="D6999" t="s">
        <v>332</v>
      </c>
      <c r="E6999">
        <v>2</v>
      </c>
      <c r="F6999" t="s">
        <v>719</v>
      </c>
      <c r="G6999" t="s">
        <v>727</v>
      </c>
      <c r="H6999" t="s">
        <v>1139</v>
      </c>
      <c r="M6999" s="2">
        <v>1000</v>
      </c>
      <c r="N6999" s="2">
        <v>4000</v>
      </c>
      <c r="O6999" s="2">
        <f>IF(Tabla1[[#This Row],[Mov]]="VNT",Tabla1[[#This Row],[Sale]]-Tabla1[[#This Row],[Cost]],-Tabla1[[#This Row],[Cost]]*Tabla1[[#This Row],[Cant]])</f>
        <v>3000</v>
      </c>
      <c r="P6999" s="8">
        <f>IF(Tabla1[[#This Row],[Mov]]="VNT",-Tabla1[[#This Row],[Cant]],Tabla1[[#This Row],[Cant]])</f>
        <v>-2</v>
      </c>
      <c r="Q6999" s="8">
        <f>DAY(Tabla1[[#This Row],[Date]])</f>
        <v>9</v>
      </c>
      <c r="R6999" s="8">
        <f>MONTH(Tabla1[[#This Row],[Date]])</f>
        <v>2</v>
      </c>
      <c r="S6999" s="8">
        <f>YEAR(Tabla1[[#This Row],[Date]])</f>
        <v>2023</v>
      </c>
    </row>
    <row r="7000" spans="1:19" x14ac:dyDescent="0.2">
      <c r="A7000">
        <v>6986</v>
      </c>
      <c r="B7000" s="1">
        <v>44966</v>
      </c>
      <c r="C7000" t="s">
        <v>260</v>
      </c>
      <c r="D7000" t="s">
        <v>332</v>
      </c>
      <c r="E7000">
        <v>1</v>
      </c>
      <c r="F7000" t="s">
        <v>116</v>
      </c>
      <c r="G7000" t="s">
        <v>347</v>
      </c>
      <c r="H7000" t="s">
        <v>518</v>
      </c>
      <c r="M7000" s="2">
        <v>10279</v>
      </c>
      <c r="N7000" s="2">
        <v>11000</v>
      </c>
      <c r="O7000" s="2">
        <f>IF(Tabla1[[#This Row],[Mov]]="VNT",Tabla1[[#This Row],[Sale]]-Tabla1[[#This Row],[Cost]],-Tabla1[[#This Row],[Cost]]*Tabla1[[#This Row],[Cant]])</f>
        <v>721</v>
      </c>
      <c r="P7000" s="8">
        <f>IF(Tabla1[[#This Row],[Mov]]="VNT",-Tabla1[[#This Row],[Cant]],Tabla1[[#This Row],[Cant]])</f>
        <v>-1</v>
      </c>
      <c r="Q7000" s="8">
        <f>DAY(Tabla1[[#This Row],[Date]])</f>
        <v>9</v>
      </c>
      <c r="R7000" s="8">
        <f>MONTH(Tabla1[[#This Row],[Date]])</f>
        <v>2</v>
      </c>
      <c r="S7000" s="8">
        <f>YEAR(Tabla1[[#This Row],[Date]])</f>
        <v>2023</v>
      </c>
    </row>
    <row r="7001" spans="1:19" x14ac:dyDescent="0.2">
      <c r="A7001">
        <v>6987</v>
      </c>
      <c r="B7001" s="1">
        <v>44966</v>
      </c>
      <c r="C7001" t="s">
        <v>260</v>
      </c>
      <c r="D7001" t="s">
        <v>332</v>
      </c>
      <c r="E7001">
        <v>1</v>
      </c>
      <c r="F7001" t="s">
        <v>116</v>
      </c>
      <c r="G7001" t="s">
        <v>347</v>
      </c>
      <c r="H7001" t="s">
        <v>518</v>
      </c>
      <c r="M7001" s="2">
        <v>7008</v>
      </c>
      <c r="N7001" s="2">
        <v>7500</v>
      </c>
      <c r="O7001" s="2">
        <f>IF(Tabla1[[#This Row],[Mov]]="VNT",Tabla1[[#This Row],[Sale]]-Tabla1[[#This Row],[Cost]],-Tabla1[[#This Row],[Cost]]*Tabla1[[#This Row],[Cant]])</f>
        <v>492</v>
      </c>
      <c r="P7001" s="8">
        <f>IF(Tabla1[[#This Row],[Mov]]="VNT",-Tabla1[[#This Row],[Cant]],Tabla1[[#This Row],[Cant]])</f>
        <v>-1</v>
      </c>
      <c r="Q7001" s="8">
        <f>DAY(Tabla1[[#This Row],[Date]])</f>
        <v>9</v>
      </c>
      <c r="R7001" s="8">
        <f>MONTH(Tabla1[[#This Row],[Date]])</f>
        <v>2</v>
      </c>
      <c r="S7001" s="8">
        <f>YEAR(Tabla1[[#This Row],[Date]])</f>
        <v>2023</v>
      </c>
    </row>
    <row r="7002" spans="1:19" x14ac:dyDescent="0.2">
      <c r="A7002">
        <v>6988</v>
      </c>
      <c r="B7002" s="1">
        <v>44966</v>
      </c>
      <c r="C7002" t="s">
        <v>260</v>
      </c>
      <c r="D7002" t="s">
        <v>332</v>
      </c>
      <c r="E7002">
        <v>1</v>
      </c>
      <c r="F7002" t="s">
        <v>455</v>
      </c>
      <c r="G7002" t="s">
        <v>347</v>
      </c>
      <c r="H7002" t="s">
        <v>456</v>
      </c>
      <c r="M7002" s="2">
        <v>800</v>
      </c>
      <c r="N7002" s="2">
        <v>2000</v>
      </c>
      <c r="O7002" s="2">
        <f>IF(Tabla1[[#This Row],[Mov]]="VNT",Tabla1[[#This Row],[Sale]]-Tabla1[[#This Row],[Cost]],-Tabla1[[#This Row],[Cost]]*Tabla1[[#This Row],[Cant]])</f>
        <v>1200</v>
      </c>
      <c r="P7002" s="8">
        <f>IF(Tabla1[[#This Row],[Mov]]="VNT",-Tabla1[[#This Row],[Cant]],Tabla1[[#This Row],[Cant]])</f>
        <v>-1</v>
      </c>
      <c r="Q7002" s="8">
        <f>DAY(Tabla1[[#This Row],[Date]])</f>
        <v>9</v>
      </c>
      <c r="R7002" s="8">
        <f>MONTH(Tabla1[[#This Row],[Date]])</f>
        <v>2</v>
      </c>
      <c r="S7002" s="8">
        <f>YEAR(Tabla1[[#This Row],[Date]])</f>
        <v>2023</v>
      </c>
    </row>
    <row r="7003" spans="1:19" x14ac:dyDescent="0.2">
      <c r="A7003">
        <v>6989</v>
      </c>
      <c r="B7003" s="1">
        <v>44966</v>
      </c>
      <c r="C7003" t="s">
        <v>260</v>
      </c>
      <c r="D7003" t="s">
        <v>332</v>
      </c>
      <c r="E7003">
        <v>1</v>
      </c>
      <c r="F7003" t="s">
        <v>455</v>
      </c>
      <c r="G7003" t="s">
        <v>349</v>
      </c>
      <c r="H7003" t="s">
        <v>457</v>
      </c>
      <c r="M7003" s="2">
        <v>0</v>
      </c>
      <c r="N7003" s="2">
        <v>4000</v>
      </c>
      <c r="O7003" s="2">
        <f>IF(Tabla1[[#This Row],[Mov]]="VNT",Tabla1[[#This Row],[Sale]]-Tabla1[[#This Row],[Cost]],-Tabla1[[#This Row],[Cost]]*Tabla1[[#This Row],[Cant]])</f>
        <v>4000</v>
      </c>
      <c r="P7003" s="8">
        <f>IF(Tabla1[[#This Row],[Mov]]="VNT",-Tabla1[[#This Row],[Cant]],Tabla1[[#This Row],[Cant]])</f>
        <v>-1</v>
      </c>
      <c r="Q7003" s="8">
        <f>DAY(Tabla1[[#This Row],[Date]])</f>
        <v>9</v>
      </c>
      <c r="R7003" s="8">
        <f>MONTH(Tabla1[[#This Row],[Date]])</f>
        <v>2</v>
      </c>
      <c r="S7003" s="8">
        <f>YEAR(Tabla1[[#This Row],[Date]])</f>
        <v>2023</v>
      </c>
    </row>
    <row r="7004" spans="1:19" x14ac:dyDescent="0.2">
      <c r="A7004">
        <v>6990</v>
      </c>
      <c r="B7004" s="1">
        <v>44966</v>
      </c>
      <c r="C7004" t="s">
        <v>260</v>
      </c>
      <c r="D7004" t="s">
        <v>332</v>
      </c>
      <c r="E7004">
        <v>1</v>
      </c>
      <c r="F7004" t="s">
        <v>225</v>
      </c>
      <c r="G7004" t="s">
        <v>263</v>
      </c>
      <c r="H7004" t="s">
        <v>672</v>
      </c>
      <c r="M7004" s="2">
        <v>1100</v>
      </c>
      <c r="N7004" s="2">
        <v>10000</v>
      </c>
      <c r="O7004" s="2">
        <f>IF(Tabla1[[#This Row],[Mov]]="VNT",Tabla1[[#This Row],[Sale]]-Tabla1[[#This Row],[Cost]],-Tabla1[[#This Row],[Cost]]*Tabla1[[#This Row],[Cant]])</f>
        <v>8900</v>
      </c>
      <c r="P7004" s="8">
        <f>IF(Tabla1[[#This Row],[Mov]]="VNT",-Tabla1[[#This Row],[Cant]],Tabla1[[#This Row],[Cant]])</f>
        <v>-1</v>
      </c>
      <c r="Q7004" s="8">
        <f>DAY(Tabla1[[#This Row],[Date]])</f>
        <v>9</v>
      </c>
      <c r="R7004" s="8">
        <f>MONTH(Tabla1[[#This Row],[Date]])</f>
        <v>2</v>
      </c>
      <c r="S7004" s="8">
        <f>YEAR(Tabla1[[#This Row],[Date]])</f>
        <v>2023</v>
      </c>
    </row>
    <row r="7005" spans="1:19" x14ac:dyDescent="0.2">
      <c r="A7005">
        <v>6991</v>
      </c>
      <c r="B7005" s="1">
        <v>44966</v>
      </c>
      <c r="C7005" t="s">
        <v>260</v>
      </c>
      <c r="D7005" t="s">
        <v>332</v>
      </c>
      <c r="E7005">
        <v>1</v>
      </c>
      <c r="F7005" t="s">
        <v>458</v>
      </c>
      <c r="G7005" t="s">
        <v>263</v>
      </c>
      <c r="H7005" t="s">
        <v>2560</v>
      </c>
      <c r="M7005" s="2">
        <v>0</v>
      </c>
      <c r="N7005" s="2">
        <v>30000</v>
      </c>
      <c r="O7005" s="2">
        <f>IF(Tabla1[[#This Row],[Mov]]="VNT",Tabla1[[#This Row],[Sale]]-Tabla1[[#This Row],[Cost]],-Tabla1[[#This Row],[Cost]]*Tabla1[[#This Row],[Cant]])</f>
        <v>30000</v>
      </c>
      <c r="P7005" s="8">
        <f>IF(Tabla1[[#This Row],[Mov]]="VNT",-Tabla1[[#This Row],[Cant]],Tabla1[[#This Row],[Cant]])</f>
        <v>-1</v>
      </c>
      <c r="Q7005" s="8">
        <f>DAY(Tabla1[[#This Row],[Date]])</f>
        <v>9</v>
      </c>
      <c r="R7005" s="8">
        <f>MONTH(Tabla1[[#This Row],[Date]])</f>
        <v>2</v>
      </c>
      <c r="S7005" s="8">
        <f>YEAR(Tabla1[[#This Row],[Date]])</f>
        <v>2023</v>
      </c>
    </row>
    <row r="7006" spans="1:19" x14ac:dyDescent="0.2">
      <c r="A7006">
        <v>6991</v>
      </c>
      <c r="B7006" s="1">
        <v>44967</v>
      </c>
      <c r="C7006" t="s">
        <v>260</v>
      </c>
      <c r="D7006" t="s">
        <v>332</v>
      </c>
      <c r="E7006">
        <v>1</v>
      </c>
      <c r="F7006" t="s">
        <v>526</v>
      </c>
      <c r="G7006" t="s">
        <v>266</v>
      </c>
      <c r="H7006" t="s">
        <v>527</v>
      </c>
      <c r="M7006" s="2">
        <v>30000</v>
      </c>
      <c r="N7006" s="2">
        <v>45000</v>
      </c>
      <c r="O7006" s="2">
        <f>IF(Tabla1[[#This Row],[Mov]]="VNT",Tabla1[[#This Row],[Sale]]-Tabla1[[#This Row],[Cost]],-Tabla1[[#This Row],[Cost]]*Tabla1[[#This Row],[Cant]])</f>
        <v>15000</v>
      </c>
      <c r="P7006" s="8">
        <f>IF(Tabla1[[#This Row],[Mov]]="VNT",-Tabla1[[#This Row],[Cant]],Tabla1[[#This Row],[Cant]])</f>
        <v>-1</v>
      </c>
      <c r="Q7006" s="8">
        <f>DAY(Tabla1[[#This Row],[Date]])</f>
        <v>10</v>
      </c>
      <c r="R7006" s="8">
        <f>MONTH(Tabla1[[#This Row],[Date]])</f>
        <v>2</v>
      </c>
      <c r="S7006" s="8">
        <f>YEAR(Tabla1[[#This Row],[Date]])</f>
        <v>2023</v>
      </c>
    </row>
    <row r="7007" spans="1:19" x14ac:dyDescent="0.2">
      <c r="A7007">
        <v>6991</v>
      </c>
      <c r="B7007" s="1">
        <v>44967</v>
      </c>
      <c r="C7007" t="s">
        <v>260</v>
      </c>
      <c r="D7007" t="s">
        <v>332</v>
      </c>
      <c r="E7007">
        <v>1</v>
      </c>
      <c r="F7007" t="s">
        <v>26</v>
      </c>
      <c r="G7007" t="s">
        <v>264</v>
      </c>
      <c r="H7007" t="s">
        <v>16</v>
      </c>
      <c r="M7007" s="2">
        <v>8000</v>
      </c>
      <c r="N7007" s="2">
        <v>20000</v>
      </c>
      <c r="O7007" s="2">
        <f>IF(Tabla1[[#This Row],[Mov]]="VNT",Tabla1[[#This Row],[Sale]]-Tabla1[[#This Row],[Cost]],-Tabla1[[#This Row],[Cost]]*Tabla1[[#This Row],[Cant]])</f>
        <v>12000</v>
      </c>
      <c r="P7007" s="8">
        <f>IF(Tabla1[[#This Row],[Mov]]="VNT",-Tabla1[[#This Row],[Cant]],Tabla1[[#This Row],[Cant]])</f>
        <v>-1</v>
      </c>
      <c r="Q7007" s="8">
        <f>DAY(Tabla1[[#This Row],[Date]])</f>
        <v>10</v>
      </c>
      <c r="R7007" s="8">
        <f>MONTH(Tabla1[[#This Row],[Date]])</f>
        <v>2</v>
      </c>
      <c r="S7007" s="8">
        <f>YEAR(Tabla1[[#This Row],[Date]])</f>
        <v>2023</v>
      </c>
    </row>
    <row r="7008" spans="1:19" x14ac:dyDescent="0.2">
      <c r="A7008">
        <v>6991</v>
      </c>
      <c r="B7008" s="1">
        <v>44967</v>
      </c>
      <c r="C7008" t="s">
        <v>260</v>
      </c>
      <c r="D7008" t="s">
        <v>332</v>
      </c>
      <c r="E7008">
        <v>1</v>
      </c>
      <c r="F7008" t="s">
        <v>26</v>
      </c>
      <c r="G7008" t="s">
        <v>264</v>
      </c>
      <c r="H7008" t="s">
        <v>20</v>
      </c>
      <c r="M7008" s="2">
        <v>8000</v>
      </c>
      <c r="N7008" s="2">
        <v>20000</v>
      </c>
      <c r="O7008" s="2">
        <f>IF(Tabla1[[#This Row],[Mov]]="VNT",Tabla1[[#This Row],[Sale]]-Tabla1[[#This Row],[Cost]],-Tabla1[[#This Row],[Cost]]*Tabla1[[#This Row],[Cant]])</f>
        <v>12000</v>
      </c>
      <c r="P7008" s="8">
        <f>IF(Tabla1[[#This Row],[Mov]]="VNT",-Tabla1[[#This Row],[Cant]],Tabla1[[#This Row],[Cant]])</f>
        <v>-1</v>
      </c>
      <c r="Q7008" s="8">
        <f>DAY(Tabla1[[#This Row],[Date]])</f>
        <v>10</v>
      </c>
      <c r="R7008" s="8">
        <f>MONTH(Tabla1[[#This Row],[Date]])</f>
        <v>2</v>
      </c>
      <c r="S7008" s="8">
        <f>YEAR(Tabla1[[#This Row],[Date]])</f>
        <v>2023</v>
      </c>
    </row>
    <row r="7009" spans="1:19" x14ac:dyDescent="0.2">
      <c r="A7009">
        <v>6991</v>
      </c>
      <c r="B7009" s="1">
        <v>44967</v>
      </c>
      <c r="C7009" t="s">
        <v>260</v>
      </c>
      <c r="D7009" t="s">
        <v>332</v>
      </c>
      <c r="E7009">
        <v>1</v>
      </c>
      <c r="F7009" t="s">
        <v>386</v>
      </c>
      <c r="G7009" t="s">
        <v>272</v>
      </c>
      <c r="H7009" t="s">
        <v>2579</v>
      </c>
      <c r="M7009" s="2">
        <v>85000</v>
      </c>
      <c r="N7009" s="2">
        <v>150000</v>
      </c>
      <c r="O7009" s="2">
        <f>IF(Tabla1[[#This Row],[Mov]]="VNT",Tabla1[[#This Row],[Sale]]-Tabla1[[#This Row],[Cost]],-Tabla1[[#This Row],[Cost]]*Tabla1[[#This Row],[Cant]])</f>
        <v>65000</v>
      </c>
      <c r="P7009" s="8">
        <f>IF(Tabla1[[#This Row],[Mov]]="VNT",-Tabla1[[#This Row],[Cant]],Tabla1[[#This Row],[Cant]])</f>
        <v>-1</v>
      </c>
      <c r="Q7009" s="8">
        <f>DAY(Tabla1[[#This Row],[Date]])</f>
        <v>10</v>
      </c>
      <c r="R7009" s="8">
        <f>MONTH(Tabla1[[#This Row],[Date]])</f>
        <v>2</v>
      </c>
      <c r="S7009" s="8">
        <f>YEAR(Tabla1[[#This Row],[Date]])</f>
        <v>2023</v>
      </c>
    </row>
    <row r="7010" spans="1:19" x14ac:dyDescent="0.2">
      <c r="A7010">
        <v>6991</v>
      </c>
      <c r="B7010" s="1">
        <v>44967</v>
      </c>
      <c r="C7010" t="s">
        <v>260</v>
      </c>
      <c r="D7010" t="s">
        <v>332</v>
      </c>
      <c r="E7010">
        <v>1</v>
      </c>
      <c r="F7010" t="s">
        <v>224</v>
      </c>
      <c r="G7010" t="s">
        <v>272</v>
      </c>
      <c r="H7010" t="s">
        <v>395</v>
      </c>
      <c r="M7010" s="2">
        <v>8000</v>
      </c>
      <c r="N7010" s="2">
        <v>20000</v>
      </c>
      <c r="O7010" s="2">
        <f>IF(Tabla1[[#This Row],[Mov]]="VNT",Tabla1[[#This Row],[Sale]]-Tabla1[[#This Row],[Cost]],-Tabla1[[#This Row],[Cost]]*Tabla1[[#This Row],[Cant]])</f>
        <v>12000</v>
      </c>
      <c r="P7010" s="8">
        <f>IF(Tabla1[[#This Row],[Mov]]="VNT",-Tabla1[[#This Row],[Cant]],Tabla1[[#This Row],[Cant]])</f>
        <v>-1</v>
      </c>
      <c r="Q7010" s="8">
        <f>DAY(Tabla1[[#This Row],[Date]])</f>
        <v>10</v>
      </c>
      <c r="R7010" s="8">
        <f>MONTH(Tabla1[[#This Row],[Date]])</f>
        <v>2</v>
      </c>
      <c r="S7010" s="8">
        <f>YEAR(Tabla1[[#This Row],[Date]])</f>
        <v>2023</v>
      </c>
    </row>
    <row r="7011" spans="1:19" x14ac:dyDescent="0.2">
      <c r="A7011">
        <v>6991</v>
      </c>
      <c r="B7011" s="1">
        <v>44967</v>
      </c>
      <c r="C7011" t="s">
        <v>260</v>
      </c>
      <c r="D7011" t="s">
        <v>332</v>
      </c>
      <c r="E7011">
        <v>1</v>
      </c>
      <c r="F7011" t="s">
        <v>26</v>
      </c>
      <c r="G7011" t="s">
        <v>264</v>
      </c>
      <c r="H7011" t="s">
        <v>20</v>
      </c>
      <c r="M7011" s="2">
        <v>8000</v>
      </c>
      <c r="N7011" s="2">
        <v>20000</v>
      </c>
      <c r="O7011" s="2">
        <f>IF(Tabla1[[#This Row],[Mov]]="VNT",Tabla1[[#This Row],[Sale]]-Tabla1[[#This Row],[Cost]],-Tabla1[[#This Row],[Cost]]*Tabla1[[#This Row],[Cant]])</f>
        <v>12000</v>
      </c>
      <c r="P7011" s="8">
        <f>IF(Tabla1[[#This Row],[Mov]]="VNT",-Tabla1[[#This Row],[Cant]],Tabla1[[#This Row],[Cant]])</f>
        <v>-1</v>
      </c>
      <c r="Q7011" s="8">
        <f>DAY(Tabla1[[#This Row],[Date]])</f>
        <v>10</v>
      </c>
      <c r="R7011" s="8">
        <f>MONTH(Tabla1[[#This Row],[Date]])</f>
        <v>2</v>
      </c>
      <c r="S7011" s="8">
        <f>YEAR(Tabla1[[#This Row],[Date]])</f>
        <v>2023</v>
      </c>
    </row>
    <row r="7012" spans="1:19" x14ac:dyDescent="0.2">
      <c r="A7012">
        <v>6991</v>
      </c>
      <c r="B7012" s="1">
        <v>44967</v>
      </c>
      <c r="C7012" t="s">
        <v>260</v>
      </c>
      <c r="D7012" t="s">
        <v>332</v>
      </c>
      <c r="E7012">
        <v>1</v>
      </c>
      <c r="F7012" t="s">
        <v>458</v>
      </c>
      <c r="G7012" t="s">
        <v>262</v>
      </c>
      <c r="H7012" t="s">
        <v>575</v>
      </c>
      <c r="M7012" s="2">
        <v>0</v>
      </c>
      <c r="N7012" s="2">
        <v>30000</v>
      </c>
      <c r="O7012" s="2">
        <f>IF(Tabla1[[#This Row],[Mov]]="VNT",Tabla1[[#This Row],[Sale]]-Tabla1[[#This Row],[Cost]],-Tabla1[[#This Row],[Cost]]*Tabla1[[#This Row],[Cant]])</f>
        <v>30000</v>
      </c>
      <c r="P7012" s="8">
        <f>IF(Tabla1[[#This Row],[Mov]]="VNT",-Tabla1[[#This Row],[Cant]],Tabla1[[#This Row],[Cant]])</f>
        <v>-1</v>
      </c>
      <c r="Q7012" s="8">
        <f>DAY(Tabla1[[#This Row],[Date]])</f>
        <v>10</v>
      </c>
      <c r="R7012" s="8">
        <f>MONTH(Tabla1[[#This Row],[Date]])</f>
        <v>2</v>
      </c>
      <c r="S7012" s="8">
        <f>YEAR(Tabla1[[#This Row],[Date]])</f>
        <v>2023</v>
      </c>
    </row>
    <row r="7013" spans="1:19" x14ac:dyDescent="0.2">
      <c r="A7013">
        <v>6991</v>
      </c>
      <c r="B7013" s="1">
        <v>44967</v>
      </c>
      <c r="C7013" t="s">
        <v>260</v>
      </c>
      <c r="D7013" t="s">
        <v>332</v>
      </c>
      <c r="E7013">
        <v>1</v>
      </c>
      <c r="F7013" t="s">
        <v>458</v>
      </c>
      <c r="G7013" t="s">
        <v>262</v>
      </c>
      <c r="H7013" t="s">
        <v>1772</v>
      </c>
      <c r="M7013" s="2">
        <v>0</v>
      </c>
      <c r="N7013" s="2">
        <v>25000</v>
      </c>
      <c r="O7013" s="2">
        <f>IF(Tabla1[[#This Row],[Mov]]="VNT",Tabla1[[#This Row],[Sale]]-Tabla1[[#This Row],[Cost]],-Tabla1[[#This Row],[Cost]]*Tabla1[[#This Row],[Cant]])</f>
        <v>25000</v>
      </c>
      <c r="P7013" s="8">
        <f>IF(Tabla1[[#This Row],[Mov]]="VNT",-Tabla1[[#This Row],[Cant]],Tabla1[[#This Row],[Cant]])</f>
        <v>-1</v>
      </c>
      <c r="Q7013" s="8">
        <f>DAY(Tabla1[[#This Row],[Date]])</f>
        <v>10</v>
      </c>
      <c r="R7013" s="8">
        <f>MONTH(Tabla1[[#This Row],[Date]])</f>
        <v>2</v>
      </c>
      <c r="S7013" s="8">
        <f>YEAR(Tabla1[[#This Row],[Date]])</f>
        <v>2023</v>
      </c>
    </row>
    <row r="7014" spans="1:19" x14ac:dyDescent="0.2">
      <c r="A7014">
        <v>6991</v>
      </c>
      <c r="B7014" s="1">
        <v>44967</v>
      </c>
      <c r="C7014" t="s">
        <v>260</v>
      </c>
      <c r="D7014" t="s">
        <v>332</v>
      </c>
      <c r="E7014">
        <v>1</v>
      </c>
      <c r="F7014" t="s">
        <v>26</v>
      </c>
      <c r="G7014" t="s">
        <v>266</v>
      </c>
      <c r="H7014" t="s">
        <v>931</v>
      </c>
      <c r="M7014" s="2">
        <v>4000</v>
      </c>
      <c r="N7014" s="2">
        <v>9000</v>
      </c>
      <c r="O7014" s="2">
        <f>IF(Tabla1[[#This Row],[Mov]]="VNT",Tabla1[[#This Row],[Sale]]-Tabla1[[#This Row],[Cost]],-Tabla1[[#This Row],[Cost]]*Tabla1[[#This Row],[Cant]])</f>
        <v>5000</v>
      </c>
      <c r="P7014" s="8">
        <f>IF(Tabla1[[#This Row],[Mov]]="VNT",-Tabla1[[#This Row],[Cant]],Tabla1[[#This Row],[Cant]])</f>
        <v>-1</v>
      </c>
      <c r="Q7014" s="8">
        <f>DAY(Tabla1[[#This Row],[Date]])</f>
        <v>10</v>
      </c>
      <c r="R7014" s="8">
        <f>MONTH(Tabla1[[#This Row],[Date]])</f>
        <v>2</v>
      </c>
      <c r="S7014" s="8">
        <f>YEAR(Tabla1[[#This Row],[Date]])</f>
        <v>2023</v>
      </c>
    </row>
    <row r="7015" spans="1:19" x14ac:dyDescent="0.2">
      <c r="A7015">
        <v>6991</v>
      </c>
      <c r="B7015" s="1">
        <v>44967</v>
      </c>
      <c r="C7015" t="s">
        <v>260</v>
      </c>
      <c r="D7015" t="s">
        <v>332</v>
      </c>
      <c r="E7015">
        <v>1</v>
      </c>
      <c r="F7015" t="s">
        <v>26</v>
      </c>
      <c r="G7015" t="s">
        <v>266</v>
      </c>
      <c r="H7015" t="s">
        <v>931</v>
      </c>
      <c r="M7015" s="2">
        <v>4000</v>
      </c>
      <c r="N7015" s="2">
        <v>9000</v>
      </c>
      <c r="O7015" s="2">
        <f>IF(Tabla1[[#This Row],[Mov]]="VNT",Tabla1[[#This Row],[Sale]]-Tabla1[[#This Row],[Cost]],-Tabla1[[#This Row],[Cost]]*Tabla1[[#This Row],[Cant]])</f>
        <v>5000</v>
      </c>
      <c r="P7015" s="8">
        <f>IF(Tabla1[[#This Row],[Mov]]="VNT",-Tabla1[[#This Row],[Cant]],Tabla1[[#This Row],[Cant]])</f>
        <v>-1</v>
      </c>
      <c r="Q7015" s="8">
        <f>DAY(Tabla1[[#This Row],[Date]])</f>
        <v>10</v>
      </c>
      <c r="R7015" s="8">
        <f>MONTH(Tabla1[[#This Row],[Date]])</f>
        <v>2</v>
      </c>
      <c r="S7015" s="8">
        <f>YEAR(Tabla1[[#This Row],[Date]])</f>
        <v>2023</v>
      </c>
    </row>
    <row r="7016" spans="1:19" x14ac:dyDescent="0.2">
      <c r="A7016">
        <v>6991</v>
      </c>
      <c r="B7016" s="1">
        <v>44967</v>
      </c>
      <c r="C7016" t="s">
        <v>260</v>
      </c>
      <c r="D7016" t="s">
        <v>332</v>
      </c>
      <c r="E7016">
        <v>1</v>
      </c>
      <c r="F7016" t="s">
        <v>225</v>
      </c>
      <c r="G7016" t="s">
        <v>262</v>
      </c>
      <c r="H7016" t="s">
        <v>1938</v>
      </c>
      <c r="M7016" s="2">
        <v>1100</v>
      </c>
      <c r="N7016" s="2">
        <v>10000</v>
      </c>
      <c r="O7016" s="2">
        <f>IF(Tabla1[[#This Row],[Mov]]="VNT",Tabla1[[#This Row],[Sale]]-Tabla1[[#This Row],[Cost]],-Tabla1[[#This Row],[Cost]]*Tabla1[[#This Row],[Cant]])</f>
        <v>8900</v>
      </c>
      <c r="P7016" s="8">
        <f>IF(Tabla1[[#This Row],[Mov]]="VNT",-Tabla1[[#This Row],[Cant]],Tabla1[[#This Row],[Cant]])</f>
        <v>-1</v>
      </c>
      <c r="Q7016" s="8">
        <f>DAY(Tabla1[[#This Row],[Date]])</f>
        <v>10</v>
      </c>
      <c r="R7016" s="8">
        <f>MONTH(Tabla1[[#This Row],[Date]])</f>
        <v>2</v>
      </c>
      <c r="S7016" s="8">
        <f>YEAR(Tabla1[[#This Row],[Date]])</f>
        <v>2023</v>
      </c>
    </row>
    <row r="7017" spans="1:19" x14ac:dyDescent="0.2">
      <c r="A7017">
        <v>6991</v>
      </c>
      <c r="B7017" s="1">
        <v>44967</v>
      </c>
      <c r="C7017" t="s">
        <v>260</v>
      </c>
      <c r="D7017" t="s">
        <v>332</v>
      </c>
      <c r="E7017">
        <v>1</v>
      </c>
      <c r="F7017" t="s">
        <v>891</v>
      </c>
      <c r="G7017" t="s">
        <v>262</v>
      </c>
      <c r="H7017" t="s">
        <v>1938</v>
      </c>
      <c r="M7017" s="2">
        <v>3500</v>
      </c>
      <c r="N7017" s="2">
        <v>10000</v>
      </c>
      <c r="O7017" s="2">
        <f>IF(Tabla1[[#This Row],[Mov]]="VNT",Tabla1[[#This Row],[Sale]]-Tabla1[[#This Row],[Cost]],-Tabla1[[#This Row],[Cost]]*Tabla1[[#This Row],[Cant]])</f>
        <v>6500</v>
      </c>
      <c r="P7017" s="8">
        <f>IF(Tabla1[[#This Row],[Mov]]="VNT",-Tabla1[[#This Row],[Cant]],Tabla1[[#This Row],[Cant]])</f>
        <v>-1</v>
      </c>
      <c r="Q7017" s="8">
        <f>DAY(Tabla1[[#This Row],[Date]])</f>
        <v>10</v>
      </c>
      <c r="R7017" s="8">
        <f>MONTH(Tabla1[[#This Row],[Date]])</f>
        <v>2</v>
      </c>
      <c r="S7017" s="8">
        <f>YEAR(Tabla1[[#This Row],[Date]])</f>
        <v>2023</v>
      </c>
    </row>
    <row r="7018" spans="1:19" x14ac:dyDescent="0.2">
      <c r="A7018">
        <v>6991</v>
      </c>
      <c r="B7018" s="1">
        <v>44967</v>
      </c>
      <c r="C7018" t="s">
        <v>260</v>
      </c>
      <c r="D7018" t="s">
        <v>332</v>
      </c>
      <c r="E7018">
        <v>1</v>
      </c>
      <c r="F7018" t="s">
        <v>458</v>
      </c>
      <c r="G7018" t="s">
        <v>272</v>
      </c>
      <c r="H7018" t="s">
        <v>806</v>
      </c>
      <c r="M7018" s="2">
        <v>0</v>
      </c>
      <c r="N7018" s="2">
        <v>20000</v>
      </c>
      <c r="O7018" s="2">
        <f>IF(Tabla1[[#This Row],[Mov]]="VNT",Tabla1[[#This Row],[Sale]]-Tabla1[[#This Row],[Cost]],-Tabla1[[#This Row],[Cost]]*Tabla1[[#This Row],[Cant]])</f>
        <v>20000</v>
      </c>
      <c r="P7018" s="8">
        <f>IF(Tabla1[[#This Row],[Mov]]="VNT",-Tabla1[[#This Row],[Cant]],Tabla1[[#This Row],[Cant]])</f>
        <v>-1</v>
      </c>
      <c r="Q7018" s="8">
        <f>DAY(Tabla1[[#This Row],[Date]])</f>
        <v>10</v>
      </c>
      <c r="R7018" s="8">
        <f>MONTH(Tabla1[[#This Row],[Date]])</f>
        <v>2</v>
      </c>
      <c r="S7018" s="8">
        <f>YEAR(Tabla1[[#This Row],[Date]])</f>
        <v>2023</v>
      </c>
    </row>
    <row r="7019" spans="1:19" x14ac:dyDescent="0.2">
      <c r="A7019">
        <v>6991</v>
      </c>
      <c r="B7019" s="1">
        <v>44967</v>
      </c>
      <c r="C7019" t="s">
        <v>260</v>
      </c>
      <c r="D7019" t="s">
        <v>332</v>
      </c>
      <c r="E7019">
        <v>1</v>
      </c>
      <c r="F7019" t="s">
        <v>225</v>
      </c>
      <c r="G7019" t="s">
        <v>272</v>
      </c>
      <c r="H7019" t="s">
        <v>253</v>
      </c>
      <c r="M7019" s="2">
        <v>1100</v>
      </c>
      <c r="N7019" s="2">
        <v>10000</v>
      </c>
      <c r="O7019" s="2">
        <f>IF(Tabla1[[#This Row],[Mov]]="VNT",Tabla1[[#This Row],[Sale]]-Tabla1[[#This Row],[Cost]],-Tabla1[[#This Row],[Cost]]*Tabla1[[#This Row],[Cant]])</f>
        <v>8900</v>
      </c>
      <c r="P7019" s="8">
        <f>IF(Tabla1[[#This Row],[Mov]]="VNT",-Tabla1[[#This Row],[Cant]],Tabla1[[#This Row],[Cant]])</f>
        <v>-1</v>
      </c>
      <c r="Q7019" s="8">
        <f>DAY(Tabla1[[#This Row],[Date]])</f>
        <v>10</v>
      </c>
      <c r="R7019" s="8">
        <f>MONTH(Tabla1[[#This Row],[Date]])</f>
        <v>2</v>
      </c>
      <c r="S7019" s="8">
        <f>YEAR(Tabla1[[#This Row],[Date]])</f>
        <v>2023</v>
      </c>
    </row>
    <row r="7020" spans="1:19" x14ac:dyDescent="0.2">
      <c r="A7020">
        <v>6992</v>
      </c>
      <c r="B7020" s="1">
        <v>44967</v>
      </c>
      <c r="C7020" t="s">
        <v>260</v>
      </c>
      <c r="D7020" t="s">
        <v>332</v>
      </c>
      <c r="E7020">
        <v>1</v>
      </c>
      <c r="F7020" t="s">
        <v>116</v>
      </c>
      <c r="G7020" t="s">
        <v>347</v>
      </c>
      <c r="H7020" t="s">
        <v>518</v>
      </c>
      <c r="M7020" s="2">
        <v>23363</v>
      </c>
      <c r="N7020" s="2">
        <v>25000</v>
      </c>
      <c r="O7020" s="2">
        <f>IF(Tabla1[[#This Row],[Mov]]="VNT",Tabla1[[#This Row],[Sale]]-Tabla1[[#This Row],[Cost]],-Tabla1[[#This Row],[Cost]]*Tabla1[[#This Row],[Cant]])</f>
        <v>1637</v>
      </c>
      <c r="P7020" s="8">
        <f>IF(Tabla1[[#This Row],[Mov]]="VNT",-Tabla1[[#This Row],[Cant]],Tabla1[[#This Row],[Cant]])</f>
        <v>-1</v>
      </c>
      <c r="Q7020" s="8">
        <f>DAY(Tabla1[[#This Row],[Date]])</f>
        <v>10</v>
      </c>
      <c r="R7020" s="8">
        <f>MONTH(Tabla1[[#This Row],[Date]])</f>
        <v>2</v>
      </c>
      <c r="S7020" s="8">
        <f>YEAR(Tabla1[[#This Row],[Date]])</f>
        <v>2023</v>
      </c>
    </row>
    <row r="7021" spans="1:19" x14ac:dyDescent="0.2">
      <c r="A7021">
        <v>6993</v>
      </c>
      <c r="B7021" s="1">
        <v>44967</v>
      </c>
      <c r="C7021" t="s">
        <v>260</v>
      </c>
      <c r="D7021" t="s">
        <v>332</v>
      </c>
      <c r="E7021">
        <v>1</v>
      </c>
      <c r="F7021" t="s">
        <v>21</v>
      </c>
      <c r="G7021" t="s">
        <v>272</v>
      </c>
      <c r="H7021" t="s">
        <v>1522</v>
      </c>
      <c r="M7021" s="2">
        <v>2800</v>
      </c>
      <c r="N7021" s="2">
        <v>10000</v>
      </c>
      <c r="O7021" s="2">
        <f>IF(Tabla1[[#This Row],[Mov]]="VNT",Tabla1[[#This Row],[Sale]]-Tabla1[[#This Row],[Cost]],-Tabla1[[#This Row],[Cost]]*Tabla1[[#This Row],[Cant]])</f>
        <v>7200</v>
      </c>
      <c r="P7021" s="8">
        <f>IF(Tabla1[[#This Row],[Mov]]="VNT",-Tabla1[[#This Row],[Cant]],Tabla1[[#This Row],[Cant]])</f>
        <v>-1</v>
      </c>
      <c r="Q7021" s="8">
        <f>DAY(Tabla1[[#This Row],[Date]])</f>
        <v>10</v>
      </c>
      <c r="R7021" s="8">
        <f>MONTH(Tabla1[[#This Row],[Date]])</f>
        <v>2</v>
      </c>
      <c r="S7021" s="8">
        <f>YEAR(Tabla1[[#This Row],[Date]])</f>
        <v>2023</v>
      </c>
    </row>
    <row r="7022" spans="1:19" x14ac:dyDescent="0.2">
      <c r="A7022">
        <v>6994</v>
      </c>
      <c r="B7022" s="1">
        <v>44967</v>
      </c>
      <c r="C7022" t="s">
        <v>260</v>
      </c>
      <c r="D7022" t="s">
        <v>332</v>
      </c>
      <c r="E7022">
        <v>1</v>
      </c>
      <c r="F7022" t="s">
        <v>21</v>
      </c>
      <c r="G7022" t="s">
        <v>272</v>
      </c>
      <c r="H7022" t="s">
        <v>1522</v>
      </c>
      <c r="M7022" s="2">
        <v>2800</v>
      </c>
      <c r="N7022" s="2">
        <v>10000</v>
      </c>
      <c r="O7022" s="2">
        <f>IF(Tabla1[[#This Row],[Mov]]="VNT",Tabla1[[#This Row],[Sale]]-Tabla1[[#This Row],[Cost]],-Tabla1[[#This Row],[Cost]]*Tabla1[[#This Row],[Cant]])</f>
        <v>7200</v>
      </c>
      <c r="P7022" s="8">
        <f>IF(Tabla1[[#This Row],[Mov]]="VNT",-Tabla1[[#This Row],[Cant]],Tabla1[[#This Row],[Cant]])</f>
        <v>-1</v>
      </c>
      <c r="Q7022" s="8">
        <f>DAY(Tabla1[[#This Row],[Date]])</f>
        <v>10</v>
      </c>
      <c r="R7022" s="8">
        <f>MONTH(Tabla1[[#This Row],[Date]])</f>
        <v>2</v>
      </c>
      <c r="S7022" s="8">
        <f>YEAR(Tabla1[[#This Row],[Date]])</f>
        <v>2023</v>
      </c>
    </row>
    <row r="7023" spans="1:19" x14ac:dyDescent="0.2">
      <c r="A7023">
        <v>6995</v>
      </c>
      <c r="B7023" s="1">
        <v>44967</v>
      </c>
      <c r="C7023" t="s">
        <v>260</v>
      </c>
      <c r="D7023" t="s">
        <v>332</v>
      </c>
      <c r="E7023">
        <v>1</v>
      </c>
      <c r="F7023" t="s">
        <v>458</v>
      </c>
      <c r="G7023" t="s">
        <v>284</v>
      </c>
      <c r="H7023" t="s">
        <v>1312</v>
      </c>
      <c r="M7023" s="2">
        <v>0</v>
      </c>
      <c r="N7023" s="2">
        <v>20000</v>
      </c>
      <c r="O7023" s="2">
        <f>IF(Tabla1[[#This Row],[Mov]]="VNT",Tabla1[[#This Row],[Sale]]-Tabla1[[#This Row],[Cost]],-Tabla1[[#This Row],[Cost]]*Tabla1[[#This Row],[Cant]])</f>
        <v>20000</v>
      </c>
      <c r="P7023" s="8">
        <f>IF(Tabla1[[#This Row],[Mov]]="VNT",-Tabla1[[#This Row],[Cant]],Tabla1[[#This Row],[Cant]])</f>
        <v>-1</v>
      </c>
      <c r="Q7023" s="8">
        <f>DAY(Tabla1[[#This Row],[Date]])</f>
        <v>10</v>
      </c>
      <c r="R7023" s="8">
        <f>MONTH(Tabla1[[#This Row],[Date]])</f>
        <v>2</v>
      </c>
      <c r="S7023" s="8">
        <f>YEAR(Tabla1[[#This Row],[Date]])</f>
        <v>2023</v>
      </c>
    </row>
    <row r="7024" spans="1:19" x14ac:dyDescent="0.2">
      <c r="A7024">
        <v>6996</v>
      </c>
      <c r="B7024" s="1">
        <v>44967</v>
      </c>
      <c r="C7024" t="s">
        <v>260</v>
      </c>
      <c r="D7024" t="s">
        <v>332</v>
      </c>
      <c r="E7024">
        <v>1</v>
      </c>
      <c r="F7024" t="s">
        <v>15</v>
      </c>
      <c r="G7024" t="s">
        <v>999</v>
      </c>
      <c r="H7024" t="s">
        <v>1744</v>
      </c>
      <c r="M7024" s="2">
        <v>5000</v>
      </c>
      <c r="N7024" s="2">
        <v>15000</v>
      </c>
      <c r="O7024" s="2">
        <f>IF(Tabla1[[#This Row],[Mov]]="VNT",Tabla1[[#This Row],[Sale]]-Tabla1[[#This Row],[Cost]],-Tabla1[[#This Row],[Cost]]*Tabla1[[#This Row],[Cant]])</f>
        <v>10000</v>
      </c>
      <c r="P7024" s="8">
        <f>IF(Tabla1[[#This Row],[Mov]]="VNT",-Tabla1[[#This Row],[Cant]],Tabla1[[#This Row],[Cant]])</f>
        <v>-1</v>
      </c>
      <c r="Q7024" s="8">
        <f>DAY(Tabla1[[#This Row],[Date]])</f>
        <v>10</v>
      </c>
      <c r="R7024" s="8">
        <f>MONTH(Tabla1[[#This Row],[Date]])</f>
        <v>2</v>
      </c>
      <c r="S7024" s="8">
        <f>YEAR(Tabla1[[#This Row],[Date]])</f>
        <v>2023</v>
      </c>
    </row>
    <row r="7025" spans="1:19" x14ac:dyDescent="0.2">
      <c r="A7025">
        <v>6997</v>
      </c>
      <c r="B7025" s="1">
        <v>44967</v>
      </c>
      <c r="C7025" t="s">
        <v>260</v>
      </c>
      <c r="D7025" t="s">
        <v>332</v>
      </c>
      <c r="E7025">
        <v>1</v>
      </c>
      <c r="F7025" t="s">
        <v>21</v>
      </c>
      <c r="G7025" t="s">
        <v>333</v>
      </c>
      <c r="H7025" t="s">
        <v>2010</v>
      </c>
      <c r="M7025" s="2">
        <v>7500</v>
      </c>
      <c r="N7025" s="2">
        <v>20000</v>
      </c>
      <c r="O7025" s="2">
        <f>IF(Tabla1[[#This Row],[Mov]]="VNT",Tabla1[[#This Row],[Sale]]-Tabla1[[#This Row],[Cost]],-Tabla1[[#This Row],[Cost]]*Tabla1[[#This Row],[Cant]])</f>
        <v>12500</v>
      </c>
      <c r="P7025" s="8">
        <f>IF(Tabla1[[#This Row],[Mov]]="VNT",-Tabla1[[#This Row],[Cant]],Tabla1[[#This Row],[Cant]])</f>
        <v>-1</v>
      </c>
      <c r="Q7025" s="8">
        <f>DAY(Tabla1[[#This Row],[Date]])</f>
        <v>10</v>
      </c>
      <c r="R7025" s="8">
        <f>MONTH(Tabla1[[#This Row],[Date]])</f>
        <v>2</v>
      </c>
      <c r="S7025" s="8">
        <f>YEAR(Tabla1[[#This Row],[Date]])</f>
        <v>2023</v>
      </c>
    </row>
    <row r="7026" spans="1:19" x14ac:dyDescent="0.2">
      <c r="A7026">
        <v>6998</v>
      </c>
      <c r="B7026" s="1">
        <v>44967</v>
      </c>
      <c r="C7026" t="s">
        <v>260</v>
      </c>
      <c r="D7026" t="s">
        <v>332</v>
      </c>
      <c r="E7026">
        <v>1</v>
      </c>
      <c r="F7026" t="s">
        <v>21</v>
      </c>
      <c r="G7026" t="s">
        <v>272</v>
      </c>
      <c r="H7026" t="s">
        <v>24</v>
      </c>
      <c r="M7026" s="2">
        <v>3500</v>
      </c>
      <c r="N7026" s="2">
        <v>12000</v>
      </c>
      <c r="O7026" s="2">
        <f>IF(Tabla1[[#This Row],[Mov]]="VNT",Tabla1[[#This Row],[Sale]]-Tabla1[[#This Row],[Cost]],-Tabla1[[#This Row],[Cost]]*Tabla1[[#This Row],[Cant]])</f>
        <v>8500</v>
      </c>
      <c r="P7026" s="8">
        <f>IF(Tabla1[[#This Row],[Mov]]="VNT",-Tabla1[[#This Row],[Cant]],Tabla1[[#This Row],[Cant]])</f>
        <v>-1</v>
      </c>
      <c r="Q7026" s="8">
        <f>DAY(Tabla1[[#This Row],[Date]])</f>
        <v>10</v>
      </c>
      <c r="R7026" s="8">
        <f>MONTH(Tabla1[[#This Row],[Date]])</f>
        <v>2</v>
      </c>
      <c r="S7026" s="8">
        <f>YEAR(Tabla1[[#This Row],[Date]])</f>
        <v>2023</v>
      </c>
    </row>
    <row r="7027" spans="1:19" x14ac:dyDescent="0.2">
      <c r="A7027">
        <v>6999</v>
      </c>
      <c r="B7027" s="1">
        <v>44967</v>
      </c>
      <c r="C7027" t="s">
        <v>260</v>
      </c>
      <c r="D7027" t="s">
        <v>332</v>
      </c>
      <c r="E7027">
        <v>1</v>
      </c>
      <c r="F7027" t="s">
        <v>455</v>
      </c>
      <c r="G7027" t="s">
        <v>382</v>
      </c>
      <c r="H7027" t="s">
        <v>514</v>
      </c>
      <c r="M7027" s="2">
        <v>0</v>
      </c>
      <c r="N7027" s="2">
        <v>4000</v>
      </c>
      <c r="O7027" s="2">
        <f>IF(Tabla1[[#This Row],[Mov]]="VNT",Tabla1[[#This Row],[Sale]]-Tabla1[[#This Row],[Cost]],-Tabla1[[#This Row],[Cost]]*Tabla1[[#This Row],[Cant]])</f>
        <v>4000</v>
      </c>
      <c r="P7027" s="8">
        <f>IF(Tabla1[[#This Row],[Mov]]="VNT",-Tabla1[[#This Row],[Cant]],Tabla1[[#This Row],[Cant]])</f>
        <v>-1</v>
      </c>
      <c r="Q7027" s="8">
        <f>DAY(Tabla1[[#This Row],[Date]])</f>
        <v>10</v>
      </c>
      <c r="R7027" s="8">
        <f>MONTH(Tabla1[[#This Row],[Date]])</f>
        <v>2</v>
      </c>
      <c r="S7027" s="8">
        <f>YEAR(Tabla1[[#This Row],[Date]])</f>
        <v>2023</v>
      </c>
    </row>
    <row r="7028" spans="1:19" x14ac:dyDescent="0.2">
      <c r="A7028">
        <v>7000</v>
      </c>
      <c r="B7028" s="1">
        <v>44967</v>
      </c>
      <c r="C7028" t="s">
        <v>260</v>
      </c>
      <c r="D7028" t="s">
        <v>332</v>
      </c>
      <c r="E7028">
        <v>1</v>
      </c>
      <c r="F7028" t="s">
        <v>116</v>
      </c>
      <c r="G7028" t="s">
        <v>349</v>
      </c>
      <c r="H7028" t="s">
        <v>515</v>
      </c>
      <c r="M7028" s="2">
        <v>6074</v>
      </c>
      <c r="N7028" s="2">
        <v>6500</v>
      </c>
      <c r="O7028" s="2">
        <f>IF(Tabla1[[#This Row],[Mov]]="VNT",Tabla1[[#This Row],[Sale]]-Tabla1[[#This Row],[Cost]],-Tabla1[[#This Row],[Cost]]*Tabla1[[#This Row],[Cant]])</f>
        <v>426</v>
      </c>
      <c r="P7028" s="8">
        <f>IF(Tabla1[[#This Row],[Mov]]="VNT",-Tabla1[[#This Row],[Cant]],Tabla1[[#This Row],[Cant]])</f>
        <v>-1</v>
      </c>
      <c r="Q7028" s="8">
        <f>DAY(Tabla1[[#This Row],[Date]])</f>
        <v>10</v>
      </c>
      <c r="R7028" s="8">
        <f>MONTH(Tabla1[[#This Row],[Date]])</f>
        <v>2</v>
      </c>
      <c r="S7028" s="8">
        <f>YEAR(Tabla1[[#This Row],[Date]])</f>
        <v>2023</v>
      </c>
    </row>
    <row r="7029" spans="1:19" x14ac:dyDescent="0.2">
      <c r="A7029">
        <v>7001</v>
      </c>
      <c r="B7029" s="1">
        <v>44967</v>
      </c>
      <c r="C7029" t="s">
        <v>260</v>
      </c>
      <c r="D7029" t="s">
        <v>332</v>
      </c>
      <c r="E7029">
        <v>1</v>
      </c>
      <c r="F7029" t="s">
        <v>15</v>
      </c>
      <c r="G7029" t="s">
        <v>266</v>
      </c>
      <c r="H7029" t="s">
        <v>2506</v>
      </c>
      <c r="M7029" s="2">
        <v>3000</v>
      </c>
      <c r="N7029" s="2">
        <v>9000</v>
      </c>
      <c r="O7029" s="2">
        <f>IF(Tabla1[[#This Row],[Mov]]="VNT",Tabla1[[#This Row],[Sale]]-Tabla1[[#This Row],[Cost]],-Tabla1[[#This Row],[Cost]]*Tabla1[[#This Row],[Cant]])</f>
        <v>6000</v>
      </c>
      <c r="P7029" s="8">
        <f>IF(Tabla1[[#This Row],[Mov]]="VNT",-Tabla1[[#This Row],[Cant]],Tabla1[[#This Row],[Cant]])</f>
        <v>-1</v>
      </c>
      <c r="Q7029" s="8">
        <f>DAY(Tabla1[[#This Row],[Date]])</f>
        <v>10</v>
      </c>
      <c r="R7029" s="8">
        <f>MONTH(Tabla1[[#This Row],[Date]])</f>
        <v>2</v>
      </c>
      <c r="S7029" s="8">
        <f>YEAR(Tabla1[[#This Row],[Date]])</f>
        <v>2023</v>
      </c>
    </row>
    <row r="7030" spans="1:19" x14ac:dyDescent="0.2">
      <c r="A7030">
        <v>7002</v>
      </c>
      <c r="B7030" s="1">
        <v>44967</v>
      </c>
      <c r="C7030" t="s">
        <v>260</v>
      </c>
      <c r="D7030" t="s">
        <v>332</v>
      </c>
      <c r="E7030">
        <v>1</v>
      </c>
      <c r="F7030" t="s">
        <v>455</v>
      </c>
      <c r="G7030" t="s">
        <v>347</v>
      </c>
      <c r="H7030" t="s">
        <v>456</v>
      </c>
      <c r="M7030" s="2">
        <v>0</v>
      </c>
      <c r="N7030" s="2">
        <v>4000</v>
      </c>
      <c r="O7030" s="2">
        <f>IF(Tabla1[[#This Row],[Mov]]="VNT",Tabla1[[#This Row],[Sale]]-Tabla1[[#This Row],[Cost]],-Tabla1[[#This Row],[Cost]]*Tabla1[[#This Row],[Cant]])</f>
        <v>4000</v>
      </c>
      <c r="P7030" s="8">
        <f>IF(Tabla1[[#This Row],[Mov]]="VNT",-Tabla1[[#This Row],[Cant]],Tabla1[[#This Row],[Cant]])</f>
        <v>-1</v>
      </c>
      <c r="Q7030" s="8">
        <f>DAY(Tabla1[[#This Row],[Date]])</f>
        <v>10</v>
      </c>
      <c r="R7030" s="8">
        <f>MONTH(Tabla1[[#This Row],[Date]])</f>
        <v>2</v>
      </c>
      <c r="S7030" s="8">
        <f>YEAR(Tabla1[[#This Row],[Date]])</f>
        <v>2023</v>
      </c>
    </row>
    <row r="7031" spans="1:19" x14ac:dyDescent="0.2">
      <c r="A7031">
        <v>7003</v>
      </c>
      <c r="B7031" s="1">
        <v>44968</v>
      </c>
      <c r="C7031" t="s">
        <v>260</v>
      </c>
      <c r="D7031" t="s">
        <v>332</v>
      </c>
      <c r="E7031">
        <v>1</v>
      </c>
      <c r="F7031" t="s">
        <v>386</v>
      </c>
      <c r="G7031" t="s">
        <v>272</v>
      </c>
      <c r="H7031" t="s">
        <v>2561</v>
      </c>
      <c r="M7031" s="2">
        <v>85000</v>
      </c>
      <c r="N7031" s="2">
        <v>165000</v>
      </c>
      <c r="O7031" s="2">
        <f>IF(Tabla1[[#This Row],[Mov]]="VNT",Tabla1[[#This Row],[Sale]]-Tabla1[[#This Row],[Cost]],-Tabla1[[#This Row],[Cost]]*Tabla1[[#This Row],[Cant]])</f>
        <v>80000</v>
      </c>
      <c r="P7031" s="8">
        <f>IF(Tabla1[[#This Row],[Mov]]="VNT",-Tabla1[[#This Row],[Cant]],Tabla1[[#This Row],[Cant]])</f>
        <v>-1</v>
      </c>
      <c r="Q7031" s="8">
        <f>DAY(Tabla1[[#This Row],[Date]])</f>
        <v>11</v>
      </c>
      <c r="R7031" s="8">
        <f>MONTH(Tabla1[[#This Row],[Date]])</f>
        <v>2</v>
      </c>
      <c r="S7031" s="8">
        <f>YEAR(Tabla1[[#This Row],[Date]])</f>
        <v>2023</v>
      </c>
    </row>
    <row r="7032" spans="1:19" x14ac:dyDescent="0.2">
      <c r="A7032">
        <v>7004</v>
      </c>
      <c r="B7032" s="1">
        <v>44968</v>
      </c>
      <c r="C7032" t="s">
        <v>260</v>
      </c>
      <c r="D7032" t="s">
        <v>332</v>
      </c>
      <c r="E7032">
        <v>1</v>
      </c>
      <c r="F7032" t="s">
        <v>532</v>
      </c>
      <c r="G7032" t="s">
        <v>273</v>
      </c>
      <c r="H7032" t="s">
        <v>552</v>
      </c>
      <c r="M7032" s="2">
        <v>18000</v>
      </c>
      <c r="N7032" s="2">
        <v>35000</v>
      </c>
      <c r="O7032" s="2">
        <f>IF(Tabla1[[#This Row],[Mov]]="VNT",Tabla1[[#This Row],[Sale]]-Tabla1[[#This Row],[Cost]],-Tabla1[[#This Row],[Cost]]*Tabla1[[#This Row],[Cant]])</f>
        <v>17000</v>
      </c>
      <c r="P7032" s="8">
        <f>IF(Tabla1[[#This Row],[Mov]]="VNT",-Tabla1[[#This Row],[Cant]],Tabla1[[#This Row],[Cant]])</f>
        <v>-1</v>
      </c>
      <c r="Q7032" s="8">
        <f>DAY(Tabla1[[#This Row],[Date]])</f>
        <v>11</v>
      </c>
      <c r="R7032" s="8">
        <f>MONTH(Tabla1[[#This Row],[Date]])</f>
        <v>2</v>
      </c>
      <c r="S7032" s="8">
        <f>YEAR(Tabla1[[#This Row],[Date]])</f>
        <v>2023</v>
      </c>
    </row>
    <row r="7033" spans="1:19" x14ac:dyDescent="0.2">
      <c r="A7033">
        <v>7005</v>
      </c>
      <c r="B7033" s="1">
        <v>44968</v>
      </c>
      <c r="C7033" t="s">
        <v>260</v>
      </c>
      <c r="D7033" t="s">
        <v>332</v>
      </c>
      <c r="E7033">
        <v>1</v>
      </c>
      <c r="F7033" t="s">
        <v>116</v>
      </c>
      <c r="G7033" t="s">
        <v>347</v>
      </c>
      <c r="H7033" t="s">
        <v>518</v>
      </c>
      <c r="M7033" s="2">
        <v>6074</v>
      </c>
      <c r="N7033" s="2">
        <v>6500</v>
      </c>
      <c r="O7033" s="2">
        <f>IF(Tabla1[[#This Row],[Mov]]="VNT",Tabla1[[#This Row],[Sale]]-Tabla1[[#This Row],[Cost]],-Tabla1[[#This Row],[Cost]]*Tabla1[[#This Row],[Cant]])</f>
        <v>426</v>
      </c>
      <c r="P7033" s="8">
        <f>IF(Tabla1[[#This Row],[Mov]]="VNT",-Tabla1[[#This Row],[Cant]],Tabla1[[#This Row],[Cant]])</f>
        <v>-1</v>
      </c>
      <c r="Q7033" s="8">
        <f>DAY(Tabla1[[#This Row],[Date]])</f>
        <v>11</v>
      </c>
      <c r="R7033" s="8">
        <f>MONTH(Tabla1[[#This Row],[Date]])</f>
        <v>2</v>
      </c>
      <c r="S7033" s="8">
        <f>YEAR(Tabla1[[#This Row],[Date]])</f>
        <v>2023</v>
      </c>
    </row>
    <row r="7034" spans="1:19" x14ac:dyDescent="0.2">
      <c r="A7034">
        <v>7006</v>
      </c>
      <c r="B7034" s="1">
        <v>44968</v>
      </c>
      <c r="C7034" t="s">
        <v>260</v>
      </c>
      <c r="D7034" t="s">
        <v>332</v>
      </c>
      <c r="E7034">
        <v>1</v>
      </c>
      <c r="F7034" t="s">
        <v>116</v>
      </c>
      <c r="G7034" t="s">
        <v>347</v>
      </c>
      <c r="H7034" t="s">
        <v>518</v>
      </c>
      <c r="M7034" s="2">
        <v>1868</v>
      </c>
      <c r="N7034" s="2">
        <v>2000</v>
      </c>
      <c r="O7034" s="2">
        <f>IF(Tabla1[[#This Row],[Mov]]="VNT",Tabla1[[#This Row],[Sale]]-Tabla1[[#This Row],[Cost]],-Tabla1[[#This Row],[Cost]]*Tabla1[[#This Row],[Cant]])</f>
        <v>132</v>
      </c>
      <c r="P7034" s="8">
        <f>IF(Tabla1[[#This Row],[Mov]]="VNT",-Tabla1[[#This Row],[Cant]],Tabla1[[#This Row],[Cant]])</f>
        <v>-1</v>
      </c>
      <c r="Q7034" s="8">
        <f>DAY(Tabla1[[#This Row],[Date]])</f>
        <v>11</v>
      </c>
      <c r="R7034" s="8">
        <f>MONTH(Tabla1[[#This Row],[Date]])</f>
        <v>2</v>
      </c>
      <c r="S7034" s="8">
        <f>YEAR(Tabla1[[#This Row],[Date]])</f>
        <v>2023</v>
      </c>
    </row>
    <row r="7035" spans="1:19" x14ac:dyDescent="0.2">
      <c r="A7035">
        <v>7007</v>
      </c>
      <c r="B7035" s="1">
        <v>44968</v>
      </c>
      <c r="C7035" t="s">
        <v>260</v>
      </c>
      <c r="D7035" t="s">
        <v>332</v>
      </c>
      <c r="E7035">
        <v>1</v>
      </c>
      <c r="F7035" t="s">
        <v>116</v>
      </c>
      <c r="G7035" t="s">
        <v>349</v>
      </c>
      <c r="H7035" t="s">
        <v>515</v>
      </c>
      <c r="M7035" s="2">
        <v>934</v>
      </c>
      <c r="N7035" s="2">
        <v>1000</v>
      </c>
      <c r="O7035" s="2">
        <f>IF(Tabla1[[#This Row],[Mov]]="VNT",Tabla1[[#This Row],[Sale]]-Tabla1[[#This Row],[Cost]],-Tabla1[[#This Row],[Cost]]*Tabla1[[#This Row],[Cant]])</f>
        <v>66</v>
      </c>
      <c r="P7035" s="8">
        <f>IF(Tabla1[[#This Row],[Mov]]="VNT",-Tabla1[[#This Row],[Cant]],Tabla1[[#This Row],[Cant]])</f>
        <v>-1</v>
      </c>
      <c r="Q7035" s="8">
        <f>DAY(Tabla1[[#This Row],[Date]])</f>
        <v>11</v>
      </c>
      <c r="R7035" s="8">
        <f>MONTH(Tabla1[[#This Row],[Date]])</f>
        <v>2</v>
      </c>
      <c r="S7035" s="8">
        <f>YEAR(Tabla1[[#This Row],[Date]])</f>
        <v>2023</v>
      </c>
    </row>
    <row r="7036" spans="1:19" x14ac:dyDescent="0.2">
      <c r="A7036">
        <v>7008</v>
      </c>
      <c r="B7036" s="1">
        <v>44968</v>
      </c>
      <c r="C7036" t="s">
        <v>260</v>
      </c>
      <c r="D7036" t="s">
        <v>332</v>
      </c>
      <c r="E7036">
        <v>1</v>
      </c>
      <c r="F7036" t="s">
        <v>116</v>
      </c>
      <c r="G7036" t="s">
        <v>349</v>
      </c>
      <c r="H7036" t="s">
        <v>515</v>
      </c>
      <c r="M7036" s="2">
        <v>7008</v>
      </c>
      <c r="N7036" s="2">
        <v>7500</v>
      </c>
      <c r="O7036" s="2">
        <f>IF(Tabla1[[#This Row],[Mov]]="VNT",Tabla1[[#This Row],[Sale]]-Tabla1[[#This Row],[Cost]],-Tabla1[[#This Row],[Cost]]*Tabla1[[#This Row],[Cant]])</f>
        <v>492</v>
      </c>
      <c r="P7036" s="8">
        <f>IF(Tabla1[[#This Row],[Mov]]="VNT",-Tabla1[[#This Row],[Cant]],Tabla1[[#This Row],[Cant]])</f>
        <v>-1</v>
      </c>
      <c r="Q7036" s="8">
        <f>DAY(Tabla1[[#This Row],[Date]])</f>
        <v>11</v>
      </c>
      <c r="R7036" s="8">
        <f>MONTH(Tabla1[[#This Row],[Date]])</f>
        <v>2</v>
      </c>
      <c r="S7036" s="8">
        <f>YEAR(Tabla1[[#This Row],[Date]])</f>
        <v>2023</v>
      </c>
    </row>
    <row r="7037" spans="1:19" x14ac:dyDescent="0.2">
      <c r="A7037">
        <v>7009</v>
      </c>
      <c r="B7037" s="1">
        <v>44968</v>
      </c>
      <c r="C7037" t="s">
        <v>260</v>
      </c>
      <c r="D7037" t="s">
        <v>332</v>
      </c>
      <c r="E7037">
        <v>1</v>
      </c>
      <c r="F7037" t="s">
        <v>458</v>
      </c>
      <c r="G7037" t="s">
        <v>272</v>
      </c>
      <c r="H7037" t="s">
        <v>2562</v>
      </c>
      <c r="M7037" s="2">
        <v>0</v>
      </c>
      <c r="N7037" s="2">
        <v>25000</v>
      </c>
      <c r="O7037" s="2">
        <f>IF(Tabla1[[#This Row],[Mov]]="VNT",Tabla1[[#This Row],[Sale]]-Tabla1[[#This Row],[Cost]],-Tabla1[[#This Row],[Cost]]*Tabla1[[#This Row],[Cant]])</f>
        <v>25000</v>
      </c>
      <c r="P7037" s="8">
        <f>IF(Tabla1[[#This Row],[Mov]]="VNT",-Tabla1[[#This Row],[Cant]],Tabla1[[#This Row],[Cant]])</f>
        <v>-1</v>
      </c>
      <c r="Q7037" s="8">
        <f>DAY(Tabla1[[#This Row],[Date]])</f>
        <v>11</v>
      </c>
      <c r="R7037" s="8">
        <f>MONTH(Tabla1[[#This Row],[Date]])</f>
        <v>2</v>
      </c>
      <c r="S7037" s="8">
        <f>YEAR(Tabla1[[#This Row],[Date]])</f>
        <v>2023</v>
      </c>
    </row>
    <row r="7038" spans="1:19" x14ac:dyDescent="0.2">
      <c r="A7038">
        <v>7010</v>
      </c>
      <c r="B7038" s="1">
        <v>44968</v>
      </c>
      <c r="C7038" t="s">
        <v>260</v>
      </c>
      <c r="D7038" t="s">
        <v>332</v>
      </c>
      <c r="E7038">
        <v>1</v>
      </c>
      <c r="F7038" t="s">
        <v>891</v>
      </c>
      <c r="G7038" t="s">
        <v>272</v>
      </c>
      <c r="H7038" t="s">
        <v>2563</v>
      </c>
      <c r="M7038" s="2">
        <v>3500</v>
      </c>
      <c r="N7038" s="2">
        <v>9000</v>
      </c>
      <c r="O7038" s="2">
        <f>IF(Tabla1[[#This Row],[Mov]]="VNT",Tabla1[[#This Row],[Sale]]-Tabla1[[#This Row],[Cost]],-Tabla1[[#This Row],[Cost]]*Tabla1[[#This Row],[Cant]])</f>
        <v>5500</v>
      </c>
      <c r="P7038" s="8">
        <f>IF(Tabla1[[#This Row],[Mov]]="VNT",-Tabla1[[#This Row],[Cant]],Tabla1[[#This Row],[Cant]])</f>
        <v>-1</v>
      </c>
      <c r="Q7038" s="8">
        <f>DAY(Tabla1[[#This Row],[Date]])</f>
        <v>11</v>
      </c>
      <c r="R7038" s="8">
        <f>MONTH(Tabla1[[#This Row],[Date]])</f>
        <v>2</v>
      </c>
      <c r="S7038" s="8">
        <f>YEAR(Tabla1[[#This Row],[Date]])</f>
        <v>2023</v>
      </c>
    </row>
    <row r="7039" spans="1:19" x14ac:dyDescent="0.2">
      <c r="A7039">
        <v>7011</v>
      </c>
      <c r="B7039" s="1">
        <v>44968</v>
      </c>
      <c r="C7039" t="s">
        <v>260</v>
      </c>
      <c r="D7039" t="s">
        <v>332</v>
      </c>
      <c r="E7039">
        <v>1</v>
      </c>
      <c r="F7039" t="s">
        <v>15</v>
      </c>
      <c r="G7039" t="s">
        <v>333</v>
      </c>
      <c r="H7039" t="s">
        <v>2228</v>
      </c>
      <c r="M7039" s="2">
        <v>2000</v>
      </c>
      <c r="N7039" s="2">
        <v>10000</v>
      </c>
      <c r="O7039" s="2">
        <f>IF(Tabla1[[#This Row],[Mov]]="VNT",Tabla1[[#This Row],[Sale]]-Tabla1[[#This Row],[Cost]],-Tabla1[[#This Row],[Cost]]*Tabla1[[#This Row],[Cant]])</f>
        <v>8000</v>
      </c>
      <c r="P7039" s="8">
        <f>IF(Tabla1[[#This Row],[Mov]]="VNT",-Tabla1[[#This Row],[Cant]],Tabla1[[#This Row],[Cant]])</f>
        <v>-1</v>
      </c>
      <c r="Q7039" s="8">
        <f>DAY(Tabla1[[#This Row],[Date]])</f>
        <v>11</v>
      </c>
      <c r="R7039" s="8">
        <f>MONTH(Tabla1[[#This Row],[Date]])</f>
        <v>2</v>
      </c>
      <c r="S7039" s="8">
        <f>YEAR(Tabla1[[#This Row],[Date]])</f>
        <v>2023</v>
      </c>
    </row>
    <row r="7040" spans="1:19" x14ac:dyDescent="0.2">
      <c r="A7040">
        <v>7012</v>
      </c>
      <c r="B7040" s="1">
        <v>44968</v>
      </c>
      <c r="C7040" t="s">
        <v>260</v>
      </c>
      <c r="D7040" t="s">
        <v>332</v>
      </c>
      <c r="E7040">
        <v>1</v>
      </c>
      <c r="F7040" t="s">
        <v>225</v>
      </c>
      <c r="G7040" t="s">
        <v>860</v>
      </c>
      <c r="H7040" t="s">
        <v>313</v>
      </c>
      <c r="M7040" s="2">
        <v>1100</v>
      </c>
      <c r="N7040" s="2">
        <v>10000</v>
      </c>
      <c r="O7040" s="2">
        <f>IF(Tabla1[[#This Row],[Mov]]="VNT",Tabla1[[#This Row],[Sale]]-Tabla1[[#This Row],[Cost]],-Tabla1[[#This Row],[Cost]]*Tabla1[[#This Row],[Cant]])</f>
        <v>8900</v>
      </c>
      <c r="P7040" s="8">
        <f>IF(Tabla1[[#This Row],[Mov]]="VNT",-Tabla1[[#This Row],[Cant]],Tabla1[[#This Row],[Cant]])</f>
        <v>-1</v>
      </c>
      <c r="Q7040" s="8">
        <f>DAY(Tabla1[[#This Row],[Date]])</f>
        <v>11</v>
      </c>
      <c r="R7040" s="8">
        <f>MONTH(Tabla1[[#This Row],[Date]])</f>
        <v>2</v>
      </c>
      <c r="S7040" s="8">
        <f>YEAR(Tabla1[[#This Row],[Date]])</f>
        <v>2023</v>
      </c>
    </row>
    <row r="7041" spans="1:19" x14ac:dyDescent="0.2">
      <c r="A7041">
        <v>7013</v>
      </c>
      <c r="B7041" s="1">
        <v>44968</v>
      </c>
      <c r="C7041" t="s">
        <v>260</v>
      </c>
      <c r="D7041" t="s">
        <v>332</v>
      </c>
      <c r="E7041">
        <v>1</v>
      </c>
      <c r="F7041" t="s">
        <v>458</v>
      </c>
      <c r="G7041" t="s">
        <v>272</v>
      </c>
      <c r="H7041" t="s">
        <v>2564</v>
      </c>
      <c r="M7041" s="2">
        <v>0</v>
      </c>
      <c r="N7041" s="2">
        <v>10000</v>
      </c>
      <c r="O7041" s="2">
        <f>IF(Tabla1[[#This Row],[Mov]]="VNT",Tabla1[[#This Row],[Sale]]-Tabla1[[#This Row],[Cost]],-Tabla1[[#This Row],[Cost]]*Tabla1[[#This Row],[Cant]])</f>
        <v>10000</v>
      </c>
      <c r="P7041" s="8">
        <f>IF(Tabla1[[#This Row],[Mov]]="VNT",-Tabla1[[#This Row],[Cant]],Tabla1[[#This Row],[Cant]])</f>
        <v>-1</v>
      </c>
      <c r="Q7041" s="8">
        <f>DAY(Tabla1[[#This Row],[Date]])</f>
        <v>11</v>
      </c>
      <c r="R7041" s="8">
        <f>MONTH(Tabla1[[#This Row],[Date]])</f>
        <v>2</v>
      </c>
      <c r="S7041" s="8">
        <f>YEAR(Tabla1[[#This Row],[Date]])</f>
        <v>2023</v>
      </c>
    </row>
    <row r="7042" spans="1:19" x14ac:dyDescent="0.2">
      <c r="A7042">
        <v>7014</v>
      </c>
      <c r="B7042" s="1">
        <v>44968</v>
      </c>
      <c r="C7042" t="s">
        <v>260</v>
      </c>
      <c r="D7042" t="s">
        <v>332</v>
      </c>
      <c r="E7042">
        <v>1</v>
      </c>
      <c r="F7042" t="s">
        <v>2445</v>
      </c>
      <c r="G7042" t="s">
        <v>272</v>
      </c>
      <c r="H7042" t="s">
        <v>252</v>
      </c>
      <c r="M7042" s="2">
        <v>2800</v>
      </c>
      <c r="N7042" s="2">
        <v>15000</v>
      </c>
      <c r="O7042" s="2">
        <f>IF(Tabla1[[#This Row],[Mov]]="VNT",Tabla1[[#This Row],[Sale]]-Tabla1[[#This Row],[Cost]],-Tabla1[[#This Row],[Cost]]*Tabla1[[#This Row],[Cant]])</f>
        <v>12200</v>
      </c>
      <c r="P7042" s="8">
        <f>IF(Tabla1[[#This Row],[Mov]]="VNT",-Tabla1[[#This Row],[Cant]],Tabla1[[#This Row],[Cant]])</f>
        <v>-1</v>
      </c>
      <c r="Q7042" s="8">
        <f>DAY(Tabla1[[#This Row],[Date]])</f>
        <v>11</v>
      </c>
      <c r="R7042" s="8">
        <f>MONTH(Tabla1[[#This Row],[Date]])</f>
        <v>2</v>
      </c>
      <c r="S7042" s="8">
        <f>YEAR(Tabla1[[#This Row],[Date]])</f>
        <v>2023</v>
      </c>
    </row>
    <row r="7043" spans="1:19" x14ac:dyDescent="0.2">
      <c r="A7043">
        <v>7015</v>
      </c>
      <c r="B7043" s="1">
        <v>44968</v>
      </c>
      <c r="C7043" t="s">
        <v>260</v>
      </c>
      <c r="D7043" t="s">
        <v>332</v>
      </c>
      <c r="E7043">
        <v>1</v>
      </c>
      <c r="F7043" t="s">
        <v>386</v>
      </c>
      <c r="G7043" t="s">
        <v>284</v>
      </c>
      <c r="H7043" t="s">
        <v>415</v>
      </c>
      <c r="M7043" s="2">
        <v>78000</v>
      </c>
      <c r="N7043" s="2">
        <v>135000</v>
      </c>
      <c r="O7043" s="2">
        <f>IF(Tabla1[[#This Row],[Mov]]="VNT",Tabla1[[#This Row],[Sale]]-Tabla1[[#This Row],[Cost]],-Tabla1[[#This Row],[Cost]]*Tabla1[[#This Row],[Cant]])</f>
        <v>57000</v>
      </c>
      <c r="P7043" s="8">
        <f>IF(Tabla1[[#This Row],[Mov]]="VNT",-Tabla1[[#This Row],[Cant]],Tabla1[[#This Row],[Cant]])</f>
        <v>-1</v>
      </c>
      <c r="Q7043" s="8">
        <f>DAY(Tabla1[[#This Row],[Date]])</f>
        <v>11</v>
      </c>
      <c r="R7043" s="8">
        <f>MONTH(Tabla1[[#This Row],[Date]])</f>
        <v>2</v>
      </c>
      <c r="S7043" s="8">
        <f>YEAR(Tabla1[[#This Row],[Date]])</f>
        <v>2023</v>
      </c>
    </row>
    <row r="7044" spans="1:19" x14ac:dyDescent="0.2">
      <c r="A7044">
        <v>7016</v>
      </c>
      <c r="B7044" s="1">
        <v>44968</v>
      </c>
      <c r="C7044" t="s">
        <v>260</v>
      </c>
      <c r="D7044" t="s">
        <v>332</v>
      </c>
      <c r="E7044">
        <v>1</v>
      </c>
      <c r="F7044" t="s">
        <v>225</v>
      </c>
      <c r="G7044" t="s">
        <v>284</v>
      </c>
      <c r="H7044" t="s">
        <v>415</v>
      </c>
      <c r="L7044" t="s">
        <v>2368</v>
      </c>
      <c r="M7044" s="2">
        <v>1100</v>
      </c>
      <c r="N7044" s="2">
        <v>5000</v>
      </c>
      <c r="O7044" s="2">
        <f>IF(Tabla1[[#This Row],[Mov]]="VNT",Tabla1[[#This Row],[Sale]]-Tabla1[[#This Row],[Cost]],-Tabla1[[#This Row],[Cost]]*Tabla1[[#This Row],[Cant]])</f>
        <v>3900</v>
      </c>
      <c r="P7044" s="8">
        <f>IF(Tabla1[[#This Row],[Mov]]="VNT",-Tabla1[[#This Row],[Cant]],Tabla1[[#This Row],[Cant]])</f>
        <v>-1</v>
      </c>
      <c r="Q7044" s="8">
        <f>DAY(Tabla1[[#This Row],[Date]])</f>
        <v>11</v>
      </c>
      <c r="R7044" s="8">
        <f>MONTH(Tabla1[[#This Row],[Date]])</f>
        <v>2</v>
      </c>
      <c r="S7044" s="8">
        <f>YEAR(Tabla1[[#This Row],[Date]])</f>
        <v>2023</v>
      </c>
    </row>
    <row r="7045" spans="1:19" x14ac:dyDescent="0.2">
      <c r="A7045">
        <v>7017</v>
      </c>
      <c r="B7045" s="1">
        <v>44968</v>
      </c>
      <c r="C7045" t="s">
        <v>260</v>
      </c>
      <c r="D7045" t="s">
        <v>332</v>
      </c>
      <c r="E7045">
        <v>1</v>
      </c>
      <c r="F7045" t="s">
        <v>458</v>
      </c>
      <c r="G7045" t="s">
        <v>284</v>
      </c>
      <c r="H7045" t="s">
        <v>2079</v>
      </c>
      <c r="M7045" s="2">
        <v>0</v>
      </c>
      <c r="N7045" s="2">
        <v>25000</v>
      </c>
      <c r="O7045" s="2">
        <f>IF(Tabla1[[#This Row],[Mov]]="VNT",Tabla1[[#This Row],[Sale]]-Tabla1[[#This Row],[Cost]],-Tabla1[[#This Row],[Cost]]*Tabla1[[#This Row],[Cant]])</f>
        <v>25000</v>
      </c>
      <c r="P7045" s="8">
        <f>IF(Tabla1[[#This Row],[Mov]]="VNT",-Tabla1[[#This Row],[Cant]],Tabla1[[#This Row],[Cant]])</f>
        <v>-1</v>
      </c>
      <c r="Q7045" s="8">
        <f>DAY(Tabla1[[#This Row],[Date]])</f>
        <v>11</v>
      </c>
      <c r="R7045" s="8">
        <f>MONTH(Tabla1[[#This Row],[Date]])</f>
        <v>2</v>
      </c>
      <c r="S7045" s="8">
        <f>YEAR(Tabla1[[#This Row],[Date]])</f>
        <v>2023</v>
      </c>
    </row>
    <row r="7046" spans="1:19" x14ac:dyDescent="0.2">
      <c r="A7046">
        <v>7018</v>
      </c>
      <c r="B7046" s="1">
        <v>44968</v>
      </c>
      <c r="C7046" t="s">
        <v>260</v>
      </c>
      <c r="D7046" t="s">
        <v>332</v>
      </c>
      <c r="E7046">
        <v>1</v>
      </c>
      <c r="F7046" t="s">
        <v>891</v>
      </c>
      <c r="G7046" t="s">
        <v>284</v>
      </c>
      <c r="H7046" t="s">
        <v>1394</v>
      </c>
      <c r="M7046" s="2">
        <v>3500</v>
      </c>
      <c r="N7046" s="2">
        <v>10000</v>
      </c>
      <c r="O7046" s="2">
        <f>IF(Tabla1[[#This Row],[Mov]]="VNT",Tabla1[[#This Row],[Sale]]-Tabla1[[#This Row],[Cost]],-Tabla1[[#This Row],[Cost]]*Tabla1[[#This Row],[Cant]])</f>
        <v>6500</v>
      </c>
      <c r="P7046" s="8">
        <f>IF(Tabla1[[#This Row],[Mov]]="VNT",-Tabla1[[#This Row],[Cant]],Tabla1[[#This Row],[Cant]])</f>
        <v>-1</v>
      </c>
      <c r="Q7046" s="8">
        <f>DAY(Tabla1[[#This Row],[Date]])</f>
        <v>11</v>
      </c>
      <c r="R7046" s="8">
        <f>MONTH(Tabla1[[#This Row],[Date]])</f>
        <v>2</v>
      </c>
      <c r="S7046" s="8">
        <f>YEAR(Tabla1[[#This Row],[Date]])</f>
        <v>2023</v>
      </c>
    </row>
    <row r="7047" spans="1:19" x14ac:dyDescent="0.2">
      <c r="A7047">
        <v>7019</v>
      </c>
      <c r="B7047" s="1">
        <v>44968</v>
      </c>
      <c r="C7047" t="s">
        <v>260</v>
      </c>
      <c r="D7047" t="s">
        <v>332</v>
      </c>
      <c r="E7047">
        <v>1</v>
      </c>
      <c r="F7047" t="s">
        <v>365</v>
      </c>
      <c r="G7047" t="s">
        <v>366</v>
      </c>
      <c r="H7047" t="s">
        <v>373</v>
      </c>
      <c r="M7047" s="2">
        <v>11500</v>
      </c>
      <c r="N7047" s="2">
        <v>25000</v>
      </c>
      <c r="O7047" s="2">
        <f>IF(Tabla1[[#This Row],[Mov]]="VNT",Tabla1[[#This Row],[Sale]]-Tabla1[[#This Row],[Cost]],-Tabla1[[#This Row],[Cost]]*Tabla1[[#This Row],[Cant]])</f>
        <v>13500</v>
      </c>
      <c r="P7047" s="8">
        <f>IF(Tabla1[[#This Row],[Mov]]="VNT",-Tabla1[[#This Row],[Cant]],Tabla1[[#This Row],[Cant]])</f>
        <v>-1</v>
      </c>
      <c r="Q7047" s="8">
        <f>DAY(Tabla1[[#This Row],[Date]])</f>
        <v>11</v>
      </c>
      <c r="R7047" s="8">
        <f>MONTH(Tabla1[[#This Row],[Date]])</f>
        <v>2</v>
      </c>
      <c r="S7047" s="8">
        <f>YEAR(Tabla1[[#This Row],[Date]])</f>
        <v>2023</v>
      </c>
    </row>
    <row r="7048" spans="1:19" x14ac:dyDescent="0.2">
      <c r="A7048">
        <v>7020</v>
      </c>
      <c r="B7048" s="1">
        <v>44968</v>
      </c>
      <c r="C7048" t="s">
        <v>260</v>
      </c>
      <c r="D7048" t="s">
        <v>332</v>
      </c>
      <c r="E7048">
        <v>1</v>
      </c>
      <c r="F7048" t="s">
        <v>365</v>
      </c>
      <c r="G7048" t="s">
        <v>366</v>
      </c>
      <c r="H7048" t="s">
        <v>367</v>
      </c>
      <c r="M7048" s="2">
        <v>7500</v>
      </c>
      <c r="N7048" s="2">
        <v>15000</v>
      </c>
      <c r="O7048" s="2">
        <f>IF(Tabla1[[#This Row],[Mov]]="VNT",Tabla1[[#This Row],[Sale]]-Tabla1[[#This Row],[Cost]],-Tabla1[[#This Row],[Cost]]*Tabla1[[#This Row],[Cant]])</f>
        <v>7500</v>
      </c>
      <c r="P7048" s="8">
        <f>IF(Tabla1[[#This Row],[Mov]]="VNT",-Tabla1[[#This Row],[Cant]],Tabla1[[#This Row],[Cant]])</f>
        <v>-1</v>
      </c>
      <c r="Q7048" s="8">
        <f>DAY(Tabla1[[#This Row],[Date]])</f>
        <v>11</v>
      </c>
      <c r="R7048" s="8">
        <f>MONTH(Tabla1[[#This Row],[Date]])</f>
        <v>2</v>
      </c>
      <c r="S7048" s="8">
        <f>YEAR(Tabla1[[#This Row],[Date]])</f>
        <v>2023</v>
      </c>
    </row>
    <row r="7049" spans="1:19" x14ac:dyDescent="0.2">
      <c r="A7049">
        <v>7021</v>
      </c>
      <c r="B7049" s="1">
        <v>44968</v>
      </c>
      <c r="C7049" t="s">
        <v>260</v>
      </c>
      <c r="D7049" t="s">
        <v>332</v>
      </c>
      <c r="E7049">
        <v>1</v>
      </c>
      <c r="F7049" t="s">
        <v>365</v>
      </c>
      <c r="G7049" t="s">
        <v>366</v>
      </c>
      <c r="H7049" t="s">
        <v>373</v>
      </c>
      <c r="M7049" s="2">
        <v>11500</v>
      </c>
      <c r="N7049" s="2">
        <v>30000</v>
      </c>
      <c r="O7049" s="2">
        <f>IF(Tabla1[[#This Row],[Mov]]="VNT",Tabla1[[#This Row],[Sale]]-Tabla1[[#This Row],[Cost]],-Tabla1[[#This Row],[Cost]]*Tabla1[[#This Row],[Cant]])</f>
        <v>18500</v>
      </c>
      <c r="P7049" s="8">
        <f>IF(Tabla1[[#This Row],[Mov]]="VNT",-Tabla1[[#This Row],[Cant]],Tabla1[[#This Row],[Cant]])</f>
        <v>-1</v>
      </c>
      <c r="Q7049" s="8">
        <f>DAY(Tabla1[[#This Row],[Date]])</f>
        <v>11</v>
      </c>
      <c r="R7049" s="8">
        <f>MONTH(Tabla1[[#This Row],[Date]])</f>
        <v>2</v>
      </c>
      <c r="S7049" s="8">
        <f>YEAR(Tabla1[[#This Row],[Date]])</f>
        <v>2023</v>
      </c>
    </row>
    <row r="7050" spans="1:19" x14ac:dyDescent="0.2">
      <c r="A7050">
        <v>7022</v>
      </c>
      <c r="B7050" s="1">
        <v>44968</v>
      </c>
      <c r="C7050" t="s">
        <v>260</v>
      </c>
      <c r="D7050" t="s">
        <v>332</v>
      </c>
      <c r="E7050">
        <v>1</v>
      </c>
      <c r="F7050" t="s">
        <v>128</v>
      </c>
      <c r="G7050" t="s">
        <v>266</v>
      </c>
      <c r="H7050" t="s">
        <v>2085</v>
      </c>
      <c r="M7050" s="2">
        <v>11000</v>
      </c>
      <c r="N7050" s="2">
        <v>20000</v>
      </c>
      <c r="O7050" s="2">
        <f>IF(Tabla1[[#This Row],[Mov]]="VNT",Tabla1[[#This Row],[Sale]]-Tabla1[[#This Row],[Cost]],-Tabla1[[#This Row],[Cost]]*Tabla1[[#This Row],[Cant]])</f>
        <v>9000</v>
      </c>
      <c r="P7050" s="8">
        <f>IF(Tabla1[[#This Row],[Mov]]="VNT",-Tabla1[[#This Row],[Cant]],Tabla1[[#This Row],[Cant]])</f>
        <v>-1</v>
      </c>
      <c r="Q7050" s="8">
        <f>DAY(Tabla1[[#This Row],[Date]])</f>
        <v>11</v>
      </c>
      <c r="R7050" s="8">
        <f>MONTH(Tabla1[[#This Row],[Date]])</f>
        <v>2</v>
      </c>
      <c r="S7050" s="8">
        <f>YEAR(Tabla1[[#This Row],[Date]])</f>
        <v>2023</v>
      </c>
    </row>
    <row r="7051" spans="1:19" x14ac:dyDescent="0.2">
      <c r="A7051">
        <v>7023</v>
      </c>
      <c r="B7051" s="1">
        <v>44968</v>
      </c>
      <c r="C7051" t="s">
        <v>260</v>
      </c>
      <c r="D7051" t="s">
        <v>332</v>
      </c>
      <c r="E7051">
        <v>1</v>
      </c>
      <c r="F7051" t="s">
        <v>116</v>
      </c>
      <c r="G7051" t="s">
        <v>347</v>
      </c>
      <c r="H7051" t="s">
        <v>518</v>
      </c>
      <c r="M7051" s="2">
        <v>16821</v>
      </c>
      <c r="N7051" s="2">
        <v>18000</v>
      </c>
      <c r="O7051" s="2">
        <f>IF(Tabla1[[#This Row],[Mov]]="VNT",Tabla1[[#This Row],[Sale]]-Tabla1[[#This Row],[Cost]],-Tabla1[[#This Row],[Cost]]*Tabla1[[#This Row],[Cant]])</f>
        <v>1179</v>
      </c>
      <c r="P7051" s="8">
        <f>IF(Tabla1[[#This Row],[Mov]]="VNT",-Tabla1[[#This Row],[Cant]],Tabla1[[#This Row],[Cant]])</f>
        <v>-1</v>
      </c>
      <c r="Q7051" s="8">
        <f>DAY(Tabla1[[#This Row],[Date]])</f>
        <v>11</v>
      </c>
      <c r="R7051" s="8">
        <f>MONTH(Tabla1[[#This Row],[Date]])</f>
        <v>2</v>
      </c>
      <c r="S7051" s="8">
        <f>YEAR(Tabla1[[#This Row],[Date]])</f>
        <v>2023</v>
      </c>
    </row>
    <row r="7052" spans="1:19" x14ac:dyDescent="0.2">
      <c r="A7052">
        <v>7024</v>
      </c>
      <c r="B7052" s="1">
        <v>44968</v>
      </c>
      <c r="C7052" t="s">
        <v>261</v>
      </c>
      <c r="D7052" t="s">
        <v>268</v>
      </c>
      <c r="E7052">
        <v>1</v>
      </c>
      <c r="F7052" t="s">
        <v>1496</v>
      </c>
      <c r="G7052" t="s">
        <v>266</v>
      </c>
      <c r="H7052" t="s">
        <v>1878</v>
      </c>
      <c r="M7052" s="2">
        <v>19000</v>
      </c>
      <c r="N7052" s="2">
        <v>36000</v>
      </c>
      <c r="O7052" s="2">
        <f>IF(Tabla1[[#This Row],[Mov]]="VNT",Tabla1[[#This Row],[Sale]]-Tabla1[[#This Row],[Cost]],-Tabla1[[#This Row],[Cost]]*Tabla1[[#This Row],[Cant]])</f>
        <v>-19000</v>
      </c>
      <c r="P7052" s="8">
        <f>IF(Tabla1[[#This Row],[Mov]]="VNT",-Tabla1[[#This Row],[Cant]],Tabla1[[#This Row],[Cant]])</f>
        <v>1</v>
      </c>
      <c r="Q7052" s="8">
        <f>DAY(Tabla1[[#This Row],[Date]])</f>
        <v>11</v>
      </c>
      <c r="R7052" s="8">
        <f>MONTH(Tabla1[[#This Row],[Date]])</f>
        <v>2</v>
      </c>
      <c r="S7052" s="8">
        <f>YEAR(Tabla1[[#This Row],[Date]])</f>
        <v>2023</v>
      </c>
    </row>
    <row r="7053" spans="1:19" x14ac:dyDescent="0.2">
      <c r="A7053">
        <v>7025</v>
      </c>
      <c r="B7053" s="1">
        <v>44968</v>
      </c>
      <c r="C7053" t="s">
        <v>261</v>
      </c>
      <c r="D7053" t="s">
        <v>268</v>
      </c>
      <c r="E7053">
        <v>1</v>
      </c>
      <c r="F7053" t="s">
        <v>891</v>
      </c>
      <c r="G7053" t="s">
        <v>272</v>
      </c>
      <c r="H7053" t="s">
        <v>344</v>
      </c>
      <c r="M7053" s="2">
        <v>3500</v>
      </c>
      <c r="N7053" s="2">
        <v>10000</v>
      </c>
      <c r="O7053" s="2">
        <f>IF(Tabla1[[#This Row],[Mov]]="VNT",Tabla1[[#This Row],[Sale]]-Tabla1[[#This Row],[Cost]],-Tabla1[[#This Row],[Cost]]*Tabla1[[#This Row],[Cant]])</f>
        <v>-3500</v>
      </c>
      <c r="P7053" s="8">
        <f>IF(Tabla1[[#This Row],[Mov]]="VNT",-Tabla1[[#This Row],[Cant]],Tabla1[[#This Row],[Cant]])</f>
        <v>1</v>
      </c>
      <c r="Q7053" s="8">
        <f>DAY(Tabla1[[#This Row],[Date]])</f>
        <v>11</v>
      </c>
      <c r="R7053" s="8">
        <f>MONTH(Tabla1[[#This Row],[Date]])</f>
        <v>2</v>
      </c>
      <c r="S7053" s="8">
        <f>YEAR(Tabla1[[#This Row],[Date]])</f>
        <v>2023</v>
      </c>
    </row>
    <row r="7054" spans="1:19" x14ac:dyDescent="0.2">
      <c r="A7054">
        <v>7026</v>
      </c>
      <c r="B7054" s="1">
        <v>44968</v>
      </c>
      <c r="C7054" t="s">
        <v>261</v>
      </c>
      <c r="D7054" t="s">
        <v>268</v>
      </c>
      <c r="E7054">
        <v>1</v>
      </c>
      <c r="F7054" t="s">
        <v>21</v>
      </c>
      <c r="G7054" t="s">
        <v>272</v>
      </c>
      <c r="H7054" t="s">
        <v>1522</v>
      </c>
      <c r="M7054" s="2">
        <v>2800</v>
      </c>
      <c r="N7054" s="2">
        <v>10000</v>
      </c>
      <c r="O7054" s="2">
        <f>IF(Tabla1[[#This Row],[Mov]]="VNT",Tabla1[[#This Row],[Sale]]-Tabla1[[#This Row],[Cost]],-Tabla1[[#This Row],[Cost]]*Tabla1[[#This Row],[Cant]])</f>
        <v>-2800</v>
      </c>
      <c r="P7054" s="8">
        <f>IF(Tabla1[[#This Row],[Mov]]="VNT",-Tabla1[[#This Row],[Cant]],Tabla1[[#This Row],[Cant]])</f>
        <v>1</v>
      </c>
      <c r="Q7054" s="8">
        <f>DAY(Tabla1[[#This Row],[Date]])</f>
        <v>11</v>
      </c>
      <c r="R7054" s="8">
        <f>MONTH(Tabla1[[#This Row],[Date]])</f>
        <v>2</v>
      </c>
      <c r="S7054" s="8">
        <f>YEAR(Tabla1[[#This Row],[Date]])</f>
        <v>2023</v>
      </c>
    </row>
    <row r="7055" spans="1:19" x14ac:dyDescent="0.2">
      <c r="A7055">
        <v>7027</v>
      </c>
      <c r="B7055" s="1">
        <v>44969</v>
      </c>
      <c r="C7055" t="s">
        <v>260</v>
      </c>
      <c r="D7055" t="s">
        <v>809</v>
      </c>
      <c r="E7055">
        <v>1</v>
      </c>
      <c r="F7055" t="s">
        <v>26</v>
      </c>
      <c r="G7055" t="s">
        <v>272</v>
      </c>
      <c r="H7055" t="s">
        <v>2013</v>
      </c>
      <c r="M7055" s="2">
        <v>27000</v>
      </c>
      <c r="N7055" s="2">
        <v>35000</v>
      </c>
      <c r="O7055" s="2">
        <f>IF(Tabla1[[#This Row],[Mov]]="VNT",Tabla1[[#This Row],[Sale]]-Tabla1[[#This Row],[Cost]],-Tabla1[[#This Row],[Cost]]*Tabla1[[#This Row],[Cant]])</f>
        <v>8000</v>
      </c>
      <c r="P7055" s="8">
        <f>IF(Tabla1[[#This Row],[Mov]]="VNT",-Tabla1[[#This Row],[Cant]],Tabla1[[#This Row],[Cant]])</f>
        <v>-1</v>
      </c>
      <c r="Q7055" s="8">
        <f>DAY(Tabla1[[#This Row],[Date]])</f>
        <v>12</v>
      </c>
      <c r="R7055" s="8">
        <f>MONTH(Tabla1[[#This Row],[Date]])</f>
        <v>2</v>
      </c>
      <c r="S7055" s="8">
        <f>YEAR(Tabla1[[#This Row],[Date]])</f>
        <v>2023</v>
      </c>
    </row>
    <row r="7056" spans="1:19" x14ac:dyDescent="0.2">
      <c r="A7056">
        <v>7028</v>
      </c>
      <c r="B7056" s="1">
        <v>44969</v>
      </c>
      <c r="C7056" t="s">
        <v>260</v>
      </c>
      <c r="D7056" t="s">
        <v>809</v>
      </c>
      <c r="E7056">
        <v>1</v>
      </c>
      <c r="F7056" t="s">
        <v>21</v>
      </c>
      <c r="G7056" t="s">
        <v>263</v>
      </c>
      <c r="H7056" t="s">
        <v>1954</v>
      </c>
      <c r="M7056" s="2">
        <v>7500</v>
      </c>
      <c r="N7056" s="2">
        <v>15000</v>
      </c>
      <c r="O7056" s="2">
        <f>IF(Tabla1[[#This Row],[Mov]]="VNT",Tabla1[[#This Row],[Sale]]-Tabla1[[#This Row],[Cost]],-Tabla1[[#This Row],[Cost]]*Tabla1[[#This Row],[Cant]])</f>
        <v>7500</v>
      </c>
      <c r="P7056" s="8">
        <f>IF(Tabla1[[#This Row],[Mov]]="VNT",-Tabla1[[#This Row],[Cant]],Tabla1[[#This Row],[Cant]])</f>
        <v>-1</v>
      </c>
      <c r="Q7056" s="8">
        <f>DAY(Tabla1[[#This Row],[Date]])</f>
        <v>12</v>
      </c>
      <c r="R7056" s="8">
        <f>MONTH(Tabla1[[#This Row],[Date]])</f>
        <v>2</v>
      </c>
      <c r="S7056" s="8">
        <f>YEAR(Tabla1[[#This Row],[Date]])</f>
        <v>2023</v>
      </c>
    </row>
    <row r="7057" spans="1:19" x14ac:dyDescent="0.2">
      <c r="A7057">
        <v>7029</v>
      </c>
      <c r="B7057" s="1">
        <v>44969</v>
      </c>
      <c r="C7057" t="s">
        <v>260</v>
      </c>
      <c r="D7057" t="s">
        <v>332</v>
      </c>
      <c r="E7057">
        <v>1</v>
      </c>
      <c r="F7057" t="s">
        <v>458</v>
      </c>
      <c r="G7057" t="s">
        <v>266</v>
      </c>
      <c r="H7057" t="s">
        <v>2566</v>
      </c>
      <c r="M7057" s="2">
        <v>0</v>
      </c>
      <c r="N7057" s="2">
        <v>5000</v>
      </c>
      <c r="O7057" s="2">
        <f>IF(Tabla1[[#This Row],[Mov]]="VNT",Tabla1[[#This Row],[Sale]]-Tabla1[[#This Row],[Cost]],-Tabla1[[#This Row],[Cost]]*Tabla1[[#This Row],[Cant]])</f>
        <v>5000</v>
      </c>
      <c r="P7057" s="8">
        <f>IF(Tabla1[[#This Row],[Mov]]="VNT",-Tabla1[[#This Row],[Cant]],Tabla1[[#This Row],[Cant]])</f>
        <v>-1</v>
      </c>
      <c r="Q7057" s="8">
        <f>DAY(Tabla1[[#This Row],[Date]])</f>
        <v>12</v>
      </c>
      <c r="R7057" s="8">
        <f>MONTH(Tabla1[[#This Row],[Date]])</f>
        <v>2</v>
      </c>
      <c r="S7057" s="8">
        <f>YEAR(Tabla1[[#This Row],[Date]])</f>
        <v>2023</v>
      </c>
    </row>
    <row r="7058" spans="1:19" x14ac:dyDescent="0.2">
      <c r="A7058">
        <v>7030</v>
      </c>
      <c r="B7058" s="1">
        <v>44969</v>
      </c>
      <c r="C7058" t="s">
        <v>260</v>
      </c>
      <c r="D7058" t="s">
        <v>332</v>
      </c>
      <c r="E7058">
        <v>1</v>
      </c>
      <c r="F7058" t="s">
        <v>458</v>
      </c>
      <c r="G7058" t="s">
        <v>272</v>
      </c>
      <c r="H7058" t="s">
        <v>2565</v>
      </c>
      <c r="M7058" s="2">
        <v>0</v>
      </c>
      <c r="N7058" s="2">
        <v>5000</v>
      </c>
      <c r="O7058" s="2">
        <f>IF(Tabla1[[#This Row],[Mov]]="VNT",Tabla1[[#This Row],[Sale]]-Tabla1[[#This Row],[Cost]],-Tabla1[[#This Row],[Cost]]*Tabla1[[#This Row],[Cant]])</f>
        <v>5000</v>
      </c>
      <c r="P7058" s="8">
        <f>IF(Tabla1[[#This Row],[Mov]]="VNT",-Tabla1[[#This Row],[Cant]],Tabla1[[#This Row],[Cant]])</f>
        <v>-1</v>
      </c>
      <c r="Q7058" s="8">
        <f>DAY(Tabla1[[#This Row],[Date]])</f>
        <v>12</v>
      </c>
      <c r="R7058" s="8">
        <f>MONTH(Tabla1[[#This Row],[Date]])</f>
        <v>2</v>
      </c>
      <c r="S7058" s="8">
        <f>YEAR(Tabla1[[#This Row],[Date]])</f>
        <v>2023</v>
      </c>
    </row>
    <row r="7059" spans="1:19" x14ac:dyDescent="0.2">
      <c r="A7059">
        <v>7031</v>
      </c>
      <c r="B7059" s="1">
        <v>44969</v>
      </c>
      <c r="C7059" t="s">
        <v>260</v>
      </c>
      <c r="D7059" t="s">
        <v>332</v>
      </c>
      <c r="E7059">
        <v>1</v>
      </c>
      <c r="F7059" t="s">
        <v>458</v>
      </c>
      <c r="G7059" t="s">
        <v>272</v>
      </c>
      <c r="H7059" t="s">
        <v>2567</v>
      </c>
      <c r="M7059" s="2">
        <v>0</v>
      </c>
      <c r="N7059" s="2">
        <v>20000</v>
      </c>
      <c r="O7059" s="2">
        <f>IF(Tabla1[[#This Row],[Mov]]="VNT",Tabla1[[#This Row],[Sale]]-Tabla1[[#This Row],[Cost]],-Tabla1[[#This Row],[Cost]]*Tabla1[[#This Row],[Cant]])</f>
        <v>20000</v>
      </c>
      <c r="P7059" s="8">
        <f>IF(Tabla1[[#This Row],[Mov]]="VNT",-Tabla1[[#This Row],[Cant]],Tabla1[[#This Row],[Cant]])</f>
        <v>-1</v>
      </c>
      <c r="Q7059" s="8">
        <f>DAY(Tabla1[[#This Row],[Date]])</f>
        <v>12</v>
      </c>
      <c r="R7059" s="8">
        <f>MONTH(Tabla1[[#This Row],[Date]])</f>
        <v>2</v>
      </c>
      <c r="S7059" s="8">
        <f>YEAR(Tabla1[[#This Row],[Date]])</f>
        <v>2023</v>
      </c>
    </row>
    <row r="7060" spans="1:19" x14ac:dyDescent="0.2">
      <c r="A7060">
        <v>7032</v>
      </c>
      <c r="B7060" s="1">
        <v>44969</v>
      </c>
      <c r="C7060" t="s">
        <v>260</v>
      </c>
      <c r="D7060" t="s">
        <v>332</v>
      </c>
      <c r="E7060">
        <v>1</v>
      </c>
      <c r="F7060" t="s">
        <v>588</v>
      </c>
      <c r="G7060" t="s">
        <v>756</v>
      </c>
      <c r="H7060" t="s">
        <v>756</v>
      </c>
      <c r="M7060" s="2">
        <v>800</v>
      </c>
      <c r="N7060" s="2">
        <v>5000</v>
      </c>
      <c r="O7060" s="2">
        <f>IF(Tabla1[[#This Row],[Mov]]="VNT",Tabla1[[#This Row],[Sale]]-Tabla1[[#This Row],[Cost]],-Tabla1[[#This Row],[Cost]]*Tabla1[[#This Row],[Cant]])</f>
        <v>4200</v>
      </c>
      <c r="P7060" s="8">
        <f>IF(Tabla1[[#This Row],[Mov]]="VNT",-Tabla1[[#This Row],[Cant]],Tabla1[[#This Row],[Cant]])</f>
        <v>-1</v>
      </c>
      <c r="Q7060" s="8">
        <f>DAY(Tabla1[[#This Row],[Date]])</f>
        <v>12</v>
      </c>
      <c r="R7060" s="8">
        <f>MONTH(Tabla1[[#This Row],[Date]])</f>
        <v>2</v>
      </c>
      <c r="S7060" s="8">
        <f>YEAR(Tabla1[[#This Row],[Date]])</f>
        <v>2023</v>
      </c>
    </row>
    <row r="7061" spans="1:19" x14ac:dyDescent="0.2">
      <c r="A7061">
        <v>7033</v>
      </c>
      <c r="B7061" s="1">
        <v>44969</v>
      </c>
      <c r="C7061" t="s">
        <v>260</v>
      </c>
      <c r="D7061" t="s">
        <v>332</v>
      </c>
      <c r="E7061">
        <v>1</v>
      </c>
      <c r="F7061" t="s">
        <v>225</v>
      </c>
      <c r="G7061" t="s">
        <v>262</v>
      </c>
      <c r="H7061" t="s">
        <v>2568</v>
      </c>
      <c r="M7061" s="2">
        <v>1100</v>
      </c>
      <c r="N7061" s="2">
        <v>10000</v>
      </c>
      <c r="O7061" s="2">
        <f>IF(Tabla1[[#This Row],[Mov]]="VNT",Tabla1[[#This Row],[Sale]]-Tabla1[[#This Row],[Cost]],-Tabla1[[#This Row],[Cost]]*Tabla1[[#This Row],[Cant]])</f>
        <v>8900</v>
      </c>
      <c r="P7061" s="8">
        <f>IF(Tabla1[[#This Row],[Mov]]="VNT",-Tabla1[[#This Row],[Cant]],Tabla1[[#This Row],[Cant]])</f>
        <v>-1</v>
      </c>
      <c r="Q7061" s="8">
        <f>DAY(Tabla1[[#This Row],[Date]])</f>
        <v>12</v>
      </c>
      <c r="R7061" s="8">
        <f>MONTH(Tabla1[[#This Row],[Date]])</f>
        <v>2</v>
      </c>
      <c r="S7061" s="8">
        <f>YEAR(Tabla1[[#This Row],[Date]])</f>
        <v>2023</v>
      </c>
    </row>
    <row r="7062" spans="1:19" x14ac:dyDescent="0.2">
      <c r="A7062">
        <v>7034</v>
      </c>
      <c r="B7062" s="1">
        <v>44969</v>
      </c>
      <c r="C7062" t="s">
        <v>260</v>
      </c>
      <c r="D7062" t="s">
        <v>332</v>
      </c>
      <c r="E7062">
        <v>1</v>
      </c>
      <c r="F7062" t="s">
        <v>224</v>
      </c>
      <c r="G7062" t="s">
        <v>262</v>
      </c>
      <c r="H7062" t="s">
        <v>2568</v>
      </c>
      <c r="M7062" s="2">
        <v>7000</v>
      </c>
      <c r="N7062" s="2">
        <v>20000</v>
      </c>
      <c r="O7062" s="2">
        <f>IF(Tabla1[[#This Row],[Mov]]="VNT",Tabla1[[#This Row],[Sale]]-Tabla1[[#This Row],[Cost]],-Tabla1[[#This Row],[Cost]]*Tabla1[[#This Row],[Cant]])</f>
        <v>13000</v>
      </c>
      <c r="P7062" s="8">
        <f>IF(Tabla1[[#This Row],[Mov]]="VNT",-Tabla1[[#This Row],[Cant]],Tabla1[[#This Row],[Cant]])</f>
        <v>-1</v>
      </c>
      <c r="Q7062" s="8">
        <f>DAY(Tabla1[[#This Row],[Date]])</f>
        <v>12</v>
      </c>
      <c r="R7062" s="8">
        <f>MONTH(Tabla1[[#This Row],[Date]])</f>
        <v>2</v>
      </c>
      <c r="S7062" s="8">
        <f>YEAR(Tabla1[[#This Row],[Date]])</f>
        <v>2023</v>
      </c>
    </row>
    <row r="7063" spans="1:19" x14ac:dyDescent="0.2">
      <c r="A7063">
        <v>7035</v>
      </c>
      <c r="B7063" s="1">
        <v>44969</v>
      </c>
      <c r="C7063" t="s">
        <v>260</v>
      </c>
      <c r="D7063" t="s">
        <v>332</v>
      </c>
      <c r="E7063">
        <v>1</v>
      </c>
      <c r="F7063" t="s">
        <v>21</v>
      </c>
      <c r="G7063" t="s">
        <v>333</v>
      </c>
      <c r="H7063" t="s">
        <v>240</v>
      </c>
      <c r="M7063" s="2">
        <v>7500</v>
      </c>
      <c r="N7063" s="2">
        <v>20000</v>
      </c>
      <c r="O7063" s="2">
        <f>IF(Tabla1[[#This Row],[Mov]]="VNT",Tabla1[[#This Row],[Sale]]-Tabla1[[#This Row],[Cost]],-Tabla1[[#This Row],[Cost]]*Tabla1[[#This Row],[Cant]])</f>
        <v>12500</v>
      </c>
      <c r="P7063" s="8">
        <f>IF(Tabla1[[#This Row],[Mov]]="VNT",-Tabla1[[#This Row],[Cant]],Tabla1[[#This Row],[Cant]])</f>
        <v>-1</v>
      </c>
      <c r="Q7063" s="8">
        <f>DAY(Tabla1[[#This Row],[Date]])</f>
        <v>12</v>
      </c>
      <c r="R7063" s="8">
        <f>MONTH(Tabla1[[#This Row],[Date]])</f>
        <v>2</v>
      </c>
      <c r="S7063" s="8">
        <f>YEAR(Tabla1[[#This Row],[Date]])</f>
        <v>2023</v>
      </c>
    </row>
    <row r="7064" spans="1:19" x14ac:dyDescent="0.2">
      <c r="A7064">
        <v>7036</v>
      </c>
      <c r="B7064" s="1">
        <v>44969</v>
      </c>
      <c r="C7064" t="s">
        <v>260</v>
      </c>
      <c r="D7064" t="s">
        <v>332</v>
      </c>
      <c r="E7064">
        <v>1</v>
      </c>
      <c r="F7064" t="s">
        <v>48</v>
      </c>
      <c r="G7064" t="s">
        <v>266</v>
      </c>
      <c r="H7064" t="s">
        <v>1952</v>
      </c>
      <c r="J7064" t="s">
        <v>3030</v>
      </c>
      <c r="M7064" s="2">
        <v>55000</v>
      </c>
      <c r="N7064" s="2">
        <v>85000</v>
      </c>
      <c r="O7064" s="2">
        <f>IF(Tabla1[[#This Row],[Mov]]="VNT",Tabla1[[#This Row],[Sale]]-Tabla1[[#This Row],[Cost]],-Tabla1[[#This Row],[Cost]]*Tabla1[[#This Row],[Cant]])</f>
        <v>30000</v>
      </c>
      <c r="P7064" s="8">
        <f>IF(Tabla1[[#This Row],[Mov]]="VNT",-Tabla1[[#This Row],[Cant]],Tabla1[[#This Row],[Cant]])</f>
        <v>-1</v>
      </c>
      <c r="Q7064" s="8">
        <f>DAY(Tabla1[[#This Row],[Date]])</f>
        <v>12</v>
      </c>
      <c r="R7064" s="8">
        <f>MONTH(Tabla1[[#This Row],[Date]])</f>
        <v>2</v>
      </c>
      <c r="S7064" s="8">
        <f>YEAR(Tabla1[[#This Row],[Date]])</f>
        <v>2023</v>
      </c>
    </row>
    <row r="7065" spans="1:19" x14ac:dyDescent="0.2">
      <c r="A7065">
        <v>7037</v>
      </c>
      <c r="B7065" s="1">
        <v>44969</v>
      </c>
      <c r="C7065" t="s">
        <v>260</v>
      </c>
      <c r="D7065" t="s">
        <v>332</v>
      </c>
      <c r="E7065">
        <v>1</v>
      </c>
      <c r="F7065" t="s">
        <v>526</v>
      </c>
      <c r="G7065" t="s">
        <v>266</v>
      </c>
      <c r="H7065" t="s">
        <v>527</v>
      </c>
      <c r="M7065" s="2">
        <v>30000</v>
      </c>
      <c r="N7065" s="2">
        <v>45000</v>
      </c>
      <c r="O7065" s="2">
        <f>IF(Tabla1[[#This Row],[Mov]]="VNT",Tabla1[[#This Row],[Sale]]-Tabla1[[#This Row],[Cost]],-Tabla1[[#This Row],[Cost]]*Tabla1[[#This Row],[Cant]])</f>
        <v>15000</v>
      </c>
      <c r="P7065" s="8">
        <f>IF(Tabla1[[#This Row],[Mov]]="VNT",-Tabla1[[#This Row],[Cant]],Tabla1[[#This Row],[Cant]])</f>
        <v>-1</v>
      </c>
      <c r="Q7065" s="8">
        <f>DAY(Tabla1[[#This Row],[Date]])</f>
        <v>12</v>
      </c>
      <c r="R7065" s="8">
        <f>MONTH(Tabla1[[#This Row],[Date]])</f>
        <v>2</v>
      </c>
      <c r="S7065" s="8">
        <f>YEAR(Tabla1[[#This Row],[Date]])</f>
        <v>2023</v>
      </c>
    </row>
    <row r="7066" spans="1:19" x14ac:dyDescent="0.2">
      <c r="A7066">
        <v>7038</v>
      </c>
      <c r="B7066" s="1">
        <v>44969</v>
      </c>
      <c r="C7066" t="s">
        <v>260</v>
      </c>
      <c r="D7066" t="s">
        <v>332</v>
      </c>
      <c r="E7066">
        <v>1</v>
      </c>
      <c r="F7066" t="s">
        <v>891</v>
      </c>
      <c r="G7066" t="s">
        <v>1202</v>
      </c>
      <c r="H7066" t="s">
        <v>1689</v>
      </c>
      <c r="M7066" s="2">
        <v>4000</v>
      </c>
      <c r="N7066" s="2">
        <v>12000</v>
      </c>
      <c r="O7066" s="2">
        <f>IF(Tabla1[[#This Row],[Mov]]="VNT",Tabla1[[#This Row],[Sale]]-Tabla1[[#This Row],[Cost]],-Tabla1[[#This Row],[Cost]]*Tabla1[[#This Row],[Cant]])</f>
        <v>8000</v>
      </c>
      <c r="P7066" s="8">
        <f>IF(Tabla1[[#This Row],[Mov]]="VNT",-Tabla1[[#This Row],[Cant]],Tabla1[[#This Row],[Cant]])</f>
        <v>-1</v>
      </c>
      <c r="Q7066" s="8">
        <f>DAY(Tabla1[[#This Row],[Date]])</f>
        <v>12</v>
      </c>
      <c r="R7066" s="8">
        <f>MONTH(Tabla1[[#This Row],[Date]])</f>
        <v>2</v>
      </c>
      <c r="S7066" s="8">
        <f>YEAR(Tabla1[[#This Row],[Date]])</f>
        <v>2023</v>
      </c>
    </row>
    <row r="7067" spans="1:19" x14ac:dyDescent="0.2">
      <c r="A7067">
        <v>7039</v>
      </c>
      <c r="B7067" s="1">
        <v>44969</v>
      </c>
      <c r="C7067" t="s">
        <v>260</v>
      </c>
      <c r="D7067" t="s">
        <v>332</v>
      </c>
      <c r="E7067">
        <v>1</v>
      </c>
      <c r="F7067" t="s">
        <v>225</v>
      </c>
      <c r="G7067" t="s">
        <v>263</v>
      </c>
      <c r="H7067" t="s">
        <v>672</v>
      </c>
      <c r="M7067" s="2">
        <v>1100</v>
      </c>
      <c r="N7067" s="2">
        <v>10000</v>
      </c>
      <c r="O7067" s="2">
        <f>IF(Tabla1[[#This Row],[Mov]]="VNT",Tabla1[[#This Row],[Sale]]-Tabla1[[#This Row],[Cost]],-Tabla1[[#This Row],[Cost]]*Tabla1[[#This Row],[Cant]])</f>
        <v>8900</v>
      </c>
      <c r="P7067" s="8">
        <f>IF(Tabla1[[#This Row],[Mov]]="VNT",-Tabla1[[#This Row],[Cant]],Tabla1[[#This Row],[Cant]])</f>
        <v>-1</v>
      </c>
      <c r="Q7067" s="8">
        <f>DAY(Tabla1[[#This Row],[Date]])</f>
        <v>12</v>
      </c>
      <c r="R7067" s="8">
        <f>MONTH(Tabla1[[#This Row],[Date]])</f>
        <v>2</v>
      </c>
      <c r="S7067" s="8">
        <f>YEAR(Tabla1[[#This Row],[Date]])</f>
        <v>2023</v>
      </c>
    </row>
    <row r="7068" spans="1:19" x14ac:dyDescent="0.2">
      <c r="A7068">
        <v>7040</v>
      </c>
      <c r="B7068" s="1">
        <v>44969</v>
      </c>
      <c r="C7068" t="s">
        <v>260</v>
      </c>
      <c r="D7068" t="s">
        <v>332</v>
      </c>
      <c r="E7068">
        <v>1</v>
      </c>
      <c r="F7068" t="s">
        <v>891</v>
      </c>
      <c r="G7068" t="s">
        <v>263</v>
      </c>
      <c r="H7068" t="s">
        <v>672</v>
      </c>
      <c r="M7068" s="2">
        <v>3500</v>
      </c>
      <c r="N7068" s="2">
        <v>10000</v>
      </c>
      <c r="O7068" s="2">
        <f>IF(Tabla1[[#This Row],[Mov]]="VNT",Tabla1[[#This Row],[Sale]]-Tabla1[[#This Row],[Cost]],-Tabla1[[#This Row],[Cost]]*Tabla1[[#This Row],[Cant]])</f>
        <v>6500</v>
      </c>
      <c r="P7068" s="8">
        <f>IF(Tabla1[[#This Row],[Mov]]="VNT",-Tabla1[[#This Row],[Cant]],Tabla1[[#This Row],[Cant]])</f>
        <v>-1</v>
      </c>
      <c r="Q7068" s="8">
        <f>DAY(Tabla1[[#This Row],[Date]])</f>
        <v>12</v>
      </c>
      <c r="R7068" s="8">
        <f>MONTH(Tabla1[[#This Row],[Date]])</f>
        <v>2</v>
      </c>
      <c r="S7068" s="8">
        <f>YEAR(Tabla1[[#This Row],[Date]])</f>
        <v>2023</v>
      </c>
    </row>
    <row r="7069" spans="1:19" x14ac:dyDescent="0.2">
      <c r="A7069">
        <v>7041</v>
      </c>
      <c r="B7069" s="1">
        <v>44969</v>
      </c>
      <c r="C7069" t="s">
        <v>260</v>
      </c>
      <c r="D7069" t="s">
        <v>332</v>
      </c>
      <c r="E7069">
        <v>1</v>
      </c>
      <c r="F7069" t="s">
        <v>233</v>
      </c>
      <c r="G7069" t="s">
        <v>266</v>
      </c>
      <c r="H7069" t="s">
        <v>234</v>
      </c>
      <c r="M7069" s="2">
        <v>3000</v>
      </c>
      <c r="N7069" s="2">
        <v>10000</v>
      </c>
      <c r="O7069" s="2">
        <f>IF(Tabla1[[#This Row],[Mov]]="VNT",Tabla1[[#This Row],[Sale]]-Tabla1[[#This Row],[Cost]],-Tabla1[[#This Row],[Cost]]*Tabla1[[#This Row],[Cant]])</f>
        <v>7000</v>
      </c>
      <c r="P7069" s="8">
        <f>IF(Tabla1[[#This Row],[Mov]]="VNT",-Tabla1[[#This Row],[Cant]],Tabla1[[#This Row],[Cant]])</f>
        <v>-1</v>
      </c>
      <c r="Q7069" s="8">
        <f>DAY(Tabla1[[#This Row],[Date]])</f>
        <v>12</v>
      </c>
      <c r="R7069" s="8">
        <f>MONTH(Tabla1[[#This Row],[Date]])</f>
        <v>2</v>
      </c>
      <c r="S7069" s="8">
        <f>YEAR(Tabla1[[#This Row],[Date]])</f>
        <v>2023</v>
      </c>
    </row>
    <row r="7070" spans="1:19" x14ac:dyDescent="0.2">
      <c r="A7070">
        <v>7042</v>
      </c>
      <c r="B7070" s="1">
        <v>44969</v>
      </c>
      <c r="C7070" t="s">
        <v>260</v>
      </c>
      <c r="D7070" t="s">
        <v>332</v>
      </c>
      <c r="E7070">
        <v>1</v>
      </c>
      <c r="F7070" t="s">
        <v>365</v>
      </c>
      <c r="G7070" t="s">
        <v>366</v>
      </c>
      <c r="H7070" t="s">
        <v>370</v>
      </c>
      <c r="M7070" s="2">
        <v>7500</v>
      </c>
      <c r="N7070" s="2">
        <v>15000</v>
      </c>
      <c r="O7070" s="2">
        <f>IF(Tabla1[[#This Row],[Mov]]="VNT",Tabla1[[#This Row],[Sale]]-Tabla1[[#This Row],[Cost]],-Tabla1[[#This Row],[Cost]]*Tabla1[[#This Row],[Cant]])</f>
        <v>7500</v>
      </c>
      <c r="P7070" s="8">
        <f>IF(Tabla1[[#This Row],[Mov]]="VNT",-Tabla1[[#This Row],[Cant]],Tabla1[[#This Row],[Cant]])</f>
        <v>-1</v>
      </c>
      <c r="Q7070" s="8">
        <f>DAY(Tabla1[[#This Row],[Date]])</f>
        <v>12</v>
      </c>
      <c r="R7070" s="8">
        <f>MONTH(Tabla1[[#This Row],[Date]])</f>
        <v>2</v>
      </c>
      <c r="S7070" s="8">
        <f>YEAR(Tabla1[[#This Row],[Date]])</f>
        <v>2023</v>
      </c>
    </row>
    <row r="7071" spans="1:19" x14ac:dyDescent="0.2">
      <c r="A7071">
        <v>7043</v>
      </c>
      <c r="B7071" s="1">
        <v>44969</v>
      </c>
      <c r="C7071" t="s">
        <v>260</v>
      </c>
      <c r="D7071" t="s">
        <v>332</v>
      </c>
      <c r="E7071">
        <v>1</v>
      </c>
      <c r="F7071" t="s">
        <v>116</v>
      </c>
      <c r="G7071" t="s">
        <v>347</v>
      </c>
      <c r="H7071" t="s">
        <v>518</v>
      </c>
      <c r="M7071" s="2">
        <v>18691</v>
      </c>
      <c r="N7071" s="2">
        <v>20000</v>
      </c>
      <c r="O7071" s="2">
        <f>IF(Tabla1[[#This Row],[Mov]]="VNT",Tabla1[[#This Row],[Sale]]-Tabla1[[#This Row],[Cost]],-Tabla1[[#This Row],[Cost]]*Tabla1[[#This Row],[Cant]])</f>
        <v>1309</v>
      </c>
      <c r="P7071" s="8">
        <f>IF(Tabla1[[#This Row],[Mov]]="VNT",-Tabla1[[#This Row],[Cant]],Tabla1[[#This Row],[Cant]])</f>
        <v>-1</v>
      </c>
      <c r="Q7071" s="8">
        <f>DAY(Tabla1[[#This Row],[Date]])</f>
        <v>12</v>
      </c>
      <c r="R7071" s="8">
        <f>MONTH(Tabla1[[#This Row],[Date]])</f>
        <v>2</v>
      </c>
      <c r="S7071" s="8">
        <f>YEAR(Tabla1[[#This Row],[Date]])</f>
        <v>2023</v>
      </c>
    </row>
    <row r="7072" spans="1:19" x14ac:dyDescent="0.2">
      <c r="A7072">
        <v>7044</v>
      </c>
      <c r="B7072" s="1">
        <v>44969</v>
      </c>
      <c r="C7072" t="s">
        <v>260</v>
      </c>
      <c r="D7072" t="s">
        <v>332</v>
      </c>
      <c r="E7072">
        <v>1</v>
      </c>
      <c r="F7072" t="s">
        <v>116</v>
      </c>
      <c r="G7072" t="s">
        <v>347</v>
      </c>
      <c r="H7072" t="s">
        <v>518</v>
      </c>
      <c r="M7072" s="2">
        <v>7008</v>
      </c>
      <c r="N7072" s="2">
        <v>7500</v>
      </c>
      <c r="O7072" s="2">
        <f>IF(Tabla1[[#This Row],[Mov]]="VNT",Tabla1[[#This Row],[Sale]]-Tabla1[[#This Row],[Cost]],-Tabla1[[#This Row],[Cost]]*Tabla1[[#This Row],[Cant]])</f>
        <v>492</v>
      </c>
      <c r="P7072" s="8">
        <f>IF(Tabla1[[#This Row],[Mov]]="VNT",-Tabla1[[#This Row],[Cant]],Tabla1[[#This Row],[Cant]])</f>
        <v>-1</v>
      </c>
      <c r="Q7072" s="8">
        <f>DAY(Tabla1[[#This Row],[Date]])</f>
        <v>12</v>
      </c>
      <c r="R7072" s="8">
        <f>MONTH(Tabla1[[#This Row],[Date]])</f>
        <v>2</v>
      </c>
      <c r="S7072" s="8">
        <f>YEAR(Tabla1[[#This Row],[Date]])</f>
        <v>2023</v>
      </c>
    </row>
    <row r="7073" spans="1:19" x14ac:dyDescent="0.2">
      <c r="A7073">
        <v>7045</v>
      </c>
      <c r="B7073" s="1">
        <v>44969</v>
      </c>
      <c r="C7073" t="s">
        <v>260</v>
      </c>
      <c r="D7073" t="s">
        <v>332</v>
      </c>
      <c r="E7073">
        <v>1</v>
      </c>
      <c r="F7073" t="s">
        <v>26</v>
      </c>
      <c r="G7073" t="s">
        <v>999</v>
      </c>
      <c r="H7073" t="s">
        <v>16</v>
      </c>
      <c r="M7073" s="2">
        <v>8500</v>
      </c>
      <c r="N7073" s="2">
        <v>18000</v>
      </c>
      <c r="O7073" s="2">
        <f>IF(Tabla1[[#This Row],[Mov]]="VNT",Tabla1[[#This Row],[Sale]]-Tabla1[[#This Row],[Cost]],-Tabla1[[#This Row],[Cost]]*Tabla1[[#This Row],[Cant]])</f>
        <v>9500</v>
      </c>
      <c r="P7073" s="8">
        <f>IF(Tabla1[[#This Row],[Mov]]="VNT",-Tabla1[[#This Row],[Cant]],Tabla1[[#This Row],[Cant]])</f>
        <v>-1</v>
      </c>
      <c r="Q7073" s="8">
        <f>DAY(Tabla1[[#This Row],[Date]])</f>
        <v>12</v>
      </c>
      <c r="R7073" s="8">
        <f>MONTH(Tabla1[[#This Row],[Date]])</f>
        <v>2</v>
      </c>
      <c r="S7073" s="8">
        <f>YEAR(Tabla1[[#This Row],[Date]])</f>
        <v>2023</v>
      </c>
    </row>
    <row r="7074" spans="1:19" x14ac:dyDescent="0.2">
      <c r="A7074">
        <v>7046</v>
      </c>
      <c r="B7074" s="1">
        <v>44969</v>
      </c>
      <c r="C7074" t="s">
        <v>260</v>
      </c>
      <c r="D7074" t="s">
        <v>332</v>
      </c>
      <c r="E7074">
        <v>1</v>
      </c>
      <c r="F7074" t="s">
        <v>38</v>
      </c>
      <c r="G7074" t="s">
        <v>266</v>
      </c>
      <c r="H7074" t="s">
        <v>237</v>
      </c>
      <c r="M7074" s="2">
        <v>11000</v>
      </c>
      <c r="N7074" s="2">
        <v>20000</v>
      </c>
      <c r="O7074" s="2">
        <f>IF(Tabla1[[#This Row],[Mov]]="VNT",Tabla1[[#This Row],[Sale]]-Tabla1[[#This Row],[Cost]],-Tabla1[[#This Row],[Cost]]*Tabla1[[#This Row],[Cant]])</f>
        <v>9000</v>
      </c>
      <c r="P7074" s="8">
        <f>IF(Tabla1[[#This Row],[Mov]]="VNT",-Tabla1[[#This Row],[Cant]],Tabla1[[#This Row],[Cant]])</f>
        <v>-1</v>
      </c>
      <c r="Q7074" s="8">
        <f>DAY(Tabla1[[#This Row],[Date]])</f>
        <v>12</v>
      </c>
      <c r="R7074" s="8">
        <f>MONTH(Tabla1[[#This Row],[Date]])</f>
        <v>2</v>
      </c>
      <c r="S7074" s="8">
        <f>YEAR(Tabla1[[#This Row],[Date]])</f>
        <v>2023</v>
      </c>
    </row>
    <row r="7075" spans="1:19" x14ac:dyDescent="0.2">
      <c r="A7075">
        <v>7047</v>
      </c>
      <c r="B7075" s="1">
        <v>44969</v>
      </c>
      <c r="C7075" t="s">
        <v>260</v>
      </c>
      <c r="D7075" t="s">
        <v>332</v>
      </c>
      <c r="E7075">
        <v>1</v>
      </c>
      <c r="F7075" t="s">
        <v>458</v>
      </c>
      <c r="G7075" t="s">
        <v>272</v>
      </c>
      <c r="H7075" t="s">
        <v>2569</v>
      </c>
      <c r="M7075" s="2">
        <v>0</v>
      </c>
      <c r="N7075" s="2">
        <v>25000</v>
      </c>
      <c r="O7075" s="2">
        <f>IF(Tabla1[[#This Row],[Mov]]="VNT",Tabla1[[#This Row],[Sale]]-Tabla1[[#This Row],[Cost]],-Tabla1[[#This Row],[Cost]]*Tabla1[[#This Row],[Cant]])</f>
        <v>25000</v>
      </c>
      <c r="P7075" s="8">
        <f>IF(Tabla1[[#This Row],[Mov]]="VNT",-Tabla1[[#This Row],[Cant]],Tabla1[[#This Row],[Cant]])</f>
        <v>-1</v>
      </c>
      <c r="Q7075" s="8">
        <f>DAY(Tabla1[[#This Row],[Date]])</f>
        <v>12</v>
      </c>
      <c r="R7075" s="8">
        <f>MONTH(Tabla1[[#This Row],[Date]])</f>
        <v>2</v>
      </c>
      <c r="S7075" s="8">
        <f>YEAR(Tabla1[[#This Row],[Date]])</f>
        <v>2023</v>
      </c>
    </row>
    <row r="7076" spans="1:19" x14ac:dyDescent="0.2">
      <c r="A7076">
        <v>7048</v>
      </c>
      <c r="B7076" s="1">
        <v>44969</v>
      </c>
      <c r="C7076" t="s">
        <v>260</v>
      </c>
      <c r="D7076" t="s">
        <v>332</v>
      </c>
      <c r="E7076">
        <v>1</v>
      </c>
      <c r="F7076" t="s">
        <v>26</v>
      </c>
      <c r="G7076" t="s">
        <v>266</v>
      </c>
      <c r="H7076" t="s">
        <v>2350</v>
      </c>
      <c r="M7076" s="2">
        <v>3500</v>
      </c>
      <c r="N7076" s="2">
        <v>12000</v>
      </c>
      <c r="O7076" s="2">
        <f>IF(Tabla1[[#This Row],[Mov]]="VNT",Tabla1[[#This Row],[Sale]]-Tabla1[[#This Row],[Cost]],-Tabla1[[#This Row],[Cost]]*Tabla1[[#This Row],[Cant]])</f>
        <v>8500</v>
      </c>
      <c r="P7076" s="8">
        <f>IF(Tabla1[[#This Row],[Mov]]="VNT",-Tabla1[[#This Row],[Cant]],Tabla1[[#This Row],[Cant]])</f>
        <v>-1</v>
      </c>
      <c r="Q7076" s="8">
        <f>DAY(Tabla1[[#This Row],[Date]])</f>
        <v>12</v>
      </c>
      <c r="R7076" s="8">
        <f>MONTH(Tabla1[[#This Row],[Date]])</f>
        <v>2</v>
      </c>
      <c r="S7076" s="8">
        <f>YEAR(Tabla1[[#This Row],[Date]])</f>
        <v>2023</v>
      </c>
    </row>
    <row r="7077" spans="1:19" x14ac:dyDescent="0.2">
      <c r="A7077">
        <v>7049</v>
      </c>
      <c r="B7077" s="1">
        <v>44969</v>
      </c>
      <c r="C7077" t="s">
        <v>260</v>
      </c>
      <c r="D7077" t="s">
        <v>332</v>
      </c>
      <c r="E7077">
        <v>1</v>
      </c>
      <c r="F7077" t="s">
        <v>116</v>
      </c>
      <c r="G7077" t="s">
        <v>347</v>
      </c>
      <c r="H7077" t="s">
        <v>518</v>
      </c>
      <c r="M7077" s="2">
        <v>12616</v>
      </c>
      <c r="N7077" s="2">
        <v>13500</v>
      </c>
      <c r="O7077" s="2">
        <f>IF(Tabla1[[#This Row],[Mov]]="VNT",Tabla1[[#This Row],[Sale]]-Tabla1[[#This Row],[Cost]],-Tabla1[[#This Row],[Cost]]*Tabla1[[#This Row],[Cant]])</f>
        <v>884</v>
      </c>
      <c r="P7077" s="8">
        <f>IF(Tabla1[[#This Row],[Mov]]="VNT",-Tabla1[[#This Row],[Cant]],Tabla1[[#This Row],[Cant]])</f>
        <v>-1</v>
      </c>
      <c r="Q7077" s="8">
        <f>DAY(Tabla1[[#This Row],[Date]])</f>
        <v>12</v>
      </c>
      <c r="R7077" s="8">
        <f>MONTH(Tabla1[[#This Row],[Date]])</f>
        <v>2</v>
      </c>
      <c r="S7077" s="8">
        <f>YEAR(Tabla1[[#This Row],[Date]])</f>
        <v>2023</v>
      </c>
    </row>
    <row r="7078" spans="1:19" x14ac:dyDescent="0.2">
      <c r="A7078">
        <v>7050</v>
      </c>
      <c r="B7078" s="1">
        <v>44969</v>
      </c>
      <c r="C7078" t="s">
        <v>260</v>
      </c>
      <c r="D7078" t="s">
        <v>332</v>
      </c>
      <c r="E7078">
        <v>1</v>
      </c>
      <c r="F7078" t="s">
        <v>26</v>
      </c>
      <c r="G7078" t="s">
        <v>263</v>
      </c>
      <c r="H7078" t="s">
        <v>2231</v>
      </c>
      <c r="M7078" s="2">
        <v>8000</v>
      </c>
      <c r="N7078" s="2">
        <v>20000</v>
      </c>
      <c r="O7078" s="2">
        <f>IF(Tabla1[[#This Row],[Mov]]="VNT",Tabla1[[#This Row],[Sale]]-Tabla1[[#This Row],[Cost]],-Tabla1[[#This Row],[Cost]]*Tabla1[[#This Row],[Cant]])</f>
        <v>12000</v>
      </c>
      <c r="P7078" s="8">
        <f>IF(Tabla1[[#This Row],[Mov]]="VNT",-Tabla1[[#This Row],[Cant]],Tabla1[[#This Row],[Cant]])</f>
        <v>-1</v>
      </c>
      <c r="Q7078" s="8">
        <f>DAY(Tabla1[[#This Row],[Date]])</f>
        <v>12</v>
      </c>
      <c r="R7078" s="8">
        <f>MONTH(Tabla1[[#This Row],[Date]])</f>
        <v>2</v>
      </c>
      <c r="S7078" s="8">
        <f>YEAR(Tabla1[[#This Row],[Date]])</f>
        <v>2023</v>
      </c>
    </row>
    <row r="7079" spans="1:19" x14ac:dyDescent="0.2">
      <c r="A7079">
        <v>7051</v>
      </c>
      <c r="B7079" s="1">
        <v>44969</v>
      </c>
      <c r="C7079" t="s">
        <v>260</v>
      </c>
      <c r="D7079" t="s">
        <v>2570</v>
      </c>
      <c r="E7079">
        <v>1</v>
      </c>
      <c r="F7079" t="s">
        <v>342</v>
      </c>
      <c r="G7079" t="s">
        <v>273</v>
      </c>
      <c r="H7079" t="s">
        <v>470</v>
      </c>
      <c r="M7079" s="2">
        <v>900</v>
      </c>
      <c r="N7079" s="2">
        <v>10000</v>
      </c>
      <c r="O7079" s="2">
        <f>IF(Tabla1[[#This Row],[Mov]]="VNT",Tabla1[[#This Row],[Sale]]-Tabla1[[#This Row],[Cost]],-Tabla1[[#This Row],[Cost]]*Tabla1[[#This Row],[Cant]])</f>
        <v>9100</v>
      </c>
      <c r="P7079" s="8">
        <f>IF(Tabla1[[#This Row],[Mov]]="VNT",-Tabla1[[#This Row],[Cant]],Tabla1[[#This Row],[Cant]])</f>
        <v>-1</v>
      </c>
      <c r="Q7079" s="8">
        <f>DAY(Tabla1[[#This Row],[Date]])</f>
        <v>12</v>
      </c>
      <c r="R7079" s="8">
        <f>MONTH(Tabla1[[#This Row],[Date]])</f>
        <v>2</v>
      </c>
      <c r="S7079" s="8">
        <f>YEAR(Tabla1[[#This Row],[Date]])</f>
        <v>2023</v>
      </c>
    </row>
    <row r="7080" spans="1:19" x14ac:dyDescent="0.2">
      <c r="A7080">
        <v>7052</v>
      </c>
      <c r="B7080" s="1">
        <v>44970</v>
      </c>
      <c r="C7080" t="s">
        <v>260</v>
      </c>
      <c r="D7080" t="s">
        <v>332</v>
      </c>
      <c r="E7080">
        <v>1</v>
      </c>
      <c r="F7080" t="s">
        <v>532</v>
      </c>
      <c r="G7080" t="s">
        <v>273</v>
      </c>
      <c r="H7080" t="s">
        <v>552</v>
      </c>
      <c r="M7080" s="2">
        <v>18000</v>
      </c>
      <c r="N7080" s="2">
        <v>35000</v>
      </c>
      <c r="O7080" s="2">
        <f>IF(Tabla1[[#This Row],[Mov]]="VNT",Tabla1[[#This Row],[Sale]]-Tabla1[[#This Row],[Cost]],-Tabla1[[#This Row],[Cost]]*Tabla1[[#This Row],[Cant]])</f>
        <v>17000</v>
      </c>
      <c r="P7080" s="8">
        <f>IF(Tabla1[[#This Row],[Mov]]="VNT",-Tabla1[[#This Row],[Cant]],Tabla1[[#This Row],[Cant]])</f>
        <v>-1</v>
      </c>
      <c r="Q7080" s="8">
        <f>DAY(Tabla1[[#This Row],[Date]])</f>
        <v>13</v>
      </c>
      <c r="R7080" s="8">
        <f>MONTH(Tabla1[[#This Row],[Date]])</f>
        <v>2</v>
      </c>
      <c r="S7080" s="8">
        <f>YEAR(Tabla1[[#This Row],[Date]])</f>
        <v>2023</v>
      </c>
    </row>
    <row r="7081" spans="1:19" x14ac:dyDescent="0.2">
      <c r="A7081">
        <v>7053</v>
      </c>
      <c r="B7081" s="1">
        <v>44970</v>
      </c>
      <c r="C7081" t="s">
        <v>260</v>
      </c>
      <c r="D7081" t="s">
        <v>332</v>
      </c>
      <c r="E7081">
        <v>1</v>
      </c>
      <c r="F7081" t="s">
        <v>848</v>
      </c>
      <c r="G7081" t="s">
        <v>727</v>
      </c>
      <c r="H7081" t="s">
        <v>140</v>
      </c>
      <c r="M7081" s="2">
        <v>900</v>
      </c>
      <c r="N7081" s="2">
        <v>3000</v>
      </c>
      <c r="O7081" s="2">
        <f>IF(Tabla1[[#This Row],[Mov]]="VNT",Tabla1[[#This Row],[Sale]]-Tabla1[[#This Row],[Cost]],-Tabla1[[#This Row],[Cost]]*Tabla1[[#This Row],[Cant]])</f>
        <v>2100</v>
      </c>
      <c r="P7081" s="8">
        <f>IF(Tabla1[[#This Row],[Mov]]="VNT",-Tabla1[[#This Row],[Cant]],Tabla1[[#This Row],[Cant]])</f>
        <v>-1</v>
      </c>
      <c r="Q7081" s="8">
        <f>DAY(Tabla1[[#This Row],[Date]])</f>
        <v>13</v>
      </c>
      <c r="R7081" s="8">
        <f>MONTH(Tabla1[[#This Row],[Date]])</f>
        <v>2</v>
      </c>
      <c r="S7081" s="8">
        <f>YEAR(Tabla1[[#This Row],[Date]])</f>
        <v>2023</v>
      </c>
    </row>
    <row r="7082" spans="1:19" x14ac:dyDescent="0.2">
      <c r="A7082">
        <v>7054</v>
      </c>
      <c r="B7082" s="1">
        <v>44970</v>
      </c>
      <c r="C7082" t="s">
        <v>260</v>
      </c>
      <c r="D7082" t="s">
        <v>332</v>
      </c>
      <c r="E7082">
        <v>1</v>
      </c>
      <c r="F7082" t="s">
        <v>21</v>
      </c>
      <c r="G7082" t="s">
        <v>272</v>
      </c>
      <c r="H7082" t="s">
        <v>24</v>
      </c>
      <c r="M7082" s="2">
        <v>3500</v>
      </c>
      <c r="N7082" s="2">
        <v>12000</v>
      </c>
      <c r="O7082" s="2">
        <f>IF(Tabla1[[#This Row],[Mov]]="VNT",Tabla1[[#This Row],[Sale]]-Tabla1[[#This Row],[Cost]],-Tabla1[[#This Row],[Cost]]*Tabla1[[#This Row],[Cant]])</f>
        <v>8500</v>
      </c>
      <c r="P7082" s="8">
        <f>IF(Tabla1[[#This Row],[Mov]]="VNT",-Tabla1[[#This Row],[Cant]],Tabla1[[#This Row],[Cant]])</f>
        <v>-1</v>
      </c>
      <c r="Q7082" s="8">
        <f>DAY(Tabla1[[#This Row],[Date]])</f>
        <v>13</v>
      </c>
      <c r="R7082" s="8">
        <f>MONTH(Tabla1[[#This Row],[Date]])</f>
        <v>2</v>
      </c>
      <c r="S7082" s="8">
        <f>YEAR(Tabla1[[#This Row],[Date]])</f>
        <v>2023</v>
      </c>
    </row>
    <row r="7083" spans="1:19" x14ac:dyDescent="0.2">
      <c r="A7083">
        <v>7055</v>
      </c>
      <c r="B7083" s="1">
        <v>44970</v>
      </c>
      <c r="C7083" t="s">
        <v>260</v>
      </c>
      <c r="D7083" t="s">
        <v>332</v>
      </c>
      <c r="E7083">
        <v>1</v>
      </c>
      <c r="F7083" t="s">
        <v>26</v>
      </c>
      <c r="G7083" t="s">
        <v>603</v>
      </c>
      <c r="H7083" t="s">
        <v>2571</v>
      </c>
      <c r="M7083" s="2">
        <v>3000</v>
      </c>
      <c r="N7083" s="2">
        <v>9000</v>
      </c>
      <c r="O7083" s="2">
        <f>IF(Tabla1[[#This Row],[Mov]]="VNT",Tabla1[[#This Row],[Sale]]-Tabla1[[#This Row],[Cost]],-Tabla1[[#This Row],[Cost]]*Tabla1[[#This Row],[Cant]])</f>
        <v>6000</v>
      </c>
      <c r="P7083" s="8">
        <f>IF(Tabla1[[#This Row],[Mov]]="VNT",-Tabla1[[#This Row],[Cant]],Tabla1[[#This Row],[Cant]])</f>
        <v>-1</v>
      </c>
      <c r="Q7083" s="8">
        <f>DAY(Tabla1[[#This Row],[Date]])</f>
        <v>13</v>
      </c>
      <c r="R7083" s="8">
        <f>MONTH(Tabla1[[#This Row],[Date]])</f>
        <v>2</v>
      </c>
      <c r="S7083" s="8">
        <f>YEAR(Tabla1[[#This Row],[Date]])</f>
        <v>2023</v>
      </c>
    </row>
    <row r="7084" spans="1:19" x14ac:dyDescent="0.2">
      <c r="A7084">
        <v>7056</v>
      </c>
      <c r="B7084" s="1">
        <v>44970</v>
      </c>
      <c r="C7084" t="s">
        <v>260</v>
      </c>
      <c r="D7084" t="s">
        <v>332</v>
      </c>
      <c r="E7084">
        <v>1</v>
      </c>
      <c r="F7084" t="s">
        <v>116</v>
      </c>
      <c r="G7084" t="s">
        <v>347</v>
      </c>
      <c r="H7084" t="s">
        <v>518</v>
      </c>
      <c r="M7084" s="2">
        <v>6074</v>
      </c>
      <c r="N7084" s="2">
        <v>6500</v>
      </c>
      <c r="O7084" s="2">
        <f>IF(Tabla1[[#This Row],[Mov]]="VNT",Tabla1[[#This Row],[Sale]]-Tabla1[[#This Row],[Cost]],-Tabla1[[#This Row],[Cost]]*Tabla1[[#This Row],[Cant]])</f>
        <v>426</v>
      </c>
      <c r="P7084" s="8">
        <f>IF(Tabla1[[#This Row],[Mov]]="VNT",-Tabla1[[#This Row],[Cant]],Tabla1[[#This Row],[Cant]])</f>
        <v>-1</v>
      </c>
      <c r="Q7084" s="8">
        <f>DAY(Tabla1[[#This Row],[Date]])</f>
        <v>13</v>
      </c>
      <c r="R7084" s="8">
        <f>MONTH(Tabla1[[#This Row],[Date]])</f>
        <v>2</v>
      </c>
      <c r="S7084" s="8">
        <f>YEAR(Tabla1[[#This Row],[Date]])</f>
        <v>2023</v>
      </c>
    </row>
    <row r="7085" spans="1:19" x14ac:dyDescent="0.2">
      <c r="A7085">
        <v>7057</v>
      </c>
      <c r="B7085" s="1">
        <v>44964</v>
      </c>
      <c r="C7085" t="s">
        <v>261</v>
      </c>
      <c r="D7085" t="s">
        <v>892</v>
      </c>
      <c r="E7085">
        <v>1</v>
      </c>
      <c r="F7085" t="s">
        <v>386</v>
      </c>
      <c r="G7085" t="s">
        <v>284</v>
      </c>
      <c r="H7085" t="s">
        <v>2599</v>
      </c>
      <c r="M7085" s="2">
        <v>100000</v>
      </c>
      <c r="N7085" s="2">
        <v>180000</v>
      </c>
      <c r="O7085" s="2">
        <f>IF(Tabla1[[#This Row],[Mov]]="VNT",Tabla1[[#This Row],[Sale]]-Tabla1[[#This Row],[Cost]],-Tabla1[[#This Row],[Cost]]*Tabla1[[#This Row],[Cant]])</f>
        <v>-100000</v>
      </c>
      <c r="P7085" s="8">
        <f>IF(Tabla1[[#This Row],[Mov]]="VNT",-Tabla1[[#This Row],[Cant]],Tabla1[[#This Row],[Cant]])</f>
        <v>1</v>
      </c>
      <c r="Q7085" s="8">
        <f>DAY(Tabla1[[#This Row],[Date]])</f>
        <v>7</v>
      </c>
      <c r="R7085" s="8">
        <f>MONTH(Tabla1[[#This Row],[Date]])</f>
        <v>2</v>
      </c>
      <c r="S7085" s="8">
        <f>YEAR(Tabla1[[#This Row],[Date]])</f>
        <v>2023</v>
      </c>
    </row>
    <row r="7086" spans="1:19" x14ac:dyDescent="0.2">
      <c r="A7086">
        <v>7058</v>
      </c>
      <c r="B7086" s="1">
        <v>44964</v>
      </c>
      <c r="C7086" t="s">
        <v>261</v>
      </c>
      <c r="D7086" t="s">
        <v>892</v>
      </c>
      <c r="E7086">
        <v>1</v>
      </c>
      <c r="F7086" t="s">
        <v>386</v>
      </c>
      <c r="G7086" t="s">
        <v>284</v>
      </c>
      <c r="H7086" t="s">
        <v>2572</v>
      </c>
      <c r="M7086" s="2">
        <v>55000</v>
      </c>
      <c r="N7086" s="2">
        <v>110000</v>
      </c>
      <c r="O7086" s="2">
        <f>IF(Tabla1[[#This Row],[Mov]]="VNT",Tabla1[[#This Row],[Sale]]-Tabla1[[#This Row],[Cost]],-Tabla1[[#This Row],[Cost]]*Tabla1[[#This Row],[Cant]])</f>
        <v>-55000</v>
      </c>
      <c r="P7086" s="8">
        <f>IF(Tabla1[[#This Row],[Mov]]="VNT",-Tabla1[[#This Row],[Cant]],Tabla1[[#This Row],[Cant]])</f>
        <v>1</v>
      </c>
      <c r="Q7086" s="8">
        <f>DAY(Tabla1[[#This Row],[Date]])</f>
        <v>7</v>
      </c>
      <c r="R7086" s="8">
        <f>MONTH(Tabla1[[#This Row],[Date]])</f>
        <v>2</v>
      </c>
      <c r="S7086" s="8">
        <f>YEAR(Tabla1[[#This Row],[Date]])</f>
        <v>2023</v>
      </c>
    </row>
    <row r="7087" spans="1:19" x14ac:dyDescent="0.2">
      <c r="A7087">
        <v>7059</v>
      </c>
      <c r="B7087" s="1">
        <v>44967</v>
      </c>
      <c r="C7087" t="s">
        <v>261</v>
      </c>
      <c r="D7087" t="s">
        <v>659</v>
      </c>
      <c r="E7087">
        <v>5</v>
      </c>
      <c r="F7087" t="s">
        <v>21</v>
      </c>
      <c r="G7087" t="s">
        <v>272</v>
      </c>
      <c r="H7087" t="s">
        <v>830</v>
      </c>
      <c r="M7087" s="2">
        <v>3400</v>
      </c>
      <c r="N7087" s="2">
        <v>15000</v>
      </c>
      <c r="O7087" s="2">
        <f>IF(Tabla1[[#This Row],[Mov]]="VNT",Tabla1[[#This Row],[Sale]]-Tabla1[[#This Row],[Cost]],-Tabla1[[#This Row],[Cost]]*Tabla1[[#This Row],[Cant]])</f>
        <v>-17000</v>
      </c>
      <c r="P7087" s="8">
        <f>IF(Tabla1[[#This Row],[Mov]]="VNT",-Tabla1[[#This Row],[Cant]],Tabla1[[#This Row],[Cant]])</f>
        <v>5</v>
      </c>
      <c r="Q7087" s="8">
        <f>DAY(Tabla1[[#This Row],[Date]])</f>
        <v>10</v>
      </c>
      <c r="R7087" s="8">
        <f>MONTH(Tabla1[[#This Row],[Date]])</f>
        <v>2</v>
      </c>
      <c r="S7087" s="8">
        <f>YEAR(Tabla1[[#This Row],[Date]])</f>
        <v>2023</v>
      </c>
    </row>
    <row r="7088" spans="1:19" x14ac:dyDescent="0.2">
      <c r="A7088">
        <v>7060</v>
      </c>
      <c r="B7088" s="1">
        <v>44967</v>
      </c>
      <c r="C7088" t="s">
        <v>261</v>
      </c>
      <c r="D7088" t="s">
        <v>659</v>
      </c>
      <c r="E7088">
        <v>5</v>
      </c>
      <c r="F7088" t="s">
        <v>21</v>
      </c>
      <c r="G7088" t="s">
        <v>272</v>
      </c>
      <c r="H7088" t="s">
        <v>24</v>
      </c>
      <c r="M7088" s="2">
        <v>3500</v>
      </c>
      <c r="N7088" s="2">
        <v>12000</v>
      </c>
      <c r="O7088" s="2">
        <f>IF(Tabla1[[#This Row],[Mov]]="VNT",Tabla1[[#This Row],[Sale]]-Tabla1[[#This Row],[Cost]],-Tabla1[[#This Row],[Cost]]*Tabla1[[#This Row],[Cant]])</f>
        <v>-17500</v>
      </c>
      <c r="P7088" s="8">
        <f>IF(Tabla1[[#This Row],[Mov]]="VNT",-Tabla1[[#This Row],[Cant]],Tabla1[[#This Row],[Cant]])</f>
        <v>5</v>
      </c>
      <c r="Q7088" s="8">
        <f>DAY(Tabla1[[#This Row],[Date]])</f>
        <v>10</v>
      </c>
      <c r="R7088" s="8">
        <f>MONTH(Tabla1[[#This Row],[Date]])</f>
        <v>2</v>
      </c>
      <c r="S7088" s="8">
        <f>YEAR(Tabla1[[#This Row],[Date]])</f>
        <v>2023</v>
      </c>
    </row>
    <row r="7089" spans="1:19" x14ac:dyDescent="0.2">
      <c r="A7089">
        <v>7061</v>
      </c>
      <c r="B7089" s="1">
        <v>44967</v>
      </c>
      <c r="C7089" t="s">
        <v>261</v>
      </c>
      <c r="D7089" t="s">
        <v>659</v>
      </c>
      <c r="E7089">
        <v>5</v>
      </c>
      <c r="F7089" t="s">
        <v>21</v>
      </c>
      <c r="G7089" t="s">
        <v>272</v>
      </c>
      <c r="H7089" t="s">
        <v>1522</v>
      </c>
      <c r="M7089" s="2">
        <v>2600</v>
      </c>
      <c r="N7089" s="2">
        <v>10000</v>
      </c>
      <c r="O7089" s="2">
        <f>IF(Tabla1[[#This Row],[Mov]]="VNT",Tabla1[[#This Row],[Sale]]-Tabla1[[#This Row],[Cost]],-Tabla1[[#This Row],[Cost]]*Tabla1[[#This Row],[Cant]])</f>
        <v>-13000</v>
      </c>
      <c r="P7089" s="8">
        <f>IF(Tabla1[[#This Row],[Mov]]="VNT",-Tabla1[[#This Row],[Cant]],Tabla1[[#This Row],[Cant]])</f>
        <v>5</v>
      </c>
      <c r="Q7089" s="8">
        <f>DAY(Tabla1[[#This Row],[Date]])</f>
        <v>10</v>
      </c>
      <c r="R7089" s="8">
        <f>MONTH(Tabla1[[#This Row],[Date]])</f>
        <v>2</v>
      </c>
      <c r="S7089" s="8">
        <f>YEAR(Tabla1[[#This Row],[Date]])</f>
        <v>2023</v>
      </c>
    </row>
    <row r="7090" spans="1:19" x14ac:dyDescent="0.2">
      <c r="A7090">
        <v>7062</v>
      </c>
      <c r="B7090" s="1">
        <v>44967</v>
      </c>
      <c r="C7090" t="s">
        <v>261</v>
      </c>
      <c r="D7090" t="s">
        <v>659</v>
      </c>
      <c r="E7090">
        <v>10</v>
      </c>
      <c r="F7090" t="s">
        <v>26</v>
      </c>
      <c r="G7090" t="s">
        <v>264</v>
      </c>
      <c r="H7090" t="s">
        <v>16</v>
      </c>
      <c r="M7090" s="2">
        <v>8000</v>
      </c>
      <c r="N7090" s="2">
        <v>20000</v>
      </c>
      <c r="O7090" s="2">
        <f>IF(Tabla1[[#This Row],[Mov]]="VNT",Tabla1[[#This Row],[Sale]]-Tabla1[[#This Row],[Cost]],-Tabla1[[#This Row],[Cost]]*Tabla1[[#This Row],[Cant]])</f>
        <v>-80000</v>
      </c>
      <c r="P7090" s="8">
        <f>IF(Tabla1[[#This Row],[Mov]]="VNT",-Tabla1[[#This Row],[Cant]],Tabla1[[#This Row],[Cant]])</f>
        <v>10</v>
      </c>
      <c r="Q7090" s="8">
        <f>DAY(Tabla1[[#This Row],[Date]])</f>
        <v>10</v>
      </c>
      <c r="R7090" s="8">
        <f>MONTH(Tabla1[[#This Row],[Date]])</f>
        <v>2</v>
      </c>
      <c r="S7090" s="8">
        <f>YEAR(Tabla1[[#This Row],[Date]])</f>
        <v>2023</v>
      </c>
    </row>
    <row r="7091" spans="1:19" x14ac:dyDescent="0.2">
      <c r="A7091">
        <v>7063</v>
      </c>
      <c r="B7091" s="1">
        <v>44967</v>
      </c>
      <c r="C7091" t="s">
        <v>261</v>
      </c>
      <c r="D7091" t="s">
        <v>659</v>
      </c>
      <c r="E7091">
        <v>10</v>
      </c>
      <c r="F7091" t="s">
        <v>26</v>
      </c>
      <c r="G7091" t="s">
        <v>264</v>
      </c>
      <c r="H7091" t="s">
        <v>20</v>
      </c>
      <c r="M7091" s="2">
        <v>8000</v>
      </c>
      <c r="N7091" s="2">
        <v>20000</v>
      </c>
      <c r="O7091" s="2">
        <f>IF(Tabla1[[#This Row],[Mov]]="VNT",Tabla1[[#This Row],[Sale]]-Tabla1[[#This Row],[Cost]],-Tabla1[[#This Row],[Cost]]*Tabla1[[#This Row],[Cant]])</f>
        <v>-80000</v>
      </c>
      <c r="P7091" s="8">
        <f>IF(Tabla1[[#This Row],[Mov]]="VNT",-Tabla1[[#This Row],[Cant]],Tabla1[[#This Row],[Cant]])</f>
        <v>10</v>
      </c>
      <c r="Q7091" s="8">
        <f>DAY(Tabla1[[#This Row],[Date]])</f>
        <v>10</v>
      </c>
      <c r="R7091" s="8">
        <f>MONTH(Tabla1[[#This Row],[Date]])</f>
        <v>2</v>
      </c>
      <c r="S7091" s="8">
        <f>YEAR(Tabla1[[#This Row],[Date]])</f>
        <v>2023</v>
      </c>
    </row>
    <row r="7092" spans="1:19" x14ac:dyDescent="0.2">
      <c r="A7092">
        <v>7064</v>
      </c>
      <c r="B7092" s="1">
        <v>44967</v>
      </c>
      <c r="C7092" t="s">
        <v>261</v>
      </c>
      <c r="D7092" t="s">
        <v>339</v>
      </c>
      <c r="E7092">
        <v>1</v>
      </c>
      <c r="F7092" t="s">
        <v>224</v>
      </c>
      <c r="G7092" t="s">
        <v>263</v>
      </c>
      <c r="H7092" t="s">
        <v>242</v>
      </c>
      <c r="M7092" s="2">
        <v>9000</v>
      </c>
      <c r="N7092" s="2">
        <v>10000</v>
      </c>
      <c r="O7092" s="2">
        <f>IF(Tabla1[[#This Row],[Mov]]="VNT",Tabla1[[#This Row],[Sale]]-Tabla1[[#This Row],[Cost]],-Tabla1[[#This Row],[Cost]]*Tabla1[[#This Row],[Cant]])</f>
        <v>-9000</v>
      </c>
      <c r="P7092" s="8">
        <f>IF(Tabla1[[#This Row],[Mov]]="VNT",-Tabla1[[#This Row],[Cant]],Tabla1[[#This Row],[Cant]])</f>
        <v>1</v>
      </c>
      <c r="Q7092" s="8">
        <f>DAY(Tabla1[[#This Row],[Date]])</f>
        <v>10</v>
      </c>
      <c r="R7092" s="8">
        <f>MONTH(Tabla1[[#This Row],[Date]])</f>
        <v>2</v>
      </c>
      <c r="S7092" s="8">
        <f>YEAR(Tabla1[[#This Row],[Date]])</f>
        <v>2023</v>
      </c>
    </row>
    <row r="7093" spans="1:19" x14ac:dyDescent="0.2">
      <c r="A7093">
        <v>7065</v>
      </c>
      <c r="B7093" s="1">
        <v>44967</v>
      </c>
      <c r="C7093" t="s">
        <v>261</v>
      </c>
      <c r="D7093" t="s">
        <v>339</v>
      </c>
      <c r="E7093">
        <v>1</v>
      </c>
      <c r="F7093" t="s">
        <v>586</v>
      </c>
      <c r="G7093" t="s">
        <v>263</v>
      </c>
      <c r="H7093" t="s">
        <v>242</v>
      </c>
      <c r="M7093" s="2">
        <v>7500</v>
      </c>
      <c r="N7093" s="2">
        <v>10000</v>
      </c>
      <c r="O7093" s="2">
        <f>IF(Tabla1[[#This Row],[Mov]]="VNT",Tabla1[[#This Row],[Sale]]-Tabla1[[#This Row],[Cost]],-Tabla1[[#This Row],[Cost]]*Tabla1[[#This Row],[Cant]])</f>
        <v>-7500</v>
      </c>
      <c r="P7093" s="8">
        <f>IF(Tabla1[[#This Row],[Mov]]="VNT",-Tabla1[[#This Row],[Cant]],Tabla1[[#This Row],[Cant]])</f>
        <v>1</v>
      </c>
      <c r="Q7093" s="8">
        <f>DAY(Tabla1[[#This Row],[Date]])</f>
        <v>10</v>
      </c>
      <c r="R7093" s="8">
        <f>MONTH(Tabla1[[#This Row],[Date]])</f>
        <v>2</v>
      </c>
      <c r="S7093" s="8">
        <f>YEAR(Tabla1[[#This Row],[Date]])</f>
        <v>2023</v>
      </c>
    </row>
    <row r="7094" spans="1:19" x14ac:dyDescent="0.2">
      <c r="A7094">
        <v>7066</v>
      </c>
      <c r="B7094" s="1">
        <v>44967</v>
      </c>
      <c r="C7094" t="s">
        <v>261</v>
      </c>
      <c r="D7094" t="s">
        <v>339</v>
      </c>
      <c r="E7094">
        <v>5</v>
      </c>
      <c r="F7094" t="s">
        <v>224</v>
      </c>
      <c r="G7094" t="s">
        <v>272</v>
      </c>
      <c r="H7094" t="s">
        <v>2576</v>
      </c>
      <c r="M7094" s="2">
        <v>8500</v>
      </c>
      <c r="N7094" s="2">
        <v>20000</v>
      </c>
      <c r="O7094" s="2">
        <f>IF(Tabla1[[#This Row],[Mov]]="VNT",Tabla1[[#This Row],[Sale]]-Tabla1[[#This Row],[Cost]],-Tabla1[[#This Row],[Cost]]*Tabla1[[#This Row],[Cant]])</f>
        <v>-42500</v>
      </c>
      <c r="P7094" s="8">
        <f>IF(Tabla1[[#This Row],[Mov]]="VNT",-Tabla1[[#This Row],[Cant]],Tabla1[[#This Row],[Cant]])</f>
        <v>5</v>
      </c>
      <c r="Q7094" s="8">
        <f>DAY(Tabla1[[#This Row],[Date]])</f>
        <v>10</v>
      </c>
      <c r="R7094" s="8">
        <f>MONTH(Tabla1[[#This Row],[Date]])</f>
        <v>2</v>
      </c>
      <c r="S7094" s="8">
        <f>YEAR(Tabla1[[#This Row],[Date]])</f>
        <v>2023</v>
      </c>
    </row>
    <row r="7095" spans="1:19" x14ac:dyDescent="0.2">
      <c r="A7095">
        <v>7067</v>
      </c>
      <c r="B7095" s="1">
        <v>44967</v>
      </c>
      <c r="C7095" t="s">
        <v>261</v>
      </c>
      <c r="D7095" t="s">
        <v>339</v>
      </c>
      <c r="E7095">
        <v>3</v>
      </c>
      <c r="F7095" t="s">
        <v>224</v>
      </c>
      <c r="G7095" t="s">
        <v>262</v>
      </c>
      <c r="H7095" t="s">
        <v>2257</v>
      </c>
      <c r="M7095" s="2">
        <v>7500</v>
      </c>
      <c r="N7095" s="2">
        <v>20000</v>
      </c>
      <c r="O7095" s="2">
        <f>IF(Tabla1[[#This Row],[Mov]]="VNT",Tabla1[[#This Row],[Sale]]-Tabla1[[#This Row],[Cost]],-Tabla1[[#This Row],[Cost]]*Tabla1[[#This Row],[Cant]])</f>
        <v>-22500</v>
      </c>
      <c r="P7095" s="8">
        <f>IF(Tabla1[[#This Row],[Mov]]="VNT",-Tabla1[[#This Row],[Cant]],Tabla1[[#This Row],[Cant]])</f>
        <v>3</v>
      </c>
      <c r="Q7095" s="8">
        <f>DAY(Tabla1[[#This Row],[Date]])</f>
        <v>10</v>
      </c>
      <c r="R7095" s="8">
        <f>MONTH(Tabla1[[#This Row],[Date]])</f>
        <v>2</v>
      </c>
      <c r="S7095" s="8">
        <f>YEAR(Tabla1[[#This Row],[Date]])</f>
        <v>2023</v>
      </c>
    </row>
    <row r="7096" spans="1:19" x14ac:dyDescent="0.2">
      <c r="A7096">
        <v>7068</v>
      </c>
      <c r="B7096" s="1">
        <v>44967</v>
      </c>
      <c r="C7096" t="s">
        <v>261</v>
      </c>
      <c r="D7096" t="s">
        <v>339</v>
      </c>
      <c r="E7096">
        <v>5</v>
      </c>
      <c r="F7096" t="s">
        <v>15</v>
      </c>
      <c r="G7096" t="s">
        <v>333</v>
      </c>
      <c r="H7096" t="s">
        <v>16</v>
      </c>
      <c r="M7096" s="2">
        <v>4500</v>
      </c>
      <c r="N7096" s="2">
        <v>12000</v>
      </c>
      <c r="O7096" s="2">
        <f>IF(Tabla1[[#This Row],[Mov]]="VNT",Tabla1[[#This Row],[Sale]]-Tabla1[[#This Row],[Cost]],-Tabla1[[#This Row],[Cost]]*Tabla1[[#This Row],[Cant]])</f>
        <v>-22500</v>
      </c>
      <c r="P7096" s="8">
        <f>IF(Tabla1[[#This Row],[Mov]]="VNT",-Tabla1[[#This Row],[Cant]],Tabla1[[#This Row],[Cant]])</f>
        <v>5</v>
      </c>
      <c r="Q7096" s="8">
        <f>DAY(Tabla1[[#This Row],[Date]])</f>
        <v>10</v>
      </c>
      <c r="R7096" s="8">
        <f>MONTH(Tabla1[[#This Row],[Date]])</f>
        <v>2</v>
      </c>
      <c r="S7096" s="8">
        <f>YEAR(Tabla1[[#This Row],[Date]])</f>
        <v>2023</v>
      </c>
    </row>
    <row r="7097" spans="1:19" x14ac:dyDescent="0.2">
      <c r="A7097">
        <v>7069</v>
      </c>
      <c r="B7097" s="1">
        <v>44967</v>
      </c>
      <c r="C7097" t="s">
        <v>261</v>
      </c>
      <c r="D7097" t="s">
        <v>339</v>
      </c>
      <c r="E7097">
        <v>10</v>
      </c>
      <c r="F7097" t="s">
        <v>15</v>
      </c>
      <c r="G7097" t="s">
        <v>266</v>
      </c>
      <c r="H7097" t="s">
        <v>16</v>
      </c>
      <c r="M7097" s="2">
        <v>1500</v>
      </c>
      <c r="N7097" s="2">
        <v>7000</v>
      </c>
      <c r="O7097" s="2">
        <f>IF(Tabla1[[#This Row],[Mov]]="VNT",Tabla1[[#This Row],[Sale]]-Tabla1[[#This Row],[Cost]],-Tabla1[[#This Row],[Cost]]*Tabla1[[#This Row],[Cant]])</f>
        <v>-15000</v>
      </c>
      <c r="P7097" s="8">
        <f>IF(Tabla1[[#This Row],[Mov]]="VNT",-Tabla1[[#This Row],[Cant]],Tabla1[[#This Row],[Cant]])</f>
        <v>10</v>
      </c>
      <c r="Q7097" s="8">
        <f>DAY(Tabla1[[#This Row],[Date]])</f>
        <v>10</v>
      </c>
      <c r="R7097" s="8">
        <f>MONTH(Tabla1[[#This Row],[Date]])</f>
        <v>2</v>
      </c>
      <c r="S7097" s="8">
        <f>YEAR(Tabla1[[#This Row],[Date]])</f>
        <v>2023</v>
      </c>
    </row>
    <row r="7098" spans="1:19" x14ac:dyDescent="0.2">
      <c r="A7098">
        <v>7070</v>
      </c>
      <c r="B7098" s="1">
        <v>44967</v>
      </c>
      <c r="C7098" t="s">
        <v>261</v>
      </c>
      <c r="D7098" t="s">
        <v>339</v>
      </c>
      <c r="E7098">
        <v>5</v>
      </c>
      <c r="F7098" t="s">
        <v>26</v>
      </c>
      <c r="G7098" t="s">
        <v>603</v>
      </c>
      <c r="H7098" t="s">
        <v>16</v>
      </c>
      <c r="M7098" s="2">
        <v>3000</v>
      </c>
      <c r="N7098" s="2">
        <v>9000</v>
      </c>
      <c r="O7098" s="2">
        <f>IF(Tabla1[[#This Row],[Mov]]="VNT",Tabla1[[#This Row],[Sale]]-Tabla1[[#This Row],[Cost]],-Tabla1[[#This Row],[Cost]]*Tabla1[[#This Row],[Cant]])</f>
        <v>-15000</v>
      </c>
      <c r="P7098" s="8">
        <f>IF(Tabla1[[#This Row],[Mov]]="VNT",-Tabla1[[#This Row],[Cant]],Tabla1[[#This Row],[Cant]])</f>
        <v>5</v>
      </c>
      <c r="Q7098" s="8">
        <f>DAY(Tabla1[[#This Row],[Date]])</f>
        <v>10</v>
      </c>
      <c r="R7098" s="8">
        <f>MONTH(Tabla1[[#This Row],[Date]])</f>
        <v>2</v>
      </c>
      <c r="S7098" s="8">
        <f>YEAR(Tabla1[[#This Row],[Date]])</f>
        <v>2023</v>
      </c>
    </row>
    <row r="7099" spans="1:19" x14ac:dyDescent="0.2">
      <c r="A7099">
        <v>7071</v>
      </c>
      <c r="B7099" s="1">
        <v>44967</v>
      </c>
      <c r="C7099" t="s">
        <v>261</v>
      </c>
      <c r="D7099" t="s">
        <v>339</v>
      </c>
      <c r="E7099">
        <v>2</v>
      </c>
      <c r="F7099" t="s">
        <v>2217</v>
      </c>
      <c r="G7099" t="s">
        <v>266</v>
      </c>
      <c r="H7099" t="s">
        <v>2573</v>
      </c>
      <c r="M7099" s="2">
        <v>6000</v>
      </c>
      <c r="N7099" s="2">
        <v>12000</v>
      </c>
      <c r="O7099" s="2">
        <f>IF(Tabla1[[#This Row],[Mov]]="VNT",Tabla1[[#This Row],[Sale]]-Tabla1[[#This Row],[Cost]],-Tabla1[[#This Row],[Cost]]*Tabla1[[#This Row],[Cant]])</f>
        <v>-12000</v>
      </c>
      <c r="P7099" s="8">
        <f>IF(Tabla1[[#This Row],[Mov]]="VNT",-Tabla1[[#This Row],[Cant]],Tabla1[[#This Row],[Cant]])</f>
        <v>2</v>
      </c>
      <c r="Q7099" s="8">
        <f>DAY(Tabla1[[#This Row],[Date]])</f>
        <v>10</v>
      </c>
      <c r="R7099" s="8">
        <f>MONTH(Tabla1[[#This Row],[Date]])</f>
        <v>2</v>
      </c>
      <c r="S7099" s="8">
        <f>YEAR(Tabla1[[#This Row],[Date]])</f>
        <v>2023</v>
      </c>
    </row>
    <row r="7100" spans="1:19" x14ac:dyDescent="0.2">
      <c r="A7100">
        <v>7072</v>
      </c>
      <c r="B7100" s="1">
        <v>44967</v>
      </c>
      <c r="C7100" t="s">
        <v>261</v>
      </c>
      <c r="D7100" t="s">
        <v>339</v>
      </c>
      <c r="E7100">
        <v>4</v>
      </c>
      <c r="F7100" t="s">
        <v>2574</v>
      </c>
      <c r="G7100" t="s">
        <v>272</v>
      </c>
      <c r="H7100" t="s">
        <v>1549</v>
      </c>
      <c r="M7100" s="2">
        <v>9000</v>
      </c>
      <c r="N7100" s="2">
        <v>20000</v>
      </c>
      <c r="O7100" s="2">
        <f>IF(Tabla1[[#This Row],[Mov]]="VNT",Tabla1[[#This Row],[Sale]]-Tabla1[[#This Row],[Cost]],-Tabla1[[#This Row],[Cost]]*Tabla1[[#This Row],[Cant]])</f>
        <v>-36000</v>
      </c>
      <c r="P7100" s="8">
        <f>IF(Tabla1[[#This Row],[Mov]]="VNT",-Tabla1[[#This Row],[Cant]],Tabla1[[#This Row],[Cant]])</f>
        <v>4</v>
      </c>
      <c r="Q7100" s="8">
        <f>DAY(Tabla1[[#This Row],[Date]])</f>
        <v>10</v>
      </c>
      <c r="R7100" s="8">
        <f>MONTH(Tabla1[[#This Row],[Date]])</f>
        <v>2</v>
      </c>
      <c r="S7100" s="8">
        <f>YEAR(Tabla1[[#This Row],[Date]])</f>
        <v>2023</v>
      </c>
    </row>
    <row r="7101" spans="1:19" x14ac:dyDescent="0.2">
      <c r="A7101">
        <v>7073</v>
      </c>
      <c r="B7101" s="1">
        <v>44967</v>
      </c>
      <c r="C7101" t="s">
        <v>261</v>
      </c>
      <c r="D7101" t="s">
        <v>339</v>
      </c>
      <c r="E7101">
        <v>7</v>
      </c>
      <c r="F7101" t="s">
        <v>586</v>
      </c>
      <c r="G7101" t="s">
        <v>589</v>
      </c>
      <c r="H7101" t="s">
        <v>1173</v>
      </c>
      <c r="M7101" s="2">
        <v>6500</v>
      </c>
      <c r="N7101" s="2">
        <v>20000</v>
      </c>
      <c r="O7101" s="2">
        <f>IF(Tabla1[[#This Row],[Mov]]="VNT",Tabla1[[#This Row],[Sale]]-Tabla1[[#This Row],[Cost]],-Tabla1[[#This Row],[Cost]]*Tabla1[[#This Row],[Cant]])</f>
        <v>-45500</v>
      </c>
      <c r="P7101" s="8">
        <f>IF(Tabla1[[#This Row],[Mov]]="VNT",-Tabla1[[#This Row],[Cant]],Tabla1[[#This Row],[Cant]])</f>
        <v>7</v>
      </c>
      <c r="Q7101" s="8">
        <f>DAY(Tabla1[[#This Row],[Date]])</f>
        <v>10</v>
      </c>
      <c r="R7101" s="8">
        <f>MONTH(Tabla1[[#This Row],[Date]])</f>
        <v>2</v>
      </c>
      <c r="S7101" s="8">
        <f>YEAR(Tabla1[[#This Row],[Date]])</f>
        <v>2023</v>
      </c>
    </row>
    <row r="7102" spans="1:19" x14ac:dyDescent="0.2">
      <c r="A7102">
        <v>7074</v>
      </c>
      <c r="B7102" s="1">
        <v>44967</v>
      </c>
      <c r="C7102" t="s">
        <v>261</v>
      </c>
      <c r="D7102" t="s">
        <v>339</v>
      </c>
      <c r="E7102">
        <v>3</v>
      </c>
      <c r="F7102" t="s">
        <v>891</v>
      </c>
      <c r="G7102" t="s">
        <v>262</v>
      </c>
      <c r="H7102" t="s">
        <v>1966</v>
      </c>
      <c r="M7102" s="2">
        <v>3000</v>
      </c>
      <c r="N7102" s="2">
        <v>10000</v>
      </c>
      <c r="O7102" s="2">
        <f>IF(Tabla1[[#This Row],[Mov]]="VNT",Tabla1[[#This Row],[Sale]]-Tabla1[[#This Row],[Cost]],-Tabla1[[#This Row],[Cost]]*Tabla1[[#This Row],[Cant]])</f>
        <v>-9000</v>
      </c>
      <c r="P7102" s="8">
        <f>IF(Tabla1[[#This Row],[Mov]]="VNT",-Tabla1[[#This Row],[Cant]],Tabla1[[#This Row],[Cant]])</f>
        <v>3</v>
      </c>
      <c r="Q7102" s="8">
        <f>DAY(Tabla1[[#This Row],[Date]])</f>
        <v>10</v>
      </c>
      <c r="R7102" s="8">
        <f>MONTH(Tabla1[[#This Row],[Date]])</f>
        <v>2</v>
      </c>
      <c r="S7102" s="8">
        <f>YEAR(Tabla1[[#This Row],[Date]])</f>
        <v>2023</v>
      </c>
    </row>
    <row r="7103" spans="1:19" x14ac:dyDescent="0.2">
      <c r="A7103">
        <v>7075</v>
      </c>
      <c r="B7103" s="1">
        <v>44967</v>
      </c>
      <c r="C7103" t="s">
        <v>261</v>
      </c>
      <c r="D7103" t="s">
        <v>339</v>
      </c>
      <c r="E7103">
        <v>5</v>
      </c>
      <c r="F7103" t="s">
        <v>225</v>
      </c>
      <c r="G7103" t="s">
        <v>262</v>
      </c>
      <c r="H7103" t="s">
        <v>1966</v>
      </c>
      <c r="M7103" s="2">
        <v>1200</v>
      </c>
      <c r="N7103" s="2">
        <v>10000</v>
      </c>
      <c r="O7103" s="2">
        <f>IF(Tabla1[[#This Row],[Mov]]="VNT",Tabla1[[#This Row],[Sale]]-Tabla1[[#This Row],[Cost]],-Tabla1[[#This Row],[Cost]]*Tabla1[[#This Row],[Cant]])</f>
        <v>-6000</v>
      </c>
      <c r="P7103" s="8">
        <f>IF(Tabla1[[#This Row],[Mov]]="VNT",-Tabla1[[#This Row],[Cant]],Tabla1[[#This Row],[Cant]])</f>
        <v>5</v>
      </c>
      <c r="Q7103" s="8">
        <f>DAY(Tabla1[[#This Row],[Date]])</f>
        <v>10</v>
      </c>
      <c r="R7103" s="8">
        <f>MONTH(Tabla1[[#This Row],[Date]])</f>
        <v>2</v>
      </c>
      <c r="S7103" s="8">
        <f>YEAR(Tabla1[[#This Row],[Date]])</f>
        <v>2023</v>
      </c>
    </row>
    <row r="7104" spans="1:19" x14ac:dyDescent="0.2">
      <c r="A7104">
        <v>7076</v>
      </c>
      <c r="B7104" s="1">
        <v>44967</v>
      </c>
      <c r="C7104" t="s">
        <v>261</v>
      </c>
      <c r="D7104" t="s">
        <v>339</v>
      </c>
      <c r="E7104">
        <v>4</v>
      </c>
      <c r="F7104" t="s">
        <v>476</v>
      </c>
      <c r="G7104" t="s">
        <v>266</v>
      </c>
      <c r="H7104" t="s">
        <v>2575</v>
      </c>
      <c r="M7104" s="2">
        <v>5000</v>
      </c>
      <c r="N7104" s="2">
        <v>10000</v>
      </c>
      <c r="O7104" s="2">
        <f>IF(Tabla1[[#This Row],[Mov]]="VNT",Tabla1[[#This Row],[Sale]]-Tabla1[[#This Row],[Cost]],-Tabla1[[#This Row],[Cost]]*Tabla1[[#This Row],[Cant]])</f>
        <v>-20000</v>
      </c>
      <c r="P7104" s="8">
        <f>IF(Tabla1[[#This Row],[Mov]]="VNT",-Tabla1[[#This Row],[Cant]],Tabla1[[#This Row],[Cant]])</f>
        <v>4</v>
      </c>
      <c r="Q7104" s="8">
        <f>DAY(Tabla1[[#This Row],[Date]])</f>
        <v>10</v>
      </c>
      <c r="R7104" s="8">
        <f>MONTH(Tabla1[[#This Row],[Date]])</f>
        <v>2</v>
      </c>
      <c r="S7104" s="8">
        <f>YEAR(Tabla1[[#This Row],[Date]])</f>
        <v>2023</v>
      </c>
    </row>
    <row r="7105" spans="1:19" x14ac:dyDescent="0.2">
      <c r="A7105">
        <v>7077</v>
      </c>
      <c r="B7105" s="1">
        <v>44967</v>
      </c>
      <c r="C7105" t="s">
        <v>261</v>
      </c>
      <c r="D7105" t="s">
        <v>2314</v>
      </c>
      <c r="E7105">
        <v>2</v>
      </c>
      <c r="F7105" t="s">
        <v>628</v>
      </c>
      <c r="G7105" t="s">
        <v>266</v>
      </c>
      <c r="H7105" t="s">
        <v>2393</v>
      </c>
      <c r="M7105" s="2">
        <v>27000</v>
      </c>
      <c r="N7105" s="2">
        <v>50000</v>
      </c>
      <c r="O7105" s="2">
        <f>IF(Tabla1[[#This Row],[Mov]]="VNT",Tabla1[[#This Row],[Sale]]-Tabla1[[#This Row],[Cost]],-Tabla1[[#This Row],[Cost]]*Tabla1[[#This Row],[Cant]])</f>
        <v>-54000</v>
      </c>
      <c r="P7105" s="8">
        <f>IF(Tabla1[[#This Row],[Mov]]="VNT",-Tabla1[[#This Row],[Cant]],Tabla1[[#This Row],[Cant]])</f>
        <v>2</v>
      </c>
      <c r="Q7105" s="8">
        <f>DAY(Tabla1[[#This Row],[Date]])</f>
        <v>10</v>
      </c>
      <c r="R7105" s="8">
        <f>MONTH(Tabla1[[#This Row],[Date]])</f>
        <v>2</v>
      </c>
      <c r="S7105" s="8">
        <f>YEAR(Tabla1[[#This Row],[Date]])</f>
        <v>2023</v>
      </c>
    </row>
    <row r="7106" spans="1:19" x14ac:dyDescent="0.2">
      <c r="A7106">
        <v>7078</v>
      </c>
      <c r="B7106" s="1">
        <v>44967</v>
      </c>
      <c r="C7106" t="s">
        <v>261</v>
      </c>
      <c r="D7106" t="s">
        <v>1569</v>
      </c>
      <c r="E7106">
        <v>1</v>
      </c>
      <c r="F7106" t="s">
        <v>198</v>
      </c>
      <c r="G7106" t="s">
        <v>1799</v>
      </c>
      <c r="H7106" t="s">
        <v>2577</v>
      </c>
      <c r="M7106" s="2">
        <v>465000</v>
      </c>
      <c r="N7106" s="2">
        <v>540000</v>
      </c>
      <c r="O7106" s="2">
        <f>IF(Tabla1[[#This Row],[Mov]]="VNT",Tabla1[[#This Row],[Sale]]-Tabla1[[#This Row],[Cost]],-Tabla1[[#This Row],[Cost]]*Tabla1[[#This Row],[Cant]])</f>
        <v>-465000</v>
      </c>
      <c r="P7106" s="8">
        <f>IF(Tabla1[[#This Row],[Mov]]="VNT",-Tabla1[[#This Row],[Cant]],Tabla1[[#This Row],[Cant]])</f>
        <v>1</v>
      </c>
      <c r="Q7106" s="8">
        <f>DAY(Tabla1[[#This Row],[Date]])</f>
        <v>10</v>
      </c>
      <c r="R7106" s="8">
        <f>MONTH(Tabla1[[#This Row],[Date]])</f>
        <v>2</v>
      </c>
      <c r="S7106" s="8">
        <f>YEAR(Tabla1[[#This Row],[Date]])</f>
        <v>2023</v>
      </c>
    </row>
    <row r="7107" spans="1:19" x14ac:dyDescent="0.2">
      <c r="A7107">
        <v>7079</v>
      </c>
      <c r="B7107" s="1">
        <v>44967</v>
      </c>
      <c r="C7107" t="s">
        <v>261</v>
      </c>
      <c r="D7107" t="s">
        <v>1767</v>
      </c>
      <c r="E7107">
        <v>1</v>
      </c>
      <c r="F7107" t="s">
        <v>2043</v>
      </c>
      <c r="G7107" t="s">
        <v>1765</v>
      </c>
      <c r="H7107" t="s">
        <v>2526</v>
      </c>
      <c r="M7107" s="2">
        <v>265000</v>
      </c>
      <c r="N7107" s="2">
        <v>330000</v>
      </c>
      <c r="O7107" s="2">
        <f>IF(Tabla1[[#This Row],[Mov]]="VNT",Tabla1[[#This Row],[Sale]]-Tabla1[[#This Row],[Cost]],-Tabla1[[#This Row],[Cost]]*Tabla1[[#This Row],[Cant]])</f>
        <v>-265000</v>
      </c>
      <c r="P7107" s="8">
        <f>IF(Tabla1[[#This Row],[Mov]]="VNT",-Tabla1[[#This Row],[Cant]],Tabla1[[#This Row],[Cant]])</f>
        <v>1</v>
      </c>
      <c r="Q7107" s="8">
        <f>DAY(Tabla1[[#This Row],[Date]])</f>
        <v>10</v>
      </c>
      <c r="R7107" s="8">
        <f>MONTH(Tabla1[[#This Row],[Date]])</f>
        <v>2</v>
      </c>
      <c r="S7107" s="8">
        <f>YEAR(Tabla1[[#This Row],[Date]])</f>
        <v>2023</v>
      </c>
    </row>
    <row r="7108" spans="1:19" x14ac:dyDescent="0.2">
      <c r="A7108">
        <v>7080</v>
      </c>
      <c r="B7108" s="1">
        <v>44967</v>
      </c>
      <c r="C7108" t="s">
        <v>261</v>
      </c>
      <c r="D7108" t="s">
        <v>1767</v>
      </c>
      <c r="E7108">
        <v>1</v>
      </c>
      <c r="F7108" t="s">
        <v>2043</v>
      </c>
      <c r="G7108" t="s">
        <v>1765</v>
      </c>
      <c r="H7108" t="s">
        <v>2578</v>
      </c>
      <c r="M7108" s="2">
        <v>167000</v>
      </c>
      <c r="N7108" s="2">
        <v>210000</v>
      </c>
      <c r="O7108" s="2">
        <f>IF(Tabla1[[#This Row],[Mov]]="VNT",Tabla1[[#This Row],[Sale]]-Tabla1[[#This Row],[Cost]],-Tabla1[[#This Row],[Cost]]*Tabla1[[#This Row],[Cant]])</f>
        <v>-167000</v>
      </c>
      <c r="P7108" s="8">
        <f>IF(Tabla1[[#This Row],[Mov]]="VNT",-Tabla1[[#This Row],[Cant]],Tabla1[[#This Row],[Cant]])</f>
        <v>1</v>
      </c>
      <c r="Q7108" s="8">
        <f>DAY(Tabla1[[#This Row],[Date]])</f>
        <v>10</v>
      </c>
      <c r="R7108" s="8">
        <f>MONTH(Tabla1[[#This Row],[Date]])</f>
        <v>2</v>
      </c>
      <c r="S7108" s="8">
        <f>YEAR(Tabla1[[#This Row],[Date]])</f>
        <v>2023</v>
      </c>
    </row>
    <row r="7109" spans="1:19" x14ac:dyDescent="0.2">
      <c r="A7109">
        <v>7081</v>
      </c>
      <c r="B7109" s="1">
        <v>44967</v>
      </c>
      <c r="C7109" t="s">
        <v>261</v>
      </c>
      <c r="D7109" t="s">
        <v>1767</v>
      </c>
      <c r="E7109">
        <v>5</v>
      </c>
      <c r="F7109" t="s">
        <v>233</v>
      </c>
      <c r="G7109" t="s">
        <v>266</v>
      </c>
      <c r="H7109" t="s">
        <v>234</v>
      </c>
      <c r="M7109" s="2">
        <v>3000</v>
      </c>
      <c r="N7109" s="2">
        <v>10000</v>
      </c>
      <c r="O7109" s="2">
        <f>IF(Tabla1[[#This Row],[Mov]]="VNT",Tabla1[[#This Row],[Sale]]-Tabla1[[#This Row],[Cost]],-Tabla1[[#This Row],[Cost]]*Tabla1[[#This Row],[Cant]])</f>
        <v>-15000</v>
      </c>
      <c r="P7109" s="8">
        <f>IF(Tabla1[[#This Row],[Mov]]="VNT",-Tabla1[[#This Row],[Cant]],Tabla1[[#This Row],[Cant]])</f>
        <v>5</v>
      </c>
      <c r="Q7109" s="8">
        <f>DAY(Tabla1[[#This Row],[Date]])</f>
        <v>10</v>
      </c>
      <c r="R7109" s="8">
        <f>MONTH(Tabla1[[#This Row],[Date]])</f>
        <v>2</v>
      </c>
      <c r="S7109" s="8">
        <f>YEAR(Tabla1[[#This Row],[Date]])</f>
        <v>2023</v>
      </c>
    </row>
    <row r="7110" spans="1:19" x14ac:dyDescent="0.2">
      <c r="A7110">
        <v>7082</v>
      </c>
      <c r="B7110" s="1">
        <v>44967</v>
      </c>
      <c r="C7110" t="s">
        <v>261</v>
      </c>
      <c r="D7110" t="s">
        <v>892</v>
      </c>
      <c r="E7110">
        <v>1</v>
      </c>
      <c r="F7110" t="s">
        <v>386</v>
      </c>
      <c r="G7110" t="s">
        <v>272</v>
      </c>
      <c r="H7110" t="s">
        <v>2968</v>
      </c>
      <c r="M7110" s="2">
        <v>75000</v>
      </c>
      <c r="N7110" s="2">
        <v>130000</v>
      </c>
      <c r="O7110" s="2">
        <f>IF(Tabla1[[#This Row],[Mov]]="VNT",Tabla1[[#This Row],[Sale]]-Tabla1[[#This Row],[Cost]],-Tabla1[[#This Row],[Cost]]*Tabla1[[#This Row],[Cant]])</f>
        <v>-75000</v>
      </c>
      <c r="P7110" s="8">
        <f>IF(Tabla1[[#This Row],[Mov]]="VNT",-Tabla1[[#This Row],[Cant]],Tabla1[[#This Row],[Cant]])</f>
        <v>1</v>
      </c>
      <c r="Q7110" s="8">
        <f>DAY(Tabla1[[#This Row],[Date]])</f>
        <v>10</v>
      </c>
      <c r="R7110" s="8">
        <f>MONTH(Tabla1[[#This Row],[Date]])</f>
        <v>2</v>
      </c>
      <c r="S7110" s="8">
        <f>YEAR(Tabla1[[#This Row],[Date]])</f>
        <v>2023</v>
      </c>
    </row>
    <row r="7111" spans="1:19" x14ac:dyDescent="0.2">
      <c r="A7111">
        <v>7083</v>
      </c>
      <c r="B7111" s="1">
        <v>44967</v>
      </c>
      <c r="C7111" t="s">
        <v>261</v>
      </c>
      <c r="D7111" t="s">
        <v>892</v>
      </c>
      <c r="E7111">
        <v>1</v>
      </c>
      <c r="F7111" t="s">
        <v>386</v>
      </c>
      <c r="G7111" t="s">
        <v>272</v>
      </c>
      <c r="H7111" t="s">
        <v>2579</v>
      </c>
      <c r="M7111" s="2">
        <v>85000</v>
      </c>
      <c r="N7111" s="2">
        <v>140000</v>
      </c>
      <c r="O7111" s="2">
        <f>IF(Tabla1[[#This Row],[Mov]]="VNT",Tabla1[[#This Row],[Sale]]-Tabla1[[#This Row],[Cost]],-Tabla1[[#This Row],[Cost]]*Tabla1[[#This Row],[Cant]])</f>
        <v>-85000</v>
      </c>
      <c r="P7111" s="8">
        <f>IF(Tabla1[[#This Row],[Mov]]="VNT",-Tabla1[[#This Row],[Cant]],Tabla1[[#This Row],[Cant]])</f>
        <v>1</v>
      </c>
      <c r="Q7111" s="8">
        <f>DAY(Tabla1[[#This Row],[Date]])</f>
        <v>10</v>
      </c>
      <c r="R7111" s="8">
        <f>MONTH(Tabla1[[#This Row],[Date]])</f>
        <v>2</v>
      </c>
      <c r="S7111" s="8">
        <f>YEAR(Tabla1[[#This Row],[Date]])</f>
        <v>2023</v>
      </c>
    </row>
    <row r="7112" spans="1:19" x14ac:dyDescent="0.2">
      <c r="A7112">
        <v>7084</v>
      </c>
      <c r="B7112" s="1">
        <v>44967</v>
      </c>
      <c r="C7112" t="s">
        <v>261</v>
      </c>
      <c r="D7112" t="s">
        <v>892</v>
      </c>
      <c r="E7112">
        <v>1</v>
      </c>
      <c r="F7112" t="s">
        <v>386</v>
      </c>
      <c r="G7112" t="s">
        <v>272</v>
      </c>
      <c r="H7112" t="s">
        <v>2561</v>
      </c>
      <c r="M7112" s="2">
        <v>85000</v>
      </c>
      <c r="N7112" s="2">
        <v>140000</v>
      </c>
      <c r="O7112" s="2">
        <f>IF(Tabla1[[#This Row],[Mov]]="VNT",Tabla1[[#This Row],[Sale]]-Tabla1[[#This Row],[Cost]],-Tabla1[[#This Row],[Cost]]*Tabla1[[#This Row],[Cant]])</f>
        <v>-85000</v>
      </c>
      <c r="P7112" s="8">
        <f>IF(Tabla1[[#This Row],[Mov]]="VNT",-Tabla1[[#This Row],[Cant]],Tabla1[[#This Row],[Cant]])</f>
        <v>1</v>
      </c>
      <c r="Q7112" s="8">
        <f>DAY(Tabla1[[#This Row],[Date]])</f>
        <v>10</v>
      </c>
      <c r="R7112" s="8">
        <f>MONTH(Tabla1[[#This Row],[Date]])</f>
        <v>2</v>
      </c>
      <c r="S7112" s="8">
        <f>YEAR(Tabla1[[#This Row],[Date]])</f>
        <v>2023</v>
      </c>
    </row>
    <row r="7113" spans="1:19" x14ac:dyDescent="0.2">
      <c r="A7113">
        <v>7085</v>
      </c>
      <c r="B7113" s="1">
        <v>44970</v>
      </c>
      <c r="C7113" t="s">
        <v>260</v>
      </c>
      <c r="D7113" t="s">
        <v>332</v>
      </c>
      <c r="E7113">
        <v>1</v>
      </c>
      <c r="F7113" t="s">
        <v>225</v>
      </c>
      <c r="G7113" t="s">
        <v>1782</v>
      </c>
      <c r="H7113" t="s">
        <v>1315</v>
      </c>
      <c r="M7113" s="2">
        <v>1100</v>
      </c>
      <c r="N7113" s="2">
        <v>10000</v>
      </c>
      <c r="O7113" s="2">
        <f>IF(Tabla1[[#This Row],[Mov]]="VNT",Tabla1[[#This Row],[Sale]]-Tabla1[[#This Row],[Cost]],-Tabla1[[#This Row],[Cost]]*Tabla1[[#This Row],[Cant]])</f>
        <v>8900</v>
      </c>
      <c r="P7113" s="8">
        <f>IF(Tabla1[[#This Row],[Mov]]="VNT",-Tabla1[[#This Row],[Cant]],Tabla1[[#This Row],[Cant]])</f>
        <v>-1</v>
      </c>
      <c r="Q7113" s="8">
        <f>DAY(Tabla1[[#This Row],[Date]])</f>
        <v>13</v>
      </c>
      <c r="R7113" s="8">
        <f>MONTH(Tabla1[[#This Row],[Date]])</f>
        <v>2</v>
      </c>
      <c r="S7113" s="8">
        <f>YEAR(Tabla1[[#This Row],[Date]])</f>
        <v>2023</v>
      </c>
    </row>
    <row r="7114" spans="1:19" x14ac:dyDescent="0.2">
      <c r="A7114">
        <v>7086</v>
      </c>
      <c r="B7114" s="1">
        <v>44970</v>
      </c>
      <c r="C7114" t="s">
        <v>260</v>
      </c>
      <c r="D7114" t="s">
        <v>332</v>
      </c>
      <c r="E7114">
        <v>1</v>
      </c>
      <c r="F7114" t="s">
        <v>532</v>
      </c>
      <c r="G7114" t="s">
        <v>272</v>
      </c>
      <c r="H7114" t="s">
        <v>1522</v>
      </c>
      <c r="M7114" s="2">
        <v>2800</v>
      </c>
      <c r="N7114" s="2">
        <v>10000</v>
      </c>
      <c r="O7114" s="2">
        <f>IF(Tabla1[[#This Row],[Mov]]="VNT",Tabla1[[#This Row],[Sale]]-Tabla1[[#This Row],[Cost]],-Tabla1[[#This Row],[Cost]]*Tabla1[[#This Row],[Cant]])</f>
        <v>7200</v>
      </c>
      <c r="P7114" s="8">
        <f>IF(Tabla1[[#This Row],[Mov]]="VNT",-Tabla1[[#This Row],[Cant]],Tabla1[[#This Row],[Cant]])</f>
        <v>-1</v>
      </c>
      <c r="Q7114" s="8">
        <f>DAY(Tabla1[[#This Row],[Date]])</f>
        <v>13</v>
      </c>
      <c r="R7114" s="8">
        <f>MONTH(Tabla1[[#This Row],[Date]])</f>
        <v>2</v>
      </c>
      <c r="S7114" s="8">
        <f>YEAR(Tabla1[[#This Row],[Date]])</f>
        <v>2023</v>
      </c>
    </row>
    <row r="7115" spans="1:19" x14ac:dyDescent="0.2">
      <c r="A7115">
        <v>7087</v>
      </c>
      <c r="B7115" s="1">
        <v>44970</v>
      </c>
      <c r="C7115" t="s">
        <v>260</v>
      </c>
      <c r="D7115" t="s">
        <v>332</v>
      </c>
      <c r="E7115">
        <v>1</v>
      </c>
      <c r="F7115" t="s">
        <v>455</v>
      </c>
      <c r="G7115" t="s">
        <v>347</v>
      </c>
      <c r="H7115" t="s">
        <v>456</v>
      </c>
      <c r="M7115" s="2">
        <v>800</v>
      </c>
      <c r="N7115" s="2">
        <v>4000</v>
      </c>
      <c r="O7115" s="2">
        <f>IF(Tabla1[[#This Row],[Mov]]="VNT",Tabla1[[#This Row],[Sale]]-Tabla1[[#This Row],[Cost]],-Tabla1[[#This Row],[Cost]]*Tabla1[[#This Row],[Cant]])</f>
        <v>3200</v>
      </c>
      <c r="P7115" s="8">
        <f>IF(Tabla1[[#This Row],[Mov]]="VNT",-Tabla1[[#This Row],[Cant]],Tabla1[[#This Row],[Cant]])</f>
        <v>-1</v>
      </c>
      <c r="Q7115" s="8">
        <f>DAY(Tabla1[[#This Row],[Date]])</f>
        <v>13</v>
      </c>
      <c r="R7115" s="8">
        <f>MONTH(Tabla1[[#This Row],[Date]])</f>
        <v>2</v>
      </c>
      <c r="S7115" s="8">
        <f>YEAR(Tabla1[[#This Row],[Date]])</f>
        <v>2023</v>
      </c>
    </row>
    <row r="7116" spans="1:19" x14ac:dyDescent="0.2">
      <c r="A7116">
        <v>7088</v>
      </c>
      <c r="B7116" s="1">
        <v>44970</v>
      </c>
      <c r="C7116" t="s">
        <v>260</v>
      </c>
      <c r="D7116" t="s">
        <v>332</v>
      </c>
      <c r="E7116">
        <v>1</v>
      </c>
      <c r="F7116" t="s">
        <v>116</v>
      </c>
      <c r="G7116" t="s">
        <v>347</v>
      </c>
      <c r="H7116" t="s">
        <v>518</v>
      </c>
      <c r="M7116" s="2">
        <v>3270</v>
      </c>
      <c r="N7116" s="2">
        <v>3500</v>
      </c>
      <c r="O7116" s="2">
        <f>IF(Tabla1[[#This Row],[Mov]]="VNT",Tabla1[[#This Row],[Sale]]-Tabla1[[#This Row],[Cost]],-Tabla1[[#This Row],[Cost]]*Tabla1[[#This Row],[Cant]])</f>
        <v>230</v>
      </c>
      <c r="P7116" s="8">
        <f>IF(Tabla1[[#This Row],[Mov]]="VNT",-Tabla1[[#This Row],[Cant]],Tabla1[[#This Row],[Cant]])</f>
        <v>-1</v>
      </c>
      <c r="Q7116" s="8">
        <f>DAY(Tabla1[[#This Row],[Date]])</f>
        <v>13</v>
      </c>
      <c r="R7116" s="8">
        <f>MONTH(Tabla1[[#This Row],[Date]])</f>
        <v>2</v>
      </c>
      <c r="S7116" s="8">
        <f>YEAR(Tabla1[[#This Row],[Date]])</f>
        <v>2023</v>
      </c>
    </row>
    <row r="7117" spans="1:19" x14ac:dyDescent="0.2">
      <c r="A7117">
        <v>7089</v>
      </c>
      <c r="B7117" s="1">
        <v>44970</v>
      </c>
      <c r="C7117" t="s">
        <v>260</v>
      </c>
      <c r="D7117" t="s">
        <v>332</v>
      </c>
      <c r="E7117">
        <v>1</v>
      </c>
      <c r="F7117" t="s">
        <v>891</v>
      </c>
      <c r="G7117" t="s">
        <v>262</v>
      </c>
      <c r="H7117" t="s">
        <v>1938</v>
      </c>
      <c r="M7117" s="2">
        <v>3500</v>
      </c>
      <c r="N7117" s="2">
        <v>9000</v>
      </c>
      <c r="O7117" s="2">
        <f>IF(Tabla1[[#This Row],[Mov]]="VNT",Tabla1[[#This Row],[Sale]]-Tabla1[[#This Row],[Cost]],-Tabla1[[#This Row],[Cost]]*Tabla1[[#This Row],[Cant]])</f>
        <v>5500</v>
      </c>
      <c r="P7117" s="8">
        <f>IF(Tabla1[[#This Row],[Mov]]="VNT",-Tabla1[[#This Row],[Cant]],Tabla1[[#This Row],[Cant]])</f>
        <v>-1</v>
      </c>
      <c r="Q7117" s="8">
        <f>DAY(Tabla1[[#This Row],[Date]])</f>
        <v>13</v>
      </c>
      <c r="R7117" s="8">
        <f>MONTH(Tabla1[[#This Row],[Date]])</f>
        <v>2</v>
      </c>
      <c r="S7117" s="8">
        <f>YEAR(Tabla1[[#This Row],[Date]])</f>
        <v>2023</v>
      </c>
    </row>
    <row r="7118" spans="1:19" x14ac:dyDescent="0.2">
      <c r="A7118">
        <v>7090</v>
      </c>
      <c r="B7118" s="1">
        <v>44970</v>
      </c>
      <c r="C7118" t="s">
        <v>260</v>
      </c>
      <c r="D7118" t="s">
        <v>332</v>
      </c>
      <c r="E7118">
        <v>1</v>
      </c>
      <c r="F7118" t="s">
        <v>225</v>
      </c>
      <c r="G7118" t="s">
        <v>262</v>
      </c>
      <c r="H7118" t="s">
        <v>1938</v>
      </c>
      <c r="M7118" s="2">
        <v>1100</v>
      </c>
      <c r="N7118" s="2">
        <v>9000</v>
      </c>
      <c r="O7118" s="2">
        <f>IF(Tabla1[[#This Row],[Mov]]="VNT",Tabla1[[#This Row],[Sale]]-Tabla1[[#This Row],[Cost]],-Tabla1[[#This Row],[Cost]]*Tabla1[[#This Row],[Cant]])</f>
        <v>7900</v>
      </c>
      <c r="P7118" s="8">
        <f>IF(Tabla1[[#This Row],[Mov]]="VNT",-Tabla1[[#This Row],[Cant]],Tabla1[[#This Row],[Cant]])</f>
        <v>-1</v>
      </c>
      <c r="Q7118" s="8">
        <f>DAY(Tabla1[[#This Row],[Date]])</f>
        <v>13</v>
      </c>
      <c r="R7118" s="8">
        <f>MONTH(Tabla1[[#This Row],[Date]])</f>
        <v>2</v>
      </c>
      <c r="S7118" s="8">
        <f>YEAR(Tabla1[[#This Row],[Date]])</f>
        <v>2023</v>
      </c>
    </row>
    <row r="7119" spans="1:19" x14ac:dyDescent="0.2">
      <c r="A7119">
        <v>7091</v>
      </c>
      <c r="B7119" s="1">
        <v>44970</v>
      </c>
      <c r="C7119" t="s">
        <v>260</v>
      </c>
      <c r="D7119" t="s">
        <v>332</v>
      </c>
      <c r="E7119">
        <v>1</v>
      </c>
      <c r="F7119" t="s">
        <v>116</v>
      </c>
      <c r="G7119" t="s">
        <v>347</v>
      </c>
      <c r="H7119" t="s">
        <v>519</v>
      </c>
      <c r="M7119" s="2">
        <v>1868</v>
      </c>
      <c r="N7119" s="2">
        <v>2000</v>
      </c>
      <c r="O7119" s="2">
        <f>IF(Tabla1[[#This Row],[Mov]]="VNT",Tabla1[[#This Row],[Sale]]-Tabla1[[#This Row],[Cost]],-Tabla1[[#This Row],[Cost]]*Tabla1[[#This Row],[Cant]])</f>
        <v>132</v>
      </c>
      <c r="P7119" s="8">
        <f>IF(Tabla1[[#This Row],[Mov]]="VNT",-Tabla1[[#This Row],[Cant]],Tabla1[[#This Row],[Cant]])</f>
        <v>-1</v>
      </c>
      <c r="Q7119" s="8">
        <f>DAY(Tabla1[[#This Row],[Date]])</f>
        <v>13</v>
      </c>
      <c r="R7119" s="8">
        <f>MONTH(Tabla1[[#This Row],[Date]])</f>
        <v>2</v>
      </c>
      <c r="S7119" s="8">
        <f>YEAR(Tabla1[[#This Row],[Date]])</f>
        <v>2023</v>
      </c>
    </row>
    <row r="7120" spans="1:19" x14ac:dyDescent="0.2">
      <c r="A7120">
        <v>7092</v>
      </c>
      <c r="B7120" s="1">
        <v>44970</v>
      </c>
      <c r="C7120" t="s">
        <v>260</v>
      </c>
      <c r="D7120" t="s">
        <v>332</v>
      </c>
      <c r="E7120">
        <v>1</v>
      </c>
      <c r="F7120" t="s">
        <v>116</v>
      </c>
      <c r="G7120" t="s">
        <v>347</v>
      </c>
      <c r="H7120" t="s">
        <v>518</v>
      </c>
      <c r="M7120" s="2">
        <v>6074</v>
      </c>
      <c r="N7120" s="2">
        <v>6500</v>
      </c>
      <c r="O7120" s="2">
        <f>IF(Tabla1[[#This Row],[Mov]]="VNT",Tabla1[[#This Row],[Sale]]-Tabla1[[#This Row],[Cost]],-Tabla1[[#This Row],[Cost]]*Tabla1[[#This Row],[Cant]])</f>
        <v>426</v>
      </c>
      <c r="P7120" s="8">
        <f>IF(Tabla1[[#This Row],[Mov]]="VNT",-Tabla1[[#This Row],[Cant]],Tabla1[[#This Row],[Cant]])</f>
        <v>-1</v>
      </c>
      <c r="Q7120" s="8">
        <f>DAY(Tabla1[[#This Row],[Date]])</f>
        <v>13</v>
      </c>
      <c r="R7120" s="8">
        <f>MONTH(Tabla1[[#This Row],[Date]])</f>
        <v>2</v>
      </c>
      <c r="S7120" s="8">
        <f>YEAR(Tabla1[[#This Row],[Date]])</f>
        <v>2023</v>
      </c>
    </row>
    <row r="7121" spans="1:19" x14ac:dyDescent="0.2">
      <c r="A7121">
        <v>7093</v>
      </c>
      <c r="B7121" s="1">
        <v>44970</v>
      </c>
      <c r="C7121" t="s">
        <v>260</v>
      </c>
      <c r="D7121" t="s">
        <v>332</v>
      </c>
      <c r="E7121">
        <v>1</v>
      </c>
      <c r="F7121" t="s">
        <v>458</v>
      </c>
      <c r="G7121" t="s">
        <v>263</v>
      </c>
      <c r="H7121" t="s">
        <v>2580</v>
      </c>
      <c r="M7121" s="2">
        <v>0</v>
      </c>
      <c r="N7121" s="2">
        <v>25000</v>
      </c>
      <c r="O7121" s="2">
        <f>IF(Tabla1[[#This Row],[Mov]]="VNT",Tabla1[[#This Row],[Sale]]-Tabla1[[#This Row],[Cost]],-Tabla1[[#This Row],[Cost]]*Tabla1[[#This Row],[Cant]])</f>
        <v>25000</v>
      </c>
      <c r="P7121" s="8">
        <f>IF(Tabla1[[#This Row],[Mov]]="VNT",-Tabla1[[#This Row],[Cant]],Tabla1[[#This Row],[Cant]])</f>
        <v>-1</v>
      </c>
      <c r="Q7121" s="8">
        <f>DAY(Tabla1[[#This Row],[Date]])</f>
        <v>13</v>
      </c>
      <c r="R7121" s="8">
        <f>MONTH(Tabla1[[#This Row],[Date]])</f>
        <v>2</v>
      </c>
      <c r="S7121" s="8">
        <f>YEAR(Tabla1[[#This Row],[Date]])</f>
        <v>2023</v>
      </c>
    </row>
    <row r="7122" spans="1:19" x14ac:dyDescent="0.2">
      <c r="A7122">
        <v>7094</v>
      </c>
      <c r="B7122" s="1">
        <v>44970</v>
      </c>
      <c r="C7122" t="s">
        <v>260</v>
      </c>
      <c r="D7122" t="s">
        <v>332</v>
      </c>
      <c r="E7122">
        <v>1</v>
      </c>
      <c r="F7122" t="s">
        <v>26</v>
      </c>
      <c r="G7122" t="s">
        <v>263</v>
      </c>
      <c r="H7122" t="s">
        <v>16</v>
      </c>
      <c r="M7122" s="2">
        <v>8000</v>
      </c>
      <c r="N7122" s="2">
        <v>18000</v>
      </c>
      <c r="O7122" s="2">
        <f>IF(Tabla1[[#This Row],[Mov]]="VNT",Tabla1[[#This Row],[Sale]]-Tabla1[[#This Row],[Cost]],-Tabla1[[#This Row],[Cost]]*Tabla1[[#This Row],[Cant]])</f>
        <v>10000</v>
      </c>
      <c r="P7122" s="8">
        <f>IF(Tabla1[[#This Row],[Mov]]="VNT",-Tabla1[[#This Row],[Cant]],Tabla1[[#This Row],[Cant]])</f>
        <v>-1</v>
      </c>
      <c r="Q7122" s="8">
        <f>DAY(Tabla1[[#This Row],[Date]])</f>
        <v>13</v>
      </c>
      <c r="R7122" s="8">
        <f>MONTH(Tabla1[[#This Row],[Date]])</f>
        <v>2</v>
      </c>
      <c r="S7122" s="8">
        <f>YEAR(Tabla1[[#This Row],[Date]])</f>
        <v>2023</v>
      </c>
    </row>
    <row r="7123" spans="1:19" x14ac:dyDescent="0.2">
      <c r="A7123">
        <v>7095</v>
      </c>
      <c r="B7123" s="1">
        <v>44970</v>
      </c>
      <c r="C7123" t="s">
        <v>260</v>
      </c>
      <c r="D7123" t="s">
        <v>332</v>
      </c>
      <c r="E7123">
        <v>1</v>
      </c>
      <c r="F7123" t="s">
        <v>26</v>
      </c>
      <c r="G7123" t="s">
        <v>264</v>
      </c>
      <c r="H7123" t="s">
        <v>20</v>
      </c>
      <c r="M7123" s="2">
        <v>8000</v>
      </c>
      <c r="N7123" s="2">
        <v>20000</v>
      </c>
      <c r="O7123" s="2">
        <f>IF(Tabla1[[#This Row],[Mov]]="VNT",Tabla1[[#This Row],[Sale]]-Tabla1[[#This Row],[Cost]],-Tabla1[[#This Row],[Cost]]*Tabla1[[#This Row],[Cant]])</f>
        <v>12000</v>
      </c>
      <c r="P7123" s="8">
        <f>IF(Tabla1[[#This Row],[Mov]]="VNT",-Tabla1[[#This Row],[Cant]],Tabla1[[#This Row],[Cant]])</f>
        <v>-1</v>
      </c>
      <c r="Q7123" s="8">
        <f>DAY(Tabla1[[#This Row],[Date]])</f>
        <v>13</v>
      </c>
      <c r="R7123" s="8">
        <f>MONTH(Tabla1[[#This Row],[Date]])</f>
        <v>2</v>
      </c>
      <c r="S7123" s="8">
        <f>YEAR(Tabla1[[#This Row],[Date]])</f>
        <v>2023</v>
      </c>
    </row>
    <row r="7124" spans="1:19" x14ac:dyDescent="0.2">
      <c r="A7124">
        <v>7096</v>
      </c>
      <c r="B7124" s="1">
        <v>44970</v>
      </c>
      <c r="C7124" t="s">
        <v>260</v>
      </c>
      <c r="D7124" t="s">
        <v>332</v>
      </c>
      <c r="E7124">
        <v>1</v>
      </c>
      <c r="F7124" t="s">
        <v>116</v>
      </c>
      <c r="G7124" t="s">
        <v>347</v>
      </c>
      <c r="H7124" t="s">
        <v>518</v>
      </c>
      <c r="M7124" s="2">
        <v>6074</v>
      </c>
      <c r="N7124" s="2">
        <v>6500</v>
      </c>
      <c r="O7124" s="2">
        <f>IF(Tabla1[[#This Row],[Mov]]="VNT",Tabla1[[#This Row],[Sale]]-Tabla1[[#This Row],[Cost]],-Tabla1[[#This Row],[Cost]]*Tabla1[[#This Row],[Cant]])</f>
        <v>426</v>
      </c>
      <c r="P7124" s="8">
        <f>IF(Tabla1[[#This Row],[Mov]]="VNT",-Tabla1[[#This Row],[Cant]],Tabla1[[#This Row],[Cant]])</f>
        <v>-1</v>
      </c>
      <c r="Q7124" s="8">
        <f>DAY(Tabla1[[#This Row],[Date]])</f>
        <v>13</v>
      </c>
      <c r="R7124" s="8">
        <f>MONTH(Tabla1[[#This Row],[Date]])</f>
        <v>2</v>
      </c>
      <c r="S7124" s="8">
        <f>YEAR(Tabla1[[#This Row],[Date]])</f>
        <v>2023</v>
      </c>
    </row>
    <row r="7125" spans="1:19" x14ac:dyDescent="0.2">
      <c r="A7125">
        <v>7097</v>
      </c>
      <c r="B7125" s="1">
        <v>44970</v>
      </c>
      <c r="C7125" t="s">
        <v>260</v>
      </c>
      <c r="D7125" t="s">
        <v>332</v>
      </c>
      <c r="E7125">
        <v>1</v>
      </c>
      <c r="F7125" t="s">
        <v>26</v>
      </c>
      <c r="G7125" t="s">
        <v>264</v>
      </c>
      <c r="H7125" t="s">
        <v>16</v>
      </c>
      <c r="M7125" s="2">
        <v>8000</v>
      </c>
      <c r="N7125" s="2">
        <v>20000</v>
      </c>
      <c r="O7125" s="2">
        <f>IF(Tabla1[[#This Row],[Mov]]="VNT",Tabla1[[#This Row],[Sale]]-Tabla1[[#This Row],[Cost]],-Tabla1[[#This Row],[Cost]]*Tabla1[[#This Row],[Cant]])</f>
        <v>12000</v>
      </c>
      <c r="P7125" s="8">
        <f>IF(Tabla1[[#This Row],[Mov]]="VNT",-Tabla1[[#This Row],[Cant]],Tabla1[[#This Row],[Cant]])</f>
        <v>-1</v>
      </c>
      <c r="Q7125" s="8">
        <f>DAY(Tabla1[[#This Row],[Date]])</f>
        <v>13</v>
      </c>
      <c r="R7125" s="8">
        <f>MONTH(Tabla1[[#This Row],[Date]])</f>
        <v>2</v>
      </c>
      <c r="S7125" s="8">
        <f>YEAR(Tabla1[[#This Row],[Date]])</f>
        <v>2023</v>
      </c>
    </row>
    <row r="7126" spans="1:19" x14ac:dyDescent="0.2">
      <c r="A7126">
        <v>7098</v>
      </c>
      <c r="B7126" s="1">
        <v>44970</v>
      </c>
      <c r="C7126" t="s">
        <v>260</v>
      </c>
      <c r="D7126" t="s">
        <v>332</v>
      </c>
      <c r="E7126">
        <v>1</v>
      </c>
      <c r="F7126" t="s">
        <v>116</v>
      </c>
      <c r="G7126" t="s">
        <v>347</v>
      </c>
      <c r="H7126" t="s">
        <v>518</v>
      </c>
      <c r="M7126" s="2">
        <v>6074</v>
      </c>
      <c r="N7126" s="2">
        <v>6500</v>
      </c>
      <c r="O7126" s="2">
        <f>IF(Tabla1[[#This Row],[Mov]]="VNT",Tabla1[[#This Row],[Sale]]-Tabla1[[#This Row],[Cost]],-Tabla1[[#This Row],[Cost]]*Tabla1[[#This Row],[Cant]])</f>
        <v>426</v>
      </c>
      <c r="P7126" s="8">
        <f>IF(Tabla1[[#This Row],[Mov]]="VNT",-Tabla1[[#This Row],[Cant]],Tabla1[[#This Row],[Cant]])</f>
        <v>-1</v>
      </c>
      <c r="Q7126" s="8">
        <f>DAY(Tabla1[[#This Row],[Date]])</f>
        <v>13</v>
      </c>
      <c r="R7126" s="8">
        <f>MONTH(Tabla1[[#This Row],[Date]])</f>
        <v>2</v>
      </c>
      <c r="S7126" s="8">
        <f>YEAR(Tabla1[[#This Row],[Date]])</f>
        <v>2023</v>
      </c>
    </row>
    <row r="7127" spans="1:19" x14ac:dyDescent="0.2">
      <c r="A7127">
        <v>7099</v>
      </c>
      <c r="B7127" s="1">
        <v>44970</v>
      </c>
      <c r="C7127" t="s">
        <v>260</v>
      </c>
      <c r="D7127" t="s">
        <v>332</v>
      </c>
      <c r="E7127">
        <v>1</v>
      </c>
      <c r="F7127" t="s">
        <v>116</v>
      </c>
      <c r="G7127" t="s">
        <v>382</v>
      </c>
      <c r="H7127" t="s">
        <v>514</v>
      </c>
      <c r="M7127" s="2">
        <v>934</v>
      </c>
      <c r="N7127" s="2">
        <v>1000</v>
      </c>
      <c r="O7127" s="2">
        <f>IF(Tabla1[[#This Row],[Mov]]="VNT",Tabla1[[#This Row],[Sale]]-Tabla1[[#This Row],[Cost]],-Tabla1[[#This Row],[Cost]]*Tabla1[[#This Row],[Cant]])</f>
        <v>66</v>
      </c>
      <c r="P7127" s="8">
        <f>IF(Tabla1[[#This Row],[Mov]]="VNT",-Tabla1[[#This Row],[Cant]],Tabla1[[#This Row],[Cant]])</f>
        <v>-1</v>
      </c>
      <c r="Q7127" s="8">
        <f>DAY(Tabla1[[#This Row],[Date]])</f>
        <v>13</v>
      </c>
      <c r="R7127" s="8">
        <f>MONTH(Tabla1[[#This Row],[Date]])</f>
        <v>2</v>
      </c>
      <c r="S7127" s="8">
        <f>YEAR(Tabla1[[#This Row],[Date]])</f>
        <v>2023</v>
      </c>
    </row>
    <row r="7128" spans="1:19" x14ac:dyDescent="0.2">
      <c r="A7128">
        <v>7100</v>
      </c>
      <c r="B7128" s="1">
        <v>44971</v>
      </c>
      <c r="C7128" t="s">
        <v>260</v>
      </c>
      <c r="D7128" t="s">
        <v>332</v>
      </c>
      <c r="E7128">
        <v>1</v>
      </c>
      <c r="F7128" t="s">
        <v>116</v>
      </c>
      <c r="G7128" t="s">
        <v>347</v>
      </c>
      <c r="H7128" t="s">
        <v>518</v>
      </c>
      <c r="M7128" s="2">
        <v>6074</v>
      </c>
      <c r="N7128" s="2">
        <v>6500</v>
      </c>
      <c r="O7128" s="2">
        <f>IF(Tabla1[[#This Row],[Mov]]="VNT",Tabla1[[#This Row],[Sale]]-Tabla1[[#This Row],[Cost]],-Tabla1[[#This Row],[Cost]]*Tabla1[[#This Row],[Cant]])</f>
        <v>426</v>
      </c>
      <c r="P7128" s="8">
        <f>IF(Tabla1[[#This Row],[Mov]]="VNT",-Tabla1[[#This Row],[Cant]],Tabla1[[#This Row],[Cant]])</f>
        <v>-1</v>
      </c>
      <c r="Q7128" s="8">
        <f>DAY(Tabla1[[#This Row],[Date]])</f>
        <v>14</v>
      </c>
      <c r="R7128" s="8">
        <f>MONTH(Tabla1[[#This Row],[Date]])</f>
        <v>2</v>
      </c>
      <c r="S7128" s="8">
        <f>YEAR(Tabla1[[#This Row],[Date]])</f>
        <v>2023</v>
      </c>
    </row>
    <row r="7129" spans="1:19" x14ac:dyDescent="0.2">
      <c r="A7129">
        <v>7101</v>
      </c>
      <c r="B7129" s="1">
        <v>44971</v>
      </c>
      <c r="C7129" t="s">
        <v>260</v>
      </c>
      <c r="D7129" t="s">
        <v>332</v>
      </c>
      <c r="E7129">
        <v>1</v>
      </c>
      <c r="F7129" t="s">
        <v>116</v>
      </c>
      <c r="G7129" t="s">
        <v>347</v>
      </c>
      <c r="H7129" t="s">
        <v>518</v>
      </c>
      <c r="M7129" s="2">
        <v>3270</v>
      </c>
      <c r="N7129" s="2">
        <v>3500</v>
      </c>
      <c r="O7129" s="2">
        <f>IF(Tabla1[[#This Row],[Mov]]="VNT",Tabla1[[#This Row],[Sale]]-Tabla1[[#This Row],[Cost]],-Tabla1[[#This Row],[Cost]]*Tabla1[[#This Row],[Cant]])</f>
        <v>230</v>
      </c>
      <c r="P7129" s="8">
        <f>IF(Tabla1[[#This Row],[Mov]]="VNT",-Tabla1[[#This Row],[Cant]],Tabla1[[#This Row],[Cant]])</f>
        <v>-1</v>
      </c>
      <c r="Q7129" s="8">
        <f>DAY(Tabla1[[#This Row],[Date]])</f>
        <v>14</v>
      </c>
      <c r="R7129" s="8">
        <f>MONTH(Tabla1[[#This Row],[Date]])</f>
        <v>2</v>
      </c>
      <c r="S7129" s="8">
        <f>YEAR(Tabla1[[#This Row],[Date]])</f>
        <v>2023</v>
      </c>
    </row>
    <row r="7130" spans="1:19" x14ac:dyDescent="0.2">
      <c r="A7130">
        <v>7102</v>
      </c>
      <c r="B7130" s="1">
        <v>44971</v>
      </c>
      <c r="C7130" t="s">
        <v>260</v>
      </c>
      <c r="D7130" t="s">
        <v>384</v>
      </c>
      <c r="E7130">
        <v>1</v>
      </c>
      <c r="F7130" t="s">
        <v>458</v>
      </c>
      <c r="G7130" t="s">
        <v>272</v>
      </c>
      <c r="H7130" t="s">
        <v>2581</v>
      </c>
      <c r="M7130" s="2">
        <v>0</v>
      </c>
      <c r="N7130" s="2">
        <v>5000</v>
      </c>
      <c r="O7130" s="2">
        <f>IF(Tabla1[[#This Row],[Mov]]="VNT",Tabla1[[#This Row],[Sale]]-Tabla1[[#This Row],[Cost]],-Tabla1[[#This Row],[Cost]]*Tabla1[[#This Row],[Cant]])</f>
        <v>5000</v>
      </c>
      <c r="P7130" s="8">
        <f>IF(Tabla1[[#This Row],[Mov]]="VNT",-Tabla1[[#This Row],[Cant]],Tabla1[[#This Row],[Cant]])</f>
        <v>-1</v>
      </c>
      <c r="Q7130" s="8">
        <f>DAY(Tabla1[[#This Row],[Date]])</f>
        <v>14</v>
      </c>
      <c r="R7130" s="8">
        <f>MONTH(Tabla1[[#This Row],[Date]])</f>
        <v>2</v>
      </c>
      <c r="S7130" s="8">
        <f>YEAR(Tabla1[[#This Row],[Date]])</f>
        <v>2023</v>
      </c>
    </row>
    <row r="7131" spans="1:19" x14ac:dyDescent="0.2">
      <c r="A7131">
        <v>7103</v>
      </c>
      <c r="B7131" s="1">
        <v>44971</v>
      </c>
      <c r="C7131" t="s">
        <v>260</v>
      </c>
      <c r="D7131" t="s">
        <v>332</v>
      </c>
      <c r="E7131">
        <v>1</v>
      </c>
      <c r="F7131" t="s">
        <v>225</v>
      </c>
      <c r="G7131" t="s">
        <v>860</v>
      </c>
      <c r="H7131" t="s">
        <v>313</v>
      </c>
      <c r="M7131" s="2">
        <v>1100</v>
      </c>
      <c r="N7131" s="2">
        <v>10000</v>
      </c>
      <c r="O7131" s="2">
        <f>IF(Tabla1[[#This Row],[Mov]]="VNT",Tabla1[[#This Row],[Sale]]-Tabla1[[#This Row],[Cost]],-Tabla1[[#This Row],[Cost]]*Tabla1[[#This Row],[Cant]])</f>
        <v>8900</v>
      </c>
      <c r="P7131" s="8">
        <f>IF(Tabla1[[#This Row],[Mov]]="VNT",-Tabla1[[#This Row],[Cant]],Tabla1[[#This Row],[Cant]])</f>
        <v>-1</v>
      </c>
      <c r="Q7131" s="8">
        <f>DAY(Tabla1[[#This Row],[Date]])</f>
        <v>14</v>
      </c>
      <c r="R7131" s="8">
        <f>MONTH(Tabla1[[#This Row],[Date]])</f>
        <v>2</v>
      </c>
      <c r="S7131" s="8">
        <f>YEAR(Tabla1[[#This Row],[Date]])</f>
        <v>2023</v>
      </c>
    </row>
    <row r="7132" spans="1:19" x14ac:dyDescent="0.2">
      <c r="A7132">
        <v>7104</v>
      </c>
      <c r="B7132" s="1">
        <v>44971</v>
      </c>
      <c r="C7132" t="s">
        <v>260</v>
      </c>
      <c r="D7132" t="s">
        <v>332</v>
      </c>
      <c r="E7132">
        <v>1</v>
      </c>
      <c r="F7132" t="s">
        <v>233</v>
      </c>
      <c r="G7132" t="s">
        <v>266</v>
      </c>
      <c r="H7132" t="s">
        <v>234</v>
      </c>
      <c r="M7132" s="2">
        <v>3000</v>
      </c>
      <c r="N7132" s="2">
        <v>10000</v>
      </c>
      <c r="O7132" s="2">
        <f>IF(Tabla1[[#This Row],[Mov]]="VNT",Tabla1[[#This Row],[Sale]]-Tabla1[[#This Row],[Cost]],-Tabla1[[#This Row],[Cost]]*Tabla1[[#This Row],[Cant]])</f>
        <v>7000</v>
      </c>
      <c r="P7132" s="8">
        <f>IF(Tabla1[[#This Row],[Mov]]="VNT",-Tabla1[[#This Row],[Cant]],Tabla1[[#This Row],[Cant]])</f>
        <v>-1</v>
      </c>
      <c r="Q7132" s="8">
        <f>DAY(Tabla1[[#This Row],[Date]])</f>
        <v>14</v>
      </c>
      <c r="R7132" s="8">
        <f>MONTH(Tabla1[[#This Row],[Date]])</f>
        <v>2</v>
      </c>
      <c r="S7132" s="8">
        <f>YEAR(Tabla1[[#This Row],[Date]])</f>
        <v>2023</v>
      </c>
    </row>
    <row r="7133" spans="1:19" x14ac:dyDescent="0.2">
      <c r="A7133">
        <v>7105</v>
      </c>
      <c r="B7133" s="1">
        <v>44971</v>
      </c>
      <c r="C7133" t="s">
        <v>260</v>
      </c>
      <c r="D7133" t="s">
        <v>332</v>
      </c>
      <c r="E7133">
        <v>1</v>
      </c>
      <c r="F7133" t="s">
        <v>458</v>
      </c>
      <c r="G7133" t="s">
        <v>262</v>
      </c>
      <c r="H7133" t="s">
        <v>2582</v>
      </c>
      <c r="M7133" s="2">
        <v>0</v>
      </c>
      <c r="N7133" s="2">
        <v>45000</v>
      </c>
      <c r="O7133" s="2">
        <f>IF(Tabla1[[#This Row],[Mov]]="VNT",Tabla1[[#This Row],[Sale]]-Tabla1[[#This Row],[Cost]],-Tabla1[[#This Row],[Cost]]*Tabla1[[#This Row],[Cant]])</f>
        <v>45000</v>
      </c>
      <c r="P7133" s="8">
        <f>IF(Tabla1[[#This Row],[Mov]]="VNT",-Tabla1[[#This Row],[Cant]],Tabla1[[#This Row],[Cant]])</f>
        <v>-1</v>
      </c>
      <c r="Q7133" s="8">
        <f>DAY(Tabla1[[#This Row],[Date]])</f>
        <v>14</v>
      </c>
      <c r="R7133" s="8">
        <f>MONTH(Tabla1[[#This Row],[Date]])</f>
        <v>2</v>
      </c>
      <c r="S7133" s="8">
        <f>YEAR(Tabla1[[#This Row],[Date]])</f>
        <v>2023</v>
      </c>
    </row>
    <row r="7134" spans="1:19" x14ac:dyDescent="0.2">
      <c r="A7134">
        <v>7106</v>
      </c>
      <c r="B7134" s="1">
        <v>44971</v>
      </c>
      <c r="C7134" t="s">
        <v>260</v>
      </c>
      <c r="D7134" t="s">
        <v>332</v>
      </c>
      <c r="E7134">
        <v>1</v>
      </c>
      <c r="F7134" t="s">
        <v>26</v>
      </c>
      <c r="G7134" t="s">
        <v>266</v>
      </c>
      <c r="H7134" t="s">
        <v>2503</v>
      </c>
      <c r="M7134" s="2">
        <v>23000</v>
      </c>
      <c r="N7134" s="2">
        <v>45000</v>
      </c>
      <c r="O7134" s="2">
        <f>IF(Tabla1[[#This Row],[Mov]]="VNT",Tabla1[[#This Row],[Sale]]-Tabla1[[#This Row],[Cost]],-Tabla1[[#This Row],[Cost]]*Tabla1[[#This Row],[Cant]])</f>
        <v>22000</v>
      </c>
      <c r="P7134" s="8">
        <f>IF(Tabla1[[#This Row],[Mov]]="VNT",-Tabla1[[#This Row],[Cant]],Tabla1[[#This Row],[Cant]])</f>
        <v>-1</v>
      </c>
      <c r="Q7134" s="8">
        <f>DAY(Tabla1[[#This Row],[Date]])</f>
        <v>14</v>
      </c>
      <c r="R7134" s="8">
        <f>MONTH(Tabla1[[#This Row],[Date]])</f>
        <v>2</v>
      </c>
      <c r="S7134" s="8">
        <f>YEAR(Tabla1[[#This Row],[Date]])</f>
        <v>2023</v>
      </c>
    </row>
    <row r="7135" spans="1:19" x14ac:dyDescent="0.2">
      <c r="A7135">
        <v>7107</v>
      </c>
      <c r="B7135" s="1">
        <v>44971</v>
      </c>
      <c r="C7135" t="s">
        <v>260</v>
      </c>
      <c r="D7135" t="s">
        <v>332</v>
      </c>
      <c r="E7135">
        <v>1</v>
      </c>
      <c r="F7135" t="s">
        <v>1138</v>
      </c>
      <c r="G7135" t="s">
        <v>266</v>
      </c>
      <c r="H7135" t="s">
        <v>1385</v>
      </c>
      <c r="M7135" s="2">
        <v>15000</v>
      </c>
      <c r="N7135" s="2">
        <v>30000</v>
      </c>
      <c r="O7135" s="2">
        <f>IF(Tabla1[[#This Row],[Mov]]="VNT",Tabla1[[#This Row],[Sale]]-Tabla1[[#This Row],[Cost]],-Tabla1[[#This Row],[Cost]]*Tabla1[[#This Row],[Cant]])</f>
        <v>15000</v>
      </c>
      <c r="P7135" s="8">
        <f>IF(Tabla1[[#This Row],[Mov]]="VNT",-Tabla1[[#This Row],[Cant]],Tabla1[[#This Row],[Cant]])</f>
        <v>-1</v>
      </c>
      <c r="Q7135" s="8">
        <f>DAY(Tabla1[[#This Row],[Date]])</f>
        <v>14</v>
      </c>
      <c r="R7135" s="8">
        <f>MONTH(Tabla1[[#This Row],[Date]])</f>
        <v>2</v>
      </c>
      <c r="S7135" s="8">
        <f>YEAR(Tabla1[[#This Row],[Date]])</f>
        <v>2023</v>
      </c>
    </row>
    <row r="7136" spans="1:19" x14ac:dyDescent="0.2">
      <c r="A7136">
        <v>7108</v>
      </c>
      <c r="B7136" s="1">
        <v>44971</v>
      </c>
      <c r="C7136" t="s">
        <v>260</v>
      </c>
      <c r="D7136" t="s">
        <v>332</v>
      </c>
      <c r="E7136">
        <v>1</v>
      </c>
      <c r="F7136" t="s">
        <v>225</v>
      </c>
      <c r="G7136" t="s">
        <v>284</v>
      </c>
      <c r="H7136" t="s">
        <v>2583</v>
      </c>
      <c r="M7136" s="2">
        <v>800</v>
      </c>
      <c r="N7136" s="2">
        <v>5000</v>
      </c>
      <c r="O7136" s="2">
        <f>IF(Tabla1[[#This Row],[Mov]]="VNT",Tabla1[[#This Row],[Sale]]-Tabla1[[#This Row],[Cost]],-Tabla1[[#This Row],[Cost]]*Tabla1[[#This Row],[Cant]])</f>
        <v>4200</v>
      </c>
      <c r="P7136" s="8">
        <f>IF(Tabla1[[#This Row],[Mov]]="VNT",-Tabla1[[#This Row],[Cant]],Tabla1[[#This Row],[Cant]])</f>
        <v>-1</v>
      </c>
      <c r="Q7136" s="8">
        <f>DAY(Tabla1[[#This Row],[Date]])</f>
        <v>14</v>
      </c>
      <c r="R7136" s="8">
        <f>MONTH(Tabla1[[#This Row],[Date]])</f>
        <v>2</v>
      </c>
      <c r="S7136" s="8">
        <f>YEAR(Tabla1[[#This Row],[Date]])</f>
        <v>2023</v>
      </c>
    </row>
    <row r="7137" spans="1:19" x14ac:dyDescent="0.2">
      <c r="A7137">
        <v>7109</v>
      </c>
      <c r="B7137" s="1">
        <v>44971</v>
      </c>
      <c r="C7137" t="s">
        <v>260</v>
      </c>
      <c r="D7137" t="s">
        <v>332</v>
      </c>
      <c r="E7137">
        <v>1</v>
      </c>
      <c r="F7137" t="s">
        <v>116</v>
      </c>
      <c r="G7137" t="s">
        <v>347</v>
      </c>
      <c r="H7137" t="s">
        <v>518</v>
      </c>
      <c r="M7137" s="2">
        <v>3270</v>
      </c>
      <c r="N7137" s="2">
        <v>3500</v>
      </c>
      <c r="O7137" s="2">
        <f>IF(Tabla1[[#This Row],[Mov]]="VNT",Tabla1[[#This Row],[Sale]]-Tabla1[[#This Row],[Cost]],-Tabla1[[#This Row],[Cost]]*Tabla1[[#This Row],[Cant]])</f>
        <v>230</v>
      </c>
      <c r="P7137" s="8">
        <f>IF(Tabla1[[#This Row],[Mov]]="VNT",-Tabla1[[#This Row],[Cant]],Tabla1[[#This Row],[Cant]])</f>
        <v>-1</v>
      </c>
      <c r="Q7137" s="8">
        <f>DAY(Tabla1[[#This Row],[Date]])</f>
        <v>14</v>
      </c>
      <c r="R7137" s="8">
        <f>MONTH(Tabla1[[#This Row],[Date]])</f>
        <v>2</v>
      </c>
      <c r="S7137" s="8">
        <f>YEAR(Tabla1[[#This Row],[Date]])</f>
        <v>2023</v>
      </c>
    </row>
    <row r="7138" spans="1:19" x14ac:dyDescent="0.2">
      <c r="A7138">
        <v>7110</v>
      </c>
      <c r="B7138" s="1">
        <v>44971</v>
      </c>
      <c r="C7138" t="s">
        <v>260</v>
      </c>
      <c r="D7138" t="s">
        <v>332</v>
      </c>
      <c r="E7138">
        <v>1</v>
      </c>
      <c r="F7138" t="s">
        <v>15</v>
      </c>
      <c r="G7138" t="s">
        <v>266</v>
      </c>
      <c r="H7138" t="s">
        <v>161</v>
      </c>
      <c r="I7138" t="s">
        <v>150</v>
      </c>
      <c r="M7138" s="2">
        <v>3000</v>
      </c>
      <c r="N7138" s="2">
        <v>9000</v>
      </c>
      <c r="O7138" s="2">
        <f>IF(Tabla1[[#This Row],[Mov]]="VNT",Tabla1[[#This Row],[Sale]]-Tabla1[[#This Row],[Cost]],-Tabla1[[#This Row],[Cost]]*Tabla1[[#This Row],[Cant]])</f>
        <v>6000</v>
      </c>
      <c r="P7138" s="8">
        <f>IF(Tabla1[[#This Row],[Mov]]="VNT",-Tabla1[[#This Row],[Cant]],Tabla1[[#This Row],[Cant]])</f>
        <v>-1</v>
      </c>
      <c r="Q7138" s="8">
        <f>DAY(Tabla1[[#This Row],[Date]])</f>
        <v>14</v>
      </c>
      <c r="R7138" s="8">
        <f>MONTH(Tabla1[[#This Row],[Date]])</f>
        <v>2</v>
      </c>
      <c r="S7138" s="8">
        <f>YEAR(Tabla1[[#This Row],[Date]])</f>
        <v>2023</v>
      </c>
    </row>
    <row r="7139" spans="1:19" x14ac:dyDescent="0.2">
      <c r="A7139">
        <v>7111</v>
      </c>
      <c r="B7139" s="1">
        <v>44971</v>
      </c>
      <c r="C7139" t="s">
        <v>260</v>
      </c>
      <c r="D7139" t="s">
        <v>332</v>
      </c>
      <c r="E7139">
        <v>1</v>
      </c>
      <c r="F7139" t="s">
        <v>532</v>
      </c>
      <c r="G7139" t="s">
        <v>266</v>
      </c>
      <c r="H7139" t="s">
        <v>2487</v>
      </c>
      <c r="M7139" s="2">
        <v>33000</v>
      </c>
      <c r="N7139" s="2">
        <v>60000</v>
      </c>
      <c r="O7139" s="2">
        <f>IF(Tabla1[[#This Row],[Mov]]="VNT",Tabla1[[#This Row],[Sale]]-Tabla1[[#This Row],[Cost]],-Tabla1[[#This Row],[Cost]]*Tabla1[[#This Row],[Cant]])</f>
        <v>27000</v>
      </c>
      <c r="P7139" s="8">
        <f>IF(Tabla1[[#This Row],[Mov]]="VNT",-Tabla1[[#This Row],[Cant]],Tabla1[[#This Row],[Cant]])</f>
        <v>-1</v>
      </c>
      <c r="Q7139" s="8">
        <f>DAY(Tabla1[[#This Row],[Date]])</f>
        <v>14</v>
      </c>
      <c r="R7139" s="8">
        <f>MONTH(Tabla1[[#This Row],[Date]])</f>
        <v>2</v>
      </c>
      <c r="S7139" s="8">
        <f>YEAR(Tabla1[[#This Row],[Date]])</f>
        <v>2023</v>
      </c>
    </row>
    <row r="7140" spans="1:19" x14ac:dyDescent="0.2">
      <c r="A7140">
        <v>7112</v>
      </c>
      <c r="B7140" s="1">
        <v>44971</v>
      </c>
      <c r="C7140" t="s">
        <v>260</v>
      </c>
      <c r="D7140" t="s">
        <v>332</v>
      </c>
      <c r="E7140">
        <v>1</v>
      </c>
      <c r="F7140" t="s">
        <v>26</v>
      </c>
      <c r="G7140" t="s">
        <v>266</v>
      </c>
      <c r="H7140" t="s">
        <v>617</v>
      </c>
      <c r="M7140" s="2">
        <v>7500</v>
      </c>
      <c r="N7140" s="2">
        <v>15000</v>
      </c>
      <c r="O7140" s="2">
        <f>IF(Tabla1[[#This Row],[Mov]]="VNT",Tabla1[[#This Row],[Sale]]-Tabla1[[#This Row],[Cost]],-Tabla1[[#This Row],[Cost]]*Tabla1[[#This Row],[Cant]])</f>
        <v>7500</v>
      </c>
      <c r="P7140" s="8">
        <f>IF(Tabla1[[#This Row],[Mov]]="VNT",-Tabla1[[#This Row],[Cant]],Tabla1[[#This Row],[Cant]])</f>
        <v>-1</v>
      </c>
      <c r="Q7140" s="8">
        <f>DAY(Tabla1[[#This Row],[Date]])</f>
        <v>14</v>
      </c>
      <c r="R7140" s="8">
        <f>MONTH(Tabla1[[#This Row],[Date]])</f>
        <v>2</v>
      </c>
      <c r="S7140" s="8">
        <f>YEAR(Tabla1[[#This Row],[Date]])</f>
        <v>2023</v>
      </c>
    </row>
    <row r="7141" spans="1:19" x14ac:dyDescent="0.2">
      <c r="A7141">
        <v>7113</v>
      </c>
      <c r="B7141" s="1">
        <v>44971</v>
      </c>
      <c r="C7141" t="s">
        <v>260</v>
      </c>
      <c r="D7141" t="s">
        <v>332</v>
      </c>
      <c r="E7141">
        <v>1</v>
      </c>
      <c r="F7141" t="s">
        <v>116</v>
      </c>
      <c r="G7141" t="s">
        <v>382</v>
      </c>
      <c r="H7141" t="s">
        <v>514</v>
      </c>
      <c r="M7141" s="2">
        <v>934</v>
      </c>
      <c r="N7141" s="2">
        <v>1000</v>
      </c>
      <c r="O7141" s="2">
        <f>IF(Tabla1[[#This Row],[Mov]]="VNT",Tabla1[[#This Row],[Sale]]-Tabla1[[#This Row],[Cost]],-Tabla1[[#This Row],[Cost]]*Tabla1[[#This Row],[Cant]])</f>
        <v>66</v>
      </c>
      <c r="P7141" s="8">
        <f>IF(Tabla1[[#This Row],[Mov]]="VNT",-Tabla1[[#This Row],[Cant]],Tabla1[[#This Row],[Cant]])</f>
        <v>-1</v>
      </c>
      <c r="Q7141" s="8">
        <f>DAY(Tabla1[[#This Row],[Date]])</f>
        <v>14</v>
      </c>
      <c r="R7141" s="8">
        <f>MONTH(Tabla1[[#This Row],[Date]])</f>
        <v>2</v>
      </c>
      <c r="S7141" s="8">
        <f>YEAR(Tabla1[[#This Row],[Date]])</f>
        <v>2023</v>
      </c>
    </row>
    <row r="7142" spans="1:19" x14ac:dyDescent="0.2">
      <c r="A7142">
        <v>7114</v>
      </c>
      <c r="B7142" s="1">
        <v>44971</v>
      </c>
      <c r="C7142" t="s">
        <v>260</v>
      </c>
      <c r="D7142" t="s">
        <v>332</v>
      </c>
      <c r="E7142">
        <v>1</v>
      </c>
      <c r="F7142" t="s">
        <v>386</v>
      </c>
      <c r="G7142" t="s">
        <v>284</v>
      </c>
      <c r="H7142" t="s">
        <v>2584</v>
      </c>
      <c r="M7142" s="2">
        <v>65000</v>
      </c>
      <c r="N7142" s="2">
        <v>125000</v>
      </c>
      <c r="O7142" s="2">
        <f>IF(Tabla1[[#This Row],[Mov]]="VNT",Tabla1[[#This Row],[Sale]]-Tabla1[[#This Row],[Cost]],-Tabla1[[#This Row],[Cost]]*Tabla1[[#This Row],[Cant]])</f>
        <v>60000</v>
      </c>
      <c r="P7142" s="8">
        <f>IF(Tabla1[[#This Row],[Mov]]="VNT",-Tabla1[[#This Row],[Cant]],Tabla1[[#This Row],[Cant]])</f>
        <v>-1</v>
      </c>
      <c r="Q7142" s="8">
        <f>DAY(Tabla1[[#This Row],[Date]])</f>
        <v>14</v>
      </c>
      <c r="R7142" s="8">
        <f>MONTH(Tabla1[[#This Row],[Date]])</f>
        <v>2</v>
      </c>
      <c r="S7142" s="8">
        <f>YEAR(Tabla1[[#This Row],[Date]])</f>
        <v>2023</v>
      </c>
    </row>
    <row r="7143" spans="1:19" x14ac:dyDescent="0.2">
      <c r="A7143">
        <v>7115</v>
      </c>
      <c r="B7143" s="1">
        <v>44971</v>
      </c>
      <c r="C7143" t="s">
        <v>260</v>
      </c>
      <c r="D7143" t="s">
        <v>332</v>
      </c>
      <c r="E7143">
        <v>1</v>
      </c>
      <c r="F7143" t="s">
        <v>342</v>
      </c>
      <c r="G7143" t="s">
        <v>284</v>
      </c>
      <c r="H7143" t="s">
        <v>2584</v>
      </c>
      <c r="L7143" t="s">
        <v>2368</v>
      </c>
      <c r="M7143" s="2">
        <v>900</v>
      </c>
      <c r="N7143" s="2">
        <v>5000</v>
      </c>
      <c r="O7143" s="2">
        <f>IF(Tabla1[[#This Row],[Mov]]="VNT",Tabla1[[#This Row],[Sale]]-Tabla1[[#This Row],[Cost]],-Tabla1[[#This Row],[Cost]]*Tabla1[[#This Row],[Cant]])</f>
        <v>4100</v>
      </c>
      <c r="P7143" s="8">
        <f>IF(Tabla1[[#This Row],[Mov]]="VNT",-Tabla1[[#This Row],[Cant]],Tabla1[[#This Row],[Cant]])</f>
        <v>-1</v>
      </c>
      <c r="Q7143" s="8">
        <f>DAY(Tabla1[[#This Row],[Date]])</f>
        <v>14</v>
      </c>
      <c r="R7143" s="8">
        <f>MONTH(Tabla1[[#This Row],[Date]])</f>
        <v>2</v>
      </c>
      <c r="S7143" s="8">
        <f>YEAR(Tabla1[[#This Row],[Date]])</f>
        <v>2023</v>
      </c>
    </row>
    <row r="7144" spans="1:19" x14ac:dyDescent="0.2">
      <c r="A7144">
        <v>7116</v>
      </c>
      <c r="B7144" s="1">
        <v>44971</v>
      </c>
      <c r="C7144" t="s">
        <v>260</v>
      </c>
      <c r="D7144" t="s">
        <v>332</v>
      </c>
      <c r="E7144">
        <v>1</v>
      </c>
      <c r="F7144" t="s">
        <v>116</v>
      </c>
      <c r="G7144" t="s">
        <v>347</v>
      </c>
      <c r="H7144" t="s">
        <v>518</v>
      </c>
      <c r="M7144" s="2">
        <v>7008</v>
      </c>
      <c r="N7144" s="2">
        <v>7500</v>
      </c>
      <c r="O7144" s="2">
        <f>IF(Tabla1[[#This Row],[Mov]]="VNT",Tabla1[[#This Row],[Sale]]-Tabla1[[#This Row],[Cost]],-Tabla1[[#This Row],[Cost]]*Tabla1[[#This Row],[Cant]])</f>
        <v>492</v>
      </c>
      <c r="P7144" s="8">
        <f>IF(Tabla1[[#This Row],[Mov]]="VNT",-Tabla1[[#This Row],[Cant]],Tabla1[[#This Row],[Cant]])</f>
        <v>-1</v>
      </c>
      <c r="Q7144" s="8">
        <f>DAY(Tabla1[[#This Row],[Date]])</f>
        <v>14</v>
      </c>
      <c r="R7144" s="8">
        <f>MONTH(Tabla1[[#This Row],[Date]])</f>
        <v>2</v>
      </c>
      <c r="S7144" s="8">
        <f>YEAR(Tabla1[[#This Row],[Date]])</f>
        <v>2023</v>
      </c>
    </row>
    <row r="7145" spans="1:19" x14ac:dyDescent="0.2">
      <c r="A7145">
        <v>7117</v>
      </c>
      <c r="B7145" s="1">
        <v>44971</v>
      </c>
      <c r="C7145" t="s">
        <v>260</v>
      </c>
      <c r="D7145" t="s">
        <v>332</v>
      </c>
      <c r="E7145">
        <v>1</v>
      </c>
      <c r="F7145" t="s">
        <v>116</v>
      </c>
      <c r="G7145" t="s">
        <v>347</v>
      </c>
      <c r="H7145" t="s">
        <v>518</v>
      </c>
      <c r="M7145" s="2">
        <v>3270</v>
      </c>
      <c r="N7145" s="2">
        <v>3500</v>
      </c>
      <c r="O7145" s="2">
        <f>IF(Tabla1[[#This Row],[Mov]]="VNT",Tabla1[[#This Row],[Sale]]-Tabla1[[#This Row],[Cost]],-Tabla1[[#This Row],[Cost]]*Tabla1[[#This Row],[Cant]])</f>
        <v>230</v>
      </c>
      <c r="P7145" s="8">
        <f>IF(Tabla1[[#This Row],[Mov]]="VNT",-Tabla1[[#This Row],[Cant]],Tabla1[[#This Row],[Cant]])</f>
        <v>-1</v>
      </c>
      <c r="Q7145" s="8">
        <f>DAY(Tabla1[[#This Row],[Date]])</f>
        <v>14</v>
      </c>
      <c r="R7145" s="8">
        <f>MONTH(Tabla1[[#This Row],[Date]])</f>
        <v>2</v>
      </c>
      <c r="S7145" s="8">
        <f>YEAR(Tabla1[[#This Row],[Date]])</f>
        <v>2023</v>
      </c>
    </row>
    <row r="7146" spans="1:19" x14ac:dyDescent="0.2">
      <c r="A7146">
        <v>7118</v>
      </c>
      <c r="B7146" s="1">
        <v>44971</v>
      </c>
      <c r="C7146" t="s">
        <v>260</v>
      </c>
      <c r="D7146" t="s">
        <v>332</v>
      </c>
      <c r="E7146">
        <v>1</v>
      </c>
      <c r="F7146" t="s">
        <v>224</v>
      </c>
      <c r="G7146" t="s">
        <v>284</v>
      </c>
      <c r="H7146" t="s">
        <v>1394</v>
      </c>
      <c r="M7146" s="2">
        <v>8000</v>
      </c>
      <c r="N7146" s="2">
        <v>20000</v>
      </c>
      <c r="O7146" s="2">
        <f>IF(Tabla1[[#This Row],[Mov]]="VNT",Tabla1[[#This Row],[Sale]]-Tabla1[[#This Row],[Cost]],-Tabla1[[#This Row],[Cost]]*Tabla1[[#This Row],[Cant]])</f>
        <v>12000</v>
      </c>
      <c r="P7146" s="8">
        <f>IF(Tabla1[[#This Row],[Mov]]="VNT",-Tabla1[[#This Row],[Cant]],Tabla1[[#This Row],[Cant]])</f>
        <v>-1</v>
      </c>
      <c r="Q7146" s="8">
        <f>DAY(Tabla1[[#This Row],[Date]])</f>
        <v>14</v>
      </c>
      <c r="R7146" s="8">
        <f>MONTH(Tabla1[[#This Row],[Date]])</f>
        <v>2</v>
      </c>
      <c r="S7146" s="8">
        <f>YEAR(Tabla1[[#This Row],[Date]])</f>
        <v>2023</v>
      </c>
    </row>
    <row r="7147" spans="1:19" x14ac:dyDescent="0.2">
      <c r="A7147">
        <v>7119</v>
      </c>
      <c r="B7147" s="1">
        <v>44971</v>
      </c>
      <c r="C7147" t="s">
        <v>260</v>
      </c>
      <c r="D7147" t="s">
        <v>332</v>
      </c>
      <c r="E7147">
        <v>1</v>
      </c>
      <c r="F7147" t="s">
        <v>455</v>
      </c>
      <c r="G7147" t="s">
        <v>382</v>
      </c>
      <c r="H7147" t="s">
        <v>509</v>
      </c>
      <c r="M7147" s="2">
        <v>0</v>
      </c>
      <c r="N7147" s="2">
        <v>4000</v>
      </c>
      <c r="O7147" s="2">
        <f>IF(Tabla1[[#This Row],[Mov]]="VNT",Tabla1[[#This Row],[Sale]]-Tabla1[[#This Row],[Cost]],-Tabla1[[#This Row],[Cost]]*Tabla1[[#This Row],[Cant]])</f>
        <v>4000</v>
      </c>
      <c r="P7147" s="8">
        <f>IF(Tabla1[[#This Row],[Mov]]="VNT",-Tabla1[[#This Row],[Cant]],Tabla1[[#This Row],[Cant]])</f>
        <v>-1</v>
      </c>
      <c r="Q7147" s="8">
        <f>DAY(Tabla1[[#This Row],[Date]])</f>
        <v>14</v>
      </c>
      <c r="R7147" s="8">
        <f>MONTH(Tabla1[[#This Row],[Date]])</f>
        <v>2</v>
      </c>
      <c r="S7147" s="8">
        <f>YEAR(Tabla1[[#This Row],[Date]])</f>
        <v>2023</v>
      </c>
    </row>
    <row r="7148" spans="1:19" x14ac:dyDescent="0.2">
      <c r="A7148">
        <v>7120</v>
      </c>
      <c r="B7148" s="1">
        <v>44971</v>
      </c>
      <c r="C7148" t="s">
        <v>260</v>
      </c>
      <c r="D7148" t="s">
        <v>332</v>
      </c>
      <c r="E7148">
        <v>1</v>
      </c>
      <c r="F7148" t="s">
        <v>116</v>
      </c>
      <c r="G7148" t="s">
        <v>382</v>
      </c>
      <c r="H7148" t="s">
        <v>2585</v>
      </c>
      <c r="M7148" s="2">
        <v>934</v>
      </c>
      <c r="N7148" s="2">
        <v>1000</v>
      </c>
      <c r="O7148" s="2">
        <f>IF(Tabla1[[#This Row],[Mov]]="VNT",Tabla1[[#This Row],[Sale]]-Tabla1[[#This Row],[Cost]],-Tabla1[[#This Row],[Cost]]*Tabla1[[#This Row],[Cant]])</f>
        <v>66</v>
      </c>
      <c r="P7148" s="8">
        <f>IF(Tabla1[[#This Row],[Mov]]="VNT",-Tabla1[[#This Row],[Cant]],Tabla1[[#This Row],[Cant]])</f>
        <v>-1</v>
      </c>
      <c r="Q7148" s="8">
        <f>DAY(Tabla1[[#This Row],[Date]])</f>
        <v>14</v>
      </c>
      <c r="R7148" s="8">
        <f>MONTH(Tabla1[[#This Row],[Date]])</f>
        <v>2</v>
      </c>
      <c r="S7148" s="8">
        <f>YEAR(Tabla1[[#This Row],[Date]])</f>
        <v>2023</v>
      </c>
    </row>
    <row r="7149" spans="1:19" x14ac:dyDescent="0.2">
      <c r="A7149">
        <v>7121</v>
      </c>
      <c r="B7149" s="1">
        <v>44971</v>
      </c>
      <c r="C7149" t="s">
        <v>260</v>
      </c>
      <c r="D7149" t="s">
        <v>384</v>
      </c>
      <c r="E7149">
        <v>1</v>
      </c>
      <c r="F7149" t="s">
        <v>26</v>
      </c>
      <c r="G7149" t="s">
        <v>999</v>
      </c>
      <c r="H7149" t="s">
        <v>1001</v>
      </c>
      <c r="M7149" s="2">
        <v>15000</v>
      </c>
      <c r="N7149" s="2">
        <v>35000</v>
      </c>
      <c r="O7149" s="2">
        <f>IF(Tabla1[[#This Row],[Mov]]="VNT",Tabla1[[#This Row],[Sale]]-Tabla1[[#This Row],[Cost]],-Tabla1[[#This Row],[Cost]]*Tabla1[[#This Row],[Cant]])</f>
        <v>20000</v>
      </c>
      <c r="P7149" s="8">
        <f>IF(Tabla1[[#This Row],[Mov]]="VNT",-Tabla1[[#This Row],[Cant]],Tabla1[[#This Row],[Cant]])</f>
        <v>-1</v>
      </c>
      <c r="Q7149" s="8">
        <f>DAY(Tabla1[[#This Row],[Date]])</f>
        <v>14</v>
      </c>
      <c r="R7149" s="8">
        <f>MONTH(Tabla1[[#This Row],[Date]])</f>
        <v>2</v>
      </c>
      <c r="S7149" s="8">
        <f>YEAR(Tabla1[[#This Row],[Date]])</f>
        <v>2023</v>
      </c>
    </row>
    <row r="7150" spans="1:19" x14ac:dyDescent="0.2">
      <c r="A7150">
        <v>7122</v>
      </c>
      <c r="B7150" s="1">
        <v>44972</v>
      </c>
      <c r="C7150" t="s">
        <v>260</v>
      </c>
      <c r="D7150" t="s">
        <v>332</v>
      </c>
      <c r="E7150">
        <v>1</v>
      </c>
      <c r="F7150" t="s">
        <v>771</v>
      </c>
      <c r="G7150" t="s">
        <v>794</v>
      </c>
      <c r="H7150" t="s">
        <v>1800</v>
      </c>
      <c r="M7150" s="2">
        <v>25000</v>
      </c>
      <c r="N7150" s="2">
        <v>40000</v>
      </c>
      <c r="O7150" s="2">
        <f>IF(Tabla1[[#This Row],[Mov]]="VNT",Tabla1[[#This Row],[Sale]]-Tabla1[[#This Row],[Cost]],-Tabla1[[#This Row],[Cost]]*Tabla1[[#This Row],[Cant]])</f>
        <v>15000</v>
      </c>
      <c r="P7150" s="8">
        <f>IF(Tabla1[[#This Row],[Mov]]="VNT",-Tabla1[[#This Row],[Cant]],Tabla1[[#This Row],[Cant]])</f>
        <v>-1</v>
      </c>
      <c r="Q7150" s="8">
        <f>DAY(Tabla1[[#This Row],[Date]])</f>
        <v>15</v>
      </c>
      <c r="R7150" s="8">
        <f>MONTH(Tabla1[[#This Row],[Date]])</f>
        <v>2</v>
      </c>
      <c r="S7150" s="8">
        <f>YEAR(Tabla1[[#This Row],[Date]])</f>
        <v>2023</v>
      </c>
    </row>
    <row r="7151" spans="1:19" x14ac:dyDescent="0.2">
      <c r="A7151">
        <v>7123</v>
      </c>
      <c r="B7151" s="1">
        <v>44972</v>
      </c>
      <c r="C7151" t="s">
        <v>260</v>
      </c>
      <c r="D7151" t="s">
        <v>332</v>
      </c>
      <c r="E7151">
        <v>1</v>
      </c>
      <c r="F7151" t="s">
        <v>224</v>
      </c>
      <c r="G7151" t="s">
        <v>860</v>
      </c>
      <c r="H7151" t="s">
        <v>2178</v>
      </c>
      <c r="M7151" s="2">
        <v>10000</v>
      </c>
      <c r="N7151" s="2">
        <v>20000</v>
      </c>
      <c r="O7151" s="2">
        <f>IF(Tabla1[[#This Row],[Mov]]="VNT",Tabla1[[#This Row],[Sale]]-Tabla1[[#This Row],[Cost]],-Tabla1[[#This Row],[Cost]]*Tabla1[[#This Row],[Cant]])</f>
        <v>10000</v>
      </c>
      <c r="P7151" s="8">
        <f>IF(Tabla1[[#This Row],[Mov]]="VNT",-Tabla1[[#This Row],[Cant]],Tabla1[[#This Row],[Cant]])</f>
        <v>-1</v>
      </c>
      <c r="Q7151" s="8">
        <f>DAY(Tabla1[[#This Row],[Date]])</f>
        <v>15</v>
      </c>
      <c r="R7151" s="8">
        <f>MONTH(Tabla1[[#This Row],[Date]])</f>
        <v>2</v>
      </c>
      <c r="S7151" s="8">
        <f>YEAR(Tabla1[[#This Row],[Date]])</f>
        <v>2023</v>
      </c>
    </row>
    <row r="7152" spans="1:19" x14ac:dyDescent="0.2">
      <c r="A7152">
        <v>7124</v>
      </c>
      <c r="B7152" s="1">
        <v>44972</v>
      </c>
      <c r="C7152" t="s">
        <v>260</v>
      </c>
      <c r="D7152" t="s">
        <v>332</v>
      </c>
      <c r="E7152">
        <v>1</v>
      </c>
      <c r="F7152" t="s">
        <v>225</v>
      </c>
      <c r="G7152" t="s">
        <v>860</v>
      </c>
      <c r="H7152" t="s">
        <v>2178</v>
      </c>
      <c r="M7152" s="2">
        <v>1100</v>
      </c>
      <c r="N7152" s="2">
        <v>10000</v>
      </c>
      <c r="O7152" s="2">
        <f>IF(Tabla1[[#This Row],[Mov]]="VNT",Tabla1[[#This Row],[Sale]]-Tabla1[[#This Row],[Cost]],-Tabla1[[#This Row],[Cost]]*Tabla1[[#This Row],[Cant]])</f>
        <v>8900</v>
      </c>
      <c r="P7152" s="8">
        <f>IF(Tabla1[[#This Row],[Mov]]="VNT",-Tabla1[[#This Row],[Cant]],Tabla1[[#This Row],[Cant]])</f>
        <v>-1</v>
      </c>
      <c r="Q7152" s="8">
        <f>DAY(Tabla1[[#This Row],[Date]])</f>
        <v>15</v>
      </c>
      <c r="R7152" s="8">
        <f>MONTH(Tabla1[[#This Row],[Date]])</f>
        <v>2</v>
      </c>
      <c r="S7152" s="8">
        <f>YEAR(Tabla1[[#This Row],[Date]])</f>
        <v>2023</v>
      </c>
    </row>
    <row r="7153" spans="1:19" x14ac:dyDescent="0.2">
      <c r="A7153">
        <v>7125</v>
      </c>
      <c r="B7153" s="1">
        <v>44972</v>
      </c>
      <c r="C7153" t="s">
        <v>260</v>
      </c>
      <c r="D7153" t="s">
        <v>332</v>
      </c>
      <c r="E7153">
        <v>1</v>
      </c>
      <c r="F7153" t="s">
        <v>116</v>
      </c>
      <c r="G7153" t="s">
        <v>347</v>
      </c>
      <c r="H7153" t="s">
        <v>518</v>
      </c>
      <c r="M7153" s="2">
        <v>50466</v>
      </c>
      <c r="N7153" s="2">
        <v>54000</v>
      </c>
      <c r="O7153" s="2">
        <f>IF(Tabla1[[#This Row],[Mov]]="VNT",Tabla1[[#This Row],[Sale]]-Tabla1[[#This Row],[Cost]],-Tabla1[[#This Row],[Cost]]*Tabla1[[#This Row],[Cant]])</f>
        <v>3534</v>
      </c>
      <c r="P7153" s="8">
        <f>IF(Tabla1[[#This Row],[Mov]]="VNT",-Tabla1[[#This Row],[Cant]],Tabla1[[#This Row],[Cant]])</f>
        <v>-1</v>
      </c>
      <c r="Q7153" s="8">
        <f>DAY(Tabla1[[#This Row],[Date]])</f>
        <v>15</v>
      </c>
      <c r="R7153" s="8">
        <f>MONTH(Tabla1[[#This Row],[Date]])</f>
        <v>2</v>
      </c>
      <c r="S7153" s="8">
        <f>YEAR(Tabla1[[#This Row],[Date]])</f>
        <v>2023</v>
      </c>
    </row>
    <row r="7154" spans="1:19" x14ac:dyDescent="0.2">
      <c r="A7154">
        <v>7126</v>
      </c>
      <c r="B7154" s="1">
        <v>44972</v>
      </c>
      <c r="C7154" t="s">
        <v>260</v>
      </c>
      <c r="D7154" t="s">
        <v>332</v>
      </c>
      <c r="E7154">
        <v>1</v>
      </c>
      <c r="F7154" t="s">
        <v>26</v>
      </c>
      <c r="G7154" t="s">
        <v>264</v>
      </c>
      <c r="H7154" t="s">
        <v>16</v>
      </c>
      <c r="M7154" s="2">
        <v>8000</v>
      </c>
      <c r="N7154" s="2">
        <v>20000</v>
      </c>
      <c r="O7154" s="2">
        <f>IF(Tabla1[[#This Row],[Mov]]="VNT",Tabla1[[#This Row],[Sale]]-Tabla1[[#This Row],[Cost]],-Tabla1[[#This Row],[Cost]]*Tabla1[[#This Row],[Cant]])</f>
        <v>12000</v>
      </c>
      <c r="P7154" s="8">
        <f>IF(Tabla1[[#This Row],[Mov]]="VNT",-Tabla1[[#This Row],[Cant]],Tabla1[[#This Row],[Cant]])</f>
        <v>-1</v>
      </c>
      <c r="Q7154" s="8">
        <f>DAY(Tabla1[[#This Row],[Date]])</f>
        <v>15</v>
      </c>
      <c r="R7154" s="8">
        <f>MONTH(Tabla1[[#This Row],[Date]])</f>
        <v>2</v>
      </c>
      <c r="S7154" s="8">
        <f>YEAR(Tabla1[[#This Row],[Date]])</f>
        <v>2023</v>
      </c>
    </row>
    <row r="7155" spans="1:19" x14ac:dyDescent="0.2">
      <c r="A7155">
        <v>7127</v>
      </c>
      <c r="B7155" s="1">
        <v>44972</v>
      </c>
      <c r="C7155" t="s">
        <v>260</v>
      </c>
      <c r="D7155" t="s">
        <v>332</v>
      </c>
      <c r="E7155">
        <v>1</v>
      </c>
      <c r="F7155" t="s">
        <v>224</v>
      </c>
      <c r="G7155" t="s">
        <v>272</v>
      </c>
      <c r="H7155" t="s">
        <v>308</v>
      </c>
      <c r="M7155" s="2">
        <v>8000</v>
      </c>
      <c r="N7155" s="2">
        <v>20000</v>
      </c>
      <c r="O7155" s="2">
        <f>IF(Tabla1[[#This Row],[Mov]]="VNT",Tabla1[[#This Row],[Sale]]-Tabla1[[#This Row],[Cost]],-Tabla1[[#This Row],[Cost]]*Tabla1[[#This Row],[Cant]])</f>
        <v>12000</v>
      </c>
      <c r="P7155" s="8">
        <f>IF(Tabla1[[#This Row],[Mov]]="VNT",-Tabla1[[#This Row],[Cant]],Tabla1[[#This Row],[Cant]])</f>
        <v>-1</v>
      </c>
      <c r="Q7155" s="8">
        <f>DAY(Tabla1[[#This Row],[Date]])</f>
        <v>15</v>
      </c>
      <c r="R7155" s="8">
        <f>MONTH(Tabla1[[#This Row],[Date]])</f>
        <v>2</v>
      </c>
      <c r="S7155" s="8">
        <f>YEAR(Tabla1[[#This Row],[Date]])</f>
        <v>2023</v>
      </c>
    </row>
    <row r="7156" spans="1:19" x14ac:dyDescent="0.2">
      <c r="A7156">
        <v>7128</v>
      </c>
      <c r="B7156" s="1">
        <v>44972</v>
      </c>
      <c r="C7156" t="s">
        <v>260</v>
      </c>
      <c r="D7156" t="s">
        <v>332</v>
      </c>
      <c r="E7156">
        <v>1</v>
      </c>
      <c r="F7156" t="s">
        <v>225</v>
      </c>
      <c r="G7156" t="s">
        <v>272</v>
      </c>
      <c r="H7156" t="s">
        <v>308</v>
      </c>
      <c r="M7156" s="2">
        <v>1100</v>
      </c>
      <c r="N7156" s="2">
        <v>10000</v>
      </c>
      <c r="O7156" s="2">
        <f>IF(Tabla1[[#This Row],[Mov]]="VNT",Tabla1[[#This Row],[Sale]]-Tabla1[[#This Row],[Cost]],-Tabla1[[#This Row],[Cost]]*Tabla1[[#This Row],[Cant]])</f>
        <v>8900</v>
      </c>
      <c r="P7156" s="8">
        <f>IF(Tabla1[[#This Row],[Mov]]="VNT",-Tabla1[[#This Row],[Cant]],Tabla1[[#This Row],[Cant]])</f>
        <v>-1</v>
      </c>
      <c r="Q7156" s="8">
        <f>DAY(Tabla1[[#This Row],[Date]])</f>
        <v>15</v>
      </c>
      <c r="R7156" s="8">
        <f>MONTH(Tabla1[[#This Row],[Date]])</f>
        <v>2</v>
      </c>
      <c r="S7156" s="8">
        <f>YEAR(Tabla1[[#This Row],[Date]])</f>
        <v>2023</v>
      </c>
    </row>
    <row r="7157" spans="1:19" x14ac:dyDescent="0.2">
      <c r="A7157">
        <v>7129</v>
      </c>
      <c r="B7157" s="1">
        <v>44972</v>
      </c>
      <c r="C7157" t="s">
        <v>260</v>
      </c>
      <c r="D7157" t="s">
        <v>332</v>
      </c>
      <c r="E7157">
        <v>1</v>
      </c>
      <c r="F7157" t="s">
        <v>342</v>
      </c>
      <c r="G7157" t="s">
        <v>284</v>
      </c>
      <c r="H7157" t="s">
        <v>250</v>
      </c>
      <c r="M7157" s="2">
        <v>900</v>
      </c>
      <c r="N7157" s="2">
        <v>10000</v>
      </c>
      <c r="O7157" s="2">
        <f>IF(Tabla1[[#This Row],[Mov]]="VNT",Tabla1[[#This Row],[Sale]]-Tabla1[[#This Row],[Cost]],-Tabla1[[#This Row],[Cost]]*Tabla1[[#This Row],[Cant]])</f>
        <v>9100</v>
      </c>
      <c r="P7157" s="8">
        <f>IF(Tabla1[[#This Row],[Mov]]="VNT",-Tabla1[[#This Row],[Cant]],Tabla1[[#This Row],[Cant]])</f>
        <v>-1</v>
      </c>
      <c r="Q7157" s="8">
        <f>DAY(Tabla1[[#This Row],[Date]])</f>
        <v>15</v>
      </c>
      <c r="R7157" s="8">
        <f>MONTH(Tabla1[[#This Row],[Date]])</f>
        <v>2</v>
      </c>
      <c r="S7157" s="8">
        <f>YEAR(Tabla1[[#This Row],[Date]])</f>
        <v>2023</v>
      </c>
    </row>
    <row r="7158" spans="1:19" x14ac:dyDescent="0.2">
      <c r="A7158">
        <v>7130</v>
      </c>
      <c r="B7158" s="1">
        <v>44972</v>
      </c>
      <c r="C7158" t="s">
        <v>260</v>
      </c>
      <c r="D7158" t="s">
        <v>332</v>
      </c>
      <c r="E7158">
        <v>1</v>
      </c>
      <c r="F7158" t="s">
        <v>15</v>
      </c>
      <c r="G7158" t="s">
        <v>1935</v>
      </c>
      <c r="H7158" t="s">
        <v>2500</v>
      </c>
      <c r="M7158" s="2">
        <v>5000</v>
      </c>
      <c r="N7158" s="2">
        <v>15000</v>
      </c>
      <c r="O7158" s="2">
        <f>IF(Tabla1[[#This Row],[Mov]]="VNT",Tabla1[[#This Row],[Sale]]-Tabla1[[#This Row],[Cost]],-Tabla1[[#This Row],[Cost]]*Tabla1[[#This Row],[Cant]])</f>
        <v>10000</v>
      </c>
      <c r="P7158" s="8">
        <f>IF(Tabla1[[#This Row],[Mov]]="VNT",-Tabla1[[#This Row],[Cant]],Tabla1[[#This Row],[Cant]])</f>
        <v>-1</v>
      </c>
      <c r="Q7158" s="8">
        <f>DAY(Tabla1[[#This Row],[Date]])</f>
        <v>15</v>
      </c>
      <c r="R7158" s="8">
        <f>MONTH(Tabla1[[#This Row],[Date]])</f>
        <v>2</v>
      </c>
      <c r="S7158" s="8">
        <f>YEAR(Tabla1[[#This Row],[Date]])</f>
        <v>2023</v>
      </c>
    </row>
    <row r="7159" spans="1:19" x14ac:dyDescent="0.2">
      <c r="A7159">
        <v>7131</v>
      </c>
      <c r="B7159" s="1">
        <v>44972</v>
      </c>
      <c r="C7159" t="s">
        <v>260</v>
      </c>
      <c r="D7159" t="s">
        <v>332</v>
      </c>
      <c r="E7159">
        <v>1</v>
      </c>
      <c r="F7159" t="s">
        <v>15</v>
      </c>
      <c r="G7159" t="s">
        <v>2499</v>
      </c>
      <c r="H7159" t="s">
        <v>20</v>
      </c>
      <c r="M7159" s="2">
        <v>3000</v>
      </c>
      <c r="N7159" s="2">
        <v>10000</v>
      </c>
      <c r="O7159" s="2">
        <f>IF(Tabla1[[#This Row],[Mov]]="VNT",Tabla1[[#This Row],[Sale]]-Tabla1[[#This Row],[Cost]],-Tabla1[[#This Row],[Cost]]*Tabla1[[#This Row],[Cant]])</f>
        <v>7000</v>
      </c>
      <c r="P7159" s="8">
        <f>IF(Tabla1[[#This Row],[Mov]]="VNT",-Tabla1[[#This Row],[Cant]],Tabla1[[#This Row],[Cant]])</f>
        <v>-1</v>
      </c>
      <c r="Q7159" s="8">
        <f>DAY(Tabla1[[#This Row],[Date]])</f>
        <v>15</v>
      </c>
      <c r="R7159" s="8">
        <f>MONTH(Tabla1[[#This Row],[Date]])</f>
        <v>2</v>
      </c>
      <c r="S7159" s="8">
        <f>YEAR(Tabla1[[#This Row],[Date]])</f>
        <v>2023</v>
      </c>
    </row>
    <row r="7160" spans="1:19" x14ac:dyDescent="0.2">
      <c r="A7160">
        <v>7132</v>
      </c>
      <c r="B7160" s="1">
        <v>44972</v>
      </c>
      <c r="C7160" t="s">
        <v>260</v>
      </c>
      <c r="D7160" t="s">
        <v>332</v>
      </c>
      <c r="E7160">
        <v>1</v>
      </c>
      <c r="F7160" t="s">
        <v>225</v>
      </c>
      <c r="G7160" t="s">
        <v>263</v>
      </c>
      <c r="H7160" t="s">
        <v>1018</v>
      </c>
      <c r="M7160" s="2">
        <v>1100</v>
      </c>
      <c r="N7160" s="2">
        <v>10000</v>
      </c>
      <c r="O7160" s="2">
        <f>IF(Tabla1[[#This Row],[Mov]]="VNT",Tabla1[[#This Row],[Sale]]-Tabla1[[#This Row],[Cost]],-Tabla1[[#This Row],[Cost]]*Tabla1[[#This Row],[Cant]])</f>
        <v>8900</v>
      </c>
      <c r="P7160" s="8">
        <f>IF(Tabla1[[#This Row],[Mov]]="VNT",-Tabla1[[#This Row],[Cant]],Tabla1[[#This Row],[Cant]])</f>
        <v>-1</v>
      </c>
      <c r="Q7160" s="8">
        <f>DAY(Tabla1[[#This Row],[Date]])</f>
        <v>15</v>
      </c>
      <c r="R7160" s="8">
        <f>MONTH(Tabla1[[#This Row],[Date]])</f>
        <v>2</v>
      </c>
      <c r="S7160" s="8">
        <f>YEAR(Tabla1[[#This Row],[Date]])</f>
        <v>2023</v>
      </c>
    </row>
    <row r="7161" spans="1:19" x14ac:dyDescent="0.2">
      <c r="A7161">
        <v>7133</v>
      </c>
      <c r="B7161" s="1">
        <v>44972</v>
      </c>
      <c r="C7161" t="s">
        <v>260</v>
      </c>
      <c r="D7161" t="s">
        <v>332</v>
      </c>
      <c r="E7161">
        <v>1</v>
      </c>
      <c r="F7161" t="s">
        <v>21</v>
      </c>
      <c r="G7161" t="s">
        <v>2261</v>
      </c>
      <c r="H7161" t="s">
        <v>2855</v>
      </c>
      <c r="M7161" s="2">
        <v>3000</v>
      </c>
      <c r="N7161" s="2">
        <v>10000</v>
      </c>
      <c r="O7161" s="2">
        <f>IF(Tabla1[[#This Row],[Mov]]="VNT",Tabla1[[#This Row],[Sale]]-Tabla1[[#This Row],[Cost]],-Tabla1[[#This Row],[Cost]]*Tabla1[[#This Row],[Cant]])</f>
        <v>7000</v>
      </c>
      <c r="P7161" s="8">
        <f>IF(Tabla1[[#This Row],[Mov]]="VNT",-Tabla1[[#This Row],[Cant]],Tabla1[[#This Row],[Cant]])</f>
        <v>-1</v>
      </c>
      <c r="Q7161" s="8">
        <f>DAY(Tabla1[[#This Row],[Date]])</f>
        <v>15</v>
      </c>
      <c r="R7161" s="8">
        <f>MONTH(Tabla1[[#This Row],[Date]])</f>
        <v>2</v>
      </c>
      <c r="S7161" s="8">
        <f>YEAR(Tabla1[[#This Row],[Date]])</f>
        <v>2023</v>
      </c>
    </row>
    <row r="7162" spans="1:19" x14ac:dyDescent="0.2">
      <c r="A7162">
        <v>7134</v>
      </c>
      <c r="B7162" s="1">
        <v>44972</v>
      </c>
      <c r="C7162" t="s">
        <v>260</v>
      </c>
      <c r="D7162" t="s">
        <v>332</v>
      </c>
      <c r="E7162">
        <v>1</v>
      </c>
      <c r="F7162" t="s">
        <v>21</v>
      </c>
      <c r="G7162" t="s">
        <v>2261</v>
      </c>
      <c r="H7162" t="s">
        <v>2855</v>
      </c>
      <c r="M7162" s="2">
        <v>3000</v>
      </c>
      <c r="N7162" s="2">
        <v>10000</v>
      </c>
      <c r="O7162" s="2">
        <f>IF(Tabla1[[#This Row],[Mov]]="VNT",Tabla1[[#This Row],[Sale]]-Tabla1[[#This Row],[Cost]],-Tabla1[[#This Row],[Cost]]*Tabla1[[#This Row],[Cant]])</f>
        <v>7000</v>
      </c>
      <c r="P7162" s="8">
        <f>IF(Tabla1[[#This Row],[Mov]]="VNT",-Tabla1[[#This Row],[Cant]],Tabla1[[#This Row],[Cant]])</f>
        <v>-1</v>
      </c>
      <c r="Q7162" s="8">
        <f>DAY(Tabla1[[#This Row],[Date]])</f>
        <v>15</v>
      </c>
      <c r="R7162" s="8">
        <f>MONTH(Tabla1[[#This Row],[Date]])</f>
        <v>2</v>
      </c>
      <c r="S7162" s="8">
        <f>YEAR(Tabla1[[#This Row],[Date]])</f>
        <v>2023</v>
      </c>
    </row>
    <row r="7163" spans="1:19" x14ac:dyDescent="0.2">
      <c r="A7163">
        <v>7135</v>
      </c>
      <c r="B7163" s="1">
        <v>44972</v>
      </c>
      <c r="C7163" t="s">
        <v>260</v>
      </c>
      <c r="D7163" t="s">
        <v>332</v>
      </c>
      <c r="E7163">
        <v>1</v>
      </c>
      <c r="F7163" t="s">
        <v>224</v>
      </c>
      <c r="G7163" t="s">
        <v>272</v>
      </c>
      <c r="H7163" t="s">
        <v>1373</v>
      </c>
      <c r="M7163" s="2">
        <v>7000</v>
      </c>
      <c r="N7163" s="2">
        <v>18000</v>
      </c>
      <c r="O7163" s="2">
        <f>IF(Tabla1[[#This Row],[Mov]]="VNT",Tabla1[[#This Row],[Sale]]-Tabla1[[#This Row],[Cost]],-Tabla1[[#This Row],[Cost]]*Tabla1[[#This Row],[Cant]])</f>
        <v>11000</v>
      </c>
      <c r="P7163" s="8">
        <f>IF(Tabla1[[#This Row],[Mov]]="VNT",-Tabla1[[#This Row],[Cant]],Tabla1[[#This Row],[Cant]])</f>
        <v>-1</v>
      </c>
      <c r="Q7163" s="8">
        <f>DAY(Tabla1[[#This Row],[Date]])</f>
        <v>15</v>
      </c>
      <c r="R7163" s="8">
        <f>MONTH(Tabla1[[#This Row],[Date]])</f>
        <v>2</v>
      </c>
      <c r="S7163" s="8">
        <f>YEAR(Tabla1[[#This Row],[Date]])</f>
        <v>2023</v>
      </c>
    </row>
    <row r="7164" spans="1:19" x14ac:dyDescent="0.2">
      <c r="A7164">
        <v>7136</v>
      </c>
      <c r="B7164" s="1">
        <v>44972</v>
      </c>
      <c r="C7164" t="s">
        <v>260</v>
      </c>
      <c r="D7164" t="s">
        <v>332</v>
      </c>
      <c r="E7164">
        <v>1</v>
      </c>
      <c r="F7164" t="s">
        <v>386</v>
      </c>
      <c r="G7164" t="s">
        <v>272</v>
      </c>
      <c r="H7164" t="s">
        <v>2656</v>
      </c>
      <c r="M7164" s="2">
        <v>68000</v>
      </c>
      <c r="N7164" s="2">
        <v>125000</v>
      </c>
      <c r="O7164" s="2">
        <f>IF(Tabla1[[#This Row],[Mov]]="VNT",Tabla1[[#This Row],[Sale]]-Tabla1[[#This Row],[Cost]],-Tabla1[[#This Row],[Cost]]*Tabla1[[#This Row],[Cant]])</f>
        <v>57000</v>
      </c>
      <c r="P7164" s="8">
        <f>IF(Tabla1[[#This Row],[Mov]]="VNT",-Tabla1[[#This Row],[Cant]],Tabla1[[#This Row],[Cant]])</f>
        <v>-1</v>
      </c>
      <c r="Q7164" s="8">
        <f>DAY(Tabla1[[#This Row],[Date]])</f>
        <v>15</v>
      </c>
      <c r="R7164" s="8">
        <f>MONTH(Tabla1[[#This Row],[Date]])</f>
        <v>2</v>
      </c>
      <c r="S7164" s="8">
        <f>YEAR(Tabla1[[#This Row],[Date]])</f>
        <v>2023</v>
      </c>
    </row>
    <row r="7165" spans="1:19" x14ac:dyDescent="0.2">
      <c r="A7165">
        <v>7137</v>
      </c>
      <c r="B7165" s="1">
        <v>44972</v>
      </c>
      <c r="C7165" t="s">
        <v>260</v>
      </c>
      <c r="D7165" t="s">
        <v>332</v>
      </c>
      <c r="E7165">
        <v>1</v>
      </c>
      <c r="F7165" t="s">
        <v>458</v>
      </c>
      <c r="G7165" t="s">
        <v>272</v>
      </c>
      <c r="H7165" t="s">
        <v>2586</v>
      </c>
      <c r="M7165" s="2">
        <v>0</v>
      </c>
      <c r="N7165" s="2">
        <v>25000</v>
      </c>
      <c r="O7165" s="2">
        <f>IF(Tabla1[[#This Row],[Mov]]="VNT",Tabla1[[#This Row],[Sale]]-Tabla1[[#This Row],[Cost]],-Tabla1[[#This Row],[Cost]]*Tabla1[[#This Row],[Cant]])</f>
        <v>25000</v>
      </c>
      <c r="P7165" s="8">
        <f>IF(Tabla1[[#This Row],[Mov]]="VNT",-Tabla1[[#This Row],[Cant]],Tabla1[[#This Row],[Cant]])</f>
        <v>-1</v>
      </c>
      <c r="Q7165" s="8">
        <f>DAY(Tabla1[[#This Row],[Date]])</f>
        <v>15</v>
      </c>
      <c r="R7165" s="8">
        <f>MONTH(Tabla1[[#This Row],[Date]])</f>
        <v>2</v>
      </c>
      <c r="S7165" s="8">
        <f>YEAR(Tabla1[[#This Row],[Date]])</f>
        <v>2023</v>
      </c>
    </row>
    <row r="7166" spans="1:19" x14ac:dyDescent="0.2">
      <c r="A7166">
        <v>7138</v>
      </c>
      <c r="B7166" s="1">
        <v>44972</v>
      </c>
      <c r="C7166" t="s">
        <v>260</v>
      </c>
      <c r="D7166" t="s">
        <v>332</v>
      </c>
      <c r="E7166">
        <v>1</v>
      </c>
      <c r="F7166" t="s">
        <v>386</v>
      </c>
      <c r="G7166" t="s">
        <v>262</v>
      </c>
      <c r="H7166" t="s">
        <v>2257</v>
      </c>
      <c r="M7166" s="2">
        <v>70000</v>
      </c>
      <c r="N7166" s="2">
        <v>140000</v>
      </c>
      <c r="O7166" s="2">
        <f>IF(Tabla1[[#This Row],[Mov]]="VNT",Tabla1[[#This Row],[Sale]]-Tabla1[[#This Row],[Cost]],-Tabla1[[#This Row],[Cost]]*Tabla1[[#This Row],[Cant]])</f>
        <v>70000</v>
      </c>
      <c r="P7166" s="8">
        <f>IF(Tabla1[[#This Row],[Mov]]="VNT",-Tabla1[[#This Row],[Cant]],Tabla1[[#This Row],[Cant]])</f>
        <v>-1</v>
      </c>
      <c r="Q7166" s="8">
        <f>DAY(Tabla1[[#This Row],[Date]])</f>
        <v>15</v>
      </c>
      <c r="R7166" s="8">
        <f>MONTH(Tabla1[[#This Row],[Date]])</f>
        <v>2</v>
      </c>
      <c r="S7166" s="8">
        <f>YEAR(Tabla1[[#This Row],[Date]])</f>
        <v>2023</v>
      </c>
    </row>
    <row r="7167" spans="1:19" x14ac:dyDescent="0.2">
      <c r="A7167">
        <v>7139</v>
      </c>
      <c r="B7167" s="1">
        <v>44972</v>
      </c>
      <c r="C7167" t="s">
        <v>260</v>
      </c>
      <c r="D7167" t="s">
        <v>332</v>
      </c>
      <c r="E7167">
        <v>1</v>
      </c>
      <c r="F7167" t="s">
        <v>225</v>
      </c>
      <c r="G7167" t="s">
        <v>262</v>
      </c>
      <c r="H7167" t="s">
        <v>2257</v>
      </c>
      <c r="L7167" t="s">
        <v>2368</v>
      </c>
      <c r="M7167" s="2">
        <v>1100</v>
      </c>
      <c r="N7167" s="2">
        <v>5000</v>
      </c>
      <c r="O7167" s="2">
        <f>IF(Tabla1[[#This Row],[Mov]]="VNT",Tabla1[[#This Row],[Sale]]-Tabla1[[#This Row],[Cost]],-Tabla1[[#This Row],[Cost]]*Tabla1[[#This Row],[Cant]])</f>
        <v>3900</v>
      </c>
      <c r="P7167" s="8">
        <f>IF(Tabla1[[#This Row],[Mov]]="VNT",-Tabla1[[#This Row],[Cant]],Tabla1[[#This Row],[Cant]])</f>
        <v>-1</v>
      </c>
      <c r="Q7167" s="8">
        <f>DAY(Tabla1[[#This Row],[Date]])</f>
        <v>15</v>
      </c>
      <c r="R7167" s="8">
        <f>MONTH(Tabla1[[#This Row],[Date]])</f>
        <v>2</v>
      </c>
      <c r="S7167" s="8">
        <f>YEAR(Tabla1[[#This Row],[Date]])</f>
        <v>2023</v>
      </c>
    </row>
    <row r="7168" spans="1:19" x14ac:dyDescent="0.2">
      <c r="A7168">
        <v>7140</v>
      </c>
      <c r="B7168" s="1">
        <v>44972</v>
      </c>
      <c r="C7168" t="s">
        <v>260</v>
      </c>
      <c r="D7168" t="s">
        <v>332</v>
      </c>
      <c r="E7168">
        <v>1</v>
      </c>
      <c r="F7168" t="s">
        <v>21</v>
      </c>
      <c r="G7168" t="s">
        <v>272</v>
      </c>
      <c r="H7168" t="s">
        <v>1522</v>
      </c>
      <c r="M7168" s="2">
        <v>2800</v>
      </c>
      <c r="N7168" s="2">
        <v>10000</v>
      </c>
      <c r="O7168" s="2">
        <f>IF(Tabla1[[#This Row],[Mov]]="VNT",Tabla1[[#This Row],[Sale]]-Tabla1[[#This Row],[Cost]],-Tabla1[[#This Row],[Cost]]*Tabla1[[#This Row],[Cant]])</f>
        <v>7200</v>
      </c>
      <c r="P7168" s="8">
        <f>IF(Tabla1[[#This Row],[Mov]]="VNT",-Tabla1[[#This Row],[Cant]],Tabla1[[#This Row],[Cant]])</f>
        <v>-1</v>
      </c>
      <c r="Q7168" s="8">
        <f>DAY(Tabla1[[#This Row],[Date]])</f>
        <v>15</v>
      </c>
      <c r="R7168" s="8">
        <f>MONTH(Tabla1[[#This Row],[Date]])</f>
        <v>2</v>
      </c>
      <c r="S7168" s="8">
        <f>YEAR(Tabla1[[#This Row],[Date]])</f>
        <v>2023</v>
      </c>
    </row>
    <row r="7169" spans="1:19" x14ac:dyDescent="0.2">
      <c r="A7169">
        <v>7141</v>
      </c>
      <c r="B7169" s="1">
        <v>44972</v>
      </c>
      <c r="C7169" t="s">
        <v>260</v>
      </c>
      <c r="D7169" t="s">
        <v>332</v>
      </c>
      <c r="E7169">
        <v>1</v>
      </c>
      <c r="F7169" t="s">
        <v>225</v>
      </c>
      <c r="G7169" t="s">
        <v>284</v>
      </c>
      <c r="H7169" t="s">
        <v>1394</v>
      </c>
      <c r="M7169" s="2">
        <v>1100</v>
      </c>
      <c r="N7169" s="2">
        <v>10000</v>
      </c>
      <c r="O7169" s="2">
        <f>IF(Tabla1[[#This Row],[Mov]]="VNT",Tabla1[[#This Row],[Sale]]-Tabla1[[#This Row],[Cost]],-Tabla1[[#This Row],[Cost]]*Tabla1[[#This Row],[Cant]])</f>
        <v>8900</v>
      </c>
      <c r="P7169" s="8">
        <f>IF(Tabla1[[#This Row],[Mov]]="VNT",-Tabla1[[#This Row],[Cant]],Tabla1[[#This Row],[Cant]])</f>
        <v>-1</v>
      </c>
      <c r="Q7169" s="8">
        <f>DAY(Tabla1[[#This Row],[Date]])</f>
        <v>15</v>
      </c>
      <c r="R7169" s="8">
        <f>MONTH(Tabla1[[#This Row],[Date]])</f>
        <v>2</v>
      </c>
      <c r="S7169" s="8">
        <f>YEAR(Tabla1[[#This Row],[Date]])</f>
        <v>2023</v>
      </c>
    </row>
    <row r="7170" spans="1:19" x14ac:dyDescent="0.2">
      <c r="A7170">
        <v>7142</v>
      </c>
      <c r="B7170" s="1">
        <v>44972</v>
      </c>
      <c r="C7170" t="s">
        <v>260</v>
      </c>
      <c r="D7170" t="s">
        <v>332</v>
      </c>
      <c r="E7170">
        <v>1</v>
      </c>
      <c r="F7170" t="s">
        <v>116</v>
      </c>
      <c r="G7170" t="s">
        <v>347</v>
      </c>
      <c r="H7170" t="s">
        <v>518</v>
      </c>
      <c r="M7170" s="2">
        <v>10279</v>
      </c>
      <c r="N7170" s="2">
        <v>11000</v>
      </c>
      <c r="O7170" s="2">
        <f>IF(Tabla1[[#This Row],[Mov]]="VNT",Tabla1[[#This Row],[Sale]]-Tabla1[[#This Row],[Cost]],-Tabla1[[#This Row],[Cost]]*Tabla1[[#This Row],[Cant]])</f>
        <v>721</v>
      </c>
      <c r="P7170" s="8">
        <f>IF(Tabla1[[#This Row],[Mov]]="VNT",-Tabla1[[#This Row],[Cant]],Tabla1[[#This Row],[Cant]])</f>
        <v>-1</v>
      </c>
      <c r="Q7170" s="8">
        <f>DAY(Tabla1[[#This Row],[Date]])</f>
        <v>15</v>
      </c>
      <c r="R7170" s="8">
        <f>MONTH(Tabla1[[#This Row],[Date]])</f>
        <v>2</v>
      </c>
      <c r="S7170" s="8">
        <f>YEAR(Tabla1[[#This Row],[Date]])</f>
        <v>2023</v>
      </c>
    </row>
    <row r="7171" spans="1:19" x14ac:dyDescent="0.2">
      <c r="A7171">
        <v>7143</v>
      </c>
      <c r="B7171" s="1">
        <v>44972</v>
      </c>
      <c r="C7171" t="s">
        <v>260</v>
      </c>
      <c r="D7171" t="s">
        <v>809</v>
      </c>
      <c r="E7171">
        <v>1</v>
      </c>
      <c r="F7171" t="s">
        <v>103</v>
      </c>
      <c r="G7171" t="s">
        <v>860</v>
      </c>
      <c r="H7171" t="s">
        <v>596</v>
      </c>
      <c r="M7171" s="2">
        <v>146000</v>
      </c>
      <c r="N7171" s="2">
        <v>400000</v>
      </c>
      <c r="O7171" s="2">
        <f>IF(Tabla1[[#This Row],[Mov]]="VNT",Tabla1[[#This Row],[Sale]]-Tabla1[[#This Row],[Cost]],-Tabla1[[#This Row],[Cost]]*Tabla1[[#This Row],[Cant]])</f>
        <v>254000</v>
      </c>
      <c r="P7171" s="8">
        <f>IF(Tabla1[[#This Row],[Mov]]="VNT",-Tabla1[[#This Row],[Cant]],Tabla1[[#This Row],[Cant]])</f>
        <v>-1</v>
      </c>
      <c r="Q7171" s="8">
        <f>DAY(Tabla1[[#This Row],[Date]])</f>
        <v>15</v>
      </c>
      <c r="R7171" s="8">
        <f>MONTH(Tabla1[[#This Row],[Date]])</f>
        <v>2</v>
      </c>
      <c r="S7171" s="8">
        <f>YEAR(Tabla1[[#This Row],[Date]])</f>
        <v>2023</v>
      </c>
    </row>
    <row r="7172" spans="1:19" x14ac:dyDescent="0.2">
      <c r="A7172">
        <v>7144</v>
      </c>
      <c r="B7172" s="1">
        <v>44972</v>
      </c>
      <c r="C7172" t="s">
        <v>260</v>
      </c>
      <c r="D7172" t="s">
        <v>809</v>
      </c>
      <c r="E7172">
        <v>1</v>
      </c>
      <c r="F7172" t="s">
        <v>2046</v>
      </c>
      <c r="G7172" t="s">
        <v>266</v>
      </c>
      <c r="H7172" t="s">
        <v>2402</v>
      </c>
      <c r="M7172" s="2">
        <v>20000</v>
      </c>
      <c r="N7172" s="2">
        <v>30000</v>
      </c>
      <c r="O7172" s="2">
        <f>IF(Tabla1[[#This Row],[Mov]]="VNT",Tabla1[[#This Row],[Sale]]-Tabla1[[#This Row],[Cost]],-Tabla1[[#This Row],[Cost]]*Tabla1[[#This Row],[Cant]])</f>
        <v>10000</v>
      </c>
      <c r="P7172" s="8">
        <f>IF(Tabla1[[#This Row],[Mov]]="VNT",-Tabla1[[#This Row],[Cant]],Tabla1[[#This Row],[Cant]])</f>
        <v>-1</v>
      </c>
      <c r="Q7172" s="8">
        <f>DAY(Tabla1[[#This Row],[Date]])</f>
        <v>15</v>
      </c>
      <c r="R7172" s="8">
        <f>MONTH(Tabla1[[#This Row],[Date]])</f>
        <v>2</v>
      </c>
      <c r="S7172" s="8">
        <f>YEAR(Tabla1[[#This Row],[Date]])</f>
        <v>2023</v>
      </c>
    </row>
    <row r="7173" spans="1:19" x14ac:dyDescent="0.2">
      <c r="A7173">
        <v>7145</v>
      </c>
      <c r="B7173" s="1">
        <v>44972</v>
      </c>
      <c r="C7173" t="s">
        <v>260</v>
      </c>
      <c r="D7173" t="s">
        <v>809</v>
      </c>
      <c r="E7173">
        <v>1</v>
      </c>
      <c r="F7173" t="s">
        <v>224</v>
      </c>
      <c r="G7173" t="s">
        <v>860</v>
      </c>
      <c r="H7173" t="s">
        <v>596</v>
      </c>
      <c r="M7173" s="2">
        <v>9000</v>
      </c>
      <c r="N7173" s="2">
        <v>20000</v>
      </c>
      <c r="O7173" s="2">
        <f>IF(Tabla1[[#This Row],[Mov]]="VNT",Tabla1[[#This Row],[Sale]]-Tabla1[[#This Row],[Cost]],-Tabla1[[#This Row],[Cost]]*Tabla1[[#This Row],[Cant]])</f>
        <v>11000</v>
      </c>
      <c r="P7173" s="8">
        <f>IF(Tabla1[[#This Row],[Mov]]="VNT",-Tabla1[[#This Row],[Cant]],Tabla1[[#This Row],[Cant]])</f>
        <v>-1</v>
      </c>
      <c r="Q7173" s="8">
        <f>DAY(Tabla1[[#This Row],[Date]])</f>
        <v>15</v>
      </c>
      <c r="R7173" s="8">
        <f>MONTH(Tabla1[[#This Row],[Date]])</f>
        <v>2</v>
      </c>
      <c r="S7173" s="8">
        <f>YEAR(Tabla1[[#This Row],[Date]])</f>
        <v>2023</v>
      </c>
    </row>
    <row r="7174" spans="1:19" x14ac:dyDescent="0.2">
      <c r="A7174">
        <v>7146</v>
      </c>
      <c r="B7174" s="1">
        <v>44973</v>
      </c>
      <c r="C7174" t="s">
        <v>260</v>
      </c>
      <c r="D7174" t="s">
        <v>332</v>
      </c>
      <c r="E7174">
        <v>1</v>
      </c>
      <c r="F7174" t="s">
        <v>48</v>
      </c>
      <c r="G7174" t="s">
        <v>2056</v>
      </c>
      <c r="H7174" t="s">
        <v>2057</v>
      </c>
      <c r="L7174" t="s">
        <v>2587</v>
      </c>
      <c r="M7174" s="2">
        <v>199000</v>
      </c>
      <c r="N7174" s="2">
        <v>230000</v>
      </c>
      <c r="O7174" s="2">
        <f>IF(Tabla1[[#This Row],[Mov]]="VNT",Tabla1[[#This Row],[Sale]]-Tabla1[[#This Row],[Cost]],-Tabla1[[#This Row],[Cost]]*Tabla1[[#This Row],[Cant]])</f>
        <v>31000</v>
      </c>
      <c r="P7174" s="8">
        <f>IF(Tabla1[[#This Row],[Mov]]="VNT",-Tabla1[[#This Row],[Cant]],Tabla1[[#This Row],[Cant]])</f>
        <v>-1</v>
      </c>
      <c r="Q7174" s="8">
        <f>DAY(Tabla1[[#This Row],[Date]])</f>
        <v>16</v>
      </c>
      <c r="R7174" s="8">
        <f>MONTH(Tabla1[[#This Row],[Date]])</f>
        <v>2</v>
      </c>
      <c r="S7174" s="8">
        <f>YEAR(Tabla1[[#This Row],[Date]])</f>
        <v>2023</v>
      </c>
    </row>
    <row r="7175" spans="1:19" x14ac:dyDescent="0.2">
      <c r="A7175">
        <v>7147</v>
      </c>
      <c r="B7175" s="1">
        <v>44973</v>
      </c>
      <c r="C7175" t="s">
        <v>260</v>
      </c>
      <c r="D7175" t="s">
        <v>332</v>
      </c>
      <c r="E7175">
        <v>1</v>
      </c>
      <c r="F7175" t="s">
        <v>42</v>
      </c>
      <c r="G7175" t="s">
        <v>713</v>
      </c>
      <c r="H7175" t="s">
        <v>780</v>
      </c>
      <c r="M7175" s="2">
        <v>50000</v>
      </c>
      <c r="N7175" s="2">
        <v>85000</v>
      </c>
      <c r="O7175" s="2">
        <f>IF(Tabla1[[#This Row],[Mov]]="VNT",Tabla1[[#This Row],[Sale]]-Tabla1[[#This Row],[Cost]],-Tabla1[[#This Row],[Cost]]*Tabla1[[#This Row],[Cant]])</f>
        <v>35000</v>
      </c>
      <c r="P7175" s="8">
        <f>IF(Tabla1[[#This Row],[Mov]]="VNT",-Tabla1[[#This Row],[Cant]],Tabla1[[#This Row],[Cant]])</f>
        <v>-1</v>
      </c>
      <c r="Q7175" s="8">
        <f>DAY(Tabla1[[#This Row],[Date]])</f>
        <v>16</v>
      </c>
      <c r="R7175" s="8">
        <f>MONTH(Tabla1[[#This Row],[Date]])</f>
        <v>2</v>
      </c>
      <c r="S7175" s="8">
        <f>YEAR(Tabla1[[#This Row],[Date]])</f>
        <v>2023</v>
      </c>
    </row>
    <row r="7176" spans="1:19" x14ac:dyDescent="0.2">
      <c r="A7176">
        <v>7148</v>
      </c>
      <c r="B7176" s="1">
        <v>44973</v>
      </c>
      <c r="C7176" t="s">
        <v>260</v>
      </c>
      <c r="D7176" t="s">
        <v>332</v>
      </c>
      <c r="E7176">
        <v>1</v>
      </c>
      <c r="F7176" t="s">
        <v>617</v>
      </c>
      <c r="G7176" t="s">
        <v>266</v>
      </c>
      <c r="H7176" t="s">
        <v>1318</v>
      </c>
      <c r="M7176" s="2">
        <v>38000</v>
      </c>
      <c r="N7176" s="2">
        <v>85000</v>
      </c>
      <c r="O7176" s="2">
        <f>IF(Tabla1[[#This Row],[Mov]]="VNT",Tabla1[[#This Row],[Sale]]-Tabla1[[#This Row],[Cost]],-Tabla1[[#This Row],[Cost]]*Tabla1[[#This Row],[Cant]])</f>
        <v>47000</v>
      </c>
      <c r="P7176" s="8">
        <f>IF(Tabla1[[#This Row],[Mov]]="VNT",-Tabla1[[#This Row],[Cant]],Tabla1[[#This Row],[Cant]])</f>
        <v>-1</v>
      </c>
      <c r="Q7176" s="8">
        <f>DAY(Tabla1[[#This Row],[Date]])</f>
        <v>16</v>
      </c>
      <c r="R7176" s="8">
        <f>MONTH(Tabla1[[#This Row],[Date]])</f>
        <v>2</v>
      </c>
      <c r="S7176" s="8">
        <f>YEAR(Tabla1[[#This Row],[Date]])</f>
        <v>2023</v>
      </c>
    </row>
    <row r="7177" spans="1:19" x14ac:dyDescent="0.2">
      <c r="A7177">
        <v>7149</v>
      </c>
      <c r="B7177" s="1">
        <v>44973</v>
      </c>
      <c r="C7177" t="s">
        <v>260</v>
      </c>
      <c r="D7177" t="s">
        <v>332</v>
      </c>
      <c r="E7177">
        <v>1</v>
      </c>
      <c r="F7177" t="s">
        <v>458</v>
      </c>
      <c r="G7177" t="s">
        <v>272</v>
      </c>
      <c r="H7177" t="s">
        <v>2588</v>
      </c>
      <c r="M7177" s="2">
        <v>0</v>
      </c>
      <c r="N7177" s="2">
        <v>15000</v>
      </c>
      <c r="O7177" s="2">
        <f>IF(Tabla1[[#This Row],[Mov]]="VNT",Tabla1[[#This Row],[Sale]]-Tabla1[[#This Row],[Cost]],-Tabla1[[#This Row],[Cost]]*Tabla1[[#This Row],[Cant]])</f>
        <v>15000</v>
      </c>
      <c r="P7177" s="8">
        <f>IF(Tabla1[[#This Row],[Mov]]="VNT",-Tabla1[[#This Row],[Cant]],Tabla1[[#This Row],[Cant]])</f>
        <v>-1</v>
      </c>
      <c r="Q7177" s="8">
        <f>DAY(Tabla1[[#This Row],[Date]])</f>
        <v>16</v>
      </c>
      <c r="R7177" s="8">
        <f>MONTH(Tabla1[[#This Row],[Date]])</f>
        <v>2</v>
      </c>
      <c r="S7177" s="8">
        <f>YEAR(Tabla1[[#This Row],[Date]])</f>
        <v>2023</v>
      </c>
    </row>
    <row r="7178" spans="1:19" x14ac:dyDescent="0.2">
      <c r="A7178">
        <v>7150</v>
      </c>
      <c r="B7178" s="1">
        <v>44973</v>
      </c>
      <c r="C7178" t="s">
        <v>260</v>
      </c>
      <c r="D7178" t="s">
        <v>332</v>
      </c>
      <c r="E7178">
        <v>1</v>
      </c>
      <c r="F7178" t="s">
        <v>458</v>
      </c>
      <c r="G7178" t="s">
        <v>272</v>
      </c>
      <c r="H7178" t="s">
        <v>2589</v>
      </c>
      <c r="M7178" s="2">
        <v>0</v>
      </c>
      <c r="N7178" s="2">
        <v>25000</v>
      </c>
      <c r="O7178" s="2">
        <f>IF(Tabla1[[#This Row],[Mov]]="VNT",Tabla1[[#This Row],[Sale]]-Tabla1[[#This Row],[Cost]],-Tabla1[[#This Row],[Cost]]*Tabla1[[#This Row],[Cant]])</f>
        <v>25000</v>
      </c>
      <c r="P7178" s="8">
        <f>IF(Tabla1[[#This Row],[Mov]]="VNT",-Tabla1[[#This Row],[Cant]],Tabla1[[#This Row],[Cant]])</f>
        <v>-1</v>
      </c>
      <c r="Q7178" s="8">
        <f>DAY(Tabla1[[#This Row],[Date]])</f>
        <v>16</v>
      </c>
      <c r="R7178" s="8">
        <f>MONTH(Tabla1[[#This Row],[Date]])</f>
        <v>2</v>
      </c>
      <c r="S7178" s="8">
        <f>YEAR(Tabla1[[#This Row],[Date]])</f>
        <v>2023</v>
      </c>
    </row>
    <row r="7179" spans="1:19" x14ac:dyDescent="0.2">
      <c r="A7179">
        <v>7151</v>
      </c>
      <c r="B7179" s="1">
        <v>44973</v>
      </c>
      <c r="C7179" t="s">
        <v>260</v>
      </c>
      <c r="D7179" t="s">
        <v>332</v>
      </c>
      <c r="E7179">
        <v>1</v>
      </c>
      <c r="F7179" t="s">
        <v>128</v>
      </c>
      <c r="G7179" t="s">
        <v>266</v>
      </c>
      <c r="H7179" t="s">
        <v>144</v>
      </c>
      <c r="I7179" t="s">
        <v>55</v>
      </c>
      <c r="J7179" t="s">
        <v>23</v>
      </c>
      <c r="K7179" t="s">
        <v>84</v>
      </c>
      <c r="L7179" t="s">
        <v>58</v>
      </c>
      <c r="M7179" s="2">
        <v>7000</v>
      </c>
      <c r="N7179" s="2">
        <v>18000</v>
      </c>
      <c r="O7179" s="2">
        <f>IF(Tabla1[[#This Row],[Mov]]="VNT",Tabla1[[#This Row],[Sale]]-Tabla1[[#This Row],[Cost]],-Tabla1[[#This Row],[Cost]]*Tabla1[[#This Row],[Cant]])</f>
        <v>11000</v>
      </c>
      <c r="P7179" s="8">
        <f>IF(Tabla1[[#This Row],[Mov]]="VNT",-Tabla1[[#This Row],[Cant]],Tabla1[[#This Row],[Cant]])</f>
        <v>-1</v>
      </c>
      <c r="Q7179" s="8">
        <f>DAY(Tabla1[[#This Row],[Date]])</f>
        <v>16</v>
      </c>
      <c r="R7179" s="8">
        <f>MONTH(Tabla1[[#This Row],[Date]])</f>
        <v>2</v>
      </c>
      <c r="S7179" s="8">
        <f>YEAR(Tabla1[[#This Row],[Date]])</f>
        <v>2023</v>
      </c>
    </row>
    <row r="7180" spans="1:19" x14ac:dyDescent="0.2">
      <c r="A7180">
        <v>7152</v>
      </c>
      <c r="B7180" s="1">
        <v>44973</v>
      </c>
      <c r="C7180" t="s">
        <v>260</v>
      </c>
      <c r="D7180" t="s">
        <v>332</v>
      </c>
      <c r="E7180">
        <v>1</v>
      </c>
      <c r="F7180" t="s">
        <v>458</v>
      </c>
      <c r="G7180" t="s">
        <v>284</v>
      </c>
      <c r="H7180" t="s">
        <v>2590</v>
      </c>
      <c r="M7180" s="2">
        <v>5000</v>
      </c>
      <c r="N7180" s="2">
        <v>20000</v>
      </c>
      <c r="O7180" s="2">
        <f>IF(Tabla1[[#This Row],[Mov]]="VNT",Tabla1[[#This Row],[Sale]]-Tabla1[[#This Row],[Cost]],-Tabla1[[#This Row],[Cost]]*Tabla1[[#This Row],[Cant]])</f>
        <v>15000</v>
      </c>
      <c r="P7180" s="8">
        <f>IF(Tabla1[[#This Row],[Mov]]="VNT",-Tabla1[[#This Row],[Cant]],Tabla1[[#This Row],[Cant]])</f>
        <v>-1</v>
      </c>
      <c r="Q7180" s="8">
        <f>DAY(Tabla1[[#This Row],[Date]])</f>
        <v>16</v>
      </c>
      <c r="R7180" s="8">
        <f>MONTH(Tabla1[[#This Row],[Date]])</f>
        <v>2</v>
      </c>
      <c r="S7180" s="8">
        <f>YEAR(Tabla1[[#This Row],[Date]])</f>
        <v>2023</v>
      </c>
    </row>
    <row r="7181" spans="1:19" x14ac:dyDescent="0.2">
      <c r="A7181">
        <v>7153</v>
      </c>
      <c r="B7181" s="1">
        <v>44973</v>
      </c>
      <c r="C7181" t="s">
        <v>260</v>
      </c>
      <c r="D7181" t="s">
        <v>332</v>
      </c>
      <c r="E7181">
        <v>1</v>
      </c>
      <c r="F7181" t="s">
        <v>128</v>
      </c>
      <c r="G7181" t="s">
        <v>266</v>
      </c>
      <c r="H7181" t="s">
        <v>143</v>
      </c>
      <c r="I7181" t="s">
        <v>55</v>
      </c>
      <c r="J7181" t="s">
        <v>23</v>
      </c>
      <c r="K7181" t="s">
        <v>84</v>
      </c>
      <c r="L7181" t="s">
        <v>58</v>
      </c>
      <c r="M7181" s="2">
        <v>10000</v>
      </c>
      <c r="N7181" s="2">
        <v>20000</v>
      </c>
      <c r="O7181" s="2">
        <f>IF(Tabla1[[#This Row],[Mov]]="VNT",Tabla1[[#This Row],[Sale]]-Tabla1[[#This Row],[Cost]],-Tabla1[[#This Row],[Cost]]*Tabla1[[#This Row],[Cant]])</f>
        <v>10000</v>
      </c>
      <c r="P7181" s="8">
        <f>IF(Tabla1[[#This Row],[Mov]]="VNT",-Tabla1[[#This Row],[Cant]],Tabla1[[#This Row],[Cant]])</f>
        <v>-1</v>
      </c>
      <c r="Q7181" s="8">
        <f>DAY(Tabla1[[#This Row],[Date]])</f>
        <v>16</v>
      </c>
      <c r="R7181" s="8">
        <f>MONTH(Tabla1[[#This Row],[Date]])</f>
        <v>2</v>
      </c>
      <c r="S7181" s="8">
        <f>YEAR(Tabla1[[#This Row],[Date]])</f>
        <v>2023</v>
      </c>
    </row>
    <row r="7182" spans="1:19" x14ac:dyDescent="0.2">
      <c r="A7182">
        <v>7154</v>
      </c>
      <c r="B7182" s="1">
        <v>44973</v>
      </c>
      <c r="C7182" t="s">
        <v>260</v>
      </c>
      <c r="D7182" t="s">
        <v>332</v>
      </c>
      <c r="E7182">
        <v>1</v>
      </c>
      <c r="F7182" t="s">
        <v>1174</v>
      </c>
      <c r="G7182" t="s">
        <v>272</v>
      </c>
      <c r="H7182" t="s">
        <v>308</v>
      </c>
      <c r="M7182" s="2">
        <v>9000</v>
      </c>
      <c r="N7182" s="2">
        <v>20000</v>
      </c>
      <c r="O7182" s="2">
        <f>IF(Tabla1[[#This Row],[Mov]]="VNT",Tabla1[[#This Row],[Sale]]-Tabla1[[#This Row],[Cost]],-Tabla1[[#This Row],[Cost]]*Tabla1[[#This Row],[Cant]])</f>
        <v>11000</v>
      </c>
      <c r="P7182" s="8">
        <f>IF(Tabla1[[#This Row],[Mov]]="VNT",-Tabla1[[#This Row],[Cant]],Tabla1[[#This Row],[Cant]])</f>
        <v>-1</v>
      </c>
      <c r="Q7182" s="8">
        <f>DAY(Tabla1[[#This Row],[Date]])</f>
        <v>16</v>
      </c>
      <c r="R7182" s="8">
        <f>MONTH(Tabla1[[#This Row],[Date]])</f>
        <v>2</v>
      </c>
      <c r="S7182" s="8">
        <f>YEAR(Tabla1[[#This Row],[Date]])</f>
        <v>2023</v>
      </c>
    </row>
    <row r="7183" spans="1:19" x14ac:dyDescent="0.2">
      <c r="A7183">
        <v>7155</v>
      </c>
      <c r="B7183" s="1">
        <v>44973</v>
      </c>
      <c r="C7183" t="s">
        <v>260</v>
      </c>
      <c r="D7183" t="s">
        <v>332</v>
      </c>
      <c r="E7183">
        <v>1</v>
      </c>
      <c r="F7183" t="s">
        <v>225</v>
      </c>
      <c r="G7183" t="s">
        <v>272</v>
      </c>
      <c r="H7183" t="s">
        <v>308</v>
      </c>
      <c r="M7183" s="2">
        <v>1100</v>
      </c>
      <c r="N7183" s="2">
        <v>10000</v>
      </c>
      <c r="O7183" s="2">
        <f>IF(Tabla1[[#This Row],[Mov]]="VNT",Tabla1[[#This Row],[Sale]]-Tabla1[[#This Row],[Cost]],-Tabla1[[#This Row],[Cost]]*Tabla1[[#This Row],[Cant]])</f>
        <v>8900</v>
      </c>
      <c r="P7183" s="8">
        <f>IF(Tabla1[[#This Row],[Mov]]="VNT",-Tabla1[[#This Row],[Cant]],Tabla1[[#This Row],[Cant]])</f>
        <v>-1</v>
      </c>
      <c r="Q7183" s="8">
        <f>DAY(Tabla1[[#This Row],[Date]])</f>
        <v>16</v>
      </c>
      <c r="R7183" s="8">
        <f>MONTH(Tabla1[[#This Row],[Date]])</f>
        <v>2</v>
      </c>
      <c r="S7183" s="8">
        <f>YEAR(Tabla1[[#This Row],[Date]])</f>
        <v>2023</v>
      </c>
    </row>
    <row r="7184" spans="1:19" x14ac:dyDescent="0.2">
      <c r="A7184">
        <v>7156</v>
      </c>
      <c r="B7184" s="1">
        <v>44973</v>
      </c>
      <c r="C7184" t="s">
        <v>260</v>
      </c>
      <c r="D7184" t="s">
        <v>332</v>
      </c>
      <c r="E7184">
        <v>1</v>
      </c>
      <c r="F7184" t="s">
        <v>458</v>
      </c>
      <c r="G7184" t="s">
        <v>272</v>
      </c>
      <c r="H7184" t="s">
        <v>2591</v>
      </c>
      <c r="M7184" s="2">
        <v>0</v>
      </c>
      <c r="N7184" s="2">
        <v>15000</v>
      </c>
      <c r="O7184" s="2">
        <f>IF(Tabla1[[#This Row],[Mov]]="VNT",Tabla1[[#This Row],[Sale]]-Tabla1[[#This Row],[Cost]],-Tabla1[[#This Row],[Cost]]*Tabla1[[#This Row],[Cant]])</f>
        <v>15000</v>
      </c>
      <c r="P7184" s="8">
        <f>IF(Tabla1[[#This Row],[Mov]]="VNT",-Tabla1[[#This Row],[Cant]],Tabla1[[#This Row],[Cant]])</f>
        <v>-1</v>
      </c>
      <c r="Q7184" s="8">
        <f>DAY(Tabla1[[#This Row],[Date]])</f>
        <v>16</v>
      </c>
      <c r="R7184" s="8">
        <f>MONTH(Tabla1[[#This Row],[Date]])</f>
        <v>2</v>
      </c>
      <c r="S7184" s="8">
        <f>YEAR(Tabla1[[#This Row],[Date]])</f>
        <v>2023</v>
      </c>
    </row>
    <row r="7185" spans="1:19" x14ac:dyDescent="0.2">
      <c r="A7185">
        <v>7157</v>
      </c>
      <c r="B7185" s="1">
        <v>44973</v>
      </c>
      <c r="C7185" t="s">
        <v>260</v>
      </c>
      <c r="D7185" t="s">
        <v>332</v>
      </c>
      <c r="E7185">
        <v>1</v>
      </c>
      <c r="F7185" t="s">
        <v>225</v>
      </c>
      <c r="G7185" t="s">
        <v>272</v>
      </c>
      <c r="H7185" t="s">
        <v>355</v>
      </c>
      <c r="M7185" s="2">
        <v>1100</v>
      </c>
      <c r="N7185" s="2">
        <v>10000</v>
      </c>
      <c r="O7185" s="2">
        <f>IF(Tabla1[[#This Row],[Mov]]="VNT",Tabla1[[#This Row],[Sale]]-Tabla1[[#This Row],[Cost]],-Tabla1[[#This Row],[Cost]]*Tabla1[[#This Row],[Cant]])</f>
        <v>8900</v>
      </c>
      <c r="P7185" s="8">
        <f>IF(Tabla1[[#This Row],[Mov]]="VNT",-Tabla1[[#This Row],[Cant]],Tabla1[[#This Row],[Cant]])</f>
        <v>-1</v>
      </c>
      <c r="Q7185" s="8">
        <f>DAY(Tabla1[[#This Row],[Date]])</f>
        <v>16</v>
      </c>
      <c r="R7185" s="8">
        <f>MONTH(Tabla1[[#This Row],[Date]])</f>
        <v>2</v>
      </c>
      <c r="S7185" s="8">
        <f>YEAR(Tabla1[[#This Row],[Date]])</f>
        <v>2023</v>
      </c>
    </row>
    <row r="7186" spans="1:19" x14ac:dyDescent="0.2">
      <c r="A7186">
        <v>7158</v>
      </c>
      <c r="B7186" s="1">
        <v>44973</v>
      </c>
      <c r="C7186" t="s">
        <v>260</v>
      </c>
      <c r="D7186" t="s">
        <v>332</v>
      </c>
      <c r="E7186">
        <v>1</v>
      </c>
      <c r="F7186" t="s">
        <v>224</v>
      </c>
      <c r="G7186" t="s">
        <v>272</v>
      </c>
      <c r="H7186" t="s">
        <v>818</v>
      </c>
      <c r="M7186" s="2">
        <v>10000</v>
      </c>
      <c r="N7186" s="2">
        <v>20000</v>
      </c>
      <c r="O7186" s="2">
        <f>IF(Tabla1[[#This Row],[Mov]]="VNT",Tabla1[[#This Row],[Sale]]-Tabla1[[#This Row],[Cost]],-Tabla1[[#This Row],[Cost]]*Tabla1[[#This Row],[Cant]])</f>
        <v>10000</v>
      </c>
      <c r="P7186" s="8">
        <f>IF(Tabla1[[#This Row],[Mov]]="VNT",-Tabla1[[#This Row],[Cant]],Tabla1[[#This Row],[Cant]])</f>
        <v>-1</v>
      </c>
      <c r="Q7186" s="8">
        <f>DAY(Tabla1[[#This Row],[Date]])</f>
        <v>16</v>
      </c>
      <c r="R7186" s="8">
        <f>MONTH(Tabla1[[#This Row],[Date]])</f>
        <v>2</v>
      </c>
      <c r="S7186" s="8">
        <f>YEAR(Tabla1[[#This Row],[Date]])</f>
        <v>2023</v>
      </c>
    </row>
    <row r="7187" spans="1:19" x14ac:dyDescent="0.2">
      <c r="A7187">
        <v>7159</v>
      </c>
      <c r="B7187" s="1">
        <v>44973</v>
      </c>
      <c r="C7187" t="s">
        <v>260</v>
      </c>
      <c r="D7187" t="s">
        <v>332</v>
      </c>
      <c r="E7187">
        <v>1</v>
      </c>
      <c r="F7187" t="s">
        <v>116</v>
      </c>
      <c r="G7187" t="s">
        <v>347</v>
      </c>
      <c r="H7187" t="s">
        <v>518</v>
      </c>
      <c r="M7187" s="2">
        <v>61681</v>
      </c>
      <c r="N7187" s="2">
        <v>66000</v>
      </c>
      <c r="O7187" s="2">
        <f>IF(Tabla1[[#This Row],[Mov]]="VNT",Tabla1[[#This Row],[Sale]]-Tabla1[[#This Row],[Cost]],-Tabla1[[#This Row],[Cost]]*Tabla1[[#This Row],[Cant]])</f>
        <v>4319</v>
      </c>
      <c r="P7187" s="8">
        <f>IF(Tabla1[[#This Row],[Mov]]="VNT",-Tabla1[[#This Row],[Cant]],Tabla1[[#This Row],[Cant]])</f>
        <v>-1</v>
      </c>
      <c r="Q7187" s="8">
        <f>DAY(Tabla1[[#This Row],[Date]])</f>
        <v>16</v>
      </c>
      <c r="R7187" s="8">
        <f>MONTH(Tabla1[[#This Row],[Date]])</f>
        <v>2</v>
      </c>
      <c r="S7187" s="8">
        <f>YEAR(Tabla1[[#This Row],[Date]])</f>
        <v>2023</v>
      </c>
    </row>
    <row r="7188" spans="1:19" x14ac:dyDescent="0.2">
      <c r="A7188">
        <v>7160</v>
      </c>
      <c r="B7188" s="1">
        <v>44973</v>
      </c>
      <c r="C7188" t="s">
        <v>260</v>
      </c>
      <c r="D7188" t="s">
        <v>332</v>
      </c>
      <c r="E7188">
        <v>1</v>
      </c>
      <c r="F7188" t="s">
        <v>386</v>
      </c>
      <c r="G7188" t="s">
        <v>284</v>
      </c>
      <c r="H7188" t="s">
        <v>2171</v>
      </c>
      <c r="M7188" s="2">
        <v>65000</v>
      </c>
      <c r="N7188" s="2">
        <v>125000</v>
      </c>
      <c r="O7188" s="2">
        <f>IF(Tabla1[[#This Row],[Mov]]="VNT",Tabla1[[#This Row],[Sale]]-Tabla1[[#This Row],[Cost]],-Tabla1[[#This Row],[Cost]]*Tabla1[[#This Row],[Cant]])</f>
        <v>60000</v>
      </c>
      <c r="P7188" s="8">
        <f>IF(Tabla1[[#This Row],[Mov]]="VNT",-Tabla1[[#This Row],[Cant]],Tabla1[[#This Row],[Cant]])</f>
        <v>-1</v>
      </c>
      <c r="Q7188" s="8">
        <f>DAY(Tabla1[[#This Row],[Date]])</f>
        <v>16</v>
      </c>
      <c r="R7188" s="8">
        <f>MONTH(Tabla1[[#This Row],[Date]])</f>
        <v>2</v>
      </c>
      <c r="S7188" s="8">
        <f>YEAR(Tabla1[[#This Row],[Date]])</f>
        <v>2023</v>
      </c>
    </row>
    <row r="7189" spans="1:19" x14ac:dyDescent="0.2">
      <c r="A7189">
        <v>7161</v>
      </c>
      <c r="B7189" s="1">
        <v>44973</v>
      </c>
      <c r="C7189" t="s">
        <v>260</v>
      </c>
      <c r="D7189" t="s">
        <v>332</v>
      </c>
      <c r="E7189">
        <v>1</v>
      </c>
      <c r="F7189" t="s">
        <v>458</v>
      </c>
      <c r="G7189" t="s">
        <v>284</v>
      </c>
      <c r="H7189" t="s">
        <v>2171</v>
      </c>
      <c r="M7189" s="2">
        <v>0</v>
      </c>
      <c r="N7189" s="2">
        <v>25000</v>
      </c>
      <c r="O7189" s="2">
        <f>IF(Tabla1[[#This Row],[Mov]]="VNT",Tabla1[[#This Row],[Sale]]-Tabla1[[#This Row],[Cost]],-Tabla1[[#This Row],[Cost]]*Tabla1[[#This Row],[Cant]])</f>
        <v>25000</v>
      </c>
      <c r="P7189" s="8">
        <f>IF(Tabla1[[#This Row],[Mov]]="VNT",-Tabla1[[#This Row],[Cant]],Tabla1[[#This Row],[Cant]])</f>
        <v>-1</v>
      </c>
      <c r="Q7189" s="8">
        <f>DAY(Tabla1[[#This Row],[Date]])</f>
        <v>16</v>
      </c>
      <c r="R7189" s="8">
        <f>MONTH(Tabla1[[#This Row],[Date]])</f>
        <v>2</v>
      </c>
      <c r="S7189" s="8">
        <f>YEAR(Tabla1[[#This Row],[Date]])</f>
        <v>2023</v>
      </c>
    </row>
    <row r="7190" spans="1:19" x14ac:dyDescent="0.2">
      <c r="A7190">
        <v>7162</v>
      </c>
      <c r="B7190" s="1">
        <v>44973</v>
      </c>
      <c r="C7190" t="s">
        <v>260</v>
      </c>
      <c r="D7190" t="s">
        <v>332</v>
      </c>
      <c r="E7190">
        <v>1</v>
      </c>
      <c r="F7190" t="s">
        <v>15</v>
      </c>
      <c r="G7190" t="s">
        <v>333</v>
      </c>
      <c r="H7190" t="s">
        <v>2228</v>
      </c>
      <c r="M7190" s="2">
        <v>2000</v>
      </c>
      <c r="N7190" s="2">
        <v>8000</v>
      </c>
      <c r="O7190" s="2">
        <f>IF(Tabla1[[#This Row],[Mov]]="VNT",Tabla1[[#This Row],[Sale]]-Tabla1[[#This Row],[Cost]],-Tabla1[[#This Row],[Cost]]*Tabla1[[#This Row],[Cant]])</f>
        <v>6000</v>
      </c>
      <c r="P7190" s="8">
        <f>IF(Tabla1[[#This Row],[Mov]]="VNT",-Tabla1[[#This Row],[Cant]],Tabla1[[#This Row],[Cant]])</f>
        <v>-1</v>
      </c>
      <c r="Q7190" s="8">
        <f>DAY(Tabla1[[#This Row],[Date]])</f>
        <v>16</v>
      </c>
      <c r="R7190" s="8">
        <f>MONTH(Tabla1[[#This Row],[Date]])</f>
        <v>2</v>
      </c>
      <c r="S7190" s="8">
        <f>YEAR(Tabla1[[#This Row],[Date]])</f>
        <v>2023</v>
      </c>
    </row>
    <row r="7191" spans="1:19" x14ac:dyDescent="0.2">
      <c r="A7191">
        <v>7163</v>
      </c>
      <c r="B7191" s="1">
        <v>44973</v>
      </c>
      <c r="C7191" t="s">
        <v>260</v>
      </c>
      <c r="D7191" t="s">
        <v>332</v>
      </c>
      <c r="E7191">
        <v>1</v>
      </c>
      <c r="F7191" t="s">
        <v>116</v>
      </c>
      <c r="G7191" t="s">
        <v>349</v>
      </c>
      <c r="H7191" t="s">
        <v>515</v>
      </c>
      <c r="M7191" s="2">
        <v>6074</v>
      </c>
      <c r="N7191" s="2">
        <v>6500</v>
      </c>
      <c r="O7191" s="2">
        <f>IF(Tabla1[[#This Row],[Mov]]="VNT",Tabla1[[#This Row],[Sale]]-Tabla1[[#This Row],[Cost]],-Tabla1[[#This Row],[Cost]]*Tabla1[[#This Row],[Cant]])</f>
        <v>426</v>
      </c>
      <c r="P7191" s="8">
        <f>IF(Tabla1[[#This Row],[Mov]]="VNT",-Tabla1[[#This Row],[Cant]],Tabla1[[#This Row],[Cant]])</f>
        <v>-1</v>
      </c>
      <c r="Q7191" s="8">
        <f>DAY(Tabla1[[#This Row],[Date]])</f>
        <v>16</v>
      </c>
      <c r="R7191" s="8">
        <f>MONTH(Tabla1[[#This Row],[Date]])</f>
        <v>2</v>
      </c>
      <c r="S7191" s="8">
        <f>YEAR(Tabla1[[#This Row],[Date]])</f>
        <v>2023</v>
      </c>
    </row>
    <row r="7192" spans="1:19" x14ac:dyDescent="0.2">
      <c r="A7192">
        <v>7164</v>
      </c>
      <c r="B7192" s="1">
        <v>44973</v>
      </c>
      <c r="C7192" t="s">
        <v>260</v>
      </c>
      <c r="D7192" t="s">
        <v>332</v>
      </c>
      <c r="E7192">
        <v>1</v>
      </c>
      <c r="F7192" t="s">
        <v>21</v>
      </c>
      <c r="G7192" t="s">
        <v>272</v>
      </c>
      <c r="H7192" t="s">
        <v>1522</v>
      </c>
      <c r="M7192" s="2">
        <v>2800</v>
      </c>
      <c r="N7192" s="2">
        <v>10000</v>
      </c>
      <c r="O7192" s="2">
        <f>IF(Tabla1[[#This Row],[Mov]]="VNT",Tabla1[[#This Row],[Sale]]-Tabla1[[#This Row],[Cost]],-Tabla1[[#This Row],[Cost]]*Tabla1[[#This Row],[Cant]])</f>
        <v>7200</v>
      </c>
      <c r="P7192" s="8">
        <f>IF(Tabla1[[#This Row],[Mov]]="VNT",-Tabla1[[#This Row],[Cant]],Tabla1[[#This Row],[Cant]])</f>
        <v>-1</v>
      </c>
      <c r="Q7192" s="8">
        <f>DAY(Tabla1[[#This Row],[Date]])</f>
        <v>16</v>
      </c>
      <c r="R7192" s="8">
        <f>MONTH(Tabla1[[#This Row],[Date]])</f>
        <v>2</v>
      </c>
      <c r="S7192" s="8">
        <f>YEAR(Tabla1[[#This Row],[Date]])</f>
        <v>2023</v>
      </c>
    </row>
    <row r="7193" spans="1:19" x14ac:dyDescent="0.2">
      <c r="A7193">
        <v>7165</v>
      </c>
      <c r="B7193" s="1">
        <v>44973</v>
      </c>
      <c r="C7193" t="s">
        <v>260</v>
      </c>
      <c r="D7193" t="s">
        <v>332</v>
      </c>
      <c r="E7193">
        <v>1</v>
      </c>
      <c r="F7193" t="s">
        <v>761</v>
      </c>
      <c r="G7193" t="s">
        <v>761</v>
      </c>
      <c r="H7193" t="s">
        <v>761</v>
      </c>
      <c r="M7193" s="2">
        <v>3000</v>
      </c>
      <c r="N7193" s="2">
        <v>10000</v>
      </c>
      <c r="O7193" s="2">
        <f>IF(Tabla1[[#This Row],[Mov]]="VNT",Tabla1[[#This Row],[Sale]]-Tabla1[[#This Row],[Cost]],-Tabla1[[#This Row],[Cost]]*Tabla1[[#This Row],[Cant]])</f>
        <v>7000</v>
      </c>
      <c r="P7193" s="8">
        <f>IF(Tabla1[[#This Row],[Mov]]="VNT",-Tabla1[[#This Row],[Cant]],Tabla1[[#This Row],[Cant]])</f>
        <v>-1</v>
      </c>
      <c r="Q7193" s="8">
        <f>DAY(Tabla1[[#This Row],[Date]])</f>
        <v>16</v>
      </c>
      <c r="R7193" s="8">
        <f>MONTH(Tabla1[[#This Row],[Date]])</f>
        <v>2</v>
      </c>
      <c r="S7193" s="8">
        <f>YEAR(Tabla1[[#This Row],[Date]])</f>
        <v>2023</v>
      </c>
    </row>
    <row r="7194" spans="1:19" x14ac:dyDescent="0.2">
      <c r="A7194">
        <v>7166</v>
      </c>
      <c r="B7194" s="1">
        <v>44972</v>
      </c>
      <c r="C7194" t="s">
        <v>261</v>
      </c>
      <c r="D7194" t="s">
        <v>2641</v>
      </c>
      <c r="E7194">
        <v>3</v>
      </c>
      <c r="F7194" t="s">
        <v>526</v>
      </c>
      <c r="G7194" t="s">
        <v>266</v>
      </c>
      <c r="H7194" t="s">
        <v>527</v>
      </c>
      <c r="M7194" s="2">
        <v>30000</v>
      </c>
      <c r="N7194" s="2">
        <v>45000</v>
      </c>
      <c r="O7194" s="2">
        <f>IF(Tabla1[[#This Row],[Mov]]="VNT",Tabla1[[#This Row],[Sale]]-Tabla1[[#This Row],[Cost]],-Tabla1[[#This Row],[Cost]]*Tabla1[[#This Row],[Cant]])</f>
        <v>-90000</v>
      </c>
      <c r="P7194" s="8">
        <f>IF(Tabla1[[#This Row],[Mov]]="VNT",-Tabla1[[#This Row],[Cant]],Tabla1[[#This Row],[Cant]])</f>
        <v>3</v>
      </c>
      <c r="Q7194" s="8">
        <f>DAY(Tabla1[[#This Row],[Date]])</f>
        <v>15</v>
      </c>
      <c r="R7194" s="8">
        <f>MONTH(Tabla1[[#This Row],[Date]])</f>
        <v>2</v>
      </c>
      <c r="S7194" s="8">
        <f>YEAR(Tabla1[[#This Row],[Date]])</f>
        <v>2023</v>
      </c>
    </row>
    <row r="7195" spans="1:19" x14ac:dyDescent="0.2">
      <c r="A7195">
        <v>7167</v>
      </c>
      <c r="B7195" s="1">
        <v>44974</v>
      </c>
      <c r="C7195" t="s">
        <v>260</v>
      </c>
      <c r="D7195" t="s">
        <v>332</v>
      </c>
      <c r="E7195">
        <v>1</v>
      </c>
      <c r="F7195" t="s">
        <v>44</v>
      </c>
      <c r="G7195" t="s">
        <v>794</v>
      </c>
      <c r="H7195" t="s">
        <v>1639</v>
      </c>
      <c r="J7195" t="s">
        <v>1640</v>
      </c>
      <c r="M7195" s="2">
        <v>14000</v>
      </c>
      <c r="N7195" s="2">
        <v>30000</v>
      </c>
      <c r="O7195" s="2">
        <f>IF(Tabla1[[#This Row],[Mov]]="VNT",Tabla1[[#This Row],[Sale]]-Tabla1[[#This Row],[Cost]],-Tabla1[[#This Row],[Cost]]*Tabla1[[#This Row],[Cant]])</f>
        <v>16000</v>
      </c>
      <c r="P7195" s="8">
        <f>IF(Tabla1[[#This Row],[Mov]]="VNT",-Tabla1[[#This Row],[Cant]],Tabla1[[#This Row],[Cant]])</f>
        <v>-1</v>
      </c>
      <c r="Q7195" s="8">
        <f>DAY(Tabla1[[#This Row],[Date]])</f>
        <v>17</v>
      </c>
      <c r="R7195" s="8">
        <f>MONTH(Tabla1[[#This Row],[Date]])</f>
        <v>2</v>
      </c>
      <c r="S7195" s="8">
        <f>YEAR(Tabla1[[#This Row],[Date]])</f>
        <v>2023</v>
      </c>
    </row>
    <row r="7196" spans="1:19" x14ac:dyDescent="0.2">
      <c r="A7196">
        <v>7168</v>
      </c>
      <c r="B7196" s="1">
        <v>44974</v>
      </c>
      <c r="C7196" t="s">
        <v>260</v>
      </c>
      <c r="D7196" t="s">
        <v>332</v>
      </c>
      <c r="E7196">
        <v>1</v>
      </c>
      <c r="F7196" t="s">
        <v>44</v>
      </c>
      <c r="G7196" t="s">
        <v>741</v>
      </c>
      <c r="H7196" t="s">
        <v>1733</v>
      </c>
      <c r="M7196" s="2">
        <v>37000</v>
      </c>
      <c r="N7196" s="2">
        <v>65000</v>
      </c>
      <c r="O7196" s="2">
        <f>IF(Tabla1[[#This Row],[Mov]]="VNT",Tabla1[[#This Row],[Sale]]-Tabla1[[#This Row],[Cost]],-Tabla1[[#This Row],[Cost]]*Tabla1[[#This Row],[Cant]])</f>
        <v>28000</v>
      </c>
      <c r="P7196" s="8">
        <f>IF(Tabla1[[#This Row],[Mov]]="VNT",-Tabla1[[#This Row],[Cant]],Tabla1[[#This Row],[Cant]])</f>
        <v>-1</v>
      </c>
      <c r="Q7196" s="8">
        <f>DAY(Tabla1[[#This Row],[Date]])</f>
        <v>17</v>
      </c>
      <c r="R7196" s="8">
        <f>MONTH(Tabla1[[#This Row],[Date]])</f>
        <v>2</v>
      </c>
      <c r="S7196" s="8">
        <f>YEAR(Tabla1[[#This Row],[Date]])</f>
        <v>2023</v>
      </c>
    </row>
    <row r="7197" spans="1:19" x14ac:dyDescent="0.2">
      <c r="A7197">
        <v>7169</v>
      </c>
      <c r="B7197" s="1">
        <v>44974</v>
      </c>
      <c r="C7197" t="s">
        <v>260</v>
      </c>
      <c r="D7197" t="s">
        <v>332</v>
      </c>
      <c r="E7197">
        <v>1</v>
      </c>
      <c r="F7197" t="s">
        <v>225</v>
      </c>
      <c r="G7197" t="s">
        <v>263</v>
      </c>
      <c r="H7197" t="s">
        <v>932</v>
      </c>
      <c r="M7197" s="2">
        <v>1100</v>
      </c>
      <c r="N7197" s="2">
        <v>10000</v>
      </c>
      <c r="O7197" s="2">
        <f>IF(Tabla1[[#This Row],[Mov]]="VNT",Tabla1[[#This Row],[Sale]]-Tabla1[[#This Row],[Cost]],-Tabla1[[#This Row],[Cost]]*Tabla1[[#This Row],[Cant]])</f>
        <v>8900</v>
      </c>
      <c r="P7197" s="8">
        <f>IF(Tabla1[[#This Row],[Mov]]="VNT",-Tabla1[[#This Row],[Cant]],Tabla1[[#This Row],[Cant]])</f>
        <v>-1</v>
      </c>
      <c r="Q7197" s="8">
        <f>DAY(Tabla1[[#This Row],[Date]])</f>
        <v>17</v>
      </c>
      <c r="R7197" s="8">
        <f>MONTH(Tabla1[[#This Row],[Date]])</f>
        <v>2</v>
      </c>
      <c r="S7197" s="8">
        <f>YEAR(Tabla1[[#This Row],[Date]])</f>
        <v>2023</v>
      </c>
    </row>
    <row r="7198" spans="1:19" x14ac:dyDescent="0.2">
      <c r="A7198">
        <v>7170</v>
      </c>
      <c r="B7198" s="1">
        <v>44974</v>
      </c>
      <c r="C7198" t="s">
        <v>260</v>
      </c>
      <c r="D7198" t="s">
        <v>332</v>
      </c>
      <c r="E7198">
        <v>1</v>
      </c>
      <c r="F7198" t="s">
        <v>386</v>
      </c>
      <c r="G7198" t="s">
        <v>272</v>
      </c>
      <c r="H7198" t="s">
        <v>2968</v>
      </c>
      <c r="M7198" s="2">
        <v>78000</v>
      </c>
      <c r="N7198" s="2">
        <v>140000</v>
      </c>
      <c r="O7198" s="2">
        <f>IF(Tabla1[[#This Row],[Mov]]="VNT",Tabla1[[#This Row],[Sale]]-Tabla1[[#This Row],[Cost]],-Tabla1[[#This Row],[Cost]]*Tabla1[[#This Row],[Cant]])</f>
        <v>62000</v>
      </c>
      <c r="P7198" s="8">
        <f>IF(Tabla1[[#This Row],[Mov]]="VNT",-Tabla1[[#This Row],[Cant]],Tabla1[[#This Row],[Cant]])</f>
        <v>-1</v>
      </c>
      <c r="Q7198" s="8">
        <f>DAY(Tabla1[[#This Row],[Date]])</f>
        <v>17</v>
      </c>
      <c r="R7198" s="8">
        <f>MONTH(Tabla1[[#This Row],[Date]])</f>
        <v>2</v>
      </c>
      <c r="S7198" s="8">
        <f>YEAR(Tabla1[[#This Row],[Date]])</f>
        <v>2023</v>
      </c>
    </row>
    <row r="7199" spans="1:19" x14ac:dyDescent="0.2">
      <c r="A7199">
        <v>7171</v>
      </c>
      <c r="B7199" s="1">
        <v>44974</v>
      </c>
      <c r="C7199" t="s">
        <v>260</v>
      </c>
      <c r="D7199" t="s">
        <v>332</v>
      </c>
      <c r="E7199">
        <v>1</v>
      </c>
      <c r="F7199" t="s">
        <v>458</v>
      </c>
      <c r="G7199" t="s">
        <v>263</v>
      </c>
      <c r="H7199" t="s">
        <v>2592</v>
      </c>
      <c r="M7199" s="2">
        <v>0</v>
      </c>
      <c r="N7199" s="2">
        <v>10000</v>
      </c>
      <c r="O7199" s="2">
        <f>IF(Tabla1[[#This Row],[Mov]]="VNT",Tabla1[[#This Row],[Sale]]-Tabla1[[#This Row],[Cost]],-Tabla1[[#This Row],[Cost]]*Tabla1[[#This Row],[Cant]])</f>
        <v>10000</v>
      </c>
      <c r="P7199" s="8">
        <f>IF(Tabla1[[#This Row],[Mov]]="VNT",-Tabla1[[#This Row],[Cant]],Tabla1[[#This Row],[Cant]])</f>
        <v>-1</v>
      </c>
      <c r="Q7199" s="8">
        <f>DAY(Tabla1[[#This Row],[Date]])</f>
        <v>17</v>
      </c>
      <c r="R7199" s="8">
        <f>MONTH(Tabla1[[#This Row],[Date]])</f>
        <v>2</v>
      </c>
      <c r="S7199" s="8">
        <f>YEAR(Tabla1[[#This Row],[Date]])</f>
        <v>2023</v>
      </c>
    </row>
    <row r="7200" spans="1:19" x14ac:dyDescent="0.2">
      <c r="A7200">
        <v>7172</v>
      </c>
      <c r="B7200" s="1">
        <v>44974</v>
      </c>
      <c r="C7200" t="s">
        <v>260</v>
      </c>
      <c r="D7200" t="s">
        <v>332</v>
      </c>
      <c r="E7200">
        <v>1</v>
      </c>
      <c r="F7200" t="s">
        <v>233</v>
      </c>
      <c r="G7200" t="s">
        <v>266</v>
      </c>
      <c r="H7200" t="s">
        <v>234</v>
      </c>
      <c r="M7200" s="2">
        <v>3000</v>
      </c>
      <c r="N7200" s="2">
        <v>10000</v>
      </c>
      <c r="O7200" s="2">
        <f>IF(Tabla1[[#This Row],[Mov]]="VNT",Tabla1[[#This Row],[Sale]]-Tabla1[[#This Row],[Cost]],-Tabla1[[#This Row],[Cost]]*Tabla1[[#This Row],[Cant]])</f>
        <v>7000</v>
      </c>
      <c r="P7200" s="8">
        <f>IF(Tabla1[[#This Row],[Mov]]="VNT",-Tabla1[[#This Row],[Cant]],Tabla1[[#This Row],[Cant]])</f>
        <v>-1</v>
      </c>
      <c r="Q7200" s="8">
        <f>DAY(Tabla1[[#This Row],[Date]])</f>
        <v>17</v>
      </c>
      <c r="R7200" s="8">
        <f>MONTH(Tabla1[[#This Row],[Date]])</f>
        <v>2</v>
      </c>
      <c r="S7200" s="8">
        <f>YEAR(Tabla1[[#This Row],[Date]])</f>
        <v>2023</v>
      </c>
    </row>
    <row r="7201" spans="1:19" x14ac:dyDescent="0.2">
      <c r="A7201">
        <v>7173</v>
      </c>
      <c r="B7201" s="1">
        <v>44974</v>
      </c>
      <c r="C7201" t="s">
        <v>260</v>
      </c>
      <c r="D7201" t="s">
        <v>332</v>
      </c>
      <c r="E7201">
        <v>1</v>
      </c>
      <c r="F7201" t="s">
        <v>224</v>
      </c>
      <c r="G7201" t="s">
        <v>1782</v>
      </c>
      <c r="H7201" t="s">
        <v>2321</v>
      </c>
      <c r="M7201" s="2">
        <v>8000</v>
      </c>
      <c r="N7201" s="2">
        <v>20000</v>
      </c>
      <c r="O7201" s="2">
        <f>IF(Tabla1[[#This Row],[Mov]]="VNT",Tabla1[[#This Row],[Sale]]-Tabla1[[#This Row],[Cost]],-Tabla1[[#This Row],[Cost]]*Tabla1[[#This Row],[Cant]])</f>
        <v>12000</v>
      </c>
      <c r="P7201" s="8">
        <f>IF(Tabla1[[#This Row],[Mov]]="VNT",-Tabla1[[#This Row],[Cant]],Tabla1[[#This Row],[Cant]])</f>
        <v>-1</v>
      </c>
      <c r="Q7201" s="8">
        <f>DAY(Tabla1[[#This Row],[Date]])</f>
        <v>17</v>
      </c>
      <c r="R7201" s="8">
        <f>MONTH(Tabla1[[#This Row],[Date]])</f>
        <v>2</v>
      </c>
      <c r="S7201" s="8">
        <f>YEAR(Tabla1[[#This Row],[Date]])</f>
        <v>2023</v>
      </c>
    </row>
    <row r="7202" spans="1:19" x14ac:dyDescent="0.2">
      <c r="A7202">
        <v>7174</v>
      </c>
      <c r="B7202" s="1">
        <v>44974</v>
      </c>
      <c r="C7202" t="s">
        <v>260</v>
      </c>
      <c r="D7202" t="s">
        <v>332</v>
      </c>
      <c r="E7202">
        <v>1</v>
      </c>
      <c r="F7202" t="s">
        <v>214</v>
      </c>
      <c r="G7202" t="s">
        <v>794</v>
      </c>
      <c r="H7202" t="s">
        <v>1260</v>
      </c>
      <c r="M7202" s="2">
        <v>55000</v>
      </c>
      <c r="N7202" s="2">
        <v>85000</v>
      </c>
      <c r="O7202" s="2">
        <f>IF(Tabla1[[#This Row],[Mov]]="VNT",Tabla1[[#This Row],[Sale]]-Tabla1[[#This Row],[Cost]],-Tabla1[[#This Row],[Cost]]*Tabla1[[#This Row],[Cant]])</f>
        <v>30000</v>
      </c>
      <c r="P7202" s="8">
        <f>IF(Tabla1[[#This Row],[Mov]]="VNT",-Tabla1[[#This Row],[Cant]],Tabla1[[#This Row],[Cant]])</f>
        <v>-1</v>
      </c>
      <c r="Q7202" s="8">
        <f>DAY(Tabla1[[#This Row],[Date]])</f>
        <v>17</v>
      </c>
      <c r="R7202" s="8">
        <f>MONTH(Tabla1[[#This Row],[Date]])</f>
        <v>2</v>
      </c>
      <c r="S7202" s="8">
        <f>YEAR(Tabla1[[#This Row],[Date]])</f>
        <v>2023</v>
      </c>
    </row>
    <row r="7203" spans="1:19" x14ac:dyDescent="0.2">
      <c r="A7203">
        <v>7175</v>
      </c>
      <c r="B7203" s="1">
        <v>44974</v>
      </c>
      <c r="C7203" t="s">
        <v>260</v>
      </c>
      <c r="D7203" t="s">
        <v>332</v>
      </c>
      <c r="E7203">
        <v>1</v>
      </c>
      <c r="F7203" t="s">
        <v>891</v>
      </c>
      <c r="G7203" t="s">
        <v>272</v>
      </c>
      <c r="H7203" t="s">
        <v>252</v>
      </c>
      <c r="M7203" s="2">
        <v>3500</v>
      </c>
      <c r="N7203" s="2">
        <v>10000</v>
      </c>
      <c r="O7203" s="2">
        <f>IF(Tabla1[[#This Row],[Mov]]="VNT",Tabla1[[#This Row],[Sale]]-Tabla1[[#This Row],[Cost]],-Tabla1[[#This Row],[Cost]]*Tabla1[[#This Row],[Cant]])</f>
        <v>6500</v>
      </c>
      <c r="P7203" s="8">
        <f>IF(Tabla1[[#This Row],[Mov]]="VNT",-Tabla1[[#This Row],[Cant]],Tabla1[[#This Row],[Cant]])</f>
        <v>-1</v>
      </c>
      <c r="Q7203" s="8">
        <f>DAY(Tabla1[[#This Row],[Date]])</f>
        <v>17</v>
      </c>
      <c r="R7203" s="8">
        <f>MONTH(Tabla1[[#This Row],[Date]])</f>
        <v>2</v>
      </c>
      <c r="S7203" s="8">
        <f>YEAR(Tabla1[[#This Row],[Date]])</f>
        <v>2023</v>
      </c>
    </row>
    <row r="7204" spans="1:19" x14ac:dyDescent="0.2">
      <c r="A7204">
        <v>7176</v>
      </c>
      <c r="B7204" s="1">
        <v>44974</v>
      </c>
      <c r="C7204" t="s">
        <v>260</v>
      </c>
      <c r="D7204" t="s">
        <v>332</v>
      </c>
      <c r="E7204">
        <v>1</v>
      </c>
      <c r="F7204" t="s">
        <v>21</v>
      </c>
      <c r="G7204" t="s">
        <v>272</v>
      </c>
      <c r="H7204" t="s">
        <v>1522</v>
      </c>
      <c r="M7204" s="2">
        <v>2800</v>
      </c>
      <c r="N7204" s="2">
        <v>10000</v>
      </c>
      <c r="O7204" s="2">
        <f>IF(Tabla1[[#This Row],[Mov]]="VNT",Tabla1[[#This Row],[Sale]]-Tabla1[[#This Row],[Cost]],-Tabla1[[#This Row],[Cost]]*Tabla1[[#This Row],[Cant]])</f>
        <v>7200</v>
      </c>
      <c r="P7204" s="8">
        <f>IF(Tabla1[[#This Row],[Mov]]="VNT",-Tabla1[[#This Row],[Cant]],Tabla1[[#This Row],[Cant]])</f>
        <v>-1</v>
      </c>
      <c r="Q7204" s="8">
        <f>DAY(Tabla1[[#This Row],[Date]])</f>
        <v>17</v>
      </c>
      <c r="R7204" s="8">
        <f>MONTH(Tabla1[[#This Row],[Date]])</f>
        <v>2</v>
      </c>
      <c r="S7204" s="8">
        <f>YEAR(Tabla1[[#This Row],[Date]])</f>
        <v>2023</v>
      </c>
    </row>
    <row r="7205" spans="1:19" x14ac:dyDescent="0.2">
      <c r="A7205">
        <v>7177</v>
      </c>
      <c r="B7205" s="1">
        <v>44974</v>
      </c>
      <c r="C7205" t="s">
        <v>260</v>
      </c>
      <c r="D7205" t="s">
        <v>332</v>
      </c>
      <c r="E7205">
        <v>1</v>
      </c>
      <c r="F7205" t="s">
        <v>26</v>
      </c>
      <c r="G7205" t="s">
        <v>999</v>
      </c>
      <c r="H7205" t="s">
        <v>2593</v>
      </c>
      <c r="M7205" s="2">
        <v>9500</v>
      </c>
      <c r="N7205" s="2">
        <v>24000</v>
      </c>
      <c r="O7205" s="2">
        <f>IF(Tabla1[[#This Row],[Mov]]="VNT",Tabla1[[#This Row],[Sale]]-Tabla1[[#This Row],[Cost]],-Tabla1[[#This Row],[Cost]]*Tabla1[[#This Row],[Cant]])</f>
        <v>14500</v>
      </c>
      <c r="P7205" s="8">
        <f>IF(Tabla1[[#This Row],[Mov]]="VNT",-Tabla1[[#This Row],[Cant]],Tabla1[[#This Row],[Cant]])</f>
        <v>-1</v>
      </c>
      <c r="Q7205" s="8">
        <f>DAY(Tabla1[[#This Row],[Date]])</f>
        <v>17</v>
      </c>
      <c r="R7205" s="8">
        <f>MONTH(Tabla1[[#This Row],[Date]])</f>
        <v>2</v>
      </c>
      <c r="S7205" s="8">
        <f>YEAR(Tabla1[[#This Row],[Date]])</f>
        <v>2023</v>
      </c>
    </row>
    <row r="7206" spans="1:19" x14ac:dyDescent="0.2">
      <c r="A7206">
        <v>7178</v>
      </c>
      <c r="B7206" s="1">
        <v>44974</v>
      </c>
      <c r="C7206" t="s">
        <v>260</v>
      </c>
      <c r="D7206" t="s">
        <v>332</v>
      </c>
      <c r="E7206">
        <v>1</v>
      </c>
      <c r="F7206" t="s">
        <v>116</v>
      </c>
      <c r="G7206" t="s">
        <v>347</v>
      </c>
      <c r="H7206" t="s">
        <v>518</v>
      </c>
      <c r="M7206" s="2">
        <v>25233</v>
      </c>
      <c r="N7206" s="2">
        <v>27000</v>
      </c>
      <c r="O7206" s="2">
        <f>IF(Tabla1[[#This Row],[Mov]]="VNT",Tabla1[[#This Row],[Sale]]-Tabla1[[#This Row],[Cost]],-Tabla1[[#This Row],[Cost]]*Tabla1[[#This Row],[Cant]])</f>
        <v>1767</v>
      </c>
      <c r="P7206" s="8">
        <f>IF(Tabla1[[#This Row],[Mov]]="VNT",-Tabla1[[#This Row],[Cant]],Tabla1[[#This Row],[Cant]])</f>
        <v>-1</v>
      </c>
      <c r="Q7206" s="8">
        <f>DAY(Tabla1[[#This Row],[Date]])</f>
        <v>17</v>
      </c>
      <c r="R7206" s="8">
        <f>MONTH(Tabla1[[#This Row],[Date]])</f>
        <v>2</v>
      </c>
      <c r="S7206" s="8">
        <f>YEAR(Tabla1[[#This Row],[Date]])</f>
        <v>2023</v>
      </c>
    </row>
    <row r="7207" spans="1:19" x14ac:dyDescent="0.2">
      <c r="A7207">
        <v>7179</v>
      </c>
      <c r="B7207" s="1">
        <v>44974</v>
      </c>
      <c r="C7207" t="s">
        <v>260</v>
      </c>
      <c r="D7207" t="s">
        <v>332</v>
      </c>
      <c r="E7207">
        <v>1</v>
      </c>
      <c r="F7207" t="s">
        <v>458</v>
      </c>
      <c r="G7207" t="s">
        <v>1202</v>
      </c>
      <c r="H7207" t="s">
        <v>2594</v>
      </c>
      <c r="M7207" s="2">
        <v>0</v>
      </c>
      <c r="N7207" s="2">
        <v>10000</v>
      </c>
      <c r="O7207" s="2">
        <f>IF(Tabla1[[#This Row],[Mov]]="VNT",Tabla1[[#This Row],[Sale]]-Tabla1[[#This Row],[Cost]],-Tabla1[[#This Row],[Cost]]*Tabla1[[#This Row],[Cant]])</f>
        <v>10000</v>
      </c>
      <c r="P7207" s="8">
        <f>IF(Tabla1[[#This Row],[Mov]]="VNT",-Tabla1[[#This Row],[Cant]],Tabla1[[#This Row],[Cant]])</f>
        <v>-1</v>
      </c>
      <c r="Q7207" s="8">
        <f>DAY(Tabla1[[#This Row],[Date]])</f>
        <v>17</v>
      </c>
      <c r="R7207" s="8">
        <f>MONTH(Tabla1[[#This Row],[Date]])</f>
        <v>2</v>
      </c>
      <c r="S7207" s="8">
        <f>YEAR(Tabla1[[#This Row],[Date]])</f>
        <v>2023</v>
      </c>
    </row>
    <row r="7208" spans="1:19" x14ac:dyDescent="0.2">
      <c r="A7208">
        <v>7180</v>
      </c>
      <c r="B7208" s="1">
        <v>44974</v>
      </c>
      <c r="C7208" t="s">
        <v>261</v>
      </c>
      <c r="D7208" t="s">
        <v>2338</v>
      </c>
      <c r="E7208">
        <v>20</v>
      </c>
      <c r="F7208" t="s">
        <v>1213</v>
      </c>
      <c r="G7208" t="s">
        <v>589</v>
      </c>
      <c r="H7208" t="s">
        <v>1173</v>
      </c>
      <c r="M7208" s="2">
        <v>400</v>
      </c>
      <c r="N7208" s="2">
        <v>20000</v>
      </c>
      <c r="O7208" s="2">
        <f>IF(Tabla1[[#This Row],[Mov]]="VNT",Tabla1[[#This Row],[Sale]]-Tabla1[[#This Row],[Cost]],-Tabla1[[#This Row],[Cost]]*Tabla1[[#This Row],[Cant]])</f>
        <v>-8000</v>
      </c>
      <c r="P7208" s="8">
        <f>IF(Tabla1[[#This Row],[Mov]]="VNT",-Tabla1[[#This Row],[Cant]],Tabla1[[#This Row],[Cant]])</f>
        <v>20</v>
      </c>
      <c r="Q7208" s="8">
        <f>DAY(Tabla1[[#This Row],[Date]])</f>
        <v>17</v>
      </c>
      <c r="R7208" s="8">
        <f>MONTH(Tabla1[[#This Row],[Date]])</f>
        <v>2</v>
      </c>
      <c r="S7208" s="8">
        <f>YEAR(Tabla1[[#This Row],[Date]])</f>
        <v>2023</v>
      </c>
    </row>
    <row r="7209" spans="1:19" x14ac:dyDescent="0.2">
      <c r="A7209">
        <v>7181</v>
      </c>
      <c r="B7209" s="1">
        <v>44974</v>
      </c>
      <c r="C7209" t="s">
        <v>261</v>
      </c>
      <c r="D7209" t="s">
        <v>1485</v>
      </c>
      <c r="E7209">
        <v>5</v>
      </c>
      <c r="F7209" t="s">
        <v>1213</v>
      </c>
      <c r="G7209" t="s">
        <v>272</v>
      </c>
      <c r="H7209" t="s">
        <v>437</v>
      </c>
      <c r="M7209" s="2">
        <v>500</v>
      </c>
      <c r="N7209" s="2">
        <v>20000</v>
      </c>
      <c r="O7209" s="2">
        <f>IF(Tabla1[[#This Row],[Mov]]="VNT",Tabla1[[#This Row],[Sale]]-Tabla1[[#This Row],[Cost]],-Tabla1[[#This Row],[Cost]]*Tabla1[[#This Row],[Cant]])</f>
        <v>-2500</v>
      </c>
      <c r="P7209" s="8">
        <f>IF(Tabla1[[#This Row],[Mov]]="VNT",-Tabla1[[#This Row],[Cant]],Tabla1[[#This Row],[Cant]])</f>
        <v>5</v>
      </c>
      <c r="Q7209" s="8">
        <f>DAY(Tabla1[[#This Row],[Date]])</f>
        <v>17</v>
      </c>
      <c r="R7209" s="8">
        <f>MONTH(Tabla1[[#This Row],[Date]])</f>
        <v>2</v>
      </c>
      <c r="S7209" s="8">
        <f>YEAR(Tabla1[[#This Row],[Date]])</f>
        <v>2023</v>
      </c>
    </row>
    <row r="7210" spans="1:19" x14ac:dyDescent="0.2">
      <c r="A7210">
        <v>7182</v>
      </c>
      <c r="B7210" s="1">
        <v>44974</v>
      </c>
      <c r="C7210" t="s">
        <v>261</v>
      </c>
      <c r="D7210" t="s">
        <v>1485</v>
      </c>
      <c r="E7210">
        <v>2</v>
      </c>
      <c r="F7210" t="s">
        <v>1441</v>
      </c>
      <c r="G7210" t="s">
        <v>284</v>
      </c>
      <c r="H7210" t="s">
        <v>422</v>
      </c>
      <c r="M7210" s="2">
        <v>2000</v>
      </c>
      <c r="N7210" s="2">
        <v>18000</v>
      </c>
      <c r="O7210" s="2">
        <f>IF(Tabla1[[#This Row],[Mov]]="VNT",Tabla1[[#This Row],[Sale]]-Tabla1[[#This Row],[Cost]],-Tabla1[[#This Row],[Cost]]*Tabla1[[#This Row],[Cant]])</f>
        <v>-4000</v>
      </c>
      <c r="P7210" s="8">
        <f>IF(Tabla1[[#This Row],[Mov]]="VNT",-Tabla1[[#This Row],[Cant]],Tabla1[[#This Row],[Cant]])</f>
        <v>2</v>
      </c>
      <c r="Q7210" s="8">
        <f>DAY(Tabla1[[#This Row],[Date]])</f>
        <v>17</v>
      </c>
      <c r="R7210" s="8">
        <f>MONTH(Tabla1[[#This Row],[Date]])</f>
        <v>2</v>
      </c>
      <c r="S7210" s="8">
        <f>YEAR(Tabla1[[#This Row],[Date]])</f>
        <v>2023</v>
      </c>
    </row>
    <row r="7211" spans="1:19" x14ac:dyDescent="0.2">
      <c r="A7211">
        <v>7183</v>
      </c>
      <c r="B7211" s="1">
        <v>44974</v>
      </c>
      <c r="C7211" t="s">
        <v>261</v>
      </c>
      <c r="D7211" t="s">
        <v>1485</v>
      </c>
      <c r="E7211">
        <v>1</v>
      </c>
      <c r="F7211" t="s">
        <v>1152</v>
      </c>
      <c r="G7211" t="s">
        <v>272</v>
      </c>
      <c r="H7211" t="s">
        <v>310</v>
      </c>
      <c r="M7211" s="2">
        <v>18000</v>
      </c>
      <c r="N7211" s="2">
        <v>35000</v>
      </c>
      <c r="O7211" s="2">
        <f>IF(Tabla1[[#This Row],[Mov]]="VNT",Tabla1[[#This Row],[Sale]]-Tabla1[[#This Row],[Cost]],-Tabla1[[#This Row],[Cost]]*Tabla1[[#This Row],[Cant]])</f>
        <v>-18000</v>
      </c>
      <c r="P7211" s="8">
        <f>IF(Tabla1[[#This Row],[Mov]]="VNT",-Tabla1[[#This Row],[Cant]],Tabla1[[#This Row],[Cant]])</f>
        <v>1</v>
      </c>
      <c r="Q7211" s="8">
        <f>DAY(Tabla1[[#This Row],[Date]])</f>
        <v>17</v>
      </c>
      <c r="R7211" s="8">
        <f>MONTH(Tabla1[[#This Row],[Date]])</f>
        <v>2</v>
      </c>
      <c r="S7211" s="8">
        <f>YEAR(Tabla1[[#This Row],[Date]])</f>
        <v>2023</v>
      </c>
    </row>
    <row r="7212" spans="1:19" x14ac:dyDescent="0.2">
      <c r="A7212">
        <v>7184</v>
      </c>
      <c r="B7212" s="1">
        <v>44975</v>
      </c>
      <c r="C7212" t="s">
        <v>260</v>
      </c>
      <c r="D7212" t="s">
        <v>332</v>
      </c>
      <c r="E7212">
        <v>1</v>
      </c>
      <c r="F7212" t="s">
        <v>225</v>
      </c>
      <c r="G7212" t="s">
        <v>272</v>
      </c>
      <c r="H7212" t="s">
        <v>807</v>
      </c>
      <c r="M7212" s="2">
        <v>1100</v>
      </c>
      <c r="N7212" s="2">
        <v>10000</v>
      </c>
      <c r="O7212" s="2">
        <f>IF(Tabla1[[#This Row],[Mov]]="VNT",Tabla1[[#This Row],[Sale]]-Tabla1[[#This Row],[Cost]],-Tabla1[[#This Row],[Cost]]*Tabla1[[#This Row],[Cant]])</f>
        <v>8900</v>
      </c>
      <c r="P7212" s="8">
        <f>IF(Tabla1[[#This Row],[Mov]]="VNT",-Tabla1[[#This Row],[Cant]],Tabla1[[#This Row],[Cant]])</f>
        <v>-1</v>
      </c>
      <c r="Q7212" s="8">
        <f>DAY(Tabla1[[#This Row],[Date]])</f>
        <v>18</v>
      </c>
      <c r="R7212" s="8">
        <f>MONTH(Tabla1[[#This Row],[Date]])</f>
        <v>2</v>
      </c>
      <c r="S7212" s="8">
        <f>YEAR(Tabla1[[#This Row],[Date]])</f>
        <v>2023</v>
      </c>
    </row>
    <row r="7213" spans="1:19" x14ac:dyDescent="0.2">
      <c r="A7213">
        <v>7185</v>
      </c>
      <c r="B7213" s="1">
        <v>44975</v>
      </c>
      <c r="C7213" t="s">
        <v>260</v>
      </c>
      <c r="D7213" t="s">
        <v>332</v>
      </c>
      <c r="E7213">
        <v>1</v>
      </c>
      <c r="F7213" t="s">
        <v>225</v>
      </c>
      <c r="G7213" t="s">
        <v>263</v>
      </c>
      <c r="H7213" t="s">
        <v>667</v>
      </c>
      <c r="M7213" s="2">
        <v>1100</v>
      </c>
      <c r="N7213" s="2">
        <v>8000</v>
      </c>
      <c r="O7213" s="2">
        <f>IF(Tabla1[[#This Row],[Mov]]="VNT",Tabla1[[#This Row],[Sale]]-Tabla1[[#This Row],[Cost]],-Tabla1[[#This Row],[Cost]]*Tabla1[[#This Row],[Cant]])</f>
        <v>6900</v>
      </c>
      <c r="P7213" s="8">
        <f>IF(Tabla1[[#This Row],[Mov]]="VNT",-Tabla1[[#This Row],[Cant]],Tabla1[[#This Row],[Cant]])</f>
        <v>-1</v>
      </c>
      <c r="Q7213" s="8">
        <f>DAY(Tabla1[[#This Row],[Date]])</f>
        <v>18</v>
      </c>
      <c r="R7213" s="8">
        <f>MONTH(Tabla1[[#This Row],[Date]])</f>
        <v>2</v>
      </c>
      <c r="S7213" s="8">
        <f>YEAR(Tabla1[[#This Row],[Date]])</f>
        <v>2023</v>
      </c>
    </row>
    <row r="7214" spans="1:19" x14ac:dyDescent="0.2">
      <c r="A7214">
        <v>7186</v>
      </c>
      <c r="B7214" s="1">
        <v>44975</v>
      </c>
      <c r="C7214" t="s">
        <v>260</v>
      </c>
      <c r="D7214" t="s">
        <v>332</v>
      </c>
      <c r="E7214">
        <v>1</v>
      </c>
      <c r="F7214" t="s">
        <v>386</v>
      </c>
      <c r="G7214" t="s">
        <v>284</v>
      </c>
      <c r="H7214" t="s">
        <v>2083</v>
      </c>
      <c r="M7214" s="2">
        <v>58000</v>
      </c>
      <c r="N7214" s="2">
        <v>120000</v>
      </c>
      <c r="O7214" s="2">
        <f>IF(Tabla1[[#This Row],[Mov]]="VNT",Tabla1[[#This Row],[Sale]]-Tabla1[[#This Row],[Cost]],-Tabla1[[#This Row],[Cost]]*Tabla1[[#This Row],[Cant]])</f>
        <v>62000</v>
      </c>
      <c r="P7214" s="8">
        <f>IF(Tabla1[[#This Row],[Mov]]="VNT",-Tabla1[[#This Row],[Cant]],Tabla1[[#This Row],[Cant]])</f>
        <v>-1</v>
      </c>
      <c r="Q7214" s="8">
        <f>DAY(Tabla1[[#This Row],[Date]])</f>
        <v>18</v>
      </c>
      <c r="R7214" s="8">
        <f>MONTH(Tabla1[[#This Row],[Date]])</f>
        <v>2</v>
      </c>
      <c r="S7214" s="8">
        <f>YEAR(Tabla1[[#This Row],[Date]])</f>
        <v>2023</v>
      </c>
    </row>
    <row r="7215" spans="1:19" x14ac:dyDescent="0.2">
      <c r="A7215">
        <v>7187</v>
      </c>
      <c r="B7215" s="1">
        <v>44975</v>
      </c>
      <c r="C7215" t="s">
        <v>260</v>
      </c>
      <c r="D7215" t="s">
        <v>332</v>
      </c>
      <c r="E7215">
        <v>1</v>
      </c>
      <c r="F7215" t="s">
        <v>225</v>
      </c>
      <c r="G7215" t="s">
        <v>284</v>
      </c>
      <c r="H7215" t="s">
        <v>2083</v>
      </c>
      <c r="M7215" s="2">
        <v>1100</v>
      </c>
      <c r="N7215" s="2">
        <v>5000</v>
      </c>
      <c r="O7215" s="2">
        <f>IF(Tabla1[[#This Row],[Mov]]="VNT",Tabla1[[#This Row],[Sale]]-Tabla1[[#This Row],[Cost]],-Tabla1[[#This Row],[Cost]]*Tabla1[[#This Row],[Cant]])</f>
        <v>3900</v>
      </c>
      <c r="P7215" s="8">
        <f>IF(Tabla1[[#This Row],[Mov]]="VNT",-Tabla1[[#This Row],[Cant]],Tabla1[[#This Row],[Cant]])</f>
        <v>-1</v>
      </c>
      <c r="Q7215" s="8">
        <f>DAY(Tabla1[[#This Row],[Date]])</f>
        <v>18</v>
      </c>
      <c r="R7215" s="8">
        <f>MONTH(Tabla1[[#This Row],[Date]])</f>
        <v>2</v>
      </c>
      <c r="S7215" s="8">
        <f>YEAR(Tabla1[[#This Row],[Date]])</f>
        <v>2023</v>
      </c>
    </row>
    <row r="7216" spans="1:19" x14ac:dyDescent="0.2">
      <c r="A7216">
        <v>7188</v>
      </c>
      <c r="B7216" s="1">
        <v>44975</v>
      </c>
      <c r="C7216" t="s">
        <v>260</v>
      </c>
      <c r="D7216" t="s">
        <v>332</v>
      </c>
      <c r="E7216">
        <v>1</v>
      </c>
      <c r="F7216" t="s">
        <v>458</v>
      </c>
      <c r="G7216" t="s">
        <v>284</v>
      </c>
      <c r="H7216" t="s">
        <v>2597</v>
      </c>
      <c r="M7216" s="2">
        <v>0</v>
      </c>
      <c r="N7216" s="2">
        <v>25000</v>
      </c>
      <c r="O7216" s="2">
        <f>IF(Tabla1[[#This Row],[Mov]]="VNT",Tabla1[[#This Row],[Sale]]-Tabla1[[#This Row],[Cost]],-Tabla1[[#This Row],[Cost]]*Tabla1[[#This Row],[Cant]])</f>
        <v>25000</v>
      </c>
      <c r="P7216" s="8">
        <f>IF(Tabla1[[#This Row],[Mov]]="VNT",-Tabla1[[#This Row],[Cant]],Tabla1[[#This Row],[Cant]])</f>
        <v>-1</v>
      </c>
      <c r="Q7216" s="8">
        <f>DAY(Tabla1[[#This Row],[Date]])</f>
        <v>18</v>
      </c>
      <c r="R7216" s="8">
        <f>MONTH(Tabla1[[#This Row],[Date]])</f>
        <v>2</v>
      </c>
      <c r="S7216" s="8">
        <f>YEAR(Tabla1[[#This Row],[Date]])</f>
        <v>2023</v>
      </c>
    </row>
    <row r="7217" spans="1:19" x14ac:dyDescent="0.2">
      <c r="A7217">
        <v>7189</v>
      </c>
      <c r="B7217" s="1">
        <v>44975</v>
      </c>
      <c r="C7217" t="s">
        <v>260</v>
      </c>
      <c r="D7217" t="s">
        <v>332</v>
      </c>
      <c r="E7217">
        <v>1</v>
      </c>
      <c r="F7217" t="s">
        <v>225</v>
      </c>
      <c r="G7217" t="s">
        <v>860</v>
      </c>
      <c r="H7217" t="s">
        <v>361</v>
      </c>
      <c r="M7217" s="2">
        <v>1100</v>
      </c>
      <c r="N7217" s="2">
        <v>10000</v>
      </c>
      <c r="O7217" s="2">
        <f>IF(Tabla1[[#This Row],[Mov]]="VNT",Tabla1[[#This Row],[Sale]]-Tabla1[[#This Row],[Cost]],-Tabla1[[#This Row],[Cost]]*Tabla1[[#This Row],[Cant]])</f>
        <v>8900</v>
      </c>
      <c r="P7217" s="8">
        <f>IF(Tabla1[[#This Row],[Mov]]="VNT",-Tabla1[[#This Row],[Cant]],Tabla1[[#This Row],[Cant]])</f>
        <v>-1</v>
      </c>
      <c r="Q7217" s="8">
        <f>DAY(Tabla1[[#This Row],[Date]])</f>
        <v>18</v>
      </c>
      <c r="R7217" s="8">
        <f>MONTH(Tabla1[[#This Row],[Date]])</f>
        <v>2</v>
      </c>
      <c r="S7217" s="8">
        <f>YEAR(Tabla1[[#This Row],[Date]])</f>
        <v>2023</v>
      </c>
    </row>
    <row r="7218" spans="1:19" x14ac:dyDescent="0.2">
      <c r="A7218">
        <v>7190</v>
      </c>
      <c r="B7218" s="1">
        <v>44975</v>
      </c>
      <c r="C7218" t="s">
        <v>260</v>
      </c>
      <c r="D7218" t="s">
        <v>332</v>
      </c>
      <c r="E7218">
        <v>1</v>
      </c>
      <c r="F7218" t="s">
        <v>224</v>
      </c>
      <c r="G7218" t="s">
        <v>860</v>
      </c>
      <c r="H7218" t="s">
        <v>361</v>
      </c>
      <c r="M7218" s="2">
        <v>8000</v>
      </c>
      <c r="N7218" s="2">
        <v>20000</v>
      </c>
      <c r="O7218" s="2">
        <f>IF(Tabla1[[#This Row],[Mov]]="VNT",Tabla1[[#This Row],[Sale]]-Tabla1[[#This Row],[Cost]],-Tabla1[[#This Row],[Cost]]*Tabla1[[#This Row],[Cant]])</f>
        <v>12000</v>
      </c>
      <c r="P7218" s="8">
        <f>IF(Tabla1[[#This Row],[Mov]]="VNT",-Tabla1[[#This Row],[Cant]],Tabla1[[#This Row],[Cant]])</f>
        <v>-1</v>
      </c>
      <c r="Q7218" s="8">
        <f>DAY(Tabla1[[#This Row],[Date]])</f>
        <v>18</v>
      </c>
      <c r="R7218" s="8">
        <f>MONTH(Tabla1[[#This Row],[Date]])</f>
        <v>2</v>
      </c>
      <c r="S7218" s="8">
        <f>YEAR(Tabla1[[#This Row],[Date]])</f>
        <v>2023</v>
      </c>
    </row>
    <row r="7219" spans="1:19" x14ac:dyDescent="0.2">
      <c r="A7219">
        <v>7191</v>
      </c>
      <c r="B7219" s="1">
        <v>44975</v>
      </c>
      <c r="C7219" t="s">
        <v>260</v>
      </c>
      <c r="D7219" t="s">
        <v>332</v>
      </c>
      <c r="E7219">
        <v>1</v>
      </c>
      <c r="F7219" t="s">
        <v>225</v>
      </c>
      <c r="G7219" t="s">
        <v>860</v>
      </c>
      <c r="H7219" t="s">
        <v>2178</v>
      </c>
      <c r="M7219" s="2">
        <v>1100</v>
      </c>
      <c r="N7219" s="2">
        <v>10000</v>
      </c>
      <c r="O7219" s="2">
        <f>IF(Tabla1[[#This Row],[Mov]]="VNT",Tabla1[[#This Row],[Sale]]-Tabla1[[#This Row],[Cost]],-Tabla1[[#This Row],[Cost]]*Tabla1[[#This Row],[Cant]])</f>
        <v>8900</v>
      </c>
      <c r="P7219" s="8">
        <f>IF(Tabla1[[#This Row],[Mov]]="VNT",-Tabla1[[#This Row],[Cant]],Tabla1[[#This Row],[Cant]])</f>
        <v>-1</v>
      </c>
      <c r="Q7219" s="8">
        <f>DAY(Tabla1[[#This Row],[Date]])</f>
        <v>18</v>
      </c>
      <c r="R7219" s="8">
        <f>MONTH(Tabla1[[#This Row],[Date]])</f>
        <v>2</v>
      </c>
      <c r="S7219" s="8">
        <f>YEAR(Tabla1[[#This Row],[Date]])</f>
        <v>2023</v>
      </c>
    </row>
    <row r="7220" spans="1:19" x14ac:dyDescent="0.2">
      <c r="A7220">
        <v>7192</v>
      </c>
      <c r="B7220" s="1">
        <v>44975</v>
      </c>
      <c r="C7220" t="s">
        <v>260</v>
      </c>
      <c r="D7220" t="s">
        <v>332</v>
      </c>
      <c r="E7220">
        <v>1</v>
      </c>
      <c r="F7220" t="s">
        <v>224</v>
      </c>
      <c r="G7220" t="s">
        <v>860</v>
      </c>
      <c r="H7220" t="s">
        <v>2178</v>
      </c>
      <c r="M7220" s="2">
        <v>8000</v>
      </c>
      <c r="N7220" s="2">
        <v>20000</v>
      </c>
      <c r="O7220" s="2">
        <f>IF(Tabla1[[#This Row],[Mov]]="VNT",Tabla1[[#This Row],[Sale]]-Tabla1[[#This Row],[Cost]],-Tabla1[[#This Row],[Cost]]*Tabla1[[#This Row],[Cant]])</f>
        <v>12000</v>
      </c>
      <c r="P7220" s="8">
        <f>IF(Tabla1[[#This Row],[Mov]]="VNT",-Tabla1[[#This Row],[Cant]],Tabla1[[#This Row],[Cant]])</f>
        <v>-1</v>
      </c>
      <c r="Q7220" s="8">
        <f>DAY(Tabla1[[#This Row],[Date]])</f>
        <v>18</v>
      </c>
      <c r="R7220" s="8">
        <f>MONTH(Tabla1[[#This Row],[Date]])</f>
        <v>2</v>
      </c>
      <c r="S7220" s="8">
        <f>YEAR(Tabla1[[#This Row],[Date]])</f>
        <v>2023</v>
      </c>
    </row>
    <row r="7221" spans="1:19" x14ac:dyDescent="0.2">
      <c r="A7221">
        <v>7193</v>
      </c>
      <c r="B7221" s="1">
        <v>44975</v>
      </c>
      <c r="C7221" t="s">
        <v>260</v>
      </c>
      <c r="D7221" t="s">
        <v>332</v>
      </c>
      <c r="E7221">
        <v>1</v>
      </c>
      <c r="F7221" t="s">
        <v>21</v>
      </c>
      <c r="G7221" t="s">
        <v>272</v>
      </c>
      <c r="H7221" t="s">
        <v>830</v>
      </c>
      <c r="M7221" s="2">
        <v>3500</v>
      </c>
      <c r="N7221" s="2">
        <v>15000</v>
      </c>
      <c r="O7221" s="2">
        <f>IF(Tabla1[[#This Row],[Mov]]="VNT",Tabla1[[#This Row],[Sale]]-Tabla1[[#This Row],[Cost]],-Tabla1[[#This Row],[Cost]]*Tabla1[[#This Row],[Cant]])</f>
        <v>11500</v>
      </c>
      <c r="P7221" s="8">
        <f>IF(Tabla1[[#This Row],[Mov]]="VNT",-Tabla1[[#This Row],[Cant]],Tabla1[[#This Row],[Cant]])</f>
        <v>-1</v>
      </c>
      <c r="Q7221" s="8">
        <f>DAY(Tabla1[[#This Row],[Date]])</f>
        <v>18</v>
      </c>
      <c r="R7221" s="8">
        <f>MONTH(Tabla1[[#This Row],[Date]])</f>
        <v>2</v>
      </c>
      <c r="S7221" s="8">
        <f>YEAR(Tabla1[[#This Row],[Date]])</f>
        <v>2023</v>
      </c>
    </row>
    <row r="7222" spans="1:19" x14ac:dyDescent="0.2">
      <c r="A7222">
        <v>7194</v>
      </c>
      <c r="B7222" s="1">
        <v>44975</v>
      </c>
      <c r="C7222" t="s">
        <v>260</v>
      </c>
      <c r="D7222" t="s">
        <v>332</v>
      </c>
      <c r="E7222">
        <v>1</v>
      </c>
      <c r="F7222" t="s">
        <v>891</v>
      </c>
      <c r="G7222" t="s">
        <v>262</v>
      </c>
      <c r="H7222" t="s">
        <v>299</v>
      </c>
      <c r="M7222" s="2">
        <v>3500</v>
      </c>
      <c r="N7222" s="2">
        <v>10000</v>
      </c>
      <c r="O7222" s="2">
        <f>IF(Tabla1[[#This Row],[Mov]]="VNT",Tabla1[[#This Row],[Sale]]-Tabla1[[#This Row],[Cost]],-Tabla1[[#This Row],[Cost]]*Tabla1[[#This Row],[Cant]])</f>
        <v>6500</v>
      </c>
      <c r="P7222" s="8">
        <f>IF(Tabla1[[#This Row],[Mov]]="VNT",-Tabla1[[#This Row],[Cant]],Tabla1[[#This Row],[Cant]])</f>
        <v>-1</v>
      </c>
      <c r="Q7222" s="8">
        <f>DAY(Tabla1[[#This Row],[Date]])</f>
        <v>18</v>
      </c>
      <c r="R7222" s="8">
        <f>MONTH(Tabla1[[#This Row],[Date]])</f>
        <v>2</v>
      </c>
      <c r="S7222" s="8">
        <f>YEAR(Tabla1[[#This Row],[Date]])</f>
        <v>2023</v>
      </c>
    </row>
    <row r="7223" spans="1:19" x14ac:dyDescent="0.2">
      <c r="A7223">
        <v>7195</v>
      </c>
      <c r="B7223" s="1">
        <v>44975</v>
      </c>
      <c r="C7223" t="s">
        <v>260</v>
      </c>
      <c r="D7223" t="s">
        <v>332</v>
      </c>
      <c r="E7223">
        <v>1</v>
      </c>
      <c r="F7223" t="s">
        <v>224</v>
      </c>
      <c r="G7223" t="s">
        <v>860</v>
      </c>
      <c r="H7223" t="s">
        <v>361</v>
      </c>
      <c r="M7223" s="2">
        <v>8000</v>
      </c>
      <c r="N7223" s="2">
        <v>20000</v>
      </c>
      <c r="O7223" s="2">
        <f>IF(Tabla1[[#This Row],[Mov]]="VNT",Tabla1[[#This Row],[Sale]]-Tabla1[[#This Row],[Cost]],-Tabla1[[#This Row],[Cost]]*Tabla1[[#This Row],[Cant]])</f>
        <v>12000</v>
      </c>
      <c r="P7223" s="8">
        <f>IF(Tabla1[[#This Row],[Mov]]="VNT",-Tabla1[[#This Row],[Cant]],Tabla1[[#This Row],[Cant]])</f>
        <v>-1</v>
      </c>
      <c r="Q7223" s="8">
        <f>DAY(Tabla1[[#This Row],[Date]])</f>
        <v>18</v>
      </c>
      <c r="R7223" s="8">
        <f>MONTH(Tabla1[[#This Row],[Date]])</f>
        <v>2</v>
      </c>
      <c r="S7223" s="8">
        <f>YEAR(Tabla1[[#This Row],[Date]])</f>
        <v>2023</v>
      </c>
    </row>
    <row r="7224" spans="1:19" x14ac:dyDescent="0.2">
      <c r="A7224">
        <v>7196</v>
      </c>
      <c r="B7224" s="1">
        <v>44975</v>
      </c>
      <c r="C7224" t="s">
        <v>260</v>
      </c>
      <c r="D7224" t="s">
        <v>332</v>
      </c>
      <c r="E7224">
        <v>1</v>
      </c>
      <c r="F7224" t="s">
        <v>21</v>
      </c>
      <c r="G7224" t="s">
        <v>272</v>
      </c>
      <c r="H7224" t="s">
        <v>1522</v>
      </c>
      <c r="M7224" s="2">
        <v>2800</v>
      </c>
      <c r="N7224" s="2">
        <v>10000</v>
      </c>
      <c r="O7224" s="2">
        <f>IF(Tabla1[[#This Row],[Mov]]="VNT",Tabla1[[#This Row],[Sale]]-Tabla1[[#This Row],[Cost]],-Tabla1[[#This Row],[Cost]]*Tabla1[[#This Row],[Cant]])</f>
        <v>7200</v>
      </c>
      <c r="P7224" s="8">
        <f>IF(Tabla1[[#This Row],[Mov]]="VNT",-Tabla1[[#This Row],[Cant]],Tabla1[[#This Row],[Cant]])</f>
        <v>-1</v>
      </c>
      <c r="Q7224" s="8">
        <f>DAY(Tabla1[[#This Row],[Date]])</f>
        <v>18</v>
      </c>
      <c r="R7224" s="8">
        <f>MONTH(Tabla1[[#This Row],[Date]])</f>
        <v>2</v>
      </c>
      <c r="S7224" s="8">
        <f>YEAR(Tabla1[[#This Row],[Date]])</f>
        <v>2023</v>
      </c>
    </row>
    <row r="7225" spans="1:19" x14ac:dyDescent="0.2">
      <c r="A7225">
        <v>7197</v>
      </c>
      <c r="B7225" s="1">
        <v>44975</v>
      </c>
      <c r="C7225" t="s">
        <v>260</v>
      </c>
      <c r="D7225" t="s">
        <v>332</v>
      </c>
      <c r="E7225">
        <v>1</v>
      </c>
      <c r="F7225" t="s">
        <v>458</v>
      </c>
      <c r="G7225" t="s">
        <v>266</v>
      </c>
      <c r="H7225" t="s">
        <v>2598</v>
      </c>
      <c r="M7225" s="2">
        <v>0</v>
      </c>
      <c r="N7225" s="2">
        <v>10000</v>
      </c>
      <c r="O7225" s="2">
        <f>IF(Tabla1[[#This Row],[Mov]]="VNT",Tabla1[[#This Row],[Sale]]-Tabla1[[#This Row],[Cost]],-Tabla1[[#This Row],[Cost]]*Tabla1[[#This Row],[Cant]])</f>
        <v>10000</v>
      </c>
      <c r="P7225" s="8">
        <f>IF(Tabla1[[#This Row],[Mov]]="VNT",-Tabla1[[#This Row],[Cant]],Tabla1[[#This Row],[Cant]])</f>
        <v>-1</v>
      </c>
      <c r="Q7225" s="8">
        <f>DAY(Tabla1[[#This Row],[Date]])</f>
        <v>18</v>
      </c>
      <c r="R7225" s="8">
        <f>MONTH(Tabla1[[#This Row],[Date]])</f>
        <v>2</v>
      </c>
      <c r="S7225" s="8">
        <f>YEAR(Tabla1[[#This Row],[Date]])</f>
        <v>2023</v>
      </c>
    </row>
    <row r="7226" spans="1:19" x14ac:dyDescent="0.2">
      <c r="A7226">
        <v>7198</v>
      </c>
      <c r="B7226" s="1">
        <v>44975</v>
      </c>
      <c r="C7226" t="s">
        <v>260</v>
      </c>
      <c r="D7226" t="s">
        <v>332</v>
      </c>
      <c r="E7226">
        <v>1</v>
      </c>
      <c r="F7226" t="s">
        <v>21</v>
      </c>
      <c r="G7226" t="s">
        <v>272</v>
      </c>
      <c r="H7226" t="s">
        <v>1522</v>
      </c>
      <c r="M7226" s="2">
        <v>2800</v>
      </c>
      <c r="N7226" s="2">
        <v>10000</v>
      </c>
      <c r="O7226" s="2">
        <f>IF(Tabla1[[#This Row],[Mov]]="VNT",Tabla1[[#This Row],[Sale]]-Tabla1[[#This Row],[Cost]],-Tabla1[[#This Row],[Cost]]*Tabla1[[#This Row],[Cant]])</f>
        <v>7200</v>
      </c>
      <c r="P7226" s="8">
        <f>IF(Tabla1[[#This Row],[Mov]]="VNT",-Tabla1[[#This Row],[Cant]],Tabla1[[#This Row],[Cant]])</f>
        <v>-1</v>
      </c>
      <c r="Q7226" s="8">
        <f>DAY(Tabla1[[#This Row],[Date]])</f>
        <v>18</v>
      </c>
      <c r="R7226" s="8">
        <f>MONTH(Tabla1[[#This Row],[Date]])</f>
        <v>2</v>
      </c>
      <c r="S7226" s="8">
        <f>YEAR(Tabla1[[#This Row],[Date]])</f>
        <v>2023</v>
      </c>
    </row>
    <row r="7227" spans="1:19" x14ac:dyDescent="0.2">
      <c r="A7227">
        <v>7199</v>
      </c>
      <c r="B7227" s="1">
        <v>44975</v>
      </c>
      <c r="C7227" t="s">
        <v>260</v>
      </c>
      <c r="D7227" t="s">
        <v>332</v>
      </c>
      <c r="E7227">
        <v>1</v>
      </c>
      <c r="F7227" t="s">
        <v>891</v>
      </c>
      <c r="G7227" t="s">
        <v>284</v>
      </c>
      <c r="H7227" t="s">
        <v>1691</v>
      </c>
      <c r="M7227" s="2">
        <v>3500</v>
      </c>
      <c r="N7227" s="2">
        <v>10000</v>
      </c>
      <c r="O7227" s="2">
        <f>IF(Tabla1[[#This Row],[Mov]]="VNT",Tabla1[[#This Row],[Sale]]-Tabla1[[#This Row],[Cost]],-Tabla1[[#This Row],[Cost]]*Tabla1[[#This Row],[Cant]])</f>
        <v>6500</v>
      </c>
      <c r="P7227" s="8">
        <f>IF(Tabla1[[#This Row],[Mov]]="VNT",-Tabla1[[#This Row],[Cant]],Tabla1[[#This Row],[Cant]])</f>
        <v>-1</v>
      </c>
      <c r="Q7227" s="8">
        <f>DAY(Tabla1[[#This Row],[Date]])</f>
        <v>18</v>
      </c>
      <c r="R7227" s="8">
        <f>MONTH(Tabla1[[#This Row],[Date]])</f>
        <v>2</v>
      </c>
      <c r="S7227" s="8">
        <f>YEAR(Tabla1[[#This Row],[Date]])</f>
        <v>2023</v>
      </c>
    </row>
    <row r="7228" spans="1:19" x14ac:dyDescent="0.2">
      <c r="A7228">
        <v>7200</v>
      </c>
      <c r="B7228" s="1">
        <v>44975</v>
      </c>
      <c r="C7228" t="s">
        <v>260</v>
      </c>
      <c r="D7228" t="s">
        <v>332</v>
      </c>
      <c r="E7228">
        <v>1</v>
      </c>
      <c r="F7228" t="s">
        <v>26</v>
      </c>
      <c r="G7228" t="s">
        <v>273</v>
      </c>
      <c r="H7228" t="s">
        <v>2353</v>
      </c>
      <c r="M7228" s="2">
        <v>25000</v>
      </c>
      <c r="N7228" s="2">
        <v>55000</v>
      </c>
      <c r="O7228" s="2">
        <f>IF(Tabla1[[#This Row],[Mov]]="VNT",Tabla1[[#This Row],[Sale]]-Tabla1[[#This Row],[Cost]],-Tabla1[[#This Row],[Cost]]*Tabla1[[#This Row],[Cant]])</f>
        <v>30000</v>
      </c>
      <c r="P7228" s="8">
        <f>IF(Tabla1[[#This Row],[Mov]]="VNT",-Tabla1[[#This Row],[Cant]],Tabla1[[#This Row],[Cant]])</f>
        <v>-1</v>
      </c>
      <c r="Q7228" s="8">
        <f>DAY(Tabla1[[#This Row],[Date]])</f>
        <v>18</v>
      </c>
      <c r="R7228" s="8">
        <f>MONTH(Tabla1[[#This Row],[Date]])</f>
        <v>2</v>
      </c>
      <c r="S7228" s="8">
        <f>YEAR(Tabla1[[#This Row],[Date]])</f>
        <v>2023</v>
      </c>
    </row>
    <row r="7229" spans="1:19" x14ac:dyDescent="0.2">
      <c r="A7229">
        <v>7201</v>
      </c>
      <c r="B7229" s="1">
        <v>44975</v>
      </c>
      <c r="C7229" t="s">
        <v>260</v>
      </c>
      <c r="D7229" t="s">
        <v>332</v>
      </c>
      <c r="E7229">
        <v>1</v>
      </c>
      <c r="F7229" t="s">
        <v>26</v>
      </c>
      <c r="G7229" t="s">
        <v>273</v>
      </c>
      <c r="H7229" t="s">
        <v>2351</v>
      </c>
      <c r="M7229" s="2">
        <v>12000</v>
      </c>
      <c r="N7229" s="2">
        <v>24000</v>
      </c>
      <c r="O7229" s="2">
        <f>IF(Tabla1[[#This Row],[Mov]]="VNT",Tabla1[[#This Row],[Sale]]-Tabla1[[#This Row],[Cost]],-Tabla1[[#This Row],[Cost]]*Tabla1[[#This Row],[Cant]])</f>
        <v>12000</v>
      </c>
      <c r="P7229" s="8">
        <f>IF(Tabla1[[#This Row],[Mov]]="VNT",-Tabla1[[#This Row],[Cant]],Tabla1[[#This Row],[Cant]])</f>
        <v>-1</v>
      </c>
      <c r="Q7229" s="8">
        <f>DAY(Tabla1[[#This Row],[Date]])</f>
        <v>18</v>
      </c>
      <c r="R7229" s="8">
        <f>MONTH(Tabla1[[#This Row],[Date]])</f>
        <v>2</v>
      </c>
      <c r="S7229" s="8">
        <f>YEAR(Tabla1[[#This Row],[Date]])</f>
        <v>2023</v>
      </c>
    </row>
    <row r="7230" spans="1:19" x14ac:dyDescent="0.2">
      <c r="A7230">
        <v>7202</v>
      </c>
      <c r="B7230" s="1">
        <v>44975</v>
      </c>
      <c r="C7230" t="s">
        <v>260</v>
      </c>
      <c r="D7230" t="s">
        <v>332</v>
      </c>
      <c r="E7230">
        <v>1</v>
      </c>
      <c r="F7230" t="s">
        <v>386</v>
      </c>
      <c r="G7230" t="s">
        <v>284</v>
      </c>
      <c r="H7230" t="s">
        <v>2599</v>
      </c>
      <c r="M7230" s="2">
        <v>110000</v>
      </c>
      <c r="N7230" s="2">
        <v>180000</v>
      </c>
      <c r="O7230" s="2">
        <f>IF(Tabla1[[#This Row],[Mov]]="VNT",Tabla1[[#This Row],[Sale]]-Tabla1[[#This Row],[Cost]],-Tabla1[[#This Row],[Cost]]*Tabla1[[#This Row],[Cant]])</f>
        <v>70000</v>
      </c>
      <c r="P7230" s="8">
        <f>IF(Tabla1[[#This Row],[Mov]]="VNT",-Tabla1[[#This Row],[Cant]],Tabla1[[#This Row],[Cant]])</f>
        <v>-1</v>
      </c>
      <c r="Q7230" s="8">
        <f>DAY(Tabla1[[#This Row],[Date]])</f>
        <v>18</v>
      </c>
      <c r="R7230" s="8">
        <f>MONTH(Tabla1[[#This Row],[Date]])</f>
        <v>2</v>
      </c>
      <c r="S7230" s="8">
        <f>YEAR(Tabla1[[#This Row],[Date]])</f>
        <v>2023</v>
      </c>
    </row>
    <row r="7231" spans="1:19" x14ac:dyDescent="0.2">
      <c r="A7231">
        <v>7203</v>
      </c>
      <c r="B7231" s="1">
        <v>44975</v>
      </c>
      <c r="C7231" t="s">
        <v>260</v>
      </c>
      <c r="D7231" t="s">
        <v>332</v>
      </c>
      <c r="E7231">
        <v>1</v>
      </c>
      <c r="F7231" t="s">
        <v>116</v>
      </c>
      <c r="G7231" t="s">
        <v>347</v>
      </c>
      <c r="H7231" t="s">
        <v>518</v>
      </c>
      <c r="M7231" s="2">
        <v>29438</v>
      </c>
      <c r="N7231" s="2">
        <v>31500</v>
      </c>
      <c r="O7231" s="2">
        <f>IF(Tabla1[[#This Row],[Mov]]="VNT",Tabla1[[#This Row],[Sale]]-Tabla1[[#This Row],[Cost]],-Tabla1[[#This Row],[Cost]]*Tabla1[[#This Row],[Cant]])</f>
        <v>2062</v>
      </c>
      <c r="P7231" s="8">
        <f>IF(Tabla1[[#This Row],[Mov]]="VNT",-Tabla1[[#This Row],[Cant]],Tabla1[[#This Row],[Cant]])</f>
        <v>-1</v>
      </c>
      <c r="Q7231" s="8">
        <f>DAY(Tabla1[[#This Row],[Date]])</f>
        <v>18</v>
      </c>
      <c r="R7231" s="8">
        <f>MONTH(Tabla1[[#This Row],[Date]])</f>
        <v>2</v>
      </c>
      <c r="S7231" s="8">
        <f>YEAR(Tabla1[[#This Row],[Date]])</f>
        <v>2023</v>
      </c>
    </row>
    <row r="7232" spans="1:19" x14ac:dyDescent="0.2">
      <c r="A7232">
        <v>7204</v>
      </c>
      <c r="B7232" s="1">
        <v>44975</v>
      </c>
      <c r="C7232" t="s">
        <v>260</v>
      </c>
      <c r="D7232" t="s">
        <v>332</v>
      </c>
      <c r="E7232">
        <v>1</v>
      </c>
      <c r="F7232" t="s">
        <v>455</v>
      </c>
      <c r="G7232" t="s">
        <v>382</v>
      </c>
      <c r="H7232" t="s">
        <v>509</v>
      </c>
      <c r="M7232" s="2">
        <v>0</v>
      </c>
      <c r="N7232" s="2">
        <v>4000</v>
      </c>
      <c r="O7232" s="2">
        <f>IF(Tabla1[[#This Row],[Mov]]="VNT",Tabla1[[#This Row],[Sale]]-Tabla1[[#This Row],[Cost]],-Tabla1[[#This Row],[Cost]]*Tabla1[[#This Row],[Cant]])</f>
        <v>4000</v>
      </c>
      <c r="P7232" s="8">
        <f>IF(Tabla1[[#This Row],[Mov]]="VNT",-Tabla1[[#This Row],[Cant]],Tabla1[[#This Row],[Cant]])</f>
        <v>-1</v>
      </c>
      <c r="Q7232" s="8">
        <f>DAY(Tabla1[[#This Row],[Date]])</f>
        <v>18</v>
      </c>
      <c r="R7232" s="8">
        <f>MONTH(Tabla1[[#This Row],[Date]])</f>
        <v>2</v>
      </c>
      <c r="S7232" s="8">
        <f>YEAR(Tabla1[[#This Row],[Date]])</f>
        <v>2023</v>
      </c>
    </row>
    <row r="7233" spans="1:19" x14ac:dyDescent="0.2">
      <c r="A7233">
        <v>7205</v>
      </c>
      <c r="B7233" s="1">
        <v>44975</v>
      </c>
      <c r="C7233" t="s">
        <v>260</v>
      </c>
      <c r="D7233" t="s">
        <v>332</v>
      </c>
      <c r="E7233">
        <v>1</v>
      </c>
      <c r="F7233" t="s">
        <v>761</v>
      </c>
      <c r="G7233" t="s">
        <v>761</v>
      </c>
      <c r="H7233" t="s">
        <v>761</v>
      </c>
      <c r="M7233" s="2">
        <v>3000</v>
      </c>
      <c r="N7233" s="2">
        <v>10000</v>
      </c>
      <c r="O7233" s="2">
        <f>IF(Tabla1[[#This Row],[Mov]]="VNT",Tabla1[[#This Row],[Sale]]-Tabla1[[#This Row],[Cost]],-Tabla1[[#This Row],[Cost]]*Tabla1[[#This Row],[Cant]])</f>
        <v>7000</v>
      </c>
      <c r="P7233" s="8">
        <f>IF(Tabla1[[#This Row],[Mov]]="VNT",-Tabla1[[#This Row],[Cant]],Tabla1[[#This Row],[Cant]])</f>
        <v>-1</v>
      </c>
      <c r="Q7233" s="8">
        <f>DAY(Tabla1[[#This Row],[Date]])</f>
        <v>18</v>
      </c>
      <c r="R7233" s="8">
        <f>MONTH(Tabla1[[#This Row],[Date]])</f>
        <v>2</v>
      </c>
      <c r="S7233" s="8">
        <f>YEAR(Tabla1[[#This Row],[Date]])</f>
        <v>2023</v>
      </c>
    </row>
    <row r="7234" spans="1:19" x14ac:dyDescent="0.2">
      <c r="A7234">
        <v>7206</v>
      </c>
      <c r="B7234" s="1">
        <v>44975</v>
      </c>
      <c r="C7234" t="s">
        <v>260</v>
      </c>
      <c r="D7234" t="s">
        <v>332</v>
      </c>
      <c r="E7234">
        <v>1</v>
      </c>
      <c r="F7234" t="s">
        <v>26</v>
      </c>
      <c r="G7234" t="s">
        <v>264</v>
      </c>
      <c r="H7234" t="s">
        <v>20</v>
      </c>
      <c r="M7234" s="2">
        <v>8000</v>
      </c>
      <c r="N7234" s="2">
        <v>20000</v>
      </c>
      <c r="O7234" s="2">
        <f>IF(Tabla1[[#This Row],[Mov]]="VNT",Tabla1[[#This Row],[Sale]]-Tabla1[[#This Row],[Cost]],-Tabla1[[#This Row],[Cost]]*Tabla1[[#This Row],[Cant]])</f>
        <v>12000</v>
      </c>
      <c r="P7234" s="8">
        <f>IF(Tabla1[[#This Row],[Mov]]="VNT",-Tabla1[[#This Row],[Cant]],Tabla1[[#This Row],[Cant]])</f>
        <v>-1</v>
      </c>
      <c r="Q7234" s="8">
        <f>DAY(Tabla1[[#This Row],[Date]])</f>
        <v>18</v>
      </c>
      <c r="R7234" s="8">
        <f>MONTH(Tabla1[[#This Row],[Date]])</f>
        <v>2</v>
      </c>
      <c r="S7234" s="8">
        <f>YEAR(Tabla1[[#This Row],[Date]])</f>
        <v>2023</v>
      </c>
    </row>
    <row r="7235" spans="1:19" x14ac:dyDescent="0.2">
      <c r="A7235">
        <v>7207</v>
      </c>
      <c r="B7235" s="1">
        <v>44975</v>
      </c>
      <c r="C7235" t="s">
        <v>260</v>
      </c>
      <c r="D7235" t="s">
        <v>332</v>
      </c>
      <c r="E7235">
        <v>1</v>
      </c>
      <c r="F7235" t="s">
        <v>21</v>
      </c>
      <c r="G7235" t="s">
        <v>272</v>
      </c>
      <c r="H7235" t="s">
        <v>24</v>
      </c>
      <c r="M7235" s="2">
        <v>3500</v>
      </c>
      <c r="N7235" s="2">
        <v>10000</v>
      </c>
      <c r="O7235" s="2">
        <f>IF(Tabla1[[#This Row],[Mov]]="VNT",Tabla1[[#This Row],[Sale]]-Tabla1[[#This Row],[Cost]],-Tabla1[[#This Row],[Cost]]*Tabla1[[#This Row],[Cant]])</f>
        <v>6500</v>
      </c>
      <c r="P7235" s="8">
        <f>IF(Tabla1[[#This Row],[Mov]]="VNT",-Tabla1[[#This Row],[Cant]],Tabla1[[#This Row],[Cant]])</f>
        <v>-1</v>
      </c>
      <c r="Q7235" s="8">
        <f>DAY(Tabla1[[#This Row],[Date]])</f>
        <v>18</v>
      </c>
      <c r="R7235" s="8">
        <f>MONTH(Tabla1[[#This Row],[Date]])</f>
        <v>2</v>
      </c>
      <c r="S7235" s="8">
        <f>YEAR(Tabla1[[#This Row],[Date]])</f>
        <v>2023</v>
      </c>
    </row>
    <row r="7236" spans="1:19" x14ac:dyDescent="0.2">
      <c r="A7236">
        <v>7208</v>
      </c>
      <c r="B7236" s="1">
        <v>44975</v>
      </c>
      <c r="C7236" t="s">
        <v>260</v>
      </c>
      <c r="D7236" t="s">
        <v>332</v>
      </c>
      <c r="E7236">
        <v>1</v>
      </c>
      <c r="F7236" t="s">
        <v>21</v>
      </c>
      <c r="G7236" t="s">
        <v>272</v>
      </c>
      <c r="H7236" t="s">
        <v>24</v>
      </c>
      <c r="M7236" s="2">
        <v>3500</v>
      </c>
      <c r="N7236" s="2">
        <v>10000</v>
      </c>
      <c r="O7236" s="2">
        <f>IF(Tabla1[[#This Row],[Mov]]="VNT",Tabla1[[#This Row],[Sale]]-Tabla1[[#This Row],[Cost]],-Tabla1[[#This Row],[Cost]]*Tabla1[[#This Row],[Cant]])</f>
        <v>6500</v>
      </c>
      <c r="P7236" s="8">
        <f>IF(Tabla1[[#This Row],[Mov]]="VNT",-Tabla1[[#This Row],[Cant]],Tabla1[[#This Row],[Cant]])</f>
        <v>-1</v>
      </c>
      <c r="Q7236" s="8">
        <f>DAY(Tabla1[[#This Row],[Date]])</f>
        <v>18</v>
      </c>
      <c r="R7236" s="8">
        <f>MONTH(Tabla1[[#This Row],[Date]])</f>
        <v>2</v>
      </c>
      <c r="S7236" s="8">
        <f>YEAR(Tabla1[[#This Row],[Date]])</f>
        <v>2023</v>
      </c>
    </row>
    <row r="7237" spans="1:19" x14ac:dyDescent="0.2">
      <c r="A7237">
        <v>7209</v>
      </c>
      <c r="B7237" s="1">
        <v>44975</v>
      </c>
      <c r="C7237" t="s">
        <v>260</v>
      </c>
      <c r="D7237" t="s">
        <v>332</v>
      </c>
      <c r="E7237">
        <v>1</v>
      </c>
      <c r="F7237" t="s">
        <v>116</v>
      </c>
      <c r="G7237" t="s">
        <v>347</v>
      </c>
      <c r="H7237" t="s">
        <v>518</v>
      </c>
      <c r="M7237" s="2">
        <v>6074</v>
      </c>
      <c r="N7237" s="2">
        <v>6500</v>
      </c>
      <c r="O7237" s="2">
        <f>IF(Tabla1[[#This Row],[Mov]]="VNT",Tabla1[[#This Row],[Sale]]-Tabla1[[#This Row],[Cost]],-Tabla1[[#This Row],[Cost]]*Tabla1[[#This Row],[Cant]])</f>
        <v>426</v>
      </c>
      <c r="P7237" s="8">
        <f>IF(Tabla1[[#This Row],[Mov]]="VNT",-Tabla1[[#This Row],[Cant]],Tabla1[[#This Row],[Cant]])</f>
        <v>-1</v>
      </c>
      <c r="Q7237" s="8">
        <f>DAY(Tabla1[[#This Row],[Date]])</f>
        <v>18</v>
      </c>
      <c r="R7237" s="8">
        <f>MONTH(Tabla1[[#This Row],[Date]])</f>
        <v>2</v>
      </c>
      <c r="S7237" s="8">
        <f>YEAR(Tabla1[[#This Row],[Date]])</f>
        <v>2023</v>
      </c>
    </row>
    <row r="7238" spans="1:19" x14ac:dyDescent="0.2">
      <c r="A7238">
        <v>7210</v>
      </c>
      <c r="B7238" s="1">
        <v>44975</v>
      </c>
      <c r="C7238" t="s">
        <v>260</v>
      </c>
      <c r="D7238" t="s">
        <v>332</v>
      </c>
      <c r="E7238">
        <v>1</v>
      </c>
      <c r="F7238" t="s">
        <v>116</v>
      </c>
      <c r="G7238" t="s">
        <v>347</v>
      </c>
      <c r="H7238" t="s">
        <v>518</v>
      </c>
      <c r="M7238" s="2">
        <v>3270</v>
      </c>
      <c r="N7238" s="2">
        <v>3500</v>
      </c>
      <c r="O7238" s="2">
        <f>IF(Tabla1[[#This Row],[Mov]]="VNT",Tabla1[[#This Row],[Sale]]-Tabla1[[#This Row],[Cost]],-Tabla1[[#This Row],[Cost]]*Tabla1[[#This Row],[Cant]])</f>
        <v>230</v>
      </c>
      <c r="P7238" s="8">
        <f>IF(Tabla1[[#This Row],[Mov]]="VNT",-Tabla1[[#This Row],[Cant]],Tabla1[[#This Row],[Cant]])</f>
        <v>-1</v>
      </c>
      <c r="Q7238" s="8">
        <f>DAY(Tabla1[[#This Row],[Date]])</f>
        <v>18</v>
      </c>
      <c r="R7238" s="8">
        <f>MONTH(Tabla1[[#This Row],[Date]])</f>
        <v>2</v>
      </c>
      <c r="S7238" s="8">
        <f>YEAR(Tabla1[[#This Row],[Date]])</f>
        <v>2023</v>
      </c>
    </row>
    <row r="7239" spans="1:19" x14ac:dyDescent="0.2">
      <c r="A7239">
        <v>7211</v>
      </c>
      <c r="B7239" s="1">
        <v>44975</v>
      </c>
      <c r="C7239" t="s">
        <v>260</v>
      </c>
      <c r="D7239" t="s">
        <v>122</v>
      </c>
      <c r="E7239">
        <v>1</v>
      </c>
      <c r="F7239" t="s">
        <v>458</v>
      </c>
      <c r="G7239" t="s">
        <v>349</v>
      </c>
      <c r="H7239" t="s">
        <v>515</v>
      </c>
      <c r="L7239" t="s">
        <v>992</v>
      </c>
      <c r="M7239" s="2">
        <v>0</v>
      </c>
      <c r="N7239" s="2">
        <v>6000</v>
      </c>
      <c r="O7239" s="2">
        <f>IF(Tabla1[[#This Row],[Mov]]="VNT",Tabla1[[#This Row],[Sale]]-Tabla1[[#This Row],[Cost]],-Tabla1[[#This Row],[Cost]]*Tabla1[[#This Row],[Cant]])</f>
        <v>6000</v>
      </c>
      <c r="P7239" s="8">
        <f>IF(Tabla1[[#This Row],[Mov]]="VNT",-Tabla1[[#This Row],[Cant]],Tabla1[[#This Row],[Cant]])</f>
        <v>-1</v>
      </c>
      <c r="Q7239" s="8">
        <f>DAY(Tabla1[[#This Row],[Date]])</f>
        <v>18</v>
      </c>
      <c r="R7239" s="8">
        <f>MONTH(Tabla1[[#This Row],[Date]])</f>
        <v>2</v>
      </c>
      <c r="S7239" s="8">
        <f>YEAR(Tabla1[[#This Row],[Date]])</f>
        <v>2023</v>
      </c>
    </row>
    <row r="7240" spans="1:19" x14ac:dyDescent="0.2">
      <c r="A7240">
        <v>7212</v>
      </c>
      <c r="B7240" s="1">
        <v>44976</v>
      </c>
      <c r="C7240" t="s">
        <v>260</v>
      </c>
      <c r="D7240" t="s">
        <v>332</v>
      </c>
      <c r="E7240">
        <v>1</v>
      </c>
      <c r="F7240" t="s">
        <v>103</v>
      </c>
      <c r="G7240" t="s">
        <v>284</v>
      </c>
      <c r="H7240" t="s">
        <v>907</v>
      </c>
      <c r="M7240" s="2">
        <v>163000</v>
      </c>
      <c r="N7240" s="2">
        <v>420000</v>
      </c>
      <c r="O7240" s="2">
        <f>IF(Tabla1[[#This Row],[Mov]]="VNT",Tabla1[[#This Row],[Sale]]-Tabla1[[#This Row],[Cost]],-Tabla1[[#This Row],[Cost]]*Tabla1[[#This Row],[Cant]])</f>
        <v>257000</v>
      </c>
      <c r="P7240" s="8">
        <f>IF(Tabla1[[#This Row],[Mov]]="VNT",-Tabla1[[#This Row],[Cant]],Tabla1[[#This Row],[Cant]])</f>
        <v>-1</v>
      </c>
      <c r="Q7240" s="8">
        <f>DAY(Tabla1[[#This Row],[Date]])</f>
        <v>19</v>
      </c>
      <c r="R7240" s="8">
        <f>MONTH(Tabla1[[#This Row],[Date]])</f>
        <v>2</v>
      </c>
      <c r="S7240" s="8">
        <f>YEAR(Tabla1[[#This Row],[Date]])</f>
        <v>2023</v>
      </c>
    </row>
    <row r="7241" spans="1:19" x14ac:dyDescent="0.2">
      <c r="A7241">
        <v>7213</v>
      </c>
      <c r="B7241" s="1">
        <v>44976</v>
      </c>
      <c r="C7241" t="s">
        <v>260</v>
      </c>
      <c r="D7241" t="s">
        <v>332</v>
      </c>
      <c r="E7241">
        <v>1</v>
      </c>
      <c r="F7241" t="s">
        <v>116</v>
      </c>
      <c r="G7241" t="s">
        <v>347</v>
      </c>
      <c r="H7241" t="s">
        <v>518</v>
      </c>
      <c r="M7241" s="2">
        <v>37849</v>
      </c>
      <c r="N7241" s="2">
        <v>40500</v>
      </c>
      <c r="O7241" s="2">
        <f>IF(Tabla1[[#This Row],[Mov]]="VNT",Tabla1[[#This Row],[Sale]]-Tabla1[[#This Row],[Cost]],-Tabla1[[#This Row],[Cost]]*Tabla1[[#This Row],[Cant]])</f>
        <v>2651</v>
      </c>
      <c r="P7241" s="8">
        <f>IF(Tabla1[[#This Row],[Mov]]="VNT",-Tabla1[[#This Row],[Cant]],Tabla1[[#This Row],[Cant]])</f>
        <v>-1</v>
      </c>
      <c r="Q7241" s="8">
        <f>DAY(Tabla1[[#This Row],[Date]])</f>
        <v>19</v>
      </c>
      <c r="R7241" s="8">
        <f>MONTH(Tabla1[[#This Row],[Date]])</f>
        <v>2</v>
      </c>
      <c r="S7241" s="8">
        <f>YEAR(Tabla1[[#This Row],[Date]])</f>
        <v>2023</v>
      </c>
    </row>
    <row r="7242" spans="1:19" x14ac:dyDescent="0.2">
      <c r="A7242">
        <v>7214</v>
      </c>
      <c r="B7242" s="1">
        <v>44976</v>
      </c>
      <c r="C7242" t="s">
        <v>260</v>
      </c>
      <c r="D7242" t="s">
        <v>332</v>
      </c>
      <c r="E7242">
        <v>1</v>
      </c>
      <c r="F7242" t="s">
        <v>891</v>
      </c>
      <c r="G7242" t="s">
        <v>272</v>
      </c>
      <c r="H7242" t="s">
        <v>807</v>
      </c>
      <c r="M7242" s="2">
        <v>3500</v>
      </c>
      <c r="N7242" s="2">
        <v>10000</v>
      </c>
      <c r="O7242" s="2">
        <f>IF(Tabla1[[#This Row],[Mov]]="VNT",Tabla1[[#This Row],[Sale]]-Tabla1[[#This Row],[Cost]],-Tabla1[[#This Row],[Cost]]*Tabla1[[#This Row],[Cant]])</f>
        <v>6500</v>
      </c>
      <c r="P7242" s="8">
        <f>IF(Tabla1[[#This Row],[Mov]]="VNT",-Tabla1[[#This Row],[Cant]],Tabla1[[#This Row],[Cant]])</f>
        <v>-1</v>
      </c>
      <c r="Q7242" s="8">
        <f>DAY(Tabla1[[#This Row],[Date]])</f>
        <v>19</v>
      </c>
      <c r="R7242" s="8">
        <f>MONTH(Tabla1[[#This Row],[Date]])</f>
        <v>2</v>
      </c>
      <c r="S7242" s="8">
        <f>YEAR(Tabla1[[#This Row],[Date]])</f>
        <v>2023</v>
      </c>
    </row>
    <row r="7243" spans="1:19" x14ac:dyDescent="0.2">
      <c r="A7243">
        <v>7215</v>
      </c>
      <c r="B7243" s="1">
        <v>44976</v>
      </c>
      <c r="C7243" t="s">
        <v>260</v>
      </c>
      <c r="D7243" t="s">
        <v>332</v>
      </c>
      <c r="E7243">
        <v>1</v>
      </c>
      <c r="F7243" t="s">
        <v>224</v>
      </c>
      <c r="G7243" t="s">
        <v>263</v>
      </c>
      <c r="H7243" t="s">
        <v>672</v>
      </c>
      <c r="M7243" s="2">
        <v>8000</v>
      </c>
      <c r="N7243" s="2">
        <v>20000</v>
      </c>
      <c r="O7243" s="2">
        <f>IF(Tabla1[[#This Row],[Mov]]="VNT",Tabla1[[#This Row],[Sale]]-Tabla1[[#This Row],[Cost]],-Tabla1[[#This Row],[Cost]]*Tabla1[[#This Row],[Cant]])</f>
        <v>12000</v>
      </c>
      <c r="P7243" s="8">
        <f>IF(Tabla1[[#This Row],[Mov]]="VNT",-Tabla1[[#This Row],[Cant]],Tabla1[[#This Row],[Cant]])</f>
        <v>-1</v>
      </c>
      <c r="Q7243" s="8">
        <f>DAY(Tabla1[[#This Row],[Date]])</f>
        <v>19</v>
      </c>
      <c r="R7243" s="8">
        <f>MONTH(Tabla1[[#This Row],[Date]])</f>
        <v>2</v>
      </c>
      <c r="S7243" s="8">
        <f>YEAR(Tabla1[[#This Row],[Date]])</f>
        <v>2023</v>
      </c>
    </row>
    <row r="7244" spans="1:19" x14ac:dyDescent="0.2">
      <c r="A7244">
        <v>7216</v>
      </c>
      <c r="B7244" s="1">
        <v>44976</v>
      </c>
      <c r="C7244" t="s">
        <v>260</v>
      </c>
      <c r="D7244" t="s">
        <v>332</v>
      </c>
      <c r="E7244">
        <v>1</v>
      </c>
      <c r="F7244" t="s">
        <v>21</v>
      </c>
      <c r="G7244" t="s">
        <v>272</v>
      </c>
      <c r="H7244" t="s">
        <v>830</v>
      </c>
      <c r="M7244" s="2">
        <v>3500</v>
      </c>
      <c r="N7244" s="2">
        <v>17000</v>
      </c>
      <c r="O7244" s="2">
        <f>IF(Tabla1[[#This Row],[Mov]]="VNT",Tabla1[[#This Row],[Sale]]-Tabla1[[#This Row],[Cost]],-Tabla1[[#This Row],[Cost]]*Tabla1[[#This Row],[Cant]])</f>
        <v>13500</v>
      </c>
      <c r="P7244" s="8">
        <f>IF(Tabla1[[#This Row],[Mov]]="VNT",-Tabla1[[#This Row],[Cant]],Tabla1[[#This Row],[Cant]])</f>
        <v>-1</v>
      </c>
      <c r="Q7244" s="8">
        <f>DAY(Tabla1[[#This Row],[Date]])</f>
        <v>19</v>
      </c>
      <c r="R7244" s="8">
        <f>MONTH(Tabla1[[#This Row],[Date]])</f>
        <v>2</v>
      </c>
      <c r="S7244" s="8">
        <f>YEAR(Tabla1[[#This Row],[Date]])</f>
        <v>2023</v>
      </c>
    </row>
    <row r="7245" spans="1:19" x14ac:dyDescent="0.2">
      <c r="A7245">
        <v>7217</v>
      </c>
      <c r="B7245" s="1">
        <v>44976</v>
      </c>
      <c r="C7245" t="s">
        <v>260</v>
      </c>
      <c r="D7245" t="s">
        <v>332</v>
      </c>
      <c r="E7245">
        <v>1</v>
      </c>
      <c r="F7245" t="s">
        <v>1958</v>
      </c>
      <c r="G7245" t="s">
        <v>273</v>
      </c>
      <c r="H7245" t="s">
        <v>552</v>
      </c>
      <c r="M7245" s="2">
        <v>8000</v>
      </c>
      <c r="N7245" s="2">
        <v>15000</v>
      </c>
      <c r="O7245" s="2">
        <f>IF(Tabla1[[#This Row],[Mov]]="VNT",Tabla1[[#This Row],[Sale]]-Tabla1[[#This Row],[Cost]],-Tabla1[[#This Row],[Cost]]*Tabla1[[#This Row],[Cant]])</f>
        <v>7000</v>
      </c>
      <c r="P7245" s="8">
        <f>IF(Tabla1[[#This Row],[Mov]]="VNT",-Tabla1[[#This Row],[Cant]],Tabla1[[#This Row],[Cant]])</f>
        <v>-1</v>
      </c>
      <c r="Q7245" s="8">
        <f>DAY(Tabla1[[#This Row],[Date]])</f>
        <v>19</v>
      </c>
      <c r="R7245" s="8">
        <f>MONTH(Tabla1[[#This Row],[Date]])</f>
        <v>2</v>
      </c>
      <c r="S7245" s="8">
        <f>YEAR(Tabla1[[#This Row],[Date]])</f>
        <v>2023</v>
      </c>
    </row>
    <row r="7246" spans="1:19" x14ac:dyDescent="0.2">
      <c r="A7246">
        <v>7218</v>
      </c>
      <c r="B7246" s="1">
        <v>44976</v>
      </c>
      <c r="C7246" t="s">
        <v>260</v>
      </c>
      <c r="D7246" t="s">
        <v>332</v>
      </c>
      <c r="E7246">
        <v>1</v>
      </c>
      <c r="F7246" t="s">
        <v>224</v>
      </c>
      <c r="G7246" t="s">
        <v>263</v>
      </c>
      <c r="H7246" t="s">
        <v>667</v>
      </c>
      <c r="M7246" s="2">
        <v>8000</v>
      </c>
      <c r="N7246" s="2">
        <v>20000</v>
      </c>
      <c r="O7246" s="2">
        <f>IF(Tabla1[[#This Row],[Mov]]="VNT",Tabla1[[#This Row],[Sale]]-Tabla1[[#This Row],[Cost]],-Tabla1[[#This Row],[Cost]]*Tabla1[[#This Row],[Cant]])</f>
        <v>12000</v>
      </c>
      <c r="P7246" s="8">
        <f>IF(Tabla1[[#This Row],[Mov]]="VNT",-Tabla1[[#This Row],[Cant]],Tabla1[[#This Row],[Cant]])</f>
        <v>-1</v>
      </c>
      <c r="Q7246" s="8">
        <f>DAY(Tabla1[[#This Row],[Date]])</f>
        <v>19</v>
      </c>
      <c r="R7246" s="8">
        <f>MONTH(Tabla1[[#This Row],[Date]])</f>
        <v>2</v>
      </c>
      <c r="S7246" s="8">
        <f>YEAR(Tabla1[[#This Row],[Date]])</f>
        <v>2023</v>
      </c>
    </row>
    <row r="7247" spans="1:19" x14ac:dyDescent="0.2">
      <c r="A7247">
        <v>7219</v>
      </c>
      <c r="B7247" s="1">
        <v>44976</v>
      </c>
      <c r="C7247" t="s">
        <v>260</v>
      </c>
      <c r="D7247" t="s">
        <v>332</v>
      </c>
      <c r="E7247">
        <v>1</v>
      </c>
      <c r="F7247" t="s">
        <v>225</v>
      </c>
      <c r="G7247" t="s">
        <v>262</v>
      </c>
      <c r="H7247" t="s">
        <v>1873</v>
      </c>
      <c r="M7247" s="2">
        <v>1100</v>
      </c>
      <c r="N7247" s="2">
        <v>10000</v>
      </c>
      <c r="O7247" s="2">
        <f>IF(Tabla1[[#This Row],[Mov]]="VNT",Tabla1[[#This Row],[Sale]]-Tabla1[[#This Row],[Cost]],-Tabla1[[#This Row],[Cost]]*Tabla1[[#This Row],[Cant]])</f>
        <v>8900</v>
      </c>
      <c r="P7247" s="8">
        <f>IF(Tabla1[[#This Row],[Mov]]="VNT",-Tabla1[[#This Row],[Cant]],Tabla1[[#This Row],[Cant]])</f>
        <v>-1</v>
      </c>
      <c r="Q7247" s="8">
        <f>DAY(Tabla1[[#This Row],[Date]])</f>
        <v>19</v>
      </c>
      <c r="R7247" s="8">
        <f>MONTH(Tabla1[[#This Row],[Date]])</f>
        <v>2</v>
      </c>
      <c r="S7247" s="8">
        <f>YEAR(Tabla1[[#This Row],[Date]])</f>
        <v>2023</v>
      </c>
    </row>
    <row r="7248" spans="1:19" x14ac:dyDescent="0.2">
      <c r="A7248">
        <v>7220</v>
      </c>
      <c r="B7248" s="1">
        <v>44976</v>
      </c>
      <c r="C7248" t="s">
        <v>260</v>
      </c>
      <c r="D7248" t="s">
        <v>332</v>
      </c>
      <c r="E7248">
        <v>1</v>
      </c>
      <c r="F7248" t="s">
        <v>225</v>
      </c>
      <c r="G7248" t="s">
        <v>284</v>
      </c>
      <c r="H7248" t="s">
        <v>1394</v>
      </c>
      <c r="M7248" s="2">
        <v>1100</v>
      </c>
      <c r="N7248" s="2">
        <v>10000</v>
      </c>
      <c r="O7248" s="2">
        <f>IF(Tabla1[[#This Row],[Mov]]="VNT",Tabla1[[#This Row],[Sale]]-Tabla1[[#This Row],[Cost]],-Tabla1[[#This Row],[Cost]]*Tabla1[[#This Row],[Cant]])</f>
        <v>8900</v>
      </c>
      <c r="P7248" s="8">
        <f>IF(Tabla1[[#This Row],[Mov]]="VNT",-Tabla1[[#This Row],[Cant]],Tabla1[[#This Row],[Cant]])</f>
        <v>-1</v>
      </c>
      <c r="Q7248" s="8">
        <f>DAY(Tabla1[[#This Row],[Date]])</f>
        <v>19</v>
      </c>
      <c r="R7248" s="8">
        <f>MONTH(Tabla1[[#This Row],[Date]])</f>
        <v>2</v>
      </c>
      <c r="S7248" s="8">
        <f>YEAR(Tabla1[[#This Row],[Date]])</f>
        <v>2023</v>
      </c>
    </row>
    <row r="7249" spans="1:19" x14ac:dyDescent="0.2">
      <c r="A7249">
        <v>7221</v>
      </c>
      <c r="B7249" s="1">
        <v>44976</v>
      </c>
      <c r="C7249" t="s">
        <v>260</v>
      </c>
      <c r="D7249" t="s">
        <v>332</v>
      </c>
      <c r="E7249">
        <v>1</v>
      </c>
      <c r="F7249" t="s">
        <v>225</v>
      </c>
      <c r="G7249" t="s">
        <v>284</v>
      </c>
      <c r="H7249" t="s">
        <v>1195</v>
      </c>
      <c r="M7249" s="2">
        <v>1100</v>
      </c>
      <c r="N7249" s="2">
        <v>10000</v>
      </c>
      <c r="O7249" s="2">
        <f>IF(Tabla1[[#This Row],[Mov]]="VNT",Tabla1[[#This Row],[Sale]]-Tabla1[[#This Row],[Cost]],-Tabla1[[#This Row],[Cost]]*Tabla1[[#This Row],[Cant]])</f>
        <v>8900</v>
      </c>
      <c r="P7249" s="8">
        <f>IF(Tabla1[[#This Row],[Mov]]="VNT",-Tabla1[[#This Row],[Cant]],Tabla1[[#This Row],[Cant]])</f>
        <v>-1</v>
      </c>
      <c r="Q7249" s="8">
        <f>DAY(Tabla1[[#This Row],[Date]])</f>
        <v>19</v>
      </c>
      <c r="R7249" s="8">
        <f>MONTH(Tabla1[[#This Row],[Date]])</f>
        <v>2</v>
      </c>
      <c r="S7249" s="8">
        <f>YEAR(Tabla1[[#This Row],[Date]])</f>
        <v>2023</v>
      </c>
    </row>
    <row r="7250" spans="1:19" x14ac:dyDescent="0.2">
      <c r="A7250">
        <v>7222</v>
      </c>
      <c r="B7250" s="1">
        <v>44976</v>
      </c>
      <c r="C7250" t="s">
        <v>260</v>
      </c>
      <c r="D7250" t="s">
        <v>332</v>
      </c>
      <c r="E7250">
        <v>1</v>
      </c>
      <c r="F7250" t="s">
        <v>455</v>
      </c>
      <c r="G7250" t="s">
        <v>382</v>
      </c>
      <c r="H7250" t="s">
        <v>509</v>
      </c>
      <c r="M7250" s="2">
        <v>0</v>
      </c>
      <c r="N7250" s="2">
        <v>4000</v>
      </c>
      <c r="O7250" s="2">
        <f>IF(Tabla1[[#This Row],[Mov]]="VNT",Tabla1[[#This Row],[Sale]]-Tabla1[[#This Row],[Cost]],-Tabla1[[#This Row],[Cost]]*Tabla1[[#This Row],[Cant]])</f>
        <v>4000</v>
      </c>
      <c r="P7250" s="8">
        <f>IF(Tabla1[[#This Row],[Mov]]="VNT",-Tabla1[[#This Row],[Cant]],Tabla1[[#This Row],[Cant]])</f>
        <v>-1</v>
      </c>
      <c r="Q7250" s="8">
        <f>DAY(Tabla1[[#This Row],[Date]])</f>
        <v>19</v>
      </c>
      <c r="R7250" s="8">
        <f>MONTH(Tabla1[[#This Row],[Date]])</f>
        <v>2</v>
      </c>
      <c r="S7250" s="8">
        <f>YEAR(Tabla1[[#This Row],[Date]])</f>
        <v>2023</v>
      </c>
    </row>
    <row r="7251" spans="1:19" x14ac:dyDescent="0.2">
      <c r="A7251">
        <v>7223</v>
      </c>
      <c r="B7251" s="1">
        <v>44976</v>
      </c>
      <c r="C7251" t="s">
        <v>260</v>
      </c>
      <c r="D7251" t="s">
        <v>332</v>
      </c>
      <c r="E7251">
        <v>1</v>
      </c>
      <c r="F7251" t="s">
        <v>455</v>
      </c>
      <c r="G7251" t="s">
        <v>382</v>
      </c>
      <c r="H7251" t="s">
        <v>509</v>
      </c>
      <c r="M7251" s="2">
        <v>0</v>
      </c>
      <c r="N7251" s="2">
        <v>4000</v>
      </c>
      <c r="O7251" s="2">
        <f>IF(Tabla1[[#This Row],[Mov]]="VNT",Tabla1[[#This Row],[Sale]]-Tabla1[[#This Row],[Cost]],-Tabla1[[#This Row],[Cost]]*Tabla1[[#This Row],[Cant]])</f>
        <v>4000</v>
      </c>
      <c r="P7251" s="8">
        <f>IF(Tabla1[[#This Row],[Mov]]="VNT",-Tabla1[[#This Row],[Cant]],Tabla1[[#This Row],[Cant]])</f>
        <v>-1</v>
      </c>
      <c r="Q7251" s="8">
        <f>DAY(Tabla1[[#This Row],[Date]])</f>
        <v>19</v>
      </c>
      <c r="R7251" s="8">
        <f>MONTH(Tabla1[[#This Row],[Date]])</f>
        <v>2</v>
      </c>
      <c r="S7251" s="8">
        <f>YEAR(Tabla1[[#This Row],[Date]])</f>
        <v>2023</v>
      </c>
    </row>
    <row r="7252" spans="1:19" x14ac:dyDescent="0.2">
      <c r="A7252">
        <v>7224</v>
      </c>
      <c r="B7252" s="1">
        <v>44976</v>
      </c>
      <c r="C7252" t="s">
        <v>260</v>
      </c>
      <c r="D7252" t="s">
        <v>332</v>
      </c>
      <c r="E7252">
        <v>1</v>
      </c>
      <c r="F7252" t="s">
        <v>891</v>
      </c>
      <c r="G7252" t="s">
        <v>272</v>
      </c>
      <c r="H7252" t="s">
        <v>308</v>
      </c>
      <c r="M7252" s="2">
        <v>3500</v>
      </c>
      <c r="N7252" s="2">
        <v>10000</v>
      </c>
      <c r="O7252" s="2">
        <f>IF(Tabla1[[#This Row],[Mov]]="VNT",Tabla1[[#This Row],[Sale]]-Tabla1[[#This Row],[Cost]],-Tabla1[[#This Row],[Cost]]*Tabla1[[#This Row],[Cant]])</f>
        <v>6500</v>
      </c>
      <c r="P7252" s="8">
        <f>IF(Tabla1[[#This Row],[Mov]]="VNT",-Tabla1[[#This Row],[Cant]],Tabla1[[#This Row],[Cant]])</f>
        <v>-1</v>
      </c>
      <c r="Q7252" s="8">
        <f>DAY(Tabla1[[#This Row],[Date]])</f>
        <v>19</v>
      </c>
      <c r="R7252" s="8">
        <f>MONTH(Tabla1[[#This Row],[Date]])</f>
        <v>2</v>
      </c>
      <c r="S7252" s="8">
        <f>YEAR(Tabla1[[#This Row],[Date]])</f>
        <v>2023</v>
      </c>
    </row>
    <row r="7253" spans="1:19" x14ac:dyDescent="0.2">
      <c r="A7253">
        <v>7225</v>
      </c>
      <c r="B7253" s="1">
        <v>44976</v>
      </c>
      <c r="C7253" t="s">
        <v>260</v>
      </c>
      <c r="D7253" t="s">
        <v>332</v>
      </c>
      <c r="E7253">
        <v>1</v>
      </c>
      <c r="F7253" t="s">
        <v>342</v>
      </c>
      <c r="G7253" t="s">
        <v>860</v>
      </c>
      <c r="H7253" t="s">
        <v>596</v>
      </c>
      <c r="M7253" s="2">
        <v>900</v>
      </c>
      <c r="N7253" s="2">
        <v>10000</v>
      </c>
      <c r="O7253" s="2">
        <f>IF(Tabla1[[#This Row],[Mov]]="VNT",Tabla1[[#This Row],[Sale]]-Tabla1[[#This Row],[Cost]],-Tabla1[[#This Row],[Cost]]*Tabla1[[#This Row],[Cant]])</f>
        <v>9100</v>
      </c>
      <c r="P7253" s="8">
        <f>IF(Tabla1[[#This Row],[Mov]]="VNT",-Tabla1[[#This Row],[Cant]],Tabla1[[#This Row],[Cant]])</f>
        <v>-1</v>
      </c>
      <c r="Q7253" s="8">
        <f>DAY(Tabla1[[#This Row],[Date]])</f>
        <v>19</v>
      </c>
      <c r="R7253" s="8">
        <f>MONTH(Tabla1[[#This Row],[Date]])</f>
        <v>2</v>
      </c>
      <c r="S7253" s="8">
        <f>YEAR(Tabla1[[#This Row],[Date]])</f>
        <v>2023</v>
      </c>
    </row>
    <row r="7254" spans="1:19" x14ac:dyDescent="0.2">
      <c r="A7254">
        <v>7226</v>
      </c>
      <c r="B7254" s="1">
        <v>44976</v>
      </c>
      <c r="C7254" t="s">
        <v>260</v>
      </c>
      <c r="D7254" t="s">
        <v>332</v>
      </c>
      <c r="E7254">
        <v>1</v>
      </c>
      <c r="F7254" t="s">
        <v>526</v>
      </c>
      <c r="G7254" t="s">
        <v>266</v>
      </c>
      <c r="H7254" t="s">
        <v>527</v>
      </c>
      <c r="M7254" s="2">
        <v>30000</v>
      </c>
      <c r="N7254" s="2">
        <v>45000</v>
      </c>
      <c r="O7254" s="2">
        <f>IF(Tabla1[[#This Row],[Mov]]="VNT",Tabla1[[#This Row],[Sale]]-Tabla1[[#This Row],[Cost]],-Tabla1[[#This Row],[Cost]]*Tabla1[[#This Row],[Cant]])</f>
        <v>15000</v>
      </c>
      <c r="P7254" s="8">
        <f>IF(Tabla1[[#This Row],[Mov]]="VNT",-Tabla1[[#This Row],[Cant]],Tabla1[[#This Row],[Cant]])</f>
        <v>-1</v>
      </c>
      <c r="Q7254" s="8">
        <f>DAY(Tabla1[[#This Row],[Date]])</f>
        <v>19</v>
      </c>
      <c r="R7254" s="8">
        <f>MONTH(Tabla1[[#This Row],[Date]])</f>
        <v>2</v>
      </c>
      <c r="S7254" s="8">
        <f>YEAR(Tabla1[[#This Row],[Date]])</f>
        <v>2023</v>
      </c>
    </row>
    <row r="7255" spans="1:19" x14ac:dyDescent="0.2">
      <c r="A7255">
        <v>7227</v>
      </c>
      <c r="B7255" s="1">
        <v>44976</v>
      </c>
      <c r="C7255" t="s">
        <v>260</v>
      </c>
      <c r="D7255" t="s">
        <v>332</v>
      </c>
      <c r="E7255">
        <v>1</v>
      </c>
      <c r="F7255" t="s">
        <v>44</v>
      </c>
      <c r="G7255" t="s">
        <v>702</v>
      </c>
      <c r="H7255" t="s">
        <v>2609</v>
      </c>
      <c r="M7255" s="2">
        <v>42000</v>
      </c>
      <c r="N7255" s="2">
        <v>65000</v>
      </c>
      <c r="O7255" s="2">
        <f>IF(Tabla1[[#This Row],[Mov]]="VNT",Tabla1[[#This Row],[Sale]]-Tabla1[[#This Row],[Cost]],-Tabla1[[#This Row],[Cost]]*Tabla1[[#This Row],[Cant]])</f>
        <v>23000</v>
      </c>
      <c r="P7255" s="8">
        <f>IF(Tabla1[[#This Row],[Mov]]="VNT",-Tabla1[[#This Row],[Cant]],Tabla1[[#This Row],[Cant]])</f>
        <v>-1</v>
      </c>
      <c r="Q7255" s="8">
        <f>DAY(Tabla1[[#This Row],[Date]])</f>
        <v>19</v>
      </c>
      <c r="R7255" s="8">
        <f>MONTH(Tabla1[[#This Row],[Date]])</f>
        <v>2</v>
      </c>
      <c r="S7255" s="8">
        <f>YEAR(Tabla1[[#This Row],[Date]])</f>
        <v>2023</v>
      </c>
    </row>
    <row r="7256" spans="1:19" x14ac:dyDescent="0.2">
      <c r="A7256">
        <v>7228</v>
      </c>
      <c r="B7256" s="1">
        <v>44976</v>
      </c>
      <c r="C7256" t="s">
        <v>260</v>
      </c>
      <c r="D7256" t="s">
        <v>332</v>
      </c>
      <c r="E7256">
        <v>1</v>
      </c>
      <c r="F7256" t="s">
        <v>458</v>
      </c>
      <c r="G7256" t="s">
        <v>2610</v>
      </c>
      <c r="H7256" t="s">
        <v>2611</v>
      </c>
      <c r="M7256" s="2">
        <v>0</v>
      </c>
      <c r="N7256" s="2">
        <v>50000</v>
      </c>
      <c r="O7256" s="2">
        <f>IF(Tabla1[[#This Row],[Mov]]="VNT",Tabla1[[#This Row],[Sale]]-Tabla1[[#This Row],[Cost]],-Tabla1[[#This Row],[Cost]]*Tabla1[[#This Row],[Cant]])</f>
        <v>50000</v>
      </c>
      <c r="P7256" s="8">
        <f>IF(Tabla1[[#This Row],[Mov]]="VNT",-Tabla1[[#This Row],[Cant]],Tabla1[[#This Row],[Cant]])</f>
        <v>-1</v>
      </c>
      <c r="Q7256" s="8">
        <f>DAY(Tabla1[[#This Row],[Date]])</f>
        <v>19</v>
      </c>
      <c r="R7256" s="8">
        <f>MONTH(Tabla1[[#This Row],[Date]])</f>
        <v>2</v>
      </c>
      <c r="S7256" s="8">
        <f>YEAR(Tabla1[[#This Row],[Date]])</f>
        <v>2023</v>
      </c>
    </row>
    <row r="7257" spans="1:19" x14ac:dyDescent="0.2">
      <c r="A7257">
        <v>7229</v>
      </c>
      <c r="B7257" s="1">
        <v>44976</v>
      </c>
      <c r="C7257" t="s">
        <v>260</v>
      </c>
      <c r="D7257" t="s">
        <v>332</v>
      </c>
      <c r="E7257">
        <v>1</v>
      </c>
      <c r="F7257" t="s">
        <v>225</v>
      </c>
      <c r="G7257" t="s">
        <v>263</v>
      </c>
      <c r="H7257" t="s">
        <v>391</v>
      </c>
      <c r="M7257" s="2">
        <v>1100</v>
      </c>
      <c r="N7257" s="2">
        <v>8000</v>
      </c>
      <c r="O7257" s="2">
        <f>IF(Tabla1[[#This Row],[Mov]]="VNT",Tabla1[[#This Row],[Sale]]-Tabla1[[#This Row],[Cost]],-Tabla1[[#This Row],[Cost]]*Tabla1[[#This Row],[Cant]])</f>
        <v>6900</v>
      </c>
      <c r="P7257" s="8">
        <f>IF(Tabla1[[#This Row],[Mov]]="VNT",-Tabla1[[#This Row],[Cant]],Tabla1[[#This Row],[Cant]])</f>
        <v>-1</v>
      </c>
      <c r="Q7257" s="8">
        <f>DAY(Tabla1[[#This Row],[Date]])</f>
        <v>19</v>
      </c>
      <c r="R7257" s="8">
        <f>MONTH(Tabla1[[#This Row],[Date]])</f>
        <v>2</v>
      </c>
      <c r="S7257" s="8">
        <f>YEAR(Tabla1[[#This Row],[Date]])</f>
        <v>2023</v>
      </c>
    </row>
    <row r="7258" spans="1:19" x14ac:dyDescent="0.2">
      <c r="A7258">
        <v>7230</v>
      </c>
      <c r="B7258" s="1">
        <v>44976</v>
      </c>
      <c r="C7258" t="s">
        <v>260</v>
      </c>
      <c r="D7258" t="s">
        <v>332</v>
      </c>
      <c r="E7258">
        <v>1</v>
      </c>
      <c r="F7258" t="s">
        <v>1174</v>
      </c>
      <c r="G7258" t="s">
        <v>263</v>
      </c>
      <c r="H7258" t="s">
        <v>391</v>
      </c>
      <c r="M7258" s="2">
        <v>5000</v>
      </c>
      <c r="N7258" s="2">
        <v>12000</v>
      </c>
      <c r="O7258" s="2">
        <f>IF(Tabla1[[#This Row],[Mov]]="VNT",Tabla1[[#This Row],[Sale]]-Tabla1[[#This Row],[Cost]],-Tabla1[[#This Row],[Cost]]*Tabla1[[#This Row],[Cant]])</f>
        <v>7000</v>
      </c>
      <c r="P7258" s="8">
        <f>IF(Tabla1[[#This Row],[Mov]]="VNT",-Tabla1[[#This Row],[Cant]],Tabla1[[#This Row],[Cant]])</f>
        <v>-1</v>
      </c>
      <c r="Q7258" s="8">
        <f>DAY(Tabla1[[#This Row],[Date]])</f>
        <v>19</v>
      </c>
      <c r="R7258" s="8">
        <f>MONTH(Tabla1[[#This Row],[Date]])</f>
        <v>2</v>
      </c>
      <c r="S7258" s="8">
        <f>YEAR(Tabla1[[#This Row],[Date]])</f>
        <v>2023</v>
      </c>
    </row>
    <row r="7259" spans="1:19" x14ac:dyDescent="0.2">
      <c r="A7259">
        <v>7231</v>
      </c>
      <c r="B7259" s="1">
        <v>44976</v>
      </c>
      <c r="C7259" t="s">
        <v>260</v>
      </c>
      <c r="D7259" t="s">
        <v>332</v>
      </c>
      <c r="E7259">
        <v>1</v>
      </c>
      <c r="F7259" t="s">
        <v>458</v>
      </c>
      <c r="G7259" t="s">
        <v>263</v>
      </c>
      <c r="H7259" t="s">
        <v>2037</v>
      </c>
      <c r="M7259" s="2">
        <v>0</v>
      </c>
      <c r="N7259" s="2">
        <v>25000</v>
      </c>
      <c r="O7259" s="2">
        <f>IF(Tabla1[[#This Row],[Mov]]="VNT",Tabla1[[#This Row],[Sale]]-Tabla1[[#This Row],[Cost]],-Tabla1[[#This Row],[Cost]]*Tabla1[[#This Row],[Cant]])</f>
        <v>25000</v>
      </c>
      <c r="P7259" s="8">
        <f>IF(Tabla1[[#This Row],[Mov]]="VNT",-Tabla1[[#This Row],[Cant]],Tabla1[[#This Row],[Cant]])</f>
        <v>-1</v>
      </c>
      <c r="Q7259" s="8">
        <f>DAY(Tabla1[[#This Row],[Date]])</f>
        <v>19</v>
      </c>
      <c r="R7259" s="8">
        <f>MONTH(Tabla1[[#This Row],[Date]])</f>
        <v>2</v>
      </c>
      <c r="S7259" s="8">
        <f>YEAR(Tabla1[[#This Row],[Date]])</f>
        <v>2023</v>
      </c>
    </row>
    <row r="7260" spans="1:19" x14ac:dyDescent="0.2">
      <c r="A7260">
        <v>7232</v>
      </c>
      <c r="B7260" s="1">
        <v>44976</v>
      </c>
      <c r="C7260" t="s">
        <v>260</v>
      </c>
      <c r="D7260" t="s">
        <v>332</v>
      </c>
      <c r="E7260">
        <v>1</v>
      </c>
      <c r="F7260" t="s">
        <v>127</v>
      </c>
      <c r="G7260" t="s">
        <v>266</v>
      </c>
      <c r="H7260" t="s">
        <v>1618</v>
      </c>
      <c r="M7260" s="2">
        <v>1500</v>
      </c>
      <c r="N7260" s="2">
        <v>4000</v>
      </c>
      <c r="O7260" s="2">
        <f>IF(Tabla1[[#This Row],[Mov]]="VNT",Tabla1[[#This Row],[Sale]]-Tabla1[[#This Row],[Cost]],-Tabla1[[#This Row],[Cost]]*Tabla1[[#This Row],[Cant]])</f>
        <v>2500</v>
      </c>
      <c r="P7260" s="8">
        <f>IF(Tabla1[[#This Row],[Mov]]="VNT",-Tabla1[[#This Row],[Cant]],Tabla1[[#This Row],[Cant]])</f>
        <v>-1</v>
      </c>
      <c r="Q7260" s="8">
        <f>DAY(Tabla1[[#This Row],[Date]])</f>
        <v>19</v>
      </c>
      <c r="R7260" s="8">
        <f>MONTH(Tabla1[[#This Row],[Date]])</f>
        <v>2</v>
      </c>
      <c r="S7260" s="8">
        <f>YEAR(Tabla1[[#This Row],[Date]])</f>
        <v>2023</v>
      </c>
    </row>
    <row r="7261" spans="1:19" x14ac:dyDescent="0.2">
      <c r="A7261">
        <v>7233</v>
      </c>
      <c r="B7261" s="1">
        <v>44976</v>
      </c>
      <c r="C7261" t="s">
        <v>260</v>
      </c>
      <c r="D7261" t="s">
        <v>332</v>
      </c>
      <c r="E7261">
        <v>1</v>
      </c>
      <c r="F7261" t="s">
        <v>15</v>
      </c>
      <c r="G7261" t="s">
        <v>266</v>
      </c>
      <c r="H7261" t="s">
        <v>130</v>
      </c>
      <c r="I7261" t="s">
        <v>22</v>
      </c>
      <c r="J7261" t="s">
        <v>23</v>
      </c>
      <c r="K7261" t="s">
        <v>24</v>
      </c>
      <c r="L7261" t="s">
        <v>52</v>
      </c>
      <c r="M7261" s="2">
        <v>3000</v>
      </c>
      <c r="N7261" s="2">
        <v>7000</v>
      </c>
      <c r="O7261" s="2">
        <f>IF(Tabla1[[#This Row],[Mov]]="VNT",Tabla1[[#This Row],[Sale]]-Tabla1[[#This Row],[Cost]],-Tabla1[[#This Row],[Cost]]*Tabla1[[#This Row],[Cant]])</f>
        <v>4000</v>
      </c>
      <c r="P7261" s="8">
        <f>IF(Tabla1[[#This Row],[Mov]]="VNT",-Tabla1[[#This Row],[Cant]],Tabla1[[#This Row],[Cant]])</f>
        <v>-1</v>
      </c>
      <c r="Q7261" s="8">
        <f>DAY(Tabla1[[#This Row],[Date]])</f>
        <v>19</v>
      </c>
      <c r="R7261" s="8">
        <f>MONTH(Tabla1[[#This Row],[Date]])</f>
        <v>2</v>
      </c>
      <c r="S7261" s="8">
        <f>YEAR(Tabla1[[#This Row],[Date]])</f>
        <v>2023</v>
      </c>
    </row>
    <row r="7262" spans="1:19" x14ac:dyDescent="0.2">
      <c r="A7262">
        <v>7234</v>
      </c>
      <c r="B7262" s="1">
        <v>44976</v>
      </c>
      <c r="C7262" t="s">
        <v>260</v>
      </c>
      <c r="D7262" t="s">
        <v>332</v>
      </c>
      <c r="E7262">
        <v>1</v>
      </c>
      <c r="F7262" t="s">
        <v>225</v>
      </c>
      <c r="G7262" t="s">
        <v>284</v>
      </c>
      <c r="H7262" t="s">
        <v>2612</v>
      </c>
      <c r="L7262" t="s">
        <v>2613</v>
      </c>
      <c r="M7262" s="2">
        <v>1100</v>
      </c>
      <c r="N7262" s="2">
        <v>5000</v>
      </c>
      <c r="O7262" s="2">
        <f>IF(Tabla1[[#This Row],[Mov]]="VNT",Tabla1[[#This Row],[Sale]]-Tabla1[[#This Row],[Cost]],-Tabla1[[#This Row],[Cost]]*Tabla1[[#This Row],[Cant]])</f>
        <v>3900</v>
      </c>
      <c r="P7262" s="8">
        <f>IF(Tabla1[[#This Row],[Mov]]="VNT",-Tabla1[[#This Row],[Cant]],Tabla1[[#This Row],[Cant]])</f>
        <v>-1</v>
      </c>
      <c r="Q7262" s="8">
        <f>DAY(Tabla1[[#This Row],[Date]])</f>
        <v>19</v>
      </c>
      <c r="R7262" s="8">
        <f>MONTH(Tabla1[[#This Row],[Date]])</f>
        <v>2</v>
      </c>
      <c r="S7262" s="8">
        <f>YEAR(Tabla1[[#This Row],[Date]])</f>
        <v>2023</v>
      </c>
    </row>
    <row r="7263" spans="1:19" x14ac:dyDescent="0.2">
      <c r="A7263">
        <v>7235</v>
      </c>
      <c r="B7263" s="1">
        <v>44976</v>
      </c>
      <c r="C7263" t="s">
        <v>260</v>
      </c>
      <c r="D7263" t="s">
        <v>332</v>
      </c>
      <c r="E7263">
        <v>1</v>
      </c>
      <c r="F7263" t="s">
        <v>2046</v>
      </c>
      <c r="G7263" t="s">
        <v>266</v>
      </c>
      <c r="H7263" t="s">
        <v>2615</v>
      </c>
      <c r="M7263" s="2">
        <v>20000</v>
      </c>
      <c r="N7263" s="2">
        <v>35000</v>
      </c>
      <c r="O7263" s="2">
        <f>IF(Tabla1[[#This Row],[Mov]]="VNT",Tabla1[[#This Row],[Sale]]-Tabla1[[#This Row],[Cost]],-Tabla1[[#This Row],[Cost]]*Tabla1[[#This Row],[Cant]])</f>
        <v>15000</v>
      </c>
      <c r="P7263" s="8">
        <f>IF(Tabla1[[#This Row],[Mov]]="VNT",-Tabla1[[#This Row],[Cant]],Tabla1[[#This Row],[Cant]])</f>
        <v>-1</v>
      </c>
      <c r="Q7263" s="8">
        <f>DAY(Tabla1[[#This Row],[Date]])</f>
        <v>19</v>
      </c>
      <c r="R7263" s="8">
        <f>MONTH(Tabla1[[#This Row],[Date]])</f>
        <v>2</v>
      </c>
      <c r="S7263" s="8">
        <f>YEAR(Tabla1[[#This Row],[Date]])</f>
        <v>2023</v>
      </c>
    </row>
    <row r="7264" spans="1:19" x14ac:dyDescent="0.2">
      <c r="A7264">
        <v>7236</v>
      </c>
      <c r="B7264" s="1">
        <v>44976</v>
      </c>
      <c r="C7264" t="s">
        <v>260</v>
      </c>
      <c r="D7264" t="s">
        <v>332</v>
      </c>
      <c r="E7264">
        <v>1</v>
      </c>
      <c r="F7264" t="s">
        <v>2363</v>
      </c>
      <c r="G7264" t="s">
        <v>266</v>
      </c>
      <c r="H7264" t="s">
        <v>2614</v>
      </c>
      <c r="M7264" s="2">
        <v>3500</v>
      </c>
      <c r="N7264" s="2">
        <v>5000</v>
      </c>
      <c r="O7264" s="2">
        <f>IF(Tabla1[[#This Row],[Mov]]="VNT",Tabla1[[#This Row],[Sale]]-Tabla1[[#This Row],[Cost]],-Tabla1[[#This Row],[Cost]]*Tabla1[[#This Row],[Cant]])</f>
        <v>1500</v>
      </c>
      <c r="P7264" s="8">
        <f>IF(Tabla1[[#This Row],[Mov]]="VNT",-Tabla1[[#This Row],[Cant]],Tabla1[[#This Row],[Cant]])</f>
        <v>-1</v>
      </c>
      <c r="Q7264" s="8">
        <f>DAY(Tabla1[[#This Row],[Date]])</f>
        <v>19</v>
      </c>
      <c r="R7264" s="8">
        <f>MONTH(Tabla1[[#This Row],[Date]])</f>
        <v>2</v>
      </c>
      <c r="S7264" s="8">
        <f>YEAR(Tabla1[[#This Row],[Date]])</f>
        <v>2023</v>
      </c>
    </row>
    <row r="7265" spans="1:19" x14ac:dyDescent="0.2">
      <c r="A7265">
        <v>7237</v>
      </c>
      <c r="B7265" s="1">
        <v>44976</v>
      </c>
      <c r="C7265" t="s">
        <v>260</v>
      </c>
      <c r="D7265" t="s">
        <v>332</v>
      </c>
      <c r="E7265">
        <v>1</v>
      </c>
      <c r="F7265" t="s">
        <v>761</v>
      </c>
      <c r="G7265" t="s">
        <v>761</v>
      </c>
      <c r="H7265" t="s">
        <v>761</v>
      </c>
      <c r="M7265" s="2">
        <v>8000</v>
      </c>
      <c r="N7265" s="2">
        <v>23000</v>
      </c>
      <c r="O7265" s="2">
        <f>IF(Tabla1[[#This Row],[Mov]]="VNT",Tabla1[[#This Row],[Sale]]-Tabla1[[#This Row],[Cost]],-Tabla1[[#This Row],[Cost]]*Tabla1[[#This Row],[Cant]])</f>
        <v>15000</v>
      </c>
      <c r="P7265" s="8">
        <f>IF(Tabla1[[#This Row],[Mov]]="VNT",-Tabla1[[#This Row],[Cant]],Tabla1[[#This Row],[Cant]])</f>
        <v>-1</v>
      </c>
      <c r="Q7265" s="8">
        <f>DAY(Tabla1[[#This Row],[Date]])</f>
        <v>19</v>
      </c>
      <c r="R7265" s="8">
        <f>MONTH(Tabla1[[#This Row],[Date]])</f>
        <v>2</v>
      </c>
      <c r="S7265" s="8">
        <f>YEAR(Tabla1[[#This Row],[Date]])</f>
        <v>2023</v>
      </c>
    </row>
    <row r="7266" spans="1:19" x14ac:dyDescent="0.2">
      <c r="A7266">
        <v>7238</v>
      </c>
      <c r="B7266" s="1">
        <v>44977</v>
      </c>
      <c r="C7266" t="s">
        <v>260</v>
      </c>
      <c r="D7266" t="s">
        <v>332</v>
      </c>
      <c r="E7266">
        <v>1</v>
      </c>
      <c r="F7266" t="s">
        <v>116</v>
      </c>
      <c r="G7266" t="s">
        <v>382</v>
      </c>
      <c r="H7266" t="s">
        <v>514</v>
      </c>
      <c r="M7266" s="2">
        <v>14952</v>
      </c>
      <c r="N7266" s="2">
        <v>16000</v>
      </c>
      <c r="O7266" s="2">
        <f>IF(Tabla1[[#This Row],[Mov]]="VNT",Tabla1[[#This Row],[Sale]]-Tabla1[[#This Row],[Cost]],-Tabla1[[#This Row],[Cost]]*Tabla1[[#This Row],[Cant]])</f>
        <v>1048</v>
      </c>
      <c r="P7266" s="8">
        <f>IF(Tabla1[[#This Row],[Mov]]="VNT",-Tabla1[[#This Row],[Cant]],Tabla1[[#This Row],[Cant]])</f>
        <v>-1</v>
      </c>
      <c r="Q7266" s="8">
        <f>DAY(Tabla1[[#This Row],[Date]])</f>
        <v>20</v>
      </c>
      <c r="R7266" s="8">
        <f>MONTH(Tabla1[[#This Row],[Date]])</f>
        <v>2</v>
      </c>
      <c r="S7266" s="8">
        <f>YEAR(Tabla1[[#This Row],[Date]])</f>
        <v>2023</v>
      </c>
    </row>
    <row r="7267" spans="1:19" x14ac:dyDescent="0.2">
      <c r="A7267">
        <v>7239</v>
      </c>
      <c r="B7267" s="1">
        <v>44977</v>
      </c>
      <c r="C7267" t="s">
        <v>260</v>
      </c>
      <c r="D7267" t="s">
        <v>332</v>
      </c>
      <c r="E7267">
        <v>1</v>
      </c>
      <c r="F7267" t="s">
        <v>15</v>
      </c>
      <c r="G7267" t="s">
        <v>266</v>
      </c>
      <c r="H7267" t="s">
        <v>2616</v>
      </c>
      <c r="L7267" t="s">
        <v>2617</v>
      </c>
      <c r="M7267" s="2">
        <v>0</v>
      </c>
      <c r="N7267" s="2">
        <v>10000</v>
      </c>
      <c r="O7267" s="2">
        <f>IF(Tabla1[[#This Row],[Mov]]="VNT",Tabla1[[#This Row],[Sale]]-Tabla1[[#This Row],[Cost]],-Tabla1[[#This Row],[Cost]]*Tabla1[[#This Row],[Cant]])</f>
        <v>10000</v>
      </c>
      <c r="P7267" s="8">
        <f>IF(Tabla1[[#This Row],[Mov]]="VNT",-Tabla1[[#This Row],[Cant]],Tabla1[[#This Row],[Cant]])</f>
        <v>-1</v>
      </c>
      <c r="Q7267" s="8">
        <f>DAY(Tabla1[[#This Row],[Date]])</f>
        <v>20</v>
      </c>
      <c r="R7267" s="8">
        <f>MONTH(Tabla1[[#This Row],[Date]])</f>
        <v>2</v>
      </c>
      <c r="S7267" s="8">
        <f>YEAR(Tabla1[[#This Row],[Date]])</f>
        <v>2023</v>
      </c>
    </row>
    <row r="7268" spans="1:19" x14ac:dyDescent="0.2">
      <c r="A7268">
        <v>7240</v>
      </c>
      <c r="B7268" s="1">
        <v>44977</v>
      </c>
      <c r="C7268" t="s">
        <v>260</v>
      </c>
      <c r="D7268" t="s">
        <v>332</v>
      </c>
      <c r="E7268">
        <v>1</v>
      </c>
      <c r="F7268" t="s">
        <v>386</v>
      </c>
      <c r="G7268" t="s">
        <v>262</v>
      </c>
      <c r="H7268" t="s">
        <v>302</v>
      </c>
      <c r="M7268" s="2">
        <v>55000</v>
      </c>
      <c r="N7268" s="2">
        <v>110000</v>
      </c>
      <c r="O7268" s="2">
        <f>IF(Tabla1[[#This Row],[Mov]]="VNT",Tabla1[[#This Row],[Sale]]-Tabla1[[#This Row],[Cost]],-Tabla1[[#This Row],[Cost]]*Tabla1[[#This Row],[Cant]])</f>
        <v>55000</v>
      </c>
      <c r="P7268" s="8">
        <f>IF(Tabla1[[#This Row],[Mov]]="VNT",-Tabla1[[#This Row],[Cant]],Tabla1[[#This Row],[Cant]])</f>
        <v>-1</v>
      </c>
      <c r="Q7268" s="8">
        <f>DAY(Tabla1[[#This Row],[Date]])</f>
        <v>20</v>
      </c>
      <c r="R7268" s="8">
        <f>MONTH(Tabla1[[#This Row],[Date]])</f>
        <v>2</v>
      </c>
      <c r="S7268" s="8">
        <f>YEAR(Tabla1[[#This Row],[Date]])</f>
        <v>2023</v>
      </c>
    </row>
    <row r="7269" spans="1:19" x14ac:dyDescent="0.2">
      <c r="A7269">
        <v>7241</v>
      </c>
      <c r="B7269" s="1">
        <v>44977</v>
      </c>
      <c r="C7269" t="s">
        <v>260</v>
      </c>
      <c r="D7269" t="s">
        <v>332</v>
      </c>
      <c r="E7269">
        <v>1</v>
      </c>
      <c r="F7269" t="s">
        <v>224</v>
      </c>
      <c r="G7269" t="s">
        <v>263</v>
      </c>
      <c r="H7269" t="s">
        <v>672</v>
      </c>
      <c r="M7269" s="2">
        <v>12000</v>
      </c>
      <c r="N7269" s="2">
        <v>20000</v>
      </c>
      <c r="O7269" s="2">
        <f>IF(Tabla1[[#This Row],[Mov]]="VNT",Tabla1[[#This Row],[Sale]]-Tabla1[[#This Row],[Cost]],-Tabla1[[#This Row],[Cost]]*Tabla1[[#This Row],[Cant]])</f>
        <v>8000</v>
      </c>
      <c r="P7269" s="8">
        <f>IF(Tabla1[[#This Row],[Mov]]="VNT",-Tabla1[[#This Row],[Cant]],Tabla1[[#This Row],[Cant]])</f>
        <v>-1</v>
      </c>
      <c r="Q7269" s="8">
        <f>DAY(Tabla1[[#This Row],[Date]])</f>
        <v>20</v>
      </c>
      <c r="R7269" s="8">
        <f>MONTH(Tabla1[[#This Row],[Date]])</f>
        <v>2</v>
      </c>
      <c r="S7269" s="8">
        <f>YEAR(Tabla1[[#This Row],[Date]])</f>
        <v>2023</v>
      </c>
    </row>
    <row r="7270" spans="1:19" x14ac:dyDescent="0.2">
      <c r="A7270">
        <v>7242</v>
      </c>
      <c r="B7270" s="1">
        <v>44977</v>
      </c>
      <c r="C7270" t="s">
        <v>260</v>
      </c>
      <c r="D7270" t="s">
        <v>332</v>
      </c>
      <c r="E7270">
        <v>1</v>
      </c>
      <c r="F7270" t="s">
        <v>458</v>
      </c>
      <c r="G7270" t="s">
        <v>284</v>
      </c>
      <c r="H7270" t="s">
        <v>2618</v>
      </c>
      <c r="M7270" s="2">
        <v>0</v>
      </c>
      <c r="N7270" s="2">
        <v>2000</v>
      </c>
      <c r="O7270" s="2">
        <f>IF(Tabla1[[#This Row],[Mov]]="VNT",Tabla1[[#This Row],[Sale]]-Tabla1[[#This Row],[Cost]],-Tabla1[[#This Row],[Cost]]*Tabla1[[#This Row],[Cant]])</f>
        <v>2000</v>
      </c>
      <c r="P7270" s="8">
        <f>IF(Tabla1[[#This Row],[Mov]]="VNT",-Tabla1[[#This Row],[Cant]],Tabla1[[#This Row],[Cant]])</f>
        <v>-1</v>
      </c>
      <c r="Q7270" s="8">
        <f>DAY(Tabla1[[#This Row],[Date]])</f>
        <v>20</v>
      </c>
      <c r="R7270" s="8">
        <f>MONTH(Tabla1[[#This Row],[Date]])</f>
        <v>2</v>
      </c>
      <c r="S7270" s="8">
        <f>YEAR(Tabla1[[#This Row],[Date]])</f>
        <v>2023</v>
      </c>
    </row>
    <row r="7271" spans="1:19" x14ac:dyDescent="0.2">
      <c r="A7271">
        <v>7243</v>
      </c>
      <c r="B7271" s="1">
        <v>44977</v>
      </c>
      <c r="C7271" t="s">
        <v>260</v>
      </c>
      <c r="D7271" t="s">
        <v>332</v>
      </c>
      <c r="E7271">
        <v>1</v>
      </c>
      <c r="F7271" t="s">
        <v>483</v>
      </c>
      <c r="G7271" t="s">
        <v>266</v>
      </c>
      <c r="H7271" t="s">
        <v>2619</v>
      </c>
      <c r="M7271" s="2">
        <v>7500</v>
      </c>
      <c r="N7271" s="2">
        <v>15000</v>
      </c>
      <c r="O7271" s="2">
        <f>IF(Tabla1[[#This Row],[Mov]]="VNT",Tabla1[[#This Row],[Sale]]-Tabla1[[#This Row],[Cost]],-Tabla1[[#This Row],[Cost]]*Tabla1[[#This Row],[Cant]])</f>
        <v>7500</v>
      </c>
      <c r="P7271" s="8">
        <f>IF(Tabla1[[#This Row],[Mov]]="VNT",-Tabla1[[#This Row],[Cant]],Tabla1[[#This Row],[Cant]])</f>
        <v>-1</v>
      </c>
      <c r="Q7271" s="8">
        <f>DAY(Tabla1[[#This Row],[Date]])</f>
        <v>20</v>
      </c>
      <c r="R7271" s="8">
        <f>MONTH(Tabla1[[#This Row],[Date]])</f>
        <v>2</v>
      </c>
      <c r="S7271" s="8">
        <f>YEAR(Tabla1[[#This Row],[Date]])</f>
        <v>2023</v>
      </c>
    </row>
    <row r="7272" spans="1:19" x14ac:dyDescent="0.2">
      <c r="A7272">
        <v>7244</v>
      </c>
      <c r="B7272" s="1">
        <v>44977</v>
      </c>
      <c r="C7272" t="s">
        <v>260</v>
      </c>
      <c r="D7272" t="s">
        <v>332</v>
      </c>
      <c r="E7272">
        <v>1</v>
      </c>
      <c r="F7272" t="s">
        <v>15</v>
      </c>
      <c r="G7272" t="s">
        <v>273</v>
      </c>
      <c r="H7272" t="s">
        <v>2620</v>
      </c>
      <c r="M7272" s="2">
        <v>2000</v>
      </c>
      <c r="N7272" s="2">
        <v>8000</v>
      </c>
      <c r="O7272" s="2">
        <f>IF(Tabla1[[#This Row],[Mov]]="VNT",Tabla1[[#This Row],[Sale]]-Tabla1[[#This Row],[Cost]],-Tabla1[[#This Row],[Cost]]*Tabla1[[#This Row],[Cant]])</f>
        <v>6000</v>
      </c>
      <c r="P7272" s="8">
        <f>IF(Tabla1[[#This Row],[Mov]]="VNT",-Tabla1[[#This Row],[Cant]],Tabla1[[#This Row],[Cant]])</f>
        <v>-1</v>
      </c>
      <c r="Q7272" s="8">
        <f>DAY(Tabla1[[#This Row],[Date]])</f>
        <v>20</v>
      </c>
      <c r="R7272" s="8">
        <f>MONTH(Tabla1[[#This Row],[Date]])</f>
        <v>2</v>
      </c>
      <c r="S7272" s="8">
        <f>YEAR(Tabla1[[#This Row],[Date]])</f>
        <v>2023</v>
      </c>
    </row>
    <row r="7273" spans="1:19" x14ac:dyDescent="0.2">
      <c r="A7273">
        <v>7245</v>
      </c>
      <c r="B7273" s="1">
        <v>44977</v>
      </c>
      <c r="C7273" t="s">
        <v>260</v>
      </c>
      <c r="D7273" t="s">
        <v>332</v>
      </c>
      <c r="E7273">
        <v>1</v>
      </c>
      <c r="F7273" t="s">
        <v>15</v>
      </c>
      <c r="G7273" t="s">
        <v>333</v>
      </c>
      <c r="H7273" t="s">
        <v>2228</v>
      </c>
      <c r="M7273" s="2">
        <v>2000</v>
      </c>
      <c r="N7273" s="2">
        <v>10000</v>
      </c>
      <c r="O7273" s="2">
        <f>IF(Tabla1[[#This Row],[Mov]]="VNT",Tabla1[[#This Row],[Sale]]-Tabla1[[#This Row],[Cost]],-Tabla1[[#This Row],[Cost]]*Tabla1[[#This Row],[Cant]])</f>
        <v>8000</v>
      </c>
      <c r="P7273" s="8">
        <f>IF(Tabla1[[#This Row],[Mov]]="VNT",-Tabla1[[#This Row],[Cant]],Tabla1[[#This Row],[Cant]])</f>
        <v>-1</v>
      </c>
      <c r="Q7273" s="8">
        <f>DAY(Tabla1[[#This Row],[Date]])</f>
        <v>20</v>
      </c>
      <c r="R7273" s="8">
        <f>MONTH(Tabla1[[#This Row],[Date]])</f>
        <v>2</v>
      </c>
      <c r="S7273" s="8">
        <f>YEAR(Tabla1[[#This Row],[Date]])</f>
        <v>2023</v>
      </c>
    </row>
    <row r="7274" spans="1:19" x14ac:dyDescent="0.2">
      <c r="A7274">
        <v>7246</v>
      </c>
      <c r="B7274" s="1">
        <v>44977</v>
      </c>
      <c r="C7274" t="s">
        <v>260</v>
      </c>
      <c r="D7274" t="s">
        <v>332</v>
      </c>
      <c r="E7274">
        <v>1</v>
      </c>
      <c r="F7274" t="s">
        <v>458</v>
      </c>
      <c r="G7274" t="s">
        <v>272</v>
      </c>
      <c r="H7274" t="s">
        <v>2621</v>
      </c>
      <c r="M7274" s="2">
        <v>0</v>
      </c>
      <c r="N7274" s="2">
        <v>15000</v>
      </c>
      <c r="O7274" s="2">
        <f>IF(Tabla1[[#This Row],[Mov]]="VNT",Tabla1[[#This Row],[Sale]]-Tabla1[[#This Row],[Cost]],-Tabla1[[#This Row],[Cost]]*Tabla1[[#This Row],[Cant]])</f>
        <v>15000</v>
      </c>
      <c r="P7274" s="8">
        <f>IF(Tabla1[[#This Row],[Mov]]="VNT",-Tabla1[[#This Row],[Cant]],Tabla1[[#This Row],[Cant]])</f>
        <v>-1</v>
      </c>
      <c r="Q7274" s="8">
        <f>DAY(Tabla1[[#This Row],[Date]])</f>
        <v>20</v>
      </c>
      <c r="R7274" s="8">
        <f>MONTH(Tabla1[[#This Row],[Date]])</f>
        <v>2</v>
      </c>
      <c r="S7274" s="8">
        <f>YEAR(Tabla1[[#This Row],[Date]])</f>
        <v>2023</v>
      </c>
    </row>
    <row r="7275" spans="1:19" x14ac:dyDescent="0.2">
      <c r="A7275">
        <v>7247</v>
      </c>
      <c r="B7275" s="1">
        <v>44977</v>
      </c>
      <c r="C7275" t="s">
        <v>260</v>
      </c>
      <c r="D7275" t="s">
        <v>332</v>
      </c>
      <c r="E7275">
        <v>1</v>
      </c>
      <c r="F7275" t="s">
        <v>458</v>
      </c>
      <c r="G7275" t="s">
        <v>347</v>
      </c>
      <c r="H7275" t="s">
        <v>2622</v>
      </c>
      <c r="M7275" s="2">
        <v>0</v>
      </c>
      <c r="N7275" s="2">
        <v>3000</v>
      </c>
      <c r="O7275" s="2">
        <f>IF(Tabla1[[#This Row],[Mov]]="VNT",Tabla1[[#This Row],[Sale]]-Tabla1[[#This Row],[Cost]],-Tabla1[[#This Row],[Cost]]*Tabla1[[#This Row],[Cant]])</f>
        <v>3000</v>
      </c>
      <c r="P7275" s="8">
        <f>IF(Tabla1[[#This Row],[Mov]]="VNT",-Tabla1[[#This Row],[Cant]],Tabla1[[#This Row],[Cant]])</f>
        <v>-1</v>
      </c>
      <c r="Q7275" s="8">
        <f>DAY(Tabla1[[#This Row],[Date]])</f>
        <v>20</v>
      </c>
      <c r="R7275" s="8">
        <f>MONTH(Tabla1[[#This Row],[Date]])</f>
        <v>2</v>
      </c>
      <c r="S7275" s="8">
        <f>YEAR(Tabla1[[#This Row],[Date]])</f>
        <v>2023</v>
      </c>
    </row>
    <row r="7276" spans="1:19" x14ac:dyDescent="0.2">
      <c r="A7276">
        <v>7248</v>
      </c>
      <c r="B7276" s="1">
        <v>44977</v>
      </c>
      <c r="C7276" t="s">
        <v>260</v>
      </c>
      <c r="D7276" t="s">
        <v>332</v>
      </c>
      <c r="E7276">
        <v>1</v>
      </c>
      <c r="F7276" t="s">
        <v>116</v>
      </c>
      <c r="G7276" t="s">
        <v>347</v>
      </c>
      <c r="H7276" t="s">
        <v>518</v>
      </c>
      <c r="M7276" s="2">
        <v>7008</v>
      </c>
      <c r="N7276" s="2">
        <v>7500</v>
      </c>
      <c r="O7276" s="2">
        <f>IF(Tabla1[[#This Row],[Mov]]="VNT",Tabla1[[#This Row],[Sale]]-Tabla1[[#This Row],[Cost]],-Tabla1[[#This Row],[Cost]]*Tabla1[[#This Row],[Cant]])</f>
        <v>492</v>
      </c>
      <c r="P7276" s="8">
        <f>IF(Tabla1[[#This Row],[Mov]]="VNT",-Tabla1[[#This Row],[Cant]],Tabla1[[#This Row],[Cant]])</f>
        <v>-1</v>
      </c>
      <c r="Q7276" s="8">
        <f>DAY(Tabla1[[#This Row],[Date]])</f>
        <v>20</v>
      </c>
      <c r="R7276" s="8">
        <f>MONTH(Tabla1[[#This Row],[Date]])</f>
        <v>2</v>
      </c>
      <c r="S7276" s="8">
        <f>YEAR(Tabla1[[#This Row],[Date]])</f>
        <v>2023</v>
      </c>
    </row>
    <row r="7277" spans="1:19" x14ac:dyDescent="0.2">
      <c r="A7277">
        <v>7249</v>
      </c>
      <c r="B7277" s="1">
        <v>44977</v>
      </c>
      <c r="C7277" t="s">
        <v>260</v>
      </c>
      <c r="D7277" t="s">
        <v>332</v>
      </c>
      <c r="E7277">
        <v>1</v>
      </c>
      <c r="F7277" t="s">
        <v>116</v>
      </c>
      <c r="G7277" t="s">
        <v>347</v>
      </c>
      <c r="H7277" t="s">
        <v>518</v>
      </c>
      <c r="M7277" s="2">
        <v>1868</v>
      </c>
      <c r="N7277" s="2">
        <v>2000</v>
      </c>
      <c r="O7277" s="2">
        <f>IF(Tabla1[[#This Row],[Mov]]="VNT",Tabla1[[#This Row],[Sale]]-Tabla1[[#This Row],[Cost]],-Tabla1[[#This Row],[Cost]]*Tabla1[[#This Row],[Cant]])</f>
        <v>132</v>
      </c>
      <c r="P7277" s="8">
        <f>IF(Tabla1[[#This Row],[Mov]]="VNT",-Tabla1[[#This Row],[Cant]],Tabla1[[#This Row],[Cant]])</f>
        <v>-1</v>
      </c>
      <c r="Q7277" s="8">
        <f>DAY(Tabla1[[#This Row],[Date]])</f>
        <v>20</v>
      </c>
      <c r="R7277" s="8">
        <f>MONTH(Tabla1[[#This Row],[Date]])</f>
        <v>2</v>
      </c>
      <c r="S7277" s="8">
        <f>YEAR(Tabla1[[#This Row],[Date]])</f>
        <v>2023</v>
      </c>
    </row>
    <row r="7278" spans="1:19" x14ac:dyDescent="0.2">
      <c r="A7278">
        <v>7250</v>
      </c>
      <c r="B7278" s="1">
        <v>44977</v>
      </c>
      <c r="C7278" t="s">
        <v>260</v>
      </c>
      <c r="D7278" t="s">
        <v>332</v>
      </c>
      <c r="E7278">
        <v>1</v>
      </c>
      <c r="F7278" t="s">
        <v>116</v>
      </c>
      <c r="G7278" t="s">
        <v>347</v>
      </c>
      <c r="H7278" t="s">
        <v>518</v>
      </c>
      <c r="M7278" s="2">
        <v>6074</v>
      </c>
      <c r="N7278" s="2">
        <v>6500</v>
      </c>
      <c r="O7278" s="2">
        <f>IF(Tabla1[[#This Row],[Mov]]="VNT",Tabla1[[#This Row],[Sale]]-Tabla1[[#This Row],[Cost]],-Tabla1[[#This Row],[Cost]]*Tabla1[[#This Row],[Cant]])</f>
        <v>426</v>
      </c>
      <c r="P7278" s="8">
        <f>IF(Tabla1[[#This Row],[Mov]]="VNT",-Tabla1[[#This Row],[Cant]],Tabla1[[#This Row],[Cant]])</f>
        <v>-1</v>
      </c>
      <c r="Q7278" s="8">
        <f>DAY(Tabla1[[#This Row],[Date]])</f>
        <v>20</v>
      </c>
      <c r="R7278" s="8">
        <f>MONTH(Tabla1[[#This Row],[Date]])</f>
        <v>2</v>
      </c>
      <c r="S7278" s="8">
        <f>YEAR(Tabla1[[#This Row],[Date]])</f>
        <v>2023</v>
      </c>
    </row>
    <row r="7279" spans="1:19" x14ac:dyDescent="0.2">
      <c r="A7279">
        <v>7251</v>
      </c>
      <c r="B7279" s="1">
        <v>44977</v>
      </c>
      <c r="C7279" t="s">
        <v>260</v>
      </c>
      <c r="D7279" t="s">
        <v>332</v>
      </c>
      <c r="E7279">
        <v>1</v>
      </c>
      <c r="F7279" t="s">
        <v>225</v>
      </c>
      <c r="G7279" t="s">
        <v>263</v>
      </c>
      <c r="H7279" t="s">
        <v>672</v>
      </c>
      <c r="M7279" s="2">
        <v>1100</v>
      </c>
      <c r="N7279" s="2">
        <v>10000</v>
      </c>
      <c r="O7279" s="2">
        <f>IF(Tabla1[[#This Row],[Mov]]="VNT",Tabla1[[#This Row],[Sale]]-Tabla1[[#This Row],[Cost]],-Tabla1[[#This Row],[Cost]]*Tabla1[[#This Row],[Cant]])</f>
        <v>8900</v>
      </c>
      <c r="P7279" s="8">
        <f>IF(Tabla1[[#This Row],[Mov]]="VNT",-Tabla1[[#This Row],[Cant]],Tabla1[[#This Row],[Cant]])</f>
        <v>-1</v>
      </c>
      <c r="Q7279" s="8">
        <f>DAY(Tabla1[[#This Row],[Date]])</f>
        <v>20</v>
      </c>
      <c r="R7279" s="8">
        <f>MONTH(Tabla1[[#This Row],[Date]])</f>
        <v>2</v>
      </c>
      <c r="S7279" s="8">
        <f>YEAR(Tabla1[[#This Row],[Date]])</f>
        <v>2023</v>
      </c>
    </row>
    <row r="7280" spans="1:19" x14ac:dyDescent="0.2">
      <c r="A7280">
        <v>7252</v>
      </c>
      <c r="B7280" s="1">
        <v>44977</v>
      </c>
      <c r="C7280" t="s">
        <v>260</v>
      </c>
      <c r="D7280" t="s">
        <v>332</v>
      </c>
      <c r="E7280">
        <v>1</v>
      </c>
      <c r="F7280" t="s">
        <v>224</v>
      </c>
      <c r="G7280" t="s">
        <v>263</v>
      </c>
      <c r="H7280" t="s">
        <v>672</v>
      </c>
      <c r="M7280" s="2">
        <v>9000</v>
      </c>
      <c r="N7280" s="2">
        <v>20000</v>
      </c>
      <c r="O7280" s="2">
        <f>IF(Tabla1[[#This Row],[Mov]]="VNT",Tabla1[[#This Row],[Sale]]-Tabla1[[#This Row],[Cost]],-Tabla1[[#This Row],[Cost]]*Tabla1[[#This Row],[Cant]])</f>
        <v>11000</v>
      </c>
      <c r="P7280" s="8">
        <f>IF(Tabla1[[#This Row],[Mov]]="VNT",-Tabla1[[#This Row],[Cant]],Tabla1[[#This Row],[Cant]])</f>
        <v>-1</v>
      </c>
      <c r="Q7280" s="8">
        <f>DAY(Tabla1[[#This Row],[Date]])</f>
        <v>20</v>
      </c>
      <c r="R7280" s="8">
        <f>MONTH(Tabla1[[#This Row],[Date]])</f>
        <v>2</v>
      </c>
      <c r="S7280" s="8">
        <f>YEAR(Tabla1[[#This Row],[Date]])</f>
        <v>2023</v>
      </c>
    </row>
    <row r="7281" spans="1:19" x14ac:dyDescent="0.2">
      <c r="A7281">
        <v>7253</v>
      </c>
      <c r="B7281" s="1">
        <v>44977</v>
      </c>
      <c r="C7281" t="s">
        <v>260</v>
      </c>
      <c r="D7281" t="s">
        <v>332</v>
      </c>
      <c r="E7281">
        <v>1</v>
      </c>
      <c r="F7281" t="s">
        <v>21</v>
      </c>
      <c r="G7281" t="s">
        <v>272</v>
      </c>
      <c r="H7281" t="s">
        <v>830</v>
      </c>
      <c r="M7281" s="2">
        <v>3500</v>
      </c>
      <c r="N7281" s="2">
        <v>15000</v>
      </c>
      <c r="O7281" s="2">
        <f>IF(Tabla1[[#This Row],[Mov]]="VNT",Tabla1[[#This Row],[Sale]]-Tabla1[[#This Row],[Cost]],-Tabla1[[#This Row],[Cost]]*Tabla1[[#This Row],[Cant]])</f>
        <v>11500</v>
      </c>
      <c r="P7281" s="8">
        <f>IF(Tabla1[[#This Row],[Mov]]="VNT",-Tabla1[[#This Row],[Cant]],Tabla1[[#This Row],[Cant]])</f>
        <v>-1</v>
      </c>
      <c r="Q7281" s="8">
        <f>DAY(Tabla1[[#This Row],[Date]])</f>
        <v>20</v>
      </c>
      <c r="R7281" s="8">
        <f>MONTH(Tabla1[[#This Row],[Date]])</f>
        <v>2</v>
      </c>
      <c r="S7281" s="8">
        <f>YEAR(Tabla1[[#This Row],[Date]])</f>
        <v>2023</v>
      </c>
    </row>
    <row r="7282" spans="1:19" x14ac:dyDescent="0.2">
      <c r="A7282">
        <v>7254</v>
      </c>
      <c r="B7282" s="1">
        <v>44977</v>
      </c>
      <c r="C7282" t="s">
        <v>260</v>
      </c>
      <c r="D7282" t="s">
        <v>332</v>
      </c>
      <c r="E7282">
        <v>1</v>
      </c>
      <c r="F7282" t="s">
        <v>225</v>
      </c>
      <c r="G7282" t="s">
        <v>284</v>
      </c>
      <c r="H7282" t="s">
        <v>250</v>
      </c>
      <c r="M7282" s="2">
        <v>900</v>
      </c>
      <c r="N7282" s="2">
        <v>10000</v>
      </c>
      <c r="O7282" s="2">
        <f>IF(Tabla1[[#This Row],[Mov]]="VNT",Tabla1[[#This Row],[Sale]]-Tabla1[[#This Row],[Cost]],-Tabla1[[#This Row],[Cost]]*Tabla1[[#This Row],[Cant]])</f>
        <v>9100</v>
      </c>
      <c r="P7282" s="8">
        <f>IF(Tabla1[[#This Row],[Mov]]="VNT",-Tabla1[[#This Row],[Cant]],Tabla1[[#This Row],[Cant]])</f>
        <v>-1</v>
      </c>
      <c r="Q7282" s="8">
        <f>DAY(Tabla1[[#This Row],[Date]])</f>
        <v>20</v>
      </c>
      <c r="R7282" s="8">
        <f>MONTH(Tabla1[[#This Row],[Date]])</f>
        <v>2</v>
      </c>
      <c r="S7282" s="8">
        <f>YEAR(Tabla1[[#This Row],[Date]])</f>
        <v>2023</v>
      </c>
    </row>
    <row r="7283" spans="1:19" x14ac:dyDescent="0.2">
      <c r="A7283">
        <v>7255</v>
      </c>
      <c r="B7283" s="1">
        <v>44977</v>
      </c>
      <c r="C7283" t="s">
        <v>260</v>
      </c>
      <c r="D7283" t="s">
        <v>332</v>
      </c>
      <c r="E7283">
        <v>1</v>
      </c>
      <c r="F7283" t="s">
        <v>1174</v>
      </c>
      <c r="G7283" t="s">
        <v>272</v>
      </c>
      <c r="H7283" t="s">
        <v>310</v>
      </c>
      <c r="M7283" s="2">
        <v>5000</v>
      </c>
      <c r="N7283" s="2">
        <v>12000</v>
      </c>
      <c r="O7283" s="2">
        <f>IF(Tabla1[[#This Row],[Mov]]="VNT",Tabla1[[#This Row],[Sale]]-Tabla1[[#This Row],[Cost]],-Tabla1[[#This Row],[Cost]]*Tabla1[[#This Row],[Cant]])</f>
        <v>7000</v>
      </c>
      <c r="P7283" s="8">
        <f>IF(Tabla1[[#This Row],[Mov]]="VNT",-Tabla1[[#This Row],[Cant]],Tabla1[[#This Row],[Cant]])</f>
        <v>-1</v>
      </c>
      <c r="Q7283" s="8">
        <f>DAY(Tabla1[[#This Row],[Date]])</f>
        <v>20</v>
      </c>
      <c r="R7283" s="8">
        <f>MONTH(Tabla1[[#This Row],[Date]])</f>
        <v>2</v>
      </c>
      <c r="S7283" s="8">
        <f>YEAR(Tabla1[[#This Row],[Date]])</f>
        <v>2023</v>
      </c>
    </row>
    <row r="7284" spans="1:19" x14ac:dyDescent="0.2">
      <c r="A7284">
        <v>7256</v>
      </c>
      <c r="B7284" s="1">
        <v>44977</v>
      </c>
      <c r="C7284" t="s">
        <v>260</v>
      </c>
      <c r="D7284" t="s">
        <v>332</v>
      </c>
      <c r="E7284">
        <v>1</v>
      </c>
      <c r="F7284" t="s">
        <v>225</v>
      </c>
      <c r="G7284" t="s">
        <v>284</v>
      </c>
      <c r="H7284" t="s">
        <v>1881</v>
      </c>
      <c r="M7284" s="2">
        <v>1100</v>
      </c>
      <c r="N7284" s="2">
        <v>10000</v>
      </c>
      <c r="O7284" s="2">
        <f>IF(Tabla1[[#This Row],[Mov]]="VNT",Tabla1[[#This Row],[Sale]]-Tabla1[[#This Row],[Cost]],-Tabla1[[#This Row],[Cost]]*Tabla1[[#This Row],[Cant]])</f>
        <v>8900</v>
      </c>
      <c r="P7284" s="8">
        <f>IF(Tabla1[[#This Row],[Mov]]="VNT",-Tabla1[[#This Row],[Cant]],Tabla1[[#This Row],[Cant]])</f>
        <v>-1</v>
      </c>
      <c r="Q7284" s="8">
        <f>DAY(Tabla1[[#This Row],[Date]])</f>
        <v>20</v>
      </c>
      <c r="R7284" s="8">
        <f>MONTH(Tabla1[[#This Row],[Date]])</f>
        <v>2</v>
      </c>
      <c r="S7284" s="8">
        <f>YEAR(Tabla1[[#This Row],[Date]])</f>
        <v>2023</v>
      </c>
    </row>
    <row r="7285" spans="1:19" x14ac:dyDescent="0.2">
      <c r="A7285">
        <v>7257</v>
      </c>
      <c r="B7285" s="1">
        <v>44977</v>
      </c>
      <c r="C7285" t="s">
        <v>260</v>
      </c>
      <c r="D7285" t="s">
        <v>332</v>
      </c>
      <c r="E7285">
        <v>1</v>
      </c>
      <c r="F7285" t="s">
        <v>532</v>
      </c>
      <c r="G7285" t="s">
        <v>794</v>
      </c>
      <c r="H7285" t="s">
        <v>2302</v>
      </c>
      <c r="M7285" s="2">
        <v>45000</v>
      </c>
      <c r="N7285" s="2">
        <v>80000</v>
      </c>
      <c r="O7285" s="2">
        <f>IF(Tabla1[[#This Row],[Mov]]="VNT",Tabla1[[#This Row],[Sale]]-Tabla1[[#This Row],[Cost]],-Tabla1[[#This Row],[Cost]]*Tabla1[[#This Row],[Cant]])</f>
        <v>35000</v>
      </c>
      <c r="P7285" s="8">
        <f>IF(Tabla1[[#This Row],[Mov]]="VNT",-Tabla1[[#This Row],[Cant]],Tabla1[[#This Row],[Cant]])</f>
        <v>-1</v>
      </c>
      <c r="Q7285" s="8">
        <f>DAY(Tabla1[[#This Row],[Date]])</f>
        <v>20</v>
      </c>
      <c r="R7285" s="8">
        <f>MONTH(Tabla1[[#This Row],[Date]])</f>
        <v>2</v>
      </c>
      <c r="S7285" s="8">
        <f>YEAR(Tabla1[[#This Row],[Date]])</f>
        <v>2023</v>
      </c>
    </row>
    <row r="7286" spans="1:19" x14ac:dyDescent="0.2">
      <c r="A7286">
        <v>7258</v>
      </c>
      <c r="B7286" s="1">
        <v>44977</v>
      </c>
      <c r="C7286" t="s">
        <v>260</v>
      </c>
      <c r="D7286" t="s">
        <v>332</v>
      </c>
      <c r="E7286">
        <v>1</v>
      </c>
      <c r="F7286" t="s">
        <v>224</v>
      </c>
      <c r="G7286" t="s">
        <v>272</v>
      </c>
      <c r="H7286" t="s">
        <v>252</v>
      </c>
      <c r="M7286" s="2">
        <v>8000</v>
      </c>
      <c r="N7286" s="2">
        <v>20000</v>
      </c>
      <c r="O7286" s="2">
        <f>IF(Tabla1[[#This Row],[Mov]]="VNT",Tabla1[[#This Row],[Sale]]-Tabla1[[#This Row],[Cost]],-Tabla1[[#This Row],[Cost]]*Tabla1[[#This Row],[Cant]])</f>
        <v>12000</v>
      </c>
      <c r="P7286" s="8">
        <f>IF(Tabla1[[#This Row],[Mov]]="VNT",-Tabla1[[#This Row],[Cant]],Tabla1[[#This Row],[Cant]])</f>
        <v>-1</v>
      </c>
      <c r="Q7286" s="8">
        <f>DAY(Tabla1[[#This Row],[Date]])</f>
        <v>20</v>
      </c>
      <c r="R7286" s="8">
        <f>MONTH(Tabla1[[#This Row],[Date]])</f>
        <v>2</v>
      </c>
      <c r="S7286" s="8">
        <f>YEAR(Tabla1[[#This Row],[Date]])</f>
        <v>2023</v>
      </c>
    </row>
    <row r="7287" spans="1:19" x14ac:dyDescent="0.2">
      <c r="A7287">
        <v>7259</v>
      </c>
      <c r="B7287" s="1">
        <v>44977</v>
      </c>
      <c r="C7287" t="s">
        <v>260</v>
      </c>
      <c r="D7287" t="s">
        <v>332</v>
      </c>
      <c r="E7287">
        <v>1</v>
      </c>
      <c r="F7287" t="s">
        <v>586</v>
      </c>
      <c r="G7287" t="s">
        <v>272</v>
      </c>
      <c r="H7287" t="s">
        <v>252</v>
      </c>
      <c r="M7287" s="2">
        <v>8000</v>
      </c>
      <c r="N7287" s="2">
        <v>20000</v>
      </c>
      <c r="O7287" s="2">
        <f>IF(Tabla1[[#This Row],[Mov]]="VNT",Tabla1[[#This Row],[Sale]]-Tabla1[[#This Row],[Cost]],-Tabla1[[#This Row],[Cost]]*Tabla1[[#This Row],[Cant]])</f>
        <v>12000</v>
      </c>
      <c r="P7287" s="8">
        <f>IF(Tabla1[[#This Row],[Mov]]="VNT",-Tabla1[[#This Row],[Cant]],Tabla1[[#This Row],[Cant]])</f>
        <v>-1</v>
      </c>
      <c r="Q7287" s="8">
        <f>DAY(Tabla1[[#This Row],[Date]])</f>
        <v>20</v>
      </c>
      <c r="R7287" s="8">
        <f>MONTH(Tabla1[[#This Row],[Date]])</f>
        <v>2</v>
      </c>
      <c r="S7287" s="8">
        <f>YEAR(Tabla1[[#This Row],[Date]])</f>
        <v>2023</v>
      </c>
    </row>
    <row r="7288" spans="1:19" x14ac:dyDescent="0.2">
      <c r="A7288">
        <v>7260</v>
      </c>
      <c r="B7288" s="1">
        <v>44977</v>
      </c>
      <c r="C7288" t="s">
        <v>260</v>
      </c>
      <c r="D7288" t="s">
        <v>332</v>
      </c>
      <c r="E7288">
        <v>1</v>
      </c>
      <c r="F7288" t="s">
        <v>532</v>
      </c>
      <c r="G7288" t="s">
        <v>273</v>
      </c>
      <c r="H7288" t="s">
        <v>552</v>
      </c>
      <c r="M7288" s="2">
        <v>18000</v>
      </c>
      <c r="N7288" s="2">
        <v>35000</v>
      </c>
      <c r="O7288" s="2">
        <f>IF(Tabla1[[#This Row],[Mov]]="VNT",Tabla1[[#This Row],[Sale]]-Tabla1[[#This Row],[Cost]],-Tabla1[[#This Row],[Cost]]*Tabla1[[#This Row],[Cant]])</f>
        <v>17000</v>
      </c>
      <c r="P7288" s="8">
        <f>IF(Tabla1[[#This Row],[Mov]]="VNT",-Tabla1[[#This Row],[Cant]],Tabla1[[#This Row],[Cant]])</f>
        <v>-1</v>
      </c>
      <c r="Q7288" s="8">
        <f>DAY(Tabla1[[#This Row],[Date]])</f>
        <v>20</v>
      </c>
      <c r="R7288" s="8">
        <f>MONTH(Tabla1[[#This Row],[Date]])</f>
        <v>2</v>
      </c>
      <c r="S7288" s="8">
        <f>YEAR(Tabla1[[#This Row],[Date]])</f>
        <v>2023</v>
      </c>
    </row>
    <row r="7289" spans="1:19" x14ac:dyDescent="0.2">
      <c r="A7289">
        <v>7261</v>
      </c>
      <c r="B7289" s="1">
        <v>44977</v>
      </c>
      <c r="C7289" t="s">
        <v>260</v>
      </c>
      <c r="D7289" t="s">
        <v>332</v>
      </c>
      <c r="E7289">
        <v>1</v>
      </c>
      <c r="F7289" t="s">
        <v>1958</v>
      </c>
      <c r="G7289" t="s">
        <v>273</v>
      </c>
      <c r="H7289" t="s">
        <v>552</v>
      </c>
      <c r="M7289" s="2">
        <v>8000</v>
      </c>
      <c r="N7289" s="2">
        <v>15000</v>
      </c>
      <c r="O7289" s="2">
        <f>IF(Tabla1[[#This Row],[Mov]]="VNT",Tabla1[[#This Row],[Sale]]-Tabla1[[#This Row],[Cost]],-Tabla1[[#This Row],[Cost]]*Tabla1[[#This Row],[Cant]])</f>
        <v>7000</v>
      </c>
      <c r="P7289" s="8">
        <f>IF(Tabla1[[#This Row],[Mov]]="VNT",-Tabla1[[#This Row],[Cant]],Tabla1[[#This Row],[Cant]])</f>
        <v>-1</v>
      </c>
      <c r="Q7289" s="8">
        <f>DAY(Tabla1[[#This Row],[Date]])</f>
        <v>20</v>
      </c>
      <c r="R7289" s="8">
        <f>MONTH(Tabla1[[#This Row],[Date]])</f>
        <v>2</v>
      </c>
      <c r="S7289" s="8">
        <f>YEAR(Tabla1[[#This Row],[Date]])</f>
        <v>2023</v>
      </c>
    </row>
    <row r="7290" spans="1:19" x14ac:dyDescent="0.2">
      <c r="A7290">
        <v>7262</v>
      </c>
      <c r="B7290" s="1">
        <v>44977</v>
      </c>
      <c r="C7290" t="s">
        <v>260</v>
      </c>
      <c r="D7290" t="s">
        <v>332</v>
      </c>
      <c r="E7290">
        <v>1</v>
      </c>
      <c r="F7290" t="s">
        <v>26</v>
      </c>
      <c r="G7290" t="s">
        <v>266</v>
      </c>
      <c r="H7290" t="s">
        <v>2623</v>
      </c>
      <c r="M7290" s="2">
        <v>23000</v>
      </c>
      <c r="N7290" s="2">
        <v>50000</v>
      </c>
      <c r="O7290" s="2">
        <f>IF(Tabla1[[#This Row],[Mov]]="VNT",Tabla1[[#This Row],[Sale]]-Tabla1[[#This Row],[Cost]],-Tabla1[[#This Row],[Cost]]*Tabla1[[#This Row],[Cant]])</f>
        <v>27000</v>
      </c>
      <c r="P7290" s="8">
        <f>IF(Tabla1[[#This Row],[Mov]]="VNT",-Tabla1[[#This Row],[Cant]],Tabla1[[#This Row],[Cant]])</f>
        <v>-1</v>
      </c>
      <c r="Q7290" s="8">
        <f>DAY(Tabla1[[#This Row],[Date]])</f>
        <v>20</v>
      </c>
      <c r="R7290" s="8">
        <f>MONTH(Tabla1[[#This Row],[Date]])</f>
        <v>2</v>
      </c>
      <c r="S7290" s="8">
        <f>YEAR(Tabla1[[#This Row],[Date]])</f>
        <v>2023</v>
      </c>
    </row>
    <row r="7291" spans="1:19" x14ac:dyDescent="0.2">
      <c r="A7291">
        <v>7263</v>
      </c>
      <c r="B7291" s="1">
        <v>44977</v>
      </c>
      <c r="C7291" t="s">
        <v>260</v>
      </c>
      <c r="D7291" t="s">
        <v>332</v>
      </c>
      <c r="E7291">
        <v>1</v>
      </c>
      <c r="F7291" t="s">
        <v>628</v>
      </c>
      <c r="G7291" t="s">
        <v>266</v>
      </c>
      <c r="H7291" t="s">
        <v>2393</v>
      </c>
      <c r="M7291" s="2">
        <v>27000</v>
      </c>
      <c r="N7291" s="2">
        <v>50000</v>
      </c>
      <c r="O7291" s="2">
        <f>IF(Tabla1[[#This Row],[Mov]]="VNT",Tabla1[[#This Row],[Sale]]-Tabla1[[#This Row],[Cost]],-Tabla1[[#This Row],[Cost]]*Tabla1[[#This Row],[Cant]])</f>
        <v>23000</v>
      </c>
      <c r="P7291" s="8">
        <f>IF(Tabla1[[#This Row],[Mov]]="VNT",-Tabla1[[#This Row],[Cant]],Tabla1[[#This Row],[Cant]])</f>
        <v>-1</v>
      </c>
      <c r="Q7291" s="8">
        <f>DAY(Tabla1[[#This Row],[Date]])</f>
        <v>20</v>
      </c>
      <c r="R7291" s="8">
        <f>MONTH(Tabla1[[#This Row],[Date]])</f>
        <v>2</v>
      </c>
      <c r="S7291" s="8">
        <f>YEAR(Tabla1[[#This Row],[Date]])</f>
        <v>2023</v>
      </c>
    </row>
    <row r="7292" spans="1:19" x14ac:dyDescent="0.2">
      <c r="A7292">
        <v>7264</v>
      </c>
      <c r="B7292" s="1">
        <v>44977</v>
      </c>
      <c r="C7292" t="s">
        <v>260</v>
      </c>
      <c r="D7292" t="s">
        <v>332</v>
      </c>
      <c r="E7292">
        <v>1</v>
      </c>
      <c r="F7292" t="s">
        <v>532</v>
      </c>
      <c r="G7292" t="s">
        <v>273</v>
      </c>
      <c r="H7292" t="s">
        <v>552</v>
      </c>
      <c r="M7292" s="2">
        <v>18000</v>
      </c>
      <c r="N7292" s="2">
        <v>35000</v>
      </c>
      <c r="O7292" s="2">
        <f>IF(Tabla1[[#This Row],[Mov]]="VNT",Tabla1[[#This Row],[Sale]]-Tabla1[[#This Row],[Cost]],-Tabla1[[#This Row],[Cost]]*Tabla1[[#This Row],[Cant]])</f>
        <v>17000</v>
      </c>
      <c r="P7292" s="8">
        <f>IF(Tabla1[[#This Row],[Mov]]="VNT",-Tabla1[[#This Row],[Cant]],Tabla1[[#This Row],[Cant]])</f>
        <v>-1</v>
      </c>
      <c r="Q7292" s="8">
        <f>DAY(Tabla1[[#This Row],[Date]])</f>
        <v>20</v>
      </c>
      <c r="R7292" s="8">
        <f>MONTH(Tabla1[[#This Row],[Date]])</f>
        <v>2</v>
      </c>
      <c r="S7292" s="8">
        <f>YEAR(Tabla1[[#This Row],[Date]])</f>
        <v>2023</v>
      </c>
    </row>
    <row r="7293" spans="1:19" x14ac:dyDescent="0.2">
      <c r="A7293">
        <v>7265</v>
      </c>
      <c r="B7293" s="1">
        <v>44977</v>
      </c>
      <c r="C7293" t="s">
        <v>260</v>
      </c>
      <c r="D7293" t="s">
        <v>332</v>
      </c>
      <c r="E7293">
        <v>1</v>
      </c>
      <c r="F7293" t="s">
        <v>21</v>
      </c>
      <c r="G7293" t="s">
        <v>333</v>
      </c>
      <c r="H7293" t="s">
        <v>240</v>
      </c>
      <c r="M7293" s="2">
        <v>7000</v>
      </c>
      <c r="N7293" s="2">
        <v>20000</v>
      </c>
      <c r="O7293" s="2">
        <f>IF(Tabla1[[#This Row],[Mov]]="VNT",Tabla1[[#This Row],[Sale]]-Tabla1[[#This Row],[Cost]],-Tabla1[[#This Row],[Cost]]*Tabla1[[#This Row],[Cant]])</f>
        <v>13000</v>
      </c>
      <c r="P7293" s="8">
        <f>IF(Tabla1[[#This Row],[Mov]]="VNT",-Tabla1[[#This Row],[Cant]],Tabla1[[#This Row],[Cant]])</f>
        <v>-1</v>
      </c>
      <c r="Q7293" s="8">
        <f>DAY(Tabla1[[#This Row],[Date]])</f>
        <v>20</v>
      </c>
      <c r="R7293" s="8">
        <f>MONTH(Tabla1[[#This Row],[Date]])</f>
        <v>2</v>
      </c>
      <c r="S7293" s="8">
        <f>YEAR(Tabla1[[#This Row],[Date]])</f>
        <v>2023</v>
      </c>
    </row>
    <row r="7294" spans="1:19" x14ac:dyDescent="0.2">
      <c r="A7294">
        <v>7266</v>
      </c>
      <c r="B7294" s="1">
        <v>44977</v>
      </c>
      <c r="C7294" t="s">
        <v>260</v>
      </c>
      <c r="D7294" t="s">
        <v>332</v>
      </c>
      <c r="E7294">
        <v>1</v>
      </c>
      <c r="F7294" t="s">
        <v>526</v>
      </c>
      <c r="G7294" t="s">
        <v>266</v>
      </c>
      <c r="H7294" t="s">
        <v>527</v>
      </c>
      <c r="M7294" s="2">
        <v>30000</v>
      </c>
      <c r="N7294" s="2">
        <v>45000</v>
      </c>
      <c r="O7294" s="2">
        <f>IF(Tabla1[[#This Row],[Mov]]="VNT",Tabla1[[#This Row],[Sale]]-Tabla1[[#This Row],[Cost]],-Tabla1[[#This Row],[Cost]]*Tabla1[[#This Row],[Cant]])</f>
        <v>15000</v>
      </c>
      <c r="P7294" s="8">
        <f>IF(Tabla1[[#This Row],[Mov]]="VNT",-Tabla1[[#This Row],[Cant]],Tabla1[[#This Row],[Cant]])</f>
        <v>-1</v>
      </c>
      <c r="Q7294" s="8">
        <f>DAY(Tabla1[[#This Row],[Date]])</f>
        <v>20</v>
      </c>
      <c r="R7294" s="8">
        <f>MONTH(Tabla1[[#This Row],[Date]])</f>
        <v>2</v>
      </c>
      <c r="S7294" s="8">
        <f>YEAR(Tabla1[[#This Row],[Date]])</f>
        <v>2023</v>
      </c>
    </row>
    <row r="7295" spans="1:19" x14ac:dyDescent="0.2">
      <c r="A7295">
        <v>7267</v>
      </c>
      <c r="B7295" s="1">
        <v>44977</v>
      </c>
      <c r="C7295" t="s">
        <v>260</v>
      </c>
      <c r="D7295" t="s">
        <v>332</v>
      </c>
      <c r="E7295">
        <v>1</v>
      </c>
      <c r="F7295" t="s">
        <v>214</v>
      </c>
      <c r="G7295" t="s">
        <v>794</v>
      </c>
      <c r="H7295" t="s">
        <v>1345</v>
      </c>
      <c r="M7295" s="2">
        <v>24000</v>
      </c>
      <c r="N7295" s="2">
        <v>50000</v>
      </c>
      <c r="O7295" s="2">
        <f>IF(Tabla1[[#This Row],[Mov]]="VNT",Tabla1[[#This Row],[Sale]]-Tabla1[[#This Row],[Cost]],-Tabla1[[#This Row],[Cost]]*Tabla1[[#This Row],[Cant]])</f>
        <v>26000</v>
      </c>
      <c r="P7295" s="8">
        <f>IF(Tabla1[[#This Row],[Mov]]="VNT",-Tabla1[[#This Row],[Cant]],Tabla1[[#This Row],[Cant]])</f>
        <v>-1</v>
      </c>
      <c r="Q7295" s="8">
        <f>DAY(Tabla1[[#This Row],[Date]])</f>
        <v>20</v>
      </c>
      <c r="R7295" s="8">
        <f>MONTH(Tabla1[[#This Row],[Date]])</f>
        <v>2</v>
      </c>
      <c r="S7295" s="8">
        <f>YEAR(Tabla1[[#This Row],[Date]])</f>
        <v>2023</v>
      </c>
    </row>
    <row r="7296" spans="1:19" x14ac:dyDescent="0.2">
      <c r="A7296">
        <v>7268</v>
      </c>
      <c r="B7296" s="1">
        <v>44977</v>
      </c>
      <c r="C7296" t="s">
        <v>260</v>
      </c>
      <c r="D7296" t="s">
        <v>332</v>
      </c>
      <c r="E7296">
        <v>1</v>
      </c>
      <c r="F7296" t="s">
        <v>532</v>
      </c>
      <c r="G7296" t="s">
        <v>273</v>
      </c>
      <c r="H7296" t="s">
        <v>552</v>
      </c>
      <c r="M7296" s="2">
        <v>18000</v>
      </c>
      <c r="N7296" s="2">
        <v>35000</v>
      </c>
      <c r="O7296" s="2">
        <f>IF(Tabla1[[#This Row],[Mov]]="VNT",Tabla1[[#This Row],[Sale]]-Tabla1[[#This Row],[Cost]],-Tabla1[[#This Row],[Cost]]*Tabla1[[#This Row],[Cant]])</f>
        <v>17000</v>
      </c>
      <c r="P7296" s="8">
        <f>IF(Tabla1[[#This Row],[Mov]]="VNT",-Tabla1[[#This Row],[Cant]],Tabla1[[#This Row],[Cant]])</f>
        <v>-1</v>
      </c>
      <c r="Q7296" s="8">
        <f>DAY(Tabla1[[#This Row],[Date]])</f>
        <v>20</v>
      </c>
      <c r="R7296" s="8">
        <f>MONTH(Tabla1[[#This Row],[Date]])</f>
        <v>2</v>
      </c>
      <c r="S7296" s="8">
        <f>YEAR(Tabla1[[#This Row],[Date]])</f>
        <v>2023</v>
      </c>
    </row>
    <row r="7297" spans="1:19" x14ac:dyDescent="0.2">
      <c r="A7297">
        <v>7269</v>
      </c>
      <c r="B7297" s="1">
        <v>44977</v>
      </c>
      <c r="C7297" t="s">
        <v>260</v>
      </c>
      <c r="D7297" t="s">
        <v>332</v>
      </c>
      <c r="E7297">
        <v>1</v>
      </c>
      <c r="F7297" t="s">
        <v>26</v>
      </c>
      <c r="G7297" t="s">
        <v>263</v>
      </c>
      <c r="H7297" t="s">
        <v>2334</v>
      </c>
      <c r="M7297" s="2">
        <v>24000</v>
      </c>
      <c r="N7297" s="2">
        <v>49000</v>
      </c>
      <c r="O7297" s="2">
        <f>IF(Tabla1[[#This Row],[Mov]]="VNT",Tabla1[[#This Row],[Sale]]-Tabla1[[#This Row],[Cost]],-Tabla1[[#This Row],[Cost]]*Tabla1[[#This Row],[Cant]])</f>
        <v>25000</v>
      </c>
      <c r="P7297" s="8">
        <f>IF(Tabla1[[#This Row],[Mov]]="VNT",-Tabla1[[#This Row],[Cant]],Tabla1[[#This Row],[Cant]])</f>
        <v>-1</v>
      </c>
      <c r="Q7297" s="8">
        <f>DAY(Tabla1[[#This Row],[Date]])</f>
        <v>20</v>
      </c>
      <c r="R7297" s="8">
        <f>MONTH(Tabla1[[#This Row],[Date]])</f>
        <v>2</v>
      </c>
      <c r="S7297" s="8">
        <f>YEAR(Tabla1[[#This Row],[Date]])</f>
        <v>2023</v>
      </c>
    </row>
    <row r="7298" spans="1:19" x14ac:dyDescent="0.2">
      <c r="A7298">
        <v>7270</v>
      </c>
      <c r="B7298" s="1">
        <v>44977</v>
      </c>
      <c r="C7298" t="s">
        <v>260</v>
      </c>
      <c r="D7298" t="s">
        <v>332</v>
      </c>
      <c r="E7298">
        <v>1</v>
      </c>
      <c r="F7298" t="s">
        <v>26</v>
      </c>
      <c r="G7298" t="s">
        <v>264</v>
      </c>
      <c r="H7298" t="s">
        <v>20</v>
      </c>
      <c r="M7298" s="2">
        <v>8000</v>
      </c>
      <c r="N7298" s="2">
        <v>20000</v>
      </c>
      <c r="O7298" s="2">
        <f>IF(Tabla1[[#This Row],[Mov]]="VNT",Tabla1[[#This Row],[Sale]]-Tabla1[[#This Row],[Cost]],-Tabla1[[#This Row],[Cost]]*Tabla1[[#This Row],[Cant]])</f>
        <v>12000</v>
      </c>
      <c r="P7298" s="8">
        <f>IF(Tabla1[[#This Row],[Mov]]="VNT",-Tabla1[[#This Row],[Cant]],Tabla1[[#This Row],[Cant]])</f>
        <v>-1</v>
      </c>
      <c r="Q7298" s="8">
        <f>DAY(Tabla1[[#This Row],[Date]])</f>
        <v>20</v>
      </c>
      <c r="R7298" s="8">
        <f>MONTH(Tabla1[[#This Row],[Date]])</f>
        <v>2</v>
      </c>
      <c r="S7298" s="8">
        <f>YEAR(Tabla1[[#This Row],[Date]])</f>
        <v>2023</v>
      </c>
    </row>
    <row r="7299" spans="1:19" x14ac:dyDescent="0.2">
      <c r="A7299">
        <v>7271</v>
      </c>
      <c r="B7299" s="1">
        <v>44977</v>
      </c>
      <c r="C7299" t="s">
        <v>260</v>
      </c>
      <c r="D7299" t="s">
        <v>332</v>
      </c>
      <c r="E7299">
        <v>1</v>
      </c>
      <c r="F7299" t="s">
        <v>116</v>
      </c>
      <c r="G7299" t="s">
        <v>347</v>
      </c>
      <c r="H7299" t="s">
        <v>518</v>
      </c>
      <c r="M7299" s="2">
        <v>10279</v>
      </c>
      <c r="N7299" s="2">
        <v>11000</v>
      </c>
      <c r="O7299" s="2">
        <f>IF(Tabla1[[#This Row],[Mov]]="VNT",Tabla1[[#This Row],[Sale]]-Tabla1[[#This Row],[Cost]],-Tabla1[[#This Row],[Cost]]*Tabla1[[#This Row],[Cant]])</f>
        <v>721</v>
      </c>
      <c r="P7299" s="8">
        <f>IF(Tabla1[[#This Row],[Mov]]="VNT",-Tabla1[[#This Row],[Cant]],Tabla1[[#This Row],[Cant]])</f>
        <v>-1</v>
      </c>
      <c r="Q7299" s="8">
        <f>DAY(Tabla1[[#This Row],[Date]])</f>
        <v>20</v>
      </c>
      <c r="R7299" s="8">
        <f>MONTH(Tabla1[[#This Row],[Date]])</f>
        <v>2</v>
      </c>
      <c r="S7299" s="8">
        <f>YEAR(Tabla1[[#This Row],[Date]])</f>
        <v>2023</v>
      </c>
    </row>
    <row r="7300" spans="1:19" x14ac:dyDescent="0.2">
      <c r="A7300">
        <v>7272</v>
      </c>
      <c r="B7300" s="1">
        <v>44977</v>
      </c>
      <c r="C7300" t="s">
        <v>260</v>
      </c>
      <c r="D7300" t="s">
        <v>332</v>
      </c>
      <c r="E7300">
        <v>1</v>
      </c>
      <c r="F7300" t="s">
        <v>116</v>
      </c>
      <c r="G7300" t="s">
        <v>347</v>
      </c>
      <c r="H7300" t="s">
        <v>518</v>
      </c>
      <c r="M7300" s="2">
        <v>10279</v>
      </c>
      <c r="N7300" s="2">
        <v>11000</v>
      </c>
      <c r="O7300" s="2">
        <f>IF(Tabla1[[#This Row],[Mov]]="VNT",Tabla1[[#This Row],[Sale]]-Tabla1[[#This Row],[Cost]],-Tabla1[[#This Row],[Cost]]*Tabla1[[#This Row],[Cant]])</f>
        <v>721</v>
      </c>
      <c r="P7300" s="8">
        <f>IF(Tabla1[[#This Row],[Mov]]="VNT",-Tabla1[[#This Row],[Cant]],Tabla1[[#This Row],[Cant]])</f>
        <v>-1</v>
      </c>
      <c r="Q7300" s="8">
        <f>DAY(Tabla1[[#This Row],[Date]])</f>
        <v>20</v>
      </c>
      <c r="R7300" s="8">
        <f>MONTH(Tabla1[[#This Row],[Date]])</f>
        <v>2</v>
      </c>
      <c r="S7300" s="8">
        <f>YEAR(Tabla1[[#This Row],[Date]])</f>
        <v>2023</v>
      </c>
    </row>
    <row r="7301" spans="1:19" x14ac:dyDescent="0.2">
      <c r="A7301">
        <v>7273</v>
      </c>
      <c r="B7301" s="1">
        <v>44977</v>
      </c>
      <c r="C7301" t="s">
        <v>260</v>
      </c>
      <c r="D7301" t="s">
        <v>332</v>
      </c>
      <c r="E7301">
        <v>1</v>
      </c>
      <c r="F7301" t="s">
        <v>116</v>
      </c>
      <c r="G7301" t="s">
        <v>347</v>
      </c>
      <c r="H7301" t="s">
        <v>518</v>
      </c>
      <c r="M7301" s="2">
        <v>10279</v>
      </c>
      <c r="N7301" s="2">
        <v>11000</v>
      </c>
      <c r="O7301" s="2">
        <f>IF(Tabla1[[#This Row],[Mov]]="VNT",Tabla1[[#This Row],[Sale]]-Tabla1[[#This Row],[Cost]],-Tabla1[[#This Row],[Cost]]*Tabla1[[#This Row],[Cant]])</f>
        <v>721</v>
      </c>
      <c r="P7301" s="8">
        <f>IF(Tabla1[[#This Row],[Mov]]="VNT",-Tabla1[[#This Row],[Cant]],Tabla1[[#This Row],[Cant]])</f>
        <v>-1</v>
      </c>
      <c r="Q7301" s="8">
        <f>DAY(Tabla1[[#This Row],[Date]])</f>
        <v>20</v>
      </c>
      <c r="R7301" s="8">
        <f>MONTH(Tabla1[[#This Row],[Date]])</f>
        <v>2</v>
      </c>
      <c r="S7301" s="8">
        <f>YEAR(Tabla1[[#This Row],[Date]])</f>
        <v>2023</v>
      </c>
    </row>
    <row r="7302" spans="1:19" x14ac:dyDescent="0.2">
      <c r="A7302">
        <v>7274</v>
      </c>
      <c r="B7302" s="1">
        <v>44977</v>
      </c>
      <c r="C7302" t="s">
        <v>260</v>
      </c>
      <c r="D7302" t="s">
        <v>332</v>
      </c>
      <c r="E7302">
        <v>1</v>
      </c>
      <c r="F7302" t="s">
        <v>116</v>
      </c>
      <c r="G7302" t="s">
        <v>347</v>
      </c>
      <c r="H7302" t="s">
        <v>518</v>
      </c>
      <c r="M7302" s="2">
        <v>3270</v>
      </c>
      <c r="N7302" s="2">
        <v>3500</v>
      </c>
      <c r="O7302" s="2">
        <f>IF(Tabla1[[#This Row],[Mov]]="VNT",Tabla1[[#This Row],[Sale]]-Tabla1[[#This Row],[Cost]],-Tabla1[[#This Row],[Cost]]*Tabla1[[#This Row],[Cant]])</f>
        <v>230</v>
      </c>
      <c r="P7302" s="8">
        <f>IF(Tabla1[[#This Row],[Mov]]="VNT",-Tabla1[[#This Row],[Cant]],Tabla1[[#This Row],[Cant]])</f>
        <v>-1</v>
      </c>
      <c r="Q7302" s="8">
        <f>DAY(Tabla1[[#This Row],[Date]])</f>
        <v>20</v>
      </c>
      <c r="R7302" s="8">
        <f>MONTH(Tabla1[[#This Row],[Date]])</f>
        <v>2</v>
      </c>
      <c r="S7302" s="8">
        <f>YEAR(Tabla1[[#This Row],[Date]])</f>
        <v>2023</v>
      </c>
    </row>
    <row r="7303" spans="1:19" x14ac:dyDescent="0.2">
      <c r="A7303">
        <v>7275</v>
      </c>
      <c r="B7303" s="1">
        <v>44977</v>
      </c>
      <c r="C7303" t="s">
        <v>260</v>
      </c>
      <c r="D7303" t="s">
        <v>332</v>
      </c>
      <c r="E7303">
        <v>1</v>
      </c>
      <c r="F7303" t="s">
        <v>116</v>
      </c>
      <c r="G7303" t="s">
        <v>347</v>
      </c>
      <c r="H7303" t="s">
        <v>518</v>
      </c>
      <c r="M7303" s="2">
        <v>3270</v>
      </c>
      <c r="N7303" s="2">
        <v>3500</v>
      </c>
      <c r="O7303" s="2">
        <f>IF(Tabla1[[#This Row],[Mov]]="VNT",Tabla1[[#This Row],[Sale]]-Tabla1[[#This Row],[Cost]],-Tabla1[[#This Row],[Cost]]*Tabla1[[#This Row],[Cant]])</f>
        <v>230</v>
      </c>
      <c r="P7303" s="8">
        <f>IF(Tabla1[[#This Row],[Mov]]="VNT",-Tabla1[[#This Row],[Cant]],Tabla1[[#This Row],[Cant]])</f>
        <v>-1</v>
      </c>
      <c r="Q7303" s="8">
        <f>DAY(Tabla1[[#This Row],[Date]])</f>
        <v>20</v>
      </c>
      <c r="R7303" s="8">
        <f>MONTH(Tabla1[[#This Row],[Date]])</f>
        <v>2</v>
      </c>
      <c r="S7303" s="8">
        <f>YEAR(Tabla1[[#This Row],[Date]])</f>
        <v>2023</v>
      </c>
    </row>
    <row r="7304" spans="1:19" x14ac:dyDescent="0.2">
      <c r="A7304">
        <v>7276</v>
      </c>
      <c r="B7304" s="1">
        <v>44977</v>
      </c>
      <c r="C7304" t="s">
        <v>260</v>
      </c>
      <c r="D7304" t="s">
        <v>332</v>
      </c>
      <c r="E7304">
        <v>1</v>
      </c>
      <c r="F7304" t="s">
        <v>116</v>
      </c>
      <c r="G7304" t="s">
        <v>347</v>
      </c>
      <c r="H7304" t="s">
        <v>518</v>
      </c>
      <c r="M7304" s="2">
        <v>3270</v>
      </c>
      <c r="N7304" s="2">
        <v>3500</v>
      </c>
      <c r="O7304" s="2">
        <f>IF(Tabla1[[#This Row],[Mov]]="VNT",Tabla1[[#This Row],[Sale]]-Tabla1[[#This Row],[Cost]],-Tabla1[[#This Row],[Cost]]*Tabla1[[#This Row],[Cant]])</f>
        <v>230</v>
      </c>
      <c r="P7304" s="8">
        <f>IF(Tabla1[[#This Row],[Mov]]="VNT",-Tabla1[[#This Row],[Cant]],Tabla1[[#This Row],[Cant]])</f>
        <v>-1</v>
      </c>
      <c r="Q7304" s="8">
        <f>DAY(Tabla1[[#This Row],[Date]])</f>
        <v>20</v>
      </c>
      <c r="R7304" s="8">
        <f>MONTH(Tabla1[[#This Row],[Date]])</f>
        <v>2</v>
      </c>
      <c r="S7304" s="8">
        <f>YEAR(Tabla1[[#This Row],[Date]])</f>
        <v>2023</v>
      </c>
    </row>
    <row r="7305" spans="1:19" x14ac:dyDescent="0.2">
      <c r="A7305">
        <v>7277</v>
      </c>
      <c r="B7305" s="1">
        <v>44978</v>
      </c>
      <c r="C7305" t="s">
        <v>260</v>
      </c>
      <c r="D7305" t="s">
        <v>332</v>
      </c>
      <c r="E7305">
        <v>1</v>
      </c>
      <c r="F7305" t="s">
        <v>224</v>
      </c>
      <c r="G7305" t="s">
        <v>272</v>
      </c>
      <c r="H7305" t="s">
        <v>308</v>
      </c>
      <c r="M7305" s="2">
        <v>8000</v>
      </c>
      <c r="N7305" s="2">
        <v>20000</v>
      </c>
      <c r="O7305" s="2">
        <f>IF(Tabla1[[#This Row],[Mov]]="VNT",Tabla1[[#This Row],[Sale]]-Tabla1[[#This Row],[Cost]],-Tabla1[[#This Row],[Cost]]*Tabla1[[#This Row],[Cant]])</f>
        <v>12000</v>
      </c>
      <c r="P7305" s="8">
        <f>IF(Tabla1[[#This Row],[Mov]]="VNT",-Tabla1[[#This Row],[Cant]],Tabla1[[#This Row],[Cant]])</f>
        <v>-1</v>
      </c>
      <c r="Q7305" s="8">
        <f>DAY(Tabla1[[#This Row],[Date]])</f>
        <v>21</v>
      </c>
      <c r="R7305" s="8">
        <f>MONTH(Tabla1[[#This Row],[Date]])</f>
        <v>2</v>
      </c>
      <c r="S7305" s="8">
        <f>YEAR(Tabla1[[#This Row],[Date]])</f>
        <v>2023</v>
      </c>
    </row>
    <row r="7306" spans="1:19" x14ac:dyDescent="0.2">
      <c r="A7306">
        <v>7278</v>
      </c>
      <c r="B7306" s="1">
        <v>44978</v>
      </c>
      <c r="C7306" t="s">
        <v>260</v>
      </c>
      <c r="D7306" t="s">
        <v>332</v>
      </c>
      <c r="E7306">
        <v>1</v>
      </c>
      <c r="F7306" t="s">
        <v>891</v>
      </c>
      <c r="G7306" t="s">
        <v>284</v>
      </c>
      <c r="H7306" t="s">
        <v>1394</v>
      </c>
      <c r="M7306" s="2">
        <v>3500</v>
      </c>
      <c r="N7306" s="2">
        <v>10000</v>
      </c>
      <c r="O7306" s="2">
        <f>IF(Tabla1[[#This Row],[Mov]]="VNT",Tabla1[[#This Row],[Sale]]-Tabla1[[#This Row],[Cost]],-Tabla1[[#This Row],[Cost]]*Tabla1[[#This Row],[Cant]])</f>
        <v>6500</v>
      </c>
      <c r="P7306" s="8">
        <f>IF(Tabla1[[#This Row],[Mov]]="VNT",-Tabla1[[#This Row],[Cant]],Tabla1[[#This Row],[Cant]])</f>
        <v>-1</v>
      </c>
      <c r="Q7306" s="8">
        <f>DAY(Tabla1[[#This Row],[Date]])</f>
        <v>21</v>
      </c>
      <c r="R7306" s="8">
        <f>MONTH(Tabla1[[#This Row],[Date]])</f>
        <v>2</v>
      </c>
      <c r="S7306" s="8">
        <f>YEAR(Tabla1[[#This Row],[Date]])</f>
        <v>2023</v>
      </c>
    </row>
    <row r="7307" spans="1:19" x14ac:dyDescent="0.2">
      <c r="A7307">
        <v>7279</v>
      </c>
      <c r="B7307" s="1">
        <v>44978</v>
      </c>
      <c r="C7307" t="s">
        <v>260</v>
      </c>
      <c r="D7307" t="s">
        <v>332</v>
      </c>
      <c r="E7307">
        <v>1</v>
      </c>
      <c r="F7307" t="s">
        <v>891</v>
      </c>
      <c r="G7307" t="s">
        <v>263</v>
      </c>
      <c r="H7307" t="s">
        <v>299</v>
      </c>
      <c r="M7307" s="2">
        <v>3500</v>
      </c>
      <c r="N7307" s="2">
        <v>10000</v>
      </c>
      <c r="O7307" s="2">
        <f>IF(Tabla1[[#This Row],[Mov]]="VNT",Tabla1[[#This Row],[Sale]]-Tabla1[[#This Row],[Cost]],-Tabla1[[#This Row],[Cost]]*Tabla1[[#This Row],[Cant]])</f>
        <v>6500</v>
      </c>
      <c r="P7307" s="8">
        <f>IF(Tabla1[[#This Row],[Mov]]="VNT",-Tabla1[[#This Row],[Cant]],Tabla1[[#This Row],[Cant]])</f>
        <v>-1</v>
      </c>
      <c r="Q7307" s="8">
        <f>DAY(Tabla1[[#This Row],[Date]])</f>
        <v>21</v>
      </c>
      <c r="R7307" s="8">
        <f>MONTH(Tabla1[[#This Row],[Date]])</f>
        <v>2</v>
      </c>
      <c r="S7307" s="8">
        <f>YEAR(Tabla1[[#This Row],[Date]])</f>
        <v>2023</v>
      </c>
    </row>
    <row r="7308" spans="1:19" x14ac:dyDescent="0.2">
      <c r="A7308">
        <v>7280</v>
      </c>
      <c r="B7308" s="1">
        <v>44978</v>
      </c>
      <c r="C7308" t="s">
        <v>260</v>
      </c>
      <c r="D7308" t="s">
        <v>332</v>
      </c>
      <c r="E7308">
        <v>1</v>
      </c>
      <c r="F7308" t="s">
        <v>458</v>
      </c>
      <c r="G7308" t="s">
        <v>263</v>
      </c>
      <c r="H7308" t="s">
        <v>2624</v>
      </c>
      <c r="M7308" s="2">
        <v>0</v>
      </c>
      <c r="N7308" s="2">
        <v>10000</v>
      </c>
      <c r="O7308" s="2">
        <f>IF(Tabla1[[#This Row],[Mov]]="VNT",Tabla1[[#This Row],[Sale]]-Tabla1[[#This Row],[Cost]],-Tabla1[[#This Row],[Cost]]*Tabla1[[#This Row],[Cant]])</f>
        <v>10000</v>
      </c>
      <c r="P7308" s="8">
        <f>IF(Tabla1[[#This Row],[Mov]]="VNT",-Tabla1[[#This Row],[Cant]],Tabla1[[#This Row],[Cant]])</f>
        <v>-1</v>
      </c>
      <c r="Q7308" s="8">
        <f>DAY(Tabla1[[#This Row],[Date]])</f>
        <v>21</v>
      </c>
      <c r="R7308" s="8">
        <f>MONTH(Tabla1[[#This Row],[Date]])</f>
        <v>2</v>
      </c>
      <c r="S7308" s="8">
        <f>YEAR(Tabla1[[#This Row],[Date]])</f>
        <v>2023</v>
      </c>
    </row>
    <row r="7309" spans="1:19" x14ac:dyDescent="0.2">
      <c r="A7309">
        <v>7281</v>
      </c>
      <c r="B7309" s="1">
        <v>44978</v>
      </c>
      <c r="C7309" t="s">
        <v>260</v>
      </c>
      <c r="D7309" t="s">
        <v>332</v>
      </c>
      <c r="E7309">
        <v>1</v>
      </c>
      <c r="F7309" t="s">
        <v>458</v>
      </c>
      <c r="G7309" t="s">
        <v>272</v>
      </c>
      <c r="H7309" t="s">
        <v>2625</v>
      </c>
      <c r="M7309" s="2">
        <v>0</v>
      </c>
      <c r="N7309" s="2">
        <v>25000</v>
      </c>
      <c r="O7309" s="2">
        <f>IF(Tabla1[[#This Row],[Mov]]="VNT",Tabla1[[#This Row],[Sale]]-Tabla1[[#This Row],[Cost]],-Tabla1[[#This Row],[Cost]]*Tabla1[[#This Row],[Cant]])</f>
        <v>25000</v>
      </c>
      <c r="P7309" s="8">
        <f>IF(Tabla1[[#This Row],[Mov]]="VNT",-Tabla1[[#This Row],[Cant]],Tabla1[[#This Row],[Cant]])</f>
        <v>-1</v>
      </c>
      <c r="Q7309" s="8">
        <f>DAY(Tabla1[[#This Row],[Date]])</f>
        <v>21</v>
      </c>
      <c r="R7309" s="8">
        <f>MONTH(Tabla1[[#This Row],[Date]])</f>
        <v>2</v>
      </c>
      <c r="S7309" s="8">
        <f>YEAR(Tabla1[[#This Row],[Date]])</f>
        <v>2023</v>
      </c>
    </row>
    <row r="7310" spans="1:19" x14ac:dyDescent="0.2">
      <c r="A7310">
        <v>7282</v>
      </c>
      <c r="B7310" s="1">
        <v>44978</v>
      </c>
      <c r="C7310" t="s">
        <v>260</v>
      </c>
      <c r="D7310" t="s">
        <v>332</v>
      </c>
      <c r="E7310">
        <v>1</v>
      </c>
      <c r="F7310" t="s">
        <v>1545</v>
      </c>
      <c r="G7310" t="s">
        <v>272</v>
      </c>
      <c r="H7310" t="s">
        <v>934</v>
      </c>
      <c r="M7310" s="2">
        <v>17000</v>
      </c>
      <c r="N7310" s="2">
        <v>30000</v>
      </c>
      <c r="O7310" s="2">
        <f>IF(Tabla1[[#This Row],[Mov]]="VNT",Tabla1[[#This Row],[Sale]]-Tabla1[[#This Row],[Cost]],-Tabla1[[#This Row],[Cost]]*Tabla1[[#This Row],[Cant]])</f>
        <v>13000</v>
      </c>
      <c r="P7310" s="8">
        <f>IF(Tabla1[[#This Row],[Mov]]="VNT",-Tabla1[[#This Row],[Cant]],Tabla1[[#This Row],[Cant]])</f>
        <v>-1</v>
      </c>
      <c r="Q7310" s="8">
        <f>DAY(Tabla1[[#This Row],[Date]])</f>
        <v>21</v>
      </c>
      <c r="R7310" s="8">
        <f>MONTH(Tabla1[[#This Row],[Date]])</f>
        <v>2</v>
      </c>
      <c r="S7310" s="8">
        <f>YEAR(Tabla1[[#This Row],[Date]])</f>
        <v>2023</v>
      </c>
    </row>
    <row r="7311" spans="1:19" x14ac:dyDescent="0.2">
      <c r="A7311">
        <v>7283</v>
      </c>
      <c r="B7311" s="1">
        <v>44978</v>
      </c>
      <c r="C7311" t="s">
        <v>260</v>
      </c>
      <c r="D7311" t="s">
        <v>332</v>
      </c>
      <c r="E7311">
        <v>1</v>
      </c>
      <c r="F7311" t="s">
        <v>532</v>
      </c>
      <c r="G7311" t="s">
        <v>266</v>
      </c>
      <c r="H7311" t="s">
        <v>2130</v>
      </c>
      <c r="M7311" s="2">
        <v>33000</v>
      </c>
      <c r="N7311" s="2">
        <v>60000</v>
      </c>
      <c r="O7311" s="2">
        <f>IF(Tabla1[[#This Row],[Mov]]="VNT",Tabla1[[#This Row],[Sale]]-Tabla1[[#This Row],[Cost]],-Tabla1[[#This Row],[Cost]]*Tabla1[[#This Row],[Cant]])</f>
        <v>27000</v>
      </c>
      <c r="P7311" s="8">
        <f>IF(Tabla1[[#This Row],[Mov]]="VNT",-Tabla1[[#This Row],[Cant]],Tabla1[[#This Row],[Cant]])</f>
        <v>-1</v>
      </c>
      <c r="Q7311" s="8">
        <f>DAY(Tabla1[[#This Row],[Date]])</f>
        <v>21</v>
      </c>
      <c r="R7311" s="8">
        <f>MONTH(Tabla1[[#This Row],[Date]])</f>
        <v>2</v>
      </c>
      <c r="S7311" s="8">
        <f>YEAR(Tabla1[[#This Row],[Date]])</f>
        <v>2023</v>
      </c>
    </row>
    <row r="7312" spans="1:19" x14ac:dyDescent="0.2">
      <c r="A7312">
        <v>7284</v>
      </c>
      <c r="B7312" s="1">
        <v>44978</v>
      </c>
      <c r="C7312" t="s">
        <v>260</v>
      </c>
      <c r="D7312" t="s">
        <v>332</v>
      </c>
      <c r="E7312">
        <v>1</v>
      </c>
      <c r="F7312" t="s">
        <v>224</v>
      </c>
      <c r="G7312" t="s">
        <v>272</v>
      </c>
      <c r="H7312" t="s">
        <v>308</v>
      </c>
      <c r="M7312" s="2">
        <v>8000</v>
      </c>
      <c r="N7312" s="2">
        <v>20000</v>
      </c>
      <c r="O7312" s="2">
        <f>IF(Tabla1[[#This Row],[Mov]]="VNT",Tabla1[[#This Row],[Sale]]-Tabla1[[#This Row],[Cost]],-Tabla1[[#This Row],[Cost]]*Tabla1[[#This Row],[Cant]])</f>
        <v>12000</v>
      </c>
      <c r="P7312" s="8">
        <f>IF(Tabla1[[#This Row],[Mov]]="VNT",-Tabla1[[#This Row],[Cant]],Tabla1[[#This Row],[Cant]])</f>
        <v>-1</v>
      </c>
      <c r="Q7312" s="8">
        <f>DAY(Tabla1[[#This Row],[Date]])</f>
        <v>21</v>
      </c>
      <c r="R7312" s="8">
        <f>MONTH(Tabla1[[#This Row],[Date]])</f>
        <v>2</v>
      </c>
      <c r="S7312" s="8">
        <f>YEAR(Tabla1[[#This Row],[Date]])</f>
        <v>2023</v>
      </c>
    </row>
    <row r="7313" spans="1:19" x14ac:dyDescent="0.2">
      <c r="A7313">
        <v>7285</v>
      </c>
      <c r="B7313" s="1">
        <v>44978</v>
      </c>
      <c r="C7313" t="s">
        <v>260</v>
      </c>
      <c r="D7313" t="s">
        <v>332</v>
      </c>
      <c r="E7313">
        <v>1</v>
      </c>
      <c r="F7313" t="s">
        <v>476</v>
      </c>
      <c r="G7313" t="s">
        <v>266</v>
      </c>
      <c r="H7313" t="s">
        <v>2626</v>
      </c>
      <c r="M7313" s="2">
        <v>1800</v>
      </c>
      <c r="N7313" s="2">
        <v>5000</v>
      </c>
      <c r="O7313" s="2">
        <f>IF(Tabla1[[#This Row],[Mov]]="VNT",Tabla1[[#This Row],[Sale]]-Tabla1[[#This Row],[Cost]],-Tabla1[[#This Row],[Cost]]*Tabla1[[#This Row],[Cant]])</f>
        <v>3200</v>
      </c>
      <c r="P7313" s="8">
        <f>IF(Tabla1[[#This Row],[Mov]]="VNT",-Tabla1[[#This Row],[Cant]],Tabla1[[#This Row],[Cant]])</f>
        <v>-1</v>
      </c>
      <c r="Q7313" s="8">
        <f>DAY(Tabla1[[#This Row],[Date]])</f>
        <v>21</v>
      </c>
      <c r="R7313" s="8">
        <f>MONTH(Tabla1[[#This Row],[Date]])</f>
        <v>2</v>
      </c>
      <c r="S7313" s="8">
        <f>YEAR(Tabla1[[#This Row],[Date]])</f>
        <v>2023</v>
      </c>
    </row>
    <row r="7314" spans="1:19" x14ac:dyDescent="0.2">
      <c r="A7314">
        <v>7286</v>
      </c>
      <c r="B7314" s="1">
        <v>44978</v>
      </c>
      <c r="C7314" t="s">
        <v>260</v>
      </c>
      <c r="D7314" t="s">
        <v>332</v>
      </c>
      <c r="E7314">
        <v>1</v>
      </c>
      <c r="F7314" t="s">
        <v>225</v>
      </c>
      <c r="G7314" t="s">
        <v>262</v>
      </c>
      <c r="H7314" t="s">
        <v>575</v>
      </c>
      <c r="M7314" s="2">
        <v>1100</v>
      </c>
      <c r="N7314" s="2">
        <v>10000</v>
      </c>
      <c r="O7314" s="2">
        <f>IF(Tabla1[[#This Row],[Mov]]="VNT",Tabla1[[#This Row],[Sale]]-Tabla1[[#This Row],[Cost]],-Tabla1[[#This Row],[Cost]]*Tabla1[[#This Row],[Cant]])</f>
        <v>8900</v>
      </c>
      <c r="P7314" s="8">
        <f>IF(Tabla1[[#This Row],[Mov]]="VNT",-Tabla1[[#This Row],[Cant]],Tabla1[[#This Row],[Cant]])</f>
        <v>-1</v>
      </c>
      <c r="Q7314" s="8">
        <f>DAY(Tabla1[[#This Row],[Date]])</f>
        <v>21</v>
      </c>
      <c r="R7314" s="8">
        <f>MONTH(Tabla1[[#This Row],[Date]])</f>
        <v>2</v>
      </c>
      <c r="S7314" s="8">
        <f>YEAR(Tabla1[[#This Row],[Date]])</f>
        <v>2023</v>
      </c>
    </row>
    <row r="7315" spans="1:19" x14ac:dyDescent="0.2">
      <c r="A7315">
        <v>7287</v>
      </c>
      <c r="B7315" s="1">
        <v>44978</v>
      </c>
      <c r="C7315" t="s">
        <v>260</v>
      </c>
      <c r="D7315" t="s">
        <v>332</v>
      </c>
      <c r="E7315">
        <v>1</v>
      </c>
      <c r="F7315" t="s">
        <v>532</v>
      </c>
      <c r="G7315" t="s">
        <v>273</v>
      </c>
      <c r="H7315" t="s">
        <v>552</v>
      </c>
      <c r="M7315" s="2">
        <v>18000</v>
      </c>
      <c r="N7315" s="2">
        <v>30000</v>
      </c>
      <c r="O7315" s="2">
        <f>IF(Tabla1[[#This Row],[Mov]]="VNT",Tabla1[[#This Row],[Sale]]-Tabla1[[#This Row],[Cost]],-Tabla1[[#This Row],[Cost]]*Tabla1[[#This Row],[Cant]])</f>
        <v>12000</v>
      </c>
      <c r="P7315" s="8">
        <f>IF(Tabla1[[#This Row],[Mov]]="VNT",-Tabla1[[#This Row],[Cant]],Tabla1[[#This Row],[Cant]])</f>
        <v>-1</v>
      </c>
      <c r="Q7315" s="8">
        <f>DAY(Tabla1[[#This Row],[Date]])</f>
        <v>21</v>
      </c>
      <c r="R7315" s="8">
        <f>MONTH(Tabla1[[#This Row],[Date]])</f>
        <v>2</v>
      </c>
      <c r="S7315" s="8">
        <f>YEAR(Tabla1[[#This Row],[Date]])</f>
        <v>2023</v>
      </c>
    </row>
    <row r="7316" spans="1:19" x14ac:dyDescent="0.2">
      <c r="A7316">
        <v>7288</v>
      </c>
      <c r="B7316" s="1">
        <v>44978</v>
      </c>
      <c r="C7316" t="s">
        <v>260</v>
      </c>
      <c r="D7316" t="s">
        <v>332</v>
      </c>
      <c r="E7316">
        <v>1</v>
      </c>
      <c r="F7316" t="s">
        <v>476</v>
      </c>
      <c r="G7316" t="s">
        <v>266</v>
      </c>
      <c r="H7316" t="s">
        <v>2012</v>
      </c>
      <c r="M7316" s="2">
        <v>3000</v>
      </c>
      <c r="N7316" s="2">
        <v>7000</v>
      </c>
      <c r="O7316" s="2">
        <f>IF(Tabla1[[#This Row],[Mov]]="VNT",Tabla1[[#This Row],[Sale]]-Tabla1[[#This Row],[Cost]],-Tabla1[[#This Row],[Cost]]*Tabla1[[#This Row],[Cant]])</f>
        <v>4000</v>
      </c>
      <c r="P7316" s="8">
        <f>IF(Tabla1[[#This Row],[Mov]]="VNT",-Tabla1[[#This Row],[Cant]],Tabla1[[#This Row],[Cant]])</f>
        <v>-1</v>
      </c>
      <c r="Q7316" s="8">
        <f>DAY(Tabla1[[#This Row],[Date]])</f>
        <v>21</v>
      </c>
      <c r="R7316" s="8">
        <f>MONTH(Tabla1[[#This Row],[Date]])</f>
        <v>2</v>
      </c>
      <c r="S7316" s="8">
        <f>YEAR(Tabla1[[#This Row],[Date]])</f>
        <v>2023</v>
      </c>
    </row>
    <row r="7317" spans="1:19" x14ac:dyDescent="0.2">
      <c r="A7317">
        <v>7289</v>
      </c>
      <c r="B7317" s="1">
        <v>44978</v>
      </c>
      <c r="C7317" t="s">
        <v>260</v>
      </c>
      <c r="D7317" t="s">
        <v>332</v>
      </c>
      <c r="E7317">
        <v>1</v>
      </c>
      <c r="F7317" t="s">
        <v>116</v>
      </c>
      <c r="G7317" t="s">
        <v>347</v>
      </c>
      <c r="H7317" t="s">
        <v>518</v>
      </c>
      <c r="M7317" s="2">
        <v>3270</v>
      </c>
      <c r="N7317" s="2">
        <v>3500</v>
      </c>
      <c r="O7317" s="2">
        <f>IF(Tabla1[[#This Row],[Mov]]="VNT",Tabla1[[#This Row],[Sale]]-Tabla1[[#This Row],[Cost]],-Tabla1[[#This Row],[Cost]]*Tabla1[[#This Row],[Cant]])</f>
        <v>230</v>
      </c>
      <c r="P7317" s="8">
        <f>IF(Tabla1[[#This Row],[Mov]]="VNT",-Tabla1[[#This Row],[Cant]],Tabla1[[#This Row],[Cant]])</f>
        <v>-1</v>
      </c>
      <c r="Q7317" s="8">
        <f>DAY(Tabla1[[#This Row],[Date]])</f>
        <v>21</v>
      </c>
      <c r="R7317" s="8">
        <f>MONTH(Tabla1[[#This Row],[Date]])</f>
        <v>2</v>
      </c>
      <c r="S7317" s="8">
        <f>YEAR(Tabla1[[#This Row],[Date]])</f>
        <v>2023</v>
      </c>
    </row>
    <row r="7318" spans="1:19" x14ac:dyDescent="0.2">
      <c r="A7318">
        <v>7290</v>
      </c>
      <c r="B7318" s="1">
        <v>44978</v>
      </c>
      <c r="C7318" t="s">
        <v>260</v>
      </c>
      <c r="D7318" t="s">
        <v>332</v>
      </c>
      <c r="E7318">
        <v>1</v>
      </c>
      <c r="F7318" t="s">
        <v>15</v>
      </c>
      <c r="G7318" t="s">
        <v>266</v>
      </c>
      <c r="H7318" t="s">
        <v>2539</v>
      </c>
      <c r="M7318" s="2">
        <v>2000</v>
      </c>
      <c r="N7318" s="2">
        <v>10000</v>
      </c>
      <c r="O7318" s="2">
        <f>IF(Tabla1[[#This Row],[Mov]]="VNT",Tabla1[[#This Row],[Sale]]-Tabla1[[#This Row],[Cost]],-Tabla1[[#This Row],[Cost]]*Tabla1[[#This Row],[Cant]])</f>
        <v>8000</v>
      </c>
      <c r="P7318" s="8">
        <f>IF(Tabla1[[#This Row],[Mov]]="VNT",-Tabla1[[#This Row],[Cant]],Tabla1[[#This Row],[Cant]])</f>
        <v>-1</v>
      </c>
      <c r="Q7318" s="8">
        <f>DAY(Tabla1[[#This Row],[Date]])</f>
        <v>21</v>
      </c>
      <c r="R7318" s="8">
        <f>MONTH(Tabla1[[#This Row],[Date]])</f>
        <v>2</v>
      </c>
      <c r="S7318" s="8">
        <f>YEAR(Tabla1[[#This Row],[Date]])</f>
        <v>2023</v>
      </c>
    </row>
    <row r="7319" spans="1:19" x14ac:dyDescent="0.2">
      <c r="A7319">
        <v>7291</v>
      </c>
      <c r="B7319" s="1">
        <v>44978</v>
      </c>
      <c r="C7319" t="s">
        <v>260</v>
      </c>
      <c r="D7319" t="s">
        <v>332</v>
      </c>
      <c r="E7319">
        <v>1</v>
      </c>
      <c r="F7319" t="s">
        <v>386</v>
      </c>
      <c r="G7319" t="s">
        <v>263</v>
      </c>
      <c r="H7319" t="s">
        <v>2696</v>
      </c>
      <c r="M7319" s="2">
        <v>70000</v>
      </c>
      <c r="N7319" s="2">
        <v>130000</v>
      </c>
      <c r="O7319" s="2">
        <f>IF(Tabla1[[#This Row],[Mov]]="VNT",Tabla1[[#This Row],[Sale]]-Tabla1[[#This Row],[Cost]],-Tabla1[[#This Row],[Cost]]*Tabla1[[#This Row],[Cant]])</f>
        <v>60000</v>
      </c>
      <c r="P7319" s="8">
        <f>IF(Tabla1[[#This Row],[Mov]]="VNT",-Tabla1[[#This Row],[Cant]],Tabla1[[#This Row],[Cant]])</f>
        <v>-1</v>
      </c>
      <c r="Q7319" s="8">
        <f>DAY(Tabla1[[#This Row],[Date]])</f>
        <v>21</v>
      </c>
      <c r="R7319" s="8">
        <f>MONTH(Tabla1[[#This Row],[Date]])</f>
        <v>2</v>
      </c>
      <c r="S7319" s="8">
        <f>YEAR(Tabla1[[#This Row],[Date]])</f>
        <v>2023</v>
      </c>
    </row>
    <row r="7320" spans="1:19" x14ac:dyDescent="0.2">
      <c r="A7320">
        <v>7292</v>
      </c>
      <c r="B7320" s="1">
        <v>44978</v>
      </c>
      <c r="C7320" t="s">
        <v>260</v>
      </c>
      <c r="D7320" t="s">
        <v>332</v>
      </c>
      <c r="E7320">
        <v>1</v>
      </c>
      <c r="F7320" t="s">
        <v>225</v>
      </c>
      <c r="G7320" t="s">
        <v>263</v>
      </c>
      <c r="H7320" t="s">
        <v>642</v>
      </c>
      <c r="M7320" s="2">
        <v>1100</v>
      </c>
      <c r="N7320" s="2">
        <v>5000</v>
      </c>
      <c r="O7320" s="2">
        <f>IF(Tabla1[[#This Row],[Mov]]="VNT",Tabla1[[#This Row],[Sale]]-Tabla1[[#This Row],[Cost]],-Tabla1[[#This Row],[Cost]]*Tabla1[[#This Row],[Cant]])</f>
        <v>3900</v>
      </c>
      <c r="P7320" s="8">
        <f>IF(Tabla1[[#This Row],[Mov]]="VNT",-Tabla1[[#This Row],[Cant]],Tabla1[[#This Row],[Cant]])</f>
        <v>-1</v>
      </c>
      <c r="Q7320" s="8">
        <f>DAY(Tabla1[[#This Row],[Date]])</f>
        <v>21</v>
      </c>
      <c r="R7320" s="8">
        <f>MONTH(Tabla1[[#This Row],[Date]])</f>
        <v>2</v>
      </c>
      <c r="S7320" s="8">
        <f>YEAR(Tabla1[[#This Row],[Date]])</f>
        <v>2023</v>
      </c>
    </row>
    <row r="7321" spans="1:19" x14ac:dyDescent="0.2">
      <c r="A7321">
        <v>7293</v>
      </c>
      <c r="B7321" s="1">
        <v>44978</v>
      </c>
      <c r="C7321" t="s">
        <v>260</v>
      </c>
      <c r="D7321" t="s">
        <v>332</v>
      </c>
      <c r="E7321">
        <v>1</v>
      </c>
      <c r="F7321" t="s">
        <v>116</v>
      </c>
      <c r="G7321" t="s">
        <v>347</v>
      </c>
      <c r="H7321" t="s">
        <v>518</v>
      </c>
      <c r="M7321" s="2">
        <v>6074</v>
      </c>
      <c r="N7321" s="2">
        <v>6500</v>
      </c>
      <c r="O7321" s="2">
        <f>IF(Tabla1[[#This Row],[Mov]]="VNT",Tabla1[[#This Row],[Sale]]-Tabla1[[#This Row],[Cost]],-Tabla1[[#This Row],[Cost]]*Tabla1[[#This Row],[Cant]])</f>
        <v>426</v>
      </c>
      <c r="P7321" s="8">
        <f>IF(Tabla1[[#This Row],[Mov]]="VNT",-Tabla1[[#This Row],[Cant]],Tabla1[[#This Row],[Cant]])</f>
        <v>-1</v>
      </c>
      <c r="Q7321" s="8">
        <f>DAY(Tabla1[[#This Row],[Date]])</f>
        <v>21</v>
      </c>
      <c r="R7321" s="8">
        <f>MONTH(Tabla1[[#This Row],[Date]])</f>
        <v>2</v>
      </c>
      <c r="S7321" s="8">
        <f>YEAR(Tabla1[[#This Row],[Date]])</f>
        <v>2023</v>
      </c>
    </row>
    <row r="7322" spans="1:19" x14ac:dyDescent="0.2">
      <c r="A7322">
        <v>7294</v>
      </c>
      <c r="B7322" s="1">
        <v>44978</v>
      </c>
      <c r="C7322" t="s">
        <v>260</v>
      </c>
      <c r="D7322" t="s">
        <v>332</v>
      </c>
      <c r="E7322">
        <v>1</v>
      </c>
      <c r="F7322" t="s">
        <v>116</v>
      </c>
      <c r="G7322" t="s">
        <v>347</v>
      </c>
      <c r="H7322" t="s">
        <v>518</v>
      </c>
      <c r="M7322" s="2">
        <v>7008</v>
      </c>
      <c r="N7322" s="2">
        <v>7500</v>
      </c>
      <c r="O7322" s="2">
        <f>IF(Tabla1[[#This Row],[Mov]]="VNT",Tabla1[[#This Row],[Sale]]-Tabla1[[#This Row],[Cost]],-Tabla1[[#This Row],[Cost]]*Tabla1[[#This Row],[Cant]])</f>
        <v>492</v>
      </c>
      <c r="P7322" s="8">
        <f>IF(Tabla1[[#This Row],[Mov]]="VNT",-Tabla1[[#This Row],[Cant]],Tabla1[[#This Row],[Cant]])</f>
        <v>-1</v>
      </c>
      <c r="Q7322" s="8">
        <f>DAY(Tabla1[[#This Row],[Date]])</f>
        <v>21</v>
      </c>
      <c r="R7322" s="8">
        <f>MONTH(Tabla1[[#This Row],[Date]])</f>
        <v>2</v>
      </c>
      <c r="S7322" s="8">
        <f>YEAR(Tabla1[[#This Row],[Date]])</f>
        <v>2023</v>
      </c>
    </row>
    <row r="7323" spans="1:19" x14ac:dyDescent="0.2">
      <c r="A7323">
        <v>7295</v>
      </c>
      <c r="B7323" s="1">
        <v>44978</v>
      </c>
      <c r="C7323" t="s">
        <v>260</v>
      </c>
      <c r="D7323" t="s">
        <v>332</v>
      </c>
      <c r="E7323">
        <v>1</v>
      </c>
      <c r="F7323" t="s">
        <v>761</v>
      </c>
      <c r="G7323" t="s">
        <v>761</v>
      </c>
      <c r="H7323" t="s">
        <v>761</v>
      </c>
      <c r="M7323" s="2">
        <v>5000</v>
      </c>
      <c r="N7323" s="2">
        <v>18000</v>
      </c>
      <c r="O7323" s="2">
        <f>IF(Tabla1[[#This Row],[Mov]]="VNT",Tabla1[[#This Row],[Sale]]-Tabla1[[#This Row],[Cost]],-Tabla1[[#This Row],[Cost]]*Tabla1[[#This Row],[Cant]])</f>
        <v>13000</v>
      </c>
      <c r="P7323" s="8">
        <f>IF(Tabla1[[#This Row],[Mov]]="VNT",-Tabla1[[#This Row],[Cant]],Tabla1[[#This Row],[Cant]])</f>
        <v>-1</v>
      </c>
      <c r="Q7323" s="8">
        <f>DAY(Tabla1[[#This Row],[Date]])</f>
        <v>21</v>
      </c>
      <c r="R7323" s="8">
        <f>MONTH(Tabla1[[#This Row],[Date]])</f>
        <v>2</v>
      </c>
      <c r="S7323" s="8">
        <f>YEAR(Tabla1[[#This Row],[Date]])</f>
        <v>2023</v>
      </c>
    </row>
    <row r="7324" spans="1:19" x14ac:dyDescent="0.2">
      <c r="A7324">
        <v>7296</v>
      </c>
      <c r="B7324" s="1">
        <v>44979</v>
      </c>
      <c r="C7324" t="s">
        <v>260</v>
      </c>
      <c r="D7324" t="s">
        <v>332</v>
      </c>
      <c r="E7324">
        <v>1</v>
      </c>
      <c r="F7324" t="s">
        <v>1152</v>
      </c>
      <c r="G7324" t="s">
        <v>263</v>
      </c>
      <c r="H7324" t="s">
        <v>767</v>
      </c>
      <c r="M7324" s="2">
        <v>12000</v>
      </c>
      <c r="N7324" s="2">
        <v>35000</v>
      </c>
      <c r="O7324" s="2">
        <f>IF(Tabla1[[#This Row],[Mov]]="VNT",Tabla1[[#This Row],[Sale]]-Tabla1[[#This Row],[Cost]],-Tabla1[[#This Row],[Cost]]*Tabla1[[#This Row],[Cant]])</f>
        <v>23000</v>
      </c>
      <c r="P7324" s="8">
        <f>IF(Tabla1[[#This Row],[Mov]]="VNT",-Tabla1[[#This Row],[Cant]],Tabla1[[#This Row],[Cant]])</f>
        <v>-1</v>
      </c>
      <c r="Q7324" s="8">
        <f>DAY(Tabla1[[#This Row],[Date]])</f>
        <v>22</v>
      </c>
      <c r="R7324" s="8">
        <f>MONTH(Tabla1[[#This Row],[Date]])</f>
        <v>2</v>
      </c>
      <c r="S7324" s="8">
        <f>YEAR(Tabla1[[#This Row],[Date]])</f>
        <v>2023</v>
      </c>
    </row>
    <row r="7325" spans="1:19" x14ac:dyDescent="0.2">
      <c r="A7325">
        <v>7297</v>
      </c>
      <c r="B7325" s="1">
        <v>44964</v>
      </c>
      <c r="C7325" t="s">
        <v>261</v>
      </c>
      <c r="D7325" t="s">
        <v>1767</v>
      </c>
      <c r="E7325">
        <v>1</v>
      </c>
      <c r="F7325" t="s">
        <v>2627</v>
      </c>
      <c r="G7325" t="s">
        <v>1765</v>
      </c>
      <c r="H7325" t="s">
        <v>2628</v>
      </c>
      <c r="M7325" s="2">
        <v>355000</v>
      </c>
      <c r="N7325" s="2">
        <v>43000</v>
      </c>
      <c r="O7325" s="2">
        <f>IF(Tabla1[[#This Row],[Mov]]="VNT",Tabla1[[#This Row],[Sale]]-Tabla1[[#This Row],[Cost]],-Tabla1[[#This Row],[Cost]]*Tabla1[[#This Row],[Cant]])</f>
        <v>-355000</v>
      </c>
      <c r="P7325" s="8">
        <f>IF(Tabla1[[#This Row],[Mov]]="VNT",-Tabla1[[#This Row],[Cant]],Tabla1[[#This Row],[Cant]])</f>
        <v>1</v>
      </c>
      <c r="Q7325" s="8">
        <f>DAY(Tabla1[[#This Row],[Date]])</f>
        <v>7</v>
      </c>
      <c r="R7325" s="8">
        <f>MONTH(Tabla1[[#This Row],[Date]])</f>
        <v>2</v>
      </c>
      <c r="S7325" s="8">
        <f>YEAR(Tabla1[[#This Row],[Date]])</f>
        <v>2023</v>
      </c>
    </row>
    <row r="7326" spans="1:19" x14ac:dyDescent="0.2">
      <c r="A7326">
        <v>7298</v>
      </c>
      <c r="B7326" s="1">
        <v>44964</v>
      </c>
      <c r="C7326" t="s">
        <v>261</v>
      </c>
      <c r="D7326" t="s">
        <v>1767</v>
      </c>
      <c r="E7326">
        <v>1</v>
      </c>
      <c r="F7326" t="s">
        <v>44</v>
      </c>
      <c r="G7326" t="s">
        <v>2629</v>
      </c>
      <c r="H7326" t="s">
        <v>2630</v>
      </c>
      <c r="M7326" s="2">
        <v>55000</v>
      </c>
      <c r="N7326" s="2">
        <v>99000</v>
      </c>
      <c r="O7326" s="2">
        <f>IF(Tabla1[[#This Row],[Mov]]="VNT",Tabla1[[#This Row],[Sale]]-Tabla1[[#This Row],[Cost]],-Tabla1[[#This Row],[Cost]]*Tabla1[[#This Row],[Cant]])</f>
        <v>-55000</v>
      </c>
      <c r="P7326" s="8">
        <f>IF(Tabla1[[#This Row],[Mov]]="VNT",-Tabla1[[#This Row],[Cant]],Tabla1[[#This Row],[Cant]])</f>
        <v>1</v>
      </c>
      <c r="Q7326" s="8">
        <f>DAY(Tabla1[[#This Row],[Date]])</f>
        <v>7</v>
      </c>
      <c r="R7326" s="8">
        <f>MONTH(Tabla1[[#This Row],[Date]])</f>
        <v>2</v>
      </c>
      <c r="S7326" s="8">
        <f>YEAR(Tabla1[[#This Row],[Date]])</f>
        <v>2023</v>
      </c>
    </row>
    <row r="7327" spans="1:19" x14ac:dyDescent="0.2">
      <c r="A7327">
        <v>7299</v>
      </c>
      <c r="B7327" s="1">
        <v>44964</v>
      </c>
      <c r="C7327" t="s">
        <v>261</v>
      </c>
      <c r="D7327" t="s">
        <v>1767</v>
      </c>
      <c r="E7327">
        <v>1</v>
      </c>
      <c r="F7327" t="s">
        <v>2043</v>
      </c>
      <c r="G7327" t="s">
        <v>1765</v>
      </c>
      <c r="H7327" t="s">
        <v>2578</v>
      </c>
      <c r="M7327" s="2">
        <v>165000</v>
      </c>
      <c r="N7327" s="2">
        <v>210000</v>
      </c>
      <c r="O7327" s="2">
        <f>IF(Tabla1[[#This Row],[Mov]]="VNT",Tabla1[[#This Row],[Sale]]-Tabla1[[#This Row],[Cost]],-Tabla1[[#This Row],[Cost]]*Tabla1[[#This Row],[Cant]])</f>
        <v>-165000</v>
      </c>
      <c r="P7327" s="8">
        <f>IF(Tabla1[[#This Row],[Mov]]="VNT",-Tabla1[[#This Row],[Cant]],Tabla1[[#This Row],[Cant]])</f>
        <v>1</v>
      </c>
      <c r="Q7327" s="8">
        <f>DAY(Tabla1[[#This Row],[Date]])</f>
        <v>7</v>
      </c>
      <c r="R7327" s="8">
        <f>MONTH(Tabla1[[#This Row],[Date]])</f>
        <v>2</v>
      </c>
      <c r="S7327" s="8">
        <f>YEAR(Tabla1[[#This Row],[Date]])</f>
        <v>2023</v>
      </c>
    </row>
    <row r="7328" spans="1:19" x14ac:dyDescent="0.2">
      <c r="A7328">
        <v>7300</v>
      </c>
      <c r="B7328" s="1">
        <v>44964</v>
      </c>
      <c r="C7328" t="s">
        <v>261</v>
      </c>
      <c r="D7328" t="s">
        <v>1767</v>
      </c>
      <c r="E7328">
        <v>1</v>
      </c>
      <c r="F7328" t="s">
        <v>849</v>
      </c>
      <c r="G7328" t="s">
        <v>1765</v>
      </c>
      <c r="H7328" t="s">
        <v>2631</v>
      </c>
      <c r="M7328" s="2">
        <v>48000</v>
      </c>
      <c r="N7328" s="2">
        <v>69000</v>
      </c>
      <c r="O7328" s="2">
        <f>IF(Tabla1[[#This Row],[Mov]]="VNT",Tabla1[[#This Row],[Sale]]-Tabla1[[#This Row],[Cost]],-Tabla1[[#This Row],[Cost]]*Tabla1[[#This Row],[Cant]])</f>
        <v>-48000</v>
      </c>
      <c r="P7328" s="8">
        <f>IF(Tabla1[[#This Row],[Mov]]="VNT",-Tabla1[[#This Row],[Cant]],Tabla1[[#This Row],[Cant]])</f>
        <v>1</v>
      </c>
      <c r="Q7328" s="8">
        <f>DAY(Tabla1[[#This Row],[Date]])</f>
        <v>7</v>
      </c>
      <c r="R7328" s="8">
        <f>MONTH(Tabla1[[#This Row],[Date]])</f>
        <v>2</v>
      </c>
      <c r="S7328" s="8">
        <f>YEAR(Tabla1[[#This Row],[Date]])</f>
        <v>2023</v>
      </c>
    </row>
    <row r="7329" spans="1:19" x14ac:dyDescent="0.2">
      <c r="A7329">
        <v>7301</v>
      </c>
      <c r="B7329" s="1">
        <v>44972</v>
      </c>
      <c r="C7329" t="s">
        <v>261</v>
      </c>
      <c r="D7329" t="s">
        <v>1569</v>
      </c>
      <c r="E7329">
        <v>2</v>
      </c>
      <c r="F7329" t="s">
        <v>44</v>
      </c>
      <c r="G7329" t="s">
        <v>2635</v>
      </c>
      <c r="H7329" t="s">
        <v>2636</v>
      </c>
      <c r="M7329" s="2">
        <v>24000</v>
      </c>
      <c r="N7329" s="2">
        <v>50000</v>
      </c>
      <c r="O7329" s="2">
        <f>IF(Tabla1[[#This Row],[Mov]]="VNT",Tabla1[[#This Row],[Sale]]-Tabla1[[#This Row],[Cost]],-Tabla1[[#This Row],[Cost]]*Tabla1[[#This Row],[Cant]])</f>
        <v>-48000</v>
      </c>
      <c r="P7329" s="8">
        <f>IF(Tabla1[[#This Row],[Mov]]="VNT",-Tabla1[[#This Row],[Cant]],Tabla1[[#This Row],[Cant]])</f>
        <v>2</v>
      </c>
      <c r="Q7329" s="8">
        <f>DAY(Tabla1[[#This Row],[Date]])</f>
        <v>15</v>
      </c>
      <c r="R7329" s="8">
        <f>MONTH(Tabla1[[#This Row],[Date]])</f>
        <v>2</v>
      </c>
      <c r="S7329" s="8">
        <f>YEAR(Tabla1[[#This Row],[Date]])</f>
        <v>2023</v>
      </c>
    </row>
    <row r="7330" spans="1:19" x14ac:dyDescent="0.2">
      <c r="A7330">
        <v>7302</v>
      </c>
      <c r="B7330" s="1">
        <v>44972</v>
      </c>
      <c r="C7330" t="s">
        <v>261</v>
      </c>
      <c r="D7330" t="s">
        <v>1569</v>
      </c>
      <c r="E7330">
        <v>2</v>
      </c>
      <c r="F7330" t="s">
        <v>44</v>
      </c>
      <c r="G7330" t="s">
        <v>794</v>
      </c>
      <c r="H7330" t="s">
        <v>2634</v>
      </c>
      <c r="M7330" s="2">
        <v>13000</v>
      </c>
      <c r="N7330" s="2">
        <v>30000</v>
      </c>
      <c r="O7330" s="2">
        <f>IF(Tabla1[[#This Row],[Mov]]="VNT",Tabla1[[#This Row],[Sale]]-Tabla1[[#This Row],[Cost]],-Tabla1[[#This Row],[Cost]]*Tabla1[[#This Row],[Cant]])</f>
        <v>-26000</v>
      </c>
      <c r="P7330" s="8">
        <f>IF(Tabla1[[#This Row],[Mov]]="VNT",-Tabla1[[#This Row],[Cant]],Tabla1[[#This Row],[Cant]])</f>
        <v>2</v>
      </c>
      <c r="Q7330" s="8">
        <f>DAY(Tabla1[[#This Row],[Date]])</f>
        <v>15</v>
      </c>
      <c r="R7330" s="8">
        <f>MONTH(Tabla1[[#This Row],[Date]])</f>
        <v>2</v>
      </c>
      <c r="S7330" s="8">
        <f>YEAR(Tabla1[[#This Row],[Date]])</f>
        <v>2023</v>
      </c>
    </row>
    <row r="7331" spans="1:19" x14ac:dyDescent="0.2">
      <c r="A7331">
        <v>7303</v>
      </c>
      <c r="B7331" s="1">
        <v>44972</v>
      </c>
      <c r="C7331" t="s">
        <v>261</v>
      </c>
      <c r="D7331" t="s">
        <v>1569</v>
      </c>
      <c r="E7331">
        <v>4</v>
      </c>
      <c r="F7331" t="s">
        <v>891</v>
      </c>
      <c r="G7331" t="s">
        <v>272</v>
      </c>
      <c r="H7331" t="s">
        <v>252</v>
      </c>
      <c r="M7331" s="2">
        <v>3300</v>
      </c>
      <c r="N7331" s="2">
        <v>10000</v>
      </c>
      <c r="O7331" s="2">
        <f>IF(Tabla1[[#This Row],[Mov]]="VNT",Tabla1[[#This Row],[Sale]]-Tabla1[[#This Row],[Cost]],-Tabla1[[#This Row],[Cost]]*Tabla1[[#This Row],[Cant]])</f>
        <v>-13200</v>
      </c>
      <c r="P7331" s="8">
        <f>IF(Tabla1[[#This Row],[Mov]]="VNT",-Tabla1[[#This Row],[Cant]],Tabla1[[#This Row],[Cant]])</f>
        <v>4</v>
      </c>
      <c r="Q7331" s="8">
        <f>DAY(Tabla1[[#This Row],[Date]])</f>
        <v>15</v>
      </c>
      <c r="R7331" s="8">
        <f>MONTH(Tabla1[[#This Row],[Date]])</f>
        <v>2</v>
      </c>
      <c r="S7331" s="8">
        <f>YEAR(Tabla1[[#This Row],[Date]])</f>
        <v>2023</v>
      </c>
    </row>
    <row r="7332" spans="1:19" x14ac:dyDescent="0.2">
      <c r="A7332">
        <v>7304</v>
      </c>
      <c r="B7332" s="1">
        <v>44972</v>
      </c>
      <c r="C7332" t="s">
        <v>261</v>
      </c>
      <c r="D7332" t="s">
        <v>1569</v>
      </c>
      <c r="E7332">
        <v>1</v>
      </c>
      <c r="F7332" t="s">
        <v>224</v>
      </c>
      <c r="G7332" t="s">
        <v>589</v>
      </c>
      <c r="H7332" t="s">
        <v>1173</v>
      </c>
      <c r="M7332" s="2">
        <v>8000</v>
      </c>
      <c r="N7332" s="2">
        <v>20000</v>
      </c>
      <c r="O7332" s="2">
        <f>IF(Tabla1[[#This Row],[Mov]]="VNT",Tabla1[[#This Row],[Sale]]-Tabla1[[#This Row],[Cost]],-Tabla1[[#This Row],[Cost]]*Tabla1[[#This Row],[Cant]])</f>
        <v>-8000</v>
      </c>
      <c r="P7332" s="8">
        <f>IF(Tabla1[[#This Row],[Mov]]="VNT",-Tabla1[[#This Row],[Cant]],Tabla1[[#This Row],[Cant]])</f>
        <v>1</v>
      </c>
      <c r="Q7332" s="8">
        <f>DAY(Tabla1[[#This Row],[Date]])</f>
        <v>15</v>
      </c>
      <c r="R7332" s="8">
        <f>MONTH(Tabla1[[#This Row],[Date]])</f>
        <v>2</v>
      </c>
      <c r="S7332" s="8">
        <f>YEAR(Tabla1[[#This Row],[Date]])</f>
        <v>2023</v>
      </c>
    </row>
    <row r="7333" spans="1:19" x14ac:dyDescent="0.2">
      <c r="A7333">
        <v>7305</v>
      </c>
      <c r="B7333" s="1">
        <v>44972</v>
      </c>
      <c r="C7333" t="s">
        <v>261</v>
      </c>
      <c r="D7333" t="s">
        <v>1569</v>
      </c>
      <c r="E7333">
        <v>1</v>
      </c>
      <c r="F7333" t="s">
        <v>586</v>
      </c>
      <c r="G7333" t="s">
        <v>589</v>
      </c>
      <c r="H7333" t="s">
        <v>1173</v>
      </c>
      <c r="M7333" s="2">
        <v>7000</v>
      </c>
      <c r="N7333" s="2">
        <v>20000</v>
      </c>
      <c r="O7333" s="2">
        <f>IF(Tabla1[[#This Row],[Mov]]="VNT",Tabla1[[#This Row],[Sale]]-Tabla1[[#This Row],[Cost]],-Tabla1[[#This Row],[Cost]]*Tabla1[[#This Row],[Cant]])</f>
        <v>-7000</v>
      </c>
      <c r="P7333" s="8">
        <f>IF(Tabla1[[#This Row],[Mov]]="VNT",-Tabla1[[#This Row],[Cant]],Tabla1[[#This Row],[Cant]])</f>
        <v>1</v>
      </c>
      <c r="Q7333" s="8">
        <f>DAY(Tabla1[[#This Row],[Date]])</f>
        <v>15</v>
      </c>
      <c r="R7333" s="8">
        <f>MONTH(Tabla1[[#This Row],[Date]])</f>
        <v>2</v>
      </c>
      <c r="S7333" s="8">
        <f>YEAR(Tabla1[[#This Row],[Date]])</f>
        <v>2023</v>
      </c>
    </row>
    <row r="7334" spans="1:19" x14ac:dyDescent="0.2">
      <c r="A7334">
        <v>7306</v>
      </c>
      <c r="B7334" s="1">
        <v>44972</v>
      </c>
      <c r="C7334" t="s">
        <v>261</v>
      </c>
      <c r="D7334" t="s">
        <v>1569</v>
      </c>
      <c r="E7334">
        <v>1</v>
      </c>
      <c r="F7334" t="s">
        <v>617</v>
      </c>
      <c r="G7334" t="s">
        <v>2632</v>
      </c>
      <c r="H7334" t="s">
        <v>2633</v>
      </c>
      <c r="M7334" s="2">
        <v>140000</v>
      </c>
      <c r="N7334" s="2">
        <v>185000</v>
      </c>
      <c r="O7334" s="2">
        <f>IF(Tabla1[[#This Row],[Mov]]="VNT",Tabla1[[#This Row],[Sale]]-Tabla1[[#This Row],[Cost]],-Tabla1[[#This Row],[Cost]]*Tabla1[[#This Row],[Cant]])</f>
        <v>-140000</v>
      </c>
      <c r="P7334" s="8">
        <f>IF(Tabla1[[#This Row],[Mov]]="VNT",-Tabla1[[#This Row],[Cant]],Tabla1[[#This Row],[Cant]])</f>
        <v>1</v>
      </c>
      <c r="Q7334" s="8">
        <f>DAY(Tabla1[[#This Row],[Date]])</f>
        <v>15</v>
      </c>
      <c r="R7334" s="8">
        <f>MONTH(Tabla1[[#This Row],[Date]])</f>
        <v>2</v>
      </c>
      <c r="S7334" s="8">
        <f>YEAR(Tabla1[[#This Row],[Date]])</f>
        <v>2023</v>
      </c>
    </row>
    <row r="7335" spans="1:19" x14ac:dyDescent="0.2">
      <c r="A7335">
        <v>7307</v>
      </c>
      <c r="B7335" s="1">
        <v>44972</v>
      </c>
      <c r="C7335" t="s">
        <v>261</v>
      </c>
      <c r="D7335" t="s">
        <v>2314</v>
      </c>
      <c r="E7335">
        <v>1</v>
      </c>
      <c r="F7335" t="s">
        <v>26</v>
      </c>
      <c r="G7335" t="s">
        <v>266</v>
      </c>
      <c r="H7335" t="s">
        <v>2623</v>
      </c>
      <c r="M7335" s="2">
        <v>23000</v>
      </c>
      <c r="N7335" s="2">
        <v>50000</v>
      </c>
      <c r="O7335" s="2">
        <f>IF(Tabla1[[#This Row],[Mov]]="VNT",Tabla1[[#This Row],[Sale]]-Tabla1[[#This Row],[Cost]],-Tabla1[[#This Row],[Cost]]*Tabla1[[#This Row],[Cant]])</f>
        <v>-23000</v>
      </c>
      <c r="P7335" s="8">
        <f>IF(Tabla1[[#This Row],[Mov]]="VNT",-Tabla1[[#This Row],[Cant]],Tabla1[[#This Row],[Cant]])</f>
        <v>1</v>
      </c>
      <c r="Q7335" s="8">
        <f>DAY(Tabla1[[#This Row],[Date]])</f>
        <v>15</v>
      </c>
      <c r="R7335" s="8">
        <f>MONTH(Tabla1[[#This Row],[Date]])</f>
        <v>2</v>
      </c>
      <c r="S7335" s="8">
        <f>YEAR(Tabla1[[#This Row],[Date]])</f>
        <v>2023</v>
      </c>
    </row>
    <row r="7336" spans="1:19" x14ac:dyDescent="0.2">
      <c r="A7336">
        <v>7308</v>
      </c>
      <c r="B7336" s="1">
        <v>44972</v>
      </c>
      <c r="C7336" t="s">
        <v>261</v>
      </c>
      <c r="D7336" t="s">
        <v>2314</v>
      </c>
      <c r="E7336">
        <v>3</v>
      </c>
      <c r="F7336" t="s">
        <v>15</v>
      </c>
      <c r="G7336" t="s">
        <v>266</v>
      </c>
      <c r="H7336" t="s">
        <v>2638</v>
      </c>
      <c r="M7336" s="2">
        <v>7000</v>
      </c>
      <c r="N7336" s="2">
        <v>19000</v>
      </c>
      <c r="O7336" s="2">
        <f>IF(Tabla1[[#This Row],[Mov]]="VNT",Tabla1[[#This Row],[Sale]]-Tabla1[[#This Row],[Cost]],-Tabla1[[#This Row],[Cost]]*Tabla1[[#This Row],[Cant]])</f>
        <v>-21000</v>
      </c>
      <c r="P7336" s="8">
        <f>IF(Tabla1[[#This Row],[Mov]]="VNT",-Tabla1[[#This Row],[Cant]],Tabla1[[#This Row],[Cant]])</f>
        <v>3</v>
      </c>
      <c r="Q7336" s="8">
        <f>DAY(Tabla1[[#This Row],[Date]])</f>
        <v>15</v>
      </c>
      <c r="R7336" s="8">
        <f>MONTH(Tabla1[[#This Row],[Date]])</f>
        <v>2</v>
      </c>
      <c r="S7336" s="8">
        <f>YEAR(Tabla1[[#This Row],[Date]])</f>
        <v>2023</v>
      </c>
    </row>
    <row r="7337" spans="1:19" x14ac:dyDescent="0.2">
      <c r="A7337">
        <v>7309</v>
      </c>
      <c r="B7337" s="1">
        <v>44972</v>
      </c>
      <c r="C7337" t="s">
        <v>261</v>
      </c>
      <c r="D7337" t="s">
        <v>2314</v>
      </c>
      <c r="E7337">
        <v>3</v>
      </c>
      <c r="F7337" t="s">
        <v>15</v>
      </c>
      <c r="G7337" t="s">
        <v>266</v>
      </c>
      <c r="H7337" t="s">
        <v>2637</v>
      </c>
      <c r="M7337" s="2">
        <v>3000</v>
      </c>
      <c r="N7337" s="2">
        <v>9000</v>
      </c>
      <c r="O7337" s="2">
        <f>IF(Tabla1[[#This Row],[Mov]]="VNT",Tabla1[[#This Row],[Sale]]-Tabla1[[#This Row],[Cost]],-Tabla1[[#This Row],[Cost]]*Tabla1[[#This Row],[Cant]])</f>
        <v>-9000</v>
      </c>
      <c r="P7337" s="8">
        <f>IF(Tabla1[[#This Row],[Mov]]="VNT",-Tabla1[[#This Row],[Cant]],Tabla1[[#This Row],[Cant]])</f>
        <v>3</v>
      </c>
      <c r="Q7337" s="8">
        <f>DAY(Tabla1[[#This Row],[Date]])</f>
        <v>15</v>
      </c>
      <c r="R7337" s="8">
        <f>MONTH(Tabla1[[#This Row],[Date]])</f>
        <v>2</v>
      </c>
      <c r="S7337" s="8">
        <f>YEAR(Tabla1[[#This Row],[Date]])</f>
        <v>2023</v>
      </c>
    </row>
    <row r="7338" spans="1:19" x14ac:dyDescent="0.2">
      <c r="A7338">
        <v>7310</v>
      </c>
      <c r="B7338" s="1">
        <v>44972</v>
      </c>
      <c r="C7338" t="s">
        <v>261</v>
      </c>
      <c r="D7338" t="s">
        <v>2405</v>
      </c>
      <c r="E7338">
        <v>4</v>
      </c>
      <c r="F7338" t="s">
        <v>929</v>
      </c>
      <c r="G7338" t="s">
        <v>266</v>
      </c>
      <c r="H7338" t="s">
        <v>2639</v>
      </c>
      <c r="M7338" s="2">
        <v>15000</v>
      </c>
      <c r="N7338" s="2">
        <v>25000</v>
      </c>
      <c r="O7338" s="2">
        <f>IF(Tabla1[[#This Row],[Mov]]="VNT",Tabla1[[#This Row],[Sale]]-Tabla1[[#This Row],[Cost]],-Tabla1[[#This Row],[Cost]]*Tabla1[[#This Row],[Cant]])</f>
        <v>-60000</v>
      </c>
      <c r="P7338" s="8">
        <f>IF(Tabla1[[#This Row],[Mov]]="VNT",-Tabla1[[#This Row],[Cant]],Tabla1[[#This Row],[Cant]])</f>
        <v>4</v>
      </c>
      <c r="Q7338" s="8">
        <f>DAY(Tabla1[[#This Row],[Date]])</f>
        <v>15</v>
      </c>
      <c r="R7338" s="8">
        <f>MONTH(Tabla1[[#This Row],[Date]])</f>
        <v>2</v>
      </c>
      <c r="S7338" s="8">
        <f>YEAR(Tabla1[[#This Row],[Date]])</f>
        <v>2023</v>
      </c>
    </row>
    <row r="7339" spans="1:19" x14ac:dyDescent="0.2">
      <c r="A7339">
        <v>7311</v>
      </c>
      <c r="B7339" s="1">
        <v>44972</v>
      </c>
      <c r="C7339" t="s">
        <v>261</v>
      </c>
      <c r="D7339" t="s">
        <v>2405</v>
      </c>
      <c r="E7339">
        <v>2</v>
      </c>
      <c r="F7339" t="s">
        <v>929</v>
      </c>
      <c r="G7339" t="s">
        <v>266</v>
      </c>
      <c r="H7339" t="s">
        <v>2640</v>
      </c>
      <c r="M7339" s="2">
        <v>13000</v>
      </c>
      <c r="N7339" s="2">
        <v>22000</v>
      </c>
      <c r="O7339" s="2">
        <f>IF(Tabla1[[#This Row],[Mov]]="VNT",Tabla1[[#This Row],[Sale]]-Tabla1[[#This Row],[Cost]],-Tabla1[[#This Row],[Cost]]*Tabla1[[#This Row],[Cant]])</f>
        <v>-26000</v>
      </c>
      <c r="P7339" s="8">
        <f>IF(Tabla1[[#This Row],[Mov]]="VNT",-Tabla1[[#This Row],[Cant]],Tabla1[[#This Row],[Cant]])</f>
        <v>2</v>
      </c>
      <c r="Q7339" s="8">
        <f>DAY(Tabla1[[#This Row],[Date]])</f>
        <v>15</v>
      </c>
      <c r="R7339" s="8">
        <f>MONTH(Tabla1[[#This Row],[Date]])</f>
        <v>2</v>
      </c>
      <c r="S7339" s="8">
        <f>YEAR(Tabla1[[#This Row],[Date]])</f>
        <v>2023</v>
      </c>
    </row>
    <row r="7340" spans="1:19" x14ac:dyDescent="0.2">
      <c r="A7340">
        <v>7312</v>
      </c>
      <c r="B7340" s="1">
        <v>44972</v>
      </c>
      <c r="C7340" t="s">
        <v>261</v>
      </c>
      <c r="D7340" t="s">
        <v>892</v>
      </c>
      <c r="E7340">
        <v>1</v>
      </c>
      <c r="F7340" t="s">
        <v>386</v>
      </c>
      <c r="G7340" t="s">
        <v>284</v>
      </c>
      <c r="H7340" t="s">
        <v>415</v>
      </c>
      <c r="M7340" s="2">
        <v>75000</v>
      </c>
      <c r="N7340" s="2">
        <v>130000</v>
      </c>
      <c r="O7340" s="2">
        <f>IF(Tabla1[[#This Row],[Mov]]="VNT",Tabla1[[#This Row],[Sale]]-Tabla1[[#This Row],[Cost]],-Tabla1[[#This Row],[Cost]]*Tabla1[[#This Row],[Cant]])</f>
        <v>-75000</v>
      </c>
      <c r="P7340" s="8">
        <f>IF(Tabla1[[#This Row],[Mov]]="VNT",-Tabla1[[#This Row],[Cant]],Tabla1[[#This Row],[Cant]])</f>
        <v>1</v>
      </c>
      <c r="Q7340" s="8">
        <f>DAY(Tabla1[[#This Row],[Date]])</f>
        <v>15</v>
      </c>
      <c r="R7340" s="8">
        <f>MONTH(Tabla1[[#This Row],[Date]])</f>
        <v>2</v>
      </c>
      <c r="S7340" s="8">
        <f>YEAR(Tabla1[[#This Row],[Date]])</f>
        <v>2023</v>
      </c>
    </row>
    <row r="7341" spans="1:19" x14ac:dyDescent="0.2">
      <c r="A7341">
        <v>7313</v>
      </c>
      <c r="B7341" s="1">
        <v>44972</v>
      </c>
      <c r="C7341" t="s">
        <v>261</v>
      </c>
      <c r="D7341" t="s">
        <v>892</v>
      </c>
      <c r="E7341">
        <v>1</v>
      </c>
      <c r="F7341" t="s">
        <v>386</v>
      </c>
      <c r="G7341" t="s">
        <v>284</v>
      </c>
      <c r="H7341" t="s">
        <v>2584</v>
      </c>
      <c r="M7341" s="2">
        <v>65000</v>
      </c>
      <c r="N7341" s="2">
        <v>125000</v>
      </c>
      <c r="O7341" s="2">
        <f>IF(Tabla1[[#This Row],[Mov]]="VNT",Tabla1[[#This Row],[Sale]]-Tabla1[[#This Row],[Cost]],-Tabla1[[#This Row],[Cost]]*Tabla1[[#This Row],[Cant]])</f>
        <v>-65000</v>
      </c>
      <c r="P7341" s="8">
        <f>IF(Tabla1[[#This Row],[Mov]]="VNT",-Tabla1[[#This Row],[Cant]],Tabla1[[#This Row],[Cant]])</f>
        <v>1</v>
      </c>
      <c r="Q7341" s="8">
        <f>DAY(Tabla1[[#This Row],[Date]])</f>
        <v>15</v>
      </c>
      <c r="R7341" s="8">
        <f>MONTH(Tabla1[[#This Row],[Date]])</f>
        <v>2</v>
      </c>
      <c r="S7341" s="8">
        <f>YEAR(Tabla1[[#This Row],[Date]])</f>
        <v>2023</v>
      </c>
    </row>
    <row r="7342" spans="1:19" x14ac:dyDescent="0.2">
      <c r="A7342">
        <v>7314</v>
      </c>
      <c r="B7342" s="1">
        <v>44972</v>
      </c>
      <c r="C7342" t="s">
        <v>261</v>
      </c>
      <c r="D7342" t="s">
        <v>892</v>
      </c>
      <c r="E7342">
        <v>1</v>
      </c>
      <c r="F7342" t="s">
        <v>386</v>
      </c>
      <c r="G7342" t="s">
        <v>263</v>
      </c>
      <c r="H7342" t="s">
        <v>2696</v>
      </c>
      <c r="M7342" s="2">
        <v>70000</v>
      </c>
      <c r="N7342" s="2">
        <v>125000</v>
      </c>
      <c r="O7342" s="2">
        <f>IF(Tabla1[[#This Row],[Mov]]="VNT",Tabla1[[#This Row],[Sale]]-Tabla1[[#This Row],[Cost]],-Tabla1[[#This Row],[Cost]]*Tabla1[[#This Row],[Cant]])</f>
        <v>-70000</v>
      </c>
      <c r="P7342" s="8">
        <f>IF(Tabla1[[#This Row],[Mov]]="VNT",-Tabla1[[#This Row],[Cant]],Tabla1[[#This Row],[Cant]])</f>
        <v>1</v>
      </c>
      <c r="Q7342" s="8">
        <f>DAY(Tabla1[[#This Row],[Date]])</f>
        <v>15</v>
      </c>
      <c r="R7342" s="8">
        <f>MONTH(Tabla1[[#This Row],[Date]])</f>
        <v>2</v>
      </c>
      <c r="S7342" s="8">
        <f>YEAR(Tabla1[[#This Row],[Date]])</f>
        <v>2023</v>
      </c>
    </row>
    <row r="7343" spans="1:19" x14ac:dyDescent="0.2">
      <c r="A7343">
        <v>7315</v>
      </c>
      <c r="B7343" s="1">
        <v>44972</v>
      </c>
      <c r="C7343" t="s">
        <v>261</v>
      </c>
      <c r="D7343" t="s">
        <v>892</v>
      </c>
      <c r="E7343">
        <v>1</v>
      </c>
      <c r="F7343" t="s">
        <v>386</v>
      </c>
      <c r="G7343" t="s">
        <v>263</v>
      </c>
      <c r="H7343" t="s">
        <v>932</v>
      </c>
      <c r="M7343" s="2">
        <v>60000</v>
      </c>
      <c r="N7343" s="2">
        <v>120000</v>
      </c>
      <c r="O7343" s="2">
        <f>IF(Tabla1[[#This Row],[Mov]]="VNT",Tabla1[[#This Row],[Sale]]-Tabla1[[#This Row],[Cost]],-Tabla1[[#This Row],[Cost]]*Tabla1[[#This Row],[Cant]])</f>
        <v>-60000</v>
      </c>
      <c r="P7343" s="8">
        <f>IF(Tabla1[[#This Row],[Mov]]="VNT",-Tabla1[[#This Row],[Cant]],Tabla1[[#This Row],[Cant]])</f>
        <v>1</v>
      </c>
      <c r="Q7343" s="8">
        <f>DAY(Tabla1[[#This Row],[Date]])</f>
        <v>15</v>
      </c>
      <c r="R7343" s="8">
        <f>MONTH(Tabla1[[#This Row],[Date]])</f>
        <v>2</v>
      </c>
      <c r="S7343" s="8">
        <f>YEAR(Tabla1[[#This Row],[Date]])</f>
        <v>2023</v>
      </c>
    </row>
    <row r="7344" spans="1:19" x14ac:dyDescent="0.2">
      <c r="A7344">
        <v>7316</v>
      </c>
      <c r="B7344" s="1">
        <v>44972</v>
      </c>
      <c r="C7344" t="s">
        <v>261</v>
      </c>
      <c r="D7344" t="s">
        <v>892</v>
      </c>
      <c r="E7344">
        <v>1</v>
      </c>
      <c r="F7344" t="s">
        <v>386</v>
      </c>
      <c r="G7344" t="s">
        <v>262</v>
      </c>
      <c r="H7344" t="s">
        <v>2257</v>
      </c>
      <c r="M7344" s="2">
        <v>70000</v>
      </c>
      <c r="N7344" s="2">
        <v>125000</v>
      </c>
      <c r="O7344" s="2">
        <f>IF(Tabla1[[#This Row],[Mov]]="VNT",Tabla1[[#This Row],[Sale]]-Tabla1[[#This Row],[Cost]],-Tabla1[[#This Row],[Cost]]*Tabla1[[#This Row],[Cant]])</f>
        <v>-70000</v>
      </c>
      <c r="P7344" s="8">
        <f>IF(Tabla1[[#This Row],[Mov]]="VNT",-Tabla1[[#This Row],[Cant]],Tabla1[[#This Row],[Cant]])</f>
        <v>1</v>
      </c>
      <c r="Q7344" s="8">
        <f>DAY(Tabla1[[#This Row],[Date]])</f>
        <v>15</v>
      </c>
      <c r="R7344" s="8">
        <f>MONTH(Tabla1[[#This Row],[Date]])</f>
        <v>2</v>
      </c>
      <c r="S7344" s="8">
        <f>YEAR(Tabla1[[#This Row],[Date]])</f>
        <v>2023</v>
      </c>
    </row>
    <row r="7345" spans="1:19" x14ac:dyDescent="0.2">
      <c r="A7345">
        <v>7317</v>
      </c>
      <c r="B7345" s="1">
        <v>44979</v>
      </c>
      <c r="C7345" t="s">
        <v>260</v>
      </c>
      <c r="D7345" t="s">
        <v>332</v>
      </c>
      <c r="E7345">
        <v>1</v>
      </c>
      <c r="F7345" t="s">
        <v>225</v>
      </c>
      <c r="G7345" t="s">
        <v>263</v>
      </c>
      <c r="H7345" t="s">
        <v>282</v>
      </c>
      <c r="M7345" s="2">
        <v>1100</v>
      </c>
      <c r="N7345" s="2">
        <v>10000</v>
      </c>
      <c r="O7345" s="2">
        <f>IF(Tabla1[[#This Row],[Mov]]="VNT",Tabla1[[#This Row],[Sale]]-Tabla1[[#This Row],[Cost]],-Tabla1[[#This Row],[Cost]]*Tabla1[[#This Row],[Cant]])</f>
        <v>8900</v>
      </c>
      <c r="P7345" s="8">
        <f>IF(Tabla1[[#This Row],[Mov]]="VNT",-Tabla1[[#This Row],[Cant]],Tabla1[[#This Row],[Cant]])</f>
        <v>-1</v>
      </c>
      <c r="Q7345" s="8">
        <f>DAY(Tabla1[[#This Row],[Date]])</f>
        <v>22</v>
      </c>
      <c r="R7345" s="8">
        <f>MONTH(Tabla1[[#This Row],[Date]])</f>
        <v>2</v>
      </c>
      <c r="S7345" s="8">
        <f>YEAR(Tabla1[[#This Row],[Date]])</f>
        <v>2023</v>
      </c>
    </row>
    <row r="7346" spans="1:19" x14ac:dyDescent="0.2">
      <c r="A7346">
        <v>7318</v>
      </c>
      <c r="B7346" s="1">
        <v>44979</v>
      </c>
      <c r="C7346" t="s">
        <v>260</v>
      </c>
      <c r="D7346" t="s">
        <v>332</v>
      </c>
      <c r="E7346">
        <v>1</v>
      </c>
      <c r="F7346" t="s">
        <v>127</v>
      </c>
      <c r="G7346" t="s">
        <v>266</v>
      </c>
      <c r="H7346" t="s">
        <v>139</v>
      </c>
      <c r="M7346" s="2">
        <v>2000</v>
      </c>
      <c r="N7346" s="2">
        <v>8000</v>
      </c>
      <c r="O7346" s="2">
        <f>IF(Tabla1[[#This Row],[Mov]]="VNT",Tabla1[[#This Row],[Sale]]-Tabla1[[#This Row],[Cost]],-Tabla1[[#This Row],[Cost]]*Tabla1[[#This Row],[Cant]])</f>
        <v>6000</v>
      </c>
      <c r="P7346" s="8">
        <f>IF(Tabla1[[#This Row],[Mov]]="VNT",-Tabla1[[#This Row],[Cant]],Tabla1[[#This Row],[Cant]])</f>
        <v>-1</v>
      </c>
      <c r="Q7346" s="8">
        <f>DAY(Tabla1[[#This Row],[Date]])</f>
        <v>22</v>
      </c>
      <c r="R7346" s="8">
        <f>MONTH(Tabla1[[#This Row],[Date]])</f>
        <v>2</v>
      </c>
      <c r="S7346" s="8">
        <f>YEAR(Tabla1[[#This Row],[Date]])</f>
        <v>2023</v>
      </c>
    </row>
    <row r="7347" spans="1:19" x14ac:dyDescent="0.2">
      <c r="A7347">
        <v>7319</v>
      </c>
      <c r="B7347" s="1">
        <v>44979</v>
      </c>
      <c r="C7347" t="s">
        <v>260</v>
      </c>
      <c r="D7347" t="s">
        <v>332</v>
      </c>
      <c r="E7347">
        <v>1</v>
      </c>
      <c r="F7347" t="s">
        <v>116</v>
      </c>
      <c r="G7347" t="s">
        <v>347</v>
      </c>
      <c r="H7347" t="s">
        <v>518</v>
      </c>
      <c r="M7347" s="2">
        <v>6074</v>
      </c>
      <c r="N7347" s="2">
        <v>6500</v>
      </c>
      <c r="O7347" s="2">
        <f>IF(Tabla1[[#This Row],[Mov]]="VNT",Tabla1[[#This Row],[Sale]]-Tabla1[[#This Row],[Cost]],-Tabla1[[#This Row],[Cost]]*Tabla1[[#This Row],[Cant]])</f>
        <v>426</v>
      </c>
      <c r="P7347" s="8">
        <f>IF(Tabla1[[#This Row],[Mov]]="VNT",-Tabla1[[#This Row],[Cant]],Tabla1[[#This Row],[Cant]])</f>
        <v>-1</v>
      </c>
      <c r="Q7347" s="8">
        <f>DAY(Tabla1[[#This Row],[Date]])</f>
        <v>22</v>
      </c>
      <c r="R7347" s="8">
        <f>MONTH(Tabla1[[#This Row],[Date]])</f>
        <v>2</v>
      </c>
      <c r="S7347" s="8">
        <f>YEAR(Tabla1[[#This Row],[Date]])</f>
        <v>2023</v>
      </c>
    </row>
    <row r="7348" spans="1:19" x14ac:dyDescent="0.2">
      <c r="A7348">
        <v>7320</v>
      </c>
      <c r="B7348" s="1">
        <v>44979</v>
      </c>
      <c r="C7348" t="s">
        <v>260</v>
      </c>
      <c r="D7348" t="s">
        <v>332</v>
      </c>
      <c r="E7348">
        <v>1</v>
      </c>
      <c r="F7348" t="s">
        <v>116</v>
      </c>
      <c r="G7348" t="s">
        <v>382</v>
      </c>
      <c r="H7348" t="s">
        <v>514</v>
      </c>
      <c r="M7348" s="2">
        <v>10279</v>
      </c>
      <c r="N7348" s="2">
        <v>11000</v>
      </c>
      <c r="O7348" s="2">
        <f>IF(Tabla1[[#This Row],[Mov]]="VNT",Tabla1[[#This Row],[Sale]]-Tabla1[[#This Row],[Cost]],-Tabla1[[#This Row],[Cost]]*Tabla1[[#This Row],[Cant]])</f>
        <v>721</v>
      </c>
      <c r="P7348" s="8">
        <f>IF(Tabla1[[#This Row],[Mov]]="VNT",-Tabla1[[#This Row],[Cant]],Tabla1[[#This Row],[Cant]])</f>
        <v>-1</v>
      </c>
      <c r="Q7348" s="8">
        <f>DAY(Tabla1[[#This Row],[Date]])</f>
        <v>22</v>
      </c>
      <c r="R7348" s="8">
        <f>MONTH(Tabla1[[#This Row],[Date]])</f>
        <v>2</v>
      </c>
      <c r="S7348" s="8">
        <f>YEAR(Tabla1[[#This Row],[Date]])</f>
        <v>2023</v>
      </c>
    </row>
    <row r="7349" spans="1:19" x14ac:dyDescent="0.2">
      <c r="A7349">
        <v>7321</v>
      </c>
      <c r="B7349" s="1">
        <v>44979</v>
      </c>
      <c r="C7349" t="s">
        <v>260</v>
      </c>
      <c r="D7349" t="s">
        <v>339</v>
      </c>
      <c r="E7349">
        <v>1</v>
      </c>
      <c r="F7349" t="s">
        <v>26</v>
      </c>
      <c r="G7349" t="s">
        <v>273</v>
      </c>
      <c r="H7349" t="s">
        <v>2520</v>
      </c>
      <c r="M7349" s="2">
        <v>20000</v>
      </c>
      <c r="N7349" s="2">
        <v>49000</v>
      </c>
      <c r="O7349" s="2">
        <f>IF(Tabla1[[#This Row],[Mov]]="VNT",Tabla1[[#This Row],[Sale]]-Tabla1[[#This Row],[Cost]],-Tabla1[[#This Row],[Cost]]*Tabla1[[#This Row],[Cant]])</f>
        <v>29000</v>
      </c>
      <c r="P7349" s="8">
        <f>IF(Tabla1[[#This Row],[Mov]]="VNT",-Tabla1[[#This Row],[Cant]],Tabla1[[#This Row],[Cant]])</f>
        <v>-1</v>
      </c>
      <c r="Q7349" s="8">
        <f>DAY(Tabla1[[#This Row],[Date]])</f>
        <v>22</v>
      </c>
      <c r="R7349" s="8">
        <f>MONTH(Tabla1[[#This Row],[Date]])</f>
        <v>2</v>
      </c>
      <c r="S7349" s="8">
        <f>YEAR(Tabla1[[#This Row],[Date]])</f>
        <v>2023</v>
      </c>
    </row>
    <row r="7350" spans="1:19" x14ac:dyDescent="0.2">
      <c r="A7350">
        <v>7322</v>
      </c>
      <c r="B7350" s="1">
        <v>44972</v>
      </c>
      <c r="C7350" t="s">
        <v>261</v>
      </c>
      <c r="D7350" t="s">
        <v>659</v>
      </c>
      <c r="E7350">
        <v>2</v>
      </c>
      <c r="F7350" t="s">
        <v>365</v>
      </c>
      <c r="G7350" t="s">
        <v>366</v>
      </c>
      <c r="H7350" t="s">
        <v>2642</v>
      </c>
      <c r="M7350" s="2">
        <v>20000</v>
      </c>
      <c r="N7350" s="2">
        <v>49000</v>
      </c>
      <c r="O7350" s="2">
        <f>IF(Tabla1[[#This Row],[Mov]]="VNT",Tabla1[[#This Row],[Sale]]-Tabla1[[#This Row],[Cost]],-Tabla1[[#This Row],[Cost]]*Tabla1[[#This Row],[Cant]])</f>
        <v>-40000</v>
      </c>
      <c r="P7350" s="8">
        <f>IF(Tabla1[[#This Row],[Mov]]="VNT",-Tabla1[[#This Row],[Cant]],Tabla1[[#This Row],[Cant]])</f>
        <v>2</v>
      </c>
      <c r="Q7350" s="8">
        <f>DAY(Tabla1[[#This Row],[Date]])</f>
        <v>15</v>
      </c>
      <c r="R7350" s="8">
        <f>MONTH(Tabla1[[#This Row],[Date]])</f>
        <v>2</v>
      </c>
      <c r="S7350" s="8">
        <f>YEAR(Tabla1[[#This Row],[Date]])</f>
        <v>2023</v>
      </c>
    </row>
    <row r="7351" spans="1:19" x14ac:dyDescent="0.2">
      <c r="A7351">
        <v>7323</v>
      </c>
      <c r="B7351" s="1">
        <v>44972</v>
      </c>
      <c r="C7351" t="s">
        <v>261</v>
      </c>
      <c r="D7351" t="s">
        <v>659</v>
      </c>
      <c r="E7351">
        <v>2</v>
      </c>
      <c r="F7351" t="s">
        <v>365</v>
      </c>
      <c r="G7351" t="s">
        <v>366</v>
      </c>
      <c r="H7351" t="s">
        <v>373</v>
      </c>
      <c r="M7351" s="2">
        <v>17000</v>
      </c>
      <c r="N7351" s="2">
        <v>35000</v>
      </c>
      <c r="O7351" s="2">
        <f>IF(Tabla1[[#This Row],[Mov]]="VNT",Tabla1[[#This Row],[Sale]]-Tabla1[[#This Row],[Cost]],-Tabla1[[#This Row],[Cost]]*Tabla1[[#This Row],[Cant]])</f>
        <v>-34000</v>
      </c>
      <c r="P7351" s="8">
        <f>IF(Tabla1[[#This Row],[Mov]]="VNT",-Tabla1[[#This Row],[Cant]],Tabla1[[#This Row],[Cant]])</f>
        <v>2</v>
      </c>
      <c r="Q7351" s="8">
        <f>DAY(Tabla1[[#This Row],[Date]])</f>
        <v>15</v>
      </c>
      <c r="R7351" s="8">
        <f>MONTH(Tabla1[[#This Row],[Date]])</f>
        <v>2</v>
      </c>
      <c r="S7351" s="8">
        <f>YEAR(Tabla1[[#This Row],[Date]])</f>
        <v>2023</v>
      </c>
    </row>
    <row r="7352" spans="1:19" x14ac:dyDescent="0.2">
      <c r="A7352">
        <v>7324</v>
      </c>
      <c r="B7352" s="1">
        <v>44972</v>
      </c>
      <c r="C7352" t="s">
        <v>261</v>
      </c>
      <c r="D7352" t="s">
        <v>659</v>
      </c>
      <c r="E7352">
        <v>3</v>
      </c>
      <c r="F7352" t="s">
        <v>26</v>
      </c>
      <c r="G7352" t="s">
        <v>999</v>
      </c>
      <c r="H7352" t="s">
        <v>2643</v>
      </c>
      <c r="M7352" s="2">
        <v>10000</v>
      </c>
      <c r="N7352" s="2">
        <v>24000</v>
      </c>
      <c r="O7352" s="2">
        <f>IF(Tabla1[[#This Row],[Mov]]="VNT",Tabla1[[#This Row],[Sale]]-Tabla1[[#This Row],[Cost]],-Tabla1[[#This Row],[Cost]]*Tabla1[[#This Row],[Cant]])</f>
        <v>-30000</v>
      </c>
      <c r="P7352" s="8">
        <f>IF(Tabla1[[#This Row],[Mov]]="VNT",-Tabla1[[#This Row],[Cant]],Tabla1[[#This Row],[Cant]])</f>
        <v>3</v>
      </c>
      <c r="Q7352" s="8">
        <f>DAY(Tabla1[[#This Row],[Date]])</f>
        <v>15</v>
      </c>
      <c r="R7352" s="8">
        <f>MONTH(Tabla1[[#This Row],[Date]])</f>
        <v>2</v>
      </c>
      <c r="S7352" s="8">
        <f>YEAR(Tabla1[[#This Row],[Date]])</f>
        <v>2023</v>
      </c>
    </row>
    <row r="7353" spans="1:19" x14ac:dyDescent="0.2">
      <c r="A7353">
        <v>7325</v>
      </c>
      <c r="B7353" s="1">
        <v>44972</v>
      </c>
      <c r="C7353" t="s">
        <v>261</v>
      </c>
      <c r="D7353" t="s">
        <v>659</v>
      </c>
      <c r="E7353">
        <v>3</v>
      </c>
      <c r="F7353" t="s">
        <v>26</v>
      </c>
      <c r="G7353" t="s">
        <v>999</v>
      </c>
      <c r="H7353" t="s">
        <v>2644</v>
      </c>
      <c r="M7353" s="2">
        <v>9500</v>
      </c>
      <c r="N7353" s="2">
        <v>24000</v>
      </c>
      <c r="O7353" s="2">
        <f>IF(Tabla1[[#This Row],[Mov]]="VNT",Tabla1[[#This Row],[Sale]]-Tabla1[[#This Row],[Cost]],-Tabla1[[#This Row],[Cost]]*Tabla1[[#This Row],[Cant]])</f>
        <v>-28500</v>
      </c>
      <c r="P7353" s="8">
        <f>IF(Tabla1[[#This Row],[Mov]]="VNT",-Tabla1[[#This Row],[Cant]],Tabla1[[#This Row],[Cant]])</f>
        <v>3</v>
      </c>
      <c r="Q7353" s="8">
        <f>DAY(Tabla1[[#This Row],[Date]])</f>
        <v>15</v>
      </c>
      <c r="R7353" s="8">
        <f>MONTH(Tabla1[[#This Row],[Date]])</f>
        <v>2</v>
      </c>
      <c r="S7353" s="8">
        <f>YEAR(Tabla1[[#This Row],[Date]])</f>
        <v>2023</v>
      </c>
    </row>
    <row r="7354" spans="1:19" x14ac:dyDescent="0.2">
      <c r="A7354">
        <v>7326</v>
      </c>
      <c r="B7354" s="1">
        <v>44972</v>
      </c>
      <c r="C7354" t="s">
        <v>261</v>
      </c>
      <c r="D7354" t="s">
        <v>659</v>
      </c>
      <c r="E7354">
        <v>1</v>
      </c>
      <c r="F7354" t="s">
        <v>21</v>
      </c>
      <c r="G7354" t="s">
        <v>741</v>
      </c>
      <c r="H7354" t="s">
        <v>2645</v>
      </c>
      <c r="M7354" s="2">
        <v>17000</v>
      </c>
      <c r="N7354" s="2">
        <v>32000</v>
      </c>
      <c r="O7354" s="2">
        <f>IF(Tabla1[[#This Row],[Mov]]="VNT",Tabla1[[#This Row],[Sale]]-Tabla1[[#This Row],[Cost]],-Tabla1[[#This Row],[Cost]]*Tabla1[[#This Row],[Cant]])</f>
        <v>-17000</v>
      </c>
      <c r="P7354" s="8">
        <f>IF(Tabla1[[#This Row],[Mov]]="VNT",-Tabla1[[#This Row],[Cant]],Tabla1[[#This Row],[Cant]])</f>
        <v>1</v>
      </c>
      <c r="Q7354" s="8">
        <f>DAY(Tabla1[[#This Row],[Date]])</f>
        <v>15</v>
      </c>
      <c r="R7354" s="8">
        <f>MONTH(Tabla1[[#This Row],[Date]])</f>
        <v>2</v>
      </c>
      <c r="S7354" s="8">
        <f>YEAR(Tabla1[[#This Row],[Date]])</f>
        <v>2023</v>
      </c>
    </row>
    <row r="7355" spans="1:19" x14ac:dyDescent="0.2">
      <c r="A7355">
        <v>7327</v>
      </c>
      <c r="B7355" s="1">
        <v>44972</v>
      </c>
      <c r="C7355" t="s">
        <v>261</v>
      </c>
      <c r="D7355" t="s">
        <v>659</v>
      </c>
      <c r="E7355">
        <v>1</v>
      </c>
      <c r="F7355" t="s">
        <v>21</v>
      </c>
      <c r="G7355" t="s">
        <v>670</v>
      </c>
      <c r="H7355" t="s">
        <v>2646</v>
      </c>
      <c r="M7355" s="2">
        <v>15500</v>
      </c>
      <c r="N7355" s="2">
        <v>32000</v>
      </c>
      <c r="O7355" s="2">
        <f>IF(Tabla1[[#This Row],[Mov]]="VNT",Tabla1[[#This Row],[Sale]]-Tabla1[[#This Row],[Cost]],-Tabla1[[#This Row],[Cost]]*Tabla1[[#This Row],[Cant]])</f>
        <v>-15500</v>
      </c>
      <c r="P7355" s="8">
        <f>IF(Tabla1[[#This Row],[Mov]]="VNT",-Tabla1[[#This Row],[Cant]],Tabla1[[#This Row],[Cant]])</f>
        <v>1</v>
      </c>
      <c r="Q7355" s="8">
        <f>DAY(Tabla1[[#This Row],[Date]])</f>
        <v>15</v>
      </c>
      <c r="R7355" s="8">
        <f>MONTH(Tabla1[[#This Row],[Date]])</f>
        <v>2</v>
      </c>
      <c r="S7355" s="8">
        <f>YEAR(Tabla1[[#This Row],[Date]])</f>
        <v>2023</v>
      </c>
    </row>
    <row r="7356" spans="1:19" x14ac:dyDescent="0.2">
      <c r="A7356">
        <v>7328</v>
      </c>
      <c r="B7356" s="1">
        <v>44972</v>
      </c>
      <c r="C7356" t="s">
        <v>261</v>
      </c>
      <c r="D7356" t="s">
        <v>659</v>
      </c>
      <c r="E7356">
        <v>5</v>
      </c>
      <c r="F7356" t="s">
        <v>26</v>
      </c>
      <c r="G7356" t="s">
        <v>264</v>
      </c>
      <c r="H7356" t="s">
        <v>16</v>
      </c>
      <c r="M7356" s="2">
        <v>8300</v>
      </c>
      <c r="N7356" s="2">
        <v>20000</v>
      </c>
      <c r="O7356" s="2">
        <f>IF(Tabla1[[#This Row],[Mov]]="VNT",Tabla1[[#This Row],[Sale]]-Tabla1[[#This Row],[Cost]],-Tabla1[[#This Row],[Cost]]*Tabla1[[#This Row],[Cant]])</f>
        <v>-41500</v>
      </c>
      <c r="P7356" s="8">
        <f>IF(Tabla1[[#This Row],[Mov]]="VNT",-Tabla1[[#This Row],[Cant]],Tabla1[[#This Row],[Cant]])</f>
        <v>5</v>
      </c>
      <c r="Q7356" s="8">
        <f>DAY(Tabla1[[#This Row],[Date]])</f>
        <v>15</v>
      </c>
      <c r="R7356" s="8">
        <f>MONTH(Tabla1[[#This Row],[Date]])</f>
        <v>2</v>
      </c>
      <c r="S7356" s="8">
        <f>YEAR(Tabla1[[#This Row],[Date]])</f>
        <v>2023</v>
      </c>
    </row>
    <row r="7357" spans="1:19" x14ac:dyDescent="0.2">
      <c r="A7357">
        <v>7329</v>
      </c>
      <c r="B7357" s="1">
        <v>44972</v>
      </c>
      <c r="C7357" t="s">
        <v>261</v>
      </c>
      <c r="D7357" t="s">
        <v>659</v>
      </c>
      <c r="E7357">
        <v>119</v>
      </c>
      <c r="F7357" t="s">
        <v>225</v>
      </c>
      <c r="G7357" t="s">
        <v>589</v>
      </c>
      <c r="H7357" t="s">
        <v>1173</v>
      </c>
      <c r="M7357" s="2">
        <v>800</v>
      </c>
      <c r="N7357" s="2">
        <v>10000</v>
      </c>
      <c r="O7357" s="2">
        <f>IF(Tabla1[[#This Row],[Mov]]="VNT",Tabla1[[#This Row],[Sale]]-Tabla1[[#This Row],[Cost]],-Tabla1[[#This Row],[Cost]]*Tabla1[[#This Row],[Cant]])</f>
        <v>-95200</v>
      </c>
      <c r="P7357" s="8">
        <f>IF(Tabla1[[#This Row],[Mov]]="VNT",-Tabla1[[#This Row],[Cant]],Tabla1[[#This Row],[Cant]])</f>
        <v>119</v>
      </c>
      <c r="Q7357" s="8">
        <f>DAY(Tabla1[[#This Row],[Date]])</f>
        <v>15</v>
      </c>
      <c r="R7357" s="8">
        <f>MONTH(Tabla1[[#This Row],[Date]])</f>
        <v>2</v>
      </c>
      <c r="S7357" s="8">
        <f>YEAR(Tabla1[[#This Row],[Date]])</f>
        <v>2023</v>
      </c>
    </row>
    <row r="7358" spans="1:19" x14ac:dyDescent="0.2">
      <c r="A7358">
        <v>7330</v>
      </c>
      <c r="B7358" s="1">
        <v>44975</v>
      </c>
      <c r="C7358" t="s">
        <v>261</v>
      </c>
      <c r="D7358" t="s">
        <v>1569</v>
      </c>
      <c r="E7358">
        <v>20</v>
      </c>
      <c r="F7358" t="s">
        <v>225</v>
      </c>
      <c r="G7358" t="s">
        <v>589</v>
      </c>
      <c r="H7358" t="s">
        <v>1173</v>
      </c>
      <c r="M7358" s="2">
        <v>1100</v>
      </c>
      <c r="N7358" s="2">
        <v>10000</v>
      </c>
      <c r="O7358" s="2">
        <f>IF(Tabla1[[#This Row],[Mov]]="VNT",Tabla1[[#This Row],[Sale]]-Tabla1[[#This Row],[Cost]],-Tabla1[[#This Row],[Cost]]*Tabla1[[#This Row],[Cant]])</f>
        <v>-22000</v>
      </c>
      <c r="P7358" s="8">
        <f>IF(Tabla1[[#This Row],[Mov]]="VNT",-Tabla1[[#This Row],[Cant]],Tabla1[[#This Row],[Cant]])</f>
        <v>20</v>
      </c>
      <c r="Q7358" s="8">
        <f>DAY(Tabla1[[#This Row],[Date]])</f>
        <v>18</v>
      </c>
      <c r="R7358" s="8">
        <f>MONTH(Tabla1[[#This Row],[Date]])</f>
        <v>2</v>
      </c>
      <c r="S7358" s="8">
        <f>YEAR(Tabla1[[#This Row],[Date]])</f>
        <v>2023</v>
      </c>
    </row>
    <row r="7359" spans="1:19" x14ac:dyDescent="0.2">
      <c r="A7359">
        <v>7331</v>
      </c>
      <c r="B7359" s="1">
        <v>44975</v>
      </c>
      <c r="C7359" t="s">
        <v>261</v>
      </c>
      <c r="D7359" t="s">
        <v>1569</v>
      </c>
      <c r="E7359">
        <v>1</v>
      </c>
      <c r="F7359" t="s">
        <v>532</v>
      </c>
      <c r="G7359" t="s">
        <v>266</v>
      </c>
      <c r="H7359" t="s">
        <v>2487</v>
      </c>
      <c r="M7359" s="2">
        <v>33000</v>
      </c>
      <c r="N7359" s="2">
        <v>65000</v>
      </c>
      <c r="O7359" s="2">
        <f>IF(Tabla1[[#This Row],[Mov]]="VNT",Tabla1[[#This Row],[Sale]]-Tabla1[[#This Row],[Cost]],-Tabla1[[#This Row],[Cost]]*Tabla1[[#This Row],[Cant]])</f>
        <v>-33000</v>
      </c>
      <c r="P7359" s="8">
        <f>IF(Tabla1[[#This Row],[Mov]]="VNT",-Tabla1[[#This Row],[Cant]],Tabla1[[#This Row],[Cant]])</f>
        <v>1</v>
      </c>
      <c r="Q7359" s="8">
        <f>DAY(Tabla1[[#This Row],[Date]])</f>
        <v>18</v>
      </c>
      <c r="R7359" s="8">
        <f>MONTH(Tabla1[[#This Row],[Date]])</f>
        <v>2</v>
      </c>
      <c r="S7359" s="8">
        <f>YEAR(Tabla1[[#This Row],[Date]])</f>
        <v>2023</v>
      </c>
    </row>
    <row r="7360" spans="1:19" x14ac:dyDescent="0.2">
      <c r="A7360">
        <v>7332</v>
      </c>
      <c r="B7360" s="1">
        <v>44975</v>
      </c>
      <c r="C7360" t="s">
        <v>261</v>
      </c>
      <c r="D7360" t="s">
        <v>1569</v>
      </c>
      <c r="E7360">
        <v>1</v>
      </c>
      <c r="F7360" t="s">
        <v>26</v>
      </c>
      <c r="G7360" t="s">
        <v>284</v>
      </c>
      <c r="H7360" t="s">
        <v>2647</v>
      </c>
      <c r="M7360" s="2">
        <v>27000</v>
      </c>
      <c r="N7360" s="2">
        <v>59000</v>
      </c>
      <c r="O7360" s="2">
        <f>IF(Tabla1[[#This Row],[Mov]]="VNT",Tabla1[[#This Row],[Sale]]-Tabla1[[#This Row],[Cost]],-Tabla1[[#This Row],[Cost]]*Tabla1[[#This Row],[Cant]])</f>
        <v>-27000</v>
      </c>
      <c r="P7360" s="8">
        <f>IF(Tabla1[[#This Row],[Mov]]="VNT",-Tabla1[[#This Row],[Cant]],Tabla1[[#This Row],[Cant]])</f>
        <v>1</v>
      </c>
      <c r="Q7360" s="8">
        <f>DAY(Tabla1[[#This Row],[Date]])</f>
        <v>18</v>
      </c>
      <c r="R7360" s="8">
        <f>MONTH(Tabla1[[#This Row],[Date]])</f>
        <v>2</v>
      </c>
      <c r="S7360" s="8">
        <f>YEAR(Tabla1[[#This Row],[Date]])</f>
        <v>2023</v>
      </c>
    </row>
    <row r="7361" spans="1:19" x14ac:dyDescent="0.2">
      <c r="A7361">
        <v>7333</v>
      </c>
      <c r="B7361" s="1">
        <v>44975</v>
      </c>
      <c r="C7361" t="s">
        <v>261</v>
      </c>
      <c r="D7361" t="s">
        <v>1569</v>
      </c>
      <c r="E7361">
        <v>1</v>
      </c>
      <c r="F7361" t="s">
        <v>26</v>
      </c>
      <c r="G7361" t="s">
        <v>272</v>
      </c>
      <c r="H7361" t="s">
        <v>2648</v>
      </c>
      <c r="M7361" s="2">
        <v>42000</v>
      </c>
      <c r="N7361" s="2">
        <v>89000</v>
      </c>
      <c r="O7361" s="2">
        <f>IF(Tabla1[[#This Row],[Mov]]="VNT",Tabla1[[#This Row],[Sale]]-Tabla1[[#This Row],[Cost]],-Tabla1[[#This Row],[Cost]]*Tabla1[[#This Row],[Cant]])</f>
        <v>-42000</v>
      </c>
      <c r="P7361" s="8">
        <f>IF(Tabla1[[#This Row],[Mov]]="VNT",-Tabla1[[#This Row],[Cant]],Tabla1[[#This Row],[Cant]])</f>
        <v>1</v>
      </c>
      <c r="Q7361" s="8">
        <f>DAY(Tabla1[[#This Row],[Date]])</f>
        <v>18</v>
      </c>
      <c r="R7361" s="8">
        <f>MONTH(Tabla1[[#This Row],[Date]])</f>
        <v>2</v>
      </c>
      <c r="S7361" s="8">
        <f>YEAR(Tabla1[[#This Row],[Date]])</f>
        <v>2023</v>
      </c>
    </row>
    <row r="7362" spans="1:19" x14ac:dyDescent="0.2">
      <c r="A7362">
        <v>7334</v>
      </c>
      <c r="B7362" s="1">
        <v>44975</v>
      </c>
      <c r="C7362" t="s">
        <v>261</v>
      </c>
      <c r="D7362" t="s">
        <v>1569</v>
      </c>
      <c r="E7362">
        <v>2</v>
      </c>
      <c r="F7362" t="s">
        <v>21</v>
      </c>
      <c r="G7362" t="s">
        <v>272</v>
      </c>
      <c r="H7362" t="s">
        <v>2649</v>
      </c>
      <c r="M7362" s="2">
        <v>4300</v>
      </c>
      <c r="N7362" s="2">
        <v>15000</v>
      </c>
      <c r="O7362" s="2">
        <f>IF(Tabla1[[#This Row],[Mov]]="VNT",Tabla1[[#This Row],[Sale]]-Tabla1[[#This Row],[Cost]],-Tabla1[[#This Row],[Cost]]*Tabla1[[#This Row],[Cant]])</f>
        <v>-8600</v>
      </c>
      <c r="P7362" s="8">
        <f>IF(Tabla1[[#This Row],[Mov]]="VNT",-Tabla1[[#This Row],[Cant]],Tabla1[[#This Row],[Cant]])</f>
        <v>2</v>
      </c>
      <c r="Q7362" s="8">
        <f>DAY(Tabla1[[#This Row],[Date]])</f>
        <v>18</v>
      </c>
      <c r="R7362" s="8">
        <f>MONTH(Tabla1[[#This Row],[Date]])</f>
        <v>2</v>
      </c>
      <c r="S7362" s="8">
        <f>YEAR(Tabla1[[#This Row],[Date]])</f>
        <v>2023</v>
      </c>
    </row>
    <row r="7363" spans="1:19" x14ac:dyDescent="0.2">
      <c r="A7363">
        <v>7335</v>
      </c>
      <c r="B7363" s="1">
        <v>44975</v>
      </c>
      <c r="C7363" t="s">
        <v>261</v>
      </c>
      <c r="D7363" t="s">
        <v>1569</v>
      </c>
      <c r="E7363">
        <v>2</v>
      </c>
      <c r="F7363" t="s">
        <v>21</v>
      </c>
      <c r="G7363" t="s">
        <v>272</v>
      </c>
      <c r="H7363" t="s">
        <v>357</v>
      </c>
      <c r="M7363" s="2">
        <v>10500</v>
      </c>
      <c r="N7363" s="2">
        <v>24000</v>
      </c>
      <c r="O7363" s="2">
        <f>IF(Tabla1[[#This Row],[Mov]]="VNT",Tabla1[[#This Row],[Sale]]-Tabla1[[#This Row],[Cost]],-Tabla1[[#This Row],[Cost]]*Tabla1[[#This Row],[Cant]])</f>
        <v>-21000</v>
      </c>
      <c r="P7363" s="8">
        <f>IF(Tabla1[[#This Row],[Mov]]="VNT",-Tabla1[[#This Row],[Cant]],Tabla1[[#This Row],[Cant]])</f>
        <v>2</v>
      </c>
      <c r="Q7363" s="8">
        <f>DAY(Tabla1[[#This Row],[Date]])</f>
        <v>18</v>
      </c>
      <c r="R7363" s="8">
        <f>MONTH(Tabla1[[#This Row],[Date]])</f>
        <v>2</v>
      </c>
      <c r="S7363" s="8">
        <f>YEAR(Tabla1[[#This Row],[Date]])</f>
        <v>2023</v>
      </c>
    </row>
    <row r="7364" spans="1:19" x14ac:dyDescent="0.2">
      <c r="A7364">
        <v>7336</v>
      </c>
      <c r="B7364" s="1">
        <v>44975</v>
      </c>
      <c r="C7364" t="s">
        <v>261</v>
      </c>
      <c r="D7364" t="s">
        <v>1569</v>
      </c>
      <c r="E7364">
        <v>2</v>
      </c>
      <c r="F7364" t="s">
        <v>21</v>
      </c>
      <c r="G7364" t="s">
        <v>263</v>
      </c>
      <c r="H7364" t="s">
        <v>2650</v>
      </c>
      <c r="M7364" s="2">
        <v>5500</v>
      </c>
      <c r="N7364" s="2">
        <v>15000</v>
      </c>
      <c r="O7364" s="2">
        <f>IF(Tabla1[[#This Row],[Mov]]="VNT",Tabla1[[#This Row],[Sale]]-Tabla1[[#This Row],[Cost]],-Tabla1[[#This Row],[Cost]]*Tabla1[[#This Row],[Cant]])</f>
        <v>-11000</v>
      </c>
      <c r="P7364" s="8">
        <f>IF(Tabla1[[#This Row],[Mov]]="VNT",-Tabla1[[#This Row],[Cant]],Tabla1[[#This Row],[Cant]])</f>
        <v>2</v>
      </c>
      <c r="Q7364" s="8">
        <f>DAY(Tabla1[[#This Row],[Date]])</f>
        <v>18</v>
      </c>
      <c r="R7364" s="8">
        <f>MONTH(Tabla1[[#This Row],[Date]])</f>
        <v>2</v>
      </c>
      <c r="S7364" s="8">
        <f>YEAR(Tabla1[[#This Row],[Date]])</f>
        <v>2023</v>
      </c>
    </row>
    <row r="7365" spans="1:19" x14ac:dyDescent="0.2">
      <c r="A7365">
        <v>7337</v>
      </c>
      <c r="B7365" s="1">
        <v>44972</v>
      </c>
      <c r="C7365" t="s">
        <v>261</v>
      </c>
      <c r="D7365" t="s">
        <v>197</v>
      </c>
      <c r="E7365">
        <v>2</v>
      </c>
      <c r="F7365" t="s">
        <v>2651</v>
      </c>
      <c r="G7365" t="s">
        <v>197</v>
      </c>
      <c r="H7365" t="s">
        <v>2652</v>
      </c>
      <c r="M7365" s="2">
        <v>63000</v>
      </c>
      <c r="N7365" s="2">
        <v>99000</v>
      </c>
      <c r="O7365" s="2">
        <f>IF(Tabla1[[#This Row],[Mov]]="VNT",Tabla1[[#This Row],[Sale]]-Tabla1[[#This Row],[Cost]],-Tabla1[[#This Row],[Cost]]*Tabla1[[#This Row],[Cant]])</f>
        <v>-126000</v>
      </c>
      <c r="P7365" s="8">
        <f>IF(Tabla1[[#This Row],[Mov]]="VNT",-Tabla1[[#This Row],[Cant]],Tabla1[[#This Row],[Cant]])</f>
        <v>2</v>
      </c>
      <c r="Q7365" s="8">
        <f>DAY(Tabla1[[#This Row],[Date]])</f>
        <v>15</v>
      </c>
      <c r="R7365" s="8">
        <f>MONTH(Tabla1[[#This Row],[Date]])</f>
        <v>2</v>
      </c>
      <c r="S7365" s="8">
        <f>YEAR(Tabla1[[#This Row],[Date]])</f>
        <v>2023</v>
      </c>
    </row>
    <row r="7366" spans="1:19" x14ac:dyDescent="0.2">
      <c r="A7366">
        <v>7338</v>
      </c>
      <c r="B7366" s="1">
        <v>44972</v>
      </c>
      <c r="C7366" t="s">
        <v>261</v>
      </c>
      <c r="D7366" t="s">
        <v>817</v>
      </c>
      <c r="E7366">
        <v>2</v>
      </c>
      <c r="F7366" t="s">
        <v>617</v>
      </c>
      <c r="G7366" t="s">
        <v>266</v>
      </c>
      <c r="H7366" t="s">
        <v>2653</v>
      </c>
      <c r="M7366" s="2">
        <v>38000</v>
      </c>
      <c r="N7366" s="2">
        <v>85000</v>
      </c>
      <c r="O7366" s="2">
        <f>IF(Tabla1[[#This Row],[Mov]]="VNT",Tabla1[[#This Row],[Sale]]-Tabla1[[#This Row],[Cost]],-Tabla1[[#This Row],[Cost]]*Tabla1[[#This Row],[Cant]])</f>
        <v>-76000</v>
      </c>
      <c r="P7366" s="8">
        <f>IF(Tabla1[[#This Row],[Mov]]="VNT",-Tabla1[[#This Row],[Cant]],Tabla1[[#This Row],[Cant]])</f>
        <v>2</v>
      </c>
      <c r="Q7366" s="8">
        <f>DAY(Tabla1[[#This Row],[Date]])</f>
        <v>15</v>
      </c>
      <c r="R7366" s="8">
        <f>MONTH(Tabla1[[#This Row],[Date]])</f>
        <v>2</v>
      </c>
      <c r="S7366" s="8">
        <f>YEAR(Tabla1[[#This Row],[Date]])</f>
        <v>2023</v>
      </c>
    </row>
    <row r="7367" spans="1:19" x14ac:dyDescent="0.2">
      <c r="A7367">
        <v>7339</v>
      </c>
      <c r="B7367" s="1">
        <v>44972</v>
      </c>
      <c r="C7367" t="s">
        <v>261</v>
      </c>
      <c r="D7367" t="s">
        <v>892</v>
      </c>
      <c r="E7367">
        <v>1</v>
      </c>
      <c r="F7367" t="s">
        <v>386</v>
      </c>
      <c r="G7367" t="s">
        <v>499</v>
      </c>
      <c r="H7367" t="s">
        <v>2654</v>
      </c>
      <c r="M7367" s="2">
        <v>65000</v>
      </c>
      <c r="N7367" s="2">
        <v>125000</v>
      </c>
      <c r="O7367" s="2">
        <f>IF(Tabla1[[#This Row],[Mov]]="VNT",Tabla1[[#This Row],[Sale]]-Tabla1[[#This Row],[Cost]],-Tabla1[[#This Row],[Cost]]*Tabla1[[#This Row],[Cant]])</f>
        <v>-65000</v>
      </c>
      <c r="P7367" s="8">
        <f>IF(Tabla1[[#This Row],[Mov]]="VNT",-Tabla1[[#This Row],[Cant]],Tabla1[[#This Row],[Cant]])</f>
        <v>1</v>
      </c>
      <c r="Q7367" s="8">
        <f>DAY(Tabla1[[#This Row],[Date]])</f>
        <v>15</v>
      </c>
      <c r="R7367" s="8">
        <f>MONTH(Tabla1[[#This Row],[Date]])</f>
        <v>2</v>
      </c>
      <c r="S7367" s="8">
        <f>YEAR(Tabla1[[#This Row],[Date]])</f>
        <v>2023</v>
      </c>
    </row>
    <row r="7368" spans="1:19" x14ac:dyDescent="0.2">
      <c r="A7368">
        <v>7340</v>
      </c>
      <c r="B7368" s="1">
        <v>44972</v>
      </c>
      <c r="C7368" t="s">
        <v>261</v>
      </c>
      <c r="D7368" t="s">
        <v>892</v>
      </c>
      <c r="E7368">
        <v>1</v>
      </c>
      <c r="F7368" t="s">
        <v>386</v>
      </c>
      <c r="G7368" t="s">
        <v>262</v>
      </c>
      <c r="H7368" t="s">
        <v>407</v>
      </c>
      <c r="M7368" s="2">
        <v>70000</v>
      </c>
      <c r="N7368" s="2">
        <v>125000</v>
      </c>
      <c r="O7368" s="2">
        <f>IF(Tabla1[[#This Row],[Mov]]="VNT",Tabla1[[#This Row],[Sale]]-Tabla1[[#This Row],[Cost]],-Tabla1[[#This Row],[Cost]]*Tabla1[[#This Row],[Cant]])</f>
        <v>-70000</v>
      </c>
      <c r="P7368" s="8">
        <f>IF(Tabla1[[#This Row],[Mov]]="VNT",-Tabla1[[#This Row],[Cant]],Tabla1[[#This Row],[Cant]])</f>
        <v>1</v>
      </c>
      <c r="Q7368" s="8">
        <f>DAY(Tabla1[[#This Row],[Date]])</f>
        <v>15</v>
      </c>
      <c r="R7368" s="8">
        <f>MONTH(Tabla1[[#This Row],[Date]])</f>
        <v>2</v>
      </c>
      <c r="S7368" s="8">
        <f>YEAR(Tabla1[[#This Row],[Date]])</f>
        <v>2023</v>
      </c>
    </row>
    <row r="7369" spans="1:19" x14ac:dyDescent="0.2">
      <c r="A7369">
        <v>7341</v>
      </c>
      <c r="B7369" s="1">
        <v>44972</v>
      </c>
      <c r="C7369" t="s">
        <v>261</v>
      </c>
      <c r="D7369" t="s">
        <v>892</v>
      </c>
      <c r="E7369">
        <v>1</v>
      </c>
      <c r="F7369" t="s">
        <v>386</v>
      </c>
      <c r="G7369" t="s">
        <v>284</v>
      </c>
      <c r="H7369" t="s">
        <v>2655</v>
      </c>
      <c r="M7369" s="2">
        <v>65000</v>
      </c>
      <c r="N7369" s="2">
        <v>125000</v>
      </c>
      <c r="O7369" s="2">
        <f>IF(Tabla1[[#This Row],[Mov]]="VNT",Tabla1[[#This Row],[Sale]]-Tabla1[[#This Row],[Cost]],-Tabla1[[#This Row],[Cost]]*Tabla1[[#This Row],[Cant]])</f>
        <v>-65000</v>
      </c>
      <c r="P7369" s="8">
        <f>IF(Tabla1[[#This Row],[Mov]]="VNT",-Tabla1[[#This Row],[Cant]],Tabla1[[#This Row],[Cant]])</f>
        <v>1</v>
      </c>
      <c r="Q7369" s="8">
        <f>DAY(Tabla1[[#This Row],[Date]])</f>
        <v>15</v>
      </c>
      <c r="R7369" s="8">
        <f>MONTH(Tabla1[[#This Row],[Date]])</f>
        <v>2</v>
      </c>
      <c r="S7369" s="8">
        <f>YEAR(Tabla1[[#This Row],[Date]])</f>
        <v>2023</v>
      </c>
    </row>
    <row r="7370" spans="1:19" x14ac:dyDescent="0.2">
      <c r="A7370">
        <v>7342</v>
      </c>
      <c r="B7370" s="1">
        <v>44972</v>
      </c>
      <c r="C7370" t="s">
        <v>261</v>
      </c>
      <c r="D7370" t="s">
        <v>892</v>
      </c>
      <c r="E7370">
        <v>1</v>
      </c>
      <c r="F7370" t="s">
        <v>386</v>
      </c>
      <c r="G7370" t="s">
        <v>284</v>
      </c>
      <c r="H7370" t="s">
        <v>2584</v>
      </c>
      <c r="M7370" s="2">
        <v>65000</v>
      </c>
      <c r="N7370" s="2">
        <v>125000</v>
      </c>
      <c r="O7370" s="2">
        <f>IF(Tabla1[[#This Row],[Mov]]="VNT",Tabla1[[#This Row],[Sale]]-Tabla1[[#This Row],[Cost]],-Tabla1[[#This Row],[Cost]]*Tabla1[[#This Row],[Cant]])</f>
        <v>-65000</v>
      </c>
      <c r="P7370" s="8">
        <f>IF(Tabla1[[#This Row],[Mov]]="VNT",-Tabla1[[#This Row],[Cant]],Tabla1[[#This Row],[Cant]])</f>
        <v>1</v>
      </c>
      <c r="Q7370" s="8">
        <f>DAY(Tabla1[[#This Row],[Date]])</f>
        <v>15</v>
      </c>
      <c r="R7370" s="8">
        <f>MONTH(Tabla1[[#This Row],[Date]])</f>
        <v>2</v>
      </c>
      <c r="S7370" s="8">
        <f>YEAR(Tabla1[[#This Row],[Date]])</f>
        <v>2023</v>
      </c>
    </row>
    <row r="7371" spans="1:19" x14ac:dyDescent="0.2">
      <c r="A7371">
        <v>7343</v>
      </c>
      <c r="B7371" s="1">
        <v>44972</v>
      </c>
      <c r="C7371" t="s">
        <v>261</v>
      </c>
      <c r="D7371" t="s">
        <v>892</v>
      </c>
      <c r="E7371">
        <v>1</v>
      </c>
      <c r="F7371" t="s">
        <v>386</v>
      </c>
      <c r="G7371" t="s">
        <v>272</v>
      </c>
      <c r="H7371" t="s">
        <v>2656</v>
      </c>
      <c r="M7371" s="2">
        <v>65000</v>
      </c>
      <c r="N7371" s="2">
        <v>125000</v>
      </c>
      <c r="O7371" s="2">
        <f>IF(Tabla1[[#This Row],[Mov]]="VNT",Tabla1[[#This Row],[Sale]]-Tabla1[[#This Row],[Cost]],-Tabla1[[#This Row],[Cost]]*Tabla1[[#This Row],[Cant]])</f>
        <v>-65000</v>
      </c>
      <c r="P7371" s="8">
        <f>IF(Tabla1[[#This Row],[Mov]]="VNT",-Tabla1[[#This Row],[Cant]],Tabla1[[#This Row],[Cant]])</f>
        <v>1</v>
      </c>
      <c r="Q7371" s="8">
        <f>DAY(Tabla1[[#This Row],[Date]])</f>
        <v>15</v>
      </c>
      <c r="R7371" s="8">
        <f>MONTH(Tabla1[[#This Row],[Date]])</f>
        <v>2</v>
      </c>
      <c r="S7371" s="8">
        <f>YEAR(Tabla1[[#This Row],[Date]])</f>
        <v>2023</v>
      </c>
    </row>
    <row r="7372" spans="1:19" x14ac:dyDescent="0.2">
      <c r="A7372">
        <v>7344</v>
      </c>
      <c r="B7372" s="1">
        <v>44972</v>
      </c>
      <c r="C7372" t="s">
        <v>261</v>
      </c>
      <c r="D7372" t="s">
        <v>892</v>
      </c>
      <c r="E7372">
        <v>1</v>
      </c>
      <c r="F7372" t="s">
        <v>1192</v>
      </c>
      <c r="G7372" t="s">
        <v>263</v>
      </c>
      <c r="H7372" t="s">
        <v>2657</v>
      </c>
      <c r="M7372" s="2">
        <v>17000</v>
      </c>
      <c r="N7372" s="2">
        <v>29000</v>
      </c>
      <c r="O7372" s="2">
        <f>IF(Tabla1[[#This Row],[Mov]]="VNT",Tabla1[[#This Row],[Sale]]-Tabla1[[#This Row],[Cost]],-Tabla1[[#This Row],[Cost]]*Tabla1[[#This Row],[Cant]])</f>
        <v>-17000</v>
      </c>
      <c r="P7372" s="8">
        <f>IF(Tabla1[[#This Row],[Mov]]="VNT",-Tabla1[[#This Row],[Cant]],Tabla1[[#This Row],[Cant]])</f>
        <v>1</v>
      </c>
      <c r="Q7372" s="8">
        <f>DAY(Tabla1[[#This Row],[Date]])</f>
        <v>15</v>
      </c>
      <c r="R7372" s="8">
        <f>MONTH(Tabla1[[#This Row],[Date]])</f>
        <v>2</v>
      </c>
      <c r="S7372" s="8">
        <f>YEAR(Tabla1[[#This Row],[Date]])</f>
        <v>2023</v>
      </c>
    </row>
    <row r="7373" spans="1:19" x14ac:dyDescent="0.2">
      <c r="A7373">
        <v>7345</v>
      </c>
      <c r="B7373" s="1">
        <v>44974</v>
      </c>
      <c r="C7373" t="s">
        <v>261</v>
      </c>
      <c r="D7373" t="s">
        <v>1569</v>
      </c>
      <c r="E7373">
        <v>4</v>
      </c>
      <c r="F7373" t="s">
        <v>628</v>
      </c>
      <c r="G7373" t="s">
        <v>266</v>
      </c>
      <c r="H7373" t="s">
        <v>746</v>
      </c>
      <c r="M7373" s="2">
        <v>3000</v>
      </c>
      <c r="N7373" s="2">
        <v>9000</v>
      </c>
      <c r="O7373" s="2">
        <f>IF(Tabla1[[#This Row],[Mov]]="VNT",Tabla1[[#This Row],[Sale]]-Tabla1[[#This Row],[Cost]],-Tabla1[[#This Row],[Cost]]*Tabla1[[#This Row],[Cant]])</f>
        <v>-12000</v>
      </c>
      <c r="P7373" s="8">
        <f>IF(Tabla1[[#This Row],[Mov]]="VNT",-Tabla1[[#This Row],[Cant]],Tabla1[[#This Row],[Cant]])</f>
        <v>4</v>
      </c>
      <c r="Q7373" s="8">
        <f>DAY(Tabla1[[#This Row],[Date]])</f>
        <v>17</v>
      </c>
      <c r="R7373" s="8">
        <f>MONTH(Tabla1[[#This Row],[Date]])</f>
        <v>2</v>
      </c>
      <c r="S7373" s="8">
        <f>YEAR(Tabla1[[#This Row],[Date]])</f>
        <v>2023</v>
      </c>
    </row>
    <row r="7374" spans="1:19" x14ac:dyDescent="0.2">
      <c r="A7374">
        <v>7346</v>
      </c>
      <c r="B7374" s="1">
        <v>44974</v>
      </c>
      <c r="C7374" t="s">
        <v>261</v>
      </c>
      <c r="D7374" t="s">
        <v>1569</v>
      </c>
      <c r="E7374">
        <v>1</v>
      </c>
      <c r="F7374" t="s">
        <v>42</v>
      </c>
      <c r="G7374" t="s">
        <v>465</v>
      </c>
      <c r="H7374" t="s">
        <v>2658</v>
      </c>
      <c r="M7374" s="2">
        <v>48000</v>
      </c>
      <c r="N7374" s="2">
        <v>79000</v>
      </c>
      <c r="O7374" s="2">
        <f>IF(Tabla1[[#This Row],[Mov]]="VNT",Tabla1[[#This Row],[Sale]]-Tabla1[[#This Row],[Cost]],-Tabla1[[#This Row],[Cost]]*Tabla1[[#This Row],[Cant]])</f>
        <v>-48000</v>
      </c>
      <c r="P7374" s="8">
        <f>IF(Tabla1[[#This Row],[Mov]]="VNT",-Tabla1[[#This Row],[Cant]],Tabla1[[#This Row],[Cant]])</f>
        <v>1</v>
      </c>
      <c r="Q7374" s="8">
        <f>DAY(Tabla1[[#This Row],[Date]])</f>
        <v>17</v>
      </c>
      <c r="R7374" s="8">
        <f>MONTH(Tabla1[[#This Row],[Date]])</f>
        <v>2</v>
      </c>
      <c r="S7374" s="8">
        <f>YEAR(Tabla1[[#This Row],[Date]])</f>
        <v>2023</v>
      </c>
    </row>
    <row r="7375" spans="1:19" x14ac:dyDescent="0.2">
      <c r="A7375">
        <v>7347</v>
      </c>
      <c r="B7375" s="1">
        <v>44974</v>
      </c>
      <c r="C7375" t="s">
        <v>261</v>
      </c>
      <c r="D7375" t="s">
        <v>1569</v>
      </c>
      <c r="E7375">
        <v>3</v>
      </c>
      <c r="F7375" t="s">
        <v>128</v>
      </c>
      <c r="G7375" t="s">
        <v>266</v>
      </c>
      <c r="H7375" t="s">
        <v>143</v>
      </c>
      <c r="M7375" s="2">
        <v>10000</v>
      </c>
      <c r="N7375" s="2">
        <v>20000</v>
      </c>
      <c r="O7375" s="2">
        <f>IF(Tabla1[[#This Row],[Mov]]="VNT",Tabla1[[#This Row],[Sale]]-Tabla1[[#This Row],[Cost]],-Tabla1[[#This Row],[Cost]]*Tabla1[[#This Row],[Cant]])</f>
        <v>-30000</v>
      </c>
      <c r="P7375" s="8">
        <f>IF(Tabla1[[#This Row],[Mov]]="VNT",-Tabla1[[#This Row],[Cant]],Tabla1[[#This Row],[Cant]])</f>
        <v>3</v>
      </c>
      <c r="Q7375" s="8">
        <f>DAY(Tabla1[[#This Row],[Date]])</f>
        <v>17</v>
      </c>
      <c r="R7375" s="8">
        <f>MONTH(Tabla1[[#This Row],[Date]])</f>
        <v>2</v>
      </c>
      <c r="S7375" s="8">
        <f>YEAR(Tabla1[[#This Row],[Date]])</f>
        <v>2023</v>
      </c>
    </row>
    <row r="7376" spans="1:19" x14ac:dyDescent="0.2">
      <c r="A7376">
        <v>7348</v>
      </c>
      <c r="B7376" s="1">
        <v>44979</v>
      </c>
      <c r="C7376" t="s">
        <v>260</v>
      </c>
      <c r="D7376" t="s">
        <v>332</v>
      </c>
      <c r="E7376">
        <v>1</v>
      </c>
      <c r="F7376" t="s">
        <v>628</v>
      </c>
      <c r="G7376" t="s">
        <v>266</v>
      </c>
      <c r="H7376" t="s">
        <v>2345</v>
      </c>
      <c r="M7376" s="2">
        <v>12000</v>
      </c>
      <c r="N7376" s="2">
        <v>24000</v>
      </c>
      <c r="O7376" s="2">
        <f>IF(Tabla1[[#This Row],[Mov]]="VNT",Tabla1[[#This Row],[Sale]]-Tabla1[[#This Row],[Cost]],-Tabla1[[#This Row],[Cost]]*Tabla1[[#This Row],[Cant]])</f>
        <v>12000</v>
      </c>
      <c r="P7376" s="8">
        <f>IF(Tabla1[[#This Row],[Mov]]="VNT",-Tabla1[[#This Row],[Cant]],Tabla1[[#This Row],[Cant]])</f>
        <v>-1</v>
      </c>
      <c r="Q7376" s="8">
        <f>DAY(Tabla1[[#This Row],[Date]])</f>
        <v>22</v>
      </c>
      <c r="R7376" s="8">
        <f>MONTH(Tabla1[[#This Row],[Date]])</f>
        <v>2</v>
      </c>
      <c r="S7376" s="8">
        <f>YEAR(Tabla1[[#This Row],[Date]])</f>
        <v>2023</v>
      </c>
    </row>
    <row r="7377" spans="1:19" x14ac:dyDescent="0.2">
      <c r="A7377">
        <v>7349</v>
      </c>
      <c r="B7377" s="1">
        <v>44979</v>
      </c>
      <c r="C7377" t="s">
        <v>261</v>
      </c>
      <c r="D7377" t="s">
        <v>1767</v>
      </c>
      <c r="E7377">
        <v>1</v>
      </c>
      <c r="F7377" t="s">
        <v>1102</v>
      </c>
      <c r="G7377" t="s">
        <v>3526</v>
      </c>
      <c r="H7377" t="s">
        <v>3165</v>
      </c>
      <c r="M7377" s="2">
        <v>40000</v>
      </c>
      <c r="N7377" s="2">
        <v>65000</v>
      </c>
      <c r="O7377" s="2">
        <f>IF(Tabla1[[#This Row],[Mov]]="VNT",Tabla1[[#This Row],[Sale]]-Tabla1[[#This Row],[Cost]],-Tabla1[[#This Row],[Cost]]*Tabla1[[#This Row],[Cant]])</f>
        <v>-40000</v>
      </c>
      <c r="P7377" s="8">
        <f>IF(Tabla1[[#This Row],[Mov]]="VNT",-Tabla1[[#This Row],[Cant]],Tabla1[[#This Row],[Cant]])</f>
        <v>1</v>
      </c>
      <c r="Q7377" s="8">
        <f>DAY(Tabla1[[#This Row],[Date]])</f>
        <v>22</v>
      </c>
      <c r="R7377" s="8">
        <f>MONTH(Tabla1[[#This Row],[Date]])</f>
        <v>2</v>
      </c>
      <c r="S7377" s="8">
        <f>YEAR(Tabla1[[#This Row],[Date]])</f>
        <v>2023</v>
      </c>
    </row>
    <row r="7378" spans="1:19" x14ac:dyDescent="0.2">
      <c r="A7378">
        <v>7350</v>
      </c>
      <c r="B7378" s="1">
        <v>44979</v>
      </c>
      <c r="C7378" t="s">
        <v>261</v>
      </c>
      <c r="D7378" t="s">
        <v>1767</v>
      </c>
      <c r="E7378">
        <v>1</v>
      </c>
      <c r="F7378" t="s">
        <v>1102</v>
      </c>
      <c r="G7378" t="s">
        <v>2662</v>
      </c>
      <c r="H7378" t="s">
        <v>2659</v>
      </c>
      <c r="M7378" s="2">
        <v>57000</v>
      </c>
      <c r="N7378" s="2">
        <v>95000</v>
      </c>
      <c r="O7378" s="2">
        <f>IF(Tabla1[[#This Row],[Mov]]="VNT",Tabla1[[#This Row],[Sale]]-Tabla1[[#This Row],[Cost]],-Tabla1[[#This Row],[Cost]]*Tabla1[[#This Row],[Cant]])</f>
        <v>-57000</v>
      </c>
      <c r="P7378" s="8">
        <f>IF(Tabla1[[#This Row],[Mov]]="VNT",-Tabla1[[#This Row],[Cant]],Tabla1[[#This Row],[Cant]])</f>
        <v>1</v>
      </c>
      <c r="Q7378" s="8">
        <f>DAY(Tabla1[[#This Row],[Date]])</f>
        <v>22</v>
      </c>
      <c r="R7378" s="8">
        <f>MONTH(Tabla1[[#This Row],[Date]])</f>
        <v>2</v>
      </c>
      <c r="S7378" s="8">
        <f>YEAR(Tabla1[[#This Row],[Date]])</f>
        <v>2023</v>
      </c>
    </row>
    <row r="7379" spans="1:19" x14ac:dyDescent="0.2">
      <c r="A7379">
        <v>7351</v>
      </c>
      <c r="B7379" s="1">
        <v>44979</v>
      </c>
      <c r="C7379" t="s">
        <v>261</v>
      </c>
      <c r="D7379" t="s">
        <v>1767</v>
      </c>
      <c r="E7379">
        <v>1</v>
      </c>
      <c r="F7379" t="s">
        <v>1102</v>
      </c>
      <c r="G7379" t="s">
        <v>2662</v>
      </c>
      <c r="H7379" t="s">
        <v>2660</v>
      </c>
      <c r="M7379" s="2">
        <v>58000</v>
      </c>
      <c r="N7379" s="2">
        <v>95000</v>
      </c>
      <c r="O7379" s="2">
        <f>IF(Tabla1[[#This Row],[Mov]]="VNT",Tabla1[[#This Row],[Sale]]-Tabla1[[#This Row],[Cost]],-Tabla1[[#This Row],[Cost]]*Tabla1[[#This Row],[Cant]])</f>
        <v>-58000</v>
      </c>
      <c r="P7379" s="8">
        <f>IF(Tabla1[[#This Row],[Mov]]="VNT",-Tabla1[[#This Row],[Cant]],Tabla1[[#This Row],[Cant]])</f>
        <v>1</v>
      </c>
      <c r="Q7379" s="8">
        <f>DAY(Tabla1[[#This Row],[Date]])</f>
        <v>22</v>
      </c>
      <c r="R7379" s="8">
        <f>MONTH(Tabla1[[#This Row],[Date]])</f>
        <v>2</v>
      </c>
      <c r="S7379" s="8">
        <f>YEAR(Tabla1[[#This Row],[Date]])</f>
        <v>2023</v>
      </c>
    </row>
    <row r="7380" spans="1:19" x14ac:dyDescent="0.2">
      <c r="A7380">
        <v>7352</v>
      </c>
      <c r="B7380" s="1">
        <v>44979</v>
      </c>
      <c r="C7380" t="s">
        <v>261</v>
      </c>
      <c r="D7380" t="s">
        <v>1767</v>
      </c>
      <c r="E7380">
        <v>1</v>
      </c>
      <c r="F7380" t="s">
        <v>2769</v>
      </c>
      <c r="G7380" t="s">
        <v>3524</v>
      </c>
      <c r="H7380" t="s">
        <v>3525</v>
      </c>
      <c r="M7380" s="2">
        <v>24000</v>
      </c>
      <c r="N7380" s="2">
        <v>49000</v>
      </c>
      <c r="O7380" s="2">
        <f>IF(Tabla1[[#This Row],[Mov]]="VNT",Tabla1[[#This Row],[Sale]]-Tabla1[[#This Row],[Cost]],-Tabla1[[#This Row],[Cost]]*Tabla1[[#This Row],[Cant]])</f>
        <v>-24000</v>
      </c>
      <c r="P7380" s="8">
        <f>IF(Tabla1[[#This Row],[Mov]]="VNT",-Tabla1[[#This Row],[Cant]],Tabla1[[#This Row],[Cant]])</f>
        <v>1</v>
      </c>
      <c r="Q7380" s="8">
        <f>DAY(Tabla1[[#This Row],[Date]])</f>
        <v>22</v>
      </c>
      <c r="R7380" s="8">
        <f>MONTH(Tabla1[[#This Row],[Date]])</f>
        <v>2</v>
      </c>
      <c r="S7380" s="8">
        <f>YEAR(Tabla1[[#This Row],[Date]])</f>
        <v>2023</v>
      </c>
    </row>
    <row r="7381" spans="1:19" x14ac:dyDescent="0.2">
      <c r="A7381">
        <v>7353</v>
      </c>
      <c r="B7381" s="1">
        <v>44979</v>
      </c>
      <c r="C7381" t="s">
        <v>261</v>
      </c>
      <c r="D7381" t="s">
        <v>1767</v>
      </c>
      <c r="E7381">
        <v>1</v>
      </c>
      <c r="F7381" t="s">
        <v>2663</v>
      </c>
      <c r="G7381" t="s">
        <v>2664</v>
      </c>
      <c r="H7381" t="s">
        <v>2665</v>
      </c>
      <c r="M7381" s="2">
        <v>8000</v>
      </c>
      <c r="N7381" s="2">
        <v>20000</v>
      </c>
      <c r="O7381" s="2">
        <f>IF(Tabla1[[#This Row],[Mov]]="VNT",Tabla1[[#This Row],[Sale]]-Tabla1[[#This Row],[Cost]],-Tabla1[[#This Row],[Cost]]*Tabla1[[#This Row],[Cant]])</f>
        <v>-8000</v>
      </c>
      <c r="P7381" s="8">
        <f>IF(Tabla1[[#This Row],[Mov]]="VNT",-Tabla1[[#This Row],[Cant]],Tabla1[[#This Row],[Cant]])</f>
        <v>1</v>
      </c>
      <c r="Q7381" s="8">
        <f>DAY(Tabla1[[#This Row],[Date]])</f>
        <v>22</v>
      </c>
      <c r="R7381" s="8">
        <f>MONTH(Tabla1[[#This Row],[Date]])</f>
        <v>2</v>
      </c>
      <c r="S7381" s="8">
        <f>YEAR(Tabla1[[#This Row],[Date]])</f>
        <v>2023</v>
      </c>
    </row>
    <row r="7382" spans="1:19" x14ac:dyDescent="0.2">
      <c r="A7382">
        <v>7354</v>
      </c>
      <c r="B7382" s="1">
        <v>44979</v>
      </c>
      <c r="C7382" t="s">
        <v>261</v>
      </c>
      <c r="D7382" t="s">
        <v>1767</v>
      </c>
      <c r="E7382">
        <v>1</v>
      </c>
      <c r="F7382" t="s">
        <v>2669</v>
      </c>
      <c r="G7382" t="s">
        <v>2667</v>
      </c>
      <c r="H7382" t="s">
        <v>2666</v>
      </c>
      <c r="M7382" s="2">
        <v>23000</v>
      </c>
      <c r="N7382" s="2">
        <v>49000</v>
      </c>
      <c r="O7382" s="2">
        <f>IF(Tabla1[[#This Row],[Mov]]="VNT",Tabla1[[#This Row],[Sale]]-Tabla1[[#This Row],[Cost]],-Tabla1[[#This Row],[Cost]]*Tabla1[[#This Row],[Cant]])</f>
        <v>-23000</v>
      </c>
      <c r="P7382" s="8">
        <f>IF(Tabla1[[#This Row],[Mov]]="VNT",-Tabla1[[#This Row],[Cant]],Tabla1[[#This Row],[Cant]])</f>
        <v>1</v>
      </c>
      <c r="Q7382" s="8">
        <f>DAY(Tabla1[[#This Row],[Date]])</f>
        <v>22</v>
      </c>
      <c r="R7382" s="8">
        <f>MONTH(Tabla1[[#This Row],[Date]])</f>
        <v>2</v>
      </c>
      <c r="S7382" s="8">
        <f>YEAR(Tabla1[[#This Row],[Date]])</f>
        <v>2023</v>
      </c>
    </row>
    <row r="7383" spans="1:19" x14ac:dyDescent="0.2">
      <c r="A7383">
        <v>7355</v>
      </c>
      <c r="B7383" s="1">
        <v>44979</v>
      </c>
      <c r="C7383" t="s">
        <v>261</v>
      </c>
      <c r="D7383" t="s">
        <v>1767</v>
      </c>
      <c r="E7383">
        <v>1</v>
      </c>
      <c r="F7383" t="s">
        <v>2669</v>
      </c>
      <c r="G7383" t="s">
        <v>2662</v>
      </c>
      <c r="H7383" t="s">
        <v>2668</v>
      </c>
      <c r="M7383" s="2">
        <v>25000</v>
      </c>
      <c r="N7383" s="2">
        <v>55000</v>
      </c>
      <c r="O7383" s="2">
        <f>IF(Tabla1[[#This Row],[Mov]]="VNT",Tabla1[[#This Row],[Sale]]-Tabla1[[#This Row],[Cost]],-Tabla1[[#This Row],[Cost]]*Tabla1[[#This Row],[Cant]])</f>
        <v>-25000</v>
      </c>
      <c r="P7383" s="8">
        <f>IF(Tabla1[[#This Row],[Mov]]="VNT",-Tabla1[[#This Row],[Cant]],Tabla1[[#This Row],[Cant]])</f>
        <v>1</v>
      </c>
      <c r="Q7383" s="8">
        <f>DAY(Tabla1[[#This Row],[Date]])</f>
        <v>22</v>
      </c>
      <c r="R7383" s="8">
        <f>MONTH(Tabla1[[#This Row],[Date]])</f>
        <v>2</v>
      </c>
      <c r="S7383" s="8">
        <f>YEAR(Tabla1[[#This Row],[Date]])</f>
        <v>2023</v>
      </c>
    </row>
    <row r="7384" spans="1:19" x14ac:dyDescent="0.2">
      <c r="A7384">
        <v>7356</v>
      </c>
      <c r="B7384" s="1">
        <v>44979</v>
      </c>
      <c r="C7384" t="s">
        <v>261</v>
      </c>
      <c r="D7384" t="s">
        <v>1767</v>
      </c>
      <c r="E7384">
        <v>1</v>
      </c>
      <c r="F7384" t="s">
        <v>48</v>
      </c>
      <c r="G7384" t="s">
        <v>1765</v>
      </c>
      <c r="H7384" t="s">
        <v>2670</v>
      </c>
      <c r="M7384" s="2">
        <v>215000</v>
      </c>
      <c r="N7384" s="2">
        <v>290000</v>
      </c>
      <c r="O7384" s="2">
        <f>IF(Tabla1[[#This Row],[Mov]]="VNT",Tabla1[[#This Row],[Sale]]-Tabla1[[#This Row],[Cost]],-Tabla1[[#This Row],[Cost]]*Tabla1[[#This Row],[Cant]])</f>
        <v>-215000</v>
      </c>
      <c r="P7384" s="8">
        <f>IF(Tabla1[[#This Row],[Mov]]="VNT",-Tabla1[[#This Row],[Cant]],Tabla1[[#This Row],[Cant]])</f>
        <v>1</v>
      </c>
      <c r="Q7384" s="8">
        <f>DAY(Tabla1[[#This Row],[Date]])</f>
        <v>22</v>
      </c>
      <c r="R7384" s="8">
        <f>MONTH(Tabla1[[#This Row],[Date]])</f>
        <v>2</v>
      </c>
      <c r="S7384" s="8">
        <f>YEAR(Tabla1[[#This Row],[Date]])</f>
        <v>2023</v>
      </c>
    </row>
    <row r="7385" spans="1:19" x14ac:dyDescent="0.2">
      <c r="A7385">
        <v>7357</v>
      </c>
      <c r="B7385" s="1">
        <v>44979</v>
      </c>
      <c r="C7385" t="s">
        <v>261</v>
      </c>
      <c r="D7385" t="s">
        <v>1767</v>
      </c>
      <c r="E7385">
        <v>2</v>
      </c>
      <c r="F7385" t="s">
        <v>628</v>
      </c>
      <c r="G7385" t="s">
        <v>266</v>
      </c>
      <c r="H7385" t="s">
        <v>2671</v>
      </c>
      <c r="M7385" s="2">
        <v>6000</v>
      </c>
      <c r="N7385" s="2">
        <v>19000</v>
      </c>
      <c r="O7385" s="2">
        <f>IF(Tabla1[[#This Row],[Mov]]="VNT",Tabla1[[#This Row],[Sale]]-Tabla1[[#This Row],[Cost]],-Tabla1[[#This Row],[Cost]]*Tabla1[[#This Row],[Cant]])</f>
        <v>-12000</v>
      </c>
      <c r="P7385" s="8">
        <f>IF(Tabla1[[#This Row],[Mov]]="VNT",-Tabla1[[#This Row],[Cant]],Tabla1[[#This Row],[Cant]])</f>
        <v>2</v>
      </c>
      <c r="Q7385" s="8">
        <f>DAY(Tabla1[[#This Row],[Date]])</f>
        <v>22</v>
      </c>
      <c r="R7385" s="8">
        <f>MONTH(Tabla1[[#This Row],[Date]])</f>
        <v>2</v>
      </c>
      <c r="S7385" s="8">
        <f>YEAR(Tabla1[[#This Row],[Date]])</f>
        <v>2023</v>
      </c>
    </row>
    <row r="7386" spans="1:19" x14ac:dyDescent="0.2">
      <c r="A7386">
        <v>7358</v>
      </c>
      <c r="B7386" s="1">
        <v>44979</v>
      </c>
      <c r="C7386" t="s">
        <v>261</v>
      </c>
      <c r="D7386" t="s">
        <v>1767</v>
      </c>
      <c r="E7386">
        <v>1</v>
      </c>
      <c r="F7386" t="s">
        <v>2046</v>
      </c>
      <c r="G7386" t="s">
        <v>266</v>
      </c>
      <c r="H7386" t="s">
        <v>2672</v>
      </c>
      <c r="M7386" s="2">
        <v>22000</v>
      </c>
      <c r="N7386" s="2">
        <v>35000</v>
      </c>
      <c r="O7386" s="2">
        <f>IF(Tabla1[[#This Row],[Mov]]="VNT",Tabla1[[#This Row],[Sale]]-Tabla1[[#This Row],[Cost]],-Tabla1[[#This Row],[Cost]]*Tabla1[[#This Row],[Cant]])</f>
        <v>-22000</v>
      </c>
      <c r="P7386" s="8">
        <f>IF(Tabla1[[#This Row],[Mov]]="VNT",-Tabla1[[#This Row],[Cant]],Tabla1[[#This Row],[Cant]])</f>
        <v>1</v>
      </c>
      <c r="Q7386" s="8">
        <f>DAY(Tabla1[[#This Row],[Date]])</f>
        <v>22</v>
      </c>
      <c r="R7386" s="8">
        <f>MONTH(Tabla1[[#This Row],[Date]])</f>
        <v>2</v>
      </c>
      <c r="S7386" s="8">
        <f>YEAR(Tabla1[[#This Row],[Date]])</f>
        <v>2023</v>
      </c>
    </row>
    <row r="7387" spans="1:19" x14ac:dyDescent="0.2">
      <c r="A7387">
        <v>7359</v>
      </c>
      <c r="B7387" s="1">
        <v>44979</v>
      </c>
      <c r="C7387" t="s">
        <v>260</v>
      </c>
      <c r="D7387" t="s">
        <v>332</v>
      </c>
      <c r="E7387">
        <v>1</v>
      </c>
      <c r="F7387" t="s">
        <v>116</v>
      </c>
      <c r="G7387" t="s">
        <v>347</v>
      </c>
      <c r="H7387" t="s">
        <v>518</v>
      </c>
      <c r="M7387" s="2">
        <v>6074</v>
      </c>
      <c r="N7387" s="2">
        <v>6500</v>
      </c>
      <c r="O7387" s="2">
        <f>IF(Tabla1[[#This Row],[Mov]]="VNT",Tabla1[[#This Row],[Sale]]-Tabla1[[#This Row],[Cost]],-Tabla1[[#This Row],[Cost]]*Tabla1[[#This Row],[Cant]])</f>
        <v>426</v>
      </c>
      <c r="P7387" s="8">
        <f>IF(Tabla1[[#This Row],[Mov]]="VNT",-Tabla1[[#This Row],[Cant]],Tabla1[[#This Row],[Cant]])</f>
        <v>-1</v>
      </c>
      <c r="Q7387" s="8">
        <f>DAY(Tabla1[[#This Row],[Date]])</f>
        <v>22</v>
      </c>
      <c r="R7387" s="8">
        <f>MONTH(Tabla1[[#This Row],[Date]])</f>
        <v>2</v>
      </c>
      <c r="S7387" s="8">
        <f>YEAR(Tabla1[[#This Row],[Date]])</f>
        <v>2023</v>
      </c>
    </row>
    <row r="7388" spans="1:19" x14ac:dyDescent="0.2">
      <c r="A7388">
        <v>7360</v>
      </c>
      <c r="B7388" s="1">
        <v>44979</v>
      </c>
      <c r="C7388" t="s">
        <v>260</v>
      </c>
      <c r="D7388" t="s">
        <v>332</v>
      </c>
      <c r="E7388">
        <v>1</v>
      </c>
      <c r="F7388" t="s">
        <v>116</v>
      </c>
      <c r="G7388" t="s">
        <v>347</v>
      </c>
      <c r="H7388" t="s">
        <v>518</v>
      </c>
      <c r="M7388" s="2">
        <v>7008</v>
      </c>
      <c r="N7388" s="2">
        <v>7500</v>
      </c>
      <c r="O7388" s="2">
        <f>IF(Tabla1[[#This Row],[Mov]]="VNT",Tabla1[[#This Row],[Sale]]-Tabla1[[#This Row],[Cost]],-Tabla1[[#This Row],[Cost]]*Tabla1[[#This Row],[Cant]])</f>
        <v>492</v>
      </c>
      <c r="P7388" s="8">
        <f>IF(Tabla1[[#This Row],[Mov]]="VNT",-Tabla1[[#This Row],[Cant]],Tabla1[[#This Row],[Cant]])</f>
        <v>-1</v>
      </c>
      <c r="Q7388" s="8">
        <f>DAY(Tabla1[[#This Row],[Date]])</f>
        <v>22</v>
      </c>
      <c r="R7388" s="8">
        <f>MONTH(Tabla1[[#This Row],[Date]])</f>
        <v>2</v>
      </c>
      <c r="S7388" s="8">
        <f>YEAR(Tabla1[[#This Row],[Date]])</f>
        <v>2023</v>
      </c>
    </row>
    <row r="7389" spans="1:19" x14ac:dyDescent="0.2">
      <c r="A7389">
        <v>7361</v>
      </c>
      <c r="B7389" s="1">
        <v>44979</v>
      </c>
      <c r="C7389" t="s">
        <v>260</v>
      </c>
      <c r="D7389" t="s">
        <v>332</v>
      </c>
      <c r="E7389">
        <v>1</v>
      </c>
      <c r="F7389" t="s">
        <v>532</v>
      </c>
      <c r="G7389" t="s">
        <v>273</v>
      </c>
      <c r="H7389" t="s">
        <v>552</v>
      </c>
      <c r="M7389" s="2">
        <v>18000</v>
      </c>
      <c r="N7389" s="2">
        <v>35000</v>
      </c>
      <c r="O7389" s="2">
        <f>IF(Tabla1[[#This Row],[Mov]]="VNT",Tabla1[[#This Row],[Sale]]-Tabla1[[#This Row],[Cost]],-Tabla1[[#This Row],[Cost]]*Tabla1[[#This Row],[Cant]])</f>
        <v>17000</v>
      </c>
      <c r="P7389" s="8">
        <f>IF(Tabla1[[#This Row],[Mov]]="VNT",-Tabla1[[#This Row],[Cant]],Tabla1[[#This Row],[Cant]])</f>
        <v>-1</v>
      </c>
      <c r="Q7389" s="8">
        <f>DAY(Tabla1[[#This Row],[Date]])</f>
        <v>22</v>
      </c>
      <c r="R7389" s="8">
        <f>MONTH(Tabla1[[#This Row],[Date]])</f>
        <v>2</v>
      </c>
      <c r="S7389" s="8">
        <f>YEAR(Tabla1[[#This Row],[Date]])</f>
        <v>2023</v>
      </c>
    </row>
    <row r="7390" spans="1:19" x14ac:dyDescent="0.2">
      <c r="A7390">
        <v>7362</v>
      </c>
      <c r="B7390" s="1">
        <v>44979</v>
      </c>
      <c r="C7390" t="s">
        <v>260</v>
      </c>
      <c r="D7390" t="s">
        <v>332</v>
      </c>
      <c r="E7390">
        <v>1</v>
      </c>
      <c r="F7390" t="s">
        <v>21</v>
      </c>
      <c r="G7390" t="s">
        <v>272</v>
      </c>
      <c r="H7390" t="s">
        <v>24</v>
      </c>
      <c r="M7390" s="2">
        <v>3500</v>
      </c>
      <c r="N7390" s="2">
        <v>12000</v>
      </c>
      <c r="O7390" s="2">
        <f>IF(Tabla1[[#This Row],[Mov]]="VNT",Tabla1[[#This Row],[Sale]]-Tabla1[[#This Row],[Cost]],-Tabla1[[#This Row],[Cost]]*Tabla1[[#This Row],[Cant]])</f>
        <v>8500</v>
      </c>
      <c r="P7390" s="8">
        <f>IF(Tabla1[[#This Row],[Mov]]="VNT",-Tabla1[[#This Row],[Cant]],Tabla1[[#This Row],[Cant]])</f>
        <v>-1</v>
      </c>
      <c r="Q7390" s="8">
        <f>DAY(Tabla1[[#This Row],[Date]])</f>
        <v>22</v>
      </c>
      <c r="R7390" s="8">
        <f>MONTH(Tabla1[[#This Row],[Date]])</f>
        <v>2</v>
      </c>
      <c r="S7390" s="8">
        <f>YEAR(Tabla1[[#This Row],[Date]])</f>
        <v>2023</v>
      </c>
    </row>
    <row r="7391" spans="1:19" x14ac:dyDescent="0.2">
      <c r="A7391">
        <v>7363</v>
      </c>
      <c r="B7391" s="1">
        <v>44979</v>
      </c>
      <c r="C7391" t="s">
        <v>260</v>
      </c>
      <c r="D7391" t="s">
        <v>332</v>
      </c>
      <c r="E7391">
        <v>1</v>
      </c>
      <c r="F7391" t="s">
        <v>116</v>
      </c>
      <c r="G7391" t="s">
        <v>347</v>
      </c>
      <c r="H7391" t="s">
        <v>518</v>
      </c>
      <c r="M7391" s="2">
        <v>7008</v>
      </c>
      <c r="N7391" s="2">
        <v>7500</v>
      </c>
      <c r="O7391" s="2">
        <f>IF(Tabla1[[#This Row],[Mov]]="VNT",Tabla1[[#This Row],[Sale]]-Tabla1[[#This Row],[Cost]],-Tabla1[[#This Row],[Cost]]*Tabla1[[#This Row],[Cant]])</f>
        <v>492</v>
      </c>
      <c r="P7391" s="8">
        <f>IF(Tabla1[[#This Row],[Mov]]="VNT",-Tabla1[[#This Row],[Cant]],Tabla1[[#This Row],[Cant]])</f>
        <v>-1</v>
      </c>
      <c r="Q7391" s="8">
        <f>DAY(Tabla1[[#This Row],[Date]])</f>
        <v>22</v>
      </c>
      <c r="R7391" s="8">
        <f>MONTH(Tabla1[[#This Row],[Date]])</f>
        <v>2</v>
      </c>
      <c r="S7391" s="8">
        <f>YEAR(Tabla1[[#This Row],[Date]])</f>
        <v>2023</v>
      </c>
    </row>
    <row r="7392" spans="1:19" x14ac:dyDescent="0.2">
      <c r="A7392">
        <v>7364</v>
      </c>
      <c r="B7392" s="1">
        <v>44979</v>
      </c>
      <c r="C7392" t="s">
        <v>260</v>
      </c>
      <c r="D7392" t="s">
        <v>332</v>
      </c>
      <c r="E7392">
        <v>1</v>
      </c>
      <c r="F7392" t="s">
        <v>225</v>
      </c>
      <c r="G7392" t="s">
        <v>272</v>
      </c>
      <c r="H7392" t="s">
        <v>1438</v>
      </c>
      <c r="M7392" s="2">
        <v>1100</v>
      </c>
      <c r="N7392" s="2">
        <v>10000</v>
      </c>
      <c r="O7392" s="2">
        <f>IF(Tabla1[[#This Row],[Mov]]="VNT",Tabla1[[#This Row],[Sale]]-Tabla1[[#This Row],[Cost]],-Tabla1[[#This Row],[Cost]]*Tabla1[[#This Row],[Cant]])</f>
        <v>8900</v>
      </c>
      <c r="P7392" s="8">
        <f>IF(Tabla1[[#This Row],[Mov]]="VNT",-Tabla1[[#This Row],[Cant]],Tabla1[[#This Row],[Cant]])</f>
        <v>-1</v>
      </c>
      <c r="Q7392" s="8">
        <f>DAY(Tabla1[[#This Row],[Date]])</f>
        <v>22</v>
      </c>
      <c r="R7392" s="8">
        <f>MONTH(Tabla1[[#This Row],[Date]])</f>
        <v>2</v>
      </c>
      <c r="S7392" s="8">
        <f>YEAR(Tabla1[[#This Row],[Date]])</f>
        <v>2023</v>
      </c>
    </row>
    <row r="7393" spans="1:19" x14ac:dyDescent="0.2">
      <c r="A7393">
        <v>7365</v>
      </c>
      <c r="B7393" s="1">
        <v>44979</v>
      </c>
      <c r="C7393" t="s">
        <v>260</v>
      </c>
      <c r="D7393" t="s">
        <v>332</v>
      </c>
      <c r="E7393">
        <v>1</v>
      </c>
      <c r="F7393" t="s">
        <v>224</v>
      </c>
      <c r="G7393" t="s">
        <v>272</v>
      </c>
      <c r="H7393" t="s">
        <v>1438</v>
      </c>
      <c r="M7393" s="2">
        <v>7000</v>
      </c>
      <c r="N7393" s="2">
        <v>15000</v>
      </c>
      <c r="O7393" s="2">
        <f>IF(Tabla1[[#This Row],[Mov]]="VNT",Tabla1[[#This Row],[Sale]]-Tabla1[[#This Row],[Cost]],-Tabla1[[#This Row],[Cost]]*Tabla1[[#This Row],[Cant]])</f>
        <v>8000</v>
      </c>
      <c r="P7393" s="8">
        <f>IF(Tabla1[[#This Row],[Mov]]="VNT",-Tabla1[[#This Row],[Cant]],Tabla1[[#This Row],[Cant]])</f>
        <v>-1</v>
      </c>
      <c r="Q7393" s="8">
        <f>DAY(Tabla1[[#This Row],[Date]])</f>
        <v>22</v>
      </c>
      <c r="R7393" s="8">
        <f>MONTH(Tabla1[[#This Row],[Date]])</f>
        <v>2</v>
      </c>
      <c r="S7393" s="8">
        <f>YEAR(Tabla1[[#This Row],[Date]])</f>
        <v>2023</v>
      </c>
    </row>
    <row r="7394" spans="1:19" x14ac:dyDescent="0.2">
      <c r="A7394">
        <v>7366</v>
      </c>
      <c r="B7394" s="1">
        <v>44979</v>
      </c>
      <c r="C7394" t="s">
        <v>260</v>
      </c>
      <c r="D7394" t="s">
        <v>332</v>
      </c>
      <c r="E7394">
        <v>1</v>
      </c>
      <c r="F7394" t="s">
        <v>116</v>
      </c>
      <c r="G7394" t="s">
        <v>347</v>
      </c>
      <c r="H7394" t="s">
        <v>518</v>
      </c>
      <c r="M7394" s="2">
        <v>3270</v>
      </c>
      <c r="N7394" s="2">
        <v>3500</v>
      </c>
      <c r="O7394" s="2">
        <f>IF(Tabla1[[#This Row],[Mov]]="VNT",Tabla1[[#This Row],[Sale]]-Tabla1[[#This Row],[Cost]],-Tabla1[[#This Row],[Cost]]*Tabla1[[#This Row],[Cant]])</f>
        <v>230</v>
      </c>
      <c r="P7394" s="8">
        <f>IF(Tabla1[[#This Row],[Mov]]="VNT",-Tabla1[[#This Row],[Cant]],Tabla1[[#This Row],[Cant]])</f>
        <v>-1</v>
      </c>
      <c r="Q7394" s="8">
        <f>DAY(Tabla1[[#This Row],[Date]])</f>
        <v>22</v>
      </c>
      <c r="R7394" s="8">
        <f>MONTH(Tabla1[[#This Row],[Date]])</f>
        <v>2</v>
      </c>
      <c r="S7394" s="8">
        <f>YEAR(Tabla1[[#This Row],[Date]])</f>
        <v>2023</v>
      </c>
    </row>
    <row r="7395" spans="1:19" x14ac:dyDescent="0.2">
      <c r="A7395">
        <v>7366</v>
      </c>
      <c r="B7395" s="1">
        <v>44979</v>
      </c>
      <c r="C7395" t="s">
        <v>260</v>
      </c>
      <c r="D7395" t="s">
        <v>332</v>
      </c>
      <c r="E7395">
        <v>1</v>
      </c>
      <c r="F7395" t="s">
        <v>116</v>
      </c>
      <c r="G7395" t="s">
        <v>349</v>
      </c>
      <c r="H7395" t="s">
        <v>515</v>
      </c>
      <c r="M7395" s="2">
        <v>3270</v>
      </c>
      <c r="N7395" s="2">
        <v>3500</v>
      </c>
      <c r="O7395" s="2">
        <f>IF(Tabla1[[#This Row],[Mov]]="VNT",Tabla1[[#This Row],[Sale]]-Tabla1[[#This Row],[Cost]],-Tabla1[[#This Row],[Cost]]*Tabla1[[#This Row],[Cant]])</f>
        <v>230</v>
      </c>
      <c r="P7395" s="8">
        <f>IF(Tabla1[[#This Row],[Mov]]="VNT",-Tabla1[[#This Row],[Cant]],Tabla1[[#This Row],[Cant]])</f>
        <v>-1</v>
      </c>
      <c r="Q7395" s="8">
        <f>DAY(Tabla1[[#This Row],[Date]])</f>
        <v>22</v>
      </c>
      <c r="R7395" s="8">
        <f>MONTH(Tabla1[[#This Row],[Date]])</f>
        <v>2</v>
      </c>
      <c r="S7395" s="8">
        <f>YEAR(Tabla1[[#This Row],[Date]])</f>
        <v>2023</v>
      </c>
    </row>
    <row r="7396" spans="1:19" x14ac:dyDescent="0.2">
      <c r="A7396">
        <v>7368</v>
      </c>
      <c r="B7396" s="1">
        <v>44979</v>
      </c>
      <c r="C7396" t="s">
        <v>260</v>
      </c>
      <c r="D7396" t="s">
        <v>332</v>
      </c>
      <c r="E7396">
        <v>1</v>
      </c>
      <c r="F7396" t="s">
        <v>455</v>
      </c>
      <c r="G7396" t="s">
        <v>349</v>
      </c>
      <c r="H7396" t="s">
        <v>457</v>
      </c>
      <c r="M7396" s="2">
        <v>0</v>
      </c>
      <c r="N7396" s="2">
        <v>4000</v>
      </c>
      <c r="O7396" s="2">
        <f>IF(Tabla1[[#This Row],[Mov]]="VNT",Tabla1[[#This Row],[Sale]]-Tabla1[[#This Row],[Cost]],-Tabla1[[#This Row],[Cost]]*Tabla1[[#This Row],[Cant]])</f>
        <v>4000</v>
      </c>
      <c r="P7396" s="8">
        <f>IF(Tabla1[[#This Row],[Mov]]="VNT",-Tabla1[[#This Row],[Cant]],Tabla1[[#This Row],[Cant]])</f>
        <v>-1</v>
      </c>
      <c r="Q7396" s="8">
        <f>DAY(Tabla1[[#This Row],[Date]])</f>
        <v>22</v>
      </c>
      <c r="R7396" s="8">
        <f>MONTH(Tabla1[[#This Row],[Date]])</f>
        <v>2</v>
      </c>
      <c r="S7396" s="8">
        <f>YEAR(Tabla1[[#This Row],[Date]])</f>
        <v>2023</v>
      </c>
    </row>
    <row r="7397" spans="1:19" x14ac:dyDescent="0.2">
      <c r="A7397">
        <v>7369</v>
      </c>
      <c r="B7397" s="1">
        <v>44979</v>
      </c>
      <c r="C7397" t="s">
        <v>260</v>
      </c>
      <c r="D7397" t="s">
        <v>332</v>
      </c>
      <c r="E7397">
        <v>1</v>
      </c>
      <c r="F7397" t="s">
        <v>116</v>
      </c>
      <c r="G7397" t="s">
        <v>347</v>
      </c>
      <c r="H7397" t="s">
        <v>519</v>
      </c>
      <c r="M7397" s="2">
        <v>4672</v>
      </c>
      <c r="N7397" s="2">
        <v>5000</v>
      </c>
      <c r="O7397" s="2">
        <f>IF(Tabla1[[#This Row],[Mov]]="VNT",Tabla1[[#This Row],[Sale]]-Tabla1[[#This Row],[Cost]],-Tabla1[[#This Row],[Cost]]*Tabla1[[#This Row],[Cant]])</f>
        <v>328</v>
      </c>
      <c r="P7397" s="8">
        <f>IF(Tabla1[[#This Row],[Mov]]="VNT",-Tabla1[[#This Row],[Cant]],Tabla1[[#This Row],[Cant]])</f>
        <v>-1</v>
      </c>
      <c r="Q7397" s="8">
        <f>DAY(Tabla1[[#This Row],[Date]])</f>
        <v>22</v>
      </c>
      <c r="R7397" s="8">
        <f>MONTH(Tabla1[[#This Row],[Date]])</f>
        <v>2</v>
      </c>
      <c r="S7397" s="8">
        <f>YEAR(Tabla1[[#This Row],[Date]])</f>
        <v>2023</v>
      </c>
    </row>
    <row r="7398" spans="1:19" x14ac:dyDescent="0.2">
      <c r="A7398">
        <v>7370</v>
      </c>
      <c r="B7398" s="1">
        <v>44972</v>
      </c>
      <c r="C7398" t="s">
        <v>261</v>
      </c>
      <c r="D7398" t="s">
        <v>197</v>
      </c>
      <c r="E7398">
        <v>6</v>
      </c>
      <c r="F7398" t="s">
        <v>532</v>
      </c>
      <c r="G7398" t="s">
        <v>273</v>
      </c>
      <c r="H7398" t="s">
        <v>552</v>
      </c>
      <c r="M7398" s="2">
        <v>18000</v>
      </c>
      <c r="N7398" s="2">
        <v>35000</v>
      </c>
      <c r="O7398" s="2">
        <f>IF(Tabla1[[#This Row],[Mov]]="VNT",Tabla1[[#This Row],[Sale]]-Tabla1[[#This Row],[Cost]],-Tabla1[[#This Row],[Cost]]*Tabla1[[#This Row],[Cant]])</f>
        <v>-108000</v>
      </c>
      <c r="P7398" s="8">
        <f>IF(Tabla1[[#This Row],[Mov]]="VNT",-Tabla1[[#This Row],[Cant]],Tabla1[[#This Row],[Cant]])</f>
        <v>6</v>
      </c>
      <c r="Q7398" s="8">
        <f>DAY(Tabla1[[#This Row],[Date]])</f>
        <v>15</v>
      </c>
      <c r="R7398" s="8">
        <f>MONTH(Tabla1[[#This Row],[Date]])</f>
        <v>2</v>
      </c>
      <c r="S7398" s="8">
        <f>YEAR(Tabla1[[#This Row],[Date]])</f>
        <v>2023</v>
      </c>
    </row>
    <row r="7399" spans="1:19" x14ac:dyDescent="0.2">
      <c r="A7399">
        <v>7371</v>
      </c>
      <c r="B7399" s="1">
        <v>44972</v>
      </c>
      <c r="C7399" t="s">
        <v>261</v>
      </c>
      <c r="D7399" t="s">
        <v>197</v>
      </c>
      <c r="E7399">
        <v>1</v>
      </c>
      <c r="F7399" t="s">
        <v>44</v>
      </c>
      <c r="G7399" t="s">
        <v>702</v>
      </c>
      <c r="H7399" t="s">
        <v>2673</v>
      </c>
      <c r="M7399" s="2">
        <v>45000</v>
      </c>
      <c r="N7399" s="2">
        <v>69000</v>
      </c>
      <c r="O7399" s="2">
        <f>IF(Tabla1[[#This Row],[Mov]]="VNT",Tabla1[[#This Row],[Sale]]-Tabla1[[#This Row],[Cost]],-Tabla1[[#This Row],[Cost]]*Tabla1[[#This Row],[Cant]])</f>
        <v>-45000</v>
      </c>
      <c r="P7399" s="8">
        <f>IF(Tabla1[[#This Row],[Mov]]="VNT",-Tabla1[[#This Row],[Cant]],Tabla1[[#This Row],[Cant]])</f>
        <v>1</v>
      </c>
      <c r="Q7399" s="8">
        <f>DAY(Tabla1[[#This Row],[Date]])</f>
        <v>15</v>
      </c>
      <c r="R7399" s="8">
        <f>MONTH(Tabla1[[#This Row],[Date]])</f>
        <v>2</v>
      </c>
      <c r="S7399" s="8">
        <f>YEAR(Tabla1[[#This Row],[Date]])</f>
        <v>2023</v>
      </c>
    </row>
    <row r="7400" spans="1:19" x14ac:dyDescent="0.2">
      <c r="A7400">
        <v>7372</v>
      </c>
      <c r="B7400" s="1">
        <v>44975</v>
      </c>
      <c r="C7400" t="s">
        <v>261</v>
      </c>
      <c r="D7400" t="s">
        <v>659</v>
      </c>
      <c r="E7400">
        <v>5</v>
      </c>
      <c r="F7400" t="s">
        <v>225</v>
      </c>
      <c r="G7400" t="s">
        <v>589</v>
      </c>
      <c r="H7400" t="s">
        <v>1173</v>
      </c>
      <c r="M7400" s="2">
        <v>900</v>
      </c>
      <c r="N7400" s="2">
        <v>10000</v>
      </c>
      <c r="O7400" s="2">
        <f>IF(Tabla1[[#This Row],[Mov]]="VNT",Tabla1[[#This Row],[Sale]]-Tabla1[[#This Row],[Cost]],-Tabla1[[#This Row],[Cost]]*Tabla1[[#This Row],[Cant]])</f>
        <v>-4500</v>
      </c>
      <c r="P7400" s="8">
        <f>IF(Tabla1[[#This Row],[Mov]]="VNT",-Tabla1[[#This Row],[Cant]],Tabla1[[#This Row],[Cant]])</f>
        <v>5</v>
      </c>
      <c r="Q7400" s="8">
        <f>DAY(Tabla1[[#This Row],[Date]])</f>
        <v>18</v>
      </c>
      <c r="R7400" s="8">
        <f>MONTH(Tabla1[[#This Row],[Date]])</f>
        <v>2</v>
      </c>
      <c r="S7400" s="8">
        <f>YEAR(Tabla1[[#This Row],[Date]])</f>
        <v>2023</v>
      </c>
    </row>
    <row r="7401" spans="1:19" x14ac:dyDescent="0.2">
      <c r="A7401">
        <v>7373</v>
      </c>
      <c r="B7401" s="1">
        <v>44975</v>
      </c>
      <c r="C7401" t="s">
        <v>261</v>
      </c>
      <c r="D7401" t="s">
        <v>659</v>
      </c>
      <c r="E7401">
        <v>3</v>
      </c>
      <c r="F7401" t="s">
        <v>365</v>
      </c>
      <c r="G7401" t="s">
        <v>366</v>
      </c>
      <c r="H7401" t="s">
        <v>370</v>
      </c>
      <c r="M7401" s="2">
        <v>7500</v>
      </c>
      <c r="N7401" s="2">
        <v>15000</v>
      </c>
      <c r="O7401" s="2">
        <f>IF(Tabla1[[#This Row],[Mov]]="VNT",Tabla1[[#This Row],[Sale]]-Tabla1[[#This Row],[Cost]],-Tabla1[[#This Row],[Cost]]*Tabla1[[#This Row],[Cant]])</f>
        <v>-22500</v>
      </c>
      <c r="P7401" s="8">
        <f>IF(Tabla1[[#This Row],[Mov]]="VNT",-Tabla1[[#This Row],[Cant]],Tabla1[[#This Row],[Cant]])</f>
        <v>3</v>
      </c>
      <c r="Q7401" s="8">
        <f>DAY(Tabla1[[#This Row],[Date]])</f>
        <v>18</v>
      </c>
      <c r="R7401" s="8">
        <f>MONTH(Tabla1[[#This Row],[Date]])</f>
        <v>2</v>
      </c>
      <c r="S7401" s="8">
        <f>YEAR(Tabla1[[#This Row],[Date]])</f>
        <v>2023</v>
      </c>
    </row>
    <row r="7402" spans="1:19" x14ac:dyDescent="0.2">
      <c r="A7402">
        <v>7374</v>
      </c>
      <c r="B7402" s="1">
        <v>44975</v>
      </c>
      <c r="C7402" t="s">
        <v>261</v>
      </c>
      <c r="D7402" t="s">
        <v>659</v>
      </c>
      <c r="E7402">
        <v>3</v>
      </c>
      <c r="F7402" t="s">
        <v>365</v>
      </c>
      <c r="G7402" t="s">
        <v>366</v>
      </c>
      <c r="H7402" t="s">
        <v>371</v>
      </c>
      <c r="M7402" s="2">
        <v>10000</v>
      </c>
      <c r="N7402" s="2">
        <v>19000</v>
      </c>
      <c r="O7402" s="2">
        <f>IF(Tabla1[[#This Row],[Mov]]="VNT",Tabla1[[#This Row],[Sale]]-Tabla1[[#This Row],[Cost]],-Tabla1[[#This Row],[Cost]]*Tabla1[[#This Row],[Cant]])</f>
        <v>-30000</v>
      </c>
      <c r="P7402" s="8">
        <f>IF(Tabla1[[#This Row],[Mov]]="VNT",-Tabla1[[#This Row],[Cant]],Tabla1[[#This Row],[Cant]])</f>
        <v>3</v>
      </c>
      <c r="Q7402" s="8">
        <f>DAY(Tabla1[[#This Row],[Date]])</f>
        <v>18</v>
      </c>
      <c r="R7402" s="8">
        <f>MONTH(Tabla1[[#This Row],[Date]])</f>
        <v>2</v>
      </c>
      <c r="S7402" s="8">
        <f>YEAR(Tabla1[[#This Row],[Date]])</f>
        <v>2023</v>
      </c>
    </row>
    <row r="7403" spans="1:19" x14ac:dyDescent="0.2">
      <c r="A7403">
        <v>7375</v>
      </c>
      <c r="B7403" s="1">
        <v>44975</v>
      </c>
      <c r="C7403" t="s">
        <v>261</v>
      </c>
      <c r="D7403" t="s">
        <v>659</v>
      </c>
      <c r="E7403">
        <v>4</v>
      </c>
      <c r="F7403" t="s">
        <v>26</v>
      </c>
      <c r="G7403" t="s">
        <v>999</v>
      </c>
      <c r="H7403" t="s">
        <v>2643</v>
      </c>
      <c r="M7403" s="2">
        <v>9500</v>
      </c>
      <c r="N7403" s="2">
        <v>24000</v>
      </c>
      <c r="O7403" s="2">
        <f>IF(Tabla1[[#This Row],[Mov]]="VNT",Tabla1[[#This Row],[Sale]]-Tabla1[[#This Row],[Cost]],-Tabla1[[#This Row],[Cost]]*Tabla1[[#This Row],[Cant]])</f>
        <v>-38000</v>
      </c>
      <c r="P7403" s="8">
        <f>IF(Tabla1[[#This Row],[Mov]]="VNT",-Tabla1[[#This Row],[Cant]],Tabla1[[#This Row],[Cant]])</f>
        <v>4</v>
      </c>
      <c r="Q7403" s="8">
        <f>DAY(Tabla1[[#This Row],[Date]])</f>
        <v>18</v>
      </c>
      <c r="R7403" s="8">
        <f>MONTH(Tabla1[[#This Row],[Date]])</f>
        <v>2</v>
      </c>
      <c r="S7403" s="8">
        <f>YEAR(Tabla1[[#This Row],[Date]])</f>
        <v>2023</v>
      </c>
    </row>
    <row r="7404" spans="1:19" x14ac:dyDescent="0.2">
      <c r="A7404">
        <v>7376</v>
      </c>
      <c r="B7404" s="1">
        <v>44975</v>
      </c>
      <c r="C7404" t="s">
        <v>261</v>
      </c>
      <c r="D7404" t="s">
        <v>659</v>
      </c>
      <c r="E7404">
        <v>2</v>
      </c>
      <c r="F7404" t="s">
        <v>365</v>
      </c>
      <c r="G7404" t="s">
        <v>366</v>
      </c>
      <c r="H7404" t="s">
        <v>2642</v>
      </c>
      <c r="M7404" s="2">
        <v>20000</v>
      </c>
      <c r="N7404" s="2">
        <v>49000</v>
      </c>
      <c r="O7404" s="2">
        <f>IF(Tabla1[[#This Row],[Mov]]="VNT",Tabla1[[#This Row],[Sale]]-Tabla1[[#This Row],[Cost]],-Tabla1[[#This Row],[Cost]]*Tabla1[[#This Row],[Cant]])</f>
        <v>-40000</v>
      </c>
      <c r="P7404" s="8">
        <f>IF(Tabla1[[#This Row],[Mov]]="VNT",-Tabla1[[#This Row],[Cant]],Tabla1[[#This Row],[Cant]])</f>
        <v>2</v>
      </c>
      <c r="Q7404" s="8">
        <f>DAY(Tabla1[[#This Row],[Date]])</f>
        <v>18</v>
      </c>
      <c r="R7404" s="8">
        <f>MONTH(Tabla1[[#This Row],[Date]])</f>
        <v>2</v>
      </c>
      <c r="S7404" s="8">
        <f>YEAR(Tabla1[[#This Row],[Date]])</f>
        <v>2023</v>
      </c>
    </row>
    <row r="7405" spans="1:19" x14ac:dyDescent="0.2">
      <c r="A7405">
        <v>7377</v>
      </c>
      <c r="B7405" s="1">
        <v>44975</v>
      </c>
      <c r="C7405" t="s">
        <v>261</v>
      </c>
      <c r="D7405" t="s">
        <v>892</v>
      </c>
      <c r="E7405">
        <v>1</v>
      </c>
      <c r="F7405" t="s">
        <v>386</v>
      </c>
      <c r="G7405" t="s">
        <v>284</v>
      </c>
      <c r="H7405" t="s">
        <v>2083</v>
      </c>
      <c r="M7405" s="2">
        <v>58000</v>
      </c>
      <c r="N7405" s="2">
        <v>120000</v>
      </c>
      <c r="O7405" s="2">
        <f>IF(Tabla1[[#This Row],[Mov]]="VNT",Tabla1[[#This Row],[Sale]]-Tabla1[[#This Row],[Cost]],-Tabla1[[#This Row],[Cost]]*Tabla1[[#This Row],[Cant]])</f>
        <v>-58000</v>
      </c>
      <c r="P7405" s="8">
        <f>IF(Tabla1[[#This Row],[Mov]]="VNT",-Tabla1[[#This Row],[Cant]],Tabla1[[#This Row],[Cant]])</f>
        <v>1</v>
      </c>
      <c r="Q7405" s="8">
        <f>DAY(Tabla1[[#This Row],[Date]])</f>
        <v>18</v>
      </c>
      <c r="R7405" s="8">
        <f>MONTH(Tabla1[[#This Row],[Date]])</f>
        <v>2</v>
      </c>
      <c r="S7405" s="8">
        <f>YEAR(Tabla1[[#This Row],[Date]])</f>
        <v>2023</v>
      </c>
    </row>
    <row r="7406" spans="1:19" x14ac:dyDescent="0.2">
      <c r="A7406">
        <v>7378</v>
      </c>
      <c r="B7406" s="1">
        <v>44975</v>
      </c>
      <c r="C7406" t="s">
        <v>261</v>
      </c>
      <c r="D7406" t="s">
        <v>892</v>
      </c>
      <c r="E7406">
        <v>1</v>
      </c>
      <c r="F7406" t="s">
        <v>386</v>
      </c>
      <c r="G7406" t="s">
        <v>272</v>
      </c>
      <c r="H7406" t="s">
        <v>2497</v>
      </c>
      <c r="M7406" s="2">
        <v>78000</v>
      </c>
      <c r="N7406" s="2">
        <v>135000</v>
      </c>
      <c r="O7406" s="2">
        <f>IF(Tabla1[[#This Row],[Mov]]="VNT",Tabla1[[#This Row],[Sale]]-Tabla1[[#This Row],[Cost]],-Tabla1[[#This Row],[Cost]]*Tabla1[[#This Row],[Cant]])</f>
        <v>-78000</v>
      </c>
      <c r="P7406" s="8">
        <f>IF(Tabla1[[#This Row],[Mov]]="VNT",-Tabla1[[#This Row],[Cant]],Tabla1[[#This Row],[Cant]])</f>
        <v>1</v>
      </c>
      <c r="Q7406" s="8">
        <f>DAY(Tabla1[[#This Row],[Date]])</f>
        <v>18</v>
      </c>
      <c r="R7406" s="8">
        <f>MONTH(Tabla1[[#This Row],[Date]])</f>
        <v>2</v>
      </c>
      <c r="S7406" s="8">
        <f>YEAR(Tabla1[[#This Row],[Date]])</f>
        <v>2023</v>
      </c>
    </row>
    <row r="7407" spans="1:19" x14ac:dyDescent="0.2">
      <c r="A7407">
        <v>7379</v>
      </c>
      <c r="B7407" s="1">
        <v>44975</v>
      </c>
      <c r="C7407" t="s">
        <v>261</v>
      </c>
      <c r="D7407" t="s">
        <v>892</v>
      </c>
      <c r="E7407">
        <v>1</v>
      </c>
      <c r="F7407" t="s">
        <v>1192</v>
      </c>
      <c r="G7407" t="s">
        <v>284</v>
      </c>
      <c r="H7407" t="s">
        <v>907</v>
      </c>
      <c r="M7407" s="2">
        <v>15000</v>
      </c>
      <c r="N7407" s="2">
        <v>30000</v>
      </c>
      <c r="O7407" s="2">
        <f>IF(Tabla1[[#This Row],[Mov]]="VNT",Tabla1[[#This Row],[Sale]]-Tabla1[[#This Row],[Cost]],-Tabla1[[#This Row],[Cost]]*Tabla1[[#This Row],[Cant]])</f>
        <v>-15000</v>
      </c>
      <c r="P7407" s="8">
        <f>IF(Tabla1[[#This Row],[Mov]]="VNT",-Tabla1[[#This Row],[Cant]],Tabla1[[#This Row],[Cant]])</f>
        <v>1</v>
      </c>
      <c r="Q7407" s="8">
        <f>DAY(Tabla1[[#This Row],[Date]])</f>
        <v>18</v>
      </c>
      <c r="R7407" s="8">
        <f>MONTH(Tabla1[[#This Row],[Date]])</f>
        <v>2</v>
      </c>
      <c r="S7407" s="8">
        <f>YEAR(Tabla1[[#This Row],[Date]])</f>
        <v>2023</v>
      </c>
    </row>
    <row r="7408" spans="1:19" x14ac:dyDescent="0.2">
      <c r="A7408">
        <v>7380</v>
      </c>
      <c r="B7408" s="1">
        <v>44975</v>
      </c>
      <c r="C7408" t="s">
        <v>261</v>
      </c>
      <c r="D7408" t="s">
        <v>892</v>
      </c>
      <c r="E7408">
        <v>1</v>
      </c>
      <c r="F7408" t="s">
        <v>1418</v>
      </c>
      <c r="G7408" t="s">
        <v>284</v>
      </c>
      <c r="H7408" t="s">
        <v>907</v>
      </c>
      <c r="M7408" s="2">
        <v>28000</v>
      </c>
      <c r="N7408" s="2">
        <v>45000</v>
      </c>
      <c r="O7408" s="2">
        <f>IF(Tabla1[[#This Row],[Mov]]="VNT",Tabla1[[#This Row],[Sale]]-Tabla1[[#This Row],[Cost]],-Tabla1[[#This Row],[Cost]]*Tabla1[[#This Row],[Cant]])</f>
        <v>-28000</v>
      </c>
      <c r="P7408" s="8">
        <f>IF(Tabla1[[#This Row],[Mov]]="VNT",-Tabla1[[#This Row],[Cant]],Tabla1[[#This Row],[Cant]])</f>
        <v>1</v>
      </c>
      <c r="Q7408" s="8">
        <f>DAY(Tabla1[[#This Row],[Date]])</f>
        <v>18</v>
      </c>
      <c r="R7408" s="8">
        <f>MONTH(Tabla1[[#This Row],[Date]])</f>
        <v>2</v>
      </c>
      <c r="S7408" s="8">
        <f>YEAR(Tabla1[[#This Row],[Date]])</f>
        <v>2023</v>
      </c>
    </row>
    <row r="7409" spans="1:19" x14ac:dyDescent="0.2">
      <c r="A7409">
        <v>7381</v>
      </c>
      <c r="B7409" s="1">
        <v>44975</v>
      </c>
      <c r="C7409" t="s">
        <v>261</v>
      </c>
      <c r="D7409" t="s">
        <v>892</v>
      </c>
      <c r="E7409">
        <v>1</v>
      </c>
      <c r="F7409" t="s">
        <v>1487</v>
      </c>
      <c r="G7409" t="s">
        <v>284</v>
      </c>
      <c r="H7409" t="s">
        <v>907</v>
      </c>
      <c r="M7409" s="2">
        <v>15000</v>
      </c>
      <c r="N7409" s="2">
        <v>30000</v>
      </c>
      <c r="O7409" s="2">
        <f>IF(Tabla1[[#This Row],[Mov]]="VNT",Tabla1[[#This Row],[Sale]]-Tabla1[[#This Row],[Cost]],-Tabla1[[#This Row],[Cost]]*Tabla1[[#This Row],[Cant]])</f>
        <v>-15000</v>
      </c>
      <c r="P7409" s="8">
        <f>IF(Tabla1[[#This Row],[Mov]]="VNT",-Tabla1[[#This Row],[Cant]],Tabla1[[#This Row],[Cant]])</f>
        <v>1</v>
      </c>
      <c r="Q7409" s="8">
        <f>DAY(Tabla1[[#This Row],[Date]])</f>
        <v>18</v>
      </c>
      <c r="R7409" s="8">
        <f>MONTH(Tabla1[[#This Row],[Date]])</f>
        <v>2</v>
      </c>
      <c r="S7409" s="8">
        <f>YEAR(Tabla1[[#This Row],[Date]])</f>
        <v>2023</v>
      </c>
    </row>
    <row r="7410" spans="1:19" x14ac:dyDescent="0.2">
      <c r="A7410">
        <v>7382</v>
      </c>
      <c r="B7410" s="1">
        <v>44975</v>
      </c>
      <c r="C7410" t="s">
        <v>261</v>
      </c>
      <c r="D7410" t="s">
        <v>892</v>
      </c>
      <c r="E7410">
        <v>1</v>
      </c>
      <c r="F7410" t="s">
        <v>386</v>
      </c>
      <c r="G7410" t="s">
        <v>284</v>
      </c>
      <c r="H7410" t="s">
        <v>907</v>
      </c>
      <c r="M7410" s="2">
        <v>80000</v>
      </c>
      <c r="N7410" s="2">
        <v>150000</v>
      </c>
      <c r="O7410" s="2">
        <f>IF(Tabla1[[#This Row],[Mov]]="VNT",Tabla1[[#This Row],[Sale]]-Tabla1[[#This Row],[Cost]],-Tabla1[[#This Row],[Cost]]*Tabla1[[#This Row],[Cant]])</f>
        <v>-80000</v>
      </c>
      <c r="P7410" s="8">
        <f>IF(Tabla1[[#This Row],[Mov]]="VNT",-Tabla1[[#This Row],[Cant]],Tabla1[[#This Row],[Cant]])</f>
        <v>1</v>
      </c>
      <c r="Q7410" s="8">
        <f>DAY(Tabla1[[#This Row],[Date]])</f>
        <v>18</v>
      </c>
      <c r="R7410" s="8">
        <f>MONTH(Tabla1[[#This Row],[Date]])</f>
        <v>2</v>
      </c>
      <c r="S7410" s="8">
        <f>YEAR(Tabla1[[#This Row],[Date]])</f>
        <v>2023</v>
      </c>
    </row>
    <row r="7411" spans="1:19" x14ac:dyDescent="0.2">
      <c r="A7411">
        <v>7383</v>
      </c>
      <c r="B7411" s="1">
        <v>44977</v>
      </c>
      <c r="C7411" t="s">
        <v>261</v>
      </c>
      <c r="D7411" t="s">
        <v>892</v>
      </c>
      <c r="E7411">
        <v>1</v>
      </c>
      <c r="F7411" t="s">
        <v>386</v>
      </c>
      <c r="G7411" t="s">
        <v>262</v>
      </c>
      <c r="H7411" t="s">
        <v>302</v>
      </c>
      <c r="M7411" s="2">
        <v>55000</v>
      </c>
      <c r="N7411" s="2">
        <v>110000</v>
      </c>
      <c r="O7411" s="2">
        <f>IF(Tabla1[[#This Row],[Mov]]="VNT",Tabla1[[#This Row],[Sale]]-Tabla1[[#This Row],[Cost]],-Tabla1[[#This Row],[Cost]]*Tabla1[[#This Row],[Cant]])</f>
        <v>-55000</v>
      </c>
      <c r="P7411" s="8">
        <f>IF(Tabla1[[#This Row],[Mov]]="VNT",-Tabla1[[#This Row],[Cant]],Tabla1[[#This Row],[Cant]])</f>
        <v>1</v>
      </c>
      <c r="Q7411" s="8">
        <f>DAY(Tabla1[[#This Row],[Date]])</f>
        <v>20</v>
      </c>
      <c r="R7411" s="8">
        <f>MONTH(Tabla1[[#This Row],[Date]])</f>
        <v>2</v>
      </c>
      <c r="S7411" s="8">
        <f>YEAR(Tabla1[[#This Row],[Date]])</f>
        <v>2023</v>
      </c>
    </row>
    <row r="7412" spans="1:19" x14ac:dyDescent="0.2">
      <c r="A7412">
        <v>7384</v>
      </c>
      <c r="B7412" s="1">
        <v>44977</v>
      </c>
      <c r="C7412" t="s">
        <v>261</v>
      </c>
      <c r="D7412" t="s">
        <v>892</v>
      </c>
      <c r="E7412">
        <v>1</v>
      </c>
      <c r="F7412" t="s">
        <v>386</v>
      </c>
      <c r="G7412" t="s">
        <v>272</v>
      </c>
      <c r="H7412" t="s">
        <v>310</v>
      </c>
      <c r="M7412" s="2">
        <v>63000</v>
      </c>
      <c r="N7412" s="2">
        <v>120000</v>
      </c>
      <c r="O7412" s="2">
        <f>IF(Tabla1[[#This Row],[Mov]]="VNT",Tabla1[[#This Row],[Sale]]-Tabla1[[#This Row],[Cost]],-Tabla1[[#This Row],[Cost]]*Tabla1[[#This Row],[Cant]])</f>
        <v>-63000</v>
      </c>
      <c r="P7412" s="8">
        <f>IF(Tabla1[[#This Row],[Mov]]="VNT",-Tabla1[[#This Row],[Cant]],Tabla1[[#This Row],[Cant]])</f>
        <v>1</v>
      </c>
      <c r="Q7412" s="8">
        <f>DAY(Tabla1[[#This Row],[Date]])</f>
        <v>20</v>
      </c>
      <c r="R7412" s="8">
        <f>MONTH(Tabla1[[#This Row],[Date]])</f>
        <v>2</v>
      </c>
      <c r="S7412" s="8">
        <f>YEAR(Tabla1[[#This Row],[Date]])</f>
        <v>2023</v>
      </c>
    </row>
    <row r="7413" spans="1:19" x14ac:dyDescent="0.2">
      <c r="A7413">
        <v>7385</v>
      </c>
      <c r="B7413" s="1">
        <v>44977</v>
      </c>
      <c r="C7413" t="s">
        <v>261</v>
      </c>
      <c r="D7413" t="s">
        <v>659</v>
      </c>
      <c r="E7413">
        <v>3</v>
      </c>
      <c r="F7413" t="s">
        <v>26</v>
      </c>
      <c r="G7413" t="s">
        <v>999</v>
      </c>
      <c r="H7413" t="s">
        <v>2644</v>
      </c>
      <c r="M7413" s="2">
        <v>10000</v>
      </c>
      <c r="N7413" s="2">
        <v>24000</v>
      </c>
      <c r="O7413" s="2">
        <f>IF(Tabla1[[#This Row],[Mov]]="VNT",Tabla1[[#This Row],[Sale]]-Tabla1[[#This Row],[Cost]],-Tabla1[[#This Row],[Cost]]*Tabla1[[#This Row],[Cant]])</f>
        <v>-30000</v>
      </c>
      <c r="P7413" s="8">
        <f>IF(Tabla1[[#This Row],[Mov]]="VNT",-Tabla1[[#This Row],[Cant]],Tabla1[[#This Row],[Cant]])</f>
        <v>3</v>
      </c>
      <c r="Q7413" s="8">
        <f>DAY(Tabla1[[#This Row],[Date]])</f>
        <v>20</v>
      </c>
      <c r="R7413" s="8">
        <f>MONTH(Tabla1[[#This Row],[Date]])</f>
        <v>2</v>
      </c>
      <c r="S7413" s="8">
        <f>YEAR(Tabla1[[#This Row],[Date]])</f>
        <v>2023</v>
      </c>
    </row>
    <row r="7414" spans="1:19" x14ac:dyDescent="0.2">
      <c r="A7414">
        <v>7386</v>
      </c>
      <c r="B7414" s="1">
        <v>44977</v>
      </c>
      <c r="C7414" t="s">
        <v>261</v>
      </c>
      <c r="D7414" t="s">
        <v>659</v>
      </c>
      <c r="E7414">
        <v>3</v>
      </c>
      <c r="F7414" t="s">
        <v>365</v>
      </c>
      <c r="G7414" t="s">
        <v>366</v>
      </c>
      <c r="H7414" t="s">
        <v>372</v>
      </c>
      <c r="M7414" s="2">
        <v>10500</v>
      </c>
      <c r="N7414" s="2">
        <v>25000</v>
      </c>
      <c r="O7414" s="2">
        <f>IF(Tabla1[[#This Row],[Mov]]="VNT",Tabla1[[#This Row],[Sale]]-Tabla1[[#This Row],[Cost]],-Tabla1[[#This Row],[Cost]]*Tabla1[[#This Row],[Cant]])</f>
        <v>-31500</v>
      </c>
      <c r="P7414" s="8">
        <f>IF(Tabla1[[#This Row],[Mov]]="VNT",-Tabla1[[#This Row],[Cant]],Tabla1[[#This Row],[Cant]])</f>
        <v>3</v>
      </c>
      <c r="Q7414" s="8">
        <f>DAY(Tabla1[[#This Row],[Date]])</f>
        <v>20</v>
      </c>
      <c r="R7414" s="8">
        <f>MONTH(Tabla1[[#This Row],[Date]])</f>
        <v>2</v>
      </c>
      <c r="S7414" s="8">
        <f>YEAR(Tabla1[[#This Row],[Date]])</f>
        <v>2023</v>
      </c>
    </row>
    <row r="7415" spans="1:19" x14ac:dyDescent="0.2">
      <c r="A7415">
        <v>7387</v>
      </c>
      <c r="B7415" s="1">
        <v>44977</v>
      </c>
      <c r="C7415" t="s">
        <v>261</v>
      </c>
      <c r="D7415" t="s">
        <v>1569</v>
      </c>
      <c r="E7415">
        <v>30</v>
      </c>
      <c r="F7415" t="s">
        <v>224</v>
      </c>
      <c r="G7415" t="s">
        <v>589</v>
      </c>
      <c r="H7415" t="s">
        <v>1173</v>
      </c>
      <c r="M7415" s="2">
        <v>8000</v>
      </c>
      <c r="N7415" s="2">
        <v>20000</v>
      </c>
      <c r="O7415" s="2">
        <f>IF(Tabla1[[#This Row],[Mov]]="VNT",Tabla1[[#This Row],[Sale]]-Tabla1[[#This Row],[Cost]],-Tabla1[[#This Row],[Cost]]*Tabla1[[#This Row],[Cant]])</f>
        <v>-240000</v>
      </c>
      <c r="P7415" s="8">
        <f>IF(Tabla1[[#This Row],[Mov]]="VNT",-Tabla1[[#This Row],[Cant]],Tabla1[[#This Row],[Cant]])</f>
        <v>30</v>
      </c>
      <c r="Q7415" s="8">
        <f>DAY(Tabla1[[#This Row],[Date]])</f>
        <v>20</v>
      </c>
      <c r="R7415" s="8">
        <f>MONTH(Tabla1[[#This Row],[Date]])</f>
        <v>2</v>
      </c>
      <c r="S7415" s="8">
        <f>YEAR(Tabla1[[#This Row],[Date]])</f>
        <v>2023</v>
      </c>
    </row>
    <row r="7416" spans="1:19" x14ac:dyDescent="0.2">
      <c r="A7416">
        <v>7388</v>
      </c>
      <c r="B7416" s="1">
        <v>44977</v>
      </c>
      <c r="C7416" t="s">
        <v>261</v>
      </c>
      <c r="D7416" t="s">
        <v>1569</v>
      </c>
      <c r="E7416">
        <v>4</v>
      </c>
      <c r="F7416" t="s">
        <v>224</v>
      </c>
      <c r="G7416" t="s">
        <v>273</v>
      </c>
      <c r="H7416" t="s">
        <v>469</v>
      </c>
      <c r="M7416" s="2">
        <v>7000</v>
      </c>
      <c r="N7416" s="2">
        <v>18000</v>
      </c>
      <c r="O7416" s="2">
        <f>IF(Tabla1[[#This Row],[Mov]]="VNT",Tabla1[[#This Row],[Sale]]-Tabla1[[#This Row],[Cost]],-Tabla1[[#This Row],[Cost]]*Tabla1[[#This Row],[Cant]])</f>
        <v>-28000</v>
      </c>
      <c r="P7416" s="8">
        <f>IF(Tabla1[[#This Row],[Mov]]="VNT",-Tabla1[[#This Row],[Cant]],Tabla1[[#This Row],[Cant]])</f>
        <v>4</v>
      </c>
      <c r="Q7416" s="8">
        <f>DAY(Tabla1[[#This Row],[Date]])</f>
        <v>20</v>
      </c>
      <c r="R7416" s="8">
        <f>MONTH(Tabla1[[#This Row],[Date]])</f>
        <v>2</v>
      </c>
      <c r="S7416" s="8">
        <f>YEAR(Tabla1[[#This Row],[Date]])</f>
        <v>2023</v>
      </c>
    </row>
    <row r="7417" spans="1:19" x14ac:dyDescent="0.2">
      <c r="A7417">
        <v>7389</v>
      </c>
      <c r="B7417" s="1">
        <v>44977</v>
      </c>
      <c r="C7417" t="s">
        <v>261</v>
      </c>
      <c r="D7417" t="s">
        <v>1569</v>
      </c>
      <c r="E7417">
        <v>1</v>
      </c>
      <c r="F7417" t="s">
        <v>224</v>
      </c>
      <c r="G7417" t="s">
        <v>860</v>
      </c>
      <c r="H7417" t="s">
        <v>2178</v>
      </c>
      <c r="M7417" s="2">
        <v>8500</v>
      </c>
      <c r="N7417" s="2">
        <v>20000</v>
      </c>
      <c r="O7417" s="2">
        <f>IF(Tabla1[[#This Row],[Mov]]="VNT",Tabla1[[#This Row],[Sale]]-Tabla1[[#This Row],[Cost]],-Tabla1[[#This Row],[Cost]]*Tabla1[[#This Row],[Cant]])</f>
        <v>-8500</v>
      </c>
      <c r="P7417" s="8">
        <f>IF(Tabla1[[#This Row],[Mov]]="VNT",-Tabla1[[#This Row],[Cant]],Tabla1[[#This Row],[Cant]])</f>
        <v>1</v>
      </c>
      <c r="Q7417" s="8">
        <f>DAY(Tabla1[[#This Row],[Date]])</f>
        <v>20</v>
      </c>
      <c r="R7417" s="8">
        <f>MONTH(Tabla1[[#This Row],[Date]])</f>
        <v>2</v>
      </c>
      <c r="S7417" s="8">
        <f>YEAR(Tabla1[[#This Row],[Date]])</f>
        <v>2023</v>
      </c>
    </row>
    <row r="7418" spans="1:19" x14ac:dyDescent="0.2">
      <c r="A7418">
        <v>7390</v>
      </c>
      <c r="B7418" s="1">
        <v>44977</v>
      </c>
      <c r="C7418" t="s">
        <v>261</v>
      </c>
      <c r="D7418" t="s">
        <v>339</v>
      </c>
      <c r="E7418">
        <v>3</v>
      </c>
      <c r="F7418" t="s">
        <v>2674</v>
      </c>
      <c r="G7418" t="s">
        <v>266</v>
      </c>
      <c r="H7418" t="s">
        <v>2675</v>
      </c>
      <c r="M7418" s="2">
        <v>12000</v>
      </c>
      <c r="N7418" s="2">
        <v>24000</v>
      </c>
      <c r="O7418" s="2">
        <f>IF(Tabla1[[#This Row],[Mov]]="VNT",Tabla1[[#This Row],[Sale]]-Tabla1[[#This Row],[Cost]],-Tabla1[[#This Row],[Cost]]*Tabla1[[#This Row],[Cant]])</f>
        <v>-36000</v>
      </c>
      <c r="P7418" s="8">
        <f>IF(Tabla1[[#This Row],[Mov]]="VNT",-Tabla1[[#This Row],[Cant]],Tabla1[[#This Row],[Cant]])</f>
        <v>3</v>
      </c>
      <c r="Q7418" s="8">
        <f>DAY(Tabla1[[#This Row],[Date]])</f>
        <v>20</v>
      </c>
      <c r="R7418" s="8">
        <f>MONTH(Tabla1[[#This Row],[Date]])</f>
        <v>2</v>
      </c>
      <c r="S7418" s="8">
        <f>YEAR(Tabla1[[#This Row],[Date]])</f>
        <v>2023</v>
      </c>
    </row>
    <row r="7419" spans="1:19" x14ac:dyDescent="0.2">
      <c r="A7419">
        <v>7391</v>
      </c>
      <c r="B7419" s="1">
        <v>44977</v>
      </c>
      <c r="C7419" t="s">
        <v>261</v>
      </c>
      <c r="D7419" t="s">
        <v>339</v>
      </c>
      <c r="E7419">
        <v>1</v>
      </c>
      <c r="F7419" t="s">
        <v>2674</v>
      </c>
      <c r="G7419" t="s">
        <v>266</v>
      </c>
      <c r="H7419" t="s">
        <v>2675</v>
      </c>
      <c r="M7419" s="2">
        <v>13000</v>
      </c>
      <c r="N7419" s="2">
        <v>24000</v>
      </c>
      <c r="O7419" s="2">
        <f>IF(Tabla1[[#This Row],[Mov]]="VNT",Tabla1[[#This Row],[Sale]]-Tabla1[[#This Row],[Cost]],-Tabla1[[#This Row],[Cost]]*Tabla1[[#This Row],[Cant]])</f>
        <v>-13000</v>
      </c>
      <c r="P7419" s="8">
        <f>IF(Tabla1[[#This Row],[Mov]]="VNT",-Tabla1[[#This Row],[Cant]],Tabla1[[#This Row],[Cant]])</f>
        <v>1</v>
      </c>
      <c r="Q7419" s="8">
        <f>DAY(Tabla1[[#This Row],[Date]])</f>
        <v>20</v>
      </c>
      <c r="R7419" s="8">
        <f>MONTH(Tabla1[[#This Row],[Date]])</f>
        <v>2</v>
      </c>
      <c r="S7419" s="8">
        <f>YEAR(Tabla1[[#This Row],[Date]])</f>
        <v>2023</v>
      </c>
    </row>
    <row r="7420" spans="1:19" x14ac:dyDescent="0.2">
      <c r="A7420">
        <v>7392</v>
      </c>
      <c r="B7420" s="1">
        <v>44977</v>
      </c>
      <c r="C7420" t="s">
        <v>261</v>
      </c>
      <c r="D7420" t="s">
        <v>339</v>
      </c>
      <c r="E7420">
        <v>15</v>
      </c>
      <c r="F7420" t="s">
        <v>891</v>
      </c>
      <c r="G7420" t="s">
        <v>589</v>
      </c>
      <c r="H7420" t="s">
        <v>1173</v>
      </c>
      <c r="M7420" s="2">
        <v>3800</v>
      </c>
      <c r="N7420" s="2">
        <v>10000</v>
      </c>
      <c r="O7420" s="2">
        <f>IF(Tabla1[[#This Row],[Mov]]="VNT",Tabla1[[#This Row],[Sale]]-Tabla1[[#This Row],[Cost]],-Tabla1[[#This Row],[Cost]]*Tabla1[[#This Row],[Cant]])</f>
        <v>-57000</v>
      </c>
      <c r="P7420" s="8">
        <f>IF(Tabla1[[#This Row],[Mov]]="VNT",-Tabla1[[#This Row],[Cant]],Tabla1[[#This Row],[Cant]])</f>
        <v>15</v>
      </c>
      <c r="Q7420" s="8">
        <f>DAY(Tabla1[[#This Row],[Date]])</f>
        <v>20</v>
      </c>
      <c r="R7420" s="8">
        <f>MONTH(Tabla1[[#This Row],[Date]])</f>
        <v>2</v>
      </c>
      <c r="S7420" s="8">
        <f>YEAR(Tabla1[[#This Row],[Date]])</f>
        <v>2023</v>
      </c>
    </row>
    <row r="7421" spans="1:19" x14ac:dyDescent="0.2">
      <c r="A7421">
        <v>7393</v>
      </c>
      <c r="B7421" s="1">
        <v>44977</v>
      </c>
      <c r="C7421" t="s">
        <v>261</v>
      </c>
      <c r="D7421" t="s">
        <v>339</v>
      </c>
      <c r="E7421">
        <v>5</v>
      </c>
      <c r="F7421" t="s">
        <v>891</v>
      </c>
      <c r="G7421" t="s">
        <v>589</v>
      </c>
      <c r="H7421" t="s">
        <v>1173</v>
      </c>
      <c r="M7421" s="2">
        <v>4000</v>
      </c>
      <c r="N7421" s="2">
        <v>10000</v>
      </c>
      <c r="O7421" s="2">
        <f>IF(Tabla1[[#This Row],[Mov]]="VNT",Tabla1[[#This Row],[Sale]]-Tabla1[[#This Row],[Cost]],-Tabla1[[#This Row],[Cost]]*Tabla1[[#This Row],[Cant]])</f>
        <v>-20000</v>
      </c>
      <c r="P7421" s="8">
        <f>IF(Tabla1[[#This Row],[Mov]]="VNT",-Tabla1[[#This Row],[Cant]],Tabla1[[#This Row],[Cant]])</f>
        <v>5</v>
      </c>
      <c r="Q7421" s="8">
        <f>DAY(Tabla1[[#This Row],[Date]])</f>
        <v>20</v>
      </c>
      <c r="R7421" s="8">
        <f>MONTH(Tabla1[[#This Row],[Date]])</f>
        <v>2</v>
      </c>
      <c r="S7421" s="8">
        <f>YEAR(Tabla1[[#This Row],[Date]])</f>
        <v>2023</v>
      </c>
    </row>
    <row r="7422" spans="1:19" x14ac:dyDescent="0.2">
      <c r="A7422">
        <v>7394</v>
      </c>
      <c r="B7422" s="1">
        <v>44977</v>
      </c>
      <c r="C7422" t="s">
        <v>261</v>
      </c>
      <c r="D7422" t="s">
        <v>339</v>
      </c>
      <c r="E7422">
        <v>4</v>
      </c>
      <c r="F7422" t="s">
        <v>2676</v>
      </c>
      <c r="G7422" t="s">
        <v>589</v>
      </c>
      <c r="H7422" t="s">
        <v>1173</v>
      </c>
      <c r="M7422" s="2">
        <v>5000</v>
      </c>
      <c r="N7422" s="2">
        <v>12000</v>
      </c>
      <c r="O7422" s="2">
        <f>IF(Tabla1[[#This Row],[Mov]]="VNT",Tabla1[[#This Row],[Sale]]-Tabla1[[#This Row],[Cost]],-Tabla1[[#This Row],[Cost]]*Tabla1[[#This Row],[Cant]])</f>
        <v>-20000</v>
      </c>
      <c r="P7422" s="8">
        <f>IF(Tabla1[[#This Row],[Mov]]="VNT",-Tabla1[[#This Row],[Cant]],Tabla1[[#This Row],[Cant]])</f>
        <v>4</v>
      </c>
      <c r="Q7422" s="8">
        <f>DAY(Tabla1[[#This Row],[Date]])</f>
        <v>20</v>
      </c>
      <c r="R7422" s="8">
        <f>MONTH(Tabla1[[#This Row],[Date]])</f>
        <v>2</v>
      </c>
      <c r="S7422" s="8">
        <f>YEAR(Tabla1[[#This Row],[Date]])</f>
        <v>2023</v>
      </c>
    </row>
    <row r="7423" spans="1:19" x14ac:dyDescent="0.2">
      <c r="A7423">
        <v>7395</v>
      </c>
      <c r="B7423" s="1">
        <v>44977</v>
      </c>
      <c r="C7423" t="s">
        <v>261</v>
      </c>
      <c r="D7423" t="s">
        <v>339</v>
      </c>
      <c r="E7423">
        <v>4</v>
      </c>
      <c r="F7423" t="s">
        <v>891</v>
      </c>
      <c r="G7423" t="s">
        <v>589</v>
      </c>
      <c r="H7423" t="s">
        <v>1173</v>
      </c>
      <c r="M7423" s="2">
        <v>4500</v>
      </c>
      <c r="N7423" s="2">
        <v>10000</v>
      </c>
      <c r="O7423" s="2">
        <f>IF(Tabla1[[#This Row],[Mov]]="VNT",Tabla1[[#This Row],[Sale]]-Tabla1[[#This Row],[Cost]],-Tabla1[[#This Row],[Cost]]*Tabla1[[#This Row],[Cant]])</f>
        <v>-18000</v>
      </c>
      <c r="P7423" s="8">
        <f>IF(Tabla1[[#This Row],[Mov]]="VNT",-Tabla1[[#This Row],[Cant]],Tabla1[[#This Row],[Cant]])</f>
        <v>4</v>
      </c>
      <c r="Q7423" s="8">
        <f>DAY(Tabla1[[#This Row],[Date]])</f>
        <v>20</v>
      </c>
      <c r="R7423" s="8">
        <f>MONTH(Tabla1[[#This Row],[Date]])</f>
        <v>2</v>
      </c>
      <c r="S7423" s="8">
        <f>YEAR(Tabla1[[#This Row],[Date]])</f>
        <v>2023</v>
      </c>
    </row>
    <row r="7424" spans="1:19" x14ac:dyDescent="0.2">
      <c r="A7424">
        <v>7396</v>
      </c>
      <c r="B7424" s="1">
        <v>44977</v>
      </c>
      <c r="C7424" t="s">
        <v>261</v>
      </c>
      <c r="D7424" t="s">
        <v>339</v>
      </c>
      <c r="E7424">
        <v>3</v>
      </c>
      <c r="F7424" t="s">
        <v>2677</v>
      </c>
      <c r="G7424" t="s">
        <v>589</v>
      </c>
      <c r="H7424" t="s">
        <v>1173</v>
      </c>
      <c r="M7424" s="2">
        <v>5000</v>
      </c>
      <c r="N7424" s="2">
        <v>12000</v>
      </c>
      <c r="O7424" s="2">
        <f>IF(Tabla1[[#This Row],[Mov]]="VNT",Tabla1[[#This Row],[Sale]]-Tabla1[[#This Row],[Cost]],-Tabla1[[#This Row],[Cost]]*Tabla1[[#This Row],[Cant]])</f>
        <v>-15000</v>
      </c>
      <c r="P7424" s="8">
        <f>IF(Tabla1[[#This Row],[Mov]]="VNT",-Tabla1[[#This Row],[Cant]],Tabla1[[#This Row],[Cant]])</f>
        <v>3</v>
      </c>
      <c r="Q7424" s="8">
        <f>DAY(Tabla1[[#This Row],[Date]])</f>
        <v>20</v>
      </c>
      <c r="R7424" s="8">
        <f>MONTH(Tabla1[[#This Row],[Date]])</f>
        <v>2</v>
      </c>
      <c r="S7424" s="8">
        <f>YEAR(Tabla1[[#This Row],[Date]])</f>
        <v>2023</v>
      </c>
    </row>
    <row r="7425" spans="1:19" x14ac:dyDescent="0.2">
      <c r="A7425">
        <v>7397</v>
      </c>
      <c r="B7425" s="1">
        <v>44977</v>
      </c>
      <c r="C7425" t="s">
        <v>261</v>
      </c>
      <c r="D7425" t="s">
        <v>339</v>
      </c>
      <c r="E7425">
        <v>1</v>
      </c>
      <c r="F7425" t="s">
        <v>2678</v>
      </c>
      <c r="G7425" t="s">
        <v>272</v>
      </c>
      <c r="H7425" t="s">
        <v>308</v>
      </c>
      <c r="M7425" s="2">
        <v>9000</v>
      </c>
      <c r="N7425" s="2">
        <v>20000</v>
      </c>
      <c r="O7425" s="2">
        <f>IF(Tabla1[[#This Row],[Mov]]="VNT",Tabla1[[#This Row],[Sale]]-Tabla1[[#This Row],[Cost]],-Tabla1[[#This Row],[Cost]]*Tabla1[[#This Row],[Cant]])</f>
        <v>-9000</v>
      </c>
      <c r="P7425" s="8">
        <f>IF(Tabla1[[#This Row],[Mov]]="VNT",-Tabla1[[#This Row],[Cant]],Tabla1[[#This Row],[Cant]])</f>
        <v>1</v>
      </c>
      <c r="Q7425" s="8">
        <f>DAY(Tabla1[[#This Row],[Date]])</f>
        <v>20</v>
      </c>
      <c r="R7425" s="8">
        <f>MONTH(Tabla1[[#This Row],[Date]])</f>
        <v>2</v>
      </c>
      <c r="S7425" s="8">
        <f>YEAR(Tabla1[[#This Row],[Date]])</f>
        <v>2023</v>
      </c>
    </row>
    <row r="7426" spans="1:19" x14ac:dyDescent="0.2">
      <c r="A7426">
        <v>7398</v>
      </c>
      <c r="B7426" s="1">
        <v>44977</v>
      </c>
      <c r="C7426" t="s">
        <v>261</v>
      </c>
      <c r="D7426" t="s">
        <v>339</v>
      </c>
      <c r="E7426">
        <v>2</v>
      </c>
      <c r="F7426" t="s">
        <v>2679</v>
      </c>
      <c r="G7426" t="s">
        <v>263</v>
      </c>
      <c r="H7426" t="s">
        <v>932</v>
      </c>
      <c r="M7426" s="2">
        <v>5500</v>
      </c>
      <c r="N7426" s="2">
        <v>12000</v>
      </c>
      <c r="O7426" s="2">
        <f>IF(Tabla1[[#This Row],[Mov]]="VNT",Tabla1[[#This Row],[Sale]]-Tabla1[[#This Row],[Cost]],-Tabla1[[#This Row],[Cost]]*Tabla1[[#This Row],[Cant]])</f>
        <v>-11000</v>
      </c>
      <c r="P7426" s="8">
        <f>IF(Tabla1[[#This Row],[Mov]]="VNT",-Tabla1[[#This Row],[Cant]],Tabla1[[#This Row],[Cant]])</f>
        <v>2</v>
      </c>
      <c r="Q7426" s="8">
        <f>DAY(Tabla1[[#This Row],[Date]])</f>
        <v>20</v>
      </c>
      <c r="R7426" s="8">
        <f>MONTH(Tabla1[[#This Row],[Date]])</f>
        <v>2</v>
      </c>
      <c r="S7426" s="8">
        <f>YEAR(Tabla1[[#This Row],[Date]])</f>
        <v>2023</v>
      </c>
    </row>
    <row r="7427" spans="1:19" x14ac:dyDescent="0.2">
      <c r="A7427">
        <v>7399</v>
      </c>
      <c r="B7427" s="1">
        <v>44977</v>
      </c>
      <c r="C7427" t="s">
        <v>261</v>
      </c>
      <c r="D7427" t="s">
        <v>339</v>
      </c>
      <c r="E7427">
        <v>4</v>
      </c>
      <c r="F7427" t="s">
        <v>2680</v>
      </c>
      <c r="G7427" t="s">
        <v>273</v>
      </c>
      <c r="H7427" t="s">
        <v>470</v>
      </c>
      <c r="M7427" s="2">
        <v>5000</v>
      </c>
      <c r="N7427" s="2">
        <v>15000</v>
      </c>
      <c r="O7427" s="2">
        <f>IF(Tabla1[[#This Row],[Mov]]="VNT",Tabla1[[#This Row],[Sale]]-Tabla1[[#This Row],[Cost]],-Tabla1[[#This Row],[Cost]]*Tabla1[[#This Row],[Cant]])</f>
        <v>-20000</v>
      </c>
      <c r="P7427" s="8">
        <f>IF(Tabla1[[#This Row],[Mov]]="VNT",-Tabla1[[#This Row],[Cant]],Tabla1[[#This Row],[Cant]])</f>
        <v>4</v>
      </c>
      <c r="Q7427" s="8">
        <f>DAY(Tabla1[[#This Row],[Date]])</f>
        <v>20</v>
      </c>
      <c r="R7427" s="8">
        <f>MONTH(Tabla1[[#This Row],[Date]])</f>
        <v>2</v>
      </c>
      <c r="S7427" s="8">
        <f>YEAR(Tabla1[[#This Row],[Date]])</f>
        <v>2023</v>
      </c>
    </row>
    <row r="7428" spans="1:19" x14ac:dyDescent="0.2">
      <c r="A7428">
        <v>7400</v>
      </c>
      <c r="B7428" s="1">
        <v>44977</v>
      </c>
      <c r="C7428" t="s">
        <v>261</v>
      </c>
      <c r="D7428" t="s">
        <v>339</v>
      </c>
      <c r="E7428">
        <v>1</v>
      </c>
      <c r="F7428" t="s">
        <v>26</v>
      </c>
      <c r="G7428" t="s">
        <v>333</v>
      </c>
      <c r="H7428" t="s">
        <v>2681</v>
      </c>
      <c r="M7428" s="2">
        <v>25000</v>
      </c>
      <c r="N7428" s="2">
        <v>54000</v>
      </c>
      <c r="O7428" s="2">
        <f>IF(Tabla1[[#This Row],[Mov]]="VNT",Tabla1[[#This Row],[Sale]]-Tabla1[[#This Row],[Cost]],-Tabla1[[#This Row],[Cost]]*Tabla1[[#This Row],[Cant]])</f>
        <v>-25000</v>
      </c>
      <c r="P7428" s="8">
        <f>IF(Tabla1[[#This Row],[Mov]]="VNT",-Tabla1[[#This Row],[Cant]],Tabla1[[#This Row],[Cant]])</f>
        <v>1</v>
      </c>
      <c r="Q7428" s="8">
        <f>DAY(Tabla1[[#This Row],[Date]])</f>
        <v>20</v>
      </c>
      <c r="R7428" s="8">
        <f>MONTH(Tabla1[[#This Row],[Date]])</f>
        <v>2</v>
      </c>
      <c r="S7428" s="8">
        <f>YEAR(Tabla1[[#This Row],[Date]])</f>
        <v>2023</v>
      </c>
    </row>
    <row r="7429" spans="1:19" x14ac:dyDescent="0.2">
      <c r="A7429">
        <v>7401</v>
      </c>
      <c r="B7429" s="1">
        <v>44977</v>
      </c>
      <c r="C7429" t="s">
        <v>261</v>
      </c>
      <c r="D7429" t="s">
        <v>339</v>
      </c>
      <c r="E7429">
        <v>2</v>
      </c>
      <c r="F7429" t="s">
        <v>26</v>
      </c>
      <c r="G7429" t="s">
        <v>273</v>
      </c>
      <c r="H7429" t="s">
        <v>2523</v>
      </c>
      <c r="M7429" s="2">
        <v>9000</v>
      </c>
      <c r="N7429" s="2">
        <v>24000</v>
      </c>
      <c r="O7429" s="2">
        <f>IF(Tabla1[[#This Row],[Mov]]="VNT",Tabla1[[#This Row],[Sale]]-Tabla1[[#This Row],[Cost]],-Tabla1[[#This Row],[Cost]]*Tabla1[[#This Row],[Cant]])</f>
        <v>-18000</v>
      </c>
      <c r="P7429" s="8">
        <f>IF(Tabla1[[#This Row],[Mov]]="VNT",-Tabla1[[#This Row],[Cant]],Tabla1[[#This Row],[Cant]])</f>
        <v>2</v>
      </c>
      <c r="Q7429" s="8">
        <f>DAY(Tabla1[[#This Row],[Date]])</f>
        <v>20</v>
      </c>
      <c r="R7429" s="8">
        <f>MONTH(Tabla1[[#This Row],[Date]])</f>
        <v>2</v>
      </c>
      <c r="S7429" s="8">
        <f>YEAR(Tabla1[[#This Row],[Date]])</f>
        <v>2023</v>
      </c>
    </row>
    <row r="7430" spans="1:19" x14ac:dyDescent="0.2">
      <c r="A7430">
        <v>7402</v>
      </c>
      <c r="B7430" s="1">
        <v>44977</v>
      </c>
      <c r="C7430" t="s">
        <v>261</v>
      </c>
      <c r="D7430" t="s">
        <v>339</v>
      </c>
      <c r="E7430">
        <v>1</v>
      </c>
      <c r="F7430" t="s">
        <v>26</v>
      </c>
      <c r="G7430" t="s">
        <v>273</v>
      </c>
      <c r="H7430" t="s">
        <v>2682</v>
      </c>
      <c r="M7430" s="2">
        <v>25000</v>
      </c>
      <c r="N7430" s="2">
        <v>54000</v>
      </c>
      <c r="O7430" s="2">
        <f>IF(Tabla1[[#This Row],[Mov]]="VNT",Tabla1[[#This Row],[Sale]]-Tabla1[[#This Row],[Cost]],-Tabla1[[#This Row],[Cost]]*Tabla1[[#This Row],[Cant]])</f>
        <v>-25000</v>
      </c>
      <c r="P7430" s="8">
        <f>IF(Tabla1[[#This Row],[Mov]]="VNT",-Tabla1[[#This Row],[Cant]],Tabla1[[#This Row],[Cant]])</f>
        <v>1</v>
      </c>
      <c r="Q7430" s="8">
        <f>DAY(Tabla1[[#This Row],[Date]])</f>
        <v>20</v>
      </c>
      <c r="R7430" s="8">
        <f>MONTH(Tabla1[[#This Row],[Date]])</f>
        <v>2</v>
      </c>
      <c r="S7430" s="8">
        <f>YEAR(Tabla1[[#This Row],[Date]])</f>
        <v>2023</v>
      </c>
    </row>
    <row r="7431" spans="1:19" x14ac:dyDescent="0.2">
      <c r="A7431">
        <v>7403</v>
      </c>
      <c r="B7431" s="1">
        <v>44977</v>
      </c>
      <c r="C7431" t="s">
        <v>261</v>
      </c>
      <c r="D7431" t="s">
        <v>339</v>
      </c>
      <c r="E7431">
        <v>1</v>
      </c>
      <c r="F7431" t="s">
        <v>26</v>
      </c>
      <c r="G7431" t="s">
        <v>273</v>
      </c>
      <c r="H7431" t="s">
        <v>2683</v>
      </c>
      <c r="M7431" s="2">
        <v>50000</v>
      </c>
      <c r="N7431" s="2">
        <v>99000</v>
      </c>
      <c r="O7431" s="2">
        <f>IF(Tabla1[[#This Row],[Mov]]="VNT",Tabla1[[#This Row],[Sale]]-Tabla1[[#This Row],[Cost]],-Tabla1[[#This Row],[Cost]]*Tabla1[[#This Row],[Cant]])</f>
        <v>-50000</v>
      </c>
      <c r="P7431" s="8">
        <f>IF(Tabla1[[#This Row],[Mov]]="VNT",-Tabla1[[#This Row],[Cant]],Tabla1[[#This Row],[Cant]])</f>
        <v>1</v>
      </c>
      <c r="Q7431" s="8">
        <f>DAY(Tabla1[[#This Row],[Date]])</f>
        <v>20</v>
      </c>
      <c r="R7431" s="8">
        <f>MONTH(Tabla1[[#This Row],[Date]])</f>
        <v>2</v>
      </c>
      <c r="S7431" s="8">
        <f>YEAR(Tabla1[[#This Row],[Date]])</f>
        <v>2023</v>
      </c>
    </row>
    <row r="7432" spans="1:19" x14ac:dyDescent="0.2">
      <c r="A7432">
        <v>7404</v>
      </c>
      <c r="B7432" s="1">
        <v>44980</v>
      </c>
      <c r="C7432" t="s">
        <v>260</v>
      </c>
      <c r="D7432" t="s">
        <v>332</v>
      </c>
      <c r="E7432">
        <v>1</v>
      </c>
      <c r="F7432" t="s">
        <v>225</v>
      </c>
      <c r="G7432" t="s">
        <v>263</v>
      </c>
      <c r="H7432" t="s">
        <v>478</v>
      </c>
      <c r="M7432" s="2">
        <v>1100</v>
      </c>
      <c r="N7432" s="2">
        <v>10000</v>
      </c>
      <c r="O7432" s="2">
        <f>IF(Tabla1[[#This Row],[Mov]]="VNT",Tabla1[[#This Row],[Sale]]-Tabla1[[#This Row],[Cost]],-Tabla1[[#This Row],[Cost]]*Tabla1[[#This Row],[Cant]])</f>
        <v>8900</v>
      </c>
      <c r="P7432" s="8">
        <f>IF(Tabla1[[#This Row],[Mov]]="VNT",-Tabla1[[#This Row],[Cant]],Tabla1[[#This Row],[Cant]])</f>
        <v>-1</v>
      </c>
      <c r="Q7432" s="8">
        <f>DAY(Tabla1[[#This Row],[Date]])</f>
        <v>23</v>
      </c>
      <c r="R7432" s="8">
        <f>MONTH(Tabla1[[#This Row],[Date]])</f>
        <v>2</v>
      </c>
      <c r="S7432" s="8">
        <f>YEAR(Tabla1[[#This Row],[Date]])</f>
        <v>2023</v>
      </c>
    </row>
    <row r="7433" spans="1:19" x14ac:dyDescent="0.2">
      <c r="A7433">
        <v>7405</v>
      </c>
      <c r="B7433" s="1">
        <v>44980</v>
      </c>
      <c r="C7433" t="s">
        <v>260</v>
      </c>
      <c r="D7433" t="s">
        <v>332</v>
      </c>
      <c r="E7433">
        <v>1</v>
      </c>
      <c r="F7433" t="s">
        <v>26</v>
      </c>
      <c r="G7433" t="s">
        <v>999</v>
      </c>
      <c r="H7433" t="s">
        <v>2644</v>
      </c>
      <c r="M7433" s="2">
        <v>10000</v>
      </c>
      <c r="N7433" s="2">
        <v>24000</v>
      </c>
      <c r="O7433" s="2">
        <f>IF(Tabla1[[#This Row],[Mov]]="VNT",Tabla1[[#This Row],[Sale]]-Tabla1[[#This Row],[Cost]],-Tabla1[[#This Row],[Cost]]*Tabla1[[#This Row],[Cant]])</f>
        <v>14000</v>
      </c>
      <c r="P7433" s="8">
        <f>IF(Tabla1[[#This Row],[Mov]]="VNT",-Tabla1[[#This Row],[Cant]],Tabla1[[#This Row],[Cant]])</f>
        <v>-1</v>
      </c>
      <c r="Q7433" s="8">
        <f>DAY(Tabla1[[#This Row],[Date]])</f>
        <v>23</v>
      </c>
      <c r="R7433" s="8">
        <f>MONTH(Tabla1[[#This Row],[Date]])</f>
        <v>2</v>
      </c>
      <c r="S7433" s="8">
        <f>YEAR(Tabla1[[#This Row],[Date]])</f>
        <v>2023</v>
      </c>
    </row>
    <row r="7434" spans="1:19" x14ac:dyDescent="0.2">
      <c r="A7434">
        <v>7406</v>
      </c>
      <c r="B7434" s="1">
        <v>44980</v>
      </c>
      <c r="C7434" t="s">
        <v>260</v>
      </c>
      <c r="D7434" t="s">
        <v>332</v>
      </c>
      <c r="E7434">
        <v>1</v>
      </c>
      <c r="F7434" t="s">
        <v>458</v>
      </c>
      <c r="G7434" t="s">
        <v>272</v>
      </c>
      <c r="H7434" t="s">
        <v>2684</v>
      </c>
      <c r="M7434" s="2">
        <v>0</v>
      </c>
      <c r="N7434" s="2">
        <v>8000</v>
      </c>
      <c r="O7434" s="2">
        <f>IF(Tabla1[[#This Row],[Mov]]="VNT",Tabla1[[#This Row],[Sale]]-Tabla1[[#This Row],[Cost]],-Tabla1[[#This Row],[Cost]]*Tabla1[[#This Row],[Cant]])</f>
        <v>8000</v>
      </c>
      <c r="P7434" s="8">
        <f>IF(Tabla1[[#This Row],[Mov]]="VNT",-Tabla1[[#This Row],[Cant]],Tabla1[[#This Row],[Cant]])</f>
        <v>-1</v>
      </c>
      <c r="Q7434" s="8">
        <f>DAY(Tabla1[[#This Row],[Date]])</f>
        <v>23</v>
      </c>
      <c r="R7434" s="8">
        <f>MONTH(Tabla1[[#This Row],[Date]])</f>
        <v>2</v>
      </c>
      <c r="S7434" s="8">
        <f>YEAR(Tabla1[[#This Row],[Date]])</f>
        <v>2023</v>
      </c>
    </row>
    <row r="7435" spans="1:19" x14ac:dyDescent="0.2">
      <c r="A7435">
        <v>7407</v>
      </c>
      <c r="B7435" s="1">
        <v>44980</v>
      </c>
      <c r="C7435" t="s">
        <v>260</v>
      </c>
      <c r="D7435" t="s">
        <v>332</v>
      </c>
      <c r="E7435">
        <v>1</v>
      </c>
      <c r="F7435" t="s">
        <v>532</v>
      </c>
      <c r="G7435" t="s">
        <v>197</v>
      </c>
      <c r="H7435" t="s">
        <v>552</v>
      </c>
      <c r="M7435" s="2">
        <v>18000</v>
      </c>
      <c r="N7435" s="2">
        <v>35000</v>
      </c>
      <c r="O7435" s="2">
        <f>IF(Tabla1[[#This Row],[Mov]]="VNT",Tabla1[[#This Row],[Sale]]-Tabla1[[#This Row],[Cost]],-Tabla1[[#This Row],[Cost]]*Tabla1[[#This Row],[Cant]])</f>
        <v>17000</v>
      </c>
      <c r="P7435" s="8">
        <f>IF(Tabla1[[#This Row],[Mov]]="VNT",-Tabla1[[#This Row],[Cant]],Tabla1[[#This Row],[Cant]])</f>
        <v>-1</v>
      </c>
      <c r="Q7435" s="8">
        <f>DAY(Tabla1[[#This Row],[Date]])</f>
        <v>23</v>
      </c>
      <c r="R7435" s="8">
        <f>MONTH(Tabla1[[#This Row],[Date]])</f>
        <v>2</v>
      </c>
      <c r="S7435" s="8">
        <f>YEAR(Tabla1[[#This Row],[Date]])</f>
        <v>2023</v>
      </c>
    </row>
    <row r="7436" spans="1:19" x14ac:dyDescent="0.2">
      <c r="A7436">
        <v>7408</v>
      </c>
      <c r="B7436" s="1">
        <v>44980</v>
      </c>
      <c r="C7436" t="s">
        <v>260</v>
      </c>
      <c r="D7436" t="s">
        <v>332</v>
      </c>
      <c r="E7436">
        <v>1</v>
      </c>
      <c r="F7436" t="s">
        <v>15</v>
      </c>
      <c r="G7436" t="s">
        <v>266</v>
      </c>
      <c r="H7436" t="s">
        <v>2506</v>
      </c>
      <c r="M7436" s="2">
        <v>3000</v>
      </c>
      <c r="N7436" s="2">
        <v>9000</v>
      </c>
      <c r="O7436" s="2">
        <f>IF(Tabla1[[#This Row],[Mov]]="VNT",Tabla1[[#This Row],[Sale]]-Tabla1[[#This Row],[Cost]],-Tabla1[[#This Row],[Cost]]*Tabla1[[#This Row],[Cant]])</f>
        <v>6000</v>
      </c>
      <c r="P7436" s="8">
        <f>IF(Tabla1[[#This Row],[Mov]]="VNT",-Tabla1[[#This Row],[Cant]],Tabla1[[#This Row],[Cant]])</f>
        <v>-1</v>
      </c>
      <c r="Q7436" s="8">
        <f>DAY(Tabla1[[#This Row],[Date]])</f>
        <v>23</v>
      </c>
      <c r="R7436" s="8">
        <f>MONTH(Tabla1[[#This Row],[Date]])</f>
        <v>2</v>
      </c>
      <c r="S7436" s="8">
        <f>YEAR(Tabla1[[#This Row],[Date]])</f>
        <v>2023</v>
      </c>
    </row>
    <row r="7437" spans="1:19" x14ac:dyDescent="0.2">
      <c r="A7437">
        <v>7409</v>
      </c>
      <c r="B7437" s="1">
        <v>44980</v>
      </c>
      <c r="C7437" t="s">
        <v>260</v>
      </c>
      <c r="D7437" t="s">
        <v>332</v>
      </c>
      <c r="E7437">
        <v>1</v>
      </c>
      <c r="F7437" t="s">
        <v>116</v>
      </c>
      <c r="G7437" t="s">
        <v>349</v>
      </c>
      <c r="H7437" t="s">
        <v>515</v>
      </c>
      <c r="M7437" s="2">
        <v>3270</v>
      </c>
      <c r="N7437" s="2">
        <v>3500</v>
      </c>
      <c r="O7437" s="2">
        <f>IF(Tabla1[[#This Row],[Mov]]="VNT",Tabla1[[#This Row],[Sale]]-Tabla1[[#This Row],[Cost]],-Tabla1[[#This Row],[Cost]]*Tabla1[[#This Row],[Cant]])</f>
        <v>230</v>
      </c>
      <c r="P7437" s="8">
        <f>IF(Tabla1[[#This Row],[Mov]]="VNT",-Tabla1[[#This Row],[Cant]],Tabla1[[#This Row],[Cant]])</f>
        <v>-1</v>
      </c>
      <c r="Q7437" s="8">
        <f>DAY(Tabla1[[#This Row],[Date]])</f>
        <v>23</v>
      </c>
      <c r="R7437" s="8">
        <f>MONTH(Tabla1[[#This Row],[Date]])</f>
        <v>2</v>
      </c>
      <c r="S7437" s="8">
        <f>YEAR(Tabla1[[#This Row],[Date]])</f>
        <v>2023</v>
      </c>
    </row>
    <row r="7438" spans="1:19" x14ac:dyDescent="0.2">
      <c r="A7438">
        <v>7410</v>
      </c>
      <c r="B7438" s="1">
        <v>44980</v>
      </c>
      <c r="C7438" t="s">
        <v>260</v>
      </c>
      <c r="D7438" t="s">
        <v>332</v>
      </c>
      <c r="E7438">
        <v>1</v>
      </c>
      <c r="F7438" t="s">
        <v>116</v>
      </c>
      <c r="G7438" t="s">
        <v>347</v>
      </c>
      <c r="H7438" t="s">
        <v>518</v>
      </c>
      <c r="M7438" s="2">
        <v>6074</v>
      </c>
      <c r="N7438" s="2">
        <v>6500</v>
      </c>
      <c r="O7438" s="2">
        <f>IF(Tabla1[[#This Row],[Mov]]="VNT",Tabla1[[#This Row],[Sale]]-Tabla1[[#This Row],[Cost]],-Tabla1[[#This Row],[Cost]]*Tabla1[[#This Row],[Cant]])</f>
        <v>426</v>
      </c>
      <c r="P7438" s="8">
        <f>IF(Tabla1[[#This Row],[Mov]]="VNT",-Tabla1[[#This Row],[Cant]],Tabla1[[#This Row],[Cant]])</f>
        <v>-1</v>
      </c>
      <c r="Q7438" s="8">
        <f>DAY(Tabla1[[#This Row],[Date]])</f>
        <v>23</v>
      </c>
      <c r="R7438" s="8">
        <f>MONTH(Tabla1[[#This Row],[Date]])</f>
        <v>2</v>
      </c>
      <c r="S7438" s="8">
        <f>YEAR(Tabla1[[#This Row],[Date]])</f>
        <v>2023</v>
      </c>
    </row>
    <row r="7439" spans="1:19" x14ac:dyDescent="0.2">
      <c r="A7439">
        <v>7411</v>
      </c>
      <c r="B7439" s="1">
        <v>44980</v>
      </c>
      <c r="C7439" t="s">
        <v>260</v>
      </c>
      <c r="D7439" t="s">
        <v>332</v>
      </c>
      <c r="E7439">
        <v>1</v>
      </c>
      <c r="F7439" t="s">
        <v>458</v>
      </c>
      <c r="G7439" t="s">
        <v>262</v>
      </c>
      <c r="H7439" t="s">
        <v>2685</v>
      </c>
      <c r="M7439" s="2">
        <v>0</v>
      </c>
      <c r="N7439" s="2">
        <v>5000</v>
      </c>
      <c r="O7439" s="2">
        <f>IF(Tabla1[[#This Row],[Mov]]="VNT",Tabla1[[#This Row],[Sale]]-Tabla1[[#This Row],[Cost]],-Tabla1[[#This Row],[Cost]]*Tabla1[[#This Row],[Cant]])</f>
        <v>5000</v>
      </c>
      <c r="P7439" s="8">
        <f>IF(Tabla1[[#This Row],[Mov]]="VNT",-Tabla1[[#This Row],[Cant]],Tabla1[[#This Row],[Cant]])</f>
        <v>-1</v>
      </c>
      <c r="Q7439" s="8">
        <f>DAY(Tabla1[[#This Row],[Date]])</f>
        <v>23</v>
      </c>
      <c r="R7439" s="8">
        <f>MONTH(Tabla1[[#This Row],[Date]])</f>
        <v>2</v>
      </c>
      <c r="S7439" s="8">
        <f>YEAR(Tabla1[[#This Row],[Date]])</f>
        <v>2023</v>
      </c>
    </row>
    <row r="7440" spans="1:19" x14ac:dyDescent="0.2">
      <c r="A7440">
        <v>7412</v>
      </c>
      <c r="B7440" s="1">
        <v>44980</v>
      </c>
      <c r="C7440" t="s">
        <v>260</v>
      </c>
      <c r="D7440" t="s">
        <v>332</v>
      </c>
      <c r="E7440">
        <v>1</v>
      </c>
      <c r="F7440" t="s">
        <v>116</v>
      </c>
      <c r="G7440" t="s">
        <v>382</v>
      </c>
      <c r="H7440" t="s">
        <v>514</v>
      </c>
      <c r="M7440" s="2">
        <v>14952</v>
      </c>
      <c r="N7440" s="2">
        <v>16000</v>
      </c>
      <c r="O7440" s="2">
        <f>IF(Tabla1[[#This Row],[Mov]]="VNT",Tabla1[[#This Row],[Sale]]-Tabla1[[#This Row],[Cost]],-Tabla1[[#This Row],[Cost]]*Tabla1[[#This Row],[Cant]])</f>
        <v>1048</v>
      </c>
      <c r="P7440" s="8">
        <f>IF(Tabla1[[#This Row],[Mov]]="VNT",-Tabla1[[#This Row],[Cant]],Tabla1[[#This Row],[Cant]])</f>
        <v>-1</v>
      </c>
      <c r="Q7440" s="8">
        <f>DAY(Tabla1[[#This Row],[Date]])</f>
        <v>23</v>
      </c>
      <c r="R7440" s="8">
        <f>MONTH(Tabla1[[#This Row],[Date]])</f>
        <v>2</v>
      </c>
      <c r="S7440" s="8">
        <f>YEAR(Tabla1[[#This Row],[Date]])</f>
        <v>2023</v>
      </c>
    </row>
    <row r="7441" spans="1:19" x14ac:dyDescent="0.2">
      <c r="A7441">
        <v>7413</v>
      </c>
      <c r="B7441" s="1">
        <v>44980</v>
      </c>
      <c r="C7441" t="s">
        <v>260</v>
      </c>
      <c r="D7441" t="s">
        <v>332</v>
      </c>
      <c r="E7441">
        <v>1</v>
      </c>
      <c r="F7441" t="s">
        <v>116</v>
      </c>
      <c r="G7441" t="s">
        <v>347</v>
      </c>
      <c r="H7441" t="s">
        <v>518</v>
      </c>
      <c r="M7441" s="2">
        <v>6074</v>
      </c>
      <c r="N7441" s="2">
        <v>6500</v>
      </c>
      <c r="O7441" s="2">
        <f>IF(Tabla1[[#This Row],[Mov]]="VNT",Tabla1[[#This Row],[Sale]]-Tabla1[[#This Row],[Cost]],-Tabla1[[#This Row],[Cost]]*Tabla1[[#This Row],[Cant]])</f>
        <v>426</v>
      </c>
      <c r="P7441" s="8">
        <f>IF(Tabla1[[#This Row],[Mov]]="VNT",-Tabla1[[#This Row],[Cant]],Tabla1[[#This Row],[Cant]])</f>
        <v>-1</v>
      </c>
      <c r="Q7441" s="8">
        <f>DAY(Tabla1[[#This Row],[Date]])</f>
        <v>23</v>
      </c>
      <c r="R7441" s="8">
        <f>MONTH(Tabla1[[#This Row],[Date]])</f>
        <v>2</v>
      </c>
      <c r="S7441" s="8">
        <f>YEAR(Tabla1[[#This Row],[Date]])</f>
        <v>2023</v>
      </c>
    </row>
    <row r="7442" spans="1:19" x14ac:dyDescent="0.2">
      <c r="A7442">
        <v>7414</v>
      </c>
      <c r="B7442" s="1">
        <v>44980</v>
      </c>
      <c r="C7442" t="s">
        <v>260</v>
      </c>
      <c r="D7442" t="s">
        <v>332</v>
      </c>
      <c r="E7442">
        <v>1</v>
      </c>
      <c r="F7442" t="s">
        <v>26</v>
      </c>
      <c r="G7442" t="s">
        <v>264</v>
      </c>
      <c r="H7442" t="s">
        <v>16</v>
      </c>
      <c r="M7442" s="2">
        <v>8000</v>
      </c>
      <c r="N7442" s="2">
        <v>18000</v>
      </c>
      <c r="O7442" s="2">
        <f>IF(Tabla1[[#This Row],[Mov]]="VNT",Tabla1[[#This Row],[Sale]]-Tabla1[[#This Row],[Cost]],-Tabla1[[#This Row],[Cost]]*Tabla1[[#This Row],[Cant]])</f>
        <v>10000</v>
      </c>
      <c r="P7442" s="8">
        <f>IF(Tabla1[[#This Row],[Mov]]="VNT",-Tabla1[[#This Row],[Cant]],Tabla1[[#This Row],[Cant]])</f>
        <v>-1</v>
      </c>
      <c r="Q7442" s="8">
        <f>DAY(Tabla1[[#This Row],[Date]])</f>
        <v>23</v>
      </c>
      <c r="R7442" s="8">
        <f>MONTH(Tabla1[[#This Row],[Date]])</f>
        <v>2</v>
      </c>
      <c r="S7442" s="8">
        <f>YEAR(Tabla1[[#This Row],[Date]])</f>
        <v>2023</v>
      </c>
    </row>
    <row r="7443" spans="1:19" x14ac:dyDescent="0.2">
      <c r="A7443">
        <v>7415</v>
      </c>
      <c r="B7443" s="1">
        <v>44980</v>
      </c>
      <c r="C7443" t="s">
        <v>260</v>
      </c>
      <c r="D7443" t="s">
        <v>332</v>
      </c>
      <c r="E7443">
        <v>1</v>
      </c>
      <c r="F7443" t="s">
        <v>116</v>
      </c>
      <c r="G7443" t="s">
        <v>347</v>
      </c>
      <c r="H7443" t="s">
        <v>518</v>
      </c>
      <c r="M7443" s="2">
        <v>7008</v>
      </c>
      <c r="N7443" s="2">
        <v>7500</v>
      </c>
      <c r="O7443" s="2">
        <f>IF(Tabla1[[#This Row],[Mov]]="VNT",Tabla1[[#This Row],[Sale]]-Tabla1[[#This Row],[Cost]],-Tabla1[[#This Row],[Cost]]*Tabla1[[#This Row],[Cant]])</f>
        <v>492</v>
      </c>
      <c r="P7443" s="8">
        <f>IF(Tabla1[[#This Row],[Mov]]="VNT",-Tabla1[[#This Row],[Cant]],Tabla1[[#This Row],[Cant]])</f>
        <v>-1</v>
      </c>
      <c r="Q7443" s="8">
        <f>DAY(Tabla1[[#This Row],[Date]])</f>
        <v>23</v>
      </c>
      <c r="R7443" s="8">
        <f>MONTH(Tabla1[[#This Row],[Date]])</f>
        <v>2</v>
      </c>
      <c r="S7443" s="8">
        <f>YEAR(Tabla1[[#This Row],[Date]])</f>
        <v>2023</v>
      </c>
    </row>
    <row r="7444" spans="1:19" x14ac:dyDescent="0.2">
      <c r="A7444">
        <v>7416</v>
      </c>
      <c r="B7444" s="1">
        <v>44980</v>
      </c>
      <c r="C7444" t="s">
        <v>260</v>
      </c>
      <c r="D7444" t="s">
        <v>332</v>
      </c>
      <c r="E7444">
        <v>1</v>
      </c>
      <c r="F7444" t="s">
        <v>116</v>
      </c>
      <c r="G7444" t="s">
        <v>347</v>
      </c>
      <c r="H7444" t="s">
        <v>518</v>
      </c>
      <c r="M7444" s="2">
        <v>3270</v>
      </c>
      <c r="N7444" s="2">
        <v>3500</v>
      </c>
      <c r="O7444" s="2">
        <f>IF(Tabla1[[#This Row],[Mov]]="VNT",Tabla1[[#This Row],[Sale]]-Tabla1[[#This Row],[Cost]],-Tabla1[[#This Row],[Cost]]*Tabla1[[#This Row],[Cant]])</f>
        <v>230</v>
      </c>
      <c r="P7444" s="8">
        <f>IF(Tabla1[[#This Row],[Mov]]="VNT",-Tabla1[[#This Row],[Cant]],Tabla1[[#This Row],[Cant]])</f>
        <v>-1</v>
      </c>
      <c r="Q7444" s="8">
        <f>DAY(Tabla1[[#This Row],[Date]])</f>
        <v>23</v>
      </c>
      <c r="R7444" s="8">
        <f>MONTH(Tabla1[[#This Row],[Date]])</f>
        <v>2</v>
      </c>
      <c r="S7444" s="8">
        <f>YEAR(Tabla1[[#This Row],[Date]])</f>
        <v>2023</v>
      </c>
    </row>
    <row r="7445" spans="1:19" x14ac:dyDescent="0.2">
      <c r="A7445">
        <v>7417</v>
      </c>
      <c r="B7445" s="1">
        <v>44980</v>
      </c>
      <c r="C7445" t="s">
        <v>260</v>
      </c>
      <c r="D7445" t="s">
        <v>332</v>
      </c>
      <c r="E7445">
        <v>1</v>
      </c>
      <c r="F7445" t="s">
        <v>116</v>
      </c>
      <c r="G7445" t="s">
        <v>347</v>
      </c>
      <c r="H7445" t="s">
        <v>518</v>
      </c>
      <c r="M7445" s="2">
        <v>1868</v>
      </c>
      <c r="N7445" s="2">
        <v>2000</v>
      </c>
      <c r="O7445" s="2">
        <f>IF(Tabla1[[#This Row],[Mov]]="VNT",Tabla1[[#This Row],[Sale]]-Tabla1[[#This Row],[Cost]],-Tabla1[[#This Row],[Cost]]*Tabla1[[#This Row],[Cant]])</f>
        <v>132</v>
      </c>
      <c r="P7445" s="8">
        <f>IF(Tabla1[[#This Row],[Mov]]="VNT",-Tabla1[[#This Row],[Cant]],Tabla1[[#This Row],[Cant]])</f>
        <v>-1</v>
      </c>
      <c r="Q7445" s="8">
        <f>DAY(Tabla1[[#This Row],[Date]])</f>
        <v>23</v>
      </c>
      <c r="R7445" s="8">
        <f>MONTH(Tabla1[[#This Row],[Date]])</f>
        <v>2</v>
      </c>
      <c r="S7445" s="8">
        <f>YEAR(Tabla1[[#This Row],[Date]])</f>
        <v>2023</v>
      </c>
    </row>
    <row r="7446" spans="1:19" x14ac:dyDescent="0.2">
      <c r="A7446">
        <v>7418</v>
      </c>
      <c r="B7446" s="1">
        <v>44980</v>
      </c>
      <c r="C7446" t="s">
        <v>260</v>
      </c>
      <c r="D7446" t="s">
        <v>809</v>
      </c>
      <c r="E7446">
        <v>1</v>
      </c>
      <c r="F7446" t="s">
        <v>2046</v>
      </c>
      <c r="G7446" t="s">
        <v>266</v>
      </c>
      <c r="H7446" t="s">
        <v>2672</v>
      </c>
      <c r="M7446" s="2">
        <v>22000</v>
      </c>
      <c r="N7446" s="2">
        <v>30000</v>
      </c>
      <c r="O7446" s="2">
        <f>IF(Tabla1[[#This Row],[Mov]]="VNT",Tabla1[[#This Row],[Sale]]-Tabla1[[#This Row],[Cost]],-Tabla1[[#This Row],[Cost]]*Tabla1[[#This Row],[Cant]])</f>
        <v>8000</v>
      </c>
      <c r="P7446" s="8">
        <f>IF(Tabla1[[#This Row],[Mov]]="VNT",-Tabla1[[#This Row],[Cant]],Tabla1[[#This Row],[Cant]])</f>
        <v>-1</v>
      </c>
      <c r="Q7446" s="8">
        <f>DAY(Tabla1[[#This Row],[Date]])</f>
        <v>23</v>
      </c>
      <c r="R7446" s="8">
        <f>MONTH(Tabla1[[#This Row],[Date]])</f>
        <v>2</v>
      </c>
      <c r="S7446" s="8">
        <f>YEAR(Tabla1[[#This Row],[Date]])</f>
        <v>2023</v>
      </c>
    </row>
    <row r="7447" spans="1:19" x14ac:dyDescent="0.2">
      <c r="A7447">
        <v>7419</v>
      </c>
      <c r="B7447" s="1">
        <v>44981</v>
      </c>
      <c r="C7447" t="s">
        <v>260</v>
      </c>
      <c r="D7447" t="s">
        <v>332</v>
      </c>
      <c r="E7447">
        <v>1</v>
      </c>
      <c r="F7447" t="s">
        <v>458</v>
      </c>
      <c r="G7447" t="s">
        <v>382</v>
      </c>
      <c r="H7447" t="s">
        <v>2686</v>
      </c>
      <c r="M7447" s="2">
        <v>0</v>
      </c>
      <c r="N7447" s="2">
        <v>3000</v>
      </c>
      <c r="O7447" s="2">
        <f>IF(Tabla1[[#This Row],[Mov]]="VNT",Tabla1[[#This Row],[Sale]]-Tabla1[[#This Row],[Cost]],-Tabla1[[#This Row],[Cost]]*Tabla1[[#This Row],[Cant]])</f>
        <v>3000</v>
      </c>
      <c r="P7447" s="8">
        <f>IF(Tabla1[[#This Row],[Mov]]="VNT",-Tabla1[[#This Row],[Cant]],Tabla1[[#This Row],[Cant]])</f>
        <v>-1</v>
      </c>
      <c r="Q7447" s="8">
        <f>DAY(Tabla1[[#This Row],[Date]])</f>
        <v>24</v>
      </c>
      <c r="R7447" s="8">
        <f>MONTH(Tabla1[[#This Row],[Date]])</f>
        <v>2</v>
      </c>
      <c r="S7447" s="8">
        <f>YEAR(Tabla1[[#This Row],[Date]])</f>
        <v>2023</v>
      </c>
    </row>
    <row r="7448" spans="1:19" x14ac:dyDescent="0.2">
      <c r="A7448">
        <v>7420</v>
      </c>
      <c r="B7448" s="1">
        <v>44981</v>
      </c>
      <c r="C7448" t="s">
        <v>260</v>
      </c>
      <c r="D7448" t="s">
        <v>332</v>
      </c>
      <c r="E7448">
        <v>1</v>
      </c>
      <c r="F7448" t="s">
        <v>458</v>
      </c>
      <c r="G7448" t="s">
        <v>262</v>
      </c>
      <c r="H7448" t="s">
        <v>2687</v>
      </c>
      <c r="M7448" s="2">
        <v>0</v>
      </c>
      <c r="N7448" s="2">
        <v>20000</v>
      </c>
      <c r="O7448" s="2">
        <f>IF(Tabla1[[#This Row],[Mov]]="VNT",Tabla1[[#This Row],[Sale]]-Tabla1[[#This Row],[Cost]],-Tabla1[[#This Row],[Cost]]*Tabla1[[#This Row],[Cant]])</f>
        <v>20000</v>
      </c>
      <c r="P7448" s="8">
        <f>IF(Tabla1[[#This Row],[Mov]]="VNT",-Tabla1[[#This Row],[Cant]],Tabla1[[#This Row],[Cant]])</f>
        <v>-1</v>
      </c>
      <c r="Q7448" s="8">
        <f>DAY(Tabla1[[#This Row],[Date]])</f>
        <v>24</v>
      </c>
      <c r="R7448" s="8">
        <f>MONTH(Tabla1[[#This Row],[Date]])</f>
        <v>2</v>
      </c>
      <c r="S7448" s="8">
        <f>YEAR(Tabla1[[#This Row],[Date]])</f>
        <v>2023</v>
      </c>
    </row>
    <row r="7449" spans="1:19" x14ac:dyDescent="0.2">
      <c r="A7449">
        <v>7421</v>
      </c>
      <c r="B7449" s="1">
        <v>44981</v>
      </c>
      <c r="C7449" t="s">
        <v>260</v>
      </c>
      <c r="D7449" t="s">
        <v>332</v>
      </c>
      <c r="E7449">
        <v>1</v>
      </c>
      <c r="F7449" t="s">
        <v>532</v>
      </c>
      <c r="G7449" t="s">
        <v>273</v>
      </c>
      <c r="H7449" t="s">
        <v>552</v>
      </c>
      <c r="M7449" s="2">
        <v>18000</v>
      </c>
      <c r="N7449" s="2">
        <v>35000</v>
      </c>
      <c r="O7449" s="2">
        <f>IF(Tabla1[[#This Row],[Mov]]="VNT",Tabla1[[#This Row],[Sale]]-Tabla1[[#This Row],[Cost]],-Tabla1[[#This Row],[Cost]]*Tabla1[[#This Row],[Cant]])</f>
        <v>17000</v>
      </c>
      <c r="P7449" s="8">
        <f>IF(Tabla1[[#This Row],[Mov]]="VNT",-Tabla1[[#This Row],[Cant]],Tabla1[[#This Row],[Cant]])</f>
        <v>-1</v>
      </c>
      <c r="Q7449" s="8">
        <f>DAY(Tabla1[[#This Row],[Date]])</f>
        <v>24</v>
      </c>
      <c r="R7449" s="8">
        <f>MONTH(Tabla1[[#This Row],[Date]])</f>
        <v>2</v>
      </c>
      <c r="S7449" s="8">
        <f>YEAR(Tabla1[[#This Row],[Date]])</f>
        <v>2023</v>
      </c>
    </row>
    <row r="7450" spans="1:19" x14ac:dyDescent="0.2">
      <c r="A7450">
        <v>7422</v>
      </c>
      <c r="B7450" s="1">
        <v>44981</v>
      </c>
      <c r="C7450" t="s">
        <v>260</v>
      </c>
      <c r="D7450" t="s">
        <v>332</v>
      </c>
      <c r="E7450">
        <v>1</v>
      </c>
      <c r="F7450" t="s">
        <v>532</v>
      </c>
      <c r="G7450" t="s">
        <v>273</v>
      </c>
      <c r="H7450" t="s">
        <v>552</v>
      </c>
      <c r="M7450" s="2">
        <v>18000</v>
      </c>
      <c r="N7450" s="2">
        <v>35000</v>
      </c>
      <c r="O7450" s="2">
        <f>IF(Tabla1[[#This Row],[Mov]]="VNT",Tabla1[[#This Row],[Sale]]-Tabla1[[#This Row],[Cost]],-Tabla1[[#This Row],[Cost]]*Tabla1[[#This Row],[Cant]])</f>
        <v>17000</v>
      </c>
      <c r="P7450" s="8">
        <f>IF(Tabla1[[#This Row],[Mov]]="VNT",-Tabla1[[#This Row],[Cant]],Tabla1[[#This Row],[Cant]])</f>
        <v>-1</v>
      </c>
      <c r="Q7450" s="8">
        <f>DAY(Tabla1[[#This Row],[Date]])</f>
        <v>24</v>
      </c>
      <c r="R7450" s="8">
        <f>MONTH(Tabla1[[#This Row],[Date]])</f>
        <v>2</v>
      </c>
      <c r="S7450" s="8">
        <f>YEAR(Tabla1[[#This Row],[Date]])</f>
        <v>2023</v>
      </c>
    </row>
    <row r="7451" spans="1:19" x14ac:dyDescent="0.2">
      <c r="A7451">
        <v>7423</v>
      </c>
      <c r="B7451" s="1">
        <v>44981</v>
      </c>
      <c r="C7451" t="s">
        <v>260</v>
      </c>
      <c r="D7451" t="s">
        <v>332</v>
      </c>
      <c r="E7451">
        <v>1</v>
      </c>
      <c r="F7451" t="s">
        <v>2688</v>
      </c>
      <c r="G7451" t="s">
        <v>263</v>
      </c>
      <c r="H7451" t="s">
        <v>1167</v>
      </c>
      <c r="M7451" s="2">
        <v>4000</v>
      </c>
      <c r="N7451" s="2">
        <v>10000</v>
      </c>
      <c r="O7451" s="2">
        <f>IF(Tabla1[[#This Row],[Mov]]="VNT",Tabla1[[#This Row],[Sale]]-Tabla1[[#This Row],[Cost]],-Tabla1[[#This Row],[Cost]]*Tabla1[[#This Row],[Cant]])</f>
        <v>6000</v>
      </c>
      <c r="P7451" s="8">
        <f>IF(Tabla1[[#This Row],[Mov]]="VNT",-Tabla1[[#This Row],[Cant]],Tabla1[[#This Row],[Cant]])</f>
        <v>-1</v>
      </c>
      <c r="Q7451" s="8">
        <f>DAY(Tabla1[[#This Row],[Date]])</f>
        <v>24</v>
      </c>
      <c r="R7451" s="8">
        <f>MONTH(Tabla1[[#This Row],[Date]])</f>
        <v>2</v>
      </c>
      <c r="S7451" s="8">
        <f>YEAR(Tabla1[[#This Row],[Date]])</f>
        <v>2023</v>
      </c>
    </row>
    <row r="7452" spans="1:19" x14ac:dyDescent="0.2">
      <c r="A7452">
        <v>7424</v>
      </c>
      <c r="B7452" s="1">
        <v>44981</v>
      </c>
      <c r="C7452" t="s">
        <v>260</v>
      </c>
      <c r="D7452" t="s">
        <v>332</v>
      </c>
      <c r="E7452">
        <v>1</v>
      </c>
      <c r="F7452" t="s">
        <v>2688</v>
      </c>
      <c r="G7452" t="s">
        <v>263</v>
      </c>
      <c r="H7452" t="s">
        <v>1167</v>
      </c>
      <c r="M7452" s="2">
        <v>4000</v>
      </c>
      <c r="N7452" s="2">
        <v>10000</v>
      </c>
      <c r="O7452" s="2">
        <f>IF(Tabla1[[#This Row],[Mov]]="VNT",Tabla1[[#This Row],[Sale]]-Tabla1[[#This Row],[Cost]],-Tabla1[[#This Row],[Cost]]*Tabla1[[#This Row],[Cant]])</f>
        <v>6000</v>
      </c>
      <c r="P7452" s="8">
        <f>IF(Tabla1[[#This Row],[Mov]]="VNT",-Tabla1[[#This Row],[Cant]],Tabla1[[#This Row],[Cant]])</f>
        <v>-1</v>
      </c>
      <c r="Q7452" s="8">
        <f>DAY(Tabla1[[#This Row],[Date]])</f>
        <v>24</v>
      </c>
      <c r="R7452" s="8">
        <f>MONTH(Tabla1[[#This Row],[Date]])</f>
        <v>2</v>
      </c>
      <c r="S7452" s="8">
        <f>YEAR(Tabla1[[#This Row],[Date]])</f>
        <v>2023</v>
      </c>
    </row>
    <row r="7453" spans="1:19" x14ac:dyDescent="0.2">
      <c r="A7453">
        <v>7425</v>
      </c>
      <c r="B7453" s="1">
        <v>44981</v>
      </c>
      <c r="C7453" t="s">
        <v>260</v>
      </c>
      <c r="D7453" t="s">
        <v>332</v>
      </c>
      <c r="E7453">
        <v>1</v>
      </c>
      <c r="F7453" t="s">
        <v>49</v>
      </c>
      <c r="G7453" t="s">
        <v>266</v>
      </c>
      <c r="H7453" t="s">
        <v>100</v>
      </c>
      <c r="I7453" t="s">
        <v>22</v>
      </c>
      <c r="J7453" t="s">
        <v>81</v>
      </c>
      <c r="K7453" t="s">
        <v>18</v>
      </c>
      <c r="L7453" t="s">
        <v>52</v>
      </c>
      <c r="M7453" s="2">
        <v>5500</v>
      </c>
      <c r="N7453" s="2">
        <v>12000</v>
      </c>
      <c r="O7453" s="2">
        <f>IF(Tabla1[[#This Row],[Mov]]="VNT",Tabla1[[#This Row],[Sale]]-Tabla1[[#This Row],[Cost]],-Tabla1[[#This Row],[Cost]]*Tabla1[[#This Row],[Cant]])</f>
        <v>6500</v>
      </c>
      <c r="P7453" s="8">
        <f>IF(Tabla1[[#This Row],[Mov]]="VNT",-Tabla1[[#This Row],[Cant]],Tabla1[[#This Row],[Cant]])</f>
        <v>-1</v>
      </c>
      <c r="Q7453" s="8">
        <f>DAY(Tabla1[[#This Row],[Date]])</f>
        <v>24</v>
      </c>
      <c r="R7453" s="8">
        <f>MONTH(Tabla1[[#This Row],[Date]])</f>
        <v>2</v>
      </c>
      <c r="S7453" s="8">
        <f>YEAR(Tabla1[[#This Row],[Date]])</f>
        <v>2023</v>
      </c>
    </row>
    <row r="7454" spans="1:19" x14ac:dyDescent="0.2">
      <c r="A7454">
        <v>7426</v>
      </c>
      <c r="B7454" s="1">
        <v>44981</v>
      </c>
      <c r="C7454" t="s">
        <v>260</v>
      </c>
      <c r="D7454" t="s">
        <v>332</v>
      </c>
      <c r="E7454">
        <v>1</v>
      </c>
      <c r="F7454" t="s">
        <v>224</v>
      </c>
      <c r="G7454" t="s">
        <v>273</v>
      </c>
      <c r="H7454" t="s">
        <v>1111</v>
      </c>
      <c r="M7454" s="2">
        <v>7000</v>
      </c>
      <c r="N7454" s="2">
        <v>20000</v>
      </c>
      <c r="O7454" s="2">
        <f>IF(Tabla1[[#This Row],[Mov]]="VNT",Tabla1[[#This Row],[Sale]]-Tabla1[[#This Row],[Cost]],-Tabla1[[#This Row],[Cost]]*Tabla1[[#This Row],[Cant]])</f>
        <v>13000</v>
      </c>
      <c r="P7454" s="8">
        <f>IF(Tabla1[[#This Row],[Mov]]="VNT",-Tabla1[[#This Row],[Cant]],Tabla1[[#This Row],[Cant]])</f>
        <v>-1</v>
      </c>
      <c r="Q7454" s="8">
        <f>DAY(Tabla1[[#This Row],[Date]])</f>
        <v>24</v>
      </c>
      <c r="R7454" s="8">
        <f>MONTH(Tabla1[[#This Row],[Date]])</f>
        <v>2</v>
      </c>
      <c r="S7454" s="8">
        <f>YEAR(Tabla1[[#This Row],[Date]])</f>
        <v>2023</v>
      </c>
    </row>
    <row r="7455" spans="1:19" x14ac:dyDescent="0.2">
      <c r="A7455">
        <v>7427</v>
      </c>
      <c r="B7455" s="1">
        <v>44981</v>
      </c>
      <c r="C7455" t="s">
        <v>260</v>
      </c>
      <c r="D7455" t="s">
        <v>332</v>
      </c>
      <c r="E7455">
        <v>1</v>
      </c>
      <c r="F7455" t="s">
        <v>116</v>
      </c>
      <c r="G7455" t="s">
        <v>347</v>
      </c>
      <c r="H7455" t="s">
        <v>518</v>
      </c>
      <c r="M7455" s="2">
        <v>42990</v>
      </c>
      <c r="N7455" s="2">
        <v>46000</v>
      </c>
      <c r="O7455" s="2">
        <f>IF(Tabla1[[#This Row],[Mov]]="VNT",Tabla1[[#This Row],[Sale]]-Tabla1[[#This Row],[Cost]],-Tabla1[[#This Row],[Cost]]*Tabla1[[#This Row],[Cant]])</f>
        <v>3010</v>
      </c>
      <c r="P7455" s="8">
        <f>IF(Tabla1[[#This Row],[Mov]]="VNT",-Tabla1[[#This Row],[Cant]],Tabla1[[#This Row],[Cant]])</f>
        <v>-1</v>
      </c>
      <c r="Q7455" s="8">
        <f>DAY(Tabla1[[#This Row],[Date]])</f>
        <v>24</v>
      </c>
      <c r="R7455" s="8">
        <f>MONTH(Tabla1[[#This Row],[Date]])</f>
        <v>2</v>
      </c>
      <c r="S7455" s="8">
        <f>YEAR(Tabla1[[#This Row],[Date]])</f>
        <v>2023</v>
      </c>
    </row>
    <row r="7456" spans="1:19" x14ac:dyDescent="0.2">
      <c r="A7456">
        <v>7428</v>
      </c>
      <c r="B7456" s="1">
        <v>44981</v>
      </c>
      <c r="C7456" t="s">
        <v>260</v>
      </c>
      <c r="D7456" t="s">
        <v>332</v>
      </c>
      <c r="E7456">
        <v>1</v>
      </c>
      <c r="F7456" t="s">
        <v>1028</v>
      </c>
      <c r="G7456" t="s">
        <v>266</v>
      </c>
      <c r="H7456" t="s">
        <v>2689</v>
      </c>
      <c r="M7456" s="2">
        <v>1000</v>
      </c>
      <c r="N7456" s="2">
        <v>5000</v>
      </c>
      <c r="O7456" s="2">
        <f>IF(Tabla1[[#This Row],[Mov]]="VNT",Tabla1[[#This Row],[Sale]]-Tabla1[[#This Row],[Cost]],-Tabla1[[#This Row],[Cost]]*Tabla1[[#This Row],[Cant]])</f>
        <v>4000</v>
      </c>
      <c r="P7456" s="8">
        <f>IF(Tabla1[[#This Row],[Mov]]="VNT",-Tabla1[[#This Row],[Cant]],Tabla1[[#This Row],[Cant]])</f>
        <v>-1</v>
      </c>
      <c r="Q7456" s="8">
        <f>DAY(Tabla1[[#This Row],[Date]])</f>
        <v>24</v>
      </c>
      <c r="R7456" s="8">
        <f>MONTH(Tabla1[[#This Row],[Date]])</f>
        <v>2</v>
      </c>
      <c r="S7456" s="8">
        <f>YEAR(Tabla1[[#This Row],[Date]])</f>
        <v>2023</v>
      </c>
    </row>
    <row r="7457" spans="1:19" x14ac:dyDescent="0.2">
      <c r="A7457">
        <v>7429</v>
      </c>
      <c r="B7457" s="1">
        <v>44981</v>
      </c>
      <c r="C7457" t="s">
        <v>260</v>
      </c>
      <c r="D7457" t="s">
        <v>332</v>
      </c>
      <c r="E7457">
        <v>1</v>
      </c>
      <c r="F7457" t="s">
        <v>1193</v>
      </c>
      <c r="G7457" t="s">
        <v>272</v>
      </c>
      <c r="H7457" t="s">
        <v>308</v>
      </c>
      <c r="M7457" s="2">
        <v>6000</v>
      </c>
      <c r="N7457" s="2">
        <v>20000</v>
      </c>
      <c r="O7457" s="2">
        <f>IF(Tabla1[[#This Row],[Mov]]="VNT",Tabla1[[#This Row],[Sale]]-Tabla1[[#This Row],[Cost]],-Tabla1[[#This Row],[Cost]]*Tabla1[[#This Row],[Cant]])</f>
        <v>14000</v>
      </c>
      <c r="P7457" s="8">
        <f>IF(Tabla1[[#This Row],[Mov]]="VNT",-Tabla1[[#This Row],[Cant]],Tabla1[[#This Row],[Cant]])</f>
        <v>-1</v>
      </c>
      <c r="Q7457" s="8">
        <f>DAY(Tabla1[[#This Row],[Date]])</f>
        <v>24</v>
      </c>
      <c r="R7457" s="8">
        <f>MONTH(Tabla1[[#This Row],[Date]])</f>
        <v>2</v>
      </c>
      <c r="S7457" s="8">
        <f>YEAR(Tabla1[[#This Row],[Date]])</f>
        <v>2023</v>
      </c>
    </row>
    <row r="7458" spans="1:19" x14ac:dyDescent="0.2">
      <c r="A7458">
        <v>7430</v>
      </c>
      <c r="B7458" s="1">
        <v>44981</v>
      </c>
      <c r="C7458" t="s">
        <v>260</v>
      </c>
      <c r="D7458" t="s">
        <v>332</v>
      </c>
      <c r="E7458">
        <v>1</v>
      </c>
      <c r="F7458" t="s">
        <v>1958</v>
      </c>
      <c r="G7458" t="s">
        <v>273</v>
      </c>
      <c r="H7458" t="s">
        <v>552</v>
      </c>
      <c r="I7458" t="s">
        <v>1226</v>
      </c>
      <c r="M7458" s="2">
        <v>14000</v>
      </c>
      <c r="N7458" s="2">
        <v>20000</v>
      </c>
      <c r="O7458" s="2">
        <f>IF(Tabla1[[#This Row],[Mov]]="VNT",Tabla1[[#This Row],[Sale]]-Tabla1[[#This Row],[Cost]],-Tabla1[[#This Row],[Cost]]*Tabla1[[#This Row],[Cant]])</f>
        <v>6000</v>
      </c>
      <c r="P7458" s="8">
        <f>IF(Tabla1[[#This Row],[Mov]]="VNT",-Tabla1[[#This Row],[Cant]],Tabla1[[#This Row],[Cant]])</f>
        <v>-1</v>
      </c>
      <c r="Q7458" s="8">
        <f>DAY(Tabla1[[#This Row],[Date]])</f>
        <v>24</v>
      </c>
      <c r="R7458" s="8">
        <f>MONTH(Tabla1[[#This Row],[Date]])</f>
        <v>2</v>
      </c>
      <c r="S7458" s="8">
        <f>YEAR(Tabla1[[#This Row],[Date]])</f>
        <v>2023</v>
      </c>
    </row>
    <row r="7459" spans="1:19" x14ac:dyDescent="0.2">
      <c r="A7459">
        <v>7431</v>
      </c>
      <c r="B7459" s="1">
        <v>44981</v>
      </c>
      <c r="C7459" t="s">
        <v>260</v>
      </c>
      <c r="D7459" t="s">
        <v>332</v>
      </c>
      <c r="E7459">
        <v>1</v>
      </c>
      <c r="F7459" t="s">
        <v>1958</v>
      </c>
      <c r="G7459" t="s">
        <v>273</v>
      </c>
      <c r="H7459" t="s">
        <v>552</v>
      </c>
      <c r="M7459" s="2">
        <v>8000</v>
      </c>
      <c r="N7459" s="2">
        <v>15000</v>
      </c>
      <c r="O7459" s="2">
        <f>IF(Tabla1[[#This Row],[Mov]]="VNT",Tabla1[[#This Row],[Sale]]-Tabla1[[#This Row],[Cost]],-Tabla1[[#This Row],[Cost]]*Tabla1[[#This Row],[Cant]])</f>
        <v>7000</v>
      </c>
      <c r="P7459" s="8">
        <f>IF(Tabla1[[#This Row],[Mov]]="VNT",-Tabla1[[#This Row],[Cant]],Tabla1[[#This Row],[Cant]])</f>
        <v>-1</v>
      </c>
      <c r="Q7459" s="8">
        <f>DAY(Tabla1[[#This Row],[Date]])</f>
        <v>24</v>
      </c>
      <c r="R7459" s="8">
        <f>MONTH(Tabla1[[#This Row],[Date]])</f>
        <v>2</v>
      </c>
      <c r="S7459" s="8">
        <f>YEAR(Tabla1[[#This Row],[Date]])</f>
        <v>2023</v>
      </c>
    </row>
    <row r="7460" spans="1:19" x14ac:dyDescent="0.2">
      <c r="A7460">
        <v>7432</v>
      </c>
      <c r="B7460" s="1">
        <v>44981</v>
      </c>
      <c r="C7460" t="s">
        <v>260</v>
      </c>
      <c r="D7460" t="s">
        <v>332</v>
      </c>
      <c r="E7460">
        <v>1</v>
      </c>
      <c r="F7460" t="s">
        <v>455</v>
      </c>
      <c r="G7460" t="s">
        <v>347</v>
      </c>
      <c r="H7460" t="s">
        <v>456</v>
      </c>
      <c r="M7460" s="2">
        <v>800</v>
      </c>
      <c r="N7460" s="2">
        <v>4000</v>
      </c>
      <c r="O7460" s="2">
        <f>IF(Tabla1[[#This Row],[Mov]]="VNT",Tabla1[[#This Row],[Sale]]-Tabla1[[#This Row],[Cost]],-Tabla1[[#This Row],[Cost]]*Tabla1[[#This Row],[Cant]])</f>
        <v>3200</v>
      </c>
      <c r="P7460" s="8">
        <f>IF(Tabla1[[#This Row],[Mov]]="VNT",-Tabla1[[#This Row],[Cant]],Tabla1[[#This Row],[Cant]])</f>
        <v>-1</v>
      </c>
      <c r="Q7460" s="8">
        <f>DAY(Tabla1[[#This Row],[Date]])</f>
        <v>24</v>
      </c>
      <c r="R7460" s="8">
        <f>MONTH(Tabla1[[#This Row],[Date]])</f>
        <v>2</v>
      </c>
      <c r="S7460" s="8">
        <f>YEAR(Tabla1[[#This Row],[Date]])</f>
        <v>2023</v>
      </c>
    </row>
    <row r="7461" spans="1:19" x14ac:dyDescent="0.2">
      <c r="A7461">
        <v>7433</v>
      </c>
      <c r="B7461" s="1">
        <v>44981</v>
      </c>
      <c r="C7461" t="s">
        <v>260</v>
      </c>
      <c r="D7461" t="s">
        <v>332</v>
      </c>
      <c r="E7461">
        <v>1</v>
      </c>
      <c r="F7461" t="s">
        <v>848</v>
      </c>
      <c r="G7461" t="s">
        <v>727</v>
      </c>
      <c r="H7461" t="s">
        <v>140</v>
      </c>
      <c r="M7461" s="2">
        <v>900</v>
      </c>
      <c r="N7461" s="2">
        <v>3000</v>
      </c>
      <c r="O7461" s="2">
        <f>IF(Tabla1[[#This Row],[Mov]]="VNT",Tabla1[[#This Row],[Sale]]-Tabla1[[#This Row],[Cost]],-Tabla1[[#This Row],[Cost]]*Tabla1[[#This Row],[Cant]])</f>
        <v>2100</v>
      </c>
      <c r="P7461" s="8">
        <f>IF(Tabla1[[#This Row],[Mov]]="VNT",-Tabla1[[#This Row],[Cant]],Tabla1[[#This Row],[Cant]])</f>
        <v>-1</v>
      </c>
      <c r="Q7461" s="8">
        <f>DAY(Tabla1[[#This Row],[Date]])</f>
        <v>24</v>
      </c>
      <c r="R7461" s="8">
        <f>MONTH(Tabla1[[#This Row],[Date]])</f>
        <v>2</v>
      </c>
      <c r="S7461" s="8">
        <f>YEAR(Tabla1[[#This Row],[Date]])</f>
        <v>2023</v>
      </c>
    </row>
    <row r="7462" spans="1:19" x14ac:dyDescent="0.2">
      <c r="A7462">
        <v>7434</v>
      </c>
      <c r="B7462" s="1">
        <v>44981</v>
      </c>
      <c r="C7462" t="s">
        <v>260</v>
      </c>
      <c r="D7462" t="s">
        <v>332</v>
      </c>
      <c r="E7462">
        <v>1</v>
      </c>
      <c r="F7462" t="s">
        <v>116</v>
      </c>
      <c r="G7462" t="s">
        <v>347</v>
      </c>
      <c r="H7462" t="s">
        <v>518</v>
      </c>
      <c r="M7462" s="2">
        <v>10279</v>
      </c>
      <c r="N7462" s="2">
        <v>11000</v>
      </c>
      <c r="O7462" s="2">
        <f>IF(Tabla1[[#This Row],[Mov]]="VNT",Tabla1[[#This Row],[Sale]]-Tabla1[[#This Row],[Cost]],-Tabla1[[#This Row],[Cost]]*Tabla1[[#This Row],[Cant]])</f>
        <v>721</v>
      </c>
      <c r="P7462" s="8">
        <f>IF(Tabla1[[#This Row],[Mov]]="VNT",-Tabla1[[#This Row],[Cant]],Tabla1[[#This Row],[Cant]])</f>
        <v>-1</v>
      </c>
      <c r="Q7462" s="8">
        <f>DAY(Tabla1[[#This Row],[Date]])</f>
        <v>24</v>
      </c>
      <c r="R7462" s="8">
        <f>MONTH(Tabla1[[#This Row],[Date]])</f>
        <v>2</v>
      </c>
      <c r="S7462" s="8">
        <f>YEAR(Tabla1[[#This Row],[Date]])</f>
        <v>2023</v>
      </c>
    </row>
    <row r="7463" spans="1:19" x14ac:dyDescent="0.2">
      <c r="A7463">
        <v>7435</v>
      </c>
      <c r="B7463" s="1">
        <v>44981</v>
      </c>
      <c r="C7463" t="s">
        <v>260</v>
      </c>
      <c r="D7463" t="s">
        <v>332</v>
      </c>
      <c r="E7463">
        <v>1</v>
      </c>
      <c r="F7463" t="s">
        <v>116</v>
      </c>
      <c r="G7463" t="s">
        <v>349</v>
      </c>
      <c r="H7463" t="s">
        <v>515</v>
      </c>
      <c r="M7463" s="2">
        <v>6074</v>
      </c>
      <c r="N7463" s="2">
        <v>6500</v>
      </c>
      <c r="O7463" s="2">
        <f>IF(Tabla1[[#This Row],[Mov]]="VNT",Tabla1[[#This Row],[Sale]]-Tabla1[[#This Row],[Cost]],-Tabla1[[#This Row],[Cost]]*Tabla1[[#This Row],[Cant]])</f>
        <v>426</v>
      </c>
      <c r="P7463" s="8">
        <f>IF(Tabla1[[#This Row],[Mov]]="VNT",-Tabla1[[#This Row],[Cant]],Tabla1[[#This Row],[Cant]])</f>
        <v>-1</v>
      </c>
      <c r="Q7463" s="8">
        <f>DAY(Tabla1[[#This Row],[Date]])</f>
        <v>24</v>
      </c>
      <c r="R7463" s="8">
        <f>MONTH(Tabla1[[#This Row],[Date]])</f>
        <v>2</v>
      </c>
      <c r="S7463" s="8">
        <f>YEAR(Tabla1[[#This Row],[Date]])</f>
        <v>2023</v>
      </c>
    </row>
    <row r="7464" spans="1:19" x14ac:dyDescent="0.2">
      <c r="A7464">
        <v>7436</v>
      </c>
      <c r="B7464" s="1">
        <v>44981</v>
      </c>
      <c r="C7464" t="s">
        <v>260</v>
      </c>
      <c r="D7464" t="s">
        <v>332</v>
      </c>
      <c r="E7464">
        <v>1</v>
      </c>
      <c r="F7464" t="s">
        <v>116</v>
      </c>
      <c r="G7464" t="s">
        <v>349</v>
      </c>
      <c r="H7464" t="s">
        <v>515</v>
      </c>
      <c r="M7464" s="2">
        <v>3270</v>
      </c>
      <c r="N7464" s="2">
        <v>3500</v>
      </c>
      <c r="O7464" s="2">
        <f>IF(Tabla1[[#This Row],[Mov]]="VNT",Tabla1[[#This Row],[Sale]]-Tabla1[[#This Row],[Cost]],-Tabla1[[#This Row],[Cost]]*Tabla1[[#This Row],[Cant]])</f>
        <v>230</v>
      </c>
      <c r="P7464" s="8">
        <f>IF(Tabla1[[#This Row],[Mov]]="VNT",-Tabla1[[#This Row],[Cant]],Tabla1[[#This Row],[Cant]])</f>
        <v>-1</v>
      </c>
      <c r="Q7464" s="8">
        <f>DAY(Tabla1[[#This Row],[Date]])</f>
        <v>24</v>
      </c>
      <c r="R7464" s="8">
        <f>MONTH(Tabla1[[#This Row],[Date]])</f>
        <v>2</v>
      </c>
      <c r="S7464" s="8">
        <f>YEAR(Tabla1[[#This Row],[Date]])</f>
        <v>2023</v>
      </c>
    </row>
    <row r="7465" spans="1:19" x14ac:dyDescent="0.2">
      <c r="A7465">
        <v>7437</v>
      </c>
      <c r="B7465" s="1">
        <v>44982</v>
      </c>
      <c r="C7465" t="s">
        <v>260</v>
      </c>
      <c r="D7465" t="s">
        <v>332</v>
      </c>
      <c r="E7465">
        <v>1</v>
      </c>
      <c r="F7465" t="s">
        <v>21</v>
      </c>
      <c r="G7465" t="s">
        <v>272</v>
      </c>
      <c r="H7465" t="s">
        <v>1522</v>
      </c>
      <c r="M7465" s="2">
        <v>2800</v>
      </c>
      <c r="N7465" s="2">
        <v>10000</v>
      </c>
      <c r="O7465" s="2">
        <f>IF(Tabla1[[#This Row],[Mov]]="VNT",Tabla1[[#This Row],[Sale]]-Tabla1[[#This Row],[Cost]],-Tabla1[[#This Row],[Cost]]*Tabla1[[#This Row],[Cant]])</f>
        <v>7200</v>
      </c>
      <c r="P7465" s="8">
        <f>IF(Tabla1[[#This Row],[Mov]]="VNT",-Tabla1[[#This Row],[Cant]],Tabla1[[#This Row],[Cant]])</f>
        <v>-1</v>
      </c>
      <c r="Q7465" s="8">
        <f>DAY(Tabla1[[#This Row],[Date]])</f>
        <v>25</v>
      </c>
      <c r="R7465" s="8">
        <f>MONTH(Tabla1[[#This Row],[Date]])</f>
        <v>2</v>
      </c>
      <c r="S7465" s="8">
        <f>YEAR(Tabla1[[#This Row],[Date]])</f>
        <v>2023</v>
      </c>
    </row>
    <row r="7466" spans="1:19" x14ac:dyDescent="0.2">
      <c r="A7466">
        <v>7438</v>
      </c>
      <c r="B7466" s="1">
        <v>44982</v>
      </c>
      <c r="C7466" t="s">
        <v>260</v>
      </c>
      <c r="D7466" t="s">
        <v>332</v>
      </c>
      <c r="E7466">
        <v>1</v>
      </c>
      <c r="F7466" t="s">
        <v>116</v>
      </c>
      <c r="G7466" t="s">
        <v>347</v>
      </c>
      <c r="H7466" t="s">
        <v>518</v>
      </c>
      <c r="M7466" s="2">
        <v>6074</v>
      </c>
      <c r="N7466" s="2">
        <v>6500</v>
      </c>
      <c r="O7466" s="2">
        <f>IF(Tabla1[[#This Row],[Mov]]="VNT",Tabla1[[#This Row],[Sale]]-Tabla1[[#This Row],[Cost]],-Tabla1[[#This Row],[Cost]]*Tabla1[[#This Row],[Cant]])</f>
        <v>426</v>
      </c>
      <c r="P7466" s="8">
        <f>IF(Tabla1[[#This Row],[Mov]]="VNT",-Tabla1[[#This Row],[Cant]],Tabla1[[#This Row],[Cant]])</f>
        <v>-1</v>
      </c>
      <c r="Q7466" s="8">
        <f>DAY(Tabla1[[#This Row],[Date]])</f>
        <v>25</v>
      </c>
      <c r="R7466" s="8">
        <f>MONTH(Tabla1[[#This Row],[Date]])</f>
        <v>2</v>
      </c>
      <c r="S7466" s="8">
        <f>YEAR(Tabla1[[#This Row],[Date]])</f>
        <v>2023</v>
      </c>
    </row>
    <row r="7467" spans="1:19" x14ac:dyDescent="0.2">
      <c r="A7467">
        <v>7439</v>
      </c>
      <c r="B7467" s="1">
        <v>44982</v>
      </c>
      <c r="C7467" t="s">
        <v>260</v>
      </c>
      <c r="D7467" t="s">
        <v>332</v>
      </c>
      <c r="E7467">
        <v>1</v>
      </c>
      <c r="F7467" t="s">
        <v>458</v>
      </c>
      <c r="G7467" t="s">
        <v>266</v>
      </c>
      <c r="H7467" t="s">
        <v>1410</v>
      </c>
      <c r="M7467" s="2">
        <v>0</v>
      </c>
      <c r="N7467" s="2">
        <v>20000</v>
      </c>
      <c r="O7467" s="2">
        <f>IF(Tabla1[[#This Row],[Mov]]="VNT",Tabla1[[#This Row],[Sale]]-Tabla1[[#This Row],[Cost]],-Tabla1[[#This Row],[Cost]]*Tabla1[[#This Row],[Cant]])</f>
        <v>20000</v>
      </c>
      <c r="P7467" s="8">
        <f>IF(Tabla1[[#This Row],[Mov]]="VNT",-Tabla1[[#This Row],[Cant]],Tabla1[[#This Row],[Cant]])</f>
        <v>-1</v>
      </c>
      <c r="Q7467" s="8">
        <f>DAY(Tabla1[[#This Row],[Date]])</f>
        <v>25</v>
      </c>
      <c r="R7467" s="8">
        <f>MONTH(Tabla1[[#This Row],[Date]])</f>
        <v>2</v>
      </c>
      <c r="S7467" s="8">
        <f>YEAR(Tabla1[[#This Row],[Date]])</f>
        <v>2023</v>
      </c>
    </row>
    <row r="7468" spans="1:19" x14ac:dyDescent="0.2">
      <c r="A7468">
        <v>7440</v>
      </c>
      <c r="B7468" s="1">
        <v>44982</v>
      </c>
      <c r="C7468" t="s">
        <v>260</v>
      </c>
      <c r="D7468" t="s">
        <v>332</v>
      </c>
      <c r="E7468">
        <v>1</v>
      </c>
      <c r="F7468" t="s">
        <v>386</v>
      </c>
      <c r="G7468" t="s">
        <v>284</v>
      </c>
      <c r="H7468" t="s">
        <v>1394</v>
      </c>
      <c r="M7468" s="2">
        <v>65000</v>
      </c>
      <c r="N7468" s="2">
        <v>125000</v>
      </c>
      <c r="O7468" s="2">
        <f>IF(Tabla1[[#This Row],[Mov]]="VNT",Tabla1[[#This Row],[Sale]]-Tabla1[[#This Row],[Cost]],-Tabla1[[#This Row],[Cost]]*Tabla1[[#This Row],[Cant]])</f>
        <v>60000</v>
      </c>
      <c r="P7468" s="8">
        <f>IF(Tabla1[[#This Row],[Mov]]="VNT",-Tabla1[[#This Row],[Cant]],Tabla1[[#This Row],[Cant]])</f>
        <v>-1</v>
      </c>
      <c r="Q7468" s="8">
        <f>DAY(Tabla1[[#This Row],[Date]])</f>
        <v>25</v>
      </c>
      <c r="R7468" s="8">
        <f>MONTH(Tabla1[[#This Row],[Date]])</f>
        <v>2</v>
      </c>
      <c r="S7468" s="8">
        <f>YEAR(Tabla1[[#This Row],[Date]])</f>
        <v>2023</v>
      </c>
    </row>
    <row r="7469" spans="1:19" x14ac:dyDescent="0.2">
      <c r="A7469">
        <v>7441</v>
      </c>
      <c r="B7469" s="1">
        <v>44982</v>
      </c>
      <c r="C7469" t="s">
        <v>260</v>
      </c>
      <c r="D7469" t="s">
        <v>332</v>
      </c>
      <c r="E7469">
        <v>1</v>
      </c>
      <c r="F7469" t="s">
        <v>1487</v>
      </c>
      <c r="G7469" t="s">
        <v>263</v>
      </c>
      <c r="H7469" t="s">
        <v>477</v>
      </c>
      <c r="M7469" s="2">
        <v>9000</v>
      </c>
      <c r="N7469" s="2">
        <v>25000</v>
      </c>
      <c r="O7469" s="2">
        <f>IF(Tabla1[[#This Row],[Mov]]="VNT",Tabla1[[#This Row],[Sale]]-Tabla1[[#This Row],[Cost]],-Tabla1[[#This Row],[Cost]]*Tabla1[[#This Row],[Cant]])</f>
        <v>16000</v>
      </c>
      <c r="P7469" s="8">
        <f>IF(Tabla1[[#This Row],[Mov]]="VNT",-Tabla1[[#This Row],[Cant]],Tabla1[[#This Row],[Cant]])</f>
        <v>-1</v>
      </c>
      <c r="Q7469" s="8">
        <f>DAY(Tabla1[[#This Row],[Date]])</f>
        <v>25</v>
      </c>
      <c r="R7469" s="8">
        <f>MONTH(Tabla1[[#This Row],[Date]])</f>
        <v>2</v>
      </c>
      <c r="S7469" s="8">
        <f>YEAR(Tabla1[[#This Row],[Date]])</f>
        <v>2023</v>
      </c>
    </row>
    <row r="7470" spans="1:19" x14ac:dyDescent="0.2">
      <c r="A7470">
        <v>7442</v>
      </c>
      <c r="B7470" s="1">
        <v>44982</v>
      </c>
      <c r="C7470" t="s">
        <v>260</v>
      </c>
      <c r="D7470" t="s">
        <v>332</v>
      </c>
      <c r="E7470">
        <v>1</v>
      </c>
      <c r="F7470" t="s">
        <v>342</v>
      </c>
      <c r="G7470" t="s">
        <v>263</v>
      </c>
      <c r="H7470" t="s">
        <v>477</v>
      </c>
      <c r="M7470" s="2">
        <v>900</v>
      </c>
      <c r="N7470" s="2">
        <v>10000</v>
      </c>
      <c r="O7470" s="2">
        <f>IF(Tabla1[[#This Row],[Mov]]="VNT",Tabla1[[#This Row],[Sale]]-Tabla1[[#This Row],[Cost]],-Tabla1[[#This Row],[Cost]]*Tabla1[[#This Row],[Cant]])</f>
        <v>9100</v>
      </c>
      <c r="P7470" s="8">
        <f>IF(Tabla1[[#This Row],[Mov]]="VNT",-Tabla1[[#This Row],[Cant]],Tabla1[[#This Row],[Cant]])</f>
        <v>-1</v>
      </c>
      <c r="Q7470" s="8">
        <f>DAY(Tabla1[[#This Row],[Date]])</f>
        <v>25</v>
      </c>
      <c r="R7470" s="8">
        <f>MONTH(Tabla1[[#This Row],[Date]])</f>
        <v>2</v>
      </c>
      <c r="S7470" s="8">
        <f>YEAR(Tabla1[[#This Row],[Date]])</f>
        <v>2023</v>
      </c>
    </row>
    <row r="7471" spans="1:19" x14ac:dyDescent="0.2">
      <c r="A7471">
        <v>7443</v>
      </c>
      <c r="B7471" s="1">
        <v>44982</v>
      </c>
      <c r="C7471" t="s">
        <v>260</v>
      </c>
      <c r="D7471" t="s">
        <v>332</v>
      </c>
      <c r="E7471">
        <v>1</v>
      </c>
      <c r="F7471" t="s">
        <v>532</v>
      </c>
      <c r="G7471" t="s">
        <v>273</v>
      </c>
      <c r="H7471" t="s">
        <v>552</v>
      </c>
      <c r="M7471" s="2">
        <v>18000</v>
      </c>
      <c r="N7471" s="2">
        <v>35000</v>
      </c>
      <c r="O7471" s="2">
        <f>IF(Tabla1[[#This Row],[Mov]]="VNT",Tabla1[[#This Row],[Sale]]-Tabla1[[#This Row],[Cost]],-Tabla1[[#This Row],[Cost]]*Tabla1[[#This Row],[Cant]])</f>
        <v>17000</v>
      </c>
      <c r="P7471" s="8">
        <f>IF(Tabla1[[#This Row],[Mov]]="VNT",-Tabla1[[#This Row],[Cant]],Tabla1[[#This Row],[Cant]])</f>
        <v>-1</v>
      </c>
      <c r="Q7471" s="8">
        <f>DAY(Tabla1[[#This Row],[Date]])</f>
        <v>25</v>
      </c>
      <c r="R7471" s="8">
        <f>MONTH(Tabla1[[#This Row],[Date]])</f>
        <v>2</v>
      </c>
      <c r="S7471" s="8">
        <f>YEAR(Tabla1[[#This Row],[Date]])</f>
        <v>2023</v>
      </c>
    </row>
    <row r="7472" spans="1:19" x14ac:dyDescent="0.2">
      <c r="A7472">
        <v>7444</v>
      </c>
      <c r="B7472" s="1">
        <v>44982</v>
      </c>
      <c r="C7472" t="s">
        <v>260</v>
      </c>
      <c r="D7472" t="s">
        <v>332</v>
      </c>
      <c r="E7472">
        <v>1</v>
      </c>
      <c r="F7472" t="s">
        <v>48</v>
      </c>
      <c r="G7472" t="s">
        <v>266</v>
      </c>
      <c r="H7472" t="s">
        <v>2690</v>
      </c>
      <c r="M7472" s="2">
        <v>10000</v>
      </c>
      <c r="N7472" s="2">
        <v>20000</v>
      </c>
      <c r="O7472" s="2">
        <f>IF(Tabla1[[#This Row],[Mov]]="VNT",Tabla1[[#This Row],[Sale]]-Tabla1[[#This Row],[Cost]],-Tabla1[[#This Row],[Cost]]*Tabla1[[#This Row],[Cant]])</f>
        <v>10000</v>
      </c>
      <c r="P7472" s="8">
        <f>IF(Tabla1[[#This Row],[Mov]]="VNT",-Tabla1[[#This Row],[Cant]],Tabla1[[#This Row],[Cant]])</f>
        <v>-1</v>
      </c>
      <c r="Q7472" s="8">
        <f>DAY(Tabla1[[#This Row],[Date]])</f>
        <v>25</v>
      </c>
      <c r="R7472" s="8">
        <f>MONTH(Tabla1[[#This Row],[Date]])</f>
        <v>2</v>
      </c>
      <c r="S7472" s="8">
        <f>YEAR(Tabla1[[#This Row],[Date]])</f>
        <v>2023</v>
      </c>
    </row>
    <row r="7473" spans="1:19" x14ac:dyDescent="0.2">
      <c r="A7473">
        <v>7445</v>
      </c>
      <c r="B7473" s="1">
        <v>44982</v>
      </c>
      <c r="C7473" t="s">
        <v>260</v>
      </c>
      <c r="D7473" t="s">
        <v>332</v>
      </c>
      <c r="E7473">
        <v>1</v>
      </c>
      <c r="F7473" t="s">
        <v>455</v>
      </c>
      <c r="G7473" t="s">
        <v>382</v>
      </c>
      <c r="H7473" t="s">
        <v>509</v>
      </c>
      <c r="M7473" s="2">
        <v>1000</v>
      </c>
      <c r="N7473" s="2">
        <v>4000</v>
      </c>
      <c r="O7473" s="2">
        <f>IF(Tabla1[[#This Row],[Mov]]="VNT",Tabla1[[#This Row],[Sale]]-Tabla1[[#This Row],[Cost]],-Tabla1[[#This Row],[Cost]]*Tabla1[[#This Row],[Cant]])</f>
        <v>3000</v>
      </c>
      <c r="P7473" s="8">
        <f>IF(Tabla1[[#This Row],[Mov]]="VNT",-Tabla1[[#This Row],[Cant]],Tabla1[[#This Row],[Cant]])</f>
        <v>-1</v>
      </c>
      <c r="Q7473" s="8">
        <f>DAY(Tabla1[[#This Row],[Date]])</f>
        <v>25</v>
      </c>
      <c r="R7473" s="8">
        <f>MONTH(Tabla1[[#This Row],[Date]])</f>
        <v>2</v>
      </c>
      <c r="S7473" s="8">
        <f>YEAR(Tabla1[[#This Row],[Date]])</f>
        <v>2023</v>
      </c>
    </row>
    <row r="7474" spans="1:19" x14ac:dyDescent="0.2">
      <c r="A7474">
        <v>7446</v>
      </c>
      <c r="B7474" s="1">
        <v>44982</v>
      </c>
      <c r="C7474" t="s">
        <v>260</v>
      </c>
      <c r="D7474" t="s">
        <v>332</v>
      </c>
      <c r="E7474">
        <v>1</v>
      </c>
      <c r="F7474" t="s">
        <v>116</v>
      </c>
      <c r="G7474" t="s">
        <v>382</v>
      </c>
      <c r="H7474" t="s">
        <v>514</v>
      </c>
      <c r="M7474" s="2">
        <v>3270</v>
      </c>
      <c r="N7474" s="2">
        <v>3500</v>
      </c>
      <c r="O7474" s="2">
        <f>IF(Tabla1[[#This Row],[Mov]]="VNT",Tabla1[[#This Row],[Sale]]-Tabla1[[#This Row],[Cost]],-Tabla1[[#This Row],[Cost]]*Tabla1[[#This Row],[Cant]])</f>
        <v>230</v>
      </c>
      <c r="P7474" s="8">
        <f>IF(Tabla1[[#This Row],[Mov]]="VNT",-Tabla1[[#This Row],[Cant]],Tabla1[[#This Row],[Cant]])</f>
        <v>-1</v>
      </c>
      <c r="Q7474" s="8">
        <f>DAY(Tabla1[[#This Row],[Date]])</f>
        <v>25</v>
      </c>
      <c r="R7474" s="8">
        <f>MONTH(Tabla1[[#This Row],[Date]])</f>
        <v>2</v>
      </c>
      <c r="S7474" s="8">
        <f>YEAR(Tabla1[[#This Row],[Date]])</f>
        <v>2023</v>
      </c>
    </row>
    <row r="7475" spans="1:19" x14ac:dyDescent="0.2">
      <c r="A7475">
        <v>7447</v>
      </c>
      <c r="B7475" s="1">
        <v>44982</v>
      </c>
      <c r="C7475" t="s">
        <v>260</v>
      </c>
      <c r="D7475" t="s">
        <v>332</v>
      </c>
      <c r="E7475">
        <v>1</v>
      </c>
      <c r="F7475" t="s">
        <v>458</v>
      </c>
      <c r="G7475" t="s">
        <v>263</v>
      </c>
      <c r="H7475" t="s">
        <v>1874</v>
      </c>
      <c r="M7475" s="2">
        <v>0</v>
      </c>
      <c r="N7475" s="2">
        <v>2000</v>
      </c>
      <c r="O7475" s="2">
        <f>IF(Tabla1[[#This Row],[Mov]]="VNT",Tabla1[[#This Row],[Sale]]-Tabla1[[#This Row],[Cost]],-Tabla1[[#This Row],[Cost]]*Tabla1[[#This Row],[Cant]])</f>
        <v>2000</v>
      </c>
      <c r="P7475" s="8">
        <f>IF(Tabla1[[#This Row],[Mov]]="VNT",-Tabla1[[#This Row],[Cant]],Tabla1[[#This Row],[Cant]])</f>
        <v>-1</v>
      </c>
      <c r="Q7475" s="8">
        <f>DAY(Tabla1[[#This Row],[Date]])</f>
        <v>25</v>
      </c>
      <c r="R7475" s="8">
        <f>MONTH(Tabla1[[#This Row],[Date]])</f>
        <v>2</v>
      </c>
      <c r="S7475" s="8">
        <f>YEAR(Tabla1[[#This Row],[Date]])</f>
        <v>2023</v>
      </c>
    </row>
    <row r="7476" spans="1:19" x14ac:dyDescent="0.2">
      <c r="A7476">
        <v>7448</v>
      </c>
      <c r="B7476" s="1">
        <v>44982</v>
      </c>
      <c r="C7476" t="s">
        <v>260</v>
      </c>
      <c r="D7476" t="s">
        <v>332</v>
      </c>
      <c r="E7476">
        <v>1</v>
      </c>
      <c r="F7476" t="s">
        <v>342</v>
      </c>
      <c r="G7476" t="s">
        <v>263</v>
      </c>
      <c r="H7476" t="s">
        <v>1874</v>
      </c>
      <c r="M7476" s="2">
        <v>900</v>
      </c>
      <c r="N7476" s="2">
        <v>10000</v>
      </c>
      <c r="O7476" s="2">
        <f>IF(Tabla1[[#This Row],[Mov]]="VNT",Tabla1[[#This Row],[Sale]]-Tabla1[[#This Row],[Cost]],-Tabla1[[#This Row],[Cost]]*Tabla1[[#This Row],[Cant]])</f>
        <v>9100</v>
      </c>
      <c r="P7476" s="8">
        <f>IF(Tabla1[[#This Row],[Mov]]="VNT",-Tabla1[[#This Row],[Cant]],Tabla1[[#This Row],[Cant]])</f>
        <v>-1</v>
      </c>
      <c r="Q7476" s="8">
        <f>DAY(Tabla1[[#This Row],[Date]])</f>
        <v>25</v>
      </c>
      <c r="R7476" s="8">
        <f>MONTH(Tabla1[[#This Row],[Date]])</f>
        <v>2</v>
      </c>
      <c r="S7476" s="8">
        <f>YEAR(Tabla1[[#This Row],[Date]])</f>
        <v>2023</v>
      </c>
    </row>
    <row r="7477" spans="1:19" x14ac:dyDescent="0.2">
      <c r="A7477">
        <v>7449</v>
      </c>
      <c r="B7477" s="1">
        <v>44982</v>
      </c>
      <c r="C7477" t="s">
        <v>260</v>
      </c>
      <c r="D7477" t="s">
        <v>332</v>
      </c>
      <c r="E7477">
        <v>1</v>
      </c>
      <c r="F7477" t="s">
        <v>224</v>
      </c>
      <c r="G7477" t="s">
        <v>263</v>
      </c>
      <c r="H7477" t="s">
        <v>1874</v>
      </c>
      <c r="M7477" s="2">
        <v>8000</v>
      </c>
      <c r="N7477" s="2">
        <v>20000</v>
      </c>
      <c r="O7477" s="2">
        <f>IF(Tabla1[[#This Row],[Mov]]="VNT",Tabla1[[#This Row],[Sale]]-Tabla1[[#This Row],[Cost]],-Tabla1[[#This Row],[Cost]]*Tabla1[[#This Row],[Cant]])</f>
        <v>12000</v>
      </c>
      <c r="P7477" s="8">
        <f>IF(Tabla1[[#This Row],[Mov]]="VNT",-Tabla1[[#This Row],[Cant]],Tabla1[[#This Row],[Cant]])</f>
        <v>-1</v>
      </c>
      <c r="Q7477" s="8">
        <f>DAY(Tabla1[[#This Row],[Date]])</f>
        <v>25</v>
      </c>
      <c r="R7477" s="8">
        <f>MONTH(Tabla1[[#This Row],[Date]])</f>
        <v>2</v>
      </c>
      <c r="S7477" s="8">
        <f>YEAR(Tabla1[[#This Row],[Date]])</f>
        <v>2023</v>
      </c>
    </row>
    <row r="7478" spans="1:19" x14ac:dyDescent="0.2">
      <c r="A7478">
        <v>7450</v>
      </c>
      <c r="B7478" s="1">
        <v>44982</v>
      </c>
      <c r="C7478" t="s">
        <v>260</v>
      </c>
      <c r="D7478" t="s">
        <v>332</v>
      </c>
      <c r="E7478">
        <v>1</v>
      </c>
      <c r="F7478" t="s">
        <v>224</v>
      </c>
      <c r="G7478" t="s">
        <v>860</v>
      </c>
      <c r="H7478" t="s">
        <v>2239</v>
      </c>
      <c r="M7478" s="2">
        <v>9800</v>
      </c>
      <c r="N7478" s="2">
        <v>20000</v>
      </c>
      <c r="O7478" s="2">
        <f>IF(Tabla1[[#This Row],[Mov]]="VNT",Tabla1[[#This Row],[Sale]]-Tabla1[[#This Row],[Cost]],-Tabla1[[#This Row],[Cost]]*Tabla1[[#This Row],[Cant]])</f>
        <v>10200</v>
      </c>
      <c r="P7478" s="8">
        <f>IF(Tabla1[[#This Row],[Mov]]="VNT",-Tabla1[[#This Row],[Cant]],Tabla1[[#This Row],[Cant]])</f>
        <v>-1</v>
      </c>
      <c r="Q7478" s="8">
        <f>DAY(Tabla1[[#This Row],[Date]])</f>
        <v>25</v>
      </c>
      <c r="R7478" s="8">
        <f>MONTH(Tabla1[[#This Row],[Date]])</f>
        <v>2</v>
      </c>
      <c r="S7478" s="8">
        <f>YEAR(Tabla1[[#This Row],[Date]])</f>
        <v>2023</v>
      </c>
    </row>
    <row r="7479" spans="1:19" x14ac:dyDescent="0.2">
      <c r="A7479">
        <v>7451</v>
      </c>
      <c r="B7479" s="1">
        <v>44982</v>
      </c>
      <c r="C7479" t="s">
        <v>260</v>
      </c>
      <c r="D7479" t="s">
        <v>332</v>
      </c>
      <c r="E7479">
        <v>1</v>
      </c>
      <c r="F7479" t="s">
        <v>225</v>
      </c>
      <c r="G7479" t="s">
        <v>860</v>
      </c>
      <c r="H7479" t="s">
        <v>2239</v>
      </c>
      <c r="M7479" s="2">
        <v>1100</v>
      </c>
      <c r="N7479" s="2">
        <v>10000</v>
      </c>
      <c r="O7479" s="2">
        <f>IF(Tabla1[[#This Row],[Mov]]="VNT",Tabla1[[#This Row],[Sale]]-Tabla1[[#This Row],[Cost]],-Tabla1[[#This Row],[Cost]]*Tabla1[[#This Row],[Cant]])</f>
        <v>8900</v>
      </c>
      <c r="P7479" s="8">
        <f>IF(Tabla1[[#This Row],[Mov]]="VNT",-Tabla1[[#This Row],[Cant]],Tabla1[[#This Row],[Cant]])</f>
        <v>-1</v>
      </c>
      <c r="Q7479" s="8">
        <f>DAY(Tabla1[[#This Row],[Date]])</f>
        <v>25</v>
      </c>
      <c r="R7479" s="8">
        <f>MONTH(Tabla1[[#This Row],[Date]])</f>
        <v>2</v>
      </c>
      <c r="S7479" s="8">
        <f>YEAR(Tabla1[[#This Row],[Date]])</f>
        <v>2023</v>
      </c>
    </row>
    <row r="7480" spans="1:19" x14ac:dyDescent="0.2">
      <c r="A7480">
        <v>7452</v>
      </c>
      <c r="B7480" s="1">
        <v>44982</v>
      </c>
      <c r="C7480" t="s">
        <v>260</v>
      </c>
      <c r="D7480" t="s">
        <v>332</v>
      </c>
      <c r="E7480">
        <v>1</v>
      </c>
      <c r="F7480" t="s">
        <v>116</v>
      </c>
      <c r="G7480" t="s">
        <v>347</v>
      </c>
      <c r="H7480" t="s">
        <v>518</v>
      </c>
      <c r="M7480" s="2">
        <v>6074</v>
      </c>
      <c r="N7480" s="2">
        <v>6500</v>
      </c>
      <c r="O7480" s="2">
        <f>IF(Tabla1[[#This Row],[Mov]]="VNT",Tabla1[[#This Row],[Sale]]-Tabla1[[#This Row],[Cost]],-Tabla1[[#This Row],[Cost]]*Tabla1[[#This Row],[Cant]])</f>
        <v>426</v>
      </c>
      <c r="P7480" s="8">
        <f>IF(Tabla1[[#This Row],[Mov]]="VNT",-Tabla1[[#This Row],[Cant]],Tabla1[[#This Row],[Cant]])</f>
        <v>-1</v>
      </c>
      <c r="Q7480" s="8">
        <f>DAY(Tabla1[[#This Row],[Date]])</f>
        <v>25</v>
      </c>
      <c r="R7480" s="8">
        <f>MONTH(Tabla1[[#This Row],[Date]])</f>
        <v>2</v>
      </c>
      <c r="S7480" s="8">
        <f>YEAR(Tabla1[[#This Row],[Date]])</f>
        <v>2023</v>
      </c>
    </row>
    <row r="7481" spans="1:19" x14ac:dyDescent="0.2">
      <c r="A7481">
        <v>7453</v>
      </c>
      <c r="B7481" s="1">
        <v>44982</v>
      </c>
      <c r="C7481" t="s">
        <v>260</v>
      </c>
      <c r="D7481" t="s">
        <v>332</v>
      </c>
      <c r="E7481">
        <v>1</v>
      </c>
      <c r="F7481" t="s">
        <v>342</v>
      </c>
      <c r="G7481" t="s">
        <v>262</v>
      </c>
      <c r="H7481" t="s">
        <v>2691</v>
      </c>
      <c r="M7481" s="2">
        <v>900</v>
      </c>
      <c r="N7481" s="2">
        <v>10000</v>
      </c>
      <c r="O7481" s="2">
        <f>IF(Tabla1[[#This Row],[Mov]]="VNT",Tabla1[[#This Row],[Sale]]-Tabla1[[#This Row],[Cost]],-Tabla1[[#This Row],[Cost]]*Tabla1[[#This Row],[Cant]])</f>
        <v>9100</v>
      </c>
      <c r="P7481" s="8">
        <f>IF(Tabla1[[#This Row],[Mov]]="VNT",-Tabla1[[#This Row],[Cant]],Tabla1[[#This Row],[Cant]])</f>
        <v>-1</v>
      </c>
      <c r="Q7481" s="8">
        <f>DAY(Tabla1[[#This Row],[Date]])</f>
        <v>25</v>
      </c>
      <c r="R7481" s="8">
        <f>MONTH(Tabla1[[#This Row],[Date]])</f>
        <v>2</v>
      </c>
      <c r="S7481" s="8">
        <f>YEAR(Tabla1[[#This Row],[Date]])</f>
        <v>2023</v>
      </c>
    </row>
    <row r="7482" spans="1:19" x14ac:dyDescent="0.2">
      <c r="A7482">
        <v>7454</v>
      </c>
      <c r="B7482" s="1">
        <v>44982</v>
      </c>
      <c r="C7482" t="s">
        <v>260</v>
      </c>
      <c r="D7482" t="s">
        <v>332</v>
      </c>
      <c r="E7482">
        <v>1</v>
      </c>
      <c r="F7482" t="s">
        <v>225</v>
      </c>
      <c r="G7482" t="s">
        <v>262</v>
      </c>
      <c r="H7482" t="s">
        <v>300</v>
      </c>
      <c r="M7482" s="2">
        <v>1100</v>
      </c>
      <c r="N7482" s="2">
        <v>10000</v>
      </c>
      <c r="O7482" s="2">
        <f>IF(Tabla1[[#This Row],[Mov]]="VNT",Tabla1[[#This Row],[Sale]]-Tabla1[[#This Row],[Cost]],-Tabla1[[#This Row],[Cost]]*Tabla1[[#This Row],[Cant]])</f>
        <v>8900</v>
      </c>
      <c r="P7482" s="8">
        <f>IF(Tabla1[[#This Row],[Mov]]="VNT",-Tabla1[[#This Row],[Cant]],Tabla1[[#This Row],[Cant]])</f>
        <v>-1</v>
      </c>
      <c r="Q7482" s="8">
        <f>DAY(Tabla1[[#This Row],[Date]])</f>
        <v>25</v>
      </c>
      <c r="R7482" s="8">
        <f>MONTH(Tabla1[[#This Row],[Date]])</f>
        <v>2</v>
      </c>
      <c r="S7482" s="8">
        <f>YEAR(Tabla1[[#This Row],[Date]])</f>
        <v>2023</v>
      </c>
    </row>
    <row r="7483" spans="1:19" x14ac:dyDescent="0.2">
      <c r="A7483">
        <v>7455</v>
      </c>
      <c r="B7483" s="1">
        <v>44982</v>
      </c>
      <c r="C7483" t="s">
        <v>260</v>
      </c>
      <c r="D7483" t="s">
        <v>332</v>
      </c>
      <c r="E7483">
        <v>1</v>
      </c>
      <c r="F7483" t="s">
        <v>116</v>
      </c>
      <c r="G7483" t="s">
        <v>347</v>
      </c>
      <c r="H7483" t="s">
        <v>518</v>
      </c>
      <c r="M7483" s="2">
        <v>3270</v>
      </c>
      <c r="N7483" s="2">
        <v>3500</v>
      </c>
      <c r="O7483" s="2">
        <f>IF(Tabla1[[#This Row],[Mov]]="VNT",Tabla1[[#This Row],[Sale]]-Tabla1[[#This Row],[Cost]],-Tabla1[[#This Row],[Cost]]*Tabla1[[#This Row],[Cant]])</f>
        <v>230</v>
      </c>
      <c r="P7483" s="8">
        <f>IF(Tabla1[[#This Row],[Mov]]="VNT",-Tabla1[[#This Row],[Cant]],Tabla1[[#This Row],[Cant]])</f>
        <v>-1</v>
      </c>
      <c r="Q7483" s="8">
        <f>DAY(Tabla1[[#This Row],[Date]])</f>
        <v>25</v>
      </c>
      <c r="R7483" s="8">
        <f>MONTH(Tabla1[[#This Row],[Date]])</f>
        <v>2</v>
      </c>
      <c r="S7483" s="8">
        <f>YEAR(Tabla1[[#This Row],[Date]])</f>
        <v>2023</v>
      </c>
    </row>
    <row r="7484" spans="1:19" x14ac:dyDescent="0.2">
      <c r="A7484">
        <v>7456</v>
      </c>
      <c r="B7484" s="1">
        <v>44982</v>
      </c>
      <c r="C7484" t="s">
        <v>260</v>
      </c>
      <c r="D7484" t="s">
        <v>332</v>
      </c>
      <c r="E7484">
        <v>1</v>
      </c>
      <c r="F7484" t="s">
        <v>116</v>
      </c>
      <c r="G7484" t="s">
        <v>347</v>
      </c>
      <c r="H7484" t="s">
        <v>518</v>
      </c>
      <c r="M7484" s="2">
        <v>3270</v>
      </c>
      <c r="N7484" s="2">
        <v>3500</v>
      </c>
      <c r="O7484" s="2">
        <f>IF(Tabla1[[#This Row],[Mov]]="VNT",Tabla1[[#This Row],[Sale]]-Tabla1[[#This Row],[Cost]],-Tabla1[[#This Row],[Cost]]*Tabla1[[#This Row],[Cant]])</f>
        <v>230</v>
      </c>
      <c r="P7484" s="8">
        <f>IF(Tabla1[[#This Row],[Mov]]="VNT",-Tabla1[[#This Row],[Cant]],Tabla1[[#This Row],[Cant]])</f>
        <v>-1</v>
      </c>
      <c r="Q7484" s="8">
        <f>DAY(Tabla1[[#This Row],[Date]])</f>
        <v>25</v>
      </c>
      <c r="R7484" s="8">
        <f>MONTH(Tabla1[[#This Row],[Date]])</f>
        <v>2</v>
      </c>
      <c r="S7484" s="8">
        <f>YEAR(Tabla1[[#This Row],[Date]])</f>
        <v>2023</v>
      </c>
    </row>
    <row r="7485" spans="1:19" x14ac:dyDescent="0.2">
      <c r="A7485">
        <v>7457</v>
      </c>
      <c r="B7485" s="1">
        <v>44982</v>
      </c>
      <c r="C7485" t="s">
        <v>260</v>
      </c>
      <c r="D7485" t="s">
        <v>332</v>
      </c>
      <c r="E7485">
        <v>1</v>
      </c>
      <c r="F7485" t="s">
        <v>586</v>
      </c>
      <c r="G7485" t="s">
        <v>272</v>
      </c>
      <c r="H7485" t="s">
        <v>1776</v>
      </c>
      <c r="M7485" s="2">
        <v>8000</v>
      </c>
      <c r="N7485" s="2">
        <v>20000</v>
      </c>
      <c r="O7485" s="2">
        <f>IF(Tabla1[[#This Row],[Mov]]="VNT",Tabla1[[#This Row],[Sale]]-Tabla1[[#This Row],[Cost]],-Tabla1[[#This Row],[Cost]]*Tabla1[[#This Row],[Cant]])</f>
        <v>12000</v>
      </c>
      <c r="P7485" s="8">
        <f>IF(Tabla1[[#This Row],[Mov]]="VNT",-Tabla1[[#This Row],[Cant]],Tabla1[[#This Row],[Cant]])</f>
        <v>-1</v>
      </c>
      <c r="Q7485" s="8">
        <f>DAY(Tabla1[[#This Row],[Date]])</f>
        <v>25</v>
      </c>
      <c r="R7485" s="8">
        <f>MONTH(Tabla1[[#This Row],[Date]])</f>
        <v>2</v>
      </c>
      <c r="S7485" s="8">
        <f>YEAR(Tabla1[[#This Row],[Date]])</f>
        <v>2023</v>
      </c>
    </row>
    <row r="7486" spans="1:19" x14ac:dyDescent="0.2">
      <c r="A7486">
        <v>7458</v>
      </c>
      <c r="B7486" s="1">
        <v>44982</v>
      </c>
      <c r="C7486" t="s">
        <v>260</v>
      </c>
      <c r="D7486" t="s">
        <v>332</v>
      </c>
      <c r="E7486">
        <v>1</v>
      </c>
      <c r="F7486" t="s">
        <v>225</v>
      </c>
      <c r="G7486" t="s">
        <v>272</v>
      </c>
      <c r="H7486" t="s">
        <v>1776</v>
      </c>
      <c r="M7486" s="2">
        <v>1100</v>
      </c>
      <c r="N7486" s="2">
        <v>10000</v>
      </c>
      <c r="O7486" s="2">
        <f>IF(Tabla1[[#This Row],[Mov]]="VNT",Tabla1[[#This Row],[Sale]]-Tabla1[[#This Row],[Cost]],-Tabla1[[#This Row],[Cost]]*Tabla1[[#This Row],[Cant]])</f>
        <v>8900</v>
      </c>
      <c r="P7486" s="8">
        <f>IF(Tabla1[[#This Row],[Mov]]="VNT",-Tabla1[[#This Row],[Cant]],Tabla1[[#This Row],[Cant]])</f>
        <v>-1</v>
      </c>
      <c r="Q7486" s="8">
        <f>DAY(Tabla1[[#This Row],[Date]])</f>
        <v>25</v>
      </c>
      <c r="R7486" s="8">
        <f>MONTH(Tabla1[[#This Row],[Date]])</f>
        <v>2</v>
      </c>
      <c r="S7486" s="8">
        <f>YEAR(Tabla1[[#This Row],[Date]])</f>
        <v>2023</v>
      </c>
    </row>
    <row r="7487" spans="1:19" x14ac:dyDescent="0.2">
      <c r="A7487">
        <v>7459</v>
      </c>
      <c r="B7487" s="1">
        <v>44982</v>
      </c>
      <c r="C7487" t="s">
        <v>260</v>
      </c>
      <c r="D7487" t="s">
        <v>332</v>
      </c>
      <c r="E7487">
        <v>1</v>
      </c>
      <c r="F7487" t="s">
        <v>15</v>
      </c>
      <c r="G7487" t="s">
        <v>266</v>
      </c>
      <c r="H7487" t="s">
        <v>1222</v>
      </c>
      <c r="M7487" s="2">
        <v>6000</v>
      </c>
      <c r="N7487" s="2">
        <v>15000</v>
      </c>
      <c r="O7487" s="2">
        <f>IF(Tabla1[[#This Row],[Mov]]="VNT",Tabla1[[#This Row],[Sale]]-Tabla1[[#This Row],[Cost]],-Tabla1[[#This Row],[Cost]]*Tabla1[[#This Row],[Cant]])</f>
        <v>9000</v>
      </c>
      <c r="P7487" s="8">
        <f>IF(Tabla1[[#This Row],[Mov]]="VNT",-Tabla1[[#This Row],[Cant]],Tabla1[[#This Row],[Cant]])</f>
        <v>-1</v>
      </c>
      <c r="Q7487" s="8">
        <f>DAY(Tabla1[[#This Row],[Date]])</f>
        <v>25</v>
      </c>
      <c r="R7487" s="8">
        <f>MONTH(Tabla1[[#This Row],[Date]])</f>
        <v>2</v>
      </c>
      <c r="S7487" s="8">
        <f>YEAR(Tabla1[[#This Row],[Date]])</f>
        <v>2023</v>
      </c>
    </row>
    <row r="7488" spans="1:19" x14ac:dyDescent="0.2">
      <c r="A7488">
        <v>7460</v>
      </c>
      <c r="B7488" s="1">
        <v>44982</v>
      </c>
      <c r="C7488" t="s">
        <v>260</v>
      </c>
      <c r="D7488" t="s">
        <v>332</v>
      </c>
      <c r="E7488">
        <v>1</v>
      </c>
      <c r="F7488" t="s">
        <v>26</v>
      </c>
      <c r="G7488" t="s">
        <v>264</v>
      </c>
      <c r="H7488" t="s">
        <v>16</v>
      </c>
      <c r="M7488" s="2">
        <v>8000</v>
      </c>
      <c r="N7488" s="2">
        <v>18000</v>
      </c>
      <c r="O7488" s="2">
        <f>IF(Tabla1[[#This Row],[Mov]]="VNT",Tabla1[[#This Row],[Sale]]-Tabla1[[#This Row],[Cost]],-Tabla1[[#This Row],[Cost]]*Tabla1[[#This Row],[Cant]])</f>
        <v>10000</v>
      </c>
      <c r="P7488" s="8">
        <f>IF(Tabla1[[#This Row],[Mov]]="VNT",-Tabla1[[#This Row],[Cant]],Tabla1[[#This Row],[Cant]])</f>
        <v>-1</v>
      </c>
      <c r="Q7488" s="8">
        <f>DAY(Tabla1[[#This Row],[Date]])</f>
        <v>25</v>
      </c>
      <c r="R7488" s="8">
        <f>MONTH(Tabla1[[#This Row],[Date]])</f>
        <v>2</v>
      </c>
      <c r="S7488" s="8">
        <f>YEAR(Tabla1[[#This Row],[Date]])</f>
        <v>2023</v>
      </c>
    </row>
    <row r="7489" spans="1:19" x14ac:dyDescent="0.2">
      <c r="A7489">
        <v>7461</v>
      </c>
      <c r="B7489" s="1">
        <v>44982</v>
      </c>
      <c r="C7489" t="s">
        <v>260</v>
      </c>
      <c r="D7489" t="s">
        <v>332</v>
      </c>
      <c r="E7489">
        <v>1</v>
      </c>
      <c r="F7489" t="s">
        <v>21</v>
      </c>
      <c r="G7489" t="s">
        <v>272</v>
      </c>
      <c r="H7489" t="s">
        <v>1522</v>
      </c>
      <c r="M7489" s="2">
        <v>2800</v>
      </c>
      <c r="N7489" s="2">
        <v>10000</v>
      </c>
      <c r="O7489" s="2">
        <f>IF(Tabla1[[#This Row],[Mov]]="VNT",Tabla1[[#This Row],[Sale]]-Tabla1[[#This Row],[Cost]],-Tabla1[[#This Row],[Cost]]*Tabla1[[#This Row],[Cant]])</f>
        <v>7200</v>
      </c>
      <c r="P7489" s="8">
        <f>IF(Tabla1[[#This Row],[Mov]]="VNT",-Tabla1[[#This Row],[Cant]],Tabla1[[#This Row],[Cant]])</f>
        <v>-1</v>
      </c>
      <c r="Q7489" s="8">
        <f>DAY(Tabla1[[#This Row],[Date]])</f>
        <v>25</v>
      </c>
      <c r="R7489" s="8">
        <f>MONTH(Tabla1[[#This Row],[Date]])</f>
        <v>2</v>
      </c>
      <c r="S7489" s="8">
        <f>YEAR(Tabla1[[#This Row],[Date]])</f>
        <v>2023</v>
      </c>
    </row>
    <row r="7490" spans="1:19" x14ac:dyDescent="0.2">
      <c r="A7490">
        <v>7462</v>
      </c>
      <c r="B7490" s="1">
        <v>44981</v>
      </c>
      <c r="C7490" t="s">
        <v>261</v>
      </c>
      <c r="D7490" t="s">
        <v>659</v>
      </c>
      <c r="E7490">
        <v>1</v>
      </c>
      <c r="F7490" t="s">
        <v>26</v>
      </c>
      <c r="G7490" t="s">
        <v>273</v>
      </c>
      <c r="H7490" t="s">
        <v>2520</v>
      </c>
      <c r="M7490" s="2">
        <v>20000</v>
      </c>
      <c r="N7490" s="2">
        <v>59000</v>
      </c>
      <c r="O7490" s="2">
        <f>IF(Tabla1[[#This Row],[Mov]]="VNT",Tabla1[[#This Row],[Sale]]-Tabla1[[#This Row],[Cost]],-Tabla1[[#This Row],[Cost]]*Tabla1[[#This Row],[Cant]])</f>
        <v>-20000</v>
      </c>
      <c r="P7490" s="8">
        <f>IF(Tabla1[[#This Row],[Mov]]="VNT",-Tabla1[[#This Row],[Cant]],Tabla1[[#This Row],[Cant]])</f>
        <v>1</v>
      </c>
      <c r="Q7490" s="8">
        <f>DAY(Tabla1[[#This Row],[Date]])</f>
        <v>24</v>
      </c>
      <c r="R7490" s="8">
        <f>MONTH(Tabla1[[#This Row],[Date]])</f>
        <v>2</v>
      </c>
      <c r="S7490" s="8">
        <f>YEAR(Tabla1[[#This Row],[Date]])</f>
        <v>2023</v>
      </c>
    </row>
    <row r="7491" spans="1:19" x14ac:dyDescent="0.2">
      <c r="A7491">
        <v>7463</v>
      </c>
      <c r="B7491" s="1">
        <v>44978</v>
      </c>
      <c r="C7491" t="s">
        <v>261</v>
      </c>
      <c r="D7491" t="s">
        <v>659</v>
      </c>
      <c r="E7491">
        <v>5</v>
      </c>
      <c r="F7491" t="s">
        <v>21</v>
      </c>
      <c r="G7491" t="s">
        <v>272</v>
      </c>
      <c r="H7491" t="s">
        <v>671</v>
      </c>
      <c r="L7491" t="s">
        <v>2692</v>
      </c>
      <c r="M7491" s="2">
        <v>3400</v>
      </c>
      <c r="N7491" s="2">
        <v>15000</v>
      </c>
      <c r="O7491" s="2">
        <f>IF(Tabla1[[#This Row],[Mov]]="VNT",Tabla1[[#This Row],[Sale]]-Tabla1[[#This Row],[Cost]],-Tabla1[[#This Row],[Cost]]*Tabla1[[#This Row],[Cant]])</f>
        <v>-17000</v>
      </c>
      <c r="P7491" s="8">
        <f>IF(Tabla1[[#This Row],[Mov]]="VNT",-Tabla1[[#This Row],[Cant]],Tabla1[[#This Row],[Cant]])</f>
        <v>5</v>
      </c>
      <c r="Q7491" s="8">
        <f>DAY(Tabla1[[#This Row],[Date]])</f>
        <v>21</v>
      </c>
      <c r="R7491" s="8">
        <f>MONTH(Tabla1[[#This Row],[Date]])</f>
        <v>2</v>
      </c>
      <c r="S7491" s="8">
        <f>YEAR(Tabla1[[#This Row],[Date]])</f>
        <v>2023</v>
      </c>
    </row>
    <row r="7492" spans="1:19" x14ac:dyDescent="0.2">
      <c r="A7492">
        <v>7464</v>
      </c>
      <c r="B7492" s="1">
        <v>44978</v>
      </c>
      <c r="C7492" t="s">
        <v>261</v>
      </c>
      <c r="D7492" t="s">
        <v>659</v>
      </c>
      <c r="E7492">
        <v>5</v>
      </c>
      <c r="F7492" t="s">
        <v>21</v>
      </c>
      <c r="G7492" t="s">
        <v>272</v>
      </c>
      <c r="H7492" t="s">
        <v>24</v>
      </c>
      <c r="L7492" t="s">
        <v>2692</v>
      </c>
      <c r="M7492" s="2">
        <v>3500</v>
      </c>
      <c r="N7492" s="2">
        <v>12000</v>
      </c>
      <c r="O7492" s="2">
        <f>IF(Tabla1[[#This Row],[Mov]]="VNT",Tabla1[[#This Row],[Sale]]-Tabla1[[#This Row],[Cost]],-Tabla1[[#This Row],[Cost]]*Tabla1[[#This Row],[Cant]])</f>
        <v>-17500</v>
      </c>
      <c r="P7492" s="8">
        <f>IF(Tabla1[[#This Row],[Mov]]="VNT",-Tabla1[[#This Row],[Cant]],Tabla1[[#This Row],[Cant]])</f>
        <v>5</v>
      </c>
      <c r="Q7492" s="8">
        <f>DAY(Tabla1[[#This Row],[Date]])</f>
        <v>21</v>
      </c>
      <c r="R7492" s="8">
        <f>MONTH(Tabla1[[#This Row],[Date]])</f>
        <v>2</v>
      </c>
      <c r="S7492" s="8">
        <f>YEAR(Tabla1[[#This Row],[Date]])</f>
        <v>2023</v>
      </c>
    </row>
    <row r="7493" spans="1:19" x14ac:dyDescent="0.2">
      <c r="A7493">
        <v>7465</v>
      </c>
      <c r="B7493" s="1">
        <v>44978</v>
      </c>
      <c r="C7493" t="s">
        <v>261</v>
      </c>
      <c r="D7493" t="s">
        <v>659</v>
      </c>
      <c r="E7493">
        <v>6</v>
      </c>
      <c r="F7493" t="s">
        <v>224</v>
      </c>
      <c r="G7493" t="s">
        <v>860</v>
      </c>
      <c r="H7493" t="s">
        <v>2693</v>
      </c>
      <c r="L7493" t="s">
        <v>2692</v>
      </c>
      <c r="M7493" s="2">
        <v>9800</v>
      </c>
      <c r="N7493" s="2">
        <v>2000</v>
      </c>
      <c r="O7493" s="2">
        <f>IF(Tabla1[[#This Row],[Mov]]="VNT",Tabla1[[#This Row],[Sale]]-Tabla1[[#This Row],[Cost]],-Tabla1[[#This Row],[Cost]]*Tabla1[[#This Row],[Cant]])</f>
        <v>-58800</v>
      </c>
      <c r="P7493" s="8">
        <f>IF(Tabla1[[#This Row],[Mov]]="VNT",-Tabla1[[#This Row],[Cant]],Tabla1[[#This Row],[Cant]])</f>
        <v>6</v>
      </c>
      <c r="Q7493" s="8">
        <f>DAY(Tabla1[[#This Row],[Date]])</f>
        <v>21</v>
      </c>
      <c r="R7493" s="8">
        <f>MONTH(Tabla1[[#This Row],[Date]])</f>
        <v>2</v>
      </c>
      <c r="S7493" s="8">
        <f>YEAR(Tabla1[[#This Row],[Date]])</f>
        <v>2023</v>
      </c>
    </row>
    <row r="7494" spans="1:19" x14ac:dyDescent="0.2">
      <c r="A7494">
        <v>7466</v>
      </c>
      <c r="B7494" s="1">
        <v>44978</v>
      </c>
      <c r="C7494" t="s">
        <v>261</v>
      </c>
      <c r="D7494" t="s">
        <v>659</v>
      </c>
      <c r="E7494">
        <v>6</v>
      </c>
      <c r="F7494" t="s">
        <v>224</v>
      </c>
      <c r="G7494" t="s">
        <v>860</v>
      </c>
      <c r="H7494" t="s">
        <v>2239</v>
      </c>
      <c r="L7494" t="s">
        <v>2692</v>
      </c>
      <c r="M7494" s="2">
        <v>9800</v>
      </c>
      <c r="N7494" s="2">
        <v>2000</v>
      </c>
      <c r="O7494" s="2">
        <f>IF(Tabla1[[#This Row],[Mov]]="VNT",Tabla1[[#This Row],[Sale]]-Tabla1[[#This Row],[Cost]],-Tabla1[[#This Row],[Cost]]*Tabla1[[#This Row],[Cant]])</f>
        <v>-58800</v>
      </c>
      <c r="P7494" s="8">
        <f>IF(Tabla1[[#This Row],[Mov]]="VNT",-Tabla1[[#This Row],[Cant]],Tabla1[[#This Row],[Cant]])</f>
        <v>6</v>
      </c>
      <c r="Q7494" s="8">
        <f>DAY(Tabla1[[#This Row],[Date]])</f>
        <v>21</v>
      </c>
      <c r="R7494" s="8">
        <f>MONTH(Tabla1[[#This Row],[Date]])</f>
        <v>2</v>
      </c>
      <c r="S7494" s="8">
        <f>YEAR(Tabla1[[#This Row],[Date]])</f>
        <v>2023</v>
      </c>
    </row>
    <row r="7495" spans="1:19" x14ac:dyDescent="0.2">
      <c r="A7495">
        <v>7467</v>
      </c>
      <c r="B7495" s="1">
        <v>44981</v>
      </c>
      <c r="C7495" t="s">
        <v>261</v>
      </c>
      <c r="D7495" t="s">
        <v>525</v>
      </c>
      <c r="E7495">
        <v>4</v>
      </c>
      <c r="F7495" t="s">
        <v>526</v>
      </c>
      <c r="G7495" t="s">
        <v>266</v>
      </c>
      <c r="H7495" t="s">
        <v>527</v>
      </c>
      <c r="M7495" s="2">
        <v>30000</v>
      </c>
      <c r="N7495" s="2">
        <v>45000</v>
      </c>
      <c r="O7495" s="2">
        <f>IF(Tabla1[[#This Row],[Mov]]="VNT",Tabla1[[#This Row],[Sale]]-Tabla1[[#This Row],[Cost]],-Tabla1[[#This Row],[Cost]]*Tabla1[[#This Row],[Cant]])</f>
        <v>-120000</v>
      </c>
      <c r="P7495" s="8">
        <f>IF(Tabla1[[#This Row],[Mov]]="VNT",-Tabla1[[#This Row],[Cant]],Tabla1[[#This Row],[Cant]])</f>
        <v>4</v>
      </c>
      <c r="Q7495" s="8">
        <f>DAY(Tabla1[[#This Row],[Date]])</f>
        <v>24</v>
      </c>
      <c r="R7495" s="8">
        <f>MONTH(Tabla1[[#This Row],[Date]])</f>
        <v>2</v>
      </c>
      <c r="S7495" s="8">
        <f>YEAR(Tabla1[[#This Row],[Date]])</f>
        <v>2023</v>
      </c>
    </row>
    <row r="7496" spans="1:19" x14ac:dyDescent="0.2">
      <c r="A7496">
        <v>7468</v>
      </c>
      <c r="B7496" s="1">
        <v>44981</v>
      </c>
      <c r="C7496" t="s">
        <v>261</v>
      </c>
      <c r="D7496" t="s">
        <v>525</v>
      </c>
      <c r="E7496">
        <v>1</v>
      </c>
      <c r="F7496" t="s">
        <v>2694</v>
      </c>
      <c r="G7496" t="s">
        <v>266</v>
      </c>
      <c r="H7496" t="s">
        <v>2695</v>
      </c>
      <c r="M7496" s="2">
        <v>35000</v>
      </c>
      <c r="N7496" s="2">
        <v>0</v>
      </c>
      <c r="O7496" s="2">
        <f>IF(Tabla1[[#This Row],[Mov]]="VNT",Tabla1[[#This Row],[Sale]]-Tabla1[[#This Row],[Cost]],-Tabla1[[#This Row],[Cost]]*Tabla1[[#This Row],[Cant]])</f>
        <v>-35000</v>
      </c>
      <c r="P7496" s="8">
        <f>IF(Tabla1[[#This Row],[Mov]]="VNT",-Tabla1[[#This Row],[Cant]],Tabla1[[#This Row],[Cant]])</f>
        <v>1</v>
      </c>
      <c r="Q7496" s="8">
        <f>DAY(Tabla1[[#This Row],[Date]])</f>
        <v>24</v>
      </c>
      <c r="R7496" s="8">
        <f>MONTH(Tabla1[[#This Row],[Date]])</f>
        <v>2</v>
      </c>
      <c r="S7496" s="8">
        <f>YEAR(Tabla1[[#This Row],[Date]])</f>
        <v>2023</v>
      </c>
    </row>
    <row r="7497" spans="1:19" x14ac:dyDescent="0.2">
      <c r="A7497">
        <v>7469</v>
      </c>
      <c r="B7497" s="1">
        <v>44981</v>
      </c>
      <c r="C7497" t="s">
        <v>261</v>
      </c>
      <c r="D7497" t="s">
        <v>892</v>
      </c>
      <c r="E7497">
        <v>1</v>
      </c>
      <c r="F7497" t="s">
        <v>1193</v>
      </c>
      <c r="G7497" t="s">
        <v>263</v>
      </c>
      <c r="H7497" t="s">
        <v>2696</v>
      </c>
      <c r="M7497" s="2">
        <v>12000</v>
      </c>
      <c r="N7497" s="2">
        <v>25000</v>
      </c>
      <c r="O7497" s="2">
        <f>IF(Tabla1[[#This Row],[Mov]]="VNT",Tabla1[[#This Row],[Sale]]-Tabla1[[#This Row],[Cost]],-Tabla1[[#This Row],[Cost]]*Tabla1[[#This Row],[Cant]])</f>
        <v>-12000</v>
      </c>
      <c r="P7497" s="8">
        <f>IF(Tabla1[[#This Row],[Mov]]="VNT",-Tabla1[[#This Row],[Cant]],Tabla1[[#This Row],[Cant]])</f>
        <v>1</v>
      </c>
      <c r="Q7497" s="8">
        <f>DAY(Tabla1[[#This Row],[Date]])</f>
        <v>24</v>
      </c>
      <c r="R7497" s="8">
        <f>MONTH(Tabla1[[#This Row],[Date]])</f>
        <v>2</v>
      </c>
      <c r="S7497" s="8">
        <f>YEAR(Tabla1[[#This Row],[Date]])</f>
        <v>2023</v>
      </c>
    </row>
    <row r="7498" spans="1:19" x14ac:dyDescent="0.2">
      <c r="A7498">
        <v>7470</v>
      </c>
      <c r="B7498" s="1">
        <v>44981</v>
      </c>
      <c r="C7498" t="s">
        <v>261</v>
      </c>
      <c r="D7498" t="s">
        <v>892</v>
      </c>
      <c r="E7498">
        <v>1</v>
      </c>
      <c r="F7498" t="s">
        <v>1152</v>
      </c>
      <c r="G7498" t="s">
        <v>263</v>
      </c>
      <c r="H7498" t="s">
        <v>767</v>
      </c>
      <c r="M7498" s="2">
        <v>8000</v>
      </c>
      <c r="N7498" s="2">
        <v>30000</v>
      </c>
      <c r="O7498" s="2">
        <f>IF(Tabla1[[#This Row],[Mov]]="VNT",Tabla1[[#This Row],[Sale]]-Tabla1[[#This Row],[Cost]],-Tabla1[[#This Row],[Cost]]*Tabla1[[#This Row],[Cant]])</f>
        <v>-8000</v>
      </c>
      <c r="P7498" s="8">
        <f>IF(Tabla1[[#This Row],[Mov]]="VNT",-Tabla1[[#This Row],[Cant]],Tabla1[[#This Row],[Cant]])</f>
        <v>1</v>
      </c>
      <c r="Q7498" s="8">
        <f>DAY(Tabla1[[#This Row],[Date]])</f>
        <v>24</v>
      </c>
      <c r="R7498" s="8">
        <f>MONTH(Tabla1[[#This Row],[Date]])</f>
        <v>2</v>
      </c>
      <c r="S7498" s="8">
        <f>YEAR(Tabla1[[#This Row],[Date]])</f>
        <v>2023</v>
      </c>
    </row>
    <row r="7499" spans="1:19" x14ac:dyDescent="0.2">
      <c r="A7499">
        <v>7471</v>
      </c>
      <c r="B7499" s="1">
        <v>44981</v>
      </c>
      <c r="C7499" t="s">
        <v>261</v>
      </c>
      <c r="D7499" t="s">
        <v>892</v>
      </c>
      <c r="E7499">
        <v>1</v>
      </c>
      <c r="F7499" t="s">
        <v>1152</v>
      </c>
      <c r="G7499" t="s">
        <v>263</v>
      </c>
      <c r="H7499" t="s">
        <v>2696</v>
      </c>
      <c r="M7499" s="2">
        <v>12000</v>
      </c>
      <c r="N7499" s="2">
        <v>35000</v>
      </c>
      <c r="O7499" s="2">
        <f>IF(Tabla1[[#This Row],[Mov]]="VNT",Tabla1[[#This Row],[Sale]]-Tabla1[[#This Row],[Cost]],-Tabla1[[#This Row],[Cost]]*Tabla1[[#This Row],[Cant]])</f>
        <v>-12000</v>
      </c>
      <c r="P7499" s="8">
        <f>IF(Tabla1[[#This Row],[Mov]]="VNT",-Tabla1[[#This Row],[Cant]],Tabla1[[#This Row],[Cant]])</f>
        <v>1</v>
      </c>
      <c r="Q7499" s="8">
        <f>DAY(Tabla1[[#This Row],[Date]])</f>
        <v>24</v>
      </c>
      <c r="R7499" s="8">
        <f>MONTH(Tabla1[[#This Row],[Date]])</f>
        <v>2</v>
      </c>
      <c r="S7499" s="8">
        <f>YEAR(Tabla1[[#This Row],[Date]])</f>
        <v>2023</v>
      </c>
    </row>
    <row r="7500" spans="1:19" x14ac:dyDescent="0.2">
      <c r="A7500">
        <v>7472</v>
      </c>
      <c r="B7500" s="1">
        <v>44981</v>
      </c>
      <c r="C7500" t="s">
        <v>261</v>
      </c>
      <c r="D7500" t="s">
        <v>892</v>
      </c>
      <c r="E7500">
        <v>1</v>
      </c>
      <c r="F7500" t="s">
        <v>386</v>
      </c>
      <c r="G7500" t="s">
        <v>263</v>
      </c>
      <c r="H7500" t="s">
        <v>2696</v>
      </c>
      <c r="M7500" s="2">
        <v>70000</v>
      </c>
      <c r="N7500" s="2">
        <v>130000</v>
      </c>
      <c r="O7500" s="2">
        <f>IF(Tabla1[[#This Row],[Mov]]="VNT",Tabla1[[#This Row],[Sale]]-Tabla1[[#This Row],[Cost]],-Tabla1[[#This Row],[Cost]]*Tabla1[[#This Row],[Cant]])</f>
        <v>-70000</v>
      </c>
      <c r="P7500" s="8">
        <f>IF(Tabla1[[#This Row],[Mov]]="VNT",-Tabla1[[#This Row],[Cant]],Tabla1[[#This Row],[Cant]])</f>
        <v>1</v>
      </c>
      <c r="Q7500" s="8">
        <f>DAY(Tabla1[[#This Row],[Date]])</f>
        <v>24</v>
      </c>
      <c r="R7500" s="8">
        <f>MONTH(Tabla1[[#This Row],[Date]])</f>
        <v>2</v>
      </c>
      <c r="S7500" s="8">
        <f>YEAR(Tabla1[[#This Row],[Date]])</f>
        <v>2023</v>
      </c>
    </row>
    <row r="7501" spans="1:19" x14ac:dyDescent="0.2">
      <c r="A7501">
        <v>7473</v>
      </c>
      <c r="B7501" s="1">
        <v>44981</v>
      </c>
      <c r="C7501" t="s">
        <v>261</v>
      </c>
      <c r="D7501" t="s">
        <v>892</v>
      </c>
      <c r="E7501">
        <v>1</v>
      </c>
      <c r="F7501" t="s">
        <v>386</v>
      </c>
      <c r="G7501" t="s">
        <v>263</v>
      </c>
      <c r="H7501" t="s">
        <v>2696</v>
      </c>
      <c r="M7501" s="2">
        <v>70000</v>
      </c>
      <c r="N7501" s="2">
        <v>130000</v>
      </c>
      <c r="O7501" s="2">
        <f>IF(Tabla1[[#This Row],[Mov]]="VNT",Tabla1[[#This Row],[Sale]]-Tabla1[[#This Row],[Cost]],-Tabla1[[#This Row],[Cost]]*Tabla1[[#This Row],[Cant]])</f>
        <v>-70000</v>
      </c>
      <c r="P7501" s="8">
        <f>IF(Tabla1[[#This Row],[Mov]]="VNT",-Tabla1[[#This Row],[Cant]],Tabla1[[#This Row],[Cant]])</f>
        <v>1</v>
      </c>
      <c r="Q7501" s="8">
        <f>DAY(Tabla1[[#This Row],[Date]])</f>
        <v>24</v>
      </c>
      <c r="R7501" s="8">
        <f>MONTH(Tabla1[[#This Row],[Date]])</f>
        <v>2</v>
      </c>
      <c r="S7501" s="8">
        <f>YEAR(Tabla1[[#This Row],[Date]])</f>
        <v>2023</v>
      </c>
    </row>
    <row r="7502" spans="1:19" x14ac:dyDescent="0.2">
      <c r="A7502">
        <v>7474</v>
      </c>
      <c r="B7502" s="1">
        <v>44981</v>
      </c>
      <c r="C7502" t="s">
        <v>261</v>
      </c>
      <c r="D7502" t="s">
        <v>892</v>
      </c>
      <c r="E7502">
        <v>1</v>
      </c>
      <c r="F7502" t="s">
        <v>386</v>
      </c>
      <c r="G7502" t="s">
        <v>272</v>
      </c>
      <c r="H7502" t="s">
        <v>308</v>
      </c>
      <c r="M7502" s="2">
        <v>68000</v>
      </c>
      <c r="N7502" s="2">
        <v>130000</v>
      </c>
      <c r="O7502" s="2">
        <f>IF(Tabla1[[#This Row],[Mov]]="VNT",Tabla1[[#This Row],[Sale]]-Tabla1[[#This Row],[Cost]],-Tabla1[[#This Row],[Cost]]*Tabla1[[#This Row],[Cant]])</f>
        <v>-68000</v>
      </c>
      <c r="P7502" s="8">
        <f>IF(Tabla1[[#This Row],[Mov]]="VNT",-Tabla1[[#This Row],[Cant]],Tabla1[[#This Row],[Cant]])</f>
        <v>1</v>
      </c>
      <c r="Q7502" s="8">
        <f>DAY(Tabla1[[#This Row],[Date]])</f>
        <v>24</v>
      </c>
      <c r="R7502" s="8">
        <f>MONTH(Tabla1[[#This Row],[Date]])</f>
        <v>2</v>
      </c>
      <c r="S7502" s="8">
        <f>YEAR(Tabla1[[#This Row],[Date]])</f>
        <v>2023</v>
      </c>
    </row>
    <row r="7503" spans="1:19" x14ac:dyDescent="0.2">
      <c r="A7503">
        <v>7475</v>
      </c>
      <c r="B7503" s="1">
        <v>44981</v>
      </c>
      <c r="C7503" t="s">
        <v>261</v>
      </c>
      <c r="D7503" t="s">
        <v>892</v>
      </c>
      <c r="E7503">
        <v>1</v>
      </c>
      <c r="F7503" t="s">
        <v>1193</v>
      </c>
      <c r="G7503" t="s">
        <v>272</v>
      </c>
      <c r="H7503" t="s">
        <v>308</v>
      </c>
      <c r="M7503" s="2">
        <v>6000</v>
      </c>
      <c r="N7503" s="2">
        <v>20000</v>
      </c>
      <c r="O7503" s="2">
        <f>IF(Tabla1[[#This Row],[Mov]]="VNT",Tabla1[[#This Row],[Sale]]-Tabla1[[#This Row],[Cost]],-Tabla1[[#This Row],[Cost]]*Tabla1[[#This Row],[Cant]])</f>
        <v>-6000</v>
      </c>
      <c r="P7503" s="8">
        <f>IF(Tabla1[[#This Row],[Mov]]="VNT",-Tabla1[[#This Row],[Cant]],Tabla1[[#This Row],[Cant]])</f>
        <v>1</v>
      </c>
      <c r="Q7503" s="8">
        <f>DAY(Tabla1[[#This Row],[Date]])</f>
        <v>24</v>
      </c>
      <c r="R7503" s="8">
        <f>MONTH(Tabla1[[#This Row],[Date]])</f>
        <v>2</v>
      </c>
      <c r="S7503" s="8">
        <f>YEAR(Tabla1[[#This Row],[Date]])</f>
        <v>2023</v>
      </c>
    </row>
    <row r="7504" spans="1:19" x14ac:dyDescent="0.2">
      <c r="A7504">
        <v>7476</v>
      </c>
      <c r="B7504" s="1">
        <v>44981</v>
      </c>
      <c r="C7504" t="s">
        <v>261</v>
      </c>
      <c r="D7504" t="s">
        <v>892</v>
      </c>
      <c r="E7504">
        <v>1</v>
      </c>
      <c r="F7504" t="s">
        <v>1487</v>
      </c>
      <c r="G7504" t="s">
        <v>263</v>
      </c>
      <c r="H7504" t="s">
        <v>477</v>
      </c>
      <c r="M7504" s="2">
        <v>9000</v>
      </c>
      <c r="N7504" s="2">
        <v>35000</v>
      </c>
      <c r="O7504" s="2">
        <f>IF(Tabla1[[#This Row],[Mov]]="VNT",Tabla1[[#This Row],[Sale]]-Tabla1[[#This Row],[Cost]],-Tabla1[[#This Row],[Cost]]*Tabla1[[#This Row],[Cant]])</f>
        <v>-9000</v>
      </c>
      <c r="P7504" s="8">
        <f>IF(Tabla1[[#This Row],[Mov]]="VNT",-Tabla1[[#This Row],[Cant]],Tabla1[[#This Row],[Cant]])</f>
        <v>1</v>
      </c>
      <c r="Q7504" s="8">
        <f>DAY(Tabla1[[#This Row],[Date]])</f>
        <v>24</v>
      </c>
      <c r="R7504" s="8">
        <f>MONTH(Tabla1[[#This Row],[Date]])</f>
        <v>2</v>
      </c>
      <c r="S7504" s="8">
        <f>YEAR(Tabla1[[#This Row],[Date]])</f>
        <v>2023</v>
      </c>
    </row>
    <row r="7505" spans="1:19" x14ac:dyDescent="0.2">
      <c r="A7505">
        <v>7477</v>
      </c>
      <c r="B7505" s="1">
        <v>44981</v>
      </c>
      <c r="C7505" t="s">
        <v>261</v>
      </c>
      <c r="D7505" t="s">
        <v>892</v>
      </c>
      <c r="E7505">
        <v>1</v>
      </c>
      <c r="F7505" t="s">
        <v>1762</v>
      </c>
      <c r="G7505" t="s">
        <v>263</v>
      </c>
      <c r="H7505" t="s">
        <v>2696</v>
      </c>
      <c r="M7505" s="2">
        <v>22000</v>
      </c>
      <c r="N7505" s="2">
        <v>45000</v>
      </c>
      <c r="O7505" s="2">
        <f>IF(Tabla1[[#This Row],[Mov]]="VNT",Tabla1[[#This Row],[Sale]]-Tabla1[[#This Row],[Cost]],-Tabla1[[#This Row],[Cost]]*Tabla1[[#This Row],[Cant]])</f>
        <v>-22000</v>
      </c>
      <c r="P7505" s="8">
        <f>IF(Tabla1[[#This Row],[Mov]]="VNT",-Tabla1[[#This Row],[Cant]],Tabla1[[#This Row],[Cant]])</f>
        <v>1</v>
      </c>
      <c r="Q7505" s="8">
        <f>DAY(Tabla1[[#This Row],[Date]])</f>
        <v>24</v>
      </c>
      <c r="R7505" s="8">
        <f>MONTH(Tabla1[[#This Row],[Date]])</f>
        <v>2</v>
      </c>
      <c r="S7505" s="8">
        <f>YEAR(Tabla1[[#This Row],[Date]])</f>
        <v>2023</v>
      </c>
    </row>
    <row r="7506" spans="1:19" x14ac:dyDescent="0.2">
      <c r="A7506">
        <v>7478</v>
      </c>
      <c r="B7506" s="1">
        <v>44981</v>
      </c>
      <c r="C7506" t="s">
        <v>261</v>
      </c>
      <c r="D7506" t="s">
        <v>1569</v>
      </c>
      <c r="E7506">
        <v>6</v>
      </c>
      <c r="F7506" t="s">
        <v>1958</v>
      </c>
      <c r="G7506" t="s">
        <v>273</v>
      </c>
      <c r="H7506" t="s">
        <v>2697</v>
      </c>
      <c r="M7506" s="2">
        <v>8000</v>
      </c>
      <c r="N7506" s="2">
        <v>15000</v>
      </c>
      <c r="O7506" s="2">
        <f>IF(Tabla1[[#This Row],[Mov]]="VNT",Tabla1[[#This Row],[Sale]]-Tabla1[[#This Row],[Cost]],-Tabla1[[#This Row],[Cost]]*Tabla1[[#This Row],[Cant]])</f>
        <v>-48000</v>
      </c>
      <c r="P7506" s="8">
        <f>IF(Tabla1[[#This Row],[Mov]]="VNT",-Tabla1[[#This Row],[Cant]],Tabla1[[#This Row],[Cant]])</f>
        <v>6</v>
      </c>
      <c r="Q7506" s="8">
        <f>DAY(Tabla1[[#This Row],[Date]])</f>
        <v>24</v>
      </c>
      <c r="R7506" s="8">
        <f>MONTH(Tabla1[[#This Row],[Date]])</f>
        <v>2</v>
      </c>
      <c r="S7506" s="8">
        <f>YEAR(Tabla1[[#This Row],[Date]])</f>
        <v>2023</v>
      </c>
    </row>
    <row r="7507" spans="1:19" x14ac:dyDescent="0.2">
      <c r="A7507">
        <v>7479</v>
      </c>
      <c r="B7507" s="1">
        <v>44981</v>
      </c>
      <c r="C7507" t="s">
        <v>261</v>
      </c>
      <c r="D7507" t="s">
        <v>1569</v>
      </c>
      <c r="E7507">
        <v>4</v>
      </c>
      <c r="F7507" t="s">
        <v>224</v>
      </c>
      <c r="G7507" t="s">
        <v>589</v>
      </c>
      <c r="H7507" t="s">
        <v>1173</v>
      </c>
      <c r="M7507" s="2">
        <v>9000</v>
      </c>
      <c r="N7507" s="2">
        <v>20000</v>
      </c>
      <c r="O7507" s="2">
        <f>IF(Tabla1[[#This Row],[Mov]]="VNT",Tabla1[[#This Row],[Sale]]-Tabla1[[#This Row],[Cost]],-Tabla1[[#This Row],[Cost]]*Tabla1[[#This Row],[Cant]])</f>
        <v>-36000</v>
      </c>
      <c r="P7507" s="8">
        <f>IF(Tabla1[[#This Row],[Mov]]="VNT",-Tabla1[[#This Row],[Cant]],Tabla1[[#This Row],[Cant]])</f>
        <v>4</v>
      </c>
      <c r="Q7507" s="8">
        <f>DAY(Tabla1[[#This Row],[Date]])</f>
        <v>24</v>
      </c>
      <c r="R7507" s="8">
        <f>MONTH(Tabla1[[#This Row],[Date]])</f>
        <v>2</v>
      </c>
      <c r="S7507" s="8">
        <f>YEAR(Tabla1[[#This Row],[Date]])</f>
        <v>2023</v>
      </c>
    </row>
    <row r="7508" spans="1:19" x14ac:dyDescent="0.2">
      <c r="A7508">
        <v>7480</v>
      </c>
      <c r="B7508" s="1">
        <v>44981</v>
      </c>
      <c r="C7508" t="s">
        <v>261</v>
      </c>
      <c r="D7508" t="s">
        <v>1569</v>
      </c>
      <c r="E7508">
        <v>1</v>
      </c>
      <c r="F7508" t="s">
        <v>224</v>
      </c>
      <c r="G7508" t="s">
        <v>263</v>
      </c>
      <c r="H7508" t="s">
        <v>282</v>
      </c>
      <c r="M7508" s="2">
        <v>8000</v>
      </c>
      <c r="N7508" s="2">
        <v>20000</v>
      </c>
      <c r="O7508" s="2">
        <f>IF(Tabla1[[#This Row],[Mov]]="VNT",Tabla1[[#This Row],[Sale]]-Tabla1[[#This Row],[Cost]],-Tabla1[[#This Row],[Cost]]*Tabla1[[#This Row],[Cant]])</f>
        <v>-8000</v>
      </c>
      <c r="P7508" s="8">
        <f>IF(Tabla1[[#This Row],[Mov]]="VNT",-Tabla1[[#This Row],[Cant]],Tabla1[[#This Row],[Cant]])</f>
        <v>1</v>
      </c>
      <c r="Q7508" s="8">
        <f>DAY(Tabla1[[#This Row],[Date]])</f>
        <v>24</v>
      </c>
      <c r="R7508" s="8">
        <f>MONTH(Tabla1[[#This Row],[Date]])</f>
        <v>2</v>
      </c>
      <c r="S7508" s="8">
        <f>YEAR(Tabla1[[#This Row],[Date]])</f>
        <v>2023</v>
      </c>
    </row>
    <row r="7509" spans="1:19" x14ac:dyDescent="0.2">
      <c r="A7509">
        <v>7481</v>
      </c>
      <c r="B7509" s="1">
        <v>44981</v>
      </c>
      <c r="C7509" t="s">
        <v>261</v>
      </c>
      <c r="D7509" t="s">
        <v>1569</v>
      </c>
      <c r="E7509">
        <v>5</v>
      </c>
      <c r="F7509" t="s">
        <v>2134</v>
      </c>
      <c r="G7509" t="s">
        <v>266</v>
      </c>
      <c r="H7509" t="s">
        <v>2698</v>
      </c>
      <c r="M7509" s="2">
        <v>7000</v>
      </c>
      <c r="N7509" s="2">
        <v>15000</v>
      </c>
      <c r="O7509" s="2">
        <f>IF(Tabla1[[#This Row],[Mov]]="VNT",Tabla1[[#This Row],[Sale]]-Tabla1[[#This Row],[Cost]],-Tabla1[[#This Row],[Cost]]*Tabla1[[#This Row],[Cant]])</f>
        <v>-35000</v>
      </c>
      <c r="P7509" s="8">
        <f>IF(Tabla1[[#This Row],[Mov]]="VNT",-Tabla1[[#This Row],[Cant]],Tabla1[[#This Row],[Cant]])</f>
        <v>5</v>
      </c>
      <c r="Q7509" s="8">
        <f>DAY(Tabla1[[#This Row],[Date]])</f>
        <v>24</v>
      </c>
      <c r="R7509" s="8">
        <f>MONTH(Tabla1[[#This Row],[Date]])</f>
        <v>2</v>
      </c>
      <c r="S7509" s="8">
        <f>YEAR(Tabla1[[#This Row],[Date]])</f>
        <v>2023</v>
      </c>
    </row>
    <row r="7510" spans="1:19" x14ac:dyDescent="0.2">
      <c r="A7510">
        <v>7482</v>
      </c>
      <c r="B7510" s="1">
        <v>44981</v>
      </c>
      <c r="C7510" t="s">
        <v>261</v>
      </c>
      <c r="D7510" t="s">
        <v>1569</v>
      </c>
      <c r="E7510">
        <v>5</v>
      </c>
      <c r="F7510" t="s">
        <v>224</v>
      </c>
      <c r="G7510" t="s">
        <v>273</v>
      </c>
      <c r="H7510" t="s">
        <v>2699</v>
      </c>
      <c r="M7510" s="2">
        <v>7000</v>
      </c>
      <c r="N7510" s="2">
        <v>18000</v>
      </c>
      <c r="O7510" s="2">
        <f>IF(Tabla1[[#This Row],[Mov]]="VNT",Tabla1[[#This Row],[Sale]]-Tabla1[[#This Row],[Cost]],-Tabla1[[#This Row],[Cost]]*Tabla1[[#This Row],[Cant]])</f>
        <v>-35000</v>
      </c>
      <c r="P7510" s="8">
        <f>IF(Tabla1[[#This Row],[Mov]]="VNT",-Tabla1[[#This Row],[Cant]],Tabla1[[#This Row],[Cant]])</f>
        <v>5</v>
      </c>
      <c r="Q7510" s="8">
        <f>DAY(Tabla1[[#This Row],[Date]])</f>
        <v>24</v>
      </c>
      <c r="R7510" s="8">
        <f>MONTH(Tabla1[[#This Row],[Date]])</f>
        <v>2</v>
      </c>
      <c r="S7510" s="8">
        <f>YEAR(Tabla1[[#This Row],[Date]])</f>
        <v>2023</v>
      </c>
    </row>
    <row r="7511" spans="1:19" x14ac:dyDescent="0.2">
      <c r="A7511">
        <v>7483</v>
      </c>
      <c r="B7511" s="1">
        <v>44981</v>
      </c>
      <c r="C7511" t="s">
        <v>261</v>
      </c>
      <c r="D7511" t="s">
        <v>1767</v>
      </c>
      <c r="E7511">
        <v>2</v>
      </c>
      <c r="F7511" t="s">
        <v>1763</v>
      </c>
      <c r="G7511" t="s">
        <v>735</v>
      </c>
      <c r="H7511" t="s">
        <v>858</v>
      </c>
      <c r="M7511" s="2">
        <v>29000</v>
      </c>
      <c r="N7511" s="2">
        <v>55000</v>
      </c>
      <c r="O7511" s="2">
        <f>IF(Tabla1[[#This Row],[Mov]]="VNT",Tabla1[[#This Row],[Sale]]-Tabla1[[#This Row],[Cost]],-Tabla1[[#This Row],[Cost]]*Tabla1[[#This Row],[Cant]])</f>
        <v>-58000</v>
      </c>
      <c r="P7511" s="8">
        <f>IF(Tabla1[[#This Row],[Mov]]="VNT",-Tabla1[[#This Row],[Cant]],Tabla1[[#This Row],[Cant]])</f>
        <v>2</v>
      </c>
      <c r="Q7511" s="8">
        <f>DAY(Tabla1[[#This Row],[Date]])</f>
        <v>24</v>
      </c>
      <c r="R7511" s="8">
        <f>MONTH(Tabla1[[#This Row],[Date]])</f>
        <v>2</v>
      </c>
      <c r="S7511" s="8">
        <f>YEAR(Tabla1[[#This Row],[Date]])</f>
        <v>2023</v>
      </c>
    </row>
    <row r="7512" spans="1:19" x14ac:dyDescent="0.2">
      <c r="A7512">
        <v>7484</v>
      </c>
      <c r="B7512" s="1">
        <v>44981</v>
      </c>
      <c r="C7512" t="s">
        <v>261</v>
      </c>
      <c r="D7512" t="s">
        <v>1767</v>
      </c>
      <c r="E7512">
        <v>1</v>
      </c>
      <c r="F7512" t="s">
        <v>2700</v>
      </c>
      <c r="G7512" t="s">
        <v>1765</v>
      </c>
      <c r="H7512" t="s">
        <v>2700</v>
      </c>
      <c r="M7512" s="2">
        <v>30000</v>
      </c>
      <c r="N7512" s="2">
        <v>45000</v>
      </c>
      <c r="O7512" s="2">
        <f>IF(Tabla1[[#This Row],[Mov]]="VNT",Tabla1[[#This Row],[Sale]]-Tabla1[[#This Row],[Cost]],-Tabla1[[#This Row],[Cost]]*Tabla1[[#This Row],[Cant]])</f>
        <v>-30000</v>
      </c>
      <c r="P7512" s="8">
        <f>IF(Tabla1[[#This Row],[Mov]]="VNT",-Tabla1[[#This Row],[Cant]],Tabla1[[#This Row],[Cant]])</f>
        <v>1</v>
      </c>
      <c r="Q7512" s="8">
        <f>DAY(Tabla1[[#This Row],[Date]])</f>
        <v>24</v>
      </c>
      <c r="R7512" s="8">
        <f>MONTH(Tabla1[[#This Row],[Date]])</f>
        <v>2</v>
      </c>
      <c r="S7512" s="8">
        <f>YEAR(Tabla1[[#This Row],[Date]])</f>
        <v>2023</v>
      </c>
    </row>
    <row r="7513" spans="1:19" x14ac:dyDescent="0.2">
      <c r="A7513">
        <v>7485</v>
      </c>
      <c r="B7513" s="1">
        <v>44981</v>
      </c>
      <c r="C7513" t="s">
        <v>261</v>
      </c>
      <c r="D7513" t="s">
        <v>1767</v>
      </c>
      <c r="E7513">
        <v>1</v>
      </c>
      <c r="F7513" t="s">
        <v>48</v>
      </c>
      <c r="G7513" t="s">
        <v>1765</v>
      </c>
      <c r="H7513" t="s">
        <v>2701</v>
      </c>
      <c r="M7513" s="2">
        <v>110000</v>
      </c>
      <c r="N7513" s="2">
        <v>160000</v>
      </c>
      <c r="O7513" s="2">
        <f>IF(Tabla1[[#This Row],[Mov]]="VNT",Tabla1[[#This Row],[Sale]]-Tabla1[[#This Row],[Cost]],-Tabla1[[#This Row],[Cost]]*Tabla1[[#This Row],[Cant]])</f>
        <v>-110000</v>
      </c>
      <c r="P7513" s="8">
        <f>IF(Tabla1[[#This Row],[Mov]]="VNT",-Tabla1[[#This Row],[Cant]],Tabla1[[#This Row],[Cant]])</f>
        <v>1</v>
      </c>
      <c r="Q7513" s="8">
        <f>DAY(Tabla1[[#This Row],[Date]])</f>
        <v>24</v>
      </c>
      <c r="R7513" s="8">
        <f>MONTH(Tabla1[[#This Row],[Date]])</f>
        <v>2</v>
      </c>
      <c r="S7513" s="8">
        <f>YEAR(Tabla1[[#This Row],[Date]])</f>
        <v>2023</v>
      </c>
    </row>
    <row r="7514" spans="1:19" x14ac:dyDescent="0.2">
      <c r="A7514">
        <v>7486</v>
      </c>
      <c r="B7514" s="1">
        <v>44982</v>
      </c>
      <c r="C7514" t="s">
        <v>260</v>
      </c>
      <c r="D7514" t="s">
        <v>332</v>
      </c>
      <c r="E7514">
        <v>1</v>
      </c>
      <c r="F7514" t="s">
        <v>116</v>
      </c>
      <c r="G7514" t="s">
        <v>347</v>
      </c>
      <c r="H7514" t="s">
        <v>518</v>
      </c>
      <c r="M7514" s="2">
        <v>3270</v>
      </c>
      <c r="N7514" s="2">
        <v>3500</v>
      </c>
      <c r="O7514" s="2">
        <f>IF(Tabla1[[#This Row],[Mov]]="VNT",Tabla1[[#This Row],[Sale]]-Tabla1[[#This Row],[Cost]],-Tabla1[[#This Row],[Cost]]*Tabla1[[#This Row],[Cant]])</f>
        <v>230</v>
      </c>
      <c r="P7514" s="8">
        <f>IF(Tabla1[[#This Row],[Mov]]="VNT",-Tabla1[[#This Row],[Cant]],Tabla1[[#This Row],[Cant]])</f>
        <v>-1</v>
      </c>
      <c r="Q7514" s="8">
        <f>DAY(Tabla1[[#This Row],[Date]])</f>
        <v>25</v>
      </c>
      <c r="R7514" s="8">
        <f>MONTH(Tabla1[[#This Row],[Date]])</f>
        <v>2</v>
      </c>
      <c r="S7514" s="8">
        <f>YEAR(Tabla1[[#This Row],[Date]])</f>
        <v>2023</v>
      </c>
    </row>
    <row r="7515" spans="1:19" x14ac:dyDescent="0.2">
      <c r="A7515">
        <v>7487</v>
      </c>
      <c r="B7515" s="1">
        <v>44972</v>
      </c>
      <c r="C7515" t="s">
        <v>261</v>
      </c>
      <c r="D7515" t="s">
        <v>268</v>
      </c>
      <c r="E7515">
        <v>2</v>
      </c>
      <c r="F7515" t="s">
        <v>126</v>
      </c>
      <c r="G7515" t="s">
        <v>266</v>
      </c>
      <c r="H7515" t="s">
        <v>1878</v>
      </c>
      <c r="M7515" s="2">
        <v>20000</v>
      </c>
      <c r="N7515" s="2">
        <v>45000</v>
      </c>
      <c r="O7515" s="2">
        <f>IF(Tabla1[[#This Row],[Mov]]="VNT",Tabla1[[#This Row],[Sale]]-Tabla1[[#This Row],[Cost]],-Tabla1[[#This Row],[Cost]]*Tabla1[[#This Row],[Cant]])</f>
        <v>-40000</v>
      </c>
      <c r="P7515" s="8">
        <f>IF(Tabla1[[#This Row],[Mov]]="VNT",-Tabla1[[#This Row],[Cant]],Tabla1[[#This Row],[Cant]])</f>
        <v>2</v>
      </c>
      <c r="Q7515" s="8">
        <f>DAY(Tabla1[[#This Row],[Date]])</f>
        <v>15</v>
      </c>
      <c r="R7515" s="8">
        <f>MONTH(Tabla1[[#This Row],[Date]])</f>
        <v>2</v>
      </c>
      <c r="S7515" s="8">
        <f>YEAR(Tabla1[[#This Row],[Date]])</f>
        <v>2023</v>
      </c>
    </row>
    <row r="7516" spans="1:19" x14ac:dyDescent="0.2">
      <c r="A7516">
        <v>7488</v>
      </c>
      <c r="B7516" s="1">
        <v>44982</v>
      </c>
      <c r="C7516" t="s">
        <v>260</v>
      </c>
      <c r="D7516" t="s">
        <v>332</v>
      </c>
      <c r="E7516">
        <v>1</v>
      </c>
      <c r="F7516" t="s">
        <v>532</v>
      </c>
      <c r="G7516" t="s">
        <v>273</v>
      </c>
      <c r="H7516" t="s">
        <v>552</v>
      </c>
      <c r="M7516" s="2">
        <v>18000</v>
      </c>
      <c r="N7516" s="2">
        <v>35000</v>
      </c>
      <c r="O7516" s="2">
        <f>IF(Tabla1[[#This Row],[Mov]]="VNT",Tabla1[[#This Row],[Sale]]-Tabla1[[#This Row],[Cost]],-Tabla1[[#This Row],[Cost]]*Tabla1[[#This Row],[Cant]])</f>
        <v>17000</v>
      </c>
      <c r="P7516" s="8">
        <f>IF(Tabla1[[#This Row],[Mov]]="VNT",-Tabla1[[#This Row],[Cant]],Tabla1[[#This Row],[Cant]])</f>
        <v>-1</v>
      </c>
      <c r="Q7516" s="8">
        <f>DAY(Tabla1[[#This Row],[Date]])</f>
        <v>25</v>
      </c>
      <c r="R7516" s="8">
        <f>MONTH(Tabla1[[#This Row],[Date]])</f>
        <v>2</v>
      </c>
      <c r="S7516" s="8">
        <f>YEAR(Tabla1[[#This Row],[Date]])</f>
        <v>2023</v>
      </c>
    </row>
    <row r="7517" spans="1:19" x14ac:dyDescent="0.2">
      <c r="A7517">
        <v>7489</v>
      </c>
      <c r="B7517" s="1">
        <v>44982</v>
      </c>
      <c r="C7517" t="s">
        <v>260</v>
      </c>
      <c r="D7517" t="s">
        <v>332</v>
      </c>
      <c r="E7517">
        <v>1</v>
      </c>
      <c r="F7517" t="s">
        <v>26</v>
      </c>
      <c r="G7517" t="s">
        <v>999</v>
      </c>
      <c r="H7517" t="s">
        <v>2644</v>
      </c>
      <c r="M7517" s="2">
        <v>10000</v>
      </c>
      <c r="N7517" s="2">
        <v>24000</v>
      </c>
      <c r="O7517" s="2">
        <f>IF(Tabla1[[#This Row],[Mov]]="VNT",Tabla1[[#This Row],[Sale]]-Tabla1[[#This Row],[Cost]],-Tabla1[[#This Row],[Cost]]*Tabla1[[#This Row],[Cant]])</f>
        <v>14000</v>
      </c>
      <c r="P7517" s="8">
        <f>IF(Tabla1[[#This Row],[Mov]]="VNT",-Tabla1[[#This Row],[Cant]],Tabla1[[#This Row],[Cant]])</f>
        <v>-1</v>
      </c>
      <c r="Q7517" s="8">
        <f>DAY(Tabla1[[#This Row],[Date]])</f>
        <v>25</v>
      </c>
      <c r="R7517" s="8">
        <f>MONTH(Tabla1[[#This Row],[Date]])</f>
        <v>2</v>
      </c>
      <c r="S7517" s="8">
        <f>YEAR(Tabla1[[#This Row],[Date]])</f>
        <v>2023</v>
      </c>
    </row>
    <row r="7518" spans="1:19" x14ac:dyDescent="0.2">
      <c r="A7518">
        <v>7490</v>
      </c>
      <c r="B7518" s="1">
        <v>44982</v>
      </c>
      <c r="C7518" t="s">
        <v>260</v>
      </c>
      <c r="D7518" t="s">
        <v>332</v>
      </c>
      <c r="E7518">
        <v>1</v>
      </c>
      <c r="F7518" t="s">
        <v>225</v>
      </c>
      <c r="G7518" t="s">
        <v>272</v>
      </c>
      <c r="H7518" t="s">
        <v>308</v>
      </c>
      <c r="M7518" s="2">
        <v>1100</v>
      </c>
      <c r="N7518" s="2">
        <v>10000</v>
      </c>
      <c r="O7518" s="2">
        <f>IF(Tabla1[[#This Row],[Mov]]="VNT",Tabla1[[#This Row],[Sale]]-Tabla1[[#This Row],[Cost]],-Tabla1[[#This Row],[Cost]]*Tabla1[[#This Row],[Cant]])</f>
        <v>8900</v>
      </c>
      <c r="P7518" s="8">
        <f>IF(Tabla1[[#This Row],[Mov]]="VNT",-Tabla1[[#This Row],[Cant]],Tabla1[[#This Row],[Cant]])</f>
        <v>-1</v>
      </c>
      <c r="Q7518" s="8">
        <f>DAY(Tabla1[[#This Row],[Date]])</f>
        <v>25</v>
      </c>
      <c r="R7518" s="8">
        <f>MONTH(Tabla1[[#This Row],[Date]])</f>
        <v>2</v>
      </c>
      <c r="S7518" s="8">
        <f>YEAR(Tabla1[[#This Row],[Date]])</f>
        <v>2023</v>
      </c>
    </row>
    <row r="7519" spans="1:19" x14ac:dyDescent="0.2">
      <c r="A7519">
        <v>7491</v>
      </c>
      <c r="B7519" s="1">
        <v>44982</v>
      </c>
      <c r="C7519" t="s">
        <v>260</v>
      </c>
      <c r="D7519" t="s">
        <v>332</v>
      </c>
      <c r="E7519">
        <v>1</v>
      </c>
      <c r="F7519" t="s">
        <v>891</v>
      </c>
      <c r="G7519" t="s">
        <v>272</v>
      </c>
      <c r="H7519" t="s">
        <v>308</v>
      </c>
      <c r="M7519" s="2">
        <v>3500</v>
      </c>
      <c r="N7519" s="2">
        <v>10000</v>
      </c>
      <c r="O7519" s="2">
        <f>IF(Tabla1[[#This Row],[Mov]]="VNT",Tabla1[[#This Row],[Sale]]-Tabla1[[#This Row],[Cost]],-Tabla1[[#This Row],[Cost]]*Tabla1[[#This Row],[Cant]])</f>
        <v>6500</v>
      </c>
      <c r="P7519" s="8">
        <f>IF(Tabla1[[#This Row],[Mov]]="VNT",-Tabla1[[#This Row],[Cant]],Tabla1[[#This Row],[Cant]])</f>
        <v>-1</v>
      </c>
      <c r="Q7519" s="8">
        <f>DAY(Tabla1[[#This Row],[Date]])</f>
        <v>25</v>
      </c>
      <c r="R7519" s="8">
        <f>MONTH(Tabla1[[#This Row],[Date]])</f>
        <v>2</v>
      </c>
      <c r="S7519" s="8">
        <f>YEAR(Tabla1[[#This Row],[Date]])</f>
        <v>2023</v>
      </c>
    </row>
    <row r="7520" spans="1:19" x14ac:dyDescent="0.2">
      <c r="A7520">
        <v>7492</v>
      </c>
      <c r="B7520" s="1">
        <v>44982</v>
      </c>
      <c r="C7520" t="s">
        <v>260</v>
      </c>
      <c r="D7520" t="s">
        <v>332</v>
      </c>
      <c r="E7520">
        <v>1</v>
      </c>
      <c r="F7520" t="s">
        <v>458</v>
      </c>
      <c r="G7520" t="s">
        <v>262</v>
      </c>
      <c r="H7520" t="s">
        <v>2702</v>
      </c>
      <c r="M7520" s="2">
        <v>0</v>
      </c>
      <c r="N7520" s="2">
        <v>2000</v>
      </c>
      <c r="O7520" s="2">
        <f>IF(Tabla1[[#This Row],[Mov]]="VNT",Tabla1[[#This Row],[Sale]]-Tabla1[[#This Row],[Cost]],-Tabla1[[#This Row],[Cost]]*Tabla1[[#This Row],[Cant]])</f>
        <v>2000</v>
      </c>
      <c r="P7520" s="8">
        <f>IF(Tabla1[[#This Row],[Mov]]="VNT",-Tabla1[[#This Row],[Cant]],Tabla1[[#This Row],[Cant]])</f>
        <v>-1</v>
      </c>
      <c r="Q7520" s="8">
        <f>DAY(Tabla1[[#This Row],[Date]])</f>
        <v>25</v>
      </c>
      <c r="R7520" s="8">
        <f>MONTH(Tabla1[[#This Row],[Date]])</f>
        <v>2</v>
      </c>
      <c r="S7520" s="8">
        <f>YEAR(Tabla1[[#This Row],[Date]])</f>
        <v>2023</v>
      </c>
    </row>
    <row r="7521" spans="1:19" x14ac:dyDescent="0.2">
      <c r="A7521">
        <v>7493</v>
      </c>
      <c r="B7521" s="1">
        <v>44982</v>
      </c>
      <c r="C7521" t="s">
        <v>260</v>
      </c>
      <c r="D7521" t="s">
        <v>332</v>
      </c>
      <c r="E7521">
        <v>1</v>
      </c>
      <c r="F7521" t="s">
        <v>214</v>
      </c>
      <c r="G7521" t="s">
        <v>721</v>
      </c>
      <c r="H7521" t="s">
        <v>1492</v>
      </c>
      <c r="M7521" s="2">
        <v>40000</v>
      </c>
      <c r="N7521" s="2">
        <v>65000</v>
      </c>
      <c r="O7521" s="2">
        <f>IF(Tabla1[[#This Row],[Mov]]="VNT",Tabla1[[#This Row],[Sale]]-Tabla1[[#This Row],[Cost]],-Tabla1[[#This Row],[Cost]]*Tabla1[[#This Row],[Cant]])</f>
        <v>25000</v>
      </c>
      <c r="P7521" s="8">
        <f>IF(Tabla1[[#This Row],[Mov]]="VNT",-Tabla1[[#This Row],[Cant]],Tabla1[[#This Row],[Cant]])</f>
        <v>-1</v>
      </c>
      <c r="Q7521" s="8">
        <f>DAY(Tabla1[[#This Row],[Date]])</f>
        <v>25</v>
      </c>
      <c r="R7521" s="8">
        <f>MONTH(Tabla1[[#This Row],[Date]])</f>
        <v>2</v>
      </c>
      <c r="S7521" s="8">
        <f>YEAR(Tabla1[[#This Row],[Date]])</f>
        <v>2023</v>
      </c>
    </row>
    <row r="7522" spans="1:19" x14ac:dyDescent="0.2">
      <c r="A7522">
        <v>7494</v>
      </c>
      <c r="B7522" s="1">
        <v>44982</v>
      </c>
      <c r="C7522" t="s">
        <v>260</v>
      </c>
      <c r="D7522" t="s">
        <v>332</v>
      </c>
      <c r="E7522">
        <v>1</v>
      </c>
      <c r="F7522" t="s">
        <v>849</v>
      </c>
      <c r="G7522" t="s">
        <v>1765</v>
      </c>
      <c r="H7522" t="s">
        <v>2631</v>
      </c>
      <c r="M7522" s="2">
        <v>48000</v>
      </c>
      <c r="N7522" s="2">
        <v>69000</v>
      </c>
      <c r="O7522" s="2">
        <f>IF(Tabla1[[#This Row],[Mov]]="VNT",Tabla1[[#This Row],[Sale]]-Tabla1[[#This Row],[Cost]],-Tabla1[[#This Row],[Cost]]*Tabla1[[#This Row],[Cant]])</f>
        <v>21000</v>
      </c>
      <c r="P7522" s="8">
        <f>IF(Tabla1[[#This Row],[Mov]]="VNT",-Tabla1[[#This Row],[Cant]],Tabla1[[#This Row],[Cant]])</f>
        <v>-1</v>
      </c>
      <c r="Q7522" s="8">
        <f>DAY(Tabla1[[#This Row],[Date]])</f>
        <v>25</v>
      </c>
      <c r="R7522" s="8">
        <f>MONTH(Tabla1[[#This Row],[Date]])</f>
        <v>2</v>
      </c>
      <c r="S7522" s="8">
        <f>YEAR(Tabla1[[#This Row],[Date]])</f>
        <v>2023</v>
      </c>
    </row>
    <row r="7523" spans="1:19" x14ac:dyDescent="0.2">
      <c r="A7523">
        <v>7495</v>
      </c>
      <c r="B7523" s="1">
        <v>44982</v>
      </c>
      <c r="C7523" t="s">
        <v>260</v>
      </c>
      <c r="D7523" t="s">
        <v>332</v>
      </c>
      <c r="E7523">
        <v>1</v>
      </c>
      <c r="F7523" t="s">
        <v>848</v>
      </c>
      <c r="G7523" t="s">
        <v>727</v>
      </c>
      <c r="H7523" t="s">
        <v>140</v>
      </c>
      <c r="M7523" s="2">
        <v>900</v>
      </c>
      <c r="N7523" s="2">
        <v>3000</v>
      </c>
      <c r="O7523" s="2">
        <f>IF(Tabla1[[#This Row],[Mov]]="VNT",Tabla1[[#This Row],[Sale]]-Tabla1[[#This Row],[Cost]],-Tabla1[[#This Row],[Cost]]*Tabla1[[#This Row],[Cant]])</f>
        <v>2100</v>
      </c>
      <c r="P7523" s="8">
        <f>IF(Tabla1[[#This Row],[Mov]]="VNT",-Tabla1[[#This Row],[Cant]],Tabla1[[#This Row],[Cant]])</f>
        <v>-1</v>
      </c>
      <c r="Q7523" s="8">
        <f>DAY(Tabla1[[#This Row],[Date]])</f>
        <v>25</v>
      </c>
      <c r="R7523" s="8">
        <f>MONTH(Tabla1[[#This Row],[Date]])</f>
        <v>2</v>
      </c>
      <c r="S7523" s="8">
        <f>YEAR(Tabla1[[#This Row],[Date]])</f>
        <v>2023</v>
      </c>
    </row>
    <row r="7524" spans="1:19" x14ac:dyDescent="0.2">
      <c r="A7524">
        <v>7496</v>
      </c>
      <c r="B7524" s="1">
        <v>44982</v>
      </c>
      <c r="C7524" t="s">
        <v>260</v>
      </c>
      <c r="D7524" t="s">
        <v>332</v>
      </c>
      <c r="E7524">
        <v>1</v>
      </c>
      <c r="F7524" t="s">
        <v>848</v>
      </c>
      <c r="G7524" t="s">
        <v>727</v>
      </c>
      <c r="H7524" t="s">
        <v>140</v>
      </c>
      <c r="M7524" s="2">
        <v>900</v>
      </c>
      <c r="N7524" s="2">
        <v>3000</v>
      </c>
      <c r="O7524" s="2">
        <f>IF(Tabla1[[#This Row],[Mov]]="VNT",Tabla1[[#This Row],[Sale]]-Tabla1[[#This Row],[Cost]],-Tabla1[[#This Row],[Cost]]*Tabla1[[#This Row],[Cant]])</f>
        <v>2100</v>
      </c>
      <c r="P7524" s="8">
        <f>IF(Tabla1[[#This Row],[Mov]]="VNT",-Tabla1[[#This Row],[Cant]],Tabla1[[#This Row],[Cant]])</f>
        <v>-1</v>
      </c>
      <c r="Q7524" s="8">
        <f>DAY(Tabla1[[#This Row],[Date]])</f>
        <v>25</v>
      </c>
      <c r="R7524" s="8">
        <f>MONTH(Tabla1[[#This Row],[Date]])</f>
        <v>2</v>
      </c>
      <c r="S7524" s="8">
        <f>YEAR(Tabla1[[#This Row],[Date]])</f>
        <v>2023</v>
      </c>
    </row>
    <row r="7525" spans="1:19" x14ac:dyDescent="0.2">
      <c r="A7525">
        <v>7497</v>
      </c>
      <c r="B7525" s="1">
        <v>44983</v>
      </c>
      <c r="C7525" t="s">
        <v>260</v>
      </c>
      <c r="D7525" t="s">
        <v>332</v>
      </c>
      <c r="E7525">
        <v>1</v>
      </c>
      <c r="F7525" t="s">
        <v>48</v>
      </c>
      <c r="G7525" t="s">
        <v>670</v>
      </c>
      <c r="H7525" t="s">
        <v>1732</v>
      </c>
      <c r="M7525" s="2">
        <v>35000</v>
      </c>
      <c r="N7525" s="2">
        <v>50000</v>
      </c>
      <c r="O7525" s="2">
        <f>IF(Tabla1[[#This Row],[Mov]]="VNT",Tabla1[[#This Row],[Sale]]-Tabla1[[#This Row],[Cost]],-Tabla1[[#This Row],[Cost]]*Tabla1[[#This Row],[Cant]])</f>
        <v>15000</v>
      </c>
      <c r="P7525" s="8">
        <f>IF(Tabla1[[#This Row],[Mov]]="VNT",-Tabla1[[#This Row],[Cant]],Tabla1[[#This Row],[Cant]])</f>
        <v>-1</v>
      </c>
      <c r="Q7525" s="8">
        <f>DAY(Tabla1[[#This Row],[Date]])</f>
        <v>26</v>
      </c>
      <c r="R7525" s="8">
        <f>MONTH(Tabla1[[#This Row],[Date]])</f>
        <v>2</v>
      </c>
      <c r="S7525" s="8">
        <f>YEAR(Tabla1[[#This Row],[Date]])</f>
        <v>2023</v>
      </c>
    </row>
    <row r="7526" spans="1:19" x14ac:dyDescent="0.2">
      <c r="A7526">
        <v>7498</v>
      </c>
      <c r="B7526" s="1">
        <v>44983</v>
      </c>
      <c r="C7526" t="s">
        <v>260</v>
      </c>
      <c r="D7526" t="s">
        <v>332</v>
      </c>
      <c r="E7526">
        <v>1</v>
      </c>
      <c r="F7526" t="s">
        <v>586</v>
      </c>
      <c r="G7526" t="s">
        <v>272</v>
      </c>
      <c r="H7526" t="s">
        <v>308</v>
      </c>
      <c r="M7526" s="2">
        <v>7000</v>
      </c>
      <c r="N7526" s="2">
        <v>18000</v>
      </c>
      <c r="O7526" s="2">
        <f>IF(Tabla1[[#This Row],[Mov]]="VNT",Tabla1[[#This Row],[Sale]]-Tabla1[[#This Row],[Cost]],-Tabla1[[#This Row],[Cost]]*Tabla1[[#This Row],[Cant]])</f>
        <v>11000</v>
      </c>
      <c r="P7526" s="8">
        <f>IF(Tabla1[[#This Row],[Mov]]="VNT",-Tabla1[[#This Row],[Cant]],Tabla1[[#This Row],[Cant]])</f>
        <v>-1</v>
      </c>
      <c r="Q7526" s="8">
        <f>DAY(Tabla1[[#This Row],[Date]])</f>
        <v>26</v>
      </c>
      <c r="R7526" s="8">
        <f>MONTH(Tabla1[[#This Row],[Date]])</f>
        <v>2</v>
      </c>
      <c r="S7526" s="8">
        <f>YEAR(Tabla1[[#This Row],[Date]])</f>
        <v>2023</v>
      </c>
    </row>
    <row r="7527" spans="1:19" x14ac:dyDescent="0.2">
      <c r="A7527">
        <v>7499</v>
      </c>
      <c r="B7527" s="1">
        <v>44983</v>
      </c>
      <c r="C7527" t="s">
        <v>260</v>
      </c>
      <c r="D7527" t="s">
        <v>332</v>
      </c>
      <c r="E7527">
        <v>1</v>
      </c>
      <c r="F7527" t="s">
        <v>26</v>
      </c>
      <c r="G7527" t="s">
        <v>272</v>
      </c>
      <c r="H7527" t="s">
        <v>27</v>
      </c>
      <c r="I7527" t="s">
        <v>16</v>
      </c>
      <c r="J7527" t="s">
        <v>25</v>
      </c>
      <c r="K7527" t="s">
        <v>18</v>
      </c>
      <c r="L7527" t="s">
        <v>28</v>
      </c>
      <c r="M7527" s="2">
        <v>9000</v>
      </c>
      <c r="N7527" s="2">
        <v>24000</v>
      </c>
      <c r="O7527" s="2">
        <f>IF(Tabla1[[#This Row],[Mov]]="VNT",Tabla1[[#This Row],[Sale]]-Tabla1[[#This Row],[Cost]],-Tabla1[[#This Row],[Cost]]*Tabla1[[#This Row],[Cant]])</f>
        <v>15000</v>
      </c>
      <c r="P7527" s="8">
        <f>IF(Tabla1[[#This Row],[Mov]]="VNT",-Tabla1[[#This Row],[Cant]],Tabla1[[#This Row],[Cant]])</f>
        <v>-1</v>
      </c>
      <c r="Q7527" s="8">
        <f>DAY(Tabla1[[#This Row],[Date]])</f>
        <v>26</v>
      </c>
      <c r="R7527" s="8">
        <f>MONTH(Tabla1[[#This Row],[Date]])</f>
        <v>2</v>
      </c>
      <c r="S7527" s="8">
        <f>YEAR(Tabla1[[#This Row],[Date]])</f>
        <v>2023</v>
      </c>
    </row>
    <row r="7528" spans="1:19" x14ac:dyDescent="0.2">
      <c r="A7528">
        <v>7500</v>
      </c>
      <c r="B7528" s="1">
        <v>44983</v>
      </c>
      <c r="C7528" t="s">
        <v>260</v>
      </c>
      <c r="D7528" t="s">
        <v>332</v>
      </c>
      <c r="E7528">
        <v>1</v>
      </c>
      <c r="F7528" t="s">
        <v>15</v>
      </c>
      <c r="G7528" t="s">
        <v>2499</v>
      </c>
      <c r="H7528" t="s">
        <v>20</v>
      </c>
      <c r="M7528" s="2">
        <v>3000</v>
      </c>
      <c r="N7528" s="2">
        <v>10000</v>
      </c>
      <c r="O7528" s="2">
        <f>IF(Tabla1[[#This Row],[Mov]]="VNT",Tabla1[[#This Row],[Sale]]-Tabla1[[#This Row],[Cost]],-Tabla1[[#This Row],[Cost]]*Tabla1[[#This Row],[Cant]])</f>
        <v>7000</v>
      </c>
      <c r="P7528" s="8">
        <f>IF(Tabla1[[#This Row],[Mov]]="VNT",-Tabla1[[#This Row],[Cant]],Tabla1[[#This Row],[Cant]])</f>
        <v>-1</v>
      </c>
      <c r="Q7528" s="8">
        <f>DAY(Tabla1[[#This Row],[Date]])</f>
        <v>26</v>
      </c>
      <c r="R7528" s="8">
        <f>MONTH(Tabla1[[#This Row],[Date]])</f>
        <v>2</v>
      </c>
      <c r="S7528" s="8">
        <f>YEAR(Tabla1[[#This Row],[Date]])</f>
        <v>2023</v>
      </c>
    </row>
    <row r="7529" spans="1:19" x14ac:dyDescent="0.2">
      <c r="A7529">
        <v>7501</v>
      </c>
      <c r="B7529" s="1">
        <v>44983</v>
      </c>
      <c r="C7529" t="s">
        <v>260</v>
      </c>
      <c r="D7529" t="s">
        <v>332</v>
      </c>
      <c r="E7529">
        <v>1</v>
      </c>
      <c r="F7529" t="s">
        <v>15</v>
      </c>
      <c r="G7529" t="s">
        <v>266</v>
      </c>
      <c r="H7529" t="s">
        <v>2539</v>
      </c>
      <c r="M7529" s="2">
        <v>2000</v>
      </c>
      <c r="N7529" s="2">
        <v>10000</v>
      </c>
      <c r="O7529" s="2">
        <f>IF(Tabla1[[#This Row],[Mov]]="VNT",Tabla1[[#This Row],[Sale]]-Tabla1[[#This Row],[Cost]],-Tabla1[[#This Row],[Cost]]*Tabla1[[#This Row],[Cant]])</f>
        <v>8000</v>
      </c>
      <c r="P7529" s="8">
        <f>IF(Tabla1[[#This Row],[Mov]]="VNT",-Tabla1[[#This Row],[Cant]],Tabla1[[#This Row],[Cant]])</f>
        <v>-1</v>
      </c>
      <c r="Q7529" s="8">
        <f>DAY(Tabla1[[#This Row],[Date]])</f>
        <v>26</v>
      </c>
      <c r="R7529" s="8">
        <f>MONTH(Tabla1[[#This Row],[Date]])</f>
        <v>2</v>
      </c>
      <c r="S7529" s="8">
        <f>YEAR(Tabla1[[#This Row],[Date]])</f>
        <v>2023</v>
      </c>
    </row>
    <row r="7530" spans="1:19" x14ac:dyDescent="0.2">
      <c r="A7530">
        <v>7502</v>
      </c>
      <c r="B7530" s="1">
        <v>44983</v>
      </c>
      <c r="C7530" t="s">
        <v>260</v>
      </c>
      <c r="D7530" t="s">
        <v>332</v>
      </c>
      <c r="E7530">
        <v>1</v>
      </c>
      <c r="F7530" t="s">
        <v>891</v>
      </c>
      <c r="G7530" t="s">
        <v>262</v>
      </c>
      <c r="H7530" t="s">
        <v>1938</v>
      </c>
      <c r="M7530" s="2">
        <v>3500</v>
      </c>
      <c r="N7530" s="2">
        <v>10000</v>
      </c>
      <c r="O7530" s="2">
        <f>IF(Tabla1[[#This Row],[Mov]]="VNT",Tabla1[[#This Row],[Sale]]-Tabla1[[#This Row],[Cost]],-Tabla1[[#This Row],[Cost]]*Tabla1[[#This Row],[Cant]])</f>
        <v>6500</v>
      </c>
      <c r="P7530" s="8">
        <f>IF(Tabla1[[#This Row],[Mov]]="VNT",-Tabla1[[#This Row],[Cant]],Tabla1[[#This Row],[Cant]])</f>
        <v>-1</v>
      </c>
      <c r="Q7530" s="8">
        <f>DAY(Tabla1[[#This Row],[Date]])</f>
        <v>26</v>
      </c>
      <c r="R7530" s="8">
        <f>MONTH(Tabla1[[#This Row],[Date]])</f>
        <v>2</v>
      </c>
      <c r="S7530" s="8">
        <f>YEAR(Tabla1[[#This Row],[Date]])</f>
        <v>2023</v>
      </c>
    </row>
    <row r="7531" spans="1:19" x14ac:dyDescent="0.2">
      <c r="A7531">
        <v>7503</v>
      </c>
      <c r="B7531" s="1">
        <v>44983</v>
      </c>
      <c r="C7531" t="s">
        <v>260</v>
      </c>
      <c r="D7531" t="s">
        <v>332</v>
      </c>
      <c r="E7531">
        <v>1</v>
      </c>
      <c r="F7531" t="s">
        <v>224</v>
      </c>
      <c r="G7531" t="s">
        <v>272</v>
      </c>
      <c r="H7531" t="s">
        <v>818</v>
      </c>
      <c r="M7531" s="2">
        <v>11000</v>
      </c>
      <c r="N7531" s="2">
        <v>20000</v>
      </c>
      <c r="O7531" s="2">
        <f>IF(Tabla1[[#This Row],[Mov]]="VNT",Tabla1[[#This Row],[Sale]]-Tabla1[[#This Row],[Cost]],-Tabla1[[#This Row],[Cost]]*Tabla1[[#This Row],[Cant]])</f>
        <v>9000</v>
      </c>
      <c r="P7531" s="8">
        <f>IF(Tabla1[[#This Row],[Mov]]="VNT",-Tabla1[[#This Row],[Cant]],Tabla1[[#This Row],[Cant]])</f>
        <v>-1</v>
      </c>
      <c r="Q7531" s="8">
        <f>DAY(Tabla1[[#This Row],[Date]])</f>
        <v>26</v>
      </c>
      <c r="R7531" s="8">
        <f>MONTH(Tabla1[[#This Row],[Date]])</f>
        <v>2</v>
      </c>
      <c r="S7531" s="8">
        <f>YEAR(Tabla1[[#This Row],[Date]])</f>
        <v>2023</v>
      </c>
    </row>
    <row r="7532" spans="1:19" x14ac:dyDescent="0.2">
      <c r="A7532">
        <v>7504</v>
      </c>
      <c r="B7532" s="1">
        <v>44983</v>
      </c>
      <c r="C7532" t="s">
        <v>260</v>
      </c>
      <c r="D7532" t="s">
        <v>332</v>
      </c>
      <c r="E7532">
        <v>1</v>
      </c>
      <c r="F7532" t="s">
        <v>233</v>
      </c>
      <c r="G7532" t="s">
        <v>266</v>
      </c>
      <c r="H7532" t="s">
        <v>234</v>
      </c>
      <c r="M7532" s="2">
        <v>3000</v>
      </c>
      <c r="N7532" s="2">
        <v>10000</v>
      </c>
      <c r="O7532" s="2">
        <f>IF(Tabla1[[#This Row],[Mov]]="VNT",Tabla1[[#This Row],[Sale]]-Tabla1[[#This Row],[Cost]],-Tabla1[[#This Row],[Cost]]*Tabla1[[#This Row],[Cant]])</f>
        <v>7000</v>
      </c>
      <c r="P7532" s="8">
        <f>IF(Tabla1[[#This Row],[Mov]]="VNT",-Tabla1[[#This Row],[Cant]],Tabla1[[#This Row],[Cant]])</f>
        <v>-1</v>
      </c>
      <c r="Q7532" s="8">
        <f>DAY(Tabla1[[#This Row],[Date]])</f>
        <v>26</v>
      </c>
      <c r="R7532" s="8">
        <f>MONTH(Tabla1[[#This Row],[Date]])</f>
        <v>2</v>
      </c>
      <c r="S7532" s="8">
        <f>YEAR(Tabla1[[#This Row],[Date]])</f>
        <v>2023</v>
      </c>
    </row>
    <row r="7533" spans="1:19" x14ac:dyDescent="0.2">
      <c r="A7533">
        <v>7505</v>
      </c>
      <c r="B7533" s="1">
        <v>44983</v>
      </c>
      <c r="C7533" t="s">
        <v>260</v>
      </c>
      <c r="D7533" t="s">
        <v>332</v>
      </c>
      <c r="E7533">
        <v>1</v>
      </c>
      <c r="F7533" t="s">
        <v>21</v>
      </c>
      <c r="G7533" t="s">
        <v>272</v>
      </c>
      <c r="H7533" t="s">
        <v>830</v>
      </c>
      <c r="M7533" s="2">
        <v>3500</v>
      </c>
      <c r="N7533" s="2">
        <v>15000</v>
      </c>
      <c r="O7533" s="2">
        <f>IF(Tabla1[[#This Row],[Mov]]="VNT",Tabla1[[#This Row],[Sale]]-Tabla1[[#This Row],[Cost]],-Tabla1[[#This Row],[Cost]]*Tabla1[[#This Row],[Cant]])</f>
        <v>11500</v>
      </c>
      <c r="P7533" s="8">
        <f>IF(Tabla1[[#This Row],[Mov]]="VNT",-Tabla1[[#This Row],[Cant]],Tabla1[[#This Row],[Cant]])</f>
        <v>-1</v>
      </c>
      <c r="Q7533" s="8">
        <f>DAY(Tabla1[[#This Row],[Date]])</f>
        <v>26</v>
      </c>
      <c r="R7533" s="8">
        <f>MONTH(Tabla1[[#This Row],[Date]])</f>
        <v>2</v>
      </c>
      <c r="S7533" s="8">
        <f>YEAR(Tabla1[[#This Row],[Date]])</f>
        <v>2023</v>
      </c>
    </row>
    <row r="7534" spans="1:19" x14ac:dyDescent="0.2">
      <c r="A7534">
        <v>7506</v>
      </c>
      <c r="B7534" s="1">
        <v>44983</v>
      </c>
      <c r="C7534" t="s">
        <v>260</v>
      </c>
      <c r="D7534" t="s">
        <v>332</v>
      </c>
      <c r="E7534">
        <v>1</v>
      </c>
      <c r="F7534" t="s">
        <v>21</v>
      </c>
      <c r="G7534" t="s">
        <v>263</v>
      </c>
      <c r="H7534" t="s">
        <v>2650</v>
      </c>
      <c r="M7534" s="2">
        <v>5500</v>
      </c>
      <c r="N7534" s="2">
        <v>20000</v>
      </c>
      <c r="O7534" s="2">
        <f>IF(Tabla1[[#This Row],[Mov]]="VNT",Tabla1[[#This Row],[Sale]]-Tabla1[[#This Row],[Cost]],-Tabla1[[#This Row],[Cost]]*Tabla1[[#This Row],[Cant]])</f>
        <v>14500</v>
      </c>
      <c r="P7534" s="8">
        <f>IF(Tabla1[[#This Row],[Mov]]="VNT",-Tabla1[[#This Row],[Cant]],Tabla1[[#This Row],[Cant]])</f>
        <v>-1</v>
      </c>
      <c r="Q7534" s="8">
        <f>DAY(Tabla1[[#This Row],[Date]])</f>
        <v>26</v>
      </c>
      <c r="R7534" s="8">
        <f>MONTH(Tabla1[[#This Row],[Date]])</f>
        <v>2</v>
      </c>
      <c r="S7534" s="8">
        <f>YEAR(Tabla1[[#This Row],[Date]])</f>
        <v>2023</v>
      </c>
    </row>
    <row r="7535" spans="1:19" x14ac:dyDescent="0.2">
      <c r="A7535">
        <v>7507</v>
      </c>
      <c r="B7535" s="1">
        <v>44983</v>
      </c>
      <c r="C7535" t="s">
        <v>260</v>
      </c>
      <c r="D7535" t="s">
        <v>332</v>
      </c>
      <c r="E7535">
        <v>1</v>
      </c>
      <c r="F7535" t="s">
        <v>26</v>
      </c>
      <c r="G7535" t="s">
        <v>264</v>
      </c>
      <c r="H7535" t="s">
        <v>20</v>
      </c>
      <c r="M7535" s="2">
        <v>8000</v>
      </c>
      <c r="N7535" s="2">
        <v>20000</v>
      </c>
      <c r="O7535" s="2">
        <f>IF(Tabla1[[#This Row],[Mov]]="VNT",Tabla1[[#This Row],[Sale]]-Tabla1[[#This Row],[Cost]],-Tabla1[[#This Row],[Cost]]*Tabla1[[#This Row],[Cant]])</f>
        <v>12000</v>
      </c>
      <c r="P7535" s="8">
        <f>IF(Tabla1[[#This Row],[Mov]]="VNT",-Tabla1[[#This Row],[Cant]],Tabla1[[#This Row],[Cant]])</f>
        <v>-1</v>
      </c>
      <c r="Q7535" s="8">
        <f>DAY(Tabla1[[#This Row],[Date]])</f>
        <v>26</v>
      </c>
      <c r="R7535" s="8">
        <f>MONTH(Tabla1[[#This Row],[Date]])</f>
        <v>2</v>
      </c>
      <c r="S7535" s="8">
        <f>YEAR(Tabla1[[#This Row],[Date]])</f>
        <v>2023</v>
      </c>
    </row>
    <row r="7536" spans="1:19" x14ac:dyDescent="0.2">
      <c r="A7536">
        <v>7508</v>
      </c>
      <c r="B7536" s="1">
        <v>44983</v>
      </c>
      <c r="C7536" t="s">
        <v>260</v>
      </c>
      <c r="D7536" t="s">
        <v>332</v>
      </c>
      <c r="E7536">
        <v>1</v>
      </c>
      <c r="F7536" t="s">
        <v>225</v>
      </c>
      <c r="G7536" t="s">
        <v>263</v>
      </c>
      <c r="H7536" t="s">
        <v>962</v>
      </c>
      <c r="M7536" s="2">
        <v>1100</v>
      </c>
      <c r="N7536" s="2">
        <v>10000</v>
      </c>
      <c r="O7536" s="2">
        <f>IF(Tabla1[[#This Row],[Mov]]="VNT",Tabla1[[#This Row],[Sale]]-Tabla1[[#This Row],[Cost]],-Tabla1[[#This Row],[Cost]]*Tabla1[[#This Row],[Cant]])</f>
        <v>8900</v>
      </c>
      <c r="P7536" s="8">
        <f>IF(Tabla1[[#This Row],[Mov]]="VNT",-Tabla1[[#This Row],[Cant]],Tabla1[[#This Row],[Cant]])</f>
        <v>-1</v>
      </c>
      <c r="Q7536" s="8">
        <f>DAY(Tabla1[[#This Row],[Date]])</f>
        <v>26</v>
      </c>
      <c r="R7536" s="8">
        <f>MONTH(Tabla1[[#This Row],[Date]])</f>
        <v>2</v>
      </c>
      <c r="S7536" s="8">
        <f>YEAR(Tabla1[[#This Row],[Date]])</f>
        <v>2023</v>
      </c>
    </row>
    <row r="7537" spans="1:19" x14ac:dyDescent="0.2">
      <c r="A7537">
        <v>7509</v>
      </c>
      <c r="B7537" s="1">
        <v>44983</v>
      </c>
      <c r="C7537" t="s">
        <v>260</v>
      </c>
      <c r="D7537" t="s">
        <v>332</v>
      </c>
      <c r="E7537">
        <v>1</v>
      </c>
      <c r="F7537" t="s">
        <v>1028</v>
      </c>
      <c r="G7537" t="s">
        <v>266</v>
      </c>
      <c r="H7537" t="s">
        <v>2703</v>
      </c>
      <c r="M7537" s="2">
        <v>12000</v>
      </c>
      <c r="N7537" s="2">
        <v>24000</v>
      </c>
      <c r="O7537" s="2">
        <f>IF(Tabla1[[#This Row],[Mov]]="VNT",Tabla1[[#This Row],[Sale]]-Tabla1[[#This Row],[Cost]],-Tabla1[[#This Row],[Cost]]*Tabla1[[#This Row],[Cant]])</f>
        <v>12000</v>
      </c>
      <c r="P7537" s="8">
        <f>IF(Tabla1[[#This Row],[Mov]]="VNT",-Tabla1[[#This Row],[Cant]],Tabla1[[#This Row],[Cant]])</f>
        <v>-1</v>
      </c>
      <c r="Q7537" s="8">
        <f>DAY(Tabla1[[#This Row],[Date]])</f>
        <v>26</v>
      </c>
      <c r="R7537" s="8">
        <f>MONTH(Tabla1[[#This Row],[Date]])</f>
        <v>2</v>
      </c>
      <c r="S7537" s="8">
        <f>YEAR(Tabla1[[#This Row],[Date]])</f>
        <v>2023</v>
      </c>
    </row>
    <row r="7538" spans="1:19" x14ac:dyDescent="0.2">
      <c r="A7538">
        <v>7510</v>
      </c>
      <c r="B7538" s="1">
        <v>44983</v>
      </c>
      <c r="C7538" t="s">
        <v>260</v>
      </c>
      <c r="D7538" t="s">
        <v>332</v>
      </c>
      <c r="E7538">
        <v>1</v>
      </c>
      <c r="F7538" t="s">
        <v>458</v>
      </c>
      <c r="G7538" t="s">
        <v>266</v>
      </c>
      <c r="H7538" t="s">
        <v>2705</v>
      </c>
      <c r="M7538" s="2">
        <v>0</v>
      </c>
      <c r="N7538" s="2">
        <v>15000</v>
      </c>
      <c r="O7538" s="2">
        <f>IF(Tabla1[[#This Row],[Mov]]="VNT",Tabla1[[#This Row],[Sale]]-Tabla1[[#This Row],[Cost]],-Tabla1[[#This Row],[Cost]]*Tabla1[[#This Row],[Cant]])</f>
        <v>15000</v>
      </c>
      <c r="P7538" s="8">
        <f>IF(Tabla1[[#This Row],[Mov]]="VNT",-Tabla1[[#This Row],[Cant]],Tabla1[[#This Row],[Cant]])</f>
        <v>-1</v>
      </c>
      <c r="Q7538" s="8">
        <f>DAY(Tabla1[[#This Row],[Date]])</f>
        <v>26</v>
      </c>
      <c r="R7538" s="8">
        <f>MONTH(Tabla1[[#This Row],[Date]])</f>
        <v>2</v>
      </c>
      <c r="S7538" s="8">
        <f>YEAR(Tabla1[[#This Row],[Date]])</f>
        <v>2023</v>
      </c>
    </row>
    <row r="7539" spans="1:19" x14ac:dyDescent="0.2">
      <c r="A7539">
        <v>7511</v>
      </c>
      <c r="B7539" s="1">
        <v>44983</v>
      </c>
      <c r="C7539" t="s">
        <v>260</v>
      </c>
      <c r="D7539" t="s">
        <v>332</v>
      </c>
      <c r="E7539">
        <v>1</v>
      </c>
      <c r="F7539" t="s">
        <v>476</v>
      </c>
      <c r="G7539" t="s">
        <v>266</v>
      </c>
      <c r="H7539" t="s">
        <v>2704</v>
      </c>
      <c r="M7539" s="2">
        <v>1800</v>
      </c>
      <c r="N7539" s="2">
        <v>5000</v>
      </c>
      <c r="O7539" s="2">
        <f>IF(Tabla1[[#This Row],[Mov]]="VNT",Tabla1[[#This Row],[Sale]]-Tabla1[[#This Row],[Cost]],-Tabla1[[#This Row],[Cost]]*Tabla1[[#This Row],[Cant]])</f>
        <v>3200</v>
      </c>
      <c r="P7539" s="8">
        <f>IF(Tabla1[[#This Row],[Mov]]="VNT",-Tabla1[[#This Row],[Cant]],Tabla1[[#This Row],[Cant]])</f>
        <v>-1</v>
      </c>
      <c r="Q7539" s="8">
        <f>DAY(Tabla1[[#This Row],[Date]])</f>
        <v>26</v>
      </c>
      <c r="R7539" s="8">
        <f>MONTH(Tabla1[[#This Row],[Date]])</f>
        <v>2</v>
      </c>
      <c r="S7539" s="8">
        <f>YEAR(Tabla1[[#This Row],[Date]])</f>
        <v>2023</v>
      </c>
    </row>
    <row r="7540" spans="1:19" x14ac:dyDescent="0.2">
      <c r="A7540">
        <v>7512</v>
      </c>
      <c r="B7540" s="1">
        <v>44983</v>
      </c>
      <c r="C7540" t="s">
        <v>260</v>
      </c>
      <c r="D7540" t="s">
        <v>332</v>
      </c>
      <c r="E7540">
        <v>1</v>
      </c>
      <c r="F7540" t="s">
        <v>891</v>
      </c>
      <c r="G7540" t="s">
        <v>272</v>
      </c>
      <c r="H7540" t="s">
        <v>252</v>
      </c>
      <c r="M7540" s="2">
        <v>3500</v>
      </c>
      <c r="N7540" s="2">
        <v>10000</v>
      </c>
      <c r="O7540" s="2">
        <f>IF(Tabla1[[#This Row],[Mov]]="VNT",Tabla1[[#This Row],[Sale]]-Tabla1[[#This Row],[Cost]],-Tabla1[[#This Row],[Cost]]*Tabla1[[#This Row],[Cant]])</f>
        <v>6500</v>
      </c>
      <c r="P7540" s="8">
        <f>IF(Tabla1[[#This Row],[Mov]]="VNT",-Tabla1[[#This Row],[Cant]],Tabla1[[#This Row],[Cant]])</f>
        <v>-1</v>
      </c>
      <c r="Q7540" s="8">
        <f>DAY(Tabla1[[#This Row],[Date]])</f>
        <v>26</v>
      </c>
      <c r="R7540" s="8">
        <f>MONTH(Tabla1[[#This Row],[Date]])</f>
        <v>2</v>
      </c>
      <c r="S7540" s="8">
        <f>YEAR(Tabla1[[#This Row],[Date]])</f>
        <v>2023</v>
      </c>
    </row>
    <row r="7541" spans="1:19" x14ac:dyDescent="0.2">
      <c r="A7541">
        <v>7513</v>
      </c>
      <c r="B7541" s="1">
        <v>44983</v>
      </c>
      <c r="C7541" t="s">
        <v>260</v>
      </c>
      <c r="D7541" t="s">
        <v>332</v>
      </c>
      <c r="E7541">
        <v>1</v>
      </c>
      <c r="F7541" t="s">
        <v>342</v>
      </c>
      <c r="G7541" t="s">
        <v>272</v>
      </c>
      <c r="H7541" t="s">
        <v>252</v>
      </c>
      <c r="M7541" s="2">
        <v>1100</v>
      </c>
      <c r="N7541" s="2">
        <v>10000</v>
      </c>
      <c r="O7541" s="2">
        <f>IF(Tabla1[[#This Row],[Mov]]="VNT",Tabla1[[#This Row],[Sale]]-Tabla1[[#This Row],[Cost]],-Tabla1[[#This Row],[Cost]]*Tabla1[[#This Row],[Cant]])</f>
        <v>8900</v>
      </c>
      <c r="P7541" s="8">
        <f>IF(Tabla1[[#This Row],[Mov]]="VNT",-Tabla1[[#This Row],[Cant]],Tabla1[[#This Row],[Cant]])</f>
        <v>-1</v>
      </c>
      <c r="Q7541" s="8">
        <f>DAY(Tabla1[[#This Row],[Date]])</f>
        <v>26</v>
      </c>
      <c r="R7541" s="8">
        <f>MONTH(Tabla1[[#This Row],[Date]])</f>
        <v>2</v>
      </c>
      <c r="S7541" s="8">
        <f>YEAR(Tabla1[[#This Row],[Date]])</f>
        <v>2023</v>
      </c>
    </row>
    <row r="7542" spans="1:19" x14ac:dyDescent="0.2">
      <c r="A7542">
        <v>7514</v>
      </c>
      <c r="B7542" s="1">
        <v>44983</v>
      </c>
      <c r="C7542" t="s">
        <v>260</v>
      </c>
      <c r="D7542" t="s">
        <v>332</v>
      </c>
      <c r="E7542">
        <v>1</v>
      </c>
      <c r="F7542" t="s">
        <v>891</v>
      </c>
      <c r="G7542" t="s">
        <v>263</v>
      </c>
      <c r="H7542" t="s">
        <v>356</v>
      </c>
      <c r="M7542" s="2">
        <v>3500</v>
      </c>
      <c r="N7542" s="2">
        <v>10000</v>
      </c>
      <c r="O7542" s="2">
        <f>IF(Tabla1[[#This Row],[Mov]]="VNT",Tabla1[[#This Row],[Sale]]-Tabla1[[#This Row],[Cost]],-Tabla1[[#This Row],[Cost]]*Tabla1[[#This Row],[Cant]])</f>
        <v>6500</v>
      </c>
      <c r="P7542" s="8">
        <f>IF(Tabla1[[#This Row],[Mov]]="VNT",-Tabla1[[#This Row],[Cant]],Tabla1[[#This Row],[Cant]])</f>
        <v>-1</v>
      </c>
      <c r="Q7542" s="8">
        <f>DAY(Tabla1[[#This Row],[Date]])</f>
        <v>26</v>
      </c>
      <c r="R7542" s="8">
        <f>MONTH(Tabla1[[#This Row],[Date]])</f>
        <v>2</v>
      </c>
      <c r="S7542" s="8">
        <f>YEAR(Tabla1[[#This Row],[Date]])</f>
        <v>2023</v>
      </c>
    </row>
    <row r="7543" spans="1:19" x14ac:dyDescent="0.2">
      <c r="A7543">
        <v>7515</v>
      </c>
      <c r="B7543" s="1">
        <v>44983</v>
      </c>
      <c r="C7543" t="s">
        <v>260</v>
      </c>
      <c r="D7543" t="s">
        <v>332</v>
      </c>
      <c r="E7543">
        <v>1</v>
      </c>
      <c r="F7543" t="s">
        <v>225</v>
      </c>
      <c r="G7543" t="s">
        <v>263</v>
      </c>
      <c r="H7543" t="s">
        <v>356</v>
      </c>
      <c r="M7543" s="2">
        <v>1100</v>
      </c>
      <c r="N7543" s="2">
        <v>10000</v>
      </c>
      <c r="O7543" s="2">
        <f>IF(Tabla1[[#This Row],[Mov]]="VNT",Tabla1[[#This Row],[Sale]]-Tabla1[[#This Row],[Cost]],-Tabla1[[#This Row],[Cost]]*Tabla1[[#This Row],[Cant]])</f>
        <v>8900</v>
      </c>
      <c r="P7543" s="8">
        <f>IF(Tabla1[[#This Row],[Mov]]="VNT",-Tabla1[[#This Row],[Cant]],Tabla1[[#This Row],[Cant]])</f>
        <v>-1</v>
      </c>
      <c r="Q7543" s="8">
        <f>DAY(Tabla1[[#This Row],[Date]])</f>
        <v>26</v>
      </c>
      <c r="R7543" s="8">
        <f>MONTH(Tabla1[[#This Row],[Date]])</f>
        <v>2</v>
      </c>
      <c r="S7543" s="8">
        <f>YEAR(Tabla1[[#This Row],[Date]])</f>
        <v>2023</v>
      </c>
    </row>
    <row r="7544" spans="1:19" x14ac:dyDescent="0.2">
      <c r="A7544">
        <v>7516</v>
      </c>
      <c r="B7544" s="1">
        <v>44983</v>
      </c>
      <c r="C7544" t="s">
        <v>260</v>
      </c>
      <c r="D7544" t="s">
        <v>332</v>
      </c>
      <c r="E7544">
        <v>1</v>
      </c>
      <c r="F7544" t="s">
        <v>21</v>
      </c>
      <c r="G7544" t="s">
        <v>272</v>
      </c>
      <c r="H7544" t="s">
        <v>24</v>
      </c>
      <c r="M7544" s="2">
        <v>3500</v>
      </c>
      <c r="N7544" s="2">
        <v>12000</v>
      </c>
      <c r="O7544" s="2">
        <f>IF(Tabla1[[#This Row],[Mov]]="VNT",Tabla1[[#This Row],[Sale]]-Tabla1[[#This Row],[Cost]],-Tabla1[[#This Row],[Cost]]*Tabla1[[#This Row],[Cant]])</f>
        <v>8500</v>
      </c>
      <c r="P7544" s="8">
        <f>IF(Tabla1[[#This Row],[Mov]]="VNT",-Tabla1[[#This Row],[Cant]],Tabla1[[#This Row],[Cant]])</f>
        <v>-1</v>
      </c>
      <c r="Q7544" s="8">
        <f>DAY(Tabla1[[#This Row],[Date]])</f>
        <v>26</v>
      </c>
      <c r="R7544" s="8">
        <f>MONTH(Tabla1[[#This Row],[Date]])</f>
        <v>2</v>
      </c>
      <c r="S7544" s="8">
        <f>YEAR(Tabla1[[#This Row],[Date]])</f>
        <v>2023</v>
      </c>
    </row>
    <row r="7545" spans="1:19" x14ac:dyDescent="0.2">
      <c r="A7545">
        <v>7517</v>
      </c>
      <c r="B7545" s="1">
        <v>44983</v>
      </c>
      <c r="C7545" t="s">
        <v>260</v>
      </c>
      <c r="D7545" t="s">
        <v>332</v>
      </c>
      <c r="E7545">
        <v>1</v>
      </c>
      <c r="F7545" t="s">
        <v>455</v>
      </c>
      <c r="G7545" t="s">
        <v>349</v>
      </c>
      <c r="H7545" t="s">
        <v>457</v>
      </c>
      <c r="M7545" s="2">
        <v>0</v>
      </c>
      <c r="N7545" s="2">
        <v>4000</v>
      </c>
      <c r="O7545" s="2">
        <f>IF(Tabla1[[#This Row],[Mov]]="VNT",Tabla1[[#This Row],[Sale]]-Tabla1[[#This Row],[Cost]],-Tabla1[[#This Row],[Cost]]*Tabla1[[#This Row],[Cant]])</f>
        <v>4000</v>
      </c>
      <c r="P7545" s="8">
        <f>IF(Tabla1[[#This Row],[Mov]]="VNT",-Tabla1[[#This Row],[Cant]],Tabla1[[#This Row],[Cant]])</f>
        <v>-1</v>
      </c>
      <c r="Q7545" s="8">
        <f>DAY(Tabla1[[#This Row],[Date]])</f>
        <v>26</v>
      </c>
      <c r="R7545" s="8">
        <f>MONTH(Tabla1[[#This Row],[Date]])</f>
        <v>2</v>
      </c>
      <c r="S7545" s="8">
        <f>YEAR(Tabla1[[#This Row],[Date]])</f>
        <v>2023</v>
      </c>
    </row>
    <row r="7546" spans="1:19" x14ac:dyDescent="0.2">
      <c r="A7546">
        <v>7518</v>
      </c>
      <c r="B7546" s="1">
        <v>44983</v>
      </c>
      <c r="C7546" t="s">
        <v>260</v>
      </c>
      <c r="D7546" t="s">
        <v>332</v>
      </c>
      <c r="E7546">
        <v>1</v>
      </c>
      <c r="F7546" t="s">
        <v>455</v>
      </c>
      <c r="G7546" t="s">
        <v>382</v>
      </c>
      <c r="H7546" t="s">
        <v>509</v>
      </c>
      <c r="M7546" s="2">
        <v>1000</v>
      </c>
      <c r="N7546" s="2">
        <v>4000</v>
      </c>
      <c r="O7546" s="2">
        <f>IF(Tabla1[[#This Row],[Mov]]="VNT",Tabla1[[#This Row],[Sale]]-Tabla1[[#This Row],[Cost]],-Tabla1[[#This Row],[Cost]]*Tabla1[[#This Row],[Cant]])</f>
        <v>3000</v>
      </c>
      <c r="P7546" s="8">
        <f>IF(Tabla1[[#This Row],[Mov]]="VNT",-Tabla1[[#This Row],[Cant]],Tabla1[[#This Row],[Cant]])</f>
        <v>-1</v>
      </c>
      <c r="Q7546" s="8">
        <f>DAY(Tabla1[[#This Row],[Date]])</f>
        <v>26</v>
      </c>
      <c r="R7546" s="8">
        <f>MONTH(Tabla1[[#This Row],[Date]])</f>
        <v>2</v>
      </c>
      <c r="S7546" s="8">
        <f>YEAR(Tabla1[[#This Row],[Date]])</f>
        <v>2023</v>
      </c>
    </row>
    <row r="7547" spans="1:19" x14ac:dyDescent="0.2">
      <c r="A7547">
        <v>7519</v>
      </c>
      <c r="B7547" s="1">
        <v>44983</v>
      </c>
      <c r="C7547" t="s">
        <v>260</v>
      </c>
      <c r="D7547" t="s">
        <v>332</v>
      </c>
      <c r="E7547">
        <v>1</v>
      </c>
      <c r="F7547" t="s">
        <v>26</v>
      </c>
      <c r="G7547" t="s">
        <v>264</v>
      </c>
      <c r="H7547" t="s">
        <v>16</v>
      </c>
      <c r="M7547" s="2">
        <v>8000</v>
      </c>
      <c r="N7547" s="2">
        <v>18000</v>
      </c>
      <c r="O7547" s="2">
        <f>IF(Tabla1[[#This Row],[Mov]]="VNT",Tabla1[[#This Row],[Sale]]-Tabla1[[#This Row],[Cost]],-Tabla1[[#This Row],[Cost]]*Tabla1[[#This Row],[Cant]])</f>
        <v>10000</v>
      </c>
      <c r="P7547" s="8">
        <f>IF(Tabla1[[#This Row],[Mov]]="VNT",-Tabla1[[#This Row],[Cant]],Tabla1[[#This Row],[Cant]])</f>
        <v>-1</v>
      </c>
      <c r="Q7547" s="8">
        <f>DAY(Tabla1[[#This Row],[Date]])</f>
        <v>26</v>
      </c>
      <c r="R7547" s="8">
        <f>MONTH(Tabla1[[#This Row],[Date]])</f>
        <v>2</v>
      </c>
      <c r="S7547" s="8">
        <f>YEAR(Tabla1[[#This Row],[Date]])</f>
        <v>2023</v>
      </c>
    </row>
    <row r="7548" spans="1:19" x14ac:dyDescent="0.2">
      <c r="A7548">
        <v>7520</v>
      </c>
      <c r="B7548" s="1">
        <v>44983</v>
      </c>
      <c r="C7548" t="s">
        <v>260</v>
      </c>
      <c r="D7548" t="s">
        <v>332</v>
      </c>
      <c r="E7548">
        <v>1</v>
      </c>
      <c r="F7548" t="s">
        <v>26</v>
      </c>
      <c r="G7548" t="s">
        <v>264</v>
      </c>
      <c r="H7548" t="s">
        <v>16</v>
      </c>
      <c r="M7548" s="2">
        <v>8000</v>
      </c>
      <c r="N7548" s="2">
        <v>20000</v>
      </c>
      <c r="O7548" s="2">
        <f>IF(Tabla1[[#This Row],[Mov]]="VNT",Tabla1[[#This Row],[Sale]]-Tabla1[[#This Row],[Cost]],-Tabla1[[#This Row],[Cost]]*Tabla1[[#This Row],[Cant]])</f>
        <v>12000</v>
      </c>
      <c r="P7548" s="8">
        <f>IF(Tabla1[[#This Row],[Mov]]="VNT",-Tabla1[[#This Row],[Cant]],Tabla1[[#This Row],[Cant]])</f>
        <v>-1</v>
      </c>
      <c r="Q7548" s="8">
        <f>DAY(Tabla1[[#This Row],[Date]])</f>
        <v>26</v>
      </c>
      <c r="R7548" s="8">
        <f>MONTH(Tabla1[[#This Row],[Date]])</f>
        <v>2</v>
      </c>
      <c r="S7548" s="8">
        <f>YEAR(Tabla1[[#This Row],[Date]])</f>
        <v>2023</v>
      </c>
    </row>
    <row r="7549" spans="1:19" x14ac:dyDescent="0.2">
      <c r="A7549">
        <v>7521</v>
      </c>
      <c r="B7549" s="1">
        <v>44983</v>
      </c>
      <c r="C7549" t="s">
        <v>260</v>
      </c>
      <c r="D7549" t="s">
        <v>332</v>
      </c>
      <c r="E7549">
        <v>1</v>
      </c>
      <c r="F7549" t="s">
        <v>2435</v>
      </c>
      <c r="G7549" t="s">
        <v>266</v>
      </c>
      <c r="H7549" t="s">
        <v>2513</v>
      </c>
      <c r="M7549" s="2">
        <v>8000</v>
      </c>
      <c r="N7549" s="2">
        <v>25000</v>
      </c>
      <c r="O7549" s="2">
        <f>IF(Tabla1[[#This Row],[Mov]]="VNT",Tabla1[[#This Row],[Sale]]-Tabla1[[#This Row],[Cost]],-Tabla1[[#This Row],[Cost]]*Tabla1[[#This Row],[Cant]])</f>
        <v>17000</v>
      </c>
      <c r="P7549" s="8">
        <f>IF(Tabla1[[#This Row],[Mov]]="VNT",-Tabla1[[#This Row],[Cant]],Tabla1[[#This Row],[Cant]])</f>
        <v>-1</v>
      </c>
      <c r="Q7549" s="8">
        <f>DAY(Tabla1[[#This Row],[Date]])</f>
        <v>26</v>
      </c>
      <c r="R7549" s="8">
        <f>MONTH(Tabla1[[#This Row],[Date]])</f>
        <v>2</v>
      </c>
      <c r="S7549" s="8">
        <f>YEAR(Tabla1[[#This Row],[Date]])</f>
        <v>2023</v>
      </c>
    </row>
    <row r="7550" spans="1:19" x14ac:dyDescent="0.2">
      <c r="A7550">
        <v>7522</v>
      </c>
      <c r="B7550" s="1">
        <v>44983</v>
      </c>
      <c r="C7550" t="s">
        <v>260</v>
      </c>
      <c r="D7550" t="s">
        <v>332</v>
      </c>
      <c r="E7550">
        <v>1</v>
      </c>
      <c r="F7550" t="s">
        <v>929</v>
      </c>
      <c r="G7550" t="s">
        <v>266</v>
      </c>
      <c r="H7550" t="s">
        <v>2409</v>
      </c>
      <c r="M7550" s="2">
        <v>8000</v>
      </c>
      <c r="N7550" s="2">
        <v>25000</v>
      </c>
      <c r="O7550" s="2">
        <f>IF(Tabla1[[#This Row],[Mov]]="VNT",Tabla1[[#This Row],[Sale]]-Tabla1[[#This Row],[Cost]],-Tabla1[[#This Row],[Cost]]*Tabla1[[#This Row],[Cant]])</f>
        <v>17000</v>
      </c>
      <c r="P7550" s="8">
        <f>IF(Tabla1[[#This Row],[Mov]]="VNT",-Tabla1[[#This Row],[Cant]],Tabla1[[#This Row],[Cant]])</f>
        <v>-1</v>
      </c>
      <c r="Q7550" s="8">
        <f>DAY(Tabla1[[#This Row],[Date]])</f>
        <v>26</v>
      </c>
      <c r="R7550" s="8">
        <f>MONTH(Tabla1[[#This Row],[Date]])</f>
        <v>2</v>
      </c>
      <c r="S7550" s="8">
        <f>YEAR(Tabla1[[#This Row],[Date]])</f>
        <v>2023</v>
      </c>
    </row>
    <row r="7551" spans="1:19" x14ac:dyDescent="0.2">
      <c r="A7551">
        <v>7523</v>
      </c>
      <c r="B7551" s="1">
        <v>44984</v>
      </c>
      <c r="C7551" t="s">
        <v>260</v>
      </c>
      <c r="D7551" t="s">
        <v>332</v>
      </c>
      <c r="E7551">
        <v>1</v>
      </c>
      <c r="F7551" t="s">
        <v>128</v>
      </c>
      <c r="G7551" t="s">
        <v>266</v>
      </c>
      <c r="H7551" t="s">
        <v>143</v>
      </c>
      <c r="M7551" s="2">
        <v>10000</v>
      </c>
      <c r="N7551" s="2">
        <v>20000</v>
      </c>
      <c r="O7551" s="2">
        <f>IF(Tabla1[[#This Row],[Mov]]="VNT",Tabla1[[#This Row],[Sale]]-Tabla1[[#This Row],[Cost]],-Tabla1[[#This Row],[Cost]]*Tabla1[[#This Row],[Cant]])</f>
        <v>10000</v>
      </c>
      <c r="P7551" s="8">
        <f>IF(Tabla1[[#This Row],[Mov]]="VNT",-Tabla1[[#This Row],[Cant]],Tabla1[[#This Row],[Cant]])</f>
        <v>-1</v>
      </c>
      <c r="Q7551" s="8">
        <f>DAY(Tabla1[[#This Row],[Date]])</f>
        <v>27</v>
      </c>
      <c r="R7551" s="8">
        <f>MONTH(Tabla1[[#This Row],[Date]])</f>
        <v>2</v>
      </c>
      <c r="S7551" s="8">
        <f>YEAR(Tabla1[[#This Row],[Date]])</f>
        <v>2023</v>
      </c>
    </row>
    <row r="7552" spans="1:19" x14ac:dyDescent="0.2">
      <c r="A7552">
        <v>7524</v>
      </c>
      <c r="B7552" s="1">
        <v>44984</v>
      </c>
      <c r="C7552" t="s">
        <v>260</v>
      </c>
      <c r="D7552" t="s">
        <v>332</v>
      </c>
      <c r="E7552">
        <v>1</v>
      </c>
      <c r="F7552" t="s">
        <v>116</v>
      </c>
      <c r="G7552" t="s">
        <v>347</v>
      </c>
      <c r="H7552" t="s">
        <v>519</v>
      </c>
      <c r="M7552" s="2">
        <v>934</v>
      </c>
      <c r="N7552" s="2">
        <v>1000</v>
      </c>
      <c r="O7552" s="2">
        <f>IF(Tabla1[[#This Row],[Mov]]="VNT",Tabla1[[#This Row],[Sale]]-Tabla1[[#This Row],[Cost]],-Tabla1[[#This Row],[Cost]]*Tabla1[[#This Row],[Cant]])</f>
        <v>66</v>
      </c>
      <c r="P7552" s="8">
        <f>IF(Tabla1[[#This Row],[Mov]]="VNT",-Tabla1[[#This Row],[Cant]],Tabla1[[#This Row],[Cant]])</f>
        <v>-1</v>
      </c>
      <c r="Q7552" s="8">
        <f>DAY(Tabla1[[#This Row],[Date]])</f>
        <v>27</v>
      </c>
      <c r="R7552" s="8">
        <f>MONTH(Tabla1[[#This Row],[Date]])</f>
        <v>2</v>
      </c>
      <c r="S7552" s="8">
        <f>YEAR(Tabla1[[#This Row],[Date]])</f>
        <v>2023</v>
      </c>
    </row>
    <row r="7553" spans="1:19" x14ac:dyDescent="0.2">
      <c r="A7553">
        <v>7525</v>
      </c>
      <c r="B7553" s="1">
        <v>44984</v>
      </c>
      <c r="C7553" t="s">
        <v>260</v>
      </c>
      <c r="D7553" t="s">
        <v>332</v>
      </c>
      <c r="E7553">
        <v>1</v>
      </c>
      <c r="F7553" t="s">
        <v>458</v>
      </c>
      <c r="G7553" t="s">
        <v>284</v>
      </c>
      <c r="H7553" t="s">
        <v>2706</v>
      </c>
      <c r="M7553" s="2">
        <v>0</v>
      </c>
      <c r="N7553" s="2">
        <v>20000</v>
      </c>
      <c r="O7553" s="2">
        <f>IF(Tabla1[[#This Row],[Mov]]="VNT",Tabla1[[#This Row],[Sale]]-Tabla1[[#This Row],[Cost]],-Tabla1[[#This Row],[Cost]]*Tabla1[[#This Row],[Cant]])</f>
        <v>20000</v>
      </c>
      <c r="P7553" s="8">
        <f>IF(Tabla1[[#This Row],[Mov]]="VNT",-Tabla1[[#This Row],[Cant]],Tabla1[[#This Row],[Cant]])</f>
        <v>-1</v>
      </c>
      <c r="Q7553" s="8">
        <f>DAY(Tabla1[[#This Row],[Date]])</f>
        <v>27</v>
      </c>
      <c r="R7553" s="8">
        <f>MONTH(Tabla1[[#This Row],[Date]])</f>
        <v>2</v>
      </c>
      <c r="S7553" s="8">
        <f>YEAR(Tabla1[[#This Row],[Date]])</f>
        <v>2023</v>
      </c>
    </row>
    <row r="7554" spans="1:19" x14ac:dyDescent="0.2">
      <c r="A7554">
        <v>7526</v>
      </c>
      <c r="B7554" s="1">
        <v>44984</v>
      </c>
      <c r="C7554" t="s">
        <v>260</v>
      </c>
      <c r="D7554" t="s">
        <v>223</v>
      </c>
      <c r="E7554">
        <v>1</v>
      </c>
      <c r="F7554" t="s">
        <v>458</v>
      </c>
      <c r="G7554" t="s">
        <v>266</v>
      </c>
      <c r="H7554" t="s">
        <v>2707</v>
      </c>
      <c r="M7554" s="2">
        <v>0</v>
      </c>
      <c r="N7554" s="2">
        <v>10000</v>
      </c>
      <c r="O7554" s="2">
        <f>IF(Tabla1[[#This Row],[Mov]]="VNT",Tabla1[[#This Row],[Sale]]-Tabla1[[#This Row],[Cost]],-Tabla1[[#This Row],[Cost]]*Tabla1[[#This Row],[Cant]])</f>
        <v>10000</v>
      </c>
      <c r="P7554" s="8">
        <f>IF(Tabla1[[#This Row],[Mov]]="VNT",-Tabla1[[#This Row],[Cant]],Tabla1[[#This Row],[Cant]])</f>
        <v>-1</v>
      </c>
      <c r="Q7554" s="8">
        <f>DAY(Tabla1[[#This Row],[Date]])</f>
        <v>27</v>
      </c>
      <c r="R7554" s="8">
        <f>MONTH(Tabla1[[#This Row],[Date]])</f>
        <v>2</v>
      </c>
      <c r="S7554" s="8">
        <f>YEAR(Tabla1[[#This Row],[Date]])</f>
        <v>2023</v>
      </c>
    </row>
    <row r="7555" spans="1:19" x14ac:dyDescent="0.2">
      <c r="A7555">
        <v>7527</v>
      </c>
      <c r="B7555" s="1">
        <v>44984</v>
      </c>
      <c r="C7555" t="s">
        <v>260</v>
      </c>
      <c r="D7555" t="s">
        <v>332</v>
      </c>
      <c r="E7555">
        <v>1</v>
      </c>
      <c r="F7555" t="s">
        <v>225</v>
      </c>
      <c r="G7555" t="s">
        <v>263</v>
      </c>
      <c r="H7555" t="s">
        <v>932</v>
      </c>
      <c r="M7555" s="2">
        <v>1100</v>
      </c>
      <c r="N7555" s="2">
        <v>10000</v>
      </c>
      <c r="O7555" s="2">
        <f>IF(Tabla1[[#This Row],[Mov]]="VNT",Tabla1[[#This Row],[Sale]]-Tabla1[[#This Row],[Cost]],-Tabla1[[#This Row],[Cost]]*Tabla1[[#This Row],[Cant]])</f>
        <v>8900</v>
      </c>
      <c r="P7555" s="8">
        <f>IF(Tabla1[[#This Row],[Mov]]="VNT",-Tabla1[[#This Row],[Cant]],Tabla1[[#This Row],[Cant]])</f>
        <v>-1</v>
      </c>
      <c r="Q7555" s="8">
        <f>DAY(Tabla1[[#This Row],[Date]])</f>
        <v>27</v>
      </c>
      <c r="R7555" s="8">
        <f>MONTH(Tabla1[[#This Row],[Date]])</f>
        <v>2</v>
      </c>
      <c r="S7555" s="8">
        <f>YEAR(Tabla1[[#This Row],[Date]])</f>
        <v>2023</v>
      </c>
    </row>
    <row r="7556" spans="1:19" x14ac:dyDescent="0.2">
      <c r="A7556">
        <v>7528</v>
      </c>
      <c r="B7556" s="1">
        <v>44984</v>
      </c>
      <c r="C7556" t="s">
        <v>260</v>
      </c>
      <c r="D7556" t="s">
        <v>332</v>
      </c>
      <c r="E7556">
        <v>1</v>
      </c>
      <c r="F7556" t="s">
        <v>224</v>
      </c>
      <c r="G7556" t="s">
        <v>860</v>
      </c>
      <c r="H7556" t="s">
        <v>314</v>
      </c>
      <c r="M7556" s="2">
        <v>11000</v>
      </c>
      <c r="N7556" s="2">
        <v>20000</v>
      </c>
      <c r="O7556" s="2">
        <f>IF(Tabla1[[#This Row],[Mov]]="VNT",Tabla1[[#This Row],[Sale]]-Tabla1[[#This Row],[Cost]],-Tabla1[[#This Row],[Cost]]*Tabla1[[#This Row],[Cant]])</f>
        <v>9000</v>
      </c>
      <c r="P7556" s="8">
        <f>IF(Tabla1[[#This Row],[Mov]]="VNT",-Tabla1[[#This Row],[Cant]],Tabla1[[#This Row],[Cant]])</f>
        <v>-1</v>
      </c>
      <c r="Q7556" s="8">
        <f>DAY(Tabla1[[#This Row],[Date]])</f>
        <v>27</v>
      </c>
      <c r="R7556" s="8">
        <f>MONTH(Tabla1[[#This Row],[Date]])</f>
        <v>2</v>
      </c>
      <c r="S7556" s="8">
        <f>YEAR(Tabla1[[#This Row],[Date]])</f>
        <v>2023</v>
      </c>
    </row>
    <row r="7557" spans="1:19" x14ac:dyDescent="0.2">
      <c r="A7557">
        <v>7529</v>
      </c>
      <c r="B7557" s="1">
        <v>44984</v>
      </c>
      <c r="C7557" t="s">
        <v>260</v>
      </c>
      <c r="D7557" t="s">
        <v>332</v>
      </c>
      <c r="E7557">
        <v>1</v>
      </c>
      <c r="F7557" t="s">
        <v>849</v>
      </c>
      <c r="G7557" t="s">
        <v>1044</v>
      </c>
      <c r="H7557" t="s">
        <v>1333</v>
      </c>
      <c r="M7557" s="2">
        <v>48000</v>
      </c>
      <c r="N7557" s="2">
        <v>62000</v>
      </c>
      <c r="O7557" s="2">
        <f>IF(Tabla1[[#This Row],[Mov]]="VNT",Tabla1[[#This Row],[Sale]]-Tabla1[[#This Row],[Cost]],-Tabla1[[#This Row],[Cost]]*Tabla1[[#This Row],[Cant]])</f>
        <v>14000</v>
      </c>
      <c r="P7557" s="8">
        <f>IF(Tabla1[[#This Row],[Mov]]="VNT",-Tabla1[[#This Row],[Cant]],Tabla1[[#This Row],[Cant]])</f>
        <v>-1</v>
      </c>
      <c r="Q7557" s="8">
        <f>DAY(Tabla1[[#This Row],[Date]])</f>
        <v>27</v>
      </c>
      <c r="R7557" s="8">
        <f>MONTH(Tabla1[[#This Row],[Date]])</f>
        <v>2</v>
      </c>
      <c r="S7557" s="8">
        <f>YEAR(Tabla1[[#This Row],[Date]])</f>
        <v>2023</v>
      </c>
    </row>
    <row r="7558" spans="1:19" x14ac:dyDescent="0.2">
      <c r="A7558">
        <v>7530</v>
      </c>
      <c r="B7558" s="1">
        <v>44984</v>
      </c>
      <c r="C7558" t="s">
        <v>260</v>
      </c>
      <c r="D7558" t="s">
        <v>332</v>
      </c>
      <c r="E7558">
        <v>1</v>
      </c>
      <c r="F7558" t="s">
        <v>116</v>
      </c>
      <c r="G7558" t="s">
        <v>347</v>
      </c>
      <c r="H7558" t="s">
        <v>518</v>
      </c>
      <c r="M7558" s="2">
        <v>10279</v>
      </c>
      <c r="N7558" s="2">
        <v>11000</v>
      </c>
      <c r="O7558" s="2">
        <f>IF(Tabla1[[#This Row],[Mov]]="VNT",Tabla1[[#This Row],[Sale]]-Tabla1[[#This Row],[Cost]],-Tabla1[[#This Row],[Cost]]*Tabla1[[#This Row],[Cant]])</f>
        <v>721</v>
      </c>
      <c r="P7558" s="8">
        <f>IF(Tabla1[[#This Row],[Mov]]="VNT",-Tabla1[[#This Row],[Cant]],Tabla1[[#This Row],[Cant]])</f>
        <v>-1</v>
      </c>
      <c r="Q7558" s="8">
        <f>DAY(Tabla1[[#This Row],[Date]])</f>
        <v>27</v>
      </c>
      <c r="R7558" s="8">
        <f>MONTH(Tabla1[[#This Row],[Date]])</f>
        <v>2</v>
      </c>
      <c r="S7558" s="8">
        <f>YEAR(Tabla1[[#This Row],[Date]])</f>
        <v>2023</v>
      </c>
    </row>
    <row r="7559" spans="1:19" x14ac:dyDescent="0.2">
      <c r="A7559">
        <v>7531</v>
      </c>
      <c r="B7559" s="1">
        <v>44984</v>
      </c>
      <c r="C7559" t="s">
        <v>260</v>
      </c>
      <c r="D7559" t="s">
        <v>332</v>
      </c>
      <c r="E7559">
        <v>1</v>
      </c>
      <c r="F7559" t="s">
        <v>848</v>
      </c>
      <c r="G7559" t="s">
        <v>727</v>
      </c>
      <c r="H7559" t="s">
        <v>853</v>
      </c>
      <c r="M7559" s="2">
        <v>900</v>
      </c>
      <c r="N7559" s="2">
        <v>3000</v>
      </c>
      <c r="O7559" s="2">
        <f>IF(Tabla1[[#This Row],[Mov]]="VNT",Tabla1[[#This Row],[Sale]]-Tabla1[[#This Row],[Cost]],-Tabla1[[#This Row],[Cost]]*Tabla1[[#This Row],[Cant]])</f>
        <v>2100</v>
      </c>
      <c r="P7559" s="8">
        <f>IF(Tabla1[[#This Row],[Mov]]="VNT",-Tabla1[[#This Row],[Cant]],Tabla1[[#This Row],[Cant]])</f>
        <v>-1</v>
      </c>
      <c r="Q7559" s="8">
        <f>DAY(Tabla1[[#This Row],[Date]])</f>
        <v>27</v>
      </c>
      <c r="R7559" s="8">
        <f>MONTH(Tabla1[[#This Row],[Date]])</f>
        <v>2</v>
      </c>
      <c r="S7559" s="8">
        <f>YEAR(Tabla1[[#This Row],[Date]])</f>
        <v>2023</v>
      </c>
    </row>
    <row r="7560" spans="1:19" x14ac:dyDescent="0.2">
      <c r="A7560">
        <v>7532</v>
      </c>
      <c r="B7560" s="1">
        <v>44984</v>
      </c>
      <c r="C7560" t="s">
        <v>260</v>
      </c>
      <c r="D7560" t="s">
        <v>332</v>
      </c>
      <c r="E7560">
        <v>1</v>
      </c>
      <c r="F7560" t="s">
        <v>386</v>
      </c>
      <c r="G7560" t="s">
        <v>272</v>
      </c>
      <c r="H7560" t="s">
        <v>1523</v>
      </c>
      <c r="M7560" s="2">
        <v>65000</v>
      </c>
      <c r="N7560" s="2">
        <v>110000</v>
      </c>
      <c r="O7560" s="2">
        <f>IF(Tabla1[[#This Row],[Mov]]="VNT",Tabla1[[#This Row],[Sale]]-Tabla1[[#This Row],[Cost]],-Tabla1[[#This Row],[Cost]]*Tabla1[[#This Row],[Cant]])</f>
        <v>45000</v>
      </c>
      <c r="P7560" s="8">
        <f>IF(Tabla1[[#This Row],[Mov]]="VNT",-Tabla1[[#This Row],[Cant]],Tabla1[[#This Row],[Cant]])</f>
        <v>-1</v>
      </c>
      <c r="Q7560" s="8">
        <f>DAY(Tabla1[[#This Row],[Date]])</f>
        <v>27</v>
      </c>
      <c r="R7560" s="8">
        <f>MONTH(Tabla1[[#This Row],[Date]])</f>
        <v>2</v>
      </c>
      <c r="S7560" s="8">
        <f>YEAR(Tabla1[[#This Row],[Date]])</f>
        <v>2023</v>
      </c>
    </row>
    <row r="7561" spans="1:19" x14ac:dyDescent="0.2">
      <c r="A7561">
        <v>7533</v>
      </c>
      <c r="B7561" s="1">
        <v>44984</v>
      </c>
      <c r="C7561" t="s">
        <v>260</v>
      </c>
      <c r="D7561" t="s">
        <v>332</v>
      </c>
      <c r="E7561">
        <v>1</v>
      </c>
      <c r="F7561" t="s">
        <v>15</v>
      </c>
      <c r="G7561" t="s">
        <v>333</v>
      </c>
      <c r="H7561" t="s">
        <v>16</v>
      </c>
      <c r="M7561" s="2">
        <v>5000</v>
      </c>
      <c r="N7561" s="2">
        <v>12000</v>
      </c>
      <c r="O7561" s="2">
        <f>IF(Tabla1[[#This Row],[Mov]]="VNT",Tabla1[[#This Row],[Sale]]-Tabla1[[#This Row],[Cost]],-Tabla1[[#This Row],[Cost]]*Tabla1[[#This Row],[Cant]])</f>
        <v>7000</v>
      </c>
      <c r="P7561" s="8">
        <f>IF(Tabla1[[#This Row],[Mov]]="VNT",-Tabla1[[#This Row],[Cant]],Tabla1[[#This Row],[Cant]])</f>
        <v>-1</v>
      </c>
      <c r="Q7561" s="8">
        <f>DAY(Tabla1[[#This Row],[Date]])</f>
        <v>27</v>
      </c>
      <c r="R7561" s="8">
        <f>MONTH(Tabla1[[#This Row],[Date]])</f>
        <v>2</v>
      </c>
      <c r="S7561" s="8">
        <f>YEAR(Tabla1[[#This Row],[Date]])</f>
        <v>2023</v>
      </c>
    </row>
    <row r="7562" spans="1:19" x14ac:dyDescent="0.2">
      <c r="A7562">
        <v>7534</v>
      </c>
      <c r="B7562" s="1">
        <v>44984</v>
      </c>
      <c r="C7562" t="s">
        <v>260</v>
      </c>
      <c r="D7562" t="s">
        <v>332</v>
      </c>
      <c r="E7562">
        <v>1</v>
      </c>
      <c r="F7562" t="s">
        <v>588</v>
      </c>
      <c r="G7562" t="s">
        <v>860</v>
      </c>
      <c r="H7562" t="s">
        <v>2708</v>
      </c>
      <c r="M7562" s="2">
        <v>800</v>
      </c>
      <c r="N7562" s="2">
        <v>5000</v>
      </c>
      <c r="O7562" s="2">
        <f>IF(Tabla1[[#This Row],[Mov]]="VNT",Tabla1[[#This Row],[Sale]]-Tabla1[[#This Row],[Cost]],-Tabla1[[#This Row],[Cost]]*Tabla1[[#This Row],[Cant]])</f>
        <v>4200</v>
      </c>
      <c r="P7562" s="8">
        <f>IF(Tabla1[[#This Row],[Mov]]="VNT",-Tabla1[[#This Row],[Cant]],Tabla1[[#This Row],[Cant]])</f>
        <v>-1</v>
      </c>
      <c r="Q7562" s="8">
        <f>DAY(Tabla1[[#This Row],[Date]])</f>
        <v>27</v>
      </c>
      <c r="R7562" s="8">
        <f>MONTH(Tabla1[[#This Row],[Date]])</f>
        <v>2</v>
      </c>
      <c r="S7562" s="8">
        <f>YEAR(Tabla1[[#This Row],[Date]])</f>
        <v>2023</v>
      </c>
    </row>
    <row r="7563" spans="1:19" x14ac:dyDescent="0.2">
      <c r="A7563">
        <v>7535</v>
      </c>
      <c r="B7563" s="1">
        <v>44984</v>
      </c>
      <c r="C7563" t="s">
        <v>260</v>
      </c>
      <c r="D7563" t="s">
        <v>332</v>
      </c>
      <c r="E7563">
        <v>1</v>
      </c>
      <c r="F7563" t="s">
        <v>116</v>
      </c>
      <c r="G7563" t="s">
        <v>647</v>
      </c>
      <c r="H7563" t="s">
        <v>668</v>
      </c>
      <c r="M7563" s="2">
        <v>2803</v>
      </c>
      <c r="N7563" s="2">
        <v>3000</v>
      </c>
      <c r="O7563" s="2">
        <f>IF(Tabla1[[#This Row],[Mov]]="VNT",Tabla1[[#This Row],[Sale]]-Tabla1[[#This Row],[Cost]],-Tabla1[[#This Row],[Cost]]*Tabla1[[#This Row],[Cant]])</f>
        <v>197</v>
      </c>
      <c r="P7563" s="8">
        <f>IF(Tabla1[[#This Row],[Mov]]="VNT",-Tabla1[[#This Row],[Cant]],Tabla1[[#This Row],[Cant]])</f>
        <v>-1</v>
      </c>
      <c r="Q7563" s="8">
        <f>DAY(Tabla1[[#This Row],[Date]])</f>
        <v>27</v>
      </c>
      <c r="R7563" s="8">
        <f>MONTH(Tabla1[[#This Row],[Date]])</f>
        <v>2</v>
      </c>
      <c r="S7563" s="8">
        <f>YEAR(Tabla1[[#This Row],[Date]])</f>
        <v>2023</v>
      </c>
    </row>
    <row r="7564" spans="1:19" x14ac:dyDescent="0.2">
      <c r="A7564">
        <v>7536</v>
      </c>
      <c r="B7564" s="1">
        <v>44984</v>
      </c>
      <c r="C7564" t="s">
        <v>260</v>
      </c>
      <c r="D7564" t="s">
        <v>332</v>
      </c>
      <c r="E7564">
        <v>1</v>
      </c>
      <c r="F7564" t="s">
        <v>386</v>
      </c>
      <c r="G7564" t="s">
        <v>262</v>
      </c>
      <c r="H7564" t="s">
        <v>407</v>
      </c>
      <c r="M7564" s="2">
        <v>70000</v>
      </c>
      <c r="N7564" s="2">
        <v>125000</v>
      </c>
      <c r="O7564" s="2">
        <f>IF(Tabla1[[#This Row],[Mov]]="VNT",Tabla1[[#This Row],[Sale]]-Tabla1[[#This Row],[Cost]],-Tabla1[[#This Row],[Cost]]*Tabla1[[#This Row],[Cant]])</f>
        <v>55000</v>
      </c>
      <c r="P7564" s="8">
        <f>IF(Tabla1[[#This Row],[Mov]]="VNT",-Tabla1[[#This Row],[Cant]],Tabla1[[#This Row],[Cant]])</f>
        <v>-1</v>
      </c>
      <c r="Q7564" s="8">
        <f>DAY(Tabla1[[#This Row],[Date]])</f>
        <v>27</v>
      </c>
      <c r="R7564" s="8">
        <f>MONTH(Tabla1[[#This Row],[Date]])</f>
        <v>2</v>
      </c>
      <c r="S7564" s="8">
        <f>YEAR(Tabla1[[#This Row],[Date]])</f>
        <v>2023</v>
      </c>
    </row>
    <row r="7565" spans="1:19" x14ac:dyDescent="0.2">
      <c r="A7565">
        <v>7537</v>
      </c>
      <c r="B7565" s="1">
        <v>44984</v>
      </c>
      <c r="C7565" t="s">
        <v>260</v>
      </c>
      <c r="D7565" t="s">
        <v>332</v>
      </c>
      <c r="E7565">
        <v>1</v>
      </c>
      <c r="F7565" t="s">
        <v>224</v>
      </c>
      <c r="G7565" t="s">
        <v>262</v>
      </c>
      <c r="H7565" t="s">
        <v>1550</v>
      </c>
      <c r="M7565" s="2">
        <v>12000</v>
      </c>
      <c r="N7565" s="2">
        <v>20000</v>
      </c>
      <c r="O7565" s="2">
        <f>IF(Tabla1[[#This Row],[Mov]]="VNT",Tabla1[[#This Row],[Sale]]-Tabla1[[#This Row],[Cost]],-Tabla1[[#This Row],[Cost]]*Tabla1[[#This Row],[Cant]])</f>
        <v>8000</v>
      </c>
      <c r="P7565" s="8">
        <f>IF(Tabla1[[#This Row],[Mov]]="VNT",-Tabla1[[#This Row],[Cant]],Tabla1[[#This Row],[Cant]])</f>
        <v>-1</v>
      </c>
      <c r="Q7565" s="8">
        <f>DAY(Tabla1[[#This Row],[Date]])</f>
        <v>27</v>
      </c>
      <c r="R7565" s="8">
        <f>MONTH(Tabla1[[#This Row],[Date]])</f>
        <v>2</v>
      </c>
      <c r="S7565" s="8">
        <f>YEAR(Tabla1[[#This Row],[Date]])</f>
        <v>2023</v>
      </c>
    </row>
    <row r="7566" spans="1:19" x14ac:dyDescent="0.2">
      <c r="A7566">
        <v>7538</v>
      </c>
      <c r="B7566" s="1">
        <v>44984</v>
      </c>
      <c r="C7566" t="s">
        <v>260</v>
      </c>
      <c r="D7566" t="s">
        <v>332</v>
      </c>
      <c r="E7566">
        <v>1</v>
      </c>
      <c r="F7566" t="s">
        <v>116</v>
      </c>
      <c r="G7566" t="s">
        <v>347</v>
      </c>
      <c r="H7566" t="s">
        <v>518</v>
      </c>
      <c r="M7566" s="2">
        <v>3270</v>
      </c>
      <c r="N7566" s="2">
        <v>3500</v>
      </c>
      <c r="O7566" s="2">
        <f>IF(Tabla1[[#This Row],[Mov]]="VNT",Tabla1[[#This Row],[Sale]]-Tabla1[[#This Row],[Cost]],-Tabla1[[#This Row],[Cost]]*Tabla1[[#This Row],[Cant]])</f>
        <v>230</v>
      </c>
      <c r="P7566" s="8">
        <f>IF(Tabla1[[#This Row],[Mov]]="VNT",-Tabla1[[#This Row],[Cant]],Tabla1[[#This Row],[Cant]])</f>
        <v>-1</v>
      </c>
      <c r="Q7566" s="8">
        <f>DAY(Tabla1[[#This Row],[Date]])</f>
        <v>27</v>
      </c>
      <c r="R7566" s="8">
        <f>MONTH(Tabla1[[#This Row],[Date]])</f>
        <v>2</v>
      </c>
      <c r="S7566" s="8">
        <f>YEAR(Tabla1[[#This Row],[Date]])</f>
        <v>2023</v>
      </c>
    </row>
    <row r="7567" spans="1:19" x14ac:dyDescent="0.2">
      <c r="A7567">
        <v>7539</v>
      </c>
      <c r="B7567" s="1">
        <v>44984</v>
      </c>
      <c r="C7567" t="s">
        <v>260</v>
      </c>
      <c r="D7567" t="s">
        <v>332</v>
      </c>
      <c r="E7567">
        <v>1</v>
      </c>
      <c r="F7567" t="s">
        <v>224</v>
      </c>
      <c r="G7567" t="s">
        <v>273</v>
      </c>
      <c r="H7567" t="s">
        <v>469</v>
      </c>
      <c r="M7567" s="2">
        <v>8000</v>
      </c>
      <c r="N7567" s="2">
        <v>20000</v>
      </c>
      <c r="O7567" s="2">
        <f>IF(Tabla1[[#This Row],[Mov]]="VNT",Tabla1[[#This Row],[Sale]]-Tabla1[[#This Row],[Cost]],-Tabla1[[#This Row],[Cost]]*Tabla1[[#This Row],[Cant]])</f>
        <v>12000</v>
      </c>
      <c r="P7567" s="8">
        <f>IF(Tabla1[[#This Row],[Mov]]="VNT",-Tabla1[[#This Row],[Cant]],Tabla1[[#This Row],[Cant]])</f>
        <v>-1</v>
      </c>
      <c r="Q7567" s="8">
        <f>DAY(Tabla1[[#This Row],[Date]])</f>
        <v>27</v>
      </c>
      <c r="R7567" s="8">
        <f>MONTH(Tabla1[[#This Row],[Date]])</f>
        <v>2</v>
      </c>
      <c r="S7567" s="8">
        <f>YEAR(Tabla1[[#This Row],[Date]])</f>
        <v>2023</v>
      </c>
    </row>
    <row r="7568" spans="1:19" x14ac:dyDescent="0.2">
      <c r="A7568">
        <v>7540</v>
      </c>
      <c r="B7568" s="1">
        <v>44984</v>
      </c>
      <c r="C7568" t="s">
        <v>260</v>
      </c>
      <c r="D7568" t="s">
        <v>332</v>
      </c>
      <c r="E7568">
        <v>1</v>
      </c>
      <c r="F7568" t="s">
        <v>116</v>
      </c>
      <c r="G7568" t="s">
        <v>349</v>
      </c>
      <c r="H7568" t="s">
        <v>515</v>
      </c>
      <c r="M7568" s="2">
        <v>6074</v>
      </c>
      <c r="N7568" s="2">
        <v>6500</v>
      </c>
      <c r="O7568" s="2">
        <f>IF(Tabla1[[#This Row],[Mov]]="VNT",Tabla1[[#This Row],[Sale]]-Tabla1[[#This Row],[Cost]],-Tabla1[[#This Row],[Cost]]*Tabla1[[#This Row],[Cant]])</f>
        <v>426</v>
      </c>
      <c r="P7568" s="8">
        <f>IF(Tabla1[[#This Row],[Mov]]="VNT",-Tabla1[[#This Row],[Cant]],Tabla1[[#This Row],[Cant]])</f>
        <v>-1</v>
      </c>
      <c r="Q7568" s="8">
        <f>DAY(Tabla1[[#This Row],[Date]])</f>
        <v>27</v>
      </c>
      <c r="R7568" s="8">
        <f>MONTH(Tabla1[[#This Row],[Date]])</f>
        <v>2</v>
      </c>
      <c r="S7568" s="8">
        <f>YEAR(Tabla1[[#This Row],[Date]])</f>
        <v>2023</v>
      </c>
    </row>
    <row r="7569" spans="1:19" x14ac:dyDescent="0.2">
      <c r="A7569">
        <v>7541</v>
      </c>
      <c r="B7569" s="1">
        <v>44985</v>
      </c>
      <c r="C7569" t="s">
        <v>260</v>
      </c>
      <c r="D7569" t="s">
        <v>809</v>
      </c>
      <c r="E7569">
        <v>1</v>
      </c>
      <c r="F7569" t="s">
        <v>458</v>
      </c>
      <c r="G7569" t="s">
        <v>860</v>
      </c>
      <c r="H7569" t="s">
        <v>2709</v>
      </c>
      <c r="M7569" s="2">
        <v>0</v>
      </c>
      <c r="N7569" s="2">
        <v>5000</v>
      </c>
      <c r="O7569" s="2">
        <f>IF(Tabla1[[#This Row],[Mov]]="VNT",Tabla1[[#This Row],[Sale]]-Tabla1[[#This Row],[Cost]],-Tabla1[[#This Row],[Cost]]*Tabla1[[#This Row],[Cant]])</f>
        <v>5000</v>
      </c>
      <c r="P7569" s="8">
        <f>IF(Tabla1[[#This Row],[Mov]]="VNT",-Tabla1[[#This Row],[Cant]],Tabla1[[#This Row],[Cant]])</f>
        <v>-1</v>
      </c>
      <c r="Q7569" s="8">
        <f>DAY(Tabla1[[#This Row],[Date]])</f>
        <v>28</v>
      </c>
      <c r="R7569" s="8">
        <f>MONTH(Tabla1[[#This Row],[Date]])</f>
        <v>2</v>
      </c>
      <c r="S7569" s="8">
        <f>YEAR(Tabla1[[#This Row],[Date]])</f>
        <v>2023</v>
      </c>
    </row>
    <row r="7570" spans="1:19" x14ac:dyDescent="0.2">
      <c r="A7570">
        <v>7542</v>
      </c>
      <c r="B7570" s="1">
        <v>44985</v>
      </c>
      <c r="C7570" t="s">
        <v>260</v>
      </c>
      <c r="D7570" t="s">
        <v>809</v>
      </c>
      <c r="E7570">
        <v>1</v>
      </c>
      <c r="F7570" t="s">
        <v>116</v>
      </c>
      <c r="G7570" t="s">
        <v>347</v>
      </c>
      <c r="H7570" t="s">
        <v>518</v>
      </c>
      <c r="M7570" s="2">
        <v>3270</v>
      </c>
      <c r="N7570" s="2">
        <v>3500</v>
      </c>
      <c r="O7570" s="2">
        <f>IF(Tabla1[[#This Row],[Mov]]="VNT",Tabla1[[#This Row],[Sale]]-Tabla1[[#This Row],[Cost]],-Tabla1[[#This Row],[Cost]]*Tabla1[[#This Row],[Cant]])</f>
        <v>230</v>
      </c>
      <c r="P7570" s="8">
        <f>IF(Tabla1[[#This Row],[Mov]]="VNT",-Tabla1[[#This Row],[Cant]],Tabla1[[#This Row],[Cant]])</f>
        <v>-1</v>
      </c>
      <c r="Q7570" s="8">
        <f>DAY(Tabla1[[#This Row],[Date]])</f>
        <v>28</v>
      </c>
      <c r="R7570" s="8">
        <f>MONTH(Tabla1[[#This Row],[Date]])</f>
        <v>2</v>
      </c>
      <c r="S7570" s="8">
        <f>YEAR(Tabla1[[#This Row],[Date]])</f>
        <v>2023</v>
      </c>
    </row>
    <row r="7571" spans="1:19" x14ac:dyDescent="0.2">
      <c r="A7571">
        <v>7543</v>
      </c>
      <c r="B7571" s="1">
        <v>44985</v>
      </c>
      <c r="C7571" t="s">
        <v>260</v>
      </c>
      <c r="D7571" t="s">
        <v>809</v>
      </c>
      <c r="E7571">
        <v>1</v>
      </c>
      <c r="F7571" t="s">
        <v>116</v>
      </c>
      <c r="G7571" t="s">
        <v>347</v>
      </c>
      <c r="H7571" t="s">
        <v>518</v>
      </c>
      <c r="M7571" s="2">
        <v>3270</v>
      </c>
      <c r="N7571" s="2">
        <v>3500</v>
      </c>
      <c r="O7571" s="2">
        <f>IF(Tabla1[[#This Row],[Mov]]="VNT",Tabla1[[#This Row],[Sale]]-Tabla1[[#This Row],[Cost]],-Tabla1[[#This Row],[Cost]]*Tabla1[[#This Row],[Cant]])</f>
        <v>230</v>
      </c>
      <c r="P7571" s="8">
        <f>IF(Tabla1[[#This Row],[Mov]]="VNT",-Tabla1[[#This Row],[Cant]],Tabla1[[#This Row],[Cant]])</f>
        <v>-1</v>
      </c>
      <c r="Q7571" s="8">
        <f>DAY(Tabla1[[#This Row],[Date]])</f>
        <v>28</v>
      </c>
      <c r="R7571" s="8">
        <f>MONTH(Tabla1[[#This Row],[Date]])</f>
        <v>2</v>
      </c>
      <c r="S7571" s="8">
        <f>YEAR(Tabla1[[#This Row],[Date]])</f>
        <v>2023</v>
      </c>
    </row>
    <row r="7572" spans="1:19" x14ac:dyDescent="0.2">
      <c r="A7572">
        <v>7544</v>
      </c>
      <c r="B7572" s="1">
        <v>44985</v>
      </c>
      <c r="C7572" t="s">
        <v>260</v>
      </c>
      <c r="D7572" t="s">
        <v>104</v>
      </c>
      <c r="E7572">
        <v>1</v>
      </c>
      <c r="F7572" t="s">
        <v>458</v>
      </c>
      <c r="G7572" t="s">
        <v>272</v>
      </c>
      <c r="H7572" t="s">
        <v>2710</v>
      </c>
      <c r="M7572" s="2">
        <v>0</v>
      </c>
      <c r="N7572" s="2">
        <v>25000</v>
      </c>
      <c r="O7572" s="2">
        <f>IF(Tabla1[[#This Row],[Mov]]="VNT",Tabla1[[#This Row],[Sale]]-Tabla1[[#This Row],[Cost]],-Tabla1[[#This Row],[Cost]]*Tabla1[[#This Row],[Cant]])</f>
        <v>25000</v>
      </c>
      <c r="P7572" s="8">
        <f>IF(Tabla1[[#This Row],[Mov]]="VNT",-Tabla1[[#This Row],[Cant]],Tabla1[[#This Row],[Cant]])</f>
        <v>-1</v>
      </c>
      <c r="Q7572" s="8">
        <f>DAY(Tabla1[[#This Row],[Date]])</f>
        <v>28</v>
      </c>
      <c r="R7572" s="8">
        <f>MONTH(Tabla1[[#This Row],[Date]])</f>
        <v>2</v>
      </c>
      <c r="S7572" s="8">
        <f>YEAR(Tabla1[[#This Row],[Date]])</f>
        <v>2023</v>
      </c>
    </row>
    <row r="7573" spans="1:19" x14ac:dyDescent="0.2">
      <c r="A7573">
        <v>7545</v>
      </c>
      <c r="B7573" s="1">
        <v>44985</v>
      </c>
      <c r="C7573" t="s">
        <v>260</v>
      </c>
      <c r="D7573" t="s">
        <v>104</v>
      </c>
      <c r="E7573">
        <v>1</v>
      </c>
      <c r="F7573" t="s">
        <v>342</v>
      </c>
      <c r="G7573" t="s">
        <v>272</v>
      </c>
      <c r="H7573" t="s">
        <v>2711</v>
      </c>
      <c r="L7573" t="s">
        <v>2712</v>
      </c>
      <c r="M7573" s="2">
        <v>900</v>
      </c>
      <c r="N7573" s="2">
        <v>5000</v>
      </c>
      <c r="O7573" s="2">
        <f>IF(Tabla1[[#This Row],[Mov]]="VNT",Tabla1[[#This Row],[Sale]]-Tabla1[[#This Row],[Cost]],-Tabla1[[#This Row],[Cost]]*Tabla1[[#This Row],[Cant]])</f>
        <v>4100</v>
      </c>
      <c r="P7573" s="8">
        <f>IF(Tabla1[[#This Row],[Mov]]="VNT",-Tabla1[[#This Row],[Cant]],Tabla1[[#This Row],[Cant]])</f>
        <v>-1</v>
      </c>
      <c r="Q7573" s="8">
        <f>DAY(Tabla1[[#This Row],[Date]])</f>
        <v>28</v>
      </c>
      <c r="R7573" s="8">
        <f>MONTH(Tabla1[[#This Row],[Date]])</f>
        <v>2</v>
      </c>
      <c r="S7573" s="8">
        <f>YEAR(Tabla1[[#This Row],[Date]])</f>
        <v>2023</v>
      </c>
    </row>
    <row r="7574" spans="1:19" x14ac:dyDescent="0.2">
      <c r="A7574">
        <v>7546</v>
      </c>
      <c r="B7574" s="1">
        <v>44985</v>
      </c>
      <c r="C7574" t="s">
        <v>260</v>
      </c>
      <c r="D7574" t="s">
        <v>399</v>
      </c>
      <c r="E7574">
        <v>1</v>
      </c>
      <c r="F7574" t="s">
        <v>116</v>
      </c>
      <c r="G7574" t="s">
        <v>347</v>
      </c>
      <c r="H7574" t="s">
        <v>518</v>
      </c>
      <c r="M7574" s="2">
        <v>6074</v>
      </c>
      <c r="N7574" s="2">
        <v>6500</v>
      </c>
      <c r="O7574" s="2">
        <f>IF(Tabla1[[#This Row],[Mov]]="VNT",Tabla1[[#This Row],[Sale]]-Tabla1[[#This Row],[Cost]],-Tabla1[[#This Row],[Cost]]*Tabla1[[#This Row],[Cant]])</f>
        <v>426</v>
      </c>
      <c r="P7574" s="8">
        <f>IF(Tabla1[[#This Row],[Mov]]="VNT",-Tabla1[[#This Row],[Cant]],Tabla1[[#This Row],[Cant]])</f>
        <v>-1</v>
      </c>
      <c r="Q7574" s="8">
        <f>DAY(Tabla1[[#This Row],[Date]])</f>
        <v>28</v>
      </c>
      <c r="R7574" s="8">
        <f>MONTH(Tabla1[[#This Row],[Date]])</f>
        <v>2</v>
      </c>
      <c r="S7574" s="8">
        <f>YEAR(Tabla1[[#This Row],[Date]])</f>
        <v>2023</v>
      </c>
    </row>
    <row r="7575" spans="1:19" x14ac:dyDescent="0.2">
      <c r="A7575">
        <v>7547</v>
      </c>
      <c r="B7575" s="1">
        <v>44985</v>
      </c>
      <c r="C7575" t="s">
        <v>260</v>
      </c>
      <c r="D7575" t="s">
        <v>2713</v>
      </c>
      <c r="E7575">
        <v>1</v>
      </c>
      <c r="F7575" t="s">
        <v>458</v>
      </c>
      <c r="G7575" t="s">
        <v>266</v>
      </c>
      <c r="H7575" t="s">
        <v>1410</v>
      </c>
      <c r="M7575" s="2">
        <v>0</v>
      </c>
      <c r="N7575" s="2">
        <v>25000</v>
      </c>
      <c r="O7575" s="2">
        <f>IF(Tabla1[[#This Row],[Mov]]="VNT",Tabla1[[#This Row],[Sale]]-Tabla1[[#This Row],[Cost]],-Tabla1[[#This Row],[Cost]]*Tabla1[[#This Row],[Cant]])</f>
        <v>25000</v>
      </c>
      <c r="P7575" s="8">
        <f>IF(Tabla1[[#This Row],[Mov]]="VNT",-Tabla1[[#This Row],[Cant]],Tabla1[[#This Row],[Cant]])</f>
        <v>-1</v>
      </c>
      <c r="Q7575" s="8">
        <f>DAY(Tabla1[[#This Row],[Date]])</f>
        <v>28</v>
      </c>
      <c r="R7575" s="8">
        <f>MONTH(Tabla1[[#This Row],[Date]])</f>
        <v>2</v>
      </c>
      <c r="S7575" s="8">
        <f>YEAR(Tabla1[[#This Row],[Date]])</f>
        <v>2023</v>
      </c>
    </row>
    <row r="7576" spans="1:19" x14ac:dyDescent="0.2">
      <c r="A7576">
        <v>7548</v>
      </c>
      <c r="B7576" s="1">
        <v>44985</v>
      </c>
      <c r="C7576" t="s">
        <v>260</v>
      </c>
      <c r="D7576" t="s">
        <v>332</v>
      </c>
      <c r="E7576">
        <v>1</v>
      </c>
      <c r="F7576" t="s">
        <v>458</v>
      </c>
      <c r="G7576" t="s">
        <v>266</v>
      </c>
      <c r="H7576" t="s">
        <v>2714</v>
      </c>
      <c r="M7576" s="2">
        <v>0</v>
      </c>
      <c r="N7576" s="2">
        <v>2000</v>
      </c>
      <c r="O7576" s="2">
        <f>IF(Tabla1[[#This Row],[Mov]]="VNT",Tabla1[[#This Row],[Sale]]-Tabla1[[#This Row],[Cost]],-Tabla1[[#This Row],[Cost]]*Tabla1[[#This Row],[Cant]])</f>
        <v>2000</v>
      </c>
      <c r="P7576" s="8">
        <f>IF(Tabla1[[#This Row],[Mov]]="VNT",-Tabla1[[#This Row],[Cant]],Tabla1[[#This Row],[Cant]])</f>
        <v>-1</v>
      </c>
      <c r="Q7576" s="8">
        <f>DAY(Tabla1[[#This Row],[Date]])</f>
        <v>28</v>
      </c>
      <c r="R7576" s="8">
        <f>MONTH(Tabla1[[#This Row],[Date]])</f>
        <v>2</v>
      </c>
      <c r="S7576" s="8">
        <f>YEAR(Tabla1[[#This Row],[Date]])</f>
        <v>2023</v>
      </c>
    </row>
    <row r="7577" spans="1:19" x14ac:dyDescent="0.2">
      <c r="A7577">
        <v>7549</v>
      </c>
      <c r="B7577" s="1">
        <v>44985</v>
      </c>
      <c r="C7577" t="s">
        <v>260</v>
      </c>
      <c r="D7577" t="s">
        <v>332</v>
      </c>
      <c r="E7577">
        <v>1</v>
      </c>
      <c r="F7577" t="s">
        <v>526</v>
      </c>
      <c r="G7577" t="s">
        <v>266</v>
      </c>
      <c r="H7577" t="s">
        <v>527</v>
      </c>
      <c r="M7577" s="2">
        <v>30000</v>
      </c>
      <c r="N7577" s="2">
        <v>45000</v>
      </c>
      <c r="O7577" s="2">
        <f>IF(Tabla1[[#This Row],[Mov]]="VNT",Tabla1[[#This Row],[Sale]]-Tabla1[[#This Row],[Cost]],-Tabla1[[#This Row],[Cost]]*Tabla1[[#This Row],[Cant]])</f>
        <v>15000</v>
      </c>
      <c r="P7577" s="8">
        <f>IF(Tabla1[[#This Row],[Mov]]="VNT",-Tabla1[[#This Row],[Cant]],Tabla1[[#This Row],[Cant]])</f>
        <v>-1</v>
      </c>
      <c r="Q7577" s="8">
        <f>DAY(Tabla1[[#This Row],[Date]])</f>
        <v>28</v>
      </c>
      <c r="R7577" s="8">
        <f>MONTH(Tabla1[[#This Row],[Date]])</f>
        <v>2</v>
      </c>
      <c r="S7577" s="8">
        <f>YEAR(Tabla1[[#This Row],[Date]])</f>
        <v>2023</v>
      </c>
    </row>
    <row r="7578" spans="1:19" x14ac:dyDescent="0.2">
      <c r="A7578">
        <v>7550</v>
      </c>
      <c r="B7578" s="1">
        <v>44985</v>
      </c>
      <c r="C7578" t="s">
        <v>260</v>
      </c>
      <c r="D7578" t="s">
        <v>332</v>
      </c>
      <c r="E7578">
        <v>1</v>
      </c>
      <c r="F7578" t="s">
        <v>342</v>
      </c>
      <c r="G7578" t="s">
        <v>272</v>
      </c>
      <c r="H7578" t="s">
        <v>255</v>
      </c>
      <c r="M7578" s="2">
        <v>900</v>
      </c>
      <c r="N7578" s="2">
        <v>10000</v>
      </c>
      <c r="O7578" s="2">
        <f>IF(Tabla1[[#This Row],[Mov]]="VNT",Tabla1[[#This Row],[Sale]]-Tabla1[[#This Row],[Cost]],-Tabla1[[#This Row],[Cost]]*Tabla1[[#This Row],[Cant]])</f>
        <v>9100</v>
      </c>
      <c r="P7578" s="8">
        <f>IF(Tabla1[[#This Row],[Mov]]="VNT",-Tabla1[[#This Row],[Cant]],Tabla1[[#This Row],[Cant]])</f>
        <v>-1</v>
      </c>
      <c r="Q7578" s="8">
        <f>DAY(Tabla1[[#This Row],[Date]])</f>
        <v>28</v>
      </c>
      <c r="R7578" s="8">
        <f>MONTH(Tabla1[[#This Row],[Date]])</f>
        <v>2</v>
      </c>
      <c r="S7578" s="8">
        <f>YEAR(Tabla1[[#This Row],[Date]])</f>
        <v>2023</v>
      </c>
    </row>
    <row r="7579" spans="1:19" x14ac:dyDescent="0.2">
      <c r="A7579">
        <v>7551</v>
      </c>
      <c r="B7579" s="1">
        <v>44985</v>
      </c>
      <c r="C7579" t="s">
        <v>260</v>
      </c>
      <c r="D7579" t="s">
        <v>332</v>
      </c>
      <c r="E7579">
        <v>1</v>
      </c>
      <c r="F7579" t="s">
        <v>224</v>
      </c>
      <c r="G7579" t="s">
        <v>263</v>
      </c>
      <c r="H7579" t="s">
        <v>672</v>
      </c>
      <c r="M7579" s="2">
        <v>8000</v>
      </c>
      <c r="N7579" s="2">
        <v>20000</v>
      </c>
      <c r="O7579" s="2">
        <f>IF(Tabla1[[#This Row],[Mov]]="VNT",Tabla1[[#This Row],[Sale]]-Tabla1[[#This Row],[Cost]],-Tabla1[[#This Row],[Cost]]*Tabla1[[#This Row],[Cant]])</f>
        <v>12000</v>
      </c>
      <c r="P7579" s="8">
        <f>IF(Tabla1[[#This Row],[Mov]]="VNT",-Tabla1[[#This Row],[Cant]],Tabla1[[#This Row],[Cant]])</f>
        <v>-1</v>
      </c>
      <c r="Q7579" s="8">
        <f>DAY(Tabla1[[#This Row],[Date]])</f>
        <v>28</v>
      </c>
      <c r="R7579" s="8">
        <f>MONTH(Tabla1[[#This Row],[Date]])</f>
        <v>2</v>
      </c>
      <c r="S7579" s="8">
        <f>YEAR(Tabla1[[#This Row],[Date]])</f>
        <v>2023</v>
      </c>
    </row>
    <row r="7580" spans="1:19" x14ac:dyDescent="0.2">
      <c r="A7580">
        <v>7552</v>
      </c>
      <c r="B7580" s="1">
        <v>44985</v>
      </c>
      <c r="C7580" t="s">
        <v>260</v>
      </c>
      <c r="D7580" t="s">
        <v>332</v>
      </c>
      <c r="E7580">
        <v>1</v>
      </c>
      <c r="F7580" t="s">
        <v>224</v>
      </c>
      <c r="G7580" t="s">
        <v>272</v>
      </c>
      <c r="H7580" t="s">
        <v>255</v>
      </c>
      <c r="M7580" s="2">
        <v>8000</v>
      </c>
      <c r="N7580" s="2">
        <v>20000</v>
      </c>
      <c r="O7580" s="2">
        <f>IF(Tabla1[[#This Row],[Mov]]="VNT",Tabla1[[#This Row],[Sale]]-Tabla1[[#This Row],[Cost]],-Tabla1[[#This Row],[Cost]]*Tabla1[[#This Row],[Cant]])</f>
        <v>12000</v>
      </c>
      <c r="P7580" s="8">
        <f>IF(Tabla1[[#This Row],[Mov]]="VNT",-Tabla1[[#This Row],[Cant]],Tabla1[[#This Row],[Cant]])</f>
        <v>-1</v>
      </c>
      <c r="Q7580" s="8">
        <f>DAY(Tabla1[[#This Row],[Date]])</f>
        <v>28</v>
      </c>
      <c r="R7580" s="8">
        <f>MONTH(Tabla1[[#This Row],[Date]])</f>
        <v>2</v>
      </c>
      <c r="S7580" s="8">
        <f>YEAR(Tabla1[[#This Row],[Date]])</f>
        <v>2023</v>
      </c>
    </row>
    <row r="7581" spans="1:19" x14ac:dyDescent="0.2">
      <c r="A7581">
        <v>7553</v>
      </c>
      <c r="B7581" s="1">
        <v>44985</v>
      </c>
      <c r="C7581" t="s">
        <v>260</v>
      </c>
      <c r="D7581" t="s">
        <v>332</v>
      </c>
      <c r="E7581">
        <v>1</v>
      </c>
      <c r="F7581" t="s">
        <v>342</v>
      </c>
      <c r="G7581" t="s">
        <v>534</v>
      </c>
      <c r="H7581" t="s">
        <v>2715</v>
      </c>
      <c r="M7581" s="2">
        <v>900</v>
      </c>
      <c r="N7581" s="2">
        <v>10000</v>
      </c>
      <c r="O7581" s="2">
        <f>IF(Tabla1[[#This Row],[Mov]]="VNT",Tabla1[[#This Row],[Sale]]-Tabla1[[#This Row],[Cost]],-Tabla1[[#This Row],[Cost]]*Tabla1[[#This Row],[Cant]])</f>
        <v>9100</v>
      </c>
      <c r="P7581" s="8">
        <f>IF(Tabla1[[#This Row],[Mov]]="VNT",-Tabla1[[#This Row],[Cant]],Tabla1[[#This Row],[Cant]])</f>
        <v>-1</v>
      </c>
      <c r="Q7581" s="8">
        <f>DAY(Tabla1[[#This Row],[Date]])</f>
        <v>28</v>
      </c>
      <c r="R7581" s="8">
        <f>MONTH(Tabla1[[#This Row],[Date]])</f>
        <v>2</v>
      </c>
      <c r="S7581" s="8">
        <f>YEAR(Tabla1[[#This Row],[Date]])</f>
        <v>2023</v>
      </c>
    </row>
    <row r="7582" spans="1:19" x14ac:dyDescent="0.2">
      <c r="A7582">
        <v>7554</v>
      </c>
      <c r="B7582" s="1">
        <v>44985</v>
      </c>
      <c r="C7582" t="s">
        <v>260</v>
      </c>
      <c r="D7582" t="s">
        <v>332</v>
      </c>
      <c r="E7582">
        <v>1</v>
      </c>
      <c r="F7582" t="s">
        <v>26</v>
      </c>
      <c r="G7582" t="s">
        <v>603</v>
      </c>
      <c r="H7582" t="s">
        <v>2571</v>
      </c>
      <c r="M7582" s="2">
        <v>3000</v>
      </c>
      <c r="N7582" s="2">
        <v>9000</v>
      </c>
      <c r="O7582" s="2">
        <f>IF(Tabla1[[#This Row],[Mov]]="VNT",Tabla1[[#This Row],[Sale]]-Tabla1[[#This Row],[Cost]],-Tabla1[[#This Row],[Cost]]*Tabla1[[#This Row],[Cant]])</f>
        <v>6000</v>
      </c>
      <c r="P7582" s="8">
        <f>IF(Tabla1[[#This Row],[Mov]]="VNT",-Tabla1[[#This Row],[Cant]],Tabla1[[#This Row],[Cant]])</f>
        <v>-1</v>
      </c>
      <c r="Q7582" s="8">
        <f>DAY(Tabla1[[#This Row],[Date]])</f>
        <v>28</v>
      </c>
      <c r="R7582" s="8">
        <f>MONTH(Tabla1[[#This Row],[Date]])</f>
        <v>2</v>
      </c>
      <c r="S7582" s="8">
        <f>YEAR(Tabla1[[#This Row],[Date]])</f>
        <v>2023</v>
      </c>
    </row>
    <row r="7583" spans="1:19" x14ac:dyDescent="0.2">
      <c r="A7583">
        <v>7555</v>
      </c>
      <c r="B7583" s="1">
        <v>44985</v>
      </c>
      <c r="C7583" t="s">
        <v>260</v>
      </c>
      <c r="D7583" t="s">
        <v>122</v>
      </c>
      <c r="E7583">
        <v>1</v>
      </c>
      <c r="F7583" t="s">
        <v>225</v>
      </c>
      <c r="G7583" t="s">
        <v>272</v>
      </c>
      <c r="H7583" t="s">
        <v>344</v>
      </c>
      <c r="M7583" s="2">
        <v>1100</v>
      </c>
      <c r="N7583" s="2">
        <v>8000</v>
      </c>
      <c r="O7583" s="2">
        <f>IF(Tabla1[[#This Row],[Mov]]="VNT",Tabla1[[#This Row],[Sale]]-Tabla1[[#This Row],[Cost]],-Tabla1[[#This Row],[Cost]]*Tabla1[[#This Row],[Cant]])</f>
        <v>6900</v>
      </c>
      <c r="P7583" s="8">
        <f>IF(Tabla1[[#This Row],[Mov]]="VNT",-Tabla1[[#This Row],[Cant]],Tabla1[[#This Row],[Cant]])</f>
        <v>-1</v>
      </c>
      <c r="Q7583" s="8">
        <f>DAY(Tabla1[[#This Row],[Date]])</f>
        <v>28</v>
      </c>
      <c r="R7583" s="8">
        <f>MONTH(Tabla1[[#This Row],[Date]])</f>
        <v>2</v>
      </c>
      <c r="S7583" s="8">
        <f>YEAR(Tabla1[[#This Row],[Date]])</f>
        <v>2023</v>
      </c>
    </row>
    <row r="7584" spans="1:19" x14ac:dyDescent="0.2">
      <c r="A7584">
        <v>7556</v>
      </c>
      <c r="B7584" s="1">
        <v>44985</v>
      </c>
      <c r="C7584" t="s">
        <v>260</v>
      </c>
      <c r="D7584" t="s">
        <v>122</v>
      </c>
      <c r="E7584">
        <v>1</v>
      </c>
      <c r="F7584" t="s">
        <v>225</v>
      </c>
      <c r="G7584" t="s">
        <v>272</v>
      </c>
      <c r="H7584" t="s">
        <v>344</v>
      </c>
      <c r="M7584" s="2">
        <v>1100</v>
      </c>
      <c r="N7584" s="2">
        <v>8000</v>
      </c>
      <c r="O7584" s="2">
        <f>IF(Tabla1[[#This Row],[Mov]]="VNT",Tabla1[[#This Row],[Sale]]-Tabla1[[#This Row],[Cost]],-Tabla1[[#This Row],[Cost]]*Tabla1[[#This Row],[Cant]])</f>
        <v>6900</v>
      </c>
      <c r="P7584" s="8">
        <f>IF(Tabla1[[#This Row],[Mov]]="VNT",-Tabla1[[#This Row],[Cant]],Tabla1[[#This Row],[Cant]])</f>
        <v>-1</v>
      </c>
      <c r="Q7584" s="8">
        <f>DAY(Tabla1[[#This Row],[Date]])</f>
        <v>28</v>
      </c>
      <c r="R7584" s="8">
        <f>MONTH(Tabla1[[#This Row],[Date]])</f>
        <v>2</v>
      </c>
      <c r="S7584" s="8">
        <f>YEAR(Tabla1[[#This Row],[Date]])</f>
        <v>2023</v>
      </c>
    </row>
    <row r="7585" spans="1:19" x14ac:dyDescent="0.2">
      <c r="A7585">
        <v>7557</v>
      </c>
      <c r="B7585" s="1">
        <v>44985</v>
      </c>
      <c r="C7585" t="s">
        <v>260</v>
      </c>
      <c r="D7585" t="s">
        <v>122</v>
      </c>
      <c r="E7585">
        <v>1</v>
      </c>
      <c r="F7585" t="s">
        <v>224</v>
      </c>
      <c r="G7585" t="s">
        <v>272</v>
      </c>
      <c r="H7585" t="s">
        <v>344</v>
      </c>
      <c r="M7585" s="2">
        <v>8000</v>
      </c>
      <c r="N7585" s="2">
        <v>18000</v>
      </c>
      <c r="O7585" s="2">
        <f>IF(Tabla1[[#This Row],[Mov]]="VNT",Tabla1[[#This Row],[Sale]]-Tabla1[[#This Row],[Cost]],-Tabla1[[#This Row],[Cost]]*Tabla1[[#This Row],[Cant]])</f>
        <v>10000</v>
      </c>
      <c r="P7585" s="8">
        <f>IF(Tabla1[[#This Row],[Mov]]="VNT",-Tabla1[[#This Row],[Cant]],Tabla1[[#This Row],[Cant]])</f>
        <v>-1</v>
      </c>
      <c r="Q7585" s="8">
        <f>DAY(Tabla1[[#This Row],[Date]])</f>
        <v>28</v>
      </c>
      <c r="R7585" s="8">
        <f>MONTH(Tabla1[[#This Row],[Date]])</f>
        <v>2</v>
      </c>
      <c r="S7585" s="8">
        <f>YEAR(Tabla1[[#This Row],[Date]])</f>
        <v>2023</v>
      </c>
    </row>
    <row r="7586" spans="1:19" x14ac:dyDescent="0.2">
      <c r="A7586">
        <v>7558</v>
      </c>
      <c r="B7586" s="1">
        <v>44985</v>
      </c>
      <c r="C7586" t="s">
        <v>260</v>
      </c>
      <c r="D7586" t="s">
        <v>332</v>
      </c>
      <c r="E7586">
        <v>1</v>
      </c>
      <c r="F7586" t="s">
        <v>224</v>
      </c>
      <c r="G7586" t="s">
        <v>263</v>
      </c>
      <c r="H7586" t="s">
        <v>667</v>
      </c>
      <c r="M7586" s="2">
        <v>8000</v>
      </c>
      <c r="N7586" s="2">
        <v>20000</v>
      </c>
      <c r="O7586" s="2">
        <f>IF(Tabla1[[#This Row],[Mov]]="VNT",Tabla1[[#This Row],[Sale]]-Tabla1[[#This Row],[Cost]],-Tabla1[[#This Row],[Cost]]*Tabla1[[#This Row],[Cant]])</f>
        <v>12000</v>
      </c>
      <c r="P7586" s="8">
        <f>IF(Tabla1[[#This Row],[Mov]]="VNT",-Tabla1[[#This Row],[Cant]],Tabla1[[#This Row],[Cant]])</f>
        <v>-1</v>
      </c>
      <c r="Q7586" s="8">
        <f>DAY(Tabla1[[#This Row],[Date]])</f>
        <v>28</v>
      </c>
      <c r="R7586" s="8">
        <f>MONTH(Tabla1[[#This Row],[Date]])</f>
        <v>2</v>
      </c>
      <c r="S7586" s="8">
        <f>YEAR(Tabla1[[#This Row],[Date]])</f>
        <v>2023</v>
      </c>
    </row>
    <row r="7587" spans="1:19" x14ac:dyDescent="0.2">
      <c r="A7587">
        <v>7559</v>
      </c>
      <c r="B7587" s="1">
        <v>44985</v>
      </c>
      <c r="C7587" t="s">
        <v>260</v>
      </c>
      <c r="D7587" t="s">
        <v>332</v>
      </c>
      <c r="E7587">
        <v>1</v>
      </c>
      <c r="F7587" t="s">
        <v>116</v>
      </c>
      <c r="G7587" t="s">
        <v>382</v>
      </c>
      <c r="H7587" t="s">
        <v>514</v>
      </c>
      <c r="M7587" s="2">
        <v>6074</v>
      </c>
      <c r="N7587" s="2">
        <v>6500</v>
      </c>
      <c r="O7587" s="2">
        <f>IF(Tabla1[[#This Row],[Mov]]="VNT",Tabla1[[#This Row],[Sale]]-Tabla1[[#This Row],[Cost]],-Tabla1[[#This Row],[Cost]]*Tabla1[[#This Row],[Cant]])</f>
        <v>426</v>
      </c>
      <c r="P7587" s="8">
        <f>IF(Tabla1[[#This Row],[Mov]]="VNT",-Tabla1[[#This Row],[Cant]],Tabla1[[#This Row],[Cant]])</f>
        <v>-1</v>
      </c>
      <c r="Q7587" s="8">
        <f>DAY(Tabla1[[#This Row],[Date]])</f>
        <v>28</v>
      </c>
      <c r="R7587" s="8">
        <f>MONTH(Tabla1[[#This Row],[Date]])</f>
        <v>2</v>
      </c>
      <c r="S7587" s="8">
        <f>YEAR(Tabla1[[#This Row],[Date]])</f>
        <v>2023</v>
      </c>
    </row>
    <row r="7588" spans="1:19" x14ac:dyDescent="0.2">
      <c r="A7588">
        <v>7560</v>
      </c>
      <c r="B7588" s="1">
        <v>44985</v>
      </c>
      <c r="C7588" t="s">
        <v>260</v>
      </c>
      <c r="D7588" t="s">
        <v>332</v>
      </c>
      <c r="E7588">
        <v>1</v>
      </c>
      <c r="F7588" t="s">
        <v>365</v>
      </c>
      <c r="G7588" t="s">
        <v>943</v>
      </c>
      <c r="H7588" t="s">
        <v>994</v>
      </c>
      <c r="M7588" s="2">
        <v>4000</v>
      </c>
      <c r="N7588" s="2">
        <v>9000</v>
      </c>
      <c r="O7588" s="2">
        <f>IF(Tabla1[[#This Row],[Mov]]="VNT",Tabla1[[#This Row],[Sale]]-Tabla1[[#This Row],[Cost]],-Tabla1[[#This Row],[Cost]]*Tabla1[[#This Row],[Cant]])</f>
        <v>5000</v>
      </c>
      <c r="P7588" s="8">
        <f>IF(Tabla1[[#This Row],[Mov]]="VNT",-Tabla1[[#This Row],[Cant]],Tabla1[[#This Row],[Cant]])</f>
        <v>-1</v>
      </c>
      <c r="Q7588" s="8">
        <f>DAY(Tabla1[[#This Row],[Date]])</f>
        <v>28</v>
      </c>
      <c r="R7588" s="8">
        <f>MONTH(Tabla1[[#This Row],[Date]])</f>
        <v>2</v>
      </c>
      <c r="S7588" s="8">
        <f>YEAR(Tabla1[[#This Row],[Date]])</f>
        <v>2023</v>
      </c>
    </row>
    <row r="7589" spans="1:19" x14ac:dyDescent="0.2">
      <c r="A7589">
        <v>7561</v>
      </c>
      <c r="B7589" s="1">
        <v>44985</v>
      </c>
      <c r="C7589" t="s">
        <v>260</v>
      </c>
      <c r="D7589" t="s">
        <v>332</v>
      </c>
      <c r="E7589">
        <v>1</v>
      </c>
      <c r="F7589" t="s">
        <v>116</v>
      </c>
      <c r="G7589" t="s">
        <v>347</v>
      </c>
      <c r="H7589" t="s">
        <v>518</v>
      </c>
      <c r="M7589" s="2">
        <v>6074</v>
      </c>
      <c r="N7589" s="2">
        <v>6500</v>
      </c>
      <c r="O7589" s="2">
        <f>IF(Tabla1[[#This Row],[Mov]]="VNT",Tabla1[[#This Row],[Sale]]-Tabla1[[#This Row],[Cost]],-Tabla1[[#This Row],[Cost]]*Tabla1[[#This Row],[Cant]])</f>
        <v>426</v>
      </c>
      <c r="P7589" s="8">
        <f>IF(Tabla1[[#This Row],[Mov]]="VNT",-Tabla1[[#This Row],[Cant]],Tabla1[[#This Row],[Cant]])</f>
        <v>-1</v>
      </c>
      <c r="Q7589" s="8">
        <f>DAY(Tabla1[[#This Row],[Date]])</f>
        <v>28</v>
      </c>
      <c r="R7589" s="8">
        <f>MONTH(Tabla1[[#This Row],[Date]])</f>
        <v>2</v>
      </c>
      <c r="S7589" s="8">
        <f>YEAR(Tabla1[[#This Row],[Date]])</f>
        <v>2023</v>
      </c>
    </row>
    <row r="7590" spans="1:19" x14ac:dyDescent="0.2">
      <c r="A7590">
        <v>7562</v>
      </c>
      <c r="B7590" s="1">
        <v>44985</v>
      </c>
      <c r="C7590" t="s">
        <v>260</v>
      </c>
      <c r="D7590" t="s">
        <v>332</v>
      </c>
      <c r="E7590">
        <v>1</v>
      </c>
      <c r="F7590" t="s">
        <v>891</v>
      </c>
      <c r="G7590" t="s">
        <v>284</v>
      </c>
      <c r="H7590" t="s">
        <v>2716</v>
      </c>
      <c r="M7590" s="2">
        <v>3500</v>
      </c>
      <c r="N7590" s="2">
        <v>10000</v>
      </c>
      <c r="O7590" s="2">
        <f>IF(Tabla1[[#This Row],[Mov]]="VNT",Tabla1[[#This Row],[Sale]]-Tabla1[[#This Row],[Cost]],-Tabla1[[#This Row],[Cost]]*Tabla1[[#This Row],[Cant]])</f>
        <v>6500</v>
      </c>
      <c r="P7590" s="8">
        <f>IF(Tabla1[[#This Row],[Mov]]="VNT",-Tabla1[[#This Row],[Cant]],Tabla1[[#This Row],[Cant]])</f>
        <v>-1</v>
      </c>
      <c r="Q7590" s="8">
        <f>DAY(Tabla1[[#This Row],[Date]])</f>
        <v>28</v>
      </c>
      <c r="R7590" s="8">
        <f>MONTH(Tabla1[[#This Row],[Date]])</f>
        <v>2</v>
      </c>
      <c r="S7590" s="8">
        <f>YEAR(Tabla1[[#This Row],[Date]])</f>
        <v>2023</v>
      </c>
    </row>
    <row r="7591" spans="1:19" x14ac:dyDescent="0.2">
      <c r="A7591">
        <v>7563</v>
      </c>
      <c r="B7591" s="1">
        <v>44985</v>
      </c>
      <c r="C7591" t="s">
        <v>260</v>
      </c>
      <c r="D7591" t="s">
        <v>332</v>
      </c>
      <c r="E7591">
        <v>1</v>
      </c>
      <c r="F7591" t="s">
        <v>225</v>
      </c>
      <c r="G7591" t="s">
        <v>263</v>
      </c>
      <c r="H7591" t="s">
        <v>672</v>
      </c>
      <c r="M7591" s="2">
        <v>1100</v>
      </c>
      <c r="N7591" s="2">
        <v>10000</v>
      </c>
      <c r="O7591" s="2">
        <f>IF(Tabla1[[#This Row],[Mov]]="VNT",Tabla1[[#This Row],[Sale]]-Tabla1[[#This Row],[Cost]],-Tabla1[[#This Row],[Cost]]*Tabla1[[#This Row],[Cant]])</f>
        <v>8900</v>
      </c>
      <c r="P7591" s="8">
        <f>IF(Tabla1[[#This Row],[Mov]]="VNT",-Tabla1[[#This Row],[Cant]],Tabla1[[#This Row],[Cant]])</f>
        <v>-1</v>
      </c>
      <c r="Q7591" s="8">
        <f>DAY(Tabla1[[#This Row],[Date]])</f>
        <v>28</v>
      </c>
      <c r="R7591" s="8">
        <f>MONTH(Tabla1[[#This Row],[Date]])</f>
        <v>2</v>
      </c>
      <c r="S7591" s="8">
        <f>YEAR(Tabla1[[#This Row],[Date]])</f>
        <v>2023</v>
      </c>
    </row>
    <row r="7592" spans="1:19" x14ac:dyDescent="0.2">
      <c r="A7592">
        <v>7564</v>
      </c>
      <c r="B7592" s="1">
        <v>44985</v>
      </c>
      <c r="C7592" t="s">
        <v>260</v>
      </c>
      <c r="D7592" t="s">
        <v>332</v>
      </c>
      <c r="E7592">
        <v>1</v>
      </c>
      <c r="F7592" t="s">
        <v>225</v>
      </c>
      <c r="G7592" t="s">
        <v>263</v>
      </c>
      <c r="H7592" t="s">
        <v>667</v>
      </c>
      <c r="M7592" s="2">
        <v>1100</v>
      </c>
      <c r="N7592" s="2">
        <v>10000</v>
      </c>
      <c r="O7592" s="2">
        <f>IF(Tabla1[[#This Row],[Mov]]="VNT",Tabla1[[#This Row],[Sale]]-Tabla1[[#This Row],[Cost]],-Tabla1[[#This Row],[Cost]]*Tabla1[[#This Row],[Cant]])</f>
        <v>8900</v>
      </c>
      <c r="P7592" s="8">
        <f>IF(Tabla1[[#This Row],[Mov]]="VNT",-Tabla1[[#This Row],[Cant]],Tabla1[[#This Row],[Cant]])</f>
        <v>-1</v>
      </c>
      <c r="Q7592" s="8">
        <f>DAY(Tabla1[[#This Row],[Date]])</f>
        <v>28</v>
      </c>
      <c r="R7592" s="8">
        <f>MONTH(Tabla1[[#This Row],[Date]])</f>
        <v>2</v>
      </c>
      <c r="S7592" s="8">
        <f>YEAR(Tabla1[[#This Row],[Date]])</f>
        <v>2023</v>
      </c>
    </row>
    <row r="7593" spans="1:19" x14ac:dyDescent="0.2">
      <c r="A7593">
        <v>7565</v>
      </c>
      <c r="B7593" s="1">
        <v>44985</v>
      </c>
      <c r="C7593" t="s">
        <v>260</v>
      </c>
      <c r="D7593" t="s">
        <v>332</v>
      </c>
      <c r="E7593">
        <v>1</v>
      </c>
      <c r="F7593" t="s">
        <v>586</v>
      </c>
      <c r="G7593" t="s">
        <v>272</v>
      </c>
      <c r="H7593" t="s">
        <v>819</v>
      </c>
      <c r="M7593" s="2">
        <v>7000</v>
      </c>
      <c r="N7593" s="2">
        <v>20000</v>
      </c>
      <c r="O7593" s="2">
        <f>IF(Tabla1[[#This Row],[Mov]]="VNT",Tabla1[[#This Row],[Sale]]-Tabla1[[#This Row],[Cost]],-Tabla1[[#This Row],[Cost]]*Tabla1[[#This Row],[Cant]])</f>
        <v>13000</v>
      </c>
      <c r="P7593" s="8">
        <f>IF(Tabla1[[#This Row],[Mov]]="VNT",-Tabla1[[#This Row],[Cant]],Tabla1[[#This Row],[Cant]])</f>
        <v>-1</v>
      </c>
      <c r="Q7593" s="8">
        <f>DAY(Tabla1[[#This Row],[Date]])</f>
        <v>28</v>
      </c>
      <c r="R7593" s="8">
        <f>MONTH(Tabla1[[#This Row],[Date]])</f>
        <v>2</v>
      </c>
      <c r="S7593" s="8">
        <f>YEAR(Tabla1[[#This Row],[Date]])</f>
        <v>2023</v>
      </c>
    </row>
    <row r="7594" spans="1:19" x14ac:dyDescent="0.2">
      <c r="A7594">
        <v>7566</v>
      </c>
      <c r="B7594" s="1">
        <v>44985</v>
      </c>
      <c r="C7594" t="s">
        <v>260</v>
      </c>
      <c r="D7594" t="s">
        <v>332</v>
      </c>
      <c r="E7594">
        <v>1</v>
      </c>
      <c r="F7594" t="s">
        <v>224</v>
      </c>
      <c r="G7594" t="s">
        <v>272</v>
      </c>
      <c r="H7594" t="s">
        <v>819</v>
      </c>
      <c r="M7594" s="2">
        <v>8000</v>
      </c>
      <c r="N7594" s="2">
        <v>20000</v>
      </c>
      <c r="O7594" s="2">
        <f>IF(Tabla1[[#This Row],[Mov]]="VNT",Tabla1[[#This Row],[Sale]]-Tabla1[[#This Row],[Cost]],-Tabla1[[#This Row],[Cost]]*Tabla1[[#This Row],[Cant]])</f>
        <v>12000</v>
      </c>
      <c r="P7594" s="8">
        <f>IF(Tabla1[[#This Row],[Mov]]="VNT",-Tabla1[[#This Row],[Cant]],Tabla1[[#This Row],[Cant]])</f>
        <v>-1</v>
      </c>
      <c r="Q7594" s="8">
        <f>DAY(Tabla1[[#This Row],[Date]])</f>
        <v>28</v>
      </c>
      <c r="R7594" s="8">
        <f>MONTH(Tabla1[[#This Row],[Date]])</f>
        <v>2</v>
      </c>
      <c r="S7594" s="8">
        <f>YEAR(Tabla1[[#This Row],[Date]])</f>
        <v>2023</v>
      </c>
    </row>
    <row r="7595" spans="1:19" x14ac:dyDescent="0.2">
      <c r="A7595">
        <v>7567</v>
      </c>
      <c r="B7595" s="1">
        <v>44985</v>
      </c>
      <c r="C7595" t="s">
        <v>260</v>
      </c>
      <c r="D7595" t="s">
        <v>332</v>
      </c>
      <c r="E7595">
        <v>1</v>
      </c>
      <c r="F7595" t="s">
        <v>342</v>
      </c>
      <c r="G7595" t="s">
        <v>272</v>
      </c>
      <c r="H7595" t="s">
        <v>819</v>
      </c>
      <c r="M7595" s="2">
        <v>900</v>
      </c>
      <c r="N7595" s="2">
        <v>10000</v>
      </c>
      <c r="O7595" s="2">
        <f>IF(Tabla1[[#This Row],[Mov]]="VNT",Tabla1[[#This Row],[Sale]]-Tabla1[[#This Row],[Cost]],-Tabla1[[#This Row],[Cost]]*Tabla1[[#This Row],[Cant]])</f>
        <v>9100</v>
      </c>
      <c r="P7595" s="8">
        <f>IF(Tabla1[[#This Row],[Mov]]="VNT",-Tabla1[[#This Row],[Cant]],Tabla1[[#This Row],[Cant]])</f>
        <v>-1</v>
      </c>
      <c r="Q7595" s="8">
        <f>DAY(Tabla1[[#This Row],[Date]])</f>
        <v>28</v>
      </c>
      <c r="R7595" s="8">
        <f>MONTH(Tabla1[[#This Row],[Date]])</f>
        <v>2</v>
      </c>
      <c r="S7595" s="8">
        <f>YEAR(Tabla1[[#This Row],[Date]])</f>
        <v>2023</v>
      </c>
    </row>
    <row r="7596" spans="1:19" x14ac:dyDescent="0.2">
      <c r="A7596">
        <v>7568</v>
      </c>
      <c r="B7596" s="1">
        <v>44985</v>
      </c>
      <c r="C7596" t="s">
        <v>260</v>
      </c>
      <c r="D7596" t="s">
        <v>332</v>
      </c>
      <c r="E7596">
        <v>1</v>
      </c>
      <c r="F7596" t="s">
        <v>342</v>
      </c>
      <c r="G7596" t="s">
        <v>272</v>
      </c>
      <c r="H7596" t="s">
        <v>819</v>
      </c>
      <c r="M7596" s="2">
        <v>900</v>
      </c>
      <c r="N7596" s="2">
        <v>10000</v>
      </c>
      <c r="O7596" s="2">
        <f>IF(Tabla1[[#This Row],[Mov]]="VNT",Tabla1[[#This Row],[Sale]]-Tabla1[[#This Row],[Cost]],-Tabla1[[#This Row],[Cost]]*Tabla1[[#This Row],[Cant]])</f>
        <v>9100</v>
      </c>
      <c r="P7596" s="8">
        <f>IF(Tabla1[[#This Row],[Mov]]="VNT",-Tabla1[[#This Row],[Cant]],Tabla1[[#This Row],[Cant]])</f>
        <v>-1</v>
      </c>
      <c r="Q7596" s="8">
        <f>DAY(Tabla1[[#This Row],[Date]])</f>
        <v>28</v>
      </c>
      <c r="R7596" s="8">
        <f>MONTH(Tabla1[[#This Row],[Date]])</f>
        <v>2</v>
      </c>
      <c r="S7596" s="8">
        <f>YEAR(Tabla1[[#This Row],[Date]])</f>
        <v>2023</v>
      </c>
    </row>
    <row r="7597" spans="1:19" x14ac:dyDescent="0.2">
      <c r="A7597">
        <v>7569</v>
      </c>
      <c r="B7597" s="1">
        <v>44985</v>
      </c>
      <c r="C7597" t="s">
        <v>260</v>
      </c>
      <c r="D7597" t="s">
        <v>332</v>
      </c>
      <c r="E7597">
        <v>1</v>
      </c>
      <c r="F7597" t="s">
        <v>21</v>
      </c>
      <c r="G7597" t="s">
        <v>272</v>
      </c>
      <c r="H7597" t="s">
        <v>1522</v>
      </c>
      <c r="M7597" s="2">
        <v>2800</v>
      </c>
      <c r="N7597" s="2">
        <v>10000</v>
      </c>
      <c r="O7597" s="2">
        <f>IF(Tabla1[[#This Row],[Mov]]="VNT",Tabla1[[#This Row],[Sale]]-Tabla1[[#This Row],[Cost]],-Tabla1[[#This Row],[Cost]]*Tabla1[[#This Row],[Cant]])</f>
        <v>7200</v>
      </c>
      <c r="P7597" s="8">
        <f>IF(Tabla1[[#This Row],[Mov]]="VNT",-Tabla1[[#This Row],[Cant]],Tabla1[[#This Row],[Cant]])</f>
        <v>-1</v>
      </c>
      <c r="Q7597" s="8">
        <f>DAY(Tabla1[[#This Row],[Date]])</f>
        <v>28</v>
      </c>
      <c r="R7597" s="8">
        <f>MONTH(Tabla1[[#This Row],[Date]])</f>
        <v>2</v>
      </c>
      <c r="S7597" s="8">
        <f>YEAR(Tabla1[[#This Row],[Date]])</f>
        <v>2023</v>
      </c>
    </row>
    <row r="7598" spans="1:19" x14ac:dyDescent="0.2">
      <c r="A7598">
        <v>7570</v>
      </c>
      <c r="B7598" s="1">
        <v>44985</v>
      </c>
      <c r="C7598" t="s">
        <v>260</v>
      </c>
      <c r="D7598" t="s">
        <v>332</v>
      </c>
      <c r="E7598">
        <v>1</v>
      </c>
      <c r="F7598" t="s">
        <v>15</v>
      </c>
      <c r="G7598" t="s">
        <v>999</v>
      </c>
      <c r="H7598" t="s">
        <v>1824</v>
      </c>
      <c r="M7598" s="2">
        <v>3500</v>
      </c>
      <c r="N7598" s="2">
        <v>15000</v>
      </c>
      <c r="O7598" s="2">
        <f>IF(Tabla1[[#This Row],[Mov]]="VNT",Tabla1[[#This Row],[Sale]]-Tabla1[[#This Row],[Cost]],-Tabla1[[#This Row],[Cost]]*Tabla1[[#This Row],[Cant]])</f>
        <v>11500</v>
      </c>
      <c r="P7598" s="8">
        <f>IF(Tabla1[[#This Row],[Mov]]="VNT",-Tabla1[[#This Row],[Cant]],Tabla1[[#This Row],[Cant]])</f>
        <v>-1</v>
      </c>
      <c r="Q7598" s="8">
        <f>DAY(Tabla1[[#This Row],[Date]])</f>
        <v>28</v>
      </c>
      <c r="R7598" s="8">
        <f>MONTH(Tabla1[[#This Row],[Date]])</f>
        <v>2</v>
      </c>
      <c r="S7598" s="8">
        <f>YEAR(Tabla1[[#This Row],[Date]])</f>
        <v>2023</v>
      </c>
    </row>
    <row r="7599" spans="1:19" x14ac:dyDescent="0.2">
      <c r="A7599">
        <v>7571</v>
      </c>
      <c r="B7599" s="1">
        <v>44985</v>
      </c>
      <c r="C7599" t="s">
        <v>260</v>
      </c>
      <c r="D7599" t="s">
        <v>332</v>
      </c>
      <c r="E7599">
        <v>1</v>
      </c>
      <c r="F7599" t="s">
        <v>15</v>
      </c>
      <c r="G7599" t="s">
        <v>999</v>
      </c>
      <c r="H7599" t="s">
        <v>1824</v>
      </c>
      <c r="M7599" s="2">
        <v>3500</v>
      </c>
      <c r="N7599" s="2">
        <v>15000</v>
      </c>
      <c r="O7599" s="2">
        <f>IF(Tabla1[[#This Row],[Mov]]="VNT",Tabla1[[#This Row],[Sale]]-Tabla1[[#This Row],[Cost]],-Tabla1[[#This Row],[Cost]]*Tabla1[[#This Row],[Cant]])</f>
        <v>11500</v>
      </c>
      <c r="P7599" s="8">
        <f>IF(Tabla1[[#This Row],[Mov]]="VNT",-Tabla1[[#This Row],[Cant]],Tabla1[[#This Row],[Cant]])</f>
        <v>-1</v>
      </c>
      <c r="Q7599" s="8">
        <f>DAY(Tabla1[[#This Row],[Date]])</f>
        <v>28</v>
      </c>
      <c r="R7599" s="8">
        <f>MONTH(Tabla1[[#This Row],[Date]])</f>
        <v>2</v>
      </c>
      <c r="S7599" s="8">
        <f>YEAR(Tabla1[[#This Row],[Date]])</f>
        <v>2023</v>
      </c>
    </row>
    <row r="7600" spans="1:19" x14ac:dyDescent="0.2">
      <c r="A7600">
        <v>7572</v>
      </c>
      <c r="B7600" s="1">
        <v>44985</v>
      </c>
      <c r="C7600" t="s">
        <v>260</v>
      </c>
      <c r="D7600" t="s">
        <v>332</v>
      </c>
      <c r="E7600">
        <v>1</v>
      </c>
      <c r="F7600" t="s">
        <v>458</v>
      </c>
      <c r="G7600" t="s">
        <v>266</v>
      </c>
      <c r="H7600" t="s">
        <v>2717</v>
      </c>
      <c r="M7600" s="2">
        <v>0</v>
      </c>
      <c r="N7600" s="2">
        <v>3000</v>
      </c>
      <c r="O7600" s="2">
        <f>IF(Tabla1[[#This Row],[Mov]]="VNT",Tabla1[[#This Row],[Sale]]-Tabla1[[#This Row],[Cost]],-Tabla1[[#This Row],[Cost]]*Tabla1[[#This Row],[Cant]])</f>
        <v>3000</v>
      </c>
      <c r="P7600" s="8">
        <f>IF(Tabla1[[#This Row],[Mov]]="VNT",-Tabla1[[#This Row],[Cant]],Tabla1[[#This Row],[Cant]])</f>
        <v>-1</v>
      </c>
      <c r="Q7600" s="8">
        <f>DAY(Tabla1[[#This Row],[Date]])</f>
        <v>28</v>
      </c>
      <c r="R7600" s="8">
        <f>MONTH(Tabla1[[#This Row],[Date]])</f>
        <v>2</v>
      </c>
      <c r="S7600" s="8">
        <f>YEAR(Tabla1[[#This Row],[Date]])</f>
        <v>2023</v>
      </c>
    </row>
    <row r="7601" spans="1:19" x14ac:dyDescent="0.2">
      <c r="A7601">
        <v>7573</v>
      </c>
      <c r="B7601" s="1">
        <v>44985</v>
      </c>
      <c r="C7601" t="s">
        <v>260</v>
      </c>
      <c r="D7601" t="s">
        <v>332</v>
      </c>
      <c r="E7601">
        <v>1</v>
      </c>
      <c r="F7601" t="s">
        <v>116</v>
      </c>
      <c r="G7601" t="s">
        <v>349</v>
      </c>
      <c r="H7601" t="s">
        <v>515</v>
      </c>
      <c r="M7601" s="2">
        <v>6074</v>
      </c>
      <c r="N7601" s="2">
        <v>6500</v>
      </c>
      <c r="O7601" s="2">
        <f>IF(Tabla1[[#This Row],[Mov]]="VNT",Tabla1[[#This Row],[Sale]]-Tabla1[[#This Row],[Cost]],-Tabla1[[#This Row],[Cost]]*Tabla1[[#This Row],[Cant]])</f>
        <v>426</v>
      </c>
      <c r="P7601" s="8">
        <f>IF(Tabla1[[#This Row],[Mov]]="VNT",-Tabla1[[#This Row],[Cant]],Tabla1[[#This Row],[Cant]])</f>
        <v>-1</v>
      </c>
      <c r="Q7601" s="8">
        <f>DAY(Tabla1[[#This Row],[Date]])</f>
        <v>28</v>
      </c>
      <c r="R7601" s="8">
        <f>MONTH(Tabla1[[#This Row],[Date]])</f>
        <v>2</v>
      </c>
      <c r="S7601" s="8">
        <f>YEAR(Tabla1[[#This Row],[Date]])</f>
        <v>2023</v>
      </c>
    </row>
    <row r="7602" spans="1:19" x14ac:dyDescent="0.2">
      <c r="A7602">
        <v>7574</v>
      </c>
      <c r="B7602" s="1">
        <v>44985</v>
      </c>
      <c r="C7602" t="s">
        <v>260</v>
      </c>
      <c r="D7602" t="s">
        <v>332</v>
      </c>
      <c r="E7602">
        <v>1</v>
      </c>
      <c r="F7602" t="s">
        <v>26</v>
      </c>
      <c r="G7602" t="s">
        <v>264</v>
      </c>
      <c r="H7602" t="s">
        <v>16</v>
      </c>
      <c r="M7602" s="2">
        <v>8000</v>
      </c>
      <c r="N7602" s="2">
        <v>18000</v>
      </c>
      <c r="O7602" s="2">
        <f>IF(Tabla1[[#This Row],[Mov]]="VNT",Tabla1[[#This Row],[Sale]]-Tabla1[[#This Row],[Cost]],-Tabla1[[#This Row],[Cost]]*Tabla1[[#This Row],[Cant]])</f>
        <v>10000</v>
      </c>
      <c r="P7602" s="8">
        <f>IF(Tabla1[[#This Row],[Mov]]="VNT",-Tabla1[[#This Row],[Cant]],Tabla1[[#This Row],[Cant]])</f>
        <v>-1</v>
      </c>
      <c r="Q7602" s="8">
        <f>DAY(Tabla1[[#This Row],[Date]])</f>
        <v>28</v>
      </c>
      <c r="R7602" s="8">
        <f>MONTH(Tabla1[[#This Row],[Date]])</f>
        <v>2</v>
      </c>
      <c r="S7602" s="8">
        <f>YEAR(Tabla1[[#This Row],[Date]])</f>
        <v>2023</v>
      </c>
    </row>
    <row r="7603" spans="1:19" x14ac:dyDescent="0.2">
      <c r="A7603">
        <v>7575</v>
      </c>
      <c r="B7603" s="1">
        <v>44985</v>
      </c>
      <c r="C7603" t="s">
        <v>260</v>
      </c>
      <c r="D7603" t="s">
        <v>332</v>
      </c>
      <c r="E7603">
        <v>1</v>
      </c>
      <c r="F7603" t="s">
        <v>225</v>
      </c>
      <c r="G7603" t="s">
        <v>272</v>
      </c>
      <c r="H7603" t="s">
        <v>2718</v>
      </c>
      <c r="M7603" s="2">
        <v>1100</v>
      </c>
      <c r="N7603" s="2">
        <v>10000</v>
      </c>
      <c r="O7603" s="2">
        <f>IF(Tabla1[[#This Row],[Mov]]="VNT",Tabla1[[#This Row],[Sale]]-Tabla1[[#This Row],[Cost]],-Tabla1[[#This Row],[Cost]]*Tabla1[[#This Row],[Cant]])</f>
        <v>8900</v>
      </c>
      <c r="P7603" s="8">
        <f>IF(Tabla1[[#This Row],[Mov]]="VNT",-Tabla1[[#This Row],[Cant]],Tabla1[[#This Row],[Cant]])</f>
        <v>-1</v>
      </c>
      <c r="Q7603" s="8">
        <f>DAY(Tabla1[[#This Row],[Date]])</f>
        <v>28</v>
      </c>
      <c r="R7603" s="8">
        <f>MONTH(Tabla1[[#This Row],[Date]])</f>
        <v>2</v>
      </c>
      <c r="S7603" s="8">
        <f>YEAR(Tabla1[[#This Row],[Date]])</f>
        <v>2023</v>
      </c>
    </row>
    <row r="7604" spans="1:19" x14ac:dyDescent="0.2">
      <c r="A7604">
        <v>7576</v>
      </c>
      <c r="B7604" s="1">
        <v>44985</v>
      </c>
      <c r="C7604" t="s">
        <v>260</v>
      </c>
      <c r="D7604" t="s">
        <v>332</v>
      </c>
      <c r="E7604">
        <v>1</v>
      </c>
      <c r="F7604" t="s">
        <v>455</v>
      </c>
      <c r="G7604" t="s">
        <v>347</v>
      </c>
      <c r="H7604" t="s">
        <v>456</v>
      </c>
      <c r="M7604" s="2">
        <v>800</v>
      </c>
      <c r="N7604" s="2">
        <v>4000</v>
      </c>
      <c r="O7604" s="2">
        <f>IF(Tabla1[[#This Row],[Mov]]="VNT",Tabla1[[#This Row],[Sale]]-Tabla1[[#This Row],[Cost]],-Tabla1[[#This Row],[Cost]]*Tabla1[[#This Row],[Cant]])</f>
        <v>3200</v>
      </c>
      <c r="P7604" s="8">
        <f>IF(Tabla1[[#This Row],[Mov]]="VNT",-Tabla1[[#This Row],[Cant]],Tabla1[[#This Row],[Cant]])</f>
        <v>-1</v>
      </c>
      <c r="Q7604" s="8">
        <f>DAY(Tabla1[[#This Row],[Date]])</f>
        <v>28</v>
      </c>
      <c r="R7604" s="8">
        <f>MONTH(Tabla1[[#This Row],[Date]])</f>
        <v>2</v>
      </c>
      <c r="S7604" s="8">
        <f>YEAR(Tabla1[[#This Row],[Date]])</f>
        <v>2023</v>
      </c>
    </row>
    <row r="7605" spans="1:19" x14ac:dyDescent="0.2">
      <c r="A7605">
        <v>7577</v>
      </c>
      <c r="B7605" s="1">
        <v>44985</v>
      </c>
      <c r="C7605" t="s">
        <v>260</v>
      </c>
      <c r="D7605" t="s">
        <v>332</v>
      </c>
      <c r="E7605">
        <v>1</v>
      </c>
      <c r="F7605" t="s">
        <v>455</v>
      </c>
      <c r="G7605" t="s">
        <v>347</v>
      </c>
      <c r="H7605" t="s">
        <v>456</v>
      </c>
      <c r="M7605" s="2">
        <v>800</v>
      </c>
      <c r="N7605" s="2">
        <v>4000</v>
      </c>
      <c r="O7605" s="2">
        <f>IF(Tabla1[[#This Row],[Mov]]="VNT",Tabla1[[#This Row],[Sale]]-Tabla1[[#This Row],[Cost]],-Tabla1[[#This Row],[Cost]]*Tabla1[[#This Row],[Cant]])</f>
        <v>3200</v>
      </c>
      <c r="P7605" s="8">
        <f>IF(Tabla1[[#This Row],[Mov]]="VNT",-Tabla1[[#This Row],[Cant]],Tabla1[[#This Row],[Cant]])</f>
        <v>-1</v>
      </c>
      <c r="Q7605" s="8">
        <f>DAY(Tabla1[[#This Row],[Date]])</f>
        <v>28</v>
      </c>
      <c r="R7605" s="8">
        <f>MONTH(Tabla1[[#This Row],[Date]])</f>
        <v>2</v>
      </c>
      <c r="S7605" s="8">
        <f>YEAR(Tabla1[[#This Row],[Date]])</f>
        <v>2023</v>
      </c>
    </row>
    <row r="7606" spans="1:19" x14ac:dyDescent="0.2">
      <c r="A7606">
        <v>7578</v>
      </c>
      <c r="B7606" s="1">
        <v>44985</v>
      </c>
      <c r="C7606" t="s">
        <v>260</v>
      </c>
      <c r="D7606" t="s">
        <v>332</v>
      </c>
      <c r="E7606">
        <v>1</v>
      </c>
      <c r="F7606" t="s">
        <v>116</v>
      </c>
      <c r="G7606" t="s">
        <v>347</v>
      </c>
      <c r="H7606" t="s">
        <v>518</v>
      </c>
      <c r="M7606" s="2">
        <v>6074</v>
      </c>
      <c r="N7606" s="2">
        <v>6500</v>
      </c>
      <c r="O7606" s="2">
        <f>IF(Tabla1[[#This Row],[Mov]]="VNT",Tabla1[[#This Row],[Sale]]-Tabla1[[#This Row],[Cost]],-Tabla1[[#This Row],[Cost]]*Tabla1[[#This Row],[Cant]])</f>
        <v>426</v>
      </c>
      <c r="P7606" s="8">
        <f>IF(Tabla1[[#This Row],[Mov]]="VNT",-Tabla1[[#This Row],[Cant]],Tabla1[[#This Row],[Cant]])</f>
        <v>-1</v>
      </c>
      <c r="Q7606" s="8">
        <f>DAY(Tabla1[[#This Row],[Date]])</f>
        <v>28</v>
      </c>
      <c r="R7606" s="8">
        <f>MONTH(Tabla1[[#This Row],[Date]])</f>
        <v>2</v>
      </c>
      <c r="S7606" s="8">
        <f>YEAR(Tabla1[[#This Row],[Date]])</f>
        <v>2023</v>
      </c>
    </row>
    <row r="7607" spans="1:19" x14ac:dyDescent="0.2">
      <c r="A7607">
        <v>7579</v>
      </c>
      <c r="B7607" s="1">
        <v>44985</v>
      </c>
      <c r="C7607" t="s">
        <v>260</v>
      </c>
      <c r="D7607" t="s">
        <v>248</v>
      </c>
      <c r="E7607">
        <v>1</v>
      </c>
      <c r="F7607" t="s">
        <v>116</v>
      </c>
      <c r="G7607" t="s">
        <v>347</v>
      </c>
      <c r="H7607" t="s">
        <v>518</v>
      </c>
      <c r="M7607" s="2">
        <v>7008</v>
      </c>
      <c r="N7607" s="2">
        <v>7500</v>
      </c>
      <c r="O7607" s="2">
        <f>IF(Tabla1[[#This Row],[Mov]]="VNT",Tabla1[[#This Row],[Sale]]-Tabla1[[#This Row],[Cost]],-Tabla1[[#This Row],[Cost]]*Tabla1[[#This Row],[Cant]])</f>
        <v>492</v>
      </c>
      <c r="P7607" s="8">
        <f>IF(Tabla1[[#This Row],[Mov]]="VNT",-Tabla1[[#This Row],[Cant]],Tabla1[[#This Row],[Cant]])</f>
        <v>-1</v>
      </c>
      <c r="Q7607" s="8">
        <f>DAY(Tabla1[[#This Row],[Date]])</f>
        <v>28</v>
      </c>
      <c r="R7607" s="8">
        <f>MONTH(Tabla1[[#This Row],[Date]])</f>
        <v>2</v>
      </c>
      <c r="S7607" s="8">
        <f>YEAR(Tabla1[[#This Row],[Date]])</f>
        <v>2023</v>
      </c>
    </row>
    <row r="7608" spans="1:19" x14ac:dyDescent="0.2">
      <c r="A7608">
        <v>7580</v>
      </c>
      <c r="B7608" s="1">
        <v>44985</v>
      </c>
      <c r="C7608" t="s">
        <v>260</v>
      </c>
      <c r="D7608" t="s">
        <v>332</v>
      </c>
      <c r="E7608">
        <v>1</v>
      </c>
      <c r="F7608" t="s">
        <v>224</v>
      </c>
      <c r="G7608" t="s">
        <v>262</v>
      </c>
      <c r="H7608" t="s">
        <v>226</v>
      </c>
      <c r="M7608" s="2">
        <v>8000</v>
      </c>
      <c r="N7608" s="2">
        <v>18000</v>
      </c>
      <c r="O7608" s="2">
        <f>IF(Tabla1[[#This Row],[Mov]]="VNT",Tabla1[[#This Row],[Sale]]-Tabla1[[#This Row],[Cost]],-Tabla1[[#This Row],[Cost]]*Tabla1[[#This Row],[Cant]])</f>
        <v>10000</v>
      </c>
      <c r="P7608" s="8">
        <f>IF(Tabla1[[#This Row],[Mov]]="VNT",-Tabla1[[#This Row],[Cant]],Tabla1[[#This Row],[Cant]])</f>
        <v>-1</v>
      </c>
      <c r="Q7608" s="8">
        <f>DAY(Tabla1[[#This Row],[Date]])</f>
        <v>28</v>
      </c>
      <c r="R7608" s="8">
        <f>MONTH(Tabla1[[#This Row],[Date]])</f>
        <v>2</v>
      </c>
      <c r="S7608" s="8">
        <f>YEAR(Tabla1[[#This Row],[Date]])</f>
        <v>2023</v>
      </c>
    </row>
    <row r="7609" spans="1:19" x14ac:dyDescent="0.2">
      <c r="A7609">
        <v>7581</v>
      </c>
      <c r="B7609" s="1">
        <v>44985</v>
      </c>
      <c r="C7609" t="s">
        <v>260</v>
      </c>
      <c r="D7609" t="s">
        <v>332</v>
      </c>
      <c r="E7609">
        <v>1</v>
      </c>
      <c r="F7609" t="s">
        <v>21</v>
      </c>
      <c r="G7609" t="s">
        <v>263</v>
      </c>
      <c r="H7609" t="s">
        <v>2650</v>
      </c>
      <c r="M7609" s="2">
        <v>5500</v>
      </c>
      <c r="N7609" s="2">
        <v>20000</v>
      </c>
      <c r="O7609" s="2">
        <f>IF(Tabla1[[#This Row],[Mov]]="VNT",Tabla1[[#This Row],[Sale]]-Tabla1[[#This Row],[Cost]],-Tabla1[[#This Row],[Cost]]*Tabla1[[#This Row],[Cant]])</f>
        <v>14500</v>
      </c>
      <c r="P7609" s="8">
        <f>IF(Tabla1[[#This Row],[Mov]]="VNT",-Tabla1[[#This Row],[Cant]],Tabla1[[#This Row],[Cant]])</f>
        <v>-1</v>
      </c>
      <c r="Q7609" s="8">
        <f>DAY(Tabla1[[#This Row],[Date]])</f>
        <v>28</v>
      </c>
      <c r="R7609" s="8">
        <f>MONTH(Tabla1[[#This Row],[Date]])</f>
        <v>2</v>
      </c>
      <c r="S7609" s="8">
        <f>YEAR(Tabla1[[#This Row],[Date]])</f>
        <v>2023</v>
      </c>
    </row>
    <row r="7610" spans="1:19" x14ac:dyDescent="0.2">
      <c r="A7610">
        <v>7582</v>
      </c>
      <c r="B7610" s="1">
        <v>44985</v>
      </c>
      <c r="C7610" t="s">
        <v>260</v>
      </c>
      <c r="D7610" t="s">
        <v>332</v>
      </c>
      <c r="E7610">
        <v>1</v>
      </c>
      <c r="F7610" t="s">
        <v>386</v>
      </c>
      <c r="G7610" t="s">
        <v>263</v>
      </c>
      <c r="H7610" t="s">
        <v>2696</v>
      </c>
      <c r="M7610" s="2">
        <v>70000</v>
      </c>
      <c r="N7610" s="2">
        <v>135000</v>
      </c>
      <c r="O7610" s="2">
        <f>IF(Tabla1[[#This Row],[Mov]]="VNT",Tabla1[[#This Row],[Sale]]-Tabla1[[#This Row],[Cost]],-Tabla1[[#This Row],[Cost]]*Tabla1[[#This Row],[Cant]])</f>
        <v>65000</v>
      </c>
      <c r="P7610" s="8">
        <f>IF(Tabla1[[#This Row],[Mov]]="VNT",-Tabla1[[#This Row],[Cant]],Tabla1[[#This Row],[Cant]])</f>
        <v>-1</v>
      </c>
      <c r="Q7610" s="8">
        <f>DAY(Tabla1[[#This Row],[Date]])</f>
        <v>28</v>
      </c>
      <c r="R7610" s="8">
        <f>MONTH(Tabla1[[#This Row],[Date]])</f>
        <v>2</v>
      </c>
      <c r="S7610" s="8">
        <f>YEAR(Tabla1[[#This Row],[Date]])</f>
        <v>2023</v>
      </c>
    </row>
    <row r="7611" spans="1:19" x14ac:dyDescent="0.2">
      <c r="A7611">
        <v>7583</v>
      </c>
      <c r="B7611" s="1">
        <v>44985</v>
      </c>
      <c r="C7611" t="s">
        <v>260</v>
      </c>
      <c r="D7611" t="s">
        <v>332</v>
      </c>
      <c r="E7611">
        <v>1</v>
      </c>
      <c r="F7611" t="s">
        <v>21</v>
      </c>
      <c r="G7611" t="s">
        <v>272</v>
      </c>
      <c r="H7611" t="s">
        <v>24</v>
      </c>
      <c r="M7611" s="2">
        <v>3500</v>
      </c>
      <c r="N7611" s="2">
        <v>12000</v>
      </c>
      <c r="O7611" s="2">
        <f>IF(Tabla1[[#This Row],[Mov]]="VNT",Tabla1[[#This Row],[Sale]]-Tabla1[[#This Row],[Cost]],-Tabla1[[#This Row],[Cost]]*Tabla1[[#This Row],[Cant]])</f>
        <v>8500</v>
      </c>
      <c r="P7611" s="8">
        <f>IF(Tabla1[[#This Row],[Mov]]="VNT",-Tabla1[[#This Row],[Cant]],Tabla1[[#This Row],[Cant]])</f>
        <v>-1</v>
      </c>
      <c r="Q7611" s="8">
        <f>DAY(Tabla1[[#This Row],[Date]])</f>
        <v>28</v>
      </c>
      <c r="R7611" s="8">
        <f>MONTH(Tabla1[[#This Row],[Date]])</f>
        <v>2</v>
      </c>
      <c r="S7611" s="8">
        <f>YEAR(Tabla1[[#This Row],[Date]])</f>
        <v>2023</v>
      </c>
    </row>
    <row r="7612" spans="1:19" x14ac:dyDescent="0.2">
      <c r="A7612">
        <v>7584</v>
      </c>
      <c r="B7612" s="1">
        <v>44985</v>
      </c>
      <c r="C7612" t="s">
        <v>260</v>
      </c>
      <c r="D7612" t="s">
        <v>332</v>
      </c>
      <c r="E7612">
        <v>1</v>
      </c>
      <c r="F7612" t="s">
        <v>21</v>
      </c>
      <c r="G7612" t="s">
        <v>272</v>
      </c>
      <c r="H7612" t="s">
        <v>24</v>
      </c>
      <c r="M7612" s="2">
        <v>3500</v>
      </c>
      <c r="N7612" s="2">
        <v>12000</v>
      </c>
      <c r="O7612" s="2">
        <f>IF(Tabla1[[#This Row],[Mov]]="VNT",Tabla1[[#This Row],[Sale]]-Tabla1[[#This Row],[Cost]],-Tabla1[[#This Row],[Cost]]*Tabla1[[#This Row],[Cant]])</f>
        <v>8500</v>
      </c>
      <c r="P7612" s="8">
        <f>IF(Tabla1[[#This Row],[Mov]]="VNT",-Tabla1[[#This Row],[Cant]],Tabla1[[#This Row],[Cant]])</f>
        <v>-1</v>
      </c>
      <c r="Q7612" s="8">
        <f>DAY(Tabla1[[#This Row],[Date]])</f>
        <v>28</v>
      </c>
      <c r="R7612" s="8">
        <f>MONTH(Tabla1[[#This Row],[Date]])</f>
        <v>2</v>
      </c>
      <c r="S7612" s="8">
        <f>YEAR(Tabla1[[#This Row],[Date]])</f>
        <v>2023</v>
      </c>
    </row>
    <row r="7613" spans="1:19" x14ac:dyDescent="0.2">
      <c r="A7613">
        <v>7585</v>
      </c>
      <c r="B7613" s="1">
        <v>44985</v>
      </c>
      <c r="C7613" t="s">
        <v>260</v>
      </c>
      <c r="D7613" t="s">
        <v>332</v>
      </c>
      <c r="E7613">
        <v>1</v>
      </c>
      <c r="F7613" t="s">
        <v>21</v>
      </c>
      <c r="G7613" t="s">
        <v>272</v>
      </c>
      <c r="H7613" t="s">
        <v>24</v>
      </c>
      <c r="M7613" s="2">
        <v>3500</v>
      </c>
      <c r="N7613" s="2">
        <v>12000</v>
      </c>
      <c r="O7613" s="2">
        <f>IF(Tabla1[[#This Row],[Mov]]="VNT",Tabla1[[#This Row],[Sale]]-Tabla1[[#This Row],[Cost]],-Tabla1[[#This Row],[Cost]]*Tabla1[[#This Row],[Cant]])</f>
        <v>8500</v>
      </c>
      <c r="P7613" s="8">
        <f>IF(Tabla1[[#This Row],[Mov]]="VNT",-Tabla1[[#This Row],[Cant]],Tabla1[[#This Row],[Cant]])</f>
        <v>-1</v>
      </c>
      <c r="Q7613" s="8">
        <f>DAY(Tabla1[[#This Row],[Date]])</f>
        <v>28</v>
      </c>
      <c r="R7613" s="8">
        <f>MONTH(Tabla1[[#This Row],[Date]])</f>
        <v>2</v>
      </c>
      <c r="S7613" s="8">
        <f>YEAR(Tabla1[[#This Row],[Date]])</f>
        <v>2023</v>
      </c>
    </row>
    <row r="7614" spans="1:19" x14ac:dyDescent="0.2">
      <c r="A7614">
        <v>7586</v>
      </c>
      <c r="B7614" s="1">
        <v>44985</v>
      </c>
      <c r="C7614" t="s">
        <v>260</v>
      </c>
      <c r="D7614" t="s">
        <v>332</v>
      </c>
      <c r="E7614">
        <v>1</v>
      </c>
      <c r="F7614" t="s">
        <v>224</v>
      </c>
      <c r="G7614" t="s">
        <v>272</v>
      </c>
      <c r="H7614" t="s">
        <v>252</v>
      </c>
      <c r="M7614" s="2">
        <v>8000</v>
      </c>
      <c r="N7614" s="2">
        <v>20000</v>
      </c>
      <c r="O7614" s="2">
        <f>IF(Tabla1[[#This Row],[Mov]]="VNT",Tabla1[[#This Row],[Sale]]-Tabla1[[#This Row],[Cost]],-Tabla1[[#This Row],[Cost]]*Tabla1[[#This Row],[Cant]])</f>
        <v>12000</v>
      </c>
      <c r="P7614" s="8">
        <f>IF(Tabla1[[#This Row],[Mov]]="VNT",-Tabla1[[#This Row],[Cant]],Tabla1[[#This Row],[Cant]])</f>
        <v>-1</v>
      </c>
      <c r="Q7614" s="8">
        <f>DAY(Tabla1[[#This Row],[Date]])</f>
        <v>28</v>
      </c>
      <c r="R7614" s="8">
        <f>MONTH(Tabla1[[#This Row],[Date]])</f>
        <v>2</v>
      </c>
      <c r="S7614" s="8">
        <f>YEAR(Tabla1[[#This Row],[Date]])</f>
        <v>2023</v>
      </c>
    </row>
    <row r="7615" spans="1:19" x14ac:dyDescent="0.2">
      <c r="A7615">
        <v>7587</v>
      </c>
      <c r="B7615" s="1">
        <v>44985</v>
      </c>
      <c r="C7615" t="s">
        <v>260</v>
      </c>
      <c r="D7615" t="s">
        <v>332</v>
      </c>
      <c r="E7615">
        <v>1</v>
      </c>
      <c r="F7615" t="s">
        <v>2445</v>
      </c>
      <c r="G7615" t="s">
        <v>272</v>
      </c>
      <c r="H7615" t="s">
        <v>252</v>
      </c>
      <c r="M7615" s="2">
        <v>2800</v>
      </c>
      <c r="N7615" s="2">
        <v>15000</v>
      </c>
      <c r="O7615" s="2">
        <f>IF(Tabla1[[#This Row],[Mov]]="VNT",Tabla1[[#This Row],[Sale]]-Tabla1[[#This Row],[Cost]],-Tabla1[[#This Row],[Cost]]*Tabla1[[#This Row],[Cant]])</f>
        <v>12200</v>
      </c>
      <c r="P7615" s="8">
        <f>IF(Tabla1[[#This Row],[Mov]]="VNT",-Tabla1[[#This Row],[Cant]],Tabla1[[#This Row],[Cant]])</f>
        <v>-1</v>
      </c>
      <c r="Q7615" s="8">
        <f>DAY(Tabla1[[#This Row],[Date]])</f>
        <v>28</v>
      </c>
      <c r="R7615" s="8">
        <f>MONTH(Tabla1[[#This Row],[Date]])</f>
        <v>2</v>
      </c>
      <c r="S7615" s="8">
        <f>YEAR(Tabla1[[#This Row],[Date]])</f>
        <v>2023</v>
      </c>
    </row>
    <row r="7616" spans="1:19" x14ac:dyDescent="0.2">
      <c r="A7616">
        <v>7588</v>
      </c>
      <c r="B7616" s="1">
        <v>44986</v>
      </c>
      <c r="C7616" t="s">
        <v>260</v>
      </c>
      <c r="D7616" t="s">
        <v>332</v>
      </c>
      <c r="E7616">
        <v>1</v>
      </c>
      <c r="F7616" t="s">
        <v>2046</v>
      </c>
      <c r="G7616" t="s">
        <v>266</v>
      </c>
      <c r="H7616" t="s">
        <v>2615</v>
      </c>
      <c r="M7616" s="2">
        <v>22000</v>
      </c>
      <c r="N7616" s="2">
        <v>30000</v>
      </c>
      <c r="O7616" s="2">
        <f>IF(Tabla1[[#This Row],[Mov]]="VNT",Tabla1[[#This Row],[Sale]]-Tabla1[[#This Row],[Cost]],-Tabla1[[#This Row],[Cost]]*Tabla1[[#This Row],[Cant]])</f>
        <v>8000</v>
      </c>
      <c r="P7616" s="8">
        <f>IF(Tabla1[[#This Row],[Mov]]="VNT",-Tabla1[[#This Row],[Cant]],Tabla1[[#This Row],[Cant]])</f>
        <v>-1</v>
      </c>
      <c r="Q7616" s="8">
        <f>DAY(Tabla1[[#This Row],[Date]])</f>
        <v>1</v>
      </c>
      <c r="R7616" s="8">
        <f>MONTH(Tabla1[[#This Row],[Date]])</f>
        <v>3</v>
      </c>
      <c r="S7616" s="8">
        <f>YEAR(Tabla1[[#This Row],[Date]])</f>
        <v>2023</v>
      </c>
    </row>
    <row r="7617" spans="1:19" x14ac:dyDescent="0.2">
      <c r="A7617">
        <v>7589</v>
      </c>
      <c r="B7617" s="1">
        <v>44986</v>
      </c>
      <c r="C7617" t="s">
        <v>260</v>
      </c>
      <c r="D7617" t="s">
        <v>332</v>
      </c>
      <c r="E7617">
        <v>1</v>
      </c>
      <c r="F7617" t="s">
        <v>15</v>
      </c>
      <c r="G7617" t="s">
        <v>266</v>
      </c>
      <c r="H7617" t="s">
        <v>2502</v>
      </c>
      <c r="M7617" s="2">
        <v>4000</v>
      </c>
      <c r="N7617" s="2">
        <v>10000</v>
      </c>
      <c r="O7617" s="2">
        <f>IF(Tabla1[[#This Row],[Mov]]="VNT",Tabla1[[#This Row],[Sale]]-Tabla1[[#This Row],[Cost]],-Tabla1[[#This Row],[Cost]]*Tabla1[[#This Row],[Cant]])</f>
        <v>6000</v>
      </c>
      <c r="P7617" s="8">
        <f>IF(Tabla1[[#This Row],[Mov]]="VNT",-Tabla1[[#This Row],[Cant]],Tabla1[[#This Row],[Cant]])</f>
        <v>-1</v>
      </c>
      <c r="Q7617" s="8">
        <f>DAY(Tabla1[[#This Row],[Date]])</f>
        <v>1</v>
      </c>
      <c r="R7617" s="8">
        <f>MONTH(Tabla1[[#This Row],[Date]])</f>
        <v>3</v>
      </c>
      <c r="S7617" s="8">
        <f>YEAR(Tabla1[[#This Row],[Date]])</f>
        <v>2023</v>
      </c>
    </row>
    <row r="7618" spans="1:19" x14ac:dyDescent="0.2">
      <c r="A7618">
        <v>7590</v>
      </c>
      <c r="B7618" s="1">
        <v>44986</v>
      </c>
      <c r="C7618" t="s">
        <v>260</v>
      </c>
      <c r="D7618" t="s">
        <v>332</v>
      </c>
      <c r="E7618">
        <v>1</v>
      </c>
      <c r="F7618" t="s">
        <v>225</v>
      </c>
      <c r="G7618" t="s">
        <v>263</v>
      </c>
      <c r="H7618" t="s">
        <v>642</v>
      </c>
      <c r="M7618" s="2">
        <v>1100</v>
      </c>
      <c r="N7618" s="2">
        <v>10000</v>
      </c>
      <c r="O7618" s="2">
        <f>IF(Tabla1[[#This Row],[Mov]]="VNT",Tabla1[[#This Row],[Sale]]-Tabla1[[#This Row],[Cost]],-Tabla1[[#This Row],[Cost]]*Tabla1[[#This Row],[Cant]])</f>
        <v>8900</v>
      </c>
      <c r="P7618" s="8">
        <f>IF(Tabla1[[#This Row],[Mov]]="VNT",-Tabla1[[#This Row],[Cant]],Tabla1[[#This Row],[Cant]])</f>
        <v>-1</v>
      </c>
      <c r="Q7618" s="8">
        <f>DAY(Tabla1[[#This Row],[Date]])</f>
        <v>1</v>
      </c>
      <c r="R7618" s="8">
        <f>MONTH(Tabla1[[#This Row],[Date]])</f>
        <v>3</v>
      </c>
      <c r="S7618" s="8">
        <f>YEAR(Tabla1[[#This Row],[Date]])</f>
        <v>2023</v>
      </c>
    </row>
    <row r="7619" spans="1:19" x14ac:dyDescent="0.2">
      <c r="A7619">
        <v>7591</v>
      </c>
      <c r="B7619" s="1">
        <v>44986</v>
      </c>
      <c r="C7619" t="s">
        <v>260</v>
      </c>
      <c r="D7619" t="s">
        <v>332</v>
      </c>
      <c r="E7619">
        <v>1</v>
      </c>
      <c r="F7619" t="s">
        <v>2134</v>
      </c>
      <c r="G7619" t="s">
        <v>266</v>
      </c>
      <c r="H7619" t="s">
        <v>2698</v>
      </c>
      <c r="M7619" s="2">
        <v>7000</v>
      </c>
      <c r="N7619" s="2">
        <v>15000</v>
      </c>
      <c r="O7619" s="2">
        <f>IF(Tabla1[[#This Row],[Mov]]="VNT",Tabla1[[#This Row],[Sale]]-Tabla1[[#This Row],[Cost]],-Tabla1[[#This Row],[Cost]]*Tabla1[[#This Row],[Cant]])</f>
        <v>8000</v>
      </c>
      <c r="P7619" s="8">
        <f>IF(Tabla1[[#This Row],[Mov]]="VNT",-Tabla1[[#This Row],[Cant]],Tabla1[[#This Row],[Cant]])</f>
        <v>-1</v>
      </c>
      <c r="Q7619" s="8">
        <f>DAY(Tabla1[[#This Row],[Date]])</f>
        <v>1</v>
      </c>
      <c r="R7619" s="8">
        <f>MONTH(Tabla1[[#This Row],[Date]])</f>
        <v>3</v>
      </c>
      <c r="S7619" s="8">
        <f>YEAR(Tabla1[[#This Row],[Date]])</f>
        <v>2023</v>
      </c>
    </row>
    <row r="7620" spans="1:19" x14ac:dyDescent="0.2">
      <c r="A7620">
        <v>7592</v>
      </c>
      <c r="B7620" s="1">
        <v>44986</v>
      </c>
      <c r="C7620" t="s">
        <v>260</v>
      </c>
      <c r="D7620" t="s">
        <v>332</v>
      </c>
      <c r="E7620">
        <v>1</v>
      </c>
      <c r="F7620" t="s">
        <v>2363</v>
      </c>
      <c r="G7620" t="s">
        <v>266</v>
      </c>
      <c r="H7620" t="s">
        <v>2720</v>
      </c>
      <c r="M7620" s="2">
        <v>3500</v>
      </c>
      <c r="N7620" s="2">
        <v>8000</v>
      </c>
      <c r="O7620" s="2">
        <f>IF(Tabla1[[#This Row],[Mov]]="VNT",Tabla1[[#This Row],[Sale]]-Tabla1[[#This Row],[Cost]],-Tabla1[[#This Row],[Cost]]*Tabla1[[#This Row],[Cant]])</f>
        <v>4500</v>
      </c>
      <c r="P7620" s="8">
        <f>IF(Tabla1[[#This Row],[Mov]]="VNT",-Tabla1[[#This Row],[Cant]],Tabla1[[#This Row],[Cant]])</f>
        <v>-1</v>
      </c>
      <c r="Q7620" s="8">
        <f>DAY(Tabla1[[#This Row],[Date]])</f>
        <v>1</v>
      </c>
      <c r="R7620" s="8">
        <f>MONTH(Tabla1[[#This Row],[Date]])</f>
        <v>3</v>
      </c>
      <c r="S7620" s="8">
        <f>YEAR(Tabla1[[#This Row],[Date]])</f>
        <v>2023</v>
      </c>
    </row>
    <row r="7621" spans="1:19" x14ac:dyDescent="0.2">
      <c r="A7621">
        <v>7593</v>
      </c>
      <c r="B7621" s="1">
        <v>44986</v>
      </c>
      <c r="C7621" t="s">
        <v>260</v>
      </c>
      <c r="D7621" t="s">
        <v>332</v>
      </c>
      <c r="E7621">
        <v>1</v>
      </c>
      <c r="F7621" t="s">
        <v>2363</v>
      </c>
      <c r="G7621" t="s">
        <v>266</v>
      </c>
      <c r="H7621" t="s">
        <v>2721</v>
      </c>
      <c r="M7621" s="2">
        <v>3500</v>
      </c>
      <c r="N7621" s="2">
        <v>7000</v>
      </c>
      <c r="O7621" s="2">
        <f>IF(Tabla1[[#This Row],[Mov]]="VNT",Tabla1[[#This Row],[Sale]]-Tabla1[[#This Row],[Cost]],-Tabla1[[#This Row],[Cost]]*Tabla1[[#This Row],[Cant]])</f>
        <v>3500</v>
      </c>
      <c r="P7621" s="8">
        <f>IF(Tabla1[[#This Row],[Mov]]="VNT",-Tabla1[[#This Row],[Cant]],Tabla1[[#This Row],[Cant]])</f>
        <v>-1</v>
      </c>
      <c r="Q7621" s="8">
        <f>DAY(Tabla1[[#This Row],[Date]])</f>
        <v>1</v>
      </c>
      <c r="R7621" s="8">
        <f>MONTH(Tabla1[[#This Row],[Date]])</f>
        <v>3</v>
      </c>
      <c r="S7621" s="8">
        <f>YEAR(Tabla1[[#This Row],[Date]])</f>
        <v>2023</v>
      </c>
    </row>
    <row r="7622" spans="1:19" x14ac:dyDescent="0.2">
      <c r="A7622">
        <v>7594</v>
      </c>
      <c r="B7622" s="1">
        <v>44986</v>
      </c>
      <c r="C7622" t="s">
        <v>260</v>
      </c>
      <c r="D7622" t="s">
        <v>332</v>
      </c>
      <c r="E7622">
        <v>1</v>
      </c>
      <c r="F7622" t="s">
        <v>386</v>
      </c>
      <c r="G7622" t="s">
        <v>262</v>
      </c>
      <c r="H7622" t="s">
        <v>300</v>
      </c>
      <c r="M7622" s="2">
        <v>93000</v>
      </c>
      <c r="N7622" s="2">
        <v>150000</v>
      </c>
      <c r="O7622" s="2">
        <f>IF(Tabla1[[#This Row],[Mov]]="VNT",Tabla1[[#This Row],[Sale]]-Tabla1[[#This Row],[Cost]],-Tabla1[[#This Row],[Cost]]*Tabla1[[#This Row],[Cant]])</f>
        <v>57000</v>
      </c>
      <c r="P7622" s="8">
        <f>IF(Tabla1[[#This Row],[Mov]]="VNT",-Tabla1[[#This Row],[Cant]],Tabla1[[#This Row],[Cant]])</f>
        <v>-1</v>
      </c>
      <c r="Q7622" s="8">
        <f>DAY(Tabla1[[#This Row],[Date]])</f>
        <v>1</v>
      </c>
      <c r="R7622" s="8">
        <f>MONTH(Tabla1[[#This Row],[Date]])</f>
        <v>3</v>
      </c>
      <c r="S7622" s="8">
        <f>YEAR(Tabla1[[#This Row],[Date]])</f>
        <v>2023</v>
      </c>
    </row>
    <row r="7623" spans="1:19" x14ac:dyDescent="0.2">
      <c r="A7623">
        <v>7595</v>
      </c>
      <c r="B7623" s="1">
        <v>44986</v>
      </c>
      <c r="C7623" t="s">
        <v>260</v>
      </c>
      <c r="D7623" t="s">
        <v>332</v>
      </c>
      <c r="E7623">
        <v>1</v>
      </c>
      <c r="F7623" t="s">
        <v>2669</v>
      </c>
      <c r="G7623" t="s">
        <v>2662</v>
      </c>
      <c r="H7623" t="s">
        <v>2668</v>
      </c>
      <c r="M7623" s="2">
        <v>25000</v>
      </c>
      <c r="N7623" s="2">
        <v>50000</v>
      </c>
      <c r="O7623" s="2">
        <f>IF(Tabla1[[#This Row],[Mov]]="VNT",Tabla1[[#This Row],[Sale]]-Tabla1[[#This Row],[Cost]],-Tabla1[[#This Row],[Cost]]*Tabla1[[#This Row],[Cant]])</f>
        <v>25000</v>
      </c>
      <c r="P7623" s="8">
        <f>IF(Tabla1[[#This Row],[Mov]]="VNT",-Tabla1[[#This Row],[Cant]],Tabla1[[#This Row],[Cant]])</f>
        <v>-1</v>
      </c>
      <c r="Q7623" s="8">
        <f>DAY(Tabla1[[#This Row],[Date]])</f>
        <v>1</v>
      </c>
      <c r="R7623" s="8">
        <f>MONTH(Tabla1[[#This Row],[Date]])</f>
        <v>3</v>
      </c>
      <c r="S7623" s="8">
        <f>YEAR(Tabla1[[#This Row],[Date]])</f>
        <v>2023</v>
      </c>
    </row>
    <row r="7624" spans="1:19" x14ac:dyDescent="0.2">
      <c r="A7624">
        <v>7596</v>
      </c>
      <c r="B7624" s="1">
        <v>44986</v>
      </c>
      <c r="C7624" t="s">
        <v>260</v>
      </c>
      <c r="D7624" t="s">
        <v>2719</v>
      </c>
      <c r="E7624">
        <v>1</v>
      </c>
      <c r="F7624" t="s">
        <v>103</v>
      </c>
      <c r="G7624" t="s">
        <v>284</v>
      </c>
      <c r="H7624" t="s">
        <v>2083</v>
      </c>
      <c r="M7624" s="2">
        <v>62000</v>
      </c>
      <c r="N7624" s="2">
        <v>200000</v>
      </c>
      <c r="O7624" s="2">
        <f>IF(Tabla1[[#This Row],[Mov]]="VNT",Tabla1[[#This Row],[Sale]]-Tabla1[[#This Row],[Cost]],-Tabla1[[#This Row],[Cost]]*Tabla1[[#This Row],[Cant]])</f>
        <v>138000</v>
      </c>
      <c r="P7624" s="8">
        <f>IF(Tabla1[[#This Row],[Mov]]="VNT",-Tabla1[[#This Row],[Cant]],Tabla1[[#This Row],[Cant]])</f>
        <v>-1</v>
      </c>
      <c r="Q7624" s="8">
        <f>DAY(Tabla1[[#This Row],[Date]])</f>
        <v>1</v>
      </c>
      <c r="R7624" s="8">
        <f>MONTH(Tabla1[[#This Row],[Date]])</f>
        <v>3</v>
      </c>
      <c r="S7624" s="8">
        <f>YEAR(Tabla1[[#This Row],[Date]])</f>
        <v>2023</v>
      </c>
    </row>
    <row r="7625" spans="1:19" x14ac:dyDescent="0.2">
      <c r="A7625">
        <v>7597</v>
      </c>
      <c r="B7625" s="1">
        <v>44986</v>
      </c>
      <c r="C7625" t="s">
        <v>260</v>
      </c>
      <c r="D7625" t="s">
        <v>332</v>
      </c>
      <c r="E7625">
        <v>1</v>
      </c>
      <c r="F7625" t="s">
        <v>26</v>
      </c>
      <c r="G7625" t="s">
        <v>264</v>
      </c>
      <c r="H7625" t="s">
        <v>16</v>
      </c>
      <c r="M7625" s="2">
        <v>8000</v>
      </c>
      <c r="N7625" s="2">
        <v>18000</v>
      </c>
      <c r="O7625" s="2">
        <f>IF(Tabla1[[#This Row],[Mov]]="VNT",Tabla1[[#This Row],[Sale]]-Tabla1[[#This Row],[Cost]],-Tabla1[[#This Row],[Cost]]*Tabla1[[#This Row],[Cant]])</f>
        <v>10000</v>
      </c>
      <c r="P7625" s="8">
        <f>IF(Tabla1[[#This Row],[Mov]]="VNT",-Tabla1[[#This Row],[Cant]],Tabla1[[#This Row],[Cant]])</f>
        <v>-1</v>
      </c>
      <c r="Q7625" s="8">
        <f>DAY(Tabla1[[#This Row],[Date]])</f>
        <v>1</v>
      </c>
      <c r="R7625" s="8">
        <f>MONTH(Tabla1[[#This Row],[Date]])</f>
        <v>3</v>
      </c>
      <c r="S7625" s="8">
        <f>YEAR(Tabla1[[#This Row],[Date]])</f>
        <v>2023</v>
      </c>
    </row>
    <row r="7626" spans="1:19" x14ac:dyDescent="0.2">
      <c r="A7626">
        <v>7598</v>
      </c>
      <c r="B7626" s="1">
        <v>44986</v>
      </c>
      <c r="C7626" t="s">
        <v>260</v>
      </c>
      <c r="D7626" t="s">
        <v>332</v>
      </c>
      <c r="E7626">
        <v>1</v>
      </c>
      <c r="F7626" t="s">
        <v>2134</v>
      </c>
      <c r="G7626" t="s">
        <v>266</v>
      </c>
      <c r="H7626" t="s">
        <v>2698</v>
      </c>
      <c r="M7626" s="2">
        <v>7000</v>
      </c>
      <c r="N7626" s="2">
        <v>15000</v>
      </c>
      <c r="O7626" s="2">
        <f>IF(Tabla1[[#This Row],[Mov]]="VNT",Tabla1[[#This Row],[Sale]]-Tabla1[[#This Row],[Cost]],-Tabla1[[#This Row],[Cost]]*Tabla1[[#This Row],[Cant]])</f>
        <v>8000</v>
      </c>
      <c r="P7626" s="8">
        <f>IF(Tabla1[[#This Row],[Mov]]="VNT",-Tabla1[[#This Row],[Cant]],Tabla1[[#This Row],[Cant]])</f>
        <v>-1</v>
      </c>
      <c r="Q7626" s="8">
        <f>DAY(Tabla1[[#This Row],[Date]])</f>
        <v>1</v>
      </c>
      <c r="R7626" s="8">
        <f>MONTH(Tabla1[[#This Row],[Date]])</f>
        <v>3</v>
      </c>
      <c r="S7626" s="8">
        <f>YEAR(Tabla1[[#This Row],[Date]])</f>
        <v>2023</v>
      </c>
    </row>
    <row r="7627" spans="1:19" x14ac:dyDescent="0.2">
      <c r="A7627">
        <v>7599</v>
      </c>
      <c r="B7627" s="1">
        <v>44986</v>
      </c>
      <c r="C7627" t="s">
        <v>260</v>
      </c>
      <c r="D7627" t="s">
        <v>332</v>
      </c>
      <c r="E7627">
        <v>1</v>
      </c>
      <c r="F7627" t="s">
        <v>225</v>
      </c>
      <c r="G7627" t="s">
        <v>262</v>
      </c>
      <c r="H7627" t="s">
        <v>2722</v>
      </c>
      <c r="M7627" s="2">
        <v>1100</v>
      </c>
      <c r="N7627" s="2">
        <v>10000</v>
      </c>
      <c r="O7627" s="2">
        <f>IF(Tabla1[[#This Row],[Mov]]="VNT",Tabla1[[#This Row],[Sale]]-Tabla1[[#This Row],[Cost]],-Tabla1[[#This Row],[Cost]]*Tabla1[[#This Row],[Cant]])</f>
        <v>8900</v>
      </c>
      <c r="P7627" s="8">
        <f>IF(Tabla1[[#This Row],[Mov]]="VNT",-Tabla1[[#This Row],[Cant]],Tabla1[[#This Row],[Cant]])</f>
        <v>-1</v>
      </c>
      <c r="Q7627" s="8">
        <f>DAY(Tabla1[[#This Row],[Date]])</f>
        <v>1</v>
      </c>
      <c r="R7627" s="8">
        <f>MONTH(Tabla1[[#This Row],[Date]])</f>
        <v>3</v>
      </c>
      <c r="S7627" s="8">
        <f>YEAR(Tabla1[[#This Row],[Date]])</f>
        <v>2023</v>
      </c>
    </row>
    <row r="7628" spans="1:19" x14ac:dyDescent="0.2">
      <c r="A7628">
        <v>7600</v>
      </c>
      <c r="B7628" s="1">
        <v>44986</v>
      </c>
      <c r="C7628" t="s">
        <v>260</v>
      </c>
      <c r="D7628" t="s">
        <v>332</v>
      </c>
      <c r="E7628">
        <v>1</v>
      </c>
      <c r="F7628" t="s">
        <v>1174</v>
      </c>
      <c r="G7628" t="s">
        <v>272</v>
      </c>
      <c r="H7628" t="s">
        <v>2718</v>
      </c>
      <c r="M7628" s="2">
        <v>8000</v>
      </c>
      <c r="N7628" s="2">
        <v>20000</v>
      </c>
      <c r="O7628" s="2">
        <f>IF(Tabla1[[#This Row],[Mov]]="VNT",Tabla1[[#This Row],[Sale]]-Tabla1[[#This Row],[Cost]],-Tabla1[[#This Row],[Cost]]*Tabla1[[#This Row],[Cant]])</f>
        <v>12000</v>
      </c>
      <c r="P7628" s="8">
        <f>IF(Tabla1[[#This Row],[Mov]]="VNT",-Tabla1[[#This Row],[Cant]],Tabla1[[#This Row],[Cant]])</f>
        <v>-1</v>
      </c>
      <c r="Q7628" s="8">
        <f>DAY(Tabla1[[#This Row],[Date]])</f>
        <v>1</v>
      </c>
      <c r="R7628" s="8">
        <f>MONTH(Tabla1[[#This Row],[Date]])</f>
        <v>3</v>
      </c>
      <c r="S7628" s="8">
        <f>YEAR(Tabla1[[#This Row],[Date]])</f>
        <v>2023</v>
      </c>
    </row>
    <row r="7629" spans="1:19" x14ac:dyDescent="0.2">
      <c r="A7629">
        <v>7601</v>
      </c>
      <c r="B7629" s="1">
        <v>44986</v>
      </c>
      <c r="C7629" t="s">
        <v>261</v>
      </c>
      <c r="D7629" t="s">
        <v>892</v>
      </c>
      <c r="E7629">
        <v>1</v>
      </c>
      <c r="F7629" t="s">
        <v>386</v>
      </c>
      <c r="G7629" t="s">
        <v>263</v>
      </c>
      <c r="H7629" t="s">
        <v>2723</v>
      </c>
      <c r="M7629" s="2">
        <v>70000</v>
      </c>
      <c r="N7629" s="2">
        <v>130000</v>
      </c>
      <c r="O7629" s="2">
        <f>IF(Tabla1[[#This Row],[Mov]]="VNT",Tabla1[[#This Row],[Sale]]-Tabla1[[#This Row],[Cost]],-Tabla1[[#This Row],[Cost]]*Tabla1[[#This Row],[Cant]])</f>
        <v>-70000</v>
      </c>
      <c r="P7629" s="8">
        <f>IF(Tabla1[[#This Row],[Mov]]="VNT",-Tabla1[[#This Row],[Cant]],Tabla1[[#This Row],[Cant]])</f>
        <v>1</v>
      </c>
      <c r="Q7629" s="8">
        <f>DAY(Tabla1[[#This Row],[Date]])</f>
        <v>1</v>
      </c>
      <c r="R7629" s="8">
        <f>MONTH(Tabla1[[#This Row],[Date]])</f>
        <v>3</v>
      </c>
      <c r="S7629" s="8">
        <f>YEAR(Tabla1[[#This Row],[Date]])</f>
        <v>2023</v>
      </c>
    </row>
    <row r="7630" spans="1:19" x14ac:dyDescent="0.2">
      <c r="A7630">
        <v>7602</v>
      </c>
      <c r="B7630" s="1">
        <v>44986</v>
      </c>
      <c r="C7630" t="s">
        <v>261</v>
      </c>
      <c r="D7630" t="s">
        <v>892</v>
      </c>
      <c r="E7630">
        <v>1</v>
      </c>
      <c r="F7630" t="s">
        <v>386</v>
      </c>
      <c r="G7630" t="s">
        <v>272</v>
      </c>
      <c r="H7630" t="s">
        <v>344</v>
      </c>
      <c r="M7630" s="2">
        <v>72000</v>
      </c>
      <c r="N7630" s="2">
        <v>130000</v>
      </c>
      <c r="O7630" s="2">
        <f>IF(Tabla1[[#This Row],[Mov]]="VNT",Tabla1[[#This Row],[Sale]]-Tabla1[[#This Row],[Cost]],-Tabla1[[#This Row],[Cost]]*Tabla1[[#This Row],[Cant]])</f>
        <v>-72000</v>
      </c>
      <c r="P7630" s="8">
        <f>IF(Tabla1[[#This Row],[Mov]]="VNT",-Tabla1[[#This Row],[Cant]],Tabla1[[#This Row],[Cant]])</f>
        <v>1</v>
      </c>
      <c r="Q7630" s="8">
        <f>DAY(Tabla1[[#This Row],[Date]])</f>
        <v>1</v>
      </c>
      <c r="R7630" s="8">
        <f>MONTH(Tabla1[[#This Row],[Date]])</f>
        <v>3</v>
      </c>
      <c r="S7630" s="8">
        <f>YEAR(Tabla1[[#This Row],[Date]])</f>
        <v>2023</v>
      </c>
    </row>
    <row r="7631" spans="1:19" x14ac:dyDescent="0.2">
      <c r="A7631">
        <v>7603</v>
      </c>
      <c r="B7631" s="1">
        <v>44986</v>
      </c>
      <c r="C7631" t="s">
        <v>261</v>
      </c>
      <c r="D7631" t="s">
        <v>892</v>
      </c>
      <c r="E7631">
        <v>1</v>
      </c>
      <c r="F7631" t="s">
        <v>386</v>
      </c>
      <c r="G7631" t="s">
        <v>262</v>
      </c>
      <c r="H7631" t="s">
        <v>2724</v>
      </c>
      <c r="M7631" s="2">
        <v>80000</v>
      </c>
      <c r="N7631" s="2">
        <v>145000</v>
      </c>
      <c r="O7631" s="2">
        <f>IF(Tabla1[[#This Row],[Mov]]="VNT",Tabla1[[#This Row],[Sale]]-Tabla1[[#This Row],[Cost]],-Tabla1[[#This Row],[Cost]]*Tabla1[[#This Row],[Cant]])</f>
        <v>-80000</v>
      </c>
      <c r="P7631" s="8">
        <f>IF(Tabla1[[#This Row],[Mov]]="VNT",-Tabla1[[#This Row],[Cant]],Tabla1[[#This Row],[Cant]])</f>
        <v>1</v>
      </c>
      <c r="Q7631" s="8">
        <f>DAY(Tabla1[[#This Row],[Date]])</f>
        <v>1</v>
      </c>
      <c r="R7631" s="8">
        <f>MONTH(Tabla1[[#This Row],[Date]])</f>
        <v>3</v>
      </c>
      <c r="S7631" s="8">
        <f>YEAR(Tabla1[[#This Row],[Date]])</f>
        <v>2023</v>
      </c>
    </row>
    <row r="7632" spans="1:19" x14ac:dyDescent="0.2">
      <c r="A7632">
        <v>7604</v>
      </c>
      <c r="B7632" s="1">
        <v>44986</v>
      </c>
      <c r="C7632" t="s">
        <v>261</v>
      </c>
      <c r="D7632" t="s">
        <v>892</v>
      </c>
      <c r="E7632">
        <v>1</v>
      </c>
      <c r="F7632" t="s">
        <v>386</v>
      </c>
      <c r="G7632" t="s">
        <v>284</v>
      </c>
      <c r="H7632" t="s">
        <v>1394</v>
      </c>
      <c r="M7632" s="2">
        <v>60000</v>
      </c>
      <c r="N7632" s="2">
        <v>125000</v>
      </c>
      <c r="O7632" s="2">
        <f>IF(Tabla1[[#This Row],[Mov]]="VNT",Tabla1[[#This Row],[Sale]]-Tabla1[[#This Row],[Cost]],-Tabla1[[#This Row],[Cost]]*Tabla1[[#This Row],[Cant]])</f>
        <v>-60000</v>
      </c>
      <c r="P7632" s="8">
        <f>IF(Tabla1[[#This Row],[Mov]]="VNT",-Tabla1[[#This Row],[Cant]],Tabla1[[#This Row],[Cant]])</f>
        <v>1</v>
      </c>
      <c r="Q7632" s="8">
        <f>DAY(Tabla1[[#This Row],[Date]])</f>
        <v>1</v>
      </c>
      <c r="R7632" s="8">
        <f>MONTH(Tabla1[[#This Row],[Date]])</f>
        <v>3</v>
      </c>
      <c r="S7632" s="8">
        <f>YEAR(Tabla1[[#This Row],[Date]])</f>
        <v>2023</v>
      </c>
    </row>
    <row r="7633" spans="1:19" x14ac:dyDescent="0.2">
      <c r="A7633">
        <v>7605</v>
      </c>
      <c r="B7633" s="1">
        <v>44986</v>
      </c>
      <c r="C7633" t="s">
        <v>261</v>
      </c>
      <c r="D7633" t="s">
        <v>892</v>
      </c>
      <c r="E7633">
        <v>1</v>
      </c>
      <c r="F7633" t="s">
        <v>386</v>
      </c>
      <c r="G7633" t="s">
        <v>262</v>
      </c>
      <c r="H7633" t="s">
        <v>300</v>
      </c>
      <c r="M7633" s="2">
        <v>93000</v>
      </c>
      <c r="N7633" s="2">
        <v>150000</v>
      </c>
      <c r="O7633" s="2">
        <f>IF(Tabla1[[#This Row],[Mov]]="VNT",Tabla1[[#This Row],[Sale]]-Tabla1[[#This Row],[Cost]],-Tabla1[[#This Row],[Cost]]*Tabla1[[#This Row],[Cant]])</f>
        <v>-93000</v>
      </c>
      <c r="P7633" s="8">
        <f>IF(Tabla1[[#This Row],[Mov]]="VNT",-Tabla1[[#This Row],[Cant]],Tabla1[[#This Row],[Cant]])</f>
        <v>1</v>
      </c>
      <c r="Q7633" s="8">
        <f>DAY(Tabla1[[#This Row],[Date]])</f>
        <v>1</v>
      </c>
      <c r="R7633" s="8">
        <f>MONTH(Tabla1[[#This Row],[Date]])</f>
        <v>3</v>
      </c>
      <c r="S7633" s="8">
        <f>YEAR(Tabla1[[#This Row],[Date]])</f>
        <v>2023</v>
      </c>
    </row>
    <row r="7634" spans="1:19" x14ac:dyDescent="0.2">
      <c r="A7634">
        <v>7606</v>
      </c>
      <c r="B7634" s="1">
        <v>44986</v>
      </c>
      <c r="C7634" t="s">
        <v>260</v>
      </c>
      <c r="D7634" t="s">
        <v>332</v>
      </c>
      <c r="E7634">
        <v>1</v>
      </c>
      <c r="F7634" t="s">
        <v>458</v>
      </c>
      <c r="G7634" t="s">
        <v>349</v>
      </c>
      <c r="H7634" t="s">
        <v>2725</v>
      </c>
      <c r="M7634" s="2">
        <v>0</v>
      </c>
      <c r="N7634" s="2">
        <v>5000</v>
      </c>
      <c r="O7634" s="2">
        <f>IF(Tabla1[[#This Row],[Mov]]="VNT",Tabla1[[#This Row],[Sale]]-Tabla1[[#This Row],[Cost]],-Tabla1[[#This Row],[Cost]]*Tabla1[[#This Row],[Cant]])</f>
        <v>5000</v>
      </c>
      <c r="P7634" s="8">
        <f>IF(Tabla1[[#This Row],[Mov]]="VNT",-Tabla1[[#This Row],[Cant]],Tabla1[[#This Row],[Cant]])</f>
        <v>-1</v>
      </c>
      <c r="Q7634" s="8">
        <f>DAY(Tabla1[[#This Row],[Date]])</f>
        <v>1</v>
      </c>
      <c r="R7634" s="8">
        <f>MONTH(Tabla1[[#This Row],[Date]])</f>
        <v>3</v>
      </c>
      <c r="S7634" s="8">
        <f>YEAR(Tabla1[[#This Row],[Date]])</f>
        <v>2023</v>
      </c>
    </row>
    <row r="7635" spans="1:19" x14ac:dyDescent="0.2">
      <c r="A7635">
        <v>7607</v>
      </c>
      <c r="B7635" s="1">
        <v>44986</v>
      </c>
      <c r="C7635" t="s">
        <v>260</v>
      </c>
      <c r="D7635" t="s">
        <v>332</v>
      </c>
      <c r="E7635">
        <v>1</v>
      </c>
      <c r="F7635" t="s">
        <v>21</v>
      </c>
      <c r="G7635" t="s">
        <v>272</v>
      </c>
      <c r="H7635" t="s">
        <v>1522</v>
      </c>
      <c r="M7635" s="2">
        <v>2800</v>
      </c>
      <c r="N7635" s="2">
        <v>10000</v>
      </c>
      <c r="O7635" s="2">
        <f>IF(Tabla1[[#This Row],[Mov]]="VNT",Tabla1[[#This Row],[Sale]]-Tabla1[[#This Row],[Cost]],-Tabla1[[#This Row],[Cost]]*Tabla1[[#This Row],[Cant]])</f>
        <v>7200</v>
      </c>
      <c r="P7635" s="8">
        <f>IF(Tabla1[[#This Row],[Mov]]="VNT",-Tabla1[[#This Row],[Cant]],Tabla1[[#This Row],[Cant]])</f>
        <v>-1</v>
      </c>
      <c r="Q7635" s="8">
        <f>DAY(Tabla1[[#This Row],[Date]])</f>
        <v>1</v>
      </c>
      <c r="R7635" s="8">
        <f>MONTH(Tabla1[[#This Row],[Date]])</f>
        <v>3</v>
      </c>
      <c r="S7635" s="8">
        <f>YEAR(Tabla1[[#This Row],[Date]])</f>
        <v>2023</v>
      </c>
    </row>
    <row r="7636" spans="1:19" x14ac:dyDescent="0.2">
      <c r="A7636">
        <v>7608</v>
      </c>
      <c r="B7636" s="1">
        <v>44986</v>
      </c>
      <c r="C7636" t="s">
        <v>260</v>
      </c>
      <c r="D7636" t="s">
        <v>332</v>
      </c>
      <c r="E7636">
        <v>1</v>
      </c>
      <c r="F7636" t="s">
        <v>2363</v>
      </c>
      <c r="G7636" t="s">
        <v>266</v>
      </c>
      <c r="H7636" t="s">
        <v>2721</v>
      </c>
      <c r="M7636" s="2">
        <v>3500</v>
      </c>
      <c r="N7636" s="2">
        <v>8000</v>
      </c>
      <c r="O7636" s="2">
        <f>IF(Tabla1[[#This Row],[Mov]]="VNT",Tabla1[[#This Row],[Sale]]-Tabla1[[#This Row],[Cost]],-Tabla1[[#This Row],[Cost]]*Tabla1[[#This Row],[Cant]])</f>
        <v>4500</v>
      </c>
      <c r="P7636" s="8">
        <f>IF(Tabla1[[#This Row],[Mov]]="VNT",-Tabla1[[#This Row],[Cant]],Tabla1[[#This Row],[Cant]])</f>
        <v>-1</v>
      </c>
      <c r="Q7636" s="8">
        <f>DAY(Tabla1[[#This Row],[Date]])</f>
        <v>1</v>
      </c>
      <c r="R7636" s="8">
        <f>MONTH(Tabla1[[#This Row],[Date]])</f>
        <v>3</v>
      </c>
      <c r="S7636" s="8">
        <f>YEAR(Tabla1[[#This Row],[Date]])</f>
        <v>2023</v>
      </c>
    </row>
    <row r="7637" spans="1:19" x14ac:dyDescent="0.2">
      <c r="A7637">
        <v>7609</v>
      </c>
      <c r="B7637" s="1">
        <v>44986</v>
      </c>
      <c r="C7637" t="s">
        <v>260</v>
      </c>
      <c r="D7637" t="s">
        <v>332</v>
      </c>
      <c r="E7637">
        <v>1</v>
      </c>
      <c r="F7637" t="s">
        <v>532</v>
      </c>
      <c r="G7637" t="s">
        <v>273</v>
      </c>
      <c r="H7637" t="s">
        <v>552</v>
      </c>
      <c r="M7637" s="2">
        <v>18000</v>
      </c>
      <c r="N7637" s="2">
        <v>35000</v>
      </c>
      <c r="O7637" s="2">
        <f>IF(Tabla1[[#This Row],[Mov]]="VNT",Tabla1[[#This Row],[Sale]]-Tabla1[[#This Row],[Cost]],-Tabla1[[#This Row],[Cost]]*Tabla1[[#This Row],[Cant]])</f>
        <v>17000</v>
      </c>
      <c r="P7637" s="8">
        <f>IF(Tabla1[[#This Row],[Mov]]="VNT",-Tabla1[[#This Row],[Cant]],Tabla1[[#This Row],[Cant]])</f>
        <v>-1</v>
      </c>
      <c r="Q7637" s="8">
        <f>DAY(Tabla1[[#This Row],[Date]])</f>
        <v>1</v>
      </c>
      <c r="R7637" s="8">
        <f>MONTH(Tabla1[[#This Row],[Date]])</f>
        <v>3</v>
      </c>
      <c r="S7637" s="8">
        <f>YEAR(Tabla1[[#This Row],[Date]])</f>
        <v>2023</v>
      </c>
    </row>
    <row r="7638" spans="1:19" x14ac:dyDescent="0.2">
      <c r="A7638">
        <v>7610</v>
      </c>
      <c r="B7638" s="1">
        <v>44986</v>
      </c>
      <c r="C7638" t="s">
        <v>260</v>
      </c>
      <c r="D7638" t="s">
        <v>384</v>
      </c>
      <c r="E7638">
        <v>1</v>
      </c>
      <c r="F7638" t="s">
        <v>224</v>
      </c>
      <c r="G7638" t="s">
        <v>272</v>
      </c>
      <c r="H7638" t="s">
        <v>1005</v>
      </c>
      <c r="M7638" s="2">
        <v>9000</v>
      </c>
      <c r="N7638" s="2">
        <v>15000</v>
      </c>
      <c r="O7638" s="2">
        <f>IF(Tabla1[[#This Row],[Mov]]="VNT",Tabla1[[#This Row],[Sale]]-Tabla1[[#This Row],[Cost]],-Tabla1[[#This Row],[Cost]]*Tabla1[[#This Row],[Cant]])</f>
        <v>6000</v>
      </c>
      <c r="P7638" s="8">
        <f>IF(Tabla1[[#This Row],[Mov]]="VNT",-Tabla1[[#This Row],[Cant]],Tabla1[[#This Row],[Cant]])</f>
        <v>-1</v>
      </c>
      <c r="Q7638" s="8">
        <f>DAY(Tabla1[[#This Row],[Date]])</f>
        <v>1</v>
      </c>
      <c r="R7638" s="8">
        <f>MONTH(Tabla1[[#This Row],[Date]])</f>
        <v>3</v>
      </c>
      <c r="S7638" s="8">
        <f>YEAR(Tabla1[[#This Row],[Date]])</f>
        <v>2023</v>
      </c>
    </row>
    <row r="7639" spans="1:19" x14ac:dyDescent="0.2">
      <c r="A7639">
        <v>7611</v>
      </c>
      <c r="B7639" s="1">
        <v>44986</v>
      </c>
      <c r="C7639" t="s">
        <v>260</v>
      </c>
      <c r="D7639" t="s">
        <v>332</v>
      </c>
      <c r="E7639">
        <v>1</v>
      </c>
      <c r="F7639" t="s">
        <v>21</v>
      </c>
      <c r="G7639" t="s">
        <v>333</v>
      </c>
      <c r="H7639" t="s">
        <v>2229</v>
      </c>
      <c r="M7639" s="2">
        <v>7500</v>
      </c>
      <c r="N7639" s="2">
        <v>20000</v>
      </c>
      <c r="O7639" s="2">
        <f>IF(Tabla1[[#This Row],[Mov]]="VNT",Tabla1[[#This Row],[Sale]]-Tabla1[[#This Row],[Cost]],-Tabla1[[#This Row],[Cost]]*Tabla1[[#This Row],[Cant]])</f>
        <v>12500</v>
      </c>
      <c r="P7639" s="8">
        <f>IF(Tabla1[[#This Row],[Mov]]="VNT",-Tabla1[[#This Row],[Cant]],Tabla1[[#This Row],[Cant]])</f>
        <v>-1</v>
      </c>
      <c r="Q7639" s="8">
        <f>DAY(Tabla1[[#This Row],[Date]])</f>
        <v>1</v>
      </c>
      <c r="R7639" s="8">
        <f>MONTH(Tabla1[[#This Row],[Date]])</f>
        <v>3</v>
      </c>
      <c r="S7639" s="8">
        <f>YEAR(Tabla1[[#This Row],[Date]])</f>
        <v>2023</v>
      </c>
    </row>
    <row r="7640" spans="1:19" x14ac:dyDescent="0.2">
      <c r="A7640">
        <v>7612</v>
      </c>
      <c r="B7640" s="1">
        <v>44986</v>
      </c>
      <c r="C7640" t="s">
        <v>260</v>
      </c>
      <c r="D7640" t="s">
        <v>332</v>
      </c>
      <c r="E7640">
        <v>1</v>
      </c>
      <c r="F7640" t="s">
        <v>26</v>
      </c>
      <c r="G7640" t="s">
        <v>999</v>
      </c>
      <c r="H7640" t="s">
        <v>2643</v>
      </c>
      <c r="M7640" s="2">
        <v>9500</v>
      </c>
      <c r="N7640" s="2">
        <v>22000</v>
      </c>
      <c r="O7640" s="2">
        <f>IF(Tabla1[[#This Row],[Mov]]="VNT",Tabla1[[#This Row],[Sale]]-Tabla1[[#This Row],[Cost]],-Tabla1[[#This Row],[Cost]]*Tabla1[[#This Row],[Cant]])</f>
        <v>12500</v>
      </c>
      <c r="P7640" s="8">
        <f>IF(Tabla1[[#This Row],[Mov]]="VNT",-Tabla1[[#This Row],[Cant]],Tabla1[[#This Row],[Cant]])</f>
        <v>-1</v>
      </c>
      <c r="Q7640" s="8">
        <f>DAY(Tabla1[[#This Row],[Date]])</f>
        <v>1</v>
      </c>
      <c r="R7640" s="8">
        <f>MONTH(Tabla1[[#This Row],[Date]])</f>
        <v>3</v>
      </c>
      <c r="S7640" s="8">
        <f>YEAR(Tabla1[[#This Row],[Date]])</f>
        <v>2023</v>
      </c>
    </row>
    <row r="7641" spans="1:19" x14ac:dyDescent="0.2">
      <c r="A7641">
        <v>7613</v>
      </c>
      <c r="B7641" s="1">
        <v>44986</v>
      </c>
      <c r="C7641" t="s">
        <v>260</v>
      </c>
      <c r="D7641" t="s">
        <v>332</v>
      </c>
      <c r="E7641">
        <v>1</v>
      </c>
      <c r="F7641" t="s">
        <v>2043</v>
      </c>
      <c r="G7641" t="s">
        <v>1765</v>
      </c>
      <c r="H7641" t="s">
        <v>2526</v>
      </c>
      <c r="M7641" s="2">
        <v>265000</v>
      </c>
      <c r="N7641" s="2">
        <v>330000</v>
      </c>
      <c r="O7641" s="2">
        <f>IF(Tabla1[[#This Row],[Mov]]="VNT",Tabla1[[#This Row],[Sale]]-Tabla1[[#This Row],[Cost]],-Tabla1[[#This Row],[Cost]]*Tabla1[[#This Row],[Cant]])</f>
        <v>65000</v>
      </c>
      <c r="P7641" s="8">
        <f>IF(Tabla1[[#This Row],[Mov]]="VNT",-Tabla1[[#This Row],[Cant]],Tabla1[[#This Row],[Cant]])</f>
        <v>-1</v>
      </c>
      <c r="Q7641" s="8">
        <f>DAY(Tabla1[[#This Row],[Date]])</f>
        <v>1</v>
      </c>
      <c r="R7641" s="8">
        <f>MONTH(Tabla1[[#This Row],[Date]])</f>
        <v>3</v>
      </c>
      <c r="S7641" s="8">
        <f>YEAR(Tabla1[[#This Row],[Date]])</f>
        <v>2023</v>
      </c>
    </row>
    <row r="7642" spans="1:19" x14ac:dyDescent="0.2">
      <c r="A7642">
        <v>7614</v>
      </c>
      <c r="B7642" s="1">
        <v>44986</v>
      </c>
      <c r="C7642" t="s">
        <v>260</v>
      </c>
      <c r="D7642" t="s">
        <v>332</v>
      </c>
      <c r="E7642">
        <v>1</v>
      </c>
      <c r="F7642" t="s">
        <v>44</v>
      </c>
      <c r="G7642" t="s">
        <v>266</v>
      </c>
      <c r="H7642" t="s">
        <v>2136</v>
      </c>
      <c r="M7642" s="2">
        <v>25000</v>
      </c>
      <c r="N7642" s="2">
        <v>59000</v>
      </c>
      <c r="O7642" s="2">
        <f>IF(Tabla1[[#This Row],[Mov]]="VNT",Tabla1[[#This Row],[Sale]]-Tabla1[[#This Row],[Cost]],-Tabla1[[#This Row],[Cost]]*Tabla1[[#This Row],[Cant]])</f>
        <v>34000</v>
      </c>
      <c r="P7642" s="8">
        <f>IF(Tabla1[[#This Row],[Mov]]="VNT",-Tabla1[[#This Row],[Cant]],Tabla1[[#This Row],[Cant]])</f>
        <v>-1</v>
      </c>
      <c r="Q7642" s="8">
        <f>DAY(Tabla1[[#This Row],[Date]])</f>
        <v>1</v>
      </c>
      <c r="R7642" s="8">
        <f>MONTH(Tabla1[[#This Row],[Date]])</f>
        <v>3</v>
      </c>
      <c r="S7642" s="8">
        <f>YEAR(Tabla1[[#This Row],[Date]])</f>
        <v>2023</v>
      </c>
    </row>
    <row r="7643" spans="1:19" x14ac:dyDescent="0.2">
      <c r="A7643">
        <v>7615</v>
      </c>
      <c r="B7643" s="1">
        <v>44986</v>
      </c>
      <c r="C7643" t="s">
        <v>260</v>
      </c>
      <c r="D7643" t="s">
        <v>332</v>
      </c>
      <c r="E7643">
        <v>1</v>
      </c>
      <c r="F7643" t="s">
        <v>929</v>
      </c>
      <c r="G7643" t="s">
        <v>266</v>
      </c>
      <c r="H7643" t="s">
        <v>2409</v>
      </c>
      <c r="M7643" s="2">
        <v>15000</v>
      </c>
      <c r="N7643" s="2">
        <v>25000</v>
      </c>
      <c r="O7643" s="2">
        <f>IF(Tabla1[[#This Row],[Mov]]="VNT",Tabla1[[#This Row],[Sale]]-Tabla1[[#This Row],[Cost]],-Tabla1[[#This Row],[Cost]]*Tabla1[[#This Row],[Cant]])</f>
        <v>10000</v>
      </c>
      <c r="P7643" s="8">
        <f>IF(Tabla1[[#This Row],[Mov]]="VNT",-Tabla1[[#This Row],[Cant]],Tabla1[[#This Row],[Cant]])</f>
        <v>-1</v>
      </c>
      <c r="Q7643" s="8">
        <f>DAY(Tabla1[[#This Row],[Date]])</f>
        <v>1</v>
      </c>
      <c r="R7643" s="8">
        <f>MONTH(Tabla1[[#This Row],[Date]])</f>
        <v>3</v>
      </c>
      <c r="S7643" s="8">
        <f>YEAR(Tabla1[[#This Row],[Date]])</f>
        <v>2023</v>
      </c>
    </row>
    <row r="7644" spans="1:19" x14ac:dyDescent="0.2">
      <c r="A7644">
        <v>7616</v>
      </c>
      <c r="B7644" s="1">
        <v>44986</v>
      </c>
      <c r="C7644" t="s">
        <v>260</v>
      </c>
      <c r="D7644" t="s">
        <v>332</v>
      </c>
      <c r="E7644">
        <v>1</v>
      </c>
      <c r="F7644" t="s">
        <v>15</v>
      </c>
      <c r="G7644" t="s">
        <v>266</v>
      </c>
      <c r="H7644" t="s">
        <v>2726</v>
      </c>
      <c r="M7644" s="2">
        <v>2500</v>
      </c>
      <c r="N7644" s="2">
        <v>9000</v>
      </c>
      <c r="O7644" s="2">
        <f>IF(Tabla1[[#This Row],[Mov]]="VNT",Tabla1[[#This Row],[Sale]]-Tabla1[[#This Row],[Cost]],-Tabla1[[#This Row],[Cost]]*Tabla1[[#This Row],[Cant]])</f>
        <v>6500</v>
      </c>
      <c r="P7644" s="8">
        <f>IF(Tabla1[[#This Row],[Mov]]="VNT",-Tabla1[[#This Row],[Cant]],Tabla1[[#This Row],[Cant]])</f>
        <v>-1</v>
      </c>
      <c r="Q7644" s="8">
        <f>DAY(Tabla1[[#This Row],[Date]])</f>
        <v>1</v>
      </c>
      <c r="R7644" s="8">
        <f>MONTH(Tabla1[[#This Row],[Date]])</f>
        <v>3</v>
      </c>
      <c r="S7644" s="8">
        <f>YEAR(Tabla1[[#This Row],[Date]])</f>
        <v>2023</v>
      </c>
    </row>
    <row r="7645" spans="1:19" x14ac:dyDescent="0.2">
      <c r="A7645">
        <v>7617</v>
      </c>
      <c r="B7645" s="1">
        <v>44986</v>
      </c>
      <c r="C7645" t="s">
        <v>260</v>
      </c>
      <c r="D7645" t="s">
        <v>332</v>
      </c>
      <c r="E7645">
        <v>1</v>
      </c>
      <c r="F7645" t="s">
        <v>848</v>
      </c>
      <c r="G7645" t="s">
        <v>727</v>
      </c>
      <c r="H7645" t="s">
        <v>853</v>
      </c>
      <c r="M7645" s="2">
        <v>1800</v>
      </c>
      <c r="N7645" s="2">
        <v>6000</v>
      </c>
      <c r="O7645" s="2">
        <f>IF(Tabla1[[#This Row],[Mov]]="VNT",Tabla1[[#This Row],[Sale]]-Tabla1[[#This Row],[Cost]],-Tabla1[[#This Row],[Cost]]*Tabla1[[#This Row],[Cant]])</f>
        <v>4200</v>
      </c>
      <c r="P7645" s="8">
        <f>IF(Tabla1[[#This Row],[Mov]]="VNT",-Tabla1[[#This Row],[Cant]],Tabla1[[#This Row],[Cant]])</f>
        <v>-1</v>
      </c>
      <c r="Q7645" s="8">
        <f>DAY(Tabla1[[#This Row],[Date]])</f>
        <v>1</v>
      </c>
      <c r="R7645" s="8">
        <f>MONTH(Tabla1[[#This Row],[Date]])</f>
        <v>3</v>
      </c>
      <c r="S7645" s="8">
        <f>YEAR(Tabla1[[#This Row],[Date]])</f>
        <v>2023</v>
      </c>
    </row>
    <row r="7646" spans="1:19" x14ac:dyDescent="0.2">
      <c r="A7646">
        <v>7618</v>
      </c>
      <c r="B7646" s="1">
        <v>44986</v>
      </c>
      <c r="C7646" t="s">
        <v>260</v>
      </c>
      <c r="D7646" t="s">
        <v>332</v>
      </c>
      <c r="E7646">
        <v>1</v>
      </c>
      <c r="F7646" t="s">
        <v>21</v>
      </c>
      <c r="G7646" t="s">
        <v>272</v>
      </c>
      <c r="H7646" t="s">
        <v>24</v>
      </c>
      <c r="M7646" s="2">
        <v>3500</v>
      </c>
      <c r="N7646" s="2">
        <v>12000</v>
      </c>
      <c r="O7646" s="2">
        <f>IF(Tabla1[[#This Row],[Mov]]="VNT",Tabla1[[#This Row],[Sale]]-Tabla1[[#This Row],[Cost]],-Tabla1[[#This Row],[Cost]]*Tabla1[[#This Row],[Cant]])</f>
        <v>8500</v>
      </c>
      <c r="P7646" s="8">
        <f>IF(Tabla1[[#This Row],[Mov]]="VNT",-Tabla1[[#This Row],[Cant]],Tabla1[[#This Row],[Cant]])</f>
        <v>-1</v>
      </c>
      <c r="Q7646" s="8">
        <f>DAY(Tabla1[[#This Row],[Date]])</f>
        <v>1</v>
      </c>
      <c r="R7646" s="8">
        <f>MONTH(Tabla1[[#This Row],[Date]])</f>
        <v>3</v>
      </c>
      <c r="S7646" s="8">
        <f>YEAR(Tabla1[[#This Row],[Date]])</f>
        <v>2023</v>
      </c>
    </row>
    <row r="7647" spans="1:19" x14ac:dyDescent="0.2">
      <c r="A7647">
        <v>7619</v>
      </c>
      <c r="B7647" s="1">
        <v>44986</v>
      </c>
      <c r="C7647" t="s">
        <v>260</v>
      </c>
      <c r="D7647" t="s">
        <v>332</v>
      </c>
      <c r="E7647">
        <v>1</v>
      </c>
      <c r="F7647" t="s">
        <v>458</v>
      </c>
      <c r="G7647" t="s">
        <v>284</v>
      </c>
      <c r="H7647" t="s">
        <v>2727</v>
      </c>
      <c r="M7647" s="2">
        <v>0</v>
      </c>
      <c r="N7647" s="2">
        <v>20000</v>
      </c>
      <c r="O7647" s="2">
        <f>IF(Tabla1[[#This Row],[Mov]]="VNT",Tabla1[[#This Row],[Sale]]-Tabla1[[#This Row],[Cost]],-Tabla1[[#This Row],[Cost]]*Tabla1[[#This Row],[Cant]])</f>
        <v>20000</v>
      </c>
      <c r="P7647" s="8">
        <f>IF(Tabla1[[#This Row],[Mov]]="VNT",-Tabla1[[#This Row],[Cant]],Tabla1[[#This Row],[Cant]])</f>
        <v>-1</v>
      </c>
      <c r="Q7647" s="8">
        <f>DAY(Tabla1[[#This Row],[Date]])</f>
        <v>1</v>
      </c>
      <c r="R7647" s="8">
        <f>MONTH(Tabla1[[#This Row],[Date]])</f>
        <v>3</v>
      </c>
      <c r="S7647" s="8">
        <f>YEAR(Tabla1[[#This Row],[Date]])</f>
        <v>2023</v>
      </c>
    </row>
    <row r="7648" spans="1:19" x14ac:dyDescent="0.2">
      <c r="A7648">
        <v>7620</v>
      </c>
      <c r="B7648" s="1">
        <v>44986</v>
      </c>
      <c r="C7648" t="s">
        <v>260</v>
      </c>
      <c r="D7648" t="s">
        <v>332</v>
      </c>
      <c r="E7648">
        <v>1</v>
      </c>
      <c r="F7648" t="s">
        <v>116</v>
      </c>
      <c r="G7648" t="s">
        <v>347</v>
      </c>
      <c r="H7648" t="s">
        <v>518</v>
      </c>
      <c r="M7648" s="2">
        <v>16354</v>
      </c>
      <c r="N7648" s="2">
        <v>17500</v>
      </c>
      <c r="O7648" s="2">
        <f>IF(Tabla1[[#This Row],[Mov]]="VNT",Tabla1[[#This Row],[Sale]]-Tabla1[[#This Row],[Cost]],-Tabla1[[#This Row],[Cost]]*Tabla1[[#This Row],[Cant]])</f>
        <v>1146</v>
      </c>
      <c r="P7648" s="8">
        <f>IF(Tabla1[[#This Row],[Mov]]="VNT",-Tabla1[[#This Row],[Cant]],Tabla1[[#This Row],[Cant]])</f>
        <v>-1</v>
      </c>
      <c r="Q7648" s="8">
        <f>DAY(Tabla1[[#This Row],[Date]])</f>
        <v>1</v>
      </c>
      <c r="R7648" s="8">
        <f>MONTH(Tabla1[[#This Row],[Date]])</f>
        <v>3</v>
      </c>
      <c r="S7648" s="8">
        <f>YEAR(Tabla1[[#This Row],[Date]])</f>
        <v>2023</v>
      </c>
    </row>
    <row r="7649" spans="1:21" x14ac:dyDescent="0.2">
      <c r="A7649">
        <v>7621</v>
      </c>
      <c r="B7649" s="1">
        <v>44986</v>
      </c>
      <c r="C7649" t="s">
        <v>260</v>
      </c>
      <c r="D7649" t="s">
        <v>332</v>
      </c>
      <c r="E7649">
        <v>1</v>
      </c>
      <c r="F7649" t="s">
        <v>586</v>
      </c>
      <c r="G7649" t="s">
        <v>263</v>
      </c>
      <c r="H7649" t="s">
        <v>672</v>
      </c>
      <c r="M7649" s="2">
        <v>7000</v>
      </c>
      <c r="N7649" s="2">
        <v>18000</v>
      </c>
      <c r="O7649" s="2">
        <f>IF(Tabla1[[#This Row],[Mov]]="VNT",Tabla1[[#This Row],[Sale]]-Tabla1[[#This Row],[Cost]],-Tabla1[[#This Row],[Cost]]*Tabla1[[#This Row],[Cant]])</f>
        <v>11000</v>
      </c>
      <c r="P7649" s="8">
        <f>IF(Tabla1[[#This Row],[Mov]]="VNT",-Tabla1[[#This Row],[Cant]],Tabla1[[#This Row],[Cant]])</f>
        <v>-1</v>
      </c>
      <c r="Q7649" s="8">
        <f>DAY(Tabla1[[#This Row],[Date]])</f>
        <v>1</v>
      </c>
      <c r="R7649" s="8">
        <f>MONTH(Tabla1[[#This Row],[Date]])</f>
        <v>3</v>
      </c>
      <c r="S7649" s="8">
        <f>YEAR(Tabla1[[#This Row],[Date]])</f>
        <v>2023</v>
      </c>
    </row>
    <row r="7650" spans="1:21" x14ac:dyDescent="0.2">
      <c r="A7650">
        <v>7622</v>
      </c>
      <c r="B7650" s="1">
        <v>44986</v>
      </c>
      <c r="C7650" t="s">
        <v>260</v>
      </c>
      <c r="D7650" t="s">
        <v>332</v>
      </c>
      <c r="E7650">
        <v>1</v>
      </c>
      <c r="F7650" t="s">
        <v>21</v>
      </c>
      <c r="G7650" t="s">
        <v>272</v>
      </c>
      <c r="H7650" t="s">
        <v>1522</v>
      </c>
      <c r="M7650" s="2">
        <v>2800</v>
      </c>
      <c r="N7650" s="2">
        <v>10000</v>
      </c>
      <c r="O7650" s="2">
        <f>IF(Tabla1[[#This Row],[Mov]]="VNT",Tabla1[[#This Row],[Sale]]-Tabla1[[#This Row],[Cost]],-Tabla1[[#This Row],[Cost]]*Tabla1[[#This Row],[Cant]])</f>
        <v>7200</v>
      </c>
      <c r="P7650" s="8">
        <f>IF(Tabla1[[#This Row],[Mov]]="VNT",-Tabla1[[#This Row],[Cant]],Tabla1[[#This Row],[Cant]])</f>
        <v>-1</v>
      </c>
      <c r="Q7650" s="8">
        <f>DAY(Tabla1[[#This Row],[Date]])</f>
        <v>1</v>
      </c>
      <c r="R7650" s="8">
        <f>MONTH(Tabla1[[#This Row],[Date]])</f>
        <v>3</v>
      </c>
      <c r="S7650" s="8">
        <f>YEAR(Tabla1[[#This Row],[Date]])</f>
        <v>2023</v>
      </c>
    </row>
    <row r="7651" spans="1:21" x14ac:dyDescent="0.2">
      <c r="A7651">
        <v>7623</v>
      </c>
      <c r="B7651" s="1">
        <v>44987</v>
      </c>
      <c r="C7651" t="s">
        <v>260</v>
      </c>
      <c r="D7651" t="s">
        <v>332</v>
      </c>
      <c r="E7651">
        <v>1</v>
      </c>
      <c r="F7651" t="s">
        <v>586</v>
      </c>
      <c r="G7651" t="s">
        <v>263</v>
      </c>
      <c r="H7651" t="s">
        <v>767</v>
      </c>
      <c r="M7651" s="2">
        <v>7000</v>
      </c>
      <c r="N7651" s="2">
        <v>18000</v>
      </c>
      <c r="O7651" s="2">
        <f>IF(Tabla1[[#This Row],[Mov]]="VNT",Tabla1[[#This Row],[Sale]]-Tabla1[[#This Row],[Cost]],-Tabla1[[#This Row],[Cost]]*Tabla1[[#This Row],[Cant]])</f>
        <v>11000</v>
      </c>
      <c r="P7651" s="8">
        <f>IF(Tabla1[[#This Row],[Mov]]="VNT",-Tabla1[[#This Row],[Cant]],Tabla1[[#This Row],[Cant]])</f>
        <v>-1</v>
      </c>
      <c r="Q7651" s="8">
        <f>DAY(Tabla1[[#This Row],[Date]])</f>
        <v>2</v>
      </c>
      <c r="R7651" s="8">
        <f>MONTH(Tabla1[[#This Row],[Date]])</f>
        <v>3</v>
      </c>
      <c r="S7651" s="8">
        <f>YEAR(Tabla1[[#This Row],[Date]])</f>
        <v>2023</v>
      </c>
    </row>
    <row r="7652" spans="1:21" x14ac:dyDescent="0.2">
      <c r="A7652">
        <v>7624</v>
      </c>
      <c r="B7652" s="1">
        <v>44987</v>
      </c>
      <c r="C7652" t="s">
        <v>260</v>
      </c>
      <c r="D7652" t="s">
        <v>332</v>
      </c>
      <c r="E7652">
        <v>1</v>
      </c>
      <c r="F7652" t="s">
        <v>2677</v>
      </c>
      <c r="G7652" t="s">
        <v>860</v>
      </c>
      <c r="H7652" t="s">
        <v>2178</v>
      </c>
      <c r="M7652" s="2">
        <v>5000</v>
      </c>
      <c r="N7652" s="2">
        <v>12000</v>
      </c>
      <c r="O7652" s="2">
        <f>IF(Tabla1[[#This Row],[Mov]]="VNT",Tabla1[[#This Row],[Sale]]-Tabla1[[#This Row],[Cost]],-Tabla1[[#This Row],[Cost]]*Tabla1[[#This Row],[Cant]])</f>
        <v>7000</v>
      </c>
      <c r="P7652" s="8">
        <f>IF(Tabla1[[#This Row],[Mov]]="VNT",-Tabla1[[#This Row],[Cant]],Tabla1[[#This Row],[Cant]])</f>
        <v>-1</v>
      </c>
      <c r="Q7652" s="8">
        <f>DAY(Tabla1[[#This Row],[Date]])</f>
        <v>2</v>
      </c>
      <c r="R7652" s="8">
        <f>MONTH(Tabla1[[#This Row],[Date]])</f>
        <v>3</v>
      </c>
      <c r="S7652" s="8">
        <f>YEAR(Tabla1[[#This Row],[Date]])</f>
        <v>2023</v>
      </c>
    </row>
    <row r="7653" spans="1:21" x14ac:dyDescent="0.2">
      <c r="A7653">
        <v>7625</v>
      </c>
      <c r="B7653" s="1">
        <v>44987</v>
      </c>
      <c r="C7653" t="s">
        <v>260</v>
      </c>
      <c r="D7653" t="s">
        <v>332</v>
      </c>
      <c r="E7653">
        <v>1</v>
      </c>
      <c r="F7653" t="s">
        <v>365</v>
      </c>
      <c r="G7653" t="s">
        <v>943</v>
      </c>
      <c r="H7653" t="s">
        <v>945</v>
      </c>
      <c r="M7653" s="2">
        <v>4000</v>
      </c>
      <c r="N7653" s="2">
        <v>9000</v>
      </c>
      <c r="O7653" s="2">
        <f>IF(Tabla1[[#This Row],[Mov]]="VNT",Tabla1[[#This Row],[Sale]]-Tabla1[[#This Row],[Cost]],-Tabla1[[#This Row],[Cost]]*Tabla1[[#This Row],[Cant]])</f>
        <v>5000</v>
      </c>
      <c r="P7653" s="8">
        <f>IF(Tabla1[[#This Row],[Mov]]="VNT",-Tabla1[[#This Row],[Cant]],Tabla1[[#This Row],[Cant]])</f>
        <v>-1</v>
      </c>
      <c r="Q7653" s="8">
        <f>DAY(Tabla1[[#This Row],[Date]])</f>
        <v>2</v>
      </c>
      <c r="R7653" s="8">
        <f>MONTH(Tabla1[[#This Row],[Date]])</f>
        <v>3</v>
      </c>
      <c r="S7653" s="8">
        <f>YEAR(Tabla1[[#This Row],[Date]])</f>
        <v>2023</v>
      </c>
    </row>
    <row r="7654" spans="1:21" x14ac:dyDescent="0.2">
      <c r="A7654">
        <v>7626</v>
      </c>
      <c r="B7654" s="1">
        <v>44987</v>
      </c>
      <c r="C7654" t="s">
        <v>260</v>
      </c>
      <c r="D7654" t="s">
        <v>332</v>
      </c>
      <c r="E7654">
        <v>1</v>
      </c>
      <c r="F7654" t="s">
        <v>386</v>
      </c>
      <c r="G7654" t="s">
        <v>272</v>
      </c>
      <c r="H7654" t="s">
        <v>311</v>
      </c>
      <c r="M7654" s="2">
        <v>73000</v>
      </c>
      <c r="N7654" s="2">
        <v>125000</v>
      </c>
      <c r="O7654" s="2">
        <f>IF(Tabla1[[#This Row],[Mov]]="VNT",Tabla1[[#This Row],[Sale]]-Tabla1[[#This Row],[Cost]],-Tabla1[[#This Row],[Cost]]*Tabla1[[#This Row],[Cant]])</f>
        <v>52000</v>
      </c>
      <c r="P7654" s="8">
        <f>IF(Tabla1[[#This Row],[Mov]]="VNT",-Tabla1[[#This Row],[Cant]],Tabla1[[#This Row],[Cant]])</f>
        <v>-1</v>
      </c>
      <c r="Q7654" s="8">
        <f>DAY(Tabla1[[#This Row],[Date]])</f>
        <v>2</v>
      </c>
      <c r="R7654" s="8">
        <f>MONTH(Tabla1[[#This Row],[Date]])</f>
        <v>3</v>
      </c>
      <c r="S7654" s="8">
        <f>YEAR(Tabla1[[#This Row],[Date]])</f>
        <v>2023</v>
      </c>
    </row>
    <row r="7655" spans="1:21" x14ac:dyDescent="0.2">
      <c r="A7655">
        <v>7627</v>
      </c>
      <c r="B7655" s="1">
        <v>44987</v>
      </c>
      <c r="C7655" t="s">
        <v>260</v>
      </c>
      <c r="D7655" t="s">
        <v>332</v>
      </c>
      <c r="E7655">
        <v>1</v>
      </c>
      <c r="F7655" t="s">
        <v>224</v>
      </c>
      <c r="G7655" t="s">
        <v>272</v>
      </c>
      <c r="H7655" t="s">
        <v>311</v>
      </c>
      <c r="M7655" s="2">
        <v>7000</v>
      </c>
      <c r="N7655" s="2">
        <v>18000</v>
      </c>
      <c r="O7655" s="2">
        <f>IF(Tabla1[[#This Row],[Mov]]="VNT",Tabla1[[#This Row],[Sale]]-Tabla1[[#This Row],[Cost]],-Tabla1[[#This Row],[Cost]]*Tabla1[[#This Row],[Cant]])</f>
        <v>11000</v>
      </c>
      <c r="P7655" s="8">
        <f>IF(Tabla1[[#This Row],[Mov]]="VNT",-Tabla1[[#This Row],[Cant]],Tabla1[[#This Row],[Cant]])</f>
        <v>-1</v>
      </c>
      <c r="Q7655" s="8">
        <f>DAY(Tabla1[[#This Row],[Date]])</f>
        <v>2</v>
      </c>
      <c r="R7655" s="8">
        <f>MONTH(Tabla1[[#This Row],[Date]])</f>
        <v>3</v>
      </c>
      <c r="S7655" s="8">
        <f>YEAR(Tabla1[[#This Row],[Date]])</f>
        <v>2023</v>
      </c>
    </row>
    <row r="7656" spans="1:21" x14ac:dyDescent="0.2">
      <c r="A7656">
        <v>7628</v>
      </c>
      <c r="B7656" s="1">
        <v>44987</v>
      </c>
      <c r="C7656" t="s">
        <v>260</v>
      </c>
      <c r="D7656" t="s">
        <v>332</v>
      </c>
      <c r="E7656">
        <v>1</v>
      </c>
      <c r="F7656" t="s">
        <v>116</v>
      </c>
      <c r="G7656" t="s">
        <v>347</v>
      </c>
      <c r="H7656" t="s">
        <v>518</v>
      </c>
      <c r="M7656" s="2">
        <v>3270</v>
      </c>
      <c r="N7656" s="2">
        <v>3500</v>
      </c>
      <c r="O7656" s="2">
        <f>IF(Tabla1[[#This Row],[Mov]]="VNT",Tabla1[[#This Row],[Sale]]-Tabla1[[#This Row],[Cost]],-Tabla1[[#This Row],[Cost]]*Tabla1[[#This Row],[Cant]])</f>
        <v>230</v>
      </c>
      <c r="P7656" s="8">
        <f>IF(Tabla1[[#This Row],[Mov]]="VNT",-Tabla1[[#This Row],[Cant]],Tabla1[[#This Row],[Cant]])</f>
        <v>-1</v>
      </c>
      <c r="Q7656" s="8">
        <f>DAY(Tabla1[[#This Row],[Date]])</f>
        <v>2</v>
      </c>
      <c r="R7656" s="8">
        <f>MONTH(Tabla1[[#This Row],[Date]])</f>
        <v>3</v>
      </c>
      <c r="S7656" s="8">
        <f>YEAR(Tabla1[[#This Row],[Date]])</f>
        <v>2023</v>
      </c>
    </row>
    <row r="7657" spans="1:21" x14ac:dyDescent="0.2">
      <c r="A7657">
        <v>7629</v>
      </c>
      <c r="B7657" s="1">
        <v>44987</v>
      </c>
      <c r="C7657" t="s">
        <v>260</v>
      </c>
      <c r="D7657" t="s">
        <v>332</v>
      </c>
      <c r="E7657">
        <v>1</v>
      </c>
      <c r="F7657" t="s">
        <v>116</v>
      </c>
      <c r="G7657" t="s">
        <v>347</v>
      </c>
      <c r="H7657" t="s">
        <v>518</v>
      </c>
      <c r="M7657" s="2">
        <v>10279</v>
      </c>
      <c r="N7657" s="2">
        <v>11000</v>
      </c>
      <c r="O7657" s="2">
        <f>IF(Tabla1[[#This Row],[Mov]]="VNT",Tabla1[[#This Row],[Sale]]-Tabla1[[#This Row],[Cost]],-Tabla1[[#This Row],[Cost]]*Tabla1[[#This Row],[Cant]])</f>
        <v>721</v>
      </c>
      <c r="P7657" s="8">
        <f>IF(Tabla1[[#This Row],[Mov]]="VNT",-Tabla1[[#This Row],[Cant]],Tabla1[[#This Row],[Cant]])</f>
        <v>-1</v>
      </c>
      <c r="Q7657" s="8">
        <f>DAY(Tabla1[[#This Row],[Date]])</f>
        <v>2</v>
      </c>
      <c r="R7657" s="8">
        <f>MONTH(Tabla1[[#This Row],[Date]])</f>
        <v>3</v>
      </c>
      <c r="S7657" s="8">
        <f>YEAR(Tabla1[[#This Row],[Date]])</f>
        <v>2023</v>
      </c>
    </row>
    <row r="7658" spans="1:21" x14ac:dyDescent="0.2">
      <c r="A7658">
        <v>7630</v>
      </c>
      <c r="B7658" s="1">
        <v>44987</v>
      </c>
      <c r="C7658" t="s">
        <v>260</v>
      </c>
      <c r="D7658" t="s">
        <v>332</v>
      </c>
      <c r="E7658">
        <v>1</v>
      </c>
      <c r="F7658" t="s">
        <v>1102</v>
      </c>
      <c r="G7658" t="s">
        <v>2662</v>
      </c>
      <c r="H7658" t="s">
        <v>2660</v>
      </c>
      <c r="M7658" s="2">
        <v>58000</v>
      </c>
      <c r="N7658" s="2">
        <v>90000</v>
      </c>
      <c r="O7658" s="2">
        <f>IF(Tabla1[[#This Row],[Mov]]="VNT",Tabla1[[#This Row],[Sale]]-Tabla1[[#This Row],[Cost]],-Tabla1[[#This Row],[Cost]]*Tabla1[[#This Row],[Cant]])</f>
        <v>32000</v>
      </c>
      <c r="P7658" s="8">
        <f>IF(Tabla1[[#This Row],[Mov]]="VNT",-Tabla1[[#This Row],[Cant]],Tabla1[[#This Row],[Cant]])</f>
        <v>-1</v>
      </c>
      <c r="Q7658" s="8">
        <f>DAY(Tabla1[[#This Row],[Date]])</f>
        <v>2</v>
      </c>
      <c r="R7658" s="8">
        <f>MONTH(Tabla1[[#This Row],[Date]])</f>
        <v>3</v>
      </c>
      <c r="S7658" s="8">
        <f>YEAR(Tabla1[[#This Row],[Date]])</f>
        <v>2023</v>
      </c>
    </row>
    <row r="7659" spans="1:21" x14ac:dyDescent="0.2">
      <c r="A7659">
        <v>7631</v>
      </c>
      <c r="B7659" s="1">
        <v>44987</v>
      </c>
      <c r="C7659" t="s">
        <v>260</v>
      </c>
      <c r="D7659" t="s">
        <v>332</v>
      </c>
      <c r="E7659">
        <v>1</v>
      </c>
      <c r="F7659" t="s">
        <v>15</v>
      </c>
      <c r="G7659" t="s">
        <v>266</v>
      </c>
      <c r="H7659" t="s">
        <v>2519</v>
      </c>
      <c r="M7659" s="2">
        <v>3800</v>
      </c>
      <c r="N7659" s="2">
        <v>12000</v>
      </c>
      <c r="O7659" s="2">
        <f>IF(Tabla1[[#This Row],[Mov]]="VNT",Tabla1[[#This Row],[Sale]]-Tabla1[[#This Row],[Cost]],-Tabla1[[#This Row],[Cost]]*Tabla1[[#This Row],[Cant]])</f>
        <v>8200</v>
      </c>
      <c r="P7659" s="8">
        <f>IF(Tabla1[[#This Row],[Mov]]="VNT",-Tabla1[[#This Row],[Cant]],Tabla1[[#This Row],[Cant]])</f>
        <v>-1</v>
      </c>
      <c r="Q7659" s="8">
        <f>DAY(Tabla1[[#This Row],[Date]])</f>
        <v>2</v>
      </c>
      <c r="R7659" s="8">
        <f>MONTH(Tabla1[[#This Row],[Date]])</f>
        <v>3</v>
      </c>
      <c r="S7659" s="8">
        <f>YEAR(Tabla1[[#This Row],[Date]])</f>
        <v>2023</v>
      </c>
    </row>
    <row r="7660" spans="1:21" x14ac:dyDescent="0.2">
      <c r="A7660">
        <v>7632</v>
      </c>
      <c r="B7660" s="1">
        <v>44987</v>
      </c>
      <c r="C7660" t="s">
        <v>260</v>
      </c>
      <c r="D7660" t="s">
        <v>332</v>
      </c>
      <c r="E7660">
        <v>1</v>
      </c>
      <c r="F7660" t="s">
        <v>21</v>
      </c>
      <c r="G7660" t="s">
        <v>333</v>
      </c>
      <c r="H7660" t="s">
        <v>240</v>
      </c>
      <c r="M7660" s="2">
        <v>7500</v>
      </c>
      <c r="N7660" s="2">
        <v>20000</v>
      </c>
      <c r="O7660" s="2">
        <f>IF(Tabla1[[#This Row],[Mov]]="VNT",Tabla1[[#This Row],[Sale]]-Tabla1[[#This Row],[Cost]],-Tabla1[[#This Row],[Cost]]*Tabla1[[#This Row],[Cant]])</f>
        <v>12500</v>
      </c>
      <c r="P7660" s="8">
        <f>IF(Tabla1[[#This Row],[Mov]]="VNT",-Tabla1[[#This Row],[Cant]],Tabla1[[#This Row],[Cant]])</f>
        <v>-1</v>
      </c>
      <c r="Q7660" s="8">
        <f>DAY(Tabla1[[#This Row],[Date]])</f>
        <v>2</v>
      </c>
      <c r="R7660" s="8">
        <f>MONTH(Tabla1[[#This Row],[Date]])</f>
        <v>3</v>
      </c>
      <c r="S7660" s="8">
        <f>YEAR(Tabla1[[#This Row],[Date]])</f>
        <v>2023</v>
      </c>
    </row>
    <row r="7661" spans="1:21" x14ac:dyDescent="0.2">
      <c r="A7661">
        <v>7633</v>
      </c>
      <c r="B7661" s="1">
        <v>44987</v>
      </c>
      <c r="C7661" t="s">
        <v>260</v>
      </c>
      <c r="D7661" t="s">
        <v>332</v>
      </c>
      <c r="E7661">
        <v>1</v>
      </c>
      <c r="F7661" t="s">
        <v>116</v>
      </c>
      <c r="G7661" t="s">
        <v>382</v>
      </c>
      <c r="H7661" t="s">
        <v>514</v>
      </c>
      <c r="M7661" s="2">
        <v>7008</v>
      </c>
      <c r="N7661" s="2">
        <v>7500</v>
      </c>
      <c r="O7661" s="2">
        <f>IF(Tabla1[[#This Row],[Mov]]="VNT",Tabla1[[#This Row],[Sale]]-Tabla1[[#This Row],[Cost]],-Tabla1[[#This Row],[Cost]]*Tabla1[[#This Row],[Cant]])</f>
        <v>492</v>
      </c>
      <c r="P7661" s="8">
        <f>IF(Tabla1[[#This Row],[Mov]]="VNT",-Tabla1[[#This Row],[Cant]],Tabla1[[#This Row],[Cant]])</f>
        <v>-1</v>
      </c>
      <c r="Q7661" s="8">
        <f>DAY(Tabla1[[#This Row],[Date]])</f>
        <v>2</v>
      </c>
      <c r="R7661" s="8">
        <f>MONTH(Tabla1[[#This Row],[Date]])</f>
        <v>3</v>
      </c>
      <c r="S7661" s="8">
        <f>YEAR(Tabla1[[#This Row],[Date]])</f>
        <v>2023</v>
      </c>
    </row>
    <row r="7662" spans="1:21" x14ac:dyDescent="0.2">
      <c r="A7662">
        <v>7634</v>
      </c>
      <c r="B7662" s="1">
        <v>44987</v>
      </c>
      <c r="C7662" t="s">
        <v>260</v>
      </c>
      <c r="D7662" t="s">
        <v>332</v>
      </c>
      <c r="E7662">
        <v>1</v>
      </c>
      <c r="F7662" t="s">
        <v>116</v>
      </c>
      <c r="G7662" t="s">
        <v>382</v>
      </c>
      <c r="H7662" t="s">
        <v>566</v>
      </c>
      <c r="M7662" s="2">
        <v>1868</v>
      </c>
      <c r="N7662" s="2">
        <v>2000</v>
      </c>
      <c r="O7662" s="2">
        <f>IF(Tabla1[[#This Row],[Mov]]="VNT",Tabla1[[#This Row],[Sale]]-Tabla1[[#This Row],[Cost]],-Tabla1[[#This Row],[Cost]]*Tabla1[[#This Row],[Cant]])</f>
        <v>132</v>
      </c>
      <c r="P7662" s="8">
        <f>IF(Tabla1[[#This Row],[Mov]]="VNT",-Tabla1[[#This Row],[Cant]],Tabla1[[#This Row],[Cant]])</f>
        <v>-1</v>
      </c>
      <c r="Q7662" s="8">
        <f>DAY(Tabla1[[#This Row],[Date]])</f>
        <v>2</v>
      </c>
      <c r="R7662" s="8">
        <f>MONTH(Tabla1[[#This Row],[Date]])</f>
        <v>3</v>
      </c>
      <c r="S7662" s="8">
        <f>YEAR(Tabla1[[#This Row],[Date]])</f>
        <v>2023</v>
      </c>
    </row>
    <row r="7663" spans="1:21" x14ac:dyDescent="0.2">
      <c r="A7663">
        <v>7635</v>
      </c>
      <c r="B7663" s="1">
        <v>44987</v>
      </c>
      <c r="C7663" t="s">
        <v>260</v>
      </c>
      <c r="D7663" t="s">
        <v>332</v>
      </c>
      <c r="E7663">
        <v>1</v>
      </c>
      <c r="F7663" t="s">
        <v>15</v>
      </c>
      <c r="G7663" t="s">
        <v>333</v>
      </c>
      <c r="H7663" t="s">
        <v>2228</v>
      </c>
      <c r="M7663" s="2">
        <v>2000</v>
      </c>
      <c r="N7663" s="2">
        <v>10000</v>
      </c>
      <c r="O7663" s="2">
        <f>IF(Tabla1[[#This Row],[Mov]]="VNT",Tabla1[[#This Row],[Sale]]-Tabla1[[#This Row],[Cost]],-Tabla1[[#This Row],[Cost]]*Tabla1[[#This Row],[Cant]])</f>
        <v>8000</v>
      </c>
      <c r="P7663" s="8">
        <f>IF(Tabla1[[#This Row],[Mov]]="VNT",-Tabla1[[#This Row],[Cant]],Tabla1[[#This Row],[Cant]])</f>
        <v>-1</v>
      </c>
      <c r="Q7663" s="8">
        <f>DAY(Tabla1[[#This Row],[Date]])</f>
        <v>2</v>
      </c>
      <c r="R7663" s="8">
        <f>MONTH(Tabla1[[#This Row],[Date]])</f>
        <v>3</v>
      </c>
      <c r="S7663" s="8">
        <f>YEAR(Tabla1[[#This Row],[Date]])</f>
        <v>2023</v>
      </c>
    </row>
    <row r="7664" spans="1:21" x14ac:dyDescent="0.2">
      <c r="A7664">
        <v>7636</v>
      </c>
      <c r="B7664" s="1">
        <v>44987</v>
      </c>
      <c r="C7664" t="s">
        <v>260</v>
      </c>
      <c r="D7664" t="s">
        <v>332</v>
      </c>
      <c r="E7664">
        <v>1</v>
      </c>
      <c r="F7664" t="s">
        <v>386</v>
      </c>
      <c r="G7664" t="s">
        <v>262</v>
      </c>
      <c r="H7664" t="s">
        <v>2728</v>
      </c>
      <c r="M7664" s="2">
        <v>80000</v>
      </c>
      <c r="N7664" s="2">
        <v>140000</v>
      </c>
      <c r="O7664" s="2">
        <f>IF(Tabla1[[#This Row],[Mov]]="VNT",Tabla1[[#This Row],[Sale]]-Tabla1[[#This Row],[Cost]],-Tabla1[[#This Row],[Cost]]*Tabla1[[#This Row],[Cant]])</f>
        <v>60000</v>
      </c>
      <c r="P7664" s="8">
        <f>IF(Tabla1[[#This Row],[Mov]]="VNT",-Tabla1[[#This Row],[Cant]],Tabla1[[#This Row],[Cant]])</f>
        <v>-1</v>
      </c>
      <c r="Q7664" s="8">
        <f>DAY(Tabla1[[#This Row],[Date]])</f>
        <v>2</v>
      </c>
      <c r="R7664" s="8">
        <f>MONTH(Tabla1[[#This Row],[Date]])</f>
        <v>3</v>
      </c>
      <c r="S7664" s="8">
        <f>YEAR(Tabla1[[#This Row],[Date]])</f>
        <v>2023</v>
      </c>
      <c r="U7664">
        <v>58</v>
      </c>
    </row>
    <row r="7665" spans="1:21" x14ac:dyDescent="0.2">
      <c r="A7665">
        <v>7637</v>
      </c>
      <c r="B7665" s="1">
        <v>44987</v>
      </c>
      <c r="C7665" t="s">
        <v>260</v>
      </c>
      <c r="D7665" t="s">
        <v>332</v>
      </c>
      <c r="E7665">
        <v>1</v>
      </c>
      <c r="F7665" t="s">
        <v>48</v>
      </c>
      <c r="G7665" t="s">
        <v>1765</v>
      </c>
      <c r="H7665" t="s">
        <v>2670</v>
      </c>
      <c r="M7665" s="2">
        <v>215000</v>
      </c>
      <c r="N7665" s="2">
        <v>272000</v>
      </c>
      <c r="O7665" s="2">
        <f>IF(Tabla1[[#This Row],[Mov]]="VNT",Tabla1[[#This Row],[Sale]]-Tabla1[[#This Row],[Cost]],-Tabla1[[#This Row],[Cost]]*Tabla1[[#This Row],[Cant]])</f>
        <v>57000</v>
      </c>
      <c r="P7665" s="8">
        <f>IF(Tabla1[[#This Row],[Mov]]="VNT",-Tabla1[[#This Row],[Cant]],Tabla1[[#This Row],[Cant]])</f>
        <v>-1</v>
      </c>
      <c r="Q7665" s="8">
        <f>DAY(Tabla1[[#This Row],[Date]])</f>
        <v>2</v>
      </c>
      <c r="R7665" s="8">
        <f>MONTH(Tabla1[[#This Row],[Date]])</f>
        <v>3</v>
      </c>
      <c r="S7665" s="8">
        <f>YEAR(Tabla1[[#This Row],[Date]])</f>
        <v>2023</v>
      </c>
      <c r="U7665">
        <v>30</v>
      </c>
    </row>
    <row r="7666" spans="1:21" x14ac:dyDescent="0.2">
      <c r="A7666">
        <v>7638</v>
      </c>
      <c r="B7666" s="1">
        <v>44987</v>
      </c>
      <c r="C7666" t="s">
        <v>260</v>
      </c>
      <c r="D7666" t="s">
        <v>332</v>
      </c>
      <c r="E7666">
        <v>1</v>
      </c>
      <c r="F7666" t="s">
        <v>26</v>
      </c>
      <c r="G7666" t="s">
        <v>264</v>
      </c>
      <c r="H7666" t="s">
        <v>20</v>
      </c>
      <c r="M7666" s="2">
        <v>8000</v>
      </c>
      <c r="N7666" s="2">
        <v>20000</v>
      </c>
      <c r="O7666" s="2">
        <f>IF(Tabla1[[#This Row],[Mov]]="VNT",Tabla1[[#This Row],[Sale]]-Tabla1[[#This Row],[Cost]],-Tabla1[[#This Row],[Cost]]*Tabla1[[#This Row],[Cant]])</f>
        <v>12000</v>
      </c>
      <c r="P7666" s="8">
        <f>IF(Tabla1[[#This Row],[Mov]]="VNT",-Tabla1[[#This Row],[Cant]],Tabla1[[#This Row],[Cant]])</f>
        <v>-1</v>
      </c>
      <c r="Q7666" s="8">
        <f>DAY(Tabla1[[#This Row],[Date]])</f>
        <v>2</v>
      </c>
      <c r="R7666" s="8">
        <f>MONTH(Tabla1[[#This Row],[Date]])</f>
        <v>3</v>
      </c>
      <c r="S7666" s="8">
        <f>YEAR(Tabla1[[#This Row],[Date]])</f>
        <v>2023</v>
      </c>
    </row>
    <row r="7667" spans="1:21" x14ac:dyDescent="0.2">
      <c r="A7667">
        <v>7639</v>
      </c>
      <c r="B7667" s="1">
        <v>44987</v>
      </c>
      <c r="C7667" t="s">
        <v>260</v>
      </c>
      <c r="D7667" t="s">
        <v>332</v>
      </c>
      <c r="E7667">
        <v>1</v>
      </c>
      <c r="F7667" t="s">
        <v>21</v>
      </c>
      <c r="G7667" t="s">
        <v>272</v>
      </c>
      <c r="H7667" t="s">
        <v>1522</v>
      </c>
      <c r="M7667" s="2">
        <v>2800</v>
      </c>
      <c r="N7667" s="2">
        <v>10000</v>
      </c>
      <c r="O7667" s="2">
        <f>IF(Tabla1[[#This Row],[Mov]]="VNT",Tabla1[[#This Row],[Sale]]-Tabla1[[#This Row],[Cost]],-Tabla1[[#This Row],[Cost]]*Tabla1[[#This Row],[Cant]])</f>
        <v>7200</v>
      </c>
      <c r="P7667" s="8">
        <f>IF(Tabla1[[#This Row],[Mov]]="VNT",-Tabla1[[#This Row],[Cant]],Tabla1[[#This Row],[Cant]])</f>
        <v>-1</v>
      </c>
      <c r="Q7667" s="8">
        <f>DAY(Tabla1[[#This Row],[Date]])</f>
        <v>2</v>
      </c>
      <c r="R7667" s="8">
        <f>MONTH(Tabla1[[#This Row],[Date]])</f>
        <v>3</v>
      </c>
      <c r="S7667" s="8">
        <f>YEAR(Tabla1[[#This Row],[Date]])</f>
        <v>2023</v>
      </c>
    </row>
    <row r="7668" spans="1:21" x14ac:dyDescent="0.2">
      <c r="A7668">
        <v>7640</v>
      </c>
      <c r="B7668" s="1">
        <v>44987</v>
      </c>
      <c r="C7668" t="s">
        <v>260</v>
      </c>
      <c r="D7668" t="s">
        <v>332</v>
      </c>
      <c r="E7668">
        <v>1</v>
      </c>
      <c r="F7668" t="s">
        <v>26</v>
      </c>
      <c r="G7668" t="s">
        <v>264</v>
      </c>
      <c r="H7668" t="s">
        <v>16</v>
      </c>
      <c r="M7668" s="2">
        <v>8000</v>
      </c>
      <c r="N7668" s="2">
        <v>20000</v>
      </c>
      <c r="O7668" s="2">
        <f>IF(Tabla1[[#This Row],[Mov]]="VNT",Tabla1[[#This Row],[Sale]]-Tabla1[[#This Row],[Cost]],-Tabla1[[#This Row],[Cost]]*Tabla1[[#This Row],[Cant]])</f>
        <v>12000</v>
      </c>
      <c r="P7668" s="8">
        <f>IF(Tabla1[[#This Row],[Mov]]="VNT",-Tabla1[[#This Row],[Cant]],Tabla1[[#This Row],[Cant]])</f>
        <v>-1</v>
      </c>
      <c r="Q7668" s="8">
        <f>DAY(Tabla1[[#This Row],[Date]])</f>
        <v>2</v>
      </c>
      <c r="R7668" s="8">
        <f>MONTH(Tabla1[[#This Row],[Date]])</f>
        <v>3</v>
      </c>
      <c r="S7668" s="8">
        <f>YEAR(Tabla1[[#This Row],[Date]])</f>
        <v>2023</v>
      </c>
    </row>
    <row r="7669" spans="1:21" x14ac:dyDescent="0.2">
      <c r="A7669">
        <v>7641</v>
      </c>
      <c r="B7669" s="1">
        <v>44987</v>
      </c>
      <c r="C7669" t="s">
        <v>260</v>
      </c>
      <c r="D7669" t="s">
        <v>332</v>
      </c>
      <c r="E7669">
        <v>1</v>
      </c>
      <c r="F7669" t="s">
        <v>225</v>
      </c>
      <c r="G7669" t="s">
        <v>273</v>
      </c>
      <c r="H7669" t="s">
        <v>2729</v>
      </c>
      <c r="M7669" s="2">
        <v>1100</v>
      </c>
      <c r="N7669" s="2">
        <v>10000</v>
      </c>
      <c r="O7669" s="2">
        <f>IF(Tabla1[[#This Row],[Mov]]="VNT",Tabla1[[#This Row],[Sale]]-Tabla1[[#This Row],[Cost]],-Tabla1[[#This Row],[Cost]]*Tabla1[[#This Row],[Cant]])</f>
        <v>8900</v>
      </c>
      <c r="P7669" s="8">
        <f>IF(Tabla1[[#This Row],[Mov]]="VNT",-Tabla1[[#This Row],[Cant]],Tabla1[[#This Row],[Cant]])</f>
        <v>-1</v>
      </c>
      <c r="Q7669" s="8">
        <f>DAY(Tabla1[[#This Row],[Date]])</f>
        <v>2</v>
      </c>
      <c r="R7669" s="8">
        <f>MONTH(Tabla1[[#This Row],[Date]])</f>
        <v>3</v>
      </c>
      <c r="S7669" s="8">
        <f>YEAR(Tabla1[[#This Row],[Date]])</f>
        <v>2023</v>
      </c>
    </row>
    <row r="7670" spans="1:21" x14ac:dyDescent="0.2">
      <c r="A7670">
        <v>7642</v>
      </c>
      <c r="B7670" s="1">
        <v>44987</v>
      </c>
      <c r="C7670" t="s">
        <v>260</v>
      </c>
      <c r="D7670" t="s">
        <v>332</v>
      </c>
      <c r="E7670">
        <v>1</v>
      </c>
      <c r="F7670" t="s">
        <v>116</v>
      </c>
      <c r="G7670" t="s">
        <v>347</v>
      </c>
      <c r="H7670" t="s">
        <v>518</v>
      </c>
      <c r="M7670" s="2">
        <v>6074</v>
      </c>
      <c r="N7670" s="2">
        <v>6500</v>
      </c>
      <c r="O7670" s="2">
        <f>IF(Tabla1[[#This Row],[Mov]]="VNT",Tabla1[[#This Row],[Sale]]-Tabla1[[#This Row],[Cost]],-Tabla1[[#This Row],[Cost]]*Tabla1[[#This Row],[Cant]])</f>
        <v>426</v>
      </c>
      <c r="P7670" s="8">
        <f>IF(Tabla1[[#This Row],[Mov]]="VNT",-Tabla1[[#This Row],[Cant]],Tabla1[[#This Row],[Cant]])</f>
        <v>-1</v>
      </c>
      <c r="Q7670" s="8">
        <f>DAY(Tabla1[[#This Row],[Date]])</f>
        <v>2</v>
      </c>
      <c r="R7670" s="8">
        <f>MONTH(Tabla1[[#This Row],[Date]])</f>
        <v>3</v>
      </c>
      <c r="S7670" s="8">
        <f>YEAR(Tabla1[[#This Row],[Date]])</f>
        <v>2023</v>
      </c>
    </row>
    <row r="7671" spans="1:21" x14ac:dyDescent="0.2">
      <c r="A7671">
        <v>7643</v>
      </c>
      <c r="B7671" s="1">
        <v>44987</v>
      </c>
      <c r="C7671" t="s">
        <v>260</v>
      </c>
      <c r="D7671" t="s">
        <v>332</v>
      </c>
      <c r="E7671">
        <v>1</v>
      </c>
      <c r="F7671" t="s">
        <v>116</v>
      </c>
      <c r="G7671" t="s">
        <v>349</v>
      </c>
      <c r="H7671" t="s">
        <v>515</v>
      </c>
      <c r="M7671" s="2">
        <v>934</v>
      </c>
      <c r="N7671" s="2">
        <v>1000</v>
      </c>
      <c r="O7671" s="2">
        <f>IF(Tabla1[[#This Row],[Mov]]="VNT",Tabla1[[#This Row],[Sale]]-Tabla1[[#This Row],[Cost]],-Tabla1[[#This Row],[Cost]]*Tabla1[[#This Row],[Cant]])</f>
        <v>66</v>
      </c>
      <c r="P7671" s="8">
        <f>IF(Tabla1[[#This Row],[Mov]]="VNT",-Tabla1[[#This Row],[Cant]],Tabla1[[#This Row],[Cant]])</f>
        <v>-1</v>
      </c>
      <c r="Q7671" s="8">
        <f>DAY(Tabla1[[#This Row],[Date]])</f>
        <v>2</v>
      </c>
      <c r="R7671" s="8">
        <f>MONTH(Tabla1[[#This Row],[Date]])</f>
        <v>3</v>
      </c>
      <c r="S7671" s="8">
        <f>YEAR(Tabla1[[#This Row],[Date]])</f>
        <v>2023</v>
      </c>
    </row>
    <row r="7672" spans="1:21" x14ac:dyDescent="0.2">
      <c r="A7672">
        <v>7644</v>
      </c>
      <c r="B7672" s="1">
        <v>44987</v>
      </c>
      <c r="C7672" t="s">
        <v>260</v>
      </c>
      <c r="D7672" t="s">
        <v>332</v>
      </c>
      <c r="E7672">
        <v>1</v>
      </c>
      <c r="F7672" t="s">
        <v>116</v>
      </c>
      <c r="G7672" t="s">
        <v>347</v>
      </c>
      <c r="H7672" t="s">
        <v>518</v>
      </c>
      <c r="M7672" s="2">
        <v>10279</v>
      </c>
      <c r="N7672" s="2">
        <v>11000</v>
      </c>
      <c r="O7672" s="2">
        <f>IF(Tabla1[[#This Row],[Mov]]="VNT",Tabla1[[#This Row],[Sale]]-Tabla1[[#This Row],[Cost]],-Tabla1[[#This Row],[Cost]]*Tabla1[[#This Row],[Cant]])</f>
        <v>721</v>
      </c>
      <c r="P7672" s="8">
        <f>IF(Tabla1[[#This Row],[Mov]]="VNT",-Tabla1[[#This Row],[Cant]],Tabla1[[#This Row],[Cant]])</f>
        <v>-1</v>
      </c>
      <c r="Q7672" s="8">
        <f>DAY(Tabla1[[#This Row],[Date]])</f>
        <v>2</v>
      </c>
      <c r="R7672" s="8">
        <f>MONTH(Tabla1[[#This Row],[Date]])</f>
        <v>3</v>
      </c>
      <c r="S7672" s="8">
        <f>YEAR(Tabla1[[#This Row],[Date]])</f>
        <v>2023</v>
      </c>
    </row>
    <row r="7673" spans="1:21" x14ac:dyDescent="0.2">
      <c r="A7673">
        <v>7645</v>
      </c>
      <c r="B7673" s="1">
        <v>44987</v>
      </c>
      <c r="C7673" t="s">
        <v>260</v>
      </c>
      <c r="D7673" t="s">
        <v>332</v>
      </c>
      <c r="E7673">
        <v>1</v>
      </c>
      <c r="F7673" t="s">
        <v>116</v>
      </c>
      <c r="G7673" t="s">
        <v>347</v>
      </c>
      <c r="H7673" t="s">
        <v>519</v>
      </c>
      <c r="M7673" s="2">
        <v>3737</v>
      </c>
      <c r="N7673" s="2">
        <v>4000</v>
      </c>
      <c r="O7673" s="2">
        <f>IF(Tabla1[[#This Row],[Mov]]="VNT",Tabla1[[#This Row],[Sale]]-Tabla1[[#This Row],[Cost]],-Tabla1[[#This Row],[Cost]]*Tabla1[[#This Row],[Cant]])</f>
        <v>263</v>
      </c>
      <c r="P7673" s="8">
        <f>IF(Tabla1[[#This Row],[Mov]]="VNT",-Tabla1[[#This Row],[Cant]],Tabla1[[#This Row],[Cant]])</f>
        <v>-1</v>
      </c>
      <c r="Q7673" s="8">
        <f>DAY(Tabla1[[#This Row],[Date]])</f>
        <v>2</v>
      </c>
      <c r="R7673" s="8">
        <f>MONTH(Tabla1[[#This Row],[Date]])</f>
        <v>3</v>
      </c>
      <c r="S7673" s="8">
        <f>YEAR(Tabla1[[#This Row],[Date]])</f>
        <v>2023</v>
      </c>
    </row>
    <row r="7674" spans="1:21" x14ac:dyDescent="0.2">
      <c r="A7674">
        <v>7646</v>
      </c>
      <c r="B7674" s="1">
        <v>44988</v>
      </c>
      <c r="C7674" t="s">
        <v>260</v>
      </c>
      <c r="D7674" t="s">
        <v>332</v>
      </c>
      <c r="E7674">
        <v>1</v>
      </c>
      <c r="F7674" t="s">
        <v>116</v>
      </c>
      <c r="G7674" t="s">
        <v>347</v>
      </c>
      <c r="H7674" t="s">
        <v>518</v>
      </c>
      <c r="M7674" s="2">
        <v>934</v>
      </c>
      <c r="N7674" s="2">
        <v>1000</v>
      </c>
      <c r="O7674" s="2">
        <f>IF(Tabla1[[#This Row],[Mov]]="VNT",Tabla1[[#This Row],[Sale]]-Tabla1[[#This Row],[Cost]],-Tabla1[[#This Row],[Cost]]*Tabla1[[#This Row],[Cant]])</f>
        <v>66</v>
      </c>
      <c r="P7674" s="8">
        <f>IF(Tabla1[[#This Row],[Mov]]="VNT",-Tabla1[[#This Row],[Cant]],Tabla1[[#This Row],[Cant]])</f>
        <v>-1</v>
      </c>
      <c r="Q7674" s="8">
        <f>DAY(Tabla1[[#This Row],[Date]])</f>
        <v>3</v>
      </c>
      <c r="R7674" s="8">
        <f>MONTH(Tabla1[[#This Row],[Date]])</f>
        <v>3</v>
      </c>
      <c r="S7674" s="8">
        <f>YEAR(Tabla1[[#This Row],[Date]])</f>
        <v>2023</v>
      </c>
    </row>
    <row r="7675" spans="1:21" x14ac:dyDescent="0.2">
      <c r="A7675">
        <v>7647</v>
      </c>
      <c r="B7675" s="1">
        <v>44988</v>
      </c>
      <c r="C7675" t="s">
        <v>260</v>
      </c>
      <c r="D7675" t="s">
        <v>332</v>
      </c>
      <c r="E7675">
        <v>1</v>
      </c>
      <c r="F7675" t="s">
        <v>225</v>
      </c>
      <c r="G7675" t="s">
        <v>262</v>
      </c>
      <c r="H7675" t="s">
        <v>2731</v>
      </c>
      <c r="L7675" t="s">
        <v>2730</v>
      </c>
      <c r="M7675" s="2">
        <v>1100</v>
      </c>
      <c r="N7675" s="2">
        <v>5000</v>
      </c>
      <c r="O7675" s="2">
        <f>IF(Tabla1[[#This Row],[Mov]]="VNT",Tabla1[[#This Row],[Sale]]-Tabla1[[#This Row],[Cost]],-Tabla1[[#This Row],[Cost]]*Tabla1[[#This Row],[Cant]])</f>
        <v>3900</v>
      </c>
      <c r="P7675" s="8">
        <f>IF(Tabla1[[#This Row],[Mov]]="VNT",-Tabla1[[#This Row],[Cant]],Tabla1[[#This Row],[Cant]])</f>
        <v>-1</v>
      </c>
      <c r="Q7675" s="8">
        <f>DAY(Tabla1[[#This Row],[Date]])</f>
        <v>3</v>
      </c>
      <c r="R7675" s="8">
        <f>MONTH(Tabla1[[#This Row],[Date]])</f>
        <v>3</v>
      </c>
      <c r="S7675" s="8">
        <f>YEAR(Tabla1[[#This Row],[Date]])</f>
        <v>2023</v>
      </c>
    </row>
    <row r="7676" spans="1:21" x14ac:dyDescent="0.2">
      <c r="A7676">
        <v>7648</v>
      </c>
      <c r="B7676" s="1">
        <v>44988</v>
      </c>
      <c r="C7676" t="s">
        <v>260</v>
      </c>
      <c r="D7676" t="s">
        <v>332</v>
      </c>
      <c r="E7676">
        <v>1</v>
      </c>
      <c r="F7676" t="s">
        <v>225</v>
      </c>
      <c r="G7676" t="s">
        <v>262</v>
      </c>
      <c r="H7676" t="s">
        <v>2732</v>
      </c>
      <c r="M7676" s="2">
        <v>1100</v>
      </c>
      <c r="N7676" s="2">
        <v>10000</v>
      </c>
      <c r="O7676" s="2">
        <f>IF(Tabla1[[#This Row],[Mov]]="VNT",Tabla1[[#This Row],[Sale]]-Tabla1[[#This Row],[Cost]],-Tabla1[[#This Row],[Cost]]*Tabla1[[#This Row],[Cant]])</f>
        <v>8900</v>
      </c>
      <c r="P7676" s="8">
        <f>IF(Tabla1[[#This Row],[Mov]]="VNT",-Tabla1[[#This Row],[Cant]],Tabla1[[#This Row],[Cant]])</f>
        <v>-1</v>
      </c>
      <c r="Q7676" s="8">
        <f>DAY(Tabla1[[#This Row],[Date]])</f>
        <v>3</v>
      </c>
      <c r="R7676" s="8">
        <f>MONTH(Tabla1[[#This Row],[Date]])</f>
        <v>3</v>
      </c>
      <c r="S7676" s="8">
        <f>YEAR(Tabla1[[#This Row],[Date]])</f>
        <v>2023</v>
      </c>
    </row>
    <row r="7677" spans="1:21" x14ac:dyDescent="0.2">
      <c r="A7677">
        <v>7649</v>
      </c>
      <c r="B7677" s="1">
        <v>44988</v>
      </c>
      <c r="C7677" t="s">
        <v>260</v>
      </c>
      <c r="D7677" t="s">
        <v>332</v>
      </c>
      <c r="E7677">
        <v>1</v>
      </c>
      <c r="F7677" t="s">
        <v>458</v>
      </c>
      <c r="G7677" t="s">
        <v>266</v>
      </c>
      <c r="H7677" t="s">
        <v>1657</v>
      </c>
      <c r="M7677" s="2">
        <v>0</v>
      </c>
      <c r="N7677" s="2">
        <v>10000</v>
      </c>
      <c r="O7677" s="2">
        <f>IF(Tabla1[[#This Row],[Mov]]="VNT",Tabla1[[#This Row],[Sale]]-Tabla1[[#This Row],[Cost]],-Tabla1[[#This Row],[Cost]]*Tabla1[[#This Row],[Cant]])</f>
        <v>10000</v>
      </c>
      <c r="P7677" s="8">
        <f>IF(Tabla1[[#This Row],[Mov]]="VNT",-Tabla1[[#This Row],[Cant]],Tabla1[[#This Row],[Cant]])</f>
        <v>-1</v>
      </c>
      <c r="Q7677" s="8">
        <f>DAY(Tabla1[[#This Row],[Date]])</f>
        <v>3</v>
      </c>
      <c r="R7677" s="8">
        <f>MONTH(Tabla1[[#This Row],[Date]])</f>
        <v>3</v>
      </c>
      <c r="S7677" s="8">
        <f>YEAR(Tabla1[[#This Row],[Date]])</f>
        <v>2023</v>
      </c>
    </row>
    <row r="7678" spans="1:21" x14ac:dyDescent="0.2">
      <c r="A7678">
        <v>7650</v>
      </c>
      <c r="B7678" s="1">
        <v>44988</v>
      </c>
      <c r="C7678" t="s">
        <v>260</v>
      </c>
      <c r="D7678" t="s">
        <v>332</v>
      </c>
      <c r="E7678">
        <v>1</v>
      </c>
      <c r="F7678" t="s">
        <v>21</v>
      </c>
      <c r="G7678" t="s">
        <v>272</v>
      </c>
      <c r="H7678" t="s">
        <v>24</v>
      </c>
      <c r="M7678" s="2">
        <v>3500</v>
      </c>
      <c r="N7678" s="2">
        <v>12000</v>
      </c>
      <c r="O7678" s="2">
        <f>IF(Tabla1[[#This Row],[Mov]]="VNT",Tabla1[[#This Row],[Sale]]-Tabla1[[#This Row],[Cost]],-Tabla1[[#This Row],[Cost]]*Tabla1[[#This Row],[Cant]])</f>
        <v>8500</v>
      </c>
      <c r="P7678" s="8">
        <f>IF(Tabla1[[#This Row],[Mov]]="VNT",-Tabla1[[#This Row],[Cant]],Tabla1[[#This Row],[Cant]])</f>
        <v>-1</v>
      </c>
      <c r="Q7678" s="8">
        <f>DAY(Tabla1[[#This Row],[Date]])</f>
        <v>3</v>
      </c>
      <c r="R7678" s="8">
        <f>MONTH(Tabla1[[#This Row],[Date]])</f>
        <v>3</v>
      </c>
      <c r="S7678" s="8">
        <f>YEAR(Tabla1[[#This Row],[Date]])</f>
        <v>2023</v>
      </c>
    </row>
    <row r="7679" spans="1:21" x14ac:dyDescent="0.2">
      <c r="A7679">
        <v>7651</v>
      </c>
      <c r="B7679" s="1">
        <v>44988</v>
      </c>
      <c r="C7679" t="s">
        <v>260</v>
      </c>
      <c r="D7679" t="s">
        <v>332</v>
      </c>
      <c r="E7679">
        <v>1</v>
      </c>
      <c r="F7679" t="s">
        <v>588</v>
      </c>
      <c r="G7679" t="s">
        <v>1412</v>
      </c>
      <c r="H7679" t="s">
        <v>2733</v>
      </c>
      <c r="M7679" s="2">
        <v>700</v>
      </c>
      <c r="N7679" s="2">
        <v>5000</v>
      </c>
      <c r="O7679" s="2">
        <f>IF(Tabla1[[#This Row],[Mov]]="VNT",Tabla1[[#This Row],[Sale]]-Tabla1[[#This Row],[Cost]],-Tabla1[[#This Row],[Cost]]*Tabla1[[#This Row],[Cant]])</f>
        <v>4300</v>
      </c>
      <c r="P7679" s="8">
        <f>IF(Tabla1[[#This Row],[Mov]]="VNT",-Tabla1[[#This Row],[Cant]],Tabla1[[#This Row],[Cant]])</f>
        <v>-1</v>
      </c>
      <c r="Q7679" s="8">
        <f>DAY(Tabla1[[#This Row],[Date]])</f>
        <v>3</v>
      </c>
      <c r="R7679" s="8">
        <f>MONTH(Tabla1[[#This Row],[Date]])</f>
        <v>3</v>
      </c>
      <c r="S7679" s="8">
        <f>YEAR(Tabla1[[#This Row],[Date]])</f>
        <v>2023</v>
      </c>
    </row>
    <row r="7680" spans="1:21" x14ac:dyDescent="0.2">
      <c r="A7680">
        <v>7652</v>
      </c>
      <c r="B7680" s="1">
        <v>44988</v>
      </c>
      <c r="C7680" t="s">
        <v>260</v>
      </c>
      <c r="D7680" t="s">
        <v>332</v>
      </c>
      <c r="E7680">
        <v>1</v>
      </c>
      <c r="F7680" t="s">
        <v>1152</v>
      </c>
      <c r="G7680" t="s">
        <v>272</v>
      </c>
      <c r="H7680" t="s">
        <v>310</v>
      </c>
      <c r="M7680" s="2">
        <v>18000</v>
      </c>
      <c r="N7680" s="2">
        <v>35000</v>
      </c>
      <c r="O7680" s="2">
        <f>IF(Tabla1[[#This Row],[Mov]]="VNT",Tabla1[[#This Row],[Sale]]-Tabla1[[#This Row],[Cost]],-Tabla1[[#This Row],[Cost]]*Tabla1[[#This Row],[Cant]])</f>
        <v>17000</v>
      </c>
      <c r="P7680" s="8">
        <f>IF(Tabla1[[#This Row],[Mov]]="VNT",-Tabla1[[#This Row],[Cant]],Tabla1[[#This Row],[Cant]])</f>
        <v>-1</v>
      </c>
      <c r="Q7680" s="8">
        <f>DAY(Tabla1[[#This Row],[Date]])</f>
        <v>3</v>
      </c>
      <c r="R7680" s="8">
        <f>MONTH(Tabla1[[#This Row],[Date]])</f>
        <v>3</v>
      </c>
      <c r="S7680" s="8">
        <f>YEAR(Tabla1[[#This Row],[Date]])</f>
        <v>2023</v>
      </c>
    </row>
    <row r="7681" spans="1:19" x14ac:dyDescent="0.2">
      <c r="A7681">
        <v>7653</v>
      </c>
      <c r="B7681" s="1">
        <v>44988</v>
      </c>
      <c r="C7681" t="s">
        <v>260</v>
      </c>
      <c r="D7681" t="s">
        <v>332</v>
      </c>
      <c r="E7681">
        <v>1</v>
      </c>
      <c r="F7681" t="s">
        <v>116</v>
      </c>
      <c r="G7681" t="s">
        <v>347</v>
      </c>
      <c r="H7681" t="s">
        <v>518</v>
      </c>
      <c r="M7681" s="2">
        <v>6074</v>
      </c>
      <c r="N7681" s="2">
        <v>6500</v>
      </c>
      <c r="O7681" s="2">
        <f>IF(Tabla1[[#This Row],[Mov]]="VNT",Tabla1[[#This Row],[Sale]]-Tabla1[[#This Row],[Cost]],-Tabla1[[#This Row],[Cost]]*Tabla1[[#This Row],[Cant]])</f>
        <v>426</v>
      </c>
      <c r="P7681" s="8">
        <f>IF(Tabla1[[#This Row],[Mov]]="VNT",-Tabla1[[#This Row],[Cant]],Tabla1[[#This Row],[Cant]])</f>
        <v>-1</v>
      </c>
      <c r="Q7681" s="8">
        <f>DAY(Tabla1[[#This Row],[Date]])</f>
        <v>3</v>
      </c>
      <c r="R7681" s="8">
        <f>MONTH(Tabla1[[#This Row],[Date]])</f>
        <v>3</v>
      </c>
      <c r="S7681" s="8">
        <f>YEAR(Tabla1[[#This Row],[Date]])</f>
        <v>2023</v>
      </c>
    </row>
    <row r="7682" spans="1:19" x14ac:dyDescent="0.2">
      <c r="A7682">
        <v>7654</v>
      </c>
      <c r="B7682" s="1">
        <v>44988</v>
      </c>
      <c r="C7682" t="s">
        <v>260</v>
      </c>
      <c r="D7682" t="s">
        <v>332</v>
      </c>
      <c r="E7682">
        <v>1</v>
      </c>
      <c r="F7682" t="s">
        <v>386</v>
      </c>
      <c r="G7682" t="s">
        <v>272</v>
      </c>
      <c r="H7682" t="s">
        <v>317</v>
      </c>
      <c r="M7682" s="2">
        <v>63000</v>
      </c>
      <c r="N7682" s="2">
        <v>120000</v>
      </c>
      <c r="O7682" s="2">
        <f>IF(Tabla1[[#This Row],[Mov]]="VNT",Tabla1[[#This Row],[Sale]]-Tabla1[[#This Row],[Cost]],-Tabla1[[#This Row],[Cost]]*Tabla1[[#This Row],[Cant]])</f>
        <v>57000</v>
      </c>
      <c r="P7682" s="8">
        <f>IF(Tabla1[[#This Row],[Mov]]="VNT",-Tabla1[[#This Row],[Cant]],Tabla1[[#This Row],[Cant]])</f>
        <v>-1</v>
      </c>
      <c r="Q7682" s="8">
        <f>DAY(Tabla1[[#This Row],[Date]])</f>
        <v>3</v>
      </c>
      <c r="R7682" s="8">
        <f>MONTH(Tabla1[[#This Row],[Date]])</f>
        <v>3</v>
      </c>
      <c r="S7682" s="8">
        <f>YEAR(Tabla1[[#This Row],[Date]])</f>
        <v>2023</v>
      </c>
    </row>
    <row r="7683" spans="1:19" x14ac:dyDescent="0.2">
      <c r="A7683">
        <v>7655</v>
      </c>
      <c r="B7683" s="1">
        <v>44988</v>
      </c>
      <c r="C7683" t="s">
        <v>260</v>
      </c>
      <c r="D7683" t="s">
        <v>332</v>
      </c>
      <c r="E7683">
        <v>1</v>
      </c>
      <c r="F7683" t="s">
        <v>1545</v>
      </c>
      <c r="G7683" t="s">
        <v>272</v>
      </c>
      <c r="H7683" t="s">
        <v>317</v>
      </c>
      <c r="M7683" s="2">
        <v>0</v>
      </c>
      <c r="N7683" s="2">
        <v>45000</v>
      </c>
      <c r="O7683" s="2">
        <f>IF(Tabla1[[#This Row],[Mov]]="VNT",Tabla1[[#This Row],[Sale]]-Tabla1[[#This Row],[Cost]],-Tabla1[[#This Row],[Cost]]*Tabla1[[#This Row],[Cant]])</f>
        <v>45000</v>
      </c>
      <c r="P7683" s="8">
        <f>IF(Tabla1[[#This Row],[Mov]]="VNT",-Tabla1[[#This Row],[Cant]],Tabla1[[#This Row],[Cant]])</f>
        <v>-1</v>
      </c>
      <c r="Q7683" s="8">
        <f>DAY(Tabla1[[#This Row],[Date]])</f>
        <v>3</v>
      </c>
      <c r="R7683" s="8">
        <f>MONTH(Tabla1[[#This Row],[Date]])</f>
        <v>3</v>
      </c>
      <c r="S7683" s="8">
        <f>YEAR(Tabla1[[#This Row],[Date]])</f>
        <v>2023</v>
      </c>
    </row>
    <row r="7684" spans="1:19" x14ac:dyDescent="0.2">
      <c r="A7684">
        <v>7656</v>
      </c>
      <c r="B7684" s="1">
        <v>44988</v>
      </c>
      <c r="C7684" t="s">
        <v>260</v>
      </c>
      <c r="D7684" t="s">
        <v>332</v>
      </c>
      <c r="E7684">
        <v>1</v>
      </c>
      <c r="F7684" t="s">
        <v>225</v>
      </c>
      <c r="G7684" t="s">
        <v>272</v>
      </c>
      <c r="H7684" t="s">
        <v>317</v>
      </c>
      <c r="M7684" s="2">
        <v>1100</v>
      </c>
      <c r="N7684" s="2">
        <v>5000</v>
      </c>
      <c r="O7684" s="2">
        <f>IF(Tabla1[[#This Row],[Mov]]="VNT",Tabla1[[#This Row],[Sale]]-Tabla1[[#This Row],[Cost]],-Tabla1[[#This Row],[Cost]]*Tabla1[[#This Row],[Cant]])</f>
        <v>3900</v>
      </c>
      <c r="P7684" s="8">
        <f>IF(Tabla1[[#This Row],[Mov]]="VNT",-Tabla1[[#This Row],[Cant]],Tabla1[[#This Row],[Cant]])</f>
        <v>-1</v>
      </c>
      <c r="Q7684" s="8">
        <f>DAY(Tabla1[[#This Row],[Date]])</f>
        <v>3</v>
      </c>
      <c r="R7684" s="8">
        <f>MONTH(Tabla1[[#This Row],[Date]])</f>
        <v>3</v>
      </c>
      <c r="S7684" s="8">
        <f>YEAR(Tabla1[[#This Row],[Date]])</f>
        <v>2023</v>
      </c>
    </row>
    <row r="7685" spans="1:19" x14ac:dyDescent="0.2">
      <c r="A7685">
        <v>7657</v>
      </c>
      <c r="B7685" s="1">
        <v>44988</v>
      </c>
      <c r="C7685" t="s">
        <v>260</v>
      </c>
      <c r="D7685" t="s">
        <v>332</v>
      </c>
      <c r="E7685">
        <v>1</v>
      </c>
      <c r="F7685" t="s">
        <v>455</v>
      </c>
      <c r="G7685" t="s">
        <v>347</v>
      </c>
      <c r="H7685" t="s">
        <v>456</v>
      </c>
      <c r="M7685" s="2">
        <v>800</v>
      </c>
      <c r="N7685" s="2">
        <v>4000</v>
      </c>
      <c r="O7685" s="2">
        <f>IF(Tabla1[[#This Row],[Mov]]="VNT",Tabla1[[#This Row],[Sale]]-Tabla1[[#This Row],[Cost]],-Tabla1[[#This Row],[Cost]]*Tabla1[[#This Row],[Cant]])</f>
        <v>3200</v>
      </c>
      <c r="P7685" s="8">
        <f>IF(Tabla1[[#This Row],[Mov]]="VNT",-Tabla1[[#This Row],[Cant]],Tabla1[[#This Row],[Cant]])</f>
        <v>-1</v>
      </c>
      <c r="Q7685" s="8">
        <f>DAY(Tabla1[[#This Row],[Date]])</f>
        <v>3</v>
      </c>
      <c r="R7685" s="8">
        <f>MONTH(Tabla1[[#This Row],[Date]])</f>
        <v>3</v>
      </c>
      <c r="S7685" s="8">
        <f>YEAR(Tabla1[[#This Row],[Date]])</f>
        <v>2023</v>
      </c>
    </row>
    <row r="7686" spans="1:19" x14ac:dyDescent="0.2">
      <c r="A7686">
        <v>7658</v>
      </c>
      <c r="B7686" s="1">
        <v>44988</v>
      </c>
      <c r="C7686" t="s">
        <v>260</v>
      </c>
      <c r="D7686" t="s">
        <v>332</v>
      </c>
      <c r="E7686">
        <v>1</v>
      </c>
      <c r="F7686" t="s">
        <v>586</v>
      </c>
      <c r="G7686" t="s">
        <v>263</v>
      </c>
      <c r="H7686" t="s">
        <v>281</v>
      </c>
      <c r="M7686" s="2">
        <v>7000</v>
      </c>
      <c r="N7686" s="2">
        <v>20000</v>
      </c>
      <c r="O7686" s="2">
        <f>IF(Tabla1[[#This Row],[Mov]]="VNT",Tabla1[[#This Row],[Sale]]-Tabla1[[#This Row],[Cost]],-Tabla1[[#This Row],[Cost]]*Tabla1[[#This Row],[Cant]])</f>
        <v>13000</v>
      </c>
      <c r="P7686" s="8">
        <f>IF(Tabla1[[#This Row],[Mov]]="VNT",-Tabla1[[#This Row],[Cant]],Tabla1[[#This Row],[Cant]])</f>
        <v>-1</v>
      </c>
      <c r="Q7686" s="8">
        <f>DAY(Tabla1[[#This Row],[Date]])</f>
        <v>3</v>
      </c>
      <c r="R7686" s="8">
        <f>MONTH(Tabla1[[#This Row],[Date]])</f>
        <v>3</v>
      </c>
      <c r="S7686" s="8">
        <f>YEAR(Tabla1[[#This Row],[Date]])</f>
        <v>2023</v>
      </c>
    </row>
    <row r="7687" spans="1:19" x14ac:dyDescent="0.2">
      <c r="A7687">
        <v>7659</v>
      </c>
      <c r="B7687" s="1">
        <v>44988</v>
      </c>
      <c r="C7687" t="s">
        <v>260</v>
      </c>
      <c r="D7687" t="s">
        <v>332</v>
      </c>
      <c r="E7687">
        <v>1</v>
      </c>
      <c r="F7687" t="s">
        <v>116</v>
      </c>
      <c r="G7687" t="s">
        <v>349</v>
      </c>
      <c r="H7687" t="s">
        <v>515</v>
      </c>
      <c r="M7687" s="2">
        <v>6074</v>
      </c>
      <c r="N7687" s="2">
        <v>6500</v>
      </c>
      <c r="O7687" s="2">
        <f>IF(Tabla1[[#This Row],[Mov]]="VNT",Tabla1[[#This Row],[Sale]]-Tabla1[[#This Row],[Cost]],-Tabla1[[#This Row],[Cost]]*Tabla1[[#This Row],[Cant]])</f>
        <v>426</v>
      </c>
      <c r="P7687" s="8">
        <f>IF(Tabla1[[#This Row],[Mov]]="VNT",-Tabla1[[#This Row],[Cant]],Tabla1[[#This Row],[Cant]])</f>
        <v>-1</v>
      </c>
      <c r="Q7687" s="8">
        <f>DAY(Tabla1[[#This Row],[Date]])</f>
        <v>3</v>
      </c>
      <c r="R7687" s="8">
        <f>MONTH(Tabla1[[#This Row],[Date]])</f>
        <v>3</v>
      </c>
      <c r="S7687" s="8">
        <f>YEAR(Tabla1[[#This Row],[Date]])</f>
        <v>2023</v>
      </c>
    </row>
    <row r="7688" spans="1:19" x14ac:dyDescent="0.2">
      <c r="A7688">
        <v>7660</v>
      </c>
      <c r="B7688" s="1">
        <v>44988</v>
      </c>
      <c r="C7688" t="s">
        <v>260</v>
      </c>
      <c r="D7688" t="s">
        <v>332</v>
      </c>
      <c r="E7688">
        <v>1</v>
      </c>
      <c r="F7688" t="s">
        <v>455</v>
      </c>
      <c r="G7688" t="s">
        <v>347</v>
      </c>
      <c r="H7688" t="s">
        <v>456</v>
      </c>
      <c r="M7688" s="2">
        <v>800</v>
      </c>
      <c r="N7688" s="2">
        <v>4000</v>
      </c>
      <c r="O7688" s="2">
        <f>IF(Tabla1[[#This Row],[Mov]]="VNT",Tabla1[[#This Row],[Sale]]-Tabla1[[#This Row],[Cost]],-Tabla1[[#This Row],[Cost]]*Tabla1[[#This Row],[Cant]])</f>
        <v>3200</v>
      </c>
      <c r="P7688" s="8">
        <f>IF(Tabla1[[#This Row],[Mov]]="VNT",-Tabla1[[#This Row],[Cant]],Tabla1[[#This Row],[Cant]])</f>
        <v>-1</v>
      </c>
      <c r="Q7688" s="8">
        <f>DAY(Tabla1[[#This Row],[Date]])</f>
        <v>3</v>
      </c>
      <c r="R7688" s="8">
        <f>MONTH(Tabla1[[#This Row],[Date]])</f>
        <v>3</v>
      </c>
      <c r="S7688" s="8">
        <f>YEAR(Tabla1[[#This Row],[Date]])</f>
        <v>2023</v>
      </c>
    </row>
    <row r="7689" spans="1:19" x14ac:dyDescent="0.2">
      <c r="A7689">
        <v>7661</v>
      </c>
      <c r="B7689" s="1">
        <v>44988</v>
      </c>
      <c r="C7689" t="s">
        <v>260</v>
      </c>
      <c r="D7689" t="s">
        <v>332</v>
      </c>
      <c r="E7689">
        <v>1</v>
      </c>
      <c r="F7689" t="s">
        <v>116</v>
      </c>
      <c r="G7689" t="s">
        <v>382</v>
      </c>
      <c r="H7689" t="s">
        <v>514</v>
      </c>
      <c r="M7689" s="2">
        <v>7008</v>
      </c>
      <c r="N7689" s="2">
        <v>7500</v>
      </c>
      <c r="O7689" s="2">
        <f>IF(Tabla1[[#This Row],[Mov]]="VNT",Tabla1[[#This Row],[Sale]]-Tabla1[[#This Row],[Cost]],-Tabla1[[#This Row],[Cost]]*Tabla1[[#This Row],[Cant]])</f>
        <v>492</v>
      </c>
      <c r="P7689" s="8">
        <f>IF(Tabla1[[#This Row],[Mov]]="VNT",-Tabla1[[#This Row],[Cant]],Tabla1[[#This Row],[Cant]])</f>
        <v>-1</v>
      </c>
      <c r="Q7689" s="8">
        <f>DAY(Tabla1[[#This Row],[Date]])</f>
        <v>3</v>
      </c>
      <c r="R7689" s="8">
        <f>MONTH(Tabla1[[#This Row],[Date]])</f>
        <v>3</v>
      </c>
      <c r="S7689" s="8">
        <f>YEAR(Tabla1[[#This Row],[Date]])</f>
        <v>2023</v>
      </c>
    </row>
    <row r="7690" spans="1:19" x14ac:dyDescent="0.2">
      <c r="A7690">
        <v>7662</v>
      </c>
      <c r="B7690" s="1">
        <v>44988</v>
      </c>
      <c r="C7690" t="s">
        <v>260</v>
      </c>
      <c r="D7690" t="s">
        <v>332</v>
      </c>
      <c r="E7690">
        <v>1</v>
      </c>
      <c r="F7690" t="s">
        <v>116</v>
      </c>
      <c r="G7690" t="s">
        <v>382</v>
      </c>
      <c r="H7690" t="s">
        <v>514</v>
      </c>
      <c r="M7690" s="2">
        <v>6074</v>
      </c>
      <c r="N7690" s="2">
        <v>6500</v>
      </c>
      <c r="O7690" s="2">
        <f>IF(Tabla1[[#This Row],[Mov]]="VNT",Tabla1[[#This Row],[Sale]]-Tabla1[[#This Row],[Cost]],-Tabla1[[#This Row],[Cost]]*Tabla1[[#This Row],[Cant]])</f>
        <v>426</v>
      </c>
      <c r="P7690" s="8">
        <f>IF(Tabla1[[#This Row],[Mov]]="VNT",-Tabla1[[#This Row],[Cant]],Tabla1[[#This Row],[Cant]])</f>
        <v>-1</v>
      </c>
      <c r="Q7690" s="8">
        <f>DAY(Tabla1[[#This Row],[Date]])</f>
        <v>3</v>
      </c>
      <c r="R7690" s="8">
        <f>MONTH(Tabla1[[#This Row],[Date]])</f>
        <v>3</v>
      </c>
      <c r="S7690" s="8">
        <f>YEAR(Tabla1[[#This Row],[Date]])</f>
        <v>2023</v>
      </c>
    </row>
    <row r="7691" spans="1:19" x14ac:dyDescent="0.2">
      <c r="A7691">
        <v>7663</v>
      </c>
      <c r="B7691" s="1">
        <v>44989</v>
      </c>
      <c r="C7691" t="s">
        <v>260</v>
      </c>
      <c r="D7691" t="s">
        <v>332</v>
      </c>
      <c r="E7691">
        <v>1</v>
      </c>
      <c r="F7691" t="s">
        <v>586</v>
      </c>
      <c r="G7691" t="s">
        <v>273</v>
      </c>
      <c r="H7691" t="s">
        <v>470</v>
      </c>
      <c r="M7691" s="2">
        <v>8000</v>
      </c>
      <c r="N7691" s="2">
        <v>19000</v>
      </c>
      <c r="O7691" s="2">
        <f>IF(Tabla1[[#This Row],[Mov]]="VNT",Tabla1[[#This Row],[Sale]]-Tabla1[[#This Row],[Cost]],-Tabla1[[#This Row],[Cost]]*Tabla1[[#This Row],[Cant]])</f>
        <v>11000</v>
      </c>
      <c r="P7691" s="8">
        <f>IF(Tabla1[[#This Row],[Mov]]="VNT",-Tabla1[[#This Row],[Cant]],Tabla1[[#This Row],[Cant]])</f>
        <v>-1</v>
      </c>
      <c r="Q7691" s="8">
        <f>DAY(Tabla1[[#This Row],[Date]])</f>
        <v>4</v>
      </c>
      <c r="R7691" s="8">
        <f>MONTH(Tabla1[[#This Row],[Date]])</f>
        <v>3</v>
      </c>
      <c r="S7691" s="8">
        <f>YEAR(Tabla1[[#This Row],[Date]])</f>
        <v>2023</v>
      </c>
    </row>
    <row r="7692" spans="1:19" x14ac:dyDescent="0.2">
      <c r="A7692">
        <v>7664</v>
      </c>
      <c r="B7692" s="1">
        <v>44989</v>
      </c>
      <c r="C7692" t="s">
        <v>260</v>
      </c>
      <c r="D7692" t="s">
        <v>332</v>
      </c>
      <c r="E7692">
        <v>1</v>
      </c>
      <c r="F7692" t="s">
        <v>475</v>
      </c>
      <c r="G7692" t="s">
        <v>273</v>
      </c>
      <c r="H7692" t="s">
        <v>470</v>
      </c>
      <c r="M7692" s="2">
        <v>4000</v>
      </c>
      <c r="N7692" s="2">
        <v>8000</v>
      </c>
      <c r="O7692" s="2">
        <f>IF(Tabla1[[#This Row],[Mov]]="VNT",Tabla1[[#This Row],[Sale]]-Tabla1[[#This Row],[Cost]],-Tabla1[[#This Row],[Cost]]*Tabla1[[#This Row],[Cant]])</f>
        <v>4000</v>
      </c>
      <c r="P7692" s="8">
        <f>IF(Tabla1[[#This Row],[Mov]]="VNT",-Tabla1[[#This Row],[Cant]],Tabla1[[#This Row],[Cant]])</f>
        <v>-1</v>
      </c>
      <c r="Q7692" s="8">
        <f>DAY(Tabla1[[#This Row],[Date]])</f>
        <v>4</v>
      </c>
      <c r="R7692" s="8">
        <f>MONTH(Tabla1[[#This Row],[Date]])</f>
        <v>3</v>
      </c>
      <c r="S7692" s="8">
        <f>YEAR(Tabla1[[#This Row],[Date]])</f>
        <v>2023</v>
      </c>
    </row>
    <row r="7693" spans="1:19" x14ac:dyDescent="0.2">
      <c r="A7693">
        <v>7665</v>
      </c>
      <c r="B7693" s="1">
        <v>44989</v>
      </c>
      <c r="C7693" t="s">
        <v>260</v>
      </c>
      <c r="D7693" t="s">
        <v>332</v>
      </c>
      <c r="E7693">
        <v>1</v>
      </c>
      <c r="F7693" t="s">
        <v>225</v>
      </c>
      <c r="G7693" t="s">
        <v>273</v>
      </c>
      <c r="H7693" t="s">
        <v>470</v>
      </c>
      <c r="M7693" s="2">
        <v>1100</v>
      </c>
      <c r="N7693" s="2">
        <v>8000</v>
      </c>
      <c r="O7693" s="2">
        <f>IF(Tabla1[[#This Row],[Mov]]="VNT",Tabla1[[#This Row],[Sale]]-Tabla1[[#This Row],[Cost]],-Tabla1[[#This Row],[Cost]]*Tabla1[[#This Row],[Cant]])</f>
        <v>6900</v>
      </c>
      <c r="P7693" s="8">
        <f>IF(Tabla1[[#This Row],[Mov]]="VNT",-Tabla1[[#This Row],[Cant]],Tabla1[[#This Row],[Cant]])</f>
        <v>-1</v>
      </c>
      <c r="Q7693" s="8">
        <f>DAY(Tabla1[[#This Row],[Date]])</f>
        <v>4</v>
      </c>
      <c r="R7693" s="8">
        <f>MONTH(Tabla1[[#This Row],[Date]])</f>
        <v>3</v>
      </c>
      <c r="S7693" s="8">
        <f>YEAR(Tabla1[[#This Row],[Date]])</f>
        <v>2023</v>
      </c>
    </row>
    <row r="7694" spans="1:19" x14ac:dyDescent="0.2">
      <c r="A7694">
        <v>7666</v>
      </c>
      <c r="B7694" s="1">
        <v>44989</v>
      </c>
      <c r="C7694" t="s">
        <v>260</v>
      </c>
      <c r="D7694" t="s">
        <v>332</v>
      </c>
      <c r="E7694">
        <v>1</v>
      </c>
      <c r="F7694" t="s">
        <v>1152</v>
      </c>
      <c r="G7694" t="s">
        <v>272</v>
      </c>
      <c r="H7694" t="s">
        <v>344</v>
      </c>
      <c r="M7694" s="2">
        <v>15000</v>
      </c>
      <c r="N7694" s="2">
        <v>35000</v>
      </c>
      <c r="O7694" s="2">
        <f>IF(Tabla1[[#This Row],[Mov]]="VNT",Tabla1[[#This Row],[Sale]]-Tabla1[[#This Row],[Cost]],-Tabla1[[#This Row],[Cost]]*Tabla1[[#This Row],[Cant]])</f>
        <v>20000</v>
      </c>
      <c r="P7694" s="8">
        <f>IF(Tabla1[[#This Row],[Mov]]="VNT",-Tabla1[[#This Row],[Cant]],Tabla1[[#This Row],[Cant]])</f>
        <v>-1</v>
      </c>
      <c r="Q7694" s="8">
        <f>DAY(Tabla1[[#This Row],[Date]])</f>
        <v>4</v>
      </c>
      <c r="R7694" s="8">
        <f>MONTH(Tabla1[[#This Row],[Date]])</f>
        <v>3</v>
      </c>
      <c r="S7694" s="8">
        <f>YEAR(Tabla1[[#This Row],[Date]])</f>
        <v>2023</v>
      </c>
    </row>
    <row r="7695" spans="1:19" x14ac:dyDescent="0.2">
      <c r="A7695">
        <v>7667</v>
      </c>
      <c r="B7695" s="1">
        <v>44989</v>
      </c>
      <c r="C7695" t="s">
        <v>260</v>
      </c>
      <c r="D7695" t="s">
        <v>332</v>
      </c>
      <c r="E7695">
        <v>1</v>
      </c>
      <c r="F7695" t="s">
        <v>116</v>
      </c>
      <c r="G7695" t="s">
        <v>382</v>
      </c>
      <c r="H7695" t="s">
        <v>514</v>
      </c>
      <c r="M7695" s="2">
        <v>3270</v>
      </c>
      <c r="N7695" s="2">
        <v>3500</v>
      </c>
      <c r="O7695" s="2">
        <f>IF(Tabla1[[#This Row],[Mov]]="VNT",Tabla1[[#This Row],[Sale]]-Tabla1[[#This Row],[Cost]],-Tabla1[[#This Row],[Cost]]*Tabla1[[#This Row],[Cant]])</f>
        <v>230</v>
      </c>
      <c r="P7695" s="8">
        <f>IF(Tabla1[[#This Row],[Mov]]="VNT",-Tabla1[[#This Row],[Cant]],Tabla1[[#This Row],[Cant]])</f>
        <v>-1</v>
      </c>
      <c r="Q7695" s="8">
        <f>DAY(Tabla1[[#This Row],[Date]])</f>
        <v>4</v>
      </c>
      <c r="R7695" s="8">
        <f>MONTH(Tabla1[[#This Row],[Date]])</f>
        <v>3</v>
      </c>
      <c r="S7695" s="8">
        <f>YEAR(Tabla1[[#This Row],[Date]])</f>
        <v>2023</v>
      </c>
    </row>
    <row r="7696" spans="1:19" x14ac:dyDescent="0.2">
      <c r="A7696">
        <v>7668</v>
      </c>
      <c r="B7696" s="1">
        <v>44989</v>
      </c>
      <c r="C7696" t="s">
        <v>260</v>
      </c>
      <c r="D7696" t="s">
        <v>332</v>
      </c>
      <c r="E7696">
        <v>1</v>
      </c>
      <c r="F7696" t="s">
        <v>929</v>
      </c>
      <c r="G7696" t="s">
        <v>272</v>
      </c>
      <c r="H7696" t="s">
        <v>2734</v>
      </c>
      <c r="M7696" s="2">
        <v>22000</v>
      </c>
      <c r="N7696" s="2">
        <v>47000</v>
      </c>
      <c r="O7696" s="2">
        <f>IF(Tabla1[[#This Row],[Mov]]="VNT",Tabla1[[#This Row],[Sale]]-Tabla1[[#This Row],[Cost]],-Tabla1[[#This Row],[Cost]]*Tabla1[[#This Row],[Cant]])</f>
        <v>25000</v>
      </c>
      <c r="P7696" s="8">
        <f>IF(Tabla1[[#This Row],[Mov]]="VNT",-Tabla1[[#This Row],[Cant]],Tabla1[[#This Row],[Cant]])</f>
        <v>-1</v>
      </c>
      <c r="Q7696" s="8">
        <f>DAY(Tabla1[[#This Row],[Date]])</f>
        <v>4</v>
      </c>
      <c r="R7696" s="8">
        <f>MONTH(Tabla1[[#This Row],[Date]])</f>
        <v>3</v>
      </c>
      <c r="S7696" s="8">
        <f>YEAR(Tabla1[[#This Row],[Date]])</f>
        <v>2023</v>
      </c>
    </row>
    <row r="7697" spans="1:19" x14ac:dyDescent="0.2">
      <c r="A7697">
        <v>7669</v>
      </c>
      <c r="B7697" s="1">
        <v>44989</v>
      </c>
      <c r="C7697" t="s">
        <v>260</v>
      </c>
      <c r="D7697" t="s">
        <v>332</v>
      </c>
      <c r="E7697">
        <v>1</v>
      </c>
      <c r="F7697" t="s">
        <v>2435</v>
      </c>
      <c r="G7697" t="s">
        <v>272</v>
      </c>
      <c r="H7697" t="s">
        <v>2734</v>
      </c>
      <c r="M7697" s="2">
        <v>8000</v>
      </c>
      <c r="N7697" s="2">
        <v>23000</v>
      </c>
      <c r="O7697" s="2">
        <f>IF(Tabla1[[#This Row],[Mov]]="VNT",Tabla1[[#This Row],[Sale]]-Tabla1[[#This Row],[Cost]],-Tabla1[[#This Row],[Cost]]*Tabla1[[#This Row],[Cant]])</f>
        <v>15000</v>
      </c>
      <c r="P7697" s="8">
        <f>IF(Tabla1[[#This Row],[Mov]]="VNT",-Tabla1[[#This Row],[Cant]],Tabla1[[#This Row],[Cant]])</f>
        <v>-1</v>
      </c>
      <c r="Q7697" s="8">
        <f>DAY(Tabla1[[#This Row],[Date]])</f>
        <v>4</v>
      </c>
      <c r="R7697" s="8">
        <f>MONTH(Tabla1[[#This Row],[Date]])</f>
        <v>3</v>
      </c>
      <c r="S7697" s="8">
        <f>YEAR(Tabla1[[#This Row],[Date]])</f>
        <v>2023</v>
      </c>
    </row>
    <row r="7698" spans="1:19" x14ac:dyDescent="0.2">
      <c r="A7698">
        <v>7670</v>
      </c>
      <c r="B7698" s="1">
        <v>44989</v>
      </c>
      <c r="C7698" t="s">
        <v>260</v>
      </c>
      <c r="D7698" t="s">
        <v>332</v>
      </c>
      <c r="E7698">
        <v>1</v>
      </c>
      <c r="F7698" t="s">
        <v>455</v>
      </c>
      <c r="G7698" t="s">
        <v>382</v>
      </c>
      <c r="H7698" t="s">
        <v>509</v>
      </c>
      <c r="M7698" s="2">
        <v>1000</v>
      </c>
      <c r="N7698" s="2">
        <v>4000</v>
      </c>
      <c r="O7698" s="2">
        <f>IF(Tabla1[[#This Row],[Mov]]="VNT",Tabla1[[#This Row],[Sale]]-Tabla1[[#This Row],[Cost]],-Tabla1[[#This Row],[Cost]]*Tabla1[[#This Row],[Cant]])</f>
        <v>3000</v>
      </c>
      <c r="P7698" s="8">
        <f>IF(Tabla1[[#This Row],[Mov]]="VNT",-Tabla1[[#This Row],[Cant]],Tabla1[[#This Row],[Cant]])</f>
        <v>-1</v>
      </c>
      <c r="Q7698" s="8">
        <f>DAY(Tabla1[[#This Row],[Date]])</f>
        <v>4</v>
      </c>
      <c r="R7698" s="8">
        <f>MONTH(Tabla1[[#This Row],[Date]])</f>
        <v>3</v>
      </c>
      <c r="S7698" s="8">
        <f>YEAR(Tabla1[[#This Row],[Date]])</f>
        <v>2023</v>
      </c>
    </row>
    <row r="7699" spans="1:19" x14ac:dyDescent="0.2">
      <c r="A7699">
        <v>7671</v>
      </c>
      <c r="B7699" s="1">
        <v>44989</v>
      </c>
      <c r="C7699" t="s">
        <v>260</v>
      </c>
      <c r="D7699" t="s">
        <v>332</v>
      </c>
      <c r="E7699">
        <v>1</v>
      </c>
      <c r="F7699" t="s">
        <v>116</v>
      </c>
      <c r="G7699" t="s">
        <v>382</v>
      </c>
      <c r="H7699" t="s">
        <v>514</v>
      </c>
      <c r="M7699" s="2">
        <v>3270</v>
      </c>
      <c r="N7699" s="2">
        <v>3500</v>
      </c>
      <c r="O7699" s="2">
        <f>IF(Tabla1[[#This Row],[Mov]]="VNT",Tabla1[[#This Row],[Sale]]-Tabla1[[#This Row],[Cost]],-Tabla1[[#This Row],[Cost]]*Tabla1[[#This Row],[Cant]])</f>
        <v>230</v>
      </c>
      <c r="P7699" s="8">
        <f>IF(Tabla1[[#This Row],[Mov]]="VNT",-Tabla1[[#This Row],[Cant]],Tabla1[[#This Row],[Cant]])</f>
        <v>-1</v>
      </c>
      <c r="Q7699" s="8">
        <f>DAY(Tabla1[[#This Row],[Date]])</f>
        <v>4</v>
      </c>
      <c r="R7699" s="8">
        <f>MONTH(Tabla1[[#This Row],[Date]])</f>
        <v>3</v>
      </c>
      <c r="S7699" s="8">
        <f>YEAR(Tabla1[[#This Row],[Date]])</f>
        <v>2023</v>
      </c>
    </row>
    <row r="7700" spans="1:19" x14ac:dyDescent="0.2">
      <c r="A7700">
        <v>7672</v>
      </c>
      <c r="B7700" s="1">
        <v>44989</v>
      </c>
      <c r="C7700" t="s">
        <v>260</v>
      </c>
      <c r="D7700" t="s">
        <v>332</v>
      </c>
      <c r="E7700">
        <v>1</v>
      </c>
      <c r="F7700" t="s">
        <v>365</v>
      </c>
      <c r="G7700" t="s">
        <v>366</v>
      </c>
      <c r="H7700" t="s">
        <v>370</v>
      </c>
      <c r="M7700" s="2">
        <v>7500</v>
      </c>
      <c r="N7700" s="2">
        <v>14000</v>
      </c>
      <c r="O7700" s="2">
        <f>IF(Tabla1[[#This Row],[Mov]]="VNT",Tabla1[[#This Row],[Sale]]-Tabla1[[#This Row],[Cost]],-Tabla1[[#This Row],[Cost]]*Tabla1[[#This Row],[Cant]])</f>
        <v>6500</v>
      </c>
      <c r="P7700" s="8">
        <f>IF(Tabla1[[#This Row],[Mov]]="VNT",-Tabla1[[#This Row],[Cant]],Tabla1[[#This Row],[Cant]])</f>
        <v>-1</v>
      </c>
      <c r="Q7700" s="8">
        <f>DAY(Tabla1[[#This Row],[Date]])</f>
        <v>4</v>
      </c>
      <c r="R7700" s="8">
        <f>MONTH(Tabla1[[#This Row],[Date]])</f>
        <v>3</v>
      </c>
      <c r="S7700" s="8">
        <f>YEAR(Tabla1[[#This Row],[Date]])</f>
        <v>2023</v>
      </c>
    </row>
    <row r="7701" spans="1:19" x14ac:dyDescent="0.2">
      <c r="A7701">
        <v>7673</v>
      </c>
      <c r="B7701" s="1">
        <v>44989</v>
      </c>
      <c r="C7701" t="s">
        <v>260</v>
      </c>
      <c r="D7701" t="s">
        <v>332</v>
      </c>
      <c r="E7701">
        <v>1</v>
      </c>
      <c r="F7701" t="s">
        <v>116</v>
      </c>
      <c r="G7701" t="s">
        <v>382</v>
      </c>
      <c r="H7701" t="s">
        <v>514</v>
      </c>
      <c r="M7701" s="2">
        <v>10279</v>
      </c>
      <c r="N7701" s="2">
        <v>11000</v>
      </c>
      <c r="O7701" s="2">
        <f>IF(Tabla1[[#This Row],[Mov]]="VNT",Tabla1[[#This Row],[Sale]]-Tabla1[[#This Row],[Cost]],-Tabla1[[#This Row],[Cost]]*Tabla1[[#This Row],[Cant]])</f>
        <v>721</v>
      </c>
      <c r="P7701" s="8">
        <f>IF(Tabla1[[#This Row],[Mov]]="VNT",-Tabla1[[#This Row],[Cant]],Tabla1[[#This Row],[Cant]])</f>
        <v>-1</v>
      </c>
      <c r="Q7701" s="8">
        <f>DAY(Tabla1[[#This Row],[Date]])</f>
        <v>4</v>
      </c>
      <c r="R7701" s="8">
        <f>MONTH(Tabla1[[#This Row],[Date]])</f>
        <v>3</v>
      </c>
      <c r="S7701" s="8">
        <f>YEAR(Tabla1[[#This Row],[Date]])</f>
        <v>2023</v>
      </c>
    </row>
    <row r="7702" spans="1:19" x14ac:dyDescent="0.2">
      <c r="A7702">
        <v>7674</v>
      </c>
      <c r="B7702" s="1">
        <v>44989</v>
      </c>
      <c r="C7702" t="s">
        <v>260</v>
      </c>
      <c r="D7702" t="s">
        <v>332</v>
      </c>
      <c r="E7702">
        <v>1</v>
      </c>
      <c r="F7702" t="s">
        <v>1028</v>
      </c>
      <c r="G7702" t="s">
        <v>266</v>
      </c>
      <c r="H7702" t="s">
        <v>2735</v>
      </c>
      <c r="M7702" s="2">
        <v>900</v>
      </c>
      <c r="N7702" s="2">
        <v>3000</v>
      </c>
      <c r="O7702" s="2">
        <f>IF(Tabla1[[#This Row],[Mov]]="VNT",Tabla1[[#This Row],[Sale]]-Tabla1[[#This Row],[Cost]],-Tabla1[[#This Row],[Cost]]*Tabla1[[#This Row],[Cant]])</f>
        <v>2100</v>
      </c>
      <c r="P7702" s="8">
        <f>IF(Tabla1[[#This Row],[Mov]]="VNT",-Tabla1[[#This Row],[Cant]],Tabla1[[#This Row],[Cant]])</f>
        <v>-1</v>
      </c>
      <c r="Q7702" s="8">
        <f>DAY(Tabla1[[#This Row],[Date]])</f>
        <v>4</v>
      </c>
      <c r="R7702" s="8">
        <f>MONTH(Tabla1[[#This Row],[Date]])</f>
        <v>3</v>
      </c>
      <c r="S7702" s="8">
        <f>YEAR(Tabla1[[#This Row],[Date]])</f>
        <v>2023</v>
      </c>
    </row>
    <row r="7703" spans="1:19" x14ac:dyDescent="0.2">
      <c r="A7703">
        <v>7675</v>
      </c>
      <c r="B7703" s="1">
        <v>44989</v>
      </c>
      <c r="C7703" t="s">
        <v>260</v>
      </c>
      <c r="D7703" t="s">
        <v>332</v>
      </c>
      <c r="E7703">
        <v>1</v>
      </c>
      <c r="F7703" t="s">
        <v>1028</v>
      </c>
      <c r="G7703" t="s">
        <v>266</v>
      </c>
      <c r="H7703" t="s">
        <v>2735</v>
      </c>
      <c r="M7703" s="2">
        <v>900</v>
      </c>
      <c r="N7703" s="2">
        <v>3000</v>
      </c>
      <c r="O7703" s="2">
        <f>IF(Tabla1[[#This Row],[Mov]]="VNT",Tabla1[[#This Row],[Sale]]-Tabla1[[#This Row],[Cost]],-Tabla1[[#This Row],[Cost]]*Tabla1[[#This Row],[Cant]])</f>
        <v>2100</v>
      </c>
      <c r="P7703" s="8">
        <f>IF(Tabla1[[#This Row],[Mov]]="VNT",-Tabla1[[#This Row],[Cant]],Tabla1[[#This Row],[Cant]])</f>
        <v>-1</v>
      </c>
      <c r="Q7703" s="8">
        <f>DAY(Tabla1[[#This Row],[Date]])</f>
        <v>4</v>
      </c>
      <c r="R7703" s="8">
        <f>MONTH(Tabla1[[#This Row],[Date]])</f>
        <v>3</v>
      </c>
      <c r="S7703" s="8">
        <f>YEAR(Tabla1[[#This Row],[Date]])</f>
        <v>2023</v>
      </c>
    </row>
    <row r="7704" spans="1:19" x14ac:dyDescent="0.2">
      <c r="A7704">
        <v>7676</v>
      </c>
      <c r="B7704" s="1">
        <v>44989</v>
      </c>
      <c r="C7704" t="s">
        <v>260</v>
      </c>
      <c r="D7704" t="s">
        <v>332</v>
      </c>
      <c r="E7704">
        <v>1</v>
      </c>
      <c r="F7704" t="s">
        <v>26</v>
      </c>
      <c r="G7704" t="s">
        <v>266</v>
      </c>
      <c r="H7704" t="s">
        <v>2623</v>
      </c>
      <c r="M7704" s="2">
        <v>23000</v>
      </c>
      <c r="N7704" s="2">
        <v>50000</v>
      </c>
      <c r="O7704" s="2">
        <f>IF(Tabla1[[#This Row],[Mov]]="VNT",Tabla1[[#This Row],[Sale]]-Tabla1[[#This Row],[Cost]],-Tabla1[[#This Row],[Cost]]*Tabla1[[#This Row],[Cant]])</f>
        <v>27000</v>
      </c>
      <c r="P7704" s="8">
        <f>IF(Tabla1[[#This Row],[Mov]]="VNT",-Tabla1[[#This Row],[Cant]],Tabla1[[#This Row],[Cant]])</f>
        <v>-1</v>
      </c>
      <c r="Q7704" s="8">
        <f>DAY(Tabla1[[#This Row],[Date]])</f>
        <v>4</v>
      </c>
      <c r="R7704" s="8">
        <f>MONTH(Tabla1[[#This Row],[Date]])</f>
        <v>3</v>
      </c>
      <c r="S7704" s="8">
        <f>YEAR(Tabla1[[#This Row],[Date]])</f>
        <v>2023</v>
      </c>
    </row>
    <row r="7705" spans="1:19" x14ac:dyDescent="0.2">
      <c r="A7705">
        <v>7677</v>
      </c>
      <c r="B7705" s="1">
        <v>44989</v>
      </c>
      <c r="C7705" t="s">
        <v>260</v>
      </c>
      <c r="D7705" t="s">
        <v>332</v>
      </c>
      <c r="E7705">
        <v>1</v>
      </c>
      <c r="F7705" t="s">
        <v>891</v>
      </c>
      <c r="G7705" t="s">
        <v>263</v>
      </c>
      <c r="H7705" t="s">
        <v>962</v>
      </c>
      <c r="M7705" s="2">
        <v>3500</v>
      </c>
      <c r="N7705" s="2">
        <v>10000</v>
      </c>
      <c r="O7705" s="2">
        <f>IF(Tabla1[[#This Row],[Mov]]="VNT",Tabla1[[#This Row],[Sale]]-Tabla1[[#This Row],[Cost]],-Tabla1[[#This Row],[Cost]]*Tabla1[[#This Row],[Cant]])</f>
        <v>6500</v>
      </c>
      <c r="P7705" s="8">
        <f>IF(Tabla1[[#This Row],[Mov]]="VNT",-Tabla1[[#This Row],[Cant]],Tabla1[[#This Row],[Cant]])</f>
        <v>-1</v>
      </c>
      <c r="Q7705" s="8">
        <f>DAY(Tabla1[[#This Row],[Date]])</f>
        <v>4</v>
      </c>
      <c r="R7705" s="8">
        <f>MONTH(Tabla1[[#This Row],[Date]])</f>
        <v>3</v>
      </c>
      <c r="S7705" s="8">
        <f>YEAR(Tabla1[[#This Row],[Date]])</f>
        <v>2023</v>
      </c>
    </row>
    <row r="7706" spans="1:19" x14ac:dyDescent="0.2">
      <c r="A7706">
        <v>7678</v>
      </c>
      <c r="B7706" s="1">
        <v>44989</v>
      </c>
      <c r="C7706" t="s">
        <v>260</v>
      </c>
      <c r="D7706" t="s">
        <v>332</v>
      </c>
      <c r="E7706">
        <v>1</v>
      </c>
      <c r="F7706" t="s">
        <v>233</v>
      </c>
      <c r="G7706" t="s">
        <v>266</v>
      </c>
      <c r="H7706" t="s">
        <v>234</v>
      </c>
      <c r="M7706" s="2">
        <v>3000</v>
      </c>
      <c r="N7706" s="2">
        <v>10000</v>
      </c>
      <c r="O7706" s="2">
        <f>IF(Tabla1[[#This Row],[Mov]]="VNT",Tabla1[[#This Row],[Sale]]-Tabla1[[#This Row],[Cost]],-Tabla1[[#This Row],[Cost]]*Tabla1[[#This Row],[Cant]])</f>
        <v>7000</v>
      </c>
      <c r="P7706" s="8">
        <f>IF(Tabla1[[#This Row],[Mov]]="VNT",-Tabla1[[#This Row],[Cant]],Tabla1[[#This Row],[Cant]])</f>
        <v>-1</v>
      </c>
      <c r="Q7706" s="8">
        <f>DAY(Tabla1[[#This Row],[Date]])</f>
        <v>4</v>
      </c>
      <c r="R7706" s="8">
        <f>MONTH(Tabla1[[#This Row],[Date]])</f>
        <v>3</v>
      </c>
      <c r="S7706" s="8">
        <f>YEAR(Tabla1[[#This Row],[Date]])</f>
        <v>2023</v>
      </c>
    </row>
    <row r="7707" spans="1:19" x14ac:dyDescent="0.2">
      <c r="A7707">
        <v>7679</v>
      </c>
      <c r="B7707" s="1">
        <v>44989</v>
      </c>
      <c r="C7707" t="s">
        <v>260</v>
      </c>
      <c r="D7707" t="s">
        <v>809</v>
      </c>
      <c r="E7707">
        <v>1</v>
      </c>
      <c r="F7707" t="s">
        <v>21</v>
      </c>
      <c r="G7707" t="s">
        <v>272</v>
      </c>
      <c r="H7707" t="s">
        <v>830</v>
      </c>
      <c r="M7707" s="2">
        <v>3500</v>
      </c>
      <c r="N7707" s="2">
        <v>10000</v>
      </c>
      <c r="O7707" s="2">
        <f>IF(Tabla1[[#This Row],[Mov]]="VNT",Tabla1[[#This Row],[Sale]]-Tabla1[[#This Row],[Cost]],-Tabla1[[#This Row],[Cost]]*Tabla1[[#This Row],[Cant]])</f>
        <v>6500</v>
      </c>
      <c r="P7707" s="8">
        <f>IF(Tabla1[[#This Row],[Mov]]="VNT",-Tabla1[[#This Row],[Cant]],Tabla1[[#This Row],[Cant]])</f>
        <v>-1</v>
      </c>
      <c r="Q7707" s="8">
        <f>DAY(Tabla1[[#This Row],[Date]])</f>
        <v>4</v>
      </c>
      <c r="R7707" s="8">
        <f>MONTH(Tabla1[[#This Row],[Date]])</f>
        <v>3</v>
      </c>
      <c r="S7707" s="8">
        <f>YEAR(Tabla1[[#This Row],[Date]])</f>
        <v>2023</v>
      </c>
    </row>
    <row r="7708" spans="1:19" x14ac:dyDescent="0.2">
      <c r="A7708">
        <v>7680</v>
      </c>
      <c r="B7708" s="1">
        <v>44989</v>
      </c>
      <c r="C7708" t="s">
        <v>260</v>
      </c>
      <c r="D7708" t="s">
        <v>809</v>
      </c>
      <c r="E7708">
        <v>1</v>
      </c>
      <c r="F7708" t="s">
        <v>2627</v>
      </c>
      <c r="G7708" t="s">
        <v>1765</v>
      </c>
      <c r="H7708" t="s">
        <v>2738</v>
      </c>
      <c r="M7708" s="2">
        <v>215000</v>
      </c>
      <c r="N7708" s="2">
        <v>270000</v>
      </c>
      <c r="O7708" s="2">
        <f>IF(Tabla1[[#This Row],[Mov]]="VNT",Tabla1[[#This Row],[Sale]]-Tabla1[[#This Row],[Cost]],-Tabla1[[#This Row],[Cost]]*Tabla1[[#This Row],[Cant]])</f>
        <v>55000</v>
      </c>
      <c r="P7708" s="8">
        <f>IF(Tabla1[[#This Row],[Mov]]="VNT",-Tabla1[[#This Row],[Cant]],Tabla1[[#This Row],[Cant]])</f>
        <v>-1</v>
      </c>
      <c r="Q7708" s="8">
        <f>DAY(Tabla1[[#This Row],[Date]])</f>
        <v>4</v>
      </c>
      <c r="R7708" s="8">
        <f>MONTH(Tabla1[[#This Row],[Date]])</f>
        <v>3</v>
      </c>
      <c r="S7708" s="8">
        <f>YEAR(Tabla1[[#This Row],[Date]])</f>
        <v>2023</v>
      </c>
    </row>
    <row r="7709" spans="1:19" x14ac:dyDescent="0.2">
      <c r="A7709">
        <v>7681</v>
      </c>
      <c r="B7709" s="1">
        <v>44989</v>
      </c>
      <c r="C7709" t="s">
        <v>260</v>
      </c>
      <c r="D7709" t="s">
        <v>809</v>
      </c>
      <c r="E7709">
        <v>1</v>
      </c>
      <c r="F7709" t="s">
        <v>2736</v>
      </c>
      <c r="G7709" t="s">
        <v>266</v>
      </c>
      <c r="H7709" t="s">
        <v>2737</v>
      </c>
      <c r="M7709" s="2">
        <v>68000</v>
      </c>
      <c r="N7709" s="2">
        <v>95000</v>
      </c>
      <c r="O7709" s="2">
        <f>IF(Tabla1[[#This Row],[Mov]]="VNT",Tabla1[[#This Row],[Sale]]-Tabla1[[#This Row],[Cost]],-Tabla1[[#This Row],[Cost]]*Tabla1[[#This Row],[Cant]])</f>
        <v>27000</v>
      </c>
      <c r="P7709" s="8">
        <f>IF(Tabla1[[#This Row],[Mov]]="VNT",-Tabla1[[#This Row],[Cant]],Tabla1[[#This Row],[Cant]])</f>
        <v>-1</v>
      </c>
      <c r="Q7709" s="8">
        <f>DAY(Tabla1[[#This Row],[Date]])</f>
        <v>4</v>
      </c>
      <c r="R7709" s="8">
        <f>MONTH(Tabla1[[#This Row],[Date]])</f>
        <v>3</v>
      </c>
      <c r="S7709" s="8">
        <f>YEAR(Tabla1[[#This Row],[Date]])</f>
        <v>2023</v>
      </c>
    </row>
    <row r="7710" spans="1:19" x14ac:dyDescent="0.2">
      <c r="A7710">
        <v>7682</v>
      </c>
      <c r="B7710" s="1">
        <v>44989</v>
      </c>
      <c r="C7710" t="s">
        <v>260</v>
      </c>
      <c r="D7710" t="s">
        <v>809</v>
      </c>
      <c r="E7710">
        <v>1</v>
      </c>
      <c r="F7710" t="s">
        <v>628</v>
      </c>
      <c r="G7710" t="s">
        <v>266</v>
      </c>
      <c r="H7710" t="s">
        <v>769</v>
      </c>
      <c r="M7710" s="2">
        <v>27000</v>
      </c>
      <c r="N7710" s="2">
        <v>45000</v>
      </c>
      <c r="O7710" s="2">
        <f>IF(Tabla1[[#This Row],[Mov]]="VNT",Tabla1[[#This Row],[Sale]]-Tabla1[[#This Row],[Cost]],-Tabla1[[#This Row],[Cost]]*Tabla1[[#This Row],[Cant]])</f>
        <v>18000</v>
      </c>
      <c r="P7710" s="8">
        <f>IF(Tabla1[[#This Row],[Mov]]="VNT",-Tabla1[[#This Row],[Cant]],Tabla1[[#This Row],[Cant]])</f>
        <v>-1</v>
      </c>
      <c r="Q7710" s="8">
        <f>DAY(Tabla1[[#This Row],[Date]])</f>
        <v>4</v>
      </c>
      <c r="R7710" s="8">
        <f>MONTH(Tabla1[[#This Row],[Date]])</f>
        <v>3</v>
      </c>
      <c r="S7710" s="8">
        <f>YEAR(Tabla1[[#This Row],[Date]])</f>
        <v>2023</v>
      </c>
    </row>
    <row r="7711" spans="1:19" x14ac:dyDescent="0.2">
      <c r="A7711">
        <v>7683</v>
      </c>
      <c r="B7711" s="1">
        <v>44989</v>
      </c>
      <c r="C7711" t="s">
        <v>260</v>
      </c>
      <c r="D7711" t="s">
        <v>809</v>
      </c>
      <c r="E7711">
        <v>1</v>
      </c>
      <c r="F7711" t="s">
        <v>628</v>
      </c>
      <c r="G7711" t="s">
        <v>266</v>
      </c>
      <c r="H7711" t="s">
        <v>769</v>
      </c>
      <c r="M7711" s="2">
        <v>27000</v>
      </c>
      <c r="N7711" s="2">
        <v>45000</v>
      </c>
      <c r="O7711" s="2">
        <f>IF(Tabla1[[#This Row],[Mov]]="VNT",Tabla1[[#This Row],[Sale]]-Tabla1[[#This Row],[Cost]],-Tabla1[[#This Row],[Cost]]*Tabla1[[#This Row],[Cant]])</f>
        <v>18000</v>
      </c>
      <c r="P7711" s="8">
        <f>IF(Tabla1[[#This Row],[Mov]]="VNT",-Tabla1[[#This Row],[Cant]],Tabla1[[#This Row],[Cant]])</f>
        <v>-1</v>
      </c>
      <c r="Q7711" s="8">
        <f>DAY(Tabla1[[#This Row],[Date]])</f>
        <v>4</v>
      </c>
      <c r="R7711" s="8">
        <f>MONTH(Tabla1[[#This Row],[Date]])</f>
        <v>3</v>
      </c>
      <c r="S7711" s="8">
        <f>YEAR(Tabla1[[#This Row],[Date]])</f>
        <v>2023</v>
      </c>
    </row>
    <row r="7712" spans="1:19" x14ac:dyDescent="0.2">
      <c r="A7712">
        <v>7684</v>
      </c>
      <c r="B7712" s="1">
        <v>44989</v>
      </c>
      <c r="C7712" t="s">
        <v>260</v>
      </c>
      <c r="D7712" t="s">
        <v>809</v>
      </c>
      <c r="E7712">
        <v>1</v>
      </c>
      <c r="F7712" t="s">
        <v>48</v>
      </c>
      <c r="G7712" t="s">
        <v>1301</v>
      </c>
      <c r="H7712" t="s">
        <v>1302</v>
      </c>
      <c r="M7712" s="2">
        <v>28000</v>
      </c>
      <c r="N7712" s="2">
        <v>50000</v>
      </c>
      <c r="O7712" s="2">
        <f>IF(Tabla1[[#This Row],[Mov]]="VNT",Tabla1[[#This Row],[Sale]]-Tabla1[[#This Row],[Cost]],-Tabla1[[#This Row],[Cost]]*Tabla1[[#This Row],[Cant]])</f>
        <v>22000</v>
      </c>
      <c r="P7712" s="8">
        <f>IF(Tabla1[[#This Row],[Mov]]="VNT",-Tabla1[[#This Row],[Cant]],Tabla1[[#This Row],[Cant]])</f>
        <v>-1</v>
      </c>
      <c r="Q7712" s="8">
        <f>DAY(Tabla1[[#This Row],[Date]])</f>
        <v>4</v>
      </c>
      <c r="R7712" s="8">
        <f>MONTH(Tabla1[[#This Row],[Date]])</f>
        <v>3</v>
      </c>
      <c r="S7712" s="8">
        <f>YEAR(Tabla1[[#This Row],[Date]])</f>
        <v>2023</v>
      </c>
    </row>
    <row r="7713" spans="1:19" x14ac:dyDescent="0.2">
      <c r="A7713">
        <v>7685</v>
      </c>
      <c r="B7713" s="1">
        <v>44989</v>
      </c>
      <c r="C7713" t="s">
        <v>260</v>
      </c>
      <c r="D7713" t="s">
        <v>332</v>
      </c>
      <c r="E7713">
        <v>1</v>
      </c>
      <c r="F7713" t="s">
        <v>455</v>
      </c>
      <c r="G7713" t="s">
        <v>347</v>
      </c>
      <c r="H7713" t="s">
        <v>456</v>
      </c>
      <c r="M7713" s="2">
        <v>800</v>
      </c>
      <c r="N7713" s="2">
        <v>4000</v>
      </c>
      <c r="O7713" s="2">
        <f>IF(Tabla1[[#This Row],[Mov]]="VNT",Tabla1[[#This Row],[Sale]]-Tabla1[[#This Row],[Cost]],-Tabla1[[#This Row],[Cost]]*Tabla1[[#This Row],[Cant]])</f>
        <v>3200</v>
      </c>
      <c r="P7713" s="8">
        <f>IF(Tabla1[[#This Row],[Mov]]="VNT",-Tabla1[[#This Row],[Cant]],Tabla1[[#This Row],[Cant]])</f>
        <v>-1</v>
      </c>
      <c r="Q7713" s="8">
        <f>DAY(Tabla1[[#This Row],[Date]])</f>
        <v>4</v>
      </c>
      <c r="R7713" s="8">
        <f>MONTH(Tabla1[[#This Row],[Date]])</f>
        <v>3</v>
      </c>
      <c r="S7713" s="8">
        <f>YEAR(Tabla1[[#This Row],[Date]])</f>
        <v>2023</v>
      </c>
    </row>
    <row r="7714" spans="1:19" x14ac:dyDescent="0.2">
      <c r="A7714">
        <v>7686</v>
      </c>
      <c r="B7714" s="1">
        <v>44986</v>
      </c>
      <c r="C7714" t="s">
        <v>261</v>
      </c>
      <c r="D7714" t="s">
        <v>1569</v>
      </c>
      <c r="E7714">
        <v>1</v>
      </c>
      <c r="F7714" t="s">
        <v>224</v>
      </c>
      <c r="G7714" t="s">
        <v>273</v>
      </c>
      <c r="H7714" t="s">
        <v>2699</v>
      </c>
      <c r="M7714" s="2">
        <v>6500</v>
      </c>
      <c r="N7714" s="2">
        <v>20000</v>
      </c>
      <c r="O7714" s="2">
        <f>IF(Tabla1[[#This Row],[Mov]]="VNT",Tabla1[[#This Row],[Sale]]-Tabla1[[#This Row],[Cost]],-Tabla1[[#This Row],[Cost]]*Tabla1[[#This Row],[Cant]])</f>
        <v>-6500</v>
      </c>
      <c r="P7714" s="8">
        <f>IF(Tabla1[[#This Row],[Mov]]="VNT",-Tabla1[[#This Row],[Cant]],Tabla1[[#This Row],[Cant]])</f>
        <v>1</v>
      </c>
      <c r="Q7714" s="8">
        <f>DAY(Tabla1[[#This Row],[Date]])</f>
        <v>1</v>
      </c>
      <c r="R7714" s="8">
        <f>MONTH(Tabla1[[#This Row],[Date]])</f>
        <v>3</v>
      </c>
      <c r="S7714" s="8">
        <f>YEAR(Tabla1[[#This Row],[Date]])</f>
        <v>2023</v>
      </c>
    </row>
    <row r="7715" spans="1:19" x14ac:dyDescent="0.2">
      <c r="A7715">
        <v>7687</v>
      </c>
      <c r="B7715" s="1">
        <v>44986</v>
      </c>
      <c r="C7715" t="s">
        <v>261</v>
      </c>
      <c r="D7715" t="s">
        <v>1569</v>
      </c>
      <c r="E7715">
        <v>1</v>
      </c>
      <c r="F7715" t="s">
        <v>224</v>
      </c>
      <c r="G7715" t="s">
        <v>272</v>
      </c>
      <c r="H7715" t="s">
        <v>252</v>
      </c>
      <c r="M7715" s="2">
        <v>9000</v>
      </c>
      <c r="N7715" s="2">
        <v>20000</v>
      </c>
      <c r="O7715" s="2">
        <f>IF(Tabla1[[#This Row],[Mov]]="VNT",Tabla1[[#This Row],[Sale]]-Tabla1[[#This Row],[Cost]],-Tabla1[[#This Row],[Cost]]*Tabla1[[#This Row],[Cant]])</f>
        <v>-9000</v>
      </c>
      <c r="P7715" s="8">
        <f>IF(Tabla1[[#This Row],[Mov]]="VNT",-Tabla1[[#This Row],[Cant]],Tabla1[[#This Row],[Cant]])</f>
        <v>1</v>
      </c>
      <c r="Q7715" s="8">
        <f>DAY(Tabla1[[#This Row],[Date]])</f>
        <v>1</v>
      </c>
      <c r="R7715" s="8">
        <f>MONTH(Tabla1[[#This Row],[Date]])</f>
        <v>3</v>
      </c>
      <c r="S7715" s="8">
        <f>YEAR(Tabla1[[#This Row],[Date]])</f>
        <v>2023</v>
      </c>
    </row>
    <row r="7716" spans="1:19" x14ac:dyDescent="0.2">
      <c r="A7716">
        <v>7688</v>
      </c>
      <c r="B7716" s="1">
        <v>44986</v>
      </c>
      <c r="C7716" t="s">
        <v>261</v>
      </c>
      <c r="D7716" t="s">
        <v>1569</v>
      </c>
      <c r="E7716">
        <v>2</v>
      </c>
      <c r="F7716" t="s">
        <v>224</v>
      </c>
      <c r="G7716" t="s">
        <v>262</v>
      </c>
      <c r="H7716" t="s">
        <v>2722</v>
      </c>
      <c r="M7716" s="2">
        <v>9500</v>
      </c>
      <c r="N7716" s="2">
        <v>20000</v>
      </c>
      <c r="O7716" s="2">
        <f>IF(Tabla1[[#This Row],[Mov]]="VNT",Tabla1[[#This Row],[Sale]]-Tabla1[[#This Row],[Cost]],-Tabla1[[#This Row],[Cost]]*Tabla1[[#This Row],[Cant]])</f>
        <v>-19000</v>
      </c>
      <c r="P7716" s="8">
        <f>IF(Tabla1[[#This Row],[Mov]]="VNT",-Tabla1[[#This Row],[Cant]],Tabla1[[#This Row],[Cant]])</f>
        <v>2</v>
      </c>
      <c r="Q7716" s="8">
        <f>DAY(Tabla1[[#This Row],[Date]])</f>
        <v>1</v>
      </c>
      <c r="R7716" s="8">
        <f>MONTH(Tabla1[[#This Row],[Date]])</f>
        <v>3</v>
      </c>
      <c r="S7716" s="8">
        <f>YEAR(Tabla1[[#This Row],[Date]])</f>
        <v>2023</v>
      </c>
    </row>
    <row r="7717" spans="1:19" x14ac:dyDescent="0.2">
      <c r="A7717">
        <v>7689</v>
      </c>
      <c r="B7717" s="1">
        <v>44986</v>
      </c>
      <c r="C7717" t="s">
        <v>261</v>
      </c>
      <c r="D7717" t="s">
        <v>1569</v>
      </c>
      <c r="E7717">
        <v>26</v>
      </c>
      <c r="F7717" t="s">
        <v>224</v>
      </c>
      <c r="G7717" t="s">
        <v>589</v>
      </c>
      <c r="H7717" t="s">
        <v>1173</v>
      </c>
      <c r="M7717" s="2">
        <v>7800</v>
      </c>
      <c r="N7717" s="2">
        <v>20000</v>
      </c>
      <c r="O7717" s="2">
        <f>IF(Tabla1[[#This Row],[Mov]]="VNT",Tabla1[[#This Row],[Sale]]-Tabla1[[#This Row],[Cost]],-Tabla1[[#This Row],[Cost]]*Tabla1[[#This Row],[Cant]])</f>
        <v>-202800</v>
      </c>
      <c r="P7717" s="8">
        <f>IF(Tabla1[[#This Row],[Mov]]="VNT",-Tabla1[[#This Row],[Cant]],Tabla1[[#This Row],[Cant]])</f>
        <v>26</v>
      </c>
      <c r="Q7717" s="8">
        <f>DAY(Tabla1[[#This Row],[Date]])</f>
        <v>1</v>
      </c>
      <c r="R7717" s="8">
        <f>MONTH(Tabla1[[#This Row],[Date]])</f>
        <v>3</v>
      </c>
      <c r="S7717" s="8">
        <f>YEAR(Tabla1[[#This Row],[Date]])</f>
        <v>2023</v>
      </c>
    </row>
    <row r="7718" spans="1:19" x14ac:dyDescent="0.2">
      <c r="A7718">
        <v>7690</v>
      </c>
      <c r="B7718" s="1">
        <v>44986</v>
      </c>
      <c r="C7718" t="s">
        <v>261</v>
      </c>
      <c r="D7718" t="s">
        <v>1569</v>
      </c>
      <c r="E7718">
        <v>2</v>
      </c>
      <c r="F7718" t="s">
        <v>21</v>
      </c>
      <c r="G7718" t="s">
        <v>263</v>
      </c>
      <c r="H7718" t="s">
        <v>2524</v>
      </c>
      <c r="M7718" s="2">
        <v>5500</v>
      </c>
      <c r="N7718" s="2">
        <v>20000</v>
      </c>
      <c r="O7718" s="2">
        <f>IF(Tabla1[[#This Row],[Mov]]="VNT",Tabla1[[#This Row],[Sale]]-Tabla1[[#This Row],[Cost]],-Tabla1[[#This Row],[Cost]]*Tabla1[[#This Row],[Cant]])</f>
        <v>-11000</v>
      </c>
      <c r="P7718" s="8">
        <f>IF(Tabla1[[#This Row],[Mov]]="VNT",-Tabla1[[#This Row],[Cant]],Tabla1[[#This Row],[Cant]])</f>
        <v>2</v>
      </c>
      <c r="Q7718" s="8">
        <f>DAY(Tabla1[[#This Row],[Date]])</f>
        <v>1</v>
      </c>
      <c r="R7718" s="8">
        <f>MONTH(Tabla1[[#This Row],[Date]])</f>
        <v>3</v>
      </c>
      <c r="S7718" s="8">
        <f>YEAR(Tabla1[[#This Row],[Date]])</f>
        <v>2023</v>
      </c>
    </row>
    <row r="7719" spans="1:19" x14ac:dyDescent="0.2">
      <c r="A7719">
        <v>7691</v>
      </c>
      <c r="B7719" s="1">
        <v>44986</v>
      </c>
      <c r="C7719" t="s">
        <v>261</v>
      </c>
      <c r="D7719" t="s">
        <v>339</v>
      </c>
      <c r="E7719">
        <v>1</v>
      </c>
      <c r="F7719" t="s">
        <v>26</v>
      </c>
      <c r="G7719" t="s">
        <v>263</v>
      </c>
      <c r="H7719" t="s">
        <v>2739</v>
      </c>
      <c r="M7719" s="2">
        <v>28000</v>
      </c>
      <c r="N7719" s="2">
        <v>59000</v>
      </c>
      <c r="O7719" s="2">
        <f>IF(Tabla1[[#This Row],[Mov]]="VNT",Tabla1[[#This Row],[Sale]]-Tabla1[[#This Row],[Cost]],-Tabla1[[#This Row],[Cost]]*Tabla1[[#This Row],[Cant]])</f>
        <v>-28000</v>
      </c>
      <c r="P7719" s="8">
        <f>IF(Tabla1[[#This Row],[Mov]]="VNT",-Tabla1[[#This Row],[Cant]],Tabla1[[#This Row],[Cant]])</f>
        <v>1</v>
      </c>
      <c r="Q7719" s="8">
        <f>DAY(Tabla1[[#This Row],[Date]])</f>
        <v>1</v>
      </c>
      <c r="R7719" s="8">
        <f>MONTH(Tabla1[[#This Row],[Date]])</f>
        <v>3</v>
      </c>
      <c r="S7719" s="8">
        <f>YEAR(Tabla1[[#This Row],[Date]])</f>
        <v>2023</v>
      </c>
    </row>
    <row r="7720" spans="1:19" x14ac:dyDescent="0.2">
      <c r="A7720">
        <v>7692</v>
      </c>
      <c r="B7720" s="1">
        <v>44986</v>
      </c>
      <c r="C7720" t="s">
        <v>261</v>
      </c>
      <c r="D7720" t="s">
        <v>339</v>
      </c>
      <c r="E7720">
        <v>1</v>
      </c>
      <c r="F7720" t="s">
        <v>26</v>
      </c>
      <c r="G7720" t="s">
        <v>534</v>
      </c>
      <c r="H7720" t="s">
        <v>2234</v>
      </c>
      <c r="M7720" s="2">
        <v>17000</v>
      </c>
      <c r="N7720" s="2">
        <v>39000</v>
      </c>
      <c r="O7720" s="2">
        <f>IF(Tabla1[[#This Row],[Mov]]="VNT",Tabla1[[#This Row],[Sale]]-Tabla1[[#This Row],[Cost]],-Tabla1[[#This Row],[Cost]]*Tabla1[[#This Row],[Cant]])</f>
        <v>-17000</v>
      </c>
      <c r="P7720" s="8">
        <f>IF(Tabla1[[#This Row],[Mov]]="VNT",-Tabla1[[#This Row],[Cant]],Tabla1[[#This Row],[Cant]])</f>
        <v>1</v>
      </c>
      <c r="Q7720" s="8">
        <f>DAY(Tabla1[[#This Row],[Date]])</f>
        <v>1</v>
      </c>
      <c r="R7720" s="8">
        <f>MONTH(Tabla1[[#This Row],[Date]])</f>
        <v>3</v>
      </c>
      <c r="S7720" s="8">
        <f>YEAR(Tabla1[[#This Row],[Date]])</f>
        <v>2023</v>
      </c>
    </row>
    <row r="7721" spans="1:19" x14ac:dyDescent="0.2">
      <c r="A7721">
        <v>7693</v>
      </c>
      <c r="B7721" s="1">
        <v>44986</v>
      </c>
      <c r="C7721" t="s">
        <v>261</v>
      </c>
      <c r="D7721" t="s">
        <v>339</v>
      </c>
      <c r="E7721">
        <v>5</v>
      </c>
      <c r="F7721" t="s">
        <v>15</v>
      </c>
      <c r="G7721" t="s">
        <v>333</v>
      </c>
      <c r="H7721" t="s">
        <v>16</v>
      </c>
      <c r="M7721" s="2">
        <v>3500</v>
      </c>
      <c r="N7721" s="2">
        <v>12000</v>
      </c>
      <c r="O7721" s="2">
        <f>IF(Tabla1[[#This Row],[Mov]]="VNT",Tabla1[[#This Row],[Sale]]-Tabla1[[#This Row],[Cost]],-Tabla1[[#This Row],[Cost]]*Tabla1[[#This Row],[Cant]])</f>
        <v>-17500</v>
      </c>
      <c r="P7721" s="8">
        <f>IF(Tabla1[[#This Row],[Mov]]="VNT",-Tabla1[[#This Row],[Cant]],Tabla1[[#This Row],[Cant]])</f>
        <v>5</v>
      </c>
      <c r="Q7721" s="8">
        <f>DAY(Tabla1[[#This Row],[Date]])</f>
        <v>1</v>
      </c>
      <c r="R7721" s="8">
        <f>MONTH(Tabla1[[#This Row],[Date]])</f>
        <v>3</v>
      </c>
      <c r="S7721" s="8">
        <f>YEAR(Tabla1[[#This Row],[Date]])</f>
        <v>2023</v>
      </c>
    </row>
    <row r="7722" spans="1:19" x14ac:dyDescent="0.2">
      <c r="A7722">
        <v>7694</v>
      </c>
      <c r="B7722" s="1">
        <v>44986</v>
      </c>
      <c r="C7722" t="s">
        <v>261</v>
      </c>
      <c r="D7722" t="s">
        <v>339</v>
      </c>
      <c r="E7722">
        <v>3</v>
      </c>
      <c r="F7722" t="s">
        <v>15</v>
      </c>
      <c r="G7722" t="s">
        <v>333</v>
      </c>
      <c r="H7722" t="s">
        <v>20</v>
      </c>
      <c r="M7722" s="2">
        <v>4000</v>
      </c>
      <c r="N7722" s="2">
        <v>12000</v>
      </c>
      <c r="O7722" s="2">
        <f>IF(Tabla1[[#This Row],[Mov]]="VNT",Tabla1[[#This Row],[Sale]]-Tabla1[[#This Row],[Cost]],-Tabla1[[#This Row],[Cost]]*Tabla1[[#This Row],[Cant]])</f>
        <v>-12000</v>
      </c>
      <c r="P7722" s="8">
        <f>IF(Tabla1[[#This Row],[Mov]]="VNT",-Tabla1[[#This Row],[Cant]],Tabla1[[#This Row],[Cant]])</f>
        <v>3</v>
      </c>
      <c r="Q7722" s="8">
        <f>DAY(Tabla1[[#This Row],[Date]])</f>
        <v>1</v>
      </c>
      <c r="R7722" s="8">
        <f>MONTH(Tabla1[[#This Row],[Date]])</f>
        <v>3</v>
      </c>
      <c r="S7722" s="8">
        <f>YEAR(Tabla1[[#This Row],[Date]])</f>
        <v>2023</v>
      </c>
    </row>
    <row r="7723" spans="1:19" x14ac:dyDescent="0.2">
      <c r="A7723">
        <v>7695</v>
      </c>
      <c r="B7723" s="1">
        <v>44986</v>
      </c>
      <c r="C7723" t="s">
        <v>261</v>
      </c>
      <c r="D7723" t="s">
        <v>339</v>
      </c>
      <c r="E7723">
        <v>3</v>
      </c>
      <c r="F7723" t="s">
        <v>26</v>
      </c>
      <c r="G7723" t="s">
        <v>333</v>
      </c>
      <c r="H7723" t="s">
        <v>16</v>
      </c>
      <c r="M7723" s="2">
        <v>9000</v>
      </c>
      <c r="N7723" s="2">
        <v>18000</v>
      </c>
      <c r="O7723" s="2">
        <f>IF(Tabla1[[#This Row],[Mov]]="VNT",Tabla1[[#This Row],[Sale]]-Tabla1[[#This Row],[Cost]],-Tabla1[[#This Row],[Cost]]*Tabla1[[#This Row],[Cant]])</f>
        <v>-27000</v>
      </c>
      <c r="P7723" s="8">
        <f>IF(Tabla1[[#This Row],[Mov]]="VNT",-Tabla1[[#This Row],[Cant]],Tabla1[[#This Row],[Cant]])</f>
        <v>3</v>
      </c>
      <c r="Q7723" s="8">
        <f>DAY(Tabla1[[#This Row],[Date]])</f>
        <v>1</v>
      </c>
      <c r="R7723" s="8">
        <f>MONTH(Tabla1[[#This Row],[Date]])</f>
        <v>3</v>
      </c>
      <c r="S7723" s="8">
        <f>YEAR(Tabla1[[#This Row],[Date]])</f>
        <v>2023</v>
      </c>
    </row>
    <row r="7724" spans="1:19" x14ac:dyDescent="0.2">
      <c r="A7724">
        <v>7696</v>
      </c>
      <c r="B7724" s="1">
        <v>44986</v>
      </c>
      <c r="C7724" t="s">
        <v>261</v>
      </c>
      <c r="D7724" t="s">
        <v>339</v>
      </c>
      <c r="E7724">
        <v>3</v>
      </c>
      <c r="F7724" t="s">
        <v>26</v>
      </c>
      <c r="G7724" t="s">
        <v>333</v>
      </c>
      <c r="H7724" t="s">
        <v>20</v>
      </c>
      <c r="M7724" s="2">
        <v>9000</v>
      </c>
      <c r="N7724" s="2">
        <v>18000</v>
      </c>
      <c r="O7724" s="2">
        <f>IF(Tabla1[[#This Row],[Mov]]="VNT",Tabla1[[#This Row],[Sale]]-Tabla1[[#This Row],[Cost]],-Tabla1[[#This Row],[Cost]]*Tabla1[[#This Row],[Cant]])</f>
        <v>-27000</v>
      </c>
      <c r="P7724" s="8">
        <f>IF(Tabla1[[#This Row],[Mov]]="VNT",-Tabla1[[#This Row],[Cant]],Tabla1[[#This Row],[Cant]])</f>
        <v>3</v>
      </c>
      <c r="Q7724" s="8">
        <f>DAY(Tabla1[[#This Row],[Date]])</f>
        <v>1</v>
      </c>
      <c r="R7724" s="8">
        <f>MONTH(Tabla1[[#This Row],[Date]])</f>
        <v>3</v>
      </c>
      <c r="S7724" s="8">
        <f>YEAR(Tabla1[[#This Row],[Date]])</f>
        <v>2023</v>
      </c>
    </row>
    <row r="7725" spans="1:19" x14ac:dyDescent="0.2">
      <c r="A7725">
        <v>7697</v>
      </c>
      <c r="B7725" s="1">
        <v>44986</v>
      </c>
      <c r="C7725" t="s">
        <v>261</v>
      </c>
      <c r="D7725" t="s">
        <v>339</v>
      </c>
      <c r="E7725">
        <v>3</v>
      </c>
      <c r="F7725" t="s">
        <v>15</v>
      </c>
      <c r="G7725" t="s">
        <v>1734</v>
      </c>
      <c r="H7725" t="s">
        <v>20</v>
      </c>
      <c r="M7725" s="2">
        <v>3500</v>
      </c>
      <c r="N7725" s="2">
        <v>10000</v>
      </c>
      <c r="O7725" s="2">
        <f>IF(Tabla1[[#This Row],[Mov]]="VNT",Tabla1[[#This Row],[Sale]]-Tabla1[[#This Row],[Cost]],-Tabla1[[#This Row],[Cost]]*Tabla1[[#This Row],[Cant]])</f>
        <v>-10500</v>
      </c>
      <c r="P7725" s="8">
        <f>IF(Tabla1[[#This Row],[Mov]]="VNT",-Tabla1[[#This Row],[Cant]],Tabla1[[#This Row],[Cant]])</f>
        <v>3</v>
      </c>
      <c r="Q7725" s="8">
        <f>DAY(Tabla1[[#This Row],[Date]])</f>
        <v>1</v>
      </c>
      <c r="R7725" s="8">
        <f>MONTH(Tabla1[[#This Row],[Date]])</f>
        <v>3</v>
      </c>
      <c r="S7725" s="8">
        <f>YEAR(Tabla1[[#This Row],[Date]])</f>
        <v>2023</v>
      </c>
    </row>
    <row r="7726" spans="1:19" x14ac:dyDescent="0.2">
      <c r="A7726">
        <v>7698</v>
      </c>
      <c r="B7726" s="1">
        <v>44986</v>
      </c>
      <c r="C7726" t="s">
        <v>261</v>
      </c>
      <c r="D7726" t="s">
        <v>339</v>
      </c>
      <c r="E7726">
        <v>5</v>
      </c>
      <c r="F7726" t="s">
        <v>15</v>
      </c>
      <c r="G7726" t="s">
        <v>266</v>
      </c>
      <c r="H7726" t="s">
        <v>1292</v>
      </c>
      <c r="M7726" s="2">
        <v>1000</v>
      </c>
      <c r="N7726" s="2">
        <v>6000</v>
      </c>
      <c r="O7726" s="2">
        <f>IF(Tabla1[[#This Row],[Mov]]="VNT",Tabla1[[#This Row],[Sale]]-Tabla1[[#This Row],[Cost]],-Tabla1[[#This Row],[Cost]]*Tabla1[[#This Row],[Cant]])</f>
        <v>-5000</v>
      </c>
      <c r="P7726" s="8">
        <f>IF(Tabla1[[#This Row],[Mov]]="VNT",-Tabla1[[#This Row],[Cant]],Tabla1[[#This Row],[Cant]])</f>
        <v>5</v>
      </c>
      <c r="Q7726" s="8">
        <f>DAY(Tabla1[[#This Row],[Date]])</f>
        <v>1</v>
      </c>
      <c r="R7726" s="8">
        <f>MONTH(Tabla1[[#This Row],[Date]])</f>
        <v>3</v>
      </c>
      <c r="S7726" s="8">
        <f>YEAR(Tabla1[[#This Row],[Date]])</f>
        <v>2023</v>
      </c>
    </row>
    <row r="7727" spans="1:19" x14ac:dyDescent="0.2">
      <c r="A7727">
        <v>7699</v>
      </c>
      <c r="B7727" s="1">
        <v>44986</v>
      </c>
      <c r="C7727" t="s">
        <v>261</v>
      </c>
      <c r="D7727" t="s">
        <v>339</v>
      </c>
      <c r="E7727">
        <v>5</v>
      </c>
      <c r="F7727" t="s">
        <v>15</v>
      </c>
      <c r="G7727" t="s">
        <v>333</v>
      </c>
      <c r="H7727" t="s">
        <v>2228</v>
      </c>
      <c r="M7727" s="2">
        <v>2500</v>
      </c>
      <c r="N7727" s="2">
        <v>10000</v>
      </c>
      <c r="O7727" s="2">
        <f>IF(Tabla1[[#This Row],[Mov]]="VNT",Tabla1[[#This Row],[Sale]]-Tabla1[[#This Row],[Cost]],-Tabla1[[#This Row],[Cost]]*Tabla1[[#This Row],[Cant]])</f>
        <v>-12500</v>
      </c>
      <c r="P7727" s="8">
        <f>IF(Tabla1[[#This Row],[Mov]]="VNT",-Tabla1[[#This Row],[Cant]],Tabla1[[#This Row],[Cant]])</f>
        <v>5</v>
      </c>
      <c r="Q7727" s="8">
        <f>DAY(Tabla1[[#This Row],[Date]])</f>
        <v>1</v>
      </c>
      <c r="R7727" s="8">
        <f>MONTH(Tabla1[[#This Row],[Date]])</f>
        <v>3</v>
      </c>
      <c r="S7727" s="8">
        <f>YEAR(Tabla1[[#This Row],[Date]])</f>
        <v>2023</v>
      </c>
    </row>
    <row r="7728" spans="1:19" x14ac:dyDescent="0.2">
      <c r="A7728">
        <v>7700</v>
      </c>
      <c r="B7728" s="1">
        <v>44986</v>
      </c>
      <c r="C7728" t="s">
        <v>261</v>
      </c>
      <c r="D7728" t="s">
        <v>197</v>
      </c>
      <c r="E7728">
        <v>9</v>
      </c>
      <c r="F7728" t="s">
        <v>532</v>
      </c>
      <c r="G7728" t="s">
        <v>273</v>
      </c>
      <c r="H7728" t="s">
        <v>552</v>
      </c>
      <c r="M7728" s="2">
        <v>18000</v>
      </c>
      <c r="N7728" s="2">
        <v>35000</v>
      </c>
      <c r="O7728" s="2">
        <f>IF(Tabla1[[#This Row],[Mov]]="VNT",Tabla1[[#This Row],[Sale]]-Tabla1[[#This Row],[Cost]],-Tabla1[[#This Row],[Cost]]*Tabla1[[#This Row],[Cant]])</f>
        <v>-162000</v>
      </c>
      <c r="P7728" s="8">
        <f>IF(Tabla1[[#This Row],[Mov]]="VNT",-Tabla1[[#This Row],[Cant]],Tabla1[[#This Row],[Cant]])</f>
        <v>9</v>
      </c>
      <c r="Q7728" s="8">
        <f>DAY(Tabla1[[#This Row],[Date]])</f>
        <v>1</v>
      </c>
      <c r="R7728" s="8">
        <f>MONTH(Tabla1[[#This Row],[Date]])</f>
        <v>3</v>
      </c>
      <c r="S7728" s="8">
        <f>YEAR(Tabla1[[#This Row],[Date]])</f>
        <v>2023</v>
      </c>
    </row>
    <row r="7729" spans="1:19" x14ac:dyDescent="0.2">
      <c r="A7729">
        <v>7701</v>
      </c>
      <c r="B7729" s="1">
        <v>44986</v>
      </c>
      <c r="C7729" t="s">
        <v>261</v>
      </c>
      <c r="D7729" t="s">
        <v>197</v>
      </c>
      <c r="E7729">
        <v>1</v>
      </c>
      <c r="F7729" t="s">
        <v>214</v>
      </c>
      <c r="G7729" t="s">
        <v>721</v>
      </c>
      <c r="H7729" t="s">
        <v>1795</v>
      </c>
      <c r="M7729" s="2">
        <v>40000</v>
      </c>
      <c r="N7729" s="2">
        <v>69000</v>
      </c>
      <c r="O7729" s="2">
        <f>IF(Tabla1[[#This Row],[Mov]]="VNT",Tabla1[[#This Row],[Sale]]-Tabla1[[#This Row],[Cost]],-Tabla1[[#This Row],[Cost]]*Tabla1[[#This Row],[Cant]])</f>
        <v>-40000</v>
      </c>
      <c r="P7729" s="8">
        <f>IF(Tabla1[[#This Row],[Mov]]="VNT",-Tabla1[[#This Row],[Cant]],Tabla1[[#This Row],[Cant]])</f>
        <v>1</v>
      </c>
      <c r="Q7729" s="8">
        <f>DAY(Tabla1[[#This Row],[Date]])</f>
        <v>1</v>
      </c>
      <c r="R7729" s="8">
        <f>MONTH(Tabla1[[#This Row],[Date]])</f>
        <v>3</v>
      </c>
      <c r="S7729" s="8">
        <f>YEAR(Tabla1[[#This Row],[Date]])</f>
        <v>2023</v>
      </c>
    </row>
    <row r="7730" spans="1:19" x14ac:dyDescent="0.2">
      <c r="A7730">
        <v>7702</v>
      </c>
      <c r="B7730" s="1">
        <v>44986</v>
      </c>
      <c r="C7730" t="s">
        <v>261</v>
      </c>
      <c r="D7730" t="s">
        <v>817</v>
      </c>
      <c r="E7730">
        <v>1</v>
      </c>
      <c r="F7730" t="s">
        <v>214</v>
      </c>
      <c r="G7730" t="s">
        <v>794</v>
      </c>
      <c r="H7730" t="s">
        <v>1345</v>
      </c>
      <c r="M7730" s="2">
        <v>22000</v>
      </c>
      <c r="N7730" s="2">
        <v>55000</v>
      </c>
      <c r="O7730" s="2">
        <f>IF(Tabla1[[#This Row],[Mov]]="VNT",Tabla1[[#This Row],[Sale]]-Tabla1[[#This Row],[Cost]],-Tabla1[[#This Row],[Cost]]*Tabla1[[#This Row],[Cant]])</f>
        <v>-22000</v>
      </c>
      <c r="P7730" s="8">
        <f>IF(Tabla1[[#This Row],[Mov]]="VNT",-Tabla1[[#This Row],[Cant]],Tabla1[[#This Row],[Cant]])</f>
        <v>1</v>
      </c>
      <c r="Q7730" s="8">
        <f>DAY(Tabla1[[#This Row],[Date]])</f>
        <v>1</v>
      </c>
      <c r="R7730" s="8">
        <f>MONTH(Tabla1[[#This Row],[Date]])</f>
        <v>3</v>
      </c>
      <c r="S7730" s="8">
        <f>YEAR(Tabla1[[#This Row],[Date]])</f>
        <v>2023</v>
      </c>
    </row>
    <row r="7731" spans="1:19" x14ac:dyDescent="0.2">
      <c r="A7731">
        <v>7703</v>
      </c>
      <c r="B7731" s="1">
        <v>44986</v>
      </c>
      <c r="C7731" t="s">
        <v>261</v>
      </c>
      <c r="D7731" t="s">
        <v>817</v>
      </c>
      <c r="E7731">
        <v>1</v>
      </c>
      <c r="F7731" t="s">
        <v>214</v>
      </c>
      <c r="G7731" t="s">
        <v>794</v>
      </c>
      <c r="H7731" t="s">
        <v>1345</v>
      </c>
      <c r="M7731" s="2">
        <v>25000</v>
      </c>
      <c r="N7731" s="2">
        <v>55000</v>
      </c>
      <c r="O7731" s="2">
        <f>IF(Tabla1[[#This Row],[Mov]]="VNT",Tabla1[[#This Row],[Sale]]-Tabla1[[#This Row],[Cost]],-Tabla1[[#This Row],[Cost]]*Tabla1[[#This Row],[Cant]])</f>
        <v>-25000</v>
      </c>
      <c r="P7731" s="8">
        <f>IF(Tabla1[[#This Row],[Mov]]="VNT",-Tabla1[[#This Row],[Cant]],Tabla1[[#This Row],[Cant]])</f>
        <v>1</v>
      </c>
      <c r="Q7731" s="8">
        <f>DAY(Tabla1[[#This Row],[Date]])</f>
        <v>1</v>
      </c>
      <c r="R7731" s="8">
        <f>MONTH(Tabla1[[#This Row],[Date]])</f>
        <v>3</v>
      </c>
      <c r="S7731" s="8">
        <f>YEAR(Tabla1[[#This Row],[Date]])</f>
        <v>2023</v>
      </c>
    </row>
    <row r="7732" spans="1:19" x14ac:dyDescent="0.2">
      <c r="A7732">
        <v>7704</v>
      </c>
      <c r="B7732" s="1">
        <v>44986</v>
      </c>
      <c r="C7732" t="s">
        <v>261</v>
      </c>
      <c r="D7732" t="s">
        <v>817</v>
      </c>
      <c r="E7732">
        <v>1</v>
      </c>
      <c r="F7732" t="s">
        <v>214</v>
      </c>
      <c r="G7732" t="s">
        <v>794</v>
      </c>
      <c r="H7732" t="s">
        <v>1260</v>
      </c>
      <c r="M7732" s="2">
        <v>58000</v>
      </c>
      <c r="N7732" s="2">
        <v>89000</v>
      </c>
      <c r="O7732" s="2">
        <f>IF(Tabla1[[#This Row],[Mov]]="VNT",Tabla1[[#This Row],[Sale]]-Tabla1[[#This Row],[Cost]],-Tabla1[[#This Row],[Cost]]*Tabla1[[#This Row],[Cant]])</f>
        <v>-58000</v>
      </c>
      <c r="P7732" s="8">
        <f>IF(Tabla1[[#This Row],[Mov]]="VNT",-Tabla1[[#This Row],[Cant]],Tabla1[[#This Row],[Cant]])</f>
        <v>1</v>
      </c>
      <c r="Q7732" s="8">
        <f>DAY(Tabla1[[#This Row],[Date]])</f>
        <v>1</v>
      </c>
      <c r="R7732" s="8">
        <f>MONTH(Tabla1[[#This Row],[Date]])</f>
        <v>3</v>
      </c>
      <c r="S7732" s="8">
        <f>YEAR(Tabla1[[#This Row],[Date]])</f>
        <v>2023</v>
      </c>
    </row>
    <row r="7733" spans="1:19" x14ac:dyDescent="0.2">
      <c r="A7733">
        <v>7705</v>
      </c>
      <c r="B7733" s="1">
        <v>44987</v>
      </c>
      <c r="C7733" t="s">
        <v>261</v>
      </c>
      <c r="D7733" t="s">
        <v>892</v>
      </c>
      <c r="E7733">
        <v>1</v>
      </c>
      <c r="F7733" t="s">
        <v>386</v>
      </c>
      <c r="G7733" t="s">
        <v>262</v>
      </c>
      <c r="H7733" t="s">
        <v>2728</v>
      </c>
      <c r="M7733" s="2">
        <v>80000</v>
      </c>
      <c r="N7733" s="2">
        <v>140000</v>
      </c>
      <c r="O7733" s="2">
        <f>IF(Tabla1[[#This Row],[Mov]]="VNT",Tabla1[[#This Row],[Sale]]-Tabla1[[#This Row],[Cost]],-Tabla1[[#This Row],[Cost]]*Tabla1[[#This Row],[Cant]])</f>
        <v>-80000</v>
      </c>
      <c r="P7733" s="8">
        <f>IF(Tabla1[[#This Row],[Mov]]="VNT",-Tabla1[[#This Row],[Cant]],Tabla1[[#This Row],[Cant]])</f>
        <v>1</v>
      </c>
      <c r="Q7733" s="8">
        <f>DAY(Tabla1[[#This Row],[Date]])</f>
        <v>2</v>
      </c>
      <c r="R7733" s="8">
        <f>MONTH(Tabla1[[#This Row],[Date]])</f>
        <v>3</v>
      </c>
      <c r="S7733" s="8">
        <f>YEAR(Tabla1[[#This Row],[Date]])</f>
        <v>2023</v>
      </c>
    </row>
    <row r="7734" spans="1:19" x14ac:dyDescent="0.2">
      <c r="A7734">
        <v>7706</v>
      </c>
      <c r="B7734" s="1">
        <v>44987</v>
      </c>
      <c r="C7734" t="s">
        <v>261</v>
      </c>
      <c r="D7734" t="s">
        <v>892</v>
      </c>
      <c r="E7734">
        <v>1</v>
      </c>
      <c r="F7734" t="s">
        <v>386</v>
      </c>
      <c r="G7734" t="s">
        <v>272</v>
      </c>
      <c r="H7734" t="s">
        <v>311</v>
      </c>
      <c r="M7734" s="2">
        <v>65000</v>
      </c>
      <c r="N7734" s="2">
        <v>125000</v>
      </c>
      <c r="O7734" s="2">
        <f>IF(Tabla1[[#This Row],[Mov]]="VNT",Tabla1[[#This Row],[Sale]]-Tabla1[[#This Row],[Cost]],-Tabla1[[#This Row],[Cost]]*Tabla1[[#This Row],[Cant]])</f>
        <v>-65000</v>
      </c>
      <c r="P7734" s="8">
        <f>IF(Tabla1[[#This Row],[Mov]]="VNT",-Tabla1[[#This Row],[Cant]],Tabla1[[#This Row],[Cant]])</f>
        <v>1</v>
      </c>
      <c r="Q7734" s="8">
        <f>DAY(Tabla1[[#This Row],[Date]])</f>
        <v>2</v>
      </c>
      <c r="R7734" s="8">
        <f>MONTH(Tabla1[[#This Row],[Date]])</f>
        <v>3</v>
      </c>
      <c r="S7734" s="8">
        <f>YEAR(Tabla1[[#This Row],[Date]])</f>
        <v>2023</v>
      </c>
    </row>
    <row r="7735" spans="1:19" x14ac:dyDescent="0.2">
      <c r="A7735">
        <v>7707</v>
      </c>
      <c r="B7735" s="1">
        <v>44987</v>
      </c>
      <c r="C7735" t="s">
        <v>261</v>
      </c>
      <c r="D7735" t="s">
        <v>2314</v>
      </c>
      <c r="E7735">
        <v>2</v>
      </c>
      <c r="F7735" t="s">
        <v>628</v>
      </c>
      <c r="G7735" t="s">
        <v>266</v>
      </c>
      <c r="H7735" t="s">
        <v>769</v>
      </c>
      <c r="M7735" s="2">
        <v>27000</v>
      </c>
      <c r="N7735" s="2">
        <v>50000</v>
      </c>
      <c r="O7735" s="2">
        <f>IF(Tabla1[[#This Row],[Mov]]="VNT",Tabla1[[#This Row],[Sale]]-Tabla1[[#This Row],[Cost]],-Tabla1[[#This Row],[Cost]]*Tabla1[[#This Row],[Cant]])</f>
        <v>-54000</v>
      </c>
      <c r="P7735" s="8">
        <f>IF(Tabla1[[#This Row],[Mov]]="VNT",-Tabla1[[#This Row],[Cant]],Tabla1[[#This Row],[Cant]])</f>
        <v>2</v>
      </c>
      <c r="Q7735" s="8">
        <f>DAY(Tabla1[[#This Row],[Date]])</f>
        <v>2</v>
      </c>
      <c r="R7735" s="8">
        <f>MONTH(Tabla1[[#This Row],[Date]])</f>
        <v>3</v>
      </c>
      <c r="S7735" s="8">
        <f>YEAR(Tabla1[[#This Row],[Date]])</f>
        <v>2023</v>
      </c>
    </row>
    <row r="7736" spans="1:19" x14ac:dyDescent="0.2">
      <c r="A7736">
        <v>7708</v>
      </c>
      <c r="B7736" s="1">
        <v>44987</v>
      </c>
      <c r="C7736" t="s">
        <v>261</v>
      </c>
      <c r="D7736" t="s">
        <v>2314</v>
      </c>
      <c r="E7736">
        <v>2</v>
      </c>
      <c r="F7736" t="s">
        <v>26</v>
      </c>
      <c r="G7736" t="s">
        <v>266</v>
      </c>
      <c r="H7736" t="s">
        <v>2503</v>
      </c>
      <c r="M7736" s="2">
        <v>23000</v>
      </c>
      <c r="N7736" s="2">
        <v>50000</v>
      </c>
      <c r="O7736" s="2">
        <f>IF(Tabla1[[#This Row],[Mov]]="VNT",Tabla1[[#This Row],[Sale]]-Tabla1[[#This Row],[Cost]],-Tabla1[[#This Row],[Cost]]*Tabla1[[#This Row],[Cant]])</f>
        <v>-46000</v>
      </c>
      <c r="P7736" s="8">
        <f>IF(Tabla1[[#This Row],[Mov]]="VNT",-Tabla1[[#This Row],[Cant]],Tabla1[[#This Row],[Cant]])</f>
        <v>2</v>
      </c>
      <c r="Q7736" s="8">
        <f>DAY(Tabla1[[#This Row],[Date]])</f>
        <v>2</v>
      </c>
      <c r="R7736" s="8">
        <f>MONTH(Tabla1[[#This Row],[Date]])</f>
        <v>3</v>
      </c>
      <c r="S7736" s="8">
        <f>YEAR(Tabla1[[#This Row],[Date]])</f>
        <v>2023</v>
      </c>
    </row>
    <row r="7737" spans="1:19" x14ac:dyDescent="0.2">
      <c r="A7737">
        <v>7709</v>
      </c>
      <c r="B7737" s="1">
        <v>44987</v>
      </c>
      <c r="C7737" t="s">
        <v>261</v>
      </c>
      <c r="D7737" t="s">
        <v>1767</v>
      </c>
      <c r="E7737">
        <v>3</v>
      </c>
      <c r="F7737" t="s">
        <v>849</v>
      </c>
      <c r="G7737" t="s">
        <v>1765</v>
      </c>
      <c r="H7737" t="s">
        <v>2631</v>
      </c>
      <c r="M7737" s="2">
        <v>45000</v>
      </c>
      <c r="N7737" s="2">
        <v>69000</v>
      </c>
      <c r="O7737" s="2">
        <f>IF(Tabla1[[#This Row],[Mov]]="VNT",Tabla1[[#This Row],[Sale]]-Tabla1[[#This Row],[Cost]],-Tabla1[[#This Row],[Cost]]*Tabla1[[#This Row],[Cant]])</f>
        <v>-135000</v>
      </c>
      <c r="P7737" s="8">
        <f>IF(Tabla1[[#This Row],[Mov]]="VNT",-Tabla1[[#This Row],[Cant]],Tabla1[[#This Row],[Cant]])</f>
        <v>3</v>
      </c>
      <c r="Q7737" s="8">
        <f>DAY(Tabla1[[#This Row],[Date]])</f>
        <v>2</v>
      </c>
      <c r="R7737" s="8">
        <f>MONTH(Tabla1[[#This Row],[Date]])</f>
        <v>3</v>
      </c>
      <c r="S7737" s="8">
        <f>YEAR(Tabla1[[#This Row],[Date]])</f>
        <v>2023</v>
      </c>
    </row>
    <row r="7738" spans="1:19" x14ac:dyDescent="0.2">
      <c r="A7738">
        <v>7710</v>
      </c>
      <c r="B7738" s="1">
        <v>44987</v>
      </c>
      <c r="C7738" t="s">
        <v>261</v>
      </c>
      <c r="D7738" t="s">
        <v>817</v>
      </c>
      <c r="E7738">
        <v>2</v>
      </c>
      <c r="F7738" t="s">
        <v>48</v>
      </c>
      <c r="G7738" t="s">
        <v>1301</v>
      </c>
      <c r="H7738" t="s">
        <v>1302</v>
      </c>
      <c r="M7738" s="2">
        <v>28000</v>
      </c>
      <c r="N7738" s="2">
        <v>59000</v>
      </c>
      <c r="O7738" s="2">
        <f>IF(Tabla1[[#This Row],[Mov]]="VNT",Tabla1[[#This Row],[Sale]]-Tabla1[[#This Row],[Cost]],-Tabla1[[#This Row],[Cost]]*Tabla1[[#This Row],[Cant]])</f>
        <v>-56000</v>
      </c>
      <c r="P7738" s="8">
        <f>IF(Tabla1[[#This Row],[Mov]]="VNT",-Tabla1[[#This Row],[Cant]],Tabla1[[#This Row],[Cant]])</f>
        <v>2</v>
      </c>
      <c r="Q7738" s="8">
        <f>DAY(Tabla1[[#This Row],[Date]])</f>
        <v>2</v>
      </c>
      <c r="R7738" s="8">
        <f>MONTH(Tabla1[[#This Row],[Date]])</f>
        <v>3</v>
      </c>
      <c r="S7738" s="8">
        <f>YEAR(Tabla1[[#This Row],[Date]])</f>
        <v>2023</v>
      </c>
    </row>
    <row r="7739" spans="1:19" x14ac:dyDescent="0.2">
      <c r="A7739">
        <v>7711</v>
      </c>
      <c r="B7739" s="1">
        <v>44987</v>
      </c>
      <c r="C7739" t="s">
        <v>261</v>
      </c>
      <c r="D7739" t="s">
        <v>817</v>
      </c>
      <c r="E7739">
        <v>6</v>
      </c>
      <c r="F7739" t="s">
        <v>2363</v>
      </c>
      <c r="G7739" t="s">
        <v>266</v>
      </c>
      <c r="H7739" t="s">
        <v>1173</v>
      </c>
      <c r="M7739" s="2">
        <v>3500</v>
      </c>
      <c r="N7739" s="2">
        <v>8000</v>
      </c>
      <c r="O7739" s="2">
        <f>IF(Tabla1[[#This Row],[Mov]]="VNT",Tabla1[[#This Row],[Sale]]-Tabla1[[#This Row],[Cost]],-Tabla1[[#This Row],[Cost]]*Tabla1[[#This Row],[Cant]])</f>
        <v>-21000</v>
      </c>
      <c r="P7739" s="8">
        <f>IF(Tabla1[[#This Row],[Mov]]="VNT",-Tabla1[[#This Row],[Cant]],Tabla1[[#This Row],[Cant]])</f>
        <v>6</v>
      </c>
      <c r="Q7739" s="8">
        <f>DAY(Tabla1[[#This Row],[Date]])</f>
        <v>2</v>
      </c>
      <c r="R7739" s="8">
        <f>MONTH(Tabla1[[#This Row],[Date]])</f>
        <v>3</v>
      </c>
      <c r="S7739" s="8">
        <f>YEAR(Tabla1[[#This Row],[Date]])</f>
        <v>2023</v>
      </c>
    </row>
    <row r="7740" spans="1:19" x14ac:dyDescent="0.2">
      <c r="A7740">
        <v>7712</v>
      </c>
      <c r="B7740" s="1">
        <v>44987</v>
      </c>
      <c r="C7740" t="s">
        <v>261</v>
      </c>
      <c r="D7740" t="s">
        <v>817</v>
      </c>
      <c r="E7740">
        <v>1</v>
      </c>
      <c r="F7740" t="s">
        <v>2046</v>
      </c>
      <c r="G7740" t="s">
        <v>266</v>
      </c>
      <c r="H7740" t="s">
        <v>2740</v>
      </c>
      <c r="M7740" s="2">
        <v>28000</v>
      </c>
      <c r="N7740" s="2">
        <v>55000</v>
      </c>
      <c r="O7740" s="2">
        <f>IF(Tabla1[[#This Row],[Mov]]="VNT",Tabla1[[#This Row],[Sale]]-Tabla1[[#This Row],[Cost]],-Tabla1[[#This Row],[Cost]]*Tabla1[[#This Row],[Cant]])</f>
        <v>-28000</v>
      </c>
      <c r="P7740" s="8">
        <f>IF(Tabla1[[#This Row],[Mov]]="VNT",-Tabla1[[#This Row],[Cant]],Tabla1[[#This Row],[Cant]])</f>
        <v>1</v>
      </c>
      <c r="Q7740" s="8">
        <f>DAY(Tabla1[[#This Row],[Date]])</f>
        <v>2</v>
      </c>
      <c r="R7740" s="8">
        <f>MONTH(Tabla1[[#This Row],[Date]])</f>
        <v>3</v>
      </c>
      <c r="S7740" s="8">
        <f>YEAR(Tabla1[[#This Row],[Date]])</f>
        <v>2023</v>
      </c>
    </row>
    <row r="7741" spans="1:19" x14ac:dyDescent="0.2">
      <c r="A7741">
        <v>7713</v>
      </c>
      <c r="B7741" s="1">
        <v>44987</v>
      </c>
      <c r="C7741" t="s">
        <v>261</v>
      </c>
      <c r="D7741" t="s">
        <v>817</v>
      </c>
      <c r="E7741">
        <v>1</v>
      </c>
      <c r="F7741" t="s">
        <v>2046</v>
      </c>
      <c r="G7741" t="s">
        <v>266</v>
      </c>
      <c r="H7741" t="s">
        <v>2615</v>
      </c>
      <c r="M7741" s="2">
        <v>20000</v>
      </c>
      <c r="N7741" s="2">
        <v>35000</v>
      </c>
      <c r="O7741" s="2">
        <f>IF(Tabla1[[#This Row],[Mov]]="VNT",Tabla1[[#This Row],[Sale]]-Tabla1[[#This Row],[Cost]],-Tabla1[[#This Row],[Cost]]*Tabla1[[#This Row],[Cant]])</f>
        <v>-20000</v>
      </c>
      <c r="P7741" s="8">
        <f>IF(Tabla1[[#This Row],[Mov]]="VNT",-Tabla1[[#This Row],[Cant]],Tabla1[[#This Row],[Cant]])</f>
        <v>1</v>
      </c>
      <c r="Q7741" s="8">
        <f>DAY(Tabla1[[#This Row],[Date]])</f>
        <v>2</v>
      </c>
      <c r="R7741" s="8">
        <f>MONTH(Tabla1[[#This Row],[Date]])</f>
        <v>3</v>
      </c>
      <c r="S7741" s="8">
        <f>YEAR(Tabla1[[#This Row],[Date]])</f>
        <v>2023</v>
      </c>
    </row>
    <row r="7742" spans="1:19" x14ac:dyDescent="0.2">
      <c r="A7742">
        <v>7714</v>
      </c>
      <c r="B7742" s="1">
        <v>44987</v>
      </c>
      <c r="C7742" t="s">
        <v>261</v>
      </c>
      <c r="D7742" t="s">
        <v>1569</v>
      </c>
      <c r="E7742">
        <v>2</v>
      </c>
      <c r="F7742" t="s">
        <v>891</v>
      </c>
      <c r="G7742" t="s">
        <v>284</v>
      </c>
      <c r="H7742" t="s">
        <v>2741</v>
      </c>
      <c r="M7742" s="2">
        <v>3300</v>
      </c>
      <c r="N7742" s="2">
        <v>10000</v>
      </c>
      <c r="O7742" s="2">
        <f>IF(Tabla1[[#This Row],[Mov]]="VNT",Tabla1[[#This Row],[Sale]]-Tabla1[[#This Row],[Cost]],-Tabla1[[#This Row],[Cost]]*Tabla1[[#This Row],[Cant]])</f>
        <v>-6600</v>
      </c>
      <c r="P7742" s="8">
        <f>IF(Tabla1[[#This Row],[Mov]]="VNT",-Tabla1[[#This Row],[Cant]],Tabla1[[#This Row],[Cant]])</f>
        <v>2</v>
      </c>
      <c r="Q7742" s="8">
        <f>DAY(Tabla1[[#This Row],[Date]])</f>
        <v>2</v>
      </c>
      <c r="R7742" s="8">
        <f>MONTH(Tabla1[[#This Row],[Date]])</f>
        <v>3</v>
      </c>
      <c r="S7742" s="8">
        <f>YEAR(Tabla1[[#This Row],[Date]])</f>
        <v>2023</v>
      </c>
    </row>
    <row r="7743" spans="1:19" x14ac:dyDescent="0.2">
      <c r="A7743">
        <v>7715</v>
      </c>
      <c r="B7743" s="1">
        <v>44987</v>
      </c>
      <c r="C7743" t="s">
        <v>261</v>
      </c>
      <c r="D7743" t="s">
        <v>1569</v>
      </c>
      <c r="E7743">
        <v>2</v>
      </c>
      <c r="F7743" t="s">
        <v>2134</v>
      </c>
      <c r="G7743" t="s">
        <v>266</v>
      </c>
      <c r="H7743" t="s">
        <v>2698</v>
      </c>
      <c r="M7743" s="2">
        <v>6500</v>
      </c>
      <c r="N7743" s="2">
        <v>15000</v>
      </c>
      <c r="O7743" s="2">
        <f>IF(Tabla1[[#This Row],[Mov]]="VNT",Tabla1[[#This Row],[Sale]]-Tabla1[[#This Row],[Cost]],-Tabla1[[#This Row],[Cost]]*Tabla1[[#This Row],[Cant]])</f>
        <v>-13000</v>
      </c>
      <c r="P7743" s="8">
        <f>IF(Tabla1[[#This Row],[Mov]]="VNT",-Tabla1[[#This Row],[Cant]],Tabla1[[#This Row],[Cant]])</f>
        <v>2</v>
      </c>
      <c r="Q7743" s="8">
        <f>DAY(Tabla1[[#This Row],[Date]])</f>
        <v>2</v>
      </c>
      <c r="R7743" s="8">
        <f>MONTH(Tabla1[[#This Row],[Date]])</f>
        <v>3</v>
      </c>
      <c r="S7743" s="8">
        <f>YEAR(Tabla1[[#This Row],[Date]])</f>
        <v>2023</v>
      </c>
    </row>
    <row r="7744" spans="1:19" x14ac:dyDescent="0.2">
      <c r="A7744">
        <v>7716</v>
      </c>
      <c r="B7744" s="1">
        <v>44987</v>
      </c>
      <c r="C7744" t="s">
        <v>261</v>
      </c>
      <c r="D7744" t="s">
        <v>1569</v>
      </c>
      <c r="E7744">
        <v>1</v>
      </c>
      <c r="F7744" t="s">
        <v>1545</v>
      </c>
      <c r="G7744" t="s">
        <v>284</v>
      </c>
      <c r="H7744" t="s">
        <v>2742</v>
      </c>
      <c r="M7744" s="2">
        <v>18000</v>
      </c>
      <c r="N7744" s="2">
        <v>35000</v>
      </c>
      <c r="O7744" s="2">
        <f>IF(Tabla1[[#This Row],[Mov]]="VNT",Tabla1[[#This Row],[Sale]]-Tabla1[[#This Row],[Cost]],-Tabla1[[#This Row],[Cost]]*Tabla1[[#This Row],[Cant]])</f>
        <v>-18000</v>
      </c>
      <c r="P7744" s="8">
        <f>IF(Tabla1[[#This Row],[Mov]]="VNT",-Tabla1[[#This Row],[Cant]],Tabla1[[#This Row],[Cant]])</f>
        <v>1</v>
      </c>
      <c r="Q7744" s="8">
        <f>DAY(Tabla1[[#This Row],[Date]])</f>
        <v>2</v>
      </c>
      <c r="R7744" s="8">
        <f>MONTH(Tabla1[[#This Row],[Date]])</f>
        <v>3</v>
      </c>
      <c r="S7744" s="8">
        <f>YEAR(Tabla1[[#This Row],[Date]])</f>
        <v>2023</v>
      </c>
    </row>
    <row r="7745" spans="1:19" x14ac:dyDescent="0.2">
      <c r="A7745">
        <v>7717</v>
      </c>
      <c r="B7745" s="1">
        <v>44987</v>
      </c>
      <c r="C7745" t="s">
        <v>261</v>
      </c>
      <c r="D7745" t="s">
        <v>1569</v>
      </c>
      <c r="E7745">
        <v>7</v>
      </c>
      <c r="F7745" t="s">
        <v>586</v>
      </c>
      <c r="G7745" t="s">
        <v>589</v>
      </c>
      <c r="H7745" t="s">
        <v>1173</v>
      </c>
      <c r="M7745" s="2">
        <v>5500</v>
      </c>
      <c r="N7745" s="2">
        <v>20000</v>
      </c>
      <c r="O7745" s="2">
        <f>IF(Tabla1[[#This Row],[Mov]]="VNT",Tabla1[[#This Row],[Sale]]-Tabla1[[#This Row],[Cost]],-Tabla1[[#This Row],[Cost]]*Tabla1[[#This Row],[Cant]])</f>
        <v>-38500</v>
      </c>
      <c r="P7745" s="8">
        <f>IF(Tabla1[[#This Row],[Mov]]="VNT",-Tabla1[[#This Row],[Cant]],Tabla1[[#This Row],[Cant]])</f>
        <v>7</v>
      </c>
      <c r="Q7745" s="8">
        <f>DAY(Tabla1[[#This Row],[Date]])</f>
        <v>2</v>
      </c>
      <c r="R7745" s="8">
        <f>MONTH(Tabla1[[#This Row],[Date]])</f>
        <v>3</v>
      </c>
      <c r="S7745" s="8">
        <f>YEAR(Tabla1[[#This Row],[Date]])</f>
        <v>2023</v>
      </c>
    </row>
    <row r="7746" spans="1:19" x14ac:dyDescent="0.2">
      <c r="A7746">
        <v>7718</v>
      </c>
      <c r="B7746" s="1">
        <v>44987</v>
      </c>
      <c r="C7746" t="s">
        <v>261</v>
      </c>
      <c r="D7746" t="s">
        <v>1767</v>
      </c>
      <c r="E7746">
        <v>1</v>
      </c>
      <c r="F7746" t="s">
        <v>2627</v>
      </c>
      <c r="G7746" t="s">
        <v>1765</v>
      </c>
      <c r="H7746" t="s">
        <v>2738</v>
      </c>
      <c r="M7746" s="2">
        <v>215000</v>
      </c>
      <c r="N7746" s="2">
        <v>290000</v>
      </c>
      <c r="O7746" s="2">
        <f>IF(Tabla1[[#This Row],[Mov]]="VNT",Tabla1[[#This Row],[Sale]]-Tabla1[[#This Row],[Cost]],-Tabla1[[#This Row],[Cost]]*Tabla1[[#This Row],[Cant]])</f>
        <v>-215000</v>
      </c>
      <c r="P7746" s="8">
        <f>IF(Tabla1[[#This Row],[Mov]]="VNT",-Tabla1[[#This Row],[Cant]],Tabla1[[#This Row],[Cant]])</f>
        <v>1</v>
      </c>
      <c r="Q7746" s="8">
        <f>DAY(Tabla1[[#This Row],[Date]])</f>
        <v>2</v>
      </c>
      <c r="R7746" s="8">
        <f>MONTH(Tabla1[[#This Row],[Date]])</f>
        <v>3</v>
      </c>
      <c r="S7746" s="8">
        <f>YEAR(Tabla1[[#This Row],[Date]])</f>
        <v>2023</v>
      </c>
    </row>
    <row r="7747" spans="1:19" x14ac:dyDescent="0.2">
      <c r="A7747">
        <v>7719</v>
      </c>
      <c r="B7747" s="1">
        <v>44987</v>
      </c>
      <c r="C7747" t="s">
        <v>261</v>
      </c>
      <c r="D7747" t="s">
        <v>1767</v>
      </c>
      <c r="E7747">
        <v>1</v>
      </c>
      <c r="F7747" t="s">
        <v>2736</v>
      </c>
      <c r="G7747" t="s">
        <v>266</v>
      </c>
      <c r="H7747" t="s">
        <v>2652</v>
      </c>
      <c r="M7747" s="2">
        <v>57000</v>
      </c>
      <c r="N7747" s="2">
        <v>99000</v>
      </c>
      <c r="O7747" s="2">
        <f>IF(Tabla1[[#This Row],[Mov]]="VNT",Tabla1[[#This Row],[Sale]]-Tabla1[[#This Row],[Cost]],-Tabla1[[#This Row],[Cost]]*Tabla1[[#This Row],[Cant]])</f>
        <v>-57000</v>
      </c>
      <c r="P7747" s="8">
        <f>IF(Tabla1[[#This Row],[Mov]]="VNT",-Tabla1[[#This Row],[Cant]],Tabla1[[#This Row],[Cant]])</f>
        <v>1</v>
      </c>
      <c r="Q7747" s="8">
        <f>DAY(Tabla1[[#This Row],[Date]])</f>
        <v>2</v>
      </c>
      <c r="R7747" s="8">
        <f>MONTH(Tabla1[[#This Row],[Date]])</f>
        <v>3</v>
      </c>
      <c r="S7747" s="8">
        <f>YEAR(Tabla1[[#This Row],[Date]])</f>
        <v>2023</v>
      </c>
    </row>
    <row r="7748" spans="1:19" x14ac:dyDescent="0.2">
      <c r="A7748">
        <v>7720</v>
      </c>
      <c r="B7748" s="1">
        <v>44987</v>
      </c>
      <c r="C7748" t="s">
        <v>261</v>
      </c>
      <c r="D7748" t="s">
        <v>1767</v>
      </c>
      <c r="E7748">
        <v>1</v>
      </c>
      <c r="F7748" t="s">
        <v>2736</v>
      </c>
      <c r="G7748" t="s">
        <v>266</v>
      </c>
      <c r="H7748" t="s">
        <v>2737</v>
      </c>
      <c r="M7748" s="2">
        <v>68000</v>
      </c>
      <c r="N7748" s="2">
        <v>99000</v>
      </c>
      <c r="O7748" s="2">
        <f>IF(Tabla1[[#This Row],[Mov]]="VNT",Tabla1[[#This Row],[Sale]]-Tabla1[[#This Row],[Cost]],-Tabla1[[#This Row],[Cost]]*Tabla1[[#This Row],[Cant]])</f>
        <v>-68000</v>
      </c>
      <c r="P7748" s="8">
        <f>IF(Tabla1[[#This Row],[Mov]]="VNT",-Tabla1[[#This Row],[Cant]],Tabla1[[#This Row],[Cant]])</f>
        <v>1</v>
      </c>
      <c r="Q7748" s="8">
        <f>DAY(Tabla1[[#This Row],[Date]])</f>
        <v>2</v>
      </c>
      <c r="R7748" s="8">
        <f>MONTH(Tabla1[[#This Row],[Date]])</f>
        <v>3</v>
      </c>
      <c r="S7748" s="8">
        <f>YEAR(Tabla1[[#This Row],[Date]])</f>
        <v>2023</v>
      </c>
    </row>
    <row r="7749" spans="1:19" x14ac:dyDescent="0.2">
      <c r="A7749">
        <v>7721</v>
      </c>
      <c r="B7749" s="1">
        <v>44987</v>
      </c>
      <c r="C7749" t="s">
        <v>261</v>
      </c>
      <c r="D7749" t="s">
        <v>1767</v>
      </c>
      <c r="E7749">
        <v>1</v>
      </c>
      <c r="F7749" t="s">
        <v>2669</v>
      </c>
      <c r="G7749" t="s">
        <v>2662</v>
      </c>
      <c r="H7749" t="s">
        <v>2668</v>
      </c>
      <c r="M7749" s="2">
        <v>25000</v>
      </c>
      <c r="N7749" s="2">
        <v>55000</v>
      </c>
      <c r="O7749" s="2">
        <f>IF(Tabla1[[#This Row],[Mov]]="VNT",Tabla1[[#This Row],[Sale]]-Tabla1[[#This Row],[Cost]],-Tabla1[[#This Row],[Cost]]*Tabla1[[#This Row],[Cant]])</f>
        <v>-25000</v>
      </c>
      <c r="P7749" s="8">
        <f>IF(Tabla1[[#This Row],[Mov]]="VNT",-Tabla1[[#This Row],[Cant]],Tabla1[[#This Row],[Cant]])</f>
        <v>1</v>
      </c>
      <c r="Q7749" s="8">
        <f>DAY(Tabla1[[#This Row],[Date]])</f>
        <v>2</v>
      </c>
      <c r="R7749" s="8">
        <f>MONTH(Tabla1[[#This Row],[Date]])</f>
        <v>3</v>
      </c>
      <c r="S7749" s="8">
        <f>YEAR(Tabla1[[#This Row],[Date]])</f>
        <v>2023</v>
      </c>
    </row>
    <row r="7750" spans="1:19" x14ac:dyDescent="0.2">
      <c r="A7750">
        <v>7722</v>
      </c>
      <c r="B7750" s="1">
        <v>44987</v>
      </c>
      <c r="C7750" t="s">
        <v>261</v>
      </c>
      <c r="D7750" t="s">
        <v>1767</v>
      </c>
      <c r="E7750">
        <v>1</v>
      </c>
      <c r="F7750" t="s">
        <v>2046</v>
      </c>
      <c r="G7750" t="s">
        <v>266</v>
      </c>
      <c r="H7750" t="s">
        <v>2743</v>
      </c>
      <c r="M7750" s="2">
        <v>20000</v>
      </c>
      <c r="N7750" s="2">
        <v>35000</v>
      </c>
      <c r="O7750" s="2">
        <f>IF(Tabla1[[#This Row],[Mov]]="VNT",Tabla1[[#This Row],[Sale]]-Tabla1[[#This Row],[Cost]],-Tabla1[[#This Row],[Cost]]*Tabla1[[#This Row],[Cant]])</f>
        <v>-20000</v>
      </c>
      <c r="P7750" s="8">
        <f>IF(Tabla1[[#This Row],[Mov]]="VNT",-Tabla1[[#This Row],[Cant]],Tabla1[[#This Row],[Cant]])</f>
        <v>1</v>
      </c>
      <c r="Q7750" s="8">
        <f>DAY(Tabla1[[#This Row],[Date]])</f>
        <v>2</v>
      </c>
      <c r="R7750" s="8">
        <f>MONTH(Tabla1[[#This Row],[Date]])</f>
        <v>3</v>
      </c>
      <c r="S7750" s="8">
        <f>YEAR(Tabla1[[#This Row],[Date]])</f>
        <v>2023</v>
      </c>
    </row>
    <row r="7751" spans="1:19" x14ac:dyDescent="0.2">
      <c r="A7751">
        <v>7723</v>
      </c>
      <c r="B7751" s="1">
        <v>44989</v>
      </c>
      <c r="C7751" t="s">
        <v>261</v>
      </c>
      <c r="D7751" t="s">
        <v>892</v>
      </c>
      <c r="E7751">
        <v>1</v>
      </c>
      <c r="F7751" t="s">
        <v>386</v>
      </c>
      <c r="G7751" t="s">
        <v>272</v>
      </c>
      <c r="H7751" t="s">
        <v>319</v>
      </c>
      <c r="M7751" s="2">
        <v>58000</v>
      </c>
      <c r="N7751" s="2">
        <v>110000</v>
      </c>
      <c r="O7751" s="2">
        <f>IF(Tabla1[[#This Row],[Mov]]="VNT",Tabla1[[#This Row],[Sale]]-Tabla1[[#This Row],[Cost]],-Tabla1[[#This Row],[Cost]]*Tabla1[[#This Row],[Cant]])</f>
        <v>-58000</v>
      </c>
      <c r="P7751" s="8">
        <f>IF(Tabla1[[#This Row],[Mov]]="VNT",-Tabla1[[#This Row],[Cant]],Tabla1[[#This Row],[Cant]])</f>
        <v>1</v>
      </c>
      <c r="Q7751" s="8">
        <f>DAY(Tabla1[[#This Row],[Date]])</f>
        <v>4</v>
      </c>
      <c r="R7751" s="8">
        <f>MONTH(Tabla1[[#This Row],[Date]])</f>
        <v>3</v>
      </c>
      <c r="S7751" s="8">
        <f>YEAR(Tabla1[[#This Row],[Date]])</f>
        <v>2023</v>
      </c>
    </row>
    <row r="7752" spans="1:19" x14ac:dyDescent="0.2">
      <c r="A7752">
        <v>7724</v>
      </c>
      <c r="B7752" s="1">
        <v>44989</v>
      </c>
      <c r="C7752" t="s">
        <v>261</v>
      </c>
      <c r="D7752" t="s">
        <v>892</v>
      </c>
      <c r="E7752">
        <v>1</v>
      </c>
      <c r="F7752" t="s">
        <v>386</v>
      </c>
      <c r="G7752" t="s">
        <v>272</v>
      </c>
      <c r="H7752" t="s">
        <v>317</v>
      </c>
      <c r="M7752" s="2">
        <v>60000</v>
      </c>
      <c r="N7752" s="2">
        <v>115000</v>
      </c>
      <c r="O7752" s="2">
        <f>IF(Tabla1[[#This Row],[Mov]]="VNT",Tabla1[[#This Row],[Sale]]-Tabla1[[#This Row],[Cost]],-Tabla1[[#This Row],[Cost]]*Tabla1[[#This Row],[Cant]])</f>
        <v>-60000</v>
      </c>
      <c r="P7752" s="8">
        <f>IF(Tabla1[[#This Row],[Mov]]="VNT",-Tabla1[[#This Row],[Cant]],Tabla1[[#This Row],[Cant]])</f>
        <v>1</v>
      </c>
      <c r="Q7752" s="8">
        <f>DAY(Tabla1[[#This Row],[Date]])</f>
        <v>4</v>
      </c>
      <c r="R7752" s="8">
        <f>MONTH(Tabla1[[#This Row],[Date]])</f>
        <v>3</v>
      </c>
      <c r="S7752" s="8">
        <f>YEAR(Tabla1[[#This Row],[Date]])</f>
        <v>2023</v>
      </c>
    </row>
    <row r="7753" spans="1:19" x14ac:dyDescent="0.2">
      <c r="A7753">
        <v>7725</v>
      </c>
      <c r="B7753" s="1">
        <v>44989</v>
      </c>
      <c r="C7753" t="s">
        <v>261</v>
      </c>
      <c r="D7753" t="s">
        <v>892</v>
      </c>
      <c r="E7753">
        <v>1</v>
      </c>
      <c r="F7753" t="s">
        <v>386</v>
      </c>
      <c r="G7753" t="s">
        <v>272</v>
      </c>
      <c r="H7753" t="s">
        <v>317</v>
      </c>
      <c r="M7753" s="2">
        <v>60000</v>
      </c>
      <c r="N7753" s="2">
        <v>115000</v>
      </c>
      <c r="O7753" s="2">
        <f>IF(Tabla1[[#This Row],[Mov]]="VNT",Tabla1[[#This Row],[Sale]]-Tabla1[[#This Row],[Cost]],-Tabla1[[#This Row],[Cost]]*Tabla1[[#This Row],[Cant]])</f>
        <v>-60000</v>
      </c>
      <c r="P7753" s="8">
        <f>IF(Tabla1[[#This Row],[Mov]]="VNT",-Tabla1[[#This Row],[Cant]],Tabla1[[#This Row],[Cant]])</f>
        <v>1</v>
      </c>
      <c r="Q7753" s="8">
        <f>DAY(Tabla1[[#This Row],[Date]])</f>
        <v>4</v>
      </c>
      <c r="R7753" s="8">
        <f>MONTH(Tabla1[[#This Row],[Date]])</f>
        <v>3</v>
      </c>
      <c r="S7753" s="8">
        <f>YEAR(Tabla1[[#This Row],[Date]])</f>
        <v>2023</v>
      </c>
    </row>
    <row r="7754" spans="1:19" x14ac:dyDescent="0.2">
      <c r="A7754">
        <v>7726</v>
      </c>
      <c r="B7754" s="1">
        <v>44989</v>
      </c>
      <c r="C7754" t="s">
        <v>261</v>
      </c>
      <c r="D7754" t="s">
        <v>892</v>
      </c>
      <c r="E7754">
        <v>1</v>
      </c>
      <c r="F7754" t="s">
        <v>1152</v>
      </c>
      <c r="G7754" t="s">
        <v>272</v>
      </c>
      <c r="H7754" t="s">
        <v>344</v>
      </c>
      <c r="M7754" s="2">
        <v>15000</v>
      </c>
      <c r="N7754" s="2">
        <v>35000</v>
      </c>
      <c r="O7754" s="2">
        <f>IF(Tabla1[[#This Row],[Mov]]="VNT",Tabla1[[#This Row],[Sale]]-Tabla1[[#This Row],[Cost]],-Tabla1[[#This Row],[Cost]]*Tabla1[[#This Row],[Cant]])</f>
        <v>-15000</v>
      </c>
      <c r="P7754" s="8">
        <f>IF(Tabla1[[#This Row],[Mov]]="VNT",-Tabla1[[#This Row],[Cant]],Tabla1[[#This Row],[Cant]])</f>
        <v>1</v>
      </c>
      <c r="Q7754" s="8">
        <f>DAY(Tabla1[[#This Row],[Date]])</f>
        <v>4</v>
      </c>
      <c r="R7754" s="8">
        <f>MONTH(Tabla1[[#This Row],[Date]])</f>
        <v>3</v>
      </c>
      <c r="S7754" s="8">
        <f>YEAR(Tabla1[[#This Row],[Date]])</f>
        <v>2023</v>
      </c>
    </row>
    <row r="7755" spans="1:19" x14ac:dyDescent="0.2">
      <c r="A7755">
        <v>7727</v>
      </c>
      <c r="B7755" s="1">
        <v>44989</v>
      </c>
      <c r="C7755" t="s">
        <v>261</v>
      </c>
      <c r="D7755" t="s">
        <v>1767</v>
      </c>
      <c r="E7755">
        <v>1</v>
      </c>
      <c r="F7755" t="s">
        <v>2043</v>
      </c>
      <c r="G7755" t="s">
        <v>1765</v>
      </c>
      <c r="H7755" t="s">
        <v>2526</v>
      </c>
      <c r="M7755" s="2">
        <v>265000</v>
      </c>
      <c r="N7755" s="2">
        <v>330000</v>
      </c>
      <c r="O7755" s="2">
        <f>IF(Tabla1[[#This Row],[Mov]]="VNT",Tabla1[[#This Row],[Sale]]-Tabla1[[#This Row],[Cost]],-Tabla1[[#This Row],[Cost]]*Tabla1[[#This Row],[Cant]])</f>
        <v>-265000</v>
      </c>
      <c r="P7755" s="8">
        <f>IF(Tabla1[[#This Row],[Mov]]="VNT",-Tabla1[[#This Row],[Cant]],Tabla1[[#This Row],[Cant]])</f>
        <v>1</v>
      </c>
      <c r="Q7755" s="8">
        <f>DAY(Tabla1[[#This Row],[Date]])</f>
        <v>4</v>
      </c>
      <c r="R7755" s="8">
        <f>MONTH(Tabla1[[#This Row],[Date]])</f>
        <v>3</v>
      </c>
      <c r="S7755" s="8">
        <f>YEAR(Tabla1[[#This Row],[Date]])</f>
        <v>2023</v>
      </c>
    </row>
    <row r="7756" spans="1:19" x14ac:dyDescent="0.2">
      <c r="A7756">
        <v>7728</v>
      </c>
      <c r="B7756" s="1">
        <v>44989</v>
      </c>
      <c r="C7756" t="s">
        <v>261</v>
      </c>
      <c r="D7756" t="s">
        <v>1767</v>
      </c>
      <c r="E7756">
        <v>1</v>
      </c>
      <c r="F7756" t="s">
        <v>1102</v>
      </c>
      <c r="G7756" t="s">
        <v>2662</v>
      </c>
      <c r="H7756" t="s">
        <v>2660</v>
      </c>
      <c r="M7756" s="2">
        <v>58000</v>
      </c>
      <c r="N7756" s="2">
        <v>95000</v>
      </c>
      <c r="O7756" s="2">
        <f>IF(Tabla1[[#This Row],[Mov]]="VNT",Tabla1[[#This Row],[Sale]]-Tabla1[[#This Row],[Cost]],-Tabla1[[#This Row],[Cost]]*Tabla1[[#This Row],[Cant]])</f>
        <v>-58000</v>
      </c>
      <c r="P7756" s="8">
        <f>IF(Tabla1[[#This Row],[Mov]]="VNT",-Tabla1[[#This Row],[Cant]],Tabla1[[#This Row],[Cant]])</f>
        <v>1</v>
      </c>
      <c r="Q7756" s="8">
        <f>DAY(Tabla1[[#This Row],[Date]])</f>
        <v>4</v>
      </c>
      <c r="R7756" s="8">
        <f>MONTH(Tabla1[[#This Row],[Date]])</f>
        <v>3</v>
      </c>
      <c r="S7756" s="8">
        <f>YEAR(Tabla1[[#This Row],[Date]])</f>
        <v>2023</v>
      </c>
    </row>
    <row r="7757" spans="1:19" x14ac:dyDescent="0.2">
      <c r="A7757">
        <v>7729</v>
      </c>
      <c r="B7757" s="1">
        <v>44989</v>
      </c>
      <c r="C7757" t="s">
        <v>261</v>
      </c>
      <c r="D7757" t="s">
        <v>1767</v>
      </c>
      <c r="E7757">
        <v>1</v>
      </c>
      <c r="F7757" t="s">
        <v>48</v>
      </c>
      <c r="G7757" t="s">
        <v>1765</v>
      </c>
      <c r="H7757" t="s">
        <v>2744</v>
      </c>
      <c r="M7757" s="2">
        <v>230000</v>
      </c>
      <c r="N7757" s="2">
        <v>320000</v>
      </c>
      <c r="O7757" s="2">
        <f>IF(Tabla1[[#This Row],[Mov]]="VNT",Tabla1[[#This Row],[Sale]]-Tabla1[[#This Row],[Cost]],-Tabla1[[#This Row],[Cost]]*Tabla1[[#This Row],[Cant]])</f>
        <v>-230000</v>
      </c>
      <c r="P7757" s="8">
        <f>IF(Tabla1[[#This Row],[Mov]]="VNT",-Tabla1[[#This Row],[Cant]],Tabla1[[#This Row],[Cant]])</f>
        <v>1</v>
      </c>
      <c r="Q7757" s="8">
        <f>DAY(Tabla1[[#This Row],[Date]])</f>
        <v>4</v>
      </c>
      <c r="R7757" s="8">
        <f>MONTH(Tabla1[[#This Row],[Date]])</f>
        <v>3</v>
      </c>
      <c r="S7757" s="8">
        <f>YEAR(Tabla1[[#This Row],[Date]])</f>
        <v>2023</v>
      </c>
    </row>
    <row r="7758" spans="1:19" x14ac:dyDescent="0.2">
      <c r="A7758">
        <v>7730</v>
      </c>
      <c r="B7758" s="1">
        <v>44989</v>
      </c>
      <c r="C7758" t="s">
        <v>260</v>
      </c>
      <c r="D7758" t="s">
        <v>332</v>
      </c>
      <c r="E7758">
        <v>1</v>
      </c>
      <c r="F7758" t="s">
        <v>116</v>
      </c>
      <c r="G7758" t="s">
        <v>347</v>
      </c>
      <c r="H7758" t="s">
        <v>518</v>
      </c>
      <c r="M7758" s="2">
        <v>3270</v>
      </c>
      <c r="N7758" s="2">
        <v>3500</v>
      </c>
      <c r="O7758" s="2">
        <f>IF(Tabla1[[#This Row],[Mov]]="VNT",Tabla1[[#This Row],[Sale]]-Tabla1[[#This Row],[Cost]],-Tabla1[[#This Row],[Cost]]*Tabla1[[#This Row],[Cant]])</f>
        <v>230</v>
      </c>
      <c r="P7758" s="8">
        <f>IF(Tabla1[[#This Row],[Mov]]="VNT",-Tabla1[[#This Row],[Cant]],Tabla1[[#This Row],[Cant]])</f>
        <v>-1</v>
      </c>
      <c r="Q7758" s="8">
        <f>DAY(Tabla1[[#This Row],[Date]])</f>
        <v>4</v>
      </c>
      <c r="R7758" s="8">
        <f>MONTH(Tabla1[[#This Row],[Date]])</f>
        <v>3</v>
      </c>
      <c r="S7758" s="8">
        <f>YEAR(Tabla1[[#This Row],[Date]])</f>
        <v>2023</v>
      </c>
    </row>
    <row r="7759" spans="1:19" x14ac:dyDescent="0.2">
      <c r="A7759">
        <v>7731</v>
      </c>
      <c r="B7759" s="1">
        <v>44990</v>
      </c>
      <c r="C7759" t="s">
        <v>260</v>
      </c>
      <c r="D7759" t="s">
        <v>332</v>
      </c>
      <c r="E7759">
        <v>1</v>
      </c>
      <c r="F7759" t="s">
        <v>386</v>
      </c>
      <c r="G7759" t="s">
        <v>284</v>
      </c>
      <c r="H7759" t="s">
        <v>2508</v>
      </c>
      <c r="M7759" s="2">
        <v>75000</v>
      </c>
      <c r="N7759" s="2">
        <v>125000</v>
      </c>
      <c r="O7759" s="2">
        <f>IF(Tabla1[[#This Row],[Mov]]="VNT",Tabla1[[#This Row],[Sale]]-Tabla1[[#This Row],[Cost]],-Tabla1[[#This Row],[Cost]]*Tabla1[[#This Row],[Cant]])</f>
        <v>50000</v>
      </c>
      <c r="P7759" s="8">
        <f>IF(Tabla1[[#This Row],[Mov]]="VNT",-Tabla1[[#This Row],[Cant]],Tabla1[[#This Row],[Cant]])</f>
        <v>-1</v>
      </c>
      <c r="Q7759" s="8">
        <f>DAY(Tabla1[[#This Row],[Date]])</f>
        <v>5</v>
      </c>
      <c r="R7759" s="8">
        <f>MONTH(Tabla1[[#This Row],[Date]])</f>
        <v>3</v>
      </c>
      <c r="S7759" s="8">
        <f>YEAR(Tabla1[[#This Row],[Date]])</f>
        <v>2023</v>
      </c>
    </row>
    <row r="7760" spans="1:19" x14ac:dyDescent="0.2">
      <c r="A7760">
        <v>7732</v>
      </c>
      <c r="B7760" s="1">
        <v>44990</v>
      </c>
      <c r="C7760" t="s">
        <v>260</v>
      </c>
      <c r="D7760" t="s">
        <v>332</v>
      </c>
      <c r="E7760">
        <v>1</v>
      </c>
      <c r="F7760" t="s">
        <v>225</v>
      </c>
      <c r="G7760" t="s">
        <v>604</v>
      </c>
      <c r="H7760" t="s">
        <v>2745</v>
      </c>
      <c r="M7760" s="2">
        <v>1100</v>
      </c>
      <c r="N7760" s="2">
        <v>10000</v>
      </c>
      <c r="O7760" s="2">
        <f>IF(Tabla1[[#This Row],[Mov]]="VNT",Tabla1[[#This Row],[Sale]]-Tabla1[[#This Row],[Cost]],-Tabla1[[#This Row],[Cost]]*Tabla1[[#This Row],[Cant]])</f>
        <v>8900</v>
      </c>
      <c r="P7760" s="8">
        <f>IF(Tabla1[[#This Row],[Mov]]="VNT",-Tabla1[[#This Row],[Cant]],Tabla1[[#This Row],[Cant]])</f>
        <v>-1</v>
      </c>
      <c r="Q7760" s="8">
        <f>DAY(Tabla1[[#This Row],[Date]])</f>
        <v>5</v>
      </c>
      <c r="R7760" s="8">
        <f>MONTH(Tabla1[[#This Row],[Date]])</f>
        <v>3</v>
      </c>
      <c r="S7760" s="8">
        <f>YEAR(Tabla1[[#This Row],[Date]])</f>
        <v>2023</v>
      </c>
    </row>
    <row r="7761" spans="1:19" x14ac:dyDescent="0.2">
      <c r="A7761">
        <v>7733</v>
      </c>
      <c r="B7761" s="1">
        <v>44990</v>
      </c>
      <c r="C7761" t="s">
        <v>260</v>
      </c>
      <c r="D7761" t="s">
        <v>332</v>
      </c>
      <c r="E7761">
        <v>1</v>
      </c>
      <c r="F7761" t="s">
        <v>116</v>
      </c>
      <c r="G7761" t="s">
        <v>382</v>
      </c>
      <c r="H7761" t="s">
        <v>514</v>
      </c>
      <c r="M7761" s="2">
        <v>6074</v>
      </c>
      <c r="N7761" s="2">
        <v>6500</v>
      </c>
      <c r="O7761" s="2">
        <f>IF(Tabla1[[#This Row],[Mov]]="VNT",Tabla1[[#This Row],[Sale]]-Tabla1[[#This Row],[Cost]],-Tabla1[[#This Row],[Cost]]*Tabla1[[#This Row],[Cant]])</f>
        <v>426</v>
      </c>
      <c r="P7761" s="8">
        <f>IF(Tabla1[[#This Row],[Mov]]="VNT",-Tabla1[[#This Row],[Cant]],Tabla1[[#This Row],[Cant]])</f>
        <v>-1</v>
      </c>
      <c r="Q7761" s="8">
        <f>DAY(Tabla1[[#This Row],[Date]])</f>
        <v>5</v>
      </c>
      <c r="R7761" s="8">
        <f>MONTH(Tabla1[[#This Row],[Date]])</f>
        <v>3</v>
      </c>
      <c r="S7761" s="8">
        <f>YEAR(Tabla1[[#This Row],[Date]])</f>
        <v>2023</v>
      </c>
    </row>
    <row r="7762" spans="1:19" x14ac:dyDescent="0.2">
      <c r="A7762">
        <v>7734</v>
      </c>
      <c r="B7762" s="1">
        <v>44990</v>
      </c>
      <c r="C7762" t="s">
        <v>260</v>
      </c>
      <c r="D7762" t="s">
        <v>332</v>
      </c>
      <c r="E7762">
        <v>1</v>
      </c>
      <c r="F7762" t="s">
        <v>1152</v>
      </c>
      <c r="G7762" t="s">
        <v>272</v>
      </c>
      <c r="H7762" t="s">
        <v>311</v>
      </c>
      <c r="M7762" s="2">
        <v>12000</v>
      </c>
      <c r="N7762" s="2">
        <v>35000</v>
      </c>
      <c r="O7762" s="2">
        <f>IF(Tabla1[[#This Row],[Mov]]="VNT",Tabla1[[#This Row],[Sale]]-Tabla1[[#This Row],[Cost]],-Tabla1[[#This Row],[Cost]]*Tabla1[[#This Row],[Cant]])</f>
        <v>23000</v>
      </c>
      <c r="P7762" s="8">
        <f>IF(Tabla1[[#This Row],[Mov]]="VNT",-Tabla1[[#This Row],[Cant]],Tabla1[[#This Row],[Cant]])</f>
        <v>-1</v>
      </c>
      <c r="Q7762" s="8">
        <f>DAY(Tabla1[[#This Row],[Date]])</f>
        <v>5</v>
      </c>
      <c r="R7762" s="8">
        <f>MONTH(Tabla1[[#This Row],[Date]])</f>
        <v>3</v>
      </c>
      <c r="S7762" s="8">
        <f>YEAR(Tabla1[[#This Row],[Date]])</f>
        <v>2023</v>
      </c>
    </row>
    <row r="7763" spans="1:19" x14ac:dyDescent="0.2">
      <c r="A7763">
        <v>7735</v>
      </c>
      <c r="B7763" s="1">
        <v>44990</v>
      </c>
      <c r="C7763" t="s">
        <v>260</v>
      </c>
      <c r="D7763" t="s">
        <v>332</v>
      </c>
      <c r="E7763">
        <v>1</v>
      </c>
      <c r="F7763" t="s">
        <v>116</v>
      </c>
      <c r="G7763" t="s">
        <v>347</v>
      </c>
      <c r="H7763" t="s">
        <v>519</v>
      </c>
      <c r="M7763" s="2">
        <v>4672</v>
      </c>
      <c r="N7763" s="2">
        <v>5000</v>
      </c>
      <c r="O7763" s="2">
        <f>IF(Tabla1[[#This Row],[Mov]]="VNT",Tabla1[[#This Row],[Sale]]-Tabla1[[#This Row],[Cost]],-Tabla1[[#This Row],[Cost]]*Tabla1[[#This Row],[Cant]])</f>
        <v>328</v>
      </c>
      <c r="P7763" s="8">
        <f>IF(Tabla1[[#This Row],[Mov]]="VNT",-Tabla1[[#This Row],[Cant]],Tabla1[[#This Row],[Cant]])</f>
        <v>-1</v>
      </c>
      <c r="Q7763" s="8">
        <f>DAY(Tabla1[[#This Row],[Date]])</f>
        <v>5</v>
      </c>
      <c r="R7763" s="8">
        <f>MONTH(Tabla1[[#This Row],[Date]])</f>
        <v>3</v>
      </c>
      <c r="S7763" s="8">
        <f>YEAR(Tabla1[[#This Row],[Date]])</f>
        <v>2023</v>
      </c>
    </row>
    <row r="7764" spans="1:19" x14ac:dyDescent="0.2">
      <c r="A7764">
        <v>7736</v>
      </c>
      <c r="B7764" s="1">
        <v>44990</v>
      </c>
      <c r="C7764" t="s">
        <v>260</v>
      </c>
      <c r="D7764" t="s">
        <v>332</v>
      </c>
      <c r="E7764">
        <v>1</v>
      </c>
      <c r="F7764" t="s">
        <v>15</v>
      </c>
      <c r="G7764" t="s">
        <v>266</v>
      </c>
      <c r="H7764" t="s">
        <v>2269</v>
      </c>
      <c r="M7764" s="2">
        <v>2500</v>
      </c>
      <c r="N7764" s="2">
        <v>9000</v>
      </c>
      <c r="O7764" s="2">
        <f>IF(Tabla1[[#This Row],[Mov]]="VNT",Tabla1[[#This Row],[Sale]]-Tabla1[[#This Row],[Cost]],-Tabla1[[#This Row],[Cost]]*Tabla1[[#This Row],[Cant]])</f>
        <v>6500</v>
      </c>
      <c r="P7764" s="8">
        <f>IF(Tabla1[[#This Row],[Mov]]="VNT",-Tabla1[[#This Row],[Cant]],Tabla1[[#This Row],[Cant]])</f>
        <v>-1</v>
      </c>
      <c r="Q7764" s="8">
        <f>DAY(Tabla1[[#This Row],[Date]])</f>
        <v>5</v>
      </c>
      <c r="R7764" s="8">
        <f>MONTH(Tabla1[[#This Row],[Date]])</f>
        <v>3</v>
      </c>
      <c r="S7764" s="8">
        <f>YEAR(Tabla1[[#This Row],[Date]])</f>
        <v>2023</v>
      </c>
    </row>
    <row r="7765" spans="1:19" x14ac:dyDescent="0.2">
      <c r="A7765">
        <v>7737</v>
      </c>
      <c r="B7765" s="1">
        <v>44990</v>
      </c>
      <c r="C7765" t="s">
        <v>260</v>
      </c>
      <c r="D7765" t="s">
        <v>332</v>
      </c>
      <c r="E7765">
        <v>1</v>
      </c>
      <c r="F7765" t="s">
        <v>1958</v>
      </c>
      <c r="G7765" t="s">
        <v>273</v>
      </c>
      <c r="H7765" t="s">
        <v>2697</v>
      </c>
      <c r="M7765" s="2">
        <v>8000</v>
      </c>
      <c r="N7765" s="2">
        <v>15000</v>
      </c>
      <c r="O7765" s="2">
        <f>IF(Tabla1[[#This Row],[Mov]]="VNT",Tabla1[[#This Row],[Sale]]-Tabla1[[#This Row],[Cost]],-Tabla1[[#This Row],[Cost]]*Tabla1[[#This Row],[Cant]])</f>
        <v>7000</v>
      </c>
      <c r="P7765" s="8">
        <f>IF(Tabla1[[#This Row],[Mov]]="VNT",-Tabla1[[#This Row],[Cant]],Tabla1[[#This Row],[Cant]])</f>
        <v>-1</v>
      </c>
      <c r="Q7765" s="8">
        <f>DAY(Tabla1[[#This Row],[Date]])</f>
        <v>5</v>
      </c>
      <c r="R7765" s="8">
        <f>MONTH(Tabla1[[#This Row],[Date]])</f>
        <v>3</v>
      </c>
      <c r="S7765" s="8">
        <f>YEAR(Tabla1[[#This Row],[Date]])</f>
        <v>2023</v>
      </c>
    </row>
    <row r="7766" spans="1:19" x14ac:dyDescent="0.2">
      <c r="A7766">
        <v>7738</v>
      </c>
      <c r="B7766" s="1">
        <v>44990</v>
      </c>
      <c r="C7766" t="s">
        <v>260</v>
      </c>
      <c r="D7766" t="s">
        <v>332</v>
      </c>
      <c r="E7766">
        <v>1</v>
      </c>
      <c r="F7766" t="s">
        <v>848</v>
      </c>
      <c r="G7766" t="s">
        <v>727</v>
      </c>
      <c r="H7766" t="s">
        <v>140</v>
      </c>
      <c r="M7766" s="2">
        <v>900</v>
      </c>
      <c r="N7766" s="2">
        <v>3000</v>
      </c>
      <c r="O7766" s="2">
        <f>IF(Tabla1[[#This Row],[Mov]]="VNT",Tabla1[[#This Row],[Sale]]-Tabla1[[#This Row],[Cost]],-Tabla1[[#This Row],[Cost]]*Tabla1[[#This Row],[Cant]])</f>
        <v>2100</v>
      </c>
      <c r="P7766" s="8">
        <f>IF(Tabla1[[#This Row],[Mov]]="VNT",-Tabla1[[#This Row],[Cant]],Tabla1[[#This Row],[Cant]])</f>
        <v>-1</v>
      </c>
      <c r="Q7766" s="8">
        <f>DAY(Tabla1[[#This Row],[Date]])</f>
        <v>5</v>
      </c>
      <c r="R7766" s="8">
        <f>MONTH(Tabla1[[#This Row],[Date]])</f>
        <v>3</v>
      </c>
      <c r="S7766" s="8">
        <f>YEAR(Tabla1[[#This Row],[Date]])</f>
        <v>2023</v>
      </c>
    </row>
    <row r="7767" spans="1:19" x14ac:dyDescent="0.2">
      <c r="A7767">
        <v>7739</v>
      </c>
      <c r="B7767" s="1">
        <v>44990</v>
      </c>
      <c r="C7767" t="s">
        <v>260</v>
      </c>
      <c r="D7767" t="s">
        <v>332</v>
      </c>
      <c r="E7767">
        <v>1</v>
      </c>
      <c r="F7767" t="s">
        <v>771</v>
      </c>
      <c r="G7767" t="s">
        <v>1032</v>
      </c>
      <c r="H7767" t="s">
        <v>1031</v>
      </c>
      <c r="M7767" s="2">
        <v>17000</v>
      </c>
      <c r="N7767" s="2">
        <v>35000</v>
      </c>
      <c r="O7767" s="2">
        <f>IF(Tabla1[[#This Row],[Mov]]="VNT",Tabla1[[#This Row],[Sale]]-Tabla1[[#This Row],[Cost]],-Tabla1[[#This Row],[Cost]]*Tabla1[[#This Row],[Cant]])</f>
        <v>18000</v>
      </c>
      <c r="P7767" s="8">
        <f>IF(Tabla1[[#This Row],[Mov]]="VNT",-Tabla1[[#This Row],[Cant]],Tabla1[[#This Row],[Cant]])</f>
        <v>-1</v>
      </c>
      <c r="Q7767" s="8">
        <f>DAY(Tabla1[[#This Row],[Date]])</f>
        <v>5</v>
      </c>
      <c r="R7767" s="8">
        <f>MONTH(Tabla1[[#This Row],[Date]])</f>
        <v>3</v>
      </c>
      <c r="S7767" s="8">
        <f>YEAR(Tabla1[[#This Row],[Date]])</f>
        <v>2023</v>
      </c>
    </row>
    <row r="7768" spans="1:19" x14ac:dyDescent="0.2">
      <c r="A7768">
        <v>7740</v>
      </c>
      <c r="B7768" s="1">
        <v>44990</v>
      </c>
      <c r="C7768" t="s">
        <v>260</v>
      </c>
      <c r="D7768" t="s">
        <v>332</v>
      </c>
      <c r="E7768">
        <v>1</v>
      </c>
      <c r="F7768" t="s">
        <v>116</v>
      </c>
      <c r="G7768" t="s">
        <v>382</v>
      </c>
      <c r="H7768" t="s">
        <v>514</v>
      </c>
      <c r="M7768" s="2">
        <v>6074</v>
      </c>
      <c r="N7768" s="2">
        <v>6500</v>
      </c>
      <c r="O7768" s="2">
        <f>IF(Tabla1[[#This Row],[Mov]]="VNT",Tabla1[[#This Row],[Sale]]-Tabla1[[#This Row],[Cost]],-Tabla1[[#This Row],[Cost]]*Tabla1[[#This Row],[Cant]])</f>
        <v>426</v>
      </c>
      <c r="P7768" s="8">
        <f>IF(Tabla1[[#This Row],[Mov]]="VNT",-Tabla1[[#This Row],[Cant]],Tabla1[[#This Row],[Cant]])</f>
        <v>-1</v>
      </c>
      <c r="Q7768" s="8">
        <f>DAY(Tabla1[[#This Row],[Date]])</f>
        <v>5</v>
      </c>
      <c r="R7768" s="8">
        <f>MONTH(Tabla1[[#This Row],[Date]])</f>
        <v>3</v>
      </c>
      <c r="S7768" s="8">
        <f>YEAR(Tabla1[[#This Row],[Date]])</f>
        <v>2023</v>
      </c>
    </row>
    <row r="7769" spans="1:19" x14ac:dyDescent="0.2">
      <c r="A7769">
        <v>7741</v>
      </c>
      <c r="B7769" s="1">
        <v>44990</v>
      </c>
      <c r="C7769" t="s">
        <v>260</v>
      </c>
      <c r="D7769" t="s">
        <v>332</v>
      </c>
      <c r="E7769">
        <v>1</v>
      </c>
      <c r="F7769" t="s">
        <v>116</v>
      </c>
      <c r="G7769" t="s">
        <v>347</v>
      </c>
      <c r="H7769" t="s">
        <v>518</v>
      </c>
      <c r="M7769" s="2">
        <v>3270</v>
      </c>
      <c r="N7769" s="2">
        <v>3500</v>
      </c>
      <c r="O7769" s="2">
        <f>IF(Tabla1[[#This Row],[Mov]]="VNT",Tabla1[[#This Row],[Sale]]-Tabla1[[#This Row],[Cost]],-Tabla1[[#This Row],[Cost]]*Tabla1[[#This Row],[Cant]])</f>
        <v>230</v>
      </c>
      <c r="P7769" s="8">
        <f>IF(Tabla1[[#This Row],[Mov]]="VNT",-Tabla1[[#This Row],[Cant]],Tabla1[[#This Row],[Cant]])</f>
        <v>-1</v>
      </c>
      <c r="Q7769" s="8">
        <f>DAY(Tabla1[[#This Row],[Date]])</f>
        <v>5</v>
      </c>
      <c r="R7769" s="8">
        <f>MONTH(Tabla1[[#This Row],[Date]])</f>
        <v>3</v>
      </c>
      <c r="S7769" s="8">
        <f>YEAR(Tabla1[[#This Row],[Date]])</f>
        <v>2023</v>
      </c>
    </row>
    <row r="7770" spans="1:19" x14ac:dyDescent="0.2">
      <c r="A7770">
        <v>7742</v>
      </c>
      <c r="B7770" s="1">
        <v>44990</v>
      </c>
      <c r="C7770" t="s">
        <v>260</v>
      </c>
      <c r="D7770" t="s">
        <v>332</v>
      </c>
      <c r="E7770">
        <v>1</v>
      </c>
      <c r="F7770" t="s">
        <v>476</v>
      </c>
      <c r="G7770" t="s">
        <v>266</v>
      </c>
      <c r="H7770" t="s">
        <v>2704</v>
      </c>
      <c r="M7770" s="2">
        <v>1800</v>
      </c>
      <c r="N7770" s="2">
        <v>5000</v>
      </c>
      <c r="O7770" s="2">
        <f>IF(Tabla1[[#This Row],[Mov]]="VNT",Tabla1[[#This Row],[Sale]]-Tabla1[[#This Row],[Cost]],-Tabla1[[#This Row],[Cost]]*Tabla1[[#This Row],[Cant]])</f>
        <v>3200</v>
      </c>
      <c r="P7770" s="8">
        <f>IF(Tabla1[[#This Row],[Mov]]="VNT",-Tabla1[[#This Row],[Cant]],Tabla1[[#This Row],[Cant]])</f>
        <v>-1</v>
      </c>
      <c r="Q7770" s="8">
        <f>DAY(Tabla1[[#This Row],[Date]])</f>
        <v>5</v>
      </c>
      <c r="R7770" s="8">
        <f>MONTH(Tabla1[[#This Row],[Date]])</f>
        <v>3</v>
      </c>
      <c r="S7770" s="8">
        <f>YEAR(Tabla1[[#This Row],[Date]])</f>
        <v>2023</v>
      </c>
    </row>
    <row r="7771" spans="1:19" x14ac:dyDescent="0.2">
      <c r="A7771">
        <v>7743</v>
      </c>
      <c r="B7771" s="1">
        <v>44990</v>
      </c>
      <c r="C7771" t="s">
        <v>260</v>
      </c>
      <c r="D7771" t="s">
        <v>332</v>
      </c>
      <c r="E7771">
        <v>1</v>
      </c>
      <c r="F7771" t="s">
        <v>458</v>
      </c>
      <c r="G7771" t="s">
        <v>266</v>
      </c>
      <c r="H7771" t="s">
        <v>1410</v>
      </c>
      <c r="M7771" s="2">
        <v>0</v>
      </c>
      <c r="N7771" s="2">
        <v>25000</v>
      </c>
      <c r="O7771" s="2">
        <f>IF(Tabla1[[#This Row],[Mov]]="VNT",Tabla1[[#This Row],[Sale]]-Tabla1[[#This Row],[Cost]],-Tabla1[[#This Row],[Cost]]*Tabla1[[#This Row],[Cant]])</f>
        <v>25000</v>
      </c>
      <c r="P7771" s="8">
        <f>IF(Tabla1[[#This Row],[Mov]]="VNT",-Tabla1[[#This Row],[Cant]],Tabla1[[#This Row],[Cant]])</f>
        <v>-1</v>
      </c>
      <c r="Q7771" s="8">
        <f>DAY(Tabla1[[#This Row],[Date]])</f>
        <v>5</v>
      </c>
      <c r="R7771" s="8">
        <f>MONTH(Tabla1[[#This Row],[Date]])</f>
        <v>3</v>
      </c>
      <c r="S7771" s="8">
        <f>YEAR(Tabla1[[#This Row],[Date]])</f>
        <v>2023</v>
      </c>
    </row>
    <row r="7772" spans="1:19" x14ac:dyDescent="0.2">
      <c r="A7772">
        <v>7744</v>
      </c>
      <c r="B7772" s="1">
        <v>44990</v>
      </c>
      <c r="C7772" t="s">
        <v>260</v>
      </c>
      <c r="D7772" t="s">
        <v>332</v>
      </c>
      <c r="E7772">
        <v>1</v>
      </c>
      <c r="F7772" t="s">
        <v>15</v>
      </c>
      <c r="G7772" t="s">
        <v>333</v>
      </c>
      <c r="H7772" t="s">
        <v>20</v>
      </c>
      <c r="M7772" s="2">
        <v>5000</v>
      </c>
      <c r="N7772" s="2">
        <v>12000</v>
      </c>
      <c r="O7772" s="2">
        <f>IF(Tabla1[[#This Row],[Mov]]="VNT",Tabla1[[#This Row],[Sale]]-Tabla1[[#This Row],[Cost]],-Tabla1[[#This Row],[Cost]]*Tabla1[[#This Row],[Cant]])</f>
        <v>7000</v>
      </c>
      <c r="P7772" s="8">
        <f>IF(Tabla1[[#This Row],[Mov]]="VNT",-Tabla1[[#This Row],[Cant]],Tabla1[[#This Row],[Cant]])</f>
        <v>-1</v>
      </c>
      <c r="Q7772" s="8">
        <f>DAY(Tabla1[[#This Row],[Date]])</f>
        <v>5</v>
      </c>
      <c r="R7772" s="8">
        <f>MONTH(Tabla1[[#This Row],[Date]])</f>
        <v>3</v>
      </c>
      <c r="S7772" s="8">
        <f>YEAR(Tabla1[[#This Row],[Date]])</f>
        <v>2023</v>
      </c>
    </row>
    <row r="7773" spans="1:19" x14ac:dyDescent="0.2">
      <c r="A7773">
        <v>7745</v>
      </c>
      <c r="B7773" s="1">
        <v>44990</v>
      </c>
      <c r="C7773" t="s">
        <v>260</v>
      </c>
      <c r="D7773" t="s">
        <v>332</v>
      </c>
      <c r="E7773">
        <v>1</v>
      </c>
      <c r="F7773" t="s">
        <v>386</v>
      </c>
      <c r="G7773" t="s">
        <v>272</v>
      </c>
      <c r="H7773" t="s">
        <v>2497</v>
      </c>
      <c r="M7773" s="2">
        <v>78000</v>
      </c>
      <c r="N7773" s="2">
        <v>140000</v>
      </c>
      <c r="O7773" s="2">
        <f>IF(Tabla1[[#This Row],[Mov]]="VNT",Tabla1[[#This Row],[Sale]]-Tabla1[[#This Row],[Cost]],-Tabla1[[#This Row],[Cost]]*Tabla1[[#This Row],[Cant]])</f>
        <v>62000</v>
      </c>
      <c r="P7773" s="8">
        <f>IF(Tabla1[[#This Row],[Mov]]="VNT",-Tabla1[[#This Row],[Cant]],Tabla1[[#This Row],[Cant]])</f>
        <v>-1</v>
      </c>
      <c r="Q7773" s="8">
        <f>DAY(Tabla1[[#This Row],[Date]])</f>
        <v>5</v>
      </c>
      <c r="R7773" s="8">
        <f>MONTH(Tabla1[[#This Row],[Date]])</f>
        <v>3</v>
      </c>
      <c r="S7773" s="8">
        <f>YEAR(Tabla1[[#This Row],[Date]])</f>
        <v>2023</v>
      </c>
    </row>
    <row r="7774" spans="1:19" x14ac:dyDescent="0.2">
      <c r="A7774">
        <v>7746</v>
      </c>
      <c r="B7774" s="1">
        <v>44990</v>
      </c>
      <c r="C7774" t="s">
        <v>260</v>
      </c>
      <c r="D7774" t="s">
        <v>332</v>
      </c>
      <c r="E7774">
        <v>1</v>
      </c>
      <c r="F7774" t="s">
        <v>225</v>
      </c>
      <c r="G7774" t="s">
        <v>272</v>
      </c>
      <c r="H7774" t="s">
        <v>807</v>
      </c>
      <c r="L7774" t="s">
        <v>2730</v>
      </c>
      <c r="M7774" s="2">
        <v>1100</v>
      </c>
      <c r="N7774" s="2">
        <v>5000</v>
      </c>
      <c r="O7774" s="2">
        <f>IF(Tabla1[[#This Row],[Mov]]="VNT",Tabla1[[#This Row],[Sale]]-Tabla1[[#This Row],[Cost]],-Tabla1[[#This Row],[Cost]]*Tabla1[[#This Row],[Cant]])</f>
        <v>3900</v>
      </c>
      <c r="P7774" s="8">
        <f>IF(Tabla1[[#This Row],[Mov]]="VNT",-Tabla1[[#This Row],[Cant]],Tabla1[[#This Row],[Cant]])</f>
        <v>-1</v>
      </c>
      <c r="Q7774" s="8">
        <f>DAY(Tabla1[[#This Row],[Date]])</f>
        <v>5</v>
      </c>
      <c r="R7774" s="8">
        <f>MONTH(Tabla1[[#This Row],[Date]])</f>
        <v>3</v>
      </c>
      <c r="S7774" s="8">
        <f>YEAR(Tabla1[[#This Row],[Date]])</f>
        <v>2023</v>
      </c>
    </row>
    <row r="7775" spans="1:19" x14ac:dyDescent="0.2">
      <c r="A7775">
        <v>7747</v>
      </c>
      <c r="B7775" s="1">
        <v>44990</v>
      </c>
      <c r="C7775" t="s">
        <v>260</v>
      </c>
      <c r="D7775" t="s">
        <v>332</v>
      </c>
      <c r="E7775">
        <v>1</v>
      </c>
      <c r="F7775" t="s">
        <v>224</v>
      </c>
      <c r="G7775" t="s">
        <v>272</v>
      </c>
      <c r="H7775" t="s">
        <v>807</v>
      </c>
      <c r="M7775" s="2">
        <v>7000</v>
      </c>
      <c r="N7775" s="2">
        <v>20000</v>
      </c>
      <c r="O7775" s="2">
        <f>IF(Tabla1[[#This Row],[Mov]]="VNT",Tabla1[[#This Row],[Sale]]-Tabla1[[#This Row],[Cost]],-Tabla1[[#This Row],[Cost]]*Tabla1[[#This Row],[Cant]])</f>
        <v>13000</v>
      </c>
      <c r="P7775" s="8">
        <f>IF(Tabla1[[#This Row],[Mov]]="VNT",-Tabla1[[#This Row],[Cant]],Tabla1[[#This Row],[Cant]])</f>
        <v>-1</v>
      </c>
      <c r="Q7775" s="8">
        <f>DAY(Tabla1[[#This Row],[Date]])</f>
        <v>5</v>
      </c>
      <c r="R7775" s="8">
        <f>MONTH(Tabla1[[#This Row],[Date]])</f>
        <v>3</v>
      </c>
      <c r="S7775" s="8">
        <f>YEAR(Tabla1[[#This Row],[Date]])</f>
        <v>2023</v>
      </c>
    </row>
    <row r="7776" spans="1:19" x14ac:dyDescent="0.2">
      <c r="A7776">
        <v>7748</v>
      </c>
      <c r="B7776" s="1">
        <v>44990</v>
      </c>
      <c r="C7776" t="s">
        <v>260</v>
      </c>
      <c r="D7776" t="s">
        <v>332</v>
      </c>
      <c r="E7776">
        <v>1</v>
      </c>
      <c r="F7776" t="s">
        <v>116</v>
      </c>
      <c r="G7776" t="s">
        <v>347</v>
      </c>
      <c r="H7776" t="s">
        <v>518</v>
      </c>
      <c r="M7776" s="2">
        <v>10279</v>
      </c>
      <c r="N7776" s="2">
        <v>11000</v>
      </c>
      <c r="O7776" s="2">
        <f>IF(Tabla1[[#This Row],[Mov]]="VNT",Tabla1[[#This Row],[Sale]]-Tabla1[[#This Row],[Cost]],-Tabla1[[#This Row],[Cost]]*Tabla1[[#This Row],[Cant]])</f>
        <v>721</v>
      </c>
      <c r="P7776" s="8">
        <f>IF(Tabla1[[#This Row],[Mov]]="VNT",-Tabla1[[#This Row],[Cant]],Tabla1[[#This Row],[Cant]])</f>
        <v>-1</v>
      </c>
      <c r="Q7776" s="8">
        <f>DAY(Tabla1[[#This Row],[Date]])</f>
        <v>5</v>
      </c>
      <c r="R7776" s="8">
        <f>MONTH(Tabla1[[#This Row],[Date]])</f>
        <v>3</v>
      </c>
      <c r="S7776" s="8">
        <f>YEAR(Tabla1[[#This Row],[Date]])</f>
        <v>2023</v>
      </c>
    </row>
    <row r="7777" spans="1:19" x14ac:dyDescent="0.2">
      <c r="A7777">
        <v>7749</v>
      </c>
      <c r="B7777" s="1">
        <v>44990</v>
      </c>
      <c r="C7777" t="s">
        <v>260</v>
      </c>
      <c r="D7777" t="s">
        <v>332</v>
      </c>
      <c r="E7777">
        <v>1</v>
      </c>
      <c r="F7777" t="s">
        <v>116</v>
      </c>
      <c r="G7777" t="s">
        <v>347</v>
      </c>
      <c r="H7777" t="s">
        <v>518</v>
      </c>
      <c r="M7777" s="2">
        <v>23831</v>
      </c>
      <c r="N7777" s="2">
        <v>25500</v>
      </c>
      <c r="O7777" s="2">
        <f>IF(Tabla1[[#This Row],[Mov]]="VNT",Tabla1[[#This Row],[Sale]]-Tabla1[[#This Row],[Cost]],-Tabla1[[#This Row],[Cost]]*Tabla1[[#This Row],[Cant]])</f>
        <v>1669</v>
      </c>
      <c r="P7777" s="8">
        <f>IF(Tabla1[[#This Row],[Mov]]="VNT",-Tabla1[[#This Row],[Cant]],Tabla1[[#This Row],[Cant]])</f>
        <v>-1</v>
      </c>
      <c r="Q7777" s="8">
        <f>DAY(Tabla1[[#This Row],[Date]])</f>
        <v>5</v>
      </c>
      <c r="R7777" s="8">
        <f>MONTH(Tabla1[[#This Row],[Date]])</f>
        <v>3</v>
      </c>
      <c r="S7777" s="8">
        <f>YEAR(Tabla1[[#This Row],[Date]])</f>
        <v>2023</v>
      </c>
    </row>
    <row r="7778" spans="1:19" x14ac:dyDescent="0.2">
      <c r="A7778">
        <v>7750</v>
      </c>
      <c r="B7778" s="1">
        <v>44990</v>
      </c>
      <c r="C7778" t="s">
        <v>260</v>
      </c>
      <c r="D7778" t="s">
        <v>332</v>
      </c>
      <c r="E7778">
        <v>1</v>
      </c>
      <c r="F7778" t="s">
        <v>26</v>
      </c>
      <c r="G7778" t="s">
        <v>721</v>
      </c>
      <c r="H7778" t="s">
        <v>1033</v>
      </c>
      <c r="M7778" s="2">
        <v>13000</v>
      </c>
      <c r="N7778" s="2">
        <v>29000</v>
      </c>
      <c r="O7778" s="2">
        <f>IF(Tabla1[[#This Row],[Mov]]="VNT",Tabla1[[#This Row],[Sale]]-Tabla1[[#This Row],[Cost]],-Tabla1[[#This Row],[Cost]]*Tabla1[[#This Row],[Cant]])</f>
        <v>16000</v>
      </c>
      <c r="P7778" s="8">
        <f>IF(Tabla1[[#This Row],[Mov]]="VNT",-Tabla1[[#This Row],[Cant]],Tabla1[[#This Row],[Cant]])</f>
        <v>-1</v>
      </c>
      <c r="Q7778" s="8">
        <f>DAY(Tabla1[[#This Row],[Date]])</f>
        <v>5</v>
      </c>
      <c r="R7778" s="8">
        <f>MONTH(Tabla1[[#This Row],[Date]])</f>
        <v>3</v>
      </c>
      <c r="S7778" s="8">
        <f>YEAR(Tabla1[[#This Row],[Date]])</f>
        <v>2023</v>
      </c>
    </row>
    <row r="7779" spans="1:19" x14ac:dyDescent="0.2">
      <c r="A7779">
        <v>7751</v>
      </c>
      <c r="B7779" s="1">
        <v>44990</v>
      </c>
      <c r="C7779" t="s">
        <v>260</v>
      </c>
      <c r="D7779" t="s">
        <v>332</v>
      </c>
      <c r="E7779">
        <v>1</v>
      </c>
      <c r="F7779" t="s">
        <v>225</v>
      </c>
      <c r="G7779" t="s">
        <v>272</v>
      </c>
      <c r="H7779" t="s">
        <v>807</v>
      </c>
      <c r="M7779" s="2">
        <v>1100</v>
      </c>
      <c r="N7779" s="2">
        <v>10000</v>
      </c>
      <c r="O7779" s="2">
        <f>IF(Tabla1[[#This Row],[Mov]]="VNT",Tabla1[[#This Row],[Sale]]-Tabla1[[#This Row],[Cost]],-Tabla1[[#This Row],[Cost]]*Tabla1[[#This Row],[Cant]])</f>
        <v>8900</v>
      </c>
      <c r="P7779" s="8">
        <f>IF(Tabla1[[#This Row],[Mov]]="VNT",-Tabla1[[#This Row],[Cant]],Tabla1[[#This Row],[Cant]])</f>
        <v>-1</v>
      </c>
      <c r="Q7779" s="8">
        <f>DAY(Tabla1[[#This Row],[Date]])</f>
        <v>5</v>
      </c>
      <c r="R7779" s="8">
        <f>MONTH(Tabla1[[#This Row],[Date]])</f>
        <v>3</v>
      </c>
      <c r="S7779" s="8">
        <f>YEAR(Tabla1[[#This Row],[Date]])</f>
        <v>2023</v>
      </c>
    </row>
    <row r="7780" spans="1:19" x14ac:dyDescent="0.2">
      <c r="A7780">
        <v>7752</v>
      </c>
      <c r="B7780" s="1">
        <v>44990</v>
      </c>
      <c r="C7780" t="s">
        <v>260</v>
      </c>
      <c r="D7780" t="s">
        <v>332</v>
      </c>
      <c r="E7780">
        <v>1</v>
      </c>
      <c r="F7780" t="s">
        <v>21</v>
      </c>
      <c r="G7780" t="s">
        <v>272</v>
      </c>
      <c r="H7780" t="s">
        <v>1522</v>
      </c>
      <c r="M7780" s="2">
        <v>2800</v>
      </c>
      <c r="N7780" s="2">
        <v>10000</v>
      </c>
      <c r="O7780" s="2">
        <f>IF(Tabla1[[#This Row],[Mov]]="VNT",Tabla1[[#This Row],[Sale]]-Tabla1[[#This Row],[Cost]],-Tabla1[[#This Row],[Cost]]*Tabla1[[#This Row],[Cant]])</f>
        <v>7200</v>
      </c>
      <c r="P7780" s="8">
        <f>IF(Tabla1[[#This Row],[Mov]]="VNT",-Tabla1[[#This Row],[Cant]],Tabla1[[#This Row],[Cant]])</f>
        <v>-1</v>
      </c>
      <c r="Q7780" s="8">
        <f>DAY(Tabla1[[#This Row],[Date]])</f>
        <v>5</v>
      </c>
      <c r="R7780" s="8">
        <f>MONTH(Tabla1[[#This Row],[Date]])</f>
        <v>3</v>
      </c>
      <c r="S7780" s="8">
        <f>YEAR(Tabla1[[#This Row],[Date]])</f>
        <v>2023</v>
      </c>
    </row>
    <row r="7781" spans="1:19" x14ac:dyDescent="0.2">
      <c r="A7781">
        <v>7753</v>
      </c>
      <c r="B7781" s="1">
        <v>44990</v>
      </c>
      <c r="C7781" t="s">
        <v>260</v>
      </c>
      <c r="D7781" t="s">
        <v>332</v>
      </c>
      <c r="E7781">
        <v>1</v>
      </c>
      <c r="F7781" t="s">
        <v>116</v>
      </c>
      <c r="G7781" t="s">
        <v>347</v>
      </c>
      <c r="H7781" t="s">
        <v>518</v>
      </c>
      <c r="M7781" s="2">
        <v>3270</v>
      </c>
      <c r="N7781" s="2">
        <v>3500</v>
      </c>
      <c r="O7781" s="2">
        <f>IF(Tabla1[[#This Row],[Mov]]="VNT",Tabla1[[#This Row],[Sale]]-Tabla1[[#This Row],[Cost]],-Tabla1[[#This Row],[Cost]]*Tabla1[[#This Row],[Cant]])</f>
        <v>230</v>
      </c>
      <c r="P7781" s="8">
        <f>IF(Tabla1[[#This Row],[Mov]]="VNT",-Tabla1[[#This Row],[Cant]],Tabla1[[#This Row],[Cant]])</f>
        <v>-1</v>
      </c>
      <c r="Q7781" s="8">
        <f>DAY(Tabla1[[#This Row],[Date]])</f>
        <v>5</v>
      </c>
      <c r="R7781" s="8">
        <f>MONTH(Tabla1[[#This Row],[Date]])</f>
        <v>3</v>
      </c>
      <c r="S7781" s="8">
        <f>YEAR(Tabla1[[#This Row],[Date]])</f>
        <v>2023</v>
      </c>
    </row>
    <row r="7782" spans="1:19" x14ac:dyDescent="0.2">
      <c r="A7782">
        <v>7754</v>
      </c>
      <c r="B7782" s="1">
        <v>44990</v>
      </c>
      <c r="C7782" t="s">
        <v>260</v>
      </c>
      <c r="D7782" t="s">
        <v>332</v>
      </c>
      <c r="E7782">
        <v>1</v>
      </c>
      <c r="F7782" t="s">
        <v>225</v>
      </c>
      <c r="G7782" t="s">
        <v>272</v>
      </c>
      <c r="H7782" t="s">
        <v>1219</v>
      </c>
      <c r="M7782" s="2">
        <v>1100</v>
      </c>
      <c r="N7782" s="2">
        <v>10000</v>
      </c>
      <c r="O7782" s="2">
        <f>IF(Tabla1[[#This Row],[Mov]]="VNT",Tabla1[[#This Row],[Sale]]-Tabla1[[#This Row],[Cost]],-Tabla1[[#This Row],[Cost]]*Tabla1[[#This Row],[Cant]])</f>
        <v>8900</v>
      </c>
      <c r="P7782" s="8">
        <f>IF(Tabla1[[#This Row],[Mov]]="VNT",-Tabla1[[#This Row],[Cant]],Tabla1[[#This Row],[Cant]])</f>
        <v>-1</v>
      </c>
      <c r="Q7782" s="8">
        <f>DAY(Tabla1[[#This Row],[Date]])</f>
        <v>5</v>
      </c>
      <c r="R7782" s="8">
        <f>MONTH(Tabla1[[#This Row],[Date]])</f>
        <v>3</v>
      </c>
      <c r="S7782" s="8">
        <f>YEAR(Tabla1[[#This Row],[Date]])</f>
        <v>2023</v>
      </c>
    </row>
    <row r="7783" spans="1:19" x14ac:dyDescent="0.2">
      <c r="A7783">
        <v>7755</v>
      </c>
      <c r="B7783" s="1">
        <v>44990</v>
      </c>
      <c r="C7783" t="s">
        <v>261</v>
      </c>
      <c r="D7783" t="s">
        <v>1569</v>
      </c>
      <c r="E7783">
        <v>1</v>
      </c>
      <c r="F7783" t="s">
        <v>532</v>
      </c>
      <c r="G7783" t="s">
        <v>794</v>
      </c>
      <c r="H7783" t="s">
        <v>2302</v>
      </c>
      <c r="M7783" s="2">
        <v>48000</v>
      </c>
      <c r="N7783" s="2">
        <v>80000</v>
      </c>
      <c r="O7783" s="2">
        <f>IF(Tabla1[[#This Row],[Mov]]="VNT",Tabla1[[#This Row],[Sale]]-Tabla1[[#This Row],[Cost]],-Tabla1[[#This Row],[Cost]]*Tabla1[[#This Row],[Cant]])</f>
        <v>-48000</v>
      </c>
      <c r="P7783" s="8">
        <f>IF(Tabla1[[#This Row],[Mov]]="VNT",-Tabla1[[#This Row],[Cant]],Tabla1[[#This Row],[Cant]])</f>
        <v>1</v>
      </c>
      <c r="Q7783" s="8">
        <f>DAY(Tabla1[[#This Row],[Date]])</f>
        <v>5</v>
      </c>
      <c r="R7783" s="8">
        <f>MONTH(Tabla1[[#This Row],[Date]])</f>
        <v>3</v>
      </c>
      <c r="S7783" s="8">
        <f>YEAR(Tabla1[[#This Row],[Date]])</f>
        <v>2023</v>
      </c>
    </row>
    <row r="7784" spans="1:19" x14ac:dyDescent="0.2">
      <c r="A7784">
        <v>7756</v>
      </c>
      <c r="B7784" s="1">
        <v>44990</v>
      </c>
      <c r="C7784" t="s">
        <v>260</v>
      </c>
      <c r="D7784" t="s">
        <v>332</v>
      </c>
      <c r="E7784">
        <v>1</v>
      </c>
      <c r="F7784" t="s">
        <v>116</v>
      </c>
      <c r="G7784" t="s">
        <v>382</v>
      </c>
      <c r="H7784" t="s">
        <v>514</v>
      </c>
      <c r="M7784" s="2">
        <v>6074</v>
      </c>
      <c r="N7784" s="2">
        <v>6500</v>
      </c>
      <c r="O7784" s="2">
        <f>IF(Tabla1[[#This Row],[Mov]]="VNT",Tabla1[[#This Row],[Sale]]-Tabla1[[#This Row],[Cost]],-Tabla1[[#This Row],[Cost]]*Tabla1[[#This Row],[Cant]])</f>
        <v>426</v>
      </c>
      <c r="P7784" s="8">
        <f>IF(Tabla1[[#This Row],[Mov]]="VNT",-Tabla1[[#This Row],[Cant]],Tabla1[[#This Row],[Cant]])</f>
        <v>-1</v>
      </c>
      <c r="Q7784" s="8">
        <f>DAY(Tabla1[[#This Row],[Date]])</f>
        <v>5</v>
      </c>
      <c r="R7784" s="8">
        <f>MONTH(Tabla1[[#This Row],[Date]])</f>
        <v>3</v>
      </c>
      <c r="S7784" s="8">
        <f>YEAR(Tabla1[[#This Row],[Date]])</f>
        <v>2023</v>
      </c>
    </row>
    <row r="7785" spans="1:19" x14ac:dyDescent="0.2">
      <c r="A7785">
        <v>7757</v>
      </c>
      <c r="B7785" s="1">
        <v>44990</v>
      </c>
      <c r="C7785" t="s">
        <v>261</v>
      </c>
      <c r="D7785" t="s">
        <v>892</v>
      </c>
      <c r="E7785">
        <v>1</v>
      </c>
      <c r="F7785" t="s">
        <v>386</v>
      </c>
      <c r="G7785" t="s">
        <v>272</v>
      </c>
      <c r="H7785" t="s">
        <v>320</v>
      </c>
      <c r="M7785" s="2">
        <v>53000</v>
      </c>
      <c r="N7785" s="2">
        <v>110000</v>
      </c>
      <c r="O7785" s="2">
        <f>IF(Tabla1[[#This Row],[Mov]]="VNT",Tabla1[[#This Row],[Sale]]-Tabla1[[#This Row],[Cost]],-Tabla1[[#This Row],[Cost]]*Tabla1[[#This Row],[Cant]])</f>
        <v>-53000</v>
      </c>
      <c r="P7785" s="8">
        <f>IF(Tabla1[[#This Row],[Mov]]="VNT",-Tabla1[[#This Row],[Cant]],Tabla1[[#This Row],[Cant]])</f>
        <v>1</v>
      </c>
      <c r="Q7785" s="8">
        <f>DAY(Tabla1[[#This Row],[Date]])</f>
        <v>5</v>
      </c>
      <c r="R7785" s="8">
        <f>MONTH(Tabla1[[#This Row],[Date]])</f>
        <v>3</v>
      </c>
      <c r="S7785" s="8">
        <f>YEAR(Tabla1[[#This Row],[Date]])</f>
        <v>2023</v>
      </c>
    </row>
    <row r="7786" spans="1:19" x14ac:dyDescent="0.2">
      <c r="A7786">
        <v>7758</v>
      </c>
      <c r="B7786" s="1">
        <v>44990</v>
      </c>
      <c r="C7786" t="s">
        <v>261</v>
      </c>
      <c r="D7786" t="s">
        <v>892</v>
      </c>
      <c r="E7786">
        <v>1</v>
      </c>
      <c r="F7786" t="s">
        <v>386</v>
      </c>
      <c r="G7786" t="s">
        <v>284</v>
      </c>
      <c r="H7786" t="s">
        <v>2508</v>
      </c>
      <c r="M7786" s="2">
        <v>75000</v>
      </c>
      <c r="N7786" s="2">
        <v>135000</v>
      </c>
      <c r="O7786" s="2">
        <f>IF(Tabla1[[#This Row],[Mov]]="VNT",Tabla1[[#This Row],[Sale]]-Tabla1[[#This Row],[Cost]],-Tabla1[[#This Row],[Cost]]*Tabla1[[#This Row],[Cant]])</f>
        <v>-75000</v>
      </c>
      <c r="P7786" s="8">
        <f>IF(Tabla1[[#This Row],[Mov]]="VNT",-Tabla1[[#This Row],[Cant]],Tabla1[[#This Row],[Cant]])</f>
        <v>1</v>
      </c>
      <c r="Q7786" s="8">
        <f>DAY(Tabla1[[#This Row],[Date]])</f>
        <v>5</v>
      </c>
      <c r="R7786" s="8">
        <f>MONTH(Tabla1[[#This Row],[Date]])</f>
        <v>3</v>
      </c>
      <c r="S7786" s="8">
        <f>YEAR(Tabla1[[#This Row],[Date]])</f>
        <v>2023</v>
      </c>
    </row>
    <row r="7787" spans="1:19" x14ac:dyDescent="0.2">
      <c r="A7787">
        <v>7759</v>
      </c>
      <c r="B7787" s="1">
        <v>44990</v>
      </c>
      <c r="C7787" t="s">
        <v>261</v>
      </c>
      <c r="D7787" t="s">
        <v>892</v>
      </c>
      <c r="E7787">
        <v>1</v>
      </c>
      <c r="F7787" t="s">
        <v>1152</v>
      </c>
      <c r="G7787" t="s">
        <v>272</v>
      </c>
      <c r="H7787" t="s">
        <v>311</v>
      </c>
      <c r="M7787" s="2">
        <v>15000</v>
      </c>
      <c r="N7787" s="2">
        <v>35000</v>
      </c>
      <c r="O7787" s="2">
        <f>IF(Tabla1[[#This Row],[Mov]]="VNT",Tabla1[[#This Row],[Sale]]-Tabla1[[#This Row],[Cost]],-Tabla1[[#This Row],[Cost]]*Tabla1[[#This Row],[Cant]])</f>
        <v>-15000</v>
      </c>
      <c r="P7787" s="8">
        <f>IF(Tabla1[[#This Row],[Mov]]="VNT",-Tabla1[[#This Row],[Cant]],Tabla1[[#This Row],[Cant]])</f>
        <v>1</v>
      </c>
      <c r="Q7787" s="8">
        <f>DAY(Tabla1[[#This Row],[Date]])</f>
        <v>5</v>
      </c>
      <c r="R7787" s="8">
        <f>MONTH(Tabla1[[#This Row],[Date]])</f>
        <v>3</v>
      </c>
      <c r="S7787" s="8">
        <f>YEAR(Tabla1[[#This Row],[Date]])</f>
        <v>2023</v>
      </c>
    </row>
    <row r="7788" spans="1:19" x14ac:dyDescent="0.2">
      <c r="A7788">
        <v>7760</v>
      </c>
      <c r="B7788" s="1">
        <v>44990</v>
      </c>
      <c r="C7788" t="s">
        <v>261</v>
      </c>
      <c r="D7788" t="s">
        <v>892</v>
      </c>
      <c r="E7788">
        <v>2</v>
      </c>
      <c r="F7788" t="s">
        <v>1152</v>
      </c>
      <c r="G7788" t="s">
        <v>272</v>
      </c>
      <c r="H7788" t="s">
        <v>311</v>
      </c>
      <c r="M7788" s="2">
        <v>12000</v>
      </c>
      <c r="N7788" s="2">
        <v>35000</v>
      </c>
      <c r="O7788" s="2">
        <f>IF(Tabla1[[#This Row],[Mov]]="VNT",Tabla1[[#This Row],[Sale]]-Tabla1[[#This Row],[Cost]],-Tabla1[[#This Row],[Cost]]*Tabla1[[#This Row],[Cant]])</f>
        <v>-24000</v>
      </c>
      <c r="P7788" s="8">
        <f>IF(Tabla1[[#This Row],[Mov]]="VNT",-Tabla1[[#This Row],[Cant]],Tabla1[[#This Row],[Cant]])</f>
        <v>2</v>
      </c>
      <c r="Q7788" s="8">
        <f>DAY(Tabla1[[#This Row],[Date]])</f>
        <v>5</v>
      </c>
      <c r="R7788" s="8">
        <f>MONTH(Tabla1[[#This Row],[Date]])</f>
        <v>3</v>
      </c>
      <c r="S7788" s="8">
        <f>YEAR(Tabla1[[#This Row],[Date]])</f>
        <v>2023</v>
      </c>
    </row>
    <row r="7789" spans="1:19" x14ac:dyDescent="0.2">
      <c r="A7789">
        <v>7761</v>
      </c>
      <c r="B7789" s="1">
        <v>44990</v>
      </c>
      <c r="C7789" t="s">
        <v>260</v>
      </c>
      <c r="D7789" t="s">
        <v>332</v>
      </c>
      <c r="E7789">
        <v>1</v>
      </c>
      <c r="F7789" t="s">
        <v>586</v>
      </c>
      <c r="G7789" t="s">
        <v>273</v>
      </c>
      <c r="H7789" t="s">
        <v>469</v>
      </c>
      <c r="M7789" s="2">
        <v>7000</v>
      </c>
      <c r="N7789" s="2">
        <v>18000</v>
      </c>
      <c r="O7789" s="2">
        <f>IF(Tabla1[[#This Row],[Mov]]="VNT",Tabla1[[#This Row],[Sale]]-Tabla1[[#This Row],[Cost]],-Tabla1[[#This Row],[Cost]]*Tabla1[[#This Row],[Cant]])</f>
        <v>11000</v>
      </c>
      <c r="P7789" s="8">
        <f>IF(Tabla1[[#This Row],[Mov]]="VNT",-Tabla1[[#This Row],[Cant]],Tabla1[[#This Row],[Cant]])</f>
        <v>-1</v>
      </c>
      <c r="Q7789" s="8">
        <f>DAY(Tabla1[[#This Row],[Date]])</f>
        <v>5</v>
      </c>
      <c r="R7789" s="8">
        <f>MONTH(Tabla1[[#This Row],[Date]])</f>
        <v>3</v>
      </c>
      <c r="S7789" s="8">
        <f>YEAR(Tabla1[[#This Row],[Date]])</f>
        <v>2023</v>
      </c>
    </row>
    <row r="7790" spans="1:19" x14ac:dyDescent="0.2">
      <c r="A7790">
        <v>7762</v>
      </c>
      <c r="B7790" s="1">
        <v>44990</v>
      </c>
      <c r="C7790" t="s">
        <v>260</v>
      </c>
      <c r="D7790" t="s">
        <v>332</v>
      </c>
      <c r="E7790">
        <v>1</v>
      </c>
      <c r="F7790" t="s">
        <v>586</v>
      </c>
      <c r="G7790" t="s">
        <v>273</v>
      </c>
      <c r="H7790" t="s">
        <v>2699</v>
      </c>
      <c r="M7790" s="2">
        <v>7000</v>
      </c>
      <c r="N7790" s="2">
        <v>18000</v>
      </c>
      <c r="O7790" s="2">
        <f>IF(Tabla1[[#This Row],[Mov]]="VNT",Tabla1[[#This Row],[Sale]]-Tabla1[[#This Row],[Cost]],-Tabla1[[#This Row],[Cost]]*Tabla1[[#This Row],[Cant]])</f>
        <v>11000</v>
      </c>
      <c r="P7790" s="8">
        <f>IF(Tabla1[[#This Row],[Mov]]="VNT",-Tabla1[[#This Row],[Cant]],Tabla1[[#This Row],[Cant]])</f>
        <v>-1</v>
      </c>
      <c r="Q7790" s="8">
        <f>DAY(Tabla1[[#This Row],[Date]])</f>
        <v>5</v>
      </c>
      <c r="R7790" s="8">
        <f>MONTH(Tabla1[[#This Row],[Date]])</f>
        <v>3</v>
      </c>
      <c r="S7790" s="8">
        <f>YEAR(Tabla1[[#This Row],[Date]])</f>
        <v>2023</v>
      </c>
    </row>
    <row r="7791" spans="1:19" x14ac:dyDescent="0.2">
      <c r="A7791">
        <v>7763</v>
      </c>
      <c r="B7791" s="1">
        <v>44990</v>
      </c>
      <c r="C7791" t="s">
        <v>260</v>
      </c>
      <c r="D7791" t="s">
        <v>332</v>
      </c>
      <c r="E7791">
        <v>1</v>
      </c>
      <c r="F7791" t="s">
        <v>116</v>
      </c>
      <c r="G7791" t="s">
        <v>382</v>
      </c>
      <c r="H7791" t="s">
        <v>514</v>
      </c>
      <c r="M7791" s="2">
        <v>6074</v>
      </c>
      <c r="N7791" s="2">
        <v>6500</v>
      </c>
      <c r="O7791" s="2">
        <f>IF(Tabla1[[#This Row],[Mov]]="VNT",Tabla1[[#This Row],[Sale]]-Tabla1[[#This Row],[Cost]],-Tabla1[[#This Row],[Cost]]*Tabla1[[#This Row],[Cant]])</f>
        <v>426</v>
      </c>
      <c r="P7791" s="8">
        <f>IF(Tabla1[[#This Row],[Mov]]="VNT",-Tabla1[[#This Row],[Cant]],Tabla1[[#This Row],[Cant]])</f>
        <v>-1</v>
      </c>
      <c r="Q7791" s="8">
        <f>DAY(Tabla1[[#This Row],[Date]])</f>
        <v>5</v>
      </c>
      <c r="R7791" s="8">
        <f>MONTH(Tabla1[[#This Row],[Date]])</f>
        <v>3</v>
      </c>
      <c r="S7791" s="8">
        <f>YEAR(Tabla1[[#This Row],[Date]])</f>
        <v>2023</v>
      </c>
    </row>
    <row r="7792" spans="1:19" x14ac:dyDescent="0.2">
      <c r="A7792">
        <v>7764</v>
      </c>
      <c r="B7792" s="1">
        <v>44990</v>
      </c>
      <c r="C7792" t="s">
        <v>260</v>
      </c>
      <c r="D7792" t="s">
        <v>332</v>
      </c>
      <c r="E7792">
        <v>1</v>
      </c>
      <c r="F7792" t="s">
        <v>15</v>
      </c>
      <c r="G7792" t="s">
        <v>266</v>
      </c>
      <c r="H7792" t="s">
        <v>2228</v>
      </c>
      <c r="M7792" s="2">
        <v>1000</v>
      </c>
      <c r="N7792" s="2">
        <v>7000</v>
      </c>
      <c r="O7792" s="2">
        <f>IF(Tabla1[[#This Row],[Mov]]="VNT",Tabla1[[#This Row],[Sale]]-Tabla1[[#This Row],[Cost]],-Tabla1[[#This Row],[Cost]]*Tabla1[[#This Row],[Cant]])</f>
        <v>6000</v>
      </c>
      <c r="P7792" s="8">
        <f>IF(Tabla1[[#This Row],[Mov]]="VNT",-Tabla1[[#This Row],[Cant]],Tabla1[[#This Row],[Cant]])</f>
        <v>-1</v>
      </c>
      <c r="Q7792" s="8">
        <f>DAY(Tabla1[[#This Row],[Date]])</f>
        <v>5</v>
      </c>
      <c r="R7792" s="8">
        <f>MONTH(Tabla1[[#This Row],[Date]])</f>
        <v>3</v>
      </c>
      <c r="S7792" s="8">
        <f>YEAR(Tabla1[[#This Row],[Date]])</f>
        <v>2023</v>
      </c>
    </row>
    <row r="7793" spans="1:19" x14ac:dyDescent="0.2">
      <c r="A7793">
        <v>7765</v>
      </c>
      <c r="B7793" s="1">
        <v>44990</v>
      </c>
      <c r="C7793" t="s">
        <v>260</v>
      </c>
      <c r="D7793" t="s">
        <v>332</v>
      </c>
      <c r="E7793">
        <v>1</v>
      </c>
      <c r="F7793" t="s">
        <v>26</v>
      </c>
      <c r="G7793" t="s">
        <v>264</v>
      </c>
      <c r="H7793" t="s">
        <v>16</v>
      </c>
      <c r="M7793" s="2">
        <v>8000</v>
      </c>
      <c r="N7793" s="2">
        <v>20000</v>
      </c>
      <c r="O7793" s="2">
        <f>IF(Tabla1[[#This Row],[Mov]]="VNT",Tabla1[[#This Row],[Sale]]-Tabla1[[#This Row],[Cost]],-Tabla1[[#This Row],[Cost]]*Tabla1[[#This Row],[Cant]])</f>
        <v>12000</v>
      </c>
      <c r="P7793" s="8">
        <f>IF(Tabla1[[#This Row],[Mov]]="VNT",-Tabla1[[#This Row],[Cant]],Tabla1[[#This Row],[Cant]])</f>
        <v>-1</v>
      </c>
      <c r="Q7793" s="8">
        <f>DAY(Tabla1[[#This Row],[Date]])</f>
        <v>5</v>
      </c>
      <c r="R7793" s="8">
        <f>MONTH(Tabla1[[#This Row],[Date]])</f>
        <v>3</v>
      </c>
      <c r="S7793" s="8">
        <f>YEAR(Tabla1[[#This Row],[Date]])</f>
        <v>2023</v>
      </c>
    </row>
    <row r="7794" spans="1:19" x14ac:dyDescent="0.2">
      <c r="A7794">
        <v>7766</v>
      </c>
      <c r="B7794" s="1">
        <v>44990</v>
      </c>
      <c r="C7794" t="s">
        <v>260</v>
      </c>
      <c r="D7794" t="s">
        <v>332</v>
      </c>
      <c r="E7794">
        <v>1</v>
      </c>
      <c r="F7794" t="s">
        <v>225</v>
      </c>
      <c r="G7794" t="s">
        <v>284</v>
      </c>
      <c r="H7794" t="s">
        <v>2508</v>
      </c>
      <c r="M7794" s="2">
        <v>1100</v>
      </c>
      <c r="N7794" s="2">
        <v>10000</v>
      </c>
      <c r="O7794" s="2">
        <f>IF(Tabla1[[#This Row],[Mov]]="VNT",Tabla1[[#This Row],[Sale]]-Tabla1[[#This Row],[Cost]],-Tabla1[[#This Row],[Cost]]*Tabla1[[#This Row],[Cant]])</f>
        <v>8900</v>
      </c>
      <c r="P7794" s="8">
        <f>IF(Tabla1[[#This Row],[Mov]]="VNT",-Tabla1[[#This Row],[Cant]],Tabla1[[#This Row],[Cant]])</f>
        <v>-1</v>
      </c>
      <c r="Q7794" s="8">
        <f>DAY(Tabla1[[#This Row],[Date]])</f>
        <v>5</v>
      </c>
      <c r="R7794" s="8">
        <f>MONTH(Tabla1[[#This Row],[Date]])</f>
        <v>3</v>
      </c>
      <c r="S7794" s="8">
        <f>YEAR(Tabla1[[#This Row],[Date]])</f>
        <v>2023</v>
      </c>
    </row>
    <row r="7795" spans="1:19" x14ac:dyDescent="0.2">
      <c r="A7795">
        <v>7767</v>
      </c>
      <c r="B7795" s="1">
        <v>44990</v>
      </c>
      <c r="C7795" t="s">
        <v>260</v>
      </c>
      <c r="D7795" t="s">
        <v>332</v>
      </c>
      <c r="E7795">
        <v>1</v>
      </c>
      <c r="F7795" t="s">
        <v>116</v>
      </c>
      <c r="G7795" t="s">
        <v>347</v>
      </c>
      <c r="H7795" t="s">
        <v>518</v>
      </c>
      <c r="M7795" s="2">
        <v>6074</v>
      </c>
      <c r="N7795" s="2">
        <v>6500</v>
      </c>
      <c r="O7795" s="2">
        <f>IF(Tabla1[[#This Row],[Mov]]="VNT",Tabla1[[#This Row],[Sale]]-Tabla1[[#This Row],[Cost]],-Tabla1[[#This Row],[Cost]]*Tabla1[[#This Row],[Cant]])</f>
        <v>426</v>
      </c>
      <c r="P7795" s="8">
        <f>IF(Tabla1[[#This Row],[Mov]]="VNT",-Tabla1[[#This Row],[Cant]],Tabla1[[#This Row],[Cant]])</f>
        <v>-1</v>
      </c>
      <c r="Q7795" s="8">
        <f>DAY(Tabla1[[#This Row],[Date]])</f>
        <v>5</v>
      </c>
      <c r="R7795" s="8">
        <f>MONTH(Tabla1[[#This Row],[Date]])</f>
        <v>3</v>
      </c>
      <c r="S7795" s="8">
        <f>YEAR(Tabla1[[#This Row],[Date]])</f>
        <v>2023</v>
      </c>
    </row>
    <row r="7796" spans="1:19" x14ac:dyDescent="0.2">
      <c r="A7796">
        <v>7768</v>
      </c>
      <c r="B7796" s="1">
        <v>44990</v>
      </c>
      <c r="C7796" t="s">
        <v>260</v>
      </c>
      <c r="D7796" t="s">
        <v>332</v>
      </c>
      <c r="E7796">
        <v>1</v>
      </c>
      <c r="F7796" t="s">
        <v>116</v>
      </c>
      <c r="G7796" t="s">
        <v>347</v>
      </c>
      <c r="H7796" t="s">
        <v>518</v>
      </c>
      <c r="M7796" s="2">
        <v>3270</v>
      </c>
      <c r="N7796" s="2">
        <v>3500</v>
      </c>
      <c r="O7796" s="2">
        <f>IF(Tabla1[[#This Row],[Mov]]="VNT",Tabla1[[#This Row],[Sale]]-Tabla1[[#This Row],[Cost]],-Tabla1[[#This Row],[Cost]]*Tabla1[[#This Row],[Cant]])</f>
        <v>230</v>
      </c>
      <c r="P7796" s="8">
        <f>IF(Tabla1[[#This Row],[Mov]]="VNT",-Tabla1[[#This Row],[Cant]],Tabla1[[#This Row],[Cant]])</f>
        <v>-1</v>
      </c>
      <c r="Q7796" s="8">
        <f>DAY(Tabla1[[#This Row],[Date]])</f>
        <v>5</v>
      </c>
      <c r="R7796" s="8">
        <f>MONTH(Tabla1[[#This Row],[Date]])</f>
        <v>3</v>
      </c>
      <c r="S7796" s="8">
        <f>YEAR(Tabla1[[#This Row],[Date]])</f>
        <v>2023</v>
      </c>
    </row>
    <row r="7797" spans="1:19" x14ac:dyDescent="0.2">
      <c r="A7797">
        <v>7769</v>
      </c>
      <c r="B7797" s="1">
        <v>44990</v>
      </c>
      <c r="C7797" t="s">
        <v>260</v>
      </c>
      <c r="D7797" t="s">
        <v>332</v>
      </c>
      <c r="E7797">
        <v>1</v>
      </c>
      <c r="F7797" t="s">
        <v>116</v>
      </c>
      <c r="G7797" t="s">
        <v>347</v>
      </c>
      <c r="H7797" t="s">
        <v>518</v>
      </c>
      <c r="M7797" s="2">
        <v>3270</v>
      </c>
      <c r="N7797" s="2">
        <v>3500</v>
      </c>
      <c r="O7797" s="2">
        <f>IF(Tabla1[[#This Row],[Mov]]="VNT",Tabla1[[#This Row],[Sale]]-Tabla1[[#This Row],[Cost]],-Tabla1[[#This Row],[Cost]]*Tabla1[[#This Row],[Cant]])</f>
        <v>230</v>
      </c>
      <c r="P7797" s="8">
        <f>IF(Tabla1[[#This Row],[Mov]]="VNT",-Tabla1[[#This Row],[Cant]],Tabla1[[#This Row],[Cant]])</f>
        <v>-1</v>
      </c>
      <c r="Q7797" s="8">
        <f>DAY(Tabla1[[#This Row],[Date]])</f>
        <v>5</v>
      </c>
      <c r="R7797" s="8">
        <f>MONTH(Tabla1[[#This Row],[Date]])</f>
        <v>3</v>
      </c>
      <c r="S7797" s="8">
        <f>YEAR(Tabla1[[#This Row],[Date]])</f>
        <v>2023</v>
      </c>
    </row>
    <row r="7798" spans="1:19" x14ac:dyDescent="0.2">
      <c r="A7798">
        <v>7770</v>
      </c>
      <c r="B7798" s="1">
        <v>44990</v>
      </c>
      <c r="C7798" t="s">
        <v>260</v>
      </c>
      <c r="D7798" t="s">
        <v>332</v>
      </c>
      <c r="E7798">
        <v>1</v>
      </c>
      <c r="F7798" t="s">
        <v>455</v>
      </c>
      <c r="G7798" t="s">
        <v>382</v>
      </c>
      <c r="H7798" t="s">
        <v>509</v>
      </c>
      <c r="M7798" s="2">
        <v>1000</v>
      </c>
      <c r="N7798" s="2">
        <v>4000</v>
      </c>
      <c r="O7798" s="2">
        <f>IF(Tabla1[[#This Row],[Mov]]="VNT",Tabla1[[#This Row],[Sale]]-Tabla1[[#This Row],[Cost]],-Tabla1[[#This Row],[Cost]]*Tabla1[[#This Row],[Cant]])</f>
        <v>3000</v>
      </c>
      <c r="P7798" s="8">
        <f>IF(Tabla1[[#This Row],[Mov]]="VNT",-Tabla1[[#This Row],[Cant]],Tabla1[[#This Row],[Cant]])</f>
        <v>-1</v>
      </c>
      <c r="Q7798" s="8">
        <f>DAY(Tabla1[[#This Row],[Date]])</f>
        <v>5</v>
      </c>
      <c r="R7798" s="8">
        <f>MONTH(Tabla1[[#This Row],[Date]])</f>
        <v>3</v>
      </c>
      <c r="S7798" s="8">
        <f>YEAR(Tabla1[[#This Row],[Date]])</f>
        <v>2023</v>
      </c>
    </row>
    <row r="7799" spans="1:19" x14ac:dyDescent="0.2">
      <c r="A7799">
        <v>7771</v>
      </c>
      <c r="B7799" s="1">
        <v>44990</v>
      </c>
      <c r="C7799" t="s">
        <v>260</v>
      </c>
      <c r="D7799" t="s">
        <v>332</v>
      </c>
      <c r="E7799">
        <v>1</v>
      </c>
      <c r="F7799" t="s">
        <v>116</v>
      </c>
      <c r="G7799" t="s">
        <v>382</v>
      </c>
      <c r="H7799" t="s">
        <v>514</v>
      </c>
      <c r="M7799" s="2">
        <v>6074</v>
      </c>
      <c r="N7799" s="2">
        <v>6500</v>
      </c>
      <c r="O7799" s="2">
        <f>IF(Tabla1[[#This Row],[Mov]]="VNT",Tabla1[[#This Row],[Sale]]-Tabla1[[#This Row],[Cost]],-Tabla1[[#This Row],[Cost]]*Tabla1[[#This Row],[Cant]])</f>
        <v>426</v>
      </c>
      <c r="P7799" s="8">
        <f>IF(Tabla1[[#This Row],[Mov]]="VNT",-Tabla1[[#This Row],[Cant]],Tabla1[[#This Row],[Cant]])</f>
        <v>-1</v>
      </c>
      <c r="Q7799" s="8">
        <f>DAY(Tabla1[[#This Row],[Date]])</f>
        <v>5</v>
      </c>
      <c r="R7799" s="8">
        <f>MONTH(Tabla1[[#This Row],[Date]])</f>
        <v>3</v>
      </c>
      <c r="S7799" s="8">
        <f>YEAR(Tabla1[[#This Row],[Date]])</f>
        <v>2023</v>
      </c>
    </row>
    <row r="7800" spans="1:19" x14ac:dyDescent="0.2">
      <c r="A7800">
        <v>7772</v>
      </c>
      <c r="B7800" s="1">
        <v>44990</v>
      </c>
      <c r="C7800" t="s">
        <v>260</v>
      </c>
      <c r="D7800" t="s">
        <v>332</v>
      </c>
      <c r="E7800">
        <v>1</v>
      </c>
      <c r="F7800" t="s">
        <v>116</v>
      </c>
      <c r="G7800" t="s">
        <v>347</v>
      </c>
      <c r="H7800" t="s">
        <v>518</v>
      </c>
      <c r="M7800" s="2">
        <v>3270</v>
      </c>
      <c r="N7800" s="2">
        <v>3500</v>
      </c>
      <c r="O7800" s="2">
        <f>IF(Tabla1[[#This Row],[Mov]]="VNT",Tabla1[[#This Row],[Sale]]-Tabla1[[#This Row],[Cost]],-Tabla1[[#This Row],[Cost]]*Tabla1[[#This Row],[Cant]])</f>
        <v>230</v>
      </c>
      <c r="P7800" s="8">
        <f>IF(Tabla1[[#This Row],[Mov]]="VNT",-Tabla1[[#This Row],[Cant]],Tabla1[[#This Row],[Cant]])</f>
        <v>-1</v>
      </c>
      <c r="Q7800" s="8">
        <f>DAY(Tabla1[[#This Row],[Date]])</f>
        <v>5</v>
      </c>
      <c r="R7800" s="8">
        <f>MONTH(Tabla1[[#This Row],[Date]])</f>
        <v>3</v>
      </c>
      <c r="S7800" s="8">
        <f>YEAR(Tabla1[[#This Row],[Date]])</f>
        <v>2023</v>
      </c>
    </row>
    <row r="7801" spans="1:19" x14ac:dyDescent="0.2">
      <c r="A7801">
        <v>7773</v>
      </c>
      <c r="B7801" s="1">
        <v>44990</v>
      </c>
      <c r="C7801" t="s">
        <v>260</v>
      </c>
      <c r="D7801" t="s">
        <v>332</v>
      </c>
      <c r="E7801">
        <v>1</v>
      </c>
      <c r="F7801" t="s">
        <v>116</v>
      </c>
      <c r="G7801" t="s">
        <v>382</v>
      </c>
      <c r="H7801" t="s">
        <v>514</v>
      </c>
      <c r="M7801" s="2">
        <v>6074</v>
      </c>
      <c r="N7801" s="2">
        <v>6500</v>
      </c>
      <c r="O7801" s="2">
        <f>IF(Tabla1[[#This Row],[Mov]]="VNT",Tabla1[[#This Row],[Sale]]-Tabla1[[#This Row],[Cost]],-Tabla1[[#This Row],[Cost]]*Tabla1[[#This Row],[Cant]])</f>
        <v>426</v>
      </c>
      <c r="P7801" s="8">
        <f>IF(Tabla1[[#This Row],[Mov]]="VNT",-Tabla1[[#This Row],[Cant]],Tabla1[[#This Row],[Cant]])</f>
        <v>-1</v>
      </c>
      <c r="Q7801" s="8">
        <f>DAY(Tabla1[[#This Row],[Date]])</f>
        <v>5</v>
      </c>
      <c r="R7801" s="8">
        <f>MONTH(Tabla1[[#This Row],[Date]])</f>
        <v>3</v>
      </c>
      <c r="S7801" s="8">
        <f>YEAR(Tabla1[[#This Row],[Date]])</f>
        <v>2023</v>
      </c>
    </row>
    <row r="7802" spans="1:19" x14ac:dyDescent="0.2">
      <c r="A7802">
        <v>7774</v>
      </c>
      <c r="B7802" s="1">
        <v>44990</v>
      </c>
      <c r="C7802" t="s">
        <v>260</v>
      </c>
      <c r="D7802" t="s">
        <v>332</v>
      </c>
      <c r="E7802">
        <v>1</v>
      </c>
      <c r="F7802" t="s">
        <v>761</v>
      </c>
      <c r="G7802" t="s">
        <v>761</v>
      </c>
      <c r="H7802" t="s">
        <v>761</v>
      </c>
      <c r="M7802" s="2">
        <v>1000</v>
      </c>
      <c r="N7802" s="2">
        <v>5000</v>
      </c>
      <c r="O7802" s="2">
        <f>IF(Tabla1[[#This Row],[Mov]]="VNT",Tabla1[[#This Row],[Sale]]-Tabla1[[#This Row],[Cost]],-Tabla1[[#This Row],[Cost]]*Tabla1[[#This Row],[Cant]])</f>
        <v>4000</v>
      </c>
      <c r="P7802" s="8">
        <f>IF(Tabla1[[#This Row],[Mov]]="VNT",-Tabla1[[#This Row],[Cant]],Tabla1[[#This Row],[Cant]])</f>
        <v>-1</v>
      </c>
      <c r="Q7802" s="8">
        <f>DAY(Tabla1[[#This Row],[Date]])</f>
        <v>5</v>
      </c>
      <c r="R7802" s="8">
        <f>MONTH(Tabla1[[#This Row],[Date]])</f>
        <v>3</v>
      </c>
      <c r="S7802" s="8">
        <f>YEAR(Tabla1[[#This Row],[Date]])</f>
        <v>2023</v>
      </c>
    </row>
    <row r="7803" spans="1:19" x14ac:dyDescent="0.2">
      <c r="A7803">
        <v>7775</v>
      </c>
      <c r="B7803" s="1">
        <v>44990</v>
      </c>
      <c r="C7803" t="s">
        <v>260</v>
      </c>
      <c r="D7803" t="s">
        <v>332</v>
      </c>
      <c r="E7803">
        <v>1</v>
      </c>
      <c r="F7803" t="s">
        <v>365</v>
      </c>
      <c r="G7803" t="s">
        <v>366</v>
      </c>
      <c r="H7803" t="s">
        <v>371</v>
      </c>
      <c r="M7803" s="2">
        <v>10000</v>
      </c>
      <c r="N7803" s="2">
        <v>19000</v>
      </c>
      <c r="O7803" s="2">
        <f>IF(Tabla1[[#This Row],[Mov]]="VNT",Tabla1[[#This Row],[Sale]]-Tabla1[[#This Row],[Cost]],-Tabla1[[#This Row],[Cost]]*Tabla1[[#This Row],[Cant]])</f>
        <v>9000</v>
      </c>
      <c r="P7803" s="8">
        <f>IF(Tabla1[[#This Row],[Mov]]="VNT",-Tabla1[[#This Row],[Cant]],Tabla1[[#This Row],[Cant]])</f>
        <v>-1</v>
      </c>
      <c r="Q7803" s="8">
        <f>DAY(Tabla1[[#This Row],[Date]])</f>
        <v>5</v>
      </c>
      <c r="R7803" s="8">
        <f>MONTH(Tabla1[[#This Row],[Date]])</f>
        <v>3</v>
      </c>
      <c r="S7803" s="8">
        <f>YEAR(Tabla1[[#This Row],[Date]])</f>
        <v>2023</v>
      </c>
    </row>
    <row r="7804" spans="1:19" x14ac:dyDescent="0.2">
      <c r="A7804">
        <v>7776</v>
      </c>
      <c r="B7804" s="1">
        <v>44991</v>
      </c>
      <c r="C7804" t="s">
        <v>260</v>
      </c>
      <c r="D7804" t="s">
        <v>332</v>
      </c>
      <c r="E7804">
        <v>1</v>
      </c>
      <c r="F7804" t="s">
        <v>458</v>
      </c>
      <c r="G7804" t="s">
        <v>272</v>
      </c>
      <c r="H7804" t="s">
        <v>2746</v>
      </c>
      <c r="M7804" s="2">
        <v>0</v>
      </c>
      <c r="N7804" s="2">
        <v>20000</v>
      </c>
      <c r="O7804" s="2">
        <f>IF(Tabla1[[#This Row],[Mov]]="VNT",Tabla1[[#This Row],[Sale]]-Tabla1[[#This Row],[Cost]],-Tabla1[[#This Row],[Cost]]*Tabla1[[#This Row],[Cant]])</f>
        <v>20000</v>
      </c>
      <c r="P7804" s="8">
        <f>IF(Tabla1[[#This Row],[Mov]]="VNT",-Tabla1[[#This Row],[Cant]],Tabla1[[#This Row],[Cant]])</f>
        <v>-1</v>
      </c>
      <c r="Q7804" s="8">
        <f>DAY(Tabla1[[#This Row],[Date]])</f>
        <v>6</v>
      </c>
      <c r="R7804" s="8">
        <f>MONTH(Tabla1[[#This Row],[Date]])</f>
        <v>3</v>
      </c>
      <c r="S7804" s="8">
        <f>YEAR(Tabla1[[#This Row],[Date]])</f>
        <v>2023</v>
      </c>
    </row>
    <row r="7805" spans="1:19" x14ac:dyDescent="0.2">
      <c r="A7805">
        <v>7777</v>
      </c>
      <c r="B7805" s="1">
        <v>44991</v>
      </c>
      <c r="C7805" t="s">
        <v>260</v>
      </c>
      <c r="D7805" t="s">
        <v>332</v>
      </c>
      <c r="E7805">
        <v>1</v>
      </c>
      <c r="F7805" t="s">
        <v>26</v>
      </c>
      <c r="G7805" t="s">
        <v>264</v>
      </c>
      <c r="H7805" t="s">
        <v>20</v>
      </c>
      <c r="M7805" s="2">
        <v>8000</v>
      </c>
      <c r="N7805" s="2">
        <v>20000</v>
      </c>
      <c r="O7805" s="2">
        <f>IF(Tabla1[[#This Row],[Mov]]="VNT",Tabla1[[#This Row],[Sale]]-Tabla1[[#This Row],[Cost]],-Tabla1[[#This Row],[Cost]]*Tabla1[[#This Row],[Cant]])</f>
        <v>12000</v>
      </c>
      <c r="P7805" s="8">
        <f>IF(Tabla1[[#This Row],[Mov]]="VNT",-Tabla1[[#This Row],[Cant]],Tabla1[[#This Row],[Cant]])</f>
        <v>-1</v>
      </c>
      <c r="Q7805" s="8">
        <f>DAY(Tabla1[[#This Row],[Date]])</f>
        <v>6</v>
      </c>
      <c r="R7805" s="8">
        <f>MONTH(Tabla1[[#This Row],[Date]])</f>
        <v>3</v>
      </c>
      <c r="S7805" s="8">
        <f>YEAR(Tabla1[[#This Row],[Date]])</f>
        <v>2023</v>
      </c>
    </row>
    <row r="7806" spans="1:19" x14ac:dyDescent="0.2">
      <c r="A7806">
        <v>7778</v>
      </c>
      <c r="B7806" s="1">
        <v>44991</v>
      </c>
      <c r="C7806" t="s">
        <v>260</v>
      </c>
      <c r="D7806" t="s">
        <v>332</v>
      </c>
      <c r="E7806">
        <v>1</v>
      </c>
      <c r="F7806" t="s">
        <v>225</v>
      </c>
      <c r="G7806" t="s">
        <v>263</v>
      </c>
      <c r="H7806" t="s">
        <v>962</v>
      </c>
      <c r="M7806" s="2">
        <v>1100</v>
      </c>
      <c r="N7806" s="2">
        <v>10000</v>
      </c>
      <c r="O7806" s="2">
        <f>IF(Tabla1[[#This Row],[Mov]]="VNT",Tabla1[[#This Row],[Sale]]-Tabla1[[#This Row],[Cost]],-Tabla1[[#This Row],[Cost]]*Tabla1[[#This Row],[Cant]])</f>
        <v>8900</v>
      </c>
      <c r="P7806" s="8">
        <f>IF(Tabla1[[#This Row],[Mov]]="VNT",-Tabla1[[#This Row],[Cant]],Tabla1[[#This Row],[Cant]])</f>
        <v>-1</v>
      </c>
      <c r="Q7806" s="8">
        <f>DAY(Tabla1[[#This Row],[Date]])</f>
        <v>6</v>
      </c>
      <c r="R7806" s="8">
        <f>MONTH(Tabla1[[#This Row],[Date]])</f>
        <v>3</v>
      </c>
      <c r="S7806" s="8">
        <f>YEAR(Tabla1[[#This Row],[Date]])</f>
        <v>2023</v>
      </c>
    </row>
    <row r="7807" spans="1:19" x14ac:dyDescent="0.2">
      <c r="A7807">
        <v>7779</v>
      </c>
      <c r="B7807" s="1">
        <v>44991</v>
      </c>
      <c r="C7807" t="s">
        <v>260</v>
      </c>
      <c r="D7807" t="s">
        <v>332</v>
      </c>
      <c r="E7807">
        <v>1</v>
      </c>
      <c r="F7807" t="s">
        <v>455</v>
      </c>
      <c r="G7807" t="s">
        <v>347</v>
      </c>
      <c r="H7807" t="s">
        <v>456</v>
      </c>
      <c r="M7807" s="2">
        <v>800</v>
      </c>
      <c r="N7807" s="2">
        <v>4000</v>
      </c>
      <c r="O7807" s="2">
        <f>IF(Tabla1[[#This Row],[Mov]]="VNT",Tabla1[[#This Row],[Sale]]-Tabla1[[#This Row],[Cost]],-Tabla1[[#This Row],[Cost]]*Tabla1[[#This Row],[Cant]])</f>
        <v>3200</v>
      </c>
      <c r="P7807" s="8">
        <f>IF(Tabla1[[#This Row],[Mov]]="VNT",-Tabla1[[#This Row],[Cant]],Tabla1[[#This Row],[Cant]])</f>
        <v>-1</v>
      </c>
      <c r="Q7807" s="8">
        <f>DAY(Tabla1[[#This Row],[Date]])</f>
        <v>6</v>
      </c>
      <c r="R7807" s="8">
        <f>MONTH(Tabla1[[#This Row],[Date]])</f>
        <v>3</v>
      </c>
      <c r="S7807" s="8">
        <f>YEAR(Tabla1[[#This Row],[Date]])</f>
        <v>2023</v>
      </c>
    </row>
    <row r="7808" spans="1:19" x14ac:dyDescent="0.2">
      <c r="A7808">
        <v>7780</v>
      </c>
      <c r="B7808" s="1">
        <v>44991</v>
      </c>
      <c r="C7808" t="s">
        <v>260</v>
      </c>
      <c r="D7808" t="s">
        <v>332</v>
      </c>
      <c r="E7808">
        <v>1</v>
      </c>
      <c r="F7808" t="s">
        <v>224</v>
      </c>
      <c r="G7808" t="s">
        <v>263</v>
      </c>
      <c r="H7808" t="s">
        <v>962</v>
      </c>
      <c r="M7808" s="2">
        <v>8000</v>
      </c>
      <c r="N7808" s="2">
        <v>19000</v>
      </c>
      <c r="O7808" s="2">
        <f>IF(Tabla1[[#This Row],[Mov]]="VNT",Tabla1[[#This Row],[Sale]]-Tabla1[[#This Row],[Cost]],-Tabla1[[#This Row],[Cost]]*Tabla1[[#This Row],[Cant]])</f>
        <v>11000</v>
      </c>
      <c r="P7808" s="8">
        <f>IF(Tabla1[[#This Row],[Mov]]="VNT",-Tabla1[[#This Row],[Cant]],Tabla1[[#This Row],[Cant]])</f>
        <v>-1</v>
      </c>
      <c r="Q7808" s="8">
        <f>DAY(Tabla1[[#This Row],[Date]])</f>
        <v>6</v>
      </c>
      <c r="R7808" s="8">
        <f>MONTH(Tabla1[[#This Row],[Date]])</f>
        <v>3</v>
      </c>
      <c r="S7808" s="8">
        <f>YEAR(Tabla1[[#This Row],[Date]])</f>
        <v>2023</v>
      </c>
    </row>
    <row r="7809" spans="1:19" x14ac:dyDescent="0.2">
      <c r="A7809">
        <v>7781</v>
      </c>
      <c r="B7809" s="1">
        <v>44991</v>
      </c>
      <c r="C7809" t="s">
        <v>260</v>
      </c>
      <c r="D7809" t="s">
        <v>332</v>
      </c>
      <c r="E7809">
        <v>1</v>
      </c>
      <c r="F7809" t="s">
        <v>15</v>
      </c>
      <c r="G7809" t="s">
        <v>333</v>
      </c>
      <c r="H7809" t="s">
        <v>20</v>
      </c>
      <c r="M7809" s="2">
        <v>5000</v>
      </c>
      <c r="N7809" s="2">
        <v>12000</v>
      </c>
      <c r="O7809" s="2">
        <f>IF(Tabla1[[#This Row],[Mov]]="VNT",Tabla1[[#This Row],[Sale]]-Tabla1[[#This Row],[Cost]],-Tabla1[[#This Row],[Cost]]*Tabla1[[#This Row],[Cant]])</f>
        <v>7000</v>
      </c>
      <c r="P7809" s="8">
        <f>IF(Tabla1[[#This Row],[Mov]]="VNT",-Tabla1[[#This Row],[Cant]],Tabla1[[#This Row],[Cant]])</f>
        <v>-1</v>
      </c>
      <c r="Q7809" s="8">
        <f>DAY(Tabla1[[#This Row],[Date]])</f>
        <v>6</v>
      </c>
      <c r="R7809" s="8">
        <f>MONTH(Tabla1[[#This Row],[Date]])</f>
        <v>3</v>
      </c>
      <c r="S7809" s="8">
        <f>YEAR(Tabla1[[#This Row],[Date]])</f>
        <v>2023</v>
      </c>
    </row>
    <row r="7810" spans="1:19" x14ac:dyDescent="0.2">
      <c r="A7810">
        <v>7782</v>
      </c>
      <c r="B7810" s="1">
        <v>44991</v>
      </c>
      <c r="C7810" t="s">
        <v>260</v>
      </c>
      <c r="D7810" t="s">
        <v>332</v>
      </c>
      <c r="E7810">
        <v>1</v>
      </c>
      <c r="F7810" t="s">
        <v>26</v>
      </c>
      <c r="G7810" t="s">
        <v>264</v>
      </c>
      <c r="H7810" t="s">
        <v>16</v>
      </c>
      <c r="M7810" s="2">
        <v>8000</v>
      </c>
      <c r="N7810" s="2">
        <v>18000</v>
      </c>
      <c r="O7810" s="2">
        <f>IF(Tabla1[[#This Row],[Mov]]="VNT",Tabla1[[#This Row],[Sale]]-Tabla1[[#This Row],[Cost]],-Tabla1[[#This Row],[Cost]]*Tabla1[[#This Row],[Cant]])</f>
        <v>10000</v>
      </c>
      <c r="P7810" s="8">
        <f>IF(Tabla1[[#This Row],[Mov]]="VNT",-Tabla1[[#This Row],[Cant]],Tabla1[[#This Row],[Cant]])</f>
        <v>-1</v>
      </c>
      <c r="Q7810" s="8">
        <f>DAY(Tabla1[[#This Row],[Date]])</f>
        <v>6</v>
      </c>
      <c r="R7810" s="8">
        <f>MONTH(Tabla1[[#This Row],[Date]])</f>
        <v>3</v>
      </c>
      <c r="S7810" s="8">
        <f>YEAR(Tabla1[[#This Row],[Date]])</f>
        <v>2023</v>
      </c>
    </row>
    <row r="7811" spans="1:19" x14ac:dyDescent="0.2">
      <c r="A7811">
        <v>7783</v>
      </c>
      <c r="B7811" s="1">
        <v>44991</v>
      </c>
      <c r="C7811" t="s">
        <v>260</v>
      </c>
      <c r="D7811" t="s">
        <v>332</v>
      </c>
      <c r="E7811">
        <v>1</v>
      </c>
      <c r="F7811" t="s">
        <v>225</v>
      </c>
      <c r="G7811" t="s">
        <v>263</v>
      </c>
      <c r="H7811" t="s">
        <v>672</v>
      </c>
      <c r="M7811" s="2">
        <v>1100</v>
      </c>
      <c r="N7811" s="2">
        <v>10000</v>
      </c>
      <c r="O7811" s="2">
        <f>IF(Tabla1[[#This Row],[Mov]]="VNT",Tabla1[[#This Row],[Sale]]-Tabla1[[#This Row],[Cost]],-Tabla1[[#This Row],[Cost]]*Tabla1[[#This Row],[Cant]])</f>
        <v>8900</v>
      </c>
      <c r="P7811" s="8">
        <f>IF(Tabla1[[#This Row],[Mov]]="VNT",-Tabla1[[#This Row],[Cant]],Tabla1[[#This Row],[Cant]])</f>
        <v>-1</v>
      </c>
      <c r="Q7811" s="8">
        <f>DAY(Tabla1[[#This Row],[Date]])</f>
        <v>6</v>
      </c>
      <c r="R7811" s="8">
        <f>MONTH(Tabla1[[#This Row],[Date]])</f>
        <v>3</v>
      </c>
      <c r="S7811" s="8">
        <f>YEAR(Tabla1[[#This Row],[Date]])</f>
        <v>2023</v>
      </c>
    </row>
    <row r="7812" spans="1:19" x14ac:dyDescent="0.2">
      <c r="A7812">
        <v>7784</v>
      </c>
      <c r="B7812" s="1">
        <v>44991</v>
      </c>
      <c r="C7812" t="s">
        <v>260</v>
      </c>
      <c r="D7812" t="s">
        <v>332</v>
      </c>
      <c r="E7812">
        <v>1</v>
      </c>
      <c r="F7812" t="s">
        <v>127</v>
      </c>
      <c r="G7812" t="s">
        <v>266</v>
      </c>
      <c r="H7812" t="s">
        <v>230</v>
      </c>
      <c r="M7812" s="2">
        <v>1500</v>
      </c>
      <c r="N7812" s="2">
        <v>3000</v>
      </c>
      <c r="O7812" s="2">
        <f>IF(Tabla1[[#This Row],[Mov]]="VNT",Tabla1[[#This Row],[Sale]]-Tabla1[[#This Row],[Cost]],-Tabla1[[#This Row],[Cost]]*Tabla1[[#This Row],[Cant]])</f>
        <v>1500</v>
      </c>
      <c r="P7812" s="8">
        <f>IF(Tabla1[[#This Row],[Mov]]="VNT",-Tabla1[[#This Row],[Cant]],Tabla1[[#This Row],[Cant]])</f>
        <v>-1</v>
      </c>
      <c r="Q7812" s="8">
        <f>DAY(Tabla1[[#This Row],[Date]])</f>
        <v>6</v>
      </c>
      <c r="R7812" s="8">
        <f>MONTH(Tabla1[[#This Row],[Date]])</f>
        <v>3</v>
      </c>
      <c r="S7812" s="8">
        <f>YEAR(Tabla1[[#This Row],[Date]])</f>
        <v>2023</v>
      </c>
    </row>
    <row r="7813" spans="1:19" x14ac:dyDescent="0.2">
      <c r="A7813">
        <v>7785</v>
      </c>
      <c r="B7813" s="1">
        <v>44991</v>
      </c>
      <c r="C7813" t="s">
        <v>260</v>
      </c>
      <c r="D7813" t="s">
        <v>332</v>
      </c>
      <c r="E7813">
        <v>1</v>
      </c>
      <c r="F7813" t="s">
        <v>128</v>
      </c>
      <c r="G7813" t="s">
        <v>266</v>
      </c>
      <c r="H7813" t="s">
        <v>2085</v>
      </c>
      <c r="M7813" s="2">
        <v>11000</v>
      </c>
      <c r="N7813" s="2">
        <v>20000</v>
      </c>
      <c r="O7813" s="2">
        <f>IF(Tabla1[[#This Row],[Mov]]="VNT",Tabla1[[#This Row],[Sale]]-Tabla1[[#This Row],[Cost]],-Tabla1[[#This Row],[Cost]]*Tabla1[[#This Row],[Cant]])</f>
        <v>9000</v>
      </c>
      <c r="P7813" s="8">
        <f>IF(Tabla1[[#This Row],[Mov]]="VNT",-Tabla1[[#This Row],[Cant]],Tabla1[[#This Row],[Cant]])</f>
        <v>-1</v>
      </c>
      <c r="Q7813" s="8">
        <f>DAY(Tabla1[[#This Row],[Date]])</f>
        <v>6</v>
      </c>
      <c r="R7813" s="8">
        <f>MONTH(Tabla1[[#This Row],[Date]])</f>
        <v>3</v>
      </c>
      <c r="S7813" s="8">
        <f>YEAR(Tabla1[[#This Row],[Date]])</f>
        <v>2023</v>
      </c>
    </row>
    <row r="7814" spans="1:19" x14ac:dyDescent="0.2">
      <c r="A7814">
        <v>7786</v>
      </c>
      <c r="B7814" s="1">
        <v>44991</v>
      </c>
      <c r="C7814" t="s">
        <v>260</v>
      </c>
      <c r="D7814" t="s">
        <v>332</v>
      </c>
      <c r="E7814">
        <v>1</v>
      </c>
      <c r="F7814" t="s">
        <v>532</v>
      </c>
      <c r="G7814" t="s">
        <v>273</v>
      </c>
      <c r="H7814" t="s">
        <v>552</v>
      </c>
      <c r="M7814" s="2">
        <v>18000</v>
      </c>
      <c r="N7814" s="2">
        <v>35000</v>
      </c>
      <c r="O7814" s="2">
        <f>IF(Tabla1[[#This Row],[Mov]]="VNT",Tabla1[[#This Row],[Sale]]-Tabla1[[#This Row],[Cost]],-Tabla1[[#This Row],[Cost]]*Tabla1[[#This Row],[Cant]])</f>
        <v>17000</v>
      </c>
      <c r="P7814" s="8">
        <f>IF(Tabla1[[#This Row],[Mov]]="VNT",-Tabla1[[#This Row],[Cant]],Tabla1[[#This Row],[Cant]])</f>
        <v>-1</v>
      </c>
      <c r="Q7814" s="8">
        <f>DAY(Tabla1[[#This Row],[Date]])</f>
        <v>6</v>
      </c>
      <c r="R7814" s="8">
        <f>MONTH(Tabla1[[#This Row],[Date]])</f>
        <v>3</v>
      </c>
      <c r="S7814" s="8">
        <f>YEAR(Tabla1[[#This Row],[Date]])</f>
        <v>2023</v>
      </c>
    </row>
    <row r="7815" spans="1:19" x14ac:dyDescent="0.2">
      <c r="A7815">
        <v>7787</v>
      </c>
      <c r="B7815" s="1">
        <v>44991</v>
      </c>
      <c r="C7815" t="s">
        <v>260</v>
      </c>
      <c r="D7815" t="s">
        <v>332</v>
      </c>
      <c r="E7815">
        <v>1</v>
      </c>
      <c r="F7815" t="s">
        <v>225</v>
      </c>
      <c r="G7815" t="s">
        <v>284</v>
      </c>
      <c r="H7815" t="s">
        <v>1394</v>
      </c>
      <c r="M7815" s="2">
        <v>1100</v>
      </c>
      <c r="N7815" s="2">
        <v>10000</v>
      </c>
      <c r="O7815" s="2">
        <f>IF(Tabla1[[#This Row],[Mov]]="VNT",Tabla1[[#This Row],[Sale]]-Tabla1[[#This Row],[Cost]],-Tabla1[[#This Row],[Cost]]*Tabla1[[#This Row],[Cant]])</f>
        <v>8900</v>
      </c>
      <c r="P7815" s="8">
        <f>IF(Tabla1[[#This Row],[Mov]]="VNT",-Tabla1[[#This Row],[Cant]],Tabla1[[#This Row],[Cant]])</f>
        <v>-1</v>
      </c>
      <c r="Q7815" s="8">
        <f>DAY(Tabla1[[#This Row],[Date]])</f>
        <v>6</v>
      </c>
      <c r="R7815" s="8">
        <f>MONTH(Tabla1[[#This Row],[Date]])</f>
        <v>3</v>
      </c>
      <c r="S7815" s="8">
        <f>YEAR(Tabla1[[#This Row],[Date]])</f>
        <v>2023</v>
      </c>
    </row>
    <row r="7816" spans="1:19" x14ac:dyDescent="0.2">
      <c r="A7816">
        <v>7788</v>
      </c>
      <c r="B7816" s="1">
        <v>44991</v>
      </c>
      <c r="C7816" t="s">
        <v>260</v>
      </c>
      <c r="D7816" t="s">
        <v>332</v>
      </c>
      <c r="E7816">
        <v>1</v>
      </c>
      <c r="F7816" t="s">
        <v>224</v>
      </c>
      <c r="G7816" t="s">
        <v>284</v>
      </c>
      <c r="H7816" t="s">
        <v>1394</v>
      </c>
      <c r="M7816" s="2">
        <v>8000</v>
      </c>
      <c r="N7816" s="2">
        <v>20000</v>
      </c>
      <c r="O7816" s="2">
        <f>IF(Tabla1[[#This Row],[Mov]]="VNT",Tabla1[[#This Row],[Sale]]-Tabla1[[#This Row],[Cost]],-Tabla1[[#This Row],[Cost]]*Tabla1[[#This Row],[Cant]])</f>
        <v>12000</v>
      </c>
      <c r="P7816" s="8">
        <f>IF(Tabla1[[#This Row],[Mov]]="VNT",-Tabla1[[#This Row],[Cant]],Tabla1[[#This Row],[Cant]])</f>
        <v>-1</v>
      </c>
      <c r="Q7816" s="8">
        <f>DAY(Tabla1[[#This Row],[Date]])</f>
        <v>6</v>
      </c>
      <c r="R7816" s="8">
        <f>MONTH(Tabla1[[#This Row],[Date]])</f>
        <v>3</v>
      </c>
      <c r="S7816" s="8">
        <f>YEAR(Tabla1[[#This Row],[Date]])</f>
        <v>2023</v>
      </c>
    </row>
    <row r="7817" spans="1:19" x14ac:dyDescent="0.2">
      <c r="A7817">
        <v>7789</v>
      </c>
      <c r="B7817" s="1">
        <v>44991</v>
      </c>
      <c r="C7817" t="s">
        <v>260</v>
      </c>
      <c r="D7817" t="s">
        <v>332</v>
      </c>
      <c r="E7817">
        <v>1</v>
      </c>
      <c r="F7817" t="s">
        <v>26</v>
      </c>
      <c r="G7817" t="s">
        <v>264</v>
      </c>
      <c r="H7817" t="s">
        <v>20</v>
      </c>
      <c r="M7817" s="2">
        <v>8000</v>
      </c>
      <c r="N7817" s="2">
        <v>20000</v>
      </c>
      <c r="O7817" s="2">
        <f>IF(Tabla1[[#This Row],[Mov]]="VNT",Tabla1[[#This Row],[Sale]]-Tabla1[[#This Row],[Cost]],-Tabla1[[#This Row],[Cost]]*Tabla1[[#This Row],[Cant]])</f>
        <v>12000</v>
      </c>
      <c r="P7817" s="8">
        <f>IF(Tabla1[[#This Row],[Mov]]="VNT",-Tabla1[[#This Row],[Cant]],Tabla1[[#This Row],[Cant]])</f>
        <v>-1</v>
      </c>
      <c r="Q7817" s="8">
        <f>DAY(Tabla1[[#This Row],[Date]])</f>
        <v>6</v>
      </c>
      <c r="R7817" s="8">
        <f>MONTH(Tabla1[[#This Row],[Date]])</f>
        <v>3</v>
      </c>
      <c r="S7817" s="8">
        <f>YEAR(Tabla1[[#This Row],[Date]])</f>
        <v>2023</v>
      </c>
    </row>
    <row r="7818" spans="1:19" x14ac:dyDescent="0.2">
      <c r="A7818">
        <v>7790</v>
      </c>
      <c r="B7818" s="1">
        <v>44991</v>
      </c>
      <c r="C7818" t="s">
        <v>260</v>
      </c>
      <c r="D7818" t="s">
        <v>332</v>
      </c>
      <c r="E7818">
        <v>1</v>
      </c>
      <c r="F7818" t="s">
        <v>224</v>
      </c>
      <c r="G7818" t="s">
        <v>272</v>
      </c>
      <c r="H7818" t="s">
        <v>2747</v>
      </c>
      <c r="M7818" s="2">
        <v>8000</v>
      </c>
      <c r="N7818" s="2">
        <v>20000</v>
      </c>
      <c r="O7818" s="2">
        <f>IF(Tabla1[[#This Row],[Mov]]="VNT",Tabla1[[#This Row],[Sale]]-Tabla1[[#This Row],[Cost]],-Tabla1[[#This Row],[Cost]]*Tabla1[[#This Row],[Cant]])</f>
        <v>12000</v>
      </c>
      <c r="P7818" s="8">
        <f>IF(Tabla1[[#This Row],[Mov]]="VNT",-Tabla1[[#This Row],[Cant]],Tabla1[[#This Row],[Cant]])</f>
        <v>-1</v>
      </c>
      <c r="Q7818" s="8">
        <f>DAY(Tabla1[[#This Row],[Date]])</f>
        <v>6</v>
      </c>
      <c r="R7818" s="8">
        <f>MONTH(Tabla1[[#This Row],[Date]])</f>
        <v>3</v>
      </c>
      <c r="S7818" s="8">
        <f>YEAR(Tabla1[[#This Row],[Date]])</f>
        <v>2023</v>
      </c>
    </row>
    <row r="7819" spans="1:19" x14ac:dyDescent="0.2">
      <c r="A7819">
        <v>7791</v>
      </c>
      <c r="B7819" s="1">
        <v>44991</v>
      </c>
      <c r="C7819" t="s">
        <v>260</v>
      </c>
      <c r="D7819" t="s">
        <v>332</v>
      </c>
      <c r="E7819">
        <v>1</v>
      </c>
      <c r="F7819" t="s">
        <v>1152</v>
      </c>
      <c r="G7819" t="s">
        <v>272</v>
      </c>
      <c r="H7819" t="s">
        <v>807</v>
      </c>
      <c r="M7819" s="2">
        <v>15000</v>
      </c>
      <c r="N7819" s="2">
        <v>35000</v>
      </c>
      <c r="O7819" s="2">
        <f>IF(Tabla1[[#This Row],[Mov]]="VNT",Tabla1[[#This Row],[Sale]]-Tabla1[[#This Row],[Cost]],-Tabla1[[#This Row],[Cost]]*Tabla1[[#This Row],[Cant]])</f>
        <v>20000</v>
      </c>
      <c r="P7819" s="8">
        <f>IF(Tabla1[[#This Row],[Mov]]="VNT",-Tabla1[[#This Row],[Cant]],Tabla1[[#This Row],[Cant]])</f>
        <v>-1</v>
      </c>
      <c r="Q7819" s="8">
        <f>DAY(Tabla1[[#This Row],[Date]])</f>
        <v>6</v>
      </c>
      <c r="R7819" s="8">
        <f>MONTH(Tabla1[[#This Row],[Date]])</f>
        <v>3</v>
      </c>
      <c r="S7819" s="8">
        <f>YEAR(Tabla1[[#This Row],[Date]])</f>
        <v>2023</v>
      </c>
    </row>
    <row r="7820" spans="1:19" x14ac:dyDescent="0.2">
      <c r="A7820">
        <v>7792</v>
      </c>
      <c r="B7820" s="1">
        <v>44991</v>
      </c>
      <c r="C7820" t="s">
        <v>260</v>
      </c>
      <c r="D7820" t="s">
        <v>332</v>
      </c>
      <c r="E7820">
        <v>1</v>
      </c>
      <c r="F7820" t="s">
        <v>455</v>
      </c>
      <c r="G7820" t="s">
        <v>347</v>
      </c>
      <c r="H7820" t="s">
        <v>456</v>
      </c>
      <c r="M7820" s="2">
        <v>800</v>
      </c>
      <c r="N7820" s="2">
        <v>4000</v>
      </c>
      <c r="O7820" s="2">
        <f>IF(Tabla1[[#This Row],[Mov]]="VNT",Tabla1[[#This Row],[Sale]]-Tabla1[[#This Row],[Cost]],-Tabla1[[#This Row],[Cost]]*Tabla1[[#This Row],[Cant]])</f>
        <v>3200</v>
      </c>
      <c r="P7820" s="8">
        <f>IF(Tabla1[[#This Row],[Mov]]="VNT",-Tabla1[[#This Row],[Cant]],Tabla1[[#This Row],[Cant]])</f>
        <v>-1</v>
      </c>
      <c r="Q7820" s="8">
        <f>DAY(Tabla1[[#This Row],[Date]])</f>
        <v>6</v>
      </c>
      <c r="R7820" s="8">
        <f>MONTH(Tabla1[[#This Row],[Date]])</f>
        <v>3</v>
      </c>
      <c r="S7820" s="8">
        <f>YEAR(Tabla1[[#This Row],[Date]])</f>
        <v>2023</v>
      </c>
    </row>
    <row r="7821" spans="1:19" x14ac:dyDescent="0.2">
      <c r="A7821">
        <v>7793</v>
      </c>
      <c r="B7821" s="1">
        <v>44991</v>
      </c>
      <c r="C7821" t="s">
        <v>260</v>
      </c>
      <c r="D7821" t="s">
        <v>332</v>
      </c>
      <c r="E7821">
        <v>1</v>
      </c>
      <c r="F7821" t="s">
        <v>386</v>
      </c>
      <c r="G7821" t="s">
        <v>262</v>
      </c>
      <c r="H7821" t="s">
        <v>302</v>
      </c>
      <c r="M7821" s="2">
        <v>55000</v>
      </c>
      <c r="N7821" s="2">
        <v>115000</v>
      </c>
      <c r="O7821" s="2">
        <f>IF(Tabla1[[#This Row],[Mov]]="VNT",Tabla1[[#This Row],[Sale]]-Tabla1[[#This Row],[Cost]],-Tabla1[[#This Row],[Cost]]*Tabla1[[#This Row],[Cant]])</f>
        <v>60000</v>
      </c>
      <c r="P7821" s="8">
        <f>IF(Tabla1[[#This Row],[Mov]]="VNT",-Tabla1[[#This Row],[Cant]],Tabla1[[#This Row],[Cant]])</f>
        <v>-1</v>
      </c>
      <c r="Q7821" s="8">
        <f>DAY(Tabla1[[#This Row],[Date]])</f>
        <v>6</v>
      </c>
      <c r="R7821" s="8">
        <f>MONTH(Tabla1[[#This Row],[Date]])</f>
        <v>3</v>
      </c>
      <c r="S7821" s="8">
        <f>YEAR(Tabla1[[#This Row],[Date]])</f>
        <v>2023</v>
      </c>
    </row>
    <row r="7822" spans="1:19" x14ac:dyDescent="0.2">
      <c r="A7822">
        <v>7794</v>
      </c>
      <c r="B7822" s="1">
        <v>44991</v>
      </c>
      <c r="C7822" t="s">
        <v>260</v>
      </c>
      <c r="D7822" t="s">
        <v>332</v>
      </c>
      <c r="E7822">
        <v>1</v>
      </c>
      <c r="F7822" t="s">
        <v>225</v>
      </c>
      <c r="G7822" t="s">
        <v>262</v>
      </c>
      <c r="H7822" t="s">
        <v>302</v>
      </c>
      <c r="M7822" s="2">
        <v>1100</v>
      </c>
      <c r="N7822" s="2">
        <v>5000</v>
      </c>
      <c r="O7822" s="2">
        <f>IF(Tabla1[[#This Row],[Mov]]="VNT",Tabla1[[#This Row],[Sale]]-Tabla1[[#This Row],[Cost]],-Tabla1[[#This Row],[Cost]]*Tabla1[[#This Row],[Cant]])</f>
        <v>3900</v>
      </c>
      <c r="P7822" s="8">
        <f>IF(Tabla1[[#This Row],[Mov]]="VNT",-Tabla1[[#This Row],[Cant]],Tabla1[[#This Row],[Cant]])</f>
        <v>-1</v>
      </c>
      <c r="Q7822" s="8">
        <f>DAY(Tabla1[[#This Row],[Date]])</f>
        <v>6</v>
      </c>
      <c r="R7822" s="8">
        <f>MONTH(Tabla1[[#This Row],[Date]])</f>
        <v>3</v>
      </c>
      <c r="S7822" s="8">
        <f>YEAR(Tabla1[[#This Row],[Date]])</f>
        <v>2023</v>
      </c>
    </row>
    <row r="7823" spans="1:19" x14ac:dyDescent="0.2">
      <c r="A7823">
        <v>7795</v>
      </c>
      <c r="B7823" s="1">
        <v>44991</v>
      </c>
      <c r="C7823" t="s">
        <v>260</v>
      </c>
      <c r="D7823" t="s">
        <v>332</v>
      </c>
      <c r="E7823">
        <v>1</v>
      </c>
      <c r="F7823" t="s">
        <v>15</v>
      </c>
      <c r="G7823" t="s">
        <v>333</v>
      </c>
      <c r="H7823" t="s">
        <v>2228</v>
      </c>
      <c r="M7823" s="2">
        <v>2500</v>
      </c>
      <c r="N7823" s="2">
        <v>10000</v>
      </c>
      <c r="O7823" s="2">
        <f>IF(Tabla1[[#This Row],[Mov]]="VNT",Tabla1[[#This Row],[Sale]]-Tabla1[[#This Row],[Cost]],-Tabla1[[#This Row],[Cost]]*Tabla1[[#This Row],[Cant]])</f>
        <v>7500</v>
      </c>
      <c r="P7823" s="8">
        <f>IF(Tabla1[[#This Row],[Mov]]="VNT",-Tabla1[[#This Row],[Cant]],Tabla1[[#This Row],[Cant]])</f>
        <v>-1</v>
      </c>
      <c r="Q7823" s="8">
        <f>DAY(Tabla1[[#This Row],[Date]])</f>
        <v>6</v>
      </c>
      <c r="R7823" s="8">
        <f>MONTH(Tabla1[[#This Row],[Date]])</f>
        <v>3</v>
      </c>
      <c r="S7823" s="8">
        <f>YEAR(Tabla1[[#This Row],[Date]])</f>
        <v>2023</v>
      </c>
    </row>
    <row r="7824" spans="1:19" x14ac:dyDescent="0.2">
      <c r="A7824">
        <v>7796</v>
      </c>
      <c r="B7824" s="1">
        <v>44991</v>
      </c>
      <c r="C7824" t="s">
        <v>260</v>
      </c>
      <c r="D7824" t="s">
        <v>332</v>
      </c>
      <c r="E7824">
        <v>1</v>
      </c>
      <c r="F7824" t="s">
        <v>116</v>
      </c>
      <c r="G7824" t="s">
        <v>347</v>
      </c>
      <c r="H7824" t="s">
        <v>519</v>
      </c>
      <c r="M7824" s="2">
        <v>9345</v>
      </c>
      <c r="N7824" s="2">
        <v>10000</v>
      </c>
      <c r="O7824" s="2">
        <f>IF(Tabla1[[#This Row],[Mov]]="VNT",Tabla1[[#This Row],[Sale]]-Tabla1[[#This Row],[Cost]],-Tabla1[[#This Row],[Cost]]*Tabla1[[#This Row],[Cant]])</f>
        <v>655</v>
      </c>
      <c r="P7824" s="8">
        <f>IF(Tabla1[[#This Row],[Mov]]="VNT",-Tabla1[[#This Row],[Cant]],Tabla1[[#This Row],[Cant]])</f>
        <v>-1</v>
      </c>
      <c r="Q7824" s="8">
        <f>DAY(Tabla1[[#This Row],[Date]])</f>
        <v>6</v>
      </c>
      <c r="R7824" s="8">
        <f>MONTH(Tabla1[[#This Row],[Date]])</f>
        <v>3</v>
      </c>
      <c r="S7824" s="8">
        <f>YEAR(Tabla1[[#This Row],[Date]])</f>
        <v>2023</v>
      </c>
    </row>
    <row r="7825" spans="1:19" x14ac:dyDescent="0.2">
      <c r="A7825">
        <v>7797</v>
      </c>
      <c r="B7825" s="1">
        <v>44991</v>
      </c>
      <c r="C7825" t="s">
        <v>260</v>
      </c>
      <c r="D7825" t="s">
        <v>332</v>
      </c>
      <c r="E7825">
        <v>1</v>
      </c>
      <c r="F7825" t="s">
        <v>15</v>
      </c>
      <c r="G7825" t="s">
        <v>333</v>
      </c>
      <c r="H7825" t="s">
        <v>2228</v>
      </c>
      <c r="M7825" s="2">
        <v>2500</v>
      </c>
      <c r="N7825" s="2">
        <v>10000</v>
      </c>
      <c r="O7825" s="2">
        <f>IF(Tabla1[[#This Row],[Mov]]="VNT",Tabla1[[#This Row],[Sale]]-Tabla1[[#This Row],[Cost]],-Tabla1[[#This Row],[Cost]]*Tabla1[[#This Row],[Cant]])</f>
        <v>7500</v>
      </c>
      <c r="P7825" s="8">
        <f>IF(Tabla1[[#This Row],[Mov]]="VNT",-Tabla1[[#This Row],[Cant]],Tabla1[[#This Row],[Cant]])</f>
        <v>-1</v>
      </c>
      <c r="Q7825" s="8">
        <f>DAY(Tabla1[[#This Row],[Date]])</f>
        <v>6</v>
      </c>
      <c r="R7825" s="8">
        <f>MONTH(Tabla1[[#This Row],[Date]])</f>
        <v>3</v>
      </c>
      <c r="S7825" s="8">
        <f>YEAR(Tabla1[[#This Row],[Date]])</f>
        <v>2023</v>
      </c>
    </row>
    <row r="7826" spans="1:19" x14ac:dyDescent="0.2">
      <c r="A7826">
        <v>7798</v>
      </c>
      <c r="B7826" s="1">
        <v>44992</v>
      </c>
      <c r="C7826" t="s">
        <v>260</v>
      </c>
      <c r="D7826" t="s">
        <v>332</v>
      </c>
      <c r="E7826">
        <v>1</v>
      </c>
      <c r="F7826" t="s">
        <v>532</v>
      </c>
      <c r="G7826" t="s">
        <v>794</v>
      </c>
      <c r="H7826" t="s">
        <v>2302</v>
      </c>
      <c r="M7826" s="2">
        <v>48000</v>
      </c>
      <c r="N7826" s="2">
        <v>77000</v>
      </c>
      <c r="O7826" s="2">
        <f>IF(Tabla1[[#This Row],[Mov]]="VNT",Tabla1[[#This Row],[Sale]]-Tabla1[[#This Row],[Cost]],-Tabla1[[#This Row],[Cost]]*Tabla1[[#This Row],[Cant]])</f>
        <v>29000</v>
      </c>
      <c r="P7826" s="8">
        <f>IF(Tabla1[[#This Row],[Mov]]="VNT",-Tabla1[[#This Row],[Cant]],Tabla1[[#This Row],[Cant]])</f>
        <v>-1</v>
      </c>
      <c r="Q7826" s="8">
        <f>DAY(Tabla1[[#This Row],[Date]])</f>
        <v>7</v>
      </c>
      <c r="R7826" s="8">
        <f>MONTH(Tabla1[[#This Row],[Date]])</f>
        <v>3</v>
      </c>
      <c r="S7826" s="8">
        <f>YEAR(Tabla1[[#This Row],[Date]])</f>
        <v>2023</v>
      </c>
    </row>
    <row r="7827" spans="1:19" x14ac:dyDescent="0.2">
      <c r="A7827">
        <v>7799</v>
      </c>
      <c r="B7827" s="1">
        <v>44992</v>
      </c>
      <c r="C7827" t="s">
        <v>260</v>
      </c>
      <c r="D7827" t="s">
        <v>332</v>
      </c>
      <c r="E7827">
        <v>1</v>
      </c>
      <c r="F7827" t="s">
        <v>2043</v>
      </c>
      <c r="G7827" t="s">
        <v>1765</v>
      </c>
      <c r="H7827" t="s">
        <v>2578</v>
      </c>
      <c r="M7827" s="2">
        <v>165000</v>
      </c>
      <c r="N7827" s="2">
        <v>200000</v>
      </c>
      <c r="O7827" s="2">
        <f>IF(Tabla1[[#This Row],[Mov]]="VNT",Tabla1[[#This Row],[Sale]]-Tabla1[[#This Row],[Cost]],-Tabla1[[#This Row],[Cost]]*Tabla1[[#This Row],[Cant]])</f>
        <v>35000</v>
      </c>
      <c r="P7827" s="8">
        <f>IF(Tabla1[[#This Row],[Mov]]="VNT",-Tabla1[[#This Row],[Cant]],Tabla1[[#This Row],[Cant]])</f>
        <v>-1</v>
      </c>
      <c r="Q7827" s="8">
        <f>DAY(Tabla1[[#This Row],[Date]])</f>
        <v>7</v>
      </c>
      <c r="R7827" s="8">
        <f>MONTH(Tabla1[[#This Row],[Date]])</f>
        <v>3</v>
      </c>
      <c r="S7827" s="8">
        <f>YEAR(Tabla1[[#This Row],[Date]])</f>
        <v>2023</v>
      </c>
    </row>
    <row r="7828" spans="1:19" x14ac:dyDescent="0.2">
      <c r="A7828">
        <v>7800</v>
      </c>
      <c r="B7828" s="1">
        <v>44992</v>
      </c>
      <c r="C7828" t="s">
        <v>260</v>
      </c>
      <c r="D7828" t="s">
        <v>332</v>
      </c>
      <c r="E7828">
        <v>1</v>
      </c>
      <c r="F7828" t="s">
        <v>455</v>
      </c>
      <c r="G7828" t="s">
        <v>347</v>
      </c>
      <c r="H7828" t="s">
        <v>456</v>
      </c>
      <c r="M7828" s="2">
        <v>800</v>
      </c>
      <c r="N7828" s="2">
        <v>4000</v>
      </c>
      <c r="O7828" s="2">
        <f>IF(Tabla1[[#This Row],[Mov]]="VNT",Tabla1[[#This Row],[Sale]]-Tabla1[[#This Row],[Cost]],-Tabla1[[#This Row],[Cost]]*Tabla1[[#This Row],[Cant]])</f>
        <v>3200</v>
      </c>
      <c r="P7828" s="8">
        <f>IF(Tabla1[[#This Row],[Mov]]="VNT",-Tabla1[[#This Row],[Cant]],Tabla1[[#This Row],[Cant]])</f>
        <v>-1</v>
      </c>
      <c r="Q7828" s="8">
        <f>DAY(Tabla1[[#This Row],[Date]])</f>
        <v>7</v>
      </c>
      <c r="R7828" s="8">
        <f>MONTH(Tabla1[[#This Row],[Date]])</f>
        <v>3</v>
      </c>
      <c r="S7828" s="8">
        <f>YEAR(Tabla1[[#This Row],[Date]])</f>
        <v>2023</v>
      </c>
    </row>
    <row r="7829" spans="1:19" x14ac:dyDescent="0.2">
      <c r="A7829">
        <v>7801</v>
      </c>
      <c r="B7829" s="1">
        <v>44992</v>
      </c>
      <c r="C7829" t="s">
        <v>260</v>
      </c>
      <c r="D7829" t="s">
        <v>332</v>
      </c>
      <c r="E7829">
        <v>1</v>
      </c>
      <c r="F7829" t="s">
        <v>21</v>
      </c>
      <c r="G7829" t="s">
        <v>263</v>
      </c>
      <c r="H7829" t="s">
        <v>2524</v>
      </c>
      <c r="M7829" s="2">
        <v>5500</v>
      </c>
      <c r="N7829" s="2">
        <v>20000</v>
      </c>
      <c r="O7829" s="2">
        <f>IF(Tabla1[[#This Row],[Mov]]="VNT",Tabla1[[#This Row],[Sale]]-Tabla1[[#This Row],[Cost]],-Tabla1[[#This Row],[Cost]]*Tabla1[[#This Row],[Cant]])</f>
        <v>14500</v>
      </c>
      <c r="P7829" s="8">
        <f>IF(Tabla1[[#This Row],[Mov]]="VNT",-Tabla1[[#This Row],[Cant]],Tabla1[[#This Row],[Cant]])</f>
        <v>-1</v>
      </c>
      <c r="Q7829" s="8">
        <f>DAY(Tabla1[[#This Row],[Date]])</f>
        <v>7</v>
      </c>
      <c r="R7829" s="8">
        <f>MONTH(Tabla1[[#This Row],[Date]])</f>
        <v>3</v>
      </c>
      <c r="S7829" s="8">
        <f>YEAR(Tabla1[[#This Row],[Date]])</f>
        <v>2023</v>
      </c>
    </row>
    <row r="7830" spans="1:19" x14ac:dyDescent="0.2">
      <c r="A7830">
        <v>7802</v>
      </c>
      <c r="B7830" s="1">
        <v>44992</v>
      </c>
      <c r="C7830" t="s">
        <v>260</v>
      </c>
      <c r="D7830" t="s">
        <v>332</v>
      </c>
      <c r="E7830">
        <v>1</v>
      </c>
      <c r="F7830" t="s">
        <v>365</v>
      </c>
      <c r="G7830" t="s">
        <v>943</v>
      </c>
      <c r="H7830" t="s">
        <v>1617</v>
      </c>
      <c r="M7830" s="2">
        <v>4000</v>
      </c>
      <c r="N7830" s="2">
        <v>9000</v>
      </c>
      <c r="O7830" s="2">
        <f>IF(Tabla1[[#This Row],[Mov]]="VNT",Tabla1[[#This Row],[Sale]]-Tabla1[[#This Row],[Cost]],-Tabla1[[#This Row],[Cost]]*Tabla1[[#This Row],[Cant]])</f>
        <v>5000</v>
      </c>
      <c r="P7830" s="8">
        <f>IF(Tabla1[[#This Row],[Mov]]="VNT",-Tabla1[[#This Row],[Cant]],Tabla1[[#This Row],[Cant]])</f>
        <v>-1</v>
      </c>
      <c r="Q7830" s="8">
        <f>DAY(Tabla1[[#This Row],[Date]])</f>
        <v>7</v>
      </c>
      <c r="R7830" s="8">
        <f>MONTH(Tabla1[[#This Row],[Date]])</f>
        <v>3</v>
      </c>
      <c r="S7830" s="8">
        <f>YEAR(Tabla1[[#This Row],[Date]])</f>
        <v>2023</v>
      </c>
    </row>
    <row r="7831" spans="1:19" x14ac:dyDescent="0.2">
      <c r="A7831">
        <v>7803</v>
      </c>
      <c r="B7831" s="1">
        <v>44992</v>
      </c>
      <c r="C7831" t="s">
        <v>260</v>
      </c>
      <c r="D7831" t="s">
        <v>332</v>
      </c>
      <c r="E7831">
        <v>1</v>
      </c>
      <c r="F7831" t="s">
        <v>225</v>
      </c>
      <c r="G7831" t="s">
        <v>272</v>
      </c>
      <c r="H7831" t="s">
        <v>311</v>
      </c>
      <c r="L7831" t="s">
        <v>2730</v>
      </c>
      <c r="M7831" s="2">
        <v>1100</v>
      </c>
      <c r="N7831" s="2">
        <v>5000</v>
      </c>
      <c r="O7831" s="2">
        <f>IF(Tabla1[[#This Row],[Mov]]="VNT",Tabla1[[#This Row],[Sale]]-Tabla1[[#This Row],[Cost]],-Tabla1[[#This Row],[Cost]]*Tabla1[[#This Row],[Cant]])</f>
        <v>3900</v>
      </c>
      <c r="P7831" s="8">
        <f>IF(Tabla1[[#This Row],[Mov]]="VNT",-Tabla1[[#This Row],[Cant]],Tabla1[[#This Row],[Cant]])</f>
        <v>-1</v>
      </c>
      <c r="Q7831" s="8">
        <f>DAY(Tabla1[[#This Row],[Date]])</f>
        <v>7</v>
      </c>
      <c r="R7831" s="8">
        <f>MONTH(Tabla1[[#This Row],[Date]])</f>
        <v>3</v>
      </c>
      <c r="S7831" s="8">
        <f>YEAR(Tabla1[[#This Row],[Date]])</f>
        <v>2023</v>
      </c>
    </row>
    <row r="7832" spans="1:19" x14ac:dyDescent="0.2">
      <c r="A7832">
        <v>7804</v>
      </c>
      <c r="B7832" s="1">
        <v>44992</v>
      </c>
      <c r="C7832" t="s">
        <v>260</v>
      </c>
      <c r="D7832" t="s">
        <v>332</v>
      </c>
      <c r="E7832">
        <v>1</v>
      </c>
      <c r="F7832" t="s">
        <v>365</v>
      </c>
      <c r="G7832" t="s">
        <v>366</v>
      </c>
      <c r="H7832" t="s">
        <v>372</v>
      </c>
      <c r="M7832" s="2">
        <v>10500</v>
      </c>
      <c r="N7832" s="2">
        <v>24000</v>
      </c>
      <c r="O7832" s="2">
        <f>IF(Tabla1[[#This Row],[Mov]]="VNT",Tabla1[[#This Row],[Sale]]-Tabla1[[#This Row],[Cost]],-Tabla1[[#This Row],[Cost]]*Tabla1[[#This Row],[Cant]])</f>
        <v>13500</v>
      </c>
      <c r="P7832" s="8">
        <f>IF(Tabla1[[#This Row],[Mov]]="VNT",-Tabla1[[#This Row],[Cant]],Tabla1[[#This Row],[Cant]])</f>
        <v>-1</v>
      </c>
      <c r="Q7832" s="8">
        <f>DAY(Tabla1[[#This Row],[Date]])</f>
        <v>7</v>
      </c>
      <c r="R7832" s="8">
        <f>MONTH(Tabla1[[#This Row],[Date]])</f>
        <v>3</v>
      </c>
      <c r="S7832" s="8">
        <f>YEAR(Tabla1[[#This Row],[Date]])</f>
        <v>2023</v>
      </c>
    </row>
    <row r="7833" spans="1:19" x14ac:dyDescent="0.2">
      <c r="A7833">
        <v>7805</v>
      </c>
      <c r="B7833" s="1">
        <v>44992</v>
      </c>
      <c r="C7833" t="s">
        <v>260</v>
      </c>
      <c r="D7833" t="s">
        <v>332</v>
      </c>
      <c r="E7833">
        <v>1</v>
      </c>
      <c r="F7833" t="s">
        <v>386</v>
      </c>
      <c r="G7833" t="s">
        <v>272</v>
      </c>
      <c r="H7833" t="s">
        <v>2497</v>
      </c>
      <c r="M7833" s="2">
        <v>78000</v>
      </c>
      <c r="N7833" s="2">
        <v>135000</v>
      </c>
      <c r="O7833" s="2">
        <f>IF(Tabla1[[#This Row],[Mov]]="VNT",Tabla1[[#This Row],[Sale]]-Tabla1[[#This Row],[Cost]],-Tabla1[[#This Row],[Cost]]*Tabla1[[#This Row],[Cant]])</f>
        <v>57000</v>
      </c>
      <c r="P7833" s="8">
        <f>IF(Tabla1[[#This Row],[Mov]]="VNT",-Tabla1[[#This Row],[Cant]],Tabla1[[#This Row],[Cant]])</f>
        <v>-1</v>
      </c>
      <c r="Q7833" s="8">
        <f>DAY(Tabla1[[#This Row],[Date]])</f>
        <v>7</v>
      </c>
      <c r="R7833" s="8">
        <f>MONTH(Tabla1[[#This Row],[Date]])</f>
        <v>3</v>
      </c>
      <c r="S7833" s="8">
        <f>YEAR(Tabla1[[#This Row],[Date]])</f>
        <v>2023</v>
      </c>
    </row>
    <row r="7834" spans="1:19" x14ac:dyDescent="0.2">
      <c r="A7834">
        <v>7806</v>
      </c>
      <c r="B7834" s="1">
        <v>44992</v>
      </c>
      <c r="C7834" t="s">
        <v>260</v>
      </c>
      <c r="D7834" t="s">
        <v>332</v>
      </c>
      <c r="E7834">
        <v>1</v>
      </c>
      <c r="F7834" t="s">
        <v>458</v>
      </c>
      <c r="G7834" t="s">
        <v>263</v>
      </c>
      <c r="H7834" t="s">
        <v>2748</v>
      </c>
      <c r="M7834" s="2">
        <v>0</v>
      </c>
      <c r="N7834" s="2">
        <v>2000</v>
      </c>
      <c r="O7834" s="2">
        <f>IF(Tabla1[[#This Row],[Mov]]="VNT",Tabla1[[#This Row],[Sale]]-Tabla1[[#This Row],[Cost]],-Tabla1[[#This Row],[Cost]]*Tabla1[[#This Row],[Cant]])</f>
        <v>2000</v>
      </c>
      <c r="P7834" s="8">
        <f>IF(Tabla1[[#This Row],[Mov]]="VNT",-Tabla1[[#This Row],[Cant]],Tabla1[[#This Row],[Cant]])</f>
        <v>-1</v>
      </c>
      <c r="Q7834" s="8">
        <f>DAY(Tabla1[[#This Row],[Date]])</f>
        <v>7</v>
      </c>
      <c r="R7834" s="8">
        <f>MONTH(Tabla1[[#This Row],[Date]])</f>
        <v>3</v>
      </c>
      <c r="S7834" s="8">
        <f>YEAR(Tabla1[[#This Row],[Date]])</f>
        <v>2023</v>
      </c>
    </row>
    <row r="7835" spans="1:19" x14ac:dyDescent="0.2">
      <c r="A7835">
        <v>7807</v>
      </c>
      <c r="B7835" s="1">
        <v>44992</v>
      </c>
      <c r="C7835" t="s">
        <v>260</v>
      </c>
      <c r="D7835" t="s">
        <v>332</v>
      </c>
      <c r="E7835">
        <v>1</v>
      </c>
      <c r="F7835" t="s">
        <v>532</v>
      </c>
      <c r="G7835" t="s">
        <v>272</v>
      </c>
      <c r="H7835" t="s">
        <v>24</v>
      </c>
      <c r="M7835" s="2">
        <v>3500</v>
      </c>
      <c r="N7835" s="2">
        <v>12000</v>
      </c>
      <c r="O7835" s="2">
        <f>IF(Tabla1[[#This Row],[Mov]]="VNT",Tabla1[[#This Row],[Sale]]-Tabla1[[#This Row],[Cost]],-Tabla1[[#This Row],[Cost]]*Tabla1[[#This Row],[Cant]])</f>
        <v>8500</v>
      </c>
      <c r="P7835" s="8">
        <f>IF(Tabla1[[#This Row],[Mov]]="VNT",-Tabla1[[#This Row],[Cant]],Tabla1[[#This Row],[Cant]])</f>
        <v>-1</v>
      </c>
      <c r="Q7835" s="8">
        <f>DAY(Tabla1[[#This Row],[Date]])</f>
        <v>7</v>
      </c>
      <c r="R7835" s="8">
        <f>MONTH(Tabla1[[#This Row],[Date]])</f>
        <v>3</v>
      </c>
      <c r="S7835" s="8">
        <f>YEAR(Tabla1[[#This Row],[Date]])</f>
        <v>2023</v>
      </c>
    </row>
    <row r="7836" spans="1:19" x14ac:dyDescent="0.2">
      <c r="A7836">
        <v>7808</v>
      </c>
      <c r="B7836" s="1">
        <v>44992</v>
      </c>
      <c r="C7836" t="s">
        <v>261</v>
      </c>
      <c r="D7836" t="s">
        <v>1767</v>
      </c>
      <c r="E7836">
        <v>1</v>
      </c>
      <c r="F7836" t="s">
        <v>2736</v>
      </c>
      <c r="G7836" t="s">
        <v>266</v>
      </c>
      <c r="H7836" t="s">
        <v>2737</v>
      </c>
      <c r="M7836" s="2">
        <v>68000</v>
      </c>
      <c r="N7836" s="2">
        <v>99000</v>
      </c>
      <c r="O7836" s="2">
        <f>IF(Tabla1[[#This Row],[Mov]]="VNT",Tabla1[[#This Row],[Sale]]-Tabla1[[#This Row],[Cost]],-Tabla1[[#This Row],[Cost]]*Tabla1[[#This Row],[Cant]])</f>
        <v>-68000</v>
      </c>
      <c r="P7836" s="8">
        <f>IF(Tabla1[[#This Row],[Mov]]="VNT",-Tabla1[[#This Row],[Cant]],Tabla1[[#This Row],[Cant]])</f>
        <v>1</v>
      </c>
      <c r="Q7836" s="8">
        <f>DAY(Tabla1[[#This Row],[Date]])</f>
        <v>7</v>
      </c>
      <c r="R7836" s="8">
        <f>MONTH(Tabla1[[#This Row],[Date]])</f>
        <v>3</v>
      </c>
      <c r="S7836" s="8">
        <f>YEAR(Tabla1[[#This Row],[Date]])</f>
        <v>2023</v>
      </c>
    </row>
    <row r="7837" spans="1:19" x14ac:dyDescent="0.2">
      <c r="A7837">
        <v>7809</v>
      </c>
      <c r="B7837" s="1">
        <v>44992</v>
      </c>
      <c r="C7837" t="s">
        <v>260</v>
      </c>
      <c r="D7837" t="s">
        <v>332</v>
      </c>
      <c r="E7837">
        <v>1</v>
      </c>
      <c r="F7837" t="s">
        <v>532</v>
      </c>
      <c r="G7837" t="s">
        <v>273</v>
      </c>
      <c r="H7837" t="s">
        <v>552</v>
      </c>
      <c r="M7837" s="2">
        <v>17000</v>
      </c>
      <c r="N7837" s="2">
        <v>35000</v>
      </c>
      <c r="O7837" s="2">
        <f>IF(Tabla1[[#This Row],[Mov]]="VNT",Tabla1[[#This Row],[Sale]]-Tabla1[[#This Row],[Cost]],-Tabla1[[#This Row],[Cost]]*Tabla1[[#This Row],[Cant]])</f>
        <v>18000</v>
      </c>
      <c r="P7837" s="8">
        <f>IF(Tabla1[[#This Row],[Mov]]="VNT",-Tabla1[[#This Row],[Cant]],Tabla1[[#This Row],[Cant]])</f>
        <v>-1</v>
      </c>
      <c r="Q7837" s="8">
        <f>DAY(Tabla1[[#This Row],[Date]])</f>
        <v>7</v>
      </c>
      <c r="R7837" s="8">
        <f>MONTH(Tabla1[[#This Row],[Date]])</f>
        <v>3</v>
      </c>
      <c r="S7837" s="8">
        <f>YEAR(Tabla1[[#This Row],[Date]])</f>
        <v>2023</v>
      </c>
    </row>
    <row r="7838" spans="1:19" x14ac:dyDescent="0.2">
      <c r="A7838">
        <v>7810</v>
      </c>
      <c r="B7838" s="1">
        <v>44992</v>
      </c>
      <c r="C7838" t="s">
        <v>260</v>
      </c>
      <c r="D7838" t="s">
        <v>332</v>
      </c>
      <c r="E7838">
        <v>1</v>
      </c>
      <c r="F7838" t="s">
        <v>116</v>
      </c>
      <c r="G7838" t="s">
        <v>347</v>
      </c>
      <c r="H7838" t="s">
        <v>518</v>
      </c>
      <c r="M7838" s="2">
        <v>10279</v>
      </c>
      <c r="N7838" s="2">
        <v>11000</v>
      </c>
      <c r="O7838" s="2">
        <f>IF(Tabla1[[#This Row],[Mov]]="VNT",Tabla1[[#This Row],[Sale]]-Tabla1[[#This Row],[Cost]],-Tabla1[[#This Row],[Cost]]*Tabla1[[#This Row],[Cant]])</f>
        <v>721</v>
      </c>
      <c r="P7838" s="8">
        <f>IF(Tabla1[[#This Row],[Mov]]="VNT",-Tabla1[[#This Row],[Cant]],Tabla1[[#This Row],[Cant]])</f>
        <v>-1</v>
      </c>
      <c r="Q7838" s="8">
        <f>DAY(Tabla1[[#This Row],[Date]])</f>
        <v>7</v>
      </c>
      <c r="R7838" s="8">
        <f>MONTH(Tabla1[[#This Row],[Date]])</f>
        <v>3</v>
      </c>
      <c r="S7838" s="8">
        <f>YEAR(Tabla1[[#This Row],[Date]])</f>
        <v>2023</v>
      </c>
    </row>
    <row r="7839" spans="1:19" x14ac:dyDescent="0.2">
      <c r="A7839">
        <v>7811</v>
      </c>
      <c r="B7839" s="1">
        <v>44992</v>
      </c>
      <c r="C7839" t="s">
        <v>260</v>
      </c>
      <c r="D7839" t="s">
        <v>332</v>
      </c>
      <c r="E7839">
        <v>1</v>
      </c>
      <c r="F7839" t="s">
        <v>116</v>
      </c>
      <c r="G7839" t="s">
        <v>347</v>
      </c>
      <c r="H7839" t="s">
        <v>518</v>
      </c>
      <c r="M7839" s="2">
        <v>10279</v>
      </c>
      <c r="N7839" s="2">
        <v>11000</v>
      </c>
      <c r="O7839" s="2">
        <f>IF(Tabla1[[#This Row],[Mov]]="VNT",Tabla1[[#This Row],[Sale]]-Tabla1[[#This Row],[Cost]],-Tabla1[[#This Row],[Cost]]*Tabla1[[#This Row],[Cant]])</f>
        <v>721</v>
      </c>
      <c r="P7839" s="8">
        <f>IF(Tabla1[[#This Row],[Mov]]="VNT",-Tabla1[[#This Row],[Cant]],Tabla1[[#This Row],[Cant]])</f>
        <v>-1</v>
      </c>
      <c r="Q7839" s="8">
        <f>DAY(Tabla1[[#This Row],[Date]])</f>
        <v>7</v>
      </c>
      <c r="R7839" s="8">
        <f>MONTH(Tabla1[[#This Row],[Date]])</f>
        <v>3</v>
      </c>
      <c r="S7839" s="8">
        <f>YEAR(Tabla1[[#This Row],[Date]])</f>
        <v>2023</v>
      </c>
    </row>
    <row r="7840" spans="1:19" x14ac:dyDescent="0.2">
      <c r="A7840">
        <v>7812</v>
      </c>
      <c r="B7840" s="1">
        <v>44992</v>
      </c>
      <c r="C7840" t="s">
        <v>260</v>
      </c>
      <c r="D7840" t="s">
        <v>332</v>
      </c>
      <c r="E7840">
        <v>1</v>
      </c>
      <c r="F7840" t="s">
        <v>1532</v>
      </c>
      <c r="G7840" t="s">
        <v>272</v>
      </c>
      <c r="H7840" t="s">
        <v>252</v>
      </c>
      <c r="M7840" s="2">
        <v>15000</v>
      </c>
      <c r="N7840" s="2">
        <v>35000</v>
      </c>
      <c r="O7840" s="2">
        <f>IF(Tabla1[[#This Row],[Mov]]="VNT",Tabla1[[#This Row],[Sale]]-Tabla1[[#This Row],[Cost]],-Tabla1[[#This Row],[Cost]]*Tabla1[[#This Row],[Cant]])</f>
        <v>20000</v>
      </c>
      <c r="P7840" s="8">
        <f>IF(Tabla1[[#This Row],[Mov]]="VNT",-Tabla1[[#This Row],[Cant]],Tabla1[[#This Row],[Cant]])</f>
        <v>-1</v>
      </c>
      <c r="Q7840" s="8">
        <f>DAY(Tabla1[[#This Row],[Date]])</f>
        <v>7</v>
      </c>
      <c r="R7840" s="8">
        <f>MONTH(Tabla1[[#This Row],[Date]])</f>
        <v>3</v>
      </c>
      <c r="S7840" s="8">
        <f>YEAR(Tabla1[[#This Row],[Date]])</f>
        <v>2023</v>
      </c>
    </row>
    <row r="7841" spans="1:19" x14ac:dyDescent="0.2">
      <c r="A7841">
        <v>7813</v>
      </c>
      <c r="B7841" s="1">
        <v>44992</v>
      </c>
      <c r="C7841" t="s">
        <v>260</v>
      </c>
      <c r="D7841" t="s">
        <v>332</v>
      </c>
      <c r="E7841">
        <v>1</v>
      </c>
      <c r="F7841" t="s">
        <v>224</v>
      </c>
      <c r="G7841" t="s">
        <v>1782</v>
      </c>
      <c r="H7841" t="s">
        <v>1061</v>
      </c>
      <c r="M7841" s="2">
        <v>8000</v>
      </c>
      <c r="N7841" s="2">
        <v>20000</v>
      </c>
      <c r="O7841" s="2">
        <f>IF(Tabla1[[#This Row],[Mov]]="VNT",Tabla1[[#This Row],[Sale]]-Tabla1[[#This Row],[Cost]],-Tabla1[[#This Row],[Cost]]*Tabla1[[#This Row],[Cant]])</f>
        <v>12000</v>
      </c>
      <c r="P7841" s="8">
        <f>IF(Tabla1[[#This Row],[Mov]]="VNT",-Tabla1[[#This Row],[Cant]],Tabla1[[#This Row],[Cant]])</f>
        <v>-1</v>
      </c>
      <c r="Q7841" s="8">
        <f>DAY(Tabla1[[#This Row],[Date]])</f>
        <v>7</v>
      </c>
      <c r="R7841" s="8">
        <f>MONTH(Tabla1[[#This Row],[Date]])</f>
        <v>3</v>
      </c>
      <c r="S7841" s="8">
        <f>YEAR(Tabla1[[#This Row],[Date]])</f>
        <v>2023</v>
      </c>
    </row>
    <row r="7842" spans="1:19" x14ac:dyDescent="0.2">
      <c r="A7842">
        <v>7814</v>
      </c>
      <c r="B7842" s="1">
        <v>44992</v>
      </c>
      <c r="C7842" t="s">
        <v>260</v>
      </c>
      <c r="D7842" t="s">
        <v>332</v>
      </c>
      <c r="E7842">
        <v>1</v>
      </c>
      <c r="F7842" t="s">
        <v>225</v>
      </c>
      <c r="G7842" t="s">
        <v>1782</v>
      </c>
      <c r="H7842" t="s">
        <v>1061</v>
      </c>
      <c r="M7842" s="2">
        <v>1100</v>
      </c>
      <c r="N7842" s="2">
        <v>10000</v>
      </c>
      <c r="O7842" s="2">
        <f>IF(Tabla1[[#This Row],[Mov]]="VNT",Tabla1[[#This Row],[Sale]]-Tabla1[[#This Row],[Cost]],-Tabla1[[#This Row],[Cost]]*Tabla1[[#This Row],[Cant]])</f>
        <v>8900</v>
      </c>
      <c r="P7842" s="8">
        <f>IF(Tabla1[[#This Row],[Mov]]="VNT",-Tabla1[[#This Row],[Cant]],Tabla1[[#This Row],[Cant]])</f>
        <v>-1</v>
      </c>
      <c r="Q7842" s="8">
        <f>DAY(Tabla1[[#This Row],[Date]])</f>
        <v>7</v>
      </c>
      <c r="R7842" s="8">
        <f>MONTH(Tabla1[[#This Row],[Date]])</f>
        <v>3</v>
      </c>
      <c r="S7842" s="8">
        <f>YEAR(Tabla1[[#This Row],[Date]])</f>
        <v>2023</v>
      </c>
    </row>
    <row r="7843" spans="1:19" x14ac:dyDescent="0.2">
      <c r="A7843">
        <v>7815</v>
      </c>
      <c r="B7843" s="1">
        <v>44992</v>
      </c>
      <c r="C7843" t="s">
        <v>260</v>
      </c>
      <c r="D7843" t="s">
        <v>332</v>
      </c>
      <c r="E7843">
        <v>1</v>
      </c>
      <c r="F7843" t="s">
        <v>116</v>
      </c>
      <c r="G7843" t="s">
        <v>347</v>
      </c>
      <c r="H7843" t="s">
        <v>518</v>
      </c>
      <c r="M7843" s="2">
        <v>10279</v>
      </c>
      <c r="N7843" s="2">
        <v>11000</v>
      </c>
      <c r="O7843" s="2">
        <f>IF(Tabla1[[#This Row],[Mov]]="VNT",Tabla1[[#This Row],[Sale]]-Tabla1[[#This Row],[Cost]],-Tabla1[[#This Row],[Cost]]*Tabla1[[#This Row],[Cant]])</f>
        <v>721</v>
      </c>
      <c r="P7843" s="8">
        <f>IF(Tabla1[[#This Row],[Mov]]="VNT",-Tabla1[[#This Row],[Cant]],Tabla1[[#This Row],[Cant]])</f>
        <v>-1</v>
      </c>
      <c r="Q7843" s="8">
        <f>DAY(Tabla1[[#This Row],[Date]])</f>
        <v>7</v>
      </c>
      <c r="R7843" s="8">
        <f>MONTH(Tabla1[[#This Row],[Date]])</f>
        <v>3</v>
      </c>
      <c r="S7843" s="8">
        <f>YEAR(Tabla1[[#This Row],[Date]])</f>
        <v>2023</v>
      </c>
    </row>
    <row r="7844" spans="1:19" x14ac:dyDescent="0.2">
      <c r="A7844">
        <v>7816</v>
      </c>
      <c r="B7844" s="1">
        <v>44992</v>
      </c>
      <c r="C7844" t="s">
        <v>260</v>
      </c>
      <c r="D7844" t="s">
        <v>332</v>
      </c>
      <c r="E7844">
        <v>1</v>
      </c>
      <c r="F7844" t="s">
        <v>458</v>
      </c>
      <c r="G7844" t="s">
        <v>272</v>
      </c>
      <c r="H7844" t="s">
        <v>2749</v>
      </c>
      <c r="M7844" s="2">
        <v>0</v>
      </c>
      <c r="N7844" s="2">
        <v>25000</v>
      </c>
      <c r="O7844" s="2">
        <f>IF(Tabla1[[#This Row],[Mov]]="VNT",Tabla1[[#This Row],[Sale]]-Tabla1[[#This Row],[Cost]],-Tabla1[[#This Row],[Cost]]*Tabla1[[#This Row],[Cant]])</f>
        <v>25000</v>
      </c>
      <c r="P7844" s="8">
        <f>IF(Tabla1[[#This Row],[Mov]]="VNT",-Tabla1[[#This Row],[Cant]],Tabla1[[#This Row],[Cant]])</f>
        <v>-1</v>
      </c>
      <c r="Q7844" s="8">
        <f>DAY(Tabla1[[#This Row],[Date]])</f>
        <v>7</v>
      </c>
      <c r="R7844" s="8">
        <f>MONTH(Tabla1[[#This Row],[Date]])</f>
        <v>3</v>
      </c>
      <c r="S7844" s="8">
        <f>YEAR(Tabla1[[#This Row],[Date]])</f>
        <v>2023</v>
      </c>
    </row>
    <row r="7845" spans="1:19" x14ac:dyDescent="0.2">
      <c r="A7845">
        <v>7817</v>
      </c>
      <c r="B7845" s="1">
        <v>44992</v>
      </c>
      <c r="C7845" t="s">
        <v>260</v>
      </c>
      <c r="D7845" t="s">
        <v>332</v>
      </c>
      <c r="E7845">
        <v>1</v>
      </c>
      <c r="F7845" t="s">
        <v>458</v>
      </c>
      <c r="G7845" t="s">
        <v>263</v>
      </c>
      <c r="H7845" t="s">
        <v>2750</v>
      </c>
      <c r="M7845" s="2">
        <v>0</v>
      </c>
      <c r="N7845" s="2">
        <v>7000</v>
      </c>
      <c r="O7845" s="2">
        <f>IF(Tabla1[[#This Row],[Mov]]="VNT",Tabla1[[#This Row],[Sale]]-Tabla1[[#This Row],[Cost]],-Tabla1[[#This Row],[Cost]]*Tabla1[[#This Row],[Cant]])</f>
        <v>7000</v>
      </c>
      <c r="P7845" s="8">
        <f>IF(Tabla1[[#This Row],[Mov]]="VNT",-Tabla1[[#This Row],[Cant]],Tabla1[[#This Row],[Cant]])</f>
        <v>-1</v>
      </c>
      <c r="Q7845" s="8">
        <f>DAY(Tabla1[[#This Row],[Date]])</f>
        <v>7</v>
      </c>
      <c r="R7845" s="8">
        <f>MONTH(Tabla1[[#This Row],[Date]])</f>
        <v>3</v>
      </c>
      <c r="S7845" s="8">
        <f>YEAR(Tabla1[[#This Row],[Date]])</f>
        <v>2023</v>
      </c>
    </row>
    <row r="7846" spans="1:19" x14ac:dyDescent="0.2">
      <c r="A7846">
        <v>7818</v>
      </c>
      <c r="B7846" s="1">
        <v>44992</v>
      </c>
      <c r="C7846" t="s">
        <v>260</v>
      </c>
      <c r="D7846" t="s">
        <v>332</v>
      </c>
      <c r="E7846">
        <v>1</v>
      </c>
      <c r="F7846" t="s">
        <v>532</v>
      </c>
      <c r="G7846" t="s">
        <v>272</v>
      </c>
      <c r="H7846" t="s">
        <v>24</v>
      </c>
      <c r="M7846" s="2">
        <v>3500</v>
      </c>
      <c r="N7846" s="2">
        <v>12000</v>
      </c>
      <c r="O7846" s="2">
        <f>IF(Tabla1[[#This Row],[Mov]]="VNT",Tabla1[[#This Row],[Sale]]-Tabla1[[#This Row],[Cost]],-Tabla1[[#This Row],[Cost]]*Tabla1[[#This Row],[Cant]])</f>
        <v>8500</v>
      </c>
      <c r="P7846" s="8">
        <f>IF(Tabla1[[#This Row],[Mov]]="VNT",-Tabla1[[#This Row],[Cant]],Tabla1[[#This Row],[Cant]])</f>
        <v>-1</v>
      </c>
      <c r="Q7846" s="8">
        <f>DAY(Tabla1[[#This Row],[Date]])</f>
        <v>7</v>
      </c>
      <c r="R7846" s="8">
        <f>MONTH(Tabla1[[#This Row],[Date]])</f>
        <v>3</v>
      </c>
      <c r="S7846" s="8">
        <f>YEAR(Tabla1[[#This Row],[Date]])</f>
        <v>2023</v>
      </c>
    </row>
    <row r="7847" spans="1:19" x14ac:dyDescent="0.2">
      <c r="A7847">
        <v>7819</v>
      </c>
      <c r="B7847" s="1">
        <v>44992</v>
      </c>
      <c r="C7847" t="s">
        <v>260</v>
      </c>
      <c r="D7847" t="s">
        <v>332</v>
      </c>
      <c r="E7847">
        <v>1</v>
      </c>
      <c r="F7847" t="s">
        <v>1942</v>
      </c>
      <c r="G7847" t="s">
        <v>266</v>
      </c>
      <c r="H7847" t="s">
        <v>1944</v>
      </c>
      <c r="M7847" s="2">
        <v>3500</v>
      </c>
      <c r="N7847" s="2">
        <v>10000</v>
      </c>
      <c r="O7847" s="2">
        <f>IF(Tabla1[[#This Row],[Mov]]="VNT",Tabla1[[#This Row],[Sale]]-Tabla1[[#This Row],[Cost]],-Tabla1[[#This Row],[Cost]]*Tabla1[[#This Row],[Cant]])</f>
        <v>6500</v>
      </c>
      <c r="P7847" s="8">
        <f>IF(Tabla1[[#This Row],[Mov]]="VNT",-Tabla1[[#This Row],[Cant]],Tabla1[[#This Row],[Cant]])</f>
        <v>-1</v>
      </c>
      <c r="Q7847" s="8">
        <f>DAY(Tabla1[[#This Row],[Date]])</f>
        <v>7</v>
      </c>
      <c r="R7847" s="8">
        <f>MONTH(Tabla1[[#This Row],[Date]])</f>
        <v>3</v>
      </c>
      <c r="S7847" s="8">
        <f>YEAR(Tabla1[[#This Row],[Date]])</f>
        <v>2023</v>
      </c>
    </row>
    <row r="7848" spans="1:19" x14ac:dyDescent="0.2">
      <c r="A7848">
        <v>7820</v>
      </c>
      <c r="B7848" s="1">
        <v>44992</v>
      </c>
      <c r="C7848" t="s">
        <v>260</v>
      </c>
      <c r="D7848" t="s">
        <v>332</v>
      </c>
      <c r="E7848">
        <v>1</v>
      </c>
      <c r="F7848" t="s">
        <v>224</v>
      </c>
      <c r="G7848" t="s">
        <v>263</v>
      </c>
      <c r="H7848" t="s">
        <v>767</v>
      </c>
      <c r="M7848" s="2">
        <v>8000</v>
      </c>
      <c r="N7848" s="2">
        <v>20000</v>
      </c>
      <c r="O7848" s="2">
        <f>IF(Tabla1[[#This Row],[Mov]]="VNT",Tabla1[[#This Row],[Sale]]-Tabla1[[#This Row],[Cost]],-Tabla1[[#This Row],[Cost]]*Tabla1[[#This Row],[Cant]])</f>
        <v>12000</v>
      </c>
      <c r="P7848" s="8">
        <f>IF(Tabla1[[#This Row],[Mov]]="VNT",-Tabla1[[#This Row],[Cant]],Tabla1[[#This Row],[Cant]])</f>
        <v>-1</v>
      </c>
      <c r="Q7848" s="8">
        <f>DAY(Tabla1[[#This Row],[Date]])</f>
        <v>7</v>
      </c>
      <c r="R7848" s="8">
        <f>MONTH(Tabla1[[#This Row],[Date]])</f>
        <v>3</v>
      </c>
      <c r="S7848" s="8">
        <f>YEAR(Tabla1[[#This Row],[Date]])</f>
        <v>2023</v>
      </c>
    </row>
    <row r="7849" spans="1:19" x14ac:dyDescent="0.2">
      <c r="A7849">
        <v>7821</v>
      </c>
      <c r="B7849" s="1">
        <v>44992</v>
      </c>
      <c r="C7849" t="s">
        <v>260</v>
      </c>
      <c r="D7849" t="s">
        <v>332</v>
      </c>
      <c r="E7849">
        <v>1</v>
      </c>
      <c r="F7849" t="s">
        <v>225</v>
      </c>
      <c r="G7849" t="s">
        <v>263</v>
      </c>
      <c r="H7849" t="s">
        <v>767</v>
      </c>
      <c r="M7849" s="2">
        <v>1100</v>
      </c>
      <c r="N7849" s="2">
        <v>10000</v>
      </c>
      <c r="O7849" s="2">
        <f>IF(Tabla1[[#This Row],[Mov]]="VNT",Tabla1[[#This Row],[Sale]]-Tabla1[[#This Row],[Cost]],-Tabla1[[#This Row],[Cost]]*Tabla1[[#This Row],[Cant]])</f>
        <v>8900</v>
      </c>
      <c r="P7849" s="8">
        <f>IF(Tabla1[[#This Row],[Mov]]="VNT",-Tabla1[[#This Row],[Cant]],Tabla1[[#This Row],[Cant]])</f>
        <v>-1</v>
      </c>
      <c r="Q7849" s="8">
        <f>DAY(Tabla1[[#This Row],[Date]])</f>
        <v>7</v>
      </c>
      <c r="R7849" s="8">
        <f>MONTH(Tabla1[[#This Row],[Date]])</f>
        <v>3</v>
      </c>
      <c r="S7849" s="8">
        <f>YEAR(Tabla1[[#This Row],[Date]])</f>
        <v>2023</v>
      </c>
    </row>
    <row r="7850" spans="1:19" x14ac:dyDescent="0.2">
      <c r="A7850">
        <v>7822</v>
      </c>
      <c r="B7850" s="1">
        <v>44992</v>
      </c>
      <c r="C7850" t="s">
        <v>260</v>
      </c>
      <c r="D7850" t="s">
        <v>332</v>
      </c>
      <c r="E7850">
        <v>1</v>
      </c>
      <c r="F7850" t="s">
        <v>116</v>
      </c>
      <c r="G7850" t="s">
        <v>347</v>
      </c>
      <c r="H7850" t="s">
        <v>518</v>
      </c>
      <c r="M7850" s="2">
        <v>7008</v>
      </c>
      <c r="N7850" s="2">
        <v>7500</v>
      </c>
      <c r="O7850" s="2">
        <f>IF(Tabla1[[#This Row],[Mov]]="VNT",Tabla1[[#This Row],[Sale]]-Tabla1[[#This Row],[Cost]],-Tabla1[[#This Row],[Cost]]*Tabla1[[#This Row],[Cant]])</f>
        <v>492</v>
      </c>
      <c r="P7850" s="8">
        <f>IF(Tabla1[[#This Row],[Mov]]="VNT",-Tabla1[[#This Row],[Cant]],Tabla1[[#This Row],[Cant]])</f>
        <v>-1</v>
      </c>
      <c r="Q7850" s="8">
        <f>DAY(Tabla1[[#This Row],[Date]])</f>
        <v>7</v>
      </c>
      <c r="R7850" s="8">
        <f>MONTH(Tabla1[[#This Row],[Date]])</f>
        <v>3</v>
      </c>
      <c r="S7850" s="8">
        <f>YEAR(Tabla1[[#This Row],[Date]])</f>
        <v>2023</v>
      </c>
    </row>
    <row r="7851" spans="1:19" x14ac:dyDescent="0.2">
      <c r="A7851">
        <v>7823</v>
      </c>
      <c r="B7851" s="1">
        <v>44992</v>
      </c>
      <c r="C7851" t="s">
        <v>260</v>
      </c>
      <c r="D7851" t="s">
        <v>332</v>
      </c>
      <c r="E7851">
        <v>1</v>
      </c>
      <c r="F7851" t="s">
        <v>116</v>
      </c>
      <c r="G7851" t="s">
        <v>347</v>
      </c>
      <c r="H7851" t="s">
        <v>518</v>
      </c>
      <c r="M7851" s="2">
        <v>6074</v>
      </c>
      <c r="N7851" s="2">
        <v>6500</v>
      </c>
      <c r="O7851" s="2">
        <f>IF(Tabla1[[#This Row],[Mov]]="VNT",Tabla1[[#This Row],[Sale]]-Tabla1[[#This Row],[Cost]],-Tabla1[[#This Row],[Cost]]*Tabla1[[#This Row],[Cant]])</f>
        <v>426</v>
      </c>
      <c r="P7851" s="8">
        <f>IF(Tabla1[[#This Row],[Mov]]="VNT",-Tabla1[[#This Row],[Cant]],Tabla1[[#This Row],[Cant]])</f>
        <v>-1</v>
      </c>
      <c r="Q7851" s="8">
        <f>DAY(Tabla1[[#This Row],[Date]])</f>
        <v>7</v>
      </c>
      <c r="R7851" s="8">
        <f>MONTH(Tabla1[[#This Row],[Date]])</f>
        <v>3</v>
      </c>
      <c r="S7851" s="8">
        <f>YEAR(Tabla1[[#This Row],[Date]])</f>
        <v>2023</v>
      </c>
    </row>
    <row r="7852" spans="1:19" x14ac:dyDescent="0.2">
      <c r="A7852">
        <v>7824</v>
      </c>
      <c r="B7852" s="1">
        <v>44990</v>
      </c>
      <c r="C7852" t="s">
        <v>261</v>
      </c>
      <c r="D7852" t="s">
        <v>2405</v>
      </c>
      <c r="E7852">
        <v>1</v>
      </c>
      <c r="F7852" t="s">
        <v>929</v>
      </c>
      <c r="G7852" t="s">
        <v>266</v>
      </c>
      <c r="H7852" t="s">
        <v>2734</v>
      </c>
      <c r="M7852" s="2">
        <v>22000</v>
      </c>
      <c r="N7852" s="2">
        <v>49000</v>
      </c>
      <c r="O7852" s="2">
        <f>IF(Tabla1[[#This Row],[Mov]]="VNT",Tabla1[[#This Row],[Sale]]-Tabla1[[#This Row],[Cost]],-Tabla1[[#This Row],[Cost]]*Tabla1[[#This Row],[Cant]])</f>
        <v>-22000</v>
      </c>
      <c r="P7852" s="8">
        <f>IF(Tabla1[[#This Row],[Mov]]="VNT",-Tabla1[[#This Row],[Cant]],Tabla1[[#This Row],[Cant]])</f>
        <v>1</v>
      </c>
      <c r="Q7852" s="8">
        <f>DAY(Tabla1[[#This Row],[Date]])</f>
        <v>5</v>
      </c>
      <c r="R7852" s="8">
        <f>MONTH(Tabla1[[#This Row],[Date]])</f>
        <v>3</v>
      </c>
      <c r="S7852" s="8">
        <f>YEAR(Tabla1[[#This Row],[Date]])</f>
        <v>2023</v>
      </c>
    </row>
    <row r="7853" spans="1:19" x14ac:dyDescent="0.2">
      <c r="A7853">
        <v>7825</v>
      </c>
      <c r="B7853" s="1">
        <v>44990</v>
      </c>
      <c r="C7853" t="s">
        <v>261</v>
      </c>
      <c r="D7853" t="s">
        <v>2405</v>
      </c>
      <c r="E7853">
        <v>2</v>
      </c>
      <c r="F7853" t="s">
        <v>929</v>
      </c>
      <c r="G7853" t="s">
        <v>266</v>
      </c>
      <c r="H7853" t="s">
        <v>2751</v>
      </c>
      <c r="M7853" s="2">
        <v>15000</v>
      </c>
      <c r="N7853" s="2">
        <v>25000</v>
      </c>
      <c r="O7853" s="2">
        <f>IF(Tabla1[[#This Row],[Mov]]="VNT",Tabla1[[#This Row],[Sale]]-Tabla1[[#This Row],[Cost]],-Tabla1[[#This Row],[Cost]]*Tabla1[[#This Row],[Cant]])</f>
        <v>-30000</v>
      </c>
      <c r="P7853" s="8">
        <f>IF(Tabla1[[#This Row],[Mov]]="VNT",-Tabla1[[#This Row],[Cant]],Tabla1[[#This Row],[Cant]])</f>
        <v>2</v>
      </c>
      <c r="Q7853" s="8">
        <f>DAY(Tabla1[[#This Row],[Date]])</f>
        <v>5</v>
      </c>
      <c r="R7853" s="8">
        <f>MONTH(Tabla1[[#This Row],[Date]])</f>
        <v>3</v>
      </c>
      <c r="S7853" s="8">
        <f>YEAR(Tabla1[[#This Row],[Date]])</f>
        <v>2023</v>
      </c>
    </row>
    <row r="7854" spans="1:19" x14ac:dyDescent="0.2">
      <c r="A7854">
        <v>7826</v>
      </c>
      <c r="B7854" s="1">
        <v>44992</v>
      </c>
      <c r="C7854" t="s">
        <v>261</v>
      </c>
      <c r="D7854" t="s">
        <v>892</v>
      </c>
      <c r="E7854">
        <v>1</v>
      </c>
      <c r="F7854" t="s">
        <v>386</v>
      </c>
      <c r="G7854" t="s">
        <v>272</v>
      </c>
      <c r="H7854" t="s">
        <v>2497</v>
      </c>
      <c r="M7854" s="2">
        <v>78000</v>
      </c>
      <c r="N7854" s="2">
        <v>135000</v>
      </c>
      <c r="O7854" s="2">
        <f>IF(Tabla1[[#This Row],[Mov]]="VNT",Tabla1[[#This Row],[Sale]]-Tabla1[[#This Row],[Cost]],-Tabla1[[#This Row],[Cost]]*Tabla1[[#This Row],[Cant]])</f>
        <v>-78000</v>
      </c>
      <c r="P7854" s="8">
        <f>IF(Tabla1[[#This Row],[Mov]]="VNT",-Tabla1[[#This Row],[Cant]],Tabla1[[#This Row],[Cant]])</f>
        <v>1</v>
      </c>
      <c r="Q7854" s="8">
        <f>DAY(Tabla1[[#This Row],[Date]])</f>
        <v>7</v>
      </c>
      <c r="R7854" s="8">
        <f>MONTH(Tabla1[[#This Row],[Date]])</f>
        <v>3</v>
      </c>
      <c r="S7854" s="8">
        <f>YEAR(Tabla1[[#This Row],[Date]])</f>
        <v>2023</v>
      </c>
    </row>
    <row r="7855" spans="1:19" x14ac:dyDescent="0.2">
      <c r="A7855">
        <v>7827</v>
      </c>
      <c r="B7855" s="1">
        <v>44992</v>
      </c>
      <c r="C7855" t="s">
        <v>261</v>
      </c>
      <c r="D7855" t="s">
        <v>892</v>
      </c>
      <c r="E7855">
        <v>1</v>
      </c>
      <c r="F7855" t="s">
        <v>386</v>
      </c>
      <c r="G7855" t="s">
        <v>272</v>
      </c>
      <c r="H7855" t="s">
        <v>2497</v>
      </c>
      <c r="M7855" s="2">
        <v>78000</v>
      </c>
      <c r="N7855" s="2">
        <v>135000</v>
      </c>
      <c r="O7855" s="2">
        <f>IF(Tabla1[[#This Row],[Mov]]="VNT",Tabla1[[#This Row],[Sale]]-Tabla1[[#This Row],[Cost]],-Tabla1[[#This Row],[Cost]]*Tabla1[[#This Row],[Cant]])</f>
        <v>-78000</v>
      </c>
      <c r="P7855" s="8">
        <f>IF(Tabla1[[#This Row],[Mov]]="VNT",-Tabla1[[#This Row],[Cant]],Tabla1[[#This Row],[Cant]])</f>
        <v>1</v>
      </c>
      <c r="Q7855" s="8">
        <f>DAY(Tabla1[[#This Row],[Date]])</f>
        <v>7</v>
      </c>
      <c r="R7855" s="8">
        <f>MONTH(Tabla1[[#This Row],[Date]])</f>
        <v>3</v>
      </c>
      <c r="S7855" s="8">
        <f>YEAR(Tabla1[[#This Row],[Date]])</f>
        <v>2023</v>
      </c>
    </row>
    <row r="7856" spans="1:19" x14ac:dyDescent="0.2">
      <c r="A7856">
        <v>7828</v>
      </c>
      <c r="B7856" s="1">
        <v>44992</v>
      </c>
      <c r="C7856" t="s">
        <v>261</v>
      </c>
      <c r="D7856" t="s">
        <v>892</v>
      </c>
      <c r="E7856">
        <v>1</v>
      </c>
      <c r="F7856" t="s">
        <v>386</v>
      </c>
      <c r="G7856" t="s">
        <v>262</v>
      </c>
      <c r="H7856" t="s">
        <v>302</v>
      </c>
      <c r="M7856" s="2">
        <v>55000</v>
      </c>
      <c r="N7856" s="2">
        <v>115000</v>
      </c>
      <c r="O7856" s="2">
        <f>IF(Tabla1[[#This Row],[Mov]]="VNT",Tabla1[[#This Row],[Sale]]-Tabla1[[#This Row],[Cost]],-Tabla1[[#This Row],[Cost]]*Tabla1[[#This Row],[Cant]])</f>
        <v>-55000</v>
      </c>
      <c r="P7856" s="8">
        <f>IF(Tabla1[[#This Row],[Mov]]="VNT",-Tabla1[[#This Row],[Cant]],Tabla1[[#This Row],[Cant]])</f>
        <v>1</v>
      </c>
      <c r="Q7856" s="8">
        <f>DAY(Tabla1[[#This Row],[Date]])</f>
        <v>7</v>
      </c>
      <c r="R7856" s="8">
        <f>MONTH(Tabla1[[#This Row],[Date]])</f>
        <v>3</v>
      </c>
      <c r="S7856" s="8">
        <f>YEAR(Tabla1[[#This Row],[Date]])</f>
        <v>2023</v>
      </c>
    </row>
    <row r="7857" spans="1:19" x14ac:dyDescent="0.2">
      <c r="A7857">
        <v>7829</v>
      </c>
      <c r="B7857" s="1">
        <v>44992</v>
      </c>
      <c r="C7857" t="s">
        <v>261</v>
      </c>
      <c r="D7857" t="s">
        <v>892</v>
      </c>
      <c r="E7857">
        <v>1</v>
      </c>
      <c r="F7857" t="s">
        <v>1152</v>
      </c>
      <c r="G7857" t="s">
        <v>272</v>
      </c>
      <c r="H7857" t="s">
        <v>807</v>
      </c>
      <c r="M7857" s="2">
        <v>13000</v>
      </c>
      <c r="N7857" s="2">
        <v>35000</v>
      </c>
      <c r="O7857" s="2">
        <f>IF(Tabla1[[#This Row],[Mov]]="VNT",Tabla1[[#This Row],[Sale]]-Tabla1[[#This Row],[Cost]],-Tabla1[[#This Row],[Cost]]*Tabla1[[#This Row],[Cant]])</f>
        <v>-13000</v>
      </c>
      <c r="P7857" s="8">
        <f>IF(Tabla1[[#This Row],[Mov]]="VNT",-Tabla1[[#This Row],[Cant]],Tabla1[[#This Row],[Cant]])</f>
        <v>1</v>
      </c>
      <c r="Q7857" s="8">
        <f>DAY(Tabla1[[#This Row],[Date]])</f>
        <v>7</v>
      </c>
      <c r="R7857" s="8">
        <f>MONTH(Tabla1[[#This Row],[Date]])</f>
        <v>3</v>
      </c>
      <c r="S7857" s="8">
        <f>YEAR(Tabla1[[#This Row],[Date]])</f>
        <v>2023</v>
      </c>
    </row>
    <row r="7858" spans="1:19" x14ac:dyDescent="0.2">
      <c r="A7858">
        <v>7830</v>
      </c>
      <c r="B7858" s="1">
        <v>44992</v>
      </c>
      <c r="C7858" t="s">
        <v>261</v>
      </c>
      <c r="D7858" t="s">
        <v>892</v>
      </c>
      <c r="E7858">
        <v>1</v>
      </c>
      <c r="F7858" t="s">
        <v>1532</v>
      </c>
      <c r="G7858" t="s">
        <v>272</v>
      </c>
      <c r="H7858" t="s">
        <v>252</v>
      </c>
      <c r="M7858" s="2">
        <v>15000</v>
      </c>
      <c r="N7858" s="2">
        <v>35000</v>
      </c>
      <c r="O7858" s="2">
        <f>IF(Tabla1[[#This Row],[Mov]]="VNT",Tabla1[[#This Row],[Sale]]-Tabla1[[#This Row],[Cost]],-Tabla1[[#This Row],[Cost]]*Tabla1[[#This Row],[Cant]])</f>
        <v>-15000</v>
      </c>
      <c r="P7858" s="8">
        <f>IF(Tabla1[[#This Row],[Mov]]="VNT",-Tabla1[[#This Row],[Cant]],Tabla1[[#This Row],[Cant]])</f>
        <v>1</v>
      </c>
      <c r="Q7858" s="8">
        <f>DAY(Tabla1[[#This Row],[Date]])</f>
        <v>7</v>
      </c>
      <c r="R7858" s="8">
        <f>MONTH(Tabla1[[#This Row],[Date]])</f>
        <v>3</v>
      </c>
      <c r="S7858" s="8">
        <f>YEAR(Tabla1[[#This Row],[Date]])</f>
        <v>2023</v>
      </c>
    </row>
    <row r="7859" spans="1:19" x14ac:dyDescent="0.2">
      <c r="A7859">
        <v>7831</v>
      </c>
      <c r="B7859" s="1">
        <v>44992</v>
      </c>
      <c r="C7859" t="s">
        <v>261</v>
      </c>
      <c r="D7859" t="s">
        <v>659</v>
      </c>
      <c r="E7859">
        <v>1</v>
      </c>
      <c r="F7859" t="s">
        <v>21</v>
      </c>
      <c r="G7859" t="s">
        <v>670</v>
      </c>
      <c r="H7859" t="s">
        <v>2829</v>
      </c>
      <c r="M7859" s="2">
        <v>15500</v>
      </c>
      <c r="N7859" s="2">
        <v>35000</v>
      </c>
      <c r="O7859" s="2">
        <f>IF(Tabla1[[#This Row],[Mov]]="VNT",Tabla1[[#This Row],[Sale]]-Tabla1[[#This Row],[Cost]],-Tabla1[[#This Row],[Cost]]*Tabla1[[#This Row],[Cant]])</f>
        <v>-15500</v>
      </c>
      <c r="P7859" s="8">
        <f>IF(Tabla1[[#This Row],[Mov]]="VNT",-Tabla1[[#This Row],[Cant]],Tabla1[[#This Row],[Cant]])</f>
        <v>1</v>
      </c>
      <c r="Q7859" s="8">
        <f>DAY(Tabla1[[#This Row],[Date]])</f>
        <v>7</v>
      </c>
      <c r="R7859" s="8">
        <f>MONTH(Tabla1[[#This Row],[Date]])</f>
        <v>3</v>
      </c>
      <c r="S7859" s="8">
        <f>YEAR(Tabla1[[#This Row],[Date]])</f>
        <v>2023</v>
      </c>
    </row>
    <row r="7860" spans="1:19" x14ac:dyDescent="0.2">
      <c r="A7860">
        <v>7832</v>
      </c>
      <c r="B7860" s="1">
        <v>44992</v>
      </c>
      <c r="C7860" t="s">
        <v>261</v>
      </c>
      <c r="D7860" t="s">
        <v>659</v>
      </c>
      <c r="E7860">
        <v>13</v>
      </c>
      <c r="F7860" t="s">
        <v>224</v>
      </c>
      <c r="G7860" t="s">
        <v>589</v>
      </c>
      <c r="H7860" t="s">
        <v>1173</v>
      </c>
      <c r="M7860" s="2">
        <v>7500</v>
      </c>
      <c r="N7860" s="2">
        <v>20000</v>
      </c>
      <c r="O7860" s="2">
        <f>IF(Tabla1[[#This Row],[Mov]]="VNT",Tabla1[[#This Row],[Sale]]-Tabla1[[#This Row],[Cost]],-Tabla1[[#This Row],[Cost]]*Tabla1[[#This Row],[Cant]])</f>
        <v>-97500</v>
      </c>
      <c r="P7860" s="8">
        <f>IF(Tabla1[[#This Row],[Mov]]="VNT",-Tabla1[[#This Row],[Cant]],Tabla1[[#This Row],[Cant]])</f>
        <v>13</v>
      </c>
      <c r="Q7860" s="8">
        <f>DAY(Tabla1[[#This Row],[Date]])</f>
        <v>7</v>
      </c>
      <c r="R7860" s="8">
        <f>MONTH(Tabla1[[#This Row],[Date]])</f>
        <v>3</v>
      </c>
      <c r="S7860" s="8">
        <f>YEAR(Tabla1[[#This Row],[Date]])</f>
        <v>2023</v>
      </c>
    </row>
    <row r="7861" spans="1:19" x14ac:dyDescent="0.2">
      <c r="A7861">
        <v>7833</v>
      </c>
      <c r="B7861" s="1">
        <v>44992</v>
      </c>
      <c r="C7861" t="s">
        <v>261</v>
      </c>
      <c r="D7861" t="s">
        <v>659</v>
      </c>
      <c r="E7861">
        <v>1</v>
      </c>
      <c r="F7861" t="s">
        <v>224</v>
      </c>
      <c r="G7861" t="s">
        <v>273</v>
      </c>
      <c r="H7861" t="s">
        <v>469</v>
      </c>
      <c r="M7861" s="2">
        <v>7000</v>
      </c>
      <c r="N7861" s="2">
        <v>18000</v>
      </c>
      <c r="O7861" s="2">
        <f>IF(Tabla1[[#This Row],[Mov]]="VNT",Tabla1[[#This Row],[Sale]]-Tabla1[[#This Row],[Cost]],-Tabla1[[#This Row],[Cost]]*Tabla1[[#This Row],[Cant]])</f>
        <v>-7000</v>
      </c>
      <c r="P7861" s="8">
        <f>IF(Tabla1[[#This Row],[Mov]]="VNT",-Tabla1[[#This Row],[Cant]],Tabla1[[#This Row],[Cant]])</f>
        <v>1</v>
      </c>
      <c r="Q7861" s="8">
        <f>DAY(Tabla1[[#This Row],[Date]])</f>
        <v>7</v>
      </c>
      <c r="R7861" s="8">
        <f>MONTH(Tabla1[[#This Row],[Date]])</f>
        <v>3</v>
      </c>
      <c r="S7861" s="8">
        <f>YEAR(Tabla1[[#This Row],[Date]])</f>
        <v>2023</v>
      </c>
    </row>
    <row r="7862" spans="1:19" x14ac:dyDescent="0.2">
      <c r="A7862">
        <v>7834</v>
      </c>
      <c r="B7862" s="1">
        <v>44992</v>
      </c>
      <c r="C7862" t="s">
        <v>261</v>
      </c>
      <c r="D7862" t="s">
        <v>659</v>
      </c>
      <c r="E7862">
        <v>20</v>
      </c>
      <c r="F7862" t="s">
        <v>224</v>
      </c>
      <c r="G7862" t="s">
        <v>589</v>
      </c>
      <c r="H7862" t="s">
        <v>1173</v>
      </c>
      <c r="M7862" s="2">
        <v>800</v>
      </c>
      <c r="N7862" s="2">
        <v>10000</v>
      </c>
      <c r="O7862" s="2">
        <f>IF(Tabla1[[#This Row],[Mov]]="VNT",Tabla1[[#This Row],[Sale]]-Tabla1[[#This Row],[Cost]],-Tabla1[[#This Row],[Cost]]*Tabla1[[#This Row],[Cant]])</f>
        <v>-16000</v>
      </c>
      <c r="P7862" s="8">
        <f>IF(Tabla1[[#This Row],[Mov]]="VNT",-Tabla1[[#This Row],[Cant]],Tabla1[[#This Row],[Cant]])</f>
        <v>20</v>
      </c>
      <c r="Q7862" s="8">
        <f>DAY(Tabla1[[#This Row],[Date]])</f>
        <v>7</v>
      </c>
      <c r="R7862" s="8">
        <f>MONTH(Tabla1[[#This Row],[Date]])</f>
        <v>3</v>
      </c>
      <c r="S7862" s="8">
        <f>YEAR(Tabla1[[#This Row],[Date]])</f>
        <v>2023</v>
      </c>
    </row>
    <row r="7863" spans="1:19" x14ac:dyDescent="0.2">
      <c r="A7863">
        <v>7835</v>
      </c>
      <c r="B7863" s="1">
        <v>44992</v>
      </c>
      <c r="C7863" t="s">
        <v>261</v>
      </c>
      <c r="D7863" t="s">
        <v>659</v>
      </c>
      <c r="E7863">
        <v>45</v>
      </c>
      <c r="F7863" t="s">
        <v>224</v>
      </c>
      <c r="G7863" t="s">
        <v>589</v>
      </c>
      <c r="H7863" t="s">
        <v>1173</v>
      </c>
      <c r="M7863" s="2">
        <v>900</v>
      </c>
      <c r="N7863" s="2">
        <v>10000</v>
      </c>
      <c r="O7863" s="2">
        <f>IF(Tabla1[[#This Row],[Mov]]="VNT",Tabla1[[#This Row],[Sale]]-Tabla1[[#This Row],[Cost]],-Tabla1[[#This Row],[Cost]]*Tabla1[[#This Row],[Cant]])</f>
        <v>-40500</v>
      </c>
      <c r="P7863" s="8">
        <f>IF(Tabla1[[#This Row],[Mov]]="VNT",-Tabla1[[#This Row],[Cant]],Tabla1[[#This Row],[Cant]])</f>
        <v>45</v>
      </c>
      <c r="Q7863" s="8">
        <f>DAY(Tabla1[[#This Row],[Date]])</f>
        <v>7</v>
      </c>
      <c r="R7863" s="8">
        <f>MONTH(Tabla1[[#This Row],[Date]])</f>
        <v>3</v>
      </c>
      <c r="S7863" s="8">
        <f>YEAR(Tabla1[[#This Row],[Date]])</f>
        <v>2023</v>
      </c>
    </row>
    <row r="7864" spans="1:19" x14ac:dyDescent="0.2">
      <c r="A7864">
        <v>7836</v>
      </c>
      <c r="B7864" s="1">
        <v>44992</v>
      </c>
      <c r="C7864" t="s">
        <v>261</v>
      </c>
      <c r="D7864" t="s">
        <v>659</v>
      </c>
      <c r="E7864">
        <v>11</v>
      </c>
      <c r="F7864" t="s">
        <v>586</v>
      </c>
      <c r="G7864" t="s">
        <v>589</v>
      </c>
      <c r="H7864" t="s">
        <v>1173</v>
      </c>
      <c r="M7864" s="2">
        <v>5500</v>
      </c>
      <c r="N7864" s="2">
        <v>20000</v>
      </c>
      <c r="O7864" s="2">
        <f>IF(Tabla1[[#This Row],[Mov]]="VNT",Tabla1[[#This Row],[Sale]]-Tabla1[[#This Row],[Cost]],-Tabla1[[#This Row],[Cost]]*Tabla1[[#This Row],[Cant]])</f>
        <v>-60500</v>
      </c>
      <c r="P7864" s="8">
        <f>IF(Tabla1[[#This Row],[Mov]]="VNT",-Tabla1[[#This Row],[Cant]],Tabla1[[#This Row],[Cant]])</f>
        <v>11</v>
      </c>
      <c r="Q7864" s="8">
        <f>DAY(Tabla1[[#This Row],[Date]])</f>
        <v>7</v>
      </c>
      <c r="R7864" s="8">
        <f>MONTH(Tabla1[[#This Row],[Date]])</f>
        <v>3</v>
      </c>
      <c r="S7864" s="8">
        <f>YEAR(Tabla1[[#This Row],[Date]])</f>
        <v>2023</v>
      </c>
    </row>
    <row r="7865" spans="1:19" x14ac:dyDescent="0.2">
      <c r="A7865">
        <v>7837</v>
      </c>
      <c r="B7865" s="1">
        <v>44992</v>
      </c>
      <c r="C7865" t="s">
        <v>261</v>
      </c>
      <c r="D7865" t="s">
        <v>659</v>
      </c>
      <c r="E7865">
        <v>10</v>
      </c>
      <c r="F7865" t="s">
        <v>21</v>
      </c>
      <c r="G7865" t="s">
        <v>272</v>
      </c>
      <c r="H7865" t="s">
        <v>24</v>
      </c>
      <c r="M7865" s="2">
        <v>3500</v>
      </c>
      <c r="N7865" s="2">
        <v>12000</v>
      </c>
      <c r="O7865" s="2">
        <f>IF(Tabla1[[#This Row],[Mov]]="VNT",Tabla1[[#This Row],[Sale]]-Tabla1[[#This Row],[Cost]],-Tabla1[[#This Row],[Cost]]*Tabla1[[#This Row],[Cant]])</f>
        <v>-35000</v>
      </c>
      <c r="P7865" s="8">
        <f>IF(Tabla1[[#This Row],[Mov]]="VNT",-Tabla1[[#This Row],[Cant]],Tabla1[[#This Row],[Cant]])</f>
        <v>10</v>
      </c>
      <c r="Q7865" s="8">
        <f>DAY(Tabla1[[#This Row],[Date]])</f>
        <v>7</v>
      </c>
      <c r="R7865" s="8">
        <f>MONTH(Tabla1[[#This Row],[Date]])</f>
        <v>3</v>
      </c>
      <c r="S7865" s="8">
        <f>YEAR(Tabla1[[#This Row],[Date]])</f>
        <v>2023</v>
      </c>
    </row>
    <row r="7866" spans="1:19" x14ac:dyDescent="0.2">
      <c r="A7866">
        <v>7838</v>
      </c>
      <c r="B7866" s="1">
        <v>44992</v>
      </c>
      <c r="C7866" t="s">
        <v>261</v>
      </c>
      <c r="D7866" t="s">
        <v>659</v>
      </c>
      <c r="E7866">
        <v>5</v>
      </c>
      <c r="F7866" t="s">
        <v>21</v>
      </c>
      <c r="G7866" t="s">
        <v>272</v>
      </c>
      <c r="H7866" t="s">
        <v>1522</v>
      </c>
      <c r="M7866" s="2">
        <v>2600</v>
      </c>
      <c r="N7866" s="2">
        <v>10000</v>
      </c>
      <c r="O7866" s="2">
        <f>IF(Tabla1[[#This Row],[Mov]]="VNT",Tabla1[[#This Row],[Sale]]-Tabla1[[#This Row],[Cost]],-Tabla1[[#This Row],[Cost]]*Tabla1[[#This Row],[Cant]])</f>
        <v>-13000</v>
      </c>
      <c r="P7866" s="8">
        <f>IF(Tabla1[[#This Row],[Mov]]="VNT",-Tabla1[[#This Row],[Cant]],Tabla1[[#This Row],[Cant]])</f>
        <v>5</v>
      </c>
      <c r="Q7866" s="8">
        <f>DAY(Tabla1[[#This Row],[Date]])</f>
        <v>7</v>
      </c>
      <c r="R7866" s="8">
        <f>MONTH(Tabla1[[#This Row],[Date]])</f>
        <v>3</v>
      </c>
      <c r="S7866" s="8">
        <f>YEAR(Tabla1[[#This Row],[Date]])</f>
        <v>2023</v>
      </c>
    </row>
    <row r="7867" spans="1:19" x14ac:dyDescent="0.2">
      <c r="A7867">
        <v>7839</v>
      </c>
      <c r="B7867" s="1">
        <v>44992</v>
      </c>
      <c r="C7867" t="s">
        <v>261</v>
      </c>
      <c r="D7867" t="s">
        <v>659</v>
      </c>
      <c r="E7867">
        <v>3</v>
      </c>
      <c r="F7867" t="s">
        <v>26</v>
      </c>
      <c r="G7867" t="s">
        <v>264</v>
      </c>
      <c r="H7867" t="s">
        <v>16</v>
      </c>
      <c r="M7867" s="2">
        <v>8000</v>
      </c>
      <c r="N7867" s="2">
        <v>20000</v>
      </c>
      <c r="O7867" s="2">
        <f>IF(Tabla1[[#This Row],[Mov]]="VNT",Tabla1[[#This Row],[Sale]]-Tabla1[[#This Row],[Cost]],-Tabla1[[#This Row],[Cost]]*Tabla1[[#This Row],[Cant]])</f>
        <v>-24000</v>
      </c>
      <c r="P7867" s="8">
        <f>IF(Tabla1[[#This Row],[Mov]]="VNT",-Tabla1[[#This Row],[Cant]],Tabla1[[#This Row],[Cant]])</f>
        <v>3</v>
      </c>
      <c r="Q7867" s="8">
        <f>DAY(Tabla1[[#This Row],[Date]])</f>
        <v>7</v>
      </c>
      <c r="R7867" s="8">
        <f>MONTH(Tabla1[[#This Row],[Date]])</f>
        <v>3</v>
      </c>
      <c r="S7867" s="8">
        <f>YEAR(Tabla1[[#This Row],[Date]])</f>
        <v>2023</v>
      </c>
    </row>
    <row r="7868" spans="1:19" x14ac:dyDescent="0.2">
      <c r="A7868">
        <v>7840</v>
      </c>
      <c r="B7868" s="1">
        <v>44992</v>
      </c>
      <c r="C7868" t="s">
        <v>261</v>
      </c>
      <c r="D7868" t="s">
        <v>659</v>
      </c>
      <c r="E7868">
        <v>5</v>
      </c>
      <c r="F7868" t="s">
        <v>26</v>
      </c>
      <c r="G7868" t="s">
        <v>264</v>
      </c>
      <c r="H7868" t="s">
        <v>20</v>
      </c>
      <c r="M7868" s="2">
        <v>8000</v>
      </c>
      <c r="N7868" s="2">
        <v>20000</v>
      </c>
      <c r="O7868" s="2">
        <f>IF(Tabla1[[#This Row],[Mov]]="VNT",Tabla1[[#This Row],[Sale]]-Tabla1[[#This Row],[Cost]],-Tabla1[[#This Row],[Cost]]*Tabla1[[#This Row],[Cant]])</f>
        <v>-40000</v>
      </c>
      <c r="P7868" s="8">
        <f>IF(Tabla1[[#This Row],[Mov]]="VNT",-Tabla1[[#This Row],[Cant]],Tabla1[[#This Row],[Cant]])</f>
        <v>5</v>
      </c>
      <c r="Q7868" s="8">
        <f>DAY(Tabla1[[#This Row],[Date]])</f>
        <v>7</v>
      </c>
      <c r="R7868" s="8">
        <f>MONTH(Tabla1[[#This Row],[Date]])</f>
        <v>3</v>
      </c>
      <c r="S7868" s="8">
        <f>YEAR(Tabla1[[#This Row],[Date]])</f>
        <v>2023</v>
      </c>
    </row>
    <row r="7869" spans="1:19" x14ac:dyDescent="0.2">
      <c r="A7869">
        <v>7841</v>
      </c>
      <c r="B7869" s="1">
        <v>44992</v>
      </c>
      <c r="C7869" t="s">
        <v>260</v>
      </c>
      <c r="D7869" t="s">
        <v>332</v>
      </c>
      <c r="E7869">
        <v>1</v>
      </c>
      <c r="F7869" t="s">
        <v>116</v>
      </c>
      <c r="G7869" t="s">
        <v>347</v>
      </c>
      <c r="H7869" t="s">
        <v>518</v>
      </c>
      <c r="M7869" s="2">
        <v>6074</v>
      </c>
      <c r="N7869" s="2">
        <v>6500</v>
      </c>
      <c r="O7869" s="2">
        <f>IF(Tabla1[[#This Row],[Mov]]="VNT",Tabla1[[#This Row],[Sale]]-Tabla1[[#This Row],[Cost]],-Tabla1[[#This Row],[Cost]]*Tabla1[[#This Row],[Cant]])</f>
        <v>426</v>
      </c>
      <c r="P7869" s="8">
        <f>IF(Tabla1[[#This Row],[Mov]]="VNT",-Tabla1[[#This Row],[Cant]],Tabla1[[#This Row],[Cant]])</f>
        <v>-1</v>
      </c>
      <c r="Q7869" s="8">
        <f>DAY(Tabla1[[#This Row],[Date]])</f>
        <v>7</v>
      </c>
      <c r="R7869" s="8">
        <f>MONTH(Tabla1[[#This Row],[Date]])</f>
        <v>3</v>
      </c>
      <c r="S7869" s="8">
        <f>YEAR(Tabla1[[#This Row],[Date]])</f>
        <v>2023</v>
      </c>
    </row>
    <row r="7870" spans="1:19" x14ac:dyDescent="0.2">
      <c r="A7870">
        <v>7842</v>
      </c>
      <c r="B7870" s="1">
        <v>44992</v>
      </c>
      <c r="C7870" t="s">
        <v>260</v>
      </c>
      <c r="D7870" t="s">
        <v>332</v>
      </c>
      <c r="E7870">
        <v>1</v>
      </c>
      <c r="F7870" t="s">
        <v>116</v>
      </c>
      <c r="G7870" t="s">
        <v>382</v>
      </c>
      <c r="H7870" t="s">
        <v>514</v>
      </c>
      <c r="M7870" s="2">
        <v>5139</v>
      </c>
      <c r="N7870" s="2">
        <v>5500</v>
      </c>
      <c r="O7870" s="2">
        <f>IF(Tabla1[[#This Row],[Mov]]="VNT",Tabla1[[#This Row],[Sale]]-Tabla1[[#This Row],[Cost]],-Tabla1[[#This Row],[Cost]]*Tabla1[[#This Row],[Cant]])</f>
        <v>361</v>
      </c>
      <c r="P7870" s="8">
        <f>IF(Tabla1[[#This Row],[Mov]]="VNT",-Tabla1[[#This Row],[Cant]],Tabla1[[#This Row],[Cant]])</f>
        <v>-1</v>
      </c>
      <c r="Q7870" s="8">
        <f>DAY(Tabla1[[#This Row],[Date]])</f>
        <v>7</v>
      </c>
      <c r="R7870" s="8">
        <f>MONTH(Tabla1[[#This Row],[Date]])</f>
        <v>3</v>
      </c>
      <c r="S7870" s="8">
        <f>YEAR(Tabla1[[#This Row],[Date]])</f>
        <v>2023</v>
      </c>
    </row>
    <row r="7871" spans="1:19" x14ac:dyDescent="0.2">
      <c r="A7871">
        <v>7843</v>
      </c>
      <c r="B7871" s="1">
        <v>44993</v>
      </c>
      <c r="C7871" t="s">
        <v>260</v>
      </c>
      <c r="D7871" t="s">
        <v>332</v>
      </c>
      <c r="E7871">
        <v>1</v>
      </c>
      <c r="F7871" t="s">
        <v>224</v>
      </c>
      <c r="G7871" t="s">
        <v>263</v>
      </c>
      <c r="H7871" t="s">
        <v>667</v>
      </c>
      <c r="M7871" s="2">
        <v>8000</v>
      </c>
      <c r="N7871" s="2">
        <v>20000</v>
      </c>
      <c r="O7871" s="2">
        <f>IF(Tabla1[[#This Row],[Mov]]="VNT",Tabla1[[#This Row],[Sale]]-Tabla1[[#This Row],[Cost]],-Tabla1[[#This Row],[Cost]]*Tabla1[[#This Row],[Cant]])</f>
        <v>12000</v>
      </c>
      <c r="P7871" s="8">
        <f>IF(Tabla1[[#This Row],[Mov]]="VNT",-Tabla1[[#This Row],[Cant]],Tabla1[[#This Row],[Cant]])</f>
        <v>-1</v>
      </c>
      <c r="Q7871" s="8">
        <f>DAY(Tabla1[[#This Row],[Date]])</f>
        <v>8</v>
      </c>
      <c r="R7871" s="8">
        <f>MONTH(Tabla1[[#This Row],[Date]])</f>
        <v>3</v>
      </c>
      <c r="S7871" s="8">
        <f>YEAR(Tabla1[[#This Row],[Date]])</f>
        <v>2023</v>
      </c>
    </row>
    <row r="7872" spans="1:19" x14ac:dyDescent="0.2">
      <c r="A7872">
        <v>7844</v>
      </c>
      <c r="B7872" s="1">
        <v>44993</v>
      </c>
      <c r="C7872" t="s">
        <v>260</v>
      </c>
      <c r="D7872" t="s">
        <v>332</v>
      </c>
      <c r="E7872">
        <v>1</v>
      </c>
      <c r="F7872" t="s">
        <v>225</v>
      </c>
      <c r="G7872" t="s">
        <v>263</v>
      </c>
      <c r="H7872" t="s">
        <v>667</v>
      </c>
      <c r="M7872" s="2">
        <v>1100</v>
      </c>
      <c r="N7872" s="2">
        <v>10000</v>
      </c>
      <c r="O7872" s="2">
        <f>IF(Tabla1[[#This Row],[Mov]]="VNT",Tabla1[[#This Row],[Sale]]-Tabla1[[#This Row],[Cost]],-Tabla1[[#This Row],[Cost]]*Tabla1[[#This Row],[Cant]])</f>
        <v>8900</v>
      </c>
      <c r="P7872" s="8">
        <f>IF(Tabla1[[#This Row],[Mov]]="VNT",-Tabla1[[#This Row],[Cant]],Tabla1[[#This Row],[Cant]])</f>
        <v>-1</v>
      </c>
      <c r="Q7872" s="8">
        <f>DAY(Tabla1[[#This Row],[Date]])</f>
        <v>8</v>
      </c>
      <c r="R7872" s="8">
        <f>MONTH(Tabla1[[#This Row],[Date]])</f>
        <v>3</v>
      </c>
      <c r="S7872" s="8">
        <f>YEAR(Tabla1[[#This Row],[Date]])</f>
        <v>2023</v>
      </c>
    </row>
    <row r="7873" spans="1:19" x14ac:dyDescent="0.2">
      <c r="A7873">
        <v>7845</v>
      </c>
      <c r="B7873" s="1">
        <v>44993</v>
      </c>
      <c r="C7873" t="s">
        <v>260</v>
      </c>
      <c r="D7873" t="s">
        <v>332</v>
      </c>
      <c r="E7873">
        <v>1</v>
      </c>
      <c r="F7873" t="s">
        <v>15</v>
      </c>
      <c r="G7873" t="s">
        <v>999</v>
      </c>
      <c r="H7873" t="s">
        <v>1824</v>
      </c>
      <c r="M7873" s="2">
        <v>3500</v>
      </c>
      <c r="N7873" s="2">
        <v>14000</v>
      </c>
      <c r="O7873" s="2">
        <f>IF(Tabla1[[#This Row],[Mov]]="VNT",Tabla1[[#This Row],[Sale]]-Tabla1[[#This Row],[Cost]],-Tabla1[[#This Row],[Cost]]*Tabla1[[#This Row],[Cant]])</f>
        <v>10500</v>
      </c>
      <c r="P7873" s="8">
        <f>IF(Tabla1[[#This Row],[Mov]]="VNT",-Tabla1[[#This Row],[Cant]],Tabla1[[#This Row],[Cant]])</f>
        <v>-1</v>
      </c>
      <c r="Q7873" s="8">
        <f>DAY(Tabla1[[#This Row],[Date]])</f>
        <v>8</v>
      </c>
      <c r="R7873" s="8">
        <f>MONTH(Tabla1[[#This Row],[Date]])</f>
        <v>3</v>
      </c>
      <c r="S7873" s="8">
        <f>YEAR(Tabla1[[#This Row],[Date]])</f>
        <v>2023</v>
      </c>
    </row>
    <row r="7874" spans="1:19" x14ac:dyDescent="0.2">
      <c r="A7874">
        <v>7846</v>
      </c>
      <c r="B7874" s="1">
        <v>44993</v>
      </c>
      <c r="C7874" t="s">
        <v>260</v>
      </c>
      <c r="D7874" t="s">
        <v>332</v>
      </c>
      <c r="E7874">
        <v>1</v>
      </c>
      <c r="F7874" t="s">
        <v>588</v>
      </c>
      <c r="G7874" t="s">
        <v>1814</v>
      </c>
      <c r="H7874" t="s">
        <v>2752</v>
      </c>
      <c r="M7874" s="2">
        <v>800</v>
      </c>
      <c r="N7874" s="2">
        <v>5000</v>
      </c>
      <c r="O7874" s="2">
        <f>IF(Tabla1[[#This Row],[Mov]]="VNT",Tabla1[[#This Row],[Sale]]-Tabla1[[#This Row],[Cost]],-Tabla1[[#This Row],[Cost]]*Tabla1[[#This Row],[Cant]])</f>
        <v>4200</v>
      </c>
      <c r="P7874" s="8">
        <f>IF(Tabla1[[#This Row],[Mov]]="VNT",-Tabla1[[#This Row],[Cant]],Tabla1[[#This Row],[Cant]])</f>
        <v>-1</v>
      </c>
      <c r="Q7874" s="8">
        <f>DAY(Tabla1[[#This Row],[Date]])</f>
        <v>8</v>
      </c>
      <c r="R7874" s="8">
        <f>MONTH(Tabla1[[#This Row],[Date]])</f>
        <v>3</v>
      </c>
      <c r="S7874" s="8">
        <f>YEAR(Tabla1[[#This Row],[Date]])</f>
        <v>2023</v>
      </c>
    </row>
    <row r="7875" spans="1:19" x14ac:dyDescent="0.2">
      <c r="A7875">
        <v>7847</v>
      </c>
      <c r="B7875" s="1">
        <v>44993</v>
      </c>
      <c r="C7875" t="s">
        <v>260</v>
      </c>
      <c r="D7875" t="s">
        <v>332</v>
      </c>
      <c r="E7875">
        <v>1</v>
      </c>
      <c r="F7875" t="s">
        <v>458</v>
      </c>
      <c r="G7875" t="s">
        <v>272</v>
      </c>
      <c r="H7875" t="s">
        <v>2753</v>
      </c>
      <c r="M7875" s="2">
        <v>0</v>
      </c>
      <c r="N7875" s="2">
        <v>10000</v>
      </c>
      <c r="O7875" s="2">
        <f>IF(Tabla1[[#This Row],[Mov]]="VNT",Tabla1[[#This Row],[Sale]]-Tabla1[[#This Row],[Cost]],-Tabla1[[#This Row],[Cost]]*Tabla1[[#This Row],[Cant]])</f>
        <v>10000</v>
      </c>
      <c r="P7875" s="8">
        <f>IF(Tabla1[[#This Row],[Mov]]="VNT",-Tabla1[[#This Row],[Cant]],Tabla1[[#This Row],[Cant]])</f>
        <v>-1</v>
      </c>
      <c r="Q7875" s="8">
        <f>DAY(Tabla1[[#This Row],[Date]])</f>
        <v>8</v>
      </c>
      <c r="R7875" s="8">
        <f>MONTH(Tabla1[[#This Row],[Date]])</f>
        <v>3</v>
      </c>
      <c r="S7875" s="8">
        <f>YEAR(Tabla1[[#This Row],[Date]])</f>
        <v>2023</v>
      </c>
    </row>
    <row r="7876" spans="1:19" x14ac:dyDescent="0.2">
      <c r="A7876">
        <v>7848</v>
      </c>
      <c r="B7876" s="1">
        <v>44993</v>
      </c>
      <c r="C7876" t="s">
        <v>260</v>
      </c>
      <c r="D7876" t="s">
        <v>332</v>
      </c>
      <c r="E7876">
        <v>1</v>
      </c>
      <c r="F7876" t="s">
        <v>617</v>
      </c>
      <c r="G7876" t="s">
        <v>266</v>
      </c>
      <c r="H7876" t="s">
        <v>2381</v>
      </c>
      <c r="M7876" s="2">
        <v>100000</v>
      </c>
      <c r="N7876" s="2">
        <v>130000</v>
      </c>
      <c r="O7876" s="2">
        <f>IF(Tabla1[[#This Row],[Mov]]="VNT",Tabla1[[#This Row],[Sale]]-Tabla1[[#This Row],[Cost]],-Tabla1[[#This Row],[Cost]]*Tabla1[[#This Row],[Cant]])</f>
        <v>30000</v>
      </c>
      <c r="P7876" s="8">
        <f>IF(Tabla1[[#This Row],[Mov]]="VNT",-Tabla1[[#This Row],[Cant]],Tabla1[[#This Row],[Cant]])</f>
        <v>-1</v>
      </c>
      <c r="Q7876" s="8">
        <f>DAY(Tabla1[[#This Row],[Date]])</f>
        <v>8</v>
      </c>
      <c r="R7876" s="8">
        <f>MONTH(Tabla1[[#This Row],[Date]])</f>
        <v>3</v>
      </c>
      <c r="S7876" s="8">
        <f>YEAR(Tabla1[[#This Row],[Date]])</f>
        <v>2023</v>
      </c>
    </row>
    <row r="7877" spans="1:19" x14ac:dyDescent="0.2">
      <c r="A7877">
        <v>7849</v>
      </c>
      <c r="B7877" s="1">
        <v>44993</v>
      </c>
      <c r="C7877" t="s">
        <v>260</v>
      </c>
      <c r="D7877" t="s">
        <v>332</v>
      </c>
      <c r="E7877">
        <v>1</v>
      </c>
      <c r="F7877" t="s">
        <v>116</v>
      </c>
      <c r="G7877" t="s">
        <v>647</v>
      </c>
      <c r="H7877" t="s">
        <v>668</v>
      </c>
      <c r="M7877" s="2">
        <v>5606</v>
      </c>
      <c r="N7877" s="2">
        <v>6000</v>
      </c>
      <c r="O7877" s="2">
        <f>IF(Tabla1[[#This Row],[Mov]]="VNT",Tabla1[[#This Row],[Sale]]-Tabla1[[#This Row],[Cost]],-Tabla1[[#This Row],[Cost]]*Tabla1[[#This Row],[Cant]])</f>
        <v>394</v>
      </c>
      <c r="P7877" s="8">
        <f>IF(Tabla1[[#This Row],[Mov]]="VNT",-Tabla1[[#This Row],[Cant]],Tabla1[[#This Row],[Cant]])</f>
        <v>-1</v>
      </c>
      <c r="Q7877" s="8">
        <f>DAY(Tabla1[[#This Row],[Date]])</f>
        <v>8</v>
      </c>
      <c r="R7877" s="8">
        <f>MONTH(Tabla1[[#This Row],[Date]])</f>
        <v>3</v>
      </c>
      <c r="S7877" s="8">
        <f>YEAR(Tabla1[[#This Row],[Date]])</f>
        <v>2023</v>
      </c>
    </row>
    <row r="7878" spans="1:19" x14ac:dyDescent="0.2">
      <c r="A7878">
        <v>7850</v>
      </c>
      <c r="B7878" s="1">
        <v>44993</v>
      </c>
      <c r="C7878" t="s">
        <v>260</v>
      </c>
      <c r="D7878" t="s">
        <v>332</v>
      </c>
      <c r="E7878">
        <v>1</v>
      </c>
      <c r="F7878" t="s">
        <v>26</v>
      </c>
      <c r="G7878" t="s">
        <v>264</v>
      </c>
      <c r="H7878" t="s">
        <v>20</v>
      </c>
      <c r="M7878" s="2">
        <v>8000</v>
      </c>
      <c r="N7878" s="2">
        <v>20000</v>
      </c>
      <c r="O7878" s="2">
        <f>IF(Tabla1[[#This Row],[Mov]]="VNT",Tabla1[[#This Row],[Sale]]-Tabla1[[#This Row],[Cost]],-Tabla1[[#This Row],[Cost]]*Tabla1[[#This Row],[Cant]])</f>
        <v>12000</v>
      </c>
      <c r="P7878" s="8">
        <f>IF(Tabla1[[#This Row],[Mov]]="VNT",-Tabla1[[#This Row],[Cant]],Tabla1[[#This Row],[Cant]])</f>
        <v>-1</v>
      </c>
      <c r="Q7878" s="8">
        <f>DAY(Tabla1[[#This Row],[Date]])</f>
        <v>8</v>
      </c>
      <c r="R7878" s="8">
        <f>MONTH(Tabla1[[#This Row],[Date]])</f>
        <v>3</v>
      </c>
      <c r="S7878" s="8">
        <f>YEAR(Tabla1[[#This Row],[Date]])</f>
        <v>2023</v>
      </c>
    </row>
    <row r="7879" spans="1:19" x14ac:dyDescent="0.2">
      <c r="A7879">
        <v>7851</v>
      </c>
      <c r="B7879" s="1">
        <v>44993</v>
      </c>
      <c r="C7879" t="s">
        <v>260</v>
      </c>
      <c r="D7879" t="s">
        <v>332</v>
      </c>
      <c r="E7879">
        <v>1</v>
      </c>
      <c r="F7879" t="s">
        <v>15</v>
      </c>
      <c r="G7879" t="s">
        <v>266</v>
      </c>
      <c r="H7879" t="s">
        <v>2539</v>
      </c>
      <c r="M7879" s="2">
        <v>2000</v>
      </c>
      <c r="N7879" s="2">
        <v>10000</v>
      </c>
      <c r="O7879" s="2">
        <f>IF(Tabla1[[#This Row],[Mov]]="VNT",Tabla1[[#This Row],[Sale]]-Tabla1[[#This Row],[Cost]],-Tabla1[[#This Row],[Cost]]*Tabla1[[#This Row],[Cant]])</f>
        <v>8000</v>
      </c>
      <c r="P7879" s="8">
        <f>IF(Tabla1[[#This Row],[Mov]]="VNT",-Tabla1[[#This Row],[Cant]],Tabla1[[#This Row],[Cant]])</f>
        <v>-1</v>
      </c>
      <c r="Q7879" s="8">
        <f>DAY(Tabla1[[#This Row],[Date]])</f>
        <v>8</v>
      </c>
      <c r="R7879" s="8">
        <f>MONTH(Tabla1[[#This Row],[Date]])</f>
        <v>3</v>
      </c>
      <c r="S7879" s="8">
        <f>YEAR(Tabla1[[#This Row],[Date]])</f>
        <v>2023</v>
      </c>
    </row>
    <row r="7880" spans="1:19" x14ac:dyDescent="0.2">
      <c r="A7880">
        <v>7852</v>
      </c>
      <c r="B7880" s="1">
        <v>44993</v>
      </c>
      <c r="C7880" t="s">
        <v>260</v>
      </c>
      <c r="D7880" t="s">
        <v>332</v>
      </c>
      <c r="E7880">
        <v>1</v>
      </c>
      <c r="F7880" t="s">
        <v>458</v>
      </c>
      <c r="G7880" t="s">
        <v>272</v>
      </c>
      <c r="H7880" t="s">
        <v>2754</v>
      </c>
      <c r="M7880" s="2">
        <v>0</v>
      </c>
      <c r="N7880" s="2">
        <v>20000</v>
      </c>
      <c r="O7880" s="2">
        <f>IF(Tabla1[[#This Row],[Mov]]="VNT",Tabla1[[#This Row],[Sale]]-Tabla1[[#This Row],[Cost]],-Tabla1[[#This Row],[Cost]]*Tabla1[[#This Row],[Cant]])</f>
        <v>20000</v>
      </c>
      <c r="P7880" s="8">
        <f>IF(Tabla1[[#This Row],[Mov]]="VNT",-Tabla1[[#This Row],[Cant]],Tabla1[[#This Row],[Cant]])</f>
        <v>-1</v>
      </c>
      <c r="Q7880" s="8">
        <f>DAY(Tabla1[[#This Row],[Date]])</f>
        <v>8</v>
      </c>
      <c r="R7880" s="8">
        <f>MONTH(Tabla1[[#This Row],[Date]])</f>
        <v>3</v>
      </c>
      <c r="S7880" s="8">
        <f>YEAR(Tabla1[[#This Row],[Date]])</f>
        <v>2023</v>
      </c>
    </row>
    <row r="7881" spans="1:19" x14ac:dyDescent="0.2">
      <c r="A7881">
        <v>7853</v>
      </c>
      <c r="B7881" s="1">
        <v>44993</v>
      </c>
      <c r="C7881" t="s">
        <v>260</v>
      </c>
      <c r="D7881" t="s">
        <v>332</v>
      </c>
      <c r="E7881">
        <v>1</v>
      </c>
      <c r="F7881" t="s">
        <v>458</v>
      </c>
      <c r="G7881" t="s">
        <v>272</v>
      </c>
      <c r="H7881" t="s">
        <v>2755</v>
      </c>
      <c r="M7881" s="2">
        <v>0</v>
      </c>
      <c r="N7881" s="2">
        <v>25000</v>
      </c>
      <c r="O7881" s="2">
        <f>IF(Tabla1[[#This Row],[Mov]]="VNT",Tabla1[[#This Row],[Sale]]-Tabla1[[#This Row],[Cost]],-Tabla1[[#This Row],[Cost]]*Tabla1[[#This Row],[Cant]])</f>
        <v>25000</v>
      </c>
      <c r="P7881" s="8">
        <f>IF(Tabla1[[#This Row],[Mov]]="VNT",-Tabla1[[#This Row],[Cant]],Tabla1[[#This Row],[Cant]])</f>
        <v>-1</v>
      </c>
      <c r="Q7881" s="8">
        <f>DAY(Tabla1[[#This Row],[Date]])</f>
        <v>8</v>
      </c>
      <c r="R7881" s="8">
        <f>MONTH(Tabla1[[#This Row],[Date]])</f>
        <v>3</v>
      </c>
      <c r="S7881" s="8">
        <f>YEAR(Tabla1[[#This Row],[Date]])</f>
        <v>2023</v>
      </c>
    </row>
    <row r="7882" spans="1:19" x14ac:dyDescent="0.2">
      <c r="A7882">
        <v>7854</v>
      </c>
      <c r="B7882" s="1">
        <v>44993</v>
      </c>
      <c r="C7882" t="s">
        <v>260</v>
      </c>
      <c r="D7882" t="s">
        <v>332</v>
      </c>
      <c r="E7882">
        <v>1</v>
      </c>
      <c r="F7882" t="s">
        <v>342</v>
      </c>
      <c r="G7882" t="s">
        <v>272</v>
      </c>
      <c r="H7882" t="s">
        <v>1588</v>
      </c>
      <c r="M7882" s="2">
        <v>900</v>
      </c>
      <c r="N7882" s="2">
        <v>8000</v>
      </c>
      <c r="O7882" s="2">
        <f>IF(Tabla1[[#This Row],[Mov]]="VNT",Tabla1[[#This Row],[Sale]]-Tabla1[[#This Row],[Cost]],-Tabla1[[#This Row],[Cost]]*Tabla1[[#This Row],[Cant]])</f>
        <v>7100</v>
      </c>
      <c r="P7882" s="8">
        <f>IF(Tabla1[[#This Row],[Mov]]="VNT",-Tabla1[[#This Row],[Cant]],Tabla1[[#This Row],[Cant]])</f>
        <v>-1</v>
      </c>
      <c r="Q7882" s="8">
        <f>DAY(Tabla1[[#This Row],[Date]])</f>
        <v>8</v>
      </c>
      <c r="R7882" s="8">
        <f>MONTH(Tabla1[[#This Row],[Date]])</f>
        <v>3</v>
      </c>
      <c r="S7882" s="8">
        <f>YEAR(Tabla1[[#This Row],[Date]])</f>
        <v>2023</v>
      </c>
    </row>
    <row r="7883" spans="1:19" x14ac:dyDescent="0.2">
      <c r="A7883">
        <v>7855</v>
      </c>
      <c r="B7883" s="1">
        <v>44993</v>
      </c>
      <c r="C7883" t="s">
        <v>260</v>
      </c>
      <c r="D7883" t="s">
        <v>332</v>
      </c>
      <c r="E7883">
        <v>1</v>
      </c>
      <c r="F7883" t="s">
        <v>2514</v>
      </c>
      <c r="G7883" t="s">
        <v>266</v>
      </c>
      <c r="H7883" t="s">
        <v>2516</v>
      </c>
      <c r="M7883" s="2">
        <v>4000</v>
      </c>
      <c r="N7883" s="2">
        <v>10000</v>
      </c>
      <c r="O7883" s="2">
        <f>IF(Tabla1[[#This Row],[Mov]]="VNT",Tabla1[[#This Row],[Sale]]-Tabla1[[#This Row],[Cost]],-Tabla1[[#This Row],[Cost]]*Tabla1[[#This Row],[Cant]])</f>
        <v>6000</v>
      </c>
      <c r="P7883" s="8">
        <f>IF(Tabla1[[#This Row],[Mov]]="VNT",-Tabla1[[#This Row],[Cant]],Tabla1[[#This Row],[Cant]])</f>
        <v>-1</v>
      </c>
      <c r="Q7883" s="8">
        <f>DAY(Tabla1[[#This Row],[Date]])</f>
        <v>8</v>
      </c>
      <c r="R7883" s="8">
        <f>MONTH(Tabla1[[#This Row],[Date]])</f>
        <v>3</v>
      </c>
      <c r="S7883" s="8">
        <f>YEAR(Tabla1[[#This Row],[Date]])</f>
        <v>2023</v>
      </c>
    </row>
    <row r="7884" spans="1:19" x14ac:dyDescent="0.2">
      <c r="A7884">
        <v>7856</v>
      </c>
      <c r="B7884" s="1">
        <v>44993</v>
      </c>
      <c r="C7884" t="s">
        <v>260</v>
      </c>
      <c r="D7884" t="s">
        <v>2314</v>
      </c>
      <c r="E7884">
        <v>1</v>
      </c>
      <c r="F7884" t="s">
        <v>1496</v>
      </c>
      <c r="G7884" t="s">
        <v>266</v>
      </c>
      <c r="H7884" t="s">
        <v>2330</v>
      </c>
      <c r="M7884" s="2">
        <v>12000</v>
      </c>
      <c r="N7884" s="2">
        <v>25000</v>
      </c>
      <c r="O7884" s="2">
        <f>IF(Tabla1[[#This Row],[Mov]]="VNT",Tabla1[[#This Row],[Sale]]-Tabla1[[#This Row],[Cost]],-Tabla1[[#This Row],[Cost]]*Tabla1[[#This Row],[Cant]])</f>
        <v>13000</v>
      </c>
      <c r="P7884" s="8">
        <f>IF(Tabla1[[#This Row],[Mov]]="VNT",-Tabla1[[#This Row],[Cant]],Tabla1[[#This Row],[Cant]])</f>
        <v>-1</v>
      </c>
      <c r="Q7884" s="8">
        <f>DAY(Tabla1[[#This Row],[Date]])</f>
        <v>8</v>
      </c>
      <c r="R7884" s="8">
        <f>MONTH(Tabla1[[#This Row],[Date]])</f>
        <v>3</v>
      </c>
      <c r="S7884" s="8">
        <f>YEAR(Tabla1[[#This Row],[Date]])</f>
        <v>2023</v>
      </c>
    </row>
    <row r="7885" spans="1:19" x14ac:dyDescent="0.2">
      <c r="A7885">
        <v>7857</v>
      </c>
      <c r="B7885" s="1">
        <v>44993</v>
      </c>
      <c r="C7885" t="s">
        <v>260</v>
      </c>
      <c r="D7885" t="s">
        <v>2314</v>
      </c>
      <c r="E7885">
        <v>1</v>
      </c>
      <c r="F7885" t="s">
        <v>127</v>
      </c>
      <c r="G7885" t="s">
        <v>266</v>
      </c>
      <c r="H7885" t="s">
        <v>139</v>
      </c>
      <c r="M7885" s="2">
        <v>2000</v>
      </c>
      <c r="N7885" s="2">
        <v>4000</v>
      </c>
      <c r="O7885" s="2">
        <f>IF(Tabla1[[#This Row],[Mov]]="VNT",Tabla1[[#This Row],[Sale]]-Tabla1[[#This Row],[Cost]],-Tabla1[[#This Row],[Cost]]*Tabla1[[#This Row],[Cant]])</f>
        <v>2000</v>
      </c>
      <c r="P7885" s="8">
        <f>IF(Tabla1[[#This Row],[Mov]]="VNT",-Tabla1[[#This Row],[Cant]],Tabla1[[#This Row],[Cant]])</f>
        <v>-1</v>
      </c>
      <c r="Q7885" s="8">
        <f>DAY(Tabla1[[#This Row],[Date]])</f>
        <v>8</v>
      </c>
      <c r="R7885" s="8">
        <f>MONTH(Tabla1[[#This Row],[Date]])</f>
        <v>3</v>
      </c>
      <c r="S7885" s="8">
        <f>YEAR(Tabla1[[#This Row],[Date]])</f>
        <v>2023</v>
      </c>
    </row>
    <row r="7886" spans="1:19" x14ac:dyDescent="0.2">
      <c r="A7886">
        <v>7858</v>
      </c>
      <c r="B7886" s="1">
        <v>44993</v>
      </c>
      <c r="C7886" t="s">
        <v>260</v>
      </c>
      <c r="D7886" t="s">
        <v>332</v>
      </c>
      <c r="E7886">
        <v>1</v>
      </c>
      <c r="F7886" t="s">
        <v>116</v>
      </c>
      <c r="G7886" t="s">
        <v>347</v>
      </c>
      <c r="H7886" t="s">
        <v>518</v>
      </c>
      <c r="M7886" s="2">
        <v>3270</v>
      </c>
      <c r="N7886" s="2">
        <v>3500</v>
      </c>
      <c r="O7886" s="2">
        <f>IF(Tabla1[[#This Row],[Mov]]="VNT",Tabla1[[#This Row],[Sale]]-Tabla1[[#This Row],[Cost]],-Tabla1[[#This Row],[Cost]]*Tabla1[[#This Row],[Cant]])</f>
        <v>230</v>
      </c>
      <c r="P7886" s="8">
        <f>IF(Tabla1[[#This Row],[Mov]]="VNT",-Tabla1[[#This Row],[Cant]],Tabla1[[#This Row],[Cant]])</f>
        <v>-1</v>
      </c>
      <c r="Q7886" s="8">
        <f>DAY(Tabla1[[#This Row],[Date]])</f>
        <v>8</v>
      </c>
      <c r="R7886" s="8">
        <f>MONTH(Tabla1[[#This Row],[Date]])</f>
        <v>3</v>
      </c>
      <c r="S7886" s="8">
        <f>YEAR(Tabla1[[#This Row],[Date]])</f>
        <v>2023</v>
      </c>
    </row>
    <row r="7887" spans="1:19" x14ac:dyDescent="0.2">
      <c r="A7887">
        <v>7859</v>
      </c>
      <c r="B7887" s="1">
        <v>44993</v>
      </c>
      <c r="C7887" t="s">
        <v>260</v>
      </c>
      <c r="D7887" t="s">
        <v>332</v>
      </c>
      <c r="E7887">
        <v>1</v>
      </c>
      <c r="F7887" t="s">
        <v>116</v>
      </c>
      <c r="G7887" t="s">
        <v>347</v>
      </c>
      <c r="H7887" t="s">
        <v>518</v>
      </c>
      <c r="M7887" s="2">
        <v>3270</v>
      </c>
      <c r="N7887" s="2">
        <v>3500</v>
      </c>
      <c r="O7887" s="2">
        <f>IF(Tabla1[[#This Row],[Mov]]="VNT",Tabla1[[#This Row],[Sale]]-Tabla1[[#This Row],[Cost]],-Tabla1[[#This Row],[Cost]]*Tabla1[[#This Row],[Cant]])</f>
        <v>230</v>
      </c>
      <c r="P7887" s="8">
        <f>IF(Tabla1[[#This Row],[Mov]]="VNT",-Tabla1[[#This Row],[Cant]],Tabla1[[#This Row],[Cant]])</f>
        <v>-1</v>
      </c>
      <c r="Q7887" s="8">
        <f>DAY(Tabla1[[#This Row],[Date]])</f>
        <v>8</v>
      </c>
      <c r="R7887" s="8">
        <f>MONTH(Tabla1[[#This Row],[Date]])</f>
        <v>3</v>
      </c>
      <c r="S7887" s="8">
        <f>YEAR(Tabla1[[#This Row],[Date]])</f>
        <v>2023</v>
      </c>
    </row>
    <row r="7888" spans="1:19" x14ac:dyDescent="0.2">
      <c r="A7888">
        <v>7860</v>
      </c>
      <c r="B7888" s="1">
        <v>44993</v>
      </c>
      <c r="C7888" t="s">
        <v>260</v>
      </c>
      <c r="D7888" t="s">
        <v>332</v>
      </c>
      <c r="E7888">
        <v>1</v>
      </c>
      <c r="F7888" t="s">
        <v>342</v>
      </c>
      <c r="G7888" t="s">
        <v>284</v>
      </c>
      <c r="H7888" t="s">
        <v>1394</v>
      </c>
      <c r="M7888" s="2">
        <v>900</v>
      </c>
      <c r="N7888" s="2">
        <v>8000</v>
      </c>
      <c r="O7888" s="2">
        <f>IF(Tabla1[[#This Row],[Mov]]="VNT",Tabla1[[#This Row],[Sale]]-Tabla1[[#This Row],[Cost]],-Tabla1[[#This Row],[Cost]]*Tabla1[[#This Row],[Cant]])</f>
        <v>7100</v>
      </c>
      <c r="P7888" s="8">
        <f>IF(Tabla1[[#This Row],[Mov]]="VNT",-Tabla1[[#This Row],[Cant]],Tabla1[[#This Row],[Cant]])</f>
        <v>-1</v>
      </c>
      <c r="Q7888" s="8">
        <f>DAY(Tabla1[[#This Row],[Date]])</f>
        <v>8</v>
      </c>
      <c r="R7888" s="8">
        <f>MONTH(Tabla1[[#This Row],[Date]])</f>
        <v>3</v>
      </c>
      <c r="S7888" s="8">
        <f>YEAR(Tabla1[[#This Row],[Date]])</f>
        <v>2023</v>
      </c>
    </row>
    <row r="7889" spans="1:19" x14ac:dyDescent="0.2">
      <c r="A7889">
        <v>7861</v>
      </c>
      <c r="B7889" s="1">
        <v>44993</v>
      </c>
      <c r="C7889" t="s">
        <v>260</v>
      </c>
      <c r="D7889" t="s">
        <v>332</v>
      </c>
      <c r="E7889">
        <v>1</v>
      </c>
      <c r="F7889" t="s">
        <v>116</v>
      </c>
      <c r="G7889" t="s">
        <v>347</v>
      </c>
      <c r="H7889" t="s">
        <v>518</v>
      </c>
      <c r="M7889" s="2">
        <v>3270</v>
      </c>
      <c r="N7889" s="2">
        <v>3500</v>
      </c>
      <c r="O7889" s="2">
        <f>IF(Tabla1[[#This Row],[Mov]]="VNT",Tabla1[[#This Row],[Sale]]-Tabla1[[#This Row],[Cost]],-Tabla1[[#This Row],[Cost]]*Tabla1[[#This Row],[Cant]])</f>
        <v>230</v>
      </c>
      <c r="P7889" s="8">
        <f>IF(Tabla1[[#This Row],[Mov]]="VNT",-Tabla1[[#This Row],[Cant]],Tabla1[[#This Row],[Cant]])</f>
        <v>-1</v>
      </c>
      <c r="Q7889" s="8">
        <f>DAY(Tabla1[[#This Row],[Date]])</f>
        <v>8</v>
      </c>
      <c r="R7889" s="8">
        <f>MONTH(Tabla1[[#This Row],[Date]])</f>
        <v>3</v>
      </c>
      <c r="S7889" s="8">
        <f>YEAR(Tabla1[[#This Row],[Date]])</f>
        <v>2023</v>
      </c>
    </row>
    <row r="7890" spans="1:19" x14ac:dyDescent="0.2">
      <c r="A7890">
        <v>7862</v>
      </c>
      <c r="B7890" s="1">
        <v>44993</v>
      </c>
      <c r="C7890" t="s">
        <v>260</v>
      </c>
      <c r="D7890" t="s">
        <v>332</v>
      </c>
      <c r="E7890">
        <v>1</v>
      </c>
      <c r="F7890" t="s">
        <v>116</v>
      </c>
      <c r="G7890" t="s">
        <v>347</v>
      </c>
      <c r="H7890" t="s">
        <v>518</v>
      </c>
      <c r="M7890" s="2">
        <v>3270</v>
      </c>
      <c r="N7890" s="2">
        <v>3500</v>
      </c>
      <c r="O7890" s="2">
        <f>IF(Tabla1[[#This Row],[Mov]]="VNT",Tabla1[[#This Row],[Sale]]-Tabla1[[#This Row],[Cost]],-Tabla1[[#This Row],[Cost]]*Tabla1[[#This Row],[Cant]])</f>
        <v>230</v>
      </c>
      <c r="P7890" s="8">
        <f>IF(Tabla1[[#This Row],[Mov]]="VNT",-Tabla1[[#This Row],[Cant]],Tabla1[[#This Row],[Cant]])</f>
        <v>-1</v>
      </c>
      <c r="Q7890" s="8">
        <f>DAY(Tabla1[[#This Row],[Date]])</f>
        <v>8</v>
      </c>
      <c r="R7890" s="8">
        <f>MONTH(Tabla1[[#This Row],[Date]])</f>
        <v>3</v>
      </c>
      <c r="S7890" s="8">
        <f>YEAR(Tabla1[[#This Row],[Date]])</f>
        <v>2023</v>
      </c>
    </row>
    <row r="7891" spans="1:19" x14ac:dyDescent="0.2">
      <c r="A7891">
        <v>7863</v>
      </c>
      <c r="B7891" s="1">
        <v>44994</v>
      </c>
      <c r="C7891" t="s">
        <v>260</v>
      </c>
      <c r="D7891" t="s">
        <v>332</v>
      </c>
      <c r="E7891">
        <v>1</v>
      </c>
      <c r="F7891" t="s">
        <v>1295</v>
      </c>
      <c r="G7891" t="s">
        <v>266</v>
      </c>
      <c r="H7891" t="s">
        <v>2015</v>
      </c>
      <c r="M7891" s="2">
        <v>50000</v>
      </c>
      <c r="N7891" s="2">
        <v>85000</v>
      </c>
      <c r="O7891" s="2">
        <f>IF(Tabla1[[#This Row],[Mov]]="VNT",Tabla1[[#This Row],[Sale]]-Tabla1[[#This Row],[Cost]],-Tabla1[[#This Row],[Cost]]*Tabla1[[#This Row],[Cant]])</f>
        <v>35000</v>
      </c>
      <c r="P7891" s="8">
        <f>IF(Tabla1[[#This Row],[Mov]]="VNT",-Tabla1[[#This Row],[Cant]],Tabla1[[#This Row],[Cant]])</f>
        <v>-1</v>
      </c>
      <c r="Q7891" s="8">
        <f>DAY(Tabla1[[#This Row],[Date]])</f>
        <v>9</v>
      </c>
      <c r="R7891" s="8">
        <f>MONTH(Tabla1[[#This Row],[Date]])</f>
        <v>3</v>
      </c>
      <c r="S7891" s="8">
        <f>YEAR(Tabla1[[#This Row],[Date]])</f>
        <v>2023</v>
      </c>
    </row>
    <row r="7892" spans="1:19" x14ac:dyDescent="0.2">
      <c r="A7892">
        <v>7864</v>
      </c>
      <c r="B7892" s="1">
        <v>44994</v>
      </c>
      <c r="C7892" t="s">
        <v>260</v>
      </c>
      <c r="D7892" t="s">
        <v>809</v>
      </c>
      <c r="E7892">
        <v>1</v>
      </c>
      <c r="F7892" t="s">
        <v>116</v>
      </c>
      <c r="G7892" t="s">
        <v>349</v>
      </c>
      <c r="H7892" t="s">
        <v>568</v>
      </c>
      <c r="M7892" s="2">
        <v>4672</v>
      </c>
      <c r="N7892" s="2">
        <v>5000</v>
      </c>
      <c r="O7892" s="2">
        <f>IF(Tabla1[[#This Row],[Mov]]="VNT",Tabla1[[#This Row],[Sale]]-Tabla1[[#This Row],[Cost]],-Tabla1[[#This Row],[Cost]]*Tabla1[[#This Row],[Cant]])</f>
        <v>328</v>
      </c>
      <c r="P7892" s="8">
        <f>IF(Tabla1[[#This Row],[Mov]]="VNT",-Tabla1[[#This Row],[Cant]],Tabla1[[#This Row],[Cant]])</f>
        <v>-1</v>
      </c>
      <c r="Q7892" s="8">
        <f>DAY(Tabla1[[#This Row],[Date]])</f>
        <v>9</v>
      </c>
      <c r="R7892" s="8">
        <f>MONTH(Tabla1[[#This Row],[Date]])</f>
        <v>3</v>
      </c>
      <c r="S7892" s="8">
        <f>YEAR(Tabla1[[#This Row],[Date]])</f>
        <v>2023</v>
      </c>
    </row>
    <row r="7893" spans="1:19" x14ac:dyDescent="0.2">
      <c r="A7893">
        <v>7865</v>
      </c>
      <c r="B7893" s="1">
        <v>44994</v>
      </c>
      <c r="C7893" t="s">
        <v>260</v>
      </c>
      <c r="D7893" t="s">
        <v>332</v>
      </c>
      <c r="E7893">
        <v>1</v>
      </c>
      <c r="F7893" t="s">
        <v>26</v>
      </c>
      <c r="G7893" t="s">
        <v>264</v>
      </c>
      <c r="H7893" t="s">
        <v>16</v>
      </c>
      <c r="M7893" s="2">
        <v>8000</v>
      </c>
      <c r="N7893" s="2">
        <v>18000</v>
      </c>
      <c r="O7893" s="2">
        <f>IF(Tabla1[[#This Row],[Mov]]="VNT",Tabla1[[#This Row],[Sale]]-Tabla1[[#This Row],[Cost]],-Tabla1[[#This Row],[Cost]]*Tabla1[[#This Row],[Cant]])</f>
        <v>10000</v>
      </c>
      <c r="P7893" s="8">
        <f>IF(Tabla1[[#This Row],[Mov]]="VNT",-Tabla1[[#This Row],[Cant]],Tabla1[[#This Row],[Cant]])</f>
        <v>-1</v>
      </c>
      <c r="Q7893" s="8">
        <f>DAY(Tabla1[[#This Row],[Date]])</f>
        <v>9</v>
      </c>
      <c r="R7893" s="8">
        <f>MONTH(Tabla1[[#This Row],[Date]])</f>
        <v>3</v>
      </c>
      <c r="S7893" s="8">
        <f>YEAR(Tabla1[[#This Row],[Date]])</f>
        <v>2023</v>
      </c>
    </row>
    <row r="7894" spans="1:19" x14ac:dyDescent="0.2">
      <c r="A7894">
        <v>7866</v>
      </c>
      <c r="B7894" s="1">
        <v>44994</v>
      </c>
      <c r="C7894" t="s">
        <v>260</v>
      </c>
      <c r="D7894" t="s">
        <v>332</v>
      </c>
      <c r="E7894">
        <v>1</v>
      </c>
      <c r="F7894" t="s">
        <v>26</v>
      </c>
      <c r="G7894" t="s">
        <v>264</v>
      </c>
      <c r="H7894" t="s">
        <v>20</v>
      </c>
      <c r="M7894" s="2">
        <v>8000</v>
      </c>
      <c r="N7894" s="2">
        <v>20000</v>
      </c>
      <c r="O7894" s="2">
        <f>IF(Tabla1[[#This Row],[Mov]]="VNT",Tabla1[[#This Row],[Sale]]-Tabla1[[#This Row],[Cost]],-Tabla1[[#This Row],[Cost]]*Tabla1[[#This Row],[Cant]])</f>
        <v>12000</v>
      </c>
      <c r="P7894" s="8">
        <f>IF(Tabla1[[#This Row],[Mov]]="VNT",-Tabla1[[#This Row],[Cant]],Tabla1[[#This Row],[Cant]])</f>
        <v>-1</v>
      </c>
      <c r="Q7894" s="8">
        <f>DAY(Tabla1[[#This Row],[Date]])</f>
        <v>9</v>
      </c>
      <c r="R7894" s="8">
        <f>MONTH(Tabla1[[#This Row],[Date]])</f>
        <v>3</v>
      </c>
      <c r="S7894" s="8">
        <f>YEAR(Tabla1[[#This Row],[Date]])</f>
        <v>2023</v>
      </c>
    </row>
    <row r="7895" spans="1:19" x14ac:dyDescent="0.2">
      <c r="A7895">
        <v>7867</v>
      </c>
      <c r="B7895" s="1">
        <v>44994</v>
      </c>
      <c r="C7895" t="s">
        <v>260</v>
      </c>
      <c r="D7895" t="s">
        <v>332</v>
      </c>
      <c r="E7895">
        <v>1</v>
      </c>
      <c r="F7895" t="s">
        <v>116</v>
      </c>
      <c r="G7895" t="s">
        <v>347</v>
      </c>
      <c r="H7895" t="s">
        <v>518</v>
      </c>
      <c r="M7895" s="2">
        <v>6074</v>
      </c>
      <c r="N7895" s="2">
        <v>6500</v>
      </c>
      <c r="O7895" s="2">
        <f>IF(Tabla1[[#This Row],[Mov]]="VNT",Tabla1[[#This Row],[Sale]]-Tabla1[[#This Row],[Cost]],-Tabla1[[#This Row],[Cost]]*Tabla1[[#This Row],[Cant]])</f>
        <v>426</v>
      </c>
      <c r="P7895" s="8">
        <f>IF(Tabla1[[#This Row],[Mov]]="VNT",-Tabla1[[#This Row],[Cant]],Tabla1[[#This Row],[Cant]])</f>
        <v>-1</v>
      </c>
      <c r="Q7895" s="8">
        <f>DAY(Tabla1[[#This Row],[Date]])</f>
        <v>9</v>
      </c>
      <c r="R7895" s="8">
        <f>MONTH(Tabla1[[#This Row],[Date]])</f>
        <v>3</v>
      </c>
      <c r="S7895" s="8">
        <f>YEAR(Tabla1[[#This Row],[Date]])</f>
        <v>2023</v>
      </c>
    </row>
    <row r="7896" spans="1:19" x14ac:dyDescent="0.2">
      <c r="A7896">
        <v>7868</v>
      </c>
      <c r="B7896" s="1">
        <v>44994</v>
      </c>
      <c r="C7896" t="s">
        <v>260</v>
      </c>
      <c r="D7896" t="s">
        <v>332</v>
      </c>
      <c r="E7896">
        <v>1</v>
      </c>
      <c r="F7896" t="s">
        <v>116</v>
      </c>
      <c r="G7896" t="s">
        <v>347</v>
      </c>
      <c r="H7896" t="s">
        <v>518</v>
      </c>
      <c r="M7896" s="2">
        <v>6074</v>
      </c>
      <c r="N7896" s="2">
        <v>6500</v>
      </c>
      <c r="O7896" s="2">
        <f>IF(Tabla1[[#This Row],[Mov]]="VNT",Tabla1[[#This Row],[Sale]]-Tabla1[[#This Row],[Cost]],-Tabla1[[#This Row],[Cost]]*Tabla1[[#This Row],[Cant]])</f>
        <v>426</v>
      </c>
      <c r="P7896" s="8">
        <f>IF(Tabla1[[#This Row],[Mov]]="VNT",-Tabla1[[#This Row],[Cant]],Tabla1[[#This Row],[Cant]])</f>
        <v>-1</v>
      </c>
      <c r="Q7896" s="8">
        <f>DAY(Tabla1[[#This Row],[Date]])</f>
        <v>9</v>
      </c>
      <c r="R7896" s="8">
        <f>MONTH(Tabla1[[#This Row],[Date]])</f>
        <v>3</v>
      </c>
      <c r="S7896" s="8">
        <f>YEAR(Tabla1[[#This Row],[Date]])</f>
        <v>2023</v>
      </c>
    </row>
    <row r="7897" spans="1:19" x14ac:dyDescent="0.2">
      <c r="A7897">
        <v>7869</v>
      </c>
      <c r="B7897" s="1">
        <v>44994</v>
      </c>
      <c r="C7897" t="s">
        <v>260</v>
      </c>
      <c r="D7897" t="s">
        <v>332</v>
      </c>
      <c r="E7897">
        <v>1</v>
      </c>
      <c r="F7897" t="s">
        <v>15</v>
      </c>
      <c r="G7897" t="s">
        <v>333</v>
      </c>
      <c r="H7897" t="s">
        <v>2228</v>
      </c>
      <c r="M7897" s="2">
        <v>2500</v>
      </c>
      <c r="N7897" s="2">
        <v>10000</v>
      </c>
      <c r="O7897" s="2">
        <f>IF(Tabla1[[#This Row],[Mov]]="VNT",Tabla1[[#This Row],[Sale]]-Tabla1[[#This Row],[Cost]],-Tabla1[[#This Row],[Cost]]*Tabla1[[#This Row],[Cant]])</f>
        <v>7500</v>
      </c>
      <c r="P7897" s="8">
        <f>IF(Tabla1[[#This Row],[Mov]]="VNT",-Tabla1[[#This Row],[Cant]],Tabla1[[#This Row],[Cant]])</f>
        <v>-1</v>
      </c>
      <c r="Q7897" s="8">
        <f>DAY(Tabla1[[#This Row],[Date]])</f>
        <v>9</v>
      </c>
      <c r="R7897" s="8">
        <f>MONTH(Tabla1[[#This Row],[Date]])</f>
        <v>3</v>
      </c>
      <c r="S7897" s="8">
        <f>YEAR(Tabla1[[#This Row],[Date]])</f>
        <v>2023</v>
      </c>
    </row>
    <row r="7898" spans="1:19" x14ac:dyDescent="0.2">
      <c r="A7898">
        <v>7870</v>
      </c>
      <c r="B7898" s="1">
        <v>44994</v>
      </c>
      <c r="C7898" t="s">
        <v>260</v>
      </c>
      <c r="D7898" t="s">
        <v>332</v>
      </c>
      <c r="E7898">
        <v>1</v>
      </c>
      <c r="F7898" t="s">
        <v>224</v>
      </c>
      <c r="G7898" t="s">
        <v>499</v>
      </c>
      <c r="H7898" t="s">
        <v>2005</v>
      </c>
      <c r="M7898" s="2">
        <v>8000</v>
      </c>
      <c r="N7898" s="2">
        <v>20000</v>
      </c>
      <c r="O7898" s="2">
        <f>IF(Tabla1[[#This Row],[Mov]]="VNT",Tabla1[[#This Row],[Sale]]-Tabla1[[#This Row],[Cost]],-Tabla1[[#This Row],[Cost]]*Tabla1[[#This Row],[Cant]])</f>
        <v>12000</v>
      </c>
      <c r="P7898" s="8">
        <f>IF(Tabla1[[#This Row],[Mov]]="VNT",-Tabla1[[#This Row],[Cant]],Tabla1[[#This Row],[Cant]])</f>
        <v>-1</v>
      </c>
      <c r="Q7898" s="8">
        <f>DAY(Tabla1[[#This Row],[Date]])</f>
        <v>9</v>
      </c>
      <c r="R7898" s="8">
        <f>MONTH(Tabla1[[#This Row],[Date]])</f>
        <v>3</v>
      </c>
      <c r="S7898" s="8">
        <f>YEAR(Tabla1[[#This Row],[Date]])</f>
        <v>2023</v>
      </c>
    </row>
    <row r="7899" spans="1:19" x14ac:dyDescent="0.2">
      <c r="A7899">
        <v>7871</v>
      </c>
      <c r="B7899" s="1">
        <v>44994</v>
      </c>
      <c r="C7899" t="s">
        <v>260</v>
      </c>
      <c r="D7899" t="s">
        <v>332</v>
      </c>
      <c r="E7899">
        <v>1</v>
      </c>
      <c r="F7899" t="s">
        <v>225</v>
      </c>
      <c r="G7899" t="s">
        <v>499</v>
      </c>
      <c r="H7899" t="s">
        <v>2005</v>
      </c>
      <c r="M7899" s="2">
        <v>1100</v>
      </c>
      <c r="N7899" s="2">
        <v>10000</v>
      </c>
      <c r="O7899" s="2">
        <f>IF(Tabla1[[#This Row],[Mov]]="VNT",Tabla1[[#This Row],[Sale]]-Tabla1[[#This Row],[Cost]],-Tabla1[[#This Row],[Cost]]*Tabla1[[#This Row],[Cant]])</f>
        <v>8900</v>
      </c>
      <c r="P7899" s="8">
        <f>IF(Tabla1[[#This Row],[Mov]]="VNT",-Tabla1[[#This Row],[Cant]],Tabla1[[#This Row],[Cant]])</f>
        <v>-1</v>
      </c>
      <c r="Q7899" s="8">
        <f>DAY(Tabla1[[#This Row],[Date]])</f>
        <v>9</v>
      </c>
      <c r="R7899" s="8">
        <f>MONTH(Tabla1[[#This Row],[Date]])</f>
        <v>3</v>
      </c>
      <c r="S7899" s="8">
        <f>YEAR(Tabla1[[#This Row],[Date]])</f>
        <v>2023</v>
      </c>
    </row>
    <row r="7900" spans="1:19" x14ac:dyDescent="0.2">
      <c r="A7900">
        <v>7872</v>
      </c>
      <c r="B7900" s="1">
        <v>44994</v>
      </c>
      <c r="C7900" t="s">
        <v>260</v>
      </c>
      <c r="D7900" t="s">
        <v>332</v>
      </c>
      <c r="E7900">
        <v>1</v>
      </c>
      <c r="F7900" t="s">
        <v>44</v>
      </c>
      <c r="G7900" t="s">
        <v>2635</v>
      </c>
      <c r="H7900" t="s">
        <v>2636</v>
      </c>
      <c r="M7900" s="2">
        <v>24000</v>
      </c>
      <c r="N7900" s="2">
        <v>55000</v>
      </c>
      <c r="O7900" s="2">
        <f>IF(Tabla1[[#This Row],[Mov]]="VNT",Tabla1[[#This Row],[Sale]]-Tabla1[[#This Row],[Cost]],-Tabla1[[#This Row],[Cost]]*Tabla1[[#This Row],[Cant]])</f>
        <v>31000</v>
      </c>
      <c r="P7900" s="8">
        <f>IF(Tabla1[[#This Row],[Mov]]="VNT",-Tabla1[[#This Row],[Cant]],Tabla1[[#This Row],[Cant]])</f>
        <v>-1</v>
      </c>
      <c r="Q7900" s="8">
        <f>DAY(Tabla1[[#This Row],[Date]])</f>
        <v>9</v>
      </c>
      <c r="R7900" s="8">
        <f>MONTH(Tabla1[[#This Row],[Date]])</f>
        <v>3</v>
      </c>
      <c r="S7900" s="8">
        <f>YEAR(Tabla1[[#This Row],[Date]])</f>
        <v>2023</v>
      </c>
    </row>
    <row r="7901" spans="1:19" x14ac:dyDescent="0.2">
      <c r="A7901">
        <v>7873</v>
      </c>
      <c r="B7901" s="1">
        <v>44994</v>
      </c>
      <c r="C7901" t="s">
        <v>260</v>
      </c>
      <c r="D7901" t="s">
        <v>332</v>
      </c>
      <c r="E7901">
        <v>1</v>
      </c>
      <c r="F7901" t="s">
        <v>48</v>
      </c>
      <c r="G7901" t="s">
        <v>1765</v>
      </c>
      <c r="H7901" t="s">
        <v>2744</v>
      </c>
      <c r="M7901" s="2">
        <v>230000</v>
      </c>
      <c r="N7901" s="2">
        <v>285000</v>
      </c>
      <c r="O7901" s="2">
        <f>IF(Tabla1[[#This Row],[Mov]]="VNT",Tabla1[[#This Row],[Sale]]-Tabla1[[#This Row],[Cost]],-Tabla1[[#This Row],[Cost]]*Tabla1[[#This Row],[Cant]])</f>
        <v>55000</v>
      </c>
      <c r="P7901" s="8">
        <f>IF(Tabla1[[#This Row],[Mov]]="VNT",-Tabla1[[#This Row],[Cant]],Tabla1[[#This Row],[Cant]])</f>
        <v>-1</v>
      </c>
      <c r="Q7901" s="8">
        <f>DAY(Tabla1[[#This Row],[Date]])</f>
        <v>9</v>
      </c>
      <c r="R7901" s="8">
        <f>MONTH(Tabla1[[#This Row],[Date]])</f>
        <v>3</v>
      </c>
      <c r="S7901" s="8">
        <f>YEAR(Tabla1[[#This Row],[Date]])</f>
        <v>2023</v>
      </c>
    </row>
    <row r="7902" spans="1:19" x14ac:dyDescent="0.2">
      <c r="A7902">
        <v>7874</v>
      </c>
      <c r="B7902" s="1">
        <v>44994</v>
      </c>
      <c r="C7902" t="s">
        <v>260</v>
      </c>
      <c r="D7902" t="s">
        <v>332</v>
      </c>
      <c r="E7902">
        <v>1</v>
      </c>
      <c r="F7902" t="s">
        <v>26</v>
      </c>
      <c r="G7902" t="s">
        <v>264</v>
      </c>
      <c r="H7902" t="s">
        <v>20</v>
      </c>
      <c r="M7902" s="2">
        <v>8000</v>
      </c>
      <c r="N7902" s="2">
        <v>20000</v>
      </c>
      <c r="O7902" s="2">
        <f>IF(Tabla1[[#This Row],[Mov]]="VNT",Tabla1[[#This Row],[Sale]]-Tabla1[[#This Row],[Cost]],-Tabla1[[#This Row],[Cost]]*Tabla1[[#This Row],[Cant]])</f>
        <v>12000</v>
      </c>
      <c r="P7902" s="8">
        <f>IF(Tabla1[[#This Row],[Mov]]="VNT",-Tabla1[[#This Row],[Cant]],Tabla1[[#This Row],[Cant]])</f>
        <v>-1</v>
      </c>
      <c r="Q7902" s="8">
        <f>DAY(Tabla1[[#This Row],[Date]])</f>
        <v>9</v>
      </c>
      <c r="R7902" s="8">
        <f>MONTH(Tabla1[[#This Row],[Date]])</f>
        <v>3</v>
      </c>
      <c r="S7902" s="8">
        <f>YEAR(Tabla1[[#This Row],[Date]])</f>
        <v>2023</v>
      </c>
    </row>
    <row r="7903" spans="1:19" x14ac:dyDescent="0.2">
      <c r="A7903">
        <v>7875</v>
      </c>
      <c r="B7903" s="1">
        <v>44994</v>
      </c>
      <c r="C7903" t="s">
        <v>260</v>
      </c>
      <c r="D7903" t="s">
        <v>332</v>
      </c>
      <c r="E7903">
        <v>1</v>
      </c>
      <c r="F7903" t="s">
        <v>116</v>
      </c>
      <c r="G7903" t="s">
        <v>347</v>
      </c>
      <c r="H7903" t="s">
        <v>518</v>
      </c>
      <c r="M7903" s="2">
        <v>3270</v>
      </c>
      <c r="N7903" s="2">
        <v>3500</v>
      </c>
      <c r="O7903" s="2">
        <f>IF(Tabla1[[#This Row],[Mov]]="VNT",Tabla1[[#This Row],[Sale]]-Tabla1[[#This Row],[Cost]],-Tabla1[[#This Row],[Cost]]*Tabla1[[#This Row],[Cant]])</f>
        <v>230</v>
      </c>
      <c r="P7903" s="8">
        <f>IF(Tabla1[[#This Row],[Mov]]="VNT",-Tabla1[[#This Row],[Cant]],Tabla1[[#This Row],[Cant]])</f>
        <v>-1</v>
      </c>
      <c r="Q7903" s="8">
        <f>DAY(Tabla1[[#This Row],[Date]])</f>
        <v>9</v>
      </c>
      <c r="R7903" s="8">
        <f>MONTH(Tabla1[[#This Row],[Date]])</f>
        <v>3</v>
      </c>
      <c r="S7903" s="8">
        <f>YEAR(Tabla1[[#This Row],[Date]])</f>
        <v>2023</v>
      </c>
    </row>
    <row r="7904" spans="1:19" x14ac:dyDescent="0.2">
      <c r="A7904">
        <v>7876</v>
      </c>
      <c r="B7904" s="1">
        <v>44994</v>
      </c>
      <c r="C7904" t="s">
        <v>260</v>
      </c>
      <c r="D7904" t="s">
        <v>332</v>
      </c>
      <c r="E7904">
        <v>1</v>
      </c>
      <c r="F7904" t="s">
        <v>458</v>
      </c>
      <c r="G7904" t="s">
        <v>272</v>
      </c>
      <c r="H7904" t="s">
        <v>2756</v>
      </c>
      <c r="M7904" s="2">
        <v>0</v>
      </c>
      <c r="N7904" s="2">
        <v>10000</v>
      </c>
      <c r="O7904" s="2">
        <f>IF(Tabla1[[#This Row],[Mov]]="VNT",Tabla1[[#This Row],[Sale]]-Tabla1[[#This Row],[Cost]],-Tabla1[[#This Row],[Cost]]*Tabla1[[#This Row],[Cant]])</f>
        <v>10000</v>
      </c>
      <c r="P7904" s="8">
        <f>IF(Tabla1[[#This Row],[Mov]]="VNT",-Tabla1[[#This Row],[Cant]],Tabla1[[#This Row],[Cant]])</f>
        <v>-1</v>
      </c>
      <c r="Q7904" s="8">
        <f>DAY(Tabla1[[#This Row],[Date]])</f>
        <v>9</v>
      </c>
      <c r="R7904" s="8">
        <f>MONTH(Tabla1[[#This Row],[Date]])</f>
        <v>3</v>
      </c>
      <c r="S7904" s="8">
        <f>YEAR(Tabla1[[#This Row],[Date]])</f>
        <v>2023</v>
      </c>
    </row>
    <row r="7905" spans="1:19" x14ac:dyDescent="0.2">
      <c r="A7905">
        <v>7877</v>
      </c>
      <c r="B7905" s="1">
        <v>44994</v>
      </c>
      <c r="C7905" t="s">
        <v>260</v>
      </c>
      <c r="D7905" t="s">
        <v>332</v>
      </c>
      <c r="E7905">
        <v>1</v>
      </c>
      <c r="F7905" t="s">
        <v>116</v>
      </c>
      <c r="G7905" t="s">
        <v>347</v>
      </c>
      <c r="H7905" t="s">
        <v>518</v>
      </c>
      <c r="M7905" s="2">
        <v>7008</v>
      </c>
      <c r="N7905" s="2">
        <v>7500</v>
      </c>
      <c r="O7905" s="2">
        <f>IF(Tabla1[[#This Row],[Mov]]="VNT",Tabla1[[#This Row],[Sale]]-Tabla1[[#This Row],[Cost]],-Tabla1[[#This Row],[Cost]]*Tabla1[[#This Row],[Cant]])</f>
        <v>492</v>
      </c>
      <c r="P7905" s="8">
        <f>IF(Tabla1[[#This Row],[Mov]]="VNT",-Tabla1[[#This Row],[Cant]],Tabla1[[#This Row],[Cant]])</f>
        <v>-1</v>
      </c>
      <c r="Q7905" s="8">
        <f>DAY(Tabla1[[#This Row],[Date]])</f>
        <v>9</v>
      </c>
      <c r="R7905" s="8">
        <f>MONTH(Tabla1[[#This Row],[Date]])</f>
        <v>3</v>
      </c>
      <c r="S7905" s="8">
        <f>YEAR(Tabla1[[#This Row],[Date]])</f>
        <v>2023</v>
      </c>
    </row>
    <row r="7906" spans="1:19" x14ac:dyDescent="0.2">
      <c r="A7906">
        <v>7878</v>
      </c>
      <c r="B7906" s="1">
        <v>44995</v>
      </c>
      <c r="C7906" t="s">
        <v>260</v>
      </c>
      <c r="D7906" t="s">
        <v>332</v>
      </c>
      <c r="E7906">
        <v>1</v>
      </c>
      <c r="F7906" t="s">
        <v>225</v>
      </c>
      <c r="G7906" t="s">
        <v>272</v>
      </c>
      <c r="H7906" t="s">
        <v>355</v>
      </c>
      <c r="M7906" s="2">
        <v>1100</v>
      </c>
      <c r="N7906" s="2">
        <v>10000</v>
      </c>
      <c r="O7906" s="2">
        <f>IF(Tabla1[[#This Row],[Mov]]="VNT",Tabla1[[#This Row],[Sale]]-Tabla1[[#This Row],[Cost]],-Tabla1[[#This Row],[Cost]]*Tabla1[[#This Row],[Cant]])</f>
        <v>8900</v>
      </c>
      <c r="P7906" s="8">
        <f>IF(Tabla1[[#This Row],[Mov]]="VNT",-Tabla1[[#This Row],[Cant]],Tabla1[[#This Row],[Cant]])</f>
        <v>-1</v>
      </c>
      <c r="Q7906" s="8">
        <f>DAY(Tabla1[[#This Row],[Date]])</f>
        <v>10</v>
      </c>
      <c r="R7906" s="8">
        <f>MONTH(Tabla1[[#This Row],[Date]])</f>
        <v>3</v>
      </c>
      <c r="S7906" s="8">
        <f>YEAR(Tabla1[[#This Row],[Date]])</f>
        <v>2023</v>
      </c>
    </row>
    <row r="7907" spans="1:19" x14ac:dyDescent="0.2">
      <c r="A7907">
        <v>7879</v>
      </c>
      <c r="B7907" s="1">
        <v>44995</v>
      </c>
      <c r="C7907" t="s">
        <v>260</v>
      </c>
      <c r="D7907" t="s">
        <v>332</v>
      </c>
      <c r="E7907">
        <v>1</v>
      </c>
      <c r="F7907" t="s">
        <v>891</v>
      </c>
      <c r="G7907" t="s">
        <v>272</v>
      </c>
      <c r="H7907" t="s">
        <v>355</v>
      </c>
      <c r="M7907" s="2">
        <v>3500</v>
      </c>
      <c r="N7907" s="2">
        <v>10000</v>
      </c>
      <c r="O7907" s="2">
        <f>IF(Tabla1[[#This Row],[Mov]]="VNT",Tabla1[[#This Row],[Sale]]-Tabla1[[#This Row],[Cost]],-Tabla1[[#This Row],[Cost]]*Tabla1[[#This Row],[Cant]])</f>
        <v>6500</v>
      </c>
      <c r="P7907" s="8">
        <f>IF(Tabla1[[#This Row],[Mov]]="VNT",-Tabla1[[#This Row],[Cant]],Tabla1[[#This Row],[Cant]])</f>
        <v>-1</v>
      </c>
      <c r="Q7907" s="8">
        <f>DAY(Tabla1[[#This Row],[Date]])</f>
        <v>10</v>
      </c>
      <c r="R7907" s="8">
        <f>MONTH(Tabla1[[#This Row],[Date]])</f>
        <v>3</v>
      </c>
      <c r="S7907" s="8">
        <f>YEAR(Tabla1[[#This Row],[Date]])</f>
        <v>2023</v>
      </c>
    </row>
    <row r="7908" spans="1:19" x14ac:dyDescent="0.2">
      <c r="A7908">
        <v>7880</v>
      </c>
      <c r="B7908" s="1">
        <v>44995</v>
      </c>
      <c r="C7908" t="s">
        <v>260</v>
      </c>
      <c r="D7908" t="s">
        <v>332</v>
      </c>
      <c r="E7908">
        <v>1</v>
      </c>
      <c r="F7908" t="s">
        <v>476</v>
      </c>
      <c r="G7908" t="s">
        <v>266</v>
      </c>
      <c r="H7908" t="s">
        <v>2704</v>
      </c>
      <c r="M7908" s="2">
        <v>1600</v>
      </c>
      <c r="N7908" s="2">
        <v>5000</v>
      </c>
      <c r="O7908" s="2">
        <f>IF(Tabla1[[#This Row],[Mov]]="VNT",Tabla1[[#This Row],[Sale]]-Tabla1[[#This Row],[Cost]],-Tabla1[[#This Row],[Cost]]*Tabla1[[#This Row],[Cant]])</f>
        <v>3400</v>
      </c>
      <c r="P7908" s="8">
        <f>IF(Tabla1[[#This Row],[Mov]]="VNT",-Tabla1[[#This Row],[Cant]],Tabla1[[#This Row],[Cant]])</f>
        <v>-1</v>
      </c>
      <c r="Q7908" s="8">
        <f>DAY(Tabla1[[#This Row],[Date]])</f>
        <v>10</v>
      </c>
      <c r="R7908" s="8">
        <f>MONTH(Tabla1[[#This Row],[Date]])</f>
        <v>3</v>
      </c>
      <c r="S7908" s="8">
        <f>YEAR(Tabla1[[#This Row],[Date]])</f>
        <v>2023</v>
      </c>
    </row>
    <row r="7909" spans="1:19" x14ac:dyDescent="0.2">
      <c r="A7909">
        <v>7881</v>
      </c>
      <c r="B7909" s="1">
        <v>44995</v>
      </c>
      <c r="C7909" t="s">
        <v>260</v>
      </c>
      <c r="D7909" t="s">
        <v>332</v>
      </c>
      <c r="E7909">
        <v>1</v>
      </c>
      <c r="F7909" t="s">
        <v>476</v>
      </c>
      <c r="G7909" t="s">
        <v>266</v>
      </c>
      <c r="H7909" t="s">
        <v>2704</v>
      </c>
      <c r="M7909" s="2">
        <v>1600</v>
      </c>
      <c r="N7909" s="2">
        <v>5000</v>
      </c>
      <c r="O7909" s="2">
        <f>IF(Tabla1[[#This Row],[Mov]]="VNT",Tabla1[[#This Row],[Sale]]-Tabla1[[#This Row],[Cost]],-Tabla1[[#This Row],[Cost]]*Tabla1[[#This Row],[Cant]])</f>
        <v>3400</v>
      </c>
      <c r="P7909" s="8">
        <f>IF(Tabla1[[#This Row],[Mov]]="VNT",-Tabla1[[#This Row],[Cant]],Tabla1[[#This Row],[Cant]])</f>
        <v>-1</v>
      </c>
      <c r="Q7909" s="8">
        <f>DAY(Tabla1[[#This Row],[Date]])</f>
        <v>10</v>
      </c>
      <c r="R7909" s="8">
        <f>MONTH(Tabla1[[#This Row],[Date]])</f>
        <v>3</v>
      </c>
      <c r="S7909" s="8">
        <f>YEAR(Tabla1[[#This Row],[Date]])</f>
        <v>2023</v>
      </c>
    </row>
    <row r="7910" spans="1:19" x14ac:dyDescent="0.2">
      <c r="A7910">
        <v>7882</v>
      </c>
      <c r="B7910" s="1">
        <v>44995</v>
      </c>
      <c r="C7910" t="s">
        <v>260</v>
      </c>
      <c r="D7910" t="s">
        <v>332</v>
      </c>
      <c r="E7910">
        <v>1</v>
      </c>
      <c r="F7910" t="s">
        <v>15</v>
      </c>
      <c r="G7910" t="s">
        <v>1935</v>
      </c>
      <c r="H7910" t="s">
        <v>2500</v>
      </c>
      <c r="M7910" s="2">
        <v>5000</v>
      </c>
      <c r="N7910" s="2">
        <v>14000</v>
      </c>
      <c r="O7910" s="2">
        <f>IF(Tabla1[[#This Row],[Mov]]="VNT",Tabla1[[#This Row],[Sale]]-Tabla1[[#This Row],[Cost]],-Tabla1[[#This Row],[Cost]]*Tabla1[[#This Row],[Cant]])</f>
        <v>9000</v>
      </c>
      <c r="P7910" s="8">
        <f>IF(Tabla1[[#This Row],[Mov]]="VNT",-Tabla1[[#This Row],[Cant]],Tabla1[[#This Row],[Cant]])</f>
        <v>-1</v>
      </c>
      <c r="Q7910" s="8">
        <f>DAY(Tabla1[[#This Row],[Date]])</f>
        <v>10</v>
      </c>
      <c r="R7910" s="8">
        <f>MONTH(Tabla1[[#This Row],[Date]])</f>
        <v>3</v>
      </c>
      <c r="S7910" s="8">
        <f>YEAR(Tabla1[[#This Row],[Date]])</f>
        <v>2023</v>
      </c>
    </row>
    <row r="7911" spans="1:19" x14ac:dyDescent="0.2">
      <c r="A7911">
        <v>7883</v>
      </c>
      <c r="B7911" s="1">
        <v>44995</v>
      </c>
      <c r="C7911" t="s">
        <v>260</v>
      </c>
      <c r="D7911" t="s">
        <v>332</v>
      </c>
      <c r="E7911">
        <v>1</v>
      </c>
      <c r="F7911" t="s">
        <v>458</v>
      </c>
      <c r="G7911" t="s">
        <v>284</v>
      </c>
      <c r="H7911" t="s">
        <v>2759</v>
      </c>
      <c r="M7911" s="2">
        <v>0</v>
      </c>
      <c r="N7911" s="2">
        <v>3000</v>
      </c>
      <c r="O7911" s="2">
        <f>IF(Tabla1[[#This Row],[Mov]]="VNT",Tabla1[[#This Row],[Sale]]-Tabla1[[#This Row],[Cost]],-Tabla1[[#This Row],[Cost]]*Tabla1[[#This Row],[Cant]])</f>
        <v>3000</v>
      </c>
      <c r="P7911" s="8">
        <f>IF(Tabla1[[#This Row],[Mov]]="VNT",-Tabla1[[#This Row],[Cant]],Tabla1[[#This Row],[Cant]])</f>
        <v>-1</v>
      </c>
      <c r="Q7911" s="8">
        <f>DAY(Tabla1[[#This Row],[Date]])</f>
        <v>10</v>
      </c>
      <c r="R7911" s="8">
        <f>MONTH(Tabla1[[#This Row],[Date]])</f>
        <v>3</v>
      </c>
      <c r="S7911" s="8">
        <f>YEAR(Tabla1[[#This Row],[Date]])</f>
        <v>2023</v>
      </c>
    </row>
    <row r="7912" spans="1:19" x14ac:dyDescent="0.2">
      <c r="A7912">
        <v>7884</v>
      </c>
      <c r="B7912" s="1">
        <v>44995</v>
      </c>
      <c r="C7912" t="s">
        <v>260</v>
      </c>
      <c r="D7912" t="s">
        <v>332</v>
      </c>
      <c r="E7912">
        <v>1</v>
      </c>
      <c r="F7912" t="s">
        <v>116</v>
      </c>
      <c r="G7912" t="s">
        <v>347</v>
      </c>
      <c r="H7912" t="s">
        <v>518</v>
      </c>
      <c r="M7912" s="2">
        <v>6074</v>
      </c>
      <c r="N7912" s="2">
        <v>6500</v>
      </c>
      <c r="O7912" s="2">
        <f>IF(Tabla1[[#This Row],[Mov]]="VNT",Tabla1[[#This Row],[Sale]]-Tabla1[[#This Row],[Cost]],-Tabla1[[#This Row],[Cost]]*Tabla1[[#This Row],[Cant]])</f>
        <v>426</v>
      </c>
      <c r="P7912" s="8">
        <f>IF(Tabla1[[#This Row],[Mov]]="VNT",-Tabla1[[#This Row],[Cant]],Tabla1[[#This Row],[Cant]])</f>
        <v>-1</v>
      </c>
      <c r="Q7912" s="8">
        <f>DAY(Tabla1[[#This Row],[Date]])</f>
        <v>10</v>
      </c>
      <c r="R7912" s="8">
        <f>MONTH(Tabla1[[#This Row],[Date]])</f>
        <v>3</v>
      </c>
      <c r="S7912" s="8">
        <f>YEAR(Tabla1[[#This Row],[Date]])</f>
        <v>2023</v>
      </c>
    </row>
    <row r="7913" spans="1:19" x14ac:dyDescent="0.2">
      <c r="A7913">
        <v>7885</v>
      </c>
      <c r="B7913" s="1">
        <v>44995</v>
      </c>
      <c r="C7913" t="s">
        <v>260</v>
      </c>
      <c r="D7913" t="s">
        <v>332</v>
      </c>
      <c r="E7913">
        <v>1</v>
      </c>
      <c r="F7913" t="s">
        <v>116</v>
      </c>
      <c r="G7913" t="s">
        <v>347</v>
      </c>
      <c r="H7913" t="s">
        <v>518</v>
      </c>
      <c r="M7913" s="2">
        <v>3270</v>
      </c>
      <c r="N7913" s="2">
        <v>3500</v>
      </c>
      <c r="O7913" s="2">
        <f>IF(Tabla1[[#This Row],[Mov]]="VNT",Tabla1[[#This Row],[Sale]]-Tabla1[[#This Row],[Cost]],-Tabla1[[#This Row],[Cost]]*Tabla1[[#This Row],[Cant]])</f>
        <v>230</v>
      </c>
      <c r="P7913" s="8">
        <f>IF(Tabla1[[#This Row],[Mov]]="VNT",-Tabla1[[#This Row],[Cant]],Tabla1[[#This Row],[Cant]])</f>
        <v>-1</v>
      </c>
      <c r="Q7913" s="8">
        <f>DAY(Tabla1[[#This Row],[Date]])</f>
        <v>10</v>
      </c>
      <c r="R7913" s="8">
        <f>MONTH(Tabla1[[#This Row],[Date]])</f>
        <v>3</v>
      </c>
      <c r="S7913" s="8">
        <f>YEAR(Tabla1[[#This Row],[Date]])</f>
        <v>2023</v>
      </c>
    </row>
    <row r="7914" spans="1:19" x14ac:dyDescent="0.2">
      <c r="A7914">
        <v>7886</v>
      </c>
      <c r="B7914" s="1">
        <v>44995</v>
      </c>
      <c r="C7914" t="s">
        <v>260</v>
      </c>
      <c r="D7914" t="s">
        <v>332</v>
      </c>
      <c r="E7914">
        <v>1</v>
      </c>
      <c r="F7914" t="s">
        <v>458</v>
      </c>
      <c r="G7914" t="s">
        <v>1814</v>
      </c>
      <c r="H7914" t="s">
        <v>2761</v>
      </c>
      <c r="M7914" s="2">
        <v>0</v>
      </c>
      <c r="N7914" s="2">
        <v>20000</v>
      </c>
      <c r="O7914" s="2">
        <f>IF(Tabla1[[#This Row],[Mov]]="VNT",Tabla1[[#This Row],[Sale]]-Tabla1[[#This Row],[Cost]],-Tabla1[[#This Row],[Cost]]*Tabla1[[#This Row],[Cant]])</f>
        <v>20000</v>
      </c>
      <c r="P7914" s="8">
        <f>IF(Tabla1[[#This Row],[Mov]]="VNT",-Tabla1[[#This Row],[Cant]],Tabla1[[#This Row],[Cant]])</f>
        <v>-1</v>
      </c>
      <c r="Q7914" s="8">
        <f>DAY(Tabla1[[#This Row],[Date]])</f>
        <v>10</v>
      </c>
      <c r="R7914" s="8">
        <f>MONTH(Tabla1[[#This Row],[Date]])</f>
        <v>3</v>
      </c>
      <c r="S7914" s="8">
        <f>YEAR(Tabla1[[#This Row],[Date]])</f>
        <v>2023</v>
      </c>
    </row>
    <row r="7915" spans="1:19" x14ac:dyDescent="0.2">
      <c r="A7915">
        <v>7887</v>
      </c>
      <c r="B7915" s="1">
        <v>44995</v>
      </c>
      <c r="C7915" t="s">
        <v>260</v>
      </c>
      <c r="D7915" t="s">
        <v>332</v>
      </c>
      <c r="E7915">
        <v>1</v>
      </c>
      <c r="F7915" t="s">
        <v>225</v>
      </c>
      <c r="G7915" t="s">
        <v>263</v>
      </c>
      <c r="H7915" t="s">
        <v>391</v>
      </c>
      <c r="M7915" s="2">
        <v>1100</v>
      </c>
      <c r="N7915" s="2">
        <v>10000</v>
      </c>
      <c r="O7915" s="2">
        <f>IF(Tabla1[[#This Row],[Mov]]="VNT",Tabla1[[#This Row],[Sale]]-Tabla1[[#This Row],[Cost]],-Tabla1[[#This Row],[Cost]]*Tabla1[[#This Row],[Cant]])</f>
        <v>8900</v>
      </c>
      <c r="P7915" s="8">
        <f>IF(Tabla1[[#This Row],[Mov]]="VNT",-Tabla1[[#This Row],[Cant]],Tabla1[[#This Row],[Cant]])</f>
        <v>-1</v>
      </c>
      <c r="Q7915" s="8">
        <f>DAY(Tabla1[[#This Row],[Date]])</f>
        <v>10</v>
      </c>
      <c r="R7915" s="8">
        <f>MONTH(Tabla1[[#This Row],[Date]])</f>
        <v>3</v>
      </c>
      <c r="S7915" s="8">
        <f>YEAR(Tabla1[[#This Row],[Date]])</f>
        <v>2023</v>
      </c>
    </row>
    <row r="7916" spans="1:19" x14ac:dyDescent="0.2">
      <c r="A7916">
        <v>7888</v>
      </c>
      <c r="B7916" s="1">
        <v>44995</v>
      </c>
      <c r="C7916" t="s">
        <v>260</v>
      </c>
      <c r="D7916" t="s">
        <v>332</v>
      </c>
      <c r="E7916">
        <v>1</v>
      </c>
      <c r="F7916" t="s">
        <v>44</v>
      </c>
      <c r="G7916" t="s">
        <v>623</v>
      </c>
      <c r="H7916" t="s">
        <v>1289</v>
      </c>
      <c r="M7916" s="2">
        <v>28000</v>
      </c>
      <c r="N7916" s="2">
        <v>50000</v>
      </c>
      <c r="O7916" s="2">
        <f>IF(Tabla1[[#This Row],[Mov]]="VNT",Tabla1[[#This Row],[Sale]]-Tabla1[[#This Row],[Cost]],-Tabla1[[#This Row],[Cost]]*Tabla1[[#This Row],[Cant]])</f>
        <v>22000</v>
      </c>
      <c r="P7916" s="8">
        <f>IF(Tabla1[[#This Row],[Mov]]="VNT",-Tabla1[[#This Row],[Cant]],Tabla1[[#This Row],[Cant]])</f>
        <v>-1</v>
      </c>
      <c r="Q7916" s="8">
        <f>DAY(Tabla1[[#This Row],[Date]])</f>
        <v>10</v>
      </c>
      <c r="R7916" s="8">
        <f>MONTH(Tabla1[[#This Row],[Date]])</f>
        <v>3</v>
      </c>
      <c r="S7916" s="8">
        <f>YEAR(Tabla1[[#This Row],[Date]])</f>
        <v>2023</v>
      </c>
    </row>
    <row r="7917" spans="1:19" x14ac:dyDescent="0.2">
      <c r="A7917">
        <v>7889</v>
      </c>
      <c r="B7917" s="1">
        <v>44995</v>
      </c>
      <c r="C7917" t="s">
        <v>260</v>
      </c>
      <c r="D7917" t="s">
        <v>332</v>
      </c>
      <c r="E7917">
        <v>1</v>
      </c>
      <c r="F7917" t="s">
        <v>21</v>
      </c>
      <c r="G7917" t="s">
        <v>272</v>
      </c>
      <c r="H7917" t="s">
        <v>24</v>
      </c>
      <c r="M7917" s="2">
        <v>2800</v>
      </c>
      <c r="N7917" s="2">
        <v>12000</v>
      </c>
      <c r="O7917" s="2">
        <f>IF(Tabla1[[#This Row],[Mov]]="VNT",Tabla1[[#This Row],[Sale]]-Tabla1[[#This Row],[Cost]],-Tabla1[[#This Row],[Cost]]*Tabla1[[#This Row],[Cant]])</f>
        <v>9200</v>
      </c>
      <c r="P7917" s="8">
        <f>IF(Tabla1[[#This Row],[Mov]]="VNT",-Tabla1[[#This Row],[Cant]],Tabla1[[#This Row],[Cant]])</f>
        <v>-1</v>
      </c>
      <c r="Q7917" s="8">
        <f>DAY(Tabla1[[#This Row],[Date]])</f>
        <v>10</v>
      </c>
      <c r="R7917" s="8">
        <f>MONTH(Tabla1[[#This Row],[Date]])</f>
        <v>3</v>
      </c>
      <c r="S7917" s="8">
        <f>YEAR(Tabla1[[#This Row],[Date]])</f>
        <v>2023</v>
      </c>
    </row>
    <row r="7918" spans="1:19" x14ac:dyDescent="0.2">
      <c r="A7918">
        <v>7890</v>
      </c>
      <c r="B7918" s="1">
        <v>44995</v>
      </c>
      <c r="C7918" t="s">
        <v>260</v>
      </c>
      <c r="D7918" t="s">
        <v>332</v>
      </c>
      <c r="E7918">
        <v>1</v>
      </c>
      <c r="F7918" t="s">
        <v>116</v>
      </c>
      <c r="G7918" t="s">
        <v>347</v>
      </c>
      <c r="H7918" t="s">
        <v>518</v>
      </c>
      <c r="M7918" s="2">
        <v>3270</v>
      </c>
      <c r="N7918" s="2">
        <v>3500</v>
      </c>
      <c r="O7918" s="2">
        <f>IF(Tabla1[[#This Row],[Mov]]="VNT",Tabla1[[#This Row],[Sale]]-Tabla1[[#This Row],[Cost]],-Tabla1[[#This Row],[Cost]]*Tabla1[[#This Row],[Cant]])</f>
        <v>230</v>
      </c>
      <c r="P7918" s="8">
        <f>IF(Tabla1[[#This Row],[Mov]]="VNT",-Tabla1[[#This Row],[Cant]],Tabla1[[#This Row],[Cant]])</f>
        <v>-1</v>
      </c>
      <c r="Q7918" s="8">
        <f>DAY(Tabla1[[#This Row],[Date]])</f>
        <v>10</v>
      </c>
      <c r="R7918" s="8">
        <f>MONTH(Tabla1[[#This Row],[Date]])</f>
        <v>3</v>
      </c>
      <c r="S7918" s="8">
        <f>YEAR(Tabla1[[#This Row],[Date]])</f>
        <v>2023</v>
      </c>
    </row>
    <row r="7919" spans="1:19" x14ac:dyDescent="0.2">
      <c r="A7919">
        <v>7891</v>
      </c>
      <c r="B7919" s="1">
        <v>44995</v>
      </c>
      <c r="C7919" t="s">
        <v>260</v>
      </c>
      <c r="D7919" t="s">
        <v>332</v>
      </c>
      <c r="E7919">
        <v>1</v>
      </c>
      <c r="F7919" t="s">
        <v>617</v>
      </c>
      <c r="G7919" t="s">
        <v>266</v>
      </c>
      <c r="H7919" t="s">
        <v>1318</v>
      </c>
      <c r="M7919" s="2">
        <v>38000</v>
      </c>
      <c r="N7919" s="2">
        <v>80000</v>
      </c>
      <c r="O7919" s="2">
        <f>IF(Tabla1[[#This Row],[Mov]]="VNT",Tabla1[[#This Row],[Sale]]-Tabla1[[#This Row],[Cost]],-Tabla1[[#This Row],[Cost]]*Tabla1[[#This Row],[Cant]])</f>
        <v>42000</v>
      </c>
      <c r="P7919" s="8">
        <f>IF(Tabla1[[#This Row],[Mov]]="VNT",-Tabla1[[#This Row],[Cant]],Tabla1[[#This Row],[Cant]])</f>
        <v>-1</v>
      </c>
      <c r="Q7919" s="8">
        <f>DAY(Tabla1[[#This Row],[Date]])</f>
        <v>10</v>
      </c>
      <c r="R7919" s="8">
        <f>MONTH(Tabla1[[#This Row],[Date]])</f>
        <v>3</v>
      </c>
      <c r="S7919" s="8">
        <f>YEAR(Tabla1[[#This Row],[Date]])</f>
        <v>2023</v>
      </c>
    </row>
    <row r="7920" spans="1:19" x14ac:dyDescent="0.2">
      <c r="A7920">
        <v>7892</v>
      </c>
      <c r="B7920" s="1">
        <v>44995</v>
      </c>
      <c r="C7920" t="s">
        <v>260</v>
      </c>
      <c r="D7920" t="s">
        <v>332</v>
      </c>
      <c r="E7920">
        <v>1</v>
      </c>
      <c r="F7920" t="s">
        <v>617</v>
      </c>
      <c r="G7920" t="s">
        <v>266</v>
      </c>
      <c r="H7920" t="s">
        <v>1318</v>
      </c>
      <c r="M7920" s="2">
        <v>38000</v>
      </c>
      <c r="N7920" s="2">
        <v>80000</v>
      </c>
      <c r="O7920" s="2">
        <f>IF(Tabla1[[#This Row],[Mov]]="VNT",Tabla1[[#This Row],[Sale]]-Tabla1[[#This Row],[Cost]],-Tabla1[[#This Row],[Cost]]*Tabla1[[#This Row],[Cant]])</f>
        <v>42000</v>
      </c>
      <c r="P7920" s="8">
        <f>IF(Tabla1[[#This Row],[Mov]]="VNT",-Tabla1[[#This Row],[Cant]],Tabla1[[#This Row],[Cant]])</f>
        <v>-1</v>
      </c>
      <c r="Q7920" s="8">
        <f>DAY(Tabla1[[#This Row],[Date]])</f>
        <v>10</v>
      </c>
      <c r="R7920" s="8">
        <f>MONTH(Tabla1[[#This Row],[Date]])</f>
        <v>3</v>
      </c>
      <c r="S7920" s="8">
        <f>YEAR(Tabla1[[#This Row],[Date]])</f>
        <v>2023</v>
      </c>
    </row>
    <row r="7921" spans="1:19" x14ac:dyDescent="0.2">
      <c r="A7921">
        <v>7893</v>
      </c>
      <c r="B7921" s="1">
        <v>44995</v>
      </c>
      <c r="C7921" t="s">
        <v>260</v>
      </c>
      <c r="D7921" t="s">
        <v>332</v>
      </c>
      <c r="E7921">
        <v>1</v>
      </c>
      <c r="F7921" t="s">
        <v>233</v>
      </c>
      <c r="G7921" t="s">
        <v>266</v>
      </c>
      <c r="H7921" t="s">
        <v>234</v>
      </c>
      <c r="M7921" s="2">
        <v>3000</v>
      </c>
      <c r="N7921" s="2">
        <v>10000</v>
      </c>
      <c r="O7921" s="2">
        <f>IF(Tabla1[[#This Row],[Mov]]="VNT",Tabla1[[#This Row],[Sale]]-Tabla1[[#This Row],[Cost]],-Tabla1[[#This Row],[Cost]]*Tabla1[[#This Row],[Cant]])</f>
        <v>7000</v>
      </c>
      <c r="P7921" s="8">
        <f>IF(Tabla1[[#This Row],[Mov]]="VNT",-Tabla1[[#This Row],[Cant]],Tabla1[[#This Row],[Cant]])</f>
        <v>-1</v>
      </c>
      <c r="Q7921" s="8">
        <f>DAY(Tabla1[[#This Row],[Date]])</f>
        <v>10</v>
      </c>
      <c r="R7921" s="8">
        <f>MONTH(Tabla1[[#This Row],[Date]])</f>
        <v>3</v>
      </c>
      <c r="S7921" s="8">
        <f>YEAR(Tabla1[[#This Row],[Date]])</f>
        <v>2023</v>
      </c>
    </row>
    <row r="7922" spans="1:19" x14ac:dyDescent="0.2">
      <c r="A7922">
        <v>7894</v>
      </c>
      <c r="B7922" s="1">
        <v>44995</v>
      </c>
      <c r="C7922" t="s">
        <v>260</v>
      </c>
      <c r="D7922" t="s">
        <v>384</v>
      </c>
      <c r="E7922">
        <v>5</v>
      </c>
      <c r="F7922" t="s">
        <v>720</v>
      </c>
      <c r="G7922" t="s">
        <v>727</v>
      </c>
      <c r="H7922" t="s">
        <v>723</v>
      </c>
      <c r="M7922" s="2">
        <v>900</v>
      </c>
      <c r="N7922" s="2">
        <v>20000</v>
      </c>
      <c r="O7922" s="2">
        <f>IF(Tabla1[[#This Row],[Mov]]="VNT",Tabla1[[#This Row],[Sale]]-Tabla1[[#This Row],[Cost]],-Tabla1[[#This Row],[Cost]]*Tabla1[[#This Row],[Cant]])</f>
        <v>19100</v>
      </c>
      <c r="P7922" s="8">
        <f>IF(Tabla1[[#This Row],[Mov]]="VNT",-Tabla1[[#This Row],[Cant]],Tabla1[[#This Row],[Cant]])</f>
        <v>-5</v>
      </c>
      <c r="Q7922" s="8">
        <f>DAY(Tabla1[[#This Row],[Date]])</f>
        <v>10</v>
      </c>
      <c r="R7922" s="8">
        <f>MONTH(Tabla1[[#This Row],[Date]])</f>
        <v>3</v>
      </c>
      <c r="S7922" s="8">
        <f>YEAR(Tabla1[[#This Row],[Date]])</f>
        <v>2023</v>
      </c>
    </row>
    <row r="7923" spans="1:19" x14ac:dyDescent="0.2">
      <c r="A7923">
        <v>7895</v>
      </c>
      <c r="B7923" s="1">
        <v>44996</v>
      </c>
      <c r="C7923" t="s">
        <v>260</v>
      </c>
      <c r="D7923" t="s">
        <v>332</v>
      </c>
      <c r="E7923">
        <v>1</v>
      </c>
      <c r="F7923" t="s">
        <v>116</v>
      </c>
      <c r="G7923" t="s">
        <v>347</v>
      </c>
      <c r="H7923" t="s">
        <v>518</v>
      </c>
      <c r="M7923" s="2">
        <v>3270</v>
      </c>
      <c r="N7923" s="2">
        <v>3500</v>
      </c>
      <c r="O7923" s="2">
        <f>IF(Tabla1[[#This Row],[Mov]]="VNT",Tabla1[[#This Row],[Sale]]-Tabla1[[#This Row],[Cost]],-Tabla1[[#This Row],[Cost]]*Tabla1[[#This Row],[Cant]])</f>
        <v>230</v>
      </c>
      <c r="P7923" s="8">
        <f>IF(Tabla1[[#This Row],[Mov]]="VNT",-Tabla1[[#This Row],[Cant]],Tabla1[[#This Row],[Cant]])</f>
        <v>-1</v>
      </c>
      <c r="Q7923" s="8">
        <f>DAY(Tabla1[[#This Row],[Date]])</f>
        <v>11</v>
      </c>
      <c r="R7923" s="8">
        <f>MONTH(Tabla1[[#This Row],[Date]])</f>
        <v>3</v>
      </c>
      <c r="S7923" s="8">
        <f>YEAR(Tabla1[[#This Row],[Date]])</f>
        <v>2023</v>
      </c>
    </row>
    <row r="7924" spans="1:19" x14ac:dyDescent="0.2">
      <c r="A7924">
        <v>7896</v>
      </c>
      <c r="B7924" s="1">
        <v>44996</v>
      </c>
      <c r="C7924" t="s">
        <v>260</v>
      </c>
      <c r="D7924" t="s">
        <v>332</v>
      </c>
      <c r="E7924">
        <v>1</v>
      </c>
      <c r="F7924" t="s">
        <v>48</v>
      </c>
      <c r="G7924" t="s">
        <v>1301</v>
      </c>
      <c r="H7924" t="s">
        <v>1302</v>
      </c>
      <c r="M7924" s="2">
        <v>28000</v>
      </c>
      <c r="N7924" s="2">
        <v>55000</v>
      </c>
      <c r="O7924" s="2">
        <f>IF(Tabla1[[#This Row],[Mov]]="VNT",Tabla1[[#This Row],[Sale]]-Tabla1[[#This Row],[Cost]],-Tabla1[[#This Row],[Cost]]*Tabla1[[#This Row],[Cant]])</f>
        <v>27000</v>
      </c>
      <c r="P7924" s="8">
        <f>IF(Tabla1[[#This Row],[Mov]]="VNT",-Tabla1[[#This Row],[Cant]],Tabla1[[#This Row],[Cant]])</f>
        <v>-1</v>
      </c>
      <c r="Q7924" s="8">
        <f>DAY(Tabla1[[#This Row],[Date]])</f>
        <v>11</v>
      </c>
      <c r="R7924" s="8">
        <f>MONTH(Tabla1[[#This Row],[Date]])</f>
        <v>3</v>
      </c>
      <c r="S7924" s="8">
        <f>YEAR(Tabla1[[#This Row],[Date]])</f>
        <v>2023</v>
      </c>
    </row>
    <row r="7925" spans="1:19" x14ac:dyDescent="0.2">
      <c r="A7925">
        <v>7897</v>
      </c>
      <c r="B7925" s="1">
        <v>44996</v>
      </c>
      <c r="C7925" t="s">
        <v>260</v>
      </c>
      <c r="D7925" t="s">
        <v>332</v>
      </c>
      <c r="E7925">
        <v>1</v>
      </c>
      <c r="F7925" t="s">
        <v>224</v>
      </c>
      <c r="G7925" t="s">
        <v>284</v>
      </c>
      <c r="H7925" t="s">
        <v>1148</v>
      </c>
      <c r="M7925" s="2">
        <v>12000</v>
      </c>
      <c r="N7925" s="2">
        <v>20000</v>
      </c>
      <c r="O7925" s="2">
        <f>IF(Tabla1[[#This Row],[Mov]]="VNT",Tabla1[[#This Row],[Sale]]-Tabla1[[#This Row],[Cost]],-Tabla1[[#This Row],[Cost]]*Tabla1[[#This Row],[Cant]])</f>
        <v>8000</v>
      </c>
      <c r="P7925" s="8">
        <f>IF(Tabla1[[#This Row],[Mov]]="VNT",-Tabla1[[#This Row],[Cant]],Tabla1[[#This Row],[Cant]])</f>
        <v>-1</v>
      </c>
      <c r="Q7925" s="8">
        <f>DAY(Tabla1[[#This Row],[Date]])</f>
        <v>11</v>
      </c>
      <c r="R7925" s="8">
        <f>MONTH(Tabla1[[#This Row],[Date]])</f>
        <v>3</v>
      </c>
      <c r="S7925" s="8">
        <f>YEAR(Tabla1[[#This Row],[Date]])</f>
        <v>2023</v>
      </c>
    </row>
    <row r="7926" spans="1:19" x14ac:dyDescent="0.2">
      <c r="A7926">
        <v>7898</v>
      </c>
      <c r="B7926" s="1">
        <v>44996</v>
      </c>
      <c r="C7926" t="s">
        <v>260</v>
      </c>
      <c r="D7926" t="s">
        <v>332</v>
      </c>
      <c r="E7926">
        <v>1</v>
      </c>
      <c r="F7926" t="s">
        <v>21</v>
      </c>
      <c r="G7926" t="s">
        <v>272</v>
      </c>
      <c r="H7926" t="s">
        <v>1522</v>
      </c>
      <c r="M7926" s="2">
        <v>2800</v>
      </c>
      <c r="N7926" s="2">
        <v>10000</v>
      </c>
      <c r="O7926" s="2">
        <f>IF(Tabla1[[#This Row],[Mov]]="VNT",Tabla1[[#This Row],[Sale]]-Tabla1[[#This Row],[Cost]],-Tabla1[[#This Row],[Cost]]*Tabla1[[#This Row],[Cant]])</f>
        <v>7200</v>
      </c>
      <c r="P7926" s="8">
        <f>IF(Tabla1[[#This Row],[Mov]]="VNT",-Tabla1[[#This Row],[Cant]],Tabla1[[#This Row],[Cant]])</f>
        <v>-1</v>
      </c>
      <c r="Q7926" s="8">
        <f>DAY(Tabla1[[#This Row],[Date]])</f>
        <v>11</v>
      </c>
      <c r="R7926" s="8">
        <f>MONTH(Tabla1[[#This Row],[Date]])</f>
        <v>3</v>
      </c>
      <c r="S7926" s="8">
        <f>YEAR(Tabla1[[#This Row],[Date]])</f>
        <v>2023</v>
      </c>
    </row>
    <row r="7927" spans="1:19" x14ac:dyDescent="0.2">
      <c r="A7927">
        <v>7899</v>
      </c>
      <c r="B7927" s="1">
        <v>44996</v>
      </c>
      <c r="C7927" t="s">
        <v>260</v>
      </c>
      <c r="D7927" t="s">
        <v>332</v>
      </c>
      <c r="E7927">
        <v>1</v>
      </c>
      <c r="F7927" t="s">
        <v>214</v>
      </c>
      <c r="G7927" t="s">
        <v>794</v>
      </c>
      <c r="H7927" t="s">
        <v>1345</v>
      </c>
      <c r="M7927" s="2">
        <v>22000</v>
      </c>
      <c r="N7927" s="2">
        <v>55000</v>
      </c>
      <c r="O7927" s="2">
        <f>IF(Tabla1[[#This Row],[Mov]]="VNT",Tabla1[[#This Row],[Sale]]-Tabla1[[#This Row],[Cost]],-Tabla1[[#This Row],[Cost]]*Tabla1[[#This Row],[Cant]])</f>
        <v>33000</v>
      </c>
      <c r="P7927" s="8">
        <f>IF(Tabla1[[#This Row],[Mov]]="VNT",-Tabla1[[#This Row],[Cant]],Tabla1[[#This Row],[Cant]])</f>
        <v>-1</v>
      </c>
      <c r="Q7927" s="8">
        <f>DAY(Tabla1[[#This Row],[Date]])</f>
        <v>11</v>
      </c>
      <c r="R7927" s="8">
        <f>MONTH(Tabla1[[#This Row],[Date]])</f>
        <v>3</v>
      </c>
      <c r="S7927" s="8">
        <f>YEAR(Tabla1[[#This Row],[Date]])</f>
        <v>2023</v>
      </c>
    </row>
    <row r="7928" spans="1:19" x14ac:dyDescent="0.2">
      <c r="A7928">
        <v>7900</v>
      </c>
      <c r="B7928" s="1">
        <v>44996</v>
      </c>
      <c r="C7928" t="s">
        <v>260</v>
      </c>
      <c r="D7928" t="s">
        <v>1880</v>
      </c>
      <c r="E7928">
        <v>1</v>
      </c>
      <c r="F7928" t="s">
        <v>15</v>
      </c>
      <c r="G7928" t="s">
        <v>333</v>
      </c>
      <c r="H7928" t="s">
        <v>2228</v>
      </c>
      <c r="M7928" s="2">
        <v>2500</v>
      </c>
      <c r="N7928" s="2">
        <v>10000</v>
      </c>
      <c r="O7928" s="2">
        <f>IF(Tabla1[[#This Row],[Mov]]="VNT",Tabla1[[#This Row],[Sale]]-Tabla1[[#This Row],[Cost]],-Tabla1[[#This Row],[Cost]]*Tabla1[[#This Row],[Cant]])</f>
        <v>7500</v>
      </c>
      <c r="P7928" s="8">
        <f>IF(Tabla1[[#This Row],[Mov]]="VNT",-Tabla1[[#This Row],[Cant]],Tabla1[[#This Row],[Cant]])</f>
        <v>-1</v>
      </c>
      <c r="Q7928" s="8">
        <f>DAY(Tabla1[[#This Row],[Date]])</f>
        <v>11</v>
      </c>
      <c r="R7928" s="8">
        <f>MONTH(Tabla1[[#This Row],[Date]])</f>
        <v>3</v>
      </c>
      <c r="S7928" s="8">
        <f>YEAR(Tabla1[[#This Row],[Date]])</f>
        <v>2023</v>
      </c>
    </row>
    <row r="7929" spans="1:19" x14ac:dyDescent="0.2">
      <c r="A7929">
        <v>7901</v>
      </c>
      <c r="B7929" s="1">
        <v>44996</v>
      </c>
      <c r="C7929" t="s">
        <v>260</v>
      </c>
      <c r="D7929" t="s">
        <v>332</v>
      </c>
      <c r="E7929">
        <v>1</v>
      </c>
      <c r="F7929" t="s">
        <v>225</v>
      </c>
      <c r="G7929" t="s">
        <v>262</v>
      </c>
      <c r="H7929" t="s">
        <v>1873</v>
      </c>
      <c r="M7929" s="2">
        <v>1100</v>
      </c>
      <c r="N7929" s="2">
        <v>10000</v>
      </c>
      <c r="O7929" s="2">
        <f>IF(Tabla1[[#This Row],[Mov]]="VNT",Tabla1[[#This Row],[Sale]]-Tabla1[[#This Row],[Cost]],-Tabla1[[#This Row],[Cost]]*Tabla1[[#This Row],[Cant]])</f>
        <v>8900</v>
      </c>
      <c r="P7929" s="8">
        <f>IF(Tabla1[[#This Row],[Mov]]="VNT",-Tabla1[[#This Row],[Cant]],Tabla1[[#This Row],[Cant]])</f>
        <v>-1</v>
      </c>
      <c r="Q7929" s="8">
        <f>DAY(Tabla1[[#This Row],[Date]])</f>
        <v>11</v>
      </c>
      <c r="R7929" s="8">
        <f>MONTH(Tabla1[[#This Row],[Date]])</f>
        <v>3</v>
      </c>
      <c r="S7929" s="8">
        <f>YEAR(Tabla1[[#This Row],[Date]])</f>
        <v>2023</v>
      </c>
    </row>
    <row r="7930" spans="1:19" x14ac:dyDescent="0.2">
      <c r="A7930">
        <v>7902</v>
      </c>
      <c r="B7930" s="1">
        <v>44996</v>
      </c>
      <c r="C7930" t="s">
        <v>260</v>
      </c>
      <c r="D7930" t="s">
        <v>332</v>
      </c>
      <c r="E7930">
        <v>1</v>
      </c>
      <c r="F7930" t="s">
        <v>225</v>
      </c>
      <c r="G7930" t="s">
        <v>263</v>
      </c>
      <c r="H7930" t="s">
        <v>672</v>
      </c>
      <c r="M7930" s="2">
        <v>1100</v>
      </c>
      <c r="N7930" s="2">
        <v>10000</v>
      </c>
      <c r="O7930" s="2">
        <f>IF(Tabla1[[#This Row],[Mov]]="VNT",Tabla1[[#This Row],[Sale]]-Tabla1[[#This Row],[Cost]],-Tabla1[[#This Row],[Cost]]*Tabla1[[#This Row],[Cant]])</f>
        <v>8900</v>
      </c>
      <c r="P7930" s="8">
        <f>IF(Tabla1[[#This Row],[Mov]]="VNT",-Tabla1[[#This Row],[Cant]],Tabla1[[#This Row],[Cant]])</f>
        <v>-1</v>
      </c>
      <c r="Q7930" s="8">
        <f>DAY(Tabla1[[#This Row],[Date]])</f>
        <v>11</v>
      </c>
      <c r="R7930" s="8">
        <f>MONTH(Tabla1[[#This Row],[Date]])</f>
        <v>3</v>
      </c>
      <c r="S7930" s="8">
        <f>YEAR(Tabla1[[#This Row],[Date]])</f>
        <v>2023</v>
      </c>
    </row>
    <row r="7931" spans="1:19" x14ac:dyDescent="0.2">
      <c r="A7931">
        <v>7903</v>
      </c>
      <c r="B7931" s="1">
        <v>44996</v>
      </c>
      <c r="C7931" t="s">
        <v>260</v>
      </c>
      <c r="D7931" t="s">
        <v>332</v>
      </c>
      <c r="E7931">
        <v>1</v>
      </c>
      <c r="F7931" t="s">
        <v>458</v>
      </c>
      <c r="G7931" t="s">
        <v>263</v>
      </c>
      <c r="H7931" t="s">
        <v>2764</v>
      </c>
      <c r="M7931" s="2">
        <v>0</v>
      </c>
      <c r="N7931" s="2">
        <v>40000</v>
      </c>
      <c r="O7931" s="2">
        <f>IF(Tabla1[[#This Row],[Mov]]="VNT",Tabla1[[#This Row],[Sale]]-Tabla1[[#This Row],[Cost]],-Tabla1[[#This Row],[Cost]]*Tabla1[[#This Row],[Cant]])</f>
        <v>40000</v>
      </c>
      <c r="P7931" s="8">
        <f>IF(Tabla1[[#This Row],[Mov]]="VNT",-Tabla1[[#This Row],[Cant]],Tabla1[[#This Row],[Cant]])</f>
        <v>-1</v>
      </c>
      <c r="Q7931" s="8">
        <f>DAY(Tabla1[[#This Row],[Date]])</f>
        <v>11</v>
      </c>
      <c r="R7931" s="8">
        <f>MONTH(Tabla1[[#This Row],[Date]])</f>
        <v>3</v>
      </c>
      <c r="S7931" s="8">
        <f>YEAR(Tabla1[[#This Row],[Date]])</f>
        <v>2023</v>
      </c>
    </row>
    <row r="7932" spans="1:19" x14ac:dyDescent="0.2">
      <c r="A7932">
        <v>7904</v>
      </c>
      <c r="B7932" s="1">
        <v>44996</v>
      </c>
      <c r="C7932" t="s">
        <v>260</v>
      </c>
      <c r="D7932" t="s">
        <v>332</v>
      </c>
      <c r="E7932">
        <v>1</v>
      </c>
      <c r="F7932" t="s">
        <v>532</v>
      </c>
      <c r="G7932" t="s">
        <v>1870</v>
      </c>
      <c r="H7932" t="s">
        <v>2318</v>
      </c>
      <c r="M7932" s="2">
        <v>48000</v>
      </c>
      <c r="N7932" s="2">
        <v>80000</v>
      </c>
      <c r="O7932" s="2">
        <f>IF(Tabla1[[#This Row],[Mov]]="VNT",Tabla1[[#This Row],[Sale]]-Tabla1[[#This Row],[Cost]],-Tabla1[[#This Row],[Cost]]*Tabla1[[#This Row],[Cant]])</f>
        <v>32000</v>
      </c>
      <c r="P7932" s="8">
        <f>IF(Tabla1[[#This Row],[Mov]]="VNT",-Tabla1[[#This Row],[Cant]],Tabla1[[#This Row],[Cant]])</f>
        <v>-1</v>
      </c>
      <c r="Q7932" s="8">
        <f>DAY(Tabla1[[#This Row],[Date]])</f>
        <v>11</v>
      </c>
      <c r="R7932" s="8">
        <f>MONTH(Tabla1[[#This Row],[Date]])</f>
        <v>3</v>
      </c>
      <c r="S7932" s="8">
        <f>YEAR(Tabla1[[#This Row],[Date]])</f>
        <v>2023</v>
      </c>
    </row>
    <row r="7933" spans="1:19" x14ac:dyDescent="0.2">
      <c r="A7933">
        <v>7905</v>
      </c>
      <c r="B7933" s="1">
        <v>44996</v>
      </c>
      <c r="C7933" t="s">
        <v>260</v>
      </c>
      <c r="D7933" t="s">
        <v>332</v>
      </c>
      <c r="E7933">
        <v>1</v>
      </c>
      <c r="F7933" t="s">
        <v>225</v>
      </c>
      <c r="G7933" t="s">
        <v>273</v>
      </c>
      <c r="H7933" t="s">
        <v>440</v>
      </c>
      <c r="M7933" s="2">
        <v>1100</v>
      </c>
      <c r="N7933" s="2">
        <v>10000</v>
      </c>
      <c r="O7933" s="2">
        <f>IF(Tabla1[[#This Row],[Mov]]="VNT",Tabla1[[#This Row],[Sale]]-Tabla1[[#This Row],[Cost]],-Tabla1[[#This Row],[Cost]]*Tabla1[[#This Row],[Cant]])</f>
        <v>8900</v>
      </c>
      <c r="P7933" s="8">
        <f>IF(Tabla1[[#This Row],[Mov]]="VNT",-Tabla1[[#This Row],[Cant]],Tabla1[[#This Row],[Cant]])</f>
        <v>-1</v>
      </c>
      <c r="Q7933" s="8">
        <f>DAY(Tabla1[[#This Row],[Date]])</f>
        <v>11</v>
      </c>
      <c r="R7933" s="8">
        <f>MONTH(Tabla1[[#This Row],[Date]])</f>
        <v>3</v>
      </c>
      <c r="S7933" s="8">
        <f>YEAR(Tabla1[[#This Row],[Date]])</f>
        <v>2023</v>
      </c>
    </row>
    <row r="7934" spans="1:19" x14ac:dyDescent="0.2">
      <c r="A7934">
        <v>7906</v>
      </c>
      <c r="B7934" s="1">
        <v>44996</v>
      </c>
      <c r="C7934" t="s">
        <v>260</v>
      </c>
      <c r="D7934" t="s">
        <v>332</v>
      </c>
      <c r="E7934">
        <v>1</v>
      </c>
      <c r="F7934" t="s">
        <v>15</v>
      </c>
      <c r="G7934" t="s">
        <v>1564</v>
      </c>
      <c r="H7934" t="s">
        <v>1085</v>
      </c>
      <c r="M7934" s="2">
        <v>12000</v>
      </c>
      <c r="N7934" s="2">
        <v>24000</v>
      </c>
      <c r="O7934" s="2">
        <f>IF(Tabla1[[#This Row],[Mov]]="VNT",Tabla1[[#This Row],[Sale]]-Tabla1[[#This Row],[Cost]],-Tabla1[[#This Row],[Cost]]*Tabla1[[#This Row],[Cant]])</f>
        <v>12000</v>
      </c>
      <c r="P7934" s="8">
        <f>IF(Tabla1[[#This Row],[Mov]]="VNT",-Tabla1[[#This Row],[Cant]],Tabla1[[#This Row],[Cant]])</f>
        <v>-1</v>
      </c>
      <c r="Q7934" s="8">
        <f>DAY(Tabla1[[#This Row],[Date]])</f>
        <v>11</v>
      </c>
      <c r="R7934" s="8">
        <f>MONTH(Tabla1[[#This Row],[Date]])</f>
        <v>3</v>
      </c>
      <c r="S7934" s="8">
        <f>YEAR(Tabla1[[#This Row],[Date]])</f>
        <v>2023</v>
      </c>
    </row>
    <row r="7935" spans="1:19" x14ac:dyDescent="0.2">
      <c r="A7935">
        <v>7907</v>
      </c>
      <c r="B7935" s="1">
        <v>44996</v>
      </c>
      <c r="C7935" t="s">
        <v>260</v>
      </c>
      <c r="D7935" t="s">
        <v>332</v>
      </c>
      <c r="E7935">
        <v>1</v>
      </c>
      <c r="F7935" t="s">
        <v>458</v>
      </c>
      <c r="G7935" t="s">
        <v>262</v>
      </c>
      <c r="H7935" t="s">
        <v>989</v>
      </c>
      <c r="M7935" s="2">
        <v>0</v>
      </c>
      <c r="N7935" s="2">
        <v>20000</v>
      </c>
      <c r="O7935" s="2">
        <f>IF(Tabla1[[#This Row],[Mov]]="VNT",Tabla1[[#This Row],[Sale]]-Tabla1[[#This Row],[Cost]],-Tabla1[[#This Row],[Cost]]*Tabla1[[#This Row],[Cant]])</f>
        <v>20000</v>
      </c>
      <c r="P7935" s="8">
        <f>IF(Tabla1[[#This Row],[Mov]]="VNT",-Tabla1[[#This Row],[Cant]],Tabla1[[#This Row],[Cant]])</f>
        <v>-1</v>
      </c>
      <c r="Q7935" s="8">
        <f>DAY(Tabla1[[#This Row],[Date]])</f>
        <v>11</v>
      </c>
      <c r="R7935" s="8">
        <f>MONTH(Tabla1[[#This Row],[Date]])</f>
        <v>3</v>
      </c>
      <c r="S7935" s="8">
        <f>YEAR(Tabla1[[#This Row],[Date]])</f>
        <v>2023</v>
      </c>
    </row>
    <row r="7936" spans="1:19" x14ac:dyDescent="0.2">
      <c r="A7936">
        <v>7908</v>
      </c>
      <c r="B7936" s="1">
        <v>44996</v>
      </c>
      <c r="C7936" t="s">
        <v>260</v>
      </c>
      <c r="D7936" t="s">
        <v>332</v>
      </c>
      <c r="E7936">
        <v>1</v>
      </c>
      <c r="F7936" t="s">
        <v>225</v>
      </c>
      <c r="G7936" t="s">
        <v>272</v>
      </c>
      <c r="H7936" t="s">
        <v>308</v>
      </c>
      <c r="M7936" s="2">
        <v>1100</v>
      </c>
      <c r="N7936" s="2">
        <v>10000</v>
      </c>
      <c r="O7936" s="2">
        <f>IF(Tabla1[[#This Row],[Mov]]="VNT",Tabla1[[#This Row],[Sale]]-Tabla1[[#This Row],[Cost]],-Tabla1[[#This Row],[Cost]]*Tabla1[[#This Row],[Cant]])</f>
        <v>8900</v>
      </c>
      <c r="P7936" s="8">
        <f>IF(Tabla1[[#This Row],[Mov]]="VNT",-Tabla1[[#This Row],[Cant]],Tabla1[[#This Row],[Cant]])</f>
        <v>-1</v>
      </c>
      <c r="Q7936" s="8">
        <f>DAY(Tabla1[[#This Row],[Date]])</f>
        <v>11</v>
      </c>
      <c r="R7936" s="8">
        <f>MONTH(Tabla1[[#This Row],[Date]])</f>
        <v>3</v>
      </c>
      <c r="S7936" s="8">
        <f>YEAR(Tabla1[[#This Row],[Date]])</f>
        <v>2023</v>
      </c>
    </row>
    <row r="7937" spans="1:19" x14ac:dyDescent="0.2">
      <c r="A7937">
        <v>7909</v>
      </c>
      <c r="B7937" s="1">
        <v>44996</v>
      </c>
      <c r="C7937" t="s">
        <v>260</v>
      </c>
      <c r="D7937" t="s">
        <v>332</v>
      </c>
      <c r="E7937">
        <v>1</v>
      </c>
      <c r="F7937" t="s">
        <v>21</v>
      </c>
      <c r="G7937" t="s">
        <v>272</v>
      </c>
      <c r="H7937" t="s">
        <v>830</v>
      </c>
      <c r="M7937" s="2">
        <v>3500</v>
      </c>
      <c r="N7937" s="2">
        <v>15000</v>
      </c>
      <c r="O7937" s="2">
        <f>IF(Tabla1[[#This Row],[Mov]]="VNT",Tabla1[[#This Row],[Sale]]-Tabla1[[#This Row],[Cost]],-Tabla1[[#This Row],[Cost]]*Tabla1[[#This Row],[Cant]])</f>
        <v>11500</v>
      </c>
      <c r="P7937" s="8">
        <f>IF(Tabla1[[#This Row],[Mov]]="VNT",-Tabla1[[#This Row],[Cant]],Tabla1[[#This Row],[Cant]])</f>
        <v>-1</v>
      </c>
      <c r="Q7937" s="8">
        <f>DAY(Tabla1[[#This Row],[Date]])</f>
        <v>11</v>
      </c>
      <c r="R7937" s="8">
        <f>MONTH(Tabla1[[#This Row],[Date]])</f>
        <v>3</v>
      </c>
      <c r="S7937" s="8">
        <f>YEAR(Tabla1[[#This Row],[Date]])</f>
        <v>2023</v>
      </c>
    </row>
    <row r="7938" spans="1:19" x14ac:dyDescent="0.2">
      <c r="A7938">
        <v>7910</v>
      </c>
      <c r="B7938" s="1">
        <v>44996</v>
      </c>
      <c r="C7938" t="s">
        <v>260</v>
      </c>
      <c r="D7938" t="s">
        <v>332</v>
      </c>
      <c r="E7938">
        <v>1</v>
      </c>
      <c r="F7938" t="s">
        <v>720</v>
      </c>
      <c r="G7938" t="s">
        <v>727</v>
      </c>
      <c r="H7938" t="s">
        <v>724</v>
      </c>
      <c r="M7938" s="2">
        <v>900</v>
      </c>
      <c r="N7938" s="2">
        <v>5000</v>
      </c>
      <c r="O7938" s="2">
        <f>IF(Tabla1[[#This Row],[Mov]]="VNT",Tabla1[[#This Row],[Sale]]-Tabla1[[#This Row],[Cost]],-Tabla1[[#This Row],[Cost]]*Tabla1[[#This Row],[Cant]])</f>
        <v>4100</v>
      </c>
      <c r="P7938" s="8">
        <f>IF(Tabla1[[#This Row],[Mov]]="VNT",-Tabla1[[#This Row],[Cant]],Tabla1[[#This Row],[Cant]])</f>
        <v>-1</v>
      </c>
      <c r="Q7938" s="8">
        <f>DAY(Tabla1[[#This Row],[Date]])</f>
        <v>11</v>
      </c>
      <c r="R7938" s="8">
        <f>MONTH(Tabla1[[#This Row],[Date]])</f>
        <v>3</v>
      </c>
      <c r="S7938" s="8">
        <f>YEAR(Tabla1[[#This Row],[Date]])</f>
        <v>2023</v>
      </c>
    </row>
    <row r="7939" spans="1:19" x14ac:dyDescent="0.2">
      <c r="A7939">
        <v>7911</v>
      </c>
      <c r="B7939" s="1">
        <v>44996</v>
      </c>
      <c r="C7939" t="s">
        <v>260</v>
      </c>
      <c r="D7939" t="s">
        <v>332</v>
      </c>
      <c r="E7939">
        <v>1</v>
      </c>
      <c r="F7939" t="s">
        <v>455</v>
      </c>
      <c r="G7939" t="s">
        <v>382</v>
      </c>
      <c r="H7939" t="s">
        <v>514</v>
      </c>
      <c r="M7939" s="2">
        <v>1000</v>
      </c>
      <c r="N7939" s="2">
        <v>5000</v>
      </c>
      <c r="O7939" s="2">
        <f>IF(Tabla1[[#This Row],[Mov]]="VNT",Tabla1[[#This Row],[Sale]]-Tabla1[[#This Row],[Cost]],-Tabla1[[#This Row],[Cost]]*Tabla1[[#This Row],[Cant]])</f>
        <v>4000</v>
      </c>
      <c r="P7939" s="8">
        <f>IF(Tabla1[[#This Row],[Mov]]="VNT",-Tabla1[[#This Row],[Cant]],Tabla1[[#This Row],[Cant]])</f>
        <v>-1</v>
      </c>
      <c r="Q7939" s="8">
        <f>DAY(Tabla1[[#This Row],[Date]])</f>
        <v>11</v>
      </c>
      <c r="R7939" s="8">
        <f>MONTH(Tabla1[[#This Row],[Date]])</f>
        <v>3</v>
      </c>
      <c r="S7939" s="8">
        <f>YEAR(Tabla1[[#This Row],[Date]])</f>
        <v>2023</v>
      </c>
    </row>
    <row r="7940" spans="1:19" x14ac:dyDescent="0.2">
      <c r="A7940">
        <v>7912</v>
      </c>
      <c r="B7940" s="1">
        <v>44996</v>
      </c>
      <c r="C7940" t="s">
        <v>260</v>
      </c>
      <c r="D7940" t="s">
        <v>332</v>
      </c>
      <c r="E7940">
        <v>1</v>
      </c>
      <c r="F7940" t="s">
        <v>224</v>
      </c>
      <c r="G7940" t="s">
        <v>263</v>
      </c>
      <c r="H7940" t="s">
        <v>672</v>
      </c>
      <c r="M7940" s="2">
        <v>8000</v>
      </c>
      <c r="N7940" s="2">
        <v>20000</v>
      </c>
      <c r="O7940" s="2">
        <f>IF(Tabla1[[#This Row],[Mov]]="VNT",Tabla1[[#This Row],[Sale]]-Tabla1[[#This Row],[Cost]],-Tabla1[[#This Row],[Cost]]*Tabla1[[#This Row],[Cant]])</f>
        <v>12000</v>
      </c>
      <c r="P7940" s="8">
        <f>IF(Tabla1[[#This Row],[Mov]]="VNT",-Tabla1[[#This Row],[Cant]],Tabla1[[#This Row],[Cant]])</f>
        <v>-1</v>
      </c>
      <c r="Q7940" s="8">
        <f>DAY(Tabla1[[#This Row],[Date]])</f>
        <v>11</v>
      </c>
      <c r="R7940" s="8">
        <f>MONTH(Tabla1[[#This Row],[Date]])</f>
        <v>3</v>
      </c>
      <c r="S7940" s="8">
        <f>YEAR(Tabla1[[#This Row],[Date]])</f>
        <v>2023</v>
      </c>
    </row>
    <row r="7941" spans="1:19" x14ac:dyDescent="0.2">
      <c r="A7941">
        <v>7913</v>
      </c>
      <c r="B7941" s="1">
        <v>44996</v>
      </c>
      <c r="C7941" t="s">
        <v>260</v>
      </c>
      <c r="D7941" t="s">
        <v>332</v>
      </c>
      <c r="E7941">
        <v>1</v>
      </c>
      <c r="F7941" t="s">
        <v>116</v>
      </c>
      <c r="G7941" t="s">
        <v>382</v>
      </c>
      <c r="H7941" t="s">
        <v>514</v>
      </c>
      <c r="M7941" s="2">
        <v>3270</v>
      </c>
      <c r="N7941" s="2">
        <v>3500</v>
      </c>
      <c r="O7941" s="2">
        <f>IF(Tabla1[[#This Row],[Mov]]="VNT",Tabla1[[#This Row],[Sale]]-Tabla1[[#This Row],[Cost]],-Tabla1[[#This Row],[Cost]]*Tabla1[[#This Row],[Cant]])</f>
        <v>230</v>
      </c>
      <c r="P7941" s="8">
        <f>IF(Tabla1[[#This Row],[Mov]]="VNT",-Tabla1[[#This Row],[Cant]],Tabla1[[#This Row],[Cant]])</f>
        <v>-1</v>
      </c>
      <c r="Q7941" s="8">
        <f>DAY(Tabla1[[#This Row],[Date]])</f>
        <v>11</v>
      </c>
      <c r="R7941" s="8">
        <f>MONTH(Tabla1[[#This Row],[Date]])</f>
        <v>3</v>
      </c>
      <c r="S7941" s="8">
        <f>YEAR(Tabla1[[#This Row],[Date]])</f>
        <v>2023</v>
      </c>
    </row>
    <row r="7942" spans="1:19" x14ac:dyDescent="0.2">
      <c r="A7942">
        <v>7914</v>
      </c>
      <c r="B7942" s="1">
        <v>44996</v>
      </c>
      <c r="C7942" t="s">
        <v>260</v>
      </c>
      <c r="D7942" t="s">
        <v>332</v>
      </c>
      <c r="E7942">
        <v>1</v>
      </c>
      <c r="F7942" t="s">
        <v>116</v>
      </c>
      <c r="G7942" t="s">
        <v>347</v>
      </c>
      <c r="H7942" t="s">
        <v>518</v>
      </c>
      <c r="M7942" s="2">
        <v>6074</v>
      </c>
      <c r="N7942" s="2">
        <v>6500</v>
      </c>
      <c r="O7942" s="2">
        <f>IF(Tabla1[[#This Row],[Mov]]="VNT",Tabla1[[#This Row],[Sale]]-Tabla1[[#This Row],[Cost]],-Tabla1[[#This Row],[Cost]]*Tabla1[[#This Row],[Cant]])</f>
        <v>426</v>
      </c>
      <c r="P7942" s="8">
        <f>IF(Tabla1[[#This Row],[Mov]]="VNT",-Tabla1[[#This Row],[Cant]],Tabla1[[#This Row],[Cant]])</f>
        <v>-1</v>
      </c>
      <c r="Q7942" s="8">
        <f>DAY(Tabla1[[#This Row],[Date]])</f>
        <v>11</v>
      </c>
      <c r="R7942" s="8">
        <f>MONTH(Tabla1[[#This Row],[Date]])</f>
        <v>3</v>
      </c>
      <c r="S7942" s="8">
        <f>YEAR(Tabla1[[#This Row],[Date]])</f>
        <v>2023</v>
      </c>
    </row>
    <row r="7943" spans="1:19" x14ac:dyDescent="0.2">
      <c r="A7943">
        <v>7915</v>
      </c>
      <c r="B7943" s="1">
        <v>44996</v>
      </c>
      <c r="C7943" t="s">
        <v>260</v>
      </c>
      <c r="D7943" t="s">
        <v>332</v>
      </c>
      <c r="E7943">
        <v>1</v>
      </c>
      <c r="F7943" t="s">
        <v>15</v>
      </c>
      <c r="G7943" t="s">
        <v>333</v>
      </c>
      <c r="H7943" t="s">
        <v>20</v>
      </c>
      <c r="M7943" s="2">
        <v>5000</v>
      </c>
      <c r="N7943" s="2">
        <v>12000</v>
      </c>
      <c r="O7943" s="2">
        <f>IF(Tabla1[[#This Row],[Mov]]="VNT",Tabla1[[#This Row],[Sale]]-Tabla1[[#This Row],[Cost]],-Tabla1[[#This Row],[Cost]]*Tabla1[[#This Row],[Cant]])</f>
        <v>7000</v>
      </c>
      <c r="P7943" s="8">
        <f>IF(Tabla1[[#This Row],[Mov]]="VNT",-Tabla1[[#This Row],[Cant]],Tabla1[[#This Row],[Cant]])</f>
        <v>-1</v>
      </c>
      <c r="Q7943" s="8">
        <f>DAY(Tabla1[[#This Row],[Date]])</f>
        <v>11</v>
      </c>
      <c r="R7943" s="8">
        <f>MONTH(Tabla1[[#This Row],[Date]])</f>
        <v>3</v>
      </c>
      <c r="S7943" s="8">
        <f>YEAR(Tabla1[[#This Row],[Date]])</f>
        <v>2023</v>
      </c>
    </row>
    <row r="7944" spans="1:19" x14ac:dyDescent="0.2">
      <c r="A7944">
        <v>7916</v>
      </c>
      <c r="B7944" s="1">
        <v>44996</v>
      </c>
      <c r="C7944" t="s">
        <v>260</v>
      </c>
      <c r="D7944" t="s">
        <v>332</v>
      </c>
      <c r="E7944">
        <v>1</v>
      </c>
      <c r="F7944" t="s">
        <v>116</v>
      </c>
      <c r="G7944" t="s">
        <v>382</v>
      </c>
      <c r="H7944" t="s">
        <v>514</v>
      </c>
      <c r="M7944" s="2">
        <v>3270</v>
      </c>
      <c r="N7944" s="2">
        <v>3500</v>
      </c>
      <c r="O7944" s="2">
        <f>IF(Tabla1[[#This Row],[Mov]]="VNT",Tabla1[[#This Row],[Sale]]-Tabla1[[#This Row],[Cost]],-Tabla1[[#This Row],[Cost]]*Tabla1[[#This Row],[Cant]])</f>
        <v>230</v>
      </c>
      <c r="P7944" s="8">
        <f>IF(Tabla1[[#This Row],[Mov]]="VNT",-Tabla1[[#This Row],[Cant]],Tabla1[[#This Row],[Cant]])</f>
        <v>-1</v>
      </c>
      <c r="Q7944" s="8">
        <f>DAY(Tabla1[[#This Row],[Date]])</f>
        <v>11</v>
      </c>
      <c r="R7944" s="8">
        <f>MONTH(Tabla1[[#This Row],[Date]])</f>
        <v>3</v>
      </c>
      <c r="S7944" s="8">
        <f>YEAR(Tabla1[[#This Row],[Date]])</f>
        <v>2023</v>
      </c>
    </row>
    <row r="7945" spans="1:19" x14ac:dyDescent="0.2">
      <c r="A7945">
        <v>7917</v>
      </c>
      <c r="B7945" s="1">
        <v>44996</v>
      </c>
      <c r="C7945" t="s">
        <v>261</v>
      </c>
      <c r="D7945" t="s">
        <v>1569</v>
      </c>
      <c r="E7945">
        <v>1</v>
      </c>
      <c r="F7945" t="s">
        <v>532</v>
      </c>
      <c r="G7945" t="s">
        <v>1870</v>
      </c>
      <c r="H7945" t="s">
        <v>2302</v>
      </c>
      <c r="M7945" s="2">
        <v>48000</v>
      </c>
      <c r="N7945" s="2">
        <v>80000</v>
      </c>
      <c r="O7945" s="2">
        <f>IF(Tabla1[[#This Row],[Mov]]="VNT",Tabla1[[#This Row],[Sale]]-Tabla1[[#This Row],[Cost]],-Tabla1[[#This Row],[Cost]]*Tabla1[[#This Row],[Cant]])</f>
        <v>-48000</v>
      </c>
      <c r="P7945" s="8">
        <f>IF(Tabla1[[#This Row],[Mov]]="VNT",-Tabla1[[#This Row],[Cant]],Tabla1[[#This Row],[Cant]])</f>
        <v>1</v>
      </c>
      <c r="Q7945" s="8">
        <f>DAY(Tabla1[[#This Row],[Date]])</f>
        <v>11</v>
      </c>
      <c r="R7945" s="8">
        <f>MONTH(Tabla1[[#This Row],[Date]])</f>
        <v>3</v>
      </c>
      <c r="S7945" s="8">
        <f>YEAR(Tabla1[[#This Row],[Date]])</f>
        <v>2023</v>
      </c>
    </row>
    <row r="7946" spans="1:19" x14ac:dyDescent="0.2">
      <c r="A7946">
        <v>7918</v>
      </c>
      <c r="B7946" s="1">
        <v>44996</v>
      </c>
      <c r="C7946" t="s">
        <v>260</v>
      </c>
      <c r="D7946" t="s">
        <v>332</v>
      </c>
      <c r="E7946">
        <v>1</v>
      </c>
      <c r="F7946" t="s">
        <v>717</v>
      </c>
      <c r="G7946" t="s">
        <v>266</v>
      </c>
      <c r="H7946" t="s">
        <v>2354</v>
      </c>
      <c r="M7946" s="2">
        <v>5000</v>
      </c>
      <c r="N7946" s="2">
        <v>9000</v>
      </c>
      <c r="O7946" s="2">
        <f>IF(Tabla1[[#This Row],[Mov]]="VNT",Tabla1[[#This Row],[Sale]]-Tabla1[[#This Row],[Cost]],-Tabla1[[#This Row],[Cost]]*Tabla1[[#This Row],[Cant]])</f>
        <v>4000</v>
      </c>
      <c r="P7946" s="8">
        <f>IF(Tabla1[[#This Row],[Mov]]="VNT",-Tabla1[[#This Row],[Cant]],Tabla1[[#This Row],[Cant]])</f>
        <v>-1</v>
      </c>
      <c r="Q7946" s="8">
        <f>DAY(Tabla1[[#This Row],[Date]])</f>
        <v>11</v>
      </c>
      <c r="R7946" s="8">
        <f>MONTH(Tabla1[[#This Row],[Date]])</f>
        <v>3</v>
      </c>
      <c r="S7946" s="8">
        <f>YEAR(Tabla1[[#This Row],[Date]])</f>
        <v>2023</v>
      </c>
    </row>
    <row r="7947" spans="1:19" x14ac:dyDescent="0.2">
      <c r="A7947">
        <v>7919</v>
      </c>
      <c r="B7947" s="1">
        <v>44996</v>
      </c>
      <c r="C7947" t="s">
        <v>260</v>
      </c>
      <c r="D7947" t="s">
        <v>332</v>
      </c>
      <c r="E7947">
        <v>1</v>
      </c>
      <c r="F7947" t="s">
        <v>45</v>
      </c>
      <c r="G7947" t="s">
        <v>465</v>
      </c>
      <c r="H7947" t="s">
        <v>101</v>
      </c>
      <c r="I7947" t="s">
        <v>55</v>
      </c>
      <c r="J7947" t="s">
        <v>23</v>
      </c>
      <c r="K7947" t="s">
        <v>18</v>
      </c>
      <c r="L7947" t="s">
        <v>58</v>
      </c>
      <c r="M7947" s="2">
        <v>15000</v>
      </c>
      <c r="N7947" s="2">
        <v>24000</v>
      </c>
      <c r="O7947" s="2">
        <f>IF(Tabla1[[#This Row],[Mov]]="VNT",Tabla1[[#This Row],[Sale]]-Tabla1[[#This Row],[Cost]],-Tabla1[[#This Row],[Cost]]*Tabla1[[#This Row],[Cant]])</f>
        <v>9000</v>
      </c>
      <c r="P7947" s="8">
        <f>IF(Tabla1[[#This Row],[Mov]]="VNT",-Tabla1[[#This Row],[Cant]],Tabla1[[#This Row],[Cant]])</f>
        <v>-1</v>
      </c>
      <c r="Q7947" s="8">
        <f>DAY(Tabla1[[#This Row],[Date]])</f>
        <v>11</v>
      </c>
      <c r="R7947" s="8">
        <f>MONTH(Tabla1[[#This Row],[Date]])</f>
        <v>3</v>
      </c>
      <c r="S7947" s="8">
        <f>YEAR(Tabla1[[#This Row],[Date]])</f>
        <v>2023</v>
      </c>
    </row>
    <row r="7948" spans="1:19" x14ac:dyDescent="0.2">
      <c r="A7948">
        <v>7920</v>
      </c>
      <c r="B7948" s="1">
        <v>44996</v>
      </c>
      <c r="C7948" t="s">
        <v>260</v>
      </c>
      <c r="D7948" t="s">
        <v>332</v>
      </c>
      <c r="E7948">
        <v>1</v>
      </c>
      <c r="F7948" t="s">
        <v>458</v>
      </c>
      <c r="G7948" t="s">
        <v>284</v>
      </c>
      <c r="H7948" t="s">
        <v>2765</v>
      </c>
      <c r="M7948" s="2">
        <v>0</v>
      </c>
      <c r="N7948" s="2">
        <v>7000</v>
      </c>
      <c r="O7948" s="2">
        <f>IF(Tabla1[[#This Row],[Mov]]="VNT",Tabla1[[#This Row],[Sale]]-Tabla1[[#This Row],[Cost]],-Tabla1[[#This Row],[Cost]]*Tabla1[[#This Row],[Cant]])</f>
        <v>7000</v>
      </c>
      <c r="P7948" s="8">
        <f>IF(Tabla1[[#This Row],[Mov]]="VNT",-Tabla1[[#This Row],[Cant]],Tabla1[[#This Row],[Cant]])</f>
        <v>-1</v>
      </c>
      <c r="Q7948" s="8">
        <f>DAY(Tabla1[[#This Row],[Date]])</f>
        <v>11</v>
      </c>
      <c r="R7948" s="8">
        <f>MONTH(Tabla1[[#This Row],[Date]])</f>
        <v>3</v>
      </c>
      <c r="S7948" s="8">
        <f>YEAR(Tabla1[[#This Row],[Date]])</f>
        <v>2023</v>
      </c>
    </row>
    <row r="7949" spans="1:19" x14ac:dyDescent="0.2">
      <c r="A7949">
        <v>7921</v>
      </c>
      <c r="B7949" s="1">
        <v>44996</v>
      </c>
      <c r="C7949" t="s">
        <v>260</v>
      </c>
      <c r="D7949" t="s">
        <v>332</v>
      </c>
      <c r="E7949">
        <v>1</v>
      </c>
      <c r="F7949" t="s">
        <v>116</v>
      </c>
      <c r="G7949" t="s">
        <v>347</v>
      </c>
      <c r="H7949" t="s">
        <v>519</v>
      </c>
      <c r="M7949" s="2">
        <v>2803</v>
      </c>
      <c r="N7949" s="2">
        <v>3000</v>
      </c>
      <c r="O7949" s="2">
        <f>IF(Tabla1[[#This Row],[Mov]]="VNT",Tabla1[[#This Row],[Sale]]-Tabla1[[#This Row],[Cost]],-Tabla1[[#This Row],[Cost]]*Tabla1[[#This Row],[Cant]])</f>
        <v>197</v>
      </c>
      <c r="P7949" s="8">
        <f>IF(Tabla1[[#This Row],[Mov]]="VNT",-Tabla1[[#This Row],[Cant]],Tabla1[[#This Row],[Cant]])</f>
        <v>-1</v>
      </c>
      <c r="Q7949" s="8">
        <f>DAY(Tabla1[[#This Row],[Date]])</f>
        <v>11</v>
      </c>
      <c r="R7949" s="8">
        <f>MONTH(Tabla1[[#This Row],[Date]])</f>
        <v>3</v>
      </c>
      <c r="S7949" s="8">
        <f>YEAR(Tabla1[[#This Row],[Date]])</f>
        <v>2023</v>
      </c>
    </row>
    <row r="7950" spans="1:19" x14ac:dyDescent="0.2">
      <c r="A7950">
        <v>7922</v>
      </c>
      <c r="B7950" s="1">
        <v>44996</v>
      </c>
      <c r="C7950" t="s">
        <v>261</v>
      </c>
      <c r="D7950" t="s">
        <v>1030</v>
      </c>
      <c r="E7950">
        <v>2</v>
      </c>
      <c r="F7950" t="s">
        <v>831</v>
      </c>
      <c r="G7950" t="s">
        <v>1032</v>
      </c>
      <c r="H7950" t="s">
        <v>2766</v>
      </c>
      <c r="M7950" s="2">
        <v>23000</v>
      </c>
      <c r="N7950" s="2">
        <v>55000</v>
      </c>
      <c r="O7950" s="2">
        <f>IF(Tabla1[[#This Row],[Mov]]="VNT",Tabla1[[#This Row],[Sale]]-Tabla1[[#This Row],[Cost]],-Tabla1[[#This Row],[Cost]]*Tabla1[[#This Row],[Cant]])</f>
        <v>-46000</v>
      </c>
      <c r="P7950" s="8">
        <f>IF(Tabla1[[#This Row],[Mov]]="VNT",-Tabla1[[#This Row],[Cant]],Tabla1[[#This Row],[Cant]])</f>
        <v>2</v>
      </c>
      <c r="Q7950" s="8">
        <f>DAY(Tabla1[[#This Row],[Date]])</f>
        <v>11</v>
      </c>
      <c r="R7950" s="8">
        <f>MONTH(Tabla1[[#This Row],[Date]])</f>
        <v>3</v>
      </c>
      <c r="S7950" s="8">
        <f>YEAR(Tabla1[[#This Row],[Date]])</f>
        <v>2023</v>
      </c>
    </row>
    <row r="7951" spans="1:19" x14ac:dyDescent="0.2">
      <c r="A7951">
        <v>7923</v>
      </c>
      <c r="B7951" s="1">
        <v>44996</v>
      </c>
      <c r="C7951" t="s">
        <v>261</v>
      </c>
      <c r="D7951" t="s">
        <v>1767</v>
      </c>
      <c r="E7951">
        <v>1</v>
      </c>
      <c r="F7951" t="s">
        <v>2767</v>
      </c>
      <c r="G7951" t="s">
        <v>266</v>
      </c>
      <c r="H7951" t="s">
        <v>2768</v>
      </c>
      <c r="M7951" s="2">
        <v>23000</v>
      </c>
      <c r="N7951" s="2">
        <v>49000</v>
      </c>
      <c r="O7951" s="2">
        <f>IF(Tabla1[[#This Row],[Mov]]="VNT",Tabla1[[#This Row],[Sale]]-Tabla1[[#This Row],[Cost]],-Tabla1[[#This Row],[Cost]]*Tabla1[[#This Row],[Cant]])</f>
        <v>-23000</v>
      </c>
      <c r="P7951" s="8">
        <f>IF(Tabla1[[#This Row],[Mov]]="VNT",-Tabla1[[#This Row],[Cant]],Tabla1[[#This Row],[Cant]])</f>
        <v>1</v>
      </c>
      <c r="Q7951" s="8">
        <f>DAY(Tabla1[[#This Row],[Date]])</f>
        <v>11</v>
      </c>
      <c r="R7951" s="8">
        <f>MONTH(Tabla1[[#This Row],[Date]])</f>
        <v>3</v>
      </c>
      <c r="S7951" s="8">
        <f>YEAR(Tabla1[[#This Row],[Date]])</f>
        <v>2023</v>
      </c>
    </row>
    <row r="7952" spans="1:19" x14ac:dyDescent="0.2">
      <c r="A7952">
        <v>7924</v>
      </c>
      <c r="B7952" s="1">
        <v>44996</v>
      </c>
      <c r="C7952" t="s">
        <v>261</v>
      </c>
      <c r="D7952" t="s">
        <v>1767</v>
      </c>
      <c r="E7952">
        <v>1</v>
      </c>
      <c r="F7952" t="s">
        <v>2769</v>
      </c>
      <c r="G7952" t="s">
        <v>3524</v>
      </c>
      <c r="H7952" t="s">
        <v>3525</v>
      </c>
      <c r="M7952" s="2">
        <v>24000</v>
      </c>
      <c r="N7952" s="2">
        <v>49000</v>
      </c>
      <c r="O7952" s="2">
        <f>IF(Tabla1[[#This Row],[Mov]]="VNT",Tabla1[[#This Row],[Sale]]-Tabla1[[#This Row],[Cost]],-Tabla1[[#This Row],[Cost]]*Tabla1[[#This Row],[Cant]])</f>
        <v>-24000</v>
      </c>
      <c r="P7952" s="8">
        <f>IF(Tabla1[[#This Row],[Mov]]="VNT",-Tabla1[[#This Row],[Cant]],Tabla1[[#This Row],[Cant]])</f>
        <v>1</v>
      </c>
      <c r="Q7952" s="8">
        <f>DAY(Tabla1[[#This Row],[Date]])</f>
        <v>11</v>
      </c>
      <c r="R7952" s="8">
        <f>MONTH(Tabla1[[#This Row],[Date]])</f>
        <v>3</v>
      </c>
      <c r="S7952" s="8">
        <f>YEAR(Tabla1[[#This Row],[Date]])</f>
        <v>2023</v>
      </c>
    </row>
    <row r="7953" spans="1:19" x14ac:dyDescent="0.2">
      <c r="A7953">
        <v>7925</v>
      </c>
      <c r="B7953" s="1">
        <v>44996</v>
      </c>
      <c r="C7953" t="s">
        <v>261</v>
      </c>
      <c r="D7953" t="s">
        <v>1767</v>
      </c>
      <c r="E7953">
        <v>1</v>
      </c>
      <c r="F7953" t="s">
        <v>2769</v>
      </c>
      <c r="G7953" t="s">
        <v>266</v>
      </c>
      <c r="H7953" t="s">
        <v>2770</v>
      </c>
      <c r="M7953" s="2">
        <v>17000</v>
      </c>
      <c r="N7953" s="2">
        <v>39000</v>
      </c>
      <c r="O7953" s="2">
        <f>IF(Tabla1[[#This Row],[Mov]]="VNT",Tabla1[[#This Row],[Sale]]-Tabla1[[#This Row],[Cost]],-Tabla1[[#This Row],[Cost]]*Tabla1[[#This Row],[Cant]])</f>
        <v>-17000</v>
      </c>
      <c r="P7953" s="8">
        <f>IF(Tabla1[[#This Row],[Mov]]="VNT",-Tabla1[[#This Row],[Cant]],Tabla1[[#This Row],[Cant]])</f>
        <v>1</v>
      </c>
      <c r="Q7953" s="8">
        <f>DAY(Tabla1[[#This Row],[Date]])</f>
        <v>11</v>
      </c>
      <c r="R7953" s="8">
        <f>MONTH(Tabla1[[#This Row],[Date]])</f>
        <v>3</v>
      </c>
      <c r="S7953" s="8">
        <f>YEAR(Tabla1[[#This Row],[Date]])</f>
        <v>2023</v>
      </c>
    </row>
    <row r="7954" spans="1:19" x14ac:dyDescent="0.2">
      <c r="A7954">
        <v>7926</v>
      </c>
      <c r="B7954" s="1">
        <v>44996</v>
      </c>
      <c r="C7954" t="s">
        <v>261</v>
      </c>
      <c r="D7954" t="s">
        <v>1767</v>
      </c>
      <c r="E7954">
        <v>1</v>
      </c>
      <c r="F7954" t="s">
        <v>2663</v>
      </c>
      <c r="G7954" t="s">
        <v>2664</v>
      </c>
      <c r="H7954" t="s">
        <v>2771</v>
      </c>
      <c r="M7954" s="2">
        <v>17000</v>
      </c>
      <c r="N7954" s="2">
        <v>39000</v>
      </c>
      <c r="O7954" s="2">
        <f>IF(Tabla1[[#This Row],[Mov]]="VNT",Tabla1[[#This Row],[Sale]]-Tabla1[[#This Row],[Cost]],-Tabla1[[#This Row],[Cost]]*Tabla1[[#This Row],[Cant]])</f>
        <v>-17000</v>
      </c>
      <c r="P7954" s="8">
        <f>IF(Tabla1[[#This Row],[Mov]]="VNT",-Tabla1[[#This Row],[Cant]],Tabla1[[#This Row],[Cant]])</f>
        <v>1</v>
      </c>
      <c r="Q7954" s="8">
        <f>DAY(Tabla1[[#This Row],[Date]])</f>
        <v>11</v>
      </c>
      <c r="R7954" s="8">
        <f>MONTH(Tabla1[[#This Row],[Date]])</f>
        <v>3</v>
      </c>
      <c r="S7954" s="8">
        <f>YEAR(Tabla1[[#This Row],[Date]])</f>
        <v>2023</v>
      </c>
    </row>
    <row r="7955" spans="1:19" x14ac:dyDescent="0.2">
      <c r="A7955">
        <v>7927</v>
      </c>
      <c r="B7955" s="1">
        <v>44996</v>
      </c>
      <c r="C7955" t="s">
        <v>261</v>
      </c>
      <c r="D7955" t="s">
        <v>1767</v>
      </c>
      <c r="E7955">
        <v>1</v>
      </c>
      <c r="F7955" t="s">
        <v>48</v>
      </c>
      <c r="G7955" t="s">
        <v>1765</v>
      </c>
      <c r="H7955" t="s">
        <v>2772</v>
      </c>
      <c r="M7955" s="2">
        <v>210000</v>
      </c>
      <c r="N7955" s="2">
        <v>290000</v>
      </c>
      <c r="O7955" s="2">
        <f>IF(Tabla1[[#This Row],[Mov]]="VNT",Tabla1[[#This Row],[Sale]]-Tabla1[[#This Row],[Cost]],-Tabla1[[#This Row],[Cost]]*Tabla1[[#This Row],[Cant]])</f>
        <v>-210000</v>
      </c>
      <c r="P7955" s="8">
        <f>IF(Tabla1[[#This Row],[Mov]]="VNT",-Tabla1[[#This Row],[Cant]],Tabla1[[#This Row],[Cant]])</f>
        <v>1</v>
      </c>
      <c r="Q7955" s="8">
        <f>DAY(Tabla1[[#This Row],[Date]])</f>
        <v>11</v>
      </c>
      <c r="R7955" s="8">
        <f>MONTH(Tabla1[[#This Row],[Date]])</f>
        <v>3</v>
      </c>
      <c r="S7955" s="8">
        <f>YEAR(Tabla1[[#This Row],[Date]])</f>
        <v>2023</v>
      </c>
    </row>
    <row r="7956" spans="1:19" x14ac:dyDescent="0.2">
      <c r="A7956">
        <v>7928</v>
      </c>
      <c r="B7956" s="1">
        <v>44996</v>
      </c>
      <c r="C7956" t="s">
        <v>261</v>
      </c>
      <c r="D7956" t="s">
        <v>2314</v>
      </c>
      <c r="E7956">
        <v>1</v>
      </c>
      <c r="F7956" t="s">
        <v>628</v>
      </c>
      <c r="G7956" t="s">
        <v>266</v>
      </c>
      <c r="H7956" t="s">
        <v>2393</v>
      </c>
      <c r="M7956" s="2">
        <v>27000</v>
      </c>
      <c r="N7956" s="2">
        <v>50000</v>
      </c>
      <c r="O7956" s="2">
        <f>IF(Tabla1[[#This Row],[Mov]]="VNT",Tabla1[[#This Row],[Sale]]-Tabla1[[#This Row],[Cost]],-Tabla1[[#This Row],[Cost]]*Tabla1[[#This Row],[Cant]])</f>
        <v>-27000</v>
      </c>
      <c r="P7956" s="8">
        <f>IF(Tabla1[[#This Row],[Mov]]="VNT",-Tabla1[[#This Row],[Cant]],Tabla1[[#This Row],[Cant]])</f>
        <v>1</v>
      </c>
      <c r="Q7956" s="8">
        <f>DAY(Tabla1[[#This Row],[Date]])</f>
        <v>11</v>
      </c>
      <c r="R7956" s="8">
        <f>MONTH(Tabla1[[#This Row],[Date]])</f>
        <v>3</v>
      </c>
      <c r="S7956" s="8">
        <f>YEAR(Tabla1[[#This Row],[Date]])</f>
        <v>2023</v>
      </c>
    </row>
    <row r="7957" spans="1:19" x14ac:dyDescent="0.2">
      <c r="A7957">
        <v>7929</v>
      </c>
      <c r="B7957" s="1">
        <v>44996</v>
      </c>
      <c r="C7957" t="s">
        <v>261</v>
      </c>
      <c r="D7957" t="s">
        <v>2314</v>
      </c>
      <c r="E7957">
        <v>2</v>
      </c>
      <c r="F7957" t="s">
        <v>15</v>
      </c>
      <c r="G7957" t="s">
        <v>266</v>
      </c>
      <c r="H7957" t="s">
        <v>2773</v>
      </c>
      <c r="M7957" s="2">
        <v>8000</v>
      </c>
      <c r="N7957" s="2">
        <v>20000</v>
      </c>
      <c r="O7957" s="2">
        <f>IF(Tabla1[[#This Row],[Mov]]="VNT",Tabla1[[#This Row],[Sale]]-Tabla1[[#This Row],[Cost]],-Tabla1[[#This Row],[Cost]]*Tabla1[[#This Row],[Cant]])</f>
        <v>-16000</v>
      </c>
      <c r="P7957" s="8">
        <f>IF(Tabla1[[#This Row],[Mov]]="VNT",-Tabla1[[#This Row],[Cant]],Tabla1[[#This Row],[Cant]])</f>
        <v>2</v>
      </c>
      <c r="Q7957" s="8">
        <f>DAY(Tabla1[[#This Row],[Date]])</f>
        <v>11</v>
      </c>
      <c r="R7957" s="8">
        <f>MONTH(Tabla1[[#This Row],[Date]])</f>
        <v>3</v>
      </c>
      <c r="S7957" s="8">
        <f>YEAR(Tabla1[[#This Row],[Date]])</f>
        <v>2023</v>
      </c>
    </row>
    <row r="7958" spans="1:19" x14ac:dyDescent="0.2">
      <c r="A7958">
        <v>7930</v>
      </c>
      <c r="B7958" s="1">
        <v>44996</v>
      </c>
      <c r="C7958" t="s">
        <v>261</v>
      </c>
      <c r="D7958" t="s">
        <v>2314</v>
      </c>
      <c r="E7958">
        <v>3</v>
      </c>
      <c r="F7958" t="s">
        <v>15</v>
      </c>
      <c r="G7958" t="s">
        <v>266</v>
      </c>
      <c r="H7958" t="s">
        <v>2540</v>
      </c>
      <c r="M7958" s="2">
        <v>3000</v>
      </c>
      <c r="N7958" s="2">
        <v>14000</v>
      </c>
      <c r="O7958" s="2">
        <f>IF(Tabla1[[#This Row],[Mov]]="VNT",Tabla1[[#This Row],[Sale]]-Tabla1[[#This Row],[Cost]],-Tabla1[[#This Row],[Cost]]*Tabla1[[#This Row],[Cant]])</f>
        <v>-9000</v>
      </c>
      <c r="P7958" s="8">
        <f>IF(Tabla1[[#This Row],[Mov]]="VNT",-Tabla1[[#This Row],[Cant]],Tabla1[[#This Row],[Cant]])</f>
        <v>3</v>
      </c>
      <c r="Q7958" s="8">
        <f>DAY(Tabla1[[#This Row],[Date]])</f>
        <v>11</v>
      </c>
      <c r="R7958" s="8">
        <f>MONTH(Tabla1[[#This Row],[Date]])</f>
        <v>3</v>
      </c>
      <c r="S7958" s="8">
        <f>YEAR(Tabla1[[#This Row],[Date]])</f>
        <v>2023</v>
      </c>
    </row>
    <row r="7959" spans="1:19" x14ac:dyDescent="0.2">
      <c r="A7959">
        <v>7931</v>
      </c>
      <c r="B7959" s="1">
        <v>44996</v>
      </c>
      <c r="C7959" t="s">
        <v>261</v>
      </c>
      <c r="D7959" t="s">
        <v>2314</v>
      </c>
      <c r="E7959">
        <v>2</v>
      </c>
      <c r="F7959" t="s">
        <v>26</v>
      </c>
      <c r="G7959" t="s">
        <v>266</v>
      </c>
      <c r="H7959" t="s">
        <v>2503</v>
      </c>
      <c r="M7959" s="2">
        <v>23000</v>
      </c>
      <c r="N7959" s="2">
        <v>50000</v>
      </c>
      <c r="O7959" s="2">
        <f>IF(Tabla1[[#This Row],[Mov]]="VNT",Tabla1[[#This Row],[Sale]]-Tabla1[[#This Row],[Cost]],-Tabla1[[#This Row],[Cost]]*Tabla1[[#This Row],[Cant]])</f>
        <v>-46000</v>
      </c>
      <c r="P7959" s="8">
        <f>IF(Tabla1[[#This Row],[Mov]]="VNT",-Tabla1[[#This Row],[Cant]],Tabla1[[#This Row],[Cant]])</f>
        <v>2</v>
      </c>
      <c r="Q7959" s="8">
        <f>DAY(Tabla1[[#This Row],[Date]])</f>
        <v>11</v>
      </c>
      <c r="R7959" s="8">
        <f>MONTH(Tabla1[[#This Row],[Date]])</f>
        <v>3</v>
      </c>
      <c r="S7959" s="8">
        <f>YEAR(Tabla1[[#This Row],[Date]])</f>
        <v>2023</v>
      </c>
    </row>
    <row r="7960" spans="1:19" x14ac:dyDescent="0.2">
      <c r="A7960">
        <v>7932</v>
      </c>
      <c r="B7960" s="1">
        <v>44996</v>
      </c>
      <c r="C7960" t="s">
        <v>261</v>
      </c>
      <c r="D7960" t="s">
        <v>339</v>
      </c>
      <c r="E7960">
        <v>15</v>
      </c>
      <c r="F7960" t="s">
        <v>224</v>
      </c>
      <c r="G7960" t="s">
        <v>589</v>
      </c>
      <c r="H7960" t="s">
        <v>1173</v>
      </c>
      <c r="M7960" s="2">
        <v>5000</v>
      </c>
      <c r="N7960" s="2">
        <v>20000</v>
      </c>
      <c r="O7960" s="2">
        <f>IF(Tabla1[[#This Row],[Mov]]="VNT",Tabla1[[#This Row],[Sale]]-Tabla1[[#This Row],[Cost]],-Tabla1[[#This Row],[Cost]]*Tabla1[[#This Row],[Cant]])</f>
        <v>-75000</v>
      </c>
      <c r="P7960" s="8">
        <f>IF(Tabla1[[#This Row],[Mov]]="VNT",-Tabla1[[#This Row],[Cant]],Tabla1[[#This Row],[Cant]])</f>
        <v>15</v>
      </c>
      <c r="Q7960" s="8">
        <f>DAY(Tabla1[[#This Row],[Date]])</f>
        <v>11</v>
      </c>
      <c r="R7960" s="8">
        <f>MONTH(Tabla1[[#This Row],[Date]])</f>
        <v>3</v>
      </c>
      <c r="S7960" s="8">
        <f>YEAR(Tabla1[[#This Row],[Date]])</f>
        <v>2023</v>
      </c>
    </row>
    <row r="7961" spans="1:19" x14ac:dyDescent="0.2">
      <c r="A7961">
        <v>7933</v>
      </c>
      <c r="B7961" s="1">
        <v>44996</v>
      </c>
      <c r="C7961" t="s">
        <v>261</v>
      </c>
      <c r="D7961" t="s">
        <v>659</v>
      </c>
      <c r="E7961">
        <v>3</v>
      </c>
      <c r="F7961" t="s">
        <v>2078</v>
      </c>
      <c r="G7961" t="s">
        <v>589</v>
      </c>
      <c r="H7961" t="s">
        <v>1173</v>
      </c>
      <c r="M7961" s="2">
        <v>6500</v>
      </c>
      <c r="N7961" s="2">
        <v>15000</v>
      </c>
      <c r="O7961" s="2">
        <f>IF(Tabla1[[#This Row],[Mov]]="VNT",Tabla1[[#This Row],[Sale]]-Tabla1[[#This Row],[Cost]],-Tabla1[[#This Row],[Cost]]*Tabla1[[#This Row],[Cant]])</f>
        <v>-19500</v>
      </c>
      <c r="P7961" s="8">
        <f>IF(Tabla1[[#This Row],[Mov]]="VNT",-Tabla1[[#This Row],[Cant]],Tabla1[[#This Row],[Cant]])</f>
        <v>3</v>
      </c>
      <c r="Q7961" s="8">
        <f>DAY(Tabla1[[#This Row],[Date]])</f>
        <v>11</v>
      </c>
      <c r="R7961" s="8">
        <f>MONTH(Tabla1[[#This Row],[Date]])</f>
        <v>3</v>
      </c>
      <c r="S7961" s="8">
        <f>YEAR(Tabla1[[#This Row],[Date]])</f>
        <v>2023</v>
      </c>
    </row>
    <row r="7962" spans="1:19" x14ac:dyDescent="0.2">
      <c r="A7962">
        <v>7934</v>
      </c>
      <c r="B7962" s="1">
        <v>44996</v>
      </c>
      <c r="C7962" t="s">
        <v>261</v>
      </c>
      <c r="D7962" t="s">
        <v>659</v>
      </c>
      <c r="E7962">
        <v>10</v>
      </c>
      <c r="F7962" t="s">
        <v>21</v>
      </c>
      <c r="G7962" t="s">
        <v>272</v>
      </c>
      <c r="H7962" t="s">
        <v>24</v>
      </c>
      <c r="M7962" s="2">
        <v>3500</v>
      </c>
      <c r="N7962" s="2">
        <v>12000</v>
      </c>
      <c r="O7962" s="2">
        <f>IF(Tabla1[[#This Row],[Mov]]="VNT",Tabla1[[#This Row],[Sale]]-Tabla1[[#This Row],[Cost]],-Tabla1[[#This Row],[Cost]]*Tabla1[[#This Row],[Cant]])</f>
        <v>-35000</v>
      </c>
      <c r="P7962" s="8">
        <f>IF(Tabla1[[#This Row],[Mov]]="VNT",-Tabla1[[#This Row],[Cant]],Tabla1[[#This Row],[Cant]])</f>
        <v>10</v>
      </c>
      <c r="Q7962" s="8">
        <f>DAY(Tabla1[[#This Row],[Date]])</f>
        <v>11</v>
      </c>
      <c r="R7962" s="8">
        <f>MONTH(Tabla1[[#This Row],[Date]])</f>
        <v>3</v>
      </c>
      <c r="S7962" s="8">
        <f>YEAR(Tabla1[[#This Row],[Date]])</f>
        <v>2023</v>
      </c>
    </row>
    <row r="7963" spans="1:19" x14ac:dyDescent="0.2">
      <c r="A7963">
        <v>7935</v>
      </c>
      <c r="B7963" s="1">
        <v>44996</v>
      </c>
      <c r="C7963" t="s">
        <v>261</v>
      </c>
      <c r="D7963" t="s">
        <v>659</v>
      </c>
      <c r="E7963">
        <v>2</v>
      </c>
      <c r="F7963" t="s">
        <v>1174</v>
      </c>
      <c r="G7963" t="s">
        <v>263</v>
      </c>
      <c r="H7963" t="s">
        <v>672</v>
      </c>
      <c r="M7963" s="2">
        <v>5000</v>
      </c>
      <c r="N7963" s="2">
        <v>12000</v>
      </c>
      <c r="O7963" s="2">
        <f>IF(Tabla1[[#This Row],[Mov]]="VNT",Tabla1[[#This Row],[Sale]]-Tabla1[[#This Row],[Cost]],-Tabla1[[#This Row],[Cost]]*Tabla1[[#This Row],[Cant]])</f>
        <v>-10000</v>
      </c>
      <c r="P7963" s="8">
        <f>IF(Tabla1[[#This Row],[Mov]]="VNT",-Tabla1[[#This Row],[Cant]],Tabla1[[#This Row],[Cant]])</f>
        <v>2</v>
      </c>
      <c r="Q7963" s="8">
        <f>DAY(Tabla1[[#This Row],[Date]])</f>
        <v>11</v>
      </c>
      <c r="R7963" s="8">
        <f>MONTH(Tabla1[[#This Row],[Date]])</f>
        <v>3</v>
      </c>
      <c r="S7963" s="8">
        <f>YEAR(Tabla1[[#This Row],[Date]])</f>
        <v>2023</v>
      </c>
    </row>
    <row r="7964" spans="1:19" x14ac:dyDescent="0.2">
      <c r="A7964">
        <v>7936</v>
      </c>
      <c r="B7964" s="1">
        <v>44996</v>
      </c>
      <c r="C7964" t="s">
        <v>261</v>
      </c>
      <c r="D7964" t="s">
        <v>659</v>
      </c>
      <c r="E7964">
        <v>5</v>
      </c>
      <c r="F7964" t="s">
        <v>26</v>
      </c>
      <c r="G7964" t="s">
        <v>264</v>
      </c>
      <c r="H7964" t="s">
        <v>16</v>
      </c>
      <c r="M7964" s="2">
        <v>8000</v>
      </c>
      <c r="N7964" s="2">
        <v>20000</v>
      </c>
      <c r="O7964" s="2">
        <f>IF(Tabla1[[#This Row],[Mov]]="VNT",Tabla1[[#This Row],[Sale]]-Tabla1[[#This Row],[Cost]],-Tabla1[[#This Row],[Cost]]*Tabla1[[#This Row],[Cant]])</f>
        <v>-40000</v>
      </c>
      <c r="P7964" s="8">
        <f>IF(Tabla1[[#This Row],[Mov]]="VNT",-Tabla1[[#This Row],[Cant]],Tabla1[[#This Row],[Cant]])</f>
        <v>5</v>
      </c>
      <c r="Q7964" s="8">
        <f>DAY(Tabla1[[#This Row],[Date]])</f>
        <v>11</v>
      </c>
      <c r="R7964" s="8">
        <f>MONTH(Tabla1[[#This Row],[Date]])</f>
        <v>3</v>
      </c>
      <c r="S7964" s="8">
        <f>YEAR(Tabla1[[#This Row],[Date]])</f>
        <v>2023</v>
      </c>
    </row>
    <row r="7965" spans="1:19" x14ac:dyDescent="0.2">
      <c r="A7965">
        <v>7937</v>
      </c>
      <c r="B7965" s="1">
        <v>44996</v>
      </c>
      <c r="C7965" t="s">
        <v>261</v>
      </c>
      <c r="D7965" t="s">
        <v>623</v>
      </c>
      <c r="E7965">
        <v>5</v>
      </c>
      <c r="F7965" t="s">
        <v>532</v>
      </c>
      <c r="G7965" t="s">
        <v>273</v>
      </c>
      <c r="H7965" t="s">
        <v>552</v>
      </c>
      <c r="M7965" s="2">
        <v>18000</v>
      </c>
      <c r="N7965" s="2">
        <v>35000</v>
      </c>
      <c r="O7965" s="2">
        <f>IF(Tabla1[[#This Row],[Mov]]="VNT",Tabla1[[#This Row],[Sale]]-Tabla1[[#This Row],[Cost]],-Tabla1[[#This Row],[Cost]]*Tabla1[[#This Row],[Cant]])</f>
        <v>-90000</v>
      </c>
      <c r="P7965" s="8">
        <f>IF(Tabla1[[#This Row],[Mov]]="VNT",-Tabla1[[#This Row],[Cant]],Tabla1[[#This Row],[Cant]])</f>
        <v>5</v>
      </c>
      <c r="Q7965" s="8">
        <f>DAY(Tabla1[[#This Row],[Date]])</f>
        <v>11</v>
      </c>
      <c r="R7965" s="8">
        <f>MONTH(Tabla1[[#This Row],[Date]])</f>
        <v>3</v>
      </c>
      <c r="S7965" s="8">
        <f>YEAR(Tabla1[[#This Row],[Date]])</f>
        <v>2023</v>
      </c>
    </row>
    <row r="7966" spans="1:19" x14ac:dyDescent="0.2">
      <c r="A7966">
        <v>7938</v>
      </c>
      <c r="B7966" s="1">
        <v>44996</v>
      </c>
      <c r="C7966" t="s">
        <v>261</v>
      </c>
      <c r="D7966" t="s">
        <v>623</v>
      </c>
      <c r="E7966">
        <v>2</v>
      </c>
      <c r="F7966" t="s">
        <v>2774</v>
      </c>
      <c r="G7966" t="s">
        <v>2775</v>
      </c>
      <c r="H7966" t="s">
        <v>2776</v>
      </c>
      <c r="M7966" s="2">
        <v>14000</v>
      </c>
      <c r="N7966" s="2">
        <v>29000</v>
      </c>
      <c r="O7966" s="2">
        <f>IF(Tabla1[[#This Row],[Mov]]="VNT",Tabla1[[#This Row],[Sale]]-Tabla1[[#This Row],[Cost]],-Tabla1[[#This Row],[Cost]]*Tabla1[[#This Row],[Cant]])</f>
        <v>-28000</v>
      </c>
      <c r="P7966" s="8">
        <f>IF(Tabla1[[#This Row],[Mov]]="VNT",-Tabla1[[#This Row],[Cant]],Tabla1[[#This Row],[Cant]])</f>
        <v>2</v>
      </c>
      <c r="Q7966" s="8">
        <f>DAY(Tabla1[[#This Row],[Date]])</f>
        <v>11</v>
      </c>
      <c r="R7966" s="8">
        <f>MONTH(Tabla1[[#This Row],[Date]])</f>
        <v>3</v>
      </c>
      <c r="S7966" s="8">
        <f>YEAR(Tabla1[[#This Row],[Date]])</f>
        <v>2023</v>
      </c>
    </row>
    <row r="7967" spans="1:19" x14ac:dyDescent="0.2">
      <c r="A7967">
        <v>7939</v>
      </c>
      <c r="B7967" s="1">
        <v>44996</v>
      </c>
      <c r="C7967" t="s">
        <v>261</v>
      </c>
      <c r="D7967" t="s">
        <v>817</v>
      </c>
      <c r="E7967">
        <v>2</v>
      </c>
      <c r="F7967" t="s">
        <v>128</v>
      </c>
      <c r="G7967" t="s">
        <v>266</v>
      </c>
      <c r="H7967" t="s">
        <v>2085</v>
      </c>
      <c r="M7967" s="2">
        <v>10000</v>
      </c>
      <c r="N7967" s="2">
        <v>20000</v>
      </c>
      <c r="O7967" s="2">
        <f>IF(Tabla1[[#This Row],[Mov]]="VNT",Tabla1[[#This Row],[Sale]]-Tabla1[[#This Row],[Cost]],-Tabla1[[#This Row],[Cost]]*Tabla1[[#This Row],[Cant]])</f>
        <v>-20000</v>
      </c>
      <c r="P7967" s="8">
        <f>IF(Tabla1[[#This Row],[Mov]]="VNT",-Tabla1[[#This Row],[Cant]],Tabla1[[#This Row],[Cant]])</f>
        <v>2</v>
      </c>
      <c r="Q7967" s="8">
        <f>DAY(Tabla1[[#This Row],[Date]])</f>
        <v>11</v>
      </c>
      <c r="R7967" s="8">
        <f>MONTH(Tabla1[[#This Row],[Date]])</f>
        <v>3</v>
      </c>
      <c r="S7967" s="8">
        <f>YEAR(Tabla1[[#This Row],[Date]])</f>
        <v>2023</v>
      </c>
    </row>
    <row r="7968" spans="1:19" x14ac:dyDescent="0.2">
      <c r="A7968">
        <v>7940</v>
      </c>
      <c r="B7968" s="1">
        <v>44996</v>
      </c>
      <c r="C7968" t="s">
        <v>261</v>
      </c>
      <c r="D7968" t="s">
        <v>817</v>
      </c>
      <c r="E7968">
        <v>1</v>
      </c>
      <c r="F7968" t="s">
        <v>617</v>
      </c>
      <c r="G7968" t="s">
        <v>266</v>
      </c>
      <c r="H7968" t="s">
        <v>2777</v>
      </c>
      <c r="M7968" s="2">
        <v>95000</v>
      </c>
      <c r="N7968" s="2">
        <v>145000</v>
      </c>
      <c r="O7968" s="2">
        <f>IF(Tabla1[[#This Row],[Mov]]="VNT",Tabla1[[#This Row],[Sale]]-Tabla1[[#This Row],[Cost]],-Tabla1[[#This Row],[Cost]]*Tabla1[[#This Row],[Cant]])</f>
        <v>-95000</v>
      </c>
      <c r="P7968" s="8">
        <f>IF(Tabla1[[#This Row],[Mov]]="VNT",-Tabla1[[#This Row],[Cant]],Tabla1[[#This Row],[Cant]])</f>
        <v>1</v>
      </c>
      <c r="Q7968" s="8">
        <f>DAY(Tabla1[[#This Row],[Date]])</f>
        <v>11</v>
      </c>
      <c r="R7968" s="8">
        <f>MONTH(Tabla1[[#This Row],[Date]])</f>
        <v>3</v>
      </c>
      <c r="S7968" s="8">
        <f>YEAR(Tabla1[[#This Row],[Date]])</f>
        <v>2023</v>
      </c>
    </row>
    <row r="7969" spans="1:19" x14ac:dyDescent="0.2">
      <c r="A7969">
        <v>7941</v>
      </c>
      <c r="B7969" s="1">
        <v>44996</v>
      </c>
      <c r="C7969" t="s">
        <v>261</v>
      </c>
      <c r="D7969" t="s">
        <v>817</v>
      </c>
      <c r="E7969">
        <v>1</v>
      </c>
      <c r="F7969" t="s">
        <v>617</v>
      </c>
      <c r="G7969" t="s">
        <v>266</v>
      </c>
      <c r="H7969" t="s">
        <v>2381</v>
      </c>
      <c r="M7969" s="2">
        <v>100000</v>
      </c>
      <c r="N7969" s="2">
        <v>140000</v>
      </c>
      <c r="O7969" s="2">
        <f>IF(Tabla1[[#This Row],[Mov]]="VNT",Tabla1[[#This Row],[Sale]]-Tabla1[[#This Row],[Cost]],-Tabla1[[#This Row],[Cost]]*Tabla1[[#This Row],[Cant]])</f>
        <v>-100000</v>
      </c>
      <c r="P7969" s="8">
        <f>IF(Tabla1[[#This Row],[Mov]]="VNT",-Tabla1[[#This Row],[Cant]],Tabla1[[#This Row],[Cant]])</f>
        <v>1</v>
      </c>
      <c r="Q7969" s="8">
        <f>DAY(Tabla1[[#This Row],[Date]])</f>
        <v>11</v>
      </c>
      <c r="R7969" s="8">
        <f>MONTH(Tabla1[[#This Row],[Date]])</f>
        <v>3</v>
      </c>
      <c r="S7969" s="8">
        <f>YEAR(Tabla1[[#This Row],[Date]])</f>
        <v>2023</v>
      </c>
    </row>
    <row r="7970" spans="1:19" x14ac:dyDescent="0.2">
      <c r="A7970">
        <v>7942</v>
      </c>
      <c r="B7970" s="1">
        <v>44996</v>
      </c>
      <c r="C7970" t="s">
        <v>261</v>
      </c>
      <c r="D7970" t="s">
        <v>817</v>
      </c>
      <c r="E7970">
        <v>2</v>
      </c>
      <c r="F7970" t="s">
        <v>617</v>
      </c>
      <c r="G7970" t="s">
        <v>266</v>
      </c>
      <c r="H7970" t="s">
        <v>1318</v>
      </c>
      <c r="M7970" s="2">
        <v>38000</v>
      </c>
      <c r="N7970" s="2">
        <v>80000</v>
      </c>
      <c r="O7970" s="2">
        <f>IF(Tabla1[[#This Row],[Mov]]="VNT",Tabla1[[#This Row],[Sale]]-Tabla1[[#This Row],[Cost]],-Tabla1[[#This Row],[Cost]]*Tabla1[[#This Row],[Cant]])</f>
        <v>-76000</v>
      </c>
      <c r="P7970" s="8">
        <f>IF(Tabla1[[#This Row],[Mov]]="VNT",-Tabla1[[#This Row],[Cant]],Tabla1[[#This Row],[Cant]])</f>
        <v>2</v>
      </c>
      <c r="Q7970" s="8">
        <f>DAY(Tabla1[[#This Row],[Date]])</f>
        <v>11</v>
      </c>
      <c r="R7970" s="8">
        <f>MONTH(Tabla1[[#This Row],[Date]])</f>
        <v>3</v>
      </c>
      <c r="S7970" s="8">
        <f>YEAR(Tabla1[[#This Row],[Date]])</f>
        <v>2023</v>
      </c>
    </row>
    <row r="7971" spans="1:19" x14ac:dyDescent="0.2">
      <c r="A7971">
        <v>7943</v>
      </c>
      <c r="B7971" s="1">
        <v>44996</v>
      </c>
      <c r="C7971" t="s">
        <v>261</v>
      </c>
      <c r="D7971" t="s">
        <v>817</v>
      </c>
      <c r="E7971">
        <v>1</v>
      </c>
      <c r="F7971" t="s">
        <v>617</v>
      </c>
      <c r="G7971" t="s">
        <v>266</v>
      </c>
      <c r="H7971" t="s">
        <v>2778</v>
      </c>
      <c r="M7971" s="2">
        <v>78000</v>
      </c>
      <c r="N7971" s="2">
        <v>120000</v>
      </c>
      <c r="O7971" s="2">
        <f>IF(Tabla1[[#This Row],[Mov]]="VNT",Tabla1[[#This Row],[Sale]]-Tabla1[[#This Row],[Cost]],-Tabla1[[#This Row],[Cost]]*Tabla1[[#This Row],[Cant]])</f>
        <v>-78000</v>
      </c>
      <c r="P7971" s="8">
        <f>IF(Tabla1[[#This Row],[Mov]]="VNT",-Tabla1[[#This Row],[Cant]],Tabla1[[#This Row],[Cant]])</f>
        <v>1</v>
      </c>
      <c r="Q7971" s="8">
        <f>DAY(Tabla1[[#This Row],[Date]])</f>
        <v>11</v>
      </c>
      <c r="R7971" s="8">
        <f>MONTH(Tabla1[[#This Row],[Date]])</f>
        <v>3</v>
      </c>
      <c r="S7971" s="8">
        <f>YEAR(Tabla1[[#This Row],[Date]])</f>
        <v>2023</v>
      </c>
    </row>
    <row r="7972" spans="1:19" x14ac:dyDescent="0.2">
      <c r="A7972">
        <v>7944</v>
      </c>
      <c r="B7972" s="1">
        <v>44996</v>
      </c>
      <c r="C7972" t="s">
        <v>260</v>
      </c>
      <c r="D7972" t="s">
        <v>332</v>
      </c>
      <c r="E7972">
        <v>1</v>
      </c>
      <c r="F7972" t="s">
        <v>365</v>
      </c>
      <c r="G7972" t="s">
        <v>943</v>
      </c>
      <c r="H7972" t="s">
        <v>2779</v>
      </c>
      <c r="M7972" s="2">
        <v>4000</v>
      </c>
      <c r="N7972" s="2">
        <v>9000</v>
      </c>
      <c r="O7972" s="2">
        <f>IF(Tabla1[[#This Row],[Mov]]="VNT",Tabla1[[#This Row],[Sale]]-Tabla1[[#This Row],[Cost]],-Tabla1[[#This Row],[Cost]]*Tabla1[[#This Row],[Cant]])</f>
        <v>5000</v>
      </c>
      <c r="P7972" s="8">
        <f>IF(Tabla1[[#This Row],[Mov]]="VNT",-Tabla1[[#This Row],[Cant]],Tabla1[[#This Row],[Cant]])</f>
        <v>-1</v>
      </c>
      <c r="Q7972" s="8">
        <f>DAY(Tabla1[[#This Row],[Date]])</f>
        <v>11</v>
      </c>
      <c r="R7972" s="8">
        <f>MONTH(Tabla1[[#This Row],[Date]])</f>
        <v>3</v>
      </c>
      <c r="S7972" s="8">
        <f>YEAR(Tabla1[[#This Row],[Date]])</f>
        <v>2023</v>
      </c>
    </row>
    <row r="7973" spans="1:19" x14ac:dyDescent="0.2">
      <c r="A7973">
        <v>7945</v>
      </c>
      <c r="B7973" s="1">
        <v>44996</v>
      </c>
      <c r="C7973" t="s">
        <v>261</v>
      </c>
      <c r="D7973" t="s">
        <v>892</v>
      </c>
      <c r="E7973">
        <v>1</v>
      </c>
      <c r="F7973" t="s">
        <v>1545</v>
      </c>
      <c r="G7973" t="s">
        <v>263</v>
      </c>
      <c r="H7973" t="s">
        <v>2822</v>
      </c>
      <c r="M7973" s="2">
        <v>35000</v>
      </c>
      <c r="N7973" s="2">
        <v>55000</v>
      </c>
      <c r="O7973" s="2">
        <f>IF(Tabla1[[#This Row],[Mov]]="VNT",Tabla1[[#This Row],[Sale]]-Tabla1[[#This Row],[Cost]],-Tabla1[[#This Row],[Cost]]*Tabla1[[#This Row],[Cant]])</f>
        <v>-35000</v>
      </c>
      <c r="P7973" s="8">
        <f>IF(Tabla1[[#This Row],[Mov]]="VNT",-Tabla1[[#This Row],[Cant]],Tabla1[[#This Row],[Cant]])</f>
        <v>1</v>
      </c>
      <c r="Q7973" s="8">
        <f>DAY(Tabla1[[#This Row],[Date]])</f>
        <v>11</v>
      </c>
      <c r="R7973" s="8">
        <f>MONTH(Tabla1[[#This Row],[Date]])</f>
        <v>3</v>
      </c>
      <c r="S7973" s="8">
        <f>YEAR(Tabla1[[#This Row],[Date]])</f>
        <v>2023</v>
      </c>
    </row>
    <row r="7974" spans="1:19" x14ac:dyDescent="0.2">
      <c r="A7974">
        <v>7946</v>
      </c>
      <c r="B7974" s="1">
        <v>44996</v>
      </c>
      <c r="C7974" t="s">
        <v>261</v>
      </c>
      <c r="D7974" t="s">
        <v>892</v>
      </c>
      <c r="E7974">
        <v>1</v>
      </c>
      <c r="F7974" t="s">
        <v>1192</v>
      </c>
      <c r="G7974" t="s">
        <v>263</v>
      </c>
      <c r="H7974" t="s">
        <v>667</v>
      </c>
      <c r="M7974" s="2">
        <v>13000</v>
      </c>
      <c r="N7974" s="2">
        <v>25000</v>
      </c>
      <c r="O7974" s="2">
        <f>IF(Tabla1[[#This Row],[Mov]]="VNT",Tabla1[[#This Row],[Sale]]-Tabla1[[#This Row],[Cost]],-Tabla1[[#This Row],[Cost]]*Tabla1[[#This Row],[Cant]])</f>
        <v>-13000</v>
      </c>
      <c r="P7974" s="8">
        <f>IF(Tabla1[[#This Row],[Mov]]="VNT",-Tabla1[[#This Row],[Cant]],Tabla1[[#This Row],[Cant]])</f>
        <v>1</v>
      </c>
      <c r="Q7974" s="8">
        <f>DAY(Tabla1[[#This Row],[Date]])</f>
        <v>11</v>
      </c>
      <c r="R7974" s="8">
        <f>MONTH(Tabla1[[#This Row],[Date]])</f>
        <v>3</v>
      </c>
      <c r="S7974" s="8">
        <f>YEAR(Tabla1[[#This Row],[Date]])</f>
        <v>2023</v>
      </c>
    </row>
    <row r="7975" spans="1:19" x14ac:dyDescent="0.2">
      <c r="A7975">
        <v>7947</v>
      </c>
      <c r="B7975" s="1">
        <v>44996</v>
      </c>
      <c r="C7975" t="s">
        <v>261</v>
      </c>
      <c r="D7975" t="s">
        <v>892</v>
      </c>
      <c r="E7975">
        <v>1</v>
      </c>
      <c r="F7975" t="s">
        <v>386</v>
      </c>
      <c r="G7975" t="s">
        <v>284</v>
      </c>
      <c r="H7975" t="s">
        <v>908</v>
      </c>
      <c r="M7975" s="2">
        <v>58000</v>
      </c>
      <c r="N7975" s="2">
        <v>125000</v>
      </c>
      <c r="O7975" s="2">
        <f>IF(Tabla1[[#This Row],[Mov]]="VNT",Tabla1[[#This Row],[Sale]]-Tabla1[[#This Row],[Cost]],-Tabla1[[#This Row],[Cost]]*Tabla1[[#This Row],[Cant]])</f>
        <v>-58000</v>
      </c>
      <c r="P7975" s="8">
        <f>IF(Tabla1[[#This Row],[Mov]]="VNT",-Tabla1[[#This Row],[Cant]],Tabla1[[#This Row],[Cant]])</f>
        <v>1</v>
      </c>
      <c r="Q7975" s="8">
        <f>DAY(Tabla1[[#This Row],[Date]])</f>
        <v>11</v>
      </c>
      <c r="R7975" s="8">
        <f>MONTH(Tabla1[[#This Row],[Date]])</f>
        <v>3</v>
      </c>
      <c r="S7975" s="8">
        <f>YEAR(Tabla1[[#This Row],[Date]])</f>
        <v>2023</v>
      </c>
    </row>
    <row r="7976" spans="1:19" x14ac:dyDescent="0.2">
      <c r="A7976">
        <v>7948</v>
      </c>
      <c r="B7976" s="1">
        <v>44996</v>
      </c>
      <c r="C7976" t="s">
        <v>261</v>
      </c>
      <c r="D7976" t="s">
        <v>892</v>
      </c>
      <c r="E7976">
        <v>1</v>
      </c>
      <c r="F7976" t="s">
        <v>1193</v>
      </c>
      <c r="G7976" t="s">
        <v>272</v>
      </c>
      <c r="H7976" t="s">
        <v>344</v>
      </c>
      <c r="M7976" s="2">
        <v>5000</v>
      </c>
      <c r="N7976" s="2">
        <v>20000</v>
      </c>
      <c r="O7976" s="2">
        <f>IF(Tabla1[[#This Row],[Mov]]="VNT",Tabla1[[#This Row],[Sale]]-Tabla1[[#This Row],[Cost]],-Tabla1[[#This Row],[Cost]]*Tabla1[[#This Row],[Cant]])</f>
        <v>-5000</v>
      </c>
      <c r="P7976" s="8">
        <f>IF(Tabla1[[#This Row],[Mov]]="VNT",-Tabla1[[#This Row],[Cant]],Tabla1[[#This Row],[Cant]])</f>
        <v>1</v>
      </c>
      <c r="Q7976" s="8">
        <f>DAY(Tabla1[[#This Row],[Date]])</f>
        <v>11</v>
      </c>
      <c r="R7976" s="8">
        <f>MONTH(Tabla1[[#This Row],[Date]])</f>
        <v>3</v>
      </c>
      <c r="S7976" s="8">
        <f>YEAR(Tabla1[[#This Row],[Date]])</f>
        <v>2023</v>
      </c>
    </row>
    <row r="7977" spans="1:19" x14ac:dyDescent="0.2">
      <c r="A7977">
        <v>7949</v>
      </c>
      <c r="B7977" s="1">
        <v>44996</v>
      </c>
      <c r="C7977" t="s">
        <v>261</v>
      </c>
      <c r="D7977" t="s">
        <v>892</v>
      </c>
      <c r="E7977">
        <v>1</v>
      </c>
      <c r="F7977" t="s">
        <v>1193</v>
      </c>
      <c r="G7977" t="s">
        <v>272</v>
      </c>
      <c r="H7977" t="s">
        <v>252</v>
      </c>
      <c r="M7977" s="2">
        <v>5000</v>
      </c>
      <c r="N7977" s="2">
        <v>20000</v>
      </c>
      <c r="O7977" s="2">
        <f>IF(Tabla1[[#This Row],[Mov]]="VNT",Tabla1[[#This Row],[Sale]]-Tabla1[[#This Row],[Cost]],-Tabla1[[#This Row],[Cost]]*Tabla1[[#This Row],[Cant]])</f>
        <v>-5000</v>
      </c>
      <c r="P7977" s="8">
        <f>IF(Tabla1[[#This Row],[Mov]]="VNT",-Tabla1[[#This Row],[Cant]],Tabla1[[#This Row],[Cant]])</f>
        <v>1</v>
      </c>
      <c r="Q7977" s="8">
        <f>DAY(Tabla1[[#This Row],[Date]])</f>
        <v>11</v>
      </c>
      <c r="R7977" s="8">
        <f>MONTH(Tabla1[[#This Row],[Date]])</f>
        <v>3</v>
      </c>
      <c r="S7977" s="8">
        <f>YEAR(Tabla1[[#This Row],[Date]])</f>
        <v>2023</v>
      </c>
    </row>
    <row r="7978" spans="1:19" x14ac:dyDescent="0.2">
      <c r="A7978">
        <v>7950</v>
      </c>
      <c r="B7978" s="1">
        <v>44996</v>
      </c>
      <c r="C7978" t="s">
        <v>261</v>
      </c>
      <c r="D7978" t="s">
        <v>892</v>
      </c>
      <c r="E7978">
        <v>1</v>
      </c>
      <c r="F7978" t="s">
        <v>1193</v>
      </c>
      <c r="G7978" t="s">
        <v>263</v>
      </c>
      <c r="H7978" t="s">
        <v>667</v>
      </c>
      <c r="M7978" s="2">
        <v>5000</v>
      </c>
      <c r="N7978" s="2">
        <v>20000</v>
      </c>
      <c r="O7978" s="2">
        <f>IF(Tabla1[[#This Row],[Mov]]="VNT",Tabla1[[#This Row],[Sale]]-Tabla1[[#This Row],[Cost]],-Tabla1[[#This Row],[Cost]]*Tabla1[[#This Row],[Cant]])</f>
        <v>-5000</v>
      </c>
      <c r="P7978" s="8">
        <f>IF(Tabla1[[#This Row],[Mov]]="VNT",-Tabla1[[#This Row],[Cant]],Tabla1[[#This Row],[Cant]])</f>
        <v>1</v>
      </c>
      <c r="Q7978" s="8">
        <f>DAY(Tabla1[[#This Row],[Date]])</f>
        <v>11</v>
      </c>
      <c r="R7978" s="8">
        <f>MONTH(Tabla1[[#This Row],[Date]])</f>
        <v>3</v>
      </c>
      <c r="S7978" s="8">
        <f>YEAR(Tabla1[[#This Row],[Date]])</f>
        <v>2023</v>
      </c>
    </row>
    <row r="7979" spans="1:19" x14ac:dyDescent="0.2">
      <c r="A7979">
        <v>7951</v>
      </c>
      <c r="B7979" s="1">
        <v>44996</v>
      </c>
      <c r="C7979" t="s">
        <v>261</v>
      </c>
      <c r="D7979" t="s">
        <v>892</v>
      </c>
      <c r="E7979">
        <v>1</v>
      </c>
      <c r="F7979" t="s">
        <v>1193</v>
      </c>
      <c r="G7979" t="s">
        <v>263</v>
      </c>
      <c r="H7979" t="s">
        <v>391</v>
      </c>
      <c r="M7979" s="2">
        <v>5000</v>
      </c>
      <c r="N7979" s="2">
        <v>20000</v>
      </c>
      <c r="O7979" s="2">
        <f>IF(Tabla1[[#This Row],[Mov]]="VNT",Tabla1[[#This Row],[Sale]]-Tabla1[[#This Row],[Cost]],-Tabla1[[#This Row],[Cost]]*Tabla1[[#This Row],[Cant]])</f>
        <v>-5000</v>
      </c>
      <c r="P7979" s="8">
        <f>IF(Tabla1[[#This Row],[Mov]]="VNT",-Tabla1[[#This Row],[Cant]],Tabla1[[#This Row],[Cant]])</f>
        <v>1</v>
      </c>
      <c r="Q7979" s="8">
        <f>DAY(Tabla1[[#This Row],[Date]])</f>
        <v>11</v>
      </c>
      <c r="R7979" s="8">
        <f>MONTH(Tabla1[[#This Row],[Date]])</f>
        <v>3</v>
      </c>
      <c r="S7979" s="8">
        <f>YEAR(Tabla1[[#This Row],[Date]])</f>
        <v>2023</v>
      </c>
    </row>
    <row r="7980" spans="1:19" x14ac:dyDescent="0.2">
      <c r="A7980">
        <v>7952</v>
      </c>
      <c r="B7980" s="1">
        <v>44996</v>
      </c>
      <c r="C7980" t="s">
        <v>261</v>
      </c>
      <c r="D7980" t="s">
        <v>2780</v>
      </c>
      <c r="E7980">
        <v>1</v>
      </c>
      <c r="F7980" t="s">
        <v>1295</v>
      </c>
      <c r="G7980" t="s">
        <v>266</v>
      </c>
      <c r="H7980" t="s">
        <v>2781</v>
      </c>
      <c r="M7980" s="2">
        <v>50000</v>
      </c>
      <c r="N7980" s="2">
        <v>99000</v>
      </c>
      <c r="O7980" s="2">
        <f>IF(Tabla1[[#This Row],[Mov]]="VNT",Tabla1[[#This Row],[Sale]]-Tabla1[[#This Row],[Cost]],-Tabla1[[#This Row],[Cost]]*Tabla1[[#This Row],[Cant]])</f>
        <v>-50000</v>
      </c>
      <c r="P7980" s="8">
        <f>IF(Tabla1[[#This Row],[Mov]]="VNT",-Tabla1[[#This Row],[Cant]],Tabla1[[#This Row],[Cant]])</f>
        <v>1</v>
      </c>
      <c r="Q7980" s="8">
        <f>DAY(Tabla1[[#This Row],[Date]])</f>
        <v>11</v>
      </c>
      <c r="R7980" s="8">
        <f>MONTH(Tabla1[[#This Row],[Date]])</f>
        <v>3</v>
      </c>
      <c r="S7980" s="8">
        <f>YEAR(Tabla1[[#This Row],[Date]])</f>
        <v>2023</v>
      </c>
    </row>
    <row r="7981" spans="1:19" x14ac:dyDescent="0.2">
      <c r="A7981">
        <v>7953</v>
      </c>
      <c r="B7981" s="1">
        <v>44996</v>
      </c>
      <c r="C7981" t="s">
        <v>260</v>
      </c>
      <c r="D7981" t="s">
        <v>332</v>
      </c>
      <c r="E7981">
        <v>1</v>
      </c>
      <c r="F7981" t="s">
        <v>116</v>
      </c>
      <c r="G7981" t="s">
        <v>382</v>
      </c>
      <c r="H7981" t="s">
        <v>514</v>
      </c>
      <c r="M7981" s="2">
        <v>3270</v>
      </c>
      <c r="N7981" s="2">
        <v>3500</v>
      </c>
      <c r="O7981" s="2">
        <f>IF(Tabla1[[#This Row],[Mov]]="VNT",Tabla1[[#This Row],[Sale]]-Tabla1[[#This Row],[Cost]],-Tabla1[[#This Row],[Cost]]*Tabla1[[#This Row],[Cant]])</f>
        <v>230</v>
      </c>
      <c r="P7981" s="8">
        <f>IF(Tabla1[[#This Row],[Mov]]="VNT",-Tabla1[[#This Row],[Cant]],Tabla1[[#This Row],[Cant]])</f>
        <v>-1</v>
      </c>
      <c r="Q7981" s="8">
        <f>DAY(Tabla1[[#This Row],[Date]])</f>
        <v>11</v>
      </c>
      <c r="R7981" s="8">
        <f>MONTH(Tabla1[[#This Row],[Date]])</f>
        <v>3</v>
      </c>
      <c r="S7981" s="8">
        <f>YEAR(Tabla1[[#This Row],[Date]])</f>
        <v>2023</v>
      </c>
    </row>
    <row r="7982" spans="1:19" x14ac:dyDescent="0.2">
      <c r="A7982">
        <v>7954</v>
      </c>
      <c r="B7982" s="1">
        <v>44997</v>
      </c>
      <c r="C7982" t="s">
        <v>260</v>
      </c>
      <c r="D7982" t="s">
        <v>332</v>
      </c>
      <c r="E7982">
        <v>1</v>
      </c>
      <c r="F7982" t="s">
        <v>458</v>
      </c>
      <c r="G7982" t="s">
        <v>284</v>
      </c>
      <c r="H7982" t="s">
        <v>2782</v>
      </c>
      <c r="M7982" s="2">
        <v>0</v>
      </c>
      <c r="N7982" s="2">
        <v>2000</v>
      </c>
      <c r="O7982" s="2">
        <f>IF(Tabla1[[#This Row],[Mov]]="VNT",Tabla1[[#This Row],[Sale]]-Tabla1[[#This Row],[Cost]],-Tabla1[[#This Row],[Cost]]*Tabla1[[#This Row],[Cant]])</f>
        <v>2000</v>
      </c>
      <c r="P7982" s="8">
        <f>IF(Tabla1[[#This Row],[Mov]]="VNT",-Tabla1[[#This Row],[Cant]],Tabla1[[#This Row],[Cant]])</f>
        <v>-1</v>
      </c>
      <c r="Q7982" s="8">
        <f>DAY(Tabla1[[#This Row],[Date]])</f>
        <v>12</v>
      </c>
      <c r="R7982" s="8">
        <f>MONTH(Tabla1[[#This Row],[Date]])</f>
        <v>3</v>
      </c>
      <c r="S7982" s="8">
        <f>YEAR(Tabla1[[#This Row],[Date]])</f>
        <v>2023</v>
      </c>
    </row>
    <row r="7983" spans="1:19" x14ac:dyDescent="0.2">
      <c r="A7983">
        <v>7955</v>
      </c>
      <c r="B7983" s="1">
        <v>44997</v>
      </c>
      <c r="C7983" t="s">
        <v>260</v>
      </c>
      <c r="D7983" t="s">
        <v>332</v>
      </c>
      <c r="E7983">
        <v>1</v>
      </c>
      <c r="F7983" t="s">
        <v>116</v>
      </c>
      <c r="G7983" t="s">
        <v>347</v>
      </c>
      <c r="H7983" t="s">
        <v>518</v>
      </c>
      <c r="M7983" s="2">
        <v>1588</v>
      </c>
      <c r="N7983" s="2">
        <v>1700</v>
      </c>
      <c r="O7983" s="2">
        <f>IF(Tabla1[[#This Row],[Mov]]="VNT",Tabla1[[#This Row],[Sale]]-Tabla1[[#This Row],[Cost]],-Tabla1[[#This Row],[Cost]]*Tabla1[[#This Row],[Cant]])</f>
        <v>112</v>
      </c>
      <c r="P7983" s="8">
        <f>IF(Tabla1[[#This Row],[Mov]]="VNT",-Tabla1[[#This Row],[Cant]],Tabla1[[#This Row],[Cant]])</f>
        <v>-1</v>
      </c>
      <c r="Q7983" s="8">
        <f>DAY(Tabla1[[#This Row],[Date]])</f>
        <v>12</v>
      </c>
      <c r="R7983" s="8">
        <f>MONTH(Tabla1[[#This Row],[Date]])</f>
        <v>3</v>
      </c>
      <c r="S7983" s="8">
        <f>YEAR(Tabla1[[#This Row],[Date]])</f>
        <v>2023</v>
      </c>
    </row>
    <row r="7984" spans="1:19" x14ac:dyDescent="0.2">
      <c r="A7984">
        <v>7956</v>
      </c>
      <c r="B7984" s="1">
        <v>44997</v>
      </c>
      <c r="C7984" t="s">
        <v>260</v>
      </c>
      <c r="D7984" t="s">
        <v>332</v>
      </c>
      <c r="E7984">
        <v>1</v>
      </c>
      <c r="F7984" t="s">
        <v>116</v>
      </c>
      <c r="G7984" t="s">
        <v>347</v>
      </c>
      <c r="H7984" t="s">
        <v>518</v>
      </c>
      <c r="M7984" s="2">
        <v>10279</v>
      </c>
      <c r="N7984" s="2">
        <v>11000</v>
      </c>
      <c r="O7984" s="2">
        <f>IF(Tabla1[[#This Row],[Mov]]="VNT",Tabla1[[#This Row],[Sale]]-Tabla1[[#This Row],[Cost]],-Tabla1[[#This Row],[Cost]]*Tabla1[[#This Row],[Cant]])</f>
        <v>721</v>
      </c>
      <c r="P7984" s="8">
        <f>IF(Tabla1[[#This Row],[Mov]]="VNT",-Tabla1[[#This Row],[Cant]],Tabla1[[#This Row],[Cant]])</f>
        <v>-1</v>
      </c>
      <c r="Q7984" s="8">
        <f>DAY(Tabla1[[#This Row],[Date]])</f>
        <v>12</v>
      </c>
      <c r="R7984" s="8">
        <f>MONTH(Tabla1[[#This Row],[Date]])</f>
        <v>3</v>
      </c>
      <c r="S7984" s="8">
        <f>YEAR(Tabla1[[#This Row],[Date]])</f>
        <v>2023</v>
      </c>
    </row>
    <row r="7985" spans="1:19" x14ac:dyDescent="0.2">
      <c r="A7985">
        <v>7957</v>
      </c>
      <c r="B7985" s="1">
        <v>44997</v>
      </c>
      <c r="C7985" t="s">
        <v>260</v>
      </c>
      <c r="D7985" t="s">
        <v>332</v>
      </c>
      <c r="E7985">
        <v>1</v>
      </c>
      <c r="F7985" t="s">
        <v>26</v>
      </c>
      <c r="G7985" t="s">
        <v>262</v>
      </c>
      <c r="H7985" t="s">
        <v>2643</v>
      </c>
      <c r="M7985" s="2">
        <v>9000</v>
      </c>
      <c r="N7985" s="2">
        <v>24000</v>
      </c>
      <c r="O7985" s="2">
        <f>IF(Tabla1[[#This Row],[Mov]]="VNT",Tabla1[[#This Row],[Sale]]-Tabla1[[#This Row],[Cost]],-Tabla1[[#This Row],[Cost]]*Tabla1[[#This Row],[Cant]])</f>
        <v>15000</v>
      </c>
      <c r="P7985" s="8">
        <f>IF(Tabla1[[#This Row],[Mov]]="VNT",-Tabla1[[#This Row],[Cant]],Tabla1[[#This Row],[Cant]])</f>
        <v>-1</v>
      </c>
      <c r="Q7985" s="8">
        <f>DAY(Tabla1[[#This Row],[Date]])</f>
        <v>12</v>
      </c>
      <c r="R7985" s="8">
        <f>MONTH(Tabla1[[#This Row],[Date]])</f>
        <v>3</v>
      </c>
      <c r="S7985" s="8">
        <f>YEAR(Tabla1[[#This Row],[Date]])</f>
        <v>2023</v>
      </c>
    </row>
    <row r="7986" spans="1:19" x14ac:dyDescent="0.2">
      <c r="A7986">
        <v>7958</v>
      </c>
      <c r="B7986" s="1">
        <v>44997</v>
      </c>
      <c r="C7986" t="s">
        <v>260</v>
      </c>
      <c r="D7986" t="s">
        <v>332</v>
      </c>
      <c r="E7986">
        <v>1</v>
      </c>
      <c r="F7986" t="s">
        <v>848</v>
      </c>
      <c r="G7986" t="s">
        <v>727</v>
      </c>
      <c r="H7986" t="s">
        <v>140</v>
      </c>
      <c r="M7986" s="2">
        <v>900</v>
      </c>
      <c r="N7986" s="2">
        <v>3500</v>
      </c>
      <c r="O7986" s="2">
        <f>IF(Tabla1[[#This Row],[Mov]]="VNT",Tabla1[[#This Row],[Sale]]-Tabla1[[#This Row],[Cost]],-Tabla1[[#This Row],[Cost]]*Tabla1[[#This Row],[Cant]])</f>
        <v>2600</v>
      </c>
      <c r="P7986" s="8">
        <f>IF(Tabla1[[#This Row],[Mov]]="VNT",-Tabla1[[#This Row],[Cant]],Tabla1[[#This Row],[Cant]])</f>
        <v>-1</v>
      </c>
      <c r="Q7986" s="8">
        <f>DAY(Tabla1[[#This Row],[Date]])</f>
        <v>12</v>
      </c>
      <c r="R7986" s="8">
        <f>MONTH(Tabla1[[#This Row],[Date]])</f>
        <v>3</v>
      </c>
      <c r="S7986" s="8">
        <f>YEAR(Tabla1[[#This Row],[Date]])</f>
        <v>2023</v>
      </c>
    </row>
    <row r="7987" spans="1:19" x14ac:dyDescent="0.2">
      <c r="A7987">
        <v>7959</v>
      </c>
      <c r="B7987" s="1">
        <v>44997</v>
      </c>
      <c r="C7987" t="s">
        <v>260</v>
      </c>
      <c r="D7987" t="s">
        <v>332</v>
      </c>
      <c r="E7987">
        <v>1</v>
      </c>
      <c r="F7987" t="s">
        <v>225</v>
      </c>
      <c r="G7987" t="s">
        <v>272</v>
      </c>
      <c r="H7987" t="s">
        <v>252</v>
      </c>
      <c r="M7987" s="2">
        <v>1100</v>
      </c>
      <c r="N7987" s="2">
        <v>10000</v>
      </c>
      <c r="O7987" s="2">
        <f>IF(Tabla1[[#This Row],[Mov]]="VNT",Tabla1[[#This Row],[Sale]]-Tabla1[[#This Row],[Cost]],-Tabla1[[#This Row],[Cost]]*Tabla1[[#This Row],[Cant]])</f>
        <v>8900</v>
      </c>
      <c r="P7987" s="8">
        <f>IF(Tabla1[[#This Row],[Mov]]="VNT",-Tabla1[[#This Row],[Cant]],Tabla1[[#This Row],[Cant]])</f>
        <v>-1</v>
      </c>
      <c r="Q7987" s="8">
        <f>DAY(Tabla1[[#This Row],[Date]])</f>
        <v>12</v>
      </c>
      <c r="R7987" s="8">
        <f>MONTH(Tabla1[[#This Row],[Date]])</f>
        <v>3</v>
      </c>
      <c r="S7987" s="8">
        <f>YEAR(Tabla1[[#This Row],[Date]])</f>
        <v>2023</v>
      </c>
    </row>
    <row r="7988" spans="1:19" x14ac:dyDescent="0.2">
      <c r="A7988">
        <v>7960</v>
      </c>
      <c r="B7988" s="1">
        <v>44997</v>
      </c>
      <c r="C7988" t="s">
        <v>260</v>
      </c>
      <c r="D7988" t="s">
        <v>332</v>
      </c>
      <c r="E7988">
        <v>1</v>
      </c>
      <c r="F7988" t="s">
        <v>224</v>
      </c>
      <c r="G7988" t="s">
        <v>273</v>
      </c>
      <c r="H7988" t="s">
        <v>470</v>
      </c>
      <c r="M7988" s="2">
        <v>5000</v>
      </c>
      <c r="N7988" s="2">
        <v>18000</v>
      </c>
      <c r="O7988" s="2">
        <f>IF(Tabla1[[#This Row],[Mov]]="VNT",Tabla1[[#This Row],[Sale]]-Tabla1[[#This Row],[Cost]],-Tabla1[[#This Row],[Cost]]*Tabla1[[#This Row],[Cant]])</f>
        <v>13000</v>
      </c>
      <c r="P7988" s="8">
        <f>IF(Tabla1[[#This Row],[Mov]]="VNT",-Tabla1[[#This Row],[Cant]],Tabla1[[#This Row],[Cant]])</f>
        <v>-1</v>
      </c>
      <c r="Q7988" s="8">
        <f>DAY(Tabla1[[#This Row],[Date]])</f>
        <v>12</v>
      </c>
      <c r="R7988" s="8">
        <f>MONTH(Tabla1[[#This Row],[Date]])</f>
        <v>3</v>
      </c>
      <c r="S7988" s="8">
        <f>YEAR(Tabla1[[#This Row],[Date]])</f>
        <v>2023</v>
      </c>
    </row>
    <row r="7989" spans="1:19" x14ac:dyDescent="0.2">
      <c r="A7989">
        <v>7961</v>
      </c>
      <c r="B7989" s="1">
        <v>44997</v>
      </c>
      <c r="C7989" t="s">
        <v>260</v>
      </c>
      <c r="D7989" t="s">
        <v>332</v>
      </c>
      <c r="E7989">
        <v>1</v>
      </c>
      <c r="F7989" t="s">
        <v>2680</v>
      </c>
      <c r="G7989" t="s">
        <v>273</v>
      </c>
      <c r="H7989" t="s">
        <v>470</v>
      </c>
      <c r="M7989" s="2">
        <v>5000</v>
      </c>
      <c r="N7989" s="2">
        <v>15000</v>
      </c>
      <c r="O7989" s="2">
        <f>IF(Tabla1[[#This Row],[Mov]]="VNT",Tabla1[[#This Row],[Sale]]-Tabla1[[#This Row],[Cost]],-Tabla1[[#This Row],[Cost]]*Tabla1[[#This Row],[Cant]])</f>
        <v>10000</v>
      </c>
      <c r="P7989" s="8">
        <f>IF(Tabla1[[#This Row],[Mov]]="VNT",-Tabla1[[#This Row],[Cant]],Tabla1[[#This Row],[Cant]])</f>
        <v>-1</v>
      </c>
      <c r="Q7989" s="8">
        <f>DAY(Tabla1[[#This Row],[Date]])</f>
        <v>12</v>
      </c>
      <c r="R7989" s="8">
        <f>MONTH(Tabla1[[#This Row],[Date]])</f>
        <v>3</v>
      </c>
      <c r="S7989" s="8">
        <f>YEAR(Tabla1[[#This Row],[Date]])</f>
        <v>2023</v>
      </c>
    </row>
    <row r="7990" spans="1:19" x14ac:dyDescent="0.2">
      <c r="A7990">
        <v>7962</v>
      </c>
      <c r="B7990" s="1">
        <v>44997</v>
      </c>
      <c r="C7990" t="s">
        <v>260</v>
      </c>
      <c r="D7990" t="s">
        <v>332</v>
      </c>
      <c r="E7990">
        <v>1</v>
      </c>
      <c r="F7990" t="s">
        <v>225</v>
      </c>
      <c r="G7990" t="s">
        <v>272</v>
      </c>
      <c r="H7990" t="s">
        <v>2380</v>
      </c>
      <c r="M7990" s="2">
        <v>1100</v>
      </c>
      <c r="N7990" s="2">
        <v>10000</v>
      </c>
      <c r="O7990" s="2">
        <f>IF(Tabla1[[#This Row],[Mov]]="VNT",Tabla1[[#This Row],[Sale]]-Tabla1[[#This Row],[Cost]],-Tabla1[[#This Row],[Cost]]*Tabla1[[#This Row],[Cant]])</f>
        <v>8900</v>
      </c>
      <c r="P7990" s="8">
        <f>IF(Tabla1[[#This Row],[Mov]]="VNT",-Tabla1[[#This Row],[Cant]],Tabla1[[#This Row],[Cant]])</f>
        <v>-1</v>
      </c>
      <c r="Q7990" s="8">
        <f>DAY(Tabla1[[#This Row],[Date]])</f>
        <v>12</v>
      </c>
      <c r="R7990" s="8">
        <f>MONTH(Tabla1[[#This Row],[Date]])</f>
        <v>3</v>
      </c>
      <c r="S7990" s="8">
        <f>YEAR(Tabla1[[#This Row],[Date]])</f>
        <v>2023</v>
      </c>
    </row>
    <row r="7991" spans="1:19" x14ac:dyDescent="0.2">
      <c r="A7991">
        <v>7963</v>
      </c>
      <c r="B7991" s="1">
        <v>44997</v>
      </c>
      <c r="C7991" t="s">
        <v>260</v>
      </c>
      <c r="D7991" t="s">
        <v>332</v>
      </c>
      <c r="E7991">
        <v>1</v>
      </c>
      <c r="F7991" t="s">
        <v>116</v>
      </c>
      <c r="G7991" t="s">
        <v>347</v>
      </c>
      <c r="H7991" t="s">
        <v>519</v>
      </c>
      <c r="M7991" s="2">
        <v>9345</v>
      </c>
      <c r="N7991" s="2">
        <v>10000</v>
      </c>
      <c r="O7991" s="2">
        <f>IF(Tabla1[[#This Row],[Mov]]="VNT",Tabla1[[#This Row],[Sale]]-Tabla1[[#This Row],[Cost]],-Tabla1[[#This Row],[Cost]]*Tabla1[[#This Row],[Cant]])</f>
        <v>655</v>
      </c>
      <c r="P7991" s="8">
        <f>IF(Tabla1[[#This Row],[Mov]]="VNT",-Tabla1[[#This Row],[Cant]],Tabla1[[#This Row],[Cant]])</f>
        <v>-1</v>
      </c>
      <c r="Q7991" s="8">
        <f>DAY(Tabla1[[#This Row],[Date]])</f>
        <v>12</v>
      </c>
      <c r="R7991" s="8">
        <f>MONTH(Tabla1[[#This Row],[Date]])</f>
        <v>3</v>
      </c>
      <c r="S7991" s="8">
        <f>YEAR(Tabla1[[#This Row],[Date]])</f>
        <v>2023</v>
      </c>
    </row>
    <row r="7992" spans="1:19" x14ac:dyDescent="0.2">
      <c r="A7992">
        <v>7964</v>
      </c>
      <c r="B7992" s="1">
        <v>44997</v>
      </c>
      <c r="C7992" t="s">
        <v>260</v>
      </c>
      <c r="D7992" t="s">
        <v>332</v>
      </c>
      <c r="E7992">
        <v>1</v>
      </c>
      <c r="F7992" t="s">
        <v>15</v>
      </c>
      <c r="G7992" t="s">
        <v>266</v>
      </c>
      <c r="H7992" t="s">
        <v>2637</v>
      </c>
      <c r="M7992" s="2">
        <v>3000</v>
      </c>
      <c r="N7992" s="2">
        <v>9000</v>
      </c>
      <c r="O7992" s="2">
        <f>IF(Tabla1[[#This Row],[Mov]]="VNT",Tabla1[[#This Row],[Sale]]-Tabla1[[#This Row],[Cost]],-Tabla1[[#This Row],[Cost]]*Tabla1[[#This Row],[Cant]])</f>
        <v>6000</v>
      </c>
      <c r="P7992" s="8">
        <f>IF(Tabla1[[#This Row],[Mov]]="VNT",-Tabla1[[#This Row],[Cant]],Tabla1[[#This Row],[Cant]])</f>
        <v>-1</v>
      </c>
      <c r="Q7992" s="8">
        <f>DAY(Tabla1[[#This Row],[Date]])</f>
        <v>12</v>
      </c>
      <c r="R7992" s="8">
        <f>MONTH(Tabla1[[#This Row],[Date]])</f>
        <v>3</v>
      </c>
      <c r="S7992" s="8">
        <f>YEAR(Tabla1[[#This Row],[Date]])</f>
        <v>2023</v>
      </c>
    </row>
    <row r="7993" spans="1:19" x14ac:dyDescent="0.2">
      <c r="A7993">
        <v>7965</v>
      </c>
      <c r="B7993" s="1">
        <v>44997</v>
      </c>
      <c r="C7993" t="s">
        <v>260</v>
      </c>
      <c r="D7993" t="s">
        <v>332</v>
      </c>
      <c r="E7993">
        <v>1</v>
      </c>
      <c r="F7993" t="s">
        <v>116</v>
      </c>
      <c r="G7993" t="s">
        <v>347</v>
      </c>
      <c r="H7993" t="s">
        <v>518</v>
      </c>
      <c r="M7993" s="2">
        <v>10279</v>
      </c>
      <c r="N7993" s="2">
        <v>11000</v>
      </c>
      <c r="O7993" s="2">
        <f>IF(Tabla1[[#This Row],[Mov]]="VNT",Tabla1[[#This Row],[Sale]]-Tabla1[[#This Row],[Cost]],-Tabla1[[#This Row],[Cost]]*Tabla1[[#This Row],[Cant]])</f>
        <v>721</v>
      </c>
      <c r="P7993" s="8">
        <f>IF(Tabla1[[#This Row],[Mov]]="VNT",-Tabla1[[#This Row],[Cant]],Tabla1[[#This Row],[Cant]])</f>
        <v>-1</v>
      </c>
      <c r="Q7993" s="8">
        <f>DAY(Tabla1[[#This Row],[Date]])</f>
        <v>12</v>
      </c>
      <c r="R7993" s="8">
        <f>MONTH(Tabla1[[#This Row],[Date]])</f>
        <v>3</v>
      </c>
      <c r="S7993" s="8">
        <f>YEAR(Tabla1[[#This Row],[Date]])</f>
        <v>2023</v>
      </c>
    </row>
    <row r="7994" spans="1:19" x14ac:dyDescent="0.2">
      <c r="A7994">
        <v>7966</v>
      </c>
      <c r="B7994" s="1">
        <v>44997</v>
      </c>
      <c r="C7994" t="s">
        <v>260</v>
      </c>
      <c r="D7994" t="s">
        <v>332</v>
      </c>
      <c r="E7994">
        <v>1</v>
      </c>
      <c r="F7994" t="s">
        <v>21</v>
      </c>
      <c r="G7994" t="s">
        <v>272</v>
      </c>
      <c r="H7994" t="s">
        <v>24</v>
      </c>
      <c r="M7994" s="2">
        <v>2800</v>
      </c>
      <c r="N7994" s="2">
        <v>10000</v>
      </c>
      <c r="O7994" s="2">
        <f>IF(Tabla1[[#This Row],[Mov]]="VNT",Tabla1[[#This Row],[Sale]]-Tabla1[[#This Row],[Cost]],-Tabla1[[#This Row],[Cost]]*Tabla1[[#This Row],[Cant]])</f>
        <v>7200</v>
      </c>
      <c r="P7994" s="8">
        <f>IF(Tabla1[[#This Row],[Mov]]="VNT",-Tabla1[[#This Row],[Cant]],Tabla1[[#This Row],[Cant]])</f>
        <v>-1</v>
      </c>
      <c r="Q7994" s="8">
        <f>DAY(Tabla1[[#This Row],[Date]])</f>
        <v>12</v>
      </c>
      <c r="R7994" s="8">
        <f>MONTH(Tabla1[[#This Row],[Date]])</f>
        <v>3</v>
      </c>
      <c r="S7994" s="8">
        <f>YEAR(Tabla1[[#This Row],[Date]])</f>
        <v>2023</v>
      </c>
    </row>
    <row r="7995" spans="1:19" x14ac:dyDescent="0.2">
      <c r="A7995">
        <v>7967</v>
      </c>
      <c r="B7995" s="1">
        <v>44997</v>
      </c>
      <c r="C7995" t="s">
        <v>260</v>
      </c>
      <c r="D7995" t="s">
        <v>332</v>
      </c>
      <c r="E7995">
        <v>1</v>
      </c>
      <c r="F7995" t="s">
        <v>1545</v>
      </c>
      <c r="G7995" t="s">
        <v>284</v>
      </c>
      <c r="H7995" t="s">
        <v>513</v>
      </c>
      <c r="M7995" s="2">
        <v>17000</v>
      </c>
      <c r="N7995" s="2">
        <v>35000</v>
      </c>
      <c r="O7995" s="2">
        <f>IF(Tabla1[[#This Row],[Mov]]="VNT",Tabla1[[#This Row],[Sale]]-Tabla1[[#This Row],[Cost]],-Tabla1[[#This Row],[Cost]]*Tabla1[[#This Row],[Cant]])</f>
        <v>18000</v>
      </c>
      <c r="P7995" s="8">
        <f>IF(Tabla1[[#This Row],[Mov]]="VNT",-Tabla1[[#This Row],[Cant]],Tabla1[[#This Row],[Cant]])</f>
        <v>-1</v>
      </c>
      <c r="Q7995" s="8">
        <f>DAY(Tabla1[[#This Row],[Date]])</f>
        <v>12</v>
      </c>
      <c r="R7995" s="8">
        <f>MONTH(Tabla1[[#This Row],[Date]])</f>
        <v>3</v>
      </c>
      <c r="S7995" s="8">
        <f>YEAR(Tabla1[[#This Row],[Date]])</f>
        <v>2023</v>
      </c>
    </row>
    <row r="7996" spans="1:19" x14ac:dyDescent="0.2">
      <c r="A7996">
        <v>7968</v>
      </c>
      <c r="B7996" s="1">
        <v>44997</v>
      </c>
      <c r="C7996" t="s">
        <v>260</v>
      </c>
      <c r="D7996" t="s">
        <v>332</v>
      </c>
      <c r="E7996">
        <v>1</v>
      </c>
      <c r="F7996" t="s">
        <v>26</v>
      </c>
      <c r="G7996" t="s">
        <v>264</v>
      </c>
      <c r="H7996" t="s">
        <v>16</v>
      </c>
      <c r="M7996" s="2">
        <v>8000</v>
      </c>
      <c r="N7996" s="2">
        <v>20000</v>
      </c>
      <c r="O7996" s="2">
        <f>IF(Tabla1[[#This Row],[Mov]]="VNT",Tabla1[[#This Row],[Sale]]-Tabla1[[#This Row],[Cost]],-Tabla1[[#This Row],[Cost]]*Tabla1[[#This Row],[Cant]])</f>
        <v>12000</v>
      </c>
      <c r="P7996" s="8">
        <f>IF(Tabla1[[#This Row],[Mov]]="VNT",-Tabla1[[#This Row],[Cant]],Tabla1[[#This Row],[Cant]])</f>
        <v>-1</v>
      </c>
      <c r="Q7996" s="8">
        <f>DAY(Tabla1[[#This Row],[Date]])</f>
        <v>12</v>
      </c>
      <c r="R7996" s="8">
        <f>MONTH(Tabla1[[#This Row],[Date]])</f>
        <v>3</v>
      </c>
      <c r="S7996" s="8">
        <f>YEAR(Tabla1[[#This Row],[Date]])</f>
        <v>2023</v>
      </c>
    </row>
    <row r="7997" spans="1:19" x14ac:dyDescent="0.2">
      <c r="A7997">
        <v>7969</v>
      </c>
      <c r="B7997" s="1">
        <v>44997</v>
      </c>
      <c r="C7997" t="s">
        <v>260</v>
      </c>
      <c r="D7997" t="s">
        <v>332</v>
      </c>
      <c r="E7997">
        <v>1</v>
      </c>
      <c r="F7997" t="s">
        <v>2435</v>
      </c>
      <c r="G7997" t="s">
        <v>266</v>
      </c>
      <c r="H7997" t="s">
        <v>2513</v>
      </c>
      <c r="M7997" s="2">
        <v>8000</v>
      </c>
      <c r="N7997" s="2">
        <v>24000</v>
      </c>
      <c r="O7997" s="2">
        <f>IF(Tabla1[[#This Row],[Mov]]="VNT",Tabla1[[#This Row],[Sale]]-Tabla1[[#This Row],[Cost]],-Tabla1[[#This Row],[Cost]]*Tabla1[[#This Row],[Cant]])</f>
        <v>16000</v>
      </c>
      <c r="P7997" s="8">
        <f>IF(Tabla1[[#This Row],[Mov]]="VNT",-Tabla1[[#This Row],[Cant]],Tabla1[[#This Row],[Cant]])</f>
        <v>-1</v>
      </c>
      <c r="Q7997" s="8">
        <f>DAY(Tabla1[[#This Row],[Date]])</f>
        <v>12</v>
      </c>
      <c r="R7997" s="8">
        <f>MONTH(Tabla1[[#This Row],[Date]])</f>
        <v>3</v>
      </c>
      <c r="S7997" s="8">
        <f>YEAR(Tabla1[[#This Row],[Date]])</f>
        <v>2023</v>
      </c>
    </row>
    <row r="7998" spans="1:19" x14ac:dyDescent="0.2">
      <c r="A7998">
        <v>7970</v>
      </c>
      <c r="B7998" s="1">
        <v>44997</v>
      </c>
      <c r="C7998" t="s">
        <v>260</v>
      </c>
      <c r="D7998" t="s">
        <v>332</v>
      </c>
      <c r="E7998">
        <v>1</v>
      </c>
      <c r="F7998" t="s">
        <v>929</v>
      </c>
      <c r="G7998" t="s">
        <v>266</v>
      </c>
      <c r="H7998" t="s">
        <v>589</v>
      </c>
      <c r="M7998" s="2">
        <v>3500</v>
      </c>
      <c r="N7998" s="2">
        <v>24000</v>
      </c>
      <c r="O7998" s="2">
        <f>IF(Tabla1[[#This Row],[Mov]]="VNT",Tabla1[[#This Row],[Sale]]-Tabla1[[#This Row],[Cost]],-Tabla1[[#This Row],[Cost]]*Tabla1[[#This Row],[Cant]])</f>
        <v>20500</v>
      </c>
      <c r="P7998" s="8">
        <f>IF(Tabla1[[#This Row],[Mov]]="VNT",-Tabla1[[#This Row],[Cant]],Tabla1[[#This Row],[Cant]])</f>
        <v>-1</v>
      </c>
      <c r="Q7998" s="8">
        <f>DAY(Tabla1[[#This Row],[Date]])</f>
        <v>12</v>
      </c>
      <c r="R7998" s="8">
        <f>MONTH(Tabla1[[#This Row],[Date]])</f>
        <v>3</v>
      </c>
      <c r="S7998" s="8">
        <f>YEAR(Tabla1[[#This Row],[Date]])</f>
        <v>2023</v>
      </c>
    </row>
    <row r="7999" spans="1:19" x14ac:dyDescent="0.2">
      <c r="A7999">
        <v>7971</v>
      </c>
      <c r="B7999" s="1">
        <v>44997</v>
      </c>
      <c r="C7999" t="s">
        <v>260</v>
      </c>
      <c r="D7999" t="s">
        <v>332</v>
      </c>
      <c r="E7999">
        <v>1</v>
      </c>
      <c r="F7999" t="s">
        <v>617</v>
      </c>
      <c r="G7999" t="s">
        <v>266</v>
      </c>
      <c r="H7999" t="s">
        <v>1318</v>
      </c>
      <c r="M7999" s="2">
        <v>38000</v>
      </c>
      <c r="N7999" s="2">
        <v>80000</v>
      </c>
      <c r="O7999" s="2">
        <f>IF(Tabla1[[#This Row],[Mov]]="VNT",Tabla1[[#This Row],[Sale]]-Tabla1[[#This Row],[Cost]],-Tabla1[[#This Row],[Cost]]*Tabla1[[#This Row],[Cant]])</f>
        <v>42000</v>
      </c>
      <c r="P7999" s="8">
        <f>IF(Tabla1[[#This Row],[Mov]]="VNT",-Tabla1[[#This Row],[Cant]],Tabla1[[#This Row],[Cant]])</f>
        <v>-1</v>
      </c>
      <c r="Q7999" s="8">
        <f>DAY(Tabla1[[#This Row],[Date]])</f>
        <v>12</v>
      </c>
      <c r="R7999" s="8">
        <f>MONTH(Tabla1[[#This Row],[Date]])</f>
        <v>3</v>
      </c>
      <c r="S7999" s="8">
        <f>YEAR(Tabla1[[#This Row],[Date]])</f>
        <v>2023</v>
      </c>
    </row>
    <row r="8000" spans="1:19" x14ac:dyDescent="0.2">
      <c r="A8000">
        <v>7972</v>
      </c>
      <c r="B8000" s="1">
        <v>44997</v>
      </c>
      <c r="C8000" t="s">
        <v>260</v>
      </c>
      <c r="D8000" t="s">
        <v>332</v>
      </c>
      <c r="E8000">
        <v>1</v>
      </c>
      <c r="F8000" t="s">
        <v>116</v>
      </c>
      <c r="G8000" t="s">
        <v>347</v>
      </c>
      <c r="H8000" t="s">
        <v>518</v>
      </c>
      <c r="M8000" s="2">
        <v>10279</v>
      </c>
      <c r="N8000" s="2">
        <v>11000</v>
      </c>
      <c r="O8000" s="2">
        <f>IF(Tabla1[[#This Row],[Mov]]="VNT",Tabla1[[#This Row],[Sale]]-Tabla1[[#This Row],[Cost]],-Tabla1[[#This Row],[Cost]]*Tabla1[[#This Row],[Cant]])</f>
        <v>721</v>
      </c>
      <c r="P8000" s="8">
        <f>IF(Tabla1[[#This Row],[Mov]]="VNT",-Tabla1[[#This Row],[Cant]],Tabla1[[#This Row],[Cant]])</f>
        <v>-1</v>
      </c>
      <c r="Q8000" s="8">
        <f>DAY(Tabla1[[#This Row],[Date]])</f>
        <v>12</v>
      </c>
      <c r="R8000" s="8">
        <f>MONTH(Tabla1[[#This Row],[Date]])</f>
        <v>3</v>
      </c>
      <c r="S8000" s="8">
        <f>YEAR(Tabla1[[#This Row],[Date]])</f>
        <v>2023</v>
      </c>
    </row>
    <row r="8001" spans="1:19" x14ac:dyDescent="0.2">
      <c r="A8001">
        <v>7973</v>
      </c>
      <c r="B8001" s="1">
        <v>44998</v>
      </c>
      <c r="C8001" t="s">
        <v>260</v>
      </c>
      <c r="D8001" t="s">
        <v>332</v>
      </c>
      <c r="E8001">
        <v>1</v>
      </c>
      <c r="F8001" t="s">
        <v>929</v>
      </c>
      <c r="G8001" t="s">
        <v>266</v>
      </c>
      <c r="H8001" t="s">
        <v>2751</v>
      </c>
      <c r="M8001" s="2">
        <v>15000</v>
      </c>
      <c r="N8001" s="2">
        <v>24000</v>
      </c>
      <c r="O8001" s="2">
        <f>IF(Tabla1[[#This Row],[Mov]]="VNT",Tabla1[[#This Row],[Sale]]-Tabla1[[#This Row],[Cost]],-Tabla1[[#This Row],[Cost]]*Tabla1[[#This Row],[Cant]])</f>
        <v>9000</v>
      </c>
      <c r="P8001" s="8">
        <f>IF(Tabla1[[#This Row],[Mov]]="VNT",-Tabla1[[#This Row],[Cant]],Tabla1[[#This Row],[Cant]])</f>
        <v>-1</v>
      </c>
      <c r="Q8001" s="8">
        <f>DAY(Tabla1[[#This Row],[Date]])</f>
        <v>13</v>
      </c>
      <c r="R8001" s="8">
        <f>MONTH(Tabla1[[#This Row],[Date]])</f>
        <v>3</v>
      </c>
      <c r="S8001" s="8">
        <f>YEAR(Tabla1[[#This Row],[Date]])</f>
        <v>2023</v>
      </c>
    </row>
    <row r="8002" spans="1:19" x14ac:dyDescent="0.2">
      <c r="A8002">
        <v>7974</v>
      </c>
      <c r="B8002" s="1">
        <v>44998</v>
      </c>
      <c r="C8002" t="s">
        <v>260</v>
      </c>
      <c r="D8002" t="s">
        <v>332</v>
      </c>
      <c r="E8002">
        <v>1</v>
      </c>
      <c r="F8002" t="s">
        <v>48</v>
      </c>
      <c r="G8002" t="s">
        <v>1259</v>
      </c>
      <c r="H8002" t="s">
        <v>2414</v>
      </c>
      <c r="M8002" s="2">
        <v>19000</v>
      </c>
      <c r="N8002" s="2">
        <v>35000</v>
      </c>
      <c r="O8002" s="2">
        <f>IF(Tabla1[[#This Row],[Mov]]="VNT",Tabla1[[#This Row],[Sale]]-Tabla1[[#This Row],[Cost]],-Tabla1[[#This Row],[Cost]]*Tabla1[[#This Row],[Cant]])</f>
        <v>16000</v>
      </c>
      <c r="P8002" s="8">
        <f>IF(Tabla1[[#This Row],[Mov]]="VNT",-Tabla1[[#This Row],[Cant]],Tabla1[[#This Row],[Cant]])</f>
        <v>-1</v>
      </c>
      <c r="Q8002" s="8">
        <f>DAY(Tabla1[[#This Row],[Date]])</f>
        <v>13</v>
      </c>
      <c r="R8002" s="8">
        <f>MONTH(Tabla1[[#This Row],[Date]])</f>
        <v>3</v>
      </c>
      <c r="S8002" s="8">
        <f>YEAR(Tabla1[[#This Row],[Date]])</f>
        <v>2023</v>
      </c>
    </row>
    <row r="8003" spans="1:19" x14ac:dyDescent="0.2">
      <c r="A8003">
        <v>7975</v>
      </c>
      <c r="B8003" s="1">
        <v>44998</v>
      </c>
      <c r="C8003" t="s">
        <v>260</v>
      </c>
      <c r="D8003" t="s">
        <v>399</v>
      </c>
      <c r="E8003">
        <v>1</v>
      </c>
      <c r="F8003" t="s">
        <v>116</v>
      </c>
      <c r="G8003" t="s">
        <v>347</v>
      </c>
      <c r="H8003" t="s">
        <v>518</v>
      </c>
      <c r="M8003" s="2">
        <v>3270</v>
      </c>
      <c r="N8003" s="2">
        <v>3500</v>
      </c>
      <c r="O8003" s="2">
        <f>IF(Tabla1[[#This Row],[Mov]]="VNT",Tabla1[[#This Row],[Sale]]-Tabla1[[#This Row],[Cost]],-Tabla1[[#This Row],[Cost]]*Tabla1[[#This Row],[Cant]])</f>
        <v>230</v>
      </c>
      <c r="P8003" s="8">
        <f>IF(Tabla1[[#This Row],[Mov]]="VNT",-Tabla1[[#This Row],[Cant]],Tabla1[[#This Row],[Cant]])</f>
        <v>-1</v>
      </c>
      <c r="Q8003" s="8">
        <f>DAY(Tabla1[[#This Row],[Date]])</f>
        <v>13</v>
      </c>
      <c r="R8003" s="8">
        <f>MONTH(Tabla1[[#This Row],[Date]])</f>
        <v>3</v>
      </c>
      <c r="S8003" s="8">
        <f>YEAR(Tabla1[[#This Row],[Date]])</f>
        <v>2023</v>
      </c>
    </row>
    <row r="8004" spans="1:19" x14ac:dyDescent="0.2">
      <c r="A8004">
        <v>7976</v>
      </c>
      <c r="B8004" s="1">
        <v>44998</v>
      </c>
      <c r="C8004" t="s">
        <v>260</v>
      </c>
      <c r="D8004" t="s">
        <v>332</v>
      </c>
      <c r="E8004">
        <v>1</v>
      </c>
      <c r="F8004" t="s">
        <v>224</v>
      </c>
      <c r="G8004" t="s">
        <v>860</v>
      </c>
      <c r="H8004" t="s">
        <v>313</v>
      </c>
      <c r="M8004" s="2">
        <v>8000</v>
      </c>
      <c r="N8004" s="2">
        <v>20000</v>
      </c>
      <c r="O8004" s="2">
        <f>IF(Tabla1[[#This Row],[Mov]]="VNT",Tabla1[[#This Row],[Sale]]-Tabla1[[#This Row],[Cost]],-Tabla1[[#This Row],[Cost]]*Tabla1[[#This Row],[Cant]])</f>
        <v>12000</v>
      </c>
      <c r="P8004" s="8">
        <f>IF(Tabla1[[#This Row],[Mov]]="VNT",-Tabla1[[#This Row],[Cant]],Tabla1[[#This Row],[Cant]])</f>
        <v>-1</v>
      </c>
      <c r="Q8004" s="8">
        <f>DAY(Tabla1[[#This Row],[Date]])</f>
        <v>13</v>
      </c>
      <c r="R8004" s="8">
        <f>MONTH(Tabla1[[#This Row],[Date]])</f>
        <v>3</v>
      </c>
      <c r="S8004" s="8">
        <f>YEAR(Tabla1[[#This Row],[Date]])</f>
        <v>2023</v>
      </c>
    </row>
    <row r="8005" spans="1:19" x14ac:dyDescent="0.2">
      <c r="A8005">
        <v>7977</v>
      </c>
      <c r="B8005" s="1">
        <v>44998</v>
      </c>
      <c r="C8005" t="s">
        <v>260</v>
      </c>
      <c r="D8005" t="s">
        <v>332</v>
      </c>
      <c r="E8005">
        <v>1</v>
      </c>
      <c r="F8005" t="s">
        <v>225</v>
      </c>
      <c r="G8005" t="s">
        <v>860</v>
      </c>
      <c r="H8005" t="s">
        <v>313</v>
      </c>
      <c r="M8005" s="2">
        <v>1100</v>
      </c>
      <c r="N8005" s="2">
        <v>10000</v>
      </c>
      <c r="O8005" s="2">
        <f>IF(Tabla1[[#This Row],[Mov]]="VNT",Tabla1[[#This Row],[Sale]]-Tabla1[[#This Row],[Cost]],-Tabla1[[#This Row],[Cost]]*Tabla1[[#This Row],[Cant]])</f>
        <v>8900</v>
      </c>
      <c r="P8005" s="8">
        <f>IF(Tabla1[[#This Row],[Mov]]="VNT",-Tabla1[[#This Row],[Cant]],Tabla1[[#This Row],[Cant]])</f>
        <v>-1</v>
      </c>
      <c r="Q8005" s="8">
        <f>DAY(Tabla1[[#This Row],[Date]])</f>
        <v>13</v>
      </c>
      <c r="R8005" s="8">
        <f>MONTH(Tabla1[[#This Row],[Date]])</f>
        <v>3</v>
      </c>
      <c r="S8005" s="8">
        <f>YEAR(Tabla1[[#This Row],[Date]])</f>
        <v>2023</v>
      </c>
    </row>
    <row r="8006" spans="1:19" x14ac:dyDescent="0.2">
      <c r="A8006">
        <v>7978</v>
      </c>
      <c r="B8006" s="1">
        <v>44998</v>
      </c>
      <c r="C8006" t="s">
        <v>260</v>
      </c>
      <c r="D8006" t="s">
        <v>332</v>
      </c>
      <c r="E8006">
        <v>1</v>
      </c>
      <c r="F8006" t="s">
        <v>116</v>
      </c>
      <c r="G8006" t="s">
        <v>349</v>
      </c>
      <c r="H8006" t="s">
        <v>515</v>
      </c>
      <c r="M8006" s="2">
        <v>3270</v>
      </c>
      <c r="N8006" s="2">
        <v>3500</v>
      </c>
      <c r="O8006" s="2">
        <f>IF(Tabla1[[#This Row],[Mov]]="VNT",Tabla1[[#This Row],[Sale]]-Tabla1[[#This Row],[Cost]],-Tabla1[[#This Row],[Cost]]*Tabla1[[#This Row],[Cant]])</f>
        <v>230</v>
      </c>
      <c r="P8006" s="8">
        <f>IF(Tabla1[[#This Row],[Mov]]="VNT",-Tabla1[[#This Row],[Cant]],Tabla1[[#This Row],[Cant]])</f>
        <v>-1</v>
      </c>
      <c r="Q8006" s="8">
        <f>DAY(Tabla1[[#This Row],[Date]])</f>
        <v>13</v>
      </c>
      <c r="R8006" s="8">
        <f>MONTH(Tabla1[[#This Row],[Date]])</f>
        <v>3</v>
      </c>
      <c r="S8006" s="8">
        <f>YEAR(Tabla1[[#This Row],[Date]])</f>
        <v>2023</v>
      </c>
    </row>
    <row r="8007" spans="1:19" x14ac:dyDescent="0.2">
      <c r="A8007">
        <v>7979</v>
      </c>
      <c r="B8007" s="1">
        <v>44998</v>
      </c>
      <c r="C8007" t="s">
        <v>260</v>
      </c>
      <c r="D8007" t="s">
        <v>332</v>
      </c>
      <c r="E8007">
        <v>1</v>
      </c>
      <c r="F8007" t="s">
        <v>588</v>
      </c>
      <c r="G8007" t="s">
        <v>272</v>
      </c>
      <c r="H8007" t="s">
        <v>252</v>
      </c>
      <c r="M8007" s="2">
        <v>800</v>
      </c>
      <c r="N8007" s="2">
        <v>5000</v>
      </c>
      <c r="O8007" s="2">
        <f>IF(Tabla1[[#This Row],[Mov]]="VNT",Tabla1[[#This Row],[Sale]]-Tabla1[[#This Row],[Cost]],-Tabla1[[#This Row],[Cost]]*Tabla1[[#This Row],[Cant]])</f>
        <v>4200</v>
      </c>
      <c r="P8007" s="8">
        <f>IF(Tabla1[[#This Row],[Mov]]="VNT",-Tabla1[[#This Row],[Cant]],Tabla1[[#This Row],[Cant]])</f>
        <v>-1</v>
      </c>
      <c r="Q8007" s="8">
        <f>DAY(Tabla1[[#This Row],[Date]])</f>
        <v>13</v>
      </c>
      <c r="R8007" s="8">
        <f>MONTH(Tabla1[[#This Row],[Date]])</f>
        <v>3</v>
      </c>
      <c r="S8007" s="8">
        <f>YEAR(Tabla1[[#This Row],[Date]])</f>
        <v>2023</v>
      </c>
    </row>
    <row r="8008" spans="1:19" x14ac:dyDescent="0.2">
      <c r="A8008">
        <v>7980</v>
      </c>
      <c r="B8008" s="1">
        <v>44998</v>
      </c>
      <c r="C8008" t="s">
        <v>260</v>
      </c>
      <c r="D8008" t="s">
        <v>332</v>
      </c>
      <c r="E8008">
        <v>1</v>
      </c>
      <c r="F8008" t="s">
        <v>116</v>
      </c>
      <c r="G8008" t="s">
        <v>347</v>
      </c>
      <c r="H8008" t="s">
        <v>518</v>
      </c>
      <c r="M8008" s="2">
        <v>28971</v>
      </c>
      <c r="N8008" s="2">
        <v>31000</v>
      </c>
      <c r="O8008" s="2">
        <f>IF(Tabla1[[#This Row],[Mov]]="VNT",Tabla1[[#This Row],[Sale]]-Tabla1[[#This Row],[Cost]],-Tabla1[[#This Row],[Cost]]*Tabla1[[#This Row],[Cant]])</f>
        <v>2029</v>
      </c>
      <c r="P8008" s="8">
        <f>IF(Tabla1[[#This Row],[Mov]]="VNT",-Tabla1[[#This Row],[Cant]],Tabla1[[#This Row],[Cant]])</f>
        <v>-1</v>
      </c>
      <c r="Q8008" s="8">
        <f>DAY(Tabla1[[#This Row],[Date]])</f>
        <v>13</v>
      </c>
      <c r="R8008" s="8">
        <f>MONTH(Tabla1[[#This Row],[Date]])</f>
        <v>3</v>
      </c>
      <c r="S8008" s="8">
        <f>YEAR(Tabla1[[#This Row],[Date]])</f>
        <v>2023</v>
      </c>
    </row>
    <row r="8009" spans="1:19" x14ac:dyDescent="0.2">
      <c r="A8009">
        <v>7981</v>
      </c>
      <c r="B8009" s="1">
        <v>44998</v>
      </c>
      <c r="C8009" t="s">
        <v>260</v>
      </c>
      <c r="D8009" t="s">
        <v>332</v>
      </c>
      <c r="E8009">
        <v>1</v>
      </c>
      <c r="F8009" t="s">
        <v>116</v>
      </c>
      <c r="G8009" t="s">
        <v>347</v>
      </c>
      <c r="H8009" t="s">
        <v>519</v>
      </c>
      <c r="M8009" s="2">
        <v>934</v>
      </c>
      <c r="N8009" s="2">
        <v>1000</v>
      </c>
      <c r="O8009" s="2">
        <f>IF(Tabla1[[#This Row],[Mov]]="VNT",Tabla1[[#This Row],[Sale]]-Tabla1[[#This Row],[Cost]],-Tabla1[[#This Row],[Cost]]*Tabla1[[#This Row],[Cant]])</f>
        <v>66</v>
      </c>
      <c r="P8009" s="8">
        <f>IF(Tabla1[[#This Row],[Mov]]="VNT",-Tabla1[[#This Row],[Cant]],Tabla1[[#This Row],[Cant]])</f>
        <v>-1</v>
      </c>
      <c r="Q8009" s="8">
        <f>DAY(Tabla1[[#This Row],[Date]])</f>
        <v>13</v>
      </c>
      <c r="R8009" s="8">
        <f>MONTH(Tabla1[[#This Row],[Date]])</f>
        <v>3</v>
      </c>
      <c r="S8009" s="8">
        <f>YEAR(Tabla1[[#This Row],[Date]])</f>
        <v>2023</v>
      </c>
    </row>
    <row r="8010" spans="1:19" x14ac:dyDescent="0.2">
      <c r="A8010">
        <v>7982</v>
      </c>
      <c r="B8010" s="1">
        <v>44998</v>
      </c>
      <c r="C8010" t="s">
        <v>260</v>
      </c>
      <c r="D8010" t="s">
        <v>332</v>
      </c>
      <c r="E8010">
        <v>1</v>
      </c>
      <c r="F8010" t="s">
        <v>116</v>
      </c>
      <c r="G8010" t="s">
        <v>347</v>
      </c>
      <c r="H8010" t="s">
        <v>518</v>
      </c>
      <c r="M8010" s="2">
        <v>6074</v>
      </c>
      <c r="N8010" s="2">
        <v>6500</v>
      </c>
      <c r="O8010" s="2">
        <f>IF(Tabla1[[#This Row],[Mov]]="VNT",Tabla1[[#This Row],[Sale]]-Tabla1[[#This Row],[Cost]],-Tabla1[[#This Row],[Cost]]*Tabla1[[#This Row],[Cant]])</f>
        <v>426</v>
      </c>
      <c r="P8010" s="8">
        <f>IF(Tabla1[[#This Row],[Mov]]="VNT",-Tabla1[[#This Row],[Cant]],Tabla1[[#This Row],[Cant]])</f>
        <v>-1</v>
      </c>
      <c r="Q8010" s="8">
        <f>DAY(Tabla1[[#This Row],[Date]])</f>
        <v>13</v>
      </c>
      <c r="R8010" s="8">
        <f>MONTH(Tabla1[[#This Row],[Date]])</f>
        <v>3</v>
      </c>
      <c r="S8010" s="8">
        <f>YEAR(Tabla1[[#This Row],[Date]])</f>
        <v>2023</v>
      </c>
    </row>
    <row r="8011" spans="1:19" x14ac:dyDescent="0.2">
      <c r="A8011">
        <v>7983</v>
      </c>
      <c r="B8011" s="1">
        <v>44998</v>
      </c>
      <c r="C8011" t="s">
        <v>260</v>
      </c>
      <c r="D8011" t="s">
        <v>332</v>
      </c>
      <c r="E8011">
        <v>1</v>
      </c>
      <c r="F8011" t="s">
        <v>116</v>
      </c>
      <c r="G8011" t="s">
        <v>347</v>
      </c>
      <c r="H8011" t="s">
        <v>518</v>
      </c>
      <c r="M8011" s="2">
        <v>6074</v>
      </c>
      <c r="N8011" s="2">
        <v>6500</v>
      </c>
      <c r="O8011" s="2">
        <f>IF(Tabla1[[#This Row],[Mov]]="VNT",Tabla1[[#This Row],[Sale]]-Tabla1[[#This Row],[Cost]],-Tabla1[[#This Row],[Cost]]*Tabla1[[#This Row],[Cant]])</f>
        <v>426</v>
      </c>
      <c r="P8011" s="8">
        <f>IF(Tabla1[[#This Row],[Mov]]="VNT",-Tabla1[[#This Row],[Cant]],Tabla1[[#This Row],[Cant]])</f>
        <v>-1</v>
      </c>
      <c r="Q8011" s="8">
        <f>DAY(Tabla1[[#This Row],[Date]])</f>
        <v>13</v>
      </c>
      <c r="R8011" s="8">
        <f>MONTH(Tabla1[[#This Row],[Date]])</f>
        <v>3</v>
      </c>
      <c r="S8011" s="8">
        <f>YEAR(Tabla1[[#This Row],[Date]])</f>
        <v>2023</v>
      </c>
    </row>
    <row r="8012" spans="1:19" x14ac:dyDescent="0.2">
      <c r="A8012">
        <v>7984</v>
      </c>
      <c r="B8012" s="1">
        <v>44998</v>
      </c>
      <c r="C8012" t="s">
        <v>260</v>
      </c>
      <c r="D8012" t="s">
        <v>332</v>
      </c>
      <c r="E8012">
        <v>1</v>
      </c>
      <c r="F8012" t="s">
        <v>224</v>
      </c>
      <c r="G8012" t="s">
        <v>272</v>
      </c>
      <c r="H8012" t="s">
        <v>309</v>
      </c>
      <c r="M8012" s="2">
        <v>8000</v>
      </c>
      <c r="N8012" s="2">
        <v>20000</v>
      </c>
      <c r="O8012" s="2">
        <f>IF(Tabla1[[#This Row],[Mov]]="VNT",Tabla1[[#This Row],[Sale]]-Tabla1[[#This Row],[Cost]],-Tabla1[[#This Row],[Cost]]*Tabla1[[#This Row],[Cant]])</f>
        <v>12000</v>
      </c>
      <c r="P8012" s="8">
        <f>IF(Tabla1[[#This Row],[Mov]]="VNT",-Tabla1[[#This Row],[Cant]],Tabla1[[#This Row],[Cant]])</f>
        <v>-1</v>
      </c>
      <c r="Q8012" s="8">
        <f>DAY(Tabla1[[#This Row],[Date]])</f>
        <v>13</v>
      </c>
      <c r="R8012" s="8">
        <f>MONTH(Tabla1[[#This Row],[Date]])</f>
        <v>3</v>
      </c>
      <c r="S8012" s="8">
        <f>YEAR(Tabla1[[#This Row],[Date]])</f>
        <v>2023</v>
      </c>
    </row>
    <row r="8013" spans="1:19" x14ac:dyDescent="0.2">
      <c r="A8013">
        <v>7985</v>
      </c>
      <c r="B8013" s="1">
        <v>44998</v>
      </c>
      <c r="C8013" t="s">
        <v>260</v>
      </c>
      <c r="D8013" t="s">
        <v>332</v>
      </c>
      <c r="E8013">
        <v>1</v>
      </c>
      <c r="F8013" t="s">
        <v>15</v>
      </c>
      <c r="G8013" t="s">
        <v>2499</v>
      </c>
      <c r="H8013" t="s">
        <v>20</v>
      </c>
      <c r="M8013" s="2">
        <v>3000</v>
      </c>
      <c r="N8013" s="2">
        <v>10000</v>
      </c>
      <c r="O8013" s="2">
        <f>IF(Tabla1[[#This Row],[Mov]]="VNT",Tabla1[[#This Row],[Sale]]-Tabla1[[#This Row],[Cost]],-Tabla1[[#This Row],[Cost]]*Tabla1[[#This Row],[Cant]])</f>
        <v>7000</v>
      </c>
      <c r="P8013" s="8">
        <f>IF(Tabla1[[#This Row],[Mov]]="VNT",-Tabla1[[#This Row],[Cant]],Tabla1[[#This Row],[Cant]])</f>
        <v>-1</v>
      </c>
      <c r="Q8013" s="8">
        <f>DAY(Tabla1[[#This Row],[Date]])</f>
        <v>13</v>
      </c>
      <c r="R8013" s="8">
        <f>MONTH(Tabla1[[#This Row],[Date]])</f>
        <v>3</v>
      </c>
      <c r="S8013" s="8">
        <f>YEAR(Tabla1[[#This Row],[Date]])</f>
        <v>2023</v>
      </c>
    </row>
    <row r="8014" spans="1:19" x14ac:dyDescent="0.2">
      <c r="A8014">
        <v>7986</v>
      </c>
      <c r="B8014" s="1">
        <v>44998</v>
      </c>
      <c r="C8014" t="s">
        <v>260</v>
      </c>
      <c r="D8014" t="s">
        <v>332</v>
      </c>
      <c r="E8014">
        <v>1</v>
      </c>
      <c r="F8014" t="s">
        <v>458</v>
      </c>
      <c r="G8014" t="s">
        <v>284</v>
      </c>
      <c r="H8014" t="s">
        <v>2793</v>
      </c>
      <c r="M8014" s="2">
        <v>0</v>
      </c>
      <c r="N8014" s="2">
        <v>3000</v>
      </c>
      <c r="O8014" s="2">
        <f>IF(Tabla1[[#This Row],[Mov]]="VNT",Tabla1[[#This Row],[Sale]]-Tabla1[[#This Row],[Cost]],-Tabla1[[#This Row],[Cost]]*Tabla1[[#This Row],[Cant]])</f>
        <v>3000</v>
      </c>
      <c r="P8014" s="8">
        <f>IF(Tabla1[[#This Row],[Mov]]="VNT",-Tabla1[[#This Row],[Cant]],Tabla1[[#This Row],[Cant]])</f>
        <v>-1</v>
      </c>
      <c r="Q8014" s="8">
        <f>DAY(Tabla1[[#This Row],[Date]])</f>
        <v>13</v>
      </c>
      <c r="R8014" s="8">
        <f>MONTH(Tabla1[[#This Row],[Date]])</f>
        <v>3</v>
      </c>
      <c r="S8014" s="8">
        <f>YEAR(Tabla1[[#This Row],[Date]])</f>
        <v>2023</v>
      </c>
    </row>
    <row r="8015" spans="1:19" x14ac:dyDescent="0.2">
      <c r="A8015">
        <v>7987</v>
      </c>
      <c r="B8015" s="1">
        <v>44998</v>
      </c>
      <c r="C8015" t="s">
        <v>260</v>
      </c>
      <c r="D8015" t="s">
        <v>332</v>
      </c>
      <c r="E8015">
        <v>1</v>
      </c>
      <c r="F8015" t="s">
        <v>532</v>
      </c>
      <c r="G8015" t="s">
        <v>263</v>
      </c>
      <c r="H8015" t="s">
        <v>2223</v>
      </c>
      <c r="M8015" s="2">
        <v>40000</v>
      </c>
      <c r="N8015" s="2">
        <v>60000</v>
      </c>
      <c r="O8015" s="2">
        <f>IF(Tabla1[[#This Row],[Mov]]="VNT",Tabla1[[#This Row],[Sale]]-Tabla1[[#This Row],[Cost]],-Tabla1[[#This Row],[Cost]]*Tabla1[[#This Row],[Cant]])</f>
        <v>20000</v>
      </c>
      <c r="P8015" s="8">
        <f>IF(Tabla1[[#This Row],[Mov]]="VNT",-Tabla1[[#This Row],[Cant]],Tabla1[[#This Row],[Cant]])</f>
        <v>-1</v>
      </c>
      <c r="Q8015" s="8">
        <f>DAY(Tabla1[[#This Row],[Date]])</f>
        <v>13</v>
      </c>
      <c r="R8015" s="8">
        <f>MONTH(Tabla1[[#This Row],[Date]])</f>
        <v>3</v>
      </c>
      <c r="S8015" s="8">
        <f>YEAR(Tabla1[[#This Row],[Date]])</f>
        <v>2023</v>
      </c>
    </row>
    <row r="8016" spans="1:19" x14ac:dyDescent="0.2">
      <c r="A8016">
        <v>7988</v>
      </c>
      <c r="B8016" s="1">
        <v>44998</v>
      </c>
      <c r="C8016" t="s">
        <v>260</v>
      </c>
      <c r="D8016" t="s">
        <v>332</v>
      </c>
      <c r="E8016">
        <v>1</v>
      </c>
      <c r="F8016" t="s">
        <v>116</v>
      </c>
      <c r="G8016" t="s">
        <v>347</v>
      </c>
      <c r="H8016" t="s">
        <v>518</v>
      </c>
      <c r="M8016" s="2">
        <v>6074</v>
      </c>
      <c r="N8016" s="2">
        <v>6500</v>
      </c>
      <c r="O8016" s="2">
        <f>IF(Tabla1[[#This Row],[Mov]]="VNT",Tabla1[[#This Row],[Sale]]-Tabla1[[#This Row],[Cost]],-Tabla1[[#This Row],[Cost]]*Tabla1[[#This Row],[Cant]])</f>
        <v>426</v>
      </c>
      <c r="P8016" s="8">
        <f>IF(Tabla1[[#This Row],[Mov]]="VNT",-Tabla1[[#This Row],[Cant]],Tabla1[[#This Row],[Cant]])</f>
        <v>-1</v>
      </c>
      <c r="Q8016" s="8">
        <f>DAY(Tabla1[[#This Row],[Date]])</f>
        <v>13</v>
      </c>
      <c r="R8016" s="8">
        <f>MONTH(Tabla1[[#This Row],[Date]])</f>
        <v>3</v>
      </c>
      <c r="S8016" s="8">
        <f>YEAR(Tabla1[[#This Row],[Date]])</f>
        <v>2023</v>
      </c>
    </row>
    <row r="8017" spans="1:19" x14ac:dyDescent="0.2">
      <c r="A8017">
        <v>7989</v>
      </c>
      <c r="B8017" s="1">
        <v>44998</v>
      </c>
      <c r="C8017" t="s">
        <v>260</v>
      </c>
      <c r="D8017" t="s">
        <v>332</v>
      </c>
      <c r="E8017">
        <v>1</v>
      </c>
      <c r="F8017" t="s">
        <v>719</v>
      </c>
      <c r="G8017" t="s">
        <v>727</v>
      </c>
      <c r="H8017" t="s">
        <v>725</v>
      </c>
      <c r="M8017" s="2">
        <v>800</v>
      </c>
      <c r="N8017" s="2">
        <v>4000</v>
      </c>
      <c r="O8017" s="2">
        <f>IF(Tabla1[[#This Row],[Mov]]="VNT",Tabla1[[#This Row],[Sale]]-Tabla1[[#This Row],[Cost]],-Tabla1[[#This Row],[Cost]]*Tabla1[[#This Row],[Cant]])</f>
        <v>3200</v>
      </c>
      <c r="P8017" s="8">
        <f>IF(Tabla1[[#This Row],[Mov]]="VNT",-Tabla1[[#This Row],[Cant]],Tabla1[[#This Row],[Cant]])</f>
        <v>-1</v>
      </c>
      <c r="Q8017" s="8">
        <f>DAY(Tabla1[[#This Row],[Date]])</f>
        <v>13</v>
      </c>
      <c r="R8017" s="8">
        <f>MONTH(Tabla1[[#This Row],[Date]])</f>
        <v>3</v>
      </c>
      <c r="S8017" s="8">
        <f>YEAR(Tabla1[[#This Row],[Date]])</f>
        <v>2023</v>
      </c>
    </row>
    <row r="8018" spans="1:19" x14ac:dyDescent="0.2">
      <c r="A8018">
        <v>7990</v>
      </c>
      <c r="B8018" s="1">
        <v>44998</v>
      </c>
      <c r="C8018" t="s">
        <v>260</v>
      </c>
      <c r="D8018" t="s">
        <v>332</v>
      </c>
      <c r="E8018">
        <v>1</v>
      </c>
      <c r="F8018" t="s">
        <v>224</v>
      </c>
      <c r="G8018" t="s">
        <v>272</v>
      </c>
      <c r="H8018" t="s">
        <v>363</v>
      </c>
      <c r="M8018" s="2">
        <v>10000</v>
      </c>
      <c r="N8018" s="2">
        <v>20000</v>
      </c>
      <c r="O8018" s="2">
        <f>IF(Tabla1[[#This Row],[Mov]]="VNT",Tabla1[[#This Row],[Sale]]-Tabla1[[#This Row],[Cost]],-Tabla1[[#This Row],[Cost]]*Tabla1[[#This Row],[Cant]])</f>
        <v>10000</v>
      </c>
      <c r="P8018" s="8">
        <f>IF(Tabla1[[#This Row],[Mov]]="VNT",-Tabla1[[#This Row],[Cant]],Tabla1[[#This Row],[Cant]])</f>
        <v>-1</v>
      </c>
      <c r="Q8018" s="8">
        <f>DAY(Tabla1[[#This Row],[Date]])</f>
        <v>13</v>
      </c>
      <c r="R8018" s="8">
        <f>MONTH(Tabla1[[#This Row],[Date]])</f>
        <v>3</v>
      </c>
      <c r="S8018" s="8">
        <f>YEAR(Tabla1[[#This Row],[Date]])</f>
        <v>2023</v>
      </c>
    </row>
    <row r="8019" spans="1:19" x14ac:dyDescent="0.2">
      <c r="A8019">
        <v>7991</v>
      </c>
      <c r="B8019" s="1">
        <v>44998</v>
      </c>
      <c r="C8019" t="s">
        <v>260</v>
      </c>
      <c r="D8019" t="s">
        <v>332</v>
      </c>
      <c r="E8019">
        <v>1</v>
      </c>
      <c r="F8019" t="s">
        <v>342</v>
      </c>
      <c r="G8019" t="s">
        <v>272</v>
      </c>
      <c r="H8019" t="s">
        <v>363</v>
      </c>
      <c r="M8019" s="2">
        <v>900</v>
      </c>
      <c r="N8019" s="2">
        <v>10000</v>
      </c>
      <c r="O8019" s="2">
        <f>IF(Tabla1[[#This Row],[Mov]]="VNT",Tabla1[[#This Row],[Sale]]-Tabla1[[#This Row],[Cost]],-Tabla1[[#This Row],[Cost]]*Tabla1[[#This Row],[Cant]])</f>
        <v>9100</v>
      </c>
      <c r="P8019" s="8">
        <f>IF(Tabla1[[#This Row],[Mov]]="VNT",-Tabla1[[#This Row],[Cant]],Tabla1[[#This Row],[Cant]])</f>
        <v>-1</v>
      </c>
      <c r="Q8019" s="8">
        <f>DAY(Tabla1[[#This Row],[Date]])</f>
        <v>13</v>
      </c>
      <c r="R8019" s="8">
        <f>MONTH(Tabla1[[#This Row],[Date]])</f>
        <v>3</v>
      </c>
      <c r="S8019" s="8">
        <f>YEAR(Tabla1[[#This Row],[Date]])</f>
        <v>2023</v>
      </c>
    </row>
    <row r="8020" spans="1:19" x14ac:dyDescent="0.2">
      <c r="A8020">
        <v>7992</v>
      </c>
      <c r="B8020" s="1">
        <v>44998</v>
      </c>
      <c r="C8020" t="s">
        <v>260</v>
      </c>
      <c r="D8020" t="s">
        <v>332</v>
      </c>
      <c r="E8020">
        <v>1</v>
      </c>
      <c r="F8020" t="s">
        <v>116</v>
      </c>
      <c r="G8020" t="s">
        <v>347</v>
      </c>
      <c r="H8020" t="s">
        <v>518</v>
      </c>
      <c r="M8020" s="2">
        <v>6074</v>
      </c>
      <c r="N8020" s="2">
        <v>6500</v>
      </c>
      <c r="O8020" s="2">
        <f>IF(Tabla1[[#This Row],[Mov]]="VNT",Tabla1[[#This Row],[Sale]]-Tabla1[[#This Row],[Cost]],-Tabla1[[#This Row],[Cost]]*Tabla1[[#This Row],[Cant]])</f>
        <v>426</v>
      </c>
      <c r="P8020" s="8">
        <f>IF(Tabla1[[#This Row],[Mov]]="VNT",-Tabla1[[#This Row],[Cant]],Tabla1[[#This Row],[Cant]])</f>
        <v>-1</v>
      </c>
      <c r="Q8020" s="8">
        <f>DAY(Tabla1[[#This Row],[Date]])</f>
        <v>13</v>
      </c>
      <c r="R8020" s="8">
        <f>MONTH(Tabla1[[#This Row],[Date]])</f>
        <v>3</v>
      </c>
      <c r="S8020" s="8">
        <f>YEAR(Tabla1[[#This Row],[Date]])</f>
        <v>2023</v>
      </c>
    </row>
    <row r="8021" spans="1:19" x14ac:dyDescent="0.2">
      <c r="A8021">
        <v>7993</v>
      </c>
      <c r="B8021" s="1">
        <v>44998</v>
      </c>
      <c r="C8021" t="s">
        <v>260</v>
      </c>
      <c r="D8021" t="s">
        <v>332</v>
      </c>
      <c r="E8021">
        <v>1</v>
      </c>
      <c r="F8021" t="s">
        <v>116</v>
      </c>
      <c r="G8021" t="s">
        <v>347</v>
      </c>
      <c r="H8021" t="s">
        <v>518</v>
      </c>
      <c r="M8021" s="2">
        <v>6074</v>
      </c>
      <c r="N8021" s="2">
        <v>6500</v>
      </c>
      <c r="O8021" s="2">
        <f>IF(Tabla1[[#This Row],[Mov]]="VNT",Tabla1[[#This Row],[Sale]]-Tabla1[[#This Row],[Cost]],-Tabla1[[#This Row],[Cost]]*Tabla1[[#This Row],[Cant]])</f>
        <v>426</v>
      </c>
      <c r="P8021" s="8">
        <f>IF(Tabla1[[#This Row],[Mov]]="VNT",-Tabla1[[#This Row],[Cant]],Tabla1[[#This Row],[Cant]])</f>
        <v>-1</v>
      </c>
      <c r="Q8021" s="8">
        <f>DAY(Tabla1[[#This Row],[Date]])</f>
        <v>13</v>
      </c>
      <c r="R8021" s="8">
        <f>MONTH(Tabla1[[#This Row],[Date]])</f>
        <v>3</v>
      </c>
      <c r="S8021" s="8">
        <f>YEAR(Tabla1[[#This Row],[Date]])</f>
        <v>2023</v>
      </c>
    </row>
    <row r="8022" spans="1:19" x14ac:dyDescent="0.2">
      <c r="A8022">
        <v>7994</v>
      </c>
      <c r="B8022" s="1">
        <v>44999</v>
      </c>
      <c r="C8022" t="s">
        <v>260</v>
      </c>
      <c r="D8022" t="s">
        <v>332</v>
      </c>
      <c r="E8022">
        <v>1</v>
      </c>
      <c r="F8022" t="s">
        <v>628</v>
      </c>
      <c r="G8022" t="s">
        <v>266</v>
      </c>
      <c r="H8022" t="s">
        <v>1699</v>
      </c>
      <c r="M8022" s="2">
        <v>6000</v>
      </c>
      <c r="N8022" s="2">
        <v>12000</v>
      </c>
      <c r="O8022" s="2">
        <f>IF(Tabla1[[#This Row],[Mov]]="VNT",Tabla1[[#This Row],[Sale]]-Tabla1[[#This Row],[Cost]],-Tabla1[[#This Row],[Cost]]*Tabla1[[#This Row],[Cant]])</f>
        <v>6000</v>
      </c>
      <c r="P8022" s="8">
        <f>IF(Tabla1[[#This Row],[Mov]]="VNT",-Tabla1[[#This Row],[Cant]],Tabla1[[#This Row],[Cant]])</f>
        <v>-1</v>
      </c>
      <c r="Q8022" s="8">
        <f>DAY(Tabla1[[#This Row],[Date]])</f>
        <v>14</v>
      </c>
      <c r="R8022" s="8">
        <f>MONTH(Tabla1[[#This Row],[Date]])</f>
        <v>3</v>
      </c>
      <c r="S8022" s="8">
        <f>YEAR(Tabla1[[#This Row],[Date]])</f>
        <v>2023</v>
      </c>
    </row>
    <row r="8023" spans="1:19" x14ac:dyDescent="0.2">
      <c r="A8023">
        <v>7995</v>
      </c>
      <c r="B8023" s="1">
        <v>44999</v>
      </c>
      <c r="C8023" t="s">
        <v>260</v>
      </c>
      <c r="D8023" t="s">
        <v>332</v>
      </c>
      <c r="E8023">
        <v>1</v>
      </c>
      <c r="F8023" t="s">
        <v>116</v>
      </c>
      <c r="G8023" t="s">
        <v>347</v>
      </c>
      <c r="H8023" t="s">
        <v>518</v>
      </c>
      <c r="M8023" s="2">
        <v>10279</v>
      </c>
      <c r="N8023" s="2">
        <v>11000</v>
      </c>
      <c r="O8023" s="2">
        <f>IF(Tabla1[[#This Row],[Mov]]="VNT",Tabla1[[#This Row],[Sale]]-Tabla1[[#This Row],[Cost]],-Tabla1[[#This Row],[Cost]]*Tabla1[[#This Row],[Cant]])</f>
        <v>721</v>
      </c>
      <c r="P8023" s="8">
        <f>IF(Tabla1[[#This Row],[Mov]]="VNT",-Tabla1[[#This Row],[Cant]],Tabla1[[#This Row],[Cant]])</f>
        <v>-1</v>
      </c>
      <c r="Q8023" s="8">
        <f>DAY(Tabla1[[#This Row],[Date]])</f>
        <v>14</v>
      </c>
      <c r="R8023" s="8">
        <f>MONTH(Tabla1[[#This Row],[Date]])</f>
        <v>3</v>
      </c>
      <c r="S8023" s="8">
        <f>YEAR(Tabla1[[#This Row],[Date]])</f>
        <v>2023</v>
      </c>
    </row>
    <row r="8024" spans="1:19" x14ac:dyDescent="0.2">
      <c r="A8024">
        <v>7996</v>
      </c>
      <c r="B8024" s="1">
        <v>44999</v>
      </c>
      <c r="C8024" t="s">
        <v>260</v>
      </c>
      <c r="D8024" t="s">
        <v>332</v>
      </c>
      <c r="E8024">
        <v>1</v>
      </c>
      <c r="F8024" t="s">
        <v>116</v>
      </c>
      <c r="G8024" t="s">
        <v>600</v>
      </c>
      <c r="H8024" t="s">
        <v>811</v>
      </c>
      <c r="M8024" s="2">
        <v>1868</v>
      </c>
      <c r="N8024" s="2">
        <v>2000</v>
      </c>
      <c r="O8024" s="2">
        <f>IF(Tabla1[[#This Row],[Mov]]="VNT",Tabla1[[#This Row],[Sale]]-Tabla1[[#This Row],[Cost]],-Tabla1[[#This Row],[Cost]]*Tabla1[[#This Row],[Cant]])</f>
        <v>132</v>
      </c>
      <c r="P8024" s="8">
        <f>IF(Tabla1[[#This Row],[Mov]]="VNT",-Tabla1[[#This Row],[Cant]],Tabla1[[#This Row],[Cant]])</f>
        <v>-1</v>
      </c>
      <c r="Q8024" s="8">
        <f>DAY(Tabla1[[#This Row],[Date]])</f>
        <v>14</v>
      </c>
      <c r="R8024" s="8">
        <f>MONTH(Tabla1[[#This Row],[Date]])</f>
        <v>3</v>
      </c>
      <c r="S8024" s="8">
        <f>YEAR(Tabla1[[#This Row],[Date]])</f>
        <v>2023</v>
      </c>
    </row>
    <row r="8025" spans="1:19" x14ac:dyDescent="0.2">
      <c r="A8025">
        <v>7997</v>
      </c>
      <c r="B8025" s="1">
        <v>44999</v>
      </c>
      <c r="C8025" t="s">
        <v>260</v>
      </c>
      <c r="D8025" t="s">
        <v>332</v>
      </c>
      <c r="E8025">
        <v>1</v>
      </c>
      <c r="F8025" t="s">
        <v>224</v>
      </c>
      <c r="G8025" t="s">
        <v>1202</v>
      </c>
      <c r="H8025" t="s">
        <v>1875</v>
      </c>
      <c r="M8025" s="2">
        <v>10000</v>
      </c>
      <c r="N8025" s="2">
        <v>20000</v>
      </c>
      <c r="O8025" s="2">
        <f>IF(Tabla1[[#This Row],[Mov]]="VNT",Tabla1[[#This Row],[Sale]]-Tabla1[[#This Row],[Cost]],-Tabla1[[#This Row],[Cost]]*Tabla1[[#This Row],[Cant]])</f>
        <v>10000</v>
      </c>
      <c r="P8025" s="8">
        <f>IF(Tabla1[[#This Row],[Mov]]="VNT",-Tabla1[[#This Row],[Cant]],Tabla1[[#This Row],[Cant]])</f>
        <v>-1</v>
      </c>
      <c r="Q8025" s="8">
        <f>DAY(Tabla1[[#This Row],[Date]])</f>
        <v>14</v>
      </c>
      <c r="R8025" s="8">
        <f>MONTH(Tabla1[[#This Row],[Date]])</f>
        <v>3</v>
      </c>
      <c r="S8025" s="8">
        <f>YEAR(Tabla1[[#This Row],[Date]])</f>
        <v>2023</v>
      </c>
    </row>
    <row r="8026" spans="1:19" x14ac:dyDescent="0.2">
      <c r="A8026">
        <v>7998</v>
      </c>
      <c r="B8026" s="1">
        <v>44999</v>
      </c>
      <c r="C8026" t="s">
        <v>260</v>
      </c>
      <c r="D8026" t="s">
        <v>332</v>
      </c>
      <c r="E8026">
        <v>1</v>
      </c>
      <c r="F8026" t="s">
        <v>225</v>
      </c>
      <c r="G8026" t="s">
        <v>1202</v>
      </c>
      <c r="H8026" t="s">
        <v>1875</v>
      </c>
      <c r="M8026" s="2">
        <v>1100</v>
      </c>
      <c r="N8026" s="2">
        <v>10000</v>
      </c>
      <c r="O8026" s="2">
        <f>IF(Tabla1[[#This Row],[Mov]]="VNT",Tabla1[[#This Row],[Sale]]-Tabla1[[#This Row],[Cost]],-Tabla1[[#This Row],[Cost]]*Tabla1[[#This Row],[Cant]])</f>
        <v>8900</v>
      </c>
      <c r="P8026" s="8">
        <f>IF(Tabla1[[#This Row],[Mov]]="VNT",-Tabla1[[#This Row],[Cant]],Tabla1[[#This Row],[Cant]])</f>
        <v>-1</v>
      </c>
      <c r="Q8026" s="8">
        <f>DAY(Tabla1[[#This Row],[Date]])</f>
        <v>14</v>
      </c>
      <c r="R8026" s="8">
        <f>MONTH(Tabla1[[#This Row],[Date]])</f>
        <v>3</v>
      </c>
      <c r="S8026" s="8">
        <f>YEAR(Tabla1[[#This Row],[Date]])</f>
        <v>2023</v>
      </c>
    </row>
    <row r="8027" spans="1:19" x14ac:dyDescent="0.2">
      <c r="A8027">
        <v>7999</v>
      </c>
      <c r="B8027" s="1">
        <v>44999</v>
      </c>
      <c r="C8027" t="s">
        <v>260</v>
      </c>
      <c r="D8027" t="s">
        <v>332</v>
      </c>
      <c r="E8027">
        <v>1</v>
      </c>
      <c r="F8027" t="s">
        <v>365</v>
      </c>
      <c r="G8027" t="s">
        <v>366</v>
      </c>
      <c r="H8027" t="s">
        <v>372</v>
      </c>
      <c r="M8027" s="2">
        <v>10500</v>
      </c>
      <c r="N8027" s="2">
        <v>25000</v>
      </c>
      <c r="O8027" s="2">
        <f>IF(Tabla1[[#This Row],[Mov]]="VNT",Tabla1[[#This Row],[Sale]]-Tabla1[[#This Row],[Cost]],-Tabla1[[#This Row],[Cost]]*Tabla1[[#This Row],[Cant]])</f>
        <v>14500</v>
      </c>
      <c r="P8027" s="8">
        <f>IF(Tabla1[[#This Row],[Mov]]="VNT",-Tabla1[[#This Row],[Cant]],Tabla1[[#This Row],[Cant]])</f>
        <v>-1</v>
      </c>
      <c r="Q8027" s="8">
        <f>DAY(Tabla1[[#This Row],[Date]])</f>
        <v>14</v>
      </c>
      <c r="R8027" s="8">
        <f>MONTH(Tabla1[[#This Row],[Date]])</f>
        <v>3</v>
      </c>
      <c r="S8027" s="8">
        <f>YEAR(Tabla1[[#This Row],[Date]])</f>
        <v>2023</v>
      </c>
    </row>
    <row r="8028" spans="1:19" x14ac:dyDescent="0.2">
      <c r="A8028">
        <v>8000</v>
      </c>
      <c r="B8028" s="1">
        <v>44999</v>
      </c>
      <c r="C8028" t="s">
        <v>260</v>
      </c>
      <c r="D8028" t="s">
        <v>332</v>
      </c>
      <c r="E8028">
        <v>1</v>
      </c>
      <c r="F8028" t="s">
        <v>458</v>
      </c>
      <c r="G8028" t="s">
        <v>266</v>
      </c>
      <c r="H8028" t="s">
        <v>2794</v>
      </c>
      <c r="M8028" s="2">
        <v>0</v>
      </c>
      <c r="N8028" s="2">
        <v>12000</v>
      </c>
      <c r="O8028" s="2">
        <f>IF(Tabla1[[#This Row],[Mov]]="VNT",Tabla1[[#This Row],[Sale]]-Tabla1[[#This Row],[Cost]],-Tabla1[[#This Row],[Cost]]*Tabla1[[#This Row],[Cant]])</f>
        <v>12000</v>
      </c>
      <c r="P8028" s="8">
        <f>IF(Tabla1[[#This Row],[Mov]]="VNT",-Tabla1[[#This Row],[Cant]],Tabla1[[#This Row],[Cant]])</f>
        <v>-1</v>
      </c>
      <c r="Q8028" s="8">
        <f>DAY(Tabla1[[#This Row],[Date]])</f>
        <v>14</v>
      </c>
      <c r="R8028" s="8">
        <f>MONTH(Tabla1[[#This Row],[Date]])</f>
        <v>3</v>
      </c>
      <c r="S8028" s="8">
        <f>YEAR(Tabla1[[#This Row],[Date]])</f>
        <v>2023</v>
      </c>
    </row>
    <row r="8029" spans="1:19" x14ac:dyDescent="0.2">
      <c r="A8029">
        <v>8001</v>
      </c>
      <c r="B8029" s="1">
        <v>44999</v>
      </c>
      <c r="C8029" t="s">
        <v>260</v>
      </c>
      <c r="D8029" t="s">
        <v>332</v>
      </c>
      <c r="E8029">
        <v>1</v>
      </c>
      <c r="F8029" t="s">
        <v>476</v>
      </c>
      <c r="G8029" t="s">
        <v>266</v>
      </c>
      <c r="H8029" t="s">
        <v>2704</v>
      </c>
      <c r="M8029" s="2">
        <v>1800</v>
      </c>
      <c r="N8029" s="2">
        <v>5000</v>
      </c>
      <c r="O8029" s="2">
        <f>IF(Tabla1[[#This Row],[Mov]]="VNT",Tabla1[[#This Row],[Sale]]-Tabla1[[#This Row],[Cost]],-Tabla1[[#This Row],[Cost]]*Tabla1[[#This Row],[Cant]])</f>
        <v>3200</v>
      </c>
      <c r="P8029" s="8">
        <f>IF(Tabla1[[#This Row],[Mov]]="VNT",-Tabla1[[#This Row],[Cant]],Tabla1[[#This Row],[Cant]])</f>
        <v>-1</v>
      </c>
      <c r="Q8029" s="8">
        <f>DAY(Tabla1[[#This Row],[Date]])</f>
        <v>14</v>
      </c>
      <c r="R8029" s="8">
        <f>MONTH(Tabla1[[#This Row],[Date]])</f>
        <v>3</v>
      </c>
      <c r="S8029" s="8">
        <f>YEAR(Tabla1[[#This Row],[Date]])</f>
        <v>2023</v>
      </c>
    </row>
    <row r="8030" spans="1:19" x14ac:dyDescent="0.2">
      <c r="A8030">
        <v>8002</v>
      </c>
      <c r="B8030" s="1">
        <v>44999</v>
      </c>
      <c r="C8030" t="s">
        <v>260</v>
      </c>
      <c r="D8030" t="s">
        <v>332</v>
      </c>
      <c r="E8030">
        <v>1</v>
      </c>
      <c r="F8030" t="s">
        <v>116</v>
      </c>
      <c r="G8030" t="s">
        <v>347</v>
      </c>
      <c r="H8030" t="s">
        <v>518</v>
      </c>
      <c r="M8030" s="2">
        <v>6074</v>
      </c>
      <c r="N8030" s="2">
        <v>6500</v>
      </c>
      <c r="O8030" s="2">
        <f>IF(Tabla1[[#This Row],[Mov]]="VNT",Tabla1[[#This Row],[Sale]]-Tabla1[[#This Row],[Cost]],-Tabla1[[#This Row],[Cost]]*Tabla1[[#This Row],[Cant]])</f>
        <v>426</v>
      </c>
      <c r="P8030" s="8">
        <f>IF(Tabla1[[#This Row],[Mov]]="VNT",-Tabla1[[#This Row],[Cant]],Tabla1[[#This Row],[Cant]])</f>
        <v>-1</v>
      </c>
      <c r="Q8030" s="8">
        <f>DAY(Tabla1[[#This Row],[Date]])</f>
        <v>14</v>
      </c>
      <c r="R8030" s="8">
        <f>MONTH(Tabla1[[#This Row],[Date]])</f>
        <v>3</v>
      </c>
      <c r="S8030" s="8">
        <f>YEAR(Tabla1[[#This Row],[Date]])</f>
        <v>2023</v>
      </c>
    </row>
    <row r="8031" spans="1:19" x14ac:dyDescent="0.2">
      <c r="A8031">
        <v>8003</v>
      </c>
      <c r="B8031" s="1">
        <v>44999</v>
      </c>
      <c r="C8031" t="s">
        <v>260</v>
      </c>
      <c r="D8031" t="s">
        <v>332</v>
      </c>
      <c r="E8031">
        <v>1</v>
      </c>
      <c r="F8031" t="s">
        <v>365</v>
      </c>
      <c r="G8031" t="s">
        <v>943</v>
      </c>
      <c r="H8031" t="s">
        <v>994</v>
      </c>
      <c r="M8031" s="2">
        <v>4000</v>
      </c>
      <c r="N8031" s="2">
        <v>9000</v>
      </c>
      <c r="O8031" s="2">
        <f>IF(Tabla1[[#This Row],[Mov]]="VNT",Tabla1[[#This Row],[Sale]]-Tabla1[[#This Row],[Cost]],-Tabla1[[#This Row],[Cost]]*Tabla1[[#This Row],[Cant]])</f>
        <v>5000</v>
      </c>
      <c r="P8031" s="8">
        <f>IF(Tabla1[[#This Row],[Mov]]="VNT",-Tabla1[[#This Row],[Cant]],Tabla1[[#This Row],[Cant]])</f>
        <v>-1</v>
      </c>
      <c r="Q8031" s="8">
        <f>DAY(Tabla1[[#This Row],[Date]])</f>
        <v>14</v>
      </c>
      <c r="R8031" s="8">
        <f>MONTH(Tabla1[[#This Row],[Date]])</f>
        <v>3</v>
      </c>
      <c r="S8031" s="8">
        <f>YEAR(Tabla1[[#This Row],[Date]])</f>
        <v>2023</v>
      </c>
    </row>
    <row r="8032" spans="1:19" x14ac:dyDescent="0.2">
      <c r="A8032">
        <v>8004</v>
      </c>
      <c r="B8032" s="1">
        <v>44999</v>
      </c>
      <c r="C8032" t="s">
        <v>260</v>
      </c>
      <c r="D8032" t="s">
        <v>332</v>
      </c>
      <c r="E8032">
        <v>1</v>
      </c>
      <c r="F8032" t="s">
        <v>458</v>
      </c>
      <c r="G8032" t="s">
        <v>266</v>
      </c>
      <c r="H8032" t="s">
        <v>2795</v>
      </c>
      <c r="M8032" s="2">
        <v>0</v>
      </c>
      <c r="N8032" s="2">
        <v>3000</v>
      </c>
      <c r="O8032" s="2">
        <f>IF(Tabla1[[#This Row],[Mov]]="VNT",Tabla1[[#This Row],[Sale]]-Tabla1[[#This Row],[Cost]],-Tabla1[[#This Row],[Cost]]*Tabla1[[#This Row],[Cant]])</f>
        <v>3000</v>
      </c>
      <c r="P8032" s="8">
        <f>IF(Tabla1[[#This Row],[Mov]]="VNT",-Tabla1[[#This Row],[Cant]],Tabla1[[#This Row],[Cant]])</f>
        <v>-1</v>
      </c>
      <c r="Q8032" s="8">
        <f>DAY(Tabla1[[#This Row],[Date]])</f>
        <v>14</v>
      </c>
      <c r="R8032" s="8">
        <f>MONTH(Tabla1[[#This Row],[Date]])</f>
        <v>3</v>
      </c>
      <c r="S8032" s="8">
        <f>YEAR(Tabla1[[#This Row],[Date]])</f>
        <v>2023</v>
      </c>
    </row>
    <row r="8033" spans="1:19" x14ac:dyDescent="0.2">
      <c r="A8033">
        <v>8005</v>
      </c>
      <c r="B8033" s="1">
        <v>44999</v>
      </c>
      <c r="C8033" t="s">
        <v>260</v>
      </c>
      <c r="D8033" t="s">
        <v>332</v>
      </c>
      <c r="E8033">
        <v>1</v>
      </c>
      <c r="F8033" t="s">
        <v>719</v>
      </c>
      <c r="G8033" t="s">
        <v>727</v>
      </c>
      <c r="H8033" t="s">
        <v>726</v>
      </c>
      <c r="M8033" s="2">
        <v>1000</v>
      </c>
      <c r="N8033" s="2">
        <v>4000</v>
      </c>
      <c r="O8033" s="2">
        <f>IF(Tabla1[[#This Row],[Mov]]="VNT",Tabla1[[#This Row],[Sale]]-Tabla1[[#This Row],[Cost]],-Tabla1[[#This Row],[Cost]]*Tabla1[[#This Row],[Cant]])</f>
        <v>3000</v>
      </c>
      <c r="P8033" s="8">
        <f>IF(Tabla1[[#This Row],[Mov]]="VNT",-Tabla1[[#This Row],[Cant]],Tabla1[[#This Row],[Cant]])</f>
        <v>-1</v>
      </c>
      <c r="Q8033" s="8">
        <f>DAY(Tabla1[[#This Row],[Date]])</f>
        <v>14</v>
      </c>
      <c r="R8033" s="8">
        <f>MONTH(Tabla1[[#This Row],[Date]])</f>
        <v>3</v>
      </c>
      <c r="S8033" s="8">
        <f>YEAR(Tabla1[[#This Row],[Date]])</f>
        <v>2023</v>
      </c>
    </row>
    <row r="8034" spans="1:19" x14ac:dyDescent="0.2">
      <c r="A8034">
        <v>8006</v>
      </c>
      <c r="B8034" s="1">
        <v>44999</v>
      </c>
      <c r="C8034" t="s">
        <v>260</v>
      </c>
      <c r="D8034" t="s">
        <v>332</v>
      </c>
      <c r="E8034">
        <v>1</v>
      </c>
      <c r="F8034" t="s">
        <v>365</v>
      </c>
      <c r="G8034" t="s">
        <v>943</v>
      </c>
      <c r="H8034" t="s">
        <v>994</v>
      </c>
      <c r="M8034" s="2">
        <v>4000</v>
      </c>
      <c r="N8034" s="2">
        <v>9000</v>
      </c>
      <c r="O8034" s="2">
        <f>IF(Tabla1[[#This Row],[Mov]]="VNT",Tabla1[[#This Row],[Sale]]-Tabla1[[#This Row],[Cost]],-Tabla1[[#This Row],[Cost]]*Tabla1[[#This Row],[Cant]])</f>
        <v>5000</v>
      </c>
      <c r="P8034" s="8">
        <f>IF(Tabla1[[#This Row],[Mov]]="VNT",-Tabla1[[#This Row],[Cant]],Tabla1[[#This Row],[Cant]])</f>
        <v>-1</v>
      </c>
      <c r="Q8034" s="8">
        <f>DAY(Tabla1[[#This Row],[Date]])</f>
        <v>14</v>
      </c>
      <c r="R8034" s="8">
        <f>MONTH(Tabla1[[#This Row],[Date]])</f>
        <v>3</v>
      </c>
      <c r="S8034" s="8">
        <f>YEAR(Tabla1[[#This Row],[Date]])</f>
        <v>2023</v>
      </c>
    </row>
    <row r="8035" spans="1:19" x14ac:dyDescent="0.2">
      <c r="A8035">
        <v>8007</v>
      </c>
      <c r="B8035" s="1">
        <v>44999</v>
      </c>
      <c r="C8035" t="s">
        <v>260</v>
      </c>
      <c r="D8035" t="s">
        <v>332</v>
      </c>
      <c r="E8035">
        <v>1</v>
      </c>
      <c r="F8035" t="s">
        <v>365</v>
      </c>
      <c r="G8035" t="s">
        <v>943</v>
      </c>
      <c r="H8035" t="s">
        <v>2796</v>
      </c>
      <c r="M8035" s="2">
        <v>4000</v>
      </c>
      <c r="N8035" s="2">
        <v>9000</v>
      </c>
      <c r="O8035" s="2">
        <f>IF(Tabla1[[#This Row],[Mov]]="VNT",Tabla1[[#This Row],[Sale]]-Tabla1[[#This Row],[Cost]],-Tabla1[[#This Row],[Cost]]*Tabla1[[#This Row],[Cant]])</f>
        <v>5000</v>
      </c>
      <c r="P8035" s="8">
        <f>IF(Tabla1[[#This Row],[Mov]]="VNT",-Tabla1[[#This Row],[Cant]],Tabla1[[#This Row],[Cant]])</f>
        <v>-1</v>
      </c>
      <c r="Q8035" s="8">
        <f>DAY(Tabla1[[#This Row],[Date]])</f>
        <v>14</v>
      </c>
      <c r="R8035" s="8">
        <f>MONTH(Tabla1[[#This Row],[Date]])</f>
        <v>3</v>
      </c>
      <c r="S8035" s="8">
        <f>YEAR(Tabla1[[#This Row],[Date]])</f>
        <v>2023</v>
      </c>
    </row>
    <row r="8036" spans="1:19" x14ac:dyDescent="0.2">
      <c r="A8036">
        <v>8008</v>
      </c>
      <c r="B8036" s="1">
        <v>44999</v>
      </c>
      <c r="C8036" t="s">
        <v>260</v>
      </c>
      <c r="D8036" t="s">
        <v>332</v>
      </c>
      <c r="E8036">
        <v>1</v>
      </c>
      <c r="F8036" t="s">
        <v>365</v>
      </c>
      <c r="G8036" t="s">
        <v>943</v>
      </c>
      <c r="H8036" t="s">
        <v>2797</v>
      </c>
      <c r="M8036" s="2">
        <v>4000</v>
      </c>
      <c r="N8036" s="2">
        <v>9000</v>
      </c>
      <c r="O8036" s="2">
        <f>IF(Tabla1[[#This Row],[Mov]]="VNT",Tabla1[[#This Row],[Sale]]-Tabla1[[#This Row],[Cost]],-Tabla1[[#This Row],[Cost]]*Tabla1[[#This Row],[Cant]])</f>
        <v>5000</v>
      </c>
      <c r="P8036" s="8">
        <f>IF(Tabla1[[#This Row],[Mov]]="VNT",-Tabla1[[#This Row],[Cant]],Tabla1[[#This Row],[Cant]])</f>
        <v>-1</v>
      </c>
      <c r="Q8036" s="8">
        <f>DAY(Tabla1[[#This Row],[Date]])</f>
        <v>14</v>
      </c>
      <c r="R8036" s="8">
        <f>MONTH(Tabla1[[#This Row],[Date]])</f>
        <v>3</v>
      </c>
      <c r="S8036" s="8">
        <f>YEAR(Tabla1[[#This Row],[Date]])</f>
        <v>2023</v>
      </c>
    </row>
    <row r="8037" spans="1:19" x14ac:dyDescent="0.2">
      <c r="A8037">
        <v>8009</v>
      </c>
      <c r="B8037" s="1">
        <v>44999</v>
      </c>
      <c r="C8037" t="s">
        <v>260</v>
      </c>
      <c r="D8037" t="s">
        <v>332</v>
      </c>
      <c r="E8037">
        <v>1</v>
      </c>
      <c r="F8037" t="s">
        <v>116</v>
      </c>
      <c r="G8037" t="s">
        <v>347</v>
      </c>
      <c r="H8037" t="s">
        <v>518</v>
      </c>
      <c r="M8037" s="2">
        <v>3270</v>
      </c>
      <c r="N8037" s="2">
        <v>3500</v>
      </c>
      <c r="O8037" s="2">
        <f>IF(Tabla1[[#This Row],[Mov]]="VNT",Tabla1[[#This Row],[Sale]]-Tabla1[[#This Row],[Cost]],-Tabla1[[#This Row],[Cost]]*Tabla1[[#This Row],[Cant]])</f>
        <v>230</v>
      </c>
      <c r="P8037" s="8">
        <f>IF(Tabla1[[#This Row],[Mov]]="VNT",-Tabla1[[#This Row],[Cant]],Tabla1[[#This Row],[Cant]])</f>
        <v>-1</v>
      </c>
      <c r="Q8037" s="8">
        <f>DAY(Tabla1[[#This Row],[Date]])</f>
        <v>14</v>
      </c>
      <c r="R8037" s="8">
        <f>MONTH(Tabla1[[#This Row],[Date]])</f>
        <v>3</v>
      </c>
      <c r="S8037" s="8">
        <f>YEAR(Tabla1[[#This Row],[Date]])</f>
        <v>2023</v>
      </c>
    </row>
    <row r="8038" spans="1:19" x14ac:dyDescent="0.2">
      <c r="A8038">
        <v>8010</v>
      </c>
      <c r="B8038" s="1">
        <v>44999</v>
      </c>
      <c r="C8038" t="s">
        <v>260</v>
      </c>
      <c r="D8038" t="s">
        <v>332</v>
      </c>
      <c r="E8038">
        <v>1</v>
      </c>
      <c r="F8038" t="s">
        <v>116</v>
      </c>
      <c r="G8038" t="s">
        <v>347</v>
      </c>
      <c r="H8038" t="s">
        <v>518</v>
      </c>
      <c r="M8038" s="2">
        <v>3270</v>
      </c>
      <c r="N8038" s="2">
        <v>3500</v>
      </c>
      <c r="O8038" s="2">
        <f>IF(Tabla1[[#This Row],[Mov]]="VNT",Tabla1[[#This Row],[Sale]]-Tabla1[[#This Row],[Cost]],-Tabla1[[#This Row],[Cost]]*Tabla1[[#This Row],[Cant]])</f>
        <v>230</v>
      </c>
      <c r="P8038" s="8">
        <f>IF(Tabla1[[#This Row],[Mov]]="VNT",-Tabla1[[#This Row],[Cant]],Tabla1[[#This Row],[Cant]])</f>
        <v>-1</v>
      </c>
      <c r="Q8038" s="8">
        <f>DAY(Tabla1[[#This Row],[Date]])</f>
        <v>14</v>
      </c>
      <c r="R8038" s="8">
        <f>MONTH(Tabla1[[#This Row],[Date]])</f>
        <v>3</v>
      </c>
      <c r="S8038" s="8">
        <f>YEAR(Tabla1[[#This Row],[Date]])</f>
        <v>2023</v>
      </c>
    </row>
    <row r="8039" spans="1:19" x14ac:dyDescent="0.2">
      <c r="A8039">
        <v>8011</v>
      </c>
      <c r="B8039" s="1">
        <v>44999</v>
      </c>
      <c r="C8039" t="s">
        <v>260</v>
      </c>
      <c r="D8039" t="s">
        <v>332</v>
      </c>
      <c r="E8039">
        <v>1</v>
      </c>
      <c r="F8039" t="s">
        <v>116</v>
      </c>
      <c r="G8039" t="s">
        <v>347</v>
      </c>
      <c r="H8039" t="s">
        <v>518</v>
      </c>
      <c r="M8039" s="2">
        <v>6074</v>
      </c>
      <c r="N8039" s="2">
        <v>6500</v>
      </c>
      <c r="O8039" s="2">
        <f>IF(Tabla1[[#This Row],[Mov]]="VNT",Tabla1[[#This Row],[Sale]]-Tabla1[[#This Row],[Cost]],-Tabla1[[#This Row],[Cost]]*Tabla1[[#This Row],[Cant]])</f>
        <v>426</v>
      </c>
      <c r="P8039" s="8">
        <f>IF(Tabla1[[#This Row],[Mov]]="VNT",-Tabla1[[#This Row],[Cant]],Tabla1[[#This Row],[Cant]])</f>
        <v>-1</v>
      </c>
      <c r="Q8039" s="8">
        <f>DAY(Tabla1[[#This Row],[Date]])</f>
        <v>14</v>
      </c>
      <c r="R8039" s="8">
        <f>MONTH(Tabla1[[#This Row],[Date]])</f>
        <v>3</v>
      </c>
      <c r="S8039" s="8">
        <f>YEAR(Tabla1[[#This Row],[Date]])</f>
        <v>2023</v>
      </c>
    </row>
    <row r="8040" spans="1:19" x14ac:dyDescent="0.2">
      <c r="A8040">
        <v>8012</v>
      </c>
      <c r="B8040" s="1">
        <v>44999</v>
      </c>
      <c r="C8040" t="s">
        <v>260</v>
      </c>
      <c r="D8040" t="s">
        <v>332</v>
      </c>
      <c r="E8040">
        <v>1</v>
      </c>
      <c r="F8040" t="s">
        <v>116</v>
      </c>
      <c r="G8040" t="s">
        <v>347</v>
      </c>
      <c r="H8040" t="s">
        <v>518</v>
      </c>
      <c r="M8040" s="2">
        <v>3270</v>
      </c>
      <c r="N8040" s="2">
        <v>3500</v>
      </c>
      <c r="O8040" s="2">
        <f>IF(Tabla1[[#This Row],[Mov]]="VNT",Tabla1[[#This Row],[Sale]]-Tabla1[[#This Row],[Cost]],-Tabla1[[#This Row],[Cost]]*Tabla1[[#This Row],[Cant]])</f>
        <v>230</v>
      </c>
      <c r="P8040" s="8">
        <f>IF(Tabla1[[#This Row],[Mov]]="VNT",-Tabla1[[#This Row],[Cant]],Tabla1[[#This Row],[Cant]])</f>
        <v>-1</v>
      </c>
      <c r="Q8040" s="8">
        <f>DAY(Tabla1[[#This Row],[Date]])</f>
        <v>14</v>
      </c>
      <c r="R8040" s="8">
        <f>MONTH(Tabla1[[#This Row],[Date]])</f>
        <v>3</v>
      </c>
      <c r="S8040" s="8">
        <f>YEAR(Tabla1[[#This Row],[Date]])</f>
        <v>2023</v>
      </c>
    </row>
    <row r="8041" spans="1:19" x14ac:dyDescent="0.2">
      <c r="A8041">
        <v>8013</v>
      </c>
      <c r="B8041" s="1">
        <v>44999</v>
      </c>
      <c r="C8041" t="s">
        <v>260</v>
      </c>
      <c r="D8041" t="s">
        <v>332</v>
      </c>
      <c r="E8041">
        <v>1</v>
      </c>
      <c r="F8041" t="s">
        <v>15</v>
      </c>
      <c r="G8041" t="s">
        <v>333</v>
      </c>
      <c r="H8041" t="s">
        <v>16</v>
      </c>
      <c r="M8041" s="2">
        <v>5000</v>
      </c>
      <c r="N8041" s="2">
        <v>12000</v>
      </c>
      <c r="O8041" s="2">
        <f>IF(Tabla1[[#This Row],[Mov]]="VNT",Tabla1[[#This Row],[Sale]]-Tabla1[[#This Row],[Cost]],-Tabla1[[#This Row],[Cost]]*Tabla1[[#This Row],[Cant]])</f>
        <v>7000</v>
      </c>
      <c r="P8041" s="8">
        <f>IF(Tabla1[[#This Row],[Mov]]="VNT",-Tabla1[[#This Row],[Cant]],Tabla1[[#This Row],[Cant]])</f>
        <v>-1</v>
      </c>
      <c r="Q8041" s="8">
        <f>DAY(Tabla1[[#This Row],[Date]])</f>
        <v>14</v>
      </c>
      <c r="R8041" s="8">
        <f>MONTH(Tabla1[[#This Row],[Date]])</f>
        <v>3</v>
      </c>
      <c r="S8041" s="8">
        <f>YEAR(Tabla1[[#This Row],[Date]])</f>
        <v>2023</v>
      </c>
    </row>
    <row r="8042" spans="1:19" x14ac:dyDescent="0.2">
      <c r="A8042">
        <v>8014</v>
      </c>
      <c r="B8042" s="1">
        <v>45000</v>
      </c>
      <c r="C8042" t="s">
        <v>260</v>
      </c>
      <c r="D8042" t="s">
        <v>332</v>
      </c>
      <c r="E8042">
        <v>1</v>
      </c>
      <c r="F8042" t="s">
        <v>224</v>
      </c>
      <c r="G8042" t="s">
        <v>284</v>
      </c>
      <c r="H8042" t="s">
        <v>907</v>
      </c>
      <c r="M8042" s="2">
        <v>8000</v>
      </c>
      <c r="N8042" s="2">
        <v>19000</v>
      </c>
      <c r="O8042" s="2">
        <f>IF(Tabla1[[#This Row],[Mov]]="VNT",Tabla1[[#This Row],[Sale]]-Tabla1[[#This Row],[Cost]],-Tabla1[[#This Row],[Cost]]*Tabla1[[#This Row],[Cant]])</f>
        <v>11000</v>
      </c>
      <c r="P8042" s="8">
        <f>IF(Tabla1[[#This Row],[Mov]]="VNT",-Tabla1[[#This Row],[Cant]],Tabla1[[#This Row],[Cant]])</f>
        <v>-1</v>
      </c>
      <c r="Q8042" s="8">
        <f>DAY(Tabla1[[#This Row],[Date]])</f>
        <v>15</v>
      </c>
      <c r="R8042" s="8">
        <f>MONTH(Tabla1[[#This Row],[Date]])</f>
        <v>3</v>
      </c>
      <c r="S8042" s="8">
        <f>YEAR(Tabla1[[#This Row],[Date]])</f>
        <v>2023</v>
      </c>
    </row>
    <row r="8043" spans="1:19" x14ac:dyDescent="0.2">
      <c r="A8043">
        <v>8015</v>
      </c>
      <c r="B8043" s="1">
        <v>45000</v>
      </c>
      <c r="C8043" t="s">
        <v>260</v>
      </c>
      <c r="D8043" t="s">
        <v>332</v>
      </c>
      <c r="E8043">
        <v>1</v>
      </c>
      <c r="F8043" t="s">
        <v>225</v>
      </c>
      <c r="G8043" t="s">
        <v>284</v>
      </c>
      <c r="H8043" t="s">
        <v>907</v>
      </c>
      <c r="M8043" s="2">
        <v>1100</v>
      </c>
      <c r="N8043" s="2">
        <v>9000</v>
      </c>
      <c r="O8043" s="2">
        <f>IF(Tabla1[[#This Row],[Mov]]="VNT",Tabla1[[#This Row],[Sale]]-Tabla1[[#This Row],[Cost]],-Tabla1[[#This Row],[Cost]]*Tabla1[[#This Row],[Cant]])</f>
        <v>7900</v>
      </c>
      <c r="P8043" s="8">
        <f>IF(Tabla1[[#This Row],[Mov]]="VNT",-Tabla1[[#This Row],[Cant]],Tabla1[[#This Row],[Cant]])</f>
        <v>-1</v>
      </c>
      <c r="Q8043" s="8">
        <f>DAY(Tabla1[[#This Row],[Date]])</f>
        <v>15</v>
      </c>
      <c r="R8043" s="8">
        <f>MONTH(Tabla1[[#This Row],[Date]])</f>
        <v>3</v>
      </c>
      <c r="S8043" s="8">
        <f>YEAR(Tabla1[[#This Row],[Date]])</f>
        <v>2023</v>
      </c>
    </row>
    <row r="8044" spans="1:19" x14ac:dyDescent="0.2">
      <c r="A8044">
        <v>8016</v>
      </c>
      <c r="B8044" s="1">
        <v>45000</v>
      </c>
      <c r="C8044" t="s">
        <v>260</v>
      </c>
      <c r="D8044" t="s">
        <v>332</v>
      </c>
      <c r="E8044">
        <v>1</v>
      </c>
      <c r="F8044" t="s">
        <v>458</v>
      </c>
      <c r="G8044" t="s">
        <v>263</v>
      </c>
      <c r="H8044" t="s">
        <v>2798</v>
      </c>
      <c r="M8044" s="2">
        <v>0</v>
      </c>
      <c r="N8044" s="2">
        <v>3000</v>
      </c>
      <c r="O8044" s="2">
        <f>IF(Tabla1[[#This Row],[Mov]]="VNT",Tabla1[[#This Row],[Sale]]-Tabla1[[#This Row],[Cost]],-Tabla1[[#This Row],[Cost]]*Tabla1[[#This Row],[Cant]])</f>
        <v>3000</v>
      </c>
      <c r="P8044" s="8">
        <f>IF(Tabla1[[#This Row],[Mov]]="VNT",-Tabla1[[#This Row],[Cant]],Tabla1[[#This Row],[Cant]])</f>
        <v>-1</v>
      </c>
      <c r="Q8044" s="8">
        <f>DAY(Tabla1[[#This Row],[Date]])</f>
        <v>15</v>
      </c>
      <c r="R8044" s="8">
        <f>MONTH(Tabla1[[#This Row],[Date]])</f>
        <v>3</v>
      </c>
      <c r="S8044" s="8">
        <f>YEAR(Tabla1[[#This Row],[Date]])</f>
        <v>2023</v>
      </c>
    </row>
    <row r="8045" spans="1:19" x14ac:dyDescent="0.2">
      <c r="A8045">
        <v>8017</v>
      </c>
      <c r="B8045" s="1">
        <v>45000</v>
      </c>
      <c r="C8045" t="s">
        <v>260</v>
      </c>
      <c r="D8045" t="s">
        <v>332</v>
      </c>
      <c r="E8045">
        <v>1</v>
      </c>
      <c r="F8045" t="s">
        <v>21</v>
      </c>
      <c r="G8045" t="s">
        <v>272</v>
      </c>
      <c r="H8045" t="s">
        <v>830</v>
      </c>
      <c r="M8045" s="2">
        <v>3500</v>
      </c>
      <c r="N8045" s="2">
        <v>15000</v>
      </c>
      <c r="O8045" s="2">
        <f>IF(Tabla1[[#This Row],[Mov]]="VNT",Tabla1[[#This Row],[Sale]]-Tabla1[[#This Row],[Cost]],-Tabla1[[#This Row],[Cost]]*Tabla1[[#This Row],[Cant]])</f>
        <v>11500</v>
      </c>
      <c r="P8045" s="8">
        <f>IF(Tabla1[[#This Row],[Mov]]="VNT",-Tabla1[[#This Row],[Cant]],Tabla1[[#This Row],[Cant]])</f>
        <v>-1</v>
      </c>
      <c r="Q8045" s="8">
        <f>DAY(Tabla1[[#This Row],[Date]])</f>
        <v>15</v>
      </c>
      <c r="R8045" s="8">
        <f>MONTH(Tabla1[[#This Row],[Date]])</f>
        <v>3</v>
      </c>
      <c r="S8045" s="8">
        <f>YEAR(Tabla1[[#This Row],[Date]])</f>
        <v>2023</v>
      </c>
    </row>
    <row r="8046" spans="1:19" x14ac:dyDescent="0.2">
      <c r="A8046">
        <v>8018</v>
      </c>
      <c r="B8046" s="1">
        <v>45000</v>
      </c>
      <c r="C8046" t="s">
        <v>260</v>
      </c>
      <c r="D8046" t="s">
        <v>332</v>
      </c>
      <c r="E8046">
        <v>1</v>
      </c>
      <c r="F8046" t="s">
        <v>15</v>
      </c>
      <c r="G8046" t="s">
        <v>266</v>
      </c>
      <c r="H8046" t="s">
        <v>1297</v>
      </c>
      <c r="M8046" s="2">
        <v>4500</v>
      </c>
      <c r="N8046" s="2">
        <v>10000</v>
      </c>
      <c r="O8046" s="2">
        <f>IF(Tabla1[[#This Row],[Mov]]="VNT",Tabla1[[#This Row],[Sale]]-Tabla1[[#This Row],[Cost]],-Tabla1[[#This Row],[Cost]]*Tabla1[[#This Row],[Cant]])</f>
        <v>5500</v>
      </c>
      <c r="P8046" s="8">
        <f>IF(Tabla1[[#This Row],[Mov]]="VNT",-Tabla1[[#This Row],[Cant]],Tabla1[[#This Row],[Cant]])</f>
        <v>-1</v>
      </c>
      <c r="Q8046" s="8">
        <f>DAY(Tabla1[[#This Row],[Date]])</f>
        <v>15</v>
      </c>
      <c r="R8046" s="8">
        <f>MONTH(Tabla1[[#This Row],[Date]])</f>
        <v>3</v>
      </c>
      <c r="S8046" s="8">
        <f>YEAR(Tabla1[[#This Row],[Date]])</f>
        <v>2023</v>
      </c>
    </row>
    <row r="8047" spans="1:19" x14ac:dyDescent="0.2">
      <c r="A8047">
        <v>8019</v>
      </c>
      <c r="B8047" s="1">
        <v>45000</v>
      </c>
      <c r="C8047" t="s">
        <v>260</v>
      </c>
      <c r="D8047" t="s">
        <v>223</v>
      </c>
      <c r="E8047">
        <v>1</v>
      </c>
      <c r="F8047" t="s">
        <v>1326</v>
      </c>
      <c r="G8047" t="s">
        <v>266</v>
      </c>
      <c r="H8047" t="s">
        <v>1327</v>
      </c>
      <c r="M8047" s="2">
        <v>13000</v>
      </c>
      <c r="N8047" s="2">
        <v>22000</v>
      </c>
      <c r="O8047" s="2">
        <f>IF(Tabla1[[#This Row],[Mov]]="VNT",Tabla1[[#This Row],[Sale]]-Tabla1[[#This Row],[Cost]],-Tabla1[[#This Row],[Cost]]*Tabla1[[#This Row],[Cant]])</f>
        <v>9000</v>
      </c>
      <c r="P8047" s="8">
        <f>IF(Tabla1[[#This Row],[Mov]]="VNT",-Tabla1[[#This Row],[Cant]],Tabla1[[#This Row],[Cant]])</f>
        <v>-1</v>
      </c>
      <c r="Q8047" s="8">
        <f>DAY(Tabla1[[#This Row],[Date]])</f>
        <v>15</v>
      </c>
      <c r="R8047" s="8">
        <f>MONTH(Tabla1[[#This Row],[Date]])</f>
        <v>3</v>
      </c>
      <c r="S8047" s="8">
        <f>YEAR(Tabla1[[#This Row],[Date]])</f>
        <v>2023</v>
      </c>
    </row>
    <row r="8048" spans="1:19" x14ac:dyDescent="0.2">
      <c r="A8048">
        <v>8020</v>
      </c>
      <c r="B8048" s="1">
        <v>45000</v>
      </c>
      <c r="C8048" t="s">
        <v>260</v>
      </c>
      <c r="D8048" t="s">
        <v>332</v>
      </c>
      <c r="E8048">
        <v>1</v>
      </c>
      <c r="F8048" t="s">
        <v>224</v>
      </c>
      <c r="G8048" t="s">
        <v>263</v>
      </c>
      <c r="H8048" t="s">
        <v>767</v>
      </c>
      <c r="M8048" s="2">
        <v>8000</v>
      </c>
      <c r="N8048" s="2">
        <v>20000</v>
      </c>
      <c r="O8048" s="2">
        <f>IF(Tabla1[[#This Row],[Mov]]="VNT",Tabla1[[#This Row],[Sale]]-Tabla1[[#This Row],[Cost]],-Tabla1[[#This Row],[Cost]]*Tabla1[[#This Row],[Cant]])</f>
        <v>12000</v>
      </c>
      <c r="P8048" s="8">
        <f>IF(Tabla1[[#This Row],[Mov]]="VNT",-Tabla1[[#This Row],[Cant]],Tabla1[[#This Row],[Cant]])</f>
        <v>-1</v>
      </c>
      <c r="Q8048" s="8">
        <f>DAY(Tabla1[[#This Row],[Date]])</f>
        <v>15</v>
      </c>
      <c r="R8048" s="8">
        <f>MONTH(Tabla1[[#This Row],[Date]])</f>
        <v>3</v>
      </c>
      <c r="S8048" s="8">
        <f>YEAR(Tabla1[[#This Row],[Date]])</f>
        <v>2023</v>
      </c>
    </row>
    <row r="8049" spans="1:19" x14ac:dyDescent="0.2">
      <c r="A8049">
        <v>8021</v>
      </c>
      <c r="B8049" s="1">
        <v>45000</v>
      </c>
      <c r="C8049" t="s">
        <v>260</v>
      </c>
      <c r="D8049" t="s">
        <v>332</v>
      </c>
      <c r="E8049">
        <v>1</v>
      </c>
      <c r="F8049" t="s">
        <v>116</v>
      </c>
      <c r="G8049" t="s">
        <v>382</v>
      </c>
      <c r="H8049" t="s">
        <v>514</v>
      </c>
      <c r="M8049" s="2">
        <v>3270</v>
      </c>
      <c r="N8049" s="2">
        <v>3500</v>
      </c>
      <c r="O8049" s="2">
        <f>IF(Tabla1[[#This Row],[Mov]]="VNT",Tabla1[[#This Row],[Sale]]-Tabla1[[#This Row],[Cost]],-Tabla1[[#This Row],[Cost]]*Tabla1[[#This Row],[Cant]])</f>
        <v>230</v>
      </c>
      <c r="P8049" s="8">
        <f>IF(Tabla1[[#This Row],[Mov]]="VNT",-Tabla1[[#This Row],[Cant]],Tabla1[[#This Row],[Cant]])</f>
        <v>-1</v>
      </c>
      <c r="Q8049" s="8">
        <f>DAY(Tabla1[[#This Row],[Date]])</f>
        <v>15</v>
      </c>
      <c r="R8049" s="8">
        <f>MONTH(Tabla1[[#This Row],[Date]])</f>
        <v>3</v>
      </c>
      <c r="S8049" s="8">
        <f>YEAR(Tabla1[[#This Row],[Date]])</f>
        <v>2023</v>
      </c>
    </row>
    <row r="8050" spans="1:19" x14ac:dyDescent="0.2">
      <c r="A8050">
        <v>8022</v>
      </c>
      <c r="B8050" s="1">
        <v>45000</v>
      </c>
      <c r="C8050" t="s">
        <v>260</v>
      </c>
      <c r="D8050" t="s">
        <v>332</v>
      </c>
      <c r="E8050">
        <v>1</v>
      </c>
      <c r="F8050" t="s">
        <v>116</v>
      </c>
      <c r="G8050" t="s">
        <v>382</v>
      </c>
      <c r="H8050" t="s">
        <v>514</v>
      </c>
      <c r="M8050" s="2">
        <v>3270</v>
      </c>
      <c r="N8050" s="2">
        <v>3500</v>
      </c>
      <c r="O8050" s="2">
        <f>IF(Tabla1[[#This Row],[Mov]]="VNT",Tabla1[[#This Row],[Sale]]-Tabla1[[#This Row],[Cost]],-Tabla1[[#This Row],[Cost]]*Tabla1[[#This Row],[Cant]])</f>
        <v>230</v>
      </c>
      <c r="P8050" s="8">
        <f>IF(Tabla1[[#This Row],[Mov]]="VNT",-Tabla1[[#This Row],[Cant]],Tabla1[[#This Row],[Cant]])</f>
        <v>-1</v>
      </c>
      <c r="Q8050" s="8">
        <f>DAY(Tabla1[[#This Row],[Date]])</f>
        <v>15</v>
      </c>
      <c r="R8050" s="8">
        <f>MONTH(Tabla1[[#This Row],[Date]])</f>
        <v>3</v>
      </c>
      <c r="S8050" s="8">
        <f>YEAR(Tabla1[[#This Row],[Date]])</f>
        <v>2023</v>
      </c>
    </row>
    <row r="8051" spans="1:19" x14ac:dyDescent="0.2">
      <c r="A8051">
        <v>8023</v>
      </c>
      <c r="B8051" s="1">
        <v>45000</v>
      </c>
      <c r="C8051" t="s">
        <v>260</v>
      </c>
      <c r="D8051" t="s">
        <v>332</v>
      </c>
      <c r="E8051">
        <v>1</v>
      </c>
      <c r="F8051" t="s">
        <v>1192</v>
      </c>
      <c r="G8051" t="s">
        <v>263</v>
      </c>
      <c r="H8051" t="s">
        <v>667</v>
      </c>
      <c r="M8051" s="2">
        <v>13000</v>
      </c>
      <c r="N8051" s="2">
        <v>29000</v>
      </c>
      <c r="O8051" s="2">
        <f>IF(Tabla1[[#This Row],[Mov]]="VNT",Tabla1[[#This Row],[Sale]]-Tabla1[[#This Row],[Cost]],-Tabla1[[#This Row],[Cost]]*Tabla1[[#This Row],[Cant]])</f>
        <v>16000</v>
      </c>
      <c r="P8051" s="8">
        <f>IF(Tabla1[[#This Row],[Mov]]="VNT",-Tabla1[[#This Row],[Cant]],Tabla1[[#This Row],[Cant]])</f>
        <v>-1</v>
      </c>
      <c r="Q8051" s="8">
        <f>DAY(Tabla1[[#This Row],[Date]])</f>
        <v>15</v>
      </c>
      <c r="R8051" s="8">
        <f>MONTH(Tabla1[[#This Row],[Date]])</f>
        <v>3</v>
      </c>
      <c r="S8051" s="8">
        <f>YEAR(Tabla1[[#This Row],[Date]])</f>
        <v>2023</v>
      </c>
    </row>
    <row r="8052" spans="1:19" x14ac:dyDescent="0.2">
      <c r="A8052">
        <v>8024</v>
      </c>
      <c r="B8052" s="1">
        <v>45000</v>
      </c>
      <c r="C8052" t="s">
        <v>260</v>
      </c>
      <c r="D8052" t="s">
        <v>332</v>
      </c>
      <c r="E8052">
        <v>1</v>
      </c>
      <c r="F8052" t="s">
        <v>532</v>
      </c>
      <c r="G8052" t="s">
        <v>266</v>
      </c>
      <c r="H8052" t="s">
        <v>2487</v>
      </c>
      <c r="M8052" s="2">
        <v>33000</v>
      </c>
      <c r="N8052" s="2">
        <v>60000</v>
      </c>
      <c r="O8052" s="2">
        <f>IF(Tabla1[[#This Row],[Mov]]="VNT",Tabla1[[#This Row],[Sale]]-Tabla1[[#This Row],[Cost]],-Tabla1[[#This Row],[Cost]]*Tabla1[[#This Row],[Cant]])</f>
        <v>27000</v>
      </c>
      <c r="P8052" s="8">
        <f>IF(Tabla1[[#This Row],[Mov]]="VNT",-Tabla1[[#This Row],[Cant]],Tabla1[[#This Row],[Cant]])</f>
        <v>-1</v>
      </c>
      <c r="Q8052" s="8">
        <f>DAY(Tabla1[[#This Row],[Date]])</f>
        <v>15</v>
      </c>
      <c r="R8052" s="8">
        <f>MONTH(Tabla1[[#This Row],[Date]])</f>
        <v>3</v>
      </c>
      <c r="S8052" s="8">
        <f>YEAR(Tabla1[[#This Row],[Date]])</f>
        <v>2023</v>
      </c>
    </row>
    <row r="8053" spans="1:19" x14ac:dyDescent="0.2">
      <c r="A8053">
        <v>8025</v>
      </c>
      <c r="B8053" s="1">
        <v>45000</v>
      </c>
      <c r="C8053" t="s">
        <v>260</v>
      </c>
      <c r="D8053" t="s">
        <v>332</v>
      </c>
      <c r="E8053">
        <v>1</v>
      </c>
      <c r="F8053" t="s">
        <v>224</v>
      </c>
      <c r="G8053" t="s">
        <v>499</v>
      </c>
      <c r="H8053" t="s">
        <v>2799</v>
      </c>
      <c r="M8053" s="2">
        <v>9800</v>
      </c>
      <c r="N8053" s="2">
        <v>20000</v>
      </c>
      <c r="O8053" s="2">
        <f>IF(Tabla1[[#This Row],[Mov]]="VNT",Tabla1[[#This Row],[Sale]]-Tabla1[[#This Row],[Cost]],-Tabla1[[#This Row],[Cost]]*Tabla1[[#This Row],[Cant]])</f>
        <v>10200</v>
      </c>
      <c r="P8053" s="8">
        <f>IF(Tabla1[[#This Row],[Mov]]="VNT",-Tabla1[[#This Row],[Cant]],Tabla1[[#This Row],[Cant]])</f>
        <v>-1</v>
      </c>
      <c r="Q8053" s="8">
        <f>DAY(Tabla1[[#This Row],[Date]])</f>
        <v>15</v>
      </c>
      <c r="R8053" s="8">
        <f>MONTH(Tabla1[[#This Row],[Date]])</f>
        <v>3</v>
      </c>
      <c r="S8053" s="8">
        <f>YEAR(Tabla1[[#This Row],[Date]])</f>
        <v>2023</v>
      </c>
    </row>
    <row r="8054" spans="1:19" x14ac:dyDescent="0.2">
      <c r="A8054">
        <v>8026</v>
      </c>
      <c r="B8054" s="1">
        <v>45000</v>
      </c>
      <c r="C8054" t="s">
        <v>260</v>
      </c>
      <c r="D8054" t="s">
        <v>332</v>
      </c>
      <c r="E8054">
        <v>1</v>
      </c>
      <c r="F8054" t="s">
        <v>224</v>
      </c>
      <c r="G8054" t="s">
        <v>499</v>
      </c>
      <c r="H8054" t="s">
        <v>2799</v>
      </c>
      <c r="M8054" s="2">
        <v>9800</v>
      </c>
      <c r="N8054" s="2">
        <v>20000</v>
      </c>
      <c r="O8054" s="2">
        <f>IF(Tabla1[[#This Row],[Mov]]="VNT",Tabla1[[#This Row],[Sale]]-Tabla1[[#This Row],[Cost]],-Tabla1[[#This Row],[Cost]]*Tabla1[[#This Row],[Cant]])</f>
        <v>10200</v>
      </c>
      <c r="P8054" s="8">
        <f>IF(Tabla1[[#This Row],[Mov]]="VNT",-Tabla1[[#This Row],[Cant]],Tabla1[[#This Row],[Cant]])</f>
        <v>-1</v>
      </c>
      <c r="Q8054" s="8">
        <f>DAY(Tabla1[[#This Row],[Date]])</f>
        <v>15</v>
      </c>
      <c r="R8054" s="8">
        <f>MONTH(Tabla1[[#This Row],[Date]])</f>
        <v>3</v>
      </c>
      <c r="S8054" s="8">
        <f>YEAR(Tabla1[[#This Row],[Date]])</f>
        <v>2023</v>
      </c>
    </row>
    <row r="8055" spans="1:19" x14ac:dyDescent="0.2">
      <c r="A8055">
        <v>8027</v>
      </c>
      <c r="B8055" s="1">
        <v>45000</v>
      </c>
      <c r="C8055" t="s">
        <v>260</v>
      </c>
      <c r="D8055" t="s">
        <v>332</v>
      </c>
      <c r="E8055">
        <v>1</v>
      </c>
      <c r="F8055" t="s">
        <v>224</v>
      </c>
      <c r="G8055" t="s">
        <v>860</v>
      </c>
      <c r="H8055" t="s">
        <v>2178</v>
      </c>
      <c r="M8055" s="2">
        <v>8000</v>
      </c>
      <c r="N8055" s="2">
        <v>20000</v>
      </c>
      <c r="O8055" s="2">
        <f>IF(Tabla1[[#This Row],[Mov]]="VNT",Tabla1[[#This Row],[Sale]]-Tabla1[[#This Row],[Cost]],-Tabla1[[#This Row],[Cost]]*Tabla1[[#This Row],[Cant]])</f>
        <v>12000</v>
      </c>
      <c r="P8055" s="8">
        <f>IF(Tabla1[[#This Row],[Mov]]="VNT",-Tabla1[[#This Row],[Cant]],Tabla1[[#This Row],[Cant]])</f>
        <v>-1</v>
      </c>
      <c r="Q8055" s="8">
        <f>DAY(Tabla1[[#This Row],[Date]])</f>
        <v>15</v>
      </c>
      <c r="R8055" s="8">
        <f>MONTH(Tabla1[[#This Row],[Date]])</f>
        <v>3</v>
      </c>
      <c r="S8055" s="8">
        <f>YEAR(Tabla1[[#This Row],[Date]])</f>
        <v>2023</v>
      </c>
    </row>
    <row r="8056" spans="1:19" x14ac:dyDescent="0.2">
      <c r="A8056">
        <v>8028</v>
      </c>
      <c r="B8056" s="1">
        <v>45000</v>
      </c>
      <c r="C8056" t="s">
        <v>260</v>
      </c>
      <c r="D8056" t="s">
        <v>332</v>
      </c>
      <c r="E8056">
        <v>1</v>
      </c>
      <c r="F8056" t="s">
        <v>26</v>
      </c>
      <c r="G8056" t="s">
        <v>273</v>
      </c>
      <c r="H8056" t="s">
        <v>2682</v>
      </c>
      <c r="M8056" s="2">
        <v>25000</v>
      </c>
      <c r="N8056" s="2">
        <v>59000</v>
      </c>
      <c r="O8056" s="2">
        <f>IF(Tabla1[[#This Row],[Mov]]="VNT",Tabla1[[#This Row],[Sale]]-Tabla1[[#This Row],[Cost]],-Tabla1[[#This Row],[Cost]]*Tabla1[[#This Row],[Cant]])</f>
        <v>34000</v>
      </c>
      <c r="P8056" s="8">
        <f>IF(Tabla1[[#This Row],[Mov]]="VNT",-Tabla1[[#This Row],[Cant]],Tabla1[[#This Row],[Cant]])</f>
        <v>-1</v>
      </c>
      <c r="Q8056" s="8">
        <f>DAY(Tabla1[[#This Row],[Date]])</f>
        <v>15</v>
      </c>
      <c r="R8056" s="8">
        <f>MONTH(Tabla1[[#This Row],[Date]])</f>
        <v>3</v>
      </c>
      <c r="S8056" s="8">
        <f>YEAR(Tabla1[[#This Row],[Date]])</f>
        <v>2023</v>
      </c>
    </row>
    <row r="8057" spans="1:19" x14ac:dyDescent="0.2">
      <c r="A8057">
        <v>8029</v>
      </c>
      <c r="B8057" s="1">
        <v>45000</v>
      </c>
      <c r="C8057" t="s">
        <v>260</v>
      </c>
      <c r="D8057" t="s">
        <v>332</v>
      </c>
      <c r="E8057">
        <v>1</v>
      </c>
      <c r="F8057" t="s">
        <v>891</v>
      </c>
      <c r="G8057" t="s">
        <v>263</v>
      </c>
      <c r="H8057" t="s">
        <v>667</v>
      </c>
      <c r="M8057" s="2">
        <v>3500</v>
      </c>
      <c r="N8057" s="2">
        <v>10000</v>
      </c>
      <c r="O8057" s="2">
        <f>IF(Tabla1[[#This Row],[Mov]]="VNT",Tabla1[[#This Row],[Sale]]-Tabla1[[#This Row],[Cost]],-Tabla1[[#This Row],[Cost]]*Tabla1[[#This Row],[Cant]])</f>
        <v>6500</v>
      </c>
      <c r="P8057" s="8">
        <f>IF(Tabla1[[#This Row],[Mov]]="VNT",-Tabla1[[#This Row],[Cant]],Tabla1[[#This Row],[Cant]])</f>
        <v>-1</v>
      </c>
      <c r="Q8057" s="8">
        <f>DAY(Tabla1[[#This Row],[Date]])</f>
        <v>15</v>
      </c>
      <c r="R8057" s="8">
        <f>MONTH(Tabla1[[#This Row],[Date]])</f>
        <v>3</v>
      </c>
      <c r="S8057" s="8">
        <f>YEAR(Tabla1[[#This Row],[Date]])</f>
        <v>2023</v>
      </c>
    </row>
    <row r="8058" spans="1:19" x14ac:dyDescent="0.2">
      <c r="A8058">
        <v>8030</v>
      </c>
      <c r="B8058" s="1">
        <v>45000</v>
      </c>
      <c r="C8058" t="s">
        <v>260</v>
      </c>
      <c r="D8058" t="s">
        <v>332</v>
      </c>
      <c r="E8058">
        <v>1</v>
      </c>
      <c r="F8058" t="s">
        <v>26</v>
      </c>
      <c r="G8058" t="s">
        <v>264</v>
      </c>
      <c r="H8058" t="s">
        <v>20</v>
      </c>
      <c r="M8058" s="2">
        <v>8000</v>
      </c>
      <c r="N8058" s="2">
        <v>20000</v>
      </c>
      <c r="O8058" s="2">
        <f>IF(Tabla1[[#This Row],[Mov]]="VNT",Tabla1[[#This Row],[Sale]]-Tabla1[[#This Row],[Cost]],-Tabla1[[#This Row],[Cost]]*Tabla1[[#This Row],[Cant]])</f>
        <v>12000</v>
      </c>
      <c r="P8058" s="8">
        <f>IF(Tabla1[[#This Row],[Mov]]="VNT",-Tabla1[[#This Row],[Cant]],Tabla1[[#This Row],[Cant]])</f>
        <v>-1</v>
      </c>
      <c r="Q8058" s="8">
        <f>DAY(Tabla1[[#This Row],[Date]])</f>
        <v>15</v>
      </c>
      <c r="R8058" s="8">
        <f>MONTH(Tabla1[[#This Row],[Date]])</f>
        <v>3</v>
      </c>
      <c r="S8058" s="8">
        <f>YEAR(Tabla1[[#This Row],[Date]])</f>
        <v>2023</v>
      </c>
    </row>
    <row r="8059" spans="1:19" x14ac:dyDescent="0.2">
      <c r="A8059">
        <v>8031</v>
      </c>
      <c r="B8059" s="1">
        <v>45000</v>
      </c>
      <c r="C8059" t="s">
        <v>260</v>
      </c>
      <c r="D8059" t="s">
        <v>332</v>
      </c>
      <c r="E8059">
        <v>1</v>
      </c>
      <c r="F8059" t="s">
        <v>225</v>
      </c>
      <c r="G8059" t="s">
        <v>263</v>
      </c>
      <c r="H8059" t="s">
        <v>667</v>
      </c>
      <c r="M8059" s="2">
        <v>1100</v>
      </c>
      <c r="N8059" s="2">
        <v>10000</v>
      </c>
      <c r="O8059" s="2">
        <f>IF(Tabla1[[#This Row],[Mov]]="VNT",Tabla1[[#This Row],[Sale]]-Tabla1[[#This Row],[Cost]],-Tabla1[[#This Row],[Cost]]*Tabla1[[#This Row],[Cant]])</f>
        <v>8900</v>
      </c>
      <c r="P8059" s="8">
        <f>IF(Tabla1[[#This Row],[Mov]]="VNT",-Tabla1[[#This Row],[Cant]],Tabla1[[#This Row],[Cant]])</f>
        <v>-1</v>
      </c>
      <c r="Q8059" s="8">
        <f>DAY(Tabla1[[#This Row],[Date]])</f>
        <v>15</v>
      </c>
      <c r="R8059" s="8">
        <f>MONTH(Tabla1[[#This Row],[Date]])</f>
        <v>3</v>
      </c>
      <c r="S8059" s="8">
        <f>YEAR(Tabla1[[#This Row],[Date]])</f>
        <v>2023</v>
      </c>
    </row>
    <row r="8060" spans="1:19" x14ac:dyDescent="0.2">
      <c r="A8060">
        <v>8032</v>
      </c>
      <c r="B8060" s="1">
        <v>45000</v>
      </c>
      <c r="C8060" t="s">
        <v>260</v>
      </c>
      <c r="D8060" t="s">
        <v>332</v>
      </c>
      <c r="E8060">
        <v>1</v>
      </c>
      <c r="F8060" t="s">
        <v>458</v>
      </c>
      <c r="G8060" t="s">
        <v>263</v>
      </c>
      <c r="H8060" t="s">
        <v>2800</v>
      </c>
      <c r="M8060" s="2">
        <v>0</v>
      </c>
      <c r="N8060" s="2">
        <v>7000</v>
      </c>
      <c r="O8060" s="2">
        <f>IF(Tabla1[[#This Row],[Mov]]="VNT",Tabla1[[#This Row],[Sale]]-Tabla1[[#This Row],[Cost]],-Tabla1[[#This Row],[Cost]]*Tabla1[[#This Row],[Cant]])</f>
        <v>7000</v>
      </c>
      <c r="P8060" s="8">
        <f>IF(Tabla1[[#This Row],[Mov]]="VNT",-Tabla1[[#This Row],[Cant]],Tabla1[[#This Row],[Cant]])</f>
        <v>-1</v>
      </c>
      <c r="Q8060" s="8">
        <f>DAY(Tabla1[[#This Row],[Date]])</f>
        <v>15</v>
      </c>
      <c r="R8060" s="8">
        <f>MONTH(Tabla1[[#This Row],[Date]])</f>
        <v>3</v>
      </c>
      <c r="S8060" s="8">
        <f>YEAR(Tabla1[[#This Row],[Date]])</f>
        <v>2023</v>
      </c>
    </row>
    <row r="8061" spans="1:19" x14ac:dyDescent="0.2">
      <c r="A8061">
        <v>8033</v>
      </c>
      <c r="B8061" s="1">
        <v>45000</v>
      </c>
      <c r="C8061" t="s">
        <v>260</v>
      </c>
      <c r="D8061" t="s">
        <v>332</v>
      </c>
      <c r="E8061">
        <v>1</v>
      </c>
      <c r="F8061" t="s">
        <v>116</v>
      </c>
      <c r="G8061" t="s">
        <v>382</v>
      </c>
      <c r="H8061" t="s">
        <v>514</v>
      </c>
      <c r="M8061" s="2">
        <v>10279</v>
      </c>
      <c r="N8061" s="2">
        <v>11000</v>
      </c>
      <c r="O8061" s="2">
        <f>IF(Tabla1[[#This Row],[Mov]]="VNT",Tabla1[[#This Row],[Sale]]-Tabla1[[#This Row],[Cost]],-Tabla1[[#This Row],[Cost]]*Tabla1[[#This Row],[Cant]])</f>
        <v>721</v>
      </c>
      <c r="P8061" s="8">
        <f>IF(Tabla1[[#This Row],[Mov]]="VNT",-Tabla1[[#This Row],[Cant]],Tabla1[[#This Row],[Cant]])</f>
        <v>-1</v>
      </c>
      <c r="Q8061" s="8">
        <f>DAY(Tabla1[[#This Row],[Date]])</f>
        <v>15</v>
      </c>
      <c r="R8061" s="8">
        <f>MONTH(Tabla1[[#This Row],[Date]])</f>
        <v>3</v>
      </c>
      <c r="S8061" s="8">
        <f>YEAR(Tabla1[[#This Row],[Date]])</f>
        <v>2023</v>
      </c>
    </row>
    <row r="8062" spans="1:19" x14ac:dyDescent="0.2">
      <c r="A8062">
        <v>8034</v>
      </c>
      <c r="B8062" s="1">
        <v>45000</v>
      </c>
      <c r="C8062" t="s">
        <v>260</v>
      </c>
      <c r="D8062" t="s">
        <v>332</v>
      </c>
      <c r="E8062">
        <v>1</v>
      </c>
      <c r="F8062" t="s">
        <v>455</v>
      </c>
      <c r="G8062" t="s">
        <v>347</v>
      </c>
      <c r="H8062" t="s">
        <v>456</v>
      </c>
      <c r="M8062" s="2">
        <v>800</v>
      </c>
      <c r="N8062" s="2">
        <v>4000</v>
      </c>
      <c r="O8062" s="2">
        <f>IF(Tabla1[[#This Row],[Mov]]="VNT",Tabla1[[#This Row],[Sale]]-Tabla1[[#This Row],[Cost]],-Tabla1[[#This Row],[Cost]]*Tabla1[[#This Row],[Cant]])</f>
        <v>3200</v>
      </c>
      <c r="P8062" s="8">
        <f>IF(Tabla1[[#This Row],[Mov]]="VNT",-Tabla1[[#This Row],[Cant]],Tabla1[[#This Row],[Cant]])</f>
        <v>-1</v>
      </c>
      <c r="Q8062" s="8">
        <f>DAY(Tabla1[[#This Row],[Date]])</f>
        <v>15</v>
      </c>
      <c r="R8062" s="8">
        <f>MONTH(Tabla1[[#This Row],[Date]])</f>
        <v>3</v>
      </c>
      <c r="S8062" s="8">
        <f>YEAR(Tabla1[[#This Row],[Date]])</f>
        <v>2023</v>
      </c>
    </row>
    <row r="8063" spans="1:19" x14ac:dyDescent="0.2">
      <c r="A8063">
        <v>8035</v>
      </c>
      <c r="B8063" s="1">
        <v>45000</v>
      </c>
      <c r="C8063" t="s">
        <v>260</v>
      </c>
      <c r="D8063" t="s">
        <v>332</v>
      </c>
      <c r="E8063">
        <v>1</v>
      </c>
      <c r="F8063" t="s">
        <v>116</v>
      </c>
      <c r="G8063" t="s">
        <v>347</v>
      </c>
      <c r="H8063" t="s">
        <v>518</v>
      </c>
      <c r="M8063" s="2">
        <v>10279</v>
      </c>
      <c r="N8063" s="2">
        <v>11000</v>
      </c>
      <c r="O8063" s="2">
        <f>IF(Tabla1[[#This Row],[Mov]]="VNT",Tabla1[[#This Row],[Sale]]-Tabla1[[#This Row],[Cost]],-Tabla1[[#This Row],[Cost]]*Tabla1[[#This Row],[Cant]])</f>
        <v>721</v>
      </c>
      <c r="P8063" s="8">
        <f>IF(Tabla1[[#This Row],[Mov]]="VNT",-Tabla1[[#This Row],[Cant]],Tabla1[[#This Row],[Cant]])</f>
        <v>-1</v>
      </c>
      <c r="Q8063" s="8">
        <f>DAY(Tabla1[[#This Row],[Date]])</f>
        <v>15</v>
      </c>
      <c r="R8063" s="8">
        <f>MONTH(Tabla1[[#This Row],[Date]])</f>
        <v>3</v>
      </c>
      <c r="S8063" s="8">
        <f>YEAR(Tabla1[[#This Row],[Date]])</f>
        <v>2023</v>
      </c>
    </row>
    <row r="8064" spans="1:19" x14ac:dyDescent="0.2">
      <c r="A8064">
        <v>8036</v>
      </c>
      <c r="B8064" s="1">
        <v>45000</v>
      </c>
      <c r="C8064" t="s">
        <v>260</v>
      </c>
      <c r="D8064" t="s">
        <v>332</v>
      </c>
      <c r="E8064">
        <v>1</v>
      </c>
      <c r="F8064" t="s">
        <v>116</v>
      </c>
      <c r="G8064" t="s">
        <v>347</v>
      </c>
      <c r="H8064" t="s">
        <v>518</v>
      </c>
      <c r="M8064" s="2">
        <v>3270</v>
      </c>
      <c r="N8064" s="2">
        <v>3500</v>
      </c>
      <c r="O8064" s="2">
        <f>IF(Tabla1[[#This Row],[Mov]]="VNT",Tabla1[[#This Row],[Sale]]-Tabla1[[#This Row],[Cost]],-Tabla1[[#This Row],[Cost]]*Tabla1[[#This Row],[Cant]])</f>
        <v>230</v>
      </c>
      <c r="P8064" s="8">
        <f>IF(Tabla1[[#This Row],[Mov]]="VNT",-Tabla1[[#This Row],[Cant]],Tabla1[[#This Row],[Cant]])</f>
        <v>-1</v>
      </c>
      <c r="Q8064" s="8">
        <f>DAY(Tabla1[[#This Row],[Date]])</f>
        <v>15</v>
      </c>
      <c r="R8064" s="8">
        <f>MONTH(Tabla1[[#This Row],[Date]])</f>
        <v>3</v>
      </c>
      <c r="S8064" s="8">
        <f>YEAR(Tabla1[[#This Row],[Date]])</f>
        <v>2023</v>
      </c>
    </row>
    <row r="8065" spans="1:19" x14ac:dyDescent="0.2">
      <c r="A8065">
        <v>8037</v>
      </c>
      <c r="B8065" s="1">
        <v>45000</v>
      </c>
      <c r="C8065" t="s">
        <v>260</v>
      </c>
      <c r="D8065" t="s">
        <v>332</v>
      </c>
      <c r="E8065">
        <v>1</v>
      </c>
      <c r="F8065" t="s">
        <v>458</v>
      </c>
      <c r="G8065" t="s">
        <v>346</v>
      </c>
      <c r="H8065" t="s">
        <v>2801</v>
      </c>
      <c r="M8065" s="2">
        <v>0</v>
      </c>
      <c r="N8065" s="2">
        <v>1000</v>
      </c>
      <c r="O8065" s="2">
        <f>IF(Tabla1[[#This Row],[Mov]]="VNT",Tabla1[[#This Row],[Sale]]-Tabla1[[#This Row],[Cost]],-Tabla1[[#This Row],[Cost]]*Tabla1[[#This Row],[Cant]])</f>
        <v>1000</v>
      </c>
      <c r="P8065" s="8">
        <f>IF(Tabla1[[#This Row],[Mov]]="VNT",-Tabla1[[#This Row],[Cant]],Tabla1[[#This Row],[Cant]])</f>
        <v>-1</v>
      </c>
      <c r="Q8065" s="8">
        <f>DAY(Tabla1[[#This Row],[Date]])</f>
        <v>15</v>
      </c>
      <c r="R8065" s="8">
        <f>MONTH(Tabla1[[#This Row],[Date]])</f>
        <v>3</v>
      </c>
      <c r="S8065" s="8">
        <f>YEAR(Tabla1[[#This Row],[Date]])</f>
        <v>2023</v>
      </c>
    </row>
    <row r="8066" spans="1:19" x14ac:dyDescent="0.2">
      <c r="A8066">
        <v>8038</v>
      </c>
      <c r="B8066" s="1">
        <v>45000</v>
      </c>
      <c r="C8066" t="s">
        <v>260</v>
      </c>
      <c r="D8066" t="s">
        <v>332</v>
      </c>
      <c r="E8066">
        <v>1</v>
      </c>
      <c r="F8066" t="s">
        <v>116</v>
      </c>
      <c r="G8066" t="s">
        <v>382</v>
      </c>
      <c r="H8066" t="s">
        <v>514</v>
      </c>
      <c r="M8066" s="2">
        <v>3270</v>
      </c>
      <c r="N8066" s="2">
        <v>3500</v>
      </c>
      <c r="O8066" s="2">
        <f>IF(Tabla1[[#This Row],[Mov]]="VNT",Tabla1[[#This Row],[Sale]]-Tabla1[[#This Row],[Cost]],-Tabla1[[#This Row],[Cost]]*Tabla1[[#This Row],[Cant]])</f>
        <v>230</v>
      </c>
      <c r="P8066" s="8">
        <f>IF(Tabla1[[#This Row],[Mov]]="VNT",-Tabla1[[#This Row],[Cant]],Tabla1[[#This Row],[Cant]])</f>
        <v>-1</v>
      </c>
      <c r="Q8066" s="8">
        <f>DAY(Tabla1[[#This Row],[Date]])</f>
        <v>15</v>
      </c>
      <c r="R8066" s="8">
        <f>MONTH(Tabla1[[#This Row],[Date]])</f>
        <v>3</v>
      </c>
      <c r="S8066" s="8">
        <f>YEAR(Tabla1[[#This Row],[Date]])</f>
        <v>2023</v>
      </c>
    </row>
    <row r="8067" spans="1:19" x14ac:dyDescent="0.2">
      <c r="A8067">
        <v>8039</v>
      </c>
      <c r="B8067" s="1">
        <v>45000</v>
      </c>
      <c r="C8067" t="s">
        <v>260</v>
      </c>
      <c r="D8067" t="s">
        <v>332</v>
      </c>
      <c r="E8067">
        <v>1</v>
      </c>
      <c r="F8067" t="s">
        <v>224</v>
      </c>
      <c r="G8067" t="s">
        <v>263</v>
      </c>
      <c r="H8067" t="s">
        <v>672</v>
      </c>
      <c r="M8067" s="2">
        <v>9000</v>
      </c>
      <c r="N8067" s="2">
        <v>20000</v>
      </c>
      <c r="O8067" s="2">
        <f>IF(Tabla1[[#This Row],[Mov]]="VNT",Tabla1[[#This Row],[Sale]]-Tabla1[[#This Row],[Cost]],-Tabla1[[#This Row],[Cost]]*Tabla1[[#This Row],[Cant]])</f>
        <v>11000</v>
      </c>
      <c r="P8067" s="8">
        <f>IF(Tabla1[[#This Row],[Mov]]="VNT",-Tabla1[[#This Row],[Cant]],Tabla1[[#This Row],[Cant]])</f>
        <v>-1</v>
      </c>
      <c r="Q8067" s="8">
        <f>DAY(Tabla1[[#This Row],[Date]])</f>
        <v>15</v>
      </c>
      <c r="R8067" s="8">
        <f>MONTH(Tabla1[[#This Row],[Date]])</f>
        <v>3</v>
      </c>
      <c r="S8067" s="8">
        <f>YEAR(Tabla1[[#This Row],[Date]])</f>
        <v>2023</v>
      </c>
    </row>
    <row r="8068" spans="1:19" x14ac:dyDescent="0.2">
      <c r="A8068">
        <v>8040</v>
      </c>
      <c r="B8068" s="1">
        <v>45000</v>
      </c>
      <c r="C8068" t="s">
        <v>260</v>
      </c>
      <c r="D8068" t="s">
        <v>332</v>
      </c>
      <c r="E8068">
        <v>1</v>
      </c>
      <c r="F8068" t="s">
        <v>127</v>
      </c>
      <c r="G8068" t="s">
        <v>266</v>
      </c>
      <c r="H8068" t="s">
        <v>2802</v>
      </c>
      <c r="M8068" s="2">
        <v>0</v>
      </c>
      <c r="N8068" s="2">
        <v>3000</v>
      </c>
      <c r="O8068" s="2">
        <f>IF(Tabla1[[#This Row],[Mov]]="VNT",Tabla1[[#This Row],[Sale]]-Tabla1[[#This Row],[Cost]],-Tabla1[[#This Row],[Cost]]*Tabla1[[#This Row],[Cant]])</f>
        <v>3000</v>
      </c>
      <c r="P8068" s="8">
        <f>IF(Tabla1[[#This Row],[Mov]]="VNT",-Tabla1[[#This Row],[Cant]],Tabla1[[#This Row],[Cant]])</f>
        <v>-1</v>
      </c>
      <c r="Q8068" s="8">
        <f>DAY(Tabla1[[#This Row],[Date]])</f>
        <v>15</v>
      </c>
      <c r="R8068" s="8">
        <f>MONTH(Tabla1[[#This Row],[Date]])</f>
        <v>3</v>
      </c>
      <c r="S8068" s="8">
        <f>YEAR(Tabla1[[#This Row],[Date]])</f>
        <v>2023</v>
      </c>
    </row>
    <row r="8069" spans="1:19" x14ac:dyDescent="0.2">
      <c r="A8069">
        <v>8041</v>
      </c>
      <c r="B8069" s="1">
        <v>45000</v>
      </c>
      <c r="C8069" t="s">
        <v>260</v>
      </c>
      <c r="D8069" t="s">
        <v>332</v>
      </c>
      <c r="E8069">
        <v>1</v>
      </c>
      <c r="F8069" t="s">
        <v>21</v>
      </c>
      <c r="G8069" t="s">
        <v>272</v>
      </c>
      <c r="H8069" t="s">
        <v>1522</v>
      </c>
      <c r="M8069" s="2">
        <v>2800</v>
      </c>
      <c r="N8069" s="2">
        <v>10000</v>
      </c>
      <c r="O8069" s="2">
        <f>IF(Tabla1[[#This Row],[Mov]]="VNT",Tabla1[[#This Row],[Sale]]-Tabla1[[#This Row],[Cost]],-Tabla1[[#This Row],[Cost]]*Tabla1[[#This Row],[Cant]])</f>
        <v>7200</v>
      </c>
      <c r="P8069" s="8">
        <f>IF(Tabla1[[#This Row],[Mov]]="VNT",-Tabla1[[#This Row],[Cant]],Tabla1[[#This Row],[Cant]])</f>
        <v>-1</v>
      </c>
      <c r="Q8069" s="8">
        <f>DAY(Tabla1[[#This Row],[Date]])</f>
        <v>15</v>
      </c>
      <c r="R8069" s="8">
        <f>MONTH(Tabla1[[#This Row],[Date]])</f>
        <v>3</v>
      </c>
      <c r="S8069" s="8">
        <f>YEAR(Tabla1[[#This Row],[Date]])</f>
        <v>2023</v>
      </c>
    </row>
    <row r="8070" spans="1:19" x14ac:dyDescent="0.2">
      <c r="A8070">
        <v>8042</v>
      </c>
      <c r="B8070" s="1">
        <v>45001</v>
      </c>
      <c r="C8070" t="s">
        <v>260</v>
      </c>
      <c r="D8070" t="s">
        <v>332</v>
      </c>
      <c r="E8070">
        <v>1</v>
      </c>
      <c r="F8070" t="s">
        <v>116</v>
      </c>
      <c r="G8070" t="s">
        <v>349</v>
      </c>
      <c r="H8070" t="s">
        <v>515</v>
      </c>
      <c r="M8070" s="2">
        <v>6074</v>
      </c>
      <c r="N8070" s="2">
        <v>6500</v>
      </c>
      <c r="O8070" s="2">
        <f>IF(Tabla1[[#This Row],[Mov]]="VNT",Tabla1[[#This Row],[Sale]]-Tabla1[[#This Row],[Cost]],-Tabla1[[#This Row],[Cost]]*Tabla1[[#This Row],[Cant]])</f>
        <v>426</v>
      </c>
      <c r="P8070" s="8">
        <f>IF(Tabla1[[#This Row],[Mov]]="VNT",-Tabla1[[#This Row],[Cant]],Tabla1[[#This Row],[Cant]])</f>
        <v>-1</v>
      </c>
      <c r="Q8070" s="8">
        <f>DAY(Tabla1[[#This Row],[Date]])</f>
        <v>16</v>
      </c>
      <c r="R8070" s="8">
        <f>MONTH(Tabla1[[#This Row],[Date]])</f>
        <v>3</v>
      </c>
      <c r="S8070" s="8">
        <f>YEAR(Tabla1[[#This Row],[Date]])</f>
        <v>2023</v>
      </c>
    </row>
    <row r="8071" spans="1:19" x14ac:dyDescent="0.2">
      <c r="A8071">
        <v>8043</v>
      </c>
      <c r="B8071" s="1">
        <v>45001</v>
      </c>
      <c r="C8071" t="s">
        <v>261</v>
      </c>
      <c r="D8071" t="s">
        <v>892</v>
      </c>
      <c r="E8071">
        <v>1</v>
      </c>
      <c r="F8071" t="s">
        <v>1441</v>
      </c>
      <c r="G8071" t="s">
        <v>263</v>
      </c>
      <c r="H8071" t="s">
        <v>667</v>
      </c>
      <c r="L8071" t="s">
        <v>2932</v>
      </c>
      <c r="M8071" s="2">
        <v>14000</v>
      </c>
      <c r="N8071" s="2">
        <v>29000</v>
      </c>
      <c r="O8071" s="2">
        <f>IF(Tabla1[[#This Row],[Mov]]="VNT",Tabla1[[#This Row],[Sale]]-Tabla1[[#This Row],[Cost]],-Tabla1[[#This Row],[Cost]]*Tabla1[[#This Row],[Cant]])</f>
        <v>-14000</v>
      </c>
      <c r="P8071" s="8">
        <f>IF(Tabla1[[#This Row],[Mov]]="VNT",-Tabla1[[#This Row],[Cant]],Tabla1[[#This Row],[Cant]])</f>
        <v>1</v>
      </c>
      <c r="Q8071" s="8">
        <f>DAY(Tabla1[[#This Row],[Date]])</f>
        <v>16</v>
      </c>
      <c r="R8071" s="8">
        <f>MONTH(Tabla1[[#This Row],[Date]])</f>
        <v>3</v>
      </c>
      <c r="S8071" s="8">
        <f>YEAR(Tabla1[[#This Row],[Date]])</f>
        <v>2023</v>
      </c>
    </row>
    <row r="8072" spans="1:19" x14ac:dyDescent="0.2">
      <c r="A8072">
        <v>8044</v>
      </c>
      <c r="B8072" s="1">
        <v>45001</v>
      </c>
      <c r="C8072" t="s">
        <v>261</v>
      </c>
      <c r="D8072" t="s">
        <v>892</v>
      </c>
      <c r="E8072">
        <v>1</v>
      </c>
      <c r="F8072" t="s">
        <v>386</v>
      </c>
      <c r="G8072" t="s">
        <v>262</v>
      </c>
      <c r="H8072" t="s">
        <v>299</v>
      </c>
      <c r="M8072" s="2">
        <v>53000</v>
      </c>
      <c r="N8072" s="2">
        <v>110000</v>
      </c>
      <c r="O8072" s="2">
        <f>IF(Tabla1[[#This Row],[Mov]]="VNT",Tabla1[[#This Row],[Sale]]-Tabla1[[#This Row],[Cost]],-Tabla1[[#This Row],[Cost]]*Tabla1[[#This Row],[Cant]])</f>
        <v>-53000</v>
      </c>
      <c r="P8072" s="8">
        <f>IF(Tabla1[[#This Row],[Mov]]="VNT",-Tabla1[[#This Row],[Cant]],Tabla1[[#This Row],[Cant]])</f>
        <v>1</v>
      </c>
      <c r="Q8072" s="8">
        <f>DAY(Tabla1[[#This Row],[Date]])</f>
        <v>16</v>
      </c>
      <c r="R8072" s="8">
        <f>MONTH(Tabla1[[#This Row],[Date]])</f>
        <v>3</v>
      </c>
      <c r="S8072" s="8">
        <f>YEAR(Tabla1[[#This Row],[Date]])</f>
        <v>2023</v>
      </c>
    </row>
    <row r="8073" spans="1:19" x14ac:dyDescent="0.2">
      <c r="A8073">
        <v>8045</v>
      </c>
      <c r="B8073" s="1">
        <v>45001</v>
      </c>
      <c r="C8073" t="s">
        <v>261</v>
      </c>
      <c r="D8073" t="s">
        <v>892</v>
      </c>
      <c r="E8073">
        <v>1</v>
      </c>
      <c r="F8073" t="s">
        <v>1152</v>
      </c>
      <c r="G8073" t="s">
        <v>272</v>
      </c>
      <c r="H8073" t="s">
        <v>308</v>
      </c>
      <c r="M8073" s="2">
        <v>21000</v>
      </c>
      <c r="N8073" s="2">
        <v>39000</v>
      </c>
      <c r="O8073" s="2">
        <f>IF(Tabla1[[#This Row],[Mov]]="VNT",Tabla1[[#This Row],[Sale]]-Tabla1[[#This Row],[Cost]],-Tabla1[[#This Row],[Cost]]*Tabla1[[#This Row],[Cant]])</f>
        <v>-21000</v>
      </c>
      <c r="P8073" s="8">
        <f>IF(Tabla1[[#This Row],[Mov]]="VNT",-Tabla1[[#This Row],[Cant]],Tabla1[[#This Row],[Cant]])</f>
        <v>1</v>
      </c>
      <c r="Q8073" s="8">
        <f>DAY(Tabla1[[#This Row],[Date]])</f>
        <v>16</v>
      </c>
      <c r="R8073" s="8">
        <f>MONTH(Tabla1[[#This Row],[Date]])</f>
        <v>3</v>
      </c>
      <c r="S8073" s="8">
        <f>YEAR(Tabla1[[#This Row],[Date]])</f>
        <v>2023</v>
      </c>
    </row>
    <row r="8074" spans="1:19" x14ac:dyDescent="0.2">
      <c r="A8074">
        <v>8046</v>
      </c>
      <c r="B8074" s="1">
        <v>45001</v>
      </c>
      <c r="C8074" t="s">
        <v>261</v>
      </c>
      <c r="D8074" t="s">
        <v>892</v>
      </c>
      <c r="E8074">
        <v>1</v>
      </c>
      <c r="F8074" t="s">
        <v>2807</v>
      </c>
      <c r="G8074" t="s">
        <v>263</v>
      </c>
      <c r="H8074" t="s">
        <v>824</v>
      </c>
      <c r="M8074" s="2">
        <v>7000</v>
      </c>
      <c r="N8074" s="2">
        <v>25000</v>
      </c>
      <c r="O8074" s="2">
        <f>IF(Tabla1[[#This Row],[Mov]]="VNT",Tabla1[[#This Row],[Sale]]-Tabla1[[#This Row],[Cost]],-Tabla1[[#This Row],[Cost]]*Tabla1[[#This Row],[Cant]])</f>
        <v>-7000</v>
      </c>
      <c r="P8074" s="8">
        <f>IF(Tabla1[[#This Row],[Mov]]="VNT",-Tabla1[[#This Row],[Cant]],Tabla1[[#This Row],[Cant]])</f>
        <v>1</v>
      </c>
      <c r="Q8074" s="8">
        <f>DAY(Tabla1[[#This Row],[Date]])</f>
        <v>16</v>
      </c>
      <c r="R8074" s="8">
        <f>MONTH(Tabla1[[#This Row],[Date]])</f>
        <v>3</v>
      </c>
      <c r="S8074" s="8">
        <f>YEAR(Tabla1[[#This Row],[Date]])</f>
        <v>2023</v>
      </c>
    </row>
    <row r="8075" spans="1:19" x14ac:dyDescent="0.2">
      <c r="A8075">
        <v>8047</v>
      </c>
      <c r="B8075" s="1">
        <v>45001</v>
      </c>
      <c r="C8075" t="s">
        <v>261</v>
      </c>
      <c r="D8075" t="s">
        <v>2405</v>
      </c>
      <c r="E8075">
        <v>2</v>
      </c>
      <c r="F8075" t="s">
        <v>929</v>
      </c>
      <c r="G8075" t="s">
        <v>266</v>
      </c>
      <c r="H8075" t="s">
        <v>2751</v>
      </c>
      <c r="M8075" s="2">
        <v>14000</v>
      </c>
      <c r="N8075" s="2">
        <v>25000</v>
      </c>
      <c r="O8075" s="2">
        <f>IF(Tabla1[[#This Row],[Mov]]="VNT",Tabla1[[#This Row],[Sale]]-Tabla1[[#This Row],[Cost]],-Tabla1[[#This Row],[Cost]]*Tabla1[[#This Row],[Cant]])</f>
        <v>-28000</v>
      </c>
      <c r="P8075" s="8">
        <f>IF(Tabla1[[#This Row],[Mov]]="VNT",-Tabla1[[#This Row],[Cant]],Tabla1[[#This Row],[Cant]])</f>
        <v>2</v>
      </c>
      <c r="Q8075" s="8">
        <f>DAY(Tabla1[[#This Row],[Date]])</f>
        <v>16</v>
      </c>
      <c r="R8075" s="8">
        <f>MONTH(Tabla1[[#This Row],[Date]])</f>
        <v>3</v>
      </c>
      <c r="S8075" s="8">
        <f>YEAR(Tabla1[[#This Row],[Date]])</f>
        <v>2023</v>
      </c>
    </row>
    <row r="8076" spans="1:19" x14ac:dyDescent="0.2">
      <c r="A8076">
        <v>8048</v>
      </c>
      <c r="B8076" s="1">
        <v>45001</v>
      </c>
      <c r="C8076" t="s">
        <v>261</v>
      </c>
      <c r="D8076" t="s">
        <v>2405</v>
      </c>
      <c r="E8076">
        <v>2</v>
      </c>
      <c r="F8076" t="s">
        <v>2514</v>
      </c>
      <c r="G8076" t="s">
        <v>266</v>
      </c>
      <c r="H8076" t="s">
        <v>2808</v>
      </c>
      <c r="M8076" s="2">
        <v>5500</v>
      </c>
      <c r="N8076" s="2">
        <v>12000</v>
      </c>
      <c r="O8076" s="2">
        <f>IF(Tabla1[[#This Row],[Mov]]="VNT",Tabla1[[#This Row],[Sale]]-Tabla1[[#This Row],[Cost]],-Tabla1[[#This Row],[Cost]]*Tabla1[[#This Row],[Cant]])</f>
        <v>-11000</v>
      </c>
      <c r="P8076" s="8">
        <f>IF(Tabla1[[#This Row],[Mov]]="VNT",-Tabla1[[#This Row],[Cant]],Tabla1[[#This Row],[Cant]])</f>
        <v>2</v>
      </c>
      <c r="Q8076" s="8">
        <f>DAY(Tabla1[[#This Row],[Date]])</f>
        <v>16</v>
      </c>
      <c r="R8076" s="8">
        <f>MONTH(Tabla1[[#This Row],[Date]])</f>
        <v>3</v>
      </c>
      <c r="S8076" s="8">
        <f>YEAR(Tabla1[[#This Row],[Date]])</f>
        <v>2023</v>
      </c>
    </row>
    <row r="8077" spans="1:19" x14ac:dyDescent="0.2">
      <c r="A8077">
        <v>8049</v>
      </c>
      <c r="B8077" s="1">
        <v>45001</v>
      </c>
      <c r="C8077" t="s">
        <v>261</v>
      </c>
      <c r="D8077" t="s">
        <v>623</v>
      </c>
      <c r="E8077">
        <v>2</v>
      </c>
      <c r="F8077" t="s">
        <v>214</v>
      </c>
      <c r="G8077" t="s">
        <v>794</v>
      </c>
      <c r="H8077" t="s">
        <v>1345</v>
      </c>
      <c r="M8077" s="2">
        <v>24000</v>
      </c>
      <c r="N8077" s="2">
        <v>55000</v>
      </c>
      <c r="O8077" s="2">
        <f>IF(Tabla1[[#This Row],[Mov]]="VNT",Tabla1[[#This Row],[Sale]]-Tabla1[[#This Row],[Cost]],-Tabla1[[#This Row],[Cost]]*Tabla1[[#This Row],[Cant]])</f>
        <v>-48000</v>
      </c>
      <c r="P8077" s="8">
        <f>IF(Tabla1[[#This Row],[Mov]]="VNT",-Tabla1[[#This Row],[Cant]],Tabla1[[#This Row],[Cant]])</f>
        <v>2</v>
      </c>
      <c r="Q8077" s="8">
        <f>DAY(Tabla1[[#This Row],[Date]])</f>
        <v>16</v>
      </c>
      <c r="R8077" s="8">
        <f>MONTH(Tabla1[[#This Row],[Date]])</f>
        <v>3</v>
      </c>
      <c r="S8077" s="8">
        <f>YEAR(Tabla1[[#This Row],[Date]])</f>
        <v>2023</v>
      </c>
    </row>
    <row r="8078" spans="1:19" x14ac:dyDescent="0.2">
      <c r="A8078">
        <v>8050</v>
      </c>
      <c r="B8078" s="1">
        <v>45001</v>
      </c>
      <c r="C8078" t="s">
        <v>261</v>
      </c>
      <c r="D8078" t="s">
        <v>623</v>
      </c>
      <c r="E8078">
        <v>2</v>
      </c>
      <c r="F8078" t="s">
        <v>26</v>
      </c>
      <c r="G8078" t="s">
        <v>721</v>
      </c>
      <c r="H8078" t="s">
        <v>2809</v>
      </c>
      <c r="M8078" s="2">
        <v>11000</v>
      </c>
      <c r="N8078" s="2">
        <v>25000</v>
      </c>
      <c r="O8078" s="2">
        <f>IF(Tabla1[[#This Row],[Mov]]="VNT",Tabla1[[#This Row],[Sale]]-Tabla1[[#This Row],[Cost]],-Tabla1[[#This Row],[Cost]]*Tabla1[[#This Row],[Cant]])</f>
        <v>-22000</v>
      </c>
      <c r="P8078" s="8">
        <f>IF(Tabla1[[#This Row],[Mov]]="VNT",-Tabla1[[#This Row],[Cant]],Tabla1[[#This Row],[Cant]])</f>
        <v>2</v>
      </c>
      <c r="Q8078" s="8">
        <f>DAY(Tabla1[[#This Row],[Date]])</f>
        <v>16</v>
      </c>
      <c r="R8078" s="8">
        <f>MONTH(Tabla1[[#This Row],[Date]])</f>
        <v>3</v>
      </c>
      <c r="S8078" s="8">
        <f>YEAR(Tabla1[[#This Row],[Date]])</f>
        <v>2023</v>
      </c>
    </row>
    <row r="8079" spans="1:19" x14ac:dyDescent="0.2">
      <c r="A8079">
        <v>8051</v>
      </c>
      <c r="B8079" s="1">
        <v>45001</v>
      </c>
      <c r="C8079" t="s">
        <v>261</v>
      </c>
      <c r="D8079" t="s">
        <v>817</v>
      </c>
      <c r="E8079">
        <v>2</v>
      </c>
      <c r="F8079" t="s">
        <v>532</v>
      </c>
      <c r="G8079" t="s">
        <v>263</v>
      </c>
      <c r="H8079" t="s">
        <v>2223</v>
      </c>
      <c r="M8079" s="2">
        <v>40000</v>
      </c>
      <c r="N8079" s="2">
        <v>65000</v>
      </c>
      <c r="O8079" s="2">
        <f>IF(Tabla1[[#This Row],[Mov]]="VNT",Tabla1[[#This Row],[Sale]]-Tabla1[[#This Row],[Cost]],-Tabla1[[#This Row],[Cost]]*Tabla1[[#This Row],[Cant]])</f>
        <v>-80000</v>
      </c>
      <c r="P8079" s="8">
        <f>IF(Tabla1[[#This Row],[Mov]]="VNT",-Tabla1[[#This Row],[Cant]],Tabla1[[#This Row],[Cant]])</f>
        <v>2</v>
      </c>
      <c r="Q8079" s="8">
        <f>DAY(Tabla1[[#This Row],[Date]])</f>
        <v>16</v>
      </c>
      <c r="R8079" s="8">
        <f>MONTH(Tabla1[[#This Row],[Date]])</f>
        <v>3</v>
      </c>
      <c r="S8079" s="8">
        <f>YEAR(Tabla1[[#This Row],[Date]])</f>
        <v>2023</v>
      </c>
    </row>
    <row r="8080" spans="1:19" x14ac:dyDescent="0.2">
      <c r="A8080">
        <v>8052</v>
      </c>
      <c r="B8080" s="1">
        <v>45001</v>
      </c>
      <c r="C8080" t="s">
        <v>261</v>
      </c>
      <c r="D8080" t="s">
        <v>817</v>
      </c>
      <c r="E8080">
        <v>1</v>
      </c>
      <c r="F8080" t="s">
        <v>617</v>
      </c>
      <c r="G8080" t="s">
        <v>266</v>
      </c>
      <c r="H8080" t="s">
        <v>1318</v>
      </c>
      <c r="M8080" s="2">
        <v>38000</v>
      </c>
      <c r="N8080" s="2">
        <v>80000</v>
      </c>
      <c r="O8080" s="2">
        <f>IF(Tabla1[[#This Row],[Mov]]="VNT",Tabla1[[#This Row],[Sale]]-Tabla1[[#This Row],[Cost]],-Tabla1[[#This Row],[Cost]]*Tabla1[[#This Row],[Cant]])</f>
        <v>-38000</v>
      </c>
      <c r="P8080" s="8">
        <f>IF(Tabla1[[#This Row],[Mov]]="VNT",-Tabla1[[#This Row],[Cant]],Tabla1[[#This Row],[Cant]])</f>
        <v>1</v>
      </c>
      <c r="Q8080" s="8">
        <f>DAY(Tabla1[[#This Row],[Date]])</f>
        <v>16</v>
      </c>
      <c r="R8080" s="8">
        <f>MONTH(Tabla1[[#This Row],[Date]])</f>
        <v>3</v>
      </c>
      <c r="S8080" s="8">
        <f>YEAR(Tabla1[[#This Row],[Date]])</f>
        <v>2023</v>
      </c>
    </row>
    <row r="8081" spans="1:19" x14ac:dyDescent="0.2">
      <c r="A8081">
        <v>8053</v>
      </c>
      <c r="B8081" s="1">
        <v>45001</v>
      </c>
      <c r="C8081" t="s">
        <v>261</v>
      </c>
      <c r="D8081" t="s">
        <v>817</v>
      </c>
      <c r="E8081">
        <v>1</v>
      </c>
      <c r="F8081" t="s">
        <v>532</v>
      </c>
      <c r="G8081" t="s">
        <v>266</v>
      </c>
      <c r="H8081" t="s">
        <v>621</v>
      </c>
      <c r="M8081" s="2">
        <v>40000</v>
      </c>
      <c r="N8081" s="2">
        <v>70000</v>
      </c>
      <c r="O8081" s="2">
        <f>IF(Tabla1[[#This Row],[Mov]]="VNT",Tabla1[[#This Row],[Sale]]-Tabla1[[#This Row],[Cost]],-Tabla1[[#This Row],[Cost]]*Tabla1[[#This Row],[Cant]])</f>
        <v>-40000</v>
      </c>
      <c r="P8081" s="8">
        <f>IF(Tabla1[[#This Row],[Mov]]="VNT",-Tabla1[[#This Row],[Cant]],Tabla1[[#This Row],[Cant]])</f>
        <v>1</v>
      </c>
      <c r="Q8081" s="8">
        <f>DAY(Tabla1[[#This Row],[Date]])</f>
        <v>16</v>
      </c>
      <c r="R8081" s="8">
        <f>MONTH(Tabla1[[#This Row],[Date]])</f>
        <v>3</v>
      </c>
      <c r="S8081" s="8">
        <f>YEAR(Tabla1[[#This Row],[Date]])</f>
        <v>2023</v>
      </c>
    </row>
    <row r="8082" spans="1:19" x14ac:dyDescent="0.2">
      <c r="A8082">
        <v>8054</v>
      </c>
      <c r="B8082" s="1">
        <v>45001</v>
      </c>
      <c r="C8082" t="s">
        <v>261</v>
      </c>
      <c r="D8082" t="s">
        <v>817</v>
      </c>
      <c r="E8082">
        <v>1</v>
      </c>
      <c r="F8082" t="s">
        <v>532</v>
      </c>
      <c r="G8082" t="s">
        <v>2810</v>
      </c>
      <c r="H8082" t="s">
        <v>2811</v>
      </c>
      <c r="M8082" s="2">
        <v>50000</v>
      </c>
      <c r="N8082" s="2">
        <v>80000</v>
      </c>
      <c r="O8082" s="2">
        <f>IF(Tabla1[[#This Row],[Mov]]="VNT",Tabla1[[#This Row],[Sale]]-Tabla1[[#This Row],[Cost]],-Tabla1[[#This Row],[Cost]]*Tabla1[[#This Row],[Cant]])</f>
        <v>-50000</v>
      </c>
      <c r="P8082" s="8">
        <f>IF(Tabla1[[#This Row],[Mov]]="VNT",-Tabla1[[#This Row],[Cant]],Tabla1[[#This Row],[Cant]])</f>
        <v>1</v>
      </c>
      <c r="Q8082" s="8">
        <f>DAY(Tabla1[[#This Row],[Date]])</f>
        <v>16</v>
      </c>
      <c r="R8082" s="8">
        <f>MONTH(Tabla1[[#This Row],[Date]])</f>
        <v>3</v>
      </c>
      <c r="S8082" s="8">
        <f>YEAR(Tabla1[[#This Row],[Date]])</f>
        <v>2023</v>
      </c>
    </row>
    <row r="8083" spans="1:19" x14ac:dyDescent="0.2">
      <c r="A8083">
        <v>8055</v>
      </c>
      <c r="B8083" s="1">
        <v>45001</v>
      </c>
      <c r="C8083" t="s">
        <v>261</v>
      </c>
      <c r="D8083" t="s">
        <v>817</v>
      </c>
      <c r="E8083">
        <v>10</v>
      </c>
      <c r="F8083" t="s">
        <v>848</v>
      </c>
      <c r="G8083" t="s">
        <v>727</v>
      </c>
      <c r="H8083" t="s">
        <v>140</v>
      </c>
      <c r="M8083" s="2">
        <v>450</v>
      </c>
      <c r="N8083" s="2">
        <v>3500</v>
      </c>
      <c r="O8083" s="2">
        <f>IF(Tabla1[[#This Row],[Mov]]="VNT",Tabla1[[#This Row],[Sale]]-Tabla1[[#This Row],[Cost]],-Tabla1[[#This Row],[Cost]]*Tabla1[[#This Row],[Cant]])</f>
        <v>-4500</v>
      </c>
      <c r="P8083" s="8">
        <f>IF(Tabla1[[#This Row],[Mov]]="VNT",-Tabla1[[#This Row],[Cant]],Tabla1[[#This Row],[Cant]])</f>
        <v>10</v>
      </c>
      <c r="Q8083" s="8">
        <f>DAY(Tabla1[[#This Row],[Date]])</f>
        <v>16</v>
      </c>
      <c r="R8083" s="8">
        <f>MONTH(Tabla1[[#This Row],[Date]])</f>
        <v>3</v>
      </c>
      <c r="S8083" s="8">
        <f>YEAR(Tabla1[[#This Row],[Date]])</f>
        <v>2023</v>
      </c>
    </row>
    <row r="8084" spans="1:19" x14ac:dyDescent="0.2">
      <c r="A8084">
        <v>8056</v>
      </c>
      <c r="B8084" s="1">
        <v>45001</v>
      </c>
      <c r="C8084" t="s">
        <v>261</v>
      </c>
      <c r="D8084" t="s">
        <v>817</v>
      </c>
      <c r="E8084">
        <v>2</v>
      </c>
      <c r="F8084" t="s">
        <v>48</v>
      </c>
      <c r="G8084" t="s">
        <v>1301</v>
      </c>
      <c r="H8084" t="s">
        <v>1302</v>
      </c>
      <c r="M8084" s="2">
        <v>28000</v>
      </c>
      <c r="N8084" s="2">
        <v>59000</v>
      </c>
      <c r="O8084" s="2">
        <f>IF(Tabla1[[#This Row],[Mov]]="VNT",Tabla1[[#This Row],[Sale]]-Tabla1[[#This Row],[Cost]],-Tabla1[[#This Row],[Cost]]*Tabla1[[#This Row],[Cant]])</f>
        <v>-56000</v>
      </c>
      <c r="P8084" s="8">
        <f>IF(Tabla1[[#This Row],[Mov]]="VNT",-Tabla1[[#This Row],[Cant]],Tabla1[[#This Row],[Cant]])</f>
        <v>2</v>
      </c>
      <c r="Q8084" s="8">
        <f>DAY(Tabla1[[#This Row],[Date]])</f>
        <v>16</v>
      </c>
      <c r="R8084" s="8">
        <f>MONTH(Tabla1[[#This Row],[Date]])</f>
        <v>3</v>
      </c>
      <c r="S8084" s="8">
        <f>YEAR(Tabla1[[#This Row],[Date]])</f>
        <v>2023</v>
      </c>
    </row>
    <row r="8085" spans="1:19" x14ac:dyDescent="0.2">
      <c r="A8085">
        <v>8057</v>
      </c>
      <c r="B8085" s="1">
        <v>45001</v>
      </c>
      <c r="C8085" t="s">
        <v>261</v>
      </c>
      <c r="D8085" t="s">
        <v>659</v>
      </c>
      <c r="E8085">
        <v>3</v>
      </c>
      <c r="F8085" t="s">
        <v>15</v>
      </c>
      <c r="G8085" t="s">
        <v>999</v>
      </c>
      <c r="H8085" t="s">
        <v>2812</v>
      </c>
      <c r="M8085" s="2">
        <v>4300</v>
      </c>
      <c r="N8085" s="2">
        <v>15000</v>
      </c>
      <c r="O8085" s="2">
        <f>IF(Tabla1[[#This Row],[Mov]]="VNT",Tabla1[[#This Row],[Sale]]-Tabla1[[#This Row],[Cost]],-Tabla1[[#This Row],[Cost]]*Tabla1[[#This Row],[Cant]])</f>
        <v>-12900</v>
      </c>
      <c r="P8085" s="8">
        <f>IF(Tabla1[[#This Row],[Mov]]="VNT",-Tabla1[[#This Row],[Cant]],Tabla1[[#This Row],[Cant]])</f>
        <v>3</v>
      </c>
      <c r="Q8085" s="8">
        <f>DAY(Tabla1[[#This Row],[Date]])</f>
        <v>16</v>
      </c>
      <c r="R8085" s="8">
        <f>MONTH(Tabla1[[#This Row],[Date]])</f>
        <v>3</v>
      </c>
      <c r="S8085" s="8">
        <f>YEAR(Tabla1[[#This Row],[Date]])</f>
        <v>2023</v>
      </c>
    </row>
    <row r="8086" spans="1:19" x14ac:dyDescent="0.2">
      <c r="A8086">
        <v>8058</v>
      </c>
      <c r="B8086" s="1">
        <v>45001</v>
      </c>
      <c r="C8086" t="s">
        <v>261</v>
      </c>
      <c r="D8086" t="s">
        <v>659</v>
      </c>
      <c r="E8086">
        <v>3</v>
      </c>
      <c r="F8086" t="s">
        <v>15</v>
      </c>
      <c r="G8086" t="s">
        <v>999</v>
      </c>
      <c r="H8086" t="s">
        <v>2813</v>
      </c>
      <c r="M8086" s="2">
        <v>4500</v>
      </c>
      <c r="N8086" s="2">
        <v>15000</v>
      </c>
      <c r="O8086" s="2">
        <f>IF(Tabla1[[#This Row],[Mov]]="VNT",Tabla1[[#This Row],[Sale]]-Tabla1[[#This Row],[Cost]],-Tabla1[[#This Row],[Cost]]*Tabla1[[#This Row],[Cant]])</f>
        <v>-13500</v>
      </c>
      <c r="P8086" s="8">
        <f>IF(Tabla1[[#This Row],[Mov]]="VNT",-Tabla1[[#This Row],[Cant]],Tabla1[[#This Row],[Cant]])</f>
        <v>3</v>
      </c>
      <c r="Q8086" s="8">
        <f>DAY(Tabla1[[#This Row],[Date]])</f>
        <v>16</v>
      </c>
      <c r="R8086" s="8">
        <f>MONTH(Tabla1[[#This Row],[Date]])</f>
        <v>3</v>
      </c>
      <c r="S8086" s="8">
        <f>YEAR(Tabla1[[#This Row],[Date]])</f>
        <v>2023</v>
      </c>
    </row>
    <row r="8087" spans="1:19" x14ac:dyDescent="0.2">
      <c r="A8087">
        <v>8059</v>
      </c>
      <c r="B8087" s="1">
        <v>45001</v>
      </c>
      <c r="C8087" t="s">
        <v>261</v>
      </c>
      <c r="D8087" t="s">
        <v>659</v>
      </c>
      <c r="E8087">
        <v>8</v>
      </c>
      <c r="F8087" t="s">
        <v>224</v>
      </c>
      <c r="G8087" t="s">
        <v>589</v>
      </c>
      <c r="H8087" t="s">
        <v>1173</v>
      </c>
      <c r="M8087" s="2">
        <v>7500</v>
      </c>
      <c r="N8087" s="2">
        <v>20000</v>
      </c>
      <c r="O8087" s="2">
        <f>IF(Tabla1[[#This Row],[Mov]]="VNT",Tabla1[[#This Row],[Sale]]-Tabla1[[#This Row],[Cost]],-Tabla1[[#This Row],[Cost]]*Tabla1[[#This Row],[Cant]])</f>
        <v>-60000</v>
      </c>
      <c r="P8087" s="8">
        <f>IF(Tabla1[[#This Row],[Mov]]="VNT",-Tabla1[[#This Row],[Cant]],Tabla1[[#This Row],[Cant]])</f>
        <v>8</v>
      </c>
      <c r="Q8087" s="8">
        <f>DAY(Tabla1[[#This Row],[Date]])</f>
        <v>16</v>
      </c>
      <c r="R8087" s="8">
        <f>MONTH(Tabla1[[#This Row],[Date]])</f>
        <v>3</v>
      </c>
      <c r="S8087" s="8">
        <f>YEAR(Tabla1[[#This Row],[Date]])</f>
        <v>2023</v>
      </c>
    </row>
    <row r="8088" spans="1:19" x14ac:dyDescent="0.2">
      <c r="A8088">
        <v>8060</v>
      </c>
      <c r="B8088" s="1">
        <v>45001</v>
      </c>
      <c r="C8088" t="s">
        <v>261</v>
      </c>
      <c r="D8088" t="s">
        <v>659</v>
      </c>
      <c r="E8088">
        <v>2</v>
      </c>
      <c r="F8088" t="s">
        <v>224</v>
      </c>
      <c r="G8088" t="s">
        <v>860</v>
      </c>
      <c r="H8088" t="s">
        <v>2178</v>
      </c>
      <c r="M8088" s="2">
        <v>8300</v>
      </c>
      <c r="N8088" s="2">
        <v>20000</v>
      </c>
      <c r="O8088" s="2">
        <f>IF(Tabla1[[#This Row],[Mov]]="VNT",Tabla1[[#This Row],[Sale]]-Tabla1[[#This Row],[Cost]],-Tabla1[[#This Row],[Cost]]*Tabla1[[#This Row],[Cant]])</f>
        <v>-16600</v>
      </c>
      <c r="P8088" s="8">
        <f>IF(Tabla1[[#This Row],[Mov]]="VNT",-Tabla1[[#This Row],[Cant]],Tabla1[[#This Row],[Cant]])</f>
        <v>2</v>
      </c>
      <c r="Q8088" s="8">
        <f>DAY(Tabla1[[#This Row],[Date]])</f>
        <v>16</v>
      </c>
      <c r="R8088" s="8">
        <f>MONTH(Tabla1[[#This Row],[Date]])</f>
        <v>3</v>
      </c>
      <c r="S8088" s="8">
        <f>YEAR(Tabla1[[#This Row],[Date]])</f>
        <v>2023</v>
      </c>
    </row>
    <row r="8089" spans="1:19" x14ac:dyDescent="0.2">
      <c r="A8089">
        <v>8061</v>
      </c>
      <c r="B8089" s="1">
        <v>45001</v>
      </c>
      <c r="C8089" t="s">
        <v>261</v>
      </c>
      <c r="D8089" t="s">
        <v>659</v>
      </c>
      <c r="E8089">
        <v>6</v>
      </c>
      <c r="F8089" t="s">
        <v>224</v>
      </c>
      <c r="G8089" t="s">
        <v>499</v>
      </c>
      <c r="H8089" t="s">
        <v>2799</v>
      </c>
      <c r="M8089" s="2">
        <v>9300</v>
      </c>
      <c r="N8089" s="2">
        <v>20000</v>
      </c>
      <c r="O8089" s="2">
        <f>IF(Tabla1[[#This Row],[Mov]]="VNT",Tabla1[[#This Row],[Sale]]-Tabla1[[#This Row],[Cost]],-Tabla1[[#This Row],[Cost]]*Tabla1[[#This Row],[Cant]])</f>
        <v>-55800</v>
      </c>
      <c r="P8089" s="8">
        <f>IF(Tabla1[[#This Row],[Mov]]="VNT",-Tabla1[[#This Row],[Cant]],Tabla1[[#This Row],[Cant]])</f>
        <v>6</v>
      </c>
      <c r="Q8089" s="8">
        <f>DAY(Tabla1[[#This Row],[Date]])</f>
        <v>16</v>
      </c>
      <c r="R8089" s="8">
        <f>MONTH(Tabla1[[#This Row],[Date]])</f>
        <v>3</v>
      </c>
      <c r="S8089" s="8">
        <f>YEAR(Tabla1[[#This Row],[Date]])</f>
        <v>2023</v>
      </c>
    </row>
    <row r="8090" spans="1:19" x14ac:dyDescent="0.2">
      <c r="A8090">
        <v>8062</v>
      </c>
      <c r="B8090" s="1">
        <v>45001</v>
      </c>
      <c r="C8090" t="s">
        <v>261</v>
      </c>
      <c r="D8090" t="s">
        <v>1569</v>
      </c>
      <c r="E8090">
        <v>1</v>
      </c>
      <c r="F8090" t="s">
        <v>586</v>
      </c>
      <c r="G8090" t="s">
        <v>263</v>
      </c>
      <c r="H8090" t="s">
        <v>767</v>
      </c>
      <c r="M8090" s="2">
        <v>5500</v>
      </c>
      <c r="N8090" s="2">
        <v>20000</v>
      </c>
      <c r="O8090" s="2">
        <f>IF(Tabla1[[#This Row],[Mov]]="VNT",Tabla1[[#This Row],[Sale]]-Tabla1[[#This Row],[Cost]],-Tabla1[[#This Row],[Cost]]*Tabla1[[#This Row],[Cant]])</f>
        <v>-5500</v>
      </c>
      <c r="P8090" s="8">
        <f>IF(Tabla1[[#This Row],[Mov]]="VNT",-Tabla1[[#This Row],[Cant]],Tabla1[[#This Row],[Cant]])</f>
        <v>1</v>
      </c>
      <c r="Q8090" s="8">
        <f>DAY(Tabla1[[#This Row],[Date]])</f>
        <v>16</v>
      </c>
      <c r="R8090" s="8">
        <f>MONTH(Tabla1[[#This Row],[Date]])</f>
        <v>3</v>
      </c>
      <c r="S8090" s="8">
        <f>YEAR(Tabla1[[#This Row],[Date]])</f>
        <v>2023</v>
      </c>
    </row>
    <row r="8091" spans="1:19" x14ac:dyDescent="0.2">
      <c r="A8091">
        <v>8063</v>
      </c>
      <c r="B8091" s="1">
        <v>45001</v>
      </c>
      <c r="C8091" t="s">
        <v>261</v>
      </c>
      <c r="D8091" t="s">
        <v>1569</v>
      </c>
      <c r="E8091">
        <v>2</v>
      </c>
      <c r="F8091" t="s">
        <v>532</v>
      </c>
      <c r="G8091" t="s">
        <v>266</v>
      </c>
      <c r="H8091" t="s">
        <v>2487</v>
      </c>
      <c r="M8091" s="2">
        <v>33000</v>
      </c>
      <c r="N8091" s="2">
        <v>60000</v>
      </c>
      <c r="O8091" s="2">
        <f>IF(Tabla1[[#This Row],[Mov]]="VNT",Tabla1[[#This Row],[Sale]]-Tabla1[[#This Row],[Cost]],-Tabla1[[#This Row],[Cost]]*Tabla1[[#This Row],[Cant]])</f>
        <v>-66000</v>
      </c>
      <c r="P8091" s="8">
        <f>IF(Tabla1[[#This Row],[Mov]]="VNT",-Tabla1[[#This Row],[Cant]],Tabla1[[#This Row],[Cant]])</f>
        <v>2</v>
      </c>
      <c r="Q8091" s="8">
        <f>DAY(Tabla1[[#This Row],[Date]])</f>
        <v>16</v>
      </c>
      <c r="R8091" s="8">
        <f>MONTH(Tabla1[[#This Row],[Date]])</f>
        <v>3</v>
      </c>
      <c r="S8091" s="8">
        <f>YEAR(Tabla1[[#This Row],[Date]])</f>
        <v>2023</v>
      </c>
    </row>
    <row r="8092" spans="1:19" x14ac:dyDescent="0.2">
      <c r="A8092">
        <v>8064</v>
      </c>
      <c r="B8092" s="1">
        <v>45001</v>
      </c>
      <c r="C8092" t="s">
        <v>261</v>
      </c>
      <c r="D8092" t="s">
        <v>1569</v>
      </c>
      <c r="E8092">
        <v>1</v>
      </c>
      <c r="F8092" t="s">
        <v>44</v>
      </c>
      <c r="G8092" t="s">
        <v>794</v>
      </c>
      <c r="H8092" t="s">
        <v>2814</v>
      </c>
      <c r="M8092" s="2">
        <v>27000</v>
      </c>
      <c r="N8092" s="2">
        <v>55000</v>
      </c>
      <c r="O8092" s="2">
        <f>IF(Tabla1[[#This Row],[Mov]]="VNT",Tabla1[[#This Row],[Sale]]-Tabla1[[#This Row],[Cost]],-Tabla1[[#This Row],[Cost]]*Tabla1[[#This Row],[Cant]])</f>
        <v>-27000</v>
      </c>
      <c r="P8092" s="8">
        <f>IF(Tabla1[[#This Row],[Mov]]="VNT",-Tabla1[[#This Row],[Cant]],Tabla1[[#This Row],[Cant]])</f>
        <v>1</v>
      </c>
      <c r="Q8092" s="8">
        <f>DAY(Tabla1[[#This Row],[Date]])</f>
        <v>16</v>
      </c>
      <c r="R8092" s="8">
        <f>MONTH(Tabla1[[#This Row],[Date]])</f>
        <v>3</v>
      </c>
      <c r="S8092" s="8">
        <f>YEAR(Tabla1[[#This Row],[Date]])</f>
        <v>2023</v>
      </c>
    </row>
    <row r="8093" spans="1:19" x14ac:dyDescent="0.2">
      <c r="A8093">
        <v>8065</v>
      </c>
      <c r="B8093" s="1">
        <v>45001</v>
      </c>
      <c r="C8093" t="s">
        <v>261</v>
      </c>
      <c r="D8093" t="s">
        <v>1569</v>
      </c>
      <c r="E8093">
        <v>21</v>
      </c>
      <c r="F8093" t="s">
        <v>475</v>
      </c>
      <c r="G8093" t="s">
        <v>273</v>
      </c>
      <c r="H8093" t="s">
        <v>2815</v>
      </c>
      <c r="M8093" s="2">
        <v>2000</v>
      </c>
      <c r="N8093" s="2">
        <v>6000</v>
      </c>
      <c r="O8093" s="2">
        <f>IF(Tabla1[[#This Row],[Mov]]="VNT",Tabla1[[#This Row],[Sale]]-Tabla1[[#This Row],[Cost]],-Tabla1[[#This Row],[Cost]]*Tabla1[[#This Row],[Cant]])</f>
        <v>-42000</v>
      </c>
      <c r="P8093" s="8">
        <f>IF(Tabla1[[#This Row],[Mov]]="VNT",-Tabla1[[#This Row],[Cant]],Tabla1[[#This Row],[Cant]])</f>
        <v>21</v>
      </c>
      <c r="Q8093" s="8">
        <f>DAY(Tabla1[[#This Row],[Date]])</f>
        <v>16</v>
      </c>
      <c r="R8093" s="8">
        <f>MONTH(Tabla1[[#This Row],[Date]])</f>
        <v>3</v>
      </c>
      <c r="S8093" s="8">
        <f>YEAR(Tabla1[[#This Row],[Date]])</f>
        <v>2023</v>
      </c>
    </row>
    <row r="8094" spans="1:19" x14ac:dyDescent="0.2">
      <c r="A8094">
        <v>8066</v>
      </c>
      <c r="B8094" s="1">
        <v>45001</v>
      </c>
      <c r="C8094" t="s">
        <v>261</v>
      </c>
      <c r="D8094" t="s">
        <v>1569</v>
      </c>
      <c r="E8094">
        <v>28</v>
      </c>
      <c r="F8094" t="s">
        <v>475</v>
      </c>
      <c r="G8094" t="s">
        <v>273</v>
      </c>
      <c r="H8094" t="s">
        <v>2816</v>
      </c>
      <c r="M8094" s="2">
        <v>2000</v>
      </c>
      <c r="N8094" s="2">
        <v>6000</v>
      </c>
      <c r="O8094" s="2">
        <f>IF(Tabla1[[#This Row],[Mov]]="VNT",Tabla1[[#This Row],[Sale]]-Tabla1[[#This Row],[Cost]],-Tabla1[[#This Row],[Cost]]*Tabla1[[#This Row],[Cant]])</f>
        <v>-56000</v>
      </c>
      <c r="P8094" s="8">
        <f>IF(Tabla1[[#This Row],[Mov]]="VNT",-Tabla1[[#This Row],[Cant]],Tabla1[[#This Row],[Cant]])</f>
        <v>28</v>
      </c>
      <c r="Q8094" s="8">
        <f>DAY(Tabla1[[#This Row],[Date]])</f>
        <v>16</v>
      </c>
      <c r="R8094" s="8">
        <f>MONTH(Tabla1[[#This Row],[Date]])</f>
        <v>3</v>
      </c>
      <c r="S8094" s="8">
        <f>YEAR(Tabla1[[#This Row],[Date]])</f>
        <v>2023</v>
      </c>
    </row>
    <row r="8095" spans="1:19" x14ac:dyDescent="0.2">
      <c r="A8095">
        <v>8067</v>
      </c>
      <c r="B8095" s="1">
        <v>45001</v>
      </c>
      <c r="C8095" t="s">
        <v>261</v>
      </c>
      <c r="D8095" t="s">
        <v>1767</v>
      </c>
      <c r="E8095">
        <v>1</v>
      </c>
      <c r="F8095" t="s">
        <v>2663</v>
      </c>
      <c r="G8095" t="s">
        <v>2664</v>
      </c>
      <c r="H8095" t="s">
        <v>2771</v>
      </c>
      <c r="M8095" s="2">
        <v>17000</v>
      </c>
      <c r="N8095" s="2">
        <v>45000</v>
      </c>
      <c r="O8095" s="2">
        <f>IF(Tabla1[[#This Row],[Mov]]="VNT",Tabla1[[#This Row],[Sale]]-Tabla1[[#This Row],[Cost]],-Tabla1[[#This Row],[Cost]]*Tabla1[[#This Row],[Cant]])</f>
        <v>-17000</v>
      </c>
      <c r="P8095" s="8">
        <f>IF(Tabla1[[#This Row],[Mov]]="VNT",-Tabla1[[#This Row],[Cant]],Tabla1[[#This Row],[Cant]])</f>
        <v>1</v>
      </c>
      <c r="Q8095" s="8">
        <f>DAY(Tabla1[[#This Row],[Date]])</f>
        <v>16</v>
      </c>
      <c r="R8095" s="8">
        <f>MONTH(Tabla1[[#This Row],[Date]])</f>
        <v>3</v>
      </c>
      <c r="S8095" s="8">
        <f>YEAR(Tabla1[[#This Row],[Date]])</f>
        <v>2023</v>
      </c>
    </row>
    <row r="8096" spans="1:19" x14ac:dyDescent="0.2">
      <c r="A8096">
        <v>8068</v>
      </c>
      <c r="B8096" s="1">
        <v>45001</v>
      </c>
      <c r="C8096" t="s">
        <v>261</v>
      </c>
      <c r="D8096" t="s">
        <v>1767</v>
      </c>
      <c r="E8096">
        <v>5</v>
      </c>
      <c r="F8096" t="s">
        <v>233</v>
      </c>
      <c r="G8096" t="s">
        <v>266</v>
      </c>
      <c r="H8096" t="s">
        <v>234</v>
      </c>
      <c r="M8096" s="2">
        <v>3000</v>
      </c>
      <c r="N8096" s="2">
        <v>10000</v>
      </c>
      <c r="O8096" s="2">
        <f>IF(Tabla1[[#This Row],[Mov]]="VNT",Tabla1[[#This Row],[Sale]]-Tabla1[[#This Row],[Cost]],-Tabla1[[#This Row],[Cost]]*Tabla1[[#This Row],[Cant]])</f>
        <v>-15000</v>
      </c>
      <c r="P8096" s="8">
        <f>IF(Tabla1[[#This Row],[Mov]]="VNT",-Tabla1[[#This Row],[Cant]],Tabla1[[#This Row],[Cant]])</f>
        <v>5</v>
      </c>
      <c r="Q8096" s="8">
        <f>DAY(Tabla1[[#This Row],[Date]])</f>
        <v>16</v>
      </c>
      <c r="R8096" s="8">
        <f>MONTH(Tabla1[[#This Row],[Date]])</f>
        <v>3</v>
      </c>
      <c r="S8096" s="8">
        <f>YEAR(Tabla1[[#This Row],[Date]])</f>
        <v>2023</v>
      </c>
    </row>
    <row r="8097" spans="1:19" x14ac:dyDescent="0.2">
      <c r="A8097">
        <v>8069</v>
      </c>
      <c r="B8097" s="1">
        <v>45001</v>
      </c>
      <c r="C8097" t="s">
        <v>261</v>
      </c>
      <c r="D8097" t="s">
        <v>1767</v>
      </c>
      <c r="E8097">
        <v>1</v>
      </c>
      <c r="F8097" t="s">
        <v>1545</v>
      </c>
      <c r="G8097" t="s">
        <v>1765</v>
      </c>
      <c r="H8097" t="s">
        <v>2817</v>
      </c>
      <c r="M8097" s="2">
        <v>20000</v>
      </c>
      <c r="N8097" s="2">
        <v>40000</v>
      </c>
      <c r="O8097" s="2">
        <f>IF(Tabla1[[#This Row],[Mov]]="VNT",Tabla1[[#This Row],[Sale]]-Tabla1[[#This Row],[Cost]],-Tabla1[[#This Row],[Cost]]*Tabla1[[#This Row],[Cant]])</f>
        <v>-20000</v>
      </c>
      <c r="P8097" s="8">
        <f>IF(Tabla1[[#This Row],[Mov]]="VNT",-Tabla1[[#This Row],[Cant]],Tabla1[[#This Row],[Cant]])</f>
        <v>1</v>
      </c>
      <c r="Q8097" s="8">
        <f>DAY(Tabla1[[#This Row],[Date]])</f>
        <v>16</v>
      </c>
      <c r="R8097" s="8">
        <f>MONTH(Tabla1[[#This Row],[Date]])</f>
        <v>3</v>
      </c>
      <c r="S8097" s="8">
        <f>YEAR(Tabla1[[#This Row],[Date]])</f>
        <v>2023</v>
      </c>
    </row>
    <row r="8098" spans="1:19" x14ac:dyDescent="0.2">
      <c r="A8098">
        <v>8070</v>
      </c>
      <c r="B8098" s="1">
        <v>45001</v>
      </c>
      <c r="C8098" t="s">
        <v>261</v>
      </c>
      <c r="D8098" t="s">
        <v>339</v>
      </c>
      <c r="E8098">
        <v>2</v>
      </c>
      <c r="F8098" t="s">
        <v>26</v>
      </c>
      <c r="G8098" t="s">
        <v>273</v>
      </c>
      <c r="H8098" t="s">
        <v>2682</v>
      </c>
      <c r="M8098" s="2">
        <v>25000</v>
      </c>
      <c r="N8098" s="2">
        <v>59000</v>
      </c>
      <c r="O8098" s="2">
        <f>IF(Tabla1[[#This Row],[Mov]]="VNT",Tabla1[[#This Row],[Sale]]-Tabla1[[#This Row],[Cost]],-Tabla1[[#This Row],[Cost]]*Tabla1[[#This Row],[Cant]])</f>
        <v>-50000</v>
      </c>
      <c r="P8098" s="8">
        <f>IF(Tabla1[[#This Row],[Mov]]="VNT",-Tabla1[[#This Row],[Cant]],Tabla1[[#This Row],[Cant]])</f>
        <v>2</v>
      </c>
      <c r="Q8098" s="8">
        <f>DAY(Tabla1[[#This Row],[Date]])</f>
        <v>16</v>
      </c>
      <c r="R8098" s="8">
        <f>MONTH(Tabla1[[#This Row],[Date]])</f>
        <v>3</v>
      </c>
      <c r="S8098" s="8">
        <f>YEAR(Tabla1[[#This Row],[Date]])</f>
        <v>2023</v>
      </c>
    </row>
    <row r="8099" spans="1:19" x14ac:dyDescent="0.2">
      <c r="A8099">
        <v>8071</v>
      </c>
      <c r="B8099" s="1">
        <v>45001</v>
      </c>
      <c r="C8099" t="s">
        <v>261</v>
      </c>
      <c r="D8099" t="s">
        <v>339</v>
      </c>
      <c r="E8099">
        <v>10</v>
      </c>
      <c r="F8099" t="s">
        <v>15</v>
      </c>
      <c r="G8099" t="s">
        <v>333</v>
      </c>
      <c r="H8099" t="s">
        <v>1292</v>
      </c>
      <c r="M8099" s="2">
        <v>2000</v>
      </c>
      <c r="N8099" s="2">
        <v>10000</v>
      </c>
      <c r="O8099" s="2">
        <f>IF(Tabla1[[#This Row],[Mov]]="VNT",Tabla1[[#This Row],[Sale]]-Tabla1[[#This Row],[Cost]],-Tabla1[[#This Row],[Cost]]*Tabla1[[#This Row],[Cant]])</f>
        <v>-20000</v>
      </c>
      <c r="P8099" s="8">
        <f>IF(Tabla1[[#This Row],[Mov]]="VNT",-Tabla1[[#This Row],[Cant]],Tabla1[[#This Row],[Cant]])</f>
        <v>10</v>
      </c>
      <c r="Q8099" s="8">
        <f>DAY(Tabla1[[#This Row],[Date]])</f>
        <v>16</v>
      </c>
      <c r="R8099" s="8">
        <f>MONTH(Tabla1[[#This Row],[Date]])</f>
        <v>3</v>
      </c>
      <c r="S8099" s="8">
        <f>YEAR(Tabla1[[#This Row],[Date]])</f>
        <v>2023</v>
      </c>
    </row>
    <row r="8100" spans="1:19" x14ac:dyDescent="0.2">
      <c r="A8100">
        <v>8072</v>
      </c>
      <c r="B8100" s="1">
        <v>45001</v>
      </c>
      <c r="C8100" t="s">
        <v>261</v>
      </c>
      <c r="D8100" t="s">
        <v>339</v>
      </c>
      <c r="E8100">
        <v>5</v>
      </c>
      <c r="F8100" t="s">
        <v>15</v>
      </c>
      <c r="G8100" t="s">
        <v>272</v>
      </c>
      <c r="H8100" t="s">
        <v>2818</v>
      </c>
      <c r="M8100" s="2">
        <v>1000</v>
      </c>
      <c r="N8100" s="2">
        <v>7000</v>
      </c>
      <c r="O8100" s="2">
        <f>IF(Tabla1[[#This Row],[Mov]]="VNT",Tabla1[[#This Row],[Sale]]-Tabla1[[#This Row],[Cost]],-Tabla1[[#This Row],[Cost]]*Tabla1[[#This Row],[Cant]])</f>
        <v>-5000</v>
      </c>
      <c r="P8100" s="8">
        <f>IF(Tabla1[[#This Row],[Mov]]="VNT",-Tabla1[[#This Row],[Cant]],Tabla1[[#This Row],[Cant]])</f>
        <v>5</v>
      </c>
      <c r="Q8100" s="8">
        <f>DAY(Tabla1[[#This Row],[Date]])</f>
        <v>16</v>
      </c>
      <c r="R8100" s="8">
        <f>MONTH(Tabla1[[#This Row],[Date]])</f>
        <v>3</v>
      </c>
      <c r="S8100" s="8">
        <f>YEAR(Tabla1[[#This Row],[Date]])</f>
        <v>2023</v>
      </c>
    </row>
    <row r="8101" spans="1:19" x14ac:dyDescent="0.2">
      <c r="A8101">
        <v>8073</v>
      </c>
      <c r="B8101" s="1">
        <v>45001</v>
      </c>
      <c r="C8101" t="s">
        <v>261</v>
      </c>
      <c r="D8101" t="s">
        <v>339</v>
      </c>
      <c r="E8101">
        <v>1</v>
      </c>
      <c r="F8101" t="s">
        <v>26</v>
      </c>
      <c r="G8101" t="s">
        <v>1734</v>
      </c>
      <c r="H8101" t="s">
        <v>931</v>
      </c>
      <c r="M8101" s="2">
        <v>4500</v>
      </c>
      <c r="N8101" s="2">
        <v>9000</v>
      </c>
      <c r="O8101" s="2">
        <f>IF(Tabla1[[#This Row],[Mov]]="VNT",Tabla1[[#This Row],[Sale]]-Tabla1[[#This Row],[Cost]],-Tabla1[[#This Row],[Cost]]*Tabla1[[#This Row],[Cant]])</f>
        <v>-4500</v>
      </c>
      <c r="P8101" s="8">
        <f>IF(Tabla1[[#This Row],[Mov]]="VNT",-Tabla1[[#This Row],[Cant]],Tabla1[[#This Row],[Cant]])</f>
        <v>1</v>
      </c>
      <c r="Q8101" s="8">
        <f>DAY(Tabla1[[#This Row],[Date]])</f>
        <v>16</v>
      </c>
      <c r="R8101" s="8">
        <f>MONTH(Tabla1[[#This Row],[Date]])</f>
        <v>3</v>
      </c>
      <c r="S8101" s="8">
        <f>YEAR(Tabla1[[#This Row],[Date]])</f>
        <v>2023</v>
      </c>
    </row>
    <row r="8102" spans="1:19" x14ac:dyDescent="0.2">
      <c r="A8102">
        <v>8074</v>
      </c>
      <c r="B8102" s="1">
        <v>45001</v>
      </c>
      <c r="C8102" t="s">
        <v>261</v>
      </c>
      <c r="D8102" t="s">
        <v>339</v>
      </c>
      <c r="E8102">
        <v>1</v>
      </c>
      <c r="F8102" t="s">
        <v>26</v>
      </c>
      <c r="G8102" t="s">
        <v>1734</v>
      </c>
      <c r="H8102" t="s">
        <v>2819</v>
      </c>
      <c r="M8102" s="2">
        <v>4000</v>
      </c>
      <c r="N8102" s="2">
        <v>7000</v>
      </c>
      <c r="O8102" s="2">
        <f>IF(Tabla1[[#This Row],[Mov]]="VNT",Tabla1[[#This Row],[Sale]]-Tabla1[[#This Row],[Cost]],-Tabla1[[#This Row],[Cost]]*Tabla1[[#This Row],[Cant]])</f>
        <v>-4000</v>
      </c>
      <c r="P8102" s="8">
        <f>IF(Tabla1[[#This Row],[Mov]]="VNT",-Tabla1[[#This Row],[Cant]],Tabla1[[#This Row],[Cant]])</f>
        <v>1</v>
      </c>
      <c r="Q8102" s="8">
        <f>DAY(Tabla1[[#This Row],[Date]])</f>
        <v>16</v>
      </c>
      <c r="R8102" s="8">
        <f>MONTH(Tabla1[[#This Row],[Date]])</f>
        <v>3</v>
      </c>
      <c r="S8102" s="8">
        <f>YEAR(Tabla1[[#This Row],[Date]])</f>
        <v>2023</v>
      </c>
    </row>
    <row r="8103" spans="1:19" x14ac:dyDescent="0.2">
      <c r="A8103">
        <v>8075</v>
      </c>
      <c r="B8103" s="1">
        <v>45001</v>
      </c>
      <c r="C8103" t="s">
        <v>261</v>
      </c>
      <c r="D8103" t="s">
        <v>339</v>
      </c>
      <c r="E8103">
        <v>9</v>
      </c>
      <c r="F8103" t="s">
        <v>365</v>
      </c>
      <c r="G8103" t="s">
        <v>943</v>
      </c>
      <c r="H8103" t="s">
        <v>1173</v>
      </c>
      <c r="M8103" s="2">
        <v>4000</v>
      </c>
      <c r="N8103" s="2">
        <v>9000</v>
      </c>
      <c r="O8103" s="2">
        <f>IF(Tabla1[[#This Row],[Mov]]="VNT",Tabla1[[#This Row],[Sale]]-Tabla1[[#This Row],[Cost]],-Tabla1[[#This Row],[Cost]]*Tabla1[[#This Row],[Cant]])</f>
        <v>-36000</v>
      </c>
      <c r="P8103" s="8">
        <f>IF(Tabla1[[#This Row],[Mov]]="VNT",-Tabla1[[#This Row],[Cant]],Tabla1[[#This Row],[Cant]])</f>
        <v>9</v>
      </c>
      <c r="Q8103" s="8">
        <f>DAY(Tabla1[[#This Row],[Date]])</f>
        <v>16</v>
      </c>
      <c r="R8103" s="8">
        <f>MONTH(Tabla1[[#This Row],[Date]])</f>
        <v>3</v>
      </c>
      <c r="S8103" s="8">
        <f>YEAR(Tabla1[[#This Row],[Date]])</f>
        <v>2023</v>
      </c>
    </row>
    <row r="8104" spans="1:19" x14ac:dyDescent="0.2">
      <c r="A8104">
        <v>8076</v>
      </c>
      <c r="B8104" s="1">
        <v>45001</v>
      </c>
      <c r="C8104" t="s">
        <v>260</v>
      </c>
      <c r="D8104" t="s">
        <v>332</v>
      </c>
      <c r="E8104">
        <v>1</v>
      </c>
      <c r="F8104" t="s">
        <v>2807</v>
      </c>
      <c r="G8104" t="s">
        <v>263</v>
      </c>
      <c r="H8104" t="s">
        <v>824</v>
      </c>
      <c r="M8104" s="2">
        <v>7000</v>
      </c>
      <c r="N8104" s="2">
        <v>29000</v>
      </c>
      <c r="O8104" s="2">
        <f>IF(Tabla1[[#This Row],[Mov]]="VNT",Tabla1[[#This Row],[Sale]]-Tabla1[[#This Row],[Cost]],-Tabla1[[#This Row],[Cost]]*Tabla1[[#This Row],[Cant]])</f>
        <v>22000</v>
      </c>
      <c r="P8104" s="8">
        <f>IF(Tabla1[[#This Row],[Mov]]="VNT",-Tabla1[[#This Row],[Cant]],Tabla1[[#This Row],[Cant]])</f>
        <v>-1</v>
      </c>
      <c r="Q8104" s="8">
        <f>DAY(Tabla1[[#This Row],[Date]])</f>
        <v>16</v>
      </c>
      <c r="R8104" s="8">
        <f>MONTH(Tabla1[[#This Row],[Date]])</f>
        <v>3</v>
      </c>
      <c r="S8104" s="8">
        <f>YEAR(Tabla1[[#This Row],[Date]])</f>
        <v>2023</v>
      </c>
    </row>
    <row r="8105" spans="1:19" x14ac:dyDescent="0.2">
      <c r="A8105">
        <v>8077</v>
      </c>
      <c r="B8105" s="1">
        <v>45001</v>
      </c>
      <c r="C8105" t="s">
        <v>260</v>
      </c>
      <c r="D8105" t="s">
        <v>332</v>
      </c>
      <c r="E8105">
        <v>1</v>
      </c>
      <c r="F8105" t="s">
        <v>116</v>
      </c>
      <c r="G8105" t="s">
        <v>347</v>
      </c>
      <c r="H8105" t="s">
        <v>518</v>
      </c>
      <c r="M8105" s="2">
        <v>7008</v>
      </c>
      <c r="N8105" s="2">
        <v>7500</v>
      </c>
      <c r="O8105" s="2">
        <f>IF(Tabla1[[#This Row],[Mov]]="VNT",Tabla1[[#This Row],[Sale]]-Tabla1[[#This Row],[Cost]],-Tabla1[[#This Row],[Cost]]*Tabla1[[#This Row],[Cant]])</f>
        <v>492</v>
      </c>
      <c r="P8105" s="8">
        <f>IF(Tabla1[[#This Row],[Mov]]="VNT",-Tabla1[[#This Row],[Cant]],Tabla1[[#This Row],[Cant]])</f>
        <v>-1</v>
      </c>
      <c r="Q8105" s="8">
        <f>DAY(Tabla1[[#This Row],[Date]])</f>
        <v>16</v>
      </c>
      <c r="R8105" s="8">
        <f>MONTH(Tabla1[[#This Row],[Date]])</f>
        <v>3</v>
      </c>
      <c r="S8105" s="8">
        <f>YEAR(Tabla1[[#This Row],[Date]])</f>
        <v>2023</v>
      </c>
    </row>
    <row r="8106" spans="1:19" x14ac:dyDescent="0.2">
      <c r="A8106">
        <v>8078</v>
      </c>
      <c r="B8106" s="1">
        <v>45001</v>
      </c>
      <c r="C8106" t="s">
        <v>260</v>
      </c>
      <c r="D8106" t="s">
        <v>332</v>
      </c>
      <c r="E8106">
        <v>1</v>
      </c>
      <c r="F8106" t="s">
        <v>455</v>
      </c>
      <c r="G8106" t="s">
        <v>347</v>
      </c>
      <c r="H8106" t="s">
        <v>456</v>
      </c>
      <c r="M8106" s="2">
        <v>800</v>
      </c>
      <c r="N8106" s="2">
        <v>4000</v>
      </c>
      <c r="O8106" s="2">
        <f>IF(Tabla1[[#This Row],[Mov]]="VNT",Tabla1[[#This Row],[Sale]]-Tabla1[[#This Row],[Cost]],-Tabla1[[#This Row],[Cost]]*Tabla1[[#This Row],[Cant]])</f>
        <v>3200</v>
      </c>
      <c r="P8106" s="8">
        <f>IF(Tabla1[[#This Row],[Mov]]="VNT",-Tabla1[[#This Row],[Cant]],Tabla1[[#This Row],[Cant]])</f>
        <v>-1</v>
      </c>
      <c r="Q8106" s="8">
        <f>DAY(Tabla1[[#This Row],[Date]])</f>
        <v>16</v>
      </c>
      <c r="R8106" s="8">
        <f>MONTH(Tabla1[[#This Row],[Date]])</f>
        <v>3</v>
      </c>
      <c r="S8106" s="8">
        <f>YEAR(Tabla1[[#This Row],[Date]])</f>
        <v>2023</v>
      </c>
    </row>
    <row r="8107" spans="1:19" x14ac:dyDescent="0.2">
      <c r="A8107">
        <v>8079</v>
      </c>
      <c r="B8107" s="1">
        <v>45001</v>
      </c>
      <c r="C8107" t="s">
        <v>260</v>
      </c>
      <c r="D8107" t="s">
        <v>332</v>
      </c>
      <c r="E8107">
        <v>1</v>
      </c>
      <c r="F8107" t="s">
        <v>116</v>
      </c>
      <c r="G8107" t="s">
        <v>382</v>
      </c>
      <c r="H8107" t="s">
        <v>514</v>
      </c>
      <c r="M8107" s="2">
        <v>10279</v>
      </c>
      <c r="N8107" s="2">
        <v>11000</v>
      </c>
      <c r="O8107" s="2">
        <f>IF(Tabla1[[#This Row],[Mov]]="VNT",Tabla1[[#This Row],[Sale]]-Tabla1[[#This Row],[Cost]],-Tabla1[[#This Row],[Cost]]*Tabla1[[#This Row],[Cant]])</f>
        <v>721</v>
      </c>
      <c r="P8107" s="8">
        <f>IF(Tabla1[[#This Row],[Mov]]="VNT",-Tabla1[[#This Row],[Cant]],Tabla1[[#This Row],[Cant]])</f>
        <v>-1</v>
      </c>
      <c r="Q8107" s="8">
        <f>DAY(Tabla1[[#This Row],[Date]])</f>
        <v>16</v>
      </c>
      <c r="R8107" s="8">
        <f>MONTH(Tabla1[[#This Row],[Date]])</f>
        <v>3</v>
      </c>
      <c r="S8107" s="8">
        <f>YEAR(Tabla1[[#This Row],[Date]])</f>
        <v>2023</v>
      </c>
    </row>
    <row r="8108" spans="1:19" x14ac:dyDescent="0.2">
      <c r="A8108">
        <v>8080</v>
      </c>
      <c r="B8108" s="1">
        <v>45001</v>
      </c>
      <c r="C8108" t="s">
        <v>260</v>
      </c>
      <c r="D8108" t="s">
        <v>332</v>
      </c>
      <c r="E8108">
        <v>1</v>
      </c>
      <c r="F8108" t="s">
        <v>224</v>
      </c>
      <c r="G8108" t="s">
        <v>272</v>
      </c>
      <c r="H8108" t="s">
        <v>252</v>
      </c>
      <c r="M8108" s="2">
        <v>9000</v>
      </c>
      <c r="N8108" s="2">
        <v>20000</v>
      </c>
      <c r="O8108" s="2">
        <f>IF(Tabla1[[#This Row],[Mov]]="VNT",Tabla1[[#This Row],[Sale]]-Tabla1[[#This Row],[Cost]],-Tabla1[[#This Row],[Cost]]*Tabla1[[#This Row],[Cant]])</f>
        <v>11000</v>
      </c>
      <c r="P8108" s="8">
        <f>IF(Tabla1[[#This Row],[Mov]]="VNT",-Tabla1[[#This Row],[Cant]],Tabla1[[#This Row],[Cant]])</f>
        <v>-1</v>
      </c>
      <c r="Q8108" s="8">
        <f>DAY(Tabla1[[#This Row],[Date]])</f>
        <v>16</v>
      </c>
      <c r="R8108" s="8">
        <f>MONTH(Tabla1[[#This Row],[Date]])</f>
        <v>3</v>
      </c>
      <c r="S8108" s="8">
        <f>YEAR(Tabla1[[#This Row],[Date]])</f>
        <v>2023</v>
      </c>
    </row>
    <row r="8109" spans="1:19" x14ac:dyDescent="0.2">
      <c r="A8109">
        <v>8081</v>
      </c>
      <c r="B8109" s="1">
        <v>45001</v>
      </c>
      <c r="C8109" t="s">
        <v>260</v>
      </c>
      <c r="D8109" t="s">
        <v>332</v>
      </c>
      <c r="E8109">
        <v>1</v>
      </c>
      <c r="F8109" t="s">
        <v>225</v>
      </c>
      <c r="G8109" t="s">
        <v>263</v>
      </c>
      <c r="H8109" t="s">
        <v>391</v>
      </c>
      <c r="M8109" s="2">
        <v>1100</v>
      </c>
      <c r="N8109" s="2">
        <v>10000</v>
      </c>
      <c r="O8109" s="2">
        <f>IF(Tabla1[[#This Row],[Mov]]="VNT",Tabla1[[#This Row],[Sale]]-Tabla1[[#This Row],[Cost]],-Tabla1[[#This Row],[Cost]]*Tabla1[[#This Row],[Cant]])</f>
        <v>8900</v>
      </c>
      <c r="P8109" s="8">
        <f>IF(Tabla1[[#This Row],[Mov]]="VNT",-Tabla1[[#This Row],[Cant]],Tabla1[[#This Row],[Cant]])</f>
        <v>-1</v>
      </c>
      <c r="Q8109" s="8">
        <f>DAY(Tabla1[[#This Row],[Date]])</f>
        <v>16</v>
      </c>
      <c r="R8109" s="8">
        <f>MONTH(Tabla1[[#This Row],[Date]])</f>
        <v>3</v>
      </c>
      <c r="S8109" s="8">
        <f>YEAR(Tabla1[[#This Row],[Date]])</f>
        <v>2023</v>
      </c>
    </row>
    <row r="8110" spans="1:19" x14ac:dyDescent="0.2">
      <c r="A8110">
        <v>8082</v>
      </c>
      <c r="B8110" s="1">
        <v>45001</v>
      </c>
      <c r="C8110" t="s">
        <v>260</v>
      </c>
      <c r="D8110" t="s">
        <v>332</v>
      </c>
      <c r="E8110">
        <v>1</v>
      </c>
      <c r="F8110" t="s">
        <v>225</v>
      </c>
      <c r="G8110" t="s">
        <v>263</v>
      </c>
      <c r="H8110" t="s">
        <v>391</v>
      </c>
      <c r="M8110" s="2">
        <v>1100</v>
      </c>
      <c r="N8110" s="2">
        <v>10000</v>
      </c>
      <c r="O8110" s="2">
        <f>IF(Tabla1[[#This Row],[Mov]]="VNT",Tabla1[[#This Row],[Sale]]-Tabla1[[#This Row],[Cost]],-Tabla1[[#This Row],[Cost]]*Tabla1[[#This Row],[Cant]])</f>
        <v>8900</v>
      </c>
      <c r="P8110" s="8">
        <f>IF(Tabla1[[#This Row],[Mov]]="VNT",-Tabla1[[#This Row],[Cant]],Tabla1[[#This Row],[Cant]])</f>
        <v>-1</v>
      </c>
      <c r="Q8110" s="8">
        <f>DAY(Tabla1[[#This Row],[Date]])</f>
        <v>16</v>
      </c>
      <c r="R8110" s="8">
        <f>MONTH(Tabla1[[#This Row],[Date]])</f>
        <v>3</v>
      </c>
      <c r="S8110" s="8">
        <f>YEAR(Tabla1[[#This Row],[Date]])</f>
        <v>2023</v>
      </c>
    </row>
    <row r="8111" spans="1:19" x14ac:dyDescent="0.2">
      <c r="A8111">
        <v>8083</v>
      </c>
      <c r="B8111" s="1">
        <v>45001</v>
      </c>
      <c r="C8111" t="s">
        <v>260</v>
      </c>
      <c r="D8111" t="s">
        <v>332</v>
      </c>
      <c r="E8111">
        <v>1</v>
      </c>
      <c r="F8111" t="s">
        <v>532</v>
      </c>
      <c r="G8111" t="s">
        <v>273</v>
      </c>
      <c r="H8111" t="s">
        <v>552</v>
      </c>
      <c r="M8111" s="2">
        <v>18000</v>
      </c>
      <c r="N8111" s="2">
        <v>33000</v>
      </c>
      <c r="O8111" s="2">
        <f>IF(Tabla1[[#This Row],[Mov]]="VNT",Tabla1[[#This Row],[Sale]]-Tabla1[[#This Row],[Cost]],-Tabla1[[#This Row],[Cost]]*Tabla1[[#This Row],[Cant]])</f>
        <v>15000</v>
      </c>
      <c r="P8111" s="8">
        <f>IF(Tabla1[[#This Row],[Mov]]="VNT",-Tabla1[[#This Row],[Cant]],Tabla1[[#This Row],[Cant]])</f>
        <v>-1</v>
      </c>
      <c r="Q8111" s="8">
        <f>DAY(Tabla1[[#This Row],[Date]])</f>
        <v>16</v>
      </c>
      <c r="R8111" s="8">
        <f>MONTH(Tabla1[[#This Row],[Date]])</f>
        <v>3</v>
      </c>
      <c r="S8111" s="8">
        <f>YEAR(Tabla1[[#This Row],[Date]])</f>
        <v>2023</v>
      </c>
    </row>
    <row r="8112" spans="1:19" x14ac:dyDescent="0.2">
      <c r="A8112">
        <v>8084</v>
      </c>
      <c r="B8112" s="1">
        <v>45001</v>
      </c>
      <c r="C8112" t="s">
        <v>260</v>
      </c>
      <c r="D8112" t="s">
        <v>332</v>
      </c>
      <c r="E8112">
        <v>1</v>
      </c>
      <c r="F8112" t="s">
        <v>532</v>
      </c>
      <c r="G8112" t="s">
        <v>273</v>
      </c>
      <c r="H8112" t="s">
        <v>552</v>
      </c>
      <c r="M8112" s="2">
        <v>18000</v>
      </c>
      <c r="N8112" s="2">
        <v>33000</v>
      </c>
      <c r="O8112" s="2">
        <f>IF(Tabla1[[#This Row],[Mov]]="VNT",Tabla1[[#This Row],[Sale]]-Tabla1[[#This Row],[Cost]],-Tabla1[[#This Row],[Cost]]*Tabla1[[#This Row],[Cant]])</f>
        <v>15000</v>
      </c>
      <c r="P8112" s="8">
        <f>IF(Tabla1[[#This Row],[Mov]]="VNT",-Tabla1[[#This Row],[Cant]],Tabla1[[#This Row],[Cant]])</f>
        <v>-1</v>
      </c>
      <c r="Q8112" s="8">
        <f>DAY(Tabla1[[#This Row],[Date]])</f>
        <v>16</v>
      </c>
      <c r="R8112" s="8">
        <f>MONTH(Tabla1[[#This Row],[Date]])</f>
        <v>3</v>
      </c>
      <c r="S8112" s="8">
        <f>YEAR(Tabla1[[#This Row],[Date]])</f>
        <v>2023</v>
      </c>
    </row>
    <row r="8113" spans="1:19" x14ac:dyDescent="0.2">
      <c r="A8113">
        <v>8085</v>
      </c>
      <c r="B8113" s="1">
        <v>45001</v>
      </c>
      <c r="C8113" t="s">
        <v>260</v>
      </c>
      <c r="D8113" t="s">
        <v>332</v>
      </c>
      <c r="E8113">
        <v>1</v>
      </c>
      <c r="F8113" t="s">
        <v>116</v>
      </c>
      <c r="G8113" t="s">
        <v>347</v>
      </c>
      <c r="H8113" t="s">
        <v>518</v>
      </c>
      <c r="M8113" s="2">
        <v>6074</v>
      </c>
      <c r="N8113" s="2">
        <v>6500</v>
      </c>
      <c r="O8113" s="2">
        <f>IF(Tabla1[[#This Row],[Mov]]="VNT",Tabla1[[#This Row],[Sale]]-Tabla1[[#This Row],[Cost]],-Tabla1[[#This Row],[Cost]]*Tabla1[[#This Row],[Cant]])</f>
        <v>426</v>
      </c>
      <c r="P8113" s="8">
        <f>IF(Tabla1[[#This Row],[Mov]]="VNT",-Tabla1[[#This Row],[Cant]],Tabla1[[#This Row],[Cant]])</f>
        <v>-1</v>
      </c>
      <c r="Q8113" s="8">
        <f>DAY(Tabla1[[#This Row],[Date]])</f>
        <v>16</v>
      </c>
      <c r="R8113" s="8">
        <f>MONTH(Tabla1[[#This Row],[Date]])</f>
        <v>3</v>
      </c>
      <c r="S8113" s="8">
        <f>YEAR(Tabla1[[#This Row],[Date]])</f>
        <v>2023</v>
      </c>
    </row>
    <row r="8114" spans="1:19" x14ac:dyDescent="0.2">
      <c r="A8114">
        <v>8085</v>
      </c>
      <c r="B8114" s="1">
        <v>45001</v>
      </c>
      <c r="C8114" t="s">
        <v>260</v>
      </c>
      <c r="D8114" t="s">
        <v>332</v>
      </c>
      <c r="E8114">
        <v>1</v>
      </c>
      <c r="F8114" t="s">
        <v>526</v>
      </c>
      <c r="G8114" t="s">
        <v>266</v>
      </c>
      <c r="H8114" t="s">
        <v>527</v>
      </c>
      <c r="M8114" s="2">
        <v>30000</v>
      </c>
      <c r="N8114" s="2">
        <v>45000</v>
      </c>
      <c r="O8114" s="2">
        <f>IF(Tabla1[[#This Row],[Mov]]="VNT",Tabla1[[#This Row],[Sale]]-Tabla1[[#This Row],[Cost]],-Tabla1[[#This Row],[Cost]]*Tabla1[[#This Row],[Cant]])</f>
        <v>15000</v>
      </c>
      <c r="P8114" s="8">
        <f>IF(Tabla1[[#This Row],[Mov]]="VNT",-Tabla1[[#This Row],[Cant]],Tabla1[[#This Row],[Cant]])</f>
        <v>-1</v>
      </c>
      <c r="Q8114" s="8">
        <f>DAY(Tabla1[[#This Row],[Date]])</f>
        <v>16</v>
      </c>
      <c r="R8114" s="8">
        <f>MONTH(Tabla1[[#This Row],[Date]])</f>
        <v>3</v>
      </c>
      <c r="S8114" s="8">
        <f>YEAR(Tabla1[[#This Row],[Date]])</f>
        <v>2023</v>
      </c>
    </row>
    <row r="8115" spans="1:19" x14ac:dyDescent="0.2">
      <c r="A8115">
        <v>8085</v>
      </c>
      <c r="B8115" s="1">
        <v>45001</v>
      </c>
      <c r="C8115" t="s">
        <v>260</v>
      </c>
      <c r="D8115" t="s">
        <v>332</v>
      </c>
      <c r="E8115">
        <v>1</v>
      </c>
      <c r="F8115" t="s">
        <v>586</v>
      </c>
      <c r="G8115" t="s">
        <v>272</v>
      </c>
      <c r="H8115" t="s">
        <v>363</v>
      </c>
      <c r="M8115" s="2">
        <v>7000</v>
      </c>
      <c r="N8115" s="2">
        <v>20000</v>
      </c>
      <c r="O8115" s="2">
        <f>IF(Tabla1[[#This Row],[Mov]]="VNT",Tabla1[[#This Row],[Sale]]-Tabla1[[#This Row],[Cost]],-Tabla1[[#This Row],[Cost]]*Tabla1[[#This Row],[Cant]])</f>
        <v>13000</v>
      </c>
      <c r="P8115" s="8">
        <f>IF(Tabla1[[#This Row],[Mov]]="VNT",-Tabla1[[#This Row],[Cant]],Tabla1[[#This Row],[Cant]])</f>
        <v>-1</v>
      </c>
      <c r="Q8115" s="8">
        <f>DAY(Tabla1[[#This Row],[Date]])</f>
        <v>16</v>
      </c>
      <c r="R8115" s="8">
        <f>MONTH(Tabla1[[#This Row],[Date]])</f>
        <v>3</v>
      </c>
      <c r="S8115" s="8">
        <f>YEAR(Tabla1[[#This Row],[Date]])</f>
        <v>2023</v>
      </c>
    </row>
    <row r="8116" spans="1:19" x14ac:dyDescent="0.2">
      <c r="A8116">
        <v>8086</v>
      </c>
      <c r="B8116" s="1">
        <v>45001</v>
      </c>
      <c r="C8116" t="s">
        <v>260</v>
      </c>
      <c r="D8116" t="s">
        <v>332</v>
      </c>
      <c r="E8116">
        <v>1</v>
      </c>
      <c r="F8116" t="s">
        <v>15</v>
      </c>
      <c r="G8116" t="s">
        <v>266</v>
      </c>
      <c r="H8116" t="s">
        <v>2637</v>
      </c>
      <c r="M8116" s="2">
        <v>3000</v>
      </c>
      <c r="N8116" s="2">
        <v>9000</v>
      </c>
      <c r="O8116" s="2">
        <f>IF(Tabla1[[#This Row],[Mov]]="VNT",Tabla1[[#This Row],[Sale]]-Tabla1[[#This Row],[Cost]],-Tabla1[[#This Row],[Cost]]*Tabla1[[#This Row],[Cant]])</f>
        <v>6000</v>
      </c>
      <c r="P8116" s="8">
        <f>IF(Tabla1[[#This Row],[Mov]]="VNT",-Tabla1[[#This Row],[Cant]],Tabla1[[#This Row],[Cant]])</f>
        <v>-1</v>
      </c>
      <c r="Q8116" s="8">
        <f>DAY(Tabla1[[#This Row],[Date]])</f>
        <v>16</v>
      </c>
      <c r="R8116" s="8">
        <f>MONTH(Tabla1[[#This Row],[Date]])</f>
        <v>3</v>
      </c>
      <c r="S8116" s="8">
        <f>YEAR(Tabla1[[#This Row],[Date]])</f>
        <v>2023</v>
      </c>
    </row>
    <row r="8117" spans="1:19" x14ac:dyDescent="0.2">
      <c r="A8117">
        <v>8087</v>
      </c>
      <c r="B8117" s="1">
        <v>45001</v>
      </c>
      <c r="C8117" t="s">
        <v>260</v>
      </c>
      <c r="D8117" t="s">
        <v>332</v>
      </c>
      <c r="E8117">
        <v>1</v>
      </c>
      <c r="F8117" t="s">
        <v>532</v>
      </c>
      <c r="G8117" t="s">
        <v>266</v>
      </c>
      <c r="H8117" t="s">
        <v>621</v>
      </c>
      <c r="M8117" s="2">
        <v>40000</v>
      </c>
      <c r="N8117" s="2">
        <v>65000</v>
      </c>
      <c r="O8117" s="2">
        <f>IF(Tabla1[[#This Row],[Mov]]="VNT",Tabla1[[#This Row],[Sale]]-Tabla1[[#This Row],[Cost]],-Tabla1[[#This Row],[Cost]]*Tabla1[[#This Row],[Cant]])</f>
        <v>25000</v>
      </c>
      <c r="P8117" s="8">
        <f>IF(Tabla1[[#This Row],[Mov]]="VNT",-Tabla1[[#This Row],[Cant]],Tabla1[[#This Row],[Cant]])</f>
        <v>-1</v>
      </c>
      <c r="Q8117" s="8">
        <f>DAY(Tabla1[[#This Row],[Date]])</f>
        <v>16</v>
      </c>
      <c r="R8117" s="8">
        <f>MONTH(Tabla1[[#This Row],[Date]])</f>
        <v>3</v>
      </c>
      <c r="S8117" s="8">
        <f>YEAR(Tabla1[[#This Row],[Date]])</f>
        <v>2023</v>
      </c>
    </row>
    <row r="8118" spans="1:19" x14ac:dyDescent="0.2">
      <c r="A8118">
        <v>8088</v>
      </c>
      <c r="B8118" s="1">
        <v>45001</v>
      </c>
      <c r="C8118" t="s">
        <v>260</v>
      </c>
      <c r="D8118" t="s">
        <v>332</v>
      </c>
      <c r="E8118">
        <v>1</v>
      </c>
      <c r="F8118" t="s">
        <v>116</v>
      </c>
      <c r="G8118" t="s">
        <v>347</v>
      </c>
      <c r="H8118" t="s">
        <v>518</v>
      </c>
      <c r="M8118" s="2">
        <v>3270</v>
      </c>
      <c r="N8118" s="2">
        <v>3500</v>
      </c>
      <c r="O8118" s="2">
        <f>IF(Tabla1[[#This Row],[Mov]]="VNT",Tabla1[[#This Row],[Sale]]-Tabla1[[#This Row],[Cost]],-Tabla1[[#This Row],[Cost]]*Tabla1[[#This Row],[Cant]])</f>
        <v>230</v>
      </c>
      <c r="P8118" s="8">
        <f>IF(Tabla1[[#This Row],[Mov]]="VNT",-Tabla1[[#This Row],[Cant]],Tabla1[[#This Row],[Cant]])</f>
        <v>-1</v>
      </c>
      <c r="Q8118" s="8">
        <f>DAY(Tabla1[[#This Row],[Date]])</f>
        <v>16</v>
      </c>
      <c r="R8118" s="8">
        <f>MONTH(Tabla1[[#This Row],[Date]])</f>
        <v>3</v>
      </c>
      <c r="S8118" s="8">
        <f>YEAR(Tabla1[[#This Row],[Date]])</f>
        <v>2023</v>
      </c>
    </row>
    <row r="8119" spans="1:19" x14ac:dyDescent="0.2">
      <c r="A8119">
        <v>8089</v>
      </c>
      <c r="B8119" s="1">
        <v>45001</v>
      </c>
      <c r="C8119" t="s">
        <v>260</v>
      </c>
      <c r="D8119" t="s">
        <v>332</v>
      </c>
      <c r="E8119">
        <v>1</v>
      </c>
      <c r="F8119" t="s">
        <v>224</v>
      </c>
      <c r="G8119" t="s">
        <v>284</v>
      </c>
      <c r="H8119" t="s">
        <v>1195</v>
      </c>
      <c r="M8119" s="2">
        <v>8000</v>
      </c>
      <c r="N8119" s="2">
        <v>20000</v>
      </c>
      <c r="O8119" s="2">
        <f>IF(Tabla1[[#This Row],[Mov]]="VNT",Tabla1[[#This Row],[Sale]]-Tabla1[[#This Row],[Cost]],-Tabla1[[#This Row],[Cost]]*Tabla1[[#This Row],[Cant]])</f>
        <v>12000</v>
      </c>
      <c r="P8119" s="8">
        <f>IF(Tabla1[[#This Row],[Mov]]="VNT",-Tabla1[[#This Row],[Cant]],Tabla1[[#This Row],[Cant]])</f>
        <v>-1</v>
      </c>
      <c r="Q8119" s="8">
        <f>DAY(Tabla1[[#This Row],[Date]])</f>
        <v>16</v>
      </c>
      <c r="R8119" s="8">
        <f>MONTH(Tabla1[[#This Row],[Date]])</f>
        <v>3</v>
      </c>
      <c r="S8119" s="8">
        <f>YEAR(Tabla1[[#This Row],[Date]])</f>
        <v>2023</v>
      </c>
    </row>
    <row r="8120" spans="1:19" x14ac:dyDescent="0.2">
      <c r="A8120">
        <v>8090</v>
      </c>
      <c r="B8120" s="1">
        <v>45001</v>
      </c>
      <c r="C8120" t="s">
        <v>260</v>
      </c>
      <c r="D8120" t="s">
        <v>332</v>
      </c>
      <c r="E8120">
        <v>1</v>
      </c>
      <c r="F8120" t="s">
        <v>116</v>
      </c>
      <c r="G8120" t="s">
        <v>382</v>
      </c>
      <c r="H8120" t="s">
        <v>514</v>
      </c>
      <c r="M8120" s="2">
        <v>10279</v>
      </c>
      <c r="N8120" s="2">
        <v>11000</v>
      </c>
      <c r="O8120" s="2">
        <f>IF(Tabla1[[#This Row],[Mov]]="VNT",Tabla1[[#This Row],[Sale]]-Tabla1[[#This Row],[Cost]],-Tabla1[[#This Row],[Cost]]*Tabla1[[#This Row],[Cant]])</f>
        <v>721</v>
      </c>
      <c r="P8120" s="8">
        <f>IF(Tabla1[[#This Row],[Mov]]="VNT",-Tabla1[[#This Row],[Cant]],Tabla1[[#This Row],[Cant]])</f>
        <v>-1</v>
      </c>
      <c r="Q8120" s="8">
        <f>DAY(Tabla1[[#This Row],[Date]])</f>
        <v>16</v>
      </c>
      <c r="R8120" s="8">
        <f>MONTH(Tabla1[[#This Row],[Date]])</f>
        <v>3</v>
      </c>
      <c r="S8120" s="8">
        <f>YEAR(Tabla1[[#This Row],[Date]])</f>
        <v>2023</v>
      </c>
    </row>
    <row r="8121" spans="1:19" x14ac:dyDescent="0.2">
      <c r="A8121">
        <v>8091</v>
      </c>
      <c r="B8121" s="1">
        <v>45001</v>
      </c>
      <c r="C8121" t="s">
        <v>260</v>
      </c>
      <c r="D8121" t="s">
        <v>332</v>
      </c>
      <c r="E8121">
        <v>1</v>
      </c>
      <c r="F8121" t="s">
        <v>26</v>
      </c>
      <c r="G8121" t="s">
        <v>264</v>
      </c>
      <c r="H8121" t="s">
        <v>16</v>
      </c>
      <c r="M8121" s="2">
        <v>8000</v>
      </c>
      <c r="N8121" s="2">
        <v>20000</v>
      </c>
      <c r="O8121" s="2">
        <f>IF(Tabla1[[#This Row],[Mov]]="VNT",Tabla1[[#This Row],[Sale]]-Tabla1[[#This Row],[Cost]],-Tabla1[[#This Row],[Cost]]*Tabla1[[#This Row],[Cant]])</f>
        <v>12000</v>
      </c>
      <c r="P8121" s="8">
        <f>IF(Tabla1[[#This Row],[Mov]]="VNT",-Tabla1[[#This Row],[Cant]],Tabla1[[#This Row],[Cant]])</f>
        <v>-1</v>
      </c>
      <c r="Q8121" s="8">
        <f>DAY(Tabla1[[#This Row],[Date]])</f>
        <v>16</v>
      </c>
      <c r="R8121" s="8">
        <f>MONTH(Tabla1[[#This Row],[Date]])</f>
        <v>3</v>
      </c>
      <c r="S8121" s="8">
        <f>YEAR(Tabla1[[#This Row],[Date]])</f>
        <v>2023</v>
      </c>
    </row>
    <row r="8122" spans="1:19" x14ac:dyDescent="0.2">
      <c r="A8122">
        <v>8092</v>
      </c>
      <c r="B8122" s="1">
        <v>45001</v>
      </c>
      <c r="C8122" t="s">
        <v>260</v>
      </c>
      <c r="D8122" t="s">
        <v>332</v>
      </c>
      <c r="E8122">
        <v>1</v>
      </c>
      <c r="F8122" t="s">
        <v>891</v>
      </c>
      <c r="G8122" t="s">
        <v>284</v>
      </c>
      <c r="H8122" t="s">
        <v>387</v>
      </c>
      <c r="M8122" s="2">
        <v>3500</v>
      </c>
      <c r="N8122" s="2">
        <v>10000</v>
      </c>
      <c r="O8122" s="2">
        <f>IF(Tabla1[[#This Row],[Mov]]="VNT",Tabla1[[#This Row],[Sale]]-Tabla1[[#This Row],[Cost]],-Tabla1[[#This Row],[Cost]]*Tabla1[[#This Row],[Cant]])</f>
        <v>6500</v>
      </c>
      <c r="P8122" s="8">
        <f>IF(Tabla1[[#This Row],[Mov]]="VNT",-Tabla1[[#This Row],[Cant]],Tabla1[[#This Row],[Cant]])</f>
        <v>-1</v>
      </c>
      <c r="Q8122" s="8">
        <f>DAY(Tabla1[[#This Row],[Date]])</f>
        <v>16</v>
      </c>
      <c r="R8122" s="8">
        <f>MONTH(Tabla1[[#This Row],[Date]])</f>
        <v>3</v>
      </c>
      <c r="S8122" s="8">
        <f>YEAR(Tabla1[[#This Row],[Date]])</f>
        <v>2023</v>
      </c>
    </row>
    <row r="8123" spans="1:19" x14ac:dyDescent="0.2">
      <c r="A8123">
        <v>8093</v>
      </c>
      <c r="B8123" s="1">
        <v>45001</v>
      </c>
      <c r="C8123" t="s">
        <v>260</v>
      </c>
      <c r="D8123" t="s">
        <v>332</v>
      </c>
      <c r="E8123">
        <v>1</v>
      </c>
      <c r="F8123" t="s">
        <v>21</v>
      </c>
      <c r="G8123" t="s">
        <v>333</v>
      </c>
      <c r="H8123" t="s">
        <v>240</v>
      </c>
      <c r="M8123" s="2">
        <v>7000</v>
      </c>
      <c r="N8123" s="2">
        <v>20000</v>
      </c>
      <c r="O8123" s="2">
        <f>IF(Tabla1[[#This Row],[Mov]]="VNT",Tabla1[[#This Row],[Sale]]-Tabla1[[#This Row],[Cost]],-Tabla1[[#This Row],[Cost]]*Tabla1[[#This Row],[Cant]])</f>
        <v>13000</v>
      </c>
      <c r="P8123" s="8">
        <f>IF(Tabla1[[#This Row],[Mov]]="VNT",-Tabla1[[#This Row],[Cant]],Tabla1[[#This Row],[Cant]])</f>
        <v>-1</v>
      </c>
      <c r="Q8123" s="8">
        <f>DAY(Tabla1[[#This Row],[Date]])</f>
        <v>16</v>
      </c>
      <c r="R8123" s="8">
        <f>MONTH(Tabla1[[#This Row],[Date]])</f>
        <v>3</v>
      </c>
      <c r="S8123" s="8">
        <f>YEAR(Tabla1[[#This Row],[Date]])</f>
        <v>2023</v>
      </c>
    </row>
    <row r="8124" spans="1:19" x14ac:dyDescent="0.2">
      <c r="A8124">
        <v>8094</v>
      </c>
      <c r="B8124" s="1">
        <v>45001</v>
      </c>
      <c r="C8124" t="s">
        <v>260</v>
      </c>
      <c r="D8124" t="s">
        <v>332</v>
      </c>
      <c r="E8124">
        <v>1</v>
      </c>
      <c r="F8124" t="s">
        <v>458</v>
      </c>
      <c r="G8124" t="s">
        <v>263</v>
      </c>
      <c r="H8124" t="s">
        <v>2820</v>
      </c>
      <c r="M8124" s="2">
        <v>0</v>
      </c>
      <c r="N8124" s="2">
        <v>20000</v>
      </c>
      <c r="O8124" s="2">
        <f>IF(Tabla1[[#This Row],[Mov]]="VNT",Tabla1[[#This Row],[Sale]]-Tabla1[[#This Row],[Cost]],-Tabla1[[#This Row],[Cost]]*Tabla1[[#This Row],[Cant]])</f>
        <v>20000</v>
      </c>
      <c r="P8124" s="8">
        <f>IF(Tabla1[[#This Row],[Mov]]="VNT",-Tabla1[[#This Row],[Cant]],Tabla1[[#This Row],[Cant]])</f>
        <v>-1</v>
      </c>
      <c r="Q8124" s="8">
        <f>DAY(Tabla1[[#This Row],[Date]])</f>
        <v>16</v>
      </c>
      <c r="R8124" s="8">
        <f>MONTH(Tabla1[[#This Row],[Date]])</f>
        <v>3</v>
      </c>
      <c r="S8124" s="8">
        <f>YEAR(Tabla1[[#This Row],[Date]])</f>
        <v>2023</v>
      </c>
    </row>
    <row r="8125" spans="1:19" x14ac:dyDescent="0.2">
      <c r="A8125">
        <v>8095</v>
      </c>
      <c r="B8125" s="1">
        <v>45002</v>
      </c>
      <c r="C8125" t="s">
        <v>260</v>
      </c>
      <c r="D8125" t="s">
        <v>332</v>
      </c>
      <c r="E8125">
        <v>1</v>
      </c>
      <c r="F8125" t="s">
        <v>1545</v>
      </c>
      <c r="G8125" t="s">
        <v>1765</v>
      </c>
      <c r="H8125" t="s">
        <v>2817</v>
      </c>
      <c r="M8125" s="2">
        <v>20000</v>
      </c>
      <c r="N8125" s="2">
        <v>40000</v>
      </c>
      <c r="O8125" s="2">
        <f>IF(Tabla1[[#This Row],[Mov]]="VNT",Tabla1[[#This Row],[Sale]]-Tabla1[[#This Row],[Cost]],-Tabla1[[#This Row],[Cost]]*Tabla1[[#This Row],[Cant]])</f>
        <v>20000</v>
      </c>
      <c r="P8125" s="8">
        <f>IF(Tabla1[[#This Row],[Mov]]="VNT",-Tabla1[[#This Row],[Cant]],Tabla1[[#This Row],[Cant]])</f>
        <v>-1</v>
      </c>
      <c r="Q8125" s="8">
        <f>DAY(Tabla1[[#This Row],[Date]])</f>
        <v>17</v>
      </c>
      <c r="R8125" s="8">
        <f>MONTH(Tabla1[[#This Row],[Date]])</f>
        <v>3</v>
      </c>
      <c r="S8125" s="8">
        <f>YEAR(Tabla1[[#This Row],[Date]])</f>
        <v>2023</v>
      </c>
    </row>
    <row r="8126" spans="1:19" x14ac:dyDescent="0.2">
      <c r="A8126">
        <v>8096</v>
      </c>
      <c r="B8126" s="1">
        <v>45002</v>
      </c>
      <c r="C8126" t="s">
        <v>260</v>
      </c>
      <c r="D8126" t="s">
        <v>332</v>
      </c>
      <c r="E8126">
        <v>1</v>
      </c>
      <c r="F8126" t="s">
        <v>116</v>
      </c>
      <c r="G8126" t="s">
        <v>347</v>
      </c>
      <c r="H8126" t="s">
        <v>518</v>
      </c>
      <c r="M8126" s="2">
        <v>3270</v>
      </c>
      <c r="N8126" s="2">
        <v>3500</v>
      </c>
      <c r="O8126" s="2">
        <f>IF(Tabla1[[#This Row],[Mov]]="VNT",Tabla1[[#This Row],[Sale]]-Tabla1[[#This Row],[Cost]],-Tabla1[[#This Row],[Cost]]*Tabla1[[#This Row],[Cant]])</f>
        <v>230</v>
      </c>
      <c r="P8126" s="8">
        <f>IF(Tabla1[[#This Row],[Mov]]="VNT",-Tabla1[[#This Row],[Cant]],Tabla1[[#This Row],[Cant]])</f>
        <v>-1</v>
      </c>
      <c r="Q8126" s="8">
        <f>DAY(Tabla1[[#This Row],[Date]])</f>
        <v>17</v>
      </c>
      <c r="R8126" s="8">
        <f>MONTH(Tabla1[[#This Row],[Date]])</f>
        <v>3</v>
      </c>
      <c r="S8126" s="8">
        <f>YEAR(Tabla1[[#This Row],[Date]])</f>
        <v>2023</v>
      </c>
    </row>
    <row r="8127" spans="1:19" x14ac:dyDescent="0.2">
      <c r="A8127">
        <v>8097</v>
      </c>
      <c r="B8127" s="1">
        <v>45002</v>
      </c>
      <c r="C8127" t="s">
        <v>260</v>
      </c>
      <c r="D8127" t="s">
        <v>332</v>
      </c>
      <c r="E8127">
        <v>1</v>
      </c>
      <c r="F8127" t="s">
        <v>26</v>
      </c>
      <c r="G8127" t="s">
        <v>264</v>
      </c>
      <c r="H8127" t="s">
        <v>16</v>
      </c>
      <c r="M8127" s="2">
        <v>8000</v>
      </c>
      <c r="N8127" s="2">
        <v>20000</v>
      </c>
      <c r="O8127" s="2">
        <f>IF(Tabla1[[#This Row],[Mov]]="VNT",Tabla1[[#This Row],[Sale]]-Tabla1[[#This Row],[Cost]],-Tabla1[[#This Row],[Cost]]*Tabla1[[#This Row],[Cant]])</f>
        <v>12000</v>
      </c>
      <c r="P8127" s="8">
        <f>IF(Tabla1[[#This Row],[Mov]]="VNT",-Tabla1[[#This Row],[Cant]],Tabla1[[#This Row],[Cant]])</f>
        <v>-1</v>
      </c>
      <c r="Q8127" s="8">
        <f>DAY(Tabla1[[#This Row],[Date]])</f>
        <v>17</v>
      </c>
      <c r="R8127" s="8">
        <f>MONTH(Tabla1[[#This Row],[Date]])</f>
        <v>3</v>
      </c>
      <c r="S8127" s="8">
        <f>YEAR(Tabla1[[#This Row],[Date]])</f>
        <v>2023</v>
      </c>
    </row>
    <row r="8128" spans="1:19" x14ac:dyDescent="0.2">
      <c r="A8128">
        <v>8098</v>
      </c>
      <c r="B8128" s="1">
        <v>45002</v>
      </c>
      <c r="C8128" t="s">
        <v>260</v>
      </c>
      <c r="D8128" t="s">
        <v>332</v>
      </c>
      <c r="E8128">
        <v>1</v>
      </c>
      <c r="F8128" t="s">
        <v>116</v>
      </c>
      <c r="G8128" t="s">
        <v>347</v>
      </c>
      <c r="H8128" t="s">
        <v>518</v>
      </c>
      <c r="M8128" s="2">
        <v>3270</v>
      </c>
      <c r="N8128" s="2">
        <v>3500</v>
      </c>
      <c r="O8128" s="2">
        <f>IF(Tabla1[[#This Row],[Mov]]="VNT",Tabla1[[#This Row],[Sale]]-Tabla1[[#This Row],[Cost]],-Tabla1[[#This Row],[Cost]]*Tabla1[[#This Row],[Cant]])</f>
        <v>230</v>
      </c>
      <c r="P8128" s="8">
        <f>IF(Tabla1[[#This Row],[Mov]]="VNT",-Tabla1[[#This Row],[Cant]],Tabla1[[#This Row],[Cant]])</f>
        <v>-1</v>
      </c>
      <c r="Q8128" s="8">
        <f>DAY(Tabla1[[#This Row],[Date]])</f>
        <v>17</v>
      </c>
      <c r="R8128" s="8">
        <f>MONTH(Tabla1[[#This Row],[Date]])</f>
        <v>3</v>
      </c>
      <c r="S8128" s="8">
        <f>YEAR(Tabla1[[#This Row],[Date]])</f>
        <v>2023</v>
      </c>
    </row>
    <row r="8129" spans="1:19" x14ac:dyDescent="0.2">
      <c r="A8129">
        <v>8099</v>
      </c>
      <c r="B8129" s="1">
        <v>45002</v>
      </c>
      <c r="C8129" t="s">
        <v>260</v>
      </c>
      <c r="D8129" t="s">
        <v>332</v>
      </c>
      <c r="E8129">
        <v>1</v>
      </c>
      <c r="F8129" t="s">
        <v>116</v>
      </c>
      <c r="G8129" t="s">
        <v>347</v>
      </c>
      <c r="H8129" t="s">
        <v>518</v>
      </c>
      <c r="M8129" s="2">
        <v>10279</v>
      </c>
      <c r="N8129" s="2">
        <v>11000</v>
      </c>
      <c r="O8129" s="2">
        <f>IF(Tabla1[[#This Row],[Mov]]="VNT",Tabla1[[#This Row],[Sale]]-Tabla1[[#This Row],[Cost]],-Tabla1[[#This Row],[Cost]]*Tabla1[[#This Row],[Cant]])</f>
        <v>721</v>
      </c>
      <c r="P8129" s="8">
        <f>IF(Tabla1[[#This Row],[Mov]]="VNT",-Tabla1[[#This Row],[Cant]],Tabla1[[#This Row],[Cant]])</f>
        <v>-1</v>
      </c>
      <c r="Q8129" s="8">
        <f>DAY(Tabla1[[#This Row],[Date]])</f>
        <v>17</v>
      </c>
      <c r="R8129" s="8">
        <f>MONTH(Tabla1[[#This Row],[Date]])</f>
        <v>3</v>
      </c>
      <c r="S8129" s="8">
        <f>YEAR(Tabla1[[#This Row],[Date]])</f>
        <v>2023</v>
      </c>
    </row>
    <row r="8130" spans="1:19" x14ac:dyDescent="0.2">
      <c r="A8130">
        <v>8100</v>
      </c>
      <c r="B8130" s="1">
        <v>45002</v>
      </c>
      <c r="C8130" t="s">
        <v>260</v>
      </c>
      <c r="D8130" t="s">
        <v>332</v>
      </c>
      <c r="E8130">
        <v>1</v>
      </c>
      <c r="F8130" t="s">
        <v>21</v>
      </c>
      <c r="G8130" t="s">
        <v>272</v>
      </c>
      <c r="H8130" t="s">
        <v>24</v>
      </c>
      <c r="M8130" s="2">
        <v>3500</v>
      </c>
      <c r="N8130" s="2">
        <v>12000</v>
      </c>
      <c r="O8130" s="2">
        <f>IF(Tabla1[[#This Row],[Mov]]="VNT",Tabla1[[#This Row],[Sale]]-Tabla1[[#This Row],[Cost]],-Tabla1[[#This Row],[Cost]]*Tabla1[[#This Row],[Cant]])</f>
        <v>8500</v>
      </c>
      <c r="P8130" s="8">
        <f>IF(Tabla1[[#This Row],[Mov]]="VNT",-Tabla1[[#This Row],[Cant]],Tabla1[[#This Row],[Cant]])</f>
        <v>-1</v>
      </c>
      <c r="Q8130" s="8">
        <f>DAY(Tabla1[[#This Row],[Date]])</f>
        <v>17</v>
      </c>
      <c r="R8130" s="8">
        <f>MONTH(Tabla1[[#This Row],[Date]])</f>
        <v>3</v>
      </c>
      <c r="S8130" s="8">
        <f>YEAR(Tabla1[[#This Row],[Date]])</f>
        <v>2023</v>
      </c>
    </row>
    <row r="8131" spans="1:19" x14ac:dyDescent="0.2">
      <c r="A8131">
        <v>8101</v>
      </c>
      <c r="B8131" s="1">
        <v>45002</v>
      </c>
      <c r="C8131" t="s">
        <v>260</v>
      </c>
      <c r="D8131" t="s">
        <v>332</v>
      </c>
      <c r="E8131">
        <v>1</v>
      </c>
      <c r="F8131" t="s">
        <v>458</v>
      </c>
      <c r="G8131" t="s">
        <v>284</v>
      </c>
      <c r="H8131" t="s">
        <v>2821</v>
      </c>
      <c r="M8131" s="2">
        <v>0</v>
      </c>
      <c r="N8131" s="2">
        <v>25000</v>
      </c>
      <c r="O8131" s="2">
        <f>IF(Tabla1[[#This Row],[Mov]]="VNT",Tabla1[[#This Row],[Sale]]-Tabla1[[#This Row],[Cost]],-Tabla1[[#This Row],[Cost]]*Tabla1[[#This Row],[Cant]])</f>
        <v>25000</v>
      </c>
      <c r="P8131" s="8">
        <f>IF(Tabla1[[#This Row],[Mov]]="VNT",-Tabla1[[#This Row],[Cant]],Tabla1[[#This Row],[Cant]])</f>
        <v>-1</v>
      </c>
      <c r="Q8131" s="8">
        <f>DAY(Tabla1[[#This Row],[Date]])</f>
        <v>17</v>
      </c>
      <c r="R8131" s="8">
        <f>MONTH(Tabla1[[#This Row],[Date]])</f>
        <v>3</v>
      </c>
      <c r="S8131" s="8">
        <f>YEAR(Tabla1[[#This Row],[Date]])</f>
        <v>2023</v>
      </c>
    </row>
    <row r="8132" spans="1:19" x14ac:dyDescent="0.2">
      <c r="A8132">
        <v>8102</v>
      </c>
      <c r="B8132" s="1">
        <v>45002</v>
      </c>
      <c r="C8132" t="s">
        <v>260</v>
      </c>
      <c r="D8132" t="s">
        <v>332</v>
      </c>
      <c r="E8132">
        <v>1</v>
      </c>
      <c r="F8132" t="s">
        <v>116</v>
      </c>
      <c r="G8132" t="s">
        <v>349</v>
      </c>
      <c r="H8132" t="s">
        <v>515</v>
      </c>
      <c r="M8132" s="2">
        <v>1588</v>
      </c>
      <c r="N8132" s="2">
        <v>1700</v>
      </c>
      <c r="O8132" s="2">
        <f>IF(Tabla1[[#This Row],[Mov]]="VNT",Tabla1[[#This Row],[Sale]]-Tabla1[[#This Row],[Cost]],-Tabla1[[#This Row],[Cost]]*Tabla1[[#This Row],[Cant]])</f>
        <v>112</v>
      </c>
      <c r="P8132" s="8">
        <f>IF(Tabla1[[#This Row],[Mov]]="VNT",-Tabla1[[#This Row],[Cant]],Tabla1[[#This Row],[Cant]])</f>
        <v>-1</v>
      </c>
      <c r="Q8132" s="8">
        <f>DAY(Tabla1[[#This Row],[Date]])</f>
        <v>17</v>
      </c>
      <c r="R8132" s="8">
        <f>MONTH(Tabla1[[#This Row],[Date]])</f>
        <v>3</v>
      </c>
      <c r="S8132" s="8">
        <f>YEAR(Tabla1[[#This Row],[Date]])</f>
        <v>2023</v>
      </c>
    </row>
    <row r="8133" spans="1:19" x14ac:dyDescent="0.2">
      <c r="A8133">
        <v>8103</v>
      </c>
      <c r="B8133" s="1">
        <v>45002</v>
      </c>
      <c r="C8133" t="s">
        <v>260</v>
      </c>
      <c r="D8133" t="s">
        <v>332</v>
      </c>
      <c r="E8133">
        <v>1</v>
      </c>
      <c r="F8133" t="s">
        <v>532</v>
      </c>
      <c r="G8133" t="s">
        <v>2810</v>
      </c>
      <c r="H8133" t="s">
        <v>2811</v>
      </c>
      <c r="M8133" s="2">
        <v>50000</v>
      </c>
      <c r="N8133" s="2">
        <v>75000</v>
      </c>
      <c r="O8133" s="2">
        <f>IF(Tabla1[[#This Row],[Mov]]="VNT",Tabla1[[#This Row],[Sale]]-Tabla1[[#This Row],[Cost]],-Tabla1[[#This Row],[Cost]]*Tabla1[[#This Row],[Cant]])</f>
        <v>25000</v>
      </c>
      <c r="P8133" s="8">
        <f>IF(Tabla1[[#This Row],[Mov]]="VNT",-Tabla1[[#This Row],[Cant]],Tabla1[[#This Row],[Cant]])</f>
        <v>-1</v>
      </c>
      <c r="Q8133" s="8">
        <f>DAY(Tabla1[[#This Row],[Date]])</f>
        <v>17</v>
      </c>
      <c r="R8133" s="8">
        <f>MONTH(Tabla1[[#This Row],[Date]])</f>
        <v>3</v>
      </c>
      <c r="S8133" s="8">
        <f>YEAR(Tabla1[[#This Row],[Date]])</f>
        <v>2023</v>
      </c>
    </row>
    <row r="8134" spans="1:19" x14ac:dyDescent="0.2">
      <c r="A8134">
        <v>8104</v>
      </c>
      <c r="B8134" s="1">
        <v>45002</v>
      </c>
      <c r="C8134" t="s">
        <v>260</v>
      </c>
      <c r="D8134" t="s">
        <v>332</v>
      </c>
      <c r="E8134">
        <v>1</v>
      </c>
      <c r="F8134" t="s">
        <v>116</v>
      </c>
      <c r="G8134" t="s">
        <v>347</v>
      </c>
      <c r="H8134" t="s">
        <v>518</v>
      </c>
      <c r="M8134" s="2">
        <v>3270</v>
      </c>
      <c r="N8134" s="2">
        <v>3500</v>
      </c>
      <c r="O8134" s="2">
        <f>IF(Tabla1[[#This Row],[Mov]]="VNT",Tabla1[[#This Row],[Sale]]-Tabla1[[#This Row],[Cost]],-Tabla1[[#This Row],[Cost]]*Tabla1[[#This Row],[Cant]])</f>
        <v>230</v>
      </c>
      <c r="P8134" s="8">
        <f>IF(Tabla1[[#This Row],[Mov]]="VNT",-Tabla1[[#This Row],[Cant]],Tabla1[[#This Row],[Cant]])</f>
        <v>-1</v>
      </c>
      <c r="Q8134" s="8">
        <f>DAY(Tabla1[[#This Row],[Date]])</f>
        <v>17</v>
      </c>
      <c r="R8134" s="8">
        <f>MONTH(Tabla1[[#This Row],[Date]])</f>
        <v>3</v>
      </c>
      <c r="S8134" s="8">
        <f>YEAR(Tabla1[[#This Row],[Date]])</f>
        <v>2023</v>
      </c>
    </row>
    <row r="8135" spans="1:19" x14ac:dyDescent="0.2">
      <c r="A8135">
        <v>8105</v>
      </c>
      <c r="B8135" s="1">
        <v>45002</v>
      </c>
      <c r="C8135" t="s">
        <v>260</v>
      </c>
      <c r="D8135" t="s">
        <v>332</v>
      </c>
      <c r="E8135">
        <v>1</v>
      </c>
      <c r="F8135" t="s">
        <v>116</v>
      </c>
      <c r="G8135" t="s">
        <v>382</v>
      </c>
      <c r="H8135" t="s">
        <v>514</v>
      </c>
      <c r="M8135" s="2">
        <v>3270</v>
      </c>
      <c r="N8135" s="2">
        <v>3500</v>
      </c>
      <c r="O8135" s="2">
        <f>IF(Tabla1[[#This Row],[Mov]]="VNT",Tabla1[[#This Row],[Sale]]-Tabla1[[#This Row],[Cost]],-Tabla1[[#This Row],[Cost]]*Tabla1[[#This Row],[Cant]])</f>
        <v>230</v>
      </c>
      <c r="P8135" s="8">
        <f>IF(Tabla1[[#This Row],[Mov]]="VNT",-Tabla1[[#This Row],[Cant]],Tabla1[[#This Row],[Cant]])</f>
        <v>-1</v>
      </c>
      <c r="Q8135" s="8">
        <f>DAY(Tabla1[[#This Row],[Date]])</f>
        <v>17</v>
      </c>
      <c r="R8135" s="8">
        <f>MONTH(Tabla1[[#This Row],[Date]])</f>
        <v>3</v>
      </c>
      <c r="S8135" s="8">
        <f>YEAR(Tabla1[[#This Row],[Date]])</f>
        <v>2023</v>
      </c>
    </row>
    <row r="8136" spans="1:19" x14ac:dyDescent="0.2">
      <c r="A8136">
        <v>8106</v>
      </c>
      <c r="B8136" s="1">
        <v>45002</v>
      </c>
      <c r="C8136" t="s">
        <v>260</v>
      </c>
      <c r="D8136" t="s">
        <v>332</v>
      </c>
      <c r="E8136">
        <v>1</v>
      </c>
      <c r="F8136" t="s">
        <v>342</v>
      </c>
      <c r="G8136" t="s">
        <v>263</v>
      </c>
      <c r="H8136" t="s">
        <v>672</v>
      </c>
      <c r="M8136" s="2">
        <v>900</v>
      </c>
      <c r="N8136" s="2">
        <v>10000</v>
      </c>
      <c r="O8136" s="2">
        <f>IF(Tabla1[[#This Row],[Mov]]="VNT",Tabla1[[#This Row],[Sale]]-Tabla1[[#This Row],[Cost]],-Tabla1[[#This Row],[Cost]]*Tabla1[[#This Row],[Cant]])</f>
        <v>9100</v>
      </c>
      <c r="P8136" s="8">
        <f>IF(Tabla1[[#This Row],[Mov]]="VNT",-Tabla1[[#This Row],[Cant]],Tabla1[[#This Row],[Cant]])</f>
        <v>-1</v>
      </c>
      <c r="Q8136" s="8">
        <f>DAY(Tabla1[[#This Row],[Date]])</f>
        <v>17</v>
      </c>
      <c r="R8136" s="8">
        <f>MONTH(Tabla1[[#This Row],[Date]])</f>
        <v>3</v>
      </c>
      <c r="S8136" s="8">
        <f>YEAR(Tabla1[[#This Row],[Date]])</f>
        <v>2023</v>
      </c>
    </row>
    <row r="8137" spans="1:19" x14ac:dyDescent="0.2">
      <c r="A8137">
        <v>8107</v>
      </c>
      <c r="B8137" s="1">
        <v>45002</v>
      </c>
      <c r="C8137" t="s">
        <v>260</v>
      </c>
      <c r="D8137" t="s">
        <v>332</v>
      </c>
      <c r="E8137">
        <v>1</v>
      </c>
      <c r="F8137" t="s">
        <v>224</v>
      </c>
      <c r="G8137" t="s">
        <v>272</v>
      </c>
      <c r="H8137" t="s">
        <v>317</v>
      </c>
      <c r="M8137" s="2">
        <v>8000</v>
      </c>
      <c r="N8137" s="2">
        <v>18000</v>
      </c>
      <c r="O8137" s="2">
        <f>IF(Tabla1[[#This Row],[Mov]]="VNT",Tabla1[[#This Row],[Sale]]-Tabla1[[#This Row],[Cost]],-Tabla1[[#This Row],[Cost]]*Tabla1[[#This Row],[Cant]])</f>
        <v>10000</v>
      </c>
      <c r="P8137" s="8">
        <f>IF(Tabla1[[#This Row],[Mov]]="VNT",-Tabla1[[#This Row],[Cant]],Tabla1[[#This Row],[Cant]])</f>
        <v>-1</v>
      </c>
      <c r="Q8137" s="8">
        <f>DAY(Tabla1[[#This Row],[Date]])</f>
        <v>17</v>
      </c>
      <c r="R8137" s="8">
        <f>MONTH(Tabla1[[#This Row],[Date]])</f>
        <v>3</v>
      </c>
      <c r="S8137" s="8">
        <f>YEAR(Tabla1[[#This Row],[Date]])</f>
        <v>2023</v>
      </c>
    </row>
    <row r="8138" spans="1:19" x14ac:dyDescent="0.2">
      <c r="A8138">
        <v>8108</v>
      </c>
      <c r="B8138" s="1">
        <v>45002</v>
      </c>
      <c r="C8138" t="s">
        <v>260</v>
      </c>
      <c r="D8138" t="s">
        <v>809</v>
      </c>
      <c r="E8138">
        <v>1</v>
      </c>
      <c r="F8138" t="s">
        <v>2663</v>
      </c>
      <c r="G8138" t="s">
        <v>2664</v>
      </c>
      <c r="H8138" t="s">
        <v>2771</v>
      </c>
      <c r="M8138" s="2">
        <v>17000</v>
      </c>
      <c r="N8138" s="2">
        <v>35000</v>
      </c>
      <c r="O8138" s="2">
        <f>IF(Tabla1[[#This Row],[Mov]]="VNT",Tabla1[[#This Row],[Sale]]-Tabla1[[#This Row],[Cost]],-Tabla1[[#This Row],[Cost]]*Tabla1[[#This Row],[Cant]])</f>
        <v>18000</v>
      </c>
      <c r="P8138" s="8">
        <f>IF(Tabla1[[#This Row],[Mov]]="VNT",-Tabla1[[#This Row],[Cant]],Tabla1[[#This Row],[Cant]])</f>
        <v>-1</v>
      </c>
      <c r="Q8138" s="8">
        <f>DAY(Tabla1[[#This Row],[Date]])</f>
        <v>17</v>
      </c>
      <c r="R8138" s="8">
        <f>MONTH(Tabla1[[#This Row],[Date]])</f>
        <v>3</v>
      </c>
      <c r="S8138" s="8">
        <f>YEAR(Tabla1[[#This Row],[Date]])</f>
        <v>2023</v>
      </c>
    </row>
    <row r="8139" spans="1:19" x14ac:dyDescent="0.2">
      <c r="A8139">
        <v>8109</v>
      </c>
      <c r="B8139" s="1">
        <v>45002</v>
      </c>
      <c r="C8139" t="s">
        <v>260</v>
      </c>
      <c r="D8139" t="s">
        <v>809</v>
      </c>
      <c r="E8139">
        <v>1</v>
      </c>
      <c r="F8139" t="s">
        <v>225</v>
      </c>
      <c r="G8139" t="s">
        <v>860</v>
      </c>
      <c r="H8139" t="s">
        <v>596</v>
      </c>
      <c r="M8139" s="2">
        <v>1100</v>
      </c>
      <c r="N8139" s="2">
        <v>10000</v>
      </c>
      <c r="O8139" s="2">
        <f>IF(Tabla1[[#This Row],[Mov]]="VNT",Tabla1[[#This Row],[Sale]]-Tabla1[[#This Row],[Cost]],-Tabla1[[#This Row],[Cost]]*Tabla1[[#This Row],[Cant]])</f>
        <v>8900</v>
      </c>
      <c r="P8139" s="8">
        <f>IF(Tabla1[[#This Row],[Mov]]="VNT",-Tabla1[[#This Row],[Cant]],Tabla1[[#This Row],[Cant]])</f>
        <v>-1</v>
      </c>
      <c r="Q8139" s="8">
        <f>DAY(Tabla1[[#This Row],[Date]])</f>
        <v>17</v>
      </c>
      <c r="R8139" s="8">
        <f>MONTH(Tabla1[[#This Row],[Date]])</f>
        <v>3</v>
      </c>
      <c r="S8139" s="8">
        <f>YEAR(Tabla1[[#This Row],[Date]])</f>
        <v>2023</v>
      </c>
    </row>
    <row r="8140" spans="1:19" x14ac:dyDescent="0.2">
      <c r="A8140">
        <v>8110</v>
      </c>
      <c r="B8140" s="1">
        <v>45002</v>
      </c>
      <c r="C8140" t="s">
        <v>260</v>
      </c>
      <c r="D8140" t="s">
        <v>332</v>
      </c>
      <c r="E8140">
        <v>1</v>
      </c>
      <c r="F8140" t="s">
        <v>42</v>
      </c>
      <c r="G8140" t="s">
        <v>1765</v>
      </c>
      <c r="H8140" t="s">
        <v>1768</v>
      </c>
      <c r="M8140" s="2">
        <v>35000</v>
      </c>
      <c r="N8140" s="2">
        <v>70000</v>
      </c>
      <c r="O8140" s="2">
        <f>IF(Tabla1[[#This Row],[Mov]]="VNT",Tabla1[[#This Row],[Sale]]-Tabla1[[#This Row],[Cost]],-Tabla1[[#This Row],[Cost]]*Tabla1[[#This Row],[Cant]])</f>
        <v>35000</v>
      </c>
      <c r="P8140" s="8">
        <f>IF(Tabla1[[#This Row],[Mov]]="VNT",-Tabla1[[#This Row],[Cant]],Tabla1[[#This Row],[Cant]])</f>
        <v>-1</v>
      </c>
      <c r="Q8140" s="8">
        <f>DAY(Tabla1[[#This Row],[Date]])</f>
        <v>17</v>
      </c>
      <c r="R8140" s="8">
        <f>MONTH(Tabla1[[#This Row],[Date]])</f>
        <v>3</v>
      </c>
      <c r="S8140" s="8">
        <f>YEAR(Tabla1[[#This Row],[Date]])</f>
        <v>2023</v>
      </c>
    </row>
    <row r="8141" spans="1:19" x14ac:dyDescent="0.2">
      <c r="A8141">
        <v>8111</v>
      </c>
      <c r="B8141" s="1">
        <v>45002</v>
      </c>
      <c r="C8141" t="s">
        <v>260</v>
      </c>
      <c r="D8141" t="s">
        <v>809</v>
      </c>
      <c r="E8141">
        <v>1</v>
      </c>
      <c r="F8141" t="s">
        <v>365</v>
      </c>
      <c r="G8141" t="s">
        <v>366</v>
      </c>
      <c r="H8141" t="s">
        <v>369</v>
      </c>
      <c r="M8141" s="2">
        <v>12000</v>
      </c>
      <c r="N8141" s="2">
        <v>24000</v>
      </c>
      <c r="O8141" s="2">
        <f>IF(Tabla1[[#This Row],[Mov]]="VNT",Tabla1[[#This Row],[Sale]]-Tabla1[[#This Row],[Cost]],-Tabla1[[#This Row],[Cost]]*Tabla1[[#This Row],[Cant]])</f>
        <v>12000</v>
      </c>
      <c r="P8141" s="8">
        <f>IF(Tabla1[[#This Row],[Mov]]="VNT",-Tabla1[[#This Row],[Cant]],Tabla1[[#This Row],[Cant]])</f>
        <v>-1</v>
      </c>
      <c r="Q8141" s="8">
        <f>DAY(Tabla1[[#This Row],[Date]])</f>
        <v>17</v>
      </c>
      <c r="R8141" s="8">
        <f>MONTH(Tabla1[[#This Row],[Date]])</f>
        <v>3</v>
      </c>
      <c r="S8141" s="8">
        <f>YEAR(Tabla1[[#This Row],[Date]])</f>
        <v>2023</v>
      </c>
    </row>
    <row r="8142" spans="1:19" x14ac:dyDescent="0.2">
      <c r="A8142">
        <v>8112</v>
      </c>
      <c r="B8142" s="1">
        <v>45002</v>
      </c>
      <c r="C8142" t="s">
        <v>260</v>
      </c>
      <c r="D8142" t="s">
        <v>332</v>
      </c>
      <c r="E8142">
        <v>1</v>
      </c>
      <c r="F8142" t="s">
        <v>26</v>
      </c>
      <c r="G8142" t="s">
        <v>264</v>
      </c>
      <c r="H8142" t="s">
        <v>16</v>
      </c>
      <c r="M8142" s="2">
        <v>8000</v>
      </c>
      <c r="N8142" s="2">
        <v>18000</v>
      </c>
      <c r="O8142" s="2">
        <f>IF(Tabla1[[#This Row],[Mov]]="VNT",Tabla1[[#This Row],[Sale]]-Tabla1[[#This Row],[Cost]],-Tabla1[[#This Row],[Cost]]*Tabla1[[#This Row],[Cant]])</f>
        <v>10000</v>
      </c>
      <c r="P8142" s="8">
        <f>IF(Tabla1[[#This Row],[Mov]]="VNT",-Tabla1[[#This Row],[Cant]],Tabla1[[#This Row],[Cant]])</f>
        <v>-1</v>
      </c>
      <c r="Q8142" s="8">
        <f>DAY(Tabla1[[#This Row],[Date]])</f>
        <v>17</v>
      </c>
      <c r="R8142" s="8">
        <f>MONTH(Tabla1[[#This Row],[Date]])</f>
        <v>3</v>
      </c>
      <c r="S8142" s="8">
        <f>YEAR(Tabla1[[#This Row],[Date]])</f>
        <v>2023</v>
      </c>
    </row>
    <row r="8143" spans="1:19" x14ac:dyDescent="0.2">
      <c r="A8143">
        <v>8113</v>
      </c>
      <c r="B8143" s="1">
        <v>45002</v>
      </c>
      <c r="C8143" t="s">
        <v>260</v>
      </c>
      <c r="D8143" t="s">
        <v>332</v>
      </c>
      <c r="E8143">
        <v>1</v>
      </c>
      <c r="F8143" t="s">
        <v>532</v>
      </c>
      <c r="G8143" t="s">
        <v>273</v>
      </c>
      <c r="H8143" t="s">
        <v>552</v>
      </c>
      <c r="M8143" s="2">
        <v>18000</v>
      </c>
      <c r="N8143" s="2">
        <v>35000</v>
      </c>
      <c r="O8143" s="2">
        <f>IF(Tabla1[[#This Row],[Mov]]="VNT",Tabla1[[#This Row],[Sale]]-Tabla1[[#This Row],[Cost]],-Tabla1[[#This Row],[Cost]]*Tabla1[[#This Row],[Cant]])</f>
        <v>17000</v>
      </c>
      <c r="P8143" s="8">
        <f>IF(Tabla1[[#This Row],[Mov]]="VNT",-Tabla1[[#This Row],[Cant]],Tabla1[[#This Row],[Cant]])</f>
        <v>-1</v>
      </c>
      <c r="Q8143" s="8">
        <f>DAY(Tabla1[[#This Row],[Date]])</f>
        <v>17</v>
      </c>
      <c r="R8143" s="8">
        <f>MONTH(Tabla1[[#This Row],[Date]])</f>
        <v>3</v>
      </c>
      <c r="S8143" s="8">
        <f>YEAR(Tabla1[[#This Row],[Date]])</f>
        <v>2023</v>
      </c>
    </row>
    <row r="8144" spans="1:19" x14ac:dyDescent="0.2">
      <c r="A8144">
        <v>8114</v>
      </c>
      <c r="B8144" s="1">
        <v>45002</v>
      </c>
      <c r="C8144" t="s">
        <v>260</v>
      </c>
      <c r="D8144" t="s">
        <v>332</v>
      </c>
      <c r="E8144">
        <v>1</v>
      </c>
      <c r="F8144" t="s">
        <v>1958</v>
      </c>
      <c r="G8144" t="s">
        <v>273</v>
      </c>
      <c r="H8144" t="s">
        <v>552</v>
      </c>
      <c r="M8144" s="2">
        <v>8000</v>
      </c>
      <c r="N8144" s="2">
        <v>15000</v>
      </c>
      <c r="O8144" s="2">
        <f>IF(Tabla1[[#This Row],[Mov]]="VNT",Tabla1[[#This Row],[Sale]]-Tabla1[[#This Row],[Cost]],-Tabla1[[#This Row],[Cost]]*Tabla1[[#This Row],[Cant]])</f>
        <v>7000</v>
      </c>
      <c r="P8144" s="8">
        <f>IF(Tabla1[[#This Row],[Mov]]="VNT",-Tabla1[[#This Row],[Cant]],Tabla1[[#This Row],[Cant]])</f>
        <v>-1</v>
      </c>
      <c r="Q8144" s="8">
        <f>DAY(Tabla1[[#This Row],[Date]])</f>
        <v>17</v>
      </c>
      <c r="R8144" s="8">
        <f>MONTH(Tabla1[[#This Row],[Date]])</f>
        <v>3</v>
      </c>
      <c r="S8144" s="8">
        <f>YEAR(Tabla1[[#This Row],[Date]])</f>
        <v>2023</v>
      </c>
    </row>
    <row r="8145" spans="1:19" x14ac:dyDescent="0.2">
      <c r="A8145">
        <v>8115</v>
      </c>
      <c r="B8145" s="1">
        <v>45002</v>
      </c>
      <c r="C8145" t="s">
        <v>260</v>
      </c>
      <c r="D8145" t="s">
        <v>332</v>
      </c>
      <c r="E8145">
        <v>1</v>
      </c>
      <c r="F8145" t="s">
        <v>21</v>
      </c>
      <c r="G8145" t="s">
        <v>272</v>
      </c>
      <c r="H8145" t="s">
        <v>1522</v>
      </c>
      <c r="M8145" s="2">
        <v>2800</v>
      </c>
      <c r="N8145" s="2">
        <v>10000</v>
      </c>
      <c r="O8145" s="2">
        <f>IF(Tabla1[[#This Row],[Mov]]="VNT",Tabla1[[#This Row],[Sale]]-Tabla1[[#This Row],[Cost]],-Tabla1[[#This Row],[Cost]]*Tabla1[[#This Row],[Cant]])</f>
        <v>7200</v>
      </c>
      <c r="P8145" s="8">
        <f>IF(Tabla1[[#This Row],[Mov]]="VNT",-Tabla1[[#This Row],[Cant]],Tabla1[[#This Row],[Cant]])</f>
        <v>-1</v>
      </c>
      <c r="Q8145" s="8">
        <f>DAY(Tabla1[[#This Row],[Date]])</f>
        <v>17</v>
      </c>
      <c r="R8145" s="8">
        <f>MONTH(Tabla1[[#This Row],[Date]])</f>
        <v>3</v>
      </c>
      <c r="S8145" s="8">
        <f>YEAR(Tabla1[[#This Row],[Date]])</f>
        <v>2023</v>
      </c>
    </row>
    <row r="8146" spans="1:19" x14ac:dyDescent="0.2">
      <c r="A8146">
        <v>8116</v>
      </c>
      <c r="B8146" s="1">
        <v>45002</v>
      </c>
      <c r="C8146" t="s">
        <v>260</v>
      </c>
      <c r="D8146" t="s">
        <v>122</v>
      </c>
      <c r="E8146">
        <v>1</v>
      </c>
      <c r="F8146" t="s">
        <v>365</v>
      </c>
      <c r="G8146" t="s">
        <v>366</v>
      </c>
      <c r="H8146" t="s">
        <v>370</v>
      </c>
      <c r="M8146" s="2">
        <v>7500</v>
      </c>
      <c r="N8146" s="2">
        <v>15000</v>
      </c>
      <c r="O8146" s="2">
        <f>IF(Tabla1[[#This Row],[Mov]]="VNT",Tabla1[[#This Row],[Sale]]-Tabla1[[#This Row],[Cost]],-Tabla1[[#This Row],[Cost]]*Tabla1[[#This Row],[Cant]])</f>
        <v>7500</v>
      </c>
      <c r="P8146" s="8">
        <f>IF(Tabla1[[#This Row],[Mov]]="VNT",-Tabla1[[#This Row],[Cant]],Tabla1[[#This Row],[Cant]])</f>
        <v>-1</v>
      </c>
      <c r="Q8146" s="8">
        <f>DAY(Tabla1[[#This Row],[Date]])</f>
        <v>17</v>
      </c>
      <c r="R8146" s="8">
        <f>MONTH(Tabla1[[#This Row],[Date]])</f>
        <v>3</v>
      </c>
      <c r="S8146" s="8">
        <f>YEAR(Tabla1[[#This Row],[Date]])</f>
        <v>2023</v>
      </c>
    </row>
    <row r="8147" spans="1:19" x14ac:dyDescent="0.2">
      <c r="A8147">
        <v>8117</v>
      </c>
      <c r="B8147" s="1">
        <v>45003</v>
      </c>
      <c r="C8147" t="s">
        <v>260</v>
      </c>
      <c r="D8147" t="s">
        <v>948</v>
      </c>
      <c r="E8147">
        <v>1</v>
      </c>
      <c r="F8147" t="s">
        <v>116</v>
      </c>
      <c r="G8147" t="s">
        <v>382</v>
      </c>
      <c r="H8147" t="s">
        <v>514</v>
      </c>
      <c r="M8147" s="2">
        <v>10279</v>
      </c>
      <c r="N8147" s="2">
        <v>11000</v>
      </c>
      <c r="O8147" s="2">
        <f>IF(Tabla1[[#This Row],[Mov]]="VNT",Tabla1[[#This Row],[Sale]]-Tabla1[[#This Row],[Cost]],-Tabla1[[#This Row],[Cost]]*Tabla1[[#This Row],[Cant]])</f>
        <v>721</v>
      </c>
      <c r="P8147" s="8">
        <f>IF(Tabla1[[#This Row],[Mov]]="VNT",-Tabla1[[#This Row],[Cant]],Tabla1[[#This Row],[Cant]])</f>
        <v>-1</v>
      </c>
      <c r="Q8147" s="8">
        <f>DAY(Tabla1[[#This Row],[Date]])</f>
        <v>18</v>
      </c>
      <c r="R8147" s="8">
        <f>MONTH(Tabla1[[#This Row],[Date]])</f>
        <v>3</v>
      </c>
      <c r="S8147" s="8">
        <f>YEAR(Tabla1[[#This Row],[Date]])</f>
        <v>2023</v>
      </c>
    </row>
    <row r="8148" spans="1:19" x14ac:dyDescent="0.2">
      <c r="A8148">
        <v>8118</v>
      </c>
      <c r="B8148" s="1">
        <v>45003</v>
      </c>
      <c r="C8148" t="s">
        <v>260</v>
      </c>
      <c r="D8148" t="s">
        <v>809</v>
      </c>
      <c r="E8148">
        <v>1</v>
      </c>
      <c r="F8148" t="s">
        <v>2046</v>
      </c>
      <c r="G8148" t="s">
        <v>266</v>
      </c>
      <c r="H8148" t="s">
        <v>2743</v>
      </c>
      <c r="M8148" s="2">
        <v>20000</v>
      </c>
      <c r="N8148" s="2">
        <v>30000</v>
      </c>
      <c r="O8148" s="2">
        <f>IF(Tabla1[[#This Row],[Mov]]="VNT",Tabla1[[#This Row],[Sale]]-Tabla1[[#This Row],[Cost]],-Tabla1[[#This Row],[Cost]]*Tabla1[[#This Row],[Cant]])</f>
        <v>10000</v>
      </c>
      <c r="P8148" s="8">
        <f>IF(Tabla1[[#This Row],[Mov]]="VNT",-Tabla1[[#This Row],[Cant]],Tabla1[[#This Row],[Cant]])</f>
        <v>-1</v>
      </c>
      <c r="Q8148" s="8">
        <f>DAY(Tabla1[[#This Row],[Date]])</f>
        <v>18</v>
      </c>
      <c r="R8148" s="8">
        <f>MONTH(Tabla1[[#This Row],[Date]])</f>
        <v>3</v>
      </c>
      <c r="S8148" s="8">
        <f>YEAR(Tabla1[[#This Row],[Date]])</f>
        <v>2023</v>
      </c>
    </row>
    <row r="8149" spans="1:19" x14ac:dyDescent="0.2">
      <c r="A8149">
        <v>8119</v>
      </c>
      <c r="B8149" s="1">
        <v>45003</v>
      </c>
      <c r="C8149" t="s">
        <v>260</v>
      </c>
      <c r="D8149" t="s">
        <v>809</v>
      </c>
      <c r="E8149">
        <v>1</v>
      </c>
      <c r="F8149" t="s">
        <v>2363</v>
      </c>
      <c r="G8149" t="s">
        <v>266</v>
      </c>
      <c r="H8149" t="s">
        <v>2830</v>
      </c>
      <c r="M8149" s="2">
        <v>3500</v>
      </c>
      <c r="N8149" s="2">
        <v>8000</v>
      </c>
      <c r="O8149" s="2">
        <f>IF(Tabla1[[#This Row],[Mov]]="VNT",Tabla1[[#This Row],[Sale]]-Tabla1[[#This Row],[Cost]],-Tabla1[[#This Row],[Cost]]*Tabla1[[#This Row],[Cant]])</f>
        <v>4500</v>
      </c>
      <c r="P8149" s="8">
        <f>IF(Tabla1[[#This Row],[Mov]]="VNT",-Tabla1[[#This Row],[Cant]],Tabla1[[#This Row],[Cant]])</f>
        <v>-1</v>
      </c>
      <c r="Q8149" s="8">
        <f>DAY(Tabla1[[#This Row],[Date]])</f>
        <v>18</v>
      </c>
      <c r="R8149" s="8">
        <f>MONTH(Tabla1[[#This Row],[Date]])</f>
        <v>3</v>
      </c>
      <c r="S8149" s="8">
        <f>YEAR(Tabla1[[#This Row],[Date]])</f>
        <v>2023</v>
      </c>
    </row>
    <row r="8150" spans="1:19" x14ac:dyDescent="0.2">
      <c r="A8150">
        <v>8120</v>
      </c>
      <c r="B8150" s="1">
        <v>45003</v>
      </c>
      <c r="C8150" t="s">
        <v>260</v>
      </c>
      <c r="D8150" t="s">
        <v>809</v>
      </c>
      <c r="E8150">
        <v>1</v>
      </c>
      <c r="F8150" t="s">
        <v>2663</v>
      </c>
      <c r="G8150" t="s">
        <v>2664</v>
      </c>
      <c r="H8150" t="s">
        <v>2665</v>
      </c>
      <c r="M8150" s="2">
        <v>8000</v>
      </c>
      <c r="N8150" s="2">
        <v>18000</v>
      </c>
      <c r="O8150" s="2">
        <f>IF(Tabla1[[#This Row],[Mov]]="VNT",Tabla1[[#This Row],[Sale]]-Tabla1[[#This Row],[Cost]],-Tabla1[[#This Row],[Cost]]*Tabla1[[#This Row],[Cant]])</f>
        <v>10000</v>
      </c>
      <c r="P8150" s="8">
        <f>IF(Tabla1[[#This Row],[Mov]]="VNT",-Tabla1[[#This Row],[Cant]],Tabla1[[#This Row],[Cant]])</f>
        <v>-1</v>
      </c>
      <c r="Q8150" s="8">
        <f>DAY(Tabla1[[#This Row],[Date]])</f>
        <v>18</v>
      </c>
      <c r="R8150" s="8">
        <f>MONTH(Tabla1[[#This Row],[Date]])</f>
        <v>3</v>
      </c>
      <c r="S8150" s="8">
        <f>YEAR(Tabla1[[#This Row],[Date]])</f>
        <v>2023</v>
      </c>
    </row>
    <row r="8151" spans="1:19" x14ac:dyDescent="0.2">
      <c r="A8151">
        <v>8121</v>
      </c>
      <c r="B8151" s="1">
        <v>45003</v>
      </c>
      <c r="C8151" t="s">
        <v>260</v>
      </c>
      <c r="D8151" t="s">
        <v>332</v>
      </c>
      <c r="E8151">
        <v>1</v>
      </c>
      <c r="F8151" t="s">
        <v>116</v>
      </c>
      <c r="G8151" t="s">
        <v>347</v>
      </c>
      <c r="H8151" t="s">
        <v>518</v>
      </c>
      <c r="M8151" s="2">
        <v>7008</v>
      </c>
      <c r="N8151" s="2">
        <v>7500</v>
      </c>
      <c r="O8151" s="2">
        <f>IF(Tabla1[[#This Row],[Mov]]="VNT",Tabla1[[#This Row],[Sale]]-Tabla1[[#This Row],[Cost]],-Tabla1[[#This Row],[Cost]]*Tabla1[[#This Row],[Cant]])</f>
        <v>492</v>
      </c>
      <c r="P8151" s="8">
        <f>IF(Tabla1[[#This Row],[Mov]]="VNT",-Tabla1[[#This Row],[Cant]],Tabla1[[#This Row],[Cant]])</f>
        <v>-1</v>
      </c>
      <c r="Q8151" s="8">
        <f>DAY(Tabla1[[#This Row],[Date]])</f>
        <v>18</v>
      </c>
      <c r="R8151" s="8">
        <f>MONTH(Tabla1[[#This Row],[Date]])</f>
        <v>3</v>
      </c>
      <c r="S8151" s="8">
        <f>YEAR(Tabla1[[#This Row],[Date]])</f>
        <v>2023</v>
      </c>
    </row>
    <row r="8152" spans="1:19" x14ac:dyDescent="0.2">
      <c r="A8152">
        <v>8122</v>
      </c>
      <c r="B8152" s="1">
        <v>45003</v>
      </c>
      <c r="C8152" t="s">
        <v>260</v>
      </c>
      <c r="D8152" t="s">
        <v>332</v>
      </c>
      <c r="E8152">
        <v>1</v>
      </c>
      <c r="F8152" t="s">
        <v>26</v>
      </c>
      <c r="G8152" t="s">
        <v>266</v>
      </c>
      <c r="H8152" t="s">
        <v>2003</v>
      </c>
      <c r="M8152" s="2">
        <v>4000</v>
      </c>
      <c r="N8152" s="2">
        <v>12000</v>
      </c>
      <c r="O8152" s="2">
        <f>IF(Tabla1[[#This Row],[Mov]]="VNT",Tabla1[[#This Row],[Sale]]-Tabla1[[#This Row],[Cost]],-Tabla1[[#This Row],[Cost]]*Tabla1[[#This Row],[Cant]])</f>
        <v>8000</v>
      </c>
      <c r="P8152" s="8">
        <f>IF(Tabla1[[#This Row],[Mov]]="VNT",-Tabla1[[#This Row],[Cant]],Tabla1[[#This Row],[Cant]])</f>
        <v>-1</v>
      </c>
      <c r="Q8152" s="8">
        <f>DAY(Tabla1[[#This Row],[Date]])</f>
        <v>18</v>
      </c>
      <c r="R8152" s="8">
        <f>MONTH(Tabla1[[#This Row],[Date]])</f>
        <v>3</v>
      </c>
      <c r="S8152" s="8">
        <f>YEAR(Tabla1[[#This Row],[Date]])</f>
        <v>2023</v>
      </c>
    </row>
    <row r="8153" spans="1:19" x14ac:dyDescent="0.2">
      <c r="A8153">
        <v>8123</v>
      </c>
      <c r="B8153" s="1">
        <v>45003</v>
      </c>
      <c r="C8153" t="s">
        <v>260</v>
      </c>
      <c r="D8153" t="s">
        <v>332</v>
      </c>
      <c r="E8153">
        <v>1</v>
      </c>
      <c r="F8153" t="s">
        <v>21</v>
      </c>
      <c r="G8153" t="s">
        <v>333</v>
      </c>
      <c r="H8153" t="s">
        <v>240</v>
      </c>
      <c r="M8153" s="2">
        <v>7000</v>
      </c>
      <c r="N8153" s="2">
        <v>20000</v>
      </c>
      <c r="O8153" s="2">
        <f>IF(Tabla1[[#This Row],[Mov]]="VNT",Tabla1[[#This Row],[Sale]]-Tabla1[[#This Row],[Cost]],-Tabla1[[#This Row],[Cost]]*Tabla1[[#This Row],[Cant]])</f>
        <v>13000</v>
      </c>
      <c r="P8153" s="8">
        <f>IF(Tabla1[[#This Row],[Mov]]="VNT",-Tabla1[[#This Row],[Cant]],Tabla1[[#This Row],[Cant]])</f>
        <v>-1</v>
      </c>
      <c r="Q8153" s="8">
        <f>DAY(Tabla1[[#This Row],[Date]])</f>
        <v>18</v>
      </c>
      <c r="R8153" s="8">
        <f>MONTH(Tabla1[[#This Row],[Date]])</f>
        <v>3</v>
      </c>
      <c r="S8153" s="8">
        <f>YEAR(Tabla1[[#This Row],[Date]])</f>
        <v>2023</v>
      </c>
    </row>
    <row r="8154" spans="1:19" x14ac:dyDescent="0.2">
      <c r="A8154">
        <v>8124</v>
      </c>
      <c r="B8154" s="1">
        <v>45003</v>
      </c>
      <c r="C8154" t="s">
        <v>260</v>
      </c>
      <c r="D8154" t="s">
        <v>332</v>
      </c>
      <c r="E8154">
        <v>1</v>
      </c>
      <c r="F8154" t="s">
        <v>26</v>
      </c>
      <c r="G8154" t="s">
        <v>272</v>
      </c>
      <c r="H8154" t="s">
        <v>2831</v>
      </c>
      <c r="L8154" t="s">
        <v>2832</v>
      </c>
      <c r="M8154" s="2">
        <v>7000</v>
      </c>
      <c r="N8154" s="2">
        <v>12000</v>
      </c>
      <c r="O8154" s="2">
        <f>IF(Tabla1[[#This Row],[Mov]]="VNT",Tabla1[[#This Row],[Sale]]-Tabla1[[#This Row],[Cost]],-Tabla1[[#This Row],[Cost]]*Tabla1[[#This Row],[Cant]])</f>
        <v>5000</v>
      </c>
      <c r="P8154" s="8">
        <f>IF(Tabla1[[#This Row],[Mov]]="VNT",-Tabla1[[#This Row],[Cant]],Tabla1[[#This Row],[Cant]])</f>
        <v>-1</v>
      </c>
      <c r="Q8154" s="8">
        <f>DAY(Tabla1[[#This Row],[Date]])</f>
        <v>18</v>
      </c>
      <c r="R8154" s="8">
        <f>MONTH(Tabla1[[#This Row],[Date]])</f>
        <v>3</v>
      </c>
      <c r="S8154" s="8">
        <f>YEAR(Tabla1[[#This Row],[Date]])</f>
        <v>2023</v>
      </c>
    </row>
    <row r="8155" spans="1:19" x14ac:dyDescent="0.2">
      <c r="A8155">
        <v>8125</v>
      </c>
      <c r="B8155" s="1">
        <v>45003</v>
      </c>
      <c r="C8155" t="s">
        <v>260</v>
      </c>
      <c r="D8155" t="s">
        <v>332</v>
      </c>
      <c r="E8155">
        <v>1</v>
      </c>
      <c r="F8155" t="s">
        <v>15</v>
      </c>
      <c r="G8155" t="s">
        <v>333</v>
      </c>
      <c r="H8155" t="s">
        <v>20</v>
      </c>
      <c r="M8155" s="2">
        <v>5000</v>
      </c>
      <c r="N8155" s="2">
        <v>12000</v>
      </c>
      <c r="O8155" s="2">
        <f>IF(Tabla1[[#This Row],[Mov]]="VNT",Tabla1[[#This Row],[Sale]]-Tabla1[[#This Row],[Cost]],-Tabla1[[#This Row],[Cost]]*Tabla1[[#This Row],[Cant]])</f>
        <v>7000</v>
      </c>
      <c r="P8155" s="8">
        <f>IF(Tabla1[[#This Row],[Mov]]="VNT",-Tabla1[[#This Row],[Cant]],Tabla1[[#This Row],[Cant]])</f>
        <v>-1</v>
      </c>
      <c r="Q8155" s="8">
        <f>DAY(Tabla1[[#This Row],[Date]])</f>
        <v>18</v>
      </c>
      <c r="R8155" s="8">
        <f>MONTH(Tabla1[[#This Row],[Date]])</f>
        <v>3</v>
      </c>
      <c r="S8155" s="8">
        <f>YEAR(Tabla1[[#This Row],[Date]])</f>
        <v>2023</v>
      </c>
    </row>
    <row r="8156" spans="1:19" x14ac:dyDescent="0.2">
      <c r="A8156">
        <v>8126</v>
      </c>
      <c r="B8156" s="1">
        <v>45003</v>
      </c>
      <c r="C8156" t="s">
        <v>260</v>
      </c>
      <c r="D8156" t="s">
        <v>332</v>
      </c>
      <c r="E8156">
        <v>1</v>
      </c>
      <c r="F8156" t="s">
        <v>116</v>
      </c>
      <c r="G8156" t="s">
        <v>382</v>
      </c>
      <c r="H8156" t="s">
        <v>514</v>
      </c>
      <c r="M8156" s="2">
        <v>10279</v>
      </c>
      <c r="N8156" s="2">
        <v>11000</v>
      </c>
      <c r="O8156" s="2">
        <f>IF(Tabla1[[#This Row],[Mov]]="VNT",Tabla1[[#This Row],[Sale]]-Tabla1[[#This Row],[Cost]],-Tabla1[[#This Row],[Cost]]*Tabla1[[#This Row],[Cant]])</f>
        <v>721</v>
      </c>
      <c r="P8156" s="8">
        <f>IF(Tabla1[[#This Row],[Mov]]="VNT",-Tabla1[[#This Row],[Cant]],Tabla1[[#This Row],[Cant]])</f>
        <v>-1</v>
      </c>
      <c r="Q8156" s="8">
        <f>DAY(Tabla1[[#This Row],[Date]])</f>
        <v>18</v>
      </c>
      <c r="R8156" s="8">
        <f>MONTH(Tabla1[[#This Row],[Date]])</f>
        <v>3</v>
      </c>
      <c r="S8156" s="8">
        <f>YEAR(Tabla1[[#This Row],[Date]])</f>
        <v>2023</v>
      </c>
    </row>
    <row r="8157" spans="1:19" x14ac:dyDescent="0.2">
      <c r="A8157">
        <v>8127</v>
      </c>
      <c r="B8157" s="1">
        <v>45003</v>
      </c>
      <c r="C8157" t="s">
        <v>260</v>
      </c>
      <c r="D8157" t="s">
        <v>332</v>
      </c>
      <c r="E8157">
        <v>1</v>
      </c>
      <c r="F8157" t="s">
        <v>458</v>
      </c>
      <c r="G8157" t="s">
        <v>612</v>
      </c>
      <c r="H8157" t="s">
        <v>2833</v>
      </c>
      <c r="M8157" s="2">
        <v>0</v>
      </c>
      <c r="N8157" s="2">
        <v>5000</v>
      </c>
      <c r="O8157" s="2">
        <f>IF(Tabla1[[#This Row],[Mov]]="VNT",Tabla1[[#This Row],[Sale]]-Tabla1[[#This Row],[Cost]],-Tabla1[[#This Row],[Cost]]*Tabla1[[#This Row],[Cant]])</f>
        <v>5000</v>
      </c>
      <c r="P8157" s="8">
        <f>IF(Tabla1[[#This Row],[Mov]]="VNT",-Tabla1[[#This Row],[Cant]],Tabla1[[#This Row],[Cant]])</f>
        <v>-1</v>
      </c>
      <c r="Q8157" s="8">
        <f>DAY(Tabla1[[#This Row],[Date]])</f>
        <v>18</v>
      </c>
      <c r="R8157" s="8">
        <f>MONTH(Tabla1[[#This Row],[Date]])</f>
        <v>3</v>
      </c>
      <c r="S8157" s="8">
        <f>YEAR(Tabla1[[#This Row],[Date]])</f>
        <v>2023</v>
      </c>
    </row>
    <row r="8158" spans="1:19" x14ac:dyDescent="0.2">
      <c r="A8158">
        <v>8128</v>
      </c>
      <c r="B8158" s="1">
        <v>45003</v>
      </c>
      <c r="C8158" t="s">
        <v>260</v>
      </c>
      <c r="D8158" t="s">
        <v>332</v>
      </c>
      <c r="E8158">
        <v>1</v>
      </c>
      <c r="F8158" t="s">
        <v>458</v>
      </c>
      <c r="G8158" t="s">
        <v>272</v>
      </c>
      <c r="H8158" t="s">
        <v>2834</v>
      </c>
      <c r="M8158" s="2">
        <v>0</v>
      </c>
      <c r="N8158" s="2">
        <v>7000</v>
      </c>
      <c r="O8158" s="2">
        <f>IF(Tabla1[[#This Row],[Mov]]="VNT",Tabla1[[#This Row],[Sale]]-Tabla1[[#This Row],[Cost]],-Tabla1[[#This Row],[Cost]]*Tabla1[[#This Row],[Cant]])</f>
        <v>7000</v>
      </c>
      <c r="P8158" s="8">
        <f>IF(Tabla1[[#This Row],[Mov]]="VNT",-Tabla1[[#This Row],[Cant]],Tabla1[[#This Row],[Cant]])</f>
        <v>-1</v>
      </c>
      <c r="Q8158" s="8">
        <f>DAY(Tabla1[[#This Row],[Date]])</f>
        <v>18</v>
      </c>
      <c r="R8158" s="8">
        <f>MONTH(Tabla1[[#This Row],[Date]])</f>
        <v>3</v>
      </c>
      <c r="S8158" s="8">
        <f>YEAR(Tabla1[[#This Row],[Date]])</f>
        <v>2023</v>
      </c>
    </row>
    <row r="8159" spans="1:19" x14ac:dyDescent="0.2">
      <c r="A8159">
        <v>8129</v>
      </c>
      <c r="B8159" s="1">
        <v>45003</v>
      </c>
      <c r="C8159" t="s">
        <v>260</v>
      </c>
      <c r="D8159" t="s">
        <v>332</v>
      </c>
      <c r="E8159">
        <v>1</v>
      </c>
      <c r="F8159" t="s">
        <v>21</v>
      </c>
      <c r="G8159" t="s">
        <v>272</v>
      </c>
      <c r="H8159" t="s">
        <v>1522</v>
      </c>
      <c r="M8159" s="2">
        <v>2800</v>
      </c>
      <c r="N8159" s="2">
        <v>10000</v>
      </c>
      <c r="O8159" s="2">
        <f>IF(Tabla1[[#This Row],[Mov]]="VNT",Tabla1[[#This Row],[Sale]]-Tabla1[[#This Row],[Cost]],-Tabla1[[#This Row],[Cost]]*Tabla1[[#This Row],[Cant]])</f>
        <v>7200</v>
      </c>
      <c r="P8159" s="8">
        <f>IF(Tabla1[[#This Row],[Mov]]="VNT",-Tabla1[[#This Row],[Cant]],Tabla1[[#This Row],[Cant]])</f>
        <v>-1</v>
      </c>
      <c r="Q8159" s="8">
        <f>DAY(Tabla1[[#This Row],[Date]])</f>
        <v>18</v>
      </c>
      <c r="R8159" s="8">
        <f>MONTH(Tabla1[[#This Row],[Date]])</f>
        <v>3</v>
      </c>
      <c r="S8159" s="8">
        <f>YEAR(Tabla1[[#This Row],[Date]])</f>
        <v>2023</v>
      </c>
    </row>
    <row r="8160" spans="1:19" x14ac:dyDescent="0.2">
      <c r="A8160">
        <v>8130</v>
      </c>
      <c r="B8160" s="1">
        <v>45003</v>
      </c>
      <c r="C8160" t="s">
        <v>260</v>
      </c>
      <c r="D8160" t="s">
        <v>332</v>
      </c>
      <c r="E8160">
        <v>1</v>
      </c>
      <c r="F8160" t="s">
        <v>532</v>
      </c>
      <c r="G8160" t="s">
        <v>273</v>
      </c>
      <c r="H8160" t="s">
        <v>552</v>
      </c>
      <c r="M8160" s="2">
        <v>18000</v>
      </c>
      <c r="N8160" s="2">
        <v>35000</v>
      </c>
      <c r="O8160" s="2">
        <f>IF(Tabla1[[#This Row],[Mov]]="VNT",Tabla1[[#This Row],[Sale]]-Tabla1[[#This Row],[Cost]],-Tabla1[[#This Row],[Cost]]*Tabla1[[#This Row],[Cant]])</f>
        <v>17000</v>
      </c>
      <c r="P8160" s="8">
        <f>IF(Tabla1[[#This Row],[Mov]]="VNT",-Tabla1[[#This Row],[Cant]],Tabla1[[#This Row],[Cant]])</f>
        <v>-1</v>
      </c>
      <c r="Q8160" s="8">
        <f>DAY(Tabla1[[#This Row],[Date]])</f>
        <v>18</v>
      </c>
      <c r="R8160" s="8">
        <f>MONTH(Tabla1[[#This Row],[Date]])</f>
        <v>3</v>
      </c>
      <c r="S8160" s="8">
        <f>YEAR(Tabla1[[#This Row],[Date]])</f>
        <v>2023</v>
      </c>
    </row>
    <row r="8161" spans="1:19" x14ac:dyDescent="0.2">
      <c r="A8161">
        <v>8131</v>
      </c>
      <c r="B8161" s="1">
        <v>45003</v>
      </c>
      <c r="C8161" t="s">
        <v>260</v>
      </c>
      <c r="D8161" t="s">
        <v>332</v>
      </c>
      <c r="E8161">
        <v>1</v>
      </c>
      <c r="F8161" t="s">
        <v>532</v>
      </c>
      <c r="G8161" t="s">
        <v>273</v>
      </c>
      <c r="H8161" t="s">
        <v>552</v>
      </c>
      <c r="M8161" s="2">
        <v>18000</v>
      </c>
      <c r="N8161" s="2">
        <v>35000</v>
      </c>
      <c r="O8161" s="2">
        <f>IF(Tabla1[[#This Row],[Mov]]="VNT",Tabla1[[#This Row],[Sale]]-Tabla1[[#This Row],[Cost]],-Tabla1[[#This Row],[Cost]]*Tabla1[[#This Row],[Cant]])</f>
        <v>17000</v>
      </c>
      <c r="P8161" s="8">
        <f>IF(Tabla1[[#This Row],[Mov]]="VNT",-Tabla1[[#This Row],[Cant]],Tabla1[[#This Row],[Cant]])</f>
        <v>-1</v>
      </c>
      <c r="Q8161" s="8">
        <f>DAY(Tabla1[[#This Row],[Date]])</f>
        <v>18</v>
      </c>
      <c r="R8161" s="8">
        <f>MONTH(Tabla1[[#This Row],[Date]])</f>
        <v>3</v>
      </c>
      <c r="S8161" s="8">
        <f>YEAR(Tabla1[[#This Row],[Date]])</f>
        <v>2023</v>
      </c>
    </row>
    <row r="8162" spans="1:19" x14ac:dyDescent="0.2">
      <c r="A8162">
        <v>8132</v>
      </c>
      <c r="B8162" s="1">
        <v>45003</v>
      </c>
      <c r="C8162" t="s">
        <v>260</v>
      </c>
      <c r="D8162" t="s">
        <v>332</v>
      </c>
      <c r="E8162">
        <v>1</v>
      </c>
      <c r="F8162" t="s">
        <v>891</v>
      </c>
      <c r="G8162" t="s">
        <v>284</v>
      </c>
      <c r="H8162" t="s">
        <v>1394</v>
      </c>
      <c r="M8162" s="2">
        <v>3500</v>
      </c>
      <c r="N8162" s="2">
        <v>10000</v>
      </c>
      <c r="O8162" s="2">
        <f>IF(Tabla1[[#This Row],[Mov]]="VNT",Tabla1[[#This Row],[Sale]]-Tabla1[[#This Row],[Cost]],-Tabla1[[#This Row],[Cost]]*Tabla1[[#This Row],[Cant]])</f>
        <v>6500</v>
      </c>
      <c r="P8162" s="8">
        <f>IF(Tabla1[[#This Row],[Mov]]="VNT",-Tabla1[[#This Row],[Cant]],Tabla1[[#This Row],[Cant]])</f>
        <v>-1</v>
      </c>
      <c r="Q8162" s="8">
        <f>DAY(Tabla1[[#This Row],[Date]])</f>
        <v>18</v>
      </c>
      <c r="R8162" s="8">
        <f>MONTH(Tabla1[[#This Row],[Date]])</f>
        <v>3</v>
      </c>
      <c r="S8162" s="8">
        <f>YEAR(Tabla1[[#This Row],[Date]])</f>
        <v>2023</v>
      </c>
    </row>
    <row r="8163" spans="1:19" x14ac:dyDescent="0.2">
      <c r="A8163">
        <v>8133</v>
      </c>
      <c r="B8163" s="1">
        <v>45003</v>
      </c>
      <c r="C8163" t="s">
        <v>260</v>
      </c>
      <c r="D8163" t="s">
        <v>332</v>
      </c>
      <c r="E8163">
        <v>1</v>
      </c>
      <c r="F8163" t="s">
        <v>26</v>
      </c>
      <c r="G8163" t="s">
        <v>266</v>
      </c>
      <c r="H8163" t="s">
        <v>2503</v>
      </c>
      <c r="M8163" s="2">
        <v>23000</v>
      </c>
      <c r="N8163" s="2">
        <v>50000</v>
      </c>
      <c r="O8163" s="2">
        <f>IF(Tabla1[[#This Row],[Mov]]="VNT",Tabla1[[#This Row],[Sale]]-Tabla1[[#This Row],[Cost]],-Tabla1[[#This Row],[Cost]]*Tabla1[[#This Row],[Cant]])</f>
        <v>27000</v>
      </c>
      <c r="P8163" s="8">
        <f>IF(Tabla1[[#This Row],[Mov]]="VNT",-Tabla1[[#This Row],[Cant]],Tabla1[[#This Row],[Cant]])</f>
        <v>-1</v>
      </c>
      <c r="Q8163" s="8">
        <f>DAY(Tabla1[[#This Row],[Date]])</f>
        <v>18</v>
      </c>
      <c r="R8163" s="8">
        <f>MONTH(Tabla1[[#This Row],[Date]])</f>
        <v>3</v>
      </c>
      <c r="S8163" s="8">
        <f>YEAR(Tabla1[[#This Row],[Date]])</f>
        <v>2023</v>
      </c>
    </row>
    <row r="8164" spans="1:19" x14ac:dyDescent="0.2">
      <c r="A8164">
        <v>8134</v>
      </c>
      <c r="B8164" s="1">
        <v>45003</v>
      </c>
      <c r="C8164" t="s">
        <v>260</v>
      </c>
      <c r="D8164" t="s">
        <v>332</v>
      </c>
      <c r="E8164">
        <v>1</v>
      </c>
      <c r="F8164" t="s">
        <v>458</v>
      </c>
      <c r="G8164" t="s">
        <v>272</v>
      </c>
      <c r="H8164" t="s">
        <v>2835</v>
      </c>
      <c r="M8164" s="2">
        <v>0</v>
      </c>
      <c r="N8164" s="2">
        <v>20000</v>
      </c>
      <c r="O8164" s="2">
        <f>IF(Tabla1[[#This Row],[Mov]]="VNT",Tabla1[[#This Row],[Sale]]-Tabla1[[#This Row],[Cost]],-Tabla1[[#This Row],[Cost]]*Tabla1[[#This Row],[Cant]])</f>
        <v>20000</v>
      </c>
      <c r="P8164" s="8">
        <f>IF(Tabla1[[#This Row],[Mov]]="VNT",-Tabla1[[#This Row],[Cant]],Tabla1[[#This Row],[Cant]])</f>
        <v>-1</v>
      </c>
      <c r="Q8164" s="8">
        <f>DAY(Tabla1[[#This Row],[Date]])</f>
        <v>18</v>
      </c>
      <c r="R8164" s="8">
        <f>MONTH(Tabla1[[#This Row],[Date]])</f>
        <v>3</v>
      </c>
      <c r="S8164" s="8">
        <f>YEAR(Tabla1[[#This Row],[Date]])</f>
        <v>2023</v>
      </c>
    </row>
    <row r="8165" spans="1:19" x14ac:dyDescent="0.2">
      <c r="A8165">
        <v>8135</v>
      </c>
      <c r="B8165" s="1">
        <v>45003</v>
      </c>
      <c r="C8165" t="s">
        <v>260</v>
      </c>
      <c r="D8165" t="s">
        <v>332</v>
      </c>
      <c r="E8165">
        <v>1</v>
      </c>
      <c r="F8165" t="s">
        <v>475</v>
      </c>
      <c r="G8165" t="s">
        <v>273</v>
      </c>
      <c r="H8165" t="s">
        <v>2815</v>
      </c>
      <c r="M8165" s="2">
        <v>2000</v>
      </c>
      <c r="N8165" s="2">
        <v>6000</v>
      </c>
      <c r="O8165" s="2">
        <f>IF(Tabla1[[#This Row],[Mov]]="VNT",Tabla1[[#This Row],[Sale]]-Tabla1[[#This Row],[Cost]],-Tabla1[[#This Row],[Cost]]*Tabla1[[#This Row],[Cant]])</f>
        <v>4000</v>
      </c>
      <c r="P8165" s="8">
        <f>IF(Tabla1[[#This Row],[Mov]]="VNT",-Tabla1[[#This Row],[Cant]],Tabla1[[#This Row],[Cant]])</f>
        <v>-1</v>
      </c>
      <c r="Q8165" s="8">
        <f>DAY(Tabla1[[#This Row],[Date]])</f>
        <v>18</v>
      </c>
      <c r="R8165" s="8">
        <f>MONTH(Tabla1[[#This Row],[Date]])</f>
        <v>3</v>
      </c>
      <c r="S8165" s="8">
        <f>YEAR(Tabla1[[#This Row],[Date]])</f>
        <v>2023</v>
      </c>
    </row>
    <row r="8166" spans="1:19" x14ac:dyDescent="0.2">
      <c r="A8166">
        <v>8136</v>
      </c>
      <c r="B8166" s="1">
        <v>45003</v>
      </c>
      <c r="C8166" t="s">
        <v>260</v>
      </c>
      <c r="D8166" t="s">
        <v>332</v>
      </c>
      <c r="E8166">
        <v>1</v>
      </c>
      <c r="F8166" t="s">
        <v>475</v>
      </c>
      <c r="G8166" t="s">
        <v>273</v>
      </c>
      <c r="H8166" t="s">
        <v>2815</v>
      </c>
      <c r="M8166" s="2">
        <v>2000</v>
      </c>
      <c r="N8166" s="2">
        <v>6000</v>
      </c>
      <c r="O8166" s="2">
        <f>IF(Tabla1[[#This Row],[Mov]]="VNT",Tabla1[[#This Row],[Sale]]-Tabla1[[#This Row],[Cost]],-Tabla1[[#This Row],[Cost]]*Tabla1[[#This Row],[Cant]])</f>
        <v>4000</v>
      </c>
      <c r="P8166" s="8">
        <f>IF(Tabla1[[#This Row],[Mov]]="VNT",-Tabla1[[#This Row],[Cant]],Tabla1[[#This Row],[Cant]])</f>
        <v>-1</v>
      </c>
      <c r="Q8166" s="8">
        <f>DAY(Tabla1[[#This Row],[Date]])</f>
        <v>18</v>
      </c>
      <c r="R8166" s="8">
        <f>MONTH(Tabla1[[#This Row],[Date]])</f>
        <v>3</v>
      </c>
      <c r="S8166" s="8">
        <f>YEAR(Tabla1[[#This Row],[Date]])</f>
        <v>2023</v>
      </c>
    </row>
    <row r="8167" spans="1:19" x14ac:dyDescent="0.2">
      <c r="A8167">
        <v>8137</v>
      </c>
      <c r="B8167" s="1">
        <v>45003</v>
      </c>
      <c r="C8167" t="s">
        <v>260</v>
      </c>
      <c r="D8167" t="s">
        <v>332</v>
      </c>
      <c r="E8167">
        <v>1</v>
      </c>
      <c r="F8167" t="s">
        <v>475</v>
      </c>
      <c r="G8167" t="s">
        <v>273</v>
      </c>
      <c r="H8167" t="s">
        <v>2815</v>
      </c>
      <c r="M8167" s="2">
        <v>2000</v>
      </c>
      <c r="N8167" s="2">
        <v>6000</v>
      </c>
      <c r="O8167" s="2">
        <f>IF(Tabla1[[#This Row],[Mov]]="VNT",Tabla1[[#This Row],[Sale]]-Tabla1[[#This Row],[Cost]],-Tabla1[[#This Row],[Cost]]*Tabla1[[#This Row],[Cant]])</f>
        <v>4000</v>
      </c>
      <c r="P8167" s="8">
        <f>IF(Tabla1[[#This Row],[Mov]]="VNT",-Tabla1[[#This Row],[Cant]],Tabla1[[#This Row],[Cant]])</f>
        <v>-1</v>
      </c>
      <c r="Q8167" s="8">
        <f>DAY(Tabla1[[#This Row],[Date]])</f>
        <v>18</v>
      </c>
      <c r="R8167" s="8">
        <f>MONTH(Tabla1[[#This Row],[Date]])</f>
        <v>3</v>
      </c>
      <c r="S8167" s="8">
        <f>YEAR(Tabla1[[#This Row],[Date]])</f>
        <v>2023</v>
      </c>
    </row>
    <row r="8168" spans="1:19" x14ac:dyDescent="0.2">
      <c r="A8168">
        <v>8138</v>
      </c>
      <c r="B8168" s="1">
        <v>45003</v>
      </c>
      <c r="C8168" t="s">
        <v>260</v>
      </c>
      <c r="D8168" t="s">
        <v>332</v>
      </c>
      <c r="E8168">
        <v>1</v>
      </c>
      <c r="F8168" t="s">
        <v>201</v>
      </c>
      <c r="G8168" t="s">
        <v>623</v>
      </c>
      <c r="H8168" t="s">
        <v>202</v>
      </c>
      <c r="M8168" s="2">
        <v>42000</v>
      </c>
      <c r="N8168" s="2">
        <v>63000</v>
      </c>
      <c r="O8168" s="2">
        <f>IF(Tabla1[[#This Row],[Mov]]="VNT",Tabla1[[#This Row],[Sale]]-Tabla1[[#This Row],[Cost]],-Tabla1[[#This Row],[Cost]]*Tabla1[[#This Row],[Cant]])</f>
        <v>21000</v>
      </c>
      <c r="P8168" s="8">
        <f>IF(Tabla1[[#This Row],[Mov]]="VNT",-Tabla1[[#This Row],[Cant]],Tabla1[[#This Row],[Cant]])</f>
        <v>-1</v>
      </c>
      <c r="Q8168" s="8">
        <f>DAY(Tabla1[[#This Row],[Date]])</f>
        <v>18</v>
      </c>
      <c r="R8168" s="8">
        <f>MONTH(Tabla1[[#This Row],[Date]])</f>
        <v>3</v>
      </c>
      <c r="S8168" s="8">
        <f>YEAR(Tabla1[[#This Row],[Date]])</f>
        <v>2023</v>
      </c>
    </row>
    <row r="8169" spans="1:19" x14ac:dyDescent="0.2">
      <c r="A8169">
        <v>8139</v>
      </c>
      <c r="B8169" s="1">
        <v>45003</v>
      </c>
      <c r="C8169" t="s">
        <v>260</v>
      </c>
      <c r="D8169" t="s">
        <v>332</v>
      </c>
      <c r="E8169">
        <v>1</v>
      </c>
      <c r="F8169" t="s">
        <v>458</v>
      </c>
      <c r="G8169" t="s">
        <v>263</v>
      </c>
      <c r="H8169" t="s">
        <v>2836</v>
      </c>
      <c r="M8169" s="2">
        <v>0</v>
      </c>
      <c r="N8169" s="2">
        <v>15000</v>
      </c>
      <c r="O8169" s="2">
        <f>IF(Tabla1[[#This Row],[Mov]]="VNT",Tabla1[[#This Row],[Sale]]-Tabla1[[#This Row],[Cost]],-Tabla1[[#This Row],[Cost]]*Tabla1[[#This Row],[Cant]])</f>
        <v>15000</v>
      </c>
      <c r="P8169" s="8">
        <f>IF(Tabla1[[#This Row],[Mov]]="VNT",-Tabla1[[#This Row],[Cant]],Tabla1[[#This Row],[Cant]])</f>
        <v>-1</v>
      </c>
      <c r="Q8169" s="8">
        <f>DAY(Tabla1[[#This Row],[Date]])</f>
        <v>18</v>
      </c>
      <c r="R8169" s="8">
        <f>MONTH(Tabla1[[#This Row],[Date]])</f>
        <v>3</v>
      </c>
      <c r="S8169" s="8">
        <f>YEAR(Tabla1[[#This Row],[Date]])</f>
        <v>2023</v>
      </c>
    </row>
    <row r="8170" spans="1:19" x14ac:dyDescent="0.2">
      <c r="A8170">
        <v>8139</v>
      </c>
      <c r="B8170" s="1">
        <v>45003</v>
      </c>
      <c r="C8170" t="s">
        <v>260</v>
      </c>
      <c r="D8170" t="s">
        <v>332</v>
      </c>
      <c r="E8170">
        <v>1</v>
      </c>
      <c r="F8170" t="s">
        <v>586</v>
      </c>
      <c r="G8170" t="s">
        <v>272</v>
      </c>
      <c r="H8170" t="s">
        <v>308</v>
      </c>
      <c r="M8170" s="2">
        <v>7000</v>
      </c>
      <c r="N8170" s="2">
        <v>18000</v>
      </c>
      <c r="O8170" s="2">
        <f>IF(Tabla1[[#This Row],[Mov]]="VNT",Tabla1[[#This Row],[Sale]]-Tabla1[[#This Row],[Cost]],-Tabla1[[#This Row],[Cost]]*Tabla1[[#This Row],[Cant]])</f>
        <v>11000</v>
      </c>
      <c r="P8170" s="8">
        <f>IF(Tabla1[[#This Row],[Mov]]="VNT",-Tabla1[[#This Row],[Cant]],Tabla1[[#This Row],[Cant]])</f>
        <v>-1</v>
      </c>
      <c r="Q8170" s="8">
        <f>DAY(Tabla1[[#This Row],[Date]])</f>
        <v>18</v>
      </c>
      <c r="R8170" s="8">
        <f>MONTH(Tabla1[[#This Row],[Date]])</f>
        <v>3</v>
      </c>
      <c r="S8170" s="8">
        <f>YEAR(Tabla1[[#This Row],[Date]])</f>
        <v>2023</v>
      </c>
    </row>
    <row r="8171" spans="1:19" x14ac:dyDescent="0.2">
      <c r="A8171">
        <v>8139</v>
      </c>
      <c r="B8171" s="1">
        <v>45003</v>
      </c>
      <c r="C8171" t="s">
        <v>260</v>
      </c>
      <c r="D8171" t="s">
        <v>332</v>
      </c>
      <c r="E8171">
        <v>1</v>
      </c>
      <c r="F8171" t="s">
        <v>342</v>
      </c>
      <c r="G8171" t="s">
        <v>272</v>
      </c>
      <c r="H8171" t="s">
        <v>308</v>
      </c>
      <c r="M8171" s="2">
        <v>900</v>
      </c>
      <c r="N8171" s="2">
        <v>10000</v>
      </c>
      <c r="O8171" s="2">
        <f>IF(Tabla1[[#This Row],[Mov]]="VNT",Tabla1[[#This Row],[Sale]]-Tabla1[[#This Row],[Cost]],-Tabla1[[#This Row],[Cost]]*Tabla1[[#This Row],[Cant]])</f>
        <v>9100</v>
      </c>
      <c r="P8171" s="8">
        <f>IF(Tabla1[[#This Row],[Mov]]="VNT",-Tabla1[[#This Row],[Cant]],Tabla1[[#This Row],[Cant]])</f>
        <v>-1</v>
      </c>
      <c r="Q8171" s="8">
        <f>DAY(Tabla1[[#This Row],[Date]])</f>
        <v>18</v>
      </c>
      <c r="R8171" s="8">
        <f>MONTH(Tabla1[[#This Row],[Date]])</f>
        <v>3</v>
      </c>
      <c r="S8171" s="8">
        <f>YEAR(Tabla1[[#This Row],[Date]])</f>
        <v>2023</v>
      </c>
    </row>
    <row r="8172" spans="1:19" x14ac:dyDescent="0.2">
      <c r="A8172">
        <v>8139</v>
      </c>
      <c r="B8172" s="1">
        <v>45003</v>
      </c>
      <c r="C8172" t="s">
        <v>260</v>
      </c>
      <c r="D8172" t="s">
        <v>332</v>
      </c>
      <c r="E8172">
        <v>1</v>
      </c>
      <c r="F8172" t="s">
        <v>342</v>
      </c>
      <c r="G8172" t="s">
        <v>272</v>
      </c>
      <c r="H8172" t="s">
        <v>1717</v>
      </c>
      <c r="M8172" s="2">
        <v>900</v>
      </c>
      <c r="N8172" s="2">
        <v>10000</v>
      </c>
      <c r="O8172" s="2">
        <f>IF(Tabla1[[#This Row],[Mov]]="VNT",Tabla1[[#This Row],[Sale]]-Tabla1[[#This Row],[Cost]],-Tabla1[[#This Row],[Cost]]*Tabla1[[#This Row],[Cant]])</f>
        <v>9100</v>
      </c>
      <c r="P8172" s="8">
        <f>IF(Tabla1[[#This Row],[Mov]]="VNT",-Tabla1[[#This Row],[Cant]],Tabla1[[#This Row],[Cant]])</f>
        <v>-1</v>
      </c>
      <c r="Q8172" s="8">
        <f>DAY(Tabla1[[#This Row],[Date]])</f>
        <v>18</v>
      </c>
      <c r="R8172" s="8">
        <f>MONTH(Tabla1[[#This Row],[Date]])</f>
        <v>3</v>
      </c>
      <c r="S8172" s="8">
        <f>YEAR(Tabla1[[#This Row],[Date]])</f>
        <v>2023</v>
      </c>
    </row>
    <row r="8173" spans="1:19" x14ac:dyDescent="0.2">
      <c r="A8173">
        <v>8140</v>
      </c>
      <c r="B8173" s="1">
        <v>45003</v>
      </c>
      <c r="C8173" t="s">
        <v>260</v>
      </c>
      <c r="D8173" t="s">
        <v>332</v>
      </c>
      <c r="E8173">
        <v>1</v>
      </c>
      <c r="F8173" t="s">
        <v>116</v>
      </c>
      <c r="G8173" t="s">
        <v>382</v>
      </c>
      <c r="H8173" t="s">
        <v>566</v>
      </c>
      <c r="M8173" s="2">
        <v>2803</v>
      </c>
      <c r="N8173" s="2">
        <v>3000</v>
      </c>
      <c r="O8173" s="2">
        <f>IF(Tabla1[[#This Row],[Mov]]="VNT",Tabla1[[#This Row],[Sale]]-Tabla1[[#This Row],[Cost]],-Tabla1[[#This Row],[Cost]]*Tabla1[[#This Row],[Cant]])</f>
        <v>197</v>
      </c>
      <c r="P8173" s="8">
        <f>IF(Tabla1[[#This Row],[Mov]]="VNT",-Tabla1[[#This Row],[Cant]],Tabla1[[#This Row],[Cant]])</f>
        <v>-1</v>
      </c>
      <c r="Q8173" s="8">
        <f>DAY(Tabla1[[#This Row],[Date]])</f>
        <v>18</v>
      </c>
      <c r="R8173" s="8">
        <f>MONTH(Tabla1[[#This Row],[Date]])</f>
        <v>3</v>
      </c>
      <c r="S8173" s="8">
        <f>YEAR(Tabla1[[#This Row],[Date]])</f>
        <v>2023</v>
      </c>
    </row>
    <row r="8174" spans="1:19" x14ac:dyDescent="0.2">
      <c r="A8174">
        <v>8141</v>
      </c>
      <c r="B8174" s="1">
        <v>45003</v>
      </c>
      <c r="C8174" t="s">
        <v>260</v>
      </c>
      <c r="D8174" t="s">
        <v>332</v>
      </c>
      <c r="E8174">
        <v>1</v>
      </c>
      <c r="F8174" t="s">
        <v>116</v>
      </c>
      <c r="G8174" t="s">
        <v>347</v>
      </c>
      <c r="H8174" t="s">
        <v>518</v>
      </c>
      <c r="M8174" s="2">
        <v>3270</v>
      </c>
      <c r="N8174" s="2">
        <v>3500</v>
      </c>
      <c r="O8174" s="2">
        <f>IF(Tabla1[[#This Row],[Mov]]="VNT",Tabla1[[#This Row],[Sale]]-Tabla1[[#This Row],[Cost]],-Tabla1[[#This Row],[Cost]]*Tabla1[[#This Row],[Cant]])</f>
        <v>230</v>
      </c>
      <c r="P8174" s="8">
        <f>IF(Tabla1[[#This Row],[Mov]]="VNT",-Tabla1[[#This Row],[Cant]],Tabla1[[#This Row],[Cant]])</f>
        <v>-1</v>
      </c>
      <c r="Q8174" s="8">
        <f>DAY(Tabla1[[#This Row],[Date]])</f>
        <v>18</v>
      </c>
      <c r="R8174" s="8">
        <f>MONTH(Tabla1[[#This Row],[Date]])</f>
        <v>3</v>
      </c>
      <c r="S8174" s="8">
        <f>YEAR(Tabla1[[#This Row],[Date]])</f>
        <v>2023</v>
      </c>
    </row>
    <row r="8175" spans="1:19" x14ac:dyDescent="0.2">
      <c r="A8175">
        <v>8142</v>
      </c>
      <c r="B8175" s="1">
        <v>45003</v>
      </c>
      <c r="C8175" t="s">
        <v>260</v>
      </c>
      <c r="D8175" t="s">
        <v>332</v>
      </c>
      <c r="E8175">
        <v>1</v>
      </c>
      <c r="F8175" t="s">
        <v>26</v>
      </c>
      <c r="G8175" t="s">
        <v>264</v>
      </c>
      <c r="H8175" t="s">
        <v>16</v>
      </c>
      <c r="M8175" s="2">
        <v>8000</v>
      </c>
      <c r="N8175" s="2">
        <v>20000</v>
      </c>
      <c r="O8175" s="2">
        <f>IF(Tabla1[[#This Row],[Mov]]="VNT",Tabla1[[#This Row],[Sale]]-Tabla1[[#This Row],[Cost]],-Tabla1[[#This Row],[Cost]]*Tabla1[[#This Row],[Cant]])</f>
        <v>12000</v>
      </c>
      <c r="P8175" s="8">
        <f>IF(Tabla1[[#This Row],[Mov]]="VNT",-Tabla1[[#This Row],[Cant]],Tabla1[[#This Row],[Cant]])</f>
        <v>-1</v>
      </c>
      <c r="Q8175" s="8">
        <f>DAY(Tabla1[[#This Row],[Date]])</f>
        <v>18</v>
      </c>
      <c r="R8175" s="8">
        <f>MONTH(Tabla1[[#This Row],[Date]])</f>
        <v>3</v>
      </c>
      <c r="S8175" s="8">
        <f>YEAR(Tabla1[[#This Row],[Date]])</f>
        <v>2023</v>
      </c>
    </row>
    <row r="8176" spans="1:19" x14ac:dyDescent="0.2">
      <c r="A8176">
        <v>8143</v>
      </c>
      <c r="B8176" s="1">
        <v>45003</v>
      </c>
      <c r="C8176" t="s">
        <v>260</v>
      </c>
      <c r="D8176" t="s">
        <v>332</v>
      </c>
      <c r="E8176">
        <v>1</v>
      </c>
      <c r="F8176" t="s">
        <v>103</v>
      </c>
      <c r="G8176" t="s">
        <v>272</v>
      </c>
      <c r="H8176" t="s">
        <v>320</v>
      </c>
      <c r="M8176" s="2">
        <v>66500</v>
      </c>
      <c r="N8176" s="2">
        <v>150000</v>
      </c>
      <c r="O8176" s="2">
        <f>IF(Tabla1[[#This Row],[Mov]]="VNT",Tabla1[[#This Row],[Sale]]-Tabla1[[#This Row],[Cost]],-Tabla1[[#This Row],[Cost]]*Tabla1[[#This Row],[Cant]])</f>
        <v>83500</v>
      </c>
      <c r="P8176" s="8">
        <f>IF(Tabla1[[#This Row],[Mov]]="VNT",-Tabla1[[#This Row],[Cant]],Tabla1[[#This Row],[Cant]])</f>
        <v>-1</v>
      </c>
      <c r="Q8176" s="8">
        <f>DAY(Tabla1[[#This Row],[Date]])</f>
        <v>18</v>
      </c>
      <c r="R8176" s="8">
        <f>MONTH(Tabla1[[#This Row],[Date]])</f>
        <v>3</v>
      </c>
      <c r="S8176" s="8">
        <f>YEAR(Tabla1[[#This Row],[Date]])</f>
        <v>2023</v>
      </c>
    </row>
    <row r="8177" spans="1:19" x14ac:dyDescent="0.2">
      <c r="A8177">
        <v>8144</v>
      </c>
      <c r="B8177" s="1">
        <v>45003</v>
      </c>
      <c r="C8177" t="s">
        <v>260</v>
      </c>
      <c r="D8177" t="s">
        <v>332</v>
      </c>
      <c r="E8177">
        <v>1</v>
      </c>
      <c r="F8177" t="s">
        <v>116</v>
      </c>
      <c r="G8177" t="s">
        <v>347</v>
      </c>
      <c r="H8177" t="s">
        <v>518</v>
      </c>
      <c r="M8177" s="2">
        <v>3270</v>
      </c>
      <c r="N8177" s="2">
        <v>3500</v>
      </c>
      <c r="O8177" s="2">
        <f>IF(Tabla1[[#This Row],[Mov]]="VNT",Tabla1[[#This Row],[Sale]]-Tabla1[[#This Row],[Cost]],-Tabla1[[#This Row],[Cost]]*Tabla1[[#This Row],[Cant]])</f>
        <v>230</v>
      </c>
      <c r="P8177" s="8">
        <f>IF(Tabla1[[#This Row],[Mov]]="VNT",-Tabla1[[#This Row],[Cant]],Tabla1[[#This Row],[Cant]])</f>
        <v>-1</v>
      </c>
      <c r="Q8177" s="8">
        <f>DAY(Tabla1[[#This Row],[Date]])</f>
        <v>18</v>
      </c>
      <c r="R8177" s="8">
        <f>MONTH(Tabla1[[#This Row],[Date]])</f>
        <v>3</v>
      </c>
      <c r="S8177" s="8">
        <f>YEAR(Tabla1[[#This Row],[Date]])</f>
        <v>2023</v>
      </c>
    </row>
    <row r="8178" spans="1:19" x14ac:dyDescent="0.2">
      <c r="A8178">
        <v>8145</v>
      </c>
      <c r="B8178" s="1">
        <v>45004</v>
      </c>
      <c r="C8178" t="s">
        <v>260</v>
      </c>
      <c r="D8178" t="s">
        <v>223</v>
      </c>
      <c r="E8178">
        <v>1</v>
      </c>
      <c r="F8178" t="s">
        <v>116</v>
      </c>
      <c r="G8178" t="s">
        <v>382</v>
      </c>
      <c r="H8178" t="s">
        <v>514</v>
      </c>
      <c r="M8178" s="2">
        <v>28971</v>
      </c>
      <c r="N8178" s="2">
        <v>31000</v>
      </c>
      <c r="O8178" s="2">
        <f>IF(Tabla1[[#This Row],[Mov]]="VNT",Tabla1[[#This Row],[Sale]]-Tabla1[[#This Row],[Cost]],-Tabla1[[#This Row],[Cost]]*Tabla1[[#This Row],[Cant]])</f>
        <v>2029</v>
      </c>
      <c r="P8178" s="8">
        <f>IF(Tabla1[[#This Row],[Mov]]="VNT",-Tabla1[[#This Row],[Cant]],Tabla1[[#This Row],[Cant]])</f>
        <v>-1</v>
      </c>
      <c r="Q8178" s="8">
        <f>DAY(Tabla1[[#This Row],[Date]])</f>
        <v>19</v>
      </c>
      <c r="R8178" s="8">
        <f>MONTH(Tabla1[[#This Row],[Date]])</f>
        <v>3</v>
      </c>
      <c r="S8178" s="8">
        <f>YEAR(Tabla1[[#This Row],[Date]])</f>
        <v>2023</v>
      </c>
    </row>
    <row r="8179" spans="1:19" x14ac:dyDescent="0.2">
      <c r="A8179">
        <v>8146</v>
      </c>
      <c r="B8179" s="1">
        <v>45004</v>
      </c>
      <c r="C8179" t="s">
        <v>260</v>
      </c>
      <c r="D8179" t="s">
        <v>332</v>
      </c>
      <c r="E8179">
        <v>1</v>
      </c>
      <c r="F8179" t="s">
        <v>116</v>
      </c>
      <c r="G8179" t="s">
        <v>349</v>
      </c>
      <c r="H8179" t="s">
        <v>515</v>
      </c>
      <c r="M8179" s="2">
        <v>3270</v>
      </c>
      <c r="N8179" s="2">
        <v>3500</v>
      </c>
      <c r="O8179" s="2">
        <f>IF(Tabla1[[#This Row],[Mov]]="VNT",Tabla1[[#This Row],[Sale]]-Tabla1[[#This Row],[Cost]],-Tabla1[[#This Row],[Cost]]*Tabla1[[#This Row],[Cant]])</f>
        <v>230</v>
      </c>
      <c r="P8179" s="8">
        <f>IF(Tabla1[[#This Row],[Mov]]="VNT",-Tabla1[[#This Row],[Cant]],Tabla1[[#This Row],[Cant]])</f>
        <v>-1</v>
      </c>
      <c r="Q8179" s="8">
        <f>DAY(Tabla1[[#This Row],[Date]])</f>
        <v>19</v>
      </c>
      <c r="R8179" s="8">
        <f>MONTH(Tabla1[[#This Row],[Date]])</f>
        <v>3</v>
      </c>
      <c r="S8179" s="8">
        <f>YEAR(Tabla1[[#This Row],[Date]])</f>
        <v>2023</v>
      </c>
    </row>
    <row r="8180" spans="1:19" x14ac:dyDescent="0.2">
      <c r="A8180">
        <v>8147</v>
      </c>
      <c r="B8180" s="1">
        <v>45004</v>
      </c>
      <c r="C8180" t="s">
        <v>260</v>
      </c>
      <c r="D8180" t="s">
        <v>332</v>
      </c>
      <c r="E8180">
        <v>1</v>
      </c>
      <c r="F8180" t="s">
        <v>458</v>
      </c>
      <c r="G8180" t="s">
        <v>284</v>
      </c>
      <c r="H8180" t="s">
        <v>2837</v>
      </c>
      <c r="M8180" s="2">
        <v>0</v>
      </c>
      <c r="N8180" s="2">
        <v>5000</v>
      </c>
      <c r="O8180" s="2">
        <f>IF(Tabla1[[#This Row],[Mov]]="VNT",Tabla1[[#This Row],[Sale]]-Tabla1[[#This Row],[Cost]],-Tabla1[[#This Row],[Cost]]*Tabla1[[#This Row],[Cant]])</f>
        <v>5000</v>
      </c>
      <c r="P8180" s="8">
        <f>IF(Tabla1[[#This Row],[Mov]]="VNT",-Tabla1[[#This Row],[Cant]],Tabla1[[#This Row],[Cant]])</f>
        <v>-1</v>
      </c>
      <c r="Q8180" s="8">
        <f>DAY(Tabla1[[#This Row],[Date]])</f>
        <v>19</v>
      </c>
      <c r="R8180" s="8">
        <f>MONTH(Tabla1[[#This Row],[Date]])</f>
        <v>3</v>
      </c>
      <c r="S8180" s="8">
        <f>YEAR(Tabla1[[#This Row],[Date]])</f>
        <v>2023</v>
      </c>
    </row>
    <row r="8181" spans="1:19" x14ac:dyDescent="0.2">
      <c r="A8181">
        <v>8148</v>
      </c>
      <c r="B8181" s="1">
        <v>45004</v>
      </c>
      <c r="C8181" t="s">
        <v>260</v>
      </c>
      <c r="D8181" t="s">
        <v>223</v>
      </c>
      <c r="E8181">
        <v>1</v>
      </c>
      <c r="F8181" t="s">
        <v>848</v>
      </c>
      <c r="G8181" t="s">
        <v>727</v>
      </c>
      <c r="H8181" t="s">
        <v>140</v>
      </c>
      <c r="M8181" s="2">
        <v>900</v>
      </c>
      <c r="N8181" s="2">
        <v>3500</v>
      </c>
      <c r="O8181" s="2">
        <f>IF(Tabla1[[#This Row],[Mov]]="VNT",Tabla1[[#This Row],[Sale]]-Tabla1[[#This Row],[Cost]],-Tabla1[[#This Row],[Cost]]*Tabla1[[#This Row],[Cant]])</f>
        <v>2600</v>
      </c>
      <c r="P8181" s="8">
        <f>IF(Tabla1[[#This Row],[Mov]]="VNT",-Tabla1[[#This Row],[Cant]],Tabla1[[#This Row],[Cant]])</f>
        <v>-1</v>
      </c>
      <c r="Q8181" s="8">
        <f>DAY(Tabla1[[#This Row],[Date]])</f>
        <v>19</v>
      </c>
      <c r="R8181" s="8">
        <f>MONTH(Tabla1[[#This Row],[Date]])</f>
        <v>3</v>
      </c>
      <c r="S8181" s="8">
        <f>YEAR(Tabla1[[#This Row],[Date]])</f>
        <v>2023</v>
      </c>
    </row>
    <row r="8182" spans="1:19" x14ac:dyDescent="0.2">
      <c r="A8182">
        <v>8149</v>
      </c>
      <c r="B8182" s="1">
        <v>45004</v>
      </c>
      <c r="C8182" t="s">
        <v>260</v>
      </c>
      <c r="D8182" t="s">
        <v>332</v>
      </c>
      <c r="E8182">
        <v>1</v>
      </c>
      <c r="F8182" t="s">
        <v>21</v>
      </c>
      <c r="G8182" t="s">
        <v>272</v>
      </c>
      <c r="H8182" t="s">
        <v>1522</v>
      </c>
      <c r="M8182" s="2">
        <v>2800</v>
      </c>
      <c r="N8182" s="2">
        <v>10000</v>
      </c>
      <c r="O8182" s="2">
        <f>IF(Tabla1[[#This Row],[Mov]]="VNT",Tabla1[[#This Row],[Sale]]-Tabla1[[#This Row],[Cost]],-Tabla1[[#This Row],[Cost]]*Tabla1[[#This Row],[Cant]])</f>
        <v>7200</v>
      </c>
      <c r="P8182" s="8">
        <f>IF(Tabla1[[#This Row],[Mov]]="VNT",-Tabla1[[#This Row],[Cant]],Tabla1[[#This Row],[Cant]])</f>
        <v>-1</v>
      </c>
      <c r="Q8182" s="8">
        <f>DAY(Tabla1[[#This Row],[Date]])</f>
        <v>19</v>
      </c>
      <c r="R8182" s="8">
        <f>MONTH(Tabla1[[#This Row],[Date]])</f>
        <v>3</v>
      </c>
      <c r="S8182" s="8">
        <f>YEAR(Tabla1[[#This Row],[Date]])</f>
        <v>2023</v>
      </c>
    </row>
    <row r="8183" spans="1:19" x14ac:dyDescent="0.2">
      <c r="A8183">
        <v>8150</v>
      </c>
      <c r="B8183" s="1">
        <v>45004</v>
      </c>
      <c r="C8183" t="s">
        <v>260</v>
      </c>
      <c r="D8183" t="s">
        <v>332</v>
      </c>
      <c r="E8183">
        <v>1</v>
      </c>
      <c r="F8183" t="s">
        <v>116</v>
      </c>
      <c r="G8183" t="s">
        <v>347</v>
      </c>
      <c r="H8183" t="s">
        <v>518</v>
      </c>
      <c r="M8183" s="2">
        <v>3270</v>
      </c>
      <c r="N8183" s="2">
        <v>3500</v>
      </c>
      <c r="O8183" s="2">
        <f>IF(Tabla1[[#This Row],[Mov]]="VNT",Tabla1[[#This Row],[Sale]]-Tabla1[[#This Row],[Cost]],-Tabla1[[#This Row],[Cost]]*Tabla1[[#This Row],[Cant]])</f>
        <v>230</v>
      </c>
      <c r="P8183" s="8">
        <f>IF(Tabla1[[#This Row],[Mov]]="VNT",-Tabla1[[#This Row],[Cant]],Tabla1[[#This Row],[Cant]])</f>
        <v>-1</v>
      </c>
      <c r="Q8183" s="8">
        <f>DAY(Tabla1[[#This Row],[Date]])</f>
        <v>19</v>
      </c>
      <c r="R8183" s="8">
        <f>MONTH(Tabla1[[#This Row],[Date]])</f>
        <v>3</v>
      </c>
      <c r="S8183" s="8">
        <f>YEAR(Tabla1[[#This Row],[Date]])</f>
        <v>2023</v>
      </c>
    </row>
    <row r="8184" spans="1:19" x14ac:dyDescent="0.2">
      <c r="A8184">
        <v>8151</v>
      </c>
      <c r="B8184" s="1">
        <v>45004</v>
      </c>
      <c r="C8184" t="s">
        <v>260</v>
      </c>
      <c r="D8184" t="s">
        <v>332</v>
      </c>
      <c r="E8184">
        <v>1</v>
      </c>
      <c r="F8184" t="s">
        <v>224</v>
      </c>
      <c r="G8184" t="s">
        <v>262</v>
      </c>
      <c r="H8184" t="s">
        <v>2722</v>
      </c>
      <c r="J8184" t="s">
        <v>17</v>
      </c>
      <c r="M8184" s="2">
        <v>8000</v>
      </c>
      <c r="N8184" s="2">
        <v>18000</v>
      </c>
      <c r="O8184" s="2">
        <f>IF(Tabla1[[#This Row],[Mov]]="VNT",Tabla1[[#This Row],[Sale]]-Tabla1[[#This Row],[Cost]],-Tabla1[[#This Row],[Cost]]*Tabla1[[#This Row],[Cant]])</f>
        <v>10000</v>
      </c>
      <c r="P8184" s="8">
        <f>IF(Tabla1[[#This Row],[Mov]]="VNT",-Tabla1[[#This Row],[Cant]],Tabla1[[#This Row],[Cant]])</f>
        <v>-1</v>
      </c>
      <c r="Q8184" s="8">
        <f>DAY(Tabla1[[#This Row],[Date]])</f>
        <v>19</v>
      </c>
      <c r="R8184" s="8">
        <f>MONTH(Tabla1[[#This Row],[Date]])</f>
        <v>3</v>
      </c>
      <c r="S8184" s="8">
        <f>YEAR(Tabla1[[#This Row],[Date]])</f>
        <v>2023</v>
      </c>
    </row>
    <row r="8185" spans="1:19" x14ac:dyDescent="0.2">
      <c r="A8185">
        <v>8152</v>
      </c>
      <c r="B8185" s="1">
        <v>45004</v>
      </c>
      <c r="C8185" t="s">
        <v>260</v>
      </c>
      <c r="D8185" t="s">
        <v>332</v>
      </c>
      <c r="E8185">
        <v>1</v>
      </c>
      <c r="F8185" t="s">
        <v>116</v>
      </c>
      <c r="G8185" t="s">
        <v>349</v>
      </c>
      <c r="H8185" t="s">
        <v>515</v>
      </c>
      <c r="M8185" s="2">
        <v>3270</v>
      </c>
      <c r="N8185" s="2">
        <v>3500</v>
      </c>
      <c r="O8185" s="2">
        <f>IF(Tabla1[[#This Row],[Mov]]="VNT",Tabla1[[#This Row],[Sale]]-Tabla1[[#This Row],[Cost]],-Tabla1[[#This Row],[Cost]]*Tabla1[[#This Row],[Cant]])</f>
        <v>230</v>
      </c>
      <c r="P8185" s="8">
        <f>IF(Tabla1[[#This Row],[Mov]]="VNT",-Tabla1[[#This Row],[Cant]],Tabla1[[#This Row],[Cant]])</f>
        <v>-1</v>
      </c>
      <c r="Q8185" s="8">
        <f>DAY(Tabla1[[#This Row],[Date]])</f>
        <v>19</v>
      </c>
      <c r="R8185" s="8">
        <f>MONTH(Tabla1[[#This Row],[Date]])</f>
        <v>3</v>
      </c>
      <c r="S8185" s="8">
        <f>YEAR(Tabla1[[#This Row],[Date]])</f>
        <v>2023</v>
      </c>
    </row>
    <row r="8186" spans="1:19" x14ac:dyDescent="0.2">
      <c r="A8186">
        <v>8153</v>
      </c>
      <c r="B8186" s="1">
        <v>45004</v>
      </c>
      <c r="C8186" t="s">
        <v>260</v>
      </c>
      <c r="D8186" t="s">
        <v>332</v>
      </c>
      <c r="E8186">
        <v>1</v>
      </c>
      <c r="F8186" t="s">
        <v>225</v>
      </c>
      <c r="G8186" t="s">
        <v>262</v>
      </c>
      <c r="H8186" t="s">
        <v>2722</v>
      </c>
      <c r="M8186" s="2">
        <v>1100</v>
      </c>
      <c r="N8186" s="2">
        <v>10000</v>
      </c>
      <c r="O8186" s="2">
        <f>IF(Tabla1[[#This Row],[Mov]]="VNT",Tabla1[[#This Row],[Sale]]-Tabla1[[#This Row],[Cost]],-Tabla1[[#This Row],[Cost]]*Tabla1[[#This Row],[Cant]])</f>
        <v>8900</v>
      </c>
      <c r="P8186" s="8">
        <f>IF(Tabla1[[#This Row],[Mov]]="VNT",-Tabla1[[#This Row],[Cant]],Tabla1[[#This Row],[Cant]])</f>
        <v>-1</v>
      </c>
      <c r="Q8186" s="8">
        <f>DAY(Tabla1[[#This Row],[Date]])</f>
        <v>19</v>
      </c>
      <c r="R8186" s="8">
        <f>MONTH(Tabla1[[#This Row],[Date]])</f>
        <v>3</v>
      </c>
      <c r="S8186" s="8">
        <f>YEAR(Tabla1[[#This Row],[Date]])</f>
        <v>2023</v>
      </c>
    </row>
    <row r="8187" spans="1:19" x14ac:dyDescent="0.2">
      <c r="A8187">
        <v>8154</v>
      </c>
      <c r="B8187" s="1">
        <v>45004</v>
      </c>
      <c r="C8187" t="s">
        <v>260</v>
      </c>
      <c r="D8187" t="s">
        <v>332</v>
      </c>
      <c r="E8187">
        <v>1</v>
      </c>
      <c r="F8187" t="s">
        <v>116</v>
      </c>
      <c r="G8187" t="s">
        <v>347</v>
      </c>
      <c r="H8187" t="s">
        <v>518</v>
      </c>
      <c r="M8187" s="2">
        <v>10279</v>
      </c>
      <c r="N8187" s="2">
        <v>11000</v>
      </c>
      <c r="O8187" s="2">
        <f>IF(Tabla1[[#This Row],[Mov]]="VNT",Tabla1[[#This Row],[Sale]]-Tabla1[[#This Row],[Cost]],-Tabla1[[#This Row],[Cost]]*Tabla1[[#This Row],[Cant]])</f>
        <v>721</v>
      </c>
      <c r="P8187" s="8">
        <f>IF(Tabla1[[#This Row],[Mov]]="VNT",-Tabla1[[#This Row],[Cant]],Tabla1[[#This Row],[Cant]])</f>
        <v>-1</v>
      </c>
      <c r="Q8187" s="8">
        <f>DAY(Tabla1[[#This Row],[Date]])</f>
        <v>19</v>
      </c>
      <c r="R8187" s="8">
        <f>MONTH(Tabla1[[#This Row],[Date]])</f>
        <v>3</v>
      </c>
      <c r="S8187" s="8">
        <f>YEAR(Tabla1[[#This Row],[Date]])</f>
        <v>2023</v>
      </c>
    </row>
    <row r="8188" spans="1:19" x14ac:dyDescent="0.2">
      <c r="A8188">
        <v>8155</v>
      </c>
      <c r="B8188" s="1">
        <v>45004</v>
      </c>
      <c r="C8188" t="s">
        <v>260</v>
      </c>
      <c r="D8188" t="s">
        <v>332</v>
      </c>
      <c r="E8188">
        <v>1</v>
      </c>
      <c r="F8188" t="s">
        <v>891</v>
      </c>
      <c r="G8188" t="s">
        <v>272</v>
      </c>
      <c r="H8188" t="s">
        <v>310</v>
      </c>
      <c r="M8188" s="2">
        <v>3500</v>
      </c>
      <c r="N8188" s="2">
        <v>10000</v>
      </c>
      <c r="O8188" s="2">
        <f>IF(Tabla1[[#This Row],[Mov]]="VNT",Tabla1[[#This Row],[Sale]]-Tabla1[[#This Row],[Cost]],-Tabla1[[#This Row],[Cost]]*Tabla1[[#This Row],[Cant]])</f>
        <v>6500</v>
      </c>
      <c r="P8188" s="8">
        <f>IF(Tabla1[[#This Row],[Mov]]="VNT",-Tabla1[[#This Row],[Cant]],Tabla1[[#This Row],[Cant]])</f>
        <v>-1</v>
      </c>
      <c r="Q8188" s="8">
        <f>DAY(Tabla1[[#This Row],[Date]])</f>
        <v>19</v>
      </c>
      <c r="R8188" s="8">
        <f>MONTH(Tabla1[[#This Row],[Date]])</f>
        <v>3</v>
      </c>
      <c r="S8188" s="8">
        <f>YEAR(Tabla1[[#This Row],[Date]])</f>
        <v>2023</v>
      </c>
    </row>
    <row r="8189" spans="1:19" x14ac:dyDescent="0.2">
      <c r="A8189">
        <v>8156</v>
      </c>
      <c r="B8189" s="1">
        <v>45004</v>
      </c>
      <c r="C8189" t="s">
        <v>260</v>
      </c>
      <c r="D8189" t="s">
        <v>332</v>
      </c>
      <c r="E8189">
        <v>1</v>
      </c>
      <c r="F8189" t="s">
        <v>225</v>
      </c>
      <c r="G8189" t="s">
        <v>272</v>
      </c>
      <c r="H8189" t="s">
        <v>310</v>
      </c>
      <c r="M8189" s="2">
        <v>1100</v>
      </c>
      <c r="N8189" s="2">
        <v>10000</v>
      </c>
      <c r="O8189" s="2">
        <f>IF(Tabla1[[#This Row],[Mov]]="VNT",Tabla1[[#This Row],[Sale]]-Tabla1[[#This Row],[Cost]],-Tabla1[[#This Row],[Cost]]*Tabla1[[#This Row],[Cant]])</f>
        <v>8900</v>
      </c>
      <c r="P8189" s="8">
        <f>IF(Tabla1[[#This Row],[Mov]]="VNT",-Tabla1[[#This Row],[Cant]],Tabla1[[#This Row],[Cant]])</f>
        <v>-1</v>
      </c>
      <c r="Q8189" s="8">
        <f>DAY(Tabla1[[#This Row],[Date]])</f>
        <v>19</v>
      </c>
      <c r="R8189" s="8">
        <f>MONTH(Tabla1[[#This Row],[Date]])</f>
        <v>3</v>
      </c>
      <c r="S8189" s="8">
        <f>YEAR(Tabla1[[#This Row],[Date]])</f>
        <v>2023</v>
      </c>
    </row>
    <row r="8190" spans="1:19" x14ac:dyDescent="0.2">
      <c r="A8190">
        <v>8157</v>
      </c>
      <c r="B8190" s="1">
        <v>45004</v>
      </c>
      <c r="C8190" t="s">
        <v>260</v>
      </c>
      <c r="D8190" t="s">
        <v>332</v>
      </c>
      <c r="E8190">
        <v>1</v>
      </c>
      <c r="F8190" t="s">
        <v>21</v>
      </c>
      <c r="G8190" t="s">
        <v>272</v>
      </c>
      <c r="H8190" t="s">
        <v>1522</v>
      </c>
      <c r="M8190" s="2">
        <v>2800</v>
      </c>
      <c r="N8190" s="2">
        <v>9000</v>
      </c>
      <c r="O8190" s="2">
        <f>IF(Tabla1[[#This Row],[Mov]]="VNT",Tabla1[[#This Row],[Sale]]-Tabla1[[#This Row],[Cost]],-Tabla1[[#This Row],[Cost]]*Tabla1[[#This Row],[Cant]])</f>
        <v>6200</v>
      </c>
      <c r="P8190" s="8">
        <f>IF(Tabla1[[#This Row],[Mov]]="VNT",-Tabla1[[#This Row],[Cant]],Tabla1[[#This Row],[Cant]])</f>
        <v>-1</v>
      </c>
      <c r="Q8190" s="8">
        <f>DAY(Tabla1[[#This Row],[Date]])</f>
        <v>19</v>
      </c>
      <c r="R8190" s="8">
        <f>MONTH(Tabla1[[#This Row],[Date]])</f>
        <v>3</v>
      </c>
      <c r="S8190" s="8">
        <f>YEAR(Tabla1[[#This Row],[Date]])</f>
        <v>2023</v>
      </c>
    </row>
    <row r="8191" spans="1:19" x14ac:dyDescent="0.2">
      <c r="A8191">
        <v>8158</v>
      </c>
      <c r="B8191" s="1">
        <v>45004</v>
      </c>
      <c r="C8191" t="s">
        <v>260</v>
      </c>
      <c r="D8191" t="s">
        <v>332</v>
      </c>
      <c r="E8191">
        <v>1</v>
      </c>
      <c r="F8191" t="s">
        <v>15</v>
      </c>
      <c r="G8191" t="s">
        <v>266</v>
      </c>
      <c r="H8191" t="s">
        <v>2160</v>
      </c>
      <c r="M8191" s="2">
        <v>2600</v>
      </c>
      <c r="N8191" s="2">
        <v>9000</v>
      </c>
      <c r="O8191" s="2">
        <f>IF(Tabla1[[#This Row],[Mov]]="VNT",Tabla1[[#This Row],[Sale]]-Tabla1[[#This Row],[Cost]],-Tabla1[[#This Row],[Cost]]*Tabla1[[#This Row],[Cant]])</f>
        <v>6400</v>
      </c>
      <c r="P8191" s="8">
        <f>IF(Tabla1[[#This Row],[Mov]]="VNT",-Tabla1[[#This Row],[Cant]],Tabla1[[#This Row],[Cant]])</f>
        <v>-1</v>
      </c>
      <c r="Q8191" s="8">
        <f>DAY(Tabla1[[#This Row],[Date]])</f>
        <v>19</v>
      </c>
      <c r="R8191" s="8">
        <f>MONTH(Tabla1[[#This Row],[Date]])</f>
        <v>3</v>
      </c>
      <c r="S8191" s="8">
        <f>YEAR(Tabla1[[#This Row],[Date]])</f>
        <v>2023</v>
      </c>
    </row>
    <row r="8192" spans="1:19" x14ac:dyDescent="0.2">
      <c r="A8192">
        <v>8159</v>
      </c>
      <c r="B8192" s="1">
        <v>45004</v>
      </c>
      <c r="C8192" t="s">
        <v>260</v>
      </c>
      <c r="D8192" t="s">
        <v>332</v>
      </c>
      <c r="E8192">
        <v>1</v>
      </c>
      <c r="F8192" t="s">
        <v>225</v>
      </c>
      <c r="G8192" t="s">
        <v>263</v>
      </c>
      <c r="H8192" t="s">
        <v>672</v>
      </c>
      <c r="M8192" s="2">
        <v>900</v>
      </c>
      <c r="N8192" s="2">
        <v>10000</v>
      </c>
      <c r="O8192" s="2">
        <f>IF(Tabla1[[#This Row],[Mov]]="VNT",Tabla1[[#This Row],[Sale]]-Tabla1[[#This Row],[Cost]],-Tabla1[[#This Row],[Cost]]*Tabla1[[#This Row],[Cant]])</f>
        <v>9100</v>
      </c>
      <c r="P8192" s="8">
        <f>IF(Tabla1[[#This Row],[Mov]]="VNT",-Tabla1[[#This Row],[Cant]],Tabla1[[#This Row],[Cant]])</f>
        <v>-1</v>
      </c>
      <c r="Q8192" s="8">
        <f>DAY(Tabla1[[#This Row],[Date]])</f>
        <v>19</v>
      </c>
      <c r="R8192" s="8">
        <f>MONTH(Tabla1[[#This Row],[Date]])</f>
        <v>3</v>
      </c>
      <c r="S8192" s="8">
        <f>YEAR(Tabla1[[#This Row],[Date]])</f>
        <v>2023</v>
      </c>
    </row>
    <row r="8193" spans="1:19" x14ac:dyDescent="0.2">
      <c r="A8193">
        <v>8160</v>
      </c>
      <c r="B8193" s="1">
        <v>45004</v>
      </c>
      <c r="C8193" t="s">
        <v>260</v>
      </c>
      <c r="D8193" t="s">
        <v>332</v>
      </c>
      <c r="E8193">
        <v>1</v>
      </c>
      <c r="F8193" t="s">
        <v>15</v>
      </c>
      <c r="G8193" t="s">
        <v>266</v>
      </c>
      <c r="H8193" t="s">
        <v>531</v>
      </c>
      <c r="M8193" s="2">
        <v>1500</v>
      </c>
      <c r="N8193" s="2">
        <v>7000</v>
      </c>
      <c r="O8193" s="2">
        <f>IF(Tabla1[[#This Row],[Mov]]="VNT",Tabla1[[#This Row],[Sale]]-Tabla1[[#This Row],[Cost]],-Tabla1[[#This Row],[Cost]]*Tabla1[[#This Row],[Cant]])</f>
        <v>5500</v>
      </c>
      <c r="P8193" s="8">
        <f>IF(Tabla1[[#This Row],[Mov]]="VNT",-Tabla1[[#This Row],[Cant]],Tabla1[[#This Row],[Cant]])</f>
        <v>-1</v>
      </c>
      <c r="Q8193" s="8">
        <f>DAY(Tabla1[[#This Row],[Date]])</f>
        <v>19</v>
      </c>
      <c r="R8193" s="8">
        <f>MONTH(Tabla1[[#This Row],[Date]])</f>
        <v>3</v>
      </c>
      <c r="S8193" s="8">
        <f>YEAR(Tabla1[[#This Row],[Date]])</f>
        <v>2023</v>
      </c>
    </row>
    <row r="8194" spans="1:19" x14ac:dyDescent="0.2">
      <c r="A8194">
        <v>8161</v>
      </c>
      <c r="B8194" s="1">
        <v>45004</v>
      </c>
      <c r="C8194" t="s">
        <v>260</v>
      </c>
      <c r="D8194" t="s">
        <v>332</v>
      </c>
      <c r="E8194">
        <v>1</v>
      </c>
      <c r="F8194" t="s">
        <v>458</v>
      </c>
      <c r="G8194" t="s">
        <v>604</v>
      </c>
      <c r="H8194" t="s">
        <v>2838</v>
      </c>
      <c r="M8194" s="2">
        <v>0</v>
      </c>
      <c r="N8194" s="2">
        <v>10000</v>
      </c>
      <c r="O8194" s="2">
        <f>IF(Tabla1[[#This Row],[Mov]]="VNT",Tabla1[[#This Row],[Sale]]-Tabla1[[#This Row],[Cost]],-Tabla1[[#This Row],[Cost]]*Tabla1[[#This Row],[Cant]])</f>
        <v>10000</v>
      </c>
      <c r="P8194" s="8">
        <f>IF(Tabla1[[#This Row],[Mov]]="VNT",-Tabla1[[#This Row],[Cant]],Tabla1[[#This Row],[Cant]])</f>
        <v>-1</v>
      </c>
      <c r="Q8194" s="8">
        <f>DAY(Tabla1[[#This Row],[Date]])</f>
        <v>19</v>
      </c>
      <c r="R8194" s="8">
        <f>MONTH(Tabla1[[#This Row],[Date]])</f>
        <v>3</v>
      </c>
      <c r="S8194" s="8">
        <f>YEAR(Tabla1[[#This Row],[Date]])</f>
        <v>2023</v>
      </c>
    </row>
    <row r="8195" spans="1:19" x14ac:dyDescent="0.2">
      <c r="A8195">
        <v>8162</v>
      </c>
      <c r="B8195" s="1">
        <v>45004</v>
      </c>
      <c r="C8195" t="s">
        <v>260</v>
      </c>
      <c r="D8195" t="s">
        <v>332</v>
      </c>
      <c r="E8195">
        <v>1</v>
      </c>
      <c r="F8195" t="s">
        <v>342</v>
      </c>
      <c r="G8195" t="s">
        <v>604</v>
      </c>
      <c r="H8195" t="s">
        <v>2745</v>
      </c>
      <c r="M8195" s="2">
        <v>900</v>
      </c>
      <c r="N8195" s="2">
        <v>10000</v>
      </c>
      <c r="O8195" s="2">
        <f>IF(Tabla1[[#This Row],[Mov]]="VNT",Tabla1[[#This Row],[Sale]]-Tabla1[[#This Row],[Cost]],-Tabla1[[#This Row],[Cost]]*Tabla1[[#This Row],[Cant]])</f>
        <v>9100</v>
      </c>
      <c r="P8195" s="8">
        <f>IF(Tabla1[[#This Row],[Mov]]="VNT",-Tabla1[[#This Row],[Cant]],Tabla1[[#This Row],[Cant]])</f>
        <v>-1</v>
      </c>
      <c r="Q8195" s="8">
        <f>DAY(Tabla1[[#This Row],[Date]])</f>
        <v>19</v>
      </c>
      <c r="R8195" s="8">
        <f>MONTH(Tabla1[[#This Row],[Date]])</f>
        <v>3</v>
      </c>
      <c r="S8195" s="8">
        <f>YEAR(Tabla1[[#This Row],[Date]])</f>
        <v>2023</v>
      </c>
    </row>
    <row r="8196" spans="1:19" x14ac:dyDescent="0.2">
      <c r="A8196">
        <v>8163</v>
      </c>
      <c r="B8196" s="1">
        <v>45004</v>
      </c>
      <c r="C8196" t="s">
        <v>260</v>
      </c>
      <c r="D8196" t="s">
        <v>332</v>
      </c>
      <c r="E8196">
        <v>1</v>
      </c>
      <c r="F8196" t="s">
        <v>532</v>
      </c>
      <c r="G8196" t="s">
        <v>273</v>
      </c>
      <c r="H8196" t="s">
        <v>552</v>
      </c>
      <c r="M8196" s="2">
        <v>18000</v>
      </c>
      <c r="N8196" s="2">
        <v>35000</v>
      </c>
      <c r="O8196" s="2">
        <f>IF(Tabla1[[#This Row],[Mov]]="VNT",Tabla1[[#This Row],[Sale]]-Tabla1[[#This Row],[Cost]],-Tabla1[[#This Row],[Cost]]*Tabla1[[#This Row],[Cant]])</f>
        <v>17000</v>
      </c>
      <c r="P8196" s="8">
        <f>IF(Tabla1[[#This Row],[Mov]]="VNT",-Tabla1[[#This Row],[Cant]],Tabla1[[#This Row],[Cant]])</f>
        <v>-1</v>
      </c>
      <c r="Q8196" s="8">
        <f>DAY(Tabla1[[#This Row],[Date]])</f>
        <v>19</v>
      </c>
      <c r="R8196" s="8">
        <f>MONTH(Tabla1[[#This Row],[Date]])</f>
        <v>3</v>
      </c>
      <c r="S8196" s="8">
        <f>YEAR(Tabla1[[#This Row],[Date]])</f>
        <v>2023</v>
      </c>
    </row>
    <row r="8197" spans="1:19" x14ac:dyDescent="0.2">
      <c r="A8197">
        <v>8164</v>
      </c>
      <c r="B8197" s="1">
        <v>45004</v>
      </c>
      <c r="C8197" t="s">
        <v>260</v>
      </c>
      <c r="D8197" t="s">
        <v>332</v>
      </c>
      <c r="E8197">
        <v>1</v>
      </c>
      <c r="F8197" t="s">
        <v>21</v>
      </c>
      <c r="G8197" t="s">
        <v>272</v>
      </c>
      <c r="H8197" t="s">
        <v>1522</v>
      </c>
      <c r="M8197" s="2">
        <v>2800</v>
      </c>
      <c r="N8197" s="2">
        <v>10000</v>
      </c>
      <c r="O8197" s="2">
        <f>IF(Tabla1[[#This Row],[Mov]]="VNT",Tabla1[[#This Row],[Sale]]-Tabla1[[#This Row],[Cost]],-Tabla1[[#This Row],[Cost]]*Tabla1[[#This Row],[Cant]])</f>
        <v>7200</v>
      </c>
      <c r="P8197" s="8">
        <f>IF(Tabla1[[#This Row],[Mov]]="VNT",-Tabla1[[#This Row],[Cant]],Tabla1[[#This Row],[Cant]])</f>
        <v>-1</v>
      </c>
      <c r="Q8197" s="8">
        <f>DAY(Tabla1[[#This Row],[Date]])</f>
        <v>19</v>
      </c>
      <c r="R8197" s="8">
        <f>MONTH(Tabla1[[#This Row],[Date]])</f>
        <v>3</v>
      </c>
      <c r="S8197" s="8">
        <f>YEAR(Tabla1[[#This Row],[Date]])</f>
        <v>2023</v>
      </c>
    </row>
    <row r="8198" spans="1:19" x14ac:dyDescent="0.2">
      <c r="A8198">
        <v>8165</v>
      </c>
      <c r="B8198" s="1">
        <v>45004</v>
      </c>
      <c r="C8198" t="s">
        <v>260</v>
      </c>
      <c r="D8198" t="s">
        <v>332</v>
      </c>
      <c r="E8198">
        <v>1</v>
      </c>
      <c r="F8198" t="s">
        <v>116</v>
      </c>
      <c r="G8198" t="s">
        <v>347</v>
      </c>
      <c r="H8198" t="s">
        <v>518</v>
      </c>
      <c r="M8198" s="2">
        <v>10279</v>
      </c>
      <c r="N8198" s="2">
        <v>11000</v>
      </c>
      <c r="O8198" s="2">
        <f>IF(Tabla1[[#This Row],[Mov]]="VNT",Tabla1[[#This Row],[Sale]]-Tabla1[[#This Row],[Cost]],-Tabla1[[#This Row],[Cost]]*Tabla1[[#This Row],[Cant]])</f>
        <v>721</v>
      </c>
      <c r="P8198" s="8">
        <f>IF(Tabla1[[#This Row],[Mov]]="VNT",-Tabla1[[#This Row],[Cant]],Tabla1[[#This Row],[Cant]])</f>
        <v>-1</v>
      </c>
      <c r="Q8198" s="8">
        <f>DAY(Tabla1[[#This Row],[Date]])</f>
        <v>19</v>
      </c>
      <c r="R8198" s="8">
        <f>MONTH(Tabla1[[#This Row],[Date]])</f>
        <v>3</v>
      </c>
      <c r="S8198" s="8">
        <f>YEAR(Tabla1[[#This Row],[Date]])</f>
        <v>2023</v>
      </c>
    </row>
    <row r="8199" spans="1:19" x14ac:dyDescent="0.2">
      <c r="A8199">
        <v>8166</v>
      </c>
      <c r="B8199" s="1">
        <v>45004</v>
      </c>
      <c r="C8199" t="s">
        <v>260</v>
      </c>
      <c r="D8199" t="s">
        <v>332</v>
      </c>
      <c r="E8199">
        <v>1</v>
      </c>
      <c r="F8199" t="s">
        <v>116</v>
      </c>
      <c r="G8199" t="s">
        <v>347</v>
      </c>
      <c r="H8199" t="s">
        <v>518</v>
      </c>
      <c r="M8199" s="2">
        <v>10279</v>
      </c>
      <c r="N8199" s="2">
        <v>11000</v>
      </c>
      <c r="O8199" s="2">
        <f>IF(Tabla1[[#This Row],[Mov]]="VNT",Tabla1[[#This Row],[Sale]]-Tabla1[[#This Row],[Cost]],-Tabla1[[#This Row],[Cost]]*Tabla1[[#This Row],[Cant]])</f>
        <v>721</v>
      </c>
      <c r="P8199" s="8">
        <f>IF(Tabla1[[#This Row],[Mov]]="VNT",-Tabla1[[#This Row],[Cant]],Tabla1[[#This Row],[Cant]])</f>
        <v>-1</v>
      </c>
      <c r="Q8199" s="8">
        <f>DAY(Tabla1[[#This Row],[Date]])</f>
        <v>19</v>
      </c>
      <c r="R8199" s="8">
        <f>MONTH(Tabla1[[#This Row],[Date]])</f>
        <v>3</v>
      </c>
      <c r="S8199" s="8">
        <f>YEAR(Tabla1[[#This Row],[Date]])</f>
        <v>2023</v>
      </c>
    </row>
    <row r="8200" spans="1:19" x14ac:dyDescent="0.2">
      <c r="A8200">
        <v>8167</v>
      </c>
      <c r="B8200" s="1">
        <v>45004</v>
      </c>
      <c r="C8200" t="s">
        <v>260</v>
      </c>
      <c r="D8200" t="s">
        <v>332</v>
      </c>
      <c r="E8200">
        <v>1</v>
      </c>
      <c r="F8200" t="s">
        <v>455</v>
      </c>
      <c r="G8200" t="s">
        <v>347</v>
      </c>
      <c r="H8200" t="s">
        <v>456</v>
      </c>
      <c r="M8200" s="2">
        <v>800</v>
      </c>
      <c r="N8200" s="2">
        <v>4000</v>
      </c>
      <c r="O8200" s="2">
        <f>IF(Tabla1[[#This Row],[Mov]]="VNT",Tabla1[[#This Row],[Sale]]-Tabla1[[#This Row],[Cost]],-Tabla1[[#This Row],[Cost]]*Tabla1[[#This Row],[Cant]])</f>
        <v>3200</v>
      </c>
      <c r="P8200" s="8">
        <f>IF(Tabla1[[#This Row],[Mov]]="VNT",-Tabla1[[#This Row],[Cant]],Tabla1[[#This Row],[Cant]])</f>
        <v>-1</v>
      </c>
      <c r="Q8200" s="8">
        <f>DAY(Tabla1[[#This Row],[Date]])</f>
        <v>19</v>
      </c>
      <c r="R8200" s="8">
        <f>MONTH(Tabla1[[#This Row],[Date]])</f>
        <v>3</v>
      </c>
      <c r="S8200" s="8">
        <f>YEAR(Tabla1[[#This Row],[Date]])</f>
        <v>2023</v>
      </c>
    </row>
    <row r="8201" spans="1:19" x14ac:dyDescent="0.2">
      <c r="A8201">
        <v>8168</v>
      </c>
      <c r="B8201" s="1">
        <v>45004</v>
      </c>
      <c r="C8201" t="s">
        <v>260</v>
      </c>
      <c r="D8201" t="s">
        <v>332</v>
      </c>
      <c r="E8201">
        <v>1</v>
      </c>
      <c r="F8201" t="s">
        <v>455</v>
      </c>
      <c r="G8201" t="s">
        <v>347</v>
      </c>
      <c r="H8201" t="s">
        <v>456</v>
      </c>
      <c r="M8201" s="2">
        <v>800</v>
      </c>
      <c r="N8201" s="2">
        <v>5000</v>
      </c>
      <c r="O8201" s="2">
        <f>IF(Tabla1[[#This Row],[Mov]]="VNT",Tabla1[[#This Row],[Sale]]-Tabla1[[#This Row],[Cost]],-Tabla1[[#This Row],[Cost]]*Tabla1[[#This Row],[Cant]])</f>
        <v>4200</v>
      </c>
      <c r="P8201" s="8">
        <f>IF(Tabla1[[#This Row],[Mov]]="VNT",-Tabla1[[#This Row],[Cant]],Tabla1[[#This Row],[Cant]])</f>
        <v>-1</v>
      </c>
      <c r="Q8201" s="8">
        <f>DAY(Tabla1[[#This Row],[Date]])</f>
        <v>19</v>
      </c>
      <c r="R8201" s="8">
        <f>MONTH(Tabla1[[#This Row],[Date]])</f>
        <v>3</v>
      </c>
      <c r="S8201" s="8">
        <f>YEAR(Tabla1[[#This Row],[Date]])</f>
        <v>2023</v>
      </c>
    </row>
    <row r="8202" spans="1:19" x14ac:dyDescent="0.2">
      <c r="A8202">
        <v>8169</v>
      </c>
      <c r="B8202" s="1">
        <v>45004</v>
      </c>
      <c r="C8202" t="s">
        <v>260</v>
      </c>
      <c r="D8202" t="s">
        <v>332</v>
      </c>
      <c r="E8202">
        <v>1</v>
      </c>
      <c r="F8202" t="s">
        <v>116</v>
      </c>
      <c r="G8202" t="s">
        <v>347</v>
      </c>
      <c r="H8202" t="s">
        <v>518</v>
      </c>
      <c r="M8202" s="2">
        <v>7008</v>
      </c>
      <c r="N8202" s="2">
        <v>7500</v>
      </c>
      <c r="O8202" s="2">
        <f>IF(Tabla1[[#This Row],[Mov]]="VNT",Tabla1[[#This Row],[Sale]]-Tabla1[[#This Row],[Cost]],-Tabla1[[#This Row],[Cost]]*Tabla1[[#This Row],[Cant]])</f>
        <v>492</v>
      </c>
      <c r="P8202" s="8">
        <f>IF(Tabla1[[#This Row],[Mov]]="VNT",-Tabla1[[#This Row],[Cant]],Tabla1[[#This Row],[Cant]])</f>
        <v>-1</v>
      </c>
      <c r="Q8202" s="8">
        <f>DAY(Tabla1[[#This Row],[Date]])</f>
        <v>19</v>
      </c>
      <c r="R8202" s="8">
        <f>MONTH(Tabla1[[#This Row],[Date]])</f>
        <v>3</v>
      </c>
      <c r="S8202" s="8">
        <f>YEAR(Tabla1[[#This Row],[Date]])</f>
        <v>2023</v>
      </c>
    </row>
    <row r="8203" spans="1:19" x14ac:dyDescent="0.2">
      <c r="A8203">
        <v>8170</v>
      </c>
      <c r="B8203" s="1">
        <v>45004</v>
      </c>
      <c r="C8203" t="s">
        <v>260</v>
      </c>
      <c r="D8203" t="s">
        <v>332</v>
      </c>
      <c r="E8203">
        <v>1</v>
      </c>
      <c r="F8203" t="s">
        <v>532</v>
      </c>
      <c r="G8203" t="s">
        <v>273</v>
      </c>
      <c r="H8203" t="s">
        <v>552</v>
      </c>
      <c r="J8203" t="s">
        <v>2839</v>
      </c>
      <c r="M8203" s="2">
        <v>18000</v>
      </c>
      <c r="N8203" s="2">
        <v>35000</v>
      </c>
      <c r="O8203" s="2">
        <f>IF(Tabla1[[#This Row],[Mov]]="VNT",Tabla1[[#This Row],[Sale]]-Tabla1[[#This Row],[Cost]],-Tabla1[[#This Row],[Cost]]*Tabla1[[#This Row],[Cant]])</f>
        <v>17000</v>
      </c>
      <c r="P8203" s="8">
        <f>IF(Tabla1[[#This Row],[Mov]]="VNT",-Tabla1[[#This Row],[Cant]],Tabla1[[#This Row],[Cant]])</f>
        <v>-1</v>
      </c>
      <c r="Q8203" s="8">
        <f>DAY(Tabla1[[#This Row],[Date]])</f>
        <v>19</v>
      </c>
      <c r="R8203" s="8">
        <f>MONTH(Tabla1[[#This Row],[Date]])</f>
        <v>3</v>
      </c>
      <c r="S8203" s="8">
        <f>YEAR(Tabla1[[#This Row],[Date]])</f>
        <v>2023</v>
      </c>
    </row>
    <row r="8204" spans="1:19" x14ac:dyDescent="0.2">
      <c r="A8204">
        <v>8171</v>
      </c>
      <c r="B8204" s="1">
        <v>45004</v>
      </c>
      <c r="C8204" t="s">
        <v>260</v>
      </c>
      <c r="D8204" t="s">
        <v>332</v>
      </c>
      <c r="E8204">
        <v>1</v>
      </c>
      <c r="F8204" t="s">
        <v>116</v>
      </c>
      <c r="G8204" t="s">
        <v>347</v>
      </c>
      <c r="H8204" t="s">
        <v>518</v>
      </c>
      <c r="M8204" s="2">
        <v>7008</v>
      </c>
      <c r="N8204" s="2">
        <v>7500</v>
      </c>
      <c r="O8204" s="2">
        <f>IF(Tabla1[[#This Row],[Mov]]="VNT",Tabla1[[#This Row],[Sale]]-Tabla1[[#This Row],[Cost]],-Tabla1[[#This Row],[Cost]]*Tabla1[[#This Row],[Cant]])</f>
        <v>492</v>
      </c>
      <c r="P8204" s="8">
        <f>IF(Tabla1[[#This Row],[Mov]]="VNT",-Tabla1[[#This Row],[Cant]],Tabla1[[#This Row],[Cant]])</f>
        <v>-1</v>
      </c>
      <c r="Q8204" s="8">
        <f>DAY(Tabla1[[#This Row],[Date]])</f>
        <v>19</v>
      </c>
      <c r="R8204" s="8">
        <f>MONTH(Tabla1[[#This Row],[Date]])</f>
        <v>3</v>
      </c>
      <c r="S8204" s="8">
        <f>YEAR(Tabla1[[#This Row],[Date]])</f>
        <v>2023</v>
      </c>
    </row>
    <row r="8205" spans="1:19" x14ac:dyDescent="0.2">
      <c r="A8205">
        <v>8172</v>
      </c>
      <c r="B8205" s="1">
        <v>45004</v>
      </c>
      <c r="C8205" t="s">
        <v>260</v>
      </c>
      <c r="D8205" t="s">
        <v>332</v>
      </c>
      <c r="E8205">
        <v>1</v>
      </c>
      <c r="F8205" t="s">
        <v>26</v>
      </c>
      <c r="G8205" t="s">
        <v>272</v>
      </c>
      <c r="H8205" t="s">
        <v>2648</v>
      </c>
      <c r="M8205" s="2">
        <v>42000</v>
      </c>
      <c r="N8205" s="2">
        <v>70000</v>
      </c>
      <c r="O8205" s="2">
        <f>IF(Tabla1[[#This Row],[Mov]]="VNT",Tabla1[[#This Row],[Sale]]-Tabla1[[#This Row],[Cost]],-Tabla1[[#This Row],[Cost]]*Tabla1[[#This Row],[Cant]])</f>
        <v>28000</v>
      </c>
      <c r="P8205" s="8">
        <f>IF(Tabla1[[#This Row],[Mov]]="VNT",-Tabla1[[#This Row],[Cant]],Tabla1[[#This Row],[Cant]])</f>
        <v>-1</v>
      </c>
      <c r="Q8205" s="8">
        <f>DAY(Tabla1[[#This Row],[Date]])</f>
        <v>19</v>
      </c>
      <c r="R8205" s="8">
        <f>MONTH(Tabla1[[#This Row],[Date]])</f>
        <v>3</v>
      </c>
      <c r="S8205" s="8">
        <f>YEAR(Tabla1[[#This Row],[Date]])</f>
        <v>2023</v>
      </c>
    </row>
    <row r="8206" spans="1:19" x14ac:dyDescent="0.2">
      <c r="A8206">
        <v>8173</v>
      </c>
      <c r="B8206" s="1">
        <v>45004</v>
      </c>
      <c r="C8206" t="s">
        <v>260</v>
      </c>
      <c r="D8206" t="s">
        <v>332</v>
      </c>
      <c r="E8206">
        <v>1</v>
      </c>
      <c r="F8206" t="s">
        <v>21</v>
      </c>
      <c r="G8206" t="s">
        <v>272</v>
      </c>
      <c r="H8206" t="s">
        <v>1522</v>
      </c>
      <c r="M8206" s="2">
        <v>2800</v>
      </c>
      <c r="N8206" s="2">
        <v>10000</v>
      </c>
      <c r="O8206" s="2">
        <f>IF(Tabla1[[#This Row],[Mov]]="VNT",Tabla1[[#This Row],[Sale]]-Tabla1[[#This Row],[Cost]],-Tabla1[[#This Row],[Cost]]*Tabla1[[#This Row],[Cant]])</f>
        <v>7200</v>
      </c>
      <c r="P8206" s="8">
        <f>IF(Tabla1[[#This Row],[Mov]]="VNT",-Tabla1[[#This Row],[Cant]],Tabla1[[#This Row],[Cant]])</f>
        <v>-1</v>
      </c>
      <c r="Q8206" s="8">
        <f>DAY(Tabla1[[#This Row],[Date]])</f>
        <v>19</v>
      </c>
      <c r="R8206" s="8">
        <f>MONTH(Tabla1[[#This Row],[Date]])</f>
        <v>3</v>
      </c>
      <c r="S8206" s="8">
        <f>YEAR(Tabla1[[#This Row],[Date]])</f>
        <v>2023</v>
      </c>
    </row>
    <row r="8207" spans="1:19" x14ac:dyDescent="0.2">
      <c r="A8207">
        <v>8174</v>
      </c>
      <c r="B8207" s="1">
        <v>45004</v>
      </c>
      <c r="C8207" t="s">
        <v>260</v>
      </c>
      <c r="D8207" t="s">
        <v>332</v>
      </c>
      <c r="E8207">
        <v>1</v>
      </c>
      <c r="F8207" t="s">
        <v>225</v>
      </c>
      <c r="G8207" t="s">
        <v>262</v>
      </c>
      <c r="H8207" t="s">
        <v>1872</v>
      </c>
      <c r="M8207" s="2">
        <v>1100</v>
      </c>
      <c r="N8207" s="2">
        <v>10000</v>
      </c>
      <c r="O8207" s="2">
        <f>IF(Tabla1[[#This Row],[Mov]]="VNT",Tabla1[[#This Row],[Sale]]-Tabla1[[#This Row],[Cost]],-Tabla1[[#This Row],[Cost]]*Tabla1[[#This Row],[Cant]])</f>
        <v>8900</v>
      </c>
      <c r="P8207" s="8">
        <f>IF(Tabla1[[#This Row],[Mov]]="VNT",-Tabla1[[#This Row],[Cant]],Tabla1[[#This Row],[Cant]])</f>
        <v>-1</v>
      </c>
      <c r="Q8207" s="8">
        <f>DAY(Tabla1[[#This Row],[Date]])</f>
        <v>19</v>
      </c>
      <c r="R8207" s="8">
        <f>MONTH(Tabla1[[#This Row],[Date]])</f>
        <v>3</v>
      </c>
      <c r="S8207" s="8">
        <f>YEAR(Tabla1[[#This Row],[Date]])</f>
        <v>2023</v>
      </c>
    </row>
    <row r="8208" spans="1:19" x14ac:dyDescent="0.2">
      <c r="A8208">
        <v>8175</v>
      </c>
      <c r="B8208" s="1">
        <v>45005</v>
      </c>
      <c r="C8208" t="s">
        <v>260</v>
      </c>
      <c r="D8208" t="s">
        <v>332</v>
      </c>
      <c r="E8208">
        <v>1</v>
      </c>
      <c r="F8208" t="s">
        <v>15</v>
      </c>
      <c r="G8208" t="s">
        <v>333</v>
      </c>
      <c r="H8208" t="s">
        <v>20</v>
      </c>
      <c r="M8208" s="2">
        <v>5000</v>
      </c>
      <c r="N8208" s="2">
        <v>12000</v>
      </c>
      <c r="O8208" s="2">
        <f>IF(Tabla1[[#This Row],[Mov]]="VNT",Tabla1[[#This Row],[Sale]]-Tabla1[[#This Row],[Cost]],-Tabla1[[#This Row],[Cost]]*Tabla1[[#This Row],[Cant]])</f>
        <v>7000</v>
      </c>
      <c r="P8208" s="8">
        <f>IF(Tabla1[[#This Row],[Mov]]="VNT",-Tabla1[[#This Row],[Cant]],Tabla1[[#This Row],[Cant]])</f>
        <v>-1</v>
      </c>
      <c r="Q8208" s="8">
        <f>DAY(Tabla1[[#This Row],[Date]])</f>
        <v>20</v>
      </c>
      <c r="R8208" s="8">
        <f>MONTH(Tabla1[[#This Row],[Date]])</f>
        <v>3</v>
      </c>
      <c r="S8208" s="8">
        <f>YEAR(Tabla1[[#This Row],[Date]])</f>
        <v>2023</v>
      </c>
    </row>
    <row r="8209" spans="1:19" x14ac:dyDescent="0.2">
      <c r="A8209">
        <v>8176</v>
      </c>
      <c r="B8209" s="1">
        <v>45005</v>
      </c>
      <c r="C8209" t="s">
        <v>260</v>
      </c>
      <c r="D8209" t="s">
        <v>332</v>
      </c>
      <c r="E8209">
        <v>1</v>
      </c>
      <c r="F8209" t="s">
        <v>458</v>
      </c>
      <c r="G8209" t="s">
        <v>284</v>
      </c>
      <c r="H8209" t="s">
        <v>2840</v>
      </c>
      <c r="M8209" s="2">
        <v>1500</v>
      </c>
      <c r="N8209" s="2">
        <v>5000</v>
      </c>
      <c r="O8209" s="2">
        <f>IF(Tabla1[[#This Row],[Mov]]="VNT",Tabla1[[#This Row],[Sale]]-Tabla1[[#This Row],[Cost]],-Tabla1[[#This Row],[Cost]]*Tabla1[[#This Row],[Cant]])</f>
        <v>3500</v>
      </c>
      <c r="P8209" s="8">
        <f>IF(Tabla1[[#This Row],[Mov]]="VNT",-Tabla1[[#This Row],[Cant]],Tabla1[[#This Row],[Cant]])</f>
        <v>-1</v>
      </c>
      <c r="Q8209" s="8">
        <f>DAY(Tabla1[[#This Row],[Date]])</f>
        <v>20</v>
      </c>
      <c r="R8209" s="8">
        <f>MONTH(Tabla1[[#This Row],[Date]])</f>
        <v>3</v>
      </c>
      <c r="S8209" s="8">
        <f>YEAR(Tabla1[[#This Row],[Date]])</f>
        <v>2023</v>
      </c>
    </row>
    <row r="8210" spans="1:19" x14ac:dyDescent="0.2">
      <c r="A8210">
        <v>8177</v>
      </c>
      <c r="B8210" s="1">
        <v>45005</v>
      </c>
      <c r="C8210" t="s">
        <v>260</v>
      </c>
      <c r="D8210" t="s">
        <v>332</v>
      </c>
      <c r="E8210">
        <v>1</v>
      </c>
      <c r="F8210" t="s">
        <v>15</v>
      </c>
      <c r="G8210" t="s">
        <v>266</v>
      </c>
      <c r="H8210" t="s">
        <v>162</v>
      </c>
      <c r="M8210" s="2">
        <v>2500</v>
      </c>
      <c r="N8210" s="2">
        <v>10000</v>
      </c>
      <c r="O8210" s="2">
        <f>IF(Tabla1[[#This Row],[Mov]]="VNT",Tabla1[[#This Row],[Sale]]-Tabla1[[#This Row],[Cost]],-Tabla1[[#This Row],[Cost]]*Tabla1[[#This Row],[Cant]])</f>
        <v>7500</v>
      </c>
      <c r="P8210" s="8">
        <f>IF(Tabla1[[#This Row],[Mov]]="VNT",-Tabla1[[#This Row],[Cant]],Tabla1[[#This Row],[Cant]])</f>
        <v>-1</v>
      </c>
      <c r="Q8210" s="8">
        <f>DAY(Tabla1[[#This Row],[Date]])</f>
        <v>20</v>
      </c>
      <c r="R8210" s="8">
        <f>MONTH(Tabla1[[#This Row],[Date]])</f>
        <v>3</v>
      </c>
      <c r="S8210" s="8">
        <f>YEAR(Tabla1[[#This Row],[Date]])</f>
        <v>2023</v>
      </c>
    </row>
    <row r="8211" spans="1:19" x14ac:dyDescent="0.2">
      <c r="A8211">
        <v>8178</v>
      </c>
      <c r="B8211" s="1">
        <v>45005</v>
      </c>
      <c r="C8211" t="s">
        <v>260</v>
      </c>
      <c r="D8211" t="s">
        <v>332</v>
      </c>
      <c r="E8211">
        <v>1</v>
      </c>
      <c r="F8211" t="s">
        <v>458</v>
      </c>
      <c r="G8211" t="s">
        <v>266</v>
      </c>
      <c r="H8211" t="s">
        <v>2841</v>
      </c>
      <c r="M8211" s="2">
        <v>0</v>
      </c>
      <c r="N8211" s="2">
        <v>5000</v>
      </c>
      <c r="O8211" s="2">
        <f>IF(Tabla1[[#This Row],[Mov]]="VNT",Tabla1[[#This Row],[Sale]]-Tabla1[[#This Row],[Cost]],-Tabla1[[#This Row],[Cost]]*Tabla1[[#This Row],[Cant]])</f>
        <v>5000</v>
      </c>
      <c r="P8211" s="8">
        <f>IF(Tabla1[[#This Row],[Mov]]="VNT",-Tabla1[[#This Row],[Cant]],Tabla1[[#This Row],[Cant]])</f>
        <v>-1</v>
      </c>
      <c r="Q8211" s="8">
        <f>DAY(Tabla1[[#This Row],[Date]])</f>
        <v>20</v>
      </c>
      <c r="R8211" s="8">
        <f>MONTH(Tabla1[[#This Row],[Date]])</f>
        <v>3</v>
      </c>
      <c r="S8211" s="8">
        <f>YEAR(Tabla1[[#This Row],[Date]])</f>
        <v>2023</v>
      </c>
    </row>
    <row r="8212" spans="1:19" x14ac:dyDescent="0.2">
      <c r="A8212">
        <v>8179</v>
      </c>
      <c r="B8212" s="1">
        <v>45005</v>
      </c>
      <c r="C8212" t="s">
        <v>260</v>
      </c>
      <c r="D8212" t="s">
        <v>332</v>
      </c>
      <c r="E8212">
        <v>1</v>
      </c>
      <c r="F8212" t="s">
        <v>1958</v>
      </c>
      <c r="G8212" t="s">
        <v>273</v>
      </c>
      <c r="H8212" t="s">
        <v>552</v>
      </c>
      <c r="L8212" t="s">
        <v>247</v>
      </c>
      <c r="M8212" s="2">
        <v>8000</v>
      </c>
      <c r="N8212" s="2">
        <v>15000</v>
      </c>
      <c r="O8212" s="2">
        <f>IF(Tabla1[[#This Row],[Mov]]="VNT",Tabla1[[#This Row],[Sale]]-Tabla1[[#This Row],[Cost]],-Tabla1[[#This Row],[Cost]]*Tabla1[[#This Row],[Cant]])</f>
        <v>7000</v>
      </c>
      <c r="P8212" s="8">
        <f>IF(Tabla1[[#This Row],[Mov]]="VNT",-Tabla1[[#This Row],[Cant]],Tabla1[[#This Row],[Cant]])</f>
        <v>-1</v>
      </c>
      <c r="Q8212" s="8">
        <f>DAY(Tabla1[[#This Row],[Date]])</f>
        <v>20</v>
      </c>
      <c r="R8212" s="8">
        <f>MONTH(Tabla1[[#This Row],[Date]])</f>
        <v>3</v>
      </c>
      <c r="S8212" s="8">
        <f>YEAR(Tabla1[[#This Row],[Date]])</f>
        <v>2023</v>
      </c>
    </row>
    <row r="8213" spans="1:19" x14ac:dyDescent="0.2">
      <c r="A8213">
        <v>8180</v>
      </c>
      <c r="B8213" s="1">
        <v>45005</v>
      </c>
      <c r="C8213" t="s">
        <v>260</v>
      </c>
      <c r="D8213" t="s">
        <v>332</v>
      </c>
      <c r="E8213">
        <v>1</v>
      </c>
      <c r="F8213" t="s">
        <v>116</v>
      </c>
      <c r="G8213" t="s">
        <v>347</v>
      </c>
      <c r="H8213" t="s">
        <v>518</v>
      </c>
      <c r="M8213" s="2">
        <v>3270</v>
      </c>
      <c r="N8213" s="2">
        <v>3500</v>
      </c>
      <c r="O8213" s="2">
        <f>IF(Tabla1[[#This Row],[Mov]]="VNT",Tabla1[[#This Row],[Sale]]-Tabla1[[#This Row],[Cost]],-Tabla1[[#This Row],[Cost]]*Tabla1[[#This Row],[Cant]])</f>
        <v>230</v>
      </c>
      <c r="P8213" s="8">
        <f>IF(Tabla1[[#This Row],[Mov]]="VNT",-Tabla1[[#This Row],[Cant]],Tabla1[[#This Row],[Cant]])</f>
        <v>-1</v>
      </c>
      <c r="Q8213" s="8">
        <f>DAY(Tabla1[[#This Row],[Date]])</f>
        <v>20</v>
      </c>
      <c r="R8213" s="8">
        <f>MONTH(Tabla1[[#This Row],[Date]])</f>
        <v>3</v>
      </c>
      <c r="S8213" s="8">
        <f>YEAR(Tabla1[[#This Row],[Date]])</f>
        <v>2023</v>
      </c>
    </row>
    <row r="8214" spans="1:19" x14ac:dyDescent="0.2">
      <c r="A8214">
        <v>8181</v>
      </c>
      <c r="B8214" s="1">
        <v>45005</v>
      </c>
      <c r="C8214" t="s">
        <v>260</v>
      </c>
      <c r="D8214" t="s">
        <v>332</v>
      </c>
      <c r="E8214">
        <v>1</v>
      </c>
      <c r="F8214" t="s">
        <v>455</v>
      </c>
      <c r="G8214" t="s">
        <v>347</v>
      </c>
      <c r="H8214" t="s">
        <v>456</v>
      </c>
      <c r="L8214" t="s">
        <v>247</v>
      </c>
      <c r="M8214" s="2">
        <v>800</v>
      </c>
      <c r="N8214" s="2">
        <v>5000</v>
      </c>
      <c r="O8214" s="2">
        <f>IF(Tabla1[[#This Row],[Mov]]="VNT",Tabla1[[#This Row],[Sale]]-Tabla1[[#This Row],[Cost]],-Tabla1[[#This Row],[Cost]]*Tabla1[[#This Row],[Cant]])</f>
        <v>4200</v>
      </c>
      <c r="P8214" s="8">
        <f>IF(Tabla1[[#This Row],[Mov]]="VNT",-Tabla1[[#This Row],[Cant]],Tabla1[[#This Row],[Cant]])</f>
        <v>-1</v>
      </c>
      <c r="Q8214" s="8">
        <f>DAY(Tabla1[[#This Row],[Date]])</f>
        <v>20</v>
      </c>
      <c r="R8214" s="8">
        <f>MONTH(Tabla1[[#This Row],[Date]])</f>
        <v>3</v>
      </c>
      <c r="S8214" s="8">
        <f>YEAR(Tabla1[[#This Row],[Date]])</f>
        <v>2023</v>
      </c>
    </row>
    <row r="8215" spans="1:19" x14ac:dyDescent="0.2">
      <c r="A8215">
        <v>8182</v>
      </c>
      <c r="B8215" s="1">
        <v>45005</v>
      </c>
      <c r="C8215" t="s">
        <v>260</v>
      </c>
      <c r="D8215" t="s">
        <v>332</v>
      </c>
      <c r="E8215">
        <v>1</v>
      </c>
      <c r="F8215" t="s">
        <v>476</v>
      </c>
      <c r="G8215" t="s">
        <v>266</v>
      </c>
      <c r="H8215" t="s">
        <v>2704</v>
      </c>
      <c r="J8215" t="s">
        <v>2842</v>
      </c>
      <c r="L8215" t="s">
        <v>247</v>
      </c>
      <c r="M8215" s="2">
        <v>1800</v>
      </c>
      <c r="N8215" s="2">
        <v>5000</v>
      </c>
      <c r="O8215" s="2">
        <f>IF(Tabla1[[#This Row],[Mov]]="VNT",Tabla1[[#This Row],[Sale]]-Tabla1[[#This Row],[Cost]],-Tabla1[[#This Row],[Cost]]*Tabla1[[#This Row],[Cant]])</f>
        <v>3200</v>
      </c>
      <c r="P8215" s="8">
        <f>IF(Tabla1[[#This Row],[Mov]]="VNT",-Tabla1[[#This Row],[Cant]],Tabla1[[#This Row],[Cant]])</f>
        <v>-1</v>
      </c>
      <c r="Q8215" s="8">
        <f>DAY(Tabla1[[#This Row],[Date]])</f>
        <v>20</v>
      </c>
      <c r="R8215" s="8">
        <f>MONTH(Tabla1[[#This Row],[Date]])</f>
        <v>3</v>
      </c>
      <c r="S8215" s="8">
        <f>YEAR(Tabla1[[#This Row],[Date]])</f>
        <v>2023</v>
      </c>
    </row>
    <row r="8216" spans="1:19" x14ac:dyDescent="0.2">
      <c r="A8216">
        <v>8183</v>
      </c>
      <c r="B8216" s="1">
        <v>45005</v>
      </c>
      <c r="C8216" t="s">
        <v>260</v>
      </c>
      <c r="D8216" t="s">
        <v>332</v>
      </c>
      <c r="E8216">
        <v>1</v>
      </c>
      <c r="F8216" t="s">
        <v>225</v>
      </c>
      <c r="G8216" t="s">
        <v>272</v>
      </c>
      <c r="H8216" t="s">
        <v>252</v>
      </c>
      <c r="L8216" t="s">
        <v>247</v>
      </c>
      <c r="M8216" s="2">
        <v>1100</v>
      </c>
      <c r="N8216" s="2">
        <v>10000</v>
      </c>
      <c r="O8216" s="2">
        <f>IF(Tabla1[[#This Row],[Mov]]="VNT",Tabla1[[#This Row],[Sale]]-Tabla1[[#This Row],[Cost]],-Tabla1[[#This Row],[Cost]]*Tabla1[[#This Row],[Cant]])</f>
        <v>8900</v>
      </c>
      <c r="P8216" s="8">
        <f>IF(Tabla1[[#This Row],[Mov]]="VNT",-Tabla1[[#This Row],[Cant]],Tabla1[[#This Row],[Cant]])</f>
        <v>-1</v>
      </c>
      <c r="Q8216" s="8">
        <f>DAY(Tabla1[[#This Row],[Date]])</f>
        <v>20</v>
      </c>
      <c r="R8216" s="8">
        <f>MONTH(Tabla1[[#This Row],[Date]])</f>
        <v>3</v>
      </c>
      <c r="S8216" s="8">
        <f>YEAR(Tabla1[[#This Row],[Date]])</f>
        <v>2023</v>
      </c>
    </row>
    <row r="8217" spans="1:19" x14ac:dyDescent="0.2">
      <c r="A8217">
        <v>8184</v>
      </c>
      <c r="B8217" s="1">
        <v>45005</v>
      </c>
      <c r="C8217" t="s">
        <v>260</v>
      </c>
      <c r="D8217" t="s">
        <v>332</v>
      </c>
      <c r="E8217">
        <v>1</v>
      </c>
      <c r="F8217" t="s">
        <v>458</v>
      </c>
      <c r="G8217" t="s">
        <v>272</v>
      </c>
      <c r="H8217" t="s">
        <v>1060</v>
      </c>
      <c r="M8217" s="2">
        <v>0</v>
      </c>
      <c r="N8217" s="2">
        <v>20000</v>
      </c>
      <c r="O8217" s="2">
        <f>IF(Tabla1[[#This Row],[Mov]]="VNT",Tabla1[[#This Row],[Sale]]-Tabla1[[#This Row],[Cost]],-Tabla1[[#This Row],[Cost]]*Tabla1[[#This Row],[Cant]])</f>
        <v>20000</v>
      </c>
      <c r="P8217" s="8">
        <f>IF(Tabla1[[#This Row],[Mov]]="VNT",-Tabla1[[#This Row],[Cant]],Tabla1[[#This Row],[Cant]])</f>
        <v>-1</v>
      </c>
      <c r="Q8217" s="8">
        <f>DAY(Tabla1[[#This Row],[Date]])</f>
        <v>20</v>
      </c>
      <c r="R8217" s="8">
        <f>MONTH(Tabla1[[#This Row],[Date]])</f>
        <v>3</v>
      </c>
      <c r="S8217" s="8">
        <f>YEAR(Tabla1[[#This Row],[Date]])</f>
        <v>2023</v>
      </c>
    </row>
    <row r="8218" spans="1:19" x14ac:dyDescent="0.2">
      <c r="A8218">
        <v>8185</v>
      </c>
      <c r="B8218" s="1">
        <v>45005</v>
      </c>
      <c r="C8218" t="s">
        <v>260</v>
      </c>
      <c r="D8218" t="s">
        <v>332</v>
      </c>
      <c r="E8218">
        <v>1</v>
      </c>
      <c r="F8218" t="s">
        <v>214</v>
      </c>
      <c r="G8218" t="s">
        <v>794</v>
      </c>
      <c r="H8218" t="s">
        <v>215</v>
      </c>
      <c r="M8218" s="2">
        <v>13000</v>
      </c>
      <c r="N8218" s="2">
        <v>29000</v>
      </c>
      <c r="O8218" s="2">
        <f>IF(Tabla1[[#This Row],[Mov]]="VNT",Tabla1[[#This Row],[Sale]]-Tabla1[[#This Row],[Cost]],-Tabla1[[#This Row],[Cost]]*Tabla1[[#This Row],[Cant]])</f>
        <v>16000</v>
      </c>
      <c r="P8218" s="8">
        <f>IF(Tabla1[[#This Row],[Mov]]="VNT",-Tabla1[[#This Row],[Cant]],Tabla1[[#This Row],[Cant]])</f>
        <v>-1</v>
      </c>
      <c r="Q8218" s="8">
        <f>DAY(Tabla1[[#This Row],[Date]])</f>
        <v>20</v>
      </c>
      <c r="R8218" s="8">
        <f>MONTH(Tabla1[[#This Row],[Date]])</f>
        <v>3</v>
      </c>
      <c r="S8218" s="8">
        <f>YEAR(Tabla1[[#This Row],[Date]])</f>
        <v>2023</v>
      </c>
    </row>
    <row r="8219" spans="1:19" x14ac:dyDescent="0.2">
      <c r="A8219">
        <v>8186</v>
      </c>
      <c r="B8219" s="1">
        <v>45005</v>
      </c>
      <c r="C8219" t="s">
        <v>260</v>
      </c>
      <c r="D8219" t="s">
        <v>2843</v>
      </c>
      <c r="E8219">
        <v>1</v>
      </c>
      <c r="F8219" t="s">
        <v>458</v>
      </c>
      <c r="G8219" t="s">
        <v>272</v>
      </c>
      <c r="H8219" t="s">
        <v>2844</v>
      </c>
      <c r="M8219" s="2">
        <v>0</v>
      </c>
      <c r="N8219" s="2">
        <v>6000</v>
      </c>
      <c r="O8219" s="2">
        <f>IF(Tabla1[[#This Row],[Mov]]="VNT",Tabla1[[#This Row],[Sale]]-Tabla1[[#This Row],[Cost]],-Tabla1[[#This Row],[Cost]]*Tabla1[[#This Row],[Cant]])</f>
        <v>6000</v>
      </c>
      <c r="P8219" s="8">
        <f>IF(Tabla1[[#This Row],[Mov]]="VNT",-Tabla1[[#This Row],[Cant]],Tabla1[[#This Row],[Cant]])</f>
        <v>-1</v>
      </c>
      <c r="Q8219" s="8">
        <f>DAY(Tabla1[[#This Row],[Date]])</f>
        <v>20</v>
      </c>
      <c r="R8219" s="8">
        <f>MONTH(Tabla1[[#This Row],[Date]])</f>
        <v>3</v>
      </c>
      <c r="S8219" s="8">
        <f>YEAR(Tabla1[[#This Row],[Date]])</f>
        <v>2023</v>
      </c>
    </row>
    <row r="8220" spans="1:19" x14ac:dyDescent="0.2">
      <c r="A8220">
        <v>8187</v>
      </c>
      <c r="B8220" s="1">
        <v>45005</v>
      </c>
      <c r="C8220" t="s">
        <v>260</v>
      </c>
      <c r="D8220" t="s">
        <v>2843</v>
      </c>
      <c r="E8220">
        <v>1</v>
      </c>
      <c r="F8220" t="s">
        <v>365</v>
      </c>
      <c r="G8220" t="s">
        <v>366</v>
      </c>
      <c r="H8220" t="s">
        <v>371</v>
      </c>
      <c r="M8220" s="2">
        <v>10000</v>
      </c>
      <c r="N8220" s="2">
        <v>19000</v>
      </c>
      <c r="O8220" s="2">
        <f>IF(Tabla1[[#This Row],[Mov]]="VNT",Tabla1[[#This Row],[Sale]]-Tabla1[[#This Row],[Cost]],-Tabla1[[#This Row],[Cost]]*Tabla1[[#This Row],[Cant]])</f>
        <v>9000</v>
      </c>
      <c r="P8220" s="8">
        <f>IF(Tabla1[[#This Row],[Mov]]="VNT",-Tabla1[[#This Row],[Cant]],Tabla1[[#This Row],[Cant]])</f>
        <v>-1</v>
      </c>
      <c r="Q8220" s="8">
        <f>DAY(Tabla1[[#This Row],[Date]])</f>
        <v>20</v>
      </c>
      <c r="R8220" s="8">
        <f>MONTH(Tabla1[[#This Row],[Date]])</f>
        <v>3</v>
      </c>
      <c r="S8220" s="8">
        <f>YEAR(Tabla1[[#This Row],[Date]])</f>
        <v>2023</v>
      </c>
    </row>
    <row r="8221" spans="1:19" x14ac:dyDescent="0.2">
      <c r="A8221">
        <v>8188</v>
      </c>
      <c r="B8221" s="1">
        <v>45005</v>
      </c>
      <c r="C8221" t="s">
        <v>260</v>
      </c>
      <c r="D8221" t="s">
        <v>332</v>
      </c>
      <c r="E8221">
        <v>1</v>
      </c>
      <c r="F8221" t="s">
        <v>116</v>
      </c>
      <c r="G8221" t="s">
        <v>347</v>
      </c>
      <c r="H8221" t="s">
        <v>518</v>
      </c>
      <c r="M8221" s="2">
        <v>3270</v>
      </c>
      <c r="N8221" s="2">
        <v>3500</v>
      </c>
      <c r="O8221" s="2">
        <f>IF(Tabla1[[#This Row],[Mov]]="VNT",Tabla1[[#This Row],[Sale]]-Tabla1[[#This Row],[Cost]],-Tabla1[[#This Row],[Cost]]*Tabla1[[#This Row],[Cant]])</f>
        <v>230</v>
      </c>
      <c r="P8221" s="8">
        <f>IF(Tabla1[[#This Row],[Mov]]="VNT",-Tabla1[[#This Row],[Cant]],Tabla1[[#This Row],[Cant]])</f>
        <v>-1</v>
      </c>
      <c r="Q8221" s="8">
        <f>DAY(Tabla1[[#This Row],[Date]])</f>
        <v>20</v>
      </c>
      <c r="R8221" s="8">
        <f>MONTH(Tabla1[[#This Row],[Date]])</f>
        <v>3</v>
      </c>
      <c r="S8221" s="8">
        <f>YEAR(Tabla1[[#This Row],[Date]])</f>
        <v>2023</v>
      </c>
    </row>
    <row r="8222" spans="1:19" x14ac:dyDescent="0.2">
      <c r="A8222">
        <v>8189</v>
      </c>
      <c r="B8222" s="1">
        <v>45005</v>
      </c>
      <c r="C8222" t="s">
        <v>260</v>
      </c>
      <c r="D8222" t="s">
        <v>332</v>
      </c>
      <c r="E8222">
        <v>1</v>
      </c>
      <c r="F8222" t="s">
        <v>116</v>
      </c>
      <c r="G8222" t="s">
        <v>347</v>
      </c>
      <c r="H8222" t="s">
        <v>518</v>
      </c>
      <c r="M8222" s="2">
        <v>6074</v>
      </c>
      <c r="N8222" s="2">
        <v>6500</v>
      </c>
      <c r="O8222" s="2">
        <f>IF(Tabla1[[#This Row],[Mov]]="VNT",Tabla1[[#This Row],[Sale]]-Tabla1[[#This Row],[Cost]],-Tabla1[[#This Row],[Cost]]*Tabla1[[#This Row],[Cant]])</f>
        <v>426</v>
      </c>
      <c r="P8222" s="8">
        <f>IF(Tabla1[[#This Row],[Mov]]="VNT",-Tabla1[[#This Row],[Cant]],Tabla1[[#This Row],[Cant]])</f>
        <v>-1</v>
      </c>
      <c r="Q8222" s="8">
        <f>DAY(Tabla1[[#This Row],[Date]])</f>
        <v>20</v>
      </c>
      <c r="R8222" s="8">
        <f>MONTH(Tabla1[[#This Row],[Date]])</f>
        <v>3</v>
      </c>
      <c r="S8222" s="8">
        <f>YEAR(Tabla1[[#This Row],[Date]])</f>
        <v>2023</v>
      </c>
    </row>
    <row r="8223" spans="1:19" x14ac:dyDescent="0.2">
      <c r="A8223">
        <v>8190</v>
      </c>
      <c r="B8223" s="1">
        <v>45005</v>
      </c>
      <c r="C8223" t="s">
        <v>260</v>
      </c>
      <c r="D8223" t="s">
        <v>332</v>
      </c>
      <c r="E8223">
        <v>1</v>
      </c>
      <c r="F8223" t="s">
        <v>458</v>
      </c>
      <c r="G8223" t="s">
        <v>349</v>
      </c>
      <c r="H8223" t="s">
        <v>515</v>
      </c>
      <c r="L8223" t="s">
        <v>992</v>
      </c>
      <c r="M8223" s="2">
        <v>0</v>
      </c>
      <c r="N8223" s="2">
        <v>6000</v>
      </c>
      <c r="O8223" s="2">
        <f>IF(Tabla1[[#This Row],[Mov]]="VNT",Tabla1[[#This Row],[Sale]]-Tabla1[[#This Row],[Cost]],-Tabla1[[#This Row],[Cost]]*Tabla1[[#This Row],[Cant]])</f>
        <v>6000</v>
      </c>
      <c r="P8223" s="8">
        <f>IF(Tabla1[[#This Row],[Mov]]="VNT",-Tabla1[[#This Row],[Cant]],Tabla1[[#This Row],[Cant]])</f>
        <v>-1</v>
      </c>
      <c r="Q8223" s="8">
        <f>DAY(Tabla1[[#This Row],[Date]])</f>
        <v>20</v>
      </c>
      <c r="R8223" s="8">
        <f>MONTH(Tabla1[[#This Row],[Date]])</f>
        <v>3</v>
      </c>
      <c r="S8223" s="8">
        <f>YEAR(Tabla1[[#This Row],[Date]])</f>
        <v>2023</v>
      </c>
    </row>
    <row r="8224" spans="1:19" x14ac:dyDescent="0.2">
      <c r="A8224">
        <v>8191</v>
      </c>
      <c r="B8224" s="1">
        <v>45005</v>
      </c>
      <c r="C8224" t="s">
        <v>260</v>
      </c>
      <c r="D8224" t="s">
        <v>332</v>
      </c>
      <c r="E8224">
        <v>1</v>
      </c>
      <c r="F8224" t="s">
        <v>458</v>
      </c>
      <c r="G8224" t="s">
        <v>272</v>
      </c>
      <c r="H8224" t="s">
        <v>2847</v>
      </c>
      <c r="M8224" s="2">
        <v>0</v>
      </c>
      <c r="N8224" s="2">
        <v>12000</v>
      </c>
      <c r="O8224" s="2">
        <f>IF(Tabla1[[#This Row],[Mov]]="VNT",Tabla1[[#This Row],[Sale]]-Tabla1[[#This Row],[Cost]],-Tabla1[[#This Row],[Cost]]*Tabla1[[#This Row],[Cant]])</f>
        <v>12000</v>
      </c>
      <c r="P8224" s="8">
        <f>IF(Tabla1[[#This Row],[Mov]]="VNT",-Tabla1[[#This Row],[Cant]],Tabla1[[#This Row],[Cant]])</f>
        <v>-1</v>
      </c>
      <c r="Q8224" s="8">
        <f>DAY(Tabla1[[#This Row],[Date]])</f>
        <v>20</v>
      </c>
      <c r="R8224" s="8">
        <f>MONTH(Tabla1[[#This Row],[Date]])</f>
        <v>3</v>
      </c>
      <c r="S8224" s="8">
        <f>YEAR(Tabla1[[#This Row],[Date]])</f>
        <v>2023</v>
      </c>
    </row>
    <row r="8225" spans="1:19" x14ac:dyDescent="0.2">
      <c r="A8225">
        <v>8192</v>
      </c>
      <c r="B8225" s="1">
        <v>45005</v>
      </c>
      <c r="C8225" t="s">
        <v>260</v>
      </c>
      <c r="D8225" t="s">
        <v>332</v>
      </c>
      <c r="E8225">
        <v>1</v>
      </c>
      <c r="F8225" t="s">
        <v>224</v>
      </c>
      <c r="G8225" t="s">
        <v>272</v>
      </c>
      <c r="H8225" t="s">
        <v>1649</v>
      </c>
      <c r="J8225" t="s">
        <v>928</v>
      </c>
      <c r="M8225" s="2">
        <v>8500</v>
      </c>
      <c r="N8225" s="2">
        <v>20000</v>
      </c>
      <c r="O8225" s="2">
        <f>IF(Tabla1[[#This Row],[Mov]]="VNT",Tabla1[[#This Row],[Sale]]-Tabla1[[#This Row],[Cost]],-Tabla1[[#This Row],[Cost]]*Tabla1[[#This Row],[Cant]])</f>
        <v>11500</v>
      </c>
      <c r="P8225" s="8">
        <f>IF(Tabla1[[#This Row],[Mov]]="VNT",-Tabla1[[#This Row],[Cant]],Tabla1[[#This Row],[Cant]])</f>
        <v>-1</v>
      </c>
      <c r="Q8225" s="8">
        <f>DAY(Tabla1[[#This Row],[Date]])</f>
        <v>20</v>
      </c>
      <c r="R8225" s="8">
        <f>MONTH(Tabla1[[#This Row],[Date]])</f>
        <v>3</v>
      </c>
      <c r="S8225" s="8">
        <f>YEAR(Tabla1[[#This Row],[Date]])</f>
        <v>2023</v>
      </c>
    </row>
    <row r="8226" spans="1:19" x14ac:dyDescent="0.2">
      <c r="A8226">
        <v>8193</v>
      </c>
      <c r="B8226" s="1">
        <v>45005</v>
      </c>
      <c r="C8226" t="s">
        <v>260</v>
      </c>
      <c r="D8226" t="s">
        <v>332</v>
      </c>
      <c r="E8226">
        <v>1</v>
      </c>
      <c r="F8226" t="s">
        <v>532</v>
      </c>
      <c r="G8226" t="s">
        <v>273</v>
      </c>
      <c r="H8226" t="s">
        <v>552</v>
      </c>
      <c r="M8226" s="2">
        <v>18000</v>
      </c>
      <c r="N8226" s="2">
        <v>35000</v>
      </c>
      <c r="O8226" s="2">
        <f>IF(Tabla1[[#This Row],[Mov]]="VNT",Tabla1[[#This Row],[Sale]]-Tabla1[[#This Row],[Cost]],-Tabla1[[#This Row],[Cost]]*Tabla1[[#This Row],[Cant]])</f>
        <v>17000</v>
      </c>
      <c r="P8226" s="8">
        <f>IF(Tabla1[[#This Row],[Mov]]="VNT",-Tabla1[[#This Row],[Cant]],Tabla1[[#This Row],[Cant]])</f>
        <v>-1</v>
      </c>
      <c r="Q8226" s="8">
        <f>DAY(Tabla1[[#This Row],[Date]])</f>
        <v>20</v>
      </c>
      <c r="R8226" s="8">
        <f>MONTH(Tabla1[[#This Row],[Date]])</f>
        <v>3</v>
      </c>
      <c r="S8226" s="8">
        <f>YEAR(Tabla1[[#This Row],[Date]])</f>
        <v>2023</v>
      </c>
    </row>
    <row r="8227" spans="1:19" x14ac:dyDescent="0.2">
      <c r="A8227">
        <v>8194</v>
      </c>
      <c r="B8227" s="1">
        <v>45005</v>
      </c>
      <c r="C8227" t="s">
        <v>260</v>
      </c>
      <c r="D8227" t="s">
        <v>332</v>
      </c>
      <c r="E8227">
        <v>1</v>
      </c>
      <c r="F8227" t="s">
        <v>1958</v>
      </c>
      <c r="G8227" t="s">
        <v>273</v>
      </c>
      <c r="H8227" t="s">
        <v>552</v>
      </c>
      <c r="M8227" s="2">
        <v>8000</v>
      </c>
      <c r="N8227" s="2">
        <v>15000</v>
      </c>
      <c r="O8227" s="2">
        <f>IF(Tabla1[[#This Row],[Mov]]="VNT",Tabla1[[#This Row],[Sale]]-Tabla1[[#This Row],[Cost]],-Tabla1[[#This Row],[Cost]]*Tabla1[[#This Row],[Cant]])</f>
        <v>7000</v>
      </c>
      <c r="P8227" s="8">
        <f>IF(Tabla1[[#This Row],[Mov]]="VNT",-Tabla1[[#This Row],[Cant]],Tabla1[[#This Row],[Cant]])</f>
        <v>-1</v>
      </c>
      <c r="Q8227" s="8">
        <f>DAY(Tabla1[[#This Row],[Date]])</f>
        <v>20</v>
      </c>
      <c r="R8227" s="8">
        <f>MONTH(Tabla1[[#This Row],[Date]])</f>
        <v>3</v>
      </c>
      <c r="S8227" s="8">
        <f>YEAR(Tabla1[[#This Row],[Date]])</f>
        <v>2023</v>
      </c>
    </row>
    <row r="8228" spans="1:19" x14ac:dyDescent="0.2">
      <c r="A8228">
        <v>8195</v>
      </c>
      <c r="B8228" s="1">
        <v>45005</v>
      </c>
      <c r="C8228" t="s">
        <v>260</v>
      </c>
      <c r="D8228" t="s">
        <v>332</v>
      </c>
      <c r="E8228">
        <v>1</v>
      </c>
      <c r="F8228" t="s">
        <v>26</v>
      </c>
      <c r="G8228" t="s">
        <v>264</v>
      </c>
      <c r="H8228" t="s">
        <v>16</v>
      </c>
      <c r="M8228" s="2">
        <v>8000</v>
      </c>
      <c r="N8228" s="2">
        <v>20000</v>
      </c>
      <c r="O8228" s="2">
        <f>IF(Tabla1[[#This Row],[Mov]]="VNT",Tabla1[[#This Row],[Sale]]-Tabla1[[#This Row],[Cost]],-Tabla1[[#This Row],[Cost]]*Tabla1[[#This Row],[Cant]])</f>
        <v>12000</v>
      </c>
      <c r="P8228" s="8">
        <f>IF(Tabla1[[#This Row],[Mov]]="VNT",-Tabla1[[#This Row],[Cant]],Tabla1[[#This Row],[Cant]])</f>
        <v>-1</v>
      </c>
      <c r="Q8228" s="8">
        <f>DAY(Tabla1[[#This Row],[Date]])</f>
        <v>20</v>
      </c>
      <c r="R8228" s="8">
        <f>MONTH(Tabla1[[#This Row],[Date]])</f>
        <v>3</v>
      </c>
      <c r="S8228" s="8">
        <f>YEAR(Tabla1[[#This Row],[Date]])</f>
        <v>2023</v>
      </c>
    </row>
    <row r="8229" spans="1:19" x14ac:dyDescent="0.2">
      <c r="A8229">
        <v>8196</v>
      </c>
      <c r="B8229" s="1">
        <v>45005</v>
      </c>
      <c r="C8229" t="s">
        <v>260</v>
      </c>
      <c r="D8229" t="s">
        <v>332</v>
      </c>
      <c r="E8229">
        <v>1</v>
      </c>
      <c r="F8229" t="s">
        <v>458</v>
      </c>
      <c r="G8229" t="s">
        <v>284</v>
      </c>
      <c r="H8229" t="s">
        <v>2848</v>
      </c>
      <c r="M8229" s="2">
        <v>0</v>
      </c>
      <c r="N8229" s="2">
        <v>20000</v>
      </c>
      <c r="O8229" s="2">
        <f>IF(Tabla1[[#This Row],[Mov]]="VNT",Tabla1[[#This Row],[Sale]]-Tabla1[[#This Row],[Cost]],-Tabla1[[#This Row],[Cost]]*Tabla1[[#This Row],[Cant]])</f>
        <v>20000</v>
      </c>
      <c r="P8229" s="8">
        <f>IF(Tabla1[[#This Row],[Mov]]="VNT",-Tabla1[[#This Row],[Cant]],Tabla1[[#This Row],[Cant]])</f>
        <v>-1</v>
      </c>
      <c r="Q8229" s="8">
        <f>DAY(Tabla1[[#This Row],[Date]])</f>
        <v>20</v>
      </c>
      <c r="R8229" s="8">
        <f>MONTH(Tabla1[[#This Row],[Date]])</f>
        <v>3</v>
      </c>
      <c r="S8229" s="8">
        <f>YEAR(Tabla1[[#This Row],[Date]])</f>
        <v>2023</v>
      </c>
    </row>
    <row r="8230" spans="1:19" x14ac:dyDescent="0.2">
      <c r="A8230">
        <v>8197</v>
      </c>
      <c r="B8230" s="1">
        <v>45005</v>
      </c>
      <c r="C8230" t="s">
        <v>260</v>
      </c>
      <c r="D8230" t="s">
        <v>332</v>
      </c>
      <c r="E8230">
        <v>1</v>
      </c>
      <c r="F8230" t="s">
        <v>2849</v>
      </c>
      <c r="G8230" t="s">
        <v>998</v>
      </c>
      <c r="H8230" t="s">
        <v>20</v>
      </c>
      <c r="M8230" s="2">
        <v>11500</v>
      </c>
      <c r="N8230" s="2">
        <v>39000</v>
      </c>
      <c r="O8230" s="2">
        <f>IF(Tabla1[[#This Row],[Mov]]="VNT",Tabla1[[#This Row],[Sale]]-Tabla1[[#This Row],[Cost]],-Tabla1[[#This Row],[Cost]]*Tabla1[[#This Row],[Cant]])</f>
        <v>27500</v>
      </c>
      <c r="P8230" s="8">
        <f>IF(Tabla1[[#This Row],[Mov]]="VNT",-Tabla1[[#This Row],[Cant]],Tabla1[[#This Row],[Cant]])</f>
        <v>-1</v>
      </c>
      <c r="Q8230" s="8">
        <f>DAY(Tabla1[[#This Row],[Date]])</f>
        <v>20</v>
      </c>
      <c r="R8230" s="8">
        <f>MONTH(Tabla1[[#This Row],[Date]])</f>
        <v>3</v>
      </c>
      <c r="S8230" s="8">
        <f>YEAR(Tabla1[[#This Row],[Date]])</f>
        <v>2023</v>
      </c>
    </row>
    <row r="8231" spans="1:19" x14ac:dyDescent="0.2">
      <c r="A8231">
        <v>8198</v>
      </c>
      <c r="B8231" s="1">
        <v>45005</v>
      </c>
      <c r="C8231" t="s">
        <v>260</v>
      </c>
      <c r="D8231" t="s">
        <v>332</v>
      </c>
      <c r="E8231">
        <v>1</v>
      </c>
      <c r="F8231" t="s">
        <v>342</v>
      </c>
      <c r="G8231" t="s">
        <v>604</v>
      </c>
      <c r="H8231" t="s">
        <v>1740</v>
      </c>
      <c r="M8231" s="2">
        <v>900</v>
      </c>
      <c r="N8231" s="2">
        <v>10000</v>
      </c>
      <c r="O8231" s="2">
        <f>IF(Tabla1[[#This Row],[Mov]]="VNT",Tabla1[[#This Row],[Sale]]-Tabla1[[#This Row],[Cost]],-Tabla1[[#This Row],[Cost]]*Tabla1[[#This Row],[Cant]])</f>
        <v>9100</v>
      </c>
      <c r="P8231" s="8">
        <f>IF(Tabla1[[#This Row],[Mov]]="VNT",-Tabla1[[#This Row],[Cant]],Tabla1[[#This Row],[Cant]])</f>
        <v>-1</v>
      </c>
      <c r="Q8231" s="8">
        <f>DAY(Tabla1[[#This Row],[Date]])</f>
        <v>20</v>
      </c>
      <c r="R8231" s="8">
        <f>MONTH(Tabla1[[#This Row],[Date]])</f>
        <v>3</v>
      </c>
      <c r="S8231" s="8">
        <f>YEAR(Tabla1[[#This Row],[Date]])</f>
        <v>2023</v>
      </c>
    </row>
    <row r="8232" spans="1:19" x14ac:dyDescent="0.2">
      <c r="A8232">
        <v>8199</v>
      </c>
      <c r="B8232" s="1">
        <v>45005</v>
      </c>
      <c r="C8232" t="s">
        <v>260</v>
      </c>
      <c r="D8232" t="s">
        <v>332</v>
      </c>
      <c r="E8232">
        <v>1</v>
      </c>
      <c r="F8232" t="s">
        <v>891</v>
      </c>
      <c r="G8232" t="s">
        <v>604</v>
      </c>
      <c r="H8232" t="s">
        <v>1740</v>
      </c>
      <c r="M8232" s="2">
        <v>3500</v>
      </c>
      <c r="N8232" s="2">
        <v>10000</v>
      </c>
      <c r="O8232" s="2">
        <f>IF(Tabla1[[#This Row],[Mov]]="VNT",Tabla1[[#This Row],[Sale]]-Tabla1[[#This Row],[Cost]],-Tabla1[[#This Row],[Cost]]*Tabla1[[#This Row],[Cant]])</f>
        <v>6500</v>
      </c>
      <c r="P8232" s="8">
        <f>IF(Tabla1[[#This Row],[Mov]]="VNT",-Tabla1[[#This Row],[Cant]],Tabla1[[#This Row],[Cant]])</f>
        <v>-1</v>
      </c>
      <c r="Q8232" s="8">
        <f>DAY(Tabla1[[#This Row],[Date]])</f>
        <v>20</v>
      </c>
      <c r="R8232" s="8">
        <f>MONTH(Tabla1[[#This Row],[Date]])</f>
        <v>3</v>
      </c>
      <c r="S8232" s="8">
        <f>YEAR(Tabla1[[#This Row],[Date]])</f>
        <v>2023</v>
      </c>
    </row>
    <row r="8233" spans="1:19" x14ac:dyDescent="0.2">
      <c r="A8233">
        <v>8200</v>
      </c>
      <c r="B8233" s="1">
        <v>45005</v>
      </c>
      <c r="C8233" t="s">
        <v>260</v>
      </c>
      <c r="D8233" t="s">
        <v>332</v>
      </c>
      <c r="E8233">
        <v>1</v>
      </c>
      <c r="F8233" t="s">
        <v>15</v>
      </c>
      <c r="G8233" t="s">
        <v>333</v>
      </c>
      <c r="H8233" t="s">
        <v>1292</v>
      </c>
      <c r="M8233" s="2">
        <v>2000</v>
      </c>
      <c r="N8233" s="2">
        <v>10000</v>
      </c>
      <c r="O8233" s="2">
        <f>IF(Tabla1[[#This Row],[Mov]]="VNT",Tabla1[[#This Row],[Sale]]-Tabla1[[#This Row],[Cost]],-Tabla1[[#This Row],[Cost]]*Tabla1[[#This Row],[Cant]])</f>
        <v>8000</v>
      </c>
      <c r="P8233" s="8">
        <f>IF(Tabla1[[#This Row],[Mov]]="VNT",-Tabla1[[#This Row],[Cant]],Tabla1[[#This Row],[Cant]])</f>
        <v>-1</v>
      </c>
      <c r="Q8233" s="8">
        <f>DAY(Tabla1[[#This Row],[Date]])</f>
        <v>20</v>
      </c>
      <c r="R8233" s="8">
        <f>MONTH(Tabla1[[#This Row],[Date]])</f>
        <v>3</v>
      </c>
      <c r="S8233" s="8">
        <f>YEAR(Tabla1[[#This Row],[Date]])</f>
        <v>2023</v>
      </c>
    </row>
    <row r="8234" spans="1:19" x14ac:dyDescent="0.2">
      <c r="A8234">
        <v>8201</v>
      </c>
      <c r="B8234" s="1">
        <v>45005</v>
      </c>
      <c r="C8234" t="s">
        <v>260</v>
      </c>
      <c r="D8234" t="s">
        <v>332</v>
      </c>
      <c r="E8234">
        <v>1</v>
      </c>
      <c r="F8234" t="s">
        <v>116</v>
      </c>
      <c r="G8234" t="s">
        <v>347</v>
      </c>
      <c r="H8234" t="s">
        <v>518</v>
      </c>
      <c r="M8234" s="2">
        <v>6074</v>
      </c>
      <c r="N8234" s="2">
        <v>6500</v>
      </c>
      <c r="O8234" s="2">
        <f>IF(Tabla1[[#This Row],[Mov]]="VNT",Tabla1[[#This Row],[Sale]]-Tabla1[[#This Row],[Cost]],-Tabla1[[#This Row],[Cost]]*Tabla1[[#This Row],[Cant]])</f>
        <v>426</v>
      </c>
      <c r="P8234" s="8">
        <f>IF(Tabla1[[#This Row],[Mov]]="VNT",-Tabla1[[#This Row],[Cant]],Tabla1[[#This Row],[Cant]])</f>
        <v>-1</v>
      </c>
      <c r="Q8234" s="8">
        <f>DAY(Tabla1[[#This Row],[Date]])</f>
        <v>20</v>
      </c>
      <c r="R8234" s="8">
        <f>MONTH(Tabla1[[#This Row],[Date]])</f>
        <v>3</v>
      </c>
      <c r="S8234" s="8">
        <f>YEAR(Tabla1[[#This Row],[Date]])</f>
        <v>2023</v>
      </c>
    </row>
    <row r="8235" spans="1:19" x14ac:dyDescent="0.2">
      <c r="A8235">
        <v>8202</v>
      </c>
      <c r="B8235" s="1">
        <v>45005</v>
      </c>
      <c r="C8235" t="s">
        <v>260</v>
      </c>
      <c r="D8235" t="s">
        <v>332</v>
      </c>
      <c r="E8235">
        <v>1</v>
      </c>
      <c r="F8235" t="s">
        <v>116</v>
      </c>
      <c r="G8235" t="s">
        <v>382</v>
      </c>
      <c r="H8235" t="s">
        <v>514</v>
      </c>
      <c r="M8235" s="2">
        <v>6074</v>
      </c>
      <c r="N8235" s="2">
        <v>6500</v>
      </c>
      <c r="O8235" s="2">
        <f>IF(Tabla1[[#This Row],[Mov]]="VNT",Tabla1[[#This Row],[Sale]]-Tabla1[[#This Row],[Cost]],-Tabla1[[#This Row],[Cost]]*Tabla1[[#This Row],[Cant]])</f>
        <v>426</v>
      </c>
      <c r="P8235" s="8">
        <f>IF(Tabla1[[#This Row],[Mov]]="VNT",-Tabla1[[#This Row],[Cant]],Tabla1[[#This Row],[Cant]])</f>
        <v>-1</v>
      </c>
      <c r="Q8235" s="8">
        <f>DAY(Tabla1[[#This Row],[Date]])</f>
        <v>20</v>
      </c>
      <c r="R8235" s="8">
        <f>MONTH(Tabla1[[#This Row],[Date]])</f>
        <v>3</v>
      </c>
      <c r="S8235" s="8">
        <f>YEAR(Tabla1[[#This Row],[Date]])</f>
        <v>2023</v>
      </c>
    </row>
    <row r="8236" spans="1:19" x14ac:dyDescent="0.2">
      <c r="A8236">
        <v>8203</v>
      </c>
      <c r="B8236" s="1">
        <v>45005</v>
      </c>
      <c r="C8236" t="s">
        <v>260</v>
      </c>
      <c r="D8236" t="s">
        <v>332</v>
      </c>
      <c r="E8236">
        <v>1</v>
      </c>
      <c r="F8236" t="s">
        <v>224</v>
      </c>
      <c r="G8236" t="s">
        <v>860</v>
      </c>
      <c r="H8236" t="s">
        <v>2239</v>
      </c>
      <c r="J8236" t="s">
        <v>2874</v>
      </c>
      <c r="M8236" s="2">
        <v>9500</v>
      </c>
      <c r="N8236" s="2">
        <v>20000</v>
      </c>
      <c r="O8236" s="2">
        <f>IF(Tabla1[[#This Row],[Mov]]="VNT",Tabla1[[#This Row],[Sale]]-Tabla1[[#This Row],[Cost]],-Tabla1[[#This Row],[Cost]]*Tabla1[[#This Row],[Cant]])</f>
        <v>10500</v>
      </c>
      <c r="P8236" s="8">
        <f>IF(Tabla1[[#This Row],[Mov]]="VNT",-Tabla1[[#This Row],[Cant]],Tabla1[[#This Row],[Cant]])</f>
        <v>-1</v>
      </c>
      <c r="Q8236" s="8">
        <f>DAY(Tabla1[[#This Row],[Date]])</f>
        <v>20</v>
      </c>
      <c r="R8236" s="8">
        <f>MONTH(Tabla1[[#This Row],[Date]])</f>
        <v>3</v>
      </c>
      <c r="S8236" s="8">
        <f>YEAR(Tabla1[[#This Row],[Date]])</f>
        <v>2023</v>
      </c>
    </row>
    <row r="8237" spans="1:19" x14ac:dyDescent="0.2">
      <c r="A8237">
        <v>8204</v>
      </c>
      <c r="B8237" s="1">
        <v>45005</v>
      </c>
      <c r="C8237" t="s">
        <v>260</v>
      </c>
      <c r="D8237" t="s">
        <v>332</v>
      </c>
      <c r="E8237">
        <v>1</v>
      </c>
      <c r="F8237" t="s">
        <v>116</v>
      </c>
      <c r="G8237" t="s">
        <v>347</v>
      </c>
      <c r="H8237" t="s">
        <v>518</v>
      </c>
      <c r="M8237" s="2">
        <v>3270</v>
      </c>
      <c r="N8237" s="2">
        <v>3500</v>
      </c>
      <c r="O8237" s="2">
        <f>IF(Tabla1[[#This Row],[Mov]]="VNT",Tabla1[[#This Row],[Sale]]-Tabla1[[#This Row],[Cost]],-Tabla1[[#This Row],[Cost]]*Tabla1[[#This Row],[Cant]])</f>
        <v>230</v>
      </c>
      <c r="P8237" s="8">
        <f>IF(Tabla1[[#This Row],[Mov]]="VNT",-Tabla1[[#This Row],[Cant]],Tabla1[[#This Row],[Cant]])</f>
        <v>-1</v>
      </c>
      <c r="Q8237" s="8">
        <f>DAY(Tabla1[[#This Row],[Date]])</f>
        <v>20</v>
      </c>
      <c r="R8237" s="8">
        <f>MONTH(Tabla1[[#This Row],[Date]])</f>
        <v>3</v>
      </c>
      <c r="S8237" s="8">
        <f>YEAR(Tabla1[[#This Row],[Date]])</f>
        <v>2023</v>
      </c>
    </row>
    <row r="8238" spans="1:19" x14ac:dyDescent="0.2">
      <c r="A8238">
        <v>8205</v>
      </c>
      <c r="B8238" s="1">
        <v>45005</v>
      </c>
      <c r="C8238" t="s">
        <v>260</v>
      </c>
      <c r="D8238" t="s">
        <v>332</v>
      </c>
      <c r="E8238">
        <v>1</v>
      </c>
      <c r="F8238" t="s">
        <v>116</v>
      </c>
      <c r="G8238" t="s">
        <v>347</v>
      </c>
      <c r="H8238" t="s">
        <v>519</v>
      </c>
      <c r="M8238" s="2">
        <v>1868</v>
      </c>
      <c r="N8238" s="2">
        <v>2000</v>
      </c>
      <c r="O8238" s="2">
        <f>IF(Tabla1[[#This Row],[Mov]]="VNT",Tabla1[[#This Row],[Sale]]-Tabla1[[#This Row],[Cost]],-Tabla1[[#This Row],[Cost]]*Tabla1[[#This Row],[Cant]])</f>
        <v>132</v>
      </c>
      <c r="P8238" s="8">
        <f>IF(Tabla1[[#This Row],[Mov]]="VNT",-Tabla1[[#This Row],[Cant]],Tabla1[[#This Row],[Cant]])</f>
        <v>-1</v>
      </c>
      <c r="Q8238" s="8">
        <f>DAY(Tabla1[[#This Row],[Date]])</f>
        <v>20</v>
      </c>
      <c r="R8238" s="8">
        <f>MONTH(Tabla1[[#This Row],[Date]])</f>
        <v>3</v>
      </c>
      <c r="S8238" s="8">
        <f>YEAR(Tabla1[[#This Row],[Date]])</f>
        <v>2023</v>
      </c>
    </row>
    <row r="8239" spans="1:19" x14ac:dyDescent="0.2">
      <c r="A8239">
        <v>8206</v>
      </c>
      <c r="B8239" s="1">
        <v>45005</v>
      </c>
      <c r="C8239" t="s">
        <v>260</v>
      </c>
      <c r="D8239" t="s">
        <v>332</v>
      </c>
      <c r="E8239">
        <v>1</v>
      </c>
      <c r="F8239" t="s">
        <v>15</v>
      </c>
      <c r="G8239" t="s">
        <v>333</v>
      </c>
      <c r="H8239" t="s">
        <v>1292</v>
      </c>
      <c r="M8239" s="2">
        <v>2000</v>
      </c>
      <c r="N8239" s="2">
        <v>10000</v>
      </c>
      <c r="O8239" s="2">
        <f>IF(Tabla1[[#This Row],[Mov]]="VNT",Tabla1[[#This Row],[Sale]]-Tabla1[[#This Row],[Cost]],-Tabla1[[#This Row],[Cost]]*Tabla1[[#This Row],[Cant]])</f>
        <v>8000</v>
      </c>
      <c r="P8239" s="8">
        <f>IF(Tabla1[[#This Row],[Mov]]="VNT",-Tabla1[[#This Row],[Cant]],Tabla1[[#This Row],[Cant]])</f>
        <v>-1</v>
      </c>
      <c r="Q8239" s="8">
        <f>DAY(Tabla1[[#This Row],[Date]])</f>
        <v>20</v>
      </c>
      <c r="R8239" s="8">
        <f>MONTH(Tabla1[[#This Row],[Date]])</f>
        <v>3</v>
      </c>
      <c r="S8239" s="8">
        <f>YEAR(Tabla1[[#This Row],[Date]])</f>
        <v>2023</v>
      </c>
    </row>
    <row r="8240" spans="1:19" x14ac:dyDescent="0.2">
      <c r="A8240">
        <v>8207</v>
      </c>
      <c r="B8240" s="1">
        <v>45005</v>
      </c>
      <c r="C8240" t="s">
        <v>260</v>
      </c>
      <c r="D8240" t="s">
        <v>332</v>
      </c>
      <c r="E8240">
        <v>1</v>
      </c>
      <c r="F8240" t="s">
        <v>116</v>
      </c>
      <c r="G8240" t="s">
        <v>349</v>
      </c>
      <c r="H8240" t="s">
        <v>515</v>
      </c>
      <c r="M8240" s="2">
        <v>3270</v>
      </c>
      <c r="N8240" s="2">
        <v>3500</v>
      </c>
      <c r="O8240" s="2">
        <f>IF(Tabla1[[#This Row],[Mov]]="VNT",Tabla1[[#This Row],[Sale]]-Tabla1[[#This Row],[Cost]],-Tabla1[[#This Row],[Cost]]*Tabla1[[#This Row],[Cant]])</f>
        <v>230</v>
      </c>
      <c r="P8240" s="8">
        <f>IF(Tabla1[[#This Row],[Mov]]="VNT",-Tabla1[[#This Row],[Cant]],Tabla1[[#This Row],[Cant]])</f>
        <v>-1</v>
      </c>
      <c r="Q8240" s="8">
        <f>DAY(Tabla1[[#This Row],[Date]])</f>
        <v>20</v>
      </c>
      <c r="R8240" s="8">
        <f>MONTH(Tabla1[[#This Row],[Date]])</f>
        <v>3</v>
      </c>
      <c r="S8240" s="8">
        <f>YEAR(Tabla1[[#This Row],[Date]])</f>
        <v>2023</v>
      </c>
    </row>
    <row r="8241" spans="1:19" x14ac:dyDescent="0.2">
      <c r="A8241">
        <v>8208</v>
      </c>
      <c r="B8241" s="1">
        <v>45005</v>
      </c>
      <c r="C8241" t="s">
        <v>260</v>
      </c>
      <c r="D8241" t="s">
        <v>332</v>
      </c>
      <c r="E8241">
        <v>1</v>
      </c>
      <c r="F8241" t="s">
        <v>116</v>
      </c>
      <c r="G8241" t="s">
        <v>347</v>
      </c>
      <c r="H8241" t="s">
        <v>518</v>
      </c>
      <c r="M8241" s="2">
        <v>3270</v>
      </c>
      <c r="N8241" s="2">
        <v>3500</v>
      </c>
      <c r="O8241" s="2">
        <f>IF(Tabla1[[#This Row],[Mov]]="VNT",Tabla1[[#This Row],[Sale]]-Tabla1[[#This Row],[Cost]],-Tabla1[[#This Row],[Cost]]*Tabla1[[#This Row],[Cant]])</f>
        <v>230</v>
      </c>
      <c r="P8241" s="8">
        <f>IF(Tabla1[[#This Row],[Mov]]="VNT",-Tabla1[[#This Row],[Cant]],Tabla1[[#This Row],[Cant]])</f>
        <v>-1</v>
      </c>
      <c r="Q8241" s="8">
        <f>DAY(Tabla1[[#This Row],[Date]])</f>
        <v>20</v>
      </c>
      <c r="R8241" s="8">
        <f>MONTH(Tabla1[[#This Row],[Date]])</f>
        <v>3</v>
      </c>
      <c r="S8241" s="8">
        <f>YEAR(Tabla1[[#This Row],[Date]])</f>
        <v>2023</v>
      </c>
    </row>
    <row r="8242" spans="1:19" x14ac:dyDescent="0.2">
      <c r="A8242">
        <v>8209</v>
      </c>
      <c r="B8242" s="1">
        <v>45005</v>
      </c>
      <c r="C8242" t="s">
        <v>260</v>
      </c>
      <c r="D8242" t="s">
        <v>332</v>
      </c>
      <c r="E8242">
        <v>1</v>
      </c>
      <c r="F8242" t="s">
        <v>588</v>
      </c>
      <c r="G8242" t="s">
        <v>284</v>
      </c>
      <c r="H8242" t="s">
        <v>1015</v>
      </c>
      <c r="M8242" s="2">
        <v>800</v>
      </c>
      <c r="N8242" s="2">
        <v>5000</v>
      </c>
      <c r="O8242" s="2">
        <f>IF(Tabla1[[#This Row],[Mov]]="VNT",Tabla1[[#This Row],[Sale]]-Tabla1[[#This Row],[Cost]],-Tabla1[[#This Row],[Cost]]*Tabla1[[#This Row],[Cant]])</f>
        <v>4200</v>
      </c>
      <c r="P8242" s="8">
        <f>IF(Tabla1[[#This Row],[Mov]]="VNT",-Tabla1[[#This Row],[Cant]],Tabla1[[#This Row],[Cant]])</f>
        <v>-1</v>
      </c>
      <c r="Q8242" s="8">
        <f>DAY(Tabla1[[#This Row],[Date]])</f>
        <v>20</v>
      </c>
      <c r="R8242" s="8">
        <f>MONTH(Tabla1[[#This Row],[Date]])</f>
        <v>3</v>
      </c>
      <c r="S8242" s="8">
        <f>YEAR(Tabla1[[#This Row],[Date]])</f>
        <v>2023</v>
      </c>
    </row>
    <row r="8243" spans="1:19" x14ac:dyDescent="0.2">
      <c r="A8243">
        <v>8210</v>
      </c>
      <c r="B8243" s="1">
        <v>45005</v>
      </c>
      <c r="C8243" t="s">
        <v>260</v>
      </c>
      <c r="D8243" t="s">
        <v>332</v>
      </c>
      <c r="E8243">
        <v>1</v>
      </c>
      <c r="F8243" t="s">
        <v>116</v>
      </c>
      <c r="G8243" t="s">
        <v>347</v>
      </c>
      <c r="H8243" t="s">
        <v>518</v>
      </c>
      <c r="M8243" s="2">
        <v>10279</v>
      </c>
      <c r="N8243" s="2">
        <v>11000</v>
      </c>
      <c r="O8243" s="2">
        <f>IF(Tabla1[[#This Row],[Mov]]="VNT",Tabla1[[#This Row],[Sale]]-Tabla1[[#This Row],[Cost]],-Tabla1[[#This Row],[Cost]]*Tabla1[[#This Row],[Cant]])</f>
        <v>721</v>
      </c>
      <c r="P8243" s="8">
        <f>IF(Tabla1[[#This Row],[Mov]]="VNT",-Tabla1[[#This Row],[Cant]],Tabla1[[#This Row],[Cant]])</f>
        <v>-1</v>
      </c>
      <c r="Q8243" s="8">
        <f>DAY(Tabla1[[#This Row],[Date]])</f>
        <v>20</v>
      </c>
      <c r="R8243" s="8">
        <f>MONTH(Tabla1[[#This Row],[Date]])</f>
        <v>3</v>
      </c>
      <c r="S8243" s="8">
        <f>YEAR(Tabla1[[#This Row],[Date]])</f>
        <v>2023</v>
      </c>
    </row>
    <row r="8244" spans="1:19" x14ac:dyDescent="0.2">
      <c r="A8244">
        <v>8211</v>
      </c>
      <c r="B8244" s="1">
        <v>45005</v>
      </c>
      <c r="C8244" t="s">
        <v>260</v>
      </c>
      <c r="D8244" t="s">
        <v>332</v>
      </c>
      <c r="E8244">
        <v>1</v>
      </c>
      <c r="F8244" t="s">
        <v>15</v>
      </c>
      <c r="G8244" t="s">
        <v>266</v>
      </c>
      <c r="H8244" t="s">
        <v>2818</v>
      </c>
      <c r="M8244" s="2">
        <v>1000</v>
      </c>
      <c r="N8244" s="2">
        <v>7000</v>
      </c>
      <c r="O8244" s="2">
        <f>IF(Tabla1[[#This Row],[Mov]]="VNT",Tabla1[[#This Row],[Sale]]-Tabla1[[#This Row],[Cost]],-Tabla1[[#This Row],[Cost]]*Tabla1[[#This Row],[Cant]])</f>
        <v>6000</v>
      </c>
      <c r="P8244" s="8">
        <f>IF(Tabla1[[#This Row],[Mov]]="VNT",-Tabla1[[#This Row],[Cant]],Tabla1[[#This Row],[Cant]])</f>
        <v>-1</v>
      </c>
      <c r="Q8244" s="8">
        <f>DAY(Tabla1[[#This Row],[Date]])</f>
        <v>20</v>
      </c>
      <c r="R8244" s="8">
        <f>MONTH(Tabla1[[#This Row],[Date]])</f>
        <v>3</v>
      </c>
      <c r="S8244" s="8">
        <f>YEAR(Tabla1[[#This Row],[Date]])</f>
        <v>2023</v>
      </c>
    </row>
    <row r="8245" spans="1:19" x14ac:dyDescent="0.2">
      <c r="A8245">
        <v>8212</v>
      </c>
      <c r="B8245" s="1">
        <v>45005</v>
      </c>
      <c r="C8245" t="s">
        <v>260</v>
      </c>
      <c r="D8245" t="s">
        <v>332</v>
      </c>
      <c r="E8245">
        <v>1</v>
      </c>
      <c r="F8245" t="s">
        <v>455</v>
      </c>
      <c r="G8245" t="s">
        <v>347</v>
      </c>
      <c r="H8245" t="s">
        <v>456</v>
      </c>
      <c r="M8245" s="2">
        <v>800</v>
      </c>
      <c r="N8245" s="2">
        <v>4000</v>
      </c>
      <c r="O8245" s="2">
        <f>IF(Tabla1[[#This Row],[Mov]]="VNT",Tabla1[[#This Row],[Sale]]-Tabla1[[#This Row],[Cost]],-Tabla1[[#This Row],[Cost]]*Tabla1[[#This Row],[Cant]])</f>
        <v>3200</v>
      </c>
      <c r="P8245" s="8">
        <f>IF(Tabla1[[#This Row],[Mov]]="VNT",-Tabla1[[#This Row],[Cant]],Tabla1[[#This Row],[Cant]])</f>
        <v>-1</v>
      </c>
      <c r="Q8245" s="8">
        <f>DAY(Tabla1[[#This Row],[Date]])</f>
        <v>20</v>
      </c>
      <c r="R8245" s="8">
        <f>MONTH(Tabla1[[#This Row],[Date]])</f>
        <v>3</v>
      </c>
      <c r="S8245" s="8">
        <f>YEAR(Tabla1[[#This Row],[Date]])</f>
        <v>2023</v>
      </c>
    </row>
    <row r="8246" spans="1:19" x14ac:dyDescent="0.2">
      <c r="A8246">
        <v>8213</v>
      </c>
      <c r="B8246" s="1">
        <v>45005</v>
      </c>
      <c r="C8246" t="s">
        <v>260</v>
      </c>
      <c r="D8246" t="s">
        <v>332</v>
      </c>
      <c r="E8246">
        <v>1</v>
      </c>
      <c r="F8246" t="s">
        <v>532</v>
      </c>
      <c r="G8246" t="s">
        <v>273</v>
      </c>
      <c r="H8246" t="s">
        <v>552</v>
      </c>
      <c r="M8246" s="2">
        <v>18000</v>
      </c>
      <c r="N8246" s="2">
        <v>35000</v>
      </c>
      <c r="O8246" s="2">
        <f>IF(Tabla1[[#This Row],[Mov]]="VNT",Tabla1[[#This Row],[Sale]]-Tabla1[[#This Row],[Cost]],-Tabla1[[#This Row],[Cost]]*Tabla1[[#This Row],[Cant]])</f>
        <v>17000</v>
      </c>
      <c r="P8246" s="8">
        <f>IF(Tabla1[[#This Row],[Mov]]="VNT",-Tabla1[[#This Row],[Cant]],Tabla1[[#This Row],[Cant]])</f>
        <v>-1</v>
      </c>
      <c r="Q8246" s="8">
        <f>DAY(Tabla1[[#This Row],[Date]])</f>
        <v>20</v>
      </c>
      <c r="R8246" s="8">
        <f>MONTH(Tabla1[[#This Row],[Date]])</f>
        <v>3</v>
      </c>
      <c r="S8246" s="8">
        <f>YEAR(Tabla1[[#This Row],[Date]])</f>
        <v>2023</v>
      </c>
    </row>
    <row r="8247" spans="1:19" x14ac:dyDescent="0.2">
      <c r="A8247">
        <v>8214</v>
      </c>
      <c r="B8247" s="1">
        <v>45005</v>
      </c>
      <c r="C8247" t="s">
        <v>260</v>
      </c>
      <c r="D8247" t="s">
        <v>332</v>
      </c>
      <c r="E8247">
        <v>1</v>
      </c>
      <c r="F8247" t="s">
        <v>2043</v>
      </c>
      <c r="G8247" t="s">
        <v>1765</v>
      </c>
      <c r="H8247" t="s">
        <v>2526</v>
      </c>
      <c r="M8247" s="2">
        <v>265000</v>
      </c>
      <c r="N8247" s="2">
        <v>330000</v>
      </c>
      <c r="O8247" s="2">
        <f>IF(Tabla1[[#This Row],[Mov]]="VNT",Tabla1[[#This Row],[Sale]]-Tabla1[[#This Row],[Cost]],-Tabla1[[#This Row],[Cost]]*Tabla1[[#This Row],[Cant]])</f>
        <v>65000</v>
      </c>
      <c r="P8247" s="8">
        <f>IF(Tabla1[[#This Row],[Mov]]="VNT",-Tabla1[[#This Row],[Cant]],Tabla1[[#This Row],[Cant]])</f>
        <v>-1</v>
      </c>
      <c r="Q8247" s="8">
        <f>DAY(Tabla1[[#This Row],[Date]])</f>
        <v>20</v>
      </c>
      <c r="R8247" s="8">
        <f>MONTH(Tabla1[[#This Row],[Date]])</f>
        <v>3</v>
      </c>
      <c r="S8247" s="8">
        <f>YEAR(Tabla1[[#This Row],[Date]])</f>
        <v>2023</v>
      </c>
    </row>
    <row r="8248" spans="1:19" x14ac:dyDescent="0.2">
      <c r="A8248">
        <v>8215</v>
      </c>
      <c r="B8248" s="1">
        <v>45005</v>
      </c>
      <c r="C8248" t="s">
        <v>260</v>
      </c>
      <c r="D8248" t="s">
        <v>332</v>
      </c>
      <c r="E8248">
        <v>1</v>
      </c>
      <c r="F8248" t="s">
        <v>929</v>
      </c>
      <c r="G8248" t="s">
        <v>266</v>
      </c>
      <c r="H8248" t="s">
        <v>2751</v>
      </c>
      <c r="M8248" s="2">
        <v>15000</v>
      </c>
      <c r="N8248" s="2">
        <v>25000</v>
      </c>
      <c r="O8248" s="2">
        <f>IF(Tabla1[[#This Row],[Mov]]="VNT",Tabla1[[#This Row],[Sale]]-Tabla1[[#This Row],[Cost]],-Tabla1[[#This Row],[Cost]]*Tabla1[[#This Row],[Cant]])</f>
        <v>10000</v>
      </c>
      <c r="P8248" s="8">
        <f>IF(Tabla1[[#This Row],[Mov]]="VNT",-Tabla1[[#This Row],[Cant]],Tabla1[[#This Row],[Cant]])</f>
        <v>-1</v>
      </c>
      <c r="Q8248" s="8">
        <f>DAY(Tabla1[[#This Row],[Date]])</f>
        <v>20</v>
      </c>
      <c r="R8248" s="8">
        <f>MONTH(Tabla1[[#This Row],[Date]])</f>
        <v>3</v>
      </c>
      <c r="S8248" s="8">
        <f>YEAR(Tabla1[[#This Row],[Date]])</f>
        <v>2023</v>
      </c>
    </row>
    <row r="8249" spans="1:19" x14ac:dyDescent="0.2">
      <c r="A8249">
        <v>8216</v>
      </c>
      <c r="B8249" s="1">
        <v>45005</v>
      </c>
      <c r="C8249" t="s">
        <v>260</v>
      </c>
      <c r="D8249" t="s">
        <v>332</v>
      </c>
      <c r="E8249">
        <v>1</v>
      </c>
      <c r="F8249" t="s">
        <v>116</v>
      </c>
      <c r="G8249" t="s">
        <v>347</v>
      </c>
      <c r="H8249" t="s">
        <v>518</v>
      </c>
      <c r="M8249" s="2">
        <v>10279</v>
      </c>
      <c r="N8249" s="2">
        <v>11000</v>
      </c>
      <c r="O8249" s="2">
        <f>IF(Tabla1[[#This Row],[Mov]]="VNT",Tabla1[[#This Row],[Sale]]-Tabla1[[#This Row],[Cost]],-Tabla1[[#This Row],[Cost]]*Tabla1[[#This Row],[Cant]])</f>
        <v>721</v>
      </c>
      <c r="P8249" s="8">
        <f>IF(Tabla1[[#This Row],[Mov]]="VNT",-Tabla1[[#This Row],[Cant]],Tabla1[[#This Row],[Cant]])</f>
        <v>-1</v>
      </c>
      <c r="Q8249" s="8">
        <f>DAY(Tabla1[[#This Row],[Date]])</f>
        <v>20</v>
      </c>
      <c r="R8249" s="8">
        <f>MONTH(Tabla1[[#This Row],[Date]])</f>
        <v>3</v>
      </c>
      <c r="S8249" s="8">
        <f>YEAR(Tabla1[[#This Row],[Date]])</f>
        <v>2023</v>
      </c>
    </row>
    <row r="8250" spans="1:19" x14ac:dyDescent="0.2">
      <c r="A8250">
        <v>8217</v>
      </c>
      <c r="B8250" s="1">
        <v>45005</v>
      </c>
      <c r="C8250" t="s">
        <v>260</v>
      </c>
      <c r="D8250" t="s">
        <v>332</v>
      </c>
      <c r="E8250">
        <v>1</v>
      </c>
      <c r="F8250" t="s">
        <v>458</v>
      </c>
      <c r="G8250" t="s">
        <v>263</v>
      </c>
      <c r="H8250" t="s">
        <v>2850</v>
      </c>
      <c r="M8250" s="2">
        <v>0</v>
      </c>
      <c r="N8250" s="2">
        <v>25000</v>
      </c>
      <c r="O8250" s="2">
        <f>IF(Tabla1[[#This Row],[Mov]]="VNT",Tabla1[[#This Row],[Sale]]-Tabla1[[#This Row],[Cost]],-Tabla1[[#This Row],[Cost]]*Tabla1[[#This Row],[Cant]])</f>
        <v>25000</v>
      </c>
      <c r="P8250" s="8">
        <f>IF(Tabla1[[#This Row],[Mov]]="VNT",-Tabla1[[#This Row],[Cant]],Tabla1[[#This Row],[Cant]])</f>
        <v>-1</v>
      </c>
      <c r="Q8250" s="8">
        <f>DAY(Tabla1[[#This Row],[Date]])</f>
        <v>20</v>
      </c>
      <c r="R8250" s="8">
        <f>MONTH(Tabla1[[#This Row],[Date]])</f>
        <v>3</v>
      </c>
      <c r="S8250" s="8">
        <f>YEAR(Tabla1[[#This Row],[Date]])</f>
        <v>2023</v>
      </c>
    </row>
    <row r="8251" spans="1:19" x14ac:dyDescent="0.2">
      <c r="A8251">
        <v>8218</v>
      </c>
      <c r="B8251" s="1">
        <v>45005</v>
      </c>
      <c r="C8251" t="s">
        <v>260</v>
      </c>
      <c r="D8251" t="s">
        <v>332</v>
      </c>
      <c r="E8251">
        <v>1</v>
      </c>
      <c r="F8251" t="s">
        <v>116</v>
      </c>
      <c r="G8251" t="s">
        <v>382</v>
      </c>
      <c r="H8251" t="s">
        <v>514</v>
      </c>
      <c r="M8251" s="2">
        <v>6074</v>
      </c>
      <c r="N8251" s="2">
        <v>6500</v>
      </c>
      <c r="O8251" s="2">
        <f>IF(Tabla1[[#This Row],[Mov]]="VNT",Tabla1[[#This Row],[Sale]]-Tabla1[[#This Row],[Cost]],-Tabla1[[#This Row],[Cost]]*Tabla1[[#This Row],[Cant]])</f>
        <v>426</v>
      </c>
      <c r="P8251" s="8">
        <f>IF(Tabla1[[#This Row],[Mov]]="VNT",-Tabla1[[#This Row],[Cant]],Tabla1[[#This Row],[Cant]])</f>
        <v>-1</v>
      </c>
      <c r="Q8251" s="8">
        <f>DAY(Tabla1[[#This Row],[Date]])</f>
        <v>20</v>
      </c>
      <c r="R8251" s="8">
        <f>MONTH(Tabla1[[#This Row],[Date]])</f>
        <v>3</v>
      </c>
      <c r="S8251" s="8">
        <f>YEAR(Tabla1[[#This Row],[Date]])</f>
        <v>2023</v>
      </c>
    </row>
    <row r="8252" spans="1:19" x14ac:dyDescent="0.2">
      <c r="A8252">
        <v>8219</v>
      </c>
      <c r="B8252" s="1">
        <v>45006</v>
      </c>
      <c r="C8252" t="s">
        <v>261</v>
      </c>
      <c r="D8252" t="s">
        <v>892</v>
      </c>
      <c r="E8252">
        <v>1</v>
      </c>
      <c r="F8252" t="s">
        <v>386</v>
      </c>
      <c r="G8252" t="s">
        <v>263</v>
      </c>
      <c r="H8252" t="s">
        <v>667</v>
      </c>
      <c r="M8252" s="2">
        <v>65000</v>
      </c>
      <c r="N8252" s="2">
        <v>120000</v>
      </c>
      <c r="O8252" s="2">
        <f>IF(Tabla1[[#This Row],[Mov]]="VNT",Tabla1[[#This Row],[Sale]]-Tabla1[[#This Row],[Cost]],-Tabla1[[#This Row],[Cost]]*Tabla1[[#This Row],[Cant]])</f>
        <v>-65000</v>
      </c>
      <c r="P8252" s="8">
        <f>IF(Tabla1[[#This Row],[Mov]]="VNT",-Tabla1[[#This Row],[Cant]],Tabla1[[#This Row],[Cant]])</f>
        <v>1</v>
      </c>
      <c r="Q8252" s="8">
        <f>DAY(Tabla1[[#This Row],[Date]])</f>
        <v>21</v>
      </c>
      <c r="R8252" s="8">
        <f>MONTH(Tabla1[[#This Row],[Date]])</f>
        <v>3</v>
      </c>
      <c r="S8252" s="8">
        <f>YEAR(Tabla1[[#This Row],[Date]])</f>
        <v>2023</v>
      </c>
    </row>
    <row r="8253" spans="1:19" x14ac:dyDescent="0.2">
      <c r="A8253">
        <v>8220</v>
      </c>
      <c r="B8253" s="1">
        <v>45006</v>
      </c>
      <c r="C8253" t="s">
        <v>261</v>
      </c>
      <c r="D8253" t="s">
        <v>892</v>
      </c>
      <c r="E8253">
        <v>2</v>
      </c>
      <c r="F8253" t="s">
        <v>1441</v>
      </c>
      <c r="G8253" t="s">
        <v>272</v>
      </c>
      <c r="H8253" t="s">
        <v>252</v>
      </c>
      <c r="M8253" s="2">
        <v>3000</v>
      </c>
      <c r="N8253" s="2">
        <v>20000</v>
      </c>
      <c r="O8253" s="2">
        <f>IF(Tabla1[[#This Row],[Mov]]="VNT",Tabla1[[#This Row],[Sale]]-Tabla1[[#This Row],[Cost]],-Tabla1[[#This Row],[Cost]]*Tabla1[[#This Row],[Cant]])</f>
        <v>-6000</v>
      </c>
      <c r="P8253" s="8">
        <f>IF(Tabla1[[#This Row],[Mov]]="VNT",-Tabla1[[#This Row],[Cant]],Tabla1[[#This Row],[Cant]])</f>
        <v>2</v>
      </c>
      <c r="Q8253" s="8">
        <f>DAY(Tabla1[[#This Row],[Date]])</f>
        <v>21</v>
      </c>
      <c r="R8253" s="8">
        <f>MONTH(Tabla1[[#This Row],[Date]])</f>
        <v>3</v>
      </c>
      <c r="S8253" s="8">
        <f>YEAR(Tabla1[[#This Row],[Date]])</f>
        <v>2023</v>
      </c>
    </row>
    <row r="8254" spans="1:19" x14ac:dyDescent="0.2">
      <c r="A8254">
        <v>8221</v>
      </c>
      <c r="B8254" s="1">
        <v>45006</v>
      </c>
      <c r="C8254" t="s">
        <v>261</v>
      </c>
      <c r="D8254" t="s">
        <v>892</v>
      </c>
      <c r="E8254">
        <v>1</v>
      </c>
      <c r="F8254" t="s">
        <v>1192</v>
      </c>
      <c r="G8254" t="s">
        <v>262</v>
      </c>
      <c r="H8254" t="s">
        <v>302</v>
      </c>
      <c r="M8254" s="2">
        <v>14000</v>
      </c>
      <c r="N8254" s="2">
        <v>25000</v>
      </c>
      <c r="O8254" s="2">
        <f>IF(Tabla1[[#This Row],[Mov]]="VNT",Tabla1[[#This Row],[Sale]]-Tabla1[[#This Row],[Cost]],-Tabla1[[#This Row],[Cost]]*Tabla1[[#This Row],[Cant]])</f>
        <v>-14000</v>
      </c>
      <c r="P8254" s="8">
        <f>IF(Tabla1[[#This Row],[Mov]]="VNT",-Tabla1[[#This Row],[Cant]],Tabla1[[#This Row],[Cant]])</f>
        <v>1</v>
      </c>
      <c r="Q8254" s="8">
        <f>DAY(Tabla1[[#This Row],[Date]])</f>
        <v>21</v>
      </c>
      <c r="R8254" s="8">
        <f>MONTH(Tabla1[[#This Row],[Date]])</f>
        <v>3</v>
      </c>
      <c r="S8254" s="8">
        <f>YEAR(Tabla1[[#This Row],[Date]])</f>
        <v>2023</v>
      </c>
    </row>
    <row r="8255" spans="1:19" x14ac:dyDescent="0.2">
      <c r="A8255">
        <v>8222</v>
      </c>
      <c r="B8255" s="1">
        <v>45006</v>
      </c>
      <c r="C8255" t="s">
        <v>261</v>
      </c>
      <c r="D8255" t="s">
        <v>892</v>
      </c>
      <c r="E8255">
        <v>1</v>
      </c>
      <c r="F8255" t="s">
        <v>1487</v>
      </c>
      <c r="G8255" t="s">
        <v>262</v>
      </c>
      <c r="H8255" t="s">
        <v>302</v>
      </c>
      <c r="M8255" s="2">
        <v>6000</v>
      </c>
      <c r="N8255" s="2">
        <v>19000</v>
      </c>
      <c r="O8255" s="2">
        <f>IF(Tabla1[[#This Row],[Mov]]="VNT",Tabla1[[#This Row],[Sale]]-Tabla1[[#This Row],[Cost]],-Tabla1[[#This Row],[Cost]]*Tabla1[[#This Row],[Cant]])</f>
        <v>-6000</v>
      </c>
      <c r="P8255" s="8">
        <f>IF(Tabla1[[#This Row],[Mov]]="VNT",-Tabla1[[#This Row],[Cant]],Tabla1[[#This Row],[Cant]])</f>
        <v>1</v>
      </c>
      <c r="Q8255" s="8">
        <f>DAY(Tabla1[[#This Row],[Date]])</f>
        <v>21</v>
      </c>
      <c r="R8255" s="8">
        <f>MONTH(Tabla1[[#This Row],[Date]])</f>
        <v>3</v>
      </c>
      <c r="S8255" s="8">
        <f>YEAR(Tabla1[[#This Row],[Date]])</f>
        <v>2023</v>
      </c>
    </row>
    <row r="8256" spans="1:19" x14ac:dyDescent="0.2">
      <c r="A8256">
        <v>8223</v>
      </c>
      <c r="B8256" s="1">
        <v>45006</v>
      </c>
      <c r="C8256" t="s">
        <v>261</v>
      </c>
      <c r="D8256" t="s">
        <v>892</v>
      </c>
      <c r="E8256">
        <v>1</v>
      </c>
      <c r="F8256" t="s">
        <v>386</v>
      </c>
      <c r="G8256" t="s">
        <v>263</v>
      </c>
      <c r="H8256" t="s">
        <v>767</v>
      </c>
      <c r="M8256" s="2">
        <v>65000</v>
      </c>
      <c r="N8256" s="2">
        <v>120000</v>
      </c>
      <c r="O8256" s="2">
        <f>IF(Tabla1[[#This Row],[Mov]]="VNT",Tabla1[[#This Row],[Sale]]-Tabla1[[#This Row],[Cost]],-Tabla1[[#This Row],[Cost]]*Tabla1[[#This Row],[Cant]])</f>
        <v>-65000</v>
      </c>
      <c r="P8256" s="8">
        <f>IF(Tabla1[[#This Row],[Mov]]="VNT",-Tabla1[[#This Row],[Cant]],Tabla1[[#This Row],[Cant]])</f>
        <v>1</v>
      </c>
      <c r="Q8256" s="8">
        <f>DAY(Tabla1[[#This Row],[Date]])</f>
        <v>21</v>
      </c>
      <c r="R8256" s="8">
        <f>MONTH(Tabla1[[#This Row],[Date]])</f>
        <v>3</v>
      </c>
      <c r="S8256" s="8">
        <f>YEAR(Tabla1[[#This Row],[Date]])</f>
        <v>2023</v>
      </c>
    </row>
    <row r="8257" spans="1:19" x14ac:dyDescent="0.2">
      <c r="A8257">
        <v>8224</v>
      </c>
      <c r="B8257" s="1">
        <v>45006</v>
      </c>
      <c r="C8257" t="s">
        <v>261</v>
      </c>
      <c r="D8257" t="s">
        <v>1767</v>
      </c>
      <c r="E8257">
        <v>2</v>
      </c>
      <c r="F8257" t="s">
        <v>2663</v>
      </c>
      <c r="G8257" t="s">
        <v>2664</v>
      </c>
      <c r="H8257" t="s">
        <v>2665</v>
      </c>
      <c r="M8257" s="2">
        <v>8000</v>
      </c>
      <c r="N8257" s="2">
        <v>24000</v>
      </c>
      <c r="O8257" s="2">
        <f>IF(Tabla1[[#This Row],[Mov]]="VNT",Tabla1[[#This Row],[Sale]]-Tabla1[[#This Row],[Cost]],-Tabla1[[#This Row],[Cost]]*Tabla1[[#This Row],[Cant]])</f>
        <v>-16000</v>
      </c>
      <c r="P8257" s="8">
        <f>IF(Tabla1[[#This Row],[Mov]]="VNT",-Tabla1[[#This Row],[Cant]],Tabla1[[#This Row],[Cant]])</f>
        <v>2</v>
      </c>
      <c r="Q8257" s="8">
        <f>DAY(Tabla1[[#This Row],[Date]])</f>
        <v>21</v>
      </c>
      <c r="R8257" s="8">
        <f>MONTH(Tabla1[[#This Row],[Date]])</f>
        <v>3</v>
      </c>
      <c r="S8257" s="8">
        <f>YEAR(Tabla1[[#This Row],[Date]])</f>
        <v>2023</v>
      </c>
    </row>
    <row r="8258" spans="1:19" x14ac:dyDescent="0.2">
      <c r="A8258">
        <v>8225</v>
      </c>
      <c r="B8258" s="1">
        <v>45006</v>
      </c>
      <c r="C8258" t="s">
        <v>261</v>
      </c>
      <c r="D8258" t="s">
        <v>1767</v>
      </c>
      <c r="E8258">
        <v>1</v>
      </c>
      <c r="F8258" t="s">
        <v>2663</v>
      </c>
      <c r="G8258" t="s">
        <v>2664</v>
      </c>
      <c r="H8258" t="s">
        <v>2771</v>
      </c>
      <c r="M8258" s="2">
        <v>17000</v>
      </c>
      <c r="N8258" s="2">
        <v>39000</v>
      </c>
      <c r="O8258" s="2">
        <f>IF(Tabla1[[#This Row],[Mov]]="VNT",Tabla1[[#This Row],[Sale]]-Tabla1[[#This Row],[Cost]],-Tabla1[[#This Row],[Cost]]*Tabla1[[#This Row],[Cant]])</f>
        <v>-17000</v>
      </c>
      <c r="P8258" s="8">
        <f>IF(Tabla1[[#This Row],[Mov]]="VNT",-Tabla1[[#This Row],[Cant]],Tabla1[[#This Row],[Cant]])</f>
        <v>1</v>
      </c>
      <c r="Q8258" s="8">
        <f>DAY(Tabla1[[#This Row],[Date]])</f>
        <v>21</v>
      </c>
      <c r="R8258" s="8">
        <f>MONTH(Tabla1[[#This Row],[Date]])</f>
        <v>3</v>
      </c>
      <c r="S8258" s="8">
        <f>YEAR(Tabla1[[#This Row],[Date]])</f>
        <v>2023</v>
      </c>
    </row>
    <row r="8259" spans="1:19" x14ac:dyDescent="0.2">
      <c r="A8259">
        <v>8226</v>
      </c>
      <c r="B8259" s="1">
        <v>45006</v>
      </c>
      <c r="C8259" t="s">
        <v>261</v>
      </c>
      <c r="D8259" t="s">
        <v>1767</v>
      </c>
      <c r="E8259">
        <v>1</v>
      </c>
      <c r="F8259" t="s">
        <v>1545</v>
      </c>
      <c r="G8259" t="s">
        <v>1765</v>
      </c>
      <c r="H8259" t="s">
        <v>2851</v>
      </c>
      <c r="M8259" s="2">
        <v>20000</v>
      </c>
      <c r="N8259" s="2">
        <v>40000</v>
      </c>
      <c r="O8259" s="2">
        <f>IF(Tabla1[[#This Row],[Mov]]="VNT",Tabla1[[#This Row],[Sale]]-Tabla1[[#This Row],[Cost]],-Tabla1[[#This Row],[Cost]]*Tabla1[[#This Row],[Cant]])</f>
        <v>-20000</v>
      </c>
      <c r="P8259" s="8">
        <f>IF(Tabla1[[#This Row],[Mov]]="VNT",-Tabla1[[#This Row],[Cant]],Tabla1[[#This Row],[Cant]])</f>
        <v>1</v>
      </c>
      <c r="Q8259" s="8">
        <f>DAY(Tabla1[[#This Row],[Date]])</f>
        <v>21</v>
      </c>
      <c r="R8259" s="8">
        <f>MONTH(Tabla1[[#This Row],[Date]])</f>
        <v>3</v>
      </c>
      <c r="S8259" s="8">
        <f>YEAR(Tabla1[[#This Row],[Date]])</f>
        <v>2023</v>
      </c>
    </row>
    <row r="8260" spans="1:19" x14ac:dyDescent="0.2">
      <c r="A8260">
        <v>8227</v>
      </c>
      <c r="B8260" s="1">
        <v>45006</v>
      </c>
      <c r="C8260" t="s">
        <v>261</v>
      </c>
      <c r="D8260" t="s">
        <v>1767</v>
      </c>
      <c r="E8260">
        <v>1</v>
      </c>
      <c r="F8260" t="s">
        <v>2043</v>
      </c>
      <c r="G8260" t="s">
        <v>1765</v>
      </c>
      <c r="H8260" t="s">
        <v>2526</v>
      </c>
      <c r="M8260" s="2">
        <v>265000</v>
      </c>
      <c r="N8260" s="2">
        <v>330000</v>
      </c>
      <c r="O8260" s="2">
        <f>IF(Tabla1[[#This Row],[Mov]]="VNT",Tabla1[[#This Row],[Sale]]-Tabla1[[#This Row],[Cost]],-Tabla1[[#This Row],[Cost]]*Tabla1[[#This Row],[Cant]])</f>
        <v>-265000</v>
      </c>
      <c r="P8260" s="8">
        <f>IF(Tabla1[[#This Row],[Mov]]="VNT",-Tabla1[[#This Row],[Cant]],Tabla1[[#This Row],[Cant]])</f>
        <v>1</v>
      </c>
      <c r="Q8260" s="8">
        <f>DAY(Tabla1[[#This Row],[Date]])</f>
        <v>21</v>
      </c>
      <c r="R8260" s="8">
        <f>MONTH(Tabla1[[#This Row],[Date]])</f>
        <v>3</v>
      </c>
      <c r="S8260" s="8">
        <f>YEAR(Tabla1[[#This Row],[Date]])</f>
        <v>2023</v>
      </c>
    </row>
    <row r="8261" spans="1:19" x14ac:dyDescent="0.2">
      <c r="A8261">
        <v>8228</v>
      </c>
      <c r="B8261" s="1">
        <v>45006</v>
      </c>
      <c r="C8261" t="s">
        <v>261</v>
      </c>
      <c r="D8261" t="s">
        <v>1767</v>
      </c>
      <c r="E8261">
        <v>1</v>
      </c>
      <c r="F8261" t="s">
        <v>2852</v>
      </c>
      <c r="G8261" t="s">
        <v>1765</v>
      </c>
      <c r="H8261" t="s">
        <v>2853</v>
      </c>
      <c r="M8261" s="2">
        <v>215000</v>
      </c>
      <c r="N8261" s="2">
        <v>285000</v>
      </c>
      <c r="O8261" s="2">
        <f>IF(Tabla1[[#This Row],[Mov]]="VNT",Tabla1[[#This Row],[Sale]]-Tabla1[[#This Row],[Cost]],-Tabla1[[#This Row],[Cost]]*Tabla1[[#This Row],[Cant]])</f>
        <v>-215000</v>
      </c>
      <c r="P8261" s="8">
        <f>IF(Tabla1[[#This Row],[Mov]]="VNT",-Tabla1[[#This Row],[Cant]],Tabla1[[#This Row],[Cant]])</f>
        <v>1</v>
      </c>
      <c r="Q8261" s="8">
        <f>DAY(Tabla1[[#This Row],[Date]])</f>
        <v>21</v>
      </c>
      <c r="R8261" s="8">
        <f>MONTH(Tabla1[[#This Row],[Date]])</f>
        <v>3</v>
      </c>
      <c r="S8261" s="8">
        <f>YEAR(Tabla1[[#This Row],[Date]])</f>
        <v>2023</v>
      </c>
    </row>
    <row r="8262" spans="1:19" x14ac:dyDescent="0.2">
      <c r="A8262">
        <v>8229</v>
      </c>
      <c r="B8262" s="1">
        <v>45006</v>
      </c>
      <c r="C8262" t="s">
        <v>261</v>
      </c>
      <c r="D8262" t="s">
        <v>1767</v>
      </c>
      <c r="E8262">
        <v>1</v>
      </c>
      <c r="F8262" t="s">
        <v>48</v>
      </c>
      <c r="G8262" t="s">
        <v>1765</v>
      </c>
      <c r="H8262" t="s">
        <v>2854</v>
      </c>
      <c r="M8262" s="2">
        <v>235000</v>
      </c>
      <c r="N8262" s="2">
        <v>320000</v>
      </c>
      <c r="O8262" s="2">
        <f>IF(Tabla1[[#This Row],[Mov]]="VNT",Tabla1[[#This Row],[Sale]]-Tabla1[[#This Row],[Cost]],-Tabla1[[#This Row],[Cost]]*Tabla1[[#This Row],[Cant]])</f>
        <v>-235000</v>
      </c>
      <c r="P8262" s="8">
        <f>IF(Tabla1[[#This Row],[Mov]]="VNT",-Tabla1[[#This Row],[Cant]],Tabla1[[#This Row],[Cant]])</f>
        <v>1</v>
      </c>
      <c r="Q8262" s="8">
        <f>DAY(Tabla1[[#This Row],[Date]])</f>
        <v>21</v>
      </c>
      <c r="R8262" s="8">
        <f>MONTH(Tabla1[[#This Row],[Date]])</f>
        <v>3</v>
      </c>
      <c r="S8262" s="8">
        <f>YEAR(Tabla1[[#This Row],[Date]])</f>
        <v>2023</v>
      </c>
    </row>
    <row r="8263" spans="1:19" x14ac:dyDescent="0.2">
      <c r="A8263">
        <v>8230</v>
      </c>
      <c r="B8263" s="1">
        <v>45006</v>
      </c>
      <c r="C8263" t="s">
        <v>261</v>
      </c>
      <c r="D8263" t="s">
        <v>659</v>
      </c>
      <c r="E8263">
        <v>15</v>
      </c>
      <c r="F8263" t="s">
        <v>21</v>
      </c>
      <c r="G8263" t="s">
        <v>272</v>
      </c>
      <c r="H8263" t="s">
        <v>1522</v>
      </c>
      <c r="M8263" s="2">
        <v>2600</v>
      </c>
      <c r="N8263" s="2">
        <v>10000</v>
      </c>
      <c r="O8263" s="2">
        <f>IF(Tabla1[[#This Row],[Mov]]="VNT",Tabla1[[#This Row],[Sale]]-Tabla1[[#This Row],[Cost]],-Tabla1[[#This Row],[Cost]]*Tabla1[[#This Row],[Cant]])</f>
        <v>-39000</v>
      </c>
      <c r="P8263" s="8">
        <f>IF(Tabla1[[#This Row],[Mov]]="VNT",-Tabla1[[#This Row],[Cant]],Tabla1[[#This Row],[Cant]])</f>
        <v>15</v>
      </c>
      <c r="Q8263" s="8">
        <f>DAY(Tabla1[[#This Row],[Date]])</f>
        <v>21</v>
      </c>
      <c r="R8263" s="8">
        <f>MONTH(Tabla1[[#This Row],[Date]])</f>
        <v>3</v>
      </c>
      <c r="S8263" s="8">
        <f>YEAR(Tabla1[[#This Row],[Date]])</f>
        <v>2023</v>
      </c>
    </row>
    <row r="8264" spans="1:19" x14ac:dyDescent="0.2">
      <c r="A8264">
        <v>8231</v>
      </c>
      <c r="B8264" s="1">
        <v>45006</v>
      </c>
      <c r="C8264" t="s">
        <v>261</v>
      </c>
      <c r="D8264" t="s">
        <v>659</v>
      </c>
      <c r="E8264">
        <v>5</v>
      </c>
      <c r="F8264" t="s">
        <v>21</v>
      </c>
      <c r="G8264" t="s">
        <v>272</v>
      </c>
      <c r="H8264" t="s">
        <v>1522</v>
      </c>
      <c r="M8264" s="2">
        <v>2600</v>
      </c>
      <c r="N8264" s="2">
        <v>10000</v>
      </c>
      <c r="O8264" s="2">
        <f>IF(Tabla1[[#This Row],[Mov]]="VNT",Tabla1[[#This Row],[Sale]]-Tabla1[[#This Row],[Cost]],-Tabla1[[#This Row],[Cost]]*Tabla1[[#This Row],[Cant]])</f>
        <v>-13000</v>
      </c>
      <c r="P8264" s="8">
        <f>IF(Tabla1[[#This Row],[Mov]]="VNT",-Tabla1[[#This Row],[Cant]],Tabla1[[#This Row],[Cant]])</f>
        <v>5</v>
      </c>
      <c r="Q8264" s="8">
        <f>DAY(Tabla1[[#This Row],[Date]])</f>
        <v>21</v>
      </c>
      <c r="R8264" s="8">
        <f>MONTH(Tabla1[[#This Row],[Date]])</f>
        <v>3</v>
      </c>
      <c r="S8264" s="8">
        <f>YEAR(Tabla1[[#This Row],[Date]])</f>
        <v>2023</v>
      </c>
    </row>
    <row r="8265" spans="1:19" x14ac:dyDescent="0.2">
      <c r="A8265">
        <v>8232</v>
      </c>
      <c r="B8265" s="1">
        <v>45006</v>
      </c>
      <c r="C8265" t="s">
        <v>261</v>
      </c>
      <c r="D8265" t="s">
        <v>659</v>
      </c>
      <c r="E8265">
        <v>2</v>
      </c>
      <c r="F8265" t="s">
        <v>365</v>
      </c>
      <c r="G8265" t="s">
        <v>366</v>
      </c>
      <c r="H8265" t="s">
        <v>369</v>
      </c>
      <c r="M8265" s="2">
        <v>20000</v>
      </c>
      <c r="N8265" s="2">
        <v>39000</v>
      </c>
      <c r="O8265" s="2">
        <f>IF(Tabla1[[#This Row],[Mov]]="VNT",Tabla1[[#This Row],[Sale]]-Tabla1[[#This Row],[Cost]],-Tabla1[[#This Row],[Cost]]*Tabla1[[#This Row],[Cant]])</f>
        <v>-40000</v>
      </c>
      <c r="P8265" s="8">
        <f>IF(Tabla1[[#This Row],[Mov]]="VNT",-Tabla1[[#This Row],[Cant]],Tabla1[[#This Row],[Cant]])</f>
        <v>2</v>
      </c>
      <c r="Q8265" s="8">
        <f>DAY(Tabla1[[#This Row],[Date]])</f>
        <v>21</v>
      </c>
      <c r="R8265" s="8">
        <f>MONTH(Tabla1[[#This Row],[Date]])</f>
        <v>3</v>
      </c>
      <c r="S8265" s="8">
        <f>YEAR(Tabla1[[#This Row],[Date]])</f>
        <v>2023</v>
      </c>
    </row>
    <row r="8266" spans="1:19" x14ac:dyDescent="0.2">
      <c r="A8266">
        <v>8233</v>
      </c>
      <c r="B8266" s="1">
        <v>45006</v>
      </c>
      <c r="C8266" t="s">
        <v>261</v>
      </c>
      <c r="D8266" t="s">
        <v>659</v>
      </c>
      <c r="E8266">
        <v>2</v>
      </c>
      <c r="F8266" t="s">
        <v>365</v>
      </c>
      <c r="G8266" t="s">
        <v>366</v>
      </c>
      <c r="H8266" t="s">
        <v>367</v>
      </c>
      <c r="M8266" s="2">
        <v>7000</v>
      </c>
      <c r="N8266" s="2">
        <v>15000</v>
      </c>
      <c r="O8266" s="2">
        <f>IF(Tabla1[[#This Row],[Mov]]="VNT",Tabla1[[#This Row],[Sale]]-Tabla1[[#This Row],[Cost]],-Tabla1[[#This Row],[Cost]]*Tabla1[[#This Row],[Cant]])</f>
        <v>-14000</v>
      </c>
      <c r="P8266" s="8">
        <f>IF(Tabla1[[#This Row],[Mov]]="VNT",-Tabla1[[#This Row],[Cant]],Tabla1[[#This Row],[Cant]])</f>
        <v>2</v>
      </c>
      <c r="Q8266" s="8">
        <f>DAY(Tabla1[[#This Row],[Date]])</f>
        <v>21</v>
      </c>
      <c r="R8266" s="8">
        <f>MONTH(Tabla1[[#This Row],[Date]])</f>
        <v>3</v>
      </c>
      <c r="S8266" s="8">
        <f>YEAR(Tabla1[[#This Row],[Date]])</f>
        <v>2023</v>
      </c>
    </row>
    <row r="8267" spans="1:19" x14ac:dyDescent="0.2">
      <c r="A8267">
        <v>8234</v>
      </c>
      <c r="B8267" s="1">
        <v>45006</v>
      </c>
      <c r="C8267" t="s">
        <v>261</v>
      </c>
      <c r="D8267" t="s">
        <v>659</v>
      </c>
      <c r="E8267">
        <v>2</v>
      </c>
      <c r="F8267" t="s">
        <v>365</v>
      </c>
      <c r="G8267" t="s">
        <v>366</v>
      </c>
      <c r="H8267" t="s">
        <v>370</v>
      </c>
      <c r="M8267" s="2">
        <v>7500</v>
      </c>
      <c r="N8267" s="2">
        <v>15000</v>
      </c>
      <c r="O8267" s="2">
        <f>IF(Tabla1[[#This Row],[Mov]]="VNT",Tabla1[[#This Row],[Sale]]-Tabla1[[#This Row],[Cost]],-Tabla1[[#This Row],[Cost]]*Tabla1[[#This Row],[Cant]])</f>
        <v>-15000</v>
      </c>
      <c r="P8267" s="8">
        <f>IF(Tabla1[[#This Row],[Mov]]="VNT",-Tabla1[[#This Row],[Cant]],Tabla1[[#This Row],[Cant]])</f>
        <v>2</v>
      </c>
      <c r="Q8267" s="8">
        <f>DAY(Tabla1[[#This Row],[Date]])</f>
        <v>21</v>
      </c>
      <c r="R8267" s="8">
        <f>MONTH(Tabla1[[#This Row],[Date]])</f>
        <v>3</v>
      </c>
      <c r="S8267" s="8">
        <f>YEAR(Tabla1[[#This Row],[Date]])</f>
        <v>2023</v>
      </c>
    </row>
    <row r="8268" spans="1:19" x14ac:dyDescent="0.2">
      <c r="A8268">
        <v>8235</v>
      </c>
      <c r="B8268" s="1">
        <v>45006</v>
      </c>
      <c r="C8268" t="s">
        <v>261</v>
      </c>
      <c r="D8268" t="s">
        <v>659</v>
      </c>
      <c r="E8268">
        <v>2</v>
      </c>
      <c r="F8268" t="s">
        <v>365</v>
      </c>
      <c r="G8268" t="s">
        <v>366</v>
      </c>
      <c r="H8268" t="s">
        <v>373</v>
      </c>
      <c r="M8268" s="2">
        <v>13000</v>
      </c>
      <c r="N8268" s="2">
        <v>29000</v>
      </c>
      <c r="O8268" s="2">
        <f>IF(Tabla1[[#This Row],[Mov]]="VNT",Tabla1[[#This Row],[Sale]]-Tabla1[[#This Row],[Cost]],-Tabla1[[#This Row],[Cost]]*Tabla1[[#This Row],[Cant]])</f>
        <v>-26000</v>
      </c>
      <c r="P8268" s="8">
        <f>IF(Tabla1[[#This Row],[Mov]]="VNT",-Tabla1[[#This Row],[Cant]],Tabla1[[#This Row],[Cant]])</f>
        <v>2</v>
      </c>
      <c r="Q8268" s="8">
        <f>DAY(Tabla1[[#This Row],[Date]])</f>
        <v>21</v>
      </c>
      <c r="R8268" s="8">
        <f>MONTH(Tabla1[[#This Row],[Date]])</f>
        <v>3</v>
      </c>
      <c r="S8268" s="8">
        <f>YEAR(Tabla1[[#This Row],[Date]])</f>
        <v>2023</v>
      </c>
    </row>
    <row r="8269" spans="1:19" x14ac:dyDescent="0.2">
      <c r="A8269">
        <v>8236</v>
      </c>
      <c r="B8269" s="1">
        <v>45006</v>
      </c>
      <c r="C8269" t="s">
        <v>261</v>
      </c>
      <c r="D8269" t="s">
        <v>1569</v>
      </c>
      <c r="E8269">
        <v>3</v>
      </c>
      <c r="F8269" t="s">
        <v>586</v>
      </c>
      <c r="G8269" t="s">
        <v>272</v>
      </c>
      <c r="H8269" t="s">
        <v>308</v>
      </c>
      <c r="M8269" s="2">
        <v>5500</v>
      </c>
      <c r="N8269" s="2">
        <v>18000</v>
      </c>
      <c r="O8269" s="2">
        <f>IF(Tabla1[[#This Row],[Mov]]="VNT",Tabla1[[#This Row],[Sale]]-Tabla1[[#This Row],[Cost]],-Tabla1[[#This Row],[Cost]]*Tabla1[[#This Row],[Cant]])</f>
        <v>-16500</v>
      </c>
      <c r="P8269" s="8">
        <f>IF(Tabla1[[#This Row],[Mov]]="VNT",-Tabla1[[#This Row],[Cant]],Tabla1[[#This Row],[Cant]])</f>
        <v>3</v>
      </c>
      <c r="Q8269" s="8">
        <f>DAY(Tabla1[[#This Row],[Date]])</f>
        <v>21</v>
      </c>
      <c r="R8269" s="8">
        <f>MONTH(Tabla1[[#This Row],[Date]])</f>
        <v>3</v>
      </c>
      <c r="S8269" s="8">
        <f>YEAR(Tabla1[[#This Row],[Date]])</f>
        <v>2023</v>
      </c>
    </row>
    <row r="8270" spans="1:19" x14ac:dyDescent="0.2">
      <c r="A8270">
        <v>8237</v>
      </c>
      <c r="B8270" s="1">
        <v>45006</v>
      </c>
      <c r="C8270" t="s">
        <v>261</v>
      </c>
      <c r="D8270" t="s">
        <v>1569</v>
      </c>
      <c r="E8270">
        <v>7</v>
      </c>
      <c r="F8270" t="s">
        <v>21</v>
      </c>
      <c r="G8270" t="s">
        <v>2261</v>
      </c>
      <c r="H8270" t="s">
        <v>2855</v>
      </c>
      <c r="M8270" s="2">
        <v>3000</v>
      </c>
      <c r="N8270" s="2">
        <v>10000</v>
      </c>
      <c r="O8270" s="2">
        <f>IF(Tabla1[[#This Row],[Mov]]="VNT",Tabla1[[#This Row],[Sale]]-Tabla1[[#This Row],[Cost]],-Tabla1[[#This Row],[Cost]]*Tabla1[[#This Row],[Cant]])</f>
        <v>-21000</v>
      </c>
      <c r="P8270" s="8">
        <f>IF(Tabla1[[#This Row],[Mov]]="VNT",-Tabla1[[#This Row],[Cant]],Tabla1[[#This Row],[Cant]])</f>
        <v>7</v>
      </c>
      <c r="Q8270" s="8">
        <f>DAY(Tabla1[[#This Row],[Date]])</f>
        <v>21</v>
      </c>
      <c r="R8270" s="8">
        <f>MONTH(Tabla1[[#This Row],[Date]])</f>
        <v>3</v>
      </c>
      <c r="S8270" s="8">
        <f>YEAR(Tabla1[[#This Row],[Date]])</f>
        <v>2023</v>
      </c>
    </row>
    <row r="8271" spans="1:19" x14ac:dyDescent="0.2">
      <c r="A8271">
        <v>8238</v>
      </c>
      <c r="B8271" s="1">
        <v>45006</v>
      </c>
      <c r="C8271" t="s">
        <v>261</v>
      </c>
      <c r="D8271" t="s">
        <v>1569</v>
      </c>
      <c r="E8271">
        <v>1</v>
      </c>
      <c r="F8271" t="s">
        <v>214</v>
      </c>
      <c r="G8271" t="s">
        <v>794</v>
      </c>
      <c r="H8271" t="s">
        <v>215</v>
      </c>
      <c r="M8271" s="2">
        <v>16000</v>
      </c>
      <c r="N8271" s="2">
        <v>29000</v>
      </c>
      <c r="O8271" s="2">
        <f>IF(Tabla1[[#This Row],[Mov]]="VNT",Tabla1[[#This Row],[Sale]]-Tabla1[[#This Row],[Cost]],-Tabla1[[#This Row],[Cost]]*Tabla1[[#This Row],[Cant]])</f>
        <v>-16000</v>
      </c>
      <c r="P8271" s="8">
        <f>IF(Tabla1[[#This Row],[Mov]]="VNT",-Tabla1[[#This Row],[Cant]],Tabla1[[#This Row],[Cant]])</f>
        <v>1</v>
      </c>
      <c r="Q8271" s="8">
        <f>DAY(Tabla1[[#This Row],[Date]])</f>
        <v>21</v>
      </c>
      <c r="R8271" s="8">
        <f>MONTH(Tabla1[[#This Row],[Date]])</f>
        <v>3</v>
      </c>
      <c r="S8271" s="8">
        <f>YEAR(Tabla1[[#This Row],[Date]])</f>
        <v>2023</v>
      </c>
    </row>
    <row r="8272" spans="1:19" x14ac:dyDescent="0.2">
      <c r="A8272">
        <v>8239</v>
      </c>
      <c r="B8272" s="1">
        <v>45006</v>
      </c>
      <c r="C8272" t="s">
        <v>261</v>
      </c>
      <c r="D8272" t="s">
        <v>1569</v>
      </c>
      <c r="E8272">
        <v>1</v>
      </c>
      <c r="F8272" t="s">
        <v>224</v>
      </c>
      <c r="G8272" t="s">
        <v>273</v>
      </c>
      <c r="H8272" t="s">
        <v>470</v>
      </c>
      <c r="J8272" t="s">
        <v>1078</v>
      </c>
      <c r="M8272" s="2">
        <v>6500</v>
      </c>
      <c r="N8272" s="2">
        <v>18000</v>
      </c>
      <c r="O8272" s="2">
        <f>IF(Tabla1[[#This Row],[Mov]]="VNT",Tabla1[[#This Row],[Sale]]-Tabla1[[#This Row],[Cost]],-Tabla1[[#This Row],[Cost]]*Tabla1[[#This Row],[Cant]])</f>
        <v>-6500</v>
      </c>
      <c r="P8272" s="8">
        <f>IF(Tabla1[[#This Row],[Mov]]="VNT",-Tabla1[[#This Row],[Cant]],Tabla1[[#This Row],[Cant]])</f>
        <v>1</v>
      </c>
      <c r="Q8272" s="8">
        <f>DAY(Tabla1[[#This Row],[Date]])</f>
        <v>21</v>
      </c>
      <c r="R8272" s="8">
        <f>MONTH(Tabla1[[#This Row],[Date]])</f>
        <v>3</v>
      </c>
      <c r="S8272" s="8">
        <f>YEAR(Tabla1[[#This Row],[Date]])</f>
        <v>2023</v>
      </c>
    </row>
    <row r="8273" spans="1:19" x14ac:dyDescent="0.2">
      <c r="A8273">
        <v>8240</v>
      </c>
      <c r="B8273" s="1">
        <v>45006</v>
      </c>
      <c r="C8273" t="s">
        <v>261</v>
      </c>
      <c r="D8273" t="s">
        <v>817</v>
      </c>
      <c r="E8273">
        <v>1</v>
      </c>
      <c r="F8273" t="s">
        <v>532</v>
      </c>
      <c r="G8273" t="s">
        <v>266</v>
      </c>
      <c r="H8273" t="s">
        <v>621</v>
      </c>
      <c r="M8273" s="2">
        <v>40000</v>
      </c>
      <c r="N8273" s="2">
        <v>70000</v>
      </c>
      <c r="O8273" s="2">
        <f>IF(Tabla1[[#This Row],[Mov]]="VNT",Tabla1[[#This Row],[Sale]]-Tabla1[[#This Row],[Cost]],-Tabla1[[#This Row],[Cost]]*Tabla1[[#This Row],[Cant]])</f>
        <v>-40000</v>
      </c>
      <c r="P8273" s="8">
        <f>IF(Tabla1[[#This Row],[Mov]]="VNT",-Tabla1[[#This Row],[Cant]],Tabla1[[#This Row],[Cant]])</f>
        <v>1</v>
      </c>
      <c r="Q8273" s="8">
        <f>DAY(Tabla1[[#This Row],[Date]])</f>
        <v>21</v>
      </c>
      <c r="R8273" s="8">
        <f>MONTH(Tabla1[[#This Row],[Date]])</f>
        <v>3</v>
      </c>
      <c r="S8273" s="8">
        <f>YEAR(Tabla1[[#This Row],[Date]])</f>
        <v>2023</v>
      </c>
    </row>
    <row r="8274" spans="1:19" x14ac:dyDescent="0.2">
      <c r="A8274">
        <v>8241</v>
      </c>
      <c r="B8274" s="1">
        <v>45006</v>
      </c>
      <c r="C8274" t="s">
        <v>261</v>
      </c>
      <c r="D8274" t="s">
        <v>817</v>
      </c>
      <c r="E8274">
        <v>1</v>
      </c>
      <c r="F8274" t="s">
        <v>532</v>
      </c>
      <c r="G8274" t="s">
        <v>266</v>
      </c>
      <c r="H8274" t="s">
        <v>1248</v>
      </c>
      <c r="M8274" s="2">
        <v>44000</v>
      </c>
      <c r="N8274" s="2">
        <v>75000</v>
      </c>
      <c r="O8274" s="2">
        <f>IF(Tabla1[[#This Row],[Mov]]="VNT",Tabla1[[#This Row],[Sale]]-Tabla1[[#This Row],[Cost]],-Tabla1[[#This Row],[Cost]]*Tabla1[[#This Row],[Cant]])</f>
        <v>-44000</v>
      </c>
      <c r="P8274" s="8">
        <f>IF(Tabla1[[#This Row],[Mov]]="VNT",-Tabla1[[#This Row],[Cant]],Tabla1[[#This Row],[Cant]])</f>
        <v>1</v>
      </c>
      <c r="Q8274" s="8">
        <f>DAY(Tabla1[[#This Row],[Date]])</f>
        <v>21</v>
      </c>
      <c r="R8274" s="8">
        <f>MONTH(Tabla1[[#This Row],[Date]])</f>
        <v>3</v>
      </c>
      <c r="S8274" s="8">
        <f>YEAR(Tabla1[[#This Row],[Date]])</f>
        <v>2023</v>
      </c>
    </row>
    <row r="8275" spans="1:19" x14ac:dyDescent="0.2">
      <c r="A8275">
        <v>8242</v>
      </c>
      <c r="B8275" s="1">
        <v>45006</v>
      </c>
      <c r="C8275" t="s">
        <v>261</v>
      </c>
      <c r="D8275" t="s">
        <v>817</v>
      </c>
      <c r="E8275">
        <v>1</v>
      </c>
      <c r="F8275" t="s">
        <v>532</v>
      </c>
      <c r="G8275" t="s">
        <v>2810</v>
      </c>
      <c r="H8275" t="s">
        <v>2811</v>
      </c>
      <c r="M8275" s="2">
        <v>50000</v>
      </c>
      <c r="N8275" s="2">
        <v>80000</v>
      </c>
      <c r="O8275" s="2">
        <f>IF(Tabla1[[#This Row],[Mov]]="VNT",Tabla1[[#This Row],[Sale]]-Tabla1[[#This Row],[Cost]],-Tabla1[[#This Row],[Cost]]*Tabla1[[#This Row],[Cant]])</f>
        <v>-50000</v>
      </c>
      <c r="P8275" s="8">
        <f>IF(Tabla1[[#This Row],[Mov]]="VNT",-Tabla1[[#This Row],[Cant]],Tabla1[[#This Row],[Cant]])</f>
        <v>1</v>
      </c>
      <c r="Q8275" s="8">
        <f>DAY(Tabla1[[#This Row],[Date]])</f>
        <v>21</v>
      </c>
      <c r="R8275" s="8">
        <f>MONTH(Tabla1[[#This Row],[Date]])</f>
        <v>3</v>
      </c>
      <c r="S8275" s="8">
        <f>YEAR(Tabla1[[#This Row],[Date]])</f>
        <v>2023</v>
      </c>
    </row>
    <row r="8276" spans="1:19" x14ac:dyDescent="0.2">
      <c r="A8276">
        <v>8243</v>
      </c>
      <c r="B8276" s="1">
        <v>45006</v>
      </c>
      <c r="C8276" t="s">
        <v>261</v>
      </c>
      <c r="D8276" t="s">
        <v>623</v>
      </c>
      <c r="E8276">
        <v>11</v>
      </c>
      <c r="F8276" t="s">
        <v>532</v>
      </c>
      <c r="G8276" t="s">
        <v>273</v>
      </c>
      <c r="H8276" t="s">
        <v>552</v>
      </c>
      <c r="M8276" s="2">
        <v>18000</v>
      </c>
      <c r="N8276" s="2">
        <v>35000</v>
      </c>
      <c r="O8276" s="2">
        <f>IF(Tabla1[[#This Row],[Mov]]="VNT",Tabla1[[#This Row],[Sale]]-Tabla1[[#This Row],[Cost]],-Tabla1[[#This Row],[Cost]]*Tabla1[[#This Row],[Cant]])</f>
        <v>-198000</v>
      </c>
      <c r="P8276" s="8">
        <f>IF(Tabla1[[#This Row],[Mov]]="VNT",-Tabla1[[#This Row],[Cant]],Tabla1[[#This Row],[Cant]])</f>
        <v>11</v>
      </c>
      <c r="Q8276" s="8">
        <f>DAY(Tabla1[[#This Row],[Date]])</f>
        <v>21</v>
      </c>
      <c r="R8276" s="8">
        <f>MONTH(Tabla1[[#This Row],[Date]])</f>
        <v>3</v>
      </c>
      <c r="S8276" s="8">
        <f>YEAR(Tabla1[[#This Row],[Date]])</f>
        <v>2023</v>
      </c>
    </row>
    <row r="8277" spans="1:19" x14ac:dyDescent="0.2">
      <c r="A8277">
        <v>8244</v>
      </c>
      <c r="B8277" s="1">
        <v>45006</v>
      </c>
      <c r="C8277" t="s">
        <v>261</v>
      </c>
      <c r="D8277" t="s">
        <v>268</v>
      </c>
      <c r="E8277">
        <v>1</v>
      </c>
      <c r="F8277" t="s">
        <v>1496</v>
      </c>
      <c r="G8277" t="s">
        <v>266</v>
      </c>
      <c r="H8277" t="s">
        <v>2856</v>
      </c>
      <c r="M8277" s="2">
        <v>25000</v>
      </c>
      <c r="N8277" s="2">
        <v>49000</v>
      </c>
      <c r="O8277" s="2">
        <f>IF(Tabla1[[#This Row],[Mov]]="VNT",Tabla1[[#This Row],[Sale]]-Tabla1[[#This Row],[Cost]],-Tabla1[[#This Row],[Cost]]*Tabla1[[#This Row],[Cant]])</f>
        <v>-25000</v>
      </c>
      <c r="P8277" s="8">
        <f>IF(Tabla1[[#This Row],[Mov]]="VNT",-Tabla1[[#This Row],[Cant]],Tabla1[[#This Row],[Cant]])</f>
        <v>1</v>
      </c>
      <c r="Q8277" s="8">
        <f>DAY(Tabla1[[#This Row],[Date]])</f>
        <v>21</v>
      </c>
      <c r="R8277" s="8">
        <f>MONTH(Tabla1[[#This Row],[Date]])</f>
        <v>3</v>
      </c>
      <c r="S8277" s="8">
        <f>YEAR(Tabla1[[#This Row],[Date]])</f>
        <v>2023</v>
      </c>
    </row>
    <row r="8278" spans="1:19" x14ac:dyDescent="0.2">
      <c r="A8278">
        <v>8245</v>
      </c>
      <c r="B8278" s="1">
        <v>45006</v>
      </c>
      <c r="C8278" t="s">
        <v>261</v>
      </c>
      <c r="D8278" t="s">
        <v>268</v>
      </c>
      <c r="E8278">
        <v>1</v>
      </c>
      <c r="F8278" t="s">
        <v>1496</v>
      </c>
      <c r="G8278" t="s">
        <v>266</v>
      </c>
      <c r="H8278" t="s">
        <v>2857</v>
      </c>
      <c r="M8278" s="2">
        <v>24000</v>
      </c>
      <c r="N8278" s="2">
        <v>49000</v>
      </c>
      <c r="O8278" s="2">
        <f>IF(Tabla1[[#This Row],[Mov]]="VNT",Tabla1[[#This Row],[Sale]]-Tabla1[[#This Row],[Cost]],-Tabla1[[#This Row],[Cost]]*Tabla1[[#This Row],[Cant]])</f>
        <v>-24000</v>
      </c>
      <c r="P8278" s="8">
        <f>IF(Tabla1[[#This Row],[Mov]]="VNT",-Tabla1[[#This Row],[Cant]],Tabla1[[#This Row],[Cant]])</f>
        <v>1</v>
      </c>
      <c r="Q8278" s="8">
        <f>DAY(Tabla1[[#This Row],[Date]])</f>
        <v>21</v>
      </c>
      <c r="R8278" s="8">
        <f>MONTH(Tabla1[[#This Row],[Date]])</f>
        <v>3</v>
      </c>
      <c r="S8278" s="8">
        <f>YEAR(Tabla1[[#This Row],[Date]])</f>
        <v>2023</v>
      </c>
    </row>
    <row r="8279" spans="1:19" x14ac:dyDescent="0.2">
      <c r="A8279">
        <v>8246</v>
      </c>
      <c r="B8279" s="1">
        <v>45006</v>
      </c>
      <c r="C8279" t="s">
        <v>261</v>
      </c>
      <c r="D8279" t="s">
        <v>268</v>
      </c>
      <c r="E8279">
        <v>2</v>
      </c>
      <c r="F8279" t="s">
        <v>26</v>
      </c>
      <c r="G8279" t="s">
        <v>266</v>
      </c>
      <c r="H8279" t="s">
        <v>2858</v>
      </c>
      <c r="M8279" s="2">
        <v>6000</v>
      </c>
      <c r="N8279" s="2">
        <v>20000</v>
      </c>
      <c r="O8279" s="2">
        <f>IF(Tabla1[[#This Row],[Mov]]="VNT",Tabla1[[#This Row],[Sale]]-Tabla1[[#This Row],[Cost]],-Tabla1[[#This Row],[Cost]]*Tabla1[[#This Row],[Cant]])</f>
        <v>-12000</v>
      </c>
      <c r="P8279" s="8">
        <f>IF(Tabla1[[#This Row],[Mov]]="VNT",-Tabla1[[#This Row],[Cant]],Tabla1[[#This Row],[Cant]])</f>
        <v>2</v>
      </c>
      <c r="Q8279" s="8">
        <f>DAY(Tabla1[[#This Row],[Date]])</f>
        <v>21</v>
      </c>
      <c r="R8279" s="8">
        <f>MONTH(Tabla1[[#This Row],[Date]])</f>
        <v>3</v>
      </c>
      <c r="S8279" s="8">
        <f>YEAR(Tabla1[[#This Row],[Date]])</f>
        <v>2023</v>
      </c>
    </row>
    <row r="8280" spans="1:19" x14ac:dyDescent="0.2">
      <c r="A8280">
        <v>8247</v>
      </c>
      <c r="B8280" s="1">
        <v>45006</v>
      </c>
      <c r="C8280" t="s">
        <v>261</v>
      </c>
      <c r="D8280" t="s">
        <v>268</v>
      </c>
      <c r="E8280">
        <v>2</v>
      </c>
      <c r="F8280" t="s">
        <v>26</v>
      </c>
      <c r="G8280" t="s">
        <v>266</v>
      </c>
      <c r="H8280" t="s">
        <v>2859</v>
      </c>
      <c r="M8280" s="2">
        <v>6500</v>
      </c>
      <c r="N8280" s="2">
        <v>15000</v>
      </c>
      <c r="O8280" s="2">
        <f>IF(Tabla1[[#This Row],[Mov]]="VNT",Tabla1[[#This Row],[Sale]]-Tabla1[[#This Row],[Cost]],-Tabla1[[#This Row],[Cost]]*Tabla1[[#This Row],[Cant]])</f>
        <v>-13000</v>
      </c>
      <c r="P8280" s="8">
        <f>IF(Tabla1[[#This Row],[Mov]]="VNT",-Tabla1[[#This Row],[Cant]],Tabla1[[#This Row],[Cant]])</f>
        <v>2</v>
      </c>
      <c r="Q8280" s="8">
        <f>DAY(Tabla1[[#This Row],[Date]])</f>
        <v>21</v>
      </c>
      <c r="R8280" s="8">
        <f>MONTH(Tabla1[[#This Row],[Date]])</f>
        <v>3</v>
      </c>
      <c r="S8280" s="8">
        <f>YEAR(Tabla1[[#This Row],[Date]])</f>
        <v>2023</v>
      </c>
    </row>
    <row r="8281" spans="1:19" x14ac:dyDescent="0.2">
      <c r="A8281">
        <v>8248</v>
      </c>
      <c r="B8281" s="1">
        <v>45006</v>
      </c>
      <c r="C8281" t="s">
        <v>261</v>
      </c>
      <c r="D8281" t="s">
        <v>268</v>
      </c>
      <c r="E8281">
        <v>2</v>
      </c>
      <c r="F8281" t="s">
        <v>26</v>
      </c>
      <c r="G8281" t="s">
        <v>266</v>
      </c>
      <c r="H8281" t="s">
        <v>2860</v>
      </c>
      <c r="M8281" s="2">
        <v>6500</v>
      </c>
      <c r="N8281" s="2">
        <v>15000</v>
      </c>
      <c r="O8281" s="2">
        <f>IF(Tabla1[[#This Row],[Mov]]="VNT",Tabla1[[#This Row],[Sale]]-Tabla1[[#This Row],[Cost]],-Tabla1[[#This Row],[Cost]]*Tabla1[[#This Row],[Cant]])</f>
        <v>-13000</v>
      </c>
      <c r="P8281" s="8">
        <f>IF(Tabla1[[#This Row],[Mov]]="VNT",-Tabla1[[#This Row],[Cant]],Tabla1[[#This Row],[Cant]])</f>
        <v>2</v>
      </c>
      <c r="Q8281" s="8">
        <f>DAY(Tabla1[[#This Row],[Date]])</f>
        <v>21</v>
      </c>
      <c r="R8281" s="8">
        <f>MONTH(Tabla1[[#This Row],[Date]])</f>
        <v>3</v>
      </c>
      <c r="S8281" s="8">
        <f>YEAR(Tabla1[[#This Row],[Date]])</f>
        <v>2023</v>
      </c>
    </row>
    <row r="8282" spans="1:19" x14ac:dyDescent="0.2">
      <c r="A8282">
        <v>8249</v>
      </c>
      <c r="B8282" s="1">
        <v>45006</v>
      </c>
      <c r="C8282" t="s">
        <v>261</v>
      </c>
      <c r="D8282" t="s">
        <v>268</v>
      </c>
      <c r="E8282">
        <v>5</v>
      </c>
      <c r="F8282" t="s">
        <v>15</v>
      </c>
      <c r="G8282" t="s">
        <v>266</v>
      </c>
      <c r="H8282" t="s">
        <v>138</v>
      </c>
      <c r="M8282" s="2">
        <v>3500</v>
      </c>
      <c r="N8282" s="2">
        <v>10000</v>
      </c>
      <c r="O8282" s="2">
        <f>IF(Tabla1[[#This Row],[Mov]]="VNT",Tabla1[[#This Row],[Sale]]-Tabla1[[#This Row],[Cost]],-Tabla1[[#This Row],[Cost]]*Tabla1[[#This Row],[Cant]])</f>
        <v>-17500</v>
      </c>
      <c r="P8282" s="8">
        <f>IF(Tabla1[[#This Row],[Mov]]="VNT",-Tabla1[[#This Row],[Cant]],Tabla1[[#This Row],[Cant]])</f>
        <v>5</v>
      </c>
      <c r="Q8282" s="8">
        <f>DAY(Tabla1[[#This Row],[Date]])</f>
        <v>21</v>
      </c>
      <c r="R8282" s="8">
        <f>MONTH(Tabla1[[#This Row],[Date]])</f>
        <v>3</v>
      </c>
      <c r="S8282" s="8">
        <f>YEAR(Tabla1[[#This Row],[Date]])</f>
        <v>2023</v>
      </c>
    </row>
    <row r="8283" spans="1:19" x14ac:dyDescent="0.2">
      <c r="A8283">
        <v>8250</v>
      </c>
      <c r="B8283" s="1">
        <v>45006</v>
      </c>
      <c r="C8283" t="s">
        <v>261</v>
      </c>
      <c r="D8283" t="s">
        <v>1324</v>
      </c>
      <c r="E8283">
        <v>1</v>
      </c>
      <c r="F8283" t="s">
        <v>2157</v>
      </c>
      <c r="G8283" t="s">
        <v>1807</v>
      </c>
      <c r="H8283" t="s">
        <v>2861</v>
      </c>
      <c r="M8283" s="2">
        <v>10000</v>
      </c>
      <c r="N8283" s="2">
        <v>0</v>
      </c>
      <c r="O8283" s="2">
        <f>IF(Tabla1[[#This Row],[Mov]]="VNT",Tabla1[[#This Row],[Sale]]-Tabla1[[#This Row],[Cost]],-Tabla1[[#This Row],[Cost]]*Tabla1[[#This Row],[Cant]])</f>
        <v>-10000</v>
      </c>
      <c r="P8283" s="8">
        <f>IF(Tabla1[[#This Row],[Mov]]="VNT",-Tabla1[[#This Row],[Cant]],Tabla1[[#This Row],[Cant]])</f>
        <v>1</v>
      </c>
      <c r="Q8283" s="8">
        <f>DAY(Tabla1[[#This Row],[Date]])</f>
        <v>21</v>
      </c>
      <c r="R8283" s="8">
        <f>MONTH(Tabla1[[#This Row],[Date]])</f>
        <v>3</v>
      </c>
      <c r="S8283" s="8">
        <f>YEAR(Tabla1[[#This Row],[Date]])</f>
        <v>2023</v>
      </c>
    </row>
    <row r="8284" spans="1:19" x14ac:dyDescent="0.2">
      <c r="A8284">
        <v>8251</v>
      </c>
      <c r="B8284" s="1">
        <v>45006</v>
      </c>
      <c r="C8284" t="s">
        <v>261</v>
      </c>
      <c r="D8284" t="s">
        <v>1485</v>
      </c>
      <c r="E8284">
        <v>5</v>
      </c>
      <c r="F8284" t="s">
        <v>2862</v>
      </c>
      <c r="G8284" t="s">
        <v>284</v>
      </c>
      <c r="H8284" t="s">
        <v>2061</v>
      </c>
      <c r="M8284" s="2">
        <v>400</v>
      </c>
      <c r="N8284" s="2">
        <v>20000</v>
      </c>
      <c r="O8284" s="2">
        <f>IF(Tabla1[[#This Row],[Mov]]="VNT",Tabla1[[#This Row],[Sale]]-Tabla1[[#This Row],[Cost]],-Tabla1[[#This Row],[Cost]]*Tabla1[[#This Row],[Cant]])</f>
        <v>-2000</v>
      </c>
      <c r="P8284" s="8">
        <f>IF(Tabla1[[#This Row],[Mov]]="VNT",-Tabla1[[#This Row],[Cant]],Tabla1[[#This Row],[Cant]])</f>
        <v>5</v>
      </c>
      <c r="Q8284" s="8">
        <f>DAY(Tabla1[[#This Row],[Date]])</f>
        <v>21</v>
      </c>
      <c r="R8284" s="8">
        <f>MONTH(Tabla1[[#This Row],[Date]])</f>
        <v>3</v>
      </c>
      <c r="S8284" s="8">
        <f>YEAR(Tabla1[[#This Row],[Date]])</f>
        <v>2023</v>
      </c>
    </row>
    <row r="8285" spans="1:19" x14ac:dyDescent="0.2">
      <c r="A8285">
        <v>8252</v>
      </c>
      <c r="B8285" s="1">
        <v>45006</v>
      </c>
      <c r="C8285" t="s">
        <v>261</v>
      </c>
      <c r="D8285" t="s">
        <v>1485</v>
      </c>
      <c r="E8285">
        <v>5</v>
      </c>
      <c r="F8285" t="s">
        <v>2862</v>
      </c>
      <c r="G8285" t="s">
        <v>266</v>
      </c>
      <c r="H8285" t="s">
        <v>1826</v>
      </c>
      <c r="M8285" s="2">
        <v>400</v>
      </c>
      <c r="N8285" s="2">
        <v>20000</v>
      </c>
      <c r="O8285" s="2">
        <f>IF(Tabla1[[#This Row],[Mov]]="VNT",Tabla1[[#This Row],[Sale]]-Tabla1[[#This Row],[Cost]],-Tabla1[[#This Row],[Cost]]*Tabla1[[#This Row],[Cant]])</f>
        <v>-2000</v>
      </c>
      <c r="P8285" s="8">
        <f>IF(Tabla1[[#This Row],[Mov]]="VNT",-Tabla1[[#This Row],[Cant]],Tabla1[[#This Row],[Cant]])</f>
        <v>5</v>
      </c>
      <c r="Q8285" s="8">
        <f>DAY(Tabla1[[#This Row],[Date]])</f>
        <v>21</v>
      </c>
      <c r="R8285" s="8">
        <f>MONTH(Tabla1[[#This Row],[Date]])</f>
        <v>3</v>
      </c>
      <c r="S8285" s="8">
        <f>YEAR(Tabla1[[#This Row],[Date]])</f>
        <v>2023</v>
      </c>
    </row>
    <row r="8286" spans="1:19" x14ac:dyDescent="0.2">
      <c r="A8286">
        <v>8253</v>
      </c>
      <c r="B8286" s="1">
        <v>45006</v>
      </c>
      <c r="C8286" t="s">
        <v>261</v>
      </c>
      <c r="D8286" t="s">
        <v>1485</v>
      </c>
      <c r="E8286">
        <v>1</v>
      </c>
      <c r="F8286" t="s">
        <v>1152</v>
      </c>
      <c r="G8286" t="s">
        <v>272</v>
      </c>
      <c r="H8286" t="s">
        <v>1219</v>
      </c>
      <c r="M8286" s="2">
        <v>20000</v>
      </c>
      <c r="N8286" s="2">
        <v>39000</v>
      </c>
      <c r="O8286" s="2">
        <f>IF(Tabla1[[#This Row],[Mov]]="VNT",Tabla1[[#This Row],[Sale]]-Tabla1[[#This Row],[Cost]],-Tabla1[[#This Row],[Cost]]*Tabla1[[#This Row],[Cant]])</f>
        <v>-20000</v>
      </c>
      <c r="P8286" s="8">
        <f>IF(Tabla1[[#This Row],[Mov]]="VNT",-Tabla1[[#This Row],[Cant]],Tabla1[[#This Row],[Cant]])</f>
        <v>1</v>
      </c>
      <c r="Q8286" s="8">
        <f>DAY(Tabla1[[#This Row],[Date]])</f>
        <v>21</v>
      </c>
      <c r="R8286" s="8">
        <f>MONTH(Tabla1[[#This Row],[Date]])</f>
        <v>3</v>
      </c>
      <c r="S8286" s="8">
        <f>YEAR(Tabla1[[#This Row],[Date]])</f>
        <v>2023</v>
      </c>
    </row>
    <row r="8287" spans="1:19" x14ac:dyDescent="0.2">
      <c r="A8287">
        <v>8254</v>
      </c>
      <c r="B8287" s="1">
        <v>45006</v>
      </c>
      <c r="C8287" t="s">
        <v>260</v>
      </c>
      <c r="D8287" t="s">
        <v>332</v>
      </c>
      <c r="E8287">
        <v>1</v>
      </c>
      <c r="F8287" t="s">
        <v>15</v>
      </c>
      <c r="G8287" t="s">
        <v>333</v>
      </c>
      <c r="H8287" t="s">
        <v>1292</v>
      </c>
      <c r="M8287" s="2">
        <v>2000</v>
      </c>
      <c r="N8287" s="2">
        <v>10000</v>
      </c>
      <c r="O8287" s="2">
        <f>IF(Tabla1[[#This Row],[Mov]]="VNT",Tabla1[[#This Row],[Sale]]-Tabla1[[#This Row],[Cost]],-Tabla1[[#This Row],[Cost]]*Tabla1[[#This Row],[Cant]])</f>
        <v>8000</v>
      </c>
      <c r="P8287" s="8">
        <f>IF(Tabla1[[#This Row],[Mov]]="VNT",-Tabla1[[#This Row],[Cant]],Tabla1[[#This Row],[Cant]])</f>
        <v>-1</v>
      </c>
      <c r="Q8287" s="8">
        <f>DAY(Tabla1[[#This Row],[Date]])</f>
        <v>21</v>
      </c>
      <c r="R8287" s="8">
        <f>MONTH(Tabla1[[#This Row],[Date]])</f>
        <v>3</v>
      </c>
      <c r="S8287" s="8">
        <f>YEAR(Tabla1[[#This Row],[Date]])</f>
        <v>2023</v>
      </c>
    </row>
    <row r="8288" spans="1:19" x14ac:dyDescent="0.2">
      <c r="A8288">
        <v>8255</v>
      </c>
      <c r="B8288" s="1">
        <v>45006</v>
      </c>
      <c r="C8288" t="s">
        <v>260</v>
      </c>
      <c r="D8288" t="s">
        <v>332</v>
      </c>
      <c r="E8288">
        <v>1</v>
      </c>
      <c r="F8288" t="s">
        <v>588</v>
      </c>
      <c r="G8288" t="s">
        <v>263</v>
      </c>
      <c r="H8288" t="s">
        <v>391</v>
      </c>
      <c r="M8288" s="2">
        <v>800</v>
      </c>
      <c r="N8288" s="2">
        <v>5000</v>
      </c>
      <c r="O8288" s="2">
        <f>IF(Tabla1[[#This Row],[Mov]]="VNT",Tabla1[[#This Row],[Sale]]-Tabla1[[#This Row],[Cost]],-Tabla1[[#This Row],[Cost]]*Tabla1[[#This Row],[Cant]])</f>
        <v>4200</v>
      </c>
      <c r="P8288" s="8">
        <f>IF(Tabla1[[#This Row],[Mov]]="VNT",-Tabla1[[#This Row],[Cant]],Tabla1[[#This Row],[Cant]])</f>
        <v>-1</v>
      </c>
      <c r="Q8288" s="8">
        <f>DAY(Tabla1[[#This Row],[Date]])</f>
        <v>21</v>
      </c>
      <c r="R8288" s="8">
        <f>MONTH(Tabla1[[#This Row],[Date]])</f>
        <v>3</v>
      </c>
      <c r="S8288" s="8">
        <f>YEAR(Tabla1[[#This Row],[Date]])</f>
        <v>2023</v>
      </c>
    </row>
    <row r="8289" spans="1:19" x14ac:dyDescent="0.2">
      <c r="A8289">
        <v>8256</v>
      </c>
      <c r="B8289" s="1">
        <v>45006</v>
      </c>
      <c r="C8289" t="s">
        <v>260</v>
      </c>
      <c r="D8289" t="s">
        <v>332</v>
      </c>
      <c r="E8289">
        <v>1</v>
      </c>
      <c r="F8289" t="s">
        <v>891</v>
      </c>
      <c r="G8289" t="s">
        <v>263</v>
      </c>
      <c r="H8289" t="s">
        <v>391</v>
      </c>
      <c r="M8289" s="2">
        <v>3500</v>
      </c>
      <c r="N8289" s="2">
        <v>10000</v>
      </c>
      <c r="O8289" s="2">
        <f>IF(Tabla1[[#This Row],[Mov]]="VNT",Tabla1[[#This Row],[Sale]]-Tabla1[[#This Row],[Cost]],-Tabla1[[#This Row],[Cost]]*Tabla1[[#This Row],[Cant]])</f>
        <v>6500</v>
      </c>
      <c r="P8289" s="8">
        <f>IF(Tabla1[[#This Row],[Mov]]="VNT",-Tabla1[[#This Row],[Cant]],Tabla1[[#This Row],[Cant]])</f>
        <v>-1</v>
      </c>
      <c r="Q8289" s="8">
        <f>DAY(Tabla1[[#This Row],[Date]])</f>
        <v>21</v>
      </c>
      <c r="R8289" s="8">
        <f>MONTH(Tabla1[[#This Row],[Date]])</f>
        <v>3</v>
      </c>
      <c r="S8289" s="8">
        <f>YEAR(Tabla1[[#This Row],[Date]])</f>
        <v>2023</v>
      </c>
    </row>
    <row r="8290" spans="1:19" x14ac:dyDescent="0.2">
      <c r="A8290">
        <v>8257</v>
      </c>
      <c r="B8290" s="1">
        <v>45006</v>
      </c>
      <c r="C8290" t="s">
        <v>260</v>
      </c>
      <c r="D8290" t="s">
        <v>332</v>
      </c>
      <c r="E8290">
        <v>1</v>
      </c>
      <c r="F8290" t="s">
        <v>2736</v>
      </c>
      <c r="G8290" t="s">
        <v>266</v>
      </c>
      <c r="H8290" t="s">
        <v>2737</v>
      </c>
      <c r="M8290" s="2">
        <v>68000</v>
      </c>
      <c r="N8290" s="2">
        <v>90000</v>
      </c>
      <c r="O8290" s="2">
        <f>IF(Tabla1[[#This Row],[Mov]]="VNT",Tabla1[[#This Row],[Sale]]-Tabla1[[#This Row],[Cost]],-Tabla1[[#This Row],[Cost]]*Tabla1[[#This Row],[Cant]])</f>
        <v>22000</v>
      </c>
      <c r="P8290" s="8">
        <f>IF(Tabla1[[#This Row],[Mov]]="VNT",-Tabla1[[#This Row],[Cant]],Tabla1[[#This Row],[Cant]])</f>
        <v>-1</v>
      </c>
      <c r="Q8290" s="8">
        <f>DAY(Tabla1[[#This Row],[Date]])</f>
        <v>21</v>
      </c>
      <c r="R8290" s="8">
        <f>MONTH(Tabla1[[#This Row],[Date]])</f>
        <v>3</v>
      </c>
      <c r="S8290" s="8">
        <f>YEAR(Tabla1[[#This Row],[Date]])</f>
        <v>2023</v>
      </c>
    </row>
    <row r="8291" spans="1:19" x14ac:dyDescent="0.2">
      <c r="A8291">
        <v>8258</v>
      </c>
      <c r="B8291" s="1">
        <v>45006</v>
      </c>
      <c r="C8291" t="s">
        <v>260</v>
      </c>
      <c r="D8291" t="s">
        <v>332</v>
      </c>
      <c r="E8291">
        <v>1</v>
      </c>
      <c r="F8291" t="s">
        <v>116</v>
      </c>
      <c r="G8291" t="s">
        <v>382</v>
      </c>
      <c r="H8291" t="s">
        <v>514</v>
      </c>
      <c r="M8291" s="2">
        <v>3270</v>
      </c>
      <c r="N8291" s="2">
        <v>3500</v>
      </c>
      <c r="O8291" s="2">
        <f>IF(Tabla1[[#This Row],[Mov]]="VNT",Tabla1[[#This Row],[Sale]]-Tabla1[[#This Row],[Cost]],-Tabla1[[#This Row],[Cost]]*Tabla1[[#This Row],[Cant]])</f>
        <v>230</v>
      </c>
      <c r="P8291" s="8">
        <f>IF(Tabla1[[#This Row],[Mov]]="VNT",-Tabla1[[#This Row],[Cant]],Tabla1[[#This Row],[Cant]])</f>
        <v>-1</v>
      </c>
      <c r="Q8291" s="8">
        <f>DAY(Tabla1[[#This Row],[Date]])</f>
        <v>21</v>
      </c>
      <c r="R8291" s="8">
        <f>MONTH(Tabla1[[#This Row],[Date]])</f>
        <v>3</v>
      </c>
      <c r="S8291" s="8">
        <f>YEAR(Tabla1[[#This Row],[Date]])</f>
        <v>2023</v>
      </c>
    </row>
    <row r="8292" spans="1:19" x14ac:dyDescent="0.2">
      <c r="A8292">
        <v>8259</v>
      </c>
      <c r="B8292" s="1">
        <v>45006</v>
      </c>
      <c r="C8292" t="s">
        <v>260</v>
      </c>
      <c r="D8292" t="s">
        <v>332</v>
      </c>
      <c r="E8292">
        <v>1</v>
      </c>
      <c r="F8292" t="s">
        <v>458</v>
      </c>
      <c r="G8292" t="s">
        <v>266</v>
      </c>
      <c r="H8292" t="s">
        <v>2863</v>
      </c>
      <c r="M8292" s="2">
        <v>0</v>
      </c>
      <c r="N8292" s="2">
        <v>15000</v>
      </c>
      <c r="O8292" s="2">
        <f>IF(Tabla1[[#This Row],[Mov]]="VNT",Tabla1[[#This Row],[Sale]]-Tabla1[[#This Row],[Cost]],-Tabla1[[#This Row],[Cost]]*Tabla1[[#This Row],[Cant]])</f>
        <v>15000</v>
      </c>
      <c r="P8292" s="8">
        <f>IF(Tabla1[[#This Row],[Mov]]="VNT",-Tabla1[[#This Row],[Cant]],Tabla1[[#This Row],[Cant]])</f>
        <v>-1</v>
      </c>
      <c r="Q8292" s="8">
        <f>DAY(Tabla1[[#This Row],[Date]])</f>
        <v>21</v>
      </c>
      <c r="R8292" s="8">
        <f>MONTH(Tabla1[[#This Row],[Date]])</f>
        <v>3</v>
      </c>
      <c r="S8292" s="8">
        <f>YEAR(Tabla1[[#This Row],[Date]])</f>
        <v>2023</v>
      </c>
    </row>
    <row r="8293" spans="1:19" x14ac:dyDescent="0.2">
      <c r="A8293">
        <v>8260</v>
      </c>
      <c r="B8293" s="1">
        <v>45006</v>
      </c>
      <c r="C8293" t="s">
        <v>260</v>
      </c>
      <c r="D8293" t="s">
        <v>332</v>
      </c>
      <c r="E8293">
        <v>1</v>
      </c>
      <c r="F8293" t="s">
        <v>224</v>
      </c>
      <c r="G8293" t="s">
        <v>263</v>
      </c>
      <c r="H8293" t="s">
        <v>391</v>
      </c>
      <c r="J8293" t="s">
        <v>2864</v>
      </c>
      <c r="M8293" s="2">
        <v>10000</v>
      </c>
      <c r="N8293" s="2">
        <v>18000</v>
      </c>
      <c r="O8293" s="2">
        <f>IF(Tabla1[[#This Row],[Mov]]="VNT",Tabla1[[#This Row],[Sale]]-Tabla1[[#This Row],[Cost]],-Tabla1[[#This Row],[Cost]]*Tabla1[[#This Row],[Cant]])</f>
        <v>8000</v>
      </c>
      <c r="P8293" s="8">
        <f>IF(Tabla1[[#This Row],[Mov]]="VNT",-Tabla1[[#This Row],[Cant]],Tabla1[[#This Row],[Cant]])</f>
        <v>-1</v>
      </c>
      <c r="Q8293" s="8">
        <f>DAY(Tabla1[[#This Row],[Date]])</f>
        <v>21</v>
      </c>
      <c r="R8293" s="8">
        <f>MONTH(Tabla1[[#This Row],[Date]])</f>
        <v>3</v>
      </c>
      <c r="S8293" s="8">
        <f>YEAR(Tabla1[[#This Row],[Date]])</f>
        <v>2023</v>
      </c>
    </row>
    <row r="8294" spans="1:19" x14ac:dyDescent="0.2">
      <c r="A8294">
        <v>8261</v>
      </c>
      <c r="B8294" s="1">
        <v>45006</v>
      </c>
      <c r="C8294" t="s">
        <v>260</v>
      </c>
      <c r="D8294" t="s">
        <v>332</v>
      </c>
      <c r="E8294">
        <v>1</v>
      </c>
      <c r="F8294" t="s">
        <v>342</v>
      </c>
      <c r="G8294" t="s">
        <v>263</v>
      </c>
      <c r="H8294" t="s">
        <v>391</v>
      </c>
      <c r="M8294" s="2">
        <v>900</v>
      </c>
      <c r="N8294" s="2">
        <v>10000</v>
      </c>
      <c r="O8294" s="2">
        <f>IF(Tabla1[[#This Row],[Mov]]="VNT",Tabla1[[#This Row],[Sale]]-Tabla1[[#This Row],[Cost]],-Tabla1[[#This Row],[Cost]]*Tabla1[[#This Row],[Cant]])</f>
        <v>9100</v>
      </c>
      <c r="P8294" s="8">
        <f>IF(Tabla1[[#This Row],[Mov]]="VNT",-Tabla1[[#This Row],[Cant]],Tabla1[[#This Row],[Cant]])</f>
        <v>-1</v>
      </c>
      <c r="Q8294" s="8">
        <f>DAY(Tabla1[[#This Row],[Date]])</f>
        <v>21</v>
      </c>
      <c r="R8294" s="8">
        <f>MONTH(Tabla1[[#This Row],[Date]])</f>
        <v>3</v>
      </c>
      <c r="S8294" s="8">
        <f>YEAR(Tabla1[[#This Row],[Date]])</f>
        <v>2023</v>
      </c>
    </row>
    <row r="8295" spans="1:19" x14ac:dyDescent="0.2">
      <c r="A8295">
        <v>8262</v>
      </c>
      <c r="B8295" s="1">
        <v>45006</v>
      </c>
      <c r="C8295" t="s">
        <v>260</v>
      </c>
      <c r="D8295" t="s">
        <v>332</v>
      </c>
      <c r="E8295">
        <v>1</v>
      </c>
      <c r="F8295" t="s">
        <v>116</v>
      </c>
      <c r="G8295" t="s">
        <v>347</v>
      </c>
      <c r="H8295" t="s">
        <v>518</v>
      </c>
      <c r="M8295" s="2">
        <v>10279</v>
      </c>
      <c r="N8295" s="2">
        <v>11000</v>
      </c>
      <c r="O8295" s="2">
        <f>IF(Tabla1[[#This Row],[Mov]]="VNT",Tabla1[[#This Row],[Sale]]-Tabla1[[#This Row],[Cost]],-Tabla1[[#This Row],[Cost]]*Tabla1[[#This Row],[Cant]])</f>
        <v>721</v>
      </c>
      <c r="P8295" s="8">
        <f>IF(Tabla1[[#This Row],[Mov]]="VNT",-Tabla1[[#This Row],[Cant]],Tabla1[[#This Row],[Cant]])</f>
        <v>-1</v>
      </c>
      <c r="Q8295" s="8">
        <f>DAY(Tabla1[[#This Row],[Date]])</f>
        <v>21</v>
      </c>
      <c r="R8295" s="8">
        <f>MONTH(Tabla1[[#This Row],[Date]])</f>
        <v>3</v>
      </c>
      <c r="S8295" s="8">
        <f>YEAR(Tabla1[[#This Row],[Date]])</f>
        <v>2023</v>
      </c>
    </row>
    <row r="8296" spans="1:19" x14ac:dyDescent="0.2">
      <c r="A8296">
        <v>8263</v>
      </c>
      <c r="B8296" s="1">
        <v>45006</v>
      </c>
      <c r="C8296" t="s">
        <v>260</v>
      </c>
      <c r="D8296" t="s">
        <v>332</v>
      </c>
      <c r="E8296">
        <v>1</v>
      </c>
      <c r="F8296" t="s">
        <v>458</v>
      </c>
      <c r="G8296" t="s">
        <v>263</v>
      </c>
      <c r="H8296" t="s">
        <v>2850</v>
      </c>
      <c r="M8296" s="2">
        <v>0</v>
      </c>
      <c r="N8296" s="2">
        <v>25000</v>
      </c>
      <c r="O8296" s="2">
        <f>IF(Tabla1[[#This Row],[Mov]]="VNT",Tabla1[[#This Row],[Sale]]-Tabla1[[#This Row],[Cost]],-Tabla1[[#This Row],[Cost]]*Tabla1[[#This Row],[Cant]])</f>
        <v>25000</v>
      </c>
      <c r="P8296" s="8">
        <f>IF(Tabla1[[#This Row],[Mov]]="VNT",-Tabla1[[#This Row],[Cant]],Tabla1[[#This Row],[Cant]])</f>
        <v>-1</v>
      </c>
      <c r="Q8296" s="8">
        <f>DAY(Tabla1[[#This Row],[Date]])</f>
        <v>21</v>
      </c>
      <c r="R8296" s="8">
        <f>MONTH(Tabla1[[#This Row],[Date]])</f>
        <v>3</v>
      </c>
      <c r="S8296" s="8">
        <f>YEAR(Tabla1[[#This Row],[Date]])</f>
        <v>2023</v>
      </c>
    </row>
    <row r="8297" spans="1:19" x14ac:dyDescent="0.2">
      <c r="A8297">
        <v>8264</v>
      </c>
      <c r="B8297" s="1">
        <v>45006</v>
      </c>
      <c r="C8297" t="s">
        <v>260</v>
      </c>
      <c r="D8297" t="s">
        <v>332</v>
      </c>
      <c r="E8297">
        <v>1</v>
      </c>
      <c r="F8297" t="s">
        <v>116</v>
      </c>
      <c r="G8297" t="s">
        <v>347</v>
      </c>
      <c r="H8297" t="s">
        <v>518</v>
      </c>
      <c r="M8297" s="2">
        <v>6074</v>
      </c>
      <c r="N8297" s="2">
        <v>6500</v>
      </c>
      <c r="O8297" s="2">
        <f>IF(Tabla1[[#This Row],[Mov]]="VNT",Tabla1[[#This Row],[Sale]]-Tabla1[[#This Row],[Cost]],-Tabla1[[#This Row],[Cost]]*Tabla1[[#This Row],[Cant]])</f>
        <v>426</v>
      </c>
      <c r="P8297" s="8">
        <f>IF(Tabla1[[#This Row],[Mov]]="VNT",-Tabla1[[#This Row],[Cant]],Tabla1[[#This Row],[Cant]])</f>
        <v>-1</v>
      </c>
      <c r="Q8297" s="8">
        <f>DAY(Tabla1[[#This Row],[Date]])</f>
        <v>21</v>
      </c>
      <c r="R8297" s="8">
        <f>MONTH(Tabla1[[#This Row],[Date]])</f>
        <v>3</v>
      </c>
      <c r="S8297" s="8">
        <f>YEAR(Tabla1[[#This Row],[Date]])</f>
        <v>2023</v>
      </c>
    </row>
    <row r="8298" spans="1:19" x14ac:dyDescent="0.2">
      <c r="A8298">
        <v>8265</v>
      </c>
      <c r="B8298" s="1">
        <v>45006</v>
      </c>
      <c r="C8298" t="s">
        <v>260</v>
      </c>
      <c r="D8298" t="s">
        <v>663</v>
      </c>
      <c r="E8298">
        <v>1</v>
      </c>
      <c r="F8298" t="s">
        <v>42</v>
      </c>
      <c r="G8298" t="s">
        <v>713</v>
      </c>
      <c r="H8298" t="s">
        <v>714</v>
      </c>
      <c r="M8298" s="2">
        <v>25000</v>
      </c>
      <c r="N8298" s="2">
        <v>55000</v>
      </c>
      <c r="O8298" s="2">
        <f>IF(Tabla1[[#This Row],[Mov]]="VNT",Tabla1[[#This Row],[Sale]]-Tabla1[[#This Row],[Cost]],-Tabla1[[#This Row],[Cost]]*Tabla1[[#This Row],[Cant]])</f>
        <v>30000</v>
      </c>
      <c r="P8298" s="8">
        <f>IF(Tabla1[[#This Row],[Mov]]="VNT",-Tabla1[[#This Row],[Cant]],Tabla1[[#This Row],[Cant]])</f>
        <v>-1</v>
      </c>
      <c r="Q8298" s="8">
        <f>DAY(Tabla1[[#This Row],[Date]])</f>
        <v>21</v>
      </c>
      <c r="R8298" s="8">
        <f>MONTH(Tabla1[[#This Row],[Date]])</f>
        <v>3</v>
      </c>
      <c r="S8298" s="8">
        <f>YEAR(Tabla1[[#This Row],[Date]])</f>
        <v>2023</v>
      </c>
    </row>
    <row r="8299" spans="1:19" x14ac:dyDescent="0.2">
      <c r="A8299">
        <v>8266</v>
      </c>
      <c r="B8299" s="1">
        <v>45006</v>
      </c>
      <c r="C8299" t="s">
        <v>260</v>
      </c>
      <c r="D8299" t="s">
        <v>332</v>
      </c>
      <c r="E8299">
        <v>1</v>
      </c>
      <c r="F8299" t="s">
        <v>560</v>
      </c>
      <c r="G8299" t="s">
        <v>266</v>
      </c>
      <c r="H8299" t="s">
        <v>2009</v>
      </c>
      <c r="M8299" s="2">
        <v>8500</v>
      </c>
      <c r="N8299" s="2">
        <v>19000</v>
      </c>
      <c r="O8299" s="2">
        <f>IF(Tabla1[[#This Row],[Mov]]="VNT",Tabla1[[#This Row],[Sale]]-Tabla1[[#This Row],[Cost]],-Tabla1[[#This Row],[Cost]]*Tabla1[[#This Row],[Cant]])</f>
        <v>10500</v>
      </c>
      <c r="P8299" s="8">
        <f>IF(Tabla1[[#This Row],[Mov]]="VNT",-Tabla1[[#This Row],[Cant]],Tabla1[[#This Row],[Cant]])</f>
        <v>-1</v>
      </c>
      <c r="Q8299" s="8">
        <f>DAY(Tabla1[[#This Row],[Date]])</f>
        <v>21</v>
      </c>
      <c r="R8299" s="8">
        <f>MONTH(Tabla1[[#This Row],[Date]])</f>
        <v>3</v>
      </c>
      <c r="S8299" s="8">
        <f>YEAR(Tabla1[[#This Row],[Date]])</f>
        <v>2023</v>
      </c>
    </row>
    <row r="8300" spans="1:19" x14ac:dyDescent="0.2">
      <c r="A8300">
        <v>8267</v>
      </c>
      <c r="B8300" s="1">
        <v>45006</v>
      </c>
      <c r="C8300" t="s">
        <v>260</v>
      </c>
      <c r="D8300" t="s">
        <v>332</v>
      </c>
      <c r="E8300">
        <v>1</v>
      </c>
      <c r="F8300" t="s">
        <v>26</v>
      </c>
      <c r="G8300" t="s">
        <v>264</v>
      </c>
      <c r="H8300" t="s">
        <v>20</v>
      </c>
      <c r="M8300" s="2">
        <v>8000</v>
      </c>
      <c r="N8300" s="2">
        <v>20000</v>
      </c>
      <c r="O8300" s="2">
        <f>IF(Tabla1[[#This Row],[Mov]]="VNT",Tabla1[[#This Row],[Sale]]-Tabla1[[#This Row],[Cost]],-Tabla1[[#This Row],[Cost]]*Tabla1[[#This Row],[Cant]])</f>
        <v>12000</v>
      </c>
      <c r="P8300" s="8">
        <f>IF(Tabla1[[#This Row],[Mov]]="VNT",-Tabla1[[#This Row],[Cant]],Tabla1[[#This Row],[Cant]])</f>
        <v>-1</v>
      </c>
      <c r="Q8300" s="8">
        <f>DAY(Tabla1[[#This Row],[Date]])</f>
        <v>21</v>
      </c>
      <c r="R8300" s="8">
        <f>MONTH(Tabla1[[#This Row],[Date]])</f>
        <v>3</v>
      </c>
      <c r="S8300" s="8">
        <f>YEAR(Tabla1[[#This Row],[Date]])</f>
        <v>2023</v>
      </c>
    </row>
    <row r="8301" spans="1:19" x14ac:dyDescent="0.2">
      <c r="A8301">
        <v>8268</v>
      </c>
      <c r="B8301" s="1">
        <v>45006</v>
      </c>
      <c r="C8301" t="s">
        <v>260</v>
      </c>
      <c r="D8301" t="s">
        <v>122</v>
      </c>
      <c r="E8301">
        <v>1</v>
      </c>
      <c r="F8301" t="s">
        <v>458</v>
      </c>
      <c r="G8301" t="s">
        <v>349</v>
      </c>
      <c r="H8301" t="s">
        <v>515</v>
      </c>
      <c r="L8301" t="s">
        <v>992</v>
      </c>
      <c r="M8301" s="2">
        <v>0</v>
      </c>
      <c r="N8301" s="2">
        <v>6000</v>
      </c>
      <c r="O8301" s="2">
        <f>IF(Tabla1[[#This Row],[Mov]]="VNT",Tabla1[[#This Row],[Sale]]-Tabla1[[#This Row],[Cost]],-Tabla1[[#This Row],[Cost]]*Tabla1[[#This Row],[Cant]])</f>
        <v>6000</v>
      </c>
      <c r="P8301" s="8">
        <f>IF(Tabla1[[#This Row],[Mov]]="VNT",-Tabla1[[#This Row],[Cant]],Tabla1[[#This Row],[Cant]])</f>
        <v>-1</v>
      </c>
      <c r="Q8301" s="8">
        <f>DAY(Tabla1[[#This Row],[Date]])</f>
        <v>21</v>
      </c>
      <c r="R8301" s="8">
        <f>MONTH(Tabla1[[#This Row],[Date]])</f>
        <v>3</v>
      </c>
      <c r="S8301" s="8">
        <f>YEAR(Tabla1[[#This Row],[Date]])</f>
        <v>2023</v>
      </c>
    </row>
    <row r="8302" spans="1:19" x14ac:dyDescent="0.2">
      <c r="A8302">
        <v>8269</v>
      </c>
      <c r="B8302" s="1">
        <v>45006</v>
      </c>
      <c r="C8302" t="s">
        <v>260</v>
      </c>
      <c r="D8302" t="s">
        <v>332</v>
      </c>
      <c r="E8302">
        <v>1</v>
      </c>
      <c r="F8302" t="s">
        <v>116</v>
      </c>
      <c r="G8302" t="s">
        <v>347</v>
      </c>
      <c r="H8302" t="s">
        <v>518</v>
      </c>
      <c r="M8302" s="2">
        <v>3270</v>
      </c>
      <c r="N8302" s="2">
        <v>3500</v>
      </c>
      <c r="O8302" s="2">
        <f>IF(Tabla1[[#This Row],[Mov]]="VNT",Tabla1[[#This Row],[Sale]]-Tabla1[[#This Row],[Cost]],-Tabla1[[#This Row],[Cost]]*Tabla1[[#This Row],[Cant]])</f>
        <v>230</v>
      </c>
      <c r="P8302" s="8">
        <f>IF(Tabla1[[#This Row],[Mov]]="VNT",-Tabla1[[#This Row],[Cant]],Tabla1[[#This Row],[Cant]])</f>
        <v>-1</v>
      </c>
      <c r="Q8302" s="8">
        <f>DAY(Tabla1[[#This Row],[Date]])</f>
        <v>21</v>
      </c>
      <c r="R8302" s="8">
        <f>MONTH(Tabla1[[#This Row],[Date]])</f>
        <v>3</v>
      </c>
      <c r="S8302" s="8">
        <f>YEAR(Tabla1[[#This Row],[Date]])</f>
        <v>2023</v>
      </c>
    </row>
    <row r="8303" spans="1:19" x14ac:dyDescent="0.2">
      <c r="A8303">
        <v>8270</v>
      </c>
      <c r="B8303" s="1">
        <v>45006</v>
      </c>
      <c r="C8303" t="s">
        <v>260</v>
      </c>
      <c r="D8303" t="s">
        <v>332</v>
      </c>
      <c r="E8303">
        <v>1</v>
      </c>
      <c r="F8303" t="s">
        <v>455</v>
      </c>
      <c r="G8303" t="s">
        <v>347</v>
      </c>
      <c r="H8303" t="s">
        <v>456</v>
      </c>
      <c r="M8303" s="2">
        <v>800</v>
      </c>
      <c r="N8303" s="2">
        <v>4000</v>
      </c>
      <c r="O8303" s="2">
        <f>IF(Tabla1[[#This Row],[Mov]]="VNT",Tabla1[[#This Row],[Sale]]-Tabla1[[#This Row],[Cost]],-Tabla1[[#This Row],[Cost]]*Tabla1[[#This Row],[Cant]])</f>
        <v>3200</v>
      </c>
      <c r="P8303" s="8">
        <f>IF(Tabla1[[#This Row],[Mov]]="VNT",-Tabla1[[#This Row],[Cant]],Tabla1[[#This Row],[Cant]])</f>
        <v>-1</v>
      </c>
      <c r="Q8303" s="8">
        <f>DAY(Tabla1[[#This Row],[Date]])</f>
        <v>21</v>
      </c>
      <c r="R8303" s="8">
        <f>MONTH(Tabla1[[#This Row],[Date]])</f>
        <v>3</v>
      </c>
      <c r="S8303" s="8">
        <f>YEAR(Tabla1[[#This Row],[Date]])</f>
        <v>2023</v>
      </c>
    </row>
    <row r="8304" spans="1:19" x14ac:dyDescent="0.2">
      <c r="A8304">
        <v>8271</v>
      </c>
      <c r="B8304" s="1">
        <v>45006</v>
      </c>
      <c r="C8304" t="s">
        <v>260</v>
      </c>
      <c r="D8304" t="s">
        <v>332</v>
      </c>
      <c r="E8304">
        <v>1</v>
      </c>
      <c r="F8304" t="s">
        <v>48</v>
      </c>
      <c r="G8304" t="s">
        <v>1765</v>
      </c>
      <c r="H8304" t="s">
        <v>2772</v>
      </c>
      <c r="M8304" s="2">
        <v>210000</v>
      </c>
      <c r="N8304" s="2">
        <v>290000</v>
      </c>
      <c r="O8304" s="2">
        <f>IF(Tabla1[[#This Row],[Mov]]="VNT",Tabla1[[#This Row],[Sale]]-Tabla1[[#This Row],[Cost]],-Tabla1[[#This Row],[Cost]]*Tabla1[[#This Row],[Cant]])</f>
        <v>80000</v>
      </c>
      <c r="P8304" s="8">
        <f>IF(Tabla1[[#This Row],[Mov]]="VNT",-Tabla1[[#This Row],[Cant]],Tabla1[[#This Row],[Cant]])</f>
        <v>-1</v>
      </c>
      <c r="Q8304" s="8">
        <f>DAY(Tabla1[[#This Row],[Date]])</f>
        <v>21</v>
      </c>
      <c r="R8304" s="8">
        <f>MONTH(Tabla1[[#This Row],[Date]])</f>
        <v>3</v>
      </c>
      <c r="S8304" s="8">
        <f>YEAR(Tabla1[[#This Row],[Date]])</f>
        <v>2023</v>
      </c>
    </row>
    <row r="8305" spans="1:19" x14ac:dyDescent="0.2">
      <c r="A8305">
        <v>8272</v>
      </c>
      <c r="B8305" s="1">
        <v>45006</v>
      </c>
      <c r="C8305" t="s">
        <v>260</v>
      </c>
      <c r="D8305" t="s">
        <v>332</v>
      </c>
      <c r="E8305">
        <v>1</v>
      </c>
      <c r="F8305" t="s">
        <v>848</v>
      </c>
      <c r="G8305" t="s">
        <v>727</v>
      </c>
      <c r="H8305" t="s">
        <v>853</v>
      </c>
      <c r="M8305" s="2">
        <v>900</v>
      </c>
      <c r="N8305" s="2">
        <v>3000</v>
      </c>
      <c r="O8305" s="2">
        <f>IF(Tabla1[[#This Row],[Mov]]="VNT",Tabla1[[#This Row],[Sale]]-Tabla1[[#This Row],[Cost]],-Tabla1[[#This Row],[Cost]]*Tabla1[[#This Row],[Cant]])</f>
        <v>2100</v>
      </c>
      <c r="P8305" s="8">
        <f>IF(Tabla1[[#This Row],[Mov]]="VNT",-Tabla1[[#This Row],[Cant]],Tabla1[[#This Row],[Cant]])</f>
        <v>-1</v>
      </c>
      <c r="Q8305" s="8">
        <f>DAY(Tabla1[[#This Row],[Date]])</f>
        <v>21</v>
      </c>
      <c r="R8305" s="8">
        <f>MONTH(Tabla1[[#This Row],[Date]])</f>
        <v>3</v>
      </c>
      <c r="S8305" s="8">
        <f>YEAR(Tabla1[[#This Row],[Date]])</f>
        <v>2023</v>
      </c>
    </row>
    <row r="8306" spans="1:19" x14ac:dyDescent="0.2">
      <c r="A8306">
        <v>8273</v>
      </c>
      <c r="B8306" s="1">
        <v>45006</v>
      </c>
      <c r="C8306" t="s">
        <v>260</v>
      </c>
      <c r="D8306" t="s">
        <v>332</v>
      </c>
      <c r="E8306">
        <v>1</v>
      </c>
      <c r="F8306" t="s">
        <v>225</v>
      </c>
      <c r="G8306" t="s">
        <v>284</v>
      </c>
      <c r="H8306" t="s">
        <v>2865</v>
      </c>
      <c r="M8306" s="2">
        <v>1100</v>
      </c>
      <c r="N8306" s="2">
        <v>10000</v>
      </c>
      <c r="O8306" s="2">
        <f>IF(Tabla1[[#This Row],[Mov]]="VNT",Tabla1[[#This Row],[Sale]]-Tabla1[[#This Row],[Cost]],-Tabla1[[#This Row],[Cost]]*Tabla1[[#This Row],[Cant]])</f>
        <v>8900</v>
      </c>
      <c r="P8306" s="8">
        <f>IF(Tabla1[[#This Row],[Mov]]="VNT",-Tabla1[[#This Row],[Cant]],Tabla1[[#This Row],[Cant]])</f>
        <v>-1</v>
      </c>
      <c r="Q8306" s="8">
        <f>DAY(Tabla1[[#This Row],[Date]])</f>
        <v>21</v>
      </c>
      <c r="R8306" s="8">
        <f>MONTH(Tabla1[[#This Row],[Date]])</f>
        <v>3</v>
      </c>
      <c r="S8306" s="8">
        <f>YEAR(Tabla1[[#This Row],[Date]])</f>
        <v>2023</v>
      </c>
    </row>
    <row r="8307" spans="1:19" x14ac:dyDescent="0.2">
      <c r="A8307">
        <v>8274</v>
      </c>
      <c r="B8307" s="1">
        <v>45006</v>
      </c>
      <c r="C8307" t="s">
        <v>260</v>
      </c>
      <c r="D8307" t="s">
        <v>332</v>
      </c>
      <c r="E8307">
        <v>1</v>
      </c>
      <c r="F8307" t="s">
        <v>458</v>
      </c>
      <c r="G8307" t="s">
        <v>284</v>
      </c>
      <c r="H8307" t="s">
        <v>2866</v>
      </c>
      <c r="M8307" s="2">
        <v>0</v>
      </c>
      <c r="N8307" s="2">
        <v>2000</v>
      </c>
      <c r="O8307" s="2">
        <f>IF(Tabla1[[#This Row],[Mov]]="VNT",Tabla1[[#This Row],[Sale]]-Tabla1[[#This Row],[Cost]],-Tabla1[[#This Row],[Cost]]*Tabla1[[#This Row],[Cant]])</f>
        <v>2000</v>
      </c>
      <c r="P8307" s="8">
        <f>IF(Tabla1[[#This Row],[Mov]]="VNT",-Tabla1[[#This Row],[Cant]],Tabla1[[#This Row],[Cant]])</f>
        <v>-1</v>
      </c>
      <c r="Q8307" s="8">
        <f>DAY(Tabla1[[#This Row],[Date]])</f>
        <v>21</v>
      </c>
      <c r="R8307" s="8">
        <f>MONTH(Tabla1[[#This Row],[Date]])</f>
        <v>3</v>
      </c>
      <c r="S8307" s="8">
        <f>YEAR(Tabla1[[#This Row],[Date]])</f>
        <v>2023</v>
      </c>
    </row>
    <row r="8308" spans="1:19" x14ac:dyDescent="0.2">
      <c r="A8308">
        <v>8275</v>
      </c>
      <c r="B8308" s="1">
        <v>45006</v>
      </c>
      <c r="C8308" t="s">
        <v>260</v>
      </c>
      <c r="D8308" t="s">
        <v>332</v>
      </c>
      <c r="E8308">
        <v>1</v>
      </c>
      <c r="F8308" t="s">
        <v>116</v>
      </c>
      <c r="G8308" t="s">
        <v>347</v>
      </c>
      <c r="H8308" t="s">
        <v>518</v>
      </c>
      <c r="M8308" s="2">
        <v>7008</v>
      </c>
      <c r="N8308" s="2">
        <v>7500</v>
      </c>
      <c r="O8308" s="2">
        <f>IF(Tabla1[[#This Row],[Mov]]="VNT",Tabla1[[#This Row],[Sale]]-Tabla1[[#This Row],[Cost]],-Tabla1[[#This Row],[Cost]]*Tabla1[[#This Row],[Cant]])</f>
        <v>492</v>
      </c>
      <c r="P8308" s="8">
        <f>IF(Tabla1[[#This Row],[Mov]]="VNT",-Tabla1[[#This Row],[Cant]],Tabla1[[#This Row],[Cant]])</f>
        <v>-1</v>
      </c>
      <c r="Q8308" s="8">
        <f>DAY(Tabla1[[#This Row],[Date]])</f>
        <v>21</v>
      </c>
      <c r="R8308" s="8">
        <f>MONTH(Tabla1[[#This Row],[Date]])</f>
        <v>3</v>
      </c>
      <c r="S8308" s="8">
        <f>YEAR(Tabla1[[#This Row],[Date]])</f>
        <v>2023</v>
      </c>
    </row>
    <row r="8309" spans="1:19" x14ac:dyDescent="0.2">
      <c r="A8309">
        <v>8276</v>
      </c>
      <c r="B8309" s="1">
        <v>45006</v>
      </c>
      <c r="C8309" t="s">
        <v>260</v>
      </c>
      <c r="D8309" t="s">
        <v>332</v>
      </c>
      <c r="E8309">
        <v>1</v>
      </c>
      <c r="F8309" t="s">
        <v>386</v>
      </c>
      <c r="G8309" t="s">
        <v>284</v>
      </c>
      <c r="H8309" t="s">
        <v>2498</v>
      </c>
      <c r="M8309" s="2">
        <v>80000</v>
      </c>
      <c r="N8309" s="2">
        <v>140000</v>
      </c>
      <c r="O8309" s="2">
        <f>IF(Tabla1[[#This Row],[Mov]]="VNT",Tabla1[[#This Row],[Sale]]-Tabla1[[#This Row],[Cost]],-Tabla1[[#This Row],[Cost]]*Tabla1[[#This Row],[Cant]])</f>
        <v>60000</v>
      </c>
      <c r="P8309" s="8">
        <f>IF(Tabla1[[#This Row],[Mov]]="VNT",-Tabla1[[#This Row],[Cant]],Tabla1[[#This Row],[Cant]])</f>
        <v>-1</v>
      </c>
      <c r="Q8309" s="8">
        <f>DAY(Tabla1[[#This Row],[Date]])</f>
        <v>21</v>
      </c>
      <c r="R8309" s="8">
        <f>MONTH(Tabla1[[#This Row],[Date]])</f>
        <v>3</v>
      </c>
      <c r="S8309" s="8">
        <f>YEAR(Tabla1[[#This Row],[Date]])</f>
        <v>2023</v>
      </c>
    </row>
    <row r="8310" spans="1:19" x14ac:dyDescent="0.2">
      <c r="A8310">
        <v>8277</v>
      </c>
      <c r="B8310" s="1">
        <v>45006</v>
      </c>
      <c r="C8310" t="s">
        <v>260</v>
      </c>
      <c r="D8310" t="s">
        <v>332</v>
      </c>
      <c r="E8310">
        <v>1</v>
      </c>
      <c r="F8310" t="s">
        <v>224</v>
      </c>
      <c r="G8310" t="s">
        <v>284</v>
      </c>
      <c r="H8310" t="s">
        <v>539</v>
      </c>
      <c r="J8310" t="s">
        <v>2867</v>
      </c>
      <c r="M8310" s="2">
        <v>8000</v>
      </c>
      <c r="N8310" s="2">
        <v>20000</v>
      </c>
      <c r="O8310" s="2">
        <f>IF(Tabla1[[#This Row],[Mov]]="VNT",Tabla1[[#This Row],[Sale]]-Tabla1[[#This Row],[Cost]],-Tabla1[[#This Row],[Cost]]*Tabla1[[#This Row],[Cant]])</f>
        <v>12000</v>
      </c>
      <c r="P8310" s="8">
        <f>IF(Tabla1[[#This Row],[Mov]]="VNT",-Tabla1[[#This Row],[Cant]],Tabla1[[#This Row],[Cant]])</f>
        <v>-1</v>
      </c>
      <c r="Q8310" s="8">
        <f>DAY(Tabla1[[#This Row],[Date]])</f>
        <v>21</v>
      </c>
      <c r="R8310" s="8">
        <f>MONTH(Tabla1[[#This Row],[Date]])</f>
        <v>3</v>
      </c>
      <c r="S8310" s="8">
        <f>YEAR(Tabla1[[#This Row],[Date]])</f>
        <v>2023</v>
      </c>
    </row>
    <row r="8311" spans="1:19" x14ac:dyDescent="0.2">
      <c r="A8311">
        <v>8278</v>
      </c>
      <c r="B8311" s="1">
        <v>45006</v>
      </c>
      <c r="C8311" t="s">
        <v>260</v>
      </c>
      <c r="D8311" t="s">
        <v>332</v>
      </c>
      <c r="E8311">
        <v>1</v>
      </c>
      <c r="F8311" t="s">
        <v>225</v>
      </c>
      <c r="G8311" t="s">
        <v>284</v>
      </c>
      <c r="H8311" t="s">
        <v>539</v>
      </c>
      <c r="L8311" t="s">
        <v>2368</v>
      </c>
      <c r="M8311" s="2">
        <v>1100</v>
      </c>
      <c r="N8311" s="2">
        <v>5000</v>
      </c>
      <c r="O8311" s="2">
        <f>IF(Tabla1[[#This Row],[Mov]]="VNT",Tabla1[[#This Row],[Sale]]-Tabla1[[#This Row],[Cost]],-Tabla1[[#This Row],[Cost]]*Tabla1[[#This Row],[Cant]])</f>
        <v>3900</v>
      </c>
      <c r="P8311" s="8">
        <f>IF(Tabla1[[#This Row],[Mov]]="VNT",-Tabla1[[#This Row],[Cant]],Tabla1[[#This Row],[Cant]])</f>
        <v>-1</v>
      </c>
      <c r="Q8311" s="8">
        <f>DAY(Tabla1[[#This Row],[Date]])</f>
        <v>21</v>
      </c>
      <c r="R8311" s="8">
        <f>MONTH(Tabla1[[#This Row],[Date]])</f>
        <v>3</v>
      </c>
      <c r="S8311" s="8">
        <f>YEAR(Tabla1[[#This Row],[Date]])</f>
        <v>2023</v>
      </c>
    </row>
    <row r="8312" spans="1:19" x14ac:dyDescent="0.2">
      <c r="A8312">
        <v>8279</v>
      </c>
      <c r="B8312" s="1">
        <v>45007</v>
      </c>
      <c r="C8312" t="s">
        <v>261</v>
      </c>
      <c r="D8312" t="s">
        <v>892</v>
      </c>
      <c r="E8312">
        <v>1</v>
      </c>
      <c r="F8312" t="s">
        <v>386</v>
      </c>
      <c r="G8312" t="s">
        <v>284</v>
      </c>
      <c r="H8312" t="s">
        <v>2498</v>
      </c>
      <c r="M8312" s="2">
        <v>85000</v>
      </c>
      <c r="N8312" s="2">
        <v>150000</v>
      </c>
      <c r="O8312" s="2">
        <f>IF(Tabla1[[#This Row],[Mov]]="VNT",Tabla1[[#This Row],[Sale]]-Tabla1[[#This Row],[Cost]],-Tabla1[[#This Row],[Cost]]*Tabla1[[#This Row],[Cant]])</f>
        <v>-85000</v>
      </c>
      <c r="P8312" s="8">
        <f>IF(Tabla1[[#This Row],[Mov]]="VNT",-Tabla1[[#This Row],[Cant]],Tabla1[[#This Row],[Cant]])</f>
        <v>1</v>
      </c>
      <c r="Q8312" s="8">
        <f>DAY(Tabla1[[#This Row],[Date]])</f>
        <v>22</v>
      </c>
      <c r="R8312" s="8">
        <f>MONTH(Tabla1[[#This Row],[Date]])</f>
        <v>3</v>
      </c>
      <c r="S8312" s="8">
        <f>YEAR(Tabla1[[#This Row],[Date]])</f>
        <v>2023</v>
      </c>
    </row>
    <row r="8313" spans="1:19" x14ac:dyDescent="0.2">
      <c r="A8313">
        <v>8280</v>
      </c>
      <c r="B8313" s="1">
        <v>45007</v>
      </c>
      <c r="C8313" t="s">
        <v>261</v>
      </c>
      <c r="D8313" t="s">
        <v>892</v>
      </c>
      <c r="E8313">
        <v>1</v>
      </c>
      <c r="F8313" t="s">
        <v>386</v>
      </c>
      <c r="G8313" t="s">
        <v>284</v>
      </c>
      <c r="H8313" t="s">
        <v>2498</v>
      </c>
      <c r="M8313" s="2">
        <v>85000</v>
      </c>
      <c r="N8313" s="2">
        <v>150000</v>
      </c>
      <c r="O8313" s="2">
        <f>IF(Tabla1[[#This Row],[Mov]]="VNT",Tabla1[[#This Row],[Sale]]-Tabla1[[#This Row],[Cost]],-Tabla1[[#This Row],[Cost]]*Tabla1[[#This Row],[Cant]])</f>
        <v>-85000</v>
      </c>
      <c r="P8313" s="8">
        <f>IF(Tabla1[[#This Row],[Mov]]="VNT",-Tabla1[[#This Row],[Cant]],Tabla1[[#This Row],[Cant]])</f>
        <v>1</v>
      </c>
      <c r="Q8313" s="8">
        <f>DAY(Tabla1[[#This Row],[Date]])</f>
        <v>22</v>
      </c>
      <c r="R8313" s="8">
        <f>MONTH(Tabla1[[#This Row],[Date]])</f>
        <v>3</v>
      </c>
      <c r="S8313" s="8">
        <f>YEAR(Tabla1[[#This Row],[Date]])</f>
        <v>2023</v>
      </c>
    </row>
    <row r="8314" spans="1:19" x14ac:dyDescent="0.2">
      <c r="A8314">
        <v>8281</v>
      </c>
      <c r="B8314" s="1">
        <v>45007</v>
      </c>
      <c r="C8314" t="s">
        <v>261</v>
      </c>
      <c r="D8314" t="s">
        <v>892</v>
      </c>
      <c r="E8314">
        <v>1</v>
      </c>
      <c r="F8314" t="s">
        <v>386</v>
      </c>
      <c r="G8314" t="s">
        <v>263</v>
      </c>
      <c r="H8314" t="s">
        <v>824</v>
      </c>
      <c r="M8314" s="2">
        <v>64000</v>
      </c>
      <c r="N8314" s="2">
        <v>120000</v>
      </c>
      <c r="O8314" s="2">
        <f>IF(Tabla1[[#This Row],[Mov]]="VNT",Tabla1[[#This Row],[Sale]]-Tabla1[[#This Row],[Cost]],-Tabla1[[#This Row],[Cost]]*Tabla1[[#This Row],[Cant]])</f>
        <v>-64000</v>
      </c>
      <c r="P8314" s="8">
        <f>IF(Tabla1[[#This Row],[Mov]]="VNT",-Tabla1[[#This Row],[Cant]],Tabla1[[#This Row],[Cant]])</f>
        <v>1</v>
      </c>
      <c r="Q8314" s="8">
        <f>DAY(Tabla1[[#This Row],[Date]])</f>
        <v>22</v>
      </c>
      <c r="R8314" s="8">
        <f>MONTH(Tabla1[[#This Row],[Date]])</f>
        <v>3</v>
      </c>
      <c r="S8314" s="8">
        <f>YEAR(Tabla1[[#This Row],[Date]])</f>
        <v>2023</v>
      </c>
    </row>
    <row r="8315" spans="1:19" x14ac:dyDescent="0.2">
      <c r="A8315">
        <v>8282</v>
      </c>
      <c r="B8315" s="1">
        <v>45007</v>
      </c>
      <c r="C8315" t="s">
        <v>261</v>
      </c>
      <c r="D8315" t="s">
        <v>1767</v>
      </c>
      <c r="E8315">
        <v>1</v>
      </c>
      <c r="F8315" t="s">
        <v>2852</v>
      </c>
      <c r="G8315" t="s">
        <v>1765</v>
      </c>
      <c r="H8315" t="s">
        <v>2868</v>
      </c>
      <c r="M8315" s="2">
        <v>168000</v>
      </c>
      <c r="N8315" s="2">
        <v>209000</v>
      </c>
      <c r="O8315" s="2">
        <f>IF(Tabla1[[#This Row],[Mov]]="VNT",Tabla1[[#This Row],[Sale]]-Tabla1[[#This Row],[Cost]],-Tabla1[[#This Row],[Cost]]*Tabla1[[#This Row],[Cant]])</f>
        <v>-168000</v>
      </c>
      <c r="P8315" s="8">
        <f>IF(Tabla1[[#This Row],[Mov]]="VNT",-Tabla1[[#This Row],[Cant]],Tabla1[[#This Row],[Cant]])</f>
        <v>1</v>
      </c>
      <c r="Q8315" s="8">
        <f>DAY(Tabla1[[#This Row],[Date]])</f>
        <v>22</v>
      </c>
      <c r="R8315" s="8">
        <f>MONTH(Tabla1[[#This Row],[Date]])</f>
        <v>3</v>
      </c>
      <c r="S8315" s="8">
        <f>YEAR(Tabla1[[#This Row],[Date]])</f>
        <v>2023</v>
      </c>
    </row>
    <row r="8316" spans="1:19" x14ac:dyDescent="0.2">
      <c r="A8316">
        <v>8283</v>
      </c>
      <c r="B8316" s="1">
        <v>45007</v>
      </c>
      <c r="C8316" t="s">
        <v>261</v>
      </c>
      <c r="D8316" t="s">
        <v>1767</v>
      </c>
      <c r="E8316">
        <v>1</v>
      </c>
      <c r="F8316" t="s">
        <v>2736</v>
      </c>
      <c r="G8316" t="s">
        <v>266</v>
      </c>
      <c r="H8316" t="s">
        <v>2737</v>
      </c>
      <c r="M8316" s="2">
        <v>68000</v>
      </c>
      <c r="N8316" s="2">
        <v>99000</v>
      </c>
      <c r="O8316" s="2">
        <f>IF(Tabla1[[#This Row],[Mov]]="VNT",Tabla1[[#This Row],[Sale]]-Tabla1[[#This Row],[Cost]],-Tabla1[[#This Row],[Cost]]*Tabla1[[#This Row],[Cant]])</f>
        <v>-68000</v>
      </c>
      <c r="P8316" s="8">
        <f>IF(Tabla1[[#This Row],[Mov]]="VNT",-Tabla1[[#This Row],[Cant]],Tabla1[[#This Row],[Cant]])</f>
        <v>1</v>
      </c>
      <c r="Q8316" s="8">
        <f>DAY(Tabla1[[#This Row],[Date]])</f>
        <v>22</v>
      </c>
      <c r="R8316" s="8">
        <f>MONTH(Tabla1[[#This Row],[Date]])</f>
        <v>3</v>
      </c>
      <c r="S8316" s="8">
        <f>YEAR(Tabla1[[#This Row],[Date]])</f>
        <v>2023</v>
      </c>
    </row>
    <row r="8317" spans="1:19" x14ac:dyDescent="0.2">
      <c r="A8317">
        <v>8284</v>
      </c>
      <c r="B8317" s="1">
        <v>45007</v>
      </c>
      <c r="C8317" t="s">
        <v>261</v>
      </c>
      <c r="D8317" t="s">
        <v>1767</v>
      </c>
      <c r="E8317">
        <v>1</v>
      </c>
      <c r="F8317" t="s">
        <v>2046</v>
      </c>
      <c r="G8317" t="s">
        <v>266</v>
      </c>
      <c r="H8317" t="s">
        <v>2743</v>
      </c>
      <c r="M8317" s="2">
        <v>20000</v>
      </c>
      <c r="N8317" s="2">
        <v>35000</v>
      </c>
      <c r="O8317" s="2">
        <f>IF(Tabla1[[#This Row],[Mov]]="VNT",Tabla1[[#This Row],[Sale]]-Tabla1[[#This Row],[Cost]],-Tabla1[[#This Row],[Cost]]*Tabla1[[#This Row],[Cant]])</f>
        <v>-20000</v>
      </c>
      <c r="P8317" s="8">
        <f>IF(Tabla1[[#This Row],[Mov]]="VNT",-Tabla1[[#This Row],[Cant]],Tabla1[[#This Row],[Cant]])</f>
        <v>1</v>
      </c>
      <c r="Q8317" s="8">
        <f>DAY(Tabla1[[#This Row],[Date]])</f>
        <v>22</v>
      </c>
      <c r="R8317" s="8">
        <f>MONTH(Tabla1[[#This Row],[Date]])</f>
        <v>3</v>
      </c>
      <c r="S8317" s="8">
        <f>YEAR(Tabla1[[#This Row],[Date]])</f>
        <v>2023</v>
      </c>
    </row>
    <row r="8318" spans="1:19" x14ac:dyDescent="0.2">
      <c r="A8318">
        <v>8285</v>
      </c>
      <c r="B8318" s="1">
        <v>45007</v>
      </c>
      <c r="C8318" t="s">
        <v>261</v>
      </c>
      <c r="D8318" t="s">
        <v>1569</v>
      </c>
      <c r="E8318">
        <v>21</v>
      </c>
      <c r="F8318" t="s">
        <v>891</v>
      </c>
      <c r="G8318" t="s">
        <v>589</v>
      </c>
      <c r="H8318" t="s">
        <v>1173</v>
      </c>
      <c r="M8318" s="2">
        <v>3300</v>
      </c>
      <c r="N8318" s="2">
        <v>10000</v>
      </c>
      <c r="O8318" s="2">
        <f>IF(Tabla1[[#This Row],[Mov]]="VNT",Tabla1[[#This Row],[Sale]]-Tabla1[[#This Row],[Cost]],-Tabla1[[#This Row],[Cost]]*Tabla1[[#This Row],[Cant]])</f>
        <v>-69300</v>
      </c>
      <c r="P8318" s="8">
        <f>IF(Tabla1[[#This Row],[Mov]]="VNT",-Tabla1[[#This Row],[Cant]],Tabla1[[#This Row],[Cant]])</f>
        <v>21</v>
      </c>
      <c r="Q8318" s="8">
        <f>DAY(Tabla1[[#This Row],[Date]])</f>
        <v>22</v>
      </c>
      <c r="R8318" s="8">
        <f>MONTH(Tabla1[[#This Row],[Date]])</f>
        <v>3</v>
      </c>
      <c r="S8318" s="8">
        <f>YEAR(Tabla1[[#This Row],[Date]])</f>
        <v>2023</v>
      </c>
    </row>
    <row r="8319" spans="1:19" x14ac:dyDescent="0.2">
      <c r="A8319">
        <v>8286</v>
      </c>
      <c r="B8319" s="1">
        <v>45007</v>
      </c>
      <c r="C8319" t="s">
        <v>261</v>
      </c>
      <c r="D8319" t="s">
        <v>1569</v>
      </c>
      <c r="E8319">
        <v>1</v>
      </c>
      <c r="F8319" t="s">
        <v>224</v>
      </c>
      <c r="G8319" t="s">
        <v>284</v>
      </c>
      <c r="H8319" t="s">
        <v>539</v>
      </c>
      <c r="J8319" t="s">
        <v>2864</v>
      </c>
      <c r="M8319" s="2">
        <v>7500</v>
      </c>
      <c r="N8319" s="2">
        <v>20000</v>
      </c>
      <c r="O8319" s="2">
        <f>IF(Tabla1[[#This Row],[Mov]]="VNT",Tabla1[[#This Row],[Sale]]-Tabla1[[#This Row],[Cost]],-Tabla1[[#This Row],[Cost]]*Tabla1[[#This Row],[Cant]])</f>
        <v>-7500</v>
      </c>
      <c r="P8319" s="8">
        <f>IF(Tabla1[[#This Row],[Mov]]="VNT",-Tabla1[[#This Row],[Cant]],Tabla1[[#This Row],[Cant]])</f>
        <v>1</v>
      </c>
      <c r="Q8319" s="8">
        <f>DAY(Tabla1[[#This Row],[Date]])</f>
        <v>22</v>
      </c>
      <c r="R8319" s="8">
        <f>MONTH(Tabla1[[#This Row],[Date]])</f>
        <v>3</v>
      </c>
      <c r="S8319" s="8">
        <f>YEAR(Tabla1[[#This Row],[Date]])</f>
        <v>2023</v>
      </c>
    </row>
    <row r="8320" spans="1:19" x14ac:dyDescent="0.2">
      <c r="A8320">
        <v>8287</v>
      </c>
      <c r="B8320" s="1">
        <v>45007</v>
      </c>
      <c r="C8320" t="s">
        <v>261</v>
      </c>
      <c r="D8320" t="s">
        <v>1569</v>
      </c>
      <c r="E8320">
        <v>1</v>
      </c>
      <c r="F8320" t="s">
        <v>224</v>
      </c>
      <c r="G8320" t="s">
        <v>263</v>
      </c>
      <c r="H8320" t="s">
        <v>391</v>
      </c>
      <c r="J8320" t="s">
        <v>2864</v>
      </c>
      <c r="M8320" s="2">
        <v>7500</v>
      </c>
      <c r="N8320" s="2">
        <v>20000</v>
      </c>
      <c r="O8320" s="2">
        <f>IF(Tabla1[[#This Row],[Mov]]="VNT",Tabla1[[#This Row],[Sale]]-Tabla1[[#This Row],[Cost]],-Tabla1[[#This Row],[Cost]]*Tabla1[[#This Row],[Cant]])</f>
        <v>-7500</v>
      </c>
      <c r="P8320" s="8">
        <f>IF(Tabla1[[#This Row],[Mov]]="VNT",-Tabla1[[#This Row],[Cant]],Tabla1[[#This Row],[Cant]])</f>
        <v>1</v>
      </c>
      <c r="Q8320" s="8">
        <f>DAY(Tabla1[[#This Row],[Date]])</f>
        <v>22</v>
      </c>
      <c r="R8320" s="8">
        <f>MONTH(Tabla1[[#This Row],[Date]])</f>
        <v>3</v>
      </c>
      <c r="S8320" s="8">
        <f>YEAR(Tabla1[[#This Row],[Date]])</f>
        <v>2023</v>
      </c>
    </row>
    <row r="8321" spans="1:19" x14ac:dyDescent="0.2">
      <c r="A8321">
        <v>8288</v>
      </c>
      <c r="B8321" s="1">
        <v>45007</v>
      </c>
      <c r="C8321" t="s">
        <v>261</v>
      </c>
      <c r="D8321" t="s">
        <v>1569</v>
      </c>
      <c r="E8321">
        <v>5</v>
      </c>
      <c r="F8321" t="s">
        <v>224</v>
      </c>
      <c r="G8321" t="s">
        <v>272</v>
      </c>
      <c r="H8321" t="s">
        <v>1717</v>
      </c>
      <c r="M8321" s="2">
        <v>7500</v>
      </c>
      <c r="N8321" s="2">
        <v>20000</v>
      </c>
      <c r="O8321" s="2">
        <f>IF(Tabla1[[#This Row],[Mov]]="VNT",Tabla1[[#This Row],[Sale]]-Tabla1[[#This Row],[Cost]],-Tabla1[[#This Row],[Cost]]*Tabla1[[#This Row],[Cant]])</f>
        <v>-37500</v>
      </c>
      <c r="P8321" s="8">
        <f>IF(Tabla1[[#This Row],[Mov]]="VNT",-Tabla1[[#This Row],[Cant]],Tabla1[[#This Row],[Cant]])</f>
        <v>5</v>
      </c>
      <c r="Q8321" s="8">
        <f>DAY(Tabla1[[#This Row],[Date]])</f>
        <v>22</v>
      </c>
      <c r="R8321" s="8">
        <f>MONTH(Tabla1[[#This Row],[Date]])</f>
        <v>3</v>
      </c>
      <c r="S8321" s="8">
        <f>YEAR(Tabla1[[#This Row],[Date]])</f>
        <v>2023</v>
      </c>
    </row>
    <row r="8322" spans="1:19" x14ac:dyDescent="0.2">
      <c r="A8322">
        <v>8289</v>
      </c>
      <c r="B8322" s="1">
        <v>45007</v>
      </c>
      <c r="C8322" t="s">
        <v>261</v>
      </c>
      <c r="D8322" t="s">
        <v>1569</v>
      </c>
      <c r="E8322">
        <v>5</v>
      </c>
      <c r="F8322" t="s">
        <v>225</v>
      </c>
      <c r="G8322" t="s">
        <v>262</v>
      </c>
      <c r="H8322" t="s">
        <v>305</v>
      </c>
      <c r="J8322" t="s">
        <v>2839</v>
      </c>
      <c r="M8322" s="2">
        <v>1000</v>
      </c>
      <c r="N8322" s="2">
        <v>10000</v>
      </c>
      <c r="O8322" s="2">
        <f>IF(Tabla1[[#This Row],[Mov]]="VNT",Tabla1[[#This Row],[Sale]]-Tabla1[[#This Row],[Cost]],-Tabla1[[#This Row],[Cost]]*Tabla1[[#This Row],[Cant]])</f>
        <v>-5000</v>
      </c>
      <c r="P8322" s="8">
        <f>IF(Tabla1[[#This Row],[Mov]]="VNT",-Tabla1[[#This Row],[Cant]],Tabla1[[#This Row],[Cant]])</f>
        <v>5</v>
      </c>
      <c r="Q8322" s="8">
        <f>DAY(Tabla1[[#This Row],[Date]])</f>
        <v>22</v>
      </c>
      <c r="R8322" s="8">
        <f>MONTH(Tabla1[[#This Row],[Date]])</f>
        <v>3</v>
      </c>
      <c r="S8322" s="8">
        <f>YEAR(Tabla1[[#This Row],[Date]])</f>
        <v>2023</v>
      </c>
    </row>
    <row r="8323" spans="1:19" x14ac:dyDescent="0.2">
      <c r="A8323">
        <v>8290</v>
      </c>
      <c r="B8323" s="1">
        <v>45007</v>
      </c>
      <c r="C8323" t="s">
        <v>261</v>
      </c>
      <c r="D8323" t="s">
        <v>659</v>
      </c>
      <c r="E8323">
        <v>15</v>
      </c>
      <c r="F8323" t="s">
        <v>225</v>
      </c>
      <c r="G8323" t="s">
        <v>589</v>
      </c>
      <c r="H8323" t="s">
        <v>1173</v>
      </c>
      <c r="M8323" s="2">
        <v>900</v>
      </c>
      <c r="N8323" s="2">
        <v>10000</v>
      </c>
      <c r="O8323" s="2">
        <f>IF(Tabla1[[#This Row],[Mov]]="VNT",Tabla1[[#This Row],[Sale]]-Tabla1[[#This Row],[Cost]],-Tabla1[[#This Row],[Cost]]*Tabla1[[#This Row],[Cant]])</f>
        <v>-13500</v>
      </c>
      <c r="P8323" s="8">
        <f>IF(Tabla1[[#This Row],[Mov]]="VNT",-Tabla1[[#This Row],[Cant]],Tabla1[[#This Row],[Cant]])</f>
        <v>15</v>
      </c>
      <c r="Q8323" s="8">
        <f>DAY(Tabla1[[#This Row],[Date]])</f>
        <v>22</v>
      </c>
      <c r="R8323" s="8">
        <f>MONTH(Tabla1[[#This Row],[Date]])</f>
        <v>3</v>
      </c>
      <c r="S8323" s="8">
        <f>YEAR(Tabla1[[#This Row],[Date]])</f>
        <v>2023</v>
      </c>
    </row>
    <row r="8324" spans="1:19" x14ac:dyDescent="0.2">
      <c r="A8324">
        <v>8291</v>
      </c>
      <c r="B8324" s="1">
        <v>45007</v>
      </c>
      <c r="C8324" t="s">
        <v>261</v>
      </c>
      <c r="D8324" t="s">
        <v>659</v>
      </c>
      <c r="E8324">
        <v>5</v>
      </c>
      <c r="F8324" t="s">
        <v>342</v>
      </c>
      <c r="G8324" t="s">
        <v>263</v>
      </c>
      <c r="H8324" t="s">
        <v>391</v>
      </c>
      <c r="M8324" s="2">
        <v>800</v>
      </c>
      <c r="N8324" s="2">
        <v>10000</v>
      </c>
      <c r="O8324" s="2">
        <f>IF(Tabla1[[#This Row],[Mov]]="VNT",Tabla1[[#This Row],[Sale]]-Tabla1[[#This Row],[Cost]],-Tabla1[[#This Row],[Cost]]*Tabla1[[#This Row],[Cant]])</f>
        <v>-4000</v>
      </c>
      <c r="P8324" s="8">
        <f>IF(Tabla1[[#This Row],[Mov]]="VNT",-Tabla1[[#This Row],[Cant]],Tabla1[[#This Row],[Cant]])</f>
        <v>5</v>
      </c>
      <c r="Q8324" s="8">
        <f>DAY(Tabla1[[#This Row],[Date]])</f>
        <v>22</v>
      </c>
      <c r="R8324" s="8">
        <f>MONTH(Tabla1[[#This Row],[Date]])</f>
        <v>3</v>
      </c>
      <c r="S8324" s="8">
        <f>YEAR(Tabla1[[#This Row],[Date]])</f>
        <v>2023</v>
      </c>
    </row>
    <row r="8325" spans="1:19" x14ac:dyDescent="0.2">
      <c r="A8325">
        <v>8292</v>
      </c>
      <c r="B8325" s="1">
        <v>45007</v>
      </c>
      <c r="C8325" t="s">
        <v>261</v>
      </c>
      <c r="D8325" t="s">
        <v>659</v>
      </c>
      <c r="E8325">
        <v>1</v>
      </c>
      <c r="F8325" t="s">
        <v>891</v>
      </c>
      <c r="G8325" t="s">
        <v>263</v>
      </c>
      <c r="H8325" t="s">
        <v>356</v>
      </c>
      <c r="M8325" s="2">
        <v>3400</v>
      </c>
      <c r="N8325" s="2">
        <v>10000</v>
      </c>
      <c r="O8325" s="2">
        <f>IF(Tabla1[[#This Row],[Mov]]="VNT",Tabla1[[#This Row],[Sale]]-Tabla1[[#This Row],[Cost]],-Tabla1[[#This Row],[Cost]]*Tabla1[[#This Row],[Cant]])</f>
        <v>-3400</v>
      </c>
      <c r="P8325" s="8">
        <f>IF(Tabla1[[#This Row],[Mov]]="VNT",-Tabla1[[#This Row],[Cant]],Tabla1[[#This Row],[Cant]])</f>
        <v>1</v>
      </c>
      <c r="Q8325" s="8">
        <f>DAY(Tabla1[[#This Row],[Date]])</f>
        <v>22</v>
      </c>
      <c r="R8325" s="8">
        <f>MONTH(Tabla1[[#This Row],[Date]])</f>
        <v>3</v>
      </c>
      <c r="S8325" s="8">
        <f>YEAR(Tabla1[[#This Row],[Date]])</f>
        <v>2023</v>
      </c>
    </row>
    <row r="8326" spans="1:19" x14ac:dyDescent="0.2">
      <c r="A8326">
        <v>8293</v>
      </c>
      <c r="B8326" s="1">
        <v>45007</v>
      </c>
      <c r="C8326" t="s">
        <v>261</v>
      </c>
      <c r="D8326" t="s">
        <v>659</v>
      </c>
      <c r="E8326">
        <v>1</v>
      </c>
      <c r="F8326" t="s">
        <v>891</v>
      </c>
      <c r="G8326" t="s">
        <v>263</v>
      </c>
      <c r="H8326" t="s">
        <v>667</v>
      </c>
      <c r="M8326" s="2">
        <v>3400</v>
      </c>
      <c r="N8326" s="2">
        <v>10000</v>
      </c>
      <c r="O8326" s="2">
        <f>IF(Tabla1[[#This Row],[Mov]]="VNT",Tabla1[[#This Row],[Sale]]-Tabla1[[#This Row],[Cost]],-Tabla1[[#This Row],[Cost]]*Tabla1[[#This Row],[Cant]])</f>
        <v>-3400</v>
      </c>
      <c r="P8326" s="8">
        <f>IF(Tabla1[[#This Row],[Mov]]="VNT",-Tabla1[[#This Row],[Cant]],Tabla1[[#This Row],[Cant]])</f>
        <v>1</v>
      </c>
      <c r="Q8326" s="8">
        <f>DAY(Tabla1[[#This Row],[Date]])</f>
        <v>22</v>
      </c>
      <c r="R8326" s="8">
        <f>MONTH(Tabla1[[#This Row],[Date]])</f>
        <v>3</v>
      </c>
      <c r="S8326" s="8">
        <f>YEAR(Tabla1[[#This Row],[Date]])</f>
        <v>2023</v>
      </c>
    </row>
    <row r="8327" spans="1:19" x14ac:dyDescent="0.2">
      <c r="A8327">
        <v>8294</v>
      </c>
      <c r="B8327" s="1">
        <v>45007</v>
      </c>
      <c r="C8327" t="s">
        <v>261</v>
      </c>
      <c r="D8327" t="s">
        <v>659</v>
      </c>
      <c r="E8327">
        <v>2</v>
      </c>
      <c r="F8327" t="s">
        <v>224</v>
      </c>
      <c r="G8327" t="s">
        <v>284</v>
      </c>
      <c r="H8327" t="s">
        <v>2869</v>
      </c>
      <c r="M8327" s="2">
        <v>7500</v>
      </c>
      <c r="N8327" s="2">
        <v>20000</v>
      </c>
      <c r="O8327" s="2">
        <f>IF(Tabla1[[#This Row],[Mov]]="VNT",Tabla1[[#This Row],[Sale]]-Tabla1[[#This Row],[Cost]],-Tabla1[[#This Row],[Cost]]*Tabla1[[#This Row],[Cant]])</f>
        <v>-15000</v>
      </c>
      <c r="P8327" s="8">
        <f>IF(Tabla1[[#This Row],[Mov]]="VNT",-Tabla1[[#This Row],[Cant]],Tabla1[[#This Row],[Cant]])</f>
        <v>2</v>
      </c>
      <c r="Q8327" s="8">
        <f>DAY(Tabla1[[#This Row],[Date]])</f>
        <v>22</v>
      </c>
      <c r="R8327" s="8">
        <f>MONTH(Tabla1[[#This Row],[Date]])</f>
        <v>3</v>
      </c>
      <c r="S8327" s="8">
        <f>YEAR(Tabla1[[#This Row],[Date]])</f>
        <v>2023</v>
      </c>
    </row>
    <row r="8328" spans="1:19" x14ac:dyDescent="0.2">
      <c r="A8328">
        <v>8295</v>
      </c>
      <c r="B8328" s="1">
        <v>45007</v>
      </c>
      <c r="C8328" t="s">
        <v>261</v>
      </c>
      <c r="D8328" t="s">
        <v>659</v>
      </c>
      <c r="E8328">
        <v>1</v>
      </c>
      <c r="F8328" t="s">
        <v>224</v>
      </c>
      <c r="G8328" t="s">
        <v>273</v>
      </c>
      <c r="H8328" t="s">
        <v>2699</v>
      </c>
      <c r="M8328" s="2">
        <v>6500</v>
      </c>
      <c r="N8328" s="2">
        <v>18000</v>
      </c>
      <c r="O8328" s="2">
        <f>IF(Tabla1[[#This Row],[Mov]]="VNT",Tabla1[[#This Row],[Sale]]-Tabla1[[#This Row],[Cost]],-Tabla1[[#This Row],[Cost]]*Tabla1[[#This Row],[Cant]])</f>
        <v>-6500</v>
      </c>
      <c r="P8328" s="8">
        <f>IF(Tabla1[[#This Row],[Mov]]="VNT",-Tabla1[[#This Row],[Cant]],Tabla1[[#This Row],[Cant]])</f>
        <v>1</v>
      </c>
      <c r="Q8328" s="8">
        <f>DAY(Tabla1[[#This Row],[Date]])</f>
        <v>22</v>
      </c>
      <c r="R8328" s="8">
        <f>MONTH(Tabla1[[#This Row],[Date]])</f>
        <v>3</v>
      </c>
      <c r="S8328" s="8">
        <f>YEAR(Tabla1[[#This Row],[Date]])</f>
        <v>2023</v>
      </c>
    </row>
    <row r="8329" spans="1:19" x14ac:dyDescent="0.2">
      <c r="A8329">
        <v>8296</v>
      </c>
      <c r="B8329" s="1">
        <v>45007</v>
      </c>
      <c r="C8329" t="s">
        <v>261</v>
      </c>
      <c r="D8329" t="s">
        <v>659</v>
      </c>
      <c r="E8329">
        <v>1</v>
      </c>
      <c r="F8329" t="s">
        <v>532</v>
      </c>
      <c r="G8329" t="s">
        <v>266</v>
      </c>
      <c r="H8329" t="s">
        <v>621</v>
      </c>
      <c r="M8329" s="2">
        <v>35000</v>
      </c>
      <c r="N8329" s="2">
        <v>70000</v>
      </c>
      <c r="O8329" s="2">
        <f>IF(Tabla1[[#This Row],[Mov]]="VNT",Tabla1[[#This Row],[Sale]]-Tabla1[[#This Row],[Cost]],-Tabla1[[#This Row],[Cost]]*Tabla1[[#This Row],[Cant]])</f>
        <v>-35000</v>
      </c>
      <c r="P8329" s="8">
        <f>IF(Tabla1[[#This Row],[Mov]]="VNT",-Tabla1[[#This Row],[Cant]],Tabla1[[#This Row],[Cant]])</f>
        <v>1</v>
      </c>
      <c r="Q8329" s="8">
        <f>DAY(Tabla1[[#This Row],[Date]])</f>
        <v>22</v>
      </c>
      <c r="R8329" s="8">
        <f>MONTH(Tabla1[[#This Row],[Date]])</f>
        <v>3</v>
      </c>
      <c r="S8329" s="8">
        <f>YEAR(Tabla1[[#This Row],[Date]])</f>
        <v>2023</v>
      </c>
    </row>
    <row r="8330" spans="1:19" x14ac:dyDescent="0.2">
      <c r="A8330">
        <v>8297</v>
      </c>
      <c r="B8330" s="1">
        <v>45007</v>
      </c>
      <c r="C8330" t="s">
        <v>261</v>
      </c>
      <c r="D8330" t="s">
        <v>659</v>
      </c>
      <c r="E8330">
        <v>5</v>
      </c>
      <c r="F8330" t="s">
        <v>26</v>
      </c>
      <c r="G8330" t="s">
        <v>264</v>
      </c>
      <c r="H8330" t="s">
        <v>16</v>
      </c>
      <c r="M8330" s="2">
        <v>8000</v>
      </c>
      <c r="N8330" s="2">
        <v>20000</v>
      </c>
      <c r="O8330" s="2">
        <f>IF(Tabla1[[#This Row],[Mov]]="VNT",Tabla1[[#This Row],[Sale]]-Tabla1[[#This Row],[Cost]],-Tabla1[[#This Row],[Cost]]*Tabla1[[#This Row],[Cant]])</f>
        <v>-40000</v>
      </c>
      <c r="P8330" s="8">
        <f>IF(Tabla1[[#This Row],[Mov]]="VNT",-Tabla1[[#This Row],[Cant]],Tabla1[[#This Row],[Cant]])</f>
        <v>5</v>
      </c>
      <c r="Q8330" s="8">
        <f>DAY(Tabla1[[#This Row],[Date]])</f>
        <v>22</v>
      </c>
      <c r="R8330" s="8">
        <f>MONTH(Tabla1[[#This Row],[Date]])</f>
        <v>3</v>
      </c>
      <c r="S8330" s="8">
        <f>YEAR(Tabla1[[#This Row],[Date]])</f>
        <v>2023</v>
      </c>
    </row>
    <row r="8331" spans="1:19" x14ac:dyDescent="0.2">
      <c r="A8331">
        <v>8298</v>
      </c>
      <c r="B8331" s="1">
        <v>45007</v>
      </c>
      <c r="C8331" t="s">
        <v>261</v>
      </c>
      <c r="D8331" t="s">
        <v>659</v>
      </c>
      <c r="E8331">
        <v>1</v>
      </c>
      <c r="F8331" t="s">
        <v>26</v>
      </c>
      <c r="G8331" t="s">
        <v>999</v>
      </c>
      <c r="H8331" t="s">
        <v>2870</v>
      </c>
      <c r="M8331" s="2">
        <v>18500</v>
      </c>
      <c r="N8331" s="2">
        <v>39000</v>
      </c>
      <c r="O8331" s="2">
        <f>IF(Tabla1[[#This Row],[Mov]]="VNT",Tabla1[[#This Row],[Sale]]-Tabla1[[#This Row],[Cost]],-Tabla1[[#This Row],[Cost]]*Tabla1[[#This Row],[Cant]])</f>
        <v>-18500</v>
      </c>
      <c r="P8331" s="8">
        <f>IF(Tabla1[[#This Row],[Mov]]="VNT",-Tabla1[[#This Row],[Cant]],Tabla1[[#This Row],[Cant]])</f>
        <v>1</v>
      </c>
      <c r="Q8331" s="8">
        <f>DAY(Tabla1[[#This Row],[Date]])</f>
        <v>22</v>
      </c>
      <c r="R8331" s="8">
        <f>MONTH(Tabla1[[#This Row],[Date]])</f>
        <v>3</v>
      </c>
      <c r="S8331" s="8">
        <f>YEAR(Tabla1[[#This Row],[Date]])</f>
        <v>2023</v>
      </c>
    </row>
    <row r="8332" spans="1:19" x14ac:dyDescent="0.2">
      <c r="A8332">
        <v>8299</v>
      </c>
      <c r="B8332" s="1">
        <v>45007</v>
      </c>
      <c r="C8332" t="s">
        <v>261</v>
      </c>
      <c r="D8332" t="s">
        <v>659</v>
      </c>
      <c r="E8332">
        <v>1</v>
      </c>
      <c r="F8332" t="s">
        <v>26</v>
      </c>
      <c r="G8332" t="s">
        <v>998</v>
      </c>
      <c r="H8332" t="s">
        <v>2871</v>
      </c>
      <c r="M8332" s="2">
        <v>12000</v>
      </c>
      <c r="N8332" s="2">
        <v>29000</v>
      </c>
      <c r="O8332" s="2">
        <f>IF(Tabla1[[#This Row],[Mov]]="VNT",Tabla1[[#This Row],[Sale]]-Tabla1[[#This Row],[Cost]],-Tabla1[[#This Row],[Cost]]*Tabla1[[#This Row],[Cant]])</f>
        <v>-12000</v>
      </c>
      <c r="P8332" s="8">
        <f>IF(Tabla1[[#This Row],[Mov]]="VNT",-Tabla1[[#This Row],[Cant]],Tabla1[[#This Row],[Cant]])</f>
        <v>1</v>
      </c>
      <c r="Q8332" s="8">
        <f>DAY(Tabla1[[#This Row],[Date]])</f>
        <v>22</v>
      </c>
      <c r="R8332" s="8">
        <f>MONTH(Tabla1[[#This Row],[Date]])</f>
        <v>3</v>
      </c>
      <c r="S8332" s="8">
        <f>YEAR(Tabla1[[#This Row],[Date]])</f>
        <v>2023</v>
      </c>
    </row>
    <row r="8333" spans="1:19" x14ac:dyDescent="0.2">
      <c r="A8333">
        <v>8300</v>
      </c>
      <c r="B8333" s="1">
        <v>45007</v>
      </c>
      <c r="C8333" t="s">
        <v>261</v>
      </c>
      <c r="D8333" t="s">
        <v>659</v>
      </c>
      <c r="E8333">
        <v>1</v>
      </c>
      <c r="F8333" t="s">
        <v>26</v>
      </c>
      <c r="G8333" t="s">
        <v>998</v>
      </c>
      <c r="H8333" t="s">
        <v>2872</v>
      </c>
      <c r="M8333" s="2">
        <v>16000</v>
      </c>
      <c r="N8333" s="2">
        <v>34000</v>
      </c>
      <c r="O8333" s="2">
        <f>IF(Tabla1[[#This Row],[Mov]]="VNT",Tabla1[[#This Row],[Sale]]-Tabla1[[#This Row],[Cost]],-Tabla1[[#This Row],[Cost]]*Tabla1[[#This Row],[Cant]])</f>
        <v>-16000</v>
      </c>
      <c r="P8333" s="8">
        <f>IF(Tabla1[[#This Row],[Mov]]="VNT",-Tabla1[[#This Row],[Cant]],Tabla1[[#This Row],[Cant]])</f>
        <v>1</v>
      </c>
      <c r="Q8333" s="8">
        <f>DAY(Tabla1[[#This Row],[Date]])</f>
        <v>22</v>
      </c>
      <c r="R8333" s="8">
        <f>MONTH(Tabla1[[#This Row],[Date]])</f>
        <v>3</v>
      </c>
      <c r="S8333" s="8">
        <f>YEAR(Tabla1[[#This Row],[Date]])</f>
        <v>2023</v>
      </c>
    </row>
    <row r="8334" spans="1:19" x14ac:dyDescent="0.2">
      <c r="A8334">
        <v>8301</v>
      </c>
      <c r="B8334" s="1">
        <v>45007</v>
      </c>
      <c r="C8334" t="s">
        <v>699</v>
      </c>
      <c r="D8334" t="s">
        <v>382</v>
      </c>
      <c r="E8334">
        <v>5</v>
      </c>
      <c r="F8334" t="s">
        <v>455</v>
      </c>
      <c r="G8334" t="s">
        <v>382</v>
      </c>
      <c r="H8334" t="s">
        <v>509</v>
      </c>
      <c r="M8334" s="2">
        <v>1000</v>
      </c>
      <c r="N8334" s="2">
        <v>4000</v>
      </c>
      <c r="O8334" s="2">
        <f>IF(Tabla1[[#This Row],[Mov]]="VNT",Tabla1[[#This Row],[Sale]]-Tabla1[[#This Row],[Cost]],-Tabla1[[#This Row],[Cost]]*Tabla1[[#This Row],[Cant]])</f>
        <v>-5000</v>
      </c>
      <c r="P8334" s="8">
        <f>IF(Tabla1[[#This Row],[Mov]]="VNT",-Tabla1[[#This Row],[Cant]],Tabla1[[#This Row],[Cant]])</f>
        <v>5</v>
      </c>
      <c r="Q8334" s="8">
        <f>DAY(Tabla1[[#This Row],[Date]])</f>
        <v>22</v>
      </c>
      <c r="R8334" s="8">
        <f>MONTH(Tabla1[[#This Row],[Date]])</f>
        <v>3</v>
      </c>
      <c r="S8334" s="8">
        <f>YEAR(Tabla1[[#This Row],[Date]])</f>
        <v>2023</v>
      </c>
    </row>
    <row r="8335" spans="1:19" x14ac:dyDescent="0.2">
      <c r="A8335">
        <v>8302</v>
      </c>
      <c r="B8335" s="1">
        <v>45007</v>
      </c>
      <c r="C8335" t="s">
        <v>260</v>
      </c>
      <c r="D8335" t="s">
        <v>332</v>
      </c>
      <c r="E8335">
        <v>1</v>
      </c>
      <c r="F8335" t="s">
        <v>26</v>
      </c>
      <c r="G8335" t="s">
        <v>264</v>
      </c>
      <c r="H8335" t="s">
        <v>20</v>
      </c>
      <c r="M8335" s="2">
        <v>8000</v>
      </c>
      <c r="N8335" s="2">
        <v>20000</v>
      </c>
      <c r="O8335" s="2">
        <f>IF(Tabla1[[#This Row],[Mov]]="VNT",Tabla1[[#This Row],[Sale]]-Tabla1[[#This Row],[Cost]],-Tabla1[[#This Row],[Cost]]*Tabla1[[#This Row],[Cant]])</f>
        <v>12000</v>
      </c>
      <c r="P8335" s="8">
        <f>IF(Tabla1[[#This Row],[Mov]]="VNT",-Tabla1[[#This Row],[Cant]],Tabla1[[#This Row],[Cant]])</f>
        <v>-1</v>
      </c>
      <c r="Q8335" s="8">
        <f>DAY(Tabla1[[#This Row],[Date]])</f>
        <v>22</v>
      </c>
      <c r="R8335" s="8">
        <f>MONTH(Tabla1[[#This Row],[Date]])</f>
        <v>3</v>
      </c>
      <c r="S8335" s="8">
        <f>YEAR(Tabla1[[#This Row],[Date]])</f>
        <v>2023</v>
      </c>
    </row>
    <row r="8336" spans="1:19" x14ac:dyDescent="0.2">
      <c r="A8336">
        <v>8303</v>
      </c>
      <c r="B8336" s="1">
        <v>45007</v>
      </c>
      <c r="C8336" t="s">
        <v>260</v>
      </c>
      <c r="D8336" t="s">
        <v>332</v>
      </c>
      <c r="E8336">
        <v>1</v>
      </c>
      <c r="F8336" t="s">
        <v>15</v>
      </c>
      <c r="G8336" t="s">
        <v>1935</v>
      </c>
      <c r="H8336" t="s">
        <v>2500</v>
      </c>
      <c r="M8336" s="2">
        <v>5000</v>
      </c>
      <c r="N8336" s="2">
        <v>15000</v>
      </c>
      <c r="O8336" s="2">
        <f>IF(Tabla1[[#This Row],[Mov]]="VNT",Tabla1[[#This Row],[Sale]]-Tabla1[[#This Row],[Cost]],-Tabla1[[#This Row],[Cost]]*Tabla1[[#This Row],[Cant]])</f>
        <v>10000</v>
      </c>
      <c r="P8336" s="8">
        <f>IF(Tabla1[[#This Row],[Mov]]="VNT",-Tabla1[[#This Row],[Cant]],Tabla1[[#This Row],[Cant]])</f>
        <v>-1</v>
      </c>
      <c r="Q8336" s="8">
        <f>DAY(Tabla1[[#This Row],[Date]])</f>
        <v>22</v>
      </c>
      <c r="R8336" s="8">
        <f>MONTH(Tabla1[[#This Row],[Date]])</f>
        <v>3</v>
      </c>
      <c r="S8336" s="8">
        <f>YEAR(Tabla1[[#This Row],[Date]])</f>
        <v>2023</v>
      </c>
    </row>
    <row r="8337" spans="1:19" x14ac:dyDescent="0.2">
      <c r="A8337">
        <v>8304</v>
      </c>
      <c r="B8337" s="1">
        <v>45007</v>
      </c>
      <c r="C8337" t="s">
        <v>260</v>
      </c>
      <c r="D8337" t="s">
        <v>332</v>
      </c>
      <c r="E8337">
        <v>1</v>
      </c>
      <c r="F8337" t="s">
        <v>116</v>
      </c>
      <c r="G8337" t="s">
        <v>347</v>
      </c>
      <c r="H8337" t="s">
        <v>518</v>
      </c>
      <c r="M8337" s="2">
        <v>1868</v>
      </c>
      <c r="N8337" s="2">
        <v>2000</v>
      </c>
      <c r="O8337" s="2">
        <f>IF(Tabla1[[#This Row],[Mov]]="VNT",Tabla1[[#This Row],[Sale]]-Tabla1[[#This Row],[Cost]],-Tabla1[[#This Row],[Cost]]*Tabla1[[#This Row],[Cant]])</f>
        <v>132</v>
      </c>
      <c r="P8337" s="8">
        <f>IF(Tabla1[[#This Row],[Mov]]="VNT",-Tabla1[[#This Row],[Cant]],Tabla1[[#This Row],[Cant]])</f>
        <v>-1</v>
      </c>
      <c r="Q8337" s="8">
        <f>DAY(Tabla1[[#This Row],[Date]])</f>
        <v>22</v>
      </c>
      <c r="R8337" s="8">
        <f>MONTH(Tabla1[[#This Row],[Date]])</f>
        <v>3</v>
      </c>
      <c r="S8337" s="8">
        <f>YEAR(Tabla1[[#This Row],[Date]])</f>
        <v>2023</v>
      </c>
    </row>
    <row r="8338" spans="1:19" x14ac:dyDescent="0.2">
      <c r="A8338">
        <v>8305</v>
      </c>
      <c r="B8338" s="1">
        <v>45007</v>
      </c>
      <c r="C8338" t="s">
        <v>260</v>
      </c>
      <c r="D8338" t="s">
        <v>332</v>
      </c>
      <c r="E8338">
        <v>1</v>
      </c>
      <c r="F8338" t="s">
        <v>891</v>
      </c>
      <c r="G8338" t="s">
        <v>272</v>
      </c>
      <c r="H8338" t="s">
        <v>316</v>
      </c>
      <c r="J8338" t="s">
        <v>2873</v>
      </c>
      <c r="M8338" s="2">
        <v>3500</v>
      </c>
      <c r="N8338" s="2">
        <v>10000</v>
      </c>
      <c r="O8338" s="2">
        <f>IF(Tabla1[[#This Row],[Mov]]="VNT",Tabla1[[#This Row],[Sale]]-Tabla1[[#This Row],[Cost]],-Tabla1[[#This Row],[Cost]]*Tabla1[[#This Row],[Cant]])</f>
        <v>6500</v>
      </c>
      <c r="P8338" s="8">
        <f>IF(Tabla1[[#This Row],[Mov]]="VNT",-Tabla1[[#This Row],[Cant]],Tabla1[[#This Row],[Cant]])</f>
        <v>-1</v>
      </c>
      <c r="Q8338" s="8">
        <f>DAY(Tabla1[[#This Row],[Date]])</f>
        <v>22</v>
      </c>
      <c r="R8338" s="8">
        <f>MONTH(Tabla1[[#This Row],[Date]])</f>
        <v>3</v>
      </c>
      <c r="S8338" s="8">
        <f>YEAR(Tabla1[[#This Row],[Date]])</f>
        <v>2023</v>
      </c>
    </row>
    <row r="8339" spans="1:19" x14ac:dyDescent="0.2">
      <c r="A8339">
        <v>8306</v>
      </c>
      <c r="B8339" s="1">
        <v>45007</v>
      </c>
      <c r="C8339" t="s">
        <v>260</v>
      </c>
      <c r="D8339" t="s">
        <v>332</v>
      </c>
      <c r="E8339">
        <v>1</v>
      </c>
      <c r="F8339" t="s">
        <v>224</v>
      </c>
      <c r="G8339" t="s">
        <v>272</v>
      </c>
      <c r="H8339" t="s">
        <v>311</v>
      </c>
      <c r="J8339" t="s">
        <v>927</v>
      </c>
      <c r="M8339" s="2">
        <v>8000</v>
      </c>
      <c r="N8339" s="2">
        <v>18000</v>
      </c>
      <c r="O8339" s="2">
        <f>IF(Tabla1[[#This Row],[Mov]]="VNT",Tabla1[[#This Row],[Sale]]-Tabla1[[#This Row],[Cost]],-Tabla1[[#This Row],[Cost]]*Tabla1[[#This Row],[Cant]])</f>
        <v>10000</v>
      </c>
      <c r="P8339" s="8">
        <f>IF(Tabla1[[#This Row],[Mov]]="VNT",-Tabla1[[#This Row],[Cant]],Tabla1[[#This Row],[Cant]])</f>
        <v>-1</v>
      </c>
      <c r="Q8339" s="8">
        <f>DAY(Tabla1[[#This Row],[Date]])</f>
        <v>22</v>
      </c>
      <c r="R8339" s="8">
        <f>MONTH(Tabla1[[#This Row],[Date]])</f>
        <v>3</v>
      </c>
      <c r="S8339" s="8">
        <f>YEAR(Tabla1[[#This Row],[Date]])</f>
        <v>2023</v>
      </c>
    </row>
    <row r="8340" spans="1:19" x14ac:dyDescent="0.2">
      <c r="A8340">
        <v>8307</v>
      </c>
      <c r="B8340" s="1">
        <v>45007</v>
      </c>
      <c r="C8340" t="s">
        <v>260</v>
      </c>
      <c r="D8340" t="s">
        <v>332</v>
      </c>
      <c r="E8340">
        <v>1</v>
      </c>
      <c r="F8340" t="s">
        <v>15</v>
      </c>
      <c r="G8340" t="s">
        <v>266</v>
      </c>
      <c r="H8340" t="s">
        <v>136</v>
      </c>
      <c r="M8340" s="2">
        <v>7600</v>
      </c>
      <c r="N8340" s="2">
        <v>17000</v>
      </c>
      <c r="O8340" s="2">
        <f>IF(Tabla1[[#This Row],[Mov]]="VNT",Tabla1[[#This Row],[Sale]]-Tabla1[[#This Row],[Cost]],-Tabla1[[#This Row],[Cost]]*Tabla1[[#This Row],[Cant]])</f>
        <v>9400</v>
      </c>
      <c r="P8340" s="8">
        <f>IF(Tabla1[[#This Row],[Mov]]="VNT",-Tabla1[[#This Row],[Cant]],Tabla1[[#This Row],[Cant]])</f>
        <v>-1</v>
      </c>
      <c r="Q8340" s="8">
        <f>DAY(Tabla1[[#This Row],[Date]])</f>
        <v>22</v>
      </c>
      <c r="R8340" s="8">
        <f>MONTH(Tabla1[[#This Row],[Date]])</f>
        <v>3</v>
      </c>
      <c r="S8340" s="8">
        <f>YEAR(Tabla1[[#This Row],[Date]])</f>
        <v>2023</v>
      </c>
    </row>
    <row r="8341" spans="1:19" x14ac:dyDescent="0.2">
      <c r="A8341">
        <v>8308</v>
      </c>
      <c r="B8341" s="1">
        <v>45007</v>
      </c>
      <c r="C8341" t="s">
        <v>260</v>
      </c>
      <c r="D8341" t="s">
        <v>332</v>
      </c>
      <c r="E8341">
        <v>1</v>
      </c>
      <c r="F8341" t="s">
        <v>224</v>
      </c>
      <c r="G8341" t="s">
        <v>860</v>
      </c>
      <c r="H8341" t="s">
        <v>2239</v>
      </c>
      <c r="J8341" t="s">
        <v>17</v>
      </c>
      <c r="M8341" s="2">
        <v>9800</v>
      </c>
      <c r="N8341" s="2">
        <v>20000</v>
      </c>
      <c r="O8341" s="2">
        <f>IF(Tabla1[[#This Row],[Mov]]="VNT",Tabla1[[#This Row],[Sale]]-Tabla1[[#This Row],[Cost]],-Tabla1[[#This Row],[Cost]]*Tabla1[[#This Row],[Cant]])</f>
        <v>10200</v>
      </c>
      <c r="P8341" s="8">
        <f>IF(Tabla1[[#This Row],[Mov]]="VNT",-Tabla1[[#This Row],[Cant]],Tabla1[[#This Row],[Cant]])</f>
        <v>-1</v>
      </c>
      <c r="Q8341" s="8">
        <f>DAY(Tabla1[[#This Row],[Date]])</f>
        <v>22</v>
      </c>
      <c r="R8341" s="8">
        <f>MONTH(Tabla1[[#This Row],[Date]])</f>
        <v>3</v>
      </c>
      <c r="S8341" s="8">
        <f>YEAR(Tabla1[[#This Row],[Date]])</f>
        <v>2023</v>
      </c>
    </row>
    <row r="8342" spans="1:19" x14ac:dyDescent="0.2">
      <c r="A8342">
        <v>8309</v>
      </c>
      <c r="B8342" s="1">
        <v>45007</v>
      </c>
      <c r="C8342" t="s">
        <v>260</v>
      </c>
      <c r="D8342" t="s">
        <v>332</v>
      </c>
      <c r="E8342">
        <v>1</v>
      </c>
      <c r="F8342" t="s">
        <v>532</v>
      </c>
      <c r="G8342" t="s">
        <v>273</v>
      </c>
      <c r="H8342" t="s">
        <v>552</v>
      </c>
      <c r="M8342" s="2">
        <v>18000</v>
      </c>
      <c r="N8342" s="2">
        <v>35000</v>
      </c>
      <c r="O8342" s="2">
        <f>IF(Tabla1[[#This Row],[Mov]]="VNT",Tabla1[[#This Row],[Sale]]-Tabla1[[#This Row],[Cost]],-Tabla1[[#This Row],[Cost]]*Tabla1[[#This Row],[Cant]])</f>
        <v>17000</v>
      </c>
      <c r="P8342" s="8">
        <f>IF(Tabla1[[#This Row],[Mov]]="VNT",-Tabla1[[#This Row],[Cant]],Tabla1[[#This Row],[Cant]])</f>
        <v>-1</v>
      </c>
      <c r="Q8342" s="8">
        <f>DAY(Tabla1[[#This Row],[Date]])</f>
        <v>22</v>
      </c>
      <c r="R8342" s="8">
        <f>MONTH(Tabla1[[#This Row],[Date]])</f>
        <v>3</v>
      </c>
      <c r="S8342" s="8">
        <f>YEAR(Tabla1[[#This Row],[Date]])</f>
        <v>2023</v>
      </c>
    </row>
    <row r="8343" spans="1:19" x14ac:dyDescent="0.2">
      <c r="A8343">
        <v>8310</v>
      </c>
      <c r="B8343" s="1">
        <v>45007</v>
      </c>
      <c r="C8343" t="s">
        <v>260</v>
      </c>
      <c r="D8343" t="s">
        <v>332</v>
      </c>
      <c r="E8343">
        <v>1</v>
      </c>
      <c r="F8343" t="s">
        <v>365</v>
      </c>
      <c r="G8343" t="s">
        <v>943</v>
      </c>
      <c r="H8343" t="s">
        <v>1069</v>
      </c>
      <c r="M8343" s="2">
        <v>4000</v>
      </c>
      <c r="N8343" s="2">
        <v>9000</v>
      </c>
      <c r="O8343" s="2">
        <f>IF(Tabla1[[#This Row],[Mov]]="VNT",Tabla1[[#This Row],[Sale]]-Tabla1[[#This Row],[Cost]],-Tabla1[[#This Row],[Cost]]*Tabla1[[#This Row],[Cant]])</f>
        <v>5000</v>
      </c>
      <c r="P8343" s="8">
        <f>IF(Tabla1[[#This Row],[Mov]]="VNT",-Tabla1[[#This Row],[Cant]],Tabla1[[#This Row],[Cant]])</f>
        <v>-1</v>
      </c>
      <c r="Q8343" s="8">
        <f>DAY(Tabla1[[#This Row],[Date]])</f>
        <v>22</v>
      </c>
      <c r="R8343" s="8">
        <f>MONTH(Tabla1[[#This Row],[Date]])</f>
        <v>3</v>
      </c>
      <c r="S8343" s="8">
        <f>YEAR(Tabla1[[#This Row],[Date]])</f>
        <v>2023</v>
      </c>
    </row>
    <row r="8344" spans="1:19" x14ac:dyDescent="0.2">
      <c r="A8344">
        <v>8311</v>
      </c>
      <c r="B8344" s="1">
        <v>45007</v>
      </c>
      <c r="C8344" t="s">
        <v>260</v>
      </c>
      <c r="D8344" t="s">
        <v>332</v>
      </c>
      <c r="E8344">
        <v>1</v>
      </c>
      <c r="F8344" t="s">
        <v>116</v>
      </c>
      <c r="G8344" t="s">
        <v>347</v>
      </c>
      <c r="H8344" t="s">
        <v>518</v>
      </c>
      <c r="M8344" s="2">
        <v>6074</v>
      </c>
      <c r="N8344" s="2">
        <v>6500</v>
      </c>
      <c r="O8344" s="2">
        <f>IF(Tabla1[[#This Row],[Mov]]="VNT",Tabla1[[#This Row],[Sale]]-Tabla1[[#This Row],[Cost]],-Tabla1[[#This Row],[Cost]]*Tabla1[[#This Row],[Cant]])</f>
        <v>426</v>
      </c>
      <c r="P8344" s="8">
        <f>IF(Tabla1[[#This Row],[Mov]]="VNT",-Tabla1[[#This Row],[Cant]],Tabla1[[#This Row],[Cant]])</f>
        <v>-1</v>
      </c>
      <c r="Q8344" s="8">
        <f>DAY(Tabla1[[#This Row],[Date]])</f>
        <v>22</v>
      </c>
      <c r="R8344" s="8">
        <f>MONTH(Tabla1[[#This Row],[Date]])</f>
        <v>3</v>
      </c>
      <c r="S8344" s="8">
        <f>YEAR(Tabla1[[#This Row],[Date]])</f>
        <v>2023</v>
      </c>
    </row>
    <row r="8345" spans="1:19" x14ac:dyDescent="0.2">
      <c r="A8345">
        <v>8312</v>
      </c>
      <c r="B8345" s="1">
        <v>45007</v>
      </c>
      <c r="C8345" t="s">
        <v>260</v>
      </c>
      <c r="D8345" t="s">
        <v>332</v>
      </c>
      <c r="E8345">
        <v>1</v>
      </c>
      <c r="F8345" t="s">
        <v>455</v>
      </c>
      <c r="G8345" t="s">
        <v>347</v>
      </c>
      <c r="H8345" t="s">
        <v>456</v>
      </c>
      <c r="M8345" s="2">
        <v>800</v>
      </c>
      <c r="N8345" s="2">
        <v>4000</v>
      </c>
      <c r="O8345" s="2">
        <f>IF(Tabla1[[#This Row],[Mov]]="VNT",Tabla1[[#This Row],[Sale]]-Tabla1[[#This Row],[Cost]],-Tabla1[[#This Row],[Cost]]*Tabla1[[#This Row],[Cant]])</f>
        <v>3200</v>
      </c>
      <c r="P8345" s="8">
        <f>IF(Tabla1[[#This Row],[Mov]]="VNT",-Tabla1[[#This Row],[Cant]],Tabla1[[#This Row],[Cant]])</f>
        <v>-1</v>
      </c>
      <c r="Q8345" s="8">
        <f>DAY(Tabla1[[#This Row],[Date]])</f>
        <v>22</v>
      </c>
      <c r="R8345" s="8">
        <f>MONTH(Tabla1[[#This Row],[Date]])</f>
        <v>3</v>
      </c>
      <c r="S8345" s="8">
        <f>YEAR(Tabla1[[#This Row],[Date]])</f>
        <v>2023</v>
      </c>
    </row>
    <row r="8346" spans="1:19" x14ac:dyDescent="0.2">
      <c r="A8346">
        <v>8313</v>
      </c>
      <c r="B8346" s="1">
        <v>45007</v>
      </c>
      <c r="C8346" t="s">
        <v>260</v>
      </c>
      <c r="D8346" t="s">
        <v>332</v>
      </c>
      <c r="E8346">
        <v>1</v>
      </c>
      <c r="F8346" t="s">
        <v>116</v>
      </c>
      <c r="G8346" t="s">
        <v>382</v>
      </c>
      <c r="H8346" t="s">
        <v>514</v>
      </c>
      <c r="M8346" s="2">
        <v>6074</v>
      </c>
      <c r="N8346" s="2">
        <v>6500</v>
      </c>
      <c r="O8346" s="2">
        <f>IF(Tabla1[[#This Row],[Mov]]="VNT",Tabla1[[#This Row],[Sale]]-Tabla1[[#This Row],[Cost]],-Tabla1[[#This Row],[Cost]]*Tabla1[[#This Row],[Cant]])</f>
        <v>426</v>
      </c>
      <c r="P8346" s="8">
        <f>IF(Tabla1[[#This Row],[Mov]]="VNT",-Tabla1[[#This Row],[Cant]],Tabla1[[#This Row],[Cant]])</f>
        <v>-1</v>
      </c>
      <c r="Q8346" s="8">
        <f>DAY(Tabla1[[#This Row],[Date]])</f>
        <v>22</v>
      </c>
      <c r="R8346" s="8">
        <f>MONTH(Tabla1[[#This Row],[Date]])</f>
        <v>3</v>
      </c>
      <c r="S8346" s="8">
        <f>YEAR(Tabla1[[#This Row],[Date]])</f>
        <v>2023</v>
      </c>
    </row>
    <row r="8347" spans="1:19" x14ac:dyDescent="0.2">
      <c r="A8347">
        <v>8314</v>
      </c>
      <c r="B8347" s="1">
        <v>45007</v>
      </c>
      <c r="C8347" t="s">
        <v>260</v>
      </c>
      <c r="D8347" t="s">
        <v>332</v>
      </c>
      <c r="E8347">
        <v>1</v>
      </c>
      <c r="F8347" t="s">
        <v>116</v>
      </c>
      <c r="G8347" t="s">
        <v>382</v>
      </c>
      <c r="H8347" t="s">
        <v>514</v>
      </c>
      <c r="M8347" s="2">
        <v>10279</v>
      </c>
      <c r="N8347" s="2">
        <v>11000</v>
      </c>
      <c r="O8347" s="2">
        <f>IF(Tabla1[[#This Row],[Mov]]="VNT",Tabla1[[#This Row],[Sale]]-Tabla1[[#This Row],[Cost]],-Tabla1[[#This Row],[Cost]]*Tabla1[[#This Row],[Cant]])</f>
        <v>721</v>
      </c>
      <c r="P8347" s="8">
        <f>IF(Tabla1[[#This Row],[Mov]]="VNT",-Tabla1[[#This Row],[Cant]],Tabla1[[#This Row],[Cant]])</f>
        <v>-1</v>
      </c>
      <c r="Q8347" s="8">
        <f>DAY(Tabla1[[#This Row],[Date]])</f>
        <v>22</v>
      </c>
      <c r="R8347" s="8">
        <f>MONTH(Tabla1[[#This Row],[Date]])</f>
        <v>3</v>
      </c>
      <c r="S8347" s="8">
        <f>YEAR(Tabla1[[#This Row],[Date]])</f>
        <v>2023</v>
      </c>
    </row>
    <row r="8348" spans="1:19" x14ac:dyDescent="0.2">
      <c r="A8348">
        <v>8315</v>
      </c>
      <c r="B8348" s="1">
        <v>45007</v>
      </c>
      <c r="C8348" t="s">
        <v>260</v>
      </c>
      <c r="D8348" t="s">
        <v>332</v>
      </c>
      <c r="E8348">
        <v>1</v>
      </c>
      <c r="F8348" t="s">
        <v>116</v>
      </c>
      <c r="G8348" t="s">
        <v>382</v>
      </c>
      <c r="H8348" t="s">
        <v>514</v>
      </c>
      <c r="M8348" s="2">
        <v>3270</v>
      </c>
      <c r="N8348" s="2">
        <v>3500</v>
      </c>
      <c r="O8348" s="2">
        <f>IF(Tabla1[[#This Row],[Mov]]="VNT",Tabla1[[#This Row],[Sale]]-Tabla1[[#This Row],[Cost]],-Tabla1[[#This Row],[Cost]]*Tabla1[[#This Row],[Cant]])</f>
        <v>230</v>
      </c>
      <c r="P8348" s="8">
        <f>IF(Tabla1[[#This Row],[Mov]]="VNT",-Tabla1[[#This Row],[Cant]],Tabla1[[#This Row],[Cant]])</f>
        <v>-1</v>
      </c>
      <c r="Q8348" s="8">
        <f>DAY(Tabla1[[#This Row],[Date]])</f>
        <v>22</v>
      </c>
      <c r="R8348" s="8">
        <f>MONTH(Tabla1[[#This Row],[Date]])</f>
        <v>3</v>
      </c>
      <c r="S8348" s="8">
        <f>YEAR(Tabla1[[#This Row],[Date]])</f>
        <v>2023</v>
      </c>
    </row>
    <row r="8349" spans="1:19" x14ac:dyDescent="0.2">
      <c r="A8349">
        <v>8316</v>
      </c>
      <c r="B8349" s="1">
        <v>45007</v>
      </c>
      <c r="C8349" t="s">
        <v>260</v>
      </c>
      <c r="D8349" t="s">
        <v>332</v>
      </c>
      <c r="E8349">
        <v>1</v>
      </c>
      <c r="F8349" t="s">
        <v>116</v>
      </c>
      <c r="G8349" t="s">
        <v>382</v>
      </c>
      <c r="H8349" t="s">
        <v>514</v>
      </c>
      <c r="M8349" s="2">
        <v>7008</v>
      </c>
      <c r="N8349" s="2">
        <v>7500</v>
      </c>
      <c r="O8349" s="2">
        <f>IF(Tabla1[[#This Row],[Mov]]="VNT",Tabla1[[#This Row],[Sale]]-Tabla1[[#This Row],[Cost]],-Tabla1[[#This Row],[Cost]]*Tabla1[[#This Row],[Cant]])</f>
        <v>492</v>
      </c>
      <c r="P8349" s="8">
        <f>IF(Tabla1[[#This Row],[Mov]]="VNT",-Tabla1[[#This Row],[Cant]],Tabla1[[#This Row],[Cant]])</f>
        <v>-1</v>
      </c>
      <c r="Q8349" s="8">
        <f>DAY(Tabla1[[#This Row],[Date]])</f>
        <v>22</v>
      </c>
      <c r="R8349" s="8">
        <f>MONTH(Tabla1[[#This Row],[Date]])</f>
        <v>3</v>
      </c>
      <c r="S8349" s="8">
        <f>YEAR(Tabla1[[#This Row],[Date]])</f>
        <v>2023</v>
      </c>
    </row>
    <row r="8350" spans="1:19" x14ac:dyDescent="0.2">
      <c r="A8350">
        <v>8317</v>
      </c>
      <c r="B8350" s="1">
        <v>45007</v>
      </c>
      <c r="C8350" t="s">
        <v>260</v>
      </c>
      <c r="D8350" t="s">
        <v>332</v>
      </c>
      <c r="E8350">
        <v>1</v>
      </c>
      <c r="F8350" t="s">
        <v>116</v>
      </c>
      <c r="G8350" t="s">
        <v>382</v>
      </c>
      <c r="H8350" t="s">
        <v>514</v>
      </c>
      <c r="M8350" s="2">
        <v>3270</v>
      </c>
      <c r="N8350" s="2">
        <v>3500</v>
      </c>
      <c r="O8350" s="2">
        <f>IF(Tabla1[[#This Row],[Mov]]="VNT",Tabla1[[#This Row],[Sale]]-Tabla1[[#This Row],[Cost]],-Tabla1[[#This Row],[Cost]]*Tabla1[[#This Row],[Cant]])</f>
        <v>230</v>
      </c>
      <c r="P8350" s="8">
        <f>IF(Tabla1[[#This Row],[Mov]]="VNT",-Tabla1[[#This Row],[Cant]],Tabla1[[#This Row],[Cant]])</f>
        <v>-1</v>
      </c>
      <c r="Q8350" s="8">
        <f>DAY(Tabla1[[#This Row],[Date]])</f>
        <v>22</v>
      </c>
      <c r="R8350" s="8">
        <f>MONTH(Tabla1[[#This Row],[Date]])</f>
        <v>3</v>
      </c>
      <c r="S8350" s="8">
        <f>YEAR(Tabla1[[#This Row],[Date]])</f>
        <v>2023</v>
      </c>
    </row>
    <row r="8351" spans="1:19" x14ac:dyDescent="0.2">
      <c r="A8351">
        <v>8318</v>
      </c>
      <c r="B8351" s="1">
        <v>45007</v>
      </c>
      <c r="C8351" t="s">
        <v>260</v>
      </c>
      <c r="D8351" t="s">
        <v>332</v>
      </c>
      <c r="E8351">
        <v>1</v>
      </c>
      <c r="F8351" t="s">
        <v>116</v>
      </c>
      <c r="G8351" t="s">
        <v>382</v>
      </c>
      <c r="H8351" t="s">
        <v>514</v>
      </c>
      <c r="M8351" s="2">
        <v>3270</v>
      </c>
      <c r="N8351" s="2">
        <v>3500</v>
      </c>
      <c r="O8351" s="2">
        <f>IF(Tabla1[[#This Row],[Mov]]="VNT",Tabla1[[#This Row],[Sale]]-Tabla1[[#This Row],[Cost]],-Tabla1[[#This Row],[Cost]]*Tabla1[[#This Row],[Cant]])</f>
        <v>230</v>
      </c>
      <c r="P8351" s="8">
        <f>IF(Tabla1[[#This Row],[Mov]]="VNT",-Tabla1[[#This Row],[Cant]],Tabla1[[#This Row],[Cant]])</f>
        <v>-1</v>
      </c>
      <c r="Q8351" s="8">
        <f>DAY(Tabla1[[#This Row],[Date]])</f>
        <v>22</v>
      </c>
      <c r="R8351" s="8">
        <f>MONTH(Tabla1[[#This Row],[Date]])</f>
        <v>3</v>
      </c>
      <c r="S8351" s="8">
        <f>YEAR(Tabla1[[#This Row],[Date]])</f>
        <v>2023</v>
      </c>
    </row>
    <row r="8352" spans="1:19" x14ac:dyDescent="0.2">
      <c r="A8352">
        <v>8319</v>
      </c>
      <c r="B8352" s="1">
        <v>45007</v>
      </c>
      <c r="C8352" t="s">
        <v>260</v>
      </c>
      <c r="D8352" t="s">
        <v>332</v>
      </c>
      <c r="E8352">
        <v>1</v>
      </c>
      <c r="F8352" t="s">
        <v>116</v>
      </c>
      <c r="G8352" t="s">
        <v>382</v>
      </c>
      <c r="H8352" t="s">
        <v>514</v>
      </c>
      <c r="M8352" s="2">
        <v>10279</v>
      </c>
      <c r="N8352" s="2">
        <v>11000</v>
      </c>
      <c r="O8352" s="2">
        <f>IF(Tabla1[[#This Row],[Mov]]="VNT",Tabla1[[#This Row],[Sale]]-Tabla1[[#This Row],[Cost]],-Tabla1[[#This Row],[Cost]]*Tabla1[[#This Row],[Cant]])</f>
        <v>721</v>
      </c>
      <c r="P8352" s="8">
        <f>IF(Tabla1[[#This Row],[Mov]]="VNT",-Tabla1[[#This Row],[Cant]],Tabla1[[#This Row],[Cant]])</f>
        <v>-1</v>
      </c>
      <c r="Q8352" s="8">
        <f>DAY(Tabla1[[#This Row],[Date]])</f>
        <v>22</v>
      </c>
      <c r="R8352" s="8">
        <f>MONTH(Tabla1[[#This Row],[Date]])</f>
        <v>3</v>
      </c>
      <c r="S8352" s="8">
        <f>YEAR(Tabla1[[#This Row],[Date]])</f>
        <v>2023</v>
      </c>
    </row>
    <row r="8353" spans="1:19" x14ac:dyDescent="0.2">
      <c r="A8353">
        <v>8320</v>
      </c>
      <c r="B8353" s="1">
        <v>45007</v>
      </c>
      <c r="C8353" t="s">
        <v>260</v>
      </c>
      <c r="D8353" t="s">
        <v>332</v>
      </c>
      <c r="E8353">
        <v>1</v>
      </c>
      <c r="F8353" t="s">
        <v>458</v>
      </c>
      <c r="G8353" t="s">
        <v>262</v>
      </c>
      <c r="H8353" t="s">
        <v>2875</v>
      </c>
      <c r="M8353" s="2">
        <v>0</v>
      </c>
      <c r="N8353" s="2">
        <v>2000</v>
      </c>
      <c r="O8353" s="2">
        <f>IF(Tabla1[[#This Row],[Mov]]="VNT",Tabla1[[#This Row],[Sale]]-Tabla1[[#This Row],[Cost]],-Tabla1[[#This Row],[Cost]]*Tabla1[[#This Row],[Cant]])</f>
        <v>2000</v>
      </c>
      <c r="P8353" s="8">
        <f>IF(Tabla1[[#This Row],[Mov]]="VNT",-Tabla1[[#This Row],[Cant]],Tabla1[[#This Row],[Cant]])</f>
        <v>-1</v>
      </c>
      <c r="Q8353" s="8">
        <f>DAY(Tabla1[[#This Row],[Date]])</f>
        <v>22</v>
      </c>
      <c r="R8353" s="8">
        <f>MONTH(Tabla1[[#This Row],[Date]])</f>
        <v>3</v>
      </c>
      <c r="S8353" s="8">
        <f>YEAR(Tabla1[[#This Row],[Date]])</f>
        <v>2023</v>
      </c>
    </row>
    <row r="8354" spans="1:19" x14ac:dyDescent="0.2">
      <c r="A8354">
        <v>8321</v>
      </c>
      <c r="B8354" s="1">
        <v>45007</v>
      </c>
      <c r="C8354" t="s">
        <v>260</v>
      </c>
      <c r="D8354" t="s">
        <v>332</v>
      </c>
      <c r="E8354">
        <v>1</v>
      </c>
      <c r="F8354" t="s">
        <v>455</v>
      </c>
      <c r="G8354" t="s">
        <v>600</v>
      </c>
      <c r="H8354" t="s">
        <v>1402</v>
      </c>
      <c r="M8354" s="2">
        <v>1000</v>
      </c>
      <c r="N8354" s="2">
        <v>4000</v>
      </c>
      <c r="O8354" s="2">
        <f>IF(Tabla1[[#This Row],[Mov]]="VNT",Tabla1[[#This Row],[Sale]]-Tabla1[[#This Row],[Cost]],-Tabla1[[#This Row],[Cost]]*Tabla1[[#This Row],[Cant]])</f>
        <v>3000</v>
      </c>
      <c r="P8354" s="8">
        <f>IF(Tabla1[[#This Row],[Mov]]="VNT",-Tabla1[[#This Row],[Cant]],Tabla1[[#This Row],[Cant]])</f>
        <v>-1</v>
      </c>
      <c r="Q8354" s="8">
        <f>DAY(Tabla1[[#This Row],[Date]])</f>
        <v>22</v>
      </c>
      <c r="R8354" s="8">
        <f>MONTH(Tabla1[[#This Row],[Date]])</f>
        <v>3</v>
      </c>
      <c r="S8354" s="8">
        <f>YEAR(Tabla1[[#This Row],[Date]])</f>
        <v>2023</v>
      </c>
    </row>
    <row r="8355" spans="1:19" x14ac:dyDescent="0.2">
      <c r="A8355">
        <v>8322</v>
      </c>
      <c r="B8355" s="1">
        <v>45008</v>
      </c>
      <c r="C8355" t="s">
        <v>260</v>
      </c>
      <c r="D8355" t="s">
        <v>332</v>
      </c>
      <c r="E8355">
        <v>1</v>
      </c>
      <c r="F8355" t="s">
        <v>26</v>
      </c>
      <c r="G8355" t="s">
        <v>333</v>
      </c>
      <c r="H8355" t="s">
        <v>16</v>
      </c>
      <c r="M8355" s="2">
        <v>9000</v>
      </c>
      <c r="N8355" s="2">
        <v>20000</v>
      </c>
      <c r="O8355" s="2">
        <f>IF(Tabla1[[#This Row],[Mov]]="VNT",Tabla1[[#This Row],[Sale]]-Tabla1[[#This Row],[Cost]],-Tabla1[[#This Row],[Cost]]*Tabla1[[#This Row],[Cant]])</f>
        <v>11000</v>
      </c>
      <c r="P8355" s="8">
        <f>IF(Tabla1[[#This Row],[Mov]]="VNT",-Tabla1[[#This Row],[Cant]],Tabla1[[#This Row],[Cant]])</f>
        <v>-1</v>
      </c>
      <c r="Q8355" s="8">
        <f>DAY(Tabla1[[#This Row],[Date]])</f>
        <v>23</v>
      </c>
      <c r="R8355" s="8">
        <f>MONTH(Tabla1[[#This Row],[Date]])</f>
        <v>3</v>
      </c>
      <c r="S8355" s="8">
        <f>YEAR(Tabla1[[#This Row],[Date]])</f>
        <v>2023</v>
      </c>
    </row>
    <row r="8356" spans="1:19" x14ac:dyDescent="0.2">
      <c r="A8356">
        <v>8323</v>
      </c>
      <c r="B8356" s="1">
        <v>45008</v>
      </c>
      <c r="C8356" t="s">
        <v>260</v>
      </c>
      <c r="D8356" t="s">
        <v>332</v>
      </c>
      <c r="E8356">
        <v>1</v>
      </c>
      <c r="F8356" t="s">
        <v>233</v>
      </c>
      <c r="G8356" t="s">
        <v>266</v>
      </c>
      <c r="H8356" t="s">
        <v>234</v>
      </c>
      <c r="M8356" s="2">
        <v>3000</v>
      </c>
      <c r="N8356" s="2">
        <v>10000</v>
      </c>
      <c r="O8356" s="2">
        <f>IF(Tabla1[[#This Row],[Mov]]="VNT",Tabla1[[#This Row],[Sale]]-Tabla1[[#This Row],[Cost]],-Tabla1[[#This Row],[Cost]]*Tabla1[[#This Row],[Cant]])</f>
        <v>7000</v>
      </c>
      <c r="P8356" s="8">
        <f>IF(Tabla1[[#This Row],[Mov]]="VNT",-Tabla1[[#This Row],[Cant]],Tabla1[[#This Row],[Cant]])</f>
        <v>-1</v>
      </c>
      <c r="Q8356" s="8">
        <f>DAY(Tabla1[[#This Row],[Date]])</f>
        <v>23</v>
      </c>
      <c r="R8356" s="8">
        <f>MONTH(Tabla1[[#This Row],[Date]])</f>
        <v>3</v>
      </c>
      <c r="S8356" s="8">
        <f>YEAR(Tabla1[[#This Row],[Date]])</f>
        <v>2023</v>
      </c>
    </row>
    <row r="8357" spans="1:19" x14ac:dyDescent="0.2">
      <c r="A8357">
        <v>8324</v>
      </c>
      <c r="B8357" s="1">
        <v>45008</v>
      </c>
      <c r="C8357" t="s">
        <v>260</v>
      </c>
      <c r="D8357" t="s">
        <v>332</v>
      </c>
      <c r="E8357">
        <v>1</v>
      </c>
      <c r="F8357" t="s">
        <v>116</v>
      </c>
      <c r="G8357" t="s">
        <v>347</v>
      </c>
      <c r="H8357" t="s">
        <v>519</v>
      </c>
      <c r="M8357" s="2">
        <v>1868</v>
      </c>
      <c r="N8357" s="2">
        <v>2000</v>
      </c>
      <c r="O8357" s="2">
        <f>IF(Tabla1[[#This Row],[Mov]]="VNT",Tabla1[[#This Row],[Sale]]-Tabla1[[#This Row],[Cost]],-Tabla1[[#This Row],[Cost]]*Tabla1[[#This Row],[Cant]])</f>
        <v>132</v>
      </c>
      <c r="P8357" s="8">
        <f>IF(Tabla1[[#This Row],[Mov]]="VNT",-Tabla1[[#This Row],[Cant]],Tabla1[[#This Row],[Cant]])</f>
        <v>-1</v>
      </c>
      <c r="Q8357" s="8">
        <f>DAY(Tabla1[[#This Row],[Date]])</f>
        <v>23</v>
      </c>
      <c r="R8357" s="8">
        <f>MONTH(Tabla1[[#This Row],[Date]])</f>
        <v>3</v>
      </c>
      <c r="S8357" s="8">
        <f>YEAR(Tabla1[[#This Row],[Date]])</f>
        <v>2023</v>
      </c>
    </row>
    <row r="8358" spans="1:19" x14ac:dyDescent="0.2">
      <c r="A8358">
        <v>8325</v>
      </c>
      <c r="B8358" s="1">
        <v>45008</v>
      </c>
      <c r="C8358" t="s">
        <v>260</v>
      </c>
      <c r="D8358" t="s">
        <v>332</v>
      </c>
      <c r="E8358">
        <v>1</v>
      </c>
      <c r="F8358" t="s">
        <v>458</v>
      </c>
      <c r="G8358" t="s">
        <v>284</v>
      </c>
      <c r="H8358" t="s">
        <v>2881</v>
      </c>
      <c r="M8358" s="2">
        <v>0</v>
      </c>
      <c r="N8358" s="2">
        <v>25000</v>
      </c>
      <c r="O8358" s="2">
        <f>IF(Tabla1[[#This Row],[Mov]]="VNT",Tabla1[[#This Row],[Sale]]-Tabla1[[#This Row],[Cost]],-Tabla1[[#This Row],[Cost]]*Tabla1[[#This Row],[Cant]])</f>
        <v>25000</v>
      </c>
      <c r="P8358" s="8">
        <f>IF(Tabla1[[#This Row],[Mov]]="VNT",-Tabla1[[#This Row],[Cant]],Tabla1[[#This Row],[Cant]])</f>
        <v>-1</v>
      </c>
      <c r="Q8358" s="8">
        <f>DAY(Tabla1[[#This Row],[Date]])</f>
        <v>23</v>
      </c>
      <c r="R8358" s="8">
        <f>MONTH(Tabla1[[#This Row],[Date]])</f>
        <v>3</v>
      </c>
      <c r="S8358" s="8">
        <f>YEAR(Tabla1[[#This Row],[Date]])</f>
        <v>2023</v>
      </c>
    </row>
    <row r="8359" spans="1:19" x14ac:dyDescent="0.2">
      <c r="A8359">
        <v>8326</v>
      </c>
      <c r="B8359" s="1">
        <v>45008</v>
      </c>
      <c r="C8359" t="s">
        <v>260</v>
      </c>
      <c r="D8359" t="s">
        <v>332</v>
      </c>
      <c r="E8359">
        <v>1</v>
      </c>
      <c r="F8359" t="s">
        <v>386</v>
      </c>
      <c r="G8359" t="s">
        <v>272</v>
      </c>
      <c r="H8359" t="s">
        <v>344</v>
      </c>
      <c r="M8359" s="2">
        <v>72000</v>
      </c>
      <c r="N8359" s="2">
        <v>135000</v>
      </c>
      <c r="O8359" s="2">
        <f>IF(Tabla1[[#This Row],[Mov]]="VNT",Tabla1[[#This Row],[Sale]]-Tabla1[[#This Row],[Cost]],-Tabla1[[#This Row],[Cost]]*Tabla1[[#This Row],[Cant]])</f>
        <v>63000</v>
      </c>
      <c r="P8359" s="8">
        <f>IF(Tabla1[[#This Row],[Mov]]="VNT",-Tabla1[[#This Row],[Cant]],Tabla1[[#This Row],[Cant]])</f>
        <v>-1</v>
      </c>
      <c r="Q8359" s="8">
        <f>DAY(Tabla1[[#This Row],[Date]])</f>
        <v>23</v>
      </c>
      <c r="R8359" s="8">
        <f>MONTH(Tabla1[[#This Row],[Date]])</f>
        <v>3</v>
      </c>
      <c r="S8359" s="8">
        <f>YEAR(Tabla1[[#This Row],[Date]])</f>
        <v>2023</v>
      </c>
    </row>
    <row r="8360" spans="1:19" x14ac:dyDescent="0.2">
      <c r="A8360">
        <v>8327</v>
      </c>
      <c r="B8360" s="1">
        <v>45008</v>
      </c>
      <c r="C8360" t="s">
        <v>260</v>
      </c>
      <c r="D8360" t="s">
        <v>332</v>
      </c>
      <c r="E8360">
        <v>1</v>
      </c>
      <c r="F8360" t="s">
        <v>225</v>
      </c>
      <c r="G8360" t="s">
        <v>272</v>
      </c>
      <c r="H8360" t="s">
        <v>344</v>
      </c>
      <c r="M8360" s="2">
        <v>1100</v>
      </c>
      <c r="N8360" s="2">
        <v>5000</v>
      </c>
      <c r="O8360" s="2">
        <f>IF(Tabla1[[#This Row],[Mov]]="VNT",Tabla1[[#This Row],[Sale]]-Tabla1[[#This Row],[Cost]],-Tabla1[[#This Row],[Cost]]*Tabla1[[#This Row],[Cant]])</f>
        <v>3900</v>
      </c>
      <c r="P8360" s="8">
        <f>IF(Tabla1[[#This Row],[Mov]]="VNT",-Tabla1[[#This Row],[Cant]],Tabla1[[#This Row],[Cant]])</f>
        <v>-1</v>
      </c>
      <c r="Q8360" s="8">
        <f>DAY(Tabla1[[#This Row],[Date]])</f>
        <v>23</v>
      </c>
      <c r="R8360" s="8">
        <f>MONTH(Tabla1[[#This Row],[Date]])</f>
        <v>3</v>
      </c>
      <c r="S8360" s="8">
        <f>YEAR(Tabla1[[#This Row],[Date]])</f>
        <v>2023</v>
      </c>
    </row>
    <row r="8361" spans="1:19" x14ac:dyDescent="0.2">
      <c r="A8361">
        <v>8328</v>
      </c>
      <c r="B8361" s="1">
        <v>45008</v>
      </c>
      <c r="C8361" t="s">
        <v>260</v>
      </c>
      <c r="D8361" t="s">
        <v>332</v>
      </c>
      <c r="E8361">
        <v>1</v>
      </c>
      <c r="F8361" t="s">
        <v>224</v>
      </c>
      <c r="G8361" t="s">
        <v>272</v>
      </c>
      <c r="H8361" t="s">
        <v>344</v>
      </c>
      <c r="M8361" s="2">
        <v>8000</v>
      </c>
      <c r="N8361" s="2">
        <v>20000</v>
      </c>
      <c r="O8361" s="2">
        <f>IF(Tabla1[[#This Row],[Mov]]="VNT",Tabla1[[#This Row],[Sale]]-Tabla1[[#This Row],[Cost]],-Tabla1[[#This Row],[Cost]]*Tabla1[[#This Row],[Cant]])</f>
        <v>12000</v>
      </c>
      <c r="P8361" s="8">
        <f>IF(Tabla1[[#This Row],[Mov]]="VNT",-Tabla1[[#This Row],[Cant]],Tabla1[[#This Row],[Cant]])</f>
        <v>-1</v>
      </c>
      <c r="Q8361" s="8">
        <f>DAY(Tabla1[[#This Row],[Date]])</f>
        <v>23</v>
      </c>
      <c r="R8361" s="8">
        <f>MONTH(Tabla1[[#This Row],[Date]])</f>
        <v>3</v>
      </c>
      <c r="S8361" s="8">
        <f>YEAR(Tabla1[[#This Row],[Date]])</f>
        <v>2023</v>
      </c>
    </row>
    <row r="8362" spans="1:19" x14ac:dyDescent="0.2">
      <c r="A8362">
        <v>8329</v>
      </c>
      <c r="B8362" s="1">
        <v>45008</v>
      </c>
      <c r="C8362" t="s">
        <v>260</v>
      </c>
      <c r="D8362" t="s">
        <v>332</v>
      </c>
      <c r="E8362">
        <v>1</v>
      </c>
      <c r="F8362" t="s">
        <v>116</v>
      </c>
      <c r="G8362" t="s">
        <v>382</v>
      </c>
      <c r="H8362" t="s">
        <v>514</v>
      </c>
      <c r="M8362" s="2">
        <v>6074</v>
      </c>
      <c r="N8362" s="2">
        <v>6500</v>
      </c>
      <c r="O8362" s="2">
        <f>IF(Tabla1[[#This Row],[Mov]]="VNT",Tabla1[[#This Row],[Sale]]-Tabla1[[#This Row],[Cost]],-Tabla1[[#This Row],[Cost]]*Tabla1[[#This Row],[Cant]])</f>
        <v>426</v>
      </c>
      <c r="P8362" s="8">
        <f>IF(Tabla1[[#This Row],[Mov]]="VNT",-Tabla1[[#This Row],[Cant]],Tabla1[[#This Row],[Cant]])</f>
        <v>-1</v>
      </c>
      <c r="Q8362" s="8">
        <f>DAY(Tabla1[[#This Row],[Date]])</f>
        <v>23</v>
      </c>
      <c r="R8362" s="8">
        <f>MONTH(Tabla1[[#This Row],[Date]])</f>
        <v>3</v>
      </c>
      <c r="S8362" s="8">
        <f>YEAR(Tabla1[[#This Row],[Date]])</f>
        <v>2023</v>
      </c>
    </row>
    <row r="8363" spans="1:19" x14ac:dyDescent="0.2">
      <c r="A8363">
        <v>8330</v>
      </c>
      <c r="B8363" s="1">
        <v>45008</v>
      </c>
      <c r="C8363" t="s">
        <v>260</v>
      </c>
      <c r="D8363" t="s">
        <v>332</v>
      </c>
      <c r="E8363">
        <v>1</v>
      </c>
      <c r="F8363" t="s">
        <v>224</v>
      </c>
      <c r="G8363" t="s">
        <v>262</v>
      </c>
      <c r="H8363" t="s">
        <v>302</v>
      </c>
      <c r="J8363" t="s">
        <v>23</v>
      </c>
      <c r="M8363" s="2">
        <v>7000</v>
      </c>
      <c r="N8363" s="2">
        <v>15000</v>
      </c>
      <c r="O8363" s="2">
        <f>IF(Tabla1[[#This Row],[Mov]]="VNT",Tabla1[[#This Row],[Sale]]-Tabla1[[#This Row],[Cost]],-Tabla1[[#This Row],[Cost]]*Tabla1[[#This Row],[Cant]])</f>
        <v>8000</v>
      </c>
      <c r="P8363" s="8">
        <f>IF(Tabla1[[#This Row],[Mov]]="VNT",-Tabla1[[#This Row],[Cant]],Tabla1[[#This Row],[Cant]])</f>
        <v>-1</v>
      </c>
      <c r="Q8363" s="8">
        <f>DAY(Tabla1[[#This Row],[Date]])</f>
        <v>23</v>
      </c>
      <c r="R8363" s="8">
        <f>MONTH(Tabla1[[#This Row],[Date]])</f>
        <v>3</v>
      </c>
      <c r="S8363" s="8">
        <f>YEAR(Tabla1[[#This Row],[Date]])</f>
        <v>2023</v>
      </c>
    </row>
    <row r="8364" spans="1:19" x14ac:dyDescent="0.2">
      <c r="A8364">
        <v>8331</v>
      </c>
      <c r="B8364" s="1">
        <v>45008</v>
      </c>
      <c r="C8364" t="s">
        <v>260</v>
      </c>
      <c r="D8364" t="s">
        <v>332</v>
      </c>
      <c r="E8364">
        <v>1</v>
      </c>
      <c r="F8364" t="s">
        <v>532</v>
      </c>
      <c r="G8364" t="s">
        <v>273</v>
      </c>
      <c r="H8364" t="s">
        <v>552</v>
      </c>
      <c r="J8364" t="s">
        <v>37</v>
      </c>
      <c r="M8364" s="2">
        <v>18000</v>
      </c>
      <c r="N8364" s="2">
        <v>35000</v>
      </c>
      <c r="O8364" s="2">
        <f>IF(Tabla1[[#This Row],[Mov]]="VNT",Tabla1[[#This Row],[Sale]]-Tabla1[[#This Row],[Cost]],-Tabla1[[#This Row],[Cost]]*Tabla1[[#This Row],[Cant]])</f>
        <v>17000</v>
      </c>
      <c r="P8364" s="8">
        <f>IF(Tabla1[[#This Row],[Mov]]="VNT",-Tabla1[[#This Row],[Cant]],Tabla1[[#This Row],[Cant]])</f>
        <v>-1</v>
      </c>
      <c r="Q8364" s="8">
        <f>DAY(Tabla1[[#This Row],[Date]])</f>
        <v>23</v>
      </c>
      <c r="R8364" s="8">
        <f>MONTH(Tabla1[[#This Row],[Date]])</f>
        <v>3</v>
      </c>
      <c r="S8364" s="8">
        <f>YEAR(Tabla1[[#This Row],[Date]])</f>
        <v>2023</v>
      </c>
    </row>
    <row r="8365" spans="1:19" x14ac:dyDescent="0.2">
      <c r="A8365">
        <v>8332</v>
      </c>
      <c r="B8365" s="1">
        <v>45008</v>
      </c>
      <c r="C8365" t="s">
        <v>260</v>
      </c>
      <c r="D8365" t="s">
        <v>332</v>
      </c>
      <c r="E8365">
        <v>1</v>
      </c>
      <c r="F8365" t="s">
        <v>458</v>
      </c>
      <c r="G8365" t="s">
        <v>1156</v>
      </c>
      <c r="H8365" t="s">
        <v>2882</v>
      </c>
      <c r="M8365" s="2">
        <v>0</v>
      </c>
      <c r="N8365" s="2">
        <v>25000</v>
      </c>
      <c r="O8365" s="2">
        <f>IF(Tabla1[[#This Row],[Mov]]="VNT",Tabla1[[#This Row],[Sale]]-Tabla1[[#This Row],[Cost]],-Tabla1[[#This Row],[Cost]]*Tabla1[[#This Row],[Cant]])</f>
        <v>25000</v>
      </c>
      <c r="P8365" s="8">
        <f>IF(Tabla1[[#This Row],[Mov]]="VNT",-Tabla1[[#This Row],[Cant]],Tabla1[[#This Row],[Cant]])</f>
        <v>-1</v>
      </c>
      <c r="Q8365" s="8">
        <f>DAY(Tabla1[[#This Row],[Date]])</f>
        <v>23</v>
      </c>
      <c r="R8365" s="8">
        <f>MONTH(Tabla1[[#This Row],[Date]])</f>
        <v>3</v>
      </c>
      <c r="S8365" s="8">
        <f>YEAR(Tabla1[[#This Row],[Date]])</f>
        <v>2023</v>
      </c>
    </row>
    <row r="8366" spans="1:19" x14ac:dyDescent="0.2">
      <c r="A8366">
        <v>8333</v>
      </c>
      <c r="B8366" s="1">
        <v>45008</v>
      </c>
      <c r="C8366" t="s">
        <v>260</v>
      </c>
      <c r="D8366" t="s">
        <v>332</v>
      </c>
      <c r="E8366">
        <v>1</v>
      </c>
      <c r="F8366" t="s">
        <v>26</v>
      </c>
      <c r="G8366" t="s">
        <v>264</v>
      </c>
      <c r="H8366" t="s">
        <v>16</v>
      </c>
      <c r="M8366" s="2">
        <v>8000</v>
      </c>
      <c r="N8366" s="2">
        <v>20000</v>
      </c>
      <c r="O8366" s="2">
        <f>IF(Tabla1[[#This Row],[Mov]]="VNT",Tabla1[[#This Row],[Sale]]-Tabla1[[#This Row],[Cost]],-Tabla1[[#This Row],[Cost]]*Tabla1[[#This Row],[Cant]])</f>
        <v>12000</v>
      </c>
      <c r="P8366" s="8">
        <f>IF(Tabla1[[#This Row],[Mov]]="VNT",-Tabla1[[#This Row],[Cant]],Tabla1[[#This Row],[Cant]])</f>
        <v>-1</v>
      </c>
      <c r="Q8366" s="8">
        <f>DAY(Tabla1[[#This Row],[Date]])</f>
        <v>23</v>
      </c>
      <c r="R8366" s="8">
        <f>MONTH(Tabla1[[#This Row],[Date]])</f>
        <v>3</v>
      </c>
      <c r="S8366" s="8">
        <f>YEAR(Tabla1[[#This Row],[Date]])</f>
        <v>2023</v>
      </c>
    </row>
    <row r="8367" spans="1:19" x14ac:dyDescent="0.2">
      <c r="A8367">
        <v>8334</v>
      </c>
      <c r="B8367" s="1">
        <v>45008</v>
      </c>
      <c r="C8367" t="s">
        <v>260</v>
      </c>
      <c r="D8367" t="s">
        <v>332</v>
      </c>
      <c r="E8367">
        <v>1</v>
      </c>
      <c r="F8367" t="s">
        <v>128</v>
      </c>
      <c r="G8367" t="s">
        <v>266</v>
      </c>
      <c r="H8367" t="s">
        <v>2085</v>
      </c>
      <c r="M8367" s="2">
        <v>10000</v>
      </c>
      <c r="N8367" s="2">
        <v>20000</v>
      </c>
      <c r="O8367" s="2">
        <f>IF(Tabla1[[#This Row],[Mov]]="VNT",Tabla1[[#This Row],[Sale]]-Tabla1[[#This Row],[Cost]],-Tabla1[[#This Row],[Cost]]*Tabla1[[#This Row],[Cant]])</f>
        <v>10000</v>
      </c>
      <c r="P8367" s="8">
        <f>IF(Tabla1[[#This Row],[Mov]]="VNT",-Tabla1[[#This Row],[Cant]],Tabla1[[#This Row],[Cant]])</f>
        <v>-1</v>
      </c>
      <c r="Q8367" s="8">
        <f>DAY(Tabla1[[#This Row],[Date]])</f>
        <v>23</v>
      </c>
      <c r="R8367" s="8">
        <f>MONTH(Tabla1[[#This Row],[Date]])</f>
        <v>3</v>
      </c>
      <c r="S8367" s="8">
        <f>YEAR(Tabla1[[#This Row],[Date]])</f>
        <v>2023</v>
      </c>
    </row>
    <row r="8368" spans="1:19" x14ac:dyDescent="0.2">
      <c r="A8368">
        <v>8335</v>
      </c>
      <c r="B8368" s="1">
        <v>45008</v>
      </c>
      <c r="C8368" t="s">
        <v>260</v>
      </c>
      <c r="D8368" t="s">
        <v>332</v>
      </c>
      <c r="E8368">
        <v>1</v>
      </c>
      <c r="F8368" t="s">
        <v>21</v>
      </c>
      <c r="G8368" t="s">
        <v>272</v>
      </c>
      <c r="H8368" t="s">
        <v>1522</v>
      </c>
      <c r="M8368" s="2">
        <v>2600</v>
      </c>
      <c r="N8368" s="2">
        <v>9000</v>
      </c>
      <c r="O8368" s="2">
        <f>IF(Tabla1[[#This Row],[Mov]]="VNT",Tabla1[[#This Row],[Sale]]-Tabla1[[#This Row],[Cost]],-Tabla1[[#This Row],[Cost]]*Tabla1[[#This Row],[Cant]])</f>
        <v>6400</v>
      </c>
      <c r="P8368" s="8">
        <f>IF(Tabla1[[#This Row],[Mov]]="VNT",-Tabla1[[#This Row],[Cant]],Tabla1[[#This Row],[Cant]])</f>
        <v>-1</v>
      </c>
      <c r="Q8368" s="8">
        <f>DAY(Tabla1[[#This Row],[Date]])</f>
        <v>23</v>
      </c>
      <c r="R8368" s="8">
        <f>MONTH(Tabla1[[#This Row],[Date]])</f>
        <v>3</v>
      </c>
      <c r="S8368" s="8">
        <f>YEAR(Tabla1[[#This Row],[Date]])</f>
        <v>2023</v>
      </c>
    </row>
    <row r="8369" spans="1:19" x14ac:dyDescent="0.2">
      <c r="A8369">
        <v>8336</v>
      </c>
      <c r="B8369" s="1">
        <v>45008</v>
      </c>
      <c r="C8369" t="s">
        <v>260</v>
      </c>
      <c r="D8369" t="s">
        <v>332</v>
      </c>
      <c r="E8369">
        <v>1</v>
      </c>
      <c r="F8369" t="s">
        <v>2445</v>
      </c>
      <c r="G8369" t="s">
        <v>262</v>
      </c>
      <c r="H8369" t="s">
        <v>2722</v>
      </c>
      <c r="M8369" s="2">
        <v>2800</v>
      </c>
      <c r="N8369" s="2">
        <v>15000</v>
      </c>
      <c r="O8369" s="2">
        <f>IF(Tabla1[[#This Row],[Mov]]="VNT",Tabla1[[#This Row],[Sale]]-Tabla1[[#This Row],[Cost]],-Tabla1[[#This Row],[Cost]]*Tabla1[[#This Row],[Cant]])</f>
        <v>12200</v>
      </c>
      <c r="P8369" s="8">
        <f>IF(Tabla1[[#This Row],[Mov]]="VNT",-Tabla1[[#This Row],[Cant]],Tabla1[[#This Row],[Cant]])</f>
        <v>-1</v>
      </c>
      <c r="Q8369" s="8">
        <f>DAY(Tabla1[[#This Row],[Date]])</f>
        <v>23</v>
      </c>
      <c r="R8369" s="8">
        <f>MONTH(Tabla1[[#This Row],[Date]])</f>
        <v>3</v>
      </c>
      <c r="S8369" s="8">
        <f>YEAR(Tabla1[[#This Row],[Date]])</f>
        <v>2023</v>
      </c>
    </row>
    <row r="8370" spans="1:19" x14ac:dyDescent="0.2">
      <c r="A8370">
        <v>8337</v>
      </c>
      <c r="B8370" s="1">
        <v>45008</v>
      </c>
      <c r="C8370" t="s">
        <v>260</v>
      </c>
      <c r="D8370" t="s">
        <v>332</v>
      </c>
      <c r="E8370">
        <v>1</v>
      </c>
      <c r="F8370" t="s">
        <v>224</v>
      </c>
      <c r="G8370" t="s">
        <v>262</v>
      </c>
      <c r="H8370" t="s">
        <v>2722</v>
      </c>
      <c r="M8370" s="2">
        <v>8500</v>
      </c>
      <c r="N8370" s="2">
        <v>20000</v>
      </c>
      <c r="O8370" s="2">
        <f>IF(Tabla1[[#This Row],[Mov]]="VNT",Tabla1[[#This Row],[Sale]]-Tabla1[[#This Row],[Cost]],-Tabla1[[#This Row],[Cost]]*Tabla1[[#This Row],[Cant]])</f>
        <v>11500</v>
      </c>
      <c r="P8370" s="8">
        <f>IF(Tabla1[[#This Row],[Mov]]="VNT",-Tabla1[[#This Row],[Cant]],Tabla1[[#This Row],[Cant]])</f>
        <v>-1</v>
      </c>
      <c r="Q8370" s="8">
        <f>DAY(Tabla1[[#This Row],[Date]])</f>
        <v>23</v>
      </c>
      <c r="R8370" s="8">
        <f>MONTH(Tabla1[[#This Row],[Date]])</f>
        <v>3</v>
      </c>
      <c r="S8370" s="8">
        <f>YEAR(Tabla1[[#This Row],[Date]])</f>
        <v>2023</v>
      </c>
    </row>
    <row r="8371" spans="1:19" x14ac:dyDescent="0.2">
      <c r="A8371">
        <v>8338</v>
      </c>
      <c r="B8371" s="1">
        <v>45008</v>
      </c>
      <c r="C8371" t="s">
        <v>260</v>
      </c>
      <c r="D8371" t="s">
        <v>332</v>
      </c>
      <c r="E8371">
        <v>1</v>
      </c>
      <c r="F8371" t="s">
        <v>386</v>
      </c>
      <c r="G8371" t="s">
        <v>263</v>
      </c>
      <c r="H8371" t="s">
        <v>2883</v>
      </c>
      <c r="M8371" s="2">
        <v>65000</v>
      </c>
      <c r="N8371" s="2">
        <v>130000</v>
      </c>
      <c r="O8371" s="2">
        <f>IF(Tabla1[[#This Row],[Mov]]="VNT",Tabla1[[#This Row],[Sale]]-Tabla1[[#This Row],[Cost]],-Tabla1[[#This Row],[Cost]]*Tabla1[[#This Row],[Cant]])</f>
        <v>65000</v>
      </c>
      <c r="P8371" s="8">
        <f>IF(Tabla1[[#This Row],[Mov]]="VNT",-Tabla1[[#This Row],[Cant]],Tabla1[[#This Row],[Cant]])</f>
        <v>-1</v>
      </c>
      <c r="Q8371" s="8">
        <f>DAY(Tabla1[[#This Row],[Date]])</f>
        <v>23</v>
      </c>
      <c r="R8371" s="8">
        <f>MONTH(Tabla1[[#This Row],[Date]])</f>
        <v>3</v>
      </c>
      <c r="S8371" s="8">
        <f>YEAR(Tabla1[[#This Row],[Date]])</f>
        <v>2023</v>
      </c>
    </row>
    <row r="8372" spans="1:19" x14ac:dyDescent="0.2">
      <c r="A8372">
        <v>8339</v>
      </c>
      <c r="B8372" s="1">
        <v>45008</v>
      </c>
      <c r="C8372" t="s">
        <v>260</v>
      </c>
      <c r="D8372" t="s">
        <v>332</v>
      </c>
      <c r="E8372">
        <v>1</v>
      </c>
      <c r="F8372" t="s">
        <v>116</v>
      </c>
      <c r="G8372" t="s">
        <v>382</v>
      </c>
      <c r="H8372" t="s">
        <v>514</v>
      </c>
      <c r="M8372" s="2">
        <v>6074</v>
      </c>
      <c r="N8372" s="2">
        <v>6500</v>
      </c>
      <c r="O8372" s="2">
        <f>IF(Tabla1[[#This Row],[Mov]]="VNT",Tabla1[[#This Row],[Sale]]-Tabla1[[#This Row],[Cost]],-Tabla1[[#This Row],[Cost]]*Tabla1[[#This Row],[Cant]])</f>
        <v>426</v>
      </c>
      <c r="P8372" s="8">
        <f>IF(Tabla1[[#This Row],[Mov]]="VNT",-Tabla1[[#This Row],[Cant]],Tabla1[[#This Row],[Cant]])</f>
        <v>-1</v>
      </c>
      <c r="Q8372" s="8">
        <f>DAY(Tabla1[[#This Row],[Date]])</f>
        <v>23</v>
      </c>
      <c r="R8372" s="8">
        <f>MONTH(Tabla1[[#This Row],[Date]])</f>
        <v>3</v>
      </c>
      <c r="S8372" s="8">
        <f>YEAR(Tabla1[[#This Row],[Date]])</f>
        <v>2023</v>
      </c>
    </row>
    <row r="8373" spans="1:19" x14ac:dyDescent="0.2">
      <c r="A8373">
        <v>8340</v>
      </c>
      <c r="B8373" s="1">
        <v>45008</v>
      </c>
      <c r="C8373" t="s">
        <v>260</v>
      </c>
      <c r="D8373" t="s">
        <v>332</v>
      </c>
      <c r="E8373">
        <v>1</v>
      </c>
      <c r="F8373" t="s">
        <v>455</v>
      </c>
      <c r="G8373" t="s">
        <v>347</v>
      </c>
      <c r="H8373" t="s">
        <v>456</v>
      </c>
      <c r="M8373" s="2">
        <v>800</v>
      </c>
      <c r="N8373" s="2">
        <v>4000</v>
      </c>
      <c r="O8373" s="2">
        <f>IF(Tabla1[[#This Row],[Mov]]="VNT",Tabla1[[#This Row],[Sale]]-Tabla1[[#This Row],[Cost]],-Tabla1[[#This Row],[Cost]]*Tabla1[[#This Row],[Cant]])</f>
        <v>3200</v>
      </c>
      <c r="P8373" s="8">
        <f>IF(Tabla1[[#This Row],[Mov]]="VNT",-Tabla1[[#This Row],[Cant]],Tabla1[[#This Row],[Cant]])</f>
        <v>-1</v>
      </c>
      <c r="Q8373" s="8">
        <f>DAY(Tabla1[[#This Row],[Date]])</f>
        <v>23</v>
      </c>
      <c r="R8373" s="8">
        <f>MONTH(Tabla1[[#This Row],[Date]])</f>
        <v>3</v>
      </c>
      <c r="S8373" s="8">
        <f>YEAR(Tabla1[[#This Row],[Date]])</f>
        <v>2023</v>
      </c>
    </row>
    <row r="8374" spans="1:19" x14ac:dyDescent="0.2">
      <c r="A8374">
        <v>8341</v>
      </c>
      <c r="B8374" s="1">
        <v>45008</v>
      </c>
      <c r="C8374" t="s">
        <v>260</v>
      </c>
      <c r="D8374" t="s">
        <v>332</v>
      </c>
      <c r="E8374">
        <v>1</v>
      </c>
      <c r="F8374" t="s">
        <v>455</v>
      </c>
      <c r="G8374" t="s">
        <v>349</v>
      </c>
      <c r="H8374" t="s">
        <v>457</v>
      </c>
      <c r="M8374" s="2">
        <v>0</v>
      </c>
      <c r="N8374" s="2">
        <v>4000</v>
      </c>
      <c r="O8374" s="2">
        <f>IF(Tabla1[[#This Row],[Mov]]="VNT",Tabla1[[#This Row],[Sale]]-Tabla1[[#This Row],[Cost]],-Tabla1[[#This Row],[Cost]]*Tabla1[[#This Row],[Cant]])</f>
        <v>4000</v>
      </c>
      <c r="P8374" s="8">
        <f>IF(Tabla1[[#This Row],[Mov]]="VNT",-Tabla1[[#This Row],[Cant]],Tabla1[[#This Row],[Cant]])</f>
        <v>-1</v>
      </c>
      <c r="Q8374" s="8">
        <f>DAY(Tabla1[[#This Row],[Date]])</f>
        <v>23</v>
      </c>
      <c r="R8374" s="8">
        <f>MONTH(Tabla1[[#This Row],[Date]])</f>
        <v>3</v>
      </c>
      <c r="S8374" s="8">
        <f>YEAR(Tabla1[[#This Row],[Date]])</f>
        <v>2023</v>
      </c>
    </row>
    <row r="8375" spans="1:19" x14ac:dyDescent="0.2">
      <c r="A8375">
        <v>8342</v>
      </c>
      <c r="B8375" s="1">
        <v>45008</v>
      </c>
      <c r="C8375" t="s">
        <v>260</v>
      </c>
      <c r="D8375" t="s">
        <v>332</v>
      </c>
      <c r="E8375">
        <v>1</v>
      </c>
      <c r="F8375" t="s">
        <v>386</v>
      </c>
      <c r="G8375" t="s">
        <v>284</v>
      </c>
      <c r="H8375" t="s">
        <v>2498</v>
      </c>
      <c r="M8375" s="2">
        <v>85000</v>
      </c>
      <c r="N8375" s="2">
        <v>140000</v>
      </c>
      <c r="O8375" s="2">
        <f>IF(Tabla1[[#This Row],[Mov]]="VNT",Tabla1[[#This Row],[Sale]]-Tabla1[[#This Row],[Cost]],-Tabla1[[#This Row],[Cost]]*Tabla1[[#This Row],[Cant]])</f>
        <v>55000</v>
      </c>
      <c r="P8375" s="8">
        <f>IF(Tabla1[[#This Row],[Mov]]="VNT",-Tabla1[[#This Row],[Cant]],Tabla1[[#This Row],[Cant]])</f>
        <v>-1</v>
      </c>
      <c r="Q8375" s="8">
        <f>DAY(Tabla1[[#This Row],[Date]])</f>
        <v>23</v>
      </c>
      <c r="R8375" s="8">
        <f>MONTH(Tabla1[[#This Row],[Date]])</f>
        <v>3</v>
      </c>
      <c r="S8375" s="8">
        <f>YEAR(Tabla1[[#This Row],[Date]])</f>
        <v>2023</v>
      </c>
    </row>
    <row r="8376" spans="1:19" x14ac:dyDescent="0.2">
      <c r="A8376">
        <v>8343</v>
      </c>
      <c r="B8376" s="1">
        <v>45008</v>
      </c>
      <c r="C8376" t="s">
        <v>260</v>
      </c>
      <c r="D8376" t="s">
        <v>332</v>
      </c>
      <c r="E8376">
        <v>1</v>
      </c>
      <c r="F8376" t="s">
        <v>224</v>
      </c>
      <c r="G8376" t="s">
        <v>284</v>
      </c>
      <c r="H8376" t="s">
        <v>539</v>
      </c>
      <c r="M8376" s="2">
        <v>8000</v>
      </c>
      <c r="N8376" s="2">
        <v>20000</v>
      </c>
      <c r="O8376" s="2">
        <f>IF(Tabla1[[#This Row],[Mov]]="VNT",Tabla1[[#This Row],[Sale]]-Tabla1[[#This Row],[Cost]],-Tabla1[[#This Row],[Cost]]*Tabla1[[#This Row],[Cant]])</f>
        <v>12000</v>
      </c>
      <c r="P8376" s="8">
        <f>IF(Tabla1[[#This Row],[Mov]]="VNT",-Tabla1[[#This Row],[Cant]],Tabla1[[#This Row],[Cant]])</f>
        <v>-1</v>
      </c>
      <c r="Q8376" s="8">
        <f>DAY(Tabla1[[#This Row],[Date]])</f>
        <v>23</v>
      </c>
      <c r="R8376" s="8">
        <f>MONTH(Tabla1[[#This Row],[Date]])</f>
        <v>3</v>
      </c>
      <c r="S8376" s="8">
        <f>YEAR(Tabla1[[#This Row],[Date]])</f>
        <v>2023</v>
      </c>
    </row>
    <row r="8377" spans="1:19" x14ac:dyDescent="0.2">
      <c r="A8377">
        <v>8344</v>
      </c>
      <c r="B8377" s="1">
        <v>45008</v>
      </c>
      <c r="C8377" t="s">
        <v>260</v>
      </c>
      <c r="D8377" t="s">
        <v>332</v>
      </c>
      <c r="E8377">
        <v>1</v>
      </c>
      <c r="F8377" t="s">
        <v>225</v>
      </c>
      <c r="G8377" t="s">
        <v>284</v>
      </c>
      <c r="H8377" t="s">
        <v>539</v>
      </c>
      <c r="M8377" s="2">
        <v>1100</v>
      </c>
      <c r="N8377" s="2">
        <v>5000</v>
      </c>
      <c r="O8377" s="2">
        <f>IF(Tabla1[[#This Row],[Mov]]="VNT",Tabla1[[#This Row],[Sale]]-Tabla1[[#This Row],[Cost]],-Tabla1[[#This Row],[Cost]]*Tabla1[[#This Row],[Cant]])</f>
        <v>3900</v>
      </c>
      <c r="P8377" s="8">
        <f>IF(Tabla1[[#This Row],[Mov]]="VNT",-Tabla1[[#This Row],[Cant]],Tabla1[[#This Row],[Cant]])</f>
        <v>-1</v>
      </c>
      <c r="Q8377" s="8">
        <f>DAY(Tabla1[[#This Row],[Date]])</f>
        <v>23</v>
      </c>
      <c r="R8377" s="8">
        <f>MONTH(Tabla1[[#This Row],[Date]])</f>
        <v>3</v>
      </c>
      <c r="S8377" s="8">
        <f>YEAR(Tabla1[[#This Row],[Date]])</f>
        <v>2023</v>
      </c>
    </row>
    <row r="8378" spans="1:19" x14ac:dyDescent="0.2">
      <c r="A8378">
        <v>8345</v>
      </c>
      <c r="B8378" s="1">
        <v>45008</v>
      </c>
      <c r="C8378" t="s">
        <v>260</v>
      </c>
      <c r="D8378" t="s">
        <v>332</v>
      </c>
      <c r="E8378">
        <v>1</v>
      </c>
      <c r="F8378" t="s">
        <v>116</v>
      </c>
      <c r="G8378" t="s">
        <v>347</v>
      </c>
      <c r="H8378" t="s">
        <v>518</v>
      </c>
      <c r="M8378" s="2">
        <v>10279</v>
      </c>
      <c r="N8378" s="2">
        <v>11000</v>
      </c>
      <c r="O8378" s="2">
        <f>IF(Tabla1[[#This Row],[Mov]]="VNT",Tabla1[[#This Row],[Sale]]-Tabla1[[#This Row],[Cost]],-Tabla1[[#This Row],[Cost]]*Tabla1[[#This Row],[Cant]])</f>
        <v>721</v>
      </c>
      <c r="P8378" s="8">
        <f>IF(Tabla1[[#This Row],[Mov]]="VNT",-Tabla1[[#This Row],[Cant]],Tabla1[[#This Row],[Cant]])</f>
        <v>-1</v>
      </c>
      <c r="Q8378" s="8">
        <f>DAY(Tabla1[[#This Row],[Date]])</f>
        <v>23</v>
      </c>
      <c r="R8378" s="8">
        <f>MONTH(Tabla1[[#This Row],[Date]])</f>
        <v>3</v>
      </c>
      <c r="S8378" s="8">
        <f>YEAR(Tabla1[[#This Row],[Date]])</f>
        <v>2023</v>
      </c>
    </row>
    <row r="8379" spans="1:19" x14ac:dyDescent="0.2">
      <c r="A8379">
        <v>8346</v>
      </c>
      <c r="B8379" s="1">
        <v>45008</v>
      </c>
      <c r="C8379" t="s">
        <v>260</v>
      </c>
      <c r="D8379" t="s">
        <v>332</v>
      </c>
      <c r="E8379">
        <v>1</v>
      </c>
      <c r="F8379" t="s">
        <v>342</v>
      </c>
      <c r="G8379" t="s">
        <v>346</v>
      </c>
      <c r="H8379" t="s">
        <v>2884</v>
      </c>
      <c r="M8379" s="2">
        <v>900</v>
      </c>
      <c r="N8379" s="2">
        <v>10000</v>
      </c>
      <c r="O8379" s="2">
        <f>IF(Tabla1[[#This Row],[Mov]]="VNT",Tabla1[[#This Row],[Sale]]-Tabla1[[#This Row],[Cost]],-Tabla1[[#This Row],[Cost]]*Tabla1[[#This Row],[Cant]])</f>
        <v>9100</v>
      </c>
      <c r="P8379" s="8">
        <f>IF(Tabla1[[#This Row],[Mov]]="VNT",-Tabla1[[#This Row],[Cant]],Tabla1[[#This Row],[Cant]])</f>
        <v>-1</v>
      </c>
      <c r="Q8379" s="8">
        <f>DAY(Tabla1[[#This Row],[Date]])</f>
        <v>23</v>
      </c>
      <c r="R8379" s="8">
        <f>MONTH(Tabla1[[#This Row],[Date]])</f>
        <v>3</v>
      </c>
      <c r="S8379" s="8">
        <f>YEAR(Tabla1[[#This Row],[Date]])</f>
        <v>2023</v>
      </c>
    </row>
    <row r="8380" spans="1:19" x14ac:dyDescent="0.2">
      <c r="A8380">
        <v>8347</v>
      </c>
      <c r="B8380" s="1">
        <v>45008</v>
      </c>
      <c r="C8380" t="s">
        <v>261</v>
      </c>
      <c r="D8380" t="s">
        <v>892</v>
      </c>
      <c r="E8380">
        <v>1</v>
      </c>
      <c r="F8380" t="s">
        <v>386</v>
      </c>
      <c r="G8380" t="s">
        <v>263</v>
      </c>
      <c r="H8380" t="s">
        <v>2883</v>
      </c>
      <c r="M8380" s="2">
        <v>65000</v>
      </c>
      <c r="N8380" s="2">
        <v>130000</v>
      </c>
      <c r="O8380" s="2">
        <f>IF(Tabla1[[#This Row],[Mov]]="VNT",Tabla1[[#This Row],[Sale]]-Tabla1[[#This Row],[Cost]],-Tabla1[[#This Row],[Cost]]*Tabla1[[#This Row],[Cant]])</f>
        <v>-65000</v>
      </c>
      <c r="P8380" s="8">
        <f>IF(Tabla1[[#This Row],[Mov]]="VNT",-Tabla1[[#This Row],[Cant]],Tabla1[[#This Row],[Cant]])</f>
        <v>1</v>
      </c>
      <c r="Q8380" s="8">
        <f>DAY(Tabla1[[#This Row],[Date]])</f>
        <v>23</v>
      </c>
      <c r="R8380" s="8">
        <f>MONTH(Tabla1[[#This Row],[Date]])</f>
        <v>3</v>
      </c>
      <c r="S8380" s="8">
        <f>YEAR(Tabla1[[#This Row],[Date]])</f>
        <v>2023</v>
      </c>
    </row>
    <row r="8381" spans="1:19" x14ac:dyDescent="0.2">
      <c r="A8381">
        <v>8348</v>
      </c>
      <c r="B8381" s="1">
        <v>45008</v>
      </c>
      <c r="C8381" t="s">
        <v>260</v>
      </c>
      <c r="D8381" t="s">
        <v>332</v>
      </c>
      <c r="E8381">
        <v>1</v>
      </c>
      <c r="F8381" t="s">
        <v>116</v>
      </c>
      <c r="G8381" t="s">
        <v>347</v>
      </c>
      <c r="H8381" t="s">
        <v>518</v>
      </c>
      <c r="M8381" s="2">
        <v>6074</v>
      </c>
      <c r="N8381" s="2">
        <v>6500</v>
      </c>
      <c r="O8381" s="2">
        <f>IF(Tabla1[[#This Row],[Mov]]="VNT",Tabla1[[#This Row],[Sale]]-Tabla1[[#This Row],[Cost]],-Tabla1[[#This Row],[Cost]]*Tabla1[[#This Row],[Cant]])</f>
        <v>426</v>
      </c>
      <c r="P8381" s="8">
        <f>IF(Tabla1[[#This Row],[Mov]]="VNT",-Tabla1[[#This Row],[Cant]],Tabla1[[#This Row],[Cant]])</f>
        <v>-1</v>
      </c>
      <c r="Q8381" s="8">
        <f>DAY(Tabla1[[#This Row],[Date]])</f>
        <v>23</v>
      </c>
      <c r="R8381" s="8">
        <f>MONTH(Tabla1[[#This Row],[Date]])</f>
        <v>3</v>
      </c>
      <c r="S8381" s="8">
        <f>YEAR(Tabla1[[#This Row],[Date]])</f>
        <v>2023</v>
      </c>
    </row>
    <row r="8382" spans="1:19" x14ac:dyDescent="0.2">
      <c r="A8382">
        <v>8349</v>
      </c>
      <c r="B8382" s="1">
        <v>45008</v>
      </c>
      <c r="C8382" t="s">
        <v>260</v>
      </c>
      <c r="D8382" t="s">
        <v>332</v>
      </c>
      <c r="E8382">
        <v>1</v>
      </c>
      <c r="F8382" t="s">
        <v>116</v>
      </c>
      <c r="G8382" t="s">
        <v>347</v>
      </c>
      <c r="H8382" t="s">
        <v>518</v>
      </c>
      <c r="M8382" s="2">
        <v>6074</v>
      </c>
      <c r="N8382" s="2">
        <v>6500</v>
      </c>
      <c r="O8382" s="2">
        <f>IF(Tabla1[[#This Row],[Mov]]="VNT",Tabla1[[#This Row],[Sale]]-Tabla1[[#This Row],[Cost]],-Tabla1[[#This Row],[Cost]]*Tabla1[[#This Row],[Cant]])</f>
        <v>426</v>
      </c>
      <c r="P8382" s="8">
        <f>IF(Tabla1[[#This Row],[Mov]]="VNT",-Tabla1[[#This Row],[Cant]],Tabla1[[#This Row],[Cant]])</f>
        <v>-1</v>
      </c>
      <c r="Q8382" s="8">
        <f>DAY(Tabla1[[#This Row],[Date]])</f>
        <v>23</v>
      </c>
      <c r="R8382" s="8">
        <f>MONTH(Tabla1[[#This Row],[Date]])</f>
        <v>3</v>
      </c>
      <c r="S8382" s="8">
        <f>YEAR(Tabla1[[#This Row],[Date]])</f>
        <v>2023</v>
      </c>
    </row>
    <row r="8383" spans="1:19" x14ac:dyDescent="0.2">
      <c r="A8383">
        <v>8350</v>
      </c>
      <c r="B8383" s="1">
        <v>45008</v>
      </c>
      <c r="C8383" t="s">
        <v>260</v>
      </c>
      <c r="D8383" t="s">
        <v>332</v>
      </c>
      <c r="E8383">
        <v>1</v>
      </c>
      <c r="F8383" t="s">
        <v>458</v>
      </c>
      <c r="G8383" t="s">
        <v>284</v>
      </c>
      <c r="H8383" t="s">
        <v>2885</v>
      </c>
      <c r="M8383" s="2">
        <v>0</v>
      </c>
      <c r="N8383" s="2">
        <v>20000</v>
      </c>
      <c r="O8383" s="2">
        <f>IF(Tabla1[[#This Row],[Mov]]="VNT",Tabla1[[#This Row],[Sale]]-Tabla1[[#This Row],[Cost]],-Tabla1[[#This Row],[Cost]]*Tabla1[[#This Row],[Cant]])</f>
        <v>20000</v>
      </c>
      <c r="P8383" s="8">
        <f>IF(Tabla1[[#This Row],[Mov]]="VNT",-Tabla1[[#This Row],[Cant]],Tabla1[[#This Row],[Cant]])</f>
        <v>-1</v>
      </c>
      <c r="Q8383" s="8">
        <f>DAY(Tabla1[[#This Row],[Date]])</f>
        <v>23</v>
      </c>
      <c r="R8383" s="8">
        <f>MONTH(Tabla1[[#This Row],[Date]])</f>
        <v>3</v>
      </c>
      <c r="S8383" s="8">
        <f>YEAR(Tabla1[[#This Row],[Date]])</f>
        <v>2023</v>
      </c>
    </row>
    <row r="8384" spans="1:19" x14ac:dyDescent="0.2">
      <c r="A8384">
        <v>8351</v>
      </c>
      <c r="B8384" s="1">
        <v>45008</v>
      </c>
      <c r="C8384" t="s">
        <v>260</v>
      </c>
      <c r="D8384" t="s">
        <v>332</v>
      </c>
      <c r="E8384">
        <v>1</v>
      </c>
      <c r="F8384" t="s">
        <v>15</v>
      </c>
      <c r="G8384" t="s">
        <v>333</v>
      </c>
      <c r="H8384" t="s">
        <v>1292</v>
      </c>
      <c r="M8384" s="2">
        <v>2000</v>
      </c>
      <c r="N8384" s="2">
        <v>10000</v>
      </c>
      <c r="O8384" s="2">
        <f>IF(Tabla1[[#This Row],[Mov]]="VNT",Tabla1[[#This Row],[Sale]]-Tabla1[[#This Row],[Cost]],-Tabla1[[#This Row],[Cost]]*Tabla1[[#This Row],[Cant]])</f>
        <v>8000</v>
      </c>
      <c r="P8384" s="8">
        <f>IF(Tabla1[[#This Row],[Mov]]="VNT",-Tabla1[[#This Row],[Cant]],Tabla1[[#This Row],[Cant]])</f>
        <v>-1</v>
      </c>
      <c r="Q8384" s="8">
        <f>DAY(Tabla1[[#This Row],[Date]])</f>
        <v>23</v>
      </c>
      <c r="R8384" s="8">
        <f>MONTH(Tabla1[[#This Row],[Date]])</f>
        <v>3</v>
      </c>
      <c r="S8384" s="8">
        <f>YEAR(Tabla1[[#This Row],[Date]])</f>
        <v>2023</v>
      </c>
    </row>
    <row r="8385" spans="1:19" x14ac:dyDescent="0.2">
      <c r="A8385">
        <v>8352</v>
      </c>
      <c r="B8385" s="1">
        <v>45008</v>
      </c>
      <c r="C8385" t="s">
        <v>260</v>
      </c>
      <c r="D8385" t="s">
        <v>332</v>
      </c>
      <c r="E8385">
        <v>1</v>
      </c>
      <c r="F8385" t="s">
        <v>761</v>
      </c>
      <c r="G8385" t="s">
        <v>761</v>
      </c>
      <c r="H8385" t="s">
        <v>761</v>
      </c>
      <c r="M8385" s="2">
        <v>3000</v>
      </c>
      <c r="N8385" s="2">
        <v>8000</v>
      </c>
      <c r="O8385" s="2">
        <f>IF(Tabla1[[#This Row],[Mov]]="VNT",Tabla1[[#This Row],[Sale]]-Tabla1[[#This Row],[Cost]],-Tabla1[[#This Row],[Cost]]*Tabla1[[#This Row],[Cant]])</f>
        <v>5000</v>
      </c>
      <c r="P8385" s="8">
        <f>IF(Tabla1[[#This Row],[Mov]]="VNT",-Tabla1[[#This Row],[Cant]],Tabla1[[#This Row],[Cant]])</f>
        <v>-1</v>
      </c>
      <c r="Q8385" s="8">
        <f>DAY(Tabla1[[#This Row],[Date]])</f>
        <v>23</v>
      </c>
      <c r="R8385" s="8">
        <f>MONTH(Tabla1[[#This Row],[Date]])</f>
        <v>3</v>
      </c>
      <c r="S8385" s="8">
        <f>YEAR(Tabla1[[#This Row],[Date]])</f>
        <v>2023</v>
      </c>
    </row>
    <row r="8386" spans="1:19" x14ac:dyDescent="0.2">
      <c r="A8386">
        <v>8353</v>
      </c>
      <c r="B8386" s="1">
        <v>45009</v>
      </c>
      <c r="C8386" t="s">
        <v>260</v>
      </c>
      <c r="D8386" t="s">
        <v>809</v>
      </c>
      <c r="E8386">
        <v>1</v>
      </c>
      <c r="F8386" t="s">
        <v>526</v>
      </c>
      <c r="G8386" t="s">
        <v>266</v>
      </c>
      <c r="H8386" t="s">
        <v>527</v>
      </c>
      <c r="M8386" s="2">
        <v>30000</v>
      </c>
      <c r="N8386" s="2">
        <v>45000</v>
      </c>
      <c r="O8386" s="2">
        <f>IF(Tabla1[[#This Row],[Mov]]="VNT",Tabla1[[#This Row],[Sale]]-Tabla1[[#This Row],[Cost]],-Tabla1[[#This Row],[Cost]]*Tabla1[[#This Row],[Cant]])</f>
        <v>15000</v>
      </c>
      <c r="P8386" s="8">
        <f>IF(Tabla1[[#This Row],[Mov]]="VNT",-Tabla1[[#This Row],[Cant]],Tabla1[[#This Row],[Cant]])</f>
        <v>-1</v>
      </c>
      <c r="Q8386" s="8">
        <f>DAY(Tabla1[[#This Row],[Date]])</f>
        <v>24</v>
      </c>
      <c r="R8386" s="8">
        <f>MONTH(Tabla1[[#This Row],[Date]])</f>
        <v>3</v>
      </c>
      <c r="S8386" s="8">
        <f>YEAR(Tabla1[[#This Row],[Date]])</f>
        <v>2023</v>
      </c>
    </row>
    <row r="8387" spans="1:19" x14ac:dyDescent="0.2">
      <c r="A8387">
        <v>8354</v>
      </c>
      <c r="B8387" s="1">
        <v>45009</v>
      </c>
      <c r="C8387" t="s">
        <v>260</v>
      </c>
      <c r="D8387" t="s">
        <v>809</v>
      </c>
      <c r="E8387">
        <v>1</v>
      </c>
      <c r="F8387" t="s">
        <v>2769</v>
      </c>
      <c r="G8387" t="s">
        <v>266</v>
      </c>
      <c r="H8387" t="s">
        <v>2661</v>
      </c>
      <c r="M8387" s="2">
        <v>24000</v>
      </c>
      <c r="N8387" s="2">
        <v>45000</v>
      </c>
      <c r="O8387" s="2">
        <f>IF(Tabla1[[#This Row],[Mov]]="VNT",Tabla1[[#This Row],[Sale]]-Tabla1[[#This Row],[Cost]],-Tabla1[[#This Row],[Cost]]*Tabla1[[#This Row],[Cant]])</f>
        <v>21000</v>
      </c>
      <c r="P8387" s="8">
        <f>IF(Tabla1[[#This Row],[Mov]]="VNT",-Tabla1[[#This Row],[Cant]],Tabla1[[#This Row],[Cant]])</f>
        <v>-1</v>
      </c>
      <c r="Q8387" s="8">
        <f>DAY(Tabla1[[#This Row],[Date]])</f>
        <v>24</v>
      </c>
      <c r="R8387" s="8">
        <f>MONTH(Tabla1[[#This Row],[Date]])</f>
        <v>3</v>
      </c>
      <c r="S8387" s="8">
        <f>YEAR(Tabla1[[#This Row],[Date]])</f>
        <v>2023</v>
      </c>
    </row>
    <row r="8388" spans="1:19" x14ac:dyDescent="0.2">
      <c r="A8388">
        <v>8355</v>
      </c>
      <c r="B8388" s="1">
        <v>45009</v>
      </c>
      <c r="C8388" t="s">
        <v>260</v>
      </c>
      <c r="D8388" t="s">
        <v>332</v>
      </c>
      <c r="E8388">
        <v>1</v>
      </c>
      <c r="F8388" t="s">
        <v>116</v>
      </c>
      <c r="G8388" t="s">
        <v>347</v>
      </c>
      <c r="H8388" t="s">
        <v>518</v>
      </c>
      <c r="M8388" s="2">
        <v>6074</v>
      </c>
      <c r="N8388" s="2">
        <v>6500</v>
      </c>
      <c r="O8388" s="2">
        <f>IF(Tabla1[[#This Row],[Mov]]="VNT",Tabla1[[#This Row],[Sale]]-Tabla1[[#This Row],[Cost]],-Tabla1[[#This Row],[Cost]]*Tabla1[[#This Row],[Cant]])</f>
        <v>426</v>
      </c>
      <c r="P8388" s="8">
        <f>IF(Tabla1[[#This Row],[Mov]]="VNT",-Tabla1[[#This Row],[Cant]],Tabla1[[#This Row],[Cant]])</f>
        <v>-1</v>
      </c>
      <c r="Q8388" s="8">
        <f>DAY(Tabla1[[#This Row],[Date]])</f>
        <v>24</v>
      </c>
      <c r="R8388" s="8">
        <f>MONTH(Tabla1[[#This Row],[Date]])</f>
        <v>3</v>
      </c>
      <c r="S8388" s="8">
        <f>YEAR(Tabla1[[#This Row],[Date]])</f>
        <v>2023</v>
      </c>
    </row>
    <row r="8389" spans="1:19" x14ac:dyDescent="0.2">
      <c r="A8389">
        <v>8356</v>
      </c>
      <c r="B8389" s="1">
        <v>45009</v>
      </c>
      <c r="C8389" t="s">
        <v>260</v>
      </c>
      <c r="D8389" t="s">
        <v>332</v>
      </c>
      <c r="E8389">
        <v>1</v>
      </c>
      <c r="F8389" t="s">
        <v>26</v>
      </c>
      <c r="G8389" t="s">
        <v>264</v>
      </c>
      <c r="H8389" t="s">
        <v>20</v>
      </c>
      <c r="M8389" s="2">
        <v>8000</v>
      </c>
      <c r="N8389" s="2">
        <v>20000</v>
      </c>
      <c r="O8389" s="2">
        <f>IF(Tabla1[[#This Row],[Mov]]="VNT",Tabla1[[#This Row],[Sale]]-Tabla1[[#This Row],[Cost]],-Tabla1[[#This Row],[Cost]]*Tabla1[[#This Row],[Cant]])</f>
        <v>12000</v>
      </c>
      <c r="P8389" s="8">
        <f>IF(Tabla1[[#This Row],[Mov]]="VNT",-Tabla1[[#This Row],[Cant]],Tabla1[[#This Row],[Cant]])</f>
        <v>-1</v>
      </c>
      <c r="Q8389" s="8">
        <f>DAY(Tabla1[[#This Row],[Date]])</f>
        <v>24</v>
      </c>
      <c r="R8389" s="8">
        <f>MONTH(Tabla1[[#This Row],[Date]])</f>
        <v>3</v>
      </c>
      <c r="S8389" s="8">
        <f>YEAR(Tabla1[[#This Row],[Date]])</f>
        <v>2023</v>
      </c>
    </row>
    <row r="8390" spans="1:19" x14ac:dyDescent="0.2">
      <c r="A8390">
        <v>8357</v>
      </c>
      <c r="B8390" s="1">
        <v>45009</v>
      </c>
      <c r="C8390" t="s">
        <v>260</v>
      </c>
      <c r="D8390" t="s">
        <v>332</v>
      </c>
      <c r="E8390">
        <v>1</v>
      </c>
      <c r="F8390" t="s">
        <v>2663</v>
      </c>
      <c r="G8390" t="s">
        <v>266</v>
      </c>
      <c r="H8390" t="s">
        <v>2771</v>
      </c>
      <c r="M8390" s="2">
        <v>17000</v>
      </c>
      <c r="N8390" s="2">
        <v>35000</v>
      </c>
      <c r="O8390" s="2">
        <f>IF(Tabla1[[#This Row],[Mov]]="VNT",Tabla1[[#This Row],[Sale]]-Tabla1[[#This Row],[Cost]],-Tabla1[[#This Row],[Cost]]*Tabla1[[#This Row],[Cant]])</f>
        <v>18000</v>
      </c>
      <c r="P8390" s="8">
        <f>IF(Tabla1[[#This Row],[Mov]]="VNT",-Tabla1[[#This Row],[Cant]],Tabla1[[#This Row],[Cant]])</f>
        <v>-1</v>
      </c>
      <c r="Q8390" s="8">
        <f>DAY(Tabla1[[#This Row],[Date]])</f>
        <v>24</v>
      </c>
      <c r="R8390" s="8">
        <f>MONTH(Tabla1[[#This Row],[Date]])</f>
        <v>3</v>
      </c>
      <c r="S8390" s="8">
        <f>YEAR(Tabla1[[#This Row],[Date]])</f>
        <v>2023</v>
      </c>
    </row>
    <row r="8391" spans="1:19" x14ac:dyDescent="0.2">
      <c r="A8391">
        <v>8358</v>
      </c>
      <c r="B8391" s="1">
        <v>45009</v>
      </c>
      <c r="C8391" t="s">
        <v>260</v>
      </c>
      <c r="D8391" t="s">
        <v>809</v>
      </c>
      <c r="E8391">
        <v>1</v>
      </c>
      <c r="F8391" t="s">
        <v>116</v>
      </c>
      <c r="G8391" t="s">
        <v>349</v>
      </c>
      <c r="H8391" t="s">
        <v>515</v>
      </c>
      <c r="M8391" s="2">
        <v>6074</v>
      </c>
      <c r="N8391" s="2">
        <v>6500</v>
      </c>
      <c r="O8391" s="2">
        <f>IF(Tabla1[[#This Row],[Mov]]="VNT",Tabla1[[#This Row],[Sale]]-Tabla1[[#This Row],[Cost]],-Tabla1[[#This Row],[Cost]]*Tabla1[[#This Row],[Cant]])</f>
        <v>426</v>
      </c>
      <c r="P8391" s="8">
        <f>IF(Tabla1[[#This Row],[Mov]]="VNT",-Tabla1[[#This Row],[Cant]],Tabla1[[#This Row],[Cant]])</f>
        <v>-1</v>
      </c>
      <c r="Q8391" s="8">
        <f>DAY(Tabla1[[#This Row],[Date]])</f>
        <v>24</v>
      </c>
      <c r="R8391" s="8">
        <f>MONTH(Tabla1[[#This Row],[Date]])</f>
        <v>3</v>
      </c>
      <c r="S8391" s="8">
        <f>YEAR(Tabla1[[#This Row],[Date]])</f>
        <v>2023</v>
      </c>
    </row>
    <row r="8392" spans="1:19" x14ac:dyDescent="0.2">
      <c r="A8392">
        <v>8359</v>
      </c>
      <c r="B8392" s="1">
        <v>45009</v>
      </c>
      <c r="C8392" t="s">
        <v>260</v>
      </c>
      <c r="D8392" t="s">
        <v>332</v>
      </c>
      <c r="E8392">
        <v>1</v>
      </c>
      <c r="F8392" t="s">
        <v>225</v>
      </c>
      <c r="G8392" t="s">
        <v>263</v>
      </c>
      <c r="H8392" t="s">
        <v>2886</v>
      </c>
      <c r="M8392" s="2">
        <v>1100</v>
      </c>
      <c r="N8392" s="2">
        <v>10000</v>
      </c>
      <c r="O8392" s="2">
        <f>IF(Tabla1[[#This Row],[Mov]]="VNT",Tabla1[[#This Row],[Sale]]-Tabla1[[#This Row],[Cost]],-Tabla1[[#This Row],[Cost]]*Tabla1[[#This Row],[Cant]])</f>
        <v>8900</v>
      </c>
      <c r="P8392" s="8">
        <f>IF(Tabla1[[#This Row],[Mov]]="VNT",-Tabla1[[#This Row],[Cant]],Tabla1[[#This Row],[Cant]])</f>
        <v>-1</v>
      </c>
      <c r="Q8392" s="8">
        <f>DAY(Tabla1[[#This Row],[Date]])</f>
        <v>24</v>
      </c>
      <c r="R8392" s="8">
        <f>MONTH(Tabla1[[#This Row],[Date]])</f>
        <v>3</v>
      </c>
      <c r="S8392" s="8">
        <f>YEAR(Tabla1[[#This Row],[Date]])</f>
        <v>2023</v>
      </c>
    </row>
    <row r="8393" spans="1:19" x14ac:dyDescent="0.2">
      <c r="A8393">
        <v>8360</v>
      </c>
      <c r="B8393" s="1">
        <v>45009</v>
      </c>
      <c r="C8393" t="s">
        <v>260</v>
      </c>
      <c r="D8393" t="s">
        <v>332</v>
      </c>
      <c r="E8393">
        <v>1</v>
      </c>
      <c r="F8393" t="s">
        <v>458</v>
      </c>
      <c r="G8393" t="s">
        <v>266</v>
      </c>
      <c r="H8393" t="s">
        <v>2887</v>
      </c>
      <c r="M8393" s="2">
        <v>0</v>
      </c>
      <c r="N8393" s="2">
        <v>5000</v>
      </c>
      <c r="O8393" s="2">
        <f>IF(Tabla1[[#This Row],[Mov]]="VNT",Tabla1[[#This Row],[Sale]]-Tabla1[[#This Row],[Cost]],-Tabla1[[#This Row],[Cost]]*Tabla1[[#This Row],[Cant]])</f>
        <v>5000</v>
      </c>
      <c r="P8393" s="8">
        <f>IF(Tabla1[[#This Row],[Mov]]="VNT",-Tabla1[[#This Row],[Cant]],Tabla1[[#This Row],[Cant]])</f>
        <v>-1</v>
      </c>
      <c r="Q8393" s="8">
        <f>DAY(Tabla1[[#This Row],[Date]])</f>
        <v>24</v>
      </c>
      <c r="R8393" s="8">
        <f>MONTH(Tabla1[[#This Row],[Date]])</f>
        <v>3</v>
      </c>
      <c r="S8393" s="8">
        <f>YEAR(Tabla1[[#This Row],[Date]])</f>
        <v>2023</v>
      </c>
    </row>
    <row r="8394" spans="1:19" x14ac:dyDescent="0.2">
      <c r="A8394">
        <v>8361</v>
      </c>
      <c r="B8394" s="1">
        <v>45009</v>
      </c>
      <c r="C8394" t="s">
        <v>260</v>
      </c>
      <c r="D8394" t="s">
        <v>332</v>
      </c>
      <c r="E8394">
        <v>1</v>
      </c>
      <c r="F8394" t="s">
        <v>116</v>
      </c>
      <c r="G8394" t="s">
        <v>382</v>
      </c>
      <c r="H8394" t="s">
        <v>514</v>
      </c>
      <c r="M8394" s="2">
        <v>7008</v>
      </c>
      <c r="N8394" s="2">
        <v>7500</v>
      </c>
      <c r="O8394" s="2">
        <f>IF(Tabla1[[#This Row],[Mov]]="VNT",Tabla1[[#This Row],[Sale]]-Tabla1[[#This Row],[Cost]],-Tabla1[[#This Row],[Cost]]*Tabla1[[#This Row],[Cant]])</f>
        <v>492</v>
      </c>
      <c r="P8394" s="8">
        <f>IF(Tabla1[[#This Row],[Mov]]="VNT",-Tabla1[[#This Row],[Cant]],Tabla1[[#This Row],[Cant]])</f>
        <v>-1</v>
      </c>
      <c r="Q8394" s="8">
        <f>DAY(Tabla1[[#This Row],[Date]])</f>
        <v>24</v>
      </c>
      <c r="R8394" s="8">
        <f>MONTH(Tabla1[[#This Row],[Date]])</f>
        <v>3</v>
      </c>
      <c r="S8394" s="8">
        <f>YEAR(Tabla1[[#This Row],[Date]])</f>
        <v>2023</v>
      </c>
    </row>
    <row r="8395" spans="1:19" x14ac:dyDescent="0.2">
      <c r="A8395">
        <v>8362</v>
      </c>
      <c r="B8395" s="1">
        <v>45009</v>
      </c>
      <c r="C8395" t="s">
        <v>260</v>
      </c>
      <c r="D8395" t="s">
        <v>332</v>
      </c>
      <c r="E8395">
        <v>1</v>
      </c>
      <c r="F8395" t="s">
        <v>116</v>
      </c>
      <c r="G8395" t="s">
        <v>347</v>
      </c>
      <c r="H8395" t="s">
        <v>518</v>
      </c>
      <c r="M8395" s="2">
        <v>6074</v>
      </c>
      <c r="N8395" s="2">
        <v>6500</v>
      </c>
      <c r="O8395" s="2">
        <f>IF(Tabla1[[#This Row],[Mov]]="VNT",Tabla1[[#This Row],[Sale]]-Tabla1[[#This Row],[Cost]],-Tabla1[[#This Row],[Cost]]*Tabla1[[#This Row],[Cant]])</f>
        <v>426</v>
      </c>
      <c r="P8395" s="8">
        <f>IF(Tabla1[[#This Row],[Mov]]="VNT",-Tabla1[[#This Row],[Cant]],Tabla1[[#This Row],[Cant]])</f>
        <v>-1</v>
      </c>
      <c r="Q8395" s="8">
        <f>DAY(Tabla1[[#This Row],[Date]])</f>
        <v>24</v>
      </c>
      <c r="R8395" s="8">
        <f>MONTH(Tabla1[[#This Row],[Date]])</f>
        <v>3</v>
      </c>
      <c r="S8395" s="8">
        <f>YEAR(Tabla1[[#This Row],[Date]])</f>
        <v>2023</v>
      </c>
    </row>
    <row r="8396" spans="1:19" x14ac:dyDescent="0.2">
      <c r="A8396">
        <v>8363</v>
      </c>
      <c r="B8396" s="1">
        <v>45009</v>
      </c>
      <c r="C8396" t="s">
        <v>260</v>
      </c>
      <c r="D8396" t="s">
        <v>332</v>
      </c>
      <c r="E8396">
        <v>1</v>
      </c>
      <c r="F8396" t="s">
        <v>116</v>
      </c>
      <c r="G8396" t="s">
        <v>347</v>
      </c>
      <c r="H8396" t="s">
        <v>518</v>
      </c>
      <c r="M8396" s="2">
        <v>1868</v>
      </c>
      <c r="N8396" s="2">
        <v>2000</v>
      </c>
      <c r="O8396" s="2">
        <f>IF(Tabla1[[#This Row],[Mov]]="VNT",Tabla1[[#This Row],[Sale]]-Tabla1[[#This Row],[Cost]],-Tabla1[[#This Row],[Cost]]*Tabla1[[#This Row],[Cant]])</f>
        <v>132</v>
      </c>
      <c r="P8396" s="8">
        <f>IF(Tabla1[[#This Row],[Mov]]="VNT",-Tabla1[[#This Row],[Cant]],Tabla1[[#This Row],[Cant]])</f>
        <v>-1</v>
      </c>
      <c r="Q8396" s="8">
        <f>DAY(Tabla1[[#This Row],[Date]])</f>
        <v>24</v>
      </c>
      <c r="R8396" s="8">
        <f>MONTH(Tabla1[[#This Row],[Date]])</f>
        <v>3</v>
      </c>
      <c r="S8396" s="8">
        <f>YEAR(Tabla1[[#This Row],[Date]])</f>
        <v>2023</v>
      </c>
    </row>
    <row r="8397" spans="1:19" x14ac:dyDescent="0.2">
      <c r="A8397">
        <v>8364</v>
      </c>
      <c r="B8397" s="1">
        <v>45009</v>
      </c>
      <c r="C8397" t="s">
        <v>260</v>
      </c>
      <c r="D8397" t="s">
        <v>332</v>
      </c>
      <c r="E8397">
        <v>1</v>
      </c>
      <c r="F8397" t="s">
        <v>761</v>
      </c>
      <c r="G8397" t="s">
        <v>761</v>
      </c>
      <c r="H8397" t="s">
        <v>761</v>
      </c>
      <c r="M8397" s="2">
        <v>2000</v>
      </c>
      <c r="N8397" s="2">
        <v>10000</v>
      </c>
      <c r="O8397" s="2">
        <f>IF(Tabla1[[#This Row],[Mov]]="VNT",Tabla1[[#This Row],[Sale]]-Tabla1[[#This Row],[Cost]],-Tabla1[[#This Row],[Cost]]*Tabla1[[#This Row],[Cant]])</f>
        <v>8000</v>
      </c>
      <c r="P8397" s="8">
        <f>IF(Tabla1[[#This Row],[Mov]]="VNT",-Tabla1[[#This Row],[Cant]],Tabla1[[#This Row],[Cant]])</f>
        <v>-1</v>
      </c>
      <c r="Q8397" s="8">
        <f>DAY(Tabla1[[#This Row],[Date]])</f>
        <v>24</v>
      </c>
      <c r="R8397" s="8">
        <f>MONTH(Tabla1[[#This Row],[Date]])</f>
        <v>3</v>
      </c>
      <c r="S8397" s="8">
        <f>YEAR(Tabla1[[#This Row],[Date]])</f>
        <v>2023</v>
      </c>
    </row>
    <row r="8398" spans="1:19" x14ac:dyDescent="0.2">
      <c r="A8398">
        <v>8365</v>
      </c>
      <c r="B8398" s="1">
        <v>45010</v>
      </c>
      <c r="C8398" t="s">
        <v>260</v>
      </c>
      <c r="D8398" t="s">
        <v>332</v>
      </c>
      <c r="E8398">
        <v>1</v>
      </c>
      <c r="F8398" t="s">
        <v>15</v>
      </c>
      <c r="G8398" t="s">
        <v>333</v>
      </c>
      <c r="H8398" t="s">
        <v>16</v>
      </c>
      <c r="M8398" s="2">
        <v>3500</v>
      </c>
      <c r="N8398" s="2">
        <v>12000</v>
      </c>
      <c r="O8398" s="2">
        <f>IF(Tabla1[[#This Row],[Mov]]="VNT",Tabla1[[#This Row],[Sale]]-Tabla1[[#This Row],[Cost]],-Tabla1[[#This Row],[Cost]]*Tabla1[[#This Row],[Cant]])</f>
        <v>8500</v>
      </c>
      <c r="P8398" s="8">
        <f>IF(Tabla1[[#This Row],[Mov]]="VNT",-Tabla1[[#This Row],[Cant]],Tabla1[[#This Row],[Cant]])</f>
        <v>-1</v>
      </c>
      <c r="Q8398" s="8">
        <f>DAY(Tabla1[[#This Row],[Date]])</f>
        <v>25</v>
      </c>
      <c r="R8398" s="8">
        <f>MONTH(Tabla1[[#This Row],[Date]])</f>
        <v>3</v>
      </c>
      <c r="S8398" s="8">
        <f>YEAR(Tabla1[[#This Row],[Date]])</f>
        <v>2023</v>
      </c>
    </row>
    <row r="8399" spans="1:19" x14ac:dyDescent="0.2">
      <c r="A8399">
        <v>8366</v>
      </c>
      <c r="B8399" s="1">
        <v>45010</v>
      </c>
      <c r="C8399" t="s">
        <v>260</v>
      </c>
      <c r="D8399" t="s">
        <v>332</v>
      </c>
      <c r="E8399">
        <v>1</v>
      </c>
      <c r="F8399" t="s">
        <v>628</v>
      </c>
      <c r="G8399" t="s">
        <v>266</v>
      </c>
      <c r="H8399" t="s">
        <v>769</v>
      </c>
      <c r="M8399" s="2">
        <v>27000</v>
      </c>
      <c r="N8399" s="2">
        <v>48000</v>
      </c>
      <c r="O8399" s="2">
        <f>IF(Tabla1[[#This Row],[Mov]]="VNT",Tabla1[[#This Row],[Sale]]-Tabla1[[#This Row],[Cost]],-Tabla1[[#This Row],[Cost]]*Tabla1[[#This Row],[Cant]])</f>
        <v>21000</v>
      </c>
      <c r="P8399" s="8">
        <f>IF(Tabla1[[#This Row],[Mov]]="VNT",-Tabla1[[#This Row],[Cant]],Tabla1[[#This Row],[Cant]])</f>
        <v>-1</v>
      </c>
      <c r="Q8399" s="8">
        <f>DAY(Tabla1[[#This Row],[Date]])</f>
        <v>25</v>
      </c>
      <c r="R8399" s="8">
        <f>MONTH(Tabla1[[#This Row],[Date]])</f>
        <v>3</v>
      </c>
      <c r="S8399" s="8">
        <f>YEAR(Tabla1[[#This Row],[Date]])</f>
        <v>2023</v>
      </c>
    </row>
    <row r="8400" spans="1:19" x14ac:dyDescent="0.2">
      <c r="A8400">
        <v>8367</v>
      </c>
      <c r="B8400" s="1">
        <v>45010</v>
      </c>
      <c r="C8400" t="s">
        <v>260</v>
      </c>
      <c r="D8400" t="s">
        <v>332</v>
      </c>
      <c r="E8400">
        <v>1</v>
      </c>
      <c r="F8400" t="s">
        <v>483</v>
      </c>
      <c r="G8400" t="s">
        <v>266</v>
      </c>
      <c r="H8400" t="s">
        <v>1171</v>
      </c>
      <c r="M8400" s="2">
        <v>7000</v>
      </c>
      <c r="N8400" s="2">
        <v>15000</v>
      </c>
      <c r="O8400" s="2">
        <f>IF(Tabla1[[#This Row],[Mov]]="VNT",Tabla1[[#This Row],[Sale]]-Tabla1[[#This Row],[Cost]],-Tabla1[[#This Row],[Cost]]*Tabla1[[#This Row],[Cant]])</f>
        <v>8000</v>
      </c>
      <c r="P8400" s="8">
        <f>IF(Tabla1[[#This Row],[Mov]]="VNT",-Tabla1[[#This Row],[Cant]],Tabla1[[#This Row],[Cant]])</f>
        <v>-1</v>
      </c>
      <c r="Q8400" s="8">
        <f>DAY(Tabla1[[#This Row],[Date]])</f>
        <v>25</v>
      </c>
      <c r="R8400" s="8">
        <f>MONTH(Tabla1[[#This Row],[Date]])</f>
        <v>3</v>
      </c>
      <c r="S8400" s="8">
        <f>YEAR(Tabla1[[#This Row],[Date]])</f>
        <v>2023</v>
      </c>
    </row>
    <row r="8401" spans="1:19" x14ac:dyDescent="0.2">
      <c r="A8401">
        <v>8368</v>
      </c>
      <c r="B8401" s="1">
        <v>45010</v>
      </c>
      <c r="C8401" t="s">
        <v>260</v>
      </c>
      <c r="D8401" t="s">
        <v>332</v>
      </c>
      <c r="E8401">
        <v>1</v>
      </c>
      <c r="F8401" t="s">
        <v>848</v>
      </c>
      <c r="G8401" t="s">
        <v>727</v>
      </c>
      <c r="H8401" t="s">
        <v>853</v>
      </c>
      <c r="M8401" s="2">
        <v>900</v>
      </c>
      <c r="N8401" s="2">
        <v>3500</v>
      </c>
      <c r="O8401" s="2">
        <f>IF(Tabla1[[#This Row],[Mov]]="VNT",Tabla1[[#This Row],[Sale]]-Tabla1[[#This Row],[Cost]],-Tabla1[[#This Row],[Cost]]*Tabla1[[#This Row],[Cant]])</f>
        <v>2600</v>
      </c>
      <c r="P8401" s="8">
        <f>IF(Tabla1[[#This Row],[Mov]]="VNT",-Tabla1[[#This Row],[Cant]],Tabla1[[#This Row],[Cant]])</f>
        <v>-1</v>
      </c>
      <c r="Q8401" s="8">
        <f>DAY(Tabla1[[#This Row],[Date]])</f>
        <v>25</v>
      </c>
      <c r="R8401" s="8">
        <f>MONTH(Tabla1[[#This Row],[Date]])</f>
        <v>3</v>
      </c>
      <c r="S8401" s="8">
        <f>YEAR(Tabla1[[#This Row],[Date]])</f>
        <v>2023</v>
      </c>
    </row>
    <row r="8402" spans="1:19" x14ac:dyDescent="0.2">
      <c r="A8402">
        <v>8369</v>
      </c>
      <c r="B8402" s="1">
        <v>45010</v>
      </c>
      <c r="C8402" t="s">
        <v>260</v>
      </c>
      <c r="D8402" t="s">
        <v>332</v>
      </c>
      <c r="E8402">
        <v>1</v>
      </c>
      <c r="F8402" t="s">
        <v>116</v>
      </c>
      <c r="G8402" t="s">
        <v>347</v>
      </c>
      <c r="H8402" t="s">
        <v>519</v>
      </c>
      <c r="M8402" s="2">
        <v>934</v>
      </c>
      <c r="N8402" s="2">
        <v>1000</v>
      </c>
      <c r="O8402" s="2">
        <f>IF(Tabla1[[#This Row],[Mov]]="VNT",Tabla1[[#This Row],[Sale]]-Tabla1[[#This Row],[Cost]],-Tabla1[[#This Row],[Cost]]*Tabla1[[#This Row],[Cant]])</f>
        <v>66</v>
      </c>
      <c r="P8402" s="8">
        <f>IF(Tabla1[[#This Row],[Mov]]="VNT",-Tabla1[[#This Row],[Cant]],Tabla1[[#This Row],[Cant]])</f>
        <v>-1</v>
      </c>
      <c r="Q8402" s="8">
        <f>DAY(Tabla1[[#This Row],[Date]])</f>
        <v>25</v>
      </c>
      <c r="R8402" s="8">
        <f>MONTH(Tabla1[[#This Row],[Date]])</f>
        <v>3</v>
      </c>
      <c r="S8402" s="8">
        <f>YEAR(Tabla1[[#This Row],[Date]])</f>
        <v>2023</v>
      </c>
    </row>
    <row r="8403" spans="1:19" x14ac:dyDescent="0.2">
      <c r="A8403">
        <v>8370</v>
      </c>
      <c r="B8403" s="1">
        <v>45010</v>
      </c>
      <c r="C8403" t="s">
        <v>260</v>
      </c>
      <c r="D8403" t="s">
        <v>332</v>
      </c>
      <c r="E8403">
        <v>1</v>
      </c>
      <c r="F8403" t="s">
        <v>455</v>
      </c>
      <c r="G8403" t="s">
        <v>347</v>
      </c>
      <c r="H8403" t="s">
        <v>456</v>
      </c>
      <c r="M8403" s="2">
        <v>800</v>
      </c>
      <c r="N8403" s="2">
        <v>4000</v>
      </c>
      <c r="O8403" s="2">
        <f>IF(Tabla1[[#This Row],[Mov]]="VNT",Tabla1[[#This Row],[Sale]]-Tabla1[[#This Row],[Cost]],-Tabla1[[#This Row],[Cost]]*Tabla1[[#This Row],[Cant]])</f>
        <v>3200</v>
      </c>
      <c r="P8403" s="8">
        <f>IF(Tabla1[[#This Row],[Mov]]="VNT",-Tabla1[[#This Row],[Cant]],Tabla1[[#This Row],[Cant]])</f>
        <v>-1</v>
      </c>
      <c r="Q8403" s="8">
        <f>DAY(Tabla1[[#This Row],[Date]])</f>
        <v>25</v>
      </c>
      <c r="R8403" s="8">
        <f>MONTH(Tabla1[[#This Row],[Date]])</f>
        <v>3</v>
      </c>
      <c r="S8403" s="8">
        <f>YEAR(Tabla1[[#This Row],[Date]])</f>
        <v>2023</v>
      </c>
    </row>
    <row r="8404" spans="1:19" x14ac:dyDescent="0.2">
      <c r="A8404">
        <v>8371</v>
      </c>
      <c r="B8404" s="1">
        <v>45010</v>
      </c>
      <c r="C8404" t="s">
        <v>260</v>
      </c>
      <c r="D8404" t="s">
        <v>332</v>
      </c>
      <c r="E8404">
        <v>1</v>
      </c>
      <c r="F8404" t="s">
        <v>116</v>
      </c>
      <c r="G8404" t="s">
        <v>382</v>
      </c>
      <c r="H8404" t="s">
        <v>514</v>
      </c>
      <c r="M8404" s="2">
        <v>3270</v>
      </c>
      <c r="N8404" s="2">
        <v>3500</v>
      </c>
      <c r="O8404" s="2">
        <f>IF(Tabla1[[#This Row],[Mov]]="VNT",Tabla1[[#This Row],[Sale]]-Tabla1[[#This Row],[Cost]],-Tabla1[[#This Row],[Cost]]*Tabla1[[#This Row],[Cant]])</f>
        <v>230</v>
      </c>
      <c r="P8404" s="8">
        <f>IF(Tabla1[[#This Row],[Mov]]="VNT",-Tabla1[[#This Row],[Cant]],Tabla1[[#This Row],[Cant]])</f>
        <v>-1</v>
      </c>
      <c r="Q8404" s="8">
        <f>DAY(Tabla1[[#This Row],[Date]])</f>
        <v>25</v>
      </c>
      <c r="R8404" s="8">
        <f>MONTH(Tabla1[[#This Row],[Date]])</f>
        <v>3</v>
      </c>
      <c r="S8404" s="8">
        <f>YEAR(Tabla1[[#This Row],[Date]])</f>
        <v>2023</v>
      </c>
    </row>
    <row r="8405" spans="1:19" x14ac:dyDescent="0.2">
      <c r="A8405">
        <v>8372</v>
      </c>
      <c r="B8405" s="1">
        <v>45010</v>
      </c>
      <c r="C8405" t="s">
        <v>260</v>
      </c>
      <c r="D8405" t="s">
        <v>332</v>
      </c>
      <c r="E8405">
        <v>1</v>
      </c>
      <c r="F8405" t="s">
        <v>15</v>
      </c>
      <c r="G8405" t="s">
        <v>333</v>
      </c>
      <c r="H8405" t="s">
        <v>16</v>
      </c>
      <c r="M8405" s="2">
        <v>5000</v>
      </c>
      <c r="N8405" s="2">
        <v>12000</v>
      </c>
      <c r="O8405" s="2">
        <f>IF(Tabla1[[#This Row],[Mov]]="VNT",Tabla1[[#This Row],[Sale]]-Tabla1[[#This Row],[Cost]],-Tabla1[[#This Row],[Cost]]*Tabla1[[#This Row],[Cant]])</f>
        <v>7000</v>
      </c>
      <c r="P8405" s="8">
        <f>IF(Tabla1[[#This Row],[Mov]]="VNT",-Tabla1[[#This Row],[Cant]],Tabla1[[#This Row],[Cant]])</f>
        <v>-1</v>
      </c>
      <c r="Q8405" s="8">
        <f>DAY(Tabla1[[#This Row],[Date]])</f>
        <v>25</v>
      </c>
      <c r="R8405" s="8">
        <f>MONTH(Tabla1[[#This Row],[Date]])</f>
        <v>3</v>
      </c>
      <c r="S8405" s="8">
        <f>YEAR(Tabla1[[#This Row],[Date]])</f>
        <v>2023</v>
      </c>
    </row>
    <row r="8406" spans="1:19" x14ac:dyDescent="0.2">
      <c r="A8406">
        <v>8373</v>
      </c>
      <c r="B8406" s="1">
        <v>45010</v>
      </c>
      <c r="C8406" t="s">
        <v>260</v>
      </c>
      <c r="D8406" t="s">
        <v>332</v>
      </c>
      <c r="E8406">
        <v>1</v>
      </c>
      <c r="F8406" t="s">
        <v>1152</v>
      </c>
      <c r="G8406" t="s">
        <v>272</v>
      </c>
      <c r="H8406" t="s">
        <v>1219</v>
      </c>
      <c r="M8406" s="2">
        <v>20000</v>
      </c>
      <c r="N8406" s="2">
        <v>30000</v>
      </c>
      <c r="O8406" s="2">
        <f>IF(Tabla1[[#This Row],[Mov]]="VNT",Tabla1[[#This Row],[Sale]]-Tabla1[[#This Row],[Cost]],-Tabla1[[#This Row],[Cost]]*Tabla1[[#This Row],[Cant]])</f>
        <v>10000</v>
      </c>
      <c r="P8406" s="8">
        <f>IF(Tabla1[[#This Row],[Mov]]="VNT",-Tabla1[[#This Row],[Cant]],Tabla1[[#This Row],[Cant]])</f>
        <v>-1</v>
      </c>
      <c r="Q8406" s="8">
        <f>DAY(Tabla1[[#This Row],[Date]])</f>
        <v>25</v>
      </c>
      <c r="R8406" s="8">
        <f>MONTH(Tabla1[[#This Row],[Date]])</f>
        <v>3</v>
      </c>
      <c r="S8406" s="8">
        <f>YEAR(Tabla1[[#This Row],[Date]])</f>
        <v>2023</v>
      </c>
    </row>
    <row r="8407" spans="1:19" x14ac:dyDescent="0.2">
      <c r="A8407">
        <v>8374</v>
      </c>
      <c r="B8407" s="1">
        <v>45010</v>
      </c>
      <c r="C8407" t="s">
        <v>261</v>
      </c>
      <c r="D8407" t="s">
        <v>892</v>
      </c>
      <c r="E8407">
        <v>1</v>
      </c>
      <c r="F8407" t="s">
        <v>386</v>
      </c>
      <c r="G8407" t="s">
        <v>272</v>
      </c>
      <c r="H8407" t="s">
        <v>344</v>
      </c>
      <c r="M8407" s="2">
        <v>72000</v>
      </c>
      <c r="N8407" s="2">
        <v>135000</v>
      </c>
      <c r="O8407" s="2">
        <f>IF(Tabla1[[#This Row],[Mov]]="VNT",Tabla1[[#This Row],[Sale]]-Tabla1[[#This Row],[Cost]],-Tabla1[[#This Row],[Cost]]*Tabla1[[#This Row],[Cant]])</f>
        <v>-72000</v>
      </c>
      <c r="P8407" s="8">
        <f>IF(Tabla1[[#This Row],[Mov]]="VNT",-Tabla1[[#This Row],[Cant]],Tabla1[[#This Row],[Cant]])</f>
        <v>1</v>
      </c>
      <c r="Q8407" s="8">
        <f>DAY(Tabla1[[#This Row],[Date]])</f>
        <v>25</v>
      </c>
      <c r="R8407" s="8">
        <f>MONTH(Tabla1[[#This Row],[Date]])</f>
        <v>3</v>
      </c>
      <c r="S8407" s="8">
        <f>YEAR(Tabla1[[#This Row],[Date]])</f>
        <v>2023</v>
      </c>
    </row>
    <row r="8408" spans="1:19" x14ac:dyDescent="0.2">
      <c r="A8408">
        <v>8375</v>
      </c>
      <c r="B8408" s="1">
        <v>45010</v>
      </c>
      <c r="C8408" t="s">
        <v>261</v>
      </c>
      <c r="D8408" t="s">
        <v>892</v>
      </c>
      <c r="E8408">
        <v>1</v>
      </c>
      <c r="F8408" t="s">
        <v>2888</v>
      </c>
      <c r="G8408" t="s">
        <v>346</v>
      </c>
      <c r="H8408" t="s">
        <v>2890</v>
      </c>
      <c r="M8408" s="2">
        <v>28000</v>
      </c>
      <c r="N8408" s="2">
        <v>60000</v>
      </c>
      <c r="O8408" s="2">
        <f>IF(Tabla1[[#This Row],[Mov]]="VNT",Tabla1[[#This Row],[Sale]]-Tabla1[[#This Row],[Cost]],-Tabla1[[#This Row],[Cost]]*Tabla1[[#This Row],[Cant]])</f>
        <v>-28000</v>
      </c>
      <c r="P8408" s="8">
        <f>IF(Tabla1[[#This Row],[Mov]]="VNT",-Tabla1[[#This Row],[Cant]],Tabla1[[#This Row],[Cant]])</f>
        <v>1</v>
      </c>
      <c r="Q8408" s="8">
        <f>DAY(Tabla1[[#This Row],[Date]])</f>
        <v>25</v>
      </c>
      <c r="R8408" s="8">
        <f>MONTH(Tabla1[[#This Row],[Date]])</f>
        <v>3</v>
      </c>
      <c r="S8408" s="8">
        <f>YEAR(Tabla1[[#This Row],[Date]])</f>
        <v>2023</v>
      </c>
    </row>
    <row r="8409" spans="1:19" x14ac:dyDescent="0.2">
      <c r="A8409">
        <v>8376</v>
      </c>
      <c r="B8409" s="1">
        <v>45010</v>
      </c>
      <c r="C8409" t="s">
        <v>261</v>
      </c>
      <c r="D8409" t="s">
        <v>892</v>
      </c>
      <c r="E8409">
        <v>1</v>
      </c>
      <c r="F8409" t="s">
        <v>2889</v>
      </c>
      <c r="G8409" t="s">
        <v>263</v>
      </c>
      <c r="H8409" t="s">
        <v>672</v>
      </c>
      <c r="M8409" s="2">
        <v>60000</v>
      </c>
      <c r="N8409" s="2">
        <v>10000</v>
      </c>
      <c r="O8409" s="2">
        <f>IF(Tabla1[[#This Row],[Mov]]="VNT",Tabla1[[#This Row],[Sale]]-Tabla1[[#This Row],[Cost]],-Tabla1[[#This Row],[Cost]]*Tabla1[[#This Row],[Cant]])</f>
        <v>-60000</v>
      </c>
      <c r="P8409" s="8">
        <f>IF(Tabla1[[#This Row],[Mov]]="VNT",-Tabla1[[#This Row],[Cant]],Tabla1[[#This Row],[Cant]])</f>
        <v>1</v>
      </c>
      <c r="Q8409" s="8">
        <f>DAY(Tabla1[[#This Row],[Date]])</f>
        <v>25</v>
      </c>
      <c r="R8409" s="8">
        <f>MONTH(Tabla1[[#This Row],[Date]])</f>
        <v>3</v>
      </c>
      <c r="S8409" s="8">
        <f>YEAR(Tabla1[[#This Row],[Date]])</f>
        <v>2023</v>
      </c>
    </row>
    <row r="8410" spans="1:19" x14ac:dyDescent="0.2">
      <c r="A8410">
        <v>8377</v>
      </c>
      <c r="B8410" s="1">
        <v>45010</v>
      </c>
      <c r="C8410" t="s">
        <v>260</v>
      </c>
      <c r="D8410" t="s">
        <v>2891</v>
      </c>
      <c r="E8410">
        <v>1</v>
      </c>
      <c r="F8410" t="s">
        <v>2888</v>
      </c>
      <c r="G8410" t="s">
        <v>346</v>
      </c>
      <c r="H8410" t="s">
        <v>2890</v>
      </c>
      <c r="L8410" t="s">
        <v>2892</v>
      </c>
      <c r="M8410" s="2">
        <v>28000</v>
      </c>
      <c r="N8410" s="2">
        <v>60000</v>
      </c>
      <c r="O8410" s="2">
        <f>IF(Tabla1[[#This Row],[Mov]]="VNT",Tabla1[[#This Row],[Sale]]-Tabla1[[#This Row],[Cost]],-Tabla1[[#This Row],[Cost]]*Tabla1[[#This Row],[Cant]])</f>
        <v>32000</v>
      </c>
      <c r="P8410" s="8">
        <f>IF(Tabla1[[#This Row],[Mov]]="VNT",-Tabla1[[#This Row],[Cant]],Tabla1[[#This Row],[Cant]])</f>
        <v>-1</v>
      </c>
      <c r="Q8410" s="8">
        <f>DAY(Tabla1[[#This Row],[Date]])</f>
        <v>25</v>
      </c>
      <c r="R8410" s="8">
        <f>MONTH(Tabla1[[#This Row],[Date]])</f>
        <v>3</v>
      </c>
      <c r="S8410" s="8">
        <f>YEAR(Tabla1[[#This Row],[Date]])</f>
        <v>2023</v>
      </c>
    </row>
    <row r="8411" spans="1:19" x14ac:dyDescent="0.2">
      <c r="A8411">
        <v>8378</v>
      </c>
      <c r="B8411" s="1">
        <v>45010</v>
      </c>
      <c r="C8411" t="s">
        <v>260</v>
      </c>
      <c r="D8411" t="s">
        <v>332</v>
      </c>
      <c r="E8411">
        <v>1</v>
      </c>
      <c r="F8411" t="s">
        <v>891</v>
      </c>
      <c r="G8411" t="s">
        <v>263</v>
      </c>
      <c r="H8411" t="s">
        <v>1234</v>
      </c>
      <c r="M8411" s="2">
        <v>3400</v>
      </c>
      <c r="N8411" s="2">
        <v>10000</v>
      </c>
      <c r="O8411" s="2">
        <f>IF(Tabla1[[#This Row],[Mov]]="VNT",Tabla1[[#This Row],[Sale]]-Tabla1[[#This Row],[Cost]],-Tabla1[[#This Row],[Cost]]*Tabla1[[#This Row],[Cant]])</f>
        <v>6600</v>
      </c>
      <c r="P8411" s="8">
        <f>IF(Tabla1[[#This Row],[Mov]]="VNT",-Tabla1[[#This Row],[Cant]],Tabla1[[#This Row],[Cant]])</f>
        <v>-1</v>
      </c>
      <c r="Q8411" s="8">
        <f>DAY(Tabla1[[#This Row],[Date]])</f>
        <v>25</v>
      </c>
      <c r="R8411" s="8">
        <f>MONTH(Tabla1[[#This Row],[Date]])</f>
        <v>3</v>
      </c>
      <c r="S8411" s="8">
        <f>YEAR(Tabla1[[#This Row],[Date]])</f>
        <v>2023</v>
      </c>
    </row>
    <row r="8412" spans="1:19" x14ac:dyDescent="0.2">
      <c r="A8412">
        <v>8379</v>
      </c>
      <c r="B8412" s="1">
        <v>45010</v>
      </c>
      <c r="C8412" t="s">
        <v>261</v>
      </c>
      <c r="D8412" t="s">
        <v>1767</v>
      </c>
      <c r="E8412">
        <v>1</v>
      </c>
      <c r="F8412" t="s">
        <v>2769</v>
      </c>
      <c r="G8412" t="s">
        <v>3523</v>
      </c>
      <c r="H8412" t="s">
        <v>3522</v>
      </c>
      <c r="M8412" s="2">
        <v>23000</v>
      </c>
      <c r="N8412" s="2">
        <v>49000</v>
      </c>
      <c r="O8412" s="2">
        <f>IF(Tabla1[[#This Row],[Mov]]="VNT",Tabla1[[#This Row],[Sale]]-Tabla1[[#This Row],[Cost]],-Tabla1[[#This Row],[Cost]]*Tabla1[[#This Row],[Cant]])</f>
        <v>-23000</v>
      </c>
      <c r="P8412" s="8">
        <f>IF(Tabla1[[#This Row],[Mov]]="VNT",-Tabla1[[#This Row],[Cant]],Tabla1[[#This Row],[Cant]])</f>
        <v>1</v>
      </c>
      <c r="Q8412" s="8">
        <f>DAY(Tabla1[[#This Row],[Date]])</f>
        <v>25</v>
      </c>
      <c r="R8412" s="8">
        <f>MONTH(Tabla1[[#This Row],[Date]])</f>
        <v>3</v>
      </c>
      <c r="S8412" s="8">
        <f>YEAR(Tabla1[[#This Row],[Date]])</f>
        <v>2023</v>
      </c>
    </row>
    <row r="8413" spans="1:19" x14ac:dyDescent="0.2">
      <c r="A8413">
        <v>8380</v>
      </c>
      <c r="B8413" s="1">
        <v>45010</v>
      </c>
      <c r="C8413" t="s">
        <v>261</v>
      </c>
      <c r="D8413" t="s">
        <v>1767</v>
      </c>
      <c r="E8413">
        <v>1</v>
      </c>
      <c r="F8413" t="s">
        <v>2769</v>
      </c>
      <c r="G8413" t="s">
        <v>3524</v>
      </c>
      <c r="H8413" t="s">
        <v>3525</v>
      </c>
      <c r="M8413" s="2">
        <v>24000</v>
      </c>
      <c r="N8413" s="2">
        <v>49000</v>
      </c>
      <c r="O8413" s="2">
        <f>IF(Tabla1[[#This Row],[Mov]]="VNT",Tabla1[[#This Row],[Sale]]-Tabla1[[#This Row],[Cost]],-Tabla1[[#This Row],[Cost]]*Tabla1[[#This Row],[Cant]])</f>
        <v>-24000</v>
      </c>
      <c r="P8413" s="8">
        <f>IF(Tabla1[[#This Row],[Mov]]="VNT",-Tabla1[[#This Row],[Cant]],Tabla1[[#This Row],[Cant]])</f>
        <v>1</v>
      </c>
      <c r="Q8413" s="8">
        <f>DAY(Tabla1[[#This Row],[Date]])</f>
        <v>25</v>
      </c>
      <c r="R8413" s="8">
        <f>MONTH(Tabla1[[#This Row],[Date]])</f>
        <v>3</v>
      </c>
      <c r="S8413" s="8">
        <f>YEAR(Tabla1[[#This Row],[Date]])</f>
        <v>2023</v>
      </c>
    </row>
    <row r="8414" spans="1:19" x14ac:dyDescent="0.2">
      <c r="A8414">
        <v>8381</v>
      </c>
      <c r="B8414" s="1">
        <v>45010</v>
      </c>
      <c r="C8414" t="s">
        <v>261</v>
      </c>
      <c r="D8414" t="s">
        <v>1767</v>
      </c>
      <c r="E8414">
        <v>1</v>
      </c>
      <c r="F8414" t="s">
        <v>2663</v>
      </c>
      <c r="G8414" t="s">
        <v>2664</v>
      </c>
      <c r="H8414" t="s">
        <v>2771</v>
      </c>
      <c r="M8414" s="2">
        <v>17000</v>
      </c>
      <c r="N8414" s="2">
        <v>39000</v>
      </c>
      <c r="O8414" s="2">
        <f>IF(Tabla1[[#This Row],[Mov]]="VNT",Tabla1[[#This Row],[Sale]]-Tabla1[[#This Row],[Cost]],-Tabla1[[#This Row],[Cost]]*Tabla1[[#This Row],[Cant]])</f>
        <v>-17000</v>
      </c>
      <c r="P8414" s="8">
        <f>IF(Tabla1[[#This Row],[Mov]]="VNT",-Tabla1[[#This Row],[Cant]],Tabla1[[#This Row],[Cant]])</f>
        <v>1</v>
      </c>
      <c r="Q8414" s="8">
        <f>DAY(Tabla1[[#This Row],[Date]])</f>
        <v>25</v>
      </c>
      <c r="R8414" s="8">
        <f>MONTH(Tabla1[[#This Row],[Date]])</f>
        <v>3</v>
      </c>
      <c r="S8414" s="8">
        <f>YEAR(Tabla1[[#This Row],[Date]])</f>
        <v>2023</v>
      </c>
    </row>
    <row r="8415" spans="1:19" x14ac:dyDescent="0.2">
      <c r="A8415">
        <v>8382</v>
      </c>
      <c r="B8415" s="1">
        <v>45010</v>
      </c>
      <c r="C8415" t="s">
        <v>260</v>
      </c>
      <c r="D8415" t="s">
        <v>332</v>
      </c>
      <c r="E8415">
        <v>1</v>
      </c>
      <c r="F8415" t="s">
        <v>116</v>
      </c>
      <c r="G8415" t="s">
        <v>347</v>
      </c>
      <c r="H8415" t="s">
        <v>518</v>
      </c>
      <c r="M8415" s="2">
        <v>6074</v>
      </c>
      <c r="N8415" s="2">
        <v>6500</v>
      </c>
      <c r="O8415" s="2">
        <f>IF(Tabla1[[#This Row],[Mov]]="VNT",Tabla1[[#This Row],[Sale]]-Tabla1[[#This Row],[Cost]],-Tabla1[[#This Row],[Cost]]*Tabla1[[#This Row],[Cant]])</f>
        <v>426</v>
      </c>
      <c r="P8415" s="8">
        <f>IF(Tabla1[[#This Row],[Mov]]="VNT",-Tabla1[[#This Row],[Cant]],Tabla1[[#This Row],[Cant]])</f>
        <v>-1</v>
      </c>
      <c r="Q8415" s="8">
        <f>DAY(Tabla1[[#This Row],[Date]])</f>
        <v>25</v>
      </c>
      <c r="R8415" s="8">
        <f>MONTH(Tabla1[[#This Row],[Date]])</f>
        <v>3</v>
      </c>
      <c r="S8415" s="8">
        <f>YEAR(Tabla1[[#This Row],[Date]])</f>
        <v>2023</v>
      </c>
    </row>
    <row r="8416" spans="1:19" x14ac:dyDescent="0.2">
      <c r="A8416">
        <v>8383</v>
      </c>
      <c r="B8416" s="1">
        <v>45010</v>
      </c>
      <c r="C8416" t="s">
        <v>260</v>
      </c>
      <c r="D8416" t="s">
        <v>332</v>
      </c>
      <c r="E8416">
        <v>2</v>
      </c>
      <c r="F8416" t="s">
        <v>47</v>
      </c>
      <c r="G8416" t="s">
        <v>266</v>
      </c>
      <c r="H8416" t="s">
        <v>1117</v>
      </c>
      <c r="M8416" s="2">
        <v>2500</v>
      </c>
      <c r="N8416" s="2">
        <v>8000</v>
      </c>
      <c r="O8416" s="2">
        <f>IF(Tabla1[[#This Row],[Mov]]="VNT",Tabla1[[#This Row],[Sale]]-Tabla1[[#This Row],[Cost]],-Tabla1[[#This Row],[Cost]]*Tabla1[[#This Row],[Cant]])</f>
        <v>5500</v>
      </c>
      <c r="P8416" s="8">
        <f>IF(Tabla1[[#This Row],[Mov]]="VNT",-Tabla1[[#This Row],[Cant]],Tabla1[[#This Row],[Cant]])</f>
        <v>-2</v>
      </c>
      <c r="Q8416" s="8">
        <f>DAY(Tabla1[[#This Row],[Date]])</f>
        <v>25</v>
      </c>
      <c r="R8416" s="8">
        <f>MONTH(Tabla1[[#This Row],[Date]])</f>
        <v>3</v>
      </c>
      <c r="S8416" s="8">
        <f>YEAR(Tabla1[[#This Row],[Date]])</f>
        <v>2023</v>
      </c>
    </row>
    <row r="8417" spans="1:19" x14ac:dyDescent="0.2">
      <c r="A8417">
        <v>8384</v>
      </c>
      <c r="B8417" s="1">
        <v>45010</v>
      </c>
      <c r="C8417" t="s">
        <v>260</v>
      </c>
      <c r="D8417" t="s">
        <v>332</v>
      </c>
      <c r="E8417">
        <v>1</v>
      </c>
      <c r="F8417" t="s">
        <v>116</v>
      </c>
      <c r="G8417" t="s">
        <v>382</v>
      </c>
      <c r="H8417" t="s">
        <v>514</v>
      </c>
      <c r="M8417" s="2">
        <v>6074</v>
      </c>
      <c r="N8417" s="2">
        <v>6500</v>
      </c>
      <c r="O8417" s="2">
        <f>IF(Tabla1[[#This Row],[Mov]]="VNT",Tabla1[[#This Row],[Sale]]-Tabla1[[#This Row],[Cost]],-Tabla1[[#This Row],[Cost]]*Tabla1[[#This Row],[Cant]])</f>
        <v>426</v>
      </c>
      <c r="P8417" s="8">
        <f>IF(Tabla1[[#This Row],[Mov]]="VNT",-Tabla1[[#This Row],[Cant]],Tabla1[[#This Row],[Cant]])</f>
        <v>-1</v>
      </c>
      <c r="Q8417" s="8">
        <f>DAY(Tabla1[[#This Row],[Date]])</f>
        <v>25</v>
      </c>
      <c r="R8417" s="8">
        <f>MONTH(Tabla1[[#This Row],[Date]])</f>
        <v>3</v>
      </c>
      <c r="S8417" s="8">
        <f>YEAR(Tabla1[[#This Row],[Date]])</f>
        <v>2023</v>
      </c>
    </row>
    <row r="8418" spans="1:19" x14ac:dyDescent="0.2">
      <c r="A8418">
        <v>8385</v>
      </c>
      <c r="B8418" s="1">
        <v>45010</v>
      </c>
      <c r="C8418" t="s">
        <v>260</v>
      </c>
      <c r="D8418" t="s">
        <v>332</v>
      </c>
      <c r="E8418">
        <v>1</v>
      </c>
      <c r="F8418" t="s">
        <v>116</v>
      </c>
      <c r="G8418" t="s">
        <v>347</v>
      </c>
      <c r="H8418" t="s">
        <v>518</v>
      </c>
      <c r="M8418" s="2">
        <v>3270</v>
      </c>
      <c r="N8418" s="2">
        <v>3500</v>
      </c>
      <c r="O8418" s="2">
        <f>IF(Tabla1[[#This Row],[Mov]]="VNT",Tabla1[[#This Row],[Sale]]-Tabla1[[#This Row],[Cost]],-Tabla1[[#This Row],[Cost]]*Tabla1[[#This Row],[Cant]])</f>
        <v>230</v>
      </c>
      <c r="P8418" s="8">
        <f>IF(Tabla1[[#This Row],[Mov]]="VNT",-Tabla1[[#This Row],[Cant]],Tabla1[[#This Row],[Cant]])</f>
        <v>-1</v>
      </c>
      <c r="Q8418" s="8">
        <f>DAY(Tabla1[[#This Row],[Date]])</f>
        <v>25</v>
      </c>
      <c r="R8418" s="8">
        <f>MONTH(Tabla1[[#This Row],[Date]])</f>
        <v>3</v>
      </c>
      <c r="S8418" s="8">
        <f>YEAR(Tabla1[[#This Row],[Date]])</f>
        <v>2023</v>
      </c>
    </row>
    <row r="8419" spans="1:19" x14ac:dyDescent="0.2">
      <c r="A8419">
        <v>8386</v>
      </c>
      <c r="B8419" s="1">
        <v>45010</v>
      </c>
      <c r="C8419" t="s">
        <v>260</v>
      </c>
      <c r="D8419" t="s">
        <v>332</v>
      </c>
      <c r="E8419">
        <v>1</v>
      </c>
      <c r="F8419" t="s">
        <v>2889</v>
      </c>
      <c r="G8419" t="s">
        <v>263</v>
      </c>
      <c r="H8419" t="s">
        <v>672</v>
      </c>
      <c r="L8419" t="s">
        <v>2892</v>
      </c>
      <c r="M8419" s="2">
        <v>60000</v>
      </c>
      <c r="N8419" s="2">
        <v>100000</v>
      </c>
      <c r="O8419" s="2">
        <f>IF(Tabla1[[#This Row],[Mov]]="VNT",Tabla1[[#This Row],[Sale]]-Tabla1[[#This Row],[Cost]],-Tabla1[[#This Row],[Cost]]*Tabla1[[#This Row],[Cant]])</f>
        <v>40000</v>
      </c>
      <c r="P8419" s="8">
        <f>IF(Tabla1[[#This Row],[Mov]]="VNT",-Tabla1[[#This Row],[Cant]],Tabla1[[#This Row],[Cant]])</f>
        <v>-1</v>
      </c>
      <c r="Q8419" s="8">
        <f>DAY(Tabla1[[#This Row],[Date]])</f>
        <v>25</v>
      </c>
      <c r="R8419" s="8">
        <f>MONTH(Tabla1[[#This Row],[Date]])</f>
        <v>3</v>
      </c>
      <c r="S8419" s="8">
        <f>YEAR(Tabla1[[#This Row],[Date]])</f>
        <v>2023</v>
      </c>
    </row>
    <row r="8420" spans="1:19" x14ac:dyDescent="0.2">
      <c r="A8420">
        <v>8387</v>
      </c>
      <c r="B8420" s="1">
        <v>45010</v>
      </c>
      <c r="C8420" t="s">
        <v>260</v>
      </c>
      <c r="D8420" t="s">
        <v>332</v>
      </c>
      <c r="E8420">
        <v>1</v>
      </c>
      <c r="F8420" t="s">
        <v>225</v>
      </c>
      <c r="G8420" t="s">
        <v>263</v>
      </c>
      <c r="H8420" t="s">
        <v>672</v>
      </c>
      <c r="M8420" s="2">
        <v>1100</v>
      </c>
      <c r="N8420" s="2">
        <v>10000</v>
      </c>
      <c r="O8420" s="2">
        <f>IF(Tabla1[[#This Row],[Mov]]="VNT",Tabla1[[#This Row],[Sale]]-Tabla1[[#This Row],[Cost]],-Tabla1[[#This Row],[Cost]]*Tabla1[[#This Row],[Cant]])</f>
        <v>8900</v>
      </c>
      <c r="P8420" s="8">
        <f>IF(Tabla1[[#This Row],[Mov]]="VNT",-Tabla1[[#This Row],[Cant]],Tabla1[[#This Row],[Cant]])</f>
        <v>-1</v>
      </c>
      <c r="Q8420" s="8">
        <f>DAY(Tabla1[[#This Row],[Date]])</f>
        <v>25</v>
      </c>
      <c r="R8420" s="8">
        <f>MONTH(Tabla1[[#This Row],[Date]])</f>
        <v>3</v>
      </c>
      <c r="S8420" s="8">
        <f>YEAR(Tabla1[[#This Row],[Date]])</f>
        <v>2023</v>
      </c>
    </row>
    <row r="8421" spans="1:19" x14ac:dyDescent="0.2">
      <c r="A8421">
        <v>8388</v>
      </c>
      <c r="B8421" s="1">
        <v>45010</v>
      </c>
      <c r="C8421" t="s">
        <v>260</v>
      </c>
      <c r="D8421" t="s">
        <v>332</v>
      </c>
      <c r="E8421">
        <v>1</v>
      </c>
      <c r="F8421" t="s">
        <v>586</v>
      </c>
      <c r="G8421" t="s">
        <v>263</v>
      </c>
      <c r="H8421" t="s">
        <v>672</v>
      </c>
      <c r="M8421" s="2">
        <v>7000</v>
      </c>
      <c r="N8421" s="2">
        <v>20000</v>
      </c>
      <c r="O8421" s="2">
        <f>IF(Tabla1[[#This Row],[Mov]]="VNT",Tabla1[[#This Row],[Sale]]-Tabla1[[#This Row],[Cost]],-Tabla1[[#This Row],[Cost]]*Tabla1[[#This Row],[Cant]])</f>
        <v>13000</v>
      </c>
      <c r="P8421" s="8">
        <f>IF(Tabla1[[#This Row],[Mov]]="VNT",-Tabla1[[#This Row],[Cant]],Tabla1[[#This Row],[Cant]])</f>
        <v>-1</v>
      </c>
      <c r="Q8421" s="8">
        <f>DAY(Tabla1[[#This Row],[Date]])</f>
        <v>25</v>
      </c>
      <c r="R8421" s="8">
        <f>MONTH(Tabla1[[#This Row],[Date]])</f>
        <v>3</v>
      </c>
      <c r="S8421" s="8">
        <f>YEAR(Tabla1[[#This Row],[Date]])</f>
        <v>2023</v>
      </c>
    </row>
    <row r="8422" spans="1:19" x14ac:dyDescent="0.2">
      <c r="A8422">
        <v>8389</v>
      </c>
      <c r="B8422" s="1">
        <v>45010</v>
      </c>
      <c r="C8422" t="s">
        <v>260</v>
      </c>
      <c r="D8422" t="s">
        <v>332</v>
      </c>
      <c r="E8422">
        <v>1</v>
      </c>
      <c r="F8422" t="s">
        <v>1545</v>
      </c>
      <c r="G8422" t="s">
        <v>346</v>
      </c>
      <c r="H8422" t="s">
        <v>472</v>
      </c>
      <c r="M8422" s="2">
        <v>2800</v>
      </c>
      <c r="N8422" s="2">
        <v>7000</v>
      </c>
      <c r="O8422" s="2">
        <f>IF(Tabla1[[#This Row],[Mov]]="VNT",Tabla1[[#This Row],[Sale]]-Tabla1[[#This Row],[Cost]],-Tabla1[[#This Row],[Cost]]*Tabla1[[#This Row],[Cant]])</f>
        <v>4200</v>
      </c>
      <c r="P8422" s="8">
        <f>IF(Tabla1[[#This Row],[Mov]]="VNT",-Tabla1[[#This Row],[Cant]],Tabla1[[#This Row],[Cant]])</f>
        <v>-1</v>
      </c>
      <c r="Q8422" s="8">
        <f>DAY(Tabla1[[#This Row],[Date]])</f>
        <v>25</v>
      </c>
      <c r="R8422" s="8">
        <f>MONTH(Tabla1[[#This Row],[Date]])</f>
        <v>3</v>
      </c>
      <c r="S8422" s="8">
        <f>YEAR(Tabla1[[#This Row],[Date]])</f>
        <v>2023</v>
      </c>
    </row>
    <row r="8423" spans="1:19" x14ac:dyDescent="0.2">
      <c r="A8423">
        <v>8390</v>
      </c>
      <c r="B8423" s="1">
        <v>45010</v>
      </c>
      <c r="C8423" t="s">
        <v>260</v>
      </c>
      <c r="D8423" t="s">
        <v>332</v>
      </c>
      <c r="E8423">
        <v>1</v>
      </c>
      <c r="F8423" t="s">
        <v>1545</v>
      </c>
      <c r="G8423" t="s">
        <v>346</v>
      </c>
      <c r="H8423" t="s">
        <v>472</v>
      </c>
      <c r="M8423" s="2">
        <v>2800</v>
      </c>
      <c r="N8423" s="2">
        <v>7000</v>
      </c>
      <c r="O8423" s="2">
        <f>IF(Tabla1[[#This Row],[Mov]]="VNT",Tabla1[[#This Row],[Sale]]-Tabla1[[#This Row],[Cost]],-Tabla1[[#This Row],[Cost]]*Tabla1[[#This Row],[Cant]])</f>
        <v>4200</v>
      </c>
      <c r="P8423" s="8">
        <f>IF(Tabla1[[#This Row],[Mov]]="VNT",-Tabla1[[#This Row],[Cant]],Tabla1[[#This Row],[Cant]])</f>
        <v>-1</v>
      </c>
      <c r="Q8423" s="8">
        <f>DAY(Tabla1[[#This Row],[Date]])</f>
        <v>25</v>
      </c>
      <c r="R8423" s="8">
        <f>MONTH(Tabla1[[#This Row],[Date]])</f>
        <v>3</v>
      </c>
      <c r="S8423" s="8">
        <f>YEAR(Tabla1[[#This Row],[Date]])</f>
        <v>2023</v>
      </c>
    </row>
    <row r="8424" spans="1:19" x14ac:dyDescent="0.2">
      <c r="A8424">
        <v>8391</v>
      </c>
      <c r="B8424" s="1">
        <v>45010</v>
      </c>
      <c r="C8424" t="s">
        <v>260</v>
      </c>
      <c r="D8424" t="s">
        <v>332</v>
      </c>
      <c r="E8424">
        <v>1</v>
      </c>
      <c r="F8424" t="s">
        <v>586</v>
      </c>
      <c r="G8424" t="s">
        <v>263</v>
      </c>
      <c r="H8424" t="s">
        <v>631</v>
      </c>
      <c r="M8424" s="2">
        <v>8000</v>
      </c>
      <c r="N8424" s="2">
        <v>20000</v>
      </c>
      <c r="O8424" s="2">
        <f>IF(Tabla1[[#This Row],[Mov]]="VNT",Tabla1[[#This Row],[Sale]]-Tabla1[[#This Row],[Cost]],-Tabla1[[#This Row],[Cost]]*Tabla1[[#This Row],[Cant]])</f>
        <v>12000</v>
      </c>
      <c r="P8424" s="8">
        <f>IF(Tabla1[[#This Row],[Mov]]="VNT",-Tabla1[[#This Row],[Cant]],Tabla1[[#This Row],[Cant]])</f>
        <v>-1</v>
      </c>
      <c r="Q8424" s="8">
        <f>DAY(Tabla1[[#This Row],[Date]])</f>
        <v>25</v>
      </c>
      <c r="R8424" s="8">
        <f>MONTH(Tabla1[[#This Row],[Date]])</f>
        <v>3</v>
      </c>
      <c r="S8424" s="8">
        <f>YEAR(Tabla1[[#This Row],[Date]])</f>
        <v>2023</v>
      </c>
    </row>
    <row r="8425" spans="1:19" x14ac:dyDescent="0.2">
      <c r="A8425">
        <v>8392</v>
      </c>
      <c r="B8425" s="1">
        <v>45010</v>
      </c>
      <c r="C8425" t="s">
        <v>260</v>
      </c>
      <c r="D8425" t="s">
        <v>332</v>
      </c>
      <c r="E8425">
        <v>1</v>
      </c>
      <c r="F8425" t="s">
        <v>1545</v>
      </c>
      <c r="G8425" t="s">
        <v>272</v>
      </c>
      <c r="H8425" t="s">
        <v>934</v>
      </c>
      <c r="M8425" s="2">
        <v>17000</v>
      </c>
      <c r="N8425" s="2">
        <v>35000</v>
      </c>
      <c r="O8425" s="2">
        <f>IF(Tabla1[[#This Row],[Mov]]="VNT",Tabla1[[#This Row],[Sale]]-Tabla1[[#This Row],[Cost]],-Tabla1[[#This Row],[Cost]]*Tabla1[[#This Row],[Cant]])</f>
        <v>18000</v>
      </c>
      <c r="P8425" s="8">
        <f>IF(Tabla1[[#This Row],[Mov]]="VNT",-Tabla1[[#This Row],[Cant]],Tabla1[[#This Row],[Cant]])</f>
        <v>-1</v>
      </c>
      <c r="Q8425" s="8">
        <f>DAY(Tabla1[[#This Row],[Date]])</f>
        <v>25</v>
      </c>
      <c r="R8425" s="8">
        <f>MONTH(Tabla1[[#This Row],[Date]])</f>
        <v>3</v>
      </c>
      <c r="S8425" s="8">
        <f>YEAR(Tabla1[[#This Row],[Date]])</f>
        <v>2023</v>
      </c>
    </row>
    <row r="8426" spans="1:19" x14ac:dyDescent="0.2">
      <c r="A8426">
        <v>8393</v>
      </c>
      <c r="B8426" s="1">
        <v>45010</v>
      </c>
      <c r="C8426" t="s">
        <v>260</v>
      </c>
      <c r="D8426" t="s">
        <v>332</v>
      </c>
      <c r="E8426">
        <v>1</v>
      </c>
      <c r="F8426" t="s">
        <v>458</v>
      </c>
      <c r="G8426" t="s">
        <v>266</v>
      </c>
      <c r="H8426" t="s">
        <v>2893</v>
      </c>
      <c r="M8426" s="2">
        <v>0</v>
      </c>
      <c r="N8426" s="2">
        <v>9000</v>
      </c>
      <c r="O8426" s="2">
        <f>IF(Tabla1[[#This Row],[Mov]]="VNT",Tabla1[[#This Row],[Sale]]-Tabla1[[#This Row],[Cost]],-Tabla1[[#This Row],[Cost]]*Tabla1[[#This Row],[Cant]])</f>
        <v>9000</v>
      </c>
      <c r="P8426" s="8">
        <f>IF(Tabla1[[#This Row],[Mov]]="VNT",-Tabla1[[#This Row],[Cant]],Tabla1[[#This Row],[Cant]])</f>
        <v>-1</v>
      </c>
      <c r="Q8426" s="8">
        <f>DAY(Tabla1[[#This Row],[Date]])</f>
        <v>25</v>
      </c>
      <c r="R8426" s="8">
        <f>MONTH(Tabla1[[#This Row],[Date]])</f>
        <v>3</v>
      </c>
      <c r="S8426" s="8">
        <f>YEAR(Tabla1[[#This Row],[Date]])</f>
        <v>2023</v>
      </c>
    </row>
    <row r="8427" spans="1:19" x14ac:dyDescent="0.2">
      <c r="A8427">
        <v>8394</v>
      </c>
      <c r="B8427" s="1">
        <v>45010</v>
      </c>
      <c r="C8427" t="s">
        <v>260</v>
      </c>
      <c r="D8427" t="s">
        <v>332</v>
      </c>
      <c r="E8427">
        <v>1</v>
      </c>
      <c r="F8427" t="s">
        <v>116</v>
      </c>
      <c r="G8427" t="s">
        <v>347</v>
      </c>
      <c r="H8427" t="s">
        <v>518</v>
      </c>
      <c r="M8427" s="2">
        <v>6074</v>
      </c>
      <c r="N8427" s="2">
        <v>6500</v>
      </c>
      <c r="O8427" s="2">
        <f>IF(Tabla1[[#This Row],[Mov]]="VNT",Tabla1[[#This Row],[Sale]]-Tabla1[[#This Row],[Cost]],-Tabla1[[#This Row],[Cost]]*Tabla1[[#This Row],[Cant]])</f>
        <v>426</v>
      </c>
      <c r="P8427" s="8">
        <f>IF(Tabla1[[#This Row],[Mov]]="VNT",-Tabla1[[#This Row],[Cant]],Tabla1[[#This Row],[Cant]])</f>
        <v>-1</v>
      </c>
      <c r="Q8427" s="8">
        <f>DAY(Tabla1[[#This Row],[Date]])</f>
        <v>25</v>
      </c>
      <c r="R8427" s="8">
        <f>MONTH(Tabla1[[#This Row],[Date]])</f>
        <v>3</v>
      </c>
      <c r="S8427" s="8">
        <f>YEAR(Tabla1[[#This Row],[Date]])</f>
        <v>2023</v>
      </c>
    </row>
    <row r="8428" spans="1:19" x14ac:dyDescent="0.2">
      <c r="A8428">
        <v>8395</v>
      </c>
      <c r="B8428" s="1">
        <v>45010</v>
      </c>
      <c r="C8428" t="s">
        <v>260</v>
      </c>
      <c r="D8428" t="s">
        <v>332</v>
      </c>
      <c r="E8428">
        <v>1</v>
      </c>
      <c r="F8428" t="s">
        <v>116</v>
      </c>
      <c r="G8428" t="s">
        <v>347</v>
      </c>
      <c r="H8428" t="s">
        <v>518</v>
      </c>
      <c r="M8428" s="2">
        <v>6074</v>
      </c>
      <c r="N8428" s="2">
        <v>6500</v>
      </c>
      <c r="O8428" s="2">
        <f>IF(Tabla1[[#This Row],[Mov]]="VNT",Tabla1[[#This Row],[Sale]]-Tabla1[[#This Row],[Cost]],-Tabla1[[#This Row],[Cost]]*Tabla1[[#This Row],[Cant]])</f>
        <v>426</v>
      </c>
      <c r="P8428" s="8">
        <f>IF(Tabla1[[#This Row],[Mov]]="VNT",-Tabla1[[#This Row],[Cant]],Tabla1[[#This Row],[Cant]])</f>
        <v>-1</v>
      </c>
      <c r="Q8428" s="8">
        <f>DAY(Tabla1[[#This Row],[Date]])</f>
        <v>25</v>
      </c>
      <c r="R8428" s="8">
        <f>MONTH(Tabla1[[#This Row],[Date]])</f>
        <v>3</v>
      </c>
      <c r="S8428" s="8">
        <f>YEAR(Tabla1[[#This Row],[Date]])</f>
        <v>2023</v>
      </c>
    </row>
    <row r="8429" spans="1:19" x14ac:dyDescent="0.2">
      <c r="A8429">
        <v>8396</v>
      </c>
      <c r="B8429" s="1">
        <v>45010</v>
      </c>
      <c r="C8429" t="s">
        <v>260</v>
      </c>
      <c r="D8429" t="s">
        <v>332</v>
      </c>
      <c r="E8429">
        <v>1</v>
      </c>
      <c r="F8429" t="s">
        <v>116</v>
      </c>
      <c r="G8429" t="s">
        <v>347</v>
      </c>
      <c r="H8429" t="s">
        <v>519</v>
      </c>
      <c r="M8429" s="2">
        <v>1868</v>
      </c>
      <c r="N8429" s="2">
        <v>2000</v>
      </c>
      <c r="O8429" s="2">
        <f>IF(Tabla1[[#This Row],[Mov]]="VNT",Tabla1[[#This Row],[Sale]]-Tabla1[[#This Row],[Cost]],-Tabla1[[#This Row],[Cost]]*Tabla1[[#This Row],[Cant]])</f>
        <v>132</v>
      </c>
      <c r="P8429" s="8">
        <f>IF(Tabla1[[#This Row],[Mov]]="VNT",-Tabla1[[#This Row],[Cant]],Tabla1[[#This Row],[Cant]])</f>
        <v>-1</v>
      </c>
      <c r="Q8429" s="8">
        <f>DAY(Tabla1[[#This Row],[Date]])</f>
        <v>25</v>
      </c>
      <c r="R8429" s="8">
        <f>MONTH(Tabla1[[#This Row],[Date]])</f>
        <v>3</v>
      </c>
      <c r="S8429" s="8">
        <f>YEAR(Tabla1[[#This Row],[Date]])</f>
        <v>2023</v>
      </c>
    </row>
    <row r="8430" spans="1:19" x14ac:dyDescent="0.2">
      <c r="A8430">
        <v>8397</v>
      </c>
      <c r="B8430" s="1">
        <v>45010</v>
      </c>
      <c r="C8430" t="s">
        <v>260</v>
      </c>
      <c r="D8430" t="s">
        <v>332</v>
      </c>
      <c r="E8430">
        <v>1</v>
      </c>
      <c r="F8430" t="s">
        <v>116</v>
      </c>
      <c r="G8430" t="s">
        <v>347</v>
      </c>
      <c r="H8430" t="s">
        <v>518</v>
      </c>
      <c r="M8430" s="2">
        <v>3270</v>
      </c>
      <c r="N8430" s="2">
        <v>3500</v>
      </c>
      <c r="O8430" s="2">
        <f>IF(Tabla1[[#This Row],[Mov]]="VNT",Tabla1[[#This Row],[Sale]]-Tabla1[[#This Row],[Cost]],-Tabla1[[#This Row],[Cost]]*Tabla1[[#This Row],[Cant]])</f>
        <v>230</v>
      </c>
      <c r="P8430" s="8">
        <f>IF(Tabla1[[#This Row],[Mov]]="VNT",-Tabla1[[#This Row],[Cant]],Tabla1[[#This Row],[Cant]])</f>
        <v>-1</v>
      </c>
      <c r="Q8430" s="8">
        <f>DAY(Tabla1[[#This Row],[Date]])</f>
        <v>25</v>
      </c>
      <c r="R8430" s="8">
        <f>MONTH(Tabla1[[#This Row],[Date]])</f>
        <v>3</v>
      </c>
      <c r="S8430" s="8">
        <f>YEAR(Tabla1[[#This Row],[Date]])</f>
        <v>2023</v>
      </c>
    </row>
    <row r="8431" spans="1:19" x14ac:dyDescent="0.2">
      <c r="A8431">
        <v>8398</v>
      </c>
      <c r="B8431" s="1">
        <v>45011</v>
      </c>
      <c r="C8431" t="s">
        <v>260</v>
      </c>
      <c r="D8431" t="s">
        <v>332</v>
      </c>
      <c r="E8431">
        <v>1</v>
      </c>
      <c r="F8431" t="s">
        <v>224</v>
      </c>
      <c r="G8431" t="s">
        <v>273</v>
      </c>
      <c r="H8431" t="s">
        <v>470</v>
      </c>
      <c r="J8431" t="s">
        <v>1078</v>
      </c>
      <c r="M8431" s="2">
        <v>6500</v>
      </c>
      <c r="N8431" s="2">
        <v>18000</v>
      </c>
      <c r="O8431" s="2">
        <f>IF(Tabla1[[#This Row],[Mov]]="VNT",Tabla1[[#This Row],[Sale]]-Tabla1[[#This Row],[Cost]],-Tabla1[[#This Row],[Cost]]*Tabla1[[#This Row],[Cant]])</f>
        <v>11500</v>
      </c>
      <c r="P8431" s="8">
        <f>IF(Tabla1[[#This Row],[Mov]]="VNT",-Tabla1[[#This Row],[Cant]],Tabla1[[#This Row],[Cant]])</f>
        <v>-1</v>
      </c>
      <c r="Q8431" s="8">
        <f>DAY(Tabla1[[#This Row],[Date]])</f>
        <v>26</v>
      </c>
      <c r="R8431" s="8">
        <f>MONTH(Tabla1[[#This Row],[Date]])</f>
        <v>3</v>
      </c>
      <c r="S8431" s="8">
        <f>YEAR(Tabla1[[#This Row],[Date]])</f>
        <v>2023</v>
      </c>
    </row>
    <row r="8432" spans="1:19" x14ac:dyDescent="0.2">
      <c r="A8432">
        <v>8399</v>
      </c>
      <c r="B8432" s="1">
        <v>45011</v>
      </c>
      <c r="C8432" t="s">
        <v>260</v>
      </c>
      <c r="D8432" t="s">
        <v>332</v>
      </c>
      <c r="E8432">
        <v>1</v>
      </c>
      <c r="F8432" t="s">
        <v>15</v>
      </c>
      <c r="G8432" t="s">
        <v>266</v>
      </c>
      <c r="H8432" t="s">
        <v>2818</v>
      </c>
      <c r="M8432" s="2">
        <v>1000</v>
      </c>
      <c r="N8432" s="2">
        <v>7000</v>
      </c>
      <c r="O8432" s="2">
        <f>IF(Tabla1[[#This Row],[Mov]]="VNT",Tabla1[[#This Row],[Sale]]-Tabla1[[#This Row],[Cost]],-Tabla1[[#This Row],[Cost]]*Tabla1[[#This Row],[Cant]])</f>
        <v>6000</v>
      </c>
      <c r="P8432" s="8">
        <f>IF(Tabla1[[#This Row],[Mov]]="VNT",-Tabla1[[#This Row],[Cant]],Tabla1[[#This Row],[Cant]])</f>
        <v>-1</v>
      </c>
      <c r="Q8432" s="8">
        <f>DAY(Tabla1[[#This Row],[Date]])</f>
        <v>26</v>
      </c>
      <c r="R8432" s="8">
        <f>MONTH(Tabla1[[#This Row],[Date]])</f>
        <v>3</v>
      </c>
      <c r="S8432" s="8">
        <f>YEAR(Tabla1[[#This Row],[Date]])</f>
        <v>2023</v>
      </c>
    </row>
    <row r="8433" spans="1:19" x14ac:dyDescent="0.2">
      <c r="A8433">
        <v>8400</v>
      </c>
      <c r="B8433" s="1">
        <v>45011</v>
      </c>
      <c r="C8433" t="s">
        <v>260</v>
      </c>
      <c r="D8433" t="s">
        <v>332</v>
      </c>
      <c r="E8433">
        <v>1</v>
      </c>
      <c r="F8433" t="s">
        <v>458</v>
      </c>
      <c r="G8433" t="s">
        <v>600</v>
      </c>
      <c r="H8433" t="s">
        <v>2895</v>
      </c>
      <c r="M8433" s="2">
        <v>0</v>
      </c>
      <c r="N8433" s="2">
        <v>6000</v>
      </c>
      <c r="O8433" s="2">
        <f>IF(Tabla1[[#This Row],[Mov]]="VNT",Tabla1[[#This Row],[Sale]]-Tabla1[[#This Row],[Cost]],-Tabla1[[#This Row],[Cost]]*Tabla1[[#This Row],[Cant]])</f>
        <v>6000</v>
      </c>
      <c r="P8433" s="8">
        <f>IF(Tabla1[[#This Row],[Mov]]="VNT",-Tabla1[[#This Row],[Cant]],Tabla1[[#This Row],[Cant]])</f>
        <v>-1</v>
      </c>
      <c r="Q8433" s="8">
        <f>DAY(Tabla1[[#This Row],[Date]])</f>
        <v>26</v>
      </c>
      <c r="R8433" s="8">
        <f>MONTH(Tabla1[[#This Row],[Date]])</f>
        <v>3</v>
      </c>
      <c r="S8433" s="8">
        <f>YEAR(Tabla1[[#This Row],[Date]])</f>
        <v>2023</v>
      </c>
    </row>
    <row r="8434" spans="1:19" x14ac:dyDescent="0.2">
      <c r="A8434">
        <v>8401</v>
      </c>
      <c r="B8434" s="1">
        <v>45011</v>
      </c>
      <c r="C8434" t="s">
        <v>260</v>
      </c>
      <c r="D8434" t="s">
        <v>332</v>
      </c>
      <c r="E8434">
        <v>1</v>
      </c>
      <c r="F8434" t="s">
        <v>2736</v>
      </c>
      <c r="G8434" t="s">
        <v>266</v>
      </c>
      <c r="H8434" t="s">
        <v>2652</v>
      </c>
      <c r="M8434" s="2">
        <v>57000</v>
      </c>
      <c r="N8434" s="2">
        <v>95000</v>
      </c>
      <c r="O8434" s="2">
        <f>IF(Tabla1[[#This Row],[Mov]]="VNT",Tabla1[[#This Row],[Sale]]-Tabla1[[#This Row],[Cost]],-Tabla1[[#This Row],[Cost]]*Tabla1[[#This Row],[Cant]])</f>
        <v>38000</v>
      </c>
      <c r="P8434" s="8">
        <f>IF(Tabla1[[#This Row],[Mov]]="VNT",-Tabla1[[#This Row],[Cant]],Tabla1[[#This Row],[Cant]])</f>
        <v>-1</v>
      </c>
      <c r="Q8434" s="8">
        <f>DAY(Tabla1[[#This Row],[Date]])</f>
        <v>26</v>
      </c>
      <c r="R8434" s="8">
        <f>MONTH(Tabla1[[#This Row],[Date]])</f>
        <v>3</v>
      </c>
      <c r="S8434" s="8">
        <f>YEAR(Tabla1[[#This Row],[Date]])</f>
        <v>2023</v>
      </c>
    </row>
    <row r="8435" spans="1:19" x14ac:dyDescent="0.2">
      <c r="A8435">
        <v>8402</v>
      </c>
      <c r="B8435" s="1">
        <v>45011</v>
      </c>
      <c r="C8435" t="s">
        <v>260</v>
      </c>
      <c r="D8435" t="s">
        <v>332</v>
      </c>
      <c r="E8435">
        <v>1</v>
      </c>
      <c r="F8435" t="s">
        <v>116</v>
      </c>
      <c r="G8435" t="s">
        <v>382</v>
      </c>
      <c r="H8435" t="s">
        <v>514</v>
      </c>
      <c r="M8435" s="2">
        <v>3270</v>
      </c>
      <c r="N8435" s="2">
        <v>3500</v>
      </c>
      <c r="O8435" s="2">
        <f>IF(Tabla1[[#This Row],[Mov]]="VNT",Tabla1[[#This Row],[Sale]]-Tabla1[[#This Row],[Cost]],-Tabla1[[#This Row],[Cost]]*Tabla1[[#This Row],[Cant]])</f>
        <v>230</v>
      </c>
      <c r="P8435" s="8">
        <f>IF(Tabla1[[#This Row],[Mov]]="VNT",-Tabla1[[#This Row],[Cant]],Tabla1[[#This Row],[Cant]])</f>
        <v>-1</v>
      </c>
      <c r="Q8435" s="8">
        <f>DAY(Tabla1[[#This Row],[Date]])</f>
        <v>26</v>
      </c>
      <c r="R8435" s="8">
        <f>MONTH(Tabla1[[#This Row],[Date]])</f>
        <v>3</v>
      </c>
      <c r="S8435" s="8">
        <f>YEAR(Tabla1[[#This Row],[Date]])</f>
        <v>2023</v>
      </c>
    </row>
    <row r="8436" spans="1:19" x14ac:dyDescent="0.2">
      <c r="A8436">
        <v>8403</v>
      </c>
      <c r="B8436" s="1">
        <v>45011</v>
      </c>
      <c r="C8436" t="s">
        <v>260</v>
      </c>
      <c r="D8436" t="s">
        <v>332</v>
      </c>
      <c r="E8436">
        <v>1</v>
      </c>
      <c r="F8436" t="s">
        <v>42</v>
      </c>
      <c r="G8436" t="s">
        <v>2537</v>
      </c>
      <c r="H8436" t="s">
        <v>1027</v>
      </c>
      <c r="M8436" s="2">
        <v>18000</v>
      </c>
      <c r="N8436" s="2">
        <v>32000</v>
      </c>
      <c r="O8436" s="2">
        <f>IF(Tabla1[[#This Row],[Mov]]="VNT",Tabla1[[#This Row],[Sale]]-Tabla1[[#This Row],[Cost]],-Tabla1[[#This Row],[Cost]]*Tabla1[[#This Row],[Cant]])</f>
        <v>14000</v>
      </c>
      <c r="P8436" s="8">
        <f>IF(Tabla1[[#This Row],[Mov]]="VNT",-Tabla1[[#This Row],[Cant]],Tabla1[[#This Row],[Cant]])</f>
        <v>-1</v>
      </c>
      <c r="Q8436" s="8">
        <f>DAY(Tabla1[[#This Row],[Date]])</f>
        <v>26</v>
      </c>
      <c r="R8436" s="8">
        <f>MONTH(Tabla1[[#This Row],[Date]])</f>
        <v>3</v>
      </c>
      <c r="S8436" s="8">
        <f>YEAR(Tabla1[[#This Row],[Date]])</f>
        <v>2023</v>
      </c>
    </row>
    <row r="8437" spans="1:19" x14ac:dyDescent="0.2">
      <c r="A8437">
        <v>8404</v>
      </c>
      <c r="B8437" s="1">
        <v>45011</v>
      </c>
      <c r="C8437" t="s">
        <v>260</v>
      </c>
      <c r="D8437" t="s">
        <v>332</v>
      </c>
      <c r="E8437">
        <v>1</v>
      </c>
      <c r="F8437" t="s">
        <v>458</v>
      </c>
      <c r="G8437" t="s">
        <v>263</v>
      </c>
      <c r="H8437" t="s">
        <v>2896</v>
      </c>
      <c r="M8437" s="2">
        <v>0</v>
      </c>
      <c r="N8437" s="2">
        <v>10000</v>
      </c>
      <c r="O8437" s="2">
        <f>IF(Tabla1[[#This Row],[Mov]]="VNT",Tabla1[[#This Row],[Sale]]-Tabla1[[#This Row],[Cost]],-Tabla1[[#This Row],[Cost]]*Tabla1[[#This Row],[Cant]])</f>
        <v>10000</v>
      </c>
      <c r="P8437" s="8">
        <f>IF(Tabla1[[#This Row],[Mov]]="VNT",-Tabla1[[#This Row],[Cant]],Tabla1[[#This Row],[Cant]])</f>
        <v>-1</v>
      </c>
      <c r="Q8437" s="8">
        <f>DAY(Tabla1[[#This Row],[Date]])</f>
        <v>26</v>
      </c>
      <c r="R8437" s="8">
        <f>MONTH(Tabla1[[#This Row],[Date]])</f>
        <v>3</v>
      </c>
      <c r="S8437" s="8">
        <f>YEAR(Tabla1[[#This Row],[Date]])</f>
        <v>2023</v>
      </c>
    </row>
    <row r="8438" spans="1:19" x14ac:dyDescent="0.2">
      <c r="A8438">
        <v>8405</v>
      </c>
      <c r="B8438" s="1">
        <v>45011</v>
      </c>
      <c r="C8438" t="s">
        <v>260</v>
      </c>
      <c r="D8438" t="s">
        <v>332</v>
      </c>
      <c r="E8438">
        <v>1</v>
      </c>
      <c r="F8438" t="s">
        <v>458</v>
      </c>
      <c r="G8438" t="s">
        <v>263</v>
      </c>
      <c r="H8438" t="s">
        <v>2896</v>
      </c>
      <c r="M8438" s="2">
        <v>0</v>
      </c>
      <c r="N8438" s="2">
        <v>10000</v>
      </c>
      <c r="O8438" s="2">
        <f>IF(Tabla1[[#This Row],[Mov]]="VNT",Tabla1[[#This Row],[Sale]]-Tabla1[[#This Row],[Cost]],-Tabla1[[#This Row],[Cost]]*Tabla1[[#This Row],[Cant]])</f>
        <v>10000</v>
      </c>
      <c r="P8438" s="8">
        <f>IF(Tabla1[[#This Row],[Mov]]="VNT",-Tabla1[[#This Row],[Cant]],Tabla1[[#This Row],[Cant]])</f>
        <v>-1</v>
      </c>
      <c r="Q8438" s="8">
        <f>DAY(Tabla1[[#This Row],[Date]])</f>
        <v>26</v>
      </c>
      <c r="R8438" s="8">
        <f>MONTH(Tabla1[[#This Row],[Date]])</f>
        <v>3</v>
      </c>
      <c r="S8438" s="8">
        <f>YEAR(Tabla1[[#This Row],[Date]])</f>
        <v>2023</v>
      </c>
    </row>
    <row r="8439" spans="1:19" x14ac:dyDescent="0.2">
      <c r="A8439">
        <v>8406</v>
      </c>
      <c r="B8439" s="1">
        <v>45011</v>
      </c>
      <c r="C8439" t="s">
        <v>260</v>
      </c>
      <c r="D8439" t="s">
        <v>332</v>
      </c>
      <c r="E8439">
        <v>1</v>
      </c>
      <c r="F8439" t="s">
        <v>532</v>
      </c>
      <c r="G8439" t="s">
        <v>273</v>
      </c>
      <c r="H8439" t="s">
        <v>552</v>
      </c>
      <c r="J8439" t="s">
        <v>1079</v>
      </c>
      <c r="M8439" s="2">
        <v>18000</v>
      </c>
      <c r="N8439" s="2">
        <v>35000</v>
      </c>
      <c r="O8439" s="2">
        <f>IF(Tabla1[[#This Row],[Mov]]="VNT",Tabla1[[#This Row],[Sale]]-Tabla1[[#This Row],[Cost]],-Tabla1[[#This Row],[Cost]]*Tabla1[[#This Row],[Cant]])</f>
        <v>17000</v>
      </c>
      <c r="P8439" s="8">
        <f>IF(Tabla1[[#This Row],[Mov]]="VNT",-Tabla1[[#This Row],[Cant]],Tabla1[[#This Row],[Cant]])</f>
        <v>-1</v>
      </c>
      <c r="Q8439" s="8">
        <f>DAY(Tabla1[[#This Row],[Date]])</f>
        <v>26</v>
      </c>
      <c r="R8439" s="8">
        <f>MONTH(Tabla1[[#This Row],[Date]])</f>
        <v>3</v>
      </c>
      <c r="S8439" s="8">
        <f>YEAR(Tabla1[[#This Row],[Date]])</f>
        <v>2023</v>
      </c>
    </row>
    <row r="8440" spans="1:19" x14ac:dyDescent="0.2">
      <c r="A8440">
        <v>8407</v>
      </c>
      <c r="B8440" s="1">
        <v>45011</v>
      </c>
      <c r="C8440" t="s">
        <v>260</v>
      </c>
      <c r="D8440" t="s">
        <v>332</v>
      </c>
      <c r="E8440">
        <v>1</v>
      </c>
      <c r="F8440" t="s">
        <v>891</v>
      </c>
      <c r="G8440" t="s">
        <v>263</v>
      </c>
      <c r="H8440" t="s">
        <v>962</v>
      </c>
      <c r="J8440" t="s">
        <v>2873</v>
      </c>
      <c r="M8440" s="2">
        <v>3500</v>
      </c>
      <c r="N8440" s="2">
        <v>10000</v>
      </c>
      <c r="O8440" s="2">
        <f>IF(Tabla1[[#This Row],[Mov]]="VNT",Tabla1[[#This Row],[Sale]]-Tabla1[[#This Row],[Cost]],-Tabla1[[#This Row],[Cost]]*Tabla1[[#This Row],[Cant]])</f>
        <v>6500</v>
      </c>
      <c r="P8440" s="8">
        <f>IF(Tabla1[[#This Row],[Mov]]="VNT",-Tabla1[[#This Row],[Cant]],Tabla1[[#This Row],[Cant]])</f>
        <v>-1</v>
      </c>
      <c r="Q8440" s="8">
        <f>DAY(Tabla1[[#This Row],[Date]])</f>
        <v>26</v>
      </c>
      <c r="R8440" s="8">
        <f>MONTH(Tabla1[[#This Row],[Date]])</f>
        <v>3</v>
      </c>
      <c r="S8440" s="8">
        <f>YEAR(Tabla1[[#This Row],[Date]])</f>
        <v>2023</v>
      </c>
    </row>
    <row r="8441" spans="1:19" x14ac:dyDescent="0.2">
      <c r="A8441">
        <v>8408</v>
      </c>
      <c r="B8441" s="1">
        <v>45011</v>
      </c>
      <c r="C8441" t="s">
        <v>260</v>
      </c>
      <c r="D8441" t="s">
        <v>332</v>
      </c>
      <c r="E8441">
        <v>1</v>
      </c>
      <c r="F8441" t="s">
        <v>458</v>
      </c>
      <c r="G8441" t="s">
        <v>266</v>
      </c>
      <c r="H8441" t="s">
        <v>2899</v>
      </c>
      <c r="M8441" s="2">
        <v>1000</v>
      </c>
      <c r="N8441" s="2">
        <v>20000</v>
      </c>
      <c r="O8441" s="2">
        <f>IF(Tabla1[[#This Row],[Mov]]="VNT",Tabla1[[#This Row],[Sale]]-Tabla1[[#This Row],[Cost]],-Tabla1[[#This Row],[Cost]]*Tabla1[[#This Row],[Cant]])</f>
        <v>19000</v>
      </c>
      <c r="P8441" s="8">
        <f>IF(Tabla1[[#This Row],[Mov]]="VNT",-Tabla1[[#This Row],[Cant]],Tabla1[[#This Row],[Cant]])</f>
        <v>-1</v>
      </c>
      <c r="Q8441" s="8">
        <f>DAY(Tabla1[[#This Row],[Date]])</f>
        <v>26</v>
      </c>
      <c r="R8441" s="8">
        <f>MONTH(Tabla1[[#This Row],[Date]])</f>
        <v>3</v>
      </c>
      <c r="S8441" s="8">
        <f>YEAR(Tabla1[[#This Row],[Date]])</f>
        <v>2023</v>
      </c>
    </row>
    <row r="8442" spans="1:19" x14ac:dyDescent="0.2">
      <c r="A8442">
        <v>8409</v>
      </c>
      <c r="B8442" s="1">
        <v>45011</v>
      </c>
      <c r="C8442" t="s">
        <v>260</v>
      </c>
      <c r="D8442" t="s">
        <v>332</v>
      </c>
      <c r="E8442">
        <v>1</v>
      </c>
      <c r="F8442" t="s">
        <v>15</v>
      </c>
      <c r="G8442" t="s">
        <v>794</v>
      </c>
      <c r="H8442" t="s">
        <v>2897</v>
      </c>
      <c r="M8442" s="2">
        <v>3000</v>
      </c>
      <c r="N8442" s="2">
        <v>12000</v>
      </c>
      <c r="O8442" s="2">
        <f>IF(Tabla1[[#This Row],[Mov]]="VNT",Tabla1[[#This Row],[Sale]]-Tabla1[[#This Row],[Cost]],-Tabla1[[#This Row],[Cost]]*Tabla1[[#This Row],[Cant]])</f>
        <v>9000</v>
      </c>
      <c r="P8442" s="8">
        <f>IF(Tabla1[[#This Row],[Mov]]="VNT",-Tabla1[[#This Row],[Cant]],Tabla1[[#This Row],[Cant]])</f>
        <v>-1</v>
      </c>
      <c r="Q8442" s="8">
        <f>DAY(Tabla1[[#This Row],[Date]])</f>
        <v>26</v>
      </c>
      <c r="R8442" s="8">
        <f>MONTH(Tabla1[[#This Row],[Date]])</f>
        <v>3</v>
      </c>
      <c r="S8442" s="8">
        <f>YEAR(Tabla1[[#This Row],[Date]])</f>
        <v>2023</v>
      </c>
    </row>
    <row r="8443" spans="1:19" x14ac:dyDescent="0.2">
      <c r="A8443">
        <v>8410</v>
      </c>
      <c r="B8443" s="1">
        <v>45011</v>
      </c>
      <c r="C8443" t="s">
        <v>260</v>
      </c>
      <c r="D8443" t="s">
        <v>332</v>
      </c>
      <c r="E8443">
        <v>1</v>
      </c>
      <c r="F8443" t="s">
        <v>116</v>
      </c>
      <c r="G8443" t="s">
        <v>347</v>
      </c>
      <c r="H8443" t="s">
        <v>518</v>
      </c>
      <c r="M8443" s="2">
        <v>6074</v>
      </c>
      <c r="N8443" s="2">
        <v>6500</v>
      </c>
      <c r="O8443" s="2">
        <f>IF(Tabla1[[#This Row],[Mov]]="VNT",Tabla1[[#This Row],[Sale]]-Tabla1[[#This Row],[Cost]],-Tabla1[[#This Row],[Cost]]*Tabla1[[#This Row],[Cant]])</f>
        <v>426</v>
      </c>
      <c r="P8443" s="8">
        <f>IF(Tabla1[[#This Row],[Mov]]="VNT",-Tabla1[[#This Row],[Cant]],Tabla1[[#This Row],[Cant]])</f>
        <v>-1</v>
      </c>
      <c r="Q8443" s="8">
        <f>DAY(Tabla1[[#This Row],[Date]])</f>
        <v>26</v>
      </c>
      <c r="R8443" s="8">
        <f>MONTH(Tabla1[[#This Row],[Date]])</f>
        <v>3</v>
      </c>
      <c r="S8443" s="8">
        <f>YEAR(Tabla1[[#This Row],[Date]])</f>
        <v>2023</v>
      </c>
    </row>
    <row r="8444" spans="1:19" x14ac:dyDescent="0.2">
      <c r="A8444">
        <v>8411</v>
      </c>
      <c r="B8444" s="1">
        <v>45011</v>
      </c>
      <c r="C8444" t="s">
        <v>260</v>
      </c>
      <c r="D8444" t="s">
        <v>332</v>
      </c>
      <c r="E8444">
        <v>1</v>
      </c>
      <c r="F8444" t="s">
        <v>225</v>
      </c>
      <c r="G8444" t="s">
        <v>263</v>
      </c>
      <c r="H8444" t="s">
        <v>1018</v>
      </c>
      <c r="M8444" s="2">
        <v>1100</v>
      </c>
      <c r="N8444" s="2">
        <v>10000</v>
      </c>
      <c r="O8444" s="2">
        <f>IF(Tabla1[[#This Row],[Mov]]="VNT",Tabla1[[#This Row],[Sale]]-Tabla1[[#This Row],[Cost]],-Tabla1[[#This Row],[Cost]]*Tabla1[[#This Row],[Cant]])</f>
        <v>8900</v>
      </c>
      <c r="P8444" s="8">
        <f>IF(Tabla1[[#This Row],[Mov]]="VNT",-Tabla1[[#This Row],[Cant]],Tabla1[[#This Row],[Cant]])</f>
        <v>-1</v>
      </c>
      <c r="Q8444" s="8">
        <f>DAY(Tabla1[[#This Row],[Date]])</f>
        <v>26</v>
      </c>
      <c r="R8444" s="8">
        <f>MONTH(Tabla1[[#This Row],[Date]])</f>
        <v>3</v>
      </c>
      <c r="S8444" s="8">
        <f>YEAR(Tabla1[[#This Row],[Date]])</f>
        <v>2023</v>
      </c>
    </row>
    <row r="8445" spans="1:19" x14ac:dyDescent="0.2">
      <c r="A8445">
        <v>8412</v>
      </c>
      <c r="B8445" s="1">
        <v>45011</v>
      </c>
      <c r="C8445" t="s">
        <v>260</v>
      </c>
      <c r="D8445" t="s">
        <v>332</v>
      </c>
      <c r="E8445">
        <v>1</v>
      </c>
      <c r="F8445" t="s">
        <v>2134</v>
      </c>
      <c r="G8445" t="s">
        <v>266</v>
      </c>
      <c r="H8445" t="s">
        <v>2698</v>
      </c>
      <c r="J8445" t="s">
        <v>2898</v>
      </c>
      <c r="M8445" s="2">
        <v>6500</v>
      </c>
      <c r="N8445" s="2">
        <v>15000</v>
      </c>
      <c r="O8445" s="2">
        <f>IF(Tabla1[[#This Row],[Mov]]="VNT",Tabla1[[#This Row],[Sale]]-Tabla1[[#This Row],[Cost]],-Tabla1[[#This Row],[Cost]]*Tabla1[[#This Row],[Cant]])</f>
        <v>8500</v>
      </c>
      <c r="P8445" s="8">
        <f>IF(Tabla1[[#This Row],[Mov]]="VNT",-Tabla1[[#This Row],[Cant]],Tabla1[[#This Row],[Cant]])</f>
        <v>-1</v>
      </c>
      <c r="Q8445" s="8">
        <f>DAY(Tabla1[[#This Row],[Date]])</f>
        <v>26</v>
      </c>
      <c r="R8445" s="8">
        <f>MONTH(Tabla1[[#This Row],[Date]])</f>
        <v>3</v>
      </c>
      <c r="S8445" s="8">
        <f>YEAR(Tabla1[[#This Row],[Date]])</f>
        <v>2023</v>
      </c>
    </row>
    <row r="8446" spans="1:19" x14ac:dyDescent="0.2">
      <c r="A8446">
        <v>8413</v>
      </c>
      <c r="B8446" s="1">
        <v>45011</v>
      </c>
      <c r="C8446" t="s">
        <v>260</v>
      </c>
      <c r="D8446" t="s">
        <v>332</v>
      </c>
      <c r="E8446">
        <v>1</v>
      </c>
      <c r="F8446" t="s">
        <v>586</v>
      </c>
      <c r="G8446" t="s">
        <v>263</v>
      </c>
      <c r="H8446" t="s">
        <v>767</v>
      </c>
      <c r="M8446" s="2">
        <v>7000</v>
      </c>
      <c r="N8446" s="2">
        <v>18000</v>
      </c>
      <c r="O8446" s="2">
        <f>IF(Tabla1[[#This Row],[Mov]]="VNT",Tabla1[[#This Row],[Sale]]-Tabla1[[#This Row],[Cost]],-Tabla1[[#This Row],[Cost]]*Tabla1[[#This Row],[Cant]])</f>
        <v>11000</v>
      </c>
      <c r="P8446" s="8">
        <f>IF(Tabla1[[#This Row],[Mov]]="VNT",-Tabla1[[#This Row],[Cant]],Tabla1[[#This Row],[Cant]])</f>
        <v>-1</v>
      </c>
      <c r="Q8446" s="8">
        <f>DAY(Tabla1[[#This Row],[Date]])</f>
        <v>26</v>
      </c>
      <c r="R8446" s="8">
        <f>MONTH(Tabla1[[#This Row],[Date]])</f>
        <v>3</v>
      </c>
      <c r="S8446" s="8">
        <f>YEAR(Tabla1[[#This Row],[Date]])</f>
        <v>2023</v>
      </c>
    </row>
    <row r="8447" spans="1:19" x14ac:dyDescent="0.2">
      <c r="A8447">
        <v>8414</v>
      </c>
      <c r="B8447" s="1">
        <v>45011</v>
      </c>
      <c r="C8447" t="s">
        <v>260</v>
      </c>
      <c r="D8447" t="s">
        <v>332</v>
      </c>
      <c r="E8447">
        <v>1</v>
      </c>
      <c r="F8447" t="s">
        <v>342</v>
      </c>
      <c r="G8447" t="s">
        <v>263</v>
      </c>
      <c r="H8447" t="s">
        <v>767</v>
      </c>
      <c r="M8447" s="2">
        <v>900</v>
      </c>
      <c r="N8447" s="2">
        <v>10000</v>
      </c>
      <c r="O8447" s="2">
        <f>IF(Tabla1[[#This Row],[Mov]]="VNT",Tabla1[[#This Row],[Sale]]-Tabla1[[#This Row],[Cost]],-Tabla1[[#This Row],[Cost]]*Tabla1[[#This Row],[Cant]])</f>
        <v>9100</v>
      </c>
      <c r="P8447" s="8">
        <f>IF(Tabla1[[#This Row],[Mov]]="VNT",-Tabla1[[#This Row],[Cant]],Tabla1[[#This Row],[Cant]])</f>
        <v>-1</v>
      </c>
      <c r="Q8447" s="8">
        <f>DAY(Tabla1[[#This Row],[Date]])</f>
        <v>26</v>
      </c>
      <c r="R8447" s="8">
        <f>MONTH(Tabla1[[#This Row],[Date]])</f>
        <v>3</v>
      </c>
      <c r="S8447" s="8">
        <f>YEAR(Tabla1[[#This Row],[Date]])</f>
        <v>2023</v>
      </c>
    </row>
    <row r="8448" spans="1:19" x14ac:dyDescent="0.2">
      <c r="A8448">
        <v>8415</v>
      </c>
      <c r="B8448" s="1">
        <v>45011</v>
      </c>
      <c r="C8448" t="s">
        <v>260</v>
      </c>
      <c r="D8448" t="s">
        <v>332</v>
      </c>
      <c r="E8448">
        <v>1</v>
      </c>
      <c r="F8448" t="s">
        <v>21</v>
      </c>
      <c r="G8448" t="s">
        <v>272</v>
      </c>
      <c r="H8448" t="s">
        <v>24</v>
      </c>
      <c r="J8448" t="s">
        <v>23</v>
      </c>
      <c r="M8448" s="2">
        <v>3500</v>
      </c>
      <c r="N8448" s="2">
        <v>12000</v>
      </c>
      <c r="O8448" s="2">
        <f>IF(Tabla1[[#This Row],[Mov]]="VNT",Tabla1[[#This Row],[Sale]]-Tabla1[[#This Row],[Cost]],-Tabla1[[#This Row],[Cost]]*Tabla1[[#This Row],[Cant]])</f>
        <v>8500</v>
      </c>
      <c r="P8448" s="8">
        <f>IF(Tabla1[[#This Row],[Mov]]="VNT",-Tabla1[[#This Row],[Cant]],Tabla1[[#This Row],[Cant]])</f>
        <v>-1</v>
      </c>
      <c r="Q8448" s="8">
        <f>DAY(Tabla1[[#This Row],[Date]])</f>
        <v>26</v>
      </c>
      <c r="R8448" s="8">
        <f>MONTH(Tabla1[[#This Row],[Date]])</f>
        <v>3</v>
      </c>
      <c r="S8448" s="8">
        <f>YEAR(Tabla1[[#This Row],[Date]])</f>
        <v>2023</v>
      </c>
    </row>
    <row r="8449" spans="1:19" x14ac:dyDescent="0.2">
      <c r="A8449">
        <v>8416</v>
      </c>
      <c r="B8449" s="1">
        <v>45011</v>
      </c>
      <c r="C8449" t="s">
        <v>260</v>
      </c>
      <c r="D8449" t="s">
        <v>332</v>
      </c>
      <c r="E8449">
        <v>1</v>
      </c>
      <c r="F8449" t="s">
        <v>929</v>
      </c>
      <c r="G8449" t="s">
        <v>266</v>
      </c>
      <c r="H8449" t="s">
        <v>2407</v>
      </c>
      <c r="J8449" t="s">
        <v>23</v>
      </c>
      <c r="M8449" s="2">
        <v>18000</v>
      </c>
      <c r="N8449" s="2">
        <v>30000</v>
      </c>
      <c r="O8449" s="2">
        <f>IF(Tabla1[[#This Row],[Mov]]="VNT",Tabla1[[#This Row],[Sale]]-Tabla1[[#This Row],[Cost]],-Tabla1[[#This Row],[Cost]]*Tabla1[[#This Row],[Cant]])</f>
        <v>12000</v>
      </c>
      <c r="P8449" s="8">
        <f>IF(Tabla1[[#This Row],[Mov]]="VNT",-Tabla1[[#This Row],[Cant]],Tabla1[[#This Row],[Cant]])</f>
        <v>-1</v>
      </c>
      <c r="Q8449" s="8">
        <f>DAY(Tabla1[[#This Row],[Date]])</f>
        <v>26</v>
      </c>
      <c r="R8449" s="8">
        <f>MONTH(Tabla1[[#This Row],[Date]])</f>
        <v>3</v>
      </c>
      <c r="S8449" s="8">
        <f>YEAR(Tabla1[[#This Row],[Date]])</f>
        <v>2023</v>
      </c>
    </row>
    <row r="8450" spans="1:19" x14ac:dyDescent="0.2">
      <c r="A8450">
        <v>8417</v>
      </c>
      <c r="B8450" s="1">
        <v>45012</v>
      </c>
      <c r="C8450" t="s">
        <v>260</v>
      </c>
      <c r="D8450" t="s">
        <v>332</v>
      </c>
      <c r="E8450">
        <v>1</v>
      </c>
      <c r="F8450" t="s">
        <v>26</v>
      </c>
      <c r="G8450" t="s">
        <v>264</v>
      </c>
      <c r="H8450" t="s">
        <v>16</v>
      </c>
      <c r="M8450" s="2">
        <v>8000</v>
      </c>
      <c r="N8450" s="2">
        <v>20000</v>
      </c>
      <c r="O8450" s="2">
        <f>IF(Tabla1[[#This Row],[Mov]]="VNT",Tabla1[[#This Row],[Sale]]-Tabla1[[#This Row],[Cost]],-Tabla1[[#This Row],[Cost]]*Tabla1[[#This Row],[Cant]])</f>
        <v>12000</v>
      </c>
      <c r="P8450" s="8">
        <f>IF(Tabla1[[#This Row],[Mov]]="VNT",-Tabla1[[#This Row],[Cant]],Tabla1[[#This Row],[Cant]])</f>
        <v>-1</v>
      </c>
      <c r="Q8450" s="8">
        <f>DAY(Tabla1[[#This Row],[Date]])</f>
        <v>27</v>
      </c>
      <c r="R8450" s="8">
        <f>MONTH(Tabla1[[#This Row],[Date]])</f>
        <v>3</v>
      </c>
      <c r="S8450" s="8">
        <f>YEAR(Tabla1[[#This Row],[Date]])</f>
        <v>2023</v>
      </c>
    </row>
    <row r="8451" spans="1:19" x14ac:dyDescent="0.2">
      <c r="A8451">
        <v>8418</v>
      </c>
      <c r="B8451" s="1">
        <v>45012</v>
      </c>
      <c r="C8451" t="s">
        <v>260</v>
      </c>
      <c r="D8451" t="s">
        <v>332</v>
      </c>
      <c r="E8451">
        <v>1</v>
      </c>
      <c r="F8451" t="s">
        <v>116</v>
      </c>
      <c r="G8451" t="s">
        <v>600</v>
      </c>
      <c r="H8451" t="s">
        <v>1401</v>
      </c>
      <c r="M8451" s="2">
        <v>5139</v>
      </c>
      <c r="N8451" s="2">
        <v>5500</v>
      </c>
      <c r="O8451" s="2">
        <f>IF(Tabla1[[#This Row],[Mov]]="VNT",Tabla1[[#This Row],[Sale]]-Tabla1[[#This Row],[Cost]],-Tabla1[[#This Row],[Cost]]*Tabla1[[#This Row],[Cant]])</f>
        <v>361</v>
      </c>
      <c r="P8451" s="8">
        <f>IF(Tabla1[[#This Row],[Mov]]="VNT",-Tabla1[[#This Row],[Cant]],Tabla1[[#This Row],[Cant]])</f>
        <v>-1</v>
      </c>
      <c r="Q8451" s="8">
        <f>DAY(Tabla1[[#This Row],[Date]])</f>
        <v>27</v>
      </c>
      <c r="R8451" s="8">
        <f>MONTH(Tabla1[[#This Row],[Date]])</f>
        <v>3</v>
      </c>
      <c r="S8451" s="8">
        <f>YEAR(Tabla1[[#This Row],[Date]])</f>
        <v>2023</v>
      </c>
    </row>
    <row r="8452" spans="1:19" x14ac:dyDescent="0.2">
      <c r="A8452">
        <v>8419</v>
      </c>
      <c r="B8452" s="1">
        <v>45012</v>
      </c>
      <c r="C8452" t="s">
        <v>261</v>
      </c>
      <c r="D8452" t="s">
        <v>2314</v>
      </c>
      <c r="E8452">
        <v>1</v>
      </c>
      <c r="F8452" t="s">
        <v>26</v>
      </c>
      <c r="G8452" t="s">
        <v>1412</v>
      </c>
      <c r="H8452" t="s">
        <v>2903</v>
      </c>
      <c r="M8452" s="2">
        <v>28000</v>
      </c>
      <c r="N8452" s="2">
        <v>55000</v>
      </c>
      <c r="O8452" s="2">
        <f>IF(Tabla1[[#This Row],[Mov]]="VNT",Tabla1[[#This Row],[Sale]]-Tabla1[[#This Row],[Cost]],-Tabla1[[#This Row],[Cost]]*Tabla1[[#This Row],[Cant]])</f>
        <v>-28000</v>
      </c>
      <c r="P8452" s="8">
        <f>IF(Tabla1[[#This Row],[Mov]]="VNT",-Tabla1[[#This Row],[Cant]],Tabla1[[#This Row],[Cant]])</f>
        <v>1</v>
      </c>
      <c r="Q8452" s="8">
        <f>DAY(Tabla1[[#This Row],[Date]])</f>
        <v>27</v>
      </c>
      <c r="R8452" s="8">
        <f>MONTH(Tabla1[[#This Row],[Date]])</f>
        <v>3</v>
      </c>
      <c r="S8452" s="8">
        <f>YEAR(Tabla1[[#This Row],[Date]])</f>
        <v>2023</v>
      </c>
    </row>
    <row r="8453" spans="1:19" x14ac:dyDescent="0.2">
      <c r="A8453">
        <v>8420</v>
      </c>
      <c r="B8453" s="1">
        <v>45012</v>
      </c>
      <c r="C8453" t="s">
        <v>261</v>
      </c>
      <c r="D8453" t="s">
        <v>2314</v>
      </c>
      <c r="E8453">
        <v>1</v>
      </c>
      <c r="F8453" t="s">
        <v>26</v>
      </c>
      <c r="G8453" t="s">
        <v>1661</v>
      </c>
      <c r="H8453" t="s">
        <v>2904</v>
      </c>
      <c r="M8453" s="2">
        <v>28000</v>
      </c>
      <c r="N8453" s="2">
        <v>55000</v>
      </c>
      <c r="O8453" s="2">
        <f>IF(Tabla1[[#This Row],[Mov]]="VNT",Tabla1[[#This Row],[Sale]]-Tabla1[[#This Row],[Cost]],-Tabla1[[#This Row],[Cost]]*Tabla1[[#This Row],[Cant]])</f>
        <v>-28000</v>
      </c>
      <c r="P8453" s="8">
        <f>IF(Tabla1[[#This Row],[Mov]]="VNT",-Tabla1[[#This Row],[Cant]],Tabla1[[#This Row],[Cant]])</f>
        <v>1</v>
      </c>
      <c r="Q8453" s="8">
        <f>DAY(Tabla1[[#This Row],[Date]])</f>
        <v>27</v>
      </c>
      <c r="R8453" s="8">
        <f>MONTH(Tabla1[[#This Row],[Date]])</f>
        <v>3</v>
      </c>
      <c r="S8453" s="8">
        <f>YEAR(Tabla1[[#This Row],[Date]])</f>
        <v>2023</v>
      </c>
    </row>
    <row r="8454" spans="1:19" x14ac:dyDescent="0.2">
      <c r="A8454">
        <v>8421</v>
      </c>
      <c r="B8454" s="1">
        <v>45012</v>
      </c>
      <c r="C8454" t="s">
        <v>261</v>
      </c>
      <c r="D8454" t="s">
        <v>2314</v>
      </c>
      <c r="E8454">
        <v>2</v>
      </c>
      <c r="F8454" t="s">
        <v>48</v>
      </c>
      <c r="G8454" t="s">
        <v>2905</v>
      </c>
      <c r="H8454" t="s">
        <v>2906</v>
      </c>
      <c r="M8454" s="2">
        <v>14000</v>
      </c>
      <c r="N8454" s="2">
        <v>30000</v>
      </c>
      <c r="O8454" s="2">
        <f>IF(Tabla1[[#This Row],[Mov]]="VNT",Tabla1[[#This Row],[Sale]]-Tabla1[[#This Row],[Cost]],-Tabla1[[#This Row],[Cost]]*Tabla1[[#This Row],[Cant]])</f>
        <v>-28000</v>
      </c>
      <c r="P8454" s="8">
        <f>IF(Tabla1[[#This Row],[Mov]]="VNT",-Tabla1[[#This Row],[Cant]],Tabla1[[#This Row],[Cant]])</f>
        <v>2</v>
      </c>
      <c r="Q8454" s="8">
        <f>DAY(Tabla1[[#This Row],[Date]])</f>
        <v>27</v>
      </c>
      <c r="R8454" s="8">
        <f>MONTH(Tabla1[[#This Row],[Date]])</f>
        <v>3</v>
      </c>
      <c r="S8454" s="8">
        <f>YEAR(Tabla1[[#This Row],[Date]])</f>
        <v>2023</v>
      </c>
    </row>
    <row r="8455" spans="1:19" x14ac:dyDescent="0.2">
      <c r="A8455">
        <v>8422</v>
      </c>
      <c r="B8455" s="1">
        <v>45012</v>
      </c>
      <c r="C8455" t="s">
        <v>261</v>
      </c>
      <c r="D8455" t="s">
        <v>2314</v>
      </c>
      <c r="E8455">
        <v>1</v>
      </c>
      <c r="F8455" t="s">
        <v>48</v>
      </c>
      <c r="G8455" t="s">
        <v>2905</v>
      </c>
      <c r="H8455" t="s">
        <v>2907</v>
      </c>
      <c r="M8455" s="2">
        <v>16000</v>
      </c>
      <c r="N8455" s="2">
        <v>35000</v>
      </c>
      <c r="O8455" s="2">
        <f>IF(Tabla1[[#This Row],[Mov]]="VNT",Tabla1[[#This Row],[Sale]]-Tabla1[[#This Row],[Cost]],-Tabla1[[#This Row],[Cost]]*Tabla1[[#This Row],[Cant]])</f>
        <v>-16000</v>
      </c>
      <c r="P8455" s="8">
        <f>IF(Tabla1[[#This Row],[Mov]]="VNT",-Tabla1[[#This Row],[Cant]],Tabla1[[#This Row],[Cant]])</f>
        <v>1</v>
      </c>
      <c r="Q8455" s="8">
        <f>DAY(Tabla1[[#This Row],[Date]])</f>
        <v>27</v>
      </c>
      <c r="R8455" s="8">
        <f>MONTH(Tabla1[[#This Row],[Date]])</f>
        <v>3</v>
      </c>
      <c r="S8455" s="8">
        <f>YEAR(Tabla1[[#This Row],[Date]])</f>
        <v>2023</v>
      </c>
    </row>
    <row r="8456" spans="1:19" x14ac:dyDescent="0.2">
      <c r="A8456">
        <v>8423</v>
      </c>
      <c r="B8456" s="1">
        <v>45012</v>
      </c>
      <c r="C8456" t="s">
        <v>261</v>
      </c>
      <c r="D8456" t="s">
        <v>2314</v>
      </c>
      <c r="E8456">
        <v>1</v>
      </c>
      <c r="F8456" t="s">
        <v>42</v>
      </c>
      <c r="G8456" t="s">
        <v>266</v>
      </c>
      <c r="H8456" t="s">
        <v>1027</v>
      </c>
      <c r="M8456" s="2">
        <v>16000</v>
      </c>
      <c r="N8456" s="2">
        <v>35000</v>
      </c>
      <c r="O8456" s="2">
        <f>IF(Tabla1[[#This Row],[Mov]]="VNT",Tabla1[[#This Row],[Sale]]-Tabla1[[#This Row],[Cost]],-Tabla1[[#This Row],[Cost]]*Tabla1[[#This Row],[Cant]])</f>
        <v>-16000</v>
      </c>
      <c r="P8456" s="8">
        <f>IF(Tabla1[[#This Row],[Mov]]="VNT",-Tabla1[[#This Row],[Cant]],Tabla1[[#This Row],[Cant]])</f>
        <v>1</v>
      </c>
      <c r="Q8456" s="8">
        <f>DAY(Tabla1[[#This Row],[Date]])</f>
        <v>27</v>
      </c>
      <c r="R8456" s="8">
        <f>MONTH(Tabla1[[#This Row],[Date]])</f>
        <v>3</v>
      </c>
      <c r="S8456" s="8">
        <f>YEAR(Tabla1[[#This Row],[Date]])</f>
        <v>2023</v>
      </c>
    </row>
    <row r="8457" spans="1:19" x14ac:dyDescent="0.2">
      <c r="A8457">
        <v>8424</v>
      </c>
      <c r="B8457" s="1">
        <v>45012</v>
      </c>
      <c r="C8457" t="s">
        <v>261</v>
      </c>
      <c r="D8457" t="s">
        <v>2314</v>
      </c>
      <c r="E8457">
        <v>1</v>
      </c>
      <c r="F8457" t="s">
        <v>48</v>
      </c>
      <c r="G8457" t="s">
        <v>1259</v>
      </c>
      <c r="H8457" t="s">
        <v>2916</v>
      </c>
      <c r="M8457" s="2">
        <v>19000</v>
      </c>
      <c r="N8457" s="2">
        <v>39000</v>
      </c>
      <c r="O8457" s="2">
        <f>IF(Tabla1[[#This Row],[Mov]]="VNT",Tabla1[[#This Row],[Sale]]-Tabla1[[#This Row],[Cost]],-Tabla1[[#This Row],[Cost]]*Tabla1[[#This Row],[Cant]])</f>
        <v>-19000</v>
      </c>
      <c r="P8457" s="8">
        <f>IF(Tabla1[[#This Row],[Mov]]="VNT",-Tabla1[[#This Row],[Cant]],Tabla1[[#This Row],[Cant]])</f>
        <v>1</v>
      </c>
      <c r="Q8457" s="8">
        <f>DAY(Tabla1[[#This Row],[Date]])</f>
        <v>27</v>
      </c>
      <c r="R8457" s="8">
        <f>MONTH(Tabla1[[#This Row],[Date]])</f>
        <v>3</v>
      </c>
      <c r="S8457" s="8">
        <f>YEAR(Tabla1[[#This Row],[Date]])</f>
        <v>2023</v>
      </c>
    </row>
    <row r="8458" spans="1:19" x14ac:dyDescent="0.2">
      <c r="A8458">
        <v>8425</v>
      </c>
      <c r="B8458" s="1">
        <v>45012</v>
      </c>
      <c r="C8458" t="s">
        <v>261</v>
      </c>
      <c r="D8458" t="s">
        <v>2314</v>
      </c>
      <c r="E8458">
        <v>1</v>
      </c>
      <c r="F8458" t="s">
        <v>48</v>
      </c>
      <c r="G8458" t="s">
        <v>266</v>
      </c>
      <c r="H8458" t="s">
        <v>2915</v>
      </c>
      <c r="M8458" s="2">
        <v>15000</v>
      </c>
      <c r="N8458" s="2">
        <v>35000</v>
      </c>
      <c r="O8458" s="2">
        <f>IF(Tabla1[[#This Row],[Mov]]="VNT",Tabla1[[#This Row],[Sale]]-Tabla1[[#This Row],[Cost]],-Tabla1[[#This Row],[Cost]]*Tabla1[[#This Row],[Cant]])</f>
        <v>-15000</v>
      </c>
      <c r="P8458" s="8">
        <f>IF(Tabla1[[#This Row],[Mov]]="VNT",-Tabla1[[#This Row],[Cant]],Tabla1[[#This Row],[Cant]])</f>
        <v>1</v>
      </c>
      <c r="Q8458" s="8">
        <f>DAY(Tabla1[[#This Row],[Date]])</f>
        <v>27</v>
      </c>
      <c r="R8458" s="8">
        <f>MONTH(Tabla1[[#This Row],[Date]])</f>
        <v>3</v>
      </c>
      <c r="S8458" s="8">
        <f>YEAR(Tabla1[[#This Row],[Date]])</f>
        <v>2023</v>
      </c>
    </row>
    <row r="8459" spans="1:19" x14ac:dyDescent="0.2">
      <c r="A8459">
        <v>8426</v>
      </c>
      <c r="B8459" s="1">
        <v>45012</v>
      </c>
      <c r="C8459" t="s">
        <v>261</v>
      </c>
      <c r="D8459" t="s">
        <v>2314</v>
      </c>
      <c r="E8459">
        <v>3</v>
      </c>
      <c r="F8459" t="s">
        <v>26</v>
      </c>
      <c r="G8459" t="s">
        <v>266</v>
      </c>
      <c r="H8459" t="s">
        <v>2819</v>
      </c>
      <c r="M8459" s="2">
        <v>3500</v>
      </c>
      <c r="N8459" s="2">
        <v>7000</v>
      </c>
      <c r="O8459" s="2">
        <f>IF(Tabla1[[#This Row],[Mov]]="VNT",Tabla1[[#This Row],[Sale]]-Tabla1[[#This Row],[Cost]],-Tabla1[[#This Row],[Cost]]*Tabla1[[#This Row],[Cant]])</f>
        <v>-10500</v>
      </c>
      <c r="P8459" s="8">
        <f>IF(Tabla1[[#This Row],[Mov]]="VNT",-Tabla1[[#This Row],[Cant]],Tabla1[[#This Row],[Cant]])</f>
        <v>3</v>
      </c>
      <c r="Q8459" s="8">
        <f>DAY(Tabla1[[#This Row],[Date]])</f>
        <v>27</v>
      </c>
      <c r="R8459" s="8">
        <f>MONTH(Tabla1[[#This Row],[Date]])</f>
        <v>3</v>
      </c>
      <c r="S8459" s="8">
        <f>YEAR(Tabla1[[#This Row],[Date]])</f>
        <v>2023</v>
      </c>
    </row>
    <row r="8460" spans="1:19" x14ac:dyDescent="0.2">
      <c r="A8460">
        <v>8427</v>
      </c>
      <c r="B8460" s="1">
        <v>45012</v>
      </c>
      <c r="C8460" t="s">
        <v>261</v>
      </c>
      <c r="D8460" t="s">
        <v>2314</v>
      </c>
      <c r="E8460">
        <v>3</v>
      </c>
      <c r="F8460" t="s">
        <v>15</v>
      </c>
      <c r="G8460" t="s">
        <v>794</v>
      </c>
      <c r="H8460" t="s">
        <v>215</v>
      </c>
      <c r="M8460" s="2">
        <v>4000</v>
      </c>
      <c r="N8460" s="2">
        <v>12000</v>
      </c>
      <c r="O8460" s="2">
        <f>IF(Tabla1[[#This Row],[Mov]]="VNT",Tabla1[[#This Row],[Sale]]-Tabla1[[#This Row],[Cost]],-Tabla1[[#This Row],[Cost]]*Tabla1[[#This Row],[Cant]])</f>
        <v>-12000</v>
      </c>
      <c r="P8460" s="8">
        <f>IF(Tabla1[[#This Row],[Mov]]="VNT",-Tabla1[[#This Row],[Cant]],Tabla1[[#This Row],[Cant]])</f>
        <v>3</v>
      </c>
      <c r="Q8460" s="8">
        <f>DAY(Tabla1[[#This Row],[Date]])</f>
        <v>27</v>
      </c>
      <c r="R8460" s="8">
        <f>MONTH(Tabla1[[#This Row],[Date]])</f>
        <v>3</v>
      </c>
      <c r="S8460" s="8">
        <f>YEAR(Tabla1[[#This Row],[Date]])</f>
        <v>2023</v>
      </c>
    </row>
    <row r="8461" spans="1:19" x14ac:dyDescent="0.2">
      <c r="A8461">
        <v>8428</v>
      </c>
      <c r="B8461" s="1">
        <v>45012</v>
      </c>
      <c r="C8461" t="s">
        <v>261</v>
      </c>
      <c r="D8461" t="s">
        <v>623</v>
      </c>
      <c r="E8461">
        <v>1</v>
      </c>
      <c r="F8461" t="s">
        <v>44</v>
      </c>
      <c r="G8461" t="s">
        <v>2909</v>
      </c>
      <c r="H8461" t="s">
        <v>2908</v>
      </c>
      <c r="M8461" s="2">
        <v>25000</v>
      </c>
      <c r="N8461" s="2">
        <v>55000</v>
      </c>
      <c r="O8461" s="2">
        <f>IF(Tabla1[[#This Row],[Mov]]="VNT",Tabla1[[#This Row],[Sale]]-Tabla1[[#This Row],[Cost]],-Tabla1[[#This Row],[Cost]]*Tabla1[[#This Row],[Cant]])</f>
        <v>-25000</v>
      </c>
      <c r="P8461" s="8">
        <f>IF(Tabla1[[#This Row],[Mov]]="VNT",-Tabla1[[#This Row],[Cant]],Tabla1[[#This Row],[Cant]])</f>
        <v>1</v>
      </c>
      <c r="Q8461" s="8">
        <f>DAY(Tabla1[[#This Row],[Date]])</f>
        <v>27</v>
      </c>
      <c r="R8461" s="8">
        <f>MONTH(Tabla1[[#This Row],[Date]])</f>
        <v>3</v>
      </c>
      <c r="S8461" s="8">
        <f>YEAR(Tabla1[[#This Row],[Date]])</f>
        <v>2023</v>
      </c>
    </row>
    <row r="8462" spans="1:19" x14ac:dyDescent="0.2">
      <c r="A8462">
        <v>8429</v>
      </c>
      <c r="B8462" s="1">
        <v>45012</v>
      </c>
      <c r="C8462" t="s">
        <v>261</v>
      </c>
      <c r="D8462" t="s">
        <v>623</v>
      </c>
      <c r="E8462">
        <v>3</v>
      </c>
      <c r="F8462" t="s">
        <v>201</v>
      </c>
      <c r="G8462" t="s">
        <v>2537</v>
      </c>
      <c r="H8462" t="s">
        <v>202</v>
      </c>
      <c r="M8462" s="2">
        <v>38000</v>
      </c>
      <c r="N8462" s="2">
        <v>65000</v>
      </c>
      <c r="O8462" s="2">
        <f>IF(Tabla1[[#This Row],[Mov]]="VNT",Tabla1[[#This Row],[Sale]]-Tabla1[[#This Row],[Cost]],-Tabla1[[#This Row],[Cost]]*Tabla1[[#This Row],[Cant]])</f>
        <v>-114000</v>
      </c>
      <c r="P8462" s="8">
        <f>IF(Tabla1[[#This Row],[Mov]]="VNT",-Tabla1[[#This Row],[Cant]],Tabla1[[#This Row],[Cant]])</f>
        <v>3</v>
      </c>
      <c r="Q8462" s="8">
        <f>DAY(Tabla1[[#This Row],[Date]])</f>
        <v>27</v>
      </c>
      <c r="R8462" s="8">
        <f>MONTH(Tabla1[[#This Row],[Date]])</f>
        <v>3</v>
      </c>
      <c r="S8462" s="8">
        <f>YEAR(Tabla1[[#This Row],[Date]])</f>
        <v>2023</v>
      </c>
    </row>
    <row r="8463" spans="1:19" x14ac:dyDescent="0.2">
      <c r="A8463">
        <v>8430</v>
      </c>
      <c r="B8463" s="1">
        <v>45012</v>
      </c>
      <c r="C8463" t="s">
        <v>261</v>
      </c>
      <c r="D8463" t="s">
        <v>623</v>
      </c>
      <c r="E8463">
        <v>1</v>
      </c>
      <c r="F8463" t="s">
        <v>214</v>
      </c>
      <c r="G8463" t="s">
        <v>794</v>
      </c>
      <c r="H8463" t="s">
        <v>2910</v>
      </c>
      <c r="M8463" s="2">
        <v>60000</v>
      </c>
      <c r="N8463" s="2">
        <v>90000</v>
      </c>
      <c r="O8463" s="2">
        <f>IF(Tabla1[[#This Row],[Mov]]="VNT",Tabla1[[#This Row],[Sale]]-Tabla1[[#This Row],[Cost]],-Tabla1[[#This Row],[Cost]]*Tabla1[[#This Row],[Cant]])</f>
        <v>-60000</v>
      </c>
      <c r="P8463" s="8">
        <f>IF(Tabla1[[#This Row],[Mov]]="VNT",-Tabla1[[#This Row],[Cant]],Tabla1[[#This Row],[Cant]])</f>
        <v>1</v>
      </c>
      <c r="Q8463" s="8">
        <f>DAY(Tabla1[[#This Row],[Date]])</f>
        <v>27</v>
      </c>
      <c r="R8463" s="8">
        <f>MONTH(Tabla1[[#This Row],[Date]])</f>
        <v>3</v>
      </c>
      <c r="S8463" s="8">
        <f>YEAR(Tabla1[[#This Row],[Date]])</f>
        <v>2023</v>
      </c>
    </row>
    <row r="8464" spans="1:19" x14ac:dyDescent="0.2">
      <c r="A8464">
        <v>8431</v>
      </c>
      <c r="B8464" s="1">
        <v>45012</v>
      </c>
      <c r="C8464" t="s">
        <v>261</v>
      </c>
      <c r="D8464" t="s">
        <v>623</v>
      </c>
      <c r="E8464">
        <v>2</v>
      </c>
      <c r="F8464" t="s">
        <v>532</v>
      </c>
      <c r="G8464" t="s">
        <v>273</v>
      </c>
      <c r="H8464" t="s">
        <v>552</v>
      </c>
      <c r="J8464" t="s">
        <v>1079</v>
      </c>
      <c r="M8464" s="2">
        <v>18000</v>
      </c>
      <c r="N8464" s="2">
        <v>35000</v>
      </c>
      <c r="O8464" s="2">
        <f>IF(Tabla1[[#This Row],[Mov]]="VNT",Tabla1[[#This Row],[Sale]]-Tabla1[[#This Row],[Cost]],-Tabla1[[#This Row],[Cost]]*Tabla1[[#This Row],[Cant]])</f>
        <v>-36000</v>
      </c>
      <c r="P8464" s="8">
        <f>IF(Tabla1[[#This Row],[Mov]]="VNT",-Tabla1[[#This Row],[Cant]],Tabla1[[#This Row],[Cant]])</f>
        <v>2</v>
      </c>
      <c r="Q8464" s="8">
        <f>DAY(Tabla1[[#This Row],[Date]])</f>
        <v>27</v>
      </c>
      <c r="R8464" s="8">
        <f>MONTH(Tabla1[[#This Row],[Date]])</f>
        <v>3</v>
      </c>
      <c r="S8464" s="8">
        <f>YEAR(Tabla1[[#This Row],[Date]])</f>
        <v>2023</v>
      </c>
    </row>
    <row r="8465" spans="1:19" x14ac:dyDescent="0.2">
      <c r="A8465">
        <v>8432</v>
      </c>
      <c r="B8465" s="1">
        <v>45012</v>
      </c>
      <c r="C8465" t="s">
        <v>261</v>
      </c>
      <c r="D8465" t="s">
        <v>623</v>
      </c>
      <c r="E8465">
        <v>3</v>
      </c>
      <c r="F8465" t="s">
        <v>532</v>
      </c>
      <c r="G8465" t="s">
        <v>273</v>
      </c>
      <c r="H8465" t="s">
        <v>552</v>
      </c>
      <c r="J8465" t="s">
        <v>23</v>
      </c>
      <c r="M8465" s="2">
        <v>18000</v>
      </c>
      <c r="N8465" s="2">
        <v>35000</v>
      </c>
      <c r="O8465" s="2">
        <f>IF(Tabla1[[#This Row],[Mov]]="VNT",Tabla1[[#This Row],[Sale]]-Tabla1[[#This Row],[Cost]],-Tabla1[[#This Row],[Cost]]*Tabla1[[#This Row],[Cant]])</f>
        <v>-54000</v>
      </c>
      <c r="P8465" s="8">
        <f>IF(Tabla1[[#This Row],[Mov]]="VNT",-Tabla1[[#This Row],[Cant]],Tabla1[[#This Row],[Cant]])</f>
        <v>3</v>
      </c>
      <c r="Q8465" s="8">
        <f>DAY(Tabla1[[#This Row],[Date]])</f>
        <v>27</v>
      </c>
      <c r="R8465" s="8">
        <f>MONTH(Tabla1[[#This Row],[Date]])</f>
        <v>3</v>
      </c>
      <c r="S8465" s="8">
        <f>YEAR(Tabla1[[#This Row],[Date]])</f>
        <v>2023</v>
      </c>
    </row>
    <row r="8466" spans="1:19" x14ac:dyDescent="0.2">
      <c r="A8466">
        <v>8433</v>
      </c>
      <c r="B8466" s="1">
        <v>45012</v>
      </c>
      <c r="C8466" t="s">
        <v>261</v>
      </c>
      <c r="D8466" t="s">
        <v>892</v>
      </c>
      <c r="E8466">
        <v>1</v>
      </c>
      <c r="F8466" t="s">
        <v>386</v>
      </c>
      <c r="G8466" t="s">
        <v>263</v>
      </c>
      <c r="H8466" t="s">
        <v>767</v>
      </c>
      <c r="M8466" s="2">
        <v>65000</v>
      </c>
      <c r="N8466" s="2">
        <v>120000</v>
      </c>
      <c r="O8466" s="2">
        <f>IF(Tabla1[[#This Row],[Mov]]="VNT",Tabla1[[#This Row],[Sale]]-Tabla1[[#This Row],[Cost]],-Tabla1[[#This Row],[Cost]]*Tabla1[[#This Row],[Cant]])</f>
        <v>-65000</v>
      </c>
      <c r="P8466" s="8">
        <f>IF(Tabla1[[#This Row],[Mov]]="VNT",-Tabla1[[#This Row],[Cant]],Tabla1[[#This Row],[Cant]])</f>
        <v>1</v>
      </c>
      <c r="Q8466" s="8">
        <f>DAY(Tabla1[[#This Row],[Date]])</f>
        <v>27</v>
      </c>
      <c r="R8466" s="8">
        <f>MONTH(Tabla1[[#This Row],[Date]])</f>
        <v>3</v>
      </c>
      <c r="S8466" s="8">
        <f>YEAR(Tabla1[[#This Row],[Date]])</f>
        <v>2023</v>
      </c>
    </row>
    <row r="8467" spans="1:19" x14ac:dyDescent="0.2">
      <c r="A8467">
        <v>8434</v>
      </c>
      <c r="B8467" s="1">
        <v>45012</v>
      </c>
      <c r="C8467" t="s">
        <v>261</v>
      </c>
      <c r="D8467" t="s">
        <v>892</v>
      </c>
      <c r="E8467">
        <v>2</v>
      </c>
      <c r="F8467" t="s">
        <v>1545</v>
      </c>
      <c r="G8467" t="s">
        <v>272</v>
      </c>
      <c r="H8467" t="s">
        <v>934</v>
      </c>
      <c r="M8467" s="2">
        <v>17000</v>
      </c>
      <c r="N8467" s="2">
        <v>35000</v>
      </c>
      <c r="O8467" s="2">
        <f>IF(Tabla1[[#This Row],[Mov]]="VNT",Tabla1[[#This Row],[Sale]]-Tabla1[[#This Row],[Cost]],-Tabla1[[#This Row],[Cost]]*Tabla1[[#This Row],[Cant]])</f>
        <v>-34000</v>
      </c>
      <c r="P8467" s="8">
        <f>IF(Tabla1[[#This Row],[Mov]]="VNT",-Tabla1[[#This Row],[Cant]],Tabla1[[#This Row],[Cant]])</f>
        <v>2</v>
      </c>
      <c r="Q8467" s="8">
        <f>DAY(Tabla1[[#This Row],[Date]])</f>
        <v>27</v>
      </c>
      <c r="R8467" s="8">
        <f>MONTH(Tabla1[[#This Row],[Date]])</f>
        <v>3</v>
      </c>
      <c r="S8467" s="8">
        <f>YEAR(Tabla1[[#This Row],[Date]])</f>
        <v>2023</v>
      </c>
    </row>
    <row r="8468" spans="1:19" x14ac:dyDescent="0.2">
      <c r="A8468">
        <v>8435</v>
      </c>
      <c r="B8468" s="1">
        <v>45012</v>
      </c>
      <c r="C8468" t="s">
        <v>261</v>
      </c>
      <c r="D8468" t="s">
        <v>892</v>
      </c>
      <c r="E8468">
        <v>1</v>
      </c>
      <c r="F8468" t="s">
        <v>386</v>
      </c>
      <c r="G8468" t="s">
        <v>284</v>
      </c>
      <c r="H8468" t="s">
        <v>250</v>
      </c>
      <c r="M8468" s="2">
        <v>65000</v>
      </c>
      <c r="N8468" s="2">
        <v>120000</v>
      </c>
      <c r="O8468" s="2">
        <f>IF(Tabla1[[#This Row],[Mov]]="VNT",Tabla1[[#This Row],[Sale]]-Tabla1[[#This Row],[Cost]],-Tabla1[[#This Row],[Cost]]*Tabla1[[#This Row],[Cant]])</f>
        <v>-65000</v>
      </c>
      <c r="P8468" s="8">
        <f>IF(Tabla1[[#This Row],[Mov]]="VNT",-Tabla1[[#This Row],[Cant]],Tabla1[[#This Row],[Cant]])</f>
        <v>1</v>
      </c>
      <c r="Q8468" s="8">
        <f>DAY(Tabla1[[#This Row],[Date]])</f>
        <v>27</v>
      </c>
      <c r="R8468" s="8">
        <f>MONTH(Tabla1[[#This Row],[Date]])</f>
        <v>3</v>
      </c>
      <c r="S8468" s="8">
        <f>YEAR(Tabla1[[#This Row],[Date]])</f>
        <v>2023</v>
      </c>
    </row>
    <row r="8469" spans="1:19" x14ac:dyDescent="0.2">
      <c r="A8469">
        <v>8436</v>
      </c>
      <c r="B8469" s="1">
        <v>45012</v>
      </c>
      <c r="C8469" t="s">
        <v>261</v>
      </c>
      <c r="D8469" t="s">
        <v>1767</v>
      </c>
      <c r="E8469">
        <v>1</v>
      </c>
      <c r="F8469" t="s">
        <v>2736</v>
      </c>
      <c r="G8469" t="s">
        <v>266</v>
      </c>
      <c r="H8469" t="s">
        <v>2652</v>
      </c>
      <c r="M8469" s="2">
        <v>57000</v>
      </c>
      <c r="N8469" s="2">
        <v>99000</v>
      </c>
      <c r="O8469" s="2">
        <f>IF(Tabla1[[#This Row],[Mov]]="VNT",Tabla1[[#This Row],[Sale]]-Tabla1[[#This Row],[Cost]],-Tabla1[[#This Row],[Cost]]*Tabla1[[#This Row],[Cant]])</f>
        <v>-57000</v>
      </c>
      <c r="P8469" s="8">
        <f>IF(Tabla1[[#This Row],[Mov]]="VNT",-Tabla1[[#This Row],[Cant]],Tabla1[[#This Row],[Cant]])</f>
        <v>1</v>
      </c>
      <c r="Q8469" s="8">
        <f>DAY(Tabla1[[#This Row],[Date]])</f>
        <v>27</v>
      </c>
      <c r="R8469" s="8">
        <f>MONTH(Tabla1[[#This Row],[Date]])</f>
        <v>3</v>
      </c>
      <c r="S8469" s="8">
        <f>YEAR(Tabla1[[#This Row],[Date]])</f>
        <v>2023</v>
      </c>
    </row>
    <row r="8470" spans="1:19" x14ac:dyDescent="0.2">
      <c r="A8470">
        <v>8437</v>
      </c>
      <c r="B8470" s="1">
        <v>45012</v>
      </c>
      <c r="C8470" t="s">
        <v>261</v>
      </c>
      <c r="D8470" t="s">
        <v>1767</v>
      </c>
      <c r="E8470">
        <v>1</v>
      </c>
      <c r="F8470" t="s">
        <v>2736</v>
      </c>
      <c r="G8470" t="s">
        <v>266</v>
      </c>
      <c r="H8470" t="s">
        <v>2737</v>
      </c>
      <c r="M8470" s="2">
        <v>68000</v>
      </c>
      <c r="N8470" s="2">
        <v>99000</v>
      </c>
      <c r="O8470" s="2">
        <f>IF(Tabla1[[#This Row],[Mov]]="VNT",Tabla1[[#This Row],[Sale]]-Tabla1[[#This Row],[Cost]],-Tabla1[[#This Row],[Cost]]*Tabla1[[#This Row],[Cant]])</f>
        <v>-68000</v>
      </c>
      <c r="P8470" s="8">
        <f>IF(Tabla1[[#This Row],[Mov]]="VNT",-Tabla1[[#This Row],[Cant]],Tabla1[[#This Row],[Cant]])</f>
        <v>1</v>
      </c>
      <c r="Q8470" s="8">
        <f>DAY(Tabla1[[#This Row],[Date]])</f>
        <v>27</v>
      </c>
      <c r="R8470" s="8">
        <f>MONTH(Tabla1[[#This Row],[Date]])</f>
        <v>3</v>
      </c>
      <c r="S8470" s="8">
        <f>YEAR(Tabla1[[#This Row],[Date]])</f>
        <v>2023</v>
      </c>
    </row>
    <row r="8471" spans="1:19" x14ac:dyDescent="0.2">
      <c r="A8471">
        <v>8438</v>
      </c>
      <c r="B8471" s="1">
        <v>45012</v>
      </c>
      <c r="C8471" t="s">
        <v>261</v>
      </c>
      <c r="D8471" t="s">
        <v>1569</v>
      </c>
      <c r="E8471">
        <v>4</v>
      </c>
      <c r="F8471" t="s">
        <v>224</v>
      </c>
      <c r="G8471" t="s">
        <v>284</v>
      </c>
      <c r="H8471" t="s">
        <v>2912</v>
      </c>
      <c r="M8471" s="2">
        <v>8000</v>
      </c>
      <c r="N8471" s="2">
        <v>20000</v>
      </c>
      <c r="O8471" s="2">
        <f>IF(Tabla1[[#This Row],[Mov]]="VNT",Tabla1[[#This Row],[Sale]]-Tabla1[[#This Row],[Cost]],-Tabla1[[#This Row],[Cost]]*Tabla1[[#This Row],[Cant]])</f>
        <v>-32000</v>
      </c>
      <c r="P8471" s="8">
        <f>IF(Tabla1[[#This Row],[Mov]]="VNT",-Tabla1[[#This Row],[Cant]],Tabla1[[#This Row],[Cant]])</f>
        <v>4</v>
      </c>
      <c r="Q8471" s="8">
        <f>DAY(Tabla1[[#This Row],[Date]])</f>
        <v>27</v>
      </c>
      <c r="R8471" s="8">
        <f>MONTH(Tabla1[[#This Row],[Date]])</f>
        <v>3</v>
      </c>
      <c r="S8471" s="8">
        <f>YEAR(Tabla1[[#This Row],[Date]])</f>
        <v>2023</v>
      </c>
    </row>
    <row r="8472" spans="1:19" x14ac:dyDescent="0.2">
      <c r="A8472">
        <v>8439</v>
      </c>
      <c r="B8472" s="1">
        <v>45012</v>
      </c>
      <c r="C8472" t="s">
        <v>261</v>
      </c>
      <c r="D8472" t="s">
        <v>1569</v>
      </c>
      <c r="E8472">
        <v>3</v>
      </c>
      <c r="F8472" t="s">
        <v>586</v>
      </c>
      <c r="G8472" t="s">
        <v>589</v>
      </c>
      <c r="H8472" t="s">
        <v>1173</v>
      </c>
      <c r="M8472" s="2">
        <v>5500</v>
      </c>
      <c r="N8472" s="2">
        <v>18000</v>
      </c>
      <c r="O8472" s="2">
        <f>IF(Tabla1[[#This Row],[Mov]]="VNT",Tabla1[[#This Row],[Sale]]-Tabla1[[#This Row],[Cost]],-Tabla1[[#This Row],[Cost]]*Tabla1[[#This Row],[Cant]])</f>
        <v>-16500</v>
      </c>
      <c r="P8472" s="8">
        <f>IF(Tabla1[[#This Row],[Mov]]="VNT",-Tabla1[[#This Row],[Cant]],Tabla1[[#This Row],[Cant]])</f>
        <v>3</v>
      </c>
      <c r="Q8472" s="8">
        <f>DAY(Tabla1[[#This Row],[Date]])</f>
        <v>27</v>
      </c>
      <c r="R8472" s="8">
        <f>MONTH(Tabla1[[#This Row],[Date]])</f>
        <v>3</v>
      </c>
      <c r="S8472" s="8">
        <f>YEAR(Tabla1[[#This Row],[Date]])</f>
        <v>2023</v>
      </c>
    </row>
    <row r="8473" spans="1:19" x14ac:dyDescent="0.2">
      <c r="A8473">
        <v>8440</v>
      </c>
      <c r="B8473" s="1">
        <v>45012</v>
      </c>
      <c r="C8473" t="s">
        <v>261</v>
      </c>
      <c r="D8473" t="s">
        <v>1569</v>
      </c>
      <c r="E8473">
        <v>8</v>
      </c>
      <c r="F8473" t="s">
        <v>891</v>
      </c>
      <c r="G8473" t="s">
        <v>589</v>
      </c>
      <c r="H8473" t="s">
        <v>1173</v>
      </c>
      <c r="M8473" s="2">
        <v>3300</v>
      </c>
      <c r="N8473" s="2">
        <v>10000</v>
      </c>
      <c r="O8473" s="2">
        <f>IF(Tabla1[[#This Row],[Mov]]="VNT",Tabla1[[#This Row],[Sale]]-Tabla1[[#This Row],[Cost]],-Tabla1[[#This Row],[Cost]]*Tabla1[[#This Row],[Cant]])</f>
        <v>-26400</v>
      </c>
      <c r="P8473" s="8">
        <f>IF(Tabla1[[#This Row],[Mov]]="VNT",-Tabla1[[#This Row],[Cant]],Tabla1[[#This Row],[Cant]])</f>
        <v>8</v>
      </c>
      <c r="Q8473" s="8">
        <f>DAY(Tabla1[[#This Row],[Date]])</f>
        <v>27</v>
      </c>
      <c r="R8473" s="8">
        <f>MONTH(Tabla1[[#This Row],[Date]])</f>
        <v>3</v>
      </c>
      <c r="S8473" s="8">
        <f>YEAR(Tabla1[[#This Row],[Date]])</f>
        <v>2023</v>
      </c>
    </row>
    <row r="8474" spans="1:19" x14ac:dyDescent="0.2">
      <c r="A8474">
        <v>8441</v>
      </c>
      <c r="B8474" s="1">
        <v>45012</v>
      </c>
      <c r="C8474" t="s">
        <v>261</v>
      </c>
      <c r="D8474" t="s">
        <v>1569</v>
      </c>
      <c r="E8474">
        <v>30</v>
      </c>
      <c r="F8474" t="s">
        <v>224</v>
      </c>
      <c r="G8474" t="s">
        <v>589</v>
      </c>
      <c r="H8474" t="s">
        <v>1173</v>
      </c>
      <c r="M8474" s="2">
        <v>7500</v>
      </c>
      <c r="N8474" s="2">
        <v>20000</v>
      </c>
      <c r="O8474" s="2">
        <f>IF(Tabla1[[#This Row],[Mov]]="VNT",Tabla1[[#This Row],[Sale]]-Tabla1[[#This Row],[Cost]],-Tabla1[[#This Row],[Cost]]*Tabla1[[#This Row],[Cant]])</f>
        <v>-225000</v>
      </c>
      <c r="P8474" s="8">
        <f>IF(Tabla1[[#This Row],[Mov]]="VNT",-Tabla1[[#This Row],[Cant]],Tabla1[[#This Row],[Cant]])</f>
        <v>30</v>
      </c>
      <c r="Q8474" s="8">
        <f>DAY(Tabla1[[#This Row],[Date]])</f>
        <v>27</v>
      </c>
      <c r="R8474" s="8">
        <f>MONTH(Tabla1[[#This Row],[Date]])</f>
        <v>3</v>
      </c>
      <c r="S8474" s="8">
        <f>YEAR(Tabla1[[#This Row],[Date]])</f>
        <v>2023</v>
      </c>
    </row>
    <row r="8475" spans="1:19" x14ac:dyDescent="0.2">
      <c r="A8475">
        <v>8442</v>
      </c>
      <c r="B8475" s="1">
        <v>45012</v>
      </c>
      <c r="C8475" t="s">
        <v>261</v>
      </c>
      <c r="D8475" t="s">
        <v>1569</v>
      </c>
      <c r="E8475">
        <v>2</v>
      </c>
      <c r="F8475" t="s">
        <v>224</v>
      </c>
      <c r="G8475" t="s">
        <v>273</v>
      </c>
      <c r="H8475" t="s">
        <v>470</v>
      </c>
      <c r="M8475" s="2">
        <v>6500</v>
      </c>
      <c r="N8475" s="2">
        <v>18000</v>
      </c>
      <c r="O8475" s="2">
        <f>IF(Tabla1[[#This Row],[Mov]]="VNT",Tabla1[[#This Row],[Sale]]-Tabla1[[#This Row],[Cost]],-Tabla1[[#This Row],[Cost]]*Tabla1[[#This Row],[Cant]])</f>
        <v>-13000</v>
      </c>
      <c r="P8475" s="8">
        <f>IF(Tabla1[[#This Row],[Mov]]="VNT",-Tabla1[[#This Row],[Cant]],Tabla1[[#This Row],[Cant]])</f>
        <v>2</v>
      </c>
      <c r="Q8475" s="8">
        <f>DAY(Tabla1[[#This Row],[Date]])</f>
        <v>27</v>
      </c>
      <c r="R8475" s="8">
        <f>MONTH(Tabla1[[#This Row],[Date]])</f>
        <v>3</v>
      </c>
      <c r="S8475" s="8">
        <f>YEAR(Tabla1[[#This Row],[Date]])</f>
        <v>2023</v>
      </c>
    </row>
    <row r="8476" spans="1:19" x14ac:dyDescent="0.2">
      <c r="A8476">
        <v>8443</v>
      </c>
      <c r="B8476" s="1">
        <v>45012</v>
      </c>
      <c r="C8476" t="s">
        <v>261</v>
      </c>
      <c r="D8476" t="s">
        <v>1569</v>
      </c>
      <c r="E8476">
        <v>7</v>
      </c>
      <c r="F8476" t="s">
        <v>224</v>
      </c>
      <c r="G8476" t="s">
        <v>272</v>
      </c>
      <c r="H8476" t="s">
        <v>2911</v>
      </c>
      <c r="M8476" s="2">
        <v>8800</v>
      </c>
      <c r="N8476" s="2">
        <v>20000</v>
      </c>
      <c r="O8476" s="2">
        <f>IF(Tabla1[[#This Row],[Mov]]="VNT",Tabla1[[#This Row],[Sale]]-Tabla1[[#This Row],[Cost]],-Tabla1[[#This Row],[Cost]]*Tabla1[[#This Row],[Cant]])</f>
        <v>-61600</v>
      </c>
      <c r="P8476" s="8">
        <f>IF(Tabla1[[#This Row],[Mov]]="VNT",-Tabla1[[#This Row],[Cant]],Tabla1[[#This Row],[Cant]])</f>
        <v>7</v>
      </c>
      <c r="Q8476" s="8">
        <f>DAY(Tabla1[[#This Row],[Date]])</f>
        <v>27</v>
      </c>
      <c r="R8476" s="8">
        <f>MONTH(Tabla1[[#This Row],[Date]])</f>
        <v>3</v>
      </c>
      <c r="S8476" s="8">
        <f>YEAR(Tabla1[[#This Row],[Date]])</f>
        <v>2023</v>
      </c>
    </row>
    <row r="8477" spans="1:19" x14ac:dyDescent="0.2">
      <c r="A8477">
        <v>8444</v>
      </c>
      <c r="B8477" s="1">
        <v>45012</v>
      </c>
      <c r="C8477" t="s">
        <v>260</v>
      </c>
      <c r="D8477" t="s">
        <v>332</v>
      </c>
      <c r="E8477">
        <v>1</v>
      </c>
      <c r="F8477" t="s">
        <v>116</v>
      </c>
      <c r="G8477" t="s">
        <v>349</v>
      </c>
      <c r="H8477" t="s">
        <v>515</v>
      </c>
      <c r="M8477" s="2">
        <v>7008</v>
      </c>
      <c r="N8477" s="2">
        <v>7500</v>
      </c>
      <c r="O8477" s="2">
        <f>IF(Tabla1[[#This Row],[Mov]]="VNT",Tabla1[[#This Row],[Sale]]-Tabla1[[#This Row],[Cost]],-Tabla1[[#This Row],[Cost]]*Tabla1[[#This Row],[Cant]])</f>
        <v>492</v>
      </c>
      <c r="P8477" s="8">
        <f>IF(Tabla1[[#This Row],[Mov]]="VNT",-Tabla1[[#This Row],[Cant]],Tabla1[[#This Row],[Cant]])</f>
        <v>-1</v>
      </c>
      <c r="Q8477" s="8">
        <f>DAY(Tabla1[[#This Row],[Date]])</f>
        <v>27</v>
      </c>
      <c r="R8477" s="8">
        <f>MONTH(Tabla1[[#This Row],[Date]])</f>
        <v>3</v>
      </c>
      <c r="S8477" s="8">
        <f>YEAR(Tabla1[[#This Row],[Date]])</f>
        <v>2023</v>
      </c>
    </row>
    <row r="8478" spans="1:19" x14ac:dyDescent="0.2">
      <c r="A8478">
        <v>8445</v>
      </c>
      <c r="B8478" s="1">
        <v>45012</v>
      </c>
      <c r="C8478" t="s">
        <v>260</v>
      </c>
      <c r="D8478" t="s">
        <v>332</v>
      </c>
      <c r="E8478">
        <v>1</v>
      </c>
      <c r="F8478" t="s">
        <v>116</v>
      </c>
      <c r="G8478" t="s">
        <v>347</v>
      </c>
      <c r="H8478" t="s">
        <v>518</v>
      </c>
      <c r="M8478" s="2">
        <v>6074</v>
      </c>
      <c r="N8478" s="2">
        <v>6500</v>
      </c>
      <c r="O8478" s="2">
        <f>IF(Tabla1[[#This Row],[Mov]]="VNT",Tabla1[[#This Row],[Sale]]-Tabla1[[#This Row],[Cost]],-Tabla1[[#This Row],[Cost]]*Tabla1[[#This Row],[Cant]])</f>
        <v>426</v>
      </c>
      <c r="P8478" s="8">
        <f>IF(Tabla1[[#This Row],[Mov]]="VNT",-Tabla1[[#This Row],[Cant]],Tabla1[[#This Row],[Cant]])</f>
        <v>-1</v>
      </c>
      <c r="Q8478" s="8">
        <f>DAY(Tabla1[[#This Row],[Date]])</f>
        <v>27</v>
      </c>
      <c r="R8478" s="8">
        <f>MONTH(Tabla1[[#This Row],[Date]])</f>
        <v>3</v>
      </c>
      <c r="S8478" s="8">
        <f>YEAR(Tabla1[[#This Row],[Date]])</f>
        <v>2023</v>
      </c>
    </row>
    <row r="8479" spans="1:19" x14ac:dyDescent="0.2">
      <c r="A8479">
        <v>8446</v>
      </c>
      <c r="B8479" s="1">
        <v>45012</v>
      </c>
      <c r="C8479" t="s">
        <v>260</v>
      </c>
      <c r="D8479" t="s">
        <v>332</v>
      </c>
      <c r="E8479">
        <v>1</v>
      </c>
      <c r="F8479" t="s">
        <v>116</v>
      </c>
      <c r="G8479" t="s">
        <v>347</v>
      </c>
      <c r="H8479" t="s">
        <v>518</v>
      </c>
      <c r="M8479" s="2">
        <v>3270</v>
      </c>
      <c r="N8479" s="2">
        <v>3500</v>
      </c>
      <c r="O8479" s="2">
        <f>IF(Tabla1[[#This Row],[Mov]]="VNT",Tabla1[[#This Row],[Sale]]-Tabla1[[#This Row],[Cost]],-Tabla1[[#This Row],[Cost]]*Tabla1[[#This Row],[Cant]])</f>
        <v>230</v>
      </c>
      <c r="P8479" s="8">
        <f>IF(Tabla1[[#This Row],[Mov]]="VNT",-Tabla1[[#This Row],[Cant]],Tabla1[[#This Row],[Cant]])</f>
        <v>-1</v>
      </c>
      <c r="Q8479" s="8">
        <f>DAY(Tabla1[[#This Row],[Date]])</f>
        <v>27</v>
      </c>
      <c r="R8479" s="8">
        <f>MONTH(Tabla1[[#This Row],[Date]])</f>
        <v>3</v>
      </c>
      <c r="S8479" s="8">
        <f>YEAR(Tabla1[[#This Row],[Date]])</f>
        <v>2023</v>
      </c>
    </row>
    <row r="8480" spans="1:19" x14ac:dyDescent="0.2">
      <c r="A8480">
        <v>8447</v>
      </c>
      <c r="B8480" s="1">
        <v>45012</v>
      </c>
      <c r="C8480" t="s">
        <v>260</v>
      </c>
      <c r="D8480" t="s">
        <v>332</v>
      </c>
      <c r="E8480">
        <v>1</v>
      </c>
      <c r="F8480" t="s">
        <v>532</v>
      </c>
      <c r="G8480" t="s">
        <v>266</v>
      </c>
      <c r="H8480" t="s">
        <v>621</v>
      </c>
      <c r="M8480" s="2">
        <v>40000</v>
      </c>
      <c r="N8480" s="2">
        <v>70000</v>
      </c>
      <c r="O8480" s="2">
        <f>IF(Tabla1[[#This Row],[Mov]]="VNT",Tabla1[[#This Row],[Sale]]-Tabla1[[#This Row],[Cost]],-Tabla1[[#This Row],[Cost]]*Tabla1[[#This Row],[Cant]])</f>
        <v>30000</v>
      </c>
      <c r="P8480" s="8">
        <f>IF(Tabla1[[#This Row],[Mov]]="VNT",-Tabla1[[#This Row],[Cant]],Tabla1[[#This Row],[Cant]])</f>
        <v>-1</v>
      </c>
      <c r="Q8480" s="8">
        <f>DAY(Tabla1[[#This Row],[Date]])</f>
        <v>27</v>
      </c>
      <c r="R8480" s="8">
        <f>MONTH(Tabla1[[#This Row],[Date]])</f>
        <v>3</v>
      </c>
      <c r="S8480" s="8">
        <f>YEAR(Tabla1[[#This Row],[Date]])</f>
        <v>2023</v>
      </c>
    </row>
    <row r="8481" spans="1:19" x14ac:dyDescent="0.2">
      <c r="A8481">
        <v>8448</v>
      </c>
      <c r="B8481" s="1">
        <v>45012</v>
      </c>
      <c r="C8481" t="s">
        <v>260</v>
      </c>
      <c r="D8481" t="s">
        <v>332</v>
      </c>
      <c r="E8481">
        <v>1</v>
      </c>
      <c r="F8481" t="s">
        <v>717</v>
      </c>
      <c r="G8481" t="s">
        <v>266</v>
      </c>
      <c r="H8481" t="s">
        <v>1508</v>
      </c>
      <c r="M8481" s="2">
        <v>4000</v>
      </c>
      <c r="N8481" s="2">
        <v>10000</v>
      </c>
      <c r="O8481" s="2">
        <f>IF(Tabla1[[#This Row],[Mov]]="VNT",Tabla1[[#This Row],[Sale]]-Tabla1[[#This Row],[Cost]],-Tabla1[[#This Row],[Cost]]*Tabla1[[#This Row],[Cant]])</f>
        <v>6000</v>
      </c>
      <c r="P8481" s="8">
        <f>IF(Tabla1[[#This Row],[Mov]]="VNT",-Tabla1[[#This Row],[Cant]],Tabla1[[#This Row],[Cant]])</f>
        <v>-1</v>
      </c>
      <c r="Q8481" s="8">
        <f>DAY(Tabla1[[#This Row],[Date]])</f>
        <v>27</v>
      </c>
      <c r="R8481" s="8">
        <f>MONTH(Tabla1[[#This Row],[Date]])</f>
        <v>3</v>
      </c>
      <c r="S8481" s="8">
        <f>YEAR(Tabla1[[#This Row],[Date]])</f>
        <v>2023</v>
      </c>
    </row>
    <row r="8482" spans="1:19" x14ac:dyDescent="0.2">
      <c r="A8482">
        <v>8449</v>
      </c>
      <c r="B8482" s="1">
        <v>45012</v>
      </c>
      <c r="C8482" t="s">
        <v>261</v>
      </c>
      <c r="D8482" t="s">
        <v>2405</v>
      </c>
      <c r="E8482">
        <v>1</v>
      </c>
      <c r="F8482" t="s">
        <v>929</v>
      </c>
      <c r="G8482" t="s">
        <v>266</v>
      </c>
      <c r="H8482" t="s">
        <v>2407</v>
      </c>
      <c r="M8482" s="2">
        <v>18000</v>
      </c>
      <c r="N8482" s="2">
        <v>35000</v>
      </c>
      <c r="O8482" s="2">
        <f>IF(Tabla1[[#This Row],[Mov]]="VNT",Tabla1[[#This Row],[Sale]]-Tabla1[[#This Row],[Cost]],-Tabla1[[#This Row],[Cost]]*Tabla1[[#This Row],[Cant]])</f>
        <v>-18000</v>
      </c>
      <c r="P8482" s="8">
        <f>IF(Tabla1[[#This Row],[Mov]]="VNT",-Tabla1[[#This Row],[Cant]],Tabla1[[#This Row],[Cant]])</f>
        <v>1</v>
      </c>
      <c r="Q8482" s="8">
        <f>DAY(Tabla1[[#This Row],[Date]])</f>
        <v>27</v>
      </c>
      <c r="R8482" s="8">
        <f>MONTH(Tabla1[[#This Row],[Date]])</f>
        <v>3</v>
      </c>
      <c r="S8482" s="8">
        <f>YEAR(Tabla1[[#This Row],[Date]])</f>
        <v>2023</v>
      </c>
    </row>
    <row r="8483" spans="1:19" x14ac:dyDescent="0.2">
      <c r="A8483">
        <v>8450</v>
      </c>
      <c r="B8483" s="1">
        <v>45012</v>
      </c>
      <c r="C8483" t="s">
        <v>261</v>
      </c>
      <c r="D8483" t="s">
        <v>2405</v>
      </c>
      <c r="E8483">
        <v>1</v>
      </c>
      <c r="F8483" t="s">
        <v>929</v>
      </c>
      <c r="G8483" t="s">
        <v>266</v>
      </c>
      <c r="H8483" t="s">
        <v>2751</v>
      </c>
      <c r="M8483" s="2">
        <v>14000</v>
      </c>
      <c r="N8483" s="2">
        <v>25000</v>
      </c>
      <c r="O8483" s="2">
        <f>IF(Tabla1[[#This Row],[Mov]]="VNT",Tabla1[[#This Row],[Sale]]-Tabla1[[#This Row],[Cost]],-Tabla1[[#This Row],[Cost]]*Tabla1[[#This Row],[Cant]])</f>
        <v>-14000</v>
      </c>
      <c r="P8483" s="8">
        <f>IF(Tabla1[[#This Row],[Mov]]="VNT",-Tabla1[[#This Row],[Cant]],Tabla1[[#This Row],[Cant]])</f>
        <v>1</v>
      </c>
      <c r="Q8483" s="8">
        <f>DAY(Tabla1[[#This Row],[Date]])</f>
        <v>27</v>
      </c>
      <c r="R8483" s="8">
        <f>MONTH(Tabla1[[#This Row],[Date]])</f>
        <v>3</v>
      </c>
      <c r="S8483" s="8">
        <f>YEAR(Tabla1[[#This Row],[Date]])</f>
        <v>2023</v>
      </c>
    </row>
    <row r="8484" spans="1:19" x14ac:dyDescent="0.2">
      <c r="A8484">
        <v>8451</v>
      </c>
      <c r="B8484" s="1">
        <v>45012</v>
      </c>
      <c r="C8484" t="s">
        <v>260</v>
      </c>
      <c r="D8484" t="s">
        <v>332</v>
      </c>
      <c r="E8484">
        <v>1</v>
      </c>
      <c r="F8484" t="s">
        <v>224</v>
      </c>
      <c r="G8484" t="s">
        <v>262</v>
      </c>
      <c r="H8484" t="s">
        <v>631</v>
      </c>
      <c r="J8484" t="s">
        <v>651</v>
      </c>
      <c r="M8484" s="2">
        <v>8000</v>
      </c>
      <c r="N8484" s="2">
        <v>20000</v>
      </c>
      <c r="O8484" s="2">
        <f>IF(Tabla1[[#This Row],[Mov]]="VNT",Tabla1[[#This Row],[Sale]]-Tabla1[[#This Row],[Cost]],-Tabla1[[#This Row],[Cost]]*Tabla1[[#This Row],[Cant]])</f>
        <v>12000</v>
      </c>
      <c r="P8484" s="8">
        <f>IF(Tabla1[[#This Row],[Mov]]="VNT",-Tabla1[[#This Row],[Cant]],Tabla1[[#This Row],[Cant]])</f>
        <v>-1</v>
      </c>
      <c r="Q8484" s="8">
        <f>DAY(Tabla1[[#This Row],[Date]])</f>
        <v>27</v>
      </c>
      <c r="R8484" s="8">
        <f>MONTH(Tabla1[[#This Row],[Date]])</f>
        <v>3</v>
      </c>
      <c r="S8484" s="8">
        <f>YEAR(Tabla1[[#This Row],[Date]])</f>
        <v>2023</v>
      </c>
    </row>
    <row r="8485" spans="1:19" x14ac:dyDescent="0.2">
      <c r="A8485">
        <v>8452</v>
      </c>
      <c r="B8485" s="1">
        <v>45012</v>
      </c>
      <c r="C8485" t="s">
        <v>260</v>
      </c>
      <c r="D8485" t="s">
        <v>332</v>
      </c>
      <c r="E8485">
        <v>1</v>
      </c>
      <c r="F8485" t="s">
        <v>342</v>
      </c>
      <c r="G8485" t="s">
        <v>262</v>
      </c>
      <c r="H8485" t="s">
        <v>631</v>
      </c>
      <c r="M8485" s="2">
        <v>900</v>
      </c>
      <c r="N8485" s="2">
        <v>10000</v>
      </c>
      <c r="O8485" s="2">
        <f>IF(Tabla1[[#This Row],[Mov]]="VNT",Tabla1[[#This Row],[Sale]]-Tabla1[[#This Row],[Cost]],-Tabla1[[#This Row],[Cost]]*Tabla1[[#This Row],[Cant]])</f>
        <v>9100</v>
      </c>
      <c r="P8485" s="8">
        <f>IF(Tabla1[[#This Row],[Mov]]="VNT",-Tabla1[[#This Row],[Cant]],Tabla1[[#This Row],[Cant]])</f>
        <v>-1</v>
      </c>
      <c r="Q8485" s="8">
        <f>DAY(Tabla1[[#This Row],[Date]])</f>
        <v>27</v>
      </c>
      <c r="R8485" s="8">
        <f>MONTH(Tabla1[[#This Row],[Date]])</f>
        <v>3</v>
      </c>
      <c r="S8485" s="8">
        <f>YEAR(Tabla1[[#This Row],[Date]])</f>
        <v>2023</v>
      </c>
    </row>
    <row r="8486" spans="1:19" x14ac:dyDescent="0.2">
      <c r="A8486">
        <v>8453</v>
      </c>
      <c r="B8486" s="1">
        <v>45012</v>
      </c>
      <c r="C8486" t="s">
        <v>260</v>
      </c>
      <c r="D8486" t="s">
        <v>332</v>
      </c>
      <c r="E8486">
        <v>1</v>
      </c>
      <c r="F8486" t="s">
        <v>586</v>
      </c>
      <c r="G8486" t="s">
        <v>272</v>
      </c>
      <c r="H8486" t="s">
        <v>355</v>
      </c>
      <c r="M8486" s="2">
        <v>7000</v>
      </c>
      <c r="N8486" s="2">
        <v>18000</v>
      </c>
      <c r="O8486" s="2">
        <f>IF(Tabla1[[#This Row],[Mov]]="VNT",Tabla1[[#This Row],[Sale]]-Tabla1[[#This Row],[Cost]],-Tabla1[[#This Row],[Cost]]*Tabla1[[#This Row],[Cant]])</f>
        <v>11000</v>
      </c>
      <c r="P8486" s="8">
        <f>IF(Tabla1[[#This Row],[Mov]]="VNT",-Tabla1[[#This Row],[Cant]],Tabla1[[#This Row],[Cant]])</f>
        <v>-1</v>
      </c>
      <c r="Q8486" s="8">
        <f>DAY(Tabla1[[#This Row],[Date]])</f>
        <v>27</v>
      </c>
      <c r="R8486" s="8">
        <f>MONTH(Tabla1[[#This Row],[Date]])</f>
        <v>3</v>
      </c>
      <c r="S8486" s="8">
        <f>YEAR(Tabla1[[#This Row],[Date]])</f>
        <v>2023</v>
      </c>
    </row>
    <row r="8487" spans="1:19" x14ac:dyDescent="0.2">
      <c r="A8487">
        <v>8454</v>
      </c>
      <c r="B8487" s="1">
        <v>45012</v>
      </c>
      <c r="C8487" t="s">
        <v>260</v>
      </c>
      <c r="D8487" t="s">
        <v>332</v>
      </c>
      <c r="E8487">
        <v>1</v>
      </c>
      <c r="F8487" t="s">
        <v>44</v>
      </c>
      <c r="G8487" t="s">
        <v>623</v>
      </c>
      <c r="H8487" t="s">
        <v>1289</v>
      </c>
      <c r="J8487" t="s">
        <v>81</v>
      </c>
      <c r="M8487" s="2">
        <v>28000</v>
      </c>
      <c r="N8487" s="2">
        <v>50000</v>
      </c>
      <c r="O8487" s="2">
        <f>IF(Tabla1[[#This Row],[Mov]]="VNT",Tabla1[[#This Row],[Sale]]-Tabla1[[#This Row],[Cost]],-Tabla1[[#This Row],[Cost]]*Tabla1[[#This Row],[Cant]])</f>
        <v>22000</v>
      </c>
      <c r="P8487" s="8">
        <f>IF(Tabla1[[#This Row],[Mov]]="VNT",-Tabla1[[#This Row],[Cant]],Tabla1[[#This Row],[Cant]])</f>
        <v>-1</v>
      </c>
      <c r="Q8487" s="8">
        <f>DAY(Tabla1[[#This Row],[Date]])</f>
        <v>27</v>
      </c>
      <c r="R8487" s="8">
        <f>MONTH(Tabla1[[#This Row],[Date]])</f>
        <v>3</v>
      </c>
      <c r="S8487" s="8">
        <f>YEAR(Tabla1[[#This Row],[Date]])</f>
        <v>2023</v>
      </c>
    </row>
    <row r="8488" spans="1:19" x14ac:dyDescent="0.2">
      <c r="A8488">
        <v>8455</v>
      </c>
      <c r="B8488" s="1">
        <v>45012</v>
      </c>
      <c r="C8488" t="s">
        <v>260</v>
      </c>
      <c r="D8488" t="s">
        <v>332</v>
      </c>
      <c r="E8488">
        <v>1</v>
      </c>
      <c r="F8488" t="s">
        <v>116</v>
      </c>
      <c r="G8488" t="s">
        <v>347</v>
      </c>
      <c r="H8488" t="s">
        <v>518</v>
      </c>
      <c r="M8488" s="2">
        <v>6074</v>
      </c>
      <c r="N8488" s="2">
        <v>6500</v>
      </c>
      <c r="O8488" s="2">
        <f>IF(Tabla1[[#This Row],[Mov]]="VNT",Tabla1[[#This Row],[Sale]]-Tabla1[[#This Row],[Cost]],-Tabla1[[#This Row],[Cost]]*Tabla1[[#This Row],[Cant]])</f>
        <v>426</v>
      </c>
      <c r="P8488" s="8">
        <f>IF(Tabla1[[#This Row],[Mov]]="VNT",-Tabla1[[#This Row],[Cant]],Tabla1[[#This Row],[Cant]])</f>
        <v>-1</v>
      </c>
      <c r="Q8488" s="8">
        <f>DAY(Tabla1[[#This Row],[Date]])</f>
        <v>27</v>
      </c>
      <c r="R8488" s="8">
        <f>MONTH(Tabla1[[#This Row],[Date]])</f>
        <v>3</v>
      </c>
      <c r="S8488" s="8">
        <f>YEAR(Tabla1[[#This Row],[Date]])</f>
        <v>2023</v>
      </c>
    </row>
    <row r="8489" spans="1:19" x14ac:dyDescent="0.2">
      <c r="A8489">
        <v>8456</v>
      </c>
      <c r="B8489" s="1">
        <v>45012</v>
      </c>
      <c r="C8489" t="s">
        <v>260</v>
      </c>
      <c r="D8489" t="s">
        <v>332</v>
      </c>
      <c r="E8489">
        <v>1</v>
      </c>
      <c r="F8489" t="s">
        <v>26</v>
      </c>
      <c r="G8489" t="s">
        <v>264</v>
      </c>
      <c r="H8489" t="s">
        <v>16</v>
      </c>
      <c r="M8489" s="2">
        <v>8000</v>
      </c>
      <c r="N8489" s="2">
        <v>20000</v>
      </c>
      <c r="O8489" s="2">
        <f>IF(Tabla1[[#This Row],[Mov]]="VNT",Tabla1[[#This Row],[Sale]]-Tabla1[[#This Row],[Cost]],-Tabla1[[#This Row],[Cost]]*Tabla1[[#This Row],[Cant]])</f>
        <v>12000</v>
      </c>
      <c r="P8489" s="8">
        <f>IF(Tabla1[[#This Row],[Mov]]="VNT",-Tabla1[[#This Row],[Cant]],Tabla1[[#This Row],[Cant]])</f>
        <v>-1</v>
      </c>
      <c r="Q8489" s="8">
        <f>DAY(Tabla1[[#This Row],[Date]])</f>
        <v>27</v>
      </c>
      <c r="R8489" s="8">
        <f>MONTH(Tabla1[[#This Row],[Date]])</f>
        <v>3</v>
      </c>
      <c r="S8489" s="8">
        <f>YEAR(Tabla1[[#This Row],[Date]])</f>
        <v>2023</v>
      </c>
    </row>
    <row r="8490" spans="1:19" x14ac:dyDescent="0.2">
      <c r="A8490">
        <v>8457</v>
      </c>
      <c r="B8490" s="1">
        <v>45012</v>
      </c>
      <c r="C8490" t="s">
        <v>260</v>
      </c>
      <c r="D8490" t="s">
        <v>332</v>
      </c>
      <c r="E8490">
        <v>1</v>
      </c>
      <c r="F8490" t="s">
        <v>26</v>
      </c>
      <c r="G8490" t="s">
        <v>264</v>
      </c>
      <c r="H8490" t="s">
        <v>20</v>
      </c>
      <c r="M8490" s="2">
        <v>8000</v>
      </c>
      <c r="N8490" s="2">
        <v>20000</v>
      </c>
      <c r="O8490" s="2">
        <f>IF(Tabla1[[#This Row],[Mov]]="VNT",Tabla1[[#This Row],[Sale]]-Tabla1[[#This Row],[Cost]],-Tabla1[[#This Row],[Cost]]*Tabla1[[#This Row],[Cant]])</f>
        <v>12000</v>
      </c>
      <c r="P8490" s="8">
        <f>IF(Tabla1[[#This Row],[Mov]]="VNT",-Tabla1[[#This Row],[Cant]],Tabla1[[#This Row],[Cant]])</f>
        <v>-1</v>
      </c>
      <c r="Q8490" s="8">
        <f>DAY(Tabla1[[#This Row],[Date]])</f>
        <v>27</v>
      </c>
      <c r="R8490" s="8">
        <f>MONTH(Tabla1[[#This Row],[Date]])</f>
        <v>3</v>
      </c>
      <c r="S8490" s="8">
        <f>YEAR(Tabla1[[#This Row],[Date]])</f>
        <v>2023</v>
      </c>
    </row>
    <row r="8491" spans="1:19" x14ac:dyDescent="0.2">
      <c r="A8491">
        <v>8458</v>
      </c>
      <c r="B8491" s="1">
        <v>45012</v>
      </c>
      <c r="C8491" t="s">
        <v>260</v>
      </c>
      <c r="D8491" t="s">
        <v>332</v>
      </c>
      <c r="E8491">
        <v>1</v>
      </c>
      <c r="F8491" t="s">
        <v>116</v>
      </c>
      <c r="G8491" t="s">
        <v>382</v>
      </c>
      <c r="H8491" t="s">
        <v>514</v>
      </c>
      <c r="M8491" s="2">
        <v>3270</v>
      </c>
      <c r="N8491" s="2">
        <v>3500</v>
      </c>
      <c r="O8491" s="2">
        <f>IF(Tabla1[[#This Row],[Mov]]="VNT",Tabla1[[#This Row],[Sale]]-Tabla1[[#This Row],[Cost]],-Tabla1[[#This Row],[Cost]]*Tabla1[[#This Row],[Cant]])</f>
        <v>230</v>
      </c>
      <c r="P8491" s="8">
        <f>IF(Tabla1[[#This Row],[Mov]]="VNT",-Tabla1[[#This Row],[Cant]],Tabla1[[#This Row],[Cant]])</f>
        <v>-1</v>
      </c>
      <c r="Q8491" s="8">
        <f>DAY(Tabla1[[#This Row],[Date]])</f>
        <v>27</v>
      </c>
      <c r="R8491" s="8">
        <f>MONTH(Tabla1[[#This Row],[Date]])</f>
        <v>3</v>
      </c>
      <c r="S8491" s="8">
        <f>YEAR(Tabla1[[#This Row],[Date]])</f>
        <v>2023</v>
      </c>
    </row>
    <row r="8492" spans="1:19" x14ac:dyDescent="0.2">
      <c r="A8492">
        <v>8459</v>
      </c>
      <c r="B8492" s="1">
        <v>45012</v>
      </c>
      <c r="C8492" t="s">
        <v>260</v>
      </c>
      <c r="D8492" t="s">
        <v>332</v>
      </c>
      <c r="E8492">
        <v>1</v>
      </c>
      <c r="F8492" t="s">
        <v>116</v>
      </c>
      <c r="G8492" t="s">
        <v>347</v>
      </c>
      <c r="H8492" t="s">
        <v>518</v>
      </c>
      <c r="M8492" s="2">
        <v>6074</v>
      </c>
      <c r="N8492" s="2">
        <v>6500</v>
      </c>
      <c r="O8492" s="2">
        <f>IF(Tabla1[[#This Row],[Mov]]="VNT",Tabla1[[#This Row],[Sale]]-Tabla1[[#This Row],[Cost]],-Tabla1[[#This Row],[Cost]]*Tabla1[[#This Row],[Cant]])</f>
        <v>426</v>
      </c>
      <c r="P8492" s="8">
        <f>IF(Tabla1[[#This Row],[Mov]]="VNT",-Tabla1[[#This Row],[Cant]],Tabla1[[#This Row],[Cant]])</f>
        <v>-1</v>
      </c>
      <c r="Q8492" s="8">
        <f>DAY(Tabla1[[#This Row],[Date]])</f>
        <v>27</v>
      </c>
      <c r="R8492" s="8">
        <f>MONTH(Tabla1[[#This Row],[Date]])</f>
        <v>3</v>
      </c>
      <c r="S8492" s="8">
        <f>YEAR(Tabla1[[#This Row],[Date]])</f>
        <v>2023</v>
      </c>
    </row>
    <row r="8493" spans="1:19" x14ac:dyDescent="0.2">
      <c r="A8493">
        <v>8460</v>
      </c>
      <c r="B8493" s="1">
        <v>45012</v>
      </c>
      <c r="C8493" t="s">
        <v>260</v>
      </c>
      <c r="D8493" t="s">
        <v>332</v>
      </c>
      <c r="E8493">
        <v>1</v>
      </c>
      <c r="F8493" t="s">
        <v>719</v>
      </c>
      <c r="G8493" t="s">
        <v>727</v>
      </c>
      <c r="H8493" t="s">
        <v>726</v>
      </c>
      <c r="M8493" s="2">
        <v>1000</v>
      </c>
      <c r="N8493" s="2">
        <v>4000</v>
      </c>
      <c r="O8493" s="2">
        <f>IF(Tabla1[[#This Row],[Mov]]="VNT",Tabla1[[#This Row],[Sale]]-Tabla1[[#This Row],[Cost]],-Tabla1[[#This Row],[Cost]]*Tabla1[[#This Row],[Cant]])</f>
        <v>3000</v>
      </c>
      <c r="P8493" s="8">
        <f>IF(Tabla1[[#This Row],[Mov]]="VNT",-Tabla1[[#This Row],[Cant]],Tabla1[[#This Row],[Cant]])</f>
        <v>-1</v>
      </c>
      <c r="Q8493" s="8">
        <f>DAY(Tabla1[[#This Row],[Date]])</f>
        <v>27</v>
      </c>
      <c r="R8493" s="8">
        <f>MONTH(Tabla1[[#This Row],[Date]])</f>
        <v>3</v>
      </c>
      <c r="S8493" s="8">
        <f>YEAR(Tabla1[[#This Row],[Date]])</f>
        <v>2023</v>
      </c>
    </row>
    <row r="8494" spans="1:19" x14ac:dyDescent="0.2">
      <c r="A8494">
        <v>8461</v>
      </c>
      <c r="B8494" s="1">
        <v>45012</v>
      </c>
      <c r="C8494" t="s">
        <v>260</v>
      </c>
      <c r="D8494" t="s">
        <v>332</v>
      </c>
      <c r="E8494">
        <v>1</v>
      </c>
      <c r="F8494" t="s">
        <v>21</v>
      </c>
      <c r="G8494" t="s">
        <v>333</v>
      </c>
      <c r="H8494" t="s">
        <v>240</v>
      </c>
      <c r="J8494" t="s">
        <v>23</v>
      </c>
      <c r="M8494" s="2">
        <v>7500</v>
      </c>
      <c r="N8494" s="2">
        <v>20000</v>
      </c>
      <c r="O8494" s="2">
        <f>IF(Tabla1[[#This Row],[Mov]]="VNT",Tabla1[[#This Row],[Sale]]-Tabla1[[#This Row],[Cost]],-Tabla1[[#This Row],[Cost]]*Tabla1[[#This Row],[Cant]])</f>
        <v>12500</v>
      </c>
      <c r="P8494" s="8">
        <f>IF(Tabla1[[#This Row],[Mov]]="VNT",-Tabla1[[#This Row],[Cant]],Tabla1[[#This Row],[Cant]])</f>
        <v>-1</v>
      </c>
      <c r="Q8494" s="8">
        <f>DAY(Tabla1[[#This Row],[Date]])</f>
        <v>27</v>
      </c>
      <c r="R8494" s="8">
        <f>MONTH(Tabla1[[#This Row],[Date]])</f>
        <v>3</v>
      </c>
      <c r="S8494" s="8">
        <f>YEAR(Tabla1[[#This Row],[Date]])</f>
        <v>2023</v>
      </c>
    </row>
    <row r="8495" spans="1:19" x14ac:dyDescent="0.2">
      <c r="A8495">
        <v>8462</v>
      </c>
      <c r="B8495" s="1">
        <v>45013</v>
      </c>
      <c r="C8495" t="s">
        <v>699</v>
      </c>
      <c r="D8495" t="s">
        <v>332</v>
      </c>
      <c r="E8495">
        <v>1</v>
      </c>
      <c r="F8495" t="s">
        <v>2913</v>
      </c>
      <c r="G8495" t="s">
        <v>266</v>
      </c>
      <c r="H8495" t="s">
        <v>2914</v>
      </c>
      <c r="M8495" s="2">
        <v>3500</v>
      </c>
      <c r="N8495" s="2">
        <v>0</v>
      </c>
      <c r="O8495" s="2">
        <f>IF(Tabla1[[#This Row],[Mov]]="VNT",Tabla1[[#This Row],[Sale]]-Tabla1[[#This Row],[Cost]],-Tabla1[[#This Row],[Cost]]*Tabla1[[#This Row],[Cant]])</f>
        <v>-3500</v>
      </c>
      <c r="P8495" s="8">
        <f>IF(Tabla1[[#This Row],[Mov]]="VNT",-Tabla1[[#This Row],[Cant]],Tabla1[[#This Row],[Cant]])</f>
        <v>1</v>
      </c>
      <c r="Q8495" s="8">
        <f>DAY(Tabla1[[#This Row],[Date]])</f>
        <v>28</v>
      </c>
      <c r="R8495" s="8">
        <f>MONTH(Tabla1[[#This Row],[Date]])</f>
        <v>3</v>
      </c>
      <c r="S8495" s="8">
        <f>YEAR(Tabla1[[#This Row],[Date]])</f>
        <v>2023</v>
      </c>
    </row>
    <row r="8496" spans="1:19" x14ac:dyDescent="0.2">
      <c r="A8496">
        <v>8463</v>
      </c>
      <c r="B8496" s="1">
        <v>45013</v>
      </c>
      <c r="C8496" t="s">
        <v>260</v>
      </c>
      <c r="D8496" t="s">
        <v>332</v>
      </c>
      <c r="E8496">
        <v>1</v>
      </c>
      <c r="F8496" t="s">
        <v>116</v>
      </c>
      <c r="G8496" t="s">
        <v>347</v>
      </c>
      <c r="H8496" t="s">
        <v>518</v>
      </c>
      <c r="M8496" s="2">
        <v>3270</v>
      </c>
      <c r="N8496" s="2">
        <v>3500</v>
      </c>
      <c r="O8496" s="2">
        <f>IF(Tabla1[[#This Row],[Mov]]="VNT",Tabla1[[#This Row],[Sale]]-Tabla1[[#This Row],[Cost]],-Tabla1[[#This Row],[Cost]]*Tabla1[[#This Row],[Cant]])</f>
        <v>230</v>
      </c>
      <c r="P8496" s="8">
        <f>IF(Tabla1[[#This Row],[Mov]]="VNT",-Tabla1[[#This Row],[Cant]],Tabla1[[#This Row],[Cant]])</f>
        <v>-1</v>
      </c>
      <c r="Q8496" s="8">
        <f>DAY(Tabla1[[#This Row],[Date]])</f>
        <v>28</v>
      </c>
      <c r="R8496" s="8">
        <f>MONTH(Tabla1[[#This Row],[Date]])</f>
        <v>3</v>
      </c>
      <c r="S8496" s="8">
        <f>YEAR(Tabla1[[#This Row],[Date]])</f>
        <v>2023</v>
      </c>
    </row>
    <row r="8497" spans="1:19" x14ac:dyDescent="0.2">
      <c r="A8497">
        <v>8464</v>
      </c>
      <c r="B8497" s="1">
        <v>45013</v>
      </c>
      <c r="C8497" t="s">
        <v>260</v>
      </c>
      <c r="D8497" t="s">
        <v>332</v>
      </c>
      <c r="E8497">
        <v>1</v>
      </c>
      <c r="F8497" t="s">
        <v>116</v>
      </c>
      <c r="G8497" t="s">
        <v>382</v>
      </c>
      <c r="H8497" t="s">
        <v>514</v>
      </c>
      <c r="M8497" s="2">
        <v>3270</v>
      </c>
      <c r="N8497" s="2">
        <v>3500</v>
      </c>
      <c r="O8497" s="2">
        <f>IF(Tabla1[[#This Row],[Mov]]="VNT",Tabla1[[#This Row],[Sale]]-Tabla1[[#This Row],[Cost]],-Tabla1[[#This Row],[Cost]]*Tabla1[[#This Row],[Cant]])</f>
        <v>230</v>
      </c>
      <c r="P8497" s="8">
        <f>IF(Tabla1[[#This Row],[Mov]]="VNT",-Tabla1[[#This Row],[Cant]],Tabla1[[#This Row],[Cant]])</f>
        <v>-1</v>
      </c>
      <c r="Q8497" s="8">
        <f>DAY(Tabla1[[#This Row],[Date]])</f>
        <v>28</v>
      </c>
      <c r="R8497" s="8">
        <f>MONTH(Tabla1[[#This Row],[Date]])</f>
        <v>3</v>
      </c>
      <c r="S8497" s="8">
        <f>YEAR(Tabla1[[#This Row],[Date]])</f>
        <v>2023</v>
      </c>
    </row>
    <row r="8498" spans="1:19" x14ac:dyDescent="0.2">
      <c r="A8498">
        <v>8465</v>
      </c>
      <c r="B8498" s="1">
        <v>45013</v>
      </c>
      <c r="C8498" t="s">
        <v>260</v>
      </c>
      <c r="D8498" t="s">
        <v>332</v>
      </c>
      <c r="E8498">
        <v>1</v>
      </c>
      <c r="F8498" t="s">
        <v>26</v>
      </c>
      <c r="G8498" t="s">
        <v>264</v>
      </c>
      <c r="H8498" t="s">
        <v>16</v>
      </c>
      <c r="M8498" s="2">
        <v>8000</v>
      </c>
      <c r="N8498" s="2">
        <v>20000</v>
      </c>
      <c r="O8498" s="2">
        <f>IF(Tabla1[[#This Row],[Mov]]="VNT",Tabla1[[#This Row],[Sale]]-Tabla1[[#This Row],[Cost]],-Tabla1[[#This Row],[Cost]]*Tabla1[[#This Row],[Cant]])</f>
        <v>12000</v>
      </c>
      <c r="P8498" s="8">
        <f>IF(Tabla1[[#This Row],[Mov]]="VNT",-Tabla1[[#This Row],[Cant]],Tabla1[[#This Row],[Cant]])</f>
        <v>-1</v>
      </c>
      <c r="Q8498" s="8">
        <f>DAY(Tabla1[[#This Row],[Date]])</f>
        <v>28</v>
      </c>
      <c r="R8498" s="8">
        <f>MONTH(Tabla1[[#This Row],[Date]])</f>
        <v>3</v>
      </c>
      <c r="S8498" s="8">
        <f>YEAR(Tabla1[[#This Row],[Date]])</f>
        <v>2023</v>
      </c>
    </row>
    <row r="8499" spans="1:19" x14ac:dyDescent="0.2">
      <c r="A8499">
        <v>8466</v>
      </c>
      <c r="B8499" s="1">
        <v>45013</v>
      </c>
      <c r="C8499" t="s">
        <v>260</v>
      </c>
      <c r="D8499" t="s">
        <v>332</v>
      </c>
      <c r="E8499">
        <v>1</v>
      </c>
      <c r="F8499" t="s">
        <v>116</v>
      </c>
      <c r="G8499" t="s">
        <v>347</v>
      </c>
      <c r="H8499" t="s">
        <v>518</v>
      </c>
      <c r="M8499" s="2">
        <v>6074</v>
      </c>
      <c r="N8499" s="2">
        <v>6500</v>
      </c>
      <c r="O8499" s="2">
        <f>IF(Tabla1[[#This Row],[Mov]]="VNT",Tabla1[[#This Row],[Sale]]-Tabla1[[#This Row],[Cost]],-Tabla1[[#This Row],[Cost]]*Tabla1[[#This Row],[Cant]])</f>
        <v>426</v>
      </c>
      <c r="P8499" s="8">
        <f>IF(Tabla1[[#This Row],[Mov]]="VNT",-Tabla1[[#This Row],[Cant]],Tabla1[[#This Row],[Cant]])</f>
        <v>-1</v>
      </c>
      <c r="Q8499" s="8">
        <f>DAY(Tabla1[[#This Row],[Date]])</f>
        <v>28</v>
      </c>
      <c r="R8499" s="8">
        <f>MONTH(Tabla1[[#This Row],[Date]])</f>
        <v>3</v>
      </c>
      <c r="S8499" s="8">
        <f>YEAR(Tabla1[[#This Row],[Date]])</f>
        <v>2023</v>
      </c>
    </row>
    <row r="8500" spans="1:19" x14ac:dyDescent="0.2">
      <c r="A8500">
        <v>8467</v>
      </c>
      <c r="B8500" s="1">
        <v>45013</v>
      </c>
      <c r="C8500" t="s">
        <v>260</v>
      </c>
      <c r="D8500" t="s">
        <v>332</v>
      </c>
      <c r="E8500">
        <v>1</v>
      </c>
      <c r="F8500" t="s">
        <v>224</v>
      </c>
      <c r="G8500" t="s">
        <v>499</v>
      </c>
      <c r="H8500" t="s">
        <v>2799</v>
      </c>
      <c r="J8500" t="s">
        <v>23</v>
      </c>
      <c r="M8500" s="2">
        <v>9800</v>
      </c>
      <c r="N8500" s="2">
        <v>20000</v>
      </c>
      <c r="O8500" s="2">
        <f>IF(Tabla1[[#This Row],[Mov]]="VNT",Tabla1[[#This Row],[Sale]]-Tabla1[[#This Row],[Cost]],-Tabla1[[#This Row],[Cost]]*Tabla1[[#This Row],[Cant]])</f>
        <v>10200</v>
      </c>
      <c r="P8500" s="8">
        <f>IF(Tabla1[[#This Row],[Mov]]="VNT",-Tabla1[[#This Row],[Cant]],Tabla1[[#This Row],[Cant]])</f>
        <v>-1</v>
      </c>
      <c r="Q8500" s="8">
        <f>DAY(Tabla1[[#This Row],[Date]])</f>
        <v>28</v>
      </c>
      <c r="R8500" s="8">
        <f>MONTH(Tabla1[[#This Row],[Date]])</f>
        <v>3</v>
      </c>
      <c r="S8500" s="8">
        <f>YEAR(Tabla1[[#This Row],[Date]])</f>
        <v>2023</v>
      </c>
    </row>
    <row r="8501" spans="1:19" x14ac:dyDescent="0.2">
      <c r="A8501">
        <v>8468</v>
      </c>
      <c r="B8501" s="1">
        <v>45013</v>
      </c>
      <c r="C8501" t="s">
        <v>260</v>
      </c>
      <c r="D8501" t="s">
        <v>332</v>
      </c>
      <c r="E8501">
        <v>1</v>
      </c>
      <c r="F8501" t="s">
        <v>116</v>
      </c>
      <c r="G8501" t="s">
        <v>600</v>
      </c>
      <c r="H8501" t="s">
        <v>1401</v>
      </c>
      <c r="M8501" s="2">
        <v>5139</v>
      </c>
      <c r="N8501" s="2">
        <v>5500</v>
      </c>
      <c r="O8501" s="2">
        <f>IF(Tabla1[[#This Row],[Mov]]="VNT",Tabla1[[#This Row],[Sale]]-Tabla1[[#This Row],[Cost]],-Tabla1[[#This Row],[Cost]]*Tabla1[[#This Row],[Cant]])</f>
        <v>361</v>
      </c>
      <c r="P8501" s="8">
        <f>IF(Tabla1[[#This Row],[Mov]]="VNT",-Tabla1[[#This Row],[Cant]],Tabla1[[#This Row],[Cant]])</f>
        <v>-1</v>
      </c>
      <c r="Q8501" s="8">
        <f>DAY(Tabla1[[#This Row],[Date]])</f>
        <v>28</v>
      </c>
      <c r="R8501" s="8">
        <f>MONTH(Tabla1[[#This Row],[Date]])</f>
        <v>3</v>
      </c>
      <c r="S8501" s="8">
        <f>YEAR(Tabla1[[#This Row],[Date]])</f>
        <v>2023</v>
      </c>
    </row>
    <row r="8502" spans="1:19" x14ac:dyDescent="0.2">
      <c r="A8502">
        <v>8469</v>
      </c>
      <c r="B8502" s="1">
        <v>45013</v>
      </c>
      <c r="C8502" t="s">
        <v>260</v>
      </c>
      <c r="D8502" t="s">
        <v>332</v>
      </c>
      <c r="E8502">
        <v>1</v>
      </c>
      <c r="F8502" t="s">
        <v>15</v>
      </c>
      <c r="G8502" t="s">
        <v>266</v>
      </c>
      <c r="H8502" t="s">
        <v>531</v>
      </c>
      <c r="M8502" s="2">
        <v>1500</v>
      </c>
      <c r="N8502" s="2">
        <v>7000</v>
      </c>
      <c r="O8502" s="2">
        <f>IF(Tabla1[[#This Row],[Mov]]="VNT",Tabla1[[#This Row],[Sale]]-Tabla1[[#This Row],[Cost]],-Tabla1[[#This Row],[Cost]]*Tabla1[[#This Row],[Cant]])</f>
        <v>5500</v>
      </c>
      <c r="P8502" s="8">
        <f>IF(Tabla1[[#This Row],[Mov]]="VNT",-Tabla1[[#This Row],[Cant]],Tabla1[[#This Row],[Cant]])</f>
        <v>-1</v>
      </c>
      <c r="Q8502" s="8">
        <f>DAY(Tabla1[[#This Row],[Date]])</f>
        <v>28</v>
      </c>
      <c r="R8502" s="8">
        <f>MONTH(Tabla1[[#This Row],[Date]])</f>
        <v>3</v>
      </c>
      <c r="S8502" s="8">
        <f>YEAR(Tabla1[[#This Row],[Date]])</f>
        <v>2023</v>
      </c>
    </row>
    <row r="8503" spans="1:19" x14ac:dyDescent="0.2">
      <c r="A8503">
        <v>8470</v>
      </c>
      <c r="B8503" s="1">
        <v>45013</v>
      </c>
      <c r="C8503" t="s">
        <v>260</v>
      </c>
      <c r="D8503" t="s">
        <v>332</v>
      </c>
      <c r="E8503">
        <v>1</v>
      </c>
      <c r="F8503" t="s">
        <v>116</v>
      </c>
      <c r="G8503" t="s">
        <v>347</v>
      </c>
      <c r="H8503" t="s">
        <v>518</v>
      </c>
      <c r="M8503" s="2">
        <v>3270</v>
      </c>
      <c r="N8503" s="2">
        <v>3500</v>
      </c>
      <c r="O8503" s="2">
        <f>IF(Tabla1[[#This Row],[Mov]]="VNT",Tabla1[[#This Row],[Sale]]-Tabla1[[#This Row],[Cost]],-Tabla1[[#This Row],[Cost]]*Tabla1[[#This Row],[Cant]])</f>
        <v>230</v>
      </c>
      <c r="P8503" s="8">
        <f>IF(Tabla1[[#This Row],[Mov]]="VNT",-Tabla1[[#This Row],[Cant]],Tabla1[[#This Row],[Cant]])</f>
        <v>-1</v>
      </c>
      <c r="Q8503" s="8">
        <f>DAY(Tabla1[[#This Row],[Date]])</f>
        <v>28</v>
      </c>
      <c r="R8503" s="8">
        <f>MONTH(Tabla1[[#This Row],[Date]])</f>
        <v>3</v>
      </c>
      <c r="S8503" s="8">
        <f>YEAR(Tabla1[[#This Row],[Date]])</f>
        <v>2023</v>
      </c>
    </row>
    <row r="8504" spans="1:19" x14ac:dyDescent="0.2">
      <c r="A8504">
        <v>8471</v>
      </c>
      <c r="B8504" s="1">
        <v>45013</v>
      </c>
      <c r="C8504" t="s">
        <v>260</v>
      </c>
      <c r="D8504" t="s">
        <v>332</v>
      </c>
      <c r="E8504">
        <v>1</v>
      </c>
      <c r="F8504" t="s">
        <v>2852</v>
      </c>
      <c r="G8504" t="s">
        <v>1765</v>
      </c>
      <c r="H8504" t="s">
        <v>2853</v>
      </c>
      <c r="M8504" s="2">
        <v>215000</v>
      </c>
      <c r="N8504" s="2">
        <v>275000</v>
      </c>
      <c r="O8504" s="2">
        <f>IF(Tabla1[[#This Row],[Mov]]="VNT",Tabla1[[#This Row],[Sale]]-Tabla1[[#This Row],[Cost]],-Tabla1[[#This Row],[Cost]]*Tabla1[[#This Row],[Cant]])</f>
        <v>60000</v>
      </c>
      <c r="P8504" s="8">
        <f>IF(Tabla1[[#This Row],[Mov]]="VNT",-Tabla1[[#This Row],[Cant]],Tabla1[[#This Row],[Cant]])</f>
        <v>-1</v>
      </c>
      <c r="Q8504" s="8">
        <f>DAY(Tabla1[[#This Row],[Date]])</f>
        <v>28</v>
      </c>
      <c r="R8504" s="8">
        <f>MONTH(Tabla1[[#This Row],[Date]])</f>
        <v>3</v>
      </c>
      <c r="S8504" s="8">
        <f>YEAR(Tabla1[[#This Row],[Date]])</f>
        <v>2023</v>
      </c>
    </row>
    <row r="8505" spans="1:19" x14ac:dyDescent="0.2">
      <c r="A8505">
        <v>8472</v>
      </c>
      <c r="B8505" s="1">
        <v>45013</v>
      </c>
      <c r="C8505" t="s">
        <v>260</v>
      </c>
      <c r="D8505" t="s">
        <v>332</v>
      </c>
      <c r="E8505">
        <v>1</v>
      </c>
      <c r="F8505" t="s">
        <v>21</v>
      </c>
      <c r="G8505" t="s">
        <v>272</v>
      </c>
      <c r="H8505" t="s">
        <v>1522</v>
      </c>
      <c r="M8505" s="2">
        <v>2600</v>
      </c>
      <c r="N8505" s="2">
        <v>10000</v>
      </c>
      <c r="O8505" s="2">
        <f>IF(Tabla1[[#This Row],[Mov]]="VNT",Tabla1[[#This Row],[Sale]]-Tabla1[[#This Row],[Cost]],-Tabla1[[#This Row],[Cost]]*Tabla1[[#This Row],[Cant]])</f>
        <v>7400</v>
      </c>
      <c r="P8505" s="8">
        <f>IF(Tabla1[[#This Row],[Mov]]="VNT",-Tabla1[[#This Row],[Cant]],Tabla1[[#This Row],[Cant]])</f>
        <v>-1</v>
      </c>
      <c r="Q8505" s="8">
        <f>DAY(Tabla1[[#This Row],[Date]])</f>
        <v>28</v>
      </c>
      <c r="R8505" s="8">
        <f>MONTH(Tabla1[[#This Row],[Date]])</f>
        <v>3</v>
      </c>
      <c r="S8505" s="8">
        <f>YEAR(Tabla1[[#This Row],[Date]])</f>
        <v>2023</v>
      </c>
    </row>
    <row r="8506" spans="1:19" x14ac:dyDescent="0.2">
      <c r="A8506">
        <v>8473</v>
      </c>
      <c r="B8506" s="1">
        <v>45013</v>
      </c>
      <c r="C8506" t="s">
        <v>260</v>
      </c>
      <c r="D8506" t="s">
        <v>332</v>
      </c>
      <c r="E8506">
        <v>1</v>
      </c>
      <c r="F8506" t="s">
        <v>15</v>
      </c>
      <c r="G8506" t="s">
        <v>266</v>
      </c>
      <c r="H8506" t="s">
        <v>2269</v>
      </c>
      <c r="M8506" s="2">
        <v>2500</v>
      </c>
      <c r="N8506" s="2">
        <v>9000</v>
      </c>
      <c r="O8506" s="2">
        <f>IF(Tabla1[[#This Row],[Mov]]="VNT",Tabla1[[#This Row],[Sale]]-Tabla1[[#This Row],[Cost]],-Tabla1[[#This Row],[Cost]]*Tabla1[[#This Row],[Cant]])</f>
        <v>6500</v>
      </c>
      <c r="P8506" s="8">
        <f>IF(Tabla1[[#This Row],[Mov]]="VNT",-Tabla1[[#This Row],[Cant]],Tabla1[[#This Row],[Cant]])</f>
        <v>-1</v>
      </c>
      <c r="Q8506" s="8">
        <f>DAY(Tabla1[[#This Row],[Date]])</f>
        <v>28</v>
      </c>
      <c r="R8506" s="8">
        <f>MONTH(Tabla1[[#This Row],[Date]])</f>
        <v>3</v>
      </c>
      <c r="S8506" s="8">
        <f>YEAR(Tabla1[[#This Row],[Date]])</f>
        <v>2023</v>
      </c>
    </row>
    <row r="8507" spans="1:19" x14ac:dyDescent="0.2">
      <c r="A8507">
        <v>8474</v>
      </c>
      <c r="B8507" s="1">
        <v>45014</v>
      </c>
      <c r="C8507" t="s">
        <v>699</v>
      </c>
      <c r="D8507" t="s">
        <v>2917</v>
      </c>
      <c r="E8507">
        <v>1</v>
      </c>
      <c r="F8507" t="s">
        <v>2917</v>
      </c>
      <c r="G8507" t="s">
        <v>2917</v>
      </c>
      <c r="H8507" t="s">
        <v>2918</v>
      </c>
      <c r="M8507" s="2">
        <v>116000</v>
      </c>
      <c r="N8507" s="2">
        <v>0</v>
      </c>
      <c r="O8507" s="2">
        <f>IF(Tabla1[[#This Row],[Mov]]="VNT",Tabla1[[#This Row],[Sale]]-Tabla1[[#This Row],[Cost]],-Tabla1[[#This Row],[Cost]]*Tabla1[[#This Row],[Cant]])</f>
        <v>-116000</v>
      </c>
      <c r="P8507" s="8">
        <f>IF(Tabla1[[#This Row],[Mov]]="VNT",-Tabla1[[#This Row],[Cant]],Tabla1[[#This Row],[Cant]])</f>
        <v>1</v>
      </c>
      <c r="Q8507" s="8">
        <f>DAY(Tabla1[[#This Row],[Date]])</f>
        <v>29</v>
      </c>
      <c r="R8507" s="8">
        <f>MONTH(Tabla1[[#This Row],[Date]])</f>
        <v>3</v>
      </c>
      <c r="S8507" s="8">
        <f>YEAR(Tabla1[[#This Row],[Date]])</f>
        <v>2023</v>
      </c>
    </row>
    <row r="8508" spans="1:19" x14ac:dyDescent="0.2">
      <c r="A8508">
        <v>8475</v>
      </c>
      <c r="B8508" s="1">
        <v>45014</v>
      </c>
      <c r="C8508" t="s">
        <v>261</v>
      </c>
      <c r="D8508" t="s">
        <v>892</v>
      </c>
      <c r="E8508">
        <v>1</v>
      </c>
      <c r="F8508" t="s">
        <v>1192</v>
      </c>
      <c r="G8508" t="s">
        <v>263</v>
      </c>
      <c r="H8508" t="s">
        <v>547</v>
      </c>
      <c r="M8508" s="2">
        <v>13000</v>
      </c>
      <c r="N8508" s="2">
        <v>25000</v>
      </c>
      <c r="O8508" s="2">
        <f>IF(Tabla1[[#This Row],[Mov]]="VNT",Tabla1[[#This Row],[Sale]]-Tabla1[[#This Row],[Cost]],-Tabla1[[#This Row],[Cost]]*Tabla1[[#This Row],[Cant]])</f>
        <v>-13000</v>
      </c>
      <c r="P8508" s="8">
        <f>IF(Tabla1[[#This Row],[Mov]]="VNT",-Tabla1[[#This Row],[Cant]],Tabla1[[#This Row],[Cant]])</f>
        <v>1</v>
      </c>
      <c r="Q8508" s="8">
        <f>DAY(Tabla1[[#This Row],[Date]])</f>
        <v>29</v>
      </c>
      <c r="R8508" s="8">
        <f>MONTH(Tabla1[[#This Row],[Date]])</f>
        <v>3</v>
      </c>
      <c r="S8508" s="8">
        <f>YEAR(Tabla1[[#This Row],[Date]])</f>
        <v>2023</v>
      </c>
    </row>
    <row r="8509" spans="1:19" x14ac:dyDescent="0.2">
      <c r="A8509">
        <v>8476</v>
      </c>
      <c r="B8509" s="1">
        <v>45014</v>
      </c>
      <c r="C8509" t="s">
        <v>261</v>
      </c>
      <c r="D8509" t="s">
        <v>892</v>
      </c>
      <c r="E8509">
        <v>1</v>
      </c>
      <c r="F8509" t="s">
        <v>386</v>
      </c>
      <c r="G8509" t="s">
        <v>262</v>
      </c>
      <c r="H8509" t="s">
        <v>2920</v>
      </c>
      <c r="M8509" s="2">
        <v>93000</v>
      </c>
      <c r="N8509" s="2">
        <v>150000</v>
      </c>
      <c r="O8509" s="2">
        <f>IF(Tabla1[[#This Row],[Mov]]="VNT",Tabla1[[#This Row],[Sale]]-Tabla1[[#This Row],[Cost]],-Tabla1[[#This Row],[Cost]]*Tabla1[[#This Row],[Cant]])</f>
        <v>-93000</v>
      </c>
      <c r="P8509" s="8">
        <f>IF(Tabla1[[#This Row],[Mov]]="VNT",-Tabla1[[#This Row],[Cant]],Tabla1[[#This Row],[Cant]])</f>
        <v>1</v>
      </c>
      <c r="Q8509" s="8">
        <f>DAY(Tabla1[[#This Row],[Date]])</f>
        <v>29</v>
      </c>
      <c r="R8509" s="8">
        <f>MONTH(Tabla1[[#This Row],[Date]])</f>
        <v>3</v>
      </c>
      <c r="S8509" s="8">
        <f>YEAR(Tabla1[[#This Row],[Date]])</f>
        <v>2023</v>
      </c>
    </row>
    <row r="8510" spans="1:19" x14ac:dyDescent="0.2">
      <c r="A8510">
        <v>8477</v>
      </c>
      <c r="B8510" s="1">
        <v>45014</v>
      </c>
      <c r="C8510" t="s">
        <v>261</v>
      </c>
      <c r="D8510" t="s">
        <v>892</v>
      </c>
      <c r="E8510">
        <v>1</v>
      </c>
      <c r="F8510" t="s">
        <v>386</v>
      </c>
      <c r="G8510" t="s">
        <v>1202</v>
      </c>
      <c r="H8510" t="s">
        <v>2919</v>
      </c>
      <c r="M8510" s="2">
        <v>65000</v>
      </c>
      <c r="N8510" s="2">
        <v>120000</v>
      </c>
      <c r="O8510" s="2">
        <f>IF(Tabla1[[#This Row],[Mov]]="VNT",Tabla1[[#This Row],[Sale]]-Tabla1[[#This Row],[Cost]],-Tabla1[[#This Row],[Cost]]*Tabla1[[#This Row],[Cant]])</f>
        <v>-65000</v>
      </c>
      <c r="P8510" s="8">
        <f>IF(Tabla1[[#This Row],[Mov]]="VNT",-Tabla1[[#This Row],[Cant]],Tabla1[[#This Row],[Cant]])</f>
        <v>1</v>
      </c>
      <c r="Q8510" s="8">
        <f>DAY(Tabla1[[#This Row],[Date]])</f>
        <v>29</v>
      </c>
      <c r="R8510" s="8">
        <f>MONTH(Tabla1[[#This Row],[Date]])</f>
        <v>3</v>
      </c>
      <c r="S8510" s="8">
        <f>YEAR(Tabla1[[#This Row],[Date]])</f>
        <v>2023</v>
      </c>
    </row>
    <row r="8511" spans="1:19" x14ac:dyDescent="0.2">
      <c r="A8511">
        <v>8478</v>
      </c>
      <c r="B8511" s="1">
        <v>45014</v>
      </c>
      <c r="C8511" t="s">
        <v>261</v>
      </c>
      <c r="D8511" t="s">
        <v>659</v>
      </c>
      <c r="E8511">
        <v>3</v>
      </c>
      <c r="F8511" t="s">
        <v>15</v>
      </c>
      <c r="G8511" t="s">
        <v>2923</v>
      </c>
      <c r="H8511" t="s">
        <v>2924</v>
      </c>
      <c r="M8511" s="2">
        <v>2000</v>
      </c>
      <c r="N8511" s="2">
        <v>8000</v>
      </c>
      <c r="O8511" s="2">
        <f>IF(Tabla1[[#This Row],[Mov]]="VNT",Tabla1[[#This Row],[Sale]]-Tabla1[[#This Row],[Cost]],-Tabla1[[#This Row],[Cost]]*Tabla1[[#This Row],[Cant]])</f>
        <v>-6000</v>
      </c>
      <c r="P8511" s="8">
        <f>IF(Tabla1[[#This Row],[Mov]]="VNT",-Tabla1[[#This Row],[Cant]],Tabla1[[#This Row],[Cant]])</f>
        <v>3</v>
      </c>
      <c r="Q8511" s="8">
        <f>DAY(Tabla1[[#This Row],[Date]])</f>
        <v>29</v>
      </c>
      <c r="R8511" s="8">
        <f>MONTH(Tabla1[[#This Row],[Date]])</f>
        <v>3</v>
      </c>
      <c r="S8511" s="8">
        <f>YEAR(Tabla1[[#This Row],[Date]])</f>
        <v>2023</v>
      </c>
    </row>
    <row r="8512" spans="1:19" x14ac:dyDescent="0.2">
      <c r="A8512">
        <v>8479</v>
      </c>
      <c r="B8512" s="1">
        <v>45014</v>
      </c>
      <c r="C8512" t="s">
        <v>261</v>
      </c>
      <c r="D8512" t="s">
        <v>659</v>
      </c>
      <c r="E8512">
        <v>7</v>
      </c>
      <c r="F8512" t="s">
        <v>891</v>
      </c>
      <c r="G8512" t="s">
        <v>262</v>
      </c>
      <c r="H8512" t="s">
        <v>575</v>
      </c>
      <c r="M8512" s="2">
        <v>3600</v>
      </c>
      <c r="N8512" s="2">
        <v>10000</v>
      </c>
      <c r="O8512" s="2">
        <f>IF(Tabla1[[#This Row],[Mov]]="VNT",Tabla1[[#This Row],[Sale]]-Tabla1[[#This Row],[Cost]],-Tabla1[[#This Row],[Cost]]*Tabla1[[#This Row],[Cant]])</f>
        <v>-25200</v>
      </c>
      <c r="P8512" s="8">
        <f>IF(Tabla1[[#This Row],[Mov]]="VNT",-Tabla1[[#This Row],[Cant]],Tabla1[[#This Row],[Cant]])</f>
        <v>7</v>
      </c>
      <c r="Q8512" s="8">
        <f>DAY(Tabla1[[#This Row],[Date]])</f>
        <v>29</v>
      </c>
      <c r="R8512" s="8">
        <f>MONTH(Tabla1[[#This Row],[Date]])</f>
        <v>3</v>
      </c>
      <c r="S8512" s="8">
        <f>YEAR(Tabla1[[#This Row],[Date]])</f>
        <v>2023</v>
      </c>
    </row>
    <row r="8513" spans="1:19" x14ac:dyDescent="0.2">
      <c r="A8513">
        <v>8480</v>
      </c>
      <c r="B8513" s="1">
        <v>45014</v>
      </c>
      <c r="C8513" t="s">
        <v>261</v>
      </c>
      <c r="D8513" t="s">
        <v>659</v>
      </c>
      <c r="E8513">
        <v>2</v>
      </c>
      <c r="F8513" t="s">
        <v>224</v>
      </c>
      <c r="G8513" t="s">
        <v>284</v>
      </c>
      <c r="H8513" t="s">
        <v>414</v>
      </c>
      <c r="M8513" s="2">
        <v>7000</v>
      </c>
      <c r="N8513" s="2">
        <v>20000</v>
      </c>
      <c r="O8513" s="2">
        <f>IF(Tabla1[[#This Row],[Mov]]="VNT",Tabla1[[#This Row],[Sale]]-Tabla1[[#This Row],[Cost]],-Tabla1[[#This Row],[Cost]]*Tabla1[[#This Row],[Cant]])</f>
        <v>-14000</v>
      </c>
      <c r="P8513" s="8">
        <f>IF(Tabla1[[#This Row],[Mov]]="VNT",-Tabla1[[#This Row],[Cant]],Tabla1[[#This Row],[Cant]])</f>
        <v>2</v>
      </c>
      <c r="Q8513" s="8">
        <f>DAY(Tabla1[[#This Row],[Date]])</f>
        <v>29</v>
      </c>
      <c r="R8513" s="8">
        <f>MONTH(Tabla1[[#This Row],[Date]])</f>
        <v>3</v>
      </c>
      <c r="S8513" s="8">
        <f>YEAR(Tabla1[[#This Row],[Date]])</f>
        <v>2023</v>
      </c>
    </row>
    <row r="8514" spans="1:19" x14ac:dyDescent="0.2">
      <c r="A8514">
        <v>8481</v>
      </c>
      <c r="B8514" s="1">
        <v>45014</v>
      </c>
      <c r="C8514" t="s">
        <v>261</v>
      </c>
      <c r="D8514" t="s">
        <v>659</v>
      </c>
      <c r="E8514">
        <v>1</v>
      </c>
      <c r="F8514" t="s">
        <v>586</v>
      </c>
      <c r="G8514" t="s">
        <v>262</v>
      </c>
      <c r="H8514" t="s">
        <v>631</v>
      </c>
      <c r="M8514" s="2">
        <v>5500</v>
      </c>
      <c r="N8514" s="2">
        <v>20000</v>
      </c>
      <c r="O8514" s="2">
        <f>IF(Tabla1[[#This Row],[Mov]]="VNT",Tabla1[[#This Row],[Sale]]-Tabla1[[#This Row],[Cost]],-Tabla1[[#This Row],[Cost]]*Tabla1[[#This Row],[Cant]])</f>
        <v>-5500</v>
      </c>
      <c r="P8514" s="8">
        <f>IF(Tabla1[[#This Row],[Mov]]="VNT",-Tabla1[[#This Row],[Cant]],Tabla1[[#This Row],[Cant]])</f>
        <v>1</v>
      </c>
      <c r="Q8514" s="8">
        <f>DAY(Tabla1[[#This Row],[Date]])</f>
        <v>29</v>
      </c>
      <c r="R8514" s="8">
        <f>MONTH(Tabla1[[#This Row],[Date]])</f>
        <v>3</v>
      </c>
      <c r="S8514" s="8">
        <f>YEAR(Tabla1[[#This Row],[Date]])</f>
        <v>2023</v>
      </c>
    </row>
    <row r="8515" spans="1:19" x14ac:dyDescent="0.2">
      <c r="A8515">
        <v>8482</v>
      </c>
      <c r="B8515" s="1">
        <v>45014</v>
      </c>
      <c r="C8515" t="s">
        <v>261</v>
      </c>
      <c r="D8515" t="s">
        <v>659</v>
      </c>
      <c r="E8515">
        <v>3</v>
      </c>
      <c r="F8515" t="s">
        <v>15</v>
      </c>
      <c r="G8515" t="s">
        <v>264</v>
      </c>
      <c r="H8515" t="s">
        <v>2922</v>
      </c>
      <c r="M8515" s="2">
        <v>2500</v>
      </c>
      <c r="N8515" s="2">
        <v>10000</v>
      </c>
      <c r="O8515" s="2">
        <f>IF(Tabla1[[#This Row],[Mov]]="VNT",Tabla1[[#This Row],[Sale]]-Tabla1[[#This Row],[Cost]],-Tabla1[[#This Row],[Cost]]*Tabla1[[#This Row],[Cant]])</f>
        <v>-7500</v>
      </c>
      <c r="P8515" s="8">
        <f>IF(Tabla1[[#This Row],[Mov]]="VNT",-Tabla1[[#This Row],[Cant]],Tabla1[[#This Row],[Cant]])</f>
        <v>3</v>
      </c>
      <c r="Q8515" s="8">
        <f>DAY(Tabla1[[#This Row],[Date]])</f>
        <v>29</v>
      </c>
      <c r="R8515" s="8">
        <f>MONTH(Tabla1[[#This Row],[Date]])</f>
        <v>3</v>
      </c>
      <c r="S8515" s="8">
        <f>YEAR(Tabla1[[#This Row],[Date]])</f>
        <v>2023</v>
      </c>
    </row>
    <row r="8516" spans="1:19" x14ac:dyDescent="0.2">
      <c r="A8516">
        <v>8483</v>
      </c>
      <c r="B8516" s="1">
        <v>45014</v>
      </c>
      <c r="C8516" t="s">
        <v>261</v>
      </c>
      <c r="D8516" t="s">
        <v>659</v>
      </c>
      <c r="E8516">
        <v>7</v>
      </c>
      <c r="F8516" t="s">
        <v>224</v>
      </c>
      <c r="G8516" t="s">
        <v>1202</v>
      </c>
      <c r="H8516" t="s">
        <v>2921</v>
      </c>
      <c r="M8516" s="2">
        <v>7000</v>
      </c>
      <c r="N8516" s="2">
        <v>20000</v>
      </c>
      <c r="O8516" s="2">
        <f>IF(Tabla1[[#This Row],[Mov]]="VNT",Tabla1[[#This Row],[Sale]]-Tabla1[[#This Row],[Cost]],-Tabla1[[#This Row],[Cost]]*Tabla1[[#This Row],[Cant]])</f>
        <v>-49000</v>
      </c>
      <c r="P8516" s="8">
        <f>IF(Tabla1[[#This Row],[Mov]]="VNT",-Tabla1[[#This Row],[Cant]],Tabla1[[#This Row],[Cant]])</f>
        <v>7</v>
      </c>
      <c r="Q8516" s="8">
        <f>DAY(Tabla1[[#This Row],[Date]])</f>
        <v>29</v>
      </c>
      <c r="R8516" s="8">
        <f>MONTH(Tabla1[[#This Row],[Date]])</f>
        <v>3</v>
      </c>
      <c r="S8516" s="8">
        <f>YEAR(Tabla1[[#This Row],[Date]])</f>
        <v>2023</v>
      </c>
    </row>
    <row r="8517" spans="1:19" x14ac:dyDescent="0.2">
      <c r="A8517">
        <v>8484</v>
      </c>
      <c r="B8517" s="1">
        <v>45014</v>
      </c>
      <c r="C8517" t="s">
        <v>260</v>
      </c>
      <c r="D8517" t="s">
        <v>332</v>
      </c>
      <c r="E8517">
        <v>1</v>
      </c>
      <c r="F8517" t="s">
        <v>386</v>
      </c>
      <c r="G8517" t="s">
        <v>1202</v>
      </c>
      <c r="H8517" t="s">
        <v>2919</v>
      </c>
      <c r="M8517" s="2">
        <v>65000</v>
      </c>
      <c r="N8517" s="2">
        <v>135000</v>
      </c>
      <c r="O8517" s="2">
        <f>IF(Tabla1[[#This Row],[Mov]]="VNT",Tabla1[[#This Row],[Sale]]-Tabla1[[#This Row],[Cost]],-Tabla1[[#This Row],[Cost]]*Tabla1[[#This Row],[Cant]])</f>
        <v>70000</v>
      </c>
      <c r="P8517" s="8">
        <f>IF(Tabla1[[#This Row],[Mov]]="VNT",-Tabla1[[#This Row],[Cant]],Tabla1[[#This Row],[Cant]])</f>
        <v>-1</v>
      </c>
      <c r="Q8517" s="8">
        <f>DAY(Tabla1[[#This Row],[Date]])</f>
        <v>29</v>
      </c>
      <c r="R8517" s="8">
        <f>MONTH(Tabla1[[#This Row],[Date]])</f>
        <v>3</v>
      </c>
      <c r="S8517" s="8">
        <f>YEAR(Tabla1[[#This Row],[Date]])</f>
        <v>2023</v>
      </c>
    </row>
    <row r="8518" spans="1:19" x14ac:dyDescent="0.2">
      <c r="A8518">
        <v>8485</v>
      </c>
      <c r="B8518" s="1">
        <v>45014</v>
      </c>
      <c r="C8518" t="s">
        <v>260</v>
      </c>
      <c r="D8518" t="s">
        <v>332</v>
      </c>
      <c r="E8518">
        <v>1</v>
      </c>
      <c r="F8518" t="s">
        <v>116</v>
      </c>
      <c r="G8518" t="s">
        <v>382</v>
      </c>
      <c r="H8518" t="s">
        <v>514</v>
      </c>
      <c r="M8518" s="2">
        <v>7008</v>
      </c>
      <c r="N8518" s="2">
        <v>7500</v>
      </c>
      <c r="O8518" s="2">
        <f>IF(Tabla1[[#This Row],[Mov]]="VNT",Tabla1[[#This Row],[Sale]]-Tabla1[[#This Row],[Cost]],-Tabla1[[#This Row],[Cost]]*Tabla1[[#This Row],[Cant]])</f>
        <v>492</v>
      </c>
      <c r="P8518" s="8">
        <f>IF(Tabla1[[#This Row],[Mov]]="VNT",-Tabla1[[#This Row],[Cant]],Tabla1[[#This Row],[Cant]])</f>
        <v>-1</v>
      </c>
      <c r="Q8518" s="8">
        <f>DAY(Tabla1[[#This Row],[Date]])</f>
        <v>29</v>
      </c>
      <c r="R8518" s="8">
        <f>MONTH(Tabla1[[#This Row],[Date]])</f>
        <v>3</v>
      </c>
      <c r="S8518" s="8">
        <f>YEAR(Tabla1[[#This Row],[Date]])</f>
        <v>2023</v>
      </c>
    </row>
    <row r="8519" spans="1:19" x14ac:dyDescent="0.2">
      <c r="A8519">
        <v>8486</v>
      </c>
      <c r="B8519" s="1">
        <v>45014</v>
      </c>
      <c r="C8519" t="s">
        <v>260</v>
      </c>
      <c r="D8519" t="s">
        <v>332</v>
      </c>
      <c r="E8519">
        <v>1</v>
      </c>
      <c r="F8519" t="s">
        <v>1192</v>
      </c>
      <c r="G8519" t="s">
        <v>263</v>
      </c>
      <c r="H8519" t="s">
        <v>767</v>
      </c>
      <c r="M8519" s="2">
        <v>13000</v>
      </c>
      <c r="N8519" s="2">
        <v>25000</v>
      </c>
      <c r="O8519" s="2">
        <f>IF(Tabla1[[#This Row],[Mov]]="VNT",Tabla1[[#This Row],[Sale]]-Tabla1[[#This Row],[Cost]],-Tabla1[[#This Row],[Cost]]*Tabla1[[#This Row],[Cant]])</f>
        <v>12000</v>
      </c>
      <c r="P8519" s="8">
        <f>IF(Tabla1[[#This Row],[Mov]]="VNT",-Tabla1[[#This Row],[Cant]],Tabla1[[#This Row],[Cant]])</f>
        <v>-1</v>
      </c>
      <c r="Q8519" s="8">
        <f>DAY(Tabla1[[#This Row],[Date]])</f>
        <v>29</v>
      </c>
      <c r="R8519" s="8">
        <f>MONTH(Tabla1[[#This Row],[Date]])</f>
        <v>3</v>
      </c>
      <c r="S8519" s="8">
        <f>YEAR(Tabla1[[#This Row],[Date]])</f>
        <v>2023</v>
      </c>
    </row>
    <row r="8520" spans="1:19" x14ac:dyDescent="0.2">
      <c r="A8520">
        <v>8487</v>
      </c>
      <c r="B8520" s="1">
        <v>45014</v>
      </c>
      <c r="C8520" t="s">
        <v>260</v>
      </c>
      <c r="D8520" t="s">
        <v>332</v>
      </c>
      <c r="E8520">
        <v>1</v>
      </c>
      <c r="F8520" t="s">
        <v>458</v>
      </c>
      <c r="G8520" t="s">
        <v>604</v>
      </c>
      <c r="H8520" t="s">
        <v>2925</v>
      </c>
      <c r="M8520" s="2">
        <v>0</v>
      </c>
      <c r="N8520" s="2">
        <v>3000</v>
      </c>
      <c r="O8520" s="2">
        <f>IF(Tabla1[[#This Row],[Mov]]="VNT",Tabla1[[#This Row],[Sale]]-Tabla1[[#This Row],[Cost]],-Tabla1[[#This Row],[Cost]]*Tabla1[[#This Row],[Cant]])</f>
        <v>3000</v>
      </c>
      <c r="P8520" s="8">
        <f>IF(Tabla1[[#This Row],[Mov]]="VNT",-Tabla1[[#This Row],[Cant]],Tabla1[[#This Row],[Cant]])</f>
        <v>-1</v>
      </c>
      <c r="Q8520" s="8">
        <f>DAY(Tabla1[[#This Row],[Date]])</f>
        <v>29</v>
      </c>
      <c r="R8520" s="8">
        <f>MONTH(Tabla1[[#This Row],[Date]])</f>
        <v>3</v>
      </c>
      <c r="S8520" s="8">
        <f>YEAR(Tabla1[[#This Row],[Date]])</f>
        <v>2023</v>
      </c>
    </row>
    <row r="8521" spans="1:19" x14ac:dyDescent="0.2">
      <c r="A8521">
        <v>8488</v>
      </c>
      <c r="B8521" s="1">
        <v>45014</v>
      </c>
      <c r="C8521" t="s">
        <v>260</v>
      </c>
      <c r="D8521" t="s">
        <v>332</v>
      </c>
      <c r="E8521">
        <v>1</v>
      </c>
      <c r="F8521" t="s">
        <v>48</v>
      </c>
      <c r="G8521" t="s">
        <v>1765</v>
      </c>
      <c r="H8521" t="s">
        <v>2854</v>
      </c>
      <c r="M8521" s="2">
        <v>235000</v>
      </c>
      <c r="N8521" s="2">
        <v>285000</v>
      </c>
      <c r="O8521" s="2">
        <f>IF(Tabla1[[#This Row],[Mov]]="VNT",Tabla1[[#This Row],[Sale]]-Tabla1[[#This Row],[Cost]],-Tabla1[[#This Row],[Cost]]*Tabla1[[#This Row],[Cant]])</f>
        <v>50000</v>
      </c>
      <c r="P8521" s="8">
        <f>IF(Tabla1[[#This Row],[Mov]]="VNT",-Tabla1[[#This Row],[Cant]],Tabla1[[#This Row],[Cant]])</f>
        <v>-1</v>
      </c>
      <c r="Q8521" s="8">
        <f>DAY(Tabla1[[#This Row],[Date]])</f>
        <v>29</v>
      </c>
      <c r="R8521" s="8">
        <f>MONTH(Tabla1[[#This Row],[Date]])</f>
        <v>3</v>
      </c>
      <c r="S8521" s="8">
        <f>YEAR(Tabla1[[#This Row],[Date]])</f>
        <v>2023</v>
      </c>
    </row>
    <row r="8522" spans="1:19" x14ac:dyDescent="0.2">
      <c r="A8522">
        <v>8489</v>
      </c>
      <c r="B8522" s="1">
        <v>45014</v>
      </c>
      <c r="C8522" t="s">
        <v>260</v>
      </c>
      <c r="D8522" t="s">
        <v>332</v>
      </c>
      <c r="E8522">
        <v>1</v>
      </c>
      <c r="F8522" t="s">
        <v>116</v>
      </c>
      <c r="G8522" t="s">
        <v>382</v>
      </c>
      <c r="H8522" t="s">
        <v>514</v>
      </c>
      <c r="M8522" s="2">
        <v>3270</v>
      </c>
      <c r="N8522" s="2">
        <v>3500</v>
      </c>
      <c r="O8522" s="2">
        <f>IF(Tabla1[[#This Row],[Mov]]="VNT",Tabla1[[#This Row],[Sale]]-Tabla1[[#This Row],[Cost]],-Tabla1[[#This Row],[Cost]]*Tabla1[[#This Row],[Cant]])</f>
        <v>230</v>
      </c>
      <c r="P8522" s="8">
        <f>IF(Tabla1[[#This Row],[Mov]]="VNT",-Tabla1[[#This Row],[Cant]],Tabla1[[#This Row],[Cant]])</f>
        <v>-1</v>
      </c>
      <c r="Q8522" s="8">
        <f>DAY(Tabla1[[#This Row],[Date]])</f>
        <v>29</v>
      </c>
      <c r="R8522" s="8">
        <f>MONTH(Tabla1[[#This Row],[Date]])</f>
        <v>3</v>
      </c>
      <c r="S8522" s="8">
        <f>YEAR(Tabla1[[#This Row],[Date]])</f>
        <v>2023</v>
      </c>
    </row>
    <row r="8523" spans="1:19" x14ac:dyDescent="0.2">
      <c r="A8523">
        <v>8490</v>
      </c>
      <c r="B8523" s="1">
        <v>45014</v>
      </c>
      <c r="C8523" t="s">
        <v>260</v>
      </c>
      <c r="D8523" t="s">
        <v>332</v>
      </c>
      <c r="E8523">
        <v>1</v>
      </c>
      <c r="F8523" t="s">
        <v>116</v>
      </c>
      <c r="G8523" t="s">
        <v>382</v>
      </c>
      <c r="H8523" t="s">
        <v>514</v>
      </c>
      <c r="M8523" s="2">
        <v>3270</v>
      </c>
      <c r="N8523" s="2">
        <v>3500</v>
      </c>
      <c r="O8523" s="2">
        <f>IF(Tabla1[[#This Row],[Mov]]="VNT",Tabla1[[#This Row],[Sale]]-Tabla1[[#This Row],[Cost]],-Tabla1[[#This Row],[Cost]]*Tabla1[[#This Row],[Cant]])</f>
        <v>230</v>
      </c>
      <c r="P8523" s="8">
        <f>IF(Tabla1[[#This Row],[Mov]]="VNT",-Tabla1[[#This Row],[Cant]],Tabla1[[#This Row],[Cant]])</f>
        <v>-1</v>
      </c>
      <c r="Q8523" s="8">
        <f>DAY(Tabla1[[#This Row],[Date]])</f>
        <v>29</v>
      </c>
      <c r="R8523" s="8">
        <f>MONTH(Tabla1[[#This Row],[Date]])</f>
        <v>3</v>
      </c>
      <c r="S8523" s="8">
        <f>YEAR(Tabla1[[#This Row],[Date]])</f>
        <v>2023</v>
      </c>
    </row>
    <row r="8524" spans="1:19" x14ac:dyDescent="0.2">
      <c r="A8524">
        <v>8491</v>
      </c>
      <c r="B8524" s="1">
        <v>45014</v>
      </c>
      <c r="C8524" t="s">
        <v>260</v>
      </c>
      <c r="D8524" t="s">
        <v>332</v>
      </c>
      <c r="E8524">
        <v>1</v>
      </c>
      <c r="F8524" t="s">
        <v>116</v>
      </c>
      <c r="G8524" t="s">
        <v>382</v>
      </c>
      <c r="H8524" t="s">
        <v>514</v>
      </c>
      <c r="M8524" s="2">
        <v>3270</v>
      </c>
      <c r="N8524" s="2">
        <v>3500</v>
      </c>
      <c r="O8524" s="2">
        <f>IF(Tabla1[[#This Row],[Mov]]="VNT",Tabla1[[#This Row],[Sale]]-Tabla1[[#This Row],[Cost]],-Tabla1[[#This Row],[Cost]]*Tabla1[[#This Row],[Cant]])</f>
        <v>230</v>
      </c>
      <c r="P8524" s="8">
        <f>IF(Tabla1[[#This Row],[Mov]]="VNT",-Tabla1[[#This Row],[Cant]],Tabla1[[#This Row],[Cant]])</f>
        <v>-1</v>
      </c>
      <c r="Q8524" s="8">
        <f>DAY(Tabla1[[#This Row],[Date]])</f>
        <v>29</v>
      </c>
      <c r="R8524" s="8">
        <f>MONTH(Tabla1[[#This Row],[Date]])</f>
        <v>3</v>
      </c>
      <c r="S8524" s="8">
        <f>YEAR(Tabla1[[#This Row],[Date]])</f>
        <v>2023</v>
      </c>
    </row>
    <row r="8525" spans="1:19" x14ac:dyDescent="0.2">
      <c r="A8525">
        <v>8492</v>
      </c>
      <c r="B8525" s="1">
        <v>45014</v>
      </c>
      <c r="C8525" t="s">
        <v>260</v>
      </c>
      <c r="D8525" t="s">
        <v>809</v>
      </c>
      <c r="E8525">
        <v>1</v>
      </c>
      <c r="F8525" t="s">
        <v>628</v>
      </c>
      <c r="G8525" t="s">
        <v>266</v>
      </c>
      <c r="H8525" t="s">
        <v>2355</v>
      </c>
      <c r="M8525" s="2">
        <v>10000</v>
      </c>
      <c r="N8525" s="2">
        <v>17000</v>
      </c>
      <c r="O8525" s="2">
        <f>IF(Tabla1[[#This Row],[Mov]]="VNT",Tabla1[[#This Row],[Sale]]-Tabla1[[#This Row],[Cost]],-Tabla1[[#This Row],[Cost]]*Tabla1[[#This Row],[Cant]])</f>
        <v>7000</v>
      </c>
      <c r="P8525" s="8">
        <f>IF(Tabla1[[#This Row],[Mov]]="VNT",-Tabla1[[#This Row],[Cant]],Tabla1[[#This Row],[Cant]])</f>
        <v>-1</v>
      </c>
      <c r="Q8525" s="8">
        <f>DAY(Tabla1[[#This Row],[Date]])</f>
        <v>29</v>
      </c>
      <c r="R8525" s="8">
        <f>MONTH(Tabla1[[#This Row],[Date]])</f>
        <v>3</v>
      </c>
      <c r="S8525" s="8">
        <f>YEAR(Tabla1[[#This Row],[Date]])</f>
        <v>2023</v>
      </c>
    </row>
    <row r="8526" spans="1:19" x14ac:dyDescent="0.2">
      <c r="A8526">
        <v>8493</v>
      </c>
      <c r="B8526" s="1">
        <v>45014</v>
      </c>
      <c r="C8526" t="s">
        <v>260</v>
      </c>
      <c r="D8526" t="s">
        <v>809</v>
      </c>
      <c r="E8526">
        <v>1</v>
      </c>
      <c r="F8526" t="s">
        <v>2663</v>
      </c>
      <c r="G8526" t="s">
        <v>266</v>
      </c>
      <c r="H8526" t="s">
        <v>2665</v>
      </c>
      <c r="M8526" s="2">
        <v>8000</v>
      </c>
      <c r="N8526" s="2">
        <v>18000</v>
      </c>
      <c r="O8526" s="2">
        <f>IF(Tabla1[[#This Row],[Mov]]="VNT",Tabla1[[#This Row],[Sale]]-Tabla1[[#This Row],[Cost]],-Tabla1[[#This Row],[Cost]]*Tabla1[[#This Row],[Cant]])</f>
        <v>10000</v>
      </c>
      <c r="P8526" s="8">
        <f>IF(Tabla1[[#This Row],[Mov]]="VNT",-Tabla1[[#This Row],[Cant]],Tabla1[[#This Row],[Cant]])</f>
        <v>-1</v>
      </c>
      <c r="Q8526" s="8">
        <f>DAY(Tabla1[[#This Row],[Date]])</f>
        <v>29</v>
      </c>
      <c r="R8526" s="8">
        <f>MONTH(Tabla1[[#This Row],[Date]])</f>
        <v>3</v>
      </c>
      <c r="S8526" s="8">
        <f>YEAR(Tabla1[[#This Row],[Date]])</f>
        <v>2023</v>
      </c>
    </row>
    <row r="8527" spans="1:19" x14ac:dyDescent="0.2">
      <c r="A8527">
        <v>8494</v>
      </c>
      <c r="B8527" s="1">
        <v>45014</v>
      </c>
      <c r="C8527" t="s">
        <v>260</v>
      </c>
      <c r="D8527" t="s">
        <v>332</v>
      </c>
      <c r="E8527">
        <v>1</v>
      </c>
      <c r="F8527" t="s">
        <v>342</v>
      </c>
      <c r="G8527" t="s">
        <v>262</v>
      </c>
      <c r="H8527" t="s">
        <v>2926</v>
      </c>
      <c r="M8527" s="2">
        <v>900</v>
      </c>
      <c r="N8527" s="2">
        <v>10000</v>
      </c>
      <c r="O8527" s="2">
        <f>IF(Tabla1[[#This Row],[Mov]]="VNT",Tabla1[[#This Row],[Sale]]-Tabla1[[#This Row],[Cost]],-Tabla1[[#This Row],[Cost]]*Tabla1[[#This Row],[Cant]])</f>
        <v>9100</v>
      </c>
      <c r="P8527" s="8">
        <f>IF(Tabla1[[#This Row],[Mov]]="VNT",-Tabla1[[#This Row],[Cant]],Tabla1[[#This Row],[Cant]])</f>
        <v>-1</v>
      </c>
      <c r="Q8527" s="8">
        <f>DAY(Tabla1[[#This Row],[Date]])</f>
        <v>29</v>
      </c>
      <c r="R8527" s="8">
        <f>MONTH(Tabla1[[#This Row],[Date]])</f>
        <v>3</v>
      </c>
      <c r="S8527" s="8">
        <f>YEAR(Tabla1[[#This Row],[Date]])</f>
        <v>2023</v>
      </c>
    </row>
    <row r="8528" spans="1:19" x14ac:dyDescent="0.2">
      <c r="A8528">
        <v>8495</v>
      </c>
      <c r="B8528" s="1">
        <v>45014</v>
      </c>
      <c r="C8528" t="s">
        <v>260</v>
      </c>
      <c r="D8528" t="s">
        <v>332</v>
      </c>
      <c r="E8528">
        <v>1</v>
      </c>
      <c r="F8528" t="s">
        <v>116</v>
      </c>
      <c r="G8528" t="s">
        <v>382</v>
      </c>
      <c r="H8528" t="s">
        <v>514</v>
      </c>
      <c r="M8528" s="2">
        <v>7008</v>
      </c>
      <c r="N8528" s="2">
        <v>7500</v>
      </c>
      <c r="O8528" s="2">
        <f>IF(Tabla1[[#This Row],[Mov]]="VNT",Tabla1[[#This Row],[Sale]]-Tabla1[[#This Row],[Cost]],-Tabla1[[#This Row],[Cost]]*Tabla1[[#This Row],[Cant]])</f>
        <v>492</v>
      </c>
      <c r="P8528" s="8">
        <f>IF(Tabla1[[#This Row],[Mov]]="VNT",-Tabla1[[#This Row],[Cant]],Tabla1[[#This Row],[Cant]])</f>
        <v>-1</v>
      </c>
      <c r="Q8528" s="8">
        <f>DAY(Tabla1[[#This Row],[Date]])</f>
        <v>29</v>
      </c>
      <c r="R8528" s="8">
        <f>MONTH(Tabla1[[#This Row],[Date]])</f>
        <v>3</v>
      </c>
      <c r="S8528" s="8">
        <f>YEAR(Tabla1[[#This Row],[Date]])</f>
        <v>2023</v>
      </c>
    </row>
    <row r="8529" spans="1:19" x14ac:dyDescent="0.2">
      <c r="A8529">
        <v>8496</v>
      </c>
      <c r="B8529" s="1">
        <v>45014</v>
      </c>
      <c r="C8529" t="s">
        <v>260</v>
      </c>
      <c r="D8529" t="s">
        <v>332</v>
      </c>
      <c r="E8529">
        <v>1</v>
      </c>
      <c r="F8529" t="s">
        <v>116</v>
      </c>
      <c r="G8529" t="s">
        <v>347</v>
      </c>
      <c r="H8529" t="s">
        <v>518</v>
      </c>
      <c r="M8529" s="2">
        <v>10279</v>
      </c>
      <c r="N8529" s="2">
        <v>11000</v>
      </c>
      <c r="O8529" s="2">
        <f>IF(Tabla1[[#This Row],[Mov]]="VNT",Tabla1[[#This Row],[Sale]]-Tabla1[[#This Row],[Cost]],-Tabla1[[#This Row],[Cost]]*Tabla1[[#This Row],[Cant]])</f>
        <v>721</v>
      </c>
      <c r="P8529" s="8">
        <f>IF(Tabla1[[#This Row],[Mov]]="VNT",-Tabla1[[#This Row],[Cant]],Tabla1[[#This Row],[Cant]])</f>
        <v>-1</v>
      </c>
      <c r="Q8529" s="8">
        <f>DAY(Tabla1[[#This Row],[Date]])</f>
        <v>29</v>
      </c>
      <c r="R8529" s="8">
        <f>MONTH(Tabla1[[#This Row],[Date]])</f>
        <v>3</v>
      </c>
      <c r="S8529" s="8">
        <f>YEAR(Tabla1[[#This Row],[Date]])</f>
        <v>2023</v>
      </c>
    </row>
    <row r="8530" spans="1:19" x14ac:dyDescent="0.2">
      <c r="A8530">
        <v>8497</v>
      </c>
      <c r="B8530" s="1">
        <v>45015</v>
      </c>
      <c r="C8530" t="s">
        <v>260</v>
      </c>
      <c r="D8530" t="s">
        <v>332</v>
      </c>
      <c r="E8530">
        <v>1</v>
      </c>
      <c r="F8530" t="s">
        <v>26</v>
      </c>
      <c r="G8530" t="s">
        <v>273</v>
      </c>
      <c r="H8530" t="s">
        <v>2682</v>
      </c>
      <c r="M8530" s="2">
        <v>25000</v>
      </c>
      <c r="N8530" s="2">
        <v>55000</v>
      </c>
      <c r="O8530" s="2">
        <f>IF(Tabla1[[#This Row],[Mov]]="VNT",Tabla1[[#This Row],[Sale]]-Tabla1[[#This Row],[Cost]],-Tabla1[[#This Row],[Cost]]*Tabla1[[#This Row],[Cant]])</f>
        <v>30000</v>
      </c>
      <c r="P8530" s="8">
        <f>IF(Tabla1[[#This Row],[Mov]]="VNT",-Tabla1[[#This Row],[Cant]],Tabla1[[#This Row],[Cant]])</f>
        <v>-1</v>
      </c>
      <c r="Q8530" s="8">
        <f>DAY(Tabla1[[#This Row],[Date]])</f>
        <v>30</v>
      </c>
      <c r="R8530" s="8">
        <f>MONTH(Tabla1[[#This Row],[Date]])</f>
        <v>3</v>
      </c>
      <c r="S8530" s="8">
        <f>YEAR(Tabla1[[#This Row],[Date]])</f>
        <v>2023</v>
      </c>
    </row>
    <row r="8531" spans="1:19" x14ac:dyDescent="0.2">
      <c r="A8531">
        <v>8498</v>
      </c>
      <c r="B8531" s="1">
        <v>45015</v>
      </c>
      <c r="C8531" t="s">
        <v>260</v>
      </c>
      <c r="D8531" t="s">
        <v>332</v>
      </c>
      <c r="E8531">
        <v>1</v>
      </c>
      <c r="F8531" t="s">
        <v>342</v>
      </c>
      <c r="G8531" t="s">
        <v>262</v>
      </c>
      <c r="H8531" t="s">
        <v>2691</v>
      </c>
      <c r="M8531" s="2">
        <v>900</v>
      </c>
      <c r="N8531" s="2">
        <v>5000</v>
      </c>
      <c r="O8531" s="2">
        <f>IF(Tabla1[[#This Row],[Mov]]="VNT",Tabla1[[#This Row],[Sale]]-Tabla1[[#This Row],[Cost]],-Tabla1[[#This Row],[Cost]]*Tabla1[[#This Row],[Cant]])</f>
        <v>4100</v>
      </c>
      <c r="P8531" s="8">
        <f>IF(Tabla1[[#This Row],[Mov]]="VNT",-Tabla1[[#This Row],[Cant]],Tabla1[[#This Row],[Cant]])</f>
        <v>-1</v>
      </c>
      <c r="Q8531" s="8">
        <f>DAY(Tabla1[[#This Row],[Date]])</f>
        <v>30</v>
      </c>
      <c r="R8531" s="8">
        <f>MONTH(Tabla1[[#This Row],[Date]])</f>
        <v>3</v>
      </c>
      <c r="S8531" s="8">
        <f>YEAR(Tabla1[[#This Row],[Date]])</f>
        <v>2023</v>
      </c>
    </row>
    <row r="8532" spans="1:19" x14ac:dyDescent="0.2">
      <c r="A8532">
        <v>8499</v>
      </c>
      <c r="B8532" s="1">
        <v>45015</v>
      </c>
      <c r="C8532" t="s">
        <v>261</v>
      </c>
      <c r="D8532" t="s">
        <v>892</v>
      </c>
      <c r="E8532">
        <v>1</v>
      </c>
      <c r="F8532" t="s">
        <v>386</v>
      </c>
      <c r="G8532" t="s">
        <v>272</v>
      </c>
      <c r="H8532" t="s">
        <v>309</v>
      </c>
      <c r="M8532" s="2">
        <v>65000</v>
      </c>
      <c r="N8532" s="2">
        <v>120000</v>
      </c>
      <c r="O8532" s="2">
        <f>IF(Tabla1[[#This Row],[Mov]]="VNT",Tabla1[[#This Row],[Sale]]-Tabla1[[#This Row],[Cost]],-Tabla1[[#This Row],[Cost]]*Tabla1[[#This Row],[Cant]])</f>
        <v>-65000</v>
      </c>
      <c r="P8532" s="8">
        <f>IF(Tabla1[[#This Row],[Mov]]="VNT",-Tabla1[[#This Row],[Cant]],Tabla1[[#This Row],[Cant]])</f>
        <v>1</v>
      </c>
      <c r="Q8532" s="8">
        <f>DAY(Tabla1[[#This Row],[Date]])</f>
        <v>30</v>
      </c>
      <c r="R8532" s="8">
        <f>MONTH(Tabla1[[#This Row],[Date]])</f>
        <v>3</v>
      </c>
      <c r="S8532" s="8">
        <f>YEAR(Tabla1[[#This Row],[Date]])</f>
        <v>2023</v>
      </c>
    </row>
    <row r="8533" spans="1:19" x14ac:dyDescent="0.2">
      <c r="A8533">
        <v>8500</v>
      </c>
      <c r="B8533" s="1">
        <v>45015</v>
      </c>
      <c r="C8533" t="s">
        <v>261</v>
      </c>
      <c r="D8533" t="s">
        <v>892</v>
      </c>
      <c r="E8533">
        <v>1</v>
      </c>
      <c r="F8533" t="s">
        <v>1598</v>
      </c>
      <c r="G8533" t="s">
        <v>1431</v>
      </c>
      <c r="H8533" t="s">
        <v>2929</v>
      </c>
      <c r="M8533" s="2">
        <v>60000</v>
      </c>
      <c r="N8533" s="2">
        <v>105000</v>
      </c>
      <c r="O8533" s="2">
        <f>IF(Tabla1[[#This Row],[Mov]]="VNT",Tabla1[[#This Row],[Sale]]-Tabla1[[#This Row],[Cost]],-Tabla1[[#This Row],[Cost]]*Tabla1[[#This Row],[Cant]])</f>
        <v>-60000</v>
      </c>
      <c r="P8533" s="8">
        <f>IF(Tabla1[[#This Row],[Mov]]="VNT",-Tabla1[[#This Row],[Cant]],Tabla1[[#This Row],[Cant]])</f>
        <v>1</v>
      </c>
      <c r="Q8533" s="8">
        <f>DAY(Tabla1[[#This Row],[Date]])</f>
        <v>30</v>
      </c>
      <c r="R8533" s="8">
        <f>MONTH(Tabla1[[#This Row],[Date]])</f>
        <v>3</v>
      </c>
      <c r="S8533" s="8">
        <f>YEAR(Tabla1[[#This Row],[Date]])</f>
        <v>2023</v>
      </c>
    </row>
    <row r="8534" spans="1:19" x14ac:dyDescent="0.2">
      <c r="A8534">
        <v>8501</v>
      </c>
      <c r="B8534" s="1">
        <v>45015</v>
      </c>
      <c r="C8534" t="s">
        <v>261</v>
      </c>
      <c r="D8534" t="s">
        <v>892</v>
      </c>
      <c r="E8534">
        <v>1</v>
      </c>
      <c r="F8534" t="s">
        <v>1154</v>
      </c>
      <c r="G8534" t="s">
        <v>1431</v>
      </c>
      <c r="H8534" t="s">
        <v>2929</v>
      </c>
      <c r="L8534" t="s">
        <v>3489</v>
      </c>
      <c r="M8534" s="2">
        <v>8000</v>
      </c>
      <c r="N8534" s="2">
        <v>15000</v>
      </c>
      <c r="O8534" s="2">
        <f>IF(Tabla1[[#This Row],[Mov]]="VNT",Tabla1[[#This Row],[Sale]]-Tabla1[[#This Row],[Cost]],-Tabla1[[#This Row],[Cost]]*Tabla1[[#This Row],[Cant]])</f>
        <v>-8000</v>
      </c>
      <c r="P8534" s="8">
        <f>IF(Tabla1[[#This Row],[Mov]]="VNT",-Tabla1[[#This Row],[Cant]],Tabla1[[#This Row],[Cant]])</f>
        <v>1</v>
      </c>
      <c r="Q8534" s="8">
        <f>DAY(Tabla1[[#This Row],[Date]])</f>
        <v>30</v>
      </c>
      <c r="R8534" s="8">
        <f>MONTH(Tabla1[[#This Row],[Date]])</f>
        <v>3</v>
      </c>
      <c r="S8534" s="8">
        <f>YEAR(Tabla1[[#This Row],[Date]])</f>
        <v>2023</v>
      </c>
    </row>
    <row r="8535" spans="1:19" x14ac:dyDescent="0.2">
      <c r="A8535">
        <v>8502</v>
      </c>
      <c r="B8535" s="1">
        <v>45015</v>
      </c>
      <c r="C8535" t="s">
        <v>261</v>
      </c>
      <c r="D8535" t="s">
        <v>892</v>
      </c>
      <c r="E8535">
        <v>1</v>
      </c>
      <c r="F8535" t="s">
        <v>2927</v>
      </c>
      <c r="G8535" t="s">
        <v>604</v>
      </c>
      <c r="H8535" t="s">
        <v>2928</v>
      </c>
      <c r="M8535" s="2">
        <v>2000</v>
      </c>
      <c r="N8535" s="2">
        <v>12000</v>
      </c>
      <c r="O8535" s="2">
        <f>IF(Tabla1[[#This Row],[Mov]]="VNT",Tabla1[[#This Row],[Sale]]-Tabla1[[#This Row],[Cost]],-Tabla1[[#This Row],[Cost]]*Tabla1[[#This Row],[Cant]])</f>
        <v>-2000</v>
      </c>
      <c r="P8535" s="8">
        <f>IF(Tabla1[[#This Row],[Mov]]="VNT",-Tabla1[[#This Row],[Cant]],Tabla1[[#This Row],[Cant]])</f>
        <v>1</v>
      </c>
      <c r="Q8535" s="8">
        <f>DAY(Tabla1[[#This Row],[Date]])</f>
        <v>30</v>
      </c>
      <c r="R8535" s="8">
        <f>MONTH(Tabla1[[#This Row],[Date]])</f>
        <v>3</v>
      </c>
      <c r="S8535" s="8">
        <f>YEAR(Tabla1[[#This Row],[Date]])</f>
        <v>2023</v>
      </c>
    </row>
    <row r="8536" spans="1:19" x14ac:dyDescent="0.2">
      <c r="A8536">
        <v>8503</v>
      </c>
      <c r="B8536" s="1">
        <v>45015</v>
      </c>
      <c r="C8536" t="s">
        <v>261</v>
      </c>
      <c r="D8536" t="s">
        <v>892</v>
      </c>
      <c r="E8536">
        <v>1</v>
      </c>
      <c r="F8536" t="s">
        <v>386</v>
      </c>
      <c r="G8536" t="s">
        <v>534</v>
      </c>
      <c r="H8536" t="s">
        <v>536</v>
      </c>
      <c r="M8536" s="2">
        <v>78000</v>
      </c>
      <c r="N8536" s="2">
        <v>90000</v>
      </c>
      <c r="O8536" s="2">
        <f>IF(Tabla1[[#This Row],[Mov]]="VNT",Tabla1[[#This Row],[Sale]]-Tabla1[[#This Row],[Cost]],-Tabla1[[#This Row],[Cost]]*Tabla1[[#This Row],[Cant]])</f>
        <v>-78000</v>
      </c>
      <c r="P8536" s="8">
        <f>IF(Tabla1[[#This Row],[Mov]]="VNT",-Tabla1[[#This Row],[Cant]],Tabla1[[#This Row],[Cant]])</f>
        <v>1</v>
      </c>
      <c r="Q8536" s="8">
        <f>DAY(Tabla1[[#This Row],[Date]])</f>
        <v>30</v>
      </c>
      <c r="R8536" s="8">
        <f>MONTH(Tabla1[[#This Row],[Date]])</f>
        <v>3</v>
      </c>
      <c r="S8536" s="8">
        <f>YEAR(Tabla1[[#This Row],[Date]])</f>
        <v>2023</v>
      </c>
    </row>
    <row r="8537" spans="1:19" x14ac:dyDescent="0.2">
      <c r="A8537">
        <v>8504</v>
      </c>
      <c r="B8537" s="1">
        <v>45015</v>
      </c>
      <c r="C8537" t="s">
        <v>260</v>
      </c>
      <c r="D8537" t="s">
        <v>109</v>
      </c>
      <c r="E8537">
        <v>1</v>
      </c>
      <c r="F8537" t="s">
        <v>386</v>
      </c>
      <c r="G8537" t="s">
        <v>534</v>
      </c>
      <c r="H8537" t="s">
        <v>536</v>
      </c>
      <c r="M8537" s="2">
        <v>78000</v>
      </c>
      <c r="N8537" s="2">
        <v>90000</v>
      </c>
      <c r="O8537" s="2">
        <f>IF(Tabla1[[#This Row],[Mov]]="VNT",Tabla1[[#This Row],[Sale]]-Tabla1[[#This Row],[Cost]],-Tabla1[[#This Row],[Cost]]*Tabla1[[#This Row],[Cant]])</f>
        <v>12000</v>
      </c>
      <c r="P8537" s="8">
        <f>IF(Tabla1[[#This Row],[Mov]]="VNT",-Tabla1[[#This Row],[Cant]],Tabla1[[#This Row],[Cant]])</f>
        <v>-1</v>
      </c>
      <c r="Q8537" s="8">
        <f>DAY(Tabla1[[#This Row],[Date]])</f>
        <v>30</v>
      </c>
      <c r="R8537" s="8">
        <f>MONTH(Tabla1[[#This Row],[Date]])</f>
        <v>3</v>
      </c>
      <c r="S8537" s="8">
        <f>YEAR(Tabla1[[#This Row],[Date]])</f>
        <v>2023</v>
      </c>
    </row>
    <row r="8538" spans="1:19" x14ac:dyDescent="0.2">
      <c r="A8538">
        <v>8505</v>
      </c>
      <c r="B8538" s="1">
        <v>45015</v>
      </c>
      <c r="C8538" t="s">
        <v>260</v>
      </c>
      <c r="D8538" t="s">
        <v>332</v>
      </c>
      <c r="E8538">
        <v>1</v>
      </c>
      <c r="F8538" t="s">
        <v>238</v>
      </c>
      <c r="G8538" t="s">
        <v>266</v>
      </c>
      <c r="H8538" t="s">
        <v>493</v>
      </c>
      <c r="M8538" s="2">
        <v>15000</v>
      </c>
      <c r="N8538" s="2">
        <v>30000</v>
      </c>
      <c r="O8538" s="2">
        <f>IF(Tabla1[[#This Row],[Mov]]="VNT",Tabla1[[#This Row],[Sale]]-Tabla1[[#This Row],[Cost]],-Tabla1[[#This Row],[Cost]]*Tabla1[[#This Row],[Cant]])</f>
        <v>15000</v>
      </c>
      <c r="P8538" s="8">
        <f>IF(Tabla1[[#This Row],[Mov]]="VNT",-Tabla1[[#This Row],[Cant]],Tabla1[[#This Row],[Cant]])</f>
        <v>-1</v>
      </c>
      <c r="Q8538" s="8">
        <f>DAY(Tabla1[[#This Row],[Date]])</f>
        <v>30</v>
      </c>
      <c r="R8538" s="8">
        <f>MONTH(Tabla1[[#This Row],[Date]])</f>
        <v>3</v>
      </c>
      <c r="S8538" s="8">
        <f>YEAR(Tabla1[[#This Row],[Date]])</f>
        <v>2023</v>
      </c>
    </row>
    <row r="8539" spans="1:19" x14ac:dyDescent="0.2">
      <c r="A8539">
        <v>8506</v>
      </c>
      <c r="B8539" s="1">
        <v>45015</v>
      </c>
      <c r="C8539" t="s">
        <v>260</v>
      </c>
      <c r="D8539" t="s">
        <v>332</v>
      </c>
      <c r="E8539">
        <v>1</v>
      </c>
      <c r="F8539" t="s">
        <v>1787</v>
      </c>
      <c r="G8539" t="s">
        <v>266</v>
      </c>
      <c r="H8539" t="s">
        <v>2930</v>
      </c>
      <c r="M8539" s="2">
        <v>0</v>
      </c>
      <c r="N8539" s="2">
        <v>10000</v>
      </c>
      <c r="O8539" s="2">
        <f>IF(Tabla1[[#This Row],[Mov]]="VNT",Tabla1[[#This Row],[Sale]]-Tabla1[[#This Row],[Cost]],-Tabla1[[#This Row],[Cost]]*Tabla1[[#This Row],[Cant]])</f>
        <v>10000</v>
      </c>
      <c r="P8539" s="8">
        <f>IF(Tabla1[[#This Row],[Mov]]="VNT",-Tabla1[[#This Row],[Cant]],Tabla1[[#This Row],[Cant]])</f>
        <v>-1</v>
      </c>
      <c r="Q8539" s="8">
        <f>DAY(Tabla1[[#This Row],[Date]])</f>
        <v>30</v>
      </c>
      <c r="R8539" s="8">
        <f>MONTH(Tabla1[[#This Row],[Date]])</f>
        <v>3</v>
      </c>
      <c r="S8539" s="8">
        <f>YEAR(Tabla1[[#This Row],[Date]])</f>
        <v>2023</v>
      </c>
    </row>
    <row r="8540" spans="1:19" x14ac:dyDescent="0.2">
      <c r="A8540">
        <v>8507</v>
      </c>
      <c r="B8540" s="1">
        <v>45015</v>
      </c>
      <c r="C8540" t="s">
        <v>260</v>
      </c>
      <c r="D8540" t="s">
        <v>332</v>
      </c>
      <c r="E8540">
        <v>1</v>
      </c>
      <c r="F8540" t="s">
        <v>15</v>
      </c>
      <c r="G8540" t="s">
        <v>794</v>
      </c>
      <c r="H8540" t="s">
        <v>215</v>
      </c>
      <c r="M8540" s="2">
        <v>4000</v>
      </c>
      <c r="N8540" s="2">
        <v>15000</v>
      </c>
      <c r="O8540" s="2">
        <f>IF(Tabla1[[#This Row],[Mov]]="VNT",Tabla1[[#This Row],[Sale]]-Tabla1[[#This Row],[Cost]],-Tabla1[[#This Row],[Cost]]*Tabla1[[#This Row],[Cant]])</f>
        <v>11000</v>
      </c>
      <c r="P8540" s="8">
        <f>IF(Tabla1[[#This Row],[Mov]]="VNT",-Tabla1[[#This Row],[Cant]],Tabla1[[#This Row],[Cant]])</f>
        <v>-1</v>
      </c>
      <c r="Q8540" s="8">
        <f>DAY(Tabla1[[#This Row],[Date]])</f>
        <v>30</v>
      </c>
      <c r="R8540" s="8">
        <f>MONTH(Tabla1[[#This Row],[Date]])</f>
        <v>3</v>
      </c>
      <c r="S8540" s="8">
        <f>YEAR(Tabla1[[#This Row],[Date]])</f>
        <v>2023</v>
      </c>
    </row>
    <row r="8541" spans="1:19" x14ac:dyDescent="0.2">
      <c r="A8541">
        <v>8508</v>
      </c>
      <c r="B8541" s="1">
        <v>45015</v>
      </c>
      <c r="C8541" t="s">
        <v>260</v>
      </c>
      <c r="D8541" t="s">
        <v>332</v>
      </c>
      <c r="E8541">
        <v>1</v>
      </c>
      <c r="F8541" t="s">
        <v>2446</v>
      </c>
      <c r="G8541" t="s">
        <v>794</v>
      </c>
      <c r="H8541" t="s">
        <v>215</v>
      </c>
      <c r="M8541" s="2">
        <v>1200</v>
      </c>
      <c r="N8541" s="2">
        <v>4000</v>
      </c>
      <c r="O8541" s="2">
        <f>IF(Tabla1[[#This Row],[Mov]]="VNT",Tabla1[[#This Row],[Sale]]-Tabla1[[#This Row],[Cost]],-Tabla1[[#This Row],[Cost]]*Tabla1[[#This Row],[Cant]])</f>
        <v>2800</v>
      </c>
      <c r="P8541" s="8">
        <f>IF(Tabla1[[#This Row],[Mov]]="VNT",-Tabla1[[#This Row],[Cant]],Tabla1[[#This Row],[Cant]])</f>
        <v>-1</v>
      </c>
      <c r="Q8541" s="8">
        <f>DAY(Tabla1[[#This Row],[Date]])</f>
        <v>30</v>
      </c>
      <c r="R8541" s="8">
        <f>MONTH(Tabla1[[#This Row],[Date]])</f>
        <v>3</v>
      </c>
      <c r="S8541" s="8">
        <f>YEAR(Tabla1[[#This Row],[Date]])</f>
        <v>2023</v>
      </c>
    </row>
    <row r="8542" spans="1:19" x14ac:dyDescent="0.2">
      <c r="A8542">
        <v>8509</v>
      </c>
      <c r="B8542" s="1">
        <v>45015</v>
      </c>
      <c r="C8542" t="s">
        <v>260</v>
      </c>
      <c r="D8542" t="s">
        <v>332</v>
      </c>
      <c r="E8542">
        <v>1</v>
      </c>
      <c r="F8542" t="s">
        <v>532</v>
      </c>
      <c r="G8542" t="s">
        <v>266</v>
      </c>
      <c r="H8542" t="s">
        <v>1248</v>
      </c>
      <c r="M8542" s="2">
        <v>44000</v>
      </c>
      <c r="N8542" s="2">
        <v>80000</v>
      </c>
      <c r="O8542" s="2">
        <f>IF(Tabla1[[#This Row],[Mov]]="VNT",Tabla1[[#This Row],[Sale]]-Tabla1[[#This Row],[Cost]],-Tabla1[[#This Row],[Cost]]*Tabla1[[#This Row],[Cant]])</f>
        <v>36000</v>
      </c>
      <c r="P8542" s="8">
        <f>IF(Tabla1[[#This Row],[Mov]]="VNT",-Tabla1[[#This Row],[Cant]],Tabla1[[#This Row],[Cant]])</f>
        <v>-1</v>
      </c>
      <c r="Q8542" s="8">
        <f>DAY(Tabla1[[#This Row],[Date]])</f>
        <v>30</v>
      </c>
      <c r="R8542" s="8">
        <f>MONTH(Tabla1[[#This Row],[Date]])</f>
        <v>3</v>
      </c>
      <c r="S8542" s="8">
        <f>YEAR(Tabla1[[#This Row],[Date]])</f>
        <v>2023</v>
      </c>
    </row>
    <row r="8543" spans="1:19" x14ac:dyDescent="0.2">
      <c r="A8543">
        <v>8510</v>
      </c>
      <c r="B8543" s="1">
        <v>45015</v>
      </c>
      <c r="C8543" t="s">
        <v>260</v>
      </c>
      <c r="D8543" t="s">
        <v>332</v>
      </c>
      <c r="E8543">
        <v>1</v>
      </c>
      <c r="F8543" t="s">
        <v>116</v>
      </c>
      <c r="G8543" t="s">
        <v>347</v>
      </c>
      <c r="H8543" t="s">
        <v>518</v>
      </c>
      <c r="M8543" s="2">
        <v>6074</v>
      </c>
      <c r="N8543" s="2">
        <v>6500</v>
      </c>
      <c r="O8543" s="2">
        <f>IF(Tabla1[[#This Row],[Mov]]="VNT",Tabla1[[#This Row],[Sale]]-Tabla1[[#This Row],[Cost]],-Tabla1[[#This Row],[Cost]]*Tabla1[[#This Row],[Cant]])</f>
        <v>426</v>
      </c>
      <c r="P8543" s="8">
        <f>IF(Tabla1[[#This Row],[Mov]]="VNT",-Tabla1[[#This Row],[Cant]],Tabla1[[#This Row],[Cant]])</f>
        <v>-1</v>
      </c>
      <c r="Q8543" s="8">
        <f>DAY(Tabla1[[#This Row],[Date]])</f>
        <v>30</v>
      </c>
      <c r="R8543" s="8">
        <f>MONTH(Tabla1[[#This Row],[Date]])</f>
        <v>3</v>
      </c>
      <c r="S8543" s="8">
        <f>YEAR(Tabla1[[#This Row],[Date]])</f>
        <v>2023</v>
      </c>
    </row>
    <row r="8544" spans="1:19" x14ac:dyDescent="0.2">
      <c r="A8544">
        <v>8511</v>
      </c>
      <c r="B8544" s="1">
        <v>45015</v>
      </c>
      <c r="C8544" t="s">
        <v>260</v>
      </c>
      <c r="D8544" t="s">
        <v>332</v>
      </c>
      <c r="E8544">
        <v>1</v>
      </c>
      <c r="F8544" t="s">
        <v>116</v>
      </c>
      <c r="G8544" t="s">
        <v>382</v>
      </c>
      <c r="H8544" t="s">
        <v>514</v>
      </c>
      <c r="M8544" s="2">
        <v>6074</v>
      </c>
      <c r="N8544" s="2">
        <v>6500</v>
      </c>
      <c r="O8544" s="2">
        <f>IF(Tabla1[[#This Row],[Mov]]="VNT",Tabla1[[#This Row],[Sale]]-Tabla1[[#This Row],[Cost]],-Tabla1[[#This Row],[Cost]]*Tabla1[[#This Row],[Cant]])</f>
        <v>426</v>
      </c>
      <c r="P8544" s="8">
        <f>IF(Tabla1[[#This Row],[Mov]]="VNT",-Tabla1[[#This Row],[Cant]],Tabla1[[#This Row],[Cant]])</f>
        <v>-1</v>
      </c>
      <c r="Q8544" s="8">
        <f>DAY(Tabla1[[#This Row],[Date]])</f>
        <v>30</v>
      </c>
      <c r="R8544" s="8">
        <f>MONTH(Tabla1[[#This Row],[Date]])</f>
        <v>3</v>
      </c>
      <c r="S8544" s="8">
        <f>YEAR(Tabla1[[#This Row],[Date]])</f>
        <v>2023</v>
      </c>
    </row>
    <row r="8545" spans="1:19" x14ac:dyDescent="0.2">
      <c r="A8545">
        <v>8512</v>
      </c>
      <c r="B8545" s="1">
        <v>45015</v>
      </c>
      <c r="C8545" t="s">
        <v>260</v>
      </c>
      <c r="D8545" t="s">
        <v>332</v>
      </c>
      <c r="E8545">
        <v>1</v>
      </c>
      <c r="F8545" t="s">
        <v>15</v>
      </c>
      <c r="G8545" t="s">
        <v>2499</v>
      </c>
      <c r="H8545" t="s">
        <v>20</v>
      </c>
      <c r="M8545" s="2">
        <v>3000</v>
      </c>
      <c r="N8545" s="2">
        <v>10000</v>
      </c>
      <c r="O8545" s="2">
        <f>IF(Tabla1[[#This Row],[Mov]]="VNT",Tabla1[[#This Row],[Sale]]-Tabla1[[#This Row],[Cost]],-Tabla1[[#This Row],[Cost]]*Tabla1[[#This Row],[Cant]])</f>
        <v>7000</v>
      </c>
      <c r="P8545" s="8">
        <f>IF(Tabla1[[#This Row],[Mov]]="VNT",-Tabla1[[#This Row],[Cant]],Tabla1[[#This Row],[Cant]])</f>
        <v>-1</v>
      </c>
      <c r="Q8545" s="8">
        <f>DAY(Tabla1[[#This Row],[Date]])</f>
        <v>30</v>
      </c>
      <c r="R8545" s="8">
        <f>MONTH(Tabla1[[#This Row],[Date]])</f>
        <v>3</v>
      </c>
      <c r="S8545" s="8">
        <f>YEAR(Tabla1[[#This Row],[Date]])</f>
        <v>2023</v>
      </c>
    </row>
    <row r="8546" spans="1:19" x14ac:dyDescent="0.2">
      <c r="A8546">
        <v>8513</v>
      </c>
      <c r="B8546" s="1">
        <v>45015</v>
      </c>
      <c r="C8546" t="s">
        <v>260</v>
      </c>
      <c r="D8546" t="s">
        <v>332</v>
      </c>
      <c r="E8546">
        <v>1</v>
      </c>
      <c r="F8546" t="s">
        <v>2514</v>
      </c>
      <c r="G8546" t="s">
        <v>266</v>
      </c>
      <c r="H8546" t="s">
        <v>2808</v>
      </c>
      <c r="M8546" s="2">
        <v>5500</v>
      </c>
      <c r="N8546" s="2">
        <v>12000</v>
      </c>
      <c r="O8546" s="2">
        <f>IF(Tabla1[[#This Row],[Mov]]="VNT",Tabla1[[#This Row],[Sale]]-Tabla1[[#This Row],[Cost]],-Tabla1[[#This Row],[Cost]]*Tabla1[[#This Row],[Cant]])</f>
        <v>6500</v>
      </c>
      <c r="P8546" s="8">
        <f>IF(Tabla1[[#This Row],[Mov]]="VNT",-Tabla1[[#This Row],[Cant]],Tabla1[[#This Row],[Cant]])</f>
        <v>-1</v>
      </c>
      <c r="Q8546" s="8">
        <f>DAY(Tabla1[[#This Row],[Date]])</f>
        <v>30</v>
      </c>
      <c r="R8546" s="8">
        <f>MONTH(Tabla1[[#This Row],[Date]])</f>
        <v>3</v>
      </c>
      <c r="S8546" s="8">
        <f>YEAR(Tabla1[[#This Row],[Date]])</f>
        <v>2023</v>
      </c>
    </row>
    <row r="8547" spans="1:19" x14ac:dyDescent="0.2">
      <c r="A8547">
        <v>8514</v>
      </c>
      <c r="B8547" s="1">
        <v>45015</v>
      </c>
      <c r="C8547" t="s">
        <v>260</v>
      </c>
      <c r="D8547" t="s">
        <v>332</v>
      </c>
      <c r="E8547">
        <v>1</v>
      </c>
      <c r="F8547" t="s">
        <v>891</v>
      </c>
      <c r="G8547" t="s">
        <v>284</v>
      </c>
      <c r="H8547" t="s">
        <v>2931</v>
      </c>
      <c r="M8547" s="2">
        <v>3500</v>
      </c>
      <c r="N8547" s="2">
        <v>10000</v>
      </c>
      <c r="O8547" s="2">
        <f>IF(Tabla1[[#This Row],[Mov]]="VNT",Tabla1[[#This Row],[Sale]]-Tabla1[[#This Row],[Cost]],-Tabla1[[#This Row],[Cost]]*Tabla1[[#This Row],[Cant]])</f>
        <v>6500</v>
      </c>
      <c r="P8547" s="8">
        <f>IF(Tabla1[[#This Row],[Mov]]="VNT",-Tabla1[[#This Row],[Cant]],Tabla1[[#This Row],[Cant]])</f>
        <v>-1</v>
      </c>
      <c r="Q8547" s="8">
        <f>DAY(Tabla1[[#This Row],[Date]])</f>
        <v>30</v>
      </c>
      <c r="R8547" s="8">
        <f>MONTH(Tabla1[[#This Row],[Date]])</f>
        <v>3</v>
      </c>
      <c r="S8547" s="8">
        <f>YEAR(Tabla1[[#This Row],[Date]])</f>
        <v>2023</v>
      </c>
    </row>
    <row r="8548" spans="1:19" x14ac:dyDescent="0.2">
      <c r="A8548">
        <v>8515</v>
      </c>
      <c r="B8548" s="1">
        <v>45015</v>
      </c>
      <c r="C8548" t="s">
        <v>260</v>
      </c>
      <c r="D8548" t="s">
        <v>332</v>
      </c>
      <c r="E8548">
        <v>1</v>
      </c>
      <c r="F8548" t="s">
        <v>891</v>
      </c>
      <c r="G8548" t="s">
        <v>284</v>
      </c>
      <c r="H8548" t="s">
        <v>539</v>
      </c>
      <c r="M8548" s="2">
        <v>3500</v>
      </c>
      <c r="N8548" s="2">
        <v>10000</v>
      </c>
      <c r="O8548" s="2">
        <f>IF(Tabla1[[#This Row],[Mov]]="VNT",Tabla1[[#This Row],[Sale]]-Tabla1[[#This Row],[Cost]],-Tabla1[[#This Row],[Cost]]*Tabla1[[#This Row],[Cant]])</f>
        <v>6500</v>
      </c>
      <c r="P8548" s="8">
        <f>IF(Tabla1[[#This Row],[Mov]]="VNT",-Tabla1[[#This Row],[Cant]],Tabla1[[#This Row],[Cant]])</f>
        <v>-1</v>
      </c>
      <c r="Q8548" s="8">
        <f>DAY(Tabla1[[#This Row],[Date]])</f>
        <v>30</v>
      </c>
      <c r="R8548" s="8">
        <f>MONTH(Tabla1[[#This Row],[Date]])</f>
        <v>3</v>
      </c>
      <c r="S8548" s="8">
        <f>YEAR(Tabla1[[#This Row],[Date]])</f>
        <v>2023</v>
      </c>
    </row>
    <row r="8549" spans="1:19" x14ac:dyDescent="0.2">
      <c r="A8549">
        <v>8516</v>
      </c>
      <c r="B8549" s="1">
        <v>45015</v>
      </c>
      <c r="C8549" t="s">
        <v>260</v>
      </c>
      <c r="D8549" t="s">
        <v>332</v>
      </c>
      <c r="E8549">
        <v>1</v>
      </c>
      <c r="F8549" t="s">
        <v>455</v>
      </c>
      <c r="G8549" t="s">
        <v>347</v>
      </c>
      <c r="H8549" t="s">
        <v>456</v>
      </c>
      <c r="M8549" s="2">
        <v>800</v>
      </c>
      <c r="N8549" s="2">
        <v>4000</v>
      </c>
      <c r="O8549" s="2">
        <f>IF(Tabla1[[#This Row],[Mov]]="VNT",Tabla1[[#This Row],[Sale]]-Tabla1[[#This Row],[Cost]],-Tabla1[[#This Row],[Cost]]*Tabla1[[#This Row],[Cant]])</f>
        <v>3200</v>
      </c>
      <c r="P8549" s="8">
        <f>IF(Tabla1[[#This Row],[Mov]]="VNT",-Tabla1[[#This Row],[Cant]],Tabla1[[#This Row],[Cant]])</f>
        <v>-1</v>
      </c>
      <c r="Q8549" s="8">
        <f>DAY(Tabla1[[#This Row],[Date]])</f>
        <v>30</v>
      </c>
      <c r="R8549" s="8">
        <f>MONTH(Tabla1[[#This Row],[Date]])</f>
        <v>3</v>
      </c>
      <c r="S8549" s="8">
        <f>YEAR(Tabla1[[#This Row],[Date]])</f>
        <v>2023</v>
      </c>
    </row>
    <row r="8550" spans="1:19" x14ac:dyDescent="0.2">
      <c r="A8550">
        <v>8517</v>
      </c>
      <c r="B8550" s="1">
        <v>45015</v>
      </c>
      <c r="C8550" t="s">
        <v>260</v>
      </c>
      <c r="D8550" t="s">
        <v>332</v>
      </c>
      <c r="E8550">
        <v>1</v>
      </c>
      <c r="F8550" t="s">
        <v>116</v>
      </c>
      <c r="G8550" t="s">
        <v>382</v>
      </c>
      <c r="H8550" t="s">
        <v>514</v>
      </c>
      <c r="M8550" s="2">
        <v>3270</v>
      </c>
      <c r="N8550" s="2">
        <v>3500</v>
      </c>
      <c r="O8550" s="2">
        <f>IF(Tabla1[[#This Row],[Mov]]="VNT",Tabla1[[#This Row],[Sale]]-Tabla1[[#This Row],[Cost]],-Tabla1[[#This Row],[Cost]]*Tabla1[[#This Row],[Cant]])</f>
        <v>230</v>
      </c>
      <c r="P8550" s="8">
        <f>IF(Tabla1[[#This Row],[Mov]]="VNT",-Tabla1[[#This Row],[Cant]],Tabla1[[#This Row],[Cant]])</f>
        <v>-1</v>
      </c>
      <c r="Q8550" s="8">
        <f>DAY(Tabla1[[#This Row],[Date]])</f>
        <v>30</v>
      </c>
      <c r="R8550" s="8">
        <f>MONTH(Tabla1[[#This Row],[Date]])</f>
        <v>3</v>
      </c>
      <c r="S8550" s="8">
        <f>YEAR(Tabla1[[#This Row],[Date]])</f>
        <v>2023</v>
      </c>
    </row>
    <row r="8551" spans="1:19" x14ac:dyDescent="0.2">
      <c r="A8551">
        <v>8518</v>
      </c>
      <c r="B8551" s="1">
        <v>45015</v>
      </c>
      <c r="C8551" t="s">
        <v>260</v>
      </c>
      <c r="D8551" t="s">
        <v>332</v>
      </c>
      <c r="E8551">
        <v>1</v>
      </c>
      <c r="F8551" t="s">
        <v>225</v>
      </c>
      <c r="G8551" t="s">
        <v>263</v>
      </c>
      <c r="H8551" t="s">
        <v>667</v>
      </c>
      <c r="M8551" s="2">
        <v>1100</v>
      </c>
      <c r="N8551" s="2">
        <v>8000</v>
      </c>
      <c r="O8551" s="2">
        <f>IF(Tabla1[[#This Row],[Mov]]="VNT",Tabla1[[#This Row],[Sale]]-Tabla1[[#This Row],[Cost]],-Tabla1[[#This Row],[Cost]]*Tabla1[[#This Row],[Cant]])</f>
        <v>6900</v>
      </c>
      <c r="P8551" s="8">
        <f>IF(Tabla1[[#This Row],[Mov]]="VNT",-Tabla1[[#This Row],[Cant]],Tabla1[[#This Row],[Cant]])</f>
        <v>-1</v>
      </c>
      <c r="Q8551" s="8">
        <f>DAY(Tabla1[[#This Row],[Date]])</f>
        <v>30</v>
      </c>
      <c r="R8551" s="8">
        <f>MONTH(Tabla1[[#This Row],[Date]])</f>
        <v>3</v>
      </c>
      <c r="S8551" s="8">
        <f>YEAR(Tabla1[[#This Row],[Date]])</f>
        <v>2023</v>
      </c>
    </row>
    <row r="8552" spans="1:19" x14ac:dyDescent="0.2">
      <c r="A8552">
        <v>8519</v>
      </c>
      <c r="B8552" s="1">
        <v>45015</v>
      </c>
      <c r="C8552" t="s">
        <v>260</v>
      </c>
      <c r="D8552" t="s">
        <v>332</v>
      </c>
      <c r="E8552">
        <v>1</v>
      </c>
      <c r="F8552" t="s">
        <v>116</v>
      </c>
      <c r="G8552" t="s">
        <v>382</v>
      </c>
      <c r="H8552" t="s">
        <v>514</v>
      </c>
      <c r="M8552" s="2">
        <v>3270</v>
      </c>
      <c r="N8552" s="2">
        <v>3500</v>
      </c>
      <c r="O8552" s="2">
        <f>IF(Tabla1[[#This Row],[Mov]]="VNT",Tabla1[[#This Row],[Sale]]-Tabla1[[#This Row],[Cost]],-Tabla1[[#This Row],[Cost]]*Tabla1[[#This Row],[Cant]])</f>
        <v>230</v>
      </c>
      <c r="P8552" s="8">
        <f>IF(Tabla1[[#This Row],[Mov]]="VNT",-Tabla1[[#This Row],[Cant]],Tabla1[[#This Row],[Cant]])</f>
        <v>-1</v>
      </c>
      <c r="Q8552" s="8">
        <f>DAY(Tabla1[[#This Row],[Date]])</f>
        <v>30</v>
      </c>
      <c r="R8552" s="8">
        <f>MONTH(Tabla1[[#This Row],[Date]])</f>
        <v>3</v>
      </c>
      <c r="S8552" s="8">
        <f>YEAR(Tabla1[[#This Row],[Date]])</f>
        <v>2023</v>
      </c>
    </row>
    <row r="8553" spans="1:19" x14ac:dyDescent="0.2">
      <c r="A8553">
        <v>8520</v>
      </c>
      <c r="B8553" s="1">
        <v>45015</v>
      </c>
      <c r="C8553" t="s">
        <v>260</v>
      </c>
      <c r="D8553" t="s">
        <v>332</v>
      </c>
      <c r="E8553">
        <v>1</v>
      </c>
      <c r="F8553" t="s">
        <v>891</v>
      </c>
      <c r="G8553" t="s">
        <v>284</v>
      </c>
      <c r="H8553" t="s">
        <v>250</v>
      </c>
      <c r="M8553" s="2">
        <v>3500</v>
      </c>
      <c r="N8553" s="2">
        <v>10000</v>
      </c>
      <c r="O8553" s="2">
        <f>IF(Tabla1[[#This Row],[Mov]]="VNT",Tabla1[[#This Row],[Sale]]-Tabla1[[#This Row],[Cost]],-Tabla1[[#This Row],[Cost]]*Tabla1[[#This Row],[Cant]])</f>
        <v>6500</v>
      </c>
      <c r="P8553" s="8">
        <f>IF(Tabla1[[#This Row],[Mov]]="VNT",-Tabla1[[#This Row],[Cant]],Tabla1[[#This Row],[Cant]])</f>
        <v>-1</v>
      </c>
      <c r="Q8553" s="8">
        <f>DAY(Tabla1[[#This Row],[Date]])</f>
        <v>30</v>
      </c>
      <c r="R8553" s="8">
        <f>MONTH(Tabla1[[#This Row],[Date]])</f>
        <v>3</v>
      </c>
      <c r="S8553" s="8">
        <f>YEAR(Tabla1[[#This Row],[Date]])</f>
        <v>2023</v>
      </c>
    </row>
    <row r="8554" spans="1:19" x14ac:dyDescent="0.2">
      <c r="A8554">
        <v>8521</v>
      </c>
      <c r="B8554" s="1">
        <v>45015</v>
      </c>
      <c r="C8554" t="s">
        <v>260</v>
      </c>
      <c r="D8554" t="s">
        <v>332</v>
      </c>
      <c r="E8554">
        <v>1</v>
      </c>
      <c r="F8554" t="s">
        <v>225</v>
      </c>
      <c r="G8554" t="s">
        <v>284</v>
      </c>
      <c r="H8554" t="s">
        <v>250</v>
      </c>
      <c r="M8554" s="2">
        <v>1100</v>
      </c>
      <c r="N8554" s="2">
        <v>8000</v>
      </c>
      <c r="O8554" s="2">
        <f>IF(Tabla1[[#This Row],[Mov]]="VNT",Tabla1[[#This Row],[Sale]]-Tabla1[[#This Row],[Cost]],-Tabla1[[#This Row],[Cost]]*Tabla1[[#This Row],[Cant]])</f>
        <v>6900</v>
      </c>
      <c r="P8554" s="8">
        <f>IF(Tabla1[[#This Row],[Mov]]="VNT",-Tabla1[[#This Row],[Cant]],Tabla1[[#This Row],[Cant]])</f>
        <v>-1</v>
      </c>
      <c r="Q8554" s="8">
        <f>DAY(Tabla1[[#This Row],[Date]])</f>
        <v>30</v>
      </c>
      <c r="R8554" s="8">
        <f>MONTH(Tabla1[[#This Row],[Date]])</f>
        <v>3</v>
      </c>
      <c r="S8554" s="8">
        <f>YEAR(Tabla1[[#This Row],[Date]])</f>
        <v>2023</v>
      </c>
    </row>
    <row r="8555" spans="1:19" x14ac:dyDescent="0.2">
      <c r="A8555">
        <v>8522</v>
      </c>
      <c r="B8555" s="1">
        <v>45015</v>
      </c>
      <c r="C8555" t="s">
        <v>260</v>
      </c>
      <c r="D8555" t="s">
        <v>332</v>
      </c>
      <c r="E8555">
        <v>1</v>
      </c>
      <c r="F8555" t="s">
        <v>21</v>
      </c>
      <c r="G8555" t="s">
        <v>272</v>
      </c>
      <c r="H8555" t="s">
        <v>1522</v>
      </c>
      <c r="M8555" s="2">
        <v>2600</v>
      </c>
      <c r="N8555" s="2">
        <v>10000</v>
      </c>
      <c r="O8555" s="2">
        <f>IF(Tabla1[[#This Row],[Mov]]="VNT",Tabla1[[#This Row],[Sale]]-Tabla1[[#This Row],[Cost]],-Tabla1[[#This Row],[Cost]]*Tabla1[[#This Row],[Cant]])</f>
        <v>7400</v>
      </c>
      <c r="P8555" s="8">
        <f>IF(Tabla1[[#This Row],[Mov]]="VNT",-Tabla1[[#This Row],[Cant]],Tabla1[[#This Row],[Cant]])</f>
        <v>-1</v>
      </c>
      <c r="Q8555" s="8">
        <f>DAY(Tabla1[[#This Row],[Date]])</f>
        <v>30</v>
      </c>
      <c r="R8555" s="8">
        <f>MONTH(Tabla1[[#This Row],[Date]])</f>
        <v>3</v>
      </c>
      <c r="S8555" s="8">
        <f>YEAR(Tabla1[[#This Row],[Date]])</f>
        <v>2023</v>
      </c>
    </row>
    <row r="8556" spans="1:19" x14ac:dyDescent="0.2">
      <c r="A8556">
        <v>8523</v>
      </c>
      <c r="B8556" s="1">
        <v>45015</v>
      </c>
      <c r="C8556" t="s">
        <v>260</v>
      </c>
      <c r="D8556" t="s">
        <v>332</v>
      </c>
      <c r="E8556">
        <v>1</v>
      </c>
      <c r="F8556" t="s">
        <v>45</v>
      </c>
      <c r="G8556" t="s">
        <v>465</v>
      </c>
      <c r="H8556" t="s">
        <v>101</v>
      </c>
      <c r="I8556" t="s">
        <v>55</v>
      </c>
      <c r="J8556" t="s">
        <v>23</v>
      </c>
      <c r="K8556" t="s">
        <v>18</v>
      </c>
      <c r="L8556" t="s">
        <v>58</v>
      </c>
      <c r="M8556" s="2">
        <v>15000</v>
      </c>
      <c r="N8556" s="2">
        <v>25000</v>
      </c>
      <c r="O8556" s="2">
        <f>IF(Tabla1[[#This Row],[Mov]]="VNT",Tabla1[[#This Row],[Sale]]-Tabla1[[#This Row],[Cost]],-Tabla1[[#This Row],[Cost]]*Tabla1[[#This Row],[Cant]])</f>
        <v>10000</v>
      </c>
      <c r="P8556" s="8">
        <f>IF(Tabla1[[#This Row],[Mov]]="VNT",-Tabla1[[#This Row],[Cant]],Tabla1[[#This Row],[Cant]])</f>
        <v>-1</v>
      </c>
      <c r="Q8556" s="8">
        <f>DAY(Tabla1[[#This Row],[Date]])</f>
        <v>30</v>
      </c>
      <c r="R8556" s="8">
        <f>MONTH(Tabla1[[#This Row],[Date]])</f>
        <v>3</v>
      </c>
      <c r="S8556" s="8">
        <f>YEAR(Tabla1[[#This Row],[Date]])</f>
        <v>2023</v>
      </c>
    </row>
    <row r="8557" spans="1:19" x14ac:dyDescent="0.2">
      <c r="A8557">
        <v>8524</v>
      </c>
      <c r="B8557" s="1">
        <v>45015</v>
      </c>
      <c r="C8557" t="s">
        <v>260</v>
      </c>
      <c r="D8557" t="s">
        <v>332</v>
      </c>
      <c r="E8557">
        <v>1</v>
      </c>
      <c r="F8557" t="s">
        <v>526</v>
      </c>
      <c r="G8557" t="s">
        <v>266</v>
      </c>
      <c r="H8557" t="s">
        <v>527</v>
      </c>
      <c r="M8557" s="2">
        <v>30000</v>
      </c>
      <c r="N8557" s="2">
        <v>45000</v>
      </c>
      <c r="O8557" s="2">
        <f>IF(Tabla1[[#This Row],[Mov]]="VNT",Tabla1[[#This Row],[Sale]]-Tabla1[[#This Row],[Cost]],-Tabla1[[#This Row],[Cost]]*Tabla1[[#This Row],[Cant]])</f>
        <v>15000</v>
      </c>
      <c r="P8557" s="8">
        <f>IF(Tabla1[[#This Row],[Mov]]="VNT",-Tabla1[[#This Row],[Cant]],Tabla1[[#This Row],[Cant]])</f>
        <v>-1</v>
      </c>
      <c r="Q8557" s="8">
        <f>DAY(Tabla1[[#This Row],[Date]])</f>
        <v>30</v>
      </c>
      <c r="R8557" s="8">
        <f>MONTH(Tabla1[[#This Row],[Date]])</f>
        <v>3</v>
      </c>
      <c r="S8557" s="8">
        <f>YEAR(Tabla1[[#This Row],[Date]])</f>
        <v>2023</v>
      </c>
    </row>
    <row r="8558" spans="1:19" x14ac:dyDescent="0.2">
      <c r="A8558">
        <v>8525</v>
      </c>
      <c r="B8558" s="1">
        <v>45016</v>
      </c>
      <c r="C8558" t="s">
        <v>260</v>
      </c>
      <c r="D8558" t="s">
        <v>332</v>
      </c>
      <c r="E8558">
        <v>1</v>
      </c>
      <c r="F8558" t="s">
        <v>225</v>
      </c>
      <c r="G8558" t="s">
        <v>284</v>
      </c>
      <c r="H8558" t="s">
        <v>907</v>
      </c>
      <c r="M8558" s="2">
        <v>1100</v>
      </c>
      <c r="N8558" s="2">
        <v>10000</v>
      </c>
      <c r="O8558" s="2">
        <f>IF(Tabla1[[#This Row],[Mov]]="VNT",Tabla1[[#This Row],[Sale]]-Tabla1[[#This Row],[Cost]],-Tabla1[[#This Row],[Cost]]*Tabla1[[#This Row],[Cant]])</f>
        <v>8900</v>
      </c>
      <c r="P8558" s="8">
        <f>IF(Tabla1[[#This Row],[Mov]]="VNT",-Tabla1[[#This Row],[Cant]],Tabla1[[#This Row],[Cant]])</f>
        <v>-1</v>
      </c>
      <c r="Q8558" s="8">
        <f>DAY(Tabla1[[#This Row],[Date]])</f>
        <v>31</v>
      </c>
      <c r="R8558" s="8">
        <f>MONTH(Tabla1[[#This Row],[Date]])</f>
        <v>3</v>
      </c>
      <c r="S8558" s="8">
        <f>YEAR(Tabla1[[#This Row],[Date]])</f>
        <v>2023</v>
      </c>
    </row>
    <row r="8559" spans="1:19" x14ac:dyDescent="0.2">
      <c r="A8559">
        <v>8526</v>
      </c>
      <c r="B8559" s="1">
        <v>45016</v>
      </c>
      <c r="C8559" t="s">
        <v>260</v>
      </c>
      <c r="D8559" t="s">
        <v>332</v>
      </c>
      <c r="E8559">
        <v>1</v>
      </c>
      <c r="F8559" t="s">
        <v>586</v>
      </c>
      <c r="G8559" t="s">
        <v>272</v>
      </c>
      <c r="H8559" t="s">
        <v>1717</v>
      </c>
      <c r="M8559" s="2">
        <v>6000</v>
      </c>
      <c r="N8559" s="2">
        <v>18000</v>
      </c>
      <c r="O8559" s="2">
        <f>IF(Tabla1[[#This Row],[Mov]]="VNT",Tabla1[[#This Row],[Sale]]-Tabla1[[#This Row],[Cost]],-Tabla1[[#This Row],[Cost]]*Tabla1[[#This Row],[Cant]])</f>
        <v>12000</v>
      </c>
      <c r="P8559" s="8">
        <f>IF(Tabla1[[#This Row],[Mov]]="VNT",-Tabla1[[#This Row],[Cant]],Tabla1[[#This Row],[Cant]])</f>
        <v>-1</v>
      </c>
      <c r="Q8559" s="8">
        <f>DAY(Tabla1[[#This Row],[Date]])</f>
        <v>31</v>
      </c>
      <c r="R8559" s="8">
        <f>MONTH(Tabla1[[#This Row],[Date]])</f>
        <v>3</v>
      </c>
      <c r="S8559" s="8">
        <f>YEAR(Tabla1[[#This Row],[Date]])</f>
        <v>2023</v>
      </c>
    </row>
    <row r="8560" spans="1:19" x14ac:dyDescent="0.2">
      <c r="A8560">
        <v>8527</v>
      </c>
      <c r="B8560" s="1">
        <v>45016</v>
      </c>
      <c r="C8560" t="s">
        <v>261</v>
      </c>
      <c r="D8560" t="s">
        <v>892</v>
      </c>
      <c r="E8560">
        <v>3</v>
      </c>
      <c r="F8560" t="s">
        <v>386</v>
      </c>
      <c r="G8560" t="s">
        <v>262</v>
      </c>
      <c r="H8560" t="s">
        <v>304</v>
      </c>
      <c r="M8560" s="2">
        <v>63000</v>
      </c>
      <c r="N8560" s="2">
        <v>120000</v>
      </c>
      <c r="O8560" s="2">
        <f>IF(Tabla1[[#This Row],[Mov]]="VNT",Tabla1[[#This Row],[Sale]]-Tabla1[[#This Row],[Cost]],-Tabla1[[#This Row],[Cost]]*Tabla1[[#This Row],[Cant]])</f>
        <v>-189000</v>
      </c>
      <c r="P8560" s="8">
        <f>IF(Tabla1[[#This Row],[Mov]]="VNT",-Tabla1[[#This Row],[Cant]],Tabla1[[#This Row],[Cant]])</f>
        <v>3</v>
      </c>
      <c r="Q8560" s="8">
        <f>DAY(Tabla1[[#This Row],[Date]])</f>
        <v>31</v>
      </c>
      <c r="R8560" s="8">
        <f>MONTH(Tabla1[[#This Row],[Date]])</f>
        <v>3</v>
      </c>
      <c r="S8560" s="8">
        <f>YEAR(Tabla1[[#This Row],[Date]])</f>
        <v>2023</v>
      </c>
    </row>
    <row r="8561" spans="1:19" x14ac:dyDescent="0.2">
      <c r="A8561">
        <v>8528</v>
      </c>
      <c r="B8561" s="1">
        <v>45016</v>
      </c>
      <c r="C8561" t="s">
        <v>261</v>
      </c>
      <c r="D8561" t="s">
        <v>2938</v>
      </c>
      <c r="E8561">
        <v>1</v>
      </c>
      <c r="F8561" t="s">
        <v>2933</v>
      </c>
      <c r="G8561" t="s">
        <v>2936</v>
      </c>
      <c r="H8561" t="s">
        <v>2934</v>
      </c>
      <c r="M8561" s="2">
        <v>1250000</v>
      </c>
      <c r="N8561" s="2">
        <v>0</v>
      </c>
      <c r="O8561" s="2">
        <f>IF(Tabla1[[#This Row],[Mov]]="VNT",Tabla1[[#This Row],[Sale]]-Tabla1[[#This Row],[Cost]],-Tabla1[[#This Row],[Cost]]*Tabla1[[#This Row],[Cant]])</f>
        <v>-1250000</v>
      </c>
      <c r="P8561" s="8">
        <f>IF(Tabla1[[#This Row],[Mov]]="VNT",-Tabla1[[#This Row],[Cant]],Tabla1[[#This Row],[Cant]])</f>
        <v>1</v>
      </c>
      <c r="Q8561" s="8">
        <f>DAY(Tabla1[[#This Row],[Date]])</f>
        <v>31</v>
      </c>
      <c r="R8561" s="8">
        <f>MONTH(Tabla1[[#This Row],[Date]])</f>
        <v>3</v>
      </c>
      <c r="S8561" s="8">
        <f>YEAR(Tabla1[[#This Row],[Date]])</f>
        <v>2023</v>
      </c>
    </row>
    <row r="8562" spans="1:19" x14ac:dyDescent="0.2">
      <c r="A8562">
        <v>8529</v>
      </c>
      <c r="B8562" s="1">
        <v>45016</v>
      </c>
      <c r="C8562" t="s">
        <v>260</v>
      </c>
      <c r="D8562" t="s">
        <v>332</v>
      </c>
      <c r="E8562">
        <v>1</v>
      </c>
      <c r="F8562" t="s">
        <v>458</v>
      </c>
      <c r="G8562" t="s">
        <v>266</v>
      </c>
      <c r="H8562" t="s">
        <v>2935</v>
      </c>
      <c r="M8562" s="2">
        <v>0</v>
      </c>
      <c r="N8562" s="2">
        <v>20000</v>
      </c>
      <c r="O8562" s="2">
        <f>IF(Tabla1[[#This Row],[Mov]]="VNT",Tabla1[[#This Row],[Sale]]-Tabla1[[#This Row],[Cost]],-Tabla1[[#This Row],[Cost]]*Tabla1[[#This Row],[Cant]])</f>
        <v>20000</v>
      </c>
      <c r="P8562" s="8">
        <f>IF(Tabla1[[#This Row],[Mov]]="VNT",-Tabla1[[#This Row],[Cant]],Tabla1[[#This Row],[Cant]])</f>
        <v>-1</v>
      </c>
      <c r="Q8562" s="8">
        <f>DAY(Tabla1[[#This Row],[Date]])</f>
        <v>31</v>
      </c>
      <c r="R8562" s="8">
        <f>MONTH(Tabla1[[#This Row],[Date]])</f>
        <v>3</v>
      </c>
      <c r="S8562" s="8">
        <f>YEAR(Tabla1[[#This Row],[Date]])</f>
        <v>2023</v>
      </c>
    </row>
    <row r="8563" spans="1:19" x14ac:dyDescent="0.2">
      <c r="A8563">
        <v>8530</v>
      </c>
      <c r="B8563" s="1">
        <v>45016</v>
      </c>
      <c r="C8563" t="s">
        <v>260</v>
      </c>
      <c r="D8563" t="s">
        <v>332</v>
      </c>
      <c r="E8563">
        <v>1</v>
      </c>
      <c r="F8563" t="s">
        <v>342</v>
      </c>
      <c r="G8563" t="s">
        <v>273</v>
      </c>
      <c r="H8563" t="s">
        <v>470</v>
      </c>
      <c r="M8563" s="2">
        <v>900</v>
      </c>
      <c r="N8563" s="2">
        <v>10000</v>
      </c>
      <c r="O8563" s="2">
        <f>IF(Tabla1[[#This Row],[Mov]]="VNT",Tabla1[[#This Row],[Sale]]-Tabla1[[#This Row],[Cost]],-Tabla1[[#This Row],[Cost]]*Tabla1[[#This Row],[Cant]])</f>
        <v>9100</v>
      </c>
      <c r="P8563" s="8">
        <f>IF(Tabla1[[#This Row],[Mov]]="VNT",-Tabla1[[#This Row],[Cant]],Tabla1[[#This Row],[Cant]])</f>
        <v>-1</v>
      </c>
      <c r="Q8563" s="8">
        <f>DAY(Tabla1[[#This Row],[Date]])</f>
        <v>31</v>
      </c>
      <c r="R8563" s="8">
        <f>MONTH(Tabla1[[#This Row],[Date]])</f>
        <v>3</v>
      </c>
      <c r="S8563" s="8">
        <f>YEAR(Tabla1[[#This Row],[Date]])</f>
        <v>2023</v>
      </c>
    </row>
    <row r="8564" spans="1:19" x14ac:dyDescent="0.2">
      <c r="A8564">
        <v>8531</v>
      </c>
      <c r="B8564" s="1">
        <v>45016</v>
      </c>
      <c r="C8564" t="s">
        <v>260</v>
      </c>
      <c r="D8564" t="s">
        <v>332</v>
      </c>
      <c r="E8564">
        <v>1</v>
      </c>
      <c r="F8564" t="s">
        <v>628</v>
      </c>
      <c r="G8564" t="s">
        <v>266</v>
      </c>
      <c r="H8564" t="s">
        <v>95</v>
      </c>
      <c r="I8564" t="s">
        <v>93</v>
      </c>
      <c r="J8564" t="s">
        <v>23</v>
      </c>
      <c r="K8564" t="s">
        <v>18</v>
      </c>
      <c r="L8564" t="s">
        <v>96</v>
      </c>
      <c r="M8564" s="2">
        <v>20000</v>
      </c>
      <c r="N8564" s="2">
        <v>35000</v>
      </c>
      <c r="O8564" s="2">
        <f>IF(Tabla1[[#This Row],[Mov]]="VNT",Tabla1[[#This Row],[Sale]]-Tabla1[[#This Row],[Cost]],-Tabla1[[#This Row],[Cost]]*Tabla1[[#This Row],[Cant]])</f>
        <v>15000</v>
      </c>
      <c r="P8564" s="8">
        <f>IF(Tabla1[[#This Row],[Mov]]="VNT",-Tabla1[[#This Row],[Cant]],Tabla1[[#This Row],[Cant]])</f>
        <v>-1</v>
      </c>
      <c r="Q8564" s="8">
        <f>DAY(Tabla1[[#This Row],[Date]])</f>
        <v>31</v>
      </c>
      <c r="R8564" s="8">
        <f>MONTH(Tabla1[[#This Row],[Date]])</f>
        <v>3</v>
      </c>
      <c r="S8564" s="8">
        <f>YEAR(Tabla1[[#This Row],[Date]])</f>
        <v>2023</v>
      </c>
    </row>
    <row r="8565" spans="1:19" x14ac:dyDescent="0.2">
      <c r="A8565">
        <v>8532</v>
      </c>
      <c r="B8565" s="1">
        <v>45016</v>
      </c>
      <c r="C8565" t="s">
        <v>260</v>
      </c>
      <c r="D8565" t="s">
        <v>332</v>
      </c>
      <c r="E8565">
        <v>1</v>
      </c>
      <c r="F8565" t="s">
        <v>458</v>
      </c>
      <c r="G8565" t="s">
        <v>284</v>
      </c>
      <c r="H8565" t="s">
        <v>2937</v>
      </c>
      <c r="M8565" s="2">
        <v>0</v>
      </c>
      <c r="N8565" s="2">
        <v>20000</v>
      </c>
      <c r="O8565" s="2">
        <f>IF(Tabla1[[#This Row],[Mov]]="VNT",Tabla1[[#This Row],[Sale]]-Tabla1[[#This Row],[Cost]],-Tabla1[[#This Row],[Cost]]*Tabla1[[#This Row],[Cant]])</f>
        <v>20000</v>
      </c>
      <c r="P8565" s="8">
        <f>IF(Tabla1[[#This Row],[Mov]]="VNT",-Tabla1[[#This Row],[Cant]],Tabla1[[#This Row],[Cant]])</f>
        <v>-1</v>
      </c>
      <c r="Q8565" s="8">
        <f>DAY(Tabla1[[#This Row],[Date]])</f>
        <v>31</v>
      </c>
      <c r="R8565" s="8">
        <f>MONTH(Tabla1[[#This Row],[Date]])</f>
        <v>3</v>
      </c>
      <c r="S8565" s="8">
        <f>YEAR(Tabla1[[#This Row],[Date]])</f>
        <v>2023</v>
      </c>
    </row>
    <row r="8566" spans="1:19" x14ac:dyDescent="0.2">
      <c r="A8566">
        <v>8533</v>
      </c>
      <c r="B8566" s="1">
        <v>45016</v>
      </c>
      <c r="C8566" t="s">
        <v>260</v>
      </c>
      <c r="D8566" t="s">
        <v>332</v>
      </c>
      <c r="E8566">
        <v>1</v>
      </c>
      <c r="F8566" t="s">
        <v>458</v>
      </c>
      <c r="G8566" t="s">
        <v>272</v>
      </c>
      <c r="H8566" t="s">
        <v>2939</v>
      </c>
      <c r="M8566" s="2">
        <v>0</v>
      </c>
      <c r="N8566" s="2">
        <v>15000</v>
      </c>
      <c r="O8566" s="2">
        <f>IF(Tabla1[[#This Row],[Mov]]="VNT",Tabla1[[#This Row],[Sale]]-Tabla1[[#This Row],[Cost]],-Tabla1[[#This Row],[Cost]]*Tabla1[[#This Row],[Cant]])</f>
        <v>15000</v>
      </c>
      <c r="P8566" s="8">
        <f>IF(Tabla1[[#This Row],[Mov]]="VNT",-Tabla1[[#This Row],[Cant]],Tabla1[[#This Row],[Cant]])</f>
        <v>-1</v>
      </c>
      <c r="Q8566" s="8">
        <f>DAY(Tabla1[[#This Row],[Date]])</f>
        <v>31</v>
      </c>
      <c r="R8566" s="8">
        <f>MONTH(Tabla1[[#This Row],[Date]])</f>
        <v>3</v>
      </c>
      <c r="S8566" s="8">
        <f>YEAR(Tabla1[[#This Row],[Date]])</f>
        <v>2023</v>
      </c>
    </row>
    <row r="8567" spans="1:19" x14ac:dyDescent="0.2">
      <c r="A8567">
        <v>8534</v>
      </c>
      <c r="B8567" s="1">
        <v>45016</v>
      </c>
      <c r="C8567" t="s">
        <v>260</v>
      </c>
      <c r="D8567" t="s">
        <v>332</v>
      </c>
      <c r="E8567">
        <v>1</v>
      </c>
      <c r="F8567" t="s">
        <v>1763</v>
      </c>
      <c r="G8567" t="s">
        <v>735</v>
      </c>
      <c r="H8567" t="s">
        <v>858</v>
      </c>
      <c r="M8567" s="2">
        <v>30000</v>
      </c>
      <c r="N8567" s="2">
        <v>50000</v>
      </c>
      <c r="O8567" s="2">
        <f>IF(Tabla1[[#This Row],[Mov]]="VNT",Tabla1[[#This Row],[Sale]]-Tabla1[[#This Row],[Cost]],-Tabla1[[#This Row],[Cost]]*Tabla1[[#This Row],[Cant]])</f>
        <v>20000</v>
      </c>
      <c r="P8567" s="8">
        <f>IF(Tabla1[[#This Row],[Mov]]="VNT",-Tabla1[[#This Row],[Cant]],Tabla1[[#This Row],[Cant]])</f>
        <v>-1</v>
      </c>
      <c r="Q8567" s="8">
        <f>DAY(Tabla1[[#This Row],[Date]])</f>
        <v>31</v>
      </c>
      <c r="R8567" s="8">
        <f>MONTH(Tabla1[[#This Row],[Date]])</f>
        <v>3</v>
      </c>
      <c r="S8567" s="8">
        <f>YEAR(Tabla1[[#This Row],[Date]])</f>
        <v>2023</v>
      </c>
    </row>
    <row r="8568" spans="1:19" x14ac:dyDescent="0.2">
      <c r="A8568">
        <v>8535</v>
      </c>
      <c r="B8568" s="1">
        <v>45016</v>
      </c>
      <c r="C8568" t="s">
        <v>260</v>
      </c>
      <c r="D8568" t="s">
        <v>332</v>
      </c>
      <c r="E8568">
        <v>1</v>
      </c>
      <c r="F8568" t="s">
        <v>1763</v>
      </c>
      <c r="G8568" t="s">
        <v>735</v>
      </c>
      <c r="H8568" t="s">
        <v>858</v>
      </c>
      <c r="M8568" s="2">
        <v>29000</v>
      </c>
      <c r="N8568" s="2">
        <v>50000</v>
      </c>
      <c r="O8568" s="2">
        <f>IF(Tabla1[[#This Row],[Mov]]="VNT",Tabla1[[#This Row],[Sale]]-Tabla1[[#This Row],[Cost]],-Tabla1[[#This Row],[Cost]]*Tabla1[[#This Row],[Cant]])</f>
        <v>21000</v>
      </c>
      <c r="P8568" s="8">
        <f>IF(Tabla1[[#This Row],[Mov]]="VNT",-Tabla1[[#This Row],[Cant]],Tabla1[[#This Row],[Cant]])</f>
        <v>-1</v>
      </c>
      <c r="Q8568" s="8">
        <f>DAY(Tabla1[[#This Row],[Date]])</f>
        <v>31</v>
      </c>
      <c r="R8568" s="8">
        <f>MONTH(Tabla1[[#This Row],[Date]])</f>
        <v>3</v>
      </c>
      <c r="S8568" s="8">
        <f>YEAR(Tabla1[[#This Row],[Date]])</f>
        <v>2023</v>
      </c>
    </row>
    <row r="8569" spans="1:19" x14ac:dyDescent="0.2">
      <c r="A8569">
        <v>8536</v>
      </c>
      <c r="B8569" s="1">
        <v>45016</v>
      </c>
      <c r="C8569" t="s">
        <v>260</v>
      </c>
      <c r="D8569" t="s">
        <v>332</v>
      </c>
      <c r="E8569">
        <v>1</v>
      </c>
      <c r="F8569" t="s">
        <v>386</v>
      </c>
      <c r="G8569" t="s">
        <v>262</v>
      </c>
      <c r="H8569" t="s">
        <v>304</v>
      </c>
      <c r="M8569" s="2">
        <v>65000</v>
      </c>
      <c r="N8569" s="2">
        <v>115000</v>
      </c>
      <c r="O8569" s="2">
        <f>IF(Tabla1[[#This Row],[Mov]]="VNT",Tabla1[[#This Row],[Sale]]-Tabla1[[#This Row],[Cost]],-Tabla1[[#This Row],[Cost]]*Tabla1[[#This Row],[Cant]])</f>
        <v>50000</v>
      </c>
      <c r="P8569" s="8">
        <f>IF(Tabla1[[#This Row],[Mov]]="VNT",-Tabla1[[#This Row],[Cant]],Tabla1[[#This Row],[Cant]])</f>
        <v>-1</v>
      </c>
      <c r="Q8569" s="8">
        <f>DAY(Tabla1[[#This Row],[Date]])</f>
        <v>31</v>
      </c>
      <c r="R8569" s="8">
        <f>MONTH(Tabla1[[#This Row],[Date]])</f>
        <v>3</v>
      </c>
      <c r="S8569" s="8">
        <f>YEAR(Tabla1[[#This Row],[Date]])</f>
        <v>2023</v>
      </c>
    </row>
    <row r="8570" spans="1:19" x14ac:dyDescent="0.2">
      <c r="A8570">
        <v>8537</v>
      </c>
      <c r="B8570" s="1">
        <v>45016</v>
      </c>
      <c r="C8570" t="s">
        <v>260</v>
      </c>
      <c r="D8570" t="s">
        <v>332</v>
      </c>
      <c r="E8570">
        <v>1</v>
      </c>
      <c r="F8570" t="s">
        <v>386</v>
      </c>
      <c r="G8570" t="s">
        <v>262</v>
      </c>
      <c r="H8570" t="s">
        <v>2920</v>
      </c>
      <c r="M8570" s="2">
        <v>93000</v>
      </c>
      <c r="N8570" s="2">
        <v>150000</v>
      </c>
      <c r="O8570" s="2">
        <f>IF(Tabla1[[#This Row],[Mov]]="VNT",Tabla1[[#This Row],[Sale]]-Tabla1[[#This Row],[Cost]],-Tabla1[[#This Row],[Cost]]*Tabla1[[#This Row],[Cant]])</f>
        <v>57000</v>
      </c>
      <c r="P8570" s="8">
        <f>IF(Tabla1[[#This Row],[Mov]]="VNT",-Tabla1[[#This Row],[Cant]],Tabla1[[#This Row],[Cant]])</f>
        <v>-1</v>
      </c>
      <c r="Q8570" s="8">
        <f>DAY(Tabla1[[#This Row],[Date]])</f>
        <v>31</v>
      </c>
      <c r="R8570" s="8">
        <f>MONTH(Tabla1[[#This Row],[Date]])</f>
        <v>3</v>
      </c>
      <c r="S8570" s="8">
        <f>YEAR(Tabla1[[#This Row],[Date]])</f>
        <v>2023</v>
      </c>
    </row>
    <row r="8571" spans="1:19" x14ac:dyDescent="0.2">
      <c r="A8571">
        <v>8538</v>
      </c>
      <c r="B8571" s="1">
        <v>45016</v>
      </c>
      <c r="C8571" t="s">
        <v>260</v>
      </c>
      <c r="D8571" t="s">
        <v>332</v>
      </c>
      <c r="E8571">
        <v>1</v>
      </c>
      <c r="F8571" t="s">
        <v>225</v>
      </c>
      <c r="G8571" t="s">
        <v>262</v>
      </c>
      <c r="H8571" t="s">
        <v>304</v>
      </c>
      <c r="M8571" s="2">
        <v>900</v>
      </c>
      <c r="N8571" s="2">
        <v>5000</v>
      </c>
      <c r="O8571" s="2">
        <f>IF(Tabla1[[#This Row],[Mov]]="VNT",Tabla1[[#This Row],[Sale]]-Tabla1[[#This Row],[Cost]],-Tabla1[[#This Row],[Cost]]*Tabla1[[#This Row],[Cant]])</f>
        <v>4100</v>
      </c>
      <c r="P8571" s="8">
        <f>IF(Tabla1[[#This Row],[Mov]]="VNT",-Tabla1[[#This Row],[Cant]],Tabla1[[#This Row],[Cant]])</f>
        <v>-1</v>
      </c>
      <c r="Q8571" s="8">
        <f>DAY(Tabla1[[#This Row],[Date]])</f>
        <v>31</v>
      </c>
      <c r="R8571" s="8">
        <f>MONTH(Tabla1[[#This Row],[Date]])</f>
        <v>3</v>
      </c>
      <c r="S8571" s="8">
        <f>YEAR(Tabla1[[#This Row],[Date]])</f>
        <v>2023</v>
      </c>
    </row>
    <row r="8572" spans="1:19" x14ac:dyDescent="0.2">
      <c r="A8572">
        <v>8539</v>
      </c>
      <c r="B8572" s="1">
        <v>45016</v>
      </c>
      <c r="C8572" t="s">
        <v>260</v>
      </c>
      <c r="D8572" t="s">
        <v>332</v>
      </c>
      <c r="E8572">
        <v>1</v>
      </c>
      <c r="F8572" t="s">
        <v>386</v>
      </c>
      <c r="G8572" t="s">
        <v>272</v>
      </c>
      <c r="H8572" t="s">
        <v>252</v>
      </c>
      <c r="M8572" s="2">
        <v>65000</v>
      </c>
      <c r="N8572" s="2">
        <v>120000</v>
      </c>
      <c r="O8572" s="2">
        <f>IF(Tabla1[[#This Row],[Mov]]="VNT",Tabla1[[#This Row],[Sale]]-Tabla1[[#This Row],[Cost]],-Tabla1[[#This Row],[Cost]]*Tabla1[[#This Row],[Cant]])</f>
        <v>55000</v>
      </c>
      <c r="P8572" s="8">
        <f>IF(Tabla1[[#This Row],[Mov]]="VNT",-Tabla1[[#This Row],[Cant]],Tabla1[[#This Row],[Cant]])</f>
        <v>-1</v>
      </c>
      <c r="Q8572" s="8">
        <f>DAY(Tabla1[[#This Row],[Date]])</f>
        <v>31</v>
      </c>
      <c r="R8572" s="8">
        <f>MONTH(Tabla1[[#This Row],[Date]])</f>
        <v>3</v>
      </c>
      <c r="S8572" s="8">
        <f>YEAR(Tabla1[[#This Row],[Date]])</f>
        <v>2023</v>
      </c>
    </row>
    <row r="8573" spans="1:19" x14ac:dyDescent="0.2">
      <c r="A8573">
        <v>8540</v>
      </c>
      <c r="B8573" s="1">
        <v>45016</v>
      </c>
      <c r="C8573" t="s">
        <v>260</v>
      </c>
      <c r="D8573" t="s">
        <v>332</v>
      </c>
      <c r="E8573">
        <v>1</v>
      </c>
      <c r="F8573" t="s">
        <v>224</v>
      </c>
      <c r="G8573" t="s">
        <v>272</v>
      </c>
      <c r="H8573" t="s">
        <v>252</v>
      </c>
      <c r="J8573" t="s">
        <v>2410</v>
      </c>
      <c r="M8573" s="2">
        <v>8000</v>
      </c>
      <c r="N8573" s="2">
        <v>20000</v>
      </c>
      <c r="O8573" s="2">
        <f>IF(Tabla1[[#This Row],[Mov]]="VNT",Tabla1[[#This Row],[Sale]]-Tabla1[[#This Row],[Cost]],-Tabla1[[#This Row],[Cost]]*Tabla1[[#This Row],[Cant]])</f>
        <v>12000</v>
      </c>
      <c r="P8573" s="8">
        <f>IF(Tabla1[[#This Row],[Mov]]="VNT",-Tabla1[[#This Row],[Cant]],Tabla1[[#This Row],[Cant]])</f>
        <v>-1</v>
      </c>
      <c r="Q8573" s="8">
        <f>DAY(Tabla1[[#This Row],[Date]])</f>
        <v>31</v>
      </c>
      <c r="R8573" s="8">
        <f>MONTH(Tabla1[[#This Row],[Date]])</f>
        <v>3</v>
      </c>
      <c r="S8573" s="8">
        <f>YEAR(Tabla1[[#This Row],[Date]])</f>
        <v>2023</v>
      </c>
    </row>
    <row r="8574" spans="1:19" x14ac:dyDescent="0.2">
      <c r="A8574">
        <v>8541</v>
      </c>
      <c r="B8574" s="1">
        <v>45016</v>
      </c>
      <c r="C8574" t="s">
        <v>260</v>
      </c>
      <c r="D8574" t="s">
        <v>332</v>
      </c>
      <c r="E8574">
        <v>1</v>
      </c>
      <c r="F8574" t="s">
        <v>2445</v>
      </c>
      <c r="G8574" t="s">
        <v>272</v>
      </c>
      <c r="H8574" t="s">
        <v>252</v>
      </c>
      <c r="M8574" s="2">
        <v>2800</v>
      </c>
      <c r="N8574" s="2">
        <v>15000</v>
      </c>
      <c r="O8574" s="2">
        <f>IF(Tabla1[[#This Row],[Mov]]="VNT",Tabla1[[#This Row],[Sale]]-Tabla1[[#This Row],[Cost]],-Tabla1[[#This Row],[Cost]]*Tabla1[[#This Row],[Cant]])</f>
        <v>12200</v>
      </c>
      <c r="P8574" s="8">
        <f>IF(Tabla1[[#This Row],[Mov]]="VNT",-Tabla1[[#This Row],[Cant]],Tabla1[[#This Row],[Cant]])</f>
        <v>-1</v>
      </c>
      <c r="Q8574" s="8">
        <f>DAY(Tabla1[[#This Row],[Date]])</f>
        <v>31</v>
      </c>
      <c r="R8574" s="8">
        <f>MONTH(Tabla1[[#This Row],[Date]])</f>
        <v>3</v>
      </c>
      <c r="S8574" s="8">
        <f>YEAR(Tabla1[[#This Row],[Date]])</f>
        <v>2023</v>
      </c>
    </row>
    <row r="8575" spans="1:19" x14ac:dyDescent="0.2">
      <c r="A8575">
        <v>8542</v>
      </c>
      <c r="B8575" s="1">
        <v>45016</v>
      </c>
      <c r="C8575" t="s">
        <v>260</v>
      </c>
      <c r="D8575" t="s">
        <v>332</v>
      </c>
      <c r="E8575">
        <v>1</v>
      </c>
      <c r="F8575" t="s">
        <v>225</v>
      </c>
      <c r="G8575" t="s">
        <v>272</v>
      </c>
      <c r="H8575" t="s">
        <v>806</v>
      </c>
      <c r="M8575" s="2">
        <v>1100</v>
      </c>
      <c r="N8575" s="2">
        <v>10000</v>
      </c>
      <c r="O8575" s="2">
        <f>IF(Tabla1[[#This Row],[Mov]]="VNT",Tabla1[[#This Row],[Sale]]-Tabla1[[#This Row],[Cost]],-Tabla1[[#This Row],[Cost]]*Tabla1[[#This Row],[Cant]])</f>
        <v>8900</v>
      </c>
      <c r="P8575" s="8">
        <f>IF(Tabla1[[#This Row],[Mov]]="VNT",-Tabla1[[#This Row],[Cant]],Tabla1[[#This Row],[Cant]])</f>
        <v>-1</v>
      </c>
      <c r="Q8575" s="8">
        <f>DAY(Tabla1[[#This Row],[Date]])</f>
        <v>31</v>
      </c>
      <c r="R8575" s="8">
        <f>MONTH(Tabla1[[#This Row],[Date]])</f>
        <v>3</v>
      </c>
      <c r="S8575" s="8">
        <f>YEAR(Tabla1[[#This Row],[Date]])</f>
        <v>2023</v>
      </c>
    </row>
    <row r="8576" spans="1:19" x14ac:dyDescent="0.2">
      <c r="A8576">
        <v>8543</v>
      </c>
      <c r="B8576" s="1">
        <v>45016</v>
      </c>
      <c r="C8576" t="s">
        <v>260</v>
      </c>
      <c r="D8576" t="s">
        <v>332</v>
      </c>
      <c r="E8576">
        <v>1</v>
      </c>
      <c r="F8576" t="s">
        <v>224</v>
      </c>
      <c r="G8576" t="s">
        <v>272</v>
      </c>
      <c r="H8576" t="s">
        <v>806</v>
      </c>
      <c r="J8576" t="s">
        <v>2867</v>
      </c>
      <c r="M8576" s="2">
        <v>8000</v>
      </c>
      <c r="N8576" s="2">
        <v>20000</v>
      </c>
      <c r="O8576" s="2">
        <f>IF(Tabla1[[#This Row],[Mov]]="VNT",Tabla1[[#This Row],[Sale]]-Tabla1[[#This Row],[Cost]],-Tabla1[[#This Row],[Cost]]*Tabla1[[#This Row],[Cant]])</f>
        <v>12000</v>
      </c>
      <c r="P8576" s="8">
        <f>IF(Tabla1[[#This Row],[Mov]]="VNT",-Tabla1[[#This Row],[Cant]],Tabla1[[#This Row],[Cant]])</f>
        <v>-1</v>
      </c>
      <c r="Q8576" s="8">
        <f>DAY(Tabla1[[#This Row],[Date]])</f>
        <v>31</v>
      </c>
      <c r="R8576" s="8">
        <f>MONTH(Tabla1[[#This Row],[Date]])</f>
        <v>3</v>
      </c>
      <c r="S8576" s="8">
        <f>YEAR(Tabla1[[#This Row],[Date]])</f>
        <v>2023</v>
      </c>
    </row>
    <row r="8577" spans="1:19" x14ac:dyDescent="0.2">
      <c r="A8577">
        <v>8544</v>
      </c>
      <c r="B8577" s="1">
        <v>45016</v>
      </c>
      <c r="C8577" t="s">
        <v>260</v>
      </c>
      <c r="D8577" t="s">
        <v>332</v>
      </c>
      <c r="E8577">
        <v>1</v>
      </c>
      <c r="F8577" t="s">
        <v>458</v>
      </c>
      <c r="G8577" t="s">
        <v>272</v>
      </c>
      <c r="H8577" t="s">
        <v>2940</v>
      </c>
      <c r="M8577" s="2">
        <v>0</v>
      </c>
      <c r="N8577" s="2">
        <v>50000</v>
      </c>
      <c r="O8577" s="2">
        <f>IF(Tabla1[[#This Row],[Mov]]="VNT",Tabla1[[#This Row],[Sale]]-Tabla1[[#This Row],[Cost]],-Tabla1[[#This Row],[Cost]]*Tabla1[[#This Row],[Cant]])</f>
        <v>50000</v>
      </c>
      <c r="P8577" s="8">
        <f>IF(Tabla1[[#This Row],[Mov]]="VNT",-Tabla1[[#This Row],[Cant]],Tabla1[[#This Row],[Cant]])</f>
        <v>-1</v>
      </c>
      <c r="Q8577" s="8">
        <f>DAY(Tabla1[[#This Row],[Date]])</f>
        <v>31</v>
      </c>
      <c r="R8577" s="8">
        <f>MONTH(Tabla1[[#This Row],[Date]])</f>
        <v>3</v>
      </c>
      <c r="S8577" s="8">
        <f>YEAR(Tabla1[[#This Row],[Date]])</f>
        <v>2023</v>
      </c>
    </row>
    <row r="8578" spans="1:19" x14ac:dyDescent="0.2">
      <c r="A8578">
        <v>8545</v>
      </c>
      <c r="B8578" s="1">
        <v>45016</v>
      </c>
      <c r="C8578" t="s">
        <v>260</v>
      </c>
      <c r="D8578" t="s">
        <v>332</v>
      </c>
      <c r="E8578">
        <v>1</v>
      </c>
      <c r="F8578" t="s">
        <v>458</v>
      </c>
      <c r="G8578" t="s">
        <v>266</v>
      </c>
      <c r="H8578" t="s">
        <v>2935</v>
      </c>
      <c r="M8578" s="2">
        <v>0</v>
      </c>
      <c r="N8578" s="2">
        <v>20000</v>
      </c>
      <c r="O8578" s="2">
        <f>IF(Tabla1[[#This Row],[Mov]]="VNT",Tabla1[[#This Row],[Sale]]-Tabla1[[#This Row],[Cost]],-Tabla1[[#This Row],[Cost]]*Tabla1[[#This Row],[Cant]])</f>
        <v>20000</v>
      </c>
      <c r="P8578" s="8">
        <f>IF(Tabla1[[#This Row],[Mov]]="VNT",-Tabla1[[#This Row],[Cant]],Tabla1[[#This Row],[Cant]])</f>
        <v>-1</v>
      </c>
      <c r="Q8578" s="8">
        <f>DAY(Tabla1[[#This Row],[Date]])</f>
        <v>31</v>
      </c>
      <c r="R8578" s="8">
        <f>MONTH(Tabla1[[#This Row],[Date]])</f>
        <v>3</v>
      </c>
      <c r="S8578" s="8">
        <f>YEAR(Tabla1[[#This Row],[Date]])</f>
        <v>2023</v>
      </c>
    </row>
    <row r="8579" spans="1:19" x14ac:dyDescent="0.2">
      <c r="A8579">
        <v>8546</v>
      </c>
      <c r="B8579" s="1">
        <v>45016</v>
      </c>
      <c r="C8579" t="s">
        <v>260</v>
      </c>
      <c r="D8579" t="s">
        <v>332</v>
      </c>
      <c r="E8579">
        <v>1</v>
      </c>
      <c r="F8579" t="s">
        <v>225</v>
      </c>
      <c r="G8579" t="s">
        <v>262</v>
      </c>
      <c r="H8579" t="s">
        <v>304</v>
      </c>
      <c r="M8579" s="2">
        <v>1100</v>
      </c>
      <c r="N8579" s="2">
        <v>10000</v>
      </c>
      <c r="O8579" s="2">
        <f>IF(Tabla1[[#This Row],[Mov]]="VNT",Tabla1[[#This Row],[Sale]]-Tabla1[[#This Row],[Cost]],-Tabla1[[#This Row],[Cost]]*Tabla1[[#This Row],[Cant]])</f>
        <v>8900</v>
      </c>
      <c r="P8579" s="8">
        <f>IF(Tabla1[[#This Row],[Mov]]="VNT",-Tabla1[[#This Row],[Cant]],Tabla1[[#This Row],[Cant]])</f>
        <v>-1</v>
      </c>
      <c r="Q8579" s="8">
        <f>DAY(Tabla1[[#This Row],[Date]])</f>
        <v>31</v>
      </c>
      <c r="R8579" s="8">
        <f>MONTH(Tabla1[[#This Row],[Date]])</f>
        <v>3</v>
      </c>
      <c r="S8579" s="8">
        <f>YEAR(Tabla1[[#This Row],[Date]])</f>
        <v>2023</v>
      </c>
    </row>
    <row r="8580" spans="1:19" x14ac:dyDescent="0.2">
      <c r="A8580">
        <v>8547</v>
      </c>
      <c r="B8580" s="1">
        <v>45016</v>
      </c>
      <c r="C8580" t="s">
        <v>260</v>
      </c>
      <c r="D8580" t="s">
        <v>332</v>
      </c>
      <c r="E8580">
        <v>1</v>
      </c>
      <c r="F8580" t="s">
        <v>116</v>
      </c>
      <c r="G8580" t="s">
        <v>382</v>
      </c>
      <c r="H8580" t="s">
        <v>514</v>
      </c>
      <c r="M8580" s="2">
        <v>6074</v>
      </c>
      <c r="N8580" s="2">
        <v>6500</v>
      </c>
      <c r="O8580" s="2">
        <f>IF(Tabla1[[#This Row],[Mov]]="VNT",Tabla1[[#This Row],[Sale]]-Tabla1[[#This Row],[Cost]],-Tabla1[[#This Row],[Cost]]*Tabla1[[#This Row],[Cant]])</f>
        <v>426</v>
      </c>
      <c r="P8580" s="8">
        <f>IF(Tabla1[[#This Row],[Mov]]="VNT",-Tabla1[[#This Row],[Cant]],Tabla1[[#This Row],[Cant]])</f>
        <v>-1</v>
      </c>
      <c r="Q8580" s="8">
        <f>DAY(Tabla1[[#This Row],[Date]])</f>
        <v>31</v>
      </c>
      <c r="R8580" s="8">
        <f>MONTH(Tabla1[[#This Row],[Date]])</f>
        <v>3</v>
      </c>
      <c r="S8580" s="8">
        <f>YEAR(Tabla1[[#This Row],[Date]])</f>
        <v>2023</v>
      </c>
    </row>
    <row r="8581" spans="1:19" x14ac:dyDescent="0.2">
      <c r="A8581">
        <v>8548</v>
      </c>
      <c r="B8581" s="1">
        <v>45016</v>
      </c>
      <c r="C8581" t="s">
        <v>260</v>
      </c>
      <c r="D8581" t="s">
        <v>332</v>
      </c>
      <c r="E8581">
        <v>1</v>
      </c>
      <c r="F8581" t="s">
        <v>116</v>
      </c>
      <c r="G8581" t="s">
        <v>347</v>
      </c>
      <c r="H8581" t="s">
        <v>518</v>
      </c>
      <c r="M8581" s="2">
        <v>3270</v>
      </c>
      <c r="N8581" s="2">
        <v>3500</v>
      </c>
      <c r="O8581" s="2">
        <f>IF(Tabla1[[#This Row],[Mov]]="VNT",Tabla1[[#This Row],[Sale]]-Tabla1[[#This Row],[Cost]],-Tabla1[[#This Row],[Cost]]*Tabla1[[#This Row],[Cant]])</f>
        <v>230</v>
      </c>
      <c r="P8581" s="8">
        <f>IF(Tabla1[[#This Row],[Mov]]="VNT",-Tabla1[[#This Row],[Cant]],Tabla1[[#This Row],[Cant]])</f>
        <v>-1</v>
      </c>
      <c r="Q8581" s="8">
        <f>DAY(Tabla1[[#This Row],[Date]])</f>
        <v>31</v>
      </c>
      <c r="R8581" s="8">
        <f>MONTH(Tabla1[[#This Row],[Date]])</f>
        <v>3</v>
      </c>
      <c r="S8581" s="8">
        <f>YEAR(Tabla1[[#This Row],[Date]])</f>
        <v>2023</v>
      </c>
    </row>
    <row r="8582" spans="1:19" x14ac:dyDescent="0.2">
      <c r="A8582">
        <v>8549</v>
      </c>
      <c r="B8582" s="1">
        <v>45016</v>
      </c>
      <c r="C8582" t="s">
        <v>260</v>
      </c>
      <c r="D8582" t="s">
        <v>332</v>
      </c>
      <c r="E8582">
        <v>1</v>
      </c>
      <c r="F8582" t="s">
        <v>116</v>
      </c>
      <c r="G8582" t="s">
        <v>382</v>
      </c>
      <c r="H8582" t="s">
        <v>514</v>
      </c>
      <c r="M8582" s="2">
        <v>6074</v>
      </c>
      <c r="N8582" s="2">
        <v>6500</v>
      </c>
      <c r="O8582" s="2">
        <f>IF(Tabla1[[#This Row],[Mov]]="VNT",Tabla1[[#This Row],[Sale]]-Tabla1[[#This Row],[Cost]],-Tabla1[[#This Row],[Cost]]*Tabla1[[#This Row],[Cant]])</f>
        <v>426</v>
      </c>
      <c r="P8582" s="8">
        <f>IF(Tabla1[[#This Row],[Mov]]="VNT",-Tabla1[[#This Row],[Cant]],Tabla1[[#This Row],[Cant]])</f>
        <v>-1</v>
      </c>
      <c r="Q8582" s="8">
        <f>DAY(Tabla1[[#This Row],[Date]])</f>
        <v>31</v>
      </c>
      <c r="R8582" s="8">
        <f>MONTH(Tabla1[[#This Row],[Date]])</f>
        <v>3</v>
      </c>
      <c r="S8582" s="8">
        <f>YEAR(Tabla1[[#This Row],[Date]])</f>
        <v>2023</v>
      </c>
    </row>
    <row r="8583" spans="1:19" x14ac:dyDescent="0.2">
      <c r="A8583">
        <v>8550</v>
      </c>
      <c r="B8583" s="1">
        <v>45016</v>
      </c>
      <c r="C8583" t="s">
        <v>260</v>
      </c>
      <c r="D8583" t="s">
        <v>332</v>
      </c>
      <c r="E8583">
        <v>1</v>
      </c>
      <c r="F8583" t="s">
        <v>455</v>
      </c>
      <c r="G8583" t="s">
        <v>347</v>
      </c>
      <c r="H8583" t="s">
        <v>456</v>
      </c>
      <c r="M8583" s="2">
        <v>800</v>
      </c>
      <c r="N8583" s="2">
        <v>4000</v>
      </c>
      <c r="O8583" s="2">
        <f>IF(Tabla1[[#This Row],[Mov]]="VNT",Tabla1[[#This Row],[Sale]]-Tabla1[[#This Row],[Cost]],-Tabla1[[#This Row],[Cost]]*Tabla1[[#This Row],[Cant]])</f>
        <v>3200</v>
      </c>
      <c r="P8583" s="8">
        <f>IF(Tabla1[[#This Row],[Mov]]="VNT",-Tabla1[[#This Row],[Cant]],Tabla1[[#This Row],[Cant]])</f>
        <v>-1</v>
      </c>
      <c r="Q8583" s="8">
        <f>DAY(Tabla1[[#This Row],[Date]])</f>
        <v>31</v>
      </c>
      <c r="R8583" s="8">
        <f>MONTH(Tabla1[[#This Row],[Date]])</f>
        <v>3</v>
      </c>
      <c r="S8583" s="8">
        <f>YEAR(Tabla1[[#This Row],[Date]])</f>
        <v>2023</v>
      </c>
    </row>
    <row r="8584" spans="1:19" x14ac:dyDescent="0.2">
      <c r="A8584">
        <v>8551</v>
      </c>
      <c r="B8584" s="1">
        <v>45016</v>
      </c>
      <c r="C8584" t="s">
        <v>260</v>
      </c>
      <c r="D8584" t="s">
        <v>809</v>
      </c>
      <c r="E8584">
        <v>1</v>
      </c>
      <c r="F8584" t="s">
        <v>2769</v>
      </c>
      <c r="G8584" t="s">
        <v>266</v>
      </c>
      <c r="H8584" t="s">
        <v>2661</v>
      </c>
      <c r="M8584" s="2">
        <v>24000</v>
      </c>
      <c r="N8584" s="2">
        <v>45000</v>
      </c>
      <c r="O8584" s="2">
        <f>IF(Tabla1[[#This Row],[Mov]]="VNT",Tabla1[[#This Row],[Sale]]-Tabla1[[#This Row],[Cost]],-Tabla1[[#This Row],[Cost]]*Tabla1[[#This Row],[Cant]])</f>
        <v>21000</v>
      </c>
      <c r="P8584" s="8">
        <f>IF(Tabla1[[#This Row],[Mov]]="VNT",-Tabla1[[#This Row],[Cant]],Tabla1[[#This Row],[Cant]])</f>
        <v>-1</v>
      </c>
      <c r="Q8584" s="8">
        <f>DAY(Tabla1[[#This Row],[Date]])</f>
        <v>31</v>
      </c>
      <c r="R8584" s="8">
        <f>MONTH(Tabla1[[#This Row],[Date]])</f>
        <v>3</v>
      </c>
      <c r="S8584" s="8">
        <f>YEAR(Tabla1[[#This Row],[Date]])</f>
        <v>2023</v>
      </c>
    </row>
    <row r="8585" spans="1:19" x14ac:dyDescent="0.2">
      <c r="A8585">
        <v>8552</v>
      </c>
      <c r="B8585" s="1">
        <v>45016</v>
      </c>
      <c r="C8585" t="s">
        <v>260</v>
      </c>
      <c r="D8585" t="s">
        <v>332</v>
      </c>
      <c r="E8585">
        <v>1</v>
      </c>
      <c r="F8585" t="s">
        <v>476</v>
      </c>
      <c r="G8585" t="s">
        <v>266</v>
      </c>
      <c r="H8585" t="s">
        <v>2704</v>
      </c>
      <c r="M8585" s="2">
        <v>1800</v>
      </c>
      <c r="N8585" s="2">
        <v>5000</v>
      </c>
      <c r="O8585" s="2">
        <f>IF(Tabla1[[#This Row],[Mov]]="VNT",Tabla1[[#This Row],[Sale]]-Tabla1[[#This Row],[Cost]],-Tabla1[[#This Row],[Cost]]*Tabla1[[#This Row],[Cant]])</f>
        <v>3200</v>
      </c>
      <c r="P8585" s="8">
        <f>IF(Tabla1[[#This Row],[Mov]]="VNT",-Tabla1[[#This Row],[Cant]],Tabla1[[#This Row],[Cant]])</f>
        <v>-1</v>
      </c>
      <c r="Q8585" s="8">
        <f>DAY(Tabla1[[#This Row],[Date]])</f>
        <v>31</v>
      </c>
      <c r="R8585" s="8">
        <f>MONTH(Tabla1[[#This Row],[Date]])</f>
        <v>3</v>
      </c>
      <c r="S8585" s="8">
        <f>YEAR(Tabla1[[#This Row],[Date]])</f>
        <v>2023</v>
      </c>
    </row>
    <row r="8586" spans="1:19" x14ac:dyDescent="0.2">
      <c r="A8586">
        <v>8553</v>
      </c>
      <c r="B8586" s="1">
        <v>45016</v>
      </c>
      <c r="C8586" t="s">
        <v>260</v>
      </c>
      <c r="D8586" t="s">
        <v>332</v>
      </c>
      <c r="E8586">
        <v>1</v>
      </c>
      <c r="F8586" t="s">
        <v>891</v>
      </c>
      <c r="G8586" t="s">
        <v>262</v>
      </c>
      <c r="H8586" t="s">
        <v>300</v>
      </c>
      <c r="M8586" s="2">
        <v>3500</v>
      </c>
      <c r="N8586" s="2">
        <v>10000</v>
      </c>
      <c r="O8586" s="2">
        <f>IF(Tabla1[[#This Row],[Mov]]="VNT",Tabla1[[#This Row],[Sale]]-Tabla1[[#This Row],[Cost]],-Tabla1[[#This Row],[Cost]]*Tabla1[[#This Row],[Cant]])</f>
        <v>6500</v>
      </c>
      <c r="P8586" s="8">
        <f>IF(Tabla1[[#This Row],[Mov]]="VNT",-Tabla1[[#This Row],[Cant]],Tabla1[[#This Row],[Cant]])</f>
        <v>-1</v>
      </c>
      <c r="Q8586" s="8">
        <f>DAY(Tabla1[[#This Row],[Date]])</f>
        <v>31</v>
      </c>
      <c r="R8586" s="8">
        <f>MONTH(Tabla1[[#This Row],[Date]])</f>
        <v>3</v>
      </c>
      <c r="S8586" s="8">
        <f>YEAR(Tabla1[[#This Row],[Date]])</f>
        <v>2023</v>
      </c>
    </row>
    <row r="8587" spans="1:19" x14ac:dyDescent="0.2">
      <c r="A8587">
        <v>8554</v>
      </c>
      <c r="B8587" s="1">
        <v>45016</v>
      </c>
      <c r="C8587" t="s">
        <v>260</v>
      </c>
      <c r="D8587" t="s">
        <v>332</v>
      </c>
      <c r="E8587">
        <v>1</v>
      </c>
      <c r="F8587" t="s">
        <v>26</v>
      </c>
      <c r="G8587" t="s">
        <v>264</v>
      </c>
      <c r="H8587" t="s">
        <v>16</v>
      </c>
      <c r="M8587" s="2">
        <v>8000</v>
      </c>
      <c r="N8587" s="2">
        <v>18000</v>
      </c>
      <c r="O8587" s="2">
        <f>IF(Tabla1[[#This Row],[Mov]]="VNT",Tabla1[[#This Row],[Sale]]-Tabla1[[#This Row],[Cost]],-Tabla1[[#This Row],[Cost]]*Tabla1[[#This Row],[Cant]])</f>
        <v>10000</v>
      </c>
      <c r="P8587" s="8">
        <f>IF(Tabla1[[#This Row],[Mov]]="VNT",-Tabla1[[#This Row],[Cant]],Tabla1[[#This Row],[Cant]])</f>
        <v>-1</v>
      </c>
      <c r="Q8587" s="8">
        <f>DAY(Tabla1[[#This Row],[Date]])</f>
        <v>31</v>
      </c>
      <c r="R8587" s="8">
        <f>MONTH(Tabla1[[#This Row],[Date]])</f>
        <v>3</v>
      </c>
      <c r="S8587" s="8">
        <f>YEAR(Tabla1[[#This Row],[Date]])</f>
        <v>2023</v>
      </c>
    </row>
    <row r="8588" spans="1:19" x14ac:dyDescent="0.2">
      <c r="A8588">
        <v>8555</v>
      </c>
      <c r="B8588" s="1">
        <v>45016</v>
      </c>
      <c r="C8588" t="s">
        <v>260</v>
      </c>
      <c r="D8588" t="s">
        <v>332</v>
      </c>
      <c r="E8588">
        <v>1</v>
      </c>
      <c r="F8588" t="s">
        <v>116</v>
      </c>
      <c r="G8588" t="s">
        <v>347</v>
      </c>
      <c r="H8588" t="s">
        <v>518</v>
      </c>
      <c r="M8588" s="2">
        <v>6074</v>
      </c>
      <c r="N8588" s="2">
        <v>6500</v>
      </c>
      <c r="O8588" s="2">
        <f>IF(Tabla1[[#This Row],[Mov]]="VNT",Tabla1[[#This Row],[Sale]]-Tabla1[[#This Row],[Cost]],-Tabla1[[#This Row],[Cost]]*Tabla1[[#This Row],[Cant]])</f>
        <v>426</v>
      </c>
      <c r="P8588" s="8">
        <f>IF(Tabla1[[#This Row],[Mov]]="VNT",-Tabla1[[#This Row],[Cant]],Tabla1[[#This Row],[Cant]])</f>
        <v>-1</v>
      </c>
      <c r="Q8588" s="8">
        <f>DAY(Tabla1[[#This Row],[Date]])</f>
        <v>31</v>
      </c>
      <c r="R8588" s="8">
        <f>MONTH(Tabla1[[#This Row],[Date]])</f>
        <v>3</v>
      </c>
      <c r="S8588" s="8">
        <f>YEAR(Tabla1[[#This Row],[Date]])</f>
        <v>2023</v>
      </c>
    </row>
    <row r="8589" spans="1:19" x14ac:dyDescent="0.2">
      <c r="A8589">
        <v>8556</v>
      </c>
      <c r="B8589" s="1">
        <v>45016</v>
      </c>
      <c r="C8589" t="s">
        <v>260</v>
      </c>
      <c r="D8589" t="s">
        <v>332</v>
      </c>
      <c r="E8589">
        <v>1</v>
      </c>
      <c r="F8589" t="s">
        <v>560</v>
      </c>
      <c r="G8589" t="s">
        <v>266</v>
      </c>
      <c r="H8589" t="s">
        <v>2009</v>
      </c>
      <c r="M8589" s="2">
        <v>8500</v>
      </c>
      <c r="N8589" s="2">
        <v>19000</v>
      </c>
      <c r="O8589" s="2">
        <f>IF(Tabla1[[#This Row],[Mov]]="VNT",Tabla1[[#This Row],[Sale]]-Tabla1[[#This Row],[Cost]],-Tabla1[[#This Row],[Cost]]*Tabla1[[#This Row],[Cant]])</f>
        <v>10500</v>
      </c>
      <c r="P8589" s="8">
        <f>IF(Tabla1[[#This Row],[Mov]]="VNT",-Tabla1[[#This Row],[Cant]],Tabla1[[#This Row],[Cant]])</f>
        <v>-1</v>
      </c>
      <c r="Q8589" s="8">
        <f>DAY(Tabla1[[#This Row],[Date]])</f>
        <v>31</v>
      </c>
      <c r="R8589" s="8">
        <f>MONTH(Tabla1[[#This Row],[Date]])</f>
        <v>3</v>
      </c>
      <c r="S8589" s="8">
        <f>YEAR(Tabla1[[#This Row],[Date]])</f>
        <v>2023</v>
      </c>
    </row>
    <row r="8590" spans="1:19" x14ac:dyDescent="0.2">
      <c r="A8590">
        <v>8557</v>
      </c>
      <c r="B8590" s="1">
        <v>45016</v>
      </c>
      <c r="C8590" t="s">
        <v>260</v>
      </c>
      <c r="D8590" t="s">
        <v>332</v>
      </c>
      <c r="E8590">
        <v>1</v>
      </c>
      <c r="F8590" t="s">
        <v>116</v>
      </c>
      <c r="G8590" t="s">
        <v>347</v>
      </c>
      <c r="H8590" t="s">
        <v>518</v>
      </c>
      <c r="M8590" s="2">
        <v>3270</v>
      </c>
      <c r="N8590" s="2">
        <v>3500</v>
      </c>
      <c r="O8590" s="2">
        <f>IF(Tabla1[[#This Row],[Mov]]="VNT",Tabla1[[#This Row],[Sale]]-Tabla1[[#This Row],[Cost]],-Tabla1[[#This Row],[Cost]]*Tabla1[[#This Row],[Cant]])</f>
        <v>230</v>
      </c>
      <c r="P8590" s="8">
        <f>IF(Tabla1[[#This Row],[Mov]]="VNT",-Tabla1[[#This Row],[Cant]],Tabla1[[#This Row],[Cant]])</f>
        <v>-1</v>
      </c>
      <c r="Q8590" s="8">
        <f>DAY(Tabla1[[#This Row],[Date]])</f>
        <v>31</v>
      </c>
      <c r="R8590" s="8">
        <f>MONTH(Tabla1[[#This Row],[Date]])</f>
        <v>3</v>
      </c>
      <c r="S8590" s="8">
        <f>YEAR(Tabla1[[#This Row],[Date]])</f>
        <v>2023</v>
      </c>
    </row>
    <row r="8591" spans="1:19" x14ac:dyDescent="0.2">
      <c r="A8591">
        <v>8558</v>
      </c>
      <c r="B8591" s="1">
        <v>45017</v>
      </c>
      <c r="C8591" t="s">
        <v>260</v>
      </c>
      <c r="D8591" t="s">
        <v>809</v>
      </c>
      <c r="E8591">
        <v>1</v>
      </c>
      <c r="F8591" t="s">
        <v>458</v>
      </c>
      <c r="G8591" t="s">
        <v>349</v>
      </c>
      <c r="H8591" t="s">
        <v>515</v>
      </c>
      <c r="L8591" t="s">
        <v>992</v>
      </c>
      <c r="M8591" s="2">
        <v>0</v>
      </c>
      <c r="N8591" s="2">
        <v>6000</v>
      </c>
      <c r="O8591" s="2">
        <f>IF(Tabla1[[#This Row],[Mov]]="VNT",Tabla1[[#This Row],[Sale]]-Tabla1[[#This Row],[Cost]],-Tabla1[[#This Row],[Cost]]*Tabla1[[#This Row],[Cant]])</f>
        <v>6000</v>
      </c>
      <c r="P8591" s="8">
        <f>IF(Tabla1[[#This Row],[Mov]]="VNT",-Tabla1[[#This Row],[Cant]],Tabla1[[#This Row],[Cant]])</f>
        <v>-1</v>
      </c>
      <c r="Q8591" s="8">
        <f>DAY(Tabla1[[#This Row],[Date]])</f>
        <v>1</v>
      </c>
      <c r="R8591" s="8">
        <f>MONTH(Tabla1[[#This Row],[Date]])</f>
        <v>4</v>
      </c>
      <c r="S8591" s="8">
        <f>YEAR(Tabla1[[#This Row],[Date]])</f>
        <v>2023</v>
      </c>
    </row>
    <row r="8592" spans="1:19" x14ac:dyDescent="0.2">
      <c r="A8592">
        <v>8559</v>
      </c>
      <c r="B8592" s="1">
        <v>45017</v>
      </c>
      <c r="C8592" t="s">
        <v>260</v>
      </c>
      <c r="D8592" t="s">
        <v>332</v>
      </c>
      <c r="E8592">
        <v>1</v>
      </c>
      <c r="F8592" t="s">
        <v>532</v>
      </c>
      <c r="G8592" t="s">
        <v>273</v>
      </c>
      <c r="H8592" t="s">
        <v>552</v>
      </c>
      <c r="J8592" t="s">
        <v>23</v>
      </c>
      <c r="M8592" s="2">
        <v>18000</v>
      </c>
      <c r="N8592" s="2">
        <v>35000</v>
      </c>
      <c r="O8592" s="2">
        <f>IF(Tabla1[[#This Row],[Mov]]="VNT",Tabla1[[#This Row],[Sale]]-Tabla1[[#This Row],[Cost]],-Tabla1[[#This Row],[Cost]]*Tabla1[[#This Row],[Cant]])</f>
        <v>17000</v>
      </c>
      <c r="P8592" s="8">
        <f>IF(Tabla1[[#This Row],[Mov]]="VNT",-Tabla1[[#This Row],[Cant]],Tabla1[[#This Row],[Cant]])</f>
        <v>-1</v>
      </c>
      <c r="Q8592" s="8">
        <f>DAY(Tabla1[[#This Row],[Date]])</f>
        <v>1</v>
      </c>
      <c r="R8592" s="8">
        <f>MONTH(Tabla1[[#This Row],[Date]])</f>
        <v>4</v>
      </c>
      <c r="S8592" s="8">
        <f>YEAR(Tabla1[[#This Row],[Date]])</f>
        <v>2023</v>
      </c>
    </row>
    <row r="8593" spans="1:19" x14ac:dyDescent="0.2">
      <c r="A8593">
        <v>8560</v>
      </c>
      <c r="B8593" s="1">
        <v>45017</v>
      </c>
      <c r="C8593" t="s">
        <v>260</v>
      </c>
      <c r="D8593" t="s">
        <v>332</v>
      </c>
      <c r="E8593">
        <v>1</v>
      </c>
      <c r="F8593" t="s">
        <v>365</v>
      </c>
      <c r="G8593" t="s">
        <v>943</v>
      </c>
      <c r="H8593" t="s">
        <v>2941</v>
      </c>
      <c r="M8593" s="2">
        <v>4000</v>
      </c>
      <c r="N8593" s="2">
        <v>9000</v>
      </c>
      <c r="O8593" s="2">
        <f>IF(Tabla1[[#This Row],[Mov]]="VNT",Tabla1[[#This Row],[Sale]]-Tabla1[[#This Row],[Cost]],-Tabla1[[#This Row],[Cost]]*Tabla1[[#This Row],[Cant]])</f>
        <v>5000</v>
      </c>
      <c r="P8593" s="8">
        <f>IF(Tabla1[[#This Row],[Mov]]="VNT",-Tabla1[[#This Row],[Cant]],Tabla1[[#This Row],[Cant]])</f>
        <v>-1</v>
      </c>
      <c r="Q8593" s="8">
        <f>DAY(Tabla1[[#This Row],[Date]])</f>
        <v>1</v>
      </c>
      <c r="R8593" s="8">
        <f>MONTH(Tabla1[[#This Row],[Date]])</f>
        <v>4</v>
      </c>
      <c r="S8593" s="8">
        <f>YEAR(Tabla1[[#This Row],[Date]])</f>
        <v>2023</v>
      </c>
    </row>
    <row r="8594" spans="1:19" x14ac:dyDescent="0.2">
      <c r="A8594">
        <v>8561</v>
      </c>
      <c r="B8594" s="1">
        <v>45017</v>
      </c>
      <c r="C8594" t="s">
        <v>260</v>
      </c>
      <c r="D8594" t="s">
        <v>332</v>
      </c>
      <c r="E8594">
        <v>1</v>
      </c>
      <c r="F8594" t="s">
        <v>365</v>
      </c>
      <c r="G8594" t="s">
        <v>943</v>
      </c>
      <c r="H8594" t="s">
        <v>2941</v>
      </c>
      <c r="M8594" s="2">
        <v>4000</v>
      </c>
      <c r="N8594" s="2">
        <v>9000</v>
      </c>
      <c r="O8594" s="2">
        <f>IF(Tabla1[[#This Row],[Mov]]="VNT",Tabla1[[#This Row],[Sale]]-Tabla1[[#This Row],[Cost]],-Tabla1[[#This Row],[Cost]]*Tabla1[[#This Row],[Cant]])</f>
        <v>5000</v>
      </c>
      <c r="P8594" s="8">
        <f>IF(Tabla1[[#This Row],[Mov]]="VNT",-Tabla1[[#This Row],[Cant]],Tabla1[[#This Row],[Cant]])</f>
        <v>-1</v>
      </c>
      <c r="Q8594" s="8">
        <f>DAY(Tabla1[[#This Row],[Date]])</f>
        <v>1</v>
      </c>
      <c r="R8594" s="8">
        <f>MONTH(Tabla1[[#This Row],[Date]])</f>
        <v>4</v>
      </c>
      <c r="S8594" s="8">
        <f>YEAR(Tabla1[[#This Row],[Date]])</f>
        <v>2023</v>
      </c>
    </row>
    <row r="8595" spans="1:19" x14ac:dyDescent="0.2">
      <c r="A8595">
        <v>8562</v>
      </c>
      <c r="B8595" s="1">
        <v>45017</v>
      </c>
      <c r="C8595" t="s">
        <v>260</v>
      </c>
      <c r="D8595" t="s">
        <v>332</v>
      </c>
      <c r="E8595">
        <v>1</v>
      </c>
      <c r="F8595" t="s">
        <v>224</v>
      </c>
      <c r="G8595" t="s">
        <v>499</v>
      </c>
      <c r="H8595" t="s">
        <v>1397</v>
      </c>
      <c r="J8595" t="s">
        <v>2410</v>
      </c>
      <c r="M8595" s="2">
        <v>8000</v>
      </c>
      <c r="N8595" s="2">
        <v>20000</v>
      </c>
      <c r="O8595" s="2">
        <f>IF(Tabla1[[#This Row],[Mov]]="VNT",Tabla1[[#This Row],[Sale]]-Tabla1[[#This Row],[Cost]],-Tabla1[[#This Row],[Cost]]*Tabla1[[#This Row],[Cant]])</f>
        <v>12000</v>
      </c>
      <c r="P8595" s="8">
        <f>IF(Tabla1[[#This Row],[Mov]]="VNT",-Tabla1[[#This Row],[Cant]],Tabla1[[#This Row],[Cant]])</f>
        <v>-1</v>
      </c>
      <c r="Q8595" s="8">
        <f>DAY(Tabla1[[#This Row],[Date]])</f>
        <v>1</v>
      </c>
      <c r="R8595" s="8">
        <f>MONTH(Tabla1[[#This Row],[Date]])</f>
        <v>4</v>
      </c>
      <c r="S8595" s="8">
        <f>YEAR(Tabla1[[#This Row],[Date]])</f>
        <v>2023</v>
      </c>
    </row>
    <row r="8596" spans="1:19" x14ac:dyDescent="0.2">
      <c r="A8596">
        <v>8563</v>
      </c>
      <c r="B8596" s="1">
        <v>45017</v>
      </c>
      <c r="C8596" t="s">
        <v>260</v>
      </c>
      <c r="D8596" t="s">
        <v>332</v>
      </c>
      <c r="E8596">
        <v>1</v>
      </c>
      <c r="F8596" t="s">
        <v>225</v>
      </c>
      <c r="G8596" t="s">
        <v>499</v>
      </c>
      <c r="H8596" t="s">
        <v>1397</v>
      </c>
      <c r="M8596" s="2">
        <v>1100</v>
      </c>
      <c r="N8596" s="2">
        <v>10000</v>
      </c>
      <c r="O8596" s="2">
        <f>IF(Tabla1[[#This Row],[Mov]]="VNT",Tabla1[[#This Row],[Sale]]-Tabla1[[#This Row],[Cost]],-Tabla1[[#This Row],[Cost]]*Tabla1[[#This Row],[Cant]])</f>
        <v>8900</v>
      </c>
      <c r="P8596" s="8">
        <f>IF(Tabla1[[#This Row],[Mov]]="VNT",-Tabla1[[#This Row],[Cant]],Tabla1[[#This Row],[Cant]])</f>
        <v>-1</v>
      </c>
      <c r="Q8596" s="8">
        <f>DAY(Tabla1[[#This Row],[Date]])</f>
        <v>1</v>
      </c>
      <c r="R8596" s="8">
        <f>MONTH(Tabla1[[#This Row],[Date]])</f>
        <v>4</v>
      </c>
      <c r="S8596" s="8">
        <f>YEAR(Tabla1[[#This Row],[Date]])</f>
        <v>2023</v>
      </c>
    </row>
    <row r="8597" spans="1:19" x14ac:dyDescent="0.2">
      <c r="A8597">
        <v>8564</v>
      </c>
      <c r="B8597" s="1">
        <v>45017</v>
      </c>
      <c r="C8597" t="s">
        <v>260</v>
      </c>
      <c r="D8597" t="s">
        <v>332</v>
      </c>
      <c r="E8597">
        <v>1</v>
      </c>
      <c r="F8597" t="s">
        <v>455</v>
      </c>
      <c r="G8597" t="s">
        <v>382</v>
      </c>
      <c r="H8597" t="s">
        <v>509</v>
      </c>
      <c r="M8597" s="2">
        <v>1000</v>
      </c>
      <c r="N8597" s="2">
        <v>4000</v>
      </c>
      <c r="O8597" s="2">
        <f>IF(Tabla1[[#This Row],[Mov]]="VNT",Tabla1[[#This Row],[Sale]]-Tabla1[[#This Row],[Cost]],-Tabla1[[#This Row],[Cost]]*Tabla1[[#This Row],[Cant]])</f>
        <v>3000</v>
      </c>
      <c r="P8597" s="8">
        <f>IF(Tabla1[[#This Row],[Mov]]="VNT",-Tabla1[[#This Row],[Cant]],Tabla1[[#This Row],[Cant]])</f>
        <v>-1</v>
      </c>
      <c r="Q8597" s="8">
        <f>DAY(Tabla1[[#This Row],[Date]])</f>
        <v>1</v>
      </c>
      <c r="R8597" s="8">
        <f>MONTH(Tabla1[[#This Row],[Date]])</f>
        <v>4</v>
      </c>
      <c r="S8597" s="8">
        <f>YEAR(Tabla1[[#This Row],[Date]])</f>
        <v>2023</v>
      </c>
    </row>
    <row r="8598" spans="1:19" x14ac:dyDescent="0.2">
      <c r="A8598">
        <v>8565</v>
      </c>
      <c r="B8598" s="1">
        <v>45017</v>
      </c>
      <c r="C8598" t="s">
        <v>260</v>
      </c>
      <c r="D8598" t="s">
        <v>332</v>
      </c>
      <c r="E8598">
        <v>1</v>
      </c>
      <c r="F8598" t="s">
        <v>891</v>
      </c>
      <c r="G8598" t="s">
        <v>272</v>
      </c>
      <c r="H8598" t="s">
        <v>754</v>
      </c>
      <c r="M8598" s="2">
        <v>3500</v>
      </c>
      <c r="N8598" s="2">
        <v>10000</v>
      </c>
      <c r="O8598" s="2">
        <f>IF(Tabla1[[#This Row],[Mov]]="VNT",Tabla1[[#This Row],[Sale]]-Tabla1[[#This Row],[Cost]],-Tabla1[[#This Row],[Cost]]*Tabla1[[#This Row],[Cant]])</f>
        <v>6500</v>
      </c>
      <c r="P8598" s="8">
        <f>IF(Tabla1[[#This Row],[Mov]]="VNT",-Tabla1[[#This Row],[Cant]],Tabla1[[#This Row],[Cant]])</f>
        <v>-1</v>
      </c>
      <c r="Q8598" s="8">
        <f>DAY(Tabla1[[#This Row],[Date]])</f>
        <v>1</v>
      </c>
      <c r="R8598" s="8">
        <f>MONTH(Tabla1[[#This Row],[Date]])</f>
        <v>4</v>
      </c>
      <c r="S8598" s="8">
        <f>YEAR(Tabla1[[#This Row],[Date]])</f>
        <v>2023</v>
      </c>
    </row>
    <row r="8599" spans="1:19" x14ac:dyDescent="0.2">
      <c r="A8599">
        <v>8566</v>
      </c>
      <c r="B8599" s="1">
        <v>45017</v>
      </c>
      <c r="C8599" t="s">
        <v>260</v>
      </c>
      <c r="D8599" t="s">
        <v>332</v>
      </c>
      <c r="E8599">
        <v>1</v>
      </c>
      <c r="F8599" t="s">
        <v>26</v>
      </c>
      <c r="G8599" t="s">
        <v>284</v>
      </c>
      <c r="H8599" t="s">
        <v>2647</v>
      </c>
      <c r="M8599" s="2">
        <v>27000</v>
      </c>
      <c r="N8599" s="2">
        <v>59000</v>
      </c>
      <c r="O8599" s="2">
        <f>IF(Tabla1[[#This Row],[Mov]]="VNT",Tabla1[[#This Row],[Sale]]-Tabla1[[#This Row],[Cost]],-Tabla1[[#This Row],[Cost]]*Tabla1[[#This Row],[Cant]])</f>
        <v>32000</v>
      </c>
      <c r="P8599" s="8">
        <f>IF(Tabla1[[#This Row],[Mov]]="VNT",-Tabla1[[#This Row],[Cant]],Tabla1[[#This Row],[Cant]])</f>
        <v>-1</v>
      </c>
      <c r="Q8599" s="8">
        <f>DAY(Tabla1[[#This Row],[Date]])</f>
        <v>1</v>
      </c>
      <c r="R8599" s="8">
        <f>MONTH(Tabla1[[#This Row],[Date]])</f>
        <v>4</v>
      </c>
      <c r="S8599" s="8">
        <f>YEAR(Tabla1[[#This Row],[Date]])</f>
        <v>2023</v>
      </c>
    </row>
    <row r="8600" spans="1:19" x14ac:dyDescent="0.2">
      <c r="A8600">
        <v>8567</v>
      </c>
      <c r="B8600" s="1">
        <v>45017</v>
      </c>
      <c r="C8600" t="s">
        <v>260</v>
      </c>
      <c r="D8600" t="s">
        <v>332</v>
      </c>
      <c r="E8600">
        <v>1</v>
      </c>
      <c r="F8600" t="s">
        <v>719</v>
      </c>
      <c r="G8600" t="s">
        <v>727</v>
      </c>
      <c r="H8600" t="s">
        <v>726</v>
      </c>
      <c r="M8600" s="2">
        <v>1000</v>
      </c>
      <c r="N8600" s="2">
        <v>4000</v>
      </c>
      <c r="O8600" s="2">
        <f>IF(Tabla1[[#This Row],[Mov]]="VNT",Tabla1[[#This Row],[Sale]]-Tabla1[[#This Row],[Cost]],-Tabla1[[#This Row],[Cost]]*Tabla1[[#This Row],[Cant]])</f>
        <v>3000</v>
      </c>
      <c r="P8600" s="8">
        <f>IF(Tabla1[[#This Row],[Mov]]="VNT",-Tabla1[[#This Row],[Cant]],Tabla1[[#This Row],[Cant]])</f>
        <v>-1</v>
      </c>
      <c r="Q8600" s="8">
        <f>DAY(Tabla1[[#This Row],[Date]])</f>
        <v>1</v>
      </c>
      <c r="R8600" s="8">
        <f>MONTH(Tabla1[[#This Row],[Date]])</f>
        <v>4</v>
      </c>
      <c r="S8600" s="8">
        <f>YEAR(Tabla1[[#This Row],[Date]])</f>
        <v>2023</v>
      </c>
    </row>
    <row r="8601" spans="1:19" x14ac:dyDescent="0.2">
      <c r="A8601">
        <v>8568</v>
      </c>
      <c r="B8601" s="1">
        <v>45017</v>
      </c>
      <c r="C8601" t="s">
        <v>260</v>
      </c>
      <c r="D8601" t="s">
        <v>332</v>
      </c>
      <c r="E8601">
        <v>1</v>
      </c>
      <c r="F8601" t="s">
        <v>719</v>
      </c>
      <c r="G8601" t="s">
        <v>727</v>
      </c>
      <c r="H8601" t="s">
        <v>726</v>
      </c>
      <c r="M8601" s="2">
        <v>1000</v>
      </c>
      <c r="N8601" s="2">
        <v>4000</v>
      </c>
      <c r="O8601" s="2">
        <f>IF(Tabla1[[#This Row],[Mov]]="VNT",Tabla1[[#This Row],[Sale]]-Tabla1[[#This Row],[Cost]],-Tabla1[[#This Row],[Cost]]*Tabla1[[#This Row],[Cant]])</f>
        <v>3000</v>
      </c>
      <c r="P8601" s="8">
        <f>IF(Tabla1[[#This Row],[Mov]]="VNT",-Tabla1[[#This Row],[Cant]],Tabla1[[#This Row],[Cant]])</f>
        <v>-1</v>
      </c>
      <c r="Q8601" s="8">
        <f>DAY(Tabla1[[#This Row],[Date]])</f>
        <v>1</v>
      </c>
      <c r="R8601" s="8">
        <f>MONTH(Tabla1[[#This Row],[Date]])</f>
        <v>4</v>
      </c>
      <c r="S8601" s="8">
        <f>YEAR(Tabla1[[#This Row],[Date]])</f>
        <v>2023</v>
      </c>
    </row>
    <row r="8602" spans="1:19" x14ac:dyDescent="0.2">
      <c r="A8602">
        <v>8569</v>
      </c>
      <c r="B8602" s="1">
        <v>45017</v>
      </c>
      <c r="C8602" t="s">
        <v>260</v>
      </c>
      <c r="D8602" t="s">
        <v>332</v>
      </c>
      <c r="E8602">
        <v>1</v>
      </c>
      <c r="F8602" t="s">
        <v>116</v>
      </c>
      <c r="G8602" t="s">
        <v>382</v>
      </c>
      <c r="H8602" t="s">
        <v>514</v>
      </c>
      <c r="M8602" s="2">
        <v>19625</v>
      </c>
      <c r="N8602" s="2">
        <v>21000</v>
      </c>
      <c r="O8602" s="2">
        <f>IF(Tabla1[[#This Row],[Mov]]="VNT",Tabla1[[#This Row],[Sale]]-Tabla1[[#This Row],[Cost]],-Tabla1[[#This Row],[Cost]]*Tabla1[[#This Row],[Cant]])</f>
        <v>1375</v>
      </c>
      <c r="P8602" s="8">
        <f>IF(Tabla1[[#This Row],[Mov]]="VNT",-Tabla1[[#This Row],[Cant]],Tabla1[[#This Row],[Cant]])</f>
        <v>-1</v>
      </c>
      <c r="Q8602" s="8">
        <f>DAY(Tabla1[[#This Row],[Date]])</f>
        <v>1</v>
      </c>
      <c r="R8602" s="8">
        <f>MONTH(Tabla1[[#This Row],[Date]])</f>
        <v>4</v>
      </c>
      <c r="S8602" s="8">
        <f>YEAR(Tabla1[[#This Row],[Date]])</f>
        <v>2023</v>
      </c>
    </row>
    <row r="8603" spans="1:19" x14ac:dyDescent="0.2">
      <c r="A8603">
        <v>8570</v>
      </c>
      <c r="B8603" s="1">
        <v>45017</v>
      </c>
      <c r="C8603" t="s">
        <v>260</v>
      </c>
      <c r="D8603" t="s">
        <v>332</v>
      </c>
      <c r="E8603">
        <v>1</v>
      </c>
      <c r="F8603" t="s">
        <v>116</v>
      </c>
      <c r="G8603" t="s">
        <v>382</v>
      </c>
      <c r="H8603" t="s">
        <v>514</v>
      </c>
      <c r="M8603" s="2">
        <v>19625</v>
      </c>
      <c r="N8603" s="2">
        <v>21000</v>
      </c>
      <c r="O8603" s="2">
        <f>IF(Tabla1[[#This Row],[Mov]]="VNT",Tabla1[[#This Row],[Sale]]-Tabla1[[#This Row],[Cost]],-Tabla1[[#This Row],[Cost]]*Tabla1[[#This Row],[Cant]])</f>
        <v>1375</v>
      </c>
      <c r="P8603" s="8">
        <f>IF(Tabla1[[#This Row],[Mov]]="VNT",-Tabla1[[#This Row],[Cant]],Tabla1[[#This Row],[Cant]])</f>
        <v>-1</v>
      </c>
      <c r="Q8603" s="8">
        <f>DAY(Tabla1[[#This Row],[Date]])</f>
        <v>1</v>
      </c>
      <c r="R8603" s="8">
        <f>MONTH(Tabla1[[#This Row],[Date]])</f>
        <v>4</v>
      </c>
      <c r="S8603" s="8">
        <f>YEAR(Tabla1[[#This Row],[Date]])</f>
        <v>2023</v>
      </c>
    </row>
    <row r="8604" spans="1:19" x14ac:dyDescent="0.2">
      <c r="A8604">
        <v>8571</v>
      </c>
      <c r="B8604" s="1">
        <v>45017</v>
      </c>
      <c r="C8604" t="s">
        <v>260</v>
      </c>
      <c r="D8604" t="s">
        <v>332</v>
      </c>
      <c r="E8604">
        <v>1</v>
      </c>
      <c r="F8604" t="s">
        <v>455</v>
      </c>
      <c r="G8604" t="s">
        <v>382</v>
      </c>
      <c r="H8604" t="s">
        <v>509</v>
      </c>
      <c r="M8604" s="2">
        <v>1000</v>
      </c>
      <c r="N8604" s="2">
        <v>4000</v>
      </c>
      <c r="O8604" s="2">
        <f>IF(Tabla1[[#This Row],[Mov]]="VNT",Tabla1[[#This Row],[Sale]]-Tabla1[[#This Row],[Cost]],-Tabla1[[#This Row],[Cost]]*Tabla1[[#This Row],[Cant]])</f>
        <v>3000</v>
      </c>
      <c r="P8604" s="8">
        <f>IF(Tabla1[[#This Row],[Mov]]="VNT",-Tabla1[[#This Row],[Cant]],Tabla1[[#This Row],[Cant]])</f>
        <v>-1</v>
      </c>
      <c r="Q8604" s="8">
        <f>DAY(Tabla1[[#This Row],[Date]])</f>
        <v>1</v>
      </c>
      <c r="R8604" s="8">
        <f>MONTH(Tabla1[[#This Row],[Date]])</f>
        <v>4</v>
      </c>
      <c r="S8604" s="8">
        <f>YEAR(Tabla1[[#This Row],[Date]])</f>
        <v>2023</v>
      </c>
    </row>
    <row r="8605" spans="1:19" x14ac:dyDescent="0.2">
      <c r="A8605">
        <v>8572</v>
      </c>
      <c r="B8605" s="1">
        <v>45017</v>
      </c>
      <c r="C8605" t="s">
        <v>260</v>
      </c>
      <c r="D8605" t="s">
        <v>332</v>
      </c>
      <c r="E8605">
        <v>1</v>
      </c>
      <c r="F8605" t="s">
        <v>116</v>
      </c>
      <c r="G8605" t="s">
        <v>347</v>
      </c>
      <c r="H8605" t="s">
        <v>518</v>
      </c>
      <c r="M8605" s="2">
        <v>19625</v>
      </c>
      <c r="N8605" s="2">
        <v>21000</v>
      </c>
      <c r="O8605" s="2">
        <f>IF(Tabla1[[#This Row],[Mov]]="VNT",Tabla1[[#This Row],[Sale]]-Tabla1[[#This Row],[Cost]],-Tabla1[[#This Row],[Cost]]*Tabla1[[#This Row],[Cant]])</f>
        <v>1375</v>
      </c>
      <c r="P8605" s="8">
        <f>IF(Tabla1[[#This Row],[Mov]]="VNT",-Tabla1[[#This Row],[Cant]],Tabla1[[#This Row],[Cant]])</f>
        <v>-1</v>
      </c>
      <c r="Q8605" s="8">
        <f>DAY(Tabla1[[#This Row],[Date]])</f>
        <v>1</v>
      </c>
      <c r="R8605" s="8">
        <f>MONTH(Tabla1[[#This Row],[Date]])</f>
        <v>4</v>
      </c>
      <c r="S8605" s="8">
        <f>YEAR(Tabla1[[#This Row],[Date]])</f>
        <v>2023</v>
      </c>
    </row>
    <row r="8606" spans="1:19" x14ac:dyDescent="0.2">
      <c r="A8606">
        <v>8573</v>
      </c>
      <c r="B8606" s="1">
        <v>45017</v>
      </c>
      <c r="C8606" t="s">
        <v>260</v>
      </c>
      <c r="D8606" t="s">
        <v>332</v>
      </c>
      <c r="E8606">
        <v>1</v>
      </c>
      <c r="F8606" t="s">
        <v>116</v>
      </c>
      <c r="G8606" t="s">
        <v>347</v>
      </c>
      <c r="H8606" t="s">
        <v>518</v>
      </c>
      <c r="M8606" s="2">
        <v>6074</v>
      </c>
      <c r="N8606" s="2">
        <v>6500</v>
      </c>
      <c r="O8606" s="2">
        <f>IF(Tabla1[[#This Row],[Mov]]="VNT",Tabla1[[#This Row],[Sale]]-Tabla1[[#This Row],[Cost]],-Tabla1[[#This Row],[Cost]]*Tabla1[[#This Row],[Cant]])</f>
        <v>426</v>
      </c>
      <c r="P8606" s="8">
        <f>IF(Tabla1[[#This Row],[Mov]]="VNT",-Tabla1[[#This Row],[Cant]],Tabla1[[#This Row],[Cant]])</f>
        <v>-1</v>
      </c>
      <c r="Q8606" s="8">
        <f>DAY(Tabla1[[#This Row],[Date]])</f>
        <v>1</v>
      </c>
      <c r="R8606" s="8">
        <f>MONTH(Tabla1[[#This Row],[Date]])</f>
        <v>4</v>
      </c>
      <c r="S8606" s="8">
        <f>YEAR(Tabla1[[#This Row],[Date]])</f>
        <v>2023</v>
      </c>
    </row>
    <row r="8607" spans="1:19" x14ac:dyDescent="0.2">
      <c r="A8607">
        <v>8574</v>
      </c>
      <c r="B8607" s="1">
        <v>45017</v>
      </c>
      <c r="C8607" t="s">
        <v>260</v>
      </c>
      <c r="D8607" t="s">
        <v>332</v>
      </c>
      <c r="E8607">
        <v>1</v>
      </c>
      <c r="F8607" t="s">
        <v>458</v>
      </c>
      <c r="G8607" t="s">
        <v>1412</v>
      </c>
      <c r="H8607" t="s">
        <v>2943</v>
      </c>
      <c r="M8607" s="2">
        <v>0</v>
      </c>
      <c r="N8607" s="2">
        <v>35000</v>
      </c>
      <c r="O8607" s="2">
        <f>IF(Tabla1[[#This Row],[Mov]]="VNT",Tabla1[[#This Row],[Sale]]-Tabla1[[#This Row],[Cost]],-Tabla1[[#This Row],[Cost]]*Tabla1[[#This Row],[Cant]])</f>
        <v>35000</v>
      </c>
      <c r="P8607" s="8">
        <f>IF(Tabla1[[#This Row],[Mov]]="VNT",-Tabla1[[#This Row],[Cant]],Tabla1[[#This Row],[Cant]])</f>
        <v>-1</v>
      </c>
      <c r="Q8607" s="8">
        <f>DAY(Tabla1[[#This Row],[Date]])</f>
        <v>1</v>
      </c>
      <c r="R8607" s="8">
        <f>MONTH(Tabla1[[#This Row],[Date]])</f>
        <v>4</v>
      </c>
      <c r="S8607" s="8">
        <f>YEAR(Tabla1[[#This Row],[Date]])</f>
        <v>2023</v>
      </c>
    </row>
    <row r="8608" spans="1:19" x14ac:dyDescent="0.2">
      <c r="A8608">
        <v>8575</v>
      </c>
      <c r="B8608" s="1">
        <v>45017</v>
      </c>
      <c r="C8608" t="s">
        <v>260</v>
      </c>
      <c r="D8608" t="s">
        <v>332</v>
      </c>
      <c r="E8608">
        <v>1</v>
      </c>
      <c r="F8608" t="s">
        <v>458</v>
      </c>
      <c r="G8608" t="s">
        <v>263</v>
      </c>
      <c r="H8608" t="s">
        <v>2944</v>
      </c>
      <c r="M8608" s="2">
        <v>0</v>
      </c>
      <c r="N8608" s="2">
        <v>5000</v>
      </c>
      <c r="O8608" s="2">
        <f>IF(Tabla1[[#This Row],[Mov]]="VNT",Tabla1[[#This Row],[Sale]]-Tabla1[[#This Row],[Cost]],-Tabla1[[#This Row],[Cost]]*Tabla1[[#This Row],[Cant]])</f>
        <v>5000</v>
      </c>
      <c r="P8608" s="8">
        <f>IF(Tabla1[[#This Row],[Mov]]="VNT",-Tabla1[[#This Row],[Cant]],Tabla1[[#This Row],[Cant]])</f>
        <v>-1</v>
      </c>
      <c r="Q8608" s="8">
        <f>DAY(Tabla1[[#This Row],[Date]])</f>
        <v>1</v>
      </c>
      <c r="R8608" s="8">
        <f>MONTH(Tabla1[[#This Row],[Date]])</f>
        <v>4</v>
      </c>
      <c r="S8608" s="8">
        <f>YEAR(Tabla1[[#This Row],[Date]])</f>
        <v>2023</v>
      </c>
    </row>
    <row r="8609" spans="1:19" x14ac:dyDescent="0.2">
      <c r="A8609">
        <v>8576</v>
      </c>
      <c r="B8609" s="1">
        <v>45017</v>
      </c>
      <c r="C8609" t="s">
        <v>260</v>
      </c>
      <c r="D8609" t="s">
        <v>332</v>
      </c>
      <c r="E8609">
        <v>1</v>
      </c>
      <c r="F8609" t="s">
        <v>225</v>
      </c>
      <c r="G8609" t="s">
        <v>262</v>
      </c>
      <c r="H8609" t="s">
        <v>304</v>
      </c>
      <c r="M8609" s="2">
        <v>7000</v>
      </c>
      <c r="N8609" s="2">
        <v>17000</v>
      </c>
      <c r="O8609" s="2">
        <f>IF(Tabla1[[#This Row],[Mov]]="VNT",Tabla1[[#This Row],[Sale]]-Tabla1[[#This Row],[Cost]],-Tabla1[[#This Row],[Cost]]*Tabla1[[#This Row],[Cant]])</f>
        <v>10000</v>
      </c>
      <c r="P8609" s="8">
        <f>IF(Tabla1[[#This Row],[Mov]]="VNT",-Tabla1[[#This Row],[Cant]],Tabla1[[#This Row],[Cant]])</f>
        <v>-1</v>
      </c>
      <c r="Q8609" s="8">
        <f>DAY(Tabla1[[#This Row],[Date]])</f>
        <v>1</v>
      </c>
      <c r="R8609" s="8">
        <f>MONTH(Tabla1[[#This Row],[Date]])</f>
        <v>4</v>
      </c>
      <c r="S8609" s="8">
        <f>YEAR(Tabla1[[#This Row],[Date]])</f>
        <v>2023</v>
      </c>
    </row>
    <row r="8610" spans="1:19" x14ac:dyDescent="0.2">
      <c r="A8610">
        <v>8577</v>
      </c>
      <c r="B8610" s="1">
        <v>45017</v>
      </c>
      <c r="C8610" t="s">
        <v>260</v>
      </c>
      <c r="D8610" t="s">
        <v>332</v>
      </c>
      <c r="E8610">
        <v>1</v>
      </c>
      <c r="F8610" t="s">
        <v>224</v>
      </c>
      <c r="G8610" t="s">
        <v>262</v>
      </c>
      <c r="H8610" t="s">
        <v>304</v>
      </c>
      <c r="J8610" t="s">
        <v>17</v>
      </c>
      <c r="M8610" s="2">
        <v>1100</v>
      </c>
      <c r="N8610" s="2">
        <v>10000</v>
      </c>
      <c r="O8610" s="2">
        <f>IF(Tabla1[[#This Row],[Mov]]="VNT",Tabla1[[#This Row],[Sale]]-Tabla1[[#This Row],[Cost]],-Tabla1[[#This Row],[Cost]]*Tabla1[[#This Row],[Cant]])</f>
        <v>8900</v>
      </c>
      <c r="P8610" s="8">
        <f>IF(Tabla1[[#This Row],[Mov]]="VNT",-Tabla1[[#This Row],[Cant]],Tabla1[[#This Row],[Cant]])</f>
        <v>-1</v>
      </c>
      <c r="Q8610" s="8">
        <f>DAY(Tabla1[[#This Row],[Date]])</f>
        <v>1</v>
      </c>
      <c r="R8610" s="8">
        <f>MONTH(Tabla1[[#This Row],[Date]])</f>
        <v>4</v>
      </c>
      <c r="S8610" s="8">
        <f>YEAR(Tabla1[[#This Row],[Date]])</f>
        <v>2023</v>
      </c>
    </row>
    <row r="8611" spans="1:19" x14ac:dyDescent="0.2">
      <c r="A8611">
        <v>8578</v>
      </c>
      <c r="B8611" s="1">
        <v>45017</v>
      </c>
      <c r="C8611" t="s">
        <v>260</v>
      </c>
      <c r="D8611" t="s">
        <v>332</v>
      </c>
      <c r="E8611">
        <v>1</v>
      </c>
      <c r="F8611" t="s">
        <v>386</v>
      </c>
      <c r="G8611" t="s">
        <v>272</v>
      </c>
      <c r="H8611" t="s">
        <v>309</v>
      </c>
      <c r="M8611" s="2">
        <v>65000</v>
      </c>
      <c r="N8611" s="2">
        <v>120000</v>
      </c>
      <c r="O8611" s="2">
        <f>IF(Tabla1[[#This Row],[Mov]]="VNT",Tabla1[[#This Row],[Sale]]-Tabla1[[#This Row],[Cost]],-Tabla1[[#This Row],[Cost]]*Tabla1[[#This Row],[Cant]])</f>
        <v>55000</v>
      </c>
      <c r="P8611" s="8">
        <f>IF(Tabla1[[#This Row],[Mov]]="VNT",-Tabla1[[#This Row],[Cant]],Tabla1[[#This Row],[Cant]])</f>
        <v>-1</v>
      </c>
      <c r="Q8611" s="8">
        <f>DAY(Tabla1[[#This Row],[Date]])</f>
        <v>1</v>
      </c>
      <c r="R8611" s="8">
        <f>MONTH(Tabla1[[#This Row],[Date]])</f>
        <v>4</v>
      </c>
      <c r="S8611" s="8">
        <f>YEAR(Tabla1[[#This Row],[Date]])</f>
        <v>2023</v>
      </c>
    </row>
    <row r="8612" spans="1:19" x14ac:dyDescent="0.2">
      <c r="A8612">
        <v>8579</v>
      </c>
      <c r="B8612" s="1">
        <v>45017</v>
      </c>
      <c r="C8612" t="s">
        <v>260</v>
      </c>
      <c r="D8612" t="s">
        <v>332</v>
      </c>
      <c r="E8612">
        <v>1</v>
      </c>
      <c r="F8612" t="s">
        <v>224</v>
      </c>
      <c r="G8612" t="s">
        <v>263</v>
      </c>
      <c r="H8612" t="s">
        <v>2945</v>
      </c>
      <c r="M8612" s="2">
        <v>8000</v>
      </c>
      <c r="N8612" s="2">
        <v>20000</v>
      </c>
      <c r="O8612" s="2">
        <f>IF(Tabla1[[#This Row],[Mov]]="VNT",Tabla1[[#This Row],[Sale]]-Tabla1[[#This Row],[Cost]],-Tabla1[[#This Row],[Cost]]*Tabla1[[#This Row],[Cant]])</f>
        <v>12000</v>
      </c>
      <c r="P8612" s="8">
        <f>IF(Tabla1[[#This Row],[Mov]]="VNT",-Tabla1[[#This Row],[Cant]],Tabla1[[#This Row],[Cant]])</f>
        <v>-1</v>
      </c>
      <c r="Q8612" s="8">
        <f>DAY(Tabla1[[#This Row],[Date]])</f>
        <v>1</v>
      </c>
      <c r="R8612" s="8">
        <f>MONTH(Tabla1[[#This Row],[Date]])</f>
        <v>4</v>
      </c>
      <c r="S8612" s="8">
        <f>YEAR(Tabla1[[#This Row],[Date]])</f>
        <v>2023</v>
      </c>
    </row>
    <row r="8613" spans="1:19" x14ac:dyDescent="0.2">
      <c r="A8613">
        <v>8580</v>
      </c>
      <c r="B8613" s="1">
        <v>45017</v>
      </c>
      <c r="C8613" t="s">
        <v>260</v>
      </c>
      <c r="D8613" t="s">
        <v>332</v>
      </c>
      <c r="E8613">
        <v>1</v>
      </c>
      <c r="F8613" t="s">
        <v>225</v>
      </c>
      <c r="G8613" t="s">
        <v>263</v>
      </c>
      <c r="H8613" t="s">
        <v>2945</v>
      </c>
      <c r="M8613" s="2">
        <v>1100</v>
      </c>
      <c r="N8613" s="2">
        <v>10000</v>
      </c>
      <c r="O8613" s="2">
        <f>IF(Tabla1[[#This Row],[Mov]]="VNT",Tabla1[[#This Row],[Sale]]-Tabla1[[#This Row],[Cost]],-Tabla1[[#This Row],[Cost]]*Tabla1[[#This Row],[Cant]])</f>
        <v>8900</v>
      </c>
      <c r="P8613" s="8">
        <f>IF(Tabla1[[#This Row],[Mov]]="VNT",-Tabla1[[#This Row],[Cant]],Tabla1[[#This Row],[Cant]])</f>
        <v>-1</v>
      </c>
      <c r="Q8613" s="8">
        <f>DAY(Tabla1[[#This Row],[Date]])</f>
        <v>1</v>
      </c>
      <c r="R8613" s="8">
        <f>MONTH(Tabla1[[#This Row],[Date]])</f>
        <v>4</v>
      </c>
      <c r="S8613" s="8">
        <f>YEAR(Tabla1[[#This Row],[Date]])</f>
        <v>2023</v>
      </c>
    </row>
    <row r="8614" spans="1:19" x14ac:dyDescent="0.2">
      <c r="A8614">
        <v>8581</v>
      </c>
      <c r="B8614" s="1">
        <v>45017</v>
      </c>
      <c r="C8614" t="s">
        <v>260</v>
      </c>
      <c r="D8614" t="s">
        <v>332</v>
      </c>
      <c r="E8614">
        <v>1</v>
      </c>
      <c r="F8614" t="s">
        <v>225</v>
      </c>
      <c r="G8614" t="s">
        <v>272</v>
      </c>
      <c r="H8614" t="s">
        <v>1920</v>
      </c>
      <c r="M8614" s="2">
        <v>1100</v>
      </c>
      <c r="N8614" s="2">
        <v>10000</v>
      </c>
      <c r="O8614" s="2">
        <f>IF(Tabla1[[#This Row],[Mov]]="VNT",Tabla1[[#This Row],[Sale]]-Tabla1[[#This Row],[Cost]],-Tabla1[[#This Row],[Cost]]*Tabla1[[#This Row],[Cant]])</f>
        <v>8900</v>
      </c>
      <c r="P8614" s="8">
        <f>IF(Tabla1[[#This Row],[Mov]]="VNT",-Tabla1[[#This Row],[Cant]],Tabla1[[#This Row],[Cant]])</f>
        <v>-1</v>
      </c>
      <c r="Q8614" s="8">
        <f>DAY(Tabla1[[#This Row],[Date]])</f>
        <v>1</v>
      </c>
      <c r="R8614" s="8">
        <f>MONTH(Tabla1[[#This Row],[Date]])</f>
        <v>4</v>
      </c>
      <c r="S8614" s="8">
        <f>YEAR(Tabla1[[#This Row],[Date]])</f>
        <v>2023</v>
      </c>
    </row>
    <row r="8615" spans="1:19" x14ac:dyDescent="0.2">
      <c r="A8615">
        <v>8582</v>
      </c>
      <c r="B8615" s="1">
        <v>45017</v>
      </c>
      <c r="C8615" t="s">
        <v>260</v>
      </c>
      <c r="D8615" t="s">
        <v>332</v>
      </c>
      <c r="E8615">
        <v>1</v>
      </c>
      <c r="F8615" t="s">
        <v>532</v>
      </c>
      <c r="G8615" t="s">
        <v>266</v>
      </c>
      <c r="H8615" t="s">
        <v>2487</v>
      </c>
      <c r="M8615" s="2">
        <v>33000</v>
      </c>
      <c r="N8615" s="2">
        <v>60000</v>
      </c>
      <c r="O8615" s="2">
        <f>IF(Tabla1[[#This Row],[Mov]]="VNT",Tabla1[[#This Row],[Sale]]-Tabla1[[#This Row],[Cost]],-Tabla1[[#This Row],[Cost]]*Tabla1[[#This Row],[Cant]])</f>
        <v>27000</v>
      </c>
      <c r="P8615" s="8">
        <f>IF(Tabla1[[#This Row],[Mov]]="VNT",-Tabla1[[#This Row],[Cant]],Tabla1[[#This Row],[Cant]])</f>
        <v>-1</v>
      </c>
      <c r="Q8615" s="8">
        <f>DAY(Tabla1[[#This Row],[Date]])</f>
        <v>1</v>
      </c>
      <c r="R8615" s="8">
        <f>MONTH(Tabla1[[#This Row],[Date]])</f>
        <v>4</v>
      </c>
      <c r="S8615" s="8">
        <f>YEAR(Tabla1[[#This Row],[Date]])</f>
        <v>2023</v>
      </c>
    </row>
    <row r="8616" spans="1:19" x14ac:dyDescent="0.2">
      <c r="A8616">
        <v>8583</v>
      </c>
      <c r="B8616" s="1">
        <v>45017</v>
      </c>
      <c r="C8616" t="s">
        <v>260</v>
      </c>
      <c r="D8616" t="s">
        <v>332</v>
      </c>
      <c r="E8616">
        <v>1</v>
      </c>
      <c r="F8616" t="s">
        <v>891</v>
      </c>
      <c r="G8616" t="s">
        <v>272</v>
      </c>
      <c r="H8616" t="s">
        <v>318</v>
      </c>
      <c r="M8616" s="2">
        <v>7000</v>
      </c>
      <c r="N8616" s="2">
        <v>12000</v>
      </c>
      <c r="O8616" s="2">
        <f>IF(Tabla1[[#This Row],[Mov]]="VNT",Tabla1[[#This Row],[Sale]]-Tabla1[[#This Row],[Cost]],-Tabla1[[#This Row],[Cost]]*Tabla1[[#This Row],[Cant]])</f>
        <v>5000</v>
      </c>
      <c r="P8616" s="8">
        <f>IF(Tabla1[[#This Row],[Mov]]="VNT",-Tabla1[[#This Row],[Cant]],Tabla1[[#This Row],[Cant]])</f>
        <v>-1</v>
      </c>
      <c r="Q8616" s="8">
        <f>DAY(Tabla1[[#This Row],[Date]])</f>
        <v>1</v>
      </c>
      <c r="R8616" s="8">
        <f>MONTH(Tabla1[[#This Row],[Date]])</f>
        <v>4</v>
      </c>
      <c r="S8616" s="8">
        <f>YEAR(Tabla1[[#This Row],[Date]])</f>
        <v>2023</v>
      </c>
    </row>
    <row r="8617" spans="1:19" x14ac:dyDescent="0.2">
      <c r="A8617">
        <v>8584</v>
      </c>
      <c r="B8617" s="1">
        <v>45017</v>
      </c>
      <c r="C8617" t="s">
        <v>260</v>
      </c>
      <c r="D8617" t="s">
        <v>332</v>
      </c>
      <c r="E8617">
        <v>1</v>
      </c>
      <c r="F8617" t="s">
        <v>455</v>
      </c>
      <c r="G8617" t="s">
        <v>382</v>
      </c>
      <c r="H8617" t="s">
        <v>509</v>
      </c>
      <c r="M8617" s="2">
        <v>1000</v>
      </c>
      <c r="N8617" s="2">
        <v>4000</v>
      </c>
      <c r="O8617" s="2">
        <f>IF(Tabla1[[#This Row],[Mov]]="VNT",Tabla1[[#This Row],[Sale]]-Tabla1[[#This Row],[Cost]],-Tabla1[[#This Row],[Cost]]*Tabla1[[#This Row],[Cant]])</f>
        <v>3000</v>
      </c>
      <c r="P8617" s="8">
        <f>IF(Tabla1[[#This Row],[Mov]]="VNT",-Tabla1[[#This Row],[Cant]],Tabla1[[#This Row],[Cant]])</f>
        <v>-1</v>
      </c>
      <c r="Q8617" s="8">
        <f>DAY(Tabla1[[#This Row],[Date]])</f>
        <v>1</v>
      </c>
      <c r="R8617" s="8">
        <f>MONTH(Tabla1[[#This Row],[Date]])</f>
        <v>4</v>
      </c>
      <c r="S8617" s="8">
        <f>YEAR(Tabla1[[#This Row],[Date]])</f>
        <v>2023</v>
      </c>
    </row>
    <row r="8618" spans="1:19" x14ac:dyDescent="0.2">
      <c r="A8618">
        <v>8585</v>
      </c>
      <c r="B8618" s="1">
        <v>45017</v>
      </c>
      <c r="C8618" t="s">
        <v>260</v>
      </c>
      <c r="D8618" t="s">
        <v>332</v>
      </c>
      <c r="E8618">
        <v>1</v>
      </c>
      <c r="F8618" t="s">
        <v>116</v>
      </c>
      <c r="G8618" t="s">
        <v>382</v>
      </c>
      <c r="H8618" t="s">
        <v>514</v>
      </c>
      <c r="M8618" s="2">
        <v>3270</v>
      </c>
      <c r="N8618" s="2">
        <v>3500</v>
      </c>
      <c r="O8618" s="2">
        <f>IF(Tabla1[[#This Row],[Mov]]="VNT",Tabla1[[#This Row],[Sale]]-Tabla1[[#This Row],[Cost]],-Tabla1[[#This Row],[Cost]]*Tabla1[[#This Row],[Cant]])</f>
        <v>230</v>
      </c>
      <c r="P8618" s="8">
        <f>IF(Tabla1[[#This Row],[Mov]]="VNT",-Tabla1[[#This Row],[Cant]],Tabla1[[#This Row],[Cant]])</f>
        <v>-1</v>
      </c>
      <c r="Q8618" s="8">
        <f>DAY(Tabla1[[#This Row],[Date]])</f>
        <v>1</v>
      </c>
      <c r="R8618" s="8">
        <f>MONTH(Tabla1[[#This Row],[Date]])</f>
        <v>4</v>
      </c>
      <c r="S8618" s="8">
        <f>YEAR(Tabla1[[#This Row],[Date]])</f>
        <v>2023</v>
      </c>
    </row>
    <row r="8619" spans="1:19" x14ac:dyDescent="0.2">
      <c r="A8619">
        <v>8586</v>
      </c>
      <c r="B8619" s="1">
        <v>45017</v>
      </c>
      <c r="C8619" t="s">
        <v>260</v>
      </c>
      <c r="D8619" t="s">
        <v>332</v>
      </c>
      <c r="E8619">
        <v>1</v>
      </c>
      <c r="F8619" t="s">
        <v>116</v>
      </c>
      <c r="G8619" t="s">
        <v>349</v>
      </c>
      <c r="H8619" t="s">
        <v>515</v>
      </c>
      <c r="M8619" s="2">
        <v>3270</v>
      </c>
      <c r="N8619" s="2">
        <v>3500</v>
      </c>
      <c r="O8619" s="2">
        <f>IF(Tabla1[[#This Row],[Mov]]="VNT",Tabla1[[#This Row],[Sale]]-Tabla1[[#This Row],[Cost]],-Tabla1[[#This Row],[Cost]]*Tabla1[[#This Row],[Cant]])</f>
        <v>230</v>
      </c>
      <c r="P8619" s="8">
        <f>IF(Tabla1[[#This Row],[Mov]]="VNT",-Tabla1[[#This Row],[Cant]],Tabla1[[#This Row],[Cant]])</f>
        <v>-1</v>
      </c>
      <c r="Q8619" s="8">
        <f>DAY(Tabla1[[#This Row],[Date]])</f>
        <v>1</v>
      </c>
      <c r="R8619" s="8">
        <f>MONTH(Tabla1[[#This Row],[Date]])</f>
        <v>4</v>
      </c>
      <c r="S8619" s="8">
        <f>YEAR(Tabla1[[#This Row],[Date]])</f>
        <v>2023</v>
      </c>
    </row>
    <row r="8620" spans="1:19" x14ac:dyDescent="0.2">
      <c r="A8620">
        <v>8587</v>
      </c>
      <c r="B8620" s="1">
        <v>45017</v>
      </c>
      <c r="C8620" t="s">
        <v>260</v>
      </c>
      <c r="D8620" t="s">
        <v>332</v>
      </c>
      <c r="E8620">
        <v>1</v>
      </c>
      <c r="F8620" t="s">
        <v>532</v>
      </c>
      <c r="G8620" t="s">
        <v>901</v>
      </c>
      <c r="H8620" t="s">
        <v>1553</v>
      </c>
      <c r="J8620" t="s">
        <v>23</v>
      </c>
      <c r="M8620" s="2">
        <v>35000</v>
      </c>
      <c r="N8620" s="2">
        <v>60000</v>
      </c>
      <c r="O8620" s="2">
        <f>IF(Tabla1[[#This Row],[Mov]]="VNT",Tabla1[[#This Row],[Sale]]-Tabla1[[#This Row],[Cost]],-Tabla1[[#This Row],[Cost]]*Tabla1[[#This Row],[Cant]])</f>
        <v>25000</v>
      </c>
      <c r="P8620" s="8">
        <f>IF(Tabla1[[#This Row],[Mov]]="VNT",-Tabla1[[#This Row],[Cant]],Tabla1[[#This Row],[Cant]])</f>
        <v>-1</v>
      </c>
      <c r="Q8620" s="8">
        <f>DAY(Tabla1[[#This Row],[Date]])</f>
        <v>1</v>
      </c>
      <c r="R8620" s="8">
        <f>MONTH(Tabla1[[#This Row],[Date]])</f>
        <v>4</v>
      </c>
      <c r="S8620" s="8">
        <f>YEAR(Tabla1[[#This Row],[Date]])</f>
        <v>2023</v>
      </c>
    </row>
    <row r="8621" spans="1:19" x14ac:dyDescent="0.2">
      <c r="A8621">
        <v>8588</v>
      </c>
      <c r="B8621" s="1">
        <v>45017</v>
      </c>
      <c r="C8621" t="s">
        <v>260</v>
      </c>
      <c r="D8621" t="s">
        <v>332</v>
      </c>
      <c r="E8621">
        <v>1</v>
      </c>
      <c r="F8621" t="s">
        <v>532</v>
      </c>
      <c r="G8621" t="s">
        <v>901</v>
      </c>
      <c r="H8621" t="s">
        <v>1553</v>
      </c>
      <c r="J8621" t="s">
        <v>23</v>
      </c>
      <c r="M8621" s="2">
        <v>35000</v>
      </c>
      <c r="N8621" s="2">
        <v>60000</v>
      </c>
      <c r="O8621" s="2">
        <f>IF(Tabla1[[#This Row],[Mov]]="VNT",Tabla1[[#This Row],[Sale]]-Tabla1[[#This Row],[Cost]],-Tabla1[[#This Row],[Cost]]*Tabla1[[#This Row],[Cant]])</f>
        <v>25000</v>
      </c>
      <c r="P8621" s="8">
        <f>IF(Tabla1[[#This Row],[Mov]]="VNT",-Tabla1[[#This Row],[Cant]],Tabla1[[#This Row],[Cant]])</f>
        <v>-1</v>
      </c>
      <c r="Q8621" s="8">
        <f>DAY(Tabla1[[#This Row],[Date]])</f>
        <v>1</v>
      </c>
      <c r="R8621" s="8">
        <f>MONTH(Tabla1[[#This Row],[Date]])</f>
        <v>4</v>
      </c>
      <c r="S8621" s="8">
        <f>YEAR(Tabla1[[#This Row],[Date]])</f>
        <v>2023</v>
      </c>
    </row>
    <row r="8622" spans="1:19" x14ac:dyDescent="0.2">
      <c r="A8622">
        <v>8589</v>
      </c>
      <c r="B8622" s="1">
        <v>45017</v>
      </c>
      <c r="C8622" t="s">
        <v>260</v>
      </c>
      <c r="D8622" t="s">
        <v>332</v>
      </c>
      <c r="E8622">
        <v>1</v>
      </c>
      <c r="F8622" t="s">
        <v>116</v>
      </c>
      <c r="G8622" t="s">
        <v>347</v>
      </c>
      <c r="H8622" t="s">
        <v>518</v>
      </c>
      <c r="M8622" s="2">
        <v>26635</v>
      </c>
      <c r="N8622" s="2">
        <v>28500</v>
      </c>
      <c r="O8622" s="2">
        <f>IF(Tabla1[[#This Row],[Mov]]="VNT",Tabla1[[#This Row],[Sale]]-Tabla1[[#This Row],[Cost]],-Tabla1[[#This Row],[Cost]]*Tabla1[[#This Row],[Cant]])</f>
        <v>1865</v>
      </c>
      <c r="P8622" s="8">
        <f>IF(Tabla1[[#This Row],[Mov]]="VNT",-Tabla1[[#This Row],[Cant]],Tabla1[[#This Row],[Cant]])</f>
        <v>-1</v>
      </c>
      <c r="Q8622" s="8">
        <f>DAY(Tabla1[[#This Row],[Date]])</f>
        <v>1</v>
      </c>
      <c r="R8622" s="8">
        <f>MONTH(Tabla1[[#This Row],[Date]])</f>
        <v>4</v>
      </c>
      <c r="S8622" s="8">
        <f>YEAR(Tabla1[[#This Row],[Date]])</f>
        <v>2023</v>
      </c>
    </row>
    <row r="8623" spans="1:19" x14ac:dyDescent="0.2">
      <c r="A8623">
        <v>8590</v>
      </c>
      <c r="B8623" s="1">
        <v>45017</v>
      </c>
      <c r="C8623" t="s">
        <v>260</v>
      </c>
      <c r="D8623" t="s">
        <v>332</v>
      </c>
      <c r="E8623">
        <v>1</v>
      </c>
      <c r="F8623" t="s">
        <v>15</v>
      </c>
      <c r="G8623" t="s">
        <v>1734</v>
      </c>
      <c r="H8623" t="s">
        <v>20</v>
      </c>
      <c r="M8623" s="2">
        <v>3500</v>
      </c>
      <c r="N8623" s="2">
        <v>10000</v>
      </c>
      <c r="O8623" s="2">
        <f>IF(Tabla1[[#This Row],[Mov]]="VNT",Tabla1[[#This Row],[Sale]]-Tabla1[[#This Row],[Cost]],-Tabla1[[#This Row],[Cost]]*Tabla1[[#This Row],[Cant]])</f>
        <v>6500</v>
      </c>
      <c r="P8623" s="8">
        <f>IF(Tabla1[[#This Row],[Mov]]="VNT",-Tabla1[[#This Row],[Cant]],Tabla1[[#This Row],[Cant]])</f>
        <v>-1</v>
      </c>
      <c r="Q8623" s="8">
        <f>DAY(Tabla1[[#This Row],[Date]])</f>
        <v>1</v>
      </c>
      <c r="R8623" s="8">
        <f>MONTH(Tabla1[[#This Row],[Date]])</f>
        <v>4</v>
      </c>
      <c r="S8623" s="8">
        <f>YEAR(Tabla1[[#This Row],[Date]])</f>
        <v>2023</v>
      </c>
    </row>
    <row r="8624" spans="1:19" x14ac:dyDescent="0.2">
      <c r="A8624">
        <v>8591</v>
      </c>
      <c r="B8624" s="1">
        <v>45017</v>
      </c>
      <c r="C8624" t="s">
        <v>260</v>
      </c>
      <c r="D8624" t="s">
        <v>332</v>
      </c>
      <c r="E8624">
        <v>1</v>
      </c>
      <c r="F8624" t="s">
        <v>588</v>
      </c>
      <c r="G8624" t="s">
        <v>272</v>
      </c>
      <c r="H8624" t="s">
        <v>252</v>
      </c>
      <c r="M8624" s="2">
        <v>800</v>
      </c>
      <c r="N8624" s="2">
        <v>5000</v>
      </c>
      <c r="O8624" s="2">
        <f>IF(Tabla1[[#This Row],[Mov]]="VNT",Tabla1[[#This Row],[Sale]]-Tabla1[[#This Row],[Cost]],-Tabla1[[#This Row],[Cost]]*Tabla1[[#This Row],[Cant]])</f>
        <v>4200</v>
      </c>
      <c r="P8624" s="8">
        <f>IF(Tabla1[[#This Row],[Mov]]="VNT",-Tabla1[[#This Row],[Cant]],Tabla1[[#This Row],[Cant]])</f>
        <v>-1</v>
      </c>
      <c r="Q8624" s="8">
        <f>DAY(Tabla1[[#This Row],[Date]])</f>
        <v>1</v>
      </c>
      <c r="R8624" s="8">
        <f>MONTH(Tabla1[[#This Row],[Date]])</f>
        <v>4</v>
      </c>
      <c r="S8624" s="8">
        <f>YEAR(Tabla1[[#This Row],[Date]])</f>
        <v>2023</v>
      </c>
    </row>
    <row r="8625" spans="1:19" x14ac:dyDescent="0.2">
      <c r="A8625">
        <v>8592</v>
      </c>
      <c r="B8625" s="1">
        <v>45017</v>
      </c>
      <c r="C8625" t="s">
        <v>260</v>
      </c>
      <c r="D8625" t="s">
        <v>332</v>
      </c>
      <c r="E8625">
        <v>1</v>
      </c>
      <c r="F8625" t="s">
        <v>21</v>
      </c>
      <c r="G8625" t="s">
        <v>272</v>
      </c>
      <c r="H8625" t="s">
        <v>24</v>
      </c>
      <c r="M8625" s="2">
        <v>3500</v>
      </c>
      <c r="N8625" s="2">
        <v>12000</v>
      </c>
      <c r="O8625" s="2">
        <f>IF(Tabla1[[#This Row],[Mov]]="VNT",Tabla1[[#This Row],[Sale]]-Tabla1[[#This Row],[Cost]],-Tabla1[[#This Row],[Cost]]*Tabla1[[#This Row],[Cant]])</f>
        <v>8500</v>
      </c>
      <c r="P8625" s="8">
        <f>IF(Tabla1[[#This Row],[Mov]]="VNT",-Tabla1[[#This Row],[Cant]],Tabla1[[#This Row],[Cant]])</f>
        <v>-1</v>
      </c>
      <c r="Q8625" s="8">
        <f>DAY(Tabla1[[#This Row],[Date]])</f>
        <v>1</v>
      </c>
      <c r="R8625" s="8">
        <f>MONTH(Tabla1[[#This Row],[Date]])</f>
        <v>4</v>
      </c>
      <c r="S8625" s="8">
        <f>YEAR(Tabla1[[#This Row],[Date]])</f>
        <v>2023</v>
      </c>
    </row>
    <row r="8626" spans="1:19" x14ac:dyDescent="0.2">
      <c r="A8626">
        <v>8593</v>
      </c>
      <c r="B8626" s="1">
        <v>45017</v>
      </c>
      <c r="C8626" t="s">
        <v>260</v>
      </c>
      <c r="D8626" t="s">
        <v>332</v>
      </c>
      <c r="E8626">
        <v>1</v>
      </c>
      <c r="F8626" t="s">
        <v>586</v>
      </c>
      <c r="G8626" t="s">
        <v>273</v>
      </c>
      <c r="H8626" t="s">
        <v>470</v>
      </c>
      <c r="M8626" s="2">
        <v>7000</v>
      </c>
      <c r="N8626" s="2">
        <v>18000</v>
      </c>
      <c r="O8626" s="2">
        <f>IF(Tabla1[[#This Row],[Mov]]="VNT",Tabla1[[#This Row],[Sale]]-Tabla1[[#This Row],[Cost]],-Tabla1[[#This Row],[Cost]]*Tabla1[[#This Row],[Cant]])</f>
        <v>11000</v>
      </c>
      <c r="P8626" s="8">
        <f>IF(Tabla1[[#This Row],[Mov]]="VNT",-Tabla1[[#This Row],[Cant]],Tabla1[[#This Row],[Cant]])</f>
        <v>-1</v>
      </c>
      <c r="Q8626" s="8">
        <f>DAY(Tabla1[[#This Row],[Date]])</f>
        <v>1</v>
      </c>
      <c r="R8626" s="8">
        <f>MONTH(Tabla1[[#This Row],[Date]])</f>
        <v>4</v>
      </c>
      <c r="S8626" s="8">
        <f>YEAR(Tabla1[[#This Row],[Date]])</f>
        <v>2023</v>
      </c>
    </row>
    <row r="8627" spans="1:19" x14ac:dyDescent="0.2">
      <c r="A8627">
        <v>8594</v>
      </c>
      <c r="B8627" s="1">
        <v>45017</v>
      </c>
      <c r="C8627" t="s">
        <v>260</v>
      </c>
      <c r="D8627" t="s">
        <v>332</v>
      </c>
      <c r="E8627">
        <v>1</v>
      </c>
      <c r="F8627" t="s">
        <v>761</v>
      </c>
      <c r="G8627" t="s">
        <v>761</v>
      </c>
      <c r="H8627" t="s">
        <v>761</v>
      </c>
      <c r="M8627" s="2">
        <v>1000</v>
      </c>
      <c r="N8627" s="2">
        <v>4000</v>
      </c>
      <c r="O8627" s="2">
        <f>IF(Tabla1[[#This Row],[Mov]]="VNT",Tabla1[[#This Row],[Sale]]-Tabla1[[#This Row],[Cost]],-Tabla1[[#This Row],[Cost]]*Tabla1[[#This Row],[Cant]])</f>
        <v>3000</v>
      </c>
      <c r="P8627" s="8">
        <f>IF(Tabla1[[#This Row],[Mov]]="VNT",-Tabla1[[#This Row],[Cant]],Tabla1[[#This Row],[Cant]])</f>
        <v>-1</v>
      </c>
      <c r="Q8627" s="8">
        <f>DAY(Tabla1[[#This Row],[Date]])</f>
        <v>1</v>
      </c>
      <c r="R8627" s="8">
        <f>MONTH(Tabla1[[#This Row],[Date]])</f>
        <v>4</v>
      </c>
      <c r="S8627" s="8">
        <f>YEAR(Tabla1[[#This Row],[Date]])</f>
        <v>2023</v>
      </c>
    </row>
    <row r="8628" spans="1:19" x14ac:dyDescent="0.2">
      <c r="A8628">
        <v>8595</v>
      </c>
      <c r="B8628" s="1">
        <v>45017</v>
      </c>
      <c r="C8628" t="s">
        <v>260</v>
      </c>
      <c r="D8628" t="s">
        <v>332</v>
      </c>
      <c r="E8628">
        <v>1</v>
      </c>
      <c r="F8628" t="s">
        <v>26</v>
      </c>
      <c r="G8628" t="s">
        <v>264</v>
      </c>
      <c r="H8628" t="s">
        <v>16</v>
      </c>
      <c r="M8628" s="2">
        <v>8000</v>
      </c>
      <c r="N8628" s="2">
        <v>20000</v>
      </c>
      <c r="O8628" s="2">
        <f>IF(Tabla1[[#This Row],[Mov]]="VNT",Tabla1[[#This Row],[Sale]]-Tabla1[[#This Row],[Cost]],-Tabla1[[#This Row],[Cost]]*Tabla1[[#This Row],[Cant]])</f>
        <v>12000</v>
      </c>
      <c r="P8628" s="8">
        <f>IF(Tabla1[[#This Row],[Mov]]="VNT",-Tabla1[[#This Row],[Cant]],Tabla1[[#This Row],[Cant]])</f>
        <v>-1</v>
      </c>
      <c r="Q8628" s="8">
        <f>DAY(Tabla1[[#This Row],[Date]])</f>
        <v>1</v>
      </c>
      <c r="R8628" s="8">
        <f>MONTH(Tabla1[[#This Row],[Date]])</f>
        <v>4</v>
      </c>
      <c r="S8628" s="8">
        <f>YEAR(Tabla1[[#This Row],[Date]])</f>
        <v>2023</v>
      </c>
    </row>
    <row r="8629" spans="1:19" x14ac:dyDescent="0.2">
      <c r="A8629">
        <v>8596</v>
      </c>
      <c r="B8629" s="1">
        <v>45018</v>
      </c>
      <c r="C8629" t="s">
        <v>260</v>
      </c>
      <c r="D8629" t="s">
        <v>332</v>
      </c>
      <c r="E8629">
        <v>1</v>
      </c>
      <c r="F8629" t="s">
        <v>26</v>
      </c>
      <c r="G8629" t="s">
        <v>264</v>
      </c>
      <c r="H8629" t="s">
        <v>16</v>
      </c>
      <c r="M8629" s="2">
        <v>8000</v>
      </c>
      <c r="N8629" s="2">
        <v>20000</v>
      </c>
      <c r="O8629" s="2">
        <f>IF(Tabla1[[#This Row],[Mov]]="VNT",Tabla1[[#This Row],[Sale]]-Tabla1[[#This Row],[Cost]],-Tabla1[[#This Row],[Cost]]*Tabla1[[#This Row],[Cant]])</f>
        <v>12000</v>
      </c>
      <c r="P8629" s="8">
        <f>IF(Tabla1[[#This Row],[Mov]]="VNT",-Tabla1[[#This Row],[Cant]],Tabla1[[#This Row],[Cant]])</f>
        <v>-1</v>
      </c>
      <c r="Q8629" s="8">
        <f>DAY(Tabla1[[#This Row],[Date]])</f>
        <v>2</v>
      </c>
      <c r="R8629" s="8">
        <f>MONTH(Tabla1[[#This Row],[Date]])</f>
        <v>4</v>
      </c>
      <c r="S8629" s="8">
        <f>YEAR(Tabla1[[#This Row],[Date]])</f>
        <v>2023</v>
      </c>
    </row>
    <row r="8630" spans="1:19" x14ac:dyDescent="0.2">
      <c r="A8630">
        <v>8597</v>
      </c>
      <c r="B8630" s="1">
        <v>45018</v>
      </c>
      <c r="C8630" t="s">
        <v>260</v>
      </c>
      <c r="D8630" t="s">
        <v>332</v>
      </c>
      <c r="E8630">
        <v>1</v>
      </c>
      <c r="F8630" t="s">
        <v>2078</v>
      </c>
      <c r="G8630" t="s">
        <v>272</v>
      </c>
      <c r="H8630" t="s">
        <v>1673</v>
      </c>
      <c r="M8630" s="2">
        <v>10000</v>
      </c>
      <c r="N8630" s="2">
        <v>25000</v>
      </c>
      <c r="O8630" s="2">
        <f>IF(Tabla1[[#This Row],[Mov]]="VNT",Tabla1[[#This Row],[Sale]]-Tabla1[[#This Row],[Cost]],-Tabla1[[#This Row],[Cost]]*Tabla1[[#This Row],[Cant]])</f>
        <v>15000</v>
      </c>
      <c r="P8630" s="8">
        <f>IF(Tabla1[[#This Row],[Mov]]="VNT",-Tabla1[[#This Row],[Cant]],Tabla1[[#This Row],[Cant]])</f>
        <v>-1</v>
      </c>
      <c r="Q8630" s="8">
        <f>DAY(Tabla1[[#This Row],[Date]])</f>
        <v>2</v>
      </c>
      <c r="R8630" s="8">
        <f>MONTH(Tabla1[[#This Row],[Date]])</f>
        <v>4</v>
      </c>
      <c r="S8630" s="8">
        <f>YEAR(Tabla1[[#This Row],[Date]])</f>
        <v>2023</v>
      </c>
    </row>
    <row r="8631" spans="1:19" x14ac:dyDescent="0.2">
      <c r="A8631">
        <v>8598</v>
      </c>
      <c r="B8631" s="1">
        <v>45018</v>
      </c>
      <c r="C8631" t="s">
        <v>260</v>
      </c>
      <c r="D8631" t="s">
        <v>332</v>
      </c>
      <c r="E8631">
        <v>1</v>
      </c>
      <c r="F8631" t="s">
        <v>103</v>
      </c>
      <c r="G8631" t="s">
        <v>1765</v>
      </c>
      <c r="H8631" t="s">
        <v>1821</v>
      </c>
      <c r="L8631" s="27" t="s">
        <v>2191</v>
      </c>
      <c r="M8631" s="2">
        <v>69000</v>
      </c>
      <c r="N8631" s="2">
        <v>110000</v>
      </c>
      <c r="O8631" s="2">
        <f>IF(Tabla1[[#This Row],[Mov]]="VNT",Tabla1[[#This Row],[Sale]]-Tabla1[[#This Row],[Cost]],-Tabla1[[#This Row],[Cost]]*Tabla1[[#This Row],[Cant]])</f>
        <v>41000</v>
      </c>
      <c r="P8631" s="8">
        <f>IF(Tabla1[[#This Row],[Mov]]="VNT",-Tabla1[[#This Row],[Cant]],Tabla1[[#This Row],[Cant]])</f>
        <v>-1</v>
      </c>
      <c r="Q8631" s="8">
        <f>DAY(Tabla1[[#This Row],[Date]])</f>
        <v>2</v>
      </c>
      <c r="R8631" s="8">
        <f>MONTH(Tabla1[[#This Row],[Date]])</f>
        <v>4</v>
      </c>
      <c r="S8631" s="8">
        <f>YEAR(Tabla1[[#This Row],[Date]])</f>
        <v>2023</v>
      </c>
    </row>
    <row r="8632" spans="1:19" x14ac:dyDescent="0.2">
      <c r="A8632">
        <v>8599</v>
      </c>
      <c r="B8632" s="1">
        <v>45018</v>
      </c>
      <c r="C8632" t="s">
        <v>260</v>
      </c>
      <c r="D8632" t="s">
        <v>332</v>
      </c>
      <c r="E8632">
        <v>1</v>
      </c>
      <c r="F8632" t="s">
        <v>116</v>
      </c>
      <c r="G8632" t="s">
        <v>382</v>
      </c>
      <c r="H8632" t="s">
        <v>514</v>
      </c>
      <c r="M8632" s="2">
        <v>5139</v>
      </c>
      <c r="N8632" s="2">
        <v>5500</v>
      </c>
      <c r="O8632" s="2">
        <f>IF(Tabla1[[#This Row],[Mov]]="VNT",Tabla1[[#This Row],[Sale]]-Tabla1[[#This Row],[Cost]],-Tabla1[[#This Row],[Cost]]*Tabla1[[#This Row],[Cant]])</f>
        <v>361</v>
      </c>
      <c r="P8632" s="8">
        <f>IF(Tabla1[[#This Row],[Mov]]="VNT",-Tabla1[[#This Row],[Cant]],Tabla1[[#This Row],[Cant]])</f>
        <v>-1</v>
      </c>
      <c r="Q8632" s="8">
        <f>DAY(Tabla1[[#This Row],[Date]])</f>
        <v>2</v>
      </c>
      <c r="R8632" s="8">
        <f>MONTH(Tabla1[[#This Row],[Date]])</f>
        <v>4</v>
      </c>
      <c r="S8632" s="8">
        <f>YEAR(Tabla1[[#This Row],[Date]])</f>
        <v>2023</v>
      </c>
    </row>
    <row r="8633" spans="1:19" x14ac:dyDescent="0.2">
      <c r="A8633">
        <v>8600</v>
      </c>
      <c r="B8633" s="1">
        <v>45018</v>
      </c>
      <c r="C8633" t="s">
        <v>260</v>
      </c>
      <c r="D8633" t="s">
        <v>332</v>
      </c>
      <c r="E8633">
        <v>1</v>
      </c>
      <c r="F8633" t="s">
        <v>225</v>
      </c>
      <c r="G8633" t="s">
        <v>860</v>
      </c>
      <c r="H8633" t="s">
        <v>361</v>
      </c>
      <c r="M8633" s="2">
        <v>1100</v>
      </c>
      <c r="N8633" s="2">
        <v>10000</v>
      </c>
      <c r="O8633" s="2">
        <f>IF(Tabla1[[#This Row],[Mov]]="VNT",Tabla1[[#This Row],[Sale]]-Tabla1[[#This Row],[Cost]],-Tabla1[[#This Row],[Cost]]*Tabla1[[#This Row],[Cant]])</f>
        <v>8900</v>
      </c>
      <c r="P8633" s="8">
        <f>IF(Tabla1[[#This Row],[Mov]]="VNT",-Tabla1[[#This Row],[Cant]],Tabla1[[#This Row],[Cant]])</f>
        <v>-1</v>
      </c>
      <c r="Q8633" s="8">
        <f>DAY(Tabla1[[#This Row],[Date]])</f>
        <v>2</v>
      </c>
      <c r="R8633" s="8">
        <f>MONTH(Tabla1[[#This Row],[Date]])</f>
        <v>4</v>
      </c>
      <c r="S8633" s="8">
        <f>YEAR(Tabla1[[#This Row],[Date]])</f>
        <v>2023</v>
      </c>
    </row>
    <row r="8634" spans="1:19" x14ac:dyDescent="0.2">
      <c r="A8634">
        <v>8601</v>
      </c>
      <c r="B8634" s="1">
        <v>45018</v>
      </c>
      <c r="C8634" t="s">
        <v>260</v>
      </c>
      <c r="D8634" t="s">
        <v>332</v>
      </c>
      <c r="E8634">
        <v>1</v>
      </c>
      <c r="F8634" t="s">
        <v>224</v>
      </c>
      <c r="G8634" t="s">
        <v>860</v>
      </c>
      <c r="H8634" t="s">
        <v>361</v>
      </c>
      <c r="J8634" t="s">
        <v>1834</v>
      </c>
      <c r="M8634" s="2">
        <v>8000</v>
      </c>
      <c r="N8634" s="2">
        <v>20000</v>
      </c>
      <c r="O8634" s="2">
        <f>IF(Tabla1[[#This Row],[Mov]]="VNT",Tabla1[[#This Row],[Sale]]-Tabla1[[#This Row],[Cost]],-Tabla1[[#This Row],[Cost]]*Tabla1[[#This Row],[Cant]])</f>
        <v>12000</v>
      </c>
      <c r="P8634" s="8">
        <f>IF(Tabla1[[#This Row],[Mov]]="VNT",-Tabla1[[#This Row],[Cant]],Tabla1[[#This Row],[Cant]])</f>
        <v>-1</v>
      </c>
      <c r="Q8634" s="8">
        <f>DAY(Tabla1[[#This Row],[Date]])</f>
        <v>2</v>
      </c>
      <c r="R8634" s="8">
        <f>MONTH(Tabla1[[#This Row],[Date]])</f>
        <v>4</v>
      </c>
      <c r="S8634" s="8">
        <f>YEAR(Tabla1[[#This Row],[Date]])</f>
        <v>2023</v>
      </c>
    </row>
    <row r="8635" spans="1:19" x14ac:dyDescent="0.2">
      <c r="A8635">
        <v>8602</v>
      </c>
      <c r="B8635" s="1">
        <v>45018</v>
      </c>
      <c r="C8635" t="s">
        <v>260</v>
      </c>
      <c r="D8635" t="s">
        <v>332</v>
      </c>
      <c r="E8635">
        <v>1</v>
      </c>
      <c r="F8635" t="s">
        <v>21</v>
      </c>
      <c r="G8635" t="s">
        <v>333</v>
      </c>
      <c r="H8635" t="s">
        <v>240</v>
      </c>
      <c r="M8635" s="2">
        <v>7500</v>
      </c>
      <c r="N8635" s="2">
        <v>18000</v>
      </c>
      <c r="O8635" s="2">
        <f>IF(Tabla1[[#This Row],[Mov]]="VNT",Tabla1[[#This Row],[Sale]]-Tabla1[[#This Row],[Cost]],-Tabla1[[#This Row],[Cost]]*Tabla1[[#This Row],[Cant]])</f>
        <v>10500</v>
      </c>
      <c r="P8635" s="8">
        <f>IF(Tabla1[[#This Row],[Mov]]="VNT",-Tabla1[[#This Row],[Cant]],Tabla1[[#This Row],[Cant]])</f>
        <v>-1</v>
      </c>
      <c r="Q8635" s="8">
        <f>DAY(Tabla1[[#This Row],[Date]])</f>
        <v>2</v>
      </c>
      <c r="R8635" s="8">
        <f>MONTH(Tabla1[[#This Row],[Date]])</f>
        <v>4</v>
      </c>
      <c r="S8635" s="8">
        <f>YEAR(Tabla1[[#This Row],[Date]])</f>
        <v>2023</v>
      </c>
    </row>
    <row r="8636" spans="1:19" x14ac:dyDescent="0.2">
      <c r="A8636">
        <v>8603</v>
      </c>
      <c r="B8636" s="1">
        <v>45018</v>
      </c>
      <c r="C8636" t="s">
        <v>260</v>
      </c>
      <c r="D8636" t="s">
        <v>332</v>
      </c>
      <c r="E8636">
        <v>1</v>
      </c>
      <c r="F8636" t="s">
        <v>15</v>
      </c>
      <c r="G8636" t="s">
        <v>266</v>
      </c>
      <c r="H8636" t="s">
        <v>2818</v>
      </c>
      <c r="M8636" s="2">
        <v>2000</v>
      </c>
      <c r="N8636" s="2">
        <v>8000</v>
      </c>
      <c r="O8636" s="2">
        <f>IF(Tabla1[[#This Row],[Mov]]="VNT",Tabla1[[#This Row],[Sale]]-Tabla1[[#This Row],[Cost]],-Tabla1[[#This Row],[Cost]]*Tabla1[[#This Row],[Cant]])</f>
        <v>6000</v>
      </c>
      <c r="P8636" s="8">
        <f>IF(Tabla1[[#This Row],[Mov]]="VNT",-Tabla1[[#This Row],[Cant]],Tabla1[[#This Row],[Cant]])</f>
        <v>-1</v>
      </c>
      <c r="Q8636" s="8">
        <f>DAY(Tabla1[[#This Row],[Date]])</f>
        <v>2</v>
      </c>
      <c r="R8636" s="8">
        <f>MONTH(Tabla1[[#This Row],[Date]])</f>
        <v>4</v>
      </c>
      <c r="S8636" s="8">
        <f>YEAR(Tabla1[[#This Row],[Date]])</f>
        <v>2023</v>
      </c>
    </row>
    <row r="8637" spans="1:19" x14ac:dyDescent="0.2">
      <c r="A8637">
        <v>8604</v>
      </c>
      <c r="B8637" s="1">
        <v>45018</v>
      </c>
      <c r="C8637" t="s">
        <v>260</v>
      </c>
      <c r="D8637" t="s">
        <v>332</v>
      </c>
      <c r="E8637">
        <v>1</v>
      </c>
      <c r="F8637" t="s">
        <v>26</v>
      </c>
      <c r="G8637" t="s">
        <v>264</v>
      </c>
      <c r="H8637" t="s">
        <v>16</v>
      </c>
      <c r="M8637" s="2">
        <v>8000</v>
      </c>
      <c r="N8637" s="2">
        <v>20000</v>
      </c>
      <c r="O8637" s="2">
        <f>IF(Tabla1[[#This Row],[Mov]]="VNT",Tabla1[[#This Row],[Sale]]-Tabla1[[#This Row],[Cost]],-Tabla1[[#This Row],[Cost]]*Tabla1[[#This Row],[Cant]])</f>
        <v>12000</v>
      </c>
      <c r="P8637" s="8">
        <f>IF(Tabla1[[#This Row],[Mov]]="VNT",-Tabla1[[#This Row],[Cant]],Tabla1[[#This Row],[Cant]])</f>
        <v>-1</v>
      </c>
      <c r="Q8637" s="8">
        <f>DAY(Tabla1[[#This Row],[Date]])</f>
        <v>2</v>
      </c>
      <c r="R8637" s="8">
        <f>MONTH(Tabla1[[#This Row],[Date]])</f>
        <v>4</v>
      </c>
      <c r="S8637" s="8">
        <f>YEAR(Tabla1[[#This Row],[Date]])</f>
        <v>2023</v>
      </c>
    </row>
    <row r="8638" spans="1:19" x14ac:dyDescent="0.2">
      <c r="A8638">
        <v>8605</v>
      </c>
      <c r="B8638" s="1">
        <v>45018</v>
      </c>
      <c r="C8638" t="s">
        <v>260</v>
      </c>
      <c r="D8638" t="s">
        <v>332</v>
      </c>
      <c r="E8638">
        <v>1</v>
      </c>
      <c r="F8638" t="s">
        <v>224</v>
      </c>
      <c r="G8638" t="s">
        <v>272</v>
      </c>
      <c r="H8638" t="s">
        <v>2718</v>
      </c>
      <c r="J8638" t="s">
        <v>2410</v>
      </c>
      <c r="M8638" s="2">
        <v>8000</v>
      </c>
      <c r="N8638" s="2">
        <v>20000</v>
      </c>
      <c r="O8638" s="2">
        <f>IF(Tabla1[[#This Row],[Mov]]="VNT",Tabla1[[#This Row],[Sale]]-Tabla1[[#This Row],[Cost]],-Tabla1[[#This Row],[Cost]]*Tabla1[[#This Row],[Cant]])</f>
        <v>12000</v>
      </c>
      <c r="P8638" s="8">
        <f>IF(Tabla1[[#This Row],[Mov]]="VNT",-Tabla1[[#This Row],[Cant]],Tabla1[[#This Row],[Cant]])</f>
        <v>-1</v>
      </c>
      <c r="Q8638" s="8">
        <f>DAY(Tabla1[[#This Row],[Date]])</f>
        <v>2</v>
      </c>
      <c r="R8638" s="8">
        <f>MONTH(Tabla1[[#This Row],[Date]])</f>
        <v>4</v>
      </c>
      <c r="S8638" s="8">
        <f>YEAR(Tabla1[[#This Row],[Date]])</f>
        <v>2023</v>
      </c>
    </row>
    <row r="8639" spans="1:19" x14ac:dyDescent="0.2">
      <c r="A8639">
        <v>8606</v>
      </c>
      <c r="B8639" s="1">
        <v>45018</v>
      </c>
      <c r="C8639" t="s">
        <v>260</v>
      </c>
      <c r="D8639" t="s">
        <v>332</v>
      </c>
      <c r="E8639">
        <v>1</v>
      </c>
      <c r="F8639" t="s">
        <v>342</v>
      </c>
      <c r="G8639" t="s">
        <v>272</v>
      </c>
      <c r="H8639" t="s">
        <v>2718</v>
      </c>
      <c r="M8639" s="2">
        <v>900</v>
      </c>
      <c r="N8639" s="2">
        <v>10000</v>
      </c>
      <c r="O8639" s="2">
        <f>IF(Tabla1[[#This Row],[Mov]]="VNT",Tabla1[[#This Row],[Sale]]-Tabla1[[#This Row],[Cost]],-Tabla1[[#This Row],[Cost]]*Tabla1[[#This Row],[Cant]])</f>
        <v>9100</v>
      </c>
      <c r="P8639" s="8">
        <f>IF(Tabla1[[#This Row],[Mov]]="VNT",-Tabla1[[#This Row],[Cant]],Tabla1[[#This Row],[Cant]])</f>
        <v>-1</v>
      </c>
      <c r="Q8639" s="8">
        <f>DAY(Tabla1[[#This Row],[Date]])</f>
        <v>2</v>
      </c>
      <c r="R8639" s="8">
        <f>MONTH(Tabla1[[#This Row],[Date]])</f>
        <v>4</v>
      </c>
      <c r="S8639" s="8">
        <f>YEAR(Tabla1[[#This Row],[Date]])</f>
        <v>2023</v>
      </c>
    </row>
    <row r="8640" spans="1:19" x14ac:dyDescent="0.2">
      <c r="A8640">
        <v>8607</v>
      </c>
      <c r="B8640" s="1">
        <v>45018</v>
      </c>
      <c r="C8640" t="s">
        <v>260</v>
      </c>
      <c r="D8640" t="s">
        <v>332</v>
      </c>
      <c r="E8640">
        <v>1</v>
      </c>
      <c r="F8640" t="s">
        <v>116</v>
      </c>
      <c r="G8640" t="s">
        <v>347</v>
      </c>
      <c r="H8640" t="s">
        <v>518</v>
      </c>
      <c r="M8640" s="2">
        <v>3737</v>
      </c>
      <c r="N8640" s="2">
        <v>4000</v>
      </c>
      <c r="O8640" s="2">
        <f>IF(Tabla1[[#This Row],[Mov]]="VNT",Tabla1[[#This Row],[Sale]]-Tabla1[[#This Row],[Cost]],-Tabla1[[#This Row],[Cost]]*Tabla1[[#This Row],[Cant]])</f>
        <v>263</v>
      </c>
      <c r="P8640" s="8">
        <f>IF(Tabla1[[#This Row],[Mov]]="VNT",-Tabla1[[#This Row],[Cant]],Tabla1[[#This Row],[Cant]])</f>
        <v>-1</v>
      </c>
      <c r="Q8640" s="8">
        <f>DAY(Tabla1[[#This Row],[Date]])</f>
        <v>2</v>
      </c>
      <c r="R8640" s="8">
        <f>MONTH(Tabla1[[#This Row],[Date]])</f>
        <v>4</v>
      </c>
      <c r="S8640" s="8">
        <f>YEAR(Tabla1[[#This Row],[Date]])</f>
        <v>2023</v>
      </c>
    </row>
    <row r="8641" spans="1:19" x14ac:dyDescent="0.2">
      <c r="A8641">
        <v>8608</v>
      </c>
      <c r="B8641" s="1">
        <v>45018</v>
      </c>
      <c r="C8641" t="s">
        <v>260</v>
      </c>
      <c r="D8641" t="s">
        <v>332</v>
      </c>
      <c r="E8641">
        <v>1</v>
      </c>
      <c r="F8641" t="s">
        <v>458</v>
      </c>
      <c r="G8641" t="s">
        <v>284</v>
      </c>
      <c r="H8641" t="s">
        <v>2083</v>
      </c>
      <c r="M8641" s="2">
        <v>0</v>
      </c>
      <c r="N8641" s="2">
        <v>20000</v>
      </c>
      <c r="O8641" s="2">
        <f>IF(Tabla1[[#This Row],[Mov]]="VNT",Tabla1[[#This Row],[Sale]]-Tabla1[[#This Row],[Cost]],-Tabla1[[#This Row],[Cost]]*Tabla1[[#This Row],[Cant]])</f>
        <v>20000</v>
      </c>
      <c r="P8641" s="8">
        <f>IF(Tabla1[[#This Row],[Mov]]="VNT",-Tabla1[[#This Row],[Cant]],Tabla1[[#This Row],[Cant]])</f>
        <v>-1</v>
      </c>
      <c r="Q8641" s="8">
        <f>DAY(Tabla1[[#This Row],[Date]])</f>
        <v>2</v>
      </c>
      <c r="R8641" s="8">
        <f>MONTH(Tabla1[[#This Row],[Date]])</f>
        <v>4</v>
      </c>
      <c r="S8641" s="8">
        <f>YEAR(Tabla1[[#This Row],[Date]])</f>
        <v>2023</v>
      </c>
    </row>
    <row r="8642" spans="1:19" x14ac:dyDescent="0.2">
      <c r="A8642">
        <v>8609</v>
      </c>
      <c r="B8642" s="1">
        <v>45018</v>
      </c>
      <c r="C8642" t="s">
        <v>260</v>
      </c>
      <c r="D8642" t="s">
        <v>332</v>
      </c>
      <c r="E8642">
        <v>1</v>
      </c>
      <c r="F8642" t="s">
        <v>225</v>
      </c>
      <c r="G8642" t="s">
        <v>263</v>
      </c>
      <c r="H8642" t="s">
        <v>2946</v>
      </c>
      <c r="M8642" s="2">
        <v>1100</v>
      </c>
      <c r="N8642" s="2">
        <v>10000</v>
      </c>
      <c r="O8642" s="2">
        <f>IF(Tabla1[[#This Row],[Mov]]="VNT",Tabla1[[#This Row],[Sale]]-Tabla1[[#This Row],[Cost]],-Tabla1[[#This Row],[Cost]]*Tabla1[[#This Row],[Cant]])</f>
        <v>8900</v>
      </c>
      <c r="P8642" s="8">
        <f>IF(Tabla1[[#This Row],[Mov]]="VNT",-Tabla1[[#This Row],[Cant]],Tabla1[[#This Row],[Cant]])</f>
        <v>-1</v>
      </c>
      <c r="Q8642" s="8">
        <f>DAY(Tabla1[[#This Row],[Date]])</f>
        <v>2</v>
      </c>
      <c r="R8642" s="8">
        <f>MONTH(Tabla1[[#This Row],[Date]])</f>
        <v>4</v>
      </c>
      <c r="S8642" s="8">
        <f>YEAR(Tabla1[[#This Row],[Date]])</f>
        <v>2023</v>
      </c>
    </row>
    <row r="8643" spans="1:19" x14ac:dyDescent="0.2">
      <c r="A8643">
        <v>8610</v>
      </c>
      <c r="B8643" s="1">
        <v>45018</v>
      </c>
      <c r="C8643" t="s">
        <v>260</v>
      </c>
      <c r="D8643" t="s">
        <v>332</v>
      </c>
      <c r="E8643">
        <v>1</v>
      </c>
      <c r="F8643" t="s">
        <v>21</v>
      </c>
      <c r="G8643" t="s">
        <v>998</v>
      </c>
      <c r="H8643" t="s">
        <v>2214</v>
      </c>
      <c r="J8643" t="s">
        <v>2839</v>
      </c>
      <c r="M8643" s="2">
        <v>8500</v>
      </c>
      <c r="N8643" s="2">
        <v>22000</v>
      </c>
      <c r="O8643" s="2">
        <f>IF(Tabla1[[#This Row],[Mov]]="VNT",Tabla1[[#This Row],[Sale]]-Tabla1[[#This Row],[Cost]],-Tabla1[[#This Row],[Cost]]*Tabla1[[#This Row],[Cant]])</f>
        <v>13500</v>
      </c>
      <c r="P8643" s="8">
        <f>IF(Tabla1[[#This Row],[Mov]]="VNT",-Tabla1[[#This Row],[Cant]],Tabla1[[#This Row],[Cant]])</f>
        <v>-1</v>
      </c>
      <c r="Q8643" s="8">
        <f>DAY(Tabla1[[#This Row],[Date]])</f>
        <v>2</v>
      </c>
      <c r="R8643" s="8">
        <f>MONTH(Tabla1[[#This Row],[Date]])</f>
        <v>4</v>
      </c>
      <c r="S8643" s="8">
        <f>YEAR(Tabla1[[#This Row],[Date]])</f>
        <v>2023</v>
      </c>
    </row>
    <row r="8644" spans="1:19" x14ac:dyDescent="0.2">
      <c r="A8644">
        <v>8611</v>
      </c>
      <c r="B8644" s="1">
        <v>45018</v>
      </c>
      <c r="C8644" t="s">
        <v>260</v>
      </c>
      <c r="D8644" t="s">
        <v>332</v>
      </c>
      <c r="E8644">
        <v>1</v>
      </c>
      <c r="F8644" t="s">
        <v>116</v>
      </c>
      <c r="G8644" t="s">
        <v>349</v>
      </c>
      <c r="H8644" t="s">
        <v>515</v>
      </c>
      <c r="M8644" s="2">
        <v>3270</v>
      </c>
      <c r="N8644" s="2">
        <v>3500</v>
      </c>
      <c r="O8644" s="2">
        <f>IF(Tabla1[[#This Row],[Mov]]="VNT",Tabla1[[#This Row],[Sale]]-Tabla1[[#This Row],[Cost]],-Tabla1[[#This Row],[Cost]]*Tabla1[[#This Row],[Cant]])</f>
        <v>230</v>
      </c>
      <c r="P8644" s="8">
        <f>IF(Tabla1[[#This Row],[Mov]]="VNT",-Tabla1[[#This Row],[Cant]],Tabla1[[#This Row],[Cant]])</f>
        <v>-1</v>
      </c>
      <c r="Q8644" s="8">
        <f>DAY(Tabla1[[#This Row],[Date]])</f>
        <v>2</v>
      </c>
      <c r="R8644" s="8">
        <f>MONTH(Tabla1[[#This Row],[Date]])</f>
        <v>4</v>
      </c>
      <c r="S8644" s="8">
        <f>YEAR(Tabla1[[#This Row],[Date]])</f>
        <v>2023</v>
      </c>
    </row>
    <row r="8645" spans="1:19" x14ac:dyDescent="0.2">
      <c r="A8645">
        <v>8612</v>
      </c>
      <c r="B8645" s="1">
        <v>45018</v>
      </c>
      <c r="C8645" t="s">
        <v>260</v>
      </c>
      <c r="D8645" t="s">
        <v>332</v>
      </c>
      <c r="E8645">
        <v>1</v>
      </c>
      <c r="F8645" t="s">
        <v>116</v>
      </c>
      <c r="G8645" t="s">
        <v>347</v>
      </c>
      <c r="H8645" t="s">
        <v>518</v>
      </c>
      <c r="M8645" s="2">
        <v>6074</v>
      </c>
      <c r="N8645" s="2">
        <v>6500</v>
      </c>
      <c r="O8645" s="2">
        <f>IF(Tabla1[[#This Row],[Mov]]="VNT",Tabla1[[#This Row],[Sale]]-Tabla1[[#This Row],[Cost]],-Tabla1[[#This Row],[Cost]]*Tabla1[[#This Row],[Cant]])</f>
        <v>426</v>
      </c>
      <c r="P8645" s="8">
        <f>IF(Tabla1[[#This Row],[Mov]]="VNT",-Tabla1[[#This Row],[Cant]],Tabla1[[#This Row],[Cant]])</f>
        <v>-1</v>
      </c>
      <c r="Q8645" s="8">
        <f>DAY(Tabla1[[#This Row],[Date]])</f>
        <v>2</v>
      </c>
      <c r="R8645" s="8">
        <f>MONTH(Tabla1[[#This Row],[Date]])</f>
        <v>4</v>
      </c>
      <c r="S8645" s="8">
        <f>YEAR(Tabla1[[#This Row],[Date]])</f>
        <v>2023</v>
      </c>
    </row>
    <row r="8646" spans="1:19" x14ac:dyDescent="0.2">
      <c r="A8646">
        <v>8613</v>
      </c>
      <c r="B8646" s="1">
        <v>45018</v>
      </c>
      <c r="C8646" t="s">
        <v>260</v>
      </c>
      <c r="D8646" t="s">
        <v>332</v>
      </c>
      <c r="E8646">
        <v>3</v>
      </c>
      <c r="F8646" t="s">
        <v>475</v>
      </c>
      <c r="G8646" t="s">
        <v>273</v>
      </c>
      <c r="H8646" t="s">
        <v>2947</v>
      </c>
      <c r="M8646" s="2">
        <v>2000</v>
      </c>
      <c r="N8646" s="2">
        <v>6000</v>
      </c>
      <c r="O8646" s="2">
        <f>IF(Tabla1[[#This Row],[Mov]]="VNT",Tabla1[[#This Row],[Sale]]-Tabla1[[#This Row],[Cost]],-Tabla1[[#This Row],[Cost]]*Tabla1[[#This Row],[Cant]])</f>
        <v>4000</v>
      </c>
      <c r="P8646" s="8">
        <f>IF(Tabla1[[#This Row],[Mov]]="VNT",-Tabla1[[#This Row],[Cant]],Tabla1[[#This Row],[Cant]])</f>
        <v>-3</v>
      </c>
      <c r="Q8646" s="8">
        <f>DAY(Tabla1[[#This Row],[Date]])</f>
        <v>2</v>
      </c>
      <c r="R8646" s="8">
        <f>MONTH(Tabla1[[#This Row],[Date]])</f>
        <v>4</v>
      </c>
      <c r="S8646" s="8">
        <f>YEAR(Tabla1[[#This Row],[Date]])</f>
        <v>2023</v>
      </c>
    </row>
    <row r="8647" spans="1:19" x14ac:dyDescent="0.2">
      <c r="A8647">
        <v>8614</v>
      </c>
      <c r="B8647" s="1">
        <v>45018</v>
      </c>
      <c r="C8647" t="s">
        <v>260</v>
      </c>
      <c r="D8647" t="s">
        <v>332</v>
      </c>
      <c r="E8647">
        <v>3</v>
      </c>
      <c r="F8647" t="s">
        <v>214</v>
      </c>
      <c r="G8647" t="s">
        <v>266</v>
      </c>
      <c r="H8647" t="s">
        <v>376</v>
      </c>
      <c r="M8647" s="2">
        <v>3500</v>
      </c>
      <c r="N8647" s="2">
        <v>9000</v>
      </c>
      <c r="O8647" s="2">
        <f>IF(Tabla1[[#This Row],[Mov]]="VNT",Tabla1[[#This Row],[Sale]]-Tabla1[[#This Row],[Cost]],-Tabla1[[#This Row],[Cost]]*Tabla1[[#This Row],[Cant]])</f>
        <v>5500</v>
      </c>
      <c r="P8647" s="8">
        <f>IF(Tabla1[[#This Row],[Mov]]="VNT",-Tabla1[[#This Row],[Cant]],Tabla1[[#This Row],[Cant]])</f>
        <v>-3</v>
      </c>
      <c r="Q8647" s="8">
        <f>DAY(Tabla1[[#This Row],[Date]])</f>
        <v>2</v>
      </c>
      <c r="R8647" s="8">
        <f>MONTH(Tabla1[[#This Row],[Date]])</f>
        <v>4</v>
      </c>
      <c r="S8647" s="8">
        <f>YEAR(Tabla1[[#This Row],[Date]])</f>
        <v>2023</v>
      </c>
    </row>
    <row r="8648" spans="1:19" x14ac:dyDescent="0.2">
      <c r="A8648">
        <v>8615</v>
      </c>
      <c r="B8648" s="1">
        <v>45018</v>
      </c>
      <c r="C8648" t="s">
        <v>260</v>
      </c>
      <c r="D8648" t="s">
        <v>332</v>
      </c>
      <c r="E8648">
        <v>1</v>
      </c>
      <c r="F8648" t="s">
        <v>192</v>
      </c>
      <c r="G8648" t="s">
        <v>266</v>
      </c>
      <c r="H8648" t="s">
        <v>194</v>
      </c>
      <c r="L8648" t="s">
        <v>2957</v>
      </c>
      <c r="M8648" s="2">
        <v>0</v>
      </c>
      <c r="N8648" s="2">
        <v>0</v>
      </c>
      <c r="O8648" s="2">
        <f>IF(Tabla1[[#This Row],[Mov]]="VNT",Tabla1[[#This Row],[Sale]]-Tabla1[[#This Row],[Cost]],-Tabla1[[#This Row],[Cost]]*Tabla1[[#This Row],[Cant]])</f>
        <v>0</v>
      </c>
      <c r="P8648" s="8">
        <f>IF(Tabla1[[#This Row],[Mov]]="VNT",-Tabla1[[#This Row],[Cant]],Tabla1[[#This Row],[Cant]])</f>
        <v>-1</v>
      </c>
      <c r="Q8648" s="8">
        <f>DAY(Tabla1[[#This Row],[Date]])</f>
        <v>2</v>
      </c>
      <c r="R8648" s="8">
        <f>MONTH(Tabla1[[#This Row],[Date]])</f>
        <v>4</v>
      </c>
      <c r="S8648" s="8">
        <f>YEAR(Tabla1[[#This Row],[Date]])</f>
        <v>2023</v>
      </c>
    </row>
    <row r="8649" spans="1:19" x14ac:dyDescent="0.2">
      <c r="A8649">
        <v>8616</v>
      </c>
      <c r="B8649" s="1">
        <v>45018</v>
      </c>
      <c r="C8649" t="s">
        <v>260</v>
      </c>
      <c r="D8649" t="s">
        <v>332</v>
      </c>
      <c r="E8649">
        <v>1</v>
      </c>
      <c r="F8649" t="s">
        <v>532</v>
      </c>
      <c r="G8649" t="s">
        <v>273</v>
      </c>
      <c r="H8649" t="s">
        <v>552</v>
      </c>
      <c r="M8649" s="2">
        <v>18000</v>
      </c>
      <c r="N8649" s="2">
        <v>35000</v>
      </c>
      <c r="O8649" s="2">
        <f>IF(Tabla1[[#This Row],[Mov]]="VNT",Tabla1[[#This Row],[Sale]]-Tabla1[[#This Row],[Cost]],-Tabla1[[#This Row],[Cost]]*Tabla1[[#This Row],[Cant]])</f>
        <v>17000</v>
      </c>
      <c r="P8649" s="8">
        <f>IF(Tabla1[[#This Row],[Mov]]="VNT",-Tabla1[[#This Row],[Cant]],Tabla1[[#This Row],[Cant]])</f>
        <v>-1</v>
      </c>
      <c r="Q8649" s="8">
        <f>DAY(Tabla1[[#This Row],[Date]])</f>
        <v>2</v>
      </c>
      <c r="R8649" s="8">
        <f>MONTH(Tabla1[[#This Row],[Date]])</f>
        <v>4</v>
      </c>
      <c r="S8649" s="8">
        <f>YEAR(Tabla1[[#This Row],[Date]])</f>
        <v>2023</v>
      </c>
    </row>
    <row r="8650" spans="1:19" x14ac:dyDescent="0.2">
      <c r="A8650">
        <v>8617</v>
      </c>
      <c r="B8650" s="1">
        <v>45018</v>
      </c>
      <c r="C8650" t="s">
        <v>260</v>
      </c>
      <c r="D8650" t="s">
        <v>332</v>
      </c>
      <c r="E8650">
        <v>1</v>
      </c>
      <c r="F8650" t="s">
        <v>26</v>
      </c>
      <c r="G8650" t="s">
        <v>264</v>
      </c>
      <c r="H8650" t="s">
        <v>16</v>
      </c>
      <c r="M8650" s="2">
        <v>8000</v>
      </c>
      <c r="N8650" s="2">
        <v>20000</v>
      </c>
      <c r="O8650" s="2">
        <f>IF(Tabla1[[#This Row],[Mov]]="VNT",Tabla1[[#This Row],[Sale]]-Tabla1[[#This Row],[Cost]],-Tabla1[[#This Row],[Cost]]*Tabla1[[#This Row],[Cant]])</f>
        <v>12000</v>
      </c>
      <c r="P8650" s="8">
        <f>IF(Tabla1[[#This Row],[Mov]]="VNT",-Tabla1[[#This Row],[Cant]],Tabla1[[#This Row],[Cant]])</f>
        <v>-1</v>
      </c>
      <c r="Q8650" s="8">
        <f>DAY(Tabla1[[#This Row],[Date]])</f>
        <v>2</v>
      </c>
      <c r="R8650" s="8">
        <f>MONTH(Tabla1[[#This Row],[Date]])</f>
        <v>4</v>
      </c>
      <c r="S8650" s="8">
        <f>YEAR(Tabla1[[#This Row],[Date]])</f>
        <v>2023</v>
      </c>
    </row>
    <row r="8651" spans="1:19" x14ac:dyDescent="0.2">
      <c r="A8651">
        <v>8618</v>
      </c>
      <c r="B8651" s="1">
        <v>45018</v>
      </c>
      <c r="C8651" t="s">
        <v>260</v>
      </c>
      <c r="D8651" t="s">
        <v>332</v>
      </c>
      <c r="E8651">
        <v>1</v>
      </c>
      <c r="F8651" t="s">
        <v>21</v>
      </c>
      <c r="G8651" t="s">
        <v>272</v>
      </c>
      <c r="H8651" t="s">
        <v>1522</v>
      </c>
      <c r="M8651" s="2">
        <v>2600</v>
      </c>
      <c r="N8651" s="2">
        <v>10000</v>
      </c>
      <c r="O8651" s="2">
        <f>IF(Tabla1[[#This Row],[Mov]]="VNT",Tabla1[[#This Row],[Sale]]-Tabla1[[#This Row],[Cost]],-Tabla1[[#This Row],[Cost]]*Tabla1[[#This Row],[Cant]])</f>
        <v>7400</v>
      </c>
      <c r="P8651" s="8">
        <f>IF(Tabla1[[#This Row],[Mov]]="VNT",-Tabla1[[#This Row],[Cant]],Tabla1[[#This Row],[Cant]])</f>
        <v>-1</v>
      </c>
      <c r="Q8651" s="8">
        <f>DAY(Tabla1[[#This Row],[Date]])</f>
        <v>2</v>
      </c>
      <c r="R8651" s="8">
        <f>MONTH(Tabla1[[#This Row],[Date]])</f>
        <v>4</v>
      </c>
      <c r="S8651" s="8">
        <f>YEAR(Tabla1[[#This Row],[Date]])</f>
        <v>2023</v>
      </c>
    </row>
    <row r="8652" spans="1:19" x14ac:dyDescent="0.2">
      <c r="A8652">
        <v>8619</v>
      </c>
      <c r="B8652" s="1">
        <v>45018</v>
      </c>
      <c r="C8652" t="s">
        <v>260</v>
      </c>
      <c r="D8652" t="s">
        <v>332</v>
      </c>
      <c r="E8652">
        <v>1</v>
      </c>
      <c r="F8652" t="s">
        <v>116</v>
      </c>
      <c r="G8652" t="s">
        <v>347</v>
      </c>
      <c r="H8652" t="s">
        <v>518</v>
      </c>
      <c r="M8652" s="2">
        <v>3270</v>
      </c>
      <c r="N8652" s="2">
        <v>3500</v>
      </c>
      <c r="O8652" s="2">
        <f>IF(Tabla1[[#This Row],[Mov]]="VNT",Tabla1[[#This Row],[Sale]]-Tabla1[[#This Row],[Cost]],-Tabla1[[#This Row],[Cost]]*Tabla1[[#This Row],[Cant]])</f>
        <v>230</v>
      </c>
      <c r="P8652" s="8">
        <f>IF(Tabla1[[#This Row],[Mov]]="VNT",-Tabla1[[#This Row],[Cant]],Tabla1[[#This Row],[Cant]])</f>
        <v>-1</v>
      </c>
      <c r="Q8652" s="8">
        <f>DAY(Tabla1[[#This Row],[Date]])</f>
        <v>2</v>
      </c>
      <c r="R8652" s="8">
        <f>MONTH(Tabla1[[#This Row],[Date]])</f>
        <v>4</v>
      </c>
      <c r="S8652" s="8">
        <f>YEAR(Tabla1[[#This Row],[Date]])</f>
        <v>2023</v>
      </c>
    </row>
    <row r="8653" spans="1:19" x14ac:dyDescent="0.2">
      <c r="A8653">
        <v>8620</v>
      </c>
      <c r="B8653" s="1">
        <v>45018</v>
      </c>
      <c r="C8653" t="s">
        <v>260</v>
      </c>
      <c r="D8653" t="s">
        <v>332</v>
      </c>
      <c r="E8653">
        <v>1</v>
      </c>
      <c r="F8653" t="s">
        <v>458</v>
      </c>
      <c r="G8653" t="s">
        <v>721</v>
      </c>
      <c r="H8653" t="s">
        <v>2948</v>
      </c>
      <c r="M8653" s="2">
        <v>0</v>
      </c>
      <c r="N8653" s="2">
        <v>5000</v>
      </c>
      <c r="O8653" s="2">
        <f>IF(Tabla1[[#This Row],[Mov]]="VNT",Tabla1[[#This Row],[Sale]]-Tabla1[[#This Row],[Cost]],-Tabla1[[#This Row],[Cost]]*Tabla1[[#This Row],[Cant]])</f>
        <v>5000</v>
      </c>
      <c r="P8653" s="8">
        <f>IF(Tabla1[[#This Row],[Mov]]="VNT",-Tabla1[[#This Row],[Cant]],Tabla1[[#This Row],[Cant]])</f>
        <v>-1</v>
      </c>
      <c r="Q8653" s="8">
        <f>DAY(Tabla1[[#This Row],[Date]])</f>
        <v>2</v>
      </c>
      <c r="R8653" s="8">
        <f>MONTH(Tabla1[[#This Row],[Date]])</f>
        <v>4</v>
      </c>
      <c r="S8653" s="8">
        <f>YEAR(Tabla1[[#This Row],[Date]])</f>
        <v>2023</v>
      </c>
    </row>
    <row r="8654" spans="1:19" x14ac:dyDescent="0.2">
      <c r="A8654">
        <v>8621</v>
      </c>
      <c r="B8654" s="1">
        <v>45018</v>
      </c>
      <c r="C8654" t="s">
        <v>260</v>
      </c>
      <c r="D8654" t="s">
        <v>332</v>
      </c>
      <c r="E8654">
        <v>1</v>
      </c>
      <c r="F8654" t="s">
        <v>26</v>
      </c>
      <c r="G8654" t="s">
        <v>273</v>
      </c>
      <c r="H8654" t="s">
        <v>2002</v>
      </c>
      <c r="M8654" s="2">
        <v>1800</v>
      </c>
      <c r="N8654" s="2">
        <v>5000</v>
      </c>
      <c r="O8654" s="2">
        <f>IF(Tabla1[[#This Row],[Mov]]="VNT",Tabla1[[#This Row],[Sale]]-Tabla1[[#This Row],[Cost]],-Tabla1[[#This Row],[Cost]]*Tabla1[[#This Row],[Cant]])</f>
        <v>3200</v>
      </c>
      <c r="P8654" s="8">
        <f>IF(Tabla1[[#This Row],[Mov]]="VNT",-Tabla1[[#This Row],[Cant]],Tabla1[[#This Row],[Cant]])</f>
        <v>-1</v>
      </c>
      <c r="Q8654" s="8">
        <f>DAY(Tabla1[[#This Row],[Date]])</f>
        <v>2</v>
      </c>
      <c r="R8654" s="8">
        <f>MONTH(Tabla1[[#This Row],[Date]])</f>
        <v>4</v>
      </c>
      <c r="S8654" s="8">
        <f>YEAR(Tabla1[[#This Row],[Date]])</f>
        <v>2023</v>
      </c>
    </row>
    <row r="8655" spans="1:19" x14ac:dyDescent="0.2">
      <c r="A8655">
        <v>8622</v>
      </c>
      <c r="B8655" s="1">
        <v>45018</v>
      </c>
      <c r="C8655" t="s">
        <v>260</v>
      </c>
      <c r="D8655" t="s">
        <v>332</v>
      </c>
      <c r="E8655">
        <v>1</v>
      </c>
      <c r="F8655" t="s">
        <v>116</v>
      </c>
      <c r="G8655" t="s">
        <v>347</v>
      </c>
      <c r="H8655" t="s">
        <v>518</v>
      </c>
      <c r="M8655" s="2">
        <v>6074</v>
      </c>
      <c r="N8655" s="2">
        <v>6500</v>
      </c>
      <c r="O8655" s="2">
        <f>IF(Tabla1[[#This Row],[Mov]]="VNT",Tabla1[[#This Row],[Sale]]-Tabla1[[#This Row],[Cost]],-Tabla1[[#This Row],[Cost]]*Tabla1[[#This Row],[Cant]])</f>
        <v>426</v>
      </c>
      <c r="P8655" s="8">
        <f>IF(Tabla1[[#This Row],[Mov]]="VNT",-Tabla1[[#This Row],[Cant]],Tabla1[[#This Row],[Cant]])</f>
        <v>-1</v>
      </c>
      <c r="Q8655" s="8">
        <f>DAY(Tabla1[[#This Row],[Date]])</f>
        <v>2</v>
      </c>
      <c r="R8655" s="8">
        <f>MONTH(Tabla1[[#This Row],[Date]])</f>
        <v>4</v>
      </c>
      <c r="S8655" s="8">
        <f>YEAR(Tabla1[[#This Row],[Date]])</f>
        <v>2023</v>
      </c>
    </row>
    <row r="8656" spans="1:19" x14ac:dyDescent="0.2">
      <c r="A8656">
        <v>8623</v>
      </c>
      <c r="B8656" s="1">
        <v>45018</v>
      </c>
      <c r="C8656" t="s">
        <v>260</v>
      </c>
      <c r="D8656" t="s">
        <v>332</v>
      </c>
      <c r="E8656">
        <v>1</v>
      </c>
      <c r="F8656" t="s">
        <v>628</v>
      </c>
      <c r="G8656" t="s">
        <v>266</v>
      </c>
      <c r="H8656" t="s">
        <v>2418</v>
      </c>
      <c r="M8656" s="2">
        <v>10000</v>
      </c>
      <c r="N8656" s="2">
        <v>20000</v>
      </c>
      <c r="O8656" s="2">
        <f>IF(Tabla1[[#This Row],[Mov]]="VNT",Tabla1[[#This Row],[Sale]]-Tabla1[[#This Row],[Cost]],-Tabla1[[#This Row],[Cost]]*Tabla1[[#This Row],[Cant]])</f>
        <v>10000</v>
      </c>
      <c r="P8656" s="8">
        <f>IF(Tabla1[[#This Row],[Mov]]="VNT",-Tabla1[[#This Row],[Cant]],Tabla1[[#This Row],[Cant]])</f>
        <v>-1</v>
      </c>
      <c r="Q8656" s="8">
        <f>DAY(Tabla1[[#This Row],[Date]])</f>
        <v>2</v>
      </c>
      <c r="R8656" s="8">
        <f>MONTH(Tabla1[[#This Row],[Date]])</f>
        <v>4</v>
      </c>
      <c r="S8656" s="8">
        <f>YEAR(Tabla1[[#This Row],[Date]])</f>
        <v>2023</v>
      </c>
    </row>
    <row r="8657" spans="1:19" x14ac:dyDescent="0.2">
      <c r="A8657">
        <v>8624</v>
      </c>
      <c r="B8657" s="1">
        <v>45018</v>
      </c>
      <c r="C8657" t="s">
        <v>260</v>
      </c>
      <c r="D8657" t="s">
        <v>332</v>
      </c>
      <c r="E8657">
        <v>1</v>
      </c>
      <c r="F8657" t="s">
        <v>26</v>
      </c>
      <c r="G8657" t="s">
        <v>1734</v>
      </c>
      <c r="H8657" t="s">
        <v>16</v>
      </c>
      <c r="M8657" s="2">
        <v>3000</v>
      </c>
      <c r="N8657" s="2">
        <v>9000</v>
      </c>
      <c r="O8657" s="2">
        <f>IF(Tabla1[[#This Row],[Mov]]="VNT",Tabla1[[#This Row],[Sale]]-Tabla1[[#This Row],[Cost]],-Tabla1[[#This Row],[Cost]]*Tabla1[[#This Row],[Cant]])</f>
        <v>6000</v>
      </c>
      <c r="P8657" s="8">
        <f>IF(Tabla1[[#This Row],[Mov]]="VNT",-Tabla1[[#This Row],[Cant]],Tabla1[[#This Row],[Cant]])</f>
        <v>-1</v>
      </c>
      <c r="Q8657" s="8">
        <f>DAY(Tabla1[[#This Row],[Date]])</f>
        <v>2</v>
      </c>
      <c r="R8657" s="8">
        <f>MONTH(Tabla1[[#This Row],[Date]])</f>
        <v>4</v>
      </c>
      <c r="S8657" s="8">
        <f>YEAR(Tabla1[[#This Row],[Date]])</f>
        <v>2023</v>
      </c>
    </row>
    <row r="8658" spans="1:19" x14ac:dyDescent="0.2">
      <c r="A8658">
        <v>8625</v>
      </c>
      <c r="B8658" s="1">
        <v>45018</v>
      </c>
      <c r="C8658" t="s">
        <v>260</v>
      </c>
      <c r="D8658" t="s">
        <v>332</v>
      </c>
      <c r="E8658">
        <v>1</v>
      </c>
      <c r="F8658" t="s">
        <v>116</v>
      </c>
      <c r="G8658" t="s">
        <v>347</v>
      </c>
      <c r="H8658" t="s">
        <v>518</v>
      </c>
      <c r="M8658" s="2">
        <v>6074</v>
      </c>
      <c r="N8658" s="2">
        <v>6500</v>
      </c>
      <c r="O8658" s="2">
        <f>IF(Tabla1[[#This Row],[Mov]]="VNT",Tabla1[[#This Row],[Sale]]-Tabla1[[#This Row],[Cost]],-Tabla1[[#This Row],[Cost]]*Tabla1[[#This Row],[Cant]])</f>
        <v>426</v>
      </c>
      <c r="P8658" s="8">
        <f>IF(Tabla1[[#This Row],[Mov]]="VNT",-Tabla1[[#This Row],[Cant]],Tabla1[[#This Row],[Cant]])</f>
        <v>-1</v>
      </c>
      <c r="Q8658" s="8">
        <f>DAY(Tabla1[[#This Row],[Date]])</f>
        <v>2</v>
      </c>
      <c r="R8658" s="8">
        <f>MONTH(Tabla1[[#This Row],[Date]])</f>
        <v>4</v>
      </c>
      <c r="S8658" s="8">
        <f>YEAR(Tabla1[[#This Row],[Date]])</f>
        <v>2023</v>
      </c>
    </row>
    <row r="8659" spans="1:19" x14ac:dyDescent="0.2">
      <c r="A8659">
        <v>8626</v>
      </c>
      <c r="B8659" s="1">
        <v>45018</v>
      </c>
      <c r="C8659" t="s">
        <v>260</v>
      </c>
      <c r="D8659" t="s">
        <v>332</v>
      </c>
      <c r="E8659">
        <v>1</v>
      </c>
      <c r="F8659" t="s">
        <v>26</v>
      </c>
      <c r="G8659" t="s">
        <v>266</v>
      </c>
      <c r="H8659" t="s">
        <v>229</v>
      </c>
      <c r="I8659" t="s">
        <v>150</v>
      </c>
      <c r="M8659" s="2">
        <v>5000</v>
      </c>
      <c r="N8659" s="2">
        <v>15000</v>
      </c>
      <c r="O8659" s="2">
        <f>IF(Tabla1[[#This Row],[Mov]]="VNT",Tabla1[[#This Row],[Sale]]-Tabla1[[#This Row],[Cost]],-Tabla1[[#This Row],[Cost]]*Tabla1[[#This Row],[Cant]])</f>
        <v>10000</v>
      </c>
      <c r="P8659" s="8">
        <f>IF(Tabla1[[#This Row],[Mov]]="VNT",-Tabla1[[#This Row],[Cant]],Tabla1[[#This Row],[Cant]])</f>
        <v>-1</v>
      </c>
      <c r="Q8659" s="8">
        <f>DAY(Tabla1[[#This Row],[Date]])</f>
        <v>2</v>
      </c>
      <c r="R8659" s="8">
        <f>MONTH(Tabla1[[#This Row],[Date]])</f>
        <v>4</v>
      </c>
      <c r="S8659" s="8">
        <f>YEAR(Tabla1[[#This Row],[Date]])</f>
        <v>2023</v>
      </c>
    </row>
    <row r="8660" spans="1:19" x14ac:dyDescent="0.2">
      <c r="A8660">
        <v>8627</v>
      </c>
      <c r="B8660" s="1">
        <v>45018</v>
      </c>
      <c r="C8660" t="s">
        <v>260</v>
      </c>
      <c r="D8660" t="s">
        <v>332</v>
      </c>
      <c r="E8660">
        <v>1</v>
      </c>
      <c r="F8660" t="s">
        <v>26</v>
      </c>
      <c r="G8660" t="s">
        <v>266</v>
      </c>
      <c r="H8660" t="s">
        <v>235</v>
      </c>
      <c r="M8660" s="2">
        <v>2000</v>
      </c>
      <c r="N8660" s="2">
        <v>8000</v>
      </c>
      <c r="O8660" s="2">
        <f>IF(Tabla1[[#This Row],[Mov]]="VNT",Tabla1[[#This Row],[Sale]]-Tabla1[[#This Row],[Cost]],-Tabla1[[#This Row],[Cost]]*Tabla1[[#This Row],[Cant]])</f>
        <v>6000</v>
      </c>
      <c r="P8660" s="8">
        <f>IF(Tabla1[[#This Row],[Mov]]="VNT",-Tabla1[[#This Row],[Cant]],Tabla1[[#This Row],[Cant]])</f>
        <v>-1</v>
      </c>
      <c r="Q8660" s="8">
        <f>DAY(Tabla1[[#This Row],[Date]])</f>
        <v>2</v>
      </c>
      <c r="R8660" s="8">
        <f>MONTH(Tabla1[[#This Row],[Date]])</f>
        <v>4</v>
      </c>
      <c r="S8660" s="8">
        <f>YEAR(Tabla1[[#This Row],[Date]])</f>
        <v>2023</v>
      </c>
    </row>
    <row r="8661" spans="1:19" x14ac:dyDescent="0.2">
      <c r="A8661">
        <v>8628</v>
      </c>
      <c r="B8661" s="1">
        <v>45018</v>
      </c>
      <c r="C8661" t="s">
        <v>260</v>
      </c>
      <c r="D8661" t="s">
        <v>332</v>
      </c>
      <c r="E8661">
        <v>1</v>
      </c>
      <c r="F8661" t="s">
        <v>26</v>
      </c>
      <c r="G8661" t="s">
        <v>264</v>
      </c>
      <c r="H8661" t="s">
        <v>20</v>
      </c>
      <c r="M8661" s="2">
        <v>8000</v>
      </c>
      <c r="N8661" s="2">
        <v>20000</v>
      </c>
      <c r="O8661" s="2">
        <f>IF(Tabla1[[#This Row],[Mov]]="VNT",Tabla1[[#This Row],[Sale]]-Tabla1[[#This Row],[Cost]],-Tabla1[[#This Row],[Cost]]*Tabla1[[#This Row],[Cant]])</f>
        <v>12000</v>
      </c>
      <c r="P8661" s="8">
        <f>IF(Tabla1[[#This Row],[Mov]]="VNT",-Tabla1[[#This Row],[Cant]],Tabla1[[#This Row],[Cant]])</f>
        <v>-1</v>
      </c>
      <c r="Q8661" s="8">
        <f>DAY(Tabla1[[#This Row],[Date]])</f>
        <v>2</v>
      </c>
      <c r="R8661" s="8">
        <f>MONTH(Tabla1[[#This Row],[Date]])</f>
        <v>4</v>
      </c>
      <c r="S8661" s="8">
        <f>YEAR(Tabla1[[#This Row],[Date]])</f>
        <v>2023</v>
      </c>
    </row>
    <row r="8662" spans="1:19" x14ac:dyDescent="0.2">
      <c r="A8662">
        <v>8629</v>
      </c>
      <c r="B8662" s="1">
        <v>45018</v>
      </c>
      <c r="C8662" t="s">
        <v>260</v>
      </c>
      <c r="D8662" t="s">
        <v>332</v>
      </c>
      <c r="E8662">
        <v>1</v>
      </c>
      <c r="F8662" t="s">
        <v>15</v>
      </c>
      <c r="G8662" t="s">
        <v>273</v>
      </c>
      <c r="H8662" t="s">
        <v>2620</v>
      </c>
      <c r="M8662" s="2">
        <v>2000</v>
      </c>
      <c r="N8662" s="2">
        <v>7000</v>
      </c>
      <c r="O8662" s="2">
        <f>IF(Tabla1[[#This Row],[Mov]]="VNT",Tabla1[[#This Row],[Sale]]-Tabla1[[#This Row],[Cost]],-Tabla1[[#This Row],[Cost]]*Tabla1[[#This Row],[Cant]])</f>
        <v>5000</v>
      </c>
      <c r="P8662" s="8">
        <f>IF(Tabla1[[#This Row],[Mov]]="VNT",-Tabla1[[#This Row],[Cant]],Tabla1[[#This Row],[Cant]])</f>
        <v>-1</v>
      </c>
      <c r="Q8662" s="8">
        <f>DAY(Tabla1[[#This Row],[Date]])</f>
        <v>2</v>
      </c>
      <c r="R8662" s="8">
        <f>MONTH(Tabla1[[#This Row],[Date]])</f>
        <v>4</v>
      </c>
      <c r="S8662" s="8">
        <f>YEAR(Tabla1[[#This Row],[Date]])</f>
        <v>2023</v>
      </c>
    </row>
    <row r="8663" spans="1:19" x14ac:dyDescent="0.2">
      <c r="A8663">
        <v>8630</v>
      </c>
      <c r="B8663" s="1">
        <v>45018</v>
      </c>
      <c r="C8663" t="s">
        <v>260</v>
      </c>
      <c r="D8663" t="s">
        <v>332</v>
      </c>
      <c r="E8663">
        <v>1</v>
      </c>
      <c r="F8663" t="s">
        <v>116</v>
      </c>
      <c r="G8663" t="s">
        <v>382</v>
      </c>
      <c r="H8663" t="s">
        <v>514</v>
      </c>
      <c r="M8663" s="2">
        <v>3270</v>
      </c>
      <c r="N8663" s="2">
        <v>3500</v>
      </c>
      <c r="O8663" s="2">
        <f>IF(Tabla1[[#This Row],[Mov]]="VNT",Tabla1[[#This Row],[Sale]]-Tabla1[[#This Row],[Cost]],-Tabla1[[#This Row],[Cost]]*Tabla1[[#This Row],[Cant]])</f>
        <v>230</v>
      </c>
      <c r="P8663" s="8">
        <f>IF(Tabla1[[#This Row],[Mov]]="VNT",-Tabla1[[#This Row],[Cant]],Tabla1[[#This Row],[Cant]])</f>
        <v>-1</v>
      </c>
      <c r="Q8663" s="8">
        <f>DAY(Tabla1[[#This Row],[Date]])</f>
        <v>2</v>
      </c>
      <c r="R8663" s="8">
        <f>MONTH(Tabla1[[#This Row],[Date]])</f>
        <v>4</v>
      </c>
      <c r="S8663" s="8">
        <f>YEAR(Tabla1[[#This Row],[Date]])</f>
        <v>2023</v>
      </c>
    </row>
    <row r="8664" spans="1:19" x14ac:dyDescent="0.2">
      <c r="A8664">
        <v>8631</v>
      </c>
      <c r="B8664" s="1">
        <v>45018</v>
      </c>
      <c r="C8664" t="s">
        <v>260</v>
      </c>
      <c r="D8664" t="s">
        <v>332</v>
      </c>
      <c r="E8664">
        <v>1</v>
      </c>
      <c r="F8664" t="s">
        <v>116</v>
      </c>
      <c r="G8664" t="s">
        <v>382</v>
      </c>
      <c r="H8664" t="s">
        <v>514</v>
      </c>
      <c r="M8664" s="2">
        <v>1401</v>
      </c>
      <c r="N8664" s="2">
        <v>1500</v>
      </c>
      <c r="O8664" s="2">
        <f>IF(Tabla1[[#This Row],[Mov]]="VNT",Tabla1[[#This Row],[Sale]]-Tabla1[[#This Row],[Cost]],-Tabla1[[#This Row],[Cost]]*Tabla1[[#This Row],[Cant]])</f>
        <v>99</v>
      </c>
      <c r="P8664" s="8">
        <f>IF(Tabla1[[#This Row],[Mov]]="VNT",-Tabla1[[#This Row],[Cant]],Tabla1[[#This Row],[Cant]])</f>
        <v>-1</v>
      </c>
      <c r="Q8664" s="8">
        <f>DAY(Tabla1[[#This Row],[Date]])</f>
        <v>2</v>
      </c>
      <c r="R8664" s="8">
        <f>MONTH(Tabla1[[#This Row],[Date]])</f>
        <v>4</v>
      </c>
      <c r="S8664" s="8">
        <f>YEAR(Tabla1[[#This Row],[Date]])</f>
        <v>2023</v>
      </c>
    </row>
    <row r="8665" spans="1:19" x14ac:dyDescent="0.2">
      <c r="A8665">
        <v>8632</v>
      </c>
      <c r="B8665" s="1">
        <v>45018</v>
      </c>
      <c r="C8665" t="s">
        <v>260</v>
      </c>
      <c r="D8665" t="s">
        <v>332</v>
      </c>
      <c r="E8665">
        <v>1</v>
      </c>
      <c r="F8665" t="s">
        <v>224</v>
      </c>
      <c r="G8665" t="s">
        <v>262</v>
      </c>
      <c r="H8665" t="s">
        <v>2691</v>
      </c>
      <c r="M8665" s="2">
        <v>7000</v>
      </c>
      <c r="N8665" s="2">
        <v>20000</v>
      </c>
      <c r="O8665" s="2">
        <f>IF(Tabla1[[#This Row],[Mov]]="VNT",Tabla1[[#This Row],[Sale]]-Tabla1[[#This Row],[Cost]],-Tabla1[[#This Row],[Cost]]*Tabla1[[#This Row],[Cant]])</f>
        <v>13000</v>
      </c>
      <c r="P8665" s="8">
        <f>IF(Tabla1[[#This Row],[Mov]]="VNT",-Tabla1[[#This Row],[Cant]],Tabla1[[#This Row],[Cant]])</f>
        <v>-1</v>
      </c>
      <c r="Q8665" s="8">
        <f>DAY(Tabla1[[#This Row],[Date]])</f>
        <v>2</v>
      </c>
      <c r="R8665" s="8">
        <f>MONTH(Tabla1[[#This Row],[Date]])</f>
        <v>4</v>
      </c>
      <c r="S8665" s="8">
        <f>YEAR(Tabla1[[#This Row],[Date]])</f>
        <v>2023</v>
      </c>
    </row>
    <row r="8666" spans="1:19" x14ac:dyDescent="0.2">
      <c r="A8666">
        <v>8633</v>
      </c>
      <c r="B8666" s="1">
        <v>45019</v>
      </c>
      <c r="C8666" t="s">
        <v>260</v>
      </c>
      <c r="D8666" t="s">
        <v>332</v>
      </c>
      <c r="E8666">
        <v>1</v>
      </c>
      <c r="F8666" t="s">
        <v>21</v>
      </c>
      <c r="G8666" t="s">
        <v>272</v>
      </c>
      <c r="H8666" t="s">
        <v>24</v>
      </c>
      <c r="J8666" t="s">
        <v>23</v>
      </c>
      <c r="M8666" s="2">
        <v>3500</v>
      </c>
      <c r="N8666" s="2">
        <v>10000</v>
      </c>
      <c r="O8666" s="2">
        <f>IF(Tabla1[[#This Row],[Mov]]="VNT",Tabla1[[#This Row],[Sale]]-Tabla1[[#This Row],[Cost]],-Tabla1[[#This Row],[Cost]]*Tabla1[[#This Row],[Cant]])</f>
        <v>6500</v>
      </c>
      <c r="P8666" s="8">
        <f>IF(Tabla1[[#This Row],[Mov]]="VNT",-Tabla1[[#This Row],[Cant]],Tabla1[[#This Row],[Cant]])</f>
        <v>-1</v>
      </c>
      <c r="Q8666" s="8">
        <f>DAY(Tabla1[[#This Row],[Date]])</f>
        <v>3</v>
      </c>
      <c r="R8666" s="8">
        <f>MONTH(Tabla1[[#This Row],[Date]])</f>
        <v>4</v>
      </c>
      <c r="S8666" s="8">
        <f>YEAR(Tabla1[[#This Row],[Date]])</f>
        <v>2023</v>
      </c>
    </row>
    <row r="8667" spans="1:19" x14ac:dyDescent="0.2">
      <c r="A8667">
        <v>8634</v>
      </c>
      <c r="B8667" s="1">
        <v>45019</v>
      </c>
      <c r="C8667" t="s">
        <v>260</v>
      </c>
      <c r="D8667" t="s">
        <v>332</v>
      </c>
      <c r="E8667">
        <v>1</v>
      </c>
      <c r="F8667" t="s">
        <v>15</v>
      </c>
      <c r="G8667" t="s">
        <v>1564</v>
      </c>
      <c r="H8667" t="s">
        <v>1245</v>
      </c>
      <c r="M8667" s="2">
        <v>10000</v>
      </c>
      <c r="N8667" s="2">
        <v>22000</v>
      </c>
      <c r="O8667" s="2">
        <f>IF(Tabla1[[#This Row],[Mov]]="VNT",Tabla1[[#This Row],[Sale]]-Tabla1[[#This Row],[Cost]],-Tabla1[[#This Row],[Cost]]*Tabla1[[#This Row],[Cant]])</f>
        <v>12000</v>
      </c>
      <c r="P8667" s="8">
        <f>IF(Tabla1[[#This Row],[Mov]]="VNT",-Tabla1[[#This Row],[Cant]],Tabla1[[#This Row],[Cant]])</f>
        <v>-1</v>
      </c>
      <c r="Q8667" s="8">
        <f>DAY(Tabla1[[#This Row],[Date]])</f>
        <v>3</v>
      </c>
      <c r="R8667" s="8">
        <f>MONTH(Tabla1[[#This Row],[Date]])</f>
        <v>4</v>
      </c>
      <c r="S8667" s="8">
        <f>YEAR(Tabla1[[#This Row],[Date]])</f>
        <v>2023</v>
      </c>
    </row>
    <row r="8668" spans="1:19" x14ac:dyDescent="0.2">
      <c r="A8668">
        <v>8635</v>
      </c>
      <c r="B8668" s="1">
        <v>45019</v>
      </c>
      <c r="C8668" t="s">
        <v>260</v>
      </c>
      <c r="D8668" t="s">
        <v>332</v>
      </c>
      <c r="E8668">
        <v>1</v>
      </c>
      <c r="F8668" t="s">
        <v>116</v>
      </c>
      <c r="G8668" t="s">
        <v>347</v>
      </c>
      <c r="H8668" t="s">
        <v>518</v>
      </c>
      <c r="M8668" s="2">
        <v>6074</v>
      </c>
      <c r="N8668" s="2">
        <v>6500</v>
      </c>
      <c r="O8668" s="2">
        <f>IF(Tabla1[[#This Row],[Mov]]="VNT",Tabla1[[#This Row],[Sale]]-Tabla1[[#This Row],[Cost]],-Tabla1[[#This Row],[Cost]]*Tabla1[[#This Row],[Cant]])</f>
        <v>426</v>
      </c>
      <c r="P8668" s="8">
        <f>IF(Tabla1[[#This Row],[Mov]]="VNT",-Tabla1[[#This Row],[Cant]],Tabla1[[#This Row],[Cant]])</f>
        <v>-1</v>
      </c>
      <c r="Q8668" s="8">
        <f>DAY(Tabla1[[#This Row],[Date]])</f>
        <v>3</v>
      </c>
      <c r="R8668" s="8">
        <f>MONTH(Tabla1[[#This Row],[Date]])</f>
        <v>4</v>
      </c>
      <c r="S8668" s="8">
        <f>YEAR(Tabla1[[#This Row],[Date]])</f>
        <v>2023</v>
      </c>
    </row>
    <row r="8669" spans="1:19" x14ac:dyDescent="0.2">
      <c r="A8669">
        <v>8636</v>
      </c>
      <c r="B8669" s="1">
        <v>45019</v>
      </c>
      <c r="C8669" t="s">
        <v>260</v>
      </c>
      <c r="D8669" t="s">
        <v>332</v>
      </c>
      <c r="E8669">
        <v>1</v>
      </c>
      <c r="F8669" t="s">
        <v>26</v>
      </c>
      <c r="G8669" t="s">
        <v>264</v>
      </c>
      <c r="H8669" t="s">
        <v>16</v>
      </c>
      <c r="M8669" s="2">
        <v>8000</v>
      </c>
      <c r="N8669" s="2">
        <v>20000</v>
      </c>
      <c r="O8669" s="2">
        <f>IF(Tabla1[[#This Row],[Mov]]="VNT",Tabla1[[#This Row],[Sale]]-Tabla1[[#This Row],[Cost]],-Tabla1[[#This Row],[Cost]]*Tabla1[[#This Row],[Cant]])</f>
        <v>12000</v>
      </c>
      <c r="P8669" s="8">
        <f>IF(Tabla1[[#This Row],[Mov]]="VNT",-Tabla1[[#This Row],[Cant]],Tabla1[[#This Row],[Cant]])</f>
        <v>-1</v>
      </c>
      <c r="Q8669" s="8">
        <f>DAY(Tabla1[[#This Row],[Date]])</f>
        <v>3</v>
      </c>
      <c r="R8669" s="8">
        <f>MONTH(Tabla1[[#This Row],[Date]])</f>
        <v>4</v>
      </c>
      <c r="S8669" s="8">
        <f>YEAR(Tabla1[[#This Row],[Date]])</f>
        <v>2023</v>
      </c>
    </row>
    <row r="8670" spans="1:19" x14ac:dyDescent="0.2">
      <c r="A8670">
        <v>8637</v>
      </c>
      <c r="B8670" s="1">
        <v>45019</v>
      </c>
      <c r="C8670" t="s">
        <v>260</v>
      </c>
      <c r="D8670" t="s">
        <v>332</v>
      </c>
      <c r="E8670">
        <v>1</v>
      </c>
      <c r="F8670" t="s">
        <v>26</v>
      </c>
      <c r="G8670" t="s">
        <v>266</v>
      </c>
      <c r="H8670" t="s">
        <v>1683</v>
      </c>
      <c r="M8670" s="2">
        <v>8000</v>
      </c>
      <c r="N8670" s="2">
        <v>18000</v>
      </c>
      <c r="O8670" s="2">
        <f>IF(Tabla1[[#This Row],[Mov]]="VNT",Tabla1[[#This Row],[Sale]]-Tabla1[[#This Row],[Cost]],-Tabla1[[#This Row],[Cost]]*Tabla1[[#This Row],[Cant]])</f>
        <v>10000</v>
      </c>
      <c r="P8670" s="8">
        <f>IF(Tabla1[[#This Row],[Mov]]="VNT",-Tabla1[[#This Row],[Cant]],Tabla1[[#This Row],[Cant]])</f>
        <v>-1</v>
      </c>
      <c r="Q8670" s="8">
        <f>DAY(Tabla1[[#This Row],[Date]])</f>
        <v>3</v>
      </c>
      <c r="R8670" s="8">
        <f>MONTH(Tabla1[[#This Row],[Date]])</f>
        <v>4</v>
      </c>
      <c r="S8670" s="8">
        <f>YEAR(Tabla1[[#This Row],[Date]])</f>
        <v>2023</v>
      </c>
    </row>
    <row r="8671" spans="1:19" x14ac:dyDescent="0.2">
      <c r="A8671">
        <v>8638</v>
      </c>
      <c r="B8671" s="1">
        <v>45019</v>
      </c>
      <c r="C8671" t="s">
        <v>260</v>
      </c>
      <c r="D8671" t="s">
        <v>332</v>
      </c>
      <c r="E8671">
        <v>1</v>
      </c>
      <c r="F8671" t="s">
        <v>116</v>
      </c>
      <c r="G8671" t="s">
        <v>382</v>
      </c>
      <c r="H8671" t="s">
        <v>514</v>
      </c>
      <c r="M8671" s="2">
        <v>3270</v>
      </c>
      <c r="N8671" s="2">
        <v>3500</v>
      </c>
      <c r="O8671" s="2">
        <f>IF(Tabla1[[#This Row],[Mov]]="VNT",Tabla1[[#This Row],[Sale]]-Tabla1[[#This Row],[Cost]],-Tabla1[[#This Row],[Cost]]*Tabla1[[#This Row],[Cant]])</f>
        <v>230</v>
      </c>
      <c r="P8671" s="8">
        <f>IF(Tabla1[[#This Row],[Mov]]="VNT",-Tabla1[[#This Row],[Cant]],Tabla1[[#This Row],[Cant]])</f>
        <v>-1</v>
      </c>
      <c r="Q8671" s="8">
        <f>DAY(Tabla1[[#This Row],[Date]])</f>
        <v>3</v>
      </c>
      <c r="R8671" s="8">
        <f>MONTH(Tabla1[[#This Row],[Date]])</f>
        <v>4</v>
      </c>
      <c r="S8671" s="8">
        <f>YEAR(Tabla1[[#This Row],[Date]])</f>
        <v>2023</v>
      </c>
    </row>
    <row r="8672" spans="1:19" x14ac:dyDescent="0.2">
      <c r="A8672">
        <v>8639</v>
      </c>
      <c r="B8672" s="1">
        <v>45019</v>
      </c>
      <c r="C8672" t="s">
        <v>260</v>
      </c>
      <c r="D8672" t="s">
        <v>332</v>
      </c>
      <c r="E8672">
        <v>1</v>
      </c>
      <c r="F8672" t="s">
        <v>458</v>
      </c>
      <c r="G8672" t="s">
        <v>604</v>
      </c>
      <c r="H8672" t="s">
        <v>2949</v>
      </c>
      <c r="M8672" s="2">
        <v>2000</v>
      </c>
      <c r="N8672" s="2">
        <v>12000</v>
      </c>
      <c r="O8672" s="2">
        <f>IF(Tabla1[[#This Row],[Mov]]="VNT",Tabla1[[#This Row],[Sale]]-Tabla1[[#This Row],[Cost]],-Tabla1[[#This Row],[Cost]]*Tabla1[[#This Row],[Cant]])</f>
        <v>10000</v>
      </c>
      <c r="P8672" s="8">
        <f>IF(Tabla1[[#This Row],[Mov]]="VNT",-Tabla1[[#This Row],[Cant]],Tabla1[[#This Row],[Cant]])</f>
        <v>-1</v>
      </c>
      <c r="Q8672" s="8">
        <f>DAY(Tabla1[[#This Row],[Date]])</f>
        <v>3</v>
      </c>
      <c r="R8672" s="8">
        <f>MONTH(Tabla1[[#This Row],[Date]])</f>
        <v>4</v>
      </c>
      <c r="S8672" s="8">
        <f>YEAR(Tabla1[[#This Row],[Date]])</f>
        <v>2023</v>
      </c>
    </row>
    <row r="8673" spans="1:19" x14ac:dyDescent="0.2">
      <c r="A8673">
        <v>8640</v>
      </c>
      <c r="B8673" s="1">
        <v>45019</v>
      </c>
      <c r="C8673" t="s">
        <v>260</v>
      </c>
      <c r="D8673" t="s">
        <v>332</v>
      </c>
      <c r="E8673">
        <v>1</v>
      </c>
      <c r="F8673" t="s">
        <v>116</v>
      </c>
      <c r="G8673" t="s">
        <v>382</v>
      </c>
      <c r="H8673" t="s">
        <v>514</v>
      </c>
      <c r="M8673" s="2">
        <v>3270</v>
      </c>
      <c r="N8673" s="2">
        <v>3500</v>
      </c>
      <c r="O8673" s="2">
        <f>IF(Tabla1[[#This Row],[Mov]]="VNT",Tabla1[[#This Row],[Sale]]-Tabla1[[#This Row],[Cost]],-Tabla1[[#This Row],[Cost]]*Tabla1[[#This Row],[Cant]])</f>
        <v>230</v>
      </c>
      <c r="P8673" s="8">
        <f>IF(Tabla1[[#This Row],[Mov]]="VNT",-Tabla1[[#This Row],[Cant]],Tabla1[[#This Row],[Cant]])</f>
        <v>-1</v>
      </c>
      <c r="Q8673" s="8">
        <f>DAY(Tabla1[[#This Row],[Date]])</f>
        <v>3</v>
      </c>
      <c r="R8673" s="8">
        <f>MONTH(Tabla1[[#This Row],[Date]])</f>
        <v>4</v>
      </c>
      <c r="S8673" s="8">
        <f>YEAR(Tabla1[[#This Row],[Date]])</f>
        <v>2023</v>
      </c>
    </row>
    <row r="8674" spans="1:19" x14ac:dyDescent="0.2">
      <c r="A8674">
        <v>8641</v>
      </c>
      <c r="B8674" s="1">
        <v>45019</v>
      </c>
      <c r="C8674" t="s">
        <v>260</v>
      </c>
      <c r="D8674" t="s">
        <v>332</v>
      </c>
      <c r="E8674">
        <v>1</v>
      </c>
      <c r="F8674" t="s">
        <v>458</v>
      </c>
      <c r="G8674" t="s">
        <v>266</v>
      </c>
      <c r="H8674" t="s">
        <v>2950</v>
      </c>
      <c r="M8674" s="2">
        <v>0</v>
      </c>
      <c r="N8674" s="2">
        <v>2000</v>
      </c>
      <c r="O8674" s="2">
        <f>IF(Tabla1[[#This Row],[Mov]]="VNT",Tabla1[[#This Row],[Sale]]-Tabla1[[#This Row],[Cost]],-Tabla1[[#This Row],[Cost]]*Tabla1[[#This Row],[Cant]])</f>
        <v>2000</v>
      </c>
      <c r="P8674" s="8">
        <f>IF(Tabla1[[#This Row],[Mov]]="VNT",-Tabla1[[#This Row],[Cant]],Tabla1[[#This Row],[Cant]])</f>
        <v>-1</v>
      </c>
      <c r="Q8674" s="8">
        <f>DAY(Tabla1[[#This Row],[Date]])</f>
        <v>3</v>
      </c>
      <c r="R8674" s="8">
        <f>MONTH(Tabla1[[#This Row],[Date]])</f>
        <v>4</v>
      </c>
      <c r="S8674" s="8">
        <f>YEAR(Tabla1[[#This Row],[Date]])</f>
        <v>2023</v>
      </c>
    </row>
    <row r="8675" spans="1:19" x14ac:dyDescent="0.2">
      <c r="A8675">
        <v>8642</v>
      </c>
      <c r="B8675" s="1">
        <v>45019</v>
      </c>
      <c r="C8675" t="s">
        <v>260</v>
      </c>
      <c r="D8675" t="s">
        <v>332</v>
      </c>
      <c r="E8675">
        <v>1</v>
      </c>
      <c r="F8675" t="s">
        <v>458</v>
      </c>
      <c r="G8675" t="s">
        <v>266</v>
      </c>
      <c r="H8675" t="s">
        <v>2935</v>
      </c>
      <c r="M8675" s="2">
        <v>0</v>
      </c>
      <c r="N8675" s="2">
        <v>25000</v>
      </c>
      <c r="O8675" s="2">
        <f>IF(Tabla1[[#This Row],[Mov]]="VNT",Tabla1[[#This Row],[Sale]]-Tabla1[[#This Row],[Cost]],-Tabla1[[#This Row],[Cost]]*Tabla1[[#This Row],[Cant]])</f>
        <v>25000</v>
      </c>
      <c r="P8675" s="8">
        <f>IF(Tabla1[[#This Row],[Mov]]="VNT",-Tabla1[[#This Row],[Cant]],Tabla1[[#This Row],[Cant]])</f>
        <v>-1</v>
      </c>
      <c r="Q8675" s="8">
        <f>DAY(Tabla1[[#This Row],[Date]])</f>
        <v>3</v>
      </c>
      <c r="R8675" s="8">
        <f>MONTH(Tabla1[[#This Row],[Date]])</f>
        <v>4</v>
      </c>
      <c r="S8675" s="8">
        <f>YEAR(Tabla1[[#This Row],[Date]])</f>
        <v>2023</v>
      </c>
    </row>
    <row r="8676" spans="1:19" x14ac:dyDescent="0.2">
      <c r="A8676">
        <v>8643</v>
      </c>
      <c r="B8676" s="1">
        <v>45019</v>
      </c>
      <c r="C8676" t="s">
        <v>260</v>
      </c>
      <c r="D8676" t="s">
        <v>332</v>
      </c>
      <c r="E8676">
        <v>1</v>
      </c>
      <c r="F8676" t="s">
        <v>224</v>
      </c>
      <c r="G8676" t="s">
        <v>604</v>
      </c>
      <c r="H8676" t="s">
        <v>1975</v>
      </c>
      <c r="J8676" t="s">
        <v>23</v>
      </c>
      <c r="M8676" s="2">
        <v>7000</v>
      </c>
      <c r="N8676" s="2">
        <v>20000</v>
      </c>
      <c r="O8676" s="2">
        <f>IF(Tabla1[[#This Row],[Mov]]="VNT",Tabla1[[#This Row],[Sale]]-Tabla1[[#This Row],[Cost]],-Tabla1[[#This Row],[Cost]]*Tabla1[[#This Row],[Cant]])</f>
        <v>13000</v>
      </c>
      <c r="P8676" s="8">
        <f>IF(Tabla1[[#This Row],[Mov]]="VNT",-Tabla1[[#This Row],[Cant]],Tabla1[[#This Row],[Cant]])</f>
        <v>-1</v>
      </c>
      <c r="Q8676" s="8">
        <f>DAY(Tabla1[[#This Row],[Date]])</f>
        <v>3</v>
      </c>
      <c r="R8676" s="8">
        <f>MONTH(Tabla1[[#This Row],[Date]])</f>
        <v>4</v>
      </c>
      <c r="S8676" s="8">
        <f>YEAR(Tabla1[[#This Row],[Date]])</f>
        <v>2023</v>
      </c>
    </row>
    <row r="8677" spans="1:19" x14ac:dyDescent="0.2">
      <c r="A8677">
        <v>8644</v>
      </c>
      <c r="B8677" s="1">
        <v>45019</v>
      </c>
      <c r="C8677" t="s">
        <v>260</v>
      </c>
      <c r="D8677" t="s">
        <v>332</v>
      </c>
      <c r="E8677">
        <v>1</v>
      </c>
      <c r="F8677" t="s">
        <v>386</v>
      </c>
      <c r="G8677" t="s">
        <v>272</v>
      </c>
      <c r="H8677" t="s">
        <v>1219</v>
      </c>
      <c r="M8677" s="2">
        <v>75000</v>
      </c>
      <c r="N8677" s="2">
        <v>130000</v>
      </c>
      <c r="O8677" s="2">
        <f>IF(Tabla1[[#This Row],[Mov]]="VNT",Tabla1[[#This Row],[Sale]]-Tabla1[[#This Row],[Cost]],-Tabla1[[#This Row],[Cost]]*Tabla1[[#This Row],[Cant]])</f>
        <v>55000</v>
      </c>
      <c r="P8677" s="8">
        <f>IF(Tabla1[[#This Row],[Mov]]="VNT",-Tabla1[[#This Row],[Cant]],Tabla1[[#This Row],[Cant]])</f>
        <v>-1</v>
      </c>
      <c r="Q8677" s="8">
        <f>DAY(Tabla1[[#This Row],[Date]])</f>
        <v>3</v>
      </c>
      <c r="R8677" s="8">
        <f>MONTH(Tabla1[[#This Row],[Date]])</f>
        <v>4</v>
      </c>
      <c r="S8677" s="8">
        <f>YEAR(Tabla1[[#This Row],[Date]])</f>
        <v>2023</v>
      </c>
    </row>
    <row r="8678" spans="1:19" x14ac:dyDescent="0.2">
      <c r="A8678">
        <v>8645</v>
      </c>
      <c r="B8678" s="1">
        <v>45019</v>
      </c>
      <c r="C8678" t="s">
        <v>260</v>
      </c>
      <c r="D8678" t="s">
        <v>332</v>
      </c>
      <c r="E8678">
        <v>1</v>
      </c>
      <c r="F8678" t="s">
        <v>224</v>
      </c>
      <c r="G8678" t="s">
        <v>273</v>
      </c>
      <c r="H8678" t="s">
        <v>2951</v>
      </c>
      <c r="J8678" t="s">
        <v>2410</v>
      </c>
      <c r="M8678" s="2">
        <v>5000</v>
      </c>
      <c r="N8678" s="2">
        <v>20000</v>
      </c>
      <c r="O8678" s="2">
        <f>IF(Tabla1[[#This Row],[Mov]]="VNT",Tabla1[[#This Row],[Sale]]-Tabla1[[#This Row],[Cost]],-Tabla1[[#This Row],[Cost]]*Tabla1[[#This Row],[Cant]])</f>
        <v>15000</v>
      </c>
      <c r="P8678" s="8">
        <f>IF(Tabla1[[#This Row],[Mov]]="VNT",-Tabla1[[#This Row],[Cant]],Tabla1[[#This Row],[Cant]])</f>
        <v>-1</v>
      </c>
      <c r="Q8678" s="8">
        <f>DAY(Tabla1[[#This Row],[Date]])</f>
        <v>3</v>
      </c>
      <c r="R8678" s="8">
        <f>MONTH(Tabla1[[#This Row],[Date]])</f>
        <v>4</v>
      </c>
      <c r="S8678" s="8">
        <f>YEAR(Tabla1[[#This Row],[Date]])</f>
        <v>2023</v>
      </c>
    </row>
    <row r="8679" spans="1:19" x14ac:dyDescent="0.2">
      <c r="A8679">
        <v>8646</v>
      </c>
      <c r="B8679" s="1">
        <v>45019</v>
      </c>
      <c r="C8679" t="s">
        <v>260</v>
      </c>
      <c r="D8679" t="s">
        <v>332</v>
      </c>
      <c r="E8679">
        <v>1</v>
      </c>
      <c r="F8679" t="s">
        <v>455</v>
      </c>
      <c r="G8679" t="s">
        <v>349</v>
      </c>
      <c r="H8679" t="s">
        <v>457</v>
      </c>
      <c r="M8679" s="2">
        <v>0</v>
      </c>
      <c r="N8679" s="2">
        <v>4000</v>
      </c>
      <c r="O8679" s="2">
        <f>IF(Tabla1[[#This Row],[Mov]]="VNT",Tabla1[[#This Row],[Sale]]-Tabla1[[#This Row],[Cost]],-Tabla1[[#This Row],[Cost]]*Tabla1[[#This Row],[Cant]])</f>
        <v>4000</v>
      </c>
      <c r="P8679" s="8">
        <f>IF(Tabla1[[#This Row],[Mov]]="VNT",-Tabla1[[#This Row],[Cant]],Tabla1[[#This Row],[Cant]])</f>
        <v>-1</v>
      </c>
      <c r="Q8679" s="8">
        <f>DAY(Tabla1[[#This Row],[Date]])</f>
        <v>3</v>
      </c>
      <c r="R8679" s="8">
        <f>MONTH(Tabla1[[#This Row],[Date]])</f>
        <v>4</v>
      </c>
      <c r="S8679" s="8">
        <f>YEAR(Tabla1[[#This Row],[Date]])</f>
        <v>2023</v>
      </c>
    </row>
    <row r="8680" spans="1:19" x14ac:dyDescent="0.2">
      <c r="A8680">
        <v>8647</v>
      </c>
      <c r="B8680" s="1">
        <v>45019</v>
      </c>
      <c r="C8680" t="s">
        <v>260</v>
      </c>
      <c r="D8680" t="s">
        <v>332</v>
      </c>
      <c r="E8680">
        <v>1</v>
      </c>
      <c r="F8680" t="s">
        <v>455</v>
      </c>
      <c r="G8680" t="s">
        <v>382</v>
      </c>
      <c r="H8680" t="s">
        <v>509</v>
      </c>
      <c r="M8680" s="2">
        <v>1000</v>
      </c>
      <c r="N8680" s="2">
        <v>4000</v>
      </c>
      <c r="O8680" s="2">
        <f>IF(Tabla1[[#This Row],[Mov]]="VNT",Tabla1[[#This Row],[Sale]]-Tabla1[[#This Row],[Cost]],-Tabla1[[#This Row],[Cost]]*Tabla1[[#This Row],[Cant]])</f>
        <v>3000</v>
      </c>
      <c r="P8680" s="8">
        <f>IF(Tabla1[[#This Row],[Mov]]="VNT",-Tabla1[[#This Row],[Cant]],Tabla1[[#This Row],[Cant]])</f>
        <v>-1</v>
      </c>
      <c r="Q8680" s="8">
        <f>DAY(Tabla1[[#This Row],[Date]])</f>
        <v>3</v>
      </c>
      <c r="R8680" s="8">
        <f>MONTH(Tabla1[[#This Row],[Date]])</f>
        <v>4</v>
      </c>
      <c r="S8680" s="8">
        <f>YEAR(Tabla1[[#This Row],[Date]])</f>
        <v>2023</v>
      </c>
    </row>
    <row r="8681" spans="1:19" x14ac:dyDescent="0.2">
      <c r="A8681">
        <v>8648</v>
      </c>
      <c r="B8681" s="1">
        <v>45019</v>
      </c>
      <c r="C8681" t="s">
        <v>260</v>
      </c>
      <c r="D8681" t="s">
        <v>332</v>
      </c>
      <c r="E8681">
        <v>1</v>
      </c>
      <c r="F8681" t="s">
        <v>116</v>
      </c>
      <c r="G8681" t="s">
        <v>347</v>
      </c>
      <c r="H8681" t="s">
        <v>518</v>
      </c>
      <c r="M8681" s="2">
        <v>7476</v>
      </c>
      <c r="N8681" s="2">
        <v>8000</v>
      </c>
      <c r="O8681" s="2">
        <f>IF(Tabla1[[#This Row],[Mov]]="VNT",Tabla1[[#This Row],[Sale]]-Tabla1[[#This Row],[Cost]],-Tabla1[[#This Row],[Cost]]*Tabla1[[#This Row],[Cant]])</f>
        <v>524</v>
      </c>
      <c r="P8681" s="8">
        <f>IF(Tabla1[[#This Row],[Mov]]="VNT",-Tabla1[[#This Row],[Cant]],Tabla1[[#This Row],[Cant]])</f>
        <v>-1</v>
      </c>
      <c r="Q8681" s="8">
        <f>DAY(Tabla1[[#This Row],[Date]])</f>
        <v>3</v>
      </c>
      <c r="R8681" s="8">
        <f>MONTH(Tabla1[[#This Row],[Date]])</f>
        <v>4</v>
      </c>
      <c r="S8681" s="8">
        <f>YEAR(Tabla1[[#This Row],[Date]])</f>
        <v>2023</v>
      </c>
    </row>
    <row r="8682" spans="1:19" x14ac:dyDescent="0.2">
      <c r="A8682">
        <v>8649</v>
      </c>
      <c r="B8682" s="1">
        <v>45019</v>
      </c>
      <c r="C8682" t="s">
        <v>260</v>
      </c>
      <c r="D8682" t="s">
        <v>332</v>
      </c>
      <c r="E8682">
        <v>1</v>
      </c>
      <c r="F8682" t="s">
        <v>116</v>
      </c>
      <c r="G8682" t="s">
        <v>347</v>
      </c>
      <c r="H8682" t="s">
        <v>518</v>
      </c>
      <c r="M8682" s="2">
        <v>6074</v>
      </c>
      <c r="N8682" s="2">
        <v>6500</v>
      </c>
      <c r="O8682" s="2">
        <f>IF(Tabla1[[#This Row],[Mov]]="VNT",Tabla1[[#This Row],[Sale]]-Tabla1[[#This Row],[Cost]],-Tabla1[[#This Row],[Cost]]*Tabla1[[#This Row],[Cant]])</f>
        <v>426</v>
      </c>
      <c r="P8682" s="8">
        <f>IF(Tabla1[[#This Row],[Mov]]="VNT",-Tabla1[[#This Row],[Cant]],Tabla1[[#This Row],[Cant]])</f>
        <v>-1</v>
      </c>
      <c r="Q8682" s="8">
        <f>DAY(Tabla1[[#This Row],[Date]])</f>
        <v>3</v>
      </c>
      <c r="R8682" s="8">
        <f>MONTH(Tabla1[[#This Row],[Date]])</f>
        <v>4</v>
      </c>
      <c r="S8682" s="8">
        <f>YEAR(Tabla1[[#This Row],[Date]])</f>
        <v>2023</v>
      </c>
    </row>
    <row r="8683" spans="1:19" x14ac:dyDescent="0.2">
      <c r="A8683">
        <v>8650</v>
      </c>
      <c r="B8683" s="1">
        <v>45019</v>
      </c>
      <c r="C8683" t="s">
        <v>260</v>
      </c>
      <c r="D8683" t="s">
        <v>332</v>
      </c>
      <c r="E8683">
        <v>1</v>
      </c>
      <c r="F8683" t="s">
        <v>116</v>
      </c>
      <c r="G8683" t="s">
        <v>382</v>
      </c>
      <c r="H8683" t="s">
        <v>514</v>
      </c>
      <c r="M8683" s="2">
        <v>3270</v>
      </c>
      <c r="N8683" s="2">
        <v>3500</v>
      </c>
      <c r="O8683" s="2">
        <f>IF(Tabla1[[#This Row],[Mov]]="VNT",Tabla1[[#This Row],[Sale]]-Tabla1[[#This Row],[Cost]],-Tabla1[[#This Row],[Cost]]*Tabla1[[#This Row],[Cant]])</f>
        <v>230</v>
      </c>
      <c r="P8683" s="8">
        <f>IF(Tabla1[[#This Row],[Mov]]="VNT",-Tabla1[[#This Row],[Cant]],Tabla1[[#This Row],[Cant]])</f>
        <v>-1</v>
      </c>
      <c r="Q8683" s="8">
        <f>DAY(Tabla1[[#This Row],[Date]])</f>
        <v>3</v>
      </c>
      <c r="R8683" s="8">
        <f>MONTH(Tabla1[[#This Row],[Date]])</f>
        <v>4</v>
      </c>
      <c r="S8683" s="8">
        <f>YEAR(Tabla1[[#This Row],[Date]])</f>
        <v>2023</v>
      </c>
    </row>
    <row r="8684" spans="1:19" x14ac:dyDescent="0.2">
      <c r="A8684">
        <v>8651</v>
      </c>
      <c r="B8684" s="1">
        <v>45019</v>
      </c>
      <c r="C8684" t="s">
        <v>260</v>
      </c>
      <c r="D8684" t="s">
        <v>332</v>
      </c>
      <c r="E8684">
        <v>1</v>
      </c>
      <c r="F8684" t="s">
        <v>532</v>
      </c>
      <c r="G8684" t="s">
        <v>273</v>
      </c>
      <c r="H8684" t="s">
        <v>552</v>
      </c>
      <c r="J8684" t="s">
        <v>23</v>
      </c>
      <c r="M8684" s="2">
        <v>18000</v>
      </c>
      <c r="N8684" s="2">
        <v>35000</v>
      </c>
      <c r="O8684" s="2">
        <f>IF(Tabla1[[#This Row],[Mov]]="VNT",Tabla1[[#This Row],[Sale]]-Tabla1[[#This Row],[Cost]],-Tabla1[[#This Row],[Cost]]*Tabla1[[#This Row],[Cant]])</f>
        <v>17000</v>
      </c>
      <c r="P8684" s="8">
        <f>IF(Tabla1[[#This Row],[Mov]]="VNT",-Tabla1[[#This Row],[Cant]],Tabla1[[#This Row],[Cant]])</f>
        <v>-1</v>
      </c>
      <c r="Q8684" s="8">
        <f>DAY(Tabla1[[#This Row],[Date]])</f>
        <v>3</v>
      </c>
      <c r="R8684" s="8">
        <f>MONTH(Tabla1[[#This Row],[Date]])</f>
        <v>4</v>
      </c>
      <c r="S8684" s="8">
        <f>YEAR(Tabla1[[#This Row],[Date]])</f>
        <v>2023</v>
      </c>
    </row>
    <row r="8685" spans="1:19" x14ac:dyDescent="0.2">
      <c r="A8685">
        <v>8652</v>
      </c>
      <c r="B8685" s="1">
        <v>45019</v>
      </c>
      <c r="C8685" t="s">
        <v>260</v>
      </c>
      <c r="D8685" t="s">
        <v>332</v>
      </c>
      <c r="E8685">
        <v>1</v>
      </c>
      <c r="F8685" t="s">
        <v>116</v>
      </c>
      <c r="G8685" t="s">
        <v>347</v>
      </c>
      <c r="H8685" t="s">
        <v>518</v>
      </c>
      <c r="M8685" s="2">
        <v>10279</v>
      </c>
      <c r="N8685" s="2">
        <v>11000</v>
      </c>
      <c r="O8685" s="2">
        <f>IF(Tabla1[[#This Row],[Mov]]="VNT",Tabla1[[#This Row],[Sale]]-Tabla1[[#This Row],[Cost]],-Tabla1[[#This Row],[Cost]]*Tabla1[[#This Row],[Cant]])</f>
        <v>721</v>
      </c>
      <c r="P8685" s="8">
        <f>IF(Tabla1[[#This Row],[Mov]]="VNT",-Tabla1[[#This Row],[Cant]],Tabla1[[#This Row],[Cant]])</f>
        <v>-1</v>
      </c>
      <c r="Q8685" s="8">
        <f>DAY(Tabla1[[#This Row],[Date]])</f>
        <v>3</v>
      </c>
      <c r="R8685" s="8">
        <f>MONTH(Tabla1[[#This Row],[Date]])</f>
        <v>4</v>
      </c>
      <c r="S8685" s="8">
        <f>YEAR(Tabla1[[#This Row],[Date]])</f>
        <v>2023</v>
      </c>
    </row>
    <row r="8686" spans="1:19" x14ac:dyDescent="0.2">
      <c r="A8686">
        <v>8653</v>
      </c>
      <c r="B8686" s="1">
        <v>45019</v>
      </c>
      <c r="C8686" t="s">
        <v>260</v>
      </c>
      <c r="D8686" t="s">
        <v>332</v>
      </c>
      <c r="E8686">
        <v>1</v>
      </c>
      <c r="F8686" t="s">
        <v>116</v>
      </c>
      <c r="G8686" t="s">
        <v>564</v>
      </c>
      <c r="H8686" t="s">
        <v>1401</v>
      </c>
      <c r="M8686" s="2">
        <v>3270</v>
      </c>
      <c r="N8686" s="2">
        <v>3500</v>
      </c>
      <c r="O8686" s="2">
        <f>IF(Tabla1[[#This Row],[Mov]]="VNT",Tabla1[[#This Row],[Sale]]-Tabla1[[#This Row],[Cost]],-Tabla1[[#This Row],[Cost]]*Tabla1[[#This Row],[Cant]])</f>
        <v>230</v>
      </c>
      <c r="P8686" s="8">
        <f>IF(Tabla1[[#This Row],[Mov]]="VNT",-Tabla1[[#This Row],[Cant]],Tabla1[[#This Row],[Cant]])</f>
        <v>-1</v>
      </c>
      <c r="Q8686" s="8">
        <f>DAY(Tabla1[[#This Row],[Date]])</f>
        <v>3</v>
      </c>
      <c r="R8686" s="8">
        <f>MONTH(Tabla1[[#This Row],[Date]])</f>
        <v>4</v>
      </c>
      <c r="S8686" s="8">
        <f>YEAR(Tabla1[[#This Row],[Date]])</f>
        <v>2023</v>
      </c>
    </row>
    <row r="8687" spans="1:19" x14ac:dyDescent="0.2">
      <c r="A8687">
        <v>8654</v>
      </c>
      <c r="B8687" s="1">
        <v>45019</v>
      </c>
      <c r="C8687" t="s">
        <v>260</v>
      </c>
      <c r="D8687" t="s">
        <v>332</v>
      </c>
      <c r="E8687">
        <v>1</v>
      </c>
      <c r="F8687" t="s">
        <v>628</v>
      </c>
      <c r="G8687" t="s">
        <v>266</v>
      </c>
      <c r="H8687" t="s">
        <v>2418</v>
      </c>
      <c r="M8687" s="2">
        <v>10000</v>
      </c>
      <c r="N8687" s="2">
        <v>20000</v>
      </c>
      <c r="O8687" s="2">
        <f>IF(Tabla1[[#This Row],[Mov]]="VNT",Tabla1[[#This Row],[Sale]]-Tabla1[[#This Row],[Cost]],-Tabla1[[#This Row],[Cost]]*Tabla1[[#This Row],[Cant]])</f>
        <v>10000</v>
      </c>
      <c r="P8687" s="8">
        <f>IF(Tabla1[[#This Row],[Mov]]="VNT",-Tabla1[[#This Row],[Cant]],Tabla1[[#This Row],[Cant]])</f>
        <v>-1</v>
      </c>
      <c r="Q8687" s="8">
        <f>DAY(Tabla1[[#This Row],[Date]])</f>
        <v>3</v>
      </c>
      <c r="R8687" s="8">
        <f>MONTH(Tabla1[[#This Row],[Date]])</f>
        <v>4</v>
      </c>
      <c r="S8687" s="8">
        <f>YEAR(Tabla1[[#This Row],[Date]])</f>
        <v>2023</v>
      </c>
    </row>
    <row r="8688" spans="1:19" x14ac:dyDescent="0.2">
      <c r="A8688">
        <v>8655</v>
      </c>
      <c r="B8688" s="1">
        <v>45019</v>
      </c>
      <c r="C8688" t="s">
        <v>260</v>
      </c>
      <c r="D8688" t="s">
        <v>332</v>
      </c>
      <c r="E8688">
        <v>1</v>
      </c>
      <c r="F8688" t="s">
        <v>476</v>
      </c>
      <c r="G8688" t="s">
        <v>266</v>
      </c>
      <c r="H8688" t="s">
        <v>2575</v>
      </c>
      <c r="M8688" s="2">
        <v>5000</v>
      </c>
      <c r="N8688" s="2">
        <v>7000</v>
      </c>
      <c r="O8688" s="2">
        <f>IF(Tabla1[[#This Row],[Mov]]="VNT",Tabla1[[#This Row],[Sale]]-Tabla1[[#This Row],[Cost]],-Tabla1[[#This Row],[Cost]]*Tabla1[[#This Row],[Cant]])</f>
        <v>2000</v>
      </c>
      <c r="P8688" s="8">
        <f>IF(Tabla1[[#This Row],[Mov]]="VNT",-Tabla1[[#This Row],[Cant]],Tabla1[[#This Row],[Cant]])</f>
        <v>-1</v>
      </c>
      <c r="Q8688" s="8">
        <f>DAY(Tabla1[[#This Row],[Date]])</f>
        <v>3</v>
      </c>
      <c r="R8688" s="8">
        <f>MONTH(Tabla1[[#This Row],[Date]])</f>
        <v>4</v>
      </c>
      <c r="S8688" s="8">
        <f>YEAR(Tabla1[[#This Row],[Date]])</f>
        <v>2023</v>
      </c>
    </row>
    <row r="8689" spans="1:19" x14ac:dyDescent="0.2">
      <c r="A8689">
        <v>8656</v>
      </c>
      <c r="B8689" s="1">
        <v>45019</v>
      </c>
      <c r="C8689" t="s">
        <v>260</v>
      </c>
      <c r="D8689" t="s">
        <v>332</v>
      </c>
      <c r="E8689">
        <v>1</v>
      </c>
      <c r="F8689" t="s">
        <v>476</v>
      </c>
      <c r="G8689" t="s">
        <v>266</v>
      </c>
      <c r="H8689" t="s">
        <v>2575</v>
      </c>
      <c r="M8689" s="2">
        <v>5000</v>
      </c>
      <c r="N8689" s="2">
        <v>7000</v>
      </c>
      <c r="O8689" s="2">
        <f>IF(Tabla1[[#This Row],[Mov]]="VNT",Tabla1[[#This Row],[Sale]]-Tabla1[[#This Row],[Cost]],-Tabla1[[#This Row],[Cost]]*Tabla1[[#This Row],[Cant]])</f>
        <v>2000</v>
      </c>
      <c r="P8689" s="8">
        <f>IF(Tabla1[[#This Row],[Mov]]="VNT",-Tabla1[[#This Row],[Cant]],Tabla1[[#This Row],[Cant]])</f>
        <v>-1</v>
      </c>
      <c r="Q8689" s="8">
        <f>DAY(Tabla1[[#This Row],[Date]])</f>
        <v>3</v>
      </c>
      <c r="R8689" s="8">
        <f>MONTH(Tabla1[[#This Row],[Date]])</f>
        <v>4</v>
      </c>
      <c r="S8689" s="8">
        <f>YEAR(Tabla1[[#This Row],[Date]])</f>
        <v>2023</v>
      </c>
    </row>
    <row r="8690" spans="1:19" x14ac:dyDescent="0.2">
      <c r="A8690">
        <v>8657</v>
      </c>
      <c r="B8690" s="1">
        <v>45019</v>
      </c>
      <c r="C8690" t="s">
        <v>260</v>
      </c>
      <c r="D8690" t="s">
        <v>332</v>
      </c>
      <c r="E8690">
        <v>1</v>
      </c>
      <c r="F8690" t="s">
        <v>116</v>
      </c>
      <c r="G8690" t="s">
        <v>564</v>
      </c>
      <c r="H8690" t="s">
        <v>1401</v>
      </c>
      <c r="M8690" s="2">
        <v>3270</v>
      </c>
      <c r="N8690" s="2">
        <v>3500</v>
      </c>
      <c r="O8690" s="2">
        <f>IF(Tabla1[[#This Row],[Mov]]="VNT",Tabla1[[#This Row],[Sale]]-Tabla1[[#This Row],[Cost]],-Tabla1[[#This Row],[Cost]]*Tabla1[[#This Row],[Cant]])</f>
        <v>230</v>
      </c>
      <c r="P8690" s="8">
        <f>IF(Tabla1[[#This Row],[Mov]]="VNT",-Tabla1[[#This Row],[Cant]],Tabla1[[#This Row],[Cant]])</f>
        <v>-1</v>
      </c>
      <c r="Q8690" s="8">
        <f>DAY(Tabla1[[#This Row],[Date]])</f>
        <v>3</v>
      </c>
      <c r="R8690" s="8">
        <f>MONTH(Tabla1[[#This Row],[Date]])</f>
        <v>4</v>
      </c>
      <c r="S8690" s="8">
        <f>YEAR(Tabla1[[#This Row],[Date]])</f>
        <v>2023</v>
      </c>
    </row>
    <row r="8691" spans="1:19" x14ac:dyDescent="0.2">
      <c r="A8691">
        <v>8658</v>
      </c>
      <c r="B8691" s="1">
        <v>45019</v>
      </c>
      <c r="C8691" t="s">
        <v>260</v>
      </c>
      <c r="D8691" t="s">
        <v>332</v>
      </c>
      <c r="E8691">
        <v>1</v>
      </c>
      <c r="F8691" t="s">
        <v>26</v>
      </c>
      <c r="G8691" t="s">
        <v>333</v>
      </c>
      <c r="H8691" t="s">
        <v>16</v>
      </c>
      <c r="M8691" s="2">
        <v>9000</v>
      </c>
      <c r="N8691" s="2">
        <v>18000</v>
      </c>
      <c r="O8691" s="2">
        <f>IF(Tabla1[[#This Row],[Mov]]="VNT",Tabla1[[#This Row],[Sale]]-Tabla1[[#This Row],[Cost]],-Tabla1[[#This Row],[Cost]]*Tabla1[[#This Row],[Cant]])</f>
        <v>9000</v>
      </c>
      <c r="P8691" s="8">
        <f>IF(Tabla1[[#This Row],[Mov]]="VNT",-Tabla1[[#This Row],[Cant]],Tabla1[[#This Row],[Cant]])</f>
        <v>-1</v>
      </c>
      <c r="Q8691" s="8">
        <f>DAY(Tabla1[[#This Row],[Date]])</f>
        <v>3</v>
      </c>
      <c r="R8691" s="8">
        <f>MONTH(Tabla1[[#This Row],[Date]])</f>
        <v>4</v>
      </c>
      <c r="S8691" s="8">
        <f>YEAR(Tabla1[[#This Row],[Date]])</f>
        <v>2023</v>
      </c>
    </row>
    <row r="8692" spans="1:19" x14ac:dyDescent="0.2">
      <c r="A8692">
        <v>8659</v>
      </c>
      <c r="B8692" s="1">
        <v>45019</v>
      </c>
      <c r="C8692" t="s">
        <v>260</v>
      </c>
      <c r="D8692" t="s">
        <v>332</v>
      </c>
      <c r="E8692">
        <v>1</v>
      </c>
      <c r="F8692" t="s">
        <v>233</v>
      </c>
      <c r="G8692" t="s">
        <v>266</v>
      </c>
      <c r="H8692" t="s">
        <v>234</v>
      </c>
      <c r="M8692" s="2">
        <v>3000</v>
      </c>
      <c r="N8692" s="2">
        <v>10000</v>
      </c>
      <c r="O8692" s="2">
        <f>IF(Tabla1[[#This Row],[Mov]]="VNT",Tabla1[[#This Row],[Sale]]-Tabla1[[#This Row],[Cost]],-Tabla1[[#This Row],[Cost]]*Tabla1[[#This Row],[Cant]])</f>
        <v>7000</v>
      </c>
      <c r="P8692" s="8">
        <f>IF(Tabla1[[#This Row],[Mov]]="VNT",-Tabla1[[#This Row],[Cant]],Tabla1[[#This Row],[Cant]])</f>
        <v>-1</v>
      </c>
      <c r="Q8692" s="8">
        <f>DAY(Tabla1[[#This Row],[Date]])</f>
        <v>3</v>
      </c>
      <c r="R8692" s="8">
        <f>MONTH(Tabla1[[#This Row],[Date]])</f>
        <v>4</v>
      </c>
      <c r="S8692" s="8">
        <f>YEAR(Tabla1[[#This Row],[Date]])</f>
        <v>2023</v>
      </c>
    </row>
    <row r="8693" spans="1:19" x14ac:dyDescent="0.2">
      <c r="A8693">
        <v>8660</v>
      </c>
      <c r="B8693" s="1">
        <v>45019</v>
      </c>
      <c r="C8693" t="s">
        <v>260</v>
      </c>
      <c r="D8693" t="s">
        <v>332</v>
      </c>
      <c r="E8693">
        <v>1</v>
      </c>
      <c r="F8693" t="s">
        <v>21</v>
      </c>
      <c r="G8693" t="s">
        <v>272</v>
      </c>
      <c r="H8693" t="s">
        <v>830</v>
      </c>
      <c r="M8693" s="2">
        <v>3500</v>
      </c>
      <c r="N8693" s="2">
        <v>15000</v>
      </c>
      <c r="O8693" s="2">
        <f>IF(Tabla1[[#This Row],[Mov]]="VNT",Tabla1[[#This Row],[Sale]]-Tabla1[[#This Row],[Cost]],-Tabla1[[#This Row],[Cost]]*Tabla1[[#This Row],[Cant]])</f>
        <v>11500</v>
      </c>
      <c r="P8693" s="8">
        <f>IF(Tabla1[[#This Row],[Mov]]="VNT",-Tabla1[[#This Row],[Cant]],Tabla1[[#This Row],[Cant]])</f>
        <v>-1</v>
      </c>
      <c r="Q8693" s="8">
        <f>DAY(Tabla1[[#This Row],[Date]])</f>
        <v>3</v>
      </c>
      <c r="R8693" s="8">
        <f>MONTH(Tabla1[[#This Row],[Date]])</f>
        <v>4</v>
      </c>
      <c r="S8693" s="8">
        <f>YEAR(Tabla1[[#This Row],[Date]])</f>
        <v>2023</v>
      </c>
    </row>
    <row r="8694" spans="1:19" x14ac:dyDescent="0.2">
      <c r="A8694">
        <v>8661</v>
      </c>
      <c r="B8694" s="1">
        <v>45019</v>
      </c>
      <c r="C8694" t="s">
        <v>260</v>
      </c>
      <c r="D8694" t="s">
        <v>332</v>
      </c>
      <c r="E8694">
        <v>1</v>
      </c>
      <c r="F8694" t="s">
        <v>26</v>
      </c>
      <c r="G8694" t="s">
        <v>333</v>
      </c>
      <c r="H8694" t="s">
        <v>16</v>
      </c>
      <c r="M8694" s="2">
        <v>9000</v>
      </c>
      <c r="N8694" s="2">
        <v>18000</v>
      </c>
      <c r="O8694" s="2">
        <f>IF(Tabla1[[#This Row],[Mov]]="VNT",Tabla1[[#This Row],[Sale]]-Tabla1[[#This Row],[Cost]],-Tabla1[[#This Row],[Cost]]*Tabla1[[#This Row],[Cant]])</f>
        <v>9000</v>
      </c>
      <c r="P8694" s="8">
        <f>IF(Tabla1[[#This Row],[Mov]]="VNT",-Tabla1[[#This Row],[Cant]],Tabla1[[#This Row],[Cant]])</f>
        <v>-1</v>
      </c>
      <c r="Q8694" s="8">
        <f>DAY(Tabla1[[#This Row],[Date]])</f>
        <v>3</v>
      </c>
      <c r="R8694" s="8">
        <f>MONTH(Tabla1[[#This Row],[Date]])</f>
        <v>4</v>
      </c>
      <c r="S8694" s="8">
        <f>YEAR(Tabla1[[#This Row],[Date]])</f>
        <v>2023</v>
      </c>
    </row>
    <row r="8695" spans="1:19" x14ac:dyDescent="0.2">
      <c r="A8695">
        <v>8662</v>
      </c>
      <c r="B8695" s="1">
        <v>45019</v>
      </c>
      <c r="C8695" t="s">
        <v>260</v>
      </c>
      <c r="D8695" t="s">
        <v>332</v>
      </c>
      <c r="E8695">
        <v>1</v>
      </c>
      <c r="F8695" t="s">
        <v>225</v>
      </c>
      <c r="G8695" t="s">
        <v>346</v>
      </c>
      <c r="H8695" t="s">
        <v>2251</v>
      </c>
      <c r="M8695" s="2">
        <v>1100</v>
      </c>
      <c r="N8695" s="2">
        <v>10000</v>
      </c>
      <c r="O8695" s="2">
        <f>IF(Tabla1[[#This Row],[Mov]]="VNT",Tabla1[[#This Row],[Sale]]-Tabla1[[#This Row],[Cost]],-Tabla1[[#This Row],[Cost]]*Tabla1[[#This Row],[Cant]])</f>
        <v>8900</v>
      </c>
      <c r="P8695" s="8">
        <f>IF(Tabla1[[#This Row],[Mov]]="VNT",-Tabla1[[#This Row],[Cant]],Tabla1[[#This Row],[Cant]])</f>
        <v>-1</v>
      </c>
      <c r="Q8695" s="8">
        <f>DAY(Tabla1[[#This Row],[Date]])</f>
        <v>3</v>
      </c>
      <c r="R8695" s="8">
        <f>MONTH(Tabla1[[#This Row],[Date]])</f>
        <v>4</v>
      </c>
      <c r="S8695" s="8">
        <f>YEAR(Tabla1[[#This Row],[Date]])</f>
        <v>2023</v>
      </c>
    </row>
    <row r="8696" spans="1:19" x14ac:dyDescent="0.2">
      <c r="A8696">
        <v>8663</v>
      </c>
      <c r="B8696" s="1">
        <v>45020</v>
      </c>
      <c r="C8696" t="s">
        <v>260</v>
      </c>
      <c r="D8696" t="s">
        <v>332</v>
      </c>
      <c r="E8696">
        <v>1</v>
      </c>
      <c r="F8696" t="s">
        <v>891</v>
      </c>
      <c r="G8696" t="s">
        <v>284</v>
      </c>
      <c r="H8696" t="s">
        <v>1195</v>
      </c>
      <c r="J8696" t="s">
        <v>2873</v>
      </c>
      <c r="M8696" s="2">
        <v>3500</v>
      </c>
      <c r="N8696" s="2">
        <v>10000</v>
      </c>
      <c r="O8696" s="2">
        <f>IF(Tabla1[[#This Row],[Mov]]="VNT",Tabla1[[#This Row],[Sale]]-Tabla1[[#This Row],[Cost]],-Tabla1[[#This Row],[Cost]]*Tabla1[[#This Row],[Cant]])</f>
        <v>6500</v>
      </c>
      <c r="P8696" s="8">
        <f>IF(Tabla1[[#This Row],[Mov]]="VNT",-Tabla1[[#This Row],[Cant]],Tabla1[[#This Row],[Cant]])</f>
        <v>-1</v>
      </c>
      <c r="Q8696" s="8">
        <f>DAY(Tabla1[[#This Row],[Date]])</f>
        <v>4</v>
      </c>
      <c r="R8696" s="8">
        <f>MONTH(Tabla1[[#This Row],[Date]])</f>
        <v>4</v>
      </c>
      <c r="S8696" s="8">
        <f>YEAR(Tabla1[[#This Row],[Date]])</f>
        <v>2023</v>
      </c>
    </row>
    <row r="8697" spans="1:19" x14ac:dyDescent="0.2">
      <c r="A8697">
        <v>8664</v>
      </c>
      <c r="B8697" s="1">
        <v>45020</v>
      </c>
      <c r="C8697" t="s">
        <v>260</v>
      </c>
      <c r="D8697" t="s">
        <v>332</v>
      </c>
      <c r="E8697">
        <v>1</v>
      </c>
      <c r="F8697" t="s">
        <v>225</v>
      </c>
      <c r="G8697" t="s">
        <v>284</v>
      </c>
      <c r="H8697" t="s">
        <v>1394</v>
      </c>
      <c r="M8697" s="2">
        <v>1100</v>
      </c>
      <c r="N8697" s="2">
        <v>10000</v>
      </c>
      <c r="O8697" s="2">
        <f>IF(Tabla1[[#This Row],[Mov]]="VNT",Tabla1[[#This Row],[Sale]]-Tabla1[[#This Row],[Cost]],-Tabla1[[#This Row],[Cost]]*Tabla1[[#This Row],[Cant]])</f>
        <v>8900</v>
      </c>
      <c r="P8697" s="8">
        <f>IF(Tabla1[[#This Row],[Mov]]="VNT",-Tabla1[[#This Row],[Cant]],Tabla1[[#This Row],[Cant]])</f>
        <v>-1</v>
      </c>
      <c r="Q8697" s="8">
        <f>DAY(Tabla1[[#This Row],[Date]])</f>
        <v>4</v>
      </c>
      <c r="R8697" s="8">
        <f>MONTH(Tabla1[[#This Row],[Date]])</f>
        <v>4</v>
      </c>
      <c r="S8697" s="8">
        <f>YEAR(Tabla1[[#This Row],[Date]])</f>
        <v>2023</v>
      </c>
    </row>
    <row r="8698" spans="1:19" x14ac:dyDescent="0.2">
      <c r="A8698">
        <v>8665</v>
      </c>
      <c r="B8698" s="1">
        <v>45020</v>
      </c>
      <c r="C8698" t="s">
        <v>260</v>
      </c>
      <c r="D8698" t="s">
        <v>332</v>
      </c>
      <c r="E8698">
        <v>1</v>
      </c>
      <c r="F8698" t="s">
        <v>455</v>
      </c>
      <c r="G8698" t="s">
        <v>382</v>
      </c>
      <c r="H8698" t="s">
        <v>509</v>
      </c>
      <c r="M8698" s="2">
        <v>1000</v>
      </c>
      <c r="N8698" s="2">
        <v>4000</v>
      </c>
      <c r="O8698" s="2">
        <f>IF(Tabla1[[#This Row],[Mov]]="VNT",Tabla1[[#This Row],[Sale]]-Tabla1[[#This Row],[Cost]],-Tabla1[[#This Row],[Cost]]*Tabla1[[#This Row],[Cant]])</f>
        <v>3000</v>
      </c>
      <c r="P8698" s="8">
        <f>IF(Tabla1[[#This Row],[Mov]]="VNT",-Tabla1[[#This Row],[Cant]],Tabla1[[#This Row],[Cant]])</f>
        <v>-1</v>
      </c>
      <c r="Q8698" s="8">
        <f>DAY(Tabla1[[#This Row],[Date]])</f>
        <v>4</v>
      </c>
      <c r="R8698" s="8">
        <f>MONTH(Tabla1[[#This Row],[Date]])</f>
        <v>4</v>
      </c>
      <c r="S8698" s="8">
        <f>YEAR(Tabla1[[#This Row],[Date]])</f>
        <v>2023</v>
      </c>
    </row>
    <row r="8699" spans="1:19" x14ac:dyDescent="0.2">
      <c r="A8699">
        <v>8666</v>
      </c>
      <c r="B8699" s="1">
        <v>45020</v>
      </c>
      <c r="C8699" t="s">
        <v>260</v>
      </c>
      <c r="D8699" t="s">
        <v>332</v>
      </c>
      <c r="E8699">
        <v>1</v>
      </c>
      <c r="F8699" t="s">
        <v>455</v>
      </c>
      <c r="G8699" t="s">
        <v>382</v>
      </c>
      <c r="H8699" t="s">
        <v>509</v>
      </c>
      <c r="M8699" s="2">
        <v>1000</v>
      </c>
      <c r="N8699" s="2">
        <v>4000</v>
      </c>
      <c r="O8699" s="2">
        <f>IF(Tabla1[[#This Row],[Mov]]="VNT",Tabla1[[#This Row],[Sale]]-Tabla1[[#This Row],[Cost]],-Tabla1[[#This Row],[Cost]]*Tabla1[[#This Row],[Cant]])</f>
        <v>3000</v>
      </c>
      <c r="P8699" s="8">
        <f>IF(Tabla1[[#This Row],[Mov]]="VNT",-Tabla1[[#This Row],[Cant]],Tabla1[[#This Row],[Cant]])</f>
        <v>-1</v>
      </c>
      <c r="Q8699" s="8">
        <f>DAY(Tabla1[[#This Row],[Date]])</f>
        <v>4</v>
      </c>
      <c r="R8699" s="8">
        <f>MONTH(Tabla1[[#This Row],[Date]])</f>
        <v>4</v>
      </c>
      <c r="S8699" s="8">
        <f>YEAR(Tabla1[[#This Row],[Date]])</f>
        <v>2023</v>
      </c>
    </row>
    <row r="8700" spans="1:19" x14ac:dyDescent="0.2">
      <c r="A8700">
        <v>8667</v>
      </c>
      <c r="B8700" s="1">
        <v>45020</v>
      </c>
      <c r="C8700" t="s">
        <v>260</v>
      </c>
      <c r="D8700" t="s">
        <v>332</v>
      </c>
      <c r="E8700">
        <v>1</v>
      </c>
      <c r="F8700" t="s">
        <v>116</v>
      </c>
      <c r="G8700" t="s">
        <v>382</v>
      </c>
      <c r="H8700" t="s">
        <v>514</v>
      </c>
      <c r="M8700" s="2">
        <v>3270</v>
      </c>
      <c r="N8700" s="2">
        <v>3500</v>
      </c>
      <c r="O8700" s="2">
        <f>IF(Tabla1[[#This Row],[Mov]]="VNT",Tabla1[[#This Row],[Sale]]-Tabla1[[#This Row],[Cost]],-Tabla1[[#This Row],[Cost]]*Tabla1[[#This Row],[Cant]])</f>
        <v>230</v>
      </c>
      <c r="P8700" s="8">
        <f>IF(Tabla1[[#This Row],[Mov]]="VNT",-Tabla1[[#This Row],[Cant]],Tabla1[[#This Row],[Cant]])</f>
        <v>-1</v>
      </c>
      <c r="Q8700" s="8">
        <f>DAY(Tabla1[[#This Row],[Date]])</f>
        <v>4</v>
      </c>
      <c r="R8700" s="8">
        <f>MONTH(Tabla1[[#This Row],[Date]])</f>
        <v>4</v>
      </c>
      <c r="S8700" s="8">
        <f>YEAR(Tabla1[[#This Row],[Date]])</f>
        <v>2023</v>
      </c>
    </row>
    <row r="8701" spans="1:19" x14ac:dyDescent="0.2">
      <c r="A8701">
        <v>8668</v>
      </c>
      <c r="B8701" s="1">
        <v>45020</v>
      </c>
      <c r="C8701" t="s">
        <v>260</v>
      </c>
      <c r="D8701" t="s">
        <v>332</v>
      </c>
      <c r="E8701">
        <v>1</v>
      </c>
      <c r="F8701" t="s">
        <v>116</v>
      </c>
      <c r="G8701" t="s">
        <v>382</v>
      </c>
      <c r="H8701" t="s">
        <v>514</v>
      </c>
      <c r="M8701" s="2">
        <v>3270</v>
      </c>
      <c r="N8701" s="2">
        <v>3500</v>
      </c>
      <c r="O8701" s="2">
        <f>IF(Tabla1[[#This Row],[Mov]]="VNT",Tabla1[[#This Row],[Sale]]-Tabla1[[#This Row],[Cost]],-Tabla1[[#This Row],[Cost]]*Tabla1[[#This Row],[Cant]])</f>
        <v>230</v>
      </c>
      <c r="P8701" s="8">
        <f>IF(Tabla1[[#This Row],[Mov]]="VNT",-Tabla1[[#This Row],[Cant]],Tabla1[[#This Row],[Cant]])</f>
        <v>-1</v>
      </c>
      <c r="Q8701" s="8">
        <f>DAY(Tabla1[[#This Row],[Date]])</f>
        <v>4</v>
      </c>
      <c r="R8701" s="8">
        <f>MONTH(Tabla1[[#This Row],[Date]])</f>
        <v>4</v>
      </c>
      <c r="S8701" s="8">
        <f>YEAR(Tabla1[[#This Row],[Date]])</f>
        <v>2023</v>
      </c>
    </row>
    <row r="8702" spans="1:19" x14ac:dyDescent="0.2">
      <c r="A8702">
        <v>8669</v>
      </c>
      <c r="B8702" s="1">
        <v>45020</v>
      </c>
      <c r="C8702" t="s">
        <v>260</v>
      </c>
      <c r="D8702" t="s">
        <v>332</v>
      </c>
      <c r="E8702">
        <v>1</v>
      </c>
      <c r="F8702" t="s">
        <v>532</v>
      </c>
      <c r="G8702" t="s">
        <v>634</v>
      </c>
      <c r="H8702" t="s">
        <v>635</v>
      </c>
      <c r="M8702" s="2">
        <v>35000</v>
      </c>
      <c r="N8702" s="2">
        <v>60000</v>
      </c>
      <c r="O8702" s="2">
        <f>IF(Tabla1[[#This Row],[Mov]]="VNT",Tabla1[[#This Row],[Sale]]-Tabla1[[#This Row],[Cost]],-Tabla1[[#This Row],[Cost]]*Tabla1[[#This Row],[Cant]])</f>
        <v>25000</v>
      </c>
      <c r="P8702" s="8">
        <f>IF(Tabla1[[#This Row],[Mov]]="VNT",-Tabla1[[#This Row],[Cant]],Tabla1[[#This Row],[Cant]])</f>
        <v>-1</v>
      </c>
      <c r="Q8702" s="8">
        <f>DAY(Tabla1[[#This Row],[Date]])</f>
        <v>4</v>
      </c>
      <c r="R8702" s="8">
        <f>MONTH(Tabla1[[#This Row],[Date]])</f>
        <v>4</v>
      </c>
      <c r="S8702" s="8">
        <f>YEAR(Tabla1[[#This Row],[Date]])</f>
        <v>2023</v>
      </c>
    </row>
    <row r="8703" spans="1:19" x14ac:dyDescent="0.2">
      <c r="A8703">
        <v>8670</v>
      </c>
      <c r="B8703" s="1">
        <v>45020</v>
      </c>
      <c r="C8703" t="s">
        <v>260</v>
      </c>
      <c r="D8703" t="s">
        <v>332</v>
      </c>
      <c r="E8703">
        <v>1</v>
      </c>
      <c r="F8703" t="s">
        <v>342</v>
      </c>
      <c r="G8703" t="s">
        <v>272</v>
      </c>
      <c r="H8703" t="s">
        <v>553</v>
      </c>
      <c r="M8703" s="2">
        <v>900</v>
      </c>
      <c r="N8703" s="2">
        <v>10000</v>
      </c>
      <c r="O8703" s="2">
        <f>IF(Tabla1[[#This Row],[Mov]]="VNT",Tabla1[[#This Row],[Sale]]-Tabla1[[#This Row],[Cost]],-Tabla1[[#This Row],[Cost]]*Tabla1[[#This Row],[Cant]])</f>
        <v>9100</v>
      </c>
      <c r="P8703" s="8">
        <f>IF(Tabla1[[#This Row],[Mov]]="VNT",-Tabla1[[#This Row],[Cant]],Tabla1[[#This Row],[Cant]])</f>
        <v>-1</v>
      </c>
      <c r="Q8703" s="8">
        <f>DAY(Tabla1[[#This Row],[Date]])</f>
        <v>4</v>
      </c>
      <c r="R8703" s="8">
        <f>MONTH(Tabla1[[#This Row],[Date]])</f>
        <v>4</v>
      </c>
      <c r="S8703" s="8">
        <f>YEAR(Tabla1[[#This Row],[Date]])</f>
        <v>2023</v>
      </c>
    </row>
    <row r="8704" spans="1:19" x14ac:dyDescent="0.2">
      <c r="A8704">
        <v>8671</v>
      </c>
      <c r="B8704" s="1">
        <v>45020</v>
      </c>
      <c r="C8704" t="s">
        <v>260</v>
      </c>
      <c r="D8704" t="s">
        <v>332</v>
      </c>
      <c r="E8704">
        <v>1</v>
      </c>
      <c r="F8704" t="s">
        <v>891</v>
      </c>
      <c r="G8704" t="s">
        <v>272</v>
      </c>
      <c r="H8704" t="s">
        <v>553</v>
      </c>
      <c r="J8704" t="s">
        <v>2954</v>
      </c>
      <c r="M8704" s="2">
        <v>3500</v>
      </c>
      <c r="N8704" s="2">
        <v>10000</v>
      </c>
      <c r="O8704" s="2">
        <f>IF(Tabla1[[#This Row],[Mov]]="VNT",Tabla1[[#This Row],[Sale]]-Tabla1[[#This Row],[Cost]],-Tabla1[[#This Row],[Cost]]*Tabla1[[#This Row],[Cant]])</f>
        <v>6500</v>
      </c>
      <c r="P8704" s="8">
        <f>IF(Tabla1[[#This Row],[Mov]]="VNT",-Tabla1[[#This Row],[Cant]],Tabla1[[#This Row],[Cant]])</f>
        <v>-1</v>
      </c>
      <c r="Q8704" s="8">
        <f>DAY(Tabla1[[#This Row],[Date]])</f>
        <v>4</v>
      </c>
      <c r="R8704" s="8">
        <f>MONTH(Tabla1[[#This Row],[Date]])</f>
        <v>4</v>
      </c>
      <c r="S8704" s="8">
        <f>YEAR(Tabla1[[#This Row],[Date]])</f>
        <v>2023</v>
      </c>
    </row>
    <row r="8705" spans="1:19" x14ac:dyDescent="0.2">
      <c r="A8705">
        <v>8672</v>
      </c>
      <c r="B8705" s="1">
        <v>45020</v>
      </c>
      <c r="C8705" t="s">
        <v>260</v>
      </c>
      <c r="D8705" t="s">
        <v>332</v>
      </c>
      <c r="E8705">
        <v>1</v>
      </c>
      <c r="F8705" t="s">
        <v>15</v>
      </c>
      <c r="G8705" t="s">
        <v>333</v>
      </c>
      <c r="H8705" t="s">
        <v>20</v>
      </c>
      <c r="M8705" s="2">
        <v>5000</v>
      </c>
      <c r="N8705" s="2">
        <v>10000</v>
      </c>
      <c r="O8705" s="2">
        <f>IF(Tabla1[[#This Row],[Mov]]="VNT",Tabla1[[#This Row],[Sale]]-Tabla1[[#This Row],[Cost]],-Tabla1[[#This Row],[Cost]]*Tabla1[[#This Row],[Cant]])</f>
        <v>5000</v>
      </c>
      <c r="P8705" s="8">
        <f>IF(Tabla1[[#This Row],[Mov]]="VNT",-Tabla1[[#This Row],[Cant]],Tabla1[[#This Row],[Cant]])</f>
        <v>-1</v>
      </c>
      <c r="Q8705" s="8">
        <f>DAY(Tabla1[[#This Row],[Date]])</f>
        <v>4</v>
      </c>
      <c r="R8705" s="8">
        <f>MONTH(Tabla1[[#This Row],[Date]])</f>
        <v>4</v>
      </c>
      <c r="S8705" s="8">
        <f>YEAR(Tabla1[[#This Row],[Date]])</f>
        <v>2023</v>
      </c>
    </row>
    <row r="8706" spans="1:19" x14ac:dyDescent="0.2">
      <c r="A8706">
        <v>8673</v>
      </c>
      <c r="B8706" s="1">
        <v>45020</v>
      </c>
      <c r="C8706" t="s">
        <v>260</v>
      </c>
      <c r="D8706" t="s">
        <v>332</v>
      </c>
      <c r="E8706">
        <v>1</v>
      </c>
      <c r="F8706" t="s">
        <v>26</v>
      </c>
      <c r="G8706" t="s">
        <v>266</v>
      </c>
      <c r="H8706" t="s">
        <v>2350</v>
      </c>
      <c r="M8706" s="2">
        <v>3500</v>
      </c>
      <c r="N8706" s="2">
        <v>10000</v>
      </c>
      <c r="O8706" s="2">
        <f>IF(Tabla1[[#This Row],[Mov]]="VNT",Tabla1[[#This Row],[Sale]]-Tabla1[[#This Row],[Cost]],-Tabla1[[#This Row],[Cost]]*Tabla1[[#This Row],[Cant]])</f>
        <v>6500</v>
      </c>
      <c r="P8706" s="8">
        <f>IF(Tabla1[[#This Row],[Mov]]="VNT",-Tabla1[[#This Row],[Cant]],Tabla1[[#This Row],[Cant]])</f>
        <v>-1</v>
      </c>
      <c r="Q8706" s="8">
        <f>DAY(Tabla1[[#This Row],[Date]])</f>
        <v>4</v>
      </c>
      <c r="R8706" s="8">
        <f>MONTH(Tabla1[[#This Row],[Date]])</f>
        <v>4</v>
      </c>
      <c r="S8706" s="8">
        <f>YEAR(Tabla1[[#This Row],[Date]])</f>
        <v>2023</v>
      </c>
    </row>
    <row r="8707" spans="1:19" x14ac:dyDescent="0.2">
      <c r="A8707">
        <v>8674</v>
      </c>
      <c r="B8707" s="1">
        <v>45020</v>
      </c>
      <c r="C8707" t="s">
        <v>260</v>
      </c>
      <c r="D8707" t="s">
        <v>332</v>
      </c>
      <c r="E8707">
        <v>1</v>
      </c>
      <c r="F8707" t="s">
        <v>2952</v>
      </c>
      <c r="G8707" t="s">
        <v>266</v>
      </c>
      <c r="H8707" t="s">
        <v>2953</v>
      </c>
      <c r="M8707" s="2">
        <v>10000</v>
      </c>
      <c r="N8707" s="2">
        <v>20000</v>
      </c>
      <c r="O8707" s="2">
        <f>IF(Tabla1[[#This Row],[Mov]]="VNT",Tabla1[[#This Row],[Sale]]-Tabla1[[#This Row],[Cost]],-Tabla1[[#This Row],[Cost]]*Tabla1[[#This Row],[Cant]])</f>
        <v>10000</v>
      </c>
      <c r="P8707" s="8">
        <f>IF(Tabla1[[#This Row],[Mov]]="VNT",-Tabla1[[#This Row],[Cant]],Tabla1[[#This Row],[Cant]])</f>
        <v>-1</v>
      </c>
      <c r="Q8707" s="8">
        <f>DAY(Tabla1[[#This Row],[Date]])</f>
        <v>4</v>
      </c>
      <c r="R8707" s="8">
        <f>MONTH(Tabla1[[#This Row],[Date]])</f>
        <v>4</v>
      </c>
      <c r="S8707" s="8">
        <f>YEAR(Tabla1[[#This Row],[Date]])</f>
        <v>2023</v>
      </c>
    </row>
    <row r="8708" spans="1:19" x14ac:dyDescent="0.2">
      <c r="A8708">
        <v>8675</v>
      </c>
      <c r="B8708" s="1">
        <v>45020</v>
      </c>
      <c r="C8708" t="s">
        <v>260</v>
      </c>
      <c r="D8708" t="s">
        <v>332</v>
      </c>
      <c r="E8708">
        <v>1</v>
      </c>
      <c r="F8708" t="s">
        <v>225</v>
      </c>
      <c r="G8708" t="s">
        <v>284</v>
      </c>
      <c r="H8708" t="s">
        <v>1968</v>
      </c>
      <c r="M8708" s="2">
        <v>1100</v>
      </c>
      <c r="N8708" s="2">
        <v>10000</v>
      </c>
      <c r="O8708" s="2">
        <f>IF(Tabla1[[#This Row],[Mov]]="VNT",Tabla1[[#This Row],[Sale]]-Tabla1[[#This Row],[Cost]],-Tabla1[[#This Row],[Cost]]*Tabla1[[#This Row],[Cant]])</f>
        <v>8900</v>
      </c>
      <c r="P8708" s="8">
        <f>IF(Tabla1[[#This Row],[Mov]]="VNT",-Tabla1[[#This Row],[Cant]],Tabla1[[#This Row],[Cant]])</f>
        <v>-1</v>
      </c>
      <c r="Q8708" s="8">
        <f>DAY(Tabla1[[#This Row],[Date]])</f>
        <v>4</v>
      </c>
      <c r="R8708" s="8">
        <f>MONTH(Tabla1[[#This Row],[Date]])</f>
        <v>4</v>
      </c>
      <c r="S8708" s="8">
        <f>YEAR(Tabla1[[#This Row],[Date]])</f>
        <v>2023</v>
      </c>
    </row>
    <row r="8709" spans="1:19" x14ac:dyDescent="0.2">
      <c r="A8709">
        <v>8676</v>
      </c>
      <c r="B8709" s="1">
        <v>45020</v>
      </c>
      <c r="C8709" t="s">
        <v>260</v>
      </c>
      <c r="D8709" t="s">
        <v>332</v>
      </c>
      <c r="E8709">
        <v>1</v>
      </c>
      <c r="F8709" t="s">
        <v>224</v>
      </c>
      <c r="G8709" t="s">
        <v>284</v>
      </c>
      <c r="H8709" t="s">
        <v>1968</v>
      </c>
      <c r="J8709" t="s">
        <v>23</v>
      </c>
      <c r="M8709" s="2">
        <v>8000</v>
      </c>
      <c r="N8709" s="2">
        <v>20000</v>
      </c>
      <c r="O8709" s="2">
        <f>IF(Tabla1[[#This Row],[Mov]]="VNT",Tabla1[[#This Row],[Sale]]-Tabla1[[#This Row],[Cost]],-Tabla1[[#This Row],[Cost]]*Tabla1[[#This Row],[Cant]])</f>
        <v>12000</v>
      </c>
      <c r="P8709" s="8">
        <f>IF(Tabla1[[#This Row],[Mov]]="VNT",-Tabla1[[#This Row],[Cant]],Tabla1[[#This Row],[Cant]])</f>
        <v>-1</v>
      </c>
      <c r="Q8709" s="8">
        <f>DAY(Tabla1[[#This Row],[Date]])</f>
        <v>4</v>
      </c>
      <c r="R8709" s="8">
        <f>MONTH(Tabla1[[#This Row],[Date]])</f>
        <v>4</v>
      </c>
      <c r="S8709" s="8">
        <f>YEAR(Tabla1[[#This Row],[Date]])</f>
        <v>2023</v>
      </c>
    </row>
    <row r="8710" spans="1:19" x14ac:dyDescent="0.2">
      <c r="A8710">
        <v>8677</v>
      </c>
      <c r="B8710" s="1">
        <v>45020</v>
      </c>
      <c r="C8710" t="s">
        <v>260</v>
      </c>
      <c r="D8710" t="s">
        <v>332</v>
      </c>
      <c r="E8710">
        <v>1</v>
      </c>
      <c r="F8710" t="s">
        <v>225</v>
      </c>
      <c r="G8710" t="s">
        <v>262</v>
      </c>
      <c r="H8710" t="s">
        <v>2955</v>
      </c>
      <c r="M8710" s="2">
        <v>1100</v>
      </c>
      <c r="N8710" s="2">
        <v>10000</v>
      </c>
      <c r="O8710" s="2">
        <f>IF(Tabla1[[#This Row],[Mov]]="VNT",Tabla1[[#This Row],[Sale]]-Tabla1[[#This Row],[Cost]],-Tabla1[[#This Row],[Cost]]*Tabla1[[#This Row],[Cant]])</f>
        <v>8900</v>
      </c>
      <c r="P8710" s="8">
        <f>IF(Tabla1[[#This Row],[Mov]]="VNT",-Tabla1[[#This Row],[Cant]],Tabla1[[#This Row],[Cant]])</f>
        <v>-1</v>
      </c>
      <c r="Q8710" s="8">
        <f>DAY(Tabla1[[#This Row],[Date]])</f>
        <v>4</v>
      </c>
      <c r="R8710" s="8">
        <f>MONTH(Tabla1[[#This Row],[Date]])</f>
        <v>4</v>
      </c>
      <c r="S8710" s="8">
        <f>YEAR(Tabla1[[#This Row],[Date]])</f>
        <v>2023</v>
      </c>
    </row>
    <row r="8711" spans="1:19" x14ac:dyDescent="0.2">
      <c r="A8711">
        <v>8678</v>
      </c>
      <c r="B8711" s="1">
        <v>45020</v>
      </c>
      <c r="C8711" t="s">
        <v>260</v>
      </c>
      <c r="D8711" t="s">
        <v>332</v>
      </c>
      <c r="E8711">
        <v>1</v>
      </c>
      <c r="F8711" t="s">
        <v>116</v>
      </c>
      <c r="G8711" t="s">
        <v>349</v>
      </c>
      <c r="H8711" t="s">
        <v>515</v>
      </c>
      <c r="M8711" s="2">
        <v>6074</v>
      </c>
      <c r="N8711" s="2">
        <v>6500</v>
      </c>
      <c r="O8711" s="2">
        <f>IF(Tabla1[[#This Row],[Mov]]="VNT",Tabla1[[#This Row],[Sale]]-Tabla1[[#This Row],[Cost]],-Tabla1[[#This Row],[Cost]]*Tabla1[[#This Row],[Cant]])</f>
        <v>426</v>
      </c>
      <c r="P8711" s="8">
        <f>IF(Tabla1[[#This Row],[Mov]]="VNT",-Tabla1[[#This Row],[Cant]],Tabla1[[#This Row],[Cant]])</f>
        <v>-1</v>
      </c>
      <c r="Q8711" s="8">
        <f>DAY(Tabla1[[#This Row],[Date]])</f>
        <v>4</v>
      </c>
      <c r="R8711" s="8">
        <f>MONTH(Tabla1[[#This Row],[Date]])</f>
        <v>4</v>
      </c>
      <c r="S8711" s="8">
        <f>YEAR(Tabla1[[#This Row],[Date]])</f>
        <v>2023</v>
      </c>
    </row>
    <row r="8712" spans="1:19" x14ac:dyDescent="0.2">
      <c r="A8712">
        <v>8679</v>
      </c>
      <c r="B8712" s="1">
        <v>45020</v>
      </c>
      <c r="C8712" t="s">
        <v>261</v>
      </c>
      <c r="D8712" t="s">
        <v>892</v>
      </c>
      <c r="E8712">
        <v>2</v>
      </c>
      <c r="F8712" t="s">
        <v>386</v>
      </c>
      <c r="G8712" t="s">
        <v>263</v>
      </c>
      <c r="H8712" t="s">
        <v>1018</v>
      </c>
      <c r="M8712" s="2">
        <v>75000</v>
      </c>
      <c r="N8712" s="2">
        <v>140000</v>
      </c>
      <c r="O8712" s="2">
        <f>IF(Tabla1[[#This Row],[Mov]]="VNT",Tabla1[[#This Row],[Sale]]-Tabla1[[#This Row],[Cost]],-Tabla1[[#This Row],[Cost]]*Tabla1[[#This Row],[Cant]])</f>
        <v>-150000</v>
      </c>
      <c r="P8712" s="8">
        <f>IF(Tabla1[[#This Row],[Mov]]="VNT",-Tabla1[[#This Row],[Cant]],Tabla1[[#This Row],[Cant]])</f>
        <v>2</v>
      </c>
      <c r="Q8712" s="8">
        <f>DAY(Tabla1[[#This Row],[Date]])</f>
        <v>4</v>
      </c>
      <c r="R8712" s="8">
        <f>MONTH(Tabla1[[#This Row],[Date]])</f>
        <v>4</v>
      </c>
      <c r="S8712" s="8">
        <f>YEAR(Tabla1[[#This Row],[Date]])</f>
        <v>2023</v>
      </c>
    </row>
    <row r="8713" spans="1:19" x14ac:dyDescent="0.2">
      <c r="A8713">
        <v>8680</v>
      </c>
      <c r="B8713" s="1">
        <v>45020</v>
      </c>
      <c r="C8713" t="s">
        <v>260</v>
      </c>
      <c r="D8713" t="s">
        <v>332</v>
      </c>
      <c r="E8713">
        <v>1</v>
      </c>
      <c r="F8713" t="s">
        <v>21</v>
      </c>
      <c r="G8713" t="s">
        <v>272</v>
      </c>
      <c r="H8713" t="s">
        <v>1522</v>
      </c>
      <c r="M8713" s="2">
        <v>2600</v>
      </c>
      <c r="N8713" s="2">
        <v>10000</v>
      </c>
      <c r="O8713" s="2">
        <f>IF(Tabla1[[#This Row],[Mov]]="VNT",Tabla1[[#This Row],[Sale]]-Tabla1[[#This Row],[Cost]],-Tabla1[[#This Row],[Cost]]*Tabla1[[#This Row],[Cant]])</f>
        <v>7400</v>
      </c>
      <c r="P8713" s="8">
        <f>IF(Tabla1[[#This Row],[Mov]]="VNT",-Tabla1[[#This Row],[Cant]],Tabla1[[#This Row],[Cant]])</f>
        <v>-1</v>
      </c>
      <c r="Q8713" s="8">
        <f>DAY(Tabla1[[#This Row],[Date]])</f>
        <v>4</v>
      </c>
      <c r="R8713" s="8">
        <f>MONTH(Tabla1[[#This Row],[Date]])</f>
        <v>4</v>
      </c>
      <c r="S8713" s="8">
        <f>YEAR(Tabla1[[#This Row],[Date]])</f>
        <v>2023</v>
      </c>
    </row>
    <row r="8714" spans="1:19" x14ac:dyDescent="0.2">
      <c r="A8714">
        <v>8681</v>
      </c>
      <c r="B8714" s="1">
        <v>45020</v>
      </c>
      <c r="C8714" t="s">
        <v>260</v>
      </c>
      <c r="D8714" t="s">
        <v>332</v>
      </c>
      <c r="E8714">
        <v>1</v>
      </c>
      <c r="F8714" t="s">
        <v>458</v>
      </c>
      <c r="G8714" t="s">
        <v>272</v>
      </c>
      <c r="H8714" t="s">
        <v>2956</v>
      </c>
      <c r="M8714" s="2">
        <v>0</v>
      </c>
      <c r="N8714" s="2">
        <v>3000</v>
      </c>
      <c r="O8714" s="2">
        <f>IF(Tabla1[[#This Row],[Mov]]="VNT",Tabla1[[#This Row],[Sale]]-Tabla1[[#This Row],[Cost]],-Tabla1[[#This Row],[Cost]]*Tabla1[[#This Row],[Cant]])</f>
        <v>3000</v>
      </c>
      <c r="P8714" s="8">
        <f>IF(Tabla1[[#This Row],[Mov]]="VNT",-Tabla1[[#This Row],[Cant]],Tabla1[[#This Row],[Cant]])</f>
        <v>-1</v>
      </c>
      <c r="Q8714" s="8">
        <f>DAY(Tabla1[[#This Row],[Date]])</f>
        <v>4</v>
      </c>
      <c r="R8714" s="8">
        <f>MONTH(Tabla1[[#This Row],[Date]])</f>
        <v>4</v>
      </c>
      <c r="S8714" s="8">
        <f>YEAR(Tabla1[[#This Row],[Date]])</f>
        <v>2023</v>
      </c>
    </row>
    <row r="8715" spans="1:19" x14ac:dyDescent="0.2">
      <c r="A8715">
        <v>8682</v>
      </c>
      <c r="B8715" s="1">
        <v>45020</v>
      </c>
      <c r="C8715" t="s">
        <v>260</v>
      </c>
      <c r="D8715" t="s">
        <v>332</v>
      </c>
      <c r="E8715">
        <v>1</v>
      </c>
      <c r="F8715" t="s">
        <v>225</v>
      </c>
      <c r="G8715" t="s">
        <v>272</v>
      </c>
      <c r="H8715" t="s">
        <v>309</v>
      </c>
      <c r="M8715" s="2">
        <v>1100</v>
      </c>
      <c r="N8715" s="2">
        <v>10000</v>
      </c>
      <c r="O8715" s="2">
        <f>IF(Tabla1[[#This Row],[Mov]]="VNT",Tabla1[[#This Row],[Sale]]-Tabla1[[#This Row],[Cost]],-Tabla1[[#This Row],[Cost]]*Tabla1[[#This Row],[Cant]])</f>
        <v>8900</v>
      </c>
      <c r="P8715" s="8">
        <f>IF(Tabla1[[#This Row],[Mov]]="VNT",-Tabla1[[#This Row],[Cant]],Tabla1[[#This Row],[Cant]])</f>
        <v>-1</v>
      </c>
      <c r="Q8715" s="8">
        <f>DAY(Tabla1[[#This Row],[Date]])</f>
        <v>4</v>
      </c>
      <c r="R8715" s="8">
        <f>MONTH(Tabla1[[#This Row],[Date]])</f>
        <v>4</v>
      </c>
      <c r="S8715" s="8">
        <f>YEAR(Tabla1[[#This Row],[Date]])</f>
        <v>2023</v>
      </c>
    </row>
    <row r="8716" spans="1:19" x14ac:dyDescent="0.2">
      <c r="A8716">
        <v>8683</v>
      </c>
      <c r="B8716" s="1">
        <v>45020</v>
      </c>
      <c r="C8716" t="s">
        <v>260</v>
      </c>
      <c r="D8716" t="s">
        <v>332</v>
      </c>
      <c r="E8716">
        <v>1</v>
      </c>
      <c r="F8716" t="s">
        <v>214</v>
      </c>
      <c r="G8716" t="s">
        <v>794</v>
      </c>
      <c r="H8716" t="s">
        <v>2910</v>
      </c>
      <c r="M8716" s="2">
        <v>60000</v>
      </c>
      <c r="N8716" s="2">
        <v>90000</v>
      </c>
      <c r="O8716" s="2">
        <f>IF(Tabla1[[#This Row],[Mov]]="VNT",Tabla1[[#This Row],[Sale]]-Tabla1[[#This Row],[Cost]],-Tabla1[[#This Row],[Cost]]*Tabla1[[#This Row],[Cant]])</f>
        <v>30000</v>
      </c>
      <c r="P8716" s="8">
        <f>IF(Tabla1[[#This Row],[Mov]]="VNT",-Tabla1[[#This Row],[Cant]],Tabla1[[#This Row],[Cant]])</f>
        <v>-1</v>
      </c>
      <c r="Q8716" s="8">
        <f>DAY(Tabla1[[#This Row],[Date]])</f>
        <v>4</v>
      </c>
      <c r="R8716" s="8">
        <f>MONTH(Tabla1[[#This Row],[Date]])</f>
        <v>4</v>
      </c>
      <c r="S8716" s="8">
        <f>YEAR(Tabla1[[#This Row],[Date]])</f>
        <v>2023</v>
      </c>
    </row>
    <row r="8717" spans="1:19" x14ac:dyDescent="0.2">
      <c r="A8717">
        <v>8684</v>
      </c>
      <c r="B8717" s="1">
        <v>45020</v>
      </c>
      <c r="C8717" t="s">
        <v>260</v>
      </c>
      <c r="D8717" t="s">
        <v>332</v>
      </c>
      <c r="E8717">
        <v>1</v>
      </c>
      <c r="F8717" t="s">
        <v>455</v>
      </c>
      <c r="G8717" t="s">
        <v>347</v>
      </c>
      <c r="H8717" t="s">
        <v>456</v>
      </c>
      <c r="M8717" s="2">
        <v>800</v>
      </c>
      <c r="N8717" s="2">
        <v>4000</v>
      </c>
      <c r="O8717" s="2">
        <f>IF(Tabla1[[#This Row],[Mov]]="VNT",Tabla1[[#This Row],[Sale]]-Tabla1[[#This Row],[Cost]],-Tabla1[[#This Row],[Cost]]*Tabla1[[#This Row],[Cant]])</f>
        <v>3200</v>
      </c>
      <c r="P8717" s="8">
        <f>IF(Tabla1[[#This Row],[Mov]]="VNT",-Tabla1[[#This Row],[Cant]],Tabla1[[#This Row],[Cant]])</f>
        <v>-1</v>
      </c>
      <c r="Q8717" s="8">
        <f>DAY(Tabla1[[#This Row],[Date]])</f>
        <v>4</v>
      </c>
      <c r="R8717" s="8">
        <f>MONTH(Tabla1[[#This Row],[Date]])</f>
        <v>4</v>
      </c>
      <c r="S8717" s="8">
        <f>YEAR(Tabla1[[#This Row],[Date]])</f>
        <v>2023</v>
      </c>
    </row>
    <row r="8718" spans="1:19" x14ac:dyDescent="0.2">
      <c r="A8718">
        <v>8685</v>
      </c>
      <c r="B8718" s="1">
        <v>45020</v>
      </c>
      <c r="C8718" t="s">
        <v>260</v>
      </c>
      <c r="D8718" t="s">
        <v>332</v>
      </c>
      <c r="E8718">
        <v>1</v>
      </c>
      <c r="F8718" t="s">
        <v>116</v>
      </c>
      <c r="G8718" t="s">
        <v>347</v>
      </c>
      <c r="H8718" t="s">
        <v>518</v>
      </c>
      <c r="M8718" s="2">
        <v>6074</v>
      </c>
      <c r="N8718" s="2">
        <v>6500</v>
      </c>
      <c r="O8718" s="2">
        <f>IF(Tabla1[[#This Row],[Mov]]="VNT",Tabla1[[#This Row],[Sale]]-Tabla1[[#This Row],[Cost]],-Tabla1[[#This Row],[Cost]]*Tabla1[[#This Row],[Cant]])</f>
        <v>426</v>
      </c>
      <c r="P8718" s="8">
        <f>IF(Tabla1[[#This Row],[Mov]]="VNT",-Tabla1[[#This Row],[Cant]],Tabla1[[#This Row],[Cant]])</f>
        <v>-1</v>
      </c>
      <c r="Q8718" s="8">
        <f>DAY(Tabla1[[#This Row],[Date]])</f>
        <v>4</v>
      </c>
      <c r="R8718" s="8">
        <f>MONTH(Tabla1[[#This Row],[Date]])</f>
        <v>4</v>
      </c>
      <c r="S8718" s="8">
        <f>YEAR(Tabla1[[#This Row],[Date]])</f>
        <v>2023</v>
      </c>
    </row>
    <row r="8719" spans="1:19" x14ac:dyDescent="0.2">
      <c r="A8719">
        <v>8686</v>
      </c>
      <c r="B8719" s="1">
        <v>45020</v>
      </c>
      <c r="C8719" t="s">
        <v>260</v>
      </c>
      <c r="D8719" t="s">
        <v>332</v>
      </c>
      <c r="E8719">
        <v>1</v>
      </c>
      <c r="F8719" t="s">
        <v>386</v>
      </c>
      <c r="G8719" t="s">
        <v>263</v>
      </c>
      <c r="H8719" t="s">
        <v>1018</v>
      </c>
      <c r="M8719" s="2">
        <v>75000</v>
      </c>
      <c r="N8719" s="2">
        <v>160000</v>
      </c>
      <c r="O8719" s="2">
        <f>IF(Tabla1[[#This Row],[Mov]]="VNT",Tabla1[[#This Row],[Sale]]-Tabla1[[#This Row],[Cost]],-Tabla1[[#This Row],[Cost]]*Tabla1[[#This Row],[Cant]])</f>
        <v>85000</v>
      </c>
      <c r="P8719" s="8">
        <f>IF(Tabla1[[#This Row],[Mov]]="VNT",-Tabla1[[#This Row],[Cant]],Tabla1[[#This Row],[Cant]])</f>
        <v>-1</v>
      </c>
      <c r="Q8719" s="8">
        <f>DAY(Tabla1[[#This Row],[Date]])</f>
        <v>4</v>
      </c>
      <c r="R8719" s="8">
        <f>MONTH(Tabla1[[#This Row],[Date]])</f>
        <v>4</v>
      </c>
      <c r="S8719" s="8">
        <f>YEAR(Tabla1[[#This Row],[Date]])</f>
        <v>2023</v>
      </c>
    </row>
    <row r="8720" spans="1:19" x14ac:dyDescent="0.2">
      <c r="A8720">
        <v>8687</v>
      </c>
      <c r="B8720" s="1">
        <v>45020</v>
      </c>
      <c r="C8720" t="s">
        <v>260</v>
      </c>
      <c r="D8720" t="s">
        <v>332</v>
      </c>
      <c r="E8720">
        <v>1</v>
      </c>
      <c r="F8720" t="s">
        <v>225</v>
      </c>
      <c r="G8720" t="s">
        <v>263</v>
      </c>
      <c r="H8720" t="s">
        <v>1018</v>
      </c>
      <c r="L8720" t="s">
        <v>2368</v>
      </c>
      <c r="M8720" s="2">
        <v>1100</v>
      </c>
      <c r="N8720" s="2">
        <v>5000</v>
      </c>
      <c r="O8720" s="2">
        <f>IF(Tabla1[[#This Row],[Mov]]="VNT",Tabla1[[#This Row],[Sale]]-Tabla1[[#This Row],[Cost]],-Tabla1[[#This Row],[Cost]]*Tabla1[[#This Row],[Cant]])</f>
        <v>3900</v>
      </c>
      <c r="P8720" s="8">
        <f>IF(Tabla1[[#This Row],[Mov]]="VNT",-Tabla1[[#This Row],[Cant]],Tabla1[[#This Row],[Cant]])</f>
        <v>-1</v>
      </c>
      <c r="Q8720" s="8">
        <f>DAY(Tabla1[[#This Row],[Date]])</f>
        <v>4</v>
      </c>
      <c r="R8720" s="8">
        <f>MONTH(Tabla1[[#This Row],[Date]])</f>
        <v>4</v>
      </c>
      <c r="S8720" s="8">
        <f>YEAR(Tabla1[[#This Row],[Date]])</f>
        <v>2023</v>
      </c>
    </row>
    <row r="8721" spans="1:19" x14ac:dyDescent="0.2">
      <c r="A8721">
        <v>8688</v>
      </c>
      <c r="B8721" s="1">
        <v>45020</v>
      </c>
      <c r="C8721" t="s">
        <v>260</v>
      </c>
      <c r="D8721" t="s">
        <v>332</v>
      </c>
      <c r="E8721">
        <v>1</v>
      </c>
      <c r="F8721" t="s">
        <v>224</v>
      </c>
      <c r="G8721" t="s">
        <v>263</v>
      </c>
      <c r="H8721" t="s">
        <v>672</v>
      </c>
      <c r="J8721" t="s">
        <v>23</v>
      </c>
      <c r="M8721" s="2">
        <v>8000</v>
      </c>
      <c r="N8721" s="2">
        <v>20000</v>
      </c>
      <c r="O8721" s="2">
        <f>IF(Tabla1[[#This Row],[Mov]]="VNT",Tabla1[[#This Row],[Sale]]-Tabla1[[#This Row],[Cost]],-Tabla1[[#This Row],[Cost]]*Tabla1[[#This Row],[Cant]])</f>
        <v>12000</v>
      </c>
      <c r="P8721" s="8">
        <f>IF(Tabla1[[#This Row],[Mov]]="VNT",-Tabla1[[#This Row],[Cant]],Tabla1[[#This Row],[Cant]])</f>
        <v>-1</v>
      </c>
      <c r="Q8721" s="8">
        <f>DAY(Tabla1[[#This Row],[Date]])</f>
        <v>4</v>
      </c>
      <c r="R8721" s="8">
        <f>MONTH(Tabla1[[#This Row],[Date]])</f>
        <v>4</v>
      </c>
      <c r="S8721" s="8">
        <f>YEAR(Tabla1[[#This Row],[Date]])</f>
        <v>2023</v>
      </c>
    </row>
    <row r="8722" spans="1:19" x14ac:dyDescent="0.2">
      <c r="A8722">
        <v>8689</v>
      </c>
      <c r="B8722" s="1">
        <v>45020</v>
      </c>
      <c r="C8722" t="s">
        <v>260</v>
      </c>
      <c r="D8722" t="s">
        <v>332</v>
      </c>
      <c r="E8722">
        <v>1</v>
      </c>
      <c r="F8722" t="s">
        <v>1969</v>
      </c>
      <c r="G8722" t="s">
        <v>346</v>
      </c>
      <c r="H8722" t="s">
        <v>2958</v>
      </c>
      <c r="M8722" s="2">
        <v>28000</v>
      </c>
      <c r="N8722" s="2">
        <v>75000</v>
      </c>
      <c r="O8722" s="2">
        <f>IF(Tabla1[[#This Row],[Mov]]="VNT",Tabla1[[#This Row],[Sale]]-Tabla1[[#This Row],[Cost]],-Tabla1[[#This Row],[Cost]]*Tabla1[[#This Row],[Cant]])</f>
        <v>47000</v>
      </c>
      <c r="P8722" s="8">
        <f>IF(Tabla1[[#This Row],[Mov]]="VNT",-Tabla1[[#This Row],[Cant]],Tabla1[[#This Row],[Cant]])</f>
        <v>-1</v>
      </c>
      <c r="Q8722" s="8">
        <f>DAY(Tabla1[[#This Row],[Date]])</f>
        <v>4</v>
      </c>
      <c r="R8722" s="8">
        <f>MONTH(Tabla1[[#This Row],[Date]])</f>
        <v>4</v>
      </c>
      <c r="S8722" s="8">
        <f>YEAR(Tabla1[[#This Row],[Date]])</f>
        <v>2023</v>
      </c>
    </row>
    <row r="8723" spans="1:19" x14ac:dyDescent="0.2">
      <c r="A8723">
        <v>8690</v>
      </c>
      <c r="B8723" s="1">
        <v>45020</v>
      </c>
      <c r="C8723" t="s">
        <v>260</v>
      </c>
      <c r="D8723" t="s">
        <v>332</v>
      </c>
      <c r="E8723">
        <v>1</v>
      </c>
      <c r="F8723" t="s">
        <v>201</v>
      </c>
      <c r="G8723" t="s">
        <v>623</v>
      </c>
      <c r="H8723" t="s">
        <v>202</v>
      </c>
      <c r="M8723" s="2">
        <v>38000</v>
      </c>
      <c r="N8723" s="2">
        <v>65000</v>
      </c>
      <c r="O8723" s="2">
        <f>IF(Tabla1[[#This Row],[Mov]]="VNT",Tabla1[[#This Row],[Sale]]-Tabla1[[#This Row],[Cost]],-Tabla1[[#This Row],[Cost]]*Tabla1[[#This Row],[Cant]])</f>
        <v>27000</v>
      </c>
      <c r="P8723" s="8">
        <f>IF(Tabla1[[#This Row],[Mov]]="VNT",-Tabla1[[#This Row],[Cant]],Tabla1[[#This Row],[Cant]])</f>
        <v>-1</v>
      </c>
      <c r="Q8723" s="8">
        <f>DAY(Tabla1[[#This Row],[Date]])</f>
        <v>4</v>
      </c>
      <c r="R8723" s="8">
        <f>MONTH(Tabla1[[#This Row],[Date]])</f>
        <v>4</v>
      </c>
      <c r="S8723" s="8">
        <f>YEAR(Tabla1[[#This Row],[Date]])</f>
        <v>2023</v>
      </c>
    </row>
    <row r="8724" spans="1:19" x14ac:dyDescent="0.2">
      <c r="A8724">
        <v>8691</v>
      </c>
      <c r="B8724" s="1">
        <v>45020</v>
      </c>
      <c r="C8724" t="s">
        <v>260</v>
      </c>
      <c r="D8724" t="s">
        <v>332</v>
      </c>
      <c r="E8724">
        <v>1</v>
      </c>
      <c r="F8724" t="s">
        <v>532</v>
      </c>
      <c r="G8724" t="s">
        <v>266</v>
      </c>
      <c r="H8724" t="s">
        <v>2487</v>
      </c>
      <c r="M8724" s="2">
        <v>33000</v>
      </c>
      <c r="N8724" s="2">
        <v>60000</v>
      </c>
      <c r="O8724" s="2">
        <f>IF(Tabla1[[#This Row],[Mov]]="VNT",Tabla1[[#This Row],[Sale]]-Tabla1[[#This Row],[Cost]],-Tabla1[[#This Row],[Cost]]*Tabla1[[#This Row],[Cant]])</f>
        <v>27000</v>
      </c>
      <c r="P8724" s="8">
        <f>IF(Tabla1[[#This Row],[Mov]]="VNT",-Tabla1[[#This Row],[Cant]],Tabla1[[#This Row],[Cant]])</f>
        <v>-1</v>
      </c>
      <c r="Q8724" s="8">
        <f>DAY(Tabla1[[#This Row],[Date]])</f>
        <v>4</v>
      </c>
      <c r="R8724" s="8">
        <f>MONTH(Tabla1[[#This Row],[Date]])</f>
        <v>4</v>
      </c>
      <c r="S8724" s="8">
        <f>YEAR(Tabla1[[#This Row],[Date]])</f>
        <v>2023</v>
      </c>
    </row>
    <row r="8725" spans="1:19" x14ac:dyDescent="0.2">
      <c r="A8725">
        <v>8692</v>
      </c>
      <c r="B8725" s="1">
        <v>45020</v>
      </c>
      <c r="C8725" t="s">
        <v>260</v>
      </c>
      <c r="D8725" t="s">
        <v>332</v>
      </c>
      <c r="E8725">
        <v>1</v>
      </c>
      <c r="F8725" t="s">
        <v>342</v>
      </c>
      <c r="G8725" t="s">
        <v>263</v>
      </c>
      <c r="H8725" t="s">
        <v>473</v>
      </c>
      <c r="M8725" s="2">
        <v>900</v>
      </c>
      <c r="N8725" s="2">
        <v>10000</v>
      </c>
      <c r="O8725" s="2">
        <f>IF(Tabla1[[#This Row],[Mov]]="VNT",Tabla1[[#This Row],[Sale]]-Tabla1[[#This Row],[Cost]],-Tabla1[[#This Row],[Cost]]*Tabla1[[#This Row],[Cant]])</f>
        <v>9100</v>
      </c>
      <c r="P8725" s="8">
        <f>IF(Tabla1[[#This Row],[Mov]]="VNT",-Tabla1[[#This Row],[Cant]],Tabla1[[#This Row],[Cant]])</f>
        <v>-1</v>
      </c>
      <c r="Q8725" s="8">
        <f>DAY(Tabla1[[#This Row],[Date]])</f>
        <v>4</v>
      </c>
      <c r="R8725" s="8">
        <f>MONTH(Tabla1[[#This Row],[Date]])</f>
        <v>4</v>
      </c>
      <c r="S8725" s="8">
        <f>YEAR(Tabla1[[#This Row],[Date]])</f>
        <v>2023</v>
      </c>
    </row>
    <row r="8726" spans="1:19" x14ac:dyDescent="0.2">
      <c r="A8726">
        <v>8693</v>
      </c>
      <c r="B8726" s="1">
        <v>45020</v>
      </c>
      <c r="C8726" t="s">
        <v>260</v>
      </c>
      <c r="D8726" t="s">
        <v>332</v>
      </c>
      <c r="E8726">
        <v>1</v>
      </c>
      <c r="F8726" t="s">
        <v>458</v>
      </c>
      <c r="G8726" t="s">
        <v>262</v>
      </c>
      <c r="H8726" t="s">
        <v>2959</v>
      </c>
      <c r="M8726" s="2">
        <v>0</v>
      </c>
      <c r="N8726" s="2">
        <v>20000</v>
      </c>
      <c r="O8726" s="2">
        <f>IF(Tabla1[[#This Row],[Mov]]="VNT",Tabla1[[#This Row],[Sale]]-Tabla1[[#This Row],[Cost]],-Tabla1[[#This Row],[Cost]]*Tabla1[[#This Row],[Cant]])</f>
        <v>20000</v>
      </c>
      <c r="P8726" s="8">
        <f>IF(Tabla1[[#This Row],[Mov]]="VNT",-Tabla1[[#This Row],[Cant]],Tabla1[[#This Row],[Cant]])</f>
        <v>-1</v>
      </c>
      <c r="Q8726" s="8">
        <f>DAY(Tabla1[[#This Row],[Date]])</f>
        <v>4</v>
      </c>
      <c r="R8726" s="8">
        <f>MONTH(Tabla1[[#This Row],[Date]])</f>
        <v>4</v>
      </c>
      <c r="S8726" s="8">
        <f>YEAR(Tabla1[[#This Row],[Date]])</f>
        <v>2023</v>
      </c>
    </row>
    <row r="8727" spans="1:19" x14ac:dyDescent="0.2">
      <c r="A8727">
        <v>8694</v>
      </c>
      <c r="B8727" s="1">
        <v>45020</v>
      </c>
      <c r="C8727" t="s">
        <v>260</v>
      </c>
      <c r="D8727" t="s">
        <v>332</v>
      </c>
      <c r="E8727">
        <v>1</v>
      </c>
      <c r="F8727" t="s">
        <v>26</v>
      </c>
      <c r="G8727" t="s">
        <v>264</v>
      </c>
      <c r="H8727" t="s">
        <v>16</v>
      </c>
      <c r="M8727" s="2">
        <v>8000</v>
      </c>
      <c r="N8727" s="2">
        <v>20000</v>
      </c>
      <c r="O8727" s="2">
        <f>IF(Tabla1[[#This Row],[Mov]]="VNT",Tabla1[[#This Row],[Sale]]-Tabla1[[#This Row],[Cost]],-Tabla1[[#This Row],[Cost]]*Tabla1[[#This Row],[Cant]])</f>
        <v>12000</v>
      </c>
      <c r="P8727" s="8">
        <f>IF(Tabla1[[#This Row],[Mov]]="VNT",-Tabla1[[#This Row],[Cant]],Tabla1[[#This Row],[Cant]])</f>
        <v>-1</v>
      </c>
      <c r="Q8727" s="8">
        <f>DAY(Tabla1[[#This Row],[Date]])</f>
        <v>4</v>
      </c>
      <c r="R8727" s="8">
        <f>MONTH(Tabla1[[#This Row],[Date]])</f>
        <v>4</v>
      </c>
      <c r="S8727" s="8">
        <f>YEAR(Tabla1[[#This Row],[Date]])</f>
        <v>2023</v>
      </c>
    </row>
    <row r="8728" spans="1:19" x14ac:dyDescent="0.2">
      <c r="A8728">
        <v>8695</v>
      </c>
      <c r="B8728" s="1">
        <v>45020</v>
      </c>
      <c r="C8728" t="s">
        <v>260</v>
      </c>
      <c r="D8728" t="s">
        <v>332</v>
      </c>
      <c r="E8728">
        <v>1</v>
      </c>
      <c r="F8728" t="s">
        <v>2514</v>
      </c>
      <c r="G8728" t="s">
        <v>266</v>
      </c>
      <c r="H8728" t="s">
        <v>2516</v>
      </c>
      <c r="M8728" s="2">
        <v>4000</v>
      </c>
      <c r="N8728" s="2">
        <v>10000</v>
      </c>
      <c r="O8728" s="2">
        <f>IF(Tabla1[[#This Row],[Mov]]="VNT",Tabla1[[#This Row],[Sale]]-Tabla1[[#This Row],[Cost]],-Tabla1[[#This Row],[Cost]]*Tabla1[[#This Row],[Cant]])</f>
        <v>6000</v>
      </c>
      <c r="P8728" s="8">
        <f>IF(Tabla1[[#This Row],[Mov]]="VNT",-Tabla1[[#This Row],[Cant]],Tabla1[[#This Row],[Cant]])</f>
        <v>-1</v>
      </c>
      <c r="Q8728" s="8">
        <f>DAY(Tabla1[[#This Row],[Date]])</f>
        <v>4</v>
      </c>
      <c r="R8728" s="8">
        <f>MONTH(Tabla1[[#This Row],[Date]])</f>
        <v>4</v>
      </c>
      <c r="S8728" s="8">
        <f>YEAR(Tabla1[[#This Row],[Date]])</f>
        <v>2023</v>
      </c>
    </row>
    <row r="8729" spans="1:19" x14ac:dyDescent="0.2">
      <c r="A8729">
        <v>8696</v>
      </c>
      <c r="B8729" s="1">
        <v>45020</v>
      </c>
      <c r="C8729" t="s">
        <v>260</v>
      </c>
      <c r="D8729" t="s">
        <v>332</v>
      </c>
      <c r="E8729">
        <v>1</v>
      </c>
      <c r="F8729" t="s">
        <v>224</v>
      </c>
      <c r="G8729" t="s">
        <v>860</v>
      </c>
      <c r="H8729" t="s">
        <v>313</v>
      </c>
      <c r="M8729" s="2">
        <v>8000</v>
      </c>
      <c r="N8729" s="2">
        <v>20000</v>
      </c>
      <c r="O8729" s="2">
        <f>IF(Tabla1[[#This Row],[Mov]]="VNT",Tabla1[[#This Row],[Sale]]-Tabla1[[#This Row],[Cost]],-Tabla1[[#This Row],[Cost]]*Tabla1[[#This Row],[Cant]])</f>
        <v>12000</v>
      </c>
      <c r="P8729" s="8">
        <f>IF(Tabla1[[#This Row],[Mov]]="VNT",-Tabla1[[#This Row],[Cant]],Tabla1[[#This Row],[Cant]])</f>
        <v>-1</v>
      </c>
      <c r="Q8729" s="8">
        <f>DAY(Tabla1[[#This Row],[Date]])</f>
        <v>4</v>
      </c>
      <c r="R8729" s="8">
        <f>MONTH(Tabla1[[#This Row],[Date]])</f>
        <v>4</v>
      </c>
      <c r="S8729" s="8">
        <f>YEAR(Tabla1[[#This Row],[Date]])</f>
        <v>2023</v>
      </c>
    </row>
    <row r="8730" spans="1:19" x14ac:dyDescent="0.2">
      <c r="A8730">
        <v>8697</v>
      </c>
      <c r="B8730" s="1">
        <v>45020</v>
      </c>
      <c r="C8730" t="s">
        <v>260</v>
      </c>
      <c r="D8730" t="s">
        <v>332</v>
      </c>
      <c r="E8730">
        <v>1</v>
      </c>
      <c r="F8730" t="s">
        <v>1945</v>
      </c>
      <c r="G8730" t="s">
        <v>266</v>
      </c>
      <c r="H8730" t="s">
        <v>266</v>
      </c>
      <c r="M8730" s="2">
        <v>3000</v>
      </c>
      <c r="N8730" s="2">
        <v>10000</v>
      </c>
      <c r="O8730" s="2">
        <f>IF(Tabla1[[#This Row],[Mov]]="VNT",Tabla1[[#This Row],[Sale]]-Tabla1[[#This Row],[Cost]],-Tabla1[[#This Row],[Cost]]*Tabla1[[#This Row],[Cant]])</f>
        <v>7000</v>
      </c>
      <c r="P8730" s="8">
        <f>IF(Tabla1[[#This Row],[Mov]]="VNT",-Tabla1[[#This Row],[Cant]],Tabla1[[#This Row],[Cant]])</f>
        <v>-1</v>
      </c>
      <c r="Q8730" s="8">
        <f>DAY(Tabla1[[#This Row],[Date]])</f>
        <v>4</v>
      </c>
      <c r="R8730" s="8">
        <f>MONTH(Tabla1[[#This Row],[Date]])</f>
        <v>4</v>
      </c>
      <c r="S8730" s="8">
        <f>YEAR(Tabla1[[#This Row],[Date]])</f>
        <v>2023</v>
      </c>
    </row>
    <row r="8731" spans="1:19" x14ac:dyDescent="0.2">
      <c r="A8731">
        <v>8698</v>
      </c>
      <c r="B8731" s="1">
        <v>45020</v>
      </c>
      <c r="C8731" t="s">
        <v>260</v>
      </c>
      <c r="D8731" t="s">
        <v>332</v>
      </c>
      <c r="E8731">
        <v>1</v>
      </c>
      <c r="F8731" t="s">
        <v>476</v>
      </c>
      <c r="G8731" t="s">
        <v>266</v>
      </c>
      <c r="H8731" t="s">
        <v>2704</v>
      </c>
      <c r="M8731" s="2">
        <v>1800</v>
      </c>
      <c r="N8731" s="2">
        <v>5000</v>
      </c>
      <c r="O8731" s="2">
        <f>IF(Tabla1[[#This Row],[Mov]]="VNT",Tabla1[[#This Row],[Sale]]-Tabla1[[#This Row],[Cost]],-Tabla1[[#This Row],[Cost]]*Tabla1[[#This Row],[Cant]])</f>
        <v>3200</v>
      </c>
      <c r="P8731" s="8">
        <f>IF(Tabla1[[#This Row],[Mov]]="VNT",-Tabla1[[#This Row],[Cant]],Tabla1[[#This Row],[Cant]])</f>
        <v>-1</v>
      </c>
      <c r="Q8731" s="8">
        <f>DAY(Tabla1[[#This Row],[Date]])</f>
        <v>4</v>
      </c>
      <c r="R8731" s="8">
        <f>MONTH(Tabla1[[#This Row],[Date]])</f>
        <v>4</v>
      </c>
      <c r="S8731" s="8">
        <f>YEAR(Tabla1[[#This Row],[Date]])</f>
        <v>2023</v>
      </c>
    </row>
    <row r="8732" spans="1:19" x14ac:dyDescent="0.2">
      <c r="A8732">
        <v>8699</v>
      </c>
      <c r="B8732" s="1">
        <v>45020</v>
      </c>
      <c r="C8732" t="s">
        <v>260</v>
      </c>
      <c r="D8732" t="s">
        <v>332</v>
      </c>
      <c r="E8732">
        <v>1</v>
      </c>
      <c r="F8732" t="s">
        <v>476</v>
      </c>
      <c r="G8732" t="s">
        <v>266</v>
      </c>
      <c r="H8732" t="s">
        <v>2704</v>
      </c>
      <c r="M8732" s="2">
        <v>1800</v>
      </c>
      <c r="N8732" s="2">
        <v>5000</v>
      </c>
      <c r="O8732" s="2">
        <f>IF(Tabla1[[#This Row],[Mov]]="VNT",Tabla1[[#This Row],[Sale]]-Tabla1[[#This Row],[Cost]],-Tabla1[[#This Row],[Cost]]*Tabla1[[#This Row],[Cant]])</f>
        <v>3200</v>
      </c>
      <c r="P8732" s="8">
        <f>IF(Tabla1[[#This Row],[Mov]]="VNT",-Tabla1[[#This Row],[Cant]],Tabla1[[#This Row],[Cant]])</f>
        <v>-1</v>
      </c>
      <c r="Q8732" s="8">
        <f>DAY(Tabla1[[#This Row],[Date]])</f>
        <v>4</v>
      </c>
      <c r="R8732" s="8">
        <f>MONTH(Tabla1[[#This Row],[Date]])</f>
        <v>4</v>
      </c>
      <c r="S8732" s="8">
        <f>YEAR(Tabla1[[#This Row],[Date]])</f>
        <v>2023</v>
      </c>
    </row>
    <row r="8733" spans="1:19" x14ac:dyDescent="0.2">
      <c r="A8733">
        <v>8700</v>
      </c>
      <c r="B8733" s="1">
        <v>45020</v>
      </c>
      <c r="C8733" t="s">
        <v>260</v>
      </c>
      <c r="D8733" t="s">
        <v>332</v>
      </c>
      <c r="E8733">
        <v>1</v>
      </c>
      <c r="F8733" t="s">
        <v>15</v>
      </c>
      <c r="G8733" t="s">
        <v>1564</v>
      </c>
      <c r="H8733" t="s">
        <v>1245</v>
      </c>
      <c r="M8733" s="2">
        <v>10000</v>
      </c>
      <c r="N8733" s="2">
        <v>22000</v>
      </c>
      <c r="O8733" s="2">
        <f>IF(Tabla1[[#This Row],[Mov]]="VNT",Tabla1[[#This Row],[Sale]]-Tabla1[[#This Row],[Cost]],-Tabla1[[#This Row],[Cost]]*Tabla1[[#This Row],[Cant]])</f>
        <v>12000</v>
      </c>
      <c r="P8733" s="8">
        <f>IF(Tabla1[[#This Row],[Mov]]="VNT",-Tabla1[[#This Row],[Cant]],Tabla1[[#This Row],[Cant]])</f>
        <v>-1</v>
      </c>
      <c r="Q8733" s="8">
        <f>DAY(Tabla1[[#This Row],[Date]])</f>
        <v>4</v>
      </c>
      <c r="R8733" s="8">
        <f>MONTH(Tabla1[[#This Row],[Date]])</f>
        <v>4</v>
      </c>
      <c r="S8733" s="8">
        <f>YEAR(Tabla1[[#This Row],[Date]])</f>
        <v>2023</v>
      </c>
    </row>
    <row r="8734" spans="1:19" x14ac:dyDescent="0.2">
      <c r="A8734">
        <v>8701</v>
      </c>
      <c r="B8734" s="1">
        <v>45020</v>
      </c>
      <c r="C8734" t="s">
        <v>260</v>
      </c>
      <c r="D8734" t="s">
        <v>332</v>
      </c>
      <c r="E8734">
        <v>1</v>
      </c>
      <c r="F8734" t="s">
        <v>45</v>
      </c>
      <c r="G8734" t="s">
        <v>1765</v>
      </c>
      <c r="H8734" t="s">
        <v>2346</v>
      </c>
      <c r="M8734" s="2">
        <v>14000</v>
      </c>
      <c r="N8734" s="2">
        <v>35000</v>
      </c>
      <c r="O8734" s="2">
        <f>IF(Tabla1[[#This Row],[Mov]]="VNT",Tabla1[[#This Row],[Sale]]-Tabla1[[#This Row],[Cost]],-Tabla1[[#This Row],[Cost]]*Tabla1[[#This Row],[Cant]])</f>
        <v>21000</v>
      </c>
      <c r="P8734" s="8">
        <f>IF(Tabla1[[#This Row],[Mov]]="VNT",-Tabla1[[#This Row],[Cant]],Tabla1[[#This Row],[Cant]])</f>
        <v>-1</v>
      </c>
      <c r="Q8734" s="8">
        <f>DAY(Tabla1[[#This Row],[Date]])</f>
        <v>4</v>
      </c>
      <c r="R8734" s="8">
        <f>MONTH(Tabla1[[#This Row],[Date]])</f>
        <v>4</v>
      </c>
      <c r="S8734" s="8">
        <f>YEAR(Tabla1[[#This Row],[Date]])</f>
        <v>2023</v>
      </c>
    </row>
    <row r="8735" spans="1:19" x14ac:dyDescent="0.2">
      <c r="A8735">
        <v>8702</v>
      </c>
      <c r="B8735" s="1">
        <v>45020</v>
      </c>
      <c r="C8735" t="s">
        <v>260</v>
      </c>
      <c r="D8735" t="s">
        <v>332</v>
      </c>
      <c r="E8735">
        <v>1</v>
      </c>
      <c r="F8735" t="s">
        <v>15</v>
      </c>
      <c r="G8735" t="s">
        <v>2499</v>
      </c>
      <c r="H8735" t="s">
        <v>20</v>
      </c>
      <c r="M8735" s="2">
        <v>3000</v>
      </c>
      <c r="N8735" s="2">
        <v>10000</v>
      </c>
      <c r="O8735" s="2">
        <f>IF(Tabla1[[#This Row],[Mov]]="VNT",Tabla1[[#This Row],[Sale]]-Tabla1[[#This Row],[Cost]],-Tabla1[[#This Row],[Cost]]*Tabla1[[#This Row],[Cant]])</f>
        <v>7000</v>
      </c>
      <c r="P8735" s="8">
        <f>IF(Tabla1[[#This Row],[Mov]]="VNT",-Tabla1[[#This Row],[Cant]],Tabla1[[#This Row],[Cant]])</f>
        <v>-1</v>
      </c>
      <c r="Q8735" s="8">
        <f>DAY(Tabla1[[#This Row],[Date]])</f>
        <v>4</v>
      </c>
      <c r="R8735" s="8">
        <f>MONTH(Tabla1[[#This Row],[Date]])</f>
        <v>4</v>
      </c>
      <c r="S8735" s="8">
        <f>YEAR(Tabla1[[#This Row],[Date]])</f>
        <v>2023</v>
      </c>
    </row>
    <row r="8736" spans="1:19" x14ac:dyDescent="0.2">
      <c r="A8736">
        <v>8703</v>
      </c>
      <c r="B8736" s="1">
        <v>45020</v>
      </c>
      <c r="C8736" t="s">
        <v>260</v>
      </c>
      <c r="D8736" t="s">
        <v>332</v>
      </c>
      <c r="E8736">
        <v>1</v>
      </c>
      <c r="F8736" t="s">
        <v>15</v>
      </c>
      <c r="G8736" t="s">
        <v>2499</v>
      </c>
      <c r="H8736" t="s">
        <v>20</v>
      </c>
      <c r="M8736" s="2">
        <v>3000</v>
      </c>
      <c r="N8736" s="2">
        <v>10000</v>
      </c>
      <c r="O8736" s="2">
        <f>IF(Tabla1[[#This Row],[Mov]]="VNT",Tabla1[[#This Row],[Sale]]-Tabla1[[#This Row],[Cost]],-Tabla1[[#This Row],[Cost]]*Tabla1[[#This Row],[Cant]])</f>
        <v>7000</v>
      </c>
      <c r="P8736" s="8">
        <f>IF(Tabla1[[#This Row],[Mov]]="VNT",-Tabla1[[#This Row],[Cant]],Tabla1[[#This Row],[Cant]])</f>
        <v>-1</v>
      </c>
      <c r="Q8736" s="8">
        <f>DAY(Tabla1[[#This Row],[Date]])</f>
        <v>4</v>
      </c>
      <c r="R8736" s="8">
        <f>MONTH(Tabla1[[#This Row],[Date]])</f>
        <v>4</v>
      </c>
      <c r="S8736" s="8">
        <f>YEAR(Tabla1[[#This Row],[Date]])</f>
        <v>2023</v>
      </c>
    </row>
    <row r="8737" spans="1:19" x14ac:dyDescent="0.2">
      <c r="A8737">
        <v>8704</v>
      </c>
      <c r="B8737" s="1">
        <v>45020</v>
      </c>
      <c r="C8737" t="s">
        <v>260</v>
      </c>
      <c r="D8737" t="s">
        <v>332</v>
      </c>
      <c r="E8737">
        <v>1</v>
      </c>
      <c r="F8737" t="s">
        <v>386</v>
      </c>
      <c r="G8737" t="s">
        <v>272</v>
      </c>
      <c r="H8737" t="s">
        <v>252</v>
      </c>
      <c r="M8737" s="2">
        <v>65000</v>
      </c>
      <c r="N8737" s="2">
        <v>125000</v>
      </c>
      <c r="O8737" s="2">
        <f>IF(Tabla1[[#This Row],[Mov]]="VNT",Tabla1[[#This Row],[Sale]]-Tabla1[[#This Row],[Cost]],-Tabla1[[#This Row],[Cost]]*Tabla1[[#This Row],[Cant]])</f>
        <v>60000</v>
      </c>
      <c r="P8737" s="8">
        <f>IF(Tabla1[[#This Row],[Mov]]="VNT",-Tabla1[[#This Row],[Cant]],Tabla1[[#This Row],[Cant]])</f>
        <v>-1</v>
      </c>
      <c r="Q8737" s="8">
        <f>DAY(Tabla1[[#This Row],[Date]])</f>
        <v>4</v>
      </c>
      <c r="R8737" s="8">
        <f>MONTH(Tabla1[[#This Row],[Date]])</f>
        <v>4</v>
      </c>
      <c r="S8737" s="8">
        <f>YEAR(Tabla1[[#This Row],[Date]])</f>
        <v>2023</v>
      </c>
    </row>
    <row r="8738" spans="1:19" x14ac:dyDescent="0.2">
      <c r="A8738">
        <v>8705</v>
      </c>
      <c r="B8738" s="1">
        <v>45020</v>
      </c>
      <c r="C8738" t="s">
        <v>260</v>
      </c>
      <c r="D8738" t="s">
        <v>332</v>
      </c>
      <c r="E8738">
        <v>1</v>
      </c>
      <c r="F8738" t="s">
        <v>116</v>
      </c>
      <c r="G8738" t="s">
        <v>347</v>
      </c>
      <c r="H8738" t="s">
        <v>518</v>
      </c>
      <c r="M8738" s="2">
        <v>29906</v>
      </c>
      <c r="N8738" s="2">
        <v>32000</v>
      </c>
      <c r="O8738" s="2">
        <f>IF(Tabla1[[#This Row],[Mov]]="VNT",Tabla1[[#This Row],[Sale]]-Tabla1[[#This Row],[Cost]],-Tabla1[[#This Row],[Cost]]*Tabla1[[#This Row],[Cant]])</f>
        <v>2094</v>
      </c>
      <c r="P8738" s="8">
        <f>IF(Tabla1[[#This Row],[Mov]]="VNT",-Tabla1[[#This Row],[Cant]],Tabla1[[#This Row],[Cant]])</f>
        <v>-1</v>
      </c>
      <c r="Q8738" s="8">
        <f>DAY(Tabla1[[#This Row],[Date]])</f>
        <v>4</v>
      </c>
      <c r="R8738" s="8">
        <f>MONTH(Tabla1[[#This Row],[Date]])</f>
        <v>4</v>
      </c>
      <c r="S8738" s="8">
        <f>YEAR(Tabla1[[#This Row],[Date]])</f>
        <v>2023</v>
      </c>
    </row>
    <row r="8739" spans="1:19" x14ac:dyDescent="0.2">
      <c r="A8739">
        <v>8706</v>
      </c>
      <c r="B8739" s="1">
        <v>45020</v>
      </c>
      <c r="C8739" t="s">
        <v>260</v>
      </c>
      <c r="D8739" t="s">
        <v>332</v>
      </c>
      <c r="E8739">
        <v>1</v>
      </c>
      <c r="F8739" t="s">
        <v>761</v>
      </c>
      <c r="G8739" t="s">
        <v>761</v>
      </c>
      <c r="H8739" t="s">
        <v>761</v>
      </c>
      <c r="M8739" s="2">
        <v>4000</v>
      </c>
      <c r="N8739" s="2">
        <v>13000</v>
      </c>
      <c r="O8739" s="2">
        <f>IF(Tabla1[[#This Row],[Mov]]="VNT",Tabla1[[#This Row],[Sale]]-Tabla1[[#This Row],[Cost]],-Tabla1[[#This Row],[Cost]]*Tabla1[[#This Row],[Cant]])</f>
        <v>9000</v>
      </c>
      <c r="P8739" s="8">
        <f>IF(Tabla1[[#This Row],[Mov]]="VNT",-Tabla1[[#This Row],[Cant]],Tabla1[[#This Row],[Cant]])</f>
        <v>-1</v>
      </c>
      <c r="Q8739" s="8">
        <f>DAY(Tabla1[[#This Row],[Date]])</f>
        <v>4</v>
      </c>
      <c r="R8739" s="8">
        <f>MONTH(Tabla1[[#This Row],[Date]])</f>
        <v>4</v>
      </c>
      <c r="S8739" s="8">
        <f>YEAR(Tabla1[[#This Row],[Date]])</f>
        <v>2023</v>
      </c>
    </row>
    <row r="8740" spans="1:19" x14ac:dyDescent="0.2">
      <c r="A8740">
        <v>8707</v>
      </c>
      <c r="B8740" s="1">
        <v>45021</v>
      </c>
      <c r="C8740" t="s">
        <v>260</v>
      </c>
      <c r="D8740" t="s">
        <v>332</v>
      </c>
      <c r="E8740">
        <v>1</v>
      </c>
      <c r="F8740" t="s">
        <v>116</v>
      </c>
      <c r="G8740" t="s">
        <v>347</v>
      </c>
      <c r="H8740" t="s">
        <v>518</v>
      </c>
      <c r="M8740" s="2">
        <v>3270</v>
      </c>
      <c r="N8740" s="2">
        <v>3500</v>
      </c>
      <c r="O8740" s="2">
        <f>IF(Tabla1[[#This Row],[Mov]]="VNT",Tabla1[[#This Row],[Sale]]-Tabla1[[#This Row],[Cost]],-Tabla1[[#This Row],[Cost]]*Tabla1[[#This Row],[Cant]])</f>
        <v>230</v>
      </c>
      <c r="P8740" s="8">
        <f>IF(Tabla1[[#This Row],[Mov]]="VNT",-Tabla1[[#This Row],[Cant]],Tabla1[[#This Row],[Cant]])</f>
        <v>-1</v>
      </c>
      <c r="Q8740" s="8">
        <f>DAY(Tabla1[[#This Row],[Date]])</f>
        <v>5</v>
      </c>
      <c r="R8740" s="8">
        <f>MONTH(Tabla1[[#This Row],[Date]])</f>
        <v>4</v>
      </c>
      <c r="S8740" s="8">
        <f>YEAR(Tabla1[[#This Row],[Date]])</f>
        <v>2023</v>
      </c>
    </row>
    <row r="8741" spans="1:19" x14ac:dyDescent="0.2">
      <c r="A8741">
        <v>8708</v>
      </c>
      <c r="B8741" s="1">
        <v>45021</v>
      </c>
      <c r="C8741" t="s">
        <v>260</v>
      </c>
      <c r="D8741" t="s">
        <v>332</v>
      </c>
      <c r="E8741">
        <v>1</v>
      </c>
      <c r="F8741" t="s">
        <v>386</v>
      </c>
      <c r="G8741" t="s">
        <v>262</v>
      </c>
      <c r="H8741" t="s">
        <v>2724</v>
      </c>
      <c r="M8741" s="2">
        <v>80000</v>
      </c>
      <c r="N8741" s="2">
        <v>145000</v>
      </c>
      <c r="O8741" s="2">
        <f>IF(Tabla1[[#This Row],[Mov]]="VNT",Tabla1[[#This Row],[Sale]]-Tabla1[[#This Row],[Cost]],-Tabla1[[#This Row],[Cost]]*Tabla1[[#This Row],[Cant]])</f>
        <v>65000</v>
      </c>
      <c r="P8741" s="8">
        <f>IF(Tabla1[[#This Row],[Mov]]="VNT",-Tabla1[[#This Row],[Cant]],Tabla1[[#This Row],[Cant]])</f>
        <v>-1</v>
      </c>
      <c r="Q8741" s="8">
        <f>DAY(Tabla1[[#This Row],[Date]])</f>
        <v>5</v>
      </c>
      <c r="R8741" s="8">
        <f>MONTH(Tabla1[[#This Row],[Date]])</f>
        <v>4</v>
      </c>
      <c r="S8741" s="8">
        <f>YEAR(Tabla1[[#This Row],[Date]])</f>
        <v>2023</v>
      </c>
    </row>
    <row r="8742" spans="1:19" x14ac:dyDescent="0.2">
      <c r="A8742">
        <v>8709</v>
      </c>
      <c r="B8742" s="1">
        <v>45021</v>
      </c>
      <c r="C8742" t="s">
        <v>260</v>
      </c>
      <c r="D8742" t="s">
        <v>332</v>
      </c>
      <c r="E8742">
        <v>1</v>
      </c>
      <c r="F8742" t="s">
        <v>342</v>
      </c>
      <c r="G8742" t="s">
        <v>262</v>
      </c>
      <c r="H8742" t="s">
        <v>2724</v>
      </c>
      <c r="L8742" t="s">
        <v>2368</v>
      </c>
      <c r="M8742" s="2">
        <v>2000</v>
      </c>
      <c r="N8742" s="2">
        <v>5000</v>
      </c>
      <c r="O8742" s="2">
        <f>IF(Tabla1[[#This Row],[Mov]]="VNT",Tabla1[[#This Row],[Sale]]-Tabla1[[#This Row],[Cost]],-Tabla1[[#This Row],[Cost]]*Tabla1[[#This Row],[Cant]])</f>
        <v>3000</v>
      </c>
      <c r="P8742" s="8">
        <f>IF(Tabla1[[#This Row],[Mov]]="VNT",-Tabla1[[#This Row],[Cant]],Tabla1[[#This Row],[Cant]])</f>
        <v>-1</v>
      </c>
      <c r="Q8742" s="8">
        <f>DAY(Tabla1[[#This Row],[Date]])</f>
        <v>5</v>
      </c>
      <c r="R8742" s="8">
        <f>MONTH(Tabla1[[#This Row],[Date]])</f>
        <v>4</v>
      </c>
      <c r="S8742" s="8">
        <f>YEAR(Tabla1[[#This Row],[Date]])</f>
        <v>2023</v>
      </c>
    </row>
    <row r="8743" spans="1:19" x14ac:dyDescent="0.2">
      <c r="A8743">
        <v>8710</v>
      </c>
      <c r="B8743" s="1">
        <v>45021</v>
      </c>
      <c r="C8743" t="s">
        <v>260</v>
      </c>
      <c r="D8743" t="s">
        <v>332</v>
      </c>
      <c r="E8743">
        <v>1</v>
      </c>
      <c r="F8743" t="s">
        <v>224</v>
      </c>
      <c r="G8743" t="s">
        <v>262</v>
      </c>
      <c r="H8743" t="s">
        <v>2724</v>
      </c>
      <c r="J8743" t="s">
        <v>2960</v>
      </c>
      <c r="M8743" s="2">
        <v>6500</v>
      </c>
      <c r="N8743" s="2">
        <v>20000</v>
      </c>
      <c r="O8743" s="2">
        <f>IF(Tabla1[[#This Row],[Mov]]="VNT",Tabla1[[#This Row],[Sale]]-Tabla1[[#This Row],[Cost]],-Tabla1[[#This Row],[Cost]]*Tabla1[[#This Row],[Cant]])</f>
        <v>13500</v>
      </c>
      <c r="P8743" s="8">
        <f>IF(Tabla1[[#This Row],[Mov]]="VNT",-Tabla1[[#This Row],[Cant]],Tabla1[[#This Row],[Cant]])</f>
        <v>-1</v>
      </c>
      <c r="Q8743" s="8">
        <f>DAY(Tabla1[[#This Row],[Date]])</f>
        <v>5</v>
      </c>
      <c r="R8743" s="8">
        <f>MONTH(Tabla1[[#This Row],[Date]])</f>
        <v>4</v>
      </c>
      <c r="S8743" s="8">
        <f>YEAR(Tabla1[[#This Row],[Date]])</f>
        <v>2023</v>
      </c>
    </row>
    <row r="8744" spans="1:19" x14ac:dyDescent="0.2">
      <c r="A8744">
        <v>8711</v>
      </c>
      <c r="B8744" s="1">
        <v>45021</v>
      </c>
      <c r="C8744" t="s">
        <v>260</v>
      </c>
      <c r="D8744" t="s">
        <v>332</v>
      </c>
      <c r="E8744">
        <v>1</v>
      </c>
      <c r="F8744" t="s">
        <v>455</v>
      </c>
      <c r="G8744" t="s">
        <v>347</v>
      </c>
      <c r="H8744" t="s">
        <v>456</v>
      </c>
      <c r="M8744" s="2">
        <v>800</v>
      </c>
      <c r="N8744" s="2">
        <v>4000</v>
      </c>
      <c r="O8744" s="2">
        <f>IF(Tabla1[[#This Row],[Mov]]="VNT",Tabla1[[#This Row],[Sale]]-Tabla1[[#This Row],[Cost]],-Tabla1[[#This Row],[Cost]]*Tabla1[[#This Row],[Cant]])</f>
        <v>3200</v>
      </c>
      <c r="P8744" s="8">
        <f>IF(Tabla1[[#This Row],[Mov]]="VNT",-Tabla1[[#This Row],[Cant]],Tabla1[[#This Row],[Cant]])</f>
        <v>-1</v>
      </c>
      <c r="Q8744" s="8">
        <f>DAY(Tabla1[[#This Row],[Date]])</f>
        <v>5</v>
      </c>
      <c r="R8744" s="8">
        <f>MONTH(Tabla1[[#This Row],[Date]])</f>
        <v>4</v>
      </c>
      <c r="S8744" s="8">
        <f>YEAR(Tabla1[[#This Row],[Date]])</f>
        <v>2023</v>
      </c>
    </row>
    <row r="8745" spans="1:19" x14ac:dyDescent="0.2">
      <c r="A8745">
        <v>8712</v>
      </c>
      <c r="B8745" s="1">
        <v>45021</v>
      </c>
      <c r="C8745" t="s">
        <v>260</v>
      </c>
      <c r="D8745" t="s">
        <v>332</v>
      </c>
      <c r="E8745">
        <v>1</v>
      </c>
      <c r="F8745" t="s">
        <v>26</v>
      </c>
      <c r="G8745" t="s">
        <v>1734</v>
      </c>
      <c r="H8745" t="s">
        <v>1339</v>
      </c>
      <c r="M8745" s="2">
        <v>3000</v>
      </c>
      <c r="N8745" s="2">
        <v>9000</v>
      </c>
      <c r="O8745" s="2">
        <f>IF(Tabla1[[#This Row],[Mov]]="VNT",Tabla1[[#This Row],[Sale]]-Tabla1[[#This Row],[Cost]],-Tabla1[[#This Row],[Cost]]*Tabla1[[#This Row],[Cant]])</f>
        <v>6000</v>
      </c>
      <c r="P8745" s="8">
        <f>IF(Tabla1[[#This Row],[Mov]]="VNT",-Tabla1[[#This Row],[Cant]],Tabla1[[#This Row],[Cant]])</f>
        <v>-1</v>
      </c>
      <c r="Q8745" s="8">
        <f>DAY(Tabla1[[#This Row],[Date]])</f>
        <v>5</v>
      </c>
      <c r="R8745" s="8">
        <f>MONTH(Tabla1[[#This Row],[Date]])</f>
        <v>4</v>
      </c>
      <c r="S8745" s="8">
        <f>YEAR(Tabla1[[#This Row],[Date]])</f>
        <v>2023</v>
      </c>
    </row>
    <row r="8746" spans="1:19" x14ac:dyDescent="0.2">
      <c r="A8746">
        <v>8713</v>
      </c>
      <c r="B8746" s="1">
        <v>45021</v>
      </c>
      <c r="C8746" t="s">
        <v>260</v>
      </c>
      <c r="D8746" t="s">
        <v>332</v>
      </c>
      <c r="E8746">
        <v>1</v>
      </c>
      <c r="F8746" t="s">
        <v>26</v>
      </c>
      <c r="G8746" t="s">
        <v>999</v>
      </c>
      <c r="H8746" t="s">
        <v>2961</v>
      </c>
      <c r="M8746" s="2">
        <v>12000</v>
      </c>
      <c r="N8746" s="2">
        <v>25000</v>
      </c>
      <c r="O8746" s="2">
        <f>IF(Tabla1[[#This Row],[Mov]]="VNT",Tabla1[[#This Row],[Sale]]-Tabla1[[#This Row],[Cost]],-Tabla1[[#This Row],[Cost]]*Tabla1[[#This Row],[Cant]])</f>
        <v>13000</v>
      </c>
      <c r="P8746" s="8">
        <f>IF(Tabla1[[#This Row],[Mov]]="VNT",-Tabla1[[#This Row],[Cant]],Tabla1[[#This Row],[Cant]])</f>
        <v>-1</v>
      </c>
      <c r="Q8746" s="8">
        <f>DAY(Tabla1[[#This Row],[Date]])</f>
        <v>5</v>
      </c>
      <c r="R8746" s="8">
        <f>MONTH(Tabla1[[#This Row],[Date]])</f>
        <v>4</v>
      </c>
      <c r="S8746" s="8">
        <f>YEAR(Tabla1[[#This Row],[Date]])</f>
        <v>2023</v>
      </c>
    </row>
    <row r="8747" spans="1:19" x14ac:dyDescent="0.2">
      <c r="A8747">
        <v>8714</v>
      </c>
      <c r="B8747" s="1">
        <v>45021</v>
      </c>
      <c r="C8747" t="s">
        <v>260</v>
      </c>
      <c r="D8747" t="s">
        <v>332</v>
      </c>
      <c r="E8747">
        <v>1</v>
      </c>
      <c r="F8747" t="s">
        <v>42</v>
      </c>
      <c r="G8747" t="s">
        <v>2504</v>
      </c>
      <c r="H8747" t="s">
        <v>2505</v>
      </c>
      <c r="M8747" s="2">
        <v>28000</v>
      </c>
      <c r="N8747" s="2">
        <v>59000</v>
      </c>
      <c r="O8747" s="2">
        <f>IF(Tabla1[[#This Row],[Mov]]="VNT",Tabla1[[#This Row],[Sale]]-Tabla1[[#This Row],[Cost]],-Tabla1[[#This Row],[Cost]]*Tabla1[[#This Row],[Cant]])</f>
        <v>31000</v>
      </c>
      <c r="P8747" s="8">
        <f>IF(Tabla1[[#This Row],[Mov]]="VNT",-Tabla1[[#This Row],[Cant]],Tabla1[[#This Row],[Cant]])</f>
        <v>-1</v>
      </c>
      <c r="Q8747" s="8">
        <f>DAY(Tabla1[[#This Row],[Date]])</f>
        <v>5</v>
      </c>
      <c r="R8747" s="8">
        <f>MONTH(Tabla1[[#This Row],[Date]])</f>
        <v>4</v>
      </c>
      <c r="S8747" s="8">
        <f>YEAR(Tabla1[[#This Row],[Date]])</f>
        <v>2023</v>
      </c>
    </row>
    <row r="8748" spans="1:19" x14ac:dyDescent="0.2">
      <c r="A8748">
        <v>8715</v>
      </c>
      <c r="B8748" s="1">
        <v>45021</v>
      </c>
      <c r="C8748" t="s">
        <v>260</v>
      </c>
      <c r="D8748" t="s">
        <v>332</v>
      </c>
      <c r="E8748">
        <v>1</v>
      </c>
      <c r="F8748" t="s">
        <v>891</v>
      </c>
      <c r="G8748" t="s">
        <v>284</v>
      </c>
      <c r="H8748" t="s">
        <v>250</v>
      </c>
      <c r="M8748" s="2">
        <v>3500</v>
      </c>
      <c r="N8748" s="2">
        <v>10000</v>
      </c>
      <c r="O8748" s="2">
        <f>IF(Tabla1[[#This Row],[Mov]]="VNT",Tabla1[[#This Row],[Sale]]-Tabla1[[#This Row],[Cost]],-Tabla1[[#This Row],[Cost]]*Tabla1[[#This Row],[Cant]])</f>
        <v>6500</v>
      </c>
      <c r="P8748" s="8">
        <f>IF(Tabla1[[#This Row],[Mov]]="VNT",-Tabla1[[#This Row],[Cant]],Tabla1[[#This Row],[Cant]])</f>
        <v>-1</v>
      </c>
      <c r="Q8748" s="8">
        <f>DAY(Tabla1[[#This Row],[Date]])</f>
        <v>5</v>
      </c>
      <c r="R8748" s="8">
        <f>MONTH(Tabla1[[#This Row],[Date]])</f>
        <v>4</v>
      </c>
      <c r="S8748" s="8">
        <f>YEAR(Tabla1[[#This Row],[Date]])</f>
        <v>2023</v>
      </c>
    </row>
    <row r="8749" spans="1:19" x14ac:dyDescent="0.2">
      <c r="A8749">
        <v>8716</v>
      </c>
      <c r="B8749" s="1">
        <v>45021</v>
      </c>
      <c r="C8749" t="s">
        <v>260</v>
      </c>
      <c r="D8749" t="s">
        <v>332</v>
      </c>
      <c r="E8749">
        <v>1</v>
      </c>
      <c r="F8749" t="s">
        <v>116</v>
      </c>
      <c r="G8749" t="s">
        <v>347</v>
      </c>
      <c r="H8749" t="s">
        <v>518</v>
      </c>
      <c r="M8749" s="2">
        <v>934</v>
      </c>
      <c r="N8749" s="2">
        <v>1000</v>
      </c>
      <c r="O8749" s="2">
        <f>IF(Tabla1[[#This Row],[Mov]]="VNT",Tabla1[[#This Row],[Sale]]-Tabla1[[#This Row],[Cost]],-Tabla1[[#This Row],[Cost]]*Tabla1[[#This Row],[Cant]])</f>
        <v>66</v>
      </c>
      <c r="P8749" s="8">
        <f>IF(Tabla1[[#This Row],[Mov]]="VNT",-Tabla1[[#This Row],[Cant]],Tabla1[[#This Row],[Cant]])</f>
        <v>-1</v>
      </c>
      <c r="Q8749" s="8">
        <f>DAY(Tabla1[[#This Row],[Date]])</f>
        <v>5</v>
      </c>
      <c r="R8749" s="8">
        <f>MONTH(Tabla1[[#This Row],[Date]])</f>
        <v>4</v>
      </c>
      <c r="S8749" s="8">
        <f>YEAR(Tabla1[[#This Row],[Date]])</f>
        <v>2023</v>
      </c>
    </row>
    <row r="8750" spans="1:19" x14ac:dyDescent="0.2">
      <c r="A8750">
        <v>8717</v>
      </c>
      <c r="B8750" s="1">
        <v>45021</v>
      </c>
      <c r="C8750" t="s">
        <v>260</v>
      </c>
      <c r="D8750" t="s">
        <v>332</v>
      </c>
      <c r="E8750">
        <v>1</v>
      </c>
      <c r="F8750" t="s">
        <v>458</v>
      </c>
      <c r="G8750" t="s">
        <v>266</v>
      </c>
      <c r="H8750" t="s">
        <v>2962</v>
      </c>
      <c r="M8750" s="2">
        <v>0</v>
      </c>
      <c r="N8750" s="2">
        <v>5000</v>
      </c>
      <c r="O8750" s="2">
        <f>IF(Tabla1[[#This Row],[Mov]]="VNT",Tabla1[[#This Row],[Sale]]-Tabla1[[#This Row],[Cost]],-Tabla1[[#This Row],[Cost]]*Tabla1[[#This Row],[Cant]])</f>
        <v>5000</v>
      </c>
      <c r="P8750" s="8">
        <f>IF(Tabla1[[#This Row],[Mov]]="VNT",-Tabla1[[#This Row],[Cant]],Tabla1[[#This Row],[Cant]])</f>
        <v>-1</v>
      </c>
      <c r="Q8750" s="8">
        <f>DAY(Tabla1[[#This Row],[Date]])</f>
        <v>5</v>
      </c>
      <c r="R8750" s="8">
        <f>MONTH(Tabla1[[#This Row],[Date]])</f>
        <v>4</v>
      </c>
      <c r="S8750" s="8">
        <f>YEAR(Tabla1[[#This Row],[Date]])</f>
        <v>2023</v>
      </c>
    </row>
    <row r="8751" spans="1:19" x14ac:dyDescent="0.2">
      <c r="A8751">
        <v>8718</v>
      </c>
      <c r="B8751" s="1">
        <v>45021</v>
      </c>
      <c r="C8751" t="s">
        <v>260</v>
      </c>
      <c r="D8751" t="s">
        <v>332</v>
      </c>
      <c r="E8751">
        <v>1</v>
      </c>
      <c r="F8751" t="s">
        <v>458</v>
      </c>
      <c r="G8751" t="s">
        <v>499</v>
      </c>
      <c r="H8751" t="s">
        <v>2963</v>
      </c>
      <c r="M8751" s="2">
        <v>0</v>
      </c>
      <c r="N8751" s="2">
        <v>2000</v>
      </c>
      <c r="O8751" s="2">
        <f>IF(Tabla1[[#This Row],[Mov]]="VNT",Tabla1[[#This Row],[Sale]]-Tabla1[[#This Row],[Cost]],-Tabla1[[#This Row],[Cost]]*Tabla1[[#This Row],[Cant]])</f>
        <v>2000</v>
      </c>
      <c r="P8751" s="8">
        <f>IF(Tabla1[[#This Row],[Mov]]="VNT",-Tabla1[[#This Row],[Cant]],Tabla1[[#This Row],[Cant]])</f>
        <v>-1</v>
      </c>
      <c r="Q8751" s="8">
        <f>DAY(Tabla1[[#This Row],[Date]])</f>
        <v>5</v>
      </c>
      <c r="R8751" s="8">
        <f>MONTH(Tabla1[[#This Row],[Date]])</f>
        <v>4</v>
      </c>
      <c r="S8751" s="8">
        <f>YEAR(Tabla1[[#This Row],[Date]])</f>
        <v>2023</v>
      </c>
    </row>
    <row r="8752" spans="1:19" x14ac:dyDescent="0.2">
      <c r="A8752">
        <v>8719</v>
      </c>
      <c r="B8752" s="1">
        <v>45021</v>
      </c>
      <c r="C8752" t="s">
        <v>260</v>
      </c>
      <c r="D8752" t="s">
        <v>332</v>
      </c>
      <c r="E8752">
        <v>1</v>
      </c>
      <c r="F8752" t="s">
        <v>42</v>
      </c>
      <c r="G8752" t="s">
        <v>1765</v>
      </c>
      <c r="H8752" t="s">
        <v>1768</v>
      </c>
      <c r="M8752" s="2">
        <v>35000</v>
      </c>
      <c r="N8752" s="2">
        <v>70000</v>
      </c>
      <c r="O8752" s="2">
        <f>IF(Tabla1[[#This Row],[Mov]]="VNT",Tabla1[[#This Row],[Sale]]-Tabla1[[#This Row],[Cost]],-Tabla1[[#This Row],[Cost]]*Tabla1[[#This Row],[Cant]])</f>
        <v>35000</v>
      </c>
      <c r="P8752" s="8">
        <f>IF(Tabla1[[#This Row],[Mov]]="VNT",-Tabla1[[#This Row],[Cant]],Tabla1[[#This Row],[Cant]])</f>
        <v>-1</v>
      </c>
      <c r="Q8752" s="8">
        <f>DAY(Tabla1[[#This Row],[Date]])</f>
        <v>5</v>
      </c>
      <c r="R8752" s="8">
        <f>MONTH(Tabla1[[#This Row],[Date]])</f>
        <v>4</v>
      </c>
      <c r="S8752" s="8">
        <f>YEAR(Tabla1[[#This Row],[Date]])</f>
        <v>2023</v>
      </c>
    </row>
    <row r="8753" spans="1:19" x14ac:dyDescent="0.2">
      <c r="A8753">
        <v>8720</v>
      </c>
      <c r="B8753" s="1">
        <v>45021</v>
      </c>
      <c r="C8753" t="s">
        <v>260</v>
      </c>
      <c r="D8753" t="s">
        <v>332</v>
      </c>
      <c r="E8753">
        <v>1</v>
      </c>
      <c r="F8753" t="s">
        <v>48</v>
      </c>
      <c r="G8753" t="s">
        <v>1301</v>
      </c>
      <c r="H8753" t="s">
        <v>1302</v>
      </c>
      <c r="M8753" s="2">
        <v>28000</v>
      </c>
      <c r="N8753" s="2">
        <v>55000</v>
      </c>
      <c r="O8753" s="2">
        <f>IF(Tabla1[[#This Row],[Mov]]="VNT",Tabla1[[#This Row],[Sale]]-Tabla1[[#This Row],[Cost]],-Tabla1[[#This Row],[Cost]]*Tabla1[[#This Row],[Cant]])</f>
        <v>27000</v>
      </c>
      <c r="P8753" s="8">
        <f>IF(Tabla1[[#This Row],[Mov]]="VNT",-Tabla1[[#This Row],[Cant]],Tabla1[[#This Row],[Cant]])</f>
        <v>-1</v>
      </c>
      <c r="Q8753" s="8">
        <f>DAY(Tabla1[[#This Row],[Date]])</f>
        <v>5</v>
      </c>
      <c r="R8753" s="8">
        <f>MONTH(Tabla1[[#This Row],[Date]])</f>
        <v>4</v>
      </c>
      <c r="S8753" s="8">
        <f>YEAR(Tabla1[[#This Row],[Date]])</f>
        <v>2023</v>
      </c>
    </row>
    <row r="8754" spans="1:19" x14ac:dyDescent="0.2">
      <c r="A8754">
        <v>8721</v>
      </c>
      <c r="B8754" s="1">
        <v>45021</v>
      </c>
      <c r="C8754" t="s">
        <v>260</v>
      </c>
      <c r="D8754" t="s">
        <v>332</v>
      </c>
      <c r="E8754">
        <v>1</v>
      </c>
      <c r="F8754" t="s">
        <v>15</v>
      </c>
      <c r="G8754" t="s">
        <v>273</v>
      </c>
      <c r="H8754" t="s">
        <v>561</v>
      </c>
      <c r="M8754" s="2">
        <v>4500</v>
      </c>
      <c r="N8754" s="2">
        <v>24000</v>
      </c>
      <c r="O8754" s="2">
        <f>IF(Tabla1[[#This Row],[Mov]]="VNT",Tabla1[[#This Row],[Sale]]-Tabla1[[#This Row],[Cost]],-Tabla1[[#This Row],[Cost]]*Tabla1[[#This Row],[Cant]])</f>
        <v>19500</v>
      </c>
      <c r="P8754" s="8">
        <f>IF(Tabla1[[#This Row],[Mov]]="VNT",-Tabla1[[#This Row],[Cant]],Tabla1[[#This Row],[Cant]])</f>
        <v>-1</v>
      </c>
      <c r="Q8754" s="8">
        <f>DAY(Tabla1[[#This Row],[Date]])</f>
        <v>5</v>
      </c>
      <c r="R8754" s="8">
        <f>MONTH(Tabla1[[#This Row],[Date]])</f>
        <v>4</v>
      </c>
      <c r="S8754" s="8">
        <f>YEAR(Tabla1[[#This Row],[Date]])</f>
        <v>2023</v>
      </c>
    </row>
    <row r="8755" spans="1:19" x14ac:dyDescent="0.2">
      <c r="A8755">
        <v>8722</v>
      </c>
      <c r="B8755" s="1">
        <v>45021</v>
      </c>
      <c r="C8755" t="s">
        <v>260</v>
      </c>
      <c r="D8755" t="s">
        <v>332</v>
      </c>
      <c r="E8755">
        <v>1</v>
      </c>
      <c r="F8755" t="s">
        <v>929</v>
      </c>
      <c r="G8755" t="s">
        <v>266</v>
      </c>
      <c r="H8755" t="s">
        <v>2407</v>
      </c>
      <c r="J8755" t="s">
        <v>23</v>
      </c>
      <c r="M8755" s="2">
        <v>18000</v>
      </c>
      <c r="N8755" s="2">
        <v>30000</v>
      </c>
      <c r="O8755" s="2">
        <f>IF(Tabla1[[#This Row],[Mov]]="VNT",Tabla1[[#This Row],[Sale]]-Tabla1[[#This Row],[Cost]],-Tabla1[[#This Row],[Cost]]*Tabla1[[#This Row],[Cant]])</f>
        <v>12000</v>
      </c>
      <c r="P8755" s="8">
        <f>IF(Tabla1[[#This Row],[Mov]]="VNT",-Tabla1[[#This Row],[Cant]],Tabla1[[#This Row],[Cant]])</f>
        <v>-1</v>
      </c>
      <c r="Q8755" s="8">
        <f>DAY(Tabla1[[#This Row],[Date]])</f>
        <v>5</v>
      </c>
      <c r="R8755" s="8">
        <f>MONTH(Tabla1[[#This Row],[Date]])</f>
        <v>4</v>
      </c>
      <c r="S8755" s="8">
        <f>YEAR(Tabla1[[#This Row],[Date]])</f>
        <v>2023</v>
      </c>
    </row>
    <row r="8756" spans="1:19" x14ac:dyDescent="0.2">
      <c r="A8756">
        <v>8723</v>
      </c>
      <c r="B8756" s="1">
        <v>45021</v>
      </c>
      <c r="C8756" t="s">
        <v>260</v>
      </c>
      <c r="D8756" t="s">
        <v>585</v>
      </c>
      <c r="E8756">
        <v>1</v>
      </c>
      <c r="F8756" t="s">
        <v>224</v>
      </c>
      <c r="G8756" t="s">
        <v>273</v>
      </c>
      <c r="H8756" t="s">
        <v>859</v>
      </c>
      <c r="J8756" t="s">
        <v>2964</v>
      </c>
      <c r="M8756" s="2">
        <v>6500</v>
      </c>
      <c r="N8756" s="2">
        <v>18000</v>
      </c>
      <c r="O8756" s="2">
        <f>IF(Tabla1[[#This Row],[Mov]]="VNT",Tabla1[[#This Row],[Sale]]-Tabla1[[#This Row],[Cost]],-Tabla1[[#This Row],[Cost]]*Tabla1[[#This Row],[Cant]])</f>
        <v>11500</v>
      </c>
      <c r="P8756" s="8">
        <f>IF(Tabla1[[#This Row],[Mov]]="VNT",-Tabla1[[#This Row],[Cant]],Tabla1[[#This Row],[Cant]])</f>
        <v>-1</v>
      </c>
      <c r="Q8756" s="8">
        <f>DAY(Tabla1[[#This Row],[Date]])</f>
        <v>5</v>
      </c>
      <c r="R8756" s="8">
        <f>MONTH(Tabla1[[#This Row],[Date]])</f>
        <v>4</v>
      </c>
      <c r="S8756" s="8">
        <f>YEAR(Tabla1[[#This Row],[Date]])</f>
        <v>2023</v>
      </c>
    </row>
    <row r="8757" spans="1:19" x14ac:dyDescent="0.2">
      <c r="A8757">
        <v>8724</v>
      </c>
      <c r="B8757" s="1">
        <v>45021</v>
      </c>
      <c r="C8757" t="s">
        <v>260</v>
      </c>
      <c r="D8757" t="s">
        <v>585</v>
      </c>
      <c r="E8757">
        <v>1</v>
      </c>
      <c r="F8757" t="s">
        <v>224</v>
      </c>
      <c r="G8757" t="s">
        <v>273</v>
      </c>
      <c r="H8757" t="s">
        <v>1279</v>
      </c>
      <c r="J8757" t="s">
        <v>17</v>
      </c>
      <c r="M8757" s="2">
        <v>6500</v>
      </c>
      <c r="N8757" s="2">
        <v>18000</v>
      </c>
      <c r="O8757" s="2">
        <f>IF(Tabla1[[#This Row],[Mov]]="VNT",Tabla1[[#This Row],[Sale]]-Tabla1[[#This Row],[Cost]],-Tabla1[[#This Row],[Cost]]*Tabla1[[#This Row],[Cant]])</f>
        <v>11500</v>
      </c>
      <c r="P8757" s="8">
        <f>IF(Tabla1[[#This Row],[Mov]]="VNT",-Tabla1[[#This Row],[Cant]],Tabla1[[#This Row],[Cant]])</f>
        <v>-1</v>
      </c>
      <c r="Q8757" s="8">
        <f>DAY(Tabla1[[#This Row],[Date]])</f>
        <v>5</v>
      </c>
      <c r="R8757" s="8">
        <f>MONTH(Tabla1[[#This Row],[Date]])</f>
        <v>4</v>
      </c>
      <c r="S8757" s="8">
        <f>YEAR(Tabla1[[#This Row],[Date]])</f>
        <v>2023</v>
      </c>
    </row>
    <row r="8758" spans="1:19" x14ac:dyDescent="0.2">
      <c r="A8758">
        <v>8725</v>
      </c>
      <c r="B8758" s="1">
        <v>45021</v>
      </c>
      <c r="C8758" t="s">
        <v>260</v>
      </c>
      <c r="D8758" t="s">
        <v>332</v>
      </c>
      <c r="E8758">
        <v>1</v>
      </c>
      <c r="F8758" t="s">
        <v>891</v>
      </c>
      <c r="G8758" t="s">
        <v>284</v>
      </c>
      <c r="H8758" t="s">
        <v>907</v>
      </c>
      <c r="M8758" s="2">
        <v>3500</v>
      </c>
      <c r="N8758" s="2">
        <v>10000</v>
      </c>
      <c r="O8758" s="2">
        <f>IF(Tabla1[[#This Row],[Mov]]="VNT",Tabla1[[#This Row],[Sale]]-Tabla1[[#This Row],[Cost]],-Tabla1[[#This Row],[Cost]]*Tabla1[[#This Row],[Cant]])</f>
        <v>6500</v>
      </c>
      <c r="P8758" s="8">
        <f>IF(Tabla1[[#This Row],[Mov]]="VNT",-Tabla1[[#This Row],[Cant]],Tabla1[[#This Row],[Cant]])</f>
        <v>-1</v>
      </c>
      <c r="Q8758" s="8">
        <f>DAY(Tabla1[[#This Row],[Date]])</f>
        <v>5</v>
      </c>
      <c r="R8758" s="8">
        <f>MONTH(Tabla1[[#This Row],[Date]])</f>
        <v>4</v>
      </c>
      <c r="S8758" s="8">
        <f>YEAR(Tabla1[[#This Row],[Date]])</f>
        <v>2023</v>
      </c>
    </row>
    <row r="8759" spans="1:19" x14ac:dyDescent="0.2">
      <c r="A8759">
        <v>8726</v>
      </c>
      <c r="B8759" s="1">
        <v>45021</v>
      </c>
      <c r="C8759" t="s">
        <v>260</v>
      </c>
      <c r="D8759" t="s">
        <v>332</v>
      </c>
      <c r="E8759">
        <v>1</v>
      </c>
      <c r="F8759" t="s">
        <v>458</v>
      </c>
      <c r="G8759" t="s">
        <v>266</v>
      </c>
      <c r="H8759" t="s">
        <v>2966</v>
      </c>
      <c r="M8759" s="2">
        <v>0</v>
      </c>
      <c r="N8759" s="2">
        <v>1000</v>
      </c>
      <c r="O8759" s="2">
        <f>IF(Tabla1[[#This Row],[Mov]]="VNT",Tabla1[[#This Row],[Sale]]-Tabla1[[#This Row],[Cost]],-Tabla1[[#This Row],[Cost]]*Tabla1[[#This Row],[Cant]])</f>
        <v>1000</v>
      </c>
      <c r="P8759" s="8">
        <f>IF(Tabla1[[#This Row],[Mov]]="VNT",-Tabla1[[#This Row],[Cant]],Tabla1[[#This Row],[Cant]])</f>
        <v>-1</v>
      </c>
      <c r="Q8759" s="8">
        <f>DAY(Tabla1[[#This Row],[Date]])</f>
        <v>5</v>
      </c>
      <c r="R8759" s="8">
        <f>MONTH(Tabla1[[#This Row],[Date]])</f>
        <v>4</v>
      </c>
      <c r="S8759" s="8">
        <f>YEAR(Tabla1[[#This Row],[Date]])</f>
        <v>2023</v>
      </c>
    </row>
    <row r="8760" spans="1:19" x14ac:dyDescent="0.2">
      <c r="A8760">
        <v>8727</v>
      </c>
      <c r="B8760" s="1">
        <v>45021</v>
      </c>
      <c r="C8760" t="s">
        <v>260</v>
      </c>
      <c r="D8760" t="s">
        <v>332</v>
      </c>
      <c r="E8760">
        <v>1</v>
      </c>
      <c r="F8760" t="s">
        <v>458</v>
      </c>
      <c r="G8760" t="s">
        <v>604</v>
      </c>
      <c r="H8760" t="s">
        <v>2965</v>
      </c>
      <c r="M8760" s="2">
        <v>0</v>
      </c>
      <c r="N8760" s="2">
        <v>5000</v>
      </c>
      <c r="O8760" s="2">
        <f>IF(Tabla1[[#This Row],[Mov]]="VNT",Tabla1[[#This Row],[Sale]]-Tabla1[[#This Row],[Cost]],-Tabla1[[#This Row],[Cost]]*Tabla1[[#This Row],[Cant]])</f>
        <v>5000</v>
      </c>
      <c r="P8760" s="8">
        <f>IF(Tabla1[[#This Row],[Mov]]="VNT",-Tabla1[[#This Row],[Cant]],Tabla1[[#This Row],[Cant]])</f>
        <v>-1</v>
      </c>
      <c r="Q8760" s="8">
        <f>DAY(Tabla1[[#This Row],[Date]])</f>
        <v>5</v>
      </c>
      <c r="R8760" s="8">
        <f>MONTH(Tabla1[[#This Row],[Date]])</f>
        <v>4</v>
      </c>
      <c r="S8760" s="8">
        <f>YEAR(Tabla1[[#This Row],[Date]])</f>
        <v>2023</v>
      </c>
    </row>
    <row r="8761" spans="1:19" x14ac:dyDescent="0.2">
      <c r="A8761">
        <v>8728</v>
      </c>
      <c r="B8761" s="1">
        <v>45021</v>
      </c>
      <c r="C8761" t="s">
        <v>260</v>
      </c>
      <c r="D8761" t="s">
        <v>332</v>
      </c>
      <c r="E8761">
        <v>1</v>
      </c>
      <c r="F8761" t="s">
        <v>26</v>
      </c>
      <c r="G8761" t="s">
        <v>264</v>
      </c>
      <c r="H8761" t="s">
        <v>16</v>
      </c>
      <c r="M8761" s="2">
        <v>8000</v>
      </c>
      <c r="N8761" s="2">
        <v>20000</v>
      </c>
      <c r="O8761" s="2">
        <f>IF(Tabla1[[#This Row],[Mov]]="VNT",Tabla1[[#This Row],[Sale]]-Tabla1[[#This Row],[Cost]],-Tabla1[[#This Row],[Cost]]*Tabla1[[#This Row],[Cant]])</f>
        <v>12000</v>
      </c>
      <c r="P8761" s="8">
        <f>IF(Tabla1[[#This Row],[Mov]]="VNT",-Tabla1[[#This Row],[Cant]],Tabla1[[#This Row],[Cant]])</f>
        <v>-1</v>
      </c>
      <c r="Q8761" s="8">
        <f>DAY(Tabla1[[#This Row],[Date]])</f>
        <v>5</v>
      </c>
      <c r="R8761" s="8">
        <f>MONTH(Tabla1[[#This Row],[Date]])</f>
        <v>4</v>
      </c>
      <c r="S8761" s="8">
        <f>YEAR(Tabla1[[#This Row],[Date]])</f>
        <v>2023</v>
      </c>
    </row>
    <row r="8762" spans="1:19" x14ac:dyDescent="0.2">
      <c r="A8762">
        <v>8729</v>
      </c>
      <c r="B8762" s="1">
        <v>45021</v>
      </c>
      <c r="C8762" t="s">
        <v>260</v>
      </c>
      <c r="D8762" t="s">
        <v>332</v>
      </c>
      <c r="E8762">
        <v>1</v>
      </c>
      <c r="F8762" t="s">
        <v>233</v>
      </c>
      <c r="G8762" t="s">
        <v>266</v>
      </c>
      <c r="H8762" t="s">
        <v>234</v>
      </c>
      <c r="M8762" s="2">
        <v>3000</v>
      </c>
      <c r="N8762" s="2">
        <v>10000</v>
      </c>
      <c r="O8762" s="2">
        <f>IF(Tabla1[[#This Row],[Mov]]="VNT",Tabla1[[#This Row],[Sale]]-Tabla1[[#This Row],[Cost]],-Tabla1[[#This Row],[Cost]]*Tabla1[[#This Row],[Cant]])</f>
        <v>7000</v>
      </c>
      <c r="P8762" s="8">
        <f>IF(Tabla1[[#This Row],[Mov]]="VNT",-Tabla1[[#This Row],[Cant]],Tabla1[[#This Row],[Cant]])</f>
        <v>-1</v>
      </c>
      <c r="Q8762" s="8">
        <f>DAY(Tabla1[[#This Row],[Date]])</f>
        <v>5</v>
      </c>
      <c r="R8762" s="8">
        <f>MONTH(Tabla1[[#This Row],[Date]])</f>
        <v>4</v>
      </c>
      <c r="S8762" s="8">
        <f>YEAR(Tabla1[[#This Row],[Date]])</f>
        <v>2023</v>
      </c>
    </row>
    <row r="8763" spans="1:19" x14ac:dyDescent="0.2">
      <c r="A8763">
        <v>8730</v>
      </c>
      <c r="B8763" s="1">
        <v>45021</v>
      </c>
      <c r="C8763" t="s">
        <v>260</v>
      </c>
      <c r="D8763" t="s">
        <v>332</v>
      </c>
      <c r="E8763">
        <v>1</v>
      </c>
      <c r="F8763" t="s">
        <v>116</v>
      </c>
      <c r="G8763" t="s">
        <v>347</v>
      </c>
      <c r="H8763" t="s">
        <v>518</v>
      </c>
      <c r="M8763" s="2">
        <v>33644</v>
      </c>
      <c r="N8763" s="2">
        <v>36000</v>
      </c>
      <c r="O8763" s="2">
        <f>IF(Tabla1[[#This Row],[Mov]]="VNT",Tabla1[[#This Row],[Sale]]-Tabla1[[#This Row],[Cost]],-Tabla1[[#This Row],[Cost]]*Tabla1[[#This Row],[Cant]])</f>
        <v>2356</v>
      </c>
      <c r="P8763" s="8">
        <f>IF(Tabla1[[#This Row],[Mov]]="VNT",-Tabla1[[#This Row],[Cant]],Tabla1[[#This Row],[Cant]])</f>
        <v>-1</v>
      </c>
      <c r="Q8763" s="8">
        <f>DAY(Tabla1[[#This Row],[Date]])</f>
        <v>5</v>
      </c>
      <c r="R8763" s="8">
        <f>MONTH(Tabla1[[#This Row],[Date]])</f>
        <v>4</v>
      </c>
      <c r="S8763" s="8">
        <f>YEAR(Tabla1[[#This Row],[Date]])</f>
        <v>2023</v>
      </c>
    </row>
    <row r="8764" spans="1:19" x14ac:dyDescent="0.2">
      <c r="A8764">
        <v>8731</v>
      </c>
      <c r="B8764" s="1">
        <v>45022</v>
      </c>
      <c r="C8764" t="s">
        <v>260</v>
      </c>
      <c r="D8764" t="s">
        <v>332</v>
      </c>
      <c r="E8764">
        <v>1</v>
      </c>
      <c r="F8764" t="s">
        <v>386</v>
      </c>
      <c r="G8764" t="s">
        <v>263</v>
      </c>
      <c r="H8764" t="s">
        <v>2967</v>
      </c>
      <c r="M8764" s="2">
        <v>85000</v>
      </c>
      <c r="N8764" s="2">
        <v>160000</v>
      </c>
      <c r="O8764" s="2">
        <f>IF(Tabla1[[#This Row],[Mov]]="VNT",Tabla1[[#This Row],[Sale]]-Tabla1[[#This Row],[Cost]],-Tabla1[[#This Row],[Cost]]*Tabla1[[#This Row],[Cant]])</f>
        <v>75000</v>
      </c>
      <c r="P8764" s="8">
        <f>IF(Tabla1[[#This Row],[Mov]]="VNT",-Tabla1[[#This Row],[Cant]],Tabla1[[#This Row],[Cant]])</f>
        <v>-1</v>
      </c>
      <c r="Q8764" s="8">
        <f>DAY(Tabla1[[#This Row],[Date]])</f>
        <v>6</v>
      </c>
      <c r="R8764" s="8">
        <f>MONTH(Tabla1[[#This Row],[Date]])</f>
        <v>4</v>
      </c>
      <c r="S8764" s="8">
        <f>YEAR(Tabla1[[#This Row],[Date]])</f>
        <v>2023</v>
      </c>
    </row>
    <row r="8765" spans="1:19" x14ac:dyDescent="0.2">
      <c r="A8765">
        <v>8732</v>
      </c>
      <c r="B8765" s="1">
        <v>45022</v>
      </c>
      <c r="C8765" t="s">
        <v>260</v>
      </c>
      <c r="D8765" t="s">
        <v>332</v>
      </c>
      <c r="E8765">
        <v>1</v>
      </c>
      <c r="F8765" t="s">
        <v>225</v>
      </c>
      <c r="G8765" t="s">
        <v>263</v>
      </c>
      <c r="H8765" t="s">
        <v>2967</v>
      </c>
      <c r="L8765" t="s">
        <v>2368</v>
      </c>
      <c r="M8765" s="2">
        <v>1100</v>
      </c>
      <c r="N8765" s="2">
        <v>5000</v>
      </c>
      <c r="O8765" s="2">
        <f>IF(Tabla1[[#This Row],[Mov]]="VNT",Tabla1[[#This Row],[Sale]]-Tabla1[[#This Row],[Cost]],-Tabla1[[#This Row],[Cost]]*Tabla1[[#This Row],[Cant]])</f>
        <v>3900</v>
      </c>
      <c r="P8765" s="8">
        <f>IF(Tabla1[[#This Row],[Mov]]="VNT",-Tabla1[[#This Row],[Cant]],Tabla1[[#This Row],[Cant]])</f>
        <v>-1</v>
      </c>
      <c r="Q8765" s="8">
        <f>DAY(Tabla1[[#This Row],[Date]])</f>
        <v>6</v>
      </c>
      <c r="R8765" s="8">
        <f>MONTH(Tabla1[[#This Row],[Date]])</f>
        <v>4</v>
      </c>
      <c r="S8765" s="8">
        <f>YEAR(Tabla1[[#This Row],[Date]])</f>
        <v>2023</v>
      </c>
    </row>
    <row r="8766" spans="1:19" x14ac:dyDescent="0.2">
      <c r="A8766">
        <v>8733</v>
      </c>
      <c r="B8766" s="1">
        <v>45022</v>
      </c>
      <c r="C8766" t="s">
        <v>260</v>
      </c>
      <c r="D8766" t="s">
        <v>332</v>
      </c>
      <c r="E8766">
        <v>1</v>
      </c>
      <c r="F8766" t="s">
        <v>116</v>
      </c>
      <c r="G8766" t="s">
        <v>382</v>
      </c>
      <c r="H8766" t="s">
        <v>514</v>
      </c>
      <c r="M8766" s="2">
        <v>3270</v>
      </c>
      <c r="N8766" s="2">
        <v>3500</v>
      </c>
      <c r="O8766" s="2">
        <f>IF(Tabla1[[#This Row],[Mov]]="VNT",Tabla1[[#This Row],[Sale]]-Tabla1[[#This Row],[Cost]],-Tabla1[[#This Row],[Cost]]*Tabla1[[#This Row],[Cant]])</f>
        <v>230</v>
      </c>
      <c r="P8766" s="8">
        <f>IF(Tabla1[[#This Row],[Mov]]="VNT",-Tabla1[[#This Row],[Cant]],Tabla1[[#This Row],[Cant]])</f>
        <v>-1</v>
      </c>
      <c r="Q8766" s="8">
        <f>DAY(Tabla1[[#This Row],[Date]])</f>
        <v>6</v>
      </c>
      <c r="R8766" s="8">
        <f>MONTH(Tabla1[[#This Row],[Date]])</f>
        <v>4</v>
      </c>
      <c r="S8766" s="8">
        <f>YEAR(Tabla1[[#This Row],[Date]])</f>
        <v>2023</v>
      </c>
    </row>
    <row r="8767" spans="1:19" x14ac:dyDescent="0.2">
      <c r="A8767">
        <v>8734</v>
      </c>
      <c r="B8767" s="1">
        <v>45022</v>
      </c>
      <c r="C8767" t="s">
        <v>260</v>
      </c>
      <c r="D8767" t="s">
        <v>332</v>
      </c>
      <c r="E8767">
        <v>1</v>
      </c>
      <c r="F8767" t="s">
        <v>386</v>
      </c>
      <c r="G8767" t="s">
        <v>272</v>
      </c>
      <c r="H8767" t="s">
        <v>2968</v>
      </c>
      <c r="M8767" s="2">
        <v>75000</v>
      </c>
      <c r="N8767" s="2">
        <v>115000</v>
      </c>
      <c r="O8767" s="2">
        <f>IF(Tabla1[[#This Row],[Mov]]="VNT",Tabla1[[#This Row],[Sale]]-Tabla1[[#This Row],[Cost]],-Tabla1[[#This Row],[Cost]]*Tabla1[[#This Row],[Cant]])</f>
        <v>40000</v>
      </c>
      <c r="P8767" s="8">
        <f>IF(Tabla1[[#This Row],[Mov]]="VNT",-Tabla1[[#This Row],[Cant]],Tabla1[[#This Row],[Cant]])</f>
        <v>-1</v>
      </c>
      <c r="Q8767" s="8">
        <f>DAY(Tabla1[[#This Row],[Date]])</f>
        <v>6</v>
      </c>
      <c r="R8767" s="8">
        <f>MONTH(Tabla1[[#This Row],[Date]])</f>
        <v>4</v>
      </c>
      <c r="S8767" s="8">
        <f>YEAR(Tabla1[[#This Row],[Date]])</f>
        <v>2023</v>
      </c>
    </row>
    <row r="8768" spans="1:19" x14ac:dyDescent="0.2">
      <c r="A8768">
        <v>8735</v>
      </c>
      <c r="B8768" s="1">
        <v>45022</v>
      </c>
      <c r="C8768" t="s">
        <v>260</v>
      </c>
      <c r="D8768" t="s">
        <v>332</v>
      </c>
      <c r="E8768">
        <v>1</v>
      </c>
      <c r="F8768" t="s">
        <v>224</v>
      </c>
      <c r="G8768" t="s">
        <v>272</v>
      </c>
      <c r="H8768" t="s">
        <v>1219</v>
      </c>
      <c r="M8768" s="2">
        <v>7500</v>
      </c>
      <c r="N8768" s="2">
        <v>13000</v>
      </c>
      <c r="O8768" s="2">
        <f>IF(Tabla1[[#This Row],[Mov]]="VNT",Tabla1[[#This Row],[Sale]]-Tabla1[[#This Row],[Cost]],-Tabla1[[#This Row],[Cost]]*Tabla1[[#This Row],[Cant]])</f>
        <v>5500</v>
      </c>
      <c r="P8768" s="8">
        <f>IF(Tabla1[[#This Row],[Mov]]="VNT",-Tabla1[[#This Row],[Cant]],Tabla1[[#This Row],[Cant]])</f>
        <v>-1</v>
      </c>
      <c r="Q8768" s="8">
        <f>DAY(Tabla1[[#This Row],[Date]])</f>
        <v>6</v>
      </c>
      <c r="R8768" s="8">
        <f>MONTH(Tabla1[[#This Row],[Date]])</f>
        <v>4</v>
      </c>
      <c r="S8768" s="8">
        <f>YEAR(Tabla1[[#This Row],[Date]])</f>
        <v>2023</v>
      </c>
    </row>
    <row r="8769" spans="1:19" x14ac:dyDescent="0.2">
      <c r="A8769">
        <v>8736</v>
      </c>
      <c r="B8769" s="1">
        <v>45022</v>
      </c>
      <c r="C8769" t="s">
        <v>260</v>
      </c>
      <c r="D8769" t="s">
        <v>332</v>
      </c>
      <c r="E8769">
        <v>1</v>
      </c>
      <c r="F8769" t="s">
        <v>225</v>
      </c>
      <c r="G8769" t="s">
        <v>272</v>
      </c>
      <c r="H8769" t="s">
        <v>1219</v>
      </c>
      <c r="M8769" s="2">
        <v>1100</v>
      </c>
      <c r="N8769" s="2">
        <v>2000</v>
      </c>
      <c r="O8769" s="2">
        <f>IF(Tabla1[[#This Row],[Mov]]="VNT",Tabla1[[#This Row],[Sale]]-Tabla1[[#This Row],[Cost]],-Tabla1[[#This Row],[Cost]]*Tabla1[[#This Row],[Cant]])</f>
        <v>900</v>
      </c>
      <c r="P8769" s="8">
        <f>IF(Tabla1[[#This Row],[Mov]]="VNT",-Tabla1[[#This Row],[Cant]],Tabla1[[#This Row],[Cant]])</f>
        <v>-1</v>
      </c>
      <c r="Q8769" s="8">
        <f>DAY(Tabla1[[#This Row],[Date]])</f>
        <v>6</v>
      </c>
      <c r="R8769" s="8">
        <f>MONTH(Tabla1[[#This Row],[Date]])</f>
        <v>4</v>
      </c>
      <c r="S8769" s="8">
        <f>YEAR(Tabla1[[#This Row],[Date]])</f>
        <v>2023</v>
      </c>
    </row>
    <row r="8770" spans="1:19" x14ac:dyDescent="0.2">
      <c r="A8770">
        <v>8737</v>
      </c>
      <c r="B8770" s="1">
        <v>45022</v>
      </c>
      <c r="C8770" t="s">
        <v>260</v>
      </c>
      <c r="D8770" t="s">
        <v>332</v>
      </c>
      <c r="E8770">
        <v>1</v>
      </c>
      <c r="F8770" t="s">
        <v>588</v>
      </c>
      <c r="G8770" t="s">
        <v>272</v>
      </c>
      <c r="H8770" t="s">
        <v>2969</v>
      </c>
      <c r="M8770" s="2">
        <v>800</v>
      </c>
      <c r="N8770" s="2">
        <v>5000</v>
      </c>
      <c r="O8770" s="2">
        <f>IF(Tabla1[[#This Row],[Mov]]="VNT",Tabla1[[#This Row],[Sale]]-Tabla1[[#This Row],[Cost]],-Tabla1[[#This Row],[Cost]]*Tabla1[[#This Row],[Cant]])</f>
        <v>4200</v>
      </c>
      <c r="P8770" s="8">
        <f>IF(Tabla1[[#This Row],[Mov]]="VNT",-Tabla1[[#This Row],[Cant]],Tabla1[[#This Row],[Cant]])</f>
        <v>-1</v>
      </c>
      <c r="Q8770" s="8">
        <f>DAY(Tabla1[[#This Row],[Date]])</f>
        <v>6</v>
      </c>
      <c r="R8770" s="8">
        <f>MONTH(Tabla1[[#This Row],[Date]])</f>
        <v>4</v>
      </c>
      <c r="S8770" s="8">
        <f>YEAR(Tabla1[[#This Row],[Date]])</f>
        <v>2023</v>
      </c>
    </row>
    <row r="8771" spans="1:19" x14ac:dyDescent="0.2">
      <c r="A8771">
        <v>8738</v>
      </c>
      <c r="B8771" s="1">
        <v>45022</v>
      </c>
      <c r="C8771" t="s">
        <v>260</v>
      </c>
      <c r="D8771" t="s">
        <v>332</v>
      </c>
      <c r="E8771">
        <v>1</v>
      </c>
      <c r="F8771" t="s">
        <v>225</v>
      </c>
      <c r="G8771" t="s">
        <v>263</v>
      </c>
      <c r="H8771" t="s">
        <v>667</v>
      </c>
      <c r="M8771" s="2">
        <v>1100</v>
      </c>
      <c r="N8771" s="2">
        <v>10000</v>
      </c>
      <c r="O8771" s="2">
        <f>IF(Tabla1[[#This Row],[Mov]]="VNT",Tabla1[[#This Row],[Sale]]-Tabla1[[#This Row],[Cost]],-Tabla1[[#This Row],[Cost]]*Tabla1[[#This Row],[Cant]])</f>
        <v>8900</v>
      </c>
      <c r="P8771" s="8">
        <f>IF(Tabla1[[#This Row],[Mov]]="VNT",-Tabla1[[#This Row],[Cant]],Tabla1[[#This Row],[Cant]])</f>
        <v>-1</v>
      </c>
      <c r="Q8771" s="8">
        <f>DAY(Tabla1[[#This Row],[Date]])</f>
        <v>6</v>
      </c>
      <c r="R8771" s="8">
        <f>MONTH(Tabla1[[#This Row],[Date]])</f>
        <v>4</v>
      </c>
      <c r="S8771" s="8">
        <f>YEAR(Tabla1[[#This Row],[Date]])</f>
        <v>2023</v>
      </c>
    </row>
    <row r="8772" spans="1:19" x14ac:dyDescent="0.2">
      <c r="A8772">
        <v>8739</v>
      </c>
      <c r="B8772" s="1">
        <v>45022</v>
      </c>
      <c r="C8772" t="s">
        <v>260</v>
      </c>
      <c r="D8772" t="s">
        <v>332</v>
      </c>
      <c r="E8772">
        <v>1</v>
      </c>
      <c r="F8772" t="s">
        <v>455</v>
      </c>
      <c r="G8772" t="s">
        <v>382</v>
      </c>
      <c r="H8772" t="s">
        <v>509</v>
      </c>
      <c r="M8772" s="2">
        <v>1000</v>
      </c>
      <c r="N8772" s="2">
        <v>4000</v>
      </c>
      <c r="O8772" s="2">
        <f>IF(Tabla1[[#This Row],[Mov]]="VNT",Tabla1[[#This Row],[Sale]]-Tabla1[[#This Row],[Cost]],-Tabla1[[#This Row],[Cost]]*Tabla1[[#This Row],[Cant]])</f>
        <v>3000</v>
      </c>
      <c r="P8772" s="8">
        <f>IF(Tabla1[[#This Row],[Mov]]="VNT",-Tabla1[[#This Row],[Cant]],Tabla1[[#This Row],[Cant]])</f>
        <v>-1</v>
      </c>
      <c r="Q8772" s="8">
        <f>DAY(Tabla1[[#This Row],[Date]])</f>
        <v>6</v>
      </c>
      <c r="R8772" s="8">
        <f>MONTH(Tabla1[[#This Row],[Date]])</f>
        <v>4</v>
      </c>
      <c r="S8772" s="8">
        <f>YEAR(Tabla1[[#This Row],[Date]])</f>
        <v>2023</v>
      </c>
    </row>
    <row r="8773" spans="1:19" x14ac:dyDescent="0.2">
      <c r="A8773">
        <v>8740</v>
      </c>
      <c r="B8773" s="1">
        <v>45022</v>
      </c>
      <c r="C8773" t="s">
        <v>260</v>
      </c>
      <c r="D8773" t="s">
        <v>332</v>
      </c>
      <c r="E8773">
        <v>1</v>
      </c>
      <c r="F8773" t="s">
        <v>891</v>
      </c>
      <c r="G8773" t="s">
        <v>263</v>
      </c>
      <c r="H8773" t="s">
        <v>496</v>
      </c>
      <c r="M8773" s="2">
        <v>3500</v>
      </c>
      <c r="N8773" s="2">
        <v>10000</v>
      </c>
      <c r="O8773" s="2">
        <f>IF(Tabla1[[#This Row],[Mov]]="VNT",Tabla1[[#This Row],[Sale]]-Tabla1[[#This Row],[Cost]],-Tabla1[[#This Row],[Cost]]*Tabla1[[#This Row],[Cant]])</f>
        <v>6500</v>
      </c>
      <c r="P8773" s="8">
        <f>IF(Tabla1[[#This Row],[Mov]]="VNT",-Tabla1[[#This Row],[Cant]],Tabla1[[#This Row],[Cant]])</f>
        <v>-1</v>
      </c>
      <c r="Q8773" s="8">
        <f>DAY(Tabla1[[#This Row],[Date]])</f>
        <v>6</v>
      </c>
      <c r="R8773" s="8">
        <f>MONTH(Tabla1[[#This Row],[Date]])</f>
        <v>4</v>
      </c>
      <c r="S8773" s="8">
        <f>YEAR(Tabla1[[#This Row],[Date]])</f>
        <v>2023</v>
      </c>
    </row>
    <row r="8774" spans="1:19" x14ac:dyDescent="0.2">
      <c r="A8774">
        <v>8741</v>
      </c>
      <c r="B8774" s="1">
        <v>45022</v>
      </c>
      <c r="C8774" t="s">
        <v>260</v>
      </c>
      <c r="D8774" t="s">
        <v>332</v>
      </c>
      <c r="E8774">
        <v>1</v>
      </c>
      <c r="F8774" t="s">
        <v>21</v>
      </c>
      <c r="G8774" t="s">
        <v>263</v>
      </c>
      <c r="H8774" t="s">
        <v>1954</v>
      </c>
      <c r="M8774" s="2">
        <v>7500</v>
      </c>
      <c r="N8774" s="2">
        <v>20000</v>
      </c>
      <c r="O8774" s="2">
        <f>IF(Tabla1[[#This Row],[Mov]]="VNT",Tabla1[[#This Row],[Sale]]-Tabla1[[#This Row],[Cost]],-Tabla1[[#This Row],[Cost]]*Tabla1[[#This Row],[Cant]])</f>
        <v>12500</v>
      </c>
      <c r="P8774" s="8">
        <f>IF(Tabla1[[#This Row],[Mov]]="VNT",-Tabla1[[#This Row],[Cant]],Tabla1[[#This Row],[Cant]])</f>
        <v>-1</v>
      </c>
      <c r="Q8774" s="8">
        <f>DAY(Tabla1[[#This Row],[Date]])</f>
        <v>6</v>
      </c>
      <c r="R8774" s="8">
        <f>MONTH(Tabla1[[#This Row],[Date]])</f>
        <v>4</v>
      </c>
      <c r="S8774" s="8">
        <f>YEAR(Tabla1[[#This Row],[Date]])</f>
        <v>2023</v>
      </c>
    </row>
    <row r="8775" spans="1:19" x14ac:dyDescent="0.2">
      <c r="A8775">
        <v>8742</v>
      </c>
      <c r="B8775" s="1">
        <v>45022</v>
      </c>
      <c r="C8775" t="s">
        <v>260</v>
      </c>
      <c r="D8775" t="s">
        <v>332</v>
      </c>
      <c r="E8775">
        <v>1</v>
      </c>
      <c r="F8775" t="s">
        <v>455</v>
      </c>
      <c r="G8775" t="s">
        <v>347</v>
      </c>
      <c r="H8775" t="s">
        <v>456</v>
      </c>
      <c r="M8775" s="2">
        <v>800</v>
      </c>
      <c r="N8775" s="2">
        <v>4000</v>
      </c>
      <c r="O8775" s="2">
        <f>IF(Tabla1[[#This Row],[Mov]]="VNT",Tabla1[[#This Row],[Sale]]-Tabla1[[#This Row],[Cost]],-Tabla1[[#This Row],[Cost]]*Tabla1[[#This Row],[Cant]])</f>
        <v>3200</v>
      </c>
      <c r="P8775" s="8">
        <f>IF(Tabla1[[#This Row],[Mov]]="VNT",-Tabla1[[#This Row],[Cant]],Tabla1[[#This Row],[Cant]])</f>
        <v>-1</v>
      </c>
      <c r="Q8775" s="8">
        <f>DAY(Tabla1[[#This Row],[Date]])</f>
        <v>6</v>
      </c>
      <c r="R8775" s="8">
        <f>MONTH(Tabla1[[#This Row],[Date]])</f>
        <v>4</v>
      </c>
      <c r="S8775" s="8">
        <f>YEAR(Tabla1[[#This Row],[Date]])</f>
        <v>2023</v>
      </c>
    </row>
    <row r="8776" spans="1:19" x14ac:dyDescent="0.2">
      <c r="A8776">
        <v>8743</v>
      </c>
      <c r="B8776" s="1">
        <v>45022</v>
      </c>
      <c r="C8776" t="s">
        <v>260</v>
      </c>
      <c r="D8776" t="s">
        <v>332</v>
      </c>
      <c r="E8776">
        <v>1</v>
      </c>
      <c r="F8776" t="s">
        <v>628</v>
      </c>
      <c r="G8776" t="s">
        <v>266</v>
      </c>
      <c r="H8776" t="s">
        <v>2970</v>
      </c>
      <c r="M8776" s="2">
        <v>18000</v>
      </c>
      <c r="N8776" s="2">
        <v>35000</v>
      </c>
      <c r="O8776" s="2">
        <f>IF(Tabla1[[#This Row],[Mov]]="VNT",Tabla1[[#This Row],[Sale]]-Tabla1[[#This Row],[Cost]],-Tabla1[[#This Row],[Cost]]*Tabla1[[#This Row],[Cant]])</f>
        <v>17000</v>
      </c>
      <c r="P8776" s="8">
        <f>IF(Tabla1[[#This Row],[Mov]]="VNT",-Tabla1[[#This Row],[Cant]],Tabla1[[#This Row],[Cant]])</f>
        <v>-1</v>
      </c>
      <c r="Q8776" s="8">
        <f>DAY(Tabla1[[#This Row],[Date]])</f>
        <v>6</v>
      </c>
      <c r="R8776" s="8">
        <f>MONTH(Tabla1[[#This Row],[Date]])</f>
        <v>4</v>
      </c>
      <c r="S8776" s="8">
        <f>YEAR(Tabla1[[#This Row],[Date]])</f>
        <v>2023</v>
      </c>
    </row>
    <row r="8777" spans="1:19" x14ac:dyDescent="0.2">
      <c r="A8777">
        <v>8744</v>
      </c>
      <c r="B8777" s="1">
        <v>45022</v>
      </c>
      <c r="C8777" t="s">
        <v>260</v>
      </c>
      <c r="D8777" t="s">
        <v>332</v>
      </c>
      <c r="E8777">
        <v>1</v>
      </c>
      <c r="F8777" t="s">
        <v>26</v>
      </c>
      <c r="G8777" t="s">
        <v>264</v>
      </c>
      <c r="H8777" t="s">
        <v>1339</v>
      </c>
      <c r="M8777" s="2">
        <v>8000</v>
      </c>
      <c r="N8777" s="2">
        <v>20000</v>
      </c>
      <c r="O8777" s="2">
        <f>IF(Tabla1[[#This Row],[Mov]]="VNT",Tabla1[[#This Row],[Sale]]-Tabla1[[#This Row],[Cost]],-Tabla1[[#This Row],[Cost]]*Tabla1[[#This Row],[Cant]])</f>
        <v>12000</v>
      </c>
      <c r="P8777" s="8">
        <f>IF(Tabla1[[#This Row],[Mov]]="VNT",-Tabla1[[#This Row],[Cant]],Tabla1[[#This Row],[Cant]])</f>
        <v>-1</v>
      </c>
      <c r="Q8777" s="8">
        <f>DAY(Tabla1[[#This Row],[Date]])</f>
        <v>6</v>
      </c>
      <c r="R8777" s="8">
        <f>MONTH(Tabla1[[#This Row],[Date]])</f>
        <v>4</v>
      </c>
      <c r="S8777" s="8">
        <f>YEAR(Tabla1[[#This Row],[Date]])</f>
        <v>2023</v>
      </c>
    </row>
    <row r="8778" spans="1:19" x14ac:dyDescent="0.2">
      <c r="A8778">
        <v>8745</v>
      </c>
      <c r="B8778" s="1">
        <v>45022</v>
      </c>
      <c r="C8778" t="s">
        <v>260</v>
      </c>
      <c r="D8778" t="s">
        <v>332</v>
      </c>
      <c r="E8778">
        <v>1</v>
      </c>
      <c r="F8778" t="s">
        <v>617</v>
      </c>
      <c r="G8778" t="s">
        <v>266</v>
      </c>
      <c r="H8778" t="s">
        <v>2130</v>
      </c>
      <c r="M8778" s="2">
        <v>95000</v>
      </c>
      <c r="N8778" s="2">
        <v>100000</v>
      </c>
      <c r="O8778" s="2">
        <f>IF(Tabla1[[#This Row],[Mov]]="VNT",Tabla1[[#This Row],[Sale]]-Tabla1[[#This Row],[Cost]],-Tabla1[[#This Row],[Cost]]*Tabla1[[#This Row],[Cant]])</f>
        <v>5000</v>
      </c>
      <c r="P8778" s="8">
        <f>IF(Tabla1[[#This Row],[Mov]]="VNT",-Tabla1[[#This Row],[Cant]],Tabla1[[#This Row],[Cant]])</f>
        <v>-1</v>
      </c>
      <c r="Q8778" s="8">
        <f>DAY(Tabla1[[#This Row],[Date]])</f>
        <v>6</v>
      </c>
      <c r="R8778" s="8">
        <f>MONTH(Tabla1[[#This Row],[Date]])</f>
        <v>4</v>
      </c>
      <c r="S8778" s="8">
        <f>YEAR(Tabla1[[#This Row],[Date]])</f>
        <v>2023</v>
      </c>
    </row>
    <row r="8779" spans="1:19" x14ac:dyDescent="0.2">
      <c r="A8779">
        <v>8746</v>
      </c>
      <c r="B8779" s="1">
        <v>45022</v>
      </c>
      <c r="C8779" t="s">
        <v>260</v>
      </c>
      <c r="D8779" t="s">
        <v>332</v>
      </c>
      <c r="E8779">
        <v>1</v>
      </c>
      <c r="F8779" t="s">
        <v>48</v>
      </c>
      <c r="G8779" t="s">
        <v>1765</v>
      </c>
      <c r="H8779" t="s">
        <v>2772</v>
      </c>
      <c r="M8779" s="2">
        <v>210000</v>
      </c>
      <c r="N8779" s="2">
        <v>290000</v>
      </c>
      <c r="O8779" s="2">
        <f>IF(Tabla1[[#This Row],[Mov]]="VNT",Tabla1[[#This Row],[Sale]]-Tabla1[[#This Row],[Cost]],-Tabla1[[#This Row],[Cost]]*Tabla1[[#This Row],[Cant]])</f>
        <v>80000</v>
      </c>
      <c r="P8779" s="8">
        <f>IF(Tabla1[[#This Row],[Mov]]="VNT",-Tabla1[[#This Row],[Cant]],Tabla1[[#This Row],[Cant]])</f>
        <v>-1</v>
      </c>
      <c r="Q8779" s="8">
        <f>DAY(Tabla1[[#This Row],[Date]])</f>
        <v>6</v>
      </c>
      <c r="R8779" s="8">
        <f>MONTH(Tabla1[[#This Row],[Date]])</f>
        <v>4</v>
      </c>
      <c r="S8779" s="8">
        <f>YEAR(Tabla1[[#This Row],[Date]])</f>
        <v>2023</v>
      </c>
    </row>
    <row r="8780" spans="1:19" x14ac:dyDescent="0.2">
      <c r="A8780">
        <v>8747</v>
      </c>
      <c r="B8780" s="1">
        <v>45022</v>
      </c>
      <c r="C8780" t="s">
        <v>260</v>
      </c>
      <c r="D8780" t="s">
        <v>332</v>
      </c>
      <c r="E8780">
        <v>1</v>
      </c>
      <c r="F8780" t="s">
        <v>386</v>
      </c>
      <c r="G8780" t="s">
        <v>263</v>
      </c>
      <c r="H8780" t="s">
        <v>767</v>
      </c>
      <c r="M8780" s="2">
        <v>65000</v>
      </c>
      <c r="N8780" s="2">
        <v>115000</v>
      </c>
      <c r="O8780" s="2">
        <f>IF(Tabla1[[#This Row],[Mov]]="VNT",Tabla1[[#This Row],[Sale]]-Tabla1[[#This Row],[Cost]],-Tabla1[[#This Row],[Cost]]*Tabla1[[#This Row],[Cant]])</f>
        <v>50000</v>
      </c>
      <c r="P8780" s="8">
        <f>IF(Tabla1[[#This Row],[Mov]]="VNT",-Tabla1[[#This Row],[Cant]],Tabla1[[#This Row],[Cant]])</f>
        <v>-1</v>
      </c>
      <c r="Q8780" s="8">
        <f>DAY(Tabla1[[#This Row],[Date]])</f>
        <v>6</v>
      </c>
      <c r="R8780" s="8">
        <f>MONTH(Tabla1[[#This Row],[Date]])</f>
        <v>4</v>
      </c>
      <c r="S8780" s="8">
        <f>YEAR(Tabla1[[#This Row],[Date]])</f>
        <v>2023</v>
      </c>
    </row>
    <row r="8781" spans="1:19" x14ac:dyDescent="0.2">
      <c r="A8781">
        <v>8748</v>
      </c>
      <c r="B8781" s="1">
        <v>45022</v>
      </c>
      <c r="C8781" t="s">
        <v>260</v>
      </c>
      <c r="D8781" t="s">
        <v>332</v>
      </c>
      <c r="E8781">
        <v>1</v>
      </c>
      <c r="F8781" t="s">
        <v>458</v>
      </c>
      <c r="G8781" t="s">
        <v>263</v>
      </c>
      <c r="H8781" t="s">
        <v>2391</v>
      </c>
      <c r="M8781" s="2">
        <v>0</v>
      </c>
      <c r="N8781" s="2">
        <v>25000</v>
      </c>
      <c r="O8781" s="2">
        <f>IF(Tabla1[[#This Row],[Mov]]="VNT",Tabla1[[#This Row],[Sale]]-Tabla1[[#This Row],[Cost]],-Tabla1[[#This Row],[Cost]]*Tabla1[[#This Row],[Cant]])</f>
        <v>25000</v>
      </c>
      <c r="P8781" s="8">
        <f>IF(Tabla1[[#This Row],[Mov]]="VNT",-Tabla1[[#This Row],[Cant]],Tabla1[[#This Row],[Cant]])</f>
        <v>-1</v>
      </c>
      <c r="Q8781" s="8">
        <f>DAY(Tabla1[[#This Row],[Date]])</f>
        <v>6</v>
      </c>
      <c r="R8781" s="8">
        <f>MONTH(Tabla1[[#This Row],[Date]])</f>
        <v>4</v>
      </c>
      <c r="S8781" s="8">
        <f>YEAR(Tabla1[[#This Row],[Date]])</f>
        <v>2023</v>
      </c>
    </row>
    <row r="8782" spans="1:19" x14ac:dyDescent="0.2">
      <c r="A8782">
        <v>8749</v>
      </c>
      <c r="B8782" s="1">
        <v>45022</v>
      </c>
      <c r="C8782" t="s">
        <v>260</v>
      </c>
      <c r="D8782" t="s">
        <v>332</v>
      </c>
      <c r="E8782">
        <v>1</v>
      </c>
      <c r="F8782" t="s">
        <v>891</v>
      </c>
      <c r="G8782" t="s">
        <v>263</v>
      </c>
      <c r="H8782" t="s">
        <v>767</v>
      </c>
      <c r="M8782" s="2">
        <v>3500</v>
      </c>
      <c r="N8782" s="2">
        <v>10000</v>
      </c>
      <c r="O8782" s="2">
        <f>IF(Tabla1[[#This Row],[Mov]]="VNT",Tabla1[[#This Row],[Sale]]-Tabla1[[#This Row],[Cost]],-Tabla1[[#This Row],[Cost]]*Tabla1[[#This Row],[Cant]])</f>
        <v>6500</v>
      </c>
      <c r="P8782" s="8">
        <f>IF(Tabla1[[#This Row],[Mov]]="VNT",-Tabla1[[#This Row],[Cant]],Tabla1[[#This Row],[Cant]])</f>
        <v>-1</v>
      </c>
      <c r="Q8782" s="8">
        <f>DAY(Tabla1[[#This Row],[Date]])</f>
        <v>6</v>
      </c>
      <c r="R8782" s="8">
        <f>MONTH(Tabla1[[#This Row],[Date]])</f>
        <v>4</v>
      </c>
      <c r="S8782" s="8">
        <f>YEAR(Tabla1[[#This Row],[Date]])</f>
        <v>2023</v>
      </c>
    </row>
    <row r="8783" spans="1:19" x14ac:dyDescent="0.2">
      <c r="A8783">
        <v>8750</v>
      </c>
      <c r="B8783" s="1">
        <v>45022</v>
      </c>
      <c r="C8783" t="s">
        <v>260</v>
      </c>
      <c r="D8783" t="s">
        <v>332</v>
      </c>
      <c r="E8783">
        <v>1</v>
      </c>
      <c r="F8783" t="s">
        <v>476</v>
      </c>
      <c r="G8783" t="s">
        <v>266</v>
      </c>
      <c r="H8783" t="s">
        <v>2704</v>
      </c>
      <c r="M8783" s="2">
        <v>1800</v>
      </c>
      <c r="N8783" s="2">
        <v>5000</v>
      </c>
      <c r="O8783" s="2">
        <f>IF(Tabla1[[#This Row],[Mov]]="VNT",Tabla1[[#This Row],[Sale]]-Tabla1[[#This Row],[Cost]],-Tabla1[[#This Row],[Cost]]*Tabla1[[#This Row],[Cant]])</f>
        <v>3200</v>
      </c>
      <c r="P8783" s="8">
        <f>IF(Tabla1[[#This Row],[Mov]]="VNT",-Tabla1[[#This Row],[Cant]],Tabla1[[#This Row],[Cant]])</f>
        <v>-1</v>
      </c>
      <c r="Q8783" s="8">
        <f>DAY(Tabla1[[#This Row],[Date]])</f>
        <v>6</v>
      </c>
      <c r="R8783" s="8">
        <f>MONTH(Tabla1[[#This Row],[Date]])</f>
        <v>4</v>
      </c>
      <c r="S8783" s="8">
        <f>YEAR(Tabla1[[#This Row],[Date]])</f>
        <v>2023</v>
      </c>
    </row>
    <row r="8784" spans="1:19" x14ac:dyDescent="0.2">
      <c r="A8784">
        <v>8751</v>
      </c>
      <c r="B8784" s="1">
        <v>45022</v>
      </c>
      <c r="C8784" t="s">
        <v>260</v>
      </c>
      <c r="D8784" t="s">
        <v>332</v>
      </c>
      <c r="E8784">
        <v>1</v>
      </c>
      <c r="F8784" t="s">
        <v>225</v>
      </c>
      <c r="G8784" t="s">
        <v>263</v>
      </c>
      <c r="H8784" t="s">
        <v>767</v>
      </c>
      <c r="M8784" s="2">
        <v>1100</v>
      </c>
      <c r="N8784" s="2">
        <v>9000</v>
      </c>
      <c r="O8784" s="2">
        <f>IF(Tabla1[[#This Row],[Mov]]="VNT",Tabla1[[#This Row],[Sale]]-Tabla1[[#This Row],[Cost]],-Tabla1[[#This Row],[Cost]]*Tabla1[[#This Row],[Cant]])</f>
        <v>7900</v>
      </c>
      <c r="P8784" s="8">
        <f>IF(Tabla1[[#This Row],[Mov]]="VNT",-Tabla1[[#This Row],[Cant]],Tabla1[[#This Row],[Cant]])</f>
        <v>-1</v>
      </c>
      <c r="Q8784" s="8">
        <f>DAY(Tabla1[[#This Row],[Date]])</f>
        <v>6</v>
      </c>
      <c r="R8784" s="8">
        <f>MONTH(Tabla1[[#This Row],[Date]])</f>
        <v>4</v>
      </c>
      <c r="S8784" s="8">
        <f>YEAR(Tabla1[[#This Row],[Date]])</f>
        <v>2023</v>
      </c>
    </row>
    <row r="8785" spans="1:19" x14ac:dyDescent="0.2">
      <c r="A8785">
        <v>8752</v>
      </c>
      <c r="B8785" s="1">
        <v>45022</v>
      </c>
      <c r="C8785" t="s">
        <v>260</v>
      </c>
      <c r="D8785" t="s">
        <v>332</v>
      </c>
      <c r="E8785">
        <v>1</v>
      </c>
      <c r="F8785" t="s">
        <v>116</v>
      </c>
      <c r="G8785" t="s">
        <v>347</v>
      </c>
      <c r="H8785" t="s">
        <v>518</v>
      </c>
      <c r="M8785" s="2">
        <v>6074</v>
      </c>
      <c r="N8785" s="2">
        <v>6500</v>
      </c>
      <c r="O8785" s="2">
        <f>IF(Tabla1[[#This Row],[Mov]]="VNT",Tabla1[[#This Row],[Sale]]-Tabla1[[#This Row],[Cost]],-Tabla1[[#This Row],[Cost]]*Tabla1[[#This Row],[Cant]])</f>
        <v>426</v>
      </c>
      <c r="P8785" s="8">
        <f>IF(Tabla1[[#This Row],[Mov]]="VNT",-Tabla1[[#This Row],[Cant]],Tabla1[[#This Row],[Cant]])</f>
        <v>-1</v>
      </c>
      <c r="Q8785" s="8">
        <f>DAY(Tabla1[[#This Row],[Date]])</f>
        <v>6</v>
      </c>
      <c r="R8785" s="8">
        <f>MONTH(Tabla1[[#This Row],[Date]])</f>
        <v>4</v>
      </c>
      <c r="S8785" s="8">
        <f>YEAR(Tabla1[[#This Row],[Date]])</f>
        <v>2023</v>
      </c>
    </row>
    <row r="8786" spans="1:19" x14ac:dyDescent="0.2">
      <c r="A8786">
        <v>8753</v>
      </c>
      <c r="B8786" s="1">
        <v>45022</v>
      </c>
      <c r="C8786" t="s">
        <v>260</v>
      </c>
      <c r="D8786" t="s">
        <v>332</v>
      </c>
      <c r="E8786">
        <v>1</v>
      </c>
      <c r="F8786" t="s">
        <v>365</v>
      </c>
      <c r="G8786" t="s">
        <v>943</v>
      </c>
      <c r="H8786" t="s">
        <v>1069</v>
      </c>
      <c r="M8786" s="2">
        <v>4000</v>
      </c>
      <c r="N8786" s="2">
        <v>9000</v>
      </c>
      <c r="O8786" s="2">
        <f>IF(Tabla1[[#This Row],[Mov]]="VNT",Tabla1[[#This Row],[Sale]]-Tabla1[[#This Row],[Cost]],-Tabla1[[#This Row],[Cost]]*Tabla1[[#This Row],[Cant]])</f>
        <v>5000</v>
      </c>
      <c r="P8786" s="8">
        <f>IF(Tabla1[[#This Row],[Mov]]="VNT",-Tabla1[[#This Row],[Cant]],Tabla1[[#This Row],[Cant]])</f>
        <v>-1</v>
      </c>
      <c r="Q8786" s="8">
        <f>DAY(Tabla1[[#This Row],[Date]])</f>
        <v>6</v>
      </c>
      <c r="R8786" s="8">
        <f>MONTH(Tabla1[[#This Row],[Date]])</f>
        <v>4</v>
      </c>
      <c r="S8786" s="8">
        <f>YEAR(Tabla1[[#This Row],[Date]])</f>
        <v>2023</v>
      </c>
    </row>
    <row r="8787" spans="1:19" x14ac:dyDescent="0.2">
      <c r="A8787">
        <v>8754</v>
      </c>
      <c r="B8787" s="1">
        <v>45022</v>
      </c>
      <c r="C8787" t="s">
        <v>260</v>
      </c>
      <c r="D8787" t="s">
        <v>332</v>
      </c>
      <c r="E8787">
        <v>1</v>
      </c>
      <c r="F8787" t="s">
        <v>116</v>
      </c>
      <c r="G8787" t="s">
        <v>347</v>
      </c>
      <c r="H8787" t="s">
        <v>518</v>
      </c>
      <c r="M8787" s="2">
        <v>3270</v>
      </c>
      <c r="N8787" s="2">
        <v>3500</v>
      </c>
      <c r="O8787" s="2">
        <f>IF(Tabla1[[#This Row],[Mov]]="VNT",Tabla1[[#This Row],[Sale]]-Tabla1[[#This Row],[Cost]],-Tabla1[[#This Row],[Cost]]*Tabla1[[#This Row],[Cant]])</f>
        <v>230</v>
      </c>
      <c r="P8787" s="8">
        <f>IF(Tabla1[[#This Row],[Mov]]="VNT",-Tabla1[[#This Row],[Cant]],Tabla1[[#This Row],[Cant]])</f>
        <v>-1</v>
      </c>
      <c r="Q8787" s="8">
        <f>DAY(Tabla1[[#This Row],[Date]])</f>
        <v>6</v>
      </c>
      <c r="R8787" s="8">
        <f>MONTH(Tabla1[[#This Row],[Date]])</f>
        <v>4</v>
      </c>
      <c r="S8787" s="8">
        <f>YEAR(Tabla1[[#This Row],[Date]])</f>
        <v>2023</v>
      </c>
    </row>
    <row r="8788" spans="1:19" x14ac:dyDescent="0.2">
      <c r="A8788">
        <v>8755</v>
      </c>
      <c r="B8788" s="1">
        <v>45022</v>
      </c>
      <c r="C8788" t="s">
        <v>260</v>
      </c>
      <c r="D8788" t="s">
        <v>332</v>
      </c>
      <c r="E8788">
        <v>1</v>
      </c>
      <c r="F8788" t="s">
        <v>586</v>
      </c>
      <c r="G8788" t="s">
        <v>272</v>
      </c>
      <c r="H8788" t="s">
        <v>252</v>
      </c>
      <c r="M8788" s="2">
        <v>7000</v>
      </c>
      <c r="N8788" s="2">
        <v>18000</v>
      </c>
      <c r="O8788" s="2">
        <f>IF(Tabla1[[#This Row],[Mov]]="VNT",Tabla1[[#This Row],[Sale]]-Tabla1[[#This Row],[Cost]],-Tabla1[[#This Row],[Cost]]*Tabla1[[#This Row],[Cant]])</f>
        <v>11000</v>
      </c>
      <c r="P8788" s="8">
        <f>IF(Tabla1[[#This Row],[Mov]]="VNT",-Tabla1[[#This Row],[Cant]],Tabla1[[#This Row],[Cant]])</f>
        <v>-1</v>
      </c>
      <c r="Q8788" s="8">
        <f>DAY(Tabla1[[#This Row],[Date]])</f>
        <v>6</v>
      </c>
      <c r="R8788" s="8">
        <f>MONTH(Tabla1[[#This Row],[Date]])</f>
        <v>4</v>
      </c>
      <c r="S8788" s="8">
        <f>YEAR(Tabla1[[#This Row],[Date]])</f>
        <v>2023</v>
      </c>
    </row>
    <row r="8789" spans="1:19" x14ac:dyDescent="0.2">
      <c r="A8789">
        <v>8756</v>
      </c>
      <c r="B8789" s="1">
        <v>45022</v>
      </c>
      <c r="C8789" t="s">
        <v>260</v>
      </c>
      <c r="D8789" t="s">
        <v>332</v>
      </c>
      <c r="E8789">
        <v>1</v>
      </c>
      <c r="F8789" t="s">
        <v>225</v>
      </c>
      <c r="G8789" t="s">
        <v>263</v>
      </c>
      <c r="H8789" t="s">
        <v>2971</v>
      </c>
      <c r="M8789" s="2">
        <v>1100</v>
      </c>
      <c r="N8789" s="2">
        <v>10000</v>
      </c>
      <c r="O8789" s="2">
        <f>IF(Tabla1[[#This Row],[Mov]]="VNT",Tabla1[[#This Row],[Sale]]-Tabla1[[#This Row],[Cost]],-Tabla1[[#This Row],[Cost]]*Tabla1[[#This Row],[Cant]])</f>
        <v>8900</v>
      </c>
      <c r="P8789" s="8">
        <f>IF(Tabla1[[#This Row],[Mov]]="VNT",-Tabla1[[#This Row],[Cant]],Tabla1[[#This Row],[Cant]])</f>
        <v>-1</v>
      </c>
      <c r="Q8789" s="8">
        <f>DAY(Tabla1[[#This Row],[Date]])</f>
        <v>6</v>
      </c>
      <c r="R8789" s="8">
        <f>MONTH(Tabla1[[#This Row],[Date]])</f>
        <v>4</v>
      </c>
      <c r="S8789" s="8">
        <f>YEAR(Tabla1[[#This Row],[Date]])</f>
        <v>2023</v>
      </c>
    </row>
    <row r="8790" spans="1:19" x14ac:dyDescent="0.2">
      <c r="A8790">
        <v>8757</v>
      </c>
      <c r="B8790" s="1">
        <v>45022</v>
      </c>
      <c r="C8790" t="s">
        <v>260</v>
      </c>
      <c r="D8790" t="s">
        <v>332</v>
      </c>
      <c r="E8790">
        <v>1</v>
      </c>
      <c r="F8790" t="s">
        <v>458</v>
      </c>
      <c r="G8790" t="s">
        <v>284</v>
      </c>
      <c r="H8790" t="s">
        <v>2972</v>
      </c>
      <c r="M8790" s="2">
        <v>0</v>
      </c>
      <c r="N8790" s="2">
        <v>25000</v>
      </c>
      <c r="O8790" s="2">
        <f>IF(Tabla1[[#This Row],[Mov]]="VNT",Tabla1[[#This Row],[Sale]]-Tabla1[[#This Row],[Cost]],-Tabla1[[#This Row],[Cost]]*Tabla1[[#This Row],[Cant]])</f>
        <v>25000</v>
      </c>
      <c r="P8790" s="8">
        <f>IF(Tabla1[[#This Row],[Mov]]="VNT",-Tabla1[[#This Row],[Cant]],Tabla1[[#This Row],[Cant]])</f>
        <v>-1</v>
      </c>
      <c r="Q8790" s="8">
        <f>DAY(Tabla1[[#This Row],[Date]])</f>
        <v>6</v>
      </c>
      <c r="R8790" s="8">
        <f>MONTH(Tabla1[[#This Row],[Date]])</f>
        <v>4</v>
      </c>
      <c r="S8790" s="8">
        <f>YEAR(Tabla1[[#This Row],[Date]])</f>
        <v>2023</v>
      </c>
    </row>
    <row r="8791" spans="1:19" x14ac:dyDescent="0.2">
      <c r="A8791">
        <v>8758</v>
      </c>
      <c r="B8791" s="1">
        <v>45022</v>
      </c>
      <c r="C8791" t="s">
        <v>260</v>
      </c>
      <c r="D8791" t="s">
        <v>332</v>
      </c>
      <c r="E8791">
        <v>1</v>
      </c>
      <c r="F8791" t="s">
        <v>26</v>
      </c>
      <c r="G8791" t="s">
        <v>264</v>
      </c>
      <c r="H8791" t="s">
        <v>20</v>
      </c>
      <c r="M8791" s="2">
        <v>8000</v>
      </c>
      <c r="N8791" s="2">
        <v>20000</v>
      </c>
      <c r="O8791" s="2">
        <f>IF(Tabla1[[#This Row],[Mov]]="VNT",Tabla1[[#This Row],[Sale]]-Tabla1[[#This Row],[Cost]],-Tabla1[[#This Row],[Cost]]*Tabla1[[#This Row],[Cant]])</f>
        <v>12000</v>
      </c>
      <c r="P8791" s="8">
        <f>IF(Tabla1[[#This Row],[Mov]]="VNT",-Tabla1[[#This Row],[Cant]],Tabla1[[#This Row],[Cant]])</f>
        <v>-1</v>
      </c>
      <c r="Q8791" s="8">
        <f>DAY(Tabla1[[#This Row],[Date]])</f>
        <v>6</v>
      </c>
      <c r="R8791" s="8">
        <f>MONTH(Tabla1[[#This Row],[Date]])</f>
        <v>4</v>
      </c>
      <c r="S8791" s="8">
        <f>YEAR(Tabla1[[#This Row],[Date]])</f>
        <v>2023</v>
      </c>
    </row>
    <row r="8792" spans="1:19" x14ac:dyDescent="0.2">
      <c r="A8792">
        <v>8759</v>
      </c>
      <c r="B8792" s="1">
        <v>45022</v>
      </c>
      <c r="C8792" t="s">
        <v>260</v>
      </c>
      <c r="D8792" t="s">
        <v>332</v>
      </c>
      <c r="E8792">
        <v>1</v>
      </c>
      <c r="F8792" t="s">
        <v>458</v>
      </c>
      <c r="G8792" t="s">
        <v>272</v>
      </c>
      <c r="H8792" t="s">
        <v>2973</v>
      </c>
      <c r="M8792" s="2">
        <v>0</v>
      </c>
      <c r="N8792" s="2">
        <v>10000</v>
      </c>
      <c r="O8792" s="2">
        <f>IF(Tabla1[[#This Row],[Mov]]="VNT",Tabla1[[#This Row],[Sale]]-Tabla1[[#This Row],[Cost]],-Tabla1[[#This Row],[Cost]]*Tabla1[[#This Row],[Cant]])</f>
        <v>10000</v>
      </c>
      <c r="P8792" s="8">
        <f>IF(Tabla1[[#This Row],[Mov]]="VNT",-Tabla1[[#This Row],[Cant]],Tabla1[[#This Row],[Cant]])</f>
        <v>-1</v>
      </c>
      <c r="Q8792" s="8">
        <f>DAY(Tabla1[[#This Row],[Date]])</f>
        <v>6</v>
      </c>
      <c r="R8792" s="8">
        <f>MONTH(Tabla1[[#This Row],[Date]])</f>
        <v>4</v>
      </c>
      <c r="S8792" s="8">
        <f>YEAR(Tabla1[[#This Row],[Date]])</f>
        <v>2023</v>
      </c>
    </row>
    <row r="8793" spans="1:19" x14ac:dyDescent="0.2">
      <c r="A8793">
        <v>8760</v>
      </c>
      <c r="B8793" s="1">
        <v>45022</v>
      </c>
      <c r="C8793" t="s">
        <v>260</v>
      </c>
      <c r="D8793" t="s">
        <v>332</v>
      </c>
      <c r="E8793">
        <v>1</v>
      </c>
      <c r="F8793" t="s">
        <v>116</v>
      </c>
      <c r="G8793" t="s">
        <v>347</v>
      </c>
      <c r="H8793" t="s">
        <v>518</v>
      </c>
      <c r="M8793" s="2">
        <v>6074</v>
      </c>
      <c r="N8793" s="2">
        <v>6500</v>
      </c>
      <c r="O8793" s="2">
        <f>IF(Tabla1[[#This Row],[Mov]]="VNT",Tabla1[[#This Row],[Sale]]-Tabla1[[#This Row],[Cost]],-Tabla1[[#This Row],[Cost]]*Tabla1[[#This Row],[Cant]])</f>
        <v>426</v>
      </c>
      <c r="P8793" s="8">
        <f>IF(Tabla1[[#This Row],[Mov]]="VNT",-Tabla1[[#This Row],[Cant]],Tabla1[[#This Row],[Cant]])</f>
        <v>-1</v>
      </c>
      <c r="Q8793" s="8">
        <f>DAY(Tabla1[[#This Row],[Date]])</f>
        <v>6</v>
      </c>
      <c r="R8793" s="8">
        <f>MONTH(Tabla1[[#This Row],[Date]])</f>
        <v>4</v>
      </c>
      <c r="S8793" s="8">
        <f>YEAR(Tabla1[[#This Row],[Date]])</f>
        <v>2023</v>
      </c>
    </row>
    <row r="8794" spans="1:19" x14ac:dyDescent="0.2">
      <c r="A8794">
        <v>8761</v>
      </c>
      <c r="B8794" s="1">
        <v>45015</v>
      </c>
      <c r="C8794" t="s">
        <v>261</v>
      </c>
      <c r="D8794" t="s">
        <v>659</v>
      </c>
      <c r="E8794">
        <v>105</v>
      </c>
      <c r="F8794" t="s">
        <v>342</v>
      </c>
      <c r="G8794" t="s">
        <v>589</v>
      </c>
      <c r="H8794" t="s">
        <v>1173</v>
      </c>
      <c r="M8794" s="2">
        <v>800</v>
      </c>
      <c r="N8794" s="2">
        <v>10000</v>
      </c>
      <c r="O8794" s="2">
        <f>IF(Tabla1[[#This Row],[Mov]]="VNT",Tabla1[[#This Row],[Sale]]-Tabla1[[#This Row],[Cost]],-Tabla1[[#This Row],[Cost]]*Tabla1[[#This Row],[Cant]])</f>
        <v>-84000</v>
      </c>
      <c r="P8794" s="8">
        <f>IF(Tabla1[[#This Row],[Mov]]="VNT",-Tabla1[[#This Row],[Cant]],Tabla1[[#This Row],[Cant]])</f>
        <v>105</v>
      </c>
      <c r="Q8794" s="8">
        <f>DAY(Tabla1[[#This Row],[Date]])</f>
        <v>30</v>
      </c>
      <c r="R8794" s="8">
        <f>MONTH(Tabla1[[#This Row],[Date]])</f>
        <v>3</v>
      </c>
      <c r="S8794" s="8">
        <f>YEAR(Tabla1[[#This Row],[Date]])</f>
        <v>2023</v>
      </c>
    </row>
    <row r="8795" spans="1:19" x14ac:dyDescent="0.2">
      <c r="A8795">
        <v>8762</v>
      </c>
      <c r="B8795" s="1">
        <v>45016</v>
      </c>
      <c r="C8795" t="s">
        <v>261</v>
      </c>
      <c r="D8795" t="s">
        <v>659</v>
      </c>
      <c r="E8795">
        <v>86</v>
      </c>
      <c r="F8795" t="s">
        <v>225</v>
      </c>
      <c r="G8795" t="s">
        <v>589</v>
      </c>
      <c r="H8795" t="s">
        <v>1173</v>
      </c>
      <c r="M8795" s="2">
        <v>900</v>
      </c>
      <c r="N8795" s="2">
        <v>10000</v>
      </c>
      <c r="O8795" s="2">
        <f>IF(Tabla1[[#This Row],[Mov]]="VNT",Tabla1[[#This Row],[Sale]]-Tabla1[[#This Row],[Cost]],-Tabla1[[#This Row],[Cost]]*Tabla1[[#This Row],[Cant]])</f>
        <v>-77400</v>
      </c>
      <c r="P8795" s="8">
        <f>IF(Tabla1[[#This Row],[Mov]]="VNT",-Tabla1[[#This Row],[Cant]],Tabla1[[#This Row],[Cant]])</f>
        <v>86</v>
      </c>
      <c r="Q8795" s="8">
        <f>DAY(Tabla1[[#This Row],[Date]])</f>
        <v>31</v>
      </c>
      <c r="R8795" s="8">
        <f>MONTH(Tabla1[[#This Row],[Date]])</f>
        <v>3</v>
      </c>
      <c r="S8795" s="8">
        <f>YEAR(Tabla1[[#This Row],[Date]])</f>
        <v>2023</v>
      </c>
    </row>
    <row r="8796" spans="1:19" x14ac:dyDescent="0.2">
      <c r="A8796">
        <v>8763</v>
      </c>
      <c r="B8796" s="1">
        <v>45016</v>
      </c>
      <c r="C8796" t="s">
        <v>261</v>
      </c>
      <c r="D8796" t="s">
        <v>659</v>
      </c>
      <c r="E8796">
        <v>2</v>
      </c>
      <c r="F8796" t="s">
        <v>224</v>
      </c>
      <c r="G8796" t="s">
        <v>589</v>
      </c>
      <c r="H8796" t="s">
        <v>1173</v>
      </c>
      <c r="M8796" s="2">
        <v>7000</v>
      </c>
      <c r="N8796" s="2">
        <v>20000</v>
      </c>
      <c r="O8796" s="2">
        <f>IF(Tabla1[[#This Row],[Mov]]="VNT",Tabla1[[#This Row],[Sale]]-Tabla1[[#This Row],[Cost]],-Tabla1[[#This Row],[Cost]]*Tabla1[[#This Row],[Cant]])</f>
        <v>-14000</v>
      </c>
      <c r="P8796" s="8">
        <f>IF(Tabla1[[#This Row],[Mov]]="VNT",-Tabla1[[#This Row],[Cant]],Tabla1[[#This Row],[Cant]])</f>
        <v>2</v>
      </c>
      <c r="Q8796" s="8">
        <f>DAY(Tabla1[[#This Row],[Date]])</f>
        <v>31</v>
      </c>
      <c r="R8796" s="8">
        <f>MONTH(Tabla1[[#This Row],[Date]])</f>
        <v>3</v>
      </c>
      <c r="S8796" s="8">
        <f>YEAR(Tabla1[[#This Row],[Date]])</f>
        <v>2023</v>
      </c>
    </row>
    <row r="8797" spans="1:19" x14ac:dyDescent="0.2">
      <c r="A8797">
        <v>8764</v>
      </c>
      <c r="B8797" s="1">
        <v>45016</v>
      </c>
      <c r="C8797" t="s">
        <v>261</v>
      </c>
      <c r="D8797" t="s">
        <v>659</v>
      </c>
      <c r="E8797">
        <v>9</v>
      </c>
      <c r="F8797" t="s">
        <v>891</v>
      </c>
      <c r="G8797" t="s">
        <v>589</v>
      </c>
      <c r="H8797" t="s">
        <v>1173</v>
      </c>
      <c r="M8797" s="2">
        <v>3500</v>
      </c>
      <c r="N8797" s="2">
        <v>10000</v>
      </c>
      <c r="O8797" s="2">
        <f>IF(Tabla1[[#This Row],[Mov]]="VNT",Tabla1[[#This Row],[Sale]]-Tabla1[[#This Row],[Cost]],-Tabla1[[#This Row],[Cost]]*Tabla1[[#This Row],[Cant]])</f>
        <v>-31500</v>
      </c>
      <c r="P8797" s="8">
        <f>IF(Tabla1[[#This Row],[Mov]]="VNT",-Tabla1[[#This Row],[Cant]],Tabla1[[#This Row],[Cant]])</f>
        <v>9</v>
      </c>
      <c r="Q8797" s="8">
        <f>DAY(Tabla1[[#This Row],[Date]])</f>
        <v>31</v>
      </c>
      <c r="R8797" s="8">
        <f>MONTH(Tabla1[[#This Row],[Date]])</f>
        <v>3</v>
      </c>
      <c r="S8797" s="8">
        <f>YEAR(Tabla1[[#This Row],[Date]])</f>
        <v>2023</v>
      </c>
    </row>
    <row r="8798" spans="1:19" x14ac:dyDescent="0.2">
      <c r="A8798">
        <v>8765</v>
      </c>
      <c r="B8798" s="1">
        <v>45022</v>
      </c>
      <c r="C8798" t="s">
        <v>260</v>
      </c>
      <c r="D8798" t="s">
        <v>332</v>
      </c>
      <c r="E8798">
        <v>1</v>
      </c>
      <c r="F8798" t="s">
        <v>224</v>
      </c>
      <c r="G8798" t="s">
        <v>272</v>
      </c>
      <c r="H8798" t="s">
        <v>1776</v>
      </c>
      <c r="J8798" t="s">
        <v>17</v>
      </c>
      <c r="M8798" s="2">
        <v>8000</v>
      </c>
      <c r="N8798" s="2">
        <v>20000</v>
      </c>
      <c r="O8798" s="2">
        <f>IF(Tabla1[[#This Row],[Mov]]="VNT",Tabla1[[#This Row],[Sale]]-Tabla1[[#This Row],[Cost]],-Tabla1[[#This Row],[Cost]]*Tabla1[[#This Row],[Cant]])</f>
        <v>12000</v>
      </c>
      <c r="P8798" s="8">
        <f>IF(Tabla1[[#This Row],[Mov]]="VNT",-Tabla1[[#This Row],[Cant]],Tabla1[[#This Row],[Cant]])</f>
        <v>-1</v>
      </c>
      <c r="Q8798" s="8">
        <f>DAY(Tabla1[[#This Row],[Date]])</f>
        <v>6</v>
      </c>
      <c r="R8798" s="8">
        <f>MONTH(Tabla1[[#This Row],[Date]])</f>
        <v>4</v>
      </c>
      <c r="S8798" s="8">
        <f>YEAR(Tabla1[[#This Row],[Date]])</f>
        <v>2023</v>
      </c>
    </row>
    <row r="8799" spans="1:19" x14ac:dyDescent="0.2">
      <c r="A8799">
        <v>8766</v>
      </c>
      <c r="B8799" s="1">
        <v>45022</v>
      </c>
      <c r="C8799" t="s">
        <v>260</v>
      </c>
      <c r="D8799" t="s">
        <v>332</v>
      </c>
      <c r="E8799">
        <v>1</v>
      </c>
      <c r="F8799" t="s">
        <v>21</v>
      </c>
      <c r="G8799" t="s">
        <v>263</v>
      </c>
      <c r="H8799" t="s">
        <v>621</v>
      </c>
      <c r="M8799" s="2">
        <v>5500</v>
      </c>
      <c r="N8799" s="2">
        <v>19000</v>
      </c>
      <c r="O8799" s="2">
        <f>IF(Tabla1[[#This Row],[Mov]]="VNT",Tabla1[[#This Row],[Sale]]-Tabla1[[#This Row],[Cost]],-Tabla1[[#This Row],[Cost]]*Tabla1[[#This Row],[Cant]])</f>
        <v>13500</v>
      </c>
      <c r="P8799" s="8">
        <f>IF(Tabla1[[#This Row],[Mov]]="VNT",-Tabla1[[#This Row],[Cant]],Tabla1[[#This Row],[Cant]])</f>
        <v>-1</v>
      </c>
      <c r="Q8799" s="8">
        <f>DAY(Tabla1[[#This Row],[Date]])</f>
        <v>6</v>
      </c>
      <c r="R8799" s="8">
        <f>MONTH(Tabla1[[#This Row],[Date]])</f>
        <v>4</v>
      </c>
      <c r="S8799" s="8">
        <f>YEAR(Tabla1[[#This Row],[Date]])</f>
        <v>2023</v>
      </c>
    </row>
    <row r="8800" spans="1:19" x14ac:dyDescent="0.2">
      <c r="A8800">
        <v>8767</v>
      </c>
      <c r="B8800" s="1">
        <v>45017</v>
      </c>
      <c r="C8800" t="s">
        <v>261</v>
      </c>
      <c r="D8800" t="s">
        <v>892</v>
      </c>
      <c r="E8800">
        <v>1</v>
      </c>
      <c r="F8800" t="s">
        <v>386</v>
      </c>
      <c r="G8800" t="s">
        <v>272</v>
      </c>
      <c r="H8800" t="s">
        <v>252</v>
      </c>
      <c r="M8800" s="2">
        <v>65000</v>
      </c>
      <c r="N8800" s="2">
        <v>125000</v>
      </c>
      <c r="O8800" s="2">
        <f>IF(Tabla1[[#This Row],[Mov]]="VNT",Tabla1[[#This Row],[Sale]]-Tabla1[[#This Row],[Cost]],-Tabla1[[#This Row],[Cost]]*Tabla1[[#This Row],[Cant]])</f>
        <v>-65000</v>
      </c>
      <c r="P8800" s="8">
        <f>IF(Tabla1[[#This Row],[Mov]]="VNT",-Tabla1[[#This Row],[Cant]],Tabla1[[#This Row],[Cant]])</f>
        <v>1</v>
      </c>
      <c r="Q8800" s="8">
        <f>DAY(Tabla1[[#This Row],[Date]])</f>
        <v>1</v>
      </c>
      <c r="R8800" s="8">
        <f>MONTH(Tabla1[[#This Row],[Date]])</f>
        <v>4</v>
      </c>
      <c r="S8800" s="8">
        <f>YEAR(Tabla1[[#This Row],[Date]])</f>
        <v>2023</v>
      </c>
    </row>
    <row r="8801" spans="1:19" x14ac:dyDescent="0.2">
      <c r="A8801">
        <v>8768</v>
      </c>
      <c r="B8801" s="1">
        <v>45017</v>
      </c>
      <c r="C8801" t="s">
        <v>261</v>
      </c>
      <c r="D8801" t="s">
        <v>892</v>
      </c>
      <c r="E8801">
        <v>1</v>
      </c>
      <c r="F8801" t="s">
        <v>1152</v>
      </c>
      <c r="G8801" t="s">
        <v>272</v>
      </c>
      <c r="H8801" t="s">
        <v>754</v>
      </c>
      <c r="M8801" s="2">
        <v>12000</v>
      </c>
      <c r="N8801" s="2">
        <v>35000</v>
      </c>
      <c r="O8801" s="2">
        <f>IF(Tabla1[[#This Row],[Mov]]="VNT",Tabla1[[#This Row],[Sale]]-Tabla1[[#This Row],[Cost]],-Tabla1[[#This Row],[Cost]]*Tabla1[[#This Row],[Cant]])</f>
        <v>-12000</v>
      </c>
      <c r="P8801" s="8">
        <f>IF(Tabla1[[#This Row],[Mov]]="VNT",-Tabla1[[#This Row],[Cant]],Tabla1[[#This Row],[Cant]])</f>
        <v>1</v>
      </c>
      <c r="Q8801" s="8">
        <f>DAY(Tabla1[[#This Row],[Date]])</f>
        <v>1</v>
      </c>
      <c r="R8801" s="8">
        <f>MONTH(Tabla1[[#This Row],[Date]])</f>
        <v>4</v>
      </c>
      <c r="S8801" s="8">
        <f>YEAR(Tabla1[[#This Row],[Date]])</f>
        <v>2023</v>
      </c>
    </row>
    <row r="8802" spans="1:19" x14ac:dyDescent="0.2">
      <c r="A8802">
        <v>8769</v>
      </c>
      <c r="B8802" s="1">
        <v>45017</v>
      </c>
      <c r="C8802" t="s">
        <v>261</v>
      </c>
      <c r="D8802" t="s">
        <v>892</v>
      </c>
      <c r="E8802">
        <v>1</v>
      </c>
      <c r="F8802" t="s">
        <v>1192</v>
      </c>
      <c r="G8802" t="s">
        <v>262</v>
      </c>
      <c r="H8802" t="s">
        <v>304</v>
      </c>
      <c r="M8802" s="2">
        <v>18000</v>
      </c>
      <c r="N8802" s="2">
        <v>35000</v>
      </c>
      <c r="O8802" s="2">
        <f>IF(Tabla1[[#This Row],[Mov]]="VNT",Tabla1[[#This Row],[Sale]]-Tabla1[[#This Row],[Cost]],-Tabla1[[#This Row],[Cost]]*Tabla1[[#This Row],[Cant]])</f>
        <v>-18000</v>
      </c>
      <c r="P8802" s="8">
        <f>IF(Tabla1[[#This Row],[Mov]]="VNT",-Tabla1[[#This Row],[Cant]],Tabla1[[#This Row],[Cant]])</f>
        <v>1</v>
      </c>
      <c r="Q8802" s="8">
        <f>DAY(Tabla1[[#This Row],[Date]])</f>
        <v>1</v>
      </c>
      <c r="R8802" s="8">
        <f>MONTH(Tabla1[[#This Row],[Date]])</f>
        <v>4</v>
      </c>
      <c r="S8802" s="8">
        <f>YEAR(Tabla1[[#This Row],[Date]])</f>
        <v>2023</v>
      </c>
    </row>
    <row r="8803" spans="1:19" x14ac:dyDescent="0.2">
      <c r="A8803">
        <v>8770</v>
      </c>
      <c r="B8803" s="1">
        <v>45017</v>
      </c>
      <c r="C8803" t="s">
        <v>261</v>
      </c>
      <c r="D8803" t="s">
        <v>659</v>
      </c>
      <c r="E8803">
        <v>14</v>
      </c>
      <c r="F8803" t="s">
        <v>224</v>
      </c>
      <c r="G8803" t="s">
        <v>589</v>
      </c>
      <c r="H8803" t="s">
        <v>1173</v>
      </c>
      <c r="M8803" s="2">
        <v>7000</v>
      </c>
      <c r="N8803" s="2">
        <v>20000</v>
      </c>
      <c r="O8803" s="2">
        <f>IF(Tabla1[[#This Row],[Mov]]="VNT",Tabla1[[#This Row],[Sale]]-Tabla1[[#This Row],[Cost]],-Tabla1[[#This Row],[Cost]]*Tabla1[[#This Row],[Cant]])</f>
        <v>-98000</v>
      </c>
      <c r="P8803" s="8">
        <f>IF(Tabla1[[#This Row],[Mov]]="VNT",-Tabla1[[#This Row],[Cant]],Tabla1[[#This Row],[Cant]])</f>
        <v>14</v>
      </c>
      <c r="Q8803" s="8">
        <f>DAY(Tabla1[[#This Row],[Date]])</f>
        <v>1</v>
      </c>
      <c r="R8803" s="8">
        <f>MONTH(Tabla1[[#This Row],[Date]])</f>
        <v>4</v>
      </c>
      <c r="S8803" s="8">
        <f>YEAR(Tabla1[[#This Row],[Date]])</f>
        <v>2023</v>
      </c>
    </row>
    <row r="8804" spans="1:19" x14ac:dyDescent="0.2">
      <c r="A8804">
        <v>8771</v>
      </c>
      <c r="B8804" s="1">
        <v>45017</v>
      </c>
      <c r="C8804" t="s">
        <v>261</v>
      </c>
      <c r="D8804" t="s">
        <v>659</v>
      </c>
      <c r="E8804">
        <v>4</v>
      </c>
      <c r="F8804" t="s">
        <v>224</v>
      </c>
      <c r="G8804" t="s">
        <v>273</v>
      </c>
      <c r="H8804" t="s">
        <v>2947</v>
      </c>
      <c r="M8804" s="2">
        <v>6500</v>
      </c>
      <c r="N8804" s="2">
        <v>18000</v>
      </c>
      <c r="O8804" s="2">
        <f>IF(Tabla1[[#This Row],[Mov]]="VNT",Tabla1[[#This Row],[Sale]]-Tabla1[[#This Row],[Cost]],-Tabla1[[#This Row],[Cost]]*Tabla1[[#This Row],[Cant]])</f>
        <v>-26000</v>
      </c>
      <c r="P8804" s="8">
        <f>IF(Tabla1[[#This Row],[Mov]]="VNT",-Tabla1[[#This Row],[Cant]],Tabla1[[#This Row],[Cant]])</f>
        <v>4</v>
      </c>
      <c r="Q8804" s="8">
        <f>DAY(Tabla1[[#This Row],[Date]])</f>
        <v>1</v>
      </c>
      <c r="R8804" s="8">
        <f>MONTH(Tabla1[[#This Row],[Date]])</f>
        <v>4</v>
      </c>
      <c r="S8804" s="8">
        <f>YEAR(Tabla1[[#This Row],[Date]])</f>
        <v>2023</v>
      </c>
    </row>
    <row r="8805" spans="1:19" x14ac:dyDescent="0.2">
      <c r="A8805">
        <v>8772</v>
      </c>
      <c r="B8805" s="1">
        <v>45017</v>
      </c>
      <c r="C8805" t="s">
        <v>261</v>
      </c>
      <c r="D8805" t="s">
        <v>2975</v>
      </c>
      <c r="E8805">
        <v>1</v>
      </c>
      <c r="F8805" t="s">
        <v>2976</v>
      </c>
      <c r="G8805" t="s">
        <v>2978</v>
      </c>
      <c r="H8805" t="s">
        <v>2979</v>
      </c>
      <c r="L8805" t="s">
        <v>1603</v>
      </c>
      <c r="M8805" s="2">
        <v>20000</v>
      </c>
      <c r="N8805" s="2">
        <v>0</v>
      </c>
      <c r="O8805" s="2">
        <f>IF(Tabla1[[#This Row],[Mov]]="VNT",Tabla1[[#This Row],[Sale]]-Tabla1[[#This Row],[Cost]],-Tabla1[[#This Row],[Cost]]*Tabla1[[#This Row],[Cant]])</f>
        <v>-20000</v>
      </c>
      <c r="P8805" s="8">
        <f>IF(Tabla1[[#This Row],[Mov]]="VNT",-Tabla1[[#This Row],[Cant]],Tabla1[[#This Row],[Cant]])</f>
        <v>1</v>
      </c>
      <c r="Q8805" s="8">
        <f>DAY(Tabla1[[#This Row],[Date]])</f>
        <v>1</v>
      </c>
      <c r="R8805" s="8">
        <f>MONTH(Tabla1[[#This Row],[Date]])</f>
        <v>4</v>
      </c>
      <c r="S8805" s="8">
        <f>YEAR(Tabla1[[#This Row],[Date]])</f>
        <v>2023</v>
      </c>
    </row>
    <row r="8806" spans="1:19" x14ac:dyDescent="0.2">
      <c r="A8806">
        <v>8773</v>
      </c>
      <c r="B8806" s="1">
        <v>45017</v>
      </c>
      <c r="C8806" t="s">
        <v>261</v>
      </c>
      <c r="D8806" t="s">
        <v>2975</v>
      </c>
      <c r="E8806">
        <v>1</v>
      </c>
      <c r="F8806" t="s">
        <v>1994</v>
      </c>
      <c r="G8806" t="s">
        <v>1998</v>
      </c>
      <c r="H8806" t="s">
        <v>2977</v>
      </c>
      <c r="L8806" t="s">
        <v>1603</v>
      </c>
      <c r="M8806" s="2">
        <v>15000</v>
      </c>
      <c r="N8806" s="2">
        <v>0</v>
      </c>
      <c r="O8806" s="2">
        <f>IF(Tabla1[[#This Row],[Mov]]="VNT",Tabla1[[#This Row],[Sale]]-Tabla1[[#This Row],[Cost]],-Tabla1[[#This Row],[Cost]]*Tabla1[[#This Row],[Cant]])</f>
        <v>-15000</v>
      </c>
      <c r="P8806" s="8">
        <f>IF(Tabla1[[#This Row],[Mov]]="VNT",-Tabla1[[#This Row],[Cant]],Tabla1[[#This Row],[Cant]])</f>
        <v>1</v>
      </c>
      <c r="Q8806" s="8">
        <f>DAY(Tabla1[[#This Row],[Date]])</f>
        <v>1</v>
      </c>
      <c r="R8806" s="8">
        <f>MONTH(Tabla1[[#This Row],[Date]])</f>
        <v>4</v>
      </c>
      <c r="S8806" s="8">
        <f>YEAR(Tabla1[[#This Row],[Date]])</f>
        <v>2023</v>
      </c>
    </row>
    <row r="8807" spans="1:19" x14ac:dyDescent="0.2">
      <c r="A8807">
        <v>8774</v>
      </c>
      <c r="B8807" s="1">
        <v>45018</v>
      </c>
      <c r="C8807" t="s">
        <v>261</v>
      </c>
      <c r="D8807" t="s">
        <v>2975</v>
      </c>
      <c r="E8807">
        <v>1</v>
      </c>
      <c r="F8807" t="s">
        <v>2207</v>
      </c>
      <c r="G8807" t="s">
        <v>2980</v>
      </c>
      <c r="H8807" t="s">
        <v>2981</v>
      </c>
      <c r="L8807" t="s">
        <v>1603</v>
      </c>
      <c r="M8807" s="2">
        <v>12000</v>
      </c>
      <c r="N8807" s="2">
        <v>0</v>
      </c>
      <c r="O8807" s="2">
        <f>IF(Tabla1[[#This Row],[Mov]]="VNT",Tabla1[[#This Row],[Sale]]-Tabla1[[#This Row],[Cost]],-Tabla1[[#This Row],[Cost]]*Tabla1[[#This Row],[Cant]])</f>
        <v>-12000</v>
      </c>
      <c r="P8807" s="8">
        <f>IF(Tabla1[[#This Row],[Mov]]="VNT",-Tabla1[[#This Row],[Cant]],Tabla1[[#This Row],[Cant]])</f>
        <v>1</v>
      </c>
      <c r="Q8807" s="8">
        <f>DAY(Tabla1[[#This Row],[Date]])</f>
        <v>2</v>
      </c>
      <c r="R8807" s="8">
        <f>MONTH(Tabla1[[#This Row],[Date]])</f>
        <v>4</v>
      </c>
      <c r="S8807" s="8">
        <f>YEAR(Tabla1[[#This Row],[Date]])</f>
        <v>2023</v>
      </c>
    </row>
    <row r="8808" spans="1:19" x14ac:dyDescent="0.2">
      <c r="A8808">
        <v>8775</v>
      </c>
      <c r="B8808" s="1">
        <v>45018</v>
      </c>
      <c r="C8808" t="s">
        <v>261</v>
      </c>
      <c r="D8808" t="s">
        <v>2975</v>
      </c>
      <c r="E8808">
        <v>2</v>
      </c>
      <c r="F8808" t="s">
        <v>2157</v>
      </c>
      <c r="G8808" t="s">
        <v>1807</v>
      </c>
      <c r="H8808" t="s">
        <v>2982</v>
      </c>
      <c r="L8808" t="s">
        <v>1603</v>
      </c>
      <c r="M8808" s="2">
        <v>16000</v>
      </c>
      <c r="N8808" s="2">
        <v>0</v>
      </c>
      <c r="O8808" s="2">
        <f>IF(Tabla1[[#This Row],[Mov]]="VNT",Tabla1[[#This Row],[Sale]]-Tabla1[[#This Row],[Cost]],-Tabla1[[#This Row],[Cost]]*Tabla1[[#This Row],[Cant]])</f>
        <v>-32000</v>
      </c>
      <c r="P8808" s="8">
        <f>IF(Tabla1[[#This Row],[Mov]]="VNT",-Tabla1[[#This Row],[Cant]],Tabla1[[#This Row],[Cant]])</f>
        <v>2</v>
      </c>
      <c r="Q8808" s="8">
        <f>DAY(Tabla1[[#This Row],[Date]])</f>
        <v>2</v>
      </c>
      <c r="R8808" s="8">
        <f>MONTH(Tabla1[[#This Row],[Date]])</f>
        <v>4</v>
      </c>
      <c r="S8808" s="8">
        <f>YEAR(Tabla1[[#This Row],[Date]])</f>
        <v>2023</v>
      </c>
    </row>
    <row r="8809" spans="1:19" x14ac:dyDescent="0.2">
      <c r="A8809">
        <v>8776</v>
      </c>
      <c r="B8809" s="1">
        <v>45018</v>
      </c>
      <c r="C8809" t="s">
        <v>261</v>
      </c>
      <c r="D8809" t="s">
        <v>2975</v>
      </c>
      <c r="E8809">
        <v>1</v>
      </c>
      <c r="F8809" t="s">
        <v>2983</v>
      </c>
      <c r="G8809" t="s">
        <v>266</v>
      </c>
      <c r="H8809" t="s">
        <v>2984</v>
      </c>
      <c r="L8809" t="s">
        <v>1603</v>
      </c>
      <c r="M8809" s="2">
        <v>5000</v>
      </c>
      <c r="N8809" s="2">
        <v>0</v>
      </c>
      <c r="O8809" s="2">
        <f>IF(Tabla1[[#This Row],[Mov]]="VNT",Tabla1[[#This Row],[Sale]]-Tabla1[[#This Row],[Cost]],-Tabla1[[#This Row],[Cost]]*Tabla1[[#This Row],[Cant]])</f>
        <v>-5000</v>
      </c>
      <c r="P8809" s="8">
        <f>IF(Tabla1[[#This Row],[Mov]]="VNT",-Tabla1[[#This Row],[Cant]],Tabla1[[#This Row],[Cant]])</f>
        <v>1</v>
      </c>
      <c r="Q8809" s="8">
        <f>DAY(Tabla1[[#This Row],[Date]])</f>
        <v>2</v>
      </c>
      <c r="R8809" s="8">
        <f>MONTH(Tabla1[[#This Row],[Date]])</f>
        <v>4</v>
      </c>
      <c r="S8809" s="8">
        <f>YEAR(Tabla1[[#This Row],[Date]])</f>
        <v>2023</v>
      </c>
    </row>
    <row r="8810" spans="1:19" x14ac:dyDescent="0.2">
      <c r="A8810">
        <v>8777</v>
      </c>
      <c r="B8810" s="1">
        <v>45018</v>
      </c>
      <c r="C8810" t="s">
        <v>261</v>
      </c>
      <c r="D8810" t="s">
        <v>892</v>
      </c>
      <c r="E8810">
        <v>1</v>
      </c>
      <c r="F8810" t="s">
        <v>1154</v>
      </c>
      <c r="G8810" t="s">
        <v>346</v>
      </c>
      <c r="H8810" t="s">
        <v>2958</v>
      </c>
      <c r="M8810" s="2">
        <v>18000</v>
      </c>
      <c r="N8810" s="2">
        <v>70000</v>
      </c>
      <c r="O8810" s="2">
        <f>IF(Tabla1[[#This Row],[Mov]]="VNT",Tabla1[[#This Row],[Sale]]-Tabla1[[#This Row],[Cost]],-Tabla1[[#This Row],[Cost]]*Tabla1[[#This Row],[Cant]])</f>
        <v>-18000</v>
      </c>
      <c r="P8810" s="8">
        <f>IF(Tabla1[[#This Row],[Mov]]="VNT",-Tabla1[[#This Row],[Cant]],Tabla1[[#This Row],[Cant]])</f>
        <v>1</v>
      </c>
      <c r="Q8810" s="8">
        <f>DAY(Tabla1[[#This Row],[Date]])</f>
        <v>2</v>
      </c>
      <c r="R8810" s="8">
        <f>MONTH(Tabla1[[#This Row],[Date]])</f>
        <v>4</v>
      </c>
      <c r="S8810" s="8">
        <f>YEAR(Tabla1[[#This Row],[Date]])</f>
        <v>2023</v>
      </c>
    </row>
    <row r="8811" spans="1:19" x14ac:dyDescent="0.2">
      <c r="A8811">
        <v>8778</v>
      </c>
      <c r="B8811" s="1">
        <v>45018</v>
      </c>
      <c r="C8811" t="s">
        <v>261</v>
      </c>
      <c r="D8811" t="s">
        <v>892</v>
      </c>
      <c r="E8811">
        <v>2</v>
      </c>
      <c r="F8811" t="s">
        <v>386</v>
      </c>
      <c r="G8811" t="s">
        <v>272</v>
      </c>
      <c r="H8811" t="s">
        <v>1219</v>
      </c>
      <c r="M8811" s="2">
        <v>75000</v>
      </c>
      <c r="N8811" s="2">
        <v>135000</v>
      </c>
      <c r="O8811" s="2">
        <f>IF(Tabla1[[#This Row],[Mov]]="VNT",Tabla1[[#This Row],[Sale]]-Tabla1[[#This Row],[Cost]],-Tabla1[[#This Row],[Cost]]*Tabla1[[#This Row],[Cant]])</f>
        <v>-150000</v>
      </c>
      <c r="P8811" s="8">
        <f>IF(Tabla1[[#This Row],[Mov]]="VNT",-Tabla1[[#This Row],[Cant]],Tabla1[[#This Row],[Cant]])</f>
        <v>2</v>
      </c>
      <c r="Q8811" s="8">
        <f>DAY(Tabla1[[#This Row],[Date]])</f>
        <v>2</v>
      </c>
      <c r="R8811" s="8">
        <f>MONTH(Tabla1[[#This Row],[Date]])</f>
        <v>4</v>
      </c>
      <c r="S8811" s="8">
        <f>YEAR(Tabla1[[#This Row],[Date]])</f>
        <v>2023</v>
      </c>
    </row>
    <row r="8812" spans="1:19" x14ac:dyDescent="0.2">
      <c r="A8812">
        <v>8779</v>
      </c>
      <c r="B8812" s="1">
        <v>45018</v>
      </c>
      <c r="C8812" t="s">
        <v>261</v>
      </c>
      <c r="D8812" t="s">
        <v>892</v>
      </c>
      <c r="E8812">
        <v>1</v>
      </c>
      <c r="F8812" t="s">
        <v>386</v>
      </c>
      <c r="G8812" t="s">
        <v>263</v>
      </c>
      <c r="H8812" t="s">
        <v>282</v>
      </c>
      <c r="M8812" s="2">
        <v>75000</v>
      </c>
      <c r="N8812" s="2">
        <v>135000</v>
      </c>
      <c r="O8812" s="2">
        <f>IF(Tabla1[[#This Row],[Mov]]="VNT",Tabla1[[#This Row],[Sale]]-Tabla1[[#This Row],[Cost]],-Tabla1[[#This Row],[Cost]]*Tabla1[[#This Row],[Cant]])</f>
        <v>-75000</v>
      </c>
      <c r="P8812" s="8">
        <f>IF(Tabla1[[#This Row],[Mov]]="VNT",-Tabla1[[#This Row],[Cant]],Tabla1[[#This Row],[Cant]])</f>
        <v>1</v>
      </c>
      <c r="Q8812" s="8">
        <f>DAY(Tabla1[[#This Row],[Date]])</f>
        <v>2</v>
      </c>
      <c r="R8812" s="8">
        <f>MONTH(Tabla1[[#This Row],[Date]])</f>
        <v>4</v>
      </c>
      <c r="S8812" s="8">
        <f>YEAR(Tabla1[[#This Row],[Date]])</f>
        <v>2023</v>
      </c>
    </row>
    <row r="8813" spans="1:19" x14ac:dyDescent="0.2">
      <c r="A8813">
        <v>8780</v>
      </c>
      <c r="B8813" s="1">
        <v>45018</v>
      </c>
      <c r="C8813" t="s">
        <v>261</v>
      </c>
      <c r="D8813" t="s">
        <v>1569</v>
      </c>
      <c r="E8813">
        <v>2</v>
      </c>
      <c r="F8813" t="s">
        <v>224</v>
      </c>
      <c r="G8813" t="s">
        <v>589</v>
      </c>
      <c r="H8813" t="s">
        <v>1173</v>
      </c>
      <c r="M8813" s="2">
        <v>7500</v>
      </c>
      <c r="N8813" s="2">
        <v>2000</v>
      </c>
      <c r="O8813" s="2">
        <f>IF(Tabla1[[#This Row],[Mov]]="VNT",Tabla1[[#This Row],[Sale]]-Tabla1[[#This Row],[Cost]],-Tabla1[[#This Row],[Cost]]*Tabla1[[#This Row],[Cant]])</f>
        <v>-15000</v>
      </c>
      <c r="P8813" s="8">
        <f>IF(Tabla1[[#This Row],[Mov]]="VNT",-Tabla1[[#This Row],[Cant]],Tabla1[[#This Row],[Cant]])</f>
        <v>2</v>
      </c>
      <c r="Q8813" s="8">
        <f>DAY(Tabla1[[#This Row],[Date]])</f>
        <v>2</v>
      </c>
      <c r="R8813" s="8">
        <f>MONTH(Tabla1[[#This Row],[Date]])</f>
        <v>4</v>
      </c>
      <c r="S8813" s="8">
        <f>YEAR(Tabla1[[#This Row],[Date]])</f>
        <v>2023</v>
      </c>
    </row>
    <row r="8814" spans="1:19" x14ac:dyDescent="0.2">
      <c r="A8814">
        <v>8781</v>
      </c>
      <c r="B8814" s="1">
        <v>45018</v>
      </c>
      <c r="C8814" t="s">
        <v>261</v>
      </c>
      <c r="D8814" t="s">
        <v>1569</v>
      </c>
      <c r="E8814">
        <v>2</v>
      </c>
      <c r="F8814" t="s">
        <v>224</v>
      </c>
      <c r="G8814" t="s">
        <v>589</v>
      </c>
      <c r="H8814" t="s">
        <v>1173</v>
      </c>
      <c r="M8814" s="2">
        <v>9000</v>
      </c>
      <c r="N8814" s="2">
        <v>20000</v>
      </c>
      <c r="O8814" s="2">
        <f>IF(Tabla1[[#This Row],[Mov]]="VNT",Tabla1[[#This Row],[Sale]]-Tabla1[[#This Row],[Cost]],-Tabla1[[#This Row],[Cost]]*Tabla1[[#This Row],[Cant]])</f>
        <v>-18000</v>
      </c>
      <c r="P8814" s="8">
        <f>IF(Tabla1[[#This Row],[Mov]]="VNT",-Tabla1[[#This Row],[Cant]],Tabla1[[#This Row],[Cant]])</f>
        <v>2</v>
      </c>
      <c r="Q8814" s="8">
        <f>DAY(Tabla1[[#This Row],[Date]])</f>
        <v>2</v>
      </c>
      <c r="R8814" s="8">
        <f>MONTH(Tabla1[[#This Row],[Date]])</f>
        <v>4</v>
      </c>
      <c r="S8814" s="8">
        <f>YEAR(Tabla1[[#This Row],[Date]])</f>
        <v>2023</v>
      </c>
    </row>
    <row r="8815" spans="1:19" x14ac:dyDescent="0.2">
      <c r="A8815">
        <v>8782</v>
      </c>
      <c r="B8815" s="1">
        <v>45018</v>
      </c>
      <c r="C8815" t="s">
        <v>261</v>
      </c>
      <c r="D8815" t="s">
        <v>1569</v>
      </c>
      <c r="E8815">
        <v>1</v>
      </c>
      <c r="F8815" t="s">
        <v>26</v>
      </c>
      <c r="G8815" t="s">
        <v>272</v>
      </c>
      <c r="H8815" t="s">
        <v>2988</v>
      </c>
      <c r="M8815" s="2">
        <v>25000</v>
      </c>
      <c r="N8815" s="2">
        <v>59000</v>
      </c>
      <c r="O8815" s="2">
        <f>IF(Tabla1[[#This Row],[Mov]]="VNT",Tabla1[[#This Row],[Sale]]-Tabla1[[#This Row],[Cost]],-Tabla1[[#This Row],[Cost]]*Tabla1[[#This Row],[Cant]])</f>
        <v>-25000</v>
      </c>
      <c r="P8815" s="8">
        <f>IF(Tabla1[[#This Row],[Mov]]="VNT",-Tabla1[[#This Row],[Cant]],Tabla1[[#This Row],[Cant]])</f>
        <v>1</v>
      </c>
      <c r="Q8815" s="8">
        <f>DAY(Tabla1[[#This Row],[Date]])</f>
        <v>2</v>
      </c>
      <c r="R8815" s="8">
        <f>MONTH(Tabla1[[#This Row],[Date]])</f>
        <v>4</v>
      </c>
      <c r="S8815" s="8">
        <f>YEAR(Tabla1[[#This Row],[Date]])</f>
        <v>2023</v>
      </c>
    </row>
    <row r="8816" spans="1:19" x14ac:dyDescent="0.2">
      <c r="A8816">
        <v>8783</v>
      </c>
      <c r="B8816" s="1">
        <v>45018</v>
      </c>
      <c r="C8816" t="s">
        <v>261</v>
      </c>
      <c r="D8816" t="s">
        <v>1569</v>
      </c>
      <c r="E8816">
        <v>1</v>
      </c>
      <c r="F8816" t="s">
        <v>26</v>
      </c>
      <c r="G8816" t="s">
        <v>284</v>
      </c>
      <c r="H8816" t="s">
        <v>2989</v>
      </c>
      <c r="M8816" s="2">
        <v>28000</v>
      </c>
      <c r="N8816" s="2">
        <v>59000</v>
      </c>
      <c r="O8816" s="2">
        <f>IF(Tabla1[[#This Row],[Mov]]="VNT",Tabla1[[#This Row],[Sale]]-Tabla1[[#This Row],[Cost]],-Tabla1[[#This Row],[Cost]]*Tabla1[[#This Row],[Cant]])</f>
        <v>-28000</v>
      </c>
      <c r="P8816" s="8">
        <f>IF(Tabla1[[#This Row],[Mov]]="VNT",-Tabla1[[#This Row],[Cant]],Tabla1[[#This Row],[Cant]])</f>
        <v>1</v>
      </c>
      <c r="Q8816" s="8">
        <f>DAY(Tabla1[[#This Row],[Date]])</f>
        <v>2</v>
      </c>
      <c r="R8816" s="8">
        <f>MONTH(Tabla1[[#This Row],[Date]])</f>
        <v>4</v>
      </c>
      <c r="S8816" s="8">
        <f>YEAR(Tabla1[[#This Row],[Date]])</f>
        <v>2023</v>
      </c>
    </row>
    <row r="8817" spans="1:19" x14ac:dyDescent="0.2">
      <c r="A8817">
        <v>8784</v>
      </c>
      <c r="B8817" s="1">
        <v>45018</v>
      </c>
      <c r="C8817" t="s">
        <v>261</v>
      </c>
      <c r="D8817" t="s">
        <v>1569</v>
      </c>
      <c r="E8817">
        <v>3</v>
      </c>
      <c r="F8817" t="s">
        <v>49</v>
      </c>
      <c r="G8817" t="s">
        <v>266</v>
      </c>
      <c r="H8817" t="s">
        <v>2986</v>
      </c>
      <c r="M8817" s="2">
        <v>6500</v>
      </c>
      <c r="N8817" s="2">
        <v>19000</v>
      </c>
      <c r="O8817" s="2">
        <f>IF(Tabla1[[#This Row],[Mov]]="VNT",Tabla1[[#This Row],[Sale]]-Tabla1[[#This Row],[Cost]],-Tabla1[[#This Row],[Cost]]*Tabla1[[#This Row],[Cant]])</f>
        <v>-19500</v>
      </c>
      <c r="P8817" s="8">
        <f>IF(Tabla1[[#This Row],[Mov]]="VNT",-Tabla1[[#This Row],[Cant]],Tabla1[[#This Row],[Cant]])</f>
        <v>3</v>
      </c>
      <c r="Q8817" s="8">
        <f>DAY(Tabla1[[#This Row],[Date]])</f>
        <v>2</v>
      </c>
      <c r="R8817" s="8">
        <f>MONTH(Tabla1[[#This Row],[Date]])</f>
        <v>4</v>
      </c>
      <c r="S8817" s="8">
        <f>YEAR(Tabla1[[#This Row],[Date]])</f>
        <v>2023</v>
      </c>
    </row>
    <row r="8818" spans="1:19" x14ac:dyDescent="0.2">
      <c r="A8818">
        <v>8785</v>
      </c>
      <c r="B8818" s="1">
        <v>45018</v>
      </c>
      <c r="C8818" t="s">
        <v>261</v>
      </c>
      <c r="D8818" t="s">
        <v>1569</v>
      </c>
      <c r="E8818">
        <v>1</v>
      </c>
      <c r="F8818" t="s">
        <v>49</v>
      </c>
      <c r="G8818" t="s">
        <v>266</v>
      </c>
      <c r="H8818" t="s">
        <v>2987</v>
      </c>
      <c r="M8818" s="2">
        <v>15000</v>
      </c>
      <c r="N8818" s="2">
        <v>30000</v>
      </c>
      <c r="O8818" s="2">
        <f>IF(Tabla1[[#This Row],[Mov]]="VNT",Tabla1[[#This Row],[Sale]]-Tabla1[[#This Row],[Cost]],-Tabla1[[#This Row],[Cost]]*Tabla1[[#This Row],[Cant]])</f>
        <v>-15000</v>
      </c>
      <c r="P8818" s="8">
        <f>IF(Tabla1[[#This Row],[Mov]]="VNT",-Tabla1[[#This Row],[Cant]],Tabla1[[#This Row],[Cant]])</f>
        <v>1</v>
      </c>
      <c r="Q8818" s="8">
        <f>DAY(Tabla1[[#This Row],[Date]])</f>
        <v>2</v>
      </c>
      <c r="R8818" s="8">
        <f>MONTH(Tabla1[[#This Row],[Date]])</f>
        <v>4</v>
      </c>
      <c r="S8818" s="8">
        <f>YEAR(Tabla1[[#This Row],[Date]])</f>
        <v>2023</v>
      </c>
    </row>
    <row r="8819" spans="1:19" x14ac:dyDescent="0.2">
      <c r="A8819">
        <v>8786</v>
      </c>
      <c r="B8819" s="1">
        <v>45018</v>
      </c>
      <c r="C8819" t="s">
        <v>261</v>
      </c>
      <c r="D8819" t="s">
        <v>1569</v>
      </c>
      <c r="E8819">
        <v>2</v>
      </c>
      <c r="F8819" t="s">
        <v>21</v>
      </c>
      <c r="G8819" t="s">
        <v>266</v>
      </c>
      <c r="H8819" t="s">
        <v>2985</v>
      </c>
      <c r="M8819" s="2">
        <v>6500</v>
      </c>
      <c r="N8819" s="2">
        <v>20000</v>
      </c>
      <c r="O8819" s="2">
        <f>IF(Tabla1[[#This Row],[Mov]]="VNT",Tabla1[[#This Row],[Sale]]-Tabla1[[#This Row],[Cost]],-Tabla1[[#This Row],[Cost]]*Tabla1[[#This Row],[Cant]])</f>
        <v>-13000</v>
      </c>
      <c r="P8819" s="8">
        <f>IF(Tabla1[[#This Row],[Mov]]="VNT",-Tabla1[[#This Row],[Cant]],Tabla1[[#This Row],[Cant]])</f>
        <v>2</v>
      </c>
      <c r="Q8819" s="8">
        <f>DAY(Tabla1[[#This Row],[Date]])</f>
        <v>2</v>
      </c>
      <c r="R8819" s="8">
        <f>MONTH(Tabla1[[#This Row],[Date]])</f>
        <v>4</v>
      </c>
      <c r="S8819" s="8">
        <f>YEAR(Tabla1[[#This Row],[Date]])</f>
        <v>2023</v>
      </c>
    </row>
    <row r="8820" spans="1:19" x14ac:dyDescent="0.2">
      <c r="A8820">
        <v>8787</v>
      </c>
      <c r="B8820" s="1">
        <v>45019</v>
      </c>
      <c r="C8820" t="s">
        <v>261</v>
      </c>
      <c r="D8820" t="s">
        <v>892</v>
      </c>
      <c r="E8820">
        <v>1</v>
      </c>
      <c r="F8820" t="s">
        <v>386</v>
      </c>
      <c r="G8820" t="s">
        <v>284</v>
      </c>
      <c r="H8820" t="s">
        <v>1912</v>
      </c>
      <c r="M8820" s="2">
        <v>65000</v>
      </c>
      <c r="N8820" s="2">
        <v>125000</v>
      </c>
      <c r="O8820" s="2">
        <f>IF(Tabla1[[#This Row],[Mov]]="VNT",Tabla1[[#This Row],[Sale]]-Tabla1[[#This Row],[Cost]],-Tabla1[[#This Row],[Cost]]*Tabla1[[#This Row],[Cant]])</f>
        <v>-65000</v>
      </c>
      <c r="P8820" s="8">
        <f>IF(Tabla1[[#This Row],[Mov]]="VNT",-Tabla1[[#This Row],[Cant]],Tabla1[[#This Row],[Cant]])</f>
        <v>1</v>
      </c>
      <c r="Q8820" s="8">
        <f>DAY(Tabla1[[#This Row],[Date]])</f>
        <v>3</v>
      </c>
      <c r="R8820" s="8">
        <f>MONTH(Tabla1[[#This Row],[Date]])</f>
        <v>4</v>
      </c>
      <c r="S8820" s="8">
        <f>YEAR(Tabla1[[#This Row],[Date]])</f>
        <v>2023</v>
      </c>
    </row>
    <row r="8821" spans="1:19" x14ac:dyDescent="0.2">
      <c r="A8821">
        <v>8788</v>
      </c>
      <c r="B8821" s="1">
        <v>45017</v>
      </c>
      <c r="C8821" t="s">
        <v>261</v>
      </c>
      <c r="D8821" t="s">
        <v>2990</v>
      </c>
      <c r="E8821">
        <v>9</v>
      </c>
      <c r="F8821" t="s">
        <v>475</v>
      </c>
      <c r="G8821" t="s">
        <v>273</v>
      </c>
      <c r="H8821" t="s">
        <v>2947</v>
      </c>
      <c r="M8821" s="2">
        <v>2000</v>
      </c>
      <c r="N8821" s="2">
        <v>6000</v>
      </c>
      <c r="O8821" s="2">
        <f>IF(Tabla1[[#This Row],[Mov]]="VNT",Tabla1[[#This Row],[Sale]]-Tabla1[[#This Row],[Cost]],-Tabla1[[#This Row],[Cost]]*Tabla1[[#This Row],[Cant]])</f>
        <v>-18000</v>
      </c>
      <c r="P8821" s="8">
        <f>IF(Tabla1[[#This Row],[Mov]]="VNT",-Tabla1[[#This Row],[Cant]],Tabla1[[#This Row],[Cant]])</f>
        <v>9</v>
      </c>
      <c r="Q8821" s="8">
        <f>DAY(Tabla1[[#This Row],[Date]])</f>
        <v>1</v>
      </c>
      <c r="R8821" s="8">
        <f>MONTH(Tabla1[[#This Row],[Date]])</f>
        <v>4</v>
      </c>
      <c r="S8821" s="8">
        <f>YEAR(Tabla1[[#This Row],[Date]])</f>
        <v>2023</v>
      </c>
    </row>
    <row r="8822" spans="1:19" x14ac:dyDescent="0.2">
      <c r="A8822">
        <v>8789</v>
      </c>
      <c r="B8822" s="1">
        <v>45021</v>
      </c>
      <c r="C8822" t="s">
        <v>261</v>
      </c>
      <c r="D8822" t="s">
        <v>659</v>
      </c>
      <c r="E8822">
        <v>10</v>
      </c>
      <c r="F8822" t="s">
        <v>26</v>
      </c>
      <c r="G8822" t="s">
        <v>264</v>
      </c>
      <c r="H8822" t="s">
        <v>16</v>
      </c>
      <c r="M8822" s="2">
        <v>8000</v>
      </c>
      <c r="N8822" s="2">
        <v>20000</v>
      </c>
      <c r="O8822" s="2">
        <f>IF(Tabla1[[#This Row],[Mov]]="VNT",Tabla1[[#This Row],[Sale]]-Tabla1[[#This Row],[Cost]],-Tabla1[[#This Row],[Cost]]*Tabla1[[#This Row],[Cant]])</f>
        <v>-80000</v>
      </c>
      <c r="P8822" s="8">
        <f>IF(Tabla1[[#This Row],[Mov]]="VNT",-Tabla1[[#This Row],[Cant]],Tabla1[[#This Row],[Cant]])</f>
        <v>10</v>
      </c>
      <c r="Q8822" s="8">
        <f>DAY(Tabla1[[#This Row],[Date]])</f>
        <v>5</v>
      </c>
      <c r="R8822" s="8">
        <f>MONTH(Tabla1[[#This Row],[Date]])</f>
        <v>4</v>
      </c>
      <c r="S8822" s="8">
        <f>YEAR(Tabla1[[#This Row],[Date]])</f>
        <v>2023</v>
      </c>
    </row>
    <row r="8823" spans="1:19" x14ac:dyDescent="0.2">
      <c r="A8823">
        <v>8790</v>
      </c>
      <c r="B8823" s="1">
        <v>45021</v>
      </c>
      <c r="C8823" t="s">
        <v>261</v>
      </c>
      <c r="D8823" t="s">
        <v>659</v>
      </c>
      <c r="E8823">
        <v>10</v>
      </c>
      <c r="F8823" t="s">
        <v>26</v>
      </c>
      <c r="G8823" t="s">
        <v>264</v>
      </c>
      <c r="H8823" t="s">
        <v>20</v>
      </c>
      <c r="M8823" s="2">
        <v>8000</v>
      </c>
      <c r="N8823" s="2">
        <v>20000</v>
      </c>
      <c r="O8823" s="2">
        <f>IF(Tabla1[[#This Row],[Mov]]="VNT",Tabla1[[#This Row],[Sale]]-Tabla1[[#This Row],[Cost]],-Tabla1[[#This Row],[Cost]]*Tabla1[[#This Row],[Cant]])</f>
        <v>-80000</v>
      </c>
      <c r="P8823" s="8">
        <f>IF(Tabla1[[#This Row],[Mov]]="VNT",-Tabla1[[#This Row],[Cant]],Tabla1[[#This Row],[Cant]])</f>
        <v>10</v>
      </c>
      <c r="Q8823" s="8">
        <f>DAY(Tabla1[[#This Row],[Date]])</f>
        <v>5</v>
      </c>
      <c r="R8823" s="8">
        <f>MONTH(Tabla1[[#This Row],[Date]])</f>
        <v>4</v>
      </c>
      <c r="S8823" s="8">
        <f>YEAR(Tabla1[[#This Row],[Date]])</f>
        <v>2023</v>
      </c>
    </row>
    <row r="8824" spans="1:19" x14ac:dyDescent="0.2">
      <c r="A8824">
        <v>8791</v>
      </c>
      <c r="B8824" s="1">
        <v>45021</v>
      </c>
      <c r="C8824" t="s">
        <v>261</v>
      </c>
      <c r="D8824" t="s">
        <v>659</v>
      </c>
      <c r="E8824">
        <v>1</v>
      </c>
      <c r="F8824" t="s">
        <v>224</v>
      </c>
      <c r="G8824" t="s">
        <v>263</v>
      </c>
      <c r="H8824" t="s">
        <v>2991</v>
      </c>
      <c r="L8824" t="s">
        <v>3061</v>
      </c>
      <c r="M8824" s="2">
        <v>10500</v>
      </c>
      <c r="N8824" s="2">
        <v>20000</v>
      </c>
      <c r="O8824" s="2">
        <f>IF(Tabla1[[#This Row],[Mov]]="VNT",Tabla1[[#This Row],[Sale]]-Tabla1[[#This Row],[Cost]],-Tabla1[[#This Row],[Cost]]*Tabla1[[#This Row],[Cant]])</f>
        <v>-10500</v>
      </c>
      <c r="P8824" s="8">
        <f>IF(Tabla1[[#This Row],[Mov]]="VNT",-Tabla1[[#This Row],[Cant]],Tabla1[[#This Row],[Cant]])</f>
        <v>1</v>
      </c>
      <c r="Q8824" s="8">
        <f>DAY(Tabla1[[#This Row],[Date]])</f>
        <v>5</v>
      </c>
      <c r="R8824" s="8">
        <f>MONTH(Tabla1[[#This Row],[Date]])</f>
        <v>4</v>
      </c>
      <c r="S8824" s="8">
        <f>YEAR(Tabla1[[#This Row],[Date]])</f>
        <v>2023</v>
      </c>
    </row>
    <row r="8825" spans="1:19" x14ac:dyDescent="0.2">
      <c r="A8825">
        <v>8792</v>
      </c>
      <c r="B8825" s="1">
        <v>45021</v>
      </c>
      <c r="C8825" t="s">
        <v>261</v>
      </c>
      <c r="D8825" t="s">
        <v>659</v>
      </c>
      <c r="E8825">
        <v>5</v>
      </c>
      <c r="F8825" t="s">
        <v>225</v>
      </c>
      <c r="G8825" t="s">
        <v>262</v>
      </c>
      <c r="H8825" t="s">
        <v>2992</v>
      </c>
      <c r="M8825" s="2">
        <v>900</v>
      </c>
      <c r="N8825" s="2">
        <v>10000</v>
      </c>
      <c r="O8825" s="2">
        <f>IF(Tabla1[[#This Row],[Mov]]="VNT",Tabla1[[#This Row],[Sale]]-Tabla1[[#This Row],[Cost]],-Tabla1[[#This Row],[Cost]]*Tabla1[[#This Row],[Cant]])</f>
        <v>-4500</v>
      </c>
      <c r="P8825" s="8">
        <f>IF(Tabla1[[#This Row],[Mov]]="VNT",-Tabla1[[#This Row],[Cant]],Tabla1[[#This Row],[Cant]])</f>
        <v>5</v>
      </c>
      <c r="Q8825" s="8">
        <f>DAY(Tabla1[[#This Row],[Date]])</f>
        <v>5</v>
      </c>
      <c r="R8825" s="8">
        <f>MONTH(Tabla1[[#This Row],[Date]])</f>
        <v>4</v>
      </c>
      <c r="S8825" s="8">
        <f>YEAR(Tabla1[[#This Row],[Date]])</f>
        <v>2023</v>
      </c>
    </row>
    <row r="8826" spans="1:19" x14ac:dyDescent="0.2">
      <c r="A8826">
        <v>8793</v>
      </c>
      <c r="B8826" s="1">
        <v>45021</v>
      </c>
      <c r="C8826" t="s">
        <v>261</v>
      </c>
      <c r="D8826" t="s">
        <v>892</v>
      </c>
      <c r="E8826">
        <v>1</v>
      </c>
      <c r="F8826" t="s">
        <v>386</v>
      </c>
      <c r="G8826" t="s">
        <v>272</v>
      </c>
      <c r="H8826" t="s">
        <v>252</v>
      </c>
      <c r="M8826" s="2">
        <v>65000</v>
      </c>
      <c r="N8826" s="2">
        <v>125000</v>
      </c>
      <c r="O8826" s="2">
        <f>IF(Tabla1[[#This Row],[Mov]]="VNT",Tabla1[[#This Row],[Sale]]-Tabla1[[#This Row],[Cost]],-Tabla1[[#This Row],[Cost]]*Tabla1[[#This Row],[Cant]])</f>
        <v>-65000</v>
      </c>
      <c r="P8826" s="8">
        <f>IF(Tabla1[[#This Row],[Mov]]="VNT",-Tabla1[[#This Row],[Cant]],Tabla1[[#This Row],[Cant]])</f>
        <v>1</v>
      </c>
      <c r="Q8826" s="8">
        <f>DAY(Tabla1[[#This Row],[Date]])</f>
        <v>5</v>
      </c>
      <c r="R8826" s="8">
        <f>MONTH(Tabla1[[#This Row],[Date]])</f>
        <v>4</v>
      </c>
      <c r="S8826" s="8">
        <f>YEAR(Tabla1[[#This Row],[Date]])</f>
        <v>2023</v>
      </c>
    </row>
    <row r="8827" spans="1:19" x14ac:dyDescent="0.2">
      <c r="A8827">
        <v>8794</v>
      </c>
      <c r="B8827" s="1">
        <v>45021</v>
      </c>
      <c r="C8827" t="s">
        <v>261</v>
      </c>
      <c r="D8827" t="s">
        <v>892</v>
      </c>
      <c r="E8827">
        <v>1</v>
      </c>
      <c r="F8827" t="s">
        <v>386</v>
      </c>
      <c r="G8827" t="s">
        <v>263</v>
      </c>
      <c r="H8827" t="s">
        <v>2967</v>
      </c>
      <c r="M8827" s="2">
        <v>85000</v>
      </c>
      <c r="N8827" s="2">
        <v>150000</v>
      </c>
      <c r="O8827" s="2">
        <f>IF(Tabla1[[#This Row],[Mov]]="VNT",Tabla1[[#This Row],[Sale]]-Tabla1[[#This Row],[Cost]],-Tabla1[[#This Row],[Cost]]*Tabla1[[#This Row],[Cant]])</f>
        <v>-85000</v>
      </c>
      <c r="P8827" s="8">
        <f>IF(Tabla1[[#This Row],[Mov]]="VNT",-Tabla1[[#This Row],[Cant]],Tabla1[[#This Row],[Cant]])</f>
        <v>1</v>
      </c>
      <c r="Q8827" s="8">
        <f>DAY(Tabla1[[#This Row],[Date]])</f>
        <v>5</v>
      </c>
      <c r="R8827" s="8">
        <f>MONTH(Tabla1[[#This Row],[Date]])</f>
        <v>4</v>
      </c>
      <c r="S8827" s="8">
        <f>YEAR(Tabla1[[#This Row],[Date]])</f>
        <v>2023</v>
      </c>
    </row>
    <row r="8828" spans="1:19" x14ac:dyDescent="0.2">
      <c r="A8828">
        <v>8795</v>
      </c>
      <c r="B8828" s="1">
        <v>45021</v>
      </c>
      <c r="C8828" t="s">
        <v>261</v>
      </c>
      <c r="D8828" t="s">
        <v>1569</v>
      </c>
      <c r="E8828">
        <v>5</v>
      </c>
      <c r="F8828" t="s">
        <v>224</v>
      </c>
      <c r="G8828" t="s">
        <v>262</v>
      </c>
      <c r="H8828" t="s">
        <v>2724</v>
      </c>
      <c r="M8828" s="2">
        <v>6500</v>
      </c>
      <c r="N8828" s="2">
        <v>20000</v>
      </c>
      <c r="O8828" s="2">
        <f>IF(Tabla1[[#This Row],[Mov]]="VNT",Tabla1[[#This Row],[Sale]]-Tabla1[[#This Row],[Cost]],-Tabla1[[#This Row],[Cost]]*Tabla1[[#This Row],[Cant]])</f>
        <v>-32500</v>
      </c>
      <c r="P8828" s="8">
        <f>IF(Tabla1[[#This Row],[Mov]]="VNT",-Tabla1[[#This Row],[Cant]],Tabla1[[#This Row],[Cant]])</f>
        <v>5</v>
      </c>
      <c r="Q8828" s="8">
        <f>DAY(Tabla1[[#This Row],[Date]])</f>
        <v>5</v>
      </c>
      <c r="R8828" s="8">
        <f>MONTH(Tabla1[[#This Row],[Date]])</f>
        <v>4</v>
      </c>
      <c r="S8828" s="8">
        <f>YEAR(Tabla1[[#This Row],[Date]])</f>
        <v>2023</v>
      </c>
    </row>
    <row r="8829" spans="1:19" x14ac:dyDescent="0.2">
      <c r="A8829">
        <v>8796</v>
      </c>
      <c r="B8829" s="1">
        <v>45021</v>
      </c>
      <c r="C8829" t="s">
        <v>261</v>
      </c>
      <c r="D8829" t="s">
        <v>1569</v>
      </c>
      <c r="E8829">
        <v>1</v>
      </c>
      <c r="F8829" t="s">
        <v>628</v>
      </c>
      <c r="G8829" t="s">
        <v>2995</v>
      </c>
      <c r="H8829" t="s">
        <v>2994</v>
      </c>
      <c r="M8829" s="2">
        <v>12500</v>
      </c>
      <c r="N8829" s="2">
        <v>25000</v>
      </c>
      <c r="O8829" s="2">
        <f>IF(Tabla1[[#This Row],[Mov]]="VNT",Tabla1[[#This Row],[Sale]]-Tabla1[[#This Row],[Cost]],-Tabla1[[#This Row],[Cost]]*Tabla1[[#This Row],[Cant]])</f>
        <v>-12500</v>
      </c>
      <c r="P8829" s="8">
        <f>IF(Tabla1[[#This Row],[Mov]]="VNT",-Tabla1[[#This Row],[Cant]],Tabla1[[#This Row],[Cant]])</f>
        <v>1</v>
      </c>
      <c r="Q8829" s="8">
        <f>DAY(Tabla1[[#This Row],[Date]])</f>
        <v>5</v>
      </c>
      <c r="R8829" s="8">
        <f>MONTH(Tabla1[[#This Row],[Date]])</f>
        <v>4</v>
      </c>
      <c r="S8829" s="8">
        <f>YEAR(Tabla1[[#This Row],[Date]])</f>
        <v>2023</v>
      </c>
    </row>
    <row r="8830" spans="1:19" x14ac:dyDescent="0.2">
      <c r="A8830">
        <v>8797</v>
      </c>
      <c r="B8830" s="1">
        <v>45021</v>
      </c>
      <c r="C8830" t="s">
        <v>261</v>
      </c>
      <c r="D8830" t="s">
        <v>1569</v>
      </c>
      <c r="E8830">
        <v>1</v>
      </c>
      <c r="F8830" t="s">
        <v>26</v>
      </c>
      <c r="G8830" t="s">
        <v>999</v>
      </c>
      <c r="H8830" t="s">
        <v>2997</v>
      </c>
      <c r="M8830" s="2">
        <v>13500</v>
      </c>
      <c r="N8830" s="2">
        <v>29000</v>
      </c>
      <c r="O8830" s="2">
        <f>IF(Tabla1[[#This Row],[Mov]]="VNT",Tabla1[[#This Row],[Sale]]-Tabla1[[#This Row],[Cost]],-Tabla1[[#This Row],[Cost]]*Tabla1[[#This Row],[Cant]])</f>
        <v>-13500</v>
      </c>
      <c r="P8830" s="8">
        <f>IF(Tabla1[[#This Row],[Mov]]="VNT",-Tabla1[[#This Row],[Cant]],Tabla1[[#This Row],[Cant]])</f>
        <v>1</v>
      </c>
      <c r="Q8830" s="8">
        <f>DAY(Tabla1[[#This Row],[Date]])</f>
        <v>5</v>
      </c>
      <c r="R8830" s="8">
        <f>MONTH(Tabla1[[#This Row],[Date]])</f>
        <v>4</v>
      </c>
      <c r="S8830" s="8">
        <f>YEAR(Tabla1[[#This Row],[Date]])</f>
        <v>2023</v>
      </c>
    </row>
    <row r="8831" spans="1:19" x14ac:dyDescent="0.2">
      <c r="A8831">
        <v>8798</v>
      </c>
      <c r="B8831" s="1">
        <v>45021</v>
      </c>
      <c r="C8831" t="s">
        <v>261</v>
      </c>
      <c r="D8831" t="s">
        <v>1569</v>
      </c>
      <c r="E8831">
        <v>1</v>
      </c>
      <c r="F8831" t="s">
        <v>26</v>
      </c>
      <c r="G8831" t="s">
        <v>266</v>
      </c>
      <c r="H8831" t="s">
        <v>2996</v>
      </c>
      <c r="M8831" s="2">
        <v>12000</v>
      </c>
      <c r="N8831" s="2">
        <v>24000</v>
      </c>
      <c r="O8831" s="2">
        <f>IF(Tabla1[[#This Row],[Mov]]="VNT",Tabla1[[#This Row],[Sale]]-Tabla1[[#This Row],[Cost]],-Tabla1[[#This Row],[Cost]]*Tabla1[[#This Row],[Cant]])</f>
        <v>-12000</v>
      </c>
      <c r="P8831" s="8">
        <f>IF(Tabla1[[#This Row],[Mov]]="VNT",-Tabla1[[#This Row],[Cant]],Tabla1[[#This Row],[Cant]])</f>
        <v>1</v>
      </c>
      <c r="Q8831" s="8">
        <f>DAY(Tabla1[[#This Row],[Date]])</f>
        <v>5</v>
      </c>
      <c r="R8831" s="8">
        <f>MONTH(Tabla1[[#This Row],[Date]])</f>
        <v>4</v>
      </c>
      <c r="S8831" s="8">
        <f>YEAR(Tabla1[[#This Row],[Date]])</f>
        <v>2023</v>
      </c>
    </row>
    <row r="8832" spans="1:19" x14ac:dyDescent="0.2">
      <c r="A8832">
        <v>8799</v>
      </c>
      <c r="B8832" s="1">
        <v>45021</v>
      </c>
      <c r="C8832" t="s">
        <v>261</v>
      </c>
      <c r="D8832" t="s">
        <v>1569</v>
      </c>
      <c r="E8832">
        <v>2</v>
      </c>
      <c r="F8832" t="s">
        <v>532</v>
      </c>
      <c r="G8832" t="s">
        <v>266</v>
      </c>
      <c r="H8832" t="s">
        <v>2487</v>
      </c>
      <c r="M8832" s="2">
        <v>32000</v>
      </c>
      <c r="N8832" s="2">
        <v>60000</v>
      </c>
      <c r="O8832" s="2">
        <f>IF(Tabla1[[#This Row],[Mov]]="VNT",Tabla1[[#This Row],[Sale]]-Tabla1[[#This Row],[Cost]],-Tabla1[[#This Row],[Cost]]*Tabla1[[#This Row],[Cant]])</f>
        <v>-64000</v>
      </c>
      <c r="P8832" s="8">
        <f>IF(Tabla1[[#This Row],[Mov]]="VNT",-Tabla1[[#This Row],[Cant]],Tabla1[[#This Row],[Cant]])</f>
        <v>2</v>
      </c>
      <c r="Q8832" s="8">
        <f>DAY(Tabla1[[#This Row],[Date]])</f>
        <v>5</v>
      </c>
      <c r="R8832" s="8">
        <f>MONTH(Tabla1[[#This Row],[Date]])</f>
        <v>4</v>
      </c>
      <c r="S8832" s="8">
        <f>YEAR(Tabla1[[#This Row],[Date]])</f>
        <v>2023</v>
      </c>
    </row>
    <row r="8833" spans="1:19" x14ac:dyDescent="0.2">
      <c r="A8833">
        <v>8800</v>
      </c>
      <c r="B8833" s="1">
        <v>45021</v>
      </c>
      <c r="C8833" t="s">
        <v>261</v>
      </c>
      <c r="D8833" t="s">
        <v>1569</v>
      </c>
      <c r="E8833">
        <v>2</v>
      </c>
      <c r="F8833" t="s">
        <v>628</v>
      </c>
      <c r="G8833" t="s">
        <v>266</v>
      </c>
      <c r="H8833" t="s">
        <v>2998</v>
      </c>
      <c r="M8833" s="2">
        <v>6000</v>
      </c>
      <c r="N8833" s="2">
        <v>15000</v>
      </c>
      <c r="O8833" s="2">
        <f>IF(Tabla1[[#This Row],[Mov]]="VNT",Tabla1[[#This Row],[Sale]]-Tabla1[[#This Row],[Cost]],-Tabla1[[#This Row],[Cost]]*Tabla1[[#This Row],[Cant]])</f>
        <v>-12000</v>
      </c>
      <c r="P8833" s="8">
        <f>IF(Tabla1[[#This Row],[Mov]]="VNT",-Tabla1[[#This Row],[Cant]],Tabla1[[#This Row],[Cant]])</f>
        <v>2</v>
      </c>
      <c r="Q8833" s="8">
        <f>DAY(Tabla1[[#This Row],[Date]])</f>
        <v>5</v>
      </c>
      <c r="R8833" s="8">
        <f>MONTH(Tabla1[[#This Row],[Date]])</f>
        <v>4</v>
      </c>
      <c r="S8833" s="8">
        <f>YEAR(Tabla1[[#This Row],[Date]])</f>
        <v>2023</v>
      </c>
    </row>
    <row r="8834" spans="1:19" x14ac:dyDescent="0.2">
      <c r="A8834">
        <v>8801</v>
      </c>
      <c r="B8834" s="1">
        <v>45021</v>
      </c>
      <c r="C8834" t="s">
        <v>261</v>
      </c>
      <c r="D8834" t="s">
        <v>1569</v>
      </c>
      <c r="E8834">
        <v>4</v>
      </c>
      <c r="F8834" t="s">
        <v>628</v>
      </c>
      <c r="G8834" t="s">
        <v>266</v>
      </c>
      <c r="H8834" t="s">
        <v>2993</v>
      </c>
      <c r="M8834" s="2">
        <v>3500</v>
      </c>
      <c r="N8834" s="2">
        <v>9000</v>
      </c>
      <c r="O8834" s="2">
        <f>IF(Tabla1[[#This Row],[Mov]]="VNT",Tabla1[[#This Row],[Sale]]-Tabla1[[#This Row],[Cost]],-Tabla1[[#This Row],[Cost]]*Tabla1[[#This Row],[Cant]])</f>
        <v>-14000</v>
      </c>
      <c r="P8834" s="8">
        <f>IF(Tabla1[[#This Row],[Mov]]="VNT",-Tabla1[[#This Row],[Cant]],Tabla1[[#This Row],[Cant]])</f>
        <v>4</v>
      </c>
      <c r="Q8834" s="8">
        <f>DAY(Tabla1[[#This Row],[Date]])</f>
        <v>5</v>
      </c>
      <c r="R8834" s="8">
        <f>MONTH(Tabla1[[#This Row],[Date]])</f>
        <v>4</v>
      </c>
      <c r="S8834" s="8">
        <f>YEAR(Tabla1[[#This Row],[Date]])</f>
        <v>2023</v>
      </c>
    </row>
    <row r="8835" spans="1:19" x14ac:dyDescent="0.2">
      <c r="A8835">
        <v>8802</v>
      </c>
      <c r="B8835" s="1">
        <v>45017</v>
      </c>
      <c r="C8835" t="s">
        <v>261</v>
      </c>
      <c r="D8835" t="s">
        <v>2938</v>
      </c>
      <c r="E8835">
        <v>1</v>
      </c>
      <c r="F8835" t="s">
        <v>2999</v>
      </c>
      <c r="G8835" t="s">
        <v>3000</v>
      </c>
      <c r="H8835" t="s">
        <v>3004</v>
      </c>
      <c r="L8835" t="s">
        <v>1603</v>
      </c>
      <c r="M8835" s="2">
        <v>500000</v>
      </c>
      <c r="N8835" s="2">
        <v>0</v>
      </c>
      <c r="O8835" s="2">
        <f>IF(Tabla1[[#This Row],[Mov]]="VNT",Tabla1[[#This Row],[Sale]]-Tabla1[[#This Row],[Cost]],-Tabla1[[#This Row],[Cost]]*Tabla1[[#This Row],[Cant]])</f>
        <v>-500000</v>
      </c>
      <c r="P8835" s="8">
        <f>IF(Tabla1[[#This Row],[Mov]]="VNT",-Tabla1[[#This Row],[Cant]],Tabla1[[#This Row],[Cant]])</f>
        <v>1</v>
      </c>
      <c r="Q8835" s="8">
        <f>DAY(Tabla1[[#This Row],[Date]])</f>
        <v>1</v>
      </c>
      <c r="R8835" s="8">
        <f>MONTH(Tabla1[[#This Row],[Date]])</f>
        <v>4</v>
      </c>
      <c r="S8835" s="8">
        <f>YEAR(Tabla1[[#This Row],[Date]])</f>
        <v>2023</v>
      </c>
    </row>
    <row r="8836" spans="1:19" x14ac:dyDescent="0.2">
      <c r="A8836">
        <v>8803</v>
      </c>
      <c r="B8836" s="1">
        <v>45017</v>
      </c>
      <c r="C8836" t="s">
        <v>261</v>
      </c>
      <c r="D8836" t="s">
        <v>2938</v>
      </c>
      <c r="E8836">
        <v>1</v>
      </c>
      <c r="F8836" t="s">
        <v>3001</v>
      </c>
      <c r="G8836" t="s">
        <v>2936</v>
      </c>
      <c r="H8836" t="s">
        <v>3003</v>
      </c>
      <c r="L8836" t="s">
        <v>1603</v>
      </c>
      <c r="M8836" s="2">
        <v>15000</v>
      </c>
      <c r="N8836" s="2">
        <v>0</v>
      </c>
      <c r="O8836" s="2">
        <f>IF(Tabla1[[#This Row],[Mov]]="VNT",Tabla1[[#This Row],[Sale]]-Tabla1[[#This Row],[Cost]],-Tabla1[[#This Row],[Cost]]*Tabla1[[#This Row],[Cant]])</f>
        <v>-15000</v>
      </c>
      <c r="P8836" s="8">
        <f>IF(Tabla1[[#This Row],[Mov]]="VNT",-Tabla1[[#This Row],[Cant]],Tabla1[[#This Row],[Cant]])</f>
        <v>1</v>
      </c>
      <c r="Q8836" s="8">
        <f>DAY(Tabla1[[#This Row],[Date]])</f>
        <v>1</v>
      </c>
      <c r="R8836" s="8">
        <f>MONTH(Tabla1[[#This Row],[Date]])</f>
        <v>4</v>
      </c>
      <c r="S8836" s="8">
        <f>YEAR(Tabla1[[#This Row],[Date]])</f>
        <v>2023</v>
      </c>
    </row>
    <row r="8837" spans="1:19" x14ac:dyDescent="0.2">
      <c r="A8837">
        <v>8804</v>
      </c>
      <c r="B8837" s="1">
        <v>45017</v>
      </c>
      <c r="C8837" t="s">
        <v>261</v>
      </c>
      <c r="D8837" t="s">
        <v>2938</v>
      </c>
      <c r="E8837">
        <v>1</v>
      </c>
      <c r="F8837" t="s">
        <v>1321</v>
      </c>
      <c r="G8837" t="s">
        <v>2936</v>
      </c>
      <c r="H8837" t="s">
        <v>3002</v>
      </c>
      <c r="L8837" t="s">
        <v>1603</v>
      </c>
      <c r="M8837" s="2">
        <v>15000</v>
      </c>
      <c r="N8837" s="2">
        <v>0</v>
      </c>
      <c r="O8837" s="2">
        <f>IF(Tabla1[[#This Row],[Mov]]="VNT",Tabla1[[#This Row],[Sale]]-Tabla1[[#This Row],[Cost]],-Tabla1[[#This Row],[Cost]]*Tabla1[[#This Row],[Cant]])</f>
        <v>-15000</v>
      </c>
      <c r="P8837" s="8">
        <f>IF(Tabla1[[#This Row],[Mov]]="VNT",-Tabla1[[#This Row],[Cant]],Tabla1[[#This Row],[Cant]])</f>
        <v>1</v>
      </c>
      <c r="Q8837" s="8">
        <f>DAY(Tabla1[[#This Row],[Date]])</f>
        <v>1</v>
      </c>
      <c r="R8837" s="8">
        <f>MONTH(Tabla1[[#This Row],[Date]])</f>
        <v>4</v>
      </c>
      <c r="S8837" s="8">
        <f>YEAR(Tabla1[[#This Row],[Date]])</f>
        <v>2023</v>
      </c>
    </row>
    <row r="8838" spans="1:19" x14ac:dyDescent="0.2">
      <c r="A8838">
        <v>8805</v>
      </c>
      <c r="B8838" s="1">
        <v>45021</v>
      </c>
      <c r="C8838" t="s">
        <v>261</v>
      </c>
      <c r="D8838" t="s">
        <v>2975</v>
      </c>
      <c r="E8838">
        <v>15</v>
      </c>
      <c r="F8838" t="s">
        <v>2862</v>
      </c>
      <c r="G8838" t="s">
        <v>589</v>
      </c>
      <c r="H8838" t="s">
        <v>1173</v>
      </c>
      <c r="M8838" s="2">
        <v>500</v>
      </c>
      <c r="N8838" s="2">
        <v>20000</v>
      </c>
      <c r="O8838" s="2">
        <f>IF(Tabla1[[#This Row],[Mov]]="VNT",Tabla1[[#This Row],[Sale]]-Tabla1[[#This Row],[Cost]],-Tabla1[[#This Row],[Cost]]*Tabla1[[#This Row],[Cant]])</f>
        <v>-7500</v>
      </c>
      <c r="P8838" s="8">
        <f>IF(Tabla1[[#This Row],[Mov]]="VNT",-Tabla1[[#This Row],[Cant]],Tabla1[[#This Row],[Cant]])</f>
        <v>15</v>
      </c>
      <c r="Q8838" s="8">
        <f>DAY(Tabla1[[#This Row],[Date]])</f>
        <v>5</v>
      </c>
      <c r="R8838" s="8">
        <f>MONTH(Tabla1[[#This Row],[Date]])</f>
        <v>4</v>
      </c>
      <c r="S8838" s="8">
        <f>YEAR(Tabla1[[#This Row],[Date]])</f>
        <v>2023</v>
      </c>
    </row>
    <row r="8839" spans="1:19" x14ac:dyDescent="0.2">
      <c r="A8839">
        <v>8806</v>
      </c>
      <c r="B8839" s="1">
        <v>45022</v>
      </c>
      <c r="C8839" t="s">
        <v>260</v>
      </c>
      <c r="D8839" t="s">
        <v>332</v>
      </c>
      <c r="E8839">
        <v>1</v>
      </c>
      <c r="F8839" t="s">
        <v>233</v>
      </c>
      <c r="G8839" t="s">
        <v>266</v>
      </c>
      <c r="H8839" t="s">
        <v>234</v>
      </c>
      <c r="M8839" s="2">
        <v>3000</v>
      </c>
      <c r="N8839" s="2">
        <v>10000</v>
      </c>
      <c r="O8839" s="2">
        <f>IF(Tabla1[[#This Row],[Mov]]="VNT",Tabla1[[#This Row],[Sale]]-Tabla1[[#This Row],[Cost]],-Tabla1[[#This Row],[Cost]]*Tabla1[[#This Row],[Cant]])</f>
        <v>7000</v>
      </c>
      <c r="P8839" s="8">
        <f>IF(Tabla1[[#This Row],[Mov]]="VNT",-Tabla1[[#This Row],[Cant]],Tabla1[[#This Row],[Cant]])</f>
        <v>-1</v>
      </c>
      <c r="Q8839" s="8">
        <f>DAY(Tabla1[[#This Row],[Date]])</f>
        <v>6</v>
      </c>
      <c r="R8839" s="8">
        <f>MONTH(Tabla1[[#This Row],[Date]])</f>
        <v>4</v>
      </c>
      <c r="S8839" s="8">
        <f>YEAR(Tabla1[[#This Row],[Date]])</f>
        <v>2023</v>
      </c>
    </row>
    <row r="8840" spans="1:19" x14ac:dyDescent="0.2">
      <c r="A8840">
        <v>8807</v>
      </c>
      <c r="B8840" s="1">
        <v>45022</v>
      </c>
      <c r="C8840" t="s">
        <v>260</v>
      </c>
      <c r="D8840" t="s">
        <v>332</v>
      </c>
      <c r="E8840">
        <v>1</v>
      </c>
      <c r="F8840" t="s">
        <v>116</v>
      </c>
      <c r="G8840" t="s">
        <v>347</v>
      </c>
      <c r="H8840" t="s">
        <v>518</v>
      </c>
      <c r="M8840" s="2">
        <v>3270</v>
      </c>
      <c r="N8840" s="2">
        <v>3500</v>
      </c>
      <c r="O8840" s="2">
        <f>IF(Tabla1[[#This Row],[Mov]]="VNT",Tabla1[[#This Row],[Sale]]-Tabla1[[#This Row],[Cost]],-Tabla1[[#This Row],[Cost]]*Tabla1[[#This Row],[Cant]])</f>
        <v>230</v>
      </c>
      <c r="P8840" s="8">
        <f>IF(Tabla1[[#This Row],[Mov]]="VNT",-Tabla1[[#This Row],[Cant]],Tabla1[[#This Row],[Cant]])</f>
        <v>-1</v>
      </c>
      <c r="Q8840" s="8">
        <f>DAY(Tabla1[[#This Row],[Date]])</f>
        <v>6</v>
      </c>
      <c r="R8840" s="8">
        <f>MONTH(Tabla1[[#This Row],[Date]])</f>
        <v>4</v>
      </c>
      <c r="S8840" s="8">
        <f>YEAR(Tabla1[[#This Row],[Date]])</f>
        <v>2023</v>
      </c>
    </row>
    <row r="8841" spans="1:19" x14ac:dyDescent="0.2">
      <c r="A8841">
        <v>8808</v>
      </c>
      <c r="B8841" s="1">
        <v>45022</v>
      </c>
      <c r="C8841" t="s">
        <v>260</v>
      </c>
      <c r="D8841" t="s">
        <v>332</v>
      </c>
      <c r="E8841">
        <v>1</v>
      </c>
      <c r="F8841" t="s">
        <v>26</v>
      </c>
      <c r="G8841" t="s">
        <v>264</v>
      </c>
      <c r="H8841" t="s">
        <v>16</v>
      </c>
      <c r="M8841" s="2">
        <v>8000</v>
      </c>
      <c r="N8841" s="2">
        <v>20000</v>
      </c>
      <c r="O8841" s="2">
        <f>IF(Tabla1[[#This Row],[Mov]]="VNT",Tabla1[[#This Row],[Sale]]-Tabla1[[#This Row],[Cost]],-Tabla1[[#This Row],[Cost]]*Tabla1[[#This Row],[Cant]])</f>
        <v>12000</v>
      </c>
      <c r="P8841" s="8">
        <f>IF(Tabla1[[#This Row],[Mov]]="VNT",-Tabla1[[#This Row],[Cant]],Tabla1[[#This Row],[Cant]])</f>
        <v>-1</v>
      </c>
      <c r="Q8841" s="8">
        <f>DAY(Tabla1[[#This Row],[Date]])</f>
        <v>6</v>
      </c>
      <c r="R8841" s="8">
        <f>MONTH(Tabla1[[#This Row],[Date]])</f>
        <v>4</v>
      </c>
      <c r="S8841" s="8">
        <f>YEAR(Tabla1[[#This Row],[Date]])</f>
        <v>2023</v>
      </c>
    </row>
    <row r="8842" spans="1:19" x14ac:dyDescent="0.2">
      <c r="A8842">
        <v>8809</v>
      </c>
      <c r="B8842" s="1">
        <v>45022</v>
      </c>
      <c r="C8842" t="s">
        <v>260</v>
      </c>
      <c r="D8842" t="s">
        <v>332</v>
      </c>
      <c r="E8842">
        <v>1</v>
      </c>
      <c r="F8842" t="s">
        <v>26</v>
      </c>
      <c r="G8842" t="s">
        <v>264</v>
      </c>
      <c r="H8842" t="s">
        <v>16</v>
      </c>
      <c r="M8842" s="2">
        <v>8000</v>
      </c>
      <c r="N8842" s="2">
        <v>20000</v>
      </c>
      <c r="O8842" s="2">
        <f>IF(Tabla1[[#This Row],[Mov]]="VNT",Tabla1[[#This Row],[Sale]]-Tabla1[[#This Row],[Cost]],-Tabla1[[#This Row],[Cost]]*Tabla1[[#This Row],[Cant]])</f>
        <v>12000</v>
      </c>
      <c r="P8842" s="8">
        <f>IF(Tabla1[[#This Row],[Mov]]="VNT",-Tabla1[[#This Row],[Cant]],Tabla1[[#This Row],[Cant]])</f>
        <v>-1</v>
      </c>
      <c r="Q8842" s="8">
        <f>DAY(Tabla1[[#This Row],[Date]])</f>
        <v>6</v>
      </c>
      <c r="R8842" s="8">
        <f>MONTH(Tabla1[[#This Row],[Date]])</f>
        <v>4</v>
      </c>
      <c r="S8842" s="8">
        <f>YEAR(Tabla1[[#This Row],[Date]])</f>
        <v>2023</v>
      </c>
    </row>
    <row r="8843" spans="1:19" x14ac:dyDescent="0.2">
      <c r="A8843">
        <v>8810</v>
      </c>
      <c r="B8843" s="1">
        <v>45022</v>
      </c>
      <c r="C8843" t="s">
        <v>260</v>
      </c>
      <c r="D8843" t="s">
        <v>332</v>
      </c>
      <c r="E8843">
        <v>1</v>
      </c>
      <c r="F8843" t="s">
        <v>455</v>
      </c>
      <c r="G8843" t="s">
        <v>382</v>
      </c>
      <c r="H8843" t="s">
        <v>509</v>
      </c>
      <c r="M8843" s="2">
        <v>0</v>
      </c>
      <c r="N8843" s="2">
        <v>4000</v>
      </c>
      <c r="O8843" s="2">
        <f>IF(Tabla1[[#This Row],[Mov]]="VNT",Tabla1[[#This Row],[Sale]]-Tabla1[[#This Row],[Cost]],-Tabla1[[#This Row],[Cost]]*Tabla1[[#This Row],[Cant]])</f>
        <v>4000</v>
      </c>
      <c r="P8843" s="8">
        <f>IF(Tabla1[[#This Row],[Mov]]="VNT",-Tabla1[[#This Row],[Cant]],Tabla1[[#This Row],[Cant]])</f>
        <v>-1</v>
      </c>
      <c r="Q8843" s="8">
        <f>DAY(Tabla1[[#This Row],[Date]])</f>
        <v>6</v>
      </c>
      <c r="R8843" s="8">
        <f>MONTH(Tabla1[[#This Row],[Date]])</f>
        <v>4</v>
      </c>
      <c r="S8843" s="8">
        <f>YEAR(Tabla1[[#This Row],[Date]])</f>
        <v>2023</v>
      </c>
    </row>
    <row r="8844" spans="1:19" x14ac:dyDescent="0.2">
      <c r="A8844">
        <v>8811</v>
      </c>
      <c r="B8844" s="1">
        <v>45022</v>
      </c>
      <c r="C8844" t="s">
        <v>260</v>
      </c>
      <c r="D8844" t="s">
        <v>332</v>
      </c>
      <c r="E8844">
        <v>1</v>
      </c>
      <c r="F8844" t="s">
        <v>455</v>
      </c>
      <c r="G8844" t="s">
        <v>382</v>
      </c>
      <c r="H8844" t="s">
        <v>509</v>
      </c>
      <c r="M8844" s="2">
        <v>0</v>
      </c>
      <c r="N8844" s="2">
        <v>4000</v>
      </c>
      <c r="O8844" s="2">
        <f>IF(Tabla1[[#This Row],[Mov]]="VNT",Tabla1[[#This Row],[Sale]]-Tabla1[[#This Row],[Cost]],-Tabla1[[#This Row],[Cost]]*Tabla1[[#This Row],[Cant]])</f>
        <v>4000</v>
      </c>
      <c r="P8844" s="8">
        <f>IF(Tabla1[[#This Row],[Mov]]="VNT",-Tabla1[[#This Row],[Cant]],Tabla1[[#This Row],[Cant]])</f>
        <v>-1</v>
      </c>
      <c r="Q8844" s="8">
        <f>DAY(Tabla1[[#This Row],[Date]])</f>
        <v>6</v>
      </c>
      <c r="R8844" s="8">
        <f>MONTH(Tabla1[[#This Row],[Date]])</f>
        <v>4</v>
      </c>
      <c r="S8844" s="8">
        <f>YEAR(Tabla1[[#This Row],[Date]])</f>
        <v>2023</v>
      </c>
    </row>
    <row r="8845" spans="1:19" x14ac:dyDescent="0.2">
      <c r="A8845">
        <v>8812</v>
      </c>
      <c r="B8845" s="1">
        <v>45022</v>
      </c>
      <c r="C8845" t="s">
        <v>260</v>
      </c>
      <c r="D8845" t="s">
        <v>332</v>
      </c>
      <c r="E8845">
        <v>1</v>
      </c>
      <c r="F8845" t="s">
        <v>116</v>
      </c>
      <c r="G8845" t="s">
        <v>382</v>
      </c>
      <c r="H8845" t="s">
        <v>514</v>
      </c>
      <c r="M8845" s="2">
        <v>3270</v>
      </c>
      <c r="N8845" s="2">
        <v>3500</v>
      </c>
      <c r="O8845" s="2">
        <f>IF(Tabla1[[#This Row],[Mov]]="VNT",Tabla1[[#This Row],[Sale]]-Tabla1[[#This Row],[Cost]],-Tabla1[[#This Row],[Cost]]*Tabla1[[#This Row],[Cant]])</f>
        <v>230</v>
      </c>
      <c r="P8845" s="8">
        <f>IF(Tabla1[[#This Row],[Mov]]="VNT",-Tabla1[[#This Row],[Cant]],Tabla1[[#This Row],[Cant]])</f>
        <v>-1</v>
      </c>
      <c r="Q8845" s="8">
        <f>DAY(Tabla1[[#This Row],[Date]])</f>
        <v>6</v>
      </c>
      <c r="R8845" s="8">
        <f>MONTH(Tabla1[[#This Row],[Date]])</f>
        <v>4</v>
      </c>
      <c r="S8845" s="8">
        <f>YEAR(Tabla1[[#This Row],[Date]])</f>
        <v>2023</v>
      </c>
    </row>
    <row r="8846" spans="1:19" x14ac:dyDescent="0.2">
      <c r="A8846">
        <v>8813</v>
      </c>
      <c r="B8846" s="1">
        <v>45022</v>
      </c>
      <c r="C8846" t="s">
        <v>260</v>
      </c>
      <c r="D8846" t="s">
        <v>332</v>
      </c>
      <c r="E8846">
        <v>1</v>
      </c>
      <c r="F8846" t="s">
        <v>116</v>
      </c>
      <c r="G8846" t="s">
        <v>382</v>
      </c>
      <c r="H8846" t="s">
        <v>514</v>
      </c>
      <c r="M8846" s="2">
        <v>3270</v>
      </c>
      <c r="N8846" s="2">
        <v>3500</v>
      </c>
      <c r="O8846" s="2">
        <f>IF(Tabla1[[#This Row],[Mov]]="VNT",Tabla1[[#This Row],[Sale]]-Tabla1[[#This Row],[Cost]],-Tabla1[[#This Row],[Cost]]*Tabla1[[#This Row],[Cant]])</f>
        <v>230</v>
      </c>
      <c r="P8846" s="8">
        <f>IF(Tabla1[[#This Row],[Mov]]="VNT",-Tabla1[[#This Row],[Cant]],Tabla1[[#This Row],[Cant]])</f>
        <v>-1</v>
      </c>
      <c r="Q8846" s="8">
        <f>DAY(Tabla1[[#This Row],[Date]])</f>
        <v>6</v>
      </c>
      <c r="R8846" s="8">
        <f>MONTH(Tabla1[[#This Row],[Date]])</f>
        <v>4</v>
      </c>
      <c r="S8846" s="8">
        <f>YEAR(Tabla1[[#This Row],[Date]])</f>
        <v>2023</v>
      </c>
    </row>
    <row r="8847" spans="1:19" x14ac:dyDescent="0.2">
      <c r="A8847">
        <v>8814</v>
      </c>
      <c r="B8847" s="1">
        <v>45022</v>
      </c>
      <c r="C8847" t="s">
        <v>260</v>
      </c>
      <c r="D8847" t="s">
        <v>332</v>
      </c>
      <c r="E8847">
        <v>1</v>
      </c>
      <c r="F8847" t="s">
        <v>2078</v>
      </c>
      <c r="G8847" t="s">
        <v>263</v>
      </c>
      <c r="H8847" t="s">
        <v>672</v>
      </c>
      <c r="M8847" s="2">
        <v>10000</v>
      </c>
      <c r="N8847" s="2">
        <v>20000</v>
      </c>
      <c r="O8847" s="2">
        <f>IF(Tabla1[[#This Row],[Mov]]="VNT",Tabla1[[#This Row],[Sale]]-Tabla1[[#This Row],[Cost]],-Tabla1[[#This Row],[Cost]]*Tabla1[[#This Row],[Cant]])</f>
        <v>10000</v>
      </c>
      <c r="P8847" s="8">
        <f>IF(Tabla1[[#This Row],[Mov]]="VNT",-Tabla1[[#This Row],[Cant]],Tabla1[[#This Row],[Cant]])</f>
        <v>-1</v>
      </c>
      <c r="Q8847" s="8">
        <f>DAY(Tabla1[[#This Row],[Date]])</f>
        <v>6</v>
      </c>
      <c r="R8847" s="8">
        <f>MONTH(Tabla1[[#This Row],[Date]])</f>
        <v>4</v>
      </c>
      <c r="S8847" s="8">
        <f>YEAR(Tabla1[[#This Row],[Date]])</f>
        <v>2023</v>
      </c>
    </row>
    <row r="8848" spans="1:19" x14ac:dyDescent="0.2">
      <c r="A8848">
        <v>8815</v>
      </c>
      <c r="B8848" s="1">
        <v>45022</v>
      </c>
      <c r="C8848" t="s">
        <v>260</v>
      </c>
      <c r="D8848" t="s">
        <v>332</v>
      </c>
      <c r="E8848">
        <v>1</v>
      </c>
      <c r="F8848" t="s">
        <v>116</v>
      </c>
      <c r="G8848" t="s">
        <v>382</v>
      </c>
      <c r="H8848" t="s">
        <v>514</v>
      </c>
      <c r="M8848" s="2">
        <v>3270</v>
      </c>
      <c r="N8848" s="2">
        <v>3500</v>
      </c>
      <c r="O8848" s="2">
        <f>IF(Tabla1[[#This Row],[Mov]]="VNT",Tabla1[[#This Row],[Sale]]-Tabla1[[#This Row],[Cost]],-Tabla1[[#This Row],[Cost]]*Tabla1[[#This Row],[Cant]])</f>
        <v>230</v>
      </c>
      <c r="P8848" s="8">
        <f>IF(Tabla1[[#This Row],[Mov]]="VNT",-Tabla1[[#This Row],[Cant]],Tabla1[[#This Row],[Cant]])</f>
        <v>-1</v>
      </c>
      <c r="Q8848" s="8">
        <f>DAY(Tabla1[[#This Row],[Date]])</f>
        <v>6</v>
      </c>
      <c r="R8848" s="8">
        <f>MONTH(Tabla1[[#This Row],[Date]])</f>
        <v>4</v>
      </c>
      <c r="S8848" s="8">
        <f>YEAR(Tabla1[[#This Row],[Date]])</f>
        <v>2023</v>
      </c>
    </row>
    <row r="8849" spans="1:19" x14ac:dyDescent="0.2">
      <c r="A8849">
        <v>8816</v>
      </c>
      <c r="B8849" s="1">
        <v>45022</v>
      </c>
      <c r="C8849" t="s">
        <v>260</v>
      </c>
      <c r="D8849" t="s">
        <v>332</v>
      </c>
      <c r="E8849">
        <v>1</v>
      </c>
      <c r="F8849" t="s">
        <v>365</v>
      </c>
      <c r="G8849" t="s">
        <v>943</v>
      </c>
      <c r="H8849" t="s">
        <v>2222</v>
      </c>
      <c r="M8849" s="2">
        <v>4000</v>
      </c>
      <c r="N8849" s="2">
        <v>9000</v>
      </c>
      <c r="O8849" s="2">
        <f>IF(Tabla1[[#This Row],[Mov]]="VNT",Tabla1[[#This Row],[Sale]]-Tabla1[[#This Row],[Cost]],-Tabla1[[#This Row],[Cost]]*Tabla1[[#This Row],[Cant]])</f>
        <v>5000</v>
      </c>
      <c r="P8849" s="8">
        <f>IF(Tabla1[[#This Row],[Mov]]="VNT",-Tabla1[[#This Row],[Cant]],Tabla1[[#This Row],[Cant]])</f>
        <v>-1</v>
      </c>
      <c r="Q8849" s="8">
        <f>DAY(Tabla1[[#This Row],[Date]])</f>
        <v>6</v>
      </c>
      <c r="R8849" s="8">
        <f>MONTH(Tabla1[[#This Row],[Date]])</f>
        <v>4</v>
      </c>
      <c r="S8849" s="8">
        <f>YEAR(Tabla1[[#This Row],[Date]])</f>
        <v>2023</v>
      </c>
    </row>
    <row r="8850" spans="1:19" x14ac:dyDescent="0.2">
      <c r="A8850">
        <v>8817</v>
      </c>
      <c r="B8850" s="1">
        <v>45023</v>
      </c>
      <c r="C8850" t="s">
        <v>260</v>
      </c>
      <c r="D8850" t="s">
        <v>181</v>
      </c>
      <c r="E8850">
        <v>1</v>
      </c>
      <c r="F8850" t="s">
        <v>48</v>
      </c>
      <c r="G8850" t="s">
        <v>791</v>
      </c>
      <c r="H8850" t="s">
        <v>1595</v>
      </c>
      <c r="M8850" s="2">
        <v>50000</v>
      </c>
      <c r="N8850" s="2">
        <v>100000</v>
      </c>
      <c r="O8850" s="2">
        <f>IF(Tabla1[[#This Row],[Mov]]="VNT",Tabla1[[#This Row],[Sale]]-Tabla1[[#This Row],[Cost]],-Tabla1[[#This Row],[Cost]]*Tabla1[[#This Row],[Cant]])</f>
        <v>50000</v>
      </c>
      <c r="P8850" s="8">
        <f>IF(Tabla1[[#This Row],[Mov]]="VNT",-Tabla1[[#This Row],[Cant]],Tabla1[[#This Row],[Cant]])</f>
        <v>-1</v>
      </c>
      <c r="Q8850" s="8">
        <f>DAY(Tabla1[[#This Row],[Date]])</f>
        <v>7</v>
      </c>
      <c r="R8850" s="8">
        <f>MONTH(Tabla1[[#This Row],[Date]])</f>
        <v>4</v>
      </c>
      <c r="S8850" s="8">
        <f>YEAR(Tabla1[[#This Row],[Date]])</f>
        <v>2023</v>
      </c>
    </row>
    <row r="8851" spans="1:19" x14ac:dyDescent="0.2">
      <c r="A8851">
        <v>8818</v>
      </c>
      <c r="B8851" s="1">
        <v>45023</v>
      </c>
      <c r="C8851" t="s">
        <v>260</v>
      </c>
      <c r="D8851" t="s">
        <v>332</v>
      </c>
      <c r="E8851">
        <v>1</v>
      </c>
      <c r="F8851" t="s">
        <v>458</v>
      </c>
      <c r="G8851" t="s">
        <v>266</v>
      </c>
      <c r="H8851" t="s">
        <v>3007</v>
      </c>
      <c r="M8851" s="2">
        <v>0</v>
      </c>
      <c r="N8851" s="2">
        <v>5000</v>
      </c>
      <c r="O8851" s="2">
        <f>IF(Tabla1[[#This Row],[Mov]]="VNT",Tabla1[[#This Row],[Sale]]-Tabla1[[#This Row],[Cost]],-Tabla1[[#This Row],[Cost]]*Tabla1[[#This Row],[Cant]])</f>
        <v>5000</v>
      </c>
      <c r="P8851" s="8">
        <f>IF(Tabla1[[#This Row],[Mov]]="VNT",-Tabla1[[#This Row],[Cant]],Tabla1[[#This Row],[Cant]])</f>
        <v>-1</v>
      </c>
      <c r="Q8851" s="8">
        <f>DAY(Tabla1[[#This Row],[Date]])</f>
        <v>7</v>
      </c>
      <c r="R8851" s="8">
        <f>MONTH(Tabla1[[#This Row],[Date]])</f>
        <v>4</v>
      </c>
      <c r="S8851" s="8">
        <f>YEAR(Tabla1[[#This Row],[Date]])</f>
        <v>2023</v>
      </c>
    </row>
    <row r="8852" spans="1:19" x14ac:dyDescent="0.2">
      <c r="A8852">
        <v>8819</v>
      </c>
      <c r="B8852" s="1">
        <v>45023</v>
      </c>
      <c r="C8852" t="s">
        <v>260</v>
      </c>
      <c r="D8852" t="s">
        <v>332</v>
      </c>
      <c r="E8852">
        <v>1</v>
      </c>
      <c r="F8852" t="s">
        <v>15</v>
      </c>
      <c r="G8852" t="s">
        <v>333</v>
      </c>
      <c r="H8852" t="s">
        <v>221</v>
      </c>
      <c r="M8852" s="2">
        <v>7500</v>
      </c>
      <c r="N8852" s="2">
        <v>20000</v>
      </c>
      <c r="O8852" s="2">
        <f>IF(Tabla1[[#This Row],[Mov]]="VNT",Tabla1[[#This Row],[Sale]]-Tabla1[[#This Row],[Cost]],-Tabla1[[#This Row],[Cost]]*Tabla1[[#This Row],[Cant]])</f>
        <v>12500</v>
      </c>
      <c r="P8852" s="8">
        <f>IF(Tabla1[[#This Row],[Mov]]="VNT",-Tabla1[[#This Row],[Cant]],Tabla1[[#This Row],[Cant]])</f>
        <v>-1</v>
      </c>
      <c r="Q8852" s="8">
        <f>DAY(Tabla1[[#This Row],[Date]])</f>
        <v>7</v>
      </c>
      <c r="R8852" s="8">
        <f>MONTH(Tabla1[[#This Row],[Date]])</f>
        <v>4</v>
      </c>
      <c r="S8852" s="8">
        <f>YEAR(Tabla1[[#This Row],[Date]])</f>
        <v>2023</v>
      </c>
    </row>
    <row r="8853" spans="1:19" x14ac:dyDescent="0.2">
      <c r="A8853">
        <v>8820</v>
      </c>
      <c r="B8853" s="1">
        <v>45023</v>
      </c>
      <c r="C8853" t="s">
        <v>260</v>
      </c>
      <c r="D8853" t="s">
        <v>332</v>
      </c>
      <c r="E8853">
        <v>1</v>
      </c>
      <c r="F8853" t="s">
        <v>26</v>
      </c>
      <c r="G8853" t="s">
        <v>1734</v>
      </c>
      <c r="H8853" t="s">
        <v>16</v>
      </c>
      <c r="M8853" s="2">
        <v>3000</v>
      </c>
      <c r="N8853" s="2">
        <v>10000</v>
      </c>
      <c r="O8853" s="2">
        <f>IF(Tabla1[[#This Row],[Mov]]="VNT",Tabla1[[#This Row],[Sale]]-Tabla1[[#This Row],[Cost]],-Tabla1[[#This Row],[Cost]]*Tabla1[[#This Row],[Cant]])</f>
        <v>7000</v>
      </c>
      <c r="P8853" s="8">
        <f>IF(Tabla1[[#This Row],[Mov]]="VNT",-Tabla1[[#This Row],[Cant]],Tabla1[[#This Row],[Cant]])</f>
        <v>-1</v>
      </c>
      <c r="Q8853" s="8">
        <f>DAY(Tabla1[[#This Row],[Date]])</f>
        <v>7</v>
      </c>
      <c r="R8853" s="8">
        <f>MONTH(Tabla1[[#This Row],[Date]])</f>
        <v>4</v>
      </c>
      <c r="S8853" s="8">
        <f>YEAR(Tabla1[[#This Row],[Date]])</f>
        <v>2023</v>
      </c>
    </row>
    <row r="8854" spans="1:19" x14ac:dyDescent="0.2">
      <c r="A8854">
        <v>8821</v>
      </c>
      <c r="B8854" s="1">
        <v>45023</v>
      </c>
      <c r="C8854" t="s">
        <v>260</v>
      </c>
      <c r="D8854" t="s">
        <v>332</v>
      </c>
      <c r="E8854">
        <v>1</v>
      </c>
      <c r="F8854" t="s">
        <v>26</v>
      </c>
      <c r="G8854" t="s">
        <v>264</v>
      </c>
      <c r="H8854" t="s">
        <v>16</v>
      </c>
      <c r="M8854" s="2">
        <v>8000</v>
      </c>
      <c r="N8854" s="2">
        <v>20000</v>
      </c>
      <c r="O8854" s="2">
        <f>IF(Tabla1[[#This Row],[Mov]]="VNT",Tabla1[[#This Row],[Sale]]-Tabla1[[#This Row],[Cost]],-Tabla1[[#This Row],[Cost]]*Tabla1[[#This Row],[Cant]])</f>
        <v>12000</v>
      </c>
      <c r="P8854" s="8">
        <f>IF(Tabla1[[#This Row],[Mov]]="VNT",-Tabla1[[#This Row],[Cant]],Tabla1[[#This Row],[Cant]])</f>
        <v>-1</v>
      </c>
      <c r="Q8854" s="8">
        <f>DAY(Tabla1[[#This Row],[Date]])</f>
        <v>7</v>
      </c>
      <c r="R8854" s="8">
        <f>MONTH(Tabla1[[#This Row],[Date]])</f>
        <v>4</v>
      </c>
      <c r="S8854" s="8">
        <f>YEAR(Tabla1[[#This Row],[Date]])</f>
        <v>2023</v>
      </c>
    </row>
    <row r="8855" spans="1:19" x14ac:dyDescent="0.2">
      <c r="A8855">
        <v>8822</v>
      </c>
      <c r="B8855" s="1">
        <v>45023</v>
      </c>
      <c r="C8855" t="s">
        <v>260</v>
      </c>
      <c r="D8855" t="s">
        <v>332</v>
      </c>
      <c r="E8855">
        <v>1</v>
      </c>
      <c r="F8855" t="s">
        <v>225</v>
      </c>
      <c r="G8855" t="s">
        <v>1202</v>
      </c>
      <c r="H8855" t="s">
        <v>3005</v>
      </c>
      <c r="M8855" s="2">
        <v>1100</v>
      </c>
      <c r="N8855" s="2">
        <v>10000</v>
      </c>
      <c r="O8855" s="2">
        <f>IF(Tabla1[[#This Row],[Mov]]="VNT",Tabla1[[#This Row],[Sale]]-Tabla1[[#This Row],[Cost]],-Tabla1[[#This Row],[Cost]]*Tabla1[[#This Row],[Cant]])</f>
        <v>8900</v>
      </c>
      <c r="P8855" s="8">
        <f>IF(Tabla1[[#This Row],[Mov]]="VNT",-Tabla1[[#This Row],[Cant]],Tabla1[[#This Row],[Cant]])</f>
        <v>-1</v>
      </c>
      <c r="Q8855" s="8">
        <f>DAY(Tabla1[[#This Row],[Date]])</f>
        <v>7</v>
      </c>
      <c r="R8855" s="8">
        <f>MONTH(Tabla1[[#This Row],[Date]])</f>
        <v>4</v>
      </c>
      <c r="S8855" s="8">
        <f>YEAR(Tabla1[[#This Row],[Date]])</f>
        <v>2023</v>
      </c>
    </row>
    <row r="8856" spans="1:19" x14ac:dyDescent="0.2">
      <c r="A8856">
        <v>8823</v>
      </c>
      <c r="B8856" s="1">
        <v>45023</v>
      </c>
      <c r="C8856" t="s">
        <v>260</v>
      </c>
      <c r="D8856" t="s">
        <v>332</v>
      </c>
      <c r="E8856">
        <v>1</v>
      </c>
      <c r="F8856" t="s">
        <v>224</v>
      </c>
      <c r="G8856" t="s">
        <v>1202</v>
      </c>
      <c r="H8856" t="s">
        <v>3005</v>
      </c>
      <c r="M8856" s="2">
        <v>10000</v>
      </c>
      <c r="N8856" s="2">
        <v>20000</v>
      </c>
      <c r="O8856" s="2">
        <f>IF(Tabla1[[#This Row],[Mov]]="VNT",Tabla1[[#This Row],[Sale]]-Tabla1[[#This Row],[Cost]],-Tabla1[[#This Row],[Cost]]*Tabla1[[#This Row],[Cant]])</f>
        <v>10000</v>
      </c>
      <c r="P8856" s="8">
        <f>IF(Tabla1[[#This Row],[Mov]]="VNT",-Tabla1[[#This Row],[Cant]],Tabla1[[#This Row],[Cant]])</f>
        <v>-1</v>
      </c>
      <c r="Q8856" s="8">
        <f>DAY(Tabla1[[#This Row],[Date]])</f>
        <v>7</v>
      </c>
      <c r="R8856" s="8">
        <f>MONTH(Tabla1[[#This Row],[Date]])</f>
        <v>4</v>
      </c>
      <c r="S8856" s="8">
        <f>YEAR(Tabla1[[#This Row],[Date]])</f>
        <v>2023</v>
      </c>
    </row>
    <row r="8857" spans="1:19" x14ac:dyDescent="0.2">
      <c r="A8857">
        <v>8824</v>
      </c>
      <c r="B8857" s="1">
        <v>45023</v>
      </c>
      <c r="C8857" t="s">
        <v>260</v>
      </c>
      <c r="D8857" t="s">
        <v>332</v>
      </c>
      <c r="E8857">
        <v>1</v>
      </c>
      <c r="F8857" t="s">
        <v>458</v>
      </c>
      <c r="G8857" t="s">
        <v>284</v>
      </c>
      <c r="H8857" t="s">
        <v>3006</v>
      </c>
      <c r="M8857" s="2">
        <v>3000</v>
      </c>
      <c r="N8857" s="2">
        <v>25000</v>
      </c>
      <c r="O8857" s="2">
        <f>IF(Tabla1[[#This Row],[Mov]]="VNT",Tabla1[[#This Row],[Sale]]-Tabla1[[#This Row],[Cost]],-Tabla1[[#This Row],[Cost]]*Tabla1[[#This Row],[Cant]])</f>
        <v>22000</v>
      </c>
      <c r="P8857" s="8">
        <f>IF(Tabla1[[#This Row],[Mov]]="VNT",-Tabla1[[#This Row],[Cant]],Tabla1[[#This Row],[Cant]])</f>
        <v>-1</v>
      </c>
      <c r="Q8857" s="8">
        <f>DAY(Tabla1[[#This Row],[Date]])</f>
        <v>7</v>
      </c>
      <c r="R8857" s="8">
        <f>MONTH(Tabla1[[#This Row],[Date]])</f>
        <v>4</v>
      </c>
      <c r="S8857" s="8">
        <f>YEAR(Tabla1[[#This Row],[Date]])</f>
        <v>2023</v>
      </c>
    </row>
    <row r="8858" spans="1:19" x14ac:dyDescent="0.2">
      <c r="A8858">
        <v>8825</v>
      </c>
      <c r="B8858" s="1">
        <v>45023</v>
      </c>
      <c r="C8858" t="s">
        <v>260</v>
      </c>
      <c r="D8858" t="s">
        <v>332</v>
      </c>
      <c r="E8858">
        <v>1</v>
      </c>
      <c r="F8858" t="s">
        <v>42</v>
      </c>
      <c r="G8858" t="s">
        <v>266</v>
      </c>
      <c r="H8858" t="s">
        <v>2538</v>
      </c>
      <c r="M8858" s="2">
        <v>13000</v>
      </c>
      <c r="N8858" s="2">
        <v>25000</v>
      </c>
      <c r="O8858" s="2">
        <f>IF(Tabla1[[#This Row],[Mov]]="VNT",Tabla1[[#This Row],[Sale]]-Tabla1[[#This Row],[Cost]],-Tabla1[[#This Row],[Cost]]*Tabla1[[#This Row],[Cant]])</f>
        <v>12000</v>
      </c>
      <c r="P8858" s="8">
        <f>IF(Tabla1[[#This Row],[Mov]]="VNT",-Tabla1[[#This Row],[Cant]],Tabla1[[#This Row],[Cant]])</f>
        <v>-1</v>
      </c>
      <c r="Q8858" s="8">
        <f>DAY(Tabla1[[#This Row],[Date]])</f>
        <v>7</v>
      </c>
      <c r="R8858" s="8">
        <f>MONTH(Tabla1[[#This Row],[Date]])</f>
        <v>4</v>
      </c>
      <c r="S8858" s="8">
        <f>YEAR(Tabla1[[#This Row],[Date]])</f>
        <v>2023</v>
      </c>
    </row>
    <row r="8859" spans="1:19" x14ac:dyDescent="0.2">
      <c r="A8859">
        <v>8826</v>
      </c>
      <c r="B8859" s="1">
        <v>45023</v>
      </c>
      <c r="C8859" t="s">
        <v>260</v>
      </c>
      <c r="D8859" t="s">
        <v>332</v>
      </c>
      <c r="E8859">
        <v>1</v>
      </c>
      <c r="F8859" t="s">
        <v>45</v>
      </c>
      <c r="G8859" t="s">
        <v>266</v>
      </c>
      <c r="H8859" t="s">
        <v>2327</v>
      </c>
      <c r="M8859" s="2">
        <v>4000</v>
      </c>
      <c r="N8859" s="2">
        <v>15000</v>
      </c>
      <c r="O8859" s="2">
        <f>IF(Tabla1[[#This Row],[Mov]]="VNT",Tabla1[[#This Row],[Sale]]-Tabla1[[#This Row],[Cost]],-Tabla1[[#This Row],[Cost]]*Tabla1[[#This Row],[Cant]])</f>
        <v>11000</v>
      </c>
      <c r="P8859" s="8">
        <f>IF(Tabla1[[#This Row],[Mov]]="VNT",-Tabla1[[#This Row],[Cant]],Tabla1[[#This Row],[Cant]])</f>
        <v>-1</v>
      </c>
      <c r="Q8859" s="8">
        <f>DAY(Tabla1[[#This Row],[Date]])</f>
        <v>7</v>
      </c>
      <c r="R8859" s="8">
        <f>MONTH(Tabla1[[#This Row],[Date]])</f>
        <v>4</v>
      </c>
      <c r="S8859" s="8">
        <f>YEAR(Tabla1[[#This Row],[Date]])</f>
        <v>2023</v>
      </c>
    </row>
    <row r="8860" spans="1:19" x14ac:dyDescent="0.2">
      <c r="A8860">
        <v>8827</v>
      </c>
      <c r="B8860" s="1">
        <v>45023</v>
      </c>
      <c r="C8860" t="s">
        <v>260</v>
      </c>
      <c r="D8860" t="s">
        <v>332</v>
      </c>
      <c r="E8860">
        <v>1</v>
      </c>
      <c r="F8860" t="s">
        <v>224</v>
      </c>
      <c r="G8860" t="s">
        <v>284</v>
      </c>
      <c r="H8860" t="s">
        <v>908</v>
      </c>
      <c r="M8860" s="2">
        <v>8000</v>
      </c>
      <c r="N8860" s="2">
        <v>20000</v>
      </c>
      <c r="O8860" s="2">
        <f>IF(Tabla1[[#This Row],[Mov]]="VNT",Tabla1[[#This Row],[Sale]]-Tabla1[[#This Row],[Cost]],-Tabla1[[#This Row],[Cost]]*Tabla1[[#This Row],[Cant]])</f>
        <v>12000</v>
      </c>
      <c r="P8860" s="8">
        <f>IF(Tabla1[[#This Row],[Mov]]="VNT",-Tabla1[[#This Row],[Cant]],Tabla1[[#This Row],[Cant]])</f>
        <v>-1</v>
      </c>
      <c r="Q8860" s="8">
        <f>DAY(Tabla1[[#This Row],[Date]])</f>
        <v>7</v>
      </c>
      <c r="R8860" s="8">
        <f>MONTH(Tabla1[[#This Row],[Date]])</f>
        <v>4</v>
      </c>
      <c r="S8860" s="8">
        <f>YEAR(Tabla1[[#This Row],[Date]])</f>
        <v>2023</v>
      </c>
    </row>
    <row r="8861" spans="1:19" x14ac:dyDescent="0.2">
      <c r="A8861">
        <v>8828</v>
      </c>
      <c r="B8861" s="1">
        <v>45023</v>
      </c>
      <c r="C8861" t="s">
        <v>260</v>
      </c>
      <c r="D8861" t="s">
        <v>332</v>
      </c>
      <c r="E8861">
        <v>1</v>
      </c>
      <c r="F8861" t="s">
        <v>386</v>
      </c>
      <c r="G8861" t="s">
        <v>284</v>
      </c>
      <c r="H8861" t="s">
        <v>250</v>
      </c>
      <c r="M8861" s="2">
        <v>65000</v>
      </c>
      <c r="N8861" s="2">
        <v>120000</v>
      </c>
      <c r="O8861" s="2">
        <f>IF(Tabla1[[#This Row],[Mov]]="VNT",Tabla1[[#This Row],[Sale]]-Tabla1[[#This Row],[Cost]],-Tabla1[[#This Row],[Cost]]*Tabla1[[#This Row],[Cant]])</f>
        <v>55000</v>
      </c>
      <c r="P8861" s="8">
        <f>IF(Tabla1[[#This Row],[Mov]]="VNT",-Tabla1[[#This Row],[Cant]],Tabla1[[#This Row],[Cant]])</f>
        <v>-1</v>
      </c>
      <c r="Q8861" s="8">
        <f>DAY(Tabla1[[#This Row],[Date]])</f>
        <v>7</v>
      </c>
      <c r="R8861" s="8">
        <f>MONTH(Tabla1[[#This Row],[Date]])</f>
        <v>4</v>
      </c>
      <c r="S8861" s="8">
        <f>YEAR(Tabla1[[#This Row],[Date]])</f>
        <v>2023</v>
      </c>
    </row>
    <row r="8862" spans="1:19" x14ac:dyDescent="0.2">
      <c r="A8862">
        <v>8829</v>
      </c>
      <c r="B8862" s="1">
        <v>45023</v>
      </c>
      <c r="C8862" t="s">
        <v>260</v>
      </c>
      <c r="D8862" t="s">
        <v>332</v>
      </c>
      <c r="E8862">
        <v>1</v>
      </c>
      <c r="F8862" t="s">
        <v>1261</v>
      </c>
      <c r="G8862" t="s">
        <v>266</v>
      </c>
      <c r="H8862" t="s">
        <v>3008</v>
      </c>
      <c r="M8862" s="2">
        <v>4000</v>
      </c>
      <c r="N8862" s="2">
        <v>12000</v>
      </c>
      <c r="O8862" s="2">
        <f>IF(Tabla1[[#This Row],[Mov]]="VNT",Tabla1[[#This Row],[Sale]]-Tabla1[[#This Row],[Cost]],-Tabla1[[#This Row],[Cost]]*Tabla1[[#This Row],[Cant]])</f>
        <v>8000</v>
      </c>
      <c r="P8862" s="8">
        <f>IF(Tabla1[[#This Row],[Mov]]="VNT",-Tabla1[[#This Row],[Cant]],Tabla1[[#This Row],[Cant]])</f>
        <v>-1</v>
      </c>
      <c r="Q8862" s="8">
        <f>DAY(Tabla1[[#This Row],[Date]])</f>
        <v>7</v>
      </c>
      <c r="R8862" s="8">
        <f>MONTH(Tabla1[[#This Row],[Date]])</f>
        <v>4</v>
      </c>
      <c r="S8862" s="8">
        <f>YEAR(Tabla1[[#This Row],[Date]])</f>
        <v>2023</v>
      </c>
    </row>
    <row r="8863" spans="1:19" x14ac:dyDescent="0.2">
      <c r="A8863">
        <v>8830</v>
      </c>
      <c r="B8863" s="1">
        <v>45023</v>
      </c>
      <c r="C8863" t="s">
        <v>260</v>
      </c>
      <c r="D8863" t="s">
        <v>332</v>
      </c>
      <c r="E8863">
        <v>1</v>
      </c>
      <c r="F8863" t="s">
        <v>225</v>
      </c>
      <c r="G8863" t="s">
        <v>263</v>
      </c>
      <c r="H8863" t="s">
        <v>1018</v>
      </c>
      <c r="M8863" s="2">
        <v>900</v>
      </c>
      <c r="N8863" s="2">
        <v>10000</v>
      </c>
      <c r="O8863" s="2">
        <f>IF(Tabla1[[#This Row],[Mov]]="VNT",Tabla1[[#This Row],[Sale]]-Tabla1[[#This Row],[Cost]],-Tabla1[[#This Row],[Cost]]*Tabla1[[#This Row],[Cant]])</f>
        <v>9100</v>
      </c>
      <c r="P8863" s="8">
        <f>IF(Tabla1[[#This Row],[Mov]]="VNT",-Tabla1[[#This Row],[Cant]],Tabla1[[#This Row],[Cant]])</f>
        <v>-1</v>
      </c>
      <c r="Q8863" s="8">
        <f>DAY(Tabla1[[#This Row],[Date]])</f>
        <v>7</v>
      </c>
      <c r="R8863" s="8">
        <f>MONTH(Tabla1[[#This Row],[Date]])</f>
        <v>4</v>
      </c>
      <c r="S8863" s="8">
        <f>YEAR(Tabla1[[#This Row],[Date]])</f>
        <v>2023</v>
      </c>
    </row>
    <row r="8864" spans="1:19" x14ac:dyDescent="0.2">
      <c r="A8864">
        <v>8831</v>
      </c>
      <c r="B8864" s="1">
        <v>45023</v>
      </c>
      <c r="C8864" t="s">
        <v>260</v>
      </c>
      <c r="D8864" t="s">
        <v>332</v>
      </c>
      <c r="E8864">
        <v>1</v>
      </c>
      <c r="F8864" t="s">
        <v>224</v>
      </c>
      <c r="G8864" t="s">
        <v>272</v>
      </c>
      <c r="H8864" t="s">
        <v>309</v>
      </c>
      <c r="M8864" s="2">
        <v>8000</v>
      </c>
      <c r="N8864" s="2">
        <v>20000</v>
      </c>
      <c r="O8864" s="2">
        <f>IF(Tabla1[[#This Row],[Mov]]="VNT",Tabla1[[#This Row],[Sale]]-Tabla1[[#This Row],[Cost]],-Tabla1[[#This Row],[Cost]]*Tabla1[[#This Row],[Cant]])</f>
        <v>12000</v>
      </c>
      <c r="P8864" s="8">
        <f>IF(Tabla1[[#This Row],[Mov]]="VNT",-Tabla1[[#This Row],[Cant]],Tabla1[[#This Row],[Cant]])</f>
        <v>-1</v>
      </c>
      <c r="Q8864" s="8">
        <f>DAY(Tabla1[[#This Row],[Date]])</f>
        <v>7</v>
      </c>
      <c r="R8864" s="8">
        <f>MONTH(Tabla1[[#This Row],[Date]])</f>
        <v>4</v>
      </c>
      <c r="S8864" s="8">
        <f>YEAR(Tabla1[[#This Row],[Date]])</f>
        <v>2023</v>
      </c>
    </row>
    <row r="8865" spans="1:19" x14ac:dyDescent="0.2">
      <c r="A8865">
        <v>8832</v>
      </c>
      <c r="B8865" s="1">
        <v>45023</v>
      </c>
      <c r="C8865" t="s">
        <v>260</v>
      </c>
      <c r="D8865" t="s">
        <v>332</v>
      </c>
      <c r="E8865">
        <v>1</v>
      </c>
      <c r="F8865" t="s">
        <v>458</v>
      </c>
      <c r="G8865" t="s">
        <v>860</v>
      </c>
      <c r="H8865" t="s">
        <v>3009</v>
      </c>
      <c r="M8865" s="2">
        <v>0</v>
      </c>
      <c r="N8865" s="2">
        <v>5000</v>
      </c>
      <c r="O8865" s="2">
        <f>IF(Tabla1[[#This Row],[Mov]]="VNT",Tabla1[[#This Row],[Sale]]-Tabla1[[#This Row],[Cost]],-Tabla1[[#This Row],[Cost]]*Tabla1[[#This Row],[Cant]])</f>
        <v>5000</v>
      </c>
      <c r="P8865" s="8">
        <f>IF(Tabla1[[#This Row],[Mov]]="VNT",-Tabla1[[#This Row],[Cant]],Tabla1[[#This Row],[Cant]])</f>
        <v>-1</v>
      </c>
      <c r="Q8865" s="8">
        <f>DAY(Tabla1[[#This Row],[Date]])</f>
        <v>7</v>
      </c>
      <c r="R8865" s="8">
        <f>MONTH(Tabla1[[#This Row],[Date]])</f>
        <v>4</v>
      </c>
      <c r="S8865" s="8">
        <f>YEAR(Tabla1[[#This Row],[Date]])</f>
        <v>2023</v>
      </c>
    </row>
    <row r="8866" spans="1:19" x14ac:dyDescent="0.2">
      <c r="A8866">
        <v>8832</v>
      </c>
      <c r="B8866" s="1">
        <v>45023</v>
      </c>
      <c r="C8866" t="s">
        <v>260</v>
      </c>
      <c r="D8866" t="s">
        <v>332</v>
      </c>
      <c r="E8866">
        <v>1</v>
      </c>
      <c r="F8866" t="s">
        <v>458</v>
      </c>
      <c r="G8866" t="s">
        <v>263</v>
      </c>
      <c r="H8866" t="s">
        <v>3010</v>
      </c>
      <c r="M8866" s="2">
        <v>0</v>
      </c>
      <c r="N8866" s="2">
        <v>25000</v>
      </c>
      <c r="O8866" s="2">
        <f>IF(Tabla1[[#This Row],[Mov]]="VNT",Tabla1[[#This Row],[Sale]]-Tabla1[[#This Row],[Cost]],-Tabla1[[#This Row],[Cost]]*Tabla1[[#This Row],[Cant]])</f>
        <v>25000</v>
      </c>
      <c r="P8866" s="8">
        <f>IF(Tabla1[[#This Row],[Mov]]="VNT",-Tabla1[[#This Row],[Cant]],Tabla1[[#This Row],[Cant]])</f>
        <v>-1</v>
      </c>
      <c r="Q8866" s="8">
        <f>DAY(Tabla1[[#This Row],[Date]])</f>
        <v>7</v>
      </c>
      <c r="R8866" s="8">
        <f>MONTH(Tabla1[[#This Row],[Date]])</f>
        <v>4</v>
      </c>
      <c r="S8866" s="8">
        <f>YEAR(Tabla1[[#This Row],[Date]])</f>
        <v>2023</v>
      </c>
    </row>
    <row r="8867" spans="1:19" x14ac:dyDescent="0.2">
      <c r="A8867">
        <v>8832</v>
      </c>
      <c r="B8867" s="1">
        <v>45023</v>
      </c>
      <c r="C8867" t="s">
        <v>260</v>
      </c>
      <c r="D8867" t="s">
        <v>332</v>
      </c>
      <c r="E8867">
        <v>1</v>
      </c>
      <c r="F8867" t="s">
        <v>224</v>
      </c>
      <c r="G8867" t="s">
        <v>272</v>
      </c>
      <c r="H8867" t="s">
        <v>309</v>
      </c>
      <c r="M8867" s="2">
        <v>8000</v>
      </c>
      <c r="N8867" s="2">
        <v>20000</v>
      </c>
      <c r="O8867" s="2">
        <f>IF(Tabla1[[#This Row],[Mov]]="VNT",Tabla1[[#This Row],[Sale]]-Tabla1[[#This Row],[Cost]],-Tabla1[[#This Row],[Cost]]*Tabla1[[#This Row],[Cant]])</f>
        <v>12000</v>
      </c>
      <c r="P8867" s="8">
        <f>IF(Tabla1[[#This Row],[Mov]]="VNT",-Tabla1[[#This Row],[Cant]],Tabla1[[#This Row],[Cant]])</f>
        <v>-1</v>
      </c>
      <c r="Q8867" s="8">
        <f>DAY(Tabla1[[#This Row],[Date]])</f>
        <v>7</v>
      </c>
      <c r="R8867" s="8">
        <f>MONTH(Tabla1[[#This Row],[Date]])</f>
        <v>4</v>
      </c>
      <c r="S8867" s="8">
        <f>YEAR(Tabla1[[#This Row],[Date]])</f>
        <v>2023</v>
      </c>
    </row>
    <row r="8868" spans="1:19" x14ac:dyDescent="0.2">
      <c r="A8868">
        <v>8832</v>
      </c>
      <c r="B8868" s="1">
        <v>45023</v>
      </c>
      <c r="C8868" t="s">
        <v>260</v>
      </c>
      <c r="D8868" t="s">
        <v>332</v>
      </c>
      <c r="E8868">
        <v>1</v>
      </c>
      <c r="F8868" t="s">
        <v>15</v>
      </c>
      <c r="G8868" t="s">
        <v>333</v>
      </c>
      <c r="H8868" t="s">
        <v>16</v>
      </c>
      <c r="M8868" s="2">
        <v>3000</v>
      </c>
      <c r="N8868" s="2">
        <v>12000</v>
      </c>
      <c r="O8868" s="2">
        <f>IF(Tabla1[[#This Row],[Mov]]="VNT",Tabla1[[#This Row],[Sale]]-Tabla1[[#This Row],[Cost]],-Tabla1[[#This Row],[Cost]]*Tabla1[[#This Row],[Cant]])</f>
        <v>9000</v>
      </c>
      <c r="P8868" s="8">
        <f>IF(Tabla1[[#This Row],[Mov]]="VNT",-Tabla1[[#This Row],[Cant]],Tabla1[[#This Row],[Cant]])</f>
        <v>-1</v>
      </c>
      <c r="Q8868" s="8">
        <f>DAY(Tabla1[[#This Row],[Date]])</f>
        <v>7</v>
      </c>
      <c r="R8868" s="8">
        <f>MONTH(Tabla1[[#This Row],[Date]])</f>
        <v>4</v>
      </c>
      <c r="S8868" s="8">
        <f>YEAR(Tabla1[[#This Row],[Date]])</f>
        <v>2023</v>
      </c>
    </row>
    <row r="8869" spans="1:19" x14ac:dyDescent="0.2">
      <c r="A8869">
        <v>8833</v>
      </c>
      <c r="B8869" s="1">
        <v>45023</v>
      </c>
      <c r="C8869" t="s">
        <v>260</v>
      </c>
      <c r="D8869" t="s">
        <v>332</v>
      </c>
      <c r="E8869">
        <v>1</v>
      </c>
      <c r="F8869" t="s">
        <v>848</v>
      </c>
      <c r="G8869" t="s">
        <v>727</v>
      </c>
      <c r="H8869" t="s">
        <v>140</v>
      </c>
      <c r="M8869" s="2">
        <v>900</v>
      </c>
      <c r="N8869" s="2">
        <v>4000</v>
      </c>
      <c r="O8869" s="2">
        <f>IF(Tabla1[[#This Row],[Mov]]="VNT",Tabla1[[#This Row],[Sale]]-Tabla1[[#This Row],[Cost]],-Tabla1[[#This Row],[Cost]]*Tabla1[[#This Row],[Cant]])</f>
        <v>3100</v>
      </c>
      <c r="P8869" s="8">
        <f>IF(Tabla1[[#This Row],[Mov]]="VNT",-Tabla1[[#This Row],[Cant]],Tabla1[[#This Row],[Cant]])</f>
        <v>-1</v>
      </c>
      <c r="Q8869" s="8">
        <f>DAY(Tabla1[[#This Row],[Date]])</f>
        <v>7</v>
      </c>
      <c r="R8869" s="8">
        <f>MONTH(Tabla1[[#This Row],[Date]])</f>
        <v>4</v>
      </c>
      <c r="S8869" s="8">
        <f>YEAR(Tabla1[[#This Row],[Date]])</f>
        <v>2023</v>
      </c>
    </row>
    <row r="8870" spans="1:19" x14ac:dyDescent="0.2">
      <c r="A8870">
        <v>8834</v>
      </c>
      <c r="B8870" s="1">
        <v>45023</v>
      </c>
      <c r="C8870" t="s">
        <v>260</v>
      </c>
      <c r="D8870" t="s">
        <v>332</v>
      </c>
      <c r="E8870">
        <v>1</v>
      </c>
      <c r="F8870" t="s">
        <v>342</v>
      </c>
      <c r="G8870" t="s">
        <v>272</v>
      </c>
      <c r="H8870" t="s">
        <v>308</v>
      </c>
      <c r="M8870" s="2">
        <v>900</v>
      </c>
      <c r="N8870" s="2">
        <v>10000</v>
      </c>
      <c r="O8870" s="2">
        <f>IF(Tabla1[[#This Row],[Mov]]="VNT",Tabla1[[#This Row],[Sale]]-Tabla1[[#This Row],[Cost]],-Tabla1[[#This Row],[Cost]]*Tabla1[[#This Row],[Cant]])</f>
        <v>9100</v>
      </c>
      <c r="P8870" s="8">
        <f>IF(Tabla1[[#This Row],[Mov]]="VNT",-Tabla1[[#This Row],[Cant]],Tabla1[[#This Row],[Cant]])</f>
        <v>-1</v>
      </c>
      <c r="Q8870" s="8">
        <f>DAY(Tabla1[[#This Row],[Date]])</f>
        <v>7</v>
      </c>
      <c r="R8870" s="8">
        <f>MONTH(Tabla1[[#This Row],[Date]])</f>
        <v>4</v>
      </c>
      <c r="S8870" s="8">
        <f>YEAR(Tabla1[[#This Row],[Date]])</f>
        <v>2023</v>
      </c>
    </row>
    <row r="8871" spans="1:19" x14ac:dyDescent="0.2">
      <c r="A8871">
        <v>8835</v>
      </c>
      <c r="B8871" s="1">
        <v>45023</v>
      </c>
      <c r="C8871" t="s">
        <v>260</v>
      </c>
      <c r="D8871" t="s">
        <v>332</v>
      </c>
      <c r="E8871">
        <v>1</v>
      </c>
      <c r="F8871" t="s">
        <v>458</v>
      </c>
      <c r="G8871" t="s">
        <v>263</v>
      </c>
      <c r="H8871" t="s">
        <v>2391</v>
      </c>
      <c r="M8871" s="2">
        <v>0</v>
      </c>
      <c r="N8871" s="2">
        <v>25000</v>
      </c>
      <c r="O8871" s="2">
        <f>IF(Tabla1[[#This Row],[Mov]]="VNT",Tabla1[[#This Row],[Sale]]-Tabla1[[#This Row],[Cost]],-Tabla1[[#This Row],[Cost]]*Tabla1[[#This Row],[Cant]])</f>
        <v>25000</v>
      </c>
      <c r="P8871" s="8">
        <f>IF(Tabla1[[#This Row],[Mov]]="VNT",-Tabla1[[#This Row],[Cant]],Tabla1[[#This Row],[Cant]])</f>
        <v>-1</v>
      </c>
      <c r="Q8871" s="8">
        <f>DAY(Tabla1[[#This Row],[Date]])</f>
        <v>7</v>
      </c>
      <c r="R8871" s="8">
        <f>MONTH(Tabla1[[#This Row],[Date]])</f>
        <v>4</v>
      </c>
      <c r="S8871" s="8">
        <f>YEAR(Tabla1[[#This Row],[Date]])</f>
        <v>2023</v>
      </c>
    </row>
    <row r="8872" spans="1:19" x14ac:dyDescent="0.2">
      <c r="A8872">
        <v>8836</v>
      </c>
      <c r="B8872" s="1">
        <v>45023</v>
      </c>
      <c r="C8872" t="s">
        <v>260</v>
      </c>
      <c r="D8872" t="s">
        <v>332</v>
      </c>
      <c r="E8872">
        <v>1</v>
      </c>
      <c r="F8872" t="s">
        <v>225</v>
      </c>
      <c r="G8872" t="s">
        <v>263</v>
      </c>
      <c r="H8872" t="s">
        <v>1018</v>
      </c>
      <c r="M8872" s="2">
        <v>1100</v>
      </c>
      <c r="N8872" s="2">
        <v>10000</v>
      </c>
      <c r="O8872" s="2">
        <f>IF(Tabla1[[#This Row],[Mov]]="VNT",Tabla1[[#This Row],[Sale]]-Tabla1[[#This Row],[Cost]],-Tabla1[[#This Row],[Cost]]*Tabla1[[#This Row],[Cant]])</f>
        <v>8900</v>
      </c>
      <c r="P8872" s="8">
        <f>IF(Tabla1[[#This Row],[Mov]]="VNT",-Tabla1[[#This Row],[Cant]],Tabla1[[#This Row],[Cant]])</f>
        <v>-1</v>
      </c>
      <c r="Q8872" s="8">
        <f>DAY(Tabla1[[#This Row],[Date]])</f>
        <v>7</v>
      </c>
      <c r="R8872" s="8">
        <f>MONTH(Tabla1[[#This Row],[Date]])</f>
        <v>4</v>
      </c>
      <c r="S8872" s="8">
        <f>YEAR(Tabla1[[#This Row],[Date]])</f>
        <v>2023</v>
      </c>
    </row>
    <row r="8873" spans="1:19" x14ac:dyDescent="0.2">
      <c r="A8873">
        <v>8837</v>
      </c>
      <c r="B8873" s="1">
        <v>45023</v>
      </c>
      <c r="C8873" t="s">
        <v>260</v>
      </c>
      <c r="D8873" t="s">
        <v>332</v>
      </c>
      <c r="E8873">
        <v>1</v>
      </c>
      <c r="F8873" t="s">
        <v>224</v>
      </c>
      <c r="G8873" t="s">
        <v>263</v>
      </c>
      <c r="H8873" t="s">
        <v>1018</v>
      </c>
      <c r="M8873" s="2">
        <v>8000</v>
      </c>
      <c r="N8873" s="2">
        <v>20000</v>
      </c>
      <c r="O8873" s="2">
        <f>IF(Tabla1[[#This Row],[Mov]]="VNT",Tabla1[[#This Row],[Sale]]-Tabla1[[#This Row],[Cost]],-Tabla1[[#This Row],[Cost]]*Tabla1[[#This Row],[Cant]])</f>
        <v>12000</v>
      </c>
      <c r="P8873" s="8">
        <f>IF(Tabla1[[#This Row],[Mov]]="VNT",-Tabla1[[#This Row],[Cant]],Tabla1[[#This Row],[Cant]])</f>
        <v>-1</v>
      </c>
      <c r="Q8873" s="8">
        <f>DAY(Tabla1[[#This Row],[Date]])</f>
        <v>7</v>
      </c>
      <c r="R8873" s="8">
        <f>MONTH(Tabla1[[#This Row],[Date]])</f>
        <v>4</v>
      </c>
      <c r="S8873" s="8">
        <f>YEAR(Tabla1[[#This Row],[Date]])</f>
        <v>2023</v>
      </c>
    </row>
    <row r="8874" spans="1:19" x14ac:dyDescent="0.2">
      <c r="A8874">
        <v>8838</v>
      </c>
      <c r="B8874" s="1">
        <v>45023</v>
      </c>
      <c r="C8874" t="s">
        <v>260</v>
      </c>
      <c r="D8874" t="s">
        <v>332</v>
      </c>
      <c r="E8874">
        <v>1</v>
      </c>
      <c r="F8874" t="s">
        <v>224</v>
      </c>
      <c r="G8874" t="s">
        <v>860</v>
      </c>
      <c r="H8874" t="s">
        <v>313</v>
      </c>
      <c r="M8874" s="2">
        <v>8000</v>
      </c>
      <c r="N8874" s="2">
        <v>20000</v>
      </c>
      <c r="O8874" s="2">
        <f>IF(Tabla1[[#This Row],[Mov]]="VNT",Tabla1[[#This Row],[Sale]]-Tabla1[[#This Row],[Cost]],-Tabla1[[#This Row],[Cost]]*Tabla1[[#This Row],[Cant]])</f>
        <v>12000</v>
      </c>
      <c r="P8874" s="8">
        <f>IF(Tabla1[[#This Row],[Mov]]="VNT",-Tabla1[[#This Row],[Cant]],Tabla1[[#This Row],[Cant]])</f>
        <v>-1</v>
      </c>
      <c r="Q8874" s="8">
        <f>DAY(Tabla1[[#This Row],[Date]])</f>
        <v>7</v>
      </c>
      <c r="R8874" s="8">
        <f>MONTH(Tabla1[[#This Row],[Date]])</f>
        <v>4</v>
      </c>
      <c r="S8874" s="8">
        <f>YEAR(Tabla1[[#This Row],[Date]])</f>
        <v>2023</v>
      </c>
    </row>
    <row r="8875" spans="1:19" x14ac:dyDescent="0.2">
      <c r="A8875">
        <v>8839</v>
      </c>
      <c r="B8875" s="1">
        <v>45023</v>
      </c>
      <c r="C8875" t="s">
        <v>260</v>
      </c>
      <c r="D8875" t="s">
        <v>332</v>
      </c>
      <c r="E8875">
        <v>1</v>
      </c>
      <c r="F8875" t="s">
        <v>386</v>
      </c>
      <c r="G8875" t="s">
        <v>284</v>
      </c>
      <c r="H8875" t="s">
        <v>908</v>
      </c>
      <c r="M8875" s="2">
        <v>58000</v>
      </c>
      <c r="N8875" s="2">
        <v>125000</v>
      </c>
      <c r="O8875" s="2">
        <f>IF(Tabla1[[#This Row],[Mov]]="VNT",Tabla1[[#This Row],[Sale]]-Tabla1[[#This Row],[Cost]],-Tabla1[[#This Row],[Cost]]*Tabla1[[#This Row],[Cant]])</f>
        <v>67000</v>
      </c>
      <c r="P8875" s="8">
        <f>IF(Tabla1[[#This Row],[Mov]]="VNT",-Tabla1[[#This Row],[Cant]],Tabla1[[#This Row],[Cant]])</f>
        <v>-1</v>
      </c>
      <c r="Q8875" s="8">
        <f>DAY(Tabla1[[#This Row],[Date]])</f>
        <v>7</v>
      </c>
      <c r="R8875" s="8">
        <f>MONTH(Tabla1[[#This Row],[Date]])</f>
        <v>4</v>
      </c>
      <c r="S8875" s="8">
        <f>YEAR(Tabla1[[#This Row],[Date]])</f>
        <v>2023</v>
      </c>
    </row>
    <row r="8876" spans="1:19" x14ac:dyDescent="0.2">
      <c r="A8876">
        <v>8840</v>
      </c>
      <c r="B8876" s="1">
        <v>45023</v>
      </c>
      <c r="C8876" t="s">
        <v>260</v>
      </c>
      <c r="D8876" t="s">
        <v>332</v>
      </c>
      <c r="E8876">
        <v>1</v>
      </c>
      <c r="F8876" t="s">
        <v>617</v>
      </c>
      <c r="G8876" t="s">
        <v>266</v>
      </c>
      <c r="H8876" t="s">
        <v>1318</v>
      </c>
      <c r="M8876" s="2">
        <v>38000</v>
      </c>
      <c r="N8876" s="2">
        <v>80000</v>
      </c>
      <c r="O8876" s="2">
        <f>IF(Tabla1[[#This Row],[Mov]]="VNT",Tabla1[[#This Row],[Sale]]-Tabla1[[#This Row],[Cost]],-Tabla1[[#This Row],[Cost]]*Tabla1[[#This Row],[Cant]])</f>
        <v>42000</v>
      </c>
      <c r="P8876" s="8">
        <f>IF(Tabla1[[#This Row],[Mov]]="VNT",-Tabla1[[#This Row],[Cant]],Tabla1[[#This Row],[Cant]])</f>
        <v>-1</v>
      </c>
      <c r="Q8876" s="8">
        <f>DAY(Tabla1[[#This Row],[Date]])</f>
        <v>7</v>
      </c>
      <c r="R8876" s="8">
        <f>MONTH(Tabla1[[#This Row],[Date]])</f>
        <v>4</v>
      </c>
      <c r="S8876" s="8">
        <f>YEAR(Tabla1[[#This Row],[Date]])</f>
        <v>2023</v>
      </c>
    </row>
    <row r="8877" spans="1:19" x14ac:dyDescent="0.2">
      <c r="A8877">
        <v>8841</v>
      </c>
      <c r="B8877" s="1">
        <v>45023</v>
      </c>
      <c r="C8877" t="s">
        <v>260</v>
      </c>
      <c r="D8877" t="s">
        <v>332</v>
      </c>
      <c r="E8877">
        <v>1</v>
      </c>
      <c r="F8877" t="s">
        <v>532</v>
      </c>
      <c r="G8877" t="s">
        <v>266</v>
      </c>
      <c r="H8877" t="s">
        <v>621</v>
      </c>
      <c r="M8877" s="2">
        <v>35000</v>
      </c>
      <c r="N8877" s="2">
        <v>70000</v>
      </c>
      <c r="O8877" s="2">
        <f>IF(Tabla1[[#This Row],[Mov]]="VNT",Tabla1[[#This Row],[Sale]]-Tabla1[[#This Row],[Cost]],-Tabla1[[#This Row],[Cost]]*Tabla1[[#This Row],[Cant]])</f>
        <v>35000</v>
      </c>
      <c r="P8877" s="8">
        <f>IF(Tabla1[[#This Row],[Mov]]="VNT",-Tabla1[[#This Row],[Cant]],Tabla1[[#This Row],[Cant]])</f>
        <v>-1</v>
      </c>
      <c r="Q8877" s="8">
        <f>DAY(Tabla1[[#This Row],[Date]])</f>
        <v>7</v>
      </c>
      <c r="R8877" s="8">
        <f>MONTH(Tabla1[[#This Row],[Date]])</f>
        <v>4</v>
      </c>
      <c r="S8877" s="8">
        <f>YEAR(Tabla1[[#This Row],[Date]])</f>
        <v>2023</v>
      </c>
    </row>
    <row r="8878" spans="1:19" x14ac:dyDescent="0.2">
      <c r="A8878">
        <v>8842</v>
      </c>
      <c r="B8878" s="1">
        <v>45023</v>
      </c>
      <c r="C8878" t="s">
        <v>260</v>
      </c>
      <c r="D8878" t="s">
        <v>332</v>
      </c>
      <c r="E8878">
        <v>1</v>
      </c>
      <c r="F8878" t="s">
        <v>48</v>
      </c>
      <c r="G8878" t="s">
        <v>266</v>
      </c>
      <c r="H8878" t="s">
        <v>1955</v>
      </c>
      <c r="M8878" s="2">
        <v>38000</v>
      </c>
      <c r="N8878" s="2">
        <v>60000</v>
      </c>
      <c r="O8878" s="2">
        <f>IF(Tabla1[[#This Row],[Mov]]="VNT",Tabla1[[#This Row],[Sale]]-Tabla1[[#This Row],[Cost]],-Tabla1[[#This Row],[Cost]]*Tabla1[[#This Row],[Cant]])</f>
        <v>22000</v>
      </c>
      <c r="P8878" s="8">
        <f>IF(Tabla1[[#This Row],[Mov]]="VNT",-Tabla1[[#This Row],[Cant]],Tabla1[[#This Row],[Cant]])</f>
        <v>-1</v>
      </c>
      <c r="Q8878" s="8">
        <f>DAY(Tabla1[[#This Row],[Date]])</f>
        <v>7</v>
      </c>
      <c r="R8878" s="8">
        <f>MONTH(Tabla1[[#This Row],[Date]])</f>
        <v>4</v>
      </c>
      <c r="S8878" s="8">
        <f>YEAR(Tabla1[[#This Row],[Date]])</f>
        <v>2023</v>
      </c>
    </row>
    <row r="8879" spans="1:19" x14ac:dyDescent="0.2">
      <c r="A8879">
        <v>8843</v>
      </c>
      <c r="B8879" s="1">
        <v>45023</v>
      </c>
      <c r="C8879" t="s">
        <v>260</v>
      </c>
      <c r="D8879" t="s">
        <v>332</v>
      </c>
      <c r="E8879">
        <v>1</v>
      </c>
      <c r="F8879" t="s">
        <v>224</v>
      </c>
      <c r="G8879" t="s">
        <v>272</v>
      </c>
      <c r="H8879" t="s">
        <v>2718</v>
      </c>
      <c r="M8879" s="2">
        <v>8000</v>
      </c>
      <c r="N8879" s="2">
        <v>20000</v>
      </c>
      <c r="O8879" s="2">
        <f>IF(Tabla1[[#This Row],[Mov]]="VNT",Tabla1[[#This Row],[Sale]]-Tabla1[[#This Row],[Cost]],-Tabla1[[#This Row],[Cost]]*Tabla1[[#This Row],[Cant]])</f>
        <v>12000</v>
      </c>
      <c r="P8879" s="8">
        <f>IF(Tabla1[[#This Row],[Mov]]="VNT",-Tabla1[[#This Row],[Cant]],Tabla1[[#This Row],[Cant]])</f>
        <v>-1</v>
      </c>
      <c r="Q8879" s="8">
        <f>DAY(Tabla1[[#This Row],[Date]])</f>
        <v>7</v>
      </c>
      <c r="R8879" s="8">
        <f>MONTH(Tabla1[[#This Row],[Date]])</f>
        <v>4</v>
      </c>
      <c r="S8879" s="8">
        <f>YEAR(Tabla1[[#This Row],[Date]])</f>
        <v>2023</v>
      </c>
    </row>
    <row r="8880" spans="1:19" x14ac:dyDescent="0.2">
      <c r="A8880">
        <v>8844</v>
      </c>
      <c r="B8880" s="1">
        <v>45023</v>
      </c>
      <c r="C8880" t="s">
        <v>260</v>
      </c>
      <c r="D8880" t="s">
        <v>332</v>
      </c>
      <c r="E8880">
        <v>1</v>
      </c>
      <c r="F8880" t="s">
        <v>848</v>
      </c>
      <c r="G8880" t="s">
        <v>727</v>
      </c>
      <c r="H8880" t="s">
        <v>140</v>
      </c>
      <c r="M8880" s="2">
        <v>900</v>
      </c>
      <c r="N8880" s="2">
        <v>4000</v>
      </c>
      <c r="O8880" s="2">
        <f>IF(Tabla1[[#This Row],[Mov]]="VNT",Tabla1[[#This Row],[Sale]]-Tabla1[[#This Row],[Cost]],-Tabla1[[#This Row],[Cost]]*Tabla1[[#This Row],[Cant]])</f>
        <v>3100</v>
      </c>
      <c r="P8880" s="8">
        <f>IF(Tabla1[[#This Row],[Mov]]="VNT",-Tabla1[[#This Row],[Cant]],Tabla1[[#This Row],[Cant]])</f>
        <v>-1</v>
      </c>
      <c r="Q8880" s="8">
        <f>DAY(Tabla1[[#This Row],[Date]])</f>
        <v>7</v>
      </c>
      <c r="R8880" s="8">
        <f>MONTH(Tabla1[[#This Row],[Date]])</f>
        <v>4</v>
      </c>
      <c r="S8880" s="8">
        <f>YEAR(Tabla1[[#This Row],[Date]])</f>
        <v>2023</v>
      </c>
    </row>
    <row r="8881" spans="1:19" x14ac:dyDescent="0.2">
      <c r="A8881">
        <v>8845</v>
      </c>
      <c r="B8881" s="1">
        <v>45023</v>
      </c>
      <c r="C8881" t="s">
        <v>260</v>
      </c>
      <c r="D8881" t="s">
        <v>332</v>
      </c>
      <c r="E8881">
        <v>1</v>
      </c>
      <c r="F8881" t="s">
        <v>848</v>
      </c>
      <c r="G8881" t="s">
        <v>727</v>
      </c>
      <c r="H8881" t="s">
        <v>853</v>
      </c>
      <c r="M8881" s="2">
        <v>900</v>
      </c>
      <c r="N8881" s="2">
        <v>4000</v>
      </c>
      <c r="O8881" s="2">
        <f>IF(Tabla1[[#This Row],[Mov]]="VNT",Tabla1[[#This Row],[Sale]]-Tabla1[[#This Row],[Cost]],-Tabla1[[#This Row],[Cost]]*Tabla1[[#This Row],[Cant]])</f>
        <v>3100</v>
      </c>
      <c r="P8881" s="8">
        <f>IF(Tabla1[[#This Row],[Mov]]="VNT",-Tabla1[[#This Row],[Cant]],Tabla1[[#This Row],[Cant]])</f>
        <v>-1</v>
      </c>
      <c r="Q8881" s="8">
        <f>DAY(Tabla1[[#This Row],[Date]])</f>
        <v>7</v>
      </c>
      <c r="R8881" s="8">
        <f>MONTH(Tabla1[[#This Row],[Date]])</f>
        <v>4</v>
      </c>
      <c r="S8881" s="8">
        <f>YEAR(Tabla1[[#This Row],[Date]])</f>
        <v>2023</v>
      </c>
    </row>
    <row r="8882" spans="1:19" x14ac:dyDescent="0.2">
      <c r="A8882">
        <v>8846</v>
      </c>
      <c r="B8882" s="1">
        <v>45023</v>
      </c>
      <c r="C8882" t="s">
        <v>260</v>
      </c>
      <c r="D8882" t="s">
        <v>332</v>
      </c>
      <c r="E8882">
        <v>1</v>
      </c>
      <c r="F8882" t="s">
        <v>224</v>
      </c>
      <c r="G8882" t="s">
        <v>284</v>
      </c>
      <c r="H8882" t="s">
        <v>908</v>
      </c>
      <c r="M8882" s="2">
        <v>8000</v>
      </c>
      <c r="N8882" s="2">
        <v>20000</v>
      </c>
      <c r="O8882" s="2">
        <f>IF(Tabla1[[#This Row],[Mov]]="VNT",Tabla1[[#This Row],[Sale]]-Tabla1[[#This Row],[Cost]],-Tabla1[[#This Row],[Cost]]*Tabla1[[#This Row],[Cant]])</f>
        <v>12000</v>
      </c>
      <c r="P8882" s="8">
        <f>IF(Tabla1[[#This Row],[Mov]]="VNT",-Tabla1[[#This Row],[Cant]],Tabla1[[#This Row],[Cant]])</f>
        <v>-1</v>
      </c>
      <c r="Q8882" s="8">
        <f>DAY(Tabla1[[#This Row],[Date]])</f>
        <v>7</v>
      </c>
      <c r="R8882" s="8">
        <f>MONTH(Tabla1[[#This Row],[Date]])</f>
        <v>4</v>
      </c>
      <c r="S8882" s="8">
        <f>YEAR(Tabla1[[#This Row],[Date]])</f>
        <v>2023</v>
      </c>
    </row>
    <row r="8883" spans="1:19" x14ac:dyDescent="0.2">
      <c r="A8883">
        <v>8847</v>
      </c>
      <c r="B8883" s="1">
        <v>45023</v>
      </c>
      <c r="C8883" t="s">
        <v>260</v>
      </c>
      <c r="D8883" t="s">
        <v>332</v>
      </c>
      <c r="E8883">
        <v>1</v>
      </c>
      <c r="F8883" t="s">
        <v>1545</v>
      </c>
      <c r="G8883" t="s">
        <v>262</v>
      </c>
      <c r="H8883" t="s">
        <v>301</v>
      </c>
      <c r="M8883" s="2">
        <v>20000</v>
      </c>
      <c r="N8883" s="2">
        <v>45000</v>
      </c>
      <c r="O8883" s="2">
        <f>IF(Tabla1[[#This Row],[Mov]]="VNT",Tabla1[[#This Row],[Sale]]-Tabla1[[#This Row],[Cost]],-Tabla1[[#This Row],[Cost]]*Tabla1[[#This Row],[Cant]])</f>
        <v>25000</v>
      </c>
      <c r="P8883" s="8">
        <f>IF(Tabla1[[#This Row],[Mov]]="VNT",-Tabla1[[#This Row],[Cant]],Tabla1[[#This Row],[Cant]])</f>
        <v>-1</v>
      </c>
      <c r="Q8883" s="8">
        <f>DAY(Tabla1[[#This Row],[Date]])</f>
        <v>7</v>
      </c>
      <c r="R8883" s="8">
        <f>MONTH(Tabla1[[#This Row],[Date]])</f>
        <v>4</v>
      </c>
      <c r="S8883" s="8">
        <f>YEAR(Tabla1[[#This Row],[Date]])</f>
        <v>2023</v>
      </c>
    </row>
    <row r="8884" spans="1:19" x14ac:dyDescent="0.2">
      <c r="A8884">
        <v>8848</v>
      </c>
      <c r="B8884" s="1">
        <v>45023</v>
      </c>
      <c r="C8884" t="s">
        <v>260</v>
      </c>
      <c r="D8884" t="s">
        <v>332</v>
      </c>
      <c r="E8884">
        <v>1</v>
      </c>
      <c r="F8884" t="s">
        <v>21</v>
      </c>
      <c r="G8884" t="s">
        <v>272</v>
      </c>
      <c r="H8884" t="s">
        <v>1522</v>
      </c>
      <c r="M8884" s="2">
        <v>2600</v>
      </c>
      <c r="N8884" s="2">
        <v>10000</v>
      </c>
      <c r="O8884" s="2">
        <f>IF(Tabla1[[#This Row],[Mov]]="VNT",Tabla1[[#This Row],[Sale]]-Tabla1[[#This Row],[Cost]],-Tabla1[[#This Row],[Cost]]*Tabla1[[#This Row],[Cant]])</f>
        <v>7400</v>
      </c>
      <c r="P8884" s="8">
        <f>IF(Tabla1[[#This Row],[Mov]]="VNT",-Tabla1[[#This Row],[Cant]],Tabla1[[#This Row],[Cant]])</f>
        <v>-1</v>
      </c>
      <c r="Q8884" s="8">
        <f>DAY(Tabla1[[#This Row],[Date]])</f>
        <v>7</v>
      </c>
      <c r="R8884" s="8">
        <f>MONTH(Tabla1[[#This Row],[Date]])</f>
        <v>4</v>
      </c>
      <c r="S8884" s="8">
        <f>YEAR(Tabla1[[#This Row],[Date]])</f>
        <v>2023</v>
      </c>
    </row>
    <row r="8885" spans="1:19" x14ac:dyDescent="0.2">
      <c r="A8885">
        <v>8849</v>
      </c>
      <c r="B8885" s="1">
        <v>45023</v>
      </c>
      <c r="C8885" t="s">
        <v>260</v>
      </c>
      <c r="D8885" t="s">
        <v>332</v>
      </c>
      <c r="E8885">
        <v>1</v>
      </c>
      <c r="F8885" t="s">
        <v>21</v>
      </c>
      <c r="G8885" t="s">
        <v>272</v>
      </c>
      <c r="H8885" t="s">
        <v>1522</v>
      </c>
      <c r="M8885" s="2">
        <v>2600</v>
      </c>
      <c r="N8885" s="2">
        <v>10000</v>
      </c>
      <c r="O8885" s="2">
        <f>IF(Tabla1[[#This Row],[Mov]]="VNT",Tabla1[[#This Row],[Sale]]-Tabla1[[#This Row],[Cost]],-Tabla1[[#This Row],[Cost]]*Tabla1[[#This Row],[Cant]])</f>
        <v>7400</v>
      </c>
      <c r="P8885" s="8">
        <f>IF(Tabla1[[#This Row],[Mov]]="VNT",-Tabla1[[#This Row],[Cant]],Tabla1[[#This Row],[Cant]])</f>
        <v>-1</v>
      </c>
      <c r="Q8885" s="8">
        <f>DAY(Tabla1[[#This Row],[Date]])</f>
        <v>7</v>
      </c>
      <c r="R8885" s="8">
        <f>MONTH(Tabla1[[#This Row],[Date]])</f>
        <v>4</v>
      </c>
      <c r="S8885" s="8">
        <f>YEAR(Tabla1[[#This Row],[Date]])</f>
        <v>2023</v>
      </c>
    </row>
    <row r="8886" spans="1:19" x14ac:dyDescent="0.2">
      <c r="A8886">
        <v>8850</v>
      </c>
      <c r="B8886" s="1">
        <v>45023</v>
      </c>
      <c r="C8886" t="s">
        <v>260</v>
      </c>
      <c r="D8886" t="s">
        <v>332</v>
      </c>
      <c r="E8886">
        <v>1</v>
      </c>
      <c r="F8886" t="s">
        <v>116</v>
      </c>
      <c r="G8886" t="s">
        <v>347</v>
      </c>
      <c r="H8886" t="s">
        <v>518</v>
      </c>
      <c r="M8886" s="2">
        <v>70560</v>
      </c>
      <c r="N8886" s="2">
        <v>75500</v>
      </c>
      <c r="O8886" s="2">
        <f>IF(Tabla1[[#This Row],[Mov]]="VNT",Tabla1[[#This Row],[Sale]]-Tabla1[[#This Row],[Cost]],-Tabla1[[#This Row],[Cost]]*Tabla1[[#This Row],[Cant]])</f>
        <v>4940</v>
      </c>
      <c r="P8886" s="8">
        <f>IF(Tabla1[[#This Row],[Mov]]="VNT",-Tabla1[[#This Row],[Cant]],Tabla1[[#This Row],[Cant]])</f>
        <v>-1</v>
      </c>
      <c r="Q8886" s="8">
        <f>DAY(Tabla1[[#This Row],[Date]])</f>
        <v>7</v>
      </c>
      <c r="R8886" s="8">
        <f>MONTH(Tabla1[[#This Row],[Date]])</f>
        <v>4</v>
      </c>
      <c r="S8886" s="8">
        <f>YEAR(Tabla1[[#This Row],[Date]])</f>
        <v>2023</v>
      </c>
    </row>
    <row r="8887" spans="1:19" x14ac:dyDescent="0.2">
      <c r="A8887">
        <v>8851</v>
      </c>
      <c r="B8887" s="1">
        <v>45023</v>
      </c>
      <c r="C8887" t="s">
        <v>260</v>
      </c>
      <c r="D8887" t="s">
        <v>332</v>
      </c>
      <c r="E8887">
        <v>1</v>
      </c>
      <c r="F8887" t="s">
        <v>26</v>
      </c>
      <c r="G8887" t="s">
        <v>264</v>
      </c>
      <c r="H8887" t="s">
        <v>16</v>
      </c>
      <c r="M8887" s="2">
        <v>8000</v>
      </c>
      <c r="N8887" s="2">
        <v>20000</v>
      </c>
      <c r="O8887" s="2">
        <f>IF(Tabla1[[#This Row],[Mov]]="VNT",Tabla1[[#This Row],[Sale]]-Tabla1[[#This Row],[Cost]],-Tabla1[[#This Row],[Cost]]*Tabla1[[#This Row],[Cant]])</f>
        <v>12000</v>
      </c>
      <c r="P8887" s="8">
        <f>IF(Tabla1[[#This Row],[Mov]]="VNT",-Tabla1[[#This Row],[Cant]],Tabla1[[#This Row],[Cant]])</f>
        <v>-1</v>
      </c>
      <c r="Q8887" s="8">
        <f>DAY(Tabla1[[#This Row],[Date]])</f>
        <v>7</v>
      </c>
      <c r="R8887" s="8">
        <f>MONTH(Tabla1[[#This Row],[Date]])</f>
        <v>4</v>
      </c>
      <c r="S8887" s="8">
        <f>YEAR(Tabla1[[#This Row],[Date]])</f>
        <v>2023</v>
      </c>
    </row>
    <row r="8888" spans="1:19" x14ac:dyDescent="0.2">
      <c r="A8888">
        <v>8852</v>
      </c>
      <c r="B8888" s="1">
        <v>45023</v>
      </c>
      <c r="C8888" t="s">
        <v>260</v>
      </c>
      <c r="D8888" t="s">
        <v>332</v>
      </c>
      <c r="E8888">
        <v>1</v>
      </c>
      <c r="F8888" t="s">
        <v>455</v>
      </c>
      <c r="G8888" t="s">
        <v>382</v>
      </c>
      <c r="H8888" t="s">
        <v>509</v>
      </c>
      <c r="M8888" s="2">
        <v>0</v>
      </c>
      <c r="N8888" s="2">
        <v>4000</v>
      </c>
      <c r="O8888" s="2">
        <f>IF(Tabla1[[#This Row],[Mov]]="VNT",Tabla1[[#This Row],[Sale]]-Tabla1[[#This Row],[Cost]],-Tabla1[[#This Row],[Cost]]*Tabla1[[#This Row],[Cant]])</f>
        <v>4000</v>
      </c>
      <c r="P8888" s="8">
        <f>IF(Tabla1[[#This Row],[Mov]]="VNT",-Tabla1[[#This Row],[Cant]],Tabla1[[#This Row],[Cant]])</f>
        <v>-1</v>
      </c>
      <c r="Q8888" s="8">
        <f>DAY(Tabla1[[#This Row],[Date]])</f>
        <v>7</v>
      </c>
      <c r="R8888" s="8">
        <f>MONTH(Tabla1[[#This Row],[Date]])</f>
        <v>4</v>
      </c>
      <c r="S8888" s="8">
        <f>YEAR(Tabla1[[#This Row],[Date]])</f>
        <v>2023</v>
      </c>
    </row>
    <row r="8889" spans="1:19" x14ac:dyDescent="0.2">
      <c r="A8889">
        <v>8853</v>
      </c>
      <c r="B8889" s="1">
        <v>45023</v>
      </c>
      <c r="C8889" t="s">
        <v>260</v>
      </c>
      <c r="D8889" t="s">
        <v>332</v>
      </c>
      <c r="E8889">
        <v>1</v>
      </c>
      <c r="F8889" t="s">
        <v>225</v>
      </c>
      <c r="G8889" t="s">
        <v>284</v>
      </c>
      <c r="H8889" t="s">
        <v>1976</v>
      </c>
      <c r="M8889" s="2">
        <v>1100</v>
      </c>
      <c r="N8889" s="2">
        <v>10000</v>
      </c>
      <c r="O8889" s="2">
        <f>IF(Tabla1[[#This Row],[Mov]]="VNT",Tabla1[[#This Row],[Sale]]-Tabla1[[#This Row],[Cost]],-Tabla1[[#This Row],[Cost]]*Tabla1[[#This Row],[Cant]])</f>
        <v>8900</v>
      </c>
      <c r="P8889" s="8">
        <f>IF(Tabla1[[#This Row],[Mov]]="VNT",-Tabla1[[#This Row],[Cant]],Tabla1[[#This Row],[Cant]])</f>
        <v>-1</v>
      </c>
      <c r="Q8889" s="8">
        <f>DAY(Tabla1[[#This Row],[Date]])</f>
        <v>7</v>
      </c>
      <c r="R8889" s="8">
        <f>MONTH(Tabla1[[#This Row],[Date]])</f>
        <v>4</v>
      </c>
      <c r="S8889" s="8">
        <f>YEAR(Tabla1[[#This Row],[Date]])</f>
        <v>2023</v>
      </c>
    </row>
    <row r="8890" spans="1:19" x14ac:dyDescent="0.2">
      <c r="A8890">
        <v>8854</v>
      </c>
      <c r="B8890" s="1">
        <v>45023</v>
      </c>
      <c r="C8890" t="s">
        <v>260</v>
      </c>
      <c r="D8890" t="s">
        <v>332</v>
      </c>
      <c r="E8890">
        <v>1</v>
      </c>
      <c r="F8890" t="s">
        <v>532</v>
      </c>
      <c r="G8890" t="s">
        <v>263</v>
      </c>
      <c r="H8890" t="s">
        <v>557</v>
      </c>
      <c r="M8890" s="2">
        <v>40000</v>
      </c>
      <c r="N8890" s="2">
        <v>65000</v>
      </c>
      <c r="O8890" s="2">
        <f>IF(Tabla1[[#This Row],[Mov]]="VNT",Tabla1[[#This Row],[Sale]]-Tabla1[[#This Row],[Cost]],-Tabla1[[#This Row],[Cost]]*Tabla1[[#This Row],[Cant]])</f>
        <v>25000</v>
      </c>
      <c r="P8890" s="8">
        <f>IF(Tabla1[[#This Row],[Mov]]="VNT",-Tabla1[[#This Row],[Cant]],Tabla1[[#This Row],[Cant]])</f>
        <v>-1</v>
      </c>
      <c r="Q8890" s="8">
        <f>DAY(Tabla1[[#This Row],[Date]])</f>
        <v>7</v>
      </c>
      <c r="R8890" s="8">
        <f>MONTH(Tabla1[[#This Row],[Date]])</f>
        <v>4</v>
      </c>
      <c r="S8890" s="8">
        <f>YEAR(Tabla1[[#This Row],[Date]])</f>
        <v>2023</v>
      </c>
    </row>
    <row r="8891" spans="1:19" x14ac:dyDescent="0.2">
      <c r="A8891">
        <v>8855</v>
      </c>
      <c r="B8891" s="1">
        <v>45023</v>
      </c>
      <c r="C8891" t="s">
        <v>260</v>
      </c>
      <c r="D8891" t="s">
        <v>332</v>
      </c>
      <c r="E8891">
        <v>1</v>
      </c>
      <c r="F8891" t="s">
        <v>15</v>
      </c>
      <c r="G8891" t="s">
        <v>266</v>
      </c>
      <c r="H8891" t="s">
        <v>3011</v>
      </c>
      <c r="M8891" s="2">
        <v>2000</v>
      </c>
      <c r="N8891" s="2">
        <v>5000</v>
      </c>
      <c r="O8891" s="2">
        <f>IF(Tabla1[[#This Row],[Mov]]="VNT",Tabla1[[#This Row],[Sale]]-Tabla1[[#This Row],[Cost]],-Tabla1[[#This Row],[Cost]]*Tabla1[[#This Row],[Cant]])</f>
        <v>3000</v>
      </c>
      <c r="P8891" s="8">
        <f>IF(Tabla1[[#This Row],[Mov]]="VNT",-Tabla1[[#This Row],[Cant]],Tabla1[[#This Row],[Cant]])</f>
        <v>-1</v>
      </c>
      <c r="Q8891" s="8">
        <f>DAY(Tabla1[[#This Row],[Date]])</f>
        <v>7</v>
      </c>
      <c r="R8891" s="8">
        <f>MONTH(Tabla1[[#This Row],[Date]])</f>
        <v>4</v>
      </c>
      <c r="S8891" s="8">
        <f>YEAR(Tabla1[[#This Row],[Date]])</f>
        <v>2023</v>
      </c>
    </row>
    <row r="8892" spans="1:19" x14ac:dyDescent="0.2">
      <c r="A8892">
        <v>8856</v>
      </c>
      <c r="B8892" s="1">
        <v>45023</v>
      </c>
      <c r="C8892" t="s">
        <v>260</v>
      </c>
      <c r="D8892" t="s">
        <v>332</v>
      </c>
      <c r="E8892">
        <v>1</v>
      </c>
      <c r="F8892" t="s">
        <v>891</v>
      </c>
      <c r="G8892" t="s">
        <v>272</v>
      </c>
      <c r="H8892" t="s">
        <v>309</v>
      </c>
      <c r="M8892" s="2">
        <v>3500</v>
      </c>
      <c r="N8892" s="2">
        <v>10000</v>
      </c>
      <c r="O8892" s="2">
        <f>IF(Tabla1[[#This Row],[Mov]]="VNT",Tabla1[[#This Row],[Sale]]-Tabla1[[#This Row],[Cost]],-Tabla1[[#This Row],[Cost]]*Tabla1[[#This Row],[Cant]])</f>
        <v>6500</v>
      </c>
      <c r="P8892" s="8">
        <f>IF(Tabla1[[#This Row],[Mov]]="VNT",-Tabla1[[#This Row],[Cant]],Tabla1[[#This Row],[Cant]])</f>
        <v>-1</v>
      </c>
      <c r="Q8892" s="8">
        <f>DAY(Tabla1[[#This Row],[Date]])</f>
        <v>7</v>
      </c>
      <c r="R8892" s="8">
        <f>MONTH(Tabla1[[#This Row],[Date]])</f>
        <v>4</v>
      </c>
      <c r="S8892" s="8">
        <f>YEAR(Tabla1[[#This Row],[Date]])</f>
        <v>2023</v>
      </c>
    </row>
    <row r="8893" spans="1:19" x14ac:dyDescent="0.2">
      <c r="A8893">
        <v>8857</v>
      </c>
      <c r="B8893" s="1">
        <v>45024</v>
      </c>
      <c r="C8893" t="s">
        <v>261</v>
      </c>
      <c r="D8893" t="s">
        <v>892</v>
      </c>
      <c r="E8893">
        <v>1</v>
      </c>
      <c r="F8893" t="s">
        <v>386</v>
      </c>
      <c r="G8893" t="s">
        <v>263</v>
      </c>
      <c r="H8893" t="s">
        <v>2967</v>
      </c>
      <c r="M8893" s="2">
        <v>85000</v>
      </c>
      <c r="N8893" s="2">
        <v>160000</v>
      </c>
      <c r="O8893" s="2">
        <f>IF(Tabla1[[#This Row],[Mov]]="VNT",Tabla1[[#This Row],[Sale]]-Tabla1[[#This Row],[Cost]],-Tabla1[[#This Row],[Cost]]*Tabla1[[#This Row],[Cant]])</f>
        <v>-85000</v>
      </c>
      <c r="P8893" s="8">
        <f>IF(Tabla1[[#This Row],[Mov]]="VNT",-Tabla1[[#This Row],[Cant]],Tabla1[[#This Row],[Cant]])</f>
        <v>1</v>
      </c>
      <c r="Q8893" s="8">
        <f>DAY(Tabla1[[#This Row],[Date]])</f>
        <v>8</v>
      </c>
      <c r="R8893" s="8">
        <f>MONTH(Tabla1[[#This Row],[Date]])</f>
        <v>4</v>
      </c>
      <c r="S8893" s="8">
        <f>YEAR(Tabla1[[#This Row],[Date]])</f>
        <v>2023</v>
      </c>
    </row>
    <row r="8894" spans="1:19" x14ac:dyDescent="0.2">
      <c r="A8894">
        <v>8858</v>
      </c>
      <c r="B8894" s="1">
        <v>45024</v>
      </c>
      <c r="C8894" t="s">
        <v>261</v>
      </c>
      <c r="D8894" t="s">
        <v>892</v>
      </c>
      <c r="E8894">
        <v>1</v>
      </c>
      <c r="F8894" t="s">
        <v>386</v>
      </c>
      <c r="G8894" t="s">
        <v>284</v>
      </c>
      <c r="H8894" t="s">
        <v>3012</v>
      </c>
      <c r="M8894" s="2">
        <v>60000</v>
      </c>
      <c r="N8894" s="2">
        <v>125000</v>
      </c>
      <c r="O8894" s="2">
        <f>IF(Tabla1[[#This Row],[Mov]]="VNT",Tabla1[[#This Row],[Sale]]-Tabla1[[#This Row],[Cost]],-Tabla1[[#This Row],[Cost]]*Tabla1[[#This Row],[Cant]])</f>
        <v>-60000</v>
      </c>
      <c r="P8894" s="8">
        <f>IF(Tabla1[[#This Row],[Mov]]="VNT",-Tabla1[[#This Row],[Cant]],Tabla1[[#This Row],[Cant]])</f>
        <v>1</v>
      </c>
      <c r="Q8894" s="8">
        <f>DAY(Tabla1[[#This Row],[Date]])</f>
        <v>8</v>
      </c>
      <c r="R8894" s="8">
        <f>MONTH(Tabla1[[#This Row],[Date]])</f>
        <v>4</v>
      </c>
      <c r="S8894" s="8">
        <f>YEAR(Tabla1[[#This Row],[Date]])</f>
        <v>2023</v>
      </c>
    </row>
    <row r="8895" spans="1:19" x14ac:dyDescent="0.2">
      <c r="A8895">
        <v>8859</v>
      </c>
      <c r="B8895" s="1">
        <v>45024</v>
      </c>
      <c r="C8895" t="s">
        <v>261</v>
      </c>
      <c r="D8895" t="s">
        <v>892</v>
      </c>
      <c r="E8895">
        <v>1</v>
      </c>
      <c r="F8895" t="s">
        <v>386</v>
      </c>
      <c r="G8895" t="s">
        <v>284</v>
      </c>
      <c r="H8895" t="s">
        <v>3012</v>
      </c>
      <c r="L8895" t="s">
        <v>3027</v>
      </c>
      <c r="M8895" s="2">
        <v>0</v>
      </c>
      <c r="N8895" s="2">
        <v>125000</v>
      </c>
      <c r="O8895" s="2">
        <f>IF(Tabla1[[#This Row],[Mov]]="VNT",Tabla1[[#This Row],[Sale]]-Tabla1[[#This Row],[Cost]],-Tabla1[[#This Row],[Cost]]*Tabla1[[#This Row],[Cant]])</f>
        <v>0</v>
      </c>
      <c r="P8895" s="8">
        <f>IF(Tabla1[[#This Row],[Mov]]="VNT",-Tabla1[[#This Row],[Cant]],Tabla1[[#This Row],[Cant]])</f>
        <v>1</v>
      </c>
      <c r="Q8895" s="8">
        <f>DAY(Tabla1[[#This Row],[Date]])</f>
        <v>8</v>
      </c>
      <c r="R8895" s="8">
        <f>MONTH(Tabla1[[#This Row],[Date]])</f>
        <v>4</v>
      </c>
      <c r="S8895" s="8">
        <f>YEAR(Tabla1[[#This Row],[Date]])</f>
        <v>2023</v>
      </c>
    </row>
    <row r="8896" spans="1:19" x14ac:dyDescent="0.2">
      <c r="A8896">
        <v>8860</v>
      </c>
      <c r="B8896" s="1">
        <v>45024</v>
      </c>
      <c r="C8896" t="s">
        <v>261</v>
      </c>
      <c r="D8896" t="s">
        <v>1029</v>
      </c>
      <c r="E8896">
        <v>10</v>
      </c>
      <c r="F8896" t="s">
        <v>365</v>
      </c>
      <c r="G8896" t="s">
        <v>943</v>
      </c>
      <c r="H8896" t="s">
        <v>1173</v>
      </c>
      <c r="M8896" s="2">
        <v>4000</v>
      </c>
      <c r="N8896" s="2">
        <v>10000</v>
      </c>
      <c r="O8896" s="2">
        <f>IF(Tabla1[[#This Row],[Mov]]="VNT",Tabla1[[#This Row],[Sale]]-Tabla1[[#This Row],[Cost]],-Tabla1[[#This Row],[Cost]]*Tabla1[[#This Row],[Cant]])</f>
        <v>-40000</v>
      </c>
      <c r="P8896" s="8">
        <f>IF(Tabla1[[#This Row],[Mov]]="VNT",-Tabla1[[#This Row],[Cant]],Tabla1[[#This Row],[Cant]])</f>
        <v>10</v>
      </c>
      <c r="Q8896" s="8">
        <f>DAY(Tabla1[[#This Row],[Date]])</f>
        <v>8</v>
      </c>
      <c r="R8896" s="8">
        <f>MONTH(Tabla1[[#This Row],[Date]])</f>
        <v>4</v>
      </c>
      <c r="S8896" s="8">
        <f>YEAR(Tabla1[[#This Row],[Date]])</f>
        <v>2023</v>
      </c>
    </row>
    <row r="8897" spans="1:19" x14ac:dyDescent="0.2">
      <c r="A8897">
        <v>8861</v>
      </c>
      <c r="B8897" s="1">
        <v>45024</v>
      </c>
      <c r="C8897" t="s">
        <v>261</v>
      </c>
      <c r="D8897" t="s">
        <v>1569</v>
      </c>
      <c r="E8897">
        <v>6</v>
      </c>
      <c r="F8897" t="s">
        <v>224</v>
      </c>
      <c r="G8897" t="s">
        <v>589</v>
      </c>
      <c r="H8897" t="s">
        <v>1173</v>
      </c>
      <c r="M8897" s="2">
        <v>7500</v>
      </c>
      <c r="N8897" s="2">
        <v>20000</v>
      </c>
      <c r="O8897" s="2">
        <f>IF(Tabla1[[#This Row],[Mov]]="VNT",Tabla1[[#This Row],[Sale]]-Tabla1[[#This Row],[Cost]],-Tabla1[[#This Row],[Cost]]*Tabla1[[#This Row],[Cant]])</f>
        <v>-45000</v>
      </c>
      <c r="P8897" s="8">
        <f>IF(Tabla1[[#This Row],[Mov]]="VNT",-Tabla1[[#This Row],[Cant]],Tabla1[[#This Row],[Cant]])</f>
        <v>6</v>
      </c>
      <c r="Q8897" s="8">
        <f>DAY(Tabla1[[#This Row],[Date]])</f>
        <v>8</v>
      </c>
      <c r="R8897" s="8">
        <f>MONTH(Tabla1[[#This Row],[Date]])</f>
        <v>4</v>
      </c>
      <c r="S8897" s="8">
        <f>YEAR(Tabla1[[#This Row],[Date]])</f>
        <v>2023</v>
      </c>
    </row>
    <row r="8898" spans="1:19" x14ac:dyDescent="0.2">
      <c r="A8898">
        <v>8862</v>
      </c>
      <c r="B8898" s="1">
        <v>45024</v>
      </c>
      <c r="C8898" t="s">
        <v>261</v>
      </c>
      <c r="D8898" t="s">
        <v>1569</v>
      </c>
      <c r="E8898">
        <v>10</v>
      </c>
      <c r="F8898" t="s">
        <v>224</v>
      </c>
      <c r="G8898" t="s">
        <v>589</v>
      </c>
      <c r="H8898" t="s">
        <v>1173</v>
      </c>
      <c r="M8898" s="2">
        <v>8500</v>
      </c>
      <c r="N8898" s="2">
        <v>20000</v>
      </c>
      <c r="O8898" s="2">
        <f>IF(Tabla1[[#This Row],[Mov]]="VNT",Tabla1[[#This Row],[Sale]]-Tabla1[[#This Row],[Cost]],-Tabla1[[#This Row],[Cost]]*Tabla1[[#This Row],[Cant]])</f>
        <v>-85000</v>
      </c>
      <c r="P8898" s="8">
        <f>IF(Tabla1[[#This Row],[Mov]]="VNT",-Tabla1[[#This Row],[Cant]],Tabla1[[#This Row],[Cant]])</f>
        <v>10</v>
      </c>
      <c r="Q8898" s="8">
        <f>DAY(Tabla1[[#This Row],[Date]])</f>
        <v>8</v>
      </c>
      <c r="R8898" s="8">
        <f>MONTH(Tabla1[[#This Row],[Date]])</f>
        <v>4</v>
      </c>
      <c r="S8898" s="8">
        <f>YEAR(Tabla1[[#This Row],[Date]])</f>
        <v>2023</v>
      </c>
    </row>
    <row r="8899" spans="1:19" x14ac:dyDescent="0.2">
      <c r="A8899">
        <v>8863</v>
      </c>
      <c r="B8899" s="1">
        <v>45024</v>
      </c>
      <c r="C8899" t="s">
        <v>261</v>
      </c>
      <c r="D8899" t="s">
        <v>1569</v>
      </c>
      <c r="E8899">
        <v>9</v>
      </c>
      <c r="F8899" t="s">
        <v>891</v>
      </c>
      <c r="G8899" t="s">
        <v>272</v>
      </c>
      <c r="H8899" t="s">
        <v>309</v>
      </c>
      <c r="M8899" s="2">
        <v>3500</v>
      </c>
      <c r="N8899" s="2">
        <v>10000</v>
      </c>
      <c r="O8899" s="2">
        <f>IF(Tabla1[[#This Row],[Mov]]="VNT",Tabla1[[#This Row],[Sale]]-Tabla1[[#This Row],[Cost]],-Tabla1[[#This Row],[Cost]]*Tabla1[[#This Row],[Cant]])</f>
        <v>-31500</v>
      </c>
      <c r="P8899" s="8">
        <f>IF(Tabla1[[#This Row],[Mov]]="VNT",-Tabla1[[#This Row],[Cant]],Tabla1[[#This Row],[Cant]])</f>
        <v>9</v>
      </c>
      <c r="Q8899" s="8">
        <f>DAY(Tabla1[[#This Row],[Date]])</f>
        <v>8</v>
      </c>
      <c r="R8899" s="8">
        <f>MONTH(Tabla1[[#This Row],[Date]])</f>
        <v>4</v>
      </c>
      <c r="S8899" s="8">
        <f>YEAR(Tabla1[[#This Row],[Date]])</f>
        <v>2023</v>
      </c>
    </row>
    <row r="8900" spans="1:19" x14ac:dyDescent="0.2">
      <c r="A8900">
        <v>8864</v>
      </c>
      <c r="B8900" s="37">
        <v>45024</v>
      </c>
      <c r="C8900" t="s">
        <v>260</v>
      </c>
      <c r="D8900" t="s">
        <v>332</v>
      </c>
      <c r="E8900">
        <v>1</v>
      </c>
      <c r="F8900" t="s">
        <v>455</v>
      </c>
      <c r="G8900" t="s">
        <v>349</v>
      </c>
      <c r="H8900" t="s">
        <v>457</v>
      </c>
      <c r="M8900" s="2">
        <v>0</v>
      </c>
      <c r="N8900" s="2">
        <v>4000</v>
      </c>
      <c r="O8900" s="2">
        <f>IF(Tabla1[[#This Row],[Mov]]="VNT",Tabla1[[#This Row],[Sale]]-Tabla1[[#This Row],[Cost]],-Tabla1[[#This Row],[Cost]]*Tabla1[[#This Row],[Cant]])</f>
        <v>4000</v>
      </c>
      <c r="P8900" s="8">
        <f>IF(Tabla1[[#This Row],[Mov]]="VNT",-Tabla1[[#This Row],[Cant]],Tabla1[[#This Row],[Cant]])</f>
        <v>-1</v>
      </c>
      <c r="Q8900" s="8">
        <f>DAY(Tabla1[[#This Row],[Date]])</f>
        <v>8</v>
      </c>
      <c r="R8900" s="8">
        <f>MONTH(Tabla1[[#This Row],[Date]])</f>
        <v>4</v>
      </c>
      <c r="S8900" s="8">
        <f>YEAR(Tabla1[[#This Row],[Date]])</f>
        <v>2023</v>
      </c>
    </row>
    <row r="8901" spans="1:19" x14ac:dyDescent="0.2">
      <c r="A8901">
        <v>8865</v>
      </c>
      <c r="B8901" s="37">
        <v>45024</v>
      </c>
      <c r="C8901" t="s">
        <v>260</v>
      </c>
      <c r="D8901" t="s">
        <v>332</v>
      </c>
      <c r="E8901">
        <v>1</v>
      </c>
      <c r="F8901" t="s">
        <v>458</v>
      </c>
      <c r="G8901" t="s">
        <v>272</v>
      </c>
      <c r="H8901" t="s">
        <v>3013</v>
      </c>
      <c r="M8901" s="2">
        <v>0</v>
      </c>
      <c r="N8901" s="2">
        <v>15000</v>
      </c>
      <c r="O8901" s="2">
        <f>IF(Tabla1[[#This Row],[Mov]]="VNT",Tabla1[[#This Row],[Sale]]-Tabla1[[#This Row],[Cost]],-Tabla1[[#This Row],[Cost]]*Tabla1[[#This Row],[Cant]])</f>
        <v>15000</v>
      </c>
      <c r="P8901" s="8">
        <f>IF(Tabla1[[#This Row],[Mov]]="VNT",-Tabla1[[#This Row],[Cant]],Tabla1[[#This Row],[Cant]])</f>
        <v>-1</v>
      </c>
      <c r="Q8901" s="8">
        <f>DAY(Tabla1[[#This Row],[Date]])</f>
        <v>8</v>
      </c>
      <c r="R8901" s="8">
        <f>MONTH(Tabla1[[#This Row],[Date]])</f>
        <v>4</v>
      </c>
      <c r="S8901" s="8">
        <f>YEAR(Tabla1[[#This Row],[Date]])</f>
        <v>2023</v>
      </c>
    </row>
    <row r="8902" spans="1:19" x14ac:dyDescent="0.2">
      <c r="A8902">
        <v>8866</v>
      </c>
      <c r="B8902" s="38">
        <v>45024</v>
      </c>
      <c r="C8902" t="s">
        <v>260</v>
      </c>
      <c r="D8902" t="s">
        <v>332</v>
      </c>
      <c r="E8902">
        <v>1</v>
      </c>
      <c r="F8902" t="s">
        <v>2852</v>
      </c>
      <c r="G8902" t="s">
        <v>1765</v>
      </c>
      <c r="H8902" t="s">
        <v>2868</v>
      </c>
      <c r="M8902" s="2">
        <v>168000</v>
      </c>
      <c r="N8902" s="2">
        <v>210000</v>
      </c>
      <c r="O8902" s="2">
        <f>IF(Tabla1[[#This Row],[Mov]]="VNT",Tabla1[[#This Row],[Sale]]-Tabla1[[#This Row],[Cost]],-Tabla1[[#This Row],[Cost]]*Tabla1[[#This Row],[Cant]])</f>
        <v>42000</v>
      </c>
      <c r="P8902" s="8">
        <f>IF(Tabla1[[#This Row],[Mov]]="VNT",-Tabla1[[#This Row],[Cant]],Tabla1[[#This Row],[Cant]])</f>
        <v>-1</v>
      </c>
      <c r="Q8902" s="8">
        <f>DAY(Tabla1[[#This Row],[Date]])</f>
        <v>8</v>
      </c>
      <c r="R8902" s="8">
        <f>MONTH(Tabla1[[#This Row],[Date]])</f>
        <v>4</v>
      </c>
      <c r="S8902" s="8">
        <f>YEAR(Tabla1[[#This Row],[Date]])</f>
        <v>2023</v>
      </c>
    </row>
    <row r="8903" spans="1:19" x14ac:dyDescent="0.2">
      <c r="A8903">
        <v>8867</v>
      </c>
      <c r="B8903" s="38">
        <v>45024</v>
      </c>
      <c r="C8903" t="s">
        <v>260</v>
      </c>
      <c r="D8903" t="s">
        <v>332</v>
      </c>
      <c r="E8903">
        <v>1</v>
      </c>
      <c r="F8903" t="s">
        <v>21</v>
      </c>
      <c r="G8903" t="s">
        <v>272</v>
      </c>
      <c r="H8903" t="s">
        <v>1522</v>
      </c>
      <c r="M8903" s="2">
        <v>2600</v>
      </c>
      <c r="N8903" s="2">
        <v>10000</v>
      </c>
      <c r="O8903" s="2">
        <f>IF(Tabla1[[#This Row],[Mov]]="VNT",Tabla1[[#This Row],[Sale]]-Tabla1[[#This Row],[Cost]],-Tabla1[[#This Row],[Cost]]*Tabla1[[#This Row],[Cant]])</f>
        <v>7400</v>
      </c>
      <c r="P8903" s="8">
        <f>IF(Tabla1[[#This Row],[Mov]]="VNT",-Tabla1[[#This Row],[Cant]],Tabla1[[#This Row],[Cant]])</f>
        <v>-1</v>
      </c>
      <c r="Q8903" s="8">
        <f>DAY(Tabla1[[#This Row],[Date]])</f>
        <v>8</v>
      </c>
      <c r="R8903" s="8">
        <f>MONTH(Tabla1[[#This Row],[Date]])</f>
        <v>4</v>
      </c>
      <c r="S8903" s="8">
        <f>YEAR(Tabla1[[#This Row],[Date]])</f>
        <v>2023</v>
      </c>
    </row>
    <row r="8904" spans="1:19" x14ac:dyDescent="0.2">
      <c r="A8904">
        <v>8868</v>
      </c>
      <c r="B8904" s="38">
        <v>45024</v>
      </c>
      <c r="C8904" t="s">
        <v>260</v>
      </c>
      <c r="D8904" t="s">
        <v>332</v>
      </c>
      <c r="E8904">
        <v>1</v>
      </c>
      <c r="F8904" t="s">
        <v>3014</v>
      </c>
      <c r="G8904" t="s">
        <v>266</v>
      </c>
      <c r="H8904" t="s">
        <v>204</v>
      </c>
      <c r="M8904" s="2">
        <v>15000</v>
      </c>
      <c r="N8904" s="2">
        <v>29000</v>
      </c>
      <c r="O8904" s="2">
        <f>IF(Tabla1[[#This Row],[Mov]]="VNT",Tabla1[[#This Row],[Sale]]-Tabla1[[#This Row],[Cost]],-Tabla1[[#This Row],[Cost]]*Tabla1[[#This Row],[Cant]])</f>
        <v>14000</v>
      </c>
      <c r="P8904" s="8">
        <f>IF(Tabla1[[#This Row],[Mov]]="VNT",-Tabla1[[#This Row],[Cant]],Tabla1[[#This Row],[Cant]])</f>
        <v>-1</v>
      </c>
      <c r="Q8904" s="8">
        <f>DAY(Tabla1[[#This Row],[Date]])</f>
        <v>8</v>
      </c>
      <c r="R8904" s="8">
        <f>MONTH(Tabla1[[#This Row],[Date]])</f>
        <v>4</v>
      </c>
      <c r="S8904" s="8">
        <f>YEAR(Tabla1[[#This Row],[Date]])</f>
        <v>2023</v>
      </c>
    </row>
    <row r="8905" spans="1:19" x14ac:dyDescent="0.2">
      <c r="A8905">
        <v>8869</v>
      </c>
      <c r="B8905" s="38">
        <v>45024</v>
      </c>
      <c r="C8905" t="s">
        <v>260</v>
      </c>
      <c r="D8905" t="s">
        <v>332</v>
      </c>
      <c r="E8905">
        <v>1</v>
      </c>
      <c r="F8905" t="s">
        <v>116</v>
      </c>
      <c r="G8905" t="s">
        <v>347</v>
      </c>
      <c r="H8905" t="s">
        <v>518</v>
      </c>
      <c r="M8905" s="2">
        <v>1868</v>
      </c>
      <c r="N8905" s="2">
        <v>2000</v>
      </c>
      <c r="O8905" s="2">
        <f>IF(Tabla1[[#This Row],[Mov]]="VNT",Tabla1[[#This Row],[Sale]]-Tabla1[[#This Row],[Cost]],-Tabla1[[#This Row],[Cost]]*Tabla1[[#This Row],[Cant]])</f>
        <v>132</v>
      </c>
      <c r="P8905" s="8">
        <f>IF(Tabla1[[#This Row],[Mov]]="VNT",-Tabla1[[#This Row],[Cant]],Tabla1[[#This Row],[Cant]])</f>
        <v>-1</v>
      </c>
      <c r="Q8905" s="8">
        <f>DAY(Tabla1[[#This Row],[Date]])</f>
        <v>8</v>
      </c>
      <c r="R8905" s="8">
        <f>MONTH(Tabla1[[#This Row],[Date]])</f>
        <v>4</v>
      </c>
      <c r="S8905" s="8">
        <f>YEAR(Tabla1[[#This Row],[Date]])</f>
        <v>2023</v>
      </c>
    </row>
    <row r="8906" spans="1:19" x14ac:dyDescent="0.2">
      <c r="A8906">
        <v>8870</v>
      </c>
      <c r="B8906" s="38">
        <v>45024</v>
      </c>
      <c r="C8906" t="s">
        <v>260</v>
      </c>
      <c r="D8906" t="s">
        <v>332</v>
      </c>
      <c r="E8906">
        <v>1</v>
      </c>
      <c r="F8906" t="s">
        <v>116</v>
      </c>
      <c r="G8906" t="s">
        <v>382</v>
      </c>
      <c r="H8906" t="s">
        <v>514</v>
      </c>
      <c r="M8906" s="2">
        <v>3270</v>
      </c>
      <c r="N8906" s="2">
        <v>3500</v>
      </c>
      <c r="O8906" s="2">
        <f>IF(Tabla1[[#This Row],[Mov]]="VNT",Tabla1[[#This Row],[Sale]]-Tabla1[[#This Row],[Cost]],-Tabla1[[#This Row],[Cost]]*Tabla1[[#This Row],[Cant]])</f>
        <v>230</v>
      </c>
      <c r="P8906" s="8">
        <f>IF(Tabla1[[#This Row],[Mov]]="VNT",-Tabla1[[#This Row],[Cant]],Tabla1[[#This Row],[Cant]])</f>
        <v>-1</v>
      </c>
      <c r="Q8906" s="8">
        <f>DAY(Tabla1[[#This Row],[Date]])</f>
        <v>8</v>
      </c>
      <c r="R8906" s="8">
        <f>MONTH(Tabla1[[#This Row],[Date]])</f>
        <v>4</v>
      </c>
      <c r="S8906" s="8">
        <f>YEAR(Tabla1[[#This Row],[Date]])</f>
        <v>2023</v>
      </c>
    </row>
    <row r="8907" spans="1:19" x14ac:dyDescent="0.2">
      <c r="A8907">
        <v>8871</v>
      </c>
      <c r="B8907" s="38">
        <v>45024</v>
      </c>
      <c r="C8907" t="s">
        <v>260</v>
      </c>
      <c r="D8907" t="s">
        <v>332</v>
      </c>
      <c r="E8907">
        <v>1</v>
      </c>
      <c r="F8907" t="s">
        <v>116</v>
      </c>
      <c r="G8907" t="s">
        <v>347</v>
      </c>
      <c r="H8907" t="s">
        <v>518</v>
      </c>
      <c r="M8907" s="2">
        <v>7008</v>
      </c>
      <c r="N8907" s="2">
        <v>7500</v>
      </c>
      <c r="O8907" s="2">
        <f>IF(Tabla1[[#This Row],[Mov]]="VNT",Tabla1[[#This Row],[Sale]]-Tabla1[[#This Row],[Cost]],-Tabla1[[#This Row],[Cost]]*Tabla1[[#This Row],[Cant]])</f>
        <v>492</v>
      </c>
      <c r="P8907" s="8">
        <f>IF(Tabla1[[#This Row],[Mov]]="VNT",-Tabla1[[#This Row],[Cant]],Tabla1[[#This Row],[Cant]])</f>
        <v>-1</v>
      </c>
      <c r="Q8907" s="8">
        <f>DAY(Tabla1[[#This Row],[Date]])</f>
        <v>8</v>
      </c>
      <c r="R8907" s="8">
        <f>MONTH(Tabla1[[#This Row],[Date]])</f>
        <v>4</v>
      </c>
      <c r="S8907" s="8">
        <f>YEAR(Tabla1[[#This Row],[Date]])</f>
        <v>2023</v>
      </c>
    </row>
    <row r="8908" spans="1:19" x14ac:dyDescent="0.2">
      <c r="A8908">
        <v>8872</v>
      </c>
      <c r="B8908" s="38">
        <v>45024</v>
      </c>
      <c r="C8908" t="s">
        <v>260</v>
      </c>
      <c r="D8908" t="s">
        <v>332</v>
      </c>
      <c r="E8908">
        <v>1</v>
      </c>
      <c r="F8908" t="s">
        <v>116</v>
      </c>
      <c r="G8908" t="s">
        <v>347</v>
      </c>
      <c r="H8908" t="s">
        <v>518</v>
      </c>
      <c r="M8908" s="2">
        <v>6074</v>
      </c>
      <c r="N8908" s="2">
        <v>6500</v>
      </c>
      <c r="O8908" s="2">
        <f>IF(Tabla1[[#This Row],[Mov]]="VNT",Tabla1[[#This Row],[Sale]]-Tabla1[[#This Row],[Cost]],-Tabla1[[#This Row],[Cost]]*Tabla1[[#This Row],[Cant]])</f>
        <v>426</v>
      </c>
      <c r="P8908" s="8">
        <f>IF(Tabla1[[#This Row],[Mov]]="VNT",-Tabla1[[#This Row],[Cant]],Tabla1[[#This Row],[Cant]])</f>
        <v>-1</v>
      </c>
      <c r="Q8908" s="8">
        <f>DAY(Tabla1[[#This Row],[Date]])</f>
        <v>8</v>
      </c>
      <c r="R8908" s="8">
        <f>MONTH(Tabla1[[#This Row],[Date]])</f>
        <v>4</v>
      </c>
      <c r="S8908" s="8">
        <f>YEAR(Tabla1[[#This Row],[Date]])</f>
        <v>2023</v>
      </c>
    </row>
    <row r="8909" spans="1:19" x14ac:dyDescent="0.2">
      <c r="A8909">
        <v>8873</v>
      </c>
      <c r="B8909" s="38">
        <v>45024</v>
      </c>
      <c r="C8909" t="s">
        <v>260</v>
      </c>
      <c r="D8909" t="s">
        <v>332</v>
      </c>
      <c r="E8909">
        <v>1</v>
      </c>
      <c r="F8909" t="s">
        <v>116</v>
      </c>
      <c r="G8909" t="s">
        <v>347</v>
      </c>
      <c r="H8909" t="s">
        <v>518</v>
      </c>
      <c r="M8909" s="2">
        <v>7008</v>
      </c>
      <c r="N8909" s="2">
        <v>7500</v>
      </c>
      <c r="O8909" s="2">
        <f>IF(Tabla1[[#This Row],[Mov]]="VNT",Tabla1[[#This Row],[Sale]]-Tabla1[[#This Row],[Cost]],-Tabla1[[#This Row],[Cost]]*Tabla1[[#This Row],[Cant]])</f>
        <v>492</v>
      </c>
      <c r="P8909" s="8">
        <f>IF(Tabla1[[#This Row],[Mov]]="VNT",-Tabla1[[#This Row],[Cant]],Tabla1[[#This Row],[Cant]])</f>
        <v>-1</v>
      </c>
      <c r="Q8909" s="8">
        <f>DAY(Tabla1[[#This Row],[Date]])</f>
        <v>8</v>
      </c>
      <c r="R8909" s="8">
        <f>MONTH(Tabla1[[#This Row],[Date]])</f>
        <v>4</v>
      </c>
      <c r="S8909" s="8">
        <f>YEAR(Tabla1[[#This Row],[Date]])</f>
        <v>2023</v>
      </c>
    </row>
    <row r="8910" spans="1:19" x14ac:dyDescent="0.2">
      <c r="A8910">
        <v>8874</v>
      </c>
      <c r="B8910" s="38">
        <v>45024</v>
      </c>
      <c r="C8910" t="s">
        <v>260</v>
      </c>
      <c r="D8910" t="s">
        <v>332</v>
      </c>
      <c r="E8910">
        <v>1</v>
      </c>
      <c r="F8910" t="s">
        <v>48</v>
      </c>
      <c r="G8910" t="s">
        <v>1044</v>
      </c>
      <c r="H8910" t="s">
        <v>1045</v>
      </c>
      <c r="M8910" s="2">
        <v>195000</v>
      </c>
      <c r="N8910" s="2">
        <v>240000</v>
      </c>
      <c r="O8910" s="2">
        <f>IF(Tabla1[[#This Row],[Mov]]="VNT",Tabla1[[#This Row],[Sale]]-Tabla1[[#This Row],[Cost]],-Tabla1[[#This Row],[Cost]]*Tabla1[[#This Row],[Cant]])</f>
        <v>45000</v>
      </c>
      <c r="P8910" s="8">
        <f>IF(Tabla1[[#This Row],[Mov]]="VNT",-Tabla1[[#This Row],[Cant]],Tabla1[[#This Row],[Cant]])</f>
        <v>-1</v>
      </c>
      <c r="Q8910" s="8">
        <f>DAY(Tabla1[[#This Row],[Date]])</f>
        <v>8</v>
      </c>
      <c r="R8910" s="8">
        <f>MONTH(Tabla1[[#This Row],[Date]])</f>
        <v>4</v>
      </c>
      <c r="S8910" s="8">
        <f>YEAR(Tabla1[[#This Row],[Date]])</f>
        <v>2023</v>
      </c>
    </row>
    <row r="8911" spans="1:19" x14ac:dyDescent="0.2">
      <c r="A8911">
        <v>8875</v>
      </c>
      <c r="B8911" s="38">
        <v>45024</v>
      </c>
      <c r="C8911" t="s">
        <v>260</v>
      </c>
      <c r="D8911" t="s">
        <v>332</v>
      </c>
      <c r="E8911">
        <v>1</v>
      </c>
      <c r="F8911" t="s">
        <v>1028</v>
      </c>
      <c r="G8911" t="s">
        <v>266</v>
      </c>
      <c r="H8911" t="s">
        <v>2703</v>
      </c>
      <c r="M8911" s="2">
        <v>12000</v>
      </c>
      <c r="N8911" s="2">
        <v>20000</v>
      </c>
      <c r="O8911" s="2">
        <f>IF(Tabla1[[#This Row],[Mov]]="VNT",Tabla1[[#This Row],[Sale]]-Tabla1[[#This Row],[Cost]],-Tabla1[[#This Row],[Cost]]*Tabla1[[#This Row],[Cant]])</f>
        <v>8000</v>
      </c>
      <c r="P8911" s="8">
        <f>IF(Tabla1[[#This Row],[Mov]]="VNT",-Tabla1[[#This Row],[Cant]],Tabla1[[#This Row],[Cant]])</f>
        <v>-1</v>
      </c>
      <c r="Q8911" s="8">
        <f>DAY(Tabla1[[#This Row],[Date]])</f>
        <v>8</v>
      </c>
      <c r="R8911" s="8">
        <f>MONTH(Tabla1[[#This Row],[Date]])</f>
        <v>4</v>
      </c>
      <c r="S8911" s="8">
        <f>YEAR(Tabla1[[#This Row],[Date]])</f>
        <v>2023</v>
      </c>
    </row>
    <row r="8912" spans="1:19" x14ac:dyDescent="0.2">
      <c r="A8912">
        <v>8876</v>
      </c>
      <c r="B8912" s="38">
        <v>45024</v>
      </c>
      <c r="C8912" t="s">
        <v>260</v>
      </c>
      <c r="D8912" t="s">
        <v>332</v>
      </c>
      <c r="E8912">
        <v>1</v>
      </c>
      <c r="F8912" t="s">
        <v>116</v>
      </c>
      <c r="G8912" t="s">
        <v>347</v>
      </c>
      <c r="H8912" t="s">
        <v>518</v>
      </c>
      <c r="M8912" s="2">
        <v>10279</v>
      </c>
      <c r="N8912" s="2">
        <v>11000</v>
      </c>
      <c r="O8912" s="2">
        <f>IF(Tabla1[[#This Row],[Mov]]="VNT",Tabla1[[#This Row],[Sale]]-Tabla1[[#This Row],[Cost]],-Tabla1[[#This Row],[Cost]]*Tabla1[[#This Row],[Cant]])</f>
        <v>721</v>
      </c>
      <c r="P8912" s="8">
        <f>IF(Tabla1[[#This Row],[Mov]]="VNT",-Tabla1[[#This Row],[Cant]],Tabla1[[#This Row],[Cant]])</f>
        <v>-1</v>
      </c>
      <c r="Q8912" s="8">
        <f>DAY(Tabla1[[#This Row],[Date]])</f>
        <v>8</v>
      </c>
      <c r="R8912" s="8">
        <f>MONTH(Tabla1[[#This Row],[Date]])</f>
        <v>4</v>
      </c>
      <c r="S8912" s="8">
        <f>YEAR(Tabla1[[#This Row],[Date]])</f>
        <v>2023</v>
      </c>
    </row>
    <row r="8913" spans="1:19" x14ac:dyDescent="0.2">
      <c r="A8913">
        <v>8877</v>
      </c>
      <c r="B8913" s="38">
        <v>45024</v>
      </c>
      <c r="C8913" t="s">
        <v>260</v>
      </c>
      <c r="D8913" t="s">
        <v>332</v>
      </c>
      <c r="E8913">
        <v>1</v>
      </c>
      <c r="F8913" t="s">
        <v>116</v>
      </c>
      <c r="G8913" t="s">
        <v>349</v>
      </c>
      <c r="H8913" t="s">
        <v>515</v>
      </c>
      <c r="M8913" s="2">
        <v>7008</v>
      </c>
      <c r="N8913" s="2">
        <v>7500</v>
      </c>
      <c r="O8913" s="2">
        <f>IF(Tabla1[[#This Row],[Mov]]="VNT",Tabla1[[#This Row],[Sale]]-Tabla1[[#This Row],[Cost]],-Tabla1[[#This Row],[Cost]]*Tabla1[[#This Row],[Cant]])</f>
        <v>492</v>
      </c>
      <c r="P8913" s="8">
        <f>IF(Tabla1[[#This Row],[Mov]]="VNT",-Tabla1[[#This Row],[Cant]],Tabla1[[#This Row],[Cant]])</f>
        <v>-1</v>
      </c>
      <c r="Q8913" s="8">
        <f>DAY(Tabla1[[#This Row],[Date]])</f>
        <v>8</v>
      </c>
      <c r="R8913" s="8">
        <f>MONTH(Tabla1[[#This Row],[Date]])</f>
        <v>4</v>
      </c>
      <c r="S8913" s="8">
        <f>YEAR(Tabla1[[#This Row],[Date]])</f>
        <v>2023</v>
      </c>
    </row>
    <row r="8914" spans="1:19" x14ac:dyDescent="0.2">
      <c r="A8914">
        <v>8878</v>
      </c>
      <c r="B8914" s="38">
        <v>45024</v>
      </c>
      <c r="C8914" t="s">
        <v>260</v>
      </c>
      <c r="D8914" t="s">
        <v>332</v>
      </c>
      <c r="E8914">
        <v>1</v>
      </c>
      <c r="F8914" t="s">
        <v>116</v>
      </c>
      <c r="G8914" t="s">
        <v>347</v>
      </c>
      <c r="H8914" t="s">
        <v>518</v>
      </c>
      <c r="M8914" s="2">
        <v>7008</v>
      </c>
      <c r="N8914" s="2">
        <v>7500</v>
      </c>
      <c r="O8914" s="2">
        <f>IF(Tabla1[[#This Row],[Mov]]="VNT",Tabla1[[#This Row],[Sale]]-Tabla1[[#This Row],[Cost]],-Tabla1[[#This Row],[Cost]]*Tabla1[[#This Row],[Cant]])</f>
        <v>492</v>
      </c>
      <c r="P8914" s="8">
        <f>IF(Tabla1[[#This Row],[Mov]]="VNT",-Tabla1[[#This Row],[Cant]],Tabla1[[#This Row],[Cant]])</f>
        <v>-1</v>
      </c>
      <c r="Q8914" s="8">
        <f>DAY(Tabla1[[#This Row],[Date]])</f>
        <v>8</v>
      </c>
      <c r="R8914" s="8">
        <f>MONTH(Tabla1[[#This Row],[Date]])</f>
        <v>4</v>
      </c>
      <c r="S8914" s="8">
        <f>YEAR(Tabla1[[#This Row],[Date]])</f>
        <v>2023</v>
      </c>
    </row>
    <row r="8915" spans="1:19" x14ac:dyDescent="0.2">
      <c r="A8915">
        <v>8879</v>
      </c>
      <c r="B8915" s="38">
        <v>45024</v>
      </c>
      <c r="C8915" t="s">
        <v>260</v>
      </c>
      <c r="D8915" t="s">
        <v>332</v>
      </c>
      <c r="E8915">
        <v>1</v>
      </c>
      <c r="F8915" t="s">
        <v>116</v>
      </c>
      <c r="G8915" t="s">
        <v>347</v>
      </c>
      <c r="H8915" t="s">
        <v>518</v>
      </c>
      <c r="M8915" s="2">
        <v>3270</v>
      </c>
      <c r="N8915" s="2">
        <v>3500</v>
      </c>
      <c r="O8915" s="2">
        <f>IF(Tabla1[[#This Row],[Mov]]="VNT",Tabla1[[#This Row],[Sale]]-Tabla1[[#This Row],[Cost]],-Tabla1[[#This Row],[Cost]]*Tabla1[[#This Row],[Cant]])</f>
        <v>230</v>
      </c>
      <c r="P8915" s="8">
        <f>IF(Tabla1[[#This Row],[Mov]]="VNT",-Tabla1[[#This Row],[Cant]],Tabla1[[#This Row],[Cant]])</f>
        <v>-1</v>
      </c>
      <c r="Q8915" s="8">
        <f>DAY(Tabla1[[#This Row],[Date]])</f>
        <v>8</v>
      </c>
      <c r="R8915" s="8">
        <f>MONTH(Tabla1[[#This Row],[Date]])</f>
        <v>4</v>
      </c>
      <c r="S8915" s="8">
        <f>YEAR(Tabla1[[#This Row],[Date]])</f>
        <v>2023</v>
      </c>
    </row>
    <row r="8916" spans="1:19" x14ac:dyDescent="0.2">
      <c r="A8916">
        <v>8880</v>
      </c>
      <c r="B8916" s="38">
        <v>45024</v>
      </c>
      <c r="C8916" t="s">
        <v>260</v>
      </c>
      <c r="D8916" t="s">
        <v>332</v>
      </c>
      <c r="E8916">
        <v>1</v>
      </c>
      <c r="F8916" t="s">
        <v>116</v>
      </c>
      <c r="G8916" t="s">
        <v>347</v>
      </c>
      <c r="H8916" t="s">
        <v>518</v>
      </c>
      <c r="M8916" s="2">
        <v>10279</v>
      </c>
      <c r="N8916" s="2">
        <v>11000</v>
      </c>
      <c r="O8916" s="2">
        <f>IF(Tabla1[[#This Row],[Mov]]="VNT",Tabla1[[#This Row],[Sale]]-Tabla1[[#This Row],[Cost]],-Tabla1[[#This Row],[Cost]]*Tabla1[[#This Row],[Cant]])</f>
        <v>721</v>
      </c>
      <c r="P8916" s="8">
        <f>IF(Tabla1[[#This Row],[Mov]]="VNT",-Tabla1[[#This Row],[Cant]],Tabla1[[#This Row],[Cant]])</f>
        <v>-1</v>
      </c>
      <c r="Q8916" s="8">
        <f>DAY(Tabla1[[#This Row],[Date]])</f>
        <v>8</v>
      </c>
      <c r="R8916" s="8">
        <f>MONTH(Tabla1[[#This Row],[Date]])</f>
        <v>4</v>
      </c>
      <c r="S8916" s="8">
        <f>YEAR(Tabla1[[#This Row],[Date]])</f>
        <v>2023</v>
      </c>
    </row>
    <row r="8917" spans="1:19" x14ac:dyDescent="0.2">
      <c r="A8917">
        <v>8881</v>
      </c>
      <c r="B8917" s="38">
        <v>45024</v>
      </c>
      <c r="C8917" t="s">
        <v>260</v>
      </c>
      <c r="D8917" t="s">
        <v>332</v>
      </c>
      <c r="E8917">
        <v>1</v>
      </c>
      <c r="F8917" t="s">
        <v>116</v>
      </c>
      <c r="G8917" t="s">
        <v>347</v>
      </c>
      <c r="H8917" t="s">
        <v>518</v>
      </c>
      <c r="M8917" s="2">
        <v>3270</v>
      </c>
      <c r="N8917" s="2">
        <v>3500</v>
      </c>
      <c r="O8917" s="2">
        <f>IF(Tabla1[[#This Row],[Mov]]="VNT",Tabla1[[#This Row],[Sale]]-Tabla1[[#This Row],[Cost]],-Tabla1[[#This Row],[Cost]]*Tabla1[[#This Row],[Cant]])</f>
        <v>230</v>
      </c>
      <c r="P8917" s="8">
        <f>IF(Tabla1[[#This Row],[Mov]]="VNT",-Tabla1[[#This Row],[Cant]],Tabla1[[#This Row],[Cant]])</f>
        <v>-1</v>
      </c>
      <c r="Q8917" s="8">
        <f>DAY(Tabla1[[#This Row],[Date]])</f>
        <v>8</v>
      </c>
      <c r="R8917" s="8">
        <f>MONTH(Tabla1[[#This Row],[Date]])</f>
        <v>4</v>
      </c>
      <c r="S8917" s="8">
        <f>YEAR(Tabla1[[#This Row],[Date]])</f>
        <v>2023</v>
      </c>
    </row>
    <row r="8918" spans="1:19" x14ac:dyDescent="0.2">
      <c r="A8918">
        <v>8882</v>
      </c>
      <c r="B8918" s="38">
        <v>45024</v>
      </c>
      <c r="C8918" t="s">
        <v>260</v>
      </c>
      <c r="D8918" t="s">
        <v>332</v>
      </c>
      <c r="E8918">
        <v>1</v>
      </c>
      <c r="F8918" t="s">
        <v>116</v>
      </c>
      <c r="G8918" t="s">
        <v>347</v>
      </c>
      <c r="H8918" t="s">
        <v>518</v>
      </c>
      <c r="M8918" s="2">
        <v>6074</v>
      </c>
      <c r="N8918" s="2">
        <v>6500</v>
      </c>
      <c r="O8918" s="2">
        <f>IF(Tabla1[[#This Row],[Mov]]="VNT",Tabla1[[#This Row],[Sale]]-Tabla1[[#This Row],[Cost]],-Tabla1[[#This Row],[Cost]]*Tabla1[[#This Row],[Cant]])</f>
        <v>426</v>
      </c>
      <c r="P8918" s="8">
        <f>IF(Tabla1[[#This Row],[Mov]]="VNT",-Tabla1[[#This Row],[Cant]],Tabla1[[#This Row],[Cant]])</f>
        <v>-1</v>
      </c>
      <c r="Q8918" s="8">
        <f>DAY(Tabla1[[#This Row],[Date]])</f>
        <v>8</v>
      </c>
      <c r="R8918" s="8">
        <f>MONTH(Tabla1[[#This Row],[Date]])</f>
        <v>4</v>
      </c>
      <c r="S8918" s="8">
        <f>YEAR(Tabla1[[#This Row],[Date]])</f>
        <v>2023</v>
      </c>
    </row>
    <row r="8919" spans="1:19" x14ac:dyDescent="0.2">
      <c r="A8919">
        <v>8883</v>
      </c>
      <c r="B8919" s="38">
        <v>45024</v>
      </c>
      <c r="C8919" t="s">
        <v>260</v>
      </c>
      <c r="D8919" t="s">
        <v>332</v>
      </c>
      <c r="E8919">
        <v>1</v>
      </c>
      <c r="F8919" t="s">
        <v>342</v>
      </c>
      <c r="G8919" t="s">
        <v>272</v>
      </c>
      <c r="H8919" t="s">
        <v>553</v>
      </c>
      <c r="M8919" s="2">
        <v>900</v>
      </c>
      <c r="N8919" s="2">
        <v>10000</v>
      </c>
      <c r="O8919" s="2">
        <f>IF(Tabla1[[#This Row],[Mov]]="VNT",Tabla1[[#This Row],[Sale]]-Tabla1[[#This Row],[Cost]],-Tabla1[[#This Row],[Cost]]*Tabla1[[#This Row],[Cant]])</f>
        <v>9100</v>
      </c>
      <c r="P8919" s="8">
        <f>IF(Tabla1[[#This Row],[Mov]]="VNT",-Tabla1[[#This Row],[Cant]],Tabla1[[#This Row],[Cant]])</f>
        <v>-1</v>
      </c>
      <c r="Q8919" s="8">
        <f>DAY(Tabla1[[#This Row],[Date]])</f>
        <v>8</v>
      </c>
      <c r="R8919" s="8">
        <f>MONTH(Tabla1[[#This Row],[Date]])</f>
        <v>4</v>
      </c>
      <c r="S8919" s="8">
        <f>YEAR(Tabla1[[#This Row],[Date]])</f>
        <v>2023</v>
      </c>
    </row>
    <row r="8920" spans="1:19" x14ac:dyDescent="0.2">
      <c r="A8920">
        <v>8884</v>
      </c>
      <c r="B8920" s="38">
        <v>45024</v>
      </c>
      <c r="C8920" t="s">
        <v>260</v>
      </c>
      <c r="D8920" t="s">
        <v>332</v>
      </c>
      <c r="E8920">
        <v>1</v>
      </c>
      <c r="F8920" t="s">
        <v>224</v>
      </c>
      <c r="G8920" t="s">
        <v>272</v>
      </c>
      <c r="H8920" t="s">
        <v>553</v>
      </c>
      <c r="M8920" s="2">
        <v>8000</v>
      </c>
      <c r="N8920" s="2">
        <v>20000</v>
      </c>
      <c r="O8920" s="2">
        <f>IF(Tabla1[[#This Row],[Mov]]="VNT",Tabla1[[#This Row],[Sale]]-Tabla1[[#This Row],[Cost]],-Tabla1[[#This Row],[Cost]]*Tabla1[[#This Row],[Cant]])</f>
        <v>12000</v>
      </c>
      <c r="P8920" s="8">
        <f>IF(Tabla1[[#This Row],[Mov]]="VNT",-Tabla1[[#This Row],[Cant]],Tabla1[[#This Row],[Cant]])</f>
        <v>-1</v>
      </c>
      <c r="Q8920" s="8">
        <f>DAY(Tabla1[[#This Row],[Date]])</f>
        <v>8</v>
      </c>
      <c r="R8920" s="8">
        <f>MONTH(Tabla1[[#This Row],[Date]])</f>
        <v>4</v>
      </c>
      <c r="S8920" s="8">
        <f>YEAR(Tabla1[[#This Row],[Date]])</f>
        <v>2023</v>
      </c>
    </row>
    <row r="8921" spans="1:19" x14ac:dyDescent="0.2">
      <c r="A8921">
        <v>8885</v>
      </c>
      <c r="B8921" s="1">
        <v>45025</v>
      </c>
      <c r="C8921" t="s">
        <v>260</v>
      </c>
      <c r="D8921" t="s">
        <v>809</v>
      </c>
      <c r="E8921">
        <v>1</v>
      </c>
      <c r="F8921" t="s">
        <v>2674</v>
      </c>
      <c r="G8921" t="s">
        <v>266</v>
      </c>
      <c r="H8921" t="s">
        <v>2675</v>
      </c>
      <c r="M8921" s="2">
        <v>12000</v>
      </c>
      <c r="N8921" s="2">
        <v>18000</v>
      </c>
      <c r="O8921" s="2">
        <f>IF(Tabla1[[#This Row],[Mov]]="VNT",Tabla1[[#This Row],[Sale]]-Tabla1[[#This Row],[Cost]],-Tabla1[[#This Row],[Cost]]*Tabla1[[#This Row],[Cant]])</f>
        <v>6000</v>
      </c>
      <c r="P8921" s="8">
        <f>IF(Tabla1[[#This Row],[Mov]]="VNT",-Tabla1[[#This Row],[Cant]],Tabla1[[#This Row],[Cant]])</f>
        <v>-1</v>
      </c>
      <c r="Q8921" s="8">
        <f>DAY(Tabla1[[#This Row],[Date]])</f>
        <v>9</v>
      </c>
      <c r="R8921" s="8">
        <f>MONTH(Tabla1[[#This Row],[Date]])</f>
        <v>4</v>
      </c>
      <c r="S8921" s="8">
        <f>YEAR(Tabla1[[#This Row],[Date]])</f>
        <v>2023</v>
      </c>
    </row>
    <row r="8922" spans="1:19" x14ac:dyDescent="0.2">
      <c r="A8922">
        <v>8886</v>
      </c>
      <c r="B8922" s="1">
        <v>45025</v>
      </c>
      <c r="C8922" t="s">
        <v>260</v>
      </c>
      <c r="D8922" t="s">
        <v>332</v>
      </c>
      <c r="E8922">
        <v>1</v>
      </c>
      <c r="F8922" t="s">
        <v>225</v>
      </c>
      <c r="G8922" t="s">
        <v>273</v>
      </c>
      <c r="H8922" t="s">
        <v>469</v>
      </c>
      <c r="M8922" s="2">
        <v>1100</v>
      </c>
      <c r="N8922" s="2">
        <v>10000</v>
      </c>
      <c r="O8922" s="2">
        <f>IF(Tabla1[[#This Row],[Mov]]="VNT",Tabla1[[#This Row],[Sale]]-Tabla1[[#This Row],[Cost]],-Tabla1[[#This Row],[Cost]]*Tabla1[[#This Row],[Cant]])</f>
        <v>8900</v>
      </c>
      <c r="P8922" s="8">
        <f>IF(Tabla1[[#This Row],[Mov]]="VNT",-Tabla1[[#This Row],[Cant]],Tabla1[[#This Row],[Cant]])</f>
        <v>-1</v>
      </c>
      <c r="Q8922" s="8">
        <f>DAY(Tabla1[[#This Row],[Date]])</f>
        <v>9</v>
      </c>
      <c r="R8922" s="8">
        <f>MONTH(Tabla1[[#This Row],[Date]])</f>
        <v>4</v>
      </c>
      <c r="S8922" s="8">
        <f>YEAR(Tabla1[[#This Row],[Date]])</f>
        <v>2023</v>
      </c>
    </row>
    <row r="8923" spans="1:19" x14ac:dyDescent="0.2">
      <c r="A8923">
        <v>8887</v>
      </c>
      <c r="B8923" s="1">
        <v>45025</v>
      </c>
      <c r="C8923" t="s">
        <v>260</v>
      </c>
      <c r="D8923" t="s">
        <v>332</v>
      </c>
      <c r="E8923">
        <v>1</v>
      </c>
      <c r="F8923" t="s">
        <v>891</v>
      </c>
      <c r="G8923" t="s">
        <v>284</v>
      </c>
      <c r="H8923" t="s">
        <v>250</v>
      </c>
      <c r="M8923" s="2">
        <v>3500</v>
      </c>
      <c r="N8923" s="2">
        <v>10000</v>
      </c>
      <c r="O8923" s="2">
        <f>IF(Tabla1[[#This Row],[Mov]]="VNT",Tabla1[[#This Row],[Sale]]-Tabla1[[#This Row],[Cost]],-Tabla1[[#This Row],[Cost]]*Tabla1[[#This Row],[Cant]])</f>
        <v>6500</v>
      </c>
      <c r="P8923" s="8">
        <f>IF(Tabla1[[#This Row],[Mov]]="VNT",-Tabla1[[#This Row],[Cant]],Tabla1[[#This Row],[Cant]])</f>
        <v>-1</v>
      </c>
      <c r="Q8923" s="8">
        <f>DAY(Tabla1[[#This Row],[Date]])</f>
        <v>9</v>
      </c>
      <c r="R8923" s="8">
        <f>MONTH(Tabla1[[#This Row],[Date]])</f>
        <v>4</v>
      </c>
      <c r="S8923" s="8">
        <f>YEAR(Tabla1[[#This Row],[Date]])</f>
        <v>2023</v>
      </c>
    </row>
    <row r="8924" spans="1:19" x14ac:dyDescent="0.2">
      <c r="A8924">
        <v>8888</v>
      </c>
      <c r="B8924" s="1">
        <v>45025</v>
      </c>
      <c r="C8924" t="s">
        <v>260</v>
      </c>
      <c r="D8924" t="s">
        <v>332</v>
      </c>
      <c r="E8924">
        <v>1</v>
      </c>
      <c r="F8924" t="s">
        <v>116</v>
      </c>
      <c r="G8924" t="s">
        <v>349</v>
      </c>
      <c r="H8924" t="s">
        <v>515</v>
      </c>
      <c r="M8924" s="2">
        <v>7008</v>
      </c>
      <c r="N8924" s="2">
        <v>7500</v>
      </c>
      <c r="O8924" s="2">
        <f>IF(Tabla1[[#This Row],[Mov]]="VNT",Tabla1[[#This Row],[Sale]]-Tabla1[[#This Row],[Cost]],-Tabla1[[#This Row],[Cost]]*Tabla1[[#This Row],[Cant]])</f>
        <v>492</v>
      </c>
      <c r="P8924" s="8">
        <f>IF(Tabla1[[#This Row],[Mov]]="VNT",-Tabla1[[#This Row],[Cant]],Tabla1[[#This Row],[Cant]])</f>
        <v>-1</v>
      </c>
      <c r="Q8924" s="8">
        <f>DAY(Tabla1[[#This Row],[Date]])</f>
        <v>9</v>
      </c>
      <c r="R8924" s="8">
        <f>MONTH(Tabla1[[#This Row],[Date]])</f>
        <v>4</v>
      </c>
      <c r="S8924" s="8">
        <f>YEAR(Tabla1[[#This Row],[Date]])</f>
        <v>2023</v>
      </c>
    </row>
    <row r="8925" spans="1:19" x14ac:dyDescent="0.2">
      <c r="A8925">
        <v>8889</v>
      </c>
      <c r="B8925" s="1">
        <v>45025</v>
      </c>
      <c r="C8925" t="s">
        <v>260</v>
      </c>
      <c r="D8925" t="s">
        <v>332</v>
      </c>
      <c r="E8925">
        <v>1</v>
      </c>
      <c r="F8925" t="s">
        <v>15</v>
      </c>
      <c r="G8925" t="s">
        <v>272</v>
      </c>
      <c r="H8925" t="s">
        <v>676</v>
      </c>
      <c r="M8925" s="2">
        <v>5000</v>
      </c>
      <c r="N8925" s="2">
        <v>19000</v>
      </c>
      <c r="O8925" s="2">
        <f>IF(Tabla1[[#This Row],[Mov]]="VNT",Tabla1[[#This Row],[Sale]]-Tabla1[[#This Row],[Cost]],-Tabla1[[#This Row],[Cost]]*Tabla1[[#This Row],[Cant]])</f>
        <v>14000</v>
      </c>
      <c r="P8925" s="8">
        <f>IF(Tabla1[[#This Row],[Mov]]="VNT",-Tabla1[[#This Row],[Cant]],Tabla1[[#This Row],[Cant]])</f>
        <v>-1</v>
      </c>
      <c r="Q8925" s="8">
        <f>DAY(Tabla1[[#This Row],[Date]])</f>
        <v>9</v>
      </c>
      <c r="R8925" s="8">
        <f>MONTH(Tabla1[[#This Row],[Date]])</f>
        <v>4</v>
      </c>
      <c r="S8925" s="8">
        <f>YEAR(Tabla1[[#This Row],[Date]])</f>
        <v>2023</v>
      </c>
    </row>
    <row r="8926" spans="1:19" x14ac:dyDescent="0.2">
      <c r="A8926">
        <v>8890</v>
      </c>
      <c r="B8926" s="1">
        <v>45025</v>
      </c>
      <c r="C8926" t="s">
        <v>260</v>
      </c>
      <c r="D8926" t="s">
        <v>332</v>
      </c>
      <c r="E8926">
        <v>1</v>
      </c>
      <c r="F8926" t="s">
        <v>458</v>
      </c>
      <c r="G8926" t="s">
        <v>263</v>
      </c>
      <c r="H8926" t="s">
        <v>3015</v>
      </c>
      <c r="M8926" s="2">
        <v>0</v>
      </c>
      <c r="N8926" s="2">
        <v>4000</v>
      </c>
      <c r="O8926" s="2">
        <f>IF(Tabla1[[#This Row],[Mov]]="VNT",Tabla1[[#This Row],[Sale]]-Tabla1[[#This Row],[Cost]],-Tabla1[[#This Row],[Cost]]*Tabla1[[#This Row],[Cant]])</f>
        <v>4000</v>
      </c>
      <c r="P8926" s="8">
        <f>IF(Tabla1[[#This Row],[Mov]]="VNT",-Tabla1[[#This Row],[Cant]],Tabla1[[#This Row],[Cant]])</f>
        <v>-1</v>
      </c>
      <c r="Q8926" s="8">
        <f>DAY(Tabla1[[#This Row],[Date]])</f>
        <v>9</v>
      </c>
      <c r="R8926" s="8">
        <f>MONTH(Tabla1[[#This Row],[Date]])</f>
        <v>4</v>
      </c>
      <c r="S8926" s="8">
        <f>YEAR(Tabla1[[#This Row],[Date]])</f>
        <v>2023</v>
      </c>
    </row>
    <row r="8927" spans="1:19" x14ac:dyDescent="0.2">
      <c r="A8927">
        <v>8891</v>
      </c>
      <c r="B8927" s="1">
        <v>45025</v>
      </c>
      <c r="C8927" t="s">
        <v>260</v>
      </c>
      <c r="D8927" t="s">
        <v>332</v>
      </c>
      <c r="E8927">
        <v>1</v>
      </c>
      <c r="F8927" t="s">
        <v>21</v>
      </c>
      <c r="G8927" t="s">
        <v>333</v>
      </c>
      <c r="H8927" t="s">
        <v>240</v>
      </c>
      <c r="M8927" s="2">
        <v>7500</v>
      </c>
      <c r="N8927" s="2">
        <v>15000</v>
      </c>
      <c r="O8927" s="2">
        <f>IF(Tabla1[[#This Row],[Mov]]="VNT",Tabla1[[#This Row],[Sale]]-Tabla1[[#This Row],[Cost]],-Tabla1[[#This Row],[Cost]]*Tabla1[[#This Row],[Cant]])</f>
        <v>7500</v>
      </c>
      <c r="P8927" s="8">
        <f>IF(Tabla1[[#This Row],[Mov]]="VNT",-Tabla1[[#This Row],[Cant]],Tabla1[[#This Row],[Cant]])</f>
        <v>-1</v>
      </c>
      <c r="Q8927" s="8">
        <f>DAY(Tabla1[[#This Row],[Date]])</f>
        <v>9</v>
      </c>
      <c r="R8927" s="8">
        <f>MONTH(Tabla1[[#This Row],[Date]])</f>
        <v>4</v>
      </c>
      <c r="S8927" s="8">
        <f>YEAR(Tabla1[[#This Row],[Date]])</f>
        <v>2023</v>
      </c>
    </row>
    <row r="8928" spans="1:19" x14ac:dyDescent="0.2">
      <c r="A8928">
        <v>8892</v>
      </c>
      <c r="B8928" s="1">
        <v>45025</v>
      </c>
      <c r="C8928" t="s">
        <v>260</v>
      </c>
      <c r="D8928" t="s">
        <v>332</v>
      </c>
      <c r="E8928">
        <v>1</v>
      </c>
      <c r="F8928" t="s">
        <v>922</v>
      </c>
      <c r="G8928" t="s">
        <v>1377</v>
      </c>
      <c r="H8928" t="s">
        <v>1378</v>
      </c>
      <c r="M8928" s="2">
        <v>25000</v>
      </c>
      <c r="N8928" s="2">
        <v>40000</v>
      </c>
      <c r="O8928" s="2">
        <f>IF(Tabla1[[#This Row],[Mov]]="VNT",Tabla1[[#This Row],[Sale]]-Tabla1[[#This Row],[Cost]],-Tabla1[[#This Row],[Cost]]*Tabla1[[#This Row],[Cant]])</f>
        <v>15000</v>
      </c>
      <c r="P8928" s="8">
        <f>IF(Tabla1[[#This Row],[Mov]]="VNT",-Tabla1[[#This Row],[Cant]],Tabla1[[#This Row],[Cant]])</f>
        <v>-1</v>
      </c>
      <c r="Q8928" s="8">
        <f>DAY(Tabla1[[#This Row],[Date]])</f>
        <v>9</v>
      </c>
      <c r="R8928" s="8">
        <f>MONTH(Tabla1[[#This Row],[Date]])</f>
        <v>4</v>
      </c>
      <c r="S8928" s="8">
        <f>YEAR(Tabla1[[#This Row],[Date]])</f>
        <v>2023</v>
      </c>
    </row>
    <row r="8929" spans="1:19" x14ac:dyDescent="0.2">
      <c r="A8929">
        <v>8893</v>
      </c>
      <c r="B8929" s="1">
        <v>45025</v>
      </c>
      <c r="C8929" t="s">
        <v>260</v>
      </c>
      <c r="D8929" t="s">
        <v>332</v>
      </c>
      <c r="E8929">
        <v>1</v>
      </c>
      <c r="F8929" t="s">
        <v>225</v>
      </c>
      <c r="G8929" t="s">
        <v>272</v>
      </c>
      <c r="H8929" t="s">
        <v>319</v>
      </c>
      <c r="M8929" s="2">
        <v>1100</v>
      </c>
      <c r="N8929" s="2">
        <v>10000</v>
      </c>
      <c r="O8929" s="2">
        <f>IF(Tabla1[[#This Row],[Mov]]="VNT",Tabla1[[#This Row],[Sale]]-Tabla1[[#This Row],[Cost]],-Tabla1[[#This Row],[Cost]]*Tabla1[[#This Row],[Cant]])</f>
        <v>8900</v>
      </c>
      <c r="P8929" s="8">
        <f>IF(Tabla1[[#This Row],[Mov]]="VNT",-Tabla1[[#This Row],[Cant]],Tabla1[[#This Row],[Cant]])</f>
        <v>-1</v>
      </c>
      <c r="Q8929" s="8">
        <f>DAY(Tabla1[[#This Row],[Date]])</f>
        <v>9</v>
      </c>
      <c r="R8929" s="8">
        <f>MONTH(Tabla1[[#This Row],[Date]])</f>
        <v>4</v>
      </c>
      <c r="S8929" s="8">
        <f>YEAR(Tabla1[[#This Row],[Date]])</f>
        <v>2023</v>
      </c>
    </row>
    <row r="8930" spans="1:19" x14ac:dyDescent="0.2">
      <c r="A8930">
        <v>8894</v>
      </c>
      <c r="B8930" s="1">
        <v>45025</v>
      </c>
      <c r="C8930" t="s">
        <v>260</v>
      </c>
      <c r="D8930" t="s">
        <v>332</v>
      </c>
      <c r="E8930">
        <v>1</v>
      </c>
      <c r="F8930" t="s">
        <v>224</v>
      </c>
      <c r="G8930" t="s">
        <v>272</v>
      </c>
      <c r="H8930" t="s">
        <v>307</v>
      </c>
      <c r="M8930" s="2">
        <v>8000</v>
      </c>
      <c r="N8930" s="2">
        <v>20000</v>
      </c>
      <c r="O8930" s="2">
        <f>IF(Tabla1[[#This Row],[Mov]]="VNT",Tabla1[[#This Row],[Sale]]-Tabla1[[#This Row],[Cost]],-Tabla1[[#This Row],[Cost]]*Tabla1[[#This Row],[Cant]])</f>
        <v>12000</v>
      </c>
      <c r="P8930" s="8">
        <f>IF(Tabla1[[#This Row],[Mov]]="VNT",-Tabla1[[#This Row],[Cant]],Tabla1[[#This Row],[Cant]])</f>
        <v>-1</v>
      </c>
      <c r="Q8930" s="8">
        <f>DAY(Tabla1[[#This Row],[Date]])</f>
        <v>9</v>
      </c>
      <c r="R8930" s="8">
        <f>MONTH(Tabla1[[#This Row],[Date]])</f>
        <v>4</v>
      </c>
      <c r="S8930" s="8">
        <f>YEAR(Tabla1[[#This Row],[Date]])</f>
        <v>2023</v>
      </c>
    </row>
    <row r="8931" spans="1:19" x14ac:dyDescent="0.2">
      <c r="A8931">
        <v>8895</v>
      </c>
      <c r="B8931" s="1">
        <v>45025</v>
      </c>
      <c r="C8931" t="s">
        <v>260</v>
      </c>
      <c r="D8931" t="s">
        <v>332</v>
      </c>
      <c r="E8931">
        <v>1</v>
      </c>
      <c r="F8931" t="s">
        <v>15</v>
      </c>
      <c r="G8931" t="s">
        <v>333</v>
      </c>
      <c r="H8931" t="s">
        <v>16</v>
      </c>
      <c r="M8931" s="2">
        <v>3000</v>
      </c>
      <c r="N8931" s="2">
        <v>12000</v>
      </c>
      <c r="O8931" s="2">
        <f>IF(Tabla1[[#This Row],[Mov]]="VNT",Tabla1[[#This Row],[Sale]]-Tabla1[[#This Row],[Cost]],-Tabla1[[#This Row],[Cost]]*Tabla1[[#This Row],[Cant]])</f>
        <v>9000</v>
      </c>
      <c r="P8931" s="8">
        <f>IF(Tabla1[[#This Row],[Mov]]="VNT",-Tabla1[[#This Row],[Cant]],Tabla1[[#This Row],[Cant]])</f>
        <v>-1</v>
      </c>
      <c r="Q8931" s="8">
        <f>DAY(Tabla1[[#This Row],[Date]])</f>
        <v>9</v>
      </c>
      <c r="R8931" s="8">
        <f>MONTH(Tabla1[[#This Row],[Date]])</f>
        <v>4</v>
      </c>
      <c r="S8931" s="8">
        <f>YEAR(Tabla1[[#This Row],[Date]])</f>
        <v>2023</v>
      </c>
    </row>
    <row r="8932" spans="1:19" x14ac:dyDescent="0.2">
      <c r="A8932">
        <v>8896</v>
      </c>
      <c r="B8932" s="1">
        <v>45025</v>
      </c>
      <c r="C8932" t="s">
        <v>260</v>
      </c>
      <c r="D8932" t="s">
        <v>332</v>
      </c>
      <c r="E8932">
        <v>1</v>
      </c>
      <c r="F8932" t="s">
        <v>21</v>
      </c>
      <c r="G8932" t="s">
        <v>272</v>
      </c>
      <c r="H8932" t="s">
        <v>24</v>
      </c>
      <c r="M8932" s="2">
        <v>3500</v>
      </c>
      <c r="N8932" s="2">
        <v>12000</v>
      </c>
      <c r="O8932" s="2">
        <f>IF(Tabla1[[#This Row],[Mov]]="VNT",Tabla1[[#This Row],[Sale]]-Tabla1[[#This Row],[Cost]],-Tabla1[[#This Row],[Cost]]*Tabla1[[#This Row],[Cant]])</f>
        <v>8500</v>
      </c>
      <c r="P8932" s="8">
        <f>IF(Tabla1[[#This Row],[Mov]]="VNT",-Tabla1[[#This Row],[Cant]],Tabla1[[#This Row],[Cant]])</f>
        <v>-1</v>
      </c>
      <c r="Q8932" s="8">
        <f>DAY(Tabla1[[#This Row],[Date]])</f>
        <v>9</v>
      </c>
      <c r="R8932" s="8">
        <f>MONTH(Tabla1[[#This Row],[Date]])</f>
        <v>4</v>
      </c>
      <c r="S8932" s="8">
        <f>YEAR(Tabla1[[#This Row],[Date]])</f>
        <v>2023</v>
      </c>
    </row>
    <row r="8933" spans="1:19" x14ac:dyDescent="0.2">
      <c r="A8933">
        <v>8897</v>
      </c>
      <c r="B8933" s="1">
        <v>45025</v>
      </c>
      <c r="C8933" t="s">
        <v>260</v>
      </c>
      <c r="D8933" t="s">
        <v>332</v>
      </c>
      <c r="E8933">
        <v>1</v>
      </c>
      <c r="F8933" t="s">
        <v>21</v>
      </c>
      <c r="G8933" t="s">
        <v>272</v>
      </c>
      <c r="H8933" t="s">
        <v>24</v>
      </c>
      <c r="M8933" s="2">
        <v>3500</v>
      </c>
      <c r="N8933" s="2">
        <v>12000</v>
      </c>
      <c r="O8933" s="2">
        <f>IF(Tabla1[[#This Row],[Mov]]="VNT",Tabla1[[#This Row],[Sale]]-Tabla1[[#This Row],[Cost]],-Tabla1[[#This Row],[Cost]]*Tabla1[[#This Row],[Cant]])</f>
        <v>8500</v>
      </c>
      <c r="P8933" s="8">
        <f>IF(Tabla1[[#This Row],[Mov]]="VNT",-Tabla1[[#This Row],[Cant]],Tabla1[[#This Row],[Cant]])</f>
        <v>-1</v>
      </c>
      <c r="Q8933" s="8">
        <f>DAY(Tabla1[[#This Row],[Date]])</f>
        <v>9</v>
      </c>
      <c r="R8933" s="8">
        <f>MONTH(Tabla1[[#This Row],[Date]])</f>
        <v>4</v>
      </c>
      <c r="S8933" s="8">
        <f>YEAR(Tabla1[[#This Row],[Date]])</f>
        <v>2023</v>
      </c>
    </row>
    <row r="8934" spans="1:19" x14ac:dyDescent="0.2">
      <c r="A8934">
        <v>8898</v>
      </c>
      <c r="B8934" s="1">
        <v>45025</v>
      </c>
      <c r="C8934" t="s">
        <v>260</v>
      </c>
      <c r="D8934" t="s">
        <v>332</v>
      </c>
      <c r="E8934">
        <v>1</v>
      </c>
      <c r="F8934" t="s">
        <v>116</v>
      </c>
      <c r="G8934" t="s">
        <v>347</v>
      </c>
      <c r="H8934" t="s">
        <v>518</v>
      </c>
      <c r="M8934" s="2">
        <v>6074</v>
      </c>
      <c r="N8934" s="2">
        <v>6500</v>
      </c>
      <c r="O8934" s="2">
        <f>IF(Tabla1[[#This Row],[Mov]]="VNT",Tabla1[[#This Row],[Sale]]-Tabla1[[#This Row],[Cost]],-Tabla1[[#This Row],[Cost]]*Tabla1[[#This Row],[Cant]])</f>
        <v>426</v>
      </c>
      <c r="P8934" s="8">
        <f>IF(Tabla1[[#This Row],[Mov]]="VNT",-Tabla1[[#This Row],[Cant]],Tabla1[[#This Row],[Cant]])</f>
        <v>-1</v>
      </c>
      <c r="Q8934" s="8">
        <f>DAY(Tabla1[[#This Row],[Date]])</f>
        <v>9</v>
      </c>
      <c r="R8934" s="8">
        <f>MONTH(Tabla1[[#This Row],[Date]])</f>
        <v>4</v>
      </c>
      <c r="S8934" s="8">
        <f>YEAR(Tabla1[[#This Row],[Date]])</f>
        <v>2023</v>
      </c>
    </row>
    <row r="8935" spans="1:19" x14ac:dyDescent="0.2">
      <c r="A8935">
        <v>8899</v>
      </c>
      <c r="B8935" s="1">
        <v>45025</v>
      </c>
      <c r="C8935" t="s">
        <v>260</v>
      </c>
      <c r="D8935" t="s">
        <v>332</v>
      </c>
      <c r="E8935">
        <v>1</v>
      </c>
      <c r="F8935" t="s">
        <v>116</v>
      </c>
      <c r="G8935" t="s">
        <v>349</v>
      </c>
      <c r="H8935" t="s">
        <v>515</v>
      </c>
      <c r="M8935" s="2">
        <v>6074</v>
      </c>
      <c r="N8935" s="2">
        <v>6500</v>
      </c>
      <c r="O8935" s="2">
        <f>IF(Tabla1[[#This Row],[Mov]]="VNT",Tabla1[[#This Row],[Sale]]-Tabla1[[#This Row],[Cost]],-Tabla1[[#This Row],[Cost]]*Tabla1[[#This Row],[Cant]])</f>
        <v>426</v>
      </c>
      <c r="P8935" s="8">
        <f>IF(Tabla1[[#This Row],[Mov]]="VNT",-Tabla1[[#This Row],[Cant]],Tabla1[[#This Row],[Cant]])</f>
        <v>-1</v>
      </c>
      <c r="Q8935" s="8">
        <f>DAY(Tabla1[[#This Row],[Date]])</f>
        <v>9</v>
      </c>
      <c r="R8935" s="8">
        <f>MONTH(Tabla1[[#This Row],[Date]])</f>
        <v>4</v>
      </c>
      <c r="S8935" s="8">
        <f>YEAR(Tabla1[[#This Row],[Date]])</f>
        <v>2023</v>
      </c>
    </row>
    <row r="8936" spans="1:19" x14ac:dyDescent="0.2">
      <c r="A8936">
        <v>8900</v>
      </c>
      <c r="B8936" s="1">
        <v>45025</v>
      </c>
      <c r="C8936" t="s">
        <v>260</v>
      </c>
      <c r="D8936" t="s">
        <v>332</v>
      </c>
      <c r="E8936">
        <v>1</v>
      </c>
      <c r="F8936" t="s">
        <v>116</v>
      </c>
      <c r="G8936" t="s">
        <v>347</v>
      </c>
      <c r="H8936" t="s">
        <v>518</v>
      </c>
      <c r="M8936" s="2">
        <v>6074</v>
      </c>
      <c r="N8936" s="2">
        <v>6500</v>
      </c>
      <c r="O8936" s="2">
        <f>IF(Tabla1[[#This Row],[Mov]]="VNT",Tabla1[[#This Row],[Sale]]-Tabla1[[#This Row],[Cost]],-Tabla1[[#This Row],[Cost]]*Tabla1[[#This Row],[Cant]])</f>
        <v>426</v>
      </c>
      <c r="P8936" s="8">
        <f>IF(Tabla1[[#This Row],[Mov]]="VNT",-Tabla1[[#This Row],[Cant]],Tabla1[[#This Row],[Cant]])</f>
        <v>-1</v>
      </c>
      <c r="Q8936" s="8">
        <f>DAY(Tabla1[[#This Row],[Date]])</f>
        <v>9</v>
      </c>
      <c r="R8936" s="8">
        <f>MONTH(Tabla1[[#This Row],[Date]])</f>
        <v>4</v>
      </c>
      <c r="S8936" s="8">
        <f>YEAR(Tabla1[[#This Row],[Date]])</f>
        <v>2023</v>
      </c>
    </row>
    <row r="8937" spans="1:19" x14ac:dyDescent="0.2">
      <c r="A8937">
        <v>8901</v>
      </c>
      <c r="B8937" s="1">
        <v>45025</v>
      </c>
      <c r="C8937" t="s">
        <v>260</v>
      </c>
      <c r="D8937" t="s">
        <v>332</v>
      </c>
      <c r="E8937">
        <v>1</v>
      </c>
      <c r="F8937" t="s">
        <v>116</v>
      </c>
      <c r="G8937" t="s">
        <v>347</v>
      </c>
      <c r="H8937" t="s">
        <v>518</v>
      </c>
      <c r="M8937" s="2">
        <v>6074</v>
      </c>
      <c r="N8937" s="2">
        <v>6500</v>
      </c>
      <c r="O8937" s="2">
        <f>IF(Tabla1[[#This Row],[Mov]]="VNT",Tabla1[[#This Row],[Sale]]-Tabla1[[#This Row],[Cost]],-Tabla1[[#This Row],[Cost]]*Tabla1[[#This Row],[Cant]])</f>
        <v>426</v>
      </c>
      <c r="P8937" s="8">
        <f>IF(Tabla1[[#This Row],[Mov]]="VNT",-Tabla1[[#This Row],[Cant]],Tabla1[[#This Row],[Cant]])</f>
        <v>-1</v>
      </c>
      <c r="Q8937" s="8">
        <f>DAY(Tabla1[[#This Row],[Date]])</f>
        <v>9</v>
      </c>
      <c r="R8937" s="8">
        <f>MONTH(Tabla1[[#This Row],[Date]])</f>
        <v>4</v>
      </c>
      <c r="S8937" s="8">
        <f>YEAR(Tabla1[[#This Row],[Date]])</f>
        <v>2023</v>
      </c>
    </row>
    <row r="8938" spans="1:19" x14ac:dyDescent="0.2">
      <c r="A8938">
        <v>8902</v>
      </c>
      <c r="B8938" s="1">
        <v>45025</v>
      </c>
      <c r="C8938" t="s">
        <v>260</v>
      </c>
      <c r="D8938" t="s">
        <v>332</v>
      </c>
      <c r="E8938">
        <v>1</v>
      </c>
      <c r="F8938" t="s">
        <v>116</v>
      </c>
      <c r="G8938" t="s">
        <v>347</v>
      </c>
      <c r="H8938" t="s">
        <v>518</v>
      </c>
      <c r="M8938" s="2">
        <v>2803</v>
      </c>
      <c r="N8938" s="2">
        <v>3000</v>
      </c>
      <c r="O8938" s="2">
        <f>IF(Tabla1[[#This Row],[Mov]]="VNT",Tabla1[[#This Row],[Sale]]-Tabla1[[#This Row],[Cost]],-Tabla1[[#This Row],[Cost]]*Tabla1[[#This Row],[Cant]])</f>
        <v>197</v>
      </c>
      <c r="P8938" s="8">
        <f>IF(Tabla1[[#This Row],[Mov]]="VNT",-Tabla1[[#This Row],[Cant]],Tabla1[[#This Row],[Cant]])</f>
        <v>-1</v>
      </c>
      <c r="Q8938" s="8">
        <f>DAY(Tabla1[[#This Row],[Date]])</f>
        <v>9</v>
      </c>
      <c r="R8938" s="8">
        <f>MONTH(Tabla1[[#This Row],[Date]])</f>
        <v>4</v>
      </c>
      <c r="S8938" s="8">
        <f>YEAR(Tabla1[[#This Row],[Date]])</f>
        <v>2023</v>
      </c>
    </row>
    <row r="8939" spans="1:19" x14ac:dyDescent="0.2">
      <c r="A8939">
        <v>8903</v>
      </c>
      <c r="B8939" s="1">
        <v>45025</v>
      </c>
      <c r="C8939" t="s">
        <v>260</v>
      </c>
      <c r="D8939" t="s">
        <v>332</v>
      </c>
      <c r="E8939">
        <v>1</v>
      </c>
      <c r="F8939" t="s">
        <v>116</v>
      </c>
      <c r="G8939" t="s">
        <v>347</v>
      </c>
      <c r="H8939" t="s">
        <v>518</v>
      </c>
      <c r="M8939" s="2">
        <v>934</v>
      </c>
      <c r="N8939" s="2">
        <v>1000</v>
      </c>
      <c r="O8939" s="2">
        <f>IF(Tabla1[[#This Row],[Mov]]="VNT",Tabla1[[#This Row],[Sale]]-Tabla1[[#This Row],[Cost]],-Tabla1[[#This Row],[Cost]]*Tabla1[[#This Row],[Cant]])</f>
        <v>66</v>
      </c>
      <c r="P8939" s="8">
        <f>IF(Tabla1[[#This Row],[Mov]]="VNT",-Tabla1[[#This Row],[Cant]],Tabla1[[#This Row],[Cant]])</f>
        <v>-1</v>
      </c>
      <c r="Q8939" s="8">
        <f>DAY(Tabla1[[#This Row],[Date]])</f>
        <v>9</v>
      </c>
      <c r="R8939" s="8">
        <f>MONTH(Tabla1[[#This Row],[Date]])</f>
        <v>4</v>
      </c>
      <c r="S8939" s="8">
        <f>YEAR(Tabla1[[#This Row],[Date]])</f>
        <v>2023</v>
      </c>
    </row>
    <row r="8940" spans="1:19" x14ac:dyDescent="0.2">
      <c r="A8940">
        <v>8904</v>
      </c>
      <c r="B8940" s="1">
        <v>45025</v>
      </c>
      <c r="C8940" t="s">
        <v>260</v>
      </c>
      <c r="D8940" t="s">
        <v>332</v>
      </c>
      <c r="E8940">
        <v>1</v>
      </c>
      <c r="F8940" t="s">
        <v>225</v>
      </c>
      <c r="G8940" t="s">
        <v>284</v>
      </c>
      <c r="H8940" t="s">
        <v>908</v>
      </c>
      <c r="L8940" t="s">
        <v>2368</v>
      </c>
      <c r="M8940" s="2">
        <v>1100</v>
      </c>
      <c r="N8940" s="2">
        <v>5000</v>
      </c>
      <c r="O8940" s="2">
        <f>IF(Tabla1[[#This Row],[Mov]]="VNT",Tabla1[[#This Row],[Sale]]-Tabla1[[#This Row],[Cost]],-Tabla1[[#This Row],[Cost]]*Tabla1[[#This Row],[Cant]])</f>
        <v>3900</v>
      </c>
      <c r="P8940" s="8">
        <f>IF(Tabla1[[#This Row],[Mov]]="VNT",-Tabla1[[#This Row],[Cant]],Tabla1[[#This Row],[Cant]])</f>
        <v>-1</v>
      </c>
      <c r="Q8940" s="8">
        <f>DAY(Tabla1[[#This Row],[Date]])</f>
        <v>9</v>
      </c>
      <c r="R8940" s="8">
        <f>MONTH(Tabla1[[#This Row],[Date]])</f>
        <v>4</v>
      </c>
      <c r="S8940" s="8">
        <f>YEAR(Tabla1[[#This Row],[Date]])</f>
        <v>2023</v>
      </c>
    </row>
    <row r="8941" spans="1:19" x14ac:dyDescent="0.2">
      <c r="A8941">
        <v>8905</v>
      </c>
      <c r="B8941" s="1">
        <v>45025</v>
      </c>
      <c r="C8941" t="s">
        <v>260</v>
      </c>
      <c r="D8941" t="s">
        <v>332</v>
      </c>
      <c r="E8941">
        <v>1</v>
      </c>
      <c r="F8941" t="s">
        <v>116</v>
      </c>
      <c r="G8941" t="s">
        <v>347</v>
      </c>
      <c r="H8941" t="s">
        <v>518</v>
      </c>
      <c r="M8941" s="2">
        <v>6074</v>
      </c>
      <c r="N8941" s="2">
        <v>6500</v>
      </c>
      <c r="O8941" s="2">
        <f>IF(Tabla1[[#This Row],[Mov]]="VNT",Tabla1[[#This Row],[Sale]]-Tabla1[[#This Row],[Cost]],-Tabla1[[#This Row],[Cost]]*Tabla1[[#This Row],[Cant]])</f>
        <v>426</v>
      </c>
      <c r="P8941" s="8">
        <f>IF(Tabla1[[#This Row],[Mov]]="VNT",-Tabla1[[#This Row],[Cant]],Tabla1[[#This Row],[Cant]])</f>
        <v>-1</v>
      </c>
      <c r="Q8941" s="8">
        <f>DAY(Tabla1[[#This Row],[Date]])</f>
        <v>9</v>
      </c>
      <c r="R8941" s="8">
        <f>MONTH(Tabla1[[#This Row],[Date]])</f>
        <v>4</v>
      </c>
      <c r="S8941" s="8">
        <f>YEAR(Tabla1[[#This Row],[Date]])</f>
        <v>2023</v>
      </c>
    </row>
    <row r="8942" spans="1:19" x14ac:dyDescent="0.2">
      <c r="A8942">
        <v>8906</v>
      </c>
      <c r="B8942" s="1">
        <v>45025</v>
      </c>
      <c r="C8942" t="s">
        <v>260</v>
      </c>
      <c r="D8942" t="s">
        <v>332</v>
      </c>
      <c r="E8942">
        <v>1</v>
      </c>
      <c r="F8942" t="s">
        <v>116</v>
      </c>
      <c r="G8942" t="s">
        <v>347</v>
      </c>
      <c r="H8942" t="s">
        <v>518</v>
      </c>
      <c r="M8942" s="2">
        <v>3270</v>
      </c>
      <c r="N8942" s="2">
        <v>3500</v>
      </c>
      <c r="O8942" s="2">
        <f>IF(Tabla1[[#This Row],[Mov]]="VNT",Tabla1[[#This Row],[Sale]]-Tabla1[[#This Row],[Cost]],-Tabla1[[#This Row],[Cost]]*Tabla1[[#This Row],[Cant]])</f>
        <v>230</v>
      </c>
      <c r="P8942" s="8">
        <f>IF(Tabla1[[#This Row],[Mov]]="VNT",-Tabla1[[#This Row],[Cant]],Tabla1[[#This Row],[Cant]])</f>
        <v>-1</v>
      </c>
      <c r="Q8942" s="8">
        <f>DAY(Tabla1[[#This Row],[Date]])</f>
        <v>9</v>
      </c>
      <c r="R8942" s="8">
        <f>MONTH(Tabla1[[#This Row],[Date]])</f>
        <v>4</v>
      </c>
      <c r="S8942" s="8">
        <f>YEAR(Tabla1[[#This Row],[Date]])</f>
        <v>2023</v>
      </c>
    </row>
    <row r="8943" spans="1:19" x14ac:dyDescent="0.2">
      <c r="A8943">
        <v>8907</v>
      </c>
      <c r="B8943" s="1">
        <v>45025</v>
      </c>
      <c r="C8943" t="s">
        <v>260</v>
      </c>
      <c r="D8943" t="s">
        <v>332</v>
      </c>
      <c r="E8943">
        <v>1</v>
      </c>
      <c r="F8943" t="s">
        <v>116</v>
      </c>
      <c r="G8943" t="s">
        <v>382</v>
      </c>
      <c r="H8943" t="s">
        <v>514</v>
      </c>
      <c r="M8943" s="2">
        <v>3270</v>
      </c>
      <c r="N8943" s="2">
        <v>3500</v>
      </c>
      <c r="O8943" s="2">
        <f>IF(Tabla1[[#This Row],[Mov]]="VNT",Tabla1[[#This Row],[Sale]]-Tabla1[[#This Row],[Cost]],-Tabla1[[#This Row],[Cost]]*Tabla1[[#This Row],[Cant]])</f>
        <v>230</v>
      </c>
      <c r="P8943" s="8">
        <f>IF(Tabla1[[#This Row],[Mov]]="VNT",-Tabla1[[#This Row],[Cant]],Tabla1[[#This Row],[Cant]])</f>
        <v>-1</v>
      </c>
      <c r="Q8943" s="8">
        <f>DAY(Tabla1[[#This Row],[Date]])</f>
        <v>9</v>
      </c>
      <c r="R8943" s="8">
        <f>MONTH(Tabla1[[#This Row],[Date]])</f>
        <v>4</v>
      </c>
      <c r="S8943" s="8">
        <f>YEAR(Tabla1[[#This Row],[Date]])</f>
        <v>2023</v>
      </c>
    </row>
    <row r="8944" spans="1:19" x14ac:dyDescent="0.2">
      <c r="A8944">
        <v>8908</v>
      </c>
      <c r="B8944" s="1">
        <v>45025</v>
      </c>
      <c r="C8944" t="s">
        <v>260</v>
      </c>
      <c r="D8944" t="s">
        <v>332</v>
      </c>
      <c r="E8944">
        <v>1</v>
      </c>
      <c r="F8944" t="s">
        <v>116</v>
      </c>
      <c r="G8944" t="s">
        <v>349</v>
      </c>
      <c r="H8944" t="s">
        <v>515</v>
      </c>
      <c r="M8944" s="2">
        <v>6074</v>
      </c>
      <c r="N8944" s="2">
        <v>6500</v>
      </c>
      <c r="O8944" s="2">
        <f>IF(Tabla1[[#This Row],[Mov]]="VNT",Tabla1[[#This Row],[Sale]]-Tabla1[[#This Row],[Cost]],-Tabla1[[#This Row],[Cost]]*Tabla1[[#This Row],[Cant]])</f>
        <v>426</v>
      </c>
      <c r="P8944" s="8">
        <f>IF(Tabla1[[#This Row],[Mov]]="VNT",-Tabla1[[#This Row],[Cant]],Tabla1[[#This Row],[Cant]])</f>
        <v>-1</v>
      </c>
      <c r="Q8944" s="8">
        <f>DAY(Tabla1[[#This Row],[Date]])</f>
        <v>9</v>
      </c>
      <c r="R8944" s="8">
        <f>MONTH(Tabla1[[#This Row],[Date]])</f>
        <v>4</v>
      </c>
      <c r="S8944" s="8">
        <f>YEAR(Tabla1[[#This Row],[Date]])</f>
        <v>2023</v>
      </c>
    </row>
    <row r="8945" spans="1:19" x14ac:dyDescent="0.2">
      <c r="A8945">
        <v>8909</v>
      </c>
      <c r="B8945" s="1">
        <v>45026</v>
      </c>
      <c r="C8945" t="s">
        <v>260</v>
      </c>
      <c r="D8945" t="s">
        <v>332</v>
      </c>
      <c r="E8945">
        <v>1</v>
      </c>
      <c r="F8945" t="s">
        <v>26</v>
      </c>
      <c r="G8945" t="s">
        <v>266</v>
      </c>
      <c r="H8945" t="s">
        <v>2828</v>
      </c>
      <c r="M8945" s="2">
        <v>1500</v>
      </c>
      <c r="N8945" s="2">
        <v>7000</v>
      </c>
      <c r="O8945" s="2">
        <f>IF(Tabla1[[#This Row],[Mov]]="VNT",Tabla1[[#This Row],[Sale]]-Tabla1[[#This Row],[Cost]],-Tabla1[[#This Row],[Cost]]*Tabla1[[#This Row],[Cant]])</f>
        <v>5500</v>
      </c>
      <c r="P8945" s="8">
        <f>IF(Tabla1[[#This Row],[Mov]]="VNT",-Tabla1[[#This Row],[Cant]],Tabla1[[#This Row],[Cant]])</f>
        <v>-1</v>
      </c>
      <c r="Q8945" s="8">
        <f>DAY(Tabla1[[#This Row],[Date]])</f>
        <v>10</v>
      </c>
      <c r="R8945" s="8">
        <f>MONTH(Tabla1[[#This Row],[Date]])</f>
        <v>4</v>
      </c>
      <c r="S8945" s="8">
        <f>YEAR(Tabla1[[#This Row],[Date]])</f>
        <v>2023</v>
      </c>
    </row>
    <row r="8946" spans="1:19" x14ac:dyDescent="0.2">
      <c r="A8946">
        <v>8910</v>
      </c>
      <c r="B8946" s="1">
        <v>45026</v>
      </c>
      <c r="C8946" t="s">
        <v>260</v>
      </c>
      <c r="D8946" t="s">
        <v>332</v>
      </c>
      <c r="E8946">
        <v>1</v>
      </c>
      <c r="F8946" t="s">
        <v>455</v>
      </c>
      <c r="G8946" t="s">
        <v>600</v>
      </c>
      <c r="H8946" t="s">
        <v>1402</v>
      </c>
      <c r="M8946" s="2">
        <v>1000</v>
      </c>
      <c r="N8946" s="2">
        <v>4000</v>
      </c>
      <c r="O8946" s="2">
        <f>IF(Tabla1[[#This Row],[Mov]]="VNT",Tabla1[[#This Row],[Sale]]-Tabla1[[#This Row],[Cost]],-Tabla1[[#This Row],[Cost]]*Tabla1[[#This Row],[Cant]])</f>
        <v>3000</v>
      </c>
      <c r="P8946" s="8">
        <f>IF(Tabla1[[#This Row],[Mov]]="VNT",-Tabla1[[#This Row],[Cant]],Tabla1[[#This Row],[Cant]])</f>
        <v>-1</v>
      </c>
      <c r="Q8946" s="8">
        <f>DAY(Tabla1[[#This Row],[Date]])</f>
        <v>10</v>
      </c>
      <c r="R8946" s="8">
        <f>MONTH(Tabla1[[#This Row],[Date]])</f>
        <v>4</v>
      </c>
      <c r="S8946" s="8">
        <f>YEAR(Tabla1[[#This Row],[Date]])</f>
        <v>2023</v>
      </c>
    </row>
    <row r="8947" spans="1:19" x14ac:dyDescent="0.2">
      <c r="A8947">
        <v>8911</v>
      </c>
      <c r="B8947" s="1">
        <v>45026</v>
      </c>
      <c r="C8947" t="s">
        <v>260</v>
      </c>
      <c r="D8947" t="s">
        <v>332</v>
      </c>
      <c r="E8947">
        <v>1</v>
      </c>
      <c r="F8947" t="s">
        <v>365</v>
      </c>
      <c r="G8947" t="s">
        <v>366</v>
      </c>
      <c r="H8947" t="s">
        <v>371</v>
      </c>
      <c r="M8947" s="2">
        <v>10000</v>
      </c>
      <c r="N8947" s="2">
        <v>20000</v>
      </c>
      <c r="O8947" s="2">
        <f>IF(Tabla1[[#This Row],[Mov]]="VNT",Tabla1[[#This Row],[Sale]]-Tabla1[[#This Row],[Cost]],-Tabla1[[#This Row],[Cost]]*Tabla1[[#This Row],[Cant]])</f>
        <v>10000</v>
      </c>
      <c r="P8947" s="8">
        <f>IF(Tabla1[[#This Row],[Mov]]="VNT",-Tabla1[[#This Row],[Cant]],Tabla1[[#This Row],[Cant]])</f>
        <v>-1</v>
      </c>
      <c r="Q8947" s="8">
        <f>DAY(Tabla1[[#This Row],[Date]])</f>
        <v>10</v>
      </c>
      <c r="R8947" s="8">
        <f>MONTH(Tabla1[[#This Row],[Date]])</f>
        <v>4</v>
      </c>
      <c r="S8947" s="8">
        <f>YEAR(Tabla1[[#This Row],[Date]])</f>
        <v>2023</v>
      </c>
    </row>
    <row r="8948" spans="1:19" x14ac:dyDescent="0.2">
      <c r="A8948">
        <v>8912</v>
      </c>
      <c r="B8948" s="1">
        <v>45026</v>
      </c>
      <c r="C8948" t="s">
        <v>260</v>
      </c>
      <c r="D8948" t="s">
        <v>332</v>
      </c>
      <c r="E8948">
        <v>1</v>
      </c>
      <c r="F8948" t="s">
        <v>458</v>
      </c>
      <c r="G8948" t="s">
        <v>266</v>
      </c>
      <c r="H8948" t="s">
        <v>1657</v>
      </c>
      <c r="L8948" t="s">
        <v>3016</v>
      </c>
      <c r="M8948" s="2">
        <v>0</v>
      </c>
      <c r="N8948" s="2">
        <v>10000</v>
      </c>
      <c r="O8948" s="2">
        <f>IF(Tabla1[[#This Row],[Mov]]="VNT",Tabla1[[#This Row],[Sale]]-Tabla1[[#This Row],[Cost]],-Tabla1[[#This Row],[Cost]]*Tabla1[[#This Row],[Cant]])</f>
        <v>10000</v>
      </c>
      <c r="P8948" s="8">
        <f>IF(Tabla1[[#This Row],[Mov]]="VNT",-Tabla1[[#This Row],[Cant]],Tabla1[[#This Row],[Cant]])</f>
        <v>-1</v>
      </c>
      <c r="Q8948" s="8">
        <f>DAY(Tabla1[[#This Row],[Date]])</f>
        <v>10</v>
      </c>
      <c r="R8948" s="8">
        <f>MONTH(Tabla1[[#This Row],[Date]])</f>
        <v>4</v>
      </c>
      <c r="S8948" s="8">
        <f>YEAR(Tabla1[[#This Row],[Date]])</f>
        <v>2023</v>
      </c>
    </row>
    <row r="8949" spans="1:19" x14ac:dyDescent="0.2">
      <c r="A8949">
        <v>8913</v>
      </c>
      <c r="B8949" s="1">
        <v>45026</v>
      </c>
      <c r="C8949" t="s">
        <v>260</v>
      </c>
      <c r="D8949" t="s">
        <v>332</v>
      </c>
      <c r="E8949">
        <v>1</v>
      </c>
      <c r="F8949" t="s">
        <v>15</v>
      </c>
      <c r="G8949" t="s">
        <v>333</v>
      </c>
      <c r="H8949" t="s">
        <v>16</v>
      </c>
      <c r="M8949" s="2">
        <v>3000</v>
      </c>
      <c r="N8949" s="2">
        <v>12000</v>
      </c>
      <c r="O8949" s="2">
        <f>IF(Tabla1[[#This Row],[Mov]]="VNT",Tabla1[[#This Row],[Sale]]-Tabla1[[#This Row],[Cost]],-Tabla1[[#This Row],[Cost]]*Tabla1[[#This Row],[Cant]])</f>
        <v>9000</v>
      </c>
      <c r="P8949" s="8">
        <f>IF(Tabla1[[#This Row],[Mov]]="VNT",-Tabla1[[#This Row],[Cant]],Tabla1[[#This Row],[Cant]])</f>
        <v>-1</v>
      </c>
      <c r="Q8949" s="8">
        <f>DAY(Tabla1[[#This Row],[Date]])</f>
        <v>10</v>
      </c>
      <c r="R8949" s="8">
        <f>MONTH(Tabla1[[#This Row],[Date]])</f>
        <v>4</v>
      </c>
      <c r="S8949" s="8">
        <f>YEAR(Tabla1[[#This Row],[Date]])</f>
        <v>2023</v>
      </c>
    </row>
    <row r="8950" spans="1:19" x14ac:dyDescent="0.2">
      <c r="A8950">
        <v>8914</v>
      </c>
      <c r="B8950" s="1">
        <v>45026</v>
      </c>
      <c r="C8950" t="s">
        <v>260</v>
      </c>
      <c r="D8950" t="s">
        <v>332</v>
      </c>
      <c r="E8950">
        <v>1</v>
      </c>
      <c r="F8950" t="s">
        <v>116</v>
      </c>
      <c r="G8950" t="s">
        <v>347</v>
      </c>
      <c r="H8950" t="s">
        <v>518</v>
      </c>
      <c r="M8950" s="2">
        <v>934</v>
      </c>
      <c r="N8950" s="2">
        <v>1000</v>
      </c>
      <c r="O8950" s="2">
        <f>IF(Tabla1[[#This Row],[Mov]]="VNT",Tabla1[[#This Row],[Sale]]-Tabla1[[#This Row],[Cost]],-Tabla1[[#This Row],[Cost]]*Tabla1[[#This Row],[Cant]])</f>
        <v>66</v>
      </c>
      <c r="P8950" s="8">
        <f>IF(Tabla1[[#This Row],[Mov]]="VNT",-Tabla1[[#This Row],[Cant]],Tabla1[[#This Row],[Cant]])</f>
        <v>-1</v>
      </c>
      <c r="Q8950" s="8">
        <f>DAY(Tabla1[[#This Row],[Date]])</f>
        <v>10</v>
      </c>
      <c r="R8950" s="8">
        <f>MONTH(Tabla1[[#This Row],[Date]])</f>
        <v>4</v>
      </c>
      <c r="S8950" s="8">
        <f>YEAR(Tabla1[[#This Row],[Date]])</f>
        <v>2023</v>
      </c>
    </row>
    <row r="8951" spans="1:19" x14ac:dyDescent="0.2">
      <c r="A8951">
        <v>8915</v>
      </c>
      <c r="B8951" s="1">
        <v>45026</v>
      </c>
      <c r="C8951" t="s">
        <v>260</v>
      </c>
      <c r="D8951" t="s">
        <v>332</v>
      </c>
      <c r="E8951">
        <v>1</v>
      </c>
      <c r="F8951" t="s">
        <v>44</v>
      </c>
      <c r="G8951" t="s">
        <v>2629</v>
      </c>
      <c r="H8951" t="s">
        <v>2630</v>
      </c>
      <c r="M8951" s="2">
        <v>55000</v>
      </c>
      <c r="N8951" s="2">
        <v>90000</v>
      </c>
      <c r="O8951" s="2">
        <f>IF(Tabla1[[#This Row],[Mov]]="VNT",Tabla1[[#This Row],[Sale]]-Tabla1[[#This Row],[Cost]],-Tabla1[[#This Row],[Cost]]*Tabla1[[#This Row],[Cant]])</f>
        <v>35000</v>
      </c>
      <c r="P8951" s="8">
        <f>IF(Tabla1[[#This Row],[Mov]]="VNT",-Tabla1[[#This Row],[Cant]],Tabla1[[#This Row],[Cant]])</f>
        <v>-1</v>
      </c>
      <c r="Q8951" s="8">
        <f>DAY(Tabla1[[#This Row],[Date]])</f>
        <v>10</v>
      </c>
      <c r="R8951" s="8">
        <f>MONTH(Tabla1[[#This Row],[Date]])</f>
        <v>4</v>
      </c>
      <c r="S8951" s="8">
        <f>YEAR(Tabla1[[#This Row],[Date]])</f>
        <v>2023</v>
      </c>
    </row>
    <row r="8952" spans="1:19" x14ac:dyDescent="0.2">
      <c r="A8952">
        <v>8916</v>
      </c>
      <c r="B8952" s="1">
        <v>45026</v>
      </c>
      <c r="C8952" t="s">
        <v>260</v>
      </c>
      <c r="D8952" t="s">
        <v>332</v>
      </c>
      <c r="E8952">
        <v>1</v>
      </c>
      <c r="F8952" t="s">
        <v>458</v>
      </c>
      <c r="G8952" t="s">
        <v>272</v>
      </c>
      <c r="H8952" t="s">
        <v>2746</v>
      </c>
      <c r="M8952" s="2">
        <v>0</v>
      </c>
      <c r="N8952" s="2">
        <v>20000</v>
      </c>
      <c r="O8952" s="2">
        <f>IF(Tabla1[[#This Row],[Mov]]="VNT",Tabla1[[#This Row],[Sale]]-Tabla1[[#This Row],[Cost]],-Tabla1[[#This Row],[Cost]]*Tabla1[[#This Row],[Cant]])</f>
        <v>20000</v>
      </c>
      <c r="P8952" s="8">
        <f>IF(Tabla1[[#This Row],[Mov]]="VNT",-Tabla1[[#This Row],[Cant]],Tabla1[[#This Row],[Cant]])</f>
        <v>-1</v>
      </c>
      <c r="Q8952" s="8">
        <f>DAY(Tabla1[[#This Row],[Date]])</f>
        <v>10</v>
      </c>
      <c r="R8952" s="8">
        <f>MONTH(Tabla1[[#This Row],[Date]])</f>
        <v>4</v>
      </c>
      <c r="S8952" s="8">
        <f>YEAR(Tabla1[[#This Row],[Date]])</f>
        <v>2023</v>
      </c>
    </row>
    <row r="8953" spans="1:19" x14ac:dyDescent="0.2">
      <c r="A8953">
        <v>8917</v>
      </c>
      <c r="B8953" s="1">
        <v>45026</v>
      </c>
      <c r="C8953" t="s">
        <v>260</v>
      </c>
      <c r="D8953" t="s">
        <v>332</v>
      </c>
      <c r="E8953">
        <v>1</v>
      </c>
      <c r="F8953" t="s">
        <v>116</v>
      </c>
      <c r="G8953" t="s">
        <v>382</v>
      </c>
      <c r="H8953" t="s">
        <v>514</v>
      </c>
      <c r="M8953" s="2">
        <v>2335</v>
      </c>
      <c r="N8953" s="2">
        <v>2500</v>
      </c>
      <c r="O8953" s="2">
        <f>IF(Tabla1[[#This Row],[Mov]]="VNT",Tabla1[[#This Row],[Sale]]-Tabla1[[#This Row],[Cost]],-Tabla1[[#This Row],[Cost]]*Tabla1[[#This Row],[Cant]])</f>
        <v>165</v>
      </c>
      <c r="P8953" s="8">
        <f>IF(Tabla1[[#This Row],[Mov]]="VNT",-Tabla1[[#This Row],[Cant]],Tabla1[[#This Row],[Cant]])</f>
        <v>-1</v>
      </c>
      <c r="Q8953" s="8">
        <f>DAY(Tabla1[[#This Row],[Date]])</f>
        <v>10</v>
      </c>
      <c r="R8953" s="8">
        <f>MONTH(Tabla1[[#This Row],[Date]])</f>
        <v>4</v>
      </c>
      <c r="S8953" s="8">
        <f>YEAR(Tabla1[[#This Row],[Date]])</f>
        <v>2023</v>
      </c>
    </row>
    <row r="8954" spans="1:19" x14ac:dyDescent="0.2">
      <c r="A8954">
        <v>8918</v>
      </c>
      <c r="B8954" s="1">
        <v>45026</v>
      </c>
      <c r="C8954" t="s">
        <v>260</v>
      </c>
      <c r="D8954" t="s">
        <v>332</v>
      </c>
      <c r="E8954">
        <v>1</v>
      </c>
      <c r="F8954" t="s">
        <v>116</v>
      </c>
      <c r="G8954" t="s">
        <v>382</v>
      </c>
      <c r="H8954" t="s">
        <v>514</v>
      </c>
      <c r="M8954" s="2">
        <v>2335</v>
      </c>
      <c r="N8954" s="2">
        <v>2500</v>
      </c>
      <c r="O8954" s="2">
        <f>IF(Tabla1[[#This Row],[Mov]]="VNT",Tabla1[[#This Row],[Sale]]-Tabla1[[#This Row],[Cost]],-Tabla1[[#This Row],[Cost]]*Tabla1[[#This Row],[Cant]])</f>
        <v>165</v>
      </c>
      <c r="P8954" s="8">
        <f>IF(Tabla1[[#This Row],[Mov]]="VNT",-Tabla1[[#This Row],[Cant]],Tabla1[[#This Row],[Cant]])</f>
        <v>-1</v>
      </c>
      <c r="Q8954" s="8">
        <f>DAY(Tabla1[[#This Row],[Date]])</f>
        <v>10</v>
      </c>
      <c r="R8954" s="8">
        <f>MONTH(Tabla1[[#This Row],[Date]])</f>
        <v>4</v>
      </c>
      <c r="S8954" s="8">
        <f>YEAR(Tabla1[[#This Row],[Date]])</f>
        <v>2023</v>
      </c>
    </row>
    <row r="8955" spans="1:19" x14ac:dyDescent="0.2">
      <c r="A8955">
        <v>8919</v>
      </c>
      <c r="B8955" s="1">
        <v>45026</v>
      </c>
      <c r="C8955" t="s">
        <v>260</v>
      </c>
      <c r="D8955" t="s">
        <v>332</v>
      </c>
      <c r="E8955">
        <v>1</v>
      </c>
      <c r="F8955" t="s">
        <v>224</v>
      </c>
      <c r="G8955" t="s">
        <v>263</v>
      </c>
      <c r="H8955" t="s">
        <v>2967</v>
      </c>
      <c r="J8955" t="s">
        <v>3018</v>
      </c>
      <c r="M8955" s="2">
        <v>8000</v>
      </c>
      <c r="N8955" s="2">
        <v>20000</v>
      </c>
      <c r="O8955" s="2">
        <f>IF(Tabla1[[#This Row],[Mov]]="VNT",Tabla1[[#This Row],[Sale]]-Tabla1[[#This Row],[Cost]],-Tabla1[[#This Row],[Cost]]*Tabla1[[#This Row],[Cant]])</f>
        <v>12000</v>
      </c>
      <c r="P8955" s="8">
        <f>IF(Tabla1[[#This Row],[Mov]]="VNT",-Tabla1[[#This Row],[Cant]],Tabla1[[#This Row],[Cant]])</f>
        <v>-1</v>
      </c>
      <c r="Q8955" s="8">
        <f>DAY(Tabla1[[#This Row],[Date]])</f>
        <v>10</v>
      </c>
      <c r="R8955" s="8">
        <f>MONTH(Tabla1[[#This Row],[Date]])</f>
        <v>4</v>
      </c>
      <c r="S8955" s="8">
        <f>YEAR(Tabla1[[#This Row],[Date]])</f>
        <v>2023</v>
      </c>
    </row>
    <row r="8956" spans="1:19" x14ac:dyDescent="0.2">
      <c r="A8956">
        <v>8920</v>
      </c>
      <c r="B8956" s="1">
        <v>45026</v>
      </c>
      <c r="C8956" t="s">
        <v>260</v>
      </c>
      <c r="D8956" t="s">
        <v>332</v>
      </c>
      <c r="E8956">
        <v>1</v>
      </c>
      <c r="F8956" t="s">
        <v>116</v>
      </c>
      <c r="G8956" t="s">
        <v>347</v>
      </c>
      <c r="H8956" t="s">
        <v>519</v>
      </c>
      <c r="M8956" s="2">
        <v>4672</v>
      </c>
      <c r="N8956" s="2">
        <v>5000</v>
      </c>
      <c r="O8956" s="2">
        <f>IF(Tabla1[[#This Row],[Mov]]="VNT",Tabla1[[#This Row],[Sale]]-Tabla1[[#This Row],[Cost]],-Tabla1[[#This Row],[Cost]]*Tabla1[[#This Row],[Cant]])</f>
        <v>328</v>
      </c>
      <c r="P8956" s="8">
        <f>IF(Tabla1[[#This Row],[Mov]]="VNT",-Tabla1[[#This Row],[Cant]],Tabla1[[#This Row],[Cant]])</f>
        <v>-1</v>
      </c>
      <c r="Q8956" s="8">
        <f>DAY(Tabla1[[#This Row],[Date]])</f>
        <v>10</v>
      </c>
      <c r="R8956" s="8">
        <f>MONTH(Tabla1[[#This Row],[Date]])</f>
        <v>4</v>
      </c>
      <c r="S8956" s="8">
        <f>YEAR(Tabla1[[#This Row],[Date]])</f>
        <v>2023</v>
      </c>
    </row>
    <row r="8957" spans="1:19" x14ac:dyDescent="0.2">
      <c r="A8957">
        <v>8921</v>
      </c>
      <c r="B8957" s="1">
        <v>45026</v>
      </c>
      <c r="C8957" t="s">
        <v>260</v>
      </c>
      <c r="D8957" t="s">
        <v>332</v>
      </c>
      <c r="E8957">
        <v>1</v>
      </c>
      <c r="F8957" t="s">
        <v>15</v>
      </c>
      <c r="G8957" t="s">
        <v>266</v>
      </c>
      <c r="H8957" t="s">
        <v>3017</v>
      </c>
      <c r="M8957" s="2">
        <v>1000</v>
      </c>
      <c r="N8957" s="2">
        <v>7000</v>
      </c>
      <c r="O8957" s="2">
        <f>IF(Tabla1[[#This Row],[Mov]]="VNT",Tabla1[[#This Row],[Sale]]-Tabla1[[#This Row],[Cost]],-Tabla1[[#This Row],[Cost]]*Tabla1[[#This Row],[Cant]])</f>
        <v>6000</v>
      </c>
      <c r="P8957" s="8">
        <f>IF(Tabla1[[#This Row],[Mov]]="VNT",-Tabla1[[#This Row],[Cant]],Tabla1[[#This Row],[Cant]])</f>
        <v>-1</v>
      </c>
      <c r="Q8957" s="8">
        <f>DAY(Tabla1[[#This Row],[Date]])</f>
        <v>10</v>
      </c>
      <c r="R8957" s="8">
        <f>MONTH(Tabla1[[#This Row],[Date]])</f>
        <v>4</v>
      </c>
      <c r="S8957" s="8">
        <f>YEAR(Tabla1[[#This Row],[Date]])</f>
        <v>2023</v>
      </c>
    </row>
    <row r="8958" spans="1:19" x14ac:dyDescent="0.2">
      <c r="A8958">
        <v>8922</v>
      </c>
      <c r="B8958" s="1">
        <v>45026</v>
      </c>
      <c r="C8958" t="s">
        <v>260</v>
      </c>
      <c r="D8958" t="s">
        <v>332</v>
      </c>
      <c r="E8958">
        <v>1</v>
      </c>
      <c r="F8958" t="s">
        <v>455</v>
      </c>
      <c r="G8958" t="s">
        <v>382</v>
      </c>
      <c r="H8958" t="s">
        <v>509</v>
      </c>
      <c r="M8958" s="2">
        <v>0</v>
      </c>
      <c r="N8958" s="2">
        <v>4000</v>
      </c>
      <c r="O8958" s="2">
        <f>IF(Tabla1[[#This Row],[Mov]]="VNT",Tabla1[[#This Row],[Sale]]-Tabla1[[#This Row],[Cost]],-Tabla1[[#This Row],[Cost]]*Tabla1[[#This Row],[Cant]])</f>
        <v>4000</v>
      </c>
      <c r="P8958" s="8">
        <f>IF(Tabla1[[#This Row],[Mov]]="VNT",-Tabla1[[#This Row],[Cant]],Tabla1[[#This Row],[Cant]])</f>
        <v>-1</v>
      </c>
      <c r="Q8958" s="8">
        <f>DAY(Tabla1[[#This Row],[Date]])</f>
        <v>10</v>
      </c>
      <c r="R8958" s="8">
        <f>MONTH(Tabla1[[#This Row],[Date]])</f>
        <v>4</v>
      </c>
      <c r="S8958" s="8">
        <f>YEAR(Tabla1[[#This Row],[Date]])</f>
        <v>2023</v>
      </c>
    </row>
    <row r="8959" spans="1:19" x14ac:dyDescent="0.2">
      <c r="A8959">
        <v>8923</v>
      </c>
      <c r="B8959" s="1">
        <v>45026</v>
      </c>
      <c r="C8959" t="s">
        <v>260</v>
      </c>
      <c r="D8959" t="s">
        <v>332</v>
      </c>
      <c r="E8959">
        <v>1</v>
      </c>
      <c r="F8959" t="s">
        <v>386</v>
      </c>
      <c r="G8959" t="s">
        <v>284</v>
      </c>
      <c r="H8959" t="s">
        <v>2655</v>
      </c>
      <c r="M8959" s="2">
        <v>65000</v>
      </c>
      <c r="N8959" s="2">
        <v>125000</v>
      </c>
      <c r="O8959" s="2">
        <f>IF(Tabla1[[#This Row],[Mov]]="VNT",Tabla1[[#This Row],[Sale]]-Tabla1[[#This Row],[Cost]],-Tabla1[[#This Row],[Cost]]*Tabla1[[#This Row],[Cant]])</f>
        <v>60000</v>
      </c>
      <c r="P8959" s="8">
        <f>IF(Tabla1[[#This Row],[Mov]]="VNT",-Tabla1[[#This Row],[Cant]],Tabla1[[#This Row],[Cant]])</f>
        <v>-1</v>
      </c>
      <c r="Q8959" s="8">
        <f>DAY(Tabla1[[#This Row],[Date]])</f>
        <v>10</v>
      </c>
      <c r="R8959" s="8">
        <f>MONTH(Tabla1[[#This Row],[Date]])</f>
        <v>4</v>
      </c>
      <c r="S8959" s="8">
        <f>YEAR(Tabla1[[#This Row],[Date]])</f>
        <v>2023</v>
      </c>
    </row>
    <row r="8960" spans="1:19" x14ac:dyDescent="0.2">
      <c r="A8960">
        <v>8924</v>
      </c>
      <c r="B8960" s="1">
        <v>45026</v>
      </c>
      <c r="C8960" t="s">
        <v>260</v>
      </c>
      <c r="D8960" t="s">
        <v>332</v>
      </c>
      <c r="E8960">
        <v>1</v>
      </c>
      <c r="F8960" t="s">
        <v>116</v>
      </c>
      <c r="G8960" t="s">
        <v>382</v>
      </c>
      <c r="H8960" t="s">
        <v>514</v>
      </c>
      <c r="M8960" s="2">
        <v>6074</v>
      </c>
      <c r="N8960" s="2">
        <v>6500</v>
      </c>
      <c r="O8960" s="2">
        <f>IF(Tabla1[[#This Row],[Mov]]="VNT",Tabla1[[#This Row],[Sale]]-Tabla1[[#This Row],[Cost]],-Tabla1[[#This Row],[Cost]]*Tabla1[[#This Row],[Cant]])</f>
        <v>426</v>
      </c>
      <c r="P8960" s="8">
        <f>IF(Tabla1[[#This Row],[Mov]]="VNT",-Tabla1[[#This Row],[Cant]],Tabla1[[#This Row],[Cant]])</f>
        <v>-1</v>
      </c>
      <c r="Q8960" s="8">
        <f>DAY(Tabla1[[#This Row],[Date]])</f>
        <v>10</v>
      </c>
      <c r="R8960" s="8">
        <f>MONTH(Tabla1[[#This Row],[Date]])</f>
        <v>4</v>
      </c>
      <c r="S8960" s="8">
        <f>YEAR(Tabla1[[#This Row],[Date]])</f>
        <v>2023</v>
      </c>
    </row>
    <row r="8961" spans="1:19" x14ac:dyDescent="0.2">
      <c r="A8961">
        <v>8925</v>
      </c>
      <c r="B8961" s="1">
        <v>45026</v>
      </c>
      <c r="C8961" t="s">
        <v>260</v>
      </c>
      <c r="D8961" t="s">
        <v>332</v>
      </c>
      <c r="E8961">
        <v>1</v>
      </c>
      <c r="F8961" t="s">
        <v>116</v>
      </c>
      <c r="G8961" t="s">
        <v>347</v>
      </c>
      <c r="H8961" t="s">
        <v>518</v>
      </c>
      <c r="M8961" s="2">
        <v>6074</v>
      </c>
      <c r="N8961" s="2">
        <v>6500</v>
      </c>
      <c r="O8961" s="2">
        <f>IF(Tabla1[[#This Row],[Mov]]="VNT",Tabla1[[#This Row],[Sale]]-Tabla1[[#This Row],[Cost]],-Tabla1[[#This Row],[Cost]]*Tabla1[[#This Row],[Cant]])</f>
        <v>426</v>
      </c>
      <c r="P8961" s="8">
        <f>IF(Tabla1[[#This Row],[Mov]]="VNT",-Tabla1[[#This Row],[Cant]],Tabla1[[#This Row],[Cant]])</f>
        <v>-1</v>
      </c>
      <c r="Q8961" s="8">
        <f>DAY(Tabla1[[#This Row],[Date]])</f>
        <v>10</v>
      </c>
      <c r="R8961" s="8">
        <f>MONTH(Tabla1[[#This Row],[Date]])</f>
        <v>4</v>
      </c>
      <c r="S8961" s="8">
        <f>YEAR(Tabla1[[#This Row],[Date]])</f>
        <v>2023</v>
      </c>
    </row>
    <row r="8962" spans="1:19" x14ac:dyDescent="0.2">
      <c r="A8962">
        <v>8926</v>
      </c>
      <c r="B8962" s="1">
        <v>45026</v>
      </c>
      <c r="C8962" t="s">
        <v>260</v>
      </c>
      <c r="D8962" t="s">
        <v>332</v>
      </c>
      <c r="E8962">
        <v>1</v>
      </c>
      <c r="F8962" t="s">
        <v>116</v>
      </c>
      <c r="G8962" t="s">
        <v>347</v>
      </c>
      <c r="H8962" t="s">
        <v>518</v>
      </c>
      <c r="M8962" s="2">
        <v>6074</v>
      </c>
      <c r="N8962" s="2">
        <v>6500</v>
      </c>
      <c r="O8962" s="2">
        <f>IF(Tabla1[[#This Row],[Mov]]="VNT",Tabla1[[#This Row],[Sale]]-Tabla1[[#This Row],[Cost]],-Tabla1[[#This Row],[Cost]]*Tabla1[[#This Row],[Cant]])</f>
        <v>426</v>
      </c>
      <c r="P8962" s="8">
        <f>IF(Tabla1[[#This Row],[Mov]]="VNT",-Tabla1[[#This Row],[Cant]],Tabla1[[#This Row],[Cant]])</f>
        <v>-1</v>
      </c>
      <c r="Q8962" s="8">
        <f>DAY(Tabla1[[#This Row],[Date]])</f>
        <v>10</v>
      </c>
      <c r="R8962" s="8">
        <f>MONTH(Tabla1[[#This Row],[Date]])</f>
        <v>4</v>
      </c>
      <c r="S8962" s="8">
        <f>YEAR(Tabla1[[#This Row],[Date]])</f>
        <v>2023</v>
      </c>
    </row>
    <row r="8963" spans="1:19" x14ac:dyDescent="0.2">
      <c r="A8963">
        <v>8927</v>
      </c>
      <c r="B8963" s="1">
        <v>45026</v>
      </c>
      <c r="C8963" t="s">
        <v>260</v>
      </c>
      <c r="D8963" t="s">
        <v>332</v>
      </c>
      <c r="E8963">
        <v>1</v>
      </c>
      <c r="F8963" t="s">
        <v>26</v>
      </c>
      <c r="G8963" t="s">
        <v>333</v>
      </c>
      <c r="H8963" t="s">
        <v>16</v>
      </c>
      <c r="M8963" s="2">
        <v>9000</v>
      </c>
      <c r="N8963" s="2">
        <v>20000</v>
      </c>
      <c r="O8963" s="2">
        <f>IF(Tabla1[[#This Row],[Mov]]="VNT",Tabla1[[#This Row],[Sale]]-Tabla1[[#This Row],[Cost]],-Tabla1[[#This Row],[Cost]]*Tabla1[[#This Row],[Cant]])</f>
        <v>11000</v>
      </c>
      <c r="P8963" s="8">
        <f>IF(Tabla1[[#This Row],[Mov]]="VNT",-Tabla1[[#This Row],[Cant]],Tabla1[[#This Row],[Cant]])</f>
        <v>-1</v>
      </c>
      <c r="Q8963" s="8">
        <f>DAY(Tabla1[[#This Row],[Date]])</f>
        <v>10</v>
      </c>
      <c r="R8963" s="8">
        <f>MONTH(Tabla1[[#This Row],[Date]])</f>
        <v>4</v>
      </c>
      <c r="S8963" s="8">
        <f>YEAR(Tabla1[[#This Row],[Date]])</f>
        <v>2023</v>
      </c>
    </row>
    <row r="8964" spans="1:19" x14ac:dyDescent="0.2">
      <c r="A8964">
        <v>8928</v>
      </c>
      <c r="B8964" s="1">
        <v>45026</v>
      </c>
      <c r="C8964" t="s">
        <v>260</v>
      </c>
      <c r="D8964" t="s">
        <v>332</v>
      </c>
      <c r="E8964">
        <v>1</v>
      </c>
      <c r="F8964" t="s">
        <v>21</v>
      </c>
      <c r="G8964" t="s">
        <v>272</v>
      </c>
      <c r="H8964" t="s">
        <v>1522</v>
      </c>
      <c r="J8964" t="s">
        <v>23</v>
      </c>
      <c r="M8964" s="2">
        <v>2600</v>
      </c>
      <c r="N8964" s="2">
        <v>8000</v>
      </c>
      <c r="O8964" s="2">
        <f>IF(Tabla1[[#This Row],[Mov]]="VNT",Tabla1[[#This Row],[Sale]]-Tabla1[[#This Row],[Cost]],-Tabla1[[#This Row],[Cost]]*Tabla1[[#This Row],[Cant]])</f>
        <v>5400</v>
      </c>
      <c r="P8964" s="8">
        <f>IF(Tabla1[[#This Row],[Mov]]="VNT",-Tabla1[[#This Row],[Cant]],Tabla1[[#This Row],[Cant]])</f>
        <v>-1</v>
      </c>
      <c r="Q8964" s="8">
        <f>DAY(Tabla1[[#This Row],[Date]])</f>
        <v>10</v>
      </c>
      <c r="R8964" s="8">
        <f>MONTH(Tabla1[[#This Row],[Date]])</f>
        <v>4</v>
      </c>
      <c r="S8964" s="8">
        <f>YEAR(Tabla1[[#This Row],[Date]])</f>
        <v>2023</v>
      </c>
    </row>
    <row r="8965" spans="1:19" x14ac:dyDescent="0.2">
      <c r="A8965">
        <v>8929</v>
      </c>
      <c r="B8965" s="1">
        <v>45025</v>
      </c>
      <c r="C8965" t="s">
        <v>260</v>
      </c>
      <c r="D8965" t="s">
        <v>399</v>
      </c>
      <c r="E8965">
        <v>1</v>
      </c>
      <c r="F8965" t="s">
        <v>458</v>
      </c>
      <c r="G8965" t="s">
        <v>272</v>
      </c>
      <c r="H8965" t="s">
        <v>3019</v>
      </c>
      <c r="M8965" s="2">
        <v>0</v>
      </c>
      <c r="N8965" s="2">
        <v>5000</v>
      </c>
      <c r="O8965" s="2">
        <f>IF(Tabla1[[#This Row],[Mov]]="VNT",Tabla1[[#This Row],[Sale]]-Tabla1[[#This Row],[Cost]],-Tabla1[[#This Row],[Cost]]*Tabla1[[#This Row],[Cant]])</f>
        <v>5000</v>
      </c>
      <c r="P8965" s="8">
        <f>IF(Tabla1[[#This Row],[Mov]]="VNT",-Tabla1[[#This Row],[Cant]],Tabla1[[#This Row],[Cant]])</f>
        <v>-1</v>
      </c>
      <c r="Q8965" s="8">
        <f>DAY(Tabla1[[#This Row],[Date]])</f>
        <v>9</v>
      </c>
      <c r="R8965" s="8">
        <f>MONTH(Tabla1[[#This Row],[Date]])</f>
        <v>4</v>
      </c>
      <c r="S8965" s="8">
        <f>YEAR(Tabla1[[#This Row],[Date]])</f>
        <v>2023</v>
      </c>
    </row>
    <row r="8966" spans="1:19" x14ac:dyDescent="0.2">
      <c r="A8966">
        <v>8930</v>
      </c>
      <c r="B8966" s="1">
        <v>45026</v>
      </c>
      <c r="C8966" t="s">
        <v>260</v>
      </c>
      <c r="D8966" t="s">
        <v>332</v>
      </c>
      <c r="E8966">
        <v>1</v>
      </c>
      <c r="F8966" t="s">
        <v>116</v>
      </c>
      <c r="G8966" t="s">
        <v>347</v>
      </c>
      <c r="H8966" t="s">
        <v>518</v>
      </c>
      <c r="M8966" s="2">
        <v>3270</v>
      </c>
      <c r="N8966" s="2">
        <v>3500</v>
      </c>
      <c r="O8966" s="2">
        <f>IF(Tabla1[[#This Row],[Mov]]="VNT",Tabla1[[#This Row],[Sale]]-Tabla1[[#This Row],[Cost]],-Tabla1[[#This Row],[Cost]]*Tabla1[[#This Row],[Cant]])</f>
        <v>230</v>
      </c>
      <c r="P8966" s="8">
        <f>IF(Tabla1[[#This Row],[Mov]]="VNT",-Tabla1[[#This Row],[Cant]],Tabla1[[#This Row],[Cant]])</f>
        <v>-1</v>
      </c>
      <c r="Q8966" s="8">
        <f>DAY(Tabla1[[#This Row],[Date]])</f>
        <v>10</v>
      </c>
      <c r="R8966" s="8">
        <f>MONTH(Tabla1[[#This Row],[Date]])</f>
        <v>4</v>
      </c>
      <c r="S8966" s="8">
        <f>YEAR(Tabla1[[#This Row],[Date]])</f>
        <v>2023</v>
      </c>
    </row>
    <row r="8967" spans="1:19" x14ac:dyDescent="0.2">
      <c r="A8967">
        <v>8931</v>
      </c>
      <c r="B8967" s="1">
        <v>45027</v>
      </c>
      <c r="C8967" t="s">
        <v>260</v>
      </c>
      <c r="D8967" t="s">
        <v>332</v>
      </c>
      <c r="E8967">
        <v>1</v>
      </c>
      <c r="F8967" t="s">
        <v>116</v>
      </c>
      <c r="G8967" t="s">
        <v>347</v>
      </c>
      <c r="H8967" t="s">
        <v>518</v>
      </c>
      <c r="M8967" s="2">
        <v>3270</v>
      </c>
      <c r="N8967" s="2">
        <v>3500</v>
      </c>
      <c r="O8967" s="2">
        <f>IF(Tabla1[[#This Row],[Mov]]="VNT",Tabla1[[#This Row],[Sale]]-Tabla1[[#This Row],[Cost]],-Tabla1[[#This Row],[Cost]]*Tabla1[[#This Row],[Cant]])</f>
        <v>230</v>
      </c>
      <c r="P8967" s="8">
        <f>IF(Tabla1[[#This Row],[Mov]]="VNT",-Tabla1[[#This Row],[Cant]],Tabla1[[#This Row],[Cant]])</f>
        <v>-1</v>
      </c>
      <c r="Q8967" s="8">
        <f>DAY(Tabla1[[#This Row],[Date]])</f>
        <v>11</v>
      </c>
      <c r="R8967" s="8">
        <f>MONTH(Tabla1[[#This Row],[Date]])</f>
        <v>4</v>
      </c>
      <c r="S8967" s="8">
        <f>YEAR(Tabla1[[#This Row],[Date]])</f>
        <v>2023</v>
      </c>
    </row>
    <row r="8968" spans="1:19" x14ac:dyDescent="0.2">
      <c r="A8968">
        <v>8932</v>
      </c>
      <c r="B8968" s="1">
        <v>45027</v>
      </c>
      <c r="C8968" t="s">
        <v>260</v>
      </c>
      <c r="D8968" t="s">
        <v>332</v>
      </c>
      <c r="E8968">
        <v>1</v>
      </c>
      <c r="F8968" t="s">
        <v>455</v>
      </c>
      <c r="G8968" t="s">
        <v>382</v>
      </c>
      <c r="H8968" t="s">
        <v>509</v>
      </c>
      <c r="M8968" s="2">
        <v>0</v>
      </c>
      <c r="N8968" s="2">
        <v>4000</v>
      </c>
      <c r="O8968" s="2">
        <f>IF(Tabla1[[#This Row],[Mov]]="VNT",Tabla1[[#This Row],[Sale]]-Tabla1[[#This Row],[Cost]],-Tabla1[[#This Row],[Cost]]*Tabla1[[#This Row],[Cant]])</f>
        <v>4000</v>
      </c>
      <c r="P8968" s="8">
        <f>IF(Tabla1[[#This Row],[Mov]]="VNT",-Tabla1[[#This Row],[Cant]],Tabla1[[#This Row],[Cant]])</f>
        <v>-1</v>
      </c>
      <c r="Q8968" s="8">
        <f>DAY(Tabla1[[#This Row],[Date]])</f>
        <v>11</v>
      </c>
      <c r="R8968" s="8">
        <f>MONTH(Tabla1[[#This Row],[Date]])</f>
        <v>4</v>
      </c>
      <c r="S8968" s="8">
        <f>YEAR(Tabla1[[#This Row],[Date]])</f>
        <v>2023</v>
      </c>
    </row>
    <row r="8969" spans="1:19" x14ac:dyDescent="0.2">
      <c r="A8969">
        <v>8933</v>
      </c>
      <c r="B8969" s="1">
        <v>45027</v>
      </c>
      <c r="C8969" t="s">
        <v>260</v>
      </c>
      <c r="D8969" t="s">
        <v>332</v>
      </c>
      <c r="E8969">
        <v>1</v>
      </c>
      <c r="F8969" t="s">
        <v>116</v>
      </c>
      <c r="G8969" t="s">
        <v>382</v>
      </c>
      <c r="H8969" t="s">
        <v>514</v>
      </c>
      <c r="M8969" s="2">
        <v>6074</v>
      </c>
      <c r="N8969" s="2">
        <v>6500</v>
      </c>
      <c r="O8969" s="2">
        <f>IF(Tabla1[[#This Row],[Mov]]="VNT",Tabla1[[#This Row],[Sale]]-Tabla1[[#This Row],[Cost]],-Tabla1[[#This Row],[Cost]]*Tabla1[[#This Row],[Cant]])</f>
        <v>426</v>
      </c>
      <c r="P8969" s="8">
        <f>IF(Tabla1[[#This Row],[Mov]]="VNT",-Tabla1[[#This Row],[Cant]],Tabla1[[#This Row],[Cant]])</f>
        <v>-1</v>
      </c>
      <c r="Q8969" s="8">
        <f>DAY(Tabla1[[#This Row],[Date]])</f>
        <v>11</v>
      </c>
      <c r="R8969" s="8">
        <f>MONTH(Tabla1[[#This Row],[Date]])</f>
        <v>4</v>
      </c>
      <c r="S8969" s="8">
        <f>YEAR(Tabla1[[#This Row],[Date]])</f>
        <v>2023</v>
      </c>
    </row>
    <row r="8970" spans="1:19" x14ac:dyDescent="0.2">
      <c r="A8970">
        <v>8934</v>
      </c>
      <c r="B8970" s="1">
        <v>45027</v>
      </c>
      <c r="C8970" t="s">
        <v>260</v>
      </c>
      <c r="D8970" t="s">
        <v>332</v>
      </c>
      <c r="E8970">
        <v>1</v>
      </c>
      <c r="F8970" t="s">
        <v>26</v>
      </c>
      <c r="G8970" t="s">
        <v>1734</v>
      </c>
      <c r="H8970" t="s">
        <v>16</v>
      </c>
      <c r="M8970" s="2">
        <v>3000</v>
      </c>
      <c r="N8970" s="2">
        <v>8000</v>
      </c>
      <c r="O8970" s="2">
        <f>IF(Tabla1[[#This Row],[Mov]]="VNT",Tabla1[[#This Row],[Sale]]-Tabla1[[#This Row],[Cost]],-Tabla1[[#This Row],[Cost]]*Tabla1[[#This Row],[Cant]])</f>
        <v>5000</v>
      </c>
      <c r="P8970" s="8">
        <f>IF(Tabla1[[#This Row],[Mov]]="VNT",-Tabla1[[#This Row],[Cant]],Tabla1[[#This Row],[Cant]])</f>
        <v>-1</v>
      </c>
      <c r="Q8970" s="8">
        <f>DAY(Tabla1[[#This Row],[Date]])</f>
        <v>11</v>
      </c>
      <c r="R8970" s="8">
        <f>MONTH(Tabla1[[#This Row],[Date]])</f>
        <v>4</v>
      </c>
      <c r="S8970" s="8">
        <f>YEAR(Tabla1[[#This Row],[Date]])</f>
        <v>2023</v>
      </c>
    </row>
    <row r="8971" spans="1:19" x14ac:dyDescent="0.2">
      <c r="A8971">
        <v>8935</v>
      </c>
      <c r="B8971" s="1">
        <v>45027</v>
      </c>
      <c r="C8971" t="s">
        <v>260</v>
      </c>
      <c r="D8971" t="s">
        <v>332</v>
      </c>
      <c r="E8971">
        <v>1</v>
      </c>
      <c r="F8971" t="s">
        <v>15</v>
      </c>
      <c r="G8971" t="s">
        <v>264</v>
      </c>
      <c r="H8971" t="s">
        <v>2922</v>
      </c>
      <c r="M8971" s="2">
        <v>2500</v>
      </c>
      <c r="N8971" s="2">
        <v>14000</v>
      </c>
      <c r="O8971" s="2">
        <f>IF(Tabla1[[#This Row],[Mov]]="VNT",Tabla1[[#This Row],[Sale]]-Tabla1[[#This Row],[Cost]],-Tabla1[[#This Row],[Cost]]*Tabla1[[#This Row],[Cant]])</f>
        <v>11500</v>
      </c>
      <c r="P8971" s="8">
        <f>IF(Tabla1[[#This Row],[Mov]]="VNT",-Tabla1[[#This Row],[Cant]],Tabla1[[#This Row],[Cant]])</f>
        <v>-1</v>
      </c>
      <c r="Q8971" s="8">
        <f>DAY(Tabla1[[#This Row],[Date]])</f>
        <v>11</v>
      </c>
      <c r="R8971" s="8">
        <f>MONTH(Tabla1[[#This Row],[Date]])</f>
        <v>4</v>
      </c>
      <c r="S8971" s="8">
        <f>YEAR(Tabla1[[#This Row],[Date]])</f>
        <v>2023</v>
      </c>
    </row>
    <row r="8972" spans="1:19" x14ac:dyDescent="0.2">
      <c r="A8972">
        <v>8936</v>
      </c>
      <c r="B8972" s="1">
        <v>45027</v>
      </c>
      <c r="C8972" t="s">
        <v>260</v>
      </c>
      <c r="D8972" t="s">
        <v>332</v>
      </c>
      <c r="E8972">
        <v>1</v>
      </c>
      <c r="F8972" t="s">
        <v>21</v>
      </c>
      <c r="G8972" t="s">
        <v>2261</v>
      </c>
      <c r="H8972" t="s">
        <v>2855</v>
      </c>
      <c r="M8972" s="2">
        <v>3000</v>
      </c>
      <c r="N8972" s="2">
        <v>12000</v>
      </c>
      <c r="O8972" s="2">
        <f>IF(Tabla1[[#This Row],[Mov]]="VNT",Tabla1[[#This Row],[Sale]]-Tabla1[[#This Row],[Cost]],-Tabla1[[#This Row],[Cost]]*Tabla1[[#This Row],[Cant]])</f>
        <v>9000</v>
      </c>
      <c r="P8972" s="8">
        <f>IF(Tabla1[[#This Row],[Mov]]="VNT",-Tabla1[[#This Row],[Cant]],Tabla1[[#This Row],[Cant]])</f>
        <v>-1</v>
      </c>
      <c r="Q8972" s="8">
        <f>DAY(Tabla1[[#This Row],[Date]])</f>
        <v>11</v>
      </c>
      <c r="R8972" s="8">
        <f>MONTH(Tabla1[[#This Row],[Date]])</f>
        <v>4</v>
      </c>
      <c r="S8972" s="8">
        <f>YEAR(Tabla1[[#This Row],[Date]])</f>
        <v>2023</v>
      </c>
    </row>
    <row r="8973" spans="1:19" x14ac:dyDescent="0.2">
      <c r="A8973">
        <v>8937</v>
      </c>
      <c r="B8973" s="1">
        <v>45027</v>
      </c>
      <c r="C8973" t="s">
        <v>260</v>
      </c>
      <c r="D8973" t="s">
        <v>332</v>
      </c>
      <c r="E8973">
        <v>1</v>
      </c>
      <c r="F8973" t="s">
        <v>116</v>
      </c>
      <c r="G8973" t="s">
        <v>382</v>
      </c>
      <c r="H8973" t="s">
        <v>514</v>
      </c>
      <c r="M8973" s="2">
        <v>6074</v>
      </c>
      <c r="N8973" s="2">
        <v>6500</v>
      </c>
      <c r="O8973" s="2">
        <f>IF(Tabla1[[#This Row],[Mov]]="VNT",Tabla1[[#This Row],[Sale]]-Tabla1[[#This Row],[Cost]],-Tabla1[[#This Row],[Cost]]*Tabla1[[#This Row],[Cant]])</f>
        <v>426</v>
      </c>
      <c r="P8973" s="8">
        <f>IF(Tabla1[[#This Row],[Mov]]="VNT",-Tabla1[[#This Row],[Cant]],Tabla1[[#This Row],[Cant]])</f>
        <v>-1</v>
      </c>
      <c r="Q8973" s="8">
        <f>DAY(Tabla1[[#This Row],[Date]])</f>
        <v>11</v>
      </c>
      <c r="R8973" s="8">
        <f>MONTH(Tabla1[[#This Row],[Date]])</f>
        <v>4</v>
      </c>
      <c r="S8973" s="8">
        <f>YEAR(Tabla1[[#This Row],[Date]])</f>
        <v>2023</v>
      </c>
    </row>
    <row r="8974" spans="1:19" x14ac:dyDescent="0.2">
      <c r="A8974">
        <v>8938</v>
      </c>
      <c r="B8974" s="1">
        <v>45027</v>
      </c>
      <c r="C8974" t="s">
        <v>260</v>
      </c>
      <c r="D8974" t="s">
        <v>332</v>
      </c>
      <c r="E8974">
        <v>1</v>
      </c>
      <c r="F8974" t="s">
        <v>116</v>
      </c>
      <c r="G8974" t="s">
        <v>347</v>
      </c>
      <c r="H8974" t="s">
        <v>518</v>
      </c>
      <c r="M8974" s="2">
        <v>1401</v>
      </c>
      <c r="N8974" s="2">
        <v>1500</v>
      </c>
      <c r="O8974" s="2">
        <f>IF(Tabla1[[#This Row],[Mov]]="VNT",Tabla1[[#This Row],[Sale]]-Tabla1[[#This Row],[Cost]],-Tabla1[[#This Row],[Cost]]*Tabla1[[#This Row],[Cant]])</f>
        <v>99</v>
      </c>
      <c r="P8974" s="8">
        <f>IF(Tabla1[[#This Row],[Mov]]="VNT",-Tabla1[[#This Row],[Cant]],Tabla1[[#This Row],[Cant]])</f>
        <v>-1</v>
      </c>
      <c r="Q8974" s="8">
        <f>DAY(Tabla1[[#This Row],[Date]])</f>
        <v>11</v>
      </c>
      <c r="R8974" s="8">
        <f>MONTH(Tabla1[[#This Row],[Date]])</f>
        <v>4</v>
      </c>
      <c r="S8974" s="8">
        <f>YEAR(Tabla1[[#This Row],[Date]])</f>
        <v>2023</v>
      </c>
    </row>
    <row r="8975" spans="1:19" x14ac:dyDescent="0.2">
      <c r="A8975">
        <v>8939</v>
      </c>
      <c r="B8975" s="1">
        <v>45027</v>
      </c>
      <c r="C8975" t="s">
        <v>260</v>
      </c>
      <c r="D8975" t="s">
        <v>332</v>
      </c>
      <c r="E8975">
        <v>1</v>
      </c>
      <c r="F8975" t="s">
        <v>26</v>
      </c>
      <c r="G8975" t="s">
        <v>276</v>
      </c>
      <c r="H8975" t="s">
        <v>172</v>
      </c>
      <c r="I8975" t="s">
        <v>41</v>
      </c>
      <c r="M8975" s="2">
        <v>9000</v>
      </c>
      <c r="N8975" s="2">
        <v>19000</v>
      </c>
      <c r="O8975" s="2">
        <f>IF(Tabla1[[#This Row],[Mov]]="VNT",Tabla1[[#This Row],[Sale]]-Tabla1[[#This Row],[Cost]],-Tabla1[[#This Row],[Cost]]*Tabla1[[#This Row],[Cant]])</f>
        <v>10000</v>
      </c>
      <c r="P8975" s="8">
        <f>IF(Tabla1[[#This Row],[Mov]]="VNT",-Tabla1[[#This Row],[Cant]],Tabla1[[#This Row],[Cant]])</f>
        <v>-1</v>
      </c>
      <c r="Q8975" s="8">
        <f>DAY(Tabla1[[#This Row],[Date]])</f>
        <v>11</v>
      </c>
      <c r="R8975" s="8">
        <f>MONTH(Tabla1[[#This Row],[Date]])</f>
        <v>4</v>
      </c>
      <c r="S8975" s="8">
        <f>YEAR(Tabla1[[#This Row],[Date]])</f>
        <v>2023</v>
      </c>
    </row>
    <row r="8976" spans="1:19" x14ac:dyDescent="0.2">
      <c r="A8976">
        <v>8940</v>
      </c>
      <c r="B8976" s="1">
        <v>45027</v>
      </c>
      <c r="C8976" t="s">
        <v>260</v>
      </c>
      <c r="D8976" t="s">
        <v>332</v>
      </c>
      <c r="E8976">
        <v>1</v>
      </c>
      <c r="F8976" t="s">
        <v>116</v>
      </c>
      <c r="G8976" t="s">
        <v>600</v>
      </c>
      <c r="H8976" t="s">
        <v>1401</v>
      </c>
      <c r="M8976" s="2">
        <v>10279</v>
      </c>
      <c r="N8976" s="2">
        <v>11000</v>
      </c>
      <c r="O8976" s="2">
        <f>IF(Tabla1[[#This Row],[Mov]]="VNT",Tabla1[[#This Row],[Sale]]-Tabla1[[#This Row],[Cost]],-Tabla1[[#This Row],[Cost]]*Tabla1[[#This Row],[Cant]])</f>
        <v>721</v>
      </c>
      <c r="P8976" s="8">
        <f>IF(Tabla1[[#This Row],[Mov]]="VNT",-Tabla1[[#This Row],[Cant]],Tabla1[[#This Row],[Cant]])</f>
        <v>-1</v>
      </c>
      <c r="Q8976" s="8">
        <f>DAY(Tabla1[[#This Row],[Date]])</f>
        <v>11</v>
      </c>
      <c r="R8976" s="8">
        <f>MONTH(Tabla1[[#This Row],[Date]])</f>
        <v>4</v>
      </c>
      <c r="S8976" s="8">
        <f>YEAR(Tabla1[[#This Row],[Date]])</f>
        <v>2023</v>
      </c>
    </row>
    <row r="8977" spans="1:19" x14ac:dyDescent="0.2">
      <c r="A8977">
        <v>8941</v>
      </c>
      <c r="B8977" s="1">
        <v>45027</v>
      </c>
      <c r="C8977" t="s">
        <v>260</v>
      </c>
      <c r="D8977" t="s">
        <v>332</v>
      </c>
      <c r="E8977">
        <v>1</v>
      </c>
      <c r="F8977" t="s">
        <v>116</v>
      </c>
      <c r="G8977" t="s">
        <v>349</v>
      </c>
      <c r="H8977" t="s">
        <v>515</v>
      </c>
      <c r="M8977" s="2">
        <v>6074</v>
      </c>
      <c r="N8977" s="2">
        <v>6500</v>
      </c>
      <c r="O8977" s="2">
        <f>IF(Tabla1[[#This Row],[Mov]]="VNT",Tabla1[[#This Row],[Sale]]-Tabla1[[#This Row],[Cost]],-Tabla1[[#This Row],[Cost]]*Tabla1[[#This Row],[Cant]])</f>
        <v>426</v>
      </c>
      <c r="P8977" s="8">
        <f>IF(Tabla1[[#This Row],[Mov]]="VNT",-Tabla1[[#This Row],[Cant]],Tabla1[[#This Row],[Cant]])</f>
        <v>-1</v>
      </c>
      <c r="Q8977" s="8">
        <f>DAY(Tabla1[[#This Row],[Date]])</f>
        <v>11</v>
      </c>
      <c r="R8977" s="8">
        <f>MONTH(Tabla1[[#This Row],[Date]])</f>
        <v>4</v>
      </c>
      <c r="S8977" s="8">
        <f>YEAR(Tabla1[[#This Row],[Date]])</f>
        <v>2023</v>
      </c>
    </row>
    <row r="8978" spans="1:19" x14ac:dyDescent="0.2">
      <c r="A8978">
        <v>8942</v>
      </c>
      <c r="B8978" s="1">
        <v>45027</v>
      </c>
      <c r="C8978" t="s">
        <v>260</v>
      </c>
      <c r="D8978" t="s">
        <v>332</v>
      </c>
      <c r="E8978">
        <v>1</v>
      </c>
      <c r="F8978" t="s">
        <v>26</v>
      </c>
      <c r="G8978" t="s">
        <v>266</v>
      </c>
      <c r="H8978" t="s">
        <v>2860</v>
      </c>
      <c r="M8978" s="2">
        <v>6500</v>
      </c>
      <c r="N8978" s="2">
        <v>15000</v>
      </c>
      <c r="O8978" s="2">
        <f>IF(Tabla1[[#This Row],[Mov]]="VNT",Tabla1[[#This Row],[Sale]]-Tabla1[[#This Row],[Cost]],-Tabla1[[#This Row],[Cost]]*Tabla1[[#This Row],[Cant]])</f>
        <v>8500</v>
      </c>
      <c r="P8978" s="8">
        <f>IF(Tabla1[[#This Row],[Mov]]="VNT",-Tabla1[[#This Row],[Cant]],Tabla1[[#This Row],[Cant]])</f>
        <v>-1</v>
      </c>
      <c r="Q8978" s="8">
        <f>DAY(Tabla1[[#This Row],[Date]])</f>
        <v>11</v>
      </c>
      <c r="R8978" s="8">
        <f>MONTH(Tabla1[[#This Row],[Date]])</f>
        <v>4</v>
      </c>
      <c r="S8978" s="8">
        <f>YEAR(Tabla1[[#This Row],[Date]])</f>
        <v>2023</v>
      </c>
    </row>
    <row r="8979" spans="1:19" x14ac:dyDescent="0.2">
      <c r="A8979">
        <v>8943</v>
      </c>
      <c r="B8979" s="1">
        <v>45027</v>
      </c>
      <c r="C8979" t="s">
        <v>260</v>
      </c>
      <c r="D8979" t="s">
        <v>332</v>
      </c>
      <c r="E8979">
        <v>1</v>
      </c>
      <c r="F8979" t="s">
        <v>225</v>
      </c>
      <c r="G8979" t="s">
        <v>262</v>
      </c>
      <c r="H8979" t="s">
        <v>3022</v>
      </c>
      <c r="M8979" s="2">
        <v>1100</v>
      </c>
      <c r="N8979" s="2">
        <v>10000</v>
      </c>
      <c r="O8979" s="2">
        <f>IF(Tabla1[[#This Row],[Mov]]="VNT",Tabla1[[#This Row],[Sale]]-Tabla1[[#This Row],[Cost]],-Tabla1[[#This Row],[Cost]]*Tabla1[[#This Row],[Cant]])</f>
        <v>8900</v>
      </c>
      <c r="P8979" s="8">
        <f>IF(Tabla1[[#This Row],[Mov]]="VNT",-Tabla1[[#This Row],[Cant]],Tabla1[[#This Row],[Cant]])</f>
        <v>-1</v>
      </c>
      <c r="Q8979" s="8">
        <f>DAY(Tabla1[[#This Row],[Date]])</f>
        <v>11</v>
      </c>
      <c r="R8979" s="8">
        <f>MONTH(Tabla1[[#This Row],[Date]])</f>
        <v>4</v>
      </c>
      <c r="S8979" s="8">
        <f>YEAR(Tabla1[[#This Row],[Date]])</f>
        <v>2023</v>
      </c>
    </row>
    <row r="8980" spans="1:19" x14ac:dyDescent="0.2">
      <c r="A8980">
        <v>8944</v>
      </c>
      <c r="B8980" s="1">
        <v>45027</v>
      </c>
      <c r="C8980" t="s">
        <v>260</v>
      </c>
      <c r="D8980" t="s">
        <v>332</v>
      </c>
      <c r="E8980">
        <v>1</v>
      </c>
      <c r="F8980" t="s">
        <v>116</v>
      </c>
      <c r="G8980" t="s">
        <v>347</v>
      </c>
      <c r="H8980" t="s">
        <v>518</v>
      </c>
      <c r="M8980" s="2">
        <v>10279</v>
      </c>
      <c r="N8980" s="2">
        <v>11000</v>
      </c>
      <c r="O8980" s="2">
        <f>IF(Tabla1[[#This Row],[Mov]]="VNT",Tabla1[[#This Row],[Sale]]-Tabla1[[#This Row],[Cost]],-Tabla1[[#This Row],[Cost]]*Tabla1[[#This Row],[Cant]])</f>
        <v>721</v>
      </c>
      <c r="P8980" s="8">
        <f>IF(Tabla1[[#This Row],[Mov]]="VNT",-Tabla1[[#This Row],[Cant]],Tabla1[[#This Row],[Cant]])</f>
        <v>-1</v>
      </c>
      <c r="Q8980" s="8">
        <f>DAY(Tabla1[[#This Row],[Date]])</f>
        <v>11</v>
      </c>
      <c r="R8980" s="8">
        <f>MONTH(Tabla1[[#This Row],[Date]])</f>
        <v>4</v>
      </c>
      <c r="S8980" s="8">
        <f>YEAR(Tabla1[[#This Row],[Date]])</f>
        <v>2023</v>
      </c>
    </row>
    <row r="8981" spans="1:19" x14ac:dyDescent="0.2">
      <c r="A8981">
        <v>8945</v>
      </c>
      <c r="B8981" s="1">
        <v>45027</v>
      </c>
      <c r="C8981" t="s">
        <v>260</v>
      </c>
      <c r="D8981" t="s">
        <v>332</v>
      </c>
      <c r="E8981">
        <v>1</v>
      </c>
      <c r="F8981" t="s">
        <v>532</v>
      </c>
      <c r="G8981" t="s">
        <v>263</v>
      </c>
      <c r="H8981" t="s">
        <v>557</v>
      </c>
      <c r="M8981" s="2">
        <v>40000</v>
      </c>
      <c r="N8981" s="2">
        <v>65000</v>
      </c>
      <c r="O8981" s="2">
        <f>IF(Tabla1[[#This Row],[Mov]]="VNT",Tabla1[[#This Row],[Sale]]-Tabla1[[#This Row],[Cost]],-Tabla1[[#This Row],[Cost]]*Tabla1[[#This Row],[Cant]])</f>
        <v>25000</v>
      </c>
      <c r="P8981" s="8">
        <f>IF(Tabla1[[#This Row],[Mov]]="VNT",-Tabla1[[#This Row],[Cant]],Tabla1[[#This Row],[Cant]])</f>
        <v>-1</v>
      </c>
      <c r="Q8981" s="8">
        <f>DAY(Tabla1[[#This Row],[Date]])</f>
        <v>11</v>
      </c>
      <c r="R8981" s="8">
        <f>MONTH(Tabla1[[#This Row],[Date]])</f>
        <v>4</v>
      </c>
      <c r="S8981" s="8">
        <f>YEAR(Tabla1[[#This Row],[Date]])</f>
        <v>2023</v>
      </c>
    </row>
    <row r="8982" spans="1:19" x14ac:dyDescent="0.2">
      <c r="A8982">
        <v>8946</v>
      </c>
      <c r="B8982" s="1">
        <v>45027</v>
      </c>
      <c r="C8982" t="s">
        <v>260</v>
      </c>
      <c r="D8982" t="s">
        <v>332</v>
      </c>
      <c r="E8982">
        <v>1</v>
      </c>
      <c r="F8982" t="s">
        <v>21</v>
      </c>
      <c r="G8982" t="s">
        <v>272</v>
      </c>
      <c r="H8982" t="s">
        <v>1522</v>
      </c>
      <c r="M8982" s="2">
        <v>2600</v>
      </c>
      <c r="N8982" s="2">
        <v>10000</v>
      </c>
      <c r="O8982" s="2">
        <f>IF(Tabla1[[#This Row],[Mov]]="VNT",Tabla1[[#This Row],[Sale]]-Tabla1[[#This Row],[Cost]],-Tabla1[[#This Row],[Cost]]*Tabla1[[#This Row],[Cant]])</f>
        <v>7400</v>
      </c>
      <c r="P8982" s="8">
        <f>IF(Tabla1[[#This Row],[Mov]]="VNT",-Tabla1[[#This Row],[Cant]],Tabla1[[#This Row],[Cant]])</f>
        <v>-1</v>
      </c>
      <c r="Q8982" s="8">
        <f>DAY(Tabla1[[#This Row],[Date]])</f>
        <v>11</v>
      </c>
      <c r="R8982" s="8">
        <f>MONTH(Tabla1[[#This Row],[Date]])</f>
        <v>4</v>
      </c>
      <c r="S8982" s="8">
        <f>YEAR(Tabla1[[#This Row],[Date]])</f>
        <v>2023</v>
      </c>
    </row>
    <row r="8983" spans="1:19" x14ac:dyDescent="0.2">
      <c r="A8983">
        <v>8947</v>
      </c>
      <c r="B8983" s="1">
        <v>45027</v>
      </c>
      <c r="C8983" t="s">
        <v>260</v>
      </c>
      <c r="D8983" t="s">
        <v>332</v>
      </c>
      <c r="E8983">
        <v>1</v>
      </c>
      <c r="F8983" t="s">
        <v>116</v>
      </c>
      <c r="G8983" t="s">
        <v>347</v>
      </c>
      <c r="H8983" t="s">
        <v>518</v>
      </c>
      <c r="M8983" s="2">
        <v>6074</v>
      </c>
      <c r="N8983" s="2">
        <v>6500</v>
      </c>
      <c r="O8983" s="2">
        <f>IF(Tabla1[[#This Row],[Mov]]="VNT",Tabla1[[#This Row],[Sale]]-Tabla1[[#This Row],[Cost]],-Tabla1[[#This Row],[Cost]]*Tabla1[[#This Row],[Cant]])</f>
        <v>426</v>
      </c>
      <c r="P8983" s="8">
        <f>IF(Tabla1[[#This Row],[Mov]]="VNT",-Tabla1[[#This Row],[Cant]],Tabla1[[#This Row],[Cant]])</f>
        <v>-1</v>
      </c>
      <c r="Q8983" s="8">
        <f>DAY(Tabla1[[#This Row],[Date]])</f>
        <v>11</v>
      </c>
      <c r="R8983" s="8">
        <f>MONTH(Tabla1[[#This Row],[Date]])</f>
        <v>4</v>
      </c>
      <c r="S8983" s="8">
        <f>YEAR(Tabla1[[#This Row],[Date]])</f>
        <v>2023</v>
      </c>
    </row>
    <row r="8984" spans="1:19" x14ac:dyDescent="0.2">
      <c r="A8984">
        <v>8948</v>
      </c>
      <c r="B8984" s="1">
        <v>45028</v>
      </c>
      <c r="C8984" t="s">
        <v>260</v>
      </c>
      <c r="D8984" t="s">
        <v>332</v>
      </c>
      <c r="E8984">
        <v>1</v>
      </c>
      <c r="F8984" t="s">
        <v>1295</v>
      </c>
      <c r="G8984" t="s">
        <v>266</v>
      </c>
      <c r="H8984" t="s">
        <v>3023</v>
      </c>
      <c r="M8984" s="2">
        <v>6000</v>
      </c>
      <c r="N8984" s="2">
        <v>16000</v>
      </c>
      <c r="O8984" s="2">
        <f>IF(Tabla1[[#This Row],[Mov]]="VNT",Tabla1[[#This Row],[Sale]]-Tabla1[[#This Row],[Cost]],-Tabla1[[#This Row],[Cost]]*Tabla1[[#This Row],[Cant]])</f>
        <v>10000</v>
      </c>
      <c r="P8984" s="8">
        <f>IF(Tabla1[[#This Row],[Mov]]="VNT",-Tabla1[[#This Row],[Cant]],Tabla1[[#This Row],[Cant]])</f>
        <v>-1</v>
      </c>
      <c r="Q8984" s="8">
        <f>DAY(Tabla1[[#This Row],[Date]])</f>
        <v>12</v>
      </c>
      <c r="R8984" s="8">
        <f>MONTH(Tabla1[[#This Row],[Date]])</f>
        <v>4</v>
      </c>
      <c r="S8984" s="8">
        <f>YEAR(Tabla1[[#This Row],[Date]])</f>
        <v>2023</v>
      </c>
    </row>
    <row r="8985" spans="1:19" x14ac:dyDescent="0.2">
      <c r="A8985">
        <v>8949</v>
      </c>
      <c r="B8985" s="1">
        <v>45028</v>
      </c>
      <c r="C8985" t="s">
        <v>260</v>
      </c>
      <c r="D8985" t="s">
        <v>332</v>
      </c>
      <c r="E8985">
        <v>1</v>
      </c>
      <c r="F8985" t="s">
        <v>116</v>
      </c>
      <c r="G8985" t="s">
        <v>347</v>
      </c>
      <c r="H8985" t="s">
        <v>518</v>
      </c>
      <c r="M8985" s="2">
        <v>3270</v>
      </c>
      <c r="N8985" s="2">
        <v>3500</v>
      </c>
      <c r="O8985" s="2">
        <f>IF(Tabla1[[#This Row],[Mov]]="VNT",Tabla1[[#This Row],[Sale]]-Tabla1[[#This Row],[Cost]],-Tabla1[[#This Row],[Cost]]*Tabla1[[#This Row],[Cant]])</f>
        <v>230</v>
      </c>
      <c r="P8985" s="8">
        <f>IF(Tabla1[[#This Row],[Mov]]="VNT",-Tabla1[[#This Row],[Cant]],Tabla1[[#This Row],[Cant]])</f>
        <v>-1</v>
      </c>
      <c r="Q8985" s="8">
        <f>DAY(Tabla1[[#This Row],[Date]])</f>
        <v>12</v>
      </c>
      <c r="R8985" s="8">
        <f>MONTH(Tabla1[[#This Row],[Date]])</f>
        <v>4</v>
      </c>
      <c r="S8985" s="8">
        <f>YEAR(Tabla1[[#This Row],[Date]])</f>
        <v>2023</v>
      </c>
    </row>
    <row r="8986" spans="1:19" x14ac:dyDescent="0.2">
      <c r="A8986">
        <v>8950</v>
      </c>
      <c r="B8986" s="1">
        <v>45028</v>
      </c>
      <c r="C8986" t="s">
        <v>260</v>
      </c>
      <c r="D8986" t="s">
        <v>332</v>
      </c>
      <c r="E8986">
        <v>1</v>
      </c>
      <c r="F8986" t="s">
        <v>116</v>
      </c>
      <c r="G8986" t="s">
        <v>382</v>
      </c>
      <c r="H8986" t="s">
        <v>566</v>
      </c>
      <c r="M8986" s="2">
        <v>1868</v>
      </c>
      <c r="N8986" s="2">
        <v>2000</v>
      </c>
      <c r="O8986" s="2">
        <f>IF(Tabla1[[#This Row],[Mov]]="VNT",Tabla1[[#This Row],[Sale]]-Tabla1[[#This Row],[Cost]],-Tabla1[[#This Row],[Cost]]*Tabla1[[#This Row],[Cant]])</f>
        <v>132</v>
      </c>
      <c r="P8986" s="8">
        <f>IF(Tabla1[[#This Row],[Mov]]="VNT",-Tabla1[[#This Row],[Cant]],Tabla1[[#This Row],[Cant]])</f>
        <v>-1</v>
      </c>
      <c r="Q8986" s="8">
        <f>DAY(Tabla1[[#This Row],[Date]])</f>
        <v>12</v>
      </c>
      <c r="R8986" s="8">
        <f>MONTH(Tabla1[[#This Row],[Date]])</f>
        <v>4</v>
      </c>
      <c r="S8986" s="8">
        <f>YEAR(Tabla1[[#This Row],[Date]])</f>
        <v>2023</v>
      </c>
    </row>
    <row r="8987" spans="1:19" x14ac:dyDescent="0.2">
      <c r="A8987">
        <v>8951</v>
      </c>
      <c r="B8987" s="1">
        <v>45028</v>
      </c>
      <c r="C8987" t="s">
        <v>260</v>
      </c>
      <c r="D8987" t="s">
        <v>332</v>
      </c>
      <c r="E8987">
        <v>1</v>
      </c>
      <c r="F8987" t="s">
        <v>586</v>
      </c>
      <c r="G8987" t="s">
        <v>263</v>
      </c>
      <c r="H8987" t="s">
        <v>1234</v>
      </c>
      <c r="M8987" s="2">
        <v>7000</v>
      </c>
      <c r="N8987" s="2">
        <v>18000</v>
      </c>
      <c r="O8987" s="2">
        <f>IF(Tabla1[[#This Row],[Mov]]="VNT",Tabla1[[#This Row],[Sale]]-Tabla1[[#This Row],[Cost]],-Tabla1[[#This Row],[Cost]]*Tabla1[[#This Row],[Cant]])</f>
        <v>11000</v>
      </c>
      <c r="P8987" s="8">
        <f>IF(Tabla1[[#This Row],[Mov]]="VNT",-Tabla1[[#This Row],[Cant]],Tabla1[[#This Row],[Cant]])</f>
        <v>-1</v>
      </c>
      <c r="Q8987" s="8">
        <f>DAY(Tabla1[[#This Row],[Date]])</f>
        <v>12</v>
      </c>
      <c r="R8987" s="8">
        <f>MONTH(Tabla1[[#This Row],[Date]])</f>
        <v>4</v>
      </c>
      <c r="S8987" s="8">
        <f>YEAR(Tabla1[[#This Row],[Date]])</f>
        <v>2023</v>
      </c>
    </row>
    <row r="8988" spans="1:19" x14ac:dyDescent="0.2">
      <c r="A8988">
        <v>8952</v>
      </c>
      <c r="B8988" s="1">
        <v>45028</v>
      </c>
      <c r="C8988" t="s">
        <v>260</v>
      </c>
      <c r="D8988" t="s">
        <v>332</v>
      </c>
      <c r="E8988">
        <v>1</v>
      </c>
      <c r="F8988" t="s">
        <v>225</v>
      </c>
      <c r="G8988" t="s">
        <v>860</v>
      </c>
      <c r="H8988" t="s">
        <v>313</v>
      </c>
      <c r="M8988" s="2">
        <v>1100</v>
      </c>
      <c r="N8988" s="2">
        <v>10000</v>
      </c>
      <c r="O8988" s="2">
        <f>IF(Tabla1[[#This Row],[Mov]]="VNT",Tabla1[[#This Row],[Sale]]-Tabla1[[#This Row],[Cost]],-Tabla1[[#This Row],[Cost]]*Tabla1[[#This Row],[Cant]])</f>
        <v>8900</v>
      </c>
      <c r="P8988" s="8">
        <f>IF(Tabla1[[#This Row],[Mov]]="VNT",-Tabla1[[#This Row],[Cant]],Tabla1[[#This Row],[Cant]])</f>
        <v>-1</v>
      </c>
      <c r="Q8988" s="8">
        <f>DAY(Tabla1[[#This Row],[Date]])</f>
        <v>12</v>
      </c>
      <c r="R8988" s="8">
        <f>MONTH(Tabla1[[#This Row],[Date]])</f>
        <v>4</v>
      </c>
      <c r="S8988" s="8">
        <f>YEAR(Tabla1[[#This Row],[Date]])</f>
        <v>2023</v>
      </c>
    </row>
    <row r="8989" spans="1:19" x14ac:dyDescent="0.2">
      <c r="A8989">
        <v>8953</v>
      </c>
      <c r="B8989" s="1">
        <v>45028</v>
      </c>
      <c r="C8989" t="s">
        <v>260</v>
      </c>
      <c r="D8989" t="s">
        <v>332</v>
      </c>
      <c r="E8989">
        <v>1</v>
      </c>
      <c r="F8989" t="s">
        <v>224</v>
      </c>
      <c r="G8989" t="s">
        <v>860</v>
      </c>
      <c r="H8989" t="s">
        <v>313</v>
      </c>
      <c r="J8989" t="s">
        <v>651</v>
      </c>
      <c r="M8989" s="2">
        <v>9000</v>
      </c>
      <c r="N8989" s="2">
        <v>20000</v>
      </c>
      <c r="O8989" s="2">
        <f>IF(Tabla1[[#This Row],[Mov]]="VNT",Tabla1[[#This Row],[Sale]]-Tabla1[[#This Row],[Cost]],-Tabla1[[#This Row],[Cost]]*Tabla1[[#This Row],[Cant]])</f>
        <v>11000</v>
      </c>
      <c r="P8989" s="8">
        <f>IF(Tabla1[[#This Row],[Mov]]="VNT",-Tabla1[[#This Row],[Cant]],Tabla1[[#This Row],[Cant]])</f>
        <v>-1</v>
      </c>
      <c r="Q8989" s="8">
        <f>DAY(Tabla1[[#This Row],[Date]])</f>
        <v>12</v>
      </c>
      <c r="R8989" s="8">
        <f>MONTH(Tabla1[[#This Row],[Date]])</f>
        <v>4</v>
      </c>
      <c r="S8989" s="8">
        <f>YEAR(Tabla1[[#This Row],[Date]])</f>
        <v>2023</v>
      </c>
    </row>
    <row r="8990" spans="1:19" x14ac:dyDescent="0.2">
      <c r="A8990">
        <v>8954</v>
      </c>
      <c r="B8990" s="1">
        <v>45028</v>
      </c>
      <c r="C8990" t="s">
        <v>260</v>
      </c>
      <c r="D8990" t="s">
        <v>332</v>
      </c>
      <c r="E8990">
        <v>1</v>
      </c>
      <c r="F8990" t="s">
        <v>225</v>
      </c>
      <c r="G8990" t="s">
        <v>284</v>
      </c>
      <c r="H8990" t="s">
        <v>1148</v>
      </c>
      <c r="M8990" s="2">
        <v>1100</v>
      </c>
      <c r="N8990" s="2">
        <v>10000</v>
      </c>
      <c r="O8990" s="2">
        <f>IF(Tabla1[[#This Row],[Mov]]="VNT",Tabla1[[#This Row],[Sale]]-Tabla1[[#This Row],[Cost]],-Tabla1[[#This Row],[Cost]]*Tabla1[[#This Row],[Cant]])</f>
        <v>8900</v>
      </c>
      <c r="P8990" s="8">
        <f>IF(Tabla1[[#This Row],[Mov]]="VNT",-Tabla1[[#This Row],[Cant]],Tabla1[[#This Row],[Cant]])</f>
        <v>-1</v>
      </c>
      <c r="Q8990" s="8">
        <f>DAY(Tabla1[[#This Row],[Date]])</f>
        <v>12</v>
      </c>
      <c r="R8990" s="8">
        <f>MONTH(Tabla1[[#This Row],[Date]])</f>
        <v>4</v>
      </c>
      <c r="S8990" s="8">
        <f>YEAR(Tabla1[[#This Row],[Date]])</f>
        <v>2023</v>
      </c>
    </row>
    <row r="8991" spans="1:19" x14ac:dyDescent="0.2">
      <c r="A8991">
        <v>8955</v>
      </c>
      <c r="B8991" s="1">
        <v>45017</v>
      </c>
      <c r="C8991" t="s">
        <v>261</v>
      </c>
      <c r="D8991" t="s">
        <v>3024</v>
      </c>
      <c r="E8991">
        <v>5</v>
      </c>
      <c r="F8991" t="s">
        <v>2078</v>
      </c>
      <c r="G8991" t="s">
        <v>589</v>
      </c>
      <c r="H8991" t="s">
        <v>1173</v>
      </c>
      <c r="M8991" s="2">
        <v>10000</v>
      </c>
      <c r="N8991" s="2">
        <v>20000</v>
      </c>
      <c r="O8991" s="2">
        <f>IF(Tabla1[[#This Row],[Mov]]="VNT",Tabla1[[#This Row],[Sale]]-Tabla1[[#This Row],[Cost]],-Tabla1[[#This Row],[Cost]]*Tabla1[[#This Row],[Cant]])</f>
        <v>-50000</v>
      </c>
      <c r="P8991" s="8">
        <f>IF(Tabla1[[#This Row],[Mov]]="VNT",-Tabla1[[#This Row],[Cant]],Tabla1[[#This Row],[Cant]])</f>
        <v>5</v>
      </c>
      <c r="Q8991" s="8">
        <f>DAY(Tabla1[[#This Row],[Date]])</f>
        <v>1</v>
      </c>
      <c r="R8991" s="8">
        <f>MONTH(Tabla1[[#This Row],[Date]])</f>
        <v>4</v>
      </c>
      <c r="S8991" s="8">
        <f>YEAR(Tabla1[[#This Row],[Date]])</f>
        <v>2023</v>
      </c>
    </row>
    <row r="8992" spans="1:19" x14ac:dyDescent="0.2">
      <c r="A8992">
        <v>8956</v>
      </c>
      <c r="B8992" s="1">
        <v>45028</v>
      </c>
      <c r="C8992" t="s">
        <v>261</v>
      </c>
      <c r="D8992" t="s">
        <v>892</v>
      </c>
      <c r="E8992">
        <v>1</v>
      </c>
      <c r="F8992" t="s">
        <v>386</v>
      </c>
      <c r="G8992" t="s">
        <v>284</v>
      </c>
      <c r="H8992" t="s">
        <v>2655</v>
      </c>
      <c r="M8992" s="2">
        <v>65000</v>
      </c>
      <c r="N8992" s="2">
        <v>120000</v>
      </c>
      <c r="O8992" s="2">
        <f>IF(Tabla1[[#This Row],[Mov]]="VNT",Tabla1[[#This Row],[Sale]]-Tabla1[[#This Row],[Cost]],-Tabla1[[#This Row],[Cost]]*Tabla1[[#This Row],[Cant]])</f>
        <v>-65000</v>
      </c>
      <c r="P8992" s="8">
        <f>IF(Tabla1[[#This Row],[Mov]]="VNT",-Tabla1[[#This Row],[Cant]],Tabla1[[#This Row],[Cant]])</f>
        <v>1</v>
      </c>
      <c r="Q8992" s="8">
        <f>DAY(Tabla1[[#This Row],[Date]])</f>
        <v>12</v>
      </c>
      <c r="R8992" s="8">
        <f>MONTH(Tabla1[[#This Row],[Date]])</f>
        <v>4</v>
      </c>
      <c r="S8992" s="8">
        <f>YEAR(Tabla1[[#This Row],[Date]])</f>
        <v>2023</v>
      </c>
    </row>
    <row r="8993" spans="1:19" x14ac:dyDescent="0.2">
      <c r="A8993">
        <v>8957</v>
      </c>
      <c r="B8993" s="1">
        <v>45028</v>
      </c>
      <c r="C8993" t="s">
        <v>261</v>
      </c>
      <c r="D8993" t="s">
        <v>892</v>
      </c>
      <c r="E8993">
        <v>1</v>
      </c>
      <c r="F8993" t="s">
        <v>386</v>
      </c>
      <c r="G8993" t="s">
        <v>272</v>
      </c>
      <c r="H8993" t="s">
        <v>2561</v>
      </c>
      <c r="M8993" s="2">
        <v>82000</v>
      </c>
      <c r="N8993" s="2">
        <v>140000</v>
      </c>
      <c r="O8993" s="2">
        <f>IF(Tabla1[[#This Row],[Mov]]="VNT",Tabla1[[#This Row],[Sale]]-Tabla1[[#This Row],[Cost]],-Tabla1[[#This Row],[Cost]]*Tabla1[[#This Row],[Cant]])</f>
        <v>-82000</v>
      </c>
      <c r="P8993" s="8">
        <f>IF(Tabla1[[#This Row],[Mov]]="VNT",-Tabla1[[#This Row],[Cant]],Tabla1[[#This Row],[Cant]])</f>
        <v>1</v>
      </c>
      <c r="Q8993" s="8">
        <f>DAY(Tabla1[[#This Row],[Date]])</f>
        <v>12</v>
      </c>
      <c r="R8993" s="8">
        <f>MONTH(Tabla1[[#This Row],[Date]])</f>
        <v>4</v>
      </c>
      <c r="S8993" s="8">
        <f>YEAR(Tabla1[[#This Row],[Date]])</f>
        <v>2023</v>
      </c>
    </row>
    <row r="8994" spans="1:19" x14ac:dyDescent="0.2">
      <c r="A8994">
        <v>8958</v>
      </c>
      <c r="B8994" s="1">
        <v>45028</v>
      </c>
      <c r="C8994" t="s">
        <v>261</v>
      </c>
      <c r="D8994" t="s">
        <v>892</v>
      </c>
      <c r="E8994">
        <v>1</v>
      </c>
      <c r="F8994" t="s">
        <v>386</v>
      </c>
      <c r="G8994" t="s">
        <v>272</v>
      </c>
      <c r="H8994" t="s">
        <v>3026</v>
      </c>
      <c r="M8994" s="2">
        <v>65000</v>
      </c>
      <c r="N8994" s="2">
        <v>125000</v>
      </c>
      <c r="O8994" s="2">
        <f>IF(Tabla1[[#This Row],[Mov]]="VNT",Tabla1[[#This Row],[Sale]]-Tabla1[[#This Row],[Cost]],-Tabla1[[#This Row],[Cost]]*Tabla1[[#This Row],[Cant]])</f>
        <v>-65000</v>
      </c>
      <c r="P8994" s="8">
        <f>IF(Tabla1[[#This Row],[Mov]]="VNT",-Tabla1[[#This Row],[Cant]],Tabla1[[#This Row],[Cant]])</f>
        <v>1</v>
      </c>
      <c r="Q8994" s="8">
        <f>DAY(Tabla1[[#This Row],[Date]])</f>
        <v>12</v>
      </c>
      <c r="R8994" s="8">
        <f>MONTH(Tabla1[[#This Row],[Date]])</f>
        <v>4</v>
      </c>
      <c r="S8994" s="8">
        <f>YEAR(Tabla1[[#This Row],[Date]])</f>
        <v>2023</v>
      </c>
    </row>
    <row r="8995" spans="1:19" x14ac:dyDescent="0.2">
      <c r="A8995">
        <v>8959</v>
      </c>
      <c r="B8995" s="1">
        <v>45028</v>
      </c>
      <c r="C8995" t="s">
        <v>261</v>
      </c>
      <c r="D8995" t="s">
        <v>892</v>
      </c>
      <c r="E8995">
        <v>1</v>
      </c>
      <c r="F8995" t="s">
        <v>1545</v>
      </c>
      <c r="G8995" t="s">
        <v>272</v>
      </c>
      <c r="H8995" t="s">
        <v>3025</v>
      </c>
      <c r="L8995" t="s">
        <v>3055</v>
      </c>
      <c r="M8995" s="2">
        <v>0</v>
      </c>
      <c r="N8995" s="2">
        <v>0</v>
      </c>
      <c r="O8995" s="2">
        <f>IF(Tabla1[[#This Row],[Mov]]="VNT",Tabla1[[#This Row],[Sale]]-Tabla1[[#This Row],[Cost]],-Tabla1[[#This Row],[Cost]]*Tabla1[[#This Row],[Cant]])</f>
        <v>0</v>
      </c>
      <c r="P8995" s="8">
        <f>IF(Tabla1[[#This Row],[Mov]]="VNT",-Tabla1[[#This Row],[Cant]],Tabla1[[#This Row],[Cant]])</f>
        <v>1</v>
      </c>
      <c r="Q8995" s="8">
        <f>DAY(Tabla1[[#This Row],[Date]])</f>
        <v>12</v>
      </c>
      <c r="R8995" s="8">
        <f>MONTH(Tabla1[[#This Row],[Date]])</f>
        <v>4</v>
      </c>
      <c r="S8995" s="8">
        <f>YEAR(Tabla1[[#This Row],[Date]])</f>
        <v>2023</v>
      </c>
    </row>
    <row r="8996" spans="1:19" x14ac:dyDescent="0.2">
      <c r="A8996">
        <v>8960</v>
      </c>
      <c r="B8996" s="1">
        <v>45028</v>
      </c>
      <c r="C8996" t="s">
        <v>260</v>
      </c>
      <c r="D8996" t="s">
        <v>332</v>
      </c>
      <c r="E8996">
        <v>1</v>
      </c>
      <c r="F8996" t="s">
        <v>15</v>
      </c>
      <c r="G8996" t="s">
        <v>266</v>
      </c>
      <c r="H8996" t="s">
        <v>2270</v>
      </c>
      <c r="M8996" s="2">
        <v>2500</v>
      </c>
      <c r="N8996" s="2">
        <v>9000</v>
      </c>
      <c r="O8996" s="2">
        <f>IF(Tabla1[[#This Row],[Mov]]="VNT",Tabla1[[#This Row],[Sale]]-Tabla1[[#This Row],[Cost]],-Tabla1[[#This Row],[Cost]]*Tabla1[[#This Row],[Cant]])</f>
        <v>6500</v>
      </c>
      <c r="P8996" s="8">
        <f>IF(Tabla1[[#This Row],[Mov]]="VNT",-Tabla1[[#This Row],[Cant]],Tabla1[[#This Row],[Cant]])</f>
        <v>-1</v>
      </c>
      <c r="Q8996" s="8">
        <f>DAY(Tabla1[[#This Row],[Date]])</f>
        <v>12</v>
      </c>
      <c r="R8996" s="8">
        <f>MONTH(Tabla1[[#This Row],[Date]])</f>
        <v>4</v>
      </c>
      <c r="S8996" s="8">
        <f>YEAR(Tabla1[[#This Row],[Date]])</f>
        <v>2023</v>
      </c>
    </row>
    <row r="8997" spans="1:19" x14ac:dyDescent="0.2">
      <c r="A8997">
        <v>8961</v>
      </c>
      <c r="B8997" s="1">
        <v>45028</v>
      </c>
      <c r="C8997" t="s">
        <v>261</v>
      </c>
      <c r="D8997" t="s">
        <v>623</v>
      </c>
      <c r="E8997">
        <v>2</v>
      </c>
      <c r="F8997" t="s">
        <v>21</v>
      </c>
      <c r="G8997" t="s">
        <v>263</v>
      </c>
      <c r="H8997" t="s">
        <v>557</v>
      </c>
      <c r="M8997" s="2">
        <v>30000</v>
      </c>
      <c r="N8997" s="2">
        <v>65000</v>
      </c>
      <c r="O8997" s="2">
        <f>IF(Tabla1[[#This Row],[Mov]]="VNT",Tabla1[[#This Row],[Sale]]-Tabla1[[#This Row],[Cost]],-Tabla1[[#This Row],[Cost]]*Tabla1[[#This Row],[Cant]])</f>
        <v>-60000</v>
      </c>
      <c r="P8997" s="8">
        <f>IF(Tabla1[[#This Row],[Mov]]="VNT",-Tabla1[[#This Row],[Cant]],Tabla1[[#This Row],[Cant]])</f>
        <v>2</v>
      </c>
      <c r="Q8997" s="8">
        <f>DAY(Tabla1[[#This Row],[Date]])</f>
        <v>12</v>
      </c>
      <c r="R8997" s="8">
        <f>MONTH(Tabla1[[#This Row],[Date]])</f>
        <v>4</v>
      </c>
      <c r="S8997" s="8">
        <f>YEAR(Tabla1[[#This Row],[Date]])</f>
        <v>2023</v>
      </c>
    </row>
    <row r="8998" spans="1:19" x14ac:dyDescent="0.2">
      <c r="A8998">
        <v>8962</v>
      </c>
      <c r="B8998" s="1">
        <v>45028</v>
      </c>
      <c r="C8998" t="s">
        <v>261</v>
      </c>
      <c r="D8998" t="s">
        <v>623</v>
      </c>
      <c r="E8998">
        <v>1</v>
      </c>
      <c r="F8998" t="s">
        <v>214</v>
      </c>
      <c r="G8998" t="s">
        <v>794</v>
      </c>
      <c r="H8998" t="s">
        <v>2910</v>
      </c>
      <c r="M8998" s="2">
        <v>60000</v>
      </c>
      <c r="N8998" s="2">
        <v>89000</v>
      </c>
      <c r="O8998" s="2">
        <f>IF(Tabla1[[#This Row],[Mov]]="VNT",Tabla1[[#This Row],[Sale]]-Tabla1[[#This Row],[Cost]],-Tabla1[[#This Row],[Cost]]*Tabla1[[#This Row],[Cant]])</f>
        <v>-60000</v>
      </c>
      <c r="P8998" s="8">
        <f>IF(Tabla1[[#This Row],[Mov]]="VNT",-Tabla1[[#This Row],[Cant]],Tabla1[[#This Row],[Cant]])</f>
        <v>1</v>
      </c>
      <c r="Q8998" s="8">
        <f>DAY(Tabla1[[#This Row],[Date]])</f>
        <v>12</v>
      </c>
      <c r="R8998" s="8">
        <f>MONTH(Tabla1[[#This Row],[Date]])</f>
        <v>4</v>
      </c>
      <c r="S8998" s="8">
        <f>YEAR(Tabla1[[#This Row],[Date]])</f>
        <v>2023</v>
      </c>
    </row>
    <row r="8999" spans="1:19" x14ac:dyDescent="0.2">
      <c r="A8999">
        <v>8963</v>
      </c>
      <c r="B8999" s="1">
        <v>45028</v>
      </c>
      <c r="C8999" t="s">
        <v>261</v>
      </c>
      <c r="D8999" t="s">
        <v>623</v>
      </c>
      <c r="E8999">
        <v>3</v>
      </c>
      <c r="F8999" t="s">
        <v>532</v>
      </c>
      <c r="G8999" t="s">
        <v>273</v>
      </c>
      <c r="H8999" t="s">
        <v>552</v>
      </c>
      <c r="M8999" s="2">
        <v>18000</v>
      </c>
      <c r="N8999" s="2">
        <v>35000</v>
      </c>
      <c r="O8999" s="2">
        <f>IF(Tabla1[[#This Row],[Mov]]="VNT",Tabla1[[#This Row],[Sale]]-Tabla1[[#This Row],[Cost]],-Tabla1[[#This Row],[Cost]]*Tabla1[[#This Row],[Cant]])</f>
        <v>-54000</v>
      </c>
      <c r="P8999" s="8">
        <f>IF(Tabla1[[#This Row],[Mov]]="VNT",-Tabla1[[#This Row],[Cant]],Tabla1[[#This Row],[Cant]])</f>
        <v>3</v>
      </c>
      <c r="Q8999" s="8">
        <f>DAY(Tabla1[[#This Row],[Date]])</f>
        <v>12</v>
      </c>
      <c r="R8999" s="8">
        <f>MONTH(Tabla1[[#This Row],[Date]])</f>
        <v>4</v>
      </c>
      <c r="S8999" s="8">
        <f>YEAR(Tabla1[[#This Row],[Date]])</f>
        <v>2023</v>
      </c>
    </row>
    <row r="9000" spans="1:19" x14ac:dyDescent="0.2">
      <c r="A9000">
        <v>8964</v>
      </c>
      <c r="B9000" s="1">
        <v>45028</v>
      </c>
      <c r="C9000" t="s">
        <v>261</v>
      </c>
      <c r="D9000" t="s">
        <v>268</v>
      </c>
      <c r="E9000">
        <v>2</v>
      </c>
      <c r="F9000" t="s">
        <v>26</v>
      </c>
      <c r="G9000" t="s">
        <v>266</v>
      </c>
      <c r="H9000" t="s">
        <v>3028</v>
      </c>
      <c r="M9000" s="2">
        <v>15000</v>
      </c>
      <c r="N9000" s="2">
        <v>29000</v>
      </c>
      <c r="O9000" s="2">
        <f>IF(Tabla1[[#This Row],[Mov]]="VNT",Tabla1[[#This Row],[Sale]]-Tabla1[[#This Row],[Cost]],-Tabla1[[#This Row],[Cost]]*Tabla1[[#This Row],[Cant]])</f>
        <v>-30000</v>
      </c>
      <c r="P9000" s="8">
        <f>IF(Tabla1[[#This Row],[Mov]]="VNT",-Tabla1[[#This Row],[Cant]],Tabla1[[#This Row],[Cant]])</f>
        <v>2</v>
      </c>
      <c r="Q9000" s="8">
        <f>DAY(Tabla1[[#This Row],[Date]])</f>
        <v>12</v>
      </c>
      <c r="R9000" s="8">
        <f>MONTH(Tabla1[[#This Row],[Date]])</f>
        <v>4</v>
      </c>
      <c r="S9000" s="8">
        <f>YEAR(Tabla1[[#This Row],[Date]])</f>
        <v>2023</v>
      </c>
    </row>
    <row r="9001" spans="1:19" x14ac:dyDescent="0.2">
      <c r="A9001">
        <v>8965</v>
      </c>
      <c r="B9001" s="1">
        <v>45028</v>
      </c>
      <c r="C9001" t="s">
        <v>261</v>
      </c>
      <c r="D9001" t="s">
        <v>268</v>
      </c>
      <c r="E9001">
        <v>2</v>
      </c>
      <c r="F9001" t="s">
        <v>127</v>
      </c>
      <c r="G9001" t="s">
        <v>266</v>
      </c>
      <c r="H9001" t="s">
        <v>3029</v>
      </c>
      <c r="M9001" s="2">
        <v>16000</v>
      </c>
      <c r="N9001" s="2">
        <v>35000</v>
      </c>
      <c r="O9001" s="2">
        <f>IF(Tabla1[[#This Row],[Mov]]="VNT",Tabla1[[#This Row],[Sale]]-Tabla1[[#This Row],[Cost]],-Tabla1[[#This Row],[Cost]]*Tabla1[[#This Row],[Cant]])</f>
        <v>-32000</v>
      </c>
      <c r="P9001" s="8">
        <f>IF(Tabla1[[#This Row],[Mov]]="VNT",-Tabla1[[#This Row],[Cant]],Tabla1[[#This Row],[Cant]])</f>
        <v>2</v>
      </c>
      <c r="Q9001" s="8">
        <f>DAY(Tabla1[[#This Row],[Date]])</f>
        <v>12</v>
      </c>
      <c r="R9001" s="8">
        <f>MONTH(Tabla1[[#This Row],[Date]])</f>
        <v>4</v>
      </c>
      <c r="S9001" s="8">
        <f>YEAR(Tabla1[[#This Row],[Date]])</f>
        <v>2023</v>
      </c>
    </row>
    <row r="9002" spans="1:19" x14ac:dyDescent="0.2">
      <c r="A9002">
        <v>8966</v>
      </c>
      <c r="B9002" s="1">
        <v>45028</v>
      </c>
      <c r="C9002" t="s">
        <v>261</v>
      </c>
      <c r="D9002" t="s">
        <v>268</v>
      </c>
      <c r="E9002">
        <v>2</v>
      </c>
      <c r="F9002" t="s">
        <v>26</v>
      </c>
      <c r="G9002" t="s">
        <v>266</v>
      </c>
      <c r="H9002" t="s">
        <v>2860</v>
      </c>
      <c r="M9002" s="2">
        <v>6500</v>
      </c>
      <c r="N9002" s="2">
        <v>15000</v>
      </c>
      <c r="O9002" s="2">
        <f>IF(Tabla1[[#This Row],[Mov]]="VNT",Tabla1[[#This Row],[Sale]]-Tabla1[[#This Row],[Cost]],-Tabla1[[#This Row],[Cost]]*Tabla1[[#This Row],[Cant]])</f>
        <v>-13000</v>
      </c>
      <c r="P9002" s="8">
        <f>IF(Tabla1[[#This Row],[Mov]]="VNT",-Tabla1[[#This Row],[Cant]],Tabla1[[#This Row],[Cant]])</f>
        <v>2</v>
      </c>
      <c r="Q9002" s="8">
        <f>DAY(Tabla1[[#This Row],[Date]])</f>
        <v>12</v>
      </c>
      <c r="R9002" s="8">
        <f>MONTH(Tabla1[[#This Row],[Date]])</f>
        <v>4</v>
      </c>
      <c r="S9002" s="8">
        <f>YEAR(Tabla1[[#This Row],[Date]])</f>
        <v>2023</v>
      </c>
    </row>
    <row r="9003" spans="1:19" x14ac:dyDescent="0.2">
      <c r="A9003">
        <v>8967</v>
      </c>
      <c r="B9003" s="1">
        <v>45028</v>
      </c>
      <c r="C9003" t="s">
        <v>261</v>
      </c>
      <c r="D9003" t="s">
        <v>268</v>
      </c>
      <c r="E9003">
        <v>5</v>
      </c>
      <c r="F9003" t="s">
        <v>15</v>
      </c>
      <c r="G9003" t="s">
        <v>266</v>
      </c>
      <c r="H9003" t="s">
        <v>2269</v>
      </c>
      <c r="M9003" s="2">
        <v>2500</v>
      </c>
      <c r="N9003" s="2">
        <v>9000</v>
      </c>
      <c r="O9003" s="2">
        <f>IF(Tabla1[[#This Row],[Mov]]="VNT",Tabla1[[#This Row],[Sale]]-Tabla1[[#This Row],[Cost]],-Tabla1[[#This Row],[Cost]]*Tabla1[[#This Row],[Cant]])</f>
        <v>-12500</v>
      </c>
      <c r="P9003" s="8">
        <f>IF(Tabla1[[#This Row],[Mov]]="VNT",-Tabla1[[#This Row],[Cant]],Tabla1[[#This Row],[Cant]])</f>
        <v>5</v>
      </c>
      <c r="Q9003" s="8">
        <f>DAY(Tabla1[[#This Row],[Date]])</f>
        <v>12</v>
      </c>
      <c r="R9003" s="8">
        <f>MONTH(Tabla1[[#This Row],[Date]])</f>
        <v>4</v>
      </c>
      <c r="S9003" s="8">
        <f>YEAR(Tabla1[[#This Row],[Date]])</f>
        <v>2023</v>
      </c>
    </row>
    <row r="9004" spans="1:19" x14ac:dyDescent="0.2">
      <c r="A9004">
        <v>8968</v>
      </c>
      <c r="B9004" s="1">
        <v>45028</v>
      </c>
      <c r="C9004" t="s">
        <v>261</v>
      </c>
      <c r="D9004" t="s">
        <v>817</v>
      </c>
      <c r="E9004">
        <v>1</v>
      </c>
      <c r="F9004" t="s">
        <v>532</v>
      </c>
      <c r="G9004" t="s">
        <v>266</v>
      </c>
      <c r="H9004" t="s">
        <v>621</v>
      </c>
      <c r="M9004" s="2">
        <v>40000</v>
      </c>
      <c r="N9004" s="2">
        <v>75000</v>
      </c>
      <c r="O9004" s="2">
        <f>IF(Tabla1[[#This Row],[Mov]]="VNT",Tabla1[[#This Row],[Sale]]-Tabla1[[#This Row],[Cost]],-Tabla1[[#This Row],[Cost]]*Tabla1[[#This Row],[Cant]])</f>
        <v>-40000</v>
      </c>
      <c r="P9004" s="8">
        <f>IF(Tabla1[[#This Row],[Mov]]="VNT",-Tabla1[[#This Row],[Cant]],Tabla1[[#This Row],[Cant]])</f>
        <v>1</v>
      </c>
      <c r="Q9004" s="8">
        <f>DAY(Tabla1[[#This Row],[Date]])</f>
        <v>12</v>
      </c>
      <c r="R9004" s="8">
        <f>MONTH(Tabla1[[#This Row],[Date]])</f>
        <v>4</v>
      </c>
      <c r="S9004" s="8">
        <f>YEAR(Tabla1[[#This Row],[Date]])</f>
        <v>2023</v>
      </c>
    </row>
    <row r="9005" spans="1:19" x14ac:dyDescent="0.2">
      <c r="A9005">
        <v>8969</v>
      </c>
      <c r="B9005" s="1">
        <v>45028</v>
      </c>
      <c r="C9005" t="s">
        <v>261</v>
      </c>
      <c r="D9005" t="s">
        <v>817</v>
      </c>
      <c r="E9005">
        <v>1</v>
      </c>
      <c r="F9005" t="s">
        <v>532</v>
      </c>
      <c r="G9005" t="s">
        <v>266</v>
      </c>
      <c r="H9005" t="s">
        <v>1248</v>
      </c>
      <c r="M9005" s="2">
        <v>44000</v>
      </c>
      <c r="N9005" s="2">
        <v>80000</v>
      </c>
      <c r="O9005" s="2">
        <f>IF(Tabla1[[#This Row],[Mov]]="VNT",Tabla1[[#This Row],[Sale]]-Tabla1[[#This Row],[Cost]],-Tabla1[[#This Row],[Cost]]*Tabla1[[#This Row],[Cant]])</f>
        <v>-44000</v>
      </c>
      <c r="P9005" s="8">
        <f>IF(Tabla1[[#This Row],[Mov]]="VNT",-Tabla1[[#This Row],[Cant]],Tabla1[[#This Row],[Cant]])</f>
        <v>1</v>
      </c>
      <c r="Q9005" s="8">
        <f>DAY(Tabla1[[#This Row],[Date]])</f>
        <v>12</v>
      </c>
      <c r="R9005" s="8">
        <f>MONTH(Tabla1[[#This Row],[Date]])</f>
        <v>4</v>
      </c>
      <c r="S9005" s="8">
        <f>YEAR(Tabla1[[#This Row],[Date]])</f>
        <v>2023</v>
      </c>
    </row>
    <row r="9006" spans="1:19" x14ac:dyDescent="0.2">
      <c r="A9006">
        <v>8970</v>
      </c>
      <c r="B9006" s="1">
        <v>45028</v>
      </c>
      <c r="C9006" t="s">
        <v>261</v>
      </c>
      <c r="D9006" t="s">
        <v>817</v>
      </c>
      <c r="E9006">
        <v>1</v>
      </c>
      <c r="F9006" t="s">
        <v>48</v>
      </c>
      <c r="G9006" t="s">
        <v>1301</v>
      </c>
      <c r="H9006" t="s">
        <v>1302</v>
      </c>
      <c r="M9006" s="2">
        <v>29000</v>
      </c>
      <c r="N9006" s="2">
        <v>59000</v>
      </c>
      <c r="O9006" s="2">
        <f>IF(Tabla1[[#This Row],[Mov]]="VNT",Tabla1[[#This Row],[Sale]]-Tabla1[[#This Row],[Cost]],-Tabla1[[#This Row],[Cost]]*Tabla1[[#This Row],[Cant]])</f>
        <v>-29000</v>
      </c>
      <c r="P9006" s="8">
        <f>IF(Tabla1[[#This Row],[Mov]]="VNT",-Tabla1[[#This Row],[Cant]],Tabla1[[#This Row],[Cant]])</f>
        <v>1</v>
      </c>
      <c r="Q9006" s="8">
        <f>DAY(Tabla1[[#This Row],[Date]])</f>
        <v>12</v>
      </c>
      <c r="R9006" s="8">
        <f>MONTH(Tabla1[[#This Row],[Date]])</f>
        <v>4</v>
      </c>
      <c r="S9006" s="8">
        <f>YEAR(Tabla1[[#This Row],[Date]])</f>
        <v>2023</v>
      </c>
    </row>
    <row r="9007" spans="1:19" x14ac:dyDescent="0.2">
      <c r="A9007">
        <v>8971</v>
      </c>
      <c r="B9007" s="1">
        <v>45028</v>
      </c>
      <c r="C9007" t="s">
        <v>261</v>
      </c>
      <c r="D9007" t="s">
        <v>817</v>
      </c>
      <c r="E9007">
        <v>1</v>
      </c>
      <c r="F9007" t="s">
        <v>617</v>
      </c>
      <c r="G9007" t="s">
        <v>266</v>
      </c>
      <c r="H9007" t="s">
        <v>1318</v>
      </c>
      <c r="M9007" s="2">
        <v>38000</v>
      </c>
      <c r="N9007" s="2">
        <v>80000</v>
      </c>
      <c r="O9007" s="2">
        <f>IF(Tabla1[[#This Row],[Mov]]="VNT",Tabla1[[#This Row],[Sale]]-Tabla1[[#This Row],[Cost]],-Tabla1[[#This Row],[Cost]]*Tabla1[[#This Row],[Cant]])</f>
        <v>-38000</v>
      </c>
      <c r="P9007" s="8">
        <f>IF(Tabla1[[#This Row],[Mov]]="VNT",-Tabla1[[#This Row],[Cant]],Tabla1[[#This Row],[Cant]])</f>
        <v>1</v>
      </c>
      <c r="Q9007" s="8">
        <f>DAY(Tabla1[[#This Row],[Date]])</f>
        <v>12</v>
      </c>
      <c r="R9007" s="8">
        <f>MONTH(Tabla1[[#This Row],[Date]])</f>
        <v>4</v>
      </c>
      <c r="S9007" s="8">
        <f>YEAR(Tabla1[[#This Row],[Date]])</f>
        <v>2023</v>
      </c>
    </row>
    <row r="9008" spans="1:19" x14ac:dyDescent="0.2">
      <c r="A9008">
        <v>8972</v>
      </c>
      <c r="B9008" s="1">
        <v>45028</v>
      </c>
      <c r="C9008" t="s">
        <v>261</v>
      </c>
      <c r="D9008" t="s">
        <v>817</v>
      </c>
      <c r="E9008">
        <v>1</v>
      </c>
      <c r="F9008" t="s">
        <v>48</v>
      </c>
      <c r="G9008" t="s">
        <v>266</v>
      </c>
      <c r="H9008" t="s">
        <v>1952</v>
      </c>
      <c r="J9008" t="s">
        <v>3030</v>
      </c>
      <c r="M9008" s="2">
        <v>55000</v>
      </c>
      <c r="N9008" s="2">
        <v>99000</v>
      </c>
      <c r="O9008" s="2">
        <f>IF(Tabla1[[#This Row],[Mov]]="VNT",Tabla1[[#This Row],[Sale]]-Tabla1[[#This Row],[Cost]],-Tabla1[[#This Row],[Cost]]*Tabla1[[#This Row],[Cant]])</f>
        <v>-55000</v>
      </c>
      <c r="P9008" s="8">
        <f>IF(Tabla1[[#This Row],[Mov]]="VNT",-Tabla1[[#This Row],[Cant]],Tabla1[[#This Row],[Cant]])</f>
        <v>1</v>
      </c>
      <c r="Q9008" s="8">
        <f>DAY(Tabla1[[#This Row],[Date]])</f>
        <v>12</v>
      </c>
      <c r="R9008" s="8">
        <f>MONTH(Tabla1[[#This Row],[Date]])</f>
        <v>4</v>
      </c>
      <c r="S9008" s="8">
        <f>YEAR(Tabla1[[#This Row],[Date]])</f>
        <v>2023</v>
      </c>
    </row>
    <row r="9009" spans="1:19" x14ac:dyDescent="0.2">
      <c r="A9009">
        <v>8973</v>
      </c>
      <c r="B9009" s="1">
        <v>45028</v>
      </c>
      <c r="C9009" t="s">
        <v>260</v>
      </c>
      <c r="D9009" t="s">
        <v>332</v>
      </c>
      <c r="E9009">
        <v>1</v>
      </c>
      <c r="F9009" t="s">
        <v>891</v>
      </c>
      <c r="G9009" t="s">
        <v>272</v>
      </c>
      <c r="H9009" t="s">
        <v>553</v>
      </c>
      <c r="J9009" t="s">
        <v>2954</v>
      </c>
      <c r="M9009" s="2">
        <v>3500</v>
      </c>
      <c r="N9009" s="2">
        <v>10000</v>
      </c>
      <c r="O9009" s="2">
        <f>IF(Tabla1[[#This Row],[Mov]]="VNT",Tabla1[[#This Row],[Sale]]-Tabla1[[#This Row],[Cost]],-Tabla1[[#This Row],[Cost]]*Tabla1[[#This Row],[Cant]])</f>
        <v>6500</v>
      </c>
      <c r="P9009" s="8">
        <f>IF(Tabla1[[#This Row],[Mov]]="VNT",-Tabla1[[#This Row],[Cant]],Tabla1[[#This Row],[Cant]])</f>
        <v>-1</v>
      </c>
      <c r="Q9009" s="8">
        <f>DAY(Tabla1[[#This Row],[Date]])</f>
        <v>12</v>
      </c>
      <c r="R9009" s="8">
        <f>MONTH(Tabla1[[#This Row],[Date]])</f>
        <v>4</v>
      </c>
      <c r="S9009" s="8">
        <f>YEAR(Tabla1[[#This Row],[Date]])</f>
        <v>2023</v>
      </c>
    </row>
    <row r="9010" spans="1:19" x14ac:dyDescent="0.2">
      <c r="A9010">
        <v>8974</v>
      </c>
      <c r="B9010" s="1">
        <v>45028</v>
      </c>
      <c r="C9010" t="s">
        <v>261</v>
      </c>
      <c r="D9010" t="s">
        <v>339</v>
      </c>
      <c r="E9010">
        <v>3</v>
      </c>
      <c r="F9010" t="s">
        <v>891</v>
      </c>
      <c r="G9010" t="s">
        <v>284</v>
      </c>
      <c r="H9010" t="s">
        <v>1394</v>
      </c>
      <c r="M9010" s="2">
        <v>4000</v>
      </c>
      <c r="N9010" s="2">
        <v>10000</v>
      </c>
      <c r="O9010" s="2">
        <f>IF(Tabla1[[#This Row],[Mov]]="VNT",Tabla1[[#This Row],[Sale]]-Tabla1[[#This Row],[Cost]],-Tabla1[[#This Row],[Cost]]*Tabla1[[#This Row],[Cant]])</f>
        <v>-12000</v>
      </c>
      <c r="P9010" s="8">
        <f>IF(Tabla1[[#This Row],[Mov]]="VNT",-Tabla1[[#This Row],[Cant]],Tabla1[[#This Row],[Cant]])</f>
        <v>3</v>
      </c>
      <c r="Q9010" s="8">
        <f>DAY(Tabla1[[#This Row],[Date]])</f>
        <v>12</v>
      </c>
      <c r="R9010" s="8">
        <f>MONTH(Tabla1[[#This Row],[Date]])</f>
        <v>4</v>
      </c>
      <c r="S9010" s="8">
        <f>YEAR(Tabla1[[#This Row],[Date]])</f>
        <v>2023</v>
      </c>
    </row>
    <row r="9011" spans="1:19" x14ac:dyDescent="0.2">
      <c r="A9011">
        <v>8975</v>
      </c>
      <c r="B9011" s="1">
        <v>45028</v>
      </c>
      <c r="C9011" t="s">
        <v>261</v>
      </c>
      <c r="D9011" t="s">
        <v>339</v>
      </c>
      <c r="E9011">
        <v>1</v>
      </c>
      <c r="F9011" t="s">
        <v>1174</v>
      </c>
      <c r="G9011" t="s">
        <v>284</v>
      </c>
      <c r="H9011" t="s">
        <v>1394</v>
      </c>
      <c r="M9011" s="2">
        <v>5000</v>
      </c>
      <c r="N9011" s="2">
        <v>10000</v>
      </c>
      <c r="O9011" s="2">
        <f>IF(Tabla1[[#This Row],[Mov]]="VNT",Tabla1[[#This Row],[Sale]]-Tabla1[[#This Row],[Cost]],-Tabla1[[#This Row],[Cost]]*Tabla1[[#This Row],[Cant]])</f>
        <v>-5000</v>
      </c>
      <c r="P9011" s="8">
        <f>IF(Tabla1[[#This Row],[Mov]]="VNT",-Tabla1[[#This Row],[Cant]],Tabla1[[#This Row],[Cant]])</f>
        <v>1</v>
      </c>
      <c r="Q9011" s="8">
        <f>DAY(Tabla1[[#This Row],[Date]])</f>
        <v>12</v>
      </c>
      <c r="R9011" s="8">
        <f>MONTH(Tabla1[[#This Row],[Date]])</f>
        <v>4</v>
      </c>
      <c r="S9011" s="8">
        <f>YEAR(Tabla1[[#This Row],[Date]])</f>
        <v>2023</v>
      </c>
    </row>
    <row r="9012" spans="1:19" x14ac:dyDescent="0.2">
      <c r="A9012">
        <v>8976</v>
      </c>
      <c r="B9012" s="1">
        <v>45028</v>
      </c>
      <c r="C9012" t="s">
        <v>261</v>
      </c>
      <c r="D9012" t="s">
        <v>339</v>
      </c>
      <c r="E9012">
        <v>1</v>
      </c>
      <c r="F9012" t="s">
        <v>891</v>
      </c>
      <c r="G9012" t="s">
        <v>284</v>
      </c>
      <c r="H9012" t="s">
        <v>1394</v>
      </c>
      <c r="M9012" s="2">
        <v>4500</v>
      </c>
      <c r="N9012" s="2">
        <v>10000</v>
      </c>
      <c r="O9012" s="2">
        <f>IF(Tabla1[[#This Row],[Mov]]="VNT",Tabla1[[#This Row],[Sale]]-Tabla1[[#This Row],[Cost]],-Tabla1[[#This Row],[Cost]]*Tabla1[[#This Row],[Cant]])</f>
        <v>-4500</v>
      </c>
      <c r="P9012" s="8">
        <f>IF(Tabla1[[#This Row],[Mov]]="VNT",-Tabla1[[#This Row],[Cant]],Tabla1[[#This Row],[Cant]])</f>
        <v>1</v>
      </c>
      <c r="Q9012" s="8">
        <f>DAY(Tabla1[[#This Row],[Date]])</f>
        <v>12</v>
      </c>
      <c r="R9012" s="8">
        <f>MONTH(Tabla1[[#This Row],[Date]])</f>
        <v>4</v>
      </c>
      <c r="S9012" s="8">
        <f>YEAR(Tabla1[[#This Row],[Date]])</f>
        <v>2023</v>
      </c>
    </row>
    <row r="9013" spans="1:19" x14ac:dyDescent="0.2">
      <c r="A9013">
        <v>8977</v>
      </c>
      <c r="B9013" s="1">
        <v>45028</v>
      </c>
      <c r="C9013" t="s">
        <v>261</v>
      </c>
      <c r="D9013" t="s">
        <v>339</v>
      </c>
      <c r="E9013">
        <v>1</v>
      </c>
      <c r="F9013" t="s">
        <v>891</v>
      </c>
      <c r="G9013" t="s">
        <v>284</v>
      </c>
      <c r="H9013" t="s">
        <v>1394</v>
      </c>
      <c r="M9013" s="2">
        <v>3500</v>
      </c>
      <c r="N9013" s="2">
        <v>10000</v>
      </c>
      <c r="O9013" s="2">
        <f>IF(Tabla1[[#This Row],[Mov]]="VNT",Tabla1[[#This Row],[Sale]]-Tabla1[[#This Row],[Cost]],-Tabla1[[#This Row],[Cost]]*Tabla1[[#This Row],[Cant]])</f>
        <v>-3500</v>
      </c>
      <c r="P9013" s="8">
        <f>IF(Tabla1[[#This Row],[Mov]]="VNT",-Tabla1[[#This Row],[Cant]],Tabla1[[#This Row],[Cant]])</f>
        <v>1</v>
      </c>
      <c r="Q9013" s="8">
        <f>DAY(Tabla1[[#This Row],[Date]])</f>
        <v>12</v>
      </c>
      <c r="R9013" s="8">
        <f>MONTH(Tabla1[[#This Row],[Date]])</f>
        <v>4</v>
      </c>
      <c r="S9013" s="8">
        <f>YEAR(Tabla1[[#This Row],[Date]])</f>
        <v>2023</v>
      </c>
    </row>
    <row r="9014" spans="1:19" x14ac:dyDescent="0.2">
      <c r="A9014">
        <v>8978</v>
      </c>
      <c r="B9014" s="1">
        <v>45028</v>
      </c>
      <c r="C9014" t="s">
        <v>261</v>
      </c>
      <c r="D9014" t="s">
        <v>339</v>
      </c>
      <c r="E9014">
        <v>1</v>
      </c>
      <c r="F9014" t="s">
        <v>26</v>
      </c>
      <c r="G9014" t="s">
        <v>333</v>
      </c>
      <c r="H9014" t="s">
        <v>3031</v>
      </c>
      <c r="M9014" s="2">
        <v>16000</v>
      </c>
      <c r="N9014" s="2">
        <v>29000</v>
      </c>
      <c r="O9014" s="2">
        <f>IF(Tabla1[[#This Row],[Mov]]="VNT",Tabla1[[#This Row],[Sale]]-Tabla1[[#This Row],[Cost]],-Tabla1[[#This Row],[Cost]]*Tabla1[[#This Row],[Cant]])</f>
        <v>-16000</v>
      </c>
      <c r="P9014" s="8">
        <f>IF(Tabla1[[#This Row],[Mov]]="VNT",-Tabla1[[#This Row],[Cant]],Tabla1[[#This Row],[Cant]])</f>
        <v>1</v>
      </c>
      <c r="Q9014" s="8">
        <f>DAY(Tabla1[[#This Row],[Date]])</f>
        <v>12</v>
      </c>
      <c r="R9014" s="8">
        <f>MONTH(Tabla1[[#This Row],[Date]])</f>
        <v>4</v>
      </c>
      <c r="S9014" s="8">
        <f>YEAR(Tabla1[[#This Row],[Date]])</f>
        <v>2023</v>
      </c>
    </row>
    <row r="9015" spans="1:19" x14ac:dyDescent="0.2">
      <c r="A9015">
        <v>8979</v>
      </c>
      <c r="B9015" s="1">
        <v>45028</v>
      </c>
      <c r="C9015" t="s">
        <v>261</v>
      </c>
      <c r="D9015" t="s">
        <v>339</v>
      </c>
      <c r="E9015">
        <v>2</v>
      </c>
      <c r="F9015" t="s">
        <v>26</v>
      </c>
      <c r="G9015" t="s">
        <v>333</v>
      </c>
      <c r="H9015" t="s">
        <v>3032</v>
      </c>
      <c r="M9015" s="2">
        <v>7500</v>
      </c>
      <c r="N9015" s="2">
        <v>19000</v>
      </c>
      <c r="O9015" s="2">
        <f>IF(Tabla1[[#This Row],[Mov]]="VNT",Tabla1[[#This Row],[Sale]]-Tabla1[[#This Row],[Cost]],-Tabla1[[#This Row],[Cost]]*Tabla1[[#This Row],[Cant]])</f>
        <v>-15000</v>
      </c>
      <c r="P9015" s="8">
        <f>IF(Tabla1[[#This Row],[Mov]]="VNT",-Tabla1[[#This Row],[Cant]],Tabla1[[#This Row],[Cant]])</f>
        <v>2</v>
      </c>
      <c r="Q9015" s="8">
        <f>DAY(Tabla1[[#This Row],[Date]])</f>
        <v>12</v>
      </c>
      <c r="R9015" s="8">
        <f>MONTH(Tabla1[[#This Row],[Date]])</f>
        <v>4</v>
      </c>
      <c r="S9015" s="8">
        <f>YEAR(Tabla1[[#This Row],[Date]])</f>
        <v>2023</v>
      </c>
    </row>
    <row r="9016" spans="1:19" x14ac:dyDescent="0.2">
      <c r="A9016">
        <v>8980</v>
      </c>
      <c r="B9016" s="1">
        <v>45028</v>
      </c>
      <c r="C9016" t="s">
        <v>261</v>
      </c>
      <c r="D9016" t="s">
        <v>339</v>
      </c>
      <c r="E9016">
        <v>5</v>
      </c>
      <c r="F9016" t="s">
        <v>15</v>
      </c>
      <c r="G9016" t="s">
        <v>333</v>
      </c>
      <c r="H9016" t="s">
        <v>16</v>
      </c>
      <c r="M9016" s="2">
        <v>3500</v>
      </c>
      <c r="N9016" s="2">
        <v>12000</v>
      </c>
      <c r="O9016" s="2">
        <f>IF(Tabla1[[#This Row],[Mov]]="VNT",Tabla1[[#This Row],[Sale]]-Tabla1[[#This Row],[Cost]],-Tabla1[[#This Row],[Cost]]*Tabla1[[#This Row],[Cant]])</f>
        <v>-17500</v>
      </c>
      <c r="P9016" s="8">
        <f>IF(Tabla1[[#This Row],[Mov]]="VNT",-Tabla1[[#This Row],[Cant]],Tabla1[[#This Row],[Cant]])</f>
        <v>5</v>
      </c>
      <c r="Q9016" s="8">
        <f>DAY(Tabla1[[#This Row],[Date]])</f>
        <v>12</v>
      </c>
      <c r="R9016" s="8">
        <f>MONTH(Tabla1[[#This Row],[Date]])</f>
        <v>4</v>
      </c>
      <c r="S9016" s="8">
        <f>YEAR(Tabla1[[#This Row],[Date]])</f>
        <v>2023</v>
      </c>
    </row>
    <row r="9017" spans="1:19" x14ac:dyDescent="0.2">
      <c r="A9017">
        <v>8981</v>
      </c>
      <c r="B9017" s="1">
        <v>45028</v>
      </c>
      <c r="C9017" t="s">
        <v>261</v>
      </c>
      <c r="D9017" t="s">
        <v>339</v>
      </c>
      <c r="E9017">
        <v>10</v>
      </c>
      <c r="F9017" t="s">
        <v>15</v>
      </c>
      <c r="G9017" t="s">
        <v>333</v>
      </c>
      <c r="H9017" t="s">
        <v>20</v>
      </c>
      <c r="M9017" s="2">
        <v>4000</v>
      </c>
      <c r="N9017" s="2">
        <v>12000</v>
      </c>
      <c r="O9017" s="2">
        <f>IF(Tabla1[[#This Row],[Mov]]="VNT",Tabla1[[#This Row],[Sale]]-Tabla1[[#This Row],[Cost]],-Tabla1[[#This Row],[Cost]]*Tabla1[[#This Row],[Cant]])</f>
        <v>-40000</v>
      </c>
      <c r="P9017" s="8">
        <f>IF(Tabla1[[#This Row],[Mov]]="VNT",-Tabla1[[#This Row],[Cant]],Tabla1[[#This Row],[Cant]])</f>
        <v>10</v>
      </c>
      <c r="Q9017" s="8">
        <f>DAY(Tabla1[[#This Row],[Date]])</f>
        <v>12</v>
      </c>
      <c r="R9017" s="8">
        <f>MONTH(Tabla1[[#This Row],[Date]])</f>
        <v>4</v>
      </c>
      <c r="S9017" s="8">
        <f>YEAR(Tabla1[[#This Row],[Date]])</f>
        <v>2023</v>
      </c>
    </row>
    <row r="9018" spans="1:19" x14ac:dyDescent="0.2">
      <c r="A9018">
        <v>8982</v>
      </c>
      <c r="B9018" s="1">
        <v>45028</v>
      </c>
      <c r="C9018" t="s">
        <v>261</v>
      </c>
      <c r="D9018" t="s">
        <v>339</v>
      </c>
      <c r="E9018">
        <v>5</v>
      </c>
      <c r="F9018" t="s">
        <v>26</v>
      </c>
      <c r="G9018" t="s">
        <v>1734</v>
      </c>
      <c r="H9018" t="s">
        <v>16</v>
      </c>
      <c r="M9018" s="2">
        <v>3000</v>
      </c>
      <c r="N9018" s="2">
        <v>9000</v>
      </c>
      <c r="O9018" s="2">
        <f>IF(Tabla1[[#This Row],[Mov]]="VNT",Tabla1[[#This Row],[Sale]]-Tabla1[[#This Row],[Cost]],-Tabla1[[#This Row],[Cost]]*Tabla1[[#This Row],[Cant]])</f>
        <v>-15000</v>
      </c>
      <c r="P9018" s="8">
        <f>IF(Tabla1[[#This Row],[Mov]]="VNT",-Tabla1[[#This Row],[Cant]],Tabla1[[#This Row],[Cant]])</f>
        <v>5</v>
      </c>
      <c r="Q9018" s="8">
        <f>DAY(Tabla1[[#This Row],[Date]])</f>
        <v>12</v>
      </c>
      <c r="R9018" s="8">
        <f>MONTH(Tabla1[[#This Row],[Date]])</f>
        <v>4</v>
      </c>
      <c r="S9018" s="8">
        <f>YEAR(Tabla1[[#This Row],[Date]])</f>
        <v>2023</v>
      </c>
    </row>
    <row r="9019" spans="1:19" x14ac:dyDescent="0.2">
      <c r="A9019">
        <v>8983</v>
      </c>
      <c r="B9019" s="1">
        <v>45028</v>
      </c>
      <c r="C9019" t="s">
        <v>261</v>
      </c>
      <c r="D9019" t="s">
        <v>339</v>
      </c>
      <c r="E9019">
        <v>1</v>
      </c>
      <c r="F9019" t="s">
        <v>1295</v>
      </c>
      <c r="G9019" t="s">
        <v>266</v>
      </c>
      <c r="H9019" t="s">
        <v>3033</v>
      </c>
      <c r="M9019" s="2">
        <v>40000</v>
      </c>
      <c r="N9019" s="2">
        <v>90000</v>
      </c>
      <c r="O9019" s="2">
        <f>IF(Tabla1[[#This Row],[Mov]]="VNT",Tabla1[[#This Row],[Sale]]-Tabla1[[#This Row],[Cost]],-Tabla1[[#This Row],[Cost]]*Tabla1[[#This Row],[Cant]])</f>
        <v>-40000</v>
      </c>
      <c r="P9019" s="8">
        <f>IF(Tabla1[[#This Row],[Mov]]="VNT",-Tabla1[[#This Row],[Cant]],Tabla1[[#This Row],[Cant]])</f>
        <v>1</v>
      </c>
      <c r="Q9019" s="8">
        <f>DAY(Tabla1[[#This Row],[Date]])</f>
        <v>12</v>
      </c>
      <c r="R9019" s="8">
        <f>MONTH(Tabla1[[#This Row],[Date]])</f>
        <v>4</v>
      </c>
      <c r="S9019" s="8">
        <f>YEAR(Tabla1[[#This Row],[Date]])</f>
        <v>2023</v>
      </c>
    </row>
    <row r="9020" spans="1:19" x14ac:dyDescent="0.2">
      <c r="A9020">
        <v>8984</v>
      </c>
      <c r="B9020" s="1">
        <v>45028</v>
      </c>
      <c r="C9020" t="s">
        <v>261</v>
      </c>
      <c r="D9020" t="s">
        <v>339</v>
      </c>
      <c r="E9020">
        <v>3</v>
      </c>
      <c r="F9020" t="s">
        <v>26</v>
      </c>
      <c r="G9020" t="s">
        <v>1734</v>
      </c>
      <c r="H9020" t="s">
        <v>3034</v>
      </c>
      <c r="M9020" s="2">
        <v>5000</v>
      </c>
      <c r="N9020" s="2">
        <v>20000</v>
      </c>
      <c r="O9020" s="2">
        <f>IF(Tabla1[[#This Row],[Mov]]="VNT",Tabla1[[#This Row],[Sale]]-Tabla1[[#This Row],[Cost]],-Tabla1[[#This Row],[Cost]]*Tabla1[[#This Row],[Cant]])</f>
        <v>-15000</v>
      </c>
      <c r="P9020" s="8">
        <f>IF(Tabla1[[#This Row],[Mov]]="VNT",-Tabla1[[#This Row],[Cant]],Tabla1[[#This Row],[Cant]])</f>
        <v>3</v>
      </c>
      <c r="Q9020" s="8">
        <f>DAY(Tabla1[[#This Row],[Date]])</f>
        <v>12</v>
      </c>
      <c r="R9020" s="8">
        <f>MONTH(Tabla1[[#This Row],[Date]])</f>
        <v>4</v>
      </c>
      <c r="S9020" s="8">
        <f>YEAR(Tabla1[[#This Row],[Date]])</f>
        <v>2023</v>
      </c>
    </row>
    <row r="9021" spans="1:19" x14ac:dyDescent="0.2">
      <c r="A9021">
        <v>8985</v>
      </c>
      <c r="B9021" s="1">
        <v>45028</v>
      </c>
      <c r="C9021" t="s">
        <v>261</v>
      </c>
      <c r="D9021" t="s">
        <v>1767</v>
      </c>
      <c r="E9021">
        <v>1</v>
      </c>
      <c r="F9021" t="s">
        <v>48</v>
      </c>
      <c r="G9021" t="s">
        <v>1765</v>
      </c>
      <c r="H9021" t="s">
        <v>2772</v>
      </c>
      <c r="M9021" s="2">
        <v>215000</v>
      </c>
      <c r="N9021" s="2">
        <v>300000</v>
      </c>
      <c r="O9021" s="2">
        <f>IF(Tabla1[[#This Row],[Mov]]="VNT",Tabla1[[#This Row],[Sale]]-Tabla1[[#This Row],[Cost]],-Tabla1[[#This Row],[Cost]]*Tabla1[[#This Row],[Cant]])</f>
        <v>-215000</v>
      </c>
      <c r="P9021" s="8">
        <f>IF(Tabla1[[#This Row],[Mov]]="VNT",-Tabla1[[#This Row],[Cant]],Tabla1[[#This Row],[Cant]])</f>
        <v>1</v>
      </c>
      <c r="Q9021" s="8">
        <f>DAY(Tabla1[[#This Row],[Date]])</f>
        <v>12</v>
      </c>
      <c r="R9021" s="8">
        <f>MONTH(Tabla1[[#This Row],[Date]])</f>
        <v>4</v>
      </c>
      <c r="S9021" s="8">
        <f>YEAR(Tabla1[[#This Row],[Date]])</f>
        <v>2023</v>
      </c>
    </row>
    <row r="9022" spans="1:19" x14ac:dyDescent="0.2">
      <c r="A9022">
        <v>8986</v>
      </c>
      <c r="B9022" s="1">
        <v>45028</v>
      </c>
      <c r="C9022" t="s">
        <v>261</v>
      </c>
      <c r="D9022" t="s">
        <v>1767</v>
      </c>
      <c r="E9022">
        <v>1</v>
      </c>
      <c r="F9022" t="s">
        <v>44</v>
      </c>
      <c r="G9022" t="s">
        <v>2629</v>
      </c>
      <c r="H9022" t="s">
        <v>3035</v>
      </c>
      <c r="M9022" s="2">
        <v>46000</v>
      </c>
      <c r="N9022" s="2">
        <v>95000</v>
      </c>
      <c r="O9022" s="2">
        <f>IF(Tabla1[[#This Row],[Mov]]="VNT",Tabla1[[#This Row],[Sale]]-Tabla1[[#This Row],[Cost]],-Tabla1[[#This Row],[Cost]]*Tabla1[[#This Row],[Cant]])</f>
        <v>-46000</v>
      </c>
      <c r="P9022" s="8">
        <f>IF(Tabla1[[#This Row],[Mov]]="VNT",-Tabla1[[#This Row],[Cant]],Tabla1[[#This Row],[Cant]])</f>
        <v>1</v>
      </c>
      <c r="Q9022" s="8">
        <f>DAY(Tabla1[[#This Row],[Date]])</f>
        <v>12</v>
      </c>
      <c r="R9022" s="8">
        <f>MONTH(Tabla1[[#This Row],[Date]])</f>
        <v>4</v>
      </c>
      <c r="S9022" s="8">
        <f>YEAR(Tabla1[[#This Row],[Date]])</f>
        <v>2023</v>
      </c>
    </row>
    <row r="9023" spans="1:19" x14ac:dyDescent="0.2">
      <c r="A9023">
        <v>8987</v>
      </c>
      <c r="B9023" s="1">
        <v>45028</v>
      </c>
      <c r="C9023" t="s">
        <v>261</v>
      </c>
      <c r="D9023" t="s">
        <v>1767</v>
      </c>
      <c r="E9023">
        <v>10</v>
      </c>
      <c r="F9023" t="s">
        <v>233</v>
      </c>
      <c r="G9023" t="s">
        <v>266</v>
      </c>
      <c r="H9023" t="s">
        <v>234</v>
      </c>
      <c r="M9023" s="2">
        <v>3000</v>
      </c>
      <c r="N9023" s="2">
        <v>10000</v>
      </c>
      <c r="O9023" s="2">
        <f>IF(Tabla1[[#This Row],[Mov]]="VNT",Tabla1[[#This Row],[Sale]]-Tabla1[[#This Row],[Cost]],-Tabla1[[#This Row],[Cost]]*Tabla1[[#This Row],[Cant]])</f>
        <v>-30000</v>
      </c>
      <c r="P9023" s="8">
        <f>IF(Tabla1[[#This Row],[Mov]]="VNT",-Tabla1[[#This Row],[Cant]],Tabla1[[#This Row],[Cant]])</f>
        <v>10</v>
      </c>
      <c r="Q9023" s="8">
        <f>DAY(Tabla1[[#This Row],[Date]])</f>
        <v>12</v>
      </c>
      <c r="R9023" s="8">
        <f>MONTH(Tabla1[[#This Row],[Date]])</f>
        <v>4</v>
      </c>
      <c r="S9023" s="8">
        <f>YEAR(Tabla1[[#This Row],[Date]])</f>
        <v>2023</v>
      </c>
    </row>
    <row r="9024" spans="1:19" x14ac:dyDescent="0.2">
      <c r="A9024">
        <v>8988</v>
      </c>
      <c r="B9024" s="1">
        <v>45028</v>
      </c>
      <c r="C9024" t="s">
        <v>261</v>
      </c>
      <c r="D9024" t="s">
        <v>1767</v>
      </c>
      <c r="E9024">
        <v>1</v>
      </c>
      <c r="F9024" t="s">
        <v>42</v>
      </c>
      <c r="G9024" t="s">
        <v>1765</v>
      </c>
      <c r="H9024" t="s">
        <v>1768</v>
      </c>
      <c r="M9024" s="2">
        <v>35000</v>
      </c>
      <c r="N9024" s="2">
        <v>70000</v>
      </c>
      <c r="O9024" s="2">
        <f>IF(Tabla1[[#This Row],[Mov]]="VNT",Tabla1[[#This Row],[Sale]]-Tabla1[[#This Row],[Cost]],-Tabla1[[#This Row],[Cost]]*Tabla1[[#This Row],[Cant]])</f>
        <v>-35000</v>
      </c>
      <c r="P9024" s="8">
        <f>IF(Tabla1[[#This Row],[Mov]]="VNT",-Tabla1[[#This Row],[Cant]],Tabla1[[#This Row],[Cant]])</f>
        <v>1</v>
      </c>
      <c r="Q9024" s="8">
        <f>DAY(Tabla1[[#This Row],[Date]])</f>
        <v>12</v>
      </c>
      <c r="R9024" s="8">
        <f>MONTH(Tabla1[[#This Row],[Date]])</f>
        <v>4</v>
      </c>
      <c r="S9024" s="8">
        <f>YEAR(Tabla1[[#This Row],[Date]])</f>
        <v>2023</v>
      </c>
    </row>
    <row r="9025" spans="1:19" x14ac:dyDescent="0.2">
      <c r="A9025">
        <v>8989</v>
      </c>
      <c r="B9025" s="1">
        <v>45028</v>
      </c>
      <c r="C9025" t="s">
        <v>261</v>
      </c>
      <c r="D9025" t="s">
        <v>1767</v>
      </c>
      <c r="E9025">
        <v>1</v>
      </c>
      <c r="F9025" t="s">
        <v>45</v>
      </c>
      <c r="G9025" t="s">
        <v>1765</v>
      </c>
      <c r="H9025" t="s">
        <v>3036</v>
      </c>
      <c r="M9025" s="2">
        <v>14000</v>
      </c>
      <c r="N9025" s="2">
        <v>29000</v>
      </c>
      <c r="O9025" s="2">
        <f>IF(Tabla1[[#This Row],[Mov]]="VNT",Tabla1[[#This Row],[Sale]]-Tabla1[[#This Row],[Cost]],-Tabla1[[#This Row],[Cost]]*Tabla1[[#This Row],[Cant]])</f>
        <v>-14000</v>
      </c>
      <c r="P9025" s="8">
        <f>IF(Tabla1[[#This Row],[Mov]]="VNT",-Tabla1[[#This Row],[Cant]],Tabla1[[#This Row],[Cant]])</f>
        <v>1</v>
      </c>
      <c r="Q9025" s="8">
        <f>DAY(Tabla1[[#This Row],[Date]])</f>
        <v>12</v>
      </c>
      <c r="R9025" s="8">
        <f>MONTH(Tabla1[[#This Row],[Date]])</f>
        <v>4</v>
      </c>
      <c r="S9025" s="8">
        <f>YEAR(Tabla1[[#This Row],[Date]])</f>
        <v>2023</v>
      </c>
    </row>
    <row r="9026" spans="1:19" x14ac:dyDescent="0.2">
      <c r="A9026">
        <v>8990</v>
      </c>
      <c r="B9026" s="1">
        <v>45028</v>
      </c>
      <c r="C9026" t="s">
        <v>261</v>
      </c>
      <c r="D9026" t="s">
        <v>1767</v>
      </c>
      <c r="E9026">
        <v>1</v>
      </c>
      <c r="F9026" t="s">
        <v>45</v>
      </c>
      <c r="G9026" t="s">
        <v>1765</v>
      </c>
      <c r="H9026" t="s">
        <v>3037</v>
      </c>
      <c r="M9026" s="2">
        <v>14000</v>
      </c>
      <c r="N9026" s="2">
        <v>29000</v>
      </c>
      <c r="O9026" s="2">
        <f>IF(Tabla1[[#This Row],[Mov]]="VNT",Tabla1[[#This Row],[Sale]]-Tabla1[[#This Row],[Cost]],-Tabla1[[#This Row],[Cost]]*Tabla1[[#This Row],[Cant]])</f>
        <v>-14000</v>
      </c>
      <c r="P9026" s="8">
        <f>IF(Tabla1[[#This Row],[Mov]]="VNT",-Tabla1[[#This Row],[Cant]],Tabla1[[#This Row],[Cant]])</f>
        <v>1</v>
      </c>
      <c r="Q9026" s="8">
        <f>DAY(Tabla1[[#This Row],[Date]])</f>
        <v>12</v>
      </c>
      <c r="R9026" s="8">
        <f>MONTH(Tabla1[[#This Row],[Date]])</f>
        <v>4</v>
      </c>
      <c r="S9026" s="8">
        <f>YEAR(Tabla1[[#This Row],[Date]])</f>
        <v>2023</v>
      </c>
    </row>
    <row r="9027" spans="1:19" x14ac:dyDescent="0.2">
      <c r="A9027">
        <v>8991</v>
      </c>
      <c r="B9027" s="1">
        <v>45028</v>
      </c>
      <c r="C9027" t="s">
        <v>260</v>
      </c>
      <c r="D9027" t="s">
        <v>332</v>
      </c>
      <c r="E9027">
        <v>1</v>
      </c>
      <c r="F9027" t="s">
        <v>386</v>
      </c>
      <c r="G9027" t="s">
        <v>272</v>
      </c>
      <c r="H9027" t="s">
        <v>344</v>
      </c>
      <c r="M9027" s="2">
        <v>72000</v>
      </c>
      <c r="N9027" s="2">
        <v>75000</v>
      </c>
      <c r="O9027" s="2">
        <f>IF(Tabla1[[#This Row],[Mov]]="VNT",Tabla1[[#This Row],[Sale]]-Tabla1[[#This Row],[Cost]],-Tabla1[[#This Row],[Cost]]*Tabla1[[#This Row],[Cant]])</f>
        <v>3000</v>
      </c>
      <c r="P9027" s="8">
        <f>IF(Tabla1[[#This Row],[Mov]]="VNT",-Tabla1[[#This Row],[Cant]],Tabla1[[#This Row],[Cant]])</f>
        <v>-1</v>
      </c>
      <c r="Q9027" s="8">
        <f>DAY(Tabla1[[#This Row],[Date]])</f>
        <v>12</v>
      </c>
      <c r="R9027" s="8">
        <f>MONTH(Tabla1[[#This Row],[Date]])</f>
        <v>4</v>
      </c>
      <c r="S9027" s="8">
        <f>YEAR(Tabla1[[#This Row],[Date]])</f>
        <v>2023</v>
      </c>
    </row>
    <row r="9028" spans="1:19" x14ac:dyDescent="0.2">
      <c r="A9028">
        <v>8992</v>
      </c>
      <c r="B9028" s="1">
        <v>45028</v>
      </c>
      <c r="C9028" t="s">
        <v>260</v>
      </c>
      <c r="D9028" t="s">
        <v>809</v>
      </c>
      <c r="E9028">
        <v>1</v>
      </c>
      <c r="F9028" t="s">
        <v>2046</v>
      </c>
      <c r="G9028" t="s">
        <v>266</v>
      </c>
      <c r="H9028" t="s">
        <v>2615</v>
      </c>
      <c r="M9028" s="2">
        <v>20000</v>
      </c>
      <c r="N9028" s="2">
        <v>30000</v>
      </c>
      <c r="O9028" s="2">
        <f>IF(Tabla1[[#This Row],[Mov]]="VNT",Tabla1[[#This Row],[Sale]]-Tabla1[[#This Row],[Cost]],-Tabla1[[#This Row],[Cost]]*Tabla1[[#This Row],[Cant]])</f>
        <v>10000</v>
      </c>
      <c r="P9028" s="8">
        <f>IF(Tabla1[[#This Row],[Mov]]="VNT",-Tabla1[[#This Row],[Cant]],Tabla1[[#This Row],[Cant]])</f>
        <v>-1</v>
      </c>
      <c r="Q9028" s="8">
        <f>DAY(Tabla1[[#This Row],[Date]])</f>
        <v>12</v>
      </c>
      <c r="R9028" s="8">
        <f>MONTH(Tabla1[[#This Row],[Date]])</f>
        <v>4</v>
      </c>
      <c r="S9028" s="8">
        <f>YEAR(Tabla1[[#This Row],[Date]])</f>
        <v>2023</v>
      </c>
    </row>
    <row r="9029" spans="1:19" x14ac:dyDescent="0.2">
      <c r="A9029">
        <v>8993</v>
      </c>
      <c r="B9029" s="1">
        <v>45028</v>
      </c>
      <c r="C9029" t="s">
        <v>260</v>
      </c>
      <c r="D9029" t="s">
        <v>809</v>
      </c>
      <c r="E9029">
        <v>1</v>
      </c>
      <c r="F9029" t="s">
        <v>2363</v>
      </c>
      <c r="G9029" t="s">
        <v>266</v>
      </c>
      <c r="H9029" t="s">
        <v>3038</v>
      </c>
      <c r="M9029" s="2">
        <v>3500</v>
      </c>
      <c r="N9029" s="2">
        <v>8000</v>
      </c>
      <c r="O9029" s="2">
        <f>IF(Tabla1[[#This Row],[Mov]]="VNT",Tabla1[[#This Row],[Sale]]-Tabla1[[#This Row],[Cost]],-Tabla1[[#This Row],[Cost]]*Tabla1[[#This Row],[Cant]])</f>
        <v>4500</v>
      </c>
      <c r="P9029" s="8">
        <f>IF(Tabla1[[#This Row],[Mov]]="VNT",-Tabla1[[#This Row],[Cant]],Tabla1[[#This Row],[Cant]])</f>
        <v>-1</v>
      </c>
      <c r="Q9029" s="8">
        <f>DAY(Tabla1[[#This Row],[Date]])</f>
        <v>12</v>
      </c>
      <c r="R9029" s="8">
        <f>MONTH(Tabla1[[#This Row],[Date]])</f>
        <v>4</v>
      </c>
      <c r="S9029" s="8">
        <f>YEAR(Tabla1[[#This Row],[Date]])</f>
        <v>2023</v>
      </c>
    </row>
    <row r="9030" spans="1:19" x14ac:dyDescent="0.2">
      <c r="A9030">
        <v>8994</v>
      </c>
      <c r="B9030" s="1">
        <v>45028</v>
      </c>
      <c r="C9030" t="s">
        <v>260</v>
      </c>
      <c r="D9030" t="s">
        <v>332</v>
      </c>
      <c r="E9030">
        <v>1</v>
      </c>
      <c r="F9030" t="s">
        <v>116</v>
      </c>
      <c r="G9030" t="s">
        <v>347</v>
      </c>
      <c r="H9030" t="s">
        <v>518</v>
      </c>
      <c r="M9030" s="2">
        <v>3270</v>
      </c>
      <c r="N9030" s="2">
        <v>3500</v>
      </c>
      <c r="O9030" s="2">
        <f>IF(Tabla1[[#This Row],[Mov]]="VNT",Tabla1[[#This Row],[Sale]]-Tabla1[[#This Row],[Cost]],-Tabla1[[#This Row],[Cost]]*Tabla1[[#This Row],[Cant]])</f>
        <v>230</v>
      </c>
      <c r="P9030" s="8">
        <f>IF(Tabla1[[#This Row],[Mov]]="VNT",-Tabla1[[#This Row],[Cant]],Tabla1[[#This Row],[Cant]])</f>
        <v>-1</v>
      </c>
      <c r="Q9030" s="8">
        <f>DAY(Tabla1[[#This Row],[Date]])</f>
        <v>12</v>
      </c>
      <c r="R9030" s="8">
        <f>MONTH(Tabla1[[#This Row],[Date]])</f>
        <v>4</v>
      </c>
      <c r="S9030" s="8">
        <f>YEAR(Tabla1[[#This Row],[Date]])</f>
        <v>2023</v>
      </c>
    </row>
    <row r="9031" spans="1:19" x14ac:dyDescent="0.2">
      <c r="A9031">
        <v>8995</v>
      </c>
      <c r="B9031" s="1">
        <v>45028</v>
      </c>
      <c r="C9031" t="s">
        <v>260</v>
      </c>
      <c r="D9031" t="s">
        <v>332</v>
      </c>
      <c r="E9031">
        <v>1</v>
      </c>
      <c r="F9031" t="s">
        <v>116</v>
      </c>
      <c r="G9031" t="s">
        <v>347</v>
      </c>
      <c r="H9031" t="s">
        <v>518</v>
      </c>
      <c r="M9031" s="2">
        <v>3270</v>
      </c>
      <c r="N9031" s="2">
        <v>3500</v>
      </c>
      <c r="O9031" s="2">
        <f>IF(Tabla1[[#This Row],[Mov]]="VNT",Tabla1[[#This Row],[Sale]]-Tabla1[[#This Row],[Cost]],-Tabla1[[#This Row],[Cost]]*Tabla1[[#This Row],[Cant]])</f>
        <v>230</v>
      </c>
      <c r="P9031" s="8">
        <f>IF(Tabla1[[#This Row],[Mov]]="VNT",-Tabla1[[#This Row],[Cant]],Tabla1[[#This Row],[Cant]])</f>
        <v>-1</v>
      </c>
      <c r="Q9031" s="8">
        <f>DAY(Tabla1[[#This Row],[Date]])</f>
        <v>12</v>
      </c>
      <c r="R9031" s="8">
        <f>MONTH(Tabla1[[#This Row],[Date]])</f>
        <v>4</v>
      </c>
      <c r="S9031" s="8">
        <f>YEAR(Tabla1[[#This Row],[Date]])</f>
        <v>2023</v>
      </c>
    </row>
    <row r="9032" spans="1:19" x14ac:dyDescent="0.2">
      <c r="A9032">
        <v>8996</v>
      </c>
      <c r="B9032" s="1">
        <v>45028</v>
      </c>
      <c r="C9032" t="s">
        <v>260</v>
      </c>
      <c r="D9032" t="s">
        <v>332</v>
      </c>
      <c r="E9032">
        <v>1</v>
      </c>
      <c r="F9032" t="s">
        <v>116</v>
      </c>
      <c r="G9032" t="s">
        <v>382</v>
      </c>
      <c r="H9032" t="s">
        <v>514</v>
      </c>
      <c r="M9032" s="2">
        <v>7008</v>
      </c>
      <c r="N9032" s="2">
        <v>7500</v>
      </c>
      <c r="O9032" s="2">
        <f>IF(Tabla1[[#This Row],[Mov]]="VNT",Tabla1[[#This Row],[Sale]]-Tabla1[[#This Row],[Cost]],-Tabla1[[#This Row],[Cost]]*Tabla1[[#This Row],[Cant]])</f>
        <v>492</v>
      </c>
      <c r="P9032" s="8">
        <f>IF(Tabla1[[#This Row],[Mov]]="VNT",-Tabla1[[#This Row],[Cant]],Tabla1[[#This Row],[Cant]])</f>
        <v>-1</v>
      </c>
      <c r="Q9032" s="8">
        <f>DAY(Tabla1[[#This Row],[Date]])</f>
        <v>12</v>
      </c>
      <c r="R9032" s="8">
        <f>MONTH(Tabla1[[#This Row],[Date]])</f>
        <v>4</v>
      </c>
      <c r="S9032" s="8">
        <f>YEAR(Tabla1[[#This Row],[Date]])</f>
        <v>2023</v>
      </c>
    </row>
    <row r="9033" spans="1:19" x14ac:dyDescent="0.2">
      <c r="A9033">
        <v>8997</v>
      </c>
      <c r="B9033" s="1">
        <v>45029</v>
      </c>
      <c r="C9033" t="s">
        <v>260</v>
      </c>
      <c r="D9033" t="s">
        <v>332</v>
      </c>
      <c r="E9033">
        <v>1</v>
      </c>
      <c r="F9033" t="s">
        <v>342</v>
      </c>
      <c r="G9033" t="s">
        <v>272</v>
      </c>
      <c r="H9033" t="s">
        <v>308</v>
      </c>
      <c r="M9033" s="2">
        <v>900</v>
      </c>
      <c r="N9033" s="2">
        <v>10000</v>
      </c>
      <c r="O9033" s="2">
        <f>IF(Tabla1[[#This Row],[Mov]]="VNT",Tabla1[[#This Row],[Sale]]-Tabla1[[#This Row],[Cost]],-Tabla1[[#This Row],[Cost]]*Tabla1[[#This Row],[Cant]])</f>
        <v>9100</v>
      </c>
      <c r="P9033" s="8">
        <f>IF(Tabla1[[#This Row],[Mov]]="VNT",-Tabla1[[#This Row],[Cant]],Tabla1[[#This Row],[Cant]])</f>
        <v>-1</v>
      </c>
      <c r="Q9033" s="8">
        <f>DAY(Tabla1[[#This Row],[Date]])</f>
        <v>13</v>
      </c>
      <c r="R9033" s="8">
        <f>MONTH(Tabla1[[#This Row],[Date]])</f>
        <v>4</v>
      </c>
      <c r="S9033" s="8">
        <f>YEAR(Tabla1[[#This Row],[Date]])</f>
        <v>2023</v>
      </c>
    </row>
    <row r="9034" spans="1:19" x14ac:dyDescent="0.2">
      <c r="A9034">
        <v>8998</v>
      </c>
      <c r="B9034" s="1">
        <v>45029</v>
      </c>
      <c r="C9034" t="s">
        <v>260</v>
      </c>
      <c r="D9034" t="s">
        <v>332</v>
      </c>
      <c r="E9034">
        <v>1</v>
      </c>
      <c r="F9034" t="s">
        <v>225</v>
      </c>
      <c r="G9034" t="s">
        <v>272</v>
      </c>
      <c r="H9034" t="s">
        <v>255</v>
      </c>
      <c r="M9034" s="2">
        <v>1100</v>
      </c>
      <c r="N9034" s="2">
        <v>10000</v>
      </c>
      <c r="O9034" s="2">
        <f>IF(Tabla1[[#This Row],[Mov]]="VNT",Tabla1[[#This Row],[Sale]]-Tabla1[[#This Row],[Cost]],-Tabla1[[#This Row],[Cost]]*Tabla1[[#This Row],[Cant]])</f>
        <v>8900</v>
      </c>
      <c r="P9034" s="8">
        <f>IF(Tabla1[[#This Row],[Mov]]="VNT",-Tabla1[[#This Row],[Cant]],Tabla1[[#This Row],[Cant]])</f>
        <v>-1</v>
      </c>
      <c r="Q9034" s="8">
        <f>DAY(Tabla1[[#This Row],[Date]])</f>
        <v>13</v>
      </c>
      <c r="R9034" s="8">
        <f>MONTH(Tabla1[[#This Row],[Date]])</f>
        <v>4</v>
      </c>
      <c r="S9034" s="8">
        <f>YEAR(Tabla1[[#This Row],[Date]])</f>
        <v>2023</v>
      </c>
    </row>
    <row r="9035" spans="1:19" x14ac:dyDescent="0.2">
      <c r="A9035">
        <v>8999</v>
      </c>
      <c r="B9035" s="1">
        <v>45029</v>
      </c>
      <c r="C9035" t="s">
        <v>260</v>
      </c>
      <c r="D9035" t="s">
        <v>332</v>
      </c>
      <c r="E9035">
        <v>1</v>
      </c>
      <c r="F9035" t="s">
        <v>586</v>
      </c>
      <c r="G9035" t="s">
        <v>272</v>
      </c>
      <c r="H9035" t="s">
        <v>255</v>
      </c>
      <c r="M9035" s="2">
        <v>7000</v>
      </c>
      <c r="N9035" s="2">
        <v>18000</v>
      </c>
      <c r="O9035" s="2">
        <f>IF(Tabla1[[#This Row],[Mov]]="VNT",Tabla1[[#This Row],[Sale]]-Tabla1[[#This Row],[Cost]],-Tabla1[[#This Row],[Cost]]*Tabla1[[#This Row],[Cant]])</f>
        <v>11000</v>
      </c>
      <c r="P9035" s="8">
        <f>IF(Tabla1[[#This Row],[Mov]]="VNT",-Tabla1[[#This Row],[Cant]],Tabla1[[#This Row],[Cant]])</f>
        <v>-1</v>
      </c>
      <c r="Q9035" s="8">
        <f>DAY(Tabla1[[#This Row],[Date]])</f>
        <v>13</v>
      </c>
      <c r="R9035" s="8">
        <f>MONTH(Tabla1[[#This Row],[Date]])</f>
        <v>4</v>
      </c>
      <c r="S9035" s="8">
        <f>YEAR(Tabla1[[#This Row],[Date]])</f>
        <v>2023</v>
      </c>
    </row>
    <row r="9036" spans="1:19" x14ac:dyDescent="0.2">
      <c r="A9036">
        <v>9000</v>
      </c>
      <c r="B9036" s="1">
        <v>45029</v>
      </c>
      <c r="C9036" t="s">
        <v>260</v>
      </c>
      <c r="D9036" t="s">
        <v>332</v>
      </c>
      <c r="E9036">
        <v>1</v>
      </c>
      <c r="F9036" t="s">
        <v>2043</v>
      </c>
      <c r="G9036" t="s">
        <v>1765</v>
      </c>
      <c r="H9036" t="s">
        <v>2578</v>
      </c>
      <c r="M9036" s="2">
        <v>165000</v>
      </c>
      <c r="N9036" s="2">
        <v>200000</v>
      </c>
      <c r="O9036" s="2">
        <f>IF(Tabla1[[#This Row],[Mov]]="VNT",Tabla1[[#This Row],[Sale]]-Tabla1[[#This Row],[Cost]],-Tabla1[[#This Row],[Cost]]*Tabla1[[#This Row],[Cant]])</f>
        <v>35000</v>
      </c>
      <c r="P9036" s="8">
        <f>IF(Tabla1[[#This Row],[Mov]]="VNT",-Tabla1[[#This Row],[Cant]],Tabla1[[#This Row],[Cant]])</f>
        <v>-1</v>
      </c>
      <c r="Q9036" s="8">
        <f>DAY(Tabla1[[#This Row],[Date]])</f>
        <v>13</v>
      </c>
      <c r="R9036" s="8">
        <f>MONTH(Tabla1[[#This Row],[Date]])</f>
        <v>4</v>
      </c>
      <c r="S9036" s="8">
        <f>YEAR(Tabla1[[#This Row],[Date]])</f>
        <v>2023</v>
      </c>
    </row>
    <row r="9037" spans="1:19" x14ac:dyDescent="0.2">
      <c r="A9037">
        <v>9001</v>
      </c>
      <c r="B9037" s="1">
        <v>45029</v>
      </c>
      <c r="C9037" t="s">
        <v>260</v>
      </c>
      <c r="D9037" t="s">
        <v>332</v>
      </c>
      <c r="E9037">
        <v>1</v>
      </c>
      <c r="F9037" t="s">
        <v>224</v>
      </c>
      <c r="G9037" t="s">
        <v>263</v>
      </c>
      <c r="H9037" t="s">
        <v>2991</v>
      </c>
      <c r="M9037" s="2">
        <v>10500</v>
      </c>
      <c r="N9037" s="2">
        <v>20000</v>
      </c>
      <c r="O9037" s="2">
        <f>IF(Tabla1[[#This Row],[Mov]]="VNT",Tabla1[[#This Row],[Sale]]-Tabla1[[#This Row],[Cost]],-Tabla1[[#This Row],[Cost]]*Tabla1[[#This Row],[Cant]])</f>
        <v>9500</v>
      </c>
      <c r="P9037" s="8">
        <f>IF(Tabla1[[#This Row],[Mov]]="VNT",-Tabla1[[#This Row],[Cant]],Tabla1[[#This Row],[Cant]])</f>
        <v>-1</v>
      </c>
      <c r="Q9037" s="8">
        <f>DAY(Tabla1[[#This Row],[Date]])</f>
        <v>13</v>
      </c>
      <c r="R9037" s="8">
        <f>MONTH(Tabla1[[#This Row],[Date]])</f>
        <v>4</v>
      </c>
      <c r="S9037" s="8">
        <f>YEAR(Tabla1[[#This Row],[Date]])</f>
        <v>2023</v>
      </c>
    </row>
    <row r="9038" spans="1:19" x14ac:dyDescent="0.2">
      <c r="A9038">
        <v>9002</v>
      </c>
      <c r="B9038" s="1">
        <v>45029</v>
      </c>
      <c r="C9038" t="s">
        <v>260</v>
      </c>
      <c r="D9038" t="s">
        <v>332</v>
      </c>
      <c r="E9038">
        <v>1</v>
      </c>
      <c r="F9038" t="s">
        <v>365</v>
      </c>
      <c r="G9038" t="s">
        <v>366</v>
      </c>
      <c r="H9038" t="s">
        <v>367</v>
      </c>
      <c r="M9038" s="2">
        <v>7000</v>
      </c>
      <c r="N9038" s="2">
        <v>15000</v>
      </c>
      <c r="O9038" s="2">
        <f>IF(Tabla1[[#This Row],[Mov]]="VNT",Tabla1[[#This Row],[Sale]]-Tabla1[[#This Row],[Cost]],-Tabla1[[#This Row],[Cost]]*Tabla1[[#This Row],[Cant]])</f>
        <v>8000</v>
      </c>
      <c r="P9038" s="8">
        <f>IF(Tabla1[[#This Row],[Mov]]="VNT",-Tabla1[[#This Row],[Cant]],Tabla1[[#This Row],[Cant]])</f>
        <v>-1</v>
      </c>
      <c r="Q9038" s="8">
        <f>DAY(Tabla1[[#This Row],[Date]])</f>
        <v>13</v>
      </c>
      <c r="R9038" s="8">
        <f>MONTH(Tabla1[[#This Row],[Date]])</f>
        <v>4</v>
      </c>
      <c r="S9038" s="8">
        <f>YEAR(Tabla1[[#This Row],[Date]])</f>
        <v>2023</v>
      </c>
    </row>
    <row r="9039" spans="1:19" x14ac:dyDescent="0.2">
      <c r="A9039">
        <v>9003</v>
      </c>
      <c r="B9039" s="1">
        <v>45029</v>
      </c>
      <c r="C9039" t="s">
        <v>260</v>
      </c>
      <c r="D9039" t="s">
        <v>332</v>
      </c>
      <c r="E9039">
        <v>1</v>
      </c>
      <c r="F9039" t="s">
        <v>532</v>
      </c>
      <c r="G9039" t="s">
        <v>273</v>
      </c>
      <c r="H9039" t="s">
        <v>552</v>
      </c>
      <c r="J9039" t="s">
        <v>1079</v>
      </c>
      <c r="M9039" s="2">
        <v>18000</v>
      </c>
      <c r="N9039" s="2">
        <v>35000</v>
      </c>
      <c r="O9039" s="2">
        <f>IF(Tabla1[[#This Row],[Mov]]="VNT",Tabla1[[#This Row],[Sale]]-Tabla1[[#This Row],[Cost]],-Tabla1[[#This Row],[Cost]]*Tabla1[[#This Row],[Cant]])</f>
        <v>17000</v>
      </c>
      <c r="P9039" s="8">
        <f>IF(Tabla1[[#This Row],[Mov]]="VNT",-Tabla1[[#This Row],[Cant]],Tabla1[[#This Row],[Cant]])</f>
        <v>-1</v>
      </c>
      <c r="Q9039" s="8">
        <f>DAY(Tabla1[[#This Row],[Date]])</f>
        <v>13</v>
      </c>
      <c r="R9039" s="8">
        <f>MONTH(Tabla1[[#This Row],[Date]])</f>
        <v>4</v>
      </c>
      <c r="S9039" s="8">
        <f>YEAR(Tabla1[[#This Row],[Date]])</f>
        <v>2023</v>
      </c>
    </row>
    <row r="9040" spans="1:19" x14ac:dyDescent="0.2">
      <c r="A9040">
        <v>9004</v>
      </c>
      <c r="B9040" s="1">
        <v>45029</v>
      </c>
      <c r="C9040" t="s">
        <v>260</v>
      </c>
      <c r="D9040" t="s">
        <v>332</v>
      </c>
      <c r="E9040">
        <v>1</v>
      </c>
      <c r="F9040" t="s">
        <v>116</v>
      </c>
      <c r="G9040" t="s">
        <v>347</v>
      </c>
      <c r="H9040" t="s">
        <v>518</v>
      </c>
      <c r="M9040" s="2">
        <v>14952</v>
      </c>
      <c r="N9040" s="2">
        <v>16000</v>
      </c>
      <c r="O9040" s="2">
        <f>IF(Tabla1[[#This Row],[Mov]]="VNT",Tabla1[[#This Row],[Sale]]-Tabla1[[#This Row],[Cost]],-Tabla1[[#This Row],[Cost]]*Tabla1[[#This Row],[Cant]])</f>
        <v>1048</v>
      </c>
      <c r="P9040" s="8">
        <f>IF(Tabla1[[#This Row],[Mov]]="VNT",-Tabla1[[#This Row],[Cant]],Tabla1[[#This Row],[Cant]])</f>
        <v>-1</v>
      </c>
      <c r="Q9040" s="8">
        <f>DAY(Tabla1[[#This Row],[Date]])</f>
        <v>13</v>
      </c>
      <c r="R9040" s="8">
        <f>MONTH(Tabla1[[#This Row],[Date]])</f>
        <v>4</v>
      </c>
      <c r="S9040" s="8">
        <f>YEAR(Tabla1[[#This Row],[Date]])</f>
        <v>2023</v>
      </c>
    </row>
    <row r="9041" spans="1:19" x14ac:dyDescent="0.2">
      <c r="A9041">
        <v>9005</v>
      </c>
      <c r="B9041" s="1">
        <v>45029</v>
      </c>
      <c r="C9041" t="s">
        <v>260</v>
      </c>
      <c r="D9041" t="s">
        <v>332</v>
      </c>
      <c r="E9041">
        <v>1</v>
      </c>
      <c r="F9041" t="s">
        <v>386</v>
      </c>
      <c r="G9041" t="s">
        <v>272</v>
      </c>
      <c r="H9041" t="s">
        <v>2968</v>
      </c>
      <c r="M9041" s="2">
        <v>70000</v>
      </c>
      <c r="N9041" s="2">
        <v>135000</v>
      </c>
      <c r="O9041" s="2">
        <f>IF(Tabla1[[#This Row],[Mov]]="VNT",Tabla1[[#This Row],[Sale]]-Tabla1[[#This Row],[Cost]],-Tabla1[[#This Row],[Cost]]*Tabla1[[#This Row],[Cant]])</f>
        <v>65000</v>
      </c>
      <c r="P9041" s="8">
        <f>IF(Tabla1[[#This Row],[Mov]]="VNT",-Tabla1[[#This Row],[Cant]],Tabla1[[#This Row],[Cant]])</f>
        <v>-1</v>
      </c>
      <c r="Q9041" s="8">
        <f>DAY(Tabla1[[#This Row],[Date]])</f>
        <v>13</v>
      </c>
      <c r="R9041" s="8">
        <f>MONTH(Tabla1[[#This Row],[Date]])</f>
        <v>4</v>
      </c>
      <c r="S9041" s="8">
        <f>YEAR(Tabla1[[#This Row],[Date]])</f>
        <v>2023</v>
      </c>
    </row>
    <row r="9042" spans="1:19" x14ac:dyDescent="0.2">
      <c r="A9042">
        <v>9006</v>
      </c>
      <c r="B9042" s="1">
        <v>45029</v>
      </c>
      <c r="C9042" t="s">
        <v>260</v>
      </c>
      <c r="D9042" t="s">
        <v>332</v>
      </c>
      <c r="E9042">
        <v>1</v>
      </c>
      <c r="F9042" t="s">
        <v>588</v>
      </c>
      <c r="G9042" t="s">
        <v>272</v>
      </c>
      <c r="H9042" t="s">
        <v>252</v>
      </c>
      <c r="M9042" s="2">
        <v>800</v>
      </c>
      <c r="N9042" s="2">
        <v>5000</v>
      </c>
      <c r="O9042" s="2">
        <f>IF(Tabla1[[#This Row],[Mov]]="VNT",Tabla1[[#This Row],[Sale]]-Tabla1[[#This Row],[Cost]],-Tabla1[[#This Row],[Cost]]*Tabla1[[#This Row],[Cant]])</f>
        <v>4200</v>
      </c>
      <c r="P9042" s="8">
        <f>IF(Tabla1[[#This Row],[Mov]]="VNT",-Tabla1[[#This Row],[Cant]],Tabla1[[#This Row],[Cant]])</f>
        <v>-1</v>
      </c>
      <c r="Q9042" s="8">
        <f>DAY(Tabla1[[#This Row],[Date]])</f>
        <v>13</v>
      </c>
      <c r="R9042" s="8">
        <f>MONTH(Tabla1[[#This Row],[Date]])</f>
        <v>4</v>
      </c>
      <c r="S9042" s="8">
        <f>YEAR(Tabla1[[#This Row],[Date]])</f>
        <v>2023</v>
      </c>
    </row>
    <row r="9043" spans="1:19" x14ac:dyDescent="0.2">
      <c r="A9043">
        <v>9007</v>
      </c>
      <c r="B9043" s="1">
        <v>45029</v>
      </c>
      <c r="C9043" t="s">
        <v>260</v>
      </c>
      <c r="D9043" t="s">
        <v>332</v>
      </c>
      <c r="E9043">
        <v>1</v>
      </c>
      <c r="F9043" t="s">
        <v>225</v>
      </c>
      <c r="G9043" t="s">
        <v>272</v>
      </c>
      <c r="H9043" t="s">
        <v>253</v>
      </c>
      <c r="M9043" s="2">
        <v>1100</v>
      </c>
      <c r="N9043" s="2">
        <v>10000</v>
      </c>
      <c r="O9043" s="2">
        <f>IF(Tabla1[[#This Row],[Mov]]="VNT",Tabla1[[#This Row],[Sale]]-Tabla1[[#This Row],[Cost]],-Tabla1[[#This Row],[Cost]]*Tabla1[[#This Row],[Cant]])</f>
        <v>8900</v>
      </c>
      <c r="P9043" s="8">
        <f>IF(Tabla1[[#This Row],[Mov]]="VNT",-Tabla1[[#This Row],[Cant]],Tabla1[[#This Row],[Cant]])</f>
        <v>-1</v>
      </c>
      <c r="Q9043" s="8">
        <f>DAY(Tabla1[[#This Row],[Date]])</f>
        <v>13</v>
      </c>
      <c r="R9043" s="8">
        <f>MONTH(Tabla1[[#This Row],[Date]])</f>
        <v>4</v>
      </c>
      <c r="S9043" s="8">
        <f>YEAR(Tabla1[[#This Row],[Date]])</f>
        <v>2023</v>
      </c>
    </row>
    <row r="9044" spans="1:19" x14ac:dyDescent="0.2">
      <c r="A9044">
        <v>9008</v>
      </c>
      <c r="B9044" s="1">
        <v>45030</v>
      </c>
      <c r="C9044" t="s">
        <v>260</v>
      </c>
      <c r="D9044" t="s">
        <v>332</v>
      </c>
      <c r="E9044">
        <v>1</v>
      </c>
      <c r="F9044" t="s">
        <v>116</v>
      </c>
      <c r="G9044" t="s">
        <v>347</v>
      </c>
      <c r="H9044" t="s">
        <v>518</v>
      </c>
      <c r="M9044" s="2">
        <v>10279</v>
      </c>
      <c r="N9044" s="2">
        <v>11000</v>
      </c>
      <c r="O9044" s="2">
        <f>IF(Tabla1[[#This Row],[Mov]]="VNT",Tabla1[[#This Row],[Sale]]-Tabla1[[#This Row],[Cost]],-Tabla1[[#This Row],[Cost]]*Tabla1[[#This Row],[Cant]])</f>
        <v>721</v>
      </c>
      <c r="P9044" s="8">
        <f>IF(Tabla1[[#This Row],[Mov]]="VNT",-Tabla1[[#This Row],[Cant]],Tabla1[[#This Row],[Cant]])</f>
        <v>-1</v>
      </c>
      <c r="Q9044" s="8">
        <f>DAY(Tabla1[[#This Row],[Date]])</f>
        <v>14</v>
      </c>
      <c r="R9044" s="8">
        <f>MONTH(Tabla1[[#This Row],[Date]])</f>
        <v>4</v>
      </c>
      <c r="S9044" s="8">
        <f>YEAR(Tabla1[[#This Row],[Date]])</f>
        <v>2023</v>
      </c>
    </row>
    <row r="9045" spans="1:19" x14ac:dyDescent="0.2">
      <c r="A9045">
        <v>9009</v>
      </c>
      <c r="B9045" s="1">
        <v>45030</v>
      </c>
      <c r="C9045" t="s">
        <v>260</v>
      </c>
      <c r="D9045" t="s">
        <v>332</v>
      </c>
      <c r="E9045">
        <v>1</v>
      </c>
      <c r="F9045" t="s">
        <v>386</v>
      </c>
      <c r="G9045" t="s">
        <v>272</v>
      </c>
      <c r="H9045" t="s">
        <v>3049</v>
      </c>
      <c r="M9045" s="2">
        <v>80000</v>
      </c>
      <c r="N9045" s="2">
        <v>140000</v>
      </c>
      <c r="O9045" s="2">
        <f>IF(Tabla1[[#This Row],[Mov]]="VNT",Tabla1[[#This Row],[Sale]]-Tabla1[[#This Row],[Cost]],-Tabla1[[#This Row],[Cost]]*Tabla1[[#This Row],[Cant]])</f>
        <v>60000</v>
      </c>
      <c r="P9045" s="8">
        <f>IF(Tabla1[[#This Row],[Mov]]="VNT",-Tabla1[[#This Row],[Cant]],Tabla1[[#This Row],[Cant]])</f>
        <v>-1</v>
      </c>
      <c r="Q9045" s="8">
        <f>DAY(Tabla1[[#This Row],[Date]])</f>
        <v>14</v>
      </c>
      <c r="R9045" s="8">
        <f>MONTH(Tabla1[[#This Row],[Date]])</f>
        <v>4</v>
      </c>
      <c r="S9045" s="8">
        <f>YEAR(Tabla1[[#This Row],[Date]])</f>
        <v>2023</v>
      </c>
    </row>
    <row r="9046" spans="1:19" x14ac:dyDescent="0.2">
      <c r="A9046">
        <v>9010</v>
      </c>
      <c r="B9046" s="1">
        <v>45030</v>
      </c>
      <c r="C9046" t="s">
        <v>260</v>
      </c>
      <c r="D9046" t="s">
        <v>332</v>
      </c>
      <c r="E9046">
        <v>1</v>
      </c>
      <c r="F9046" t="s">
        <v>458</v>
      </c>
      <c r="G9046" t="s">
        <v>272</v>
      </c>
      <c r="H9046" t="s">
        <v>2249</v>
      </c>
      <c r="M9046" s="2">
        <v>0</v>
      </c>
      <c r="N9046" s="2">
        <v>25000</v>
      </c>
      <c r="O9046" s="2">
        <f>IF(Tabla1[[#This Row],[Mov]]="VNT",Tabla1[[#This Row],[Sale]]-Tabla1[[#This Row],[Cost]],-Tabla1[[#This Row],[Cost]]*Tabla1[[#This Row],[Cant]])</f>
        <v>25000</v>
      </c>
      <c r="P9046" s="8">
        <f>IF(Tabla1[[#This Row],[Mov]]="VNT",-Tabla1[[#This Row],[Cant]],Tabla1[[#This Row],[Cant]])</f>
        <v>-1</v>
      </c>
      <c r="Q9046" s="8">
        <f>DAY(Tabla1[[#This Row],[Date]])</f>
        <v>14</v>
      </c>
      <c r="R9046" s="8">
        <f>MONTH(Tabla1[[#This Row],[Date]])</f>
        <v>4</v>
      </c>
      <c r="S9046" s="8">
        <f>YEAR(Tabla1[[#This Row],[Date]])</f>
        <v>2023</v>
      </c>
    </row>
    <row r="9047" spans="1:19" x14ac:dyDescent="0.2">
      <c r="A9047">
        <v>9011</v>
      </c>
      <c r="B9047" s="1">
        <v>45030</v>
      </c>
      <c r="C9047" t="s">
        <v>260</v>
      </c>
      <c r="D9047" t="s">
        <v>332</v>
      </c>
      <c r="E9047">
        <v>1</v>
      </c>
      <c r="F9047" t="s">
        <v>26</v>
      </c>
      <c r="G9047" t="s">
        <v>273</v>
      </c>
      <c r="H9047" t="s">
        <v>2520</v>
      </c>
      <c r="M9047" s="2">
        <v>20000</v>
      </c>
      <c r="N9047" s="2">
        <v>49000</v>
      </c>
      <c r="O9047" s="2">
        <f>IF(Tabla1[[#This Row],[Mov]]="VNT",Tabla1[[#This Row],[Sale]]-Tabla1[[#This Row],[Cost]],-Tabla1[[#This Row],[Cost]]*Tabla1[[#This Row],[Cant]])</f>
        <v>29000</v>
      </c>
      <c r="P9047" s="8">
        <f>IF(Tabla1[[#This Row],[Mov]]="VNT",-Tabla1[[#This Row],[Cant]],Tabla1[[#This Row],[Cant]])</f>
        <v>-1</v>
      </c>
      <c r="Q9047" s="8">
        <f>DAY(Tabla1[[#This Row],[Date]])</f>
        <v>14</v>
      </c>
      <c r="R9047" s="8">
        <f>MONTH(Tabla1[[#This Row],[Date]])</f>
        <v>4</v>
      </c>
      <c r="S9047" s="8">
        <f>YEAR(Tabla1[[#This Row],[Date]])</f>
        <v>2023</v>
      </c>
    </row>
    <row r="9048" spans="1:19" x14ac:dyDescent="0.2">
      <c r="A9048">
        <v>9012</v>
      </c>
      <c r="B9048" s="1">
        <v>45030</v>
      </c>
      <c r="C9048" t="s">
        <v>260</v>
      </c>
      <c r="D9048" t="s">
        <v>332</v>
      </c>
      <c r="E9048">
        <v>1</v>
      </c>
      <c r="F9048" t="s">
        <v>224</v>
      </c>
      <c r="G9048" t="s">
        <v>860</v>
      </c>
      <c r="H9048" t="s">
        <v>314</v>
      </c>
      <c r="M9048" s="2">
        <v>11000</v>
      </c>
      <c r="N9048" s="2">
        <v>20000</v>
      </c>
      <c r="O9048" s="2">
        <f>IF(Tabla1[[#This Row],[Mov]]="VNT",Tabla1[[#This Row],[Sale]]-Tabla1[[#This Row],[Cost]],-Tabla1[[#This Row],[Cost]]*Tabla1[[#This Row],[Cant]])</f>
        <v>9000</v>
      </c>
      <c r="P9048" s="8">
        <f>IF(Tabla1[[#This Row],[Mov]]="VNT",-Tabla1[[#This Row],[Cant]],Tabla1[[#This Row],[Cant]])</f>
        <v>-1</v>
      </c>
      <c r="Q9048" s="8">
        <f>DAY(Tabla1[[#This Row],[Date]])</f>
        <v>14</v>
      </c>
      <c r="R9048" s="8">
        <f>MONTH(Tabla1[[#This Row],[Date]])</f>
        <v>4</v>
      </c>
      <c r="S9048" s="8">
        <f>YEAR(Tabla1[[#This Row],[Date]])</f>
        <v>2023</v>
      </c>
    </row>
    <row r="9049" spans="1:19" x14ac:dyDescent="0.2">
      <c r="A9049">
        <v>9013</v>
      </c>
      <c r="B9049" s="1">
        <v>45030</v>
      </c>
      <c r="C9049" t="s">
        <v>260</v>
      </c>
      <c r="D9049" t="s">
        <v>332</v>
      </c>
      <c r="E9049">
        <v>1</v>
      </c>
      <c r="F9049" t="s">
        <v>458</v>
      </c>
      <c r="G9049" t="s">
        <v>266</v>
      </c>
      <c r="H9049" t="s">
        <v>2935</v>
      </c>
      <c r="M9049" s="2">
        <v>0</v>
      </c>
      <c r="N9049" s="2">
        <v>20000</v>
      </c>
      <c r="O9049" s="2">
        <f>IF(Tabla1[[#This Row],[Mov]]="VNT",Tabla1[[#This Row],[Sale]]-Tabla1[[#This Row],[Cost]],-Tabla1[[#This Row],[Cost]]*Tabla1[[#This Row],[Cant]])</f>
        <v>20000</v>
      </c>
      <c r="P9049" s="8">
        <f>IF(Tabla1[[#This Row],[Mov]]="VNT",-Tabla1[[#This Row],[Cant]],Tabla1[[#This Row],[Cant]])</f>
        <v>-1</v>
      </c>
      <c r="Q9049" s="8">
        <f>DAY(Tabla1[[#This Row],[Date]])</f>
        <v>14</v>
      </c>
      <c r="R9049" s="8">
        <f>MONTH(Tabla1[[#This Row],[Date]])</f>
        <v>4</v>
      </c>
      <c r="S9049" s="8">
        <f>YEAR(Tabla1[[#This Row],[Date]])</f>
        <v>2023</v>
      </c>
    </row>
    <row r="9050" spans="1:19" x14ac:dyDescent="0.2">
      <c r="A9050">
        <v>9014</v>
      </c>
      <c r="B9050" s="1">
        <v>45030</v>
      </c>
      <c r="C9050" t="s">
        <v>260</v>
      </c>
      <c r="D9050" t="s">
        <v>332</v>
      </c>
      <c r="E9050">
        <v>1</v>
      </c>
      <c r="F9050" t="s">
        <v>891</v>
      </c>
      <c r="G9050" t="s">
        <v>263</v>
      </c>
      <c r="H9050" t="s">
        <v>672</v>
      </c>
      <c r="J9050" t="s">
        <v>2873</v>
      </c>
      <c r="M9050" s="2">
        <v>3500</v>
      </c>
      <c r="N9050" s="2">
        <v>10000</v>
      </c>
      <c r="O9050" s="2">
        <f>IF(Tabla1[[#This Row],[Mov]]="VNT",Tabla1[[#This Row],[Sale]]-Tabla1[[#This Row],[Cost]],-Tabla1[[#This Row],[Cost]]*Tabla1[[#This Row],[Cant]])</f>
        <v>6500</v>
      </c>
      <c r="P9050" s="8">
        <f>IF(Tabla1[[#This Row],[Mov]]="VNT",-Tabla1[[#This Row],[Cant]],Tabla1[[#This Row],[Cant]])</f>
        <v>-1</v>
      </c>
      <c r="Q9050" s="8">
        <f>DAY(Tabla1[[#This Row],[Date]])</f>
        <v>14</v>
      </c>
      <c r="R9050" s="8">
        <f>MONTH(Tabla1[[#This Row],[Date]])</f>
        <v>4</v>
      </c>
      <c r="S9050" s="8">
        <f>YEAR(Tabla1[[#This Row],[Date]])</f>
        <v>2023</v>
      </c>
    </row>
    <row r="9051" spans="1:19" x14ac:dyDescent="0.2">
      <c r="A9051">
        <v>9015</v>
      </c>
      <c r="B9051" s="1">
        <v>45030</v>
      </c>
      <c r="C9051" t="s">
        <v>260</v>
      </c>
      <c r="D9051" t="s">
        <v>332</v>
      </c>
      <c r="E9051">
        <v>1</v>
      </c>
      <c r="F9051" t="s">
        <v>458</v>
      </c>
      <c r="G9051" t="s">
        <v>263</v>
      </c>
      <c r="H9051" t="s">
        <v>3039</v>
      </c>
      <c r="M9051" s="2">
        <v>0</v>
      </c>
      <c r="N9051" s="2">
        <v>15000</v>
      </c>
      <c r="O9051" s="2">
        <f>IF(Tabla1[[#This Row],[Mov]]="VNT",Tabla1[[#This Row],[Sale]]-Tabla1[[#This Row],[Cost]],-Tabla1[[#This Row],[Cost]]*Tabla1[[#This Row],[Cant]])</f>
        <v>15000</v>
      </c>
      <c r="P9051" s="8">
        <f>IF(Tabla1[[#This Row],[Mov]]="VNT",-Tabla1[[#This Row],[Cant]],Tabla1[[#This Row],[Cant]])</f>
        <v>-1</v>
      </c>
      <c r="Q9051" s="8">
        <f>DAY(Tabla1[[#This Row],[Date]])</f>
        <v>14</v>
      </c>
      <c r="R9051" s="8">
        <f>MONTH(Tabla1[[#This Row],[Date]])</f>
        <v>4</v>
      </c>
      <c r="S9051" s="8">
        <f>YEAR(Tabla1[[#This Row],[Date]])</f>
        <v>2023</v>
      </c>
    </row>
    <row r="9052" spans="1:19" x14ac:dyDescent="0.2">
      <c r="A9052">
        <v>9016</v>
      </c>
      <c r="B9052" s="1">
        <v>45030</v>
      </c>
      <c r="C9052" t="s">
        <v>260</v>
      </c>
      <c r="D9052" t="s">
        <v>332</v>
      </c>
      <c r="E9052">
        <v>1</v>
      </c>
      <c r="F9052" t="s">
        <v>225</v>
      </c>
      <c r="G9052" t="s">
        <v>263</v>
      </c>
      <c r="H9052" t="s">
        <v>391</v>
      </c>
      <c r="M9052" s="2">
        <v>1100</v>
      </c>
      <c r="N9052" s="2">
        <v>10000</v>
      </c>
      <c r="O9052" s="2">
        <f>IF(Tabla1[[#This Row],[Mov]]="VNT",Tabla1[[#This Row],[Sale]]-Tabla1[[#This Row],[Cost]],-Tabla1[[#This Row],[Cost]]*Tabla1[[#This Row],[Cant]])</f>
        <v>8900</v>
      </c>
      <c r="P9052" s="8">
        <f>IF(Tabla1[[#This Row],[Mov]]="VNT",-Tabla1[[#This Row],[Cant]],Tabla1[[#This Row],[Cant]])</f>
        <v>-1</v>
      </c>
      <c r="Q9052" s="8">
        <f>DAY(Tabla1[[#This Row],[Date]])</f>
        <v>14</v>
      </c>
      <c r="R9052" s="8">
        <f>MONTH(Tabla1[[#This Row],[Date]])</f>
        <v>4</v>
      </c>
      <c r="S9052" s="8">
        <f>YEAR(Tabla1[[#This Row],[Date]])</f>
        <v>2023</v>
      </c>
    </row>
    <row r="9053" spans="1:19" x14ac:dyDescent="0.2">
      <c r="A9053">
        <v>9017</v>
      </c>
      <c r="B9053" s="1">
        <v>45030</v>
      </c>
      <c r="C9053" t="s">
        <v>260</v>
      </c>
      <c r="D9053" t="s">
        <v>332</v>
      </c>
      <c r="E9053">
        <v>1</v>
      </c>
      <c r="F9053" t="s">
        <v>116</v>
      </c>
      <c r="G9053" t="s">
        <v>347</v>
      </c>
      <c r="H9053" t="s">
        <v>518</v>
      </c>
      <c r="M9053" s="2">
        <v>6074</v>
      </c>
      <c r="N9053" s="2">
        <v>6500</v>
      </c>
      <c r="O9053" s="2">
        <f>IF(Tabla1[[#This Row],[Mov]]="VNT",Tabla1[[#This Row],[Sale]]-Tabla1[[#This Row],[Cost]],-Tabla1[[#This Row],[Cost]]*Tabla1[[#This Row],[Cant]])</f>
        <v>426</v>
      </c>
      <c r="P9053" s="8">
        <f>IF(Tabla1[[#This Row],[Mov]]="VNT",-Tabla1[[#This Row],[Cant]],Tabla1[[#This Row],[Cant]])</f>
        <v>-1</v>
      </c>
      <c r="Q9053" s="8">
        <f>DAY(Tabla1[[#This Row],[Date]])</f>
        <v>14</v>
      </c>
      <c r="R9053" s="8">
        <f>MONTH(Tabla1[[#This Row],[Date]])</f>
        <v>4</v>
      </c>
      <c r="S9053" s="8">
        <f>YEAR(Tabla1[[#This Row],[Date]])</f>
        <v>2023</v>
      </c>
    </row>
    <row r="9054" spans="1:19" x14ac:dyDescent="0.2">
      <c r="A9054">
        <v>9018</v>
      </c>
      <c r="B9054" s="1">
        <v>45030</v>
      </c>
      <c r="C9054" t="s">
        <v>260</v>
      </c>
      <c r="D9054" t="s">
        <v>332</v>
      </c>
      <c r="E9054">
        <v>1</v>
      </c>
      <c r="F9054" t="s">
        <v>116</v>
      </c>
      <c r="G9054" t="s">
        <v>347</v>
      </c>
      <c r="H9054" t="s">
        <v>518</v>
      </c>
      <c r="M9054" s="2">
        <v>3270</v>
      </c>
      <c r="N9054" s="2">
        <v>3500</v>
      </c>
      <c r="O9054" s="2">
        <f>IF(Tabla1[[#This Row],[Mov]]="VNT",Tabla1[[#This Row],[Sale]]-Tabla1[[#This Row],[Cost]],-Tabla1[[#This Row],[Cost]]*Tabla1[[#This Row],[Cant]])</f>
        <v>230</v>
      </c>
      <c r="P9054" s="8">
        <f>IF(Tabla1[[#This Row],[Mov]]="VNT",-Tabla1[[#This Row],[Cant]],Tabla1[[#This Row],[Cant]])</f>
        <v>-1</v>
      </c>
      <c r="Q9054" s="8">
        <f>DAY(Tabla1[[#This Row],[Date]])</f>
        <v>14</v>
      </c>
      <c r="R9054" s="8">
        <f>MONTH(Tabla1[[#This Row],[Date]])</f>
        <v>4</v>
      </c>
      <c r="S9054" s="8">
        <f>YEAR(Tabla1[[#This Row],[Date]])</f>
        <v>2023</v>
      </c>
    </row>
    <row r="9055" spans="1:19" x14ac:dyDescent="0.2">
      <c r="A9055">
        <v>9019</v>
      </c>
      <c r="B9055" s="1">
        <v>45030</v>
      </c>
      <c r="C9055" t="s">
        <v>260</v>
      </c>
      <c r="D9055" t="s">
        <v>332</v>
      </c>
      <c r="E9055">
        <v>1</v>
      </c>
      <c r="F9055" t="s">
        <v>116</v>
      </c>
      <c r="G9055" t="s">
        <v>347</v>
      </c>
      <c r="H9055" t="s">
        <v>518</v>
      </c>
      <c r="M9055" s="2">
        <v>3270</v>
      </c>
      <c r="N9055" s="2">
        <v>3500</v>
      </c>
      <c r="O9055" s="2">
        <f>IF(Tabla1[[#This Row],[Mov]]="VNT",Tabla1[[#This Row],[Sale]]-Tabla1[[#This Row],[Cost]],-Tabla1[[#This Row],[Cost]]*Tabla1[[#This Row],[Cant]])</f>
        <v>230</v>
      </c>
      <c r="P9055" s="8">
        <f>IF(Tabla1[[#This Row],[Mov]]="VNT",-Tabla1[[#This Row],[Cant]],Tabla1[[#This Row],[Cant]])</f>
        <v>-1</v>
      </c>
      <c r="Q9055" s="8">
        <f>DAY(Tabla1[[#This Row],[Date]])</f>
        <v>14</v>
      </c>
      <c r="R9055" s="8">
        <f>MONTH(Tabla1[[#This Row],[Date]])</f>
        <v>4</v>
      </c>
      <c r="S9055" s="8">
        <f>YEAR(Tabla1[[#This Row],[Date]])</f>
        <v>2023</v>
      </c>
    </row>
    <row r="9056" spans="1:19" x14ac:dyDescent="0.2">
      <c r="A9056">
        <v>9020</v>
      </c>
      <c r="B9056" s="1">
        <v>45030</v>
      </c>
      <c r="C9056" t="s">
        <v>260</v>
      </c>
      <c r="D9056" t="s">
        <v>332</v>
      </c>
      <c r="E9056">
        <v>1</v>
      </c>
      <c r="F9056" t="s">
        <v>48</v>
      </c>
      <c r="G9056" t="s">
        <v>1765</v>
      </c>
      <c r="H9056" t="s">
        <v>2772</v>
      </c>
      <c r="M9056" s="2">
        <v>215000</v>
      </c>
      <c r="N9056" s="2">
        <v>300000</v>
      </c>
      <c r="O9056" s="2">
        <f>IF(Tabla1[[#This Row],[Mov]]="VNT",Tabla1[[#This Row],[Sale]]-Tabla1[[#This Row],[Cost]],-Tabla1[[#This Row],[Cost]]*Tabla1[[#This Row],[Cant]])</f>
        <v>85000</v>
      </c>
      <c r="P9056" s="8">
        <f>IF(Tabla1[[#This Row],[Mov]]="VNT",-Tabla1[[#This Row],[Cant]],Tabla1[[#This Row],[Cant]])</f>
        <v>-1</v>
      </c>
      <c r="Q9056" s="8">
        <f>DAY(Tabla1[[#This Row],[Date]])</f>
        <v>14</v>
      </c>
      <c r="R9056" s="8">
        <f>MONTH(Tabla1[[#This Row],[Date]])</f>
        <v>4</v>
      </c>
      <c r="S9056" s="8">
        <f>YEAR(Tabla1[[#This Row],[Date]])</f>
        <v>2023</v>
      </c>
    </row>
    <row r="9057" spans="1:19" x14ac:dyDescent="0.2">
      <c r="A9057">
        <v>9021</v>
      </c>
      <c r="B9057" s="1">
        <v>45030</v>
      </c>
      <c r="C9057" t="s">
        <v>260</v>
      </c>
      <c r="D9057" t="s">
        <v>332</v>
      </c>
      <c r="E9057">
        <v>1</v>
      </c>
      <c r="F9057" t="s">
        <v>891</v>
      </c>
      <c r="G9057" t="s">
        <v>263</v>
      </c>
      <c r="H9057" t="s">
        <v>391</v>
      </c>
      <c r="M9057" s="2">
        <v>3500</v>
      </c>
      <c r="N9057" s="2">
        <v>10000</v>
      </c>
      <c r="O9057" s="2">
        <f>IF(Tabla1[[#This Row],[Mov]]="VNT",Tabla1[[#This Row],[Sale]]-Tabla1[[#This Row],[Cost]],-Tabla1[[#This Row],[Cost]]*Tabla1[[#This Row],[Cant]])</f>
        <v>6500</v>
      </c>
      <c r="P9057" s="8">
        <f>IF(Tabla1[[#This Row],[Mov]]="VNT",-Tabla1[[#This Row],[Cant]],Tabla1[[#This Row],[Cant]])</f>
        <v>-1</v>
      </c>
      <c r="Q9057" s="8">
        <f>DAY(Tabla1[[#This Row],[Date]])</f>
        <v>14</v>
      </c>
      <c r="R9057" s="8">
        <f>MONTH(Tabla1[[#This Row],[Date]])</f>
        <v>4</v>
      </c>
      <c r="S9057" s="8">
        <f>YEAR(Tabla1[[#This Row],[Date]])</f>
        <v>2023</v>
      </c>
    </row>
    <row r="9058" spans="1:19" x14ac:dyDescent="0.2">
      <c r="A9058">
        <v>9022</v>
      </c>
      <c r="B9058" s="1">
        <v>45030</v>
      </c>
      <c r="C9058" t="s">
        <v>260</v>
      </c>
      <c r="D9058" t="s">
        <v>332</v>
      </c>
      <c r="E9058">
        <v>1</v>
      </c>
      <c r="F9058" t="s">
        <v>15</v>
      </c>
      <c r="G9058" t="s">
        <v>3040</v>
      </c>
      <c r="H9058" t="s">
        <v>3041</v>
      </c>
      <c r="M9058" s="2">
        <v>4000</v>
      </c>
      <c r="N9058" s="2">
        <v>14000</v>
      </c>
      <c r="O9058" s="2">
        <f>IF(Tabla1[[#This Row],[Mov]]="VNT",Tabla1[[#This Row],[Sale]]-Tabla1[[#This Row],[Cost]],-Tabla1[[#This Row],[Cost]]*Tabla1[[#This Row],[Cant]])</f>
        <v>10000</v>
      </c>
      <c r="P9058" s="8">
        <f>IF(Tabla1[[#This Row],[Mov]]="VNT",-Tabla1[[#This Row],[Cant]],Tabla1[[#This Row],[Cant]])</f>
        <v>-1</v>
      </c>
      <c r="Q9058" s="8">
        <f>DAY(Tabla1[[#This Row],[Date]])</f>
        <v>14</v>
      </c>
      <c r="R9058" s="8">
        <f>MONTH(Tabla1[[#This Row],[Date]])</f>
        <v>4</v>
      </c>
      <c r="S9058" s="8">
        <f>YEAR(Tabla1[[#This Row],[Date]])</f>
        <v>2023</v>
      </c>
    </row>
    <row r="9059" spans="1:19" x14ac:dyDescent="0.2">
      <c r="A9059">
        <v>9022</v>
      </c>
      <c r="B9059" s="1">
        <v>45030</v>
      </c>
      <c r="C9059" t="s">
        <v>260</v>
      </c>
      <c r="D9059" t="s">
        <v>332</v>
      </c>
      <c r="E9059">
        <v>1</v>
      </c>
      <c r="F9059" t="s">
        <v>127</v>
      </c>
      <c r="G9059" t="s">
        <v>266</v>
      </c>
      <c r="H9059" t="s">
        <v>3066</v>
      </c>
      <c r="M9059" s="2">
        <v>8500</v>
      </c>
      <c r="N9059" s="2">
        <v>20000</v>
      </c>
      <c r="O9059" s="2">
        <f>IF(Tabla1[[#This Row],[Mov]]="VNT",Tabla1[[#This Row],[Sale]]-Tabla1[[#This Row],[Cost]],-Tabla1[[#This Row],[Cost]]*Tabla1[[#This Row],[Cant]])</f>
        <v>11500</v>
      </c>
      <c r="P9059" s="8">
        <f>IF(Tabla1[[#This Row],[Mov]]="VNT",-Tabla1[[#This Row],[Cant]],Tabla1[[#This Row],[Cant]])</f>
        <v>-1</v>
      </c>
      <c r="Q9059" s="8">
        <f>DAY(Tabla1[[#This Row],[Date]])</f>
        <v>14</v>
      </c>
      <c r="R9059" s="8">
        <f>MONTH(Tabla1[[#This Row],[Date]])</f>
        <v>4</v>
      </c>
      <c r="S9059" s="8">
        <f>YEAR(Tabla1[[#This Row],[Date]])</f>
        <v>2023</v>
      </c>
    </row>
    <row r="9060" spans="1:19" x14ac:dyDescent="0.2">
      <c r="A9060">
        <v>9022</v>
      </c>
      <c r="B9060" s="1">
        <v>45030</v>
      </c>
      <c r="C9060" t="s">
        <v>260</v>
      </c>
      <c r="D9060" t="s">
        <v>332</v>
      </c>
      <c r="E9060">
        <v>1</v>
      </c>
      <c r="F9060" t="s">
        <v>116</v>
      </c>
      <c r="G9060" t="s">
        <v>347</v>
      </c>
      <c r="H9060" t="s">
        <v>518</v>
      </c>
      <c r="M9060" s="2">
        <v>3270</v>
      </c>
      <c r="N9060" s="2">
        <v>3500</v>
      </c>
      <c r="O9060" s="2">
        <f>IF(Tabla1[[#This Row],[Mov]]="VNT",Tabla1[[#This Row],[Sale]]-Tabla1[[#This Row],[Cost]],-Tabla1[[#This Row],[Cost]]*Tabla1[[#This Row],[Cant]])</f>
        <v>230</v>
      </c>
      <c r="P9060" s="8">
        <f>IF(Tabla1[[#This Row],[Mov]]="VNT",-Tabla1[[#This Row],[Cant]],Tabla1[[#This Row],[Cant]])</f>
        <v>-1</v>
      </c>
      <c r="Q9060" s="8">
        <f>DAY(Tabla1[[#This Row],[Date]])</f>
        <v>14</v>
      </c>
      <c r="R9060" s="8">
        <f>MONTH(Tabla1[[#This Row],[Date]])</f>
        <v>4</v>
      </c>
      <c r="S9060" s="8">
        <f>YEAR(Tabla1[[#This Row],[Date]])</f>
        <v>2023</v>
      </c>
    </row>
    <row r="9061" spans="1:19" x14ac:dyDescent="0.2">
      <c r="A9061">
        <v>9023</v>
      </c>
      <c r="B9061" s="1">
        <v>45030</v>
      </c>
      <c r="C9061" t="s">
        <v>260</v>
      </c>
      <c r="D9061" t="s">
        <v>332</v>
      </c>
      <c r="E9061">
        <v>1</v>
      </c>
      <c r="F9061" t="s">
        <v>116</v>
      </c>
      <c r="G9061" t="s">
        <v>347</v>
      </c>
      <c r="H9061" t="s">
        <v>518</v>
      </c>
      <c r="M9061" s="2">
        <v>6074</v>
      </c>
      <c r="N9061" s="2">
        <v>6500</v>
      </c>
      <c r="O9061" s="2">
        <f>IF(Tabla1[[#This Row],[Mov]]="VNT",Tabla1[[#This Row],[Sale]]-Tabla1[[#This Row],[Cost]],-Tabla1[[#This Row],[Cost]]*Tabla1[[#This Row],[Cant]])</f>
        <v>426</v>
      </c>
      <c r="P9061" s="8">
        <f>IF(Tabla1[[#This Row],[Mov]]="VNT",-Tabla1[[#This Row],[Cant]],Tabla1[[#This Row],[Cant]])</f>
        <v>-1</v>
      </c>
      <c r="Q9061" s="8">
        <f>DAY(Tabla1[[#This Row],[Date]])</f>
        <v>14</v>
      </c>
      <c r="R9061" s="8">
        <f>MONTH(Tabla1[[#This Row],[Date]])</f>
        <v>4</v>
      </c>
      <c r="S9061" s="8">
        <f>YEAR(Tabla1[[#This Row],[Date]])</f>
        <v>2023</v>
      </c>
    </row>
    <row r="9062" spans="1:19" x14ac:dyDescent="0.2">
      <c r="A9062">
        <v>9024</v>
      </c>
      <c r="B9062" s="1">
        <v>45030</v>
      </c>
      <c r="C9062" t="s">
        <v>260</v>
      </c>
      <c r="D9062" t="s">
        <v>332</v>
      </c>
      <c r="E9062">
        <v>1</v>
      </c>
      <c r="F9062" t="s">
        <v>1152</v>
      </c>
      <c r="G9062" t="s">
        <v>272</v>
      </c>
      <c r="H9062" t="s">
        <v>1544</v>
      </c>
      <c r="M9062" s="2">
        <v>12000</v>
      </c>
      <c r="N9062" s="2">
        <v>35000</v>
      </c>
      <c r="O9062" s="2">
        <f>IF(Tabla1[[#This Row],[Mov]]="VNT",Tabla1[[#This Row],[Sale]]-Tabla1[[#This Row],[Cost]],-Tabla1[[#This Row],[Cost]]*Tabla1[[#This Row],[Cant]])</f>
        <v>23000</v>
      </c>
      <c r="P9062" s="8">
        <f>IF(Tabla1[[#This Row],[Mov]]="VNT",-Tabla1[[#This Row],[Cant]],Tabla1[[#This Row],[Cant]])</f>
        <v>-1</v>
      </c>
      <c r="Q9062" s="8">
        <f>DAY(Tabla1[[#This Row],[Date]])</f>
        <v>14</v>
      </c>
      <c r="R9062" s="8">
        <f>MONTH(Tabla1[[#This Row],[Date]])</f>
        <v>4</v>
      </c>
      <c r="S9062" s="8">
        <f>YEAR(Tabla1[[#This Row],[Date]])</f>
        <v>2023</v>
      </c>
    </row>
    <row r="9063" spans="1:19" x14ac:dyDescent="0.2">
      <c r="A9063">
        <v>9025</v>
      </c>
      <c r="B9063" s="1">
        <v>45030</v>
      </c>
      <c r="C9063" t="s">
        <v>260</v>
      </c>
      <c r="D9063" t="s">
        <v>332</v>
      </c>
      <c r="E9063">
        <v>1</v>
      </c>
      <c r="F9063" t="s">
        <v>26</v>
      </c>
      <c r="G9063" t="s">
        <v>998</v>
      </c>
      <c r="H9063" t="s">
        <v>2872</v>
      </c>
      <c r="M9063" s="2">
        <v>16000</v>
      </c>
      <c r="N9063" s="2">
        <v>34000</v>
      </c>
      <c r="O9063" s="2">
        <f>IF(Tabla1[[#This Row],[Mov]]="VNT",Tabla1[[#This Row],[Sale]]-Tabla1[[#This Row],[Cost]],-Tabla1[[#This Row],[Cost]]*Tabla1[[#This Row],[Cant]])</f>
        <v>18000</v>
      </c>
      <c r="P9063" s="8">
        <f>IF(Tabla1[[#This Row],[Mov]]="VNT",-Tabla1[[#This Row],[Cant]],Tabla1[[#This Row],[Cant]])</f>
        <v>-1</v>
      </c>
      <c r="Q9063" s="8">
        <f>DAY(Tabla1[[#This Row],[Date]])</f>
        <v>14</v>
      </c>
      <c r="R9063" s="8">
        <f>MONTH(Tabla1[[#This Row],[Date]])</f>
        <v>4</v>
      </c>
      <c r="S9063" s="8">
        <f>YEAR(Tabla1[[#This Row],[Date]])</f>
        <v>2023</v>
      </c>
    </row>
    <row r="9064" spans="1:19" x14ac:dyDescent="0.2">
      <c r="A9064">
        <v>9026</v>
      </c>
      <c r="B9064" s="1">
        <v>45030</v>
      </c>
      <c r="C9064" t="s">
        <v>260</v>
      </c>
      <c r="D9064" t="s">
        <v>332</v>
      </c>
      <c r="E9064">
        <v>1</v>
      </c>
      <c r="F9064" t="s">
        <v>891</v>
      </c>
      <c r="G9064" t="s">
        <v>272</v>
      </c>
      <c r="H9064" t="s">
        <v>316</v>
      </c>
      <c r="J9064" t="s">
        <v>2954</v>
      </c>
      <c r="M9064" s="2">
        <v>3500</v>
      </c>
      <c r="N9064" s="2">
        <v>10000</v>
      </c>
      <c r="O9064" s="2">
        <f>IF(Tabla1[[#This Row],[Mov]]="VNT",Tabla1[[#This Row],[Sale]]-Tabla1[[#This Row],[Cost]],-Tabla1[[#This Row],[Cost]]*Tabla1[[#This Row],[Cant]])</f>
        <v>6500</v>
      </c>
      <c r="P9064" s="8">
        <f>IF(Tabla1[[#This Row],[Mov]]="VNT",-Tabla1[[#This Row],[Cant]],Tabla1[[#This Row],[Cant]])</f>
        <v>-1</v>
      </c>
      <c r="Q9064" s="8">
        <f>DAY(Tabla1[[#This Row],[Date]])</f>
        <v>14</v>
      </c>
      <c r="R9064" s="8">
        <f>MONTH(Tabla1[[#This Row],[Date]])</f>
        <v>4</v>
      </c>
      <c r="S9064" s="8">
        <f>YEAR(Tabla1[[#This Row],[Date]])</f>
        <v>2023</v>
      </c>
    </row>
    <row r="9065" spans="1:19" x14ac:dyDescent="0.2">
      <c r="A9065">
        <v>9027</v>
      </c>
      <c r="B9065" s="1">
        <v>45030</v>
      </c>
      <c r="C9065" t="s">
        <v>260</v>
      </c>
      <c r="D9065" t="s">
        <v>332</v>
      </c>
      <c r="E9065">
        <v>1</v>
      </c>
      <c r="F9065" t="s">
        <v>224</v>
      </c>
      <c r="G9065" t="s">
        <v>272</v>
      </c>
      <c r="H9065" t="s">
        <v>355</v>
      </c>
      <c r="J9065" t="s">
        <v>23</v>
      </c>
      <c r="M9065" s="2">
        <v>8000</v>
      </c>
      <c r="N9065" s="2">
        <v>20000</v>
      </c>
      <c r="O9065" s="2">
        <f>IF(Tabla1[[#This Row],[Mov]]="VNT",Tabla1[[#This Row],[Sale]]-Tabla1[[#This Row],[Cost]],-Tabla1[[#This Row],[Cost]]*Tabla1[[#This Row],[Cant]])</f>
        <v>12000</v>
      </c>
      <c r="P9065" s="8">
        <f>IF(Tabla1[[#This Row],[Mov]]="VNT",-Tabla1[[#This Row],[Cant]],Tabla1[[#This Row],[Cant]])</f>
        <v>-1</v>
      </c>
      <c r="Q9065" s="8">
        <f>DAY(Tabla1[[#This Row],[Date]])</f>
        <v>14</v>
      </c>
      <c r="R9065" s="8">
        <f>MONTH(Tabla1[[#This Row],[Date]])</f>
        <v>4</v>
      </c>
      <c r="S9065" s="8">
        <f>YEAR(Tabla1[[#This Row],[Date]])</f>
        <v>2023</v>
      </c>
    </row>
    <row r="9066" spans="1:19" x14ac:dyDescent="0.2">
      <c r="A9066">
        <v>9028</v>
      </c>
      <c r="B9066" s="1">
        <v>45030</v>
      </c>
      <c r="C9066" t="s">
        <v>260</v>
      </c>
      <c r="D9066" t="s">
        <v>332</v>
      </c>
      <c r="E9066">
        <v>1</v>
      </c>
      <c r="F9066" t="s">
        <v>224</v>
      </c>
      <c r="G9066" t="s">
        <v>272</v>
      </c>
      <c r="H9066" t="s">
        <v>2911</v>
      </c>
      <c r="J9066" t="s">
        <v>17</v>
      </c>
      <c r="M9066" s="2">
        <v>8000</v>
      </c>
      <c r="N9066" s="2">
        <v>20000</v>
      </c>
      <c r="O9066" s="2">
        <f>IF(Tabla1[[#This Row],[Mov]]="VNT",Tabla1[[#This Row],[Sale]]-Tabla1[[#This Row],[Cost]],-Tabla1[[#This Row],[Cost]]*Tabla1[[#This Row],[Cant]])</f>
        <v>12000</v>
      </c>
      <c r="P9066" s="8">
        <f>IF(Tabla1[[#This Row],[Mov]]="VNT",-Tabla1[[#This Row],[Cant]],Tabla1[[#This Row],[Cant]])</f>
        <v>-1</v>
      </c>
      <c r="Q9066" s="8">
        <f>DAY(Tabla1[[#This Row],[Date]])</f>
        <v>14</v>
      </c>
      <c r="R9066" s="8">
        <f>MONTH(Tabla1[[#This Row],[Date]])</f>
        <v>4</v>
      </c>
      <c r="S9066" s="8">
        <f>YEAR(Tabla1[[#This Row],[Date]])</f>
        <v>2023</v>
      </c>
    </row>
    <row r="9067" spans="1:19" x14ac:dyDescent="0.2">
      <c r="A9067">
        <v>9029</v>
      </c>
      <c r="B9067" s="1">
        <v>45030</v>
      </c>
      <c r="C9067" t="s">
        <v>260</v>
      </c>
      <c r="D9067" t="s">
        <v>332</v>
      </c>
      <c r="E9067">
        <v>1</v>
      </c>
      <c r="F9067" t="s">
        <v>342</v>
      </c>
      <c r="G9067" t="s">
        <v>272</v>
      </c>
      <c r="H9067" t="s">
        <v>2911</v>
      </c>
      <c r="M9067" s="2">
        <v>900</v>
      </c>
      <c r="N9067" s="2">
        <v>10000</v>
      </c>
      <c r="O9067" s="2">
        <f>IF(Tabla1[[#This Row],[Mov]]="VNT",Tabla1[[#This Row],[Sale]]-Tabla1[[#This Row],[Cost]],-Tabla1[[#This Row],[Cost]]*Tabla1[[#This Row],[Cant]])</f>
        <v>9100</v>
      </c>
      <c r="P9067" s="8">
        <f>IF(Tabla1[[#This Row],[Mov]]="VNT",-Tabla1[[#This Row],[Cant]],Tabla1[[#This Row],[Cant]])</f>
        <v>-1</v>
      </c>
      <c r="Q9067" s="8">
        <f>DAY(Tabla1[[#This Row],[Date]])</f>
        <v>14</v>
      </c>
      <c r="R9067" s="8">
        <f>MONTH(Tabla1[[#This Row],[Date]])</f>
        <v>4</v>
      </c>
      <c r="S9067" s="8">
        <f>YEAR(Tabla1[[#This Row],[Date]])</f>
        <v>2023</v>
      </c>
    </row>
    <row r="9068" spans="1:19" x14ac:dyDescent="0.2">
      <c r="A9068">
        <v>9030</v>
      </c>
      <c r="B9068" s="1">
        <v>45030</v>
      </c>
      <c r="C9068" t="s">
        <v>260</v>
      </c>
      <c r="D9068" t="s">
        <v>332</v>
      </c>
      <c r="E9068">
        <v>1</v>
      </c>
      <c r="F9068" t="s">
        <v>342</v>
      </c>
      <c r="G9068" t="s">
        <v>272</v>
      </c>
      <c r="H9068" t="s">
        <v>1003</v>
      </c>
      <c r="M9068" s="2">
        <v>900</v>
      </c>
      <c r="N9068" s="2">
        <v>10000</v>
      </c>
      <c r="O9068" s="2">
        <f>IF(Tabla1[[#This Row],[Mov]]="VNT",Tabla1[[#This Row],[Sale]]-Tabla1[[#This Row],[Cost]],-Tabla1[[#This Row],[Cost]]*Tabla1[[#This Row],[Cant]])</f>
        <v>9100</v>
      </c>
      <c r="P9068" s="8">
        <f>IF(Tabla1[[#This Row],[Mov]]="VNT",-Tabla1[[#This Row],[Cant]],Tabla1[[#This Row],[Cant]])</f>
        <v>-1</v>
      </c>
      <c r="Q9068" s="8">
        <f>DAY(Tabla1[[#This Row],[Date]])</f>
        <v>14</v>
      </c>
      <c r="R9068" s="8">
        <f>MONTH(Tabla1[[#This Row],[Date]])</f>
        <v>4</v>
      </c>
      <c r="S9068" s="8">
        <f>YEAR(Tabla1[[#This Row],[Date]])</f>
        <v>2023</v>
      </c>
    </row>
    <row r="9069" spans="1:19" x14ac:dyDescent="0.2">
      <c r="A9069">
        <v>9031</v>
      </c>
      <c r="B9069" s="1">
        <v>45030</v>
      </c>
      <c r="C9069" t="s">
        <v>260</v>
      </c>
      <c r="D9069" t="s">
        <v>332</v>
      </c>
      <c r="E9069">
        <v>1</v>
      </c>
      <c r="F9069" t="s">
        <v>455</v>
      </c>
      <c r="G9069" t="s">
        <v>382</v>
      </c>
      <c r="H9069" t="s">
        <v>509</v>
      </c>
      <c r="M9069" s="2">
        <v>0</v>
      </c>
      <c r="N9069" s="2">
        <v>4000</v>
      </c>
      <c r="O9069" s="2">
        <f>IF(Tabla1[[#This Row],[Mov]]="VNT",Tabla1[[#This Row],[Sale]]-Tabla1[[#This Row],[Cost]],-Tabla1[[#This Row],[Cost]]*Tabla1[[#This Row],[Cant]])</f>
        <v>4000</v>
      </c>
      <c r="P9069" s="8">
        <f>IF(Tabla1[[#This Row],[Mov]]="VNT",-Tabla1[[#This Row],[Cant]],Tabla1[[#This Row],[Cant]])</f>
        <v>-1</v>
      </c>
      <c r="Q9069" s="8">
        <f>DAY(Tabla1[[#This Row],[Date]])</f>
        <v>14</v>
      </c>
      <c r="R9069" s="8">
        <f>MONTH(Tabla1[[#This Row],[Date]])</f>
        <v>4</v>
      </c>
      <c r="S9069" s="8">
        <f>YEAR(Tabla1[[#This Row],[Date]])</f>
        <v>2023</v>
      </c>
    </row>
    <row r="9070" spans="1:19" x14ac:dyDescent="0.2">
      <c r="A9070">
        <v>9032</v>
      </c>
      <c r="B9070" s="1">
        <v>45030</v>
      </c>
      <c r="C9070" t="s">
        <v>260</v>
      </c>
      <c r="D9070" t="s">
        <v>332</v>
      </c>
      <c r="E9070">
        <v>1</v>
      </c>
      <c r="F9070" t="s">
        <v>116</v>
      </c>
      <c r="G9070" t="s">
        <v>382</v>
      </c>
      <c r="H9070" t="s">
        <v>514</v>
      </c>
      <c r="M9070" s="2">
        <v>3270</v>
      </c>
      <c r="N9070" s="2">
        <v>3500</v>
      </c>
      <c r="O9070" s="2">
        <f>IF(Tabla1[[#This Row],[Mov]]="VNT",Tabla1[[#This Row],[Sale]]-Tabla1[[#This Row],[Cost]],-Tabla1[[#This Row],[Cost]]*Tabla1[[#This Row],[Cant]])</f>
        <v>230</v>
      </c>
      <c r="P9070" s="8">
        <f>IF(Tabla1[[#This Row],[Mov]]="VNT",-Tabla1[[#This Row],[Cant]],Tabla1[[#This Row],[Cant]])</f>
        <v>-1</v>
      </c>
      <c r="Q9070" s="8">
        <f>DAY(Tabla1[[#This Row],[Date]])</f>
        <v>14</v>
      </c>
      <c r="R9070" s="8">
        <f>MONTH(Tabla1[[#This Row],[Date]])</f>
        <v>4</v>
      </c>
      <c r="S9070" s="8">
        <f>YEAR(Tabla1[[#This Row],[Date]])</f>
        <v>2023</v>
      </c>
    </row>
    <row r="9071" spans="1:19" x14ac:dyDescent="0.2">
      <c r="A9071">
        <v>9033</v>
      </c>
      <c r="B9071" s="1">
        <v>45030</v>
      </c>
      <c r="C9071" t="s">
        <v>260</v>
      </c>
      <c r="D9071" t="s">
        <v>332</v>
      </c>
      <c r="E9071">
        <v>1</v>
      </c>
      <c r="F9071" t="s">
        <v>586</v>
      </c>
      <c r="G9071" t="s">
        <v>263</v>
      </c>
      <c r="H9071" t="s">
        <v>496</v>
      </c>
      <c r="M9071" s="2">
        <v>7000</v>
      </c>
      <c r="N9071" s="2">
        <v>20000</v>
      </c>
      <c r="O9071" s="2">
        <f>IF(Tabla1[[#This Row],[Mov]]="VNT",Tabla1[[#This Row],[Sale]]-Tabla1[[#This Row],[Cost]],-Tabla1[[#This Row],[Cost]]*Tabla1[[#This Row],[Cant]])</f>
        <v>13000</v>
      </c>
      <c r="P9071" s="8">
        <f>IF(Tabla1[[#This Row],[Mov]]="VNT",-Tabla1[[#This Row],[Cant]],Tabla1[[#This Row],[Cant]])</f>
        <v>-1</v>
      </c>
      <c r="Q9071" s="8">
        <f>DAY(Tabla1[[#This Row],[Date]])</f>
        <v>14</v>
      </c>
      <c r="R9071" s="8">
        <f>MONTH(Tabla1[[#This Row],[Date]])</f>
        <v>4</v>
      </c>
      <c r="S9071" s="8">
        <f>YEAR(Tabla1[[#This Row],[Date]])</f>
        <v>2023</v>
      </c>
    </row>
    <row r="9072" spans="1:19" x14ac:dyDescent="0.2">
      <c r="A9072">
        <v>9034</v>
      </c>
      <c r="B9072" s="1">
        <v>45030</v>
      </c>
      <c r="C9072" t="s">
        <v>260</v>
      </c>
      <c r="D9072" t="s">
        <v>332</v>
      </c>
      <c r="E9072">
        <v>1</v>
      </c>
      <c r="F9072" t="s">
        <v>586</v>
      </c>
      <c r="G9072" t="s">
        <v>263</v>
      </c>
      <c r="H9072" t="s">
        <v>672</v>
      </c>
      <c r="M9072" s="2">
        <v>7000</v>
      </c>
      <c r="N9072" s="2">
        <v>20000</v>
      </c>
      <c r="O9072" s="2">
        <f>IF(Tabla1[[#This Row],[Mov]]="VNT",Tabla1[[#This Row],[Sale]]-Tabla1[[#This Row],[Cost]],-Tabla1[[#This Row],[Cost]]*Tabla1[[#This Row],[Cant]])</f>
        <v>13000</v>
      </c>
      <c r="P9072" s="8">
        <f>IF(Tabla1[[#This Row],[Mov]]="VNT",-Tabla1[[#This Row],[Cant]],Tabla1[[#This Row],[Cant]])</f>
        <v>-1</v>
      </c>
      <c r="Q9072" s="8">
        <f>DAY(Tabla1[[#This Row],[Date]])</f>
        <v>14</v>
      </c>
      <c r="R9072" s="8">
        <f>MONTH(Tabla1[[#This Row],[Date]])</f>
        <v>4</v>
      </c>
      <c r="S9072" s="8">
        <f>YEAR(Tabla1[[#This Row],[Date]])</f>
        <v>2023</v>
      </c>
    </row>
    <row r="9073" spans="1:19" x14ac:dyDescent="0.2">
      <c r="A9073">
        <v>9035</v>
      </c>
      <c r="B9073" s="1">
        <v>45030</v>
      </c>
      <c r="C9073" t="s">
        <v>260</v>
      </c>
      <c r="D9073" t="s">
        <v>332</v>
      </c>
      <c r="E9073">
        <v>1</v>
      </c>
      <c r="F9073" t="s">
        <v>225</v>
      </c>
      <c r="G9073" t="s">
        <v>263</v>
      </c>
      <c r="H9073" t="s">
        <v>496</v>
      </c>
      <c r="M9073" s="2">
        <v>1100</v>
      </c>
      <c r="N9073" s="2">
        <v>10000</v>
      </c>
      <c r="O9073" s="2">
        <f>IF(Tabla1[[#This Row],[Mov]]="VNT",Tabla1[[#This Row],[Sale]]-Tabla1[[#This Row],[Cost]],-Tabla1[[#This Row],[Cost]]*Tabla1[[#This Row],[Cant]])</f>
        <v>8900</v>
      </c>
      <c r="P9073" s="8">
        <f>IF(Tabla1[[#This Row],[Mov]]="VNT",-Tabla1[[#This Row],[Cant]],Tabla1[[#This Row],[Cant]])</f>
        <v>-1</v>
      </c>
      <c r="Q9073" s="8">
        <f>DAY(Tabla1[[#This Row],[Date]])</f>
        <v>14</v>
      </c>
      <c r="R9073" s="8">
        <f>MONTH(Tabla1[[#This Row],[Date]])</f>
        <v>4</v>
      </c>
      <c r="S9073" s="8">
        <f>YEAR(Tabla1[[#This Row],[Date]])</f>
        <v>2023</v>
      </c>
    </row>
    <row r="9074" spans="1:19" x14ac:dyDescent="0.2">
      <c r="A9074">
        <v>9036</v>
      </c>
      <c r="B9074" s="1">
        <v>45030</v>
      </c>
      <c r="C9074" t="s">
        <v>260</v>
      </c>
      <c r="D9074" t="s">
        <v>332</v>
      </c>
      <c r="E9074">
        <v>1</v>
      </c>
      <c r="F9074" t="s">
        <v>21</v>
      </c>
      <c r="G9074" t="s">
        <v>2261</v>
      </c>
      <c r="H9074" t="s">
        <v>2855</v>
      </c>
      <c r="M9074" s="2">
        <v>3000</v>
      </c>
      <c r="N9074" s="2">
        <v>12000</v>
      </c>
      <c r="O9074" s="2">
        <f>IF(Tabla1[[#This Row],[Mov]]="VNT",Tabla1[[#This Row],[Sale]]-Tabla1[[#This Row],[Cost]],-Tabla1[[#This Row],[Cost]]*Tabla1[[#This Row],[Cant]])</f>
        <v>9000</v>
      </c>
      <c r="P9074" s="8">
        <f>IF(Tabla1[[#This Row],[Mov]]="VNT",-Tabla1[[#This Row],[Cant]],Tabla1[[#This Row],[Cant]])</f>
        <v>-1</v>
      </c>
      <c r="Q9074" s="8">
        <f>DAY(Tabla1[[#This Row],[Date]])</f>
        <v>14</v>
      </c>
      <c r="R9074" s="8">
        <f>MONTH(Tabla1[[#This Row],[Date]])</f>
        <v>4</v>
      </c>
      <c r="S9074" s="8">
        <f>YEAR(Tabla1[[#This Row],[Date]])</f>
        <v>2023</v>
      </c>
    </row>
    <row r="9075" spans="1:19" x14ac:dyDescent="0.2">
      <c r="A9075">
        <v>9037</v>
      </c>
      <c r="B9075" s="1">
        <v>45030</v>
      </c>
      <c r="C9075" t="s">
        <v>260</v>
      </c>
      <c r="D9075" t="s">
        <v>332</v>
      </c>
      <c r="E9075">
        <v>1</v>
      </c>
      <c r="F9075" t="s">
        <v>116</v>
      </c>
      <c r="G9075" t="s">
        <v>347</v>
      </c>
      <c r="H9075" t="s">
        <v>518</v>
      </c>
      <c r="M9075" s="2">
        <v>6074</v>
      </c>
      <c r="N9075" s="2">
        <v>6500</v>
      </c>
      <c r="O9075" s="2">
        <f>IF(Tabla1[[#This Row],[Mov]]="VNT",Tabla1[[#This Row],[Sale]]-Tabla1[[#This Row],[Cost]],-Tabla1[[#This Row],[Cost]]*Tabla1[[#This Row],[Cant]])</f>
        <v>426</v>
      </c>
      <c r="P9075" s="8">
        <f>IF(Tabla1[[#This Row],[Mov]]="VNT",-Tabla1[[#This Row],[Cant]],Tabla1[[#This Row],[Cant]])</f>
        <v>-1</v>
      </c>
      <c r="Q9075" s="8">
        <f>DAY(Tabla1[[#This Row],[Date]])</f>
        <v>14</v>
      </c>
      <c r="R9075" s="8">
        <f>MONTH(Tabla1[[#This Row],[Date]])</f>
        <v>4</v>
      </c>
      <c r="S9075" s="8">
        <f>YEAR(Tabla1[[#This Row],[Date]])</f>
        <v>2023</v>
      </c>
    </row>
    <row r="9076" spans="1:19" x14ac:dyDescent="0.2">
      <c r="A9076">
        <v>9038</v>
      </c>
      <c r="B9076" s="1">
        <v>45030</v>
      </c>
      <c r="C9076" t="s">
        <v>260</v>
      </c>
      <c r="D9076" t="s">
        <v>332</v>
      </c>
      <c r="E9076">
        <v>1</v>
      </c>
      <c r="F9076" t="s">
        <v>198</v>
      </c>
      <c r="G9076" t="s">
        <v>266</v>
      </c>
      <c r="H9076" t="s">
        <v>200</v>
      </c>
      <c r="M9076" s="2">
        <v>5000</v>
      </c>
      <c r="N9076" s="2">
        <v>15000</v>
      </c>
      <c r="O9076" s="2">
        <f>IF(Tabla1[[#This Row],[Mov]]="VNT",Tabla1[[#This Row],[Sale]]-Tabla1[[#This Row],[Cost]],-Tabla1[[#This Row],[Cost]]*Tabla1[[#This Row],[Cant]])</f>
        <v>10000</v>
      </c>
      <c r="P9076" s="8">
        <f>IF(Tabla1[[#This Row],[Mov]]="VNT",-Tabla1[[#This Row],[Cant]],Tabla1[[#This Row],[Cant]])</f>
        <v>-1</v>
      </c>
      <c r="Q9076" s="8">
        <f>DAY(Tabla1[[#This Row],[Date]])</f>
        <v>14</v>
      </c>
      <c r="R9076" s="8">
        <f>MONTH(Tabla1[[#This Row],[Date]])</f>
        <v>4</v>
      </c>
      <c r="S9076" s="8">
        <f>YEAR(Tabla1[[#This Row],[Date]])</f>
        <v>2023</v>
      </c>
    </row>
    <row r="9077" spans="1:19" x14ac:dyDescent="0.2">
      <c r="A9077">
        <v>9039</v>
      </c>
      <c r="B9077" s="1">
        <v>45030</v>
      </c>
      <c r="C9077" t="s">
        <v>260</v>
      </c>
      <c r="D9077" t="s">
        <v>332</v>
      </c>
      <c r="E9077">
        <v>1</v>
      </c>
      <c r="F9077" t="s">
        <v>365</v>
      </c>
      <c r="G9077" t="s">
        <v>943</v>
      </c>
      <c r="H9077" t="s">
        <v>994</v>
      </c>
      <c r="M9077" s="2">
        <v>4000</v>
      </c>
      <c r="N9077" s="2">
        <v>9000</v>
      </c>
      <c r="O9077" s="2">
        <f>IF(Tabla1[[#This Row],[Mov]]="VNT",Tabla1[[#This Row],[Sale]]-Tabla1[[#This Row],[Cost]],-Tabla1[[#This Row],[Cost]]*Tabla1[[#This Row],[Cant]])</f>
        <v>5000</v>
      </c>
      <c r="P9077" s="8">
        <f>IF(Tabla1[[#This Row],[Mov]]="VNT",-Tabla1[[#This Row],[Cant]],Tabla1[[#This Row],[Cant]])</f>
        <v>-1</v>
      </c>
      <c r="Q9077" s="8">
        <f>DAY(Tabla1[[#This Row],[Date]])</f>
        <v>14</v>
      </c>
      <c r="R9077" s="8">
        <f>MONTH(Tabla1[[#This Row],[Date]])</f>
        <v>4</v>
      </c>
      <c r="S9077" s="8">
        <f>YEAR(Tabla1[[#This Row],[Date]])</f>
        <v>2023</v>
      </c>
    </row>
    <row r="9078" spans="1:19" x14ac:dyDescent="0.2">
      <c r="A9078">
        <v>9040</v>
      </c>
      <c r="B9078" s="1">
        <v>45031</v>
      </c>
      <c r="C9078" t="s">
        <v>260</v>
      </c>
      <c r="D9078" t="s">
        <v>332</v>
      </c>
      <c r="E9078">
        <v>1</v>
      </c>
      <c r="F9078" t="s">
        <v>224</v>
      </c>
      <c r="G9078" t="s">
        <v>263</v>
      </c>
      <c r="H9078" t="s">
        <v>282</v>
      </c>
      <c r="J9078" t="s">
        <v>23</v>
      </c>
      <c r="M9078" s="2">
        <v>8000</v>
      </c>
      <c r="N9078" s="2">
        <v>20000</v>
      </c>
      <c r="O9078" s="2">
        <f>IF(Tabla1[[#This Row],[Mov]]="VNT",Tabla1[[#This Row],[Sale]]-Tabla1[[#This Row],[Cost]],-Tabla1[[#This Row],[Cost]]*Tabla1[[#This Row],[Cant]])</f>
        <v>12000</v>
      </c>
      <c r="P9078" s="8">
        <f>IF(Tabla1[[#This Row],[Mov]]="VNT",-Tabla1[[#This Row],[Cant]],Tabla1[[#This Row],[Cant]])</f>
        <v>-1</v>
      </c>
      <c r="Q9078" s="8">
        <f>DAY(Tabla1[[#This Row],[Date]])</f>
        <v>15</v>
      </c>
      <c r="R9078" s="8">
        <f>MONTH(Tabla1[[#This Row],[Date]])</f>
        <v>4</v>
      </c>
      <c r="S9078" s="8">
        <f>YEAR(Tabla1[[#This Row],[Date]])</f>
        <v>2023</v>
      </c>
    </row>
    <row r="9079" spans="1:19" x14ac:dyDescent="0.2">
      <c r="A9079">
        <v>9041</v>
      </c>
      <c r="B9079" s="1">
        <v>45031</v>
      </c>
      <c r="C9079" t="s">
        <v>260</v>
      </c>
      <c r="D9079" t="s">
        <v>332</v>
      </c>
      <c r="E9079">
        <v>1</v>
      </c>
      <c r="F9079" t="s">
        <v>116</v>
      </c>
      <c r="G9079" t="s">
        <v>347</v>
      </c>
      <c r="H9079" t="s">
        <v>518</v>
      </c>
      <c r="M9079" s="2">
        <v>3270</v>
      </c>
      <c r="N9079" s="2">
        <v>3500</v>
      </c>
      <c r="O9079" s="2">
        <f>IF(Tabla1[[#This Row],[Mov]]="VNT",Tabla1[[#This Row],[Sale]]-Tabla1[[#This Row],[Cost]],-Tabla1[[#This Row],[Cost]]*Tabla1[[#This Row],[Cant]])</f>
        <v>230</v>
      </c>
      <c r="P9079" s="8">
        <f>IF(Tabla1[[#This Row],[Mov]]="VNT",-Tabla1[[#This Row],[Cant]],Tabla1[[#This Row],[Cant]])</f>
        <v>-1</v>
      </c>
      <c r="Q9079" s="8">
        <f>DAY(Tabla1[[#This Row],[Date]])</f>
        <v>15</v>
      </c>
      <c r="R9079" s="8">
        <f>MONTH(Tabla1[[#This Row],[Date]])</f>
        <v>4</v>
      </c>
      <c r="S9079" s="8">
        <f>YEAR(Tabla1[[#This Row],[Date]])</f>
        <v>2023</v>
      </c>
    </row>
    <row r="9080" spans="1:19" x14ac:dyDescent="0.2">
      <c r="A9080">
        <v>9041</v>
      </c>
      <c r="B9080" s="1">
        <v>45031</v>
      </c>
      <c r="C9080" t="s">
        <v>260</v>
      </c>
      <c r="D9080" t="s">
        <v>332</v>
      </c>
      <c r="E9080">
        <v>1</v>
      </c>
      <c r="F9080" t="s">
        <v>224</v>
      </c>
      <c r="G9080" t="s">
        <v>262</v>
      </c>
      <c r="H9080" t="s">
        <v>1550</v>
      </c>
      <c r="M9080" s="2">
        <v>12000</v>
      </c>
      <c r="N9080" s="2">
        <v>20000</v>
      </c>
      <c r="O9080" s="2">
        <f>IF(Tabla1[[#This Row],[Mov]]="VNT",Tabla1[[#This Row],[Sale]]-Tabla1[[#This Row],[Cost]],-Tabla1[[#This Row],[Cost]]*Tabla1[[#This Row],[Cant]])</f>
        <v>8000</v>
      </c>
      <c r="P9080" s="8">
        <f>IF(Tabla1[[#This Row],[Mov]]="VNT",-Tabla1[[#This Row],[Cant]],Tabla1[[#This Row],[Cant]])</f>
        <v>-1</v>
      </c>
      <c r="Q9080" s="8">
        <f>DAY(Tabla1[[#This Row],[Date]])</f>
        <v>15</v>
      </c>
      <c r="R9080" s="8">
        <f>MONTH(Tabla1[[#This Row],[Date]])</f>
        <v>4</v>
      </c>
      <c r="S9080" s="8">
        <f>YEAR(Tabla1[[#This Row],[Date]])</f>
        <v>2023</v>
      </c>
    </row>
    <row r="9081" spans="1:19" x14ac:dyDescent="0.2">
      <c r="A9081">
        <v>9041</v>
      </c>
      <c r="B9081" s="1">
        <v>45031</v>
      </c>
      <c r="C9081" t="s">
        <v>260</v>
      </c>
      <c r="D9081" t="s">
        <v>332</v>
      </c>
      <c r="E9081">
        <v>1</v>
      </c>
      <c r="F9081" t="s">
        <v>225</v>
      </c>
      <c r="G9081" t="s">
        <v>262</v>
      </c>
      <c r="H9081" t="s">
        <v>3042</v>
      </c>
      <c r="M9081" s="2">
        <v>2000</v>
      </c>
      <c r="N9081" s="2">
        <v>10000</v>
      </c>
      <c r="O9081" s="2">
        <f>IF(Tabla1[[#This Row],[Mov]]="VNT",Tabla1[[#This Row],[Sale]]-Tabla1[[#This Row],[Cost]],-Tabla1[[#This Row],[Cost]]*Tabla1[[#This Row],[Cant]])</f>
        <v>8000</v>
      </c>
      <c r="P9081" s="8">
        <f>IF(Tabla1[[#This Row],[Mov]]="VNT",-Tabla1[[#This Row],[Cant]],Tabla1[[#This Row],[Cant]])</f>
        <v>-1</v>
      </c>
      <c r="Q9081" s="8">
        <f>DAY(Tabla1[[#This Row],[Date]])</f>
        <v>15</v>
      </c>
      <c r="R9081" s="8">
        <f>MONTH(Tabla1[[#This Row],[Date]])</f>
        <v>4</v>
      </c>
      <c r="S9081" s="8">
        <f>YEAR(Tabla1[[#This Row],[Date]])</f>
        <v>2023</v>
      </c>
    </row>
    <row r="9082" spans="1:19" x14ac:dyDescent="0.2">
      <c r="A9082">
        <v>9041</v>
      </c>
      <c r="B9082" s="1">
        <v>45031</v>
      </c>
      <c r="C9082" t="s">
        <v>260</v>
      </c>
      <c r="D9082" t="s">
        <v>332</v>
      </c>
      <c r="E9082">
        <v>1</v>
      </c>
      <c r="F9082" t="s">
        <v>15</v>
      </c>
      <c r="G9082" t="s">
        <v>3040</v>
      </c>
      <c r="H9082" t="s">
        <v>20</v>
      </c>
      <c r="M9082" s="2">
        <v>4000</v>
      </c>
      <c r="N9082" s="2">
        <v>10000</v>
      </c>
      <c r="O9082" s="2">
        <f>IF(Tabla1[[#This Row],[Mov]]="VNT",Tabla1[[#This Row],[Sale]]-Tabla1[[#This Row],[Cost]],-Tabla1[[#This Row],[Cost]]*Tabla1[[#This Row],[Cant]])</f>
        <v>6000</v>
      </c>
      <c r="P9082" s="8">
        <f>IF(Tabla1[[#This Row],[Mov]]="VNT",-Tabla1[[#This Row],[Cant]],Tabla1[[#This Row],[Cant]])</f>
        <v>-1</v>
      </c>
      <c r="Q9082" s="8">
        <f>DAY(Tabla1[[#This Row],[Date]])</f>
        <v>15</v>
      </c>
      <c r="R9082" s="8">
        <f>MONTH(Tabla1[[#This Row],[Date]])</f>
        <v>4</v>
      </c>
      <c r="S9082" s="8">
        <f>YEAR(Tabla1[[#This Row],[Date]])</f>
        <v>2023</v>
      </c>
    </row>
    <row r="9083" spans="1:19" x14ac:dyDescent="0.2">
      <c r="A9083">
        <v>9041</v>
      </c>
      <c r="B9083" s="1">
        <v>45031</v>
      </c>
      <c r="C9083" t="s">
        <v>260</v>
      </c>
      <c r="D9083" t="s">
        <v>332</v>
      </c>
      <c r="E9083">
        <v>1</v>
      </c>
      <c r="F9083" t="s">
        <v>15</v>
      </c>
      <c r="G9083" t="s">
        <v>266</v>
      </c>
      <c r="H9083" t="s">
        <v>2637</v>
      </c>
      <c r="M9083" s="2">
        <v>3000</v>
      </c>
      <c r="N9083" s="2">
        <v>9000</v>
      </c>
      <c r="O9083" s="2">
        <f>IF(Tabla1[[#This Row],[Mov]]="VNT",Tabla1[[#This Row],[Sale]]-Tabla1[[#This Row],[Cost]],-Tabla1[[#This Row],[Cost]]*Tabla1[[#This Row],[Cant]])</f>
        <v>6000</v>
      </c>
      <c r="P9083" s="8">
        <f>IF(Tabla1[[#This Row],[Mov]]="VNT",-Tabla1[[#This Row],[Cant]],Tabla1[[#This Row],[Cant]])</f>
        <v>-1</v>
      </c>
      <c r="Q9083" s="8">
        <f>DAY(Tabla1[[#This Row],[Date]])</f>
        <v>15</v>
      </c>
      <c r="R9083" s="8">
        <f>MONTH(Tabla1[[#This Row],[Date]])</f>
        <v>4</v>
      </c>
      <c r="S9083" s="8">
        <f>YEAR(Tabla1[[#This Row],[Date]])</f>
        <v>2023</v>
      </c>
    </row>
    <row r="9084" spans="1:19" x14ac:dyDescent="0.2">
      <c r="A9084">
        <v>9042</v>
      </c>
      <c r="B9084" s="1">
        <v>45031</v>
      </c>
      <c r="C9084" t="s">
        <v>260</v>
      </c>
      <c r="D9084" t="s">
        <v>332</v>
      </c>
      <c r="E9084">
        <v>1</v>
      </c>
      <c r="F9084" t="s">
        <v>21</v>
      </c>
      <c r="G9084" t="s">
        <v>2261</v>
      </c>
      <c r="H9084" t="s">
        <v>2855</v>
      </c>
      <c r="J9084" t="s">
        <v>23</v>
      </c>
      <c r="M9084" s="2">
        <v>3000</v>
      </c>
      <c r="N9084" s="2">
        <v>12000</v>
      </c>
      <c r="O9084" s="2">
        <f>IF(Tabla1[[#This Row],[Mov]]="VNT",Tabla1[[#This Row],[Sale]]-Tabla1[[#This Row],[Cost]],-Tabla1[[#This Row],[Cost]]*Tabla1[[#This Row],[Cant]])</f>
        <v>9000</v>
      </c>
      <c r="P9084" s="8">
        <f>IF(Tabla1[[#This Row],[Mov]]="VNT",-Tabla1[[#This Row],[Cant]],Tabla1[[#This Row],[Cant]])</f>
        <v>-1</v>
      </c>
      <c r="Q9084" s="8">
        <f>DAY(Tabla1[[#This Row],[Date]])</f>
        <v>15</v>
      </c>
      <c r="R9084" s="8">
        <f>MONTH(Tabla1[[#This Row],[Date]])</f>
        <v>4</v>
      </c>
      <c r="S9084" s="8">
        <f>YEAR(Tabla1[[#This Row],[Date]])</f>
        <v>2023</v>
      </c>
    </row>
    <row r="9085" spans="1:19" x14ac:dyDescent="0.2">
      <c r="A9085">
        <v>9043</v>
      </c>
      <c r="B9085" s="1">
        <v>45031</v>
      </c>
      <c r="C9085" t="s">
        <v>260</v>
      </c>
      <c r="D9085" t="s">
        <v>332</v>
      </c>
      <c r="E9085">
        <v>1</v>
      </c>
      <c r="F9085" t="s">
        <v>116</v>
      </c>
      <c r="G9085" t="s">
        <v>347</v>
      </c>
      <c r="H9085" t="s">
        <v>519</v>
      </c>
      <c r="M9085" s="2">
        <v>1868</v>
      </c>
      <c r="N9085" s="2">
        <v>2000</v>
      </c>
      <c r="O9085" s="2">
        <f>IF(Tabla1[[#This Row],[Mov]]="VNT",Tabla1[[#This Row],[Sale]]-Tabla1[[#This Row],[Cost]],-Tabla1[[#This Row],[Cost]]*Tabla1[[#This Row],[Cant]])</f>
        <v>132</v>
      </c>
      <c r="P9085" s="8">
        <f>IF(Tabla1[[#This Row],[Mov]]="VNT",-Tabla1[[#This Row],[Cant]],Tabla1[[#This Row],[Cant]])</f>
        <v>-1</v>
      </c>
      <c r="Q9085" s="8">
        <f>DAY(Tabla1[[#This Row],[Date]])</f>
        <v>15</v>
      </c>
      <c r="R9085" s="8">
        <f>MONTH(Tabla1[[#This Row],[Date]])</f>
        <v>4</v>
      </c>
      <c r="S9085" s="8">
        <f>YEAR(Tabla1[[#This Row],[Date]])</f>
        <v>2023</v>
      </c>
    </row>
    <row r="9086" spans="1:19" x14ac:dyDescent="0.2">
      <c r="A9086">
        <v>9044</v>
      </c>
      <c r="B9086" s="1">
        <v>45031</v>
      </c>
      <c r="C9086" t="s">
        <v>260</v>
      </c>
      <c r="D9086" t="s">
        <v>332</v>
      </c>
      <c r="E9086">
        <v>1</v>
      </c>
      <c r="F9086" t="s">
        <v>116</v>
      </c>
      <c r="G9086" t="s">
        <v>382</v>
      </c>
      <c r="H9086" t="s">
        <v>514</v>
      </c>
      <c r="M9086" s="2">
        <v>3270</v>
      </c>
      <c r="N9086" s="2">
        <v>3500</v>
      </c>
      <c r="O9086" s="2">
        <f>IF(Tabla1[[#This Row],[Mov]]="VNT",Tabla1[[#This Row],[Sale]]-Tabla1[[#This Row],[Cost]],-Tabla1[[#This Row],[Cost]]*Tabla1[[#This Row],[Cant]])</f>
        <v>230</v>
      </c>
      <c r="P9086" s="8">
        <f>IF(Tabla1[[#This Row],[Mov]]="VNT",-Tabla1[[#This Row],[Cant]],Tabla1[[#This Row],[Cant]])</f>
        <v>-1</v>
      </c>
      <c r="Q9086" s="8">
        <f>DAY(Tabla1[[#This Row],[Date]])</f>
        <v>15</v>
      </c>
      <c r="R9086" s="8">
        <f>MONTH(Tabla1[[#This Row],[Date]])</f>
        <v>4</v>
      </c>
      <c r="S9086" s="8">
        <f>YEAR(Tabla1[[#This Row],[Date]])</f>
        <v>2023</v>
      </c>
    </row>
    <row r="9087" spans="1:19" x14ac:dyDescent="0.2">
      <c r="A9087">
        <v>9045</v>
      </c>
      <c r="B9087" s="1">
        <v>45031</v>
      </c>
      <c r="C9087" t="s">
        <v>260</v>
      </c>
      <c r="D9087" t="s">
        <v>332</v>
      </c>
      <c r="E9087">
        <v>1</v>
      </c>
      <c r="F9087" t="s">
        <v>116</v>
      </c>
      <c r="G9087" t="s">
        <v>347</v>
      </c>
      <c r="H9087" t="s">
        <v>518</v>
      </c>
      <c r="M9087" s="2">
        <v>6074</v>
      </c>
      <c r="N9087" s="2">
        <v>6500</v>
      </c>
      <c r="O9087" s="2">
        <f>IF(Tabla1[[#This Row],[Mov]]="VNT",Tabla1[[#This Row],[Sale]]-Tabla1[[#This Row],[Cost]],-Tabla1[[#This Row],[Cost]]*Tabla1[[#This Row],[Cant]])</f>
        <v>426</v>
      </c>
      <c r="P9087" s="8">
        <f>IF(Tabla1[[#This Row],[Mov]]="VNT",-Tabla1[[#This Row],[Cant]],Tabla1[[#This Row],[Cant]])</f>
        <v>-1</v>
      </c>
      <c r="Q9087" s="8">
        <f>DAY(Tabla1[[#This Row],[Date]])</f>
        <v>15</v>
      </c>
      <c r="R9087" s="8">
        <f>MONTH(Tabla1[[#This Row],[Date]])</f>
        <v>4</v>
      </c>
      <c r="S9087" s="8">
        <f>YEAR(Tabla1[[#This Row],[Date]])</f>
        <v>2023</v>
      </c>
    </row>
    <row r="9088" spans="1:19" x14ac:dyDescent="0.2">
      <c r="A9088">
        <v>9046</v>
      </c>
      <c r="B9088" s="1">
        <v>45031</v>
      </c>
      <c r="C9088" t="s">
        <v>260</v>
      </c>
      <c r="D9088" t="s">
        <v>332</v>
      </c>
      <c r="E9088">
        <v>1</v>
      </c>
      <c r="F9088" t="s">
        <v>128</v>
      </c>
      <c r="G9088" t="s">
        <v>266</v>
      </c>
      <c r="H9088" t="s">
        <v>2085</v>
      </c>
      <c r="M9088" s="2">
        <v>10000</v>
      </c>
      <c r="N9088" s="2">
        <v>20000</v>
      </c>
      <c r="O9088" s="2">
        <f>IF(Tabla1[[#This Row],[Mov]]="VNT",Tabla1[[#This Row],[Sale]]-Tabla1[[#This Row],[Cost]],-Tabla1[[#This Row],[Cost]]*Tabla1[[#This Row],[Cant]])</f>
        <v>10000</v>
      </c>
      <c r="P9088" s="8">
        <f>IF(Tabla1[[#This Row],[Mov]]="VNT",-Tabla1[[#This Row],[Cant]],Tabla1[[#This Row],[Cant]])</f>
        <v>-1</v>
      </c>
      <c r="Q9088" s="8">
        <f>DAY(Tabla1[[#This Row],[Date]])</f>
        <v>15</v>
      </c>
      <c r="R9088" s="8">
        <f>MONTH(Tabla1[[#This Row],[Date]])</f>
        <v>4</v>
      </c>
      <c r="S9088" s="8">
        <f>YEAR(Tabla1[[#This Row],[Date]])</f>
        <v>2023</v>
      </c>
    </row>
    <row r="9089" spans="1:19" x14ac:dyDescent="0.2">
      <c r="A9089">
        <v>9047</v>
      </c>
      <c r="B9089" s="1">
        <v>45031</v>
      </c>
      <c r="C9089" t="s">
        <v>260</v>
      </c>
      <c r="D9089" t="s">
        <v>332</v>
      </c>
      <c r="E9089">
        <v>1</v>
      </c>
      <c r="F9089" t="s">
        <v>116</v>
      </c>
      <c r="G9089" t="s">
        <v>349</v>
      </c>
      <c r="H9089" t="s">
        <v>515</v>
      </c>
      <c r="M9089" s="2">
        <v>3270</v>
      </c>
      <c r="N9089" s="2">
        <v>3500</v>
      </c>
      <c r="O9089" s="2">
        <f>IF(Tabla1[[#This Row],[Mov]]="VNT",Tabla1[[#This Row],[Sale]]-Tabla1[[#This Row],[Cost]],-Tabla1[[#This Row],[Cost]]*Tabla1[[#This Row],[Cant]])</f>
        <v>230</v>
      </c>
      <c r="P9089" s="8">
        <f>IF(Tabla1[[#This Row],[Mov]]="VNT",-Tabla1[[#This Row],[Cant]],Tabla1[[#This Row],[Cant]])</f>
        <v>-1</v>
      </c>
      <c r="Q9089" s="8">
        <f>DAY(Tabla1[[#This Row],[Date]])</f>
        <v>15</v>
      </c>
      <c r="R9089" s="8">
        <f>MONTH(Tabla1[[#This Row],[Date]])</f>
        <v>4</v>
      </c>
      <c r="S9089" s="8">
        <f>YEAR(Tabla1[[#This Row],[Date]])</f>
        <v>2023</v>
      </c>
    </row>
    <row r="9090" spans="1:19" x14ac:dyDescent="0.2">
      <c r="A9090">
        <v>9048</v>
      </c>
      <c r="B9090" s="1">
        <v>45031</v>
      </c>
      <c r="C9090" t="s">
        <v>260</v>
      </c>
      <c r="D9090" t="s">
        <v>332</v>
      </c>
      <c r="E9090">
        <v>1</v>
      </c>
      <c r="F9090" t="s">
        <v>891</v>
      </c>
      <c r="G9090" t="s">
        <v>272</v>
      </c>
      <c r="H9090" t="s">
        <v>806</v>
      </c>
      <c r="J9090" t="s">
        <v>2873</v>
      </c>
      <c r="M9090" s="2">
        <v>3500</v>
      </c>
      <c r="N9090" s="2">
        <v>10000</v>
      </c>
      <c r="O9090" s="2">
        <f>IF(Tabla1[[#This Row],[Mov]]="VNT",Tabla1[[#This Row],[Sale]]-Tabla1[[#This Row],[Cost]],-Tabla1[[#This Row],[Cost]]*Tabla1[[#This Row],[Cant]])</f>
        <v>6500</v>
      </c>
      <c r="P9090" s="8">
        <f>IF(Tabla1[[#This Row],[Mov]]="VNT",-Tabla1[[#This Row],[Cant]],Tabla1[[#This Row],[Cant]])</f>
        <v>-1</v>
      </c>
      <c r="Q9090" s="8">
        <f>DAY(Tabla1[[#This Row],[Date]])</f>
        <v>15</v>
      </c>
      <c r="R9090" s="8">
        <f>MONTH(Tabla1[[#This Row],[Date]])</f>
        <v>4</v>
      </c>
      <c r="S9090" s="8">
        <f>YEAR(Tabla1[[#This Row],[Date]])</f>
        <v>2023</v>
      </c>
    </row>
    <row r="9091" spans="1:19" x14ac:dyDescent="0.2">
      <c r="A9091">
        <v>9049</v>
      </c>
      <c r="B9091" s="1">
        <v>45031</v>
      </c>
      <c r="C9091" t="s">
        <v>260</v>
      </c>
      <c r="D9091" t="s">
        <v>332</v>
      </c>
      <c r="E9091">
        <v>1</v>
      </c>
      <c r="F9091" t="s">
        <v>116</v>
      </c>
      <c r="G9091" t="s">
        <v>347</v>
      </c>
      <c r="H9091" t="s">
        <v>518</v>
      </c>
      <c r="M9091" s="2">
        <v>6074</v>
      </c>
      <c r="N9091" s="2">
        <v>6500</v>
      </c>
      <c r="O9091" s="2">
        <f>IF(Tabla1[[#This Row],[Mov]]="VNT",Tabla1[[#This Row],[Sale]]-Tabla1[[#This Row],[Cost]],-Tabla1[[#This Row],[Cost]]*Tabla1[[#This Row],[Cant]])</f>
        <v>426</v>
      </c>
      <c r="P9091" s="8">
        <f>IF(Tabla1[[#This Row],[Mov]]="VNT",-Tabla1[[#This Row],[Cant]],Tabla1[[#This Row],[Cant]])</f>
        <v>-1</v>
      </c>
      <c r="Q9091" s="8">
        <f>DAY(Tabla1[[#This Row],[Date]])</f>
        <v>15</v>
      </c>
      <c r="R9091" s="8">
        <f>MONTH(Tabla1[[#This Row],[Date]])</f>
        <v>4</v>
      </c>
      <c r="S9091" s="8">
        <f>YEAR(Tabla1[[#This Row],[Date]])</f>
        <v>2023</v>
      </c>
    </row>
    <row r="9092" spans="1:19" x14ac:dyDescent="0.2">
      <c r="A9092">
        <v>9050</v>
      </c>
      <c r="B9092" s="1">
        <v>45031</v>
      </c>
      <c r="C9092" t="s">
        <v>260</v>
      </c>
      <c r="D9092" t="s">
        <v>332</v>
      </c>
      <c r="E9092">
        <v>1</v>
      </c>
      <c r="F9092" t="s">
        <v>116</v>
      </c>
      <c r="G9092" t="s">
        <v>347</v>
      </c>
      <c r="H9092" t="s">
        <v>518</v>
      </c>
      <c r="M9092" s="2">
        <v>6074</v>
      </c>
      <c r="N9092" s="2">
        <v>6500</v>
      </c>
      <c r="O9092" s="2">
        <f>IF(Tabla1[[#This Row],[Mov]]="VNT",Tabla1[[#This Row],[Sale]]-Tabla1[[#This Row],[Cost]],-Tabla1[[#This Row],[Cost]]*Tabla1[[#This Row],[Cant]])</f>
        <v>426</v>
      </c>
      <c r="P9092" s="8">
        <f>IF(Tabla1[[#This Row],[Mov]]="VNT",-Tabla1[[#This Row],[Cant]],Tabla1[[#This Row],[Cant]])</f>
        <v>-1</v>
      </c>
      <c r="Q9092" s="8">
        <f>DAY(Tabla1[[#This Row],[Date]])</f>
        <v>15</v>
      </c>
      <c r="R9092" s="8">
        <f>MONTH(Tabla1[[#This Row],[Date]])</f>
        <v>4</v>
      </c>
      <c r="S9092" s="8">
        <f>YEAR(Tabla1[[#This Row],[Date]])</f>
        <v>2023</v>
      </c>
    </row>
    <row r="9093" spans="1:19" x14ac:dyDescent="0.2">
      <c r="A9093">
        <v>9051</v>
      </c>
      <c r="B9093" s="1">
        <v>45031</v>
      </c>
      <c r="C9093" t="s">
        <v>260</v>
      </c>
      <c r="D9093" t="s">
        <v>332</v>
      </c>
      <c r="E9093">
        <v>1</v>
      </c>
      <c r="F9093" t="s">
        <v>719</v>
      </c>
      <c r="G9093" t="s">
        <v>727</v>
      </c>
      <c r="H9093" t="s">
        <v>726</v>
      </c>
      <c r="M9093" s="2">
        <v>1000</v>
      </c>
      <c r="N9093" s="2">
        <v>4000</v>
      </c>
      <c r="O9093" s="2">
        <f>IF(Tabla1[[#This Row],[Mov]]="VNT",Tabla1[[#This Row],[Sale]]-Tabla1[[#This Row],[Cost]],-Tabla1[[#This Row],[Cost]]*Tabla1[[#This Row],[Cant]])</f>
        <v>3000</v>
      </c>
      <c r="P9093" s="8">
        <f>IF(Tabla1[[#This Row],[Mov]]="VNT",-Tabla1[[#This Row],[Cant]],Tabla1[[#This Row],[Cant]])</f>
        <v>-1</v>
      </c>
      <c r="Q9093" s="8">
        <f>DAY(Tabla1[[#This Row],[Date]])</f>
        <v>15</v>
      </c>
      <c r="R9093" s="8">
        <f>MONTH(Tabla1[[#This Row],[Date]])</f>
        <v>4</v>
      </c>
      <c r="S9093" s="8">
        <f>YEAR(Tabla1[[#This Row],[Date]])</f>
        <v>2023</v>
      </c>
    </row>
    <row r="9094" spans="1:19" x14ac:dyDescent="0.2">
      <c r="A9094">
        <v>9052</v>
      </c>
      <c r="B9094" s="1">
        <v>45031</v>
      </c>
      <c r="C9094" t="s">
        <v>260</v>
      </c>
      <c r="D9094" t="s">
        <v>332</v>
      </c>
      <c r="E9094">
        <v>1</v>
      </c>
      <c r="F9094" t="s">
        <v>532</v>
      </c>
      <c r="G9094" t="s">
        <v>266</v>
      </c>
      <c r="H9094" t="s">
        <v>2487</v>
      </c>
      <c r="M9094" s="2">
        <v>32000</v>
      </c>
      <c r="N9094" s="2">
        <v>60000</v>
      </c>
      <c r="O9094" s="2">
        <f>IF(Tabla1[[#This Row],[Mov]]="VNT",Tabla1[[#This Row],[Sale]]-Tabla1[[#This Row],[Cost]],-Tabla1[[#This Row],[Cost]]*Tabla1[[#This Row],[Cant]])</f>
        <v>28000</v>
      </c>
      <c r="P9094" s="8">
        <f>IF(Tabla1[[#This Row],[Mov]]="VNT",-Tabla1[[#This Row],[Cant]],Tabla1[[#This Row],[Cant]])</f>
        <v>-1</v>
      </c>
      <c r="Q9094" s="8">
        <f>DAY(Tabla1[[#This Row],[Date]])</f>
        <v>15</v>
      </c>
      <c r="R9094" s="8">
        <f>MONTH(Tabla1[[#This Row],[Date]])</f>
        <v>4</v>
      </c>
      <c r="S9094" s="8">
        <f>YEAR(Tabla1[[#This Row],[Date]])</f>
        <v>2023</v>
      </c>
    </row>
    <row r="9095" spans="1:19" x14ac:dyDescent="0.2">
      <c r="A9095">
        <v>9053</v>
      </c>
      <c r="B9095" s="1">
        <v>45031</v>
      </c>
      <c r="C9095" t="s">
        <v>260</v>
      </c>
      <c r="D9095" t="s">
        <v>332</v>
      </c>
      <c r="E9095">
        <v>1</v>
      </c>
      <c r="F9095" t="s">
        <v>458</v>
      </c>
      <c r="G9095" t="s">
        <v>266</v>
      </c>
      <c r="H9095" t="s">
        <v>3043</v>
      </c>
      <c r="M9095" s="2">
        <v>0</v>
      </c>
      <c r="N9095" s="2">
        <v>25000</v>
      </c>
      <c r="O9095" s="2">
        <f>IF(Tabla1[[#This Row],[Mov]]="VNT",Tabla1[[#This Row],[Sale]]-Tabla1[[#This Row],[Cost]],-Tabla1[[#This Row],[Cost]]*Tabla1[[#This Row],[Cant]])</f>
        <v>25000</v>
      </c>
      <c r="P9095" s="8">
        <f>IF(Tabla1[[#This Row],[Mov]]="VNT",-Tabla1[[#This Row],[Cant]],Tabla1[[#This Row],[Cant]])</f>
        <v>-1</v>
      </c>
      <c r="Q9095" s="8">
        <f>DAY(Tabla1[[#This Row],[Date]])</f>
        <v>15</v>
      </c>
      <c r="R9095" s="8">
        <f>MONTH(Tabla1[[#This Row],[Date]])</f>
        <v>4</v>
      </c>
      <c r="S9095" s="8">
        <f>YEAR(Tabla1[[#This Row],[Date]])</f>
        <v>2023</v>
      </c>
    </row>
    <row r="9096" spans="1:19" x14ac:dyDescent="0.2">
      <c r="A9096">
        <v>9054</v>
      </c>
      <c r="B9096" s="1">
        <v>45031</v>
      </c>
      <c r="C9096" t="s">
        <v>260</v>
      </c>
      <c r="D9096" t="s">
        <v>332</v>
      </c>
      <c r="E9096">
        <v>1</v>
      </c>
      <c r="F9096" t="s">
        <v>116</v>
      </c>
      <c r="G9096" t="s">
        <v>347</v>
      </c>
      <c r="H9096" t="s">
        <v>518</v>
      </c>
      <c r="M9096" s="2">
        <v>6074</v>
      </c>
      <c r="N9096" s="2">
        <v>6500</v>
      </c>
      <c r="O9096" s="2">
        <f>IF(Tabla1[[#This Row],[Mov]]="VNT",Tabla1[[#This Row],[Sale]]-Tabla1[[#This Row],[Cost]],-Tabla1[[#This Row],[Cost]]*Tabla1[[#This Row],[Cant]])</f>
        <v>426</v>
      </c>
      <c r="P9096" s="8">
        <f>IF(Tabla1[[#This Row],[Mov]]="VNT",-Tabla1[[#This Row],[Cant]],Tabla1[[#This Row],[Cant]])</f>
        <v>-1</v>
      </c>
      <c r="Q9096" s="8">
        <f>DAY(Tabla1[[#This Row],[Date]])</f>
        <v>15</v>
      </c>
      <c r="R9096" s="8">
        <f>MONTH(Tabla1[[#This Row],[Date]])</f>
        <v>4</v>
      </c>
      <c r="S9096" s="8">
        <f>YEAR(Tabla1[[#This Row],[Date]])</f>
        <v>2023</v>
      </c>
    </row>
    <row r="9097" spans="1:19" x14ac:dyDescent="0.2">
      <c r="A9097">
        <v>9055</v>
      </c>
      <c r="B9097" s="1">
        <v>45031</v>
      </c>
      <c r="C9097" t="s">
        <v>260</v>
      </c>
      <c r="D9097" t="s">
        <v>332</v>
      </c>
      <c r="E9097">
        <v>1</v>
      </c>
      <c r="F9097" t="s">
        <v>455</v>
      </c>
      <c r="G9097" t="s">
        <v>347</v>
      </c>
      <c r="H9097" t="s">
        <v>456</v>
      </c>
      <c r="M9097" s="2">
        <v>800</v>
      </c>
      <c r="N9097" s="2">
        <v>4000</v>
      </c>
      <c r="O9097" s="2">
        <f>IF(Tabla1[[#This Row],[Mov]]="VNT",Tabla1[[#This Row],[Sale]]-Tabla1[[#This Row],[Cost]],-Tabla1[[#This Row],[Cost]]*Tabla1[[#This Row],[Cant]])</f>
        <v>3200</v>
      </c>
      <c r="P9097" s="8">
        <f>IF(Tabla1[[#This Row],[Mov]]="VNT",-Tabla1[[#This Row],[Cant]],Tabla1[[#This Row],[Cant]])</f>
        <v>-1</v>
      </c>
      <c r="Q9097" s="8">
        <f>DAY(Tabla1[[#This Row],[Date]])</f>
        <v>15</v>
      </c>
      <c r="R9097" s="8">
        <f>MONTH(Tabla1[[#This Row],[Date]])</f>
        <v>4</v>
      </c>
      <c r="S9097" s="8">
        <f>YEAR(Tabla1[[#This Row],[Date]])</f>
        <v>2023</v>
      </c>
    </row>
    <row r="9098" spans="1:19" x14ac:dyDescent="0.2">
      <c r="A9098">
        <v>9056</v>
      </c>
      <c r="B9098" s="1">
        <v>45031</v>
      </c>
      <c r="C9098" t="s">
        <v>260</v>
      </c>
      <c r="D9098" t="s">
        <v>332</v>
      </c>
      <c r="E9098">
        <v>1</v>
      </c>
      <c r="F9098" t="s">
        <v>225</v>
      </c>
      <c r="G9098" t="s">
        <v>263</v>
      </c>
      <c r="H9098" t="s">
        <v>281</v>
      </c>
      <c r="M9098" s="2">
        <v>1100</v>
      </c>
      <c r="N9098" s="2">
        <v>10000</v>
      </c>
      <c r="O9098" s="2">
        <f>IF(Tabla1[[#This Row],[Mov]]="VNT",Tabla1[[#This Row],[Sale]]-Tabla1[[#This Row],[Cost]],-Tabla1[[#This Row],[Cost]]*Tabla1[[#This Row],[Cant]])</f>
        <v>8900</v>
      </c>
      <c r="P9098" s="8">
        <f>IF(Tabla1[[#This Row],[Mov]]="VNT",-Tabla1[[#This Row],[Cant]],Tabla1[[#This Row],[Cant]])</f>
        <v>-1</v>
      </c>
      <c r="Q9098" s="8">
        <f>DAY(Tabla1[[#This Row],[Date]])</f>
        <v>15</v>
      </c>
      <c r="R9098" s="8">
        <f>MONTH(Tabla1[[#This Row],[Date]])</f>
        <v>4</v>
      </c>
      <c r="S9098" s="8">
        <f>YEAR(Tabla1[[#This Row],[Date]])</f>
        <v>2023</v>
      </c>
    </row>
    <row r="9099" spans="1:19" x14ac:dyDescent="0.2">
      <c r="A9099">
        <v>9057</v>
      </c>
      <c r="B9099" s="1">
        <v>45031</v>
      </c>
      <c r="C9099" t="s">
        <v>260</v>
      </c>
      <c r="D9099" t="s">
        <v>332</v>
      </c>
      <c r="E9099">
        <v>1</v>
      </c>
      <c r="F9099" t="s">
        <v>224</v>
      </c>
      <c r="G9099" t="s">
        <v>263</v>
      </c>
      <c r="H9099" t="s">
        <v>547</v>
      </c>
      <c r="M9099" s="2">
        <v>8000</v>
      </c>
      <c r="N9099" s="2">
        <v>18000</v>
      </c>
      <c r="O9099" s="2">
        <f>IF(Tabla1[[#This Row],[Mov]]="VNT",Tabla1[[#This Row],[Sale]]-Tabla1[[#This Row],[Cost]],-Tabla1[[#This Row],[Cost]]*Tabla1[[#This Row],[Cant]])</f>
        <v>10000</v>
      </c>
      <c r="P9099" s="8">
        <f>IF(Tabla1[[#This Row],[Mov]]="VNT",-Tabla1[[#This Row],[Cant]],Tabla1[[#This Row],[Cant]])</f>
        <v>-1</v>
      </c>
      <c r="Q9099" s="8">
        <f>DAY(Tabla1[[#This Row],[Date]])</f>
        <v>15</v>
      </c>
      <c r="R9099" s="8">
        <f>MONTH(Tabla1[[#This Row],[Date]])</f>
        <v>4</v>
      </c>
      <c r="S9099" s="8">
        <f>YEAR(Tabla1[[#This Row],[Date]])</f>
        <v>2023</v>
      </c>
    </row>
    <row r="9100" spans="1:19" x14ac:dyDescent="0.2">
      <c r="A9100">
        <v>9058</v>
      </c>
      <c r="B9100" s="1">
        <v>45031</v>
      </c>
      <c r="C9100" t="s">
        <v>260</v>
      </c>
      <c r="D9100" t="s">
        <v>332</v>
      </c>
      <c r="E9100">
        <v>1</v>
      </c>
      <c r="F9100" t="s">
        <v>21</v>
      </c>
      <c r="G9100" t="s">
        <v>333</v>
      </c>
      <c r="H9100" t="s">
        <v>2229</v>
      </c>
      <c r="M9100" s="2">
        <v>7500</v>
      </c>
      <c r="N9100" s="2">
        <v>20000</v>
      </c>
      <c r="O9100" s="2">
        <f>IF(Tabla1[[#This Row],[Mov]]="VNT",Tabla1[[#This Row],[Sale]]-Tabla1[[#This Row],[Cost]],-Tabla1[[#This Row],[Cost]]*Tabla1[[#This Row],[Cant]])</f>
        <v>12500</v>
      </c>
      <c r="P9100" s="8">
        <f>IF(Tabla1[[#This Row],[Mov]]="VNT",-Tabla1[[#This Row],[Cant]],Tabla1[[#This Row],[Cant]])</f>
        <v>-1</v>
      </c>
      <c r="Q9100" s="8">
        <f>DAY(Tabla1[[#This Row],[Date]])</f>
        <v>15</v>
      </c>
      <c r="R9100" s="8">
        <f>MONTH(Tabla1[[#This Row],[Date]])</f>
        <v>4</v>
      </c>
      <c r="S9100" s="8">
        <f>YEAR(Tabla1[[#This Row],[Date]])</f>
        <v>2023</v>
      </c>
    </row>
    <row r="9101" spans="1:19" x14ac:dyDescent="0.2">
      <c r="A9101">
        <v>9059</v>
      </c>
      <c r="B9101" s="1">
        <v>45031</v>
      </c>
      <c r="C9101" t="s">
        <v>260</v>
      </c>
      <c r="D9101" t="s">
        <v>332</v>
      </c>
      <c r="E9101">
        <v>1</v>
      </c>
      <c r="F9101" t="s">
        <v>116</v>
      </c>
      <c r="G9101" t="s">
        <v>347</v>
      </c>
      <c r="H9101" t="s">
        <v>518</v>
      </c>
      <c r="M9101" s="2">
        <v>6074</v>
      </c>
      <c r="N9101" s="2">
        <v>6500</v>
      </c>
      <c r="O9101" s="2">
        <f>IF(Tabla1[[#This Row],[Mov]]="VNT",Tabla1[[#This Row],[Sale]]-Tabla1[[#This Row],[Cost]],-Tabla1[[#This Row],[Cost]]*Tabla1[[#This Row],[Cant]])</f>
        <v>426</v>
      </c>
      <c r="P9101" s="8">
        <f>IF(Tabla1[[#This Row],[Mov]]="VNT",-Tabla1[[#This Row],[Cant]],Tabla1[[#This Row],[Cant]])</f>
        <v>-1</v>
      </c>
      <c r="Q9101" s="8">
        <f>DAY(Tabla1[[#This Row],[Date]])</f>
        <v>15</v>
      </c>
      <c r="R9101" s="8">
        <f>MONTH(Tabla1[[#This Row],[Date]])</f>
        <v>4</v>
      </c>
      <c r="S9101" s="8">
        <f>YEAR(Tabla1[[#This Row],[Date]])</f>
        <v>2023</v>
      </c>
    </row>
    <row r="9102" spans="1:19" x14ac:dyDescent="0.2">
      <c r="A9102">
        <v>9060</v>
      </c>
      <c r="B9102" s="1">
        <v>45031</v>
      </c>
      <c r="C9102" t="s">
        <v>260</v>
      </c>
      <c r="D9102" t="s">
        <v>332</v>
      </c>
      <c r="E9102">
        <v>1</v>
      </c>
      <c r="F9102" t="s">
        <v>15</v>
      </c>
      <c r="G9102" t="s">
        <v>333</v>
      </c>
      <c r="H9102" t="s">
        <v>20</v>
      </c>
      <c r="M9102" s="2">
        <v>4000</v>
      </c>
      <c r="N9102" s="2">
        <v>10500</v>
      </c>
      <c r="O9102" s="2">
        <f>IF(Tabla1[[#This Row],[Mov]]="VNT",Tabla1[[#This Row],[Sale]]-Tabla1[[#This Row],[Cost]],-Tabla1[[#This Row],[Cost]]*Tabla1[[#This Row],[Cant]])</f>
        <v>6500</v>
      </c>
      <c r="P9102" s="8">
        <f>IF(Tabla1[[#This Row],[Mov]]="VNT",-Tabla1[[#This Row],[Cant]],Tabla1[[#This Row],[Cant]])</f>
        <v>-1</v>
      </c>
      <c r="Q9102" s="8">
        <f>DAY(Tabla1[[#This Row],[Date]])</f>
        <v>15</v>
      </c>
      <c r="R9102" s="8">
        <f>MONTH(Tabla1[[#This Row],[Date]])</f>
        <v>4</v>
      </c>
      <c r="S9102" s="8">
        <f>YEAR(Tabla1[[#This Row],[Date]])</f>
        <v>2023</v>
      </c>
    </row>
    <row r="9103" spans="1:19" x14ac:dyDescent="0.2">
      <c r="A9103">
        <v>9061</v>
      </c>
      <c r="B9103" s="1">
        <v>45031</v>
      </c>
      <c r="C9103" t="s">
        <v>260</v>
      </c>
      <c r="D9103" t="s">
        <v>332</v>
      </c>
      <c r="E9103">
        <v>1</v>
      </c>
      <c r="F9103" t="s">
        <v>386</v>
      </c>
      <c r="G9103" t="s">
        <v>284</v>
      </c>
      <c r="H9103" t="s">
        <v>250</v>
      </c>
      <c r="M9103" s="2">
        <v>60000</v>
      </c>
      <c r="N9103" s="2">
        <v>120000</v>
      </c>
      <c r="O9103" s="2">
        <f>IF(Tabla1[[#This Row],[Mov]]="VNT",Tabla1[[#This Row],[Sale]]-Tabla1[[#This Row],[Cost]],-Tabla1[[#This Row],[Cost]]*Tabla1[[#This Row],[Cant]])</f>
        <v>60000</v>
      </c>
      <c r="P9103" s="8">
        <f>IF(Tabla1[[#This Row],[Mov]]="VNT",-Tabla1[[#This Row],[Cant]],Tabla1[[#This Row],[Cant]])</f>
        <v>-1</v>
      </c>
      <c r="Q9103" s="8">
        <f>DAY(Tabla1[[#This Row],[Date]])</f>
        <v>15</v>
      </c>
      <c r="R9103" s="8">
        <f>MONTH(Tabla1[[#This Row],[Date]])</f>
        <v>4</v>
      </c>
      <c r="S9103" s="8">
        <f>YEAR(Tabla1[[#This Row],[Date]])</f>
        <v>2023</v>
      </c>
    </row>
    <row r="9104" spans="1:19" x14ac:dyDescent="0.2">
      <c r="A9104">
        <v>9062</v>
      </c>
      <c r="B9104" s="1">
        <v>45031</v>
      </c>
      <c r="C9104" t="s">
        <v>260</v>
      </c>
      <c r="D9104" t="s">
        <v>332</v>
      </c>
      <c r="E9104">
        <v>1</v>
      </c>
      <c r="F9104" t="s">
        <v>224</v>
      </c>
      <c r="G9104" t="s">
        <v>284</v>
      </c>
      <c r="H9104" t="s">
        <v>250</v>
      </c>
      <c r="J9104" t="s">
        <v>17</v>
      </c>
      <c r="M9104" s="2">
        <v>8000</v>
      </c>
      <c r="N9104" s="2">
        <v>20000</v>
      </c>
      <c r="O9104" s="2">
        <f>IF(Tabla1[[#This Row],[Mov]]="VNT",Tabla1[[#This Row],[Sale]]-Tabla1[[#This Row],[Cost]],-Tabla1[[#This Row],[Cost]]*Tabla1[[#This Row],[Cant]])</f>
        <v>12000</v>
      </c>
      <c r="P9104" s="8">
        <f>IF(Tabla1[[#This Row],[Mov]]="VNT",-Tabla1[[#This Row],[Cant]],Tabla1[[#This Row],[Cant]])</f>
        <v>-1</v>
      </c>
      <c r="Q9104" s="8">
        <f>DAY(Tabla1[[#This Row],[Date]])</f>
        <v>15</v>
      </c>
      <c r="R9104" s="8">
        <f>MONTH(Tabla1[[#This Row],[Date]])</f>
        <v>4</v>
      </c>
      <c r="S9104" s="8">
        <f>YEAR(Tabla1[[#This Row],[Date]])</f>
        <v>2023</v>
      </c>
    </row>
    <row r="9105" spans="1:19" x14ac:dyDescent="0.2">
      <c r="A9105">
        <v>9063</v>
      </c>
      <c r="B9105" s="1">
        <v>45031</v>
      </c>
      <c r="C9105" t="s">
        <v>260</v>
      </c>
      <c r="D9105" t="s">
        <v>332</v>
      </c>
      <c r="E9105">
        <v>1</v>
      </c>
      <c r="F9105" t="s">
        <v>225</v>
      </c>
      <c r="G9105" t="s">
        <v>284</v>
      </c>
      <c r="H9105" t="s">
        <v>250</v>
      </c>
      <c r="L9105" t="s">
        <v>2368</v>
      </c>
      <c r="M9105" s="2">
        <v>1100</v>
      </c>
      <c r="N9105" s="2">
        <v>5000</v>
      </c>
      <c r="O9105" s="2">
        <f>IF(Tabla1[[#This Row],[Mov]]="VNT",Tabla1[[#This Row],[Sale]]-Tabla1[[#This Row],[Cost]],-Tabla1[[#This Row],[Cost]]*Tabla1[[#This Row],[Cant]])</f>
        <v>3900</v>
      </c>
      <c r="P9105" s="8">
        <f>IF(Tabla1[[#This Row],[Mov]]="VNT",-Tabla1[[#This Row],[Cant]],Tabla1[[#This Row],[Cant]])</f>
        <v>-1</v>
      </c>
      <c r="Q9105" s="8">
        <f>DAY(Tabla1[[#This Row],[Date]])</f>
        <v>15</v>
      </c>
      <c r="R9105" s="8">
        <f>MONTH(Tabla1[[#This Row],[Date]])</f>
        <v>4</v>
      </c>
      <c r="S9105" s="8">
        <f>YEAR(Tabla1[[#This Row],[Date]])</f>
        <v>2023</v>
      </c>
    </row>
    <row r="9106" spans="1:19" x14ac:dyDescent="0.2">
      <c r="A9106">
        <v>9064</v>
      </c>
      <c r="B9106" s="1">
        <v>45031</v>
      </c>
      <c r="C9106" t="s">
        <v>260</v>
      </c>
      <c r="D9106" t="s">
        <v>332</v>
      </c>
      <c r="E9106">
        <v>1</v>
      </c>
      <c r="F9106" t="s">
        <v>127</v>
      </c>
      <c r="G9106" t="s">
        <v>266</v>
      </c>
      <c r="H9106" t="s">
        <v>3066</v>
      </c>
      <c r="M9106" s="2">
        <v>8500</v>
      </c>
      <c r="N9106" s="2">
        <v>20000</v>
      </c>
      <c r="O9106" s="2">
        <f>IF(Tabla1[[#This Row],[Mov]]="VNT",Tabla1[[#This Row],[Sale]]-Tabla1[[#This Row],[Cost]],-Tabla1[[#This Row],[Cost]]*Tabla1[[#This Row],[Cant]])</f>
        <v>11500</v>
      </c>
      <c r="P9106" s="8">
        <f>IF(Tabla1[[#This Row],[Mov]]="VNT",-Tabla1[[#This Row],[Cant]],Tabla1[[#This Row],[Cant]])</f>
        <v>-1</v>
      </c>
      <c r="Q9106" s="8">
        <f>DAY(Tabla1[[#This Row],[Date]])</f>
        <v>15</v>
      </c>
      <c r="R9106" s="8">
        <f>MONTH(Tabla1[[#This Row],[Date]])</f>
        <v>4</v>
      </c>
      <c r="S9106" s="8">
        <f>YEAR(Tabla1[[#This Row],[Date]])</f>
        <v>2023</v>
      </c>
    </row>
    <row r="9107" spans="1:19" x14ac:dyDescent="0.2">
      <c r="A9107">
        <v>9065</v>
      </c>
      <c r="B9107" s="1">
        <v>45031</v>
      </c>
      <c r="C9107" t="s">
        <v>260</v>
      </c>
      <c r="D9107" t="s">
        <v>332</v>
      </c>
      <c r="E9107">
        <v>1</v>
      </c>
      <c r="F9107" t="s">
        <v>224</v>
      </c>
      <c r="G9107" t="s">
        <v>263</v>
      </c>
      <c r="H9107" t="s">
        <v>672</v>
      </c>
      <c r="J9107" t="s">
        <v>2964</v>
      </c>
      <c r="M9107" s="2">
        <v>8000</v>
      </c>
      <c r="N9107" s="2">
        <v>20000</v>
      </c>
      <c r="O9107" s="2">
        <f>IF(Tabla1[[#This Row],[Mov]]="VNT",Tabla1[[#This Row],[Sale]]-Tabla1[[#This Row],[Cost]],-Tabla1[[#This Row],[Cost]]*Tabla1[[#This Row],[Cant]])</f>
        <v>12000</v>
      </c>
      <c r="P9107" s="8">
        <f>IF(Tabla1[[#This Row],[Mov]]="VNT",-Tabla1[[#This Row],[Cant]],Tabla1[[#This Row],[Cant]])</f>
        <v>-1</v>
      </c>
      <c r="Q9107" s="8">
        <f>DAY(Tabla1[[#This Row],[Date]])</f>
        <v>15</v>
      </c>
      <c r="R9107" s="8">
        <f>MONTH(Tabla1[[#This Row],[Date]])</f>
        <v>4</v>
      </c>
      <c r="S9107" s="8">
        <f>YEAR(Tabla1[[#This Row],[Date]])</f>
        <v>2023</v>
      </c>
    </row>
    <row r="9108" spans="1:19" x14ac:dyDescent="0.2">
      <c r="A9108">
        <v>9066</v>
      </c>
      <c r="B9108" s="1">
        <v>45031</v>
      </c>
      <c r="C9108" t="s">
        <v>260</v>
      </c>
      <c r="D9108" t="s">
        <v>332</v>
      </c>
      <c r="E9108">
        <v>1</v>
      </c>
      <c r="F9108" t="s">
        <v>21</v>
      </c>
      <c r="G9108" t="s">
        <v>272</v>
      </c>
      <c r="H9108" t="s">
        <v>1522</v>
      </c>
      <c r="J9108" t="s">
        <v>2839</v>
      </c>
      <c r="M9108" s="2">
        <v>2600</v>
      </c>
      <c r="N9108" s="2">
        <v>9500</v>
      </c>
      <c r="O9108" s="2">
        <f>IF(Tabla1[[#This Row],[Mov]]="VNT",Tabla1[[#This Row],[Sale]]-Tabla1[[#This Row],[Cost]],-Tabla1[[#This Row],[Cost]]*Tabla1[[#This Row],[Cant]])</f>
        <v>6900</v>
      </c>
      <c r="P9108" s="8">
        <f>IF(Tabla1[[#This Row],[Mov]]="VNT",-Tabla1[[#This Row],[Cant]],Tabla1[[#This Row],[Cant]])</f>
        <v>-1</v>
      </c>
      <c r="Q9108" s="8">
        <f>DAY(Tabla1[[#This Row],[Date]])</f>
        <v>15</v>
      </c>
      <c r="R9108" s="8">
        <f>MONTH(Tabla1[[#This Row],[Date]])</f>
        <v>4</v>
      </c>
      <c r="S9108" s="8">
        <f>YEAR(Tabla1[[#This Row],[Date]])</f>
        <v>2023</v>
      </c>
    </row>
    <row r="9109" spans="1:19" x14ac:dyDescent="0.2">
      <c r="A9109">
        <v>9067</v>
      </c>
      <c r="B9109" s="1">
        <v>45031</v>
      </c>
      <c r="C9109" t="s">
        <v>260</v>
      </c>
      <c r="D9109" t="s">
        <v>332</v>
      </c>
      <c r="E9109">
        <v>1</v>
      </c>
      <c r="F9109" t="s">
        <v>116</v>
      </c>
      <c r="G9109" t="s">
        <v>349</v>
      </c>
      <c r="H9109" t="s">
        <v>515</v>
      </c>
      <c r="M9109" s="2">
        <v>3270</v>
      </c>
      <c r="N9109" s="2">
        <v>3500</v>
      </c>
      <c r="O9109" s="2">
        <f>IF(Tabla1[[#This Row],[Mov]]="VNT",Tabla1[[#This Row],[Sale]]-Tabla1[[#This Row],[Cost]],-Tabla1[[#This Row],[Cost]]*Tabla1[[#This Row],[Cant]])</f>
        <v>230</v>
      </c>
      <c r="P9109" s="8">
        <f>IF(Tabla1[[#This Row],[Mov]]="VNT",-Tabla1[[#This Row],[Cant]],Tabla1[[#This Row],[Cant]])</f>
        <v>-1</v>
      </c>
      <c r="Q9109" s="8">
        <f>DAY(Tabla1[[#This Row],[Date]])</f>
        <v>15</v>
      </c>
      <c r="R9109" s="8">
        <f>MONTH(Tabla1[[#This Row],[Date]])</f>
        <v>4</v>
      </c>
      <c r="S9109" s="8">
        <f>YEAR(Tabla1[[#This Row],[Date]])</f>
        <v>2023</v>
      </c>
    </row>
    <row r="9110" spans="1:19" x14ac:dyDescent="0.2">
      <c r="A9110">
        <v>9068</v>
      </c>
      <c r="B9110" s="1">
        <v>45031</v>
      </c>
      <c r="C9110" t="s">
        <v>260</v>
      </c>
      <c r="D9110" t="s">
        <v>332</v>
      </c>
      <c r="E9110">
        <v>1</v>
      </c>
      <c r="F9110" t="s">
        <v>116</v>
      </c>
      <c r="G9110" t="s">
        <v>347</v>
      </c>
      <c r="H9110" t="s">
        <v>518</v>
      </c>
      <c r="M9110" s="2">
        <v>3270</v>
      </c>
      <c r="N9110" s="2">
        <v>3500</v>
      </c>
      <c r="O9110" s="2">
        <f>IF(Tabla1[[#This Row],[Mov]]="VNT",Tabla1[[#This Row],[Sale]]-Tabla1[[#This Row],[Cost]],-Tabla1[[#This Row],[Cost]]*Tabla1[[#This Row],[Cant]])</f>
        <v>230</v>
      </c>
      <c r="P9110" s="8">
        <f>IF(Tabla1[[#This Row],[Mov]]="VNT",-Tabla1[[#This Row],[Cant]],Tabla1[[#This Row],[Cant]])</f>
        <v>-1</v>
      </c>
      <c r="Q9110" s="8">
        <f>DAY(Tabla1[[#This Row],[Date]])</f>
        <v>15</v>
      </c>
      <c r="R9110" s="8">
        <f>MONTH(Tabla1[[#This Row],[Date]])</f>
        <v>4</v>
      </c>
      <c r="S9110" s="8">
        <f>YEAR(Tabla1[[#This Row],[Date]])</f>
        <v>2023</v>
      </c>
    </row>
    <row r="9111" spans="1:19" x14ac:dyDescent="0.2">
      <c r="A9111">
        <v>9069</v>
      </c>
      <c r="B9111" s="1">
        <v>45031</v>
      </c>
      <c r="C9111" t="s">
        <v>260</v>
      </c>
      <c r="D9111" t="s">
        <v>332</v>
      </c>
      <c r="E9111">
        <v>1</v>
      </c>
      <c r="F9111" t="s">
        <v>116</v>
      </c>
      <c r="G9111" t="s">
        <v>349</v>
      </c>
      <c r="H9111" t="s">
        <v>515</v>
      </c>
      <c r="M9111" s="2">
        <v>3270</v>
      </c>
      <c r="N9111" s="2">
        <v>3500</v>
      </c>
      <c r="O9111" s="2">
        <f>IF(Tabla1[[#This Row],[Mov]]="VNT",Tabla1[[#This Row],[Sale]]-Tabla1[[#This Row],[Cost]],-Tabla1[[#This Row],[Cost]]*Tabla1[[#This Row],[Cant]])</f>
        <v>230</v>
      </c>
      <c r="P9111" s="8">
        <f>IF(Tabla1[[#This Row],[Mov]]="VNT",-Tabla1[[#This Row],[Cant]],Tabla1[[#This Row],[Cant]])</f>
        <v>-1</v>
      </c>
      <c r="Q9111" s="8">
        <f>DAY(Tabla1[[#This Row],[Date]])</f>
        <v>15</v>
      </c>
      <c r="R9111" s="8">
        <f>MONTH(Tabla1[[#This Row],[Date]])</f>
        <v>4</v>
      </c>
      <c r="S9111" s="8">
        <f>YEAR(Tabla1[[#This Row],[Date]])</f>
        <v>2023</v>
      </c>
    </row>
    <row r="9112" spans="1:19" x14ac:dyDescent="0.2">
      <c r="A9112">
        <v>9069</v>
      </c>
      <c r="B9112" s="1">
        <v>45031</v>
      </c>
      <c r="C9112" t="s">
        <v>260</v>
      </c>
      <c r="D9112" t="s">
        <v>332</v>
      </c>
      <c r="E9112">
        <v>1</v>
      </c>
      <c r="F9112" t="s">
        <v>116</v>
      </c>
      <c r="G9112" t="s">
        <v>349</v>
      </c>
      <c r="H9112" t="s">
        <v>515</v>
      </c>
      <c r="M9112" s="2">
        <v>3270</v>
      </c>
      <c r="N9112" s="2">
        <v>3500</v>
      </c>
      <c r="O9112" s="2">
        <f>IF(Tabla1[[#This Row],[Mov]]="VNT",Tabla1[[#This Row],[Sale]]-Tabla1[[#This Row],[Cost]],-Tabla1[[#This Row],[Cost]]*Tabla1[[#This Row],[Cant]])</f>
        <v>230</v>
      </c>
      <c r="P9112" s="8">
        <f>IF(Tabla1[[#This Row],[Mov]]="VNT",-Tabla1[[#This Row],[Cant]],Tabla1[[#This Row],[Cant]])</f>
        <v>-1</v>
      </c>
      <c r="Q9112" s="8">
        <f>DAY(Tabla1[[#This Row],[Date]])</f>
        <v>15</v>
      </c>
      <c r="R9112" s="8">
        <f>MONTH(Tabla1[[#This Row],[Date]])</f>
        <v>4</v>
      </c>
      <c r="S9112" s="8">
        <f>YEAR(Tabla1[[#This Row],[Date]])</f>
        <v>2023</v>
      </c>
    </row>
    <row r="9113" spans="1:19" x14ac:dyDescent="0.2">
      <c r="A9113">
        <v>9070</v>
      </c>
      <c r="B9113" s="1">
        <v>45031</v>
      </c>
      <c r="C9113" t="s">
        <v>260</v>
      </c>
      <c r="D9113" t="s">
        <v>332</v>
      </c>
      <c r="E9113">
        <v>1</v>
      </c>
      <c r="F9113" t="s">
        <v>116</v>
      </c>
      <c r="G9113" t="s">
        <v>347</v>
      </c>
      <c r="H9113" t="s">
        <v>518</v>
      </c>
      <c r="M9113" s="2">
        <v>6074</v>
      </c>
      <c r="N9113" s="2">
        <v>6500</v>
      </c>
      <c r="O9113" s="2">
        <f>IF(Tabla1[[#This Row],[Mov]]="VNT",Tabla1[[#This Row],[Sale]]-Tabla1[[#This Row],[Cost]],-Tabla1[[#This Row],[Cost]]*Tabla1[[#This Row],[Cant]])</f>
        <v>426</v>
      </c>
      <c r="P9113" s="8">
        <f>IF(Tabla1[[#This Row],[Mov]]="VNT",-Tabla1[[#This Row],[Cant]],Tabla1[[#This Row],[Cant]])</f>
        <v>-1</v>
      </c>
      <c r="Q9113" s="8">
        <f>DAY(Tabla1[[#This Row],[Date]])</f>
        <v>15</v>
      </c>
      <c r="R9113" s="8">
        <f>MONTH(Tabla1[[#This Row],[Date]])</f>
        <v>4</v>
      </c>
      <c r="S9113" s="8">
        <f>YEAR(Tabla1[[#This Row],[Date]])</f>
        <v>2023</v>
      </c>
    </row>
    <row r="9114" spans="1:19" x14ac:dyDescent="0.2">
      <c r="A9114">
        <v>9071</v>
      </c>
      <c r="B9114" s="1">
        <v>45031</v>
      </c>
      <c r="C9114" t="s">
        <v>260</v>
      </c>
      <c r="D9114" t="s">
        <v>332</v>
      </c>
      <c r="E9114">
        <v>1</v>
      </c>
      <c r="F9114" t="s">
        <v>365</v>
      </c>
      <c r="G9114" t="s">
        <v>943</v>
      </c>
      <c r="H9114" t="s">
        <v>2222</v>
      </c>
      <c r="M9114" s="2">
        <v>4000</v>
      </c>
      <c r="N9114" s="2">
        <v>9000</v>
      </c>
      <c r="O9114" s="2">
        <f>IF(Tabla1[[#This Row],[Mov]]="VNT",Tabla1[[#This Row],[Sale]]-Tabla1[[#This Row],[Cost]],-Tabla1[[#This Row],[Cost]]*Tabla1[[#This Row],[Cant]])</f>
        <v>5000</v>
      </c>
      <c r="P9114" s="8">
        <f>IF(Tabla1[[#This Row],[Mov]]="VNT",-Tabla1[[#This Row],[Cant]],Tabla1[[#This Row],[Cant]])</f>
        <v>-1</v>
      </c>
      <c r="Q9114" s="8">
        <f>DAY(Tabla1[[#This Row],[Date]])</f>
        <v>15</v>
      </c>
      <c r="R9114" s="8">
        <f>MONTH(Tabla1[[#This Row],[Date]])</f>
        <v>4</v>
      </c>
      <c r="S9114" s="8">
        <f>YEAR(Tabla1[[#This Row],[Date]])</f>
        <v>2023</v>
      </c>
    </row>
    <row r="9115" spans="1:19" x14ac:dyDescent="0.2">
      <c r="A9115">
        <v>9072</v>
      </c>
      <c r="B9115" s="1">
        <v>45031</v>
      </c>
      <c r="C9115" t="s">
        <v>260</v>
      </c>
      <c r="D9115" t="s">
        <v>332</v>
      </c>
      <c r="E9115">
        <v>1</v>
      </c>
      <c r="F9115" t="s">
        <v>532</v>
      </c>
      <c r="G9115" t="s">
        <v>273</v>
      </c>
      <c r="H9115" t="s">
        <v>552</v>
      </c>
      <c r="J9115" t="s">
        <v>1079</v>
      </c>
      <c r="M9115" s="2">
        <v>18000</v>
      </c>
      <c r="N9115" s="2">
        <v>35000</v>
      </c>
      <c r="O9115" s="2">
        <f>IF(Tabla1[[#This Row],[Mov]]="VNT",Tabla1[[#This Row],[Sale]]-Tabla1[[#This Row],[Cost]],-Tabla1[[#This Row],[Cost]]*Tabla1[[#This Row],[Cant]])</f>
        <v>17000</v>
      </c>
      <c r="P9115" s="8">
        <f>IF(Tabla1[[#This Row],[Mov]]="VNT",-Tabla1[[#This Row],[Cant]],Tabla1[[#This Row],[Cant]])</f>
        <v>-1</v>
      </c>
      <c r="Q9115" s="8">
        <f>DAY(Tabla1[[#This Row],[Date]])</f>
        <v>15</v>
      </c>
      <c r="R9115" s="8">
        <f>MONTH(Tabla1[[#This Row],[Date]])</f>
        <v>4</v>
      </c>
      <c r="S9115" s="8">
        <f>YEAR(Tabla1[[#This Row],[Date]])</f>
        <v>2023</v>
      </c>
    </row>
    <row r="9116" spans="1:19" x14ac:dyDescent="0.2">
      <c r="A9116">
        <v>9073</v>
      </c>
      <c r="B9116" s="1">
        <v>45031</v>
      </c>
      <c r="C9116" t="s">
        <v>260</v>
      </c>
      <c r="D9116" t="s">
        <v>332</v>
      </c>
      <c r="E9116">
        <v>1</v>
      </c>
      <c r="F9116" t="s">
        <v>21</v>
      </c>
      <c r="G9116" t="s">
        <v>272</v>
      </c>
      <c r="H9116" t="s">
        <v>1522</v>
      </c>
      <c r="M9116" s="2">
        <v>2600</v>
      </c>
      <c r="N9116" s="2">
        <v>10000</v>
      </c>
      <c r="O9116" s="2">
        <f>IF(Tabla1[[#This Row],[Mov]]="VNT",Tabla1[[#This Row],[Sale]]-Tabla1[[#This Row],[Cost]],-Tabla1[[#This Row],[Cost]]*Tabla1[[#This Row],[Cant]])</f>
        <v>7400</v>
      </c>
      <c r="P9116" s="8">
        <f>IF(Tabla1[[#This Row],[Mov]]="VNT",-Tabla1[[#This Row],[Cant]],Tabla1[[#This Row],[Cant]])</f>
        <v>-1</v>
      </c>
      <c r="Q9116" s="8">
        <f>DAY(Tabla1[[#This Row],[Date]])</f>
        <v>15</v>
      </c>
      <c r="R9116" s="8">
        <f>MONTH(Tabla1[[#This Row],[Date]])</f>
        <v>4</v>
      </c>
      <c r="S9116" s="8">
        <f>YEAR(Tabla1[[#This Row],[Date]])</f>
        <v>2023</v>
      </c>
    </row>
    <row r="9117" spans="1:19" x14ac:dyDescent="0.2">
      <c r="A9117">
        <v>9074</v>
      </c>
      <c r="B9117" s="1">
        <v>45031</v>
      </c>
      <c r="C9117" t="s">
        <v>260</v>
      </c>
      <c r="D9117" t="s">
        <v>332</v>
      </c>
      <c r="E9117">
        <v>1</v>
      </c>
      <c r="F9117" t="s">
        <v>116</v>
      </c>
      <c r="G9117" t="s">
        <v>349</v>
      </c>
      <c r="H9117" t="s">
        <v>515</v>
      </c>
      <c r="M9117" s="2">
        <v>3270</v>
      </c>
      <c r="N9117" s="2">
        <v>3500</v>
      </c>
      <c r="O9117" s="2">
        <f>IF(Tabla1[[#This Row],[Mov]]="VNT",Tabla1[[#This Row],[Sale]]-Tabla1[[#This Row],[Cost]],-Tabla1[[#This Row],[Cost]]*Tabla1[[#This Row],[Cant]])</f>
        <v>230</v>
      </c>
      <c r="P9117" s="8">
        <f>IF(Tabla1[[#This Row],[Mov]]="VNT",-Tabla1[[#This Row],[Cant]],Tabla1[[#This Row],[Cant]])</f>
        <v>-1</v>
      </c>
      <c r="Q9117" s="8">
        <f>DAY(Tabla1[[#This Row],[Date]])</f>
        <v>15</v>
      </c>
      <c r="R9117" s="8">
        <f>MONTH(Tabla1[[#This Row],[Date]])</f>
        <v>4</v>
      </c>
      <c r="S9117" s="8">
        <f>YEAR(Tabla1[[#This Row],[Date]])</f>
        <v>2023</v>
      </c>
    </row>
    <row r="9118" spans="1:19" x14ac:dyDescent="0.2">
      <c r="A9118">
        <v>9075</v>
      </c>
      <c r="B9118" s="1">
        <v>45031</v>
      </c>
      <c r="C9118" t="s">
        <v>260</v>
      </c>
      <c r="D9118" t="s">
        <v>332</v>
      </c>
      <c r="E9118">
        <v>1</v>
      </c>
      <c r="F9118" t="s">
        <v>719</v>
      </c>
      <c r="G9118" t="s">
        <v>727</v>
      </c>
      <c r="H9118" t="s">
        <v>978</v>
      </c>
      <c r="M9118" s="2">
        <v>350</v>
      </c>
      <c r="N9118" s="2">
        <v>3000</v>
      </c>
      <c r="O9118" s="2">
        <f>IF(Tabla1[[#This Row],[Mov]]="VNT",Tabla1[[#This Row],[Sale]]-Tabla1[[#This Row],[Cost]],-Tabla1[[#This Row],[Cost]]*Tabla1[[#This Row],[Cant]])</f>
        <v>2650</v>
      </c>
      <c r="P9118" s="8">
        <f>IF(Tabla1[[#This Row],[Mov]]="VNT",-Tabla1[[#This Row],[Cant]],Tabla1[[#This Row],[Cant]])</f>
        <v>-1</v>
      </c>
      <c r="Q9118" s="8">
        <f>DAY(Tabla1[[#This Row],[Date]])</f>
        <v>15</v>
      </c>
      <c r="R9118" s="8">
        <f>MONTH(Tabla1[[#This Row],[Date]])</f>
        <v>4</v>
      </c>
      <c r="S9118" s="8">
        <f>YEAR(Tabla1[[#This Row],[Date]])</f>
        <v>2023</v>
      </c>
    </row>
    <row r="9119" spans="1:19" x14ac:dyDescent="0.2">
      <c r="A9119">
        <v>9076</v>
      </c>
      <c r="B9119" s="1">
        <v>45031</v>
      </c>
      <c r="C9119" t="s">
        <v>260</v>
      </c>
      <c r="D9119" t="s">
        <v>332</v>
      </c>
      <c r="E9119">
        <v>1</v>
      </c>
      <c r="F9119" t="s">
        <v>719</v>
      </c>
      <c r="G9119" t="s">
        <v>727</v>
      </c>
      <c r="H9119" t="s">
        <v>978</v>
      </c>
      <c r="M9119" s="2">
        <v>350</v>
      </c>
      <c r="N9119" s="2">
        <v>3000</v>
      </c>
      <c r="O9119" s="2">
        <f>IF(Tabla1[[#This Row],[Mov]]="VNT",Tabla1[[#This Row],[Sale]]-Tabla1[[#This Row],[Cost]],-Tabla1[[#This Row],[Cost]]*Tabla1[[#This Row],[Cant]])</f>
        <v>2650</v>
      </c>
      <c r="P9119" s="8">
        <f>IF(Tabla1[[#This Row],[Mov]]="VNT",-Tabla1[[#This Row],[Cant]],Tabla1[[#This Row],[Cant]])</f>
        <v>-1</v>
      </c>
      <c r="Q9119" s="8">
        <f>DAY(Tabla1[[#This Row],[Date]])</f>
        <v>15</v>
      </c>
      <c r="R9119" s="8">
        <f>MONTH(Tabla1[[#This Row],[Date]])</f>
        <v>4</v>
      </c>
      <c r="S9119" s="8">
        <f>YEAR(Tabla1[[#This Row],[Date]])</f>
        <v>2023</v>
      </c>
    </row>
    <row r="9120" spans="1:19" x14ac:dyDescent="0.2">
      <c r="A9120">
        <v>9077</v>
      </c>
      <c r="B9120" s="1">
        <v>45031</v>
      </c>
      <c r="C9120" t="s">
        <v>260</v>
      </c>
      <c r="D9120" t="s">
        <v>332</v>
      </c>
      <c r="E9120">
        <v>1</v>
      </c>
      <c r="F9120" t="s">
        <v>719</v>
      </c>
      <c r="G9120" t="s">
        <v>727</v>
      </c>
      <c r="H9120" t="s">
        <v>978</v>
      </c>
      <c r="M9120" s="2">
        <v>350</v>
      </c>
      <c r="N9120" s="2">
        <v>3000</v>
      </c>
      <c r="O9120" s="2">
        <f>IF(Tabla1[[#This Row],[Mov]]="VNT",Tabla1[[#This Row],[Sale]]-Tabla1[[#This Row],[Cost]],-Tabla1[[#This Row],[Cost]]*Tabla1[[#This Row],[Cant]])</f>
        <v>2650</v>
      </c>
      <c r="P9120" s="8">
        <f>IF(Tabla1[[#This Row],[Mov]]="VNT",-Tabla1[[#This Row],[Cant]],Tabla1[[#This Row],[Cant]])</f>
        <v>-1</v>
      </c>
      <c r="Q9120" s="8">
        <f>DAY(Tabla1[[#This Row],[Date]])</f>
        <v>15</v>
      </c>
      <c r="R9120" s="8">
        <f>MONTH(Tabla1[[#This Row],[Date]])</f>
        <v>4</v>
      </c>
      <c r="S9120" s="8">
        <f>YEAR(Tabla1[[#This Row],[Date]])</f>
        <v>2023</v>
      </c>
    </row>
    <row r="9121" spans="1:19" x14ac:dyDescent="0.2">
      <c r="A9121">
        <v>9078</v>
      </c>
      <c r="B9121" s="1">
        <v>45032</v>
      </c>
      <c r="C9121" t="s">
        <v>260</v>
      </c>
      <c r="D9121" t="s">
        <v>332</v>
      </c>
      <c r="E9121">
        <v>1</v>
      </c>
      <c r="F9121" t="s">
        <v>225</v>
      </c>
      <c r="G9121" t="s">
        <v>263</v>
      </c>
      <c r="H9121" t="s">
        <v>391</v>
      </c>
      <c r="M9121" s="2">
        <v>1100</v>
      </c>
      <c r="N9121" s="2">
        <v>10000</v>
      </c>
      <c r="O9121" s="2">
        <f>IF(Tabla1[[#This Row],[Mov]]="VNT",Tabla1[[#This Row],[Sale]]-Tabla1[[#This Row],[Cost]],-Tabla1[[#This Row],[Cost]]*Tabla1[[#This Row],[Cant]])</f>
        <v>8900</v>
      </c>
      <c r="P9121" s="8">
        <f>IF(Tabla1[[#This Row],[Mov]]="VNT",-Tabla1[[#This Row],[Cant]],Tabla1[[#This Row],[Cant]])</f>
        <v>-1</v>
      </c>
      <c r="Q9121" s="8">
        <f>DAY(Tabla1[[#This Row],[Date]])</f>
        <v>16</v>
      </c>
      <c r="R9121" s="8">
        <f>MONTH(Tabla1[[#This Row],[Date]])</f>
        <v>4</v>
      </c>
      <c r="S9121" s="8">
        <f>YEAR(Tabla1[[#This Row],[Date]])</f>
        <v>2023</v>
      </c>
    </row>
    <row r="9122" spans="1:19" x14ac:dyDescent="0.2">
      <c r="A9122">
        <v>9079</v>
      </c>
      <c r="B9122" s="1">
        <v>45032</v>
      </c>
      <c r="C9122" t="s">
        <v>260</v>
      </c>
      <c r="D9122" t="s">
        <v>332</v>
      </c>
      <c r="E9122">
        <v>1</v>
      </c>
      <c r="F9122" t="s">
        <v>455</v>
      </c>
      <c r="G9122" t="s">
        <v>382</v>
      </c>
      <c r="H9122" t="s">
        <v>509</v>
      </c>
      <c r="M9122" s="2">
        <v>0</v>
      </c>
      <c r="N9122" s="2">
        <v>4000</v>
      </c>
      <c r="O9122" s="2">
        <f>IF(Tabla1[[#This Row],[Mov]]="VNT",Tabla1[[#This Row],[Sale]]-Tabla1[[#This Row],[Cost]],-Tabla1[[#This Row],[Cost]]*Tabla1[[#This Row],[Cant]])</f>
        <v>4000</v>
      </c>
      <c r="P9122" s="8">
        <f>IF(Tabla1[[#This Row],[Mov]]="VNT",-Tabla1[[#This Row],[Cant]],Tabla1[[#This Row],[Cant]])</f>
        <v>-1</v>
      </c>
      <c r="Q9122" s="8">
        <f>DAY(Tabla1[[#This Row],[Date]])</f>
        <v>16</v>
      </c>
      <c r="R9122" s="8">
        <f>MONTH(Tabla1[[#This Row],[Date]])</f>
        <v>4</v>
      </c>
      <c r="S9122" s="8">
        <f>YEAR(Tabla1[[#This Row],[Date]])</f>
        <v>2023</v>
      </c>
    </row>
    <row r="9123" spans="1:19" x14ac:dyDescent="0.2">
      <c r="A9123">
        <v>9080</v>
      </c>
      <c r="B9123" s="1">
        <v>45032</v>
      </c>
      <c r="C9123" t="s">
        <v>260</v>
      </c>
      <c r="D9123" t="s">
        <v>332</v>
      </c>
      <c r="E9123">
        <v>1</v>
      </c>
      <c r="F9123" t="s">
        <v>116</v>
      </c>
      <c r="G9123" t="s">
        <v>382</v>
      </c>
      <c r="H9123" t="s">
        <v>514</v>
      </c>
      <c r="M9123" s="2">
        <v>3270</v>
      </c>
      <c r="N9123" s="2">
        <v>3500</v>
      </c>
      <c r="O9123" s="2">
        <f>IF(Tabla1[[#This Row],[Mov]]="VNT",Tabla1[[#This Row],[Sale]]-Tabla1[[#This Row],[Cost]],-Tabla1[[#This Row],[Cost]]*Tabla1[[#This Row],[Cant]])</f>
        <v>230</v>
      </c>
      <c r="P9123" s="8">
        <f>IF(Tabla1[[#This Row],[Mov]]="VNT",-Tabla1[[#This Row],[Cant]],Tabla1[[#This Row],[Cant]])</f>
        <v>-1</v>
      </c>
      <c r="Q9123" s="8">
        <f>DAY(Tabla1[[#This Row],[Date]])</f>
        <v>16</v>
      </c>
      <c r="R9123" s="8">
        <f>MONTH(Tabla1[[#This Row],[Date]])</f>
        <v>4</v>
      </c>
      <c r="S9123" s="8">
        <f>YEAR(Tabla1[[#This Row],[Date]])</f>
        <v>2023</v>
      </c>
    </row>
    <row r="9124" spans="1:19" x14ac:dyDescent="0.2">
      <c r="A9124">
        <v>9081</v>
      </c>
      <c r="B9124" s="1">
        <v>45032</v>
      </c>
      <c r="C9124" t="s">
        <v>260</v>
      </c>
      <c r="D9124" t="s">
        <v>332</v>
      </c>
      <c r="E9124">
        <v>1</v>
      </c>
      <c r="F9124" t="s">
        <v>116</v>
      </c>
      <c r="G9124" t="s">
        <v>347</v>
      </c>
      <c r="H9124" t="s">
        <v>518</v>
      </c>
      <c r="M9124" s="2">
        <v>1868</v>
      </c>
      <c r="N9124" s="2">
        <v>2000</v>
      </c>
      <c r="O9124" s="2">
        <f>IF(Tabla1[[#This Row],[Mov]]="VNT",Tabla1[[#This Row],[Sale]]-Tabla1[[#This Row],[Cost]],-Tabla1[[#This Row],[Cost]]*Tabla1[[#This Row],[Cant]])</f>
        <v>132</v>
      </c>
      <c r="P9124" s="8">
        <f>IF(Tabla1[[#This Row],[Mov]]="VNT",-Tabla1[[#This Row],[Cant]],Tabla1[[#This Row],[Cant]])</f>
        <v>-1</v>
      </c>
      <c r="Q9124" s="8">
        <f>DAY(Tabla1[[#This Row],[Date]])</f>
        <v>16</v>
      </c>
      <c r="R9124" s="8">
        <f>MONTH(Tabla1[[#This Row],[Date]])</f>
        <v>4</v>
      </c>
      <c r="S9124" s="8">
        <f>YEAR(Tabla1[[#This Row],[Date]])</f>
        <v>2023</v>
      </c>
    </row>
    <row r="9125" spans="1:19" x14ac:dyDescent="0.2">
      <c r="A9125">
        <v>9082</v>
      </c>
      <c r="B9125" s="1">
        <v>45032</v>
      </c>
      <c r="C9125" t="s">
        <v>260</v>
      </c>
      <c r="D9125" t="s">
        <v>332</v>
      </c>
      <c r="E9125">
        <v>1</v>
      </c>
      <c r="F9125" t="s">
        <v>116</v>
      </c>
      <c r="G9125" t="s">
        <v>382</v>
      </c>
      <c r="H9125" t="s">
        <v>514</v>
      </c>
      <c r="M9125" s="2">
        <v>10279</v>
      </c>
      <c r="N9125" s="2">
        <v>11000</v>
      </c>
      <c r="O9125" s="2">
        <f>IF(Tabla1[[#This Row],[Mov]]="VNT",Tabla1[[#This Row],[Sale]]-Tabla1[[#This Row],[Cost]],-Tabla1[[#This Row],[Cost]]*Tabla1[[#This Row],[Cant]])</f>
        <v>721</v>
      </c>
      <c r="P9125" s="8">
        <f>IF(Tabla1[[#This Row],[Mov]]="VNT",-Tabla1[[#This Row],[Cant]],Tabla1[[#This Row],[Cant]])</f>
        <v>-1</v>
      </c>
      <c r="Q9125" s="8">
        <f>DAY(Tabla1[[#This Row],[Date]])</f>
        <v>16</v>
      </c>
      <c r="R9125" s="8">
        <f>MONTH(Tabla1[[#This Row],[Date]])</f>
        <v>4</v>
      </c>
      <c r="S9125" s="8">
        <f>YEAR(Tabla1[[#This Row],[Date]])</f>
        <v>2023</v>
      </c>
    </row>
    <row r="9126" spans="1:19" x14ac:dyDescent="0.2">
      <c r="A9126">
        <v>9083</v>
      </c>
      <c r="B9126" s="1">
        <v>45032</v>
      </c>
      <c r="C9126" t="s">
        <v>260</v>
      </c>
      <c r="D9126" t="s">
        <v>332</v>
      </c>
      <c r="E9126">
        <v>1</v>
      </c>
      <c r="F9126" t="s">
        <v>15</v>
      </c>
      <c r="G9126" t="s">
        <v>333</v>
      </c>
      <c r="H9126" t="s">
        <v>16</v>
      </c>
      <c r="M9126" s="2">
        <v>2000</v>
      </c>
      <c r="N9126" s="2">
        <v>10000</v>
      </c>
      <c r="O9126" s="2">
        <f>IF(Tabla1[[#This Row],[Mov]]="VNT",Tabla1[[#This Row],[Sale]]-Tabla1[[#This Row],[Cost]],-Tabla1[[#This Row],[Cost]]*Tabla1[[#This Row],[Cant]])</f>
        <v>8000</v>
      </c>
      <c r="P9126" s="8">
        <f>IF(Tabla1[[#This Row],[Mov]]="VNT",-Tabla1[[#This Row],[Cant]],Tabla1[[#This Row],[Cant]])</f>
        <v>-1</v>
      </c>
      <c r="Q9126" s="8">
        <f>DAY(Tabla1[[#This Row],[Date]])</f>
        <v>16</v>
      </c>
      <c r="R9126" s="8">
        <f>MONTH(Tabla1[[#This Row],[Date]])</f>
        <v>4</v>
      </c>
      <c r="S9126" s="8">
        <f>YEAR(Tabla1[[#This Row],[Date]])</f>
        <v>2023</v>
      </c>
    </row>
    <row r="9127" spans="1:19" x14ac:dyDescent="0.2">
      <c r="A9127">
        <v>9084</v>
      </c>
      <c r="B9127" s="1">
        <v>45032</v>
      </c>
      <c r="C9127" t="s">
        <v>260</v>
      </c>
      <c r="D9127" t="s">
        <v>332</v>
      </c>
      <c r="E9127">
        <v>1</v>
      </c>
      <c r="F9127" t="s">
        <v>476</v>
      </c>
      <c r="G9127" t="s">
        <v>266</v>
      </c>
      <c r="H9127" t="s">
        <v>825</v>
      </c>
      <c r="M9127" s="2">
        <v>1800</v>
      </c>
      <c r="N9127" s="2">
        <v>7000</v>
      </c>
      <c r="O9127" s="2">
        <f>IF(Tabla1[[#This Row],[Mov]]="VNT",Tabla1[[#This Row],[Sale]]-Tabla1[[#This Row],[Cost]],-Tabla1[[#This Row],[Cost]]*Tabla1[[#This Row],[Cant]])</f>
        <v>5200</v>
      </c>
      <c r="P9127" s="8">
        <f>IF(Tabla1[[#This Row],[Mov]]="VNT",-Tabla1[[#This Row],[Cant]],Tabla1[[#This Row],[Cant]])</f>
        <v>-1</v>
      </c>
      <c r="Q9127" s="8">
        <f>DAY(Tabla1[[#This Row],[Date]])</f>
        <v>16</v>
      </c>
      <c r="R9127" s="8">
        <f>MONTH(Tabla1[[#This Row],[Date]])</f>
        <v>4</v>
      </c>
      <c r="S9127" s="8">
        <f>YEAR(Tabla1[[#This Row],[Date]])</f>
        <v>2023</v>
      </c>
    </row>
    <row r="9128" spans="1:19" x14ac:dyDescent="0.2">
      <c r="A9128">
        <v>9085</v>
      </c>
      <c r="B9128" s="1">
        <v>45032</v>
      </c>
      <c r="C9128" t="s">
        <v>260</v>
      </c>
      <c r="D9128" t="s">
        <v>332</v>
      </c>
      <c r="E9128">
        <v>1</v>
      </c>
      <c r="F9128" t="s">
        <v>677</v>
      </c>
      <c r="G9128" t="s">
        <v>263</v>
      </c>
      <c r="H9128" t="s">
        <v>473</v>
      </c>
      <c r="L9128" t="s">
        <v>3496</v>
      </c>
      <c r="M9128" s="2">
        <v>0</v>
      </c>
      <c r="N9128" s="2">
        <v>20000</v>
      </c>
      <c r="O9128" s="2">
        <f>IF(Tabla1[[#This Row],[Mov]]="VNT",Tabla1[[#This Row],[Sale]]-Tabla1[[#This Row],[Cost]],-Tabla1[[#This Row],[Cost]]*Tabla1[[#This Row],[Cant]])</f>
        <v>20000</v>
      </c>
      <c r="P9128" s="8">
        <f>IF(Tabla1[[#This Row],[Mov]]="VNT",-Tabla1[[#This Row],[Cant]],Tabla1[[#This Row],[Cant]])</f>
        <v>-1</v>
      </c>
      <c r="Q9128" s="8">
        <f>DAY(Tabla1[[#This Row],[Date]])</f>
        <v>16</v>
      </c>
      <c r="R9128" s="8">
        <f>MONTH(Tabla1[[#This Row],[Date]])</f>
        <v>4</v>
      </c>
      <c r="S9128" s="8">
        <f>YEAR(Tabla1[[#This Row],[Date]])</f>
        <v>2023</v>
      </c>
    </row>
    <row r="9129" spans="1:19" x14ac:dyDescent="0.2">
      <c r="A9129">
        <v>9086</v>
      </c>
      <c r="B9129" s="1">
        <v>45032</v>
      </c>
      <c r="C9129" t="s">
        <v>260</v>
      </c>
      <c r="D9129" t="s">
        <v>332</v>
      </c>
      <c r="E9129">
        <v>1</v>
      </c>
      <c r="F9129" t="s">
        <v>891</v>
      </c>
      <c r="G9129" t="s">
        <v>263</v>
      </c>
      <c r="H9129" t="s">
        <v>473</v>
      </c>
      <c r="M9129" s="2">
        <v>3500</v>
      </c>
      <c r="N9129" s="2">
        <v>10000</v>
      </c>
      <c r="O9129" s="2">
        <f>IF(Tabla1[[#This Row],[Mov]]="VNT",Tabla1[[#This Row],[Sale]]-Tabla1[[#This Row],[Cost]],-Tabla1[[#This Row],[Cost]]*Tabla1[[#This Row],[Cant]])</f>
        <v>6500</v>
      </c>
      <c r="P9129" s="8">
        <f>IF(Tabla1[[#This Row],[Mov]]="VNT",-Tabla1[[#This Row],[Cant]],Tabla1[[#This Row],[Cant]])</f>
        <v>-1</v>
      </c>
      <c r="Q9129" s="8">
        <f>DAY(Tabla1[[#This Row],[Date]])</f>
        <v>16</v>
      </c>
      <c r="R9129" s="8">
        <f>MONTH(Tabla1[[#This Row],[Date]])</f>
        <v>4</v>
      </c>
      <c r="S9129" s="8">
        <f>YEAR(Tabla1[[#This Row],[Date]])</f>
        <v>2023</v>
      </c>
    </row>
    <row r="9130" spans="1:19" x14ac:dyDescent="0.2">
      <c r="A9130">
        <v>9087</v>
      </c>
      <c r="B9130" s="1">
        <v>45032</v>
      </c>
      <c r="C9130" t="s">
        <v>260</v>
      </c>
      <c r="D9130" t="s">
        <v>332</v>
      </c>
      <c r="E9130">
        <v>1</v>
      </c>
      <c r="F9130" t="s">
        <v>1152</v>
      </c>
      <c r="G9130" t="s">
        <v>272</v>
      </c>
      <c r="H9130" t="s">
        <v>807</v>
      </c>
      <c r="M9130" s="2">
        <v>13000</v>
      </c>
      <c r="N9130" s="2">
        <v>35000</v>
      </c>
      <c r="O9130" s="2">
        <f>IF(Tabla1[[#This Row],[Mov]]="VNT",Tabla1[[#This Row],[Sale]]-Tabla1[[#This Row],[Cost]],-Tabla1[[#This Row],[Cost]]*Tabla1[[#This Row],[Cant]])</f>
        <v>22000</v>
      </c>
      <c r="P9130" s="8">
        <f>IF(Tabla1[[#This Row],[Mov]]="VNT",-Tabla1[[#This Row],[Cant]],Tabla1[[#This Row],[Cant]])</f>
        <v>-1</v>
      </c>
      <c r="Q9130" s="8">
        <f>DAY(Tabla1[[#This Row],[Date]])</f>
        <v>16</v>
      </c>
      <c r="R9130" s="8">
        <f>MONTH(Tabla1[[#This Row],[Date]])</f>
        <v>4</v>
      </c>
      <c r="S9130" s="8">
        <f>YEAR(Tabla1[[#This Row],[Date]])</f>
        <v>2023</v>
      </c>
    </row>
    <row r="9131" spans="1:19" x14ac:dyDescent="0.2">
      <c r="A9131">
        <v>9088</v>
      </c>
      <c r="B9131" s="1">
        <v>45032</v>
      </c>
      <c r="C9131" t="s">
        <v>260</v>
      </c>
      <c r="D9131" t="s">
        <v>332</v>
      </c>
      <c r="E9131">
        <v>1</v>
      </c>
      <c r="F9131" t="s">
        <v>1934</v>
      </c>
      <c r="G9131" t="s">
        <v>272</v>
      </c>
      <c r="H9131" t="s">
        <v>807</v>
      </c>
      <c r="M9131" s="2">
        <v>15000</v>
      </c>
      <c r="N9131" s="2">
        <v>30000</v>
      </c>
      <c r="O9131" s="2">
        <f>IF(Tabla1[[#This Row],[Mov]]="VNT",Tabla1[[#This Row],[Sale]]-Tabla1[[#This Row],[Cost]],-Tabla1[[#This Row],[Cost]]*Tabla1[[#This Row],[Cant]])</f>
        <v>15000</v>
      </c>
      <c r="P9131" s="8">
        <f>IF(Tabla1[[#This Row],[Mov]]="VNT",-Tabla1[[#This Row],[Cant]],Tabla1[[#This Row],[Cant]])</f>
        <v>-1</v>
      </c>
      <c r="Q9131" s="8">
        <f>DAY(Tabla1[[#This Row],[Date]])</f>
        <v>16</v>
      </c>
      <c r="R9131" s="8">
        <f>MONTH(Tabla1[[#This Row],[Date]])</f>
        <v>4</v>
      </c>
      <c r="S9131" s="8">
        <f>YEAR(Tabla1[[#This Row],[Date]])</f>
        <v>2023</v>
      </c>
    </row>
    <row r="9132" spans="1:19" x14ac:dyDescent="0.2">
      <c r="A9132">
        <v>9089</v>
      </c>
      <c r="B9132" s="1">
        <v>45032</v>
      </c>
      <c r="C9132" t="s">
        <v>260</v>
      </c>
      <c r="D9132" t="s">
        <v>332</v>
      </c>
      <c r="E9132">
        <v>1</v>
      </c>
      <c r="F9132" t="s">
        <v>458</v>
      </c>
      <c r="G9132" t="s">
        <v>272</v>
      </c>
      <c r="H9132" t="s">
        <v>3044</v>
      </c>
      <c r="M9132" s="2">
        <v>0</v>
      </c>
      <c r="N9132" s="2">
        <v>30000</v>
      </c>
      <c r="O9132" s="2">
        <f>IF(Tabla1[[#This Row],[Mov]]="VNT",Tabla1[[#This Row],[Sale]]-Tabla1[[#This Row],[Cost]],-Tabla1[[#This Row],[Cost]]*Tabla1[[#This Row],[Cant]])</f>
        <v>30000</v>
      </c>
      <c r="P9132" s="8">
        <f>IF(Tabla1[[#This Row],[Mov]]="VNT",-Tabla1[[#This Row],[Cant]],Tabla1[[#This Row],[Cant]])</f>
        <v>-1</v>
      </c>
      <c r="Q9132" s="8">
        <f>DAY(Tabla1[[#This Row],[Date]])</f>
        <v>16</v>
      </c>
      <c r="R9132" s="8">
        <f>MONTH(Tabla1[[#This Row],[Date]])</f>
        <v>4</v>
      </c>
      <c r="S9132" s="8">
        <f>YEAR(Tabla1[[#This Row],[Date]])</f>
        <v>2023</v>
      </c>
    </row>
    <row r="9133" spans="1:19" x14ac:dyDescent="0.2">
      <c r="A9133">
        <v>9090</v>
      </c>
      <c r="B9133" s="1">
        <v>45032</v>
      </c>
      <c r="C9133" t="s">
        <v>260</v>
      </c>
      <c r="D9133" t="s">
        <v>332</v>
      </c>
      <c r="E9133">
        <v>1</v>
      </c>
      <c r="F9133" t="s">
        <v>1945</v>
      </c>
      <c r="G9133" t="s">
        <v>266</v>
      </c>
      <c r="H9133" t="s">
        <v>1946</v>
      </c>
      <c r="M9133" s="2">
        <v>3000</v>
      </c>
      <c r="N9133" s="2">
        <v>10000</v>
      </c>
      <c r="O9133" s="2">
        <f>IF(Tabla1[[#This Row],[Mov]]="VNT",Tabla1[[#This Row],[Sale]]-Tabla1[[#This Row],[Cost]],-Tabla1[[#This Row],[Cost]]*Tabla1[[#This Row],[Cant]])</f>
        <v>7000</v>
      </c>
      <c r="P9133" s="8">
        <f>IF(Tabla1[[#This Row],[Mov]]="VNT",-Tabla1[[#This Row],[Cant]],Tabla1[[#This Row],[Cant]])</f>
        <v>-1</v>
      </c>
      <c r="Q9133" s="8">
        <f>DAY(Tabla1[[#This Row],[Date]])</f>
        <v>16</v>
      </c>
      <c r="R9133" s="8">
        <f>MONTH(Tabla1[[#This Row],[Date]])</f>
        <v>4</v>
      </c>
      <c r="S9133" s="8">
        <f>YEAR(Tabla1[[#This Row],[Date]])</f>
        <v>2023</v>
      </c>
    </row>
    <row r="9134" spans="1:19" x14ac:dyDescent="0.2">
      <c r="A9134">
        <v>9091</v>
      </c>
      <c r="B9134" s="1">
        <v>45032</v>
      </c>
      <c r="C9134" t="s">
        <v>260</v>
      </c>
      <c r="D9134" t="s">
        <v>332</v>
      </c>
      <c r="E9134">
        <v>1</v>
      </c>
      <c r="F9134" t="s">
        <v>225</v>
      </c>
      <c r="G9134" t="s">
        <v>272</v>
      </c>
      <c r="H9134" t="s">
        <v>672</v>
      </c>
      <c r="M9134" s="2">
        <v>1100</v>
      </c>
      <c r="N9134" s="2">
        <v>10000</v>
      </c>
      <c r="O9134" s="2">
        <f>IF(Tabla1[[#This Row],[Mov]]="VNT",Tabla1[[#This Row],[Sale]]-Tabla1[[#This Row],[Cost]],-Tabla1[[#This Row],[Cost]]*Tabla1[[#This Row],[Cant]])</f>
        <v>8900</v>
      </c>
      <c r="P9134" s="8">
        <f>IF(Tabla1[[#This Row],[Mov]]="VNT",-Tabla1[[#This Row],[Cant]],Tabla1[[#This Row],[Cant]])</f>
        <v>-1</v>
      </c>
      <c r="Q9134" s="8">
        <f>DAY(Tabla1[[#This Row],[Date]])</f>
        <v>16</v>
      </c>
      <c r="R9134" s="8">
        <f>MONTH(Tabla1[[#This Row],[Date]])</f>
        <v>4</v>
      </c>
      <c r="S9134" s="8">
        <f>YEAR(Tabla1[[#This Row],[Date]])</f>
        <v>2023</v>
      </c>
    </row>
    <row r="9135" spans="1:19" x14ac:dyDescent="0.2">
      <c r="A9135">
        <v>9092</v>
      </c>
      <c r="B9135" s="1">
        <v>45032</v>
      </c>
      <c r="C9135" t="s">
        <v>260</v>
      </c>
      <c r="D9135" t="s">
        <v>332</v>
      </c>
      <c r="E9135">
        <v>1</v>
      </c>
      <c r="F9135" t="s">
        <v>455</v>
      </c>
      <c r="G9135" t="s">
        <v>347</v>
      </c>
      <c r="H9135" t="s">
        <v>456</v>
      </c>
      <c r="M9135" s="2">
        <v>800</v>
      </c>
      <c r="N9135" s="2">
        <v>4000</v>
      </c>
      <c r="O9135" s="2">
        <f>IF(Tabla1[[#This Row],[Mov]]="VNT",Tabla1[[#This Row],[Sale]]-Tabla1[[#This Row],[Cost]],-Tabla1[[#This Row],[Cost]]*Tabla1[[#This Row],[Cant]])</f>
        <v>3200</v>
      </c>
      <c r="P9135" s="8">
        <f>IF(Tabla1[[#This Row],[Mov]]="VNT",-Tabla1[[#This Row],[Cant]],Tabla1[[#This Row],[Cant]])</f>
        <v>-1</v>
      </c>
      <c r="Q9135" s="8">
        <f>DAY(Tabla1[[#This Row],[Date]])</f>
        <v>16</v>
      </c>
      <c r="R9135" s="8">
        <f>MONTH(Tabla1[[#This Row],[Date]])</f>
        <v>4</v>
      </c>
      <c r="S9135" s="8">
        <f>YEAR(Tabla1[[#This Row],[Date]])</f>
        <v>2023</v>
      </c>
    </row>
    <row r="9136" spans="1:19" x14ac:dyDescent="0.2">
      <c r="A9136">
        <v>9093</v>
      </c>
      <c r="B9136" s="1">
        <v>45032</v>
      </c>
      <c r="C9136" t="s">
        <v>260</v>
      </c>
      <c r="D9136" t="s">
        <v>332</v>
      </c>
      <c r="E9136">
        <v>1</v>
      </c>
      <c r="F9136" t="s">
        <v>224</v>
      </c>
      <c r="G9136" t="s">
        <v>284</v>
      </c>
      <c r="H9136" t="s">
        <v>907</v>
      </c>
      <c r="J9136" t="s">
        <v>17</v>
      </c>
      <c r="M9136" s="2">
        <v>8000</v>
      </c>
      <c r="N9136" s="2">
        <v>20000</v>
      </c>
      <c r="O9136" s="2">
        <f>IF(Tabla1[[#This Row],[Mov]]="VNT",Tabla1[[#This Row],[Sale]]-Tabla1[[#This Row],[Cost]],-Tabla1[[#This Row],[Cost]]*Tabla1[[#This Row],[Cant]])</f>
        <v>12000</v>
      </c>
      <c r="P9136" s="8">
        <f>IF(Tabla1[[#This Row],[Mov]]="VNT",-Tabla1[[#This Row],[Cant]],Tabla1[[#This Row],[Cant]])</f>
        <v>-1</v>
      </c>
      <c r="Q9136" s="8">
        <f>DAY(Tabla1[[#This Row],[Date]])</f>
        <v>16</v>
      </c>
      <c r="R9136" s="8">
        <f>MONTH(Tabla1[[#This Row],[Date]])</f>
        <v>4</v>
      </c>
      <c r="S9136" s="8">
        <f>YEAR(Tabla1[[#This Row],[Date]])</f>
        <v>2023</v>
      </c>
    </row>
    <row r="9137" spans="1:19" x14ac:dyDescent="0.2">
      <c r="A9137">
        <v>9094</v>
      </c>
      <c r="B9137" s="1">
        <v>45032</v>
      </c>
      <c r="C9137" t="s">
        <v>260</v>
      </c>
      <c r="D9137" t="s">
        <v>332</v>
      </c>
      <c r="E9137">
        <v>1</v>
      </c>
      <c r="F9137" t="s">
        <v>224</v>
      </c>
      <c r="G9137" t="s">
        <v>272</v>
      </c>
      <c r="H9137" t="s">
        <v>253</v>
      </c>
      <c r="J9137" t="s">
        <v>17</v>
      </c>
      <c r="M9137" s="2">
        <v>8000</v>
      </c>
      <c r="N9137" s="2">
        <v>20000</v>
      </c>
      <c r="O9137" s="2">
        <f>IF(Tabla1[[#This Row],[Mov]]="VNT",Tabla1[[#This Row],[Sale]]-Tabla1[[#This Row],[Cost]],-Tabla1[[#This Row],[Cost]]*Tabla1[[#This Row],[Cant]])</f>
        <v>12000</v>
      </c>
      <c r="P9137" s="8">
        <f>IF(Tabla1[[#This Row],[Mov]]="VNT",-Tabla1[[#This Row],[Cant]],Tabla1[[#This Row],[Cant]])</f>
        <v>-1</v>
      </c>
      <c r="Q9137" s="8">
        <f>DAY(Tabla1[[#This Row],[Date]])</f>
        <v>16</v>
      </c>
      <c r="R9137" s="8">
        <f>MONTH(Tabla1[[#This Row],[Date]])</f>
        <v>4</v>
      </c>
      <c r="S9137" s="8">
        <f>YEAR(Tabla1[[#This Row],[Date]])</f>
        <v>2023</v>
      </c>
    </row>
    <row r="9138" spans="1:19" x14ac:dyDescent="0.2">
      <c r="A9138">
        <v>9095</v>
      </c>
      <c r="B9138" s="1">
        <v>45032</v>
      </c>
      <c r="C9138" t="s">
        <v>260</v>
      </c>
      <c r="D9138" t="s">
        <v>332</v>
      </c>
      <c r="E9138">
        <v>1</v>
      </c>
      <c r="F9138" t="s">
        <v>386</v>
      </c>
      <c r="G9138" t="s">
        <v>284</v>
      </c>
      <c r="H9138" t="s">
        <v>2584</v>
      </c>
      <c r="M9138" s="2">
        <v>65000</v>
      </c>
      <c r="N9138" s="2">
        <v>120000</v>
      </c>
      <c r="O9138" s="2">
        <f>IF(Tabla1[[#This Row],[Mov]]="VNT",Tabla1[[#This Row],[Sale]]-Tabla1[[#This Row],[Cost]],-Tabla1[[#This Row],[Cost]]*Tabla1[[#This Row],[Cant]])</f>
        <v>55000</v>
      </c>
      <c r="P9138" s="8">
        <f>IF(Tabla1[[#This Row],[Mov]]="VNT",-Tabla1[[#This Row],[Cant]],Tabla1[[#This Row],[Cant]])</f>
        <v>-1</v>
      </c>
      <c r="Q9138" s="8">
        <f>DAY(Tabla1[[#This Row],[Date]])</f>
        <v>16</v>
      </c>
      <c r="R9138" s="8">
        <f>MONTH(Tabla1[[#This Row],[Date]])</f>
        <v>4</v>
      </c>
      <c r="S9138" s="8">
        <f>YEAR(Tabla1[[#This Row],[Date]])</f>
        <v>2023</v>
      </c>
    </row>
    <row r="9139" spans="1:19" x14ac:dyDescent="0.2">
      <c r="A9139">
        <v>9096</v>
      </c>
      <c r="B9139" s="1">
        <v>45032</v>
      </c>
      <c r="C9139" t="s">
        <v>260</v>
      </c>
      <c r="D9139" t="s">
        <v>332</v>
      </c>
      <c r="E9139">
        <v>1</v>
      </c>
      <c r="F9139" t="s">
        <v>224</v>
      </c>
      <c r="G9139" t="s">
        <v>499</v>
      </c>
      <c r="H9139" t="s">
        <v>2799</v>
      </c>
      <c r="J9139" t="s">
        <v>23</v>
      </c>
      <c r="M9139" s="2">
        <v>9800</v>
      </c>
      <c r="N9139" s="2">
        <v>20000</v>
      </c>
      <c r="O9139" s="2">
        <f>IF(Tabla1[[#This Row],[Mov]]="VNT",Tabla1[[#This Row],[Sale]]-Tabla1[[#This Row],[Cost]],-Tabla1[[#This Row],[Cost]]*Tabla1[[#This Row],[Cant]])</f>
        <v>10200</v>
      </c>
      <c r="P9139" s="8">
        <f>IF(Tabla1[[#This Row],[Mov]]="VNT",-Tabla1[[#This Row],[Cant]],Tabla1[[#This Row],[Cant]])</f>
        <v>-1</v>
      </c>
      <c r="Q9139" s="8">
        <f>DAY(Tabla1[[#This Row],[Date]])</f>
        <v>16</v>
      </c>
      <c r="R9139" s="8">
        <f>MONTH(Tabla1[[#This Row],[Date]])</f>
        <v>4</v>
      </c>
      <c r="S9139" s="8">
        <f>YEAR(Tabla1[[#This Row],[Date]])</f>
        <v>2023</v>
      </c>
    </row>
    <row r="9140" spans="1:19" x14ac:dyDescent="0.2">
      <c r="A9140">
        <v>9097</v>
      </c>
      <c r="B9140" s="1">
        <v>45032</v>
      </c>
      <c r="C9140" t="s">
        <v>260</v>
      </c>
      <c r="D9140" t="s">
        <v>332</v>
      </c>
      <c r="E9140">
        <v>1</v>
      </c>
      <c r="F9140" t="s">
        <v>48</v>
      </c>
      <c r="G9140" t="s">
        <v>1765</v>
      </c>
      <c r="H9140" t="s">
        <v>2701</v>
      </c>
      <c r="M9140" s="2">
        <v>110000</v>
      </c>
      <c r="N9140" s="2">
        <v>140000</v>
      </c>
      <c r="O9140" s="2">
        <f>IF(Tabla1[[#This Row],[Mov]]="VNT",Tabla1[[#This Row],[Sale]]-Tabla1[[#This Row],[Cost]],-Tabla1[[#This Row],[Cost]]*Tabla1[[#This Row],[Cant]])</f>
        <v>30000</v>
      </c>
      <c r="P9140" s="8">
        <f>IF(Tabla1[[#This Row],[Mov]]="VNT",-Tabla1[[#This Row],[Cant]],Tabla1[[#This Row],[Cant]])</f>
        <v>-1</v>
      </c>
      <c r="Q9140" s="8">
        <f>DAY(Tabla1[[#This Row],[Date]])</f>
        <v>16</v>
      </c>
      <c r="R9140" s="8">
        <f>MONTH(Tabla1[[#This Row],[Date]])</f>
        <v>4</v>
      </c>
      <c r="S9140" s="8">
        <f>YEAR(Tabla1[[#This Row],[Date]])</f>
        <v>2023</v>
      </c>
    </row>
    <row r="9141" spans="1:19" x14ac:dyDescent="0.2">
      <c r="A9141">
        <v>9098</v>
      </c>
      <c r="B9141" s="1">
        <v>45032</v>
      </c>
      <c r="C9141" t="s">
        <v>260</v>
      </c>
      <c r="D9141" t="s">
        <v>332</v>
      </c>
      <c r="E9141">
        <v>1</v>
      </c>
      <c r="F9141" t="s">
        <v>526</v>
      </c>
      <c r="G9141" t="s">
        <v>266</v>
      </c>
      <c r="H9141" t="s">
        <v>527</v>
      </c>
      <c r="M9141" s="2">
        <v>30000</v>
      </c>
      <c r="N9141" s="2">
        <v>45000</v>
      </c>
      <c r="O9141" s="2">
        <f>IF(Tabla1[[#This Row],[Mov]]="VNT",Tabla1[[#This Row],[Sale]]-Tabla1[[#This Row],[Cost]],-Tabla1[[#This Row],[Cost]]*Tabla1[[#This Row],[Cant]])</f>
        <v>15000</v>
      </c>
      <c r="P9141" s="8">
        <f>IF(Tabla1[[#This Row],[Mov]]="VNT",-Tabla1[[#This Row],[Cant]],Tabla1[[#This Row],[Cant]])</f>
        <v>-1</v>
      </c>
      <c r="Q9141" s="8">
        <f>DAY(Tabla1[[#This Row],[Date]])</f>
        <v>16</v>
      </c>
      <c r="R9141" s="8">
        <f>MONTH(Tabla1[[#This Row],[Date]])</f>
        <v>4</v>
      </c>
      <c r="S9141" s="8">
        <f>YEAR(Tabla1[[#This Row],[Date]])</f>
        <v>2023</v>
      </c>
    </row>
    <row r="9142" spans="1:19" x14ac:dyDescent="0.2">
      <c r="A9142">
        <v>9099</v>
      </c>
      <c r="B9142" s="1">
        <v>45032</v>
      </c>
      <c r="C9142" t="s">
        <v>260</v>
      </c>
      <c r="D9142" t="s">
        <v>332</v>
      </c>
      <c r="E9142">
        <v>1</v>
      </c>
      <c r="F9142" t="s">
        <v>116</v>
      </c>
      <c r="G9142" t="s">
        <v>382</v>
      </c>
      <c r="H9142" t="s">
        <v>514</v>
      </c>
      <c r="M9142" s="2">
        <v>1401</v>
      </c>
      <c r="N9142" s="2">
        <v>1500</v>
      </c>
      <c r="O9142" s="2">
        <f>IF(Tabla1[[#This Row],[Mov]]="VNT",Tabla1[[#This Row],[Sale]]-Tabla1[[#This Row],[Cost]],-Tabla1[[#This Row],[Cost]]*Tabla1[[#This Row],[Cant]])</f>
        <v>99</v>
      </c>
      <c r="P9142" s="8">
        <f>IF(Tabla1[[#This Row],[Mov]]="VNT",-Tabla1[[#This Row],[Cant]],Tabla1[[#This Row],[Cant]])</f>
        <v>-1</v>
      </c>
      <c r="Q9142" s="8">
        <f>DAY(Tabla1[[#This Row],[Date]])</f>
        <v>16</v>
      </c>
      <c r="R9142" s="8">
        <f>MONTH(Tabla1[[#This Row],[Date]])</f>
        <v>4</v>
      </c>
      <c r="S9142" s="8">
        <f>YEAR(Tabla1[[#This Row],[Date]])</f>
        <v>2023</v>
      </c>
    </row>
    <row r="9143" spans="1:19" x14ac:dyDescent="0.2">
      <c r="A9143">
        <v>9100</v>
      </c>
      <c r="B9143" s="1">
        <v>45032</v>
      </c>
      <c r="C9143" t="s">
        <v>260</v>
      </c>
      <c r="D9143" t="s">
        <v>332</v>
      </c>
      <c r="E9143">
        <v>1</v>
      </c>
      <c r="F9143" t="s">
        <v>116</v>
      </c>
      <c r="G9143" t="s">
        <v>347</v>
      </c>
      <c r="H9143" t="s">
        <v>518</v>
      </c>
      <c r="M9143" s="2">
        <v>3270</v>
      </c>
      <c r="N9143" s="2">
        <v>3500</v>
      </c>
      <c r="O9143" s="2">
        <f>IF(Tabla1[[#This Row],[Mov]]="VNT",Tabla1[[#This Row],[Sale]]-Tabla1[[#This Row],[Cost]],-Tabla1[[#This Row],[Cost]]*Tabla1[[#This Row],[Cant]])</f>
        <v>230</v>
      </c>
      <c r="P9143" s="8">
        <f>IF(Tabla1[[#This Row],[Mov]]="VNT",-Tabla1[[#This Row],[Cant]],Tabla1[[#This Row],[Cant]])</f>
        <v>-1</v>
      </c>
      <c r="Q9143" s="8">
        <f>DAY(Tabla1[[#This Row],[Date]])</f>
        <v>16</v>
      </c>
      <c r="R9143" s="8">
        <f>MONTH(Tabla1[[#This Row],[Date]])</f>
        <v>4</v>
      </c>
      <c r="S9143" s="8">
        <f>YEAR(Tabla1[[#This Row],[Date]])</f>
        <v>2023</v>
      </c>
    </row>
    <row r="9144" spans="1:19" x14ac:dyDescent="0.2">
      <c r="A9144">
        <v>9101</v>
      </c>
      <c r="B9144" s="1">
        <v>45032</v>
      </c>
      <c r="C9144" t="s">
        <v>260</v>
      </c>
      <c r="D9144" t="s">
        <v>332</v>
      </c>
      <c r="E9144">
        <v>1</v>
      </c>
      <c r="F9144" t="s">
        <v>116</v>
      </c>
      <c r="G9144" t="s">
        <v>382</v>
      </c>
      <c r="H9144" t="s">
        <v>514</v>
      </c>
      <c r="M9144" s="2">
        <v>6074</v>
      </c>
      <c r="N9144" s="2">
        <v>6500</v>
      </c>
      <c r="O9144" s="2">
        <f>IF(Tabla1[[#This Row],[Mov]]="VNT",Tabla1[[#This Row],[Sale]]-Tabla1[[#This Row],[Cost]],-Tabla1[[#This Row],[Cost]]*Tabla1[[#This Row],[Cant]])</f>
        <v>426</v>
      </c>
      <c r="P9144" s="8">
        <f>IF(Tabla1[[#This Row],[Mov]]="VNT",-Tabla1[[#This Row],[Cant]],Tabla1[[#This Row],[Cant]])</f>
        <v>-1</v>
      </c>
      <c r="Q9144" s="8">
        <f>DAY(Tabla1[[#This Row],[Date]])</f>
        <v>16</v>
      </c>
      <c r="R9144" s="8">
        <f>MONTH(Tabla1[[#This Row],[Date]])</f>
        <v>4</v>
      </c>
      <c r="S9144" s="8">
        <f>YEAR(Tabla1[[#This Row],[Date]])</f>
        <v>2023</v>
      </c>
    </row>
    <row r="9145" spans="1:19" x14ac:dyDescent="0.2">
      <c r="A9145">
        <v>9102</v>
      </c>
      <c r="B9145" s="1">
        <v>45032</v>
      </c>
      <c r="C9145" t="s">
        <v>260</v>
      </c>
      <c r="D9145" t="s">
        <v>332</v>
      </c>
      <c r="E9145">
        <v>1</v>
      </c>
      <c r="F9145" t="s">
        <v>116</v>
      </c>
      <c r="G9145" t="s">
        <v>347</v>
      </c>
      <c r="H9145" t="s">
        <v>518</v>
      </c>
      <c r="M9145" s="2">
        <v>3270</v>
      </c>
      <c r="N9145" s="2">
        <v>3500</v>
      </c>
      <c r="O9145" s="2">
        <f>IF(Tabla1[[#This Row],[Mov]]="VNT",Tabla1[[#This Row],[Sale]]-Tabla1[[#This Row],[Cost]],-Tabla1[[#This Row],[Cost]]*Tabla1[[#This Row],[Cant]])</f>
        <v>230</v>
      </c>
      <c r="P9145" s="8">
        <f>IF(Tabla1[[#This Row],[Mov]]="VNT",-Tabla1[[#This Row],[Cant]],Tabla1[[#This Row],[Cant]])</f>
        <v>-1</v>
      </c>
      <c r="Q9145" s="8">
        <f>DAY(Tabla1[[#This Row],[Date]])</f>
        <v>16</v>
      </c>
      <c r="R9145" s="8">
        <f>MONTH(Tabla1[[#This Row],[Date]])</f>
        <v>4</v>
      </c>
      <c r="S9145" s="8">
        <f>YEAR(Tabla1[[#This Row],[Date]])</f>
        <v>2023</v>
      </c>
    </row>
    <row r="9146" spans="1:19" x14ac:dyDescent="0.2">
      <c r="A9146">
        <v>9103</v>
      </c>
      <c r="B9146" s="1">
        <v>45032</v>
      </c>
      <c r="C9146" t="s">
        <v>260</v>
      </c>
      <c r="D9146" t="s">
        <v>332</v>
      </c>
      <c r="E9146">
        <v>1</v>
      </c>
      <c r="F9146" t="s">
        <v>116</v>
      </c>
      <c r="G9146" t="s">
        <v>382</v>
      </c>
      <c r="H9146" t="s">
        <v>514</v>
      </c>
      <c r="M9146" s="2">
        <v>3270</v>
      </c>
      <c r="N9146" s="2">
        <v>3500</v>
      </c>
      <c r="O9146" s="2">
        <f>IF(Tabla1[[#This Row],[Mov]]="VNT",Tabla1[[#This Row],[Sale]]-Tabla1[[#This Row],[Cost]],-Tabla1[[#This Row],[Cost]]*Tabla1[[#This Row],[Cant]])</f>
        <v>230</v>
      </c>
      <c r="P9146" s="8">
        <f>IF(Tabla1[[#This Row],[Mov]]="VNT",-Tabla1[[#This Row],[Cant]],Tabla1[[#This Row],[Cant]])</f>
        <v>-1</v>
      </c>
      <c r="Q9146" s="8">
        <f>DAY(Tabla1[[#This Row],[Date]])</f>
        <v>16</v>
      </c>
      <c r="R9146" s="8">
        <f>MONTH(Tabla1[[#This Row],[Date]])</f>
        <v>4</v>
      </c>
      <c r="S9146" s="8">
        <f>YEAR(Tabla1[[#This Row],[Date]])</f>
        <v>2023</v>
      </c>
    </row>
    <row r="9147" spans="1:19" x14ac:dyDescent="0.2">
      <c r="A9147">
        <v>9104</v>
      </c>
      <c r="B9147" s="1">
        <v>45032</v>
      </c>
      <c r="C9147" t="s">
        <v>260</v>
      </c>
      <c r="D9147" t="s">
        <v>332</v>
      </c>
      <c r="E9147">
        <v>1</v>
      </c>
      <c r="F9147" t="s">
        <v>116</v>
      </c>
      <c r="G9147" t="s">
        <v>382</v>
      </c>
      <c r="H9147" t="s">
        <v>514</v>
      </c>
      <c r="M9147" s="2">
        <v>3270</v>
      </c>
      <c r="N9147" s="2">
        <v>3500</v>
      </c>
      <c r="O9147" s="2">
        <f>IF(Tabla1[[#This Row],[Mov]]="VNT",Tabla1[[#This Row],[Sale]]-Tabla1[[#This Row],[Cost]],-Tabla1[[#This Row],[Cost]]*Tabla1[[#This Row],[Cant]])</f>
        <v>230</v>
      </c>
      <c r="P9147" s="8">
        <f>IF(Tabla1[[#This Row],[Mov]]="VNT",-Tabla1[[#This Row],[Cant]],Tabla1[[#This Row],[Cant]])</f>
        <v>-1</v>
      </c>
      <c r="Q9147" s="8">
        <f>DAY(Tabla1[[#This Row],[Date]])</f>
        <v>16</v>
      </c>
      <c r="R9147" s="8">
        <f>MONTH(Tabla1[[#This Row],[Date]])</f>
        <v>4</v>
      </c>
      <c r="S9147" s="8">
        <f>YEAR(Tabla1[[#This Row],[Date]])</f>
        <v>2023</v>
      </c>
    </row>
    <row r="9148" spans="1:19" x14ac:dyDescent="0.2">
      <c r="A9148">
        <v>9105</v>
      </c>
      <c r="B9148" s="1">
        <v>45032</v>
      </c>
      <c r="C9148" t="s">
        <v>260</v>
      </c>
      <c r="D9148" t="s">
        <v>332</v>
      </c>
      <c r="E9148">
        <v>1</v>
      </c>
      <c r="F9148" t="s">
        <v>21</v>
      </c>
      <c r="G9148" t="s">
        <v>272</v>
      </c>
      <c r="H9148" t="s">
        <v>1522</v>
      </c>
      <c r="M9148" s="2">
        <v>2600</v>
      </c>
      <c r="N9148" s="2">
        <v>10000</v>
      </c>
      <c r="O9148" s="2">
        <f>IF(Tabla1[[#This Row],[Mov]]="VNT",Tabla1[[#This Row],[Sale]]-Tabla1[[#This Row],[Cost]],-Tabla1[[#This Row],[Cost]]*Tabla1[[#This Row],[Cant]])</f>
        <v>7400</v>
      </c>
      <c r="P9148" s="8">
        <f>IF(Tabla1[[#This Row],[Mov]]="VNT",-Tabla1[[#This Row],[Cant]],Tabla1[[#This Row],[Cant]])</f>
        <v>-1</v>
      </c>
      <c r="Q9148" s="8">
        <f>DAY(Tabla1[[#This Row],[Date]])</f>
        <v>16</v>
      </c>
      <c r="R9148" s="8">
        <f>MONTH(Tabla1[[#This Row],[Date]])</f>
        <v>4</v>
      </c>
      <c r="S9148" s="8">
        <f>YEAR(Tabla1[[#This Row],[Date]])</f>
        <v>2023</v>
      </c>
    </row>
    <row r="9149" spans="1:19" x14ac:dyDescent="0.2">
      <c r="A9149">
        <v>9106</v>
      </c>
      <c r="B9149" s="1">
        <v>45032</v>
      </c>
      <c r="C9149" t="s">
        <v>260</v>
      </c>
      <c r="D9149" t="s">
        <v>332</v>
      </c>
      <c r="E9149">
        <v>1</v>
      </c>
      <c r="F9149" t="s">
        <v>2862</v>
      </c>
      <c r="G9149" t="s">
        <v>272</v>
      </c>
      <c r="H9149" t="s">
        <v>3025</v>
      </c>
      <c r="M9149" s="2">
        <v>6000</v>
      </c>
      <c r="N9149" s="2">
        <v>45000</v>
      </c>
      <c r="O9149" s="2">
        <f>IF(Tabla1[[#This Row],[Mov]]="VNT",Tabla1[[#This Row],[Sale]]-Tabla1[[#This Row],[Cost]],-Tabla1[[#This Row],[Cost]]*Tabla1[[#This Row],[Cant]])</f>
        <v>39000</v>
      </c>
      <c r="P9149" s="8">
        <f>IF(Tabla1[[#This Row],[Mov]]="VNT",-Tabla1[[#This Row],[Cant]],Tabla1[[#This Row],[Cant]])</f>
        <v>-1</v>
      </c>
      <c r="Q9149" s="8">
        <f>DAY(Tabla1[[#This Row],[Date]])</f>
        <v>16</v>
      </c>
      <c r="R9149" s="8">
        <f>MONTH(Tabla1[[#This Row],[Date]])</f>
        <v>4</v>
      </c>
      <c r="S9149" s="8">
        <f>YEAR(Tabla1[[#This Row],[Date]])</f>
        <v>2023</v>
      </c>
    </row>
    <row r="9150" spans="1:19" x14ac:dyDescent="0.2">
      <c r="A9150">
        <v>9107</v>
      </c>
      <c r="B9150" s="1">
        <v>45032</v>
      </c>
      <c r="C9150" t="s">
        <v>260</v>
      </c>
      <c r="D9150" t="s">
        <v>332</v>
      </c>
      <c r="E9150">
        <v>1</v>
      </c>
      <c r="F9150" t="s">
        <v>116</v>
      </c>
      <c r="G9150" t="s">
        <v>382</v>
      </c>
      <c r="H9150" t="s">
        <v>514</v>
      </c>
      <c r="M9150" s="2">
        <v>3270</v>
      </c>
      <c r="N9150" s="2">
        <v>3500</v>
      </c>
      <c r="O9150" s="2">
        <f>IF(Tabla1[[#This Row],[Mov]]="VNT",Tabla1[[#This Row],[Sale]]-Tabla1[[#This Row],[Cost]],-Tabla1[[#This Row],[Cost]]*Tabla1[[#This Row],[Cant]])</f>
        <v>230</v>
      </c>
      <c r="P9150" s="8">
        <f>IF(Tabla1[[#This Row],[Mov]]="VNT",-Tabla1[[#This Row],[Cant]],Tabla1[[#This Row],[Cant]])</f>
        <v>-1</v>
      </c>
      <c r="Q9150" s="8">
        <f>DAY(Tabla1[[#This Row],[Date]])</f>
        <v>16</v>
      </c>
      <c r="R9150" s="8">
        <f>MONTH(Tabla1[[#This Row],[Date]])</f>
        <v>4</v>
      </c>
      <c r="S9150" s="8">
        <f>YEAR(Tabla1[[#This Row],[Date]])</f>
        <v>2023</v>
      </c>
    </row>
    <row r="9151" spans="1:19" x14ac:dyDescent="0.2">
      <c r="A9151">
        <v>9108</v>
      </c>
      <c r="B9151" s="1">
        <v>45032</v>
      </c>
      <c r="C9151" t="s">
        <v>260</v>
      </c>
      <c r="D9151" t="s">
        <v>332</v>
      </c>
      <c r="E9151">
        <v>1</v>
      </c>
      <c r="F9151" t="s">
        <v>116</v>
      </c>
      <c r="G9151" t="s">
        <v>382</v>
      </c>
      <c r="H9151" t="s">
        <v>514</v>
      </c>
      <c r="M9151" s="2">
        <v>3270</v>
      </c>
      <c r="N9151" s="2">
        <v>3500</v>
      </c>
      <c r="O9151" s="2">
        <f>IF(Tabla1[[#This Row],[Mov]]="VNT",Tabla1[[#This Row],[Sale]]-Tabla1[[#This Row],[Cost]],-Tabla1[[#This Row],[Cost]]*Tabla1[[#This Row],[Cant]])</f>
        <v>230</v>
      </c>
      <c r="P9151" s="8">
        <f>IF(Tabla1[[#This Row],[Mov]]="VNT",-Tabla1[[#This Row],[Cant]],Tabla1[[#This Row],[Cant]])</f>
        <v>-1</v>
      </c>
      <c r="Q9151" s="8">
        <f>DAY(Tabla1[[#This Row],[Date]])</f>
        <v>16</v>
      </c>
      <c r="R9151" s="8">
        <f>MONTH(Tabla1[[#This Row],[Date]])</f>
        <v>4</v>
      </c>
      <c r="S9151" s="8">
        <f>YEAR(Tabla1[[#This Row],[Date]])</f>
        <v>2023</v>
      </c>
    </row>
    <row r="9152" spans="1:19" x14ac:dyDescent="0.2">
      <c r="A9152">
        <v>9109</v>
      </c>
      <c r="B9152" s="1">
        <v>45032</v>
      </c>
      <c r="C9152" t="s">
        <v>260</v>
      </c>
      <c r="D9152" t="s">
        <v>332</v>
      </c>
      <c r="E9152">
        <v>1</v>
      </c>
      <c r="F9152" t="s">
        <v>225</v>
      </c>
      <c r="G9152" t="s">
        <v>273</v>
      </c>
      <c r="H9152" t="s">
        <v>3045</v>
      </c>
      <c r="M9152" s="2">
        <v>1100</v>
      </c>
      <c r="N9152" s="2">
        <v>10000</v>
      </c>
      <c r="O9152" s="2">
        <f>IF(Tabla1[[#This Row],[Mov]]="VNT",Tabla1[[#This Row],[Sale]]-Tabla1[[#This Row],[Cost]],-Tabla1[[#This Row],[Cost]]*Tabla1[[#This Row],[Cant]])</f>
        <v>8900</v>
      </c>
      <c r="P9152" s="8">
        <f>IF(Tabla1[[#This Row],[Mov]]="VNT",-Tabla1[[#This Row],[Cant]],Tabla1[[#This Row],[Cant]])</f>
        <v>-1</v>
      </c>
      <c r="Q9152" s="8">
        <f>DAY(Tabla1[[#This Row],[Date]])</f>
        <v>16</v>
      </c>
      <c r="R9152" s="8">
        <f>MONTH(Tabla1[[#This Row],[Date]])</f>
        <v>4</v>
      </c>
      <c r="S9152" s="8">
        <f>YEAR(Tabla1[[#This Row],[Date]])</f>
        <v>2023</v>
      </c>
    </row>
    <row r="9153" spans="1:19" x14ac:dyDescent="0.2">
      <c r="A9153">
        <v>9110</v>
      </c>
      <c r="B9153" s="1">
        <v>45032</v>
      </c>
      <c r="C9153" t="s">
        <v>260</v>
      </c>
      <c r="D9153" t="s">
        <v>809</v>
      </c>
      <c r="E9153">
        <v>1</v>
      </c>
      <c r="F9153" t="s">
        <v>48</v>
      </c>
      <c r="G9153" t="s">
        <v>1301</v>
      </c>
      <c r="H9153" t="s">
        <v>1302</v>
      </c>
      <c r="M9153" s="2">
        <v>29000</v>
      </c>
      <c r="N9153" s="2">
        <v>40000</v>
      </c>
      <c r="O9153" s="2">
        <f>IF(Tabla1[[#This Row],[Mov]]="VNT",Tabla1[[#This Row],[Sale]]-Tabla1[[#This Row],[Cost]],-Tabla1[[#This Row],[Cost]]*Tabla1[[#This Row],[Cant]])</f>
        <v>11000</v>
      </c>
      <c r="P9153" s="8">
        <f>IF(Tabla1[[#This Row],[Mov]]="VNT",-Tabla1[[#This Row],[Cant]],Tabla1[[#This Row],[Cant]])</f>
        <v>-1</v>
      </c>
      <c r="Q9153" s="8">
        <f>DAY(Tabla1[[#This Row],[Date]])</f>
        <v>16</v>
      </c>
      <c r="R9153" s="8">
        <f>MONTH(Tabla1[[#This Row],[Date]])</f>
        <v>4</v>
      </c>
      <c r="S9153" s="8">
        <f>YEAR(Tabla1[[#This Row],[Date]])</f>
        <v>2023</v>
      </c>
    </row>
    <row r="9154" spans="1:19" x14ac:dyDescent="0.2">
      <c r="A9154">
        <v>9111</v>
      </c>
      <c r="B9154" s="1">
        <v>45032</v>
      </c>
      <c r="C9154" t="s">
        <v>260</v>
      </c>
      <c r="D9154" t="s">
        <v>809</v>
      </c>
      <c r="E9154">
        <v>1</v>
      </c>
      <c r="F9154" t="s">
        <v>2663</v>
      </c>
      <c r="G9154" t="s">
        <v>266</v>
      </c>
      <c r="H9154" t="s">
        <v>2665</v>
      </c>
      <c r="M9154" s="2">
        <v>8000</v>
      </c>
      <c r="N9154" s="2">
        <v>18000</v>
      </c>
      <c r="O9154" s="2">
        <f>IF(Tabla1[[#This Row],[Mov]]="VNT",Tabla1[[#This Row],[Sale]]-Tabla1[[#This Row],[Cost]],-Tabla1[[#This Row],[Cost]]*Tabla1[[#This Row],[Cant]])</f>
        <v>10000</v>
      </c>
      <c r="P9154" s="8">
        <f>IF(Tabla1[[#This Row],[Mov]]="VNT",-Tabla1[[#This Row],[Cant]],Tabla1[[#This Row],[Cant]])</f>
        <v>-1</v>
      </c>
      <c r="Q9154" s="8">
        <f>DAY(Tabla1[[#This Row],[Date]])</f>
        <v>16</v>
      </c>
      <c r="R9154" s="8">
        <f>MONTH(Tabla1[[#This Row],[Date]])</f>
        <v>4</v>
      </c>
      <c r="S9154" s="8">
        <f>YEAR(Tabla1[[#This Row],[Date]])</f>
        <v>2023</v>
      </c>
    </row>
    <row r="9155" spans="1:19" x14ac:dyDescent="0.2">
      <c r="A9155">
        <v>9112</v>
      </c>
      <c r="B9155" s="1">
        <v>45032</v>
      </c>
      <c r="C9155" t="s">
        <v>260</v>
      </c>
      <c r="D9155" t="s">
        <v>809</v>
      </c>
      <c r="E9155">
        <v>1</v>
      </c>
      <c r="F9155" t="s">
        <v>628</v>
      </c>
      <c r="G9155" t="s">
        <v>266</v>
      </c>
      <c r="H9155" t="s">
        <v>3001</v>
      </c>
      <c r="M9155" s="2">
        <v>3500</v>
      </c>
      <c r="N9155" s="2">
        <v>7000</v>
      </c>
      <c r="O9155" s="2">
        <f>IF(Tabla1[[#This Row],[Mov]]="VNT",Tabla1[[#This Row],[Sale]]-Tabla1[[#This Row],[Cost]],-Tabla1[[#This Row],[Cost]]*Tabla1[[#This Row],[Cant]])</f>
        <v>3500</v>
      </c>
      <c r="P9155" s="8">
        <f>IF(Tabla1[[#This Row],[Mov]]="VNT",-Tabla1[[#This Row],[Cant]],Tabla1[[#This Row],[Cant]])</f>
        <v>-1</v>
      </c>
      <c r="Q9155" s="8">
        <f>DAY(Tabla1[[#This Row],[Date]])</f>
        <v>16</v>
      </c>
      <c r="R9155" s="8">
        <f>MONTH(Tabla1[[#This Row],[Date]])</f>
        <v>4</v>
      </c>
      <c r="S9155" s="8">
        <f>YEAR(Tabla1[[#This Row],[Date]])</f>
        <v>2023</v>
      </c>
    </row>
    <row r="9156" spans="1:19" x14ac:dyDescent="0.2">
      <c r="A9156">
        <v>9113</v>
      </c>
      <c r="B9156" s="1">
        <v>45032</v>
      </c>
      <c r="C9156" t="s">
        <v>260</v>
      </c>
      <c r="D9156" t="s">
        <v>809</v>
      </c>
      <c r="E9156">
        <v>1</v>
      </c>
      <c r="F9156" t="s">
        <v>21</v>
      </c>
      <c r="G9156" t="s">
        <v>333</v>
      </c>
      <c r="H9156" t="s">
        <v>240</v>
      </c>
      <c r="M9156" s="2">
        <v>7500</v>
      </c>
      <c r="N9156" s="2">
        <v>20000</v>
      </c>
      <c r="O9156" s="2">
        <f>IF(Tabla1[[#This Row],[Mov]]="VNT",Tabla1[[#This Row],[Sale]]-Tabla1[[#This Row],[Cost]],-Tabla1[[#This Row],[Cost]]*Tabla1[[#This Row],[Cant]])</f>
        <v>12500</v>
      </c>
      <c r="P9156" s="8">
        <f>IF(Tabla1[[#This Row],[Mov]]="VNT",-Tabla1[[#This Row],[Cant]],Tabla1[[#This Row],[Cant]])</f>
        <v>-1</v>
      </c>
      <c r="Q9156" s="8">
        <f>DAY(Tabla1[[#This Row],[Date]])</f>
        <v>16</v>
      </c>
      <c r="R9156" s="8">
        <f>MONTH(Tabla1[[#This Row],[Date]])</f>
        <v>4</v>
      </c>
      <c r="S9156" s="8">
        <f>YEAR(Tabla1[[#This Row],[Date]])</f>
        <v>2023</v>
      </c>
    </row>
    <row r="9157" spans="1:19" x14ac:dyDescent="0.2">
      <c r="A9157">
        <v>9114</v>
      </c>
      <c r="B9157" s="1">
        <v>45032</v>
      </c>
      <c r="C9157" t="s">
        <v>260</v>
      </c>
      <c r="D9157" t="s">
        <v>809</v>
      </c>
      <c r="E9157">
        <v>1</v>
      </c>
      <c r="F9157" t="s">
        <v>2674</v>
      </c>
      <c r="G9157" t="s">
        <v>266</v>
      </c>
      <c r="H9157" t="s">
        <v>2675</v>
      </c>
      <c r="M9157" s="2">
        <v>12000</v>
      </c>
      <c r="N9157" s="2">
        <v>18000</v>
      </c>
      <c r="O9157" s="2">
        <f>IF(Tabla1[[#This Row],[Mov]]="VNT",Tabla1[[#This Row],[Sale]]-Tabla1[[#This Row],[Cost]],-Tabla1[[#This Row],[Cost]]*Tabla1[[#This Row],[Cant]])</f>
        <v>6000</v>
      </c>
      <c r="P9157" s="8">
        <f>IF(Tabla1[[#This Row],[Mov]]="VNT",-Tabla1[[#This Row],[Cant]],Tabla1[[#This Row],[Cant]])</f>
        <v>-1</v>
      </c>
      <c r="Q9157" s="8">
        <f>DAY(Tabla1[[#This Row],[Date]])</f>
        <v>16</v>
      </c>
      <c r="R9157" s="8">
        <f>MONTH(Tabla1[[#This Row],[Date]])</f>
        <v>4</v>
      </c>
      <c r="S9157" s="8">
        <f>YEAR(Tabla1[[#This Row],[Date]])</f>
        <v>2023</v>
      </c>
    </row>
    <row r="9158" spans="1:19" x14ac:dyDescent="0.2">
      <c r="A9158">
        <v>9115</v>
      </c>
      <c r="B9158" s="1">
        <v>45032</v>
      </c>
      <c r="C9158" t="s">
        <v>260</v>
      </c>
      <c r="D9158" t="s">
        <v>332</v>
      </c>
      <c r="E9158">
        <v>1</v>
      </c>
      <c r="F9158" t="s">
        <v>224</v>
      </c>
      <c r="G9158" t="s">
        <v>284</v>
      </c>
      <c r="H9158" t="s">
        <v>1195</v>
      </c>
      <c r="M9158" s="2">
        <v>8000</v>
      </c>
      <c r="N9158" s="2">
        <v>20000</v>
      </c>
      <c r="O9158" s="2">
        <f>IF(Tabla1[[#This Row],[Mov]]="VNT",Tabla1[[#This Row],[Sale]]-Tabla1[[#This Row],[Cost]],-Tabla1[[#This Row],[Cost]]*Tabla1[[#This Row],[Cant]])</f>
        <v>12000</v>
      </c>
      <c r="P9158" s="8">
        <f>IF(Tabla1[[#This Row],[Mov]]="VNT",-Tabla1[[#This Row],[Cant]],Tabla1[[#This Row],[Cant]])</f>
        <v>-1</v>
      </c>
      <c r="Q9158" s="8">
        <f>DAY(Tabla1[[#This Row],[Date]])</f>
        <v>16</v>
      </c>
      <c r="R9158" s="8">
        <f>MONTH(Tabla1[[#This Row],[Date]])</f>
        <v>4</v>
      </c>
      <c r="S9158" s="8">
        <f>YEAR(Tabla1[[#This Row],[Date]])</f>
        <v>2023</v>
      </c>
    </row>
    <row r="9159" spans="1:19" x14ac:dyDescent="0.2">
      <c r="A9159">
        <v>9116</v>
      </c>
      <c r="B9159" s="1">
        <v>45032</v>
      </c>
      <c r="C9159" t="s">
        <v>260</v>
      </c>
      <c r="D9159" t="s">
        <v>332</v>
      </c>
      <c r="E9159">
        <v>1</v>
      </c>
      <c r="F9159" t="s">
        <v>116</v>
      </c>
      <c r="G9159" t="s">
        <v>382</v>
      </c>
      <c r="H9159" t="s">
        <v>514</v>
      </c>
      <c r="M9159" s="2">
        <v>3270</v>
      </c>
      <c r="N9159" s="2">
        <v>3500</v>
      </c>
      <c r="O9159" s="2">
        <f>IF(Tabla1[[#This Row],[Mov]]="VNT",Tabla1[[#This Row],[Sale]]-Tabla1[[#This Row],[Cost]],-Tabla1[[#This Row],[Cost]]*Tabla1[[#This Row],[Cant]])</f>
        <v>230</v>
      </c>
      <c r="P9159" s="8">
        <f>IF(Tabla1[[#This Row],[Mov]]="VNT",-Tabla1[[#This Row],[Cant]],Tabla1[[#This Row],[Cant]])</f>
        <v>-1</v>
      </c>
      <c r="Q9159" s="8">
        <f>DAY(Tabla1[[#This Row],[Date]])</f>
        <v>16</v>
      </c>
      <c r="R9159" s="8">
        <f>MONTH(Tabla1[[#This Row],[Date]])</f>
        <v>4</v>
      </c>
      <c r="S9159" s="8">
        <f>YEAR(Tabla1[[#This Row],[Date]])</f>
        <v>2023</v>
      </c>
    </row>
    <row r="9160" spans="1:19" x14ac:dyDescent="0.2">
      <c r="A9160">
        <v>9117</v>
      </c>
      <c r="B9160" s="1">
        <v>45032</v>
      </c>
      <c r="C9160" t="s">
        <v>260</v>
      </c>
      <c r="D9160" t="s">
        <v>332</v>
      </c>
      <c r="E9160">
        <v>1</v>
      </c>
      <c r="F9160" t="s">
        <v>116</v>
      </c>
      <c r="G9160" t="s">
        <v>349</v>
      </c>
      <c r="H9160" t="s">
        <v>515</v>
      </c>
      <c r="M9160" s="2">
        <v>6074</v>
      </c>
      <c r="N9160" s="2">
        <v>6500</v>
      </c>
      <c r="O9160" s="2">
        <f>IF(Tabla1[[#This Row],[Mov]]="VNT",Tabla1[[#This Row],[Sale]]-Tabla1[[#This Row],[Cost]],-Tabla1[[#This Row],[Cost]]*Tabla1[[#This Row],[Cant]])</f>
        <v>426</v>
      </c>
      <c r="P9160" s="8">
        <f>IF(Tabla1[[#This Row],[Mov]]="VNT",-Tabla1[[#This Row],[Cant]],Tabla1[[#This Row],[Cant]])</f>
        <v>-1</v>
      </c>
      <c r="Q9160" s="8">
        <f>DAY(Tabla1[[#This Row],[Date]])</f>
        <v>16</v>
      </c>
      <c r="R9160" s="8">
        <f>MONTH(Tabla1[[#This Row],[Date]])</f>
        <v>4</v>
      </c>
      <c r="S9160" s="8">
        <f>YEAR(Tabla1[[#This Row],[Date]])</f>
        <v>2023</v>
      </c>
    </row>
    <row r="9161" spans="1:19" x14ac:dyDescent="0.2">
      <c r="A9161">
        <v>9118</v>
      </c>
      <c r="B9161" s="1">
        <v>45032</v>
      </c>
      <c r="C9161" t="s">
        <v>260</v>
      </c>
      <c r="D9161" t="s">
        <v>332</v>
      </c>
      <c r="E9161">
        <v>1</v>
      </c>
      <c r="F9161" t="s">
        <v>116</v>
      </c>
      <c r="G9161" t="s">
        <v>382</v>
      </c>
      <c r="H9161" t="s">
        <v>514</v>
      </c>
      <c r="M9161" s="2">
        <v>3270</v>
      </c>
      <c r="N9161" s="2">
        <v>3500</v>
      </c>
      <c r="O9161" s="2">
        <f>IF(Tabla1[[#This Row],[Mov]]="VNT",Tabla1[[#This Row],[Sale]]-Tabla1[[#This Row],[Cost]],-Tabla1[[#This Row],[Cost]]*Tabla1[[#This Row],[Cant]])</f>
        <v>230</v>
      </c>
      <c r="P9161" s="8">
        <f>IF(Tabla1[[#This Row],[Mov]]="VNT",-Tabla1[[#This Row],[Cant]],Tabla1[[#This Row],[Cant]])</f>
        <v>-1</v>
      </c>
      <c r="Q9161" s="8">
        <f>DAY(Tabla1[[#This Row],[Date]])</f>
        <v>16</v>
      </c>
      <c r="R9161" s="8">
        <f>MONTH(Tabla1[[#This Row],[Date]])</f>
        <v>4</v>
      </c>
      <c r="S9161" s="8">
        <f>YEAR(Tabla1[[#This Row],[Date]])</f>
        <v>2023</v>
      </c>
    </row>
    <row r="9162" spans="1:19" x14ac:dyDescent="0.2">
      <c r="A9162">
        <v>9119</v>
      </c>
      <c r="B9162" s="1">
        <v>45032</v>
      </c>
      <c r="C9162" t="s">
        <v>260</v>
      </c>
      <c r="D9162" t="s">
        <v>332</v>
      </c>
      <c r="E9162">
        <v>1</v>
      </c>
      <c r="F9162" t="s">
        <v>458</v>
      </c>
      <c r="G9162" t="s">
        <v>266</v>
      </c>
      <c r="H9162" t="s">
        <v>3046</v>
      </c>
      <c r="M9162" s="2">
        <v>0</v>
      </c>
      <c r="N9162" s="2">
        <v>7000</v>
      </c>
      <c r="O9162" s="2">
        <f>IF(Tabla1[[#This Row],[Mov]]="VNT",Tabla1[[#This Row],[Sale]]-Tabla1[[#This Row],[Cost]],-Tabla1[[#This Row],[Cost]]*Tabla1[[#This Row],[Cant]])</f>
        <v>7000</v>
      </c>
      <c r="P9162" s="8">
        <f>IF(Tabla1[[#This Row],[Mov]]="VNT",-Tabla1[[#This Row],[Cant]],Tabla1[[#This Row],[Cant]])</f>
        <v>-1</v>
      </c>
      <c r="Q9162" s="8">
        <f>DAY(Tabla1[[#This Row],[Date]])</f>
        <v>16</v>
      </c>
      <c r="R9162" s="8">
        <f>MONTH(Tabla1[[#This Row],[Date]])</f>
        <v>4</v>
      </c>
      <c r="S9162" s="8">
        <f>YEAR(Tabla1[[#This Row],[Date]])</f>
        <v>2023</v>
      </c>
    </row>
    <row r="9163" spans="1:19" x14ac:dyDescent="0.2">
      <c r="A9163">
        <v>9120</v>
      </c>
      <c r="B9163" s="1">
        <v>45032</v>
      </c>
      <c r="C9163" t="s">
        <v>260</v>
      </c>
      <c r="D9163" t="s">
        <v>332</v>
      </c>
      <c r="E9163">
        <v>1</v>
      </c>
      <c r="F9163" t="s">
        <v>116</v>
      </c>
      <c r="G9163" t="s">
        <v>349</v>
      </c>
      <c r="H9163" t="s">
        <v>515</v>
      </c>
      <c r="M9163" s="2">
        <v>6074</v>
      </c>
      <c r="N9163" s="2">
        <v>6500</v>
      </c>
      <c r="O9163" s="2">
        <f>IF(Tabla1[[#This Row],[Mov]]="VNT",Tabla1[[#This Row],[Sale]]-Tabla1[[#This Row],[Cost]],-Tabla1[[#This Row],[Cost]]*Tabla1[[#This Row],[Cant]])</f>
        <v>426</v>
      </c>
      <c r="P9163" s="8">
        <f>IF(Tabla1[[#This Row],[Mov]]="VNT",-Tabla1[[#This Row],[Cant]],Tabla1[[#This Row],[Cant]])</f>
        <v>-1</v>
      </c>
      <c r="Q9163" s="8">
        <f>DAY(Tabla1[[#This Row],[Date]])</f>
        <v>16</v>
      </c>
      <c r="R9163" s="8">
        <f>MONTH(Tabla1[[#This Row],[Date]])</f>
        <v>4</v>
      </c>
      <c r="S9163" s="8">
        <f>YEAR(Tabla1[[#This Row],[Date]])</f>
        <v>2023</v>
      </c>
    </row>
    <row r="9164" spans="1:19" x14ac:dyDescent="0.2">
      <c r="A9164">
        <v>9121</v>
      </c>
      <c r="B9164" s="1">
        <v>45032</v>
      </c>
      <c r="C9164" t="s">
        <v>260</v>
      </c>
      <c r="D9164" t="s">
        <v>332</v>
      </c>
      <c r="E9164">
        <v>1</v>
      </c>
      <c r="F9164" t="s">
        <v>116</v>
      </c>
      <c r="G9164" t="s">
        <v>349</v>
      </c>
      <c r="H9164" t="s">
        <v>515</v>
      </c>
      <c r="M9164" s="2">
        <v>6074</v>
      </c>
      <c r="N9164" s="2">
        <v>6500</v>
      </c>
      <c r="O9164" s="2">
        <f>IF(Tabla1[[#This Row],[Mov]]="VNT",Tabla1[[#This Row],[Sale]]-Tabla1[[#This Row],[Cost]],-Tabla1[[#This Row],[Cost]]*Tabla1[[#This Row],[Cant]])</f>
        <v>426</v>
      </c>
      <c r="P9164" s="8">
        <f>IF(Tabla1[[#This Row],[Mov]]="VNT",-Tabla1[[#This Row],[Cant]],Tabla1[[#This Row],[Cant]])</f>
        <v>-1</v>
      </c>
      <c r="Q9164" s="8">
        <f>DAY(Tabla1[[#This Row],[Date]])</f>
        <v>16</v>
      </c>
      <c r="R9164" s="8">
        <f>MONTH(Tabla1[[#This Row],[Date]])</f>
        <v>4</v>
      </c>
      <c r="S9164" s="8">
        <f>YEAR(Tabla1[[#This Row],[Date]])</f>
        <v>2023</v>
      </c>
    </row>
    <row r="9165" spans="1:19" x14ac:dyDescent="0.2">
      <c r="A9165">
        <v>9122</v>
      </c>
      <c r="B9165" s="1">
        <v>45032</v>
      </c>
      <c r="C9165" t="s">
        <v>260</v>
      </c>
      <c r="D9165" t="s">
        <v>332</v>
      </c>
      <c r="E9165">
        <v>1</v>
      </c>
      <c r="F9165" t="s">
        <v>116</v>
      </c>
      <c r="G9165" t="s">
        <v>382</v>
      </c>
      <c r="H9165" t="s">
        <v>514</v>
      </c>
      <c r="M9165" s="2">
        <v>6074</v>
      </c>
      <c r="N9165" s="2">
        <v>6500</v>
      </c>
      <c r="O9165" s="2">
        <f>IF(Tabla1[[#This Row],[Mov]]="VNT",Tabla1[[#This Row],[Sale]]-Tabla1[[#This Row],[Cost]],-Tabla1[[#This Row],[Cost]]*Tabla1[[#This Row],[Cant]])</f>
        <v>426</v>
      </c>
      <c r="P9165" s="8">
        <f>IF(Tabla1[[#This Row],[Mov]]="VNT",-Tabla1[[#This Row],[Cant]],Tabla1[[#This Row],[Cant]])</f>
        <v>-1</v>
      </c>
      <c r="Q9165" s="8">
        <f>DAY(Tabla1[[#This Row],[Date]])</f>
        <v>16</v>
      </c>
      <c r="R9165" s="8">
        <f>MONTH(Tabla1[[#This Row],[Date]])</f>
        <v>4</v>
      </c>
      <c r="S9165" s="8">
        <f>YEAR(Tabla1[[#This Row],[Date]])</f>
        <v>2023</v>
      </c>
    </row>
    <row r="9166" spans="1:19" x14ac:dyDescent="0.2">
      <c r="A9166">
        <v>9123</v>
      </c>
      <c r="B9166" s="1">
        <v>45032</v>
      </c>
      <c r="C9166" t="s">
        <v>260</v>
      </c>
      <c r="D9166" t="s">
        <v>332</v>
      </c>
      <c r="E9166">
        <v>1</v>
      </c>
      <c r="F9166" t="s">
        <v>116</v>
      </c>
      <c r="G9166" t="s">
        <v>382</v>
      </c>
      <c r="H9166" t="s">
        <v>514</v>
      </c>
      <c r="M9166" s="2">
        <v>3270</v>
      </c>
      <c r="N9166" s="2">
        <v>3500</v>
      </c>
      <c r="O9166" s="2">
        <f>IF(Tabla1[[#This Row],[Mov]]="VNT",Tabla1[[#This Row],[Sale]]-Tabla1[[#This Row],[Cost]],-Tabla1[[#This Row],[Cost]]*Tabla1[[#This Row],[Cant]])</f>
        <v>230</v>
      </c>
      <c r="P9166" s="8">
        <f>IF(Tabla1[[#This Row],[Mov]]="VNT",-Tabla1[[#This Row],[Cant]],Tabla1[[#This Row],[Cant]])</f>
        <v>-1</v>
      </c>
      <c r="Q9166" s="8">
        <f>DAY(Tabla1[[#This Row],[Date]])</f>
        <v>16</v>
      </c>
      <c r="R9166" s="8">
        <f>MONTH(Tabla1[[#This Row],[Date]])</f>
        <v>4</v>
      </c>
      <c r="S9166" s="8">
        <f>YEAR(Tabla1[[#This Row],[Date]])</f>
        <v>2023</v>
      </c>
    </row>
    <row r="9167" spans="1:19" x14ac:dyDescent="0.2">
      <c r="A9167">
        <v>9124</v>
      </c>
      <c r="B9167" s="1">
        <v>45033</v>
      </c>
      <c r="C9167" t="s">
        <v>260</v>
      </c>
      <c r="D9167" t="s">
        <v>332</v>
      </c>
      <c r="E9167">
        <v>1</v>
      </c>
      <c r="F9167" t="s">
        <v>116</v>
      </c>
      <c r="G9167" t="s">
        <v>347</v>
      </c>
      <c r="H9167" t="s">
        <v>518</v>
      </c>
      <c r="M9167" s="2">
        <v>3270</v>
      </c>
      <c r="N9167" s="2">
        <v>3500</v>
      </c>
      <c r="O9167" s="2">
        <f>IF(Tabla1[[#This Row],[Mov]]="VNT",Tabla1[[#This Row],[Sale]]-Tabla1[[#This Row],[Cost]],-Tabla1[[#This Row],[Cost]]*Tabla1[[#This Row],[Cant]])</f>
        <v>230</v>
      </c>
      <c r="P9167" s="8">
        <f>IF(Tabla1[[#This Row],[Mov]]="VNT",-Tabla1[[#This Row],[Cant]],Tabla1[[#This Row],[Cant]])</f>
        <v>-1</v>
      </c>
      <c r="Q9167" s="8">
        <f>DAY(Tabla1[[#This Row],[Date]])</f>
        <v>17</v>
      </c>
      <c r="R9167" s="8">
        <f>MONTH(Tabla1[[#This Row],[Date]])</f>
        <v>4</v>
      </c>
      <c r="S9167" s="8">
        <f>YEAR(Tabla1[[#This Row],[Date]])</f>
        <v>2023</v>
      </c>
    </row>
    <row r="9168" spans="1:19" x14ac:dyDescent="0.2">
      <c r="A9168">
        <v>9125</v>
      </c>
      <c r="B9168" s="1">
        <v>45033</v>
      </c>
      <c r="C9168" t="s">
        <v>260</v>
      </c>
      <c r="D9168" t="s">
        <v>332</v>
      </c>
      <c r="E9168">
        <v>1</v>
      </c>
      <c r="F9168" t="s">
        <v>1041</v>
      </c>
      <c r="G9168" t="s">
        <v>1091</v>
      </c>
      <c r="H9168" t="s">
        <v>1284</v>
      </c>
      <c r="M9168" s="2">
        <v>17000</v>
      </c>
      <c r="N9168" s="2">
        <v>39000</v>
      </c>
      <c r="O9168" s="2">
        <f>IF(Tabla1[[#This Row],[Mov]]="VNT",Tabla1[[#This Row],[Sale]]-Tabla1[[#This Row],[Cost]],-Tabla1[[#This Row],[Cost]]*Tabla1[[#This Row],[Cant]])</f>
        <v>22000</v>
      </c>
      <c r="P9168" s="8">
        <f>IF(Tabla1[[#This Row],[Mov]]="VNT",-Tabla1[[#This Row],[Cant]],Tabla1[[#This Row],[Cant]])</f>
        <v>-1</v>
      </c>
      <c r="Q9168" s="8">
        <f>DAY(Tabla1[[#This Row],[Date]])</f>
        <v>17</v>
      </c>
      <c r="R9168" s="8">
        <f>MONTH(Tabla1[[#This Row],[Date]])</f>
        <v>4</v>
      </c>
      <c r="S9168" s="8">
        <f>YEAR(Tabla1[[#This Row],[Date]])</f>
        <v>2023</v>
      </c>
    </row>
    <row r="9169" spans="1:19" x14ac:dyDescent="0.2">
      <c r="A9169">
        <v>9126</v>
      </c>
      <c r="B9169" s="1">
        <v>45033</v>
      </c>
      <c r="C9169" t="s">
        <v>260</v>
      </c>
      <c r="D9169" t="s">
        <v>332</v>
      </c>
      <c r="E9169">
        <v>1</v>
      </c>
      <c r="F9169" t="s">
        <v>458</v>
      </c>
      <c r="G9169" t="s">
        <v>266</v>
      </c>
      <c r="H9169" t="s">
        <v>3047</v>
      </c>
      <c r="M9169" s="2">
        <v>0</v>
      </c>
      <c r="N9169" s="2">
        <v>2000</v>
      </c>
      <c r="O9169" s="2">
        <f>IF(Tabla1[[#This Row],[Mov]]="VNT",Tabla1[[#This Row],[Sale]]-Tabla1[[#This Row],[Cost]],-Tabla1[[#This Row],[Cost]]*Tabla1[[#This Row],[Cant]])</f>
        <v>2000</v>
      </c>
      <c r="P9169" s="8">
        <f>IF(Tabla1[[#This Row],[Mov]]="VNT",-Tabla1[[#This Row],[Cant]],Tabla1[[#This Row],[Cant]])</f>
        <v>-1</v>
      </c>
      <c r="Q9169" s="8">
        <f>DAY(Tabla1[[#This Row],[Date]])</f>
        <v>17</v>
      </c>
      <c r="R9169" s="8">
        <f>MONTH(Tabla1[[#This Row],[Date]])</f>
        <v>4</v>
      </c>
      <c r="S9169" s="8">
        <f>YEAR(Tabla1[[#This Row],[Date]])</f>
        <v>2023</v>
      </c>
    </row>
    <row r="9170" spans="1:19" x14ac:dyDescent="0.2">
      <c r="A9170">
        <v>9127</v>
      </c>
      <c r="B9170" s="1">
        <v>45033</v>
      </c>
      <c r="C9170" t="s">
        <v>260</v>
      </c>
      <c r="D9170" t="s">
        <v>332</v>
      </c>
      <c r="E9170">
        <v>1</v>
      </c>
      <c r="F9170" t="s">
        <v>891</v>
      </c>
      <c r="G9170" t="s">
        <v>272</v>
      </c>
      <c r="H9170" t="s">
        <v>252</v>
      </c>
      <c r="J9170" t="s">
        <v>2873</v>
      </c>
      <c r="M9170" s="2">
        <v>3500</v>
      </c>
      <c r="N9170" s="2">
        <v>10000</v>
      </c>
      <c r="O9170" s="2">
        <f>IF(Tabla1[[#This Row],[Mov]]="VNT",Tabla1[[#This Row],[Sale]]-Tabla1[[#This Row],[Cost]],-Tabla1[[#This Row],[Cost]]*Tabla1[[#This Row],[Cant]])</f>
        <v>6500</v>
      </c>
      <c r="P9170" s="8">
        <f>IF(Tabla1[[#This Row],[Mov]]="VNT",-Tabla1[[#This Row],[Cant]],Tabla1[[#This Row],[Cant]])</f>
        <v>-1</v>
      </c>
      <c r="Q9170" s="8">
        <f>DAY(Tabla1[[#This Row],[Date]])</f>
        <v>17</v>
      </c>
      <c r="R9170" s="8">
        <f>MONTH(Tabla1[[#This Row],[Date]])</f>
        <v>4</v>
      </c>
      <c r="S9170" s="8">
        <f>YEAR(Tabla1[[#This Row],[Date]])</f>
        <v>2023</v>
      </c>
    </row>
    <row r="9171" spans="1:19" x14ac:dyDescent="0.2">
      <c r="A9171">
        <v>9128</v>
      </c>
      <c r="B9171" s="1">
        <v>45033</v>
      </c>
      <c r="C9171" t="s">
        <v>260</v>
      </c>
      <c r="D9171" t="s">
        <v>332</v>
      </c>
      <c r="E9171">
        <v>1</v>
      </c>
      <c r="F9171" t="s">
        <v>116</v>
      </c>
      <c r="G9171" t="s">
        <v>347</v>
      </c>
      <c r="H9171" t="s">
        <v>518</v>
      </c>
      <c r="M9171" s="2">
        <v>3270</v>
      </c>
      <c r="N9171" s="2">
        <v>3500</v>
      </c>
      <c r="O9171" s="2">
        <f>IF(Tabla1[[#This Row],[Mov]]="VNT",Tabla1[[#This Row],[Sale]]-Tabla1[[#This Row],[Cost]],-Tabla1[[#This Row],[Cost]]*Tabla1[[#This Row],[Cant]])</f>
        <v>230</v>
      </c>
      <c r="P9171" s="8">
        <f>IF(Tabla1[[#This Row],[Mov]]="VNT",-Tabla1[[#This Row],[Cant]],Tabla1[[#This Row],[Cant]])</f>
        <v>-1</v>
      </c>
      <c r="Q9171" s="8">
        <f>DAY(Tabla1[[#This Row],[Date]])</f>
        <v>17</v>
      </c>
      <c r="R9171" s="8">
        <f>MONTH(Tabla1[[#This Row],[Date]])</f>
        <v>4</v>
      </c>
      <c r="S9171" s="8">
        <f>YEAR(Tabla1[[#This Row],[Date]])</f>
        <v>2023</v>
      </c>
    </row>
    <row r="9172" spans="1:19" x14ac:dyDescent="0.2">
      <c r="A9172">
        <v>9129</v>
      </c>
      <c r="B9172" s="1">
        <v>45033</v>
      </c>
      <c r="C9172" t="s">
        <v>260</v>
      </c>
      <c r="D9172" t="s">
        <v>332</v>
      </c>
      <c r="E9172">
        <v>1</v>
      </c>
      <c r="F9172" t="s">
        <v>342</v>
      </c>
      <c r="G9172" t="s">
        <v>263</v>
      </c>
      <c r="H9172" t="s">
        <v>672</v>
      </c>
      <c r="M9172" s="2">
        <v>900</v>
      </c>
      <c r="N9172" s="2">
        <v>10000</v>
      </c>
      <c r="O9172" s="2">
        <f>IF(Tabla1[[#This Row],[Mov]]="VNT",Tabla1[[#This Row],[Sale]]-Tabla1[[#This Row],[Cost]],-Tabla1[[#This Row],[Cost]]*Tabla1[[#This Row],[Cant]])</f>
        <v>9100</v>
      </c>
      <c r="P9172" s="8">
        <f>IF(Tabla1[[#This Row],[Mov]]="VNT",-Tabla1[[#This Row],[Cant]],Tabla1[[#This Row],[Cant]])</f>
        <v>-1</v>
      </c>
      <c r="Q9172" s="8">
        <f>DAY(Tabla1[[#This Row],[Date]])</f>
        <v>17</v>
      </c>
      <c r="R9172" s="8">
        <f>MONTH(Tabla1[[#This Row],[Date]])</f>
        <v>4</v>
      </c>
      <c r="S9172" s="8">
        <f>YEAR(Tabla1[[#This Row],[Date]])</f>
        <v>2023</v>
      </c>
    </row>
    <row r="9173" spans="1:19" x14ac:dyDescent="0.2">
      <c r="A9173">
        <v>9130</v>
      </c>
      <c r="B9173" s="1">
        <v>45033</v>
      </c>
      <c r="C9173" t="s">
        <v>260</v>
      </c>
      <c r="D9173" t="s">
        <v>332</v>
      </c>
      <c r="E9173">
        <v>1</v>
      </c>
      <c r="F9173" t="s">
        <v>532</v>
      </c>
      <c r="G9173" t="s">
        <v>266</v>
      </c>
      <c r="H9173" t="s">
        <v>2487</v>
      </c>
      <c r="M9173" s="2">
        <v>32000</v>
      </c>
      <c r="N9173" s="2">
        <v>60000</v>
      </c>
      <c r="O9173" s="2">
        <f>IF(Tabla1[[#This Row],[Mov]]="VNT",Tabla1[[#This Row],[Sale]]-Tabla1[[#This Row],[Cost]],-Tabla1[[#This Row],[Cost]]*Tabla1[[#This Row],[Cant]])</f>
        <v>28000</v>
      </c>
      <c r="P9173" s="8">
        <f>IF(Tabla1[[#This Row],[Mov]]="VNT",-Tabla1[[#This Row],[Cant]],Tabla1[[#This Row],[Cant]])</f>
        <v>-1</v>
      </c>
      <c r="Q9173" s="8">
        <f>DAY(Tabla1[[#This Row],[Date]])</f>
        <v>17</v>
      </c>
      <c r="R9173" s="8">
        <f>MONTH(Tabla1[[#This Row],[Date]])</f>
        <v>4</v>
      </c>
      <c r="S9173" s="8">
        <f>YEAR(Tabla1[[#This Row],[Date]])</f>
        <v>2023</v>
      </c>
    </row>
    <row r="9174" spans="1:19" x14ac:dyDescent="0.2">
      <c r="A9174">
        <v>9131</v>
      </c>
      <c r="B9174" s="1">
        <v>45033</v>
      </c>
      <c r="C9174" t="s">
        <v>260</v>
      </c>
      <c r="D9174" t="s">
        <v>332</v>
      </c>
      <c r="E9174">
        <v>1</v>
      </c>
      <c r="F9174" t="s">
        <v>116</v>
      </c>
      <c r="G9174" t="s">
        <v>382</v>
      </c>
      <c r="H9174" t="s">
        <v>514</v>
      </c>
      <c r="M9174" s="2">
        <v>3270</v>
      </c>
      <c r="N9174" s="2">
        <v>3500</v>
      </c>
      <c r="O9174" s="2">
        <f>IF(Tabla1[[#This Row],[Mov]]="VNT",Tabla1[[#This Row],[Sale]]-Tabla1[[#This Row],[Cost]],-Tabla1[[#This Row],[Cost]]*Tabla1[[#This Row],[Cant]])</f>
        <v>230</v>
      </c>
      <c r="P9174" s="8">
        <f>IF(Tabla1[[#This Row],[Mov]]="VNT",-Tabla1[[#This Row],[Cant]],Tabla1[[#This Row],[Cant]])</f>
        <v>-1</v>
      </c>
      <c r="Q9174" s="8">
        <f>DAY(Tabla1[[#This Row],[Date]])</f>
        <v>17</v>
      </c>
      <c r="R9174" s="8">
        <f>MONTH(Tabla1[[#This Row],[Date]])</f>
        <v>4</v>
      </c>
      <c r="S9174" s="8">
        <f>YEAR(Tabla1[[#This Row],[Date]])</f>
        <v>2023</v>
      </c>
    </row>
    <row r="9175" spans="1:19" x14ac:dyDescent="0.2">
      <c r="A9175">
        <v>9132</v>
      </c>
      <c r="B9175" s="1">
        <v>45029</v>
      </c>
      <c r="C9175" t="s">
        <v>261</v>
      </c>
      <c r="D9175" t="s">
        <v>659</v>
      </c>
      <c r="E9175">
        <v>1</v>
      </c>
      <c r="F9175" t="s">
        <v>15</v>
      </c>
      <c r="G9175" t="s">
        <v>499</v>
      </c>
      <c r="H9175" t="s">
        <v>20</v>
      </c>
      <c r="M9175" s="2">
        <v>3500</v>
      </c>
      <c r="N9175" s="2">
        <v>12000</v>
      </c>
      <c r="O9175" s="2">
        <f>IF(Tabla1[[#This Row],[Mov]]="VNT",Tabla1[[#This Row],[Sale]]-Tabla1[[#This Row],[Cost]],-Tabla1[[#This Row],[Cost]]*Tabla1[[#This Row],[Cant]])</f>
        <v>-3500</v>
      </c>
      <c r="P9175" s="8">
        <f>IF(Tabla1[[#This Row],[Mov]]="VNT",-Tabla1[[#This Row],[Cant]],Tabla1[[#This Row],[Cant]])</f>
        <v>1</v>
      </c>
      <c r="Q9175" s="8">
        <f>DAY(Tabla1[[#This Row],[Date]])</f>
        <v>13</v>
      </c>
      <c r="R9175" s="8">
        <f>MONTH(Tabla1[[#This Row],[Date]])</f>
        <v>4</v>
      </c>
      <c r="S9175" s="8">
        <f>YEAR(Tabla1[[#This Row],[Date]])</f>
        <v>2023</v>
      </c>
    </row>
    <row r="9176" spans="1:19" x14ac:dyDescent="0.2">
      <c r="A9176">
        <v>9133</v>
      </c>
      <c r="B9176" s="1">
        <v>45029</v>
      </c>
      <c r="C9176" t="s">
        <v>261</v>
      </c>
      <c r="D9176" t="s">
        <v>659</v>
      </c>
      <c r="E9176">
        <v>1</v>
      </c>
      <c r="F9176" t="s">
        <v>15</v>
      </c>
      <c r="G9176" t="s">
        <v>3048</v>
      </c>
      <c r="H9176" t="s">
        <v>20</v>
      </c>
      <c r="M9176" s="2">
        <v>4500</v>
      </c>
      <c r="N9176" s="2">
        <v>12000</v>
      </c>
      <c r="O9176" s="2">
        <f>IF(Tabla1[[#This Row],[Mov]]="VNT",Tabla1[[#This Row],[Sale]]-Tabla1[[#This Row],[Cost]],-Tabla1[[#This Row],[Cost]]*Tabla1[[#This Row],[Cant]])</f>
        <v>-4500</v>
      </c>
      <c r="P9176" s="8">
        <f>IF(Tabla1[[#This Row],[Mov]]="VNT",-Tabla1[[#This Row],[Cant]],Tabla1[[#This Row],[Cant]])</f>
        <v>1</v>
      </c>
      <c r="Q9176" s="8">
        <f>DAY(Tabla1[[#This Row],[Date]])</f>
        <v>13</v>
      </c>
      <c r="R9176" s="8">
        <f>MONTH(Tabla1[[#This Row],[Date]])</f>
        <v>4</v>
      </c>
      <c r="S9176" s="8">
        <f>YEAR(Tabla1[[#This Row],[Date]])</f>
        <v>2023</v>
      </c>
    </row>
    <row r="9177" spans="1:19" x14ac:dyDescent="0.2">
      <c r="A9177">
        <v>9134</v>
      </c>
      <c r="B9177" s="1">
        <v>45029</v>
      </c>
      <c r="C9177" t="s">
        <v>261</v>
      </c>
      <c r="D9177" t="s">
        <v>659</v>
      </c>
      <c r="E9177">
        <v>1</v>
      </c>
      <c r="F9177" t="s">
        <v>15</v>
      </c>
      <c r="G9177" t="s">
        <v>3040</v>
      </c>
      <c r="H9177" t="s">
        <v>20</v>
      </c>
      <c r="M9177" s="2">
        <v>4000</v>
      </c>
      <c r="N9177" s="2">
        <v>12000</v>
      </c>
      <c r="O9177" s="2">
        <f>IF(Tabla1[[#This Row],[Mov]]="VNT",Tabla1[[#This Row],[Sale]]-Tabla1[[#This Row],[Cost]],-Tabla1[[#This Row],[Cost]]*Tabla1[[#This Row],[Cant]])</f>
        <v>-4000</v>
      </c>
      <c r="P9177" s="8">
        <f>IF(Tabla1[[#This Row],[Mov]]="VNT",-Tabla1[[#This Row],[Cant]],Tabla1[[#This Row],[Cant]])</f>
        <v>1</v>
      </c>
      <c r="Q9177" s="8">
        <f>DAY(Tabla1[[#This Row],[Date]])</f>
        <v>13</v>
      </c>
      <c r="R9177" s="8">
        <f>MONTH(Tabla1[[#This Row],[Date]])</f>
        <v>4</v>
      </c>
      <c r="S9177" s="8">
        <f>YEAR(Tabla1[[#This Row],[Date]])</f>
        <v>2023</v>
      </c>
    </row>
    <row r="9178" spans="1:19" x14ac:dyDescent="0.2">
      <c r="A9178">
        <v>9135</v>
      </c>
      <c r="B9178" s="1">
        <v>45029</v>
      </c>
      <c r="C9178" t="s">
        <v>261</v>
      </c>
      <c r="D9178" t="s">
        <v>659</v>
      </c>
      <c r="E9178">
        <v>1</v>
      </c>
      <c r="F9178" t="s">
        <v>26</v>
      </c>
      <c r="G9178" t="s">
        <v>273</v>
      </c>
      <c r="H9178" t="s">
        <v>2520</v>
      </c>
      <c r="M9178" s="2">
        <v>24000</v>
      </c>
      <c r="N9178" s="2">
        <v>54000</v>
      </c>
      <c r="O9178" s="2">
        <f>IF(Tabla1[[#This Row],[Mov]]="VNT",Tabla1[[#This Row],[Sale]]-Tabla1[[#This Row],[Cost]],-Tabla1[[#This Row],[Cost]]*Tabla1[[#This Row],[Cant]])</f>
        <v>-24000</v>
      </c>
      <c r="P9178" s="8">
        <f>IF(Tabla1[[#This Row],[Mov]]="VNT",-Tabla1[[#This Row],[Cant]],Tabla1[[#This Row],[Cant]])</f>
        <v>1</v>
      </c>
      <c r="Q9178" s="8">
        <f>DAY(Tabla1[[#This Row],[Date]])</f>
        <v>13</v>
      </c>
      <c r="R9178" s="8">
        <f>MONTH(Tabla1[[#This Row],[Date]])</f>
        <v>4</v>
      </c>
      <c r="S9178" s="8">
        <f>YEAR(Tabla1[[#This Row],[Date]])</f>
        <v>2023</v>
      </c>
    </row>
    <row r="9179" spans="1:19" x14ac:dyDescent="0.2">
      <c r="A9179">
        <v>9136</v>
      </c>
      <c r="B9179" s="1">
        <v>45029</v>
      </c>
      <c r="C9179" t="s">
        <v>261</v>
      </c>
      <c r="D9179" t="s">
        <v>659</v>
      </c>
      <c r="E9179">
        <v>20</v>
      </c>
      <c r="F9179" t="s">
        <v>455</v>
      </c>
      <c r="G9179" t="s">
        <v>347</v>
      </c>
      <c r="H9179" t="s">
        <v>456</v>
      </c>
      <c r="M9179" s="2">
        <v>800</v>
      </c>
      <c r="N9179" s="2">
        <v>4000</v>
      </c>
      <c r="O9179" s="2">
        <f>IF(Tabla1[[#This Row],[Mov]]="VNT",Tabla1[[#This Row],[Sale]]-Tabla1[[#This Row],[Cost]],-Tabla1[[#This Row],[Cost]]*Tabla1[[#This Row],[Cant]])</f>
        <v>-16000</v>
      </c>
      <c r="P9179" s="8">
        <f>IF(Tabla1[[#This Row],[Mov]]="VNT",-Tabla1[[#This Row],[Cant]],Tabla1[[#This Row],[Cant]])</f>
        <v>20</v>
      </c>
      <c r="Q9179" s="8">
        <f>DAY(Tabla1[[#This Row],[Date]])</f>
        <v>13</v>
      </c>
      <c r="R9179" s="8">
        <f>MONTH(Tabla1[[#This Row],[Date]])</f>
        <v>4</v>
      </c>
      <c r="S9179" s="8">
        <f>YEAR(Tabla1[[#This Row],[Date]])</f>
        <v>2023</v>
      </c>
    </row>
    <row r="9180" spans="1:19" x14ac:dyDescent="0.2">
      <c r="A9180">
        <v>9137</v>
      </c>
      <c r="B9180" s="1">
        <v>45029</v>
      </c>
      <c r="C9180" t="s">
        <v>261</v>
      </c>
      <c r="D9180" t="s">
        <v>892</v>
      </c>
      <c r="E9180">
        <v>1</v>
      </c>
      <c r="F9180" t="s">
        <v>2862</v>
      </c>
      <c r="G9180" t="s">
        <v>272</v>
      </c>
      <c r="H9180" t="s">
        <v>3025</v>
      </c>
      <c r="M9180" s="2">
        <v>6000</v>
      </c>
      <c r="N9180" s="2">
        <v>45000</v>
      </c>
      <c r="O9180" s="2">
        <f>IF(Tabla1[[#This Row],[Mov]]="VNT",Tabla1[[#This Row],[Sale]]-Tabla1[[#This Row],[Cost]],-Tabla1[[#This Row],[Cost]]*Tabla1[[#This Row],[Cant]])</f>
        <v>-6000</v>
      </c>
      <c r="P9180" s="8">
        <f>IF(Tabla1[[#This Row],[Mov]]="VNT",-Tabla1[[#This Row],[Cant]],Tabla1[[#This Row],[Cant]])</f>
        <v>1</v>
      </c>
      <c r="Q9180" s="8">
        <f>DAY(Tabla1[[#This Row],[Date]])</f>
        <v>13</v>
      </c>
      <c r="R9180" s="8">
        <f>MONTH(Tabla1[[#This Row],[Date]])</f>
        <v>4</v>
      </c>
      <c r="S9180" s="8">
        <f>YEAR(Tabla1[[#This Row],[Date]])</f>
        <v>2023</v>
      </c>
    </row>
    <row r="9181" spans="1:19" x14ac:dyDescent="0.2">
      <c r="A9181">
        <v>9138</v>
      </c>
      <c r="B9181" s="1">
        <v>45029</v>
      </c>
      <c r="C9181" t="s">
        <v>261</v>
      </c>
      <c r="D9181" t="s">
        <v>892</v>
      </c>
      <c r="E9181">
        <v>1</v>
      </c>
      <c r="F9181" t="s">
        <v>386</v>
      </c>
      <c r="G9181" t="s">
        <v>272</v>
      </c>
      <c r="H9181" t="s">
        <v>3049</v>
      </c>
      <c r="M9181" s="2">
        <v>80000</v>
      </c>
      <c r="N9181" s="2">
        <v>140000</v>
      </c>
      <c r="O9181" s="2">
        <f>IF(Tabla1[[#This Row],[Mov]]="VNT",Tabla1[[#This Row],[Sale]]-Tabla1[[#This Row],[Cost]],-Tabla1[[#This Row],[Cost]]*Tabla1[[#This Row],[Cant]])</f>
        <v>-80000</v>
      </c>
      <c r="P9181" s="8">
        <f>IF(Tabla1[[#This Row],[Mov]]="VNT",-Tabla1[[#This Row],[Cant]],Tabla1[[#This Row],[Cant]])</f>
        <v>1</v>
      </c>
      <c r="Q9181" s="8">
        <f>DAY(Tabla1[[#This Row],[Date]])</f>
        <v>13</v>
      </c>
      <c r="R9181" s="8">
        <f>MONTH(Tabla1[[#This Row],[Date]])</f>
        <v>4</v>
      </c>
      <c r="S9181" s="8">
        <f>YEAR(Tabla1[[#This Row],[Date]])</f>
        <v>2023</v>
      </c>
    </row>
    <row r="9182" spans="1:19" x14ac:dyDescent="0.2">
      <c r="A9182">
        <v>9139</v>
      </c>
      <c r="B9182" s="1">
        <v>45031</v>
      </c>
      <c r="C9182" t="s">
        <v>261</v>
      </c>
      <c r="D9182" t="s">
        <v>892</v>
      </c>
      <c r="E9182">
        <v>1</v>
      </c>
      <c r="F9182" t="s">
        <v>386</v>
      </c>
      <c r="G9182" t="s">
        <v>272</v>
      </c>
      <c r="H9182" t="s">
        <v>3050</v>
      </c>
      <c r="M9182" s="2">
        <v>75000</v>
      </c>
      <c r="N9182" s="2">
        <v>135000</v>
      </c>
      <c r="O9182" s="2">
        <f>IF(Tabla1[[#This Row],[Mov]]="VNT",Tabla1[[#This Row],[Sale]]-Tabla1[[#This Row],[Cost]],-Tabla1[[#This Row],[Cost]]*Tabla1[[#This Row],[Cant]])</f>
        <v>-75000</v>
      </c>
      <c r="P9182" s="8">
        <f>IF(Tabla1[[#This Row],[Mov]]="VNT",-Tabla1[[#This Row],[Cant]],Tabla1[[#This Row],[Cant]])</f>
        <v>1</v>
      </c>
      <c r="Q9182" s="8">
        <f>DAY(Tabla1[[#This Row],[Date]])</f>
        <v>15</v>
      </c>
      <c r="R9182" s="8">
        <f>MONTH(Tabla1[[#This Row],[Date]])</f>
        <v>4</v>
      </c>
      <c r="S9182" s="8">
        <f>YEAR(Tabla1[[#This Row],[Date]])</f>
        <v>2023</v>
      </c>
    </row>
    <row r="9183" spans="1:19" x14ac:dyDescent="0.2">
      <c r="A9183">
        <v>9140</v>
      </c>
      <c r="B9183" s="1">
        <v>45031</v>
      </c>
      <c r="C9183" t="s">
        <v>261</v>
      </c>
      <c r="D9183" t="s">
        <v>892</v>
      </c>
      <c r="E9183">
        <v>1</v>
      </c>
      <c r="F9183" t="s">
        <v>386</v>
      </c>
      <c r="G9183" t="s">
        <v>284</v>
      </c>
      <c r="H9183" t="s">
        <v>908</v>
      </c>
      <c r="M9183" s="2">
        <v>65000</v>
      </c>
      <c r="N9183" s="2">
        <v>125000</v>
      </c>
      <c r="O9183" s="2">
        <f>IF(Tabla1[[#This Row],[Mov]]="VNT",Tabla1[[#This Row],[Sale]]-Tabla1[[#This Row],[Cost]],-Tabla1[[#This Row],[Cost]]*Tabla1[[#This Row],[Cant]])</f>
        <v>-65000</v>
      </c>
      <c r="P9183" s="8">
        <f>IF(Tabla1[[#This Row],[Mov]]="VNT",-Tabla1[[#This Row],[Cant]],Tabla1[[#This Row],[Cant]])</f>
        <v>1</v>
      </c>
      <c r="Q9183" s="8">
        <f>DAY(Tabla1[[#This Row],[Date]])</f>
        <v>15</v>
      </c>
      <c r="R9183" s="8">
        <f>MONTH(Tabla1[[#This Row],[Date]])</f>
        <v>4</v>
      </c>
      <c r="S9183" s="8">
        <f>YEAR(Tabla1[[#This Row],[Date]])</f>
        <v>2023</v>
      </c>
    </row>
    <row r="9184" spans="1:19" x14ac:dyDescent="0.2">
      <c r="A9184">
        <v>9141</v>
      </c>
      <c r="B9184" s="1">
        <v>45031</v>
      </c>
      <c r="C9184" t="s">
        <v>261</v>
      </c>
      <c r="D9184" t="s">
        <v>892</v>
      </c>
      <c r="E9184">
        <v>1</v>
      </c>
      <c r="F9184" t="s">
        <v>1545</v>
      </c>
      <c r="G9184" t="s">
        <v>262</v>
      </c>
      <c r="H9184" t="s">
        <v>301</v>
      </c>
      <c r="M9184" s="2">
        <v>25000</v>
      </c>
      <c r="N9184" s="2">
        <v>45000</v>
      </c>
      <c r="O9184" s="2">
        <f>IF(Tabla1[[#This Row],[Mov]]="VNT",Tabla1[[#This Row],[Sale]]-Tabla1[[#This Row],[Cost]],-Tabla1[[#This Row],[Cost]]*Tabla1[[#This Row],[Cant]])</f>
        <v>-25000</v>
      </c>
      <c r="P9184" s="8">
        <f>IF(Tabla1[[#This Row],[Mov]]="VNT",-Tabla1[[#This Row],[Cant]],Tabla1[[#This Row],[Cant]])</f>
        <v>1</v>
      </c>
      <c r="Q9184" s="8">
        <f>DAY(Tabla1[[#This Row],[Date]])</f>
        <v>15</v>
      </c>
      <c r="R9184" s="8">
        <f>MONTH(Tabla1[[#This Row],[Date]])</f>
        <v>4</v>
      </c>
      <c r="S9184" s="8">
        <f>YEAR(Tabla1[[#This Row],[Date]])</f>
        <v>2023</v>
      </c>
    </row>
    <row r="9185" spans="1:19" x14ac:dyDescent="0.2">
      <c r="A9185">
        <v>9142</v>
      </c>
      <c r="B9185" s="1">
        <v>45031</v>
      </c>
      <c r="C9185" t="s">
        <v>261</v>
      </c>
      <c r="D9185" t="s">
        <v>892</v>
      </c>
      <c r="E9185">
        <v>1</v>
      </c>
      <c r="F9185" t="s">
        <v>1152</v>
      </c>
      <c r="G9185" t="s">
        <v>272</v>
      </c>
      <c r="H9185" t="s">
        <v>1544</v>
      </c>
      <c r="M9185" s="2">
        <v>15000</v>
      </c>
      <c r="N9185" s="2">
        <v>35000</v>
      </c>
      <c r="O9185" s="2">
        <f>IF(Tabla1[[#This Row],[Mov]]="VNT",Tabla1[[#This Row],[Sale]]-Tabla1[[#This Row],[Cost]],-Tabla1[[#This Row],[Cost]]*Tabla1[[#This Row],[Cant]])</f>
        <v>-15000</v>
      </c>
      <c r="P9185" s="8">
        <f>IF(Tabla1[[#This Row],[Mov]]="VNT",-Tabla1[[#This Row],[Cant]],Tabla1[[#This Row],[Cant]])</f>
        <v>1</v>
      </c>
      <c r="Q9185" s="8">
        <f>DAY(Tabla1[[#This Row],[Date]])</f>
        <v>15</v>
      </c>
      <c r="R9185" s="8">
        <f>MONTH(Tabla1[[#This Row],[Date]])</f>
        <v>4</v>
      </c>
      <c r="S9185" s="8">
        <f>YEAR(Tabla1[[#This Row],[Date]])</f>
        <v>2023</v>
      </c>
    </row>
    <row r="9186" spans="1:19" x14ac:dyDescent="0.2">
      <c r="A9186">
        <v>9143</v>
      </c>
      <c r="B9186" s="1">
        <v>45031</v>
      </c>
      <c r="C9186" t="s">
        <v>261</v>
      </c>
      <c r="D9186" t="s">
        <v>892</v>
      </c>
      <c r="E9186">
        <v>1</v>
      </c>
      <c r="F9186" t="s">
        <v>386</v>
      </c>
      <c r="G9186" t="s">
        <v>284</v>
      </c>
      <c r="H9186" t="s">
        <v>1394</v>
      </c>
      <c r="M9186" s="2">
        <v>65000</v>
      </c>
      <c r="N9186" s="2">
        <v>125000</v>
      </c>
      <c r="O9186" s="2">
        <f>IF(Tabla1[[#This Row],[Mov]]="VNT",Tabla1[[#This Row],[Sale]]-Tabla1[[#This Row],[Cost]],-Tabla1[[#This Row],[Cost]]*Tabla1[[#This Row],[Cant]])</f>
        <v>-65000</v>
      </c>
      <c r="P9186" s="8">
        <f>IF(Tabla1[[#This Row],[Mov]]="VNT",-Tabla1[[#This Row],[Cant]],Tabla1[[#This Row],[Cant]])</f>
        <v>1</v>
      </c>
      <c r="Q9186" s="8">
        <f>DAY(Tabla1[[#This Row],[Date]])</f>
        <v>15</v>
      </c>
      <c r="R9186" s="8">
        <f>MONTH(Tabla1[[#This Row],[Date]])</f>
        <v>4</v>
      </c>
      <c r="S9186" s="8">
        <f>YEAR(Tabla1[[#This Row],[Date]])</f>
        <v>2023</v>
      </c>
    </row>
    <row r="9187" spans="1:19" x14ac:dyDescent="0.2">
      <c r="A9187">
        <v>9144</v>
      </c>
      <c r="B9187" s="1">
        <v>45031</v>
      </c>
      <c r="C9187" t="s">
        <v>261</v>
      </c>
      <c r="D9187" t="s">
        <v>892</v>
      </c>
      <c r="E9187">
        <v>1</v>
      </c>
      <c r="F9187" t="s">
        <v>386</v>
      </c>
      <c r="G9187" t="s">
        <v>284</v>
      </c>
      <c r="H9187" t="s">
        <v>1394</v>
      </c>
      <c r="M9187" s="2">
        <v>65000</v>
      </c>
      <c r="N9187" s="2">
        <v>125000</v>
      </c>
      <c r="O9187" s="2">
        <f>IF(Tabla1[[#This Row],[Mov]]="VNT",Tabla1[[#This Row],[Sale]]-Tabla1[[#This Row],[Cost]],-Tabla1[[#This Row],[Cost]]*Tabla1[[#This Row],[Cant]])</f>
        <v>-65000</v>
      </c>
      <c r="P9187" s="8">
        <f>IF(Tabla1[[#This Row],[Mov]]="VNT",-Tabla1[[#This Row],[Cant]],Tabla1[[#This Row],[Cant]])</f>
        <v>1</v>
      </c>
      <c r="Q9187" s="8">
        <f>DAY(Tabla1[[#This Row],[Date]])</f>
        <v>15</v>
      </c>
      <c r="R9187" s="8">
        <f>MONTH(Tabla1[[#This Row],[Date]])</f>
        <v>4</v>
      </c>
      <c r="S9187" s="8">
        <f>YEAR(Tabla1[[#This Row],[Date]])</f>
        <v>2023</v>
      </c>
    </row>
    <row r="9188" spans="1:19" x14ac:dyDescent="0.2">
      <c r="A9188">
        <v>9145</v>
      </c>
      <c r="B9188" s="1">
        <v>45031</v>
      </c>
      <c r="C9188" t="s">
        <v>261</v>
      </c>
      <c r="D9188" t="s">
        <v>659</v>
      </c>
      <c r="E9188">
        <v>2</v>
      </c>
      <c r="F9188" t="s">
        <v>2078</v>
      </c>
      <c r="G9188" t="s">
        <v>263</v>
      </c>
      <c r="H9188" t="s">
        <v>672</v>
      </c>
      <c r="M9188" s="2">
        <v>7000</v>
      </c>
      <c r="N9188" s="2">
        <v>20000</v>
      </c>
      <c r="O9188" s="2">
        <f>IF(Tabla1[[#This Row],[Mov]]="VNT",Tabla1[[#This Row],[Sale]]-Tabla1[[#This Row],[Cost]],-Tabla1[[#This Row],[Cost]]*Tabla1[[#This Row],[Cant]])</f>
        <v>-14000</v>
      </c>
      <c r="P9188" s="8">
        <f>IF(Tabla1[[#This Row],[Mov]]="VNT",-Tabla1[[#This Row],[Cant]],Tabla1[[#This Row],[Cant]])</f>
        <v>2</v>
      </c>
      <c r="Q9188" s="8">
        <f>DAY(Tabla1[[#This Row],[Date]])</f>
        <v>15</v>
      </c>
      <c r="R9188" s="8">
        <f>MONTH(Tabla1[[#This Row],[Date]])</f>
        <v>4</v>
      </c>
      <c r="S9188" s="8">
        <f>YEAR(Tabla1[[#This Row],[Date]])</f>
        <v>2023</v>
      </c>
    </row>
    <row r="9189" spans="1:19" x14ac:dyDescent="0.2">
      <c r="A9189">
        <v>9146</v>
      </c>
      <c r="B9189" s="1">
        <v>45031</v>
      </c>
      <c r="C9189" t="s">
        <v>261</v>
      </c>
      <c r="D9189" t="s">
        <v>659</v>
      </c>
      <c r="E9189">
        <v>1</v>
      </c>
      <c r="F9189" t="s">
        <v>26</v>
      </c>
      <c r="G9189" t="s">
        <v>998</v>
      </c>
      <c r="H9189" t="s">
        <v>3052</v>
      </c>
      <c r="M9189" s="2">
        <v>16000</v>
      </c>
      <c r="N9189" s="2">
        <v>34000</v>
      </c>
      <c r="O9189" s="2">
        <f>IF(Tabla1[[#This Row],[Mov]]="VNT",Tabla1[[#This Row],[Sale]]-Tabla1[[#This Row],[Cost]],-Tabla1[[#This Row],[Cost]]*Tabla1[[#This Row],[Cant]])</f>
        <v>-16000</v>
      </c>
      <c r="P9189" s="8">
        <f>IF(Tabla1[[#This Row],[Mov]]="VNT",-Tabla1[[#This Row],[Cant]],Tabla1[[#This Row],[Cant]])</f>
        <v>1</v>
      </c>
      <c r="Q9189" s="8">
        <f>DAY(Tabla1[[#This Row],[Date]])</f>
        <v>15</v>
      </c>
      <c r="R9189" s="8">
        <f>MONTH(Tabla1[[#This Row],[Date]])</f>
        <v>4</v>
      </c>
      <c r="S9189" s="8">
        <f>YEAR(Tabla1[[#This Row],[Date]])</f>
        <v>2023</v>
      </c>
    </row>
    <row r="9190" spans="1:19" x14ac:dyDescent="0.2">
      <c r="A9190">
        <v>9147</v>
      </c>
      <c r="B9190" s="1">
        <v>45031</v>
      </c>
      <c r="C9190" t="s">
        <v>261</v>
      </c>
      <c r="D9190" t="s">
        <v>659</v>
      </c>
      <c r="E9190">
        <v>1</v>
      </c>
      <c r="F9190" t="s">
        <v>532</v>
      </c>
      <c r="G9190" t="s">
        <v>901</v>
      </c>
      <c r="H9190" t="s">
        <v>1553</v>
      </c>
      <c r="M9190" s="2">
        <v>35000</v>
      </c>
      <c r="N9190" s="2">
        <v>65000</v>
      </c>
      <c r="O9190" s="2">
        <f>IF(Tabla1[[#This Row],[Mov]]="VNT",Tabla1[[#This Row],[Sale]]-Tabla1[[#This Row],[Cost]],-Tabla1[[#This Row],[Cost]]*Tabla1[[#This Row],[Cant]])</f>
        <v>-35000</v>
      </c>
      <c r="P9190" s="8">
        <f>IF(Tabla1[[#This Row],[Mov]]="VNT",-Tabla1[[#This Row],[Cant]],Tabla1[[#This Row],[Cant]])</f>
        <v>1</v>
      </c>
      <c r="Q9190" s="8">
        <f>DAY(Tabla1[[#This Row],[Date]])</f>
        <v>15</v>
      </c>
      <c r="R9190" s="8">
        <f>MONTH(Tabla1[[#This Row],[Date]])</f>
        <v>4</v>
      </c>
      <c r="S9190" s="8">
        <f>YEAR(Tabla1[[#This Row],[Date]])</f>
        <v>2023</v>
      </c>
    </row>
    <row r="9191" spans="1:19" x14ac:dyDescent="0.2">
      <c r="A9191">
        <v>9148</v>
      </c>
      <c r="B9191" s="1">
        <v>45031</v>
      </c>
      <c r="C9191" t="s">
        <v>261</v>
      </c>
      <c r="D9191" t="s">
        <v>659</v>
      </c>
      <c r="E9191">
        <v>1</v>
      </c>
      <c r="F9191" t="s">
        <v>532</v>
      </c>
      <c r="G9191" t="s">
        <v>534</v>
      </c>
      <c r="H9191" t="s">
        <v>3051</v>
      </c>
      <c r="M9191" s="2">
        <v>45000</v>
      </c>
      <c r="N9191" s="2">
        <v>80000</v>
      </c>
      <c r="O9191" s="2">
        <f>IF(Tabla1[[#This Row],[Mov]]="VNT",Tabla1[[#This Row],[Sale]]-Tabla1[[#This Row],[Cost]],-Tabla1[[#This Row],[Cost]]*Tabla1[[#This Row],[Cant]])</f>
        <v>-45000</v>
      </c>
      <c r="P9191" s="8">
        <f>IF(Tabla1[[#This Row],[Mov]]="VNT",-Tabla1[[#This Row],[Cant]],Tabla1[[#This Row],[Cant]])</f>
        <v>1</v>
      </c>
      <c r="Q9191" s="8">
        <f>DAY(Tabla1[[#This Row],[Date]])</f>
        <v>15</v>
      </c>
      <c r="R9191" s="8">
        <f>MONTH(Tabla1[[#This Row],[Date]])</f>
        <v>4</v>
      </c>
      <c r="S9191" s="8">
        <f>YEAR(Tabla1[[#This Row],[Date]])</f>
        <v>2023</v>
      </c>
    </row>
    <row r="9192" spans="1:19" x14ac:dyDescent="0.2">
      <c r="A9192">
        <v>9149</v>
      </c>
      <c r="B9192" s="1">
        <v>45031</v>
      </c>
      <c r="C9192" t="s">
        <v>261</v>
      </c>
      <c r="D9192" t="s">
        <v>659</v>
      </c>
      <c r="E9192">
        <v>2</v>
      </c>
      <c r="F9192" t="s">
        <v>15</v>
      </c>
      <c r="G9192" t="s">
        <v>3048</v>
      </c>
      <c r="H9192" t="s">
        <v>3041</v>
      </c>
      <c r="M9192" s="2">
        <v>5000</v>
      </c>
      <c r="N9192" s="2">
        <v>14000</v>
      </c>
      <c r="O9192" s="2">
        <f>IF(Tabla1[[#This Row],[Mov]]="VNT",Tabla1[[#This Row],[Sale]]-Tabla1[[#This Row],[Cost]],-Tabla1[[#This Row],[Cost]]*Tabla1[[#This Row],[Cant]])</f>
        <v>-10000</v>
      </c>
      <c r="P9192" s="8">
        <f>IF(Tabla1[[#This Row],[Mov]]="VNT",-Tabla1[[#This Row],[Cant]],Tabla1[[#This Row],[Cant]])</f>
        <v>2</v>
      </c>
      <c r="Q9192" s="8">
        <f>DAY(Tabla1[[#This Row],[Date]])</f>
        <v>15</v>
      </c>
      <c r="R9192" s="8">
        <f>MONTH(Tabla1[[#This Row],[Date]])</f>
        <v>4</v>
      </c>
      <c r="S9192" s="8">
        <f>YEAR(Tabla1[[#This Row],[Date]])</f>
        <v>2023</v>
      </c>
    </row>
    <row r="9193" spans="1:19" x14ac:dyDescent="0.2">
      <c r="A9193">
        <v>9150</v>
      </c>
      <c r="B9193" s="1">
        <v>45031</v>
      </c>
      <c r="C9193" t="s">
        <v>261</v>
      </c>
      <c r="D9193" t="s">
        <v>659</v>
      </c>
      <c r="E9193">
        <v>4</v>
      </c>
      <c r="F9193" t="s">
        <v>586</v>
      </c>
      <c r="G9193" t="s">
        <v>589</v>
      </c>
      <c r="H9193" t="s">
        <v>1173</v>
      </c>
      <c r="M9193" s="2">
        <v>5500</v>
      </c>
      <c r="N9193" s="2">
        <v>20000</v>
      </c>
      <c r="O9193" s="2">
        <f>IF(Tabla1[[#This Row],[Mov]]="VNT",Tabla1[[#This Row],[Sale]]-Tabla1[[#This Row],[Cost]],-Tabla1[[#This Row],[Cost]]*Tabla1[[#This Row],[Cant]])</f>
        <v>-22000</v>
      </c>
      <c r="P9193" s="8">
        <f>IF(Tabla1[[#This Row],[Mov]]="VNT",-Tabla1[[#This Row],[Cant]],Tabla1[[#This Row],[Cant]])</f>
        <v>4</v>
      </c>
      <c r="Q9193" s="8">
        <f>DAY(Tabla1[[#This Row],[Date]])</f>
        <v>15</v>
      </c>
      <c r="R9193" s="8">
        <f>MONTH(Tabla1[[#This Row],[Date]])</f>
        <v>4</v>
      </c>
      <c r="S9193" s="8">
        <f>YEAR(Tabla1[[#This Row],[Date]])</f>
        <v>2023</v>
      </c>
    </row>
    <row r="9194" spans="1:19" x14ac:dyDescent="0.2">
      <c r="A9194">
        <v>9151</v>
      </c>
      <c r="B9194" s="1">
        <v>45033</v>
      </c>
      <c r="C9194" t="s">
        <v>260</v>
      </c>
      <c r="D9194" t="s">
        <v>332</v>
      </c>
      <c r="E9194">
        <v>1</v>
      </c>
      <c r="F9194" t="s">
        <v>116</v>
      </c>
      <c r="G9194" t="s">
        <v>347</v>
      </c>
      <c r="H9194" t="s">
        <v>518</v>
      </c>
      <c r="M9194" s="2">
        <v>6074</v>
      </c>
      <c r="N9194" s="2">
        <v>6500</v>
      </c>
      <c r="O9194" s="2">
        <f>IF(Tabla1[[#This Row],[Mov]]="VNT",Tabla1[[#This Row],[Sale]]-Tabla1[[#This Row],[Cost]],-Tabla1[[#This Row],[Cost]]*Tabla1[[#This Row],[Cant]])</f>
        <v>426</v>
      </c>
      <c r="P9194" s="8">
        <f>IF(Tabla1[[#This Row],[Mov]]="VNT",-Tabla1[[#This Row],[Cant]],Tabla1[[#This Row],[Cant]])</f>
        <v>-1</v>
      </c>
      <c r="Q9194" s="8">
        <f>DAY(Tabla1[[#This Row],[Date]])</f>
        <v>17</v>
      </c>
      <c r="R9194" s="8">
        <f>MONTH(Tabla1[[#This Row],[Date]])</f>
        <v>4</v>
      </c>
      <c r="S9194" s="8">
        <f>YEAR(Tabla1[[#This Row],[Date]])</f>
        <v>2023</v>
      </c>
    </row>
    <row r="9195" spans="1:19" x14ac:dyDescent="0.2">
      <c r="A9195">
        <v>9152</v>
      </c>
      <c r="B9195" s="1">
        <v>45033</v>
      </c>
      <c r="C9195" t="s">
        <v>260</v>
      </c>
      <c r="D9195" t="s">
        <v>332</v>
      </c>
      <c r="E9195">
        <v>1</v>
      </c>
      <c r="F9195" t="s">
        <v>455</v>
      </c>
      <c r="G9195" t="s">
        <v>382</v>
      </c>
      <c r="H9195" t="s">
        <v>514</v>
      </c>
      <c r="M9195" s="2">
        <v>0</v>
      </c>
      <c r="N9195" s="2">
        <v>4000</v>
      </c>
      <c r="O9195" s="2">
        <f>IF(Tabla1[[#This Row],[Mov]]="VNT",Tabla1[[#This Row],[Sale]]-Tabla1[[#This Row],[Cost]],-Tabla1[[#This Row],[Cost]]*Tabla1[[#This Row],[Cant]])</f>
        <v>4000</v>
      </c>
      <c r="P9195" s="8">
        <f>IF(Tabla1[[#This Row],[Mov]]="VNT",-Tabla1[[#This Row],[Cant]],Tabla1[[#This Row],[Cant]])</f>
        <v>-1</v>
      </c>
      <c r="Q9195" s="8">
        <f>DAY(Tabla1[[#This Row],[Date]])</f>
        <v>17</v>
      </c>
      <c r="R9195" s="8">
        <f>MONTH(Tabla1[[#This Row],[Date]])</f>
        <v>4</v>
      </c>
      <c r="S9195" s="8">
        <f>YEAR(Tabla1[[#This Row],[Date]])</f>
        <v>2023</v>
      </c>
    </row>
    <row r="9196" spans="1:19" x14ac:dyDescent="0.2">
      <c r="A9196">
        <v>9153</v>
      </c>
      <c r="B9196" s="1">
        <v>45033</v>
      </c>
      <c r="C9196" t="s">
        <v>260</v>
      </c>
      <c r="D9196" t="s">
        <v>332</v>
      </c>
      <c r="E9196">
        <v>1</v>
      </c>
      <c r="F9196" t="s">
        <v>224</v>
      </c>
      <c r="G9196" t="s">
        <v>273</v>
      </c>
      <c r="H9196" t="s">
        <v>2951</v>
      </c>
      <c r="M9196" s="2">
        <v>7000</v>
      </c>
      <c r="N9196" s="2">
        <v>18000</v>
      </c>
      <c r="O9196" s="2">
        <f>IF(Tabla1[[#This Row],[Mov]]="VNT",Tabla1[[#This Row],[Sale]]-Tabla1[[#This Row],[Cost]],-Tabla1[[#This Row],[Cost]]*Tabla1[[#This Row],[Cant]])</f>
        <v>11000</v>
      </c>
      <c r="P9196" s="8">
        <f>IF(Tabla1[[#This Row],[Mov]]="VNT",-Tabla1[[#This Row],[Cant]],Tabla1[[#This Row],[Cant]])</f>
        <v>-1</v>
      </c>
      <c r="Q9196" s="8">
        <f>DAY(Tabla1[[#This Row],[Date]])</f>
        <v>17</v>
      </c>
      <c r="R9196" s="8">
        <f>MONTH(Tabla1[[#This Row],[Date]])</f>
        <v>4</v>
      </c>
      <c r="S9196" s="8">
        <f>YEAR(Tabla1[[#This Row],[Date]])</f>
        <v>2023</v>
      </c>
    </row>
    <row r="9197" spans="1:19" x14ac:dyDescent="0.2">
      <c r="A9197">
        <v>9154</v>
      </c>
      <c r="B9197" s="1">
        <v>45033</v>
      </c>
      <c r="C9197" t="s">
        <v>260</v>
      </c>
      <c r="D9197" t="s">
        <v>332</v>
      </c>
      <c r="E9197">
        <v>1</v>
      </c>
      <c r="F9197" t="s">
        <v>225</v>
      </c>
      <c r="G9197" t="s">
        <v>273</v>
      </c>
      <c r="H9197" t="s">
        <v>2951</v>
      </c>
      <c r="M9197" s="2">
        <v>1100</v>
      </c>
      <c r="N9197" s="2">
        <v>10000</v>
      </c>
      <c r="O9197" s="2">
        <f>IF(Tabla1[[#This Row],[Mov]]="VNT",Tabla1[[#This Row],[Sale]]-Tabla1[[#This Row],[Cost]],-Tabla1[[#This Row],[Cost]]*Tabla1[[#This Row],[Cant]])</f>
        <v>8900</v>
      </c>
      <c r="P9197" s="8">
        <f>IF(Tabla1[[#This Row],[Mov]]="VNT",-Tabla1[[#This Row],[Cant]],Tabla1[[#This Row],[Cant]])</f>
        <v>-1</v>
      </c>
      <c r="Q9197" s="8">
        <f>DAY(Tabla1[[#This Row],[Date]])</f>
        <v>17</v>
      </c>
      <c r="R9197" s="8">
        <f>MONTH(Tabla1[[#This Row],[Date]])</f>
        <v>4</v>
      </c>
      <c r="S9197" s="8">
        <f>YEAR(Tabla1[[#This Row],[Date]])</f>
        <v>2023</v>
      </c>
    </row>
    <row r="9198" spans="1:19" x14ac:dyDescent="0.2">
      <c r="A9198">
        <v>9155</v>
      </c>
      <c r="B9198" s="1">
        <v>45033</v>
      </c>
      <c r="C9198" t="s">
        <v>260</v>
      </c>
      <c r="D9198" t="s">
        <v>332</v>
      </c>
      <c r="E9198">
        <v>1</v>
      </c>
      <c r="F9198" t="s">
        <v>677</v>
      </c>
      <c r="G9198" t="s">
        <v>499</v>
      </c>
      <c r="H9198" t="s">
        <v>1559</v>
      </c>
      <c r="L9198" t="s">
        <v>3496</v>
      </c>
      <c r="M9198" s="2">
        <v>0</v>
      </c>
      <c r="N9198" s="2">
        <v>15000</v>
      </c>
      <c r="O9198" s="2">
        <f>IF(Tabla1[[#This Row],[Mov]]="VNT",Tabla1[[#This Row],[Sale]]-Tabla1[[#This Row],[Cost]],-Tabla1[[#This Row],[Cost]]*Tabla1[[#This Row],[Cant]])</f>
        <v>15000</v>
      </c>
      <c r="P9198" s="8">
        <f>IF(Tabla1[[#This Row],[Mov]]="VNT",-Tabla1[[#This Row],[Cant]],Tabla1[[#This Row],[Cant]])</f>
        <v>-1</v>
      </c>
      <c r="Q9198" s="8">
        <f>DAY(Tabla1[[#This Row],[Date]])</f>
        <v>17</v>
      </c>
      <c r="R9198" s="8">
        <f>MONTH(Tabla1[[#This Row],[Date]])</f>
        <v>4</v>
      </c>
      <c r="S9198" s="8">
        <f>YEAR(Tabla1[[#This Row],[Date]])</f>
        <v>2023</v>
      </c>
    </row>
    <row r="9199" spans="1:19" x14ac:dyDescent="0.2">
      <c r="A9199">
        <v>9156</v>
      </c>
      <c r="B9199" s="1">
        <v>45033</v>
      </c>
      <c r="C9199" t="s">
        <v>260</v>
      </c>
      <c r="D9199" t="s">
        <v>332</v>
      </c>
      <c r="E9199">
        <v>1</v>
      </c>
      <c r="F9199" t="s">
        <v>365</v>
      </c>
      <c r="G9199" t="s">
        <v>943</v>
      </c>
      <c r="H9199" t="s">
        <v>1633</v>
      </c>
      <c r="M9199" s="2">
        <v>5000</v>
      </c>
      <c r="N9199" s="2">
        <v>9000</v>
      </c>
      <c r="O9199" s="2">
        <f>IF(Tabla1[[#This Row],[Mov]]="VNT",Tabla1[[#This Row],[Sale]]-Tabla1[[#This Row],[Cost]],-Tabla1[[#This Row],[Cost]]*Tabla1[[#This Row],[Cant]])</f>
        <v>4000</v>
      </c>
      <c r="P9199" s="8">
        <f>IF(Tabla1[[#This Row],[Mov]]="VNT",-Tabla1[[#This Row],[Cant]],Tabla1[[#This Row],[Cant]])</f>
        <v>-1</v>
      </c>
      <c r="Q9199" s="8">
        <f>DAY(Tabla1[[#This Row],[Date]])</f>
        <v>17</v>
      </c>
      <c r="R9199" s="8">
        <f>MONTH(Tabla1[[#This Row],[Date]])</f>
        <v>4</v>
      </c>
      <c r="S9199" s="8">
        <f>YEAR(Tabla1[[#This Row],[Date]])</f>
        <v>2023</v>
      </c>
    </row>
    <row r="9200" spans="1:19" x14ac:dyDescent="0.2">
      <c r="A9200">
        <v>9157</v>
      </c>
      <c r="B9200" s="1">
        <v>45033</v>
      </c>
      <c r="C9200" t="s">
        <v>260</v>
      </c>
      <c r="D9200" t="s">
        <v>332</v>
      </c>
      <c r="E9200">
        <v>1</v>
      </c>
      <c r="F9200" t="s">
        <v>677</v>
      </c>
      <c r="G9200" t="s">
        <v>1202</v>
      </c>
      <c r="H9200" t="s">
        <v>3053</v>
      </c>
      <c r="L9200" t="s">
        <v>3496</v>
      </c>
      <c r="M9200" s="2">
        <v>0</v>
      </c>
      <c r="N9200" s="2">
        <v>18000</v>
      </c>
      <c r="O9200" s="2">
        <f>IF(Tabla1[[#This Row],[Mov]]="VNT",Tabla1[[#This Row],[Sale]]-Tabla1[[#This Row],[Cost]],-Tabla1[[#This Row],[Cost]]*Tabla1[[#This Row],[Cant]])</f>
        <v>18000</v>
      </c>
      <c r="P9200" s="8">
        <f>IF(Tabla1[[#This Row],[Mov]]="VNT",-Tabla1[[#This Row],[Cant]],Tabla1[[#This Row],[Cant]])</f>
        <v>-1</v>
      </c>
      <c r="Q9200" s="8">
        <f>DAY(Tabla1[[#This Row],[Date]])</f>
        <v>17</v>
      </c>
      <c r="R9200" s="8">
        <f>MONTH(Tabla1[[#This Row],[Date]])</f>
        <v>4</v>
      </c>
      <c r="S9200" s="8">
        <f>YEAR(Tabla1[[#This Row],[Date]])</f>
        <v>2023</v>
      </c>
    </row>
    <row r="9201" spans="1:19" x14ac:dyDescent="0.2">
      <c r="A9201">
        <v>9158</v>
      </c>
      <c r="B9201" s="1">
        <v>45033</v>
      </c>
      <c r="C9201" t="s">
        <v>260</v>
      </c>
      <c r="D9201" t="s">
        <v>332</v>
      </c>
      <c r="E9201">
        <v>1</v>
      </c>
      <c r="F9201" t="s">
        <v>116</v>
      </c>
      <c r="G9201" t="s">
        <v>347</v>
      </c>
      <c r="H9201" t="s">
        <v>518</v>
      </c>
      <c r="M9201" s="2">
        <v>3270</v>
      </c>
      <c r="N9201" s="2">
        <v>3500</v>
      </c>
      <c r="O9201" s="2">
        <f>IF(Tabla1[[#This Row],[Mov]]="VNT",Tabla1[[#This Row],[Sale]]-Tabla1[[#This Row],[Cost]],-Tabla1[[#This Row],[Cost]]*Tabla1[[#This Row],[Cant]])</f>
        <v>230</v>
      </c>
      <c r="P9201" s="8">
        <f>IF(Tabla1[[#This Row],[Mov]]="VNT",-Tabla1[[#This Row],[Cant]],Tabla1[[#This Row],[Cant]])</f>
        <v>-1</v>
      </c>
      <c r="Q9201" s="8">
        <f>DAY(Tabla1[[#This Row],[Date]])</f>
        <v>17</v>
      </c>
      <c r="R9201" s="8">
        <f>MONTH(Tabla1[[#This Row],[Date]])</f>
        <v>4</v>
      </c>
      <c r="S9201" s="8">
        <f>YEAR(Tabla1[[#This Row],[Date]])</f>
        <v>2023</v>
      </c>
    </row>
    <row r="9202" spans="1:19" x14ac:dyDescent="0.2">
      <c r="A9202">
        <v>9159</v>
      </c>
      <c r="B9202" s="1">
        <v>45033</v>
      </c>
      <c r="C9202" t="s">
        <v>260</v>
      </c>
      <c r="D9202" t="s">
        <v>332</v>
      </c>
      <c r="E9202">
        <v>1</v>
      </c>
      <c r="F9202" t="s">
        <v>224</v>
      </c>
      <c r="G9202" t="s">
        <v>499</v>
      </c>
      <c r="H9202" t="s">
        <v>1658</v>
      </c>
      <c r="M9202" s="2">
        <v>8000</v>
      </c>
      <c r="N9202" s="2">
        <v>20000</v>
      </c>
      <c r="O9202" s="2">
        <f>IF(Tabla1[[#This Row],[Mov]]="VNT",Tabla1[[#This Row],[Sale]]-Tabla1[[#This Row],[Cost]],-Tabla1[[#This Row],[Cost]]*Tabla1[[#This Row],[Cant]])</f>
        <v>12000</v>
      </c>
      <c r="P9202" s="8">
        <f>IF(Tabla1[[#This Row],[Mov]]="VNT",-Tabla1[[#This Row],[Cant]],Tabla1[[#This Row],[Cant]])</f>
        <v>-1</v>
      </c>
      <c r="Q9202" s="8">
        <f>DAY(Tabla1[[#This Row],[Date]])</f>
        <v>17</v>
      </c>
      <c r="R9202" s="8">
        <f>MONTH(Tabla1[[#This Row],[Date]])</f>
        <v>4</v>
      </c>
      <c r="S9202" s="8">
        <f>YEAR(Tabla1[[#This Row],[Date]])</f>
        <v>2023</v>
      </c>
    </row>
    <row r="9203" spans="1:19" x14ac:dyDescent="0.2">
      <c r="A9203">
        <v>9160</v>
      </c>
      <c r="B9203" s="1">
        <v>45033</v>
      </c>
      <c r="C9203" t="s">
        <v>260</v>
      </c>
      <c r="D9203" t="s">
        <v>332</v>
      </c>
      <c r="E9203">
        <v>1</v>
      </c>
      <c r="F9203" t="s">
        <v>365</v>
      </c>
      <c r="G9203" t="s">
        <v>366</v>
      </c>
      <c r="H9203" t="s">
        <v>372</v>
      </c>
      <c r="M9203" s="2">
        <v>10500</v>
      </c>
      <c r="N9203" s="2">
        <v>24000</v>
      </c>
      <c r="O9203" s="2">
        <f>IF(Tabla1[[#This Row],[Mov]]="VNT",Tabla1[[#This Row],[Sale]]-Tabla1[[#This Row],[Cost]],-Tabla1[[#This Row],[Cost]]*Tabla1[[#This Row],[Cant]])</f>
        <v>13500</v>
      </c>
      <c r="P9203" s="8">
        <f>IF(Tabla1[[#This Row],[Mov]]="VNT",-Tabla1[[#This Row],[Cant]],Tabla1[[#This Row],[Cant]])</f>
        <v>-1</v>
      </c>
      <c r="Q9203" s="8">
        <f>DAY(Tabla1[[#This Row],[Date]])</f>
        <v>17</v>
      </c>
      <c r="R9203" s="8">
        <f>MONTH(Tabla1[[#This Row],[Date]])</f>
        <v>4</v>
      </c>
      <c r="S9203" s="8">
        <f>YEAR(Tabla1[[#This Row],[Date]])</f>
        <v>2023</v>
      </c>
    </row>
    <row r="9204" spans="1:19" x14ac:dyDescent="0.2">
      <c r="A9204">
        <v>9161</v>
      </c>
      <c r="B9204" s="1">
        <v>45033</v>
      </c>
      <c r="C9204" t="s">
        <v>260</v>
      </c>
      <c r="D9204" t="s">
        <v>332</v>
      </c>
      <c r="E9204">
        <v>1</v>
      </c>
      <c r="F9204" t="s">
        <v>15</v>
      </c>
      <c r="G9204" t="s">
        <v>333</v>
      </c>
      <c r="H9204" t="s">
        <v>16</v>
      </c>
      <c r="M9204" s="2">
        <v>2000</v>
      </c>
      <c r="N9204" s="2">
        <v>10000</v>
      </c>
      <c r="O9204" s="2">
        <f>IF(Tabla1[[#This Row],[Mov]]="VNT",Tabla1[[#This Row],[Sale]]-Tabla1[[#This Row],[Cost]],-Tabla1[[#This Row],[Cost]]*Tabla1[[#This Row],[Cant]])</f>
        <v>8000</v>
      </c>
      <c r="P9204" s="8">
        <f>IF(Tabla1[[#This Row],[Mov]]="VNT",-Tabla1[[#This Row],[Cant]],Tabla1[[#This Row],[Cant]])</f>
        <v>-1</v>
      </c>
      <c r="Q9204" s="8">
        <f>DAY(Tabla1[[#This Row],[Date]])</f>
        <v>17</v>
      </c>
      <c r="R9204" s="8">
        <f>MONTH(Tabla1[[#This Row],[Date]])</f>
        <v>4</v>
      </c>
      <c r="S9204" s="8">
        <f>YEAR(Tabla1[[#This Row],[Date]])</f>
        <v>2023</v>
      </c>
    </row>
    <row r="9205" spans="1:19" x14ac:dyDescent="0.2">
      <c r="A9205">
        <v>9162</v>
      </c>
      <c r="B9205" s="1">
        <v>45033</v>
      </c>
      <c r="C9205" t="s">
        <v>260</v>
      </c>
      <c r="D9205" t="s">
        <v>332</v>
      </c>
      <c r="E9205">
        <v>1</v>
      </c>
      <c r="F9205" t="s">
        <v>455</v>
      </c>
      <c r="G9205" t="s">
        <v>347</v>
      </c>
      <c r="H9205" t="s">
        <v>456</v>
      </c>
      <c r="M9205" s="2">
        <v>800</v>
      </c>
      <c r="N9205" s="2">
        <v>4000</v>
      </c>
      <c r="O9205" s="2">
        <f>IF(Tabla1[[#This Row],[Mov]]="VNT",Tabla1[[#This Row],[Sale]]-Tabla1[[#This Row],[Cost]],-Tabla1[[#This Row],[Cost]]*Tabla1[[#This Row],[Cant]])</f>
        <v>3200</v>
      </c>
      <c r="P9205" s="8">
        <f>IF(Tabla1[[#This Row],[Mov]]="VNT",-Tabla1[[#This Row],[Cant]],Tabla1[[#This Row],[Cant]])</f>
        <v>-1</v>
      </c>
      <c r="Q9205" s="8">
        <f>DAY(Tabla1[[#This Row],[Date]])</f>
        <v>17</v>
      </c>
      <c r="R9205" s="8">
        <f>MONTH(Tabla1[[#This Row],[Date]])</f>
        <v>4</v>
      </c>
      <c r="S9205" s="8">
        <f>YEAR(Tabla1[[#This Row],[Date]])</f>
        <v>2023</v>
      </c>
    </row>
    <row r="9206" spans="1:19" x14ac:dyDescent="0.2">
      <c r="A9206">
        <v>9163</v>
      </c>
      <c r="B9206" s="1">
        <v>45033</v>
      </c>
      <c r="C9206" t="s">
        <v>260</v>
      </c>
      <c r="D9206" t="s">
        <v>332</v>
      </c>
      <c r="E9206">
        <v>1</v>
      </c>
      <c r="F9206" t="s">
        <v>532</v>
      </c>
      <c r="G9206" t="s">
        <v>273</v>
      </c>
      <c r="H9206" t="s">
        <v>552</v>
      </c>
      <c r="J9206" t="s">
        <v>1470</v>
      </c>
      <c r="M9206" s="2">
        <v>18000</v>
      </c>
      <c r="N9206" s="2">
        <v>35000</v>
      </c>
      <c r="O9206" s="2">
        <f>IF(Tabla1[[#This Row],[Mov]]="VNT",Tabla1[[#This Row],[Sale]]-Tabla1[[#This Row],[Cost]],-Tabla1[[#This Row],[Cost]]*Tabla1[[#This Row],[Cant]])</f>
        <v>17000</v>
      </c>
      <c r="P9206" s="8">
        <f>IF(Tabla1[[#This Row],[Mov]]="VNT",-Tabla1[[#This Row],[Cant]],Tabla1[[#This Row],[Cant]])</f>
        <v>-1</v>
      </c>
      <c r="Q9206" s="8">
        <f>DAY(Tabla1[[#This Row],[Date]])</f>
        <v>17</v>
      </c>
      <c r="R9206" s="8">
        <f>MONTH(Tabla1[[#This Row],[Date]])</f>
        <v>4</v>
      </c>
      <c r="S9206" s="8">
        <f>YEAR(Tabla1[[#This Row],[Date]])</f>
        <v>2023</v>
      </c>
    </row>
    <row r="9207" spans="1:19" x14ac:dyDescent="0.2">
      <c r="A9207">
        <v>9164</v>
      </c>
      <c r="B9207" s="1">
        <v>45031</v>
      </c>
      <c r="C9207" t="s">
        <v>261</v>
      </c>
      <c r="D9207" t="s">
        <v>2938</v>
      </c>
      <c r="E9207">
        <v>1</v>
      </c>
      <c r="F9207" t="s">
        <v>677</v>
      </c>
      <c r="G9207" t="s">
        <v>2938</v>
      </c>
      <c r="H9207" t="s">
        <v>3559</v>
      </c>
      <c r="L9207" t="s">
        <v>1603</v>
      </c>
      <c r="M9207" s="2">
        <v>2700000</v>
      </c>
      <c r="N9207" s="2">
        <v>0</v>
      </c>
      <c r="O9207" s="2">
        <f>IF(Tabla1[[#This Row],[Mov]]="VNT",Tabla1[[#This Row],[Sale]]-Tabla1[[#This Row],[Cost]],-Tabla1[[#This Row],[Cost]]*Tabla1[[#This Row],[Cant]])</f>
        <v>-2700000</v>
      </c>
      <c r="P9207" s="8">
        <f>IF(Tabla1[[#This Row],[Mov]]="VNT",-Tabla1[[#This Row],[Cant]],Tabla1[[#This Row],[Cant]])</f>
        <v>1</v>
      </c>
      <c r="Q9207" s="8">
        <f>DAY(Tabla1[[#This Row],[Date]])</f>
        <v>15</v>
      </c>
      <c r="R9207" s="8">
        <f>MONTH(Tabla1[[#This Row],[Date]])</f>
        <v>4</v>
      </c>
      <c r="S9207" s="8">
        <f>YEAR(Tabla1[[#This Row],[Date]])</f>
        <v>2023</v>
      </c>
    </row>
    <row r="9208" spans="1:19" x14ac:dyDescent="0.2">
      <c r="A9208">
        <v>9165</v>
      </c>
      <c r="B9208" s="1">
        <v>45029</v>
      </c>
      <c r="C9208" t="s">
        <v>261</v>
      </c>
      <c r="D9208" t="s">
        <v>2938</v>
      </c>
      <c r="E9208">
        <v>1</v>
      </c>
      <c r="F9208" t="s">
        <v>15</v>
      </c>
      <c r="G9208" t="s">
        <v>2936</v>
      </c>
      <c r="H9208" t="s">
        <v>3054</v>
      </c>
      <c r="L9208" t="s">
        <v>1603</v>
      </c>
      <c r="M9208" s="2">
        <v>43000</v>
      </c>
      <c r="N9208" s="2">
        <v>0</v>
      </c>
      <c r="O9208" s="2">
        <f>IF(Tabla1[[#This Row],[Mov]]="VNT",Tabla1[[#This Row],[Sale]]-Tabla1[[#This Row],[Cost]],-Tabla1[[#This Row],[Cost]]*Tabla1[[#This Row],[Cant]])</f>
        <v>-43000</v>
      </c>
      <c r="P9208" s="8">
        <f>IF(Tabla1[[#This Row],[Mov]]="VNT",-Tabla1[[#This Row],[Cant]],Tabla1[[#This Row],[Cant]])</f>
        <v>1</v>
      </c>
      <c r="Q9208" s="8">
        <f>DAY(Tabla1[[#This Row],[Date]])</f>
        <v>13</v>
      </c>
      <c r="R9208" s="8">
        <f>MONTH(Tabla1[[#This Row],[Date]])</f>
        <v>4</v>
      </c>
      <c r="S9208" s="8">
        <f>YEAR(Tabla1[[#This Row],[Date]])</f>
        <v>2023</v>
      </c>
    </row>
    <row r="9209" spans="1:19" x14ac:dyDescent="0.2">
      <c r="A9209">
        <v>9166</v>
      </c>
      <c r="B9209" s="1">
        <v>45033</v>
      </c>
      <c r="C9209" t="s">
        <v>260</v>
      </c>
      <c r="D9209" t="s">
        <v>332</v>
      </c>
      <c r="E9209">
        <v>1</v>
      </c>
      <c r="F9209" t="s">
        <v>21</v>
      </c>
      <c r="G9209" t="s">
        <v>272</v>
      </c>
      <c r="H9209" t="s">
        <v>1522</v>
      </c>
      <c r="M9209" s="2">
        <v>2600</v>
      </c>
      <c r="N9209" s="2">
        <v>10000</v>
      </c>
      <c r="O9209" s="2">
        <f>IF(Tabla1[[#This Row],[Mov]]="VNT",Tabla1[[#This Row],[Sale]]-Tabla1[[#This Row],[Cost]],-Tabla1[[#This Row],[Cost]]*Tabla1[[#This Row],[Cant]])</f>
        <v>7400</v>
      </c>
      <c r="P9209" s="8">
        <f>IF(Tabla1[[#This Row],[Mov]]="VNT",-Tabla1[[#This Row],[Cant]],Tabla1[[#This Row],[Cant]])</f>
        <v>-1</v>
      </c>
      <c r="Q9209" s="8">
        <f>DAY(Tabla1[[#This Row],[Date]])</f>
        <v>17</v>
      </c>
      <c r="R9209" s="8">
        <f>MONTH(Tabla1[[#This Row],[Date]])</f>
        <v>4</v>
      </c>
      <c r="S9209" s="8">
        <f>YEAR(Tabla1[[#This Row],[Date]])</f>
        <v>2023</v>
      </c>
    </row>
    <row r="9210" spans="1:19" x14ac:dyDescent="0.2">
      <c r="A9210">
        <v>9167</v>
      </c>
      <c r="B9210" s="1">
        <v>45033</v>
      </c>
      <c r="C9210" t="s">
        <v>260</v>
      </c>
      <c r="D9210" t="s">
        <v>332</v>
      </c>
      <c r="E9210">
        <v>1</v>
      </c>
      <c r="F9210" t="s">
        <v>224</v>
      </c>
      <c r="G9210" t="s">
        <v>272</v>
      </c>
      <c r="H9210" t="s">
        <v>252</v>
      </c>
      <c r="J9210" t="s">
        <v>2410</v>
      </c>
      <c r="M9210" s="2">
        <v>9000</v>
      </c>
      <c r="N9210" s="2">
        <v>20000</v>
      </c>
      <c r="O9210" s="2">
        <f>IF(Tabla1[[#This Row],[Mov]]="VNT",Tabla1[[#This Row],[Sale]]-Tabla1[[#This Row],[Cost]],-Tabla1[[#This Row],[Cost]]*Tabla1[[#This Row],[Cant]])</f>
        <v>11000</v>
      </c>
      <c r="P9210" s="8">
        <f>IF(Tabla1[[#This Row],[Mov]]="VNT",-Tabla1[[#This Row],[Cant]],Tabla1[[#This Row],[Cant]])</f>
        <v>-1</v>
      </c>
      <c r="Q9210" s="8">
        <f>DAY(Tabla1[[#This Row],[Date]])</f>
        <v>17</v>
      </c>
      <c r="R9210" s="8">
        <f>MONTH(Tabla1[[#This Row],[Date]])</f>
        <v>4</v>
      </c>
      <c r="S9210" s="8">
        <f>YEAR(Tabla1[[#This Row],[Date]])</f>
        <v>2023</v>
      </c>
    </row>
    <row r="9211" spans="1:19" x14ac:dyDescent="0.2">
      <c r="A9211">
        <v>9168</v>
      </c>
      <c r="B9211" s="1">
        <v>45033</v>
      </c>
      <c r="C9211" t="s">
        <v>260</v>
      </c>
      <c r="D9211" t="s">
        <v>332</v>
      </c>
      <c r="E9211">
        <v>1</v>
      </c>
      <c r="F9211" t="s">
        <v>342</v>
      </c>
      <c r="G9211" t="s">
        <v>272</v>
      </c>
      <c r="H9211" t="s">
        <v>252</v>
      </c>
      <c r="M9211" s="2">
        <v>900</v>
      </c>
      <c r="N9211" s="2">
        <v>10000</v>
      </c>
      <c r="O9211" s="2">
        <f>IF(Tabla1[[#This Row],[Mov]]="VNT",Tabla1[[#This Row],[Sale]]-Tabla1[[#This Row],[Cost]],-Tabla1[[#This Row],[Cost]]*Tabla1[[#This Row],[Cant]])</f>
        <v>9100</v>
      </c>
      <c r="P9211" s="8">
        <f>IF(Tabla1[[#This Row],[Mov]]="VNT",-Tabla1[[#This Row],[Cant]],Tabla1[[#This Row],[Cant]])</f>
        <v>-1</v>
      </c>
      <c r="Q9211" s="8">
        <f>DAY(Tabla1[[#This Row],[Date]])</f>
        <v>17</v>
      </c>
      <c r="R9211" s="8">
        <f>MONTH(Tabla1[[#This Row],[Date]])</f>
        <v>4</v>
      </c>
      <c r="S9211" s="8">
        <f>YEAR(Tabla1[[#This Row],[Date]])</f>
        <v>2023</v>
      </c>
    </row>
    <row r="9212" spans="1:19" x14ac:dyDescent="0.2">
      <c r="A9212">
        <v>9169</v>
      </c>
      <c r="B9212" s="1">
        <v>45033</v>
      </c>
      <c r="C9212" t="s">
        <v>260</v>
      </c>
      <c r="D9212" t="s">
        <v>332</v>
      </c>
      <c r="E9212">
        <v>1</v>
      </c>
      <c r="F9212" t="s">
        <v>761</v>
      </c>
      <c r="G9212" t="s">
        <v>761</v>
      </c>
      <c r="H9212" t="s">
        <v>761</v>
      </c>
      <c r="L9212" t="s">
        <v>3056</v>
      </c>
      <c r="M9212" s="2">
        <v>0</v>
      </c>
      <c r="N9212" s="2">
        <v>3500</v>
      </c>
      <c r="O9212" s="2">
        <f>IF(Tabla1[[#This Row],[Mov]]="VNT",Tabla1[[#This Row],[Sale]]-Tabla1[[#This Row],[Cost]],-Tabla1[[#This Row],[Cost]]*Tabla1[[#This Row],[Cant]])</f>
        <v>3500</v>
      </c>
      <c r="P9212" s="8">
        <f>IF(Tabla1[[#This Row],[Mov]]="VNT",-Tabla1[[#This Row],[Cant]],Tabla1[[#This Row],[Cant]])</f>
        <v>-1</v>
      </c>
      <c r="Q9212" s="8">
        <f>DAY(Tabla1[[#This Row],[Date]])</f>
        <v>17</v>
      </c>
      <c r="R9212" s="8">
        <f>MONTH(Tabla1[[#This Row],[Date]])</f>
        <v>4</v>
      </c>
      <c r="S9212" s="8">
        <f>YEAR(Tabla1[[#This Row],[Date]])</f>
        <v>2023</v>
      </c>
    </row>
    <row r="9213" spans="1:19" x14ac:dyDescent="0.2">
      <c r="A9213">
        <v>9170</v>
      </c>
      <c r="B9213" s="1">
        <v>45034</v>
      </c>
      <c r="C9213" t="s">
        <v>260</v>
      </c>
      <c r="D9213" t="s">
        <v>332</v>
      </c>
      <c r="E9213">
        <v>1</v>
      </c>
      <c r="F9213" t="s">
        <v>455</v>
      </c>
      <c r="G9213" t="s">
        <v>347</v>
      </c>
      <c r="H9213" t="s">
        <v>456</v>
      </c>
      <c r="M9213" s="2">
        <v>800</v>
      </c>
      <c r="N9213" s="2">
        <v>4000</v>
      </c>
      <c r="O9213" s="2">
        <f>IF(Tabla1[[#This Row],[Mov]]="VNT",Tabla1[[#This Row],[Sale]]-Tabla1[[#This Row],[Cost]],-Tabla1[[#This Row],[Cost]]*Tabla1[[#This Row],[Cant]])</f>
        <v>3200</v>
      </c>
      <c r="P9213" s="8">
        <f>IF(Tabla1[[#This Row],[Mov]]="VNT",-Tabla1[[#This Row],[Cant]],Tabla1[[#This Row],[Cant]])</f>
        <v>-1</v>
      </c>
      <c r="Q9213" s="8">
        <f>DAY(Tabla1[[#This Row],[Date]])</f>
        <v>18</v>
      </c>
      <c r="R9213" s="8">
        <f>MONTH(Tabla1[[#This Row],[Date]])</f>
        <v>4</v>
      </c>
      <c r="S9213" s="8">
        <f>YEAR(Tabla1[[#This Row],[Date]])</f>
        <v>2023</v>
      </c>
    </row>
    <row r="9214" spans="1:19" x14ac:dyDescent="0.2">
      <c r="A9214">
        <v>9171</v>
      </c>
      <c r="B9214" s="1">
        <v>45034</v>
      </c>
      <c r="C9214" t="s">
        <v>260</v>
      </c>
      <c r="D9214" t="s">
        <v>809</v>
      </c>
      <c r="E9214">
        <v>1</v>
      </c>
      <c r="F9214" t="s">
        <v>3057</v>
      </c>
      <c r="G9214" t="s">
        <v>266</v>
      </c>
      <c r="H9214" t="s">
        <v>3058</v>
      </c>
      <c r="M9214" s="2">
        <v>55000</v>
      </c>
      <c r="N9214" s="2">
        <v>70000</v>
      </c>
      <c r="O9214" s="2">
        <f>IF(Tabla1[[#This Row],[Mov]]="VNT",Tabla1[[#This Row],[Sale]]-Tabla1[[#This Row],[Cost]],-Tabla1[[#This Row],[Cost]]*Tabla1[[#This Row],[Cant]])</f>
        <v>15000</v>
      </c>
      <c r="P9214" s="8">
        <f>IF(Tabla1[[#This Row],[Mov]]="VNT",-Tabla1[[#This Row],[Cant]],Tabla1[[#This Row],[Cant]])</f>
        <v>-1</v>
      </c>
      <c r="Q9214" s="8">
        <f>DAY(Tabla1[[#This Row],[Date]])</f>
        <v>18</v>
      </c>
      <c r="R9214" s="8">
        <f>MONTH(Tabla1[[#This Row],[Date]])</f>
        <v>4</v>
      </c>
      <c r="S9214" s="8">
        <f>YEAR(Tabla1[[#This Row],[Date]])</f>
        <v>2023</v>
      </c>
    </row>
    <row r="9215" spans="1:19" x14ac:dyDescent="0.2">
      <c r="A9215">
        <v>9172</v>
      </c>
      <c r="B9215" s="1">
        <v>45034</v>
      </c>
      <c r="C9215" t="s">
        <v>261</v>
      </c>
      <c r="D9215" t="s">
        <v>1767</v>
      </c>
      <c r="E9215">
        <v>1</v>
      </c>
      <c r="F9215" t="s">
        <v>3057</v>
      </c>
      <c r="G9215" t="s">
        <v>266</v>
      </c>
      <c r="H9215" t="s">
        <v>3058</v>
      </c>
      <c r="M9215" s="2">
        <v>55000</v>
      </c>
      <c r="N9215" s="2">
        <v>95000</v>
      </c>
      <c r="O9215" s="2">
        <f>IF(Tabla1[[#This Row],[Mov]]="VNT",Tabla1[[#This Row],[Sale]]-Tabla1[[#This Row],[Cost]],-Tabla1[[#This Row],[Cost]]*Tabla1[[#This Row],[Cant]])</f>
        <v>-55000</v>
      </c>
      <c r="P9215" s="8">
        <f>IF(Tabla1[[#This Row],[Mov]]="VNT",-Tabla1[[#This Row],[Cant]],Tabla1[[#This Row],[Cant]])</f>
        <v>1</v>
      </c>
      <c r="Q9215" s="8">
        <f>DAY(Tabla1[[#This Row],[Date]])</f>
        <v>18</v>
      </c>
      <c r="R9215" s="8">
        <f>MONTH(Tabla1[[#This Row],[Date]])</f>
        <v>4</v>
      </c>
      <c r="S9215" s="8">
        <f>YEAR(Tabla1[[#This Row],[Date]])</f>
        <v>2023</v>
      </c>
    </row>
    <row r="9216" spans="1:19" x14ac:dyDescent="0.2">
      <c r="A9216">
        <v>9173</v>
      </c>
      <c r="B9216" s="1">
        <v>45034</v>
      </c>
      <c r="C9216" t="s">
        <v>261</v>
      </c>
      <c r="D9216" t="s">
        <v>1767</v>
      </c>
      <c r="E9216">
        <v>1</v>
      </c>
      <c r="F9216" t="s">
        <v>1763</v>
      </c>
      <c r="G9216" t="s">
        <v>735</v>
      </c>
      <c r="H9216" t="s">
        <v>858</v>
      </c>
      <c r="J9216" t="s">
        <v>1470</v>
      </c>
      <c r="M9216" s="2">
        <v>29000</v>
      </c>
      <c r="N9216" s="2">
        <v>55000</v>
      </c>
      <c r="O9216" s="2">
        <f>IF(Tabla1[[#This Row],[Mov]]="VNT",Tabla1[[#This Row],[Sale]]-Tabla1[[#This Row],[Cost]],-Tabla1[[#This Row],[Cost]]*Tabla1[[#This Row],[Cant]])</f>
        <v>-29000</v>
      </c>
      <c r="P9216" s="8">
        <f>IF(Tabla1[[#This Row],[Mov]]="VNT",-Tabla1[[#This Row],[Cant]],Tabla1[[#This Row],[Cant]])</f>
        <v>1</v>
      </c>
      <c r="Q9216" s="8">
        <f>DAY(Tabla1[[#This Row],[Date]])</f>
        <v>18</v>
      </c>
      <c r="R9216" s="8">
        <f>MONTH(Tabla1[[#This Row],[Date]])</f>
        <v>4</v>
      </c>
      <c r="S9216" s="8">
        <f>YEAR(Tabla1[[#This Row],[Date]])</f>
        <v>2023</v>
      </c>
    </row>
    <row r="9217" spans="1:19" x14ac:dyDescent="0.2">
      <c r="A9217">
        <v>9174</v>
      </c>
      <c r="B9217" s="1">
        <v>45034</v>
      </c>
      <c r="C9217" t="s">
        <v>261</v>
      </c>
      <c r="D9217" t="s">
        <v>1767</v>
      </c>
      <c r="E9217">
        <v>1</v>
      </c>
      <c r="F9217" t="s">
        <v>1763</v>
      </c>
      <c r="G9217" t="s">
        <v>735</v>
      </c>
      <c r="H9217" t="s">
        <v>858</v>
      </c>
      <c r="J9217" t="s">
        <v>81</v>
      </c>
      <c r="M9217" s="2">
        <v>29000</v>
      </c>
      <c r="N9217" s="2">
        <v>55000</v>
      </c>
      <c r="O9217" s="2">
        <f>IF(Tabla1[[#This Row],[Mov]]="VNT",Tabla1[[#This Row],[Sale]]-Tabla1[[#This Row],[Cost]],-Tabla1[[#This Row],[Cost]]*Tabla1[[#This Row],[Cant]])</f>
        <v>-29000</v>
      </c>
      <c r="P9217" s="8">
        <f>IF(Tabla1[[#This Row],[Mov]]="VNT",-Tabla1[[#This Row],[Cant]],Tabla1[[#This Row],[Cant]])</f>
        <v>1</v>
      </c>
      <c r="Q9217" s="8">
        <f>DAY(Tabla1[[#This Row],[Date]])</f>
        <v>18</v>
      </c>
      <c r="R9217" s="8">
        <f>MONTH(Tabla1[[#This Row],[Date]])</f>
        <v>4</v>
      </c>
      <c r="S9217" s="8">
        <f>YEAR(Tabla1[[#This Row],[Date]])</f>
        <v>2023</v>
      </c>
    </row>
    <row r="9218" spans="1:19" x14ac:dyDescent="0.2">
      <c r="A9218">
        <v>9175</v>
      </c>
      <c r="B9218" s="1">
        <v>45034</v>
      </c>
      <c r="C9218" t="s">
        <v>261</v>
      </c>
      <c r="D9218" t="s">
        <v>1767</v>
      </c>
      <c r="E9218">
        <v>1</v>
      </c>
      <c r="F9218" t="s">
        <v>48</v>
      </c>
      <c r="G9218" t="s">
        <v>1765</v>
      </c>
      <c r="H9218" t="s">
        <v>2701</v>
      </c>
      <c r="J9218" t="s">
        <v>23</v>
      </c>
      <c r="M9218" s="2">
        <v>110000</v>
      </c>
      <c r="N9218" s="2">
        <v>160000</v>
      </c>
      <c r="O9218" s="2">
        <f>IF(Tabla1[[#This Row],[Mov]]="VNT",Tabla1[[#This Row],[Sale]]-Tabla1[[#This Row],[Cost]],-Tabla1[[#This Row],[Cost]]*Tabla1[[#This Row],[Cant]])</f>
        <v>-110000</v>
      </c>
      <c r="P9218" s="8">
        <f>IF(Tabla1[[#This Row],[Mov]]="VNT",-Tabla1[[#This Row],[Cant]],Tabla1[[#This Row],[Cant]])</f>
        <v>1</v>
      </c>
      <c r="Q9218" s="8">
        <f>DAY(Tabla1[[#This Row],[Date]])</f>
        <v>18</v>
      </c>
      <c r="R9218" s="8">
        <f>MONTH(Tabla1[[#This Row],[Date]])</f>
        <v>4</v>
      </c>
      <c r="S9218" s="8">
        <f>YEAR(Tabla1[[#This Row],[Date]])</f>
        <v>2023</v>
      </c>
    </row>
    <row r="9219" spans="1:19" x14ac:dyDescent="0.2">
      <c r="A9219">
        <v>9176</v>
      </c>
      <c r="B9219" s="1">
        <v>45034</v>
      </c>
      <c r="C9219" t="s">
        <v>261</v>
      </c>
      <c r="D9219" t="s">
        <v>1767</v>
      </c>
      <c r="E9219">
        <v>1</v>
      </c>
      <c r="F9219" t="s">
        <v>532</v>
      </c>
      <c r="G9219" t="s">
        <v>1301</v>
      </c>
      <c r="H9219" t="s">
        <v>3059</v>
      </c>
      <c r="J9219" t="s">
        <v>1470</v>
      </c>
      <c r="M9219" s="2">
        <v>45000</v>
      </c>
      <c r="N9219" s="2">
        <v>75000</v>
      </c>
      <c r="O9219" s="2">
        <f>IF(Tabla1[[#This Row],[Mov]]="VNT",Tabla1[[#This Row],[Sale]]-Tabla1[[#This Row],[Cost]],-Tabla1[[#This Row],[Cost]]*Tabla1[[#This Row],[Cant]])</f>
        <v>-45000</v>
      </c>
      <c r="P9219" s="8">
        <f>IF(Tabla1[[#This Row],[Mov]]="VNT",-Tabla1[[#This Row],[Cant]],Tabla1[[#This Row],[Cant]])</f>
        <v>1</v>
      </c>
      <c r="Q9219" s="8">
        <f>DAY(Tabla1[[#This Row],[Date]])</f>
        <v>18</v>
      </c>
      <c r="R9219" s="8">
        <f>MONTH(Tabla1[[#This Row],[Date]])</f>
        <v>4</v>
      </c>
      <c r="S9219" s="8">
        <f>YEAR(Tabla1[[#This Row],[Date]])</f>
        <v>2023</v>
      </c>
    </row>
    <row r="9220" spans="1:19" x14ac:dyDescent="0.2">
      <c r="A9220">
        <v>9177</v>
      </c>
      <c r="B9220" s="1">
        <v>45034</v>
      </c>
      <c r="C9220" t="s">
        <v>260</v>
      </c>
      <c r="D9220" t="s">
        <v>332</v>
      </c>
      <c r="E9220">
        <v>1</v>
      </c>
      <c r="F9220" t="s">
        <v>116</v>
      </c>
      <c r="G9220" t="s">
        <v>347</v>
      </c>
      <c r="H9220" t="s">
        <v>518</v>
      </c>
      <c r="M9220" s="2">
        <v>3270</v>
      </c>
      <c r="N9220" s="2">
        <v>3500</v>
      </c>
      <c r="O9220" s="2">
        <f>IF(Tabla1[[#This Row],[Mov]]="VNT",Tabla1[[#This Row],[Sale]]-Tabla1[[#This Row],[Cost]],-Tabla1[[#This Row],[Cost]]*Tabla1[[#This Row],[Cant]])</f>
        <v>230</v>
      </c>
      <c r="P9220" s="8">
        <f>IF(Tabla1[[#This Row],[Mov]]="VNT",-Tabla1[[#This Row],[Cant]],Tabla1[[#This Row],[Cant]])</f>
        <v>-1</v>
      </c>
      <c r="Q9220" s="8">
        <f>DAY(Tabla1[[#This Row],[Date]])</f>
        <v>18</v>
      </c>
      <c r="R9220" s="8">
        <f>MONTH(Tabla1[[#This Row],[Date]])</f>
        <v>4</v>
      </c>
      <c r="S9220" s="8">
        <f>YEAR(Tabla1[[#This Row],[Date]])</f>
        <v>2023</v>
      </c>
    </row>
    <row r="9221" spans="1:19" x14ac:dyDescent="0.2">
      <c r="A9221">
        <v>9178</v>
      </c>
      <c r="B9221" s="1">
        <v>45034</v>
      </c>
      <c r="C9221" t="s">
        <v>260</v>
      </c>
      <c r="D9221" t="s">
        <v>332</v>
      </c>
      <c r="E9221">
        <v>1</v>
      </c>
      <c r="F9221" t="s">
        <v>116</v>
      </c>
      <c r="G9221" t="s">
        <v>347</v>
      </c>
      <c r="H9221" t="s">
        <v>518</v>
      </c>
      <c r="M9221" s="2">
        <v>10279</v>
      </c>
      <c r="N9221" s="2">
        <v>11000</v>
      </c>
      <c r="O9221" s="2">
        <f>IF(Tabla1[[#This Row],[Mov]]="VNT",Tabla1[[#This Row],[Sale]]-Tabla1[[#This Row],[Cost]],-Tabla1[[#This Row],[Cost]]*Tabla1[[#This Row],[Cant]])</f>
        <v>721</v>
      </c>
      <c r="P9221" s="8">
        <f>IF(Tabla1[[#This Row],[Mov]]="VNT",-Tabla1[[#This Row],[Cant]],Tabla1[[#This Row],[Cant]])</f>
        <v>-1</v>
      </c>
      <c r="Q9221" s="8">
        <f>DAY(Tabla1[[#This Row],[Date]])</f>
        <v>18</v>
      </c>
      <c r="R9221" s="8">
        <f>MONTH(Tabla1[[#This Row],[Date]])</f>
        <v>4</v>
      </c>
      <c r="S9221" s="8">
        <f>YEAR(Tabla1[[#This Row],[Date]])</f>
        <v>2023</v>
      </c>
    </row>
    <row r="9222" spans="1:19" x14ac:dyDescent="0.2">
      <c r="A9222">
        <v>9179</v>
      </c>
      <c r="B9222" s="1">
        <v>45034</v>
      </c>
      <c r="C9222" t="s">
        <v>260</v>
      </c>
      <c r="D9222" t="s">
        <v>332</v>
      </c>
      <c r="E9222">
        <v>1</v>
      </c>
      <c r="F9222" t="s">
        <v>891</v>
      </c>
      <c r="G9222" t="s">
        <v>263</v>
      </c>
      <c r="H9222" t="s">
        <v>667</v>
      </c>
      <c r="M9222" s="2">
        <v>3500</v>
      </c>
      <c r="N9222" s="2">
        <v>10000</v>
      </c>
      <c r="O9222" s="2">
        <f>IF(Tabla1[[#This Row],[Mov]]="VNT",Tabla1[[#This Row],[Sale]]-Tabla1[[#This Row],[Cost]],-Tabla1[[#This Row],[Cost]]*Tabla1[[#This Row],[Cant]])</f>
        <v>6500</v>
      </c>
      <c r="P9222" s="8">
        <f>IF(Tabla1[[#This Row],[Mov]]="VNT",-Tabla1[[#This Row],[Cant]],Tabla1[[#This Row],[Cant]])</f>
        <v>-1</v>
      </c>
      <c r="Q9222" s="8">
        <f>DAY(Tabla1[[#This Row],[Date]])</f>
        <v>18</v>
      </c>
      <c r="R9222" s="8">
        <f>MONTH(Tabla1[[#This Row],[Date]])</f>
        <v>4</v>
      </c>
      <c r="S9222" s="8">
        <f>YEAR(Tabla1[[#This Row],[Date]])</f>
        <v>2023</v>
      </c>
    </row>
    <row r="9223" spans="1:19" x14ac:dyDescent="0.2">
      <c r="A9223">
        <v>9180</v>
      </c>
      <c r="B9223" s="1">
        <v>45034</v>
      </c>
      <c r="C9223" t="s">
        <v>260</v>
      </c>
      <c r="D9223" t="s">
        <v>332</v>
      </c>
      <c r="E9223">
        <v>1</v>
      </c>
      <c r="F9223" t="s">
        <v>225</v>
      </c>
      <c r="G9223" t="s">
        <v>263</v>
      </c>
      <c r="H9223" t="s">
        <v>667</v>
      </c>
      <c r="M9223" s="2">
        <v>1100</v>
      </c>
      <c r="N9223" s="2">
        <v>10000</v>
      </c>
      <c r="O9223" s="2">
        <f>IF(Tabla1[[#This Row],[Mov]]="VNT",Tabla1[[#This Row],[Sale]]-Tabla1[[#This Row],[Cost]],-Tabla1[[#This Row],[Cost]]*Tabla1[[#This Row],[Cant]])</f>
        <v>8900</v>
      </c>
      <c r="P9223" s="8">
        <f>IF(Tabla1[[#This Row],[Mov]]="VNT",-Tabla1[[#This Row],[Cant]],Tabla1[[#This Row],[Cant]])</f>
        <v>-1</v>
      </c>
      <c r="Q9223" s="8">
        <f>DAY(Tabla1[[#This Row],[Date]])</f>
        <v>18</v>
      </c>
      <c r="R9223" s="8">
        <f>MONTH(Tabla1[[#This Row],[Date]])</f>
        <v>4</v>
      </c>
      <c r="S9223" s="8">
        <f>YEAR(Tabla1[[#This Row],[Date]])</f>
        <v>2023</v>
      </c>
    </row>
    <row r="9224" spans="1:19" x14ac:dyDescent="0.2">
      <c r="A9224">
        <v>9181</v>
      </c>
      <c r="B9224" s="1">
        <v>45034</v>
      </c>
      <c r="C9224" t="s">
        <v>260</v>
      </c>
      <c r="D9224" t="s">
        <v>332</v>
      </c>
      <c r="E9224">
        <v>1</v>
      </c>
      <c r="F9224" t="s">
        <v>26</v>
      </c>
      <c r="G9224" t="s">
        <v>603</v>
      </c>
      <c r="H9224" t="s">
        <v>3034</v>
      </c>
      <c r="M9224" s="2">
        <v>5000</v>
      </c>
      <c r="N9224" s="2">
        <v>15000</v>
      </c>
      <c r="O9224" s="2">
        <f>IF(Tabla1[[#This Row],[Mov]]="VNT",Tabla1[[#This Row],[Sale]]-Tabla1[[#This Row],[Cost]],-Tabla1[[#This Row],[Cost]]*Tabla1[[#This Row],[Cant]])</f>
        <v>10000</v>
      </c>
      <c r="P9224" s="8">
        <f>IF(Tabla1[[#This Row],[Mov]]="VNT",-Tabla1[[#This Row],[Cant]],Tabla1[[#This Row],[Cant]])</f>
        <v>-1</v>
      </c>
      <c r="Q9224" s="8">
        <f>DAY(Tabla1[[#This Row],[Date]])</f>
        <v>18</v>
      </c>
      <c r="R9224" s="8">
        <f>MONTH(Tabla1[[#This Row],[Date]])</f>
        <v>4</v>
      </c>
      <c r="S9224" s="8">
        <f>YEAR(Tabla1[[#This Row],[Date]])</f>
        <v>2023</v>
      </c>
    </row>
    <row r="9225" spans="1:19" x14ac:dyDescent="0.2">
      <c r="A9225">
        <v>9182</v>
      </c>
      <c r="B9225" s="1">
        <v>45034</v>
      </c>
      <c r="C9225" t="s">
        <v>261</v>
      </c>
      <c r="D9225" t="s">
        <v>892</v>
      </c>
      <c r="E9225">
        <v>1</v>
      </c>
      <c r="F9225" t="s">
        <v>386</v>
      </c>
      <c r="G9225" t="s">
        <v>262</v>
      </c>
      <c r="H9225" t="s">
        <v>3060</v>
      </c>
      <c r="M9225" s="2">
        <v>55000</v>
      </c>
      <c r="N9225" s="2">
        <v>115000</v>
      </c>
      <c r="O9225" s="2">
        <f>IF(Tabla1[[#This Row],[Mov]]="VNT",Tabla1[[#This Row],[Sale]]-Tabla1[[#This Row],[Cost]],-Tabla1[[#This Row],[Cost]]*Tabla1[[#This Row],[Cant]])</f>
        <v>-55000</v>
      </c>
      <c r="P9225" s="8">
        <f>IF(Tabla1[[#This Row],[Mov]]="VNT",-Tabla1[[#This Row],[Cant]],Tabla1[[#This Row],[Cant]])</f>
        <v>1</v>
      </c>
      <c r="Q9225" s="8">
        <f>DAY(Tabla1[[#This Row],[Date]])</f>
        <v>18</v>
      </c>
      <c r="R9225" s="8">
        <f>MONTH(Tabla1[[#This Row],[Date]])</f>
        <v>4</v>
      </c>
      <c r="S9225" s="8">
        <f>YEAR(Tabla1[[#This Row],[Date]])</f>
        <v>2023</v>
      </c>
    </row>
    <row r="9226" spans="1:19" x14ac:dyDescent="0.2">
      <c r="A9226">
        <v>9183</v>
      </c>
      <c r="B9226" s="1">
        <v>45034</v>
      </c>
      <c r="C9226" t="s">
        <v>261</v>
      </c>
      <c r="D9226" t="s">
        <v>892</v>
      </c>
      <c r="E9226">
        <v>1</v>
      </c>
      <c r="F9226" t="s">
        <v>386</v>
      </c>
      <c r="G9226" t="s">
        <v>284</v>
      </c>
      <c r="H9226" t="s">
        <v>2584</v>
      </c>
      <c r="M9226" s="2">
        <v>70000</v>
      </c>
      <c r="N9226" s="2">
        <v>130000</v>
      </c>
      <c r="O9226" s="2">
        <f>IF(Tabla1[[#This Row],[Mov]]="VNT",Tabla1[[#This Row],[Sale]]-Tabla1[[#This Row],[Cost]],-Tabla1[[#This Row],[Cost]]*Tabla1[[#This Row],[Cant]])</f>
        <v>-70000</v>
      </c>
      <c r="P9226" s="8">
        <f>IF(Tabla1[[#This Row],[Mov]]="VNT",-Tabla1[[#This Row],[Cant]],Tabla1[[#This Row],[Cant]])</f>
        <v>1</v>
      </c>
      <c r="Q9226" s="8">
        <f>DAY(Tabla1[[#This Row],[Date]])</f>
        <v>18</v>
      </c>
      <c r="R9226" s="8">
        <f>MONTH(Tabla1[[#This Row],[Date]])</f>
        <v>4</v>
      </c>
      <c r="S9226" s="8">
        <f>YEAR(Tabla1[[#This Row],[Date]])</f>
        <v>2023</v>
      </c>
    </row>
    <row r="9227" spans="1:19" x14ac:dyDescent="0.2">
      <c r="A9227">
        <v>9184</v>
      </c>
      <c r="B9227" s="1">
        <v>45034</v>
      </c>
      <c r="C9227" t="s">
        <v>261</v>
      </c>
      <c r="D9227" t="s">
        <v>892</v>
      </c>
      <c r="E9227">
        <v>1</v>
      </c>
      <c r="F9227" t="s">
        <v>386</v>
      </c>
      <c r="G9227" t="s">
        <v>272</v>
      </c>
      <c r="H9227" t="s">
        <v>309</v>
      </c>
      <c r="M9227" s="2">
        <v>63000</v>
      </c>
      <c r="N9227" s="2">
        <v>125000</v>
      </c>
      <c r="O9227" s="2">
        <f>IF(Tabla1[[#This Row],[Mov]]="VNT",Tabla1[[#This Row],[Sale]]-Tabla1[[#This Row],[Cost]],-Tabla1[[#This Row],[Cost]]*Tabla1[[#This Row],[Cant]])</f>
        <v>-63000</v>
      </c>
      <c r="P9227" s="8">
        <f>IF(Tabla1[[#This Row],[Mov]]="VNT",-Tabla1[[#This Row],[Cant]],Tabla1[[#This Row],[Cant]])</f>
        <v>1</v>
      </c>
      <c r="Q9227" s="8">
        <f>DAY(Tabla1[[#This Row],[Date]])</f>
        <v>18</v>
      </c>
      <c r="R9227" s="8">
        <f>MONTH(Tabla1[[#This Row],[Date]])</f>
        <v>4</v>
      </c>
      <c r="S9227" s="8">
        <f>YEAR(Tabla1[[#This Row],[Date]])</f>
        <v>2023</v>
      </c>
    </row>
    <row r="9228" spans="1:19" x14ac:dyDescent="0.2">
      <c r="A9228">
        <v>9185</v>
      </c>
      <c r="B9228" s="1">
        <v>45034</v>
      </c>
      <c r="C9228" t="s">
        <v>261</v>
      </c>
      <c r="D9228" t="s">
        <v>892</v>
      </c>
      <c r="E9228">
        <v>1</v>
      </c>
      <c r="F9228" t="s">
        <v>1934</v>
      </c>
      <c r="G9228" t="s">
        <v>262</v>
      </c>
      <c r="H9228" t="s">
        <v>2025</v>
      </c>
      <c r="M9228" s="2">
        <v>12000</v>
      </c>
      <c r="N9228" s="2">
        <v>25000</v>
      </c>
      <c r="O9228" s="2">
        <f>IF(Tabla1[[#This Row],[Mov]]="VNT",Tabla1[[#This Row],[Sale]]-Tabla1[[#This Row],[Cost]],-Tabla1[[#This Row],[Cost]]*Tabla1[[#This Row],[Cant]])</f>
        <v>-12000</v>
      </c>
      <c r="P9228" s="8">
        <f>IF(Tabla1[[#This Row],[Mov]]="VNT",-Tabla1[[#This Row],[Cant]],Tabla1[[#This Row],[Cant]])</f>
        <v>1</v>
      </c>
      <c r="Q9228" s="8">
        <f>DAY(Tabla1[[#This Row],[Date]])</f>
        <v>18</v>
      </c>
      <c r="R9228" s="8">
        <f>MONTH(Tabla1[[#This Row],[Date]])</f>
        <v>4</v>
      </c>
      <c r="S9228" s="8">
        <f>YEAR(Tabla1[[#This Row],[Date]])</f>
        <v>2023</v>
      </c>
    </row>
    <row r="9229" spans="1:19" x14ac:dyDescent="0.2">
      <c r="A9229">
        <v>9186</v>
      </c>
      <c r="B9229" s="1">
        <v>45034</v>
      </c>
      <c r="C9229" t="s">
        <v>261</v>
      </c>
      <c r="D9229" t="s">
        <v>659</v>
      </c>
      <c r="E9229">
        <v>20</v>
      </c>
      <c r="F9229" t="s">
        <v>891</v>
      </c>
      <c r="G9229" t="s">
        <v>589</v>
      </c>
      <c r="H9229" t="s">
        <v>1173</v>
      </c>
      <c r="M9229" s="2">
        <v>3400</v>
      </c>
      <c r="N9229" s="2">
        <v>10000</v>
      </c>
      <c r="O9229" s="2">
        <f>IF(Tabla1[[#This Row],[Mov]]="VNT",Tabla1[[#This Row],[Sale]]-Tabla1[[#This Row],[Cost]],-Tabla1[[#This Row],[Cost]]*Tabla1[[#This Row],[Cant]])</f>
        <v>-68000</v>
      </c>
      <c r="P9229" s="8">
        <f>IF(Tabla1[[#This Row],[Mov]]="VNT",-Tabla1[[#This Row],[Cant]],Tabla1[[#This Row],[Cant]])</f>
        <v>20</v>
      </c>
      <c r="Q9229" s="8">
        <f>DAY(Tabla1[[#This Row],[Date]])</f>
        <v>18</v>
      </c>
      <c r="R9229" s="8">
        <f>MONTH(Tabla1[[#This Row],[Date]])</f>
        <v>4</v>
      </c>
      <c r="S9229" s="8">
        <f>YEAR(Tabla1[[#This Row],[Date]])</f>
        <v>2023</v>
      </c>
    </row>
    <row r="9230" spans="1:19" x14ac:dyDescent="0.2">
      <c r="A9230">
        <v>9187</v>
      </c>
      <c r="B9230" s="1">
        <v>45034</v>
      </c>
      <c r="C9230" t="s">
        <v>261</v>
      </c>
      <c r="D9230" t="s">
        <v>659</v>
      </c>
      <c r="E9230">
        <v>7</v>
      </c>
      <c r="F9230" t="s">
        <v>1174</v>
      </c>
      <c r="G9230" t="s">
        <v>589</v>
      </c>
      <c r="H9230" t="s">
        <v>1173</v>
      </c>
      <c r="M9230" s="2">
        <v>4000</v>
      </c>
      <c r="N9230" s="2">
        <v>10000</v>
      </c>
      <c r="O9230" s="2">
        <f>IF(Tabla1[[#This Row],[Mov]]="VNT",Tabla1[[#This Row],[Sale]]-Tabla1[[#This Row],[Cost]],-Tabla1[[#This Row],[Cost]]*Tabla1[[#This Row],[Cant]])</f>
        <v>-28000</v>
      </c>
      <c r="P9230" s="8">
        <f>IF(Tabla1[[#This Row],[Mov]]="VNT",-Tabla1[[#This Row],[Cant]],Tabla1[[#This Row],[Cant]])</f>
        <v>7</v>
      </c>
      <c r="Q9230" s="8">
        <f>DAY(Tabla1[[#This Row],[Date]])</f>
        <v>18</v>
      </c>
      <c r="R9230" s="8">
        <f>MONTH(Tabla1[[#This Row],[Date]])</f>
        <v>4</v>
      </c>
      <c r="S9230" s="8">
        <f>YEAR(Tabla1[[#This Row],[Date]])</f>
        <v>2023</v>
      </c>
    </row>
    <row r="9231" spans="1:19" x14ac:dyDescent="0.2">
      <c r="A9231">
        <v>9188</v>
      </c>
      <c r="B9231" s="1">
        <v>45034</v>
      </c>
      <c r="C9231" t="s">
        <v>261</v>
      </c>
      <c r="D9231" t="s">
        <v>659</v>
      </c>
      <c r="E9231">
        <v>5</v>
      </c>
      <c r="F9231" t="s">
        <v>225</v>
      </c>
      <c r="G9231" t="s">
        <v>263</v>
      </c>
      <c r="H9231" t="s">
        <v>473</v>
      </c>
      <c r="M9231" s="2">
        <v>900</v>
      </c>
      <c r="N9231" s="2">
        <v>10000</v>
      </c>
      <c r="O9231" s="2">
        <f>IF(Tabla1[[#This Row],[Mov]]="VNT",Tabla1[[#This Row],[Sale]]-Tabla1[[#This Row],[Cost]],-Tabla1[[#This Row],[Cost]]*Tabla1[[#This Row],[Cant]])</f>
        <v>-4500</v>
      </c>
      <c r="P9231" s="8">
        <f>IF(Tabla1[[#This Row],[Mov]]="VNT",-Tabla1[[#This Row],[Cant]],Tabla1[[#This Row],[Cant]])</f>
        <v>5</v>
      </c>
      <c r="Q9231" s="8">
        <f>DAY(Tabla1[[#This Row],[Date]])</f>
        <v>18</v>
      </c>
      <c r="R9231" s="8">
        <f>MONTH(Tabla1[[#This Row],[Date]])</f>
        <v>4</v>
      </c>
      <c r="S9231" s="8">
        <f>YEAR(Tabla1[[#This Row],[Date]])</f>
        <v>2023</v>
      </c>
    </row>
    <row r="9232" spans="1:19" x14ac:dyDescent="0.2">
      <c r="A9232">
        <v>9189</v>
      </c>
      <c r="B9232" s="1">
        <v>45034</v>
      </c>
      <c r="C9232" t="s">
        <v>261</v>
      </c>
      <c r="D9232" t="s">
        <v>659</v>
      </c>
      <c r="E9232">
        <v>5</v>
      </c>
      <c r="F9232" t="s">
        <v>2445</v>
      </c>
      <c r="G9232" t="s">
        <v>272</v>
      </c>
      <c r="H9232" t="s">
        <v>309</v>
      </c>
      <c r="M9232" s="2">
        <v>2500</v>
      </c>
      <c r="N9232" s="2">
        <v>12000</v>
      </c>
      <c r="O9232" s="2">
        <f>IF(Tabla1[[#This Row],[Mov]]="VNT",Tabla1[[#This Row],[Sale]]-Tabla1[[#This Row],[Cost]],-Tabla1[[#This Row],[Cost]]*Tabla1[[#This Row],[Cant]])</f>
        <v>-12500</v>
      </c>
      <c r="P9232" s="8">
        <f>IF(Tabla1[[#This Row],[Mov]]="VNT",-Tabla1[[#This Row],[Cant]],Tabla1[[#This Row],[Cant]])</f>
        <v>5</v>
      </c>
      <c r="Q9232" s="8">
        <f>DAY(Tabla1[[#This Row],[Date]])</f>
        <v>18</v>
      </c>
      <c r="R9232" s="8">
        <f>MONTH(Tabla1[[#This Row],[Date]])</f>
        <v>4</v>
      </c>
      <c r="S9232" s="8">
        <f>YEAR(Tabla1[[#This Row],[Date]])</f>
        <v>2023</v>
      </c>
    </row>
    <row r="9233" spans="1:19" x14ac:dyDescent="0.2">
      <c r="A9233">
        <v>9190</v>
      </c>
      <c r="B9233" s="1">
        <v>45034</v>
      </c>
      <c r="C9233" t="s">
        <v>261</v>
      </c>
      <c r="D9233" t="s">
        <v>1569</v>
      </c>
      <c r="E9233">
        <v>25</v>
      </c>
      <c r="F9233" t="s">
        <v>891</v>
      </c>
      <c r="G9233" t="s">
        <v>589</v>
      </c>
      <c r="H9233" t="s">
        <v>1173</v>
      </c>
      <c r="M9233" s="2">
        <v>3300</v>
      </c>
      <c r="N9233" s="2">
        <v>10000</v>
      </c>
      <c r="O9233" s="2">
        <f>IF(Tabla1[[#This Row],[Mov]]="VNT",Tabla1[[#This Row],[Sale]]-Tabla1[[#This Row],[Cost]],-Tabla1[[#This Row],[Cost]]*Tabla1[[#This Row],[Cant]])</f>
        <v>-82500</v>
      </c>
      <c r="P9233" s="8">
        <f>IF(Tabla1[[#This Row],[Mov]]="VNT",-Tabla1[[#This Row],[Cant]],Tabla1[[#This Row],[Cant]])</f>
        <v>25</v>
      </c>
      <c r="Q9233" s="8">
        <f>DAY(Tabla1[[#This Row],[Date]])</f>
        <v>18</v>
      </c>
      <c r="R9233" s="8">
        <f>MONTH(Tabla1[[#This Row],[Date]])</f>
        <v>4</v>
      </c>
      <c r="S9233" s="8">
        <f>YEAR(Tabla1[[#This Row],[Date]])</f>
        <v>2023</v>
      </c>
    </row>
    <row r="9234" spans="1:19" x14ac:dyDescent="0.2">
      <c r="A9234">
        <v>9191</v>
      </c>
      <c r="B9234" s="1">
        <v>45034</v>
      </c>
      <c r="C9234" t="s">
        <v>261</v>
      </c>
      <c r="D9234" t="s">
        <v>1569</v>
      </c>
      <c r="E9234">
        <v>2</v>
      </c>
      <c r="F9234" t="s">
        <v>2134</v>
      </c>
      <c r="G9234" t="s">
        <v>266</v>
      </c>
      <c r="H9234" t="s">
        <v>1173</v>
      </c>
      <c r="M9234" s="2">
        <v>7000</v>
      </c>
      <c r="N9234" s="2">
        <v>14000</v>
      </c>
      <c r="O9234" s="2">
        <f>IF(Tabla1[[#This Row],[Mov]]="VNT",Tabla1[[#This Row],[Sale]]-Tabla1[[#This Row],[Cost]],-Tabla1[[#This Row],[Cost]]*Tabla1[[#This Row],[Cant]])</f>
        <v>-14000</v>
      </c>
      <c r="P9234" s="8">
        <f>IF(Tabla1[[#This Row],[Mov]]="VNT",-Tabla1[[#This Row],[Cant]],Tabla1[[#This Row],[Cant]])</f>
        <v>2</v>
      </c>
      <c r="Q9234" s="8">
        <f>DAY(Tabla1[[#This Row],[Date]])</f>
        <v>18</v>
      </c>
      <c r="R9234" s="8">
        <f>MONTH(Tabla1[[#This Row],[Date]])</f>
        <v>4</v>
      </c>
      <c r="S9234" s="8">
        <f>YEAR(Tabla1[[#This Row],[Date]])</f>
        <v>2023</v>
      </c>
    </row>
    <row r="9235" spans="1:19" x14ac:dyDescent="0.2">
      <c r="A9235">
        <v>9192</v>
      </c>
      <c r="B9235" s="1">
        <v>45034</v>
      </c>
      <c r="C9235" t="s">
        <v>261</v>
      </c>
      <c r="D9235" t="s">
        <v>1569</v>
      </c>
      <c r="E9235">
        <v>2</v>
      </c>
      <c r="F9235" t="s">
        <v>224</v>
      </c>
      <c r="G9235" t="s">
        <v>272</v>
      </c>
      <c r="H9235" t="s">
        <v>252</v>
      </c>
      <c r="M9235" s="2">
        <v>7500</v>
      </c>
      <c r="N9235" s="2">
        <v>20000</v>
      </c>
      <c r="O9235" s="2">
        <f>IF(Tabla1[[#This Row],[Mov]]="VNT",Tabla1[[#This Row],[Sale]]-Tabla1[[#This Row],[Cost]],-Tabla1[[#This Row],[Cost]]*Tabla1[[#This Row],[Cant]])</f>
        <v>-15000</v>
      </c>
      <c r="P9235" s="8">
        <f>IF(Tabla1[[#This Row],[Mov]]="VNT",-Tabla1[[#This Row],[Cant]],Tabla1[[#This Row],[Cant]])</f>
        <v>2</v>
      </c>
      <c r="Q9235" s="8">
        <f>DAY(Tabla1[[#This Row],[Date]])</f>
        <v>18</v>
      </c>
      <c r="R9235" s="8">
        <f>MONTH(Tabla1[[#This Row],[Date]])</f>
        <v>4</v>
      </c>
      <c r="S9235" s="8">
        <f>YEAR(Tabla1[[#This Row],[Date]])</f>
        <v>2023</v>
      </c>
    </row>
    <row r="9236" spans="1:19" x14ac:dyDescent="0.2">
      <c r="A9236">
        <v>9193</v>
      </c>
      <c r="B9236" s="1">
        <v>45034</v>
      </c>
      <c r="C9236" t="s">
        <v>261</v>
      </c>
      <c r="D9236" t="s">
        <v>1569</v>
      </c>
      <c r="E9236">
        <v>2</v>
      </c>
      <c r="F9236" t="s">
        <v>224</v>
      </c>
      <c r="G9236" t="s">
        <v>263</v>
      </c>
      <c r="H9236" t="s">
        <v>2991</v>
      </c>
      <c r="M9236" s="2">
        <v>11000</v>
      </c>
      <c r="N9236" s="2">
        <v>20000</v>
      </c>
      <c r="O9236" s="2">
        <f>IF(Tabla1[[#This Row],[Mov]]="VNT",Tabla1[[#This Row],[Sale]]-Tabla1[[#This Row],[Cost]],-Tabla1[[#This Row],[Cost]]*Tabla1[[#This Row],[Cant]])</f>
        <v>-22000</v>
      </c>
      <c r="P9236" s="8">
        <f>IF(Tabla1[[#This Row],[Mov]]="VNT",-Tabla1[[#This Row],[Cant]],Tabla1[[#This Row],[Cant]])</f>
        <v>2</v>
      </c>
      <c r="Q9236" s="8">
        <f>DAY(Tabla1[[#This Row],[Date]])</f>
        <v>18</v>
      </c>
      <c r="R9236" s="8">
        <f>MONTH(Tabla1[[#This Row],[Date]])</f>
        <v>4</v>
      </c>
      <c r="S9236" s="8">
        <f>YEAR(Tabla1[[#This Row],[Date]])</f>
        <v>2023</v>
      </c>
    </row>
    <row r="9237" spans="1:19" x14ac:dyDescent="0.2">
      <c r="A9237">
        <v>9194</v>
      </c>
      <c r="B9237" s="1">
        <v>45034</v>
      </c>
      <c r="C9237" t="s">
        <v>261</v>
      </c>
      <c r="D9237" t="s">
        <v>1569</v>
      </c>
      <c r="E9237">
        <v>1</v>
      </c>
      <c r="F9237" t="s">
        <v>224</v>
      </c>
      <c r="G9237" t="s">
        <v>860</v>
      </c>
      <c r="H9237" t="s">
        <v>313</v>
      </c>
      <c r="J9237" t="s">
        <v>17</v>
      </c>
      <c r="M9237" s="2">
        <v>10000</v>
      </c>
      <c r="N9237" s="2">
        <v>20000</v>
      </c>
      <c r="O9237" s="2">
        <f>IF(Tabla1[[#This Row],[Mov]]="VNT",Tabla1[[#This Row],[Sale]]-Tabla1[[#This Row],[Cost]],-Tabla1[[#This Row],[Cost]]*Tabla1[[#This Row],[Cant]])</f>
        <v>-10000</v>
      </c>
      <c r="P9237" s="8">
        <f>IF(Tabla1[[#This Row],[Mov]]="VNT",-Tabla1[[#This Row],[Cant]],Tabla1[[#This Row],[Cant]])</f>
        <v>1</v>
      </c>
      <c r="Q9237" s="8">
        <f>DAY(Tabla1[[#This Row],[Date]])</f>
        <v>18</v>
      </c>
      <c r="R9237" s="8">
        <f>MONTH(Tabla1[[#This Row],[Date]])</f>
        <v>4</v>
      </c>
      <c r="S9237" s="8">
        <f>YEAR(Tabla1[[#This Row],[Date]])</f>
        <v>2023</v>
      </c>
    </row>
    <row r="9238" spans="1:19" x14ac:dyDescent="0.2">
      <c r="A9238">
        <v>9195</v>
      </c>
      <c r="B9238" s="1">
        <v>45034</v>
      </c>
      <c r="C9238" t="s">
        <v>261</v>
      </c>
      <c r="D9238" t="s">
        <v>1569</v>
      </c>
      <c r="E9238">
        <v>1</v>
      </c>
      <c r="F9238" t="s">
        <v>45</v>
      </c>
      <c r="G9238" t="s">
        <v>266</v>
      </c>
      <c r="H9238" t="s">
        <v>3062</v>
      </c>
      <c r="M9238" s="2">
        <v>11000</v>
      </c>
      <c r="N9238" s="2">
        <v>22000</v>
      </c>
      <c r="O9238" s="2">
        <f>IF(Tabla1[[#This Row],[Mov]]="VNT",Tabla1[[#This Row],[Sale]]-Tabla1[[#This Row],[Cost]],-Tabla1[[#This Row],[Cost]]*Tabla1[[#This Row],[Cant]])</f>
        <v>-11000</v>
      </c>
      <c r="P9238" s="8">
        <f>IF(Tabla1[[#This Row],[Mov]]="VNT",-Tabla1[[#This Row],[Cant]],Tabla1[[#This Row],[Cant]])</f>
        <v>1</v>
      </c>
      <c r="Q9238" s="8">
        <f>DAY(Tabla1[[#This Row],[Date]])</f>
        <v>18</v>
      </c>
      <c r="R9238" s="8">
        <f>MONTH(Tabla1[[#This Row],[Date]])</f>
        <v>4</v>
      </c>
      <c r="S9238" s="8">
        <f>YEAR(Tabla1[[#This Row],[Date]])</f>
        <v>2023</v>
      </c>
    </row>
    <row r="9239" spans="1:19" x14ac:dyDescent="0.2">
      <c r="A9239">
        <v>9196</v>
      </c>
      <c r="B9239" s="1">
        <v>45034</v>
      </c>
      <c r="C9239" t="s">
        <v>261</v>
      </c>
      <c r="D9239" t="s">
        <v>1569</v>
      </c>
      <c r="E9239">
        <v>1</v>
      </c>
      <c r="F9239" t="s">
        <v>45</v>
      </c>
      <c r="G9239" t="s">
        <v>3063</v>
      </c>
      <c r="H9239" t="s">
        <v>3064</v>
      </c>
      <c r="M9239" s="2">
        <v>11000</v>
      </c>
      <c r="N9239" s="2">
        <v>22000</v>
      </c>
      <c r="O9239" s="2">
        <f>IF(Tabla1[[#This Row],[Mov]]="VNT",Tabla1[[#This Row],[Sale]]-Tabla1[[#This Row],[Cost]],-Tabla1[[#This Row],[Cost]]*Tabla1[[#This Row],[Cant]])</f>
        <v>-11000</v>
      </c>
      <c r="P9239" s="8">
        <f>IF(Tabla1[[#This Row],[Mov]]="VNT",-Tabla1[[#This Row],[Cant]],Tabla1[[#This Row],[Cant]])</f>
        <v>1</v>
      </c>
      <c r="Q9239" s="8">
        <f>DAY(Tabla1[[#This Row],[Date]])</f>
        <v>18</v>
      </c>
      <c r="R9239" s="8">
        <f>MONTH(Tabla1[[#This Row],[Date]])</f>
        <v>4</v>
      </c>
      <c r="S9239" s="8">
        <f>YEAR(Tabla1[[#This Row],[Date]])</f>
        <v>2023</v>
      </c>
    </row>
    <row r="9240" spans="1:19" x14ac:dyDescent="0.2">
      <c r="A9240">
        <v>9197</v>
      </c>
      <c r="B9240" s="1">
        <v>45034</v>
      </c>
      <c r="C9240" t="s">
        <v>261</v>
      </c>
      <c r="D9240" t="s">
        <v>1569</v>
      </c>
      <c r="E9240">
        <v>1</v>
      </c>
      <c r="F9240" t="s">
        <v>532</v>
      </c>
      <c r="G9240" t="s">
        <v>266</v>
      </c>
      <c r="H9240" t="s">
        <v>2487</v>
      </c>
      <c r="M9240" s="2">
        <v>30000</v>
      </c>
      <c r="N9240" s="2">
        <v>60000</v>
      </c>
      <c r="O9240" s="2">
        <f>IF(Tabla1[[#This Row],[Mov]]="VNT",Tabla1[[#This Row],[Sale]]-Tabla1[[#This Row],[Cost]],-Tabla1[[#This Row],[Cost]]*Tabla1[[#This Row],[Cant]])</f>
        <v>-30000</v>
      </c>
      <c r="P9240" s="8">
        <f>IF(Tabla1[[#This Row],[Mov]]="VNT",-Tabla1[[#This Row],[Cant]],Tabla1[[#This Row],[Cant]])</f>
        <v>1</v>
      </c>
      <c r="Q9240" s="8">
        <f>DAY(Tabla1[[#This Row],[Date]])</f>
        <v>18</v>
      </c>
      <c r="R9240" s="8">
        <f>MONTH(Tabla1[[#This Row],[Date]])</f>
        <v>4</v>
      </c>
      <c r="S9240" s="8">
        <f>YEAR(Tabla1[[#This Row],[Date]])</f>
        <v>2023</v>
      </c>
    </row>
    <row r="9241" spans="1:19" x14ac:dyDescent="0.2">
      <c r="A9241">
        <v>9198</v>
      </c>
      <c r="B9241" s="1">
        <v>45034</v>
      </c>
      <c r="C9241" t="s">
        <v>261</v>
      </c>
      <c r="D9241" t="s">
        <v>1569</v>
      </c>
      <c r="E9241">
        <v>1</v>
      </c>
      <c r="F9241" t="s">
        <v>532</v>
      </c>
      <c r="G9241" t="s">
        <v>266</v>
      </c>
      <c r="H9241" t="s">
        <v>3065</v>
      </c>
      <c r="M9241" s="2">
        <v>30000</v>
      </c>
      <c r="N9241" s="2">
        <v>60000</v>
      </c>
      <c r="O9241" s="2">
        <f>IF(Tabla1[[#This Row],[Mov]]="VNT",Tabla1[[#This Row],[Sale]]-Tabla1[[#This Row],[Cost]],-Tabla1[[#This Row],[Cost]]*Tabla1[[#This Row],[Cant]])</f>
        <v>-30000</v>
      </c>
      <c r="P9241" s="8">
        <f>IF(Tabla1[[#This Row],[Mov]]="VNT",-Tabla1[[#This Row],[Cant]],Tabla1[[#This Row],[Cant]])</f>
        <v>1</v>
      </c>
      <c r="Q9241" s="8">
        <f>DAY(Tabla1[[#This Row],[Date]])</f>
        <v>18</v>
      </c>
      <c r="R9241" s="8">
        <f>MONTH(Tabla1[[#This Row],[Date]])</f>
        <v>4</v>
      </c>
      <c r="S9241" s="8">
        <f>YEAR(Tabla1[[#This Row],[Date]])</f>
        <v>2023</v>
      </c>
    </row>
    <row r="9242" spans="1:19" x14ac:dyDescent="0.2">
      <c r="A9242">
        <v>9199</v>
      </c>
      <c r="B9242" s="1">
        <v>45034</v>
      </c>
      <c r="C9242" t="s">
        <v>261</v>
      </c>
      <c r="D9242" t="s">
        <v>1569</v>
      </c>
      <c r="E9242">
        <v>3</v>
      </c>
      <c r="F9242" t="s">
        <v>127</v>
      </c>
      <c r="G9242" t="s">
        <v>266</v>
      </c>
      <c r="H9242" t="s">
        <v>3066</v>
      </c>
      <c r="M9242" s="2">
        <v>8000</v>
      </c>
      <c r="N9242" s="2">
        <v>20000</v>
      </c>
      <c r="O9242" s="2">
        <f>IF(Tabla1[[#This Row],[Mov]]="VNT",Tabla1[[#This Row],[Sale]]-Tabla1[[#This Row],[Cost]],-Tabla1[[#This Row],[Cost]]*Tabla1[[#This Row],[Cant]])</f>
        <v>-24000</v>
      </c>
      <c r="P9242" s="8">
        <f>IF(Tabla1[[#This Row],[Mov]]="VNT",-Tabla1[[#This Row],[Cant]],Tabla1[[#This Row],[Cant]])</f>
        <v>3</v>
      </c>
      <c r="Q9242" s="8">
        <f>DAY(Tabla1[[#This Row],[Date]])</f>
        <v>18</v>
      </c>
      <c r="R9242" s="8">
        <f>MONTH(Tabla1[[#This Row],[Date]])</f>
        <v>4</v>
      </c>
      <c r="S9242" s="8">
        <f>YEAR(Tabla1[[#This Row],[Date]])</f>
        <v>2023</v>
      </c>
    </row>
    <row r="9243" spans="1:19" x14ac:dyDescent="0.2">
      <c r="A9243">
        <v>9200</v>
      </c>
      <c r="B9243" s="1">
        <v>45034</v>
      </c>
      <c r="C9243" t="s">
        <v>261</v>
      </c>
      <c r="D9243" t="s">
        <v>1569</v>
      </c>
      <c r="E9243">
        <v>3</v>
      </c>
      <c r="F9243" t="s">
        <v>15</v>
      </c>
      <c r="G9243" t="s">
        <v>264</v>
      </c>
      <c r="H9243" t="s">
        <v>2500</v>
      </c>
      <c r="M9243" s="2">
        <v>2500</v>
      </c>
      <c r="N9243" s="2">
        <v>10000</v>
      </c>
      <c r="O9243" s="2">
        <f>IF(Tabla1[[#This Row],[Mov]]="VNT",Tabla1[[#This Row],[Sale]]-Tabla1[[#This Row],[Cost]],-Tabla1[[#This Row],[Cost]]*Tabla1[[#This Row],[Cant]])</f>
        <v>-7500</v>
      </c>
      <c r="P9243" s="8">
        <f>IF(Tabla1[[#This Row],[Mov]]="VNT",-Tabla1[[#This Row],[Cant]],Tabla1[[#This Row],[Cant]])</f>
        <v>3</v>
      </c>
      <c r="Q9243" s="8">
        <f>DAY(Tabla1[[#This Row],[Date]])</f>
        <v>18</v>
      </c>
      <c r="R9243" s="8">
        <f>MONTH(Tabla1[[#This Row],[Date]])</f>
        <v>4</v>
      </c>
      <c r="S9243" s="8">
        <f>YEAR(Tabla1[[#This Row],[Date]])</f>
        <v>2023</v>
      </c>
    </row>
    <row r="9244" spans="1:19" x14ac:dyDescent="0.2">
      <c r="A9244">
        <v>9201</v>
      </c>
      <c r="B9244" s="1">
        <v>45034</v>
      </c>
      <c r="C9244" t="s">
        <v>260</v>
      </c>
      <c r="D9244" t="s">
        <v>332</v>
      </c>
      <c r="E9244">
        <v>1</v>
      </c>
      <c r="F9244" t="s">
        <v>116</v>
      </c>
      <c r="G9244" t="s">
        <v>347</v>
      </c>
      <c r="H9244" t="s">
        <v>518</v>
      </c>
      <c r="M9244" s="2">
        <v>1401</v>
      </c>
      <c r="N9244" s="2">
        <v>1500</v>
      </c>
      <c r="O9244" s="2">
        <f>IF(Tabla1[[#This Row],[Mov]]="VNT",Tabla1[[#This Row],[Sale]]-Tabla1[[#This Row],[Cost]],-Tabla1[[#This Row],[Cost]]*Tabla1[[#This Row],[Cant]])</f>
        <v>99</v>
      </c>
      <c r="P9244" s="8">
        <f>IF(Tabla1[[#This Row],[Mov]]="VNT",-Tabla1[[#This Row],[Cant]],Tabla1[[#This Row],[Cant]])</f>
        <v>-1</v>
      </c>
      <c r="Q9244" s="8">
        <f>DAY(Tabla1[[#This Row],[Date]])</f>
        <v>18</v>
      </c>
      <c r="R9244" s="8">
        <f>MONTH(Tabla1[[#This Row],[Date]])</f>
        <v>4</v>
      </c>
      <c r="S9244" s="8">
        <f>YEAR(Tabla1[[#This Row],[Date]])</f>
        <v>2023</v>
      </c>
    </row>
    <row r="9245" spans="1:19" x14ac:dyDescent="0.2">
      <c r="A9245">
        <v>9202</v>
      </c>
      <c r="B9245" s="1">
        <v>45034</v>
      </c>
      <c r="C9245" t="s">
        <v>260</v>
      </c>
      <c r="D9245" t="s">
        <v>332</v>
      </c>
      <c r="E9245">
        <v>1</v>
      </c>
      <c r="F9245" t="s">
        <v>116</v>
      </c>
      <c r="G9245" t="s">
        <v>347</v>
      </c>
      <c r="H9245" t="s">
        <v>518</v>
      </c>
      <c r="M9245" s="2">
        <v>3270</v>
      </c>
      <c r="N9245" s="2">
        <v>3500</v>
      </c>
      <c r="O9245" s="2">
        <f>IF(Tabla1[[#This Row],[Mov]]="VNT",Tabla1[[#This Row],[Sale]]-Tabla1[[#This Row],[Cost]],-Tabla1[[#This Row],[Cost]]*Tabla1[[#This Row],[Cant]])</f>
        <v>230</v>
      </c>
      <c r="P9245" s="8">
        <f>IF(Tabla1[[#This Row],[Mov]]="VNT",-Tabla1[[#This Row],[Cant]],Tabla1[[#This Row],[Cant]])</f>
        <v>-1</v>
      </c>
      <c r="Q9245" s="8">
        <f>DAY(Tabla1[[#This Row],[Date]])</f>
        <v>18</v>
      </c>
      <c r="R9245" s="8">
        <f>MONTH(Tabla1[[#This Row],[Date]])</f>
        <v>4</v>
      </c>
      <c r="S9245" s="8">
        <f>YEAR(Tabla1[[#This Row],[Date]])</f>
        <v>2023</v>
      </c>
    </row>
    <row r="9246" spans="1:19" x14ac:dyDescent="0.2">
      <c r="A9246">
        <v>9203</v>
      </c>
      <c r="B9246" s="1">
        <v>45034</v>
      </c>
      <c r="C9246" t="s">
        <v>260</v>
      </c>
      <c r="D9246" t="s">
        <v>332</v>
      </c>
      <c r="E9246">
        <v>1</v>
      </c>
      <c r="F9246" t="s">
        <v>116</v>
      </c>
      <c r="G9246" t="s">
        <v>347</v>
      </c>
      <c r="H9246" t="s">
        <v>518</v>
      </c>
      <c r="M9246" s="2">
        <v>3270</v>
      </c>
      <c r="N9246" s="2">
        <v>3500</v>
      </c>
      <c r="O9246" s="2">
        <f>IF(Tabla1[[#This Row],[Mov]]="VNT",Tabla1[[#This Row],[Sale]]-Tabla1[[#This Row],[Cost]],-Tabla1[[#This Row],[Cost]]*Tabla1[[#This Row],[Cant]])</f>
        <v>230</v>
      </c>
      <c r="P9246" s="8">
        <f>IF(Tabla1[[#This Row],[Mov]]="VNT",-Tabla1[[#This Row],[Cant]],Tabla1[[#This Row],[Cant]])</f>
        <v>-1</v>
      </c>
      <c r="Q9246" s="8">
        <f>DAY(Tabla1[[#This Row],[Date]])</f>
        <v>18</v>
      </c>
      <c r="R9246" s="8">
        <f>MONTH(Tabla1[[#This Row],[Date]])</f>
        <v>4</v>
      </c>
      <c r="S9246" s="8">
        <f>YEAR(Tabla1[[#This Row],[Date]])</f>
        <v>2023</v>
      </c>
    </row>
    <row r="9247" spans="1:19" x14ac:dyDescent="0.2">
      <c r="A9247">
        <v>9204</v>
      </c>
      <c r="B9247" s="1">
        <v>45034</v>
      </c>
      <c r="C9247" t="s">
        <v>260</v>
      </c>
      <c r="D9247" t="s">
        <v>332</v>
      </c>
      <c r="E9247">
        <v>1</v>
      </c>
      <c r="F9247" t="s">
        <v>2067</v>
      </c>
      <c r="G9247" t="s">
        <v>266</v>
      </c>
      <c r="H9247" t="s">
        <v>2068</v>
      </c>
      <c r="L9247" t="s">
        <v>232</v>
      </c>
      <c r="M9247" s="2">
        <v>25000</v>
      </c>
      <c r="N9247" s="2">
        <v>50000</v>
      </c>
      <c r="O9247" s="2">
        <f>IF(Tabla1[[#This Row],[Mov]]="VNT",Tabla1[[#This Row],[Sale]]-Tabla1[[#This Row],[Cost]],-Tabla1[[#This Row],[Cost]]*Tabla1[[#This Row],[Cant]])</f>
        <v>25000</v>
      </c>
      <c r="P9247" s="8">
        <f>IF(Tabla1[[#This Row],[Mov]]="VNT",-Tabla1[[#This Row],[Cant]],Tabla1[[#This Row],[Cant]])</f>
        <v>-1</v>
      </c>
      <c r="Q9247" s="8">
        <f>DAY(Tabla1[[#This Row],[Date]])</f>
        <v>18</v>
      </c>
      <c r="R9247" s="8">
        <f>MONTH(Tabla1[[#This Row],[Date]])</f>
        <v>4</v>
      </c>
      <c r="S9247" s="8">
        <f>YEAR(Tabla1[[#This Row],[Date]])</f>
        <v>2023</v>
      </c>
    </row>
    <row r="9248" spans="1:19" x14ac:dyDescent="0.2">
      <c r="A9248">
        <v>9205</v>
      </c>
      <c r="B9248" s="1">
        <v>45034</v>
      </c>
      <c r="C9248" t="s">
        <v>260</v>
      </c>
      <c r="D9248" t="s">
        <v>332</v>
      </c>
      <c r="E9248">
        <v>1</v>
      </c>
      <c r="F9248" t="s">
        <v>455</v>
      </c>
      <c r="G9248" t="s">
        <v>600</v>
      </c>
      <c r="H9248" t="s">
        <v>1402</v>
      </c>
      <c r="M9248" s="2">
        <v>1000</v>
      </c>
      <c r="N9248" s="2">
        <v>4000</v>
      </c>
      <c r="O9248" s="2">
        <f>IF(Tabla1[[#This Row],[Mov]]="VNT",Tabla1[[#This Row],[Sale]]-Tabla1[[#This Row],[Cost]],-Tabla1[[#This Row],[Cost]]*Tabla1[[#This Row],[Cant]])</f>
        <v>3000</v>
      </c>
      <c r="P9248" s="8">
        <f>IF(Tabla1[[#This Row],[Mov]]="VNT",-Tabla1[[#This Row],[Cant]],Tabla1[[#This Row],[Cant]])</f>
        <v>-1</v>
      </c>
      <c r="Q9248" s="8">
        <f>DAY(Tabla1[[#This Row],[Date]])</f>
        <v>18</v>
      </c>
      <c r="R9248" s="8">
        <f>MONTH(Tabla1[[#This Row],[Date]])</f>
        <v>4</v>
      </c>
      <c r="S9248" s="8">
        <f>YEAR(Tabla1[[#This Row],[Date]])</f>
        <v>2023</v>
      </c>
    </row>
    <row r="9249" spans="1:19" x14ac:dyDescent="0.2">
      <c r="A9249">
        <v>9206</v>
      </c>
      <c r="B9249" s="1">
        <v>45034</v>
      </c>
      <c r="C9249" t="s">
        <v>260</v>
      </c>
      <c r="D9249" t="s">
        <v>332</v>
      </c>
      <c r="E9249">
        <v>1</v>
      </c>
      <c r="F9249" t="s">
        <v>116</v>
      </c>
      <c r="G9249" t="s">
        <v>347</v>
      </c>
      <c r="H9249" t="s">
        <v>518</v>
      </c>
      <c r="M9249" s="2">
        <v>1868</v>
      </c>
      <c r="N9249" s="2">
        <v>2000</v>
      </c>
      <c r="O9249" s="2">
        <f>IF(Tabla1[[#This Row],[Mov]]="VNT",Tabla1[[#This Row],[Sale]]-Tabla1[[#This Row],[Cost]],-Tabla1[[#This Row],[Cost]]*Tabla1[[#This Row],[Cant]])</f>
        <v>132</v>
      </c>
      <c r="P9249" s="8">
        <f>IF(Tabla1[[#This Row],[Mov]]="VNT",-Tabla1[[#This Row],[Cant]],Tabla1[[#This Row],[Cant]])</f>
        <v>-1</v>
      </c>
      <c r="Q9249" s="8">
        <f>DAY(Tabla1[[#This Row],[Date]])</f>
        <v>18</v>
      </c>
      <c r="R9249" s="8">
        <f>MONTH(Tabla1[[#This Row],[Date]])</f>
        <v>4</v>
      </c>
      <c r="S9249" s="8">
        <f>YEAR(Tabla1[[#This Row],[Date]])</f>
        <v>2023</v>
      </c>
    </row>
    <row r="9250" spans="1:19" x14ac:dyDescent="0.2">
      <c r="A9250">
        <v>9207</v>
      </c>
      <c r="B9250" s="1">
        <v>45034</v>
      </c>
      <c r="C9250" t="s">
        <v>260</v>
      </c>
      <c r="D9250" t="s">
        <v>332</v>
      </c>
      <c r="E9250">
        <v>1</v>
      </c>
      <c r="F9250" t="s">
        <v>127</v>
      </c>
      <c r="G9250" t="s">
        <v>266</v>
      </c>
      <c r="H9250" t="s">
        <v>204</v>
      </c>
      <c r="M9250" s="2">
        <v>14000</v>
      </c>
      <c r="N9250" s="2">
        <v>30000</v>
      </c>
      <c r="O9250" s="2">
        <f>IF(Tabla1[[#This Row],[Mov]]="VNT",Tabla1[[#This Row],[Sale]]-Tabla1[[#This Row],[Cost]],-Tabla1[[#This Row],[Cost]]*Tabla1[[#This Row],[Cant]])</f>
        <v>16000</v>
      </c>
      <c r="P9250" s="8">
        <f>IF(Tabla1[[#This Row],[Mov]]="VNT",-Tabla1[[#This Row],[Cant]],Tabla1[[#This Row],[Cant]])</f>
        <v>-1</v>
      </c>
      <c r="Q9250" s="8">
        <f>DAY(Tabla1[[#This Row],[Date]])</f>
        <v>18</v>
      </c>
      <c r="R9250" s="8">
        <f>MONTH(Tabla1[[#This Row],[Date]])</f>
        <v>4</v>
      </c>
      <c r="S9250" s="8">
        <f>YEAR(Tabla1[[#This Row],[Date]])</f>
        <v>2023</v>
      </c>
    </row>
    <row r="9251" spans="1:19" x14ac:dyDescent="0.2">
      <c r="A9251">
        <v>9208</v>
      </c>
      <c r="B9251" s="1">
        <v>45034</v>
      </c>
      <c r="C9251" t="s">
        <v>260</v>
      </c>
      <c r="D9251" t="s">
        <v>332</v>
      </c>
      <c r="E9251">
        <v>1</v>
      </c>
      <c r="F9251" t="s">
        <v>677</v>
      </c>
      <c r="G9251" t="s">
        <v>272</v>
      </c>
      <c r="H9251" t="s">
        <v>3067</v>
      </c>
      <c r="L9251" t="s">
        <v>3496</v>
      </c>
      <c r="M9251" s="2">
        <v>0</v>
      </c>
      <c r="N9251" s="2">
        <v>18000</v>
      </c>
      <c r="O9251" s="2">
        <f>IF(Tabla1[[#This Row],[Mov]]="VNT",Tabla1[[#This Row],[Sale]]-Tabla1[[#This Row],[Cost]],-Tabla1[[#This Row],[Cost]]*Tabla1[[#This Row],[Cant]])</f>
        <v>18000</v>
      </c>
      <c r="P9251" s="8">
        <f>IF(Tabla1[[#This Row],[Mov]]="VNT",-Tabla1[[#This Row],[Cant]],Tabla1[[#This Row],[Cant]])</f>
        <v>-1</v>
      </c>
      <c r="Q9251" s="8">
        <f>DAY(Tabla1[[#This Row],[Date]])</f>
        <v>18</v>
      </c>
      <c r="R9251" s="8">
        <f>MONTH(Tabla1[[#This Row],[Date]])</f>
        <v>4</v>
      </c>
      <c r="S9251" s="8">
        <f>YEAR(Tabla1[[#This Row],[Date]])</f>
        <v>2023</v>
      </c>
    </row>
    <row r="9252" spans="1:19" x14ac:dyDescent="0.2">
      <c r="A9252">
        <v>9209</v>
      </c>
      <c r="B9252" s="1">
        <v>45034</v>
      </c>
      <c r="C9252" t="s">
        <v>260</v>
      </c>
      <c r="D9252" t="s">
        <v>332</v>
      </c>
      <c r="E9252">
        <v>1</v>
      </c>
      <c r="F9252" t="s">
        <v>26</v>
      </c>
      <c r="G9252" t="s">
        <v>264</v>
      </c>
      <c r="H9252" t="s">
        <v>20</v>
      </c>
      <c r="M9252" s="2">
        <v>8000</v>
      </c>
      <c r="N9252" s="2">
        <v>20000</v>
      </c>
      <c r="O9252" s="2">
        <f>IF(Tabla1[[#This Row],[Mov]]="VNT",Tabla1[[#This Row],[Sale]]-Tabla1[[#This Row],[Cost]],-Tabla1[[#This Row],[Cost]]*Tabla1[[#This Row],[Cant]])</f>
        <v>12000</v>
      </c>
      <c r="P9252" s="8">
        <f>IF(Tabla1[[#This Row],[Mov]]="VNT",-Tabla1[[#This Row],[Cant]],Tabla1[[#This Row],[Cant]])</f>
        <v>-1</v>
      </c>
      <c r="Q9252" s="8">
        <f>DAY(Tabla1[[#This Row],[Date]])</f>
        <v>18</v>
      </c>
      <c r="R9252" s="8">
        <f>MONTH(Tabla1[[#This Row],[Date]])</f>
        <v>4</v>
      </c>
      <c r="S9252" s="8">
        <f>YEAR(Tabla1[[#This Row],[Date]])</f>
        <v>2023</v>
      </c>
    </row>
    <row r="9253" spans="1:19" x14ac:dyDescent="0.2">
      <c r="A9253">
        <v>9210</v>
      </c>
      <c r="B9253" s="1">
        <v>45034</v>
      </c>
      <c r="C9253" t="s">
        <v>260</v>
      </c>
      <c r="D9253" t="s">
        <v>332</v>
      </c>
      <c r="E9253">
        <v>1</v>
      </c>
      <c r="F9253" t="s">
        <v>677</v>
      </c>
      <c r="G9253" t="s">
        <v>263</v>
      </c>
      <c r="H9253" t="s">
        <v>547</v>
      </c>
      <c r="L9253" t="s">
        <v>3496</v>
      </c>
      <c r="M9253" s="2">
        <v>0</v>
      </c>
      <c r="N9253" s="2">
        <v>18000</v>
      </c>
      <c r="O9253" s="2">
        <f>IF(Tabla1[[#This Row],[Mov]]="VNT",Tabla1[[#This Row],[Sale]]-Tabla1[[#This Row],[Cost]],-Tabla1[[#This Row],[Cost]]*Tabla1[[#This Row],[Cant]])</f>
        <v>18000</v>
      </c>
      <c r="P9253" s="8">
        <f>IF(Tabla1[[#This Row],[Mov]]="VNT",-Tabla1[[#This Row],[Cant]],Tabla1[[#This Row],[Cant]])</f>
        <v>-1</v>
      </c>
      <c r="Q9253" s="8">
        <f>DAY(Tabla1[[#This Row],[Date]])</f>
        <v>18</v>
      </c>
      <c r="R9253" s="8">
        <f>MONTH(Tabla1[[#This Row],[Date]])</f>
        <v>4</v>
      </c>
      <c r="S9253" s="8">
        <f>YEAR(Tabla1[[#This Row],[Date]])</f>
        <v>2023</v>
      </c>
    </row>
    <row r="9254" spans="1:19" x14ac:dyDescent="0.2">
      <c r="A9254">
        <v>9211</v>
      </c>
      <c r="B9254" s="1">
        <v>45034</v>
      </c>
      <c r="C9254" t="s">
        <v>260</v>
      </c>
      <c r="D9254" t="s">
        <v>332</v>
      </c>
      <c r="E9254">
        <v>1</v>
      </c>
      <c r="F9254" t="s">
        <v>224</v>
      </c>
      <c r="G9254" t="s">
        <v>263</v>
      </c>
      <c r="H9254" t="s">
        <v>547</v>
      </c>
      <c r="J9254" t="s">
        <v>3068</v>
      </c>
      <c r="M9254" s="2">
        <v>8000</v>
      </c>
      <c r="N9254" s="2">
        <v>20000</v>
      </c>
      <c r="O9254" s="2">
        <f>IF(Tabla1[[#This Row],[Mov]]="VNT",Tabla1[[#This Row],[Sale]]-Tabla1[[#This Row],[Cost]],-Tabla1[[#This Row],[Cost]]*Tabla1[[#This Row],[Cant]])</f>
        <v>12000</v>
      </c>
      <c r="P9254" s="8">
        <f>IF(Tabla1[[#This Row],[Mov]]="VNT",-Tabla1[[#This Row],[Cant]],Tabla1[[#This Row],[Cant]])</f>
        <v>-1</v>
      </c>
      <c r="Q9254" s="8">
        <f>DAY(Tabla1[[#This Row],[Date]])</f>
        <v>18</v>
      </c>
      <c r="R9254" s="8">
        <f>MONTH(Tabla1[[#This Row],[Date]])</f>
        <v>4</v>
      </c>
      <c r="S9254" s="8">
        <f>YEAR(Tabla1[[#This Row],[Date]])</f>
        <v>2023</v>
      </c>
    </row>
    <row r="9255" spans="1:19" x14ac:dyDescent="0.2">
      <c r="A9255">
        <v>9212</v>
      </c>
      <c r="B9255" s="1">
        <v>45034</v>
      </c>
      <c r="C9255" t="s">
        <v>260</v>
      </c>
      <c r="D9255" t="s">
        <v>332</v>
      </c>
      <c r="E9255">
        <v>1</v>
      </c>
      <c r="F9255" t="s">
        <v>116</v>
      </c>
      <c r="G9255" t="s">
        <v>347</v>
      </c>
      <c r="H9255" t="s">
        <v>518</v>
      </c>
      <c r="M9255" s="2">
        <v>15420</v>
      </c>
      <c r="N9255" s="2">
        <v>16500</v>
      </c>
      <c r="O9255" s="2">
        <f>IF(Tabla1[[#This Row],[Mov]]="VNT",Tabla1[[#This Row],[Sale]]-Tabla1[[#This Row],[Cost]],-Tabla1[[#This Row],[Cost]]*Tabla1[[#This Row],[Cant]])</f>
        <v>1080</v>
      </c>
      <c r="P9255" s="8">
        <f>IF(Tabla1[[#This Row],[Mov]]="VNT",-Tabla1[[#This Row],[Cant]],Tabla1[[#This Row],[Cant]])</f>
        <v>-1</v>
      </c>
      <c r="Q9255" s="8">
        <f>DAY(Tabla1[[#This Row],[Date]])</f>
        <v>18</v>
      </c>
      <c r="R9255" s="8">
        <f>MONTH(Tabla1[[#This Row],[Date]])</f>
        <v>4</v>
      </c>
      <c r="S9255" s="8">
        <f>YEAR(Tabla1[[#This Row],[Date]])</f>
        <v>2023</v>
      </c>
    </row>
    <row r="9256" spans="1:19" x14ac:dyDescent="0.2">
      <c r="A9256">
        <v>9213</v>
      </c>
      <c r="B9256" s="1">
        <v>45034</v>
      </c>
      <c r="C9256" t="s">
        <v>260</v>
      </c>
      <c r="D9256" t="s">
        <v>332</v>
      </c>
      <c r="E9256">
        <v>1</v>
      </c>
      <c r="F9256" t="s">
        <v>224</v>
      </c>
      <c r="G9256" t="s">
        <v>272</v>
      </c>
      <c r="H9256" t="s">
        <v>252</v>
      </c>
      <c r="J9256" t="s">
        <v>23</v>
      </c>
      <c r="M9256" s="2">
        <v>7500</v>
      </c>
      <c r="N9256" s="2">
        <v>20000</v>
      </c>
      <c r="O9256" s="2">
        <f>IF(Tabla1[[#This Row],[Mov]]="VNT",Tabla1[[#This Row],[Sale]]-Tabla1[[#This Row],[Cost]],-Tabla1[[#This Row],[Cost]]*Tabla1[[#This Row],[Cant]])</f>
        <v>12500</v>
      </c>
      <c r="P9256" s="8">
        <f>IF(Tabla1[[#This Row],[Mov]]="VNT",-Tabla1[[#This Row],[Cant]],Tabla1[[#This Row],[Cant]])</f>
        <v>-1</v>
      </c>
      <c r="Q9256" s="8">
        <f>DAY(Tabla1[[#This Row],[Date]])</f>
        <v>18</v>
      </c>
      <c r="R9256" s="8">
        <f>MONTH(Tabla1[[#This Row],[Date]])</f>
        <v>4</v>
      </c>
      <c r="S9256" s="8">
        <f>YEAR(Tabla1[[#This Row],[Date]])</f>
        <v>2023</v>
      </c>
    </row>
    <row r="9257" spans="1:19" x14ac:dyDescent="0.2">
      <c r="A9257">
        <v>9214</v>
      </c>
      <c r="B9257" s="1">
        <v>45034</v>
      </c>
      <c r="C9257" t="s">
        <v>260</v>
      </c>
      <c r="D9257" t="s">
        <v>332</v>
      </c>
      <c r="E9257">
        <v>1</v>
      </c>
      <c r="F9257" t="s">
        <v>455</v>
      </c>
      <c r="G9257" t="s">
        <v>347</v>
      </c>
      <c r="H9257" t="s">
        <v>456</v>
      </c>
      <c r="M9257" s="2">
        <v>800</v>
      </c>
      <c r="N9257" s="2">
        <v>4000</v>
      </c>
      <c r="O9257" s="2">
        <f>IF(Tabla1[[#This Row],[Mov]]="VNT",Tabla1[[#This Row],[Sale]]-Tabla1[[#This Row],[Cost]],-Tabla1[[#This Row],[Cost]]*Tabla1[[#This Row],[Cant]])</f>
        <v>3200</v>
      </c>
      <c r="P9257" s="8">
        <f>IF(Tabla1[[#This Row],[Mov]]="VNT",-Tabla1[[#This Row],[Cant]],Tabla1[[#This Row],[Cant]])</f>
        <v>-1</v>
      </c>
      <c r="Q9257" s="8">
        <f>DAY(Tabla1[[#This Row],[Date]])</f>
        <v>18</v>
      </c>
      <c r="R9257" s="8">
        <f>MONTH(Tabla1[[#This Row],[Date]])</f>
        <v>4</v>
      </c>
      <c r="S9257" s="8">
        <f>YEAR(Tabla1[[#This Row],[Date]])</f>
        <v>2023</v>
      </c>
    </row>
    <row r="9258" spans="1:19" x14ac:dyDescent="0.2">
      <c r="A9258">
        <v>9215</v>
      </c>
      <c r="B9258" s="1">
        <v>45034</v>
      </c>
      <c r="C9258" t="s">
        <v>260</v>
      </c>
      <c r="D9258" t="s">
        <v>332</v>
      </c>
      <c r="E9258">
        <v>1</v>
      </c>
      <c r="F9258" t="s">
        <v>891</v>
      </c>
      <c r="G9258" t="s">
        <v>272</v>
      </c>
      <c r="H9258" t="s">
        <v>1219</v>
      </c>
      <c r="M9258" s="2">
        <v>3500</v>
      </c>
      <c r="N9258" s="2">
        <v>10000</v>
      </c>
      <c r="O9258" s="2">
        <f>IF(Tabla1[[#This Row],[Mov]]="VNT",Tabla1[[#This Row],[Sale]]-Tabla1[[#This Row],[Cost]],-Tabla1[[#This Row],[Cost]]*Tabla1[[#This Row],[Cant]])</f>
        <v>6500</v>
      </c>
      <c r="P9258" s="8">
        <f>IF(Tabla1[[#This Row],[Mov]]="VNT",-Tabla1[[#This Row],[Cant]],Tabla1[[#This Row],[Cant]])</f>
        <v>-1</v>
      </c>
      <c r="Q9258" s="8">
        <f>DAY(Tabla1[[#This Row],[Date]])</f>
        <v>18</v>
      </c>
      <c r="R9258" s="8">
        <f>MONTH(Tabla1[[#This Row],[Date]])</f>
        <v>4</v>
      </c>
      <c r="S9258" s="8">
        <f>YEAR(Tabla1[[#This Row],[Date]])</f>
        <v>2023</v>
      </c>
    </row>
    <row r="9259" spans="1:19" x14ac:dyDescent="0.2">
      <c r="A9259">
        <v>9216</v>
      </c>
      <c r="B9259" s="1">
        <v>45035</v>
      </c>
      <c r="C9259" t="s">
        <v>260</v>
      </c>
      <c r="D9259" t="s">
        <v>332</v>
      </c>
      <c r="E9259">
        <v>1</v>
      </c>
      <c r="F9259" t="s">
        <v>21</v>
      </c>
      <c r="G9259" t="s">
        <v>263</v>
      </c>
      <c r="H9259" t="s">
        <v>2524</v>
      </c>
      <c r="M9259" s="2">
        <v>5500</v>
      </c>
      <c r="N9259" s="2">
        <v>22000</v>
      </c>
      <c r="O9259" s="2">
        <f>IF(Tabla1[[#This Row],[Mov]]="VNT",Tabla1[[#This Row],[Sale]]-Tabla1[[#This Row],[Cost]],-Tabla1[[#This Row],[Cost]]*Tabla1[[#This Row],[Cant]])</f>
        <v>16500</v>
      </c>
      <c r="P9259" s="8">
        <f>IF(Tabla1[[#This Row],[Mov]]="VNT",-Tabla1[[#This Row],[Cant]],Tabla1[[#This Row],[Cant]])</f>
        <v>-1</v>
      </c>
      <c r="Q9259" s="8">
        <f>DAY(Tabla1[[#This Row],[Date]])</f>
        <v>19</v>
      </c>
      <c r="R9259" s="8">
        <f>MONTH(Tabla1[[#This Row],[Date]])</f>
        <v>4</v>
      </c>
      <c r="S9259" s="8">
        <f>YEAR(Tabla1[[#This Row],[Date]])</f>
        <v>2023</v>
      </c>
    </row>
    <row r="9260" spans="1:19" x14ac:dyDescent="0.2">
      <c r="A9260">
        <v>9217</v>
      </c>
      <c r="B9260" s="1">
        <v>45035</v>
      </c>
      <c r="C9260" t="s">
        <v>260</v>
      </c>
      <c r="D9260" t="s">
        <v>332</v>
      </c>
      <c r="E9260">
        <v>1</v>
      </c>
      <c r="F9260" t="s">
        <v>677</v>
      </c>
      <c r="G9260" t="s">
        <v>272</v>
      </c>
      <c r="H9260" t="s">
        <v>2380</v>
      </c>
      <c r="L9260" t="s">
        <v>3496</v>
      </c>
      <c r="M9260" s="2">
        <v>0</v>
      </c>
      <c r="N9260" s="2">
        <v>18000</v>
      </c>
      <c r="O9260" s="2">
        <f>IF(Tabla1[[#This Row],[Mov]]="VNT",Tabla1[[#This Row],[Sale]]-Tabla1[[#This Row],[Cost]],-Tabla1[[#This Row],[Cost]]*Tabla1[[#This Row],[Cant]])</f>
        <v>18000</v>
      </c>
      <c r="P9260" s="8">
        <f>IF(Tabla1[[#This Row],[Mov]]="VNT",-Tabla1[[#This Row],[Cant]],Tabla1[[#This Row],[Cant]])</f>
        <v>-1</v>
      </c>
      <c r="Q9260" s="8">
        <f>DAY(Tabla1[[#This Row],[Date]])</f>
        <v>19</v>
      </c>
      <c r="R9260" s="8">
        <f>MONTH(Tabla1[[#This Row],[Date]])</f>
        <v>4</v>
      </c>
      <c r="S9260" s="8">
        <f>YEAR(Tabla1[[#This Row],[Date]])</f>
        <v>2023</v>
      </c>
    </row>
    <row r="9261" spans="1:19" x14ac:dyDescent="0.2">
      <c r="A9261">
        <v>9218</v>
      </c>
      <c r="B9261" s="1">
        <v>45035</v>
      </c>
      <c r="C9261" t="s">
        <v>260</v>
      </c>
      <c r="D9261" t="s">
        <v>332</v>
      </c>
      <c r="E9261">
        <v>1</v>
      </c>
      <c r="F9261" t="s">
        <v>224</v>
      </c>
      <c r="G9261" t="s">
        <v>272</v>
      </c>
      <c r="H9261" t="s">
        <v>2380</v>
      </c>
      <c r="M9261" s="2">
        <v>8000</v>
      </c>
      <c r="N9261" s="2">
        <v>20000</v>
      </c>
      <c r="O9261" s="2">
        <f>IF(Tabla1[[#This Row],[Mov]]="VNT",Tabla1[[#This Row],[Sale]]-Tabla1[[#This Row],[Cost]],-Tabla1[[#This Row],[Cost]]*Tabla1[[#This Row],[Cant]])</f>
        <v>12000</v>
      </c>
      <c r="P9261" s="8">
        <f>IF(Tabla1[[#This Row],[Mov]]="VNT",-Tabla1[[#This Row],[Cant]],Tabla1[[#This Row],[Cant]])</f>
        <v>-1</v>
      </c>
      <c r="Q9261" s="8">
        <f>DAY(Tabla1[[#This Row],[Date]])</f>
        <v>19</v>
      </c>
      <c r="R9261" s="8">
        <f>MONTH(Tabla1[[#This Row],[Date]])</f>
        <v>4</v>
      </c>
      <c r="S9261" s="8">
        <f>YEAR(Tabla1[[#This Row],[Date]])</f>
        <v>2023</v>
      </c>
    </row>
    <row r="9262" spans="1:19" x14ac:dyDescent="0.2">
      <c r="A9262">
        <v>9219</v>
      </c>
      <c r="B9262" s="1">
        <v>45035</v>
      </c>
      <c r="C9262" t="s">
        <v>260</v>
      </c>
      <c r="D9262" t="s">
        <v>332</v>
      </c>
      <c r="E9262">
        <v>1</v>
      </c>
      <c r="F9262" t="s">
        <v>1545</v>
      </c>
      <c r="G9262" t="s">
        <v>346</v>
      </c>
      <c r="H9262" t="s">
        <v>472</v>
      </c>
      <c r="M9262" s="2">
        <v>2800</v>
      </c>
      <c r="N9262" s="2">
        <v>8000</v>
      </c>
      <c r="O9262" s="2">
        <f>IF(Tabla1[[#This Row],[Mov]]="VNT",Tabla1[[#This Row],[Sale]]-Tabla1[[#This Row],[Cost]],-Tabla1[[#This Row],[Cost]]*Tabla1[[#This Row],[Cant]])</f>
        <v>5200</v>
      </c>
      <c r="P9262" s="8">
        <f>IF(Tabla1[[#This Row],[Mov]]="VNT",-Tabla1[[#This Row],[Cant]],Tabla1[[#This Row],[Cant]])</f>
        <v>-1</v>
      </c>
      <c r="Q9262" s="8">
        <f>DAY(Tabla1[[#This Row],[Date]])</f>
        <v>19</v>
      </c>
      <c r="R9262" s="8">
        <f>MONTH(Tabla1[[#This Row],[Date]])</f>
        <v>4</v>
      </c>
      <c r="S9262" s="8">
        <f>YEAR(Tabla1[[#This Row],[Date]])</f>
        <v>2023</v>
      </c>
    </row>
    <row r="9263" spans="1:19" x14ac:dyDescent="0.2">
      <c r="A9263">
        <v>9220</v>
      </c>
      <c r="B9263" s="1">
        <v>45035</v>
      </c>
      <c r="C9263" t="s">
        <v>260</v>
      </c>
      <c r="D9263" t="s">
        <v>332</v>
      </c>
      <c r="E9263">
        <v>1</v>
      </c>
      <c r="F9263" t="s">
        <v>15</v>
      </c>
      <c r="G9263" t="s">
        <v>266</v>
      </c>
      <c r="H9263" t="s">
        <v>3017</v>
      </c>
      <c r="M9263" s="2">
        <v>1000</v>
      </c>
      <c r="N9263" s="2">
        <v>7000</v>
      </c>
      <c r="O9263" s="2">
        <f>IF(Tabla1[[#This Row],[Mov]]="VNT",Tabla1[[#This Row],[Sale]]-Tabla1[[#This Row],[Cost]],-Tabla1[[#This Row],[Cost]]*Tabla1[[#This Row],[Cant]])</f>
        <v>6000</v>
      </c>
      <c r="P9263" s="8">
        <f>IF(Tabla1[[#This Row],[Mov]]="VNT",-Tabla1[[#This Row],[Cant]],Tabla1[[#This Row],[Cant]])</f>
        <v>-1</v>
      </c>
      <c r="Q9263" s="8">
        <f>DAY(Tabla1[[#This Row],[Date]])</f>
        <v>19</v>
      </c>
      <c r="R9263" s="8">
        <f>MONTH(Tabla1[[#This Row],[Date]])</f>
        <v>4</v>
      </c>
      <c r="S9263" s="8">
        <f>YEAR(Tabla1[[#This Row],[Date]])</f>
        <v>2023</v>
      </c>
    </row>
    <row r="9264" spans="1:19" x14ac:dyDescent="0.2">
      <c r="A9264">
        <v>9221</v>
      </c>
      <c r="B9264" s="1">
        <v>45035</v>
      </c>
      <c r="C9264" t="s">
        <v>260</v>
      </c>
      <c r="D9264" t="s">
        <v>332</v>
      </c>
      <c r="E9264">
        <v>1</v>
      </c>
      <c r="F9264" t="s">
        <v>677</v>
      </c>
      <c r="G9264" t="s">
        <v>273</v>
      </c>
      <c r="H9264" t="s">
        <v>470</v>
      </c>
      <c r="L9264" t="s">
        <v>3496</v>
      </c>
      <c r="M9264" s="2">
        <v>0</v>
      </c>
      <c r="N9264" s="2">
        <v>18000</v>
      </c>
      <c r="O9264" s="2">
        <f>IF(Tabla1[[#This Row],[Mov]]="VNT",Tabla1[[#This Row],[Sale]]-Tabla1[[#This Row],[Cost]],-Tabla1[[#This Row],[Cost]]*Tabla1[[#This Row],[Cant]])</f>
        <v>18000</v>
      </c>
      <c r="P9264" s="8">
        <f>IF(Tabla1[[#This Row],[Mov]]="VNT",-Tabla1[[#This Row],[Cant]],Tabla1[[#This Row],[Cant]])</f>
        <v>-1</v>
      </c>
      <c r="Q9264" s="8">
        <f>DAY(Tabla1[[#This Row],[Date]])</f>
        <v>19</v>
      </c>
      <c r="R9264" s="8">
        <f>MONTH(Tabla1[[#This Row],[Date]])</f>
        <v>4</v>
      </c>
      <c r="S9264" s="8">
        <f>YEAR(Tabla1[[#This Row],[Date]])</f>
        <v>2023</v>
      </c>
    </row>
    <row r="9265" spans="1:19" x14ac:dyDescent="0.2">
      <c r="A9265">
        <v>9222</v>
      </c>
      <c r="B9265" s="1">
        <v>45035</v>
      </c>
      <c r="C9265" t="s">
        <v>260</v>
      </c>
      <c r="D9265" t="s">
        <v>332</v>
      </c>
      <c r="E9265">
        <v>1</v>
      </c>
      <c r="F9265" t="s">
        <v>386</v>
      </c>
      <c r="G9265" t="s">
        <v>272</v>
      </c>
      <c r="H9265" t="s">
        <v>309</v>
      </c>
      <c r="M9265" s="2">
        <v>63000</v>
      </c>
      <c r="N9265" s="2">
        <v>120000</v>
      </c>
      <c r="O9265" s="2">
        <f>IF(Tabla1[[#This Row],[Mov]]="VNT",Tabla1[[#This Row],[Sale]]-Tabla1[[#This Row],[Cost]],-Tabla1[[#This Row],[Cost]]*Tabla1[[#This Row],[Cant]])</f>
        <v>57000</v>
      </c>
      <c r="P9265" s="8">
        <f>IF(Tabla1[[#This Row],[Mov]]="VNT",-Tabla1[[#This Row],[Cant]],Tabla1[[#This Row],[Cant]])</f>
        <v>-1</v>
      </c>
      <c r="Q9265" s="8">
        <f>DAY(Tabla1[[#This Row],[Date]])</f>
        <v>19</v>
      </c>
      <c r="R9265" s="8">
        <f>MONTH(Tabla1[[#This Row],[Date]])</f>
        <v>4</v>
      </c>
      <c r="S9265" s="8">
        <f>YEAR(Tabla1[[#This Row],[Date]])</f>
        <v>2023</v>
      </c>
    </row>
    <row r="9266" spans="1:19" x14ac:dyDescent="0.2">
      <c r="A9266">
        <v>9223</v>
      </c>
      <c r="B9266" s="1">
        <v>45035</v>
      </c>
      <c r="C9266" t="s">
        <v>260</v>
      </c>
      <c r="D9266" t="s">
        <v>332</v>
      </c>
      <c r="E9266">
        <v>1</v>
      </c>
      <c r="F9266" t="s">
        <v>2445</v>
      </c>
      <c r="G9266" t="s">
        <v>272</v>
      </c>
      <c r="H9266" t="s">
        <v>309</v>
      </c>
      <c r="M9266" s="2">
        <v>2500</v>
      </c>
      <c r="N9266" s="2">
        <v>15000</v>
      </c>
      <c r="O9266" s="2">
        <f>IF(Tabla1[[#This Row],[Mov]]="VNT",Tabla1[[#This Row],[Sale]]-Tabla1[[#This Row],[Cost]],-Tabla1[[#This Row],[Cost]]*Tabla1[[#This Row],[Cant]])</f>
        <v>12500</v>
      </c>
      <c r="P9266" s="8">
        <f>IF(Tabla1[[#This Row],[Mov]]="VNT",-Tabla1[[#This Row],[Cant]],Tabla1[[#This Row],[Cant]])</f>
        <v>-1</v>
      </c>
      <c r="Q9266" s="8">
        <f>DAY(Tabla1[[#This Row],[Date]])</f>
        <v>19</v>
      </c>
      <c r="R9266" s="8">
        <f>MONTH(Tabla1[[#This Row],[Date]])</f>
        <v>4</v>
      </c>
      <c r="S9266" s="8">
        <f>YEAR(Tabla1[[#This Row],[Date]])</f>
        <v>2023</v>
      </c>
    </row>
    <row r="9267" spans="1:19" x14ac:dyDescent="0.2">
      <c r="A9267">
        <v>9224</v>
      </c>
      <c r="B9267" s="1">
        <v>45035</v>
      </c>
      <c r="C9267" t="s">
        <v>260</v>
      </c>
      <c r="D9267" t="s">
        <v>332</v>
      </c>
      <c r="E9267">
        <v>1</v>
      </c>
      <c r="F9267" t="s">
        <v>2445</v>
      </c>
      <c r="G9267" t="s">
        <v>860</v>
      </c>
      <c r="H9267" t="s">
        <v>313</v>
      </c>
      <c r="M9267" s="2">
        <v>2500</v>
      </c>
      <c r="N9267" s="2">
        <v>15000</v>
      </c>
      <c r="O9267" s="2">
        <f>IF(Tabla1[[#This Row],[Mov]]="VNT",Tabla1[[#This Row],[Sale]]-Tabla1[[#This Row],[Cost]],-Tabla1[[#This Row],[Cost]]*Tabla1[[#This Row],[Cant]])</f>
        <v>12500</v>
      </c>
      <c r="P9267" s="8">
        <f>IF(Tabla1[[#This Row],[Mov]]="VNT",-Tabla1[[#This Row],[Cant]],Tabla1[[#This Row],[Cant]])</f>
        <v>-1</v>
      </c>
      <c r="Q9267" s="8">
        <f>DAY(Tabla1[[#This Row],[Date]])</f>
        <v>19</v>
      </c>
      <c r="R9267" s="8">
        <f>MONTH(Tabla1[[#This Row],[Date]])</f>
        <v>4</v>
      </c>
      <c r="S9267" s="8">
        <f>YEAR(Tabla1[[#This Row],[Date]])</f>
        <v>2023</v>
      </c>
    </row>
    <row r="9268" spans="1:19" x14ac:dyDescent="0.2">
      <c r="A9268">
        <v>9225</v>
      </c>
      <c r="B9268" s="1">
        <v>45035</v>
      </c>
      <c r="C9268" t="s">
        <v>260</v>
      </c>
      <c r="D9268" t="s">
        <v>332</v>
      </c>
      <c r="E9268">
        <v>1</v>
      </c>
      <c r="F9268" t="s">
        <v>15</v>
      </c>
      <c r="G9268" t="s">
        <v>273</v>
      </c>
      <c r="H9268" t="s">
        <v>1085</v>
      </c>
      <c r="M9268" s="2">
        <v>12000</v>
      </c>
      <c r="N9268" s="2">
        <v>20000</v>
      </c>
      <c r="O9268" s="2">
        <f>IF(Tabla1[[#This Row],[Mov]]="VNT",Tabla1[[#This Row],[Sale]]-Tabla1[[#This Row],[Cost]],-Tabla1[[#This Row],[Cost]]*Tabla1[[#This Row],[Cant]])</f>
        <v>8000</v>
      </c>
      <c r="P9268" s="8">
        <f>IF(Tabla1[[#This Row],[Mov]]="VNT",-Tabla1[[#This Row],[Cant]],Tabla1[[#This Row],[Cant]])</f>
        <v>-1</v>
      </c>
      <c r="Q9268" s="8">
        <f>DAY(Tabla1[[#This Row],[Date]])</f>
        <v>19</v>
      </c>
      <c r="R9268" s="8">
        <f>MONTH(Tabla1[[#This Row],[Date]])</f>
        <v>4</v>
      </c>
      <c r="S9268" s="8">
        <f>YEAR(Tabla1[[#This Row],[Date]])</f>
        <v>2023</v>
      </c>
    </row>
    <row r="9269" spans="1:19" x14ac:dyDescent="0.2">
      <c r="A9269">
        <v>9226</v>
      </c>
      <c r="B9269" s="1">
        <v>45035</v>
      </c>
      <c r="C9269" t="s">
        <v>260</v>
      </c>
      <c r="D9269" t="s">
        <v>332</v>
      </c>
      <c r="E9269">
        <v>1</v>
      </c>
      <c r="F9269" t="s">
        <v>677</v>
      </c>
      <c r="G9269" t="s">
        <v>273</v>
      </c>
      <c r="H9269" t="s">
        <v>3069</v>
      </c>
      <c r="L9269" t="s">
        <v>3496</v>
      </c>
      <c r="M9269" s="2">
        <v>0</v>
      </c>
      <c r="N9269" s="2">
        <v>15000</v>
      </c>
      <c r="O9269" s="2">
        <f>IF(Tabla1[[#This Row],[Mov]]="VNT",Tabla1[[#This Row],[Sale]]-Tabla1[[#This Row],[Cost]],-Tabla1[[#This Row],[Cost]]*Tabla1[[#This Row],[Cant]])</f>
        <v>15000</v>
      </c>
      <c r="P9269" s="8">
        <f>IF(Tabla1[[#This Row],[Mov]]="VNT",-Tabla1[[#This Row],[Cant]],Tabla1[[#This Row],[Cant]])</f>
        <v>-1</v>
      </c>
      <c r="Q9269" s="8">
        <f>DAY(Tabla1[[#This Row],[Date]])</f>
        <v>19</v>
      </c>
      <c r="R9269" s="8">
        <f>MONTH(Tabla1[[#This Row],[Date]])</f>
        <v>4</v>
      </c>
      <c r="S9269" s="8">
        <f>YEAR(Tabla1[[#This Row],[Date]])</f>
        <v>2023</v>
      </c>
    </row>
    <row r="9270" spans="1:19" x14ac:dyDescent="0.2">
      <c r="A9270">
        <v>9227</v>
      </c>
      <c r="B9270" s="1">
        <v>45035</v>
      </c>
      <c r="C9270" t="s">
        <v>260</v>
      </c>
      <c r="D9270" t="s">
        <v>332</v>
      </c>
      <c r="E9270">
        <v>1</v>
      </c>
      <c r="F9270" t="s">
        <v>1545</v>
      </c>
      <c r="G9270" t="s">
        <v>273</v>
      </c>
      <c r="H9270" t="s">
        <v>3069</v>
      </c>
      <c r="M9270" s="2">
        <v>40000</v>
      </c>
      <c r="N9270" s="2">
        <v>75000</v>
      </c>
      <c r="O9270" s="2">
        <f>IF(Tabla1[[#This Row],[Mov]]="VNT",Tabla1[[#This Row],[Sale]]-Tabla1[[#This Row],[Cost]],-Tabla1[[#This Row],[Cost]]*Tabla1[[#This Row],[Cant]])</f>
        <v>35000</v>
      </c>
      <c r="P9270" s="8">
        <f>IF(Tabla1[[#This Row],[Mov]]="VNT",-Tabla1[[#This Row],[Cant]],Tabla1[[#This Row],[Cant]])</f>
        <v>-1</v>
      </c>
      <c r="Q9270" s="8">
        <f>DAY(Tabla1[[#This Row],[Date]])</f>
        <v>19</v>
      </c>
      <c r="R9270" s="8">
        <f>MONTH(Tabla1[[#This Row],[Date]])</f>
        <v>4</v>
      </c>
      <c r="S9270" s="8">
        <f>YEAR(Tabla1[[#This Row],[Date]])</f>
        <v>2023</v>
      </c>
    </row>
    <row r="9271" spans="1:19" x14ac:dyDescent="0.2">
      <c r="A9271">
        <v>9228</v>
      </c>
      <c r="B9271" s="1">
        <v>45035</v>
      </c>
      <c r="C9271" t="s">
        <v>260</v>
      </c>
      <c r="D9271" t="s">
        <v>332</v>
      </c>
      <c r="E9271">
        <v>1</v>
      </c>
      <c r="F9271" t="s">
        <v>116</v>
      </c>
      <c r="G9271" t="s">
        <v>349</v>
      </c>
      <c r="H9271" t="s">
        <v>515</v>
      </c>
      <c r="M9271" s="2">
        <v>14952</v>
      </c>
      <c r="N9271" s="2">
        <v>16000</v>
      </c>
      <c r="O9271" s="2">
        <f>IF(Tabla1[[#This Row],[Mov]]="VNT",Tabla1[[#This Row],[Sale]]-Tabla1[[#This Row],[Cost]],-Tabla1[[#This Row],[Cost]]*Tabla1[[#This Row],[Cant]])</f>
        <v>1048</v>
      </c>
      <c r="P9271" s="8">
        <f>IF(Tabla1[[#This Row],[Mov]]="VNT",-Tabla1[[#This Row],[Cant]],Tabla1[[#This Row],[Cant]])</f>
        <v>-1</v>
      </c>
      <c r="Q9271" s="8">
        <f>DAY(Tabla1[[#This Row],[Date]])</f>
        <v>19</v>
      </c>
      <c r="R9271" s="8">
        <f>MONTH(Tabla1[[#This Row],[Date]])</f>
        <v>4</v>
      </c>
      <c r="S9271" s="8">
        <f>YEAR(Tabla1[[#This Row],[Date]])</f>
        <v>2023</v>
      </c>
    </row>
    <row r="9272" spans="1:19" x14ac:dyDescent="0.2">
      <c r="A9272">
        <v>9229</v>
      </c>
      <c r="B9272" s="1">
        <v>45035</v>
      </c>
      <c r="C9272" t="s">
        <v>260</v>
      </c>
      <c r="D9272" t="s">
        <v>332</v>
      </c>
      <c r="E9272">
        <v>1</v>
      </c>
      <c r="F9272" t="s">
        <v>891</v>
      </c>
      <c r="G9272" t="s">
        <v>272</v>
      </c>
      <c r="H9272" t="s">
        <v>344</v>
      </c>
      <c r="M9272" s="2">
        <v>3500</v>
      </c>
      <c r="N9272" s="2">
        <v>10000</v>
      </c>
      <c r="O9272" s="2">
        <f>IF(Tabla1[[#This Row],[Mov]]="VNT",Tabla1[[#This Row],[Sale]]-Tabla1[[#This Row],[Cost]],-Tabla1[[#This Row],[Cost]]*Tabla1[[#This Row],[Cant]])</f>
        <v>6500</v>
      </c>
      <c r="P9272" s="8">
        <f>IF(Tabla1[[#This Row],[Mov]]="VNT",-Tabla1[[#This Row],[Cant]],Tabla1[[#This Row],[Cant]])</f>
        <v>-1</v>
      </c>
      <c r="Q9272" s="8">
        <f>DAY(Tabla1[[#This Row],[Date]])</f>
        <v>19</v>
      </c>
      <c r="R9272" s="8">
        <f>MONTH(Tabla1[[#This Row],[Date]])</f>
        <v>4</v>
      </c>
      <c r="S9272" s="8">
        <f>YEAR(Tabla1[[#This Row],[Date]])</f>
        <v>2023</v>
      </c>
    </row>
    <row r="9273" spans="1:19" x14ac:dyDescent="0.2">
      <c r="A9273">
        <v>9230</v>
      </c>
      <c r="B9273" s="1">
        <v>45035</v>
      </c>
      <c r="C9273" t="s">
        <v>260</v>
      </c>
      <c r="D9273" t="s">
        <v>332</v>
      </c>
      <c r="E9273">
        <v>1</v>
      </c>
      <c r="F9273" t="s">
        <v>342</v>
      </c>
      <c r="G9273" t="s">
        <v>272</v>
      </c>
      <c r="H9273" t="s">
        <v>344</v>
      </c>
      <c r="M9273" s="2">
        <v>900</v>
      </c>
      <c r="N9273" s="2">
        <v>10000</v>
      </c>
      <c r="O9273" s="2">
        <f>IF(Tabla1[[#This Row],[Mov]]="VNT",Tabla1[[#This Row],[Sale]]-Tabla1[[#This Row],[Cost]],-Tabla1[[#This Row],[Cost]]*Tabla1[[#This Row],[Cant]])</f>
        <v>9100</v>
      </c>
      <c r="P9273" s="8">
        <f>IF(Tabla1[[#This Row],[Mov]]="VNT",-Tabla1[[#This Row],[Cant]],Tabla1[[#This Row],[Cant]])</f>
        <v>-1</v>
      </c>
      <c r="Q9273" s="8">
        <f>DAY(Tabla1[[#This Row],[Date]])</f>
        <v>19</v>
      </c>
      <c r="R9273" s="8">
        <f>MONTH(Tabla1[[#This Row],[Date]])</f>
        <v>4</v>
      </c>
      <c r="S9273" s="8">
        <f>YEAR(Tabla1[[#This Row],[Date]])</f>
        <v>2023</v>
      </c>
    </row>
    <row r="9274" spans="1:19" x14ac:dyDescent="0.2">
      <c r="A9274">
        <v>9231</v>
      </c>
      <c r="B9274" s="1">
        <v>45035</v>
      </c>
      <c r="C9274" t="s">
        <v>260</v>
      </c>
      <c r="D9274" t="s">
        <v>332</v>
      </c>
      <c r="E9274">
        <v>1</v>
      </c>
      <c r="F9274" t="s">
        <v>476</v>
      </c>
      <c r="G9274" t="s">
        <v>266</v>
      </c>
      <c r="H9274" t="s">
        <v>2704</v>
      </c>
      <c r="M9274" s="2">
        <v>1800</v>
      </c>
      <c r="N9274" s="2">
        <v>5000</v>
      </c>
      <c r="O9274" s="2">
        <f>IF(Tabla1[[#This Row],[Mov]]="VNT",Tabla1[[#This Row],[Sale]]-Tabla1[[#This Row],[Cost]],-Tabla1[[#This Row],[Cost]]*Tabla1[[#This Row],[Cant]])</f>
        <v>3200</v>
      </c>
      <c r="P9274" s="8">
        <f>IF(Tabla1[[#This Row],[Mov]]="VNT",-Tabla1[[#This Row],[Cant]],Tabla1[[#This Row],[Cant]])</f>
        <v>-1</v>
      </c>
      <c r="Q9274" s="8">
        <f>DAY(Tabla1[[#This Row],[Date]])</f>
        <v>19</v>
      </c>
      <c r="R9274" s="8">
        <f>MONTH(Tabla1[[#This Row],[Date]])</f>
        <v>4</v>
      </c>
      <c r="S9274" s="8">
        <f>YEAR(Tabla1[[#This Row],[Date]])</f>
        <v>2023</v>
      </c>
    </row>
    <row r="9275" spans="1:19" x14ac:dyDescent="0.2">
      <c r="A9275">
        <v>9232</v>
      </c>
      <c r="B9275" s="1">
        <v>45035</v>
      </c>
      <c r="C9275" t="s">
        <v>260</v>
      </c>
      <c r="D9275" t="s">
        <v>332</v>
      </c>
      <c r="E9275">
        <v>1</v>
      </c>
      <c r="F9275" t="s">
        <v>628</v>
      </c>
      <c r="G9275" t="s">
        <v>266</v>
      </c>
      <c r="H9275" t="s">
        <v>2345</v>
      </c>
      <c r="M9275" s="2">
        <v>12000</v>
      </c>
      <c r="N9275" s="2">
        <v>22000</v>
      </c>
      <c r="O9275" s="2">
        <f>IF(Tabla1[[#This Row],[Mov]]="VNT",Tabla1[[#This Row],[Sale]]-Tabla1[[#This Row],[Cost]],-Tabla1[[#This Row],[Cost]]*Tabla1[[#This Row],[Cant]])</f>
        <v>10000</v>
      </c>
      <c r="P9275" s="8">
        <f>IF(Tabla1[[#This Row],[Mov]]="VNT",-Tabla1[[#This Row],[Cant]],Tabla1[[#This Row],[Cant]])</f>
        <v>-1</v>
      </c>
      <c r="Q9275" s="8">
        <f>DAY(Tabla1[[#This Row],[Date]])</f>
        <v>19</v>
      </c>
      <c r="R9275" s="8">
        <f>MONTH(Tabla1[[#This Row],[Date]])</f>
        <v>4</v>
      </c>
      <c r="S9275" s="8">
        <f>YEAR(Tabla1[[#This Row],[Date]])</f>
        <v>2023</v>
      </c>
    </row>
    <row r="9276" spans="1:19" x14ac:dyDescent="0.2">
      <c r="A9276">
        <v>9233</v>
      </c>
      <c r="B9276" s="1">
        <v>45035</v>
      </c>
      <c r="C9276" t="s">
        <v>260</v>
      </c>
      <c r="D9276" t="s">
        <v>332</v>
      </c>
      <c r="E9276">
        <v>1</v>
      </c>
      <c r="F9276" t="s">
        <v>455</v>
      </c>
      <c r="G9276" t="s">
        <v>347</v>
      </c>
      <c r="H9276" t="s">
        <v>456</v>
      </c>
      <c r="M9276" s="2">
        <v>800</v>
      </c>
      <c r="N9276" s="2">
        <v>4000</v>
      </c>
      <c r="O9276" s="2">
        <f>IF(Tabla1[[#This Row],[Mov]]="VNT",Tabla1[[#This Row],[Sale]]-Tabla1[[#This Row],[Cost]],-Tabla1[[#This Row],[Cost]]*Tabla1[[#This Row],[Cant]])</f>
        <v>3200</v>
      </c>
      <c r="P9276" s="8">
        <f>IF(Tabla1[[#This Row],[Mov]]="VNT",-Tabla1[[#This Row],[Cant]],Tabla1[[#This Row],[Cant]])</f>
        <v>-1</v>
      </c>
      <c r="Q9276" s="8">
        <f>DAY(Tabla1[[#This Row],[Date]])</f>
        <v>19</v>
      </c>
      <c r="R9276" s="8">
        <f>MONTH(Tabla1[[#This Row],[Date]])</f>
        <v>4</v>
      </c>
      <c r="S9276" s="8">
        <f>YEAR(Tabla1[[#This Row],[Date]])</f>
        <v>2023</v>
      </c>
    </row>
    <row r="9277" spans="1:19" x14ac:dyDescent="0.2">
      <c r="A9277">
        <v>9234</v>
      </c>
      <c r="B9277" s="1">
        <v>45035</v>
      </c>
      <c r="C9277" t="s">
        <v>260</v>
      </c>
      <c r="D9277" t="s">
        <v>332</v>
      </c>
      <c r="E9277">
        <v>1</v>
      </c>
      <c r="F9277" t="s">
        <v>15</v>
      </c>
      <c r="G9277" t="s">
        <v>266</v>
      </c>
      <c r="H9277" t="s">
        <v>531</v>
      </c>
      <c r="M9277" s="2">
        <v>1800</v>
      </c>
      <c r="N9277" s="2">
        <v>8000</v>
      </c>
      <c r="O9277" s="2">
        <f>IF(Tabla1[[#This Row],[Mov]]="VNT",Tabla1[[#This Row],[Sale]]-Tabla1[[#This Row],[Cost]],-Tabla1[[#This Row],[Cost]]*Tabla1[[#This Row],[Cant]])</f>
        <v>6200</v>
      </c>
      <c r="P9277" s="8">
        <f>IF(Tabla1[[#This Row],[Mov]]="VNT",-Tabla1[[#This Row],[Cant]],Tabla1[[#This Row],[Cant]])</f>
        <v>-1</v>
      </c>
      <c r="Q9277" s="8">
        <f>DAY(Tabla1[[#This Row],[Date]])</f>
        <v>19</v>
      </c>
      <c r="R9277" s="8">
        <f>MONTH(Tabla1[[#This Row],[Date]])</f>
        <v>4</v>
      </c>
      <c r="S9277" s="8">
        <f>YEAR(Tabla1[[#This Row],[Date]])</f>
        <v>2023</v>
      </c>
    </row>
    <row r="9278" spans="1:19" x14ac:dyDescent="0.2">
      <c r="A9278">
        <v>9235</v>
      </c>
      <c r="B9278" s="1">
        <v>45035</v>
      </c>
      <c r="C9278" t="s">
        <v>260</v>
      </c>
      <c r="D9278" t="s">
        <v>332</v>
      </c>
      <c r="E9278">
        <v>1</v>
      </c>
      <c r="F9278" t="s">
        <v>15</v>
      </c>
      <c r="G9278" t="s">
        <v>266</v>
      </c>
      <c r="H9278" t="s">
        <v>531</v>
      </c>
      <c r="M9278" s="2">
        <v>1800</v>
      </c>
      <c r="N9278" s="2">
        <v>8000</v>
      </c>
      <c r="O9278" s="2">
        <f>IF(Tabla1[[#This Row],[Mov]]="VNT",Tabla1[[#This Row],[Sale]]-Tabla1[[#This Row],[Cost]],-Tabla1[[#This Row],[Cost]]*Tabla1[[#This Row],[Cant]])</f>
        <v>6200</v>
      </c>
      <c r="P9278" s="8">
        <f>IF(Tabla1[[#This Row],[Mov]]="VNT",-Tabla1[[#This Row],[Cant]],Tabla1[[#This Row],[Cant]])</f>
        <v>-1</v>
      </c>
      <c r="Q9278" s="8">
        <f>DAY(Tabla1[[#This Row],[Date]])</f>
        <v>19</v>
      </c>
      <c r="R9278" s="8">
        <f>MONTH(Tabla1[[#This Row],[Date]])</f>
        <v>4</v>
      </c>
      <c r="S9278" s="8">
        <f>YEAR(Tabla1[[#This Row],[Date]])</f>
        <v>2023</v>
      </c>
    </row>
    <row r="9279" spans="1:19" x14ac:dyDescent="0.2">
      <c r="A9279">
        <v>9236</v>
      </c>
      <c r="B9279" s="1">
        <v>45035</v>
      </c>
      <c r="C9279" t="s">
        <v>260</v>
      </c>
      <c r="D9279" t="s">
        <v>332</v>
      </c>
      <c r="E9279">
        <v>1</v>
      </c>
      <c r="F9279" t="s">
        <v>21</v>
      </c>
      <c r="G9279" t="s">
        <v>273</v>
      </c>
      <c r="H9279" t="s">
        <v>1484</v>
      </c>
      <c r="M9279" s="2">
        <v>12000</v>
      </c>
      <c r="N9279" s="2">
        <v>29000</v>
      </c>
      <c r="O9279" s="2">
        <f>IF(Tabla1[[#This Row],[Mov]]="VNT",Tabla1[[#This Row],[Sale]]-Tabla1[[#This Row],[Cost]],-Tabla1[[#This Row],[Cost]]*Tabla1[[#This Row],[Cant]])</f>
        <v>17000</v>
      </c>
      <c r="P9279" s="8">
        <f>IF(Tabla1[[#This Row],[Mov]]="VNT",-Tabla1[[#This Row],[Cant]],Tabla1[[#This Row],[Cant]])</f>
        <v>-1</v>
      </c>
      <c r="Q9279" s="8">
        <f>DAY(Tabla1[[#This Row],[Date]])</f>
        <v>19</v>
      </c>
      <c r="R9279" s="8">
        <f>MONTH(Tabla1[[#This Row],[Date]])</f>
        <v>4</v>
      </c>
      <c r="S9279" s="8">
        <f>YEAR(Tabla1[[#This Row],[Date]])</f>
        <v>2023</v>
      </c>
    </row>
    <row r="9280" spans="1:19" x14ac:dyDescent="0.2">
      <c r="A9280">
        <v>9237</v>
      </c>
      <c r="B9280" s="1">
        <v>45035</v>
      </c>
      <c r="C9280" t="s">
        <v>260</v>
      </c>
      <c r="D9280" t="s">
        <v>332</v>
      </c>
      <c r="E9280">
        <v>1</v>
      </c>
      <c r="F9280" t="s">
        <v>116</v>
      </c>
      <c r="G9280" t="s">
        <v>349</v>
      </c>
      <c r="H9280" t="s">
        <v>515</v>
      </c>
      <c r="M9280" s="2">
        <v>3270</v>
      </c>
      <c r="N9280" s="2">
        <v>3500</v>
      </c>
      <c r="O9280" s="2">
        <f>IF(Tabla1[[#This Row],[Mov]]="VNT",Tabla1[[#This Row],[Sale]]-Tabla1[[#This Row],[Cost]],-Tabla1[[#This Row],[Cost]]*Tabla1[[#This Row],[Cant]])</f>
        <v>230</v>
      </c>
      <c r="P9280" s="8">
        <f>IF(Tabla1[[#This Row],[Mov]]="VNT",-Tabla1[[#This Row],[Cant]],Tabla1[[#This Row],[Cant]])</f>
        <v>-1</v>
      </c>
      <c r="Q9280" s="8">
        <f>DAY(Tabla1[[#This Row],[Date]])</f>
        <v>19</v>
      </c>
      <c r="R9280" s="8">
        <f>MONTH(Tabla1[[#This Row],[Date]])</f>
        <v>4</v>
      </c>
      <c r="S9280" s="8">
        <f>YEAR(Tabla1[[#This Row],[Date]])</f>
        <v>2023</v>
      </c>
    </row>
    <row r="9281" spans="1:19" x14ac:dyDescent="0.2">
      <c r="A9281">
        <v>9238</v>
      </c>
      <c r="B9281" s="1">
        <v>45035</v>
      </c>
      <c r="C9281" t="s">
        <v>260</v>
      </c>
      <c r="D9281" t="s">
        <v>332</v>
      </c>
      <c r="E9281">
        <v>1</v>
      </c>
      <c r="F9281" t="s">
        <v>116</v>
      </c>
      <c r="G9281" t="s">
        <v>382</v>
      </c>
      <c r="H9281" t="s">
        <v>514</v>
      </c>
      <c r="M9281" s="2">
        <v>28971</v>
      </c>
      <c r="N9281" s="2">
        <v>31000</v>
      </c>
      <c r="O9281" s="2">
        <f>IF(Tabla1[[#This Row],[Mov]]="VNT",Tabla1[[#This Row],[Sale]]-Tabla1[[#This Row],[Cost]],-Tabla1[[#This Row],[Cost]]*Tabla1[[#This Row],[Cant]])</f>
        <v>2029</v>
      </c>
      <c r="P9281" s="8">
        <f>IF(Tabla1[[#This Row],[Mov]]="VNT",-Tabla1[[#This Row],[Cant]],Tabla1[[#This Row],[Cant]])</f>
        <v>-1</v>
      </c>
      <c r="Q9281" s="8">
        <f>DAY(Tabla1[[#This Row],[Date]])</f>
        <v>19</v>
      </c>
      <c r="R9281" s="8">
        <f>MONTH(Tabla1[[#This Row],[Date]])</f>
        <v>4</v>
      </c>
      <c r="S9281" s="8">
        <f>YEAR(Tabla1[[#This Row],[Date]])</f>
        <v>2023</v>
      </c>
    </row>
    <row r="9282" spans="1:19" x14ac:dyDescent="0.2">
      <c r="A9282">
        <v>9239</v>
      </c>
      <c r="B9282" s="1">
        <v>45035</v>
      </c>
      <c r="C9282" t="s">
        <v>260</v>
      </c>
      <c r="D9282" t="s">
        <v>332</v>
      </c>
      <c r="E9282">
        <v>1</v>
      </c>
      <c r="F9282" t="s">
        <v>116</v>
      </c>
      <c r="G9282" t="s">
        <v>347</v>
      </c>
      <c r="H9282" t="s">
        <v>518</v>
      </c>
      <c r="M9282" s="2">
        <v>6074</v>
      </c>
      <c r="N9282" s="2">
        <v>6500</v>
      </c>
      <c r="O9282" s="2">
        <f>IF(Tabla1[[#This Row],[Mov]]="VNT",Tabla1[[#This Row],[Sale]]-Tabla1[[#This Row],[Cost]],-Tabla1[[#This Row],[Cost]]*Tabla1[[#This Row],[Cant]])</f>
        <v>426</v>
      </c>
      <c r="P9282" s="8">
        <f>IF(Tabla1[[#This Row],[Mov]]="VNT",-Tabla1[[#This Row],[Cant]],Tabla1[[#This Row],[Cant]])</f>
        <v>-1</v>
      </c>
      <c r="Q9282" s="8">
        <f>DAY(Tabla1[[#This Row],[Date]])</f>
        <v>19</v>
      </c>
      <c r="R9282" s="8">
        <f>MONTH(Tabla1[[#This Row],[Date]])</f>
        <v>4</v>
      </c>
      <c r="S9282" s="8">
        <f>YEAR(Tabla1[[#This Row],[Date]])</f>
        <v>2023</v>
      </c>
    </row>
    <row r="9283" spans="1:19" x14ac:dyDescent="0.2">
      <c r="A9283">
        <v>9240</v>
      </c>
      <c r="B9283" s="1">
        <v>45035</v>
      </c>
      <c r="C9283" t="s">
        <v>260</v>
      </c>
      <c r="D9283" t="s">
        <v>332</v>
      </c>
      <c r="E9283">
        <v>1</v>
      </c>
      <c r="F9283" t="s">
        <v>116</v>
      </c>
      <c r="G9283" t="s">
        <v>347</v>
      </c>
      <c r="H9283" t="s">
        <v>518</v>
      </c>
      <c r="M9283" s="2">
        <v>3270</v>
      </c>
      <c r="N9283" s="2">
        <v>3500</v>
      </c>
      <c r="O9283" s="2">
        <f>IF(Tabla1[[#This Row],[Mov]]="VNT",Tabla1[[#This Row],[Sale]]-Tabla1[[#This Row],[Cost]],-Tabla1[[#This Row],[Cost]]*Tabla1[[#This Row],[Cant]])</f>
        <v>230</v>
      </c>
      <c r="P9283" s="8">
        <f>IF(Tabla1[[#This Row],[Mov]]="VNT",-Tabla1[[#This Row],[Cant]],Tabla1[[#This Row],[Cant]])</f>
        <v>-1</v>
      </c>
      <c r="Q9283" s="8">
        <f>DAY(Tabla1[[#This Row],[Date]])</f>
        <v>19</v>
      </c>
      <c r="R9283" s="8">
        <f>MONTH(Tabla1[[#This Row],[Date]])</f>
        <v>4</v>
      </c>
      <c r="S9283" s="8">
        <f>YEAR(Tabla1[[#This Row],[Date]])</f>
        <v>2023</v>
      </c>
    </row>
    <row r="9284" spans="1:19" x14ac:dyDescent="0.2">
      <c r="A9284">
        <v>9241</v>
      </c>
      <c r="B9284" s="1">
        <v>45035</v>
      </c>
      <c r="C9284" t="s">
        <v>261</v>
      </c>
      <c r="D9284" t="s">
        <v>623</v>
      </c>
      <c r="E9284">
        <v>1</v>
      </c>
      <c r="F9284" t="s">
        <v>201</v>
      </c>
      <c r="G9284" t="s">
        <v>623</v>
      </c>
      <c r="H9284" t="s">
        <v>1026</v>
      </c>
      <c r="M9284" s="2">
        <v>160000</v>
      </c>
      <c r="N9284" s="2">
        <v>220000</v>
      </c>
      <c r="O9284" s="2">
        <f>IF(Tabla1[[#This Row],[Mov]]="VNT",Tabla1[[#This Row],[Sale]]-Tabla1[[#This Row],[Cost]],-Tabla1[[#This Row],[Cost]]*Tabla1[[#This Row],[Cant]])</f>
        <v>-160000</v>
      </c>
      <c r="P9284" s="8">
        <f>IF(Tabla1[[#This Row],[Mov]]="VNT",-Tabla1[[#This Row],[Cant]],Tabla1[[#This Row],[Cant]])</f>
        <v>1</v>
      </c>
      <c r="Q9284" s="8">
        <f>DAY(Tabla1[[#This Row],[Date]])</f>
        <v>19</v>
      </c>
      <c r="R9284" s="8">
        <f>MONTH(Tabla1[[#This Row],[Date]])</f>
        <v>4</v>
      </c>
      <c r="S9284" s="8">
        <f>YEAR(Tabla1[[#This Row],[Date]])</f>
        <v>2023</v>
      </c>
    </row>
    <row r="9285" spans="1:19" x14ac:dyDescent="0.2">
      <c r="A9285">
        <v>9242</v>
      </c>
      <c r="B9285" s="1">
        <v>45035</v>
      </c>
      <c r="C9285" t="s">
        <v>261</v>
      </c>
      <c r="D9285" t="s">
        <v>623</v>
      </c>
      <c r="E9285">
        <v>1</v>
      </c>
      <c r="F9285" t="s">
        <v>48</v>
      </c>
      <c r="G9285" t="s">
        <v>3070</v>
      </c>
      <c r="H9285" t="s">
        <v>1444</v>
      </c>
      <c r="M9285" s="2">
        <v>90000</v>
      </c>
      <c r="N9285" s="2">
        <v>140000</v>
      </c>
      <c r="O9285" s="2">
        <f>IF(Tabla1[[#This Row],[Mov]]="VNT",Tabla1[[#This Row],[Sale]]-Tabla1[[#This Row],[Cost]],-Tabla1[[#This Row],[Cost]]*Tabla1[[#This Row],[Cant]])</f>
        <v>-90000</v>
      </c>
      <c r="P9285" s="8">
        <f>IF(Tabla1[[#This Row],[Mov]]="VNT",-Tabla1[[#This Row],[Cant]],Tabla1[[#This Row],[Cant]])</f>
        <v>1</v>
      </c>
      <c r="Q9285" s="8">
        <f>DAY(Tabla1[[#This Row],[Date]])</f>
        <v>19</v>
      </c>
      <c r="R9285" s="8">
        <f>MONTH(Tabla1[[#This Row],[Date]])</f>
        <v>4</v>
      </c>
      <c r="S9285" s="8">
        <f>YEAR(Tabla1[[#This Row],[Date]])</f>
        <v>2023</v>
      </c>
    </row>
    <row r="9286" spans="1:19" x14ac:dyDescent="0.2">
      <c r="A9286">
        <v>9243</v>
      </c>
      <c r="B9286" s="1">
        <v>45035</v>
      </c>
      <c r="C9286" t="s">
        <v>261</v>
      </c>
      <c r="D9286" t="s">
        <v>268</v>
      </c>
      <c r="E9286">
        <v>3</v>
      </c>
      <c r="F9286" t="s">
        <v>15</v>
      </c>
      <c r="G9286" t="s">
        <v>266</v>
      </c>
      <c r="H9286" t="s">
        <v>2637</v>
      </c>
      <c r="M9286" s="2">
        <v>2500</v>
      </c>
      <c r="N9286" s="2">
        <v>9000</v>
      </c>
      <c r="O9286" s="2">
        <f>IF(Tabla1[[#This Row],[Mov]]="VNT",Tabla1[[#This Row],[Sale]]-Tabla1[[#This Row],[Cost]],-Tabla1[[#This Row],[Cost]]*Tabla1[[#This Row],[Cant]])</f>
        <v>-7500</v>
      </c>
      <c r="P9286" s="8">
        <f>IF(Tabla1[[#This Row],[Mov]]="VNT",-Tabla1[[#This Row],[Cant]],Tabla1[[#This Row],[Cant]])</f>
        <v>3</v>
      </c>
      <c r="Q9286" s="8">
        <f>DAY(Tabla1[[#This Row],[Date]])</f>
        <v>19</v>
      </c>
      <c r="R9286" s="8">
        <f>MONTH(Tabla1[[#This Row],[Date]])</f>
        <v>4</v>
      </c>
      <c r="S9286" s="8">
        <f>YEAR(Tabla1[[#This Row],[Date]])</f>
        <v>2023</v>
      </c>
    </row>
    <row r="9287" spans="1:19" x14ac:dyDescent="0.2">
      <c r="A9287">
        <v>9244</v>
      </c>
      <c r="B9287" s="1">
        <v>45035</v>
      </c>
      <c r="C9287" t="s">
        <v>261</v>
      </c>
      <c r="D9287" t="s">
        <v>268</v>
      </c>
      <c r="E9287">
        <v>1</v>
      </c>
      <c r="F9287" t="s">
        <v>127</v>
      </c>
      <c r="G9287" t="s">
        <v>266</v>
      </c>
      <c r="H9287" t="s">
        <v>204</v>
      </c>
      <c r="M9287" s="2">
        <v>16000</v>
      </c>
      <c r="N9287" s="2">
        <v>30000</v>
      </c>
      <c r="O9287" s="2">
        <f>IF(Tabla1[[#This Row],[Mov]]="VNT",Tabla1[[#This Row],[Sale]]-Tabla1[[#This Row],[Cost]],-Tabla1[[#This Row],[Cost]]*Tabla1[[#This Row],[Cant]])</f>
        <v>-16000</v>
      </c>
      <c r="P9287" s="8">
        <f>IF(Tabla1[[#This Row],[Mov]]="VNT",-Tabla1[[#This Row],[Cant]],Tabla1[[#This Row],[Cant]])</f>
        <v>1</v>
      </c>
      <c r="Q9287" s="8">
        <f>DAY(Tabla1[[#This Row],[Date]])</f>
        <v>19</v>
      </c>
      <c r="R9287" s="8">
        <f>MONTH(Tabla1[[#This Row],[Date]])</f>
        <v>4</v>
      </c>
      <c r="S9287" s="8">
        <f>YEAR(Tabla1[[#This Row],[Date]])</f>
        <v>2023</v>
      </c>
    </row>
    <row r="9288" spans="1:19" x14ac:dyDescent="0.2">
      <c r="A9288">
        <v>9245</v>
      </c>
      <c r="B9288" s="1">
        <v>45035</v>
      </c>
      <c r="C9288" t="s">
        <v>261</v>
      </c>
      <c r="D9288" t="s">
        <v>892</v>
      </c>
      <c r="E9288">
        <v>1</v>
      </c>
      <c r="F9288" t="s">
        <v>1545</v>
      </c>
      <c r="G9288" t="s">
        <v>273</v>
      </c>
      <c r="H9288" t="s">
        <v>3069</v>
      </c>
      <c r="M9288" s="2">
        <v>40000</v>
      </c>
      <c r="N9288" s="2">
        <v>70000</v>
      </c>
      <c r="O9288" s="2">
        <f>IF(Tabla1[[#This Row],[Mov]]="VNT",Tabla1[[#This Row],[Sale]]-Tabla1[[#This Row],[Cost]],-Tabla1[[#This Row],[Cost]]*Tabla1[[#This Row],[Cant]])</f>
        <v>-40000</v>
      </c>
      <c r="P9288" s="8">
        <f>IF(Tabla1[[#This Row],[Mov]]="VNT",-Tabla1[[#This Row],[Cant]],Tabla1[[#This Row],[Cant]])</f>
        <v>1</v>
      </c>
      <c r="Q9288" s="8">
        <f>DAY(Tabla1[[#This Row],[Date]])</f>
        <v>19</v>
      </c>
      <c r="R9288" s="8">
        <f>MONTH(Tabla1[[#This Row],[Date]])</f>
        <v>4</v>
      </c>
      <c r="S9288" s="8">
        <f>YEAR(Tabla1[[#This Row],[Date]])</f>
        <v>2023</v>
      </c>
    </row>
    <row r="9289" spans="1:19" x14ac:dyDescent="0.2">
      <c r="A9289">
        <v>9246</v>
      </c>
      <c r="B9289" s="1">
        <v>45035</v>
      </c>
      <c r="C9289" t="s">
        <v>261</v>
      </c>
      <c r="D9289" t="s">
        <v>892</v>
      </c>
      <c r="E9289">
        <v>1</v>
      </c>
      <c r="F9289" t="s">
        <v>386</v>
      </c>
      <c r="G9289" t="s">
        <v>284</v>
      </c>
      <c r="H9289" t="s">
        <v>1312</v>
      </c>
      <c r="M9289" s="2">
        <v>55000</v>
      </c>
      <c r="N9289" s="2">
        <v>115000</v>
      </c>
      <c r="O9289" s="2">
        <f>IF(Tabla1[[#This Row],[Mov]]="VNT",Tabla1[[#This Row],[Sale]]-Tabla1[[#This Row],[Cost]],-Tabla1[[#This Row],[Cost]]*Tabla1[[#This Row],[Cant]])</f>
        <v>-55000</v>
      </c>
      <c r="P9289" s="8">
        <f>IF(Tabla1[[#This Row],[Mov]]="VNT",-Tabla1[[#This Row],[Cant]],Tabla1[[#This Row],[Cant]])</f>
        <v>1</v>
      </c>
      <c r="Q9289" s="8">
        <f>DAY(Tabla1[[#This Row],[Date]])</f>
        <v>19</v>
      </c>
      <c r="R9289" s="8">
        <f>MONTH(Tabla1[[#This Row],[Date]])</f>
        <v>4</v>
      </c>
      <c r="S9289" s="8">
        <f>YEAR(Tabla1[[#This Row],[Date]])</f>
        <v>2023</v>
      </c>
    </row>
    <row r="9290" spans="1:19" x14ac:dyDescent="0.2">
      <c r="A9290">
        <v>9247</v>
      </c>
      <c r="B9290" s="1">
        <v>45036</v>
      </c>
      <c r="C9290" t="s">
        <v>260</v>
      </c>
      <c r="D9290" t="s">
        <v>332</v>
      </c>
      <c r="E9290">
        <v>1</v>
      </c>
      <c r="F9290" t="s">
        <v>386</v>
      </c>
      <c r="G9290" t="s">
        <v>272</v>
      </c>
      <c r="H9290" t="s">
        <v>3026</v>
      </c>
      <c r="L9290" t="s">
        <v>3104</v>
      </c>
      <c r="M9290" s="2">
        <v>0</v>
      </c>
      <c r="N9290" s="2">
        <v>0</v>
      </c>
      <c r="O9290" s="2">
        <f>IF(Tabla1[[#This Row],[Mov]]="VNT",Tabla1[[#This Row],[Sale]]-Tabla1[[#This Row],[Cost]],-Tabla1[[#This Row],[Cost]]*Tabla1[[#This Row],[Cant]])</f>
        <v>0</v>
      </c>
      <c r="P9290" s="8">
        <f>IF(Tabla1[[#This Row],[Mov]]="VNT",-Tabla1[[#This Row],[Cant]],Tabla1[[#This Row],[Cant]])</f>
        <v>-1</v>
      </c>
      <c r="Q9290" s="8">
        <f>DAY(Tabla1[[#This Row],[Date]])</f>
        <v>20</v>
      </c>
      <c r="R9290" s="8">
        <f>MONTH(Tabla1[[#This Row],[Date]])</f>
        <v>4</v>
      </c>
      <c r="S9290" s="8">
        <f>YEAR(Tabla1[[#This Row],[Date]])</f>
        <v>2023</v>
      </c>
    </row>
    <row r="9291" spans="1:19" x14ac:dyDescent="0.2">
      <c r="A9291">
        <v>9248</v>
      </c>
      <c r="B9291" s="1">
        <v>45036</v>
      </c>
      <c r="C9291" t="s">
        <v>260</v>
      </c>
      <c r="D9291" t="s">
        <v>332</v>
      </c>
      <c r="E9291">
        <v>1</v>
      </c>
      <c r="F9291" t="s">
        <v>26</v>
      </c>
      <c r="G9291" t="s">
        <v>266</v>
      </c>
      <c r="H9291" t="s">
        <v>2503</v>
      </c>
      <c r="M9291" s="2">
        <v>23000</v>
      </c>
      <c r="N9291" s="2">
        <v>50000</v>
      </c>
      <c r="O9291" s="2">
        <f>IF(Tabla1[[#This Row],[Mov]]="VNT",Tabla1[[#This Row],[Sale]]-Tabla1[[#This Row],[Cost]],-Tabla1[[#This Row],[Cost]]*Tabla1[[#This Row],[Cant]])</f>
        <v>27000</v>
      </c>
      <c r="P9291" s="8">
        <f>IF(Tabla1[[#This Row],[Mov]]="VNT",-Tabla1[[#This Row],[Cant]],Tabla1[[#This Row],[Cant]])</f>
        <v>-1</v>
      </c>
      <c r="Q9291" s="8">
        <f>DAY(Tabla1[[#This Row],[Date]])</f>
        <v>20</v>
      </c>
      <c r="R9291" s="8">
        <f>MONTH(Tabla1[[#This Row],[Date]])</f>
        <v>4</v>
      </c>
      <c r="S9291" s="8">
        <f>YEAR(Tabla1[[#This Row],[Date]])</f>
        <v>2023</v>
      </c>
    </row>
    <row r="9292" spans="1:19" x14ac:dyDescent="0.2">
      <c r="A9292">
        <v>9249</v>
      </c>
      <c r="B9292" s="1">
        <v>45036</v>
      </c>
      <c r="C9292" t="s">
        <v>260</v>
      </c>
      <c r="D9292" t="s">
        <v>332</v>
      </c>
      <c r="E9292">
        <v>1</v>
      </c>
      <c r="F9292" t="s">
        <v>2680</v>
      </c>
      <c r="G9292" t="s">
        <v>273</v>
      </c>
      <c r="H9292" t="s">
        <v>470</v>
      </c>
      <c r="M9292" s="2">
        <v>5000</v>
      </c>
      <c r="N9292" s="2">
        <v>15000</v>
      </c>
      <c r="O9292" s="2">
        <f>IF(Tabla1[[#This Row],[Mov]]="VNT",Tabla1[[#This Row],[Sale]]-Tabla1[[#This Row],[Cost]],-Tabla1[[#This Row],[Cost]]*Tabla1[[#This Row],[Cant]])</f>
        <v>10000</v>
      </c>
      <c r="P9292" s="8">
        <f>IF(Tabla1[[#This Row],[Mov]]="VNT",-Tabla1[[#This Row],[Cant]],Tabla1[[#This Row],[Cant]])</f>
        <v>-1</v>
      </c>
      <c r="Q9292" s="8">
        <f>DAY(Tabla1[[#This Row],[Date]])</f>
        <v>20</v>
      </c>
      <c r="R9292" s="8">
        <f>MONTH(Tabla1[[#This Row],[Date]])</f>
        <v>4</v>
      </c>
      <c r="S9292" s="8">
        <f>YEAR(Tabla1[[#This Row],[Date]])</f>
        <v>2023</v>
      </c>
    </row>
    <row r="9293" spans="1:19" x14ac:dyDescent="0.2">
      <c r="A9293">
        <v>9250</v>
      </c>
      <c r="B9293" s="1">
        <v>45036</v>
      </c>
      <c r="C9293" t="s">
        <v>260</v>
      </c>
      <c r="D9293" t="s">
        <v>332</v>
      </c>
      <c r="E9293">
        <v>1</v>
      </c>
      <c r="F9293" t="s">
        <v>458</v>
      </c>
      <c r="G9293" t="s">
        <v>263</v>
      </c>
      <c r="H9293" t="s">
        <v>3071</v>
      </c>
      <c r="M9293" s="2">
        <v>0</v>
      </c>
      <c r="N9293" s="2">
        <v>15000</v>
      </c>
      <c r="O9293" s="2">
        <f>IF(Tabla1[[#This Row],[Mov]]="VNT",Tabla1[[#This Row],[Sale]]-Tabla1[[#This Row],[Cost]],-Tabla1[[#This Row],[Cost]]*Tabla1[[#This Row],[Cant]])</f>
        <v>15000</v>
      </c>
      <c r="P9293" s="8">
        <f>IF(Tabla1[[#This Row],[Mov]]="VNT",-Tabla1[[#This Row],[Cant]],Tabla1[[#This Row],[Cant]])</f>
        <v>-1</v>
      </c>
      <c r="Q9293" s="8">
        <f>DAY(Tabla1[[#This Row],[Date]])</f>
        <v>20</v>
      </c>
      <c r="R9293" s="8">
        <f>MONTH(Tabla1[[#This Row],[Date]])</f>
        <v>4</v>
      </c>
      <c r="S9293" s="8">
        <f>YEAR(Tabla1[[#This Row],[Date]])</f>
        <v>2023</v>
      </c>
    </row>
    <row r="9294" spans="1:19" x14ac:dyDescent="0.2">
      <c r="A9294">
        <v>9251</v>
      </c>
      <c r="B9294" s="1">
        <v>45036</v>
      </c>
      <c r="C9294" t="s">
        <v>260</v>
      </c>
      <c r="D9294" t="s">
        <v>332</v>
      </c>
      <c r="E9294">
        <v>1</v>
      </c>
      <c r="F9294" t="s">
        <v>26</v>
      </c>
      <c r="G9294" t="s">
        <v>264</v>
      </c>
      <c r="H9294" t="s">
        <v>20</v>
      </c>
      <c r="M9294" s="2">
        <v>8000</v>
      </c>
      <c r="N9294" s="2">
        <v>20000</v>
      </c>
      <c r="O9294" s="2">
        <f>IF(Tabla1[[#This Row],[Mov]]="VNT",Tabla1[[#This Row],[Sale]]-Tabla1[[#This Row],[Cost]],-Tabla1[[#This Row],[Cost]]*Tabla1[[#This Row],[Cant]])</f>
        <v>12000</v>
      </c>
      <c r="P9294" s="8">
        <f>IF(Tabla1[[#This Row],[Mov]]="VNT",-Tabla1[[#This Row],[Cant]],Tabla1[[#This Row],[Cant]])</f>
        <v>-1</v>
      </c>
      <c r="Q9294" s="8">
        <f>DAY(Tabla1[[#This Row],[Date]])</f>
        <v>20</v>
      </c>
      <c r="R9294" s="8">
        <f>MONTH(Tabla1[[#This Row],[Date]])</f>
        <v>4</v>
      </c>
      <c r="S9294" s="8">
        <f>YEAR(Tabla1[[#This Row],[Date]])</f>
        <v>2023</v>
      </c>
    </row>
    <row r="9295" spans="1:19" x14ac:dyDescent="0.2">
      <c r="A9295">
        <v>9252</v>
      </c>
      <c r="B9295" s="1">
        <v>45036</v>
      </c>
      <c r="C9295" t="s">
        <v>260</v>
      </c>
      <c r="D9295" t="s">
        <v>3072</v>
      </c>
      <c r="E9295">
        <v>1</v>
      </c>
      <c r="F9295" t="s">
        <v>386</v>
      </c>
      <c r="G9295" t="s">
        <v>284</v>
      </c>
      <c r="H9295" t="s">
        <v>2498</v>
      </c>
      <c r="M9295" s="2">
        <v>85000</v>
      </c>
      <c r="N9295" s="2">
        <v>105000</v>
      </c>
      <c r="O9295" s="2">
        <f>IF(Tabla1[[#This Row],[Mov]]="VNT",Tabla1[[#This Row],[Sale]]-Tabla1[[#This Row],[Cost]],-Tabla1[[#This Row],[Cost]]*Tabla1[[#This Row],[Cant]])</f>
        <v>20000</v>
      </c>
      <c r="P9295" s="8">
        <f>IF(Tabla1[[#This Row],[Mov]]="VNT",-Tabla1[[#This Row],[Cant]],Tabla1[[#This Row],[Cant]])</f>
        <v>-1</v>
      </c>
      <c r="Q9295" s="8">
        <f>DAY(Tabla1[[#This Row],[Date]])</f>
        <v>20</v>
      </c>
      <c r="R9295" s="8">
        <f>MONTH(Tabla1[[#This Row],[Date]])</f>
        <v>4</v>
      </c>
      <c r="S9295" s="8">
        <f>YEAR(Tabla1[[#This Row],[Date]])</f>
        <v>2023</v>
      </c>
    </row>
    <row r="9296" spans="1:19" x14ac:dyDescent="0.2">
      <c r="A9296">
        <v>9253</v>
      </c>
      <c r="B9296" s="1">
        <v>45036</v>
      </c>
      <c r="C9296" t="s">
        <v>260</v>
      </c>
      <c r="D9296" t="s">
        <v>332</v>
      </c>
      <c r="E9296">
        <v>1</v>
      </c>
      <c r="F9296" t="s">
        <v>458</v>
      </c>
      <c r="G9296" t="s">
        <v>263</v>
      </c>
      <c r="H9296" t="s">
        <v>3073</v>
      </c>
      <c r="M9296" s="2">
        <v>0</v>
      </c>
      <c r="N9296" s="2">
        <v>15000</v>
      </c>
      <c r="O9296" s="2">
        <f>IF(Tabla1[[#This Row],[Mov]]="VNT",Tabla1[[#This Row],[Sale]]-Tabla1[[#This Row],[Cost]],-Tabla1[[#This Row],[Cost]]*Tabla1[[#This Row],[Cant]])</f>
        <v>15000</v>
      </c>
      <c r="P9296" s="8">
        <f>IF(Tabla1[[#This Row],[Mov]]="VNT",-Tabla1[[#This Row],[Cant]],Tabla1[[#This Row],[Cant]])</f>
        <v>-1</v>
      </c>
      <c r="Q9296" s="8">
        <f>DAY(Tabla1[[#This Row],[Date]])</f>
        <v>20</v>
      </c>
      <c r="R9296" s="8">
        <f>MONTH(Tabla1[[#This Row],[Date]])</f>
        <v>4</v>
      </c>
      <c r="S9296" s="8">
        <f>YEAR(Tabla1[[#This Row],[Date]])</f>
        <v>2023</v>
      </c>
    </row>
    <row r="9297" spans="1:19" x14ac:dyDescent="0.2">
      <c r="A9297">
        <v>9254</v>
      </c>
      <c r="B9297" s="1">
        <v>45036</v>
      </c>
      <c r="C9297" t="s">
        <v>260</v>
      </c>
      <c r="D9297" t="s">
        <v>332</v>
      </c>
      <c r="E9297">
        <v>1</v>
      </c>
      <c r="F9297" t="s">
        <v>891</v>
      </c>
      <c r="G9297" t="s">
        <v>263</v>
      </c>
      <c r="H9297" t="s">
        <v>478</v>
      </c>
      <c r="M9297" s="2">
        <v>3500</v>
      </c>
      <c r="N9297" s="2">
        <v>10000</v>
      </c>
      <c r="O9297" s="2">
        <f>IF(Tabla1[[#This Row],[Mov]]="VNT",Tabla1[[#This Row],[Sale]]-Tabla1[[#This Row],[Cost]],-Tabla1[[#This Row],[Cost]]*Tabla1[[#This Row],[Cant]])</f>
        <v>6500</v>
      </c>
      <c r="P9297" s="8">
        <f>IF(Tabla1[[#This Row],[Mov]]="VNT",-Tabla1[[#This Row],[Cant]],Tabla1[[#This Row],[Cant]])</f>
        <v>-1</v>
      </c>
      <c r="Q9297" s="8">
        <f>DAY(Tabla1[[#This Row],[Date]])</f>
        <v>20</v>
      </c>
      <c r="R9297" s="8">
        <f>MONTH(Tabla1[[#This Row],[Date]])</f>
        <v>4</v>
      </c>
      <c r="S9297" s="8">
        <f>YEAR(Tabla1[[#This Row],[Date]])</f>
        <v>2023</v>
      </c>
    </row>
    <row r="9298" spans="1:19" x14ac:dyDescent="0.2">
      <c r="A9298">
        <v>9255</v>
      </c>
      <c r="B9298" s="1">
        <v>45036</v>
      </c>
      <c r="C9298" t="s">
        <v>260</v>
      </c>
      <c r="D9298" t="s">
        <v>332</v>
      </c>
      <c r="E9298">
        <v>1</v>
      </c>
      <c r="F9298" t="s">
        <v>532</v>
      </c>
      <c r="G9298" t="s">
        <v>273</v>
      </c>
      <c r="H9298" t="s">
        <v>552</v>
      </c>
      <c r="J9298" t="s">
        <v>3018</v>
      </c>
      <c r="M9298" s="2">
        <v>18000</v>
      </c>
      <c r="N9298" s="2">
        <v>35000</v>
      </c>
      <c r="O9298" s="2">
        <f>IF(Tabla1[[#This Row],[Mov]]="VNT",Tabla1[[#This Row],[Sale]]-Tabla1[[#This Row],[Cost]],-Tabla1[[#This Row],[Cost]]*Tabla1[[#This Row],[Cant]])</f>
        <v>17000</v>
      </c>
      <c r="P9298" s="8">
        <f>IF(Tabla1[[#This Row],[Mov]]="VNT",-Tabla1[[#This Row],[Cant]],Tabla1[[#This Row],[Cant]])</f>
        <v>-1</v>
      </c>
      <c r="Q9298" s="8">
        <f>DAY(Tabla1[[#This Row],[Date]])</f>
        <v>20</v>
      </c>
      <c r="R9298" s="8">
        <f>MONTH(Tabla1[[#This Row],[Date]])</f>
        <v>4</v>
      </c>
      <c r="S9298" s="8">
        <f>YEAR(Tabla1[[#This Row],[Date]])</f>
        <v>2023</v>
      </c>
    </row>
    <row r="9299" spans="1:19" x14ac:dyDescent="0.2">
      <c r="A9299">
        <v>9256</v>
      </c>
      <c r="B9299" s="1">
        <v>45036</v>
      </c>
      <c r="C9299" t="s">
        <v>260</v>
      </c>
      <c r="D9299" t="s">
        <v>332</v>
      </c>
      <c r="E9299">
        <v>1</v>
      </c>
      <c r="F9299" t="s">
        <v>116</v>
      </c>
      <c r="G9299" t="s">
        <v>349</v>
      </c>
      <c r="H9299" t="s">
        <v>515</v>
      </c>
      <c r="M9299" s="2">
        <v>3270</v>
      </c>
      <c r="N9299" s="2">
        <v>3500</v>
      </c>
      <c r="O9299" s="2">
        <f>IF(Tabla1[[#This Row],[Mov]]="VNT",Tabla1[[#This Row],[Sale]]-Tabla1[[#This Row],[Cost]],-Tabla1[[#This Row],[Cost]]*Tabla1[[#This Row],[Cant]])</f>
        <v>230</v>
      </c>
      <c r="P9299" s="8">
        <f>IF(Tabla1[[#This Row],[Mov]]="VNT",-Tabla1[[#This Row],[Cant]],Tabla1[[#This Row],[Cant]])</f>
        <v>-1</v>
      </c>
      <c r="Q9299" s="8">
        <f>DAY(Tabla1[[#This Row],[Date]])</f>
        <v>20</v>
      </c>
      <c r="R9299" s="8">
        <f>MONTH(Tabla1[[#This Row],[Date]])</f>
        <v>4</v>
      </c>
      <c r="S9299" s="8">
        <f>YEAR(Tabla1[[#This Row],[Date]])</f>
        <v>2023</v>
      </c>
    </row>
    <row r="9300" spans="1:19" x14ac:dyDescent="0.2">
      <c r="A9300">
        <v>9257</v>
      </c>
      <c r="B9300" s="1">
        <v>45036</v>
      </c>
      <c r="C9300" t="s">
        <v>260</v>
      </c>
      <c r="D9300" t="s">
        <v>332</v>
      </c>
      <c r="E9300">
        <v>1</v>
      </c>
      <c r="F9300" t="s">
        <v>116</v>
      </c>
      <c r="G9300" t="s">
        <v>349</v>
      </c>
      <c r="H9300" t="s">
        <v>515</v>
      </c>
      <c r="M9300" s="2">
        <v>3270</v>
      </c>
      <c r="N9300" s="2">
        <v>3500</v>
      </c>
      <c r="O9300" s="2">
        <f>IF(Tabla1[[#This Row],[Mov]]="VNT",Tabla1[[#This Row],[Sale]]-Tabla1[[#This Row],[Cost]],-Tabla1[[#This Row],[Cost]]*Tabla1[[#This Row],[Cant]])</f>
        <v>230</v>
      </c>
      <c r="P9300" s="8">
        <f>IF(Tabla1[[#This Row],[Mov]]="VNT",-Tabla1[[#This Row],[Cant]],Tabla1[[#This Row],[Cant]])</f>
        <v>-1</v>
      </c>
      <c r="Q9300" s="8">
        <f>DAY(Tabla1[[#This Row],[Date]])</f>
        <v>20</v>
      </c>
      <c r="R9300" s="8">
        <f>MONTH(Tabla1[[#This Row],[Date]])</f>
        <v>4</v>
      </c>
      <c r="S9300" s="8">
        <f>YEAR(Tabla1[[#This Row],[Date]])</f>
        <v>2023</v>
      </c>
    </row>
    <row r="9301" spans="1:19" x14ac:dyDescent="0.2">
      <c r="A9301">
        <v>9258</v>
      </c>
      <c r="B9301" s="1">
        <v>45036</v>
      </c>
      <c r="C9301" t="s">
        <v>260</v>
      </c>
      <c r="D9301" t="s">
        <v>332</v>
      </c>
      <c r="E9301">
        <v>1</v>
      </c>
      <c r="F9301" t="s">
        <v>116</v>
      </c>
      <c r="G9301" t="s">
        <v>349</v>
      </c>
      <c r="H9301" t="s">
        <v>515</v>
      </c>
      <c r="M9301" s="2">
        <v>3270</v>
      </c>
      <c r="N9301" s="2">
        <v>3500</v>
      </c>
      <c r="O9301" s="2">
        <f>IF(Tabla1[[#This Row],[Mov]]="VNT",Tabla1[[#This Row],[Sale]]-Tabla1[[#This Row],[Cost]],-Tabla1[[#This Row],[Cost]]*Tabla1[[#This Row],[Cant]])</f>
        <v>230</v>
      </c>
      <c r="P9301" s="8">
        <f>IF(Tabla1[[#This Row],[Mov]]="VNT",-Tabla1[[#This Row],[Cant]],Tabla1[[#This Row],[Cant]])</f>
        <v>-1</v>
      </c>
      <c r="Q9301" s="8">
        <f>DAY(Tabla1[[#This Row],[Date]])</f>
        <v>20</v>
      </c>
      <c r="R9301" s="8">
        <f>MONTH(Tabla1[[#This Row],[Date]])</f>
        <v>4</v>
      </c>
      <c r="S9301" s="8">
        <f>YEAR(Tabla1[[#This Row],[Date]])</f>
        <v>2023</v>
      </c>
    </row>
    <row r="9302" spans="1:19" x14ac:dyDescent="0.2">
      <c r="A9302">
        <v>9259</v>
      </c>
      <c r="B9302" s="1">
        <v>45036</v>
      </c>
      <c r="C9302" t="s">
        <v>260</v>
      </c>
      <c r="D9302" t="s">
        <v>332</v>
      </c>
      <c r="E9302">
        <v>1</v>
      </c>
      <c r="F9302" t="s">
        <v>116</v>
      </c>
      <c r="G9302" t="s">
        <v>349</v>
      </c>
      <c r="H9302" t="s">
        <v>515</v>
      </c>
      <c r="M9302" s="2">
        <v>3270</v>
      </c>
      <c r="N9302" s="2">
        <v>3500</v>
      </c>
      <c r="O9302" s="2">
        <f>IF(Tabla1[[#This Row],[Mov]]="VNT",Tabla1[[#This Row],[Sale]]-Tabla1[[#This Row],[Cost]],-Tabla1[[#This Row],[Cost]]*Tabla1[[#This Row],[Cant]])</f>
        <v>230</v>
      </c>
      <c r="P9302" s="8">
        <f>IF(Tabla1[[#This Row],[Mov]]="VNT",-Tabla1[[#This Row],[Cant]],Tabla1[[#This Row],[Cant]])</f>
        <v>-1</v>
      </c>
      <c r="Q9302" s="8">
        <f>DAY(Tabla1[[#This Row],[Date]])</f>
        <v>20</v>
      </c>
      <c r="R9302" s="8">
        <f>MONTH(Tabla1[[#This Row],[Date]])</f>
        <v>4</v>
      </c>
      <c r="S9302" s="8">
        <f>YEAR(Tabla1[[#This Row],[Date]])</f>
        <v>2023</v>
      </c>
    </row>
    <row r="9303" spans="1:19" x14ac:dyDescent="0.2">
      <c r="A9303">
        <v>9260</v>
      </c>
      <c r="B9303" s="1">
        <v>45036</v>
      </c>
      <c r="C9303" t="s">
        <v>260</v>
      </c>
      <c r="D9303" t="s">
        <v>332</v>
      </c>
      <c r="E9303">
        <v>1</v>
      </c>
      <c r="F9303" t="s">
        <v>455</v>
      </c>
      <c r="G9303" t="s">
        <v>382</v>
      </c>
      <c r="H9303" t="s">
        <v>509</v>
      </c>
      <c r="M9303" s="2">
        <v>0</v>
      </c>
      <c r="N9303" s="2">
        <v>4000</v>
      </c>
      <c r="O9303" s="2">
        <f>IF(Tabla1[[#This Row],[Mov]]="VNT",Tabla1[[#This Row],[Sale]]-Tabla1[[#This Row],[Cost]],-Tabla1[[#This Row],[Cost]]*Tabla1[[#This Row],[Cant]])</f>
        <v>4000</v>
      </c>
      <c r="P9303" s="8">
        <f>IF(Tabla1[[#This Row],[Mov]]="VNT",-Tabla1[[#This Row],[Cant]],Tabla1[[#This Row],[Cant]])</f>
        <v>-1</v>
      </c>
      <c r="Q9303" s="8">
        <f>DAY(Tabla1[[#This Row],[Date]])</f>
        <v>20</v>
      </c>
      <c r="R9303" s="8">
        <f>MONTH(Tabla1[[#This Row],[Date]])</f>
        <v>4</v>
      </c>
      <c r="S9303" s="8">
        <f>YEAR(Tabla1[[#This Row],[Date]])</f>
        <v>2023</v>
      </c>
    </row>
    <row r="9304" spans="1:19" x14ac:dyDescent="0.2">
      <c r="A9304">
        <v>9261</v>
      </c>
      <c r="B9304" s="1">
        <v>45036</v>
      </c>
      <c r="C9304" t="s">
        <v>260</v>
      </c>
      <c r="D9304" t="s">
        <v>332</v>
      </c>
      <c r="E9304">
        <v>1</v>
      </c>
      <c r="F9304" t="s">
        <v>103</v>
      </c>
      <c r="G9304" t="s">
        <v>346</v>
      </c>
      <c r="H9304" t="s">
        <v>2778</v>
      </c>
      <c r="M9304" s="2">
        <v>135000</v>
      </c>
      <c r="N9304" s="2">
        <v>290000</v>
      </c>
      <c r="O9304" s="2">
        <f>IF(Tabla1[[#This Row],[Mov]]="VNT",Tabla1[[#This Row],[Sale]]-Tabla1[[#This Row],[Cost]],-Tabla1[[#This Row],[Cost]]*Tabla1[[#This Row],[Cant]])</f>
        <v>155000</v>
      </c>
      <c r="P9304" s="8">
        <f>IF(Tabla1[[#This Row],[Mov]]="VNT",-Tabla1[[#This Row],[Cant]],Tabla1[[#This Row],[Cant]])</f>
        <v>-1</v>
      </c>
      <c r="Q9304" s="8">
        <f>DAY(Tabla1[[#This Row],[Date]])</f>
        <v>20</v>
      </c>
      <c r="R9304" s="8">
        <f>MONTH(Tabla1[[#This Row],[Date]])</f>
        <v>4</v>
      </c>
      <c r="S9304" s="8">
        <f>YEAR(Tabla1[[#This Row],[Date]])</f>
        <v>2023</v>
      </c>
    </row>
    <row r="9305" spans="1:19" x14ac:dyDescent="0.2">
      <c r="A9305">
        <v>9262</v>
      </c>
      <c r="B9305" s="1">
        <v>45037</v>
      </c>
      <c r="C9305" t="s">
        <v>260</v>
      </c>
      <c r="D9305" t="s">
        <v>3074</v>
      </c>
      <c r="E9305">
        <v>1</v>
      </c>
      <c r="F9305" t="s">
        <v>458</v>
      </c>
      <c r="G9305" t="s">
        <v>272</v>
      </c>
      <c r="H9305" t="s">
        <v>3077</v>
      </c>
      <c r="M9305" s="2">
        <v>0</v>
      </c>
      <c r="N9305" s="2">
        <v>10000</v>
      </c>
      <c r="O9305" s="2">
        <f>IF(Tabla1[[#This Row],[Mov]]="VNT",Tabla1[[#This Row],[Sale]]-Tabla1[[#This Row],[Cost]],-Tabla1[[#This Row],[Cost]]*Tabla1[[#This Row],[Cant]])</f>
        <v>10000</v>
      </c>
      <c r="P9305" s="8">
        <f>IF(Tabla1[[#This Row],[Mov]]="VNT",-Tabla1[[#This Row],[Cant]],Tabla1[[#This Row],[Cant]])</f>
        <v>-1</v>
      </c>
      <c r="Q9305" s="8">
        <f>DAY(Tabla1[[#This Row],[Date]])</f>
        <v>21</v>
      </c>
      <c r="R9305" s="8">
        <f>MONTH(Tabla1[[#This Row],[Date]])</f>
        <v>4</v>
      </c>
      <c r="S9305" s="8">
        <f>YEAR(Tabla1[[#This Row],[Date]])</f>
        <v>2023</v>
      </c>
    </row>
    <row r="9306" spans="1:19" x14ac:dyDescent="0.2">
      <c r="A9306">
        <v>9263</v>
      </c>
      <c r="B9306" s="1">
        <v>45037</v>
      </c>
      <c r="C9306" t="s">
        <v>260</v>
      </c>
      <c r="D9306" t="s">
        <v>3074</v>
      </c>
      <c r="E9306">
        <v>1</v>
      </c>
      <c r="F9306" t="s">
        <v>458</v>
      </c>
      <c r="G9306" t="s">
        <v>263</v>
      </c>
      <c r="H9306" t="s">
        <v>3078</v>
      </c>
      <c r="M9306" s="2">
        <v>0</v>
      </c>
      <c r="N9306" s="2">
        <v>15000</v>
      </c>
      <c r="O9306" s="2">
        <f>IF(Tabla1[[#This Row],[Mov]]="VNT",Tabla1[[#This Row],[Sale]]-Tabla1[[#This Row],[Cost]],-Tabla1[[#This Row],[Cost]]*Tabla1[[#This Row],[Cant]])</f>
        <v>15000</v>
      </c>
      <c r="P9306" s="8">
        <f>IF(Tabla1[[#This Row],[Mov]]="VNT",-Tabla1[[#This Row],[Cant]],Tabla1[[#This Row],[Cant]])</f>
        <v>-1</v>
      </c>
      <c r="Q9306" s="8">
        <f>DAY(Tabla1[[#This Row],[Date]])</f>
        <v>21</v>
      </c>
      <c r="R9306" s="8">
        <f>MONTH(Tabla1[[#This Row],[Date]])</f>
        <v>4</v>
      </c>
      <c r="S9306" s="8">
        <f>YEAR(Tabla1[[#This Row],[Date]])</f>
        <v>2023</v>
      </c>
    </row>
    <row r="9307" spans="1:19" x14ac:dyDescent="0.2">
      <c r="A9307">
        <v>9264</v>
      </c>
      <c r="B9307" s="1">
        <v>45037</v>
      </c>
      <c r="C9307" t="s">
        <v>260</v>
      </c>
      <c r="D9307" t="s">
        <v>332</v>
      </c>
      <c r="E9307">
        <v>1</v>
      </c>
      <c r="F9307" t="s">
        <v>458</v>
      </c>
      <c r="G9307" t="s">
        <v>272</v>
      </c>
      <c r="H9307" t="s">
        <v>1060</v>
      </c>
      <c r="M9307" s="2">
        <v>0</v>
      </c>
      <c r="N9307" s="2">
        <v>25000</v>
      </c>
      <c r="O9307" s="2">
        <f>IF(Tabla1[[#This Row],[Mov]]="VNT",Tabla1[[#This Row],[Sale]]-Tabla1[[#This Row],[Cost]],-Tabla1[[#This Row],[Cost]]*Tabla1[[#This Row],[Cant]])</f>
        <v>25000</v>
      </c>
      <c r="P9307" s="8">
        <f>IF(Tabla1[[#This Row],[Mov]]="VNT",-Tabla1[[#This Row],[Cant]],Tabla1[[#This Row],[Cant]])</f>
        <v>-1</v>
      </c>
      <c r="Q9307" s="8">
        <f>DAY(Tabla1[[#This Row],[Date]])</f>
        <v>21</v>
      </c>
      <c r="R9307" s="8">
        <f>MONTH(Tabla1[[#This Row],[Date]])</f>
        <v>4</v>
      </c>
      <c r="S9307" s="8">
        <f>YEAR(Tabla1[[#This Row],[Date]])</f>
        <v>2023</v>
      </c>
    </row>
    <row r="9308" spans="1:19" x14ac:dyDescent="0.2">
      <c r="A9308">
        <v>9265</v>
      </c>
      <c r="B9308" s="1">
        <v>45037</v>
      </c>
      <c r="C9308" t="s">
        <v>260</v>
      </c>
      <c r="D9308" t="s">
        <v>332</v>
      </c>
      <c r="E9308">
        <v>1</v>
      </c>
      <c r="F9308" t="s">
        <v>588</v>
      </c>
      <c r="G9308" t="s">
        <v>262</v>
      </c>
      <c r="H9308" t="s">
        <v>616</v>
      </c>
      <c r="M9308" s="2">
        <v>800</v>
      </c>
      <c r="N9308" s="2">
        <v>5000</v>
      </c>
      <c r="O9308" s="2">
        <f>IF(Tabla1[[#This Row],[Mov]]="VNT",Tabla1[[#This Row],[Sale]]-Tabla1[[#This Row],[Cost]],-Tabla1[[#This Row],[Cost]]*Tabla1[[#This Row],[Cant]])</f>
        <v>4200</v>
      </c>
      <c r="P9308" s="8">
        <f>IF(Tabla1[[#This Row],[Mov]]="VNT",-Tabla1[[#This Row],[Cant]],Tabla1[[#This Row],[Cant]])</f>
        <v>-1</v>
      </c>
      <c r="Q9308" s="8">
        <f>DAY(Tabla1[[#This Row],[Date]])</f>
        <v>21</v>
      </c>
      <c r="R9308" s="8">
        <f>MONTH(Tabla1[[#This Row],[Date]])</f>
        <v>4</v>
      </c>
      <c r="S9308" s="8">
        <f>YEAR(Tabla1[[#This Row],[Date]])</f>
        <v>2023</v>
      </c>
    </row>
    <row r="9309" spans="1:19" x14ac:dyDescent="0.2">
      <c r="A9309">
        <v>9266</v>
      </c>
      <c r="B9309" s="1">
        <v>45037</v>
      </c>
      <c r="C9309" t="s">
        <v>260</v>
      </c>
      <c r="D9309" t="s">
        <v>332</v>
      </c>
      <c r="E9309">
        <v>1</v>
      </c>
      <c r="F9309" t="s">
        <v>476</v>
      </c>
      <c r="G9309" t="s">
        <v>266</v>
      </c>
      <c r="H9309" t="s">
        <v>2704</v>
      </c>
      <c r="M9309" s="2">
        <v>1800</v>
      </c>
      <c r="N9309" s="2">
        <v>5000</v>
      </c>
      <c r="O9309" s="2">
        <f>IF(Tabla1[[#This Row],[Mov]]="VNT",Tabla1[[#This Row],[Sale]]-Tabla1[[#This Row],[Cost]],-Tabla1[[#This Row],[Cost]]*Tabla1[[#This Row],[Cant]])</f>
        <v>3200</v>
      </c>
      <c r="P9309" s="8">
        <f>IF(Tabla1[[#This Row],[Mov]]="VNT",-Tabla1[[#This Row],[Cant]],Tabla1[[#This Row],[Cant]])</f>
        <v>-1</v>
      </c>
      <c r="Q9309" s="8">
        <f>DAY(Tabla1[[#This Row],[Date]])</f>
        <v>21</v>
      </c>
      <c r="R9309" s="8">
        <f>MONTH(Tabla1[[#This Row],[Date]])</f>
        <v>4</v>
      </c>
      <c r="S9309" s="8">
        <f>YEAR(Tabla1[[#This Row],[Date]])</f>
        <v>2023</v>
      </c>
    </row>
    <row r="9310" spans="1:19" x14ac:dyDescent="0.2">
      <c r="A9310">
        <v>9267</v>
      </c>
      <c r="B9310" s="1">
        <v>45037</v>
      </c>
      <c r="C9310" t="s">
        <v>260</v>
      </c>
      <c r="D9310" t="s">
        <v>332</v>
      </c>
      <c r="E9310">
        <v>1</v>
      </c>
      <c r="F9310" t="s">
        <v>116</v>
      </c>
      <c r="G9310" t="s">
        <v>382</v>
      </c>
      <c r="H9310" t="s">
        <v>514</v>
      </c>
      <c r="M9310" s="2">
        <v>5139</v>
      </c>
      <c r="N9310" s="2">
        <v>5500</v>
      </c>
      <c r="O9310" s="2">
        <f>IF(Tabla1[[#This Row],[Mov]]="VNT",Tabla1[[#This Row],[Sale]]-Tabla1[[#This Row],[Cost]],-Tabla1[[#This Row],[Cost]]*Tabla1[[#This Row],[Cant]])</f>
        <v>361</v>
      </c>
      <c r="P9310" s="8">
        <f>IF(Tabla1[[#This Row],[Mov]]="VNT",-Tabla1[[#This Row],[Cant]],Tabla1[[#This Row],[Cant]])</f>
        <v>-1</v>
      </c>
      <c r="Q9310" s="8">
        <f>DAY(Tabla1[[#This Row],[Date]])</f>
        <v>21</v>
      </c>
      <c r="R9310" s="8">
        <f>MONTH(Tabla1[[#This Row],[Date]])</f>
        <v>4</v>
      </c>
      <c r="S9310" s="8">
        <f>YEAR(Tabla1[[#This Row],[Date]])</f>
        <v>2023</v>
      </c>
    </row>
    <row r="9311" spans="1:19" x14ac:dyDescent="0.2">
      <c r="A9311">
        <v>9268</v>
      </c>
      <c r="B9311" s="1">
        <v>45037</v>
      </c>
      <c r="C9311" t="s">
        <v>260</v>
      </c>
      <c r="D9311" t="s">
        <v>332</v>
      </c>
      <c r="E9311">
        <v>1</v>
      </c>
      <c r="F9311" t="s">
        <v>458</v>
      </c>
      <c r="G9311" t="s">
        <v>266</v>
      </c>
      <c r="H9311" t="s">
        <v>3075</v>
      </c>
      <c r="M9311" s="2">
        <v>0</v>
      </c>
      <c r="N9311" s="2">
        <v>3000</v>
      </c>
      <c r="O9311" s="2">
        <f>IF(Tabla1[[#This Row],[Mov]]="VNT",Tabla1[[#This Row],[Sale]]-Tabla1[[#This Row],[Cost]],-Tabla1[[#This Row],[Cost]]*Tabla1[[#This Row],[Cant]])</f>
        <v>3000</v>
      </c>
      <c r="P9311" s="8">
        <f>IF(Tabla1[[#This Row],[Mov]]="VNT",-Tabla1[[#This Row],[Cant]],Tabla1[[#This Row],[Cant]])</f>
        <v>-1</v>
      </c>
      <c r="Q9311" s="8">
        <f>DAY(Tabla1[[#This Row],[Date]])</f>
        <v>21</v>
      </c>
      <c r="R9311" s="8">
        <f>MONTH(Tabla1[[#This Row],[Date]])</f>
        <v>4</v>
      </c>
      <c r="S9311" s="8">
        <f>YEAR(Tabla1[[#This Row],[Date]])</f>
        <v>2023</v>
      </c>
    </row>
    <row r="9312" spans="1:19" x14ac:dyDescent="0.2">
      <c r="A9312">
        <v>9269</v>
      </c>
      <c r="B9312" s="1">
        <v>45037</v>
      </c>
      <c r="C9312" t="s">
        <v>260</v>
      </c>
      <c r="D9312" t="s">
        <v>332</v>
      </c>
      <c r="E9312">
        <v>1</v>
      </c>
      <c r="F9312" t="s">
        <v>116</v>
      </c>
      <c r="G9312" t="s">
        <v>347</v>
      </c>
      <c r="H9312" t="s">
        <v>518</v>
      </c>
      <c r="M9312" s="2">
        <v>1401</v>
      </c>
      <c r="N9312" s="2">
        <v>1500</v>
      </c>
      <c r="O9312" s="2">
        <f>IF(Tabla1[[#This Row],[Mov]]="VNT",Tabla1[[#This Row],[Sale]]-Tabla1[[#This Row],[Cost]],-Tabla1[[#This Row],[Cost]]*Tabla1[[#This Row],[Cant]])</f>
        <v>99</v>
      </c>
      <c r="P9312" s="8">
        <f>IF(Tabla1[[#This Row],[Mov]]="VNT",-Tabla1[[#This Row],[Cant]],Tabla1[[#This Row],[Cant]])</f>
        <v>-1</v>
      </c>
      <c r="Q9312" s="8">
        <f>DAY(Tabla1[[#This Row],[Date]])</f>
        <v>21</v>
      </c>
      <c r="R9312" s="8">
        <f>MONTH(Tabla1[[#This Row],[Date]])</f>
        <v>4</v>
      </c>
      <c r="S9312" s="8">
        <f>YEAR(Tabla1[[#This Row],[Date]])</f>
        <v>2023</v>
      </c>
    </row>
    <row r="9313" spans="1:19" x14ac:dyDescent="0.2">
      <c r="A9313">
        <v>9270</v>
      </c>
      <c r="B9313" s="1">
        <v>45037</v>
      </c>
      <c r="C9313" t="s">
        <v>260</v>
      </c>
      <c r="D9313" t="s">
        <v>332</v>
      </c>
      <c r="E9313">
        <v>1</v>
      </c>
      <c r="F9313" t="s">
        <v>677</v>
      </c>
      <c r="G9313" t="s">
        <v>272</v>
      </c>
      <c r="H9313" t="s">
        <v>253</v>
      </c>
      <c r="L9313" t="s">
        <v>3496</v>
      </c>
      <c r="M9313" s="2">
        <v>0</v>
      </c>
      <c r="N9313" s="2">
        <v>18000</v>
      </c>
      <c r="O9313" s="2">
        <f>IF(Tabla1[[#This Row],[Mov]]="VNT",Tabla1[[#This Row],[Sale]]-Tabla1[[#This Row],[Cost]],-Tabla1[[#This Row],[Cost]]*Tabla1[[#This Row],[Cant]])</f>
        <v>18000</v>
      </c>
      <c r="P9313" s="8">
        <f>IF(Tabla1[[#This Row],[Mov]]="VNT",-Tabla1[[#This Row],[Cant]],Tabla1[[#This Row],[Cant]])</f>
        <v>-1</v>
      </c>
      <c r="Q9313" s="8">
        <f>DAY(Tabla1[[#This Row],[Date]])</f>
        <v>21</v>
      </c>
      <c r="R9313" s="8">
        <f>MONTH(Tabla1[[#This Row],[Date]])</f>
        <v>4</v>
      </c>
      <c r="S9313" s="8">
        <f>YEAR(Tabla1[[#This Row],[Date]])</f>
        <v>2023</v>
      </c>
    </row>
    <row r="9314" spans="1:19" x14ac:dyDescent="0.2">
      <c r="A9314">
        <v>9271</v>
      </c>
      <c r="B9314" s="1">
        <v>45037</v>
      </c>
      <c r="C9314" t="s">
        <v>260</v>
      </c>
      <c r="D9314" t="s">
        <v>332</v>
      </c>
      <c r="E9314">
        <v>1</v>
      </c>
      <c r="F9314" t="s">
        <v>586</v>
      </c>
      <c r="G9314" t="s">
        <v>272</v>
      </c>
      <c r="H9314" t="s">
        <v>253</v>
      </c>
      <c r="M9314" s="2">
        <v>7000</v>
      </c>
      <c r="N9314" s="2">
        <v>17000</v>
      </c>
      <c r="O9314" s="2">
        <f>IF(Tabla1[[#This Row],[Mov]]="VNT",Tabla1[[#This Row],[Sale]]-Tabla1[[#This Row],[Cost]],-Tabla1[[#This Row],[Cost]]*Tabla1[[#This Row],[Cant]])</f>
        <v>10000</v>
      </c>
      <c r="P9314" s="8">
        <f>IF(Tabla1[[#This Row],[Mov]]="VNT",-Tabla1[[#This Row],[Cant]],Tabla1[[#This Row],[Cant]])</f>
        <v>-1</v>
      </c>
      <c r="Q9314" s="8">
        <f>DAY(Tabla1[[#This Row],[Date]])</f>
        <v>21</v>
      </c>
      <c r="R9314" s="8">
        <f>MONTH(Tabla1[[#This Row],[Date]])</f>
        <v>4</v>
      </c>
      <c r="S9314" s="8">
        <f>YEAR(Tabla1[[#This Row],[Date]])</f>
        <v>2023</v>
      </c>
    </row>
    <row r="9315" spans="1:19" x14ac:dyDescent="0.2">
      <c r="A9315">
        <v>9272</v>
      </c>
      <c r="B9315" s="1">
        <v>45037</v>
      </c>
      <c r="C9315" t="s">
        <v>260</v>
      </c>
      <c r="D9315" t="s">
        <v>332</v>
      </c>
      <c r="E9315">
        <v>1</v>
      </c>
      <c r="F9315" t="s">
        <v>455</v>
      </c>
      <c r="G9315" t="s">
        <v>347</v>
      </c>
      <c r="H9315" t="s">
        <v>456</v>
      </c>
      <c r="M9315" s="2">
        <v>800</v>
      </c>
      <c r="N9315" s="2">
        <v>4000</v>
      </c>
      <c r="O9315" s="2">
        <f>IF(Tabla1[[#This Row],[Mov]]="VNT",Tabla1[[#This Row],[Sale]]-Tabla1[[#This Row],[Cost]],-Tabla1[[#This Row],[Cost]]*Tabla1[[#This Row],[Cant]])</f>
        <v>3200</v>
      </c>
      <c r="P9315" s="8">
        <f>IF(Tabla1[[#This Row],[Mov]]="VNT",-Tabla1[[#This Row],[Cant]],Tabla1[[#This Row],[Cant]])</f>
        <v>-1</v>
      </c>
      <c r="Q9315" s="8">
        <f>DAY(Tabla1[[#This Row],[Date]])</f>
        <v>21</v>
      </c>
      <c r="R9315" s="8">
        <f>MONTH(Tabla1[[#This Row],[Date]])</f>
        <v>4</v>
      </c>
      <c r="S9315" s="8">
        <f>YEAR(Tabla1[[#This Row],[Date]])</f>
        <v>2023</v>
      </c>
    </row>
    <row r="9316" spans="1:19" x14ac:dyDescent="0.2">
      <c r="A9316">
        <v>9273</v>
      </c>
      <c r="B9316" s="1">
        <v>45037</v>
      </c>
      <c r="C9316" t="s">
        <v>260</v>
      </c>
      <c r="D9316" t="s">
        <v>332</v>
      </c>
      <c r="E9316">
        <v>1</v>
      </c>
      <c r="F9316" t="s">
        <v>225</v>
      </c>
      <c r="G9316" t="s">
        <v>272</v>
      </c>
      <c r="H9316" t="s">
        <v>3076</v>
      </c>
      <c r="M9316" s="2">
        <v>1100</v>
      </c>
      <c r="N9316" s="2">
        <v>10000</v>
      </c>
      <c r="O9316" s="2">
        <f>IF(Tabla1[[#This Row],[Mov]]="VNT",Tabla1[[#This Row],[Sale]]-Tabla1[[#This Row],[Cost]],-Tabla1[[#This Row],[Cost]]*Tabla1[[#This Row],[Cant]])</f>
        <v>8900</v>
      </c>
      <c r="P9316" s="8">
        <f>IF(Tabla1[[#This Row],[Mov]]="VNT",-Tabla1[[#This Row],[Cant]],Tabla1[[#This Row],[Cant]])</f>
        <v>-1</v>
      </c>
      <c r="Q9316" s="8">
        <f>DAY(Tabla1[[#This Row],[Date]])</f>
        <v>21</v>
      </c>
      <c r="R9316" s="8">
        <f>MONTH(Tabla1[[#This Row],[Date]])</f>
        <v>4</v>
      </c>
      <c r="S9316" s="8">
        <f>YEAR(Tabla1[[#This Row],[Date]])</f>
        <v>2023</v>
      </c>
    </row>
    <row r="9317" spans="1:19" x14ac:dyDescent="0.2">
      <c r="A9317">
        <v>9274</v>
      </c>
      <c r="B9317" s="1">
        <v>45037</v>
      </c>
      <c r="C9317" t="s">
        <v>260</v>
      </c>
      <c r="D9317" t="s">
        <v>332</v>
      </c>
      <c r="E9317">
        <v>1</v>
      </c>
      <c r="F9317" t="s">
        <v>458</v>
      </c>
      <c r="G9317" t="s">
        <v>284</v>
      </c>
      <c r="H9317" t="s">
        <v>573</v>
      </c>
      <c r="M9317" s="2">
        <v>3000</v>
      </c>
      <c r="N9317" s="2">
        <v>25000</v>
      </c>
      <c r="O9317" s="2">
        <f>IF(Tabla1[[#This Row],[Mov]]="VNT",Tabla1[[#This Row],[Sale]]-Tabla1[[#This Row],[Cost]],-Tabla1[[#This Row],[Cost]]*Tabla1[[#This Row],[Cant]])</f>
        <v>22000</v>
      </c>
      <c r="P9317" s="8">
        <f>IF(Tabla1[[#This Row],[Mov]]="VNT",-Tabla1[[#This Row],[Cant]],Tabla1[[#This Row],[Cant]])</f>
        <v>-1</v>
      </c>
      <c r="Q9317" s="8">
        <f>DAY(Tabla1[[#This Row],[Date]])</f>
        <v>21</v>
      </c>
      <c r="R9317" s="8">
        <f>MONTH(Tabla1[[#This Row],[Date]])</f>
        <v>4</v>
      </c>
      <c r="S9317" s="8">
        <f>YEAR(Tabla1[[#This Row],[Date]])</f>
        <v>2023</v>
      </c>
    </row>
    <row r="9318" spans="1:19" x14ac:dyDescent="0.2">
      <c r="A9318">
        <v>9275</v>
      </c>
      <c r="B9318" s="1">
        <v>45037</v>
      </c>
      <c r="C9318" t="s">
        <v>260</v>
      </c>
      <c r="D9318" t="s">
        <v>332</v>
      </c>
      <c r="E9318">
        <v>1</v>
      </c>
      <c r="F9318" t="s">
        <v>116</v>
      </c>
      <c r="G9318" t="s">
        <v>382</v>
      </c>
      <c r="H9318" t="s">
        <v>514</v>
      </c>
      <c r="M9318" s="2">
        <v>934</v>
      </c>
      <c r="N9318" s="2">
        <v>1000</v>
      </c>
      <c r="O9318" s="2">
        <f>IF(Tabla1[[#This Row],[Mov]]="VNT",Tabla1[[#This Row],[Sale]]-Tabla1[[#This Row],[Cost]],-Tabla1[[#This Row],[Cost]]*Tabla1[[#This Row],[Cant]])</f>
        <v>66</v>
      </c>
      <c r="P9318" s="8">
        <f>IF(Tabla1[[#This Row],[Mov]]="VNT",-Tabla1[[#This Row],[Cant]],Tabla1[[#This Row],[Cant]])</f>
        <v>-1</v>
      </c>
      <c r="Q9318" s="8">
        <f>DAY(Tabla1[[#This Row],[Date]])</f>
        <v>21</v>
      </c>
      <c r="R9318" s="8">
        <f>MONTH(Tabla1[[#This Row],[Date]])</f>
        <v>4</v>
      </c>
      <c r="S9318" s="8">
        <f>YEAR(Tabla1[[#This Row],[Date]])</f>
        <v>2023</v>
      </c>
    </row>
    <row r="9319" spans="1:19" x14ac:dyDescent="0.2">
      <c r="A9319">
        <v>9276</v>
      </c>
      <c r="B9319" s="1">
        <v>45037</v>
      </c>
      <c r="C9319" t="s">
        <v>260</v>
      </c>
      <c r="D9319" t="s">
        <v>332</v>
      </c>
      <c r="E9319">
        <v>1</v>
      </c>
      <c r="F9319" t="s">
        <v>891</v>
      </c>
      <c r="G9319" t="s">
        <v>272</v>
      </c>
      <c r="H9319" t="s">
        <v>252</v>
      </c>
      <c r="M9319" s="2">
        <v>3500</v>
      </c>
      <c r="N9319" s="2">
        <v>10000</v>
      </c>
      <c r="O9319" s="2">
        <f>IF(Tabla1[[#This Row],[Mov]]="VNT",Tabla1[[#This Row],[Sale]]-Tabla1[[#This Row],[Cost]],-Tabla1[[#This Row],[Cost]]*Tabla1[[#This Row],[Cant]])</f>
        <v>6500</v>
      </c>
      <c r="P9319" s="8">
        <f>IF(Tabla1[[#This Row],[Mov]]="VNT",-Tabla1[[#This Row],[Cant]],Tabla1[[#This Row],[Cant]])</f>
        <v>-1</v>
      </c>
      <c r="Q9319" s="8">
        <f>DAY(Tabla1[[#This Row],[Date]])</f>
        <v>21</v>
      </c>
      <c r="R9319" s="8">
        <f>MONTH(Tabla1[[#This Row],[Date]])</f>
        <v>4</v>
      </c>
      <c r="S9319" s="8">
        <f>YEAR(Tabla1[[#This Row],[Date]])</f>
        <v>2023</v>
      </c>
    </row>
    <row r="9320" spans="1:19" x14ac:dyDescent="0.2">
      <c r="A9320">
        <v>9277</v>
      </c>
      <c r="B9320" s="1">
        <v>45037</v>
      </c>
      <c r="C9320" t="s">
        <v>260</v>
      </c>
      <c r="D9320" t="s">
        <v>332</v>
      </c>
      <c r="E9320">
        <v>1</v>
      </c>
      <c r="F9320" t="s">
        <v>116</v>
      </c>
      <c r="G9320" t="s">
        <v>347</v>
      </c>
      <c r="H9320" t="s">
        <v>519</v>
      </c>
      <c r="M9320" s="2">
        <v>4672</v>
      </c>
      <c r="N9320" s="2">
        <v>5000</v>
      </c>
      <c r="O9320" s="2">
        <f>IF(Tabla1[[#This Row],[Mov]]="VNT",Tabla1[[#This Row],[Sale]]-Tabla1[[#This Row],[Cost]],-Tabla1[[#This Row],[Cost]]*Tabla1[[#This Row],[Cant]])</f>
        <v>328</v>
      </c>
      <c r="P9320" s="8">
        <f>IF(Tabla1[[#This Row],[Mov]]="VNT",-Tabla1[[#This Row],[Cant]],Tabla1[[#This Row],[Cant]])</f>
        <v>-1</v>
      </c>
      <c r="Q9320" s="8">
        <f>DAY(Tabla1[[#This Row],[Date]])</f>
        <v>21</v>
      </c>
      <c r="R9320" s="8">
        <f>MONTH(Tabla1[[#This Row],[Date]])</f>
        <v>4</v>
      </c>
      <c r="S9320" s="8">
        <f>YEAR(Tabla1[[#This Row],[Date]])</f>
        <v>2023</v>
      </c>
    </row>
    <row r="9321" spans="1:19" x14ac:dyDescent="0.2">
      <c r="A9321">
        <v>9278</v>
      </c>
      <c r="B9321" s="1">
        <v>45037</v>
      </c>
      <c r="C9321" t="s">
        <v>260</v>
      </c>
      <c r="D9321" t="s">
        <v>332</v>
      </c>
      <c r="E9321">
        <v>1</v>
      </c>
      <c r="F9321" t="s">
        <v>116</v>
      </c>
      <c r="G9321" t="s">
        <v>347</v>
      </c>
      <c r="H9321" t="s">
        <v>518</v>
      </c>
      <c r="M9321" s="2">
        <v>19625</v>
      </c>
      <c r="N9321" s="2">
        <v>21000</v>
      </c>
      <c r="O9321" s="2">
        <f>IF(Tabla1[[#This Row],[Mov]]="VNT",Tabla1[[#This Row],[Sale]]-Tabla1[[#This Row],[Cost]],-Tabla1[[#This Row],[Cost]]*Tabla1[[#This Row],[Cant]])</f>
        <v>1375</v>
      </c>
      <c r="P9321" s="8">
        <f>IF(Tabla1[[#This Row],[Mov]]="VNT",-Tabla1[[#This Row],[Cant]],Tabla1[[#This Row],[Cant]])</f>
        <v>-1</v>
      </c>
      <c r="Q9321" s="8">
        <f>DAY(Tabla1[[#This Row],[Date]])</f>
        <v>21</v>
      </c>
      <c r="R9321" s="8">
        <f>MONTH(Tabla1[[#This Row],[Date]])</f>
        <v>4</v>
      </c>
      <c r="S9321" s="8">
        <f>YEAR(Tabla1[[#This Row],[Date]])</f>
        <v>2023</v>
      </c>
    </row>
    <row r="9322" spans="1:19" x14ac:dyDescent="0.2">
      <c r="A9322">
        <v>9279</v>
      </c>
      <c r="B9322" s="1">
        <v>45037</v>
      </c>
      <c r="C9322" t="s">
        <v>260</v>
      </c>
      <c r="D9322" t="s">
        <v>122</v>
      </c>
      <c r="E9322">
        <v>1</v>
      </c>
      <c r="F9322" t="s">
        <v>458</v>
      </c>
      <c r="G9322" t="s">
        <v>349</v>
      </c>
      <c r="H9322" t="s">
        <v>515</v>
      </c>
      <c r="L9322" t="s">
        <v>992</v>
      </c>
      <c r="M9322" s="2">
        <v>0</v>
      </c>
      <c r="N9322" s="2">
        <v>5000</v>
      </c>
      <c r="O9322" s="2">
        <f>IF(Tabla1[[#This Row],[Mov]]="VNT",Tabla1[[#This Row],[Sale]]-Tabla1[[#This Row],[Cost]],-Tabla1[[#This Row],[Cost]]*Tabla1[[#This Row],[Cant]])</f>
        <v>5000</v>
      </c>
      <c r="P9322" s="8">
        <f>IF(Tabla1[[#This Row],[Mov]]="VNT",-Tabla1[[#This Row],[Cant]],Tabla1[[#This Row],[Cant]])</f>
        <v>-1</v>
      </c>
      <c r="Q9322" s="8">
        <f>DAY(Tabla1[[#This Row],[Date]])</f>
        <v>21</v>
      </c>
      <c r="R9322" s="8">
        <f>MONTH(Tabla1[[#This Row],[Date]])</f>
        <v>4</v>
      </c>
      <c r="S9322" s="8">
        <f>YEAR(Tabla1[[#This Row],[Date]])</f>
        <v>2023</v>
      </c>
    </row>
    <row r="9323" spans="1:19" x14ac:dyDescent="0.2">
      <c r="A9323">
        <v>9280</v>
      </c>
      <c r="B9323" s="1">
        <v>45037</v>
      </c>
      <c r="C9323" t="s">
        <v>260</v>
      </c>
      <c r="D9323" t="s">
        <v>332</v>
      </c>
      <c r="E9323">
        <v>1</v>
      </c>
      <c r="F9323" t="s">
        <v>342</v>
      </c>
      <c r="G9323" t="s">
        <v>272</v>
      </c>
      <c r="H9323" t="s">
        <v>308</v>
      </c>
      <c r="M9323" s="2">
        <v>900</v>
      </c>
      <c r="N9323" s="2">
        <v>10000</v>
      </c>
      <c r="O9323" s="2">
        <f>IF(Tabla1[[#This Row],[Mov]]="VNT",Tabla1[[#This Row],[Sale]]-Tabla1[[#This Row],[Cost]],-Tabla1[[#This Row],[Cost]]*Tabla1[[#This Row],[Cant]])</f>
        <v>9100</v>
      </c>
      <c r="P9323" s="8">
        <f>IF(Tabla1[[#This Row],[Mov]]="VNT",-Tabla1[[#This Row],[Cant]],Tabla1[[#This Row],[Cant]])</f>
        <v>-1</v>
      </c>
      <c r="Q9323" s="8">
        <f>DAY(Tabla1[[#This Row],[Date]])</f>
        <v>21</v>
      </c>
      <c r="R9323" s="8">
        <f>MONTH(Tabla1[[#This Row],[Date]])</f>
        <v>4</v>
      </c>
      <c r="S9323" s="8">
        <f>YEAR(Tabla1[[#This Row],[Date]])</f>
        <v>2023</v>
      </c>
    </row>
    <row r="9324" spans="1:19" x14ac:dyDescent="0.2">
      <c r="A9324">
        <v>9281</v>
      </c>
      <c r="B9324" s="1">
        <v>45037</v>
      </c>
      <c r="C9324" t="s">
        <v>260</v>
      </c>
      <c r="D9324" t="s">
        <v>332</v>
      </c>
      <c r="E9324">
        <v>1</v>
      </c>
      <c r="F9324" t="s">
        <v>891</v>
      </c>
      <c r="G9324" t="s">
        <v>272</v>
      </c>
      <c r="H9324" t="s">
        <v>308</v>
      </c>
      <c r="J9324" t="s">
        <v>2873</v>
      </c>
      <c r="M9324" s="2">
        <v>3500</v>
      </c>
      <c r="N9324" s="2">
        <v>10000</v>
      </c>
      <c r="O9324" s="2">
        <f>IF(Tabla1[[#This Row],[Mov]]="VNT",Tabla1[[#This Row],[Sale]]-Tabla1[[#This Row],[Cost]],-Tabla1[[#This Row],[Cost]]*Tabla1[[#This Row],[Cant]])</f>
        <v>6500</v>
      </c>
      <c r="P9324" s="8">
        <f>IF(Tabla1[[#This Row],[Mov]]="VNT",-Tabla1[[#This Row],[Cant]],Tabla1[[#This Row],[Cant]])</f>
        <v>-1</v>
      </c>
      <c r="Q9324" s="8">
        <f>DAY(Tabla1[[#This Row],[Date]])</f>
        <v>21</v>
      </c>
      <c r="R9324" s="8">
        <f>MONTH(Tabla1[[#This Row],[Date]])</f>
        <v>4</v>
      </c>
      <c r="S9324" s="8">
        <f>YEAR(Tabla1[[#This Row],[Date]])</f>
        <v>2023</v>
      </c>
    </row>
    <row r="9325" spans="1:19" x14ac:dyDescent="0.2">
      <c r="A9325">
        <v>9282</v>
      </c>
      <c r="B9325" s="1">
        <v>45037</v>
      </c>
      <c r="C9325" t="s">
        <v>260</v>
      </c>
      <c r="D9325" t="s">
        <v>122</v>
      </c>
      <c r="E9325">
        <v>1</v>
      </c>
      <c r="F9325" t="s">
        <v>26</v>
      </c>
      <c r="G9325" t="s">
        <v>264</v>
      </c>
      <c r="H9325" t="s">
        <v>20</v>
      </c>
      <c r="M9325" s="2">
        <v>8000</v>
      </c>
      <c r="N9325" s="2">
        <v>20000</v>
      </c>
      <c r="O9325" s="2">
        <f>IF(Tabla1[[#This Row],[Mov]]="VNT",Tabla1[[#This Row],[Sale]]-Tabla1[[#This Row],[Cost]],-Tabla1[[#This Row],[Cost]]*Tabla1[[#This Row],[Cant]])</f>
        <v>12000</v>
      </c>
      <c r="P9325" s="8">
        <f>IF(Tabla1[[#This Row],[Mov]]="VNT",-Tabla1[[#This Row],[Cant]],Tabla1[[#This Row],[Cant]])</f>
        <v>-1</v>
      </c>
      <c r="Q9325" s="8">
        <f>DAY(Tabla1[[#This Row],[Date]])</f>
        <v>21</v>
      </c>
      <c r="R9325" s="8">
        <f>MONTH(Tabla1[[#This Row],[Date]])</f>
        <v>4</v>
      </c>
      <c r="S9325" s="8">
        <f>YEAR(Tabla1[[#This Row],[Date]])</f>
        <v>2023</v>
      </c>
    </row>
    <row r="9326" spans="1:19" x14ac:dyDescent="0.2">
      <c r="A9326">
        <v>9283</v>
      </c>
      <c r="B9326" s="1">
        <v>45037</v>
      </c>
      <c r="C9326" t="s">
        <v>260</v>
      </c>
      <c r="D9326" t="s">
        <v>332</v>
      </c>
      <c r="E9326">
        <v>1</v>
      </c>
      <c r="F9326" t="s">
        <v>116</v>
      </c>
      <c r="G9326" t="s">
        <v>382</v>
      </c>
      <c r="H9326" t="s">
        <v>514</v>
      </c>
      <c r="M9326" s="2">
        <v>14952</v>
      </c>
      <c r="N9326" s="2">
        <v>16000</v>
      </c>
      <c r="O9326" s="2">
        <f>IF(Tabla1[[#This Row],[Mov]]="VNT",Tabla1[[#This Row],[Sale]]-Tabla1[[#This Row],[Cost]],-Tabla1[[#This Row],[Cost]]*Tabla1[[#This Row],[Cant]])</f>
        <v>1048</v>
      </c>
      <c r="P9326" s="8">
        <f>IF(Tabla1[[#This Row],[Mov]]="VNT",-Tabla1[[#This Row],[Cant]],Tabla1[[#This Row],[Cant]])</f>
        <v>-1</v>
      </c>
      <c r="Q9326" s="8">
        <f>DAY(Tabla1[[#This Row],[Date]])</f>
        <v>21</v>
      </c>
      <c r="R9326" s="8">
        <f>MONTH(Tabla1[[#This Row],[Date]])</f>
        <v>4</v>
      </c>
      <c r="S9326" s="8">
        <f>YEAR(Tabla1[[#This Row],[Date]])</f>
        <v>2023</v>
      </c>
    </row>
    <row r="9327" spans="1:19" x14ac:dyDescent="0.2">
      <c r="A9327">
        <v>9284</v>
      </c>
      <c r="B9327" s="1">
        <v>45037</v>
      </c>
      <c r="C9327" t="s">
        <v>260</v>
      </c>
      <c r="D9327" t="s">
        <v>332</v>
      </c>
      <c r="E9327">
        <v>1</v>
      </c>
      <c r="F9327" t="s">
        <v>116</v>
      </c>
      <c r="G9327" t="s">
        <v>347</v>
      </c>
      <c r="H9327" t="s">
        <v>518</v>
      </c>
      <c r="M9327" s="2">
        <v>3270</v>
      </c>
      <c r="N9327" s="2">
        <v>3500</v>
      </c>
      <c r="O9327" s="2">
        <f>IF(Tabla1[[#This Row],[Mov]]="VNT",Tabla1[[#This Row],[Sale]]-Tabla1[[#This Row],[Cost]],-Tabla1[[#This Row],[Cost]]*Tabla1[[#This Row],[Cant]])</f>
        <v>230</v>
      </c>
      <c r="P9327" s="8">
        <f>IF(Tabla1[[#This Row],[Mov]]="VNT",-Tabla1[[#This Row],[Cant]],Tabla1[[#This Row],[Cant]])</f>
        <v>-1</v>
      </c>
      <c r="Q9327" s="8">
        <f>DAY(Tabla1[[#This Row],[Date]])</f>
        <v>21</v>
      </c>
      <c r="R9327" s="8">
        <f>MONTH(Tabla1[[#This Row],[Date]])</f>
        <v>4</v>
      </c>
      <c r="S9327" s="8">
        <f>YEAR(Tabla1[[#This Row],[Date]])</f>
        <v>2023</v>
      </c>
    </row>
    <row r="9328" spans="1:19" x14ac:dyDescent="0.2">
      <c r="A9328">
        <v>9285</v>
      </c>
      <c r="B9328" s="1">
        <v>45037</v>
      </c>
      <c r="C9328" t="s">
        <v>260</v>
      </c>
      <c r="D9328" t="s">
        <v>332</v>
      </c>
      <c r="E9328">
        <v>1</v>
      </c>
      <c r="F9328" t="s">
        <v>677</v>
      </c>
      <c r="G9328" t="s">
        <v>263</v>
      </c>
      <c r="H9328" t="s">
        <v>3079</v>
      </c>
      <c r="L9328" t="s">
        <v>3496</v>
      </c>
      <c r="M9328" s="2">
        <v>0</v>
      </c>
      <c r="N9328" s="2">
        <v>20000</v>
      </c>
      <c r="O9328" s="2">
        <f>IF(Tabla1[[#This Row],[Mov]]="VNT",Tabla1[[#This Row],[Sale]]-Tabla1[[#This Row],[Cost]],-Tabla1[[#This Row],[Cost]]*Tabla1[[#This Row],[Cant]])</f>
        <v>20000</v>
      </c>
      <c r="P9328" s="8">
        <f>IF(Tabla1[[#This Row],[Mov]]="VNT",-Tabla1[[#This Row],[Cant]],Tabla1[[#This Row],[Cant]])</f>
        <v>-1</v>
      </c>
      <c r="Q9328" s="8">
        <f>DAY(Tabla1[[#This Row],[Date]])</f>
        <v>21</v>
      </c>
      <c r="R9328" s="8">
        <f>MONTH(Tabla1[[#This Row],[Date]])</f>
        <v>4</v>
      </c>
      <c r="S9328" s="8">
        <f>YEAR(Tabla1[[#This Row],[Date]])</f>
        <v>2023</v>
      </c>
    </row>
    <row r="9329" spans="1:19" x14ac:dyDescent="0.2">
      <c r="A9329">
        <v>9286</v>
      </c>
      <c r="B9329" s="1">
        <v>45037</v>
      </c>
      <c r="C9329" t="s">
        <v>260</v>
      </c>
      <c r="D9329" t="s">
        <v>332</v>
      </c>
      <c r="E9329">
        <v>1</v>
      </c>
      <c r="F9329" t="s">
        <v>225</v>
      </c>
      <c r="G9329" t="s">
        <v>272</v>
      </c>
      <c r="H9329" t="s">
        <v>1717</v>
      </c>
      <c r="M9329" s="2">
        <v>1100</v>
      </c>
      <c r="N9329" s="2">
        <v>10000</v>
      </c>
      <c r="O9329" s="2">
        <f>IF(Tabla1[[#This Row],[Mov]]="VNT",Tabla1[[#This Row],[Sale]]-Tabla1[[#This Row],[Cost]],-Tabla1[[#This Row],[Cost]]*Tabla1[[#This Row],[Cant]])</f>
        <v>8900</v>
      </c>
      <c r="P9329" s="8">
        <f>IF(Tabla1[[#This Row],[Mov]]="VNT",-Tabla1[[#This Row],[Cant]],Tabla1[[#This Row],[Cant]])</f>
        <v>-1</v>
      </c>
      <c r="Q9329" s="8">
        <f>DAY(Tabla1[[#This Row],[Date]])</f>
        <v>21</v>
      </c>
      <c r="R9329" s="8">
        <f>MONTH(Tabla1[[#This Row],[Date]])</f>
        <v>4</v>
      </c>
      <c r="S9329" s="8">
        <f>YEAR(Tabla1[[#This Row],[Date]])</f>
        <v>2023</v>
      </c>
    </row>
    <row r="9330" spans="1:19" x14ac:dyDescent="0.2">
      <c r="A9330">
        <v>9287</v>
      </c>
      <c r="B9330" s="1">
        <v>45037</v>
      </c>
      <c r="C9330" t="s">
        <v>260</v>
      </c>
      <c r="D9330" t="s">
        <v>809</v>
      </c>
      <c r="E9330">
        <v>1</v>
      </c>
      <c r="F9330" t="s">
        <v>48</v>
      </c>
      <c r="G9330" t="s">
        <v>2905</v>
      </c>
      <c r="H9330" t="s">
        <v>2907</v>
      </c>
      <c r="M9330" s="2">
        <v>16000</v>
      </c>
      <c r="N9330" s="2">
        <v>30000</v>
      </c>
      <c r="O9330" s="2">
        <f>IF(Tabla1[[#This Row],[Mov]]="VNT",Tabla1[[#This Row],[Sale]]-Tabla1[[#This Row],[Cost]],-Tabla1[[#This Row],[Cost]]*Tabla1[[#This Row],[Cant]])</f>
        <v>14000</v>
      </c>
      <c r="P9330" s="8">
        <f>IF(Tabla1[[#This Row],[Mov]]="VNT",-Tabla1[[#This Row],[Cant]],Tabla1[[#This Row],[Cant]])</f>
        <v>-1</v>
      </c>
      <c r="Q9330" s="8">
        <f>DAY(Tabla1[[#This Row],[Date]])</f>
        <v>21</v>
      </c>
      <c r="R9330" s="8">
        <f>MONTH(Tabla1[[#This Row],[Date]])</f>
        <v>4</v>
      </c>
      <c r="S9330" s="8">
        <f>YEAR(Tabla1[[#This Row],[Date]])</f>
        <v>2023</v>
      </c>
    </row>
    <row r="9331" spans="1:19" x14ac:dyDescent="0.2">
      <c r="A9331">
        <v>9288</v>
      </c>
      <c r="B9331" s="1">
        <v>45037</v>
      </c>
      <c r="C9331" t="s">
        <v>260</v>
      </c>
      <c r="D9331" t="s">
        <v>3080</v>
      </c>
      <c r="E9331">
        <v>1</v>
      </c>
      <c r="F9331" t="s">
        <v>458</v>
      </c>
      <c r="G9331" t="s">
        <v>263</v>
      </c>
      <c r="H9331" t="s">
        <v>3081</v>
      </c>
      <c r="M9331" s="2">
        <v>0</v>
      </c>
      <c r="N9331" s="2">
        <v>20000</v>
      </c>
      <c r="O9331" s="2">
        <f>IF(Tabla1[[#This Row],[Mov]]="VNT",Tabla1[[#This Row],[Sale]]-Tabla1[[#This Row],[Cost]],-Tabla1[[#This Row],[Cost]]*Tabla1[[#This Row],[Cant]])</f>
        <v>20000</v>
      </c>
      <c r="P9331" s="8">
        <f>IF(Tabla1[[#This Row],[Mov]]="VNT",-Tabla1[[#This Row],[Cant]],Tabla1[[#This Row],[Cant]])</f>
        <v>-1</v>
      </c>
      <c r="Q9331" s="8">
        <f>DAY(Tabla1[[#This Row],[Date]])</f>
        <v>21</v>
      </c>
      <c r="R9331" s="8">
        <f>MONTH(Tabla1[[#This Row],[Date]])</f>
        <v>4</v>
      </c>
      <c r="S9331" s="8">
        <f>YEAR(Tabla1[[#This Row],[Date]])</f>
        <v>2023</v>
      </c>
    </row>
    <row r="9332" spans="1:19" x14ac:dyDescent="0.2">
      <c r="A9332">
        <v>9289</v>
      </c>
      <c r="B9332" s="1">
        <v>45037</v>
      </c>
      <c r="C9332" t="s">
        <v>260</v>
      </c>
      <c r="D9332" t="s">
        <v>332</v>
      </c>
      <c r="E9332">
        <v>1</v>
      </c>
      <c r="F9332" t="s">
        <v>225</v>
      </c>
      <c r="G9332" t="s">
        <v>272</v>
      </c>
      <c r="H9332" t="s">
        <v>355</v>
      </c>
      <c r="M9332" s="2">
        <v>1100</v>
      </c>
      <c r="N9332" s="2">
        <v>10000</v>
      </c>
      <c r="O9332" s="2">
        <f>IF(Tabla1[[#This Row],[Mov]]="VNT",Tabla1[[#This Row],[Sale]]-Tabla1[[#This Row],[Cost]],-Tabla1[[#This Row],[Cost]]*Tabla1[[#This Row],[Cant]])</f>
        <v>8900</v>
      </c>
      <c r="P9332" s="8">
        <f>IF(Tabla1[[#This Row],[Mov]]="VNT",-Tabla1[[#This Row],[Cant]],Tabla1[[#This Row],[Cant]])</f>
        <v>-1</v>
      </c>
      <c r="Q9332" s="8">
        <f>DAY(Tabla1[[#This Row],[Date]])</f>
        <v>21</v>
      </c>
      <c r="R9332" s="8">
        <f>MONTH(Tabla1[[#This Row],[Date]])</f>
        <v>4</v>
      </c>
      <c r="S9332" s="8">
        <f>YEAR(Tabla1[[#This Row],[Date]])</f>
        <v>2023</v>
      </c>
    </row>
    <row r="9333" spans="1:19" x14ac:dyDescent="0.2">
      <c r="A9333">
        <v>9290</v>
      </c>
      <c r="B9333" s="1">
        <v>45037</v>
      </c>
      <c r="C9333" t="s">
        <v>260</v>
      </c>
      <c r="D9333" t="s">
        <v>332</v>
      </c>
      <c r="E9333">
        <v>1</v>
      </c>
      <c r="F9333" t="s">
        <v>532</v>
      </c>
      <c r="G9333" t="s">
        <v>273</v>
      </c>
      <c r="H9333" t="s">
        <v>552</v>
      </c>
      <c r="M9333" s="2">
        <v>18000</v>
      </c>
      <c r="N9333" s="2">
        <v>35000</v>
      </c>
      <c r="O9333" s="2">
        <f>IF(Tabla1[[#This Row],[Mov]]="VNT",Tabla1[[#This Row],[Sale]]-Tabla1[[#This Row],[Cost]],-Tabla1[[#This Row],[Cost]]*Tabla1[[#This Row],[Cant]])</f>
        <v>17000</v>
      </c>
      <c r="P9333" s="8">
        <f>IF(Tabla1[[#This Row],[Mov]]="VNT",-Tabla1[[#This Row],[Cant]],Tabla1[[#This Row],[Cant]])</f>
        <v>-1</v>
      </c>
      <c r="Q9333" s="8">
        <f>DAY(Tabla1[[#This Row],[Date]])</f>
        <v>21</v>
      </c>
      <c r="R9333" s="8">
        <f>MONTH(Tabla1[[#This Row],[Date]])</f>
        <v>4</v>
      </c>
      <c r="S9333" s="8">
        <f>YEAR(Tabla1[[#This Row],[Date]])</f>
        <v>2023</v>
      </c>
    </row>
    <row r="9334" spans="1:19" x14ac:dyDescent="0.2">
      <c r="A9334">
        <v>9291</v>
      </c>
      <c r="B9334" s="1">
        <v>45037</v>
      </c>
      <c r="C9334" t="s">
        <v>260</v>
      </c>
      <c r="D9334" t="s">
        <v>332</v>
      </c>
      <c r="E9334">
        <v>1</v>
      </c>
      <c r="F9334" t="s">
        <v>225</v>
      </c>
      <c r="G9334" t="s">
        <v>284</v>
      </c>
      <c r="H9334" t="s">
        <v>1195</v>
      </c>
      <c r="M9334" s="2">
        <v>1100</v>
      </c>
      <c r="N9334" s="2">
        <v>10000</v>
      </c>
      <c r="O9334" s="2">
        <f>IF(Tabla1[[#This Row],[Mov]]="VNT",Tabla1[[#This Row],[Sale]]-Tabla1[[#This Row],[Cost]],-Tabla1[[#This Row],[Cost]]*Tabla1[[#This Row],[Cant]])</f>
        <v>8900</v>
      </c>
      <c r="P9334" s="8">
        <f>IF(Tabla1[[#This Row],[Mov]]="VNT",-Tabla1[[#This Row],[Cant]],Tabla1[[#This Row],[Cant]])</f>
        <v>-1</v>
      </c>
      <c r="Q9334" s="8">
        <f>DAY(Tabla1[[#This Row],[Date]])</f>
        <v>21</v>
      </c>
      <c r="R9334" s="8">
        <f>MONTH(Tabla1[[#This Row],[Date]])</f>
        <v>4</v>
      </c>
      <c r="S9334" s="8">
        <f>YEAR(Tabla1[[#This Row],[Date]])</f>
        <v>2023</v>
      </c>
    </row>
    <row r="9335" spans="1:19" x14ac:dyDescent="0.2">
      <c r="A9335">
        <v>9292</v>
      </c>
      <c r="B9335" s="1">
        <v>45037</v>
      </c>
      <c r="C9335" t="s">
        <v>260</v>
      </c>
      <c r="D9335" t="s">
        <v>332</v>
      </c>
      <c r="E9335">
        <v>1</v>
      </c>
      <c r="F9335" t="s">
        <v>116</v>
      </c>
      <c r="G9335" t="s">
        <v>382</v>
      </c>
      <c r="H9335" t="s">
        <v>514</v>
      </c>
      <c r="M9335" s="2">
        <v>6074</v>
      </c>
      <c r="N9335" s="2">
        <v>6500</v>
      </c>
      <c r="O9335" s="2">
        <f>IF(Tabla1[[#This Row],[Mov]]="VNT",Tabla1[[#This Row],[Sale]]-Tabla1[[#This Row],[Cost]],-Tabla1[[#This Row],[Cost]]*Tabla1[[#This Row],[Cant]])</f>
        <v>426</v>
      </c>
      <c r="P9335" s="8">
        <f>IF(Tabla1[[#This Row],[Mov]]="VNT",-Tabla1[[#This Row],[Cant]],Tabla1[[#This Row],[Cant]])</f>
        <v>-1</v>
      </c>
      <c r="Q9335" s="8">
        <f>DAY(Tabla1[[#This Row],[Date]])</f>
        <v>21</v>
      </c>
      <c r="R9335" s="8">
        <f>MONTH(Tabla1[[#This Row],[Date]])</f>
        <v>4</v>
      </c>
      <c r="S9335" s="8">
        <f>YEAR(Tabla1[[#This Row],[Date]])</f>
        <v>2023</v>
      </c>
    </row>
    <row r="9336" spans="1:19" x14ac:dyDescent="0.2">
      <c r="A9336">
        <v>9293</v>
      </c>
      <c r="B9336" s="1">
        <v>45037</v>
      </c>
      <c r="C9336" t="s">
        <v>260</v>
      </c>
      <c r="D9336" t="s">
        <v>332</v>
      </c>
      <c r="E9336">
        <v>1</v>
      </c>
      <c r="F9336" t="s">
        <v>224</v>
      </c>
      <c r="G9336" t="s">
        <v>272</v>
      </c>
      <c r="H9336" t="s">
        <v>1438</v>
      </c>
      <c r="M9336" s="2">
        <v>5000</v>
      </c>
      <c r="N9336" s="2">
        <v>15000</v>
      </c>
      <c r="O9336" s="2">
        <f>IF(Tabla1[[#This Row],[Mov]]="VNT",Tabla1[[#This Row],[Sale]]-Tabla1[[#This Row],[Cost]],-Tabla1[[#This Row],[Cost]]*Tabla1[[#This Row],[Cant]])</f>
        <v>10000</v>
      </c>
      <c r="P9336" s="8">
        <f>IF(Tabla1[[#This Row],[Mov]]="VNT",-Tabla1[[#This Row],[Cant]],Tabla1[[#This Row],[Cant]])</f>
        <v>-1</v>
      </c>
      <c r="Q9336" s="8">
        <f>DAY(Tabla1[[#This Row],[Date]])</f>
        <v>21</v>
      </c>
      <c r="R9336" s="8">
        <f>MONTH(Tabla1[[#This Row],[Date]])</f>
        <v>4</v>
      </c>
      <c r="S9336" s="8">
        <f>YEAR(Tabla1[[#This Row],[Date]])</f>
        <v>2023</v>
      </c>
    </row>
    <row r="9337" spans="1:19" x14ac:dyDescent="0.2">
      <c r="A9337">
        <v>9294</v>
      </c>
      <c r="B9337" s="1">
        <v>45037</v>
      </c>
      <c r="C9337" t="s">
        <v>260</v>
      </c>
      <c r="D9337" t="s">
        <v>332</v>
      </c>
      <c r="E9337">
        <v>1</v>
      </c>
      <c r="F9337" t="s">
        <v>532</v>
      </c>
      <c r="G9337" t="s">
        <v>266</v>
      </c>
      <c r="H9337" t="s">
        <v>1248</v>
      </c>
      <c r="M9337" s="2">
        <v>44000</v>
      </c>
      <c r="N9337" s="2">
        <v>80000</v>
      </c>
      <c r="O9337" s="2">
        <f>IF(Tabla1[[#This Row],[Mov]]="VNT",Tabla1[[#This Row],[Sale]]-Tabla1[[#This Row],[Cost]],-Tabla1[[#This Row],[Cost]]*Tabla1[[#This Row],[Cant]])</f>
        <v>36000</v>
      </c>
      <c r="P9337" s="8">
        <f>IF(Tabla1[[#This Row],[Mov]]="VNT",-Tabla1[[#This Row],[Cant]],Tabla1[[#This Row],[Cant]])</f>
        <v>-1</v>
      </c>
      <c r="Q9337" s="8">
        <f>DAY(Tabla1[[#This Row],[Date]])</f>
        <v>21</v>
      </c>
      <c r="R9337" s="8">
        <f>MONTH(Tabla1[[#This Row],[Date]])</f>
        <v>4</v>
      </c>
      <c r="S9337" s="8">
        <f>YEAR(Tabla1[[#This Row],[Date]])</f>
        <v>2023</v>
      </c>
    </row>
    <row r="9338" spans="1:19" x14ac:dyDescent="0.2">
      <c r="A9338">
        <v>9295</v>
      </c>
      <c r="B9338" s="1">
        <v>45037</v>
      </c>
      <c r="C9338" t="s">
        <v>260</v>
      </c>
      <c r="D9338" t="s">
        <v>332</v>
      </c>
      <c r="E9338">
        <v>1</v>
      </c>
      <c r="F9338" t="s">
        <v>116</v>
      </c>
      <c r="G9338" t="s">
        <v>347</v>
      </c>
      <c r="H9338" t="s">
        <v>518</v>
      </c>
      <c r="M9338" s="2">
        <v>6074</v>
      </c>
      <c r="N9338" s="2">
        <v>6500</v>
      </c>
      <c r="O9338" s="2">
        <f>IF(Tabla1[[#This Row],[Mov]]="VNT",Tabla1[[#This Row],[Sale]]-Tabla1[[#This Row],[Cost]],-Tabla1[[#This Row],[Cost]]*Tabla1[[#This Row],[Cant]])</f>
        <v>426</v>
      </c>
      <c r="P9338" s="8">
        <f>IF(Tabla1[[#This Row],[Mov]]="VNT",-Tabla1[[#This Row],[Cant]],Tabla1[[#This Row],[Cant]])</f>
        <v>-1</v>
      </c>
      <c r="Q9338" s="8">
        <f>DAY(Tabla1[[#This Row],[Date]])</f>
        <v>21</v>
      </c>
      <c r="R9338" s="8">
        <f>MONTH(Tabla1[[#This Row],[Date]])</f>
        <v>4</v>
      </c>
      <c r="S9338" s="8">
        <f>YEAR(Tabla1[[#This Row],[Date]])</f>
        <v>2023</v>
      </c>
    </row>
    <row r="9339" spans="1:19" x14ac:dyDescent="0.2">
      <c r="A9339">
        <v>9296</v>
      </c>
      <c r="B9339" s="1">
        <v>45037</v>
      </c>
      <c r="C9339" t="s">
        <v>260</v>
      </c>
      <c r="D9339" t="s">
        <v>332</v>
      </c>
      <c r="E9339">
        <v>1</v>
      </c>
      <c r="F9339" t="s">
        <v>116</v>
      </c>
      <c r="G9339" t="s">
        <v>347</v>
      </c>
      <c r="H9339" t="s">
        <v>518</v>
      </c>
      <c r="M9339" s="2">
        <v>7008</v>
      </c>
      <c r="N9339" s="2">
        <v>7500</v>
      </c>
      <c r="O9339" s="2">
        <f>IF(Tabla1[[#This Row],[Mov]]="VNT",Tabla1[[#This Row],[Sale]]-Tabla1[[#This Row],[Cost]],-Tabla1[[#This Row],[Cost]]*Tabla1[[#This Row],[Cant]])</f>
        <v>492</v>
      </c>
      <c r="P9339" s="8">
        <f>IF(Tabla1[[#This Row],[Mov]]="VNT",-Tabla1[[#This Row],[Cant]],Tabla1[[#This Row],[Cant]])</f>
        <v>-1</v>
      </c>
      <c r="Q9339" s="8">
        <f>DAY(Tabla1[[#This Row],[Date]])</f>
        <v>21</v>
      </c>
      <c r="R9339" s="8">
        <f>MONTH(Tabla1[[#This Row],[Date]])</f>
        <v>4</v>
      </c>
      <c r="S9339" s="8">
        <f>YEAR(Tabla1[[#This Row],[Date]])</f>
        <v>2023</v>
      </c>
    </row>
    <row r="9340" spans="1:19" x14ac:dyDescent="0.2">
      <c r="A9340">
        <v>9297</v>
      </c>
      <c r="B9340" s="1">
        <v>45038</v>
      </c>
      <c r="C9340" t="s">
        <v>261</v>
      </c>
      <c r="D9340" t="s">
        <v>3084</v>
      </c>
      <c r="E9340">
        <v>1</v>
      </c>
      <c r="F9340" t="s">
        <v>2852</v>
      </c>
      <c r="G9340" t="s">
        <v>263</v>
      </c>
      <c r="H9340" t="s">
        <v>1177</v>
      </c>
      <c r="I9340" s="27" t="s">
        <v>3082</v>
      </c>
      <c r="J9340" s="27" t="s">
        <v>3083</v>
      </c>
      <c r="L9340" t="s">
        <v>3097</v>
      </c>
      <c r="M9340" s="2">
        <v>890000</v>
      </c>
      <c r="N9340" s="2">
        <v>950000</v>
      </c>
      <c r="O9340" s="2">
        <f>IF(Tabla1[[#This Row],[Mov]]="VNT",Tabla1[[#This Row],[Sale]]-Tabla1[[#This Row],[Cost]],-Tabla1[[#This Row],[Cost]]*Tabla1[[#This Row],[Cant]])</f>
        <v>-890000</v>
      </c>
      <c r="P9340" s="8">
        <f>IF(Tabla1[[#This Row],[Mov]]="VNT",-Tabla1[[#This Row],[Cant]],Tabla1[[#This Row],[Cant]])</f>
        <v>1</v>
      </c>
      <c r="Q9340" s="8">
        <f>DAY(Tabla1[[#This Row],[Date]])</f>
        <v>22</v>
      </c>
      <c r="R9340" s="8">
        <f>MONTH(Tabla1[[#This Row],[Date]])</f>
        <v>4</v>
      </c>
      <c r="S9340" s="8">
        <f>YEAR(Tabla1[[#This Row],[Date]])</f>
        <v>2023</v>
      </c>
    </row>
    <row r="9341" spans="1:19" x14ac:dyDescent="0.2">
      <c r="A9341">
        <v>9298</v>
      </c>
      <c r="B9341" s="1">
        <v>45038</v>
      </c>
      <c r="C9341" t="s">
        <v>260</v>
      </c>
      <c r="D9341" t="s">
        <v>223</v>
      </c>
      <c r="E9341">
        <v>1</v>
      </c>
      <c r="F9341" t="s">
        <v>2852</v>
      </c>
      <c r="G9341" t="s">
        <v>263</v>
      </c>
      <c r="H9341" t="s">
        <v>1177</v>
      </c>
      <c r="I9341" s="27" t="s">
        <v>3082</v>
      </c>
      <c r="J9341" s="27" t="s">
        <v>3083</v>
      </c>
      <c r="L9341" t="s">
        <v>3097</v>
      </c>
      <c r="M9341" s="2">
        <v>0</v>
      </c>
      <c r="N9341" s="2">
        <v>60000</v>
      </c>
      <c r="O9341" s="2">
        <f>IF(Tabla1[[#This Row],[Mov]]="VNT",Tabla1[[#This Row],[Sale]]-Tabla1[[#This Row],[Cost]],-Tabla1[[#This Row],[Cost]]*Tabla1[[#This Row],[Cant]])</f>
        <v>60000</v>
      </c>
      <c r="P9341" s="8">
        <f>IF(Tabla1[[#This Row],[Mov]]="VNT",-Tabla1[[#This Row],[Cant]],Tabla1[[#This Row],[Cant]])</f>
        <v>-1</v>
      </c>
      <c r="Q9341" s="8">
        <f>DAY(Tabla1[[#This Row],[Date]])</f>
        <v>22</v>
      </c>
      <c r="R9341" s="8">
        <f>MONTH(Tabla1[[#This Row],[Date]])</f>
        <v>4</v>
      </c>
      <c r="S9341" s="8">
        <f>YEAR(Tabla1[[#This Row],[Date]])</f>
        <v>2023</v>
      </c>
    </row>
    <row r="9342" spans="1:19" x14ac:dyDescent="0.2">
      <c r="A9342">
        <v>9299</v>
      </c>
      <c r="B9342" s="1">
        <v>45038</v>
      </c>
      <c r="C9342" t="s">
        <v>261</v>
      </c>
      <c r="D9342" t="s">
        <v>892</v>
      </c>
      <c r="E9342">
        <v>1</v>
      </c>
      <c r="F9342" t="s">
        <v>386</v>
      </c>
      <c r="G9342" t="s">
        <v>272</v>
      </c>
      <c r="H9342" t="s">
        <v>309</v>
      </c>
      <c r="M9342" s="2">
        <v>65000</v>
      </c>
      <c r="N9342" s="2">
        <v>125000</v>
      </c>
      <c r="O9342" s="2">
        <f>IF(Tabla1[[#This Row],[Mov]]="VNT",Tabla1[[#This Row],[Sale]]-Tabla1[[#This Row],[Cost]],-Tabla1[[#This Row],[Cost]]*Tabla1[[#This Row],[Cant]])</f>
        <v>-65000</v>
      </c>
      <c r="P9342" s="8">
        <f>IF(Tabla1[[#This Row],[Mov]]="VNT",-Tabla1[[#This Row],[Cant]],Tabla1[[#This Row],[Cant]])</f>
        <v>1</v>
      </c>
      <c r="Q9342" s="8">
        <f>DAY(Tabla1[[#This Row],[Date]])</f>
        <v>22</v>
      </c>
      <c r="R9342" s="8">
        <f>MONTH(Tabla1[[#This Row],[Date]])</f>
        <v>4</v>
      </c>
      <c r="S9342" s="8">
        <f>YEAR(Tabla1[[#This Row],[Date]])</f>
        <v>2023</v>
      </c>
    </row>
    <row r="9343" spans="1:19" x14ac:dyDescent="0.2">
      <c r="A9343">
        <v>9300</v>
      </c>
      <c r="B9343" s="1">
        <v>45038</v>
      </c>
      <c r="C9343" t="s">
        <v>261</v>
      </c>
      <c r="D9343" t="s">
        <v>892</v>
      </c>
      <c r="E9343">
        <v>1</v>
      </c>
      <c r="F9343" t="s">
        <v>386</v>
      </c>
      <c r="G9343" t="s">
        <v>284</v>
      </c>
      <c r="H9343" t="s">
        <v>3085</v>
      </c>
      <c r="M9343" s="2">
        <v>65000</v>
      </c>
      <c r="N9343" s="2">
        <v>125000</v>
      </c>
      <c r="O9343" s="2">
        <f>IF(Tabla1[[#This Row],[Mov]]="VNT",Tabla1[[#This Row],[Sale]]-Tabla1[[#This Row],[Cost]],-Tabla1[[#This Row],[Cost]]*Tabla1[[#This Row],[Cant]])</f>
        <v>-65000</v>
      </c>
      <c r="P9343" s="8">
        <f>IF(Tabla1[[#This Row],[Mov]]="VNT",-Tabla1[[#This Row],[Cant]],Tabla1[[#This Row],[Cant]])</f>
        <v>1</v>
      </c>
      <c r="Q9343" s="8">
        <f>DAY(Tabla1[[#This Row],[Date]])</f>
        <v>22</v>
      </c>
      <c r="R9343" s="8">
        <f>MONTH(Tabla1[[#This Row],[Date]])</f>
        <v>4</v>
      </c>
      <c r="S9343" s="8">
        <f>YEAR(Tabla1[[#This Row],[Date]])</f>
        <v>2023</v>
      </c>
    </row>
    <row r="9344" spans="1:19" x14ac:dyDescent="0.2">
      <c r="A9344">
        <v>9301</v>
      </c>
      <c r="B9344" s="1">
        <v>45038</v>
      </c>
      <c r="C9344" t="s">
        <v>261</v>
      </c>
      <c r="D9344" t="s">
        <v>623</v>
      </c>
      <c r="E9344">
        <v>3</v>
      </c>
      <c r="F9344" t="s">
        <v>532</v>
      </c>
      <c r="G9344" t="s">
        <v>273</v>
      </c>
      <c r="H9344" t="s">
        <v>552</v>
      </c>
      <c r="M9344" s="2">
        <v>18000</v>
      </c>
      <c r="N9344" s="2">
        <v>35000</v>
      </c>
      <c r="O9344" s="2">
        <f>IF(Tabla1[[#This Row],[Mov]]="VNT",Tabla1[[#This Row],[Sale]]-Tabla1[[#This Row],[Cost]],-Tabla1[[#This Row],[Cost]]*Tabla1[[#This Row],[Cant]])</f>
        <v>-54000</v>
      </c>
      <c r="P9344" s="8">
        <f>IF(Tabla1[[#This Row],[Mov]]="VNT",-Tabla1[[#This Row],[Cant]],Tabla1[[#This Row],[Cant]])</f>
        <v>3</v>
      </c>
      <c r="Q9344" s="8">
        <f>DAY(Tabla1[[#This Row],[Date]])</f>
        <v>22</v>
      </c>
      <c r="R9344" s="8">
        <f>MONTH(Tabla1[[#This Row],[Date]])</f>
        <v>4</v>
      </c>
      <c r="S9344" s="8">
        <f>YEAR(Tabla1[[#This Row],[Date]])</f>
        <v>2023</v>
      </c>
    </row>
    <row r="9345" spans="1:19" x14ac:dyDescent="0.2">
      <c r="A9345">
        <v>9302</v>
      </c>
      <c r="B9345" s="1">
        <v>45038</v>
      </c>
      <c r="C9345" t="s">
        <v>261</v>
      </c>
      <c r="D9345" t="s">
        <v>268</v>
      </c>
      <c r="E9345">
        <v>2</v>
      </c>
      <c r="F9345" t="s">
        <v>127</v>
      </c>
      <c r="G9345" t="s">
        <v>266</v>
      </c>
      <c r="H9345" t="s">
        <v>204</v>
      </c>
      <c r="M9345" s="2">
        <v>14000</v>
      </c>
      <c r="N9345" s="2">
        <v>30000</v>
      </c>
      <c r="O9345" s="2">
        <f>IF(Tabla1[[#This Row],[Mov]]="VNT",Tabla1[[#This Row],[Sale]]-Tabla1[[#This Row],[Cost]],-Tabla1[[#This Row],[Cost]]*Tabla1[[#This Row],[Cant]])</f>
        <v>-28000</v>
      </c>
      <c r="P9345" s="8">
        <f>IF(Tabla1[[#This Row],[Mov]]="VNT",-Tabla1[[#This Row],[Cant]],Tabla1[[#This Row],[Cant]])</f>
        <v>2</v>
      </c>
      <c r="Q9345" s="8">
        <f>DAY(Tabla1[[#This Row],[Date]])</f>
        <v>22</v>
      </c>
      <c r="R9345" s="8">
        <f>MONTH(Tabla1[[#This Row],[Date]])</f>
        <v>4</v>
      </c>
      <c r="S9345" s="8">
        <f>YEAR(Tabla1[[#This Row],[Date]])</f>
        <v>2023</v>
      </c>
    </row>
    <row r="9346" spans="1:19" x14ac:dyDescent="0.2">
      <c r="A9346">
        <v>9303</v>
      </c>
      <c r="B9346" s="1">
        <v>45038</v>
      </c>
      <c r="C9346" t="s">
        <v>261</v>
      </c>
      <c r="D9346" t="s">
        <v>1767</v>
      </c>
      <c r="E9346">
        <v>1</v>
      </c>
      <c r="F9346" t="s">
        <v>3086</v>
      </c>
      <c r="G9346" t="s">
        <v>266</v>
      </c>
      <c r="H9346" t="s">
        <v>3087</v>
      </c>
      <c r="M9346" s="2">
        <v>23000</v>
      </c>
      <c r="N9346" s="2">
        <v>45000</v>
      </c>
      <c r="O9346" s="2">
        <f>IF(Tabla1[[#This Row],[Mov]]="VNT",Tabla1[[#This Row],[Sale]]-Tabla1[[#This Row],[Cost]],-Tabla1[[#This Row],[Cost]]*Tabla1[[#This Row],[Cant]])</f>
        <v>-23000</v>
      </c>
      <c r="P9346" s="8">
        <f>IF(Tabla1[[#This Row],[Mov]]="VNT",-Tabla1[[#This Row],[Cant]],Tabla1[[#This Row],[Cant]])</f>
        <v>1</v>
      </c>
      <c r="Q9346" s="8">
        <f>DAY(Tabla1[[#This Row],[Date]])</f>
        <v>22</v>
      </c>
      <c r="R9346" s="8">
        <f>MONTH(Tabla1[[#This Row],[Date]])</f>
        <v>4</v>
      </c>
      <c r="S9346" s="8">
        <f>YEAR(Tabla1[[#This Row],[Date]])</f>
        <v>2023</v>
      </c>
    </row>
    <row r="9347" spans="1:19" x14ac:dyDescent="0.2">
      <c r="A9347">
        <v>9304</v>
      </c>
      <c r="B9347" s="1">
        <v>45038</v>
      </c>
      <c r="C9347" t="s">
        <v>261</v>
      </c>
      <c r="D9347" t="s">
        <v>1569</v>
      </c>
      <c r="E9347">
        <v>16</v>
      </c>
      <c r="F9347" t="s">
        <v>891</v>
      </c>
      <c r="G9347" t="s">
        <v>589</v>
      </c>
      <c r="H9347" t="s">
        <v>1173</v>
      </c>
      <c r="M9347" s="2">
        <v>3300</v>
      </c>
      <c r="N9347" s="2">
        <v>10000</v>
      </c>
      <c r="O9347" s="2">
        <f>IF(Tabla1[[#This Row],[Mov]]="VNT",Tabla1[[#This Row],[Sale]]-Tabla1[[#This Row],[Cost]],-Tabla1[[#This Row],[Cost]]*Tabla1[[#This Row],[Cant]])</f>
        <v>-52800</v>
      </c>
      <c r="P9347" s="8">
        <f>IF(Tabla1[[#This Row],[Mov]]="VNT",-Tabla1[[#This Row],[Cant]],Tabla1[[#This Row],[Cant]])</f>
        <v>16</v>
      </c>
      <c r="Q9347" s="8">
        <f>DAY(Tabla1[[#This Row],[Date]])</f>
        <v>22</v>
      </c>
      <c r="R9347" s="8">
        <f>MONTH(Tabla1[[#This Row],[Date]])</f>
        <v>4</v>
      </c>
      <c r="S9347" s="8">
        <f>YEAR(Tabla1[[#This Row],[Date]])</f>
        <v>2023</v>
      </c>
    </row>
    <row r="9348" spans="1:19" x14ac:dyDescent="0.2">
      <c r="A9348">
        <v>9305</v>
      </c>
      <c r="B9348" s="1">
        <v>45038</v>
      </c>
      <c r="C9348" t="s">
        <v>261</v>
      </c>
      <c r="D9348" t="s">
        <v>1569</v>
      </c>
      <c r="E9348">
        <v>12</v>
      </c>
      <c r="F9348" t="s">
        <v>224</v>
      </c>
      <c r="G9348" t="s">
        <v>589</v>
      </c>
      <c r="H9348" t="s">
        <v>1173</v>
      </c>
      <c r="M9348" s="2">
        <v>7500</v>
      </c>
      <c r="N9348" s="2">
        <v>20000</v>
      </c>
      <c r="O9348" s="2">
        <f>IF(Tabla1[[#This Row],[Mov]]="VNT",Tabla1[[#This Row],[Sale]]-Tabla1[[#This Row],[Cost]],-Tabla1[[#This Row],[Cost]]*Tabla1[[#This Row],[Cant]])</f>
        <v>-90000</v>
      </c>
      <c r="P9348" s="8">
        <f>IF(Tabla1[[#This Row],[Mov]]="VNT",-Tabla1[[#This Row],[Cant]],Tabla1[[#This Row],[Cant]])</f>
        <v>12</v>
      </c>
      <c r="Q9348" s="8">
        <f>DAY(Tabla1[[#This Row],[Date]])</f>
        <v>22</v>
      </c>
      <c r="R9348" s="8">
        <f>MONTH(Tabla1[[#This Row],[Date]])</f>
        <v>4</v>
      </c>
      <c r="S9348" s="8">
        <f>YEAR(Tabla1[[#This Row],[Date]])</f>
        <v>2023</v>
      </c>
    </row>
    <row r="9349" spans="1:19" x14ac:dyDescent="0.2">
      <c r="A9349">
        <v>9306</v>
      </c>
      <c r="B9349" s="1">
        <v>45038</v>
      </c>
      <c r="C9349" t="s">
        <v>261</v>
      </c>
      <c r="D9349" t="s">
        <v>1569</v>
      </c>
      <c r="E9349">
        <v>5</v>
      </c>
      <c r="F9349" t="s">
        <v>224</v>
      </c>
      <c r="G9349" t="s">
        <v>262</v>
      </c>
      <c r="H9349" t="s">
        <v>3088</v>
      </c>
      <c r="M9349" s="2">
        <v>12500</v>
      </c>
      <c r="N9349" s="2">
        <v>22000</v>
      </c>
      <c r="O9349" s="2">
        <f>IF(Tabla1[[#This Row],[Mov]]="VNT",Tabla1[[#This Row],[Sale]]-Tabla1[[#This Row],[Cost]],-Tabla1[[#This Row],[Cost]]*Tabla1[[#This Row],[Cant]])</f>
        <v>-62500</v>
      </c>
      <c r="P9349" s="8">
        <f>IF(Tabla1[[#This Row],[Mov]]="VNT",-Tabla1[[#This Row],[Cant]],Tabla1[[#This Row],[Cant]])</f>
        <v>5</v>
      </c>
      <c r="Q9349" s="8">
        <f>DAY(Tabla1[[#This Row],[Date]])</f>
        <v>22</v>
      </c>
      <c r="R9349" s="8">
        <f>MONTH(Tabla1[[#This Row],[Date]])</f>
        <v>4</v>
      </c>
      <c r="S9349" s="8">
        <f>YEAR(Tabla1[[#This Row],[Date]])</f>
        <v>2023</v>
      </c>
    </row>
    <row r="9350" spans="1:19" x14ac:dyDescent="0.2">
      <c r="A9350">
        <v>9307</v>
      </c>
      <c r="B9350" s="1">
        <v>45038</v>
      </c>
      <c r="C9350" t="s">
        <v>261</v>
      </c>
      <c r="D9350" t="s">
        <v>817</v>
      </c>
      <c r="E9350">
        <v>1</v>
      </c>
      <c r="F9350" t="s">
        <v>532</v>
      </c>
      <c r="G9350" t="s">
        <v>266</v>
      </c>
      <c r="H9350" t="s">
        <v>1248</v>
      </c>
      <c r="M9350" s="2">
        <v>44000</v>
      </c>
      <c r="N9350" s="2">
        <v>80000</v>
      </c>
      <c r="O9350" s="2">
        <f>IF(Tabla1[[#This Row],[Mov]]="VNT",Tabla1[[#This Row],[Sale]]-Tabla1[[#This Row],[Cost]],-Tabla1[[#This Row],[Cost]]*Tabla1[[#This Row],[Cant]])</f>
        <v>-44000</v>
      </c>
      <c r="P9350" s="8">
        <f>IF(Tabla1[[#This Row],[Mov]]="VNT",-Tabla1[[#This Row],[Cant]],Tabla1[[#This Row],[Cant]])</f>
        <v>1</v>
      </c>
      <c r="Q9350" s="8">
        <f>DAY(Tabla1[[#This Row],[Date]])</f>
        <v>22</v>
      </c>
      <c r="R9350" s="8">
        <f>MONTH(Tabla1[[#This Row],[Date]])</f>
        <v>4</v>
      </c>
      <c r="S9350" s="8">
        <f>YEAR(Tabla1[[#This Row],[Date]])</f>
        <v>2023</v>
      </c>
    </row>
    <row r="9351" spans="1:19" x14ac:dyDescent="0.2">
      <c r="A9351">
        <v>9308</v>
      </c>
      <c r="B9351" s="1">
        <v>45038</v>
      </c>
      <c r="C9351" t="s">
        <v>261</v>
      </c>
      <c r="D9351" t="s">
        <v>817</v>
      </c>
      <c r="E9351">
        <v>7</v>
      </c>
      <c r="F9351" t="s">
        <v>2363</v>
      </c>
      <c r="G9351" t="s">
        <v>266</v>
      </c>
      <c r="H9351" t="s">
        <v>3089</v>
      </c>
      <c r="M9351" s="2">
        <v>3500</v>
      </c>
      <c r="N9351" s="2">
        <v>10000</v>
      </c>
      <c r="O9351" s="2">
        <f>IF(Tabla1[[#This Row],[Mov]]="VNT",Tabla1[[#This Row],[Sale]]-Tabla1[[#This Row],[Cost]],-Tabla1[[#This Row],[Cost]]*Tabla1[[#This Row],[Cant]])</f>
        <v>-24500</v>
      </c>
      <c r="P9351" s="8">
        <f>IF(Tabla1[[#This Row],[Mov]]="VNT",-Tabla1[[#This Row],[Cant]],Tabla1[[#This Row],[Cant]])</f>
        <v>7</v>
      </c>
      <c r="Q9351" s="8">
        <f>DAY(Tabla1[[#This Row],[Date]])</f>
        <v>22</v>
      </c>
      <c r="R9351" s="8">
        <f>MONTH(Tabla1[[#This Row],[Date]])</f>
        <v>4</v>
      </c>
      <c r="S9351" s="8">
        <f>YEAR(Tabla1[[#This Row],[Date]])</f>
        <v>2023</v>
      </c>
    </row>
    <row r="9352" spans="1:19" x14ac:dyDescent="0.2">
      <c r="A9352">
        <v>9309</v>
      </c>
      <c r="B9352" s="1">
        <v>45038</v>
      </c>
      <c r="C9352" t="s">
        <v>261</v>
      </c>
      <c r="D9352" t="s">
        <v>2314</v>
      </c>
      <c r="E9352">
        <v>1</v>
      </c>
      <c r="F9352" t="s">
        <v>48</v>
      </c>
      <c r="G9352" t="s">
        <v>266</v>
      </c>
      <c r="H9352" t="s">
        <v>3090</v>
      </c>
      <c r="M9352" s="2">
        <v>10000</v>
      </c>
      <c r="N9352" s="2">
        <v>20000</v>
      </c>
      <c r="O9352" s="2">
        <f>IF(Tabla1[[#This Row],[Mov]]="VNT",Tabla1[[#This Row],[Sale]]-Tabla1[[#This Row],[Cost]],-Tabla1[[#This Row],[Cost]]*Tabla1[[#This Row],[Cant]])</f>
        <v>-10000</v>
      </c>
      <c r="P9352" s="8">
        <f>IF(Tabla1[[#This Row],[Mov]]="VNT",-Tabla1[[#This Row],[Cant]],Tabla1[[#This Row],[Cant]])</f>
        <v>1</v>
      </c>
      <c r="Q9352" s="8">
        <f>DAY(Tabla1[[#This Row],[Date]])</f>
        <v>22</v>
      </c>
      <c r="R9352" s="8">
        <f>MONTH(Tabla1[[#This Row],[Date]])</f>
        <v>4</v>
      </c>
      <c r="S9352" s="8">
        <f>YEAR(Tabla1[[#This Row],[Date]])</f>
        <v>2023</v>
      </c>
    </row>
    <row r="9353" spans="1:19" x14ac:dyDescent="0.2">
      <c r="A9353">
        <v>9310</v>
      </c>
      <c r="B9353" s="1">
        <v>45038</v>
      </c>
      <c r="C9353" t="s">
        <v>261</v>
      </c>
      <c r="D9353" t="s">
        <v>2314</v>
      </c>
      <c r="E9353">
        <v>2</v>
      </c>
      <c r="F9353" t="s">
        <v>15</v>
      </c>
      <c r="G9353" t="s">
        <v>266</v>
      </c>
      <c r="H9353" t="s">
        <v>3091</v>
      </c>
      <c r="M9353" s="2">
        <v>4000</v>
      </c>
      <c r="N9353" s="2">
        <v>12000</v>
      </c>
      <c r="O9353" s="2">
        <f>IF(Tabla1[[#This Row],[Mov]]="VNT",Tabla1[[#This Row],[Sale]]-Tabla1[[#This Row],[Cost]],-Tabla1[[#This Row],[Cost]]*Tabla1[[#This Row],[Cant]])</f>
        <v>-8000</v>
      </c>
      <c r="P9353" s="8">
        <f>IF(Tabla1[[#This Row],[Mov]]="VNT",-Tabla1[[#This Row],[Cant]],Tabla1[[#This Row],[Cant]])</f>
        <v>2</v>
      </c>
      <c r="Q9353" s="8">
        <f>DAY(Tabla1[[#This Row],[Date]])</f>
        <v>22</v>
      </c>
      <c r="R9353" s="8">
        <f>MONTH(Tabla1[[#This Row],[Date]])</f>
        <v>4</v>
      </c>
      <c r="S9353" s="8">
        <f>YEAR(Tabla1[[#This Row],[Date]])</f>
        <v>2023</v>
      </c>
    </row>
    <row r="9354" spans="1:19" x14ac:dyDescent="0.2">
      <c r="A9354">
        <v>9311</v>
      </c>
      <c r="B9354" s="1">
        <v>45038</v>
      </c>
      <c r="C9354" t="s">
        <v>261</v>
      </c>
      <c r="D9354" t="s">
        <v>2314</v>
      </c>
      <c r="E9354">
        <v>1</v>
      </c>
      <c r="F9354" t="s">
        <v>48</v>
      </c>
      <c r="G9354" t="s">
        <v>266</v>
      </c>
      <c r="H9354" t="s">
        <v>3092</v>
      </c>
      <c r="M9354" s="2">
        <v>16000</v>
      </c>
      <c r="N9354" s="2">
        <v>34000</v>
      </c>
      <c r="O9354" s="2">
        <f>IF(Tabla1[[#This Row],[Mov]]="VNT",Tabla1[[#This Row],[Sale]]-Tabla1[[#This Row],[Cost]],-Tabla1[[#This Row],[Cost]]*Tabla1[[#This Row],[Cant]])</f>
        <v>-16000</v>
      </c>
      <c r="P9354" s="8">
        <f>IF(Tabla1[[#This Row],[Mov]]="VNT",-Tabla1[[#This Row],[Cant]],Tabla1[[#This Row],[Cant]])</f>
        <v>1</v>
      </c>
      <c r="Q9354" s="8">
        <f>DAY(Tabla1[[#This Row],[Date]])</f>
        <v>22</v>
      </c>
      <c r="R9354" s="8">
        <f>MONTH(Tabla1[[#This Row],[Date]])</f>
        <v>4</v>
      </c>
      <c r="S9354" s="8">
        <f>YEAR(Tabla1[[#This Row],[Date]])</f>
        <v>2023</v>
      </c>
    </row>
    <row r="9355" spans="1:19" x14ac:dyDescent="0.2">
      <c r="A9355">
        <v>9312</v>
      </c>
      <c r="B9355" s="1">
        <v>45038</v>
      </c>
      <c r="C9355" t="s">
        <v>261</v>
      </c>
      <c r="D9355" t="s">
        <v>2314</v>
      </c>
      <c r="E9355">
        <v>1</v>
      </c>
      <c r="F9355" t="s">
        <v>48</v>
      </c>
      <c r="G9355" t="s">
        <v>266</v>
      </c>
      <c r="H9355" t="s">
        <v>3093</v>
      </c>
      <c r="M9355" s="2">
        <v>15000</v>
      </c>
      <c r="N9355" s="2">
        <v>32000</v>
      </c>
      <c r="O9355" s="2">
        <f>IF(Tabla1[[#This Row],[Mov]]="VNT",Tabla1[[#This Row],[Sale]]-Tabla1[[#This Row],[Cost]],-Tabla1[[#This Row],[Cost]]*Tabla1[[#This Row],[Cant]])</f>
        <v>-15000</v>
      </c>
      <c r="P9355" s="8">
        <f>IF(Tabla1[[#This Row],[Mov]]="VNT",-Tabla1[[#This Row],[Cant]],Tabla1[[#This Row],[Cant]])</f>
        <v>1</v>
      </c>
      <c r="Q9355" s="8">
        <f>DAY(Tabla1[[#This Row],[Date]])</f>
        <v>22</v>
      </c>
      <c r="R9355" s="8">
        <f>MONTH(Tabla1[[#This Row],[Date]])</f>
        <v>4</v>
      </c>
      <c r="S9355" s="8">
        <f>YEAR(Tabla1[[#This Row],[Date]])</f>
        <v>2023</v>
      </c>
    </row>
    <row r="9356" spans="1:19" x14ac:dyDescent="0.2">
      <c r="A9356">
        <v>9313</v>
      </c>
      <c r="B9356" s="1">
        <v>45038</v>
      </c>
      <c r="C9356" t="s">
        <v>261</v>
      </c>
      <c r="D9356" t="s">
        <v>2314</v>
      </c>
      <c r="E9356">
        <v>1</v>
      </c>
      <c r="F9356" t="s">
        <v>26</v>
      </c>
      <c r="G9356" t="s">
        <v>1156</v>
      </c>
      <c r="H9356" t="s">
        <v>3094</v>
      </c>
      <c r="M9356" s="2">
        <v>26000</v>
      </c>
      <c r="N9356" s="2">
        <v>55000</v>
      </c>
      <c r="O9356" s="2">
        <f>IF(Tabla1[[#This Row],[Mov]]="VNT",Tabla1[[#This Row],[Sale]]-Tabla1[[#This Row],[Cost]],-Tabla1[[#This Row],[Cost]]*Tabla1[[#This Row],[Cant]])</f>
        <v>-26000</v>
      </c>
      <c r="P9356" s="8">
        <f>IF(Tabla1[[#This Row],[Mov]]="VNT",-Tabla1[[#This Row],[Cant]],Tabla1[[#This Row],[Cant]])</f>
        <v>1</v>
      </c>
      <c r="Q9356" s="8">
        <f>DAY(Tabla1[[#This Row],[Date]])</f>
        <v>22</v>
      </c>
      <c r="R9356" s="8">
        <f>MONTH(Tabla1[[#This Row],[Date]])</f>
        <v>4</v>
      </c>
      <c r="S9356" s="8">
        <f>YEAR(Tabla1[[#This Row],[Date]])</f>
        <v>2023</v>
      </c>
    </row>
    <row r="9357" spans="1:19" x14ac:dyDescent="0.2">
      <c r="A9357">
        <v>9314</v>
      </c>
      <c r="B9357" s="1">
        <v>45038</v>
      </c>
      <c r="C9357" t="s">
        <v>260</v>
      </c>
      <c r="D9357" t="s">
        <v>332</v>
      </c>
      <c r="E9357">
        <v>1</v>
      </c>
      <c r="F9357" t="s">
        <v>2501</v>
      </c>
      <c r="G9357" t="s">
        <v>273</v>
      </c>
      <c r="H9357" t="s">
        <v>470</v>
      </c>
      <c r="M9357" s="2">
        <v>11000</v>
      </c>
      <c r="N9357" s="2">
        <v>20000</v>
      </c>
      <c r="O9357" s="2">
        <f>IF(Tabla1[[#This Row],[Mov]]="VNT",Tabla1[[#This Row],[Sale]]-Tabla1[[#This Row],[Cost]],-Tabla1[[#This Row],[Cost]]*Tabla1[[#This Row],[Cant]])</f>
        <v>9000</v>
      </c>
      <c r="P9357" s="8">
        <f>IF(Tabla1[[#This Row],[Mov]]="VNT",-Tabla1[[#This Row],[Cant]],Tabla1[[#This Row],[Cant]])</f>
        <v>-1</v>
      </c>
      <c r="Q9357" s="8">
        <f>DAY(Tabla1[[#This Row],[Date]])</f>
        <v>22</v>
      </c>
      <c r="R9357" s="8">
        <f>MONTH(Tabla1[[#This Row],[Date]])</f>
        <v>4</v>
      </c>
      <c r="S9357" s="8">
        <f>YEAR(Tabla1[[#This Row],[Date]])</f>
        <v>2023</v>
      </c>
    </row>
    <row r="9358" spans="1:19" x14ac:dyDescent="0.2">
      <c r="A9358">
        <v>9315</v>
      </c>
      <c r="B9358" s="1">
        <v>45038</v>
      </c>
      <c r="C9358" t="s">
        <v>260</v>
      </c>
      <c r="D9358" t="s">
        <v>332</v>
      </c>
      <c r="E9358">
        <v>1</v>
      </c>
      <c r="F9358" t="s">
        <v>21</v>
      </c>
      <c r="G9358" t="s">
        <v>272</v>
      </c>
      <c r="H9358" t="s">
        <v>1204</v>
      </c>
      <c r="M9358" s="2">
        <v>3500</v>
      </c>
      <c r="N9358" s="2">
        <v>12000</v>
      </c>
      <c r="O9358" s="2">
        <f>IF(Tabla1[[#This Row],[Mov]]="VNT",Tabla1[[#This Row],[Sale]]-Tabla1[[#This Row],[Cost]],-Tabla1[[#This Row],[Cost]]*Tabla1[[#This Row],[Cant]])</f>
        <v>8500</v>
      </c>
      <c r="P9358" s="8">
        <f>IF(Tabla1[[#This Row],[Mov]]="VNT",-Tabla1[[#This Row],[Cant]],Tabla1[[#This Row],[Cant]])</f>
        <v>-1</v>
      </c>
      <c r="Q9358" s="8">
        <f>DAY(Tabla1[[#This Row],[Date]])</f>
        <v>22</v>
      </c>
      <c r="R9358" s="8">
        <f>MONTH(Tabla1[[#This Row],[Date]])</f>
        <v>4</v>
      </c>
      <c r="S9358" s="8">
        <f>YEAR(Tabla1[[#This Row],[Date]])</f>
        <v>2023</v>
      </c>
    </row>
    <row r="9359" spans="1:19" x14ac:dyDescent="0.2">
      <c r="A9359">
        <v>9316</v>
      </c>
      <c r="B9359" s="1">
        <v>45038</v>
      </c>
      <c r="C9359" t="s">
        <v>260</v>
      </c>
      <c r="D9359" t="s">
        <v>332</v>
      </c>
      <c r="E9359">
        <v>1</v>
      </c>
      <c r="F9359" t="s">
        <v>224</v>
      </c>
      <c r="G9359" t="s">
        <v>284</v>
      </c>
      <c r="H9359" t="s">
        <v>3095</v>
      </c>
      <c r="M9359" s="2">
        <v>7000</v>
      </c>
      <c r="N9359" s="2">
        <v>20000</v>
      </c>
      <c r="O9359" s="2">
        <f>IF(Tabla1[[#This Row],[Mov]]="VNT",Tabla1[[#This Row],[Sale]]-Tabla1[[#This Row],[Cost]],-Tabla1[[#This Row],[Cost]]*Tabla1[[#This Row],[Cant]])</f>
        <v>13000</v>
      </c>
      <c r="P9359" s="8">
        <f>IF(Tabla1[[#This Row],[Mov]]="VNT",-Tabla1[[#This Row],[Cant]],Tabla1[[#This Row],[Cant]])</f>
        <v>-1</v>
      </c>
      <c r="Q9359" s="8">
        <f>DAY(Tabla1[[#This Row],[Date]])</f>
        <v>22</v>
      </c>
      <c r="R9359" s="8">
        <f>MONTH(Tabla1[[#This Row],[Date]])</f>
        <v>4</v>
      </c>
      <c r="S9359" s="8">
        <f>YEAR(Tabla1[[#This Row],[Date]])</f>
        <v>2023</v>
      </c>
    </row>
    <row r="9360" spans="1:19" x14ac:dyDescent="0.2">
      <c r="A9360">
        <v>9317</v>
      </c>
      <c r="B9360" s="1">
        <v>45038</v>
      </c>
      <c r="C9360" t="s">
        <v>260</v>
      </c>
      <c r="D9360" t="s">
        <v>332</v>
      </c>
      <c r="E9360">
        <v>1</v>
      </c>
      <c r="F9360" t="s">
        <v>891</v>
      </c>
      <c r="G9360" t="s">
        <v>263</v>
      </c>
      <c r="H9360" t="s">
        <v>391</v>
      </c>
      <c r="M9360" s="2">
        <v>3500</v>
      </c>
      <c r="N9360" s="2">
        <v>10000</v>
      </c>
      <c r="O9360" s="2">
        <f>IF(Tabla1[[#This Row],[Mov]]="VNT",Tabla1[[#This Row],[Sale]]-Tabla1[[#This Row],[Cost]],-Tabla1[[#This Row],[Cost]]*Tabla1[[#This Row],[Cant]])</f>
        <v>6500</v>
      </c>
      <c r="P9360" s="8">
        <f>IF(Tabla1[[#This Row],[Mov]]="VNT",-Tabla1[[#This Row],[Cant]],Tabla1[[#This Row],[Cant]])</f>
        <v>-1</v>
      </c>
      <c r="Q9360" s="8">
        <f>DAY(Tabla1[[#This Row],[Date]])</f>
        <v>22</v>
      </c>
      <c r="R9360" s="8">
        <f>MONTH(Tabla1[[#This Row],[Date]])</f>
        <v>4</v>
      </c>
      <c r="S9360" s="8">
        <f>YEAR(Tabla1[[#This Row],[Date]])</f>
        <v>2023</v>
      </c>
    </row>
    <row r="9361" spans="1:19" x14ac:dyDescent="0.2">
      <c r="A9361">
        <v>9318</v>
      </c>
      <c r="B9361" s="1">
        <v>45038</v>
      </c>
      <c r="C9361" t="s">
        <v>260</v>
      </c>
      <c r="D9361" t="s">
        <v>332</v>
      </c>
      <c r="E9361">
        <v>1</v>
      </c>
      <c r="F9361" t="s">
        <v>116</v>
      </c>
      <c r="G9361" t="s">
        <v>347</v>
      </c>
      <c r="H9361" t="s">
        <v>518</v>
      </c>
      <c r="M9361" s="2">
        <v>7008</v>
      </c>
      <c r="N9361" s="2">
        <v>7500</v>
      </c>
      <c r="O9361" s="2">
        <f>IF(Tabla1[[#This Row],[Mov]]="VNT",Tabla1[[#This Row],[Sale]]-Tabla1[[#This Row],[Cost]],-Tabla1[[#This Row],[Cost]]*Tabla1[[#This Row],[Cant]])</f>
        <v>492</v>
      </c>
      <c r="P9361" s="8">
        <f>IF(Tabla1[[#This Row],[Mov]]="VNT",-Tabla1[[#This Row],[Cant]],Tabla1[[#This Row],[Cant]])</f>
        <v>-1</v>
      </c>
      <c r="Q9361" s="8">
        <f>DAY(Tabla1[[#This Row],[Date]])</f>
        <v>22</v>
      </c>
      <c r="R9361" s="8">
        <f>MONTH(Tabla1[[#This Row],[Date]])</f>
        <v>4</v>
      </c>
      <c r="S9361" s="8">
        <f>YEAR(Tabla1[[#This Row],[Date]])</f>
        <v>2023</v>
      </c>
    </row>
    <row r="9362" spans="1:19" x14ac:dyDescent="0.2">
      <c r="A9362">
        <v>9319</v>
      </c>
      <c r="B9362" s="1">
        <v>45038</v>
      </c>
      <c r="C9362" t="s">
        <v>260</v>
      </c>
      <c r="D9362" t="s">
        <v>332</v>
      </c>
      <c r="E9362">
        <v>1</v>
      </c>
      <c r="F9362" t="s">
        <v>116</v>
      </c>
      <c r="G9362" t="s">
        <v>347</v>
      </c>
      <c r="H9362" t="s">
        <v>518</v>
      </c>
      <c r="M9362" s="2">
        <v>3270</v>
      </c>
      <c r="N9362" s="2">
        <v>3500</v>
      </c>
      <c r="O9362" s="2">
        <f>IF(Tabla1[[#This Row],[Mov]]="VNT",Tabla1[[#This Row],[Sale]]-Tabla1[[#This Row],[Cost]],-Tabla1[[#This Row],[Cost]]*Tabla1[[#This Row],[Cant]])</f>
        <v>230</v>
      </c>
      <c r="P9362" s="8">
        <f>IF(Tabla1[[#This Row],[Mov]]="VNT",-Tabla1[[#This Row],[Cant]],Tabla1[[#This Row],[Cant]])</f>
        <v>-1</v>
      </c>
      <c r="Q9362" s="8">
        <f>DAY(Tabla1[[#This Row],[Date]])</f>
        <v>22</v>
      </c>
      <c r="R9362" s="8">
        <f>MONTH(Tabla1[[#This Row],[Date]])</f>
        <v>4</v>
      </c>
      <c r="S9362" s="8">
        <f>YEAR(Tabla1[[#This Row],[Date]])</f>
        <v>2023</v>
      </c>
    </row>
    <row r="9363" spans="1:19" x14ac:dyDescent="0.2">
      <c r="A9363">
        <v>9320</v>
      </c>
      <c r="B9363" s="1">
        <v>45038</v>
      </c>
      <c r="C9363" t="s">
        <v>260</v>
      </c>
      <c r="D9363" t="s">
        <v>332</v>
      </c>
      <c r="E9363">
        <v>1</v>
      </c>
      <c r="F9363" t="s">
        <v>224</v>
      </c>
      <c r="G9363" t="s">
        <v>272</v>
      </c>
      <c r="H9363" t="s">
        <v>308</v>
      </c>
      <c r="J9363" t="s">
        <v>2410</v>
      </c>
      <c r="M9363" s="2">
        <v>8000</v>
      </c>
      <c r="N9363" s="2">
        <v>20000</v>
      </c>
      <c r="O9363" s="2">
        <f>IF(Tabla1[[#This Row],[Mov]]="VNT",Tabla1[[#This Row],[Sale]]-Tabla1[[#This Row],[Cost]],-Tabla1[[#This Row],[Cost]]*Tabla1[[#This Row],[Cant]])</f>
        <v>12000</v>
      </c>
      <c r="P9363" s="8">
        <f>IF(Tabla1[[#This Row],[Mov]]="VNT",-Tabla1[[#This Row],[Cant]],Tabla1[[#This Row],[Cant]])</f>
        <v>-1</v>
      </c>
      <c r="Q9363" s="8">
        <f>DAY(Tabla1[[#This Row],[Date]])</f>
        <v>22</v>
      </c>
      <c r="R9363" s="8">
        <f>MONTH(Tabla1[[#This Row],[Date]])</f>
        <v>4</v>
      </c>
      <c r="S9363" s="8">
        <f>YEAR(Tabla1[[#This Row],[Date]])</f>
        <v>2023</v>
      </c>
    </row>
    <row r="9364" spans="1:19" x14ac:dyDescent="0.2">
      <c r="A9364">
        <v>9321</v>
      </c>
      <c r="B9364" s="1">
        <v>45038</v>
      </c>
      <c r="C9364" t="s">
        <v>260</v>
      </c>
      <c r="D9364" t="s">
        <v>332</v>
      </c>
      <c r="E9364">
        <v>1</v>
      </c>
      <c r="F9364" t="s">
        <v>458</v>
      </c>
      <c r="G9364" t="s">
        <v>272</v>
      </c>
      <c r="H9364" t="s">
        <v>3096</v>
      </c>
      <c r="M9364" s="2">
        <v>0</v>
      </c>
      <c r="N9364" s="2">
        <v>20000</v>
      </c>
      <c r="O9364" s="2">
        <f>IF(Tabla1[[#This Row],[Mov]]="VNT",Tabla1[[#This Row],[Sale]]-Tabla1[[#This Row],[Cost]],-Tabla1[[#This Row],[Cost]]*Tabla1[[#This Row],[Cant]])</f>
        <v>20000</v>
      </c>
      <c r="P9364" s="8">
        <f>IF(Tabla1[[#This Row],[Mov]]="VNT",-Tabla1[[#This Row],[Cant]],Tabla1[[#This Row],[Cant]])</f>
        <v>-1</v>
      </c>
      <c r="Q9364" s="8">
        <f>DAY(Tabla1[[#This Row],[Date]])</f>
        <v>22</v>
      </c>
      <c r="R9364" s="8">
        <f>MONTH(Tabla1[[#This Row],[Date]])</f>
        <v>4</v>
      </c>
      <c r="S9364" s="8">
        <f>YEAR(Tabla1[[#This Row],[Date]])</f>
        <v>2023</v>
      </c>
    </row>
    <row r="9365" spans="1:19" x14ac:dyDescent="0.2">
      <c r="A9365">
        <v>9322</v>
      </c>
      <c r="B9365" s="1">
        <v>45038</v>
      </c>
      <c r="C9365" t="s">
        <v>260</v>
      </c>
      <c r="D9365" t="s">
        <v>332</v>
      </c>
      <c r="E9365">
        <v>1</v>
      </c>
      <c r="F9365" t="s">
        <v>386</v>
      </c>
      <c r="G9365" t="s">
        <v>272</v>
      </c>
      <c r="H9365" t="s">
        <v>2495</v>
      </c>
      <c r="M9365" s="2">
        <v>65000</v>
      </c>
      <c r="N9365" s="2">
        <v>125000</v>
      </c>
      <c r="O9365" s="2">
        <f>IF(Tabla1[[#This Row],[Mov]]="VNT",Tabla1[[#This Row],[Sale]]-Tabla1[[#This Row],[Cost]],-Tabla1[[#This Row],[Cost]]*Tabla1[[#This Row],[Cant]])</f>
        <v>60000</v>
      </c>
      <c r="P9365" s="8">
        <f>IF(Tabla1[[#This Row],[Mov]]="VNT",-Tabla1[[#This Row],[Cant]],Tabla1[[#This Row],[Cant]])</f>
        <v>-1</v>
      </c>
      <c r="Q9365" s="8">
        <f>DAY(Tabla1[[#This Row],[Date]])</f>
        <v>22</v>
      </c>
      <c r="R9365" s="8">
        <f>MONTH(Tabla1[[#This Row],[Date]])</f>
        <v>4</v>
      </c>
      <c r="S9365" s="8">
        <f>YEAR(Tabla1[[#This Row],[Date]])</f>
        <v>2023</v>
      </c>
    </row>
    <row r="9366" spans="1:19" x14ac:dyDescent="0.2">
      <c r="A9366">
        <v>9323</v>
      </c>
      <c r="B9366" s="1">
        <v>45038</v>
      </c>
      <c r="C9366" t="s">
        <v>260</v>
      </c>
      <c r="D9366" t="s">
        <v>332</v>
      </c>
      <c r="E9366">
        <v>1</v>
      </c>
      <c r="F9366" t="s">
        <v>342</v>
      </c>
      <c r="G9366" t="s">
        <v>262</v>
      </c>
      <c r="H9366" t="s">
        <v>282</v>
      </c>
      <c r="M9366" s="2">
        <v>900</v>
      </c>
      <c r="N9366" s="2">
        <v>10000</v>
      </c>
      <c r="O9366" s="2">
        <f>IF(Tabla1[[#This Row],[Mov]]="VNT",Tabla1[[#This Row],[Sale]]-Tabla1[[#This Row],[Cost]],-Tabla1[[#This Row],[Cost]]*Tabla1[[#This Row],[Cant]])</f>
        <v>9100</v>
      </c>
      <c r="P9366" s="8">
        <f>IF(Tabla1[[#This Row],[Mov]]="VNT",-Tabla1[[#This Row],[Cant]],Tabla1[[#This Row],[Cant]])</f>
        <v>-1</v>
      </c>
      <c r="Q9366" s="8">
        <f>DAY(Tabla1[[#This Row],[Date]])</f>
        <v>22</v>
      </c>
      <c r="R9366" s="8">
        <f>MONTH(Tabla1[[#This Row],[Date]])</f>
        <v>4</v>
      </c>
      <c r="S9366" s="8">
        <f>YEAR(Tabla1[[#This Row],[Date]])</f>
        <v>2023</v>
      </c>
    </row>
    <row r="9367" spans="1:19" x14ac:dyDescent="0.2">
      <c r="A9367">
        <v>9324</v>
      </c>
      <c r="B9367" s="1">
        <v>45038</v>
      </c>
      <c r="C9367" t="s">
        <v>260</v>
      </c>
      <c r="D9367" t="s">
        <v>332</v>
      </c>
      <c r="E9367">
        <v>1</v>
      </c>
      <c r="F9367" t="s">
        <v>458</v>
      </c>
      <c r="G9367" t="s">
        <v>284</v>
      </c>
      <c r="H9367" t="s">
        <v>3098</v>
      </c>
      <c r="M9367" s="2">
        <v>0</v>
      </c>
      <c r="N9367" s="2">
        <v>8000</v>
      </c>
      <c r="O9367" s="2">
        <f>IF(Tabla1[[#This Row],[Mov]]="VNT",Tabla1[[#This Row],[Sale]]-Tabla1[[#This Row],[Cost]],-Tabla1[[#This Row],[Cost]]*Tabla1[[#This Row],[Cant]])</f>
        <v>8000</v>
      </c>
      <c r="P9367" s="8">
        <f>IF(Tabla1[[#This Row],[Mov]]="VNT",-Tabla1[[#This Row],[Cant]],Tabla1[[#This Row],[Cant]])</f>
        <v>-1</v>
      </c>
      <c r="Q9367" s="8">
        <f>DAY(Tabla1[[#This Row],[Date]])</f>
        <v>22</v>
      </c>
      <c r="R9367" s="8">
        <f>MONTH(Tabla1[[#This Row],[Date]])</f>
        <v>4</v>
      </c>
      <c r="S9367" s="8">
        <f>YEAR(Tabla1[[#This Row],[Date]])</f>
        <v>2023</v>
      </c>
    </row>
    <row r="9368" spans="1:19" x14ac:dyDescent="0.2">
      <c r="A9368">
        <v>9325</v>
      </c>
      <c r="B9368" s="1">
        <v>45038</v>
      </c>
      <c r="C9368" t="s">
        <v>260</v>
      </c>
      <c r="D9368" t="s">
        <v>332</v>
      </c>
      <c r="E9368">
        <v>1</v>
      </c>
      <c r="F9368" t="s">
        <v>26</v>
      </c>
      <c r="G9368" t="s">
        <v>266</v>
      </c>
      <c r="H9368" t="s">
        <v>2503</v>
      </c>
      <c r="M9368" s="2">
        <v>23000</v>
      </c>
      <c r="N9368" s="2">
        <v>55000</v>
      </c>
      <c r="O9368" s="2">
        <f>IF(Tabla1[[#This Row],[Mov]]="VNT",Tabla1[[#This Row],[Sale]]-Tabla1[[#This Row],[Cost]],-Tabla1[[#This Row],[Cost]]*Tabla1[[#This Row],[Cant]])</f>
        <v>32000</v>
      </c>
      <c r="P9368" s="8">
        <f>IF(Tabla1[[#This Row],[Mov]]="VNT",-Tabla1[[#This Row],[Cant]],Tabla1[[#This Row],[Cant]])</f>
        <v>-1</v>
      </c>
      <c r="Q9368" s="8">
        <f>DAY(Tabla1[[#This Row],[Date]])</f>
        <v>22</v>
      </c>
      <c r="R9368" s="8">
        <f>MONTH(Tabla1[[#This Row],[Date]])</f>
        <v>4</v>
      </c>
      <c r="S9368" s="8">
        <f>YEAR(Tabla1[[#This Row],[Date]])</f>
        <v>2023</v>
      </c>
    </row>
    <row r="9369" spans="1:19" x14ac:dyDescent="0.2">
      <c r="A9369">
        <v>9326</v>
      </c>
      <c r="B9369" s="1">
        <v>45038</v>
      </c>
      <c r="C9369" t="s">
        <v>260</v>
      </c>
      <c r="D9369" t="s">
        <v>332</v>
      </c>
      <c r="E9369">
        <v>1</v>
      </c>
      <c r="F9369" t="s">
        <v>116</v>
      </c>
      <c r="G9369" t="s">
        <v>382</v>
      </c>
      <c r="H9369" t="s">
        <v>514</v>
      </c>
      <c r="M9369" s="2">
        <v>52803</v>
      </c>
      <c r="N9369" s="2">
        <v>56500</v>
      </c>
      <c r="O9369" s="2">
        <f>IF(Tabla1[[#This Row],[Mov]]="VNT",Tabla1[[#This Row],[Sale]]-Tabla1[[#This Row],[Cost]],-Tabla1[[#This Row],[Cost]]*Tabla1[[#This Row],[Cant]])</f>
        <v>3697</v>
      </c>
      <c r="P9369" s="8">
        <f>IF(Tabla1[[#This Row],[Mov]]="VNT",-Tabla1[[#This Row],[Cant]],Tabla1[[#This Row],[Cant]])</f>
        <v>-1</v>
      </c>
      <c r="Q9369" s="8">
        <f>DAY(Tabla1[[#This Row],[Date]])</f>
        <v>22</v>
      </c>
      <c r="R9369" s="8">
        <f>MONTH(Tabla1[[#This Row],[Date]])</f>
        <v>4</v>
      </c>
      <c r="S9369" s="8">
        <f>YEAR(Tabla1[[#This Row],[Date]])</f>
        <v>2023</v>
      </c>
    </row>
    <row r="9370" spans="1:19" x14ac:dyDescent="0.2">
      <c r="A9370">
        <v>9327</v>
      </c>
      <c r="B9370" s="1">
        <v>45038</v>
      </c>
      <c r="C9370" t="s">
        <v>260</v>
      </c>
      <c r="D9370" t="s">
        <v>332</v>
      </c>
      <c r="E9370">
        <v>1</v>
      </c>
      <c r="F9370" t="s">
        <v>458</v>
      </c>
      <c r="G9370" t="s">
        <v>272</v>
      </c>
      <c r="H9370" t="s">
        <v>3099</v>
      </c>
      <c r="M9370" s="2">
        <v>0</v>
      </c>
      <c r="N9370" s="2">
        <v>25000</v>
      </c>
      <c r="O9370" s="2">
        <f>IF(Tabla1[[#This Row],[Mov]]="VNT",Tabla1[[#This Row],[Sale]]-Tabla1[[#This Row],[Cost]],-Tabla1[[#This Row],[Cost]]*Tabla1[[#This Row],[Cant]])</f>
        <v>25000</v>
      </c>
      <c r="P9370" s="8">
        <f>IF(Tabla1[[#This Row],[Mov]]="VNT",-Tabla1[[#This Row],[Cant]],Tabla1[[#This Row],[Cant]])</f>
        <v>-1</v>
      </c>
      <c r="Q9370" s="8">
        <f>DAY(Tabla1[[#This Row],[Date]])</f>
        <v>22</v>
      </c>
      <c r="R9370" s="8">
        <f>MONTH(Tabla1[[#This Row],[Date]])</f>
        <v>4</v>
      </c>
      <c r="S9370" s="8">
        <f>YEAR(Tabla1[[#This Row],[Date]])</f>
        <v>2023</v>
      </c>
    </row>
    <row r="9371" spans="1:19" x14ac:dyDescent="0.2">
      <c r="A9371">
        <v>9328</v>
      </c>
      <c r="B9371" s="1">
        <v>45038</v>
      </c>
      <c r="C9371" t="s">
        <v>260</v>
      </c>
      <c r="D9371" t="s">
        <v>332</v>
      </c>
      <c r="E9371">
        <v>1</v>
      </c>
      <c r="F9371" t="s">
        <v>21</v>
      </c>
      <c r="G9371" t="s">
        <v>272</v>
      </c>
      <c r="H9371" t="s">
        <v>24</v>
      </c>
      <c r="M9371" s="2">
        <v>3500</v>
      </c>
      <c r="N9371" s="2">
        <v>12000</v>
      </c>
      <c r="O9371" s="2">
        <f>IF(Tabla1[[#This Row],[Mov]]="VNT",Tabla1[[#This Row],[Sale]]-Tabla1[[#This Row],[Cost]],-Tabla1[[#This Row],[Cost]]*Tabla1[[#This Row],[Cant]])</f>
        <v>8500</v>
      </c>
      <c r="P9371" s="8">
        <f>IF(Tabla1[[#This Row],[Mov]]="VNT",-Tabla1[[#This Row],[Cant]],Tabla1[[#This Row],[Cant]])</f>
        <v>-1</v>
      </c>
      <c r="Q9371" s="8">
        <f>DAY(Tabla1[[#This Row],[Date]])</f>
        <v>22</v>
      </c>
      <c r="R9371" s="8">
        <f>MONTH(Tabla1[[#This Row],[Date]])</f>
        <v>4</v>
      </c>
      <c r="S9371" s="8">
        <f>YEAR(Tabla1[[#This Row],[Date]])</f>
        <v>2023</v>
      </c>
    </row>
    <row r="9372" spans="1:19" x14ac:dyDescent="0.2">
      <c r="A9372">
        <v>9329</v>
      </c>
      <c r="B9372" s="1">
        <v>45038</v>
      </c>
      <c r="C9372" t="s">
        <v>260</v>
      </c>
      <c r="D9372" t="s">
        <v>332</v>
      </c>
      <c r="E9372">
        <v>1</v>
      </c>
      <c r="F9372" t="s">
        <v>116</v>
      </c>
      <c r="G9372" t="s">
        <v>347</v>
      </c>
      <c r="H9372" t="s">
        <v>518</v>
      </c>
      <c r="M9372" s="2">
        <v>3270</v>
      </c>
      <c r="N9372" s="2">
        <v>3500</v>
      </c>
      <c r="O9372" s="2">
        <f>IF(Tabla1[[#This Row],[Mov]]="VNT",Tabla1[[#This Row],[Sale]]-Tabla1[[#This Row],[Cost]],-Tabla1[[#This Row],[Cost]]*Tabla1[[#This Row],[Cant]])</f>
        <v>230</v>
      </c>
      <c r="P9372" s="8">
        <f>IF(Tabla1[[#This Row],[Mov]]="VNT",-Tabla1[[#This Row],[Cant]],Tabla1[[#This Row],[Cant]])</f>
        <v>-1</v>
      </c>
      <c r="Q9372" s="8">
        <f>DAY(Tabla1[[#This Row],[Date]])</f>
        <v>22</v>
      </c>
      <c r="R9372" s="8">
        <f>MONTH(Tabla1[[#This Row],[Date]])</f>
        <v>4</v>
      </c>
      <c r="S9372" s="8">
        <f>YEAR(Tabla1[[#This Row],[Date]])</f>
        <v>2023</v>
      </c>
    </row>
    <row r="9373" spans="1:19" x14ac:dyDescent="0.2">
      <c r="A9373">
        <v>9330</v>
      </c>
      <c r="B9373" s="1">
        <v>45038</v>
      </c>
      <c r="C9373" t="s">
        <v>260</v>
      </c>
      <c r="D9373" t="s">
        <v>332</v>
      </c>
      <c r="E9373">
        <v>1</v>
      </c>
      <c r="F9373" t="s">
        <v>458</v>
      </c>
      <c r="G9373" t="s">
        <v>612</v>
      </c>
      <c r="H9373" t="s">
        <v>3100</v>
      </c>
      <c r="M9373" s="2">
        <v>0</v>
      </c>
      <c r="N9373" s="2">
        <v>30000</v>
      </c>
      <c r="O9373" s="2">
        <f>IF(Tabla1[[#This Row],[Mov]]="VNT",Tabla1[[#This Row],[Sale]]-Tabla1[[#This Row],[Cost]],-Tabla1[[#This Row],[Cost]]*Tabla1[[#This Row],[Cant]])</f>
        <v>30000</v>
      </c>
      <c r="P9373" s="8">
        <f>IF(Tabla1[[#This Row],[Mov]]="VNT",-Tabla1[[#This Row],[Cant]],Tabla1[[#This Row],[Cant]])</f>
        <v>-1</v>
      </c>
      <c r="Q9373" s="8">
        <f>DAY(Tabla1[[#This Row],[Date]])</f>
        <v>22</v>
      </c>
      <c r="R9373" s="8">
        <f>MONTH(Tabla1[[#This Row],[Date]])</f>
        <v>4</v>
      </c>
      <c r="S9373" s="8">
        <f>YEAR(Tabla1[[#This Row],[Date]])</f>
        <v>2023</v>
      </c>
    </row>
    <row r="9374" spans="1:19" x14ac:dyDescent="0.2">
      <c r="A9374">
        <v>9331</v>
      </c>
      <c r="B9374" s="1">
        <v>45038</v>
      </c>
      <c r="C9374" t="s">
        <v>260</v>
      </c>
      <c r="D9374" t="s">
        <v>332</v>
      </c>
      <c r="E9374">
        <v>1</v>
      </c>
      <c r="F9374" t="s">
        <v>21</v>
      </c>
      <c r="G9374" t="s">
        <v>266</v>
      </c>
      <c r="H9374" t="s">
        <v>2011</v>
      </c>
      <c r="M9374" s="2">
        <v>4000</v>
      </c>
      <c r="N9374" s="2">
        <v>15000</v>
      </c>
      <c r="O9374" s="2">
        <f>IF(Tabla1[[#This Row],[Mov]]="VNT",Tabla1[[#This Row],[Sale]]-Tabla1[[#This Row],[Cost]],-Tabla1[[#This Row],[Cost]]*Tabla1[[#This Row],[Cant]])</f>
        <v>11000</v>
      </c>
      <c r="P9374" s="8">
        <f>IF(Tabla1[[#This Row],[Mov]]="VNT",-Tabla1[[#This Row],[Cant]],Tabla1[[#This Row],[Cant]])</f>
        <v>-1</v>
      </c>
      <c r="Q9374" s="8">
        <f>DAY(Tabla1[[#This Row],[Date]])</f>
        <v>22</v>
      </c>
      <c r="R9374" s="8">
        <f>MONTH(Tabla1[[#This Row],[Date]])</f>
        <v>4</v>
      </c>
      <c r="S9374" s="8">
        <f>YEAR(Tabla1[[#This Row],[Date]])</f>
        <v>2023</v>
      </c>
    </row>
    <row r="9375" spans="1:19" x14ac:dyDescent="0.2">
      <c r="A9375">
        <v>9332</v>
      </c>
      <c r="B9375" s="1">
        <v>45038</v>
      </c>
      <c r="C9375" t="s">
        <v>260</v>
      </c>
      <c r="D9375" t="s">
        <v>332</v>
      </c>
      <c r="E9375">
        <v>1</v>
      </c>
      <c r="F9375" t="s">
        <v>116</v>
      </c>
      <c r="G9375" t="s">
        <v>347</v>
      </c>
      <c r="H9375" t="s">
        <v>518</v>
      </c>
      <c r="M9375" s="2">
        <v>3270</v>
      </c>
      <c r="N9375" s="2">
        <v>3500</v>
      </c>
      <c r="O9375" s="2">
        <f>IF(Tabla1[[#This Row],[Mov]]="VNT",Tabla1[[#This Row],[Sale]]-Tabla1[[#This Row],[Cost]],-Tabla1[[#This Row],[Cost]]*Tabla1[[#This Row],[Cant]])</f>
        <v>230</v>
      </c>
      <c r="P9375" s="8">
        <f>IF(Tabla1[[#This Row],[Mov]]="VNT",-Tabla1[[#This Row],[Cant]],Tabla1[[#This Row],[Cant]])</f>
        <v>-1</v>
      </c>
      <c r="Q9375" s="8">
        <f>DAY(Tabla1[[#This Row],[Date]])</f>
        <v>22</v>
      </c>
      <c r="R9375" s="8">
        <f>MONTH(Tabla1[[#This Row],[Date]])</f>
        <v>4</v>
      </c>
      <c r="S9375" s="8">
        <f>YEAR(Tabla1[[#This Row],[Date]])</f>
        <v>2023</v>
      </c>
    </row>
    <row r="9376" spans="1:19" x14ac:dyDescent="0.2">
      <c r="A9376">
        <v>9333</v>
      </c>
      <c r="B9376" s="1">
        <v>45038</v>
      </c>
      <c r="C9376" t="s">
        <v>260</v>
      </c>
      <c r="D9376" t="s">
        <v>332</v>
      </c>
      <c r="E9376">
        <v>1</v>
      </c>
      <c r="F9376" t="s">
        <v>21</v>
      </c>
      <c r="G9376" t="s">
        <v>333</v>
      </c>
      <c r="H9376" t="s">
        <v>240</v>
      </c>
      <c r="J9376" t="s">
        <v>2839</v>
      </c>
      <c r="M9376" s="2">
        <v>7500</v>
      </c>
      <c r="N9376" s="2">
        <v>20000</v>
      </c>
      <c r="O9376" s="2">
        <f>IF(Tabla1[[#This Row],[Mov]]="VNT",Tabla1[[#This Row],[Sale]]-Tabla1[[#This Row],[Cost]],-Tabla1[[#This Row],[Cost]]*Tabla1[[#This Row],[Cant]])</f>
        <v>12500</v>
      </c>
      <c r="P9376" s="8">
        <f>IF(Tabla1[[#This Row],[Mov]]="VNT",-Tabla1[[#This Row],[Cant]],Tabla1[[#This Row],[Cant]])</f>
        <v>-1</v>
      </c>
      <c r="Q9376" s="8">
        <f>DAY(Tabla1[[#This Row],[Date]])</f>
        <v>22</v>
      </c>
      <c r="R9376" s="8">
        <f>MONTH(Tabla1[[#This Row],[Date]])</f>
        <v>4</v>
      </c>
      <c r="S9376" s="8">
        <f>YEAR(Tabla1[[#This Row],[Date]])</f>
        <v>2023</v>
      </c>
    </row>
    <row r="9377" spans="1:19" x14ac:dyDescent="0.2">
      <c r="A9377">
        <v>9334</v>
      </c>
      <c r="B9377" s="1">
        <v>45038</v>
      </c>
      <c r="C9377" t="s">
        <v>260</v>
      </c>
      <c r="D9377" t="s">
        <v>332</v>
      </c>
      <c r="E9377">
        <v>1</v>
      </c>
      <c r="F9377" t="s">
        <v>15</v>
      </c>
      <c r="G9377" t="s">
        <v>266</v>
      </c>
      <c r="H9377" t="s">
        <v>2519</v>
      </c>
      <c r="M9377" s="2">
        <v>3800</v>
      </c>
      <c r="N9377" s="2">
        <v>12000</v>
      </c>
      <c r="O9377" s="2">
        <f>IF(Tabla1[[#This Row],[Mov]]="VNT",Tabla1[[#This Row],[Sale]]-Tabla1[[#This Row],[Cost]],-Tabla1[[#This Row],[Cost]]*Tabla1[[#This Row],[Cant]])</f>
        <v>8200</v>
      </c>
      <c r="P9377" s="8">
        <f>IF(Tabla1[[#This Row],[Mov]]="VNT",-Tabla1[[#This Row],[Cant]],Tabla1[[#This Row],[Cant]])</f>
        <v>-1</v>
      </c>
      <c r="Q9377" s="8">
        <f>DAY(Tabla1[[#This Row],[Date]])</f>
        <v>22</v>
      </c>
      <c r="R9377" s="8">
        <f>MONTH(Tabla1[[#This Row],[Date]])</f>
        <v>4</v>
      </c>
      <c r="S9377" s="8">
        <f>YEAR(Tabla1[[#This Row],[Date]])</f>
        <v>2023</v>
      </c>
    </row>
    <row r="9378" spans="1:19" x14ac:dyDescent="0.2">
      <c r="A9378">
        <v>9335</v>
      </c>
      <c r="B9378" s="1">
        <v>45038</v>
      </c>
      <c r="C9378" t="s">
        <v>260</v>
      </c>
      <c r="D9378" t="s">
        <v>332</v>
      </c>
      <c r="E9378">
        <v>1</v>
      </c>
      <c r="F9378" t="s">
        <v>677</v>
      </c>
      <c r="G9378" t="s">
        <v>263</v>
      </c>
      <c r="H9378" t="s">
        <v>1177</v>
      </c>
      <c r="L9378" t="s">
        <v>3496</v>
      </c>
      <c r="M9378" s="2">
        <v>0</v>
      </c>
      <c r="N9378" s="2">
        <v>15000</v>
      </c>
      <c r="O9378" s="2">
        <f>IF(Tabla1[[#This Row],[Mov]]="VNT",Tabla1[[#This Row],[Sale]]-Tabla1[[#This Row],[Cost]],-Tabla1[[#This Row],[Cost]]*Tabla1[[#This Row],[Cant]])</f>
        <v>15000</v>
      </c>
      <c r="P9378" s="8">
        <f>IF(Tabla1[[#This Row],[Mov]]="VNT",-Tabla1[[#This Row],[Cant]],Tabla1[[#This Row],[Cant]])</f>
        <v>-1</v>
      </c>
      <c r="Q9378" s="8">
        <f>DAY(Tabla1[[#This Row],[Date]])</f>
        <v>22</v>
      </c>
      <c r="R9378" s="8">
        <f>MONTH(Tabla1[[#This Row],[Date]])</f>
        <v>4</v>
      </c>
      <c r="S9378" s="8">
        <f>YEAR(Tabla1[[#This Row],[Date]])</f>
        <v>2023</v>
      </c>
    </row>
    <row r="9379" spans="1:19" x14ac:dyDescent="0.2">
      <c r="A9379">
        <v>9336</v>
      </c>
      <c r="B9379" s="1">
        <v>45038</v>
      </c>
      <c r="C9379" t="s">
        <v>260</v>
      </c>
      <c r="D9379" t="s">
        <v>332</v>
      </c>
      <c r="E9379">
        <v>1</v>
      </c>
      <c r="F9379" t="s">
        <v>224</v>
      </c>
      <c r="G9379" t="s">
        <v>263</v>
      </c>
      <c r="H9379" t="s">
        <v>1177</v>
      </c>
      <c r="M9379" s="2">
        <v>8000</v>
      </c>
      <c r="N9379" s="2">
        <v>20000</v>
      </c>
      <c r="O9379" s="2">
        <f>IF(Tabla1[[#This Row],[Mov]]="VNT",Tabla1[[#This Row],[Sale]]-Tabla1[[#This Row],[Cost]],-Tabla1[[#This Row],[Cost]]*Tabla1[[#This Row],[Cant]])</f>
        <v>12000</v>
      </c>
      <c r="P9379" s="8">
        <f>IF(Tabla1[[#This Row],[Mov]]="VNT",-Tabla1[[#This Row],[Cant]],Tabla1[[#This Row],[Cant]])</f>
        <v>-1</v>
      </c>
      <c r="Q9379" s="8">
        <f>DAY(Tabla1[[#This Row],[Date]])</f>
        <v>22</v>
      </c>
      <c r="R9379" s="8">
        <f>MONTH(Tabla1[[#This Row],[Date]])</f>
        <v>4</v>
      </c>
      <c r="S9379" s="8">
        <f>YEAR(Tabla1[[#This Row],[Date]])</f>
        <v>2023</v>
      </c>
    </row>
    <row r="9380" spans="1:19" x14ac:dyDescent="0.2">
      <c r="A9380">
        <v>9337</v>
      </c>
      <c r="B9380" s="1">
        <v>45039</v>
      </c>
      <c r="C9380" t="s">
        <v>260</v>
      </c>
      <c r="D9380" t="s">
        <v>332</v>
      </c>
      <c r="E9380">
        <v>1</v>
      </c>
      <c r="F9380" t="s">
        <v>455</v>
      </c>
      <c r="G9380" t="s">
        <v>347</v>
      </c>
      <c r="H9380" t="s">
        <v>456</v>
      </c>
      <c r="M9380" s="2">
        <v>800</v>
      </c>
      <c r="N9380" s="2">
        <v>4000</v>
      </c>
      <c r="O9380" s="2">
        <f>IF(Tabla1[[#This Row],[Mov]]="VNT",Tabla1[[#This Row],[Sale]]-Tabla1[[#This Row],[Cost]],-Tabla1[[#This Row],[Cost]]*Tabla1[[#This Row],[Cant]])</f>
        <v>3200</v>
      </c>
      <c r="P9380" s="8">
        <f>IF(Tabla1[[#This Row],[Mov]]="VNT",-Tabla1[[#This Row],[Cant]],Tabla1[[#This Row],[Cant]])</f>
        <v>-1</v>
      </c>
      <c r="Q9380" s="8">
        <f>DAY(Tabla1[[#This Row],[Date]])</f>
        <v>23</v>
      </c>
      <c r="R9380" s="8">
        <f>MONTH(Tabla1[[#This Row],[Date]])</f>
        <v>4</v>
      </c>
      <c r="S9380" s="8">
        <f>YEAR(Tabla1[[#This Row],[Date]])</f>
        <v>2023</v>
      </c>
    </row>
    <row r="9381" spans="1:19" x14ac:dyDescent="0.2">
      <c r="A9381">
        <v>9338</v>
      </c>
      <c r="B9381" s="1">
        <v>45039</v>
      </c>
      <c r="C9381" t="s">
        <v>260</v>
      </c>
      <c r="D9381" t="s">
        <v>332</v>
      </c>
      <c r="E9381">
        <v>1</v>
      </c>
      <c r="F9381" t="s">
        <v>116</v>
      </c>
      <c r="G9381" t="s">
        <v>347</v>
      </c>
      <c r="H9381" t="s">
        <v>518</v>
      </c>
      <c r="M9381" s="2">
        <v>3270</v>
      </c>
      <c r="N9381" s="2">
        <v>3500</v>
      </c>
      <c r="O9381" s="2">
        <f>IF(Tabla1[[#This Row],[Mov]]="VNT",Tabla1[[#This Row],[Sale]]-Tabla1[[#This Row],[Cost]],-Tabla1[[#This Row],[Cost]]*Tabla1[[#This Row],[Cant]])</f>
        <v>230</v>
      </c>
      <c r="P9381" s="8">
        <f>IF(Tabla1[[#This Row],[Mov]]="VNT",-Tabla1[[#This Row],[Cant]],Tabla1[[#This Row],[Cant]])</f>
        <v>-1</v>
      </c>
      <c r="Q9381" s="8">
        <f>DAY(Tabla1[[#This Row],[Date]])</f>
        <v>23</v>
      </c>
      <c r="R9381" s="8">
        <f>MONTH(Tabla1[[#This Row],[Date]])</f>
        <v>4</v>
      </c>
      <c r="S9381" s="8">
        <f>YEAR(Tabla1[[#This Row],[Date]])</f>
        <v>2023</v>
      </c>
    </row>
    <row r="9382" spans="1:19" x14ac:dyDescent="0.2">
      <c r="A9382">
        <v>9339</v>
      </c>
      <c r="B9382" s="1">
        <v>45039</v>
      </c>
      <c r="C9382" t="s">
        <v>260</v>
      </c>
      <c r="D9382" t="s">
        <v>332</v>
      </c>
      <c r="E9382">
        <v>1</v>
      </c>
      <c r="F9382" t="s">
        <v>342</v>
      </c>
      <c r="G9382" t="s">
        <v>272</v>
      </c>
      <c r="H9382" t="s">
        <v>807</v>
      </c>
      <c r="M9382" s="2">
        <v>900</v>
      </c>
      <c r="N9382" s="2">
        <v>10000</v>
      </c>
      <c r="O9382" s="2">
        <f>IF(Tabla1[[#This Row],[Mov]]="VNT",Tabla1[[#This Row],[Sale]]-Tabla1[[#This Row],[Cost]],-Tabla1[[#This Row],[Cost]]*Tabla1[[#This Row],[Cant]])</f>
        <v>9100</v>
      </c>
      <c r="P9382" s="8">
        <f>IF(Tabla1[[#This Row],[Mov]]="VNT",-Tabla1[[#This Row],[Cant]],Tabla1[[#This Row],[Cant]])</f>
        <v>-1</v>
      </c>
      <c r="Q9382" s="8">
        <f>DAY(Tabla1[[#This Row],[Date]])</f>
        <v>23</v>
      </c>
      <c r="R9382" s="8">
        <f>MONTH(Tabla1[[#This Row],[Date]])</f>
        <v>4</v>
      </c>
      <c r="S9382" s="8">
        <f>YEAR(Tabla1[[#This Row],[Date]])</f>
        <v>2023</v>
      </c>
    </row>
    <row r="9383" spans="1:19" x14ac:dyDescent="0.2">
      <c r="A9383">
        <v>9340</v>
      </c>
      <c r="B9383" s="1">
        <v>45039</v>
      </c>
      <c r="C9383" t="s">
        <v>260</v>
      </c>
      <c r="D9383" t="s">
        <v>332</v>
      </c>
      <c r="E9383">
        <v>1</v>
      </c>
      <c r="F9383" t="s">
        <v>458</v>
      </c>
      <c r="G9383" t="s">
        <v>266</v>
      </c>
      <c r="H9383" t="s">
        <v>3101</v>
      </c>
      <c r="M9383" s="2">
        <v>0</v>
      </c>
      <c r="N9383" s="2">
        <v>2500</v>
      </c>
      <c r="O9383" s="2">
        <f>IF(Tabla1[[#This Row],[Mov]]="VNT",Tabla1[[#This Row],[Sale]]-Tabla1[[#This Row],[Cost]],-Tabla1[[#This Row],[Cost]]*Tabla1[[#This Row],[Cant]])</f>
        <v>2500</v>
      </c>
      <c r="P9383" s="8">
        <f>IF(Tabla1[[#This Row],[Mov]]="VNT",-Tabla1[[#This Row],[Cant]],Tabla1[[#This Row],[Cant]])</f>
        <v>-1</v>
      </c>
      <c r="Q9383" s="8">
        <f>DAY(Tabla1[[#This Row],[Date]])</f>
        <v>23</v>
      </c>
      <c r="R9383" s="8">
        <f>MONTH(Tabla1[[#This Row],[Date]])</f>
        <v>4</v>
      </c>
      <c r="S9383" s="8">
        <f>YEAR(Tabla1[[#This Row],[Date]])</f>
        <v>2023</v>
      </c>
    </row>
    <row r="9384" spans="1:19" x14ac:dyDescent="0.2">
      <c r="A9384">
        <v>9341</v>
      </c>
      <c r="B9384" s="1">
        <v>45039</v>
      </c>
      <c r="C9384" t="s">
        <v>260</v>
      </c>
      <c r="D9384" t="s">
        <v>332</v>
      </c>
      <c r="E9384">
        <v>1</v>
      </c>
      <c r="F9384" t="s">
        <v>891</v>
      </c>
      <c r="G9384" t="s">
        <v>272</v>
      </c>
      <c r="H9384" t="s">
        <v>252</v>
      </c>
      <c r="I9384" t="s">
        <v>247</v>
      </c>
      <c r="J9384" t="s">
        <v>2954</v>
      </c>
      <c r="M9384" s="2">
        <v>3500</v>
      </c>
      <c r="N9384" s="2">
        <v>10000</v>
      </c>
      <c r="O9384" s="2">
        <f>IF(Tabla1[[#This Row],[Mov]]="VNT",Tabla1[[#This Row],[Sale]]-Tabla1[[#This Row],[Cost]],-Tabla1[[#This Row],[Cost]]*Tabla1[[#This Row],[Cant]])</f>
        <v>6500</v>
      </c>
      <c r="P9384" s="8">
        <f>IF(Tabla1[[#This Row],[Mov]]="VNT",-Tabla1[[#This Row],[Cant]],Tabla1[[#This Row],[Cant]])</f>
        <v>-1</v>
      </c>
      <c r="Q9384" s="8">
        <f>DAY(Tabla1[[#This Row],[Date]])</f>
        <v>23</v>
      </c>
      <c r="R9384" s="8">
        <f>MONTH(Tabla1[[#This Row],[Date]])</f>
        <v>4</v>
      </c>
      <c r="S9384" s="8">
        <f>YEAR(Tabla1[[#This Row],[Date]])</f>
        <v>2023</v>
      </c>
    </row>
    <row r="9385" spans="1:19" x14ac:dyDescent="0.2">
      <c r="A9385">
        <v>9342</v>
      </c>
      <c r="B9385" s="1">
        <v>45039</v>
      </c>
      <c r="C9385" t="s">
        <v>260</v>
      </c>
      <c r="D9385" t="s">
        <v>332</v>
      </c>
      <c r="E9385">
        <v>1</v>
      </c>
      <c r="F9385" t="s">
        <v>26</v>
      </c>
      <c r="G9385" t="s">
        <v>264</v>
      </c>
      <c r="H9385" t="s">
        <v>20</v>
      </c>
      <c r="I9385" t="s">
        <v>3102</v>
      </c>
      <c r="M9385" s="2">
        <v>8000</v>
      </c>
      <c r="N9385" s="2">
        <v>20000</v>
      </c>
      <c r="O9385" s="2">
        <f>IF(Tabla1[[#This Row],[Mov]]="VNT",Tabla1[[#This Row],[Sale]]-Tabla1[[#This Row],[Cost]],-Tabla1[[#This Row],[Cost]]*Tabla1[[#This Row],[Cant]])</f>
        <v>12000</v>
      </c>
      <c r="P9385" s="8">
        <f>IF(Tabla1[[#This Row],[Mov]]="VNT",-Tabla1[[#This Row],[Cant]],Tabla1[[#This Row],[Cant]])</f>
        <v>-1</v>
      </c>
      <c r="Q9385" s="8">
        <f>DAY(Tabla1[[#This Row],[Date]])</f>
        <v>23</v>
      </c>
      <c r="R9385" s="8">
        <f>MONTH(Tabla1[[#This Row],[Date]])</f>
        <v>4</v>
      </c>
      <c r="S9385" s="8">
        <f>YEAR(Tabla1[[#This Row],[Date]])</f>
        <v>2023</v>
      </c>
    </row>
    <row r="9386" spans="1:19" x14ac:dyDescent="0.2">
      <c r="A9386">
        <v>9343</v>
      </c>
      <c r="B9386" s="1">
        <v>45039</v>
      </c>
      <c r="C9386" t="s">
        <v>260</v>
      </c>
      <c r="D9386" t="s">
        <v>332</v>
      </c>
      <c r="E9386">
        <v>1</v>
      </c>
      <c r="F9386" t="s">
        <v>21</v>
      </c>
      <c r="G9386" t="s">
        <v>272</v>
      </c>
      <c r="H9386" t="s">
        <v>1522</v>
      </c>
      <c r="M9386" s="2">
        <v>2600</v>
      </c>
      <c r="N9386" s="2">
        <v>10000</v>
      </c>
      <c r="O9386" s="2">
        <f>IF(Tabla1[[#This Row],[Mov]]="VNT",Tabla1[[#This Row],[Sale]]-Tabla1[[#This Row],[Cost]],-Tabla1[[#This Row],[Cost]]*Tabla1[[#This Row],[Cant]])</f>
        <v>7400</v>
      </c>
      <c r="P9386" s="8">
        <f>IF(Tabla1[[#This Row],[Mov]]="VNT",-Tabla1[[#This Row],[Cant]],Tabla1[[#This Row],[Cant]])</f>
        <v>-1</v>
      </c>
      <c r="Q9386" s="8">
        <f>DAY(Tabla1[[#This Row],[Date]])</f>
        <v>23</v>
      </c>
      <c r="R9386" s="8">
        <f>MONTH(Tabla1[[#This Row],[Date]])</f>
        <v>4</v>
      </c>
      <c r="S9386" s="8">
        <f>YEAR(Tabla1[[#This Row],[Date]])</f>
        <v>2023</v>
      </c>
    </row>
    <row r="9387" spans="1:19" x14ac:dyDescent="0.2">
      <c r="A9387">
        <v>9344</v>
      </c>
      <c r="B9387" s="1">
        <v>45039</v>
      </c>
      <c r="C9387" t="s">
        <v>260</v>
      </c>
      <c r="D9387" t="s">
        <v>332</v>
      </c>
      <c r="E9387">
        <v>1</v>
      </c>
      <c r="F9387" t="s">
        <v>458</v>
      </c>
      <c r="G9387" t="s">
        <v>284</v>
      </c>
      <c r="H9387" t="s">
        <v>3103</v>
      </c>
      <c r="M9387" s="2">
        <v>0</v>
      </c>
      <c r="N9387" s="2">
        <v>15000</v>
      </c>
      <c r="O9387" s="2">
        <f>IF(Tabla1[[#This Row],[Mov]]="VNT",Tabla1[[#This Row],[Sale]]-Tabla1[[#This Row],[Cost]],-Tabla1[[#This Row],[Cost]]*Tabla1[[#This Row],[Cant]])</f>
        <v>15000</v>
      </c>
      <c r="P9387" s="8">
        <f>IF(Tabla1[[#This Row],[Mov]]="VNT",-Tabla1[[#This Row],[Cant]],Tabla1[[#This Row],[Cant]])</f>
        <v>-1</v>
      </c>
      <c r="Q9387" s="8">
        <f>DAY(Tabla1[[#This Row],[Date]])</f>
        <v>23</v>
      </c>
      <c r="R9387" s="8">
        <f>MONTH(Tabla1[[#This Row],[Date]])</f>
        <v>4</v>
      </c>
      <c r="S9387" s="8">
        <f>YEAR(Tabla1[[#This Row],[Date]])</f>
        <v>2023</v>
      </c>
    </row>
    <row r="9388" spans="1:19" x14ac:dyDescent="0.2">
      <c r="A9388">
        <v>9345</v>
      </c>
      <c r="B9388" s="1">
        <v>45039</v>
      </c>
      <c r="C9388" t="s">
        <v>260</v>
      </c>
      <c r="D9388" t="s">
        <v>332</v>
      </c>
      <c r="E9388">
        <v>1</v>
      </c>
      <c r="F9388" t="s">
        <v>342</v>
      </c>
      <c r="G9388" t="s">
        <v>272</v>
      </c>
      <c r="H9388" t="s">
        <v>316</v>
      </c>
      <c r="M9388" s="2">
        <v>900</v>
      </c>
      <c r="N9388" s="2">
        <v>9000</v>
      </c>
      <c r="O9388" s="2">
        <f>IF(Tabla1[[#This Row],[Mov]]="VNT",Tabla1[[#This Row],[Sale]]-Tabla1[[#This Row],[Cost]],-Tabla1[[#This Row],[Cost]]*Tabla1[[#This Row],[Cant]])</f>
        <v>8100</v>
      </c>
      <c r="P9388" s="8">
        <f>IF(Tabla1[[#This Row],[Mov]]="VNT",-Tabla1[[#This Row],[Cant]],Tabla1[[#This Row],[Cant]])</f>
        <v>-1</v>
      </c>
      <c r="Q9388" s="8">
        <f>DAY(Tabla1[[#This Row],[Date]])</f>
        <v>23</v>
      </c>
      <c r="R9388" s="8">
        <f>MONTH(Tabla1[[#This Row],[Date]])</f>
        <v>4</v>
      </c>
      <c r="S9388" s="8">
        <f>YEAR(Tabla1[[#This Row],[Date]])</f>
        <v>2023</v>
      </c>
    </row>
    <row r="9389" spans="1:19" x14ac:dyDescent="0.2">
      <c r="A9389">
        <v>9346</v>
      </c>
      <c r="B9389" s="1">
        <v>45039</v>
      </c>
      <c r="C9389" t="s">
        <v>260</v>
      </c>
      <c r="D9389" t="s">
        <v>332</v>
      </c>
      <c r="E9389">
        <v>1</v>
      </c>
      <c r="F9389" t="s">
        <v>224</v>
      </c>
      <c r="G9389" t="s">
        <v>272</v>
      </c>
      <c r="H9389" t="s">
        <v>316</v>
      </c>
      <c r="M9389" s="2">
        <v>8000</v>
      </c>
      <c r="N9389" s="2">
        <v>19000</v>
      </c>
      <c r="O9389" s="2">
        <f>IF(Tabla1[[#This Row],[Mov]]="VNT",Tabla1[[#This Row],[Sale]]-Tabla1[[#This Row],[Cost]],-Tabla1[[#This Row],[Cost]]*Tabla1[[#This Row],[Cant]])</f>
        <v>11000</v>
      </c>
      <c r="P9389" s="8">
        <f>IF(Tabla1[[#This Row],[Mov]]="VNT",-Tabla1[[#This Row],[Cant]],Tabla1[[#This Row],[Cant]])</f>
        <v>-1</v>
      </c>
      <c r="Q9389" s="8">
        <f>DAY(Tabla1[[#This Row],[Date]])</f>
        <v>23</v>
      </c>
      <c r="R9389" s="8">
        <f>MONTH(Tabla1[[#This Row],[Date]])</f>
        <v>4</v>
      </c>
      <c r="S9389" s="8">
        <f>YEAR(Tabla1[[#This Row],[Date]])</f>
        <v>2023</v>
      </c>
    </row>
    <row r="9390" spans="1:19" x14ac:dyDescent="0.2">
      <c r="A9390">
        <v>9347</v>
      </c>
      <c r="B9390" s="1">
        <v>45039</v>
      </c>
      <c r="C9390" t="s">
        <v>260</v>
      </c>
      <c r="D9390" t="s">
        <v>332</v>
      </c>
      <c r="E9390">
        <v>1</v>
      </c>
      <c r="F9390" t="s">
        <v>455</v>
      </c>
      <c r="G9390" t="s">
        <v>347</v>
      </c>
      <c r="H9390" t="s">
        <v>456</v>
      </c>
      <c r="M9390" s="2">
        <v>800</v>
      </c>
      <c r="N9390" s="2">
        <v>3000</v>
      </c>
      <c r="O9390" s="2">
        <f>IF(Tabla1[[#This Row],[Mov]]="VNT",Tabla1[[#This Row],[Sale]]-Tabla1[[#This Row],[Cost]],-Tabla1[[#This Row],[Cost]]*Tabla1[[#This Row],[Cant]])</f>
        <v>2200</v>
      </c>
      <c r="P9390" s="8">
        <f>IF(Tabla1[[#This Row],[Mov]]="VNT",-Tabla1[[#This Row],[Cant]],Tabla1[[#This Row],[Cant]])</f>
        <v>-1</v>
      </c>
      <c r="Q9390" s="8">
        <f>DAY(Tabla1[[#This Row],[Date]])</f>
        <v>23</v>
      </c>
      <c r="R9390" s="8">
        <f>MONTH(Tabla1[[#This Row],[Date]])</f>
        <v>4</v>
      </c>
      <c r="S9390" s="8">
        <f>YEAR(Tabla1[[#This Row],[Date]])</f>
        <v>2023</v>
      </c>
    </row>
    <row r="9391" spans="1:19" x14ac:dyDescent="0.2">
      <c r="A9391">
        <v>9348</v>
      </c>
      <c r="B9391" s="1">
        <v>45039</v>
      </c>
      <c r="C9391" t="s">
        <v>260</v>
      </c>
      <c r="D9391" t="s">
        <v>332</v>
      </c>
      <c r="E9391">
        <v>1</v>
      </c>
      <c r="F9391" t="s">
        <v>48</v>
      </c>
      <c r="G9391" t="s">
        <v>1765</v>
      </c>
      <c r="H9391" t="s">
        <v>2772</v>
      </c>
      <c r="M9391" s="2">
        <v>215000</v>
      </c>
      <c r="N9391" s="2">
        <v>300000</v>
      </c>
      <c r="O9391" s="2">
        <f>IF(Tabla1[[#This Row],[Mov]]="VNT",Tabla1[[#This Row],[Sale]]-Tabla1[[#This Row],[Cost]],-Tabla1[[#This Row],[Cost]]*Tabla1[[#This Row],[Cant]])</f>
        <v>85000</v>
      </c>
      <c r="P9391" s="8">
        <f>IF(Tabla1[[#This Row],[Mov]]="VNT",-Tabla1[[#This Row],[Cant]],Tabla1[[#This Row],[Cant]])</f>
        <v>-1</v>
      </c>
      <c r="Q9391" s="8">
        <f>DAY(Tabla1[[#This Row],[Date]])</f>
        <v>23</v>
      </c>
      <c r="R9391" s="8">
        <f>MONTH(Tabla1[[#This Row],[Date]])</f>
        <v>4</v>
      </c>
      <c r="S9391" s="8">
        <f>YEAR(Tabla1[[#This Row],[Date]])</f>
        <v>2023</v>
      </c>
    </row>
    <row r="9392" spans="1:19" x14ac:dyDescent="0.2">
      <c r="A9392">
        <v>9349</v>
      </c>
      <c r="B9392" s="1">
        <v>45039</v>
      </c>
      <c r="C9392" t="s">
        <v>260</v>
      </c>
      <c r="D9392" t="s">
        <v>332</v>
      </c>
      <c r="E9392">
        <v>1</v>
      </c>
      <c r="F9392" t="s">
        <v>26</v>
      </c>
      <c r="G9392" t="s">
        <v>264</v>
      </c>
      <c r="H9392" t="s">
        <v>20</v>
      </c>
      <c r="I9392" t="s">
        <v>3102</v>
      </c>
      <c r="M9392" s="2">
        <v>8000</v>
      </c>
      <c r="N9392" s="2">
        <v>20000</v>
      </c>
      <c r="O9392" s="2">
        <f>IF(Tabla1[[#This Row],[Mov]]="VNT",Tabla1[[#This Row],[Sale]]-Tabla1[[#This Row],[Cost]],-Tabla1[[#This Row],[Cost]]*Tabla1[[#This Row],[Cant]])</f>
        <v>12000</v>
      </c>
      <c r="P9392" s="8">
        <f>IF(Tabla1[[#This Row],[Mov]]="VNT",-Tabla1[[#This Row],[Cant]],Tabla1[[#This Row],[Cant]])</f>
        <v>-1</v>
      </c>
      <c r="Q9392" s="8">
        <f>DAY(Tabla1[[#This Row],[Date]])</f>
        <v>23</v>
      </c>
      <c r="R9392" s="8">
        <f>MONTH(Tabla1[[#This Row],[Date]])</f>
        <v>4</v>
      </c>
      <c r="S9392" s="8">
        <f>YEAR(Tabla1[[#This Row],[Date]])</f>
        <v>2023</v>
      </c>
    </row>
    <row r="9393" spans="1:19" x14ac:dyDescent="0.2">
      <c r="A9393">
        <v>9350</v>
      </c>
      <c r="B9393" s="1">
        <v>45039</v>
      </c>
      <c r="C9393" t="s">
        <v>260</v>
      </c>
      <c r="D9393" t="s">
        <v>332</v>
      </c>
      <c r="E9393">
        <v>1</v>
      </c>
      <c r="F9393" t="s">
        <v>1102</v>
      </c>
      <c r="G9393" t="s">
        <v>2662</v>
      </c>
      <c r="H9393" t="s">
        <v>2659</v>
      </c>
      <c r="M9393" s="2">
        <v>57000</v>
      </c>
      <c r="N9393" s="2">
        <v>110000</v>
      </c>
      <c r="O9393" s="2">
        <f>IF(Tabla1[[#This Row],[Mov]]="VNT",Tabla1[[#This Row],[Sale]]-Tabla1[[#This Row],[Cost]],-Tabla1[[#This Row],[Cost]]*Tabla1[[#This Row],[Cant]])</f>
        <v>53000</v>
      </c>
      <c r="P9393" s="8">
        <f>IF(Tabla1[[#This Row],[Mov]]="VNT",-Tabla1[[#This Row],[Cant]],Tabla1[[#This Row],[Cant]])</f>
        <v>-1</v>
      </c>
      <c r="Q9393" s="8">
        <f>DAY(Tabla1[[#This Row],[Date]])</f>
        <v>23</v>
      </c>
      <c r="R9393" s="8">
        <f>MONTH(Tabla1[[#This Row],[Date]])</f>
        <v>4</v>
      </c>
      <c r="S9393" s="8">
        <f>YEAR(Tabla1[[#This Row],[Date]])</f>
        <v>2023</v>
      </c>
    </row>
    <row r="9394" spans="1:19" x14ac:dyDescent="0.2">
      <c r="A9394">
        <v>9351</v>
      </c>
      <c r="B9394" s="1">
        <v>45039</v>
      </c>
      <c r="C9394" t="s">
        <v>260</v>
      </c>
      <c r="D9394" t="s">
        <v>332</v>
      </c>
      <c r="E9394">
        <v>1</v>
      </c>
      <c r="F9394" t="s">
        <v>2769</v>
      </c>
      <c r="G9394" t="s">
        <v>266</v>
      </c>
      <c r="H9394" t="s">
        <v>2770</v>
      </c>
      <c r="M9394" s="2">
        <v>17000</v>
      </c>
      <c r="N9394" s="2">
        <v>30000</v>
      </c>
      <c r="O9394" s="2">
        <f>IF(Tabla1[[#This Row],[Mov]]="VNT",Tabla1[[#This Row],[Sale]]-Tabla1[[#This Row],[Cost]],-Tabla1[[#This Row],[Cost]]*Tabla1[[#This Row],[Cant]])</f>
        <v>13000</v>
      </c>
      <c r="P9394" s="8">
        <f>IF(Tabla1[[#This Row],[Mov]]="VNT",-Tabla1[[#This Row],[Cant]],Tabla1[[#This Row],[Cant]])</f>
        <v>-1</v>
      </c>
      <c r="Q9394" s="8">
        <f>DAY(Tabla1[[#This Row],[Date]])</f>
        <v>23</v>
      </c>
      <c r="R9394" s="8">
        <f>MONTH(Tabla1[[#This Row],[Date]])</f>
        <v>4</v>
      </c>
      <c r="S9394" s="8">
        <f>YEAR(Tabla1[[#This Row],[Date]])</f>
        <v>2023</v>
      </c>
    </row>
    <row r="9395" spans="1:19" x14ac:dyDescent="0.2">
      <c r="A9395">
        <v>9352</v>
      </c>
      <c r="B9395" s="1">
        <v>45039</v>
      </c>
      <c r="C9395" t="s">
        <v>260</v>
      </c>
      <c r="D9395" t="s">
        <v>332</v>
      </c>
      <c r="E9395">
        <v>1</v>
      </c>
      <c r="F9395" t="s">
        <v>386</v>
      </c>
      <c r="G9395" t="s">
        <v>284</v>
      </c>
      <c r="H9395" t="s">
        <v>1394</v>
      </c>
      <c r="M9395" s="2">
        <v>65000</v>
      </c>
      <c r="N9395" s="2">
        <v>125000</v>
      </c>
      <c r="O9395" s="2">
        <f>IF(Tabla1[[#This Row],[Mov]]="VNT",Tabla1[[#This Row],[Sale]]-Tabla1[[#This Row],[Cost]],-Tabla1[[#This Row],[Cost]]*Tabla1[[#This Row],[Cant]])</f>
        <v>60000</v>
      </c>
      <c r="P9395" s="8">
        <f>IF(Tabla1[[#This Row],[Mov]]="VNT",-Tabla1[[#This Row],[Cant]],Tabla1[[#This Row],[Cant]])</f>
        <v>-1</v>
      </c>
      <c r="Q9395" s="8">
        <f>DAY(Tabla1[[#This Row],[Date]])</f>
        <v>23</v>
      </c>
      <c r="R9395" s="8">
        <f>MONTH(Tabla1[[#This Row],[Date]])</f>
        <v>4</v>
      </c>
      <c r="S9395" s="8">
        <f>YEAR(Tabla1[[#This Row],[Date]])</f>
        <v>2023</v>
      </c>
    </row>
    <row r="9396" spans="1:19" x14ac:dyDescent="0.2">
      <c r="A9396">
        <v>9353</v>
      </c>
      <c r="B9396" s="1">
        <v>45039</v>
      </c>
      <c r="C9396" t="s">
        <v>260</v>
      </c>
      <c r="D9396" t="s">
        <v>332</v>
      </c>
      <c r="E9396">
        <v>1</v>
      </c>
      <c r="F9396" t="s">
        <v>225</v>
      </c>
      <c r="G9396" t="s">
        <v>284</v>
      </c>
      <c r="H9396" t="s">
        <v>1394</v>
      </c>
      <c r="M9396" s="2">
        <v>1100</v>
      </c>
      <c r="N9396" s="2">
        <v>5000</v>
      </c>
      <c r="O9396" s="2">
        <f>IF(Tabla1[[#This Row],[Mov]]="VNT",Tabla1[[#This Row],[Sale]]-Tabla1[[#This Row],[Cost]],-Tabla1[[#This Row],[Cost]]*Tabla1[[#This Row],[Cant]])</f>
        <v>3900</v>
      </c>
      <c r="P9396" s="8">
        <f>IF(Tabla1[[#This Row],[Mov]]="VNT",-Tabla1[[#This Row],[Cant]],Tabla1[[#This Row],[Cant]])</f>
        <v>-1</v>
      </c>
      <c r="Q9396" s="8">
        <f>DAY(Tabla1[[#This Row],[Date]])</f>
        <v>23</v>
      </c>
      <c r="R9396" s="8">
        <f>MONTH(Tabla1[[#This Row],[Date]])</f>
        <v>4</v>
      </c>
      <c r="S9396" s="8">
        <f>YEAR(Tabla1[[#This Row],[Date]])</f>
        <v>2023</v>
      </c>
    </row>
    <row r="9397" spans="1:19" x14ac:dyDescent="0.2">
      <c r="A9397">
        <v>9354</v>
      </c>
      <c r="B9397" s="1">
        <v>45039</v>
      </c>
      <c r="C9397" t="s">
        <v>260</v>
      </c>
      <c r="D9397" t="s">
        <v>332</v>
      </c>
      <c r="E9397">
        <v>1</v>
      </c>
      <c r="F9397" t="s">
        <v>891</v>
      </c>
      <c r="G9397" t="s">
        <v>284</v>
      </c>
      <c r="H9397" t="s">
        <v>1394</v>
      </c>
      <c r="M9397" s="2">
        <v>3500</v>
      </c>
      <c r="N9397" s="2">
        <v>10000</v>
      </c>
      <c r="O9397" s="2">
        <f>IF(Tabla1[[#This Row],[Mov]]="VNT",Tabla1[[#This Row],[Sale]]-Tabla1[[#This Row],[Cost]],-Tabla1[[#This Row],[Cost]]*Tabla1[[#This Row],[Cant]])</f>
        <v>6500</v>
      </c>
      <c r="P9397" s="8">
        <f>IF(Tabla1[[#This Row],[Mov]]="VNT",-Tabla1[[#This Row],[Cant]],Tabla1[[#This Row],[Cant]])</f>
        <v>-1</v>
      </c>
      <c r="Q9397" s="8">
        <f>DAY(Tabla1[[#This Row],[Date]])</f>
        <v>23</v>
      </c>
      <c r="R9397" s="8">
        <f>MONTH(Tabla1[[#This Row],[Date]])</f>
        <v>4</v>
      </c>
      <c r="S9397" s="8">
        <f>YEAR(Tabla1[[#This Row],[Date]])</f>
        <v>2023</v>
      </c>
    </row>
    <row r="9398" spans="1:19" x14ac:dyDescent="0.2">
      <c r="A9398">
        <v>9355</v>
      </c>
      <c r="B9398" s="1">
        <v>45039</v>
      </c>
      <c r="C9398" t="s">
        <v>260</v>
      </c>
      <c r="D9398" t="s">
        <v>332</v>
      </c>
      <c r="E9398">
        <v>1</v>
      </c>
      <c r="F9398" t="s">
        <v>455</v>
      </c>
      <c r="G9398" t="s">
        <v>347</v>
      </c>
      <c r="H9398" t="s">
        <v>456</v>
      </c>
      <c r="M9398" s="2">
        <v>800</v>
      </c>
      <c r="N9398" s="2">
        <v>3000</v>
      </c>
      <c r="O9398" s="2">
        <f>IF(Tabla1[[#This Row],[Mov]]="VNT",Tabla1[[#This Row],[Sale]]-Tabla1[[#This Row],[Cost]],-Tabla1[[#This Row],[Cost]]*Tabla1[[#This Row],[Cant]])</f>
        <v>2200</v>
      </c>
      <c r="P9398" s="8">
        <f>IF(Tabla1[[#This Row],[Mov]]="VNT",-Tabla1[[#This Row],[Cant]],Tabla1[[#This Row],[Cant]])</f>
        <v>-1</v>
      </c>
      <c r="Q9398" s="8">
        <f>DAY(Tabla1[[#This Row],[Date]])</f>
        <v>23</v>
      </c>
      <c r="R9398" s="8">
        <f>MONTH(Tabla1[[#This Row],[Date]])</f>
        <v>4</v>
      </c>
      <c r="S9398" s="8">
        <f>YEAR(Tabla1[[#This Row],[Date]])</f>
        <v>2023</v>
      </c>
    </row>
    <row r="9399" spans="1:19" x14ac:dyDescent="0.2">
      <c r="A9399">
        <v>9356</v>
      </c>
      <c r="B9399" s="1">
        <v>45039</v>
      </c>
      <c r="C9399" t="s">
        <v>260</v>
      </c>
      <c r="D9399" t="s">
        <v>332</v>
      </c>
      <c r="E9399">
        <v>1</v>
      </c>
      <c r="F9399" t="s">
        <v>116</v>
      </c>
      <c r="G9399" t="s">
        <v>347</v>
      </c>
      <c r="H9399" t="s">
        <v>518</v>
      </c>
      <c r="M9399" s="2">
        <v>6541</v>
      </c>
      <c r="N9399" s="2">
        <v>7000</v>
      </c>
      <c r="O9399" s="2">
        <f>IF(Tabla1[[#This Row],[Mov]]="VNT",Tabla1[[#This Row],[Sale]]-Tabla1[[#This Row],[Cost]],-Tabla1[[#This Row],[Cost]]*Tabla1[[#This Row],[Cant]])</f>
        <v>459</v>
      </c>
      <c r="P9399" s="8">
        <f>IF(Tabla1[[#This Row],[Mov]]="VNT",-Tabla1[[#This Row],[Cant]],Tabla1[[#This Row],[Cant]])</f>
        <v>-1</v>
      </c>
      <c r="Q9399" s="8">
        <f>DAY(Tabla1[[#This Row],[Date]])</f>
        <v>23</v>
      </c>
      <c r="R9399" s="8">
        <f>MONTH(Tabla1[[#This Row],[Date]])</f>
        <v>4</v>
      </c>
      <c r="S9399" s="8">
        <f>YEAR(Tabla1[[#This Row],[Date]])</f>
        <v>2023</v>
      </c>
    </row>
    <row r="9400" spans="1:19" x14ac:dyDescent="0.2">
      <c r="A9400">
        <v>9357</v>
      </c>
      <c r="B9400" s="1">
        <v>45039</v>
      </c>
      <c r="C9400" t="s">
        <v>260</v>
      </c>
      <c r="D9400" t="s">
        <v>332</v>
      </c>
      <c r="E9400">
        <v>1</v>
      </c>
      <c r="F9400" t="s">
        <v>26</v>
      </c>
      <c r="G9400" t="s">
        <v>333</v>
      </c>
      <c r="H9400" t="s">
        <v>3034</v>
      </c>
      <c r="M9400" s="2">
        <v>5000</v>
      </c>
      <c r="N9400" s="2">
        <v>15000</v>
      </c>
      <c r="O9400" s="2">
        <f>IF(Tabla1[[#This Row],[Mov]]="VNT",Tabla1[[#This Row],[Sale]]-Tabla1[[#This Row],[Cost]],-Tabla1[[#This Row],[Cost]]*Tabla1[[#This Row],[Cant]])</f>
        <v>10000</v>
      </c>
      <c r="P9400" s="8">
        <f>IF(Tabla1[[#This Row],[Mov]]="VNT",-Tabla1[[#This Row],[Cant]],Tabla1[[#This Row],[Cant]])</f>
        <v>-1</v>
      </c>
      <c r="Q9400" s="8">
        <f>DAY(Tabla1[[#This Row],[Date]])</f>
        <v>23</v>
      </c>
      <c r="R9400" s="8">
        <f>MONTH(Tabla1[[#This Row],[Date]])</f>
        <v>4</v>
      </c>
      <c r="S9400" s="8">
        <f>YEAR(Tabla1[[#This Row],[Date]])</f>
        <v>2023</v>
      </c>
    </row>
    <row r="9401" spans="1:19" x14ac:dyDescent="0.2">
      <c r="A9401">
        <v>9358</v>
      </c>
      <c r="B9401" s="1">
        <v>45039</v>
      </c>
      <c r="C9401" t="s">
        <v>260</v>
      </c>
      <c r="D9401" t="s">
        <v>332</v>
      </c>
      <c r="E9401">
        <v>1</v>
      </c>
      <c r="F9401" t="s">
        <v>116</v>
      </c>
      <c r="G9401" t="s">
        <v>347</v>
      </c>
      <c r="H9401" t="s">
        <v>518</v>
      </c>
      <c r="M9401" s="2">
        <v>6074</v>
      </c>
      <c r="N9401" s="2">
        <v>6500</v>
      </c>
      <c r="O9401" s="2">
        <f>IF(Tabla1[[#This Row],[Mov]]="VNT",Tabla1[[#This Row],[Sale]]-Tabla1[[#This Row],[Cost]],-Tabla1[[#This Row],[Cost]]*Tabla1[[#This Row],[Cant]])</f>
        <v>426</v>
      </c>
      <c r="P9401" s="8">
        <f>IF(Tabla1[[#This Row],[Mov]]="VNT",-Tabla1[[#This Row],[Cant]],Tabla1[[#This Row],[Cant]])</f>
        <v>-1</v>
      </c>
      <c r="Q9401" s="8">
        <f>DAY(Tabla1[[#This Row],[Date]])</f>
        <v>23</v>
      </c>
      <c r="R9401" s="8">
        <f>MONTH(Tabla1[[#This Row],[Date]])</f>
        <v>4</v>
      </c>
      <c r="S9401" s="8">
        <f>YEAR(Tabla1[[#This Row],[Date]])</f>
        <v>2023</v>
      </c>
    </row>
    <row r="9402" spans="1:19" x14ac:dyDescent="0.2">
      <c r="A9402">
        <v>9359</v>
      </c>
      <c r="B9402" s="1">
        <v>45039</v>
      </c>
      <c r="C9402" t="s">
        <v>260</v>
      </c>
      <c r="D9402" t="s">
        <v>332</v>
      </c>
      <c r="E9402">
        <v>1</v>
      </c>
      <c r="F9402" t="s">
        <v>2767</v>
      </c>
      <c r="G9402" t="s">
        <v>266</v>
      </c>
      <c r="H9402" t="s">
        <v>2768</v>
      </c>
      <c r="M9402" s="2">
        <v>23000</v>
      </c>
      <c r="N9402" s="2">
        <v>55000</v>
      </c>
      <c r="O9402" s="2">
        <f>IF(Tabla1[[#This Row],[Mov]]="VNT",Tabla1[[#This Row],[Sale]]-Tabla1[[#This Row],[Cost]],-Tabla1[[#This Row],[Cost]]*Tabla1[[#This Row],[Cant]])</f>
        <v>32000</v>
      </c>
      <c r="P9402" s="8">
        <f>IF(Tabla1[[#This Row],[Mov]]="VNT",-Tabla1[[#This Row],[Cant]],Tabla1[[#This Row],[Cant]])</f>
        <v>-1</v>
      </c>
      <c r="Q9402" s="8">
        <f>DAY(Tabla1[[#This Row],[Date]])</f>
        <v>23</v>
      </c>
      <c r="R9402" s="8">
        <f>MONTH(Tabla1[[#This Row],[Date]])</f>
        <v>4</v>
      </c>
      <c r="S9402" s="8">
        <f>YEAR(Tabla1[[#This Row],[Date]])</f>
        <v>2023</v>
      </c>
    </row>
    <row r="9403" spans="1:19" x14ac:dyDescent="0.2">
      <c r="A9403">
        <v>9360</v>
      </c>
      <c r="B9403" s="1">
        <v>45039</v>
      </c>
      <c r="C9403" t="s">
        <v>260</v>
      </c>
      <c r="D9403" t="s">
        <v>332</v>
      </c>
      <c r="E9403">
        <v>1</v>
      </c>
      <c r="F9403" t="s">
        <v>116</v>
      </c>
      <c r="G9403" t="s">
        <v>347</v>
      </c>
      <c r="H9403" t="s">
        <v>518</v>
      </c>
      <c r="M9403" s="2">
        <v>1401</v>
      </c>
      <c r="N9403" s="2">
        <v>1500</v>
      </c>
      <c r="O9403" s="2">
        <f>IF(Tabla1[[#This Row],[Mov]]="VNT",Tabla1[[#This Row],[Sale]]-Tabla1[[#This Row],[Cost]],-Tabla1[[#This Row],[Cost]]*Tabla1[[#This Row],[Cant]])</f>
        <v>99</v>
      </c>
      <c r="P9403" s="8">
        <f>IF(Tabla1[[#This Row],[Mov]]="VNT",-Tabla1[[#This Row],[Cant]],Tabla1[[#This Row],[Cant]])</f>
        <v>-1</v>
      </c>
      <c r="Q9403" s="8">
        <f>DAY(Tabla1[[#This Row],[Date]])</f>
        <v>23</v>
      </c>
      <c r="R9403" s="8">
        <f>MONTH(Tabla1[[#This Row],[Date]])</f>
        <v>4</v>
      </c>
      <c r="S9403" s="8">
        <f>YEAR(Tabla1[[#This Row],[Date]])</f>
        <v>2023</v>
      </c>
    </row>
    <row r="9404" spans="1:19" x14ac:dyDescent="0.2">
      <c r="A9404">
        <v>9361</v>
      </c>
      <c r="B9404" s="1">
        <v>45039</v>
      </c>
      <c r="C9404" t="s">
        <v>260</v>
      </c>
      <c r="D9404" t="s">
        <v>332</v>
      </c>
      <c r="E9404">
        <v>1</v>
      </c>
      <c r="F9404" t="s">
        <v>116</v>
      </c>
      <c r="G9404" t="s">
        <v>347</v>
      </c>
      <c r="H9404" t="s">
        <v>518</v>
      </c>
      <c r="M9404" s="2">
        <v>1868</v>
      </c>
      <c r="N9404" s="2">
        <v>2000</v>
      </c>
      <c r="O9404" s="2">
        <f>IF(Tabla1[[#This Row],[Mov]]="VNT",Tabla1[[#This Row],[Sale]]-Tabla1[[#This Row],[Cost]],-Tabla1[[#This Row],[Cost]]*Tabla1[[#This Row],[Cant]])</f>
        <v>132</v>
      </c>
      <c r="P9404" s="8">
        <f>IF(Tabla1[[#This Row],[Mov]]="VNT",-Tabla1[[#This Row],[Cant]],Tabla1[[#This Row],[Cant]])</f>
        <v>-1</v>
      </c>
      <c r="Q9404" s="8">
        <f>DAY(Tabla1[[#This Row],[Date]])</f>
        <v>23</v>
      </c>
      <c r="R9404" s="8">
        <f>MONTH(Tabla1[[#This Row],[Date]])</f>
        <v>4</v>
      </c>
      <c r="S9404" s="8">
        <f>YEAR(Tabla1[[#This Row],[Date]])</f>
        <v>2023</v>
      </c>
    </row>
    <row r="9405" spans="1:19" x14ac:dyDescent="0.2">
      <c r="A9405">
        <v>9362</v>
      </c>
      <c r="B9405" s="1">
        <v>45039</v>
      </c>
      <c r="C9405" t="s">
        <v>260</v>
      </c>
      <c r="D9405" t="s">
        <v>332</v>
      </c>
      <c r="E9405">
        <v>1</v>
      </c>
      <c r="F9405" t="s">
        <v>458</v>
      </c>
      <c r="G9405" t="s">
        <v>272</v>
      </c>
      <c r="H9405" t="s">
        <v>2746</v>
      </c>
      <c r="M9405" s="2">
        <v>0</v>
      </c>
      <c r="N9405" s="2">
        <v>20000</v>
      </c>
      <c r="O9405" s="2">
        <f>IF(Tabla1[[#This Row],[Mov]]="VNT",Tabla1[[#This Row],[Sale]]-Tabla1[[#This Row],[Cost]],-Tabla1[[#This Row],[Cost]]*Tabla1[[#This Row],[Cant]])</f>
        <v>20000</v>
      </c>
      <c r="P9405" s="8">
        <f>IF(Tabla1[[#This Row],[Mov]]="VNT",-Tabla1[[#This Row],[Cant]],Tabla1[[#This Row],[Cant]])</f>
        <v>-1</v>
      </c>
      <c r="Q9405" s="8">
        <f>DAY(Tabla1[[#This Row],[Date]])</f>
        <v>23</v>
      </c>
      <c r="R9405" s="8">
        <f>MONTH(Tabla1[[#This Row],[Date]])</f>
        <v>4</v>
      </c>
      <c r="S9405" s="8">
        <f>YEAR(Tabla1[[#This Row],[Date]])</f>
        <v>2023</v>
      </c>
    </row>
    <row r="9406" spans="1:19" x14ac:dyDescent="0.2">
      <c r="A9406">
        <v>9363</v>
      </c>
      <c r="B9406" s="1">
        <v>45039</v>
      </c>
      <c r="C9406" t="s">
        <v>260</v>
      </c>
      <c r="D9406" t="s">
        <v>332</v>
      </c>
      <c r="E9406">
        <v>1</v>
      </c>
      <c r="F9406" t="s">
        <v>116</v>
      </c>
      <c r="G9406" t="s">
        <v>349</v>
      </c>
      <c r="H9406" t="s">
        <v>515</v>
      </c>
      <c r="M9406" s="2">
        <v>14952</v>
      </c>
      <c r="N9406" s="2">
        <v>16000</v>
      </c>
      <c r="O9406" s="2">
        <f>IF(Tabla1[[#This Row],[Mov]]="VNT",Tabla1[[#This Row],[Sale]]-Tabla1[[#This Row],[Cost]],-Tabla1[[#This Row],[Cost]]*Tabla1[[#This Row],[Cant]])</f>
        <v>1048</v>
      </c>
      <c r="P9406" s="8">
        <f>IF(Tabla1[[#This Row],[Mov]]="VNT",-Tabla1[[#This Row],[Cant]],Tabla1[[#This Row],[Cant]])</f>
        <v>-1</v>
      </c>
      <c r="Q9406" s="8">
        <f>DAY(Tabla1[[#This Row],[Date]])</f>
        <v>23</v>
      </c>
      <c r="R9406" s="8">
        <f>MONTH(Tabla1[[#This Row],[Date]])</f>
        <v>4</v>
      </c>
      <c r="S9406" s="8">
        <f>YEAR(Tabla1[[#This Row],[Date]])</f>
        <v>2023</v>
      </c>
    </row>
    <row r="9407" spans="1:19" x14ac:dyDescent="0.2">
      <c r="A9407">
        <v>9364</v>
      </c>
      <c r="B9407" s="1">
        <v>45039</v>
      </c>
      <c r="C9407" t="s">
        <v>260</v>
      </c>
      <c r="D9407" t="s">
        <v>332</v>
      </c>
      <c r="E9407">
        <v>1</v>
      </c>
      <c r="F9407" t="s">
        <v>116</v>
      </c>
      <c r="G9407" t="s">
        <v>347</v>
      </c>
      <c r="H9407" t="s">
        <v>518</v>
      </c>
      <c r="M9407" s="2">
        <v>18691</v>
      </c>
      <c r="N9407" s="2">
        <v>20000</v>
      </c>
      <c r="O9407" s="2">
        <f>IF(Tabla1[[#This Row],[Mov]]="VNT",Tabla1[[#This Row],[Sale]]-Tabla1[[#This Row],[Cost]],-Tabla1[[#This Row],[Cost]]*Tabla1[[#This Row],[Cant]])</f>
        <v>1309</v>
      </c>
      <c r="P9407" s="8">
        <f>IF(Tabla1[[#This Row],[Mov]]="VNT",-Tabla1[[#This Row],[Cant]],Tabla1[[#This Row],[Cant]])</f>
        <v>-1</v>
      </c>
      <c r="Q9407" s="8">
        <f>DAY(Tabla1[[#This Row],[Date]])</f>
        <v>23</v>
      </c>
      <c r="R9407" s="8">
        <f>MONTH(Tabla1[[#This Row],[Date]])</f>
        <v>4</v>
      </c>
      <c r="S9407" s="8">
        <f>YEAR(Tabla1[[#This Row],[Date]])</f>
        <v>2023</v>
      </c>
    </row>
    <row r="9408" spans="1:19" x14ac:dyDescent="0.2">
      <c r="A9408">
        <v>9365</v>
      </c>
      <c r="B9408" s="1">
        <v>45039</v>
      </c>
      <c r="C9408" t="s">
        <v>260</v>
      </c>
      <c r="D9408" t="s">
        <v>332</v>
      </c>
      <c r="E9408">
        <v>1</v>
      </c>
      <c r="F9408" t="s">
        <v>1028</v>
      </c>
      <c r="G9408" t="s">
        <v>3105</v>
      </c>
      <c r="H9408" t="s">
        <v>3106</v>
      </c>
      <c r="M9408" s="2">
        <v>0</v>
      </c>
      <c r="N9408" s="2">
        <v>12000</v>
      </c>
      <c r="O9408" s="2">
        <f>IF(Tabla1[[#This Row],[Mov]]="VNT",Tabla1[[#This Row],[Sale]]-Tabla1[[#This Row],[Cost]],-Tabla1[[#This Row],[Cost]]*Tabla1[[#This Row],[Cant]])</f>
        <v>12000</v>
      </c>
      <c r="P9408" s="8">
        <f>IF(Tabla1[[#This Row],[Mov]]="VNT",-Tabla1[[#This Row],[Cant]],Tabla1[[#This Row],[Cant]])</f>
        <v>-1</v>
      </c>
      <c r="Q9408" s="8">
        <f>DAY(Tabla1[[#This Row],[Date]])</f>
        <v>23</v>
      </c>
      <c r="R9408" s="8">
        <f>MONTH(Tabla1[[#This Row],[Date]])</f>
        <v>4</v>
      </c>
      <c r="S9408" s="8">
        <f>YEAR(Tabla1[[#This Row],[Date]])</f>
        <v>2023</v>
      </c>
    </row>
    <row r="9409" spans="1:19" x14ac:dyDescent="0.2">
      <c r="A9409">
        <v>9366</v>
      </c>
      <c r="B9409" s="1">
        <v>45039</v>
      </c>
      <c r="C9409" t="s">
        <v>260</v>
      </c>
      <c r="D9409" t="s">
        <v>332</v>
      </c>
      <c r="E9409">
        <v>1</v>
      </c>
      <c r="F9409" t="s">
        <v>458</v>
      </c>
      <c r="G9409" t="s">
        <v>263</v>
      </c>
      <c r="H9409" t="s">
        <v>3107</v>
      </c>
      <c r="M9409" s="2">
        <v>0</v>
      </c>
      <c r="N9409" s="2">
        <v>15000</v>
      </c>
      <c r="O9409" s="2">
        <f>IF(Tabla1[[#This Row],[Mov]]="VNT",Tabla1[[#This Row],[Sale]]-Tabla1[[#This Row],[Cost]],-Tabla1[[#This Row],[Cost]]*Tabla1[[#This Row],[Cant]])</f>
        <v>15000</v>
      </c>
      <c r="P9409" s="8">
        <f>IF(Tabla1[[#This Row],[Mov]]="VNT",-Tabla1[[#This Row],[Cant]],Tabla1[[#This Row],[Cant]])</f>
        <v>-1</v>
      </c>
      <c r="Q9409" s="8">
        <f>DAY(Tabla1[[#This Row],[Date]])</f>
        <v>23</v>
      </c>
      <c r="R9409" s="8">
        <f>MONTH(Tabla1[[#This Row],[Date]])</f>
        <v>4</v>
      </c>
      <c r="S9409" s="8">
        <f>YEAR(Tabla1[[#This Row],[Date]])</f>
        <v>2023</v>
      </c>
    </row>
    <row r="9410" spans="1:19" x14ac:dyDescent="0.2">
      <c r="A9410">
        <v>9367</v>
      </c>
      <c r="B9410" s="1">
        <v>45036</v>
      </c>
      <c r="C9410" t="s">
        <v>260</v>
      </c>
      <c r="D9410" t="s">
        <v>332</v>
      </c>
      <c r="E9410">
        <v>1</v>
      </c>
      <c r="F9410" t="s">
        <v>458</v>
      </c>
      <c r="G9410" t="s">
        <v>272</v>
      </c>
      <c r="H9410" t="s">
        <v>3108</v>
      </c>
      <c r="M9410" s="2">
        <v>0</v>
      </c>
      <c r="N9410" s="2">
        <v>20000</v>
      </c>
      <c r="O9410" s="2">
        <f>IF(Tabla1[[#This Row],[Mov]]="VNT",Tabla1[[#This Row],[Sale]]-Tabla1[[#This Row],[Cost]],-Tabla1[[#This Row],[Cost]]*Tabla1[[#This Row],[Cant]])</f>
        <v>20000</v>
      </c>
      <c r="P9410" s="8">
        <f>IF(Tabla1[[#This Row],[Mov]]="VNT",-Tabla1[[#This Row],[Cant]],Tabla1[[#This Row],[Cant]])</f>
        <v>-1</v>
      </c>
      <c r="Q9410" s="8">
        <f>DAY(Tabla1[[#This Row],[Date]])</f>
        <v>20</v>
      </c>
      <c r="R9410" s="8">
        <f>MONTH(Tabla1[[#This Row],[Date]])</f>
        <v>4</v>
      </c>
      <c r="S9410" s="8">
        <f>YEAR(Tabla1[[#This Row],[Date]])</f>
        <v>2023</v>
      </c>
    </row>
    <row r="9411" spans="1:19" x14ac:dyDescent="0.2">
      <c r="A9411">
        <v>9368</v>
      </c>
      <c r="B9411" s="1">
        <v>45040</v>
      </c>
      <c r="C9411" t="s">
        <v>260</v>
      </c>
      <c r="D9411" t="s">
        <v>332</v>
      </c>
      <c r="E9411">
        <v>1</v>
      </c>
      <c r="F9411" t="s">
        <v>677</v>
      </c>
      <c r="G9411" t="s">
        <v>263</v>
      </c>
      <c r="H9411" t="s">
        <v>1018</v>
      </c>
      <c r="L9411" t="s">
        <v>3496</v>
      </c>
      <c r="M9411" s="2">
        <v>0</v>
      </c>
      <c r="N9411" s="2">
        <v>15000</v>
      </c>
      <c r="O9411" s="2">
        <f>IF(Tabla1[[#This Row],[Mov]]="VNT",Tabla1[[#This Row],[Sale]]-Tabla1[[#This Row],[Cost]],-Tabla1[[#This Row],[Cost]]*Tabla1[[#This Row],[Cant]])</f>
        <v>15000</v>
      </c>
      <c r="P9411" s="8">
        <f>IF(Tabla1[[#This Row],[Mov]]="VNT",-Tabla1[[#This Row],[Cant]],Tabla1[[#This Row],[Cant]])</f>
        <v>-1</v>
      </c>
      <c r="Q9411" s="8">
        <f>DAY(Tabla1[[#This Row],[Date]])</f>
        <v>24</v>
      </c>
      <c r="R9411" s="8">
        <f>MONTH(Tabla1[[#This Row],[Date]])</f>
        <v>4</v>
      </c>
      <c r="S9411" s="8">
        <f>YEAR(Tabla1[[#This Row],[Date]])</f>
        <v>2023</v>
      </c>
    </row>
    <row r="9412" spans="1:19" x14ac:dyDescent="0.2">
      <c r="A9412">
        <v>9369</v>
      </c>
      <c r="B9412" s="1">
        <v>45040</v>
      </c>
      <c r="C9412" t="s">
        <v>260</v>
      </c>
      <c r="D9412" t="s">
        <v>332</v>
      </c>
      <c r="E9412">
        <v>1</v>
      </c>
      <c r="F9412" t="s">
        <v>21</v>
      </c>
      <c r="G9412" t="s">
        <v>272</v>
      </c>
      <c r="H9412" t="s">
        <v>24</v>
      </c>
      <c r="M9412" s="2">
        <v>3500</v>
      </c>
      <c r="N9412" s="2">
        <v>12000</v>
      </c>
      <c r="O9412" s="2">
        <f>IF(Tabla1[[#This Row],[Mov]]="VNT",Tabla1[[#This Row],[Sale]]-Tabla1[[#This Row],[Cost]],-Tabla1[[#This Row],[Cost]]*Tabla1[[#This Row],[Cant]])</f>
        <v>8500</v>
      </c>
      <c r="P9412" s="8">
        <f>IF(Tabla1[[#This Row],[Mov]]="VNT",-Tabla1[[#This Row],[Cant]],Tabla1[[#This Row],[Cant]])</f>
        <v>-1</v>
      </c>
      <c r="Q9412" s="8">
        <f>DAY(Tabla1[[#This Row],[Date]])</f>
        <v>24</v>
      </c>
      <c r="R9412" s="8">
        <f>MONTH(Tabla1[[#This Row],[Date]])</f>
        <v>4</v>
      </c>
      <c r="S9412" s="8">
        <f>YEAR(Tabla1[[#This Row],[Date]])</f>
        <v>2023</v>
      </c>
    </row>
    <row r="9413" spans="1:19" x14ac:dyDescent="0.2">
      <c r="A9413">
        <v>9370</v>
      </c>
      <c r="B9413" s="1">
        <v>45040</v>
      </c>
      <c r="C9413" t="s">
        <v>260</v>
      </c>
      <c r="D9413" t="s">
        <v>332</v>
      </c>
      <c r="E9413">
        <v>1</v>
      </c>
      <c r="F9413" t="s">
        <v>116</v>
      </c>
      <c r="G9413" t="s">
        <v>347</v>
      </c>
      <c r="H9413" t="s">
        <v>518</v>
      </c>
      <c r="M9413" s="2">
        <v>10279</v>
      </c>
      <c r="N9413" s="2">
        <v>11000</v>
      </c>
      <c r="O9413" s="2">
        <f>IF(Tabla1[[#This Row],[Mov]]="VNT",Tabla1[[#This Row],[Sale]]-Tabla1[[#This Row],[Cost]],-Tabla1[[#This Row],[Cost]]*Tabla1[[#This Row],[Cant]])</f>
        <v>721</v>
      </c>
      <c r="P9413" s="8">
        <f>IF(Tabla1[[#This Row],[Mov]]="VNT",-Tabla1[[#This Row],[Cant]],Tabla1[[#This Row],[Cant]])</f>
        <v>-1</v>
      </c>
      <c r="Q9413" s="8">
        <f>DAY(Tabla1[[#This Row],[Date]])</f>
        <v>24</v>
      </c>
      <c r="R9413" s="8">
        <f>MONTH(Tabla1[[#This Row],[Date]])</f>
        <v>4</v>
      </c>
      <c r="S9413" s="8">
        <f>YEAR(Tabla1[[#This Row],[Date]])</f>
        <v>2023</v>
      </c>
    </row>
    <row r="9414" spans="1:19" x14ac:dyDescent="0.2">
      <c r="A9414">
        <v>9371</v>
      </c>
      <c r="B9414" s="1">
        <v>45040</v>
      </c>
      <c r="C9414" t="s">
        <v>260</v>
      </c>
      <c r="D9414" t="s">
        <v>332</v>
      </c>
      <c r="E9414">
        <v>1</v>
      </c>
      <c r="F9414" t="s">
        <v>45</v>
      </c>
      <c r="G9414" t="s">
        <v>265</v>
      </c>
      <c r="H9414" t="s">
        <v>83</v>
      </c>
      <c r="I9414" t="s">
        <v>58</v>
      </c>
      <c r="J9414" t="s">
        <v>37</v>
      </c>
      <c r="K9414" t="s">
        <v>84</v>
      </c>
      <c r="L9414" t="s">
        <v>58</v>
      </c>
      <c r="M9414" s="2">
        <v>16000</v>
      </c>
      <c r="N9414" s="2">
        <v>18000</v>
      </c>
      <c r="O9414" s="2">
        <f>IF(Tabla1[[#This Row],[Mov]]="VNT",Tabla1[[#This Row],[Sale]]-Tabla1[[#This Row],[Cost]],-Tabla1[[#This Row],[Cost]]*Tabla1[[#This Row],[Cant]])</f>
        <v>2000</v>
      </c>
      <c r="P9414" s="8">
        <f>IF(Tabla1[[#This Row],[Mov]]="VNT",-Tabla1[[#This Row],[Cant]],Tabla1[[#This Row],[Cant]])</f>
        <v>-1</v>
      </c>
      <c r="Q9414" s="8">
        <f>DAY(Tabla1[[#This Row],[Date]])</f>
        <v>24</v>
      </c>
      <c r="R9414" s="8">
        <f>MONTH(Tabla1[[#This Row],[Date]])</f>
        <v>4</v>
      </c>
      <c r="S9414" s="8">
        <f>YEAR(Tabla1[[#This Row],[Date]])</f>
        <v>2023</v>
      </c>
    </row>
    <row r="9415" spans="1:19" x14ac:dyDescent="0.2">
      <c r="A9415">
        <v>9372</v>
      </c>
      <c r="B9415" s="1">
        <v>45040</v>
      </c>
      <c r="C9415" t="s">
        <v>260</v>
      </c>
      <c r="D9415" t="s">
        <v>332</v>
      </c>
      <c r="E9415">
        <v>1</v>
      </c>
      <c r="F9415" t="s">
        <v>15</v>
      </c>
      <c r="G9415" t="s">
        <v>333</v>
      </c>
      <c r="H9415" t="s">
        <v>3017</v>
      </c>
      <c r="M9415" s="2">
        <v>2000</v>
      </c>
      <c r="N9415" s="2">
        <v>10000</v>
      </c>
      <c r="O9415" s="2">
        <f>IF(Tabla1[[#This Row],[Mov]]="VNT",Tabla1[[#This Row],[Sale]]-Tabla1[[#This Row],[Cost]],-Tabla1[[#This Row],[Cost]]*Tabla1[[#This Row],[Cant]])</f>
        <v>8000</v>
      </c>
      <c r="P9415" s="8">
        <f>IF(Tabla1[[#This Row],[Mov]]="VNT",-Tabla1[[#This Row],[Cant]],Tabla1[[#This Row],[Cant]])</f>
        <v>-1</v>
      </c>
      <c r="Q9415" s="8">
        <f>DAY(Tabla1[[#This Row],[Date]])</f>
        <v>24</v>
      </c>
      <c r="R9415" s="8">
        <f>MONTH(Tabla1[[#This Row],[Date]])</f>
        <v>4</v>
      </c>
      <c r="S9415" s="8">
        <f>YEAR(Tabla1[[#This Row],[Date]])</f>
        <v>2023</v>
      </c>
    </row>
    <row r="9416" spans="1:19" x14ac:dyDescent="0.2">
      <c r="A9416">
        <v>9373</v>
      </c>
      <c r="B9416" s="1">
        <v>45040</v>
      </c>
      <c r="C9416" t="s">
        <v>260</v>
      </c>
      <c r="D9416" t="s">
        <v>332</v>
      </c>
      <c r="E9416">
        <v>1</v>
      </c>
      <c r="F9416" t="s">
        <v>458</v>
      </c>
      <c r="G9416" t="s">
        <v>284</v>
      </c>
      <c r="H9416" t="s">
        <v>3109</v>
      </c>
      <c r="M9416" s="2">
        <v>0</v>
      </c>
      <c r="N9416" s="2">
        <v>20000</v>
      </c>
      <c r="O9416" s="2">
        <f>IF(Tabla1[[#This Row],[Mov]]="VNT",Tabla1[[#This Row],[Sale]]-Tabla1[[#This Row],[Cost]],-Tabla1[[#This Row],[Cost]]*Tabla1[[#This Row],[Cant]])</f>
        <v>20000</v>
      </c>
      <c r="P9416" s="8">
        <f>IF(Tabla1[[#This Row],[Mov]]="VNT",-Tabla1[[#This Row],[Cant]],Tabla1[[#This Row],[Cant]])</f>
        <v>-1</v>
      </c>
      <c r="Q9416" s="8">
        <f>DAY(Tabla1[[#This Row],[Date]])</f>
        <v>24</v>
      </c>
      <c r="R9416" s="8">
        <f>MONTH(Tabla1[[#This Row],[Date]])</f>
        <v>4</v>
      </c>
      <c r="S9416" s="8">
        <f>YEAR(Tabla1[[#This Row],[Date]])</f>
        <v>2023</v>
      </c>
    </row>
    <row r="9417" spans="1:19" x14ac:dyDescent="0.2">
      <c r="A9417">
        <v>9374</v>
      </c>
      <c r="B9417" s="1">
        <v>45040</v>
      </c>
      <c r="C9417" t="s">
        <v>260</v>
      </c>
      <c r="D9417" t="s">
        <v>809</v>
      </c>
      <c r="E9417">
        <v>1</v>
      </c>
      <c r="F9417" t="s">
        <v>103</v>
      </c>
      <c r="G9417" t="s">
        <v>284</v>
      </c>
      <c r="H9417" t="s">
        <v>1312</v>
      </c>
      <c r="M9417" s="2">
        <v>62500</v>
      </c>
      <c r="N9417" s="2">
        <v>150000</v>
      </c>
      <c r="O9417" s="2">
        <f>IF(Tabla1[[#This Row],[Mov]]="VNT",Tabla1[[#This Row],[Sale]]-Tabla1[[#This Row],[Cost]],-Tabla1[[#This Row],[Cost]]*Tabla1[[#This Row],[Cant]])</f>
        <v>87500</v>
      </c>
      <c r="P9417" s="8">
        <f>IF(Tabla1[[#This Row],[Mov]]="VNT",-Tabla1[[#This Row],[Cant]],Tabla1[[#This Row],[Cant]])</f>
        <v>-1</v>
      </c>
      <c r="Q9417" s="8">
        <f>DAY(Tabla1[[#This Row],[Date]])</f>
        <v>24</v>
      </c>
      <c r="R9417" s="8">
        <f>MONTH(Tabla1[[#This Row],[Date]])</f>
        <v>4</v>
      </c>
      <c r="S9417" s="8">
        <f>YEAR(Tabla1[[#This Row],[Date]])</f>
        <v>2023</v>
      </c>
    </row>
    <row r="9418" spans="1:19" x14ac:dyDescent="0.2">
      <c r="A9418">
        <v>9375</v>
      </c>
      <c r="B9418" s="1">
        <v>45040</v>
      </c>
      <c r="C9418" t="s">
        <v>260</v>
      </c>
      <c r="D9418" t="s">
        <v>809</v>
      </c>
      <c r="E9418">
        <v>1</v>
      </c>
      <c r="F9418" t="s">
        <v>483</v>
      </c>
      <c r="G9418" t="s">
        <v>266</v>
      </c>
      <c r="H9418" t="s">
        <v>739</v>
      </c>
      <c r="M9418" s="2">
        <v>7500</v>
      </c>
      <c r="N9418" s="2">
        <v>15000</v>
      </c>
      <c r="O9418" s="2">
        <f>IF(Tabla1[[#This Row],[Mov]]="VNT",Tabla1[[#This Row],[Sale]]-Tabla1[[#This Row],[Cost]],-Tabla1[[#This Row],[Cost]]*Tabla1[[#This Row],[Cant]])</f>
        <v>7500</v>
      </c>
      <c r="P9418" s="8">
        <f>IF(Tabla1[[#This Row],[Mov]]="VNT",-Tabla1[[#This Row],[Cant]],Tabla1[[#This Row],[Cant]])</f>
        <v>-1</v>
      </c>
      <c r="Q9418" s="8">
        <f>DAY(Tabla1[[#This Row],[Date]])</f>
        <v>24</v>
      </c>
      <c r="R9418" s="8">
        <f>MONTH(Tabla1[[#This Row],[Date]])</f>
        <v>4</v>
      </c>
      <c r="S9418" s="8">
        <f>YEAR(Tabla1[[#This Row],[Date]])</f>
        <v>2023</v>
      </c>
    </row>
    <row r="9419" spans="1:19" x14ac:dyDescent="0.2">
      <c r="A9419">
        <v>9376</v>
      </c>
      <c r="B9419" s="1">
        <v>45040</v>
      </c>
      <c r="C9419" t="s">
        <v>260</v>
      </c>
      <c r="D9419" t="s">
        <v>332</v>
      </c>
      <c r="E9419">
        <v>1</v>
      </c>
      <c r="F9419" t="s">
        <v>116</v>
      </c>
      <c r="G9419" t="s">
        <v>347</v>
      </c>
      <c r="H9419" t="s">
        <v>518</v>
      </c>
      <c r="M9419" s="2">
        <v>6074</v>
      </c>
      <c r="N9419" s="2">
        <v>6500</v>
      </c>
      <c r="O9419" s="2">
        <f>IF(Tabla1[[#This Row],[Mov]]="VNT",Tabla1[[#This Row],[Sale]]-Tabla1[[#This Row],[Cost]],-Tabla1[[#This Row],[Cost]]*Tabla1[[#This Row],[Cant]])</f>
        <v>426</v>
      </c>
      <c r="P9419" s="8">
        <f>IF(Tabla1[[#This Row],[Mov]]="VNT",-Tabla1[[#This Row],[Cant]],Tabla1[[#This Row],[Cant]])</f>
        <v>-1</v>
      </c>
      <c r="Q9419" s="8">
        <f>DAY(Tabla1[[#This Row],[Date]])</f>
        <v>24</v>
      </c>
      <c r="R9419" s="8">
        <f>MONTH(Tabla1[[#This Row],[Date]])</f>
        <v>4</v>
      </c>
      <c r="S9419" s="8">
        <f>YEAR(Tabla1[[#This Row],[Date]])</f>
        <v>2023</v>
      </c>
    </row>
    <row r="9420" spans="1:19" x14ac:dyDescent="0.2">
      <c r="A9420">
        <v>9377</v>
      </c>
      <c r="B9420" s="1">
        <v>45040</v>
      </c>
      <c r="C9420" t="s">
        <v>260</v>
      </c>
      <c r="D9420" t="s">
        <v>332</v>
      </c>
      <c r="E9420">
        <v>1</v>
      </c>
      <c r="F9420" t="s">
        <v>532</v>
      </c>
      <c r="G9420" t="s">
        <v>1870</v>
      </c>
      <c r="H9420" t="s">
        <v>2302</v>
      </c>
      <c r="M9420" s="2">
        <v>48000</v>
      </c>
      <c r="N9420" s="2">
        <v>80000</v>
      </c>
      <c r="O9420" s="2">
        <f>IF(Tabla1[[#This Row],[Mov]]="VNT",Tabla1[[#This Row],[Sale]]-Tabla1[[#This Row],[Cost]],-Tabla1[[#This Row],[Cost]]*Tabla1[[#This Row],[Cant]])</f>
        <v>32000</v>
      </c>
      <c r="P9420" s="8">
        <f>IF(Tabla1[[#This Row],[Mov]]="VNT",-Tabla1[[#This Row],[Cant]],Tabla1[[#This Row],[Cant]])</f>
        <v>-1</v>
      </c>
      <c r="Q9420" s="8">
        <f>DAY(Tabla1[[#This Row],[Date]])</f>
        <v>24</v>
      </c>
      <c r="R9420" s="8">
        <f>MONTH(Tabla1[[#This Row],[Date]])</f>
        <v>4</v>
      </c>
      <c r="S9420" s="8">
        <f>YEAR(Tabla1[[#This Row],[Date]])</f>
        <v>2023</v>
      </c>
    </row>
    <row r="9421" spans="1:19" x14ac:dyDescent="0.2">
      <c r="A9421">
        <v>9378</v>
      </c>
      <c r="B9421" s="1">
        <v>45040</v>
      </c>
      <c r="C9421" t="s">
        <v>260</v>
      </c>
      <c r="D9421" t="s">
        <v>332</v>
      </c>
      <c r="E9421">
        <v>1</v>
      </c>
      <c r="F9421" t="s">
        <v>225</v>
      </c>
      <c r="G9421" t="s">
        <v>284</v>
      </c>
      <c r="H9421" t="s">
        <v>908</v>
      </c>
      <c r="M9421" s="2">
        <v>1100</v>
      </c>
      <c r="N9421" s="2">
        <v>10000</v>
      </c>
      <c r="O9421" s="2">
        <f>IF(Tabla1[[#This Row],[Mov]]="VNT",Tabla1[[#This Row],[Sale]]-Tabla1[[#This Row],[Cost]],-Tabla1[[#This Row],[Cost]]*Tabla1[[#This Row],[Cant]])</f>
        <v>8900</v>
      </c>
      <c r="P9421" s="8">
        <f>IF(Tabla1[[#This Row],[Mov]]="VNT",-Tabla1[[#This Row],[Cant]],Tabla1[[#This Row],[Cant]])</f>
        <v>-1</v>
      </c>
      <c r="Q9421" s="8">
        <f>DAY(Tabla1[[#This Row],[Date]])</f>
        <v>24</v>
      </c>
      <c r="R9421" s="8">
        <f>MONTH(Tabla1[[#This Row],[Date]])</f>
        <v>4</v>
      </c>
      <c r="S9421" s="8">
        <f>YEAR(Tabla1[[#This Row],[Date]])</f>
        <v>2023</v>
      </c>
    </row>
    <row r="9422" spans="1:19" x14ac:dyDescent="0.2">
      <c r="A9422">
        <v>9379</v>
      </c>
      <c r="B9422" s="1">
        <v>45040</v>
      </c>
      <c r="C9422" t="s">
        <v>260</v>
      </c>
      <c r="D9422" t="s">
        <v>332</v>
      </c>
      <c r="E9422">
        <v>1</v>
      </c>
      <c r="F9422" t="s">
        <v>455</v>
      </c>
      <c r="G9422" t="s">
        <v>347</v>
      </c>
      <c r="H9422" t="s">
        <v>456</v>
      </c>
      <c r="M9422" s="2">
        <v>800</v>
      </c>
      <c r="N9422" s="2">
        <v>4000</v>
      </c>
      <c r="O9422" s="2">
        <f>IF(Tabla1[[#This Row],[Mov]]="VNT",Tabla1[[#This Row],[Sale]]-Tabla1[[#This Row],[Cost]],-Tabla1[[#This Row],[Cost]]*Tabla1[[#This Row],[Cant]])</f>
        <v>3200</v>
      </c>
      <c r="P9422" s="8">
        <f>IF(Tabla1[[#This Row],[Mov]]="VNT",-Tabla1[[#This Row],[Cant]],Tabla1[[#This Row],[Cant]])</f>
        <v>-1</v>
      </c>
      <c r="Q9422" s="8">
        <f>DAY(Tabla1[[#This Row],[Date]])</f>
        <v>24</v>
      </c>
      <c r="R9422" s="8">
        <f>MONTH(Tabla1[[#This Row],[Date]])</f>
        <v>4</v>
      </c>
      <c r="S9422" s="8">
        <f>YEAR(Tabla1[[#This Row],[Date]])</f>
        <v>2023</v>
      </c>
    </row>
    <row r="9423" spans="1:19" x14ac:dyDescent="0.2">
      <c r="A9423">
        <v>9380</v>
      </c>
      <c r="B9423" s="1">
        <v>45041</v>
      </c>
      <c r="C9423" t="s">
        <v>260</v>
      </c>
      <c r="D9423" t="s">
        <v>332</v>
      </c>
      <c r="E9423">
        <v>1</v>
      </c>
      <c r="F9423" t="s">
        <v>127</v>
      </c>
      <c r="G9423" t="s">
        <v>266</v>
      </c>
      <c r="H9423" t="s">
        <v>967</v>
      </c>
      <c r="M9423" s="2">
        <v>15000</v>
      </c>
      <c r="N9423" s="2">
        <v>30000</v>
      </c>
      <c r="O9423" s="2">
        <f>IF(Tabla1[[#This Row],[Mov]]="VNT",Tabla1[[#This Row],[Sale]]-Tabla1[[#This Row],[Cost]],-Tabla1[[#This Row],[Cost]]*Tabla1[[#This Row],[Cant]])</f>
        <v>15000</v>
      </c>
      <c r="P9423" s="8">
        <f>IF(Tabla1[[#This Row],[Mov]]="VNT",-Tabla1[[#This Row],[Cant]],Tabla1[[#This Row],[Cant]])</f>
        <v>-1</v>
      </c>
      <c r="Q9423" s="8">
        <f>DAY(Tabla1[[#This Row],[Date]])</f>
        <v>25</v>
      </c>
      <c r="R9423" s="8">
        <f>MONTH(Tabla1[[#This Row],[Date]])</f>
        <v>4</v>
      </c>
      <c r="S9423" s="8">
        <f>YEAR(Tabla1[[#This Row],[Date]])</f>
        <v>2023</v>
      </c>
    </row>
    <row r="9424" spans="1:19" x14ac:dyDescent="0.2">
      <c r="A9424">
        <v>9381</v>
      </c>
      <c r="B9424" s="1">
        <v>45041</v>
      </c>
      <c r="C9424" t="s">
        <v>260</v>
      </c>
      <c r="D9424" t="s">
        <v>3074</v>
      </c>
      <c r="E9424">
        <v>1</v>
      </c>
      <c r="F9424" t="s">
        <v>458</v>
      </c>
      <c r="G9424" t="s">
        <v>266</v>
      </c>
      <c r="H9424" t="s">
        <v>3116</v>
      </c>
      <c r="M9424" s="2">
        <v>0</v>
      </c>
      <c r="N9424" s="2">
        <v>15000</v>
      </c>
      <c r="O9424" s="2">
        <f>IF(Tabla1[[#This Row],[Mov]]="VNT",Tabla1[[#This Row],[Sale]]-Tabla1[[#This Row],[Cost]],-Tabla1[[#This Row],[Cost]]*Tabla1[[#This Row],[Cant]])</f>
        <v>15000</v>
      </c>
      <c r="P9424" s="8">
        <f>IF(Tabla1[[#This Row],[Mov]]="VNT",-Tabla1[[#This Row],[Cant]],Tabla1[[#This Row],[Cant]])</f>
        <v>-1</v>
      </c>
      <c r="Q9424" s="8">
        <f>DAY(Tabla1[[#This Row],[Date]])</f>
        <v>25</v>
      </c>
      <c r="R9424" s="8">
        <f>MONTH(Tabla1[[#This Row],[Date]])</f>
        <v>4</v>
      </c>
      <c r="S9424" s="8">
        <f>YEAR(Tabla1[[#This Row],[Date]])</f>
        <v>2023</v>
      </c>
    </row>
    <row r="9425" spans="1:19" x14ac:dyDescent="0.2">
      <c r="A9425">
        <v>9382</v>
      </c>
      <c r="B9425" s="1">
        <v>45041</v>
      </c>
      <c r="C9425" t="s">
        <v>260</v>
      </c>
      <c r="D9425" t="s">
        <v>3074</v>
      </c>
      <c r="E9425">
        <v>1</v>
      </c>
      <c r="F9425" t="s">
        <v>458</v>
      </c>
      <c r="G9425" t="s">
        <v>266</v>
      </c>
      <c r="H9425" t="s">
        <v>3115</v>
      </c>
      <c r="M9425" s="2">
        <v>0</v>
      </c>
      <c r="N9425" s="2">
        <v>15000</v>
      </c>
      <c r="O9425" s="2">
        <f>IF(Tabla1[[#This Row],[Mov]]="VNT",Tabla1[[#This Row],[Sale]]-Tabla1[[#This Row],[Cost]],-Tabla1[[#This Row],[Cost]]*Tabla1[[#This Row],[Cant]])</f>
        <v>15000</v>
      </c>
      <c r="P9425" s="8">
        <f>IF(Tabla1[[#This Row],[Mov]]="VNT",-Tabla1[[#This Row],[Cant]],Tabla1[[#This Row],[Cant]])</f>
        <v>-1</v>
      </c>
      <c r="Q9425" s="8">
        <f>DAY(Tabla1[[#This Row],[Date]])</f>
        <v>25</v>
      </c>
      <c r="R9425" s="8">
        <f>MONTH(Tabla1[[#This Row],[Date]])</f>
        <v>4</v>
      </c>
      <c r="S9425" s="8">
        <f>YEAR(Tabla1[[#This Row],[Date]])</f>
        <v>2023</v>
      </c>
    </row>
    <row r="9426" spans="1:19" x14ac:dyDescent="0.2">
      <c r="A9426">
        <v>9383</v>
      </c>
      <c r="B9426" s="1">
        <v>45041</v>
      </c>
      <c r="C9426" t="s">
        <v>260</v>
      </c>
      <c r="D9426" t="s">
        <v>332</v>
      </c>
      <c r="E9426">
        <v>1</v>
      </c>
      <c r="F9426" t="s">
        <v>15</v>
      </c>
      <c r="G9426" t="s">
        <v>266</v>
      </c>
      <c r="H9426" t="s">
        <v>2506</v>
      </c>
      <c r="M9426" s="2">
        <v>3000</v>
      </c>
      <c r="N9426" s="2">
        <v>9000</v>
      </c>
      <c r="O9426" s="2">
        <f>IF(Tabla1[[#This Row],[Mov]]="VNT",Tabla1[[#This Row],[Sale]]-Tabla1[[#This Row],[Cost]],-Tabla1[[#This Row],[Cost]]*Tabla1[[#This Row],[Cant]])</f>
        <v>6000</v>
      </c>
      <c r="P9426" s="8">
        <f>IF(Tabla1[[#This Row],[Mov]]="VNT",-Tabla1[[#This Row],[Cant]],Tabla1[[#This Row],[Cant]])</f>
        <v>-1</v>
      </c>
      <c r="Q9426" s="8">
        <f>DAY(Tabla1[[#This Row],[Date]])</f>
        <v>25</v>
      </c>
      <c r="R9426" s="8">
        <f>MONTH(Tabla1[[#This Row],[Date]])</f>
        <v>4</v>
      </c>
      <c r="S9426" s="8">
        <f>YEAR(Tabla1[[#This Row],[Date]])</f>
        <v>2023</v>
      </c>
    </row>
    <row r="9427" spans="1:19" x14ac:dyDescent="0.2">
      <c r="A9427">
        <v>9384</v>
      </c>
      <c r="B9427" s="1">
        <v>45041</v>
      </c>
      <c r="C9427" t="s">
        <v>260</v>
      </c>
      <c r="D9427" t="s">
        <v>332</v>
      </c>
      <c r="E9427">
        <v>1</v>
      </c>
      <c r="F9427" t="s">
        <v>15</v>
      </c>
      <c r="G9427" t="s">
        <v>264</v>
      </c>
      <c r="H9427" t="s">
        <v>20</v>
      </c>
      <c r="M9427" s="2">
        <v>2500</v>
      </c>
      <c r="N9427" s="2">
        <v>10000</v>
      </c>
      <c r="O9427" s="2">
        <f>IF(Tabla1[[#This Row],[Mov]]="VNT",Tabla1[[#This Row],[Sale]]-Tabla1[[#This Row],[Cost]],-Tabla1[[#This Row],[Cost]]*Tabla1[[#This Row],[Cant]])</f>
        <v>7500</v>
      </c>
      <c r="P9427" s="8">
        <f>IF(Tabla1[[#This Row],[Mov]]="VNT",-Tabla1[[#This Row],[Cant]],Tabla1[[#This Row],[Cant]])</f>
        <v>-1</v>
      </c>
      <c r="Q9427" s="8">
        <f>DAY(Tabla1[[#This Row],[Date]])</f>
        <v>25</v>
      </c>
      <c r="R9427" s="8">
        <f>MONTH(Tabla1[[#This Row],[Date]])</f>
        <v>4</v>
      </c>
      <c r="S9427" s="8">
        <f>YEAR(Tabla1[[#This Row],[Date]])</f>
        <v>2023</v>
      </c>
    </row>
    <row r="9428" spans="1:19" x14ac:dyDescent="0.2">
      <c r="A9428">
        <v>9385</v>
      </c>
      <c r="B9428" s="1">
        <v>45041</v>
      </c>
      <c r="C9428" t="s">
        <v>260</v>
      </c>
      <c r="D9428" t="s">
        <v>332</v>
      </c>
      <c r="E9428">
        <v>1</v>
      </c>
      <c r="F9428" t="s">
        <v>2509</v>
      </c>
      <c r="G9428" t="s">
        <v>266</v>
      </c>
      <c r="H9428" t="s">
        <v>2510</v>
      </c>
      <c r="M9428" s="2">
        <v>11000</v>
      </c>
      <c r="N9428" s="2">
        <v>24000</v>
      </c>
      <c r="O9428" s="2">
        <f>IF(Tabla1[[#This Row],[Mov]]="VNT",Tabla1[[#This Row],[Sale]]-Tabla1[[#This Row],[Cost]],-Tabla1[[#This Row],[Cost]]*Tabla1[[#This Row],[Cant]])</f>
        <v>13000</v>
      </c>
      <c r="P9428" s="8">
        <f>IF(Tabla1[[#This Row],[Mov]]="VNT",-Tabla1[[#This Row],[Cant]],Tabla1[[#This Row],[Cant]])</f>
        <v>-1</v>
      </c>
      <c r="Q9428" s="8">
        <f>DAY(Tabla1[[#This Row],[Date]])</f>
        <v>25</v>
      </c>
      <c r="R9428" s="8">
        <f>MONTH(Tabla1[[#This Row],[Date]])</f>
        <v>4</v>
      </c>
      <c r="S9428" s="8">
        <f>YEAR(Tabla1[[#This Row],[Date]])</f>
        <v>2023</v>
      </c>
    </row>
    <row r="9429" spans="1:19" x14ac:dyDescent="0.2">
      <c r="A9429">
        <v>9386</v>
      </c>
      <c r="B9429" s="1">
        <v>45041</v>
      </c>
      <c r="C9429" t="s">
        <v>260</v>
      </c>
      <c r="D9429" t="s">
        <v>332</v>
      </c>
      <c r="E9429">
        <v>1</v>
      </c>
      <c r="F9429" t="s">
        <v>3120</v>
      </c>
      <c r="G9429" t="s">
        <v>794</v>
      </c>
      <c r="H9429" t="s">
        <v>3118</v>
      </c>
      <c r="M9429" s="2">
        <v>1200</v>
      </c>
      <c r="N9429" s="2">
        <v>4000</v>
      </c>
      <c r="O9429" s="2">
        <f>IF(Tabla1[[#This Row],[Mov]]="VNT",Tabla1[[#This Row],[Sale]]-Tabla1[[#This Row],[Cost]],-Tabla1[[#This Row],[Cost]]*Tabla1[[#This Row],[Cant]])</f>
        <v>2800</v>
      </c>
      <c r="P9429" s="8">
        <f>IF(Tabla1[[#This Row],[Mov]]="VNT",-Tabla1[[#This Row],[Cant]],Tabla1[[#This Row],[Cant]])</f>
        <v>-1</v>
      </c>
      <c r="Q9429" s="8">
        <f>DAY(Tabla1[[#This Row],[Date]])</f>
        <v>25</v>
      </c>
      <c r="R9429" s="8">
        <f>MONTH(Tabla1[[#This Row],[Date]])</f>
        <v>4</v>
      </c>
      <c r="S9429" s="8">
        <f>YEAR(Tabla1[[#This Row],[Date]])</f>
        <v>2023</v>
      </c>
    </row>
    <row r="9430" spans="1:19" x14ac:dyDescent="0.2">
      <c r="A9430">
        <v>9387</v>
      </c>
      <c r="B9430" s="1">
        <v>45041</v>
      </c>
      <c r="C9430" t="s">
        <v>260</v>
      </c>
      <c r="D9430" t="s">
        <v>332</v>
      </c>
      <c r="E9430">
        <v>1</v>
      </c>
      <c r="F9430" t="s">
        <v>3120</v>
      </c>
      <c r="G9430" t="s">
        <v>794</v>
      </c>
      <c r="H9430" t="s">
        <v>3119</v>
      </c>
      <c r="M9430" s="2">
        <v>1200</v>
      </c>
      <c r="N9430" s="2">
        <v>4000</v>
      </c>
      <c r="O9430" s="2">
        <f>IF(Tabla1[[#This Row],[Mov]]="VNT",Tabla1[[#This Row],[Sale]]-Tabla1[[#This Row],[Cost]],-Tabla1[[#This Row],[Cost]]*Tabla1[[#This Row],[Cant]])</f>
        <v>2800</v>
      </c>
      <c r="P9430" s="8">
        <f>IF(Tabla1[[#This Row],[Mov]]="VNT",-Tabla1[[#This Row],[Cant]],Tabla1[[#This Row],[Cant]])</f>
        <v>-1</v>
      </c>
      <c r="Q9430" s="8">
        <f>DAY(Tabla1[[#This Row],[Date]])</f>
        <v>25</v>
      </c>
      <c r="R9430" s="8">
        <f>MONTH(Tabla1[[#This Row],[Date]])</f>
        <v>4</v>
      </c>
      <c r="S9430" s="8">
        <f>YEAR(Tabla1[[#This Row],[Date]])</f>
        <v>2023</v>
      </c>
    </row>
    <row r="9431" spans="1:19" x14ac:dyDescent="0.2">
      <c r="A9431">
        <v>9388</v>
      </c>
      <c r="B9431" s="1">
        <v>45041</v>
      </c>
      <c r="C9431" t="s">
        <v>260</v>
      </c>
      <c r="D9431" t="s">
        <v>332</v>
      </c>
      <c r="E9431">
        <v>1</v>
      </c>
      <c r="F9431" t="s">
        <v>224</v>
      </c>
      <c r="G9431" t="s">
        <v>263</v>
      </c>
      <c r="H9431" t="s">
        <v>478</v>
      </c>
      <c r="J9431" t="s">
        <v>1079</v>
      </c>
      <c r="M9431" s="2">
        <v>8000</v>
      </c>
      <c r="N9431" s="2">
        <v>20000</v>
      </c>
      <c r="O9431" s="2">
        <f>IF(Tabla1[[#This Row],[Mov]]="VNT",Tabla1[[#This Row],[Sale]]-Tabla1[[#This Row],[Cost]],-Tabla1[[#This Row],[Cost]]*Tabla1[[#This Row],[Cant]])</f>
        <v>12000</v>
      </c>
      <c r="P9431" s="8">
        <f>IF(Tabla1[[#This Row],[Mov]]="VNT",-Tabla1[[#This Row],[Cant]],Tabla1[[#This Row],[Cant]])</f>
        <v>-1</v>
      </c>
      <c r="Q9431" s="8">
        <f>DAY(Tabla1[[#This Row],[Date]])</f>
        <v>25</v>
      </c>
      <c r="R9431" s="8">
        <f>MONTH(Tabla1[[#This Row],[Date]])</f>
        <v>4</v>
      </c>
      <c r="S9431" s="8">
        <f>YEAR(Tabla1[[#This Row],[Date]])</f>
        <v>2023</v>
      </c>
    </row>
    <row r="9432" spans="1:19" x14ac:dyDescent="0.2">
      <c r="A9432">
        <v>9389</v>
      </c>
      <c r="B9432" s="1">
        <v>45041</v>
      </c>
      <c r="C9432" t="s">
        <v>260</v>
      </c>
      <c r="D9432" t="s">
        <v>332</v>
      </c>
      <c r="E9432">
        <v>1</v>
      </c>
      <c r="F9432" t="s">
        <v>677</v>
      </c>
      <c r="G9432" t="s">
        <v>860</v>
      </c>
      <c r="H9432" t="s">
        <v>2178</v>
      </c>
      <c r="L9432" t="s">
        <v>3496</v>
      </c>
      <c r="M9432" s="2">
        <v>0</v>
      </c>
      <c r="N9432" s="2">
        <v>15000</v>
      </c>
      <c r="O9432" s="2">
        <f>IF(Tabla1[[#This Row],[Mov]]="VNT",Tabla1[[#This Row],[Sale]]-Tabla1[[#This Row],[Cost]],-Tabla1[[#This Row],[Cost]]*Tabla1[[#This Row],[Cant]])</f>
        <v>15000</v>
      </c>
      <c r="P9432" s="8">
        <f>IF(Tabla1[[#This Row],[Mov]]="VNT",-Tabla1[[#This Row],[Cant]],Tabla1[[#This Row],[Cant]])</f>
        <v>-1</v>
      </c>
      <c r="Q9432" s="8">
        <f>DAY(Tabla1[[#This Row],[Date]])</f>
        <v>25</v>
      </c>
      <c r="R9432" s="8">
        <f>MONTH(Tabla1[[#This Row],[Date]])</f>
        <v>4</v>
      </c>
      <c r="S9432" s="8">
        <f>YEAR(Tabla1[[#This Row],[Date]])</f>
        <v>2023</v>
      </c>
    </row>
    <row r="9433" spans="1:19" x14ac:dyDescent="0.2">
      <c r="A9433">
        <v>9390</v>
      </c>
      <c r="B9433" s="1">
        <v>45041</v>
      </c>
      <c r="C9433" t="s">
        <v>260</v>
      </c>
      <c r="D9433" t="s">
        <v>332</v>
      </c>
      <c r="E9433">
        <v>1</v>
      </c>
      <c r="F9433" t="s">
        <v>26</v>
      </c>
      <c r="G9433" t="s">
        <v>264</v>
      </c>
      <c r="H9433" t="s">
        <v>20</v>
      </c>
      <c r="M9433" s="2">
        <v>8000</v>
      </c>
      <c r="N9433" s="2">
        <v>20000</v>
      </c>
      <c r="O9433" s="2">
        <f>IF(Tabla1[[#This Row],[Mov]]="VNT",Tabla1[[#This Row],[Sale]]-Tabla1[[#This Row],[Cost]],-Tabla1[[#This Row],[Cost]]*Tabla1[[#This Row],[Cant]])</f>
        <v>12000</v>
      </c>
      <c r="P9433" s="8">
        <f>IF(Tabla1[[#This Row],[Mov]]="VNT",-Tabla1[[#This Row],[Cant]],Tabla1[[#This Row],[Cant]])</f>
        <v>-1</v>
      </c>
      <c r="Q9433" s="8">
        <f>DAY(Tabla1[[#This Row],[Date]])</f>
        <v>25</v>
      </c>
      <c r="R9433" s="8">
        <f>MONTH(Tabla1[[#This Row],[Date]])</f>
        <v>4</v>
      </c>
      <c r="S9433" s="8">
        <f>YEAR(Tabla1[[#This Row],[Date]])</f>
        <v>2023</v>
      </c>
    </row>
    <row r="9434" spans="1:19" x14ac:dyDescent="0.2">
      <c r="A9434">
        <v>9391</v>
      </c>
      <c r="B9434" s="1">
        <v>45041</v>
      </c>
      <c r="C9434" t="s">
        <v>260</v>
      </c>
      <c r="D9434" t="s">
        <v>332</v>
      </c>
      <c r="E9434">
        <v>1</v>
      </c>
      <c r="F9434" t="s">
        <v>532</v>
      </c>
      <c r="G9434" t="s">
        <v>273</v>
      </c>
      <c r="H9434" t="s">
        <v>552</v>
      </c>
      <c r="J9434" t="s">
        <v>36</v>
      </c>
      <c r="M9434" s="2">
        <v>18000</v>
      </c>
      <c r="N9434" s="2">
        <v>35000</v>
      </c>
      <c r="O9434" s="2">
        <f>IF(Tabla1[[#This Row],[Mov]]="VNT",Tabla1[[#This Row],[Sale]]-Tabla1[[#This Row],[Cost]],-Tabla1[[#This Row],[Cost]]*Tabla1[[#This Row],[Cant]])</f>
        <v>17000</v>
      </c>
      <c r="P9434" s="8">
        <f>IF(Tabla1[[#This Row],[Mov]]="VNT",-Tabla1[[#This Row],[Cant]],Tabla1[[#This Row],[Cant]])</f>
        <v>-1</v>
      </c>
      <c r="Q9434" s="8">
        <f>DAY(Tabla1[[#This Row],[Date]])</f>
        <v>25</v>
      </c>
      <c r="R9434" s="8">
        <f>MONTH(Tabla1[[#This Row],[Date]])</f>
        <v>4</v>
      </c>
      <c r="S9434" s="8">
        <f>YEAR(Tabla1[[#This Row],[Date]])</f>
        <v>2023</v>
      </c>
    </row>
    <row r="9435" spans="1:19" x14ac:dyDescent="0.2">
      <c r="A9435">
        <v>9392</v>
      </c>
      <c r="B9435" s="1">
        <v>45041</v>
      </c>
      <c r="C9435" t="s">
        <v>260</v>
      </c>
      <c r="D9435" t="s">
        <v>332</v>
      </c>
      <c r="E9435">
        <v>1</v>
      </c>
      <c r="F9435" t="s">
        <v>225</v>
      </c>
      <c r="G9435" t="s">
        <v>263</v>
      </c>
      <c r="H9435" t="s">
        <v>599</v>
      </c>
      <c r="M9435" s="2">
        <v>1100</v>
      </c>
      <c r="N9435" s="2">
        <v>10000</v>
      </c>
      <c r="O9435" s="2">
        <f>IF(Tabla1[[#This Row],[Mov]]="VNT",Tabla1[[#This Row],[Sale]]-Tabla1[[#This Row],[Cost]],-Tabla1[[#This Row],[Cost]]*Tabla1[[#This Row],[Cant]])</f>
        <v>8900</v>
      </c>
      <c r="P9435" s="8">
        <f>IF(Tabla1[[#This Row],[Mov]]="VNT",-Tabla1[[#This Row],[Cant]],Tabla1[[#This Row],[Cant]])</f>
        <v>-1</v>
      </c>
      <c r="Q9435" s="8">
        <f>DAY(Tabla1[[#This Row],[Date]])</f>
        <v>25</v>
      </c>
      <c r="R9435" s="8">
        <f>MONTH(Tabla1[[#This Row],[Date]])</f>
        <v>4</v>
      </c>
      <c r="S9435" s="8">
        <f>YEAR(Tabla1[[#This Row],[Date]])</f>
        <v>2023</v>
      </c>
    </row>
    <row r="9436" spans="1:19" x14ac:dyDescent="0.2">
      <c r="A9436">
        <v>9393</v>
      </c>
      <c r="B9436" s="1">
        <v>45041</v>
      </c>
      <c r="C9436" t="s">
        <v>260</v>
      </c>
      <c r="D9436" t="s">
        <v>332</v>
      </c>
      <c r="E9436">
        <v>1</v>
      </c>
      <c r="F9436" t="s">
        <v>224</v>
      </c>
      <c r="G9436" t="s">
        <v>263</v>
      </c>
      <c r="H9436" t="s">
        <v>599</v>
      </c>
      <c r="M9436" s="2">
        <v>8000</v>
      </c>
      <c r="N9436" s="2">
        <v>20000</v>
      </c>
      <c r="O9436" s="2">
        <f>IF(Tabla1[[#This Row],[Mov]]="VNT",Tabla1[[#This Row],[Sale]]-Tabla1[[#This Row],[Cost]],-Tabla1[[#This Row],[Cost]]*Tabla1[[#This Row],[Cant]])</f>
        <v>12000</v>
      </c>
      <c r="P9436" s="8">
        <f>IF(Tabla1[[#This Row],[Mov]]="VNT",-Tabla1[[#This Row],[Cant]],Tabla1[[#This Row],[Cant]])</f>
        <v>-1</v>
      </c>
      <c r="Q9436" s="8">
        <f>DAY(Tabla1[[#This Row],[Date]])</f>
        <v>25</v>
      </c>
      <c r="R9436" s="8">
        <f>MONTH(Tabla1[[#This Row],[Date]])</f>
        <v>4</v>
      </c>
      <c r="S9436" s="8">
        <f>YEAR(Tabla1[[#This Row],[Date]])</f>
        <v>2023</v>
      </c>
    </row>
    <row r="9437" spans="1:19" x14ac:dyDescent="0.2">
      <c r="A9437">
        <v>9394</v>
      </c>
      <c r="B9437" s="1">
        <v>45041</v>
      </c>
      <c r="C9437" t="s">
        <v>260</v>
      </c>
      <c r="D9437" t="s">
        <v>332</v>
      </c>
      <c r="E9437">
        <v>1</v>
      </c>
      <c r="F9437" t="s">
        <v>224</v>
      </c>
      <c r="G9437" t="s">
        <v>499</v>
      </c>
      <c r="H9437" t="s">
        <v>1397</v>
      </c>
      <c r="M9437" s="2">
        <v>8000</v>
      </c>
      <c r="N9437" s="2">
        <v>20000</v>
      </c>
      <c r="O9437" s="2">
        <f>IF(Tabla1[[#This Row],[Mov]]="VNT",Tabla1[[#This Row],[Sale]]-Tabla1[[#This Row],[Cost]],-Tabla1[[#This Row],[Cost]]*Tabla1[[#This Row],[Cant]])</f>
        <v>12000</v>
      </c>
      <c r="P9437" s="8">
        <f>IF(Tabla1[[#This Row],[Mov]]="VNT",-Tabla1[[#This Row],[Cant]],Tabla1[[#This Row],[Cant]])</f>
        <v>-1</v>
      </c>
      <c r="Q9437" s="8">
        <f>DAY(Tabla1[[#This Row],[Date]])</f>
        <v>25</v>
      </c>
      <c r="R9437" s="8">
        <f>MONTH(Tabla1[[#This Row],[Date]])</f>
        <v>4</v>
      </c>
      <c r="S9437" s="8">
        <f>YEAR(Tabla1[[#This Row],[Date]])</f>
        <v>2023</v>
      </c>
    </row>
    <row r="9438" spans="1:19" x14ac:dyDescent="0.2">
      <c r="A9438">
        <v>9395</v>
      </c>
      <c r="B9438" s="1">
        <v>45041</v>
      </c>
      <c r="C9438" t="s">
        <v>260</v>
      </c>
      <c r="D9438" t="s">
        <v>332</v>
      </c>
      <c r="E9438">
        <v>1</v>
      </c>
      <c r="F9438" t="s">
        <v>386</v>
      </c>
      <c r="G9438" t="s">
        <v>272</v>
      </c>
      <c r="H9438" t="s">
        <v>2968</v>
      </c>
      <c r="M9438" s="2">
        <v>70000</v>
      </c>
      <c r="N9438" s="2">
        <v>120000</v>
      </c>
      <c r="O9438" s="2">
        <f>IF(Tabla1[[#This Row],[Mov]]="VNT",Tabla1[[#This Row],[Sale]]-Tabla1[[#This Row],[Cost]],-Tabla1[[#This Row],[Cost]]*Tabla1[[#This Row],[Cant]])</f>
        <v>50000</v>
      </c>
      <c r="P9438" s="8">
        <f>IF(Tabla1[[#This Row],[Mov]]="VNT",-Tabla1[[#This Row],[Cant]],Tabla1[[#This Row],[Cant]])</f>
        <v>-1</v>
      </c>
      <c r="Q9438" s="8">
        <f>DAY(Tabla1[[#This Row],[Date]])</f>
        <v>25</v>
      </c>
      <c r="R9438" s="8">
        <f>MONTH(Tabla1[[#This Row],[Date]])</f>
        <v>4</v>
      </c>
      <c r="S9438" s="8">
        <f>YEAR(Tabla1[[#This Row],[Date]])</f>
        <v>2023</v>
      </c>
    </row>
    <row r="9439" spans="1:19" x14ac:dyDescent="0.2">
      <c r="A9439">
        <v>9396</v>
      </c>
      <c r="B9439" s="1">
        <v>45041</v>
      </c>
      <c r="C9439" t="s">
        <v>260</v>
      </c>
      <c r="D9439" t="s">
        <v>332</v>
      </c>
      <c r="E9439">
        <v>1</v>
      </c>
      <c r="F9439" t="s">
        <v>21</v>
      </c>
      <c r="G9439" t="s">
        <v>2261</v>
      </c>
      <c r="H9439" t="s">
        <v>2855</v>
      </c>
      <c r="M9439" s="2">
        <v>3000</v>
      </c>
      <c r="N9439" s="2">
        <v>12000</v>
      </c>
      <c r="O9439" s="2">
        <f>IF(Tabla1[[#This Row],[Mov]]="VNT",Tabla1[[#This Row],[Sale]]-Tabla1[[#This Row],[Cost]],-Tabla1[[#This Row],[Cost]]*Tabla1[[#This Row],[Cant]])</f>
        <v>9000</v>
      </c>
      <c r="P9439" s="8">
        <f>IF(Tabla1[[#This Row],[Mov]]="VNT",-Tabla1[[#This Row],[Cant]],Tabla1[[#This Row],[Cant]])</f>
        <v>-1</v>
      </c>
      <c r="Q9439" s="8">
        <f>DAY(Tabla1[[#This Row],[Date]])</f>
        <v>25</v>
      </c>
      <c r="R9439" s="8">
        <f>MONTH(Tabla1[[#This Row],[Date]])</f>
        <v>4</v>
      </c>
      <c r="S9439" s="8">
        <f>YEAR(Tabla1[[#This Row],[Date]])</f>
        <v>2023</v>
      </c>
    </row>
    <row r="9440" spans="1:19" x14ac:dyDescent="0.2">
      <c r="A9440">
        <v>9397</v>
      </c>
      <c r="B9440" s="1">
        <v>45041</v>
      </c>
      <c r="C9440" t="s">
        <v>260</v>
      </c>
      <c r="D9440" t="s">
        <v>332</v>
      </c>
      <c r="E9440">
        <v>1</v>
      </c>
      <c r="F9440" t="s">
        <v>891</v>
      </c>
      <c r="G9440" t="s">
        <v>263</v>
      </c>
      <c r="H9440" t="s">
        <v>3121</v>
      </c>
      <c r="M9440" s="2">
        <v>3500</v>
      </c>
      <c r="N9440" s="2">
        <v>10000</v>
      </c>
      <c r="O9440" s="2">
        <f>IF(Tabla1[[#This Row],[Mov]]="VNT",Tabla1[[#This Row],[Sale]]-Tabla1[[#This Row],[Cost]],-Tabla1[[#This Row],[Cost]]*Tabla1[[#This Row],[Cant]])</f>
        <v>6500</v>
      </c>
      <c r="P9440" s="8">
        <f>IF(Tabla1[[#This Row],[Mov]]="VNT",-Tabla1[[#This Row],[Cant]],Tabla1[[#This Row],[Cant]])</f>
        <v>-1</v>
      </c>
      <c r="Q9440" s="8">
        <f>DAY(Tabla1[[#This Row],[Date]])</f>
        <v>25</v>
      </c>
      <c r="R9440" s="8">
        <f>MONTH(Tabla1[[#This Row],[Date]])</f>
        <v>4</v>
      </c>
      <c r="S9440" s="8">
        <f>YEAR(Tabla1[[#This Row],[Date]])</f>
        <v>2023</v>
      </c>
    </row>
    <row r="9441" spans="1:19" x14ac:dyDescent="0.2">
      <c r="A9441">
        <v>9398</v>
      </c>
      <c r="B9441" s="1">
        <v>45041</v>
      </c>
      <c r="C9441" t="s">
        <v>260</v>
      </c>
      <c r="D9441" t="s">
        <v>332</v>
      </c>
      <c r="E9441">
        <v>1</v>
      </c>
      <c r="F9441" t="s">
        <v>26</v>
      </c>
      <c r="G9441" t="s">
        <v>264</v>
      </c>
      <c r="H9441" t="s">
        <v>20</v>
      </c>
      <c r="M9441" s="2">
        <v>8000</v>
      </c>
      <c r="N9441" s="2">
        <v>20000</v>
      </c>
      <c r="O9441" s="2">
        <f>IF(Tabla1[[#This Row],[Mov]]="VNT",Tabla1[[#This Row],[Sale]]-Tabla1[[#This Row],[Cost]],-Tabla1[[#This Row],[Cost]]*Tabla1[[#This Row],[Cant]])</f>
        <v>12000</v>
      </c>
      <c r="P9441" s="8">
        <f>IF(Tabla1[[#This Row],[Mov]]="VNT",-Tabla1[[#This Row],[Cant]],Tabla1[[#This Row],[Cant]])</f>
        <v>-1</v>
      </c>
      <c r="Q9441" s="8">
        <f>DAY(Tabla1[[#This Row],[Date]])</f>
        <v>25</v>
      </c>
      <c r="R9441" s="8">
        <f>MONTH(Tabla1[[#This Row],[Date]])</f>
        <v>4</v>
      </c>
      <c r="S9441" s="8">
        <f>YEAR(Tabla1[[#This Row],[Date]])</f>
        <v>2023</v>
      </c>
    </row>
    <row r="9442" spans="1:19" x14ac:dyDescent="0.2">
      <c r="A9442">
        <v>9399</v>
      </c>
      <c r="B9442" s="1">
        <v>45041</v>
      </c>
      <c r="C9442" t="s">
        <v>260</v>
      </c>
      <c r="D9442" t="s">
        <v>332</v>
      </c>
      <c r="E9442">
        <v>1</v>
      </c>
      <c r="F9442" t="s">
        <v>116</v>
      </c>
      <c r="G9442" t="s">
        <v>347</v>
      </c>
      <c r="H9442" t="s">
        <v>518</v>
      </c>
      <c r="M9442" s="2">
        <v>3270</v>
      </c>
      <c r="N9442" s="2">
        <v>3500</v>
      </c>
      <c r="O9442" s="2">
        <f>IF(Tabla1[[#This Row],[Mov]]="VNT",Tabla1[[#This Row],[Sale]]-Tabla1[[#This Row],[Cost]],-Tabla1[[#This Row],[Cost]]*Tabla1[[#This Row],[Cant]])</f>
        <v>230</v>
      </c>
      <c r="P9442" s="8">
        <f>IF(Tabla1[[#This Row],[Mov]]="VNT",-Tabla1[[#This Row],[Cant]],Tabla1[[#This Row],[Cant]])</f>
        <v>-1</v>
      </c>
      <c r="Q9442" s="8">
        <f>DAY(Tabla1[[#This Row],[Date]])</f>
        <v>25</v>
      </c>
      <c r="R9442" s="8">
        <f>MONTH(Tabla1[[#This Row],[Date]])</f>
        <v>4</v>
      </c>
      <c r="S9442" s="8">
        <f>YEAR(Tabla1[[#This Row],[Date]])</f>
        <v>2023</v>
      </c>
    </row>
    <row r="9443" spans="1:19" x14ac:dyDescent="0.2">
      <c r="A9443">
        <v>9400</v>
      </c>
      <c r="B9443" s="1">
        <v>45042</v>
      </c>
      <c r="C9443" t="s">
        <v>260</v>
      </c>
      <c r="D9443" t="s">
        <v>332</v>
      </c>
      <c r="E9443">
        <v>1</v>
      </c>
      <c r="F9443" t="s">
        <v>224</v>
      </c>
      <c r="G9443" t="s">
        <v>263</v>
      </c>
      <c r="H9443" t="s">
        <v>391</v>
      </c>
      <c r="J9443" t="s">
        <v>17</v>
      </c>
      <c r="M9443" s="2">
        <v>8000</v>
      </c>
      <c r="N9443" s="2">
        <v>20000</v>
      </c>
      <c r="O9443" s="2">
        <f>IF(Tabla1[[#This Row],[Mov]]="VNT",Tabla1[[#This Row],[Sale]]-Tabla1[[#This Row],[Cost]],-Tabla1[[#This Row],[Cost]]*Tabla1[[#This Row],[Cant]])</f>
        <v>12000</v>
      </c>
      <c r="P9443" s="8">
        <f>IF(Tabla1[[#This Row],[Mov]]="VNT",-Tabla1[[#This Row],[Cant]],Tabla1[[#This Row],[Cant]])</f>
        <v>-1</v>
      </c>
      <c r="Q9443" s="8">
        <f>DAY(Tabla1[[#This Row],[Date]])</f>
        <v>26</v>
      </c>
      <c r="R9443" s="8">
        <f>MONTH(Tabla1[[#This Row],[Date]])</f>
        <v>4</v>
      </c>
      <c r="S9443" s="8">
        <f>YEAR(Tabla1[[#This Row],[Date]])</f>
        <v>2023</v>
      </c>
    </row>
    <row r="9444" spans="1:19" x14ac:dyDescent="0.2">
      <c r="A9444">
        <v>9401</v>
      </c>
      <c r="B9444" s="1">
        <v>45042</v>
      </c>
      <c r="C9444" t="s">
        <v>260</v>
      </c>
      <c r="D9444" t="s">
        <v>332</v>
      </c>
      <c r="E9444">
        <v>1</v>
      </c>
      <c r="F9444" t="s">
        <v>3057</v>
      </c>
      <c r="G9444" t="s">
        <v>266</v>
      </c>
      <c r="H9444" t="s">
        <v>3122</v>
      </c>
      <c r="M9444" s="2">
        <v>58000</v>
      </c>
      <c r="N9444" s="2">
        <v>104000</v>
      </c>
      <c r="O9444" s="2">
        <f>IF(Tabla1[[#This Row],[Mov]]="VNT",Tabla1[[#This Row],[Sale]]-Tabla1[[#This Row],[Cost]],-Tabla1[[#This Row],[Cost]]*Tabla1[[#This Row],[Cant]])</f>
        <v>46000</v>
      </c>
      <c r="P9444" s="8">
        <f>IF(Tabla1[[#This Row],[Mov]]="VNT",-Tabla1[[#This Row],[Cant]],Tabla1[[#This Row],[Cant]])</f>
        <v>-1</v>
      </c>
      <c r="Q9444" s="8">
        <f>DAY(Tabla1[[#This Row],[Date]])</f>
        <v>26</v>
      </c>
      <c r="R9444" s="8">
        <f>MONTH(Tabla1[[#This Row],[Date]])</f>
        <v>4</v>
      </c>
      <c r="S9444" s="8">
        <f>YEAR(Tabla1[[#This Row],[Date]])</f>
        <v>2023</v>
      </c>
    </row>
    <row r="9445" spans="1:19" x14ac:dyDescent="0.2">
      <c r="A9445">
        <v>9402</v>
      </c>
      <c r="B9445" s="1">
        <v>45042</v>
      </c>
      <c r="C9445" t="s">
        <v>260</v>
      </c>
      <c r="D9445" t="s">
        <v>332</v>
      </c>
      <c r="E9445">
        <v>1</v>
      </c>
      <c r="F9445" t="s">
        <v>116</v>
      </c>
      <c r="G9445" t="s">
        <v>347</v>
      </c>
      <c r="H9445" t="s">
        <v>518</v>
      </c>
      <c r="M9445" s="2">
        <v>6074</v>
      </c>
      <c r="N9445" s="2">
        <v>6500</v>
      </c>
      <c r="O9445" s="2">
        <f>IF(Tabla1[[#This Row],[Mov]]="VNT",Tabla1[[#This Row],[Sale]]-Tabla1[[#This Row],[Cost]],-Tabla1[[#This Row],[Cost]]*Tabla1[[#This Row],[Cant]])</f>
        <v>426</v>
      </c>
      <c r="P9445" s="8">
        <f>IF(Tabla1[[#This Row],[Mov]]="VNT",-Tabla1[[#This Row],[Cant]],Tabla1[[#This Row],[Cant]])</f>
        <v>-1</v>
      </c>
      <c r="Q9445" s="8">
        <f>DAY(Tabla1[[#This Row],[Date]])</f>
        <v>26</v>
      </c>
      <c r="R9445" s="8">
        <f>MONTH(Tabla1[[#This Row],[Date]])</f>
        <v>4</v>
      </c>
      <c r="S9445" s="8">
        <f>YEAR(Tabla1[[#This Row],[Date]])</f>
        <v>2023</v>
      </c>
    </row>
    <row r="9446" spans="1:19" x14ac:dyDescent="0.2">
      <c r="A9446">
        <v>9403</v>
      </c>
      <c r="B9446" s="1">
        <v>45042</v>
      </c>
      <c r="C9446" t="s">
        <v>260</v>
      </c>
      <c r="D9446" t="s">
        <v>332</v>
      </c>
      <c r="E9446">
        <v>1</v>
      </c>
      <c r="F9446" t="s">
        <v>532</v>
      </c>
      <c r="G9446" t="s">
        <v>273</v>
      </c>
      <c r="H9446" t="s">
        <v>552</v>
      </c>
      <c r="J9446" t="s">
        <v>23</v>
      </c>
      <c r="M9446" s="2">
        <v>18000</v>
      </c>
      <c r="N9446" s="2">
        <v>35000</v>
      </c>
      <c r="O9446" s="2">
        <f>IF(Tabla1[[#This Row],[Mov]]="VNT",Tabla1[[#This Row],[Sale]]-Tabla1[[#This Row],[Cost]],-Tabla1[[#This Row],[Cost]]*Tabla1[[#This Row],[Cant]])</f>
        <v>17000</v>
      </c>
      <c r="P9446" s="8">
        <f>IF(Tabla1[[#This Row],[Mov]]="VNT",-Tabla1[[#This Row],[Cant]],Tabla1[[#This Row],[Cant]])</f>
        <v>-1</v>
      </c>
      <c r="Q9446" s="8">
        <f>DAY(Tabla1[[#This Row],[Date]])</f>
        <v>26</v>
      </c>
      <c r="R9446" s="8">
        <f>MONTH(Tabla1[[#This Row],[Date]])</f>
        <v>4</v>
      </c>
      <c r="S9446" s="8">
        <f>YEAR(Tabla1[[#This Row],[Date]])</f>
        <v>2023</v>
      </c>
    </row>
    <row r="9447" spans="1:19" x14ac:dyDescent="0.2">
      <c r="A9447">
        <v>9404</v>
      </c>
      <c r="B9447" s="1">
        <v>45042</v>
      </c>
      <c r="C9447" t="s">
        <v>260</v>
      </c>
      <c r="D9447" t="s">
        <v>332</v>
      </c>
      <c r="E9447">
        <v>1</v>
      </c>
      <c r="F9447" t="s">
        <v>15</v>
      </c>
      <c r="G9447" t="s">
        <v>262</v>
      </c>
      <c r="H9447" t="s">
        <v>2813</v>
      </c>
      <c r="M9447" s="2">
        <v>4500</v>
      </c>
      <c r="N9447" s="2">
        <v>15000</v>
      </c>
      <c r="O9447" s="2">
        <f>IF(Tabla1[[#This Row],[Mov]]="VNT",Tabla1[[#This Row],[Sale]]-Tabla1[[#This Row],[Cost]],-Tabla1[[#This Row],[Cost]]*Tabla1[[#This Row],[Cant]])</f>
        <v>10500</v>
      </c>
      <c r="P9447" s="8">
        <f>IF(Tabla1[[#This Row],[Mov]]="VNT",-Tabla1[[#This Row],[Cant]],Tabla1[[#This Row],[Cant]])</f>
        <v>-1</v>
      </c>
      <c r="Q9447" s="8">
        <f>DAY(Tabla1[[#This Row],[Date]])</f>
        <v>26</v>
      </c>
      <c r="R9447" s="8">
        <f>MONTH(Tabla1[[#This Row],[Date]])</f>
        <v>4</v>
      </c>
      <c r="S9447" s="8">
        <f>YEAR(Tabla1[[#This Row],[Date]])</f>
        <v>2023</v>
      </c>
    </row>
    <row r="9448" spans="1:19" x14ac:dyDescent="0.2">
      <c r="A9448">
        <v>9405</v>
      </c>
      <c r="B9448" s="1">
        <v>45042</v>
      </c>
      <c r="C9448" t="s">
        <v>260</v>
      </c>
      <c r="D9448" t="s">
        <v>332</v>
      </c>
      <c r="E9448">
        <v>1</v>
      </c>
      <c r="F9448" t="s">
        <v>891</v>
      </c>
      <c r="G9448" t="s">
        <v>263</v>
      </c>
      <c r="H9448" t="s">
        <v>478</v>
      </c>
      <c r="M9448" s="2">
        <v>3500</v>
      </c>
      <c r="N9448" s="2">
        <v>10000</v>
      </c>
      <c r="O9448" s="2">
        <f>IF(Tabla1[[#This Row],[Mov]]="VNT",Tabla1[[#This Row],[Sale]]-Tabla1[[#This Row],[Cost]],-Tabla1[[#This Row],[Cost]]*Tabla1[[#This Row],[Cant]])</f>
        <v>6500</v>
      </c>
      <c r="P9448" s="8">
        <f>IF(Tabla1[[#This Row],[Mov]]="VNT",-Tabla1[[#This Row],[Cant]],Tabla1[[#This Row],[Cant]])</f>
        <v>-1</v>
      </c>
      <c r="Q9448" s="8">
        <f>DAY(Tabla1[[#This Row],[Date]])</f>
        <v>26</v>
      </c>
      <c r="R9448" s="8">
        <f>MONTH(Tabla1[[#This Row],[Date]])</f>
        <v>4</v>
      </c>
      <c r="S9448" s="8">
        <f>YEAR(Tabla1[[#This Row],[Date]])</f>
        <v>2023</v>
      </c>
    </row>
    <row r="9449" spans="1:19" x14ac:dyDescent="0.2">
      <c r="A9449">
        <v>9406</v>
      </c>
      <c r="B9449" s="1">
        <v>45042</v>
      </c>
      <c r="C9449" t="s">
        <v>260</v>
      </c>
      <c r="D9449" t="s">
        <v>332</v>
      </c>
      <c r="E9449">
        <v>1</v>
      </c>
      <c r="F9449" t="s">
        <v>21</v>
      </c>
      <c r="G9449" t="s">
        <v>333</v>
      </c>
      <c r="H9449" t="s">
        <v>240</v>
      </c>
      <c r="J9449" t="s">
        <v>2839</v>
      </c>
      <c r="M9449" s="2">
        <v>7500</v>
      </c>
      <c r="N9449" s="2">
        <v>20000</v>
      </c>
      <c r="O9449" s="2">
        <f>IF(Tabla1[[#This Row],[Mov]]="VNT",Tabla1[[#This Row],[Sale]]-Tabla1[[#This Row],[Cost]],-Tabla1[[#This Row],[Cost]]*Tabla1[[#This Row],[Cant]])</f>
        <v>12500</v>
      </c>
      <c r="P9449" s="8">
        <f>IF(Tabla1[[#This Row],[Mov]]="VNT",-Tabla1[[#This Row],[Cant]],Tabla1[[#This Row],[Cant]])</f>
        <v>-1</v>
      </c>
      <c r="Q9449" s="8">
        <f>DAY(Tabla1[[#This Row],[Date]])</f>
        <v>26</v>
      </c>
      <c r="R9449" s="8">
        <f>MONTH(Tabla1[[#This Row],[Date]])</f>
        <v>4</v>
      </c>
      <c r="S9449" s="8">
        <f>YEAR(Tabla1[[#This Row],[Date]])</f>
        <v>2023</v>
      </c>
    </row>
    <row r="9450" spans="1:19" x14ac:dyDescent="0.2">
      <c r="A9450">
        <v>9407</v>
      </c>
      <c r="B9450" s="1">
        <v>45042</v>
      </c>
      <c r="C9450" t="s">
        <v>260</v>
      </c>
      <c r="D9450" t="s">
        <v>332</v>
      </c>
      <c r="E9450">
        <v>1</v>
      </c>
      <c r="F9450" t="s">
        <v>21</v>
      </c>
      <c r="G9450" t="s">
        <v>998</v>
      </c>
      <c r="H9450" t="s">
        <v>2213</v>
      </c>
      <c r="M9450" s="2">
        <v>8000</v>
      </c>
      <c r="N9450" s="2">
        <v>20000</v>
      </c>
      <c r="O9450" s="2">
        <f>IF(Tabla1[[#This Row],[Mov]]="VNT",Tabla1[[#This Row],[Sale]]-Tabla1[[#This Row],[Cost]],-Tabla1[[#This Row],[Cost]]*Tabla1[[#This Row],[Cant]])</f>
        <v>12000</v>
      </c>
      <c r="P9450" s="8">
        <f>IF(Tabla1[[#This Row],[Mov]]="VNT",-Tabla1[[#This Row],[Cant]],Tabla1[[#This Row],[Cant]])</f>
        <v>-1</v>
      </c>
      <c r="Q9450" s="8">
        <f>DAY(Tabla1[[#This Row],[Date]])</f>
        <v>26</v>
      </c>
      <c r="R9450" s="8">
        <f>MONTH(Tabla1[[#This Row],[Date]])</f>
        <v>4</v>
      </c>
      <c r="S9450" s="8">
        <f>YEAR(Tabla1[[#This Row],[Date]])</f>
        <v>2023</v>
      </c>
    </row>
    <row r="9451" spans="1:19" x14ac:dyDescent="0.2">
      <c r="A9451">
        <v>9408</v>
      </c>
      <c r="B9451" s="1">
        <v>45042</v>
      </c>
      <c r="C9451" t="s">
        <v>260</v>
      </c>
      <c r="D9451" t="s">
        <v>332</v>
      </c>
      <c r="E9451">
        <v>1</v>
      </c>
      <c r="F9451" t="s">
        <v>116</v>
      </c>
      <c r="G9451" t="s">
        <v>347</v>
      </c>
      <c r="H9451" t="s">
        <v>518</v>
      </c>
      <c r="M9451" s="2">
        <v>3270</v>
      </c>
      <c r="N9451" s="2">
        <v>3500</v>
      </c>
      <c r="O9451" s="2">
        <f>IF(Tabla1[[#This Row],[Mov]]="VNT",Tabla1[[#This Row],[Sale]]-Tabla1[[#This Row],[Cost]],-Tabla1[[#This Row],[Cost]]*Tabla1[[#This Row],[Cant]])</f>
        <v>230</v>
      </c>
      <c r="P9451" s="8">
        <f>IF(Tabla1[[#This Row],[Mov]]="VNT",-Tabla1[[#This Row],[Cant]],Tabla1[[#This Row],[Cant]])</f>
        <v>-1</v>
      </c>
      <c r="Q9451" s="8">
        <f>DAY(Tabla1[[#This Row],[Date]])</f>
        <v>26</v>
      </c>
      <c r="R9451" s="8">
        <f>MONTH(Tabla1[[#This Row],[Date]])</f>
        <v>4</v>
      </c>
      <c r="S9451" s="8">
        <f>YEAR(Tabla1[[#This Row],[Date]])</f>
        <v>2023</v>
      </c>
    </row>
    <row r="9452" spans="1:19" x14ac:dyDescent="0.2">
      <c r="A9452">
        <v>9409</v>
      </c>
      <c r="B9452" s="1">
        <v>45042</v>
      </c>
      <c r="C9452" t="s">
        <v>260</v>
      </c>
      <c r="D9452" t="s">
        <v>332</v>
      </c>
      <c r="E9452">
        <v>1</v>
      </c>
      <c r="F9452" t="s">
        <v>116</v>
      </c>
      <c r="G9452" t="s">
        <v>347</v>
      </c>
      <c r="H9452" t="s">
        <v>518</v>
      </c>
      <c r="M9452" s="2">
        <v>6074</v>
      </c>
      <c r="N9452" s="2">
        <v>6500</v>
      </c>
      <c r="O9452" s="2">
        <f>IF(Tabla1[[#This Row],[Mov]]="VNT",Tabla1[[#This Row],[Sale]]-Tabla1[[#This Row],[Cost]],-Tabla1[[#This Row],[Cost]]*Tabla1[[#This Row],[Cant]])</f>
        <v>426</v>
      </c>
      <c r="P9452" s="8">
        <f>IF(Tabla1[[#This Row],[Mov]]="VNT",-Tabla1[[#This Row],[Cant]],Tabla1[[#This Row],[Cant]])</f>
        <v>-1</v>
      </c>
      <c r="Q9452" s="8">
        <f>DAY(Tabla1[[#This Row],[Date]])</f>
        <v>26</v>
      </c>
      <c r="R9452" s="8">
        <f>MONTH(Tabla1[[#This Row],[Date]])</f>
        <v>4</v>
      </c>
      <c r="S9452" s="8">
        <f>YEAR(Tabla1[[#This Row],[Date]])</f>
        <v>2023</v>
      </c>
    </row>
    <row r="9453" spans="1:19" x14ac:dyDescent="0.2">
      <c r="A9453">
        <v>9410</v>
      </c>
      <c r="B9453" s="1">
        <v>45042</v>
      </c>
      <c r="C9453" t="s">
        <v>260</v>
      </c>
      <c r="D9453" t="s">
        <v>332</v>
      </c>
      <c r="E9453">
        <v>1</v>
      </c>
      <c r="F9453" t="s">
        <v>458</v>
      </c>
      <c r="G9453" t="s">
        <v>349</v>
      </c>
      <c r="H9453" t="s">
        <v>3123</v>
      </c>
      <c r="M9453" s="2">
        <v>0</v>
      </c>
      <c r="N9453" s="2">
        <v>40000</v>
      </c>
      <c r="O9453" s="2">
        <f>IF(Tabla1[[#This Row],[Mov]]="VNT",Tabla1[[#This Row],[Sale]]-Tabla1[[#This Row],[Cost]],-Tabla1[[#This Row],[Cost]]*Tabla1[[#This Row],[Cant]])</f>
        <v>40000</v>
      </c>
      <c r="P9453" s="8">
        <f>IF(Tabla1[[#This Row],[Mov]]="VNT",-Tabla1[[#This Row],[Cant]],Tabla1[[#This Row],[Cant]])</f>
        <v>-1</v>
      </c>
      <c r="Q9453" s="8">
        <f>DAY(Tabla1[[#This Row],[Date]])</f>
        <v>26</v>
      </c>
      <c r="R9453" s="8">
        <f>MONTH(Tabla1[[#This Row],[Date]])</f>
        <v>4</v>
      </c>
      <c r="S9453" s="8">
        <f>YEAR(Tabla1[[#This Row],[Date]])</f>
        <v>2023</v>
      </c>
    </row>
    <row r="9454" spans="1:19" x14ac:dyDescent="0.2">
      <c r="A9454">
        <v>9411</v>
      </c>
      <c r="B9454" s="1">
        <v>45042</v>
      </c>
      <c r="C9454" t="s">
        <v>260</v>
      </c>
      <c r="D9454" t="s">
        <v>332</v>
      </c>
      <c r="E9454">
        <v>1</v>
      </c>
      <c r="F9454" t="s">
        <v>458</v>
      </c>
      <c r="G9454" t="s">
        <v>263</v>
      </c>
      <c r="H9454" t="s">
        <v>3124</v>
      </c>
      <c r="M9454" s="2">
        <v>0</v>
      </c>
      <c r="N9454" s="2">
        <v>70000</v>
      </c>
      <c r="O9454" s="2">
        <f>IF(Tabla1[[#This Row],[Mov]]="VNT",Tabla1[[#This Row],[Sale]]-Tabla1[[#This Row],[Cost]],-Tabla1[[#This Row],[Cost]]*Tabla1[[#This Row],[Cant]])</f>
        <v>70000</v>
      </c>
      <c r="P9454" s="8">
        <f>IF(Tabla1[[#This Row],[Mov]]="VNT",-Tabla1[[#This Row],[Cant]],Tabla1[[#This Row],[Cant]])</f>
        <v>-1</v>
      </c>
      <c r="Q9454" s="8">
        <f>DAY(Tabla1[[#This Row],[Date]])</f>
        <v>26</v>
      </c>
      <c r="R9454" s="8">
        <f>MONTH(Tabla1[[#This Row],[Date]])</f>
        <v>4</v>
      </c>
      <c r="S9454" s="8">
        <f>YEAR(Tabla1[[#This Row],[Date]])</f>
        <v>2023</v>
      </c>
    </row>
    <row r="9455" spans="1:19" x14ac:dyDescent="0.2">
      <c r="A9455">
        <v>9412</v>
      </c>
      <c r="B9455" s="1">
        <v>45042</v>
      </c>
      <c r="C9455" t="s">
        <v>260</v>
      </c>
      <c r="D9455" t="s">
        <v>332</v>
      </c>
      <c r="E9455">
        <v>1</v>
      </c>
      <c r="F9455" t="s">
        <v>677</v>
      </c>
      <c r="G9455" t="s">
        <v>263</v>
      </c>
      <c r="H9455" t="s">
        <v>672</v>
      </c>
      <c r="L9455" t="s">
        <v>3496</v>
      </c>
      <c r="M9455" s="2">
        <v>0</v>
      </c>
      <c r="N9455" s="2">
        <v>15000</v>
      </c>
      <c r="O9455" s="2">
        <f>IF(Tabla1[[#This Row],[Mov]]="VNT",Tabla1[[#This Row],[Sale]]-Tabla1[[#This Row],[Cost]],-Tabla1[[#This Row],[Cost]]*Tabla1[[#This Row],[Cant]])</f>
        <v>15000</v>
      </c>
      <c r="P9455" s="8">
        <f>IF(Tabla1[[#This Row],[Mov]]="VNT",-Tabla1[[#This Row],[Cant]],Tabla1[[#This Row],[Cant]])</f>
        <v>-1</v>
      </c>
      <c r="Q9455" s="8">
        <f>DAY(Tabla1[[#This Row],[Date]])</f>
        <v>26</v>
      </c>
      <c r="R9455" s="8">
        <f>MONTH(Tabla1[[#This Row],[Date]])</f>
        <v>4</v>
      </c>
      <c r="S9455" s="8">
        <f>YEAR(Tabla1[[#This Row],[Date]])</f>
        <v>2023</v>
      </c>
    </row>
    <row r="9456" spans="1:19" x14ac:dyDescent="0.2">
      <c r="A9456">
        <v>9413</v>
      </c>
      <c r="B9456" s="1">
        <v>45042</v>
      </c>
      <c r="C9456" t="s">
        <v>260</v>
      </c>
      <c r="D9456" t="s">
        <v>332</v>
      </c>
      <c r="E9456">
        <v>1</v>
      </c>
      <c r="F9456" t="s">
        <v>116</v>
      </c>
      <c r="G9456" t="s">
        <v>347</v>
      </c>
      <c r="H9456" t="s">
        <v>518</v>
      </c>
      <c r="M9456" s="2">
        <v>3270</v>
      </c>
      <c r="N9456" s="2">
        <v>3500</v>
      </c>
      <c r="O9456" s="2">
        <f>IF(Tabla1[[#This Row],[Mov]]="VNT",Tabla1[[#This Row],[Sale]]-Tabla1[[#This Row],[Cost]],-Tabla1[[#This Row],[Cost]]*Tabla1[[#This Row],[Cant]])</f>
        <v>230</v>
      </c>
      <c r="P9456" s="8">
        <f>IF(Tabla1[[#This Row],[Mov]]="VNT",-Tabla1[[#This Row],[Cant]],Tabla1[[#This Row],[Cant]])</f>
        <v>-1</v>
      </c>
      <c r="Q9456" s="8">
        <f>DAY(Tabla1[[#This Row],[Date]])</f>
        <v>26</v>
      </c>
      <c r="R9456" s="8">
        <f>MONTH(Tabla1[[#This Row],[Date]])</f>
        <v>4</v>
      </c>
      <c r="S9456" s="8">
        <f>YEAR(Tabla1[[#This Row],[Date]])</f>
        <v>2023</v>
      </c>
    </row>
    <row r="9457" spans="1:19" x14ac:dyDescent="0.2">
      <c r="A9457">
        <v>9414</v>
      </c>
      <c r="B9457" s="1">
        <v>45043</v>
      </c>
      <c r="C9457" t="s">
        <v>260</v>
      </c>
      <c r="D9457" t="s">
        <v>384</v>
      </c>
      <c r="E9457">
        <v>1</v>
      </c>
      <c r="F9457" t="s">
        <v>192</v>
      </c>
      <c r="G9457" t="s">
        <v>266</v>
      </c>
      <c r="H9457" t="s">
        <v>193</v>
      </c>
      <c r="M9457" s="2">
        <v>25000</v>
      </c>
      <c r="N9457" s="2">
        <v>40000</v>
      </c>
      <c r="O9457" s="2">
        <f>IF(Tabla1[[#This Row],[Mov]]="VNT",Tabla1[[#This Row],[Sale]]-Tabla1[[#This Row],[Cost]],-Tabla1[[#This Row],[Cost]]*Tabla1[[#This Row],[Cant]])</f>
        <v>15000</v>
      </c>
      <c r="P9457" s="8">
        <f>IF(Tabla1[[#This Row],[Mov]]="VNT",-Tabla1[[#This Row],[Cant]],Tabla1[[#This Row],[Cant]])</f>
        <v>-1</v>
      </c>
      <c r="Q9457" s="8">
        <f>DAY(Tabla1[[#This Row],[Date]])</f>
        <v>27</v>
      </c>
      <c r="R9457" s="8">
        <f>MONTH(Tabla1[[#This Row],[Date]])</f>
        <v>4</v>
      </c>
      <c r="S9457" s="8">
        <f>YEAR(Tabla1[[#This Row],[Date]])</f>
        <v>2023</v>
      </c>
    </row>
    <row r="9458" spans="1:19" x14ac:dyDescent="0.2">
      <c r="A9458">
        <v>9415</v>
      </c>
      <c r="B9458" s="1">
        <v>45043</v>
      </c>
      <c r="C9458" t="s">
        <v>260</v>
      </c>
      <c r="D9458" t="s">
        <v>332</v>
      </c>
      <c r="E9458">
        <v>1</v>
      </c>
      <c r="F9458" t="s">
        <v>15</v>
      </c>
      <c r="G9458" t="s">
        <v>266</v>
      </c>
      <c r="H9458" t="s">
        <v>3140</v>
      </c>
      <c r="M9458" s="2">
        <v>3000</v>
      </c>
      <c r="N9458" s="2">
        <v>8000</v>
      </c>
      <c r="O9458" s="2">
        <f>IF(Tabla1[[#This Row],[Mov]]="VNT",Tabla1[[#This Row],[Sale]]-Tabla1[[#This Row],[Cost]],-Tabla1[[#This Row],[Cost]]*Tabla1[[#This Row],[Cant]])</f>
        <v>5000</v>
      </c>
      <c r="P9458" s="8">
        <f>IF(Tabla1[[#This Row],[Mov]]="VNT",-Tabla1[[#This Row],[Cant]],Tabla1[[#This Row],[Cant]])</f>
        <v>-1</v>
      </c>
      <c r="Q9458" s="8">
        <f>DAY(Tabla1[[#This Row],[Date]])</f>
        <v>27</v>
      </c>
      <c r="R9458" s="8">
        <f>MONTH(Tabla1[[#This Row],[Date]])</f>
        <v>4</v>
      </c>
      <c r="S9458" s="8">
        <f>YEAR(Tabla1[[#This Row],[Date]])</f>
        <v>2023</v>
      </c>
    </row>
    <row r="9459" spans="1:19" x14ac:dyDescent="0.2">
      <c r="A9459">
        <v>9416</v>
      </c>
      <c r="B9459" s="1">
        <v>45043</v>
      </c>
      <c r="C9459" t="s">
        <v>260</v>
      </c>
      <c r="D9459" t="s">
        <v>332</v>
      </c>
      <c r="E9459">
        <v>1</v>
      </c>
      <c r="F9459" t="s">
        <v>127</v>
      </c>
      <c r="G9459" t="s">
        <v>266</v>
      </c>
      <c r="H9459" t="s">
        <v>237</v>
      </c>
      <c r="M9459" s="2">
        <v>11000</v>
      </c>
      <c r="N9459" s="2">
        <v>25000</v>
      </c>
      <c r="O9459" s="2">
        <f>IF(Tabla1[[#This Row],[Mov]]="VNT",Tabla1[[#This Row],[Sale]]-Tabla1[[#This Row],[Cost]],-Tabla1[[#This Row],[Cost]]*Tabla1[[#This Row],[Cant]])</f>
        <v>14000</v>
      </c>
      <c r="P9459" s="8">
        <f>IF(Tabla1[[#This Row],[Mov]]="VNT",-Tabla1[[#This Row],[Cant]],Tabla1[[#This Row],[Cant]])</f>
        <v>-1</v>
      </c>
      <c r="Q9459" s="8">
        <f>DAY(Tabla1[[#This Row],[Date]])</f>
        <v>27</v>
      </c>
      <c r="R9459" s="8">
        <f>MONTH(Tabla1[[#This Row],[Date]])</f>
        <v>4</v>
      </c>
      <c r="S9459" s="8">
        <f>YEAR(Tabla1[[#This Row],[Date]])</f>
        <v>2023</v>
      </c>
    </row>
    <row r="9460" spans="1:19" x14ac:dyDescent="0.2">
      <c r="A9460">
        <v>9417</v>
      </c>
      <c r="B9460" s="1">
        <v>45043</v>
      </c>
      <c r="C9460" t="s">
        <v>260</v>
      </c>
      <c r="D9460" t="s">
        <v>332</v>
      </c>
      <c r="E9460">
        <v>1</v>
      </c>
      <c r="F9460" t="s">
        <v>15</v>
      </c>
      <c r="G9460" t="s">
        <v>333</v>
      </c>
      <c r="H9460" t="s">
        <v>41</v>
      </c>
      <c r="M9460" s="2">
        <v>5500</v>
      </c>
      <c r="N9460" s="2">
        <v>14000</v>
      </c>
      <c r="O9460" s="2">
        <f>IF(Tabla1[[#This Row],[Mov]]="VNT",Tabla1[[#This Row],[Sale]]-Tabla1[[#This Row],[Cost]],-Tabla1[[#This Row],[Cost]]*Tabla1[[#This Row],[Cant]])</f>
        <v>8500</v>
      </c>
      <c r="P9460" s="8">
        <f>IF(Tabla1[[#This Row],[Mov]]="VNT",-Tabla1[[#This Row],[Cant]],Tabla1[[#This Row],[Cant]])</f>
        <v>-1</v>
      </c>
      <c r="Q9460" s="8">
        <f>DAY(Tabla1[[#This Row],[Date]])</f>
        <v>27</v>
      </c>
      <c r="R9460" s="8">
        <f>MONTH(Tabla1[[#This Row],[Date]])</f>
        <v>4</v>
      </c>
      <c r="S9460" s="8">
        <f>YEAR(Tabla1[[#This Row],[Date]])</f>
        <v>2023</v>
      </c>
    </row>
    <row r="9461" spans="1:19" x14ac:dyDescent="0.2">
      <c r="A9461">
        <v>9418</v>
      </c>
      <c r="B9461" s="1">
        <v>45043</v>
      </c>
      <c r="C9461" t="s">
        <v>260</v>
      </c>
      <c r="D9461" t="s">
        <v>332</v>
      </c>
      <c r="E9461">
        <v>1</v>
      </c>
      <c r="F9461" t="s">
        <v>116</v>
      </c>
      <c r="G9461" t="s">
        <v>347</v>
      </c>
      <c r="H9461" t="s">
        <v>518</v>
      </c>
      <c r="M9461" s="2">
        <v>6074</v>
      </c>
      <c r="N9461" s="2">
        <v>6500</v>
      </c>
      <c r="O9461" s="2">
        <f>IF(Tabla1[[#This Row],[Mov]]="VNT",Tabla1[[#This Row],[Sale]]-Tabla1[[#This Row],[Cost]],-Tabla1[[#This Row],[Cost]]*Tabla1[[#This Row],[Cant]])</f>
        <v>426</v>
      </c>
      <c r="P9461" s="8">
        <f>IF(Tabla1[[#This Row],[Mov]]="VNT",-Tabla1[[#This Row],[Cant]],Tabla1[[#This Row],[Cant]])</f>
        <v>-1</v>
      </c>
      <c r="Q9461" s="8">
        <f>DAY(Tabla1[[#This Row],[Date]])</f>
        <v>27</v>
      </c>
      <c r="R9461" s="8">
        <f>MONTH(Tabla1[[#This Row],[Date]])</f>
        <v>4</v>
      </c>
      <c r="S9461" s="8">
        <f>YEAR(Tabla1[[#This Row],[Date]])</f>
        <v>2023</v>
      </c>
    </row>
    <row r="9462" spans="1:19" x14ac:dyDescent="0.2">
      <c r="A9462">
        <v>9419</v>
      </c>
      <c r="B9462" s="1">
        <v>45043</v>
      </c>
      <c r="C9462" t="s">
        <v>260</v>
      </c>
      <c r="D9462" t="s">
        <v>809</v>
      </c>
      <c r="E9462">
        <v>1</v>
      </c>
      <c r="F9462" t="s">
        <v>103</v>
      </c>
      <c r="G9462" t="s">
        <v>262</v>
      </c>
      <c r="H9462" t="s">
        <v>2146</v>
      </c>
      <c r="M9462" s="2">
        <v>89000</v>
      </c>
      <c r="N9462" s="2">
        <v>200000</v>
      </c>
      <c r="O9462" s="2">
        <f>IF(Tabla1[[#This Row],[Mov]]="VNT",Tabla1[[#This Row],[Sale]]-Tabla1[[#This Row],[Cost]],-Tabla1[[#This Row],[Cost]]*Tabla1[[#This Row],[Cant]])</f>
        <v>111000</v>
      </c>
      <c r="P9462" s="8">
        <f>IF(Tabla1[[#This Row],[Mov]]="VNT",-Tabla1[[#This Row],[Cant]],Tabla1[[#This Row],[Cant]])</f>
        <v>-1</v>
      </c>
      <c r="Q9462" s="8">
        <f>DAY(Tabla1[[#This Row],[Date]])</f>
        <v>27</v>
      </c>
      <c r="R9462" s="8">
        <f>MONTH(Tabla1[[#This Row],[Date]])</f>
        <v>4</v>
      </c>
      <c r="S9462" s="8">
        <f>YEAR(Tabla1[[#This Row],[Date]])</f>
        <v>2023</v>
      </c>
    </row>
    <row r="9463" spans="1:19" x14ac:dyDescent="0.2">
      <c r="A9463">
        <v>9420</v>
      </c>
      <c r="B9463" s="1">
        <v>45043</v>
      </c>
      <c r="C9463" t="s">
        <v>260</v>
      </c>
      <c r="D9463" t="s">
        <v>332</v>
      </c>
      <c r="E9463">
        <v>1</v>
      </c>
      <c r="F9463" t="s">
        <v>116</v>
      </c>
      <c r="G9463" t="s">
        <v>347</v>
      </c>
      <c r="H9463" t="s">
        <v>518</v>
      </c>
      <c r="M9463" s="2">
        <v>6074</v>
      </c>
      <c r="N9463" s="2">
        <v>6500</v>
      </c>
      <c r="O9463" s="2">
        <f>IF(Tabla1[[#This Row],[Mov]]="VNT",Tabla1[[#This Row],[Sale]]-Tabla1[[#This Row],[Cost]],-Tabla1[[#This Row],[Cost]]*Tabla1[[#This Row],[Cant]])</f>
        <v>426</v>
      </c>
      <c r="P9463" s="8">
        <f>IF(Tabla1[[#This Row],[Mov]]="VNT",-Tabla1[[#This Row],[Cant]],Tabla1[[#This Row],[Cant]])</f>
        <v>-1</v>
      </c>
      <c r="Q9463" s="8">
        <f>DAY(Tabla1[[#This Row],[Date]])</f>
        <v>27</v>
      </c>
      <c r="R9463" s="8">
        <f>MONTH(Tabla1[[#This Row],[Date]])</f>
        <v>4</v>
      </c>
      <c r="S9463" s="8">
        <f>YEAR(Tabla1[[#This Row],[Date]])</f>
        <v>2023</v>
      </c>
    </row>
    <row r="9464" spans="1:19" x14ac:dyDescent="0.2">
      <c r="A9464">
        <v>9421</v>
      </c>
      <c r="B9464" s="1">
        <v>45043</v>
      </c>
      <c r="C9464" t="s">
        <v>260</v>
      </c>
      <c r="D9464" t="s">
        <v>3143</v>
      </c>
      <c r="E9464">
        <v>1</v>
      </c>
      <c r="F9464" t="s">
        <v>2736</v>
      </c>
      <c r="G9464" t="s">
        <v>266</v>
      </c>
      <c r="H9464" t="s">
        <v>2652</v>
      </c>
      <c r="M9464" s="2">
        <v>57000</v>
      </c>
      <c r="N9464" s="2">
        <v>90000</v>
      </c>
      <c r="O9464" s="2">
        <f>IF(Tabla1[[#This Row],[Mov]]="VNT",Tabla1[[#This Row],[Sale]]-Tabla1[[#This Row],[Cost]],-Tabla1[[#This Row],[Cost]]*Tabla1[[#This Row],[Cant]])</f>
        <v>33000</v>
      </c>
      <c r="P9464" s="8">
        <f>IF(Tabla1[[#This Row],[Mov]]="VNT",-Tabla1[[#This Row],[Cant]],Tabla1[[#This Row],[Cant]])</f>
        <v>-1</v>
      </c>
      <c r="Q9464" s="8">
        <f>DAY(Tabla1[[#This Row],[Date]])</f>
        <v>27</v>
      </c>
      <c r="R9464" s="8">
        <f>MONTH(Tabla1[[#This Row],[Date]])</f>
        <v>4</v>
      </c>
      <c r="S9464" s="8">
        <f>YEAR(Tabla1[[#This Row],[Date]])</f>
        <v>2023</v>
      </c>
    </row>
    <row r="9465" spans="1:19" x14ac:dyDescent="0.2">
      <c r="A9465">
        <v>9422</v>
      </c>
      <c r="B9465" s="1">
        <v>45043</v>
      </c>
      <c r="C9465" t="s">
        <v>699</v>
      </c>
      <c r="D9465" t="s">
        <v>3143</v>
      </c>
      <c r="E9465">
        <v>1</v>
      </c>
      <c r="F9465" t="s">
        <v>3141</v>
      </c>
      <c r="G9465" t="s">
        <v>266</v>
      </c>
      <c r="H9465" t="s">
        <v>3142</v>
      </c>
      <c r="M9465" s="2">
        <v>100000</v>
      </c>
      <c r="N9465" s="2">
        <v>170000</v>
      </c>
      <c r="O9465" s="2">
        <f>IF(Tabla1[[#This Row],[Mov]]="VNT",Tabla1[[#This Row],[Sale]]-Tabla1[[#This Row],[Cost]],-Tabla1[[#This Row],[Cost]]*Tabla1[[#This Row],[Cant]])</f>
        <v>-100000</v>
      </c>
      <c r="P9465" s="8">
        <f>IF(Tabla1[[#This Row],[Mov]]="VNT",-Tabla1[[#This Row],[Cant]],Tabla1[[#This Row],[Cant]])</f>
        <v>1</v>
      </c>
      <c r="Q9465" s="8">
        <f>DAY(Tabla1[[#This Row],[Date]])</f>
        <v>27</v>
      </c>
      <c r="R9465" s="8">
        <f>MONTH(Tabla1[[#This Row],[Date]])</f>
        <v>4</v>
      </c>
      <c r="S9465" s="8">
        <f>YEAR(Tabla1[[#This Row],[Date]])</f>
        <v>2023</v>
      </c>
    </row>
    <row r="9466" spans="1:19" x14ac:dyDescent="0.2">
      <c r="A9466">
        <v>9423</v>
      </c>
      <c r="B9466" s="1">
        <v>45044</v>
      </c>
      <c r="C9466" t="s">
        <v>260</v>
      </c>
      <c r="D9466" t="s">
        <v>248</v>
      </c>
      <c r="E9466">
        <v>1</v>
      </c>
      <c r="F9466" t="s">
        <v>365</v>
      </c>
      <c r="G9466" t="s">
        <v>366</v>
      </c>
      <c r="H9466" t="s">
        <v>371</v>
      </c>
      <c r="M9466" s="2">
        <v>10000</v>
      </c>
      <c r="N9466" s="2">
        <v>19000</v>
      </c>
      <c r="O9466" s="2">
        <f>IF(Tabla1[[#This Row],[Mov]]="VNT",Tabla1[[#This Row],[Sale]]-Tabla1[[#This Row],[Cost]],-Tabla1[[#This Row],[Cost]]*Tabla1[[#This Row],[Cant]])</f>
        <v>9000</v>
      </c>
      <c r="P9466" s="8">
        <f>IF(Tabla1[[#This Row],[Mov]]="VNT",-Tabla1[[#This Row],[Cant]],Tabla1[[#This Row],[Cant]])</f>
        <v>-1</v>
      </c>
      <c r="Q9466" s="8">
        <f>DAY(Tabla1[[#This Row],[Date]])</f>
        <v>28</v>
      </c>
      <c r="R9466" s="8">
        <f>MONTH(Tabla1[[#This Row],[Date]])</f>
        <v>4</v>
      </c>
      <c r="S9466" s="8">
        <f>YEAR(Tabla1[[#This Row],[Date]])</f>
        <v>2023</v>
      </c>
    </row>
    <row r="9467" spans="1:19" x14ac:dyDescent="0.2">
      <c r="A9467">
        <v>9424</v>
      </c>
      <c r="B9467" s="1">
        <v>45044</v>
      </c>
      <c r="C9467" t="s">
        <v>260</v>
      </c>
      <c r="D9467" t="s">
        <v>248</v>
      </c>
      <c r="E9467">
        <v>1</v>
      </c>
      <c r="F9467" t="s">
        <v>458</v>
      </c>
      <c r="G9467" t="s">
        <v>266</v>
      </c>
      <c r="H9467" t="s">
        <v>3144</v>
      </c>
      <c r="M9467" s="2">
        <v>0</v>
      </c>
      <c r="N9467" s="2">
        <v>5000</v>
      </c>
      <c r="O9467" s="2">
        <f>IF(Tabla1[[#This Row],[Mov]]="VNT",Tabla1[[#This Row],[Sale]]-Tabla1[[#This Row],[Cost]],-Tabla1[[#This Row],[Cost]]*Tabla1[[#This Row],[Cant]])</f>
        <v>5000</v>
      </c>
      <c r="P9467" s="8">
        <f>IF(Tabla1[[#This Row],[Mov]]="VNT",-Tabla1[[#This Row],[Cant]],Tabla1[[#This Row],[Cant]])</f>
        <v>-1</v>
      </c>
      <c r="Q9467" s="8">
        <f>DAY(Tabla1[[#This Row],[Date]])</f>
        <v>28</v>
      </c>
      <c r="R9467" s="8">
        <f>MONTH(Tabla1[[#This Row],[Date]])</f>
        <v>4</v>
      </c>
      <c r="S9467" s="8">
        <f>YEAR(Tabla1[[#This Row],[Date]])</f>
        <v>2023</v>
      </c>
    </row>
    <row r="9468" spans="1:19" x14ac:dyDescent="0.2">
      <c r="A9468">
        <v>9425</v>
      </c>
      <c r="B9468" s="1">
        <v>45044</v>
      </c>
      <c r="C9468" t="s">
        <v>260</v>
      </c>
      <c r="D9468" t="s">
        <v>332</v>
      </c>
      <c r="E9468">
        <v>1</v>
      </c>
      <c r="F9468" t="s">
        <v>458</v>
      </c>
      <c r="G9468" t="s">
        <v>266</v>
      </c>
      <c r="H9468" t="s">
        <v>3145</v>
      </c>
      <c r="M9468" s="2">
        <v>0</v>
      </c>
      <c r="N9468" s="2">
        <v>4000</v>
      </c>
      <c r="O9468" s="2">
        <f>IF(Tabla1[[#This Row],[Mov]]="VNT",Tabla1[[#This Row],[Sale]]-Tabla1[[#This Row],[Cost]],-Tabla1[[#This Row],[Cost]]*Tabla1[[#This Row],[Cant]])</f>
        <v>4000</v>
      </c>
      <c r="P9468" s="8">
        <f>IF(Tabla1[[#This Row],[Mov]]="VNT",-Tabla1[[#This Row],[Cant]],Tabla1[[#This Row],[Cant]])</f>
        <v>-1</v>
      </c>
      <c r="Q9468" s="8">
        <f>DAY(Tabla1[[#This Row],[Date]])</f>
        <v>28</v>
      </c>
      <c r="R9468" s="8">
        <f>MONTH(Tabla1[[#This Row],[Date]])</f>
        <v>4</v>
      </c>
      <c r="S9468" s="8">
        <f>YEAR(Tabla1[[#This Row],[Date]])</f>
        <v>2023</v>
      </c>
    </row>
    <row r="9469" spans="1:19" x14ac:dyDescent="0.2">
      <c r="A9469">
        <v>9426</v>
      </c>
      <c r="B9469" s="1">
        <v>45044</v>
      </c>
      <c r="C9469" t="s">
        <v>260</v>
      </c>
      <c r="D9469" t="s">
        <v>332</v>
      </c>
      <c r="E9469">
        <v>1</v>
      </c>
      <c r="F9469" t="s">
        <v>116</v>
      </c>
      <c r="G9469" t="s">
        <v>347</v>
      </c>
      <c r="H9469" t="s">
        <v>519</v>
      </c>
      <c r="M9469" s="2">
        <v>1868</v>
      </c>
      <c r="N9469" s="2">
        <v>2000</v>
      </c>
      <c r="O9469" s="2">
        <f>IF(Tabla1[[#This Row],[Mov]]="VNT",Tabla1[[#This Row],[Sale]]-Tabla1[[#This Row],[Cost]],-Tabla1[[#This Row],[Cost]]*Tabla1[[#This Row],[Cant]])</f>
        <v>132</v>
      </c>
      <c r="P9469" s="8">
        <f>IF(Tabla1[[#This Row],[Mov]]="VNT",-Tabla1[[#This Row],[Cant]],Tabla1[[#This Row],[Cant]])</f>
        <v>-1</v>
      </c>
      <c r="Q9469" s="8">
        <f>DAY(Tabla1[[#This Row],[Date]])</f>
        <v>28</v>
      </c>
      <c r="R9469" s="8">
        <f>MONTH(Tabla1[[#This Row],[Date]])</f>
        <v>4</v>
      </c>
      <c r="S9469" s="8">
        <f>YEAR(Tabla1[[#This Row],[Date]])</f>
        <v>2023</v>
      </c>
    </row>
    <row r="9470" spans="1:19" x14ac:dyDescent="0.2">
      <c r="A9470">
        <v>9427</v>
      </c>
      <c r="B9470" s="1">
        <v>45044</v>
      </c>
      <c r="C9470" t="s">
        <v>260</v>
      </c>
      <c r="D9470" t="s">
        <v>332</v>
      </c>
      <c r="E9470">
        <v>1</v>
      </c>
      <c r="F9470" t="s">
        <v>224</v>
      </c>
      <c r="G9470" t="s">
        <v>263</v>
      </c>
      <c r="H9470" t="s">
        <v>672</v>
      </c>
      <c r="M9470" s="2">
        <v>8000</v>
      </c>
      <c r="N9470" s="2">
        <v>20000</v>
      </c>
      <c r="O9470" s="2">
        <f>IF(Tabla1[[#This Row],[Mov]]="VNT",Tabla1[[#This Row],[Sale]]-Tabla1[[#This Row],[Cost]],-Tabla1[[#This Row],[Cost]]*Tabla1[[#This Row],[Cant]])</f>
        <v>12000</v>
      </c>
      <c r="P9470" s="8">
        <f>IF(Tabla1[[#This Row],[Mov]]="VNT",-Tabla1[[#This Row],[Cant]],Tabla1[[#This Row],[Cant]])</f>
        <v>-1</v>
      </c>
      <c r="Q9470" s="8">
        <f>DAY(Tabla1[[#This Row],[Date]])</f>
        <v>28</v>
      </c>
      <c r="R9470" s="8">
        <f>MONTH(Tabla1[[#This Row],[Date]])</f>
        <v>4</v>
      </c>
      <c r="S9470" s="8">
        <f>YEAR(Tabla1[[#This Row],[Date]])</f>
        <v>2023</v>
      </c>
    </row>
    <row r="9471" spans="1:19" x14ac:dyDescent="0.2">
      <c r="A9471">
        <v>9428</v>
      </c>
      <c r="B9471" s="1">
        <v>45044</v>
      </c>
      <c r="C9471" t="s">
        <v>260</v>
      </c>
      <c r="D9471" t="s">
        <v>332</v>
      </c>
      <c r="E9471">
        <v>1</v>
      </c>
      <c r="F9471" t="s">
        <v>677</v>
      </c>
      <c r="G9471" t="s">
        <v>263</v>
      </c>
      <c r="H9471" t="s">
        <v>672</v>
      </c>
      <c r="L9471" t="s">
        <v>3496</v>
      </c>
      <c r="M9471" s="2">
        <v>0</v>
      </c>
      <c r="N9471" s="2">
        <v>18000</v>
      </c>
      <c r="O9471" s="2">
        <f>IF(Tabla1[[#This Row],[Mov]]="VNT",Tabla1[[#This Row],[Sale]]-Tabla1[[#This Row],[Cost]],-Tabla1[[#This Row],[Cost]]*Tabla1[[#This Row],[Cant]])</f>
        <v>18000</v>
      </c>
      <c r="P9471" s="8">
        <f>IF(Tabla1[[#This Row],[Mov]]="VNT",-Tabla1[[#This Row],[Cant]],Tabla1[[#This Row],[Cant]])</f>
        <v>-1</v>
      </c>
      <c r="Q9471" s="8">
        <f>DAY(Tabla1[[#This Row],[Date]])</f>
        <v>28</v>
      </c>
      <c r="R9471" s="8">
        <f>MONTH(Tabla1[[#This Row],[Date]])</f>
        <v>4</v>
      </c>
      <c r="S9471" s="8">
        <f>YEAR(Tabla1[[#This Row],[Date]])</f>
        <v>2023</v>
      </c>
    </row>
    <row r="9472" spans="1:19" x14ac:dyDescent="0.2">
      <c r="A9472">
        <v>9429</v>
      </c>
      <c r="B9472" s="1">
        <v>45044</v>
      </c>
      <c r="C9472" t="s">
        <v>260</v>
      </c>
      <c r="D9472" t="s">
        <v>332</v>
      </c>
      <c r="E9472">
        <v>1</v>
      </c>
      <c r="F9472" t="s">
        <v>26</v>
      </c>
      <c r="G9472" t="s">
        <v>264</v>
      </c>
      <c r="H9472" t="s">
        <v>20</v>
      </c>
      <c r="M9472" s="2">
        <v>8000</v>
      </c>
      <c r="N9472" s="2">
        <v>18000</v>
      </c>
      <c r="O9472" s="2">
        <f>IF(Tabla1[[#This Row],[Mov]]="VNT",Tabla1[[#This Row],[Sale]]-Tabla1[[#This Row],[Cost]],-Tabla1[[#This Row],[Cost]]*Tabla1[[#This Row],[Cant]])</f>
        <v>10000</v>
      </c>
      <c r="P9472" s="8">
        <f>IF(Tabla1[[#This Row],[Mov]]="VNT",-Tabla1[[#This Row],[Cant]],Tabla1[[#This Row],[Cant]])</f>
        <v>-1</v>
      </c>
      <c r="Q9472" s="8">
        <f>DAY(Tabla1[[#This Row],[Date]])</f>
        <v>28</v>
      </c>
      <c r="R9472" s="8">
        <f>MONTH(Tabla1[[#This Row],[Date]])</f>
        <v>4</v>
      </c>
      <c r="S9472" s="8">
        <f>YEAR(Tabla1[[#This Row],[Date]])</f>
        <v>2023</v>
      </c>
    </row>
    <row r="9473" spans="1:19" x14ac:dyDescent="0.2">
      <c r="A9473">
        <v>9430</v>
      </c>
      <c r="B9473" s="1">
        <v>45044</v>
      </c>
      <c r="C9473" t="s">
        <v>260</v>
      </c>
      <c r="D9473" t="s">
        <v>332</v>
      </c>
      <c r="E9473">
        <v>1</v>
      </c>
      <c r="F9473" t="s">
        <v>225</v>
      </c>
      <c r="G9473" t="s">
        <v>499</v>
      </c>
      <c r="H9473" t="s">
        <v>1370</v>
      </c>
      <c r="M9473" s="2">
        <v>1100</v>
      </c>
      <c r="N9473" s="2">
        <v>8000</v>
      </c>
      <c r="O9473" s="2">
        <f>IF(Tabla1[[#This Row],[Mov]]="VNT",Tabla1[[#This Row],[Sale]]-Tabla1[[#This Row],[Cost]],-Tabla1[[#This Row],[Cost]]*Tabla1[[#This Row],[Cant]])</f>
        <v>6900</v>
      </c>
      <c r="P9473" s="8">
        <f>IF(Tabla1[[#This Row],[Mov]]="VNT",-Tabla1[[#This Row],[Cant]],Tabla1[[#This Row],[Cant]])</f>
        <v>-1</v>
      </c>
      <c r="Q9473" s="8">
        <f>DAY(Tabla1[[#This Row],[Date]])</f>
        <v>28</v>
      </c>
      <c r="R9473" s="8">
        <f>MONTH(Tabla1[[#This Row],[Date]])</f>
        <v>4</v>
      </c>
      <c r="S9473" s="8">
        <f>YEAR(Tabla1[[#This Row],[Date]])</f>
        <v>2023</v>
      </c>
    </row>
    <row r="9474" spans="1:19" x14ac:dyDescent="0.2">
      <c r="A9474">
        <v>9431</v>
      </c>
      <c r="B9474" s="1">
        <v>45044</v>
      </c>
      <c r="C9474" t="s">
        <v>260</v>
      </c>
      <c r="D9474" t="s">
        <v>332</v>
      </c>
      <c r="E9474">
        <v>1</v>
      </c>
      <c r="F9474" t="s">
        <v>26</v>
      </c>
      <c r="G9474" t="s">
        <v>603</v>
      </c>
      <c r="H9474" t="s">
        <v>16</v>
      </c>
      <c r="M9474" s="2">
        <v>3000</v>
      </c>
      <c r="N9474" s="2">
        <v>9000</v>
      </c>
      <c r="O9474" s="2">
        <f>IF(Tabla1[[#This Row],[Mov]]="VNT",Tabla1[[#This Row],[Sale]]-Tabla1[[#This Row],[Cost]],-Tabla1[[#This Row],[Cost]]*Tabla1[[#This Row],[Cant]])</f>
        <v>6000</v>
      </c>
      <c r="P9474" s="8">
        <f>IF(Tabla1[[#This Row],[Mov]]="VNT",-Tabla1[[#This Row],[Cant]],Tabla1[[#This Row],[Cant]])</f>
        <v>-1</v>
      </c>
      <c r="Q9474" s="8">
        <f>DAY(Tabla1[[#This Row],[Date]])</f>
        <v>28</v>
      </c>
      <c r="R9474" s="8">
        <f>MONTH(Tabla1[[#This Row],[Date]])</f>
        <v>4</v>
      </c>
      <c r="S9474" s="8">
        <f>YEAR(Tabla1[[#This Row],[Date]])</f>
        <v>2023</v>
      </c>
    </row>
    <row r="9475" spans="1:19" x14ac:dyDescent="0.2">
      <c r="A9475">
        <v>9432</v>
      </c>
      <c r="B9475" s="1">
        <v>45044</v>
      </c>
      <c r="C9475" t="s">
        <v>260</v>
      </c>
      <c r="D9475" t="s">
        <v>332</v>
      </c>
      <c r="E9475">
        <v>1</v>
      </c>
      <c r="F9475" t="s">
        <v>1102</v>
      </c>
      <c r="G9475" t="s">
        <v>2662</v>
      </c>
      <c r="H9475" t="s">
        <v>2659</v>
      </c>
      <c r="M9475" s="2">
        <v>58000</v>
      </c>
      <c r="N9475" s="2">
        <v>115000</v>
      </c>
      <c r="O9475" s="2">
        <f>IF(Tabla1[[#This Row],[Mov]]="VNT",Tabla1[[#This Row],[Sale]]-Tabla1[[#This Row],[Cost]],-Tabla1[[#This Row],[Cost]]*Tabla1[[#This Row],[Cant]])</f>
        <v>57000</v>
      </c>
      <c r="P9475" s="8">
        <f>IF(Tabla1[[#This Row],[Mov]]="VNT",-Tabla1[[#This Row],[Cant]],Tabla1[[#This Row],[Cant]])</f>
        <v>-1</v>
      </c>
      <c r="Q9475" s="8">
        <f>DAY(Tabla1[[#This Row],[Date]])</f>
        <v>28</v>
      </c>
      <c r="R9475" s="8">
        <f>MONTH(Tabla1[[#This Row],[Date]])</f>
        <v>4</v>
      </c>
      <c r="S9475" s="8">
        <f>YEAR(Tabla1[[#This Row],[Date]])</f>
        <v>2023</v>
      </c>
    </row>
    <row r="9476" spans="1:19" x14ac:dyDescent="0.2">
      <c r="A9476">
        <v>9433</v>
      </c>
      <c r="B9476" s="1">
        <v>45044</v>
      </c>
      <c r="C9476" t="s">
        <v>260</v>
      </c>
      <c r="D9476" t="s">
        <v>332</v>
      </c>
      <c r="E9476">
        <v>1</v>
      </c>
      <c r="F9476" t="s">
        <v>532</v>
      </c>
      <c r="G9476" t="s">
        <v>273</v>
      </c>
      <c r="H9476" t="s">
        <v>552</v>
      </c>
      <c r="M9476" s="2">
        <v>18000</v>
      </c>
      <c r="N9476" s="2">
        <v>35000</v>
      </c>
      <c r="O9476" s="2">
        <f>IF(Tabla1[[#This Row],[Mov]]="VNT",Tabla1[[#This Row],[Sale]]-Tabla1[[#This Row],[Cost]],-Tabla1[[#This Row],[Cost]]*Tabla1[[#This Row],[Cant]])</f>
        <v>17000</v>
      </c>
      <c r="P9476" s="8">
        <f>IF(Tabla1[[#This Row],[Mov]]="VNT",-Tabla1[[#This Row],[Cant]],Tabla1[[#This Row],[Cant]])</f>
        <v>-1</v>
      </c>
      <c r="Q9476" s="8">
        <f>DAY(Tabla1[[#This Row],[Date]])</f>
        <v>28</v>
      </c>
      <c r="R9476" s="8">
        <f>MONTH(Tabla1[[#This Row],[Date]])</f>
        <v>4</v>
      </c>
      <c r="S9476" s="8">
        <f>YEAR(Tabla1[[#This Row],[Date]])</f>
        <v>2023</v>
      </c>
    </row>
    <row r="9477" spans="1:19" x14ac:dyDescent="0.2">
      <c r="A9477">
        <v>9434</v>
      </c>
      <c r="B9477" s="1">
        <v>45044</v>
      </c>
      <c r="C9477" t="s">
        <v>260</v>
      </c>
      <c r="D9477" t="s">
        <v>332</v>
      </c>
      <c r="E9477">
        <v>1</v>
      </c>
      <c r="F9477" t="s">
        <v>458</v>
      </c>
      <c r="G9477" t="s">
        <v>266</v>
      </c>
      <c r="H9477" t="s">
        <v>3146</v>
      </c>
      <c r="M9477" s="2">
        <v>0</v>
      </c>
      <c r="N9477" s="2">
        <v>10000</v>
      </c>
      <c r="O9477" s="2">
        <f>IF(Tabla1[[#This Row],[Mov]]="VNT",Tabla1[[#This Row],[Sale]]-Tabla1[[#This Row],[Cost]],-Tabla1[[#This Row],[Cost]]*Tabla1[[#This Row],[Cant]])</f>
        <v>10000</v>
      </c>
      <c r="P9477" s="8">
        <f>IF(Tabla1[[#This Row],[Mov]]="VNT",-Tabla1[[#This Row],[Cant]],Tabla1[[#This Row],[Cant]])</f>
        <v>-1</v>
      </c>
      <c r="Q9477" s="8">
        <f>DAY(Tabla1[[#This Row],[Date]])</f>
        <v>28</v>
      </c>
      <c r="R9477" s="8">
        <f>MONTH(Tabla1[[#This Row],[Date]])</f>
        <v>4</v>
      </c>
      <c r="S9477" s="8">
        <f>YEAR(Tabla1[[#This Row],[Date]])</f>
        <v>2023</v>
      </c>
    </row>
    <row r="9478" spans="1:19" x14ac:dyDescent="0.2">
      <c r="A9478">
        <v>9435</v>
      </c>
      <c r="B9478" s="1">
        <v>45044</v>
      </c>
      <c r="C9478" t="s">
        <v>260</v>
      </c>
      <c r="D9478" t="s">
        <v>332</v>
      </c>
      <c r="E9478">
        <v>1</v>
      </c>
      <c r="F9478" t="s">
        <v>1028</v>
      </c>
      <c r="G9478" t="s">
        <v>850</v>
      </c>
      <c r="H9478" t="s">
        <v>3147</v>
      </c>
      <c r="M9478" s="2">
        <v>900</v>
      </c>
      <c r="N9478" s="2">
        <v>3000</v>
      </c>
      <c r="O9478" s="2">
        <f>IF(Tabla1[[#This Row],[Mov]]="VNT",Tabla1[[#This Row],[Sale]]-Tabla1[[#This Row],[Cost]],-Tabla1[[#This Row],[Cost]]*Tabla1[[#This Row],[Cant]])</f>
        <v>2100</v>
      </c>
      <c r="P9478" s="8">
        <f>IF(Tabla1[[#This Row],[Mov]]="VNT",-Tabla1[[#This Row],[Cant]],Tabla1[[#This Row],[Cant]])</f>
        <v>-1</v>
      </c>
      <c r="Q9478" s="8">
        <f>DAY(Tabla1[[#This Row],[Date]])</f>
        <v>28</v>
      </c>
      <c r="R9478" s="8">
        <f>MONTH(Tabla1[[#This Row],[Date]])</f>
        <v>4</v>
      </c>
      <c r="S9478" s="8">
        <f>YEAR(Tabla1[[#This Row],[Date]])</f>
        <v>2023</v>
      </c>
    </row>
    <row r="9479" spans="1:19" x14ac:dyDescent="0.2">
      <c r="A9479">
        <v>9436</v>
      </c>
      <c r="B9479" s="1">
        <v>45044</v>
      </c>
      <c r="C9479" t="s">
        <v>260</v>
      </c>
      <c r="D9479" t="s">
        <v>332</v>
      </c>
      <c r="E9479">
        <v>1</v>
      </c>
      <c r="F9479" t="s">
        <v>15</v>
      </c>
      <c r="G9479" t="s">
        <v>266</v>
      </c>
      <c r="H9479" t="s">
        <v>3140</v>
      </c>
      <c r="M9479" s="2">
        <v>3000</v>
      </c>
      <c r="N9479" s="2">
        <v>7000</v>
      </c>
      <c r="O9479" s="2">
        <f>IF(Tabla1[[#This Row],[Mov]]="VNT",Tabla1[[#This Row],[Sale]]-Tabla1[[#This Row],[Cost]],-Tabla1[[#This Row],[Cost]]*Tabla1[[#This Row],[Cant]])</f>
        <v>4000</v>
      </c>
      <c r="P9479" s="8">
        <f>IF(Tabla1[[#This Row],[Mov]]="VNT",-Tabla1[[#This Row],[Cant]],Tabla1[[#This Row],[Cant]])</f>
        <v>-1</v>
      </c>
      <c r="Q9479" s="8">
        <f>DAY(Tabla1[[#This Row],[Date]])</f>
        <v>28</v>
      </c>
      <c r="R9479" s="8">
        <f>MONTH(Tabla1[[#This Row],[Date]])</f>
        <v>4</v>
      </c>
      <c r="S9479" s="8">
        <f>YEAR(Tabla1[[#This Row],[Date]])</f>
        <v>2023</v>
      </c>
    </row>
    <row r="9480" spans="1:19" x14ac:dyDescent="0.2">
      <c r="A9480">
        <v>9437</v>
      </c>
      <c r="B9480" s="1">
        <v>45044</v>
      </c>
      <c r="C9480" t="s">
        <v>260</v>
      </c>
      <c r="D9480" t="s">
        <v>332</v>
      </c>
      <c r="E9480">
        <v>1</v>
      </c>
      <c r="F9480" t="s">
        <v>21</v>
      </c>
      <c r="G9480" t="s">
        <v>272</v>
      </c>
      <c r="H9480" t="s">
        <v>1522</v>
      </c>
      <c r="M9480" s="2">
        <v>2600</v>
      </c>
      <c r="N9480" s="2">
        <v>10000</v>
      </c>
      <c r="O9480" s="2">
        <f>IF(Tabla1[[#This Row],[Mov]]="VNT",Tabla1[[#This Row],[Sale]]-Tabla1[[#This Row],[Cost]],-Tabla1[[#This Row],[Cost]]*Tabla1[[#This Row],[Cant]])</f>
        <v>7400</v>
      </c>
      <c r="P9480" s="8">
        <f>IF(Tabla1[[#This Row],[Mov]]="VNT",-Tabla1[[#This Row],[Cant]],Tabla1[[#This Row],[Cant]])</f>
        <v>-1</v>
      </c>
      <c r="Q9480" s="8">
        <f>DAY(Tabla1[[#This Row],[Date]])</f>
        <v>28</v>
      </c>
      <c r="R9480" s="8">
        <f>MONTH(Tabla1[[#This Row],[Date]])</f>
        <v>4</v>
      </c>
      <c r="S9480" s="8">
        <f>YEAR(Tabla1[[#This Row],[Date]])</f>
        <v>2023</v>
      </c>
    </row>
    <row r="9481" spans="1:19" x14ac:dyDescent="0.2">
      <c r="A9481">
        <v>9438</v>
      </c>
      <c r="B9481" s="1">
        <v>45044</v>
      </c>
      <c r="C9481" t="s">
        <v>260</v>
      </c>
      <c r="D9481" t="s">
        <v>332</v>
      </c>
      <c r="E9481">
        <v>1</v>
      </c>
      <c r="F9481" t="s">
        <v>342</v>
      </c>
      <c r="G9481" t="s">
        <v>272</v>
      </c>
      <c r="H9481" t="s">
        <v>308</v>
      </c>
      <c r="M9481" s="2">
        <v>900</v>
      </c>
      <c r="N9481" s="2">
        <v>10000</v>
      </c>
      <c r="O9481" s="2">
        <f>IF(Tabla1[[#This Row],[Mov]]="VNT",Tabla1[[#This Row],[Sale]]-Tabla1[[#This Row],[Cost]],-Tabla1[[#This Row],[Cost]]*Tabla1[[#This Row],[Cant]])</f>
        <v>9100</v>
      </c>
      <c r="P9481" s="8">
        <f>IF(Tabla1[[#This Row],[Mov]]="VNT",-Tabla1[[#This Row],[Cant]],Tabla1[[#This Row],[Cant]])</f>
        <v>-1</v>
      </c>
      <c r="Q9481" s="8">
        <f>DAY(Tabla1[[#This Row],[Date]])</f>
        <v>28</v>
      </c>
      <c r="R9481" s="8">
        <f>MONTH(Tabla1[[#This Row],[Date]])</f>
        <v>4</v>
      </c>
      <c r="S9481" s="8">
        <f>YEAR(Tabla1[[#This Row],[Date]])</f>
        <v>2023</v>
      </c>
    </row>
    <row r="9482" spans="1:19" x14ac:dyDescent="0.2">
      <c r="A9482">
        <v>9439</v>
      </c>
      <c r="B9482" s="1">
        <v>45044</v>
      </c>
      <c r="C9482" t="s">
        <v>260</v>
      </c>
      <c r="D9482" t="s">
        <v>332</v>
      </c>
      <c r="E9482">
        <v>1</v>
      </c>
      <c r="F9482" t="s">
        <v>586</v>
      </c>
      <c r="G9482" t="s">
        <v>272</v>
      </c>
      <c r="H9482" t="s">
        <v>308</v>
      </c>
      <c r="M9482" s="2">
        <v>7000</v>
      </c>
      <c r="N9482" s="2">
        <v>20000</v>
      </c>
      <c r="O9482" s="2">
        <f>IF(Tabla1[[#This Row],[Mov]]="VNT",Tabla1[[#This Row],[Sale]]-Tabla1[[#This Row],[Cost]],-Tabla1[[#This Row],[Cost]]*Tabla1[[#This Row],[Cant]])</f>
        <v>13000</v>
      </c>
      <c r="P9482" s="8">
        <f>IF(Tabla1[[#This Row],[Mov]]="VNT",-Tabla1[[#This Row],[Cant]],Tabla1[[#This Row],[Cant]])</f>
        <v>-1</v>
      </c>
      <c r="Q9482" s="8">
        <f>DAY(Tabla1[[#This Row],[Date]])</f>
        <v>28</v>
      </c>
      <c r="R9482" s="8">
        <f>MONTH(Tabla1[[#This Row],[Date]])</f>
        <v>4</v>
      </c>
      <c r="S9482" s="8">
        <f>YEAR(Tabla1[[#This Row],[Date]])</f>
        <v>2023</v>
      </c>
    </row>
    <row r="9483" spans="1:19" x14ac:dyDescent="0.2">
      <c r="A9483">
        <v>9440</v>
      </c>
      <c r="B9483" s="1">
        <v>45044</v>
      </c>
      <c r="C9483" t="s">
        <v>260</v>
      </c>
      <c r="D9483" t="s">
        <v>809</v>
      </c>
      <c r="E9483">
        <v>1</v>
      </c>
      <c r="F9483" t="s">
        <v>458</v>
      </c>
      <c r="G9483" t="s">
        <v>266</v>
      </c>
      <c r="H9483" t="s">
        <v>3148</v>
      </c>
      <c r="M9483" s="2">
        <v>0</v>
      </c>
      <c r="N9483" s="2">
        <v>20000</v>
      </c>
      <c r="O9483" s="2">
        <f>IF(Tabla1[[#This Row],[Mov]]="VNT",Tabla1[[#This Row],[Sale]]-Tabla1[[#This Row],[Cost]],-Tabla1[[#This Row],[Cost]]*Tabla1[[#This Row],[Cant]])</f>
        <v>20000</v>
      </c>
      <c r="P9483" s="8">
        <f>IF(Tabla1[[#This Row],[Mov]]="VNT",-Tabla1[[#This Row],[Cant]],Tabla1[[#This Row],[Cant]])</f>
        <v>-1</v>
      </c>
      <c r="Q9483" s="8">
        <f>DAY(Tabla1[[#This Row],[Date]])</f>
        <v>28</v>
      </c>
      <c r="R9483" s="8">
        <f>MONTH(Tabla1[[#This Row],[Date]])</f>
        <v>4</v>
      </c>
      <c r="S9483" s="8">
        <f>YEAR(Tabla1[[#This Row],[Date]])</f>
        <v>2023</v>
      </c>
    </row>
    <row r="9484" spans="1:19" x14ac:dyDescent="0.2">
      <c r="A9484">
        <v>9441</v>
      </c>
      <c r="B9484" s="1">
        <v>45044</v>
      </c>
      <c r="C9484" t="s">
        <v>260</v>
      </c>
      <c r="D9484" t="s">
        <v>332</v>
      </c>
      <c r="E9484">
        <v>1</v>
      </c>
      <c r="F9484" t="s">
        <v>458</v>
      </c>
      <c r="G9484" t="s">
        <v>272</v>
      </c>
      <c r="H9484" t="s">
        <v>3149</v>
      </c>
      <c r="M9484" s="2">
        <v>0</v>
      </c>
      <c r="N9484" s="2">
        <v>15000</v>
      </c>
      <c r="O9484" s="2">
        <f>IF(Tabla1[[#This Row],[Mov]]="VNT",Tabla1[[#This Row],[Sale]]-Tabla1[[#This Row],[Cost]],-Tabla1[[#This Row],[Cost]]*Tabla1[[#This Row],[Cant]])</f>
        <v>15000</v>
      </c>
      <c r="P9484" s="8">
        <f>IF(Tabla1[[#This Row],[Mov]]="VNT",-Tabla1[[#This Row],[Cant]],Tabla1[[#This Row],[Cant]])</f>
        <v>-1</v>
      </c>
      <c r="Q9484" s="8">
        <f>DAY(Tabla1[[#This Row],[Date]])</f>
        <v>28</v>
      </c>
      <c r="R9484" s="8">
        <f>MONTH(Tabla1[[#This Row],[Date]])</f>
        <v>4</v>
      </c>
      <c r="S9484" s="8">
        <f>YEAR(Tabla1[[#This Row],[Date]])</f>
        <v>2023</v>
      </c>
    </row>
    <row r="9485" spans="1:19" x14ac:dyDescent="0.2">
      <c r="A9485">
        <v>9442</v>
      </c>
      <c r="B9485" s="1">
        <v>45044</v>
      </c>
      <c r="C9485" t="s">
        <v>260</v>
      </c>
      <c r="D9485" t="s">
        <v>332</v>
      </c>
      <c r="E9485">
        <v>1</v>
      </c>
      <c r="F9485" t="s">
        <v>116</v>
      </c>
      <c r="G9485" t="s">
        <v>347</v>
      </c>
      <c r="H9485" t="s">
        <v>518</v>
      </c>
      <c r="M9485" s="2">
        <v>6074</v>
      </c>
      <c r="N9485" s="2">
        <v>6500</v>
      </c>
      <c r="O9485" s="2">
        <f>IF(Tabla1[[#This Row],[Mov]]="VNT",Tabla1[[#This Row],[Sale]]-Tabla1[[#This Row],[Cost]],-Tabla1[[#This Row],[Cost]]*Tabla1[[#This Row],[Cant]])</f>
        <v>426</v>
      </c>
      <c r="P9485" s="8">
        <f>IF(Tabla1[[#This Row],[Mov]]="VNT",-Tabla1[[#This Row],[Cant]],Tabla1[[#This Row],[Cant]])</f>
        <v>-1</v>
      </c>
      <c r="Q9485" s="8">
        <f>DAY(Tabla1[[#This Row],[Date]])</f>
        <v>28</v>
      </c>
      <c r="R9485" s="8">
        <f>MONTH(Tabla1[[#This Row],[Date]])</f>
        <v>4</v>
      </c>
      <c r="S9485" s="8">
        <f>YEAR(Tabla1[[#This Row],[Date]])</f>
        <v>2023</v>
      </c>
    </row>
    <row r="9486" spans="1:19" x14ac:dyDescent="0.2">
      <c r="A9486">
        <v>9443</v>
      </c>
      <c r="B9486" s="1">
        <v>45044</v>
      </c>
      <c r="C9486" t="s">
        <v>260</v>
      </c>
      <c r="D9486" t="s">
        <v>332</v>
      </c>
      <c r="E9486">
        <v>1</v>
      </c>
      <c r="F9486" t="s">
        <v>617</v>
      </c>
      <c r="G9486" t="s">
        <v>266</v>
      </c>
      <c r="H9486" t="s">
        <v>1318</v>
      </c>
      <c r="J9486" t="s">
        <v>651</v>
      </c>
      <c r="M9486" s="2">
        <v>38000</v>
      </c>
      <c r="N9486" s="2">
        <v>80000</v>
      </c>
      <c r="O9486" s="2">
        <f>IF(Tabla1[[#This Row],[Mov]]="VNT",Tabla1[[#This Row],[Sale]]-Tabla1[[#This Row],[Cost]],-Tabla1[[#This Row],[Cost]]*Tabla1[[#This Row],[Cant]])</f>
        <v>42000</v>
      </c>
      <c r="P9486" s="8">
        <f>IF(Tabla1[[#This Row],[Mov]]="VNT",-Tabla1[[#This Row],[Cant]],Tabla1[[#This Row],[Cant]])</f>
        <v>-1</v>
      </c>
      <c r="Q9486" s="8">
        <f>DAY(Tabla1[[#This Row],[Date]])</f>
        <v>28</v>
      </c>
      <c r="R9486" s="8">
        <f>MONTH(Tabla1[[#This Row],[Date]])</f>
        <v>4</v>
      </c>
      <c r="S9486" s="8">
        <f>YEAR(Tabla1[[#This Row],[Date]])</f>
        <v>2023</v>
      </c>
    </row>
    <row r="9487" spans="1:19" x14ac:dyDescent="0.2">
      <c r="A9487">
        <v>9444</v>
      </c>
      <c r="B9487" s="1">
        <v>45044</v>
      </c>
      <c r="C9487" t="s">
        <v>260</v>
      </c>
      <c r="D9487" t="s">
        <v>332</v>
      </c>
      <c r="E9487">
        <v>1</v>
      </c>
      <c r="F9487" t="s">
        <v>116</v>
      </c>
      <c r="G9487" t="s">
        <v>382</v>
      </c>
      <c r="H9487" t="s">
        <v>514</v>
      </c>
      <c r="M9487" s="2">
        <v>14952</v>
      </c>
      <c r="N9487" s="2">
        <v>16000</v>
      </c>
      <c r="O9487" s="2">
        <f>IF(Tabla1[[#This Row],[Mov]]="VNT",Tabla1[[#This Row],[Sale]]-Tabla1[[#This Row],[Cost]],-Tabla1[[#This Row],[Cost]]*Tabla1[[#This Row],[Cant]])</f>
        <v>1048</v>
      </c>
      <c r="P9487" s="8">
        <f>IF(Tabla1[[#This Row],[Mov]]="VNT",-Tabla1[[#This Row],[Cant]],Tabla1[[#This Row],[Cant]])</f>
        <v>-1</v>
      </c>
      <c r="Q9487" s="8">
        <f>DAY(Tabla1[[#This Row],[Date]])</f>
        <v>28</v>
      </c>
      <c r="R9487" s="8">
        <f>MONTH(Tabla1[[#This Row],[Date]])</f>
        <v>4</v>
      </c>
      <c r="S9487" s="8">
        <f>YEAR(Tabla1[[#This Row],[Date]])</f>
        <v>2023</v>
      </c>
    </row>
    <row r="9488" spans="1:19" x14ac:dyDescent="0.2">
      <c r="A9488">
        <v>9445</v>
      </c>
      <c r="B9488" s="1">
        <v>45044</v>
      </c>
      <c r="C9488" t="s">
        <v>260</v>
      </c>
      <c r="D9488" t="s">
        <v>332</v>
      </c>
      <c r="E9488">
        <v>1</v>
      </c>
      <c r="F9488" t="s">
        <v>48</v>
      </c>
      <c r="G9488" t="s">
        <v>1765</v>
      </c>
      <c r="H9488" t="s">
        <v>2772</v>
      </c>
      <c r="M9488" s="2">
        <v>210000</v>
      </c>
      <c r="N9488" s="2">
        <v>300000</v>
      </c>
      <c r="O9488" s="2">
        <f>IF(Tabla1[[#This Row],[Mov]]="VNT",Tabla1[[#This Row],[Sale]]-Tabla1[[#This Row],[Cost]],-Tabla1[[#This Row],[Cost]]*Tabla1[[#This Row],[Cant]])</f>
        <v>90000</v>
      </c>
      <c r="P9488" s="8">
        <f>IF(Tabla1[[#This Row],[Mov]]="VNT",-Tabla1[[#This Row],[Cant]],Tabla1[[#This Row],[Cant]])</f>
        <v>-1</v>
      </c>
      <c r="Q9488" s="8">
        <f>DAY(Tabla1[[#This Row],[Date]])</f>
        <v>28</v>
      </c>
      <c r="R9488" s="8">
        <f>MONTH(Tabla1[[#This Row],[Date]])</f>
        <v>4</v>
      </c>
      <c r="S9488" s="8">
        <f>YEAR(Tabla1[[#This Row],[Date]])</f>
        <v>2023</v>
      </c>
    </row>
    <row r="9489" spans="1:19" x14ac:dyDescent="0.2">
      <c r="A9489">
        <v>9446</v>
      </c>
      <c r="B9489" s="1">
        <v>45044</v>
      </c>
      <c r="C9489" t="s">
        <v>260</v>
      </c>
      <c r="D9489" t="s">
        <v>332</v>
      </c>
      <c r="E9489">
        <v>1</v>
      </c>
      <c r="F9489" t="s">
        <v>116</v>
      </c>
      <c r="G9489" t="s">
        <v>347</v>
      </c>
      <c r="H9489" t="s">
        <v>518</v>
      </c>
      <c r="M9489" s="2">
        <v>19625</v>
      </c>
      <c r="N9489" s="2">
        <v>21000</v>
      </c>
      <c r="O9489" s="2">
        <f>IF(Tabla1[[#This Row],[Mov]]="VNT",Tabla1[[#This Row],[Sale]]-Tabla1[[#This Row],[Cost]],-Tabla1[[#This Row],[Cost]]*Tabla1[[#This Row],[Cant]])</f>
        <v>1375</v>
      </c>
      <c r="P9489" s="8">
        <f>IF(Tabla1[[#This Row],[Mov]]="VNT",-Tabla1[[#This Row],[Cant]],Tabla1[[#This Row],[Cant]])</f>
        <v>-1</v>
      </c>
      <c r="Q9489" s="8">
        <f>DAY(Tabla1[[#This Row],[Date]])</f>
        <v>28</v>
      </c>
      <c r="R9489" s="8">
        <f>MONTH(Tabla1[[#This Row],[Date]])</f>
        <v>4</v>
      </c>
      <c r="S9489" s="8">
        <f>YEAR(Tabla1[[#This Row],[Date]])</f>
        <v>2023</v>
      </c>
    </row>
    <row r="9490" spans="1:19" x14ac:dyDescent="0.2">
      <c r="A9490">
        <v>9447</v>
      </c>
      <c r="B9490" s="1">
        <v>45044</v>
      </c>
      <c r="C9490" t="s">
        <v>260</v>
      </c>
      <c r="D9490" t="s">
        <v>332</v>
      </c>
      <c r="E9490">
        <v>1</v>
      </c>
      <c r="F9490" t="s">
        <v>127</v>
      </c>
      <c r="G9490" t="s">
        <v>266</v>
      </c>
      <c r="H9490" t="s">
        <v>139</v>
      </c>
      <c r="M9490" s="2">
        <v>2500</v>
      </c>
      <c r="N9490" s="2">
        <v>8000</v>
      </c>
      <c r="O9490" s="2">
        <f>IF(Tabla1[[#This Row],[Mov]]="VNT",Tabla1[[#This Row],[Sale]]-Tabla1[[#This Row],[Cost]],-Tabla1[[#This Row],[Cost]]*Tabla1[[#This Row],[Cant]])</f>
        <v>5500</v>
      </c>
      <c r="P9490" s="8">
        <f>IF(Tabla1[[#This Row],[Mov]]="VNT",-Tabla1[[#This Row],[Cant]],Tabla1[[#This Row],[Cant]])</f>
        <v>-1</v>
      </c>
      <c r="Q9490" s="8">
        <f>DAY(Tabla1[[#This Row],[Date]])</f>
        <v>28</v>
      </c>
      <c r="R9490" s="8">
        <f>MONTH(Tabla1[[#This Row],[Date]])</f>
        <v>4</v>
      </c>
      <c r="S9490" s="8">
        <f>YEAR(Tabla1[[#This Row],[Date]])</f>
        <v>2023</v>
      </c>
    </row>
    <row r="9491" spans="1:19" x14ac:dyDescent="0.2">
      <c r="A9491">
        <v>9448</v>
      </c>
      <c r="B9491" s="1">
        <v>45044</v>
      </c>
      <c r="C9491" t="s">
        <v>260</v>
      </c>
      <c r="D9491" t="s">
        <v>332</v>
      </c>
      <c r="E9491">
        <v>1</v>
      </c>
      <c r="F9491" t="s">
        <v>116</v>
      </c>
      <c r="G9491" t="s">
        <v>347</v>
      </c>
      <c r="H9491" t="s">
        <v>518</v>
      </c>
      <c r="M9491" s="2">
        <v>3270</v>
      </c>
      <c r="N9491" s="2">
        <v>3500</v>
      </c>
      <c r="O9491" s="2">
        <f>IF(Tabla1[[#This Row],[Mov]]="VNT",Tabla1[[#This Row],[Sale]]-Tabla1[[#This Row],[Cost]],-Tabla1[[#This Row],[Cost]]*Tabla1[[#This Row],[Cant]])</f>
        <v>230</v>
      </c>
      <c r="P9491" s="8">
        <f>IF(Tabla1[[#This Row],[Mov]]="VNT",-Tabla1[[#This Row],[Cant]],Tabla1[[#This Row],[Cant]])</f>
        <v>-1</v>
      </c>
      <c r="Q9491" s="8">
        <f>DAY(Tabla1[[#This Row],[Date]])</f>
        <v>28</v>
      </c>
      <c r="R9491" s="8">
        <f>MONTH(Tabla1[[#This Row],[Date]])</f>
        <v>4</v>
      </c>
      <c r="S9491" s="8">
        <f>YEAR(Tabla1[[#This Row],[Date]])</f>
        <v>2023</v>
      </c>
    </row>
    <row r="9492" spans="1:19" x14ac:dyDescent="0.2">
      <c r="A9492">
        <v>9449</v>
      </c>
      <c r="B9492" s="1">
        <v>45044</v>
      </c>
      <c r="C9492" t="s">
        <v>260</v>
      </c>
      <c r="D9492" t="s">
        <v>332</v>
      </c>
      <c r="E9492">
        <v>1</v>
      </c>
      <c r="F9492" t="s">
        <v>48</v>
      </c>
      <c r="G9492" t="s">
        <v>266</v>
      </c>
      <c r="H9492" t="s">
        <v>3092</v>
      </c>
      <c r="M9492" s="2">
        <v>16000</v>
      </c>
      <c r="N9492" s="2">
        <v>39000</v>
      </c>
      <c r="O9492" s="2">
        <f>IF(Tabla1[[#This Row],[Mov]]="VNT",Tabla1[[#This Row],[Sale]]-Tabla1[[#This Row],[Cost]],-Tabla1[[#This Row],[Cost]]*Tabla1[[#This Row],[Cant]])</f>
        <v>23000</v>
      </c>
      <c r="P9492" s="8">
        <f>IF(Tabla1[[#This Row],[Mov]]="VNT",-Tabla1[[#This Row],[Cant]],Tabla1[[#This Row],[Cant]])</f>
        <v>-1</v>
      </c>
      <c r="Q9492" s="8">
        <f>DAY(Tabla1[[#This Row],[Date]])</f>
        <v>28</v>
      </c>
      <c r="R9492" s="8">
        <f>MONTH(Tabla1[[#This Row],[Date]])</f>
        <v>4</v>
      </c>
      <c r="S9492" s="8">
        <f>YEAR(Tabla1[[#This Row],[Date]])</f>
        <v>2023</v>
      </c>
    </row>
    <row r="9493" spans="1:19" x14ac:dyDescent="0.2">
      <c r="A9493">
        <v>9450</v>
      </c>
      <c r="B9493" s="1">
        <v>45044</v>
      </c>
      <c r="C9493" t="s">
        <v>260</v>
      </c>
      <c r="D9493" t="s">
        <v>332</v>
      </c>
      <c r="E9493">
        <v>1</v>
      </c>
      <c r="F9493" t="s">
        <v>112</v>
      </c>
      <c r="G9493" t="s">
        <v>266</v>
      </c>
      <c r="H9493" t="s">
        <v>3150</v>
      </c>
      <c r="M9493" s="2">
        <v>0</v>
      </c>
      <c r="N9493" s="2">
        <v>5000</v>
      </c>
      <c r="O9493" s="2">
        <f>IF(Tabla1[[#This Row],[Mov]]="VNT",Tabla1[[#This Row],[Sale]]-Tabla1[[#This Row],[Cost]],-Tabla1[[#This Row],[Cost]]*Tabla1[[#This Row],[Cant]])</f>
        <v>5000</v>
      </c>
      <c r="P9493" s="8">
        <f>IF(Tabla1[[#This Row],[Mov]]="VNT",-Tabla1[[#This Row],[Cant]],Tabla1[[#This Row],[Cant]])</f>
        <v>-1</v>
      </c>
      <c r="Q9493" s="8">
        <f>DAY(Tabla1[[#This Row],[Date]])</f>
        <v>28</v>
      </c>
      <c r="R9493" s="8">
        <f>MONTH(Tabla1[[#This Row],[Date]])</f>
        <v>4</v>
      </c>
      <c r="S9493" s="8">
        <f>YEAR(Tabla1[[#This Row],[Date]])</f>
        <v>2023</v>
      </c>
    </row>
    <row r="9494" spans="1:19" x14ac:dyDescent="0.2">
      <c r="A9494">
        <v>9451</v>
      </c>
      <c r="B9494" s="1">
        <v>45044</v>
      </c>
      <c r="C9494" t="s">
        <v>260</v>
      </c>
      <c r="D9494" t="s">
        <v>332</v>
      </c>
      <c r="E9494">
        <v>1</v>
      </c>
      <c r="F9494" t="s">
        <v>116</v>
      </c>
      <c r="G9494" t="s">
        <v>382</v>
      </c>
      <c r="H9494" t="s">
        <v>514</v>
      </c>
      <c r="M9494" s="2">
        <v>5139</v>
      </c>
      <c r="N9494" s="2">
        <v>5500</v>
      </c>
      <c r="O9494" s="2">
        <f>IF(Tabla1[[#This Row],[Mov]]="VNT",Tabla1[[#This Row],[Sale]]-Tabla1[[#This Row],[Cost]],-Tabla1[[#This Row],[Cost]]*Tabla1[[#This Row],[Cant]])</f>
        <v>361</v>
      </c>
      <c r="P9494" s="8">
        <f>IF(Tabla1[[#This Row],[Mov]]="VNT",-Tabla1[[#This Row],[Cant]],Tabla1[[#This Row],[Cant]])</f>
        <v>-1</v>
      </c>
      <c r="Q9494" s="8">
        <f>DAY(Tabla1[[#This Row],[Date]])</f>
        <v>28</v>
      </c>
      <c r="R9494" s="8">
        <f>MONTH(Tabla1[[#This Row],[Date]])</f>
        <v>4</v>
      </c>
      <c r="S9494" s="8">
        <f>YEAR(Tabla1[[#This Row],[Date]])</f>
        <v>2023</v>
      </c>
    </row>
    <row r="9495" spans="1:19" x14ac:dyDescent="0.2">
      <c r="A9495">
        <v>9452</v>
      </c>
      <c r="B9495" s="1">
        <v>45045</v>
      </c>
      <c r="C9495" t="s">
        <v>260</v>
      </c>
      <c r="D9495" t="s">
        <v>332</v>
      </c>
      <c r="E9495">
        <v>1</v>
      </c>
      <c r="F9495" t="s">
        <v>532</v>
      </c>
      <c r="G9495" t="s">
        <v>273</v>
      </c>
      <c r="H9495" t="s">
        <v>552</v>
      </c>
      <c r="J9495" t="s">
        <v>23</v>
      </c>
      <c r="M9495" s="2">
        <v>18000</v>
      </c>
      <c r="N9495" s="2">
        <v>35000</v>
      </c>
      <c r="O9495" s="2">
        <f>IF(Tabla1[[#This Row],[Mov]]="VNT",Tabla1[[#This Row],[Sale]]-Tabla1[[#This Row],[Cost]],-Tabla1[[#This Row],[Cost]]*Tabla1[[#This Row],[Cant]])</f>
        <v>17000</v>
      </c>
      <c r="P9495" s="8">
        <f>IF(Tabla1[[#This Row],[Mov]]="VNT",-Tabla1[[#This Row],[Cant]],Tabla1[[#This Row],[Cant]])</f>
        <v>-1</v>
      </c>
      <c r="Q9495" s="8">
        <f>DAY(Tabla1[[#This Row],[Date]])</f>
        <v>29</v>
      </c>
      <c r="R9495" s="8">
        <f>MONTH(Tabla1[[#This Row],[Date]])</f>
        <v>4</v>
      </c>
      <c r="S9495" s="8">
        <f>YEAR(Tabla1[[#This Row],[Date]])</f>
        <v>2023</v>
      </c>
    </row>
    <row r="9496" spans="1:19" x14ac:dyDescent="0.2">
      <c r="A9496">
        <v>9453</v>
      </c>
      <c r="B9496" s="1">
        <v>45045</v>
      </c>
      <c r="C9496" t="s">
        <v>260</v>
      </c>
      <c r="D9496" t="s">
        <v>332</v>
      </c>
      <c r="E9496">
        <v>1</v>
      </c>
      <c r="F9496" t="s">
        <v>116</v>
      </c>
      <c r="G9496" t="s">
        <v>347</v>
      </c>
      <c r="H9496" t="s">
        <v>518</v>
      </c>
      <c r="M9496" s="2">
        <v>10279</v>
      </c>
      <c r="N9496" s="2">
        <v>11000</v>
      </c>
      <c r="O9496" s="2">
        <f>IF(Tabla1[[#This Row],[Mov]]="VNT",Tabla1[[#This Row],[Sale]]-Tabla1[[#This Row],[Cost]],-Tabla1[[#This Row],[Cost]]*Tabla1[[#This Row],[Cant]])</f>
        <v>721</v>
      </c>
      <c r="P9496" s="8">
        <f>IF(Tabla1[[#This Row],[Mov]]="VNT",-Tabla1[[#This Row],[Cant]],Tabla1[[#This Row],[Cant]])</f>
        <v>-1</v>
      </c>
      <c r="Q9496" s="8">
        <f>DAY(Tabla1[[#This Row],[Date]])</f>
        <v>29</v>
      </c>
      <c r="R9496" s="8">
        <f>MONTH(Tabla1[[#This Row],[Date]])</f>
        <v>4</v>
      </c>
      <c r="S9496" s="8">
        <f>YEAR(Tabla1[[#This Row],[Date]])</f>
        <v>2023</v>
      </c>
    </row>
    <row r="9497" spans="1:19" x14ac:dyDescent="0.2">
      <c r="A9497">
        <v>9454</v>
      </c>
      <c r="B9497" s="1">
        <v>45045</v>
      </c>
      <c r="C9497" t="s">
        <v>260</v>
      </c>
      <c r="D9497" t="s">
        <v>332</v>
      </c>
      <c r="E9497">
        <v>1</v>
      </c>
      <c r="F9497" t="s">
        <v>848</v>
      </c>
      <c r="G9497" t="s">
        <v>727</v>
      </c>
      <c r="H9497" t="s">
        <v>853</v>
      </c>
      <c r="M9497" s="2">
        <v>900</v>
      </c>
      <c r="N9497" s="2">
        <v>4000</v>
      </c>
      <c r="O9497" s="2">
        <f>IF(Tabla1[[#This Row],[Mov]]="VNT",Tabla1[[#This Row],[Sale]]-Tabla1[[#This Row],[Cost]],-Tabla1[[#This Row],[Cost]]*Tabla1[[#This Row],[Cant]])</f>
        <v>3100</v>
      </c>
      <c r="P9497" s="8">
        <f>IF(Tabla1[[#This Row],[Mov]]="VNT",-Tabla1[[#This Row],[Cant]],Tabla1[[#This Row],[Cant]])</f>
        <v>-1</v>
      </c>
      <c r="Q9497" s="8">
        <f>DAY(Tabla1[[#This Row],[Date]])</f>
        <v>29</v>
      </c>
      <c r="R9497" s="8">
        <f>MONTH(Tabla1[[#This Row],[Date]])</f>
        <v>4</v>
      </c>
      <c r="S9497" s="8">
        <f>YEAR(Tabla1[[#This Row],[Date]])</f>
        <v>2023</v>
      </c>
    </row>
    <row r="9498" spans="1:19" x14ac:dyDescent="0.2">
      <c r="A9498">
        <v>9455</v>
      </c>
      <c r="B9498" s="1">
        <v>45045</v>
      </c>
      <c r="C9498" t="s">
        <v>260</v>
      </c>
      <c r="D9498" t="s">
        <v>332</v>
      </c>
      <c r="E9498">
        <v>1</v>
      </c>
      <c r="F9498" t="s">
        <v>116</v>
      </c>
      <c r="G9498" t="s">
        <v>347</v>
      </c>
      <c r="H9498" t="s">
        <v>518</v>
      </c>
      <c r="M9498" s="2">
        <v>6074</v>
      </c>
      <c r="N9498" s="2">
        <v>6500</v>
      </c>
      <c r="O9498" s="2">
        <f>IF(Tabla1[[#This Row],[Mov]]="VNT",Tabla1[[#This Row],[Sale]]-Tabla1[[#This Row],[Cost]],-Tabla1[[#This Row],[Cost]]*Tabla1[[#This Row],[Cant]])</f>
        <v>426</v>
      </c>
      <c r="P9498" s="8">
        <f>IF(Tabla1[[#This Row],[Mov]]="VNT",-Tabla1[[#This Row],[Cant]],Tabla1[[#This Row],[Cant]])</f>
        <v>-1</v>
      </c>
      <c r="Q9498" s="8">
        <f>DAY(Tabla1[[#This Row],[Date]])</f>
        <v>29</v>
      </c>
      <c r="R9498" s="8">
        <f>MONTH(Tabla1[[#This Row],[Date]])</f>
        <v>4</v>
      </c>
      <c r="S9498" s="8">
        <f>YEAR(Tabla1[[#This Row],[Date]])</f>
        <v>2023</v>
      </c>
    </row>
    <row r="9499" spans="1:19" x14ac:dyDescent="0.2">
      <c r="A9499">
        <v>9456</v>
      </c>
      <c r="B9499" s="1">
        <v>45045</v>
      </c>
      <c r="C9499" t="s">
        <v>260</v>
      </c>
      <c r="D9499" t="s">
        <v>332</v>
      </c>
      <c r="E9499">
        <v>1</v>
      </c>
      <c r="F9499" t="s">
        <v>224</v>
      </c>
      <c r="G9499" t="s">
        <v>263</v>
      </c>
      <c r="H9499" t="s">
        <v>2946</v>
      </c>
      <c r="M9499" s="2">
        <v>9000</v>
      </c>
      <c r="N9499" s="2">
        <v>20000</v>
      </c>
      <c r="O9499" s="2">
        <f>IF(Tabla1[[#This Row],[Mov]]="VNT",Tabla1[[#This Row],[Sale]]-Tabla1[[#This Row],[Cost]],-Tabla1[[#This Row],[Cost]]*Tabla1[[#This Row],[Cant]])</f>
        <v>11000</v>
      </c>
      <c r="P9499" s="8">
        <f>IF(Tabla1[[#This Row],[Mov]]="VNT",-Tabla1[[#This Row],[Cant]],Tabla1[[#This Row],[Cant]])</f>
        <v>-1</v>
      </c>
      <c r="Q9499" s="8">
        <f>DAY(Tabla1[[#This Row],[Date]])</f>
        <v>29</v>
      </c>
      <c r="R9499" s="8">
        <f>MONTH(Tabla1[[#This Row],[Date]])</f>
        <v>4</v>
      </c>
      <c r="S9499" s="8">
        <f>YEAR(Tabla1[[#This Row],[Date]])</f>
        <v>2023</v>
      </c>
    </row>
    <row r="9500" spans="1:19" x14ac:dyDescent="0.2">
      <c r="A9500">
        <v>9457</v>
      </c>
      <c r="B9500" s="1">
        <v>45045</v>
      </c>
      <c r="C9500" t="s">
        <v>260</v>
      </c>
      <c r="D9500" t="s">
        <v>332</v>
      </c>
      <c r="E9500">
        <v>1</v>
      </c>
      <c r="F9500" t="s">
        <v>458</v>
      </c>
      <c r="G9500" t="s">
        <v>3151</v>
      </c>
      <c r="H9500" t="s">
        <v>3152</v>
      </c>
      <c r="M9500" s="2">
        <v>0</v>
      </c>
      <c r="N9500" s="2">
        <v>8000</v>
      </c>
      <c r="O9500" s="2">
        <f>IF(Tabla1[[#This Row],[Mov]]="VNT",Tabla1[[#This Row],[Sale]]-Tabla1[[#This Row],[Cost]],-Tabla1[[#This Row],[Cost]]*Tabla1[[#This Row],[Cant]])</f>
        <v>8000</v>
      </c>
      <c r="P9500" s="8">
        <f>IF(Tabla1[[#This Row],[Mov]]="VNT",-Tabla1[[#This Row],[Cant]],Tabla1[[#This Row],[Cant]])</f>
        <v>-1</v>
      </c>
      <c r="Q9500" s="8">
        <f>DAY(Tabla1[[#This Row],[Date]])</f>
        <v>29</v>
      </c>
      <c r="R9500" s="8">
        <f>MONTH(Tabla1[[#This Row],[Date]])</f>
        <v>4</v>
      </c>
      <c r="S9500" s="8">
        <f>YEAR(Tabla1[[#This Row],[Date]])</f>
        <v>2023</v>
      </c>
    </row>
    <row r="9501" spans="1:19" x14ac:dyDescent="0.2">
      <c r="A9501">
        <v>9458</v>
      </c>
      <c r="B9501" s="1">
        <v>45045</v>
      </c>
      <c r="C9501" t="s">
        <v>260</v>
      </c>
      <c r="D9501" t="s">
        <v>332</v>
      </c>
      <c r="E9501">
        <v>1</v>
      </c>
      <c r="F9501" t="s">
        <v>586</v>
      </c>
      <c r="G9501" t="s">
        <v>263</v>
      </c>
      <c r="H9501" t="s">
        <v>254</v>
      </c>
      <c r="M9501" s="2">
        <v>7000</v>
      </c>
      <c r="N9501" s="2">
        <v>20000</v>
      </c>
      <c r="O9501" s="2">
        <f>IF(Tabla1[[#This Row],[Mov]]="VNT",Tabla1[[#This Row],[Sale]]-Tabla1[[#This Row],[Cost]],-Tabla1[[#This Row],[Cost]]*Tabla1[[#This Row],[Cant]])</f>
        <v>13000</v>
      </c>
      <c r="P9501" s="8">
        <f>IF(Tabla1[[#This Row],[Mov]]="VNT",-Tabla1[[#This Row],[Cant]],Tabla1[[#This Row],[Cant]])</f>
        <v>-1</v>
      </c>
      <c r="Q9501" s="8">
        <f>DAY(Tabla1[[#This Row],[Date]])</f>
        <v>29</v>
      </c>
      <c r="R9501" s="8">
        <f>MONTH(Tabla1[[#This Row],[Date]])</f>
        <v>4</v>
      </c>
      <c r="S9501" s="8">
        <f>YEAR(Tabla1[[#This Row],[Date]])</f>
        <v>2023</v>
      </c>
    </row>
    <row r="9502" spans="1:19" x14ac:dyDescent="0.2">
      <c r="A9502">
        <v>9459</v>
      </c>
      <c r="B9502" s="1">
        <v>45045</v>
      </c>
      <c r="C9502" t="s">
        <v>260</v>
      </c>
      <c r="D9502" t="s">
        <v>332</v>
      </c>
      <c r="E9502">
        <v>1</v>
      </c>
      <c r="F9502" t="s">
        <v>586</v>
      </c>
      <c r="G9502" t="s">
        <v>284</v>
      </c>
      <c r="H9502" t="s">
        <v>2262</v>
      </c>
      <c r="L9502" t="s">
        <v>2368</v>
      </c>
      <c r="M9502" s="2">
        <v>7000</v>
      </c>
      <c r="N9502" s="2">
        <v>16500</v>
      </c>
      <c r="O9502" s="2">
        <f>IF(Tabla1[[#This Row],[Mov]]="VNT",Tabla1[[#This Row],[Sale]]-Tabla1[[#This Row],[Cost]],-Tabla1[[#This Row],[Cost]]*Tabla1[[#This Row],[Cant]])</f>
        <v>9500</v>
      </c>
      <c r="P9502" s="8">
        <f>IF(Tabla1[[#This Row],[Mov]]="VNT",-Tabla1[[#This Row],[Cant]],Tabla1[[#This Row],[Cant]])</f>
        <v>-1</v>
      </c>
      <c r="Q9502" s="8">
        <f>DAY(Tabla1[[#This Row],[Date]])</f>
        <v>29</v>
      </c>
      <c r="R9502" s="8">
        <f>MONTH(Tabla1[[#This Row],[Date]])</f>
        <v>4</v>
      </c>
      <c r="S9502" s="8">
        <f>YEAR(Tabla1[[#This Row],[Date]])</f>
        <v>2023</v>
      </c>
    </row>
    <row r="9503" spans="1:19" x14ac:dyDescent="0.2">
      <c r="A9503">
        <v>9460</v>
      </c>
      <c r="B9503" s="1">
        <v>45045</v>
      </c>
      <c r="C9503" t="s">
        <v>260</v>
      </c>
      <c r="D9503" t="s">
        <v>332</v>
      </c>
      <c r="E9503">
        <v>1</v>
      </c>
      <c r="F9503" t="s">
        <v>386</v>
      </c>
      <c r="G9503" t="s">
        <v>284</v>
      </c>
      <c r="H9503" t="s">
        <v>2655</v>
      </c>
      <c r="M9503" s="2">
        <v>65000</v>
      </c>
      <c r="N9503" s="2">
        <v>125000</v>
      </c>
      <c r="O9503" s="2">
        <f>IF(Tabla1[[#This Row],[Mov]]="VNT",Tabla1[[#This Row],[Sale]]-Tabla1[[#This Row],[Cost]],-Tabla1[[#This Row],[Cost]]*Tabla1[[#This Row],[Cant]])</f>
        <v>60000</v>
      </c>
      <c r="P9503" s="8">
        <f>IF(Tabla1[[#This Row],[Mov]]="VNT",-Tabla1[[#This Row],[Cant]],Tabla1[[#This Row],[Cant]])</f>
        <v>-1</v>
      </c>
      <c r="Q9503" s="8">
        <f>DAY(Tabla1[[#This Row],[Date]])</f>
        <v>29</v>
      </c>
      <c r="R9503" s="8">
        <f>MONTH(Tabla1[[#This Row],[Date]])</f>
        <v>4</v>
      </c>
      <c r="S9503" s="8">
        <f>YEAR(Tabla1[[#This Row],[Date]])</f>
        <v>2023</v>
      </c>
    </row>
    <row r="9504" spans="1:19" x14ac:dyDescent="0.2">
      <c r="A9504">
        <v>9461</v>
      </c>
      <c r="B9504" s="1">
        <v>45045</v>
      </c>
      <c r="C9504" t="s">
        <v>260</v>
      </c>
      <c r="D9504" t="s">
        <v>332</v>
      </c>
      <c r="E9504">
        <v>1</v>
      </c>
      <c r="F9504" t="s">
        <v>116</v>
      </c>
      <c r="G9504" t="s">
        <v>347</v>
      </c>
      <c r="H9504" t="s">
        <v>518</v>
      </c>
      <c r="M9504" s="2">
        <v>3270</v>
      </c>
      <c r="N9504" s="2">
        <v>3500</v>
      </c>
      <c r="O9504" s="2">
        <f>IF(Tabla1[[#This Row],[Mov]]="VNT",Tabla1[[#This Row],[Sale]]-Tabla1[[#This Row],[Cost]],-Tabla1[[#This Row],[Cost]]*Tabla1[[#This Row],[Cant]])</f>
        <v>230</v>
      </c>
      <c r="P9504" s="8">
        <f>IF(Tabla1[[#This Row],[Mov]]="VNT",-Tabla1[[#This Row],[Cant]],Tabla1[[#This Row],[Cant]])</f>
        <v>-1</v>
      </c>
      <c r="Q9504" s="8">
        <f>DAY(Tabla1[[#This Row],[Date]])</f>
        <v>29</v>
      </c>
      <c r="R9504" s="8">
        <f>MONTH(Tabla1[[#This Row],[Date]])</f>
        <v>4</v>
      </c>
      <c r="S9504" s="8">
        <f>YEAR(Tabla1[[#This Row],[Date]])</f>
        <v>2023</v>
      </c>
    </row>
    <row r="9505" spans="1:19" x14ac:dyDescent="0.2">
      <c r="A9505">
        <v>9462</v>
      </c>
      <c r="B9505" s="1">
        <v>45045</v>
      </c>
      <c r="C9505" t="s">
        <v>260</v>
      </c>
      <c r="D9505" t="s">
        <v>332</v>
      </c>
      <c r="E9505">
        <v>1</v>
      </c>
      <c r="F9505" t="s">
        <v>225</v>
      </c>
      <c r="G9505" t="s">
        <v>284</v>
      </c>
      <c r="H9505" t="s">
        <v>2262</v>
      </c>
      <c r="L9505" t="s">
        <v>2368</v>
      </c>
      <c r="M9505" s="2">
        <v>1100</v>
      </c>
      <c r="N9505" s="2">
        <v>5000</v>
      </c>
      <c r="O9505" s="2">
        <f>IF(Tabla1[[#This Row],[Mov]]="VNT",Tabla1[[#This Row],[Sale]]-Tabla1[[#This Row],[Cost]],-Tabla1[[#This Row],[Cost]]*Tabla1[[#This Row],[Cant]])</f>
        <v>3900</v>
      </c>
      <c r="P9505" s="8">
        <f>IF(Tabla1[[#This Row],[Mov]]="VNT",-Tabla1[[#This Row],[Cant]],Tabla1[[#This Row],[Cant]])</f>
        <v>-1</v>
      </c>
      <c r="Q9505" s="8">
        <f>DAY(Tabla1[[#This Row],[Date]])</f>
        <v>29</v>
      </c>
      <c r="R9505" s="8">
        <f>MONTH(Tabla1[[#This Row],[Date]])</f>
        <v>4</v>
      </c>
      <c r="S9505" s="8">
        <f>YEAR(Tabla1[[#This Row],[Date]])</f>
        <v>2023</v>
      </c>
    </row>
    <row r="9506" spans="1:19" x14ac:dyDescent="0.2">
      <c r="A9506">
        <v>9463</v>
      </c>
      <c r="B9506" s="1">
        <v>45045</v>
      </c>
      <c r="C9506" t="s">
        <v>260</v>
      </c>
      <c r="D9506" t="s">
        <v>332</v>
      </c>
      <c r="E9506">
        <v>1</v>
      </c>
      <c r="F9506" t="s">
        <v>26</v>
      </c>
      <c r="G9506" t="s">
        <v>264</v>
      </c>
      <c r="H9506" t="s">
        <v>16</v>
      </c>
      <c r="M9506" s="2">
        <v>8000</v>
      </c>
      <c r="N9506" s="2">
        <v>20000</v>
      </c>
      <c r="O9506" s="2">
        <f>IF(Tabla1[[#This Row],[Mov]]="VNT",Tabla1[[#This Row],[Sale]]-Tabla1[[#This Row],[Cost]],-Tabla1[[#This Row],[Cost]]*Tabla1[[#This Row],[Cant]])</f>
        <v>12000</v>
      </c>
      <c r="P9506" s="8">
        <f>IF(Tabla1[[#This Row],[Mov]]="VNT",-Tabla1[[#This Row],[Cant]],Tabla1[[#This Row],[Cant]])</f>
        <v>-1</v>
      </c>
      <c r="Q9506" s="8">
        <f>DAY(Tabla1[[#This Row],[Date]])</f>
        <v>29</v>
      </c>
      <c r="R9506" s="8">
        <f>MONTH(Tabla1[[#This Row],[Date]])</f>
        <v>4</v>
      </c>
      <c r="S9506" s="8">
        <f>YEAR(Tabla1[[#This Row],[Date]])</f>
        <v>2023</v>
      </c>
    </row>
    <row r="9507" spans="1:19" x14ac:dyDescent="0.2">
      <c r="A9507">
        <v>9464</v>
      </c>
      <c r="B9507" s="1">
        <v>45045</v>
      </c>
      <c r="C9507" t="s">
        <v>260</v>
      </c>
      <c r="D9507" t="s">
        <v>332</v>
      </c>
      <c r="E9507">
        <v>1</v>
      </c>
      <c r="F9507" t="s">
        <v>116</v>
      </c>
      <c r="G9507" t="s">
        <v>382</v>
      </c>
      <c r="H9507" t="s">
        <v>514</v>
      </c>
      <c r="M9507" s="2">
        <v>14952</v>
      </c>
      <c r="N9507" s="2">
        <v>16000</v>
      </c>
      <c r="O9507" s="2">
        <f>IF(Tabla1[[#This Row],[Mov]]="VNT",Tabla1[[#This Row],[Sale]]-Tabla1[[#This Row],[Cost]],-Tabla1[[#This Row],[Cost]]*Tabla1[[#This Row],[Cant]])</f>
        <v>1048</v>
      </c>
      <c r="P9507" s="8">
        <f>IF(Tabla1[[#This Row],[Mov]]="VNT",-Tabla1[[#This Row],[Cant]],Tabla1[[#This Row],[Cant]])</f>
        <v>-1</v>
      </c>
      <c r="Q9507" s="8">
        <f>DAY(Tabla1[[#This Row],[Date]])</f>
        <v>29</v>
      </c>
      <c r="R9507" s="8">
        <f>MONTH(Tabla1[[#This Row],[Date]])</f>
        <v>4</v>
      </c>
      <c r="S9507" s="8">
        <f>YEAR(Tabla1[[#This Row],[Date]])</f>
        <v>2023</v>
      </c>
    </row>
    <row r="9508" spans="1:19" x14ac:dyDescent="0.2">
      <c r="A9508">
        <v>9465</v>
      </c>
      <c r="B9508" s="1">
        <v>45045</v>
      </c>
      <c r="C9508" t="s">
        <v>260</v>
      </c>
      <c r="D9508" t="s">
        <v>332</v>
      </c>
      <c r="E9508">
        <v>1</v>
      </c>
      <c r="F9508" t="s">
        <v>224</v>
      </c>
      <c r="G9508" t="s">
        <v>284</v>
      </c>
      <c r="H9508" t="s">
        <v>3153</v>
      </c>
      <c r="J9508" t="s">
        <v>3018</v>
      </c>
      <c r="M9508" s="2">
        <v>8000</v>
      </c>
      <c r="N9508" s="2">
        <v>19000</v>
      </c>
      <c r="O9508" s="2">
        <f>IF(Tabla1[[#This Row],[Mov]]="VNT",Tabla1[[#This Row],[Sale]]-Tabla1[[#This Row],[Cost]],-Tabla1[[#This Row],[Cost]]*Tabla1[[#This Row],[Cant]])</f>
        <v>11000</v>
      </c>
      <c r="P9508" s="8">
        <f>IF(Tabla1[[#This Row],[Mov]]="VNT",-Tabla1[[#This Row],[Cant]],Tabla1[[#This Row],[Cant]])</f>
        <v>-1</v>
      </c>
      <c r="Q9508" s="8">
        <f>DAY(Tabla1[[#This Row],[Date]])</f>
        <v>29</v>
      </c>
      <c r="R9508" s="8">
        <f>MONTH(Tabla1[[#This Row],[Date]])</f>
        <v>4</v>
      </c>
      <c r="S9508" s="8">
        <f>YEAR(Tabla1[[#This Row],[Date]])</f>
        <v>2023</v>
      </c>
    </row>
    <row r="9509" spans="1:19" x14ac:dyDescent="0.2">
      <c r="A9509">
        <v>9466</v>
      </c>
      <c r="B9509" s="1">
        <v>45045</v>
      </c>
      <c r="C9509" t="s">
        <v>260</v>
      </c>
      <c r="D9509" t="s">
        <v>332</v>
      </c>
      <c r="E9509">
        <v>1</v>
      </c>
      <c r="F9509" t="s">
        <v>224</v>
      </c>
      <c r="G9509" t="s">
        <v>284</v>
      </c>
      <c r="H9509" t="s">
        <v>1135</v>
      </c>
      <c r="J9509" t="s">
        <v>928</v>
      </c>
      <c r="M9509" s="2">
        <v>8000</v>
      </c>
      <c r="N9509" s="2">
        <v>19000</v>
      </c>
      <c r="O9509" s="2">
        <f>IF(Tabla1[[#This Row],[Mov]]="VNT",Tabla1[[#This Row],[Sale]]-Tabla1[[#This Row],[Cost]],-Tabla1[[#This Row],[Cost]]*Tabla1[[#This Row],[Cant]])</f>
        <v>11000</v>
      </c>
      <c r="P9509" s="8">
        <f>IF(Tabla1[[#This Row],[Mov]]="VNT",-Tabla1[[#This Row],[Cant]],Tabla1[[#This Row],[Cant]])</f>
        <v>-1</v>
      </c>
      <c r="Q9509" s="8">
        <f>DAY(Tabla1[[#This Row],[Date]])</f>
        <v>29</v>
      </c>
      <c r="R9509" s="8">
        <f>MONTH(Tabla1[[#This Row],[Date]])</f>
        <v>4</v>
      </c>
      <c r="S9509" s="8">
        <f>YEAR(Tabla1[[#This Row],[Date]])</f>
        <v>2023</v>
      </c>
    </row>
    <row r="9510" spans="1:19" x14ac:dyDescent="0.2">
      <c r="A9510">
        <v>9467</v>
      </c>
      <c r="B9510" s="1">
        <v>45045</v>
      </c>
      <c r="C9510" t="s">
        <v>260</v>
      </c>
      <c r="D9510" t="s">
        <v>332</v>
      </c>
      <c r="E9510">
        <v>1</v>
      </c>
      <c r="F9510" t="s">
        <v>224</v>
      </c>
      <c r="G9510" t="s">
        <v>499</v>
      </c>
      <c r="H9510" t="s">
        <v>1864</v>
      </c>
      <c r="J9510" t="s">
        <v>928</v>
      </c>
      <c r="M9510" s="2">
        <v>8000</v>
      </c>
      <c r="N9510" s="2">
        <v>19000</v>
      </c>
      <c r="O9510" s="2">
        <f>IF(Tabla1[[#This Row],[Mov]]="VNT",Tabla1[[#This Row],[Sale]]-Tabla1[[#This Row],[Cost]],-Tabla1[[#This Row],[Cost]]*Tabla1[[#This Row],[Cant]])</f>
        <v>11000</v>
      </c>
      <c r="P9510" s="8">
        <f>IF(Tabla1[[#This Row],[Mov]]="VNT",-Tabla1[[#This Row],[Cant]],Tabla1[[#This Row],[Cant]])</f>
        <v>-1</v>
      </c>
      <c r="Q9510" s="8">
        <f>DAY(Tabla1[[#This Row],[Date]])</f>
        <v>29</v>
      </c>
      <c r="R9510" s="8">
        <f>MONTH(Tabla1[[#This Row],[Date]])</f>
        <v>4</v>
      </c>
      <c r="S9510" s="8">
        <f>YEAR(Tabla1[[#This Row],[Date]])</f>
        <v>2023</v>
      </c>
    </row>
    <row r="9511" spans="1:19" x14ac:dyDescent="0.2">
      <c r="A9511">
        <v>9468</v>
      </c>
      <c r="B9511" s="1">
        <v>45045</v>
      </c>
      <c r="C9511" t="s">
        <v>260</v>
      </c>
      <c r="D9511" t="s">
        <v>332</v>
      </c>
      <c r="E9511">
        <v>1</v>
      </c>
      <c r="F9511" t="s">
        <v>225</v>
      </c>
      <c r="G9511" t="s">
        <v>499</v>
      </c>
      <c r="H9511" t="s">
        <v>1864</v>
      </c>
      <c r="M9511" s="2">
        <v>1100</v>
      </c>
      <c r="N9511" s="2">
        <v>10000</v>
      </c>
      <c r="O9511" s="2">
        <f>IF(Tabla1[[#This Row],[Mov]]="VNT",Tabla1[[#This Row],[Sale]]-Tabla1[[#This Row],[Cost]],-Tabla1[[#This Row],[Cost]]*Tabla1[[#This Row],[Cant]])</f>
        <v>8900</v>
      </c>
      <c r="P9511" s="8">
        <f>IF(Tabla1[[#This Row],[Mov]]="VNT",-Tabla1[[#This Row],[Cant]],Tabla1[[#This Row],[Cant]])</f>
        <v>-1</v>
      </c>
      <c r="Q9511" s="8">
        <f>DAY(Tabla1[[#This Row],[Date]])</f>
        <v>29</v>
      </c>
      <c r="R9511" s="8">
        <f>MONTH(Tabla1[[#This Row],[Date]])</f>
        <v>4</v>
      </c>
      <c r="S9511" s="8">
        <f>YEAR(Tabla1[[#This Row],[Date]])</f>
        <v>2023</v>
      </c>
    </row>
    <row r="9512" spans="1:19" x14ac:dyDescent="0.2">
      <c r="A9512">
        <v>9469</v>
      </c>
      <c r="B9512" s="1">
        <v>45045</v>
      </c>
      <c r="C9512" t="s">
        <v>260</v>
      </c>
      <c r="D9512" t="s">
        <v>332</v>
      </c>
      <c r="E9512">
        <v>1</v>
      </c>
      <c r="F9512" t="s">
        <v>127</v>
      </c>
      <c r="G9512" t="s">
        <v>266</v>
      </c>
      <c r="H9512" t="s">
        <v>2857</v>
      </c>
      <c r="M9512" s="2">
        <v>24000</v>
      </c>
      <c r="N9512" s="2">
        <v>49000</v>
      </c>
      <c r="O9512" s="2">
        <f>IF(Tabla1[[#This Row],[Mov]]="VNT",Tabla1[[#This Row],[Sale]]-Tabla1[[#This Row],[Cost]],-Tabla1[[#This Row],[Cost]]*Tabla1[[#This Row],[Cant]])</f>
        <v>25000</v>
      </c>
      <c r="P9512" s="8">
        <f>IF(Tabla1[[#This Row],[Mov]]="VNT",-Tabla1[[#This Row],[Cant]],Tabla1[[#This Row],[Cant]])</f>
        <v>-1</v>
      </c>
      <c r="Q9512" s="8">
        <f>DAY(Tabla1[[#This Row],[Date]])</f>
        <v>29</v>
      </c>
      <c r="R9512" s="8">
        <f>MONTH(Tabla1[[#This Row],[Date]])</f>
        <v>4</v>
      </c>
      <c r="S9512" s="8">
        <f>YEAR(Tabla1[[#This Row],[Date]])</f>
        <v>2023</v>
      </c>
    </row>
    <row r="9513" spans="1:19" x14ac:dyDescent="0.2">
      <c r="A9513">
        <v>9470</v>
      </c>
      <c r="B9513" s="1">
        <v>45045</v>
      </c>
      <c r="C9513" t="s">
        <v>260</v>
      </c>
      <c r="D9513" t="s">
        <v>332</v>
      </c>
      <c r="E9513">
        <v>1</v>
      </c>
      <c r="F9513" t="s">
        <v>15</v>
      </c>
      <c r="G9513" t="s">
        <v>266</v>
      </c>
      <c r="H9513" t="s">
        <v>3154</v>
      </c>
      <c r="M9513" s="2">
        <v>0</v>
      </c>
      <c r="N9513" s="2">
        <v>6000</v>
      </c>
      <c r="O9513" s="2">
        <f>IF(Tabla1[[#This Row],[Mov]]="VNT",Tabla1[[#This Row],[Sale]]-Tabla1[[#This Row],[Cost]],-Tabla1[[#This Row],[Cost]]*Tabla1[[#This Row],[Cant]])</f>
        <v>6000</v>
      </c>
      <c r="P9513" s="8">
        <f>IF(Tabla1[[#This Row],[Mov]]="VNT",-Tabla1[[#This Row],[Cant]],Tabla1[[#This Row],[Cant]])</f>
        <v>-1</v>
      </c>
      <c r="Q9513" s="8">
        <f>DAY(Tabla1[[#This Row],[Date]])</f>
        <v>29</v>
      </c>
      <c r="R9513" s="8">
        <f>MONTH(Tabla1[[#This Row],[Date]])</f>
        <v>4</v>
      </c>
      <c r="S9513" s="8">
        <f>YEAR(Tabla1[[#This Row],[Date]])</f>
        <v>2023</v>
      </c>
    </row>
    <row r="9514" spans="1:19" x14ac:dyDescent="0.2">
      <c r="A9514">
        <v>9471</v>
      </c>
      <c r="B9514" s="1">
        <v>45045</v>
      </c>
      <c r="C9514" t="s">
        <v>260</v>
      </c>
      <c r="D9514" t="s">
        <v>332</v>
      </c>
      <c r="E9514">
        <v>1</v>
      </c>
      <c r="F9514" t="s">
        <v>224</v>
      </c>
      <c r="G9514" t="s">
        <v>272</v>
      </c>
      <c r="H9514" t="s">
        <v>1776</v>
      </c>
      <c r="J9514" t="s">
        <v>23</v>
      </c>
      <c r="M9514" s="2">
        <v>8000</v>
      </c>
      <c r="N9514" s="2">
        <v>20000</v>
      </c>
      <c r="O9514" s="2">
        <f>IF(Tabla1[[#This Row],[Mov]]="VNT",Tabla1[[#This Row],[Sale]]-Tabla1[[#This Row],[Cost]],-Tabla1[[#This Row],[Cost]]*Tabla1[[#This Row],[Cant]])</f>
        <v>12000</v>
      </c>
      <c r="P9514" s="8">
        <f>IF(Tabla1[[#This Row],[Mov]]="VNT",-Tabla1[[#This Row],[Cant]],Tabla1[[#This Row],[Cant]])</f>
        <v>-1</v>
      </c>
      <c r="Q9514" s="8">
        <f>DAY(Tabla1[[#This Row],[Date]])</f>
        <v>29</v>
      </c>
      <c r="R9514" s="8">
        <f>MONTH(Tabla1[[#This Row],[Date]])</f>
        <v>4</v>
      </c>
      <c r="S9514" s="8">
        <f>YEAR(Tabla1[[#This Row],[Date]])</f>
        <v>2023</v>
      </c>
    </row>
    <row r="9515" spans="1:19" x14ac:dyDescent="0.2">
      <c r="A9515">
        <v>9472</v>
      </c>
      <c r="B9515" s="1">
        <v>45045</v>
      </c>
      <c r="C9515" t="s">
        <v>260</v>
      </c>
      <c r="D9515" t="s">
        <v>332</v>
      </c>
      <c r="E9515">
        <v>1</v>
      </c>
      <c r="F9515" t="s">
        <v>891</v>
      </c>
      <c r="G9515" t="s">
        <v>263</v>
      </c>
      <c r="H9515" t="s">
        <v>391</v>
      </c>
      <c r="J9515" t="s">
        <v>2873</v>
      </c>
      <c r="M9515" s="2">
        <v>3500</v>
      </c>
      <c r="N9515" s="2">
        <v>10000</v>
      </c>
      <c r="O9515" s="2">
        <f>IF(Tabla1[[#This Row],[Mov]]="VNT",Tabla1[[#This Row],[Sale]]-Tabla1[[#This Row],[Cost]],-Tabla1[[#This Row],[Cost]]*Tabla1[[#This Row],[Cant]])</f>
        <v>6500</v>
      </c>
      <c r="P9515" s="8">
        <f>IF(Tabla1[[#This Row],[Mov]]="VNT",-Tabla1[[#This Row],[Cant]],Tabla1[[#This Row],[Cant]])</f>
        <v>-1</v>
      </c>
      <c r="Q9515" s="8">
        <f>DAY(Tabla1[[#This Row],[Date]])</f>
        <v>29</v>
      </c>
      <c r="R9515" s="8">
        <f>MONTH(Tabla1[[#This Row],[Date]])</f>
        <v>4</v>
      </c>
      <c r="S9515" s="8">
        <f>YEAR(Tabla1[[#This Row],[Date]])</f>
        <v>2023</v>
      </c>
    </row>
    <row r="9516" spans="1:19" x14ac:dyDescent="0.2">
      <c r="A9516">
        <v>9473</v>
      </c>
      <c r="B9516" s="1">
        <v>45045</v>
      </c>
      <c r="C9516" t="s">
        <v>260</v>
      </c>
      <c r="D9516" t="s">
        <v>332</v>
      </c>
      <c r="E9516">
        <v>1</v>
      </c>
      <c r="F9516" t="s">
        <v>15</v>
      </c>
      <c r="G9516" t="s">
        <v>266</v>
      </c>
      <c r="H9516" t="s">
        <v>228</v>
      </c>
      <c r="M9516" s="2">
        <v>5500</v>
      </c>
      <c r="N9516" s="2">
        <v>19000</v>
      </c>
      <c r="O9516" s="2">
        <f>IF(Tabla1[[#This Row],[Mov]]="VNT",Tabla1[[#This Row],[Sale]]-Tabla1[[#This Row],[Cost]],-Tabla1[[#This Row],[Cost]]*Tabla1[[#This Row],[Cant]])</f>
        <v>13500</v>
      </c>
      <c r="P9516" s="8">
        <f>IF(Tabla1[[#This Row],[Mov]]="VNT",-Tabla1[[#This Row],[Cant]],Tabla1[[#This Row],[Cant]])</f>
        <v>-1</v>
      </c>
      <c r="Q9516" s="8">
        <f>DAY(Tabla1[[#This Row],[Date]])</f>
        <v>29</v>
      </c>
      <c r="R9516" s="8">
        <f>MONTH(Tabla1[[#This Row],[Date]])</f>
        <v>4</v>
      </c>
      <c r="S9516" s="8">
        <f>YEAR(Tabla1[[#This Row],[Date]])</f>
        <v>2023</v>
      </c>
    </row>
    <row r="9517" spans="1:19" x14ac:dyDescent="0.2">
      <c r="A9517">
        <v>9474</v>
      </c>
      <c r="B9517" s="1">
        <v>45045</v>
      </c>
      <c r="C9517" t="s">
        <v>260</v>
      </c>
      <c r="D9517" t="s">
        <v>332</v>
      </c>
      <c r="E9517">
        <v>1</v>
      </c>
      <c r="F9517" t="s">
        <v>224</v>
      </c>
      <c r="G9517" t="s">
        <v>272</v>
      </c>
      <c r="H9517" t="s">
        <v>819</v>
      </c>
      <c r="J9517" t="s">
        <v>17</v>
      </c>
      <c r="M9517" s="2">
        <v>8000</v>
      </c>
      <c r="N9517" s="2">
        <v>20000</v>
      </c>
      <c r="O9517" s="2">
        <f>IF(Tabla1[[#This Row],[Mov]]="VNT",Tabla1[[#This Row],[Sale]]-Tabla1[[#This Row],[Cost]],-Tabla1[[#This Row],[Cost]]*Tabla1[[#This Row],[Cant]])</f>
        <v>12000</v>
      </c>
      <c r="P9517" s="8">
        <f>IF(Tabla1[[#This Row],[Mov]]="VNT",-Tabla1[[#This Row],[Cant]],Tabla1[[#This Row],[Cant]])</f>
        <v>-1</v>
      </c>
      <c r="Q9517" s="8">
        <f>DAY(Tabla1[[#This Row],[Date]])</f>
        <v>29</v>
      </c>
      <c r="R9517" s="8">
        <f>MONTH(Tabla1[[#This Row],[Date]])</f>
        <v>4</v>
      </c>
      <c r="S9517" s="8">
        <f>YEAR(Tabla1[[#This Row],[Date]])</f>
        <v>2023</v>
      </c>
    </row>
    <row r="9518" spans="1:19" x14ac:dyDescent="0.2">
      <c r="A9518">
        <v>9475</v>
      </c>
      <c r="B9518" s="1">
        <v>45045</v>
      </c>
      <c r="C9518" t="s">
        <v>260</v>
      </c>
      <c r="D9518" t="s">
        <v>332</v>
      </c>
      <c r="E9518">
        <v>1</v>
      </c>
      <c r="F9518" t="s">
        <v>386</v>
      </c>
      <c r="G9518" t="s">
        <v>272</v>
      </c>
      <c r="H9518" t="s">
        <v>252</v>
      </c>
      <c r="M9518" s="2">
        <v>65000</v>
      </c>
      <c r="N9518" s="2">
        <v>125000</v>
      </c>
      <c r="O9518" s="2">
        <f>IF(Tabla1[[#This Row],[Mov]]="VNT",Tabla1[[#This Row],[Sale]]-Tabla1[[#This Row],[Cost]],-Tabla1[[#This Row],[Cost]]*Tabla1[[#This Row],[Cant]])</f>
        <v>60000</v>
      </c>
      <c r="P9518" s="8">
        <f>IF(Tabla1[[#This Row],[Mov]]="VNT",-Tabla1[[#This Row],[Cant]],Tabla1[[#This Row],[Cant]])</f>
        <v>-1</v>
      </c>
      <c r="Q9518" s="8">
        <f>DAY(Tabla1[[#This Row],[Date]])</f>
        <v>29</v>
      </c>
      <c r="R9518" s="8">
        <f>MONTH(Tabla1[[#This Row],[Date]])</f>
        <v>4</v>
      </c>
      <c r="S9518" s="8">
        <f>YEAR(Tabla1[[#This Row],[Date]])</f>
        <v>2023</v>
      </c>
    </row>
    <row r="9519" spans="1:19" x14ac:dyDescent="0.2">
      <c r="A9519">
        <v>9476</v>
      </c>
      <c r="B9519" s="1">
        <v>45045</v>
      </c>
      <c r="C9519" t="s">
        <v>260</v>
      </c>
      <c r="D9519" t="s">
        <v>332</v>
      </c>
      <c r="E9519">
        <v>1</v>
      </c>
      <c r="F9519" t="s">
        <v>677</v>
      </c>
      <c r="G9519" t="s">
        <v>272</v>
      </c>
      <c r="H9519" t="s">
        <v>252</v>
      </c>
      <c r="L9519" t="s">
        <v>3496</v>
      </c>
      <c r="M9519" s="2">
        <v>0</v>
      </c>
      <c r="N9519" s="2">
        <v>15000</v>
      </c>
      <c r="O9519" s="2">
        <f>IF(Tabla1[[#This Row],[Mov]]="VNT",Tabla1[[#This Row],[Sale]]-Tabla1[[#This Row],[Cost]],-Tabla1[[#This Row],[Cost]]*Tabla1[[#This Row],[Cant]])</f>
        <v>15000</v>
      </c>
      <c r="P9519" s="8">
        <f>IF(Tabla1[[#This Row],[Mov]]="VNT",-Tabla1[[#This Row],[Cant]],Tabla1[[#This Row],[Cant]])</f>
        <v>-1</v>
      </c>
      <c r="Q9519" s="8">
        <f>DAY(Tabla1[[#This Row],[Date]])</f>
        <v>29</v>
      </c>
      <c r="R9519" s="8">
        <f>MONTH(Tabla1[[#This Row],[Date]])</f>
        <v>4</v>
      </c>
      <c r="S9519" s="8">
        <f>YEAR(Tabla1[[#This Row],[Date]])</f>
        <v>2023</v>
      </c>
    </row>
    <row r="9520" spans="1:19" x14ac:dyDescent="0.2">
      <c r="A9520">
        <v>9477</v>
      </c>
      <c r="B9520" s="1">
        <v>45045</v>
      </c>
      <c r="C9520" t="s">
        <v>260</v>
      </c>
      <c r="D9520" t="s">
        <v>332</v>
      </c>
      <c r="E9520">
        <v>1</v>
      </c>
      <c r="F9520" t="s">
        <v>386</v>
      </c>
      <c r="G9520" t="s">
        <v>262</v>
      </c>
      <c r="H9520" t="s">
        <v>2920</v>
      </c>
      <c r="M9520" s="2">
        <v>93000</v>
      </c>
      <c r="N9520" s="2">
        <v>150000</v>
      </c>
      <c r="O9520" s="2">
        <f>IF(Tabla1[[#This Row],[Mov]]="VNT",Tabla1[[#This Row],[Sale]]-Tabla1[[#This Row],[Cost]],-Tabla1[[#This Row],[Cost]]*Tabla1[[#This Row],[Cant]])</f>
        <v>57000</v>
      </c>
      <c r="P9520" s="8">
        <f>IF(Tabla1[[#This Row],[Mov]]="VNT",-Tabla1[[#This Row],[Cant]],Tabla1[[#This Row],[Cant]])</f>
        <v>-1</v>
      </c>
      <c r="Q9520" s="8">
        <f>DAY(Tabla1[[#This Row],[Date]])</f>
        <v>29</v>
      </c>
      <c r="R9520" s="8">
        <f>MONTH(Tabla1[[#This Row],[Date]])</f>
        <v>4</v>
      </c>
      <c r="S9520" s="8">
        <f>YEAR(Tabla1[[#This Row],[Date]])</f>
        <v>2023</v>
      </c>
    </row>
    <row r="9521" spans="1:19" x14ac:dyDescent="0.2">
      <c r="A9521">
        <v>9478</v>
      </c>
      <c r="B9521" s="1">
        <v>45045</v>
      </c>
      <c r="C9521" t="s">
        <v>260</v>
      </c>
      <c r="D9521" t="s">
        <v>332</v>
      </c>
      <c r="E9521">
        <v>1</v>
      </c>
      <c r="F9521" t="s">
        <v>127</v>
      </c>
      <c r="G9521" t="s">
        <v>266</v>
      </c>
      <c r="H9521" t="s">
        <v>2398</v>
      </c>
      <c r="M9521" s="2">
        <v>2000</v>
      </c>
      <c r="N9521" s="2">
        <v>7000</v>
      </c>
      <c r="O9521" s="2">
        <f>IF(Tabla1[[#This Row],[Mov]]="VNT",Tabla1[[#This Row],[Sale]]-Tabla1[[#This Row],[Cost]],-Tabla1[[#This Row],[Cost]]*Tabla1[[#This Row],[Cant]])</f>
        <v>5000</v>
      </c>
      <c r="P9521" s="8">
        <f>IF(Tabla1[[#This Row],[Mov]]="VNT",-Tabla1[[#This Row],[Cant]],Tabla1[[#This Row],[Cant]])</f>
        <v>-1</v>
      </c>
      <c r="Q9521" s="8">
        <f>DAY(Tabla1[[#This Row],[Date]])</f>
        <v>29</v>
      </c>
      <c r="R9521" s="8">
        <f>MONTH(Tabla1[[#This Row],[Date]])</f>
        <v>4</v>
      </c>
      <c r="S9521" s="8">
        <f>YEAR(Tabla1[[#This Row],[Date]])</f>
        <v>2023</v>
      </c>
    </row>
    <row r="9522" spans="1:19" x14ac:dyDescent="0.2">
      <c r="A9522">
        <v>9479</v>
      </c>
      <c r="B9522" s="1">
        <v>45045</v>
      </c>
      <c r="C9522" t="s">
        <v>260</v>
      </c>
      <c r="D9522" t="s">
        <v>332</v>
      </c>
      <c r="E9522">
        <v>1</v>
      </c>
      <c r="F9522" t="s">
        <v>26</v>
      </c>
      <c r="G9522" t="s">
        <v>333</v>
      </c>
      <c r="H9522" t="s">
        <v>16</v>
      </c>
      <c r="M9522" s="2">
        <v>9000</v>
      </c>
      <c r="N9522" s="2">
        <v>18000</v>
      </c>
      <c r="O9522" s="2">
        <f>IF(Tabla1[[#This Row],[Mov]]="VNT",Tabla1[[#This Row],[Sale]]-Tabla1[[#This Row],[Cost]],-Tabla1[[#This Row],[Cost]]*Tabla1[[#This Row],[Cant]])</f>
        <v>9000</v>
      </c>
      <c r="P9522" s="8">
        <f>IF(Tabla1[[#This Row],[Mov]]="VNT",-Tabla1[[#This Row],[Cant]],Tabla1[[#This Row],[Cant]])</f>
        <v>-1</v>
      </c>
      <c r="Q9522" s="8">
        <f>DAY(Tabla1[[#This Row],[Date]])</f>
        <v>29</v>
      </c>
      <c r="R9522" s="8">
        <f>MONTH(Tabla1[[#This Row],[Date]])</f>
        <v>4</v>
      </c>
      <c r="S9522" s="8">
        <f>YEAR(Tabla1[[#This Row],[Date]])</f>
        <v>2023</v>
      </c>
    </row>
    <row r="9523" spans="1:19" x14ac:dyDescent="0.2">
      <c r="A9523">
        <v>9480</v>
      </c>
      <c r="B9523" s="1">
        <v>45045</v>
      </c>
      <c r="C9523" t="s">
        <v>260</v>
      </c>
      <c r="D9523" t="s">
        <v>332</v>
      </c>
      <c r="E9523">
        <v>1</v>
      </c>
      <c r="F9523" t="s">
        <v>225</v>
      </c>
      <c r="G9523" t="s">
        <v>284</v>
      </c>
      <c r="H9523" t="s">
        <v>290</v>
      </c>
      <c r="M9523" s="2">
        <v>1100</v>
      </c>
      <c r="N9523" s="2">
        <v>10000</v>
      </c>
      <c r="O9523" s="2">
        <f>IF(Tabla1[[#This Row],[Mov]]="VNT",Tabla1[[#This Row],[Sale]]-Tabla1[[#This Row],[Cost]],-Tabla1[[#This Row],[Cost]]*Tabla1[[#This Row],[Cant]])</f>
        <v>8900</v>
      </c>
      <c r="P9523" s="8">
        <f>IF(Tabla1[[#This Row],[Mov]]="VNT",-Tabla1[[#This Row],[Cant]],Tabla1[[#This Row],[Cant]])</f>
        <v>-1</v>
      </c>
      <c r="Q9523" s="8">
        <f>DAY(Tabla1[[#This Row],[Date]])</f>
        <v>29</v>
      </c>
      <c r="R9523" s="8">
        <f>MONTH(Tabla1[[#This Row],[Date]])</f>
        <v>4</v>
      </c>
      <c r="S9523" s="8">
        <f>YEAR(Tabla1[[#This Row],[Date]])</f>
        <v>2023</v>
      </c>
    </row>
    <row r="9524" spans="1:19" x14ac:dyDescent="0.2">
      <c r="A9524">
        <v>9481</v>
      </c>
      <c r="B9524" s="1">
        <v>45045</v>
      </c>
      <c r="C9524" t="s">
        <v>260</v>
      </c>
      <c r="D9524" t="s">
        <v>332</v>
      </c>
      <c r="E9524">
        <v>1</v>
      </c>
      <c r="F9524" t="s">
        <v>891</v>
      </c>
      <c r="G9524" t="s">
        <v>284</v>
      </c>
      <c r="H9524" t="s">
        <v>290</v>
      </c>
      <c r="M9524" s="2">
        <v>3500</v>
      </c>
      <c r="N9524" s="2">
        <v>10000</v>
      </c>
      <c r="O9524" s="2">
        <f>IF(Tabla1[[#This Row],[Mov]]="VNT",Tabla1[[#This Row],[Sale]]-Tabla1[[#This Row],[Cost]],-Tabla1[[#This Row],[Cost]]*Tabla1[[#This Row],[Cant]])</f>
        <v>6500</v>
      </c>
      <c r="P9524" s="8">
        <f>IF(Tabla1[[#This Row],[Mov]]="VNT",-Tabla1[[#This Row],[Cant]],Tabla1[[#This Row],[Cant]])</f>
        <v>-1</v>
      </c>
      <c r="Q9524" s="8">
        <f>DAY(Tabla1[[#This Row],[Date]])</f>
        <v>29</v>
      </c>
      <c r="R9524" s="8">
        <f>MONTH(Tabla1[[#This Row],[Date]])</f>
        <v>4</v>
      </c>
      <c r="S9524" s="8">
        <f>YEAR(Tabla1[[#This Row],[Date]])</f>
        <v>2023</v>
      </c>
    </row>
    <row r="9525" spans="1:19" x14ac:dyDescent="0.2">
      <c r="A9525">
        <v>9482</v>
      </c>
      <c r="B9525" s="1">
        <v>45045</v>
      </c>
      <c r="C9525" t="s">
        <v>260</v>
      </c>
      <c r="D9525" t="s">
        <v>332</v>
      </c>
      <c r="E9525">
        <v>1</v>
      </c>
      <c r="F9525" t="s">
        <v>116</v>
      </c>
      <c r="G9525" t="s">
        <v>347</v>
      </c>
      <c r="H9525" t="s">
        <v>518</v>
      </c>
      <c r="M9525" s="2">
        <v>6074</v>
      </c>
      <c r="N9525" s="2">
        <v>6500</v>
      </c>
      <c r="O9525" s="2">
        <f>IF(Tabla1[[#This Row],[Mov]]="VNT",Tabla1[[#This Row],[Sale]]-Tabla1[[#This Row],[Cost]],-Tabla1[[#This Row],[Cost]]*Tabla1[[#This Row],[Cant]])</f>
        <v>426</v>
      </c>
      <c r="P9525" s="8">
        <f>IF(Tabla1[[#This Row],[Mov]]="VNT",-Tabla1[[#This Row],[Cant]],Tabla1[[#This Row],[Cant]])</f>
        <v>-1</v>
      </c>
      <c r="Q9525" s="8">
        <f>DAY(Tabla1[[#This Row],[Date]])</f>
        <v>29</v>
      </c>
      <c r="R9525" s="8">
        <f>MONTH(Tabla1[[#This Row],[Date]])</f>
        <v>4</v>
      </c>
      <c r="S9525" s="8">
        <f>YEAR(Tabla1[[#This Row],[Date]])</f>
        <v>2023</v>
      </c>
    </row>
    <row r="9526" spans="1:19" x14ac:dyDescent="0.2">
      <c r="A9526">
        <v>9483</v>
      </c>
      <c r="B9526" s="1">
        <v>45045</v>
      </c>
      <c r="C9526" t="s">
        <v>260</v>
      </c>
      <c r="D9526" t="s">
        <v>332</v>
      </c>
      <c r="E9526">
        <v>1</v>
      </c>
      <c r="F9526" t="s">
        <v>116</v>
      </c>
      <c r="G9526" t="s">
        <v>347</v>
      </c>
      <c r="H9526" t="s">
        <v>518</v>
      </c>
      <c r="M9526" s="2">
        <v>3270</v>
      </c>
      <c r="N9526" s="2">
        <v>3500</v>
      </c>
      <c r="O9526" s="2">
        <f>IF(Tabla1[[#This Row],[Mov]]="VNT",Tabla1[[#This Row],[Sale]]-Tabla1[[#This Row],[Cost]],-Tabla1[[#This Row],[Cost]]*Tabla1[[#This Row],[Cant]])</f>
        <v>230</v>
      </c>
      <c r="P9526" s="8">
        <f>IF(Tabla1[[#This Row],[Mov]]="VNT",-Tabla1[[#This Row],[Cant]],Tabla1[[#This Row],[Cant]])</f>
        <v>-1</v>
      </c>
      <c r="Q9526" s="8">
        <f>DAY(Tabla1[[#This Row],[Date]])</f>
        <v>29</v>
      </c>
      <c r="R9526" s="8">
        <f>MONTH(Tabla1[[#This Row],[Date]])</f>
        <v>4</v>
      </c>
      <c r="S9526" s="8">
        <f>YEAR(Tabla1[[#This Row],[Date]])</f>
        <v>2023</v>
      </c>
    </row>
    <row r="9527" spans="1:19" x14ac:dyDescent="0.2">
      <c r="A9527">
        <v>9484</v>
      </c>
      <c r="B9527" s="1">
        <v>45045</v>
      </c>
      <c r="C9527" t="s">
        <v>260</v>
      </c>
      <c r="D9527" t="s">
        <v>332</v>
      </c>
      <c r="E9527">
        <v>1</v>
      </c>
      <c r="F9527" t="s">
        <v>116</v>
      </c>
      <c r="G9527" t="s">
        <v>120</v>
      </c>
      <c r="H9527" t="s">
        <v>1915</v>
      </c>
      <c r="M9527" s="2">
        <v>9345</v>
      </c>
      <c r="N9527" s="2">
        <v>10000</v>
      </c>
      <c r="O9527" s="2">
        <f>IF(Tabla1[[#This Row],[Mov]]="VNT",Tabla1[[#This Row],[Sale]]-Tabla1[[#This Row],[Cost]],-Tabla1[[#This Row],[Cost]]*Tabla1[[#This Row],[Cant]])</f>
        <v>655</v>
      </c>
      <c r="P9527" s="8">
        <f>IF(Tabla1[[#This Row],[Mov]]="VNT",-Tabla1[[#This Row],[Cant]],Tabla1[[#This Row],[Cant]])</f>
        <v>-1</v>
      </c>
      <c r="Q9527" s="8">
        <f>DAY(Tabla1[[#This Row],[Date]])</f>
        <v>29</v>
      </c>
      <c r="R9527" s="8">
        <f>MONTH(Tabla1[[#This Row],[Date]])</f>
        <v>4</v>
      </c>
      <c r="S9527" s="8">
        <f>YEAR(Tabla1[[#This Row],[Date]])</f>
        <v>2023</v>
      </c>
    </row>
    <row r="9528" spans="1:19" x14ac:dyDescent="0.2">
      <c r="A9528">
        <v>9485</v>
      </c>
      <c r="B9528" s="1">
        <v>45045</v>
      </c>
      <c r="C9528" t="s">
        <v>260</v>
      </c>
      <c r="D9528" t="s">
        <v>332</v>
      </c>
      <c r="E9528">
        <v>1</v>
      </c>
      <c r="F9528" t="s">
        <v>225</v>
      </c>
      <c r="G9528" t="s">
        <v>272</v>
      </c>
      <c r="H9528" t="s">
        <v>252</v>
      </c>
      <c r="M9528" s="2">
        <v>1100</v>
      </c>
      <c r="N9528" s="2">
        <v>10000</v>
      </c>
      <c r="O9528" s="2">
        <f>IF(Tabla1[[#This Row],[Mov]]="VNT",Tabla1[[#This Row],[Sale]]-Tabla1[[#This Row],[Cost]],-Tabla1[[#This Row],[Cost]]*Tabla1[[#This Row],[Cant]])</f>
        <v>8900</v>
      </c>
      <c r="P9528" s="8">
        <f>IF(Tabla1[[#This Row],[Mov]]="VNT",-Tabla1[[#This Row],[Cant]],Tabla1[[#This Row],[Cant]])</f>
        <v>-1</v>
      </c>
      <c r="Q9528" s="8">
        <f>DAY(Tabla1[[#This Row],[Date]])</f>
        <v>29</v>
      </c>
      <c r="R9528" s="8">
        <f>MONTH(Tabla1[[#This Row],[Date]])</f>
        <v>4</v>
      </c>
      <c r="S9528" s="8">
        <f>YEAR(Tabla1[[#This Row],[Date]])</f>
        <v>2023</v>
      </c>
    </row>
    <row r="9529" spans="1:19" x14ac:dyDescent="0.2">
      <c r="A9529">
        <v>9486</v>
      </c>
      <c r="B9529" s="1">
        <v>45045</v>
      </c>
      <c r="C9529" t="s">
        <v>260</v>
      </c>
      <c r="D9529" t="s">
        <v>332</v>
      </c>
      <c r="E9529">
        <v>1</v>
      </c>
      <c r="F9529" t="s">
        <v>224</v>
      </c>
      <c r="G9529" t="s">
        <v>272</v>
      </c>
      <c r="H9529" t="s">
        <v>252</v>
      </c>
      <c r="M9529" s="2">
        <v>8000</v>
      </c>
      <c r="N9529" s="2">
        <v>20000</v>
      </c>
      <c r="O9529" s="2">
        <f>IF(Tabla1[[#This Row],[Mov]]="VNT",Tabla1[[#This Row],[Sale]]-Tabla1[[#This Row],[Cost]],-Tabla1[[#This Row],[Cost]]*Tabla1[[#This Row],[Cant]])</f>
        <v>12000</v>
      </c>
      <c r="P9529" s="8">
        <f>IF(Tabla1[[#This Row],[Mov]]="VNT",-Tabla1[[#This Row],[Cant]],Tabla1[[#This Row],[Cant]])</f>
        <v>-1</v>
      </c>
      <c r="Q9529" s="8">
        <f>DAY(Tabla1[[#This Row],[Date]])</f>
        <v>29</v>
      </c>
      <c r="R9529" s="8">
        <f>MONTH(Tabla1[[#This Row],[Date]])</f>
        <v>4</v>
      </c>
      <c r="S9529" s="8">
        <f>YEAR(Tabla1[[#This Row],[Date]])</f>
        <v>2023</v>
      </c>
    </row>
    <row r="9530" spans="1:19" x14ac:dyDescent="0.2">
      <c r="A9530">
        <v>9487</v>
      </c>
      <c r="B9530" s="1">
        <v>45045</v>
      </c>
      <c r="C9530" t="s">
        <v>260</v>
      </c>
      <c r="D9530" t="s">
        <v>332</v>
      </c>
      <c r="E9530">
        <v>1</v>
      </c>
      <c r="F9530" t="s">
        <v>224</v>
      </c>
      <c r="G9530" t="s">
        <v>860</v>
      </c>
      <c r="H9530" t="s">
        <v>361</v>
      </c>
      <c r="M9530" s="2">
        <v>8000</v>
      </c>
      <c r="N9530" s="2">
        <v>20000</v>
      </c>
      <c r="O9530" s="2">
        <f>IF(Tabla1[[#This Row],[Mov]]="VNT",Tabla1[[#This Row],[Sale]]-Tabla1[[#This Row],[Cost]],-Tabla1[[#This Row],[Cost]]*Tabla1[[#This Row],[Cant]])</f>
        <v>12000</v>
      </c>
      <c r="P9530" s="8">
        <f>IF(Tabla1[[#This Row],[Mov]]="VNT",-Tabla1[[#This Row],[Cant]],Tabla1[[#This Row],[Cant]])</f>
        <v>-1</v>
      </c>
      <c r="Q9530" s="8">
        <f>DAY(Tabla1[[#This Row],[Date]])</f>
        <v>29</v>
      </c>
      <c r="R9530" s="8">
        <f>MONTH(Tabla1[[#This Row],[Date]])</f>
        <v>4</v>
      </c>
      <c r="S9530" s="8">
        <f>YEAR(Tabla1[[#This Row],[Date]])</f>
        <v>2023</v>
      </c>
    </row>
    <row r="9531" spans="1:19" x14ac:dyDescent="0.2">
      <c r="A9531">
        <v>9488</v>
      </c>
      <c r="B9531" s="1">
        <v>45045</v>
      </c>
      <c r="C9531" t="s">
        <v>260</v>
      </c>
      <c r="D9531" t="s">
        <v>332</v>
      </c>
      <c r="E9531">
        <v>1</v>
      </c>
      <c r="F9531" t="s">
        <v>532</v>
      </c>
      <c r="G9531" t="s">
        <v>273</v>
      </c>
      <c r="H9531" t="s">
        <v>552</v>
      </c>
      <c r="J9531" t="s">
        <v>1079</v>
      </c>
      <c r="M9531" s="2">
        <v>18000</v>
      </c>
      <c r="N9531" s="2">
        <v>35000</v>
      </c>
      <c r="O9531" s="2">
        <f>IF(Tabla1[[#This Row],[Mov]]="VNT",Tabla1[[#This Row],[Sale]]-Tabla1[[#This Row],[Cost]],-Tabla1[[#This Row],[Cost]]*Tabla1[[#This Row],[Cant]])</f>
        <v>17000</v>
      </c>
      <c r="P9531" s="8">
        <f>IF(Tabla1[[#This Row],[Mov]]="VNT",-Tabla1[[#This Row],[Cant]],Tabla1[[#This Row],[Cant]])</f>
        <v>-1</v>
      </c>
      <c r="Q9531" s="8">
        <f>DAY(Tabla1[[#This Row],[Date]])</f>
        <v>29</v>
      </c>
      <c r="R9531" s="8">
        <f>MONTH(Tabla1[[#This Row],[Date]])</f>
        <v>4</v>
      </c>
      <c r="S9531" s="8">
        <f>YEAR(Tabla1[[#This Row],[Date]])</f>
        <v>2023</v>
      </c>
    </row>
    <row r="9532" spans="1:19" x14ac:dyDescent="0.2">
      <c r="A9532">
        <v>9489</v>
      </c>
      <c r="B9532" s="1">
        <v>45045</v>
      </c>
      <c r="C9532" t="s">
        <v>260</v>
      </c>
      <c r="D9532" t="s">
        <v>332</v>
      </c>
      <c r="E9532">
        <v>1</v>
      </c>
      <c r="F9532" t="s">
        <v>532</v>
      </c>
      <c r="G9532" t="s">
        <v>266</v>
      </c>
      <c r="H9532" t="s">
        <v>621</v>
      </c>
      <c r="M9532" s="2">
        <v>40000</v>
      </c>
      <c r="N9532" s="2">
        <v>75000</v>
      </c>
      <c r="O9532" s="2">
        <f>IF(Tabla1[[#This Row],[Mov]]="VNT",Tabla1[[#This Row],[Sale]]-Tabla1[[#This Row],[Cost]],-Tabla1[[#This Row],[Cost]]*Tabla1[[#This Row],[Cant]])</f>
        <v>35000</v>
      </c>
      <c r="P9532" s="8">
        <f>IF(Tabla1[[#This Row],[Mov]]="VNT",-Tabla1[[#This Row],[Cant]],Tabla1[[#This Row],[Cant]])</f>
        <v>-1</v>
      </c>
      <c r="Q9532" s="8">
        <f>DAY(Tabla1[[#This Row],[Date]])</f>
        <v>29</v>
      </c>
      <c r="R9532" s="8">
        <f>MONTH(Tabla1[[#This Row],[Date]])</f>
        <v>4</v>
      </c>
      <c r="S9532" s="8">
        <f>YEAR(Tabla1[[#This Row],[Date]])</f>
        <v>2023</v>
      </c>
    </row>
    <row r="9533" spans="1:19" x14ac:dyDescent="0.2">
      <c r="A9533">
        <v>9490</v>
      </c>
      <c r="B9533" s="1">
        <v>45045</v>
      </c>
      <c r="C9533" t="s">
        <v>260</v>
      </c>
      <c r="D9533" t="s">
        <v>332</v>
      </c>
      <c r="E9533">
        <v>1</v>
      </c>
      <c r="F9533" t="s">
        <v>15</v>
      </c>
      <c r="G9533" t="s">
        <v>333</v>
      </c>
      <c r="H9533" t="s">
        <v>16</v>
      </c>
      <c r="M9533" s="2">
        <v>2000</v>
      </c>
      <c r="N9533" s="2">
        <v>10000</v>
      </c>
      <c r="O9533" s="2">
        <f>IF(Tabla1[[#This Row],[Mov]]="VNT",Tabla1[[#This Row],[Sale]]-Tabla1[[#This Row],[Cost]],-Tabla1[[#This Row],[Cost]]*Tabla1[[#This Row],[Cant]])</f>
        <v>8000</v>
      </c>
      <c r="P9533" s="8">
        <f>IF(Tabla1[[#This Row],[Mov]]="VNT",-Tabla1[[#This Row],[Cant]],Tabla1[[#This Row],[Cant]])</f>
        <v>-1</v>
      </c>
      <c r="Q9533" s="8">
        <f>DAY(Tabla1[[#This Row],[Date]])</f>
        <v>29</v>
      </c>
      <c r="R9533" s="8">
        <f>MONTH(Tabla1[[#This Row],[Date]])</f>
        <v>4</v>
      </c>
      <c r="S9533" s="8">
        <f>YEAR(Tabla1[[#This Row],[Date]])</f>
        <v>2023</v>
      </c>
    </row>
    <row r="9534" spans="1:19" x14ac:dyDescent="0.2">
      <c r="A9534">
        <v>9491</v>
      </c>
      <c r="B9534" s="1">
        <v>45045</v>
      </c>
      <c r="C9534" t="s">
        <v>260</v>
      </c>
      <c r="D9534" t="s">
        <v>332</v>
      </c>
      <c r="E9534">
        <v>1</v>
      </c>
      <c r="F9534" t="s">
        <v>21</v>
      </c>
      <c r="G9534" t="s">
        <v>272</v>
      </c>
      <c r="H9534" t="s">
        <v>1522</v>
      </c>
      <c r="M9534" s="2">
        <v>2600</v>
      </c>
      <c r="N9534" s="2">
        <v>10000</v>
      </c>
      <c r="O9534" s="2">
        <f>IF(Tabla1[[#This Row],[Mov]]="VNT",Tabla1[[#This Row],[Sale]]-Tabla1[[#This Row],[Cost]],-Tabla1[[#This Row],[Cost]]*Tabla1[[#This Row],[Cant]])</f>
        <v>7400</v>
      </c>
      <c r="P9534" s="8">
        <f>IF(Tabla1[[#This Row],[Mov]]="VNT",-Tabla1[[#This Row],[Cant]],Tabla1[[#This Row],[Cant]])</f>
        <v>-1</v>
      </c>
      <c r="Q9534" s="8">
        <f>DAY(Tabla1[[#This Row],[Date]])</f>
        <v>29</v>
      </c>
      <c r="R9534" s="8">
        <f>MONTH(Tabla1[[#This Row],[Date]])</f>
        <v>4</v>
      </c>
      <c r="S9534" s="8">
        <f>YEAR(Tabla1[[#This Row],[Date]])</f>
        <v>2023</v>
      </c>
    </row>
    <row r="9535" spans="1:19" x14ac:dyDescent="0.2">
      <c r="A9535">
        <v>9492</v>
      </c>
      <c r="B9535" s="1">
        <v>45045</v>
      </c>
      <c r="C9535" t="s">
        <v>260</v>
      </c>
      <c r="D9535" t="s">
        <v>332</v>
      </c>
      <c r="E9535">
        <v>1</v>
      </c>
      <c r="F9535" t="s">
        <v>116</v>
      </c>
      <c r="G9535" t="s">
        <v>347</v>
      </c>
      <c r="H9535" t="s">
        <v>518</v>
      </c>
      <c r="M9535" s="2">
        <v>3270</v>
      </c>
      <c r="N9535" s="2">
        <v>3500</v>
      </c>
      <c r="O9535" s="2">
        <f>IF(Tabla1[[#This Row],[Mov]]="VNT",Tabla1[[#This Row],[Sale]]-Tabla1[[#This Row],[Cost]],-Tabla1[[#This Row],[Cost]]*Tabla1[[#This Row],[Cant]])</f>
        <v>230</v>
      </c>
      <c r="P9535" s="8">
        <f>IF(Tabla1[[#This Row],[Mov]]="VNT",-Tabla1[[#This Row],[Cant]],Tabla1[[#This Row],[Cant]])</f>
        <v>-1</v>
      </c>
      <c r="Q9535" s="8">
        <f>DAY(Tabla1[[#This Row],[Date]])</f>
        <v>29</v>
      </c>
      <c r="R9535" s="8">
        <f>MONTH(Tabla1[[#This Row],[Date]])</f>
        <v>4</v>
      </c>
      <c r="S9535" s="8">
        <f>YEAR(Tabla1[[#This Row],[Date]])</f>
        <v>2023</v>
      </c>
    </row>
    <row r="9536" spans="1:19" x14ac:dyDescent="0.2">
      <c r="A9536">
        <v>9493</v>
      </c>
      <c r="B9536" s="1">
        <v>45045</v>
      </c>
      <c r="C9536" t="s">
        <v>260</v>
      </c>
      <c r="D9536" t="s">
        <v>332</v>
      </c>
      <c r="E9536">
        <v>1</v>
      </c>
      <c r="F9536" t="s">
        <v>116</v>
      </c>
      <c r="G9536" t="s">
        <v>347</v>
      </c>
      <c r="H9536" t="s">
        <v>518</v>
      </c>
      <c r="M9536" s="2">
        <v>3270</v>
      </c>
      <c r="N9536" s="2">
        <v>3500</v>
      </c>
      <c r="O9536" s="2">
        <f>IF(Tabla1[[#This Row],[Mov]]="VNT",Tabla1[[#This Row],[Sale]]-Tabla1[[#This Row],[Cost]],-Tabla1[[#This Row],[Cost]]*Tabla1[[#This Row],[Cant]])</f>
        <v>230</v>
      </c>
      <c r="P9536" s="8">
        <f>IF(Tabla1[[#This Row],[Mov]]="VNT",-Tabla1[[#This Row],[Cant]],Tabla1[[#This Row],[Cant]])</f>
        <v>-1</v>
      </c>
      <c r="Q9536" s="8">
        <f>DAY(Tabla1[[#This Row],[Date]])</f>
        <v>29</v>
      </c>
      <c r="R9536" s="8">
        <f>MONTH(Tabla1[[#This Row],[Date]])</f>
        <v>4</v>
      </c>
      <c r="S9536" s="8">
        <f>YEAR(Tabla1[[#This Row],[Date]])</f>
        <v>2023</v>
      </c>
    </row>
    <row r="9537" spans="1:19" x14ac:dyDescent="0.2">
      <c r="A9537">
        <v>9494</v>
      </c>
      <c r="B9537" s="1">
        <v>45045</v>
      </c>
      <c r="C9537" t="s">
        <v>260</v>
      </c>
      <c r="D9537" t="s">
        <v>332</v>
      </c>
      <c r="E9537">
        <v>1</v>
      </c>
      <c r="F9537" t="s">
        <v>116</v>
      </c>
      <c r="G9537" t="s">
        <v>347</v>
      </c>
      <c r="H9537" t="s">
        <v>518</v>
      </c>
      <c r="M9537" s="2">
        <v>3270</v>
      </c>
      <c r="N9537" s="2">
        <v>3500</v>
      </c>
      <c r="O9537" s="2">
        <f>IF(Tabla1[[#This Row],[Mov]]="VNT",Tabla1[[#This Row],[Sale]]-Tabla1[[#This Row],[Cost]],-Tabla1[[#This Row],[Cost]]*Tabla1[[#This Row],[Cant]])</f>
        <v>230</v>
      </c>
      <c r="P9537" s="8">
        <f>IF(Tabla1[[#This Row],[Mov]]="VNT",-Tabla1[[#This Row],[Cant]],Tabla1[[#This Row],[Cant]])</f>
        <v>-1</v>
      </c>
      <c r="Q9537" s="8">
        <f>DAY(Tabla1[[#This Row],[Date]])</f>
        <v>29</v>
      </c>
      <c r="R9537" s="8">
        <f>MONTH(Tabla1[[#This Row],[Date]])</f>
        <v>4</v>
      </c>
      <c r="S9537" s="8">
        <f>YEAR(Tabla1[[#This Row],[Date]])</f>
        <v>2023</v>
      </c>
    </row>
    <row r="9538" spans="1:19" x14ac:dyDescent="0.2">
      <c r="A9538">
        <v>9495</v>
      </c>
      <c r="B9538" s="1">
        <v>45045</v>
      </c>
      <c r="C9538" t="s">
        <v>260</v>
      </c>
      <c r="D9538" t="s">
        <v>332</v>
      </c>
      <c r="E9538">
        <v>1</v>
      </c>
      <c r="F9538" t="s">
        <v>116</v>
      </c>
      <c r="G9538" t="s">
        <v>382</v>
      </c>
      <c r="H9538" t="s">
        <v>514</v>
      </c>
      <c r="M9538" s="2">
        <v>10279</v>
      </c>
      <c r="N9538" s="2">
        <v>11000</v>
      </c>
      <c r="O9538" s="2">
        <f>IF(Tabla1[[#This Row],[Mov]]="VNT",Tabla1[[#This Row],[Sale]]-Tabla1[[#This Row],[Cost]],-Tabla1[[#This Row],[Cost]]*Tabla1[[#This Row],[Cant]])</f>
        <v>721</v>
      </c>
      <c r="P9538" s="8">
        <f>IF(Tabla1[[#This Row],[Mov]]="VNT",-Tabla1[[#This Row],[Cant]],Tabla1[[#This Row],[Cant]])</f>
        <v>-1</v>
      </c>
      <c r="Q9538" s="8">
        <f>DAY(Tabla1[[#This Row],[Date]])</f>
        <v>29</v>
      </c>
      <c r="R9538" s="8">
        <f>MONTH(Tabla1[[#This Row],[Date]])</f>
        <v>4</v>
      </c>
      <c r="S9538" s="8">
        <f>YEAR(Tabla1[[#This Row],[Date]])</f>
        <v>2023</v>
      </c>
    </row>
    <row r="9539" spans="1:19" x14ac:dyDescent="0.2">
      <c r="A9539">
        <v>9496</v>
      </c>
      <c r="B9539" s="1">
        <v>45045</v>
      </c>
      <c r="C9539" t="s">
        <v>260</v>
      </c>
      <c r="D9539" t="s">
        <v>332</v>
      </c>
      <c r="E9539">
        <v>1</v>
      </c>
      <c r="F9539" t="s">
        <v>116</v>
      </c>
      <c r="G9539" t="s">
        <v>382</v>
      </c>
      <c r="H9539" t="s">
        <v>514</v>
      </c>
      <c r="M9539" s="2">
        <v>6074</v>
      </c>
      <c r="N9539" s="2">
        <v>6500</v>
      </c>
      <c r="O9539" s="2">
        <f>IF(Tabla1[[#This Row],[Mov]]="VNT",Tabla1[[#This Row],[Sale]]-Tabla1[[#This Row],[Cost]],-Tabla1[[#This Row],[Cost]]*Tabla1[[#This Row],[Cant]])</f>
        <v>426</v>
      </c>
      <c r="P9539" s="8">
        <f>IF(Tabla1[[#This Row],[Mov]]="VNT",-Tabla1[[#This Row],[Cant]],Tabla1[[#This Row],[Cant]])</f>
        <v>-1</v>
      </c>
      <c r="Q9539" s="8">
        <f>DAY(Tabla1[[#This Row],[Date]])</f>
        <v>29</v>
      </c>
      <c r="R9539" s="8">
        <f>MONTH(Tabla1[[#This Row],[Date]])</f>
        <v>4</v>
      </c>
      <c r="S9539" s="8">
        <f>YEAR(Tabla1[[#This Row],[Date]])</f>
        <v>2023</v>
      </c>
    </row>
    <row r="9540" spans="1:19" x14ac:dyDescent="0.2">
      <c r="A9540">
        <v>9497</v>
      </c>
      <c r="B9540" s="1">
        <v>45045</v>
      </c>
      <c r="C9540" t="s">
        <v>260</v>
      </c>
      <c r="D9540" t="s">
        <v>332</v>
      </c>
      <c r="E9540">
        <v>1</v>
      </c>
      <c r="F9540" t="s">
        <v>365</v>
      </c>
      <c r="G9540" t="s">
        <v>366</v>
      </c>
      <c r="H9540" t="s">
        <v>367</v>
      </c>
      <c r="M9540" s="2">
        <v>7000</v>
      </c>
      <c r="N9540" s="2">
        <v>15000</v>
      </c>
      <c r="O9540" s="2">
        <f>IF(Tabla1[[#This Row],[Mov]]="VNT",Tabla1[[#This Row],[Sale]]-Tabla1[[#This Row],[Cost]],-Tabla1[[#This Row],[Cost]]*Tabla1[[#This Row],[Cant]])</f>
        <v>8000</v>
      </c>
      <c r="P9540" s="8">
        <f>IF(Tabla1[[#This Row],[Mov]]="VNT",-Tabla1[[#This Row],[Cant]],Tabla1[[#This Row],[Cant]])</f>
        <v>-1</v>
      </c>
      <c r="Q9540" s="8">
        <f>DAY(Tabla1[[#This Row],[Date]])</f>
        <v>29</v>
      </c>
      <c r="R9540" s="8">
        <f>MONTH(Tabla1[[#This Row],[Date]])</f>
        <v>4</v>
      </c>
      <c r="S9540" s="8">
        <f>YEAR(Tabla1[[#This Row],[Date]])</f>
        <v>2023</v>
      </c>
    </row>
    <row r="9541" spans="1:19" x14ac:dyDescent="0.2">
      <c r="A9541">
        <v>9498</v>
      </c>
      <c r="B9541" s="1">
        <v>45045</v>
      </c>
      <c r="C9541" t="s">
        <v>260</v>
      </c>
      <c r="D9541" t="s">
        <v>332</v>
      </c>
      <c r="E9541">
        <v>1</v>
      </c>
      <c r="F9541" t="s">
        <v>214</v>
      </c>
      <c r="G9541" t="s">
        <v>721</v>
      </c>
      <c r="H9541" t="s">
        <v>770</v>
      </c>
      <c r="M9541" s="2">
        <v>22000</v>
      </c>
      <c r="N9541" s="2">
        <v>45000</v>
      </c>
      <c r="O9541" s="2">
        <f>IF(Tabla1[[#This Row],[Mov]]="VNT",Tabla1[[#This Row],[Sale]]-Tabla1[[#This Row],[Cost]],-Tabla1[[#This Row],[Cost]]*Tabla1[[#This Row],[Cant]])</f>
        <v>23000</v>
      </c>
      <c r="P9541" s="8">
        <f>IF(Tabla1[[#This Row],[Mov]]="VNT",-Tabla1[[#This Row],[Cant]],Tabla1[[#This Row],[Cant]])</f>
        <v>-1</v>
      </c>
      <c r="Q9541" s="8">
        <f>DAY(Tabla1[[#This Row],[Date]])</f>
        <v>29</v>
      </c>
      <c r="R9541" s="8">
        <f>MONTH(Tabla1[[#This Row],[Date]])</f>
        <v>4</v>
      </c>
      <c r="S9541" s="8">
        <f>YEAR(Tabla1[[#This Row],[Date]])</f>
        <v>2023</v>
      </c>
    </row>
    <row r="9542" spans="1:19" x14ac:dyDescent="0.2">
      <c r="A9542">
        <v>9499</v>
      </c>
      <c r="B9542" s="1">
        <v>45046</v>
      </c>
      <c r="C9542" t="s">
        <v>260</v>
      </c>
      <c r="D9542" t="s">
        <v>332</v>
      </c>
      <c r="E9542">
        <v>1</v>
      </c>
      <c r="F9542" t="s">
        <v>116</v>
      </c>
      <c r="G9542" t="s">
        <v>347</v>
      </c>
      <c r="H9542" t="s">
        <v>519</v>
      </c>
      <c r="M9542" s="2">
        <v>1868</v>
      </c>
      <c r="N9542" s="2">
        <v>2000</v>
      </c>
      <c r="O9542" s="2">
        <f>IF(Tabla1[[#This Row],[Mov]]="VNT",Tabla1[[#This Row],[Sale]]-Tabla1[[#This Row],[Cost]],-Tabla1[[#This Row],[Cost]]*Tabla1[[#This Row],[Cant]])</f>
        <v>132</v>
      </c>
      <c r="P9542" s="8">
        <f>IF(Tabla1[[#This Row],[Mov]]="VNT",-Tabla1[[#This Row],[Cant]],Tabla1[[#This Row],[Cant]])</f>
        <v>-1</v>
      </c>
      <c r="Q9542" s="8">
        <f>DAY(Tabla1[[#This Row],[Date]])</f>
        <v>30</v>
      </c>
      <c r="R9542" s="8">
        <f>MONTH(Tabla1[[#This Row],[Date]])</f>
        <v>4</v>
      </c>
      <c r="S9542" s="8">
        <f>YEAR(Tabla1[[#This Row],[Date]])</f>
        <v>2023</v>
      </c>
    </row>
    <row r="9543" spans="1:19" x14ac:dyDescent="0.2">
      <c r="A9543">
        <v>9500</v>
      </c>
      <c r="B9543" s="1">
        <v>45046</v>
      </c>
      <c r="C9543" t="s">
        <v>260</v>
      </c>
      <c r="D9543" t="s">
        <v>332</v>
      </c>
      <c r="E9543">
        <v>1</v>
      </c>
      <c r="F9543" t="s">
        <v>586</v>
      </c>
      <c r="G9543" t="s">
        <v>273</v>
      </c>
      <c r="H9543" t="s">
        <v>468</v>
      </c>
      <c r="M9543" s="2">
        <v>7000</v>
      </c>
      <c r="N9543" s="2">
        <v>20000</v>
      </c>
      <c r="O9543" s="2">
        <f>IF(Tabla1[[#This Row],[Mov]]="VNT",Tabla1[[#This Row],[Sale]]-Tabla1[[#This Row],[Cost]],-Tabla1[[#This Row],[Cost]]*Tabla1[[#This Row],[Cant]])</f>
        <v>13000</v>
      </c>
      <c r="P9543" s="8">
        <f>IF(Tabla1[[#This Row],[Mov]]="VNT",-Tabla1[[#This Row],[Cant]],Tabla1[[#This Row],[Cant]])</f>
        <v>-1</v>
      </c>
      <c r="Q9543" s="8">
        <f>DAY(Tabla1[[#This Row],[Date]])</f>
        <v>30</v>
      </c>
      <c r="R9543" s="8">
        <f>MONTH(Tabla1[[#This Row],[Date]])</f>
        <v>4</v>
      </c>
      <c r="S9543" s="8">
        <f>YEAR(Tabla1[[#This Row],[Date]])</f>
        <v>2023</v>
      </c>
    </row>
    <row r="9544" spans="1:19" x14ac:dyDescent="0.2">
      <c r="A9544">
        <v>9501</v>
      </c>
      <c r="B9544" s="1">
        <v>45046</v>
      </c>
      <c r="C9544" t="s">
        <v>260</v>
      </c>
      <c r="D9544" t="s">
        <v>332</v>
      </c>
      <c r="E9544">
        <v>1</v>
      </c>
      <c r="F9544" t="s">
        <v>21</v>
      </c>
      <c r="G9544" t="s">
        <v>998</v>
      </c>
      <c r="H9544" t="s">
        <v>2214</v>
      </c>
      <c r="J9544" t="s">
        <v>23</v>
      </c>
      <c r="M9544" s="2">
        <v>8500</v>
      </c>
      <c r="N9544" s="2">
        <v>22000</v>
      </c>
      <c r="O9544" s="2">
        <f>IF(Tabla1[[#This Row],[Mov]]="VNT",Tabla1[[#This Row],[Sale]]-Tabla1[[#This Row],[Cost]],-Tabla1[[#This Row],[Cost]]*Tabla1[[#This Row],[Cant]])</f>
        <v>13500</v>
      </c>
      <c r="P9544" s="8">
        <f>IF(Tabla1[[#This Row],[Mov]]="VNT",-Tabla1[[#This Row],[Cant]],Tabla1[[#This Row],[Cant]])</f>
        <v>-1</v>
      </c>
      <c r="Q9544" s="8">
        <f>DAY(Tabla1[[#This Row],[Date]])</f>
        <v>30</v>
      </c>
      <c r="R9544" s="8">
        <f>MONTH(Tabla1[[#This Row],[Date]])</f>
        <v>4</v>
      </c>
      <c r="S9544" s="8">
        <f>YEAR(Tabla1[[#This Row],[Date]])</f>
        <v>2023</v>
      </c>
    </row>
    <row r="9545" spans="1:19" x14ac:dyDescent="0.2">
      <c r="A9545">
        <v>9502</v>
      </c>
      <c r="B9545" s="1">
        <v>45046</v>
      </c>
      <c r="C9545" t="s">
        <v>260</v>
      </c>
      <c r="D9545" t="s">
        <v>332</v>
      </c>
      <c r="E9545">
        <v>1</v>
      </c>
      <c r="F9545" t="s">
        <v>116</v>
      </c>
      <c r="G9545" t="s">
        <v>382</v>
      </c>
      <c r="H9545" t="s">
        <v>514</v>
      </c>
      <c r="M9545" s="2">
        <v>7008</v>
      </c>
      <c r="N9545" s="2">
        <v>7500</v>
      </c>
      <c r="O9545" s="2">
        <f>IF(Tabla1[[#This Row],[Mov]]="VNT",Tabla1[[#This Row],[Sale]]-Tabla1[[#This Row],[Cost]],-Tabla1[[#This Row],[Cost]]*Tabla1[[#This Row],[Cant]])</f>
        <v>492</v>
      </c>
      <c r="P9545" s="8">
        <f>IF(Tabla1[[#This Row],[Mov]]="VNT",-Tabla1[[#This Row],[Cant]],Tabla1[[#This Row],[Cant]])</f>
        <v>-1</v>
      </c>
      <c r="Q9545" s="8">
        <f>DAY(Tabla1[[#This Row],[Date]])</f>
        <v>30</v>
      </c>
      <c r="R9545" s="8">
        <f>MONTH(Tabla1[[#This Row],[Date]])</f>
        <v>4</v>
      </c>
      <c r="S9545" s="8">
        <f>YEAR(Tabla1[[#This Row],[Date]])</f>
        <v>2023</v>
      </c>
    </row>
    <row r="9546" spans="1:19" x14ac:dyDescent="0.2">
      <c r="A9546">
        <v>9503</v>
      </c>
      <c r="B9546" s="1">
        <v>45046</v>
      </c>
      <c r="C9546" t="s">
        <v>260</v>
      </c>
      <c r="D9546" t="s">
        <v>332</v>
      </c>
      <c r="E9546">
        <v>1</v>
      </c>
      <c r="F9546" t="s">
        <v>586</v>
      </c>
      <c r="G9546" t="s">
        <v>262</v>
      </c>
      <c r="H9546" t="s">
        <v>3155</v>
      </c>
      <c r="M9546" s="2">
        <v>7000</v>
      </c>
      <c r="N9546" s="2">
        <v>20000</v>
      </c>
      <c r="O9546" s="2">
        <f>IF(Tabla1[[#This Row],[Mov]]="VNT",Tabla1[[#This Row],[Sale]]-Tabla1[[#This Row],[Cost]],-Tabla1[[#This Row],[Cost]]*Tabla1[[#This Row],[Cant]])</f>
        <v>13000</v>
      </c>
      <c r="P9546" s="8">
        <f>IF(Tabla1[[#This Row],[Mov]]="VNT",-Tabla1[[#This Row],[Cant]],Tabla1[[#This Row],[Cant]])</f>
        <v>-1</v>
      </c>
      <c r="Q9546" s="8">
        <f>DAY(Tabla1[[#This Row],[Date]])</f>
        <v>30</v>
      </c>
      <c r="R9546" s="8">
        <f>MONTH(Tabla1[[#This Row],[Date]])</f>
        <v>4</v>
      </c>
      <c r="S9546" s="8">
        <f>YEAR(Tabla1[[#This Row],[Date]])</f>
        <v>2023</v>
      </c>
    </row>
    <row r="9547" spans="1:19" x14ac:dyDescent="0.2">
      <c r="A9547">
        <v>9504</v>
      </c>
      <c r="B9547" s="1">
        <v>45046</v>
      </c>
      <c r="C9547" t="s">
        <v>260</v>
      </c>
      <c r="D9547" t="s">
        <v>332</v>
      </c>
      <c r="E9547">
        <v>1</v>
      </c>
      <c r="F9547" t="s">
        <v>677</v>
      </c>
      <c r="G9547" t="s">
        <v>262</v>
      </c>
      <c r="H9547" t="s">
        <v>3155</v>
      </c>
      <c r="L9547" t="s">
        <v>3496</v>
      </c>
      <c r="M9547" s="2">
        <v>0</v>
      </c>
      <c r="N9547" s="2">
        <v>15000</v>
      </c>
      <c r="O9547" s="2">
        <f>IF(Tabla1[[#This Row],[Mov]]="VNT",Tabla1[[#This Row],[Sale]]-Tabla1[[#This Row],[Cost]],-Tabla1[[#This Row],[Cost]]*Tabla1[[#This Row],[Cant]])</f>
        <v>15000</v>
      </c>
      <c r="P9547" s="8">
        <f>IF(Tabla1[[#This Row],[Mov]]="VNT",-Tabla1[[#This Row],[Cant]],Tabla1[[#This Row],[Cant]])</f>
        <v>-1</v>
      </c>
      <c r="Q9547" s="8">
        <f>DAY(Tabla1[[#This Row],[Date]])</f>
        <v>30</v>
      </c>
      <c r="R9547" s="8">
        <f>MONTH(Tabla1[[#This Row],[Date]])</f>
        <v>4</v>
      </c>
      <c r="S9547" s="8">
        <f>YEAR(Tabla1[[#This Row],[Date]])</f>
        <v>2023</v>
      </c>
    </row>
    <row r="9548" spans="1:19" x14ac:dyDescent="0.2">
      <c r="A9548">
        <v>9505</v>
      </c>
      <c r="B9548" s="1">
        <v>45046</v>
      </c>
      <c r="C9548" t="s">
        <v>260</v>
      </c>
      <c r="D9548" t="s">
        <v>332</v>
      </c>
      <c r="E9548">
        <v>1</v>
      </c>
      <c r="F9548" t="s">
        <v>116</v>
      </c>
      <c r="G9548" t="s">
        <v>349</v>
      </c>
      <c r="H9548" t="s">
        <v>515</v>
      </c>
      <c r="M9548" s="2">
        <v>3270</v>
      </c>
      <c r="N9548" s="2">
        <v>3500</v>
      </c>
      <c r="O9548" s="2">
        <f>IF(Tabla1[[#This Row],[Mov]]="VNT",Tabla1[[#This Row],[Sale]]-Tabla1[[#This Row],[Cost]],-Tabla1[[#This Row],[Cost]]*Tabla1[[#This Row],[Cant]])</f>
        <v>230</v>
      </c>
      <c r="P9548" s="8">
        <f>IF(Tabla1[[#This Row],[Mov]]="VNT",-Tabla1[[#This Row],[Cant]],Tabla1[[#This Row],[Cant]])</f>
        <v>-1</v>
      </c>
      <c r="Q9548" s="8">
        <f>DAY(Tabla1[[#This Row],[Date]])</f>
        <v>30</v>
      </c>
      <c r="R9548" s="8">
        <f>MONTH(Tabla1[[#This Row],[Date]])</f>
        <v>4</v>
      </c>
      <c r="S9548" s="8">
        <f>YEAR(Tabla1[[#This Row],[Date]])</f>
        <v>2023</v>
      </c>
    </row>
    <row r="9549" spans="1:19" x14ac:dyDescent="0.2">
      <c r="A9549">
        <v>9506</v>
      </c>
      <c r="B9549" s="1">
        <v>45046</v>
      </c>
      <c r="C9549" t="s">
        <v>260</v>
      </c>
      <c r="D9549" t="s">
        <v>332</v>
      </c>
      <c r="E9549">
        <v>1</v>
      </c>
      <c r="F9549" t="s">
        <v>116</v>
      </c>
      <c r="G9549" t="s">
        <v>382</v>
      </c>
      <c r="H9549" t="s">
        <v>514</v>
      </c>
      <c r="M9549" s="2">
        <v>3270</v>
      </c>
      <c r="N9549" s="2">
        <v>3500</v>
      </c>
      <c r="O9549" s="2">
        <f>IF(Tabla1[[#This Row],[Mov]]="VNT",Tabla1[[#This Row],[Sale]]-Tabla1[[#This Row],[Cost]],-Tabla1[[#This Row],[Cost]]*Tabla1[[#This Row],[Cant]])</f>
        <v>230</v>
      </c>
      <c r="P9549" s="8">
        <f>IF(Tabla1[[#This Row],[Mov]]="VNT",-Tabla1[[#This Row],[Cant]],Tabla1[[#This Row],[Cant]])</f>
        <v>-1</v>
      </c>
      <c r="Q9549" s="8">
        <f>DAY(Tabla1[[#This Row],[Date]])</f>
        <v>30</v>
      </c>
      <c r="R9549" s="8">
        <f>MONTH(Tabla1[[#This Row],[Date]])</f>
        <v>4</v>
      </c>
      <c r="S9549" s="8">
        <f>YEAR(Tabla1[[#This Row],[Date]])</f>
        <v>2023</v>
      </c>
    </row>
    <row r="9550" spans="1:19" x14ac:dyDescent="0.2">
      <c r="A9550">
        <v>9507</v>
      </c>
      <c r="B9550" s="1">
        <v>45046</v>
      </c>
      <c r="C9550" t="s">
        <v>260</v>
      </c>
      <c r="D9550" t="s">
        <v>332</v>
      </c>
      <c r="E9550">
        <v>1</v>
      </c>
      <c r="F9550" t="s">
        <v>1441</v>
      </c>
      <c r="G9550" t="s">
        <v>263</v>
      </c>
      <c r="H9550" t="s">
        <v>1225</v>
      </c>
      <c r="M9550" s="2">
        <v>14000</v>
      </c>
      <c r="N9550" s="2">
        <v>30000</v>
      </c>
      <c r="O9550" s="2">
        <f>IF(Tabla1[[#This Row],[Mov]]="VNT",Tabla1[[#This Row],[Sale]]-Tabla1[[#This Row],[Cost]],-Tabla1[[#This Row],[Cost]]*Tabla1[[#This Row],[Cant]])</f>
        <v>16000</v>
      </c>
      <c r="P9550" s="8">
        <f>IF(Tabla1[[#This Row],[Mov]]="VNT",-Tabla1[[#This Row],[Cant]],Tabla1[[#This Row],[Cant]])</f>
        <v>-1</v>
      </c>
      <c r="Q9550" s="8">
        <f>DAY(Tabla1[[#This Row],[Date]])</f>
        <v>30</v>
      </c>
      <c r="R9550" s="8">
        <f>MONTH(Tabla1[[#This Row],[Date]])</f>
        <v>4</v>
      </c>
      <c r="S9550" s="8">
        <f>YEAR(Tabla1[[#This Row],[Date]])</f>
        <v>2023</v>
      </c>
    </row>
    <row r="9551" spans="1:19" x14ac:dyDescent="0.2">
      <c r="A9551">
        <v>9508</v>
      </c>
      <c r="B9551" s="1">
        <v>45046</v>
      </c>
      <c r="C9551" t="s">
        <v>260</v>
      </c>
      <c r="D9551" t="s">
        <v>332</v>
      </c>
      <c r="E9551">
        <v>1</v>
      </c>
      <c r="F9551" t="s">
        <v>458</v>
      </c>
      <c r="G9551" t="s">
        <v>263</v>
      </c>
      <c r="H9551" t="s">
        <v>3156</v>
      </c>
      <c r="M9551" s="2">
        <v>0</v>
      </c>
      <c r="N9551" s="2">
        <v>10000</v>
      </c>
      <c r="O9551" s="2">
        <f>IF(Tabla1[[#This Row],[Mov]]="VNT",Tabla1[[#This Row],[Sale]]-Tabla1[[#This Row],[Cost]],-Tabla1[[#This Row],[Cost]]*Tabla1[[#This Row],[Cant]])</f>
        <v>10000</v>
      </c>
      <c r="P9551" s="8">
        <f>IF(Tabla1[[#This Row],[Mov]]="VNT",-Tabla1[[#This Row],[Cant]],Tabla1[[#This Row],[Cant]])</f>
        <v>-1</v>
      </c>
      <c r="Q9551" s="8">
        <f>DAY(Tabla1[[#This Row],[Date]])</f>
        <v>30</v>
      </c>
      <c r="R9551" s="8">
        <f>MONTH(Tabla1[[#This Row],[Date]])</f>
        <v>4</v>
      </c>
      <c r="S9551" s="8">
        <f>YEAR(Tabla1[[#This Row],[Date]])</f>
        <v>2023</v>
      </c>
    </row>
    <row r="9552" spans="1:19" x14ac:dyDescent="0.2">
      <c r="A9552">
        <v>9509</v>
      </c>
      <c r="B9552" s="1">
        <v>45046</v>
      </c>
      <c r="C9552" t="s">
        <v>260</v>
      </c>
      <c r="D9552" t="s">
        <v>332</v>
      </c>
      <c r="E9552">
        <v>1</v>
      </c>
      <c r="F9552" t="s">
        <v>458</v>
      </c>
      <c r="G9552" t="s">
        <v>272</v>
      </c>
      <c r="H9552" t="s">
        <v>3157</v>
      </c>
      <c r="M9552" s="2">
        <v>0</v>
      </c>
      <c r="N9552" s="2">
        <v>5000</v>
      </c>
      <c r="O9552" s="2">
        <f>IF(Tabla1[[#This Row],[Mov]]="VNT",Tabla1[[#This Row],[Sale]]-Tabla1[[#This Row],[Cost]],-Tabla1[[#This Row],[Cost]]*Tabla1[[#This Row],[Cant]])</f>
        <v>5000</v>
      </c>
      <c r="P9552" s="8">
        <f>IF(Tabla1[[#This Row],[Mov]]="VNT",-Tabla1[[#This Row],[Cant]],Tabla1[[#This Row],[Cant]])</f>
        <v>-1</v>
      </c>
      <c r="Q9552" s="8">
        <f>DAY(Tabla1[[#This Row],[Date]])</f>
        <v>30</v>
      </c>
      <c r="R9552" s="8">
        <f>MONTH(Tabla1[[#This Row],[Date]])</f>
        <v>4</v>
      </c>
      <c r="S9552" s="8">
        <f>YEAR(Tabla1[[#This Row],[Date]])</f>
        <v>2023</v>
      </c>
    </row>
    <row r="9553" spans="1:19" x14ac:dyDescent="0.2">
      <c r="A9553">
        <v>9510</v>
      </c>
      <c r="B9553" s="1">
        <v>45046</v>
      </c>
      <c r="C9553" t="s">
        <v>260</v>
      </c>
      <c r="D9553" t="s">
        <v>332</v>
      </c>
      <c r="E9553">
        <v>1</v>
      </c>
      <c r="F9553" t="s">
        <v>225</v>
      </c>
      <c r="G9553" t="s">
        <v>263</v>
      </c>
      <c r="H9553" t="s">
        <v>282</v>
      </c>
      <c r="M9553" s="2">
        <v>1100</v>
      </c>
      <c r="N9553" s="2">
        <v>10000</v>
      </c>
      <c r="O9553" s="2">
        <f>IF(Tabla1[[#This Row],[Mov]]="VNT",Tabla1[[#This Row],[Sale]]-Tabla1[[#This Row],[Cost]],-Tabla1[[#This Row],[Cost]]*Tabla1[[#This Row],[Cant]])</f>
        <v>8900</v>
      </c>
      <c r="P9553" s="8">
        <f>IF(Tabla1[[#This Row],[Mov]]="VNT",-Tabla1[[#This Row],[Cant]],Tabla1[[#This Row],[Cant]])</f>
        <v>-1</v>
      </c>
      <c r="Q9553" s="8">
        <f>DAY(Tabla1[[#This Row],[Date]])</f>
        <v>30</v>
      </c>
      <c r="R9553" s="8">
        <f>MONTH(Tabla1[[#This Row],[Date]])</f>
        <v>4</v>
      </c>
      <c r="S9553" s="8">
        <f>YEAR(Tabla1[[#This Row],[Date]])</f>
        <v>2023</v>
      </c>
    </row>
    <row r="9554" spans="1:19" x14ac:dyDescent="0.2">
      <c r="A9554">
        <v>9511</v>
      </c>
      <c r="B9554" s="1">
        <v>45046</v>
      </c>
      <c r="C9554" t="s">
        <v>260</v>
      </c>
      <c r="D9554" t="s">
        <v>332</v>
      </c>
      <c r="E9554">
        <v>1</v>
      </c>
      <c r="F9554" t="s">
        <v>116</v>
      </c>
      <c r="G9554" t="s">
        <v>349</v>
      </c>
      <c r="H9554" t="s">
        <v>515</v>
      </c>
      <c r="M9554" s="2">
        <v>3270</v>
      </c>
      <c r="N9554" s="2">
        <v>3500</v>
      </c>
      <c r="O9554" s="2">
        <f>IF(Tabla1[[#This Row],[Mov]]="VNT",Tabla1[[#This Row],[Sale]]-Tabla1[[#This Row],[Cost]],-Tabla1[[#This Row],[Cost]]*Tabla1[[#This Row],[Cant]])</f>
        <v>230</v>
      </c>
      <c r="P9554" s="8">
        <f>IF(Tabla1[[#This Row],[Mov]]="VNT",-Tabla1[[#This Row],[Cant]],Tabla1[[#This Row],[Cant]])</f>
        <v>-1</v>
      </c>
      <c r="Q9554" s="8">
        <f>DAY(Tabla1[[#This Row],[Date]])</f>
        <v>30</v>
      </c>
      <c r="R9554" s="8">
        <f>MONTH(Tabla1[[#This Row],[Date]])</f>
        <v>4</v>
      </c>
      <c r="S9554" s="8">
        <f>YEAR(Tabla1[[#This Row],[Date]])</f>
        <v>2023</v>
      </c>
    </row>
    <row r="9555" spans="1:19" x14ac:dyDescent="0.2">
      <c r="A9555">
        <v>9512</v>
      </c>
      <c r="B9555" s="1">
        <v>45046</v>
      </c>
      <c r="C9555" t="s">
        <v>260</v>
      </c>
      <c r="D9555" t="s">
        <v>332</v>
      </c>
      <c r="E9555">
        <v>1</v>
      </c>
      <c r="F9555" t="s">
        <v>116</v>
      </c>
      <c r="G9555" t="s">
        <v>347</v>
      </c>
      <c r="H9555" t="s">
        <v>518</v>
      </c>
      <c r="M9555" s="2">
        <v>3270</v>
      </c>
      <c r="N9555" s="2">
        <v>3500</v>
      </c>
      <c r="O9555" s="2">
        <f>IF(Tabla1[[#This Row],[Mov]]="VNT",Tabla1[[#This Row],[Sale]]-Tabla1[[#This Row],[Cost]],-Tabla1[[#This Row],[Cost]]*Tabla1[[#This Row],[Cant]])</f>
        <v>230</v>
      </c>
      <c r="P9555" s="8">
        <f>IF(Tabla1[[#This Row],[Mov]]="VNT",-Tabla1[[#This Row],[Cant]],Tabla1[[#This Row],[Cant]])</f>
        <v>-1</v>
      </c>
      <c r="Q9555" s="8">
        <f>DAY(Tabla1[[#This Row],[Date]])</f>
        <v>30</v>
      </c>
      <c r="R9555" s="8">
        <f>MONTH(Tabla1[[#This Row],[Date]])</f>
        <v>4</v>
      </c>
      <c r="S9555" s="8">
        <f>YEAR(Tabla1[[#This Row],[Date]])</f>
        <v>2023</v>
      </c>
    </row>
    <row r="9556" spans="1:19" x14ac:dyDescent="0.2">
      <c r="A9556">
        <v>9513</v>
      </c>
      <c r="B9556" s="1">
        <v>45046</v>
      </c>
      <c r="C9556" t="s">
        <v>260</v>
      </c>
      <c r="D9556" t="s">
        <v>332</v>
      </c>
      <c r="E9556">
        <v>1</v>
      </c>
      <c r="F9556" t="s">
        <v>116</v>
      </c>
      <c r="G9556" t="s">
        <v>347</v>
      </c>
      <c r="H9556" t="s">
        <v>518</v>
      </c>
      <c r="M9556" s="2">
        <v>3270</v>
      </c>
      <c r="N9556" s="2">
        <v>3500</v>
      </c>
      <c r="O9556" s="2">
        <f>IF(Tabla1[[#This Row],[Mov]]="VNT",Tabla1[[#This Row],[Sale]]-Tabla1[[#This Row],[Cost]],-Tabla1[[#This Row],[Cost]]*Tabla1[[#This Row],[Cant]])</f>
        <v>230</v>
      </c>
      <c r="P9556" s="8">
        <f>IF(Tabla1[[#This Row],[Mov]]="VNT",-Tabla1[[#This Row],[Cant]],Tabla1[[#This Row],[Cant]])</f>
        <v>-1</v>
      </c>
      <c r="Q9556" s="8">
        <f>DAY(Tabla1[[#This Row],[Date]])</f>
        <v>30</v>
      </c>
      <c r="R9556" s="8">
        <f>MONTH(Tabla1[[#This Row],[Date]])</f>
        <v>4</v>
      </c>
      <c r="S9556" s="8">
        <f>YEAR(Tabla1[[#This Row],[Date]])</f>
        <v>2023</v>
      </c>
    </row>
    <row r="9557" spans="1:19" x14ac:dyDescent="0.2">
      <c r="A9557">
        <v>9514</v>
      </c>
      <c r="B9557" s="1">
        <v>45046</v>
      </c>
      <c r="C9557" t="s">
        <v>260</v>
      </c>
      <c r="D9557" t="s">
        <v>332</v>
      </c>
      <c r="E9557">
        <v>1</v>
      </c>
      <c r="F9557" t="s">
        <v>116</v>
      </c>
      <c r="G9557" t="s">
        <v>382</v>
      </c>
      <c r="H9557" t="s">
        <v>514</v>
      </c>
      <c r="M9557" s="2">
        <v>3270</v>
      </c>
      <c r="N9557" s="2">
        <v>3500</v>
      </c>
      <c r="O9557" s="2">
        <f>IF(Tabla1[[#This Row],[Mov]]="VNT",Tabla1[[#This Row],[Sale]]-Tabla1[[#This Row],[Cost]],-Tabla1[[#This Row],[Cost]]*Tabla1[[#This Row],[Cant]])</f>
        <v>230</v>
      </c>
      <c r="P9557" s="8">
        <f>IF(Tabla1[[#This Row],[Mov]]="VNT",-Tabla1[[#This Row],[Cant]],Tabla1[[#This Row],[Cant]])</f>
        <v>-1</v>
      </c>
      <c r="Q9557" s="8">
        <f>DAY(Tabla1[[#This Row],[Date]])</f>
        <v>30</v>
      </c>
      <c r="R9557" s="8">
        <f>MONTH(Tabla1[[#This Row],[Date]])</f>
        <v>4</v>
      </c>
      <c r="S9557" s="8">
        <f>YEAR(Tabla1[[#This Row],[Date]])</f>
        <v>2023</v>
      </c>
    </row>
    <row r="9558" spans="1:19" x14ac:dyDescent="0.2">
      <c r="A9558">
        <v>9515</v>
      </c>
      <c r="B9558" s="1">
        <v>45046</v>
      </c>
      <c r="C9558" t="s">
        <v>260</v>
      </c>
      <c r="D9558" t="s">
        <v>332</v>
      </c>
      <c r="E9558">
        <v>1</v>
      </c>
      <c r="F9558" t="s">
        <v>26</v>
      </c>
      <c r="G9558" t="s">
        <v>333</v>
      </c>
      <c r="H9558" t="s">
        <v>3034</v>
      </c>
      <c r="M9558" s="2">
        <v>9000</v>
      </c>
      <c r="N9558" s="2">
        <v>18000</v>
      </c>
      <c r="O9558" s="2">
        <f>IF(Tabla1[[#This Row],[Mov]]="VNT",Tabla1[[#This Row],[Sale]]-Tabla1[[#This Row],[Cost]],-Tabla1[[#This Row],[Cost]]*Tabla1[[#This Row],[Cant]])</f>
        <v>9000</v>
      </c>
      <c r="P9558" s="8">
        <f>IF(Tabla1[[#This Row],[Mov]]="VNT",-Tabla1[[#This Row],[Cant]],Tabla1[[#This Row],[Cant]])</f>
        <v>-1</v>
      </c>
      <c r="Q9558" s="8">
        <f>DAY(Tabla1[[#This Row],[Date]])</f>
        <v>30</v>
      </c>
      <c r="R9558" s="8">
        <f>MONTH(Tabla1[[#This Row],[Date]])</f>
        <v>4</v>
      </c>
      <c r="S9558" s="8">
        <f>YEAR(Tabla1[[#This Row],[Date]])</f>
        <v>2023</v>
      </c>
    </row>
    <row r="9559" spans="1:19" x14ac:dyDescent="0.2">
      <c r="A9559">
        <v>9516</v>
      </c>
      <c r="B9559" s="1">
        <v>45046</v>
      </c>
      <c r="C9559" t="s">
        <v>260</v>
      </c>
      <c r="D9559" t="s">
        <v>332</v>
      </c>
      <c r="E9559">
        <v>1</v>
      </c>
      <c r="F9559" t="s">
        <v>116</v>
      </c>
      <c r="G9559" t="s">
        <v>347</v>
      </c>
      <c r="H9559" t="s">
        <v>518</v>
      </c>
      <c r="M9559" s="2">
        <v>3270</v>
      </c>
      <c r="N9559" s="2">
        <v>3500</v>
      </c>
      <c r="O9559" s="2">
        <f>IF(Tabla1[[#This Row],[Mov]]="VNT",Tabla1[[#This Row],[Sale]]-Tabla1[[#This Row],[Cost]],-Tabla1[[#This Row],[Cost]]*Tabla1[[#This Row],[Cant]])</f>
        <v>230</v>
      </c>
      <c r="P9559" s="8">
        <f>IF(Tabla1[[#This Row],[Mov]]="VNT",-Tabla1[[#This Row],[Cant]],Tabla1[[#This Row],[Cant]])</f>
        <v>-1</v>
      </c>
      <c r="Q9559" s="8">
        <f>DAY(Tabla1[[#This Row],[Date]])</f>
        <v>30</v>
      </c>
      <c r="R9559" s="8">
        <f>MONTH(Tabla1[[#This Row],[Date]])</f>
        <v>4</v>
      </c>
      <c r="S9559" s="8">
        <f>YEAR(Tabla1[[#This Row],[Date]])</f>
        <v>2023</v>
      </c>
    </row>
    <row r="9560" spans="1:19" x14ac:dyDescent="0.2">
      <c r="A9560">
        <v>9517</v>
      </c>
      <c r="B9560" s="1">
        <v>45046</v>
      </c>
      <c r="C9560" t="s">
        <v>260</v>
      </c>
      <c r="D9560" t="s">
        <v>332</v>
      </c>
      <c r="E9560">
        <v>1</v>
      </c>
      <c r="F9560" t="s">
        <v>224</v>
      </c>
      <c r="G9560" t="s">
        <v>272</v>
      </c>
      <c r="H9560" t="s">
        <v>309</v>
      </c>
      <c r="M9560" s="2">
        <v>8500</v>
      </c>
      <c r="N9560" s="2">
        <v>20000</v>
      </c>
      <c r="O9560" s="2">
        <f>IF(Tabla1[[#This Row],[Mov]]="VNT",Tabla1[[#This Row],[Sale]]-Tabla1[[#This Row],[Cost]],-Tabla1[[#This Row],[Cost]]*Tabla1[[#This Row],[Cant]])</f>
        <v>11500</v>
      </c>
      <c r="P9560" s="8">
        <f>IF(Tabla1[[#This Row],[Mov]]="VNT",-Tabla1[[#This Row],[Cant]],Tabla1[[#This Row],[Cant]])</f>
        <v>-1</v>
      </c>
      <c r="Q9560" s="8">
        <f>DAY(Tabla1[[#This Row],[Date]])</f>
        <v>30</v>
      </c>
      <c r="R9560" s="8">
        <f>MONTH(Tabla1[[#This Row],[Date]])</f>
        <v>4</v>
      </c>
      <c r="S9560" s="8">
        <f>YEAR(Tabla1[[#This Row],[Date]])</f>
        <v>2023</v>
      </c>
    </row>
    <row r="9561" spans="1:19" x14ac:dyDescent="0.2">
      <c r="A9561">
        <v>9518</v>
      </c>
      <c r="B9561" s="1">
        <v>45046</v>
      </c>
      <c r="C9561" t="s">
        <v>260</v>
      </c>
      <c r="D9561" t="s">
        <v>332</v>
      </c>
      <c r="E9561">
        <v>1</v>
      </c>
      <c r="F9561" t="s">
        <v>116</v>
      </c>
      <c r="G9561" t="s">
        <v>347</v>
      </c>
      <c r="H9561" t="s">
        <v>518</v>
      </c>
      <c r="M9561" s="2">
        <v>6074</v>
      </c>
      <c r="N9561" s="2">
        <v>6500</v>
      </c>
      <c r="O9561" s="2">
        <f>IF(Tabla1[[#This Row],[Mov]]="VNT",Tabla1[[#This Row],[Sale]]-Tabla1[[#This Row],[Cost]],-Tabla1[[#This Row],[Cost]]*Tabla1[[#This Row],[Cant]])</f>
        <v>426</v>
      </c>
      <c r="P9561" s="8">
        <f>IF(Tabla1[[#This Row],[Mov]]="VNT",-Tabla1[[#This Row],[Cant]],Tabla1[[#This Row],[Cant]])</f>
        <v>-1</v>
      </c>
      <c r="Q9561" s="8">
        <f>DAY(Tabla1[[#This Row],[Date]])</f>
        <v>30</v>
      </c>
      <c r="R9561" s="8">
        <f>MONTH(Tabla1[[#This Row],[Date]])</f>
        <v>4</v>
      </c>
      <c r="S9561" s="8">
        <f>YEAR(Tabla1[[#This Row],[Date]])</f>
        <v>2023</v>
      </c>
    </row>
    <row r="9562" spans="1:19" x14ac:dyDescent="0.2">
      <c r="A9562">
        <v>9519</v>
      </c>
      <c r="B9562" s="1">
        <v>45046</v>
      </c>
      <c r="C9562" t="s">
        <v>260</v>
      </c>
      <c r="D9562" t="s">
        <v>332</v>
      </c>
      <c r="E9562">
        <v>1</v>
      </c>
      <c r="F9562" t="s">
        <v>116</v>
      </c>
      <c r="G9562" t="s">
        <v>347</v>
      </c>
      <c r="H9562" t="s">
        <v>518</v>
      </c>
      <c r="M9562" s="2">
        <v>7008</v>
      </c>
      <c r="N9562" s="2">
        <v>7500</v>
      </c>
      <c r="O9562" s="2">
        <f>IF(Tabla1[[#This Row],[Mov]]="VNT",Tabla1[[#This Row],[Sale]]-Tabla1[[#This Row],[Cost]],-Tabla1[[#This Row],[Cost]]*Tabla1[[#This Row],[Cant]])</f>
        <v>492</v>
      </c>
      <c r="P9562" s="8">
        <f>IF(Tabla1[[#This Row],[Mov]]="VNT",-Tabla1[[#This Row],[Cant]],Tabla1[[#This Row],[Cant]])</f>
        <v>-1</v>
      </c>
      <c r="Q9562" s="8">
        <f>DAY(Tabla1[[#This Row],[Date]])</f>
        <v>30</v>
      </c>
      <c r="R9562" s="8">
        <f>MONTH(Tabla1[[#This Row],[Date]])</f>
        <v>4</v>
      </c>
      <c r="S9562" s="8">
        <f>YEAR(Tabla1[[#This Row],[Date]])</f>
        <v>2023</v>
      </c>
    </row>
    <row r="9563" spans="1:19" x14ac:dyDescent="0.2">
      <c r="A9563">
        <v>9520</v>
      </c>
      <c r="B9563" s="1">
        <v>45046</v>
      </c>
      <c r="C9563" t="s">
        <v>260</v>
      </c>
      <c r="D9563" t="s">
        <v>332</v>
      </c>
      <c r="E9563">
        <v>1</v>
      </c>
      <c r="F9563" t="s">
        <v>386</v>
      </c>
      <c r="G9563" t="s">
        <v>272</v>
      </c>
      <c r="H9563" t="s">
        <v>306</v>
      </c>
      <c r="M9563" s="2">
        <v>65000</v>
      </c>
      <c r="N9563" s="2">
        <v>125000</v>
      </c>
      <c r="O9563" s="2">
        <f>IF(Tabla1[[#This Row],[Mov]]="VNT",Tabla1[[#This Row],[Sale]]-Tabla1[[#This Row],[Cost]],-Tabla1[[#This Row],[Cost]]*Tabla1[[#This Row],[Cant]])</f>
        <v>60000</v>
      </c>
      <c r="P9563" s="8">
        <f>IF(Tabla1[[#This Row],[Mov]]="VNT",-Tabla1[[#This Row],[Cant]],Tabla1[[#This Row],[Cant]])</f>
        <v>-1</v>
      </c>
      <c r="Q9563" s="8">
        <f>DAY(Tabla1[[#This Row],[Date]])</f>
        <v>30</v>
      </c>
      <c r="R9563" s="8">
        <f>MONTH(Tabla1[[#This Row],[Date]])</f>
        <v>4</v>
      </c>
      <c r="S9563" s="8">
        <f>YEAR(Tabla1[[#This Row],[Date]])</f>
        <v>2023</v>
      </c>
    </row>
    <row r="9564" spans="1:19" x14ac:dyDescent="0.2">
      <c r="A9564">
        <v>9521</v>
      </c>
      <c r="B9564" s="1">
        <v>45046</v>
      </c>
      <c r="C9564" t="s">
        <v>260</v>
      </c>
      <c r="D9564" t="s">
        <v>332</v>
      </c>
      <c r="E9564">
        <v>1</v>
      </c>
      <c r="F9564" t="s">
        <v>225</v>
      </c>
      <c r="G9564" t="s">
        <v>272</v>
      </c>
      <c r="H9564" t="s">
        <v>306</v>
      </c>
      <c r="L9564" t="s">
        <v>2368</v>
      </c>
      <c r="M9564" s="2">
        <v>1100</v>
      </c>
      <c r="N9564" s="2">
        <v>5000</v>
      </c>
      <c r="O9564" s="2">
        <f>IF(Tabla1[[#This Row],[Mov]]="VNT",Tabla1[[#This Row],[Sale]]-Tabla1[[#This Row],[Cost]],-Tabla1[[#This Row],[Cost]]*Tabla1[[#This Row],[Cant]])</f>
        <v>3900</v>
      </c>
      <c r="P9564" s="8">
        <f>IF(Tabla1[[#This Row],[Mov]]="VNT",-Tabla1[[#This Row],[Cant]],Tabla1[[#This Row],[Cant]])</f>
        <v>-1</v>
      </c>
      <c r="Q9564" s="8">
        <f>DAY(Tabla1[[#This Row],[Date]])</f>
        <v>30</v>
      </c>
      <c r="R9564" s="8">
        <f>MONTH(Tabla1[[#This Row],[Date]])</f>
        <v>4</v>
      </c>
      <c r="S9564" s="8">
        <f>YEAR(Tabla1[[#This Row],[Date]])</f>
        <v>2023</v>
      </c>
    </row>
    <row r="9565" spans="1:19" x14ac:dyDescent="0.2">
      <c r="A9565">
        <v>9522</v>
      </c>
      <c r="B9565" s="1">
        <v>45046</v>
      </c>
      <c r="C9565" t="s">
        <v>260</v>
      </c>
      <c r="D9565" t="s">
        <v>332</v>
      </c>
      <c r="E9565">
        <v>1</v>
      </c>
      <c r="F9565" t="s">
        <v>1246</v>
      </c>
      <c r="G9565" t="s">
        <v>272</v>
      </c>
      <c r="H9565" t="s">
        <v>306</v>
      </c>
      <c r="M9565" s="2">
        <v>6000</v>
      </c>
      <c r="N9565" s="2">
        <v>12000</v>
      </c>
      <c r="O9565" s="2">
        <f>IF(Tabla1[[#This Row],[Mov]]="VNT",Tabla1[[#This Row],[Sale]]-Tabla1[[#This Row],[Cost]],-Tabla1[[#This Row],[Cost]]*Tabla1[[#This Row],[Cant]])</f>
        <v>6000</v>
      </c>
      <c r="P9565" s="8">
        <f>IF(Tabla1[[#This Row],[Mov]]="VNT",-Tabla1[[#This Row],[Cant]],Tabla1[[#This Row],[Cant]])</f>
        <v>-1</v>
      </c>
      <c r="Q9565" s="8">
        <f>DAY(Tabla1[[#This Row],[Date]])</f>
        <v>30</v>
      </c>
      <c r="R9565" s="8">
        <f>MONTH(Tabla1[[#This Row],[Date]])</f>
        <v>4</v>
      </c>
      <c r="S9565" s="8">
        <f>YEAR(Tabla1[[#This Row],[Date]])</f>
        <v>2023</v>
      </c>
    </row>
    <row r="9566" spans="1:19" x14ac:dyDescent="0.2">
      <c r="A9566">
        <v>9523</v>
      </c>
      <c r="B9566" s="1">
        <v>45046</v>
      </c>
      <c r="C9566" t="s">
        <v>260</v>
      </c>
      <c r="D9566" t="s">
        <v>332</v>
      </c>
      <c r="E9566">
        <v>1</v>
      </c>
      <c r="F9566" t="s">
        <v>224</v>
      </c>
      <c r="G9566" t="s">
        <v>263</v>
      </c>
      <c r="H9566" t="s">
        <v>2946</v>
      </c>
      <c r="M9566" s="2">
        <v>11000</v>
      </c>
      <c r="N9566" s="2">
        <v>20000</v>
      </c>
      <c r="O9566" s="2">
        <f>IF(Tabla1[[#This Row],[Mov]]="VNT",Tabla1[[#This Row],[Sale]]-Tabla1[[#This Row],[Cost]],-Tabla1[[#This Row],[Cost]]*Tabla1[[#This Row],[Cant]])</f>
        <v>9000</v>
      </c>
      <c r="P9566" s="8">
        <f>IF(Tabla1[[#This Row],[Mov]]="VNT",-Tabla1[[#This Row],[Cant]],Tabla1[[#This Row],[Cant]])</f>
        <v>-1</v>
      </c>
      <c r="Q9566" s="8">
        <f>DAY(Tabla1[[#This Row],[Date]])</f>
        <v>30</v>
      </c>
      <c r="R9566" s="8">
        <f>MONTH(Tabla1[[#This Row],[Date]])</f>
        <v>4</v>
      </c>
      <c r="S9566" s="8">
        <f>YEAR(Tabla1[[#This Row],[Date]])</f>
        <v>2023</v>
      </c>
    </row>
    <row r="9567" spans="1:19" x14ac:dyDescent="0.2">
      <c r="A9567">
        <v>9524</v>
      </c>
      <c r="B9567" s="1">
        <v>45046</v>
      </c>
      <c r="C9567" t="s">
        <v>260</v>
      </c>
      <c r="D9567" t="s">
        <v>332</v>
      </c>
      <c r="E9567">
        <v>1</v>
      </c>
      <c r="F9567" t="s">
        <v>224</v>
      </c>
      <c r="G9567" t="s">
        <v>534</v>
      </c>
      <c r="H9567" t="s">
        <v>536</v>
      </c>
      <c r="M9567" s="2">
        <v>10000</v>
      </c>
      <c r="N9567" s="2">
        <v>20000</v>
      </c>
      <c r="O9567" s="2">
        <f>IF(Tabla1[[#This Row],[Mov]]="VNT",Tabla1[[#This Row],[Sale]]-Tabla1[[#This Row],[Cost]],-Tabla1[[#This Row],[Cost]]*Tabla1[[#This Row],[Cant]])</f>
        <v>10000</v>
      </c>
      <c r="P9567" s="8">
        <f>IF(Tabla1[[#This Row],[Mov]]="VNT",-Tabla1[[#This Row],[Cant]],Tabla1[[#This Row],[Cant]])</f>
        <v>-1</v>
      </c>
      <c r="Q9567" s="8">
        <f>DAY(Tabla1[[#This Row],[Date]])</f>
        <v>30</v>
      </c>
      <c r="R9567" s="8">
        <f>MONTH(Tabla1[[#This Row],[Date]])</f>
        <v>4</v>
      </c>
      <c r="S9567" s="8">
        <f>YEAR(Tabla1[[#This Row],[Date]])</f>
        <v>2023</v>
      </c>
    </row>
    <row r="9568" spans="1:19" x14ac:dyDescent="0.2">
      <c r="A9568">
        <v>9525</v>
      </c>
      <c r="B9568" s="1">
        <v>45046</v>
      </c>
      <c r="C9568" t="s">
        <v>260</v>
      </c>
      <c r="D9568" t="s">
        <v>332</v>
      </c>
      <c r="E9568">
        <v>1</v>
      </c>
      <c r="F9568" t="s">
        <v>225</v>
      </c>
      <c r="G9568" t="s">
        <v>263</v>
      </c>
      <c r="H9568" t="s">
        <v>2946</v>
      </c>
      <c r="M9568" s="2">
        <v>1100</v>
      </c>
      <c r="N9568" s="2">
        <v>10000</v>
      </c>
      <c r="O9568" s="2">
        <f>IF(Tabla1[[#This Row],[Mov]]="VNT",Tabla1[[#This Row],[Sale]]-Tabla1[[#This Row],[Cost]],-Tabla1[[#This Row],[Cost]]*Tabla1[[#This Row],[Cant]])</f>
        <v>8900</v>
      </c>
      <c r="P9568" s="8">
        <f>IF(Tabla1[[#This Row],[Mov]]="VNT",-Tabla1[[#This Row],[Cant]],Tabla1[[#This Row],[Cant]])</f>
        <v>-1</v>
      </c>
      <c r="Q9568" s="8">
        <f>DAY(Tabla1[[#This Row],[Date]])</f>
        <v>30</v>
      </c>
      <c r="R9568" s="8">
        <f>MONTH(Tabla1[[#This Row],[Date]])</f>
        <v>4</v>
      </c>
      <c r="S9568" s="8">
        <f>YEAR(Tabla1[[#This Row],[Date]])</f>
        <v>2023</v>
      </c>
    </row>
    <row r="9569" spans="1:19" x14ac:dyDescent="0.2">
      <c r="A9569">
        <v>9526</v>
      </c>
      <c r="B9569" s="1">
        <v>45046</v>
      </c>
      <c r="C9569" t="s">
        <v>260</v>
      </c>
      <c r="D9569" t="s">
        <v>332</v>
      </c>
      <c r="E9569">
        <v>1</v>
      </c>
      <c r="F9569" t="s">
        <v>455</v>
      </c>
      <c r="G9569" t="s">
        <v>349</v>
      </c>
      <c r="H9569" t="s">
        <v>457</v>
      </c>
      <c r="M9569" s="2">
        <v>0</v>
      </c>
      <c r="N9569" s="2">
        <v>4000</v>
      </c>
      <c r="O9569" s="2">
        <f>IF(Tabla1[[#This Row],[Mov]]="VNT",Tabla1[[#This Row],[Sale]]-Tabla1[[#This Row],[Cost]],-Tabla1[[#This Row],[Cost]]*Tabla1[[#This Row],[Cant]])</f>
        <v>4000</v>
      </c>
      <c r="P9569" s="8">
        <f>IF(Tabla1[[#This Row],[Mov]]="VNT",-Tabla1[[#This Row],[Cant]],Tabla1[[#This Row],[Cant]])</f>
        <v>-1</v>
      </c>
      <c r="Q9569" s="8">
        <f>DAY(Tabla1[[#This Row],[Date]])</f>
        <v>30</v>
      </c>
      <c r="R9569" s="8">
        <f>MONTH(Tabla1[[#This Row],[Date]])</f>
        <v>4</v>
      </c>
      <c r="S9569" s="8">
        <f>YEAR(Tabla1[[#This Row],[Date]])</f>
        <v>2023</v>
      </c>
    </row>
    <row r="9570" spans="1:19" x14ac:dyDescent="0.2">
      <c r="A9570">
        <v>9527</v>
      </c>
      <c r="B9570" s="1">
        <v>45046</v>
      </c>
      <c r="C9570" t="s">
        <v>260</v>
      </c>
      <c r="D9570" t="s">
        <v>332</v>
      </c>
      <c r="E9570">
        <v>1</v>
      </c>
      <c r="F9570" t="s">
        <v>116</v>
      </c>
      <c r="G9570" t="s">
        <v>349</v>
      </c>
      <c r="H9570" t="s">
        <v>515</v>
      </c>
      <c r="M9570" s="2">
        <v>3270</v>
      </c>
      <c r="N9570" s="2">
        <v>3500</v>
      </c>
      <c r="O9570" s="2">
        <f>IF(Tabla1[[#This Row],[Mov]]="VNT",Tabla1[[#This Row],[Sale]]-Tabla1[[#This Row],[Cost]],-Tabla1[[#This Row],[Cost]]*Tabla1[[#This Row],[Cant]])</f>
        <v>230</v>
      </c>
      <c r="P9570" s="8">
        <f>IF(Tabla1[[#This Row],[Mov]]="VNT",-Tabla1[[#This Row],[Cant]],Tabla1[[#This Row],[Cant]])</f>
        <v>-1</v>
      </c>
      <c r="Q9570" s="8">
        <f>DAY(Tabla1[[#This Row],[Date]])</f>
        <v>30</v>
      </c>
      <c r="R9570" s="8">
        <f>MONTH(Tabla1[[#This Row],[Date]])</f>
        <v>4</v>
      </c>
      <c r="S9570" s="8">
        <f>YEAR(Tabla1[[#This Row],[Date]])</f>
        <v>2023</v>
      </c>
    </row>
    <row r="9571" spans="1:19" x14ac:dyDescent="0.2">
      <c r="A9571">
        <v>9528</v>
      </c>
      <c r="B9571" s="1">
        <v>45046</v>
      </c>
      <c r="C9571" t="s">
        <v>260</v>
      </c>
      <c r="D9571" t="s">
        <v>332</v>
      </c>
      <c r="E9571">
        <v>1</v>
      </c>
      <c r="F9571" t="s">
        <v>116</v>
      </c>
      <c r="G9571" t="s">
        <v>349</v>
      </c>
      <c r="H9571" t="s">
        <v>515</v>
      </c>
      <c r="M9571" s="2">
        <v>6074</v>
      </c>
      <c r="N9571" s="2">
        <v>6500</v>
      </c>
      <c r="O9571" s="2">
        <f>IF(Tabla1[[#This Row],[Mov]]="VNT",Tabla1[[#This Row],[Sale]]-Tabla1[[#This Row],[Cost]],-Tabla1[[#This Row],[Cost]]*Tabla1[[#This Row],[Cant]])</f>
        <v>426</v>
      </c>
      <c r="P9571" s="8">
        <f>IF(Tabla1[[#This Row],[Mov]]="VNT",-Tabla1[[#This Row],[Cant]],Tabla1[[#This Row],[Cant]])</f>
        <v>-1</v>
      </c>
      <c r="Q9571" s="8">
        <f>DAY(Tabla1[[#This Row],[Date]])</f>
        <v>30</v>
      </c>
      <c r="R9571" s="8">
        <f>MONTH(Tabla1[[#This Row],[Date]])</f>
        <v>4</v>
      </c>
      <c r="S9571" s="8">
        <f>YEAR(Tabla1[[#This Row],[Date]])</f>
        <v>2023</v>
      </c>
    </row>
    <row r="9572" spans="1:19" x14ac:dyDescent="0.2">
      <c r="A9572">
        <v>9529</v>
      </c>
      <c r="B9572" s="1">
        <v>45046</v>
      </c>
      <c r="C9572" t="s">
        <v>260</v>
      </c>
      <c r="D9572" t="s">
        <v>332</v>
      </c>
      <c r="E9572">
        <v>1</v>
      </c>
      <c r="F9572" t="s">
        <v>116</v>
      </c>
      <c r="G9572" t="s">
        <v>347</v>
      </c>
      <c r="H9572" t="s">
        <v>518</v>
      </c>
      <c r="M9572" s="2">
        <v>19158</v>
      </c>
      <c r="N9572" s="2">
        <v>20500</v>
      </c>
      <c r="O9572" s="2">
        <f>IF(Tabla1[[#This Row],[Mov]]="VNT",Tabla1[[#This Row],[Sale]]-Tabla1[[#This Row],[Cost]],-Tabla1[[#This Row],[Cost]]*Tabla1[[#This Row],[Cant]])</f>
        <v>1342</v>
      </c>
      <c r="P9572" s="8">
        <f>IF(Tabla1[[#This Row],[Mov]]="VNT",-Tabla1[[#This Row],[Cant]],Tabla1[[#This Row],[Cant]])</f>
        <v>-1</v>
      </c>
      <c r="Q9572" s="8">
        <f>DAY(Tabla1[[#This Row],[Date]])</f>
        <v>30</v>
      </c>
      <c r="R9572" s="8">
        <f>MONTH(Tabla1[[#This Row],[Date]])</f>
        <v>4</v>
      </c>
      <c r="S9572" s="8">
        <f>YEAR(Tabla1[[#This Row],[Date]])</f>
        <v>2023</v>
      </c>
    </row>
    <row r="9573" spans="1:19" x14ac:dyDescent="0.2">
      <c r="A9573">
        <v>9530</v>
      </c>
      <c r="B9573" s="1">
        <v>45046</v>
      </c>
      <c r="C9573" t="s">
        <v>260</v>
      </c>
      <c r="D9573" t="s">
        <v>332</v>
      </c>
      <c r="E9573">
        <v>1</v>
      </c>
      <c r="F9573" t="s">
        <v>198</v>
      </c>
      <c r="G9573" t="s">
        <v>851</v>
      </c>
      <c r="H9573" t="s">
        <v>855</v>
      </c>
      <c r="M9573" s="2">
        <v>55000</v>
      </c>
      <c r="N9573" s="2">
        <v>80000</v>
      </c>
      <c r="O9573" s="2">
        <f>IF(Tabla1[[#This Row],[Mov]]="VNT",Tabla1[[#This Row],[Sale]]-Tabla1[[#This Row],[Cost]],-Tabla1[[#This Row],[Cost]]*Tabla1[[#This Row],[Cant]])</f>
        <v>25000</v>
      </c>
      <c r="P9573" s="8">
        <f>IF(Tabla1[[#This Row],[Mov]]="VNT",-Tabla1[[#This Row],[Cant]],Tabla1[[#This Row],[Cant]])</f>
        <v>-1</v>
      </c>
      <c r="Q9573" s="8">
        <f>DAY(Tabla1[[#This Row],[Date]])</f>
        <v>30</v>
      </c>
      <c r="R9573" s="8">
        <f>MONTH(Tabla1[[#This Row],[Date]])</f>
        <v>4</v>
      </c>
      <c r="S9573" s="8">
        <f>YEAR(Tabla1[[#This Row],[Date]])</f>
        <v>2023</v>
      </c>
    </row>
    <row r="9574" spans="1:19" x14ac:dyDescent="0.2">
      <c r="A9574">
        <v>9531</v>
      </c>
      <c r="B9574" s="1">
        <v>45046</v>
      </c>
      <c r="C9574" t="s">
        <v>260</v>
      </c>
      <c r="D9574" t="s">
        <v>332</v>
      </c>
      <c r="E9574">
        <v>1</v>
      </c>
      <c r="F9574" t="s">
        <v>225</v>
      </c>
      <c r="G9574" t="s">
        <v>1202</v>
      </c>
      <c r="H9574" t="s">
        <v>3158</v>
      </c>
      <c r="M9574" s="2">
        <v>1100</v>
      </c>
      <c r="N9574" s="2">
        <v>10000</v>
      </c>
      <c r="O9574" s="2">
        <f>IF(Tabla1[[#This Row],[Mov]]="VNT",Tabla1[[#This Row],[Sale]]-Tabla1[[#This Row],[Cost]],-Tabla1[[#This Row],[Cost]]*Tabla1[[#This Row],[Cant]])</f>
        <v>8900</v>
      </c>
      <c r="P9574" s="8">
        <f>IF(Tabla1[[#This Row],[Mov]]="VNT",-Tabla1[[#This Row],[Cant]],Tabla1[[#This Row],[Cant]])</f>
        <v>-1</v>
      </c>
      <c r="Q9574" s="8">
        <f>DAY(Tabla1[[#This Row],[Date]])</f>
        <v>30</v>
      </c>
      <c r="R9574" s="8">
        <f>MONTH(Tabla1[[#This Row],[Date]])</f>
        <v>4</v>
      </c>
      <c r="S9574" s="8">
        <f>YEAR(Tabla1[[#This Row],[Date]])</f>
        <v>2023</v>
      </c>
    </row>
    <row r="9575" spans="1:19" x14ac:dyDescent="0.2">
      <c r="A9575">
        <v>9532</v>
      </c>
      <c r="B9575" s="1">
        <v>45046</v>
      </c>
      <c r="C9575" t="s">
        <v>260</v>
      </c>
      <c r="D9575" t="s">
        <v>332</v>
      </c>
      <c r="E9575">
        <v>1</v>
      </c>
      <c r="F9575" t="s">
        <v>458</v>
      </c>
      <c r="G9575" t="s">
        <v>263</v>
      </c>
      <c r="H9575" t="s">
        <v>3159</v>
      </c>
      <c r="M9575" s="2">
        <v>0</v>
      </c>
      <c r="N9575" s="2">
        <v>3000</v>
      </c>
      <c r="O9575" s="2">
        <f>IF(Tabla1[[#This Row],[Mov]]="VNT",Tabla1[[#This Row],[Sale]]-Tabla1[[#This Row],[Cost]],-Tabla1[[#This Row],[Cost]]*Tabla1[[#This Row],[Cant]])</f>
        <v>3000</v>
      </c>
      <c r="P9575" s="8">
        <f>IF(Tabla1[[#This Row],[Mov]]="VNT",-Tabla1[[#This Row],[Cant]],Tabla1[[#This Row],[Cant]])</f>
        <v>-1</v>
      </c>
      <c r="Q9575" s="8">
        <f>DAY(Tabla1[[#This Row],[Date]])</f>
        <v>30</v>
      </c>
      <c r="R9575" s="8">
        <f>MONTH(Tabla1[[#This Row],[Date]])</f>
        <v>4</v>
      </c>
      <c r="S9575" s="8">
        <f>YEAR(Tabla1[[#This Row],[Date]])</f>
        <v>2023</v>
      </c>
    </row>
    <row r="9576" spans="1:19" x14ac:dyDescent="0.2">
      <c r="A9576">
        <v>9533</v>
      </c>
      <c r="B9576" s="1">
        <v>45046</v>
      </c>
      <c r="C9576" t="s">
        <v>260</v>
      </c>
      <c r="D9576" t="s">
        <v>332</v>
      </c>
      <c r="E9576">
        <v>1</v>
      </c>
      <c r="F9576" t="s">
        <v>21</v>
      </c>
      <c r="G9576" t="s">
        <v>272</v>
      </c>
      <c r="H9576" t="s">
        <v>1522</v>
      </c>
      <c r="M9576" s="2">
        <v>2600</v>
      </c>
      <c r="N9576" s="2">
        <v>10000</v>
      </c>
      <c r="O9576" s="2">
        <f>IF(Tabla1[[#This Row],[Mov]]="VNT",Tabla1[[#This Row],[Sale]]-Tabla1[[#This Row],[Cost]],-Tabla1[[#This Row],[Cost]]*Tabla1[[#This Row],[Cant]])</f>
        <v>7400</v>
      </c>
      <c r="P9576" s="8">
        <f>IF(Tabla1[[#This Row],[Mov]]="VNT",-Tabla1[[#This Row],[Cant]],Tabla1[[#This Row],[Cant]])</f>
        <v>-1</v>
      </c>
      <c r="Q9576" s="8">
        <f>DAY(Tabla1[[#This Row],[Date]])</f>
        <v>30</v>
      </c>
      <c r="R9576" s="8">
        <f>MONTH(Tabla1[[#This Row],[Date]])</f>
        <v>4</v>
      </c>
      <c r="S9576" s="8">
        <f>YEAR(Tabla1[[#This Row],[Date]])</f>
        <v>2023</v>
      </c>
    </row>
    <row r="9577" spans="1:19" x14ac:dyDescent="0.2">
      <c r="A9577">
        <v>9534</v>
      </c>
      <c r="B9577" s="1">
        <v>45046</v>
      </c>
      <c r="C9577" t="s">
        <v>260</v>
      </c>
      <c r="D9577" t="s">
        <v>332</v>
      </c>
      <c r="E9577">
        <v>1</v>
      </c>
      <c r="F9577" t="s">
        <v>2363</v>
      </c>
      <c r="G9577" t="s">
        <v>266</v>
      </c>
      <c r="H9577" t="s">
        <v>3160</v>
      </c>
      <c r="M9577" s="2">
        <v>3500</v>
      </c>
      <c r="N9577" s="2">
        <v>5000</v>
      </c>
      <c r="O9577" s="2">
        <f>IF(Tabla1[[#This Row],[Mov]]="VNT",Tabla1[[#This Row],[Sale]]-Tabla1[[#This Row],[Cost]],-Tabla1[[#This Row],[Cost]]*Tabla1[[#This Row],[Cant]])</f>
        <v>1500</v>
      </c>
      <c r="P9577" s="8">
        <f>IF(Tabla1[[#This Row],[Mov]]="VNT",-Tabla1[[#This Row],[Cant]],Tabla1[[#This Row],[Cant]])</f>
        <v>-1</v>
      </c>
      <c r="Q9577" s="8">
        <f>DAY(Tabla1[[#This Row],[Date]])</f>
        <v>30</v>
      </c>
      <c r="R9577" s="8">
        <f>MONTH(Tabla1[[#This Row],[Date]])</f>
        <v>4</v>
      </c>
      <c r="S9577" s="8">
        <f>YEAR(Tabla1[[#This Row],[Date]])</f>
        <v>2023</v>
      </c>
    </row>
    <row r="9578" spans="1:19" x14ac:dyDescent="0.2">
      <c r="A9578">
        <v>9535</v>
      </c>
      <c r="B9578" s="1">
        <v>45046</v>
      </c>
      <c r="C9578" t="s">
        <v>260</v>
      </c>
      <c r="D9578" t="s">
        <v>332</v>
      </c>
      <c r="E9578">
        <v>1</v>
      </c>
      <c r="F9578" t="s">
        <v>116</v>
      </c>
      <c r="G9578" t="s">
        <v>347</v>
      </c>
      <c r="H9578" t="s">
        <v>518</v>
      </c>
      <c r="M9578" s="2">
        <v>10279</v>
      </c>
      <c r="N9578" s="2">
        <v>11000</v>
      </c>
      <c r="O9578" s="2">
        <f>IF(Tabla1[[#This Row],[Mov]]="VNT",Tabla1[[#This Row],[Sale]]-Tabla1[[#This Row],[Cost]],-Tabla1[[#This Row],[Cost]]*Tabla1[[#This Row],[Cant]])</f>
        <v>721</v>
      </c>
      <c r="P9578" s="8">
        <f>IF(Tabla1[[#This Row],[Mov]]="VNT",-Tabla1[[#This Row],[Cant]],Tabla1[[#This Row],[Cant]])</f>
        <v>-1</v>
      </c>
      <c r="Q9578" s="8">
        <f>DAY(Tabla1[[#This Row],[Date]])</f>
        <v>30</v>
      </c>
      <c r="R9578" s="8">
        <f>MONTH(Tabla1[[#This Row],[Date]])</f>
        <v>4</v>
      </c>
      <c r="S9578" s="8">
        <f>YEAR(Tabla1[[#This Row],[Date]])</f>
        <v>2023</v>
      </c>
    </row>
    <row r="9579" spans="1:19" x14ac:dyDescent="0.2">
      <c r="A9579">
        <v>9536</v>
      </c>
      <c r="B9579" s="1">
        <v>45046</v>
      </c>
      <c r="C9579" t="s">
        <v>260</v>
      </c>
      <c r="D9579" t="s">
        <v>332</v>
      </c>
      <c r="E9579">
        <v>1</v>
      </c>
      <c r="F9579" t="s">
        <v>116</v>
      </c>
      <c r="G9579" t="s">
        <v>347</v>
      </c>
      <c r="H9579" t="s">
        <v>518</v>
      </c>
      <c r="M9579" s="2">
        <v>3270</v>
      </c>
      <c r="N9579" s="2">
        <v>3500</v>
      </c>
      <c r="O9579" s="2">
        <f>IF(Tabla1[[#This Row],[Mov]]="VNT",Tabla1[[#This Row],[Sale]]-Tabla1[[#This Row],[Cost]],-Tabla1[[#This Row],[Cost]]*Tabla1[[#This Row],[Cant]])</f>
        <v>230</v>
      </c>
      <c r="P9579" s="8">
        <f>IF(Tabla1[[#This Row],[Mov]]="VNT",-Tabla1[[#This Row],[Cant]],Tabla1[[#This Row],[Cant]])</f>
        <v>-1</v>
      </c>
      <c r="Q9579" s="8">
        <f>DAY(Tabla1[[#This Row],[Date]])</f>
        <v>30</v>
      </c>
      <c r="R9579" s="8">
        <f>MONTH(Tabla1[[#This Row],[Date]])</f>
        <v>4</v>
      </c>
      <c r="S9579" s="8">
        <f>YEAR(Tabla1[[#This Row],[Date]])</f>
        <v>2023</v>
      </c>
    </row>
    <row r="9580" spans="1:19" x14ac:dyDescent="0.2">
      <c r="A9580">
        <v>9537</v>
      </c>
      <c r="B9580" s="1">
        <v>45046</v>
      </c>
      <c r="C9580" t="s">
        <v>260</v>
      </c>
      <c r="D9580" t="s">
        <v>332</v>
      </c>
      <c r="E9580">
        <v>1</v>
      </c>
      <c r="F9580" t="s">
        <v>116</v>
      </c>
      <c r="G9580" t="s">
        <v>347</v>
      </c>
      <c r="H9580" t="s">
        <v>518</v>
      </c>
      <c r="M9580" s="2">
        <v>3270</v>
      </c>
      <c r="N9580" s="2">
        <v>3500</v>
      </c>
      <c r="O9580" s="2">
        <f>IF(Tabla1[[#This Row],[Mov]]="VNT",Tabla1[[#This Row],[Sale]]-Tabla1[[#This Row],[Cost]],-Tabla1[[#This Row],[Cost]]*Tabla1[[#This Row],[Cant]])</f>
        <v>230</v>
      </c>
      <c r="P9580" s="8">
        <f>IF(Tabla1[[#This Row],[Mov]]="VNT",-Tabla1[[#This Row],[Cant]],Tabla1[[#This Row],[Cant]])</f>
        <v>-1</v>
      </c>
      <c r="Q9580" s="8">
        <f>DAY(Tabla1[[#This Row],[Date]])</f>
        <v>30</v>
      </c>
      <c r="R9580" s="8">
        <f>MONTH(Tabla1[[#This Row],[Date]])</f>
        <v>4</v>
      </c>
      <c r="S9580" s="8">
        <f>YEAR(Tabla1[[#This Row],[Date]])</f>
        <v>2023</v>
      </c>
    </row>
    <row r="9581" spans="1:19" x14ac:dyDescent="0.2">
      <c r="A9581">
        <v>9538</v>
      </c>
      <c r="B9581" s="1">
        <v>45031</v>
      </c>
      <c r="C9581" t="s">
        <v>261</v>
      </c>
      <c r="D9581" t="s">
        <v>1767</v>
      </c>
      <c r="E9581">
        <v>2</v>
      </c>
      <c r="F9581" t="s">
        <v>48</v>
      </c>
      <c r="G9581" t="s">
        <v>1765</v>
      </c>
      <c r="H9581" t="s">
        <v>2772</v>
      </c>
      <c r="M9581" s="2">
        <v>215000</v>
      </c>
      <c r="N9581" s="2">
        <v>300000</v>
      </c>
      <c r="O9581" s="2">
        <f>IF(Tabla1[[#This Row],[Mov]]="VNT",Tabla1[[#This Row],[Sale]]-Tabla1[[#This Row],[Cost]],-Tabla1[[#This Row],[Cost]]*Tabla1[[#This Row],[Cant]])</f>
        <v>-430000</v>
      </c>
      <c r="P9581" s="8">
        <f>IF(Tabla1[[#This Row],[Mov]]="VNT",-Tabla1[[#This Row],[Cant]],Tabla1[[#This Row],[Cant]])</f>
        <v>2</v>
      </c>
      <c r="Q9581" s="8">
        <f>DAY(Tabla1[[#This Row],[Date]])</f>
        <v>15</v>
      </c>
      <c r="R9581" s="8">
        <f>MONTH(Tabla1[[#This Row],[Date]])</f>
        <v>4</v>
      </c>
      <c r="S9581" s="8">
        <f>YEAR(Tabla1[[#This Row],[Date]])</f>
        <v>2023</v>
      </c>
    </row>
    <row r="9582" spans="1:19" x14ac:dyDescent="0.2">
      <c r="A9582">
        <v>9539</v>
      </c>
      <c r="B9582" s="1">
        <v>45035</v>
      </c>
      <c r="C9582" t="s">
        <v>261</v>
      </c>
      <c r="D9582" t="s">
        <v>817</v>
      </c>
      <c r="E9582">
        <v>2</v>
      </c>
      <c r="F9582" t="s">
        <v>128</v>
      </c>
      <c r="G9582" t="s">
        <v>266</v>
      </c>
      <c r="H9582" t="s">
        <v>2085</v>
      </c>
      <c r="M9582" s="2">
        <v>11000</v>
      </c>
      <c r="N9582" s="2">
        <v>20000</v>
      </c>
      <c r="O9582" s="2">
        <f>IF(Tabla1[[#This Row],[Mov]]="VNT",Tabla1[[#This Row],[Sale]]-Tabla1[[#This Row],[Cost]],-Tabla1[[#This Row],[Cost]]*Tabla1[[#This Row],[Cant]])</f>
        <v>-22000</v>
      </c>
      <c r="P9582" s="8">
        <f>IF(Tabla1[[#This Row],[Mov]]="VNT",-Tabla1[[#This Row],[Cant]],Tabla1[[#This Row],[Cant]])</f>
        <v>2</v>
      </c>
      <c r="Q9582" s="8">
        <f>DAY(Tabla1[[#This Row],[Date]])</f>
        <v>19</v>
      </c>
      <c r="R9582" s="8">
        <f>MONTH(Tabla1[[#This Row],[Date]])</f>
        <v>4</v>
      </c>
      <c r="S9582" s="8">
        <f>YEAR(Tabla1[[#This Row],[Date]])</f>
        <v>2023</v>
      </c>
    </row>
    <row r="9583" spans="1:19" x14ac:dyDescent="0.2">
      <c r="A9583">
        <v>9540</v>
      </c>
      <c r="B9583" s="1">
        <v>45042</v>
      </c>
      <c r="C9583" t="s">
        <v>261</v>
      </c>
      <c r="D9583" t="s">
        <v>892</v>
      </c>
      <c r="E9583">
        <v>1</v>
      </c>
      <c r="F9583" t="s">
        <v>1545</v>
      </c>
      <c r="G9583" t="s">
        <v>262</v>
      </c>
      <c r="H9583" t="s">
        <v>3403</v>
      </c>
      <c r="M9583" s="2">
        <v>20000</v>
      </c>
      <c r="N9583" s="2">
        <v>45000</v>
      </c>
      <c r="O9583" s="2">
        <f>IF(Tabla1[[#This Row],[Mov]]="VNT",Tabla1[[#This Row],[Sale]]-Tabla1[[#This Row],[Cost]],-Tabla1[[#This Row],[Cost]]*Tabla1[[#This Row],[Cant]])</f>
        <v>-20000</v>
      </c>
      <c r="P9583" s="8">
        <f>IF(Tabla1[[#This Row],[Mov]]="VNT",-Tabla1[[#This Row],[Cant]],Tabla1[[#This Row],[Cant]])</f>
        <v>1</v>
      </c>
      <c r="Q9583" s="8">
        <f>DAY(Tabla1[[#This Row],[Date]])</f>
        <v>26</v>
      </c>
      <c r="R9583" s="8">
        <f>MONTH(Tabla1[[#This Row],[Date]])</f>
        <v>4</v>
      </c>
      <c r="S9583" s="8">
        <f>YEAR(Tabla1[[#This Row],[Date]])</f>
        <v>2023</v>
      </c>
    </row>
    <row r="9584" spans="1:19" x14ac:dyDescent="0.2">
      <c r="A9584">
        <v>9541</v>
      </c>
      <c r="B9584" s="1">
        <v>45042</v>
      </c>
      <c r="C9584" t="s">
        <v>261</v>
      </c>
      <c r="D9584" t="s">
        <v>892</v>
      </c>
      <c r="E9584">
        <v>1</v>
      </c>
      <c r="F9584" t="s">
        <v>386</v>
      </c>
      <c r="G9584" t="s">
        <v>262</v>
      </c>
      <c r="H9584" t="s">
        <v>305</v>
      </c>
      <c r="M9584" s="2">
        <v>63000</v>
      </c>
      <c r="N9584" s="2">
        <v>125000</v>
      </c>
      <c r="O9584" s="2">
        <f>IF(Tabla1[[#This Row],[Mov]]="VNT",Tabla1[[#This Row],[Sale]]-Tabla1[[#This Row],[Cost]],-Tabla1[[#This Row],[Cost]]*Tabla1[[#This Row],[Cant]])</f>
        <v>-63000</v>
      </c>
      <c r="P9584" s="8">
        <f>IF(Tabla1[[#This Row],[Mov]]="VNT",-Tabla1[[#This Row],[Cant]],Tabla1[[#This Row],[Cant]])</f>
        <v>1</v>
      </c>
      <c r="Q9584" s="8">
        <f>DAY(Tabla1[[#This Row],[Date]])</f>
        <v>26</v>
      </c>
      <c r="R9584" s="8">
        <f>MONTH(Tabla1[[#This Row],[Date]])</f>
        <v>4</v>
      </c>
      <c r="S9584" s="8">
        <f>YEAR(Tabla1[[#This Row],[Date]])</f>
        <v>2023</v>
      </c>
    </row>
    <row r="9585" spans="1:19" x14ac:dyDescent="0.2">
      <c r="A9585">
        <v>9542</v>
      </c>
      <c r="B9585" s="1">
        <v>45042</v>
      </c>
      <c r="C9585" t="s">
        <v>261</v>
      </c>
      <c r="D9585" t="s">
        <v>892</v>
      </c>
      <c r="E9585">
        <v>1</v>
      </c>
      <c r="F9585" t="s">
        <v>386</v>
      </c>
      <c r="G9585" t="s">
        <v>272</v>
      </c>
      <c r="H9585" t="s">
        <v>2968</v>
      </c>
      <c r="M9585" s="2">
        <v>73000</v>
      </c>
      <c r="N9585" s="2">
        <v>135000</v>
      </c>
      <c r="O9585" s="2">
        <f>IF(Tabla1[[#This Row],[Mov]]="VNT",Tabla1[[#This Row],[Sale]]-Tabla1[[#This Row],[Cost]],-Tabla1[[#This Row],[Cost]]*Tabla1[[#This Row],[Cant]])</f>
        <v>-73000</v>
      </c>
      <c r="P9585" s="8">
        <f>IF(Tabla1[[#This Row],[Mov]]="VNT",-Tabla1[[#This Row],[Cant]],Tabla1[[#This Row],[Cant]])</f>
        <v>1</v>
      </c>
      <c r="Q9585" s="8">
        <f>DAY(Tabla1[[#This Row],[Date]])</f>
        <v>26</v>
      </c>
      <c r="R9585" s="8">
        <f>MONTH(Tabla1[[#This Row],[Date]])</f>
        <v>4</v>
      </c>
      <c r="S9585" s="8">
        <f>YEAR(Tabla1[[#This Row],[Date]])</f>
        <v>2023</v>
      </c>
    </row>
    <row r="9586" spans="1:19" x14ac:dyDescent="0.2">
      <c r="A9586">
        <v>9543</v>
      </c>
      <c r="B9586" s="1">
        <v>45042</v>
      </c>
      <c r="C9586" t="s">
        <v>261</v>
      </c>
      <c r="D9586" t="s">
        <v>892</v>
      </c>
      <c r="E9586">
        <v>1</v>
      </c>
      <c r="F9586" t="s">
        <v>386</v>
      </c>
      <c r="G9586" t="s">
        <v>272</v>
      </c>
      <c r="H9586" t="s">
        <v>2495</v>
      </c>
      <c r="M9586" s="2">
        <v>63000</v>
      </c>
      <c r="N9586" s="2">
        <v>125000</v>
      </c>
      <c r="O9586" s="2">
        <f>IF(Tabla1[[#This Row],[Mov]]="VNT",Tabla1[[#This Row],[Sale]]-Tabla1[[#This Row],[Cost]],-Tabla1[[#This Row],[Cost]]*Tabla1[[#This Row],[Cant]])</f>
        <v>-63000</v>
      </c>
      <c r="P9586" s="8">
        <f>IF(Tabla1[[#This Row],[Mov]]="VNT",-Tabla1[[#This Row],[Cant]],Tabla1[[#This Row],[Cant]])</f>
        <v>1</v>
      </c>
      <c r="Q9586" s="8">
        <f>DAY(Tabla1[[#This Row],[Date]])</f>
        <v>26</v>
      </c>
      <c r="R9586" s="8">
        <f>MONTH(Tabla1[[#This Row],[Date]])</f>
        <v>4</v>
      </c>
      <c r="S9586" s="8">
        <f>YEAR(Tabla1[[#This Row],[Date]])</f>
        <v>2023</v>
      </c>
    </row>
    <row r="9587" spans="1:19" x14ac:dyDescent="0.2">
      <c r="A9587">
        <v>9544</v>
      </c>
      <c r="B9587" s="1">
        <v>45042</v>
      </c>
      <c r="C9587" t="s">
        <v>261</v>
      </c>
      <c r="D9587" t="s">
        <v>892</v>
      </c>
      <c r="E9587">
        <v>1</v>
      </c>
      <c r="F9587" t="s">
        <v>1193</v>
      </c>
      <c r="G9587" t="s">
        <v>263</v>
      </c>
      <c r="H9587" t="s">
        <v>282</v>
      </c>
      <c r="M9587" s="2">
        <v>6000</v>
      </c>
      <c r="N9587" s="2">
        <v>19000</v>
      </c>
      <c r="O9587" s="2">
        <f>IF(Tabla1[[#This Row],[Mov]]="VNT",Tabla1[[#This Row],[Sale]]-Tabla1[[#This Row],[Cost]],-Tabla1[[#This Row],[Cost]]*Tabla1[[#This Row],[Cant]])</f>
        <v>-6000</v>
      </c>
      <c r="P9587" s="8">
        <f>IF(Tabla1[[#This Row],[Mov]]="VNT",-Tabla1[[#This Row],[Cant]],Tabla1[[#This Row],[Cant]])</f>
        <v>1</v>
      </c>
      <c r="Q9587" s="8">
        <f>DAY(Tabla1[[#This Row],[Date]])</f>
        <v>26</v>
      </c>
      <c r="R9587" s="8">
        <f>MONTH(Tabla1[[#This Row],[Date]])</f>
        <v>4</v>
      </c>
      <c r="S9587" s="8">
        <f>YEAR(Tabla1[[#This Row],[Date]])</f>
        <v>2023</v>
      </c>
    </row>
    <row r="9588" spans="1:19" x14ac:dyDescent="0.2">
      <c r="A9588">
        <v>9545</v>
      </c>
      <c r="B9588" s="1">
        <v>45042</v>
      </c>
      <c r="C9588" t="s">
        <v>261</v>
      </c>
      <c r="D9588" t="s">
        <v>892</v>
      </c>
      <c r="E9588">
        <v>1</v>
      </c>
      <c r="F9588" t="s">
        <v>1193</v>
      </c>
      <c r="G9588" t="s">
        <v>263</v>
      </c>
      <c r="H9588" t="s">
        <v>478</v>
      </c>
      <c r="M9588" s="2">
        <v>5000</v>
      </c>
      <c r="N9588" s="2">
        <v>19000</v>
      </c>
      <c r="O9588" s="2">
        <f>IF(Tabla1[[#This Row],[Mov]]="VNT",Tabla1[[#This Row],[Sale]]-Tabla1[[#This Row],[Cost]],-Tabla1[[#This Row],[Cost]]*Tabla1[[#This Row],[Cant]])</f>
        <v>-5000</v>
      </c>
      <c r="P9588" s="8">
        <f>IF(Tabla1[[#This Row],[Mov]]="VNT",-Tabla1[[#This Row],[Cant]],Tabla1[[#This Row],[Cant]])</f>
        <v>1</v>
      </c>
      <c r="Q9588" s="8">
        <f>DAY(Tabla1[[#This Row],[Date]])</f>
        <v>26</v>
      </c>
      <c r="R9588" s="8">
        <f>MONTH(Tabla1[[#This Row],[Date]])</f>
        <v>4</v>
      </c>
      <c r="S9588" s="8">
        <f>YEAR(Tabla1[[#This Row],[Date]])</f>
        <v>2023</v>
      </c>
    </row>
    <row r="9589" spans="1:19" x14ac:dyDescent="0.2">
      <c r="A9589">
        <v>9546</v>
      </c>
      <c r="B9589" s="1">
        <v>45042</v>
      </c>
      <c r="C9589" t="s">
        <v>261</v>
      </c>
      <c r="D9589" t="s">
        <v>892</v>
      </c>
      <c r="E9589">
        <v>1</v>
      </c>
      <c r="F9589" t="s">
        <v>1193</v>
      </c>
      <c r="G9589" t="s">
        <v>263</v>
      </c>
      <c r="H9589" t="s">
        <v>2967</v>
      </c>
      <c r="M9589" s="2">
        <v>6000</v>
      </c>
      <c r="N9589" s="2">
        <v>19000</v>
      </c>
      <c r="O9589" s="2">
        <f>IF(Tabla1[[#This Row],[Mov]]="VNT",Tabla1[[#This Row],[Sale]]-Tabla1[[#This Row],[Cost]],-Tabla1[[#This Row],[Cost]]*Tabla1[[#This Row],[Cant]])</f>
        <v>-6000</v>
      </c>
      <c r="P9589" s="8">
        <f>IF(Tabla1[[#This Row],[Mov]]="VNT",-Tabla1[[#This Row],[Cant]],Tabla1[[#This Row],[Cant]])</f>
        <v>1</v>
      </c>
      <c r="Q9589" s="8">
        <f>DAY(Tabla1[[#This Row],[Date]])</f>
        <v>26</v>
      </c>
      <c r="R9589" s="8">
        <f>MONTH(Tabla1[[#This Row],[Date]])</f>
        <v>4</v>
      </c>
      <c r="S9589" s="8">
        <f>YEAR(Tabla1[[#This Row],[Date]])</f>
        <v>2023</v>
      </c>
    </row>
    <row r="9590" spans="1:19" x14ac:dyDescent="0.2">
      <c r="A9590">
        <v>9547</v>
      </c>
      <c r="B9590" s="1">
        <v>45042</v>
      </c>
      <c r="C9590" t="s">
        <v>261</v>
      </c>
      <c r="D9590" t="s">
        <v>339</v>
      </c>
      <c r="E9590">
        <v>5</v>
      </c>
      <c r="F9590" t="s">
        <v>26</v>
      </c>
      <c r="G9590" t="s">
        <v>333</v>
      </c>
      <c r="H9590" t="s">
        <v>3034</v>
      </c>
      <c r="M9590" s="2">
        <v>9000</v>
      </c>
      <c r="N9590" s="2">
        <v>18000</v>
      </c>
      <c r="O9590" s="2">
        <f>IF(Tabla1[[#This Row],[Mov]]="VNT",Tabla1[[#This Row],[Sale]]-Tabla1[[#This Row],[Cost]],-Tabla1[[#This Row],[Cost]]*Tabla1[[#This Row],[Cant]])</f>
        <v>-45000</v>
      </c>
      <c r="P9590" s="8">
        <f>IF(Tabla1[[#This Row],[Mov]]="VNT",-Tabla1[[#This Row],[Cant]],Tabla1[[#This Row],[Cant]])</f>
        <v>5</v>
      </c>
      <c r="Q9590" s="8">
        <f>DAY(Tabla1[[#This Row],[Date]])</f>
        <v>26</v>
      </c>
      <c r="R9590" s="8">
        <f>MONTH(Tabla1[[#This Row],[Date]])</f>
        <v>4</v>
      </c>
      <c r="S9590" s="8">
        <f>YEAR(Tabla1[[#This Row],[Date]])</f>
        <v>2023</v>
      </c>
    </row>
    <row r="9591" spans="1:19" x14ac:dyDescent="0.2">
      <c r="A9591">
        <v>9548</v>
      </c>
      <c r="B9591" s="1">
        <v>45042</v>
      </c>
      <c r="C9591" t="s">
        <v>261</v>
      </c>
      <c r="D9591" t="s">
        <v>339</v>
      </c>
      <c r="E9591">
        <v>5</v>
      </c>
      <c r="F9591" t="s">
        <v>21</v>
      </c>
      <c r="G9591" t="s">
        <v>333</v>
      </c>
      <c r="H9591" t="s">
        <v>240</v>
      </c>
      <c r="M9591" s="2">
        <v>7500</v>
      </c>
      <c r="N9591" s="2">
        <v>20000</v>
      </c>
      <c r="O9591" s="2">
        <f>IF(Tabla1[[#This Row],[Mov]]="VNT",Tabla1[[#This Row],[Sale]]-Tabla1[[#This Row],[Cost]],-Tabla1[[#This Row],[Cost]]*Tabla1[[#This Row],[Cant]])</f>
        <v>-37500</v>
      </c>
      <c r="P9591" s="8">
        <f>IF(Tabla1[[#This Row],[Mov]]="VNT",-Tabla1[[#This Row],[Cant]],Tabla1[[#This Row],[Cant]])</f>
        <v>5</v>
      </c>
      <c r="Q9591" s="8">
        <f>DAY(Tabla1[[#This Row],[Date]])</f>
        <v>26</v>
      </c>
      <c r="R9591" s="8">
        <f>MONTH(Tabla1[[#This Row],[Date]])</f>
        <v>4</v>
      </c>
      <c r="S9591" s="8">
        <f>YEAR(Tabla1[[#This Row],[Date]])</f>
        <v>2023</v>
      </c>
    </row>
    <row r="9592" spans="1:19" x14ac:dyDescent="0.2">
      <c r="A9592">
        <v>9549</v>
      </c>
      <c r="B9592" s="1">
        <v>45042</v>
      </c>
      <c r="C9592" t="s">
        <v>261</v>
      </c>
      <c r="D9592" t="s">
        <v>339</v>
      </c>
      <c r="E9592">
        <v>3</v>
      </c>
      <c r="F9592" t="s">
        <v>224</v>
      </c>
      <c r="G9592" t="s">
        <v>263</v>
      </c>
      <c r="H9592" t="s">
        <v>2946</v>
      </c>
      <c r="M9592" s="2">
        <v>9000</v>
      </c>
      <c r="N9592" s="2">
        <v>20000</v>
      </c>
      <c r="O9592" s="2">
        <f>IF(Tabla1[[#This Row],[Mov]]="VNT",Tabla1[[#This Row],[Sale]]-Tabla1[[#This Row],[Cost]],-Tabla1[[#This Row],[Cost]]*Tabla1[[#This Row],[Cant]])</f>
        <v>-27000</v>
      </c>
      <c r="P9592" s="8">
        <f>IF(Tabla1[[#This Row],[Mov]]="VNT",-Tabla1[[#This Row],[Cant]],Tabla1[[#This Row],[Cant]])</f>
        <v>3</v>
      </c>
      <c r="Q9592" s="8">
        <f>DAY(Tabla1[[#This Row],[Date]])</f>
        <v>26</v>
      </c>
      <c r="R9592" s="8">
        <f>MONTH(Tabla1[[#This Row],[Date]])</f>
        <v>4</v>
      </c>
      <c r="S9592" s="8">
        <f>YEAR(Tabla1[[#This Row],[Date]])</f>
        <v>2023</v>
      </c>
    </row>
    <row r="9593" spans="1:19" x14ac:dyDescent="0.2">
      <c r="A9593">
        <v>9550</v>
      </c>
      <c r="B9593" s="1">
        <v>45042</v>
      </c>
      <c r="C9593" t="s">
        <v>261</v>
      </c>
      <c r="D9593" t="s">
        <v>339</v>
      </c>
      <c r="E9593">
        <v>1</v>
      </c>
      <c r="F9593" t="s">
        <v>26</v>
      </c>
      <c r="G9593" t="s">
        <v>603</v>
      </c>
      <c r="H9593" t="s">
        <v>3161</v>
      </c>
      <c r="M9593" s="2">
        <v>8500</v>
      </c>
      <c r="N9593" s="2">
        <v>20000</v>
      </c>
      <c r="O9593" s="2">
        <f>IF(Tabla1[[#This Row],[Mov]]="VNT",Tabla1[[#This Row],[Sale]]-Tabla1[[#This Row],[Cost]],-Tabla1[[#This Row],[Cost]]*Tabla1[[#This Row],[Cant]])</f>
        <v>-8500</v>
      </c>
      <c r="P9593" s="8">
        <f>IF(Tabla1[[#This Row],[Mov]]="VNT",-Tabla1[[#This Row],[Cant]],Tabla1[[#This Row],[Cant]])</f>
        <v>1</v>
      </c>
      <c r="Q9593" s="8">
        <f>DAY(Tabla1[[#This Row],[Date]])</f>
        <v>26</v>
      </c>
      <c r="R9593" s="8">
        <f>MONTH(Tabla1[[#This Row],[Date]])</f>
        <v>4</v>
      </c>
      <c r="S9593" s="8">
        <f>YEAR(Tabla1[[#This Row],[Date]])</f>
        <v>2023</v>
      </c>
    </row>
    <row r="9594" spans="1:19" x14ac:dyDescent="0.2">
      <c r="A9594">
        <v>9551</v>
      </c>
      <c r="B9594" s="1">
        <v>45042</v>
      </c>
      <c r="C9594" t="s">
        <v>261</v>
      </c>
      <c r="D9594" t="s">
        <v>659</v>
      </c>
      <c r="E9594">
        <v>9</v>
      </c>
      <c r="F9594" t="s">
        <v>224</v>
      </c>
      <c r="G9594" t="s">
        <v>589</v>
      </c>
      <c r="H9594" t="s">
        <v>1173</v>
      </c>
      <c r="M9594" s="2">
        <v>7000</v>
      </c>
      <c r="N9594" s="2">
        <v>8000</v>
      </c>
      <c r="O9594" s="2">
        <f>IF(Tabla1[[#This Row],[Mov]]="VNT",Tabla1[[#This Row],[Sale]]-Tabla1[[#This Row],[Cost]],-Tabla1[[#This Row],[Cost]]*Tabla1[[#This Row],[Cant]])</f>
        <v>-63000</v>
      </c>
      <c r="P9594" s="8">
        <f>IF(Tabla1[[#This Row],[Mov]]="VNT",-Tabla1[[#This Row],[Cant]],Tabla1[[#This Row],[Cant]])</f>
        <v>9</v>
      </c>
      <c r="Q9594" s="8">
        <f>DAY(Tabla1[[#This Row],[Date]])</f>
        <v>26</v>
      </c>
      <c r="R9594" s="8">
        <f>MONTH(Tabla1[[#This Row],[Date]])</f>
        <v>4</v>
      </c>
      <c r="S9594" s="8">
        <f>YEAR(Tabla1[[#This Row],[Date]])</f>
        <v>2023</v>
      </c>
    </row>
    <row r="9595" spans="1:19" x14ac:dyDescent="0.2">
      <c r="A9595">
        <v>9552</v>
      </c>
      <c r="B9595" s="1">
        <v>45042</v>
      </c>
      <c r="C9595" t="s">
        <v>261</v>
      </c>
      <c r="D9595" t="s">
        <v>659</v>
      </c>
      <c r="E9595">
        <v>6</v>
      </c>
      <c r="F9595" t="s">
        <v>224</v>
      </c>
      <c r="G9595" t="s">
        <v>273</v>
      </c>
      <c r="H9595" t="s">
        <v>912</v>
      </c>
      <c r="M9595" s="2">
        <v>6500</v>
      </c>
      <c r="N9595" s="2">
        <v>18000</v>
      </c>
      <c r="O9595" s="2">
        <f>IF(Tabla1[[#This Row],[Mov]]="VNT",Tabla1[[#This Row],[Sale]]-Tabla1[[#This Row],[Cost]],-Tabla1[[#This Row],[Cost]]*Tabla1[[#This Row],[Cant]])</f>
        <v>-39000</v>
      </c>
      <c r="P9595" s="8">
        <f>IF(Tabla1[[#This Row],[Mov]]="VNT",-Tabla1[[#This Row],[Cant]],Tabla1[[#This Row],[Cant]])</f>
        <v>6</v>
      </c>
      <c r="Q9595" s="8">
        <f>DAY(Tabla1[[#This Row],[Date]])</f>
        <v>26</v>
      </c>
      <c r="R9595" s="8">
        <f>MONTH(Tabla1[[#This Row],[Date]])</f>
        <v>4</v>
      </c>
      <c r="S9595" s="8">
        <f>YEAR(Tabla1[[#This Row],[Date]])</f>
        <v>2023</v>
      </c>
    </row>
    <row r="9596" spans="1:19" x14ac:dyDescent="0.2">
      <c r="A9596">
        <v>9553</v>
      </c>
      <c r="B9596" s="1">
        <v>45042</v>
      </c>
      <c r="C9596" t="s">
        <v>261</v>
      </c>
      <c r="D9596" t="s">
        <v>659</v>
      </c>
      <c r="E9596">
        <v>10</v>
      </c>
      <c r="F9596" t="s">
        <v>21</v>
      </c>
      <c r="G9596" t="s">
        <v>272</v>
      </c>
      <c r="H9596" t="s">
        <v>24</v>
      </c>
      <c r="M9596" s="2">
        <v>3500</v>
      </c>
      <c r="N9596" s="2">
        <v>12000</v>
      </c>
      <c r="O9596" s="2">
        <f>IF(Tabla1[[#This Row],[Mov]]="VNT",Tabla1[[#This Row],[Sale]]-Tabla1[[#This Row],[Cost]],-Tabla1[[#This Row],[Cost]]*Tabla1[[#This Row],[Cant]])</f>
        <v>-35000</v>
      </c>
      <c r="P9596" s="8">
        <f>IF(Tabla1[[#This Row],[Mov]]="VNT",-Tabla1[[#This Row],[Cant]],Tabla1[[#This Row],[Cant]])</f>
        <v>10</v>
      </c>
      <c r="Q9596" s="8">
        <f>DAY(Tabla1[[#This Row],[Date]])</f>
        <v>26</v>
      </c>
      <c r="R9596" s="8">
        <f>MONTH(Tabla1[[#This Row],[Date]])</f>
        <v>4</v>
      </c>
      <c r="S9596" s="8">
        <f>YEAR(Tabla1[[#This Row],[Date]])</f>
        <v>2023</v>
      </c>
    </row>
    <row r="9597" spans="1:19" x14ac:dyDescent="0.2">
      <c r="A9597">
        <v>9554</v>
      </c>
      <c r="B9597" s="1">
        <v>45011</v>
      </c>
      <c r="C9597" t="s">
        <v>261</v>
      </c>
      <c r="D9597" t="s">
        <v>1569</v>
      </c>
      <c r="E9597">
        <v>31</v>
      </c>
      <c r="F9597" t="s">
        <v>891</v>
      </c>
      <c r="G9597" t="s">
        <v>589</v>
      </c>
      <c r="H9597" t="s">
        <v>1173</v>
      </c>
      <c r="M9597" s="2">
        <v>3300</v>
      </c>
      <c r="N9597" s="2">
        <v>10000</v>
      </c>
      <c r="O9597" s="2">
        <f>IF(Tabla1[[#This Row],[Mov]]="VNT",Tabla1[[#This Row],[Sale]]-Tabla1[[#This Row],[Cost]],-Tabla1[[#This Row],[Cost]]*Tabla1[[#This Row],[Cant]])</f>
        <v>-102300</v>
      </c>
      <c r="P9597" s="8">
        <f>IF(Tabla1[[#This Row],[Mov]]="VNT",-Tabla1[[#This Row],[Cant]],Tabla1[[#This Row],[Cant]])</f>
        <v>31</v>
      </c>
      <c r="Q9597" s="8">
        <f>DAY(Tabla1[[#This Row],[Date]])</f>
        <v>26</v>
      </c>
      <c r="R9597" s="8">
        <f>MONTH(Tabla1[[#This Row],[Date]])</f>
        <v>3</v>
      </c>
      <c r="S9597" s="8">
        <f>YEAR(Tabla1[[#This Row],[Date]])</f>
        <v>2023</v>
      </c>
    </row>
    <row r="9598" spans="1:19" x14ac:dyDescent="0.2">
      <c r="A9598">
        <v>9555</v>
      </c>
      <c r="B9598" s="1">
        <v>45011</v>
      </c>
      <c r="C9598" t="s">
        <v>261</v>
      </c>
      <c r="D9598" t="s">
        <v>1569</v>
      </c>
      <c r="E9598">
        <v>9</v>
      </c>
      <c r="F9598" t="s">
        <v>224</v>
      </c>
      <c r="G9598" t="s">
        <v>589</v>
      </c>
      <c r="H9598" t="s">
        <v>1173</v>
      </c>
      <c r="M9598" s="2">
        <v>7500</v>
      </c>
      <c r="N9598" s="2">
        <v>20000</v>
      </c>
      <c r="O9598" s="2">
        <f>IF(Tabla1[[#This Row],[Mov]]="VNT",Tabla1[[#This Row],[Sale]]-Tabla1[[#This Row],[Cost]],-Tabla1[[#This Row],[Cost]]*Tabla1[[#This Row],[Cant]])</f>
        <v>-67500</v>
      </c>
      <c r="P9598" s="8">
        <f>IF(Tabla1[[#This Row],[Mov]]="VNT",-Tabla1[[#This Row],[Cant]],Tabla1[[#This Row],[Cant]])</f>
        <v>9</v>
      </c>
      <c r="Q9598" s="8">
        <f>DAY(Tabla1[[#This Row],[Date]])</f>
        <v>26</v>
      </c>
      <c r="R9598" s="8">
        <f>MONTH(Tabla1[[#This Row],[Date]])</f>
        <v>3</v>
      </c>
      <c r="S9598" s="8">
        <f>YEAR(Tabla1[[#This Row],[Date]])</f>
        <v>2023</v>
      </c>
    </row>
    <row r="9599" spans="1:19" x14ac:dyDescent="0.2">
      <c r="A9599">
        <v>9556</v>
      </c>
      <c r="B9599" s="1">
        <v>45011</v>
      </c>
      <c r="C9599" t="s">
        <v>261</v>
      </c>
      <c r="D9599" t="s">
        <v>1569</v>
      </c>
      <c r="E9599">
        <v>1</v>
      </c>
      <c r="F9599" t="s">
        <v>48</v>
      </c>
      <c r="G9599" t="s">
        <v>1301</v>
      </c>
      <c r="H9599" t="s">
        <v>3162</v>
      </c>
      <c r="M9599" s="2">
        <v>38000</v>
      </c>
      <c r="N9599" s="2">
        <v>79000</v>
      </c>
      <c r="O9599" s="2">
        <f>IF(Tabla1[[#This Row],[Mov]]="VNT",Tabla1[[#This Row],[Sale]]-Tabla1[[#This Row],[Cost]],-Tabla1[[#This Row],[Cost]]*Tabla1[[#This Row],[Cant]])</f>
        <v>-38000</v>
      </c>
      <c r="P9599" s="8">
        <f>IF(Tabla1[[#This Row],[Mov]]="VNT",-Tabla1[[#This Row],[Cant]],Tabla1[[#This Row],[Cant]])</f>
        <v>1</v>
      </c>
      <c r="Q9599" s="8">
        <f>DAY(Tabla1[[#This Row],[Date]])</f>
        <v>26</v>
      </c>
      <c r="R9599" s="8">
        <f>MONTH(Tabla1[[#This Row],[Date]])</f>
        <v>3</v>
      </c>
      <c r="S9599" s="8">
        <f>YEAR(Tabla1[[#This Row],[Date]])</f>
        <v>2023</v>
      </c>
    </row>
    <row r="9600" spans="1:19" x14ac:dyDescent="0.2">
      <c r="A9600">
        <v>9557</v>
      </c>
      <c r="B9600" s="1">
        <v>45011</v>
      </c>
      <c r="C9600" t="s">
        <v>261</v>
      </c>
      <c r="D9600" t="s">
        <v>1569</v>
      </c>
      <c r="E9600">
        <v>1</v>
      </c>
      <c r="F9600" t="s">
        <v>48</v>
      </c>
      <c r="G9600" t="s">
        <v>1301</v>
      </c>
      <c r="H9600" t="s">
        <v>3163</v>
      </c>
      <c r="M9600" s="2">
        <v>25000</v>
      </c>
      <c r="N9600" s="2">
        <v>59000</v>
      </c>
      <c r="O9600" s="2">
        <f>IF(Tabla1[[#This Row],[Mov]]="VNT",Tabla1[[#This Row],[Sale]]-Tabla1[[#This Row],[Cost]],-Tabla1[[#This Row],[Cost]]*Tabla1[[#This Row],[Cant]])</f>
        <v>-25000</v>
      </c>
      <c r="P9600" s="8">
        <f>IF(Tabla1[[#This Row],[Mov]]="VNT",-Tabla1[[#This Row],[Cant]],Tabla1[[#This Row],[Cant]])</f>
        <v>1</v>
      </c>
      <c r="Q9600" s="8">
        <f>DAY(Tabla1[[#This Row],[Date]])</f>
        <v>26</v>
      </c>
      <c r="R9600" s="8">
        <f>MONTH(Tabla1[[#This Row],[Date]])</f>
        <v>3</v>
      </c>
      <c r="S9600" s="8">
        <f>YEAR(Tabla1[[#This Row],[Date]])</f>
        <v>2023</v>
      </c>
    </row>
    <row r="9601" spans="1:19" x14ac:dyDescent="0.2">
      <c r="A9601">
        <v>9558</v>
      </c>
      <c r="B9601" s="1">
        <v>45042</v>
      </c>
      <c r="C9601" t="s">
        <v>261</v>
      </c>
      <c r="D9601" t="s">
        <v>1767</v>
      </c>
      <c r="E9601">
        <v>1</v>
      </c>
      <c r="F9601" t="s">
        <v>3057</v>
      </c>
      <c r="G9601" t="s">
        <v>266</v>
      </c>
      <c r="H9601" t="s">
        <v>3122</v>
      </c>
      <c r="M9601" s="2">
        <v>58000</v>
      </c>
      <c r="N9601" s="2">
        <v>110000</v>
      </c>
      <c r="O9601" s="2">
        <f>IF(Tabla1[[#This Row],[Mov]]="VNT",Tabla1[[#This Row],[Sale]]-Tabla1[[#This Row],[Cost]],-Tabla1[[#This Row],[Cost]]*Tabla1[[#This Row],[Cant]])</f>
        <v>-58000</v>
      </c>
      <c r="P9601" s="8">
        <f>IF(Tabla1[[#This Row],[Mov]]="VNT",-Tabla1[[#This Row],[Cant]],Tabla1[[#This Row],[Cant]])</f>
        <v>1</v>
      </c>
      <c r="Q9601" s="8">
        <f>DAY(Tabla1[[#This Row],[Date]])</f>
        <v>26</v>
      </c>
      <c r="R9601" s="8">
        <f>MONTH(Tabla1[[#This Row],[Date]])</f>
        <v>4</v>
      </c>
      <c r="S9601" s="8">
        <f>YEAR(Tabla1[[#This Row],[Date]])</f>
        <v>2023</v>
      </c>
    </row>
    <row r="9602" spans="1:19" x14ac:dyDescent="0.2">
      <c r="A9602">
        <v>9559</v>
      </c>
      <c r="B9602" s="1">
        <v>45042</v>
      </c>
      <c r="C9602" t="s">
        <v>261</v>
      </c>
      <c r="D9602" t="s">
        <v>1767</v>
      </c>
      <c r="E9602">
        <v>1</v>
      </c>
      <c r="F9602" t="s">
        <v>2769</v>
      </c>
      <c r="G9602" t="s">
        <v>3164</v>
      </c>
      <c r="H9602" t="s">
        <v>2770</v>
      </c>
      <c r="M9602" s="2">
        <v>16000</v>
      </c>
      <c r="N9602" s="2">
        <v>35000</v>
      </c>
      <c r="O9602" s="2">
        <f>IF(Tabla1[[#This Row],[Mov]]="VNT",Tabla1[[#This Row],[Sale]]-Tabla1[[#This Row],[Cost]],-Tabla1[[#This Row],[Cost]]*Tabla1[[#This Row],[Cant]])</f>
        <v>-16000</v>
      </c>
      <c r="P9602" s="8">
        <f>IF(Tabla1[[#This Row],[Mov]]="VNT",-Tabla1[[#This Row],[Cant]],Tabla1[[#This Row],[Cant]])</f>
        <v>1</v>
      </c>
      <c r="Q9602" s="8">
        <f>DAY(Tabla1[[#This Row],[Date]])</f>
        <v>26</v>
      </c>
      <c r="R9602" s="8">
        <f>MONTH(Tabla1[[#This Row],[Date]])</f>
        <v>4</v>
      </c>
      <c r="S9602" s="8">
        <f>YEAR(Tabla1[[#This Row],[Date]])</f>
        <v>2023</v>
      </c>
    </row>
    <row r="9603" spans="1:19" x14ac:dyDescent="0.2">
      <c r="A9603">
        <v>9560</v>
      </c>
      <c r="B9603" s="1">
        <v>45042</v>
      </c>
      <c r="C9603" t="s">
        <v>261</v>
      </c>
      <c r="D9603" t="s">
        <v>1767</v>
      </c>
      <c r="E9603">
        <v>1</v>
      </c>
      <c r="F9603" t="s">
        <v>1102</v>
      </c>
      <c r="G9603" t="s">
        <v>2662</v>
      </c>
      <c r="H9603" t="s">
        <v>2659</v>
      </c>
      <c r="M9603" s="2">
        <v>57000</v>
      </c>
      <c r="N9603" s="2">
        <v>110000</v>
      </c>
      <c r="O9603" s="2">
        <f>IF(Tabla1[[#This Row],[Mov]]="VNT",Tabla1[[#This Row],[Sale]]-Tabla1[[#This Row],[Cost]],-Tabla1[[#This Row],[Cost]]*Tabla1[[#This Row],[Cant]])</f>
        <v>-57000</v>
      </c>
      <c r="P9603" s="8">
        <f>IF(Tabla1[[#This Row],[Mov]]="VNT",-Tabla1[[#This Row],[Cant]],Tabla1[[#This Row],[Cant]])</f>
        <v>1</v>
      </c>
      <c r="Q9603" s="8">
        <f>DAY(Tabla1[[#This Row],[Date]])</f>
        <v>26</v>
      </c>
      <c r="R9603" s="8">
        <f>MONTH(Tabla1[[#This Row],[Date]])</f>
        <v>4</v>
      </c>
      <c r="S9603" s="8">
        <f>YEAR(Tabla1[[#This Row],[Date]])</f>
        <v>2023</v>
      </c>
    </row>
    <row r="9604" spans="1:19" x14ac:dyDescent="0.2">
      <c r="A9604">
        <v>9561</v>
      </c>
      <c r="B9604" s="1">
        <v>45042</v>
      </c>
      <c r="C9604" t="s">
        <v>261</v>
      </c>
      <c r="D9604" t="s">
        <v>1767</v>
      </c>
      <c r="E9604">
        <v>1</v>
      </c>
      <c r="F9604" t="s">
        <v>1102</v>
      </c>
      <c r="G9604" t="s">
        <v>3166</v>
      </c>
      <c r="H9604" t="s">
        <v>3165</v>
      </c>
      <c r="M9604" s="2">
        <v>40000</v>
      </c>
      <c r="N9604" s="2">
        <v>75000</v>
      </c>
      <c r="O9604" s="2">
        <f>IF(Tabla1[[#This Row],[Mov]]="VNT",Tabla1[[#This Row],[Sale]]-Tabla1[[#This Row],[Cost]],-Tabla1[[#This Row],[Cost]]*Tabla1[[#This Row],[Cant]])</f>
        <v>-40000</v>
      </c>
      <c r="P9604" s="8">
        <f>IF(Tabla1[[#This Row],[Mov]]="VNT",-Tabla1[[#This Row],[Cant]],Tabla1[[#This Row],[Cant]])</f>
        <v>1</v>
      </c>
      <c r="Q9604" s="8">
        <f>DAY(Tabla1[[#This Row],[Date]])</f>
        <v>26</v>
      </c>
      <c r="R9604" s="8">
        <f>MONTH(Tabla1[[#This Row],[Date]])</f>
        <v>4</v>
      </c>
      <c r="S9604" s="8">
        <f>YEAR(Tabla1[[#This Row],[Date]])</f>
        <v>2023</v>
      </c>
    </row>
    <row r="9605" spans="1:19" x14ac:dyDescent="0.2">
      <c r="A9605">
        <v>9562</v>
      </c>
      <c r="B9605" s="1">
        <v>45042</v>
      </c>
      <c r="C9605" t="s">
        <v>261</v>
      </c>
      <c r="D9605" t="s">
        <v>1767</v>
      </c>
      <c r="E9605">
        <v>1</v>
      </c>
      <c r="F9605" t="s">
        <v>2767</v>
      </c>
      <c r="G9605" t="s">
        <v>266</v>
      </c>
      <c r="H9605" t="s">
        <v>2768</v>
      </c>
      <c r="M9605" s="2">
        <v>23000</v>
      </c>
      <c r="N9605" s="2">
        <v>69000</v>
      </c>
      <c r="O9605" s="2">
        <f>IF(Tabla1[[#This Row],[Mov]]="VNT",Tabla1[[#This Row],[Sale]]-Tabla1[[#This Row],[Cost]],-Tabla1[[#This Row],[Cost]]*Tabla1[[#This Row],[Cant]])</f>
        <v>-23000</v>
      </c>
      <c r="P9605" s="8">
        <f>IF(Tabla1[[#This Row],[Mov]]="VNT",-Tabla1[[#This Row],[Cant]],Tabla1[[#This Row],[Cant]])</f>
        <v>1</v>
      </c>
      <c r="Q9605" s="8">
        <f>DAY(Tabla1[[#This Row],[Date]])</f>
        <v>26</v>
      </c>
      <c r="R9605" s="8">
        <f>MONTH(Tabla1[[#This Row],[Date]])</f>
        <v>4</v>
      </c>
      <c r="S9605" s="8">
        <f>YEAR(Tabla1[[#This Row],[Date]])</f>
        <v>2023</v>
      </c>
    </row>
    <row r="9606" spans="1:19" x14ac:dyDescent="0.2">
      <c r="A9606">
        <v>9563</v>
      </c>
      <c r="B9606" s="1">
        <v>45046</v>
      </c>
      <c r="C9606" t="s">
        <v>260</v>
      </c>
      <c r="D9606" t="s">
        <v>332</v>
      </c>
      <c r="E9606">
        <v>1</v>
      </c>
      <c r="F9606" t="s">
        <v>2769</v>
      </c>
      <c r="G9606" t="s">
        <v>266</v>
      </c>
      <c r="H9606" t="s">
        <v>2661</v>
      </c>
      <c r="M9606" s="2">
        <v>24000</v>
      </c>
      <c r="N9606" s="2">
        <v>45000</v>
      </c>
      <c r="O9606" s="2">
        <f>IF(Tabla1[[#This Row],[Mov]]="VNT",Tabla1[[#This Row],[Sale]]-Tabla1[[#This Row],[Cost]],-Tabla1[[#This Row],[Cost]]*Tabla1[[#This Row],[Cant]])</f>
        <v>21000</v>
      </c>
      <c r="P9606" s="8">
        <f>IF(Tabla1[[#This Row],[Mov]]="VNT",-Tabla1[[#This Row],[Cant]],Tabla1[[#This Row],[Cant]])</f>
        <v>-1</v>
      </c>
      <c r="Q9606" s="8">
        <f>DAY(Tabla1[[#This Row],[Date]])</f>
        <v>30</v>
      </c>
      <c r="R9606" s="8">
        <f>MONTH(Tabla1[[#This Row],[Date]])</f>
        <v>4</v>
      </c>
      <c r="S9606" s="8">
        <f>YEAR(Tabla1[[#This Row],[Date]])</f>
        <v>2023</v>
      </c>
    </row>
    <row r="9607" spans="1:19" x14ac:dyDescent="0.2">
      <c r="A9607">
        <v>9564</v>
      </c>
      <c r="B9607" s="1">
        <v>45046</v>
      </c>
      <c r="C9607" t="s">
        <v>260</v>
      </c>
      <c r="D9607" t="s">
        <v>332</v>
      </c>
      <c r="E9607">
        <v>1</v>
      </c>
      <c r="F9607" t="s">
        <v>116</v>
      </c>
      <c r="G9607" t="s">
        <v>600</v>
      </c>
      <c r="H9607" t="s">
        <v>565</v>
      </c>
      <c r="M9607" s="2">
        <v>5139</v>
      </c>
      <c r="N9607" s="2">
        <v>5500</v>
      </c>
      <c r="O9607" s="2">
        <f>IF(Tabla1[[#This Row],[Mov]]="VNT",Tabla1[[#This Row],[Sale]]-Tabla1[[#This Row],[Cost]],-Tabla1[[#This Row],[Cost]]*Tabla1[[#This Row],[Cant]])</f>
        <v>361</v>
      </c>
      <c r="P9607" s="8">
        <f>IF(Tabla1[[#This Row],[Mov]]="VNT",-Tabla1[[#This Row],[Cant]],Tabla1[[#This Row],[Cant]])</f>
        <v>-1</v>
      </c>
      <c r="Q9607" s="8">
        <f>DAY(Tabla1[[#This Row],[Date]])</f>
        <v>30</v>
      </c>
      <c r="R9607" s="8">
        <f>MONTH(Tabla1[[#This Row],[Date]])</f>
        <v>4</v>
      </c>
      <c r="S9607" s="8">
        <f>YEAR(Tabla1[[#This Row],[Date]])</f>
        <v>2023</v>
      </c>
    </row>
    <row r="9608" spans="1:19" x14ac:dyDescent="0.2">
      <c r="A9608">
        <v>9565</v>
      </c>
      <c r="B9608" s="1">
        <v>45045</v>
      </c>
      <c r="C9608" t="s">
        <v>261</v>
      </c>
      <c r="D9608" t="s">
        <v>525</v>
      </c>
      <c r="E9608">
        <v>4</v>
      </c>
      <c r="F9608" t="s">
        <v>526</v>
      </c>
      <c r="G9608" t="s">
        <v>266</v>
      </c>
      <c r="H9608" t="s">
        <v>527</v>
      </c>
      <c r="M9608" s="2">
        <v>30000</v>
      </c>
      <c r="N9608" s="2">
        <v>45000</v>
      </c>
      <c r="O9608" s="2">
        <f>IF(Tabla1[[#This Row],[Mov]]="VNT",Tabla1[[#This Row],[Sale]]-Tabla1[[#This Row],[Cost]],-Tabla1[[#This Row],[Cost]]*Tabla1[[#This Row],[Cant]])</f>
        <v>-120000</v>
      </c>
      <c r="P9608" s="8">
        <f>IF(Tabla1[[#This Row],[Mov]]="VNT",-Tabla1[[#This Row],[Cant]],Tabla1[[#This Row],[Cant]])</f>
        <v>4</v>
      </c>
      <c r="Q9608" s="8">
        <f>DAY(Tabla1[[#This Row],[Date]])</f>
        <v>29</v>
      </c>
      <c r="R9608" s="8">
        <f>MONTH(Tabla1[[#This Row],[Date]])</f>
        <v>4</v>
      </c>
      <c r="S9608" s="8">
        <f>YEAR(Tabla1[[#This Row],[Date]])</f>
        <v>2023</v>
      </c>
    </row>
    <row r="9609" spans="1:19" x14ac:dyDescent="0.2">
      <c r="A9609">
        <v>9566</v>
      </c>
      <c r="B9609" s="1">
        <v>45046</v>
      </c>
      <c r="C9609" t="s">
        <v>260</v>
      </c>
      <c r="D9609" t="s">
        <v>332</v>
      </c>
      <c r="E9609">
        <v>1</v>
      </c>
      <c r="F9609" t="s">
        <v>458</v>
      </c>
      <c r="G9609" t="s">
        <v>262</v>
      </c>
      <c r="H9609" t="s">
        <v>3167</v>
      </c>
      <c r="M9609" s="2">
        <v>0</v>
      </c>
      <c r="N9609" s="2">
        <v>5000</v>
      </c>
      <c r="O9609" s="2">
        <f>IF(Tabla1[[#This Row],[Mov]]="VNT",Tabla1[[#This Row],[Sale]]-Tabla1[[#This Row],[Cost]],-Tabla1[[#This Row],[Cost]]*Tabla1[[#This Row],[Cant]])</f>
        <v>5000</v>
      </c>
      <c r="P9609" s="8">
        <f>IF(Tabla1[[#This Row],[Mov]]="VNT",-Tabla1[[#This Row],[Cant]],Tabla1[[#This Row],[Cant]])</f>
        <v>-1</v>
      </c>
      <c r="Q9609" s="8">
        <f>DAY(Tabla1[[#This Row],[Date]])</f>
        <v>30</v>
      </c>
      <c r="R9609" s="8">
        <f>MONTH(Tabla1[[#This Row],[Date]])</f>
        <v>4</v>
      </c>
      <c r="S9609" s="8">
        <f>YEAR(Tabla1[[#This Row],[Date]])</f>
        <v>2023</v>
      </c>
    </row>
    <row r="9610" spans="1:19" x14ac:dyDescent="0.2">
      <c r="A9610">
        <v>9567</v>
      </c>
      <c r="B9610" s="1">
        <v>45046</v>
      </c>
      <c r="C9610" t="s">
        <v>260</v>
      </c>
      <c r="D9610" t="s">
        <v>332</v>
      </c>
      <c r="E9610">
        <v>1</v>
      </c>
      <c r="F9610" t="s">
        <v>26</v>
      </c>
      <c r="G9610" t="s">
        <v>264</v>
      </c>
      <c r="H9610" t="s">
        <v>20</v>
      </c>
      <c r="M9610" s="2">
        <v>8000</v>
      </c>
      <c r="N9610" s="2">
        <v>20000</v>
      </c>
      <c r="O9610" s="2">
        <f>IF(Tabla1[[#This Row],[Mov]]="VNT",Tabla1[[#This Row],[Sale]]-Tabla1[[#This Row],[Cost]],-Tabla1[[#This Row],[Cost]]*Tabla1[[#This Row],[Cant]])</f>
        <v>12000</v>
      </c>
      <c r="P9610" s="8">
        <f>IF(Tabla1[[#This Row],[Mov]]="VNT",-Tabla1[[#This Row],[Cant]],Tabla1[[#This Row],[Cant]])</f>
        <v>-1</v>
      </c>
      <c r="Q9610" s="8">
        <f>DAY(Tabla1[[#This Row],[Date]])</f>
        <v>30</v>
      </c>
      <c r="R9610" s="8">
        <f>MONTH(Tabla1[[#This Row],[Date]])</f>
        <v>4</v>
      </c>
      <c r="S9610" s="8">
        <f>YEAR(Tabla1[[#This Row],[Date]])</f>
        <v>2023</v>
      </c>
    </row>
    <row r="9611" spans="1:19" x14ac:dyDescent="0.2">
      <c r="A9611">
        <v>9568</v>
      </c>
      <c r="B9611" s="1">
        <v>45046</v>
      </c>
      <c r="C9611" t="s">
        <v>260</v>
      </c>
      <c r="D9611" t="s">
        <v>332</v>
      </c>
      <c r="E9611">
        <v>1</v>
      </c>
      <c r="F9611" t="s">
        <v>21</v>
      </c>
      <c r="G9611" t="s">
        <v>272</v>
      </c>
      <c r="H9611" t="s">
        <v>1522</v>
      </c>
      <c r="M9611" s="2">
        <v>2600</v>
      </c>
      <c r="N9611" s="2">
        <v>10000</v>
      </c>
      <c r="O9611" s="2">
        <f>IF(Tabla1[[#This Row],[Mov]]="VNT",Tabla1[[#This Row],[Sale]]-Tabla1[[#This Row],[Cost]],-Tabla1[[#This Row],[Cost]]*Tabla1[[#This Row],[Cant]])</f>
        <v>7400</v>
      </c>
      <c r="P9611" s="8">
        <f>IF(Tabla1[[#This Row],[Mov]]="VNT",-Tabla1[[#This Row],[Cant]],Tabla1[[#This Row],[Cant]])</f>
        <v>-1</v>
      </c>
      <c r="Q9611" s="8">
        <f>DAY(Tabla1[[#This Row],[Date]])</f>
        <v>30</v>
      </c>
      <c r="R9611" s="8">
        <f>MONTH(Tabla1[[#This Row],[Date]])</f>
        <v>4</v>
      </c>
      <c r="S9611" s="8">
        <f>YEAR(Tabla1[[#This Row],[Date]])</f>
        <v>2023</v>
      </c>
    </row>
    <row r="9612" spans="1:19" x14ac:dyDescent="0.2">
      <c r="A9612">
        <v>9569</v>
      </c>
      <c r="B9612" s="1">
        <v>45046</v>
      </c>
      <c r="C9612" t="s">
        <v>260</v>
      </c>
      <c r="D9612" t="s">
        <v>332</v>
      </c>
      <c r="E9612">
        <v>1</v>
      </c>
      <c r="F9612" t="s">
        <v>225</v>
      </c>
      <c r="G9612" t="s">
        <v>263</v>
      </c>
      <c r="H9612" t="s">
        <v>672</v>
      </c>
      <c r="M9612" s="2">
        <v>1100</v>
      </c>
      <c r="N9612" s="2">
        <v>10000</v>
      </c>
      <c r="O9612" s="2">
        <f>IF(Tabla1[[#This Row],[Mov]]="VNT",Tabla1[[#This Row],[Sale]]-Tabla1[[#This Row],[Cost]],-Tabla1[[#This Row],[Cost]]*Tabla1[[#This Row],[Cant]])</f>
        <v>8900</v>
      </c>
      <c r="P9612" s="8">
        <f>IF(Tabla1[[#This Row],[Mov]]="VNT",-Tabla1[[#This Row],[Cant]],Tabla1[[#This Row],[Cant]])</f>
        <v>-1</v>
      </c>
      <c r="Q9612" s="8">
        <f>DAY(Tabla1[[#This Row],[Date]])</f>
        <v>30</v>
      </c>
      <c r="R9612" s="8">
        <f>MONTH(Tabla1[[#This Row],[Date]])</f>
        <v>4</v>
      </c>
      <c r="S9612" s="8">
        <f>YEAR(Tabla1[[#This Row],[Date]])</f>
        <v>2023</v>
      </c>
    </row>
    <row r="9613" spans="1:19" x14ac:dyDescent="0.2">
      <c r="A9613">
        <v>9570</v>
      </c>
      <c r="B9613" s="1">
        <v>45047</v>
      </c>
      <c r="C9613" t="s">
        <v>260</v>
      </c>
      <c r="D9613" t="s">
        <v>332</v>
      </c>
      <c r="E9613">
        <v>1</v>
      </c>
      <c r="F9613" t="s">
        <v>116</v>
      </c>
      <c r="G9613" t="s">
        <v>347</v>
      </c>
      <c r="H9613" t="s">
        <v>518</v>
      </c>
      <c r="M9613" s="2">
        <v>6074</v>
      </c>
      <c r="N9613" s="2">
        <v>6500</v>
      </c>
      <c r="O9613" s="2">
        <f>IF(Tabla1[[#This Row],[Mov]]="VNT",Tabla1[[#This Row],[Sale]]-Tabla1[[#This Row],[Cost]],-Tabla1[[#This Row],[Cost]]*Tabla1[[#This Row],[Cant]])</f>
        <v>426</v>
      </c>
      <c r="P9613" s="8">
        <f>IF(Tabla1[[#This Row],[Mov]]="VNT",-Tabla1[[#This Row],[Cant]],Tabla1[[#This Row],[Cant]])</f>
        <v>-1</v>
      </c>
      <c r="Q9613" s="8">
        <f>DAY(Tabla1[[#This Row],[Date]])</f>
        <v>1</v>
      </c>
      <c r="R9613" s="8">
        <f>MONTH(Tabla1[[#This Row],[Date]])</f>
        <v>5</v>
      </c>
      <c r="S9613" s="8">
        <f>YEAR(Tabla1[[#This Row],[Date]])</f>
        <v>2023</v>
      </c>
    </row>
    <row r="9614" spans="1:19" x14ac:dyDescent="0.2">
      <c r="A9614">
        <v>9571</v>
      </c>
      <c r="B9614" s="1">
        <v>45047</v>
      </c>
      <c r="C9614" t="s">
        <v>260</v>
      </c>
      <c r="D9614" t="s">
        <v>332</v>
      </c>
      <c r="E9614">
        <v>1</v>
      </c>
      <c r="F9614" t="s">
        <v>365</v>
      </c>
      <c r="G9614" t="s">
        <v>943</v>
      </c>
      <c r="H9614" t="s">
        <v>3168</v>
      </c>
      <c r="M9614" s="2">
        <v>4000</v>
      </c>
      <c r="N9614" s="2">
        <v>9000</v>
      </c>
      <c r="O9614" s="2">
        <f>IF(Tabla1[[#This Row],[Mov]]="VNT",Tabla1[[#This Row],[Sale]]-Tabla1[[#This Row],[Cost]],-Tabla1[[#This Row],[Cost]]*Tabla1[[#This Row],[Cant]])</f>
        <v>5000</v>
      </c>
      <c r="P9614" s="8">
        <f>IF(Tabla1[[#This Row],[Mov]]="VNT",-Tabla1[[#This Row],[Cant]],Tabla1[[#This Row],[Cant]])</f>
        <v>-1</v>
      </c>
      <c r="Q9614" s="8">
        <f>DAY(Tabla1[[#This Row],[Date]])</f>
        <v>1</v>
      </c>
      <c r="R9614" s="8">
        <f>MONTH(Tabla1[[#This Row],[Date]])</f>
        <v>5</v>
      </c>
      <c r="S9614" s="8">
        <f>YEAR(Tabla1[[#This Row],[Date]])</f>
        <v>2023</v>
      </c>
    </row>
    <row r="9615" spans="1:19" x14ac:dyDescent="0.2">
      <c r="A9615">
        <v>9572</v>
      </c>
      <c r="B9615" s="1">
        <v>45047</v>
      </c>
      <c r="C9615" t="s">
        <v>260</v>
      </c>
      <c r="D9615" t="s">
        <v>332</v>
      </c>
      <c r="E9615">
        <v>1</v>
      </c>
      <c r="F9615" t="s">
        <v>365</v>
      </c>
      <c r="G9615" t="s">
        <v>943</v>
      </c>
      <c r="H9615" t="s">
        <v>1633</v>
      </c>
      <c r="M9615" s="2">
        <v>4000</v>
      </c>
      <c r="N9615" s="2">
        <v>9000</v>
      </c>
      <c r="O9615" s="2">
        <f>IF(Tabla1[[#This Row],[Mov]]="VNT",Tabla1[[#This Row],[Sale]]-Tabla1[[#This Row],[Cost]],-Tabla1[[#This Row],[Cost]]*Tabla1[[#This Row],[Cant]])</f>
        <v>5000</v>
      </c>
      <c r="P9615" s="8">
        <f>IF(Tabla1[[#This Row],[Mov]]="VNT",-Tabla1[[#This Row],[Cant]],Tabla1[[#This Row],[Cant]])</f>
        <v>-1</v>
      </c>
      <c r="Q9615" s="8">
        <f>DAY(Tabla1[[#This Row],[Date]])</f>
        <v>1</v>
      </c>
      <c r="R9615" s="8">
        <f>MONTH(Tabla1[[#This Row],[Date]])</f>
        <v>5</v>
      </c>
      <c r="S9615" s="8">
        <f>YEAR(Tabla1[[#This Row],[Date]])</f>
        <v>2023</v>
      </c>
    </row>
    <row r="9616" spans="1:19" x14ac:dyDescent="0.2">
      <c r="A9616">
        <v>9573</v>
      </c>
      <c r="B9616" s="1">
        <v>45047</v>
      </c>
      <c r="C9616" t="s">
        <v>260</v>
      </c>
      <c r="D9616" t="s">
        <v>332</v>
      </c>
      <c r="E9616">
        <v>1</v>
      </c>
      <c r="F9616" t="s">
        <v>116</v>
      </c>
      <c r="G9616" t="s">
        <v>347</v>
      </c>
      <c r="H9616" t="s">
        <v>518</v>
      </c>
      <c r="M9616" s="2">
        <v>3270</v>
      </c>
      <c r="N9616" s="2">
        <v>3500</v>
      </c>
      <c r="O9616" s="2">
        <f>IF(Tabla1[[#This Row],[Mov]]="VNT",Tabla1[[#This Row],[Sale]]-Tabla1[[#This Row],[Cost]],-Tabla1[[#This Row],[Cost]]*Tabla1[[#This Row],[Cant]])</f>
        <v>230</v>
      </c>
      <c r="P9616" s="8">
        <f>IF(Tabla1[[#This Row],[Mov]]="VNT",-Tabla1[[#This Row],[Cant]],Tabla1[[#This Row],[Cant]])</f>
        <v>-1</v>
      </c>
      <c r="Q9616" s="8">
        <f>DAY(Tabla1[[#This Row],[Date]])</f>
        <v>1</v>
      </c>
      <c r="R9616" s="8">
        <f>MONTH(Tabla1[[#This Row],[Date]])</f>
        <v>5</v>
      </c>
      <c r="S9616" s="8">
        <f>YEAR(Tabla1[[#This Row],[Date]])</f>
        <v>2023</v>
      </c>
    </row>
    <row r="9617" spans="1:19" x14ac:dyDescent="0.2">
      <c r="A9617">
        <v>9574</v>
      </c>
      <c r="B9617" s="1">
        <v>45047</v>
      </c>
      <c r="C9617" t="s">
        <v>260</v>
      </c>
      <c r="D9617" t="s">
        <v>332</v>
      </c>
      <c r="E9617">
        <v>1</v>
      </c>
      <c r="F9617" t="s">
        <v>475</v>
      </c>
      <c r="G9617" t="s">
        <v>272</v>
      </c>
      <c r="H9617" t="s">
        <v>308</v>
      </c>
      <c r="M9617" s="2">
        <v>4000</v>
      </c>
      <c r="N9617" s="2">
        <v>10000</v>
      </c>
      <c r="O9617" s="2">
        <f>IF(Tabla1[[#This Row],[Mov]]="VNT",Tabla1[[#This Row],[Sale]]-Tabla1[[#This Row],[Cost]],-Tabla1[[#This Row],[Cost]]*Tabla1[[#This Row],[Cant]])</f>
        <v>6000</v>
      </c>
      <c r="P9617" s="8">
        <f>IF(Tabla1[[#This Row],[Mov]]="VNT",-Tabla1[[#This Row],[Cant]],Tabla1[[#This Row],[Cant]])</f>
        <v>-1</v>
      </c>
      <c r="Q9617" s="8">
        <f>DAY(Tabla1[[#This Row],[Date]])</f>
        <v>1</v>
      </c>
      <c r="R9617" s="8">
        <f>MONTH(Tabla1[[#This Row],[Date]])</f>
        <v>5</v>
      </c>
      <c r="S9617" s="8">
        <f>YEAR(Tabla1[[#This Row],[Date]])</f>
        <v>2023</v>
      </c>
    </row>
    <row r="9618" spans="1:19" x14ac:dyDescent="0.2">
      <c r="A9618">
        <v>9575</v>
      </c>
      <c r="B9618" s="1">
        <v>45047</v>
      </c>
      <c r="C9618" t="s">
        <v>260</v>
      </c>
      <c r="D9618" t="s">
        <v>332</v>
      </c>
      <c r="E9618">
        <v>1</v>
      </c>
      <c r="F9618" t="s">
        <v>15</v>
      </c>
      <c r="G9618" t="s">
        <v>264</v>
      </c>
      <c r="H9618" t="s">
        <v>20</v>
      </c>
      <c r="M9618" s="2">
        <v>2500</v>
      </c>
      <c r="N9618" s="2">
        <v>10000</v>
      </c>
      <c r="O9618" s="2">
        <f>IF(Tabla1[[#This Row],[Mov]]="VNT",Tabla1[[#This Row],[Sale]]-Tabla1[[#This Row],[Cost]],-Tabla1[[#This Row],[Cost]]*Tabla1[[#This Row],[Cant]])</f>
        <v>7500</v>
      </c>
      <c r="P9618" s="8">
        <f>IF(Tabla1[[#This Row],[Mov]]="VNT",-Tabla1[[#This Row],[Cant]],Tabla1[[#This Row],[Cant]])</f>
        <v>-1</v>
      </c>
      <c r="Q9618" s="8">
        <f>DAY(Tabla1[[#This Row],[Date]])</f>
        <v>1</v>
      </c>
      <c r="R9618" s="8">
        <f>MONTH(Tabla1[[#This Row],[Date]])</f>
        <v>5</v>
      </c>
      <c r="S9618" s="8">
        <f>YEAR(Tabla1[[#This Row],[Date]])</f>
        <v>2023</v>
      </c>
    </row>
    <row r="9619" spans="1:19" x14ac:dyDescent="0.2">
      <c r="A9619">
        <v>9576</v>
      </c>
      <c r="B9619" s="1">
        <v>45047</v>
      </c>
      <c r="C9619" t="s">
        <v>260</v>
      </c>
      <c r="D9619" t="s">
        <v>332</v>
      </c>
      <c r="E9619">
        <v>1</v>
      </c>
      <c r="F9619" t="s">
        <v>116</v>
      </c>
      <c r="G9619" t="s">
        <v>347</v>
      </c>
      <c r="H9619" t="s">
        <v>519</v>
      </c>
      <c r="M9619" s="2">
        <v>1868</v>
      </c>
      <c r="N9619" s="2">
        <v>2000</v>
      </c>
      <c r="O9619" s="2">
        <f>IF(Tabla1[[#This Row],[Mov]]="VNT",Tabla1[[#This Row],[Sale]]-Tabla1[[#This Row],[Cost]],-Tabla1[[#This Row],[Cost]]*Tabla1[[#This Row],[Cant]])</f>
        <v>132</v>
      </c>
      <c r="P9619" s="8">
        <f>IF(Tabla1[[#This Row],[Mov]]="VNT",-Tabla1[[#This Row],[Cant]],Tabla1[[#This Row],[Cant]])</f>
        <v>-1</v>
      </c>
      <c r="Q9619" s="8">
        <f>DAY(Tabla1[[#This Row],[Date]])</f>
        <v>1</v>
      </c>
      <c r="R9619" s="8">
        <f>MONTH(Tabla1[[#This Row],[Date]])</f>
        <v>5</v>
      </c>
      <c r="S9619" s="8">
        <f>YEAR(Tabla1[[#This Row],[Date]])</f>
        <v>2023</v>
      </c>
    </row>
    <row r="9620" spans="1:19" x14ac:dyDescent="0.2">
      <c r="A9620">
        <v>9577</v>
      </c>
      <c r="B9620" s="1">
        <v>45047</v>
      </c>
      <c r="C9620" t="s">
        <v>260</v>
      </c>
      <c r="D9620" t="s">
        <v>332</v>
      </c>
      <c r="E9620">
        <v>1</v>
      </c>
      <c r="F9620" t="s">
        <v>386</v>
      </c>
      <c r="G9620" t="s">
        <v>263</v>
      </c>
      <c r="H9620" t="s">
        <v>1225</v>
      </c>
      <c r="M9620" s="2">
        <v>65000</v>
      </c>
      <c r="N9620" s="2">
        <v>125000</v>
      </c>
      <c r="O9620" s="2">
        <f>IF(Tabla1[[#This Row],[Mov]]="VNT",Tabla1[[#This Row],[Sale]]-Tabla1[[#This Row],[Cost]],-Tabla1[[#This Row],[Cost]]*Tabla1[[#This Row],[Cant]])</f>
        <v>60000</v>
      </c>
      <c r="P9620" s="8">
        <f>IF(Tabla1[[#This Row],[Mov]]="VNT",-Tabla1[[#This Row],[Cant]],Tabla1[[#This Row],[Cant]])</f>
        <v>-1</v>
      </c>
      <c r="Q9620" s="8">
        <f>DAY(Tabla1[[#This Row],[Date]])</f>
        <v>1</v>
      </c>
      <c r="R9620" s="8">
        <f>MONTH(Tabla1[[#This Row],[Date]])</f>
        <v>5</v>
      </c>
      <c r="S9620" s="8">
        <f>YEAR(Tabla1[[#This Row],[Date]])</f>
        <v>2023</v>
      </c>
    </row>
    <row r="9621" spans="1:19" x14ac:dyDescent="0.2">
      <c r="A9621">
        <v>9578</v>
      </c>
      <c r="B9621" s="1">
        <v>45047</v>
      </c>
      <c r="C9621" t="s">
        <v>260</v>
      </c>
      <c r="D9621" t="s">
        <v>332</v>
      </c>
      <c r="E9621">
        <v>1</v>
      </c>
      <c r="F9621" t="s">
        <v>677</v>
      </c>
      <c r="G9621" t="s">
        <v>273</v>
      </c>
      <c r="H9621" t="s">
        <v>1265</v>
      </c>
      <c r="L9621" t="s">
        <v>3496</v>
      </c>
      <c r="M9621" s="2">
        <v>0</v>
      </c>
      <c r="N9621" s="2">
        <v>15000</v>
      </c>
      <c r="O9621" s="2">
        <f>IF(Tabla1[[#This Row],[Mov]]="VNT",Tabla1[[#This Row],[Sale]]-Tabla1[[#This Row],[Cost]],-Tabla1[[#This Row],[Cost]]*Tabla1[[#This Row],[Cant]])</f>
        <v>15000</v>
      </c>
      <c r="P9621" s="8">
        <f>IF(Tabla1[[#This Row],[Mov]]="VNT",-Tabla1[[#This Row],[Cant]],Tabla1[[#This Row],[Cant]])</f>
        <v>-1</v>
      </c>
      <c r="Q9621" s="8">
        <f>DAY(Tabla1[[#This Row],[Date]])</f>
        <v>1</v>
      </c>
      <c r="R9621" s="8">
        <f>MONTH(Tabla1[[#This Row],[Date]])</f>
        <v>5</v>
      </c>
      <c r="S9621" s="8">
        <f>YEAR(Tabla1[[#This Row],[Date]])</f>
        <v>2023</v>
      </c>
    </row>
    <row r="9622" spans="1:19" x14ac:dyDescent="0.2">
      <c r="A9622">
        <v>9579</v>
      </c>
      <c r="B9622" s="1">
        <v>45047</v>
      </c>
      <c r="C9622" t="s">
        <v>260</v>
      </c>
      <c r="D9622" t="s">
        <v>332</v>
      </c>
      <c r="E9622">
        <v>1</v>
      </c>
      <c r="F9622" t="s">
        <v>224</v>
      </c>
      <c r="G9622" t="s">
        <v>273</v>
      </c>
      <c r="H9622" t="s">
        <v>1265</v>
      </c>
      <c r="M9622" s="2">
        <v>6500</v>
      </c>
      <c r="N9622" s="2">
        <v>18000</v>
      </c>
      <c r="O9622" s="2">
        <f>IF(Tabla1[[#This Row],[Mov]]="VNT",Tabla1[[#This Row],[Sale]]-Tabla1[[#This Row],[Cost]],-Tabla1[[#This Row],[Cost]]*Tabla1[[#This Row],[Cant]])</f>
        <v>11500</v>
      </c>
      <c r="P9622" s="8">
        <f>IF(Tabla1[[#This Row],[Mov]]="VNT",-Tabla1[[#This Row],[Cant]],Tabla1[[#This Row],[Cant]])</f>
        <v>-1</v>
      </c>
      <c r="Q9622" s="8">
        <f>DAY(Tabla1[[#This Row],[Date]])</f>
        <v>1</v>
      </c>
      <c r="R9622" s="8">
        <f>MONTH(Tabla1[[#This Row],[Date]])</f>
        <v>5</v>
      </c>
      <c r="S9622" s="8">
        <f>YEAR(Tabla1[[#This Row],[Date]])</f>
        <v>2023</v>
      </c>
    </row>
    <row r="9623" spans="1:19" x14ac:dyDescent="0.2">
      <c r="A9623">
        <v>9580</v>
      </c>
      <c r="B9623" s="1">
        <v>45047</v>
      </c>
      <c r="C9623" t="s">
        <v>260</v>
      </c>
      <c r="D9623" t="s">
        <v>332</v>
      </c>
      <c r="E9623">
        <v>1</v>
      </c>
      <c r="F9623" t="s">
        <v>48</v>
      </c>
      <c r="G9623" t="s">
        <v>266</v>
      </c>
      <c r="H9623" t="s">
        <v>3092</v>
      </c>
      <c r="M9623" s="2">
        <v>16000</v>
      </c>
      <c r="N9623" s="2">
        <v>47000</v>
      </c>
      <c r="O9623" s="2">
        <f>IF(Tabla1[[#This Row],[Mov]]="VNT",Tabla1[[#This Row],[Sale]]-Tabla1[[#This Row],[Cost]],-Tabla1[[#This Row],[Cost]]*Tabla1[[#This Row],[Cant]])</f>
        <v>31000</v>
      </c>
      <c r="P9623" s="8">
        <f>IF(Tabla1[[#This Row],[Mov]]="VNT",-Tabla1[[#This Row],[Cant]],Tabla1[[#This Row],[Cant]])</f>
        <v>-1</v>
      </c>
      <c r="Q9623" s="8">
        <f>DAY(Tabla1[[#This Row],[Date]])</f>
        <v>1</v>
      </c>
      <c r="R9623" s="8">
        <f>MONTH(Tabla1[[#This Row],[Date]])</f>
        <v>5</v>
      </c>
      <c r="S9623" s="8">
        <f>YEAR(Tabla1[[#This Row],[Date]])</f>
        <v>2023</v>
      </c>
    </row>
    <row r="9624" spans="1:19" x14ac:dyDescent="0.2">
      <c r="A9624">
        <v>9581</v>
      </c>
      <c r="B9624" s="1">
        <v>45047</v>
      </c>
      <c r="C9624" t="s">
        <v>260</v>
      </c>
      <c r="D9624" t="s">
        <v>332</v>
      </c>
      <c r="E9624">
        <v>1</v>
      </c>
      <c r="F9624" t="s">
        <v>21</v>
      </c>
      <c r="G9624" t="s">
        <v>272</v>
      </c>
      <c r="H9624" t="s">
        <v>830</v>
      </c>
      <c r="M9624" s="2">
        <v>3500</v>
      </c>
      <c r="N9624" s="2">
        <v>15000</v>
      </c>
      <c r="O9624" s="2">
        <f>IF(Tabla1[[#This Row],[Mov]]="VNT",Tabla1[[#This Row],[Sale]]-Tabla1[[#This Row],[Cost]],-Tabla1[[#This Row],[Cost]]*Tabla1[[#This Row],[Cant]])</f>
        <v>11500</v>
      </c>
      <c r="P9624" s="8">
        <f>IF(Tabla1[[#This Row],[Mov]]="VNT",-Tabla1[[#This Row],[Cant]],Tabla1[[#This Row],[Cant]])</f>
        <v>-1</v>
      </c>
      <c r="Q9624" s="8">
        <f>DAY(Tabla1[[#This Row],[Date]])</f>
        <v>1</v>
      </c>
      <c r="R9624" s="8">
        <f>MONTH(Tabla1[[#This Row],[Date]])</f>
        <v>5</v>
      </c>
      <c r="S9624" s="8">
        <f>YEAR(Tabla1[[#This Row],[Date]])</f>
        <v>2023</v>
      </c>
    </row>
    <row r="9625" spans="1:19" x14ac:dyDescent="0.2">
      <c r="A9625">
        <v>9582</v>
      </c>
      <c r="B9625" s="1">
        <v>45047</v>
      </c>
      <c r="C9625" t="s">
        <v>260</v>
      </c>
      <c r="D9625" t="s">
        <v>332</v>
      </c>
      <c r="E9625">
        <v>1</v>
      </c>
      <c r="F9625" t="s">
        <v>116</v>
      </c>
      <c r="G9625" t="s">
        <v>347</v>
      </c>
      <c r="H9625" t="s">
        <v>518</v>
      </c>
      <c r="M9625" s="2">
        <v>6074</v>
      </c>
      <c r="N9625" s="2">
        <v>6500</v>
      </c>
      <c r="O9625" s="2">
        <f>IF(Tabla1[[#This Row],[Mov]]="VNT",Tabla1[[#This Row],[Sale]]-Tabla1[[#This Row],[Cost]],-Tabla1[[#This Row],[Cost]]*Tabla1[[#This Row],[Cant]])</f>
        <v>426</v>
      </c>
      <c r="P9625" s="8">
        <f>IF(Tabla1[[#This Row],[Mov]]="VNT",-Tabla1[[#This Row],[Cant]],Tabla1[[#This Row],[Cant]])</f>
        <v>-1</v>
      </c>
      <c r="Q9625" s="8">
        <f>DAY(Tabla1[[#This Row],[Date]])</f>
        <v>1</v>
      </c>
      <c r="R9625" s="8">
        <f>MONTH(Tabla1[[#This Row],[Date]])</f>
        <v>5</v>
      </c>
      <c r="S9625" s="8">
        <f>YEAR(Tabla1[[#This Row],[Date]])</f>
        <v>2023</v>
      </c>
    </row>
    <row r="9626" spans="1:19" x14ac:dyDescent="0.2">
      <c r="A9626">
        <v>9583</v>
      </c>
      <c r="B9626" s="1">
        <v>45047</v>
      </c>
      <c r="C9626" t="s">
        <v>260</v>
      </c>
      <c r="D9626" t="s">
        <v>332</v>
      </c>
      <c r="E9626">
        <v>1</v>
      </c>
      <c r="F9626" t="s">
        <v>116</v>
      </c>
      <c r="G9626" t="s">
        <v>347</v>
      </c>
      <c r="H9626" t="s">
        <v>518</v>
      </c>
      <c r="M9626" s="2">
        <v>3270</v>
      </c>
      <c r="N9626" s="2">
        <v>3500</v>
      </c>
      <c r="O9626" s="2">
        <f>IF(Tabla1[[#This Row],[Mov]]="VNT",Tabla1[[#This Row],[Sale]]-Tabla1[[#This Row],[Cost]],-Tabla1[[#This Row],[Cost]]*Tabla1[[#This Row],[Cant]])</f>
        <v>230</v>
      </c>
      <c r="P9626" s="8">
        <f>IF(Tabla1[[#This Row],[Mov]]="VNT",-Tabla1[[#This Row],[Cant]],Tabla1[[#This Row],[Cant]])</f>
        <v>-1</v>
      </c>
      <c r="Q9626" s="8">
        <f>DAY(Tabla1[[#This Row],[Date]])</f>
        <v>1</v>
      </c>
      <c r="R9626" s="8">
        <f>MONTH(Tabla1[[#This Row],[Date]])</f>
        <v>5</v>
      </c>
      <c r="S9626" s="8">
        <f>YEAR(Tabla1[[#This Row],[Date]])</f>
        <v>2023</v>
      </c>
    </row>
    <row r="9627" spans="1:19" x14ac:dyDescent="0.2">
      <c r="A9627">
        <v>9584</v>
      </c>
      <c r="B9627" s="1">
        <v>45047</v>
      </c>
      <c r="C9627" t="s">
        <v>260</v>
      </c>
      <c r="D9627" t="s">
        <v>332</v>
      </c>
      <c r="E9627">
        <v>1</v>
      </c>
      <c r="F9627" t="s">
        <v>458</v>
      </c>
      <c r="G9627" t="s">
        <v>263</v>
      </c>
      <c r="H9627" t="s">
        <v>3169</v>
      </c>
      <c r="M9627" s="2">
        <v>0</v>
      </c>
      <c r="N9627" s="2">
        <v>20000</v>
      </c>
      <c r="O9627" s="2">
        <f>IF(Tabla1[[#This Row],[Mov]]="VNT",Tabla1[[#This Row],[Sale]]-Tabla1[[#This Row],[Cost]],-Tabla1[[#This Row],[Cost]]*Tabla1[[#This Row],[Cant]])</f>
        <v>20000</v>
      </c>
      <c r="P9627" s="8">
        <f>IF(Tabla1[[#This Row],[Mov]]="VNT",-Tabla1[[#This Row],[Cant]],Tabla1[[#This Row],[Cant]])</f>
        <v>-1</v>
      </c>
      <c r="Q9627" s="8">
        <f>DAY(Tabla1[[#This Row],[Date]])</f>
        <v>1</v>
      </c>
      <c r="R9627" s="8">
        <f>MONTH(Tabla1[[#This Row],[Date]])</f>
        <v>5</v>
      </c>
      <c r="S9627" s="8">
        <f>YEAR(Tabla1[[#This Row],[Date]])</f>
        <v>2023</v>
      </c>
    </row>
    <row r="9628" spans="1:19" x14ac:dyDescent="0.2">
      <c r="A9628">
        <v>9585</v>
      </c>
      <c r="B9628" s="1">
        <v>45047</v>
      </c>
      <c r="C9628" t="s">
        <v>260</v>
      </c>
      <c r="D9628" t="s">
        <v>332</v>
      </c>
      <c r="E9628">
        <v>1</v>
      </c>
      <c r="F9628" t="s">
        <v>628</v>
      </c>
      <c r="G9628" t="s">
        <v>266</v>
      </c>
      <c r="H9628" t="s">
        <v>3170</v>
      </c>
      <c r="M9628" s="2">
        <v>13000</v>
      </c>
      <c r="N9628" s="2">
        <v>24000</v>
      </c>
      <c r="O9628" s="2">
        <f>IF(Tabla1[[#This Row],[Mov]]="VNT",Tabla1[[#This Row],[Sale]]-Tabla1[[#This Row],[Cost]],-Tabla1[[#This Row],[Cost]]*Tabla1[[#This Row],[Cant]])</f>
        <v>11000</v>
      </c>
      <c r="P9628" s="8">
        <f>IF(Tabla1[[#This Row],[Mov]]="VNT",-Tabla1[[#This Row],[Cant]],Tabla1[[#This Row],[Cant]])</f>
        <v>-1</v>
      </c>
      <c r="Q9628" s="8">
        <f>DAY(Tabla1[[#This Row],[Date]])</f>
        <v>1</v>
      </c>
      <c r="R9628" s="8">
        <f>MONTH(Tabla1[[#This Row],[Date]])</f>
        <v>5</v>
      </c>
      <c r="S9628" s="8">
        <f>YEAR(Tabla1[[#This Row],[Date]])</f>
        <v>2023</v>
      </c>
    </row>
    <row r="9629" spans="1:19" x14ac:dyDescent="0.2">
      <c r="A9629">
        <v>9586</v>
      </c>
      <c r="B9629" s="1">
        <v>45047</v>
      </c>
      <c r="C9629" t="s">
        <v>260</v>
      </c>
      <c r="D9629" t="s">
        <v>332</v>
      </c>
      <c r="E9629">
        <v>1</v>
      </c>
      <c r="F9629" t="s">
        <v>116</v>
      </c>
      <c r="G9629" t="s">
        <v>347</v>
      </c>
      <c r="H9629" t="s">
        <v>518</v>
      </c>
      <c r="M9629" s="2">
        <v>6074</v>
      </c>
      <c r="N9629" s="2">
        <v>6500</v>
      </c>
      <c r="O9629" s="2">
        <f>IF(Tabla1[[#This Row],[Mov]]="VNT",Tabla1[[#This Row],[Sale]]-Tabla1[[#This Row],[Cost]],-Tabla1[[#This Row],[Cost]]*Tabla1[[#This Row],[Cant]])</f>
        <v>426</v>
      </c>
      <c r="P9629" s="8">
        <f>IF(Tabla1[[#This Row],[Mov]]="VNT",-Tabla1[[#This Row],[Cant]],Tabla1[[#This Row],[Cant]])</f>
        <v>-1</v>
      </c>
      <c r="Q9629" s="8">
        <f>DAY(Tabla1[[#This Row],[Date]])</f>
        <v>1</v>
      </c>
      <c r="R9629" s="8">
        <f>MONTH(Tabla1[[#This Row],[Date]])</f>
        <v>5</v>
      </c>
      <c r="S9629" s="8">
        <f>YEAR(Tabla1[[#This Row],[Date]])</f>
        <v>2023</v>
      </c>
    </row>
    <row r="9630" spans="1:19" x14ac:dyDescent="0.2">
      <c r="A9630">
        <v>9587</v>
      </c>
      <c r="B9630" s="1">
        <v>45047</v>
      </c>
      <c r="C9630" t="s">
        <v>260</v>
      </c>
      <c r="D9630" t="s">
        <v>332</v>
      </c>
      <c r="E9630">
        <v>1</v>
      </c>
      <c r="F9630" t="s">
        <v>127</v>
      </c>
      <c r="G9630" t="s">
        <v>266</v>
      </c>
      <c r="H9630" t="s">
        <v>3171</v>
      </c>
      <c r="M9630" s="2">
        <v>0</v>
      </c>
      <c r="N9630" s="2">
        <v>5000</v>
      </c>
      <c r="O9630" s="2">
        <f>IF(Tabla1[[#This Row],[Mov]]="VNT",Tabla1[[#This Row],[Sale]]-Tabla1[[#This Row],[Cost]],-Tabla1[[#This Row],[Cost]]*Tabla1[[#This Row],[Cant]])</f>
        <v>5000</v>
      </c>
      <c r="P9630" s="8">
        <f>IF(Tabla1[[#This Row],[Mov]]="VNT",-Tabla1[[#This Row],[Cant]],Tabla1[[#This Row],[Cant]])</f>
        <v>-1</v>
      </c>
      <c r="Q9630" s="8">
        <f>DAY(Tabla1[[#This Row],[Date]])</f>
        <v>1</v>
      </c>
      <c r="R9630" s="8">
        <f>MONTH(Tabla1[[#This Row],[Date]])</f>
        <v>5</v>
      </c>
      <c r="S9630" s="8">
        <f>YEAR(Tabla1[[#This Row],[Date]])</f>
        <v>2023</v>
      </c>
    </row>
    <row r="9631" spans="1:19" x14ac:dyDescent="0.2">
      <c r="A9631">
        <v>9588</v>
      </c>
      <c r="B9631" s="1">
        <v>45047</v>
      </c>
      <c r="C9631" t="s">
        <v>260</v>
      </c>
      <c r="D9631" t="s">
        <v>332</v>
      </c>
      <c r="E9631">
        <v>1</v>
      </c>
      <c r="F9631" t="s">
        <v>224</v>
      </c>
      <c r="G9631" t="s">
        <v>262</v>
      </c>
      <c r="H9631" t="s">
        <v>2724</v>
      </c>
      <c r="J9631" t="s">
        <v>17</v>
      </c>
      <c r="M9631" s="2">
        <v>8000</v>
      </c>
      <c r="N9631" s="2">
        <v>20000</v>
      </c>
      <c r="O9631" s="2">
        <f>IF(Tabla1[[#This Row],[Mov]]="VNT",Tabla1[[#This Row],[Sale]]-Tabla1[[#This Row],[Cost]],-Tabla1[[#This Row],[Cost]]*Tabla1[[#This Row],[Cant]])</f>
        <v>12000</v>
      </c>
      <c r="P9631" s="8">
        <f>IF(Tabla1[[#This Row],[Mov]]="VNT",-Tabla1[[#This Row],[Cant]],Tabla1[[#This Row],[Cant]])</f>
        <v>-1</v>
      </c>
      <c r="Q9631" s="8">
        <f>DAY(Tabla1[[#This Row],[Date]])</f>
        <v>1</v>
      </c>
      <c r="R9631" s="8">
        <f>MONTH(Tabla1[[#This Row],[Date]])</f>
        <v>5</v>
      </c>
      <c r="S9631" s="8">
        <f>YEAR(Tabla1[[#This Row],[Date]])</f>
        <v>2023</v>
      </c>
    </row>
    <row r="9632" spans="1:19" x14ac:dyDescent="0.2">
      <c r="A9632">
        <v>9589</v>
      </c>
      <c r="B9632" s="1">
        <v>45047</v>
      </c>
      <c r="C9632" t="s">
        <v>260</v>
      </c>
      <c r="D9632" t="s">
        <v>332</v>
      </c>
      <c r="E9632">
        <v>1</v>
      </c>
      <c r="F9632" t="s">
        <v>342</v>
      </c>
      <c r="G9632" t="s">
        <v>272</v>
      </c>
      <c r="H9632" t="s">
        <v>3172</v>
      </c>
      <c r="M9632" s="2">
        <v>900</v>
      </c>
      <c r="N9632" s="2">
        <v>10000</v>
      </c>
      <c r="O9632" s="2">
        <f>IF(Tabla1[[#This Row],[Mov]]="VNT",Tabla1[[#This Row],[Sale]]-Tabla1[[#This Row],[Cost]],-Tabla1[[#This Row],[Cost]]*Tabla1[[#This Row],[Cant]])</f>
        <v>9100</v>
      </c>
      <c r="P9632" s="8">
        <f>IF(Tabla1[[#This Row],[Mov]]="VNT",-Tabla1[[#This Row],[Cant]],Tabla1[[#This Row],[Cant]])</f>
        <v>-1</v>
      </c>
      <c r="Q9632" s="8">
        <f>DAY(Tabla1[[#This Row],[Date]])</f>
        <v>1</v>
      </c>
      <c r="R9632" s="8">
        <f>MONTH(Tabla1[[#This Row],[Date]])</f>
        <v>5</v>
      </c>
      <c r="S9632" s="8">
        <f>YEAR(Tabla1[[#This Row],[Date]])</f>
        <v>2023</v>
      </c>
    </row>
    <row r="9633" spans="1:19" x14ac:dyDescent="0.2">
      <c r="A9633">
        <v>9590</v>
      </c>
      <c r="B9633" s="1">
        <v>45047</v>
      </c>
      <c r="C9633" t="s">
        <v>260</v>
      </c>
      <c r="D9633" t="s">
        <v>332</v>
      </c>
      <c r="E9633">
        <v>1</v>
      </c>
      <c r="F9633" t="s">
        <v>116</v>
      </c>
      <c r="G9633" t="s">
        <v>347</v>
      </c>
      <c r="H9633" t="s">
        <v>518</v>
      </c>
      <c r="M9633" s="2">
        <v>10279</v>
      </c>
      <c r="N9633" s="2">
        <v>11000</v>
      </c>
      <c r="O9633" s="2">
        <f>IF(Tabla1[[#This Row],[Mov]]="VNT",Tabla1[[#This Row],[Sale]]-Tabla1[[#This Row],[Cost]],-Tabla1[[#This Row],[Cost]]*Tabla1[[#This Row],[Cant]])</f>
        <v>721</v>
      </c>
      <c r="P9633" s="8">
        <f>IF(Tabla1[[#This Row],[Mov]]="VNT",-Tabla1[[#This Row],[Cant]],Tabla1[[#This Row],[Cant]])</f>
        <v>-1</v>
      </c>
      <c r="Q9633" s="8">
        <f>DAY(Tabla1[[#This Row],[Date]])</f>
        <v>1</v>
      </c>
      <c r="R9633" s="8">
        <f>MONTH(Tabla1[[#This Row],[Date]])</f>
        <v>5</v>
      </c>
      <c r="S9633" s="8">
        <f>YEAR(Tabla1[[#This Row],[Date]])</f>
        <v>2023</v>
      </c>
    </row>
    <row r="9634" spans="1:19" x14ac:dyDescent="0.2">
      <c r="A9634">
        <v>9591</v>
      </c>
      <c r="B9634" s="1">
        <v>45047</v>
      </c>
      <c r="C9634" t="s">
        <v>260</v>
      </c>
      <c r="D9634" t="s">
        <v>332</v>
      </c>
      <c r="E9634">
        <v>1</v>
      </c>
      <c r="F9634" t="s">
        <v>116</v>
      </c>
      <c r="G9634" t="s">
        <v>382</v>
      </c>
      <c r="H9634" t="s">
        <v>514</v>
      </c>
      <c r="M9634" s="2">
        <v>6074</v>
      </c>
      <c r="N9634" s="2">
        <v>6500</v>
      </c>
      <c r="O9634" s="2">
        <f>IF(Tabla1[[#This Row],[Mov]]="VNT",Tabla1[[#This Row],[Sale]]-Tabla1[[#This Row],[Cost]],-Tabla1[[#This Row],[Cost]]*Tabla1[[#This Row],[Cant]])</f>
        <v>426</v>
      </c>
      <c r="P9634" s="8">
        <f>IF(Tabla1[[#This Row],[Mov]]="VNT",-Tabla1[[#This Row],[Cant]],Tabla1[[#This Row],[Cant]])</f>
        <v>-1</v>
      </c>
      <c r="Q9634" s="8">
        <f>DAY(Tabla1[[#This Row],[Date]])</f>
        <v>1</v>
      </c>
      <c r="R9634" s="8">
        <f>MONTH(Tabla1[[#This Row],[Date]])</f>
        <v>5</v>
      </c>
      <c r="S9634" s="8">
        <f>YEAR(Tabla1[[#This Row],[Date]])</f>
        <v>2023</v>
      </c>
    </row>
    <row r="9635" spans="1:19" x14ac:dyDescent="0.2">
      <c r="A9635">
        <v>9592</v>
      </c>
      <c r="B9635" s="1">
        <v>45047</v>
      </c>
      <c r="C9635" t="s">
        <v>260</v>
      </c>
      <c r="D9635" t="s">
        <v>332</v>
      </c>
      <c r="E9635">
        <v>1</v>
      </c>
      <c r="F9635" t="s">
        <v>116</v>
      </c>
      <c r="G9635" t="s">
        <v>349</v>
      </c>
      <c r="H9635" t="s">
        <v>515</v>
      </c>
      <c r="M9635" s="2">
        <v>6074</v>
      </c>
      <c r="N9635" s="2">
        <v>6500</v>
      </c>
      <c r="O9635" s="2">
        <f>IF(Tabla1[[#This Row],[Mov]]="VNT",Tabla1[[#This Row],[Sale]]-Tabla1[[#This Row],[Cost]],-Tabla1[[#This Row],[Cost]]*Tabla1[[#This Row],[Cant]])</f>
        <v>426</v>
      </c>
      <c r="P9635" s="8">
        <f>IF(Tabla1[[#This Row],[Mov]]="VNT",-Tabla1[[#This Row],[Cant]],Tabla1[[#This Row],[Cant]])</f>
        <v>-1</v>
      </c>
      <c r="Q9635" s="8">
        <f>DAY(Tabla1[[#This Row],[Date]])</f>
        <v>1</v>
      </c>
      <c r="R9635" s="8">
        <f>MONTH(Tabla1[[#This Row],[Date]])</f>
        <v>5</v>
      </c>
      <c r="S9635" s="8">
        <f>YEAR(Tabla1[[#This Row],[Date]])</f>
        <v>2023</v>
      </c>
    </row>
    <row r="9636" spans="1:19" x14ac:dyDescent="0.2">
      <c r="A9636">
        <v>9593</v>
      </c>
      <c r="B9636" s="1">
        <v>45047</v>
      </c>
      <c r="C9636" t="s">
        <v>260</v>
      </c>
      <c r="D9636" t="s">
        <v>332</v>
      </c>
      <c r="E9636">
        <v>1</v>
      </c>
      <c r="F9636" t="s">
        <v>224</v>
      </c>
      <c r="G9636" t="s">
        <v>263</v>
      </c>
      <c r="H9636" t="s">
        <v>1018</v>
      </c>
      <c r="M9636" s="2">
        <v>8000</v>
      </c>
      <c r="N9636" s="2">
        <v>20000</v>
      </c>
      <c r="O9636" s="2">
        <f>IF(Tabla1[[#This Row],[Mov]]="VNT",Tabla1[[#This Row],[Sale]]-Tabla1[[#This Row],[Cost]],-Tabla1[[#This Row],[Cost]]*Tabla1[[#This Row],[Cant]])</f>
        <v>12000</v>
      </c>
      <c r="P9636" s="8">
        <f>IF(Tabla1[[#This Row],[Mov]]="VNT",-Tabla1[[#This Row],[Cant]],Tabla1[[#This Row],[Cant]])</f>
        <v>-1</v>
      </c>
      <c r="Q9636" s="8">
        <f>DAY(Tabla1[[#This Row],[Date]])</f>
        <v>1</v>
      </c>
      <c r="R9636" s="8">
        <f>MONTH(Tabla1[[#This Row],[Date]])</f>
        <v>5</v>
      </c>
      <c r="S9636" s="8">
        <f>YEAR(Tabla1[[#This Row],[Date]])</f>
        <v>2023</v>
      </c>
    </row>
    <row r="9637" spans="1:19" x14ac:dyDescent="0.2">
      <c r="A9637">
        <v>9594</v>
      </c>
      <c r="B9637" s="1">
        <v>45047</v>
      </c>
      <c r="C9637" t="s">
        <v>260</v>
      </c>
      <c r="D9637" t="s">
        <v>332</v>
      </c>
      <c r="E9637">
        <v>1</v>
      </c>
      <c r="F9637" t="s">
        <v>475</v>
      </c>
      <c r="G9637" t="s">
        <v>273</v>
      </c>
      <c r="H9637" t="s">
        <v>1127</v>
      </c>
      <c r="M9637" s="2">
        <v>2000</v>
      </c>
      <c r="N9637" s="2">
        <v>6000</v>
      </c>
      <c r="O9637" s="2">
        <f>IF(Tabla1[[#This Row],[Mov]]="VNT",Tabla1[[#This Row],[Sale]]-Tabla1[[#This Row],[Cost]],-Tabla1[[#This Row],[Cost]]*Tabla1[[#This Row],[Cant]])</f>
        <v>4000</v>
      </c>
      <c r="P9637" s="8">
        <f>IF(Tabla1[[#This Row],[Mov]]="VNT",-Tabla1[[#This Row],[Cant]],Tabla1[[#This Row],[Cant]])</f>
        <v>-1</v>
      </c>
      <c r="Q9637" s="8">
        <f>DAY(Tabla1[[#This Row],[Date]])</f>
        <v>1</v>
      </c>
      <c r="R9637" s="8">
        <f>MONTH(Tabla1[[#This Row],[Date]])</f>
        <v>5</v>
      </c>
      <c r="S9637" s="8">
        <f>YEAR(Tabla1[[#This Row],[Date]])</f>
        <v>2023</v>
      </c>
    </row>
    <row r="9638" spans="1:19" x14ac:dyDescent="0.2">
      <c r="A9638">
        <v>9595</v>
      </c>
      <c r="B9638" s="1">
        <v>45047</v>
      </c>
      <c r="C9638" t="s">
        <v>260</v>
      </c>
      <c r="D9638" t="s">
        <v>332</v>
      </c>
      <c r="E9638">
        <v>1</v>
      </c>
      <c r="F9638" t="s">
        <v>475</v>
      </c>
      <c r="G9638" t="s">
        <v>273</v>
      </c>
      <c r="H9638" t="s">
        <v>1127</v>
      </c>
      <c r="M9638" s="2">
        <v>2000</v>
      </c>
      <c r="N9638" s="2">
        <v>6000</v>
      </c>
      <c r="O9638" s="2">
        <f>IF(Tabla1[[#This Row],[Mov]]="VNT",Tabla1[[#This Row],[Sale]]-Tabla1[[#This Row],[Cost]],-Tabla1[[#This Row],[Cost]]*Tabla1[[#This Row],[Cant]])</f>
        <v>4000</v>
      </c>
      <c r="P9638" s="8">
        <f>IF(Tabla1[[#This Row],[Mov]]="VNT",-Tabla1[[#This Row],[Cant]],Tabla1[[#This Row],[Cant]])</f>
        <v>-1</v>
      </c>
      <c r="Q9638" s="8">
        <f>DAY(Tabla1[[#This Row],[Date]])</f>
        <v>1</v>
      </c>
      <c r="R9638" s="8">
        <f>MONTH(Tabla1[[#This Row],[Date]])</f>
        <v>5</v>
      </c>
      <c r="S9638" s="8">
        <f>YEAR(Tabla1[[#This Row],[Date]])</f>
        <v>2023</v>
      </c>
    </row>
    <row r="9639" spans="1:19" x14ac:dyDescent="0.2">
      <c r="A9639">
        <v>9596</v>
      </c>
      <c r="B9639" s="1">
        <v>45047</v>
      </c>
      <c r="C9639" t="s">
        <v>260</v>
      </c>
      <c r="D9639" t="s">
        <v>332</v>
      </c>
      <c r="E9639">
        <v>1</v>
      </c>
      <c r="F9639" t="s">
        <v>677</v>
      </c>
      <c r="G9639" t="s">
        <v>273</v>
      </c>
      <c r="H9639" t="s">
        <v>470</v>
      </c>
      <c r="L9639" t="s">
        <v>3496</v>
      </c>
      <c r="M9639" s="2">
        <v>0</v>
      </c>
      <c r="N9639" s="2">
        <v>15000</v>
      </c>
      <c r="O9639" s="2">
        <f>IF(Tabla1[[#This Row],[Mov]]="VNT",Tabla1[[#This Row],[Sale]]-Tabla1[[#This Row],[Cost]],-Tabla1[[#This Row],[Cost]]*Tabla1[[#This Row],[Cant]])</f>
        <v>15000</v>
      </c>
      <c r="P9639" s="8">
        <f>IF(Tabla1[[#This Row],[Mov]]="VNT",-Tabla1[[#This Row],[Cant]],Tabla1[[#This Row],[Cant]])</f>
        <v>-1</v>
      </c>
      <c r="Q9639" s="8">
        <f>DAY(Tabla1[[#This Row],[Date]])</f>
        <v>1</v>
      </c>
      <c r="R9639" s="8">
        <f>MONTH(Tabla1[[#This Row],[Date]])</f>
        <v>5</v>
      </c>
      <c r="S9639" s="8">
        <f>YEAR(Tabla1[[#This Row],[Date]])</f>
        <v>2023</v>
      </c>
    </row>
    <row r="9640" spans="1:19" x14ac:dyDescent="0.2">
      <c r="A9640">
        <v>9597</v>
      </c>
      <c r="B9640" s="1">
        <v>45047</v>
      </c>
      <c r="C9640" t="s">
        <v>260</v>
      </c>
      <c r="D9640" t="s">
        <v>332</v>
      </c>
      <c r="E9640">
        <v>1</v>
      </c>
      <c r="F9640" t="s">
        <v>116</v>
      </c>
      <c r="G9640" t="s">
        <v>347</v>
      </c>
      <c r="H9640" t="s">
        <v>518</v>
      </c>
      <c r="M9640" s="2">
        <v>6074</v>
      </c>
      <c r="N9640" s="2">
        <v>6500</v>
      </c>
      <c r="O9640" s="2">
        <f>IF(Tabla1[[#This Row],[Mov]]="VNT",Tabla1[[#This Row],[Sale]]-Tabla1[[#This Row],[Cost]],-Tabla1[[#This Row],[Cost]]*Tabla1[[#This Row],[Cant]])</f>
        <v>426</v>
      </c>
      <c r="P9640" s="8">
        <f>IF(Tabla1[[#This Row],[Mov]]="VNT",-Tabla1[[#This Row],[Cant]],Tabla1[[#This Row],[Cant]])</f>
        <v>-1</v>
      </c>
      <c r="Q9640" s="8">
        <f>DAY(Tabla1[[#This Row],[Date]])</f>
        <v>1</v>
      </c>
      <c r="R9640" s="8">
        <f>MONTH(Tabla1[[#This Row],[Date]])</f>
        <v>5</v>
      </c>
      <c r="S9640" s="8">
        <f>YEAR(Tabla1[[#This Row],[Date]])</f>
        <v>2023</v>
      </c>
    </row>
    <row r="9641" spans="1:19" x14ac:dyDescent="0.2">
      <c r="A9641">
        <v>9598</v>
      </c>
      <c r="B9641" s="1">
        <v>45047</v>
      </c>
      <c r="C9641" t="s">
        <v>260</v>
      </c>
      <c r="D9641" t="s">
        <v>332</v>
      </c>
      <c r="E9641">
        <v>1</v>
      </c>
      <c r="F9641" t="s">
        <v>891</v>
      </c>
      <c r="G9641" t="s">
        <v>262</v>
      </c>
      <c r="H9641" t="s">
        <v>299</v>
      </c>
      <c r="M9641" s="2">
        <v>3500</v>
      </c>
      <c r="N9641" s="2">
        <v>10000</v>
      </c>
      <c r="O9641" s="2">
        <f>IF(Tabla1[[#This Row],[Mov]]="VNT",Tabla1[[#This Row],[Sale]]-Tabla1[[#This Row],[Cost]],-Tabla1[[#This Row],[Cost]]*Tabla1[[#This Row],[Cant]])</f>
        <v>6500</v>
      </c>
      <c r="P9641" s="8">
        <f>IF(Tabla1[[#This Row],[Mov]]="VNT",-Tabla1[[#This Row],[Cant]],Tabla1[[#This Row],[Cant]])</f>
        <v>-1</v>
      </c>
      <c r="Q9641" s="8">
        <f>DAY(Tabla1[[#This Row],[Date]])</f>
        <v>1</v>
      </c>
      <c r="R9641" s="8">
        <f>MONTH(Tabla1[[#This Row],[Date]])</f>
        <v>5</v>
      </c>
      <c r="S9641" s="8">
        <f>YEAR(Tabla1[[#This Row],[Date]])</f>
        <v>2023</v>
      </c>
    </row>
    <row r="9642" spans="1:19" x14ac:dyDescent="0.2">
      <c r="A9642">
        <v>9599</v>
      </c>
      <c r="B9642" s="1">
        <v>45047</v>
      </c>
      <c r="C9642" t="s">
        <v>260</v>
      </c>
      <c r="D9642" t="s">
        <v>332</v>
      </c>
      <c r="E9642">
        <v>1</v>
      </c>
      <c r="F9642" t="s">
        <v>586</v>
      </c>
      <c r="G9642" t="s">
        <v>860</v>
      </c>
      <c r="H9642" t="s">
        <v>313</v>
      </c>
      <c r="M9642" s="2">
        <v>8000</v>
      </c>
      <c r="N9642" s="2">
        <v>20000</v>
      </c>
      <c r="O9642" s="2">
        <f>IF(Tabla1[[#This Row],[Mov]]="VNT",Tabla1[[#This Row],[Sale]]-Tabla1[[#This Row],[Cost]],-Tabla1[[#This Row],[Cost]]*Tabla1[[#This Row],[Cant]])</f>
        <v>12000</v>
      </c>
      <c r="P9642" s="8">
        <f>IF(Tabla1[[#This Row],[Mov]]="VNT",-Tabla1[[#This Row],[Cant]],Tabla1[[#This Row],[Cant]])</f>
        <v>-1</v>
      </c>
      <c r="Q9642" s="8">
        <f>DAY(Tabla1[[#This Row],[Date]])</f>
        <v>1</v>
      </c>
      <c r="R9642" s="8">
        <f>MONTH(Tabla1[[#This Row],[Date]])</f>
        <v>5</v>
      </c>
      <c r="S9642" s="8">
        <f>YEAR(Tabla1[[#This Row],[Date]])</f>
        <v>2023</v>
      </c>
    </row>
    <row r="9643" spans="1:19" x14ac:dyDescent="0.2">
      <c r="A9643">
        <v>9600</v>
      </c>
      <c r="B9643" s="1">
        <v>45047</v>
      </c>
      <c r="C9643" t="s">
        <v>260</v>
      </c>
      <c r="D9643" t="s">
        <v>332</v>
      </c>
      <c r="E9643">
        <v>1</v>
      </c>
      <c r="F9643" t="s">
        <v>116</v>
      </c>
      <c r="G9643" t="s">
        <v>347</v>
      </c>
      <c r="H9643" t="s">
        <v>518</v>
      </c>
      <c r="M9643" s="2">
        <v>3270</v>
      </c>
      <c r="N9643" s="2">
        <v>3500</v>
      </c>
      <c r="O9643" s="2">
        <f>IF(Tabla1[[#This Row],[Mov]]="VNT",Tabla1[[#This Row],[Sale]]-Tabla1[[#This Row],[Cost]],-Tabla1[[#This Row],[Cost]]*Tabla1[[#This Row],[Cant]])</f>
        <v>230</v>
      </c>
      <c r="P9643" s="8">
        <f>IF(Tabla1[[#This Row],[Mov]]="VNT",-Tabla1[[#This Row],[Cant]],Tabla1[[#This Row],[Cant]])</f>
        <v>-1</v>
      </c>
      <c r="Q9643" s="8">
        <f>DAY(Tabla1[[#This Row],[Date]])</f>
        <v>1</v>
      </c>
      <c r="R9643" s="8">
        <f>MONTH(Tabla1[[#This Row],[Date]])</f>
        <v>5</v>
      </c>
      <c r="S9643" s="8">
        <f>YEAR(Tabla1[[#This Row],[Date]])</f>
        <v>2023</v>
      </c>
    </row>
    <row r="9644" spans="1:19" x14ac:dyDescent="0.2">
      <c r="A9644">
        <v>9601</v>
      </c>
      <c r="B9644" s="1">
        <v>45047</v>
      </c>
      <c r="C9644" t="s">
        <v>260</v>
      </c>
      <c r="D9644" t="s">
        <v>332</v>
      </c>
      <c r="E9644">
        <v>1</v>
      </c>
      <c r="F9644" t="s">
        <v>116</v>
      </c>
      <c r="G9644" t="s">
        <v>347</v>
      </c>
      <c r="H9644" t="s">
        <v>518</v>
      </c>
      <c r="M9644" s="2">
        <v>6074</v>
      </c>
      <c r="N9644" s="2">
        <v>6500</v>
      </c>
      <c r="O9644" s="2">
        <f>IF(Tabla1[[#This Row],[Mov]]="VNT",Tabla1[[#This Row],[Sale]]-Tabla1[[#This Row],[Cost]],-Tabla1[[#This Row],[Cost]]*Tabla1[[#This Row],[Cant]])</f>
        <v>426</v>
      </c>
      <c r="P9644" s="8">
        <f>IF(Tabla1[[#This Row],[Mov]]="VNT",-Tabla1[[#This Row],[Cant]],Tabla1[[#This Row],[Cant]])</f>
        <v>-1</v>
      </c>
      <c r="Q9644" s="8">
        <f>DAY(Tabla1[[#This Row],[Date]])</f>
        <v>1</v>
      </c>
      <c r="R9644" s="8">
        <f>MONTH(Tabla1[[#This Row],[Date]])</f>
        <v>5</v>
      </c>
      <c r="S9644" s="8">
        <f>YEAR(Tabla1[[#This Row],[Date]])</f>
        <v>2023</v>
      </c>
    </row>
    <row r="9645" spans="1:19" x14ac:dyDescent="0.2">
      <c r="A9645">
        <v>9602</v>
      </c>
      <c r="B9645" s="1">
        <v>45047</v>
      </c>
      <c r="C9645" t="s">
        <v>260</v>
      </c>
      <c r="D9645" t="s">
        <v>332</v>
      </c>
      <c r="E9645">
        <v>1</v>
      </c>
      <c r="F9645" t="s">
        <v>458</v>
      </c>
      <c r="G9645" t="s">
        <v>284</v>
      </c>
      <c r="H9645" t="s">
        <v>3177</v>
      </c>
      <c r="M9645" s="2">
        <v>0</v>
      </c>
      <c r="N9645" s="2">
        <v>2000</v>
      </c>
      <c r="O9645" s="2">
        <f>IF(Tabla1[[#This Row],[Mov]]="VNT",Tabla1[[#This Row],[Sale]]-Tabla1[[#This Row],[Cost]],-Tabla1[[#This Row],[Cost]]*Tabla1[[#This Row],[Cant]])</f>
        <v>2000</v>
      </c>
      <c r="P9645" s="8">
        <f>IF(Tabla1[[#This Row],[Mov]]="VNT",-Tabla1[[#This Row],[Cant]],Tabla1[[#This Row],[Cant]])</f>
        <v>-1</v>
      </c>
      <c r="Q9645" s="8">
        <f>DAY(Tabla1[[#This Row],[Date]])</f>
        <v>1</v>
      </c>
      <c r="R9645" s="8">
        <f>MONTH(Tabla1[[#This Row],[Date]])</f>
        <v>5</v>
      </c>
      <c r="S9645" s="8">
        <f>YEAR(Tabla1[[#This Row],[Date]])</f>
        <v>2023</v>
      </c>
    </row>
    <row r="9646" spans="1:19" x14ac:dyDescent="0.2">
      <c r="A9646">
        <v>9603</v>
      </c>
      <c r="B9646" s="1">
        <v>45047</v>
      </c>
      <c r="C9646" t="s">
        <v>260</v>
      </c>
      <c r="D9646" t="s">
        <v>332</v>
      </c>
      <c r="E9646">
        <v>1</v>
      </c>
      <c r="F9646" t="s">
        <v>891</v>
      </c>
      <c r="G9646" t="s">
        <v>272</v>
      </c>
      <c r="H9646" t="s">
        <v>252</v>
      </c>
      <c r="M9646" s="2">
        <v>0</v>
      </c>
      <c r="N9646" s="2">
        <v>10000</v>
      </c>
      <c r="O9646" s="2">
        <f>IF(Tabla1[[#This Row],[Mov]]="VNT",Tabla1[[#This Row],[Sale]]-Tabla1[[#This Row],[Cost]],-Tabla1[[#This Row],[Cost]]*Tabla1[[#This Row],[Cant]])</f>
        <v>10000</v>
      </c>
      <c r="P9646" s="8">
        <f>IF(Tabla1[[#This Row],[Mov]]="VNT",-Tabla1[[#This Row],[Cant]],Tabla1[[#This Row],[Cant]])</f>
        <v>-1</v>
      </c>
      <c r="Q9646" s="8">
        <f>DAY(Tabla1[[#This Row],[Date]])</f>
        <v>1</v>
      </c>
      <c r="R9646" s="8">
        <f>MONTH(Tabla1[[#This Row],[Date]])</f>
        <v>5</v>
      </c>
      <c r="S9646" s="8">
        <f>YEAR(Tabla1[[#This Row],[Date]])</f>
        <v>2023</v>
      </c>
    </row>
    <row r="9647" spans="1:19" x14ac:dyDescent="0.2">
      <c r="A9647">
        <v>9604</v>
      </c>
      <c r="B9647" s="1">
        <v>45047</v>
      </c>
      <c r="C9647" t="s">
        <v>260</v>
      </c>
      <c r="D9647" t="s">
        <v>332</v>
      </c>
      <c r="E9647">
        <v>1</v>
      </c>
      <c r="F9647" t="s">
        <v>116</v>
      </c>
      <c r="G9647" t="s">
        <v>347</v>
      </c>
      <c r="H9647" t="s">
        <v>518</v>
      </c>
      <c r="M9647" s="2">
        <v>10279</v>
      </c>
      <c r="N9647" s="2">
        <v>11000</v>
      </c>
      <c r="O9647" s="2">
        <f>IF(Tabla1[[#This Row],[Mov]]="VNT",Tabla1[[#This Row],[Sale]]-Tabla1[[#This Row],[Cost]],-Tabla1[[#This Row],[Cost]]*Tabla1[[#This Row],[Cant]])</f>
        <v>721</v>
      </c>
      <c r="P9647" s="8">
        <f>IF(Tabla1[[#This Row],[Mov]]="VNT",-Tabla1[[#This Row],[Cant]],Tabla1[[#This Row],[Cant]])</f>
        <v>-1</v>
      </c>
      <c r="Q9647" s="8">
        <f>DAY(Tabla1[[#This Row],[Date]])</f>
        <v>1</v>
      </c>
      <c r="R9647" s="8">
        <f>MONTH(Tabla1[[#This Row],[Date]])</f>
        <v>5</v>
      </c>
      <c r="S9647" s="8">
        <f>YEAR(Tabla1[[#This Row],[Date]])</f>
        <v>2023</v>
      </c>
    </row>
    <row r="9648" spans="1:19" x14ac:dyDescent="0.2">
      <c r="A9648">
        <v>9605</v>
      </c>
      <c r="B9648" s="1">
        <v>45047</v>
      </c>
      <c r="C9648" t="s">
        <v>260</v>
      </c>
      <c r="D9648" t="s">
        <v>332</v>
      </c>
      <c r="E9648">
        <v>1</v>
      </c>
      <c r="F9648" t="s">
        <v>116</v>
      </c>
      <c r="G9648" t="s">
        <v>347</v>
      </c>
      <c r="H9648" t="s">
        <v>518</v>
      </c>
      <c r="M9648" s="2">
        <v>3270</v>
      </c>
      <c r="N9648" s="2">
        <v>3500</v>
      </c>
      <c r="O9648" s="2">
        <f>IF(Tabla1[[#This Row],[Mov]]="VNT",Tabla1[[#This Row],[Sale]]-Tabla1[[#This Row],[Cost]],-Tabla1[[#This Row],[Cost]]*Tabla1[[#This Row],[Cant]])</f>
        <v>230</v>
      </c>
      <c r="P9648" s="8">
        <f>IF(Tabla1[[#This Row],[Mov]]="VNT",-Tabla1[[#This Row],[Cant]],Tabla1[[#This Row],[Cant]])</f>
        <v>-1</v>
      </c>
      <c r="Q9648" s="8">
        <f>DAY(Tabla1[[#This Row],[Date]])</f>
        <v>1</v>
      </c>
      <c r="R9648" s="8">
        <f>MONTH(Tabla1[[#This Row],[Date]])</f>
        <v>5</v>
      </c>
      <c r="S9648" s="8">
        <f>YEAR(Tabla1[[#This Row],[Date]])</f>
        <v>2023</v>
      </c>
    </row>
    <row r="9649" spans="1:19" x14ac:dyDescent="0.2">
      <c r="A9649">
        <v>9606</v>
      </c>
      <c r="B9649" s="1">
        <v>45048</v>
      </c>
      <c r="C9649" t="s">
        <v>260</v>
      </c>
      <c r="D9649" t="s">
        <v>332</v>
      </c>
      <c r="E9649">
        <v>1</v>
      </c>
      <c r="F9649" t="s">
        <v>26</v>
      </c>
      <c r="G9649" t="s">
        <v>264</v>
      </c>
      <c r="H9649" t="s">
        <v>20</v>
      </c>
      <c r="M9649" s="2">
        <v>8000</v>
      </c>
      <c r="N9649" s="2">
        <v>20000</v>
      </c>
      <c r="O9649" s="2">
        <f>IF(Tabla1[[#This Row],[Mov]]="VNT",Tabla1[[#This Row],[Sale]]-Tabla1[[#This Row],[Cost]],-Tabla1[[#This Row],[Cost]]*Tabla1[[#This Row],[Cant]])</f>
        <v>12000</v>
      </c>
      <c r="P9649" s="8">
        <f>IF(Tabla1[[#This Row],[Mov]]="VNT",-Tabla1[[#This Row],[Cant]],Tabla1[[#This Row],[Cant]])</f>
        <v>-1</v>
      </c>
      <c r="Q9649" s="8">
        <f>DAY(Tabla1[[#This Row],[Date]])</f>
        <v>2</v>
      </c>
      <c r="R9649" s="8">
        <f>MONTH(Tabla1[[#This Row],[Date]])</f>
        <v>5</v>
      </c>
      <c r="S9649" s="8">
        <f>YEAR(Tabla1[[#This Row],[Date]])</f>
        <v>2023</v>
      </c>
    </row>
    <row r="9650" spans="1:19" x14ac:dyDescent="0.2">
      <c r="A9650">
        <v>9607</v>
      </c>
      <c r="B9650" s="1">
        <v>45048</v>
      </c>
      <c r="C9650" t="s">
        <v>260</v>
      </c>
      <c r="D9650" t="s">
        <v>332</v>
      </c>
      <c r="E9650">
        <v>1</v>
      </c>
      <c r="F9650" t="s">
        <v>386</v>
      </c>
      <c r="G9650" t="s">
        <v>272</v>
      </c>
      <c r="H9650" t="s">
        <v>3178</v>
      </c>
      <c r="M9650" s="2">
        <v>85000</v>
      </c>
      <c r="N9650" s="2">
        <v>145000</v>
      </c>
      <c r="O9650" s="2">
        <f>IF(Tabla1[[#This Row],[Mov]]="VNT",Tabla1[[#This Row],[Sale]]-Tabla1[[#This Row],[Cost]],-Tabla1[[#This Row],[Cost]]*Tabla1[[#This Row],[Cant]])</f>
        <v>60000</v>
      </c>
      <c r="P9650" s="8">
        <f>IF(Tabla1[[#This Row],[Mov]]="VNT",-Tabla1[[#This Row],[Cant]],Tabla1[[#This Row],[Cant]])</f>
        <v>-1</v>
      </c>
      <c r="Q9650" s="8">
        <f>DAY(Tabla1[[#This Row],[Date]])</f>
        <v>2</v>
      </c>
      <c r="R9650" s="8">
        <f>MONTH(Tabla1[[#This Row],[Date]])</f>
        <v>5</v>
      </c>
      <c r="S9650" s="8">
        <f>YEAR(Tabla1[[#This Row],[Date]])</f>
        <v>2023</v>
      </c>
    </row>
    <row r="9651" spans="1:19" x14ac:dyDescent="0.2">
      <c r="A9651">
        <v>9608</v>
      </c>
      <c r="B9651" s="1">
        <v>45048</v>
      </c>
      <c r="C9651" t="s">
        <v>260</v>
      </c>
      <c r="D9651" t="s">
        <v>332</v>
      </c>
      <c r="E9651">
        <v>1</v>
      </c>
      <c r="F9651" t="s">
        <v>3257</v>
      </c>
      <c r="G9651" t="s">
        <v>263</v>
      </c>
      <c r="H9651" t="s">
        <v>391</v>
      </c>
      <c r="M9651" s="2">
        <v>4000</v>
      </c>
      <c r="N9651" s="2">
        <v>15000</v>
      </c>
      <c r="O9651" s="2">
        <f>IF(Tabla1[[#This Row],[Mov]]="VNT",Tabla1[[#This Row],[Sale]]-Tabla1[[#This Row],[Cost]],-Tabla1[[#This Row],[Cost]]*Tabla1[[#This Row],[Cant]])</f>
        <v>11000</v>
      </c>
      <c r="P9651" s="8">
        <f>IF(Tabla1[[#This Row],[Mov]]="VNT",-Tabla1[[#This Row],[Cant]],Tabla1[[#This Row],[Cant]])</f>
        <v>-1</v>
      </c>
      <c r="Q9651" s="8">
        <f>DAY(Tabla1[[#This Row],[Date]])</f>
        <v>2</v>
      </c>
      <c r="R9651" s="8">
        <f>MONTH(Tabla1[[#This Row],[Date]])</f>
        <v>5</v>
      </c>
      <c r="S9651" s="8">
        <f>YEAR(Tabla1[[#This Row],[Date]])</f>
        <v>2023</v>
      </c>
    </row>
    <row r="9652" spans="1:19" x14ac:dyDescent="0.2">
      <c r="A9652">
        <v>9609</v>
      </c>
      <c r="B9652" s="1">
        <v>45048</v>
      </c>
      <c r="C9652" t="s">
        <v>260</v>
      </c>
      <c r="D9652" t="s">
        <v>332</v>
      </c>
      <c r="E9652">
        <v>1</v>
      </c>
      <c r="F9652" t="s">
        <v>116</v>
      </c>
      <c r="G9652" t="s">
        <v>347</v>
      </c>
      <c r="H9652" t="s">
        <v>518</v>
      </c>
      <c r="M9652" s="2">
        <v>10279</v>
      </c>
      <c r="N9652" s="2">
        <v>11000</v>
      </c>
      <c r="O9652" s="2">
        <f>IF(Tabla1[[#This Row],[Mov]]="VNT",Tabla1[[#This Row],[Sale]]-Tabla1[[#This Row],[Cost]],-Tabla1[[#This Row],[Cost]]*Tabla1[[#This Row],[Cant]])</f>
        <v>721</v>
      </c>
      <c r="P9652" s="8">
        <f>IF(Tabla1[[#This Row],[Mov]]="VNT",-Tabla1[[#This Row],[Cant]],Tabla1[[#This Row],[Cant]])</f>
        <v>-1</v>
      </c>
      <c r="Q9652" s="8">
        <f>DAY(Tabla1[[#This Row],[Date]])</f>
        <v>2</v>
      </c>
      <c r="R9652" s="8">
        <f>MONTH(Tabla1[[#This Row],[Date]])</f>
        <v>5</v>
      </c>
      <c r="S9652" s="8">
        <f>YEAR(Tabla1[[#This Row],[Date]])</f>
        <v>2023</v>
      </c>
    </row>
    <row r="9653" spans="1:19" x14ac:dyDescent="0.2">
      <c r="A9653">
        <v>9610</v>
      </c>
      <c r="B9653" s="1">
        <v>45048</v>
      </c>
      <c r="C9653" t="s">
        <v>260</v>
      </c>
      <c r="D9653" t="s">
        <v>332</v>
      </c>
      <c r="E9653">
        <v>1</v>
      </c>
      <c r="F9653" t="s">
        <v>224</v>
      </c>
      <c r="G9653" t="s">
        <v>263</v>
      </c>
      <c r="H9653" t="s">
        <v>1018</v>
      </c>
      <c r="M9653" s="2">
        <v>8000</v>
      </c>
      <c r="N9653" s="2">
        <v>20000</v>
      </c>
      <c r="O9653" s="2">
        <f>IF(Tabla1[[#This Row],[Mov]]="VNT",Tabla1[[#This Row],[Sale]]-Tabla1[[#This Row],[Cost]],-Tabla1[[#This Row],[Cost]]*Tabla1[[#This Row],[Cant]])</f>
        <v>12000</v>
      </c>
      <c r="P9653" s="8">
        <f>IF(Tabla1[[#This Row],[Mov]]="VNT",-Tabla1[[#This Row],[Cant]],Tabla1[[#This Row],[Cant]])</f>
        <v>-1</v>
      </c>
      <c r="Q9653" s="8">
        <f>DAY(Tabla1[[#This Row],[Date]])</f>
        <v>2</v>
      </c>
      <c r="R9653" s="8">
        <f>MONTH(Tabla1[[#This Row],[Date]])</f>
        <v>5</v>
      </c>
      <c r="S9653" s="8">
        <f>YEAR(Tabla1[[#This Row],[Date]])</f>
        <v>2023</v>
      </c>
    </row>
    <row r="9654" spans="1:19" x14ac:dyDescent="0.2">
      <c r="A9654">
        <v>9611</v>
      </c>
      <c r="B9654" s="1">
        <v>45048</v>
      </c>
      <c r="C9654" t="s">
        <v>260</v>
      </c>
      <c r="D9654" t="s">
        <v>332</v>
      </c>
      <c r="E9654">
        <v>1</v>
      </c>
      <c r="F9654" t="s">
        <v>455</v>
      </c>
      <c r="G9654" t="s">
        <v>382</v>
      </c>
      <c r="H9654" t="s">
        <v>509</v>
      </c>
      <c r="M9654" s="2">
        <v>1000</v>
      </c>
      <c r="N9654" s="2">
        <v>4000</v>
      </c>
      <c r="O9654" s="2">
        <f>IF(Tabla1[[#This Row],[Mov]]="VNT",Tabla1[[#This Row],[Sale]]-Tabla1[[#This Row],[Cost]],-Tabla1[[#This Row],[Cost]]*Tabla1[[#This Row],[Cant]])</f>
        <v>3000</v>
      </c>
      <c r="P9654" s="8">
        <f>IF(Tabla1[[#This Row],[Mov]]="VNT",-Tabla1[[#This Row],[Cant]],Tabla1[[#This Row],[Cant]])</f>
        <v>-1</v>
      </c>
      <c r="Q9654" s="8">
        <f>DAY(Tabla1[[#This Row],[Date]])</f>
        <v>2</v>
      </c>
      <c r="R9654" s="8">
        <f>MONTH(Tabla1[[#This Row],[Date]])</f>
        <v>5</v>
      </c>
      <c r="S9654" s="8">
        <f>YEAR(Tabla1[[#This Row],[Date]])</f>
        <v>2023</v>
      </c>
    </row>
    <row r="9655" spans="1:19" x14ac:dyDescent="0.2">
      <c r="A9655">
        <v>9612</v>
      </c>
      <c r="B9655" s="1">
        <v>45048</v>
      </c>
      <c r="C9655" t="s">
        <v>260</v>
      </c>
      <c r="D9655" t="s">
        <v>332</v>
      </c>
      <c r="E9655">
        <v>1</v>
      </c>
      <c r="F9655" t="s">
        <v>891</v>
      </c>
      <c r="G9655" t="s">
        <v>272</v>
      </c>
      <c r="H9655" t="s">
        <v>309</v>
      </c>
      <c r="M9655" s="2">
        <v>3300</v>
      </c>
      <c r="N9655" s="2">
        <v>10000</v>
      </c>
      <c r="O9655" s="2">
        <f>IF(Tabla1[[#This Row],[Mov]]="VNT",Tabla1[[#This Row],[Sale]]-Tabla1[[#This Row],[Cost]],-Tabla1[[#This Row],[Cost]]*Tabla1[[#This Row],[Cant]])</f>
        <v>6700</v>
      </c>
      <c r="P9655" s="8">
        <f>IF(Tabla1[[#This Row],[Mov]]="VNT",-Tabla1[[#This Row],[Cant]],Tabla1[[#This Row],[Cant]])</f>
        <v>-1</v>
      </c>
      <c r="Q9655" s="8">
        <f>DAY(Tabla1[[#This Row],[Date]])</f>
        <v>2</v>
      </c>
      <c r="R9655" s="8">
        <f>MONTH(Tabla1[[#This Row],[Date]])</f>
        <v>5</v>
      </c>
      <c r="S9655" s="8">
        <f>YEAR(Tabla1[[#This Row],[Date]])</f>
        <v>2023</v>
      </c>
    </row>
    <row r="9656" spans="1:19" x14ac:dyDescent="0.2">
      <c r="A9656">
        <v>9613</v>
      </c>
      <c r="B9656" s="1">
        <v>45048</v>
      </c>
      <c r="C9656" t="s">
        <v>260</v>
      </c>
      <c r="D9656" t="s">
        <v>332</v>
      </c>
      <c r="E9656">
        <v>1</v>
      </c>
      <c r="F9656" t="s">
        <v>225</v>
      </c>
      <c r="G9656" t="s">
        <v>499</v>
      </c>
      <c r="H9656" t="s">
        <v>1658</v>
      </c>
      <c r="M9656" s="2">
        <v>1100</v>
      </c>
      <c r="N9656" s="2">
        <v>10000</v>
      </c>
      <c r="O9656" s="2">
        <f>IF(Tabla1[[#This Row],[Mov]]="VNT",Tabla1[[#This Row],[Sale]]-Tabla1[[#This Row],[Cost]],-Tabla1[[#This Row],[Cost]]*Tabla1[[#This Row],[Cant]])</f>
        <v>8900</v>
      </c>
      <c r="P9656" s="8">
        <f>IF(Tabla1[[#This Row],[Mov]]="VNT",-Tabla1[[#This Row],[Cant]],Tabla1[[#This Row],[Cant]])</f>
        <v>-1</v>
      </c>
      <c r="Q9656" s="8">
        <f>DAY(Tabla1[[#This Row],[Date]])</f>
        <v>2</v>
      </c>
      <c r="R9656" s="8">
        <f>MONTH(Tabla1[[#This Row],[Date]])</f>
        <v>5</v>
      </c>
      <c r="S9656" s="8">
        <f>YEAR(Tabla1[[#This Row],[Date]])</f>
        <v>2023</v>
      </c>
    </row>
    <row r="9657" spans="1:19" x14ac:dyDescent="0.2">
      <c r="A9657">
        <v>9614</v>
      </c>
      <c r="B9657" s="1">
        <v>45048</v>
      </c>
      <c r="C9657" t="s">
        <v>260</v>
      </c>
      <c r="D9657" t="s">
        <v>332</v>
      </c>
      <c r="E9657">
        <v>1</v>
      </c>
      <c r="F9657" t="s">
        <v>116</v>
      </c>
      <c r="G9657" t="s">
        <v>347</v>
      </c>
      <c r="H9657" t="s">
        <v>518</v>
      </c>
      <c r="M9657" s="2">
        <v>6074</v>
      </c>
      <c r="N9657" s="2">
        <v>6500</v>
      </c>
      <c r="O9657" s="2">
        <f>IF(Tabla1[[#This Row],[Mov]]="VNT",Tabla1[[#This Row],[Sale]]-Tabla1[[#This Row],[Cost]],-Tabla1[[#This Row],[Cost]]*Tabla1[[#This Row],[Cant]])</f>
        <v>426</v>
      </c>
      <c r="P9657" s="8">
        <f>IF(Tabla1[[#This Row],[Mov]]="VNT",-Tabla1[[#This Row],[Cant]],Tabla1[[#This Row],[Cant]])</f>
        <v>-1</v>
      </c>
      <c r="Q9657" s="8">
        <f>DAY(Tabla1[[#This Row],[Date]])</f>
        <v>2</v>
      </c>
      <c r="R9657" s="8">
        <f>MONTH(Tabla1[[#This Row],[Date]])</f>
        <v>5</v>
      </c>
      <c r="S9657" s="8">
        <f>YEAR(Tabla1[[#This Row],[Date]])</f>
        <v>2023</v>
      </c>
    </row>
    <row r="9658" spans="1:19" x14ac:dyDescent="0.2">
      <c r="A9658">
        <v>9615</v>
      </c>
      <c r="B9658" s="1">
        <v>45048</v>
      </c>
      <c r="C9658" t="s">
        <v>260</v>
      </c>
      <c r="D9658" t="s">
        <v>332</v>
      </c>
      <c r="E9658">
        <v>1</v>
      </c>
      <c r="F9658" t="s">
        <v>224</v>
      </c>
      <c r="G9658" t="s">
        <v>284</v>
      </c>
      <c r="H9658" t="s">
        <v>3095</v>
      </c>
      <c r="M9658" s="2">
        <v>8000</v>
      </c>
      <c r="N9658" s="2">
        <v>20000</v>
      </c>
      <c r="O9658" s="2">
        <f>IF(Tabla1[[#This Row],[Mov]]="VNT",Tabla1[[#This Row],[Sale]]-Tabla1[[#This Row],[Cost]],-Tabla1[[#This Row],[Cost]]*Tabla1[[#This Row],[Cant]])</f>
        <v>12000</v>
      </c>
      <c r="P9658" s="8">
        <f>IF(Tabla1[[#This Row],[Mov]]="VNT",-Tabla1[[#This Row],[Cant]],Tabla1[[#This Row],[Cant]])</f>
        <v>-1</v>
      </c>
      <c r="Q9658" s="8">
        <f>DAY(Tabla1[[#This Row],[Date]])</f>
        <v>2</v>
      </c>
      <c r="R9658" s="8">
        <f>MONTH(Tabla1[[#This Row],[Date]])</f>
        <v>5</v>
      </c>
      <c r="S9658" s="8">
        <f>YEAR(Tabla1[[#This Row],[Date]])</f>
        <v>2023</v>
      </c>
    </row>
    <row r="9659" spans="1:19" x14ac:dyDescent="0.2">
      <c r="A9659">
        <v>9616</v>
      </c>
      <c r="B9659" s="1">
        <v>45048</v>
      </c>
      <c r="C9659" t="s">
        <v>260</v>
      </c>
      <c r="D9659" t="s">
        <v>332</v>
      </c>
      <c r="E9659">
        <v>1</v>
      </c>
      <c r="F9659" t="s">
        <v>225</v>
      </c>
      <c r="G9659" t="s">
        <v>284</v>
      </c>
      <c r="H9659" t="s">
        <v>3095</v>
      </c>
      <c r="M9659" s="2">
        <v>2200</v>
      </c>
      <c r="N9659" s="2">
        <v>10000</v>
      </c>
      <c r="O9659" s="2">
        <f>IF(Tabla1[[#This Row],[Mov]]="VNT",Tabla1[[#This Row],[Sale]]-Tabla1[[#This Row],[Cost]],-Tabla1[[#This Row],[Cost]]*Tabla1[[#This Row],[Cant]])</f>
        <v>7800</v>
      </c>
      <c r="P9659" s="8">
        <f>IF(Tabla1[[#This Row],[Mov]]="VNT",-Tabla1[[#This Row],[Cant]],Tabla1[[#This Row],[Cant]])</f>
        <v>-1</v>
      </c>
      <c r="Q9659" s="8">
        <f>DAY(Tabla1[[#This Row],[Date]])</f>
        <v>2</v>
      </c>
      <c r="R9659" s="8">
        <f>MONTH(Tabla1[[#This Row],[Date]])</f>
        <v>5</v>
      </c>
      <c r="S9659" s="8">
        <f>YEAR(Tabla1[[#This Row],[Date]])</f>
        <v>2023</v>
      </c>
    </row>
    <row r="9660" spans="1:19" x14ac:dyDescent="0.2">
      <c r="A9660">
        <v>9617</v>
      </c>
      <c r="B9660" s="1">
        <v>45048</v>
      </c>
      <c r="C9660" t="s">
        <v>260</v>
      </c>
      <c r="D9660" t="s">
        <v>332</v>
      </c>
      <c r="E9660">
        <v>1</v>
      </c>
      <c r="F9660" t="s">
        <v>1174</v>
      </c>
      <c r="G9660" t="s">
        <v>273</v>
      </c>
      <c r="H9660" t="s">
        <v>470</v>
      </c>
      <c r="M9660" s="2">
        <v>5000</v>
      </c>
      <c r="N9660" s="2">
        <v>12000</v>
      </c>
      <c r="O9660" s="2">
        <f>IF(Tabla1[[#This Row],[Mov]]="VNT",Tabla1[[#This Row],[Sale]]-Tabla1[[#This Row],[Cost]],-Tabla1[[#This Row],[Cost]]*Tabla1[[#This Row],[Cant]])</f>
        <v>7000</v>
      </c>
      <c r="P9660" s="8">
        <f>IF(Tabla1[[#This Row],[Mov]]="VNT",-Tabla1[[#This Row],[Cant]],Tabla1[[#This Row],[Cant]])</f>
        <v>-1</v>
      </c>
      <c r="Q9660" s="8">
        <f>DAY(Tabla1[[#This Row],[Date]])</f>
        <v>2</v>
      </c>
      <c r="R9660" s="8">
        <f>MONTH(Tabla1[[#This Row],[Date]])</f>
        <v>5</v>
      </c>
      <c r="S9660" s="8">
        <f>YEAR(Tabla1[[#This Row],[Date]])</f>
        <v>2023</v>
      </c>
    </row>
    <row r="9661" spans="1:19" x14ac:dyDescent="0.2">
      <c r="A9661">
        <v>9618</v>
      </c>
      <c r="B9661" s="1">
        <v>45048</v>
      </c>
      <c r="C9661" t="s">
        <v>260</v>
      </c>
      <c r="D9661" t="s">
        <v>332</v>
      </c>
      <c r="E9661">
        <v>1</v>
      </c>
      <c r="F9661" t="s">
        <v>458</v>
      </c>
      <c r="G9661" t="s">
        <v>266</v>
      </c>
      <c r="H9661" t="s">
        <v>2935</v>
      </c>
      <c r="M9661" s="2">
        <v>0</v>
      </c>
      <c r="N9661" s="2">
        <v>20000</v>
      </c>
      <c r="O9661" s="2">
        <f>IF(Tabla1[[#This Row],[Mov]]="VNT",Tabla1[[#This Row],[Sale]]-Tabla1[[#This Row],[Cost]],-Tabla1[[#This Row],[Cost]]*Tabla1[[#This Row],[Cant]])</f>
        <v>20000</v>
      </c>
      <c r="P9661" s="8">
        <f>IF(Tabla1[[#This Row],[Mov]]="VNT",-Tabla1[[#This Row],[Cant]],Tabla1[[#This Row],[Cant]])</f>
        <v>-1</v>
      </c>
      <c r="Q9661" s="8">
        <f>DAY(Tabla1[[#This Row],[Date]])</f>
        <v>2</v>
      </c>
      <c r="R9661" s="8">
        <f>MONTH(Tabla1[[#This Row],[Date]])</f>
        <v>5</v>
      </c>
      <c r="S9661" s="8">
        <f>YEAR(Tabla1[[#This Row],[Date]])</f>
        <v>2023</v>
      </c>
    </row>
    <row r="9662" spans="1:19" x14ac:dyDescent="0.2">
      <c r="A9662">
        <v>9619</v>
      </c>
      <c r="B9662" s="1">
        <v>45048</v>
      </c>
      <c r="C9662" t="s">
        <v>260</v>
      </c>
      <c r="D9662" t="s">
        <v>332</v>
      </c>
      <c r="E9662">
        <v>1</v>
      </c>
      <c r="F9662" t="s">
        <v>201</v>
      </c>
      <c r="G9662" t="s">
        <v>197</v>
      </c>
      <c r="H9662" t="s">
        <v>203</v>
      </c>
      <c r="M9662" s="2">
        <v>53000</v>
      </c>
      <c r="N9662" s="2">
        <v>80000</v>
      </c>
      <c r="O9662" s="2">
        <f>IF(Tabla1[[#This Row],[Mov]]="VNT",Tabla1[[#This Row],[Sale]]-Tabla1[[#This Row],[Cost]],-Tabla1[[#This Row],[Cost]]*Tabla1[[#This Row],[Cant]])</f>
        <v>27000</v>
      </c>
      <c r="P9662" s="8">
        <f>IF(Tabla1[[#This Row],[Mov]]="VNT",-Tabla1[[#This Row],[Cant]],Tabla1[[#This Row],[Cant]])</f>
        <v>-1</v>
      </c>
      <c r="Q9662" s="8">
        <f>DAY(Tabla1[[#This Row],[Date]])</f>
        <v>2</v>
      </c>
      <c r="R9662" s="8">
        <f>MONTH(Tabla1[[#This Row],[Date]])</f>
        <v>5</v>
      </c>
      <c r="S9662" s="8">
        <f>YEAR(Tabla1[[#This Row],[Date]])</f>
        <v>2023</v>
      </c>
    </row>
    <row r="9663" spans="1:19" x14ac:dyDescent="0.2">
      <c r="A9663">
        <v>9620</v>
      </c>
      <c r="B9663" s="1">
        <v>45048</v>
      </c>
      <c r="C9663" t="s">
        <v>260</v>
      </c>
      <c r="D9663" t="s">
        <v>332</v>
      </c>
      <c r="E9663">
        <v>1</v>
      </c>
      <c r="F9663" t="s">
        <v>455</v>
      </c>
      <c r="G9663" t="s">
        <v>347</v>
      </c>
      <c r="H9663" t="s">
        <v>456</v>
      </c>
      <c r="M9663" s="2">
        <v>800</v>
      </c>
      <c r="N9663" s="2">
        <v>4000</v>
      </c>
      <c r="O9663" s="2">
        <f>IF(Tabla1[[#This Row],[Mov]]="VNT",Tabla1[[#This Row],[Sale]]-Tabla1[[#This Row],[Cost]],-Tabla1[[#This Row],[Cost]]*Tabla1[[#This Row],[Cant]])</f>
        <v>3200</v>
      </c>
      <c r="P9663" s="8">
        <f>IF(Tabla1[[#This Row],[Mov]]="VNT",-Tabla1[[#This Row],[Cant]],Tabla1[[#This Row],[Cant]])</f>
        <v>-1</v>
      </c>
      <c r="Q9663" s="8">
        <f>DAY(Tabla1[[#This Row],[Date]])</f>
        <v>2</v>
      </c>
      <c r="R9663" s="8">
        <f>MONTH(Tabla1[[#This Row],[Date]])</f>
        <v>5</v>
      </c>
      <c r="S9663" s="8">
        <f>YEAR(Tabla1[[#This Row],[Date]])</f>
        <v>2023</v>
      </c>
    </row>
    <row r="9664" spans="1:19" x14ac:dyDescent="0.2">
      <c r="A9664">
        <v>9621</v>
      </c>
      <c r="B9664" s="1">
        <v>45048</v>
      </c>
      <c r="C9664" t="s">
        <v>260</v>
      </c>
      <c r="D9664" t="s">
        <v>332</v>
      </c>
      <c r="E9664">
        <v>1</v>
      </c>
      <c r="F9664" t="s">
        <v>116</v>
      </c>
      <c r="G9664" t="s">
        <v>347</v>
      </c>
      <c r="H9664" t="s">
        <v>518</v>
      </c>
      <c r="M9664" s="2">
        <v>6074</v>
      </c>
      <c r="N9664" s="2">
        <v>6500</v>
      </c>
      <c r="O9664" s="2">
        <f>IF(Tabla1[[#This Row],[Mov]]="VNT",Tabla1[[#This Row],[Sale]]-Tabla1[[#This Row],[Cost]],-Tabla1[[#This Row],[Cost]]*Tabla1[[#This Row],[Cant]])</f>
        <v>426</v>
      </c>
      <c r="P9664" s="8">
        <f>IF(Tabla1[[#This Row],[Mov]]="VNT",-Tabla1[[#This Row],[Cant]],Tabla1[[#This Row],[Cant]])</f>
        <v>-1</v>
      </c>
      <c r="Q9664" s="8">
        <f>DAY(Tabla1[[#This Row],[Date]])</f>
        <v>2</v>
      </c>
      <c r="R9664" s="8">
        <f>MONTH(Tabla1[[#This Row],[Date]])</f>
        <v>5</v>
      </c>
      <c r="S9664" s="8">
        <f>YEAR(Tabla1[[#This Row],[Date]])</f>
        <v>2023</v>
      </c>
    </row>
    <row r="9665" spans="1:19" x14ac:dyDescent="0.2">
      <c r="A9665">
        <v>9622</v>
      </c>
      <c r="B9665" s="1">
        <v>45048</v>
      </c>
      <c r="C9665" t="s">
        <v>260</v>
      </c>
      <c r="D9665" t="s">
        <v>332</v>
      </c>
      <c r="E9665">
        <v>1</v>
      </c>
      <c r="F9665" t="s">
        <v>116</v>
      </c>
      <c r="G9665" t="s">
        <v>347</v>
      </c>
      <c r="H9665" t="s">
        <v>518</v>
      </c>
      <c r="M9665" s="2">
        <v>3270</v>
      </c>
      <c r="N9665" s="2">
        <v>3500</v>
      </c>
      <c r="O9665" s="2">
        <f>IF(Tabla1[[#This Row],[Mov]]="VNT",Tabla1[[#This Row],[Sale]]-Tabla1[[#This Row],[Cost]],-Tabla1[[#This Row],[Cost]]*Tabla1[[#This Row],[Cant]])</f>
        <v>230</v>
      </c>
      <c r="P9665" s="8">
        <f>IF(Tabla1[[#This Row],[Mov]]="VNT",-Tabla1[[#This Row],[Cant]],Tabla1[[#This Row],[Cant]])</f>
        <v>-1</v>
      </c>
      <c r="Q9665" s="8">
        <f>DAY(Tabla1[[#This Row],[Date]])</f>
        <v>2</v>
      </c>
      <c r="R9665" s="8">
        <f>MONTH(Tabla1[[#This Row],[Date]])</f>
        <v>5</v>
      </c>
      <c r="S9665" s="8">
        <f>YEAR(Tabla1[[#This Row],[Date]])</f>
        <v>2023</v>
      </c>
    </row>
    <row r="9666" spans="1:19" x14ac:dyDescent="0.2">
      <c r="A9666">
        <v>9623</v>
      </c>
      <c r="B9666" s="1">
        <v>45048</v>
      </c>
      <c r="C9666" t="s">
        <v>260</v>
      </c>
      <c r="D9666" t="s">
        <v>332</v>
      </c>
      <c r="E9666">
        <v>1</v>
      </c>
      <c r="F9666" t="s">
        <v>15</v>
      </c>
      <c r="G9666" t="s">
        <v>266</v>
      </c>
      <c r="H9666" t="s">
        <v>3091</v>
      </c>
      <c r="M9666" s="2">
        <v>4000</v>
      </c>
      <c r="N9666" s="2">
        <v>15000</v>
      </c>
      <c r="O9666" s="2">
        <f>IF(Tabla1[[#This Row],[Mov]]="VNT",Tabla1[[#This Row],[Sale]]-Tabla1[[#This Row],[Cost]],-Tabla1[[#This Row],[Cost]]*Tabla1[[#This Row],[Cant]])</f>
        <v>11000</v>
      </c>
      <c r="P9666" s="8">
        <f>IF(Tabla1[[#This Row],[Mov]]="VNT",-Tabla1[[#This Row],[Cant]],Tabla1[[#This Row],[Cant]])</f>
        <v>-1</v>
      </c>
      <c r="Q9666" s="8">
        <f>DAY(Tabla1[[#This Row],[Date]])</f>
        <v>2</v>
      </c>
      <c r="R9666" s="8">
        <f>MONTH(Tabla1[[#This Row],[Date]])</f>
        <v>5</v>
      </c>
      <c r="S9666" s="8">
        <f>YEAR(Tabla1[[#This Row],[Date]])</f>
        <v>2023</v>
      </c>
    </row>
    <row r="9667" spans="1:19" x14ac:dyDescent="0.2">
      <c r="A9667">
        <v>9624</v>
      </c>
      <c r="B9667" s="1">
        <v>45048</v>
      </c>
      <c r="C9667" t="s">
        <v>260</v>
      </c>
      <c r="D9667" t="s">
        <v>332</v>
      </c>
      <c r="E9667">
        <v>1</v>
      </c>
      <c r="F9667" t="s">
        <v>116</v>
      </c>
      <c r="G9667" t="s">
        <v>349</v>
      </c>
      <c r="H9667" t="s">
        <v>515</v>
      </c>
      <c r="M9667" s="2">
        <v>3270</v>
      </c>
      <c r="N9667" s="2">
        <v>3500</v>
      </c>
      <c r="O9667" s="2">
        <f>IF(Tabla1[[#This Row],[Mov]]="VNT",Tabla1[[#This Row],[Sale]]-Tabla1[[#This Row],[Cost]],-Tabla1[[#This Row],[Cost]]*Tabla1[[#This Row],[Cant]])</f>
        <v>230</v>
      </c>
      <c r="P9667" s="8">
        <f>IF(Tabla1[[#This Row],[Mov]]="VNT",-Tabla1[[#This Row],[Cant]],Tabla1[[#This Row],[Cant]])</f>
        <v>-1</v>
      </c>
      <c r="Q9667" s="8">
        <f>DAY(Tabla1[[#This Row],[Date]])</f>
        <v>2</v>
      </c>
      <c r="R9667" s="8">
        <f>MONTH(Tabla1[[#This Row],[Date]])</f>
        <v>5</v>
      </c>
      <c r="S9667" s="8">
        <f>YEAR(Tabla1[[#This Row],[Date]])</f>
        <v>2023</v>
      </c>
    </row>
    <row r="9668" spans="1:19" x14ac:dyDescent="0.2">
      <c r="A9668">
        <v>9625</v>
      </c>
      <c r="B9668" s="1">
        <v>45048</v>
      </c>
      <c r="C9668" t="s">
        <v>260</v>
      </c>
      <c r="D9668" t="s">
        <v>332</v>
      </c>
      <c r="E9668">
        <v>1</v>
      </c>
      <c r="F9668" t="s">
        <v>15</v>
      </c>
      <c r="G9668" t="s">
        <v>333</v>
      </c>
      <c r="H9668" t="s">
        <v>16</v>
      </c>
      <c r="M9668" s="2">
        <v>2000</v>
      </c>
      <c r="N9668" s="2">
        <v>10000</v>
      </c>
      <c r="O9668" s="2">
        <f>IF(Tabla1[[#This Row],[Mov]]="VNT",Tabla1[[#This Row],[Sale]]-Tabla1[[#This Row],[Cost]],-Tabla1[[#This Row],[Cost]]*Tabla1[[#This Row],[Cant]])</f>
        <v>8000</v>
      </c>
      <c r="P9668" s="8">
        <f>IF(Tabla1[[#This Row],[Mov]]="VNT",-Tabla1[[#This Row],[Cant]],Tabla1[[#This Row],[Cant]])</f>
        <v>-1</v>
      </c>
      <c r="Q9668" s="8">
        <f>DAY(Tabla1[[#This Row],[Date]])</f>
        <v>2</v>
      </c>
      <c r="R9668" s="8">
        <f>MONTH(Tabla1[[#This Row],[Date]])</f>
        <v>5</v>
      </c>
      <c r="S9668" s="8">
        <f>YEAR(Tabla1[[#This Row],[Date]])</f>
        <v>2023</v>
      </c>
    </row>
    <row r="9669" spans="1:19" x14ac:dyDescent="0.2">
      <c r="A9669">
        <v>9626</v>
      </c>
      <c r="B9669" s="1">
        <v>45049</v>
      </c>
      <c r="C9669" t="s">
        <v>260</v>
      </c>
      <c r="D9669" t="s">
        <v>332</v>
      </c>
      <c r="E9669">
        <v>1</v>
      </c>
      <c r="F9669" t="s">
        <v>342</v>
      </c>
      <c r="G9669" t="s">
        <v>273</v>
      </c>
      <c r="H9669" t="s">
        <v>2951</v>
      </c>
      <c r="M9669" s="2">
        <v>900</v>
      </c>
      <c r="N9669" s="2">
        <v>10000</v>
      </c>
      <c r="O9669" s="2">
        <f>IF(Tabla1[[#This Row],[Mov]]="VNT",Tabla1[[#This Row],[Sale]]-Tabla1[[#This Row],[Cost]],-Tabla1[[#This Row],[Cost]]*Tabla1[[#This Row],[Cant]])</f>
        <v>9100</v>
      </c>
      <c r="P9669" s="8">
        <f>IF(Tabla1[[#This Row],[Mov]]="VNT",-Tabla1[[#This Row],[Cant]],Tabla1[[#This Row],[Cant]])</f>
        <v>-1</v>
      </c>
      <c r="Q9669" s="8">
        <f>DAY(Tabla1[[#This Row],[Date]])</f>
        <v>3</v>
      </c>
      <c r="R9669" s="8">
        <f>MONTH(Tabla1[[#This Row],[Date]])</f>
        <v>5</v>
      </c>
      <c r="S9669" s="8">
        <f>YEAR(Tabla1[[#This Row],[Date]])</f>
        <v>2023</v>
      </c>
    </row>
    <row r="9670" spans="1:19" x14ac:dyDescent="0.2">
      <c r="A9670">
        <v>9627</v>
      </c>
      <c r="B9670" s="1">
        <v>45049</v>
      </c>
      <c r="C9670" t="s">
        <v>260</v>
      </c>
      <c r="D9670" t="s">
        <v>332</v>
      </c>
      <c r="E9670">
        <v>1</v>
      </c>
      <c r="F9670" t="s">
        <v>848</v>
      </c>
      <c r="G9670" t="s">
        <v>727</v>
      </c>
      <c r="H9670" t="s">
        <v>853</v>
      </c>
      <c r="M9670" s="2">
        <v>900</v>
      </c>
      <c r="N9670" s="2">
        <v>4000</v>
      </c>
      <c r="O9670" s="2">
        <f>IF(Tabla1[[#This Row],[Mov]]="VNT",Tabla1[[#This Row],[Sale]]-Tabla1[[#This Row],[Cost]],-Tabla1[[#This Row],[Cost]]*Tabla1[[#This Row],[Cant]])</f>
        <v>3100</v>
      </c>
      <c r="P9670" s="8">
        <f>IF(Tabla1[[#This Row],[Mov]]="VNT",-Tabla1[[#This Row],[Cant]],Tabla1[[#This Row],[Cant]])</f>
        <v>-1</v>
      </c>
      <c r="Q9670" s="8">
        <f>DAY(Tabla1[[#This Row],[Date]])</f>
        <v>3</v>
      </c>
      <c r="R9670" s="8">
        <f>MONTH(Tabla1[[#This Row],[Date]])</f>
        <v>5</v>
      </c>
      <c r="S9670" s="8">
        <f>YEAR(Tabla1[[#This Row],[Date]])</f>
        <v>2023</v>
      </c>
    </row>
    <row r="9671" spans="1:19" x14ac:dyDescent="0.2">
      <c r="A9671">
        <v>9628</v>
      </c>
      <c r="B9671" s="1">
        <v>45049</v>
      </c>
      <c r="C9671" t="s">
        <v>260</v>
      </c>
      <c r="D9671" t="s">
        <v>332</v>
      </c>
      <c r="E9671">
        <v>1</v>
      </c>
      <c r="F9671" t="s">
        <v>848</v>
      </c>
      <c r="G9671" t="s">
        <v>727</v>
      </c>
      <c r="H9671" t="s">
        <v>853</v>
      </c>
      <c r="M9671" s="2">
        <v>900</v>
      </c>
      <c r="N9671" s="2">
        <v>4000</v>
      </c>
      <c r="O9671" s="2">
        <f>IF(Tabla1[[#This Row],[Mov]]="VNT",Tabla1[[#This Row],[Sale]]-Tabla1[[#This Row],[Cost]],-Tabla1[[#This Row],[Cost]]*Tabla1[[#This Row],[Cant]])</f>
        <v>3100</v>
      </c>
      <c r="P9671" s="8">
        <f>IF(Tabla1[[#This Row],[Mov]]="VNT",-Tabla1[[#This Row],[Cant]],Tabla1[[#This Row],[Cant]])</f>
        <v>-1</v>
      </c>
      <c r="Q9671" s="8">
        <f>DAY(Tabla1[[#This Row],[Date]])</f>
        <v>3</v>
      </c>
      <c r="R9671" s="8">
        <f>MONTH(Tabla1[[#This Row],[Date]])</f>
        <v>5</v>
      </c>
      <c r="S9671" s="8">
        <f>YEAR(Tabla1[[#This Row],[Date]])</f>
        <v>2023</v>
      </c>
    </row>
    <row r="9672" spans="1:19" x14ac:dyDescent="0.2">
      <c r="A9672">
        <v>9629</v>
      </c>
      <c r="B9672" s="1">
        <v>45049</v>
      </c>
      <c r="C9672" t="s">
        <v>260</v>
      </c>
      <c r="D9672" t="s">
        <v>332</v>
      </c>
      <c r="E9672">
        <v>1</v>
      </c>
      <c r="F9672" t="s">
        <v>458</v>
      </c>
      <c r="G9672" t="s">
        <v>263</v>
      </c>
      <c r="H9672" t="s">
        <v>3179</v>
      </c>
      <c r="M9672" s="2">
        <v>0</v>
      </c>
      <c r="N9672" s="2">
        <v>40000</v>
      </c>
      <c r="O9672" s="2">
        <f>IF(Tabla1[[#This Row],[Mov]]="VNT",Tabla1[[#This Row],[Sale]]-Tabla1[[#This Row],[Cost]],-Tabla1[[#This Row],[Cost]]*Tabla1[[#This Row],[Cant]])</f>
        <v>40000</v>
      </c>
      <c r="P9672" s="8">
        <f>IF(Tabla1[[#This Row],[Mov]]="VNT",-Tabla1[[#This Row],[Cant]],Tabla1[[#This Row],[Cant]])</f>
        <v>-1</v>
      </c>
      <c r="Q9672" s="8">
        <f>DAY(Tabla1[[#This Row],[Date]])</f>
        <v>3</v>
      </c>
      <c r="R9672" s="8">
        <f>MONTH(Tabla1[[#This Row],[Date]])</f>
        <v>5</v>
      </c>
      <c r="S9672" s="8">
        <f>YEAR(Tabla1[[#This Row],[Date]])</f>
        <v>2023</v>
      </c>
    </row>
    <row r="9673" spans="1:19" x14ac:dyDescent="0.2">
      <c r="A9673">
        <v>9630</v>
      </c>
      <c r="B9673" s="1">
        <v>45049</v>
      </c>
      <c r="C9673" t="s">
        <v>260</v>
      </c>
      <c r="D9673" t="s">
        <v>332</v>
      </c>
      <c r="E9673">
        <v>1</v>
      </c>
      <c r="F9673" t="s">
        <v>214</v>
      </c>
      <c r="G9673" t="s">
        <v>794</v>
      </c>
      <c r="H9673" t="s">
        <v>2910</v>
      </c>
      <c r="M9673" s="2">
        <v>60000</v>
      </c>
      <c r="N9673" s="2">
        <v>89000</v>
      </c>
      <c r="O9673" s="2">
        <f>IF(Tabla1[[#This Row],[Mov]]="VNT",Tabla1[[#This Row],[Sale]]-Tabla1[[#This Row],[Cost]],-Tabla1[[#This Row],[Cost]]*Tabla1[[#This Row],[Cant]])</f>
        <v>29000</v>
      </c>
      <c r="P9673" s="8">
        <f>IF(Tabla1[[#This Row],[Mov]]="VNT",-Tabla1[[#This Row],[Cant]],Tabla1[[#This Row],[Cant]])</f>
        <v>-1</v>
      </c>
      <c r="Q9673" s="8">
        <f>DAY(Tabla1[[#This Row],[Date]])</f>
        <v>3</v>
      </c>
      <c r="R9673" s="8">
        <f>MONTH(Tabla1[[#This Row],[Date]])</f>
        <v>5</v>
      </c>
      <c r="S9673" s="8">
        <f>YEAR(Tabla1[[#This Row],[Date]])</f>
        <v>2023</v>
      </c>
    </row>
    <row r="9674" spans="1:19" x14ac:dyDescent="0.2">
      <c r="A9674">
        <v>9631</v>
      </c>
      <c r="B9674" s="1">
        <v>45049</v>
      </c>
      <c r="C9674" t="s">
        <v>260</v>
      </c>
      <c r="D9674" t="s">
        <v>332</v>
      </c>
      <c r="E9674">
        <v>1</v>
      </c>
      <c r="F9674" t="s">
        <v>455</v>
      </c>
      <c r="G9674" t="s">
        <v>600</v>
      </c>
      <c r="H9674" t="s">
        <v>601</v>
      </c>
      <c r="M9674" s="2">
        <v>1000</v>
      </c>
      <c r="N9674" s="2">
        <v>4000</v>
      </c>
      <c r="O9674" s="2">
        <f>IF(Tabla1[[#This Row],[Mov]]="VNT",Tabla1[[#This Row],[Sale]]-Tabla1[[#This Row],[Cost]],-Tabla1[[#This Row],[Cost]]*Tabla1[[#This Row],[Cant]])</f>
        <v>3000</v>
      </c>
      <c r="P9674" s="8">
        <f>IF(Tabla1[[#This Row],[Mov]]="VNT",-Tabla1[[#This Row],[Cant]],Tabla1[[#This Row],[Cant]])</f>
        <v>-1</v>
      </c>
      <c r="Q9674" s="8">
        <f>DAY(Tabla1[[#This Row],[Date]])</f>
        <v>3</v>
      </c>
      <c r="R9674" s="8">
        <f>MONTH(Tabla1[[#This Row],[Date]])</f>
        <v>5</v>
      </c>
      <c r="S9674" s="8">
        <f>YEAR(Tabla1[[#This Row],[Date]])</f>
        <v>2023</v>
      </c>
    </row>
    <row r="9675" spans="1:19" x14ac:dyDescent="0.2">
      <c r="A9675">
        <v>9632</v>
      </c>
      <c r="B9675" s="1">
        <v>45049</v>
      </c>
      <c r="C9675" t="s">
        <v>260</v>
      </c>
      <c r="D9675" t="s">
        <v>332</v>
      </c>
      <c r="E9675">
        <v>1</v>
      </c>
      <c r="F9675" t="s">
        <v>26</v>
      </c>
      <c r="G9675" t="s">
        <v>272</v>
      </c>
      <c r="H9675" t="s">
        <v>2988</v>
      </c>
      <c r="M9675" s="2">
        <v>25000</v>
      </c>
      <c r="N9675" s="2">
        <v>55000</v>
      </c>
      <c r="O9675" s="2">
        <f>IF(Tabla1[[#This Row],[Mov]]="VNT",Tabla1[[#This Row],[Sale]]-Tabla1[[#This Row],[Cost]],-Tabla1[[#This Row],[Cost]]*Tabla1[[#This Row],[Cant]])</f>
        <v>30000</v>
      </c>
      <c r="P9675" s="8">
        <f>IF(Tabla1[[#This Row],[Mov]]="VNT",-Tabla1[[#This Row],[Cant]],Tabla1[[#This Row],[Cant]])</f>
        <v>-1</v>
      </c>
      <c r="Q9675" s="8">
        <f>DAY(Tabla1[[#This Row],[Date]])</f>
        <v>3</v>
      </c>
      <c r="R9675" s="8">
        <f>MONTH(Tabla1[[#This Row],[Date]])</f>
        <v>5</v>
      </c>
      <c r="S9675" s="8">
        <f>YEAR(Tabla1[[#This Row],[Date]])</f>
        <v>2023</v>
      </c>
    </row>
    <row r="9676" spans="1:19" x14ac:dyDescent="0.2">
      <c r="A9676">
        <v>9633</v>
      </c>
      <c r="B9676" s="1">
        <v>45049</v>
      </c>
      <c r="C9676" t="s">
        <v>260</v>
      </c>
      <c r="D9676" t="s">
        <v>332</v>
      </c>
      <c r="E9676">
        <v>1</v>
      </c>
      <c r="F9676" t="s">
        <v>225</v>
      </c>
      <c r="G9676" t="s">
        <v>273</v>
      </c>
      <c r="H9676" t="s">
        <v>912</v>
      </c>
      <c r="M9676" s="2">
        <v>1100</v>
      </c>
      <c r="N9676" s="2">
        <v>10000</v>
      </c>
      <c r="O9676" s="2">
        <f>IF(Tabla1[[#This Row],[Mov]]="VNT",Tabla1[[#This Row],[Sale]]-Tabla1[[#This Row],[Cost]],-Tabla1[[#This Row],[Cost]]*Tabla1[[#This Row],[Cant]])</f>
        <v>8900</v>
      </c>
      <c r="P9676" s="8">
        <f>IF(Tabla1[[#This Row],[Mov]]="VNT",-Tabla1[[#This Row],[Cant]],Tabla1[[#This Row],[Cant]])</f>
        <v>-1</v>
      </c>
      <c r="Q9676" s="8">
        <f>DAY(Tabla1[[#This Row],[Date]])</f>
        <v>3</v>
      </c>
      <c r="R9676" s="8">
        <f>MONTH(Tabla1[[#This Row],[Date]])</f>
        <v>5</v>
      </c>
      <c r="S9676" s="8">
        <f>YEAR(Tabla1[[#This Row],[Date]])</f>
        <v>2023</v>
      </c>
    </row>
    <row r="9677" spans="1:19" x14ac:dyDescent="0.2">
      <c r="A9677">
        <v>9634</v>
      </c>
      <c r="B9677" s="1">
        <v>45049</v>
      </c>
      <c r="C9677" t="s">
        <v>260</v>
      </c>
      <c r="D9677" t="s">
        <v>332</v>
      </c>
      <c r="E9677">
        <v>1</v>
      </c>
      <c r="F9677" t="s">
        <v>3180</v>
      </c>
      <c r="G9677" t="s">
        <v>1431</v>
      </c>
      <c r="H9677" t="s">
        <v>3181</v>
      </c>
      <c r="L9677" t="s">
        <v>3489</v>
      </c>
      <c r="M9677" s="2">
        <v>5000</v>
      </c>
      <c r="N9677" s="2">
        <v>20000</v>
      </c>
      <c r="O9677" s="2">
        <f>IF(Tabla1[[#This Row],[Mov]]="VNT",Tabla1[[#This Row],[Sale]]-Tabla1[[#This Row],[Cost]],-Tabla1[[#This Row],[Cost]]*Tabla1[[#This Row],[Cant]])</f>
        <v>15000</v>
      </c>
      <c r="P9677" s="8">
        <f>IF(Tabla1[[#This Row],[Mov]]="VNT",-Tabla1[[#This Row],[Cant]],Tabla1[[#This Row],[Cant]])</f>
        <v>-1</v>
      </c>
      <c r="Q9677" s="8">
        <f>DAY(Tabla1[[#This Row],[Date]])</f>
        <v>3</v>
      </c>
      <c r="R9677" s="8">
        <f>MONTH(Tabla1[[#This Row],[Date]])</f>
        <v>5</v>
      </c>
      <c r="S9677" s="8">
        <f>YEAR(Tabla1[[#This Row],[Date]])</f>
        <v>2023</v>
      </c>
    </row>
    <row r="9678" spans="1:19" x14ac:dyDescent="0.2">
      <c r="A9678">
        <v>9635</v>
      </c>
      <c r="B9678" s="1">
        <v>45049</v>
      </c>
      <c r="C9678" t="s">
        <v>260</v>
      </c>
      <c r="D9678" t="s">
        <v>332</v>
      </c>
      <c r="E9678">
        <v>1</v>
      </c>
      <c r="F9678" t="s">
        <v>2363</v>
      </c>
      <c r="G9678" t="s">
        <v>266</v>
      </c>
      <c r="H9678" t="s">
        <v>3182</v>
      </c>
      <c r="M9678" s="2">
        <v>3500</v>
      </c>
      <c r="N9678" s="2">
        <v>9000</v>
      </c>
      <c r="O9678" s="2">
        <f>IF(Tabla1[[#This Row],[Mov]]="VNT",Tabla1[[#This Row],[Sale]]-Tabla1[[#This Row],[Cost]],-Tabla1[[#This Row],[Cost]]*Tabla1[[#This Row],[Cant]])</f>
        <v>5500</v>
      </c>
      <c r="P9678" s="8">
        <f>IF(Tabla1[[#This Row],[Mov]]="VNT",-Tabla1[[#This Row],[Cant]],Tabla1[[#This Row],[Cant]])</f>
        <v>-1</v>
      </c>
      <c r="Q9678" s="8">
        <f>DAY(Tabla1[[#This Row],[Date]])</f>
        <v>3</v>
      </c>
      <c r="R9678" s="8">
        <f>MONTH(Tabla1[[#This Row],[Date]])</f>
        <v>5</v>
      </c>
      <c r="S9678" s="8">
        <f>YEAR(Tabla1[[#This Row],[Date]])</f>
        <v>2023</v>
      </c>
    </row>
    <row r="9679" spans="1:19" x14ac:dyDescent="0.2">
      <c r="A9679">
        <v>9636</v>
      </c>
      <c r="B9679" s="1">
        <v>45049</v>
      </c>
      <c r="C9679" t="s">
        <v>260</v>
      </c>
      <c r="D9679" t="s">
        <v>332</v>
      </c>
      <c r="E9679">
        <v>1</v>
      </c>
      <c r="F9679" t="s">
        <v>2363</v>
      </c>
      <c r="G9679" t="s">
        <v>266</v>
      </c>
      <c r="H9679" t="s">
        <v>3183</v>
      </c>
      <c r="M9679" s="2">
        <v>3500</v>
      </c>
      <c r="N9679" s="2">
        <v>9000</v>
      </c>
      <c r="O9679" s="2">
        <f>IF(Tabla1[[#This Row],[Mov]]="VNT",Tabla1[[#This Row],[Sale]]-Tabla1[[#This Row],[Cost]],-Tabla1[[#This Row],[Cost]]*Tabla1[[#This Row],[Cant]])</f>
        <v>5500</v>
      </c>
      <c r="P9679" s="8">
        <f>IF(Tabla1[[#This Row],[Mov]]="VNT",-Tabla1[[#This Row],[Cant]],Tabla1[[#This Row],[Cant]])</f>
        <v>-1</v>
      </c>
      <c r="Q9679" s="8">
        <f>DAY(Tabla1[[#This Row],[Date]])</f>
        <v>3</v>
      </c>
      <c r="R9679" s="8">
        <f>MONTH(Tabla1[[#This Row],[Date]])</f>
        <v>5</v>
      </c>
      <c r="S9679" s="8">
        <f>YEAR(Tabla1[[#This Row],[Date]])</f>
        <v>2023</v>
      </c>
    </row>
    <row r="9680" spans="1:19" x14ac:dyDescent="0.2">
      <c r="A9680">
        <v>9637</v>
      </c>
      <c r="B9680" s="1">
        <v>45049</v>
      </c>
      <c r="C9680" t="s">
        <v>260</v>
      </c>
      <c r="D9680" t="s">
        <v>332</v>
      </c>
      <c r="E9680">
        <v>1</v>
      </c>
      <c r="F9680" t="s">
        <v>224</v>
      </c>
      <c r="G9680" t="s">
        <v>860</v>
      </c>
      <c r="H9680" t="s">
        <v>2239</v>
      </c>
      <c r="J9680" t="s">
        <v>2867</v>
      </c>
      <c r="M9680" s="2">
        <v>9800</v>
      </c>
      <c r="N9680" s="2">
        <v>20000</v>
      </c>
      <c r="O9680" s="2">
        <f>IF(Tabla1[[#This Row],[Mov]]="VNT",Tabla1[[#This Row],[Sale]]-Tabla1[[#This Row],[Cost]],-Tabla1[[#This Row],[Cost]]*Tabla1[[#This Row],[Cant]])</f>
        <v>10200</v>
      </c>
      <c r="P9680" s="8">
        <f>IF(Tabla1[[#This Row],[Mov]]="VNT",-Tabla1[[#This Row],[Cant]],Tabla1[[#This Row],[Cant]])</f>
        <v>-1</v>
      </c>
      <c r="Q9680" s="8">
        <f>DAY(Tabla1[[#This Row],[Date]])</f>
        <v>3</v>
      </c>
      <c r="R9680" s="8">
        <f>MONTH(Tabla1[[#This Row],[Date]])</f>
        <v>5</v>
      </c>
      <c r="S9680" s="8">
        <f>YEAR(Tabla1[[#This Row],[Date]])</f>
        <v>2023</v>
      </c>
    </row>
    <row r="9681" spans="1:19" x14ac:dyDescent="0.2">
      <c r="A9681">
        <v>9638</v>
      </c>
      <c r="B9681" s="1">
        <v>45049</v>
      </c>
      <c r="C9681" t="s">
        <v>260</v>
      </c>
      <c r="D9681" t="s">
        <v>332</v>
      </c>
      <c r="E9681">
        <v>1</v>
      </c>
      <c r="F9681" t="s">
        <v>26</v>
      </c>
      <c r="G9681" t="s">
        <v>264</v>
      </c>
      <c r="H9681" t="s">
        <v>16</v>
      </c>
      <c r="M9681" s="2">
        <v>8000</v>
      </c>
      <c r="N9681" s="2">
        <v>20000</v>
      </c>
      <c r="O9681" s="2">
        <f>IF(Tabla1[[#This Row],[Mov]]="VNT",Tabla1[[#This Row],[Sale]]-Tabla1[[#This Row],[Cost]],-Tabla1[[#This Row],[Cost]]*Tabla1[[#This Row],[Cant]])</f>
        <v>12000</v>
      </c>
      <c r="P9681" s="8">
        <f>IF(Tabla1[[#This Row],[Mov]]="VNT",-Tabla1[[#This Row],[Cant]],Tabla1[[#This Row],[Cant]])</f>
        <v>-1</v>
      </c>
      <c r="Q9681" s="8">
        <f>DAY(Tabla1[[#This Row],[Date]])</f>
        <v>3</v>
      </c>
      <c r="R9681" s="8">
        <f>MONTH(Tabla1[[#This Row],[Date]])</f>
        <v>5</v>
      </c>
      <c r="S9681" s="8">
        <f>YEAR(Tabla1[[#This Row],[Date]])</f>
        <v>2023</v>
      </c>
    </row>
    <row r="9682" spans="1:19" x14ac:dyDescent="0.2">
      <c r="A9682">
        <v>9639</v>
      </c>
      <c r="B9682" s="1">
        <v>45049</v>
      </c>
      <c r="C9682" t="s">
        <v>260</v>
      </c>
      <c r="D9682" t="s">
        <v>332</v>
      </c>
      <c r="E9682">
        <v>1</v>
      </c>
      <c r="F9682" t="s">
        <v>677</v>
      </c>
      <c r="G9682" t="s">
        <v>284</v>
      </c>
      <c r="H9682" t="s">
        <v>3184</v>
      </c>
      <c r="L9682" t="s">
        <v>3496</v>
      </c>
      <c r="M9682" s="2">
        <v>0</v>
      </c>
      <c r="N9682" s="2">
        <v>15000</v>
      </c>
      <c r="O9682" s="2">
        <f>IF(Tabla1[[#This Row],[Mov]]="VNT",Tabla1[[#This Row],[Sale]]-Tabla1[[#This Row],[Cost]],-Tabla1[[#This Row],[Cost]]*Tabla1[[#This Row],[Cant]])</f>
        <v>15000</v>
      </c>
      <c r="P9682" s="8">
        <f>IF(Tabla1[[#This Row],[Mov]]="VNT",-Tabla1[[#This Row],[Cant]],Tabla1[[#This Row],[Cant]])</f>
        <v>-1</v>
      </c>
      <c r="Q9682" s="8">
        <f>DAY(Tabla1[[#This Row],[Date]])</f>
        <v>3</v>
      </c>
      <c r="R9682" s="8">
        <f>MONTH(Tabla1[[#This Row],[Date]])</f>
        <v>5</v>
      </c>
      <c r="S9682" s="8">
        <f>YEAR(Tabla1[[#This Row],[Date]])</f>
        <v>2023</v>
      </c>
    </row>
    <row r="9683" spans="1:19" x14ac:dyDescent="0.2">
      <c r="A9683">
        <v>9640</v>
      </c>
      <c r="B9683" s="1">
        <v>45049</v>
      </c>
      <c r="C9683" t="s">
        <v>260</v>
      </c>
      <c r="D9683" t="s">
        <v>332</v>
      </c>
      <c r="E9683">
        <v>1</v>
      </c>
      <c r="F9683" t="s">
        <v>677</v>
      </c>
      <c r="G9683" t="s">
        <v>284</v>
      </c>
      <c r="H9683" t="s">
        <v>2153</v>
      </c>
      <c r="L9683" t="s">
        <v>3496</v>
      </c>
      <c r="M9683" s="2">
        <v>0</v>
      </c>
      <c r="N9683" s="2">
        <v>16000</v>
      </c>
      <c r="O9683" s="2">
        <f>IF(Tabla1[[#This Row],[Mov]]="VNT",Tabla1[[#This Row],[Sale]]-Tabla1[[#This Row],[Cost]],-Tabla1[[#This Row],[Cost]]*Tabla1[[#This Row],[Cant]])</f>
        <v>16000</v>
      </c>
      <c r="P9683" s="8">
        <f>IF(Tabla1[[#This Row],[Mov]]="VNT",-Tabla1[[#This Row],[Cant]],Tabla1[[#This Row],[Cant]])</f>
        <v>-1</v>
      </c>
      <c r="Q9683" s="8">
        <f>DAY(Tabla1[[#This Row],[Date]])</f>
        <v>3</v>
      </c>
      <c r="R9683" s="8">
        <f>MONTH(Tabla1[[#This Row],[Date]])</f>
        <v>5</v>
      </c>
      <c r="S9683" s="8">
        <f>YEAR(Tabla1[[#This Row],[Date]])</f>
        <v>2023</v>
      </c>
    </row>
    <row r="9684" spans="1:19" x14ac:dyDescent="0.2">
      <c r="A9684">
        <v>9641</v>
      </c>
      <c r="B9684" s="1">
        <v>45049</v>
      </c>
      <c r="C9684" t="s">
        <v>260</v>
      </c>
      <c r="D9684" t="s">
        <v>332</v>
      </c>
      <c r="E9684">
        <v>1</v>
      </c>
      <c r="F9684" t="s">
        <v>455</v>
      </c>
      <c r="G9684" t="s">
        <v>347</v>
      </c>
      <c r="H9684" t="s">
        <v>456</v>
      </c>
      <c r="M9684" s="2">
        <v>800</v>
      </c>
      <c r="N9684" s="2">
        <v>4000</v>
      </c>
      <c r="O9684" s="2">
        <f>IF(Tabla1[[#This Row],[Mov]]="VNT",Tabla1[[#This Row],[Sale]]-Tabla1[[#This Row],[Cost]],-Tabla1[[#This Row],[Cost]]*Tabla1[[#This Row],[Cant]])</f>
        <v>3200</v>
      </c>
      <c r="P9684" s="8">
        <f>IF(Tabla1[[#This Row],[Mov]]="VNT",-Tabla1[[#This Row],[Cant]],Tabla1[[#This Row],[Cant]])</f>
        <v>-1</v>
      </c>
      <c r="Q9684" s="8">
        <f>DAY(Tabla1[[#This Row],[Date]])</f>
        <v>3</v>
      </c>
      <c r="R9684" s="8">
        <f>MONTH(Tabla1[[#This Row],[Date]])</f>
        <v>5</v>
      </c>
      <c r="S9684" s="8">
        <f>YEAR(Tabla1[[#This Row],[Date]])</f>
        <v>2023</v>
      </c>
    </row>
    <row r="9685" spans="1:19" x14ac:dyDescent="0.2">
      <c r="A9685">
        <v>9642</v>
      </c>
      <c r="B9685" s="1">
        <v>45049</v>
      </c>
      <c r="C9685" t="s">
        <v>260</v>
      </c>
      <c r="D9685" t="s">
        <v>332</v>
      </c>
      <c r="E9685">
        <v>1</v>
      </c>
      <c r="F9685" t="s">
        <v>891</v>
      </c>
      <c r="G9685" t="s">
        <v>284</v>
      </c>
      <c r="H9685" t="s">
        <v>2153</v>
      </c>
      <c r="M9685" s="2">
        <v>3500</v>
      </c>
      <c r="N9685" s="2">
        <v>10000</v>
      </c>
      <c r="O9685" s="2">
        <f>IF(Tabla1[[#This Row],[Mov]]="VNT",Tabla1[[#This Row],[Sale]]-Tabla1[[#This Row],[Cost]],-Tabla1[[#This Row],[Cost]]*Tabla1[[#This Row],[Cant]])</f>
        <v>6500</v>
      </c>
      <c r="P9685" s="8">
        <f>IF(Tabla1[[#This Row],[Mov]]="VNT",-Tabla1[[#This Row],[Cant]],Tabla1[[#This Row],[Cant]])</f>
        <v>-1</v>
      </c>
      <c r="Q9685" s="8">
        <f>DAY(Tabla1[[#This Row],[Date]])</f>
        <v>3</v>
      </c>
      <c r="R9685" s="8">
        <f>MONTH(Tabla1[[#This Row],[Date]])</f>
        <v>5</v>
      </c>
      <c r="S9685" s="8">
        <f>YEAR(Tabla1[[#This Row],[Date]])</f>
        <v>2023</v>
      </c>
    </row>
    <row r="9686" spans="1:19" x14ac:dyDescent="0.2">
      <c r="A9686">
        <v>9643</v>
      </c>
      <c r="B9686" s="1">
        <v>45049</v>
      </c>
      <c r="C9686" t="s">
        <v>260</v>
      </c>
      <c r="D9686" t="s">
        <v>332</v>
      </c>
      <c r="E9686">
        <v>1</v>
      </c>
      <c r="F9686" t="s">
        <v>26</v>
      </c>
      <c r="G9686" t="s">
        <v>333</v>
      </c>
      <c r="H9686" t="s">
        <v>3034</v>
      </c>
      <c r="M9686" s="2">
        <v>5000</v>
      </c>
      <c r="N9686" s="2">
        <v>15000</v>
      </c>
      <c r="O9686" s="2">
        <f>IF(Tabla1[[#This Row],[Mov]]="VNT",Tabla1[[#This Row],[Sale]]-Tabla1[[#This Row],[Cost]],-Tabla1[[#This Row],[Cost]]*Tabla1[[#This Row],[Cant]])</f>
        <v>10000</v>
      </c>
      <c r="P9686" s="8">
        <f>IF(Tabla1[[#This Row],[Mov]]="VNT",-Tabla1[[#This Row],[Cant]],Tabla1[[#This Row],[Cant]])</f>
        <v>-1</v>
      </c>
      <c r="Q9686" s="8">
        <f>DAY(Tabla1[[#This Row],[Date]])</f>
        <v>3</v>
      </c>
      <c r="R9686" s="8">
        <f>MONTH(Tabla1[[#This Row],[Date]])</f>
        <v>5</v>
      </c>
      <c r="S9686" s="8">
        <f>YEAR(Tabla1[[#This Row],[Date]])</f>
        <v>2023</v>
      </c>
    </row>
    <row r="9687" spans="1:19" x14ac:dyDescent="0.2">
      <c r="A9687">
        <v>9644</v>
      </c>
      <c r="B9687" s="1">
        <v>45049</v>
      </c>
      <c r="C9687" t="s">
        <v>260</v>
      </c>
      <c r="D9687" t="s">
        <v>332</v>
      </c>
      <c r="E9687">
        <v>1</v>
      </c>
      <c r="F9687" t="s">
        <v>677</v>
      </c>
      <c r="G9687" t="s">
        <v>860</v>
      </c>
      <c r="H9687" t="s">
        <v>596</v>
      </c>
      <c r="L9687" t="s">
        <v>3496</v>
      </c>
      <c r="M9687" s="2">
        <v>0</v>
      </c>
      <c r="N9687" s="2">
        <v>15000</v>
      </c>
      <c r="O9687" s="2">
        <f>IF(Tabla1[[#This Row],[Mov]]="VNT",Tabla1[[#This Row],[Sale]]-Tabla1[[#This Row],[Cost]],-Tabla1[[#This Row],[Cost]]*Tabla1[[#This Row],[Cant]])</f>
        <v>15000</v>
      </c>
      <c r="P9687" s="8">
        <f>IF(Tabla1[[#This Row],[Mov]]="VNT",-Tabla1[[#This Row],[Cant]],Tabla1[[#This Row],[Cant]])</f>
        <v>-1</v>
      </c>
      <c r="Q9687" s="8">
        <f>DAY(Tabla1[[#This Row],[Date]])</f>
        <v>3</v>
      </c>
      <c r="R9687" s="8">
        <f>MONTH(Tabla1[[#This Row],[Date]])</f>
        <v>5</v>
      </c>
      <c r="S9687" s="8">
        <f>YEAR(Tabla1[[#This Row],[Date]])</f>
        <v>2023</v>
      </c>
    </row>
    <row r="9688" spans="1:19" x14ac:dyDescent="0.2">
      <c r="A9688">
        <v>9645</v>
      </c>
      <c r="B9688" s="1">
        <v>45049</v>
      </c>
      <c r="C9688" t="s">
        <v>260</v>
      </c>
      <c r="D9688" t="s">
        <v>332</v>
      </c>
      <c r="E9688">
        <v>1</v>
      </c>
      <c r="F9688" t="s">
        <v>224</v>
      </c>
      <c r="G9688" t="s">
        <v>273</v>
      </c>
      <c r="H9688" t="s">
        <v>470</v>
      </c>
      <c r="M9688" s="2">
        <v>5000</v>
      </c>
      <c r="N9688" s="2">
        <v>20000</v>
      </c>
      <c r="O9688" s="2">
        <f>IF(Tabla1[[#This Row],[Mov]]="VNT",Tabla1[[#This Row],[Sale]]-Tabla1[[#This Row],[Cost]],-Tabla1[[#This Row],[Cost]]*Tabla1[[#This Row],[Cant]])</f>
        <v>15000</v>
      </c>
      <c r="P9688" s="8">
        <f>IF(Tabla1[[#This Row],[Mov]]="VNT",-Tabla1[[#This Row],[Cant]],Tabla1[[#This Row],[Cant]])</f>
        <v>-1</v>
      </c>
      <c r="Q9688" s="8">
        <f>DAY(Tabla1[[#This Row],[Date]])</f>
        <v>3</v>
      </c>
      <c r="R9688" s="8">
        <f>MONTH(Tabla1[[#This Row],[Date]])</f>
        <v>5</v>
      </c>
      <c r="S9688" s="8">
        <f>YEAR(Tabla1[[#This Row],[Date]])</f>
        <v>2023</v>
      </c>
    </row>
    <row r="9689" spans="1:19" x14ac:dyDescent="0.2">
      <c r="A9689">
        <v>9646</v>
      </c>
      <c r="B9689" s="1">
        <v>45049</v>
      </c>
      <c r="C9689" t="s">
        <v>260</v>
      </c>
      <c r="D9689" t="s">
        <v>332</v>
      </c>
      <c r="E9689">
        <v>1</v>
      </c>
      <c r="F9689" t="s">
        <v>214</v>
      </c>
      <c r="G9689" t="s">
        <v>266</v>
      </c>
      <c r="H9689" t="s">
        <v>374</v>
      </c>
      <c r="M9689" s="2">
        <v>28000</v>
      </c>
      <c r="N9689" s="2">
        <v>50000</v>
      </c>
      <c r="O9689" s="2">
        <f>IF(Tabla1[[#This Row],[Mov]]="VNT",Tabla1[[#This Row],[Sale]]-Tabla1[[#This Row],[Cost]],-Tabla1[[#This Row],[Cost]]*Tabla1[[#This Row],[Cant]])</f>
        <v>22000</v>
      </c>
      <c r="P9689" s="8">
        <f>IF(Tabla1[[#This Row],[Mov]]="VNT",-Tabla1[[#This Row],[Cant]],Tabla1[[#This Row],[Cant]])</f>
        <v>-1</v>
      </c>
      <c r="Q9689" s="8">
        <f>DAY(Tabla1[[#This Row],[Date]])</f>
        <v>3</v>
      </c>
      <c r="R9689" s="8">
        <f>MONTH(Tabla1[[#This Row],[Date]])</f>
        <v>5</v>
      </c>
      <c r="S9689" s="8">
        <f>YEAR(Tabla1[[#This Row],[Date]])</f>
        <v>2023</v>
      </c>
    </row>
    <row r="9690" spans="1:19" x14ac:dyDescent="0.2">
      <c r="A9690">
        <v>9647</v>
      </c>
      <c r="B9690" s="1">
        <v>45049</v>
      </c>
      <c r="C9690" t="s">
        <v>260</v>
      </c>
      <c r="D9690" t="s">
        <v>332</v>
      </c>
      <c r="E9690">
        <v>1</v>
      </c>
      <c r="F9690" t="s">
        <v>116</v>
      </c>
      <c r="G9690" t="s">
        <v>347</v>
      </c>
      <c r="H9690" t="s">
        <v>518</v>
      </c>
      <c r="M9690" s="2">
        <v>6074</v>
      </c>
      <c r="N9690" s="2">
        <v>6500</v>
      </c>
      <c r="O9690" s="2">
        <f>IF(Tabla1[[#This Row],[Mov]]="VNT",Tabla1[[#This Row],[Sale]]-Tabla1[[#This Row],[Cost]],-Tabla1[[#This Row],[Cost]]*Tabla1[[#This Row],[Cant]])</f>
        <v>426</v>
      </c>
      <c r="P9690" s="8">
        <f>IF(Tabla1[[#This Row],[Mov]]="VNT",-Tabla1[[#This Row],[Cant]],Tabla1[[#This Row],[Cant]])</f>
        <v>-1</v>
      </c>
      <c r="Q9690" s="8">
        <f>DAY(Tabla1[[#This Row],[Date]])</f>
        <v>3</v>
      </c>
      <c r="R9690" s="8">
        <f>MONTH(Tabla1[[#This Row],[Date]])</f>
        <v>5</v>
      </c>
      <c r="S9690" s="8">
        <f>YEAR(Tabla1[[#This Row],[Date]])</f>
        <v>2023</v>
      </c>
    </row>
    <row r="9691" spans="1:19" x14ac:dyDescent="0.2">
      <c r="A9691">
        <v>9648</v>
      </c>
      <c r="B9691" s="1">
        <v>45049</v>
      </c>
      <c r="C9691" t="s">
        <v>260</v>
      </c>
      <c r="D9691" t="s">
        <v>332</v>
      </c>
      <c r="E9691">
        <v>1</v>
      </c>
      <c r="F9691" t="s">
        <v>15</v>
      </c>
      <c r="G9691" t="s">
        <v>333</v>
      </c>
      <c r="H9691" t="s">
        <v>3017</v>
      </c>
      <c r="M9691" s="2">
        <v>2000</v>
      </c>
      <c r="N9691" s="2">
        <v>10000</v>
      </c>
      <c r="O9691" s="2">
        <f>IF(Tabla1[[#This Row],[Mov]]="VNT",Tabla1[[#This Row],[Sale]]-Tabla1[[#This Row],[Cost]],-Tabla1[[#This Row],[Cost]]*Tabla1[[#This Row],[Cant]])</f>
        <v>8000</v>
      </c>
      <c r="P9691" s="8">
        <f>IF(Tabla1[[#This Row],[Mov]]="VNT",-Tabla1[[#This Row],[Cant]],Tabla1[[#This Row],[Cant]])</f>
        <v>-1</v>
      </c>
      <c r="Q9691" s="8">
        <f>DAY(Tabla1[[#This Row],[Date]])</f>
        <v>3</v>
      </c>
      <c r="R9691" s="8">
        <f>MONTH(Tabla1[[#This Row],[Date]])</f>
        <v>5</v>
      </c>
      <c r="S9691" s="8">
        <f>YEAR(Tabla1[[#This Row],[Date]])</f>
        <v>2023</v>
      </c>
    </row>
    <row r="9692" spans="1:19" x14ac:dyDescent="0.2">
      <c r="A9692">
        <v>9649</v>
      </c>
      <c r="B9692" s="1">
        <v>45049</v>
      </c>
      <c r="C9692" t="s">
        <v>260</v>
      </c>
      <c r="D9692" t="s">
        <v>332</v>
      </c>
      <c r="E9692">
        <v>1</v>
      </c>
      <c r="F9692" t="s">
        <v>15</v>
      </c>
      <c r="G9692" t="s">
        <v>273</v>
      </c>
      <c r="H9692" t="s">
        <v>3185</v>
      </c>
      <c r="M9692" s="2">
        <v>2000</v>
      </c>
      <c r="N9692" s="2">
        <v>7000</v>
      </c>
      <c r="O9692" s="2">
        <f>IF(Tabla1[[#This Row],[Mov]]="VNT",Tabla1[[#This Row],[Sale]]-Tabla1[[#This Row],[Cost]],-Tabla1[[#This Row],[Cost]]*Tabla1[[#This Row],[Cant]])</f>
        <v>5000</v>
      </c>
      <c r="P9692" s="8">
        <f>IF(Tabla1[[#This Row],[Mov]]="VNT",-Tabla1[[#This Row],[Cant]],Tabla1[[#This Row],[Cant]])</f>
        <v>-1</v>
      </c>
      <c r="Q9692" s="8">
        <f>DAY(Tabla1[[#This Row],[Date]])</f>
        <v>3</v>
      </c>
      <c r="R9692" s="8">
        <f>MONTH(Tabla1[[#This Row],[Date]])</f>
        <v>5</v>
      </c>
      <c r="S9692" s="8">
        <f>YEAR(Tabla1[[#This Row],[Date]])</f>
        <v>2023</v>
      </c>
    </row>
    <row r="9693" spans="1:19" x14ac:dyDescent="0.2">
      <c r="A9693">
        <v>9650</v>
      </c>
      <c r="B9693" s="1">
        <v>45049</v>
      </c>
      <c r="C9693" t="s">
        <v>260</v>
      </c>
      <c r="D9693" t="s">
        <v>332</v>
      </c>
      <c r="E9693">
        <v>1</v>
      </c>
      <c r="F9693" t="s">
        <v>677</v>
      </c>
      <c r="G9693" t="s">
        <v>273</v>
      </c>
      <c r="H9693" t="s">
        <v>470</v>
      </c>
      <c r="L9693" t="s">
        <v>3496</v>
      </c>
      <c r="M9693" s="2">
        <v>0</v>
      </c>
      <c r="N9693" s="2">
        <v>15000</v>
      </c>
      <c r="O9693" s="2">
        <f>IF(Tabla1[[#This Row],[Mov]]="VNT",Tabla1[[#This Row],[Sale]]-Tabla1[[#This Row],[Cost]],-Tabla1[[#This Row],[Cost]]*Tabla1[[#This Row],[Cant]])</f>
        <v>15000</v>
      </c>
      <c r="P9693" s="8">
        <f>IF(Tabla1[[#This Row],[Mov]]="VNT",-Tabla1[[#This Row],[Cant]],Tabla1[[#This Row],[Cant]])</f>
        <v>-1</v>
      </c>
      <c r="Q9693" s="8">
        <f>DAY(Tabla1[[#This Row],[Date]])</f>
        <v>3</v>
      </c>
      <c r="R9693" s="8">
        <f>MONTH(Tabla1[[#This Row],[Date]])</f>
        <v>5</v>
      </c>
      <c r="S9693" s="8">
        <f>YEAR(Tabla1[[#This Row],[Date]])</f>
        <v>2023</v>
      </c>
    </row>
    <row r="9694" spans="1:19" x14ac:dyDescent="0.2">
      <c r="A9694">
        <v>9651</v>
      </c>
      <c r="B9694" s="1">
        <v>45049</v>
      </c>
      <c r="C9694" t="s">
        <v>260</v>
      </c>
      <c r="D9694" t="s">
        <v>332</v>
      </c>
      <c r="E9694">
        <v>1</v>
      </c>
      <c r="F9694" t="s">
        <v>225</v>
      </c>
      <c r="G9694" t="s">
        <v>273</v>
      </c>
      <c r="H9694" t="s">
        <v>470</v>
      </c>
      <c r="M9694" s="2">
        <v>1100</v>
      </c>
      <c r="N9694" s="2">
        <v>10000</v>
      </c>
      <c r="O9694" s="2">
        <f>IF(Tabla1[[#This Row],[Mov]]="VNT",Tabla1[[#This Row],[Sale]]-Tabla1[[#This Row],[Cost]],-Tabla1[[#This Row],[Cost]]*Tabla1[[#This Row],[Cant]])</f>
        <v>8900</v>
      </c>
      <c r="P9694" s="8">
        <f>IF(Tabla1[[#This Row],[Mov]]="VNT",-Tabla1[[#This Row],[Cant]],Tabla1[[#This Row],[Cant]])</f>
        <v>-1</v>
      </c>
      <c r="Q9694" s="8">
        <f>DAY(Tabla1[[#This Row],[Date]])</f>
        <v>3</v>
      </c>
      <c r="R9694" s="8">
        <f>MONTH(Tabla1[[#This Row],[Date]])</f>
        <v>5</v>
      </c>
      <c r="S9694" s="8">
        <f>YEAR(Tabla1[[#This Row],[Date]])</f>
        <v>2023</v>
      </c>
    </row>
    <row r="9695" spans="1:19" x14ac:dyDescent="0.2">
      <c r="A9695">
        <v>9652</v>
      </c>
      <c r="B9695" s="1">
        <v>45050</v>
      </c>
      <c r="C9695" t="s">
        <v>260</v>
      </c>
      <c r="D9695" t="s">
        <v>332</v>
      </c>
      <c r="E9695">
        <v>1</v>
      </c>
      <c r="F9695" t="s">
        <v>677</v>
      </c>
      <c r="G9695" t="s">
        <v>284</v>
      </c>
      <c r="H9695" t="s">
        <v>3192</v>
      </c>
      <c r="L9695" t="s">
        <v>3496</v>
      </c>
      <c r="M9695" s="2">
        <v>0</v>
      </c>
      <c r="N9695" s="2">
        <v>15000</v>
      </c>
      <c r="O9695" s="2">
        <f>IF(Tabla1[[#This Row],[Mov]]="VNT",Tabla1[[#This Row],[Sale]]-Tabla1[[#This Row],[Cost]],-Tabla1[[#This Row],[Cost]]*Tabla1[[#This Row],[Cant]])</f>
        <v>15000</v>
      </c>
      <c r="P9695" s="8">
        <f>IF(Tabla1[[#This Row],[Mov]]="VNT",-Tabla1[[#This Row],[Cant]],Tabla1[[#This Row],[Cant]])</f>
        <v>-1</v>
      </c>
      <c r="Q9695" s="8">
        <f>DAY(Tabla1[[#This Row],[Date]])</f>
        <v>4</v>
      </c>
      <c r="R9695" s="8">
        <f>MONTH(Tabla1[[#This Row],[Date]])</f>
        <v>5</v>
      </c>
      <c r="S9695" s="8">
        <f>YEAR(Tabla1[[#This Row],[Date]])</f>
        <v>2023</v>
      </c>
    </row>
    <row r="9696" spans="1:19" x14ac:dyDescent="0.2">
      <c r="A9696">
        <v>9653</v>
      </c>
      <c r="B9696" s="1">
        <v>45050</v>
      </c>
      <c r="C9696" t="s">
        <v>260</v>
      </c>
      <c r="D9696" t="s">
        <v>332</v>
      </c>
      <c r="E9696">
        <v>1</v>
      </c>
      <c r="F9696" t="s">
        <v>2852</v>
      </c>
      <c r="G9696" t="s">
        <v>263</v>
      </c>
      <c r="H9696" t="s">
        <v>1177</v>
      </c>
      <c r="M9696" s="2">
        <v>0</v>
      </c>
      <c r="N9696" s="2">
        <v>70000</v>
      </c>
      <c r="O9696" s="2">
        <f>IF(Tabla1[[#This Row],[Mov]]="VNT",Tabla1[[#This Row],[Sale]]-Tabla1[[#This Row],[Cost]],-Tabla1[[#This Row],[Cost]]*Tabla1[[#This Row],[Cant]])</f>
        <v>70000</v>
      </c>
      <c r="P9696" s="8">
        <f>IF(Tabla1[[#This Row],[Mov]]="VNT",-Tabla1[[#This Row],[Cant]],Tabla1[[#This Row],[Cant]])</f>
        <v>-1</v>
      </c>
      <c r="Q9696" s="8">
        <f>DAY(Tabla1[[#This Row],[Date]])</f>
        <v>4</v>
      </c>
      <c r="R9696" s="8">
        <f>MONTH(Tabla1[[#This Row],[Date]])</f>
        <v>5</v>
      </c>
      <c r="S9696" s="8">
        <f>YEAR(Tabla1[[#This Row],[Date]])</f>
        <v>2023</v>
      </c>
    </row>
    <row r="9697" spans="1:19" x14ac:dyDescent="0.2">
      <c r="A9697">
        <v>9654</v>
      </c>
      <c r="B9697" s="1">
        <v>45050</v>
      </c>
      <c r="C9697" t="s">
        <v>260</v>
      </c>
      <c r="D9697" t="s">
        <v>332</v>
      </c>
      <c r="E9697">
        <v>1</v>
      </c>
      <c r="F9697" t="s">
        <v>15</v>
      </c>
      <c r="G9697" t="s">
        <v>266</v>
      </c>
      <c r="H9697" t="s">
        <v>3017</v>
      </c>
      <c r="M9697" s="2">
        <v>1000</v>
      </c>
      <c r="N9697" s="2">
        <v>7000</v>
      </c>
      <c r="O9697" s="2">
        <f>IF(Tabla1[[#This Row],[Mov]]="VNT",Tabla1[[#This Row],[Sale]]-Tabla1[[#This Row],[Cost]],-Tabla1[[#This Row],[Cost]]*Tabla1[[#This Row],[Cant]])</f>
        <v>6000</v>
      </c>
      <c r="P9697" s="8">
        <f>IF(Tabla1[[#This Row],[Mov]]="VNT",-Tabla1[[#This Row],[Cant]],Tabla1[[#This Row],[Cant]])</f>
        <v>-1</v>
      </c>
      <c r="Q9697" s="8">
        <f>DAY(Tabla1[[#This Row],[Date]])</f>
        <v>4</v>
      </c>
      <c r="R9697" s="8">
        <f>MONTH(Tabla1[[#This Row],[Date]])</f>
        <v>5</v>
      </c>
      <c r="S9697" s="8">
        <f>YEAR(Tabla1[[#This Row],[Date]])</f>
        <v>2023</v>
      </c>
    </row>
    <row r="9698" spans="1:19" x14ac:dyDescent="0.2">
      <c r="A9698">
        <v>9655</v>
      </c>
      <c r="B9698" s="1">
        <v>45050</v>
      </c>
      <c r="C9698" t="s">
        <v>260</v>
      </c>
      <c r="D9698" t="s">
        <v>332</v>
      </c>
      <c r="E9698">
        <v>1</v>
      </c>
      <c r="F9698" t="s">
        <v>15</v>
      </c>
      <c r="G9698" t="s">
        <v>273</v>
      </c>
      <c r="H9698" t="s">
        <v>3193</v>
      </c>
      <c r="M9698" s="2">
        <v>4500</v>
      </c>
      <c r="N9698" s="2">
        <v>12000</v>
      </c>
      <c r="O9698" s="2">
        <f>IF(Tabla1[[#This Row],[Mov]]="VNT",Tabla1[[#This Row],[Sale]]-Tabla1[[#This Row],[Cost]],-Tabla1[[#This Row],[Cost]]*Tabla1[[#This Row],[Cant]])</f>
        <v>7500</v>
      </c>
      <c r="P9698" s="8">
        <f>IF(Tabla1[[#This Row],[Mov]]="VNT",-Tabla1[[#This Row],[Cant]],Tabla1[[#This Row],[Cant]])</f>
        <v>-1</v>
      </c>
      <c r="Q9698" s="8">
        <f>DAY(Tabla1[[#This Row],[Date]])</f>
        <v>4</v>
      </c>
      <c r="R9698" s="8">
        <f>MONTH(Tabla1[[#This Row],[Date]])</f>
        <v>5</v>
      </c>
      <c r="S9698" s="8">
        <f>YEAR(Tabla1[[#This Row],[Date]])</f>
        <v>2023</v>
      </c>
    </row>
    <row r="9699" spans="1:19" x14ac:dyDescent="0.2">
      <c r="A9699">
        <v>9656</v>
      </c>
      <c r="B9699" s="1">
        <v>45050</v>
      </c>
      <c r="C9699" t="s">
        <v>260</v>
      </c>
      <c r="D9699" t="s">
        <v>332</v>
      </c>
      <c r="E9699">
        <v>1</v>
      </c>
      <c r="F9699" t="s">
        <v>677</v>
      </c>
      <c r="G9699" t="s">
        <v>263</v>
      </c>
      <c r="H9699" t="s">
        <v>1177</v>
      </c>
      <c r="L9699" t="s">
        <v>3496</v>
      </c>
      <c r="M9699" s="2">
        <v>0</v>
      </c>
      <c r="N9699" s="2">
        <v>15000</v>
      </c>
      <c r="O9699" s="2">
        <f>IF(Tabla1[[#This Row],[Mov]]="VNT",Tabla1[[#This Row],[Sale]]-Tabla1[[#This Row],[Cost]],-Tabla1[[#This Row],[Cost]]*Tabla1[[#This Row],[Cant]])</f>
        <v>15000</v>
      </c>
      <c r="P9699" s="8">
        <f>IF(Tabla1[[#This Row],[Mov]]="VNT",-Tabla1[[#This Row],[Cant]],Tabla1[[#This Row],[Cant]])</f>
        <v>-1</v>
      </c>
      <c r="Q9699" s="8">
        <f>DAY(Tabla1[[#This Row],[Date]])</f>
        <v>4</v>
      </c>
      <c r="R9699" s="8">
        <f>MONTH(Tabla1[[#This Row],[Date]])</f>
        <v>5</v>
      </c>
      <c r="S9699" s="8">
        <f>YEAR(Tabla1[[#This Row],[Date]])</f>
        <v>2023</v>
      </c>
    </row>
    <row r="9700" spans="1:19" x14ac:dyDescent="0.2">
      <c r="A9700">
        <v>9657</v>
      </c>
      <c r="B9700" s="1">
        <v>45050</v>
      </c>
      <c r="C9700" t="s">
        <v>260</v>
      </c>
      <c r="D9700" t="s">
        <v>332</v>
      </c>
      <c r="E9700">
        <v>1</v>
      </c>
      <c r="F9700" t="s">
        <v>2078</v>
      </c>
      <c r="G9700" t="s">
        <v>263</v>
      </c>
      <c r="H9700" t="s">
        <v>1177</v>
      </c>
      <c r="M9700" s="2">
        <v>10000</v>
      </c>
      <c r="N9700" s="2">
        <v>20000</v>
      </c>
      <c r="O9700" s="2">
        <f>IF(Tabla1[[#This Row],[Mov]]="VNT",Tabla1[[#This Row],[Sale]]-Tabla1[[#This Row],[Cost]],-Tabla1[[#This Row],[Cost]]*Tabla1[[#This Row],[Cant]])</f>
        <v>10000</v>
      </c>
      <c r="P9700" s="8">
        <f>IF(Tabla1[[#This Row],[Mov]]="VNT",-Tabla1[[#This Row],[Cant]],Tabla1[[#This Row],[Cant]])</f>
        <v>-1</v>
      </c>
      <c r="Q9700" s="8">
        <f>DAY(Tabla1[[#This Row],[Date]])</f>
        <v>4</v>
      </c>
      <c r="R9700" s="8">
        <f>MONTH(Tabla1[[#This Row],[Date]])</f>
        <v>5</v>
      </c>
      <c r="S9700" s="8">
        <f>YEAR(Tabla1[[#This Row],[Date]])</f>
        <v>2023</v>
      </c>
    </row>
    <row r="9701" spans="1:19" x14ac:dyDescent="0.2">
      <c r="A9701">
        <v>9658</v>
      </c>
      <c r="B9701" s="1">
        <v>45050</v>
      </c>
      <c r="C9701" t="s">
        <v>260</v>
      </c>
      <c r="D9701" t="s">
        <v>332</v>
      </c>
      <c r="E9701">
        <v>1</v>
      </c>
      <c r="F9701" t="s">
        <v>21</v>
      </c>
      <c r="G9701" t="s">
        <v>333</v>
      </c>
      <c r="H9701" t="s">
        <v>2229</v>
      </c>
      <c r="M9701" s="2">
        <v>7500</v>
      </c>
      <c r="N9701" s="2">
        <v>20000</v>
      </c>
      <c r="O9701" s="2">
        <f>IF(Tabla1[[#This Row],[Mov]]="VNT",Tabla1[[#This Row],[Sale]]-Tabla1[[#This Row],[Cost]],-Tabla1[[#This Row],[Cost]]*Tabla1[[#This Row],[Cant]])</f>
        <v>12500</v>
      </c>
      <c r="P9701" s="8">
        <f>IF(Tabla1[[#This Row],[Mov]]="VNT",-Tabla1[[#This Row],[Cant]],Tabla1[[#This Row],[Cant]])</f>
        <v>-1</v>
      </c>
      <c r="Q9701" s="8">
        <f>DAY(Tabla1[[#This Row],[Date]])</f>
        <v>4</v>
      </c>
      <c r="R9701" s="8">
        <f>MONTH(Tabla1[[#This Row],[Date]])</f>
        <v>5</v>
      </c>
      <c r="S9701" s="8">
        <f>YEAR(Tabla1[[#This Row],[Date]])</f>
        <v>2023</v>
      </c>
    </row>
    <row r="9702" spans="1:19" x14ac:dyDescent="0.2">
      <c r="A9702">
        <v>9658</v>
      </c>
      <c r="B9702" s="1">
        <v>45050</v>
      </c>
      <c r="C9702" t="s">
        <v>260</v>
      </c>
      <c r="D9702" t="s">
        <v>332</v>
      </c>
      <c r="E9702">
        <v>1</v>
      </c>
      <c r="F9702" t="s">
        <v>386</v>
      </c>
      <c r="G9702" t="s">
        <v>499</v>
      </c>
      <c r="H9702" t="s">
        <v>1134</v>
      </c>
      <c r="L9702" t="s">
        <v>3194</v>
      </c>
      <c r="M9702" s="2">
        <v>75000</v>
      </c>
      <c r="N9702" s="2">
        <v>134000</v>
      </c>
      <c r="O9702" s="2">
        <f>IF(Tabla1[[#This Row],[Mov]]="VNT",Tabla1[[#This Row],[Sale]]-Tabla1[[#This Row],[Cost]],-Tabla1[[#This Row],[Cost]]*Tabla1[[#This Row],[Cant]])</f>
        <v>59000</v>
      </c>
      <c r="P9702" s="8">
        <f>IF(Tabla1[[#This Row],[Mov]]="VNT",-Tabla1[[#This Row],[Cant]],Tabla1[[#This Row],[Cant]])</f>
        <v>-1</v>
      </c>
      <c r="Q9702" s="8">
        <f>DAY(Tabla1[[#This Row],[Date]])</f>
        <v>4</v>
      </c>
      <c r="R9702" s="8">
        <f>MONTH(Tabla1[[#This Row],[Date]])</f>
        <v>5</v>
      </c>
      <c r="S9702" s="8">
        <f>YEAR(Tabla1[[#This Row],[Date]])</f>
        <v>2023</v>
      </c>
    </row>
    <row r="9703" spans="1:19" x14ac:dyDescent="0.2">
      <c r="A9703">
        <v>9658</v>
      </c>
      <c r="B9703" s="1">
        <v>45050</v>
      </c>
      <c r="C9703" t="s">
        <v>260</v>
      </c>
      <c r="D9703" t="s">
        <v>332</v>
      </c>
      <c r="E9703">
        <v>1</v>
      </c>
      <c r="F9703" t="s">
        <v>1192</v>
      </c>
      <c r="G9703" t="s">
        <v>499</v>
      </c>
      <c r="H9703" t="s">
        <v>1134</v>
      </c>
      <c r="L9703" t="s">
        <v>3195</v>
      </c>
      <c r="M9703" s="2">
        <v>16000</v>
      </c>
      <c r="N9703" s="2">
        <v>16000</v>
      </c>
      <c r="O9703" s="2">
        <f>IF(Tabla1[[#This Row],[Mov]]="VNT",Tabla1[[#This Row],[Sale]]-Tabla1[[#This Row],[Cost]],-Tabla1[[#This Row],[Cost]]*Tabla1[[#This Row],[Cant]])</f>
        <v>0</v>
      </c>
      <c r="P9703" s="8">
        <f>IF(Tabla1[[#This Row],[Mov]]="VNT",-Tabla1[[#This Row],[Cant]],Tabla1[[#This Row],[Cant]])</f>
        <v>-1</v>
      </c>
      <c r="Q9703" s="8">
        <f>DAY(Tabla1[[#This Row],[Date]])</f>
        <v>4</v>
      </c>
      <c r="R9703" s="8">
        <f>MONTH(Tabla1[[#This Row],[Date]])</f>
        <v>5</v>
      </c>
      <c r="S9703" s="8">
        <f>YEAR(Tabla1[[#This Row],[Date]])</f>
        <v>2023</v>
      </c>
    </row>
    <row r="9704" spans="1:19" x14ac:dyDescent="0.2">
      <c r="A9704">
        <v>9658</v>
      </c>
      <c r="B9704" s="1">
        <v>45050</v>
      </c>
      <c r="C9704" t="s">
        <v>260</v>
      </c>
      <c r="D9704" t="s">
        <v>332</v>
      </c>
      <c r="E9704">
        <v>1</v>
      </c>
      <c r="F9704" t="s">
        <v>225</v>
      </c>
      <c r="G9704" t="s">
        <v>499</v>
      </c>
      <c r="H9704" t="s">
        <v>1134</v>
      </c>
      <c r="M9704" s="2">
        <v>1100</v>
      </c>
      <c r="N9704" s="2">
        <v>5000</v>
      </c>
      <c r="O9704" s="2">
        <f>IF(Tabla1[[#This Row],[Mov]]="VNT",Tabla1[[#This Row],[Sale]]-Tabla1[[#This Row],[Cost]],-Tabla1[[#This Row],[Cost]]*Tabla1[[#This Row],[Cant]])</f>
        <v>3900</v>
      </c>
      <c r="P9704" s="8">
        <f>IF(Tabla1[[#This Row],[Mov]]="VNT",-Tabla1[[#This Row],[Cant]],Tabla1[[#This Row],[Cant]])</f>
        <v>-1</v>
      </c>
      <c r="Q9704" s="8">
        <f>DAY(Tabla1[[#This Row],[Date]])</f>
        <v>4</v>
      </c>
      <c r="R9704" s="8">
        <f>MONTH(Tabla1[[#This Row],[Date]])</f>
        <v>5</v>
      </c>
      <c r="S9704" s="8">
        <f>YEAR(Tabla1[[#This Row],[Date]])</f>
        <v>2023</v>
      </c>
    </row>
    <row r="9705" spans="1:19" x14ac:dyDescent="0.2">
      <c r="A9705">
        <v>9659</v>
      </c>
      <c r="B9705" s="1">
        <v>45050</v>
      </c>
      <c r="C9705" t="s">
        <v>260</v>
      </c>
      <c r="D9705" t="s">
        <v>332</v>
      </c>
      <c r="E9705">
        <v>1</v>
      </c>
      <c r="F9705" t="s">
        <v>116</v>
      </c>
      <c r="G9705" t="s">
        <v>382</v>
      </c>
      <c r="H9705" t="s">
        <v>514</v>
      </c>
      <c r="M9705" s="2">
        <v>3270</v>
      </c>
      <c r="N9705" s="2">
        <v>3500</v>
      </c>
      <c r="O9705" s="2">
        <f>IF(Tabla1[[#This Row],[Mov]]="VNT",Tabla1[[#This Row],[Sale]]-Tabla1[[#This Row],[Cost]],-Tabla1[[#This Row],[Cost]]*Tabla1[[#This Row],[Cant]])</f>
        <v>230</v>
      </c>
      <c r="P9705" s="8">
        <f>IF(Tabla1[[#This Row],[Mov]]="VNT",-Tabla1[[#This Row],[Cant]],Tabla1[[#This Row],[Cant]])</f>
        <v>-1</v>
      </c>
      <c r="Q9705" s="8">
        <f>DAY(Tabla1[[#This Row],[Date]])</f>
        <v>4</v>
      </c>
      <c r="R9705" s="8">
        <f>MONTH(Tabla1[[#This Row],[Date]])</f>
        <v>5</v>
      </c>
      <c r="S9705" s="8">
        <f>YEAR(Tabla1[[#This Row],[Date]])</f>
        <v>2023</v>
      </c>
    </row>
    <row r="9706" spans="1:19" x14ac:dyDescent="0.2">
      <c r="A9706">
        <v>9660</v>
      </c>
      <c r="B9706" s="1">
        <v>45050</v>
      </c>
      <c r="C9706" t="s">
        <v>260</v>
      </c>
      <c r="D9706" t="s">
        <v>332</v>
      </c>
      <c r="E9706">
        <v>1</v>
      </c>
      <c r="F9706" t="s">
        <v>116</v>
      </c>
      <c r="G9706" t="s">
        <v>347</v>
      </c>
      <c r="H9706" t="s">
        <v>518</v>
      </c>
      <c r="M9706" s="2">
        <v>3270</v>
      </c>
      <c r="N9706" s="2">
        <v>3500</v>
      </c>
      <c r="O9706" s="2">
        <f>IF(Tabla1[[#This Row],[Mov]]="VNT",Tabla1[[#This Row],[Sale]]-Tabla1[[#This Row],[Cost]],-Tabla1[[#This Row],[Cost]]*Tabla1[[#This Row],[Cant]])</f>
        <v>230</v>
      </c>
      <c r="P9706" s="8">
        <f>IF(Tabla1[[#This Row],[Mov]]="VNT",-Tabla1[[#This Row],[Cant]],Tabla1[[#This Row],[Cant]])</f>
        <v>-1</v>
      </c>
      <c r="Q9706" s="8">
        <f>DAY(Tabla1[[#This Row],[Date]])</f>
        <v>4</v>
      </c>
      <c r="R9706" s="8">
        <f>MONTH(Tabla1[[#This Row],[Date]])</f>
        <v>5</v>
      </c>
      <c r="S9706" s="8">
        <f>YEAR(Tabla1[[#This Row],[Date]])</f>
        <v>2023</v>
      </c>
    </row>
    <row r="9707" spans="1:19" x14ac:dyDescent="0.2">
      <c r="A9707">
        <v>9661</v>
      </c>
      <c r="B9707" s="1">
        <v>45050</v>
      </c>
      <c r="C9707" t="s">
        <v>260</v>
      </c>
      <c r="D9707" t="s">
        <v>332</v>
      </c>
      <c r="E9707">
        <v>1</v>
      </c>
      <c r="F9707" t="s">
        <v>127</v>
      </c>
      <c r="G9707" t="s">
        <v>266</v>
      </c>
      <c r="H9707" t="s">
        <v>213</v>
      </c>
      <c r="M9707" s="2">
        <v>8000</v>
      </c>
      <c r="N9707" s="2">
        <v>20000</v>
      </c>
      <c r="O9707" s="2">
        <f>IF(Tabla1[[#This Row],[Mov]]="VNT",Tabla1[[#This Row],[Sale]]-Tabla1[[#This Row],[Cost]],-Tabla1[[#This Row],[Cost]]*Tabla1[[#This Row],[Cant]])</f>
        <v>12000</v>
      </c>
      <c r="P9707" s="8">
        <f>IF(Tabla1[[#This Row],[Mov]]="VNT",-Tabla1[[#This Row],[Cant]],Tabla1[[#This Row],[Cant]])</f>
        <v>-1</v>
      </c>
      <c r="Q9707" s="8">
        <f>DAY(Tabla1[[#This Row],[Date]])</f>
        <v>4</v>
      </c>
      <c r="R9707" s="8">
        <f>MONTH(Tabla1[[#This Row],[Date]])</f>
        <v>5</v>
      </c>
      <c r="S9707" s="8">
        <f>YEAR(Tabla1[[#This Row],[Date]])</f>
        <v>2023</v>
      </c>
    </row>
    <row r="9708" spans="1:19" x14ac:dyDescent="0.2">
      <c r="A9708">
        <v>9662</v>
      </c>
      <c r="B9708" s="1">
        <v>45050</v>
      </c>
      <c r="C9708" t="s">
        <v>261</v>
      </c>
      <c r="D9708" t="s">
        <v>659</v>
      </c>
      <c r="E9708">
        <v>3</v>
      </c>
      <c r="F9708" t="s">
        <v>224</v>
      </c>
      <c r="G9708" t="s">
        <v>860</v>
      </c>
      <c r="H9708" t="s">
        <v>2239</v>
      </c>
      <c r="M9708" s="2">
        <v>9000</v>
      </c>
      <c r="N9708" s="2">
        <v>20000</v>
      </c>
      <c r="O9708" s="2">
        <f>IF(Tabla1[[#This Row],[Mov]]="VNT",Tabla1[[#This Row],[Sale]]-Tabla1[[#This Row],[Cost]],-Tabla1[[#This Row],[Cost]]*Tabla1[[#This Row],[Cant]])</f>
        <v>-27000</v>
      </c>
      <c r="P9708" s="8">
        <f>IF(Tabla1[[#This Row],[Mov]]="VNT",-Tabla1[[#This Row],[Cant]],Tabla1[[#This Row],[Cant]])</f>
        <v>3</v>
      </c>
      <c r="Q9708" s="8">
        <f>DAY(Tabla1[[#This Row],[Date]])</f>
        <v>4</v>
      </c>
      <c r="R9708" s="8">
        <f>MONTH(Tabla1[[#This Row],[Date]])</f>
        <v>5</v>
      </c>
      <c r="S9708" s="8">
        <f>YEAR(Tabla1[[#This Row],[Date]])</f>
        <v>2023</v>
      </c>
    </row>
    <row r="9709" spans="1:19" x14ac:dyDescent="0.2">
      <c r="A9709">
        <v>9663</v>
      </c>
      <c r="B9709" s="1">
        <v>45050</v>
      </c>
      <c r="C9709" t="s">
        <v>261</v>
      </c>
      <c r="D9709" t="s">
        <v>659</v>
      </c>
      <c r="E9709">
        <v>1</v>
      </c>
      <c r="F9709" t="s">
        <v>224</v>
      </c>
      <c r="G9709" t="s">
        <v>272</v>
      </c>
      <c r="H9709" t="s">
        <v>3196</v>
      </c>
      <c r="M9709" s="2">
        <v>9000</v>
      </c>
      <c r="N9709" s="2">
        <v>20000</v>
      </c>
      <c r="O9709" s="2">
        <f>IF(Tabla1[[#This Row],[Mov]]="VNT",Tabla1[[#This Row],[Sale]]-Tabla1[[#This Row],[Cost]],-Tabla1[[#This Row],[Cost]]*Tabla1[[#This Row],[Cant]])</f>
        <v>-9000</v>
      </c>
      <c r="P9709" s="8">
        <f>IF(Tabla1[[#This Row],[Mov]]="VNT",-Tabla1[[#This Row],[Cant]],Tabla1[[#This Row],[Cant]])</f>
        <v>1</v>
      </c>
      <c r="Q9709" s="8">
        <f>DAY(Tabla1[[#This Row],[Date]])</f>
        <v>4</v>
      </c>
      <c r="R9709" s="8">
        <f>MONTH(Tabla1[[#This Row],[Date]])</f>
        <v>5</v>
      </c>
      <c r="S9709" s="8">
        <f>YEAR(Tabla1[[#This Row],[Date]])</f>
        <v>2023</v>
      </c>
    </row>
    <row r="9710" spans="1:19" x14ac:dyDescent="0.2">
      <c r="A9710">
        <v>9664</v>
      </c>
      <c r="B9710" s="1">
        <v>45050</v>
      </c>
      <c r="C9710" t="s">
        <v>261</v>
      </c>
      <c r="D9710" t="s">
        <v>623</v>
      </c>
      <c r="E9710">
        <v>2</v>
      </c>
      <c r="F9710" t="s">
        <v>214</v>
      </c>
      <c r="G9710" t="s">
        <v>266</v>
      </c>
      <c r="H9710" t="s">
        <v>374</v>
      </c>
      <c r="M9710" s="2">
        <v>29000</v>
      </c>
      <c r="N9710" s="2">
        <v>50000</v>
      </c>
      <c r="O9710" s="2">
        <f>IF(Tabla1[[#This Row],[Mov]]="VNT",Tabla1[[#This Row],[Sale]]-Tabla1[[#This Row],[Cost]],-Tabla1[[#This Row],[Cost]]*Tabla1[[#This Row],[Cant]])</f>
        <v>-58000</v>
      </c>
      <c r="P9710" s="8">
        <f>IF(Tabla1[[#This Row],[Mov]]="VNT",-Tabla1[[#This Row],[Cant]],Tabla1[[#This Row],[Cant]])</f>
        <v>2</v>
      </c>
      <c r="Q9710" s="8">
        <f>DAY(Tabla1[[#This Row],[Date]])</f>
        <v>4</v>
      </c>
      <c r="R9710" s="8">
        <f>MONTH(Tabla1[[#This Row],[Date]])</f>
        <v>5</v>
      </c>
      <c r="S9710" s="8">
        <f>YEAR(Tabla1[[#This Row],[Date]])</f>
        <v>2023</v>
      </c>
    </row>
    <row r="9711" spans="1:19" x14ac:dyDescent="0.2">
      <c r="A9711">
        <v>9665</v>
      </c>
      <c r="B9711" s="1">
        <v>45050</v>
      </c>
      <c r="C9711" t="s">
        <v>261</v>
      </c>
      <c r="D9711" t="s">
        <v>623</v>
      </c>
      <c r="E9711">
        <v>1</v>
      </c>
      <c r="F9711" t="s">
        <v>214</v>
      </c>
      <c r="G9711" t="s">
        <v>794</v>
      </c>
      <c r="H9711" t="s">
        <v>2910</v>
      </c>
      <c r="M9711" s="2">
        <v>60000</v>
      </c>
      <c r="N9711" s="2">
        <v>89000</v>
      </c>
      <c r="O9711" s="2">
        <f>IF(Tabla1[[#This Row],[Mov]]="VNT",Tabla1[[#This Row],[Sale]]-Tabla1[[#This Row],[Cost]],-Tabla1[[#This Row],[Cost]]*Tabla1[[#This Row],[Cant]])</f>
        <v>-60000</v>
      </c>
      <c r="P9711" s="8">
        <f>IF(Tabla1[[#This Row],[Mov]]="VNT",-Tabla1[[#This Row],[Cant]],Tabla1[[#This Row],[Cant]])</f>
        <v>1</v>
      </c>
      <c r="Q9711" s="8">
        <f>DAY(Tabla1[[#This Row],[Date]])</f>
        <v>4</v>
      </c>
      <c r="R9711" s="8">
        <f>MONTH(Tabla1[[#This Row],[Date]])</f>
        <v>5</v>
      </c>
      <c r="S9711" s="8">
        <f>YEAR(Tabla1[[#This Row],[Date]])</f>
        <v>2023</v>
      </c>
    </row>
    <row r="9712" spans="1:19" x14ac:dyDescent="0.2">
      <c r="A9712">
        <v>9666</v>
      </c>
      <c r="B9712" s="1">
        <v>45050</v>
      </c>
      <c r="C9712" t="s">
        <v>261</v>
      </c>
      <c r="D9712" t="s">
        <v>1569</v>
      </c>
      <c r="E9712">
        <v>2</v>
      </c>
      <c r="F9712" t="s">
        <v>26</v>
      </c>
      <c r="G9712" t="s">
        <v>272</v>
      </c>
      <c r="H9712" t="s">
        <v>3197</v>
      </c>
      <c r="M9712" s="2">
        <v>25000</v>
      </c>
      <c r="N9712" s="2">
        <v>50000</v>
      </c>
      <c r="O9712" s="2">
        <f>IF(Tabla1[[#This Row],[Mov]]="VNT",Tabla1[[#This Row],[Sale]]-Tabla1[[#This Row],[Cost]],-Tabla1[[#This Row],[Cost]]*Tabla1[[#This Row],[Cant]])</f>
        <v>-50000</v>
      </c>
      <c r="P9712" s="8">
        <f>IF(Tabla1[[#This Row],[Mov]]="VNT",-Tabla1[[#This Row],[Cant]],Tabla1[[#This Row],[Cant]])</f>
        <v>2</v>
      </c>
      <c r="Q9712" s="8">
        <f>DAY(Tabla1[[#This Row],[Date]])</f>
        <v>4</v>
      </c>
      <c r="R9712" s="8">
        <f>MONTH(Tabla1[[#This Row],[Date]])</f>
        <v>5</v>
      </c>
      <c r="S9712" s="8">
        <f>YEAR(Tabla1[[#This Row],[Date]])</f>
        <v>2023</v>
      </c>
    </row>
    <row r="9713" spans="1:19" x14ac:dyDescent="0.2">
      <c r="A9713">
        <v>9667</v>
      </c>
      <c r="B9713" s="1">
        <v>45050</v>
      </c>
      <c r="C9713" t="s">
        <v>261</v>
      </c>
      <c r="D9713" t="s">
        <v>339</v>
      </c>
      <c r="E9713">
        <v>2</v>
      </c>
      <c r="F9713" t="s">
        <v>15</v>
      </c>
      <c r="G9713" t="s">
        <v>266</v>
      </c>
      <c r="H9713" t="s">
        <v>3017</v>
      </c>
      <c r="M9713" s="2">
        <v>1000</v>
      </c>
      <c r="N9713" s="2">
        <v>7000</v>
      </c>
      <c r="O9713" s="2">
        <f>IF(Tabla1[[#This Row],[Mov]]="VNT",Tabla1[[#This Row],[Sale]]-Tabla1[[#This Row],[Cost]],-Tabla1[[#This Row],[Cost]]*Tabla1[[#This Row],[Cant]])</f>
        <v>-2000</v>
      </c>
      <c r="P9713" s="8">
        <f>IF(Tabla1[[#This Row],[Mov]]="VNT",-Tabla1[[#This Row],[Cant]],Tabla1[[#This Row],[Cant]])</f>
        <v>2</v>
      </c>
      <c r="Q9713" s="8">
        <f>DAY(Tabla1[[#This Row],[Date]])</f>
        <v>4</v>
      </c>
      <c r="R9713" s="8">
        <f>MONTH(Tabla1[[#This Row],[Date]])</f>
        <v>5</v>
      </c>
      <c r="S9713" s="8">
        <f>YEAR(Tabla1[[#This Row],[Date]])</f>
        <v>2023</v>
      </c>
    </row>
    <row r="9714" spans="1:19" x14ac:dyDescent="0.2">
      <c r="A9714">
        <v>9668</v>
      </c>
      <c r="B9714" s="1">
        <v>45050</v>
      </c>
      <c r="C9714" t="s">
        <v>261</v>
      </c>
      <c r="D9714" t="s">
        <v>339</v>
      </c>
      <c r="E9714">
        <v>3</v>
      </c>
      <c r="F9714" t="s">
        <v>15</v>
      </c>
      <c r="G9714" t="s">
        <v>333</v>
      </c>
      <c r="H9714" t="s">
        <v>3017</v>
      </c>
      <c r="M9714" s="2">
        <v>2000</v>
      </c>
      <c r="N9714" s="2">
        <v>10000</v>
      </c>
      <c r="O9714" s="2">
        <f>IF(Tabla1[[#This Row],[Mov]]="VNT",Tabla1[[#This Row],[Sale]]-Tabla1[[#This Row],[Cost]],-Tabla1[[#This Row],[Cost]]*Tabla1[[#This Row],[Cant]])</f>
        <v>-6000</v>
      </c>
      <c r="P9714" s="8">
        <f>IF(Tabla1[[#This Row],[Mov]]="VNT",-Tabla1[[#This Row],[Cant]],Tabla1[[#This Row],[Cant]])</f>
        <v>3</v>
      </c>
      <c r="Q9714" s="8">
        <f>DAY(Tabla1[[#This Row],[Date]])</f>
        <v>4</v>
      </c>
      <c r="R9714" s="8">
        <f>MONTH(Tabla1[[#This Row],[Date]])</f>
        <v>5</v>
      </c>
      <c r="S9714" s="8">
        <f>YEAR(Tabla1[[#This Row],[Date]])</f>
        <v>2023</v>
      </c>
    </row>
    <row r="9715" spans="1:19" x14ac:dyDescent="0.2">
      <c r="A9715">
        <v>9669</v>
      </c>
      <c r="B9715" s="1">
        <v>45050</v>
      </c>
      <c r="C9715" t="s">
        <v>261</v>
      </c>
      <c r="D9715" t="s">
        <v>339</v>
      </c>
      <c r="E9715">
        <v>2</v>
      </c>
      <c r="F9715" t="s">
        <v>15</v>
      </c>
      <c r="G9715" t="s">
        <v>273</v>
      </c>
      <c r="H9715" t="s">
        <v>3193</v>
      </c>
      <c r="M9715" s="2">
        <v>4000</v>
      </c>
      <c r="N9715" s="2">
        <v>12000</v>
      </c>
      <c r="O9715" s="2">
        <f>IF(Tabla1[[#This Row],[Mov]]="VNT",Tabla1[[#This Row],[Sale]]-Tabla1[[#This Row],[Cost]],-Tabla1[[#This Row],[Cost]]*Tabla1[[#This Row],[Cant]])</f>
        <v>-8000</v>
      </c>
      <c r="P9715" s="8">
        <f>IF(Tabla1[[#This Row],[Mov]]="VNT",-Tabla1[[#This Row],[Cant]],Tabla1[[#This Row],[Cant]])</f>
        <v>2</v>
      </c>
      <c r="Q9715" s="8">
        <f>DAY(Tabla1[[#This Row],[Date]])</f>
        <v>4</v>
      </c>
      <c r="R9715" s="8">
        <f>MONTH(Tabla1[[#This Row],[Date]])</f>
        <v>5</v>
      </c>
      <c r="S9715" s="8">
        <f>YEAR(Tabla1[[#This Row],[Date]])</f>
        <v>2023</v>
      </c>
    </row>
    <row r="9716" spans="1:19" x14ac:dyDescent="0.2">
      <c r="A9716">
        <v>9670</v>
      </c>
      <c r="B9716" s="1">
        <v>45050</v>
      </c>
      <c r="C9716" t="s">
        <v>261</v>
      </c>
      <c r="D9716" t="s">
        <v>1767</v>
      </c>
      <c r="E9716">
        <v>1</v>
      </c>
      <c r="F9716" t="s">
        <v>2046</v>
      </c>
      <c r="G9716" t="s">
        <v>266</v>
      </c>
      <c r="H9716" t="s">
        <v>3200</v>
      </c>
      <c r="M9716" s="2">
        <v>35000</v>
      </c>
      <c r="N9716" s="2">
        <v>79000</v>
      </c>
      <c r="O9716" s="2">
        <f>IF(Tabla1[[#This Row],[Mov]]="VNT",Tabla1[[#This Row],[Sale]]-Tabla1[[#This Row],[Cost]],-Tabla1[[#This Row],[Cost]]*Tabla1[[#This Row],[Cant]])</f>
        <v>-35000</v>
      </c>
      <c r="P9716" s="8">
        <f>IF(Tabla1[[#This Row],[Mov]]="VNT",-Tabla1[[#This Row],[Cant]],Tabla1[[#This Row],[Cant]])</f>
        <v>1</v>
      </c>
      <c r="Q9716" s="8">
        <f>DAY(Tabla1[[#This Row],[Date]])</f>
        <v>4</v>
      </c>
      <c r="R9716" s="8">
        <f>MONTH(Tabla1[[#This Row],[Date]])</f>
        <v>5</v>
      </c>
      <c r="S9716" s="8">
        <f>YEAR(Tabla1[[#This Row],[Date]])</f>
        <v>2023</v>
      </c>
    </row>
    <row r="9717" spans="1:19" x14ac:dyDescent="0.2">
      <c r="A9717">
        <v>9671</v>
      </c>
      <c r="B9717" s="1">
        <v>45050</v>
      </c>
      <c r="C9717" t="s">
        <v>261</v>
      </c>
      <c r="D9717" t="s">
        <v>1767</v>
      </c>
      <c r="E9717">
        <v>1</v>
      </c>
      <c r="F9717" t="s">
        <v>3198</v>
      </c>
      <c r="G9717" t="s">
        <v>266</v>
      </c>
      <c r="H9717" t="s">
        <v>3199</v>
      </c>
      <c r="M9717" s="2">
        <v>55000</v>
      </c>
      <c r="N9717" s="2">
        <v>89000</v>
      </c>
      <c r="O9717" s="2">
        <f>IF(Tabla1[[#This Row],[Mov]]="VNT",Tabla1[[#This Row],[Sale]]-Tabla1[[#This Row],[Cost]],-Tabla1[[#This Row],[Cost]]*Tabla1[[#This Row],[Cant]])</f>
        <v>-55000</v>
      </c>
      <c r="P9717" s="8">
        <f>IF(Tabla1[[#This Row],[Mov]]="VNT",-Tabla1[[#This Row],[Cant]],Tabla1[[#This Row],[Cant]])</f>
        <v>1</v>
      </c>
      <c r="Q9717" s="8">
        <f>DAY(Tabla1[[#This Row],[Date]])</f>
        <v>4</v>
      </c>
      <c r="R9717" s="8">
        <f>MONTH(Tabla1[[#This Row],[Date]])</f>
        <v>5</v>
      </c>
      <c r="S9717" s="8">
        <f>YEAR(Tabla1[[#This Row],[Date]])</f>
        <v>2023</v>
      </c>
    </row>
    <row r="9718" spans="1:19" x14ac:dyDescent="0.2">
      <c r="A9718">
        <v>9672</v>
      </c>
      <c r="B9718" s="1">
        <v>45050</v>
      </c>
      <c r="C9718" t="s">
        <v>261</v>
      </c>
      <c r="D9718" t="s">
        <v>1767</v>
      </c>
      <c r="E9718">
        <v>1</v>
      </c>
      <c r="F9718" t="s">
        <v>2046</v>
      </c>
      <c r="G9718" t="s">
        <v>266</v>
      </c>
      <c r="H9718" t="s">
        <v>2743</v>
      </c>
      <c r="M9718" s="2">
        <v>15000</v>
      </c>
      <c r="N9718" s="2">
        <v>34000</v>
      </c>
      <c r="O9718" s="2">
        <f>IF(Tabla1[[#This Row],[Mov]]="VNT",Tabla1[[#This Row],[Sale]]-Tabla1[[#This Row],[Cost]],-Tabla1[[#This Row],[Cost]]*Tabla1[[#This Row],[Cant]])</f>
        <v>-15000</v>
      </c>
      <c r="P9718" s="8">
        <f>IF(Tabla1[[#This Row],[Mov]]="VNT",-Tabla1[[#This Row],[Cant]],Tabla1[[#This Row],[Cant]])</f>
        <v>1</v>
      </c>
      <c r="Q9718" s="8">
        <f>DAY(Tabla1[[#This Row],[Date]])</f>
        <v>4</v>
      </c>
      <c r="R9718" s="8">
        <f>MONTH(Tabla1[[#This Row],[Date]])</f>
        <v>5</v>
      </c>
      <c r="S9718" s="8">
        <f>YEAR(Tabla1[[#This Row],[Date]])</f>
        <v>2023</v>
      </c>
    </row>
    <row r="9719" spans="1:19" x14ac:dyDescent="0.2">
      <c r="A9719">
        <v>9673</v>
      </c>
      <c r="B9719" s="1">
        <v>45050</v>
      </c>
      <c r="C9719" t="s">
        <v>260</v>
      </c>
      <c r="D9719" t="s">
        <v>332</v>
      </c>
      <c r="E9719">
        <v>1</v>
      </c>
      <c r="F9719" t="s">
        <v>128</v>
      </c>
      <c r="G9719" t="s">
        <v>266</v>
      </c>
      <c r="H9719" t="s">
        <v>2085</v>
      </c>
      <c r="M9719" s="2">
        <v>11000</v>
      </c>
      <c r="N9719" s="2">
        <v>20000</v>
      </c>
      <c r="O9719" s="2">
        <f>IF(Tabla1[[#This Row],[Mov]]="VNT",Tabla1[[#This Row],[Sale]]-Tabla1[[#This Row],[Cost]],-Tabla1[[#This Row],[Cost]]*Tabla1[[#This Row],[Cant]])</f>
        <v>9000</v>
      </c>
      <c r="P9719" s="8">
        <f>IF(Tabla1[[#This Row],[Mov]]="VNT",-Tabla1[[#This Row],[Cant]],Tabla1[[#This Row],[Cant]])</f>
        <v>-1</v>
      </c>
      <c r="Q9719" s="8">
        <f>DAY(Tabla1[[#This Row],[Date]])</f>
        <v>4</v>
      </c>
      <c r="R9719" s="8">
        <f>MONTH(Tabla1[[#This Row],[Date]])</f>
        <v>5</v>
      </c>
      <c r="S9719" s="8">
        <f>YEAR(Tabla1[[#This Row],[Date]])</f>
        <v>2023</v>
      </c>
    </row>
    <row r="9720" spans="1:19" x14ac:dyDescent="0.2">
      <c r="A9720">
        <v>9674</v>
      </c>
      <c r="B9720" s="1">
        <v>45050</v>
      </c>
      <c r="C9720" t="s">
        <v>261</v>
      </c>
      <c r="D9720" t="s">
        <v>892</v>
      </c>
      <c r="E9720">
        <v>1</v>
      </c>
      <c r="F9720" t="s">
        <v>386</v>
      </c>
      <c r="G9720" t="s">
        <v>499</v>
      </c>
      <c r="H9720" t="s">
        <v>1134</v>
      </c>
      <c r="M9720" s="2">
        <v>75000</v>
      </c>
      <c r="N9720" s="2">
        <v>45000</v>
      </c>
      <c r="O9720" s="2">
        <f>IF(Tabla1[[#This Row],[Mov]]="VNT",Tabla1[[#This Row],[Sale]]-Tabla1[[#This Row],[Cost]],-Tabla1[[#This Row],[Cost]]*Tabla1[[#This Row],[Cant]])</f>
        <v>-75000</v>
      </c>
      <c r="P9720" s="8">
        <f>IF(Tabla1[[#This Row],[Mov]]="VNT",-Tabla1[[#This Row],[Cant]],Tabla1[[#This Row],[Cant]])</f>
        <v>1</v>
      </c>
      <c r="Q9720" s="8">
        <f>DAY(Tabla1[[#This Row],[Date]])</f>
        <v>4</v>
      </c>
      <c r="R9720" s="8">
        <f>MONTH(Tabla1[[#This Row],[Date]])</f>
        <v>5</v>
      </c>
      <c r="S9720" s="8">
        <f>YEAR(Tabla1[[#This Row],[Date]])</f>
        <v>2023</v>
      </c>
    </row>
    <row r="9721" spans="1:19" x14ac:dyDescent="0.2">
      <c r="A9721">
        <v>9675</v>
      </c>
      <c r="B9721" s="1">
        <v>45050</v>
      </c>
      <c r="C9721" t="s">
        <v>261</v>
      </c>
      <c r="D9721" t="s">
        <v>892</v>
      </c>
      <c r="E9721">
        <v>1</v>
      </c>
      <c r="F9721" t="s">
        <v>1192</v>
      </c>
      <c r="G9721" t="s">
        <v>499</v>
      </c>
      <c r="H9721" t="s">
        <v>1134</v>
      </c>
      <c r="M9721" s="2">
        <v>16000</v>
      </c>
      <c r="N9721" s="2">
        <v>29000</v>
      </c>
      <c r="O9721" s="2">
        <f>IF(Tabla1[[#This Row],[Mov]]="VNT",Tabla1[[#This Row],[Sale]]-Tabla1[[#This Row],[Cost]],-Tabla1[[#This Row],[Cost]]*Tabla1[[#This Row],[Cant]])</f>
        <v>-16000</v>
      </c>
      <c r="P9721" s="8">
        <f>IF(Tabla1[[#This Row],[Mov]]="VNT",-Tabla1[[#This Row],[Cant]],Tabla1[[#This Row],[Cant]])</f>
        <v>1</v>
      </c>
      <c r="Q9721" s="8">
        <f>DAY(Tabla1[[#This Row],[Date]])</f>
        <v>4</v>
      </c>
      <c r="R9721" s="8">
        <f>MONTH(Tabla1[[#This Row],[Date]])</f>
        <v>5</v>
      </c>
      <c r="S9721" s="8">
        <f>YEAR(Tabla1[[#This Row],[Date]])</f>
        <v>2023</v>
      </c>
    </row>
    <row r="9722" spans="1:19" x14ac:dyDescent="0.2">
      <c r="A9722">
        <v>9676</v>
      </c>
      <c r="B9722" s="1">
        <v>45050</v>
      </c>
      <c r="C9722" t="s">
        <v>261</v>
      </c>
      <c r="D9722" t="s">
        <v>892</v>
      </c>
      <c r="E9722">
        <v>1</v>
      </c>
      <c r="F9722" t="s">
        <v>1192</v>
      </c>
      <c r="G9722" t="s">
        <v>499</v>
      </c>
      <c r="H9722" t="s">
        <v>3201</v>
      </c>
      <c r="M9722" s="2">
        <v>16000</v>
      </c>
      <c r="N9722" s="2">
        <v>29000</v>
      </c>
      <c r="O9722" s="2">
        <f>IF(Tabla1[[#This Row],[Mov]]="VNT",Tabla1[[#This Row],[Sale]]-Tabla1[[#This Row],[Cost]],-Tabla1[[#This Row],[Cost]]*Tabla1[[#This Row],[Cant]])</f>
        <v>-16000</v>
      </c>
      <c r="P9722" s="8">
        <f>IF(Tabla1[[#This Row],[Mov]]="VNT",-Tabla1[[#This Row],[Cant]],Tabla1[[#This Row],[Cant]])</f>
        <v>1</v>
      </c>
      <c r="Q9722" s="8">
        <f>DAY(Tabla1[[#This Row],[Date]])</f>
        <v>4</v>
      </c>
      <c r="R9722" s="8">
        <f>MONTH(Tabla1[[#This Row],[Date]])</f>
        <v>5</v>
      </c>
      <c r="S9722" s="8">
        <f>YEAR(Tabla1[[#This Row],[Date]])</f>
        <v>2023</v>
      </c>
    </row>
    <row r="9723" spans="1:19" x14ac:dyDescent="0.2">
      <c r="A9723">
        <v>9677</v>
      </c>
      <c r="B9723" s="1">
        <v>45050</v>
      </c>
      <c r="C9723" t="s">
        <v>261</v>
      </c>
      <c r="D9723" t="s">
        <v>892</v>
      </c>
      <c r="E9723">
        <v>1</v>
      </c>
      <c r="F9723" t="s">
        <v>386</v>
      </c>
      <c r="G9723" t="s">
        <v>284</v>
      </c>
      <c r="H9723" t="s">
        <v>3202</v>
      </c>
      <c r="M9723" s="2">
        <v>45000</v>
      </c>
      <c r="N9723" s="2">
        <v>100000</v>
      </c>
      <c r="O9723" s="2">
        <f>IF(Tabla1[[#This Row],[Mov]]="VNT",Tabla1[[#This Row],[Sale]]-Tabla1[[#This Row],[Cost]],-Tabla1[[#This Row],[Cost]]*Tabla1[[#This Row],[Cant]])</f>
        <v>-45000</v>
      </c>
      <c r="P9723" s="8">
        <f>IF(Tabla1[[#This Row],[Mov]]="VNT",-Tabla1[[#This Row],[Cant]],Tabla1[[#This Row],[Cant]])</f>
        <v>1</v>
      </c>
      <c r="Q9723" s="8">
        <f>DAY(Tabla1[[#This Row],[Date]])</f>
        <v>4</v>
      </c>
      <c r="R9723" s="8">
        <f>MONTH(Tabla1[[#This Row],[Date]])</f>
        <v>5</v>
      </c>
      <c r="S9723" s="8">
        <f>YEAR(Tabla1[[#This Row],[Date]])</f>
        <v>2023</v>
      </c>
    </row>
    <row r="9724" spans="1:19" x14ac:dyDescent="0.2">
      <c r="A9724">
        <v>9678</v>
      </c>
      <c r="B9724" s="1">
        <v>45048</v>
      </c>
      <c r="C9724" t="s">
        <v>261</v>
      </c>
      <c r="D9724" t="s">
        <v>892</v>
      </c>
      <c r="E9724">
        <v>1</v>
      </c>
      <c r="F9724" t="s">
        <v>386</v>
      </c>
      <c r="G9724" t="s">
        <v>272</v>
      </c>
      <c r="H9724" t="s">
        <v>3178</v>
      </c>
      <c r="M9724" s="2">
        <v>85000</v>
      </c>
      <c r="N9724" s="2">
        <v>150000</v>
      </c>
      <c r="O9724" s="2">
        <f>IF(Tabla1[[#This Row],[Mov]]="VNT",Tabla1[[#This Row],[Sale]]-Tabla1[[#This Row],[Cost]],-Tabla1[[#This Row],[Cost]]*Tabla1[[#This Row],[Cant]])</f>
        <v>-85000</v>
      </c>
      <c r="P9724" s="8">
        <f>IF(Tabla1[[#This Row],[Mov]]="VNT",-Tabla1[[#This Row],[Cant]],Tabla1[[#This Row],[Cant]])</f>
        <v>1</v>
      </c>
      <c r="Q9724" s="8">
        <f>DAY(Tabla1[[#This Row],[Date]])</f>
        <v>2</v>
      </c>
      <c r="R9724" s="8">
        <f>MONTH(Tabla1[[#This Row],[Date]])</f>
        <v>5</v>
      </c>
      <c r="S9724" s="8">
        <f>YEAR(Tabla1[[#This Row],[Date]])</f>
        <v>2023</v>
      </c>
    </row>
    <row r="9725" spans="1:19" x14ac:dyDescent="0.2">
      <c r="A9725">
        <v>9679</v>
      </c>
      <c r="B9725" s="1">
        <v>45048</v>
      </c>
      <c r="C9725" t="s">
        <v>261</v>
      </c>
      <c r="D9725" t="s">
        <v>892</v>
      </c>
      <c r="E9725">
        <v>1</v>
      </c>
      <c r="F9725" t="s">
        <v>386</v>
      </c>
      <c r="G9725" t="s">
        <v>263</v>
      </c>
      <c r="H9725" t="s">
        <v>1225</v>
      </c>
      <c r="M9725" s="2">
        <v>65000</v>
      </c>
      <c r="N9725" s="2">
        <v>125000</v>
      </c>
      <c r="O9725" s="2">
        <f>IF(Tabla1[[#This Row],[Mov]]="VNT",Tabla1[[#This Row],[Sale]]-Tabla1[[#This Row],[Cost]],-Tabla1[[#This Row],[Cost]]*Tabla1[[#This Row],[Cant]])</f>
        <v>-65000</v>
      </c>
      <c r="P9725" s="8">
        <f>IF(Tabla1[[#This Row],[Mov]]="VNT",-Tabla1[[#This Row],[Cant]],Tabla1[[#This Row],[Cant]])</f>
        <v>1</v>
      </c>
      <c r="Q9725" s="8">
        <f>DAY(Tabla1[[#This Row],[Date]])</f>
        <v>2</v>
      </c>
      <c r="R9725" s="8">
        <f>MONTH(Tabla1[[#This Row],[Date]])</f>
        <v>5</v>
      </c>
      <c r="S9725" s="8">
        <f>YEAR(Tabla1[[#This Row],[Date]])</f>
        <v>2023</v>
      </c>
    </row>
    <row r="9726" spans="1:19" x14ac:dyDescent="0.2">
      <c r="A9726">
        <v>9680</v>
      </c>
      <c r="B9726" s="1">
        <v>45048</v>
      </c>
      <c r="C9726" t="s">
        <v>261</v>
      </c>
      <c r="D9726" t="s">
        <v>892</v>
      </c>
      <c r="E9726">
        <v>1</v>
      </c>
      <c r="F9726" t="s">
        <v>386</v>
      </c>
      <c r="G9726" t="s">
        <v>272</v>
      </c>
      <c r="H9726" t="s">
        <v>252</v>
      </c>
      <c r="M9726" s="2">
        <v>63000</v>
      </c>
      <c r="N9726" s="2">
        <v>125000</v>
      </c>
      <c r="O9726" s="2">
        <f>IF(Tabla1[[#This Row],[Mov]]="VNT",Tabla1[[#This Row],[Sale]]-Tabla1[[#This Row],[Cost]],-Tabla1[[#This Row],[Cost]]*Tabla1[[#This Row],[Cant]])</f>
        <v>-63000</v>
      </c>
      <c r="P9726" s="8">
        <f>IF(Tabla1[[#This Row],[Mov]]="VNT",-Tabla1[[#This Row],[Cant]],Tabla1[[#This Row],[Cant]])</f>
        <v>1</v>
      </c>
      <c r="Q9726" s="8">
        <f>DAY(Tabla1[[#This Row],[Date]])</f>
        <v>2</v>
      </c>
      <c r="R9726" s="8">
        <f>MONTH(Tabla1[[#This Row],[Date]])</f>
        <v>5</v>
      </c>
      <c r="S9726" s="8">
        <f>YEAR(Tabla1[[#This Row],[Date]])</f>
        <v>2023</v>
      </c>
    </row>
    <row r="9727" spans="1:19" x14ac:dyDescent="0.2">
      <c r="A9727">
        <v>9681</v>
      </c>
      <c r="B9727" s="1">
        <v>45048</v>
      </c>
      <c r="C9727" t="s">
        <v>261</v>
      </c>
      <c r="D9727" t="s">
        <v>892</v>
      </c>
      <c r="E9727">
        <v>1</v>
      </c>
      <c r="F9727" t="s">
        <v>386</v>
      </c>
      <c r="G9727" t="s">
        <v>284</v>
      </c>
      <c r="H9727" t="s">
        <v>2655</v>
      </c>
      <c r="M9727" s="2">
        <v>63000</v>
      </c>
      <c r="N9727" s="2">
        <v>125000</v>
      </c>
      <c r="O9727" s="2">
        <f>IF(Tabla1[[#This Row],[Mov]]="VNT",Tabla1[[#This Row],[Sale]]-Tabla1[[#This Row],[Cost]],-Tabla1[[#This Row],[Cost]]*Tabla1[[#This Row],[Cant]])</f>
        <v>-63000</v>
      </c>
      <c r="P9727" s="8">
        <f>IF(Tabla1[[#This Row],[Mov]]="VNT",-Tabla1[[#This Row],[Cant]],Tabla1[[#This Row],[Cant]])</f>
        <v>1</v>
      </c>
      <c r="Q9727" s="8">
        <f>DAY(Tabla1[[#This Row],[Date]])</f>
        <v>2</v>
      </c>
      <c r="R9727" s="8">
        <f>MONTH(Tabla1[[#This Row],[Date]])</f>
        <v>5</v>
      </c>
      <c r="S9727" s="8">
        <f>YEAR(Tabla1[[#This Row],[Date]])</f>
        <v>2023</v>
      </c>
    </row>
    <row r="9728" spans="1:19" x14ac:dyDescent="0.2">
      <c r="A9728">
        <v>9682</v>
      </c>
      <c r="B9728" s="1">
        <v>45048</v>
      </c>
      <c r="C9728" t="s">
        <v>261</v>
      </c>
      <c r="D9728" t="s">
        <v>892</v>
      </c>
      <c r="E9728">
        <v>1</v>
      </c>
      <c r="F9728" t="s">
        <v>1441</v>
      </c>
      <c r="G9728" t="s">
        <v>263</v>
      </c>
      <c r="H9728" t="s">
        <v>1225</v>
      </c>
      <c r="M9728" s="2">
        <v>15000</v>
      </c>
      <c r="N9728" s="2">
        <v>30000</v>
      </c>
      <c r="O9728" s="2">
        <f>IF(Tabla1[[#This Row],[Mov]]="VNT",Tabla1[[#This Row],[Sale]]-Tabla1[[#This Row],[Cost]],-Tabla1[[#This Row],[Cost]]*Tabla1[[#This Row],[Cant]])</f>
        <v>-15000</v>
      </c>
      <c r="P9728" s="8">
        <f>IF(Tabla1[[#This Row],[Mov]]="VNT",-Tabla1[[#This Row],[Cant]],Tabla1[[#This Row],[Cant]])</f>
        <v>1</v>
      </c>
      <c r="Q9728" s="8">
        <f>DAY(Tabla1[[#This Row],[Date]])</f>
        <v>2</v>
      </c>
      <c r="R9728" s="8">
        <f>MONTH(Tabla1[[#This Row],[Date]])</f>
        <v>5</v>
      </c>
      <c r="S9728" s="8">
        <f>YEAR(Tabla1[[#This Row],[Date]])</f>
        <v>2023</v>
      </c>
    </row>
    <row r="9729" spans="1:19" x14ac:dyDescent="0.2">
      <c r="A9729">
        <v>9683</v>
      </c>
      <c r="B9729" s="1">
        <v>45048</v>
      </c>
      <c r="C9729" t="s">
        <v>261</v>
      </c>
      <c r="D9729" t="s">
        <v>892</v>
      </c>
      <c r="E9729">
        <v>1</v>
      </c>
      <c r="F9729" t="s">
        <v>386</v>
      </c>
      <c r="G9729" t="s">
        <v>272</v>
      </c>
      <c r="H9729" t="s">
        <v>2656</v>
      </c>
      <c r="M9729" s="2">
        <v>63000</v>
      </c>
      <c r="N9729" s="2">
        <v>125000</v>
      </c>
      <c r="O9729" s="2">
        <f>IF(Tabla1[[#This Row],[Mov]]="VNT",Tabla1[[#This Row],[Sale]]-Tabla1[[#This Row],[Cost]],-Tabla1[[#This Row],[Cost]]*Tabla1[[#This Row],[Cant]])</f>
        <v>-63000</v>
      </c>
      <c r="P9729" s="8">
        <f>IF(Tabla1[[#This Row],[Mov]]="VNT",-Tabla1[[#This Row],[Cant]],Tabla1[[#This Row],[Cant]])</f>
        <v>1</v>
      </c>
      <c r="Q9729" s="8">
        <f>DAY(Tabla1[[#This Row],[Date]])</f>
        <v>2</v>
      </c>
      <c r="R9729" s="8">
        <f>MONTH(Tabla1[[#This Row],[Date]])</f>
        <v>5</v>
      </c>
      <c r="S9729" s="8">
        <f>YEAR(Tabla1[[#This Row],[Date]])</f>
        <v>2023</v>
      </c>
    </row>
    <row r="9730" spans="1:19" x14ac:dyDescent="0.2">
      <c r="A9730">
        <v>9684</v>
      </c>
      <c r="B9730" s="1">
        <v>45048</v>
      </c>
      <c r="C9730" t="s">
        <v>261</v>
      </c>
      <c r="D9730" t="s">
        <v>892</v>
      </c>
      <c r="E9730">
        <v>1</v>
      </c>
      <c r="F9730" t="s">
        <v>386</v>
      </c>
      <c r="G9730" t="s">
        <v>262</v>
      </c>
      <c r="H9730" t="s">
        <v>1872</v>
      </c>
      <c r="M9730" s="2">
        <v>69000</v>
      </c>
      <c r="N9730" s="2">
        <v>135000</v>
      </c>
      <c r="O9730" s="2">
        <f>IF(Tabla1[[#This Row],[Mov]]="VNT",Tabla1[[#This Row],[Sale]]-Tabla1[[#This Row],[Cost]],-Tabla1[[#This Row],[Cost]]*Tabla1[[#This Row],[Cant]])</f>
        <v>-69000</v>
      </c>
      <c r="P9730" s="8">
        <f>IF(Tabla1[[#This Row],[Mov]]="VNT",-Tabla1[[#This Row],[Cant]],Tabla1[[#This Row],[Cant]])</f>
        <v>1</v>
      </c>
      <c r="Q9730" s="8">
        <f>DAY(Tabla1[[#This Row],[Date]])</f>
        <v>2</v>
      </c>
      <c r="R9730" s="8">
        <f>MONTH(Tabla1[[#This Row],[Date]])</f>
        <v>5</v>
      </c>
      <c r="S9730" s="8">
        <f>YEAR(Tabla1[[#This Row],[Date]])</f>
        <v>2023</v>
      </c>
    </row>
    <row r="9731" spans="1:19" x14ac:dyDescent="0.2">
      <c r="A9731">
        <v>9685</v>
      </c>
      <c r="B9731" s="1">
        <v>45050</v>
      </c>
      <c r="C9731" t="s">
        <v>260</v>
      </c>
      <c r="D9731" t="s">
        <v>332</v>
      </c>
      <c r="E9731">
        <v>1</v>
      </c>
      <c r="F9731" t="s">
        <v>386</v>
      </c>
      <c r="G9731" t="s">
        <v>272</v>
      </c>
      <c r="H9731" t="s">
        <v>309</v>
      </c>
      <c r="M9731" s="2">
        <v>65000</v>
      </c>
      <c r="N9731" s="2">
        <v>120000</v>
      </c>
      <c r="O9731" s="2">
        <f>IF(Tabla1[[#This Row],[Mov]]="VNT",Tabla1[[#This Row],[Sale]]-Tabla1[[#This Row],[Cost]],-Tabla1[[#This Row],[Cost]]*Tabla1[[#This Row],[Cant]])</f>
        <v>55000</v>
      </c>
      <c r="P9731" s="8">
        <f>IF(Tabla1[[#This Row],[Mov]]="VNT",-Tabla1[[#This Row],[Cant]],Tabla1[[#This Row],[Cant]])</f>
        <v>-1</v>
      </c>
      <c r="Q9731" s="8">
        <f>DAY(Tabla1[[#This Row],[Date]])</f>
        <v>4</v>
      </c>
      <c r="R9731" s="8">
        <f>MONTH(Tabla1[[#This Row],[Date]])</f>
        <v>5</v>
      </c>
      <c r="S9731" s="8">
        <f>YEAR(Tabla1[[#This Row],[Date]])</f>
        <v>2023</v>
      </c>
    </row>
    <row r="9732" spans="1:19" x14ac:dyDescent="0.2">
      <c r="A9732">
        <v>9686</v>
      </c>
      <c r="B9732" s="1">
        <v>45045</v>
      </c>
      <c r="C9732" t="s">
        <v>261</v>
      </c>
      <c r="D9732" t="s">
        <v>892</v>
      </c>
      <c r="E9732">
        <v>1</v>
      </c>
      <c r="F9732" t="s">
        <v>386</v>
      </c>
      <c r="G9732" t="s">
        <v>263</v>
      </c>
      <c r="H9732" t="s">
        <v>824</v>
      </c>
      <c r="M9732" s="2">
        <v>70000</v>
      </c>
      <c r="N9732" s="2">
        <v>125000</v>
      </c>
      <c r="O9732" s="2">
        <f>IF(Tabla1[[#This Row],[Mov]]="VNT",Tabla1[[#This Row],[Sale]]-Tabla1[[#This Row],[Cost]],-Tabla1[[#This Row],[Cost]]*Tabla1[[#This Row],[Cant]])</f>
        <v>-70000</v>
      </c>
      <c r="P9732" s="8">
        <f>IF(Tabla1[[#This Row],[Mov]]="VNT",-Tabla1[[#This Row],[Cant]],Tabla1[[#This Row],[Cant]])</f>
        <v>1</v>
      </c>
      <c r="Q9732" s="8">
        <f>DAY(Tabla1[[#This Row],[Date]])</f>
        <v>29</v>
      </c>
      <c r="R9732" s="8">
        <f>MONTH(Tabla1[[#This Row],[Date]])</f>
        <v>4</v>
      </c>
      <c r="S9732" s="8">
        <f>YEAR(Tabla1[[#This Row],[Date]])</f>
        <v>2023</v>
      </c>
    </row>
    <row r="9733" spans="1:19" x14ac:dyDescent="0.2">
      <c r="A9733">
        <v>9687</v>
      </c>
      <c r="B9733" s="1">
        <v>45045</v>
      </c>
      <c r="C9733" t="s">
        <v>261</v>
      </c>
      <c r="D9733" t="s">
        <v>892</v>
      </c>
      <c r="E9733">
        <v>1</v>
      </c>
      <c r="F9733" t="s">
        <v>1192</v>
      </c>
      <c r="G9733" t="s">
        <v>262</v>
      </c>
      <c r="H9733" t="s">
        <v>305</v>
      </c>
      <c r="M9733" s="2">
        <v>8000</v>
      </c>
      <c r="N9733" s="2">
        <v>19000</v>
      </c>
      <c r="O9733" s="2">
        <f>IF(Tabla1[[#This Row],[Mov]]="VNT",Tabla1[[#This Row],[Sale]]-Tabla1[[#This Row],[Cost]],-Tabla1[[#This Row],[Cost]]*Tabla1[[#This Row],[Cant]])</f>
        <v>-8000</v>
      </c>
      <c r="P9733" s="8">
        <f>IF(Tabla1[[#This Row],[Mov]]="VNT",-Tabla1[[#This Row],[Cant]],Tabla1[[#This Row],[Cant]])</f>
        <v>1</v>
      </c>
      <c r="Q9733" s="8">
        <f>DAY(Tabla1[[#This Row],[Date]])</f>
        <v>29</v>
      </c>
      <c r="R9733" s="8">
        <f>MONTH(Tabla1[[#This Row],[Date]])</f>
        <v>4</v>
      </c>
      <c r="S9733" s="8">
        <f>YEAR(Tabla1[[#This Row],[Date]])</f>
        <v>2023</v>
      </c>
    </row>
    <row r="9734" spans="1:19" x14ac:dyDescent="0.2">
      <c r="A9734">
        <v>9688</v>
      </c>
      <c r="B9734" s="1">
        <v>45045</v>
      </c>
      <c r="C9734" t="s">
        <v>261</v>
      </c>
      <c r="D9734" t="s">
        <v>892</v>
      </c>
      <c r="E9734">
        <v>1</v>
      </c>
      <c r="F9734" t="s">
        <v>1193</v>
      </c>
      <c r="G9734" t="s">
        <v>272</v>
      </c>
      <c r="H9734" t="s">
        <v>306</v>
      </c>
      <c r="M9734" s="2">
        <v>6000</v>
      </c>
      <c r="N9734" s="2">
        <v>15000</v>
      </c>
      <c r="O9734" s="2">
        <f>IF(Tabla1[[#This Row],[Mov]]="VNT",Tabla1[[#This Row],[Sale]]-Tabla1[[#This Row],[Cost]],-Tabla1[[#This Row],[Cost]]*Tabla1[[#This Row],[Cant]])</f>
        <v>-6000</v>
      </c>
      <c r="P9734" s="8">
        <f>IF(Tabla1[[#This Row],[Mov]]="VNT",-Tabla1[[#This Row],[Cant]],Tabla1[[#This Row],[Cant]])</f>
        <v>1</v>
      </c>
      <c r="Q9734" s="8">
        <f>DAY(Tabla1[[#This Row],[Date]])</f>
        <v>29</v>
      </c>
      <c r="R9734" s="8">
        <f>MONTH(Tabla1[[#This Row],[Date]])</f>
        <v>4</v>
      </c>
      <c r="S9734" s="8">
        <f>YEAR(Tabla1[[#This Row],[Date]])</f>
        <v>2023</v>
      </c>
    </row>
    <row r="9735" spans="1:19" x14ac:dyDescent="0.2">
      <c r="A9735">
        <v>9689</v>
      </c>
      <c r="B9735" s="1">
        <v>45045</v>
      </c>
      <c r="C9735" t="s">
        <v>261</v>
      </c>
      <c r="D9735" t="s">
        <v>817</v>
      </c>
      <c r="E9735">
        <v>1</v>
      </c>
      <c r="F9735" t="s">
        <v>617</v>
      </c>
      <c r="G9735" t="s">
        <v>266</v>
      </c>
      <c r="H9735" t="s">
        <v>3203</v>
      </c>
      <c r="M9735" s="2">
        <v>35000</v>
      </c>
      <c r="N9735" s="2">
        <v>80000</v>
      </c>
      <c r="O9735" s="2">
        <f>IF(Tabla1[[#This Row],[Mov]]="VNT",Tabla1[[#This Row],[Sale]]-Tabla1[[#This Row],[Cost]],-Tabla1[[#This Row],[Cost]]*Tabla1[[#This Row],[Cant]])</f>
        <v>-35000</v>
      </c>
      <c r="P9735" s="8">
        <f>IF(Tabla1[[#This Row],[Mov]]="VNT",-Tabla1[[#This Row],[Cant]],Tabla1[[#This Row],[Cant]])</f>
        <v>1</v>
      </c>
      <c r="Q9735" s="8">
        <f>DAY(Tabla1[[#This Row],[Date]])</f>
        <v>29</v>
      </c>
      <c r="R9735" s="8">
        <f>MONTH(Tabla1[[#This Row],[Date]])</f>
        <v>4</v>
      </c>
      <c r="S9735" s="8">
        <f>YEAR(Tabla1[[#This Row],[Date]])</f>
        <v>2023</v>
      </c>
    </row>
    <row r="9736" spans="1:19" x14ac:dyDescent="0.2">
      <c r="A9736">
        <v>9690</v>
      </c>
      <c r="B9736" s="1">
        <v>45045</v>
      </c>
      <c r="C9736" t="s">
        <v>261</v>
      </c>
      <c r="D9736" t="s">
        <v>1767</v>
      </c>
      <c r="E9736">
        <v>2</v>
      </c>
      <c r="F9736" t="s">
        <v>48</v>
      </c>
      <c r="G9736" t="s">
        <v>1765</v>
      </c>
      <c r="H9736" t="s">
        <v>2772</v>
      </c>
      <c r="M9736" s="2">
        <v>210000</v>
      </c>
      <c r="N9736" s="2">
        <v>30000</v>
      </c>
      <c r="O9736" s="2">
        <f>IF(Tabla1[[#This Row],[Mov]]="VNT",Tabla1[[#This Row],[Sale]]-Tabla1[[#This Row],[Cost]],-Tabla1[[#This Row],[Cost]]*Tabla1[[#This Row],[Cant]])</f>
        <v>-420000</v>
      </c>
      <c r="P9736" s="8">
        <f>IF(Tabla1[[#This Row],[Mov]]="VNT",-Tabla1[[#This Row],[Cant]],Tabla1[[#This Row],[Cant]])</f>
        <v>2</v>
      </c>
      <c r="Q9736" s="8">
        <f>DAY(Tabla1[[#This Row],[Date]])</f>
        <v>29</v>
      </c>
      <c r="R9736" s="8">
        <f>MONTH(Tabla1[[#This Row],[Date]])</f>
        <v>4</v>
      </c>
      <c r="S9736" s="8">
        <f>YEAR(Tabla1[[#This Row],[Date]])</f>
        <v>2023</v>
      </c>
    </row>
    <row r="9737" spans="1:19" x14ac:dyDescent="0.2">
      <c r="A9737">
        <v>9691</v>
      </c>
      <c r="B9737" s="1">
        <v>45045</v>
      </c>
      <c r="C9737" t="s">
        <v>261</v>
      </c>
      <c r="D9737" t="s">
        <v>1767</v>
      </c>
      <c r="E9737">
        <v>2</v>
      </c>
      <c r="F9737" t="s">
        <v>1102</v>
      </c>
      <c r="G9737" t="s">
        <v>2662</v>
      </c>
      <c r="H9737" t="s">
        <v>2659</v>
      </c>
      <c r="M9737" s="2">
        <v>58000</v>
      </c>
      <c r="N9737" s="2">
        <v>110000</v>
      </c>
      <c r="O9737" s="2">
        <f>IF(Tabla1[[#This Row],[Mov]]="VNT",Tabla1[[#This Row],[Sale]]-Tabla1[[#This Row],[Cost]],-Tabla1[[#This Row],[Cost]]*Tabla1[[#This Row],[Cant]])</f>
        <v>-116000</v>
      </c>
      <c r="P9737" s="8">
        <f>IF(Tabla1[[#This Row],[Mov]]="VNT",-Tabla1[[#This Row],[Cant]],Tabla1[[#This Row],[Cant]])</f>
        <v>2</v>
      </c>
      <c r="Q9737" s="8">
        <f>DAY(Tabla1[[#This Row],[Date]])</f>
        <v>29</v>
      </c>
      <c r="R9737" s="8">
        <f>MONTH(Tabla1[[#This Row],[Date]])</f>
        <v>4</v>
      </c>
      <c r="S9737" s="8">
        <f>YEAR(Tabla1[[#This Row],[Date]])</f>
        <v>2023</v>
      </c>
    </row>
    <row r="9738" spans="1:19" x14ac:dyDescent="0.2">
      <c r="A9738">
        <v>9692</v>
      </c>
      <c r="B9738" s="1">
        <v>45045</v>
      </c>
      <c r="C9738" t="s">
        <v>261</v>
      </c>
      <c r="D9738" t="s">
        <v>1767</v>
      </c>
      <c r="E9738">
        <v>1</v>
      </c>
      <c r="F9738" t="s">
        <v>3057</v>
      </c>
      <c r="G9738" t="s">
        <v>266</v>
      </c>
      <c r="H9738" t="s">
        <v>3122</v>
      </c>
      <c r="M9738" s="2">
        <v>58000</v>
      </c>
      <c r="N9738" s="2">
        <v>110000</v>
      </c>
      <c r="O9738" s="2">
        <f>IF(Tabla1[[#This Row],[Mov]]="VNT",Tabla1[[#This Row],[Sale]]-Tabla1[[#This Row],[Cost]],-Tabla1[[#This Row],[Cost]]*Tabla1[[#This Row],[Cant]])</f>
        <v>-58000</v>
      </c>
      <c r="P9738" s="8">
        <f>IF(Tabla1[[#This Row],[Mov]]="VNT",-Tabla1[[#This Row],[Cant]],Tabla1[[#This Row],[Cant]])</f>
        <v>1</v>
      </c>
      <c r="Q9738" s="8">
        <f>DAY(Tabla1[[#This Row],[Date]])</f>
        <v>29</v>
      </c>
      <c r="R9738" s="8">
        <f>MONTH(Tabla1[[#This Row],[Date]])</f>
        <v>4</v>
      </c>
      <c r="S9738" s="8">
        <f>YEAR(Tabla1[[#This Row],[Date]])</f>
        <v>2023</v>
      </c>
    </row>
    <row r="9739" spans="1:19" x14ac:dyDescent="0.2">
      <c r="A9739">
        <v>9693</v>
      </c>
      <c r="B9739" s="1">
        <v>45045</v>
      </c>
      <c r="C9739" t="s">
        <v>261</v>
      </c>
      <c r="D9739" t="s">
        <v>1767</v>
      </c>
      <c r="E9739">
        <v>1</v>
      </c>
      <c r="F9739" t="s">
        <v>3204</v>
      </c>
      <c r="G9739" t="s">
        <v>266</v>
      </c>
      <c r="H9739" t="s">
        <v>3205</v>
      </c>
      <c r="M9739" s="2">
        <v>35000</v>
      </c>
      <c r="N9739" s="2">
        <v>75000</v>
      </c>
      <c r="O9739" s="2">
        <f>IF(Tabla1[[#This Row],[Mov]]="VNT",Tabla1[[#This Row],[Sale]]-Tabla1[[#This Row],[Cost]],-Tabla1[[#This Row],[Cost]]*Tabla1[[#This Row],[Cant]])</f>
        <v>-35000</v>
      </c>
      <c r="P9739" s="8">
        <f>IF(Tabla1[[#This Row],[Mov]]="VNT",-Tabla1[[#This Row],[Cant]],Tabla1[[#This Row],[Cant]])</f>
        <v>1</v>
      </c>
      <c r="Q9739" s="8">
        <f>DAY(Tabla1[[#This Row],[Date]])</f>
        <v>29</v>
      </c>
      <c r="R9739" s="8">
        <f>MONTH(Tabla1[[#This Row],[Date]])</f>
        <v>4</v>
      </c>
      <c r="S9739" s="8">
        <f>YEAR(Tabla1[[#This Row],[Date]])</f>
        <v>2023</v>
      </c>
    </row>
    <row r="9740" spans="1:19" x14ac:dyDescent="0.2">
      <c r="A9740">
        <v>9694</v>
      </c>
      <c r="B9740" s="1">
        <v>45045</v>
      </c>
      <c r="C9740" t="s">
        <v>261</v>
      </c>
      <c r="D9740" t="s">
        <v>1767</v>
      </c>
      <c r="E9740">
        <v>2</v>
      </c>
      <c r="F9740" t="s">
        <v>1102</v>
      </c>
      <c r="G9740" t="s">
        <v>266</v>
      </c>
      <c r="H9740" t="s">
        <v>3206</v>
      </c>
      <c r="M9740" s="2">
        <v>8000</v>
      </c>
      <c r="N9740" s="2">
        <v>22000</v>
      </c>
      <c r="O9740" s="2">
        <f>IF(Tabla1[[#This Row],[Mov]]="VNT",Tabla1[[#This Row],[Sale]]-Tabla1[[#This Row],[Cost]],-Tabla1[[#This Row],[Cost]]*Tabla1[[#This Row],[Cant]])</f>
        <v>-16000</v>
      </c>
      <c r="P9740" s="8">
        <f>IF(Tabla1[[#This Row],[Mov]]="VNT",-Tabla1[[#This Row],[Cant]],Tabla1[[#This Row],[Cant]])</f>
        <v>2</v>
      </c>
      <c r="Q9740" s="8">
        <f>DAY(Tabla1[[#This Row],[Date]])</f>
        <v>29</v>
      </c>
      <c r="R9740" s="8">
        <f>MONTH(Tabla1[[#This Row],[Date]])</f>
        <v>4</v>
      </c>
      <c r="S9740" s="8">
        <f>YEAR(Tabla1[[#This Row],[Date]])</f>
        <v>2023</v>
      </c>
    </row>
    <row r="9741" spans="1:19" x14ac:dyDescent="0.2">
      <c r="A9741">
        <v>9695</v>
      </c>
      <c r="B9741" s="1">
        <v>45045</v>
      </c>
      <c r="C9741" t="s">
        <v>261</v>
      </c>
      <c r="D9741" t="s">
        <v>1767</v>
      </c>
      <c r="E9741">
        <v>1</v>
      </c>
      <c r="F9741" t="s">
        <v>3207</v>
      </c>
      <c r="G9741" t="s">
        <v>2662</v>
      </c>
      <c r="H9741" t="s">
        <v>3208</v>
      </c>
      <c r="M9741" s="2">
        <v>20000</v>
      </c>
      <c r="N9741" s="2">
        <v>45000</v>
      </c>
      <c r="O9741" s="2">
        <f>IF(Tabla1[[#This Row],[Mov]]="VNT",Tabla1[[#This Row],[Sale]]-Tabla1[[#This Row],[Cost]],-Tabla1[[#This Row],[Cost]]*Tabla1[[#This Row],[Cant]])</f>
        <v>-20000</v>
      </c>
      <c r="P9741" s="8">
        <f>IF(Tabla1[[#This Row],[Mov]]="VNT",-Tabla1[[#This Row],[Cant]],Tabla1[[#This Row],[Cant]])</f>
        <v>1</v>
      </c>
      <c r="Q9741" s="8">
        <f>DAY(Tabla1[[#This Row],[Date]])</f>
        <v>29</v>
      </c>
      <c r="R9741" s="8">
        <f>MONTH(Tabla1[[#This Row],[Date]])</f>
        <v>4</v>
      </c>
      <c r="S9741" s="8">
        <f>YEAR(Tabla1[[#This Row],[Date]])</f>
        <v>2023</v>
      </c>
    </row>
    <row r="9742" spans="1:19" x14ac:dyDescent="0.2">
      <c r="A9742">
        <v>9696</v>
      </c>
      <c r="B9742" s="1">
        <v>45045</v>
      </c>
      <c r="C9742" t="s">
        <v>261</v>
      </c>
      <c r="D9742" t="s">
        <v>1767</v>
      </c>
      <c r="E9742">
        <v>1</v>
      </c>
      <c r="F9742" t="s">
        <v>2663</v>
      </c>
      <c r="G9742" t="s">
        <v>2664</v>
      </c>
      <c r="H9742" t="s">
        <v>3250</v>
      </c>
      <c r="M9742" s="2">
        <v>10000</v>
      </c>
      <c r="N9742" s="2">
        <v>22000</v>
      </c>
      <c r="O9742" s="2">
        <f>IF(Tabla1[[#This Row],[Mov]]="VNT",Tabla1[[#This Row],[Sale]]-Tabla1[[#This Row],[Cost]],-Tabla1[[#This Row],[Cost]]*Tabla1[[#This Row],[Cant]])</f>
        <v>-10000</v>
      </c>
      <c r="P9742" s="8">
        <f>IF(Tabla1[[#This Row],[Mov]]="VNT",-Tabla1[[#This Row],[Cant]],Tabla1[[#This Row],[Cant]])</f>
        <v>1</v>
      </c>
      <c r="Q9742" s="8">
        <f>DAY(Tabla1[[#This Row],[Date]])</f>
        <v>29</v>
      </c>
      <c r="R9742" s="8">
        <f>MONTH(Tabla1[[#This Row],[Date]])</f>
        <v>4</v>
      </c>
      <c r="S9742" s="8">
        <f>YEAR(Tabla1[[#This Row],[Date]])</f>
        <v>2023</v>
      </c>
    </row>
    <row r="9743" spans="1:19" x14ac:dyDescent="0.2">
      <c r="A9743">
        <v>9697</v>
      </c>
      <c r="B9743" s="1">
        <v>45045</v>
      </c>
      <c r="C9743" t="s">
        <v>261</v>
      </c>
      <c r="D9743" t="s">
        <v>1767</v>
      </c>
      <c r="E9743">
        <v>1</v>
      </c>
      <c r="F9743" t="s">
        <v>3209</v>
      </c>
      <c r="G9743" t="s">
        <v>266</v>
      </c>
      <c r="H9743" t="s">
        <v>3210</v>
      </c>
      <c r="M9743" s="2">
        <v>13000</v>
      </c>
      <c r="N9743" s="2">
        <v>25000</v>
      </c>
      <c r="O9743" s="2">
        <f>IF(Tabla1[[#This Row],[Mov]]="VNT",Tabla1[[#This Row],[Sale]]-Tabla1[[#This Row],[Cost]],-Tabla1[[#This Row],[Cost]]*Tabla1[[#This Row],[Cant]])</f>
        <v>-13000</v>
      </c>
      <c r="P9743" s="8">
        <f>IF(Tabla1[[#This Row],[Mov]]="VNT",-Tabla1[[#This Row],[Cant]],Tabla1[[#This Row],[Cant]])</f>
        <v>1</v>
      </c>
      <c r="Q9743" s="8">
        <f>DAY(Tabla1[[#This Row],[Date]])</f>
        <v>29</v>
      </c>
      <c r="R9743" s="8">
        <f>MONTH(Tabla1[[#This Row],[Date]])</f>
        <v>4</v>
      </c>
      <c r="S9743" s="8">
        <f>YEAR(Tabla1[[#This Row],[Date]])</f>
        <v>2023</v>
      </c>
    </row>
    <row r="9744" spans="1:19" x14ac:dyDescent="0.2">
      <c r="A9744">
        <v>9698</v>
      </c>
      <c r="B9744" s="1">
        <v>45045</v>
      </c>
      <c r="C9744" t="s">
        <v>261</v>
      </c>
      <c r="D9744" t="s">
        <v>1767</v>
      </c>
      <c r="E9744">
        <v>1</v>
      </c>
      <c r="F9744" t="s">
        <v>3211</v>
      </c>
      <c r="G9744" t="s">
        <v>266</v>
      </c>
      <c r="H9744" t="s">
        <v>3212</v>
      </c>
      <c r="M9744" s="2">
        <v>8000</v>
      </c>
      <c r="N9744" s="2">
        <v>20000</v>
      </c>
      <c r="O9744" s="2">
        <f>IF(Tabla1[[#This Row],[Mov]]="VNT",Tabla1[[#This Row],[Sale]]-Tabla1[[#This Row],[Cost]],-Tabla1[[#This Row],[Cost]]*Tabla1[[#This Row],[Cant]])</f>
        <v>-8000</v>
      </c>
      <c r="P9744" s="8">
        <f>IF(Tabla1[[#This Row],[Mov]]="VNT",-Tabla1[[#This Row],[Cant]],Tabla1[[#This Row],[Cant]])</f>
        <v>1</v>
      </c>
      <c r="Q9744" s="8">
        <f>DAY(Tabla1[[#This Row],[Date]])</f>
        <v>29</v>
      </c>
      <c r="R9744" s="8">
        <f>MONTH(Tabla1[[#This Row],[Date]])</f>
        <v>4</v>
      </c>
      <c r="S9744" s="8">
        <f>YEAR(Tabla1[[#This Row],[Date]])</f>
        <v>2023</v>
      </c>
    </row>
    <row r="9745" spans="1:19" x14ac:dyDescent="0.2">
      <c r="A9745">
        <v>9699</v>
      </c>
      <c r="B9745" s="1">
        <v>45045</v>
      </c>
      <c r="C9745" t="s">
        <v>261</v>
      </c>
      <c r="D9745" t="s">
        <v>1767</v>
      </c>
      <c r="E9745">
        <v>3</v>
      </c>
      <c r="F9745" t="s">
        <v>3014</v>
      </c>
      <c r="G9745" t="s">
        <v>266</v>
      </c>
      <c r="H9745" t="s">
        <v>967</v>
      </c>
      <c r="M9745" s="2">
        <v>16000</v>
      </c>
      <c r="N9745" s="2">
        <v>30000</v>
      </c>
      <c r="O9745" s="2">
        <f>IF(Tabla1[[#This Row],[Mov]]="VNT",Tabla1[[#This Row],[Sale]]-Tabla1[[#This Row],[Cost]],-Tabla1[[#This Row],[Cost]]*Tabla1[[#This Row],[Cant]])</f>
        <v>-48000</v>
      </c>
      <c r="P9745" s="8">
        <f>IF(Tabla1[[#This Row],[Mov]]="VNT",-Tabla1[[#This Row],[Cant]],Tabla1[[#This Row],[Cant]])</f>
        <v>3</v>
      </c>
      <c r="Q9745" s="8">
        <f>DAY(Tabla1[[#This Row],[Date]])</f>
        <v>29</v>
      </c>
      <c r="R9745" s="8">
        <f>MONTH(Tabla1[[#This Row],[Date]])</f>
        <v>4</v>
      </c>
      <c r="S9745" s="8">
        <f>YEAR(Tabla1[[#This Row],[Date]])</f>
        <v>2023</v>
      </c>
    </row>
    <row r="9746" spans="1:19" x14ac:dyDescent="0.2">
      <c r="A9746">
        <v>9700</v>
      </c>
      <c r="B9746" s="1">
        <v>45045</v>
      </c>
      <c r="C9746" t="s">
        <v>261</v>
      </c>
      <c r="D9746" t="s">
        <v>2314</v>
      </c>
      <c r="E9746">
        <v>1</v>
      </c>
      <c r="F9746" t="s">
        <v>922</v>
      </c>
      <c r="G9746" t="s">
        <v>266</v>
      </c>
      <c r="H9746" t="s">
        <v>3214</v>
      </c>
      <c r="M9746" s="2">
        <v>20000</v>
      </c>
      <c r="N9746" s="2">
        <v>45000</v>
      </c>
      <c r="O9746" s="2">
        <f>IF(Tabla1[[#This Row],[Mov]]="VNT",Tabla1[[#This Row],[Sale]]-Tabla1[[#This Row],[Cost]],-Tabla1[[#This Row],[Cost]]*Tabla1[[#This Row],[Cant]])</f>
        <v>-20000</v>
      </c>
      <c r="P9746" s="8">
        <f>IF(Tabla1[[#This Row],[Mov]]="VNT",-Tabla1[[#This Row],[Cant]],Tabla1[[#This Row],[Cant]])</f>
        <v>1</v>
      </c>
      <c r="Q9746" s="8">
        <f>DAY(Tabla1[[#This Row],[Date]])</f>
        <v>29</v>
      </c>
      <c r="R9746" s="8">
        <f>MONTH(Tabla1[[#This Row],[Date]])</f>
        <v>4</v>
      </c>
      <c r="S9746" s="8">
        <f>YEAR(Tabla1[[#This Row],[Date]])</f>
        <v>2023</v>
      </c>
    </row>
    <row r="9747" spans="1:19" x14ac:dyDescent="0.2">
      <c r="A9747">
        <v>9701</v>
      </c>
      <c r="B9747" s="1">
        <v>45045</v>
      </c>
      <c r="C9747" t="s">
        <v>261</v>
      </c>
      <c r="D9747" t="s">
        <v>2314</v>
      </c>
      <c r="E9747">
        <v>3</v>
      </c>
      <c r="F9747" t="s">
        <v>15</v>
      </c>
      <c r="G9747" t="s">
        <v>266</v>
      </c>
      <c r="H9747" t="s">
        <v>2506</v>
      </c>
      <c r="M9747" s="2">
        <v>3000</v>
      </c>
      <c r="N9747" s="2">
        <v>7000</v>
      </c>
      <c r="O9747" s="2">
        <f>IF(Tabla1[[#This Row],[Mov]]="VNT",Tabla1[[#This Row],[Sale]]-Tabla1[[#This Row],[Cost]],-Tabla1[[#This Row],[Cost]]*Tabla1[[#This Row],[Cant]])</f>
        <v>-9000</v>
      </c>
      <c r="P9747" s="8">
        <f>IF(Tabla1[[#This Row],[Mov]]="VNT",-Tabla1[[#This Row],[Cant]],Tabla1[[#This Row],[Cant]])</f>
        <v>3</v>
      </c>
      <c r="Q9747" s="8">
        <f>DAY(Tabla1[[#This Row],[Date]])</f>
        <v>29</v>
      </c>
      <c r="R9747" s="8">
        <f>MONTH(Tabla1[[#This Row],[Date]])</f>
        <v>4</v>
      </c>
      <c r="S9747" s="8">
        <f>YEAR(Tabla1[[#This Row],[Date]])</f>
        <v>2023</v>
      </c>
    </row>
    <row r="9748" spans="1:19" x14ac:dyDescent="0.2">
      <c r="A9748">
        <v>9702</v>
      </c>
      <c r="B9748" s="1">
        <v>45045</v>
      </c>
      <c r="C9748" t="s">
        <v>261</v>
      </c>
      <c r="D9748" t="s">
        <v>2314</v>
      </c>
      <c r="E9748">
        <v>1</v>
      </c>
      <c r="F9748" t="s">
        <v>2067</v>
      </c>
      <c r="G9748" t="s">
        <v>266</v>
      </c>
      <c r="H9748" t="s">
        <v>3217</v>
      </c>
      <c r="M9748" s="2">
        <v>11000</v>
      </c>
      <c r="N9748" s="2">
        <v>22000</v>
      </c>
      <c r="O9748" s="2">
        <f>IF(Tabla1[[#This Row],[Mov]]="VNT",Tabla1[[#This Row],[Sale]]-Tabla1[[#This Row],[Cost]],-Tabla1[[#This Row],[Cost]]*Tabla1[[#This Row],[Cant]])</f>
        <v>-11000</v>
      </c>
      <c r="P9748" s="8">
        <f>IF(Tabla1[[#This Row],[Mov]]="VNT",-Tabla1[[#This Row],[Cant]],Tabla1[[#This Row],[Cant]])</f>
        <v>1</v>
      </c>
      <c r="Q9748" s="8">
        <f>DAY(Tabla1[[#This Row],[Date]])</f>
        <v>29</v>
      </c>
      <c r="R9748" s="8">
        <f>MONTH(Tabla1[[#This Row],[Date]])</f>
        <v>4</v>
      </c>
      <c r="S9748" s="8">
        <f>YEAR(Tabla1[[#This Row],[Date]])</f>
        <v>2023</v>
      </c>
    </row>
    <row r="9749" spans="1:19" x14ac:dyDescent="0.2">
      <c r="A9749">
        <v>9703</v>
      </c>
      <c r="B9749" s="1">
        <v>45045</v>
      </c>
      <c r="C9749" t="s">
        <v>261</v>
      </c>
      <c r="D9749" t="s">
        <v>2314</v>
      </c>
      <c r="E9749">
        <v>1</v>
      </c>
      <c r="F9749" t="s">
        <v>48</v>
      </c>
      <c r="G9749" t="s">
        <v>266</v>
      </c>
      <c r="H9749" t="s">
        <v>3215</v>
      </c>
      <c r="M9749" s="2">
        <v>16000</v>
      </c>
      <c r="N9749" s="2">
        <v>45000</v>
      </c>
      <c r="O9749" s="2">
        <f>IF(Tabla1[[#This Row],[Mov]]="VNT",Tabla1[[#This Row],[Sale]]-Tabla1[[#This Row],[Cost]],-Tabla1[[#This Row],[Cost]]*Tabla1[[#This Row],[Cant]])</f>
        <v>-16000</v>
      </c>
      <c r="P9749" s="8">
        <f>IF(Tabla1[[#This Row],[Mov]]="VNT",-Tabla1[[#This Row],[Cant]],Tabla1[[#This Row],[Cant]])</f>
        <v>1</v>
      </c>
      <c r="Q9749" s="8">
        <f>DAY(Tabla1[[#This Row],[Date]])</f>
        <v>29</v>
      </c>
      <c r="R9749" s="8">
        <f>MONTH(Tabla1[[#This Row],[Date]])</f>
        <v>4</v>
      </c>
      <c r="S9749" s="8">
        <f>YEAR(Tabla1[[#This Row],[Date]])</f>
        <v>2023</v>
      </c>
    </row>
    <row r="9750" spans="1:19" x14ac:dyDescent="0.2">
      <c r="A9750">
        <v>9704</v>
      </c>
      <c r="B9750" s="1">
        <v>45045</v>
      </c>
      <c r="C9750" t="s">
        <v>261</v>
      </c>
      <c r="D9750" t="s">
        <v>2314</v>
      </c>
      <c r="E9750">
        <v>1</v>
      </c>
      <c r="F9750" t="s">
        <v>48</v>
      </c>
      <c r="G9750" t="s">
        <v>266</v>
      </c>
      <c r="H9750" t="s">
        <v>3216</v>
      </c>
      <c r="M9750" s="2">
        <v>40000</v>
      </c>
      <c r="N9750" s="2">
        <v>89000</v>
      </c>
      <c r="O9750" s="2">
        <f>IF(Tabla1[[#This Row],[Mov]]="VNT",Tabla1[[#This Row],[Sale]]-Tabla1[[#This Row],[Cost]],-Tabla1[[#This Row],[Cost]]*Tabla1[[#This Row],[Cant]])</f>
        <v>-40000</v>
      </c>
      <c r="P9750" s="8">
        <f>IF(Tabla1[[#This Row],[Mov]]="VNT",-Tabla1[[#This Row],[Cant]],Tabla1[[#This Row],[Cant]])</f>
        <v>1</v>
      </c>
      <c r="Q9750" s="8">
        <f>DAY(Tabla1[[#This Row],[Date]])</f>
        <v>29</v>
      </c>
      <c r="R9750" s="8">
        <f>MONTH(Tabla1[[#This Row],[Date]])</f>
        <v>4</v>
      </c>
      <c r="S9750" s="8">
        <f>YEAR(Tabla1[[#This Row],[Date]])</f>
        <v>2023</v>
      </c>
    </row>
    <row r="9751" spans="1:19" x14ac:dyDescent="0.2">
      <c r="A9751">
        <v>9705</v>
      </c>
      <c r="B9751" s="1">
        <v>45045</v>
      </c>
      <c r="C9751" t="s">
        <v>261</v>
      </c>
      <c r="D9751" t="s">
        <v>2314</v>
      </c>
      <c r="E9751">
        <v>3</v>
      </c>
      <c r="F9751" t="s">
        <v>15</v>
      </c>
      <c r="G9751" t="s">
        <v>266</v>
      </c>
      <c r="H9751" t="s">
        <v>3219</v>
      </c>
      <c r="M9751" s="2">
        <v>1500</v>
      </c>
      <c r="N9751" s="2">
        <v>7000</v>
      </c>
      <c r="O9751" s="2">
        <f>IF(Tabla1[[#This Row],[Mov]]="VNT",Tabla1[[#This Row],[Sale]]-Tabla1[[#This Row],[Cost]],-Tabla1[[#This Row],[Cost]]*Tabla1[[#This Row],[Cant]])</f>
        <v>-4500</v>
      </c>
      <c r="P9751" s="8">
        <f>IF(Tabla1[[#This Row],[Mov]]="VNT",-Tabla1[[#This Row],[Cant]],Tabla1[[#This Row],[Cant]])</f>
        <v>3</v>
      </c>
      <c r="Q9751" s="8">
        <f>DAY(Tabla1[[#This Row],[Date]])</f>
        <v>29</v>
      </c>
      <c r="R9751" s="8">
        <f>MONTH(Tabla1[[#This Row],[Date]])</f>
        <v>4</v>
      </c>
      <c r="S9751" s="8">
        <f>YEAR(Tabla1[[#This Row],[Date]])</f>
        <v>2023</v>
      </c>
    </row>
    <row r="9752" spans="1:19" x14ac:dyDescent="0.2">
      <c r="A9752">
        <v>9706</v>
      </c>
      <c r="B9752" s="1">
        <v>45045</v>
      </c>
      <c r="C9752" t="s">
        <v>261</v>
      </c>
      <c r="D9752" t="s">
        <v>2314</v>
      </c>
      <c r="E9752">
        <v>3</v>
      </c>
      <c r="F9752" t="s">
        <v>15</v>
      </c>
      <c r="G9752" t="s">
        <v>266</v>
      </c>
      <c r="H9752" t="s">
        <v>3218</v>
      </c>
      <c r="M9752" s="2">
        <v>3000</v>
      </c>
      <c r="N9752" s="2">
        <v>9000</v>
      </c>
      <c r="O9752" s="2">
        <f>IF(Tabla1[[#This Row],[Mov]]="VNT",Tabla1[[#This Row],[Sale]]-Tabla1[[#This Row],[Cost]],-Tabla1[[#This Row],[Cost]]*Tabla1[[#This Row],[Cant]])</f>
        <v>-9000</v>
      </c>
      <c r="P9752" s="8">
        <f>IF(Tabla1[[#This Row],[Mov]]="VNT",-Tabla1[[#This Row],[Cant]],Tabla1[[#This Row],[Cant]])</f>
        <v>3</v>
      </c>
      <c r="Q9752" s="8">
        <f>DAY(Tabla1[[#This Row],[Date]])</f>
        <v>29</v>
      </c>
      <c r="R9752" s="8">
        <f>MONTH(Tabla1[[#This Row],[Date]])</f>
        <v>4</v>
      </c>
      <c r="S9752" s="8">
        <f>YEAR(Tabla1[[#This Row],[Date]])</f>
        <v>2023</v>
      </c>
    </row>
    <row r="9753" spans="1:19" x14ac:dyDescent="0.2">
      <c r="A9753">
        <v>9707</v>
      </c>
      <c r="B9753" s="1">
        <v>45045</v>
      </c>
      <c r="C9753" t="s">
        <v>261</v>
      </c>
      <c r="D9753" t="s">
        <v>2314</v>
      </c>
      <c r="E9753">
        <v>1</v>
      </c>
      <c r="F9753" t="s">
        <v>2067</v>
      </c>
      <c r="G9753" t="s">
        <v>266</v>
      </c>
      <c r="H9753" t="s">
        <v>3213</v>
      </c>
      <c r="M9753" s="2">
        <v>26000</v>
      </c>
      <c r="N9753" s="2">
        <v>50000</v>
      </c>
      <c r="O9753" s="2">
        <f>IF(Tabla1[[#This Row],[Mov]]="VNT",Tabla1[[#This Row],[Sale]]-Tabla1[[#This Row],[Cost]],-Tabla1[[#This Row],[Cost]]*Tabla1[[#This Row],[Cant]])</f>
        <v>-26000</v>
      </c>
      <c r="P9753" s="8">
        <f>IF(Tabla1[[#This Row],[Mov]]="VNT",-Tabla1[[#This Row],[Cant]],Tabla1[[#This Row],[Cant]])</f>
        <v>1</v>
      </c>
      <c r="Q9753" s="8">
        <f>DAY(Tabla1[[#This Row],[Date]])</f>
        <v>29</v>
      </c>
      <c r="R9753" s="8">
        <f>MONTH(Tabla1[[#This Row],[Date]])</f>
        <v>4</v>
      </c>
      <c r="S9753" s="8">
        <f>YEAR(Tabla1[[#This Row],[Date]])</f>
        <v>2023</v>
      </c>
    </row>
    <row r="9754" spans="1:19" x14ac:dyDescent="0.2">
      <c r="A9754">
        <v>9708</v>
      </c>
      <c r="B9754" s="1">
        <v>45045</v>
      </c>
      <c r="C9754" t="s">
        <v>261</v>
      </c>
      <c r="D9754" t="s">
        <v>2314</v>
      </c>
      <c r="E9754">
        <v>10</v>
      </c>
      <c r="F9754" t="s">
        <v>848</v>
      </c>
      <c r="G9754" t="s">
        <v>727</v>
      </c>
      <c r="H9754" t="s">
        <v>853</v>
      </c>
      <c r="M9754" s="2">
        <v>500</v>
      </c>
      <c r="N9754" s="2">
        <v>2000</v>
      </c>
      <c r="O9754" s="2">
        <f>IF(Tabla1[[#This Row],[Mov]]="VNT",Tabla1[[#This Row],[Sale]]-Tabla1[[#This Row],[Cost]],-Tabla1[[#This Row],[Cost]]*Tabla1[[#This Row],[Cant]])</f>
        <v>-5000</v>
      </c>
      <c r="P9754" s="8">
        <f>IF(Tabla1[[#This Row],[Mov]]="VNT",-Tabla1[[#This Row],[Cant]],Tabla1[[#This Row],[Cant]])</f>
        <v>10</v>
      </c>
      <c r="Q9754" s="8">
        <f>DAY(Tabla1[[#This Row],[Date]])</f>
        <v>29</v>
      </c>
      <c r="R9754" s="8">
        <f>MONTH(Tabla1[[#This Row],[Date]])</f>
        <v>4</v>
      </c>
      <c r="S9754" s="8">
        <f>YEAR(Tabla1[[#This Row],[Date]])</f>
        <v>2023</v>
      </c>
    </row>
    <row r="9755" spans="1:19" x14ac:dyDescent="0.2">
      <c r="A9755">
        <v>9709</v>
      </c>
      <c r="B9755" s="1">
        <v>45050</v>
      </c>
      <c r="C9755" t="s">
        <v>260</v>
      </c>
      <c r="D9755" t="s">
        <v>332</v>
      </c>
      <c r="E9755">
        <v>1</v>
      </c>
      <c r="F9755" t="s">
        <v>21</v>
      </c>
      <c r="G9755" t="s">
        <v>272</v>
      </c>
      <c r="H9755" t="s">
        <v>1522</v>
      </c>
      <c r="M9755" s="2">
        <v>2600</v>
      </c>
      <c r="N9755" s="2">
        <v>10000</v>
      </c>
      <c r="O9755" s="2">
        <f>IF(Tabla1[[#This Row],[Mov]]="VNT",Tabla1[[#This Row],[Sale]]-Tabla1[[#This Row],[Cost]],-Tabla1[[#This Row],[Cost]]*Tabla1[[#This Row],[Cant]])</f>
        <v>7400</v>
      </c>
      <c r="P9755" s="8">
        <f>IF(Tabla1[[#This Row],[Mov]]="VNT",-Tabla1[[#This Row],[Cant]],Tabla1[[#This Row],[Cant]])</f>
        <v>-1</v>
      </c>
      <c r="Q9755" s="8">
        <f>DAY(Tabla1[[#This Row],[Date]])</f>
        <v>4</v>
      </c>
      <c r="R9755" s="8">
        <f>MONTH(Tabla1[[#This Row],[Date]])</f>
        <v>5</v>
      </c>
      <c r="S9755" s="8">
        <f>YEAR(Tabla1[[#This Row],[Date]])</f>
        <v>2023</v>
      </c>
    </row>
    <row r="9756" spans="1:19" x14ac:dyDescent="0.2">
      <c r="A9756">
        <v>9710</v>
      </c>
      <c r="B9756" s="1">
        <v>45051</v>
      </c>
      <c r="C9756" t="s">
        <v>260</v>
      </c>
      <c r="D9756" t="s">
        <v>332</v>
      </c>
      <c r="E9756">
        <v>1</v>
      </c>
      <c r="F9756" t="s">
        <v>48</v>
      </c>
      <c r="G9756" t="s">
        <v>266</v>
      </c>
      <c r="H9756" t="s">
        <v>3090</v>
      </c>
      <c r="M9756" s="2">
        <v>10000</v>
      </c>
      <c r="N9756" s="2">
        <v>20000</v>
      </c>
      <c r="O9756" s="2">
        <f>IF(Tabla1[[#This Row],[Mov]]="VNT",Tabla1[[#This Row],[Sale]]-Tabla1[[#This Row],[Cost]],-Tabla1[[#This Row],[Cost]]*Tabla1[[#This Row],[Cant]])</f>
        <v>10000</v>
      </c>
      <c r="P9756" s="8">
        <f>IF(Tabla1[[#This Row],[Mov]]="VNT",-Tabla1[[#This Row],[Cant]],Tabla1[[#This Row],[Cant]])</f>
        <v>-1</v>
      </c>
      <c r="Q9756" s="8">
        <f>DAY(Tabla1[[#This Row],[Date]])</f>
        <v>5</v>
      </c>
      <c r="R9756" s="8">
        <f>MONTH(Tabla1[[#This Row],[Date]])</f>
        <v>5</v>
      </c>
      <c r="S9756" s="8">
        <f>YEAR(Tabla1[[#This Row],[Date]])</f>
        <v>2023</v>
      </c>
    </row>
    <row r="9757" spans="1:19" x14ac:dyDescent="0.2">
      <c r="A9757">
        <v>9711</v>
      </c>
      <c r="B9757" s="1">
        <v>45051</v>
      </c>
      <c r="C9757" t="s">
        <v>260</v>
      </c>
      <c r="D9757" t="s">
        <v>332</v>
      </c>
      <c r="E9757">
        <v>1</v>
      </c>
      <c r="F9757" t="s">
        <v>116</v>
      </c>
      <c r="G9757" t="s">
        <v>347</v>
      </c>
      <c r="H9757" t="s">
        <v>518</v>
      </c>
      <c r="M9757" s="2">
        <v>3270</v>
      </c>
      <c r="N9757" s="2">
        <v>3500</v>
      </c>
      <c r="O9757" s="2">
        <f>IF(Tabla1[[#This Row],[Mov]]="VNT",Tabla1[[#This Row],[Sale]]-Tabla1[[#This Row],[Cost]],-Tabla1[[#This Row],[Cost]]*Tabla1[[#This Row],[Cant]])</f>
        <v>230</v>
      </c>
      <c r="P9757" s="8">
        <f>IF(Tabla1[[#This Row],[Mov]]="VNT",-Tabla1[[#This Row],[Cant]],Tabla1[[#This Row],[Cant]])</f>
        <v>-1</v>
      </c>
      <c r="Q9757" s="8">
        <f>DAY(Tabla1[[#This Row],[Date]])</f>
        <v>5</v>
      </c>
      <c r="R9757" s="8">
        <f>MONTH(Tabla1[[#This Row],[Date]])</f>
        <v>5</v>
      </c>
      <c r="S9757" s="8">
        <f>YEAR(Tabla1[[#This Row],[Date]])</f>
        <v>2023</v>
      </c>
    </row>
    <row r="9758" spans="1:19" x14ac:dyDescent="0.2">
      <c r="A9758">
        <v>9712</v>
      </c>
      <c r="B9758" s="1">
        <v>45051</v>
      </c>
      <c r="C9758" t="s">
        <v>260</v>
      </c>
      <c r="D9758" t="s">
        <v>332</v>
      </c>
      <c r="E9758">
        <v>1</v>
      </c>
      <c r="F9758" t="s">
        <v>1192</v>
      </c>
      <c r="G9758" t="s">
        <v>499</v>
      </c>
      <c r="H9758" t="s">
        <v>3201</v>
      </c>
      <c r="M9758" s="2">
        <v>16000</v>
      </c>
      <c r="N9758" s="2">
        <v>29000</v>
      </c>
      <c r="O9758" s="2">
        <f>IF(Tabla1[[#This Row],[Mov]]="VNT",Tabla1[[#This Row],[Sale]]-Tabla1[[#This Row],[Cost]],-Tabla1[[#This Row],[Cost]]*Tabla1[[#This Row],[Cant]])</f>
        <v>13000</v>
      </c>
      <c r="P9758" s="8">
        <f>IF(Tabla1[[#This Row],[Mov]]="VNT",-Tabla1[[#This Row],[Cant]],Tabla1[[#This Row],[Cant]])</f>
        <v>-1</v>
      </c>
      <c r="Q9758" s="8">
        <f>DAY(Tabla1[[#This Row],[Date]])</f>
        <v>5</v>
      </c>
      <c r="R9758" s="8">
        <f>MONTH(Tabla1[[#This Row],[Date]])</f>
        <v>5</v>
      </c>
      <c r="S9758" s="8">
        <f>YEAR(Tabla1[[#This Row],[Date]])</f>
        <v>2023</v>
      </c>
    </row>
    <row r="9759" spans="1:19" x14ac:dyDescent="0.2">
      <c r="A9759">
        <v>9713</v>
      </c>
      <c r="B9759" s="1">
        <v>45051</v>
      </c>
      <c r="C9759" t="s">
        <v>260</v>
      </c>
      <c r="D9759" t="s">
        <v>332</v>
      </c>
      <c r="E9759">
        <v>1</v>
      </c>
      <c r="F9759" t="s">
        <v>225</v>
      </c>
      <c r="G9759" t="s">
        <v>499</v>
      </c>
      <c r="H9759" t="s">
        <v>3201</v>
      </c>
      <c r="M9759" s="2">
        <v>1100</v>
      </c>
      <c r="N9759" s="2">
        <v>10000</v>
      </c>
      <c r="O9759" s="2">
        <f>IF(Tabla1[[#This Row],[Mov]]="VNT",Tabla1[[#This Row],[Sale]]-Tabla1[[#This Row],[Cost]],-Tabla1[[#This Row],[Cost]]*Tabla1[[#This Row],[Cant]])</f>
        <v>8900</v>
      </c>
      <c r="P9759" s="8">
        <f>IF(Tabla1[[#This Row],[Mov]]="VNT",-Tabla1[[#This Row],[Cant]],Tabla1[[#This Row],[Cant]])</f>
        <v>-1</v>
      </c>
      <c r="Q9759" s="8">
        <f>DAY(Tabla1[[#This Row],[Date]])</f>
        <v>5</v>
      </c>
      <c r="R9759" s="8">
        <f>MONTH(Tabla1[[#This Row],[Date]])</f>
        <v>5</v>
      </c>
      <c r="S9759" s="8">
        <f>YEAR(Tabla1[[#This Row],[Date]])</f>
        <v>2023</v>
      </c>
    </row>
    <row r="9760" spans="1:19" x14ac:dyDescent="0.2">
      <c r="A9760">
        <v>9714</v>
      </c>
      <c r="B9760" s="1">
        <v>45051</v>
      </c>
      <c r="C9760" t="s">
        <v>260</v>
      </c>
      <c r="D9760" t="s">
        <v>332</v>
      </c>
      <c r="E9760">
        <v>1</v>
      </c>
      <c r="F9760" t="s">
        <v>116</v>
      </c>
      <c r="G9760" t="s">
        <v>347</v>
      </c>
      <c r="H9760" t="s">
        <v>518</v>
      </c>
      <c r="M9760" s="2">
        <v>3270</v>
      </c>
      <c r="N9760" s="2">
        <v>3500</v>
      </c>
      <c r="O9760" s="2">
        <f>IF(Tabla1[[#This Row],[Mov]]="VNT",Tabla1[[#This Row],[Sale]]-Tabla1[[#This Row],[Cost]],-Tabla1[[#This Row],[Cost]]*Tabla1[[#This Row],[Cant]])</f>
        <v>230</v>
      </c>
      <c r="P9760" s="8">
        <f>IF(Tabla1[[#This Row],[Mov]]="VNT",-Tabla1[[#This Row],[Cant]],Tabla1[[#This Row],[Cant]])</f>
        <v>-1</v>
      </c>
      <c r="Q9760" s="8">
        <f>DAY(Tabla1[[#This Row],[Date]])</f>
        <v>5</v>
      </c>
      <c r="R9760" s="8">
        <f>MONTH(Tabla1[[#This Row],[Date]])</f>
        <v>5</v>
      </c>
      <c r="S9760" s="8">
        <f>YEAR(Tabla1[[#This Row],[Date]])</f>
        <v>2023</v>
      </c>
    </row>
    <row r="9761" spans="1:19" x14ac:dyDescent="0.2">
      <c r="A9761">
        <v>9715</v>
      </c>
      <c r="B9761" s="1">
        <v>45051</v>
      </c>
      <c r="C9761" t="s">
        <v>260</v>
      </c>
      <c r="D9761" t="s">
        <v>332</v>
      </c>
      <c r="E9761">
        <v>1</v>
      </c>
      <c r="F9761" t="s">
        <v>21</v>
      </c>
      <c r="G9761" t="s">
        <v>272</v>
      </c>
      <c r="H9761" t="s">
        <v>1522</v>
      </c>
      <c r="J9761" t="s">
        <v>23</v>
      </c>
      <c r="M9761" s="2">
        <v>2600</v>
      </c>
      <c r="N9761" s="2">
        <v>10000</v>
      </c>
      <c r="O9761" s="2">
        <f>IF(Tabla1[[#This Row],[Mov]]="VNT",Tabla1[[#This Row],[Sale]]-Tabla1[[#This Row],[Cost]],-Tabla1[[#This Row],[Cost]]*Tabla1[[#This Row],[Cant]])</f>
        <v>7400</v>
      </c>
      <c r="P9761" s="8">
        <f>IF(Tabla1[[#This Row],[Mov]]="VNT",-Tabla1[[#This Row],[Cant]],Tabla1[[#This Row],[Cant]])</f>
        <v>-1</v>
      </c>
      <c r="Q9761" s="8">
        <f>DAY(Tabla1[[#This Row],[Date]])</f>
        <v>5</v>
      </c>
      <c r="R9761" s="8">
        <f>MONTH(Tabla1[[#This Row],[Date]])</f>
        <v>5</v>
      </c>
      <c r="S9761" s="8">
        <f>YEAR(Tabla1[[#This Row],[Date]])</f>
        <v>2023</v>
      </c>
    </row>
    <row r="9762" spans="1:19" x14ac:dyDescent="0.2">
      <c r="A9762">
        <v>9716</v>
      </c>
      <c r="B9762" s="1">
        <v>45051</v>
      </c>
      <c r="C9762" t="s">
        <v>260</v>
      </c>
      <c r="D9762" t="s">
        <v>332</v>
      </c>
      <c r="E9762">
        <v>1</v>
      </c>
      <c r="F9762" t="s">
        <v>116</v>
      </c>
      <c r="G9762" t="s">
        <v>347</v>
      </c>
      <c r="H9762" t="s">
        <v>518</v>
      </c>
      <c r="M9762" s="2">
        <v>10279</v>
      </c>
      <c r="N9762" s="2">
        <v>11000</v>
      </c>
      <c r="O9762" s="2">
        <f>IF(Tabla1[[#This Row],[Mov]]="VNT",Tabla1[[#This Row],[Sale]]-Tabla1[[#This Row],[Cost]],-Tabla1[[#This Row],[Cost]]*Tabla1[[#This Row],[Cant]])</f>
        <v>721</v>
      </c>
      <c r="P9762" s="8">
        <f>IF(Tabla1[[#This Row],[Mov]]="VNT",-Tabla1[[#This Row],[Cant]],Tabla1[[#This Row],[Cant]])</f>
        <v>-1</v>
      </c>
      <c r="Q9762" s="8">
        <f>DAY(Tabla1[[#This Row],[Date]])</f>
        <v>5</v>
      </c>
      <c r="R9762" s="8">
        <f>MONTH(Tabla1[[#This Row],[Date]])</f>
        <v>5</v>
      </c>
      <c r="S9762" s="8">
        <f>YEAR(Tabla1[[#This Row],[Date]])</f>
        <v>2023</v>
      </c>
    </row>
    <row r="9763" spans="1:19" x14ac:dyDescent="0.2">
      <c r="A9763">
        <v>9717</v>
      </c>
      <c r="B9763" s="1">
        <v>45051</v>
      </c>
      <c r="C9763" t="s">
        <v>260</v>
      </c>
      <c r="D9763" t="s">
        <v>332</v>
      </c>
      <c r="E9763">
        <v>1</v>
      </c>
      <c r="F9763" t="s">
        <v>3222</v>
      </c>
      <c r="G9763" t="s">
        <v>465</v>
      </c>
      <c r="H9763" t="s">
        <v>744</v>
      </c>
      <c r="M9763" s="2">
        <v>55000</v>
      </c>
      <c r="N9763" s="2">
        <v>75000</v>
      </c>
      <c r="O9763" s="2">
        <f>IF(Tabla1[[#This Row],[Mov]]="VNT",Tabla1[[#This Row],[Sale]]-Tabla1[[#This Row],[Cost]],-Tabla1[[#This Row],[Cost]]*Tabla1[[#This Row],[Cant]])</f>
        <v>20000</v>
      </c>
      <c r="P9763" s="8">
        <f>IF(Tabla1[[#This Row],[Mov]]="VNT",-Tabla1[[#This Row],[Cant]],Tabla1[[#This Row],[Cant]])</f>
        <v>-1</v>
      </c>
      <c r="Q9763" s="8">
        <f>DAY(Tabla1[[#This Row],[Date]])</f>
        <v>5</v>
      </c>
      <c r="R9763" s="8">
        <f>MONTH(Tabla1[[#This Row],[Date]])</f>
        <v>5</v>
      </c>
      <c r="S9763" s="8">
        <f>YEAR(Tabla1[[#This Row],[Date]])</f>
        <v>2023</v>
      </c>
    </row>
    <row r="9764" spans="1:19" x14ac:dyDescent="0.2">
      <c r="A9764">
        <v>9718</v>
      </c>
      <c r="B9764" s="1">
        <v>45051</v>
      </c>
      <c r="C9764" t="s">
        <v>260</v>
      </c>
      <c r="D9764" t="s">
        <v>332</v>
      </c>
      <c r="E9764">
        <v>1</v>
      </c>
      <c r="F9764" t="s">
        <v>532</v>
      </c>
      <c r="G9764" t="s">
        <v>266</v>
      </c>
      <c r="H9764" t="s">
        <v>621</v>
      </c>
      <c r="M9764" s="2">
        <v>40000</v>
      </c>
      <c r="N9764" s="2">
        <v>80000</v>
      </c>
      <c r="O9764" s="2">
        <f>IF(Tabla1[[#This Row],[Mov]]="VNT",Tabla1[[#This Row],[Sale]]-Tabla1[[#This Row],[Cost]],-Tabla1[[#This Row],[Cost]]*Tabla1[[#This Row],[Cant]])</f>
        <v>40000</v>
      </c>
      <c r="P9764" s="8">
        <f>IF(Tabla1[[#This Row],[Mov]]="VNT",-Tabla1[[#This Row],[Cant]],Tabla1[[#This Row],[Cant]])</f>
        <v>-1</v>
      </c>
      <c r="Q9764" s="8">
        <f>DAY(Tabla1[[#This Row],[Date]])</f>
        <v>5</v>
      </c>
      <c r="R9764" s="8">
        <f>MONTH(Tabla1[[#This Row],[Date]])</f>
        <v>5</v>
      </c>
      <c r="S9764" s="8">
        <f>YEAR(Tabla1[[#This Row],[Date]])</f>
        <v>2023</v>
      </c>
    </row>
    <row r="9765" spans="1:19" x14ac:dyDescent="0.2">
      <c r="A9765">
        <v>9719</v>
      </c>
      <c r="B9765" s="1">
        <v>45051</v>
      </c>
      <c r="C9765" t="s">
        <v>260</v>
      </c>
      <c r="D9765" t="s">
        <v>332</v>
      </c>
      <c r="E9765">
        <v>1</v>
      </c>
      <c r="F9765" t="s">
        <v>48</v>
      </c>
      <c r="G9765" t="s">
        <v>1301</v>
      </c>
      <c r="H9765" t="s">
        <v>3162</v>
      </c>
      <c r="M9765" s="2">
        <v>38000</v>
      </c>
      <c r="N9765" s="2">
        <v>79000</v>
      </c>
      <c r="O9765" s="2">
        <f>IF(Tabla1[[#This Row],[Mov]]="VNT",Tabla1[[#This Row],[Sale]]-Tabla1[[#This Row],[Cost]],-Tabla1[[#This Row],[Cost]]*Tabla1[[#This Row],[Cant]])</f>
        <v>41000</v>
      </c>
      <c r="P9765" s="8">
        <f>IF(Tabla1[[#This Row],[Mov]]="VNT",-Tabla1[[#This Row],[Cant]],Tabla1[[#This Row],[Cant]])</f>
        <v>-1</v>
      </c>
      <c r="Q9765" s="8">
        <f>DAY(Tabla1[[#This Row],[Date]])</f>
        <v>5</v>
      </c>
      <c r="R9765" s="8">
        <f>MONTH(Tabla1[[#This Row],[Date]])</f>
        <v>5</v>
      </c>
      <c r="S9765" s="8">
        <f>YEAR(Tabla1[[#This Row],[Date]])</f>
        <v>2023</v>
      </c>
    </row>
    <row r="9766" spans="1:19" x14ac:dyDescent="0.2">
      <c r="A9766">
        <v>9720</v>
      </c>
      <c r="B9766" s="1">
        <v>45051</v>
      </c>
      <c r="C9766" t="s">
        <v>260</v>
      </c>
      <c r="D9766" t="s">
        <v>332</v>
      </c>
      <c r="E9766">
        <v>1</v>
      </c>
      <c r="F9766" t="s">
        <v>458</v>
      </c>
      <c r="G9766" t="s">
        <v>284</v>
      </c>
      <c r="H9766" t="s">
        <v>3223</v>
      </c>
      <c r="M9766" s="2">
        <v>0</v>
      </c>
      <c r="N9766" s="2">
        <v>15000</v>
      </c>
      <c r="O9766" s="2">
        <f>IF(Tabla1[[#This Row],[Mov]]="VNT",Tabla1[[#This Row],[Sale]]-Tabla1[[#This Row],[Cost]],-Tabla1[[#This Row],[Cost]]*Tabla1[[#This Row],[Cant]])</f>
        <v>15000</v>
      </c>
      <c r="P9766" s="8">
        <f>IF(Tabla1[[#This Row],[Mov]]="VNT",-Tabla1[[#This Row],[Cant]],Tabla1[[#This Row],[Cant]])</f>
        <v>-1</v>
      </c>
      <c r="Q9766" s="8">
        <f>DAY(Tabla1[[#This Row],[Date]])</f>
        <v>5</v>
      </c>
      <c r="R9766" s="8">
        <f>MONTH(Tabla1[[#This Row],[Date]])</f>
        <v>5</v>
      </c>
      <c r="S9766" s="8">
        <f>YEAR(Tabla1[[#This Row],[Date]])</f>
        <v>2023</v>
      </c>
    </row>
    <row r="9767" spans="1:19" x14ac:dyDescent="0.2">
      <c r="A9767">
        <v>9721</v>
      </c>
      <c r="B9767" s="1">
        <v>45051</v>
      </c>
      <c r="C9767" t="s">
        <v>260</v>
      </c>
      <c r="D9767" t="s">
        <v>332</v>
      </c>
      <c r="E9767">
        <v>1</v>
      </c>
      <c r="F9767" t="s">
        <v>26</v>
      </c>
      <c r="G9767" t="s">
        <v>264</v>
      </c>
      <c r="H9767" t="s">
        <v>20</v>
      </c>
      <c r="M9767" s="2">
        <v>8000</v>
      </c>
      <c r="N9767" s="2">
        <v>20000</v>
      </c>
      <c r="O9767" s="2">
        <f>IF(Tabla1[[#This Row],[Mov]]="VNT",Tabla1[[#This Row],[Sale]]-Tabla1[[#This Row],[Cost]],-Tabla1[[#This Row],[Cost]]*Tabla1[[#This Row],[Cant]])</f>
        <v>12000</v>
      </c>
      <c r="P9767" s="8">
        <f>IF(Tabla1[[#This Row],[Mov]]="VNT",-Tabla1[[#This Row],[Cant]],Tabla1[[#This Row],[Cant]])</f>
        <v>-1</v>
      </c>
      <c r="Q9767" s="8">
        <f>DAY(Tabla1[[#This Row],[Date]])</f>
        <v>5</v>
      </c>
      <c r="R9767" s="8">
        <f>MONTH(Tabla1[[#This Row],[Date]])</f>
        <v>5</v>
      </c>
      <c r="S9767" s="8">
        <f>YEAR(Tabla1[[#This Row],[Date]])</f>
        <v>2023</v>
      </c>
    </row>
    <row r="9768" spans="1:19" x14ac:dyDescent="0.2">
      <c r="A9768">
        <v>9722</v>
      </c>
      <c r="B9768" s="1">
        <v>45051</v>
      </c>
      <c r="C9768" t="s">
        <v>260</v>
      </c>
      <c r="D9768" t="s">
        <v>332</v>
      </c>
      <c r="E9768">
        <v>1</v>
      </c>
      <c r="F9768" t="s">
        <v>224</v>
      </c>
      <c r="G9768" t="s">
        <v>284</v>
      </c>
      <c r="H9768" t="s">
        <v>3095</v>
      </c>
      <c r="M9768" s="2">
        <v>7000</v>
      </c>
      <c r="N9768" s="2">
        <v>15000</v>
      </c>
      <c r="O9768" s="2">
        <f>IF(Tabla1[[#This Row],[Mov]]="VNT",Tabla1[[#This Row],[Sale]]-Tabla1[[#This Row],[Cost]],-Tabla1[[#This Row],[Cost]]*Tabla1[[#This Row],[Cant]])</f>
        <v>8000</v>
      </c>
      <c r="P9768" s="8">
        <f>IF(Tabla1[[#This Row],[Mov]]="VNT",-Tabla1[[#This Row],[Cant]],Tabla1[[#This Row],[Cant]])</f>
        <v>-1</v>
      </c>
      <c r="Q9768" s="8">
        <f>DAY(Tabla1[[#This Row],[Date]])</f>
        <v>5</v>
      </c>
      <c r="R9768" s="8">
        <f>MONTH(Tabla1[[#This Row],[Date]])</f>
        <v>5</v>
      </c>
      <c r="S9768" s="8">
        <f>YEAR(Tabla1[[#This Row],[Date]])</f>
        <v>2023</v>
      </c>
    </row>
    <row r="9769" spans="1:19" x14ac:dyDescent="0.2">
      <c r="A9769">
        <v>9723</v>
      </c>
      <c r="B9769" s="1">
        <v>45051</v>
      </c>
      <c r="C9769" t="s">
        <v>260</v>
      </c>
      <c r="D9769" t="s">
        <v>332</v>
      </c>
      <c r="E9769">
        <v>1</v>
      </c>
      <c r="F9769" t="s">
        <v>116</v>
      </c>
      <c r="G9769" t="s">
        <v>349</v>
      </c>
      <c r="H9769" t="s">
        <v>515</v>
      </c>
      <c r="M9769" s="2">
        <v>3270</v>
      </c>
      <c r="N9769" s="2">
        <v>3500</v>
      </c>
      <c r="O9769" s="2">
        <f>IF(Tabla1[[#This Row],[Mov]]="VNT",Tabla1[[#This Row],[Sale]]-Tabla1[[#This Row],[Cost]],-Tabla1[[#This Row],[Cost]]*Tabla1[[#This Row],[Cant]])</f>
        <v>230</v>
      </c>
      <c r="P9769" s="8">
        <f>IF(Tabla1[[#This Row],[Mov]]="VNT",-Tabla1[[#This Row],[Cant]],Tabla1[[#This Row],[Cant]])</f>
        <v>-1</v>
      </c>
      <c r="Q9769" s="8">
        <f>DAY(Tabla1[[#This Row],[Date]])</f>
        <v>5</v>
      </c>
      <c r="R9769" s="8">
        <f>MONTH(Tabla1[[#This Row],[Date]])</f>
        <v>5</v>
      </c>
      <c r="S9769" s="8">
        <f>YEAR(Tabla1[[#This Row],[Date]])</f>
        <v>2023</v>
      </c>
    </row>
    <row r="9770" spans="1:19" x14ac:dyDescent="0.2">
      <c r="A9770">
        <v>9724</v>
      </c>
      <c r="B9770" s="1">
        <v>45051</v>
      </c>
      <c r="C9770" t="s">
        <v>260</v>
      </c>
      <c r="D9770" t="s">
        <v>332</v>
      </c>
      <c r="E9770">
        <v>1</v>
      </c>
      <c r="F9770" t="s">
        <v>116</v>
      </c>
      <c r="G9770" t="s">
        <v>349</v>
      </c>
      <c r="H9770" t="s">
        <v>515</v>
      </c>
      <c r="M9770" s="2">
        <v>6074</v>
      </c>
      <c r="N9770" s="2">
        <v>6500</v>
      </c>
      <c r="O9770" s="2">
        <f>IF(Tabla1[[#This Row],[Mov]]="VNT",Tabla1[[#This Row],[Sale]]-Tabla1[[#This Row],[Cost]],-Tabla1[[#This Row],[Cost]]*Tabla1[[#This Row],[Cant]])</f>
        <v>426</v>
      </c>
      <c r="P9770" s="8">
        <f>IF(Tabla1[[#This Row],[Mov]]="VNT",-Tabla1[[#This Row],[Cant]],Tabla1[[#This Row],[Cant]])</f>
        <v>-1</v>
      </c>
      <c r="Q9770" s="8">
        <f>DAY(Tabla1[[#This Row],[Date]])</f>
        <v>5</v>
      </c>
      <c r="R9770" s="8">
        <f>MONTH(Tabla1[[#This Row],[Date]])</f>
        <v>5</v>
      </c>
      <c r="S9770" s="8">
        <f>YEAR(Tabla1[[#This Row],[Date]])</f>
        <v>2023</v>
      </c>
    </row>
    <row r="9771" spans="1:19" x14ac:dyDescent="0.2">
      <c r="A9771">
        <v>9725</v>
      </c>
      <c r="B9771" s="1">
        <v>45052</v>
      </c>
      <c r="C9771" t="s">
        <v>260</v>
      </c>
      <c r="D9771" t="s">
        <v>332</v>
      </c>
      <c r="E9771">
        <v>1</v>
      </c>
      <c r="F9771" t="s">
        <v>1261</v>
      </c>
      <c r="G9771" t="s">
        <v>263</v>
      </c>
      <c r="H9771" t="s">
        <v>3224</v>
      </c>
      <c r="M9771" s="2">
        <v>4000</v>
      </c>
      <c r="N9771" s="2">
        <v>14000</v>
      </c>
      <c r="O9771" s="2">
        <f>IF(Tabla1[[#This Row],[Mov]]="VNT",Tabla1[[#This Row],[Sale]]-Tabla1[[#This Row],[Cost]],-Tabla1[[#This Row],[Cost]]*Tabla1[[#This Row],[Cant]])</f>
        <v>10000</v>
      </c>
      <c r="P9771" s="8">
        <f>IF(Tabla1[[#This Row],[Mov]]="VNT",-Tabla1[[#This Row],[Cant]],Tabla1[[#This Row],[Cant]])</f>
        <v>-1</v>
      </c>
      <c r="Q9771" s="8">
        <f>DAY(Tabla1[[#This Row],[Date]])</f>
        <v>6</v>
      </c>
      <c r="R9771" s="8">
        <f>MONTH(Tabla1[[#This Row],[Date]])</f>
        <v>5</v>
      </c>
      <c r="S9771" s="8">
        <f>YEAR(Tabla1[[#This Row],[Date]])</f>
        <v>2023</v>
      </c>
    </row>
    <row r="9772" spans="1:19" x14ac:dyDescent="0.2">
      <c r="A9772">
        <v>9726</v>
      </c>
      <c r="B9772" s="1">
        <v>45052</v>
      </c>
      <c r="C9772" t="s">
        <v>260</v>
      </c>
      <c r="D9772" t="s">
        <v>332</v>
      </c>
      <c r="E9772">
        <v>1</v>
      </c>
      <c r="F9772" t="s">
        <v>891</v>
      </c>
      <c r="G9772" t="s">
        <v>263</v>
      </c>
      <c r="H9772" t="s">
        <v>1018</v>
      </c>
      <c r="M9772" s="2">
        <v>3400</v>
      </c>
      <c r="N9772" s="2">
        <v>10000</v>
      </c>
      <c r="O9772" s="2">
        <f>IF(Tabla1[[#This Row],[Mov]]="VNT",Tabla1[[#This Row],[Sale]]-Tabla1[[#This Row],[Cost]],-Tabla1[[#This Row],[Cost]]*Tabla1[[#This Row],[Cant]])</f>
        <v>6600</v>
      </c>
      <c r="P9772" s="8">
        <f>IF(Tabla1[[#This Row],[Mov]]="VNT",-Tabla1[[#This Row],[Cant]],Tabla1[[#This Row],[Cant]])</f>
        <v>-1</v>
      </c>
      <c r="Q9772" s="8">
        <f>DAY(Tabla1[[#This Row],[Date]])</f>
        <v>6</v>
      </c>
      <c r="R9772" s="8">
        <f>MONTH(Tabla1[[#This Row],[Date]])</f>
        <v>5</v>
      </c>
      <c r="S9772" s="8">
        <f>YEAR(Tabla1[[#This Row],[Date]])</f>
        <v>2023</v>
      </c>
    </row>
    <row r="9773" spans="1:19" x14ac:dyDescent="0.2">
      <c r="A9773">
        <v>9727</v>
      </c>
      <c r="B9773" s="1">
        <v>45052</v>
      </c>
      <c r="C9773" t="s">
        <v>260</v>
      </c>
      <c r="D9773" t="s">
        <v>332</v>
      </c>
      <c r="E9773">
        <v>1</v>
      </c>
      <c r="F9773" t="s">
        <v>201</v>
      </c>
      <c r="G9773" t="s">
        <v>197</v>
      </c>
      <c r="H9773" t="s">
        <v>203</v>
      </c>
      <c r="M9773" s="2">
        <v>53000</v>
      </c>
      <c r="N9773" s="2">
        <v>80000</v>
      </c>
      <c r="O9773" s="2">
        <f>IF(Tabla1[[#This Row],[Mov]]="VNT",Tabla1[[#This Row],[Sale]]-Tabla1[[#This Row],[Cost]],-Tabla1[[#This Row],[Cost]]*Tabla1[[#This Row],[Cant]])</f>
        <v>27000</v>
      </c>
      <c r="P9773" s="8">
        <f>IF(Tabla1[[#This Row],[Mov]]="VNT",-Tabla1[[#This Row],[Cant]],Tabla1[[#This Row],[Cant]])</f>
        <v>-1</v>
      </c>
      <c r="Q9773" s="8">
        <f>DAY(Tabla1[[#This Row],[Date]])</f>
        <v>6</v>
      </c>
      <c r="R9773" s="8">
        <f>MONTH(Tabla1[[#This Row],[Date]])</f>
        <v>5</v>
      </c>
      <c r="S9773" s="8">
        <f>YEAR(Tabla1[[#This Row],[Date]])</f>
        <v>2023</v>
      </c>
    </row>
    <row r="9774" spans="1:19" x14ac:dyDescent="0.2">
      <c r="A9774">
        <v>9728</v>
      </c>
      <c r="B9774" s="1">
        <v>45052</v>
      </c>
      <c r="C9774" t="s">
        <v>260</v>
      </c>
      <c r="D9774" t="s">
        <v>332</v>
      </c>
      <c r="E9774">
        <v>1</v>
      </c>
      <c r="F9774" t="s">
        <v>2435</v>
      </c>
      <c r="G9774" t="s">
        <v>272</v>
      </c>
      <c r="H9774" t="s">
        <v>3225</v>
      </c>
      <c r="M9774" s="2">
        <v>8000</v>
      </c>
      <c r="N9774" s="2">
        <v>24000</v>
      </c>
      <c r="O9774" s="2">
        <f>IF(Tabla1[[#This Row],[Mov]]="VNT",Tabla1[[#This Row],[Sale]]-Tabla1[[#This Row],[Cost]],-Tabla1[[#This Row],[Cost]]*Tabla1[[#This Row],[Cant]])</f>
        <v>16000</v>
      </c>
      <c r="P9774" s="8">
        <f>IF(Tabla1[[#This Row],[Mov]]="VNT",-Tabla1[[#This Row],[Cant]],Tabla1[[#This Row],[Cant]])</f>
        <v>-1</v>
      </c>
      <c r="Q9774" s="8">
        <f>DAY(Tabla1[[#This Row],[Date]])</f>
        <v>6</v>
      </c>
      <c r="R9774" s="8">
        <f>MONTH(Tabla1[[#This Row],[Date]])</f>
        <v>5</v>
      </c>
      <c r="S9774" s="8">
        <f>YEAR(Tabla1[[#This Row],[Date]])</f>
        <v>2023</v>
      </c>
    </row>
    <row r="9775" spans="1:19" x14ac:dyDescent="0.2">
      <c r="A9775">
        <v>9729</v>
      </c>
      <c r="B9775" s="1">
        <v>45048</v>
      </c>
      <c r="C9775" t="s">
        <v>261</v>
      </c>
      <c r="D9775" t="s">
        <v>659</v>
      </c>
      <c r="E9775">
        <v>5</v>
      </c>
      <c r="F9775" t="s">
        <v>891</v>
      </c>
      <c r="G9775" t="s">
        <v>272</v>
      </c>
      <c r="H9775" t="s">
        <v>252</v>
      </c>
      <c r="M9775" s="2">
        <v>3400</v>
      </c>
      <c r="N9775" s="2">
        <v>10000</v>
      </c>
      <c r="O9775" s="2">
        <f>IF(Tabla1[[#This Row],[Mov]]="VNT",Tabla1[[#This Row],[Sale]]-Tabla1[[#This Row],[Cost]],-Tabla1[[#This Row],[Cost]]*Tabla1[[#This Row],[Cant]])</f>
        <v>-17000</v>
      </c>
      <c r="P9775" s="8">
        <f>IF(Tabla1[[#This Row],[Mov]]="VNT",-Tabla1[[#This Row],[Cant]],Tabla1[[#This Row],[Cant]])</f>
        <v>5</v>
      </c>
      <c r="Q9775" s="8">
        <f>DAY(Tabla1[[#This Row],[Date]])</f>
        <v>2</v>
      </c>
      <c r="R9775" s="8">
        <f>MONTH(Tabla1[[#This Row],[Date]])</f>
        <v>5</v>
      </c>
      <c r="S9775" s="8">
        <f>YEAR(Tabla1[[#This Row],[Date]])</f>
        <v>2023</v>
      </c>
    </row>
    <row r="9776" spans="1:19" x14ac:dyDescent="0.2">
      <c r="A9776">
        <v>9730</v>
      </c>
      <c r="B9776" s="1">
        <v>45048</v>
      </c>
      <c r="C9776" t="s">
        <v>261</v>
      </c>
      <c r="D9776" t="s">
        <v>659</v>
      </c>
      <c r="E9776">
        <v>8</v>
      </c>
      <c r="F9776" t="s">
        <v>224</v>
      </c>
      <c r="G9776" t="s">
        <v>272</v>
      </c>
      <c r="H9776" t="s">
        <v>3196</v>
      </c>
      <c r="M9776" s="2">
        <v>10000</v>
      </c>
      <c r="N9776" s="2">
        <v>20000</v>
      </c>
      <c r="O9776" s="2">
        <f>IF(Tabla1[[#This Row],[Mov]]="VNT",Tabla1[[#This Row],[Sale]]-Tabla1[[#This Row],[Cost]],-Tabla1[[#This Row],[Cost]]*Tabla1[[#This Row],[Cant]])</f>
        <v>-80000</v>
      </c>
      <c r="P9776" s="8">
        <f>IF(Tabla1[[#This Row],[Mov]]="VNT",-Tabla1[[#This Row],[Cant]],Tabla1[[#This Row],[Cant]])</f>
        <v>8</v>
      </c>
      <c r="Q9776" s="8">
        <f>DAY(Tabla1[[#This Row],[Date]])</f>
        <v>2</v>
      </c>
      <c r="R9776" s="8">
        <f>MONTH(Tabla1[[#This Row],[Date]])</f>
        <v>5</v>
      </c>
      <c r="S9776" s="8">
        <f>YEAR(Tabla1[[#This Row],[Date]])</f>
        <v>2023</v>
      </c>
    </row>
    <row r="9777" spans="1:19" x14ac:dyDescent="0.2">
      <c r="A9777">
        <v>9731</v>
      </c>
      <c r="B9777" s="1">
        <v>45048</v>
      </c>
      <c r="C9777" t="s">
        <v>261</v>
      </c>
      <c r="D9777" t="s">
        <v>659</v>
      </c>
      <c r="E9777">
        <v>7</v>
      </c>
      <c r="F9777" t="s">
        <v>224</v>
      </c>
      <c r="G9777" t="s">
        <v>263</v>
      </c>
      <c r="H9777" t="s">
        <v>672</v>
      </c>
      <c r="M9777" s="2">
        <v>7000</v>
      </c>
      <c r="N9777" s="2">
        <v>20000</v>
      </c>
      <c r="O9777" s="2">
        <f>IF(Tabla1[[#This Row],[Mov]]="VNT",Tabla1[[#This Row],[Sale]]-Tabla1[[#This Row],[Cost]],-Tabla1[[#This Row],[Cost]]*Tabla1[[#This Row],[Cant]])</f>
        <v>-49000</v>
      </c>
      <c r="P9777" s="8">
        <f>IF(Tabla1[[#This Row],[Mov]]="VNT",-Tabla1[[#This Row],[Cant]],Tabla1[[#This Row],[Cant]])</f>
        <v>7</v>
      </c>
      <c r="Q9777" s="8">
        <f>DAY(Tabla1[[#This Row],[Date]])</f>
        <v>2</v>
      </c>
      <c r="R9777" s="8">
        <f>MONTH(Tabla1[[#This Row],[Date]])</f>
        <v>5</v>
      </c>
      <c r="S9777" s="8">
        <f>YEAR(Tabla1[[#This Row],[Date]])</f>
        <v>2023</v>
      </c>
    </row>
    <row r="9778" spans="1:19" x14ac:dyDescent="0.2">
      <c r="A9778">
        <v>9732</v>
      </c>
      <c r="B9778" s="1">
        <v>45048</v>
      </c>
      <c r="C9778" t="s">
        <v>261</v>
      </c>
      <c r="D9778" t="s">
        <v>659</v>
      </c>
      <c r="E9778">
        <v>6</v>
      </c>
      <c r="F9778" t="s">
        <v>224</v>
      </c>
      <c r="G9778" t="s">
        <v>263</v>
      </c>
      <c r="H9778" t="s">
        <v>1225</v>
      </c>
      <c r="M9778" s="2">
        <v>7000</v>
      </c>
      <c r="N9778" s="2">
        <v>20000</v>
      </c>
      <c r="O9778" s="2">
        <f>IF(Tabla1[[#This Row],[Mov]]="VNT",Tabla1[[#This Row],[Sale]]-Tabla1[[#This Row],[Cost]],-Tabla1[[#This Row],[Cost]]*Tabla1[[#This Row],[Cant]])</f>
        <v>-42000</v>
      </c>
      <c r="P9778" s="8">
        <f>IF(Tabla1[[#This Row],[Mov]]="VNT",-Tabla1[[#This Row],[Cant]],Tabla1[[#This Row],[Cant]])</f>
        <v>6</v>
      </c>
      <c r="Q9778" s="8">
        <f>DAY(Tabla1[[#This Row],[Date]])</f>
        <v>2</v>
      </c>
      <c r="R9778" s="8">
        <f>MONTH(Tabla1[[#This Row],[Date]])</f>
        <v>5</v>
      </c>
      <c r="S9778" s="8">
        <f>YEAR(Tabla1[[#This Row],[Date]])</f>
        <v>2023</v>
      </c>
    </row>
    <row r="9779" spans="1:19" x14ac:dyDescent="0.2">
      <c r="A9779">
        <v>9733</v>
      </c>
      <c r="B9779" s="1">
        <v>45048</v>
      </c>
      <c r="C9779" t="s">
        <v>261</v>
      </c>
      <c r="D9779" t="s">
        <v>659</v>
      </c>
      <c r="E9779">
        <v>10</v>
      </c>
      <c r="F9779" t="s">
        <v>225</v>
      </c>
      <c r="G9779" t="s">
        <v>284</v>
      </c>
      <c r="H9779" t="s">
        <v>1394</v>
      </c>
      <c r="M9779" s="2">
        <v>900</v>
      </c>
      <c r="N9779" s="2">
        <v>10000</v>
      </c>
      <c r="O9779" s="2">
        <f>IF(Tabla1[[#This Row],[Mov]]="VNT",Tabla1[[#This Row],[Sale]]-Tabla1[[#This Row],[Cost]],-Tabla1[[#This Row],[Cost]]*Tabla1[[#This Row],[Cant]])</f>
        <v>-9000</v>
      </c>
      <c r="P9779" s="8">
        <f>IF(Tabla1[[#This Row],[Mov]]="VNT",-Tabla1[[#This Row],[Cant]],Tabla1[[#This Row],[Cant]])</f>
        <v>10</v>
      </c>
      <c r="Q9779" s="8">
        <f>DAY(Tabla1[[#This Row],[Date]])</f>
        <v>2</v>
      </c>
      <c r="R9779" s="8">
        <f>MONTH(Tabla1[[#This Row],[Date]])</f>
        <v>5</v>
      </c>
      <c r="S9779" s="8">
        <f>YEAR(Tabla1[[#This Row],[Date]])</f>
        <v>2023</v>
      </c>
    </row>
    <row r="9780" spans="1:19" x14ac:dyDescent="0.2">
      <c r="A9780">
        <v>9734</v>
      </c>
      <c r="B9780" s="1">
        <v>45048</v>
      </c>
      <c r="C9780" t="s">
        <v>261</v>
      </c>
      <c r="D9780" t="s">
        <v>1767</v>
      </c>
      <c r="E9780">
        <v>2</v>
      </c>
      <c r="F9780" t="s">
        <v>628</v>
      </c>
      <c r="G9780" t="s">
        <v>266</v>
      </c>
      <c r="H9780" t="s">
        <v>3170</v>
      </c>
      <c r="M9780" s="2">
        <v>9000</v>
      </c>
      <c r="N9780" s="2">
        <v>20000</v>
      </c>
      <c r="O9780" s="2">
        <f>IF(Tabla1[[#This Row],[Mov]]="VNT",Tabla1[[#This Row],[Sale]]-Tabla1[[#This Row],[Cost]],-Tabla1[[#This Row],[Cost]]*Tabla1[[#This Row],[Cant]])</f>
        <v>-18000</v>
      </c>
      <c r="P9780" s="8">
        <f>IF(Tabla1[[#This Row],[Mov]]="VNT",-Tabla1[[#This Row],[Cant]],Tabla1[[#This Row],[Cant]])</f>
        <v>2</v>
      </c>
      <c r="Q9780" s="8">
        <f>DAY(Tabla1[[#This Row],[Date]])</f>
        <v>2</v>
      </c>
      <c r="R9780" s="8">
        <f>MONTH(Tabla1[[#This Row],[Date]])</f>
        <v>5</v>
      </c>
      <c r="S9780" s="8">
        <f>YEAR(Tabla1[[#This Row],[Date]])</f>
        <v>2023</v>
      </c>
    </row>
    <row r="9781" spans="1:19" x14ac:dyDescent="0.2">
      <c r="A9781">
        <v>9735</v>
      </c>
      <c r="B9781" s="1">
        <v>45048</v>
      </c>
      <c r="C9781" t="s">
        <v>261</v>
      </c>
      <c r="D9781" t="s">
        <v>1767</v>
      </c>
      <c r="E9781">
        <v>2</v>
      </c>
      <c r="F9781" t="s">
        <v>628</v>
      </c>
      <c r="G9781" t="s">
        <v>266</v>
      </c>
      <c r="H9781" t="s">
        <v>2345</v>
      </c>
      <c r="M9781" s="2">
        <v>9000</v>
      </c>
      <c r="N9781" s="2">
        <v>20000</v>
      </c>
      <c r="O9781" s="2">
        <f>IF(Tabla1[[#This Row],[Mov]]="VNT",Tabla1[[#This Row],[Sale]]-Tabla1[[#This Row],[Cost]],-Tabla1[[#This Row],[Cost]]*Tabla1[[#This Row],[Cant]])</f>
        <v>-18000</v>
      </c>
      <c r="P9781" s="8">
        <f>IF(Tabla1[[#This Row],[Mov]]="VNT",-Tabla1[[#This Row],[Cant]],Tabla1[[#This Row],[Cant]])</f>
        <v>2</v>
      </c>
      <c r="Q9781" s="8">
        <f>DAY(Tabla1[[#This Row],[Date]])</f>
        <v>2</v>
      </c>
      <c r="R9781" s="8">
        <f>MONTH(Tabla1[[#This Row],[Date]])</f>
        <v>5</v>
      </c>
      <c r="S9781" s="8">
        <f>YEAR(Tabla1[[#This Row],[Date]])</f>
        <v>2023</v>
      </c>
    </row>
    <row r="9782" spans="1:19" x14ac:dyDescent="0.2">
      <c r="A9782">
        <v>9736</v>
      </c>
      <c r="B9782" s="1">
        <v>45048</v>
      </c>
      <c r="C9782" t="s">
        <v>261</v>
      </c>
      <c r="D9782" t="s">
        <v>623</v>
      </c>
      <c r="E9782">
        <v>1</v>
      </c>
      <c r="F9782" t="s">
        <v>214</v>
      </c>
      <c r="G9782" t="s">
        <v>266</v>
      </c>
      <c r="H9782" t="s">
        <v>374</v>
      </c>
      <c r="M9782" s="2">
        <v>29000</v>
      </c>
      <c r="N9782" s="2">
        <v>50000</v>
      </c>
      <c r="O9782" s="2">
        <f>IF(Tabla1[[#This Row],[Mov]]="VNT",Tabla1[[#This Row],[Sale]]-Tabla1[[#This Row],[Cost]],-Tabla1[[#This Row],[Cost]]*Tabla1[[#This Row],[Cant]])</f>
        <v>-29000</v>
      </c>
      <c r="P9782" s="8">
        <f>IF(Tabla1[[#This Row],[Mov]]="VNT",-Tabla1[[#This Row],[Cant]],Tabla1[[#This Row],[Cant]])</f>
        <v>1</v>
      </c>
      <c r="Q9782" s="8">
        <f>DAY(Tabla1[[#This Row],[Date]])</f>
        <v>2</v>
      </c>
      <c r="R9782" s="8">
        <f>MONTH(Tabla1[[#This Row],[Date]])</f>
        <v>5</v>
      </c>
      <c r="S9782" s="8">
        <f>YEAR(Tabla1[[#This Row],[Date]])</f>
        <v>2023</v>
      </c>
    </row>
    <row r="9783" spans="1:19" x14ac:dyDescent="0.2">
      <c r="A9783">
        <v>9737</v>
      </c>
      <c r="B9783" s="1">
        <v>45045</v>
      </c>
      <c r="C9783" t="s">
        <v>261</v>
      </c>
      <c r="D9783" t="s">
        <v>525</v>
      </c>
      <c r="E9783">
        <v>1</v>
      </c>
      <c r="F9783" t="s">
        <v>3226</v>
      </c>
      <c r="G9783" t="s">
        <v>266</v>
      </c>
      <c r="H9783" t="s">
        <v>3227</v>
      </c>
      <c r="M9783" s="2">
        <v>70000</v>
      </c>
      <c r="N9783" s="2">
        <v>110000</v>
      </c>
      <c r="O9783" s="2">
        <f>IF(Tabla1[[#This Row],[Mov]]="VNT",Tabla1[[#This Row],[Sale]]-Tabla1[[#This Row],[Cost]],-Tabla1[[#This Row],[Cost]]*Tabla1[[#This Row],[Cant]])</f>
        <v>-70000</v>
      </c>
      <c r="P9783" s="8">
        <f>IF(Tabla1[[#This Row],[Mov]]="VNT",-Tabla1[[#This Row],[Cant]],Tabla1[[#This Row],[Cant]])</f>
        <v>1</v>
      </c>
      <c r="Q9783" s="8">
        <f>DAY(Tabla1[[#This Row],[Date]])</f>
        <v>29</v>
      </c>
      <c r="R9783" s="8">
        <f>MONTH(Tabla1[[#This Row],[Date]])</f>
        <v>4</v>
      </c>
      <c r="S9783" s="8">
        <f>YEAR(Tabla1[[#This Row],[Date]])</f>
        <v>2023</v>
      </c>
    </row>
    <row r="9784" spans="1:19" x14ac:dyDescent="0.2">
      <c r="A9784">
        <v>9738</v>
      </c>
      <c r="B9784" s="1">
        <v>45045</v>
      </c>
      <c r="C9784" t="s">
        <v>261</v>
      </c>
      <c r="D9784" t="s">
        <v>339</v>
      </c>
      <c r="E9784">
        <v>11</v>
      </c>
      <c r="F9784" t="s">
        <v>224</v>
      </c>
      <c r="G9784" t="s">
        <v>589</v>
      </c>
      <c r="H9784" t="s">
        <v>1173</v>
      </c>
      <c r="M9784" s="2">
        <v>9000</v>
      </c>
      <c r="N9784" s="2">
        <v>10000</v>
      </c>
      <c r="O9784" s="2">
        <f>IF(Tabla1[[#This Row],[Mov]]="VNT",Tabla1[[#This Row],[Sale]]-Tabla1[[#This Row],[Cost]],-Tabla1[[#This Row],[Cost]]*Tabla1[[#This Row],[Cant]])</f>
        <v>-99000</v>
      </c>
      <c r="P9784" s="8">
        <f>IF(Tabla1[[#This Row],[Mov]]="VNT",-Tabla1[[#This Row],[Cant]],Tabla1[[#This Row],[Cant]])</f>
        <v>11</v>
      </c>
      <c r="Q9784" s="8">
        <f>DAY(Tabla1[[#This Row],[Date]])</f>
        <v>29</v>
      </c>
      <c r="R9784" s="8">
        <f>MONTH(Tabla1[[#This Row],[Date]])</f>
        <v>4</v>
      </c>
      <c r="S9784" s="8">
        <f>YEAR(Tabla1[[#This Row],[Date]])</f>
        <v>2023</v>
      </c>
    </row>
    <row r="9785" spans="1:19" x14ac:dyDescent="0.2">
      <c r="A9785">
        <v>9739</v>
      </c>
      <c r="B9785" s="1">
        <v>45045</v>
      </c>
      <c r="C9785" t="s">
        <v>261</v>
      </c>
      <c r="D9785" t="s">
        <v>339</v>
      </c>
      <c r="E9785">
        <v>3</v>
      </c>
      <c r="F9785" t="s">
        <v>224</v>
      </c>
      <c r="G9785" t="s">
        <v>263</v>
      </c>
      <c r="H9785" t="s">
        <v>3228</v>
      </c>
      <c r="M9785" s="2">
        <v>10000</v>
      </c>
      <c r="N9785" s="2">
        <v>20000</v>
      </c>
      <c r="O9785" s="2">
        <f>IF(Tabla1[[#This Row],[Mov]]="VNT",Tabla1[[#This Row],[Sale]]-Tabla1[[#This Row],[Cost]],-Tabla1[[#This Row],[Cost]]*Tabla1[[#This Row],[Cant]])</f>
        <v>-30000</v>
      </c>
      <c r="P9785" s="8">
        <f>IF(Tabla1[[#This Row],[Mov]]="VNT",-Tabla1[[#This Row],[Cant]],Tabla1[[#This Row],[Cant]])</f>
        <v>3</v>
      </c>
      <c r="Q9785" s="8">
        <f>DAY(Tabla1[[#This Row],[Date]])</f>
        <v>29</v>
      </c>
      <c r="R9785" s="8">
        <f>MONTH(Tabla1[[#This Row],[Date]])</f>
        <v>4</v>
      </c>
      <c r="S9785" s="8">
        <f>YEAR(Tabla1[[#This Row],[Date]])</f>
        <v>2023</v>
      </c>
    </row>
    <row r="9786" spans="1:19" x14ac:dyDescent="0.2">
      <c r="A9786">
        <v>9740</v>
      </c>
      <c r="B9786" s="1">
        <v>45045</v>
      </c>
      <c r="C9786" t="s">
        <v>261</v>
      </c>
      <c r="D9786" t="s">
        <v>339</v>
      </c>
      <c r="E9786">
        <v>21</v>
      </c>
      <c r="F9786" t="s">
        <v>891</v>
      </c>
      <c r="G9786" t="s">
        <v>589</v>
      </c>
      <c r="H9786" t="s">
        <v>1173</v>
      </c>
      <c r="M9786" s="2">
        <v>4000</v>
      </c>
      <c r="N9786" s="2">
        <v>10000</v>
      </c>
      <c r="O9786" s="2">
        <f>IF(Tabla1[[#This Row],[Mov]]="VNT",Tabla1[[#This Row],[Sale]]-Tabla1[[#This Row],[Cost]],-Tabla1[[#This Row],[Cost]]*Tabla1[[#This Row],[Cant]])</f>
        <v>-84000</v>
      </c>
      <c r="P9786" s="8">
        <f>IF(Tabla1[[#This Row],[Mov]]="VNT",-Tabla1[[#This Row],[Cant]],Tabla1[[#This Row],[Cant]])</f>
        <v>21</v>
      </c>
      <c r="Q9786" s="8">
        <f>DAY(Tabla1[[#This Row],[Date]])</f>
        <v>29</v>
      </c>
      <c r="R9786" s="8">
        <f>MONTH(Tabla1[[#This Row],[Date]])</f>
        <v>4</v>
      </c>
      <c r="S9786" s="8">
        <f>YEAR(Tabla1[[#This Row],[Date]])</f>
        <v>2023</v>
      </c>
    </row>
    <row r="9787" spans="1:19" x14ac:dyDescent="0.2">
      <c r="A9787">
        <v>9741</v>
      </c>
      <c r="B9787" s="1">
        <v>45045</v>
      </c>
      <c r="C9787" t="s">
        <v>261</v>
      </c>
      <c r="D9787" t="s">
        <v>339</v>
      </c>
      <c r="E9787">
        <v>1</v>
      </c>
      <c r="F9787" t="s">
        <v>214</v>
      </c>
      <c r="G9787" t="s">
        <v>721</v>
      </c>
      <c r="H9787" t="s">
        <v>216</v>
      </c>
      <c r="M9787" s="2">
        <v>28000</v>
      </c>
      <c r="N9787" s="2">
        <v>50000</v>
      </c>
      <c r="O9787" s="2">
        <f>IF(Tabla1[[#This Row],[Mov]]="VNT",Tabla1[[#This Row],[Sale]]-Tabla1[[#This Row],[Cost]],-Tabla1[[#This Row],[Cost]]*Tabla1[[#This Row],[Cant]])</f>
        <v>-28000</v>
      </c>
      <c r="P9787" s="8">
        <f>IF(Tabla1[[#This Row],[Mov]]="VNT",-Tabla1[[#This Row],[Cant]],Tabla1[[#This Row],[Cant]])</f>
        <v>1</v>
      </c>
      <c r="Q9787" s="8">
        <f>DAY(Tabla1[[#This Row],[Date]])</f>
        <v>29</v>
      </c>
      <c r="R9787" s="8">
        <f>MONTH(Tabla1[[#This Row],[Date]])</f>
        <v>4</v>
      </c>
      <c r="S9787" s="8">
        <f>YEAR(Tabla1[[#This Row],[Date]])</f>
        <v>2023</v>
      </c>
    </row>
    <row r="9788" spans="1:19" x14ac:dyDescent="0.2">
      <c r="A9788">
        <v>9742</v>
      </c>
      <c r="B9788" s="1">
        <v>45048</v>
      </c>
      <c r="C9788" t="s">
        <v>261</v>
      </c>
      <c r="D9788" t="s">
        <v>3220</v>
      </c>
      <c r="E9788">
        <v>1</v>
      </c>
      <c r="F9788" t="s">
        <v>483</v>
      </c>
      <c r="G9788" t="s">
        <v>272</v>
      </c>
      <c r="H9788" t="s">
        <v>3229</v>
      </c>
      <c r="M9788" s="2">
        <v>8000</v>
      </c>
      <c r="N9788" s="2">
        <v>15000</v>
      </c>
      <c r="O9788" s="2">
        <f>IF(Tabla1[[#This Row],[Mov]]="VNT",Tabla1[[#This Row],[Sale]]-Tabla1[[#This Row],[Cost]],-Tabla1[[#This Row],[Cost]]*Tabla1[[#This Row],[Cant]])</f>
        <v>-8000</v>
      </c>
      <c r="P9788" s="8">
        <f>IF(Tabla1[[#This Row],[Mov]]="VNT",-Tabla1[[#This Row],[Cant]],Tabla1[[#This Row],[Cant]])</f>
        <v>1</v>
      </c>
      <c r="Q9788" s="8">
        <f>DAY(Tabla1[[#This Row],[Date]])</f>
        <v>2</v>
      </c>
      <c r="R9788" s="8">
        <f>MONTH(Tabla1[[#This Row],[Date]])</f>
        <v>5</v>
      </c>
      <c r="S9788" s="8">
        <f>YEAR(Tabla1[[#This Row],[Date]])</f>
        <v>2023</v>
      </c>
    </row>
    <row r="9789" spans="1:19" x14ac:dyDescent="0.2">
      <c r="A9789">
        <v>9743</v>
      </c>
      <c r="B9789" s="1">
        <v>45048</v>
      </c>
      <c r="C9789" t="s">
        <v>261</v>
      </c>
      <c r="D9789" t="s">
        <v>3220</v>
      </c>
      <c r="E9789">
        <v>1</v>
      </c>
      <c r="F9789" t="s">
        <v>3230</v>
      </c>
      <c r="G9789" t="s">
        <v>604</v>
      </c>
      <c r="H9789" t="s">
        <v>3230</v>
      </c>
      <c r="M9789" s="2">
        <v>5000</v>
      </c>
      <c r="N9789" s="2">
        <v>15000</v>
      </c>
      <c r="O9789" s="2">
        <f>IF(Tabla1[[#This Row],[Mov]]="VNT",Tabla1[[#This Row],[Sale]]-Tabla1[[#This Row],[Cost]],-Tabla1[[#This Row],[Cost]]*Tabla1[[#This Row],[Cant]])</f>
        <v>-5000</v>
      </c>
      <c r="P9789" s="8">
        <f>IF(Tabla1[[#This Row],[Mov]]="VNT",-Tabla1[[#This Row],[Cant]],Tabla1[[#This Row],[Cant]])</f>
        <v>1</v>
      </c>
      <c r="Q9789" s="8">
        <f>DAY(Tabla1[[#This Row],[Date]])</f>
        <v>2</v>
      </c>
      <c r="R9789" s="8">
        <f>MONTH(Tabla1[[#This Row],[Date]])</f>
        <v>5</v>
      </c>
      <c r="S9789" s="8">
        <f>YEAR(Tabla1[[#This Row],[Date]])</f>
        <v>2023</v>
      </c>
    </row>
    <row r="9790" spans="1:19" x14ac:dyDescent="0.2">
      <c r="A9790">
        <v>9744</v>
      </c>
      <c r="B9790" s="1">
        <v>45048</v>
      </c>
      <c r="C9790" t="s">
        <v>261</v>
      </c>
      <c r="D9790" t="s">
        <v>3220</v>
      </c>
      <c r="E9790">
        <v>1</v>
      </c>
      <c r="F9790" t="s">
        <v>3231</v>
      </c>
      <c r="G9790" t="s">
        <v>266</v>
      </c>
      <c r="H9790" t="s">
        <v>3231</v>
      </c>
      <c r="M9790" s="2">
        <v>5000</v>
      </c>
      <c r="N9790" s="2">
        <v>15000</v>
      </c>
      <c r="O9790" s="2">
        <f>IF(Tabla1[[#This Row],[Mov]]="VNT",Tabla1[[#This Row],[Sale]]-Tabla1[[#This Row],[Cost]],-Tabla1[[#This Row],[Cost]]*Tabla1[[#This Row],[Cant]])</f>
        <v>-5000</v>
      </c>
      <c r="P9790" s="8">
        <f>IF(Tabla1[[#This Row],[Mov]]="VNT",-Tabla1[[#This Row],[Cant]],Tabla1[[#This Row],[Cant]])</f>
        <v>1</v>
      </c>
      <c r="Q9790" s="8">
        <f>DAY(Tabla1[[#This Row],[Date]])</f>
        <v>2</v>
      </c>
      <c r="R9790" s="8">
        <f>MONTH(Tabla1[[#This Row],[Date]])</f>
        <v>5</v>
      </c>
      <c r="S9790" s="8">
        <f>YEAR(Tabla1[[#This Row],[Date]])</f>
        <v>2023</v>
      </c>
    </row>
    <row r="9791" spans="1:19" x14ac:dyDescent="0.2">
      <c r="A9791">
        <v>9745</v>
      </c>
      <c r="B9791" s="1">
        <v>45048</v>
      </c>
      <c r="C9791" t="s">
        <v>261</v>
      </c>
      <c r="D9791" t="s">
        <v>3220</v>
      </c>
      <c r="E9791">
        <v>1</v>
      </c>
      <c r="F9791" t="s">
        <v>1138</v>
      </c>
      <c r="G9791" t="s">
        <v>266</v>
      </c>
      <c r="H9791" t="s">
        <v>3232</v>
      </c>
      <c r="M9791" s="2">
        <v>12000</v>
      </c>
      <c r="N9791" s="2">
        <v>22000</v>
      </c>
      <c r="O9791" s="2">
        <f>IF(Tabla1[[#This Row],[Mov]]="VNT",Tabla1[[#This Row],[Sale]]-Tabla1[[#This Row],[Cost]],-Tabla1[[#This Row],[Cost]]*Tabla1[[#This Row],[Cant]])</f>
        <v>-12000</v>
      </c>
      <c r="P9791" s="8">
        <f>IF(Tabla1[[#This Row],[Mov]]="VNT",-Tabla1[[#This Row],[Cant]],Tabla1[[#This Row],[Cant]])</f>
        <v>1</v>
      </c>
      <c r="Q9791" s="8">
        <f>DAY(Tabla1[[#This Row],[Date]])</f>
        <v>2</v>
      </c>
      <c r="R9791" s="8">
        <f>MONTH(Tabla1[[#This Row],[Date]])</f>
        <v>5</v>
      </c>
      <c r="S9791" s="8">
        <f>YEAR(Tabla1[[#This Row],[Date]])</f>
        <v>2023</v>
      </c>
    </row>
    <row r="9792" spans="1:19" x14ac:dyDescent="0.2">
      <c r="A9792">
        <v>9746</v>
      </c>
      <c r="B9792" s="1">
        <v>45048</v>
      </c>
      <c r="C9792" t="s">
        <v>261</v>
      </c>
      <c r="D9792" t="s">
        <v>817</v>
      </c>
      <c r="E9792">
        <v>1</v>
      </c>
      <c r="F9792" t="s">
        <v>532</v>
      </c>
      <c r="G9792" t="s">
        <v>266</v>
      </c>
      <c r="H9792" t="s">
        <v>621</v>
      </c>
      <c r="M9792" s="2">
        <v>40000</v>
      </c>
      <c r="N9792" s="2">
        <v>75000</v>
      </c>
      <c r="O9792" s="2">
        <f>IF(Tabla1[[#This Row],[Mov]]="VNT",Tabla1[[#This Row],[Sale]]-Tabla1[[#This Row],[Cost]],-Tabla1[[#This Row],[Cost]]*Tabla1[[#This Row],[Cant]])</f>
        <v>-40000</v>
      </c>
      <c r="P9792" s="8">
        <f>IF(Tabla1[[#This Row],[Mov]]="VNT",-Tabla1[[#This Row],[Cant]],Tabla1[[#This Row],[Cant]])</f>
        <v>1</v>
      </c>
      <c r="Q9792" s="8">
        <f>DAY(Tabla1[[#This Row],[Date]])</f>
        <v>2</v>
      </c>
      <c r="R9792" s="8">
        <f>MONTH(Tabla1[[#This Row],[Date]])</f>
        <v>5</v>
      </c>
      <c r="S9792" s="8">
        <f>YEAR(Tabla1[[#This Row],[Date]])</f>
        <v>2023</v>
      </c>
    </row>
    <row r="9793" spans="1:19" x14ac:dyDescent="0.2">
      <c r="A9793">
        <v>9747</v>
      </c>
      <c r="B9793" s="1">
        <v>45048</v>
      </c>
      <c r="C9793" t="s">
        <v>261</v>
      </c>
      <c r="D9793" t="s">
        <v>817</v>
      </c>
      <c r="E9793">
        <v>1</v>
      </c>
      <c r="F9793" t="s">
        <v>2363</v>
      </c>
      <c r="G9793" t="s">
        <v>266</v>
      </c>
      <c r="H9793" t="s">
        <v>3160</v>
      </c>
      <c r="M9793" s="2">
        <v>3500</v>
      </c>
      <c r="N9793" s="2">
        <v>9000</v>
      </c>
      <c r="O9793" s="2">
        <f>IF(Tabla1[[#This Row],[Mov]]="VNT",Tabla1[[#This Row],[Sale]]-Tabla1[[#This Row],[Cost]],-Tabla1[[#This Row],[Cost]]*Tabla1[[#This Row],[Cant]])</f>
        <v>-3500</v>
      </c>
      <c r="P9793" s="8">
        <f>IF(Tabla1[[#This Row],[Mov]]="VNT",-Tabla1[[#This Row],[Cant]],Tabla1[[#This Row],[Cant]])</f>
        <v>1</v>
      </c>
      <c r="Q9793" s="8">
        <f>DAY(Tabla1[[#This Row],[Date]])</f>
        <v>2</v>
      </c>
      <c r="R9793" s="8">
        <f>MONTH(Tabla1[[#This Row],[Date]])</f>
        <v>5</v>
      </c>
      <c r="S9793" s="8">
        <f>YEAR(Tabla1[[#This Row],[Date]])</f>
        <v>2023</v>
      </c>
    </row>
    <row r="9794" spans="1:19" x14ac:dyDescent="0.2">
      <c r="A9794">
        <v>9748</v>
      </c>
      <c r="B9794" s="1">
        <v>45052</v>
      </c>
      <c r="C9794" t="s">
        <v>260</v>
      </c>
      <c r="D9794" t="s">
        <v>332</v>
      </c>
      <c r="E9794">
        <v>1</v>
      </c>
      <c r="F9794" t="s">
        <v>365</v>
      </c>
      <c r="G9794" t="s">
        <v>366</v>
      </c>
      <c r="H9794" t="s">
        <v>372</v>
      </c>
      <c r="M9794" s="2">
        <v>10500</v>
      </c>
      <c r="N9794" s="2">
        <v>24000</v>
      </c>
      <c r="O9794" s="2">
        <f>IF(Tabla1[[#This Row],[Mov]]="VNT",Tabla1[[#This Row],[Sale]]-Tabla1[[#This Row],[Cost]],-Tabla1[[#This Row],[Cost]]*Tabla1[[#This Row],[Cant]])</f>
        <v>13500</v>
      </c>
      <c r="P9794" s="8">
        <f>IF(Tabla1[[#This Row],[Mov]]="VNT",-Tabla1[[#This Row],[Cant]],Tabla1[[#This Row],[Cant]])</f>
        <v>-1</v>
      </c>
      <c r="Q9794" s="8">
        <f>DAY(Tabla1[[#This Row],[Date]])</f>
        <v>6</v>
      </c>
      <c r="R9794" s="8">
        <f>MONTH(Tabla1[[#This Row],[Date]])</f>
        <v>5</v>
      </c>
      <c r="S9794" s="8">
        <f>YEAR(Tabla1[[#This Row],[Date]])</f>
        <v>2023</v>
      </c>
    </row>
    <row r="9795" spans="1:19" x14ac:dyDescent="0.2">
      <c r="A9795">
        <v>9749</v>
      </c>
      <c r="B9795" s="1">
        <v>45052</v>
      </c>
      <c r="C9795" t="s">
        <v>260</v>
      </c>
      <c r="D9795" t="s">
        <v>332</v>
      </c>
      <c r="E9795">
        <v>1</v>
      </c>
      <c r="F9795" t="s">
        <v>365</v>
      </c>
      <c r="G9795" t="s">
        <v>943</v>
      </c>
      <c r="H9795" t="s">
        <v>3233</v>
      </c>
      <c r="M9795" s="2">
        <v>4000</v>
      </c>
      <c r="N9795" s="2">
        <v>8000</v>
      </c>
      <c r="O9795" s="2">
        <f>IF(Tabla1[[#This Row],[Mov]]="VNT",Tabla1[[#This Row],[Sale]]-Tabla1[[#This Row],[Cost]],-Tabla1[[#This Row],[Cost]]*Tabla1[[#This Row],[Cant]])</f>
        <v>4000</v>
      </c>
      <c r="P9795" s="8">
        <f>IF(Tabla1[[#This Row],[Mov]]="VNT",-Tabla1[[#This Row],[Cant]],Tabla1[[#This Row],[Cant]])</f>
        <v>-1</v>
      </c>
      <c r="Q9795" s="8">
        <f>DAY(Tabla1[[#This Row],[Date]])</f>
        <v>6</v>
      </c>
      <c r="R9795" s="8">
        <f>MONTH(Tabla1[[#This Row],[Date]])</f>
        <v>5</v>
      </c>
      <c r="S9795" s="8">
        <f>YEAR(Tabla1[[#This Row],[Date]])</f>
        <v>2023</v>
      </c>
    </row>
    <row r="9796" spans="1:19" x14ac:dyDescent="0.2">
      <c r="A9796">
        <v>9750</v>
      </c>
      <c r="B9796" s="1">
        <v>45052</v>
      </c>
      <c r="C9796" t="s">
        <v>260</v>
      </c>
      <c r="D9796" t="s">
        <v>332</v>
      </c>
      <c r="E9796">
        <v>1</v>
      </c>
      <c r="F9796" t="s">
        <v>365</v>
      </c>
      <c r="G9796" t="s">
        <v>943</v>
      </c>
      <c r="H9796" t="s">
        <v>2779</v>
      </c>
      <c r="M9796" s="2">
        <v>4000</v>
      </c>
      <c r="N9796" s="2">
        <v>8000</v>
      </c>
      <c r="O9796" s="2">
        <f>IF(Tabla1[[#This Row],[Mov]]="VNT",Tabla1[[#This Row],[Sale]]-Tabla1[[#This Row],[Cost]],-Tabla1[[#This Row],[Cost]]*Tabla1[[#This Row],[Cant]])</f>
        <v>4000</v>
      </c>
      <c r="P9796" s="8">
        <f>IF(Tabla1[[#This Row],[Mov]]="VNT",-Tabla1[[#This Row],[Cant]],Tabla1[[#This Row],[Cant]])</f>
        <v>-1</v>
      </c>
      <c r="Q9796" s="8">
        <f>DAY(Tabla1[[#This Row],[Date]])</f>
        <v>6</v>
      </c>
      <c r="R9796" s="8">
        <f>MONTH(Tabla1[[#This Row],[Date]])</f>
        <v>5</v>
      </c>
      <c r="S9796" s="8">
        <f>YEAR(Tabla1[[#This Row],[Date]])</f>
        <v>2023</v>
      </c>
    </row>
    <row r="9797" spans="1:19" x14ac:dyDescent="0.2">
      <c r="A9797">
        <v>9751</v>
      </c>
      <c r="B9797" s="1">
        <v>45052</v>
      </c>
      <c r="C9797" t="s">
        <v>260</v>
      </c>
      <c r="D9797" t="s">
        <v>332</v>
      </c>
      <c r="E9797">
        <v>1</v>
      </c>
      <c r="F9797" t="s">
        <v>116</v>
      </c>
      <c r="G9797" t="s">
        <v>347</v>
      </c>
      <c r="H9797" t="s">
        <v>518</v>
      </c>
      <c r="M9797" s="2">
        <v>7008</v>
      </c>
      <c r="N9797" s="2">
        <v>7500</v>
      </c>
      <c r="O9797" s="2">
        <f>IF(Tabla1[[#This Row],[Mov]]="VNT",Tabla1[[#This Row],[Sale]]-Tabla1[[#This Row],[Cost]],-Tabla1[[#This Row],[Cost]]*Tabla1[[#This Row],[Cant]])</f>
        <v>492</v>
      </c>
      <c r="P9797" s="8">
        <f>IF(Tabla1[[#This Row],[Mov]]="VNT",-Tabla1[[#This Row],[Cant]],Tabla1[[#This Row],[Cant]])</f>
        <v>-1</v>
      </c>
      <c r="Q9797" s="8">
        <f>DAY(Tabla1[[#This Row],[Date]])</f>
        <v>6</v>
      </c>
      <c r="R9797" s="8">
        <f>MONTH(Tabla1[[#This Row],[Date]])</f>
        <v>5</v>
      </c>
      <c r="S9797" s="8">
        <f>YEAR(Tabla1[[#This Row],[Date]])</f>
        <v>2023</v>
      </c>
    </row>
    <row r="9798" spans="1:19" x14ac:dyDescent="0.2">
      <c r="A9798">
        <v>9752</v>
      </c>
      <c r="B9798" s="1">
        <v>45052</v>
      </c>
      <c r="C9798" t="s">
        <v>260</v>
      </c>
      <c r="D9798" t="s">
        <v>332</v>
      </c>
      <c r="E9798">
        <v>1</v>
      </c>
      <c r="F9798" t="s">
        <v>116</v>
      </c>
      <c r="G9798" t="s">
        <v>564</v>
      </c>
      <c r="H9798" t="s">
        <v>565</v>
      </c>
      <c r="M9798" s="2">
        <v>10279</v>
      </c>
      <c r="N9798" s="2">
        <v>11000</v>
      </c>
      <c r="O9798" s="2">
        <f>IF(Tabla1[[#This Row],[Mov]]="VNT",Tabla1[[#This Row],[Sale]]-Tabla1[[#This Row],[Cost]],-Tabla1[[#This Row],[Cost]]*Tabla1[[#This Row],[Cant]])</f>
        <v>721</v>
      </c>
      <c r="P9798" s="8">
        <f>IF(Tabla1[[#This Row],[Mov]]="VNT",-Tabla1[[#This Row],[Cant]],Tabla1[[#This Row],[Cant]])</f>
        <v>-1</v>
      </c>
      <c r="Q9798" s="8">
        <f>DAY(Tabla1[[#This Row],[Date]])</f>
        <v>6</v>
      </c>
      <c r="R9798" s="8">
        <f>MONTH(Tabla1[[#This Row],[Date]])</f>
        <v>5</v>
      </c>
      <c r="S9798" s="8">
        <f>YEAR(Tabla1[[#This Row],[Date]])</f>
        <v>2023</v>
      </c>
    </row>
    <row r="9799" spans="1:19" x14ac:dyDescent="0.2">
      <c r="A9799">
        <v>9753</v>
      </c>
      <c r="B9799" s="1">
        <v>45052</v>
      </c>
      <c r="C9799" t="s">
        <v>260</v>
      </c>
      <c r="D9799" t="s">
        <v>332</v>
      </c>
      <c r="E9799">
        <v>1</v>
      </c>
      <c r="F9799" t="s">
        <v>458</v>
      </c>
      <c r="G9799" t="s">
        <v>284</v>
      </c>
      <c r="H9799" t="s">
        <v>3234</v>
      </c>
      <c r="M9799" s="2">
        <v>0</v>
      </c>
      <c r="N9799" s="2">
        <v>25000</v>
      </c>
      <c r="O9799" s="2">
        <f>IF(Tabla1[[#This Row],[Mov]]="VNT",Tabla1[[#This Row],[Sale]]-Tabla1[[#This Row],[Cost]],-Tabla1[[#This Row],[Cost]]*Tabla1[[#This Row],[Cant]])</f>
        <v>25000</v>
      </c>
      <c r="P9799" s="8">
        <f>IF(Tabla1[[#This Row],[Mov]]="VNT",-Tabla1[[#This Row],[Cant]],Tabla1[[#This Row],[Cant]])</f>
        <v>-1</v>
      </c>
      <c r="Q9799" s="8">
        <f>DAY(Tabla1[[#This Row],[Date]])</f>
        <v>6</v>
      </c>
      <c r="R9799" s="8">
        <f>MONTH(Tabla1[[#This Row],[Date]])</f>
        <v>5</v>
      </c>
      <c r="S9799" s="8">
        <f>YEAR(Tabla1[[#This Row],[Date]])</f>
        <v>2023</v>
      </c>
    </row>
    <row r="9800" spans="1:19" x14ac:dyDescent="0.2">
      <c r="A9800">
        <v>9754</v>
      </c>
      <c r="B9800" s="1">
        <v>45052</v>
      </c>
      <c r="C9800" t="s">
        <v>260</v>
      </c>
      <c r="D9800" t="s">
        <v>332</v>
      </c>
      <c r="E9800">
        <v>1</v>
      </c>
      <c r="F9800" t="s">
        <v>891</v>
      </c>
      <c r="G9800" t="s">
        <v>284</v>
      </c>
      <c r="H9800" t="s">
        <v>387</v>
      </c>
      <c r="M9800" s="2">
        <v>3500</v>
      </c>
      <c r="N9800" s="2">
        <v>10000</v>
      </c>
      <c r="O9800" s="2">
        <f>IF(Tabla1[[#This Row],[Mov]]="VNT",Tabla1[[#This Row],[Sale]]-Tabla1[[#This Row],[Cost]],-Tabla1[[#This Row],[Cost]]*Tabla1[[#This Row],[Cant]])</f>
        <v>6500</v>
      </c>
      <c r="P9800" s="8">
        <f>IF(Tabla1[[#This Row],[Mov]]="VNT",-Tabla1[[#This Row],[Cant]],Tabla1[[#This Row],[Cant]])</f>
        <v>-1</v>
      </c>
      <c r="Q9800" s="8">
        <f>DAY(Tabla1[[#This Row],[Date]])</f>
        <v>6</v>
      </c>
      <c r="R9800" s="8">
        <f>MONTH(Tabla1[[#This Row],[Date]])</f>
        <v>5</v>
      </c>
      <c r="S9800" s="8">
        <f>YEAR(Tabla1[[#This Row],[Date]])</f>
        <v>2023</v>
      </c>
    </row>
    <row r="9801" spans="1:19" x14ac:dyDescent="0.2">
      <c r="A9801">
        <v>9755</v>
      </c>
      <c r="B9801" s="1">
        <v>45052</v>
      </c>
      <c r="C9801" t="s">
        <v>260</v>
      </c>
      <c r="D9801" t="s">
        <v>332</v>
      </c>
      <c r="E9801">
        <v>1</v>
      </c>
      <c r="F9801" t="s">
        <v>15</v>
      </c>
      <c r="G9801" t="s">
        <v>266</v>
      </c>
      <c r="H9801" t="s">
        <v>2003</v>
      </c>
      <c r="M9801" s="2">
        <v>4000</v>
      </c>
      <c r="N9801" s="2">
        <v>15000</v>
      </c>
      <c r="O9801" s="2">
        <f>IF(Tabla1[[#This Row],[Mov]]="VNT",Tabla1[[#This Row],[Sale]]-Tabla1[[#This Row],[Cost]],-Tabla1[[#This Row],[Cost]]*Tabla1[[#This Row],[Cant]])</f>
        <v>11000</v>
      </c>
      <c r="P9801" s="8">
        <f>IF(Tabla1[[#This Row],[Mov]]="VNT",-Tabla1[[#This Row],[Cant]],Tabla1[[#This Row],[Cant]])</f>
        <v>-1</v>
      </c>
      <c r="Q9801" s="8">
        <f>DAY(Tabla1[[#This Row],[Date]])</f>
        <v>6</v>
      </c>
      <c r="R9801" s="8">
        <f>MONTH(Tabla1[[#This Row],[Date]])</f>
        <v>5</v>
      </c>
      <c r="S9801" s="8">
        <f>YEAR(Tabla1[[#This Row],[Date]])</f>
        <v>2023</v>
      </c>
    </row>
    <row r="9802" spans="1:19" x14ac:dyDescent="0.2">
      <c r="A9802">
        <v>9756</v>
      </c>
      <c r="B9802" s="1">
        <v>45052</v>
      </c>
      <c r="C9802" t="s">
        <v>260</v>
      </c>
      <c r="D9802" t="s">
        <v>332</v>
      </c>
      <c r="E9802">
        <v>1</v>
      </c>
      <c r="F9802" t="s">
        <v>225</v>
      </c>
      <c r="G9802" t="s">
        <v>284</v>
      </c>
      <c r="H9802" t="s">
        <v>3235</v>
      </c>
      <c r="M9802" s="2">
        <v>1100</v>
      </c>
      <c r="N9802" s="2">
        <v>10000</v>
      </c>
      <c r="O9802" s="2">
        <f>IF(Tabla1[[#This Row],[Mov]]="VNT",Tabla1[[#This Row],[Sale]]-Tabla1[[#This Row],[Cost]],-Tabla1[[#This Row],[Cost]]*Tabla1[[#This Row],[Cant]])</f>
        <v>8900</v>
      </c>
      <c r="P9802" s="8">
        <f>IF(Tabla1[[#This Row],[Mov]]="VNT",-Tabla1[[#This Row],[Cant]],Tabla1[[#This Row],[Cant]])</f>
        <v>-1</v>
      </c>
      <c r="Q9802" s="8">
        <f>DAY(Tabla1[[#This Row],[Date]])</f>
        <v>6</v>
      </c>
      <c r="R9802" s="8">
        <f>MONTH(Tabla1[[#This Row],[Date]])</f>
        <v>5</v>
      </c>
      <c r="S9802" s="8">
        <f>YEAR(Tabla1[[#This Row],[Date]])</f>
        <v>2023</v>
      </c>
    </row>
    <row r="9803" spans="1:19" x14ac:dyDescent="0.2">
      <c r="A9803">
        <v>9757</v>
      </c>
      <c r="B9803" s="1">
        <v>45052</v>
      </c>
      <c r="C9803" t="s">
        <v>260</v>
      </c>
      <c r="D9803" t="s">
        <v>332</v>
      </c>
      <c r="E9803">
        <v>1</v>
      </c>
      <c r="F9803" t="s">
        <v>342</v>
      </c>
      <c r="G9803" t="s">
        <v>499</v>
      </c>
      <c r="H9803" t="s">
        <v>1134</v>
      </c>
      <c r="M9803" s="2">
        <v>900</v>
      </c>
      <c r="N9803" s="2">
        <v>10000</v>
      </c>
      <c r="O9803" s="2">
        <f>IF(Tabla1[[#This Row],[Mov]]="VNT",Tabla1[[#This Row],[Sale]]-Tabla1[[#This Row],[Cost]],-Tabla1[[#This Row],[Cost]]*Tabla1[[#This Row],[Cant]])</f>
        <v>9100</v>
      </c>
      <c r="P9803" s="8">
        <f>IF(Tabla1[[#This Row],[Mov]]="VNT",-Tabla1[[#This Row],[Cant]],Tabla1[[#This Row],[Cant]])</f>
        <v>-1</v>
      </c>
      <c r="Q9803" s="8">
        <f>DAY(Tabla1[[#This Row],[Date]])</f>
        <v>6</v>
      </c>
      <c r="R9803" s="8">
        <f>MONTH(Tabla1[[#This Row],[Date]])</f>
        <v>5</v>
      </c>
      <c r="S9803" s="8">
        <f>YEAR(Tabla1[[#This Row],[Date]])</f>
        <v>2023</v>
      </c>
    </row>
    <row r="9804" spans="1:19" x14ac:dyDescent="0.2">
      <c r="A9804">
        <v>9758</v>
      </c>
      <c r="B9804" s="1">
        <v>45052</v>
      </c>
      <c r="C9804" t="s">
        <v>260</v>
      </c>
      <c r="D9804" t="s">
        <v>332</v>
      </c>
      <c r="E9804">
        <v>1</v>
      </c>
      <c r="F9804" t="s">
        <v>116</v>
      </c>
      <c r="G9804" t="s">
        <v>349</v>
      </c>
      <c r="H9804" t="s">
        <v>515</v>
      </c>
      <c r="M9804" s="2">
        <v>6074</v>
      </c>
      <c r="N9804" s="2">
        <v>6500</v>
      </c>
      <c r="O9804" s="2">
        <f>IF(Tabla1[[#This Row],[Mov]]="VNT",Tabla1[[#This Row],[Sale]]-Tabla1[[#This Row],[Cost]],-Tabla1[[#This Row],[Cost]]*Tabla1[[#This Row],[Cant]])</f>
        <v>426</v>
      </c>
      <c r="P9804" s="8">
        <f>IF(Tabla1[[#This Row],[Mov]]="VNT",-Tabla1[[#This Row],[Cant]],Tabla1[[#This Row],[Cant]])</f>
        <v>-1</v>
      </c>
      <c r="Q9804" s="8">
        <f>DAY(Tabla1[[#This Row],[Date]])</f>
        <v>6</v>
      </c>
      <c r="R9804" s="8">
        <f>MONTH(Tabla1[[#This Row],[Date]])</f>
        <v>5</v>
      </c>
      <c r="S9804" s="8">
        <f>YEAR(Tabla1[[#This Row],[Date]])</f>
        <v>2023</v>
      </c>
    </row>
    <row r="9805" spans="1:19" x14ac:dyDescent="0.2">
      <c r="A9805">
        <v>9759</v>
      </c>
      <c r="B9805" s="1">
        <v>45052</v>
      </c>
      <c r="C9805" t="s">
        <v>260</v>
      </c>
      <c r="D9805" t="s">
        <v>332</v>
      </c>
      <c r="E9805">
        <v>1</v>
      </c>
      <c r="F9805" t="s">
        <v>116</v>
      </c>
      <c r="G9805" t="s">
        <v>382</v>
      </c>
      <c r="H9805" t="s">
        <v>514</v>
      </c>
      <c r="M9805" s="2">
        <v>6074</v>
      </c>
      <c r="N9805" s="2">
        <v>6500</v>
      </c>
      <c r="O9805" s="2">
        <f>IF(Tabla1[[#This Row],[Mov]]="VNT",Tabla1[[#This Row],[Sale]]-Tabla1[[#This Row],[Cost]],-Tabla1[[#This Row],[Cost]]*Tabla1[[#This Row],[Cant]])</f>
        <v>426</v>
      </c>
      <c r="P9805" s="8">
        <f>IF(Tabla1[[#This Row],[Mov]]="VNT",-Tabla1[[#This Row],[Cant]],Tabla1[[#This Row],[Cant]])</f>
        <v>-1</v>
      </c>
      <c r="Q9805" s="8">
        <f>DAY(Tabla1[[#This Row],[Date]])</f>
        <v>6</v>
      </c>
      <c r="R9805" s="8">
        <f>MONTH(Tabla1[[#This Row],[Date]])</f>
        <v>5</v>
      </c>
      <c r="S9805" s="8">
        <f>YEAR(Tabla1[[#This Row],[Date]])</f>
        <v>2023</v>
      </c>
    </row>
    <row r="9806" spans="1:19" x14ac:dyDescent="0.2">
      <c r="A9806">
        <v>9760</v>
      </c>
      <c r="B9806" s="1">
        <v>45052</v>
      </c>
      <c r="C9806" t="s">
        <v>260</v>
      </c>
      <c r="D9806" t="s">
        <v>332</v>
      </c>
      <c r="E9806">
        <v>1</v>
      </c>
      <c r="F9806" t="s">
        <v>116</v>
      </c>
      <c r="G9806" t="s">
        <v>349</v>
      </c>
      <c r="H9806" t="s">
        <v>515</v>
      </c>
      <c r="M9806" s="2">
        <v>6074</v>
      </c>
      <c r="N9806" s="2">
        <v>6500</v>
      </c>
      <c r="O9806" s="2">
        <f>IF(Tabla1[[#This Row],[Mov]]="VNT",Tabla1[[#This Row],[Sale]]-Tabla1[[#This Row],[Cost]],-Tabla1[[#This Row],[Cost]]*Tabla1[[#This Row],[Cant]])</f>
        <v>426</v>
      </c>
      <c r="P9806" s="8">
        <f>IF(Tabla1[[#This Row],[Mov]]="VNT",-Tabla1[[#This Row],[Cant]],Tabla1[[#This Row],[Cant]])</f>
        <v>-1</v>
      </c>
      <c r="Q9806" s="8">
        <f>DAY(Tabla1[[#This Row],[Date]])</f>
        <v>6</v>
      </c>
      <c r="R9806" s="8">
        <f>MONTH(Tabla1[[#This Row],[Date]])</f>
        <v>5</v>
      </c>
      <c r="S9806" s="8">
        <f>YEAR(Tabla1[[#This Row],[Date]])</f>
        <v>2023</v>
      </c>
    </row>
    <row r="9807" spans="1:19" x14ac:dyDescent="0.2">
      <c r="A9807">
        <v>9761</v>
      </c>
      <c r="B9807" s="1">
        <v>45052</v>
      </c>
      <c r="C9807" t="s">
        <v>260</v>
      </c>
      <c r="D9807" t="s">
        <v>332</v>
      </c>
      <c r="E9807">
        <v>1</v>
      </c>
      <c r="F9807" t="s">
        <v>116</v>
      </c>
      <c r="G9807" t="s">
        <v>382</v>
      </c>
      <c r="H9807" t="s">
        <v>514</v>
      </c>
      <c r="M9807" s="2">
        <v>3270</v>
      </c>
      <c r="N9807" s="2">
        <v>3500</v>
      </c>
      <c r="O9807" s="2">
        <f>IF(Tabla1[[#This Row],[Mov]]="VNT",Tabla1[[#This Row],[Sale]]-Tabla1[[#This Row],[Cost]],-Tabla1[[#This Row],[Cost]]*Tabla1[[#This Row],[Cant]])</f>
        <v>230</v>
      </c>
      <c r="P9807" s="8">
        <f>IF(Tabla1[[#This Row],[Mov]]="VNT",-Tabla1[[#This Row],[Cant]],Tabla1[[#This Row],[Cant]])</f>
        <v>-1</v>
      </c>
      <c r="Q9807" s="8">
        <f>DAY(Tabla1[[#This Row],[Date]])</f>
        <v>6</v>
      </c>
      <c r="R9807" s="8">
        <f>MONTH(Tabla1[[#This Row],[Date]])</f>
        <v>5</v>
      </c>
      <c r="S9807" s="8">
        <f>YEAR(Tabla1[[#This Row],[Date]])</f>
        <v>2023</v>
      </c>
    </row>
    <row r="9808" spans="1:19" x14ac:dyDescent="0.2">
      <c r="A9808">
        <v>9762</v>
      </c>
      <c r="B9808" s="1">
        <v>45052</v>
      </c>
      <c r="C9808" t="s">
        <v>260</v>
      </c>
      <c r="D9808" t="s">
        <v>332</v>
      </c>
      <c r="E9808">
        <v>1</v>
      </c>
      <c r="F9808" t="s">
        <v>386</v>
      </c>
      <c r="G9808" t="s">
        <v>272</v>
      </c>
      <c r="H9808" t="s">
        <v>3050</v>
      </c>
      <c r="M9808" s="2">
        <v>75000</v>
      </c>
      <c r="N9808" s="2">
        <v>130000</v>
      </c>
      <c r="O9808" s="2">
        <f>IF(Tabla1[[#This Row],[Mov]]="VNT",Tabla1[[#This Row],[Sale]]-Tabla1[[#This Row],[Cost]],-Tabla1[[#This Row],[Cost]]*Tabla1[[#This Row],[Cant]])</f>
        <v>55000</v>
      </c>
      <c r="P9808" s="8">
        <f>IF(Tabla1[[#This Row],[Mov]]="VNT",-Tabla1[[#This Row],[Cant]],Tabla1[[#This Row],[Cant]])</f>
        <v>-1</v>
      </c>
      <c r="Q9808" s="8">
        <f>DAY(Tabla1[[#This Row],[Date]])</f>
        <v>6</v>
      </c>
      <c r="R9808" s="8">
        <f>MONTH(Tabla1[[#This Row],[Date]])</f>
        <v>5</v>
      </c>
      <c r="S9808" s="8">
        <f>YEAR(Tabla1[[#This Row],[Date]])</f>
        <v>2023</v>
      </c>
    </row>
    <row r="9809" spans="1:19" x14ac:dyDescent="0.2">
      <c r="A9809">
        <v>9763</v>
      </c>
      <c r="B9809" s="1">
        <v>45052</v>
      </c>
      <c r="C9809" t="s">
        <v>260</v>
      </c>
      <c r="D9809" t="s">
        <v>332</v>
      </c>
      <c r="E9809">
        <v>1</v>
      </c>
      <c r="F9809" t="s">
        <v>225</v>
      </c>
      <c r="G9809" t="s">
        <v>272</v>
      </c>
      <c r="H9809" t="s">
        <v>807</v>
      </c>
      <c r="L9809" t="s">
        <v>2368</v>
      </c>
      <c r="M9809" s="2">
        <v>1100</v>
      </c>
      <c r="N9809" s="2">
        <v>5000</v>
      </c>
      <c r="O9809" s="2">
        <f>IF(Tabla1[[#This Row],[Mov]]="VNT",Tabla1[[#This Row],[Sale]]-Tabla1[[#This Row],[Cost]],-Tabla1[[#This Row],[Cost]]*Tabla1[[#This Row],[Cant]])</f>
        <v>3900</v>
      </c>
      <c r="P9809" s="8">
        <f>IF(Tabla1[[#This Row],[Mov]]="VNT",-Tabla1[[#This Row],[Cant]],Tabla1[[#This Row],[Cant]])</f>
        <v>-1</v>
      </c>
      <c r="Q9809" s="8">
        <f>DAY(Tabla1[[#This Row],[Date]])</f>
        <v>6</v>
      </c>
      <c r="R9809" s="8">
        <f>MONTH(Tabla1[[#This Row],[Date]])</f>
        <v>5</v>
      </c>
      <c r="S9809" s="8">
        <f>YEAR(Tabla1[[#This Row],[Date]])</f>
        <v>2023</v>
      </c>
    </row>
    <row r="9810" spans="1:19" x14ac:dyDescent="0.2">
      <c r="A9810">
        <v>9764</v>
      </c>
      <c r="B9810" s="1">
        <v>45052</v>
      </c>
      <c r="C9810" t="s">
        <v>260</v>
      </c>
      <c r="D9810" t="s">
        <v>332</v>
      </c>
      <c r="E9810">
        <v>1</v>
      </c>
      <c r="F9810" t="s">
        <v>455</v>
      </c>
      <c r="G9810" t="s">
        <v>347</v>
      </c>
      <c r="H9810" t="s">
        <v>456</v>
      </c>
      <c r="M9810" s="2">
        <v>800</v>
      </c>
      <c r="N9810" s="2">
        <v>4000</v>
      </c>
      <c r="O9810" s="2">
        <f>IF(Tabla1[[#This Row],[Mov]]="VNT",Tabla1[[#This Row],[Sale]]-Tabla1[[#This Row],[Cost]],-Tabla1[[#This Row],[Cost]]*Tabla1[[#This Row],[Cant]])</f>
        <v>3200</v>
      </c>
      <c r="P9810" s="8">
        <f>IF(Tabla1[[#This Row],[Mov]]="VNT",-Tabla1[[#This Row],[Cant]],Tabla1[[#This Row],[Cant]])</f>
        <v>-1</v>
      </c>
      <c r="Q9810" s="8">
        <f>DAY(Tabla1[[#This Row],[Date]])</f>
        <v>6</v>
      </c>
      <c r="R9810" s="8">
        <f>MONTH(Tabla1[[#This Row],[Date]])</f>
        <v>5</v>
      </c>
      <c r="S9810" s="8">
        <f>YEAR(Tabla1[[#This Row],[Date]])</f>
        <v>2023</v>
      </c>
    </row>
    <row r="9811" spans="1:19" x14ac:dyDescent="0.2">
      <c r="A9811">
        <v>9765</v>
      </c>
      <c r="B9811" s="1">
        <v>45052</v>
      </c>
      <c r="C9811" t="s">
        <v>260</v>
      </c>
      <c r="D9811" t="s">
        <v>332</v>
      </c>
      <c r="E9811">
        <v>1</v>
      </c>
      <c r="F9811" t="s">
        <v>116</v>
      </c>
      <c r="G9811" t="s">
        <v>349</v>
      </c>
      <c r="H9811" t="s">
        <v>515</v>
      </c>
      <c r="M9811" s="2">
        <v>10279</v>
      </c>
      <c r="N9811" s="2">
        <v>11000</v>
      </c>
      <c r="O9811" s="2">
        <f>IF(Tabla1[[#This Row],[Mov]]="VNT",Tabla1[[#This Row],[Sale]]-Tabla1[[#This Row],[Cost]],-Tabla1[[#This Row],[Cost]]*Tabla1[[#This Row],[Cant]])</f>
        <v>721</v>
      </c>
      <c r="P9811" s="8">
        <f>IF(Tabla1[[#This Row],[Mov]]="VNT",-Tabla1[[#This Row],[Cant]],Tabla1[[#This Row],[Cant]])</f>
        <v>-1</v>
      </c>
      <c r="Q9811" s="8">
        <f>DAY(Tabla1[[#This Row],[Date]])</f>
        <v>6</v>
      </c>
      <c r="R9811" s="8">
        <f>MONTH(Tabla1[[#This Row],[Date]])</f>
        <v>5</v>
      </c>
      <c r="S9811" s="8">
        <f>YEAR(Tabla1[[#This Row],[Date]])</f>
        <v>2023</v>
      </c>
    </row>
    <row r="9812" spans="1:19" x14ac:dyDescent="0.2">
      <c r="A9812">
        <v>9766</v>
      </c>
      <c r="B9812" s="1">
        <v>45052</v>
      </c>
      <c r="C9812" t="s">
        <v>260</v>
      </c>
      <c r="D9812" t="s">
        <v>332</v>
      </c>
      <c r="E9812">
        <v>1</v>
      </c>
      <c r="F9812" t="s">
        <v>2514</v>
      </c>
      <c r="G9812" t="s">
        <v>266</v>
      </c>
      <c r="H9812" t="s">
        <v>3236</v>
      </c>
      <c r="M9812" s="2">
        <v>4000</v>
      </c>
      <c r="N9812" s="2">
        <v>10000</v>
      </c>
      <c r="O9812" s="2">
        <f>IF(Tabla1[[#This Row],[Mov]]="VNT",Tabla1[[#This Row],[Sale]]-Tabla1[[#This Row],[Cost]],-Tabla1[[#This Row],[Cost]]*Tabla1[[#This Row],[Cant]])</f>
        <v>6000</v>
      </c>
      <c r="P9812" s="8">
        <f>IF(Tabla1[[#This Row],[Mov]]="VNT",-Tabla1[[#This Row],[Cant]],Tabla1[[#This Row],[Cant]])</f>
        <v>-1</v>
      </c>
      <c r="Q9812" s="8">
        <f>DAY(Tabla1[[#This Row],[Date]])</f>
        <v>6</v>
      </c>
      <c r="R9812" s="8">
        <f>MONTH(Tabla1[[#This Row],[Date]])</f>
        <v>5</v>
      </c>
      <c r="S9812" s="8">
        <f>YEAR(Tabla1[[#This Row],[Date]])</f>
        <v>2023</v>
      </c>
    </row>
    <row r="9813" spans="1:19" x14ac:dyDescent="0.2">
      <c r="A9813">
        <v>9767</v>
      </c>
      <c r="B9813" s="1">
        <v>45052</v>
      </c>
      <c r="C9813" t="s">
        <v>260</v>
      </c>
      <c r="D9813" t="s">
        <v>332</v>
      </c>
      <c r="E9813">
        <v>1</v>
      </c>
      <c r="F9813" t="s">
        <v>116</v>
      </c>
      <c r="G9813" t="s">
        <v>349</v>
      </c>
      <c r="H9813" t="s">
        <v>515</v>
      </c>
      <c r="M9813" s="2">
        <v>3270</v>
      </c>
      <c r="N9813" s="2">
        <v>3500</v>
      </c>
      <c r="O9813" s="2">
        <f>IF(Tabla1[[#This Row],[Mov]]="VNT",Tabla1[[#This Row],[Sale]]-Tabla1[[#This Row],[Cost]],-Tabla1[[#This Row],[Cost]]*Tabla1[[#This Row],[Cant]])</f>
        <v>230</v>
      </c>
      <c r="P9813" s="8">
        <f>IF(Tabla1[[#This Row],[Mov]]="VNT",-Tabla1[[#This Row],[Cant]],Tabla1[[#This Row],[Cant]])</f>
        <v>-1</v>
      </c>
      <c r="Q9813" s="8">
        <f>DAY(Tabla1[[#This Row],[Date]])</f>
        <v>6</v>
      </c>
      <c r="R9813" s="8">
        <f>MONTH(Tabla1[[#This Row],[Date]])</f>
        <v>5</v>
      </c>
      <c r="S9813" s="8">
        <f>YEAR(Tabla1[[#This Row],[Date]])</f>
        <v>2023</v>
      </c>
    </row>
    <row r="9814" spans="1:19" x14ac:dyDescent="0.2">
      <c r="A9814">
        <v>9768</v>
      </c>
      <c r="B9814" s="1">
        <v>45052</v>
      </c>
      <c r="C9814" t="s">
        <v>260</v>
      </c>
      <c r="D9814" t="s">
        <v>332</v>
      </c>
      <c r="E9814">
        <v>1</v>
      </c>
      <c r="F9814" t="s">
        <v>116</v>
      </c>
      <c r="G9814" t="s">
        <v>347</v>
      </c>
      <c r="H9814" t="s">
        <v>518</v>
      </c>
      <c r="M9814" s="2">
        <v>6074</v>
      </c>
      <c r="N9814" s="2">
        <v>6500</v>
      </c>
      <c r="O9814" s="2">
        <f>IF(Tabla1[[#This Row],[Mov]]="VNT",Tabla1[[#This Row],[Sale]]-Tabla1[[#This Row],[Cost]],-Tabla1[[#This Row],[Cost]]*Tabla1[[#This Row],[Cant]])</f>
        <v>426</v>
      </c>
      <c r="P9814" s="8">
        <f>IF(Tabla1[[#This Row],[Mov]]="VNT",-Tabla1[[#This Row],[Cant]],Tabla1[[#This Row],[Cant]])</f>
        <v>-1</v>
      </c>
      <c r="Q9814" s="8">
        <f>DAY(Tabla1[[#This Row],[Date]])</f>
        <v>6</v>
      </c>
      <c r="R9814" s="8">
        <f>MONTH(Tabla1[[#This Row],[Date]])</f>
        <v>5</v>
      </c>
      <c r="S9814" s="8">
        <f>YEAR(Tabla1[[#This Row],[Date]])</f>
        <v>2023</v>
      </c>
    </row>
    <row r="9815" spans="1:19" x14ac:dyDescent="0.2">
      <c r="A9815">
        <v>9769</v>
      </c>
      <c r="B9815" s="1">
        <v>45052</v>
      </c>
      <c r="C9815" t="s">
        <v>260</v>
      </c>
      <c r="D9815" t="s">
        <v>332</v>
      </c>
      <c r="E9815">
        <v>1</v>
      </c>
      <c r="F9815" t="s">
        <v>15</v>
      </c>
      <c r="G9815" t="s">
        <v>2923</v>
      </c>
      <c r="H9815" t="s">
        <v>2924</v>
      </c>
      <c r="M9815" s="2">
        <v>2000</v>
      </c>
      <c r="N9815" s="2">
        <v>8000</v>
      </c>
      <c r="O9815" s="2">
        <f>IF(Tabla1[[#This Row],[Mov]]="VNT",Tabla1[[#This Row],[Sale]]-Tabla1[[#This Row],[Cost]],-Tabla1[[#This Row],[Cost]]*Tabla1[[#This Row],[Cant]])</f>
        <v>6000</v>
      </c>
      <c r="P9815" s="8">
        <f>IF(Tabla1[[#This Row],[Mov]]="VNT",-Tabla1[[#This Row],[Cant]],Tabla1[[#This Row],[Cant]])</f>
        <v>-1</v>
      </c>
      <c r="Q9815" s="8">
        <f>DAY(Tabla1[[#This Row],[Date]])</f>
        <v>6</v>
      </c>
      <c r="R9815" s="8">
        <f>MONTH(Tabla1[[#This Row],[Date]])</f>
        <v>5</v>
      </c>
      <c r="S9815" s="8">
        <f>YEAR(Tabla1[[#This Row],[Date]])</f>
        <v>2023</v>
      </c>
    </row>
    <row r="9816" spans="1:19" x14ac:dyDescent="0.2">
      <c r="A9816">
        <v>9770</v>
      </c>
      <c r="B9816" s="1">
        <v>45052</v>
      </c>
      <c r="C9816" t="s">
        <v>260</v>
      </c>
      <c r="D9816" t="s">
        <v>332</v>
      </c>
      <c r="E9816">
        <v>1</v>
      </c>
      <c r="F9816" t="s">
        <v>116</v>
      </c>
      <c r="G9816" t="s">
        <v>349</v>
      </c>
      <c r="H9816" t="s">
        <v>515</v>
      </c>
      <c r="M9816" s="2">
        <v>6074</v>
      </c>
      <c r="N9816" s="2">
        <v>6500</v>
      </c>
      <c r="O9816" s="2">
        <f>IF(Tabla1[[#This Row],[Mov]]="VNT",Tabla1[[#This Row],[Sale]]-Tabla1[[#This Row],[Cost]],-Tabla1[[#This Row],[Cost]]*Tabla1[[#This Row],[Cant]])</f>
        <v>426</v>
      </c>
      <c r="P9816" s="8">
        <f>IF(Tabla1[[#This Row],[Mov]]="VNT",-Tabla1[[#This Row],[Cant]],Tabla1[[#This Row],[Cant]])</f>
        <v>-1</v>
      </c>
      <c r="Q9816" s="8">
        <f>DAY(Tabla1[[#This Row],[Date]])</f>
        <v>6</v>
      </c>
      <c r="R9816" s="8">
        <f>MONTH(Tabla1[[#This Row],[Date]])</f>
        <v>5</v>
      </c>
      <c r="S9816" s="8">
        <f>YEAR(Tabla1[[#This Row],[Date]])</f>
        <v>2023</v>
      </c>
    </row>
    <row r="9817" spans="1:19" x14ac:dyDescent="0.2">
      <c r="A9817">
        <v>9771</v>
      </c>
      <c r="B9817" s="1">
        <v>45053</v>
      </c>
      <c r="C9817" t="s">
        <v>260</v>
      </c>
      <c r="D9817" t="s">
        <v>332</v>
      </c>
      <c r="E9817">
        <v>1</v>
      </c>
      <c r="F9817" t="s">
        <v>225</v>
      </c>
      <c r="G9817" t="s">
        <v>284</v>
      </c>
      <c r="H9817" t="s">
        <v>415</v>
      </c>
      <c r="M9817" s="2">
        <v>1100</v>
      </c>
      <c r="N9817" s="2">
        <v>10000</v>
      </c>
      <c r="O9817" s="2">
        <f>IF(Tabla1[[#This Row],[Mov]]="VNT",Tabla1[[#This Row],[Sale]]-Tabla1[[#This Row],[Cost]],-Tabla1[[#This Row],[Cost]]*Tabla1[[#This Row],[Cant]])</f>
        <v>8900</v>
      </c>
      <c r="P9817" s="8">
        <f>IF(Tabla1[[#This Row],[Mov]]="VNT",-Tabla1[[#This Row],[Cant]],Tabla1[[#This Row],[Cant]])</f>
        <v>-1</v>
      </c>
      <c r="Q9817" s="8">
        <f>DAY(Tabla1[[#This Row],[Date]])</f>
        <v>7</v>
      </c>
      <c r="R9817" s="8">
        <f>MONTH(Tabla1[[#This Row],[Date]])</f>
        <v>5</v>
      </c>
      <c r="S9817" s="8">
        <f>YEAR(Tabla1[[#This Row],[Date]])</f>
        <v>2023</v>
      </c>
    </row>
    <row r="9818" spans="1:19" x14ac:dyDescent="0.2">
      <c r="A9818">
        <v>9772</v>
      </c>
      <c r="B9818" s="1">
        <v>45053</v>
      </c>
      <c r="C9818" t="s">
        <v>260</v>
      </c>
      <c r="D9818" t="s">
        <v>332</v>
      </c>
      <c r="E9818">
        <v>1</v>
      </c>
      <c r="F9818" t="s">
        <v>26</v>
      </c>
      <c r="G9818" t="s">
        <v>264</v>
      </c>
      <c r="H9818" t="s">
        <v>20</v>
      </c>
      <c r="M9818" s="2">
        <v>8000</v>
      </c>
      <c r="N9818" s="2">
        <v>20000</v>
      </c>
      <c r="O9818" s="2">
        <f>IF(Tabla1[[#This Row],[Mov]]="VNT",Tabla1[[#This Row],[Sale]]-Tabla1[[#This Row],[Cost]],-Tabla1[[#This Row],[Cost]]*Tabla1[[#This Row],[Cant]])</f>
        <v>12000</v>
      </c>
      <c r="P9818" s="8">
        <f>IF(Tabla1[[#This Row],[Mov]]="VNT",-Tabla1[[#This Row],[Cant]],Tabla1[[#This Row],[Cant]])</f>
        <v>-1</v>
      </c>
      <c r="Q9818" s="8">
        <f>DAY(Tabla1[[#This Row],[Date]])</f>
        <v>7</v>
      </c>
      <c r="R9818" s="8">
        <f>MONTH(Tabla1[[#This Row],[Date]])</f>
        <v>5</v>
      </c>
      <c r="S9818" s="8">
        <f>YEAR(Tabla1[[#This Row],[Date]])</f>
        <v>2023</v>
      </c>
    </row>
    <row r="9819" spans="1:19" x14ac:dyDescent="0.2">
      <c r="A9819">
        <v>9773</v>
      </c>
      <c r="B9819" s="1">
        <v>45053</v>
      </c>
      <c r="C9819" t="s">
        <v>260</v>
      </c>
      <c r="D9819" t="s">
        <v>332</v>
      </c>
      <c r="E9819">
        <v>1</v>
      </c>
      <c r="F9819" t="s">
        <v>26</v>
      </c>
      <c r="G9819" t="s">
        <v>264</v>
      </c>
      <c r="H9819" t="s">
        <v>20</v>
      </c>
      <c r="M9819" s="2">
        <v>8000</v>
      </c>
      <c r="N9819" s="2">
        <v>20000</v>
      </c>
      <c r="O9819" s="2">
        <f>IF(Tabla1[[#This Row],[Mov]]="VNT",Tabla1[[#This Row],[Sale]]-Tabla1[[#This Row],[Cost]],-Tabla1[[#This Row],[Cost]]*Tabla1[[#This Row],[Cant]])</f>
        <v>12000</v>
      </c>
      <c r="P9819" s="8">
        <f>IF(Tabla1[[#This Row],[Mov]]="VNT",-Tabla1[[#This Row],[Cant]],Tabla1[[#This Row],[Cant]])</f>
        <v>-1</v>
      </c>
      <c r="Q9819" s="8">
        <f>DAY(Tabla1[[#This Row],[Date]])</f>
        <v>7</v>
      </c>
      <c r="R9819" s="8">
        <f>MONTH(Tabla1[[#This Row],[Date]])</f>
        <v>5</v>
      </c>
      <c r="S9819" s="8">
        <f>YEAR(Tabla1[[#This Row],[Date]])</f>
        <v>2023</v>
      </c>
    </row>
    <row r="9820" spans="1:19" x14ac:dyDescent="0.2">
      <c r="A9820">
        <v>9774</v>
      </c>
      <c r="B9820" s="1">
        <v>45053</v>
      </c>
      <c r="C9820" t="s">
        <v>260</v>
      </c>
      <c r="D9820" t="s">
        <v>332</v>
      </c>
      <c r="E9820">
        <v>1</v>
      </c>
      <c r="F9820" t="s">
        <v>116</v>
      </c>
      <c r="G9820" t="s">
        <v>349</v>
      </c>
      <c r="H9820" t="s">
        <v>515</v>
      </c>
      <c r="M9820" s="2">
        <v>3270</v>
      </c>
      <c r="N9820" s="2">
        <v>3500</v>
      </c>
      <c r="O9820" s="2">
        <f>IF(Tabla1[[#This Row],[Mov]]="VNT",Tabla1[[#This Row],[Sale]]-Tabla1[[#This Row],[Cost]],-Tabla1[[#This Row],[Cost]]*Tabla1[[#This Row],[Cant]])</f>
        <v>230</v>
      </c>
      <c r="P9820" s="8">
        <f>IF(Tabla1[[#This Row],[Mov]]="VNT",-Tabla1[[#This Row],[Cant]],Tabla1[[#This Row],[Cant]])</f>
        <v>-1</v>
      </c>
      <c r="Q9820" s="8">
        <f>DAY(Tabla1[[#This Row],[Date]])</f>
        <v>7</v>
      </c>
      <c r="R9820" s="8">
        <f>MONTH(Tabla1[[#This Row],[Date]])</f>
        <v>5</v>
      </c>
      <c r="S9820" s="8">
        <f>YEAR(Tabla1[[#This Row],[Date]])</f>
        <v>2023</v>
      </c>
    </row>
    <row r="9821" spans="1:19" x14ac:dyDescent="0.2">
      <c r="A9821">
        <v>9775</v>
      </c>
      <c r="B9821" s="1">
        <v>45053</v>
      </c>
      <c r="C9821" t="s">
        <v>260</v>
      </c>
      <c r="D9821" t="s">
        <v>332</v>
      </c>
      <c r="E9821">
        <v>1</v>
      </c>
      <c r="F9821" t="s">
        <v>586</v>
      </c>
      <c r="G9821" t="s">
        <v>273</v>
      </c>
      <c r="H9821" t="s">
        <v>3240</v>
      </c>
      <c r="M9821" s="2">
        <v>7000</v>
      </c>
      <c r="N9821" s="2">
        <v>18000</v>
      </c>
      <c r="O9821" s="2">
        <f>IF(Tabla1[[#This Row],[Mov]]="VNT",Tabla1[[#This Row],[Sale]]-Tabla1[[#This Row],[Cost]],-Tabla1[[#This Row],[Cost]]*Tabla1[[#This Row],[Cant]])</f>
        <v>11000</v>
      </c>
      <c r="P9821" s="8">
        <f>IF(Tabla1[[#This Row],[Mov]]="VNT",-Tabla1[[#This Row],[Cant]],Tabla1[[#This Row],[Cant]])</f>
        <v>-1</v>
      </c>
      <c r="Q9821" s="8">
        <f>DAY(Tabla1[[#This Row],[Date]])</f>
        <v>7</v>
      </c>
      <c r="R9821" s="8">
        <f>MONTH(Tabla1[[#This Row],[Date]])</f>
        <v>5</v>
      </c>
      <c r="S9821" s="8">
        <f>YEAR(Tabla1[[#This Row],[Date]])</f>
        <v>2023</v>
      </c>
    </row>
    <row r="9822" spans="1:19" x14ac:dyDescent="0.2">
      <c r="A9822">
        <v>9776</v>
      </c>
      <c r="B9822" s="1">
        <v>45053</v>
      </c>
      <c r="C9822" t="s">
        <v>260</v>
      </c>
      <c r="D9822" t="s">
        <v>332</v>
      </c>
      <c r="E9822">
        <v>1</v>
      </c>
      <c r="F9822" t="s">
        <v>225</v>
      </c>
      <c r="G9822" t="s">
        <v>272</v>
      </c>
      <c r="H9822" t="s">
        <v>1003</v>
      </c>
      <c r="M9822" s="2">
        <v>1100</v>
      </c>
      <c r="N9822" s="2">
        <v>10000</v>
      </c>
      <c r="O9822" s="2">
        <f>IF(Tabla1[[#This Row],[Mov]]="VNT",Tabla1[[#This Row],[Sale]]-Tabla1[[#This Row],[Cost]],-Tabla1[[#This Row],[Cost]]*Tabla1[[#This Row],[Cant]])</f>
        <v>8900</v>
      </c>
      <c r="P9822" s="8">
        <f>IF(Tabla1[[#This Row],[Mov]]="VNT",-Tabla1[[#This Row],[Cant]],Tabla1[[#This Row],[Cant]])</f>
        <v>-1</v>
      </c>
      <c r="Q9822" s="8">
        <f>DAY(Tabla1[[#This Row],[Date]])</f>
        <v>7</v>
      </c>
      <c r="R9822" s="8">
        <f>MONTH(Tabla1[[#This Row],[Date]])</f>
        <v>5</v>
      </c>
      <c r="S9822" s="8">
        <f>YEAR(Tabla1[[#This Row],[Date]])</f>
        <v>2023</v>
      </c>
    </row>
    <row r="9823" spans="1:19" x14ac:dyDescent="0.2">
      <c r="A9823">
        <v>9777</v>
      </c>
      <c r="B9823" s="1">
        <v>45053</v>
      </c>
      <c r="C9823" t="s">
        <v>260</v>
      </c>
      <c r="D9823" t="s">
        <v>332</v>
      </c>
      <c r="E9823">
        <v>1</v>
      </c>
      <c r="F9823" t="s">
        <v>225</v>
      </c>
      <c r="G9823" t="s">
        <v>284</v>
      </c>
      <c r="H9823" t="s">
        <v>387</v>
      </c>
      <c r="M9823" s="2">
        <v>1100</v>
      </c>
      <c r="N9823" s="2">
        <v>10000</v>
      </c>
      <c r="O9823" s="2">
        <f>IF(Tabla1[[#This Row],[Mov]]="VNT",Tabla1[[#This Row],[Sale]]-Tabla1[[#This Row],[Cost]],-Tabla1[[#This Row],[Cost]]*Tabla1[[#This Row],[Cant]])</f>
        <v>8900</v>
      </c>
      <c r="P9823" s="8">
        <f>IF(Tabla1[[#This Row],[Mov]]="VNT",-Tabla1[[#This Row],[Cant]],Tabla1[[#This Row],[Cant]])</f>
        <v>-1</v>
      </c>
      <c r="Q9823" s="8">
        <f>DAY(Tabla1[[#This Row],[Date]])</f>
        <v>7</v>
      </c>
      <c r="R9823" s="8">
        <f>MONTH(Tabla1[[#This Row],[Date]])</f>
        <v>5</v>
      </c>
      <c r="S9823" s="8">
        <f>YEAR(Tabla1[[#This Row],[Date]])</f>
        <v>2023</v>
      </c>
    </row>
    <row r="9824" spans="1:19" x14ac:dyDescent="0.2">
      <c r="A9824">
        <v>9778</v>
      </c>
      <c r="B9824" s="1">
        <v>45053</v>
      </c>
      <c r="C9824" t="s">
        <v>260</v>
      </c>
      <c r="D9824" t="s">
        <v>332</v>
      </c>
      <c r="E9824">
        <v>1</v>
      </c>
      <c r="F9824" t="s">
        <v>15</v>
      </c>
      <c r="G9824" t="s">
        <v>333</v>
      </c>
      <c r="H9824" t="s">
        <v>16</v>
      </c>
      <c r="M9824" s="2">
        <v>3000</v>
      </c>
      <c r="N9824" s="2">
        <v>12000</v>
      </c>
      <c r="O9824" s="2">
        <f>IF(Tabla1[[#This Row],[Mov]]="VNT",Tabla1[[#This Row],[Sale]]-Tabla1[[#This Row],[Cost]],-Tabla1[[#This Row],[Cost]]*Tabla1[[#This Row],[Cant]])</f>
        <v>9000</v>
      </c>
      <c r="P9824" s="8">
        <f>IF(Tabla1[[#This Row],[Mov]]="VNT",-Tabla1[[#This Row],[Cant]],Tabla1[[#This Row],[Cant]])</f>
        <v>-1</v>
      </c>
      <c r="Q9824" s="8">
        <f>DAY(Tabla1[[#This Row],[Date]])</f>
        <v>7</v>
      </c>
      <c r="R9824" s="8">
        <f>MONTH(Tabla1[[#This Row],[Date]])</f>
        <v>5</v>
      </c>
      <c r="S9824" s="8">
        <f>YEAR(Tabla1[[#This Row],[Date]])</f>
        <v>2023</v>
      </c>
    </row>
    <row r="9825" spans="1:19" x14ac:dyDescent="0.2">
      <c r="A9825">
        <v>9779</v>
      </c>
      <c r="B9825" s="1">
        <v>45053</v>
      </c>
      <c r="C9825" t="s">
        <v>260</v>
      </c>
      <c r="D9825" t="s">
        <v>332</v>
      </c>
      <c r="E9825">
        <v>1</v>
      </c>
      <c r="F9825" t="s">
        <v>116</v>
      </c>
      <c r="G9825" t="s">
        <v>347</v>
      </c>
      <c r="H9825" t="s">
        <v>518</v>
      </c>
      <c r="M9825" s="2">
        <v>7008</v>
      </c>
      <c r="N9825" s="2">
        <v>7500</v>
      </c>
      <c r="O9825" s="2">
        <f>IF(Tabla1[[#This Row],[Mov]]="VNT",Tabla1[[#This Row],[Sale]]-Tabla1[[#This Row],[Cost]],-Tabla1[[#This Row],[Cost]]*Tabla1[[#This Row],[Cant]])</f>
        <v>492</v>
      </c>
      <c r="P9825" s="8">
        <f>IF(Tabla1[[#This Row],[Mov]]="VNT",-Tabla1[[#This Row],[Cant]],Tabla1[[#This Row],[Cant]])</f>
        <v>-1</v>
      </c>
      <c r="Q9825" s="8">
        <f>DAY(Tabla1[[#This Row],[Date]])</f>
        <v>7</v>
      </c>
      <c r="R9825" s="8">
        <f>MONTH(Tabla1[[#This Row],[Date]])</f>
        <v>5</v>
      </c>
      <c r="S9825" s="8">
        <f>YEAR(Tabla1[[#This Row],[Date]])</f>
        <v>2023</v>
      </c>
    </row>
    <row r="9826" spans="1:19" x14ac:dyDescent="0.2">
      <c r="A9826">
        <v>9780</v>
      </c>
      <c r="B9826" s="1">
        <v>45053</v>
      </c>
      <c r="C9826" t="s">
        <v>260</v>
      </c>
      <c r="D9826" t="s">
        <v>332</v>
      </c>
      <c r="E9826">
        <v>1</v>
      </c>
      <c r="F9826" t="s">
        <v>21</v>
      </c>
      <c r="G9826" t="s">
        <v>272</v>
      </c>
      <c r="H9826" t="s">
        <v>1522</v>
      </c>
      <c r="J9826" t="s">
        <v>23</v>
      </c>
      <c r="M9826" s="2">
        <v>2600</v>
      </c>
      <c r="N9826" s="2">
        <v>10000</v>
      </c>
      <c r="O9826" s="2">
        <f>IF(Tabla1[[#This Row],[Mov]]="VNT",Tabla1[[#This Row],[Sale]]-Tabla1[[#This Row],[Cost]],-Tabla1[[#This Row],[Cost]]*Tabla1[[#This Row],[Cant]])</f>
        <v>7400</v>
      </c>
      <c r="P9826" s="8">
        <f>IF(Tabla1[[#This Row],[Mov]]="VNT",-Tabla1[[#This Row],[Cant]],Tabla1[[#This Row],[Cant]])</f>
        <v>-1</v>
      </c>
      <c r="Q9826" s="8">
        <f>DAY(Tabla1[[#This Row],[Date]])</f>
        <v>7</v>
      </c>
      <c r="R9826" s="8">
        <f>MONTH(Tabla1[[#This Row],[Date]])</f>
        <v>5</v>
      </c>
      <c r="S9826" s="8">
        <f>YEAR(Tabla1[[#This Row],[Date]])</f>
        <v>2023</v>
      </c>
    </row>
    <row r="9827" spans="1:19" x14ac:dyDescent="0.2">
      <c r="A9827">
        <v>9781</v>
      </c>
      <c r="B9827" s="1">
        <v>45053</v>
      </c>
      <c r="C9827" t="s">
        <v>260</v>
      </c>
      <c r="D9827" t="s">
        <v>332</v>
      </c>
      <c r="E9827">
        <v>1</v>
      </c>
      <c r="F9827" t="s">
        <v>771</v>
      </c>
      <c r="G9827" t="s">
        <v>1032</v>
      </c>
      <c r="H9827" t="s">
        <v>1031</v>
      </c>
      <c r="M9827" s="2">
        <v>18000</v>
      </c>
      <c r="N9827" s="2">
        <v>39000</v>
      </c>
      <c r="O9827" s="2">
        <f>IF(Tabla1[[#This Row],[Mov]]="VNT",Tabla1[[#This Row],[Sale]]-Tabla1[[#This Row],[Cost]],-Tabla1[[#This Row],[Cost]]*Tabla1[[#This Row],[Cant]])</f>
        <v>21000</v>
      </c>
      <c r="P9827" s="8">
        <f>IF(Tabla1[[#This Row],[Mov]]="VNT",-Tabla1[[#This Row],[Cant]],Tabla1[[#This Row],[Cant]])</f>
        <v>-1</v>
      </c>
      <c r="Q9827" s="8">
        <f>DAY(Tabla1[[#This Row],[Date]])</f>
        <v>7</v>
      </c>
      <c r="R9827" s="8">
        <f>MONTH(Tabla1[[#This Row],[Date]])</f>
        <v>5</v>
      </c>
      <c r="S9827" s="8">
        <f>YEAR(Tabla1[[#This Row],[Date]])</f>
        <v>2023</v>
      </c>
    </row>
    <row r="9828" spans="1:19" x14ac:dyDescent="0.2">
      <c r="A9828">
        <v>9782</v>
      </c>
      <c r="B9828" s="1">
        <v>45053</v>
      </c>
      <c r="C9828" t="s">
        <v>260</v>
      </c>
      <c r="D9828" t="s">
        <v>332</v>
      </c>
      <c r="E9828">
        <v>1</v>
      </c>
      <c r="F9828" t="s">
        <v>3226</v>
      </c>
      <c r="G9828" t="s">
        <v>266</v>
      </c>
      <c r="H9828" t="s">
        <v>3227</v>
      </c>
      <c r="M9828" s="2">
        <v>70000</v>
      </c>
      <c r="N9828" s="2">
        <v>90000</v>
      </c>
      <c r="O9828" s="2">
        <f>IF(Tabla1[[#This Row],[Mov]]="VNT",Tabla1[[#This Row],[Sale]]-Tabla1[[#This Row],[Cost]],-Tabla1[[#This Row],[Cost]]*Tabla1[[#This Row],[Cant]])</f>
        <v>20000</v>
      </c>
      <c r="P9828" s="8">
        <f>IF(Tabla1[[#This Row],[Mov]]="VNT",-Tabla1[[#This Row],[Cant]],Tabla1[[#This Row],[Cant]])</f>
        <v>-1</v>
      </c>
      <c r="Q9828" s="8">
        <f>DAY(Tabla1[[#This Row],[Date]])</f>
        <v>7</v>
      </c>
      <c r="R9828" s="8">
        <f>MONTH(Tabla1[[#This Row],[Date]])</f>
        <v>5</v>
      </c>
      <c r="S9828" s="8">
        <f>YEAR(Tabla1[[#This Row],[Date]])</f>
        <v>2023</v>
      </c>
    </row>
    <row r="9829" spans="1:19" x14ac:dyDescent="0.2">
      <c r="A9829">
        <v>9783</v>
      </c>
      <c r="B9829" s="1">
        <v>45053</v>
      </c>
      <c r="C9829" t="s">
        <v>260</v>
      </c>
      <c r="D9829" t="s">
        <v>809</v>
      </c>
      <c r="E9829">
        <v>1</v>
      </c>
      <c r="F9829" t="s">
        <v>1102</v>
      </c>
      <c r="G9829" t="s">
        <v>3166</v>
      </c>
      <c r="H9829" t="s">
        <v>3165</v>
      </c>
      <c r="M9829" s="2">
        <v>40000</v>
      </c>
      <c r="N9829" s="2">
        <v>60000</v>
      </c>
      <c r="O9829" s="2">
        <f>IF(Tabla1[[#This Row],[Mov]]="VNT",Tabla1[[#This Row],[Sale]]-Tabla1[[#This Row],[Cost]],-Tabla1[[#This Row],[Cost]]*Tabla1[[#This Row],[Cant]])</f>
        <v>20000</v>
      </c>
      <c r="P9829" s="8">
        <f>IF(Tabla1[[#This Row],[Mov]]="VNT",-Tabla1[[#This Row],[Cant]],Tabla1[[#This Row],[Cant]])</f>
        <v>-1</v>
      </c>
      <c r="Q9829" s="8">
        <f>DAY(Tabla1[[#This Row],[Date]])</f>
        <v>7</v>
      </c>
      <c r="R9829" s="8">
        <f>MONTH(Tabla1[[#This Row],[Date]])</f>
        <v>5</v>
      </c>
      <c r="S9829" s="8">
        <f>YEAR(Tabla1[[#This Row],[Date]])</f>
        <v>2023</v>
      </c>
    </row>
    <row r="9830" spans="1:19" x14ac:dyDescent="0.2">
      <c r="A9830">
        <v>9784</v>
      </c>
      <c r="B9830" s="1">
        <v>45053</v>
      </c>
      <c r="C9830" t="s">
        <v>260</v>
      </c>
      <c r="D9830" t="s">
        <v>332</v>
      </c>
      <c r="E9830">
        <v>1</v>
      </c>
      <c r="F9830" t="s">
        <v>848</v>
      </c>
      <c r="G9830" t="s">
        <v>727</v>
      </c>
      <c r="H9830" t="s">
        <v>853</v>
      </c>
      <c r="M9830" s="2">
        <v>900</v>
      </c>
      <c r="N9830" s="2">
        <v>3000</v>
      </c>
      <c r="O9830" s="2">
        <f>IF(Tabla1[[#This Row],[Mov]]="VNT",Tabla1[[#This Row],[Sale]]-Tabla1[[#This Row],[Cost]],-Tabla1[[#This Row],[Cost]]*Tabla1[[#This Row],[Cant]])</f>
        <v>2100</v>
      </c>
      <c r="P9830" s="8">
        <f>IF(Tabla1[[#This Row],[Mov]]="VNT",-Tabla1[[#This Row],[Cant]],Tabla1[[#This Row],[Cant]])</f>
        <v>-1</v>
      </c>
      <c r="Q9830" s="8">
        <f>DAY(Tabla1[[#This Row],[Date]])</f>
        <v>7</v>
      </c>
      <c r="R9830" s="8">
        <f>MONTH(Tabla1[[#This Row],[Date]])</f>
        <v>5</v>
      </c>
      <c r="S9830" s="8">
        <f>YEAR(Tabla1[[#This Row],[Date]])</f>
        <v>2023</v>
      </c>
    </row>
    <row r="9831" spans="1:19" x14ac:dyDescent="0.2">
      <c r="A9831">
        <v>9785</v>
      </c>
      <c r="B9831" s="1">
        <v>45053</v>
      </c>
      <c r="C9831" t="s">
        <v>260</v>
      </c>
      <c r="D9831" t="s">
        <v>332</v>
      </c>
      <c r="E9831">
        <v>1</v>
      </c>
      <c r="F9831" t="s">
        <v>116</v>
      </c>
      <c r="G9831" t="s">
        <v>347</v>
      </c>
      <c r="H9831" t="s">
        <v>518</v>
      </c>
      <c r="M9831" s="2">
        <v>6074</v>
      </c>
      <c r="N9831" s="2">
        <v>6500</v>
      </c>
      <c r="O9831" s="2">
        <f>IF(Tabla1[[#This Row],[Mov]]="VNT",Tabla1[[#This Row],[Sale]]-Tabla1[[#This Row],[Cost]],-Tabla1[[#This Row],[Cost]]*Tabla1[[#This Row],[Cant]])</f>
        <v>426</v>
      </c>
      <c r="P9831" s="8">
        <f>IF(Tabla1[[#This Row],[Mov]]="VNT",-Tabla1[[#This Row],[Cant]],Tabla1[[#This Row],[Cant]])</f>
        <v>-1</v>
      </c>
      <c r="Q9831" s="8">
        <f>DAY(Tabla1[[#This Row],[Date]])</f>
        <v>7</v>
      </c>
      <c r="R9831" s="8">
        <f>MONTH(Tabla1[[#This Row],[Date]])</f>
        <v>5</v>
      </c>
      <c r="S9831" s="8">
        <f>YEAR(Tabla1[[#This Row],[Date]])</f>
        <v>2023</v>
      </c>
    </row>
    <row r="9832" spans="1:19" x14ac:dyDescent="0.2">
      <c r="A9832">
        <v>9786</v>
      </c>
      <c r="B9832" s="1">
        <v>45053</v>
      </c>
      <c r="C9832" t="s">
        <v>260</v>
      </c>
      <c r="D9832" t="s">
        <v>332</v>
      </c>
      <c r="E9832">
        <v>1</v>
      </c>
      <c r="F9832" t="s">
        <v>116</v>
      </c>
      <c r="G9832" t="s">
        <v>347</v>
      </c>
      <c r="H9832" t="s">
        <v>518</v>
      </c>
      <c r="M9832" s="2">
        <v>6074</v>
      </c>
      <c r="N9832" s="2">
        <v>6500</v>
      </c>
      <c r="O9832" s="2">
        <f>IF(Tabla1[[#This Row],[Mov]]="VNT",Tabla1[[#This Row],[Sale]]-Tabla1[[#This Row],[Cost]],-Tabla1[[#This Row],[Cost]]*Tabla1[[#This Row],[Cant]])</f>
        <v>426</v>
      </c>
      <c r="P9832" s="8">
        <f>IF(Tabla1[[#This Row],[Mov]]="VNT",-Tabla1[[#This Row],[Cant]],Tabla1[[#This Row],[Cant]])</f>
        <v>-1</v>
      </c>
      <c r="Q9832" s="8">
        <f>DAY(Tabla1[[#This Row],[Date]])</f>
        <v>7</v>
      </c>
      <c r="R9832" s="8">
        <f>MONTH(Tabla1[[#This Row],[Date]])</f>
        <v>5</v>
      </c>
      <c r="S9832" s="8">
        <f>YEAR(Tabla1[[#This Row],[Date]])</f>
        <v>2023</v>
      </c>
    </row>
    <row r="9833" spans="1:19" x14ac:dyDescent="0.2">
      <c r="A9833">
        <v>9787</v>
      </c>
      <c r="B9833" s="1">
        <v>45053</v>
      </c>
      <c r="C9833" t="s">
        <v>260</v>
      </c>
      <c r="D9833" t="s">
        <v>332</v>
      </c>
      <c r="E9833">
        <v>1</v>
      </c>
      <c r="F9833" t="s">
        <v>116</v>
      </c>
      <c r="G9833" t="s">
        <v>347</v>
      </c>
      <c r="H9833" t="s">
        <v>518</v>
      </c>
      <c r="M9833" s="2">
        <v>3270</v>
      </c>
      <c r="N9833" s="2">
        <v>3500</v>
      </c>
      <c r="O9833" s="2">
        <f>IF(Tabla1[[#This Row],[Mov]]="VNT",Tabla1[[#This Row],[Sale]]-Tabla1[[#This Row],[Cost]],-Tabla1[[#This Row],[Cost]]*Tabla1[[#This Row],[Cant]])</f>
        <v>230</v>
      </c>
      <c r="P9833" s="8">
        <f>IF(Tabla1[[#This Row],[Mov]]="VNT",-Tabla1[[#This Row],[Cant]],Tabla1[[#This Row],[Cant]])</f>
        <v>-1</v>
      </c>
      <c r="Q9833" s="8">
        <f>DAY(Tabla1[[#This Row],[Date]])</f>
        <v>7</v>
      </c>
      <c r="R9833" s="8">
        <f>MONTH(Tabla1[[#This Row],[Date]])</f>
        <v>5</v>
      </c>
      <c r="S9833" s="8">
        <f>YEAR(Tabla1[[#This Row],[Date]])</f>
        <v>2023</v>
      </c>
    </row>
    <row r="9834" spans="1:19" x14ac:dyDescent="0.2">
      <c r="A9834">
        <v>9788</v>
      </c>
      <c r="B9834" s="1">
        <v>45053</v>
      </c>
      <c r="C9834" t="s">
        <v>260</v>
      </c>
      <c r="D9834" t="s">
        <v>332</v>
      </c>
      <c r="E9834">
        <v>1</v>
      </c>
      <c r="F9834" t="s">
        <v>15</v>
      </c>
      <c r="G9834" t="s">
        <v>273</v>
      </c>
      <c r="H9834" t="s">
        <v>3193</v>
      </c>
      <c r="M9834" s="2">
        <v>4500</v>
      </c>
      <c r="N9834" s="2">
        <v>12000</v>
      </c>
      <c r="O9834" s="2">
        <f>IF(Tabla1[[#This Row],[Mov]]="VNT",Tabla1[[#This Row],[Sale]]-Tabla1[[#This Row],[Cost]],-Tabla1[[#This Row],[Cost]]*Tabla1[[#This Row],[Cant]])</f>
        <v>7500</v>
      </c>
      <c r="P9834" s="8">
        <f>IF(Tabla1[[#This Row],[Mov]]="VNT",-Tabla1[[#This Row],[Cant]],Tabla1[[#This Row],[Cant]])</f>
        <v>-1</v>
      </c>
      <c r="Q9834" s="8">
        <f>DAY(Tabla1[[#This Row],[Date]])</f>
        <v>7</v>
      </c>
      <c r="R9834" s="8">
        <f>MONTH(Tabla1[[#This Row],[Date]])</f>
        <v>5</v>
      </c>
      <c r="S9834" s="8">
        <f>YEAR(Tabla1[[#This Row],[Date]])</f>
        <v>2023</v>
      </c>
    </row>
    <row r="9835" spans="1:19" x14ac:dyDescent="0.2">
      <c r="A9835">
        <v>9789</v>
      </c>
      <c r="B9835" s="1">
        <v>45054</v>
      </c>
      <c r="C9835" t="s">
        <v>260</v>
      </c>
      <c r="D9835" t="s">
        <v>332</v>
      </c>
      <c r="E9835">
        <v>1</v>
      </c>
      <c r="F9835" t="s">
        <v>386</v>
      </c>
      <c r="G9835" t="s">
        <v>272</v>
      </c>
      <c r="H9835" t="s">
        <v>1373</v>
      </c>
      <c r="M9835" s="2">
        <v>58000</v>
      </c>
      <c r="N9835" s="2">
        <v>119000</v>
      </c>
      <c r="O9835" s="2">
        <f>IF(Tabla1[[#This Row],[Mov]]="VNT",Tabla1[[#This Row],[Sale]]-Tabla1[[#This Row],[Cost]],-Tabla1[[#This Row],[Cost]]*Tabla1[[#This Row],[Cant]])</f>
        <v>61000</v>
      </c>
      <c r="P9835" s="8">
        <f>IF(Tabla1[[#This Row],[Mov]]="VNT",-Tabla1[[#This Row],[Cant]],Tabla1[[#This Row],[Cant]])</f>
        <v>-1</v>
      </c>
      <c r="Q9835" s="8">
        <f>DAY(Tabla1[[#This Row],[Date]])</f>
        <v>8</v>
      </c>
      <c r="R9835" s="8">
        <f>MONTH(Tabla1[[#This Row],[Date]])</f>
        <v>5</v>
      </c>
      <c r="S9835" s="8">
        <f>YEAR(Tabla1[[#This Row],[Date]])</f>
        <v>2023</v>
      </c>
    </row>
    <row r="9836" spans="1:19" x14ac:dyDescent="0.2">
      <c r="A9836">
        <v>9790</v>
      </c>
      <c r="B9836" s="1">
        <v>45054</v>
      </c>
      <c r="C9836" t="s">
        <v>260</v>
      </c>
      <c r="D9836" t="s">
        <v>332</v>
      </c>
      <c r="E9836">
        <v>1</v>
      </c>
      <c r="F9836" t="s">
        <v>225</v>
      </c>
      <c r="G9836" t="s">
        <v>272</v>
      </c>
      <c r="H9836" t="s">
        <v>1373</v>
      </c>
      <c r="L9836" t="s">
        <v>2368</v>
      </c>
      <c r="M9836" s="2">
        <v>1100</v>
      </c>
      <c r="N9836" s="2">
        <v>5000</v>
      </c>
      <c r="O9836" s="2">
        <f>IF(Tabla1[[#This Row],[Mov]]="VNT",Tabla1[[#This Row],[Sale]]-Tabla1[[#This Row],[Cost]],-Tabla1[[#This Row],[Cost]]*Tabla1[[#This Row],[Cant]])</f>
        <v>3900</v>
      </c>
      <c r="P9836" s="8">
        <f>IF(Tabla1[[#This Row],[Mov]]="VNT",-Tabla1[[#This Row],[Cant]],Tabla1[[#This Row],[Cant]])</f>
        <v>-1</v>
      </c>
      <c r="Q9836" s="8">
        <f>DAY(Tabla1[[#This Row],[Date]])</f>
        <v>8</v>
      </c>
      <c r="R9836" s="8">
        <f>MONTH(Tabla1[[#This Row],[Date]])</f>
        <v>5</v>
      </c>
      <c r="S9836" s="8">
        <f>YEAR(Tabla1[[#This Row],[Date]])</f>
        <v>2023</v>
      </c>
    </row>
    <row r="9837" spans="1:19" x14ac:dyDescent="0.2">
      <c r="A9837">
        <v>9791</v>
      </c>
      <c r="B9837" s="1">
        <v>45054</v>
      </c>
      <c r="C9837" t="s">
        <v>260</v>
      </c>
      <c r="D9837" t="s">
        <v>332</v>
      </c>
      <c r="E9837">
        <v>1</v>
      </c>
      <c r="F9837" t="s">
        <v>2217</v>
      </c>
      <c r="G9837" t="s">
        <v>266</v>
      </c>
      <c r="H9837" t="s">
        <v>3241</v>
      </c>
      <c r="M9837" s="2">
        <v>6000</v>
      </c>
      <c r="N9837" s="2">
        <v>12000</v>
      </c>
      <c r="O9837" s="2">
        <f>IF(Tabla1[[#This Row],[Mov]]="VNT",Tabla1[[#This Row],[Sale]]-Tabla1[[#This Row],[Cost]],-Tabla1[[#This Row],[Cost]]*Tabla1[[#This Row],[Cant]])</f>
        <v>6000</v>
      </c>
      <c r="P9837" s="8">
        <f>IF(Tabla1[[#This Row],[Mov]]="VNT",-Tabla1[[#This Row],[Cant]],Tabla1[[#This Row],[Cant]])</f>
        <v>-1</v>
      </c>
      <c r="Q9837" s="8">
        <f>DAY(Tabla1[[#This Row],[Date]])</f>
        <v>8</v>
      </c>
      <c r="R9837" s="8">
        <f>MONTH(Tabla1[[#This Row],[Date]])</f>
        <v>5</v>
      </c>
      <c r="S9837" s="8">
        <f>YEAR(Tabla1[[#This Row],[Date]])</f>
        <v>2023</v>
      </c>
    </row>
    <row r="9838" spans="1:19" x14ac:dyDescent="0.2">
      <c r="A9838">
        <v>9792</v>
      </c>
      <c r="B9838" s="1">
        <v>45054</v>
      </c>
      <c r="C9838" t="s">
        <v>260</v>
      </c>
      <c r="D9838" t="s">
        <v>332</v>
      </c>
      <c r="E9838">
        <v>1</v>
      </c>
      <c r="F9838" t="s">
        <v>1545</v>
      </c>
      <c r="G9838" t="s">
        <v>263</v>
      </c>
      <c r="H9838" t="s">
        <v>824</v>
      </c>
      <c r="M9838" s="2">
        <v>20000</v>
      </c>
      <c r="N9838" s="2">
        <v>45000</v>
      </c>
      <c r="O9838" s="2">
        <f>IF(Tabla1[[#This Row],[Mov]]="VNT",Tabla1[[#This Row],[Sale]]-Tabla1[[#This Row],[Cost]],-Tabla1[[#This Row],[Cost]]*Tabla1[[#This Row],[Cant]])</f>
        <v>25000</v>
      </c>
      <c r="P9838" s="8">
        <f>IF(Tabla1[[#This Row],[Mov]]="VNT",-Tabla1[[#This Row],[Cant]],Tabla1[[#This Row],[Cant]])</f>
        <v>-1</v>
      </c>
      <c r="Q9838" s="8">
        <f>DAY(Tabla1[[#This Row],[Date]])</f>
        <v>8</v>
      </c>
      <c r="R9838" s="8">
        <f>MONTH(Tabla1[[#This Row],[Date]])</f>
        <v>5</v>
      </c>
      <c r="S9838" s="8">
        <f>YEAR(Tabla1[[#This Row],[Date]])</f>
        <v>2023</v>
      </c>
    </row>
    <row r="9839" spans="1:19" x14ac:dyDescent="0.2">
      <c r="A9839">
        <v>9793</v>
      </c>
      <c r="B9839" s="1">
        <v>45054</v>
      </c>
      <c r="C9839" t="s">
        <v>260</v>
      </c>
      <c r="D9839" t="s">
        <v>332</v>
      </c>
      <c r="E9839">
        <v>1</v>
      </c>
      <c r="F9839" t="s">
        <v>2807</v>
      </c>
      <c r="G9839" t="s">
        <v>263</v>
      </c>
      <c r="H9839" t="s">
        <v>824</v>
      </c>
      <c r="M9839" s="2">
        <v>7000</v>
      </c>
      <c r="N9839" s="2">
        <v>20000</v>
      </c>
      <c r="O9839" s="2">
        <f>IF(Tabla1[[#This Row],[Mov]]="VNT",Tabla1[[#This Row],[Sale]]-Tabla1[[#This Row],[Cost]],-Tabla1[[#This Row],[Cost]]*Tabla1[[#This Row],[Cant]])</f>
        <v>13000</v>
      </c>
      <c r="P9839" s="8">
        <f>IF(Tabla1[[#This Row],[Mov]]="VNT",-Tabla1[[#This Row],[Cant]],Tabla1[[#This Row],[Cant]])</f>
        <v>-1</v>
      </c>
      <c r="Q9839" s="8">
        <f>DAY(Tabla1[[#This Row],[Date]])</f>
        <v>8</v>
      </c>
      <c r="R9839" s="8">
        <f>MONTH(Tabla1[[#This Row],[Date]])</f>
        <v>5</v>
      </c>
      <c r="S9839" s="8">
        <f>YEAR(Tabla1[[#This Row],[Date]])</f>
        <v>2023</v>
      </c>
    </row>
    <row r="9840" spans="1:19" x14ac:dyDescent="0.2">
      <c r="A9840">
        <v>9794</v>
      </c>
      <c r="B9840" s="1">
        <v>45054</v>
      </c>
      <c r="C9840" t="s">
        <v>260</v>
      </c>
      <c r="D9840" t="s">
        <v>332</v>
      </c>
      <c r="E9840">
        <v>1</v>
      </c>
      <c r="F9840" t="s">
        <v>116</v>
      </c>
      <c r="G9840" t="s">
        <v>347</v>
      </c>
      <c r="H9840" t="s">
        <v>518</v>
      </c>
      <c r="M9840" s="2">
        <v>1868</v>
      </c>
      <c r="N9840" s="2">
        <v>2000</v>
      </c>
      <c r="O9840" s="2">
        <f>IF(Tabla1[[#This Row],[Mov]]="VNT",Tabla1[[#This Row],[Sale]]-Tabla1[[#This Row],[Cost]],-Tabla1[[#This Row],[Cost]]*Tabla1[[#This Row],[Cant]])</f>
        <v>132</v>
      </c>
      <c r="P9840" s="8">
        <f>IF(Tabla1[[#This Row],[Mov]]="VNT",-Tabla1[[#This Row],[Cant]],Tabla1[[#This Row],[Cant]])</f>
        <v>-1</v>
      </c>
      <c r="Q9840" s="8">
        <f>DAY(Tabla1[[#This Row],[Date]])</f>
        <v>8</v>
      </c>
      <c r="R9840" s="8">
        <f>MONTH(Tabla1[[#This Row],[Date]])</f>
        <v>5</v>
      </c>
      <c r="S9840" s="8">
        <f>YEAR(Tabla1[[#This Row],[Date]])</f>
        <v>2023</v>
      </c>
    </row>
    <row r="9841" spans="1:19" x14ac:dyDescent="0.2">
      <c r="A9841">
        <v>9795</v>
      </c>
      <c r="B9841" s="1">
        <v>45054</v>
      </c>
      <c r="C9841" t="s">
        <v>260</v>
      </c>
      <c r="D9841" t="s">
        <v>332</v>
      </c>
      <c r="E9841">
        <v>1</v>
      </c>
      <c r="F9841" t="s">
        <v>116</v>
      </c>
      <c r="G9841" t="s">
        <v>347</v>
      </c>
      <c r="H9841" t="s">
        <v>518</v>
      </c>
      <c r="M9841" s="2">
        <v>3270</v>
      </c>
      <c r="N9841" s="2">
        <v>3500</v>
      </c>
      <c r="O9841" s="2">
        <f>IF(Tabla1[[#This Row],[Mov]]="VNT",Tabla1[[#This Row],[Sale]]-Tabla1[[#This Row],[Cost]],-Tabla1[[#This Row],[Cost]]*Tabla1[[#This Row],[Cant]])</f>
        <v>230</v>
      </c>
      <c r="P9841" s="8">
        <f>IF(Tabla1[[#This Row],[Mov]]="VNT",-Tabla1[[#This Row],[Cant]],Tabla1[[#This Row],[Cant]])</f>
        <v>-1</v>
      </c>
      <c r="Q9841" s="8">
        <f>DAY(Tabla1[[#This Row],[Date]])</f>
        <v>8</v>
      </c>
      <c r="R9841" s="8">
        <f>MONTH(Tabla1[[#This Row],[Date]])</f>
        <v>5</v>
      </c>
      <c r="S9841" s="8">
        <f>YEAR(Tabla1[[#This Row],[Date]])</f>
        <v>2023</v>
      </c>
    </row>
    <row r="9842" spans="1:19" x14ac:dyDescent="0.2">
      <c r="A9842">
        <v>9796</v>
      </c>
      <c r="B9842" s="1">
        <v>45054</v>
      </c>
      <c r="C9842" t="s">
        <v>260</v>
      </c>
      <c r="D9842" t="s">
        <v>332</v>
      </c>
      <c r="E9842">
        <v>1</v>
      </c>
      <c r="F9842" t="s">
        <v>386</v>
      </c>
      <c r="G9842" t="s">
        <v>272</v>
      </c>
      <c r="H9842" t="s">
        <v>309</v>
      </c>
      <c r="M9842" s="2">
        <v>65000</v>
      </c>
      <c r="N9842" s="2">
        <v>125000</v>
      </c>
      <c r="O9842" s="2">
        <f>IF(Tabla1[[#This Row],[Mov]]="VNT",Tabla1[[#This Row],[Sale]]-Tabla1[[#This Row],[Cost]],-Tabla1[[#This Row],[Cost]]*Tabla1[[#This Row],[Cant]])</f>
        <v>60000</v>
      </c>
      <c r="P9842" s="8">
        <f>IF(Tabla1[[#This Row],[Mov]]="VNT",-Tabla1[[#This Row],[Cant]],Tabla1[[#This Row],[Cant]])</f>
        <v>-1</v>
      </c>
      <c r="Q9842" s="8">
        <f>DAY(Tabla1[[#This Row],[Date]])</f>
        <v>8</v>
      </c>
      <c r="R9842" s="8">
        <f>MONTH(Tabla1[[#This Row],[Date]])</f>
        <v>5</v>
      </c>
      <c r="S9842" s="8">
        <f>YEAR(Tabla1[[#This Row],[Date]])</f>
        <v>2023</v>
      </c>
    </row>
    <row r="9843" spans="1:19" x14ac:dyDescent="0.2">
      <c r="A9843">
        <v>9797</v>
      </c>
      <c r="B9843" s="1">
        <v>45054</v>
      </c>
      <c r="C9843" t="s">
        <v>260</v>
      </c>
      <c r="D9843" t="s">
        <v>332</v>
      </c>
      <c r="E9843">
        <v>1</v>
      </c>
      <c r="F9843" t="s">
        <v>717</v>
      </c>
      <c r="G9843" t="s">
        <v>266</v>
      </c>
      <c r="H9843" t="s">
        <v>3242</v>
      </c>
      <c r="M9843" s="2">
        <v>10500</v>
      </c>
      <c r="N9843" s="2">
        <v>20000</v>
      </c>
      <c r="O9843" s="2">
        <f>IF(Tabla1[[#This Row],[Mov]]="VNT",Tabla1[[#This Row],[Sale]]-Tabla1[[#This Row],[Cost]],-Tabla1[[#This Row],[Cost]]*Tabla1[[#This Row],[Cant]])</f>
        <v>9500</v>
      </c>
      <c r="P9843" s="8">
        <f>IF(Tabla1[[#This Row],[Mov]]="VNT",-Tabla1[[#This Row],[Cant]],Tabla1[[#This Row],[Cant]])</f>
        <v>-1</v>
      </c>
      <c r="Q9843" s="8">
        <f>DAY(Tabla1[[#This Row],[Date]])</f>
        <v>8</v>
      </c>
      <c r="R9843" s="8">
        <f>MONTH(Tabla1[[#This Row],[Date]])</f>
        <v>5</v>
      </c>
      <c r="S9843" s="8">
        <f>YEAR(Tabla1[[#This Row],[Date]])</f>
        <v>2023</v>
      </c>
    </row>
    <row r="9844" spans="1:19" x14ac:dyDescent="0.2">
      <c r="A9844">
        <v>9798</v>
      </c>
      <c r="B9844" s="1">
        <v>45054</v>
      </c>
      <c r="C9844" t="s">
        <v>260</v>
      </c>
      <c r="D9844" t="s">
        <v>332</v>
      </c>
      <c r="E9844">
        <v>1</v>
      </c>
      <c r="F9844" t="s">
        <v>677</v>
      </c>
      <c r="G9844" t="s">
        <v>262</v>
      </c>
      <c r="H9844" t="s">
        <v>2724</v>
      </c>
      <c r="L9844" t="s">
        <v>3496</v>
      </c>
      <c r="M9844" s="2">
        <v>0</v>
      </c>
      <c r="N9844" s="2">
        <v>15000</v>
      </c>
      <c r="O9844" s="2">
        <f>IF(Tabla1[[#This Row],[Mov]]="VNT",Tabla1[[#This Row],[Sale]]-Tabla1[[#This Row],[Cost]],-Tabla1[[#This Row],[Cost]]*Tabla1[[#This Row],[Cant]])</f>
        <v>15000</v>
      </c>
      <c r="P9844" s="8">
        <f>IF(Tabla1[[#This Row],[Mov]]="VNT",-Tabla1[[#This Row],[Cant]],Tabla1[[#This Row],[Cant]])</f>
        <v>-1</v>
      </c>
      <c r="Q9844" s="8">
        <f>DAY(Tabla1[[#This Row],[Date]])</f>
        <v>8</v>
      </c>
      <c r="R9844" s="8">
        <f>MONTH(Tabla1[[#This Row],[Date]])</f>
        <v>5</v>
      </c>
      <c r="S9844" s="8">
        <f>YEAR(Tabla1[[#This Row],[Date]])</f>
        <v>2023</v>
      </c>
    </row>
    <row r="9845" spans="1:19" x14ac:dyDescent="0.2">
      <c r="A9845">
        <v>9799</v>
      </c>
      <c r="B9845" s="1">
        <v>45054</v>
      </c>
      <c r="C9845" t="s">
        <v>260</v>
      </c>
      <c r="D9845" t="s">
        <v>332</v>
      </c>
      <c r="E9845">
        <v>1</v>
      </c>
      <c r="F9845" t="s">
        <v>21</v>
      </c>
      <c r="G9845" t="s">
        <v>272</v>
      </c>
      <c r="H9845" t="s">
        <v>1522</v>
      </c>
      <c r="M9845" s="2">
        <v>2600</v>
      </c>
      <c r="N9845" s="2">
        <v>10000</v>
      </c>
      <c r="O9845" s="2">
        <f>IF(Tabla1[[#This Row],[Mov]]="VNT",Tabla1[[#This Row],[Sale]]-Tabla1[[#This Row],[Cost]],-Tabla1[[#This Row],[Cost]]*Tabla1[[#This Row],[Cant]])</f>
        <v>7400</v>
      </c>
      <c r="P9845" s="8">
        <f>IF(Tabla1[[#This Row],[Mov]]="VNT",-Tabla1[[#This Row],[Cant]],Tabla1[[#This Row],[Cant]])</f>
        <v>-1</v>
      </c>
      <c r="Q9845" s="8">
        <f>DAY(Tabla1[[#This Row],[Date]])</f>
        <v>8</v>
      </c>
      <c r="R9845" s="8">
        <f>MONTH(Tabla1[[#This Row],[Date]])</f>
        <v>5</v>
      </c>
      <c r="S9845" s="8">
        <f>YEAR(Tabla1[[#This Row],[Date]])</f>
        <v>2023</v>
      </c>
    </row>
    <row r="9846" spans="1:19" x14ac:dyDescent="0.2">
      <c r="A9846">
        <v>9800</v>
      </c>
      <c r="B9846" s="1">
        <v>45054</v>
      </c>
      <c r="C9846" t="s">
        <v>260</v>
      </c>
      <c r="D9846" t="s">
        <v>332</v>
      </c>
      <c r="E9846">
        <v>1</v>
      </c>
      <c r="F9846" t="s">
        <v>127</v>
      </c>
      <c r="G9846" t="s">
        <v>266</v>
      </c>
      <c r="H9846" t="s">
        <v>230</v>
      </c>
      <c r="M9846" s="2">
        <v>1500</v>
      </c>
      <c r="N9846" s="2">
        <v>4000</v>
      </c>
      <c r="O9846" s="2">
        <f>IF(Tabla1[[#This Row],[Mov]]="VNT",Tabla1[[#This Row],[Sale]]-Tabla1[[#This Row],[Cost]],-Tabla1[[#This Row],[Cost]]*Tabla1[[#This Row],[Cant]])</f>
        <v>2500</v>
      </c>
      <c r="P9846" s="8">
        <f>IF(Tabla1[[#This Row],[Mov]]="VNT",-Tabla1[[#This Row],[Cant]],Tabla1[[#This Row],[Cant]])</f>
        <v>-1</v>
      </c>
      <c r="Q9846" s="8">
        <f>DAY(Tabla1[[#This Row],[Date]])</f>
        <v>8</v>
      </c>
      <c r="R9846" s="8">
        <f>MONTH(Tabla1[[#This Row],[Date]])</f>
        <v>5</v>
      </c>
      <c r="S9846" s="8">
        <f>YEAR(Tabla1[[#This Row],[Date]])</f>
        <v>2023</v>
      </c>
    </row>
    <row r="9847" spans="1:19" x14ac:dyDescent="0.2">
      <c r="A9847">
        <v>9801</v>
      </c>
      <c r="B9847" s="1">
        <v>45054</v>
      </c>
      <c r="C9847" t="s">
        <v>260</v>
      </c>
      <c r="D9847" t="s">
        <v>332</v>
      </c>
      <c r="E9847">
        <v>1</v>
      </c>
      <c r="F9847" t="s">
        <v>26</v>
      </c>
      <c r="G9847" t="s">
        <v>333</v>
      </c>
      <c r="H9847" t="s">
        <v>3243</v>
      </c>
      <c r="M9847" s="2">
        <v>9000</v>
      </c>
      <c r="N9847" s="2">
        <v>18000</v>
      </c>
      <c r="O9847" s="2">
        <f>IF(Tabla1[[#This Row],[Mov]]="VNT",Tabla1[[#This Row],[Sale]]-Tabla1[[#This Row],[Cost]],-Tabla1[[#This Row],[Cost]]*Tabla1[[#This Row],[Cant]])</f>
        <v>9000</v>
      </c>
      <c r="P9847" s="8">
        <f>IF(Tabla1[[#This Row],[Mov]]="VNT",-Tabla1[[#This Row],[Cant]],Tabla1[[#This Row],[Cant]])</f>
        <v>-1</v>
      </c>
      <c r="Q9847" s="8">
        <f>DAY(Tabla1[[#This Row],[Date]])</f>
        <v>8</v>
      </c>
      <c r="R9847" s="8">
        <f>MONTH(Tabla1[[#This Row],[Date]])</f>
        <v>5</v>
      </c>
      <c r="S9847" s="8">
        <f>YEAR(Tabla1[[#This Row],[Date]])</f>
        <v>2023</v>
      </c>
    </row>
    <row r="9848" spans="1:19" x14ac:dyDescent="0.2">
      <c r="A9848">
        <v>9802</v>
      </c>
      <c r="B9848" s="1">
        <v>45054</v>
      </c>
      <c r="C9848" t="s">
        <v>260</v>
      </c>
      <c r="D9848" t="s">
        <v>332</v>
      </c>
      <c r="E9848">
        <v>1</v>
      </c>
      <c r="F9848" t="s">
        <v>21</v>
      </c>
      <c r="G9848" t="s">
        <v>272</v>
      </c>
      <c r="H9848" t="s">
        <v>1522</v>
      </c>
      <c r="M9848" s="2">
        <v>2600</v>
      </c>
      <c r="N9848" s="2">
        <v>10000</v>
      </c>
      <c r="O9848" s="2">
        <f>IF(Tabla1[[#This Row],[Mov]]="VNT",Tabla1[[#This Row],[Sale]]-Tabla1[[#This Row],[Cost]],-Tabla1[[#This Row],[Cost]]*Tabla1[[#This Row],[Cant]])</f>
        <v>7400</v>
      </c>
      <c r="P9848" s="8">
        <f>IF(Tabla1[[#This Row],[Mov]]="VNT",-Tabla1[[#This Row],[Cant]],Tabla1[[#This Row],[Cant]])</f>
        <v>-1</v>
      </c>
      <c r="Q9848" s="8">
        <f>DAY(Tabla1[[#This Row],[Date]])</f>
        <v>8</v>
      </c>
      <c r="R9848" s="8">
        <f>MONTH(Tabla1[[#This Row],[Date]])</f>
        <v>5</v>
      </c>
      <c r="S9848" s="8">
        <f>YEAR(Tabla1[[#This Row],[Date]])</f>
        <v>2023</v>
      </c>
    </row>
    <row r="9849" spans="1:19" x14ac:dyDescent="0.2">
      <c r="A9849">
        <v>9803</v>
      </c>
      <c r="B9849" s="1">
        <v>45054</v>
      </c>
      <c r="C9849" t="s">
        <v>260</v>
      </c>
      <c r="D9849" t="s">
        <v>332</v>
      </c>
      <c r="E9849">
        <v>1</v>
      </c>
      <c r="F9849" t="s">
        <v>127</v>
      </c>
      <c r="G9849" t="s">
        <v>266</v>
      </c>
      <c r="H9849" t="s">
        <v>3244</v>
      </c>
      <c r="M9849" s="2">
        <v>0</v>
      </c>
      <c r="N9849" s="2">
        <v>7000</v>
      </c>
      <c r="O9849" s="2">
        <f>IF(Tabla1[[#This Row],[Mov]]="VNT",Tabla1[[#This Row],[Sale]]-Tabla1[[#This Row],[Cost]],-Tabla1[[#This Row],[Cost]]*Tabla1[[#This Row],[Cant]])</f>
        <v>7000</v>
      </c>
      <c r="P9849" s="8">
        <f>IF(Tabla1[[#This Row],[Mov]]="VNT",-Tabla1[[#This Row],[Cant]],Tabla1[[#This Row],[Cant]])</f>
        <v>-1</v>
      </c>
      <c r="Q9849" s="8">
        <f>DAY(Tabla1[[#This Row],[Date]])</f>
        <v>8</v>
      </c>
      <c r="R9849" s="8">
        <f>MONTH(Tabla1[[#This Row],[Date]])</f>
        <v>5</v>
      </c>
      <c r="S9849" s="8">
        <f>YEAR(Tabla1[[#This Row],[Date]])</f>
        <v>2023</v>
      </c>
    </row>
    <row r="9850" spans="1:19" x14ac:dyDescent="0.2">
      <c r="A9850">
        <v>9804</v>
      </c>
      <c r="B9850" s="1">
        <v>45054</v>
      </c>
      <c r="C9850" t="s">
        <v>260</v>
      </c>
      <c r="D9850" t="s">
        <v>332</v>
      </c>
      <c r="E9850">
        <v>1</v>
      </c>
      <c r="F9850" t="s">
        <v>1174</v>
      </c>
      <c r="G9850" t="s">
        <v>284</v>
      </c>
      <c r="H9850" t="s">
        <v>907</v>
      </c>
      <c r="M9850" s="2">
        <v>6000</v>
      </c>
      <c r="N9850" s="2">
        <v>12000</v>
      </c>
      <c r="O9850" s="2">
        <f>IF(Tabla1[[#This Row],[Mov]]="VNT",Tabla1[[#This Row],[Sale]]-Tabla1[[#This Row],[Cost]],-Tabla1[[#This Row],[Cost]]*Tabla1[[#This Row],[Cant]])</f>
        <v>6000</v>
      </c>
      <c r="P9850" s="8">
        <f>IF(Tabla1[[#This Row],[Mov]]="VNT",-Tabla1[[#This Row],[Cant]],Tabla1[[#This Row],[Cant]])</f>
        <v>-1</v>
      </c>
      <c r="Q9850" s="8">
        <f>DAY(Tabla1[[#This Row],[Date]])</f>
        <v>8</v>
      </c>
      <c r="R9850" s="8">
        <f>MONTH(Tabla1[[#This Row],[Date]])</f>
        <v>5</v>
      </c>
      <c r="S9850" s="8">
        <f>YEAR(Tabla1[[#This Row],[Date]])</f>
        <v>2023</v>
      </c>
    </row>
    <row r="9851" spans="1:19" x14ac:dyDescent="0.2">
      <c r="A9851">
        <v>9805</v>
      </c>
      <c r="B9851" s="1">
        <v>45054</v>
      </c>
      <c r="C9851" t="s">
        <v>260</v>
      </c>
      <c r="D9851" t="s">
        <v>332</v>
      </c>
      <c r="E9851">
        <v>1</v>
      </c>
      <c r="F9851" t="s">
        <v>455</v>
      </c>
      <c r="G9851" t="s">
        <v>347</v>
      </c>
      <c r="H9851" t="s">
        <v>456</v>
      </c>
      <c r="M9851" s="2">
        <v>800</v>
      </c>
      <c r="N9851" s="2">
        <v>4000</v>
      </c>
      <c r="O9851" s="2">
        <f>IF(Tabla1[[#This Row],[Mov]]="VNT",Tabla1[[#This Row],[Sale]]-Tabla1[[#This Row],[Cost]],-Tabla1[[#This Row],[Cost]]*Tabla1[[#This Row],[Cant]])</f>
        <v>3200</v>
      </c>
      <c r="P9851" s="8">
        <f>IF(Tabla1[[#This Row],[Mov]]="VNT",-Tabla1[[#This Row],[Cant]],Tabla1[[#This Row],[Cant]])</f>
        <v>-1</v>
      </c>
      <c r="Q9851" s="8">
        <f>DAY(Tabla1[[#This Row],[Date]])</f>
        <v>8</v>
      </c>
      <c r="R9851" s="8">
        <f>MONTH(Tabla1[[#This Row],[Date]])</f>
        <v>5</v>
      </c>
      <c r="S9851" s="8">
        <f>YEAR(Tabla1[[#This Row],[Date]])</f>
        <v>2023</v>
      </c>
    </row>
    <row r="9852" spans="1:19" x14ac:dyDescent="0.2">
      <c r="A9852">
        <v>9806</v>
      </c>
      <c r="B9852" s="1">
        <v>45054</v>
      </c>
      <c r="C9852" t="s">
        <v>260</v>
      </c>
      <c r="D9852" t="s">
        <v>332</v>
      </c>
      <c r="E9852">
        <v>1</v>
      </c>
      <c r="F9852" t="s">
        <v>458</v>
      </c>
      <c r="G9852" t="s">
        <v>266</v>
      </c>
      <c r="H9852" t="s">
        <v>644</v>
      </c>
      <c r="M9852" s="2">
        <v>0</v>
      </c>
      <c r="N9852" s="2">
        <v>6000</v>
      </c>
      <c r="O9852" s="2">
        <f>IF(Tabla1[[#This Row],[Mov]]="VNT",Tabla1[[#This Row],[Sale]]-Tabla1[[#This Row],[Cost]],-Tabla1[[#This Row],[Cost]]*Tabla1[[#This Row],[Cant]])</f>
        <v>6000</v>
      </c>
      <c r="P9852" s="8">
        <f>IF(Tabla1[[#This Row],[Mov]]="VNT",-Tabla1[[#This Row],[Cant]],Tabla1[[#This Row],[Cant]])</f>
        <v>-1</v>
      </c>
      <c r="Q9852" s="8">
        <f>DAY(Tabla1[[#This Row],[Date]])</f>
        <v>8</v>
      </c>
      <c r="R9852" s="8">
        <f>MONTH(Tabla1[[#This Row],[Date]])</f>
        <v>5</v>
      </c>
      <c r="S9852" s="8">
        <f>YEAR(Tabla1[[#This Row],[Date]])</f>
        <v>2023</v>
      </c>
    </row>
    <row r="9853" spans="1:19" x14ac:dyDescent="0.2">
      <c r="A9853">
        <v>9807</v>
      </c>
      <c r="B9853" s="1">
        <v>45054</v>
      </c>
      <c r="C9853" t="s">
        <v>260</v>
      </c>
      <c r="D9853" t="s">
        <v>332</v>
      </c>
      <c r="E9853">
        <v>1</v>
      </c>
      <c r="F9853" t="s">
        <v>116</v>
      </c>
      <c r="G9853" t="s">
        <v>347</v>
      </c>
      <c r="H9853" t="s">
        <v>519</v>
      </c>
      <c r="M9853" s="2">
        <v>9345</v>
      </c>
      <c r="N9853" s="2">
        <v>10000</v>
      </c>
      <c r="O9853" s="2">
        <f>IF(Tabla1[[#This Row],[Mov]]="VNT",Tabla1[[#This Row],[Sale]]-Tabla1[[#This Row],[Cost]],-Tabla1[[#This Row],[Cost]]*Tabla1[[#This Row],[Cant]])</f>
        <v>655</v>
      </c>
      <c r="P9853" s="8">
        <f>IF(Tabla1[[#This Row],[Mov]]="VNT",-Tabla1[[#This Row],[Cant]],Tabla1[[#This Row],[Cant]])</f>
        <v>-1</v>
      </c>
      <c r="Q9853" s="8">
        <f>DAY(Tabla1[[#This Row],[Date]])</f>
        <v>8</v>
      </c>
      <c r="R9853" s="8">
        <f>MONTH(Tabla1[[#This Row],[Date]])</f>
        <v>5</v>
      </c>
      <c r="S9853" s="8">
        <f>YEAR(Tabla1[[#This Row],[Date]])</f>
        <v>2023</v>
      </c>
    </row>
    <row r="9854" spans="1:19" x14ac:dyDescent="0.2">
      <c r="A9854">
        <v>9808</v>
      </c>
      <c r="B9854" s="1">
        <v>45054</v>
      </c>
      <c r="C9854" t="s">
        <v>260</v>
      </c>
      <c r="D9854" t="s">
        <v>332</v>
      </c>
      <c r="E9854">
        <v>1</v>
      </c>
      <c r="F9854" t="s">
        <v>116</v>
      </c>
      <c r="G9854" t="s">
        <v>347</v>
      </c>
      <c r="H9854" t="s">
        <v>518</v>
      </c>
      <c r="M9854" s="2">
        <v>3270</v>
      </c>
      <c r="N9854" s="2">
        <v>3500</v>
      </c>
      <c r="O9854" s="2">
        <f>IF(Tabla1[[#This Row],[Mov]]="VNT",Tabla1[[#This Row],[Sale]]-Tabla1[[#This Row],[Cost]],-Tabla1[[#This Row],[Cost]]*Tabla1[[#This Row],[Cant]])</f>
        <v>230</v>
      </c>
      <c r="P9854" s="8">
        <f>IF(Tabla1[[#This Row],[Mov]]="VNT",-Tabla1[[#This Row],[Cant]],Tabla1[[#This Row],[Cant]])</f>
        <v>-1</v>
      </c>
      <c r="Q9854" s="8">
        <f>DAY(Tabla1[[#This Row],[Date]])</f>
        <v>8</v>
      </c>
      <c r="R9854" s="8">
        <f>MONTH(Tabla1[[#This Row],[Date]])</f>
        <v>5</v>
      </c>
      <c r="S9854" s="8">
        <f>YEAR(Tabla1[[#This Row],[Date]])</f>
        <v>2023</v>
      </c>
    </row>
    <row r="9855" spans="1:19" x14ac:dyDescent="0.2">
      <c r="A9855">
        <v>9809</v>
      </c>
      <c r="B9855" s="1">
        <v>45054</v>
      </c>
      <c r="C9855" t="s">
        <v>261</v>
      </c>
      <c r="D9855" t="s">
        <v>1767</v>
      </c>
      <c r="E9855">
        <v>1</v>
      </c>
      <c r="F9855" t="s">
        <v>3245</v>
      </c>
      <c r="G9855" t="s">
        <v>266</v>
      </c>
      <c r="H9855" t="s">
        <v>3246</v>
      </c>
      <c r="M9855" s="2">
        <v>14000</v>
      </c>
      <c r="N9855" s="2">
        <v>30000</v>
      </c>
      <c r="O9855" s="2">
        <f>IF(Tabla1[[#This Row],[Mov]]="VNT",Tabla1[[#This Row],[Sale]]-Tabla1[[#This Row],[Cost]],-Tabla1[[#This Row],[Cost]]*Tabla1[[#This Row],[Cant]])</f>
        <v>-14000</v>
      </c>
      <c r="P9855" s="8">
        <f>IF(Tabla1[[#This Row],[Mov]]="VNT",-Tabla1[[#This Row],[Cant]],Tabla1[[#This Row],[Cant]])</f>
        <v>1</v>
      </c>
      <c r="Q9855" s="8">
        <f>DAY(Tabla1[[#This Row],[Date]])</f>
        <v>8</v>
      </c>
      <c r="R9855" s="8">
        <f>MONTH(Tabla1[[#This Row],[Date]])</f>
        <v>5</v>
      </c>
      <c r="S9855" s="8">
        <f>YEAR(Tabla1[[#This Row],[Date]])</f>
        <v>2023</v>
      </c>
    </row>
    <row r="9856" spans="1:19" x14ac:dyDescent="0.2">
      <c r="A9856">
        <v>9810</v>
      </c>
      <c r="B9856" s="1">
        <v>45054</v>
      </c>
      <c r="C9856" t="s">
        <v>261</v>
      </c>
      <c r="D9856" t="s">
        <v>1767</v>
      </c>
      <c r="E9856">
        <v>1</v>
      </c>
      <c r="F9856" t="s">
        <v>3245</v>
      </c>
      <c r="G9856" t="s">
        <v>266</v>
      </c>
      <c r="H9856" t="s">
        <v>3247</v>
      </c>
      <c r="M9856" s="2">
        <v>25000</v>
      </c>
      <c r="N9856" s="2">
        <v>49000</v>
      </c>
      <c r="O9856" s="2">
        <f>IF(Tabla1[[#This Row],[Mov]]="VNT",Tabla1[[#This Row],[Sale]]-Tabla1[[#This Row],[Cost]],-Tabla1[[#This Row],[Cost]]*Tabla1[[#This Row],[Cant]])</f>
        <v>-25000</v>
      </c>
      <c r="P9856" s="8">
        <f>IF(Tabla1[[#This Row],[Mov]]="VNT",-Tabla1[[#This Row],[Cant]],Tabla1[[#This Row],[Cant]])</f>
        <v>1</v>
      </c>
      <c r="Q9856" s="8">
        <f>DAY(Tabla1[[#This Row],[Date]])</f>
        <v>8</v>
      </c>
      <c r="R9856" s="8">
        <f>MONTH(Tabla1[[#This Row],[Date]])</f>
        <v>5</v>
      </c>
      <c r="S9856" s="8">
        <f>YEAR(Tabla1[[#This Row],[Date]])</f>
        <v>2023</v>
      </c>
    </row>
    <row r="9857" spans="1:19" x14ac:dyDescent="0.2">
      <c r="A9857">
        <v>9811</v>
      </c>
      <c r="B9857" s="1">
        <v>45054</v>
      </c>
      <c r="C9857" t="s">
        <v>261</v>
      </c>
      <c r="D9857" t="s">
        <v>1767</v>
      </c>
      <c r="E9857">
        <v>1</v>
      </c>
      <c r="F9857" t="s">
        <v>3245</v>
      </c>
      <c r="G9857" t="s">
        <v>266</v>
      </c>
      <c r="H9857" t="s">
        <v>3248</v>
      </c>
      <c r="M9857" s="2">
        <v>30000</v>
      </c>
      <c r="N9857" s="2">
        <v>55000</v>
      </c>
      <c r="O9857" s="2">
        <f>IF(Tabla1[[#This Row],[Mov]]="VNT",Tabla1[[#This Row],[Sale]]-Tabla1[[#This Row],[Cost]],-Tabla1[[#This Row],[Cost]]*Tabla1[[#This Row],[Cant]])</f>
        <v>-30000</v>
      </c>
      <c r="P9857" s="8">
        <f>IF(Tabla1[[#This Row],[Mov]]="VNT",-Tabla1[[#This Row],[Cant]],Tabla1[[#This Row],[Cant]])</f>
        <v>1</v>
      </c>
      <c r="Q9857" s="8">
        <f>DAY(Tabla1[[#This Row],[Date]])</f>
        <v>8</v>
      </c>
      <c r="R9857" s="8">
        <f>MONTH(Tabla1[[#This Row],[Date]])</f>
        <v>5</v>
      </c>
      <c r="S9857" s="8">
        <f>YEAR(Tabla1[[#This Row],[Date]])</f>
        <v>2023</v>
      </c>
    </row>
    <row r="9858" spans="1:19" x14ac:dyDescent="0.2">
      <c r="A9858">
        <v>9812</v>
      </c>
      <c r="B9858" s="1">
        <v>45054</v>
      </c>
      <c r="C9858" t="s">
        <v>261</v>
      </c>
      <c r="D9858" t="s">
        <v>1767</v>
      </c>
      <c r="E9858">
        <v>1</v>
      </c>
      <c r="F9858" t="s">
        <v>3057</v>
      </c>
      <c r="G9858" t="s">
        <v>266</v>
      </c>
      <c r="H9858" t="s">
        <v>3249</v>
      </c>
      <c r="M9858" s="2">
        <v>75000</v>
      </c>
      <c r="N9858" s="2">
        <v>110000</v>
      </c>
      <c r="O9858" s="2">
        <f>IF(Tabla1[[#This Row],[Mov]]="VNT",Tabla1[[#This Row],[Sale]]-Tabla1[[#This Row],[Cost]],-Tabla1[[#This Row],[Cost]]*Tabla1[[#This Row],[Cant]])</f>
        <v>-75000</v>
      </c>
      <c r="P9858" s="8">
        <f>IF(Tabla1[[#This Row],[Mov]]="VNT",-Tabla1[[#This Row],[Cant]],Tabla1[[#This Row],[Cant]])</f>
        <v>1</v>
      </c>
      <c r="Q9858" s="8">
        <f>DAY(Tabla1[[#This Row],[Date]])</f>
        <v>8</v>
      </c>
      <c r="R9858" s="8">
        <f>MONTH(Tabla1[[#This Row],[Date]])</f>
        <v>5</v>
      </c>
      <c r="S9858" s="8">
        <f>YEAR(Tabla1[[#This Row],[Date]])</f>
        <v>2023</v>
      </c>
    </row>
    <row r="9859" spans="1:19" x14ac:dyDescent="0.2">
      <c r="A9859">
        <v>9813</v>
      </c>
      <c r="B9859" s="1">
        <v>45054</v>
      </c>
      <c r="C9859" t="s">
        <v>261</v>
      </c>
      <c r="D9859" t="s">
        <v>1767</v>
      </c>
      <c r="E9859">
        <v>1</v>
      </c>
      <c r="F9859" t="s">
        <v>2663</v>
      </c>
      <c r="G9859" t="s">
        <v>2664</v>
      </c>
      <c r="H9859" t="s">
        <v>3250</v>
      </c>
      <c r="M9859" s="2">
        <v>10000</v>
      </c>
      <c r="N9859" s="2">
        <v>22000</v>
      </c>
      <c r="O9859" s="2">
        <f>IF(Tabla1[[#This Row],[Mov]]="VNT",Tabla1[[#This Row],[Sale]]-Tabla1[[#This Row],[Cost]],-Tabla1[[#This Row],[Cost]]*Tabla1[[#This Row],[Cant]])</f>
        <v>-10000</v>
      </c>
      <c r="P9859" s="8">
        <f>IF(Tabla1[[#This Row],[Mov]]="VNT",-Tabla1[[#This Row],[Cant]],Tabla1[[#This Row],[Cant]])</f>
        <v>1</v>
      </c>
      <c r="Q9859" s="8">
        <f>DAY(Tabla1[[#This Row],[Date]])</f>
        <v>8</v>
      </c>
      <c r="R9859" s="8">
        <f>MONTH(Tabla1[[#This Row],[Date]])</f>
        <v>5</v>
      </c>
      <c r="S9859" s="8">
        <f>YEAR(Tabla1[[#This Row],[Date]])</f>
        <v>2023</v>
      </c>
    </row>
    <row r="9860" spans="1:19" x14ac:dyDescent="0.2">
      <c r="A9860">
        <v>9814</v>
      </c>
      <c r="B9860" s="1">
        <v>45054</v>
      </c>
      <c r="C9860" t="s">
        <v>261</v>
      </c>
      <c r="D9860" t="s">
        <v>892</v>
      </c>
      <c r="E9860">
        <v>1</v>
      </c>
      <c r="F9860" t="s">
        <v>386</v>
      </c>
      <c r="G9860" t="s">
        <v>272</v>
      </c>
      <c r="H9860" t="s">
        <v>1373</v>
      </c>
      <c r="M9860" s="2">
        <v>58000</v>
      </c>
      <c r="N9860" s="2">
        <v>120000</v>
      </c>
      <c r="O9860" s="2">
        <f>IF(Tabla1[[#This Row],[Mov]]="VNT",Tabla1[[#This Row],[Sale]]-Tabla1[[#This Row],[Cost]],-Tabla1[[#This Row],[Cost]]*Tabla1[[#This Row],[Cant]])</f>
        <v>-58000</v>
      </c>
      <c r="P9860" s="8">
        <f>IF(Tabla1[[#This Row],[Mov]]="VNT",-Tabla1[[#This Row],[Cant]],Tabla1[[#This Row],[Cant]])</f>
        <v>1</v>
      </c>
      <c r="Q9860" s="8">
        <f>DAY(Tabla1[[#This Row],[Date]])</f>
        <v>8</v>
      </c>
      <c r="R9860" s="8">
        <f>MONTH(Tabla1[[#This Row],[Date]])</f>
        <v>5</v>
      </c>
      <c r="S9860" s="8">
        <f>YEAR(Tabla1[[#This Row],[Date]])</f>
        <v>2023</v>
      </c>
    </row>
    <row r="9861" spans="1:19" x14ac:dyDescent="0.2">
      <c r="A9861">
        <v>9815</v>
      </c>
      <c r="B9861" s="1">
        <v>45054</v>
      </c>
      <c r="C9861" t="s">
        <v>261</v>
      </c>
      <c r="D9861" t="s">
        <v>892</v>
      </c>
      <c r="E9861">
        <v>1</v>
      </c>
      <c r="F9861" t="s">
        <v>386</v>
      </c>
      <c r="G9861" t="s">
        <v>272</v>
      </c>
      <c r="H9861" t="s">
        <v>309</v>
      </c>
      <c r="M9861" s="2">
        <v>65000</v>
      </c>
      <c r="N9861" s="2">
        <v>125000</v>
      </c>
      <c r="O9861" s="2">
        <f>IF(Tabla1[[#This Row],[Mov]]="VNT",Tabla1[[#This Row],[Sale]]-Tabla1[[#This Row],[Cost]],-Tabla1[[#This Row],[Cost]]*Tabla1[[#This Row],[Cant]])</f>
        <v>-65000</v>
      </c>
      <c r="P9861" s="8">
        <f>IF(Tabla1[[#This Row],[Mov]]="VNT",-Tabla1[[#This Row],[Cant]],Tabla1[[#This Row],[Cant]])</f>
        <v>1</v>
      </c>
      <c r="Q9861" s="8">
        <f>DAY(Tabla1[[#This Row],[Date]])</f>
        <v>8</v>
      </c>
      <c r="R9861" s="8">
        <f>MONTH(Tabla1[[#This Row],[Date]])</f>
        <v>5</v>
      </c>
      <c r="S9861" s="8">
        <f>YEAR(Tabla1[[#This Row],[Date]])</f>
        <v>2023</v>
      </c>
    </row>
    <row r="9862" spans="1:19" x14ac:dyDescent="0.2">
      <c r="A9862">
        <v>9816</v>
      </c>
      <c r="B9862" s="1">
        <v>45054</v>
      </c>
      <c r="C9862" t="s">
        <v>261</v>
      </c>
      <c r="D9862" t="s">
        <v>892</v>
      </c>
      <c r="E9862">
        <v>1</v>
      </c>
      <c r="F9862" t="s">
        <v>386</v>
      </c>
      <c r="G9862" t="s">
        <v>272</v>
      </c>
      <c r="H9862" t="s">
        <v>309</v>
      </c>
      <c r="M9862" s="2">
        <v>65000</v>
      </c>
      <c r="N9862" s="2">
        <v>125000</v>
      </c>
      <c r="O9862" s="2">
        <f>IF(Tabla1[[#This Row],[Mov]]="VNT",Tabla1[[#This Row],[Sale]]-Tabla1[[#This Row],[Cost]],-Tabla1[[#This Row],[Cost]]*Tabla1[[#This Row],[Cant]])</f>
        <v>-65000</v>
      </c>
      <c r="P9862" s="8">
        <f>IF(Tabla1[[#This Row],[Mov]]="VNT",-Tabla1[[#This Row],[Cant]],Tabla1[[#This Row],[Cant]])</f>
        <v>1</v>
      </c>
      <c r="Q9862" s="8">
        <f>DAY(Tabla1[[#This Row],[Date]])</f>
        <v>8</v>
      </c>
      <c r="R9862" s="8">
        <f>MONTH(Tabla1[[#This Row],[Date]])</f>
        <v>5</v>
      </c>
      <c r="S9862" s="8">
        <f>YEAR(Tabla1[[#This Row],[Date]])</f>
        <v>2023</v>
      </c>
    </row>
    <row r="9863" spans="1:19" x14ac:dyDescent="0.2">
      <c r="A9863">
        <v>9817</v>
      </c>
      <c r="B9863" s="1">
        <v>45054</v>
      </c>
      <c r="C9863" t="s">
        <v>261</v>
      </c>
      <c r="D9863" t="s">
        <v>892</v>
      </c>
      <c r="E9863">
        <v>1</v>
      </c>
      <c r="F9863" t="s">
        <v>2807</v>
      </c>
      <c r="G9863" t="s">
        <v>263</v>
      </c>
      <c r="H9863" t="s">
        <v>824</v>
      </c>
      <c r="M9863" s="2">
        <v>7000</v>
      </c>
      <c r="N9863" s="2">
        <v>20000</v>
      </c>
      <c r="O9863" s="2">
        <f>IF(Tabla1[[#This Row],[Mov]]="VNT",Tabla1[[#This Row],[Sale]]-Tabla1[[#This Row],[Cost]],-Tabla1[[#This Row],[Cost]]*Tabla1[[#This Row],[Cant]])</f>
        <v>-7000</v>
      </c>
      <c r="P9863" s="8">
        <f>IF(Tabla1[[#This Row],[Mov]]="VNT",-Tabla1[[#This Row],[Cant]],Tabla1[[#This Row],[Cant]])</f>
        <v>1</v>
      </c>
      <c r="Q9863" s="8">
        <f>DAY(Tabla1[[#This Row],[Date]])</f>
        <v>8</v>
      </c>
      <c r="R9863" s="8">
        <f>MONTH(Tabla1[[#This Row],[Date]])</f>
        <v>5</v>
      </c>
      <c r="S9863" s="8">
        <f>YEAR(Tabla1[[#This Row],[Date]])</f>
        <v>2023</v>
      </c>
    </row>
    <row r="9864" spans="1:19" x14ac:dyDescent="0.2">
      <c r="A9864">
        <v>9818</v>
      </c>
      <c r="B9864" s="1">
        <v>45054</v>
      </c>
      <c r="C9864" t="s">
        <v>261</v>
      </c>
      <c r="D9864" t="s">
        <v>892</v>
      </c>
      <c r="E9864">
        <v>1</v>
      </c>
      <c r="F9864" t="s">
        <v>386</v>
      </c>
      <c r="G9864" t="s">
        <v>272</v>
      </c>
      <c r="H9864" t="s">
        <v>3050</v>
      </c>
      <c r="M9864" s="2">
        <v>75000</v>
      </c>
      <c r="N9864" s="2">
        <v>135000</v>
      </c>
      <c r="O9864" s="2">
        <f>IF(Tabla1[[#This Row],[Mov]]="VNT",Tabla1[[#This Row],[Sale]]-Tabla1[[#This Row],[Cost]],-Tabla1[[#This Row],[Cost]]*Tabla1[[#This Row],[Cant]])</f>
        <v>-75000</v>
      </c>
      <c r="P9864" s="8">
        <f>IF(Tabla1[[#This Row],[Mov]]="VNT",-Tabla1[[#This Row],[Cant]],Tabla1[[#This Row],[Cant]])</f>
        <v>1</v>
      </c>
      <c r="Q9864" s="8">
        <f>DAY(Tabla1[[#This Row],[Date]])</f>
        <v>8</v>
      </c>
      <c r="R9864" s="8">
        <f>MONTH(Tabla1[[#This Row],[Date]])</f>
        <v>5</v>
      </c>
      <c r="S9864" s="8">
        <f>YEAR(Tabla1[[#This Row],[Date]])</f>
        <v>2023</v>
      </c>
    </row>
    <row r="9865" spans="1:19" x14ac:dyDescent="0.2">
      <c r="A9865">
        <v>9819</v>
      </c>
      <c r="B9865" s="1">
        <v>45054</v>
      </c>
      <c r="C9865" t="s">
        <v>261</v>
      </c>
      <c r="D9865" t="s">
        <v>623</v>
      </c>
      <c r="E9865">
        <v>2</v>
      </c>
      <c r="F9865" t="s">
        <v>201</v>
      </c>
      <c r="G9865" t="s">
        <v>197</v>
      </c>
      <c r="H9865" t="s">
        <v>1026</v>
      </c>
      <c r="M9865" s="2">
        <v>53000</v>
      </c>
      <c r="N9865" s="2">
        <v>80000</v>
      </c>
      <c r="O9865" s="2">
        <f>IF(Tabla1[[#This Row],[Mov]]="VNT",Tabla1[[#This Row],[Sale]]-Tabla1[[#This Row],[Cost]],-Tabla1[[#This Row],[Cost]]*Tabla1[[#This Row],[Cant]])</f>
        <v>-106000</v>
      </c>
      <c r="P9865" s="8">
        <f>IF(Tabla1[[#This Row],[Mov]]="VNT",-Tabla1[[#This Row],[Cant]],Tabla1[[#This Row],[Cant]])</f>
        <v>2</v>
      </c>
      <c r="Q9865" s="8">
        <f>DAY(Tabla1[[#This Row],[Date]])</f>
        <v>8</v>
      </c>
      <c r="R9865" s="8">
        <f>MONTH(Tabla1[[#This Row],[Date]])</f>
        <v>5</v>
      </c>
      <c r="S9865" s="8">
        <f>YEAR(Tabla1[[#This Row],[Date]])</f>
        <v>2023</v>
      </c>
    </row>
    <row r="9866" spans="1:19" x14ac:dyDescent="0.2">
      <c r="A9866">
        <v>9820</v>
      </c>
      <c r="B9866" s="1">
        <v>45054</v>
      </c>
      <c r="C9866" t="s">
        <v>261</v>
      </c>
      <c r="D9866" t="s">
        <v>623</v>
      </c>
      <c r="E9866">
        <v>1</v>
      </c>
      <c r="F9866" t="s">
        <v>201</v>
      </c>
      <c r="G9866" t="s">
        <v>197</v>
      </c>
      <c r="H9866" t="s">
        <v>3251</v>
      </c>
      <c r="M9866" s="2">
        <v>38000</v>
      </c>
      <c r="N9866" s="2">
        <v>65000</v>
      </c>
      <c r="O9866" s="2">
        <f>IF(Tabla1[[#This Row],[Mov]]="VNT",Tabla1[[#This Row],[Sale]]-Tabla1[[#This Row],[Cost]],-Tabla1[[#This Row],[Cost]]*Tabla1[[#This Row],[Cant]])</f>
        <v>-38000</v>
      </c>
      <c r="P9866" s="8">
        <f>IF(Tabla1[[#This Row],[Mov]]="VNT",-Tabla1[[#This Row],[Cant]],Tabla1[[#This Row],[Cant]])</f>
        <v>1</v>
      </c>
      <c r="Q9866" s="8">
        <f>DAY(Tabla1[[#This Row],[Date]])</f>
        <v>8</v>
      </c>
      <c r="R9866" s="8">
        <f>MONTH(Tabla1[[#This Row],[Date]])</f>
        <v>5</v>
      </c>
      <c r="S9866" s="8">
        <f>YEAR(Tabla1[[#This Row],[Date]])</f>
        <v>2023</v>
      </c>
    </row>
    <row r="9867" spans="1:19" x14ac:dyDescent="0.2">
      <c r="A9867">
        <v>9821</v>
      </c>
      <c r="B9867" s="1">
        <v>45054</v>
      </c>
      <c r="C9867" t="s">
        <v>261</v>
      </c>
      <c r="D9867" t="s">
        <v>817</v>
      </c>
      <c r="E9867">
        <v>2</v>
      </c>
      <c r="F9867" t="s">
        <v>532</v>
      </c>
      <c r="G9867" t="s">
        <v>266</v>
      </c>
      <c r="H9867" t="s">
        <v>621</v>
      </c>
      <c r="M9867" s="2">
        <v>40000</v>
      </c>
      <c r="N9867" s="2">
        <v>75000</v>
      </c>
      <c r="O9867" s="2">
        <f>IF(Tabla1[[#This Row],[Mov]]="VNT",Tabla1[[#This Row],[Sale]]-Tabla1[[#This Row],[Cost]],-Tabla1[[#This Row],[Cost]]*Tabla1[[#This Row],[Cant]])</f>
        <v>-80000</v>
      </c>
      <c r="P9867" s="8">
        <f>IF(Tabla1[[#This Row],[Mov]]="VNT",-Tabla1[[#This Row],[Cant]],Tabla1[[#This Row],[Cant]])</f>
        <v>2</v>
      </c>
      <c r="Q9867" s="8">
        <f>DAY(Tabla1[[#This Row],[Date]])</f>
        <v>8</v>
      </c>
      <c r="R9867" s="8">
        <f>MONTH(Tabla1[[#This Row],[Date]])</f>
        <v>5</v>
      </c>
      <c r="S9867" s="8">
        <f>YEAR(Tabla1[[#This Row],[Date]])</f>
        <v>2023</v>
      </c>
    </row>
    <row r="9868" spans="1:19" x14ac:dyDescent="0.2">
      <c r="A9868">
        <v>9822</v>
      </c>
      <c r="B9868" s="1">
        <v>45054</v>
      </c>
      <c r="C9868" t="s">
        <v>261</v>
      </c>
      <c r="D9868" t="s">
        <v>817</v>
      </c>
      <c r="E9868">
        <v>1</v>
      </c>
      <c r="F9868" t="s">
        <v>2046</v>
      </c>
      <c r="G9868" t="s">
        <v>266</v>
      </c>
      <c r="H9868" t="s">
        <v>2615</v>
      </c>
      <c r="M9868" s="2">
        <v>20000</v>
      </c>
      <c r="N9868" s="2">
        <v>35000</v>
      </c>
      <c r="O9868" s="2">
        <f>IF(Tabla1[[#This Row],[Mov]]="VNT",Tabla1[[#This Row],[Sale]]-Tabla1[[#This Row],[Cost]],-Tabla1[[#This Row],[Cost]]*Tabla1[[#This Row],[Cant]])</f>
        <v>-20000</v>
      </c>
      <c r="P9868" s="8">
        <f>IF(Tabla1[[#This Row],[Mov]]="VNT",-Tabla1[[#This Row],[Cant]],Tabla1[[#This Row],[Cant]])</f>
        <v>1</v>
      </c>
      <c r="Q9868" s="8">
        <f>DAY(Tabla1[[#This Row],[Date]])</f>
        <v>8</v>
      </c>
      <c r="R9868" s="8">
        <f>MONTH(Tabla1[[#This Row],[Date]])</f>
        <v>5</v>
      </c>
      <c r="S9868" s="8">
        <f>YEAR(Tabla1[[#This Row],[Date]])</f>
        <v>2023</v>
      </c>
    </row>
    <row r="9869" spans="1:19" x14ac:dyDescent="0.2">
      <c r="A9869">
        <v>9823</v>
      </c>
      <c r="B9869" s="1">
        <v>45054</v>
      </c>
      <c r="C9869" t="s">
        <v>261</v>
      </c>
      <c r="D9869" t="s">
        <v>2314</v>
      </c>
      <c r="E9869">
        <v>1</v>
      </c>
      <c r="F9869" t="s">
        <v>48</v>
      </c>
      <c r="G9869" t="s">
        <v>266</v>
      </c>
      <c r="H9869" t="s">
        <v>3252</v>
      </c>
      <c r="M9869" s="2">
        <v>10000</v>
      </c>
      <c r="N9869" s="2">
        <v>20000</v>
      </c>
      <c r="O9869" s="2">
        <f>IF(Tabla1[[#This Row],[Mov]]="VNT",Tabla1[[#This Row],[Sale]]-Tabla1[[#This Row],[Cost]],-Tabla1[[#This Row],[Cost]]*Tabla1[[#This Row],[Cant]])</f>
        <v>-10000</v>
      </c>
      <c r="P9869" s="8">
        <f>IF(Tabla1[[#This Row],[Mov]]="VNT",-Tabla1[[#This Row],[Cant]],Tabla1[[#This Row],[Cant]])</f>
        <v>1</v>
      </c>
      <c r="Q9869" s="8">
        <f>DAY(Tabla1[[#This Row],[Date]])</f>
        <v>8</v>
      </c>
      <c r="R9869" s="8">
        <f>MONTH(Tabla1[[#This Row],[Date]])</f>
        <v>5</v>
      </c>
      <c r="S9869" s="8">
        <f>YEAR(Tabla1[[#This Row],[Date]])</f>
        <v>2023</v>
      </c>
    </row>
    <row r="9870" spans="1:19" x14ac:dyDescent="0.2">
      <c r="A9870">
        <v>9824</v>
      </c>
      <c r="B9870" s="1">
        <v>45054</v>
      </c>
      <c r="C9870" t="s">
        <v>261</v>
      </c>
      <c r="D9870" t="s">
        <v>2314</v>
      </c>
      <c r="E9870">
        <v>1</v>
      </c>
      <c r="F9870" t="s">
        <v>48</v>
      </c>
      <c r="G9870" t="s">
        <v>266</v>
      </c>
      <c r="H9870" t="s">
        <v>3253</v>
      </c>
      <c r="M9870" s="2">
        <v>8500</v>
      </c>
      <c r="N9870" s="2">
        <v>20000</v>
      </c>
      <c r="O9870" s="2">
        <f>IF(Tabla1[[#This Row],[Mov]]="VNT",Tabla1[[#This Row],[Sale]]-Tabla1[[#This Row],[Cost]],-Tabla1[[#This Row],[Cost]]*Tabla1[[#This Row],[Cant]])</f>
        <v>-8500</v>
      </c>
      <c r="P9870" s="8">
        <f>IF(Tabla1[[#This Row],[Mov]]="VNT",-Tabla1[[#This Row],[Cant]],Tabla1[[#This Row],[Cant]])</f>
        <v>1</v>
      </c>
      <c r="Q9870" s="8">
        <f>DAY(Tabla1[[#This Row],[Date]])</f>
        <v>8</v>
      </c>
      <c r="R9870" s="8">
        <f>MONTH(Tabla1[[#This Row],[Date]])</f>
        <v>5</v>
      </c>
      <c r="S9870" s="8">
        <f>YEAR(Tabla1[[#This Row],[Date]])</f>
        <v>2023</v>
      </c>
    </row>
    <row r="9871" spans="1:19" x14ac:dyDescent="0.2">
      <c r="A9871">
        <v>9825</v>
      </c>
      <c r="B9871" s="1">
        <v>45054</v>
      </c>
      <c r="C9871" t="s">
        <v>261</v>
      </c>
      <c r="D9871" t="s">
        <v>2314</v>
      </c>
      <c r="E9871">
        <v>1</v>
      </c>
      <c r="F9871" t="s">
        <v>628</v>
      </c>
      <c r="G9871" t="s">
        <v>266</v>
      </c>
      <c r="H9871" t="s">
        <v>3254</v>
      </c>
      <c r="M9871" s="2">
        <v>15000</v>
      </c>
      <c r="N9871" s="2">
        <v>30000</v>
      </c>
      <c r="O9871" s="2">
        <f>IF(Tabla1[[#This Row],[Mov]]="VNT",Tabla1[[#This Row],[Sale]]-Tabla1[[#This Row],[Cost]],-Tabla1[[#This Row],[Cost]]*Tabla1[[#This Row],[Cant]])</f>
        <v>-15000</v>
      </c>
      <c r="P9871" s="8">
        <f>IF(Tabla1[[#This Row],[Mov]]="VNT",-Tabla1[[#This Row],[Cant]],Tabla1[[#This Row],[Cant]])</f>
        <v>1</v>
      </c>
      <c r="Q9871" s="8">
        <f>DAY(Tabla1[[#This Row],[Date]])</f>
        <v>8</v>
      </c>
      <c r="R9871" s="8">
        <f>MONTH(Tabla1[[#This Row],[Date]])</f>
        <v>5</v>
      </c>
      <c r="S9871" s="8">
        <f>YEAR(Tabla1[[#This Row],[Date]])</f>
        <v>2023</v>
      </c>
    </row>
    <row r="9872" spans="1:19" x14ac:dyDescent="0.2">
      <c r="A9872">
        <v>9826</v>
      </c>
      <c r="B9872" s="1">
        <v>45054</v>
      </c>
      <c r="C9872" t="s">
        <v>261</v>
      </c>
      <c r="D9872" t="s">
        <v>2314</v>
      </c>
      <c r="E9872">
        <v>1</v>
      </c>
      <c r="F9872" t="s">
        <v>628</v>
      </c>
      <c r="G9872" t="s">
        <v>266</v>
      </c>
      <c r="H9872" t="s">
        <v>3255</v>
      </c>
      <c r="M9872" s="2">
        <v>13000</v>
      </c>
      <c r="N9872" s="2">
        <v>25000</v>
      </c>
      <c r="O9872" s="2">
        <f>IF(Tabla1[[#This Row],[Mov]]="VNT",Tabla1[[#This Row],[Sale]]-Tabla1[[#This Row],[Cost]],-Tabla1[[#This Row],[Cost]]*Tabla1[[#This Row],[Cant]])</f>
        <v>-13000</v>
      </c>
      <c r="P9872" s="8">
        <f>IF(Tabla1[[#This Row],[Mov]]="VNT",-Tabla1[[#This Row],[Cant]],Tabla1[[#This Row],[Cant]])</f>
        <v>1</v>
      </c>
      <c r="Q9872" s="8">
        <f>DAY(Tabla1[[#This Row],[Date]])</f>
        <v>8</v>
      </c>
      <c r="R9872" s="8">
        <f>MONTH(Tabla1[[#This Row],[Date]])</f>
        <v>5</v>
      </c>
      <c r="S9872" s="8">
        <f>YEAR(Tabla1[[#This Row],[Date]])</f>
        <v>2023</v>
      </c>
    </row>
    <row r="9873" spans="1:19" x14ac:dyDescent="0.2">
      <c r="A9873">
        <v>9827</v>
      </c>
      <c r="B9873" s="1">
        <v>45054</v>
      </c>
      <c r="C9873" t="s">
        <v>261</v>
      </c>
      <c r="D9873" t="s">
        <v>659</v>
      </c>
      <c r="E9873">
        <v>5</v>
      </c>
      <c r="F9873" t="s">
        <v>26</v>
      </c>
      <c r="G9873" t="s">
        <v>264</v>
      </c>
      <c r="H9873" t="s">
        <v>20</v>
      </c>
      <c r="M9873" s="2">
        <v>8300</v>
      </c>
      <c r="N9873" s="2">
        <v>20000</v>
      </c>
      <c r="O9873" s="2">
        <f>IF(Tabla1[[#This Row],[Mov]]="VNT",Tabla1[[#This Row],[Sale]]-Tabla1[[#This Row],[Cost]],-Tabla1[[#This Row],[Cost]]*Tabla1[[#This Row],[Cant]])</f>
        <v>-41500</v>
      </c>
      <c r="P9873" s="8">
        <f>IF(Tabla1[[#This Row],[Mov]]="VNT",-Tabla1[[#This Row],[Cant]],Tabla1[[#This Row],[Cant]])</f>
        <v>5</v>
      </c>
      <c r="Q9873" s="8">
        <f>DAY(Tabla1[[#This Row],[Date]])</f>
        <v>8</v>
      </c>
      <c r="R9873" s="8">
        <f>MONTH(Tabla1[[#This Row],[Date]])</f>
        <v>5</v>
      </c>
      <c r="S9873" s="8">
        <f>YEAR(Tabla1[[#This Row],[Date]])</f>
        <v>2023</v>
      </c>
    </row>
    <row r="9874" spans="1:19" x14ac:dyDescent="0.2">
      <c r="A9874">
        <v>9828</v>
      </c>
      <c r="B9874" s="1">
        <v>45054</v>
      </c>
      <c r="C9874" t="s">
        <v>261</v>
      </c>
      <c r="D9874" t="s">
        <v>659</v>
      </c>
      <c r="E9874">
        <v>6</v>
      </c>
      <c r="F9874" t="s">
        <v>224</v>
      </c>
      <c r="G9874" t="s">
        <v>499</v>
      </c>
      <c r="H9874" t="s">
        <v>3256</v>
      </c>
      <c r="M9874" s="2">
        <v>9500</v>
      </c>
      <c r="N9874" s="2">
        <v>20000</v>
      </c>
      <c r="O9874" s="2">
        <f>IF(Tabla1[[#This Row],[Mov]]="VNT",Tabla1[[#This Row],[Sale]]-Tabla1[[#This Row],[Cost]],-Tabla1[[#This Row],[Cost]]*Tabla1[[#This Row],[Cant]])</f>
        <v>-57000</v>
      </c>
      <c r="P9874" s="8">
        <f>IF(Tabla1[[#This Row],[Mov]]="VNT",-Tabla1[[#This Row],[Cant]],Tabla1[[#This Row],[Cant]])</f>
        <v>6</v>
      </c>
      <c r="Q9874" s="8">
        <f>DAY(Tabla1[[#This Row],[Date]])</f>
        <v>8</v>
      </c>
      <c r="R9874" s="8">
        <f>MONTH(Tabla1[[#This Row],[Date]])</f>
        <v>5</v>
      </c>
      <c r="S9874" s="8">
        <f>YEAR(Tabla1[[#This Row],[Date]])</f>
        <v>2023</v>
      </c>
    </row>
    <row r="9875" spans="1:19" x14ac:dyDescent="0.2">
      <c r="A9875">
        <v>9829</v>
      </c>
      <c r="B9875" s="1">
        <v>45055</v>
      </c>
      <c r="C9875" t="s">
        <v>260</v>
      </c>
      <c r="D9875" t="s">
        <v>332</v>
      </c>
      <c r="E9875">
        <v>1</v>
      </c>
      <c r="F9875" t="s">
        <v>116</v>
      </c>
      <c r="G9875" t="s">
        <v>347</v>
      </c>
      <c r="H9875" t="s">
        <v>518</v>
      </c>
      <c r="M9875" s="2">
        <v>6074</v>
      </c>
      <c r="N9875" s="2">
        <v>6500</v>
      </c>
      <c r="O9875" s="2">
        <f>IF(Tabla1[[#This Row],[Mov]]="VNT",Tabla1[[#This Row],[Sale]]-Tabla1[[#This Row],[Cost]],-Tabla1[[#This Row],[Cost]]*Tabla1[[#This Row],[Cant]])</f>
        <v>426</v>
      </c>
      <c r="P9875" s="8">
        <f>IF(Tabla1[[#This Row],[Mov]]="VNT",-Tabla1[[#This Row],[Cant]],Tabla1[[#This Row],[Cant]])</f>
        <v>-1</v>
      </c>
      <c r="Q9875" s="8">
        <f>DAY(Tabla1[[#This Row],[Date]])</f>
        <v>9</v>
      </c>
      <c r="R9875" s="8">
        <f>MONTH(Tabla1[[#This Row],[Date]])</f>
        <v>5</v>
      </c>
      <c r="S9875" s="8">
        <f>YEAR(Tabla1[[#This Row],[Date]])</f>
        <v>2023</v>
      </c>
    </row>
    <row r="9876" spans="1:19" x14ac:dyDescent="0.2">
      <c r="A9876">
        <v>9830</v>
      </c>
      <c r="B9876" s="1">
        <v>45055</v>
      </c>
      <c r="C9876" t="s">
        <v>260</v>
      </c>
      <c r="D9876" t="s">
        <v>332</v>
      </c>
      <c r="E9876">
        <v>1</v>
      </c>
      <c r="F9876" t="s">
        <v>116</v>
      </c>
      <c r="G9876" t="s">
        <v>347</v>
      </c>
      <c r="H9876" t="s">
        <v>519</v>
      </c>
      <c r="M9876" s="2">
        <v>1868</v>
      </c>
      <c r="N9876" s="2">
        <v>2000</v>
      </c>
      <c r="O9876" s="2">
        <f>IF(Tabla1[[#This Row],[Mov]]="VNT",Tabla1[[#This Row],[Sale]]-Tabla1[[#This Row],[Cost]],-Tabla1[[#This Row],[Cost]]*Tabla1[[#This Row],[Cant]])</f>
        <v>132</v>
      </c>
      <c r="P9876" s="8">
        <f>IF(Tabla1[[#This Row],[Mov]]="VNT",-Tabla1[[#This Row],[Cant]],Tabla1[[#This Row],[Cant]])</f>
        <v>-1</v>
      </c>
      <c r="Q9876" s="8">
        <f>DAY(Tabla1[[#This Row],[Date]])</f>
        <v>9</v>
      </c>
      <c r="R9876" s="8">
        <f>MONTH(Tabla1[[#This Row],[Date]])</f>
        <v>5</v>
      </c>
      <c r="S9876" s="8">
        <f>YEAR(Tabla1[[#This Row],[Date]])</f>
        <v>2023</v>
      </c>
    </row>
    <row r="9877" spans="1:19" x14ac:dyDescent="0.2">
      <c r="A9877">
        <v>9831</v>
      </c>
      <c r="B9877" s="1">
        <v>45055</v>
      </c>
      <c r="C9877" t="s">
        <v>260</v>
      </c>
      <c r="D9877" t="s">
        <v>332</v>
      </c>
      <c r="E9877">
        <v>1</v>
      </c>
      <c r="F9877" t="s">
        <v>116</v>
      </c>
      <c r="G9877" t="s">
        <v>382</v>
      </c>
      <c r="H9877" t="s">
        <v>514</v>
      </c>
      <c r="M9877" s="2">
        <v>14952</v>
      </c>
      <c r="N9877" s="2">
        <v>16000</v>
      </c>
      <c r="O9877" s="2">
        <f>IF(Tabla1[[#This Row],[Mov]]="VNT",Tabla1[[#This Row],[Sale]]-Tabla1[[#This Row],[Cost]],-Tabla1[[#This Row],[Cost]]*Tabla1[[#This Row],[Cant]])</f>
        <v>1048</v>
      </c>
      <c r="P9877" s="8">
        <f>IF(Tabla1[[#This Row],[Mov]]="VNT",-Tabla1[[#This Row],[Cant]],Tabla1[[#This Row],[Cant]])</f>
        <v>-1</v>
      </c>
      <c r="Q9877" s="8">
        <f>DAY(Tabla1[[#This Row],[Date]])</f>
        <v>9</v>
      </c>
      <c r="R9877" s="8">
        <f>MONTH(Tabla1[[#This Row],[Date]])</f>
        <v>5</v>
      </c>
      <c r="S9877" s="8">
        <f>YEAR(Tabla1[[#This Row],[Date]])</f>
        <v>2023</v>
      </c>
    </row>
    <row r="9878" spans="1:19" x14ac:dyDescent="0.2">
      <c r="A9878">
        <v>9832</v>
      </c>
      <c r="B9878" s="1">
        <v>45055</v>
      </c>
      <c r="C9878" t="s">
        <v>260</v>
      </c>
      <c r="D9878" t="s">
        <v>332</v>
      </c>
      <c r="E9878">
        <v>1</v>
      </c>
      <c r="F9878" t="s">
        <v>1102</v>
      </c>
      <c r="G9878" t="s">
        <v>266</v>
      </c>
      <c r="H9878" t="s">
        <v>3206</v>
      </c>
      <c r="J9878" t="s">
        <v>81</v>
      </c>
      <c r="M9878" s="2">
        <v>8000</v>
      </c>
      <c r="N9878" s="2">
        <v>22000</v>
      </c>
      <c r="O9878" s="2">
        <f>IF(Tabla1[[#This Row],[Mov]]="VNT",Tabla1[[#This Row],[Sale]]-Tabla1[[#This Row],[Cost]],-Tabla1[[#This Row],[Cost]]*Tabla1[[#This Row],[Cant]])</f>
        <v>14000</v>
      </c>
      <c r="P9878" s="8">
        <f>IF(Tabla1[[#This Row],[Mov]]="VNT",-Tabla1[[#This Row],[Cant]],Tabla1[[#This Row],[Cant]])</f>
        <v>-1</v>
      </c>
      <c r="Q9878" s="8">
        <f>DAY(Tabla1[[#This Row],[Date]])</f>
        <v>9</v>
      </c>
      <c r="R9878" s="8">
        <f>MONTH(Tabla1[[#This Row],[Date]])</f>
        <v>5</v>
      </c>
      <c r="S9878" s="8">
        <f>YEAR(Tabla1[[#This Row],[Date]])</f>
        <v>2023</v>
      </c>
    </row>
    <row r="9879" spans="1:19" x14ac:dyDescent="0.2">
      <c r="A9879">
        <v>9833</v>
      </c>
      <c r="B9879" s="1">
        <v>45055</v>
      </c>
      <c r="C9879" t="s">
        <v>260</v>
      </c>
      <c r="D9879" t="s">
        <v>332</v>
      </c>
      <c r="E9879">
        <v>1</v>
      </c>
      <c r="F9879" t="s">
        <v>1763</v>
      </c>
      <c r="G9879" t="s">
        <v>735</v>
      </c>
      <c r="H9879" t="s">
        <v>858</v>
      </c>
      <c r="J9879" t="s">
        <v>1470</v>
      </c>
      <c r="M9879" s="2">
        <v>29000</v>
      </c>
      <c r="N9879" s="2">
        <v>55000</v>
      </c>
      <c r="O9879" s="2">
        <f>IF(Tabla1[[#This Row],[Mov]]="VNT",Tabla1[[#This Row],[Sale]]-Tabla1[[#This Row],[Cost]],-Tabla1[[#This Row],[Cost]]*Tabla1[[#This Row],[Cant]])</f>
        <v>26000</v>
      </c>
      <c r="P9879" s="8">
        <f>IF(Tabla1[[#This Row],[Mov]]="VNT",-Tabla1[[#This Row],[Cant]],Tabla1[[#This Row],[Cant]])</f>
        <v>-1</v>
      </c>
      <c r="Q9879" s="8">
        <f>DAY(Tabla1[[#This Row],[Date]])</f>
        <v>9</v>
      </c>
      <c r="R9879" s="8">
        <f>MONTH(Tabla1[[#This Row],[Date]])</f>
        <v>5</v>
      </c>
      <c r="S9879" s="8">
        <f>YEAR(Tabla1[[#This Row],[Date]])</f>
        <v>2023</v>
      </c>
    </row>
    <row r="9880" spans="1:19" x14ac:dyDescent="0.2">
      <c r="A9880">
        <v>9834</v>
      </c>
      <c r="B9880" s="1">
        <v>45055</v>
      </c>
      <c r="C9880" t="s">
        <v>260</v>
      </c>
      <c r="D9880" t="s">
        <v>332</v>
      </c>
      <c r="E9880">
        <v>1</v>
      </c>
      <c r="F9880" t="s">
        <v>224</v>
      </c>
      <c r="G9880" t="s">
        <v>263</v>
      </c>
      <c r="H9880" t="s">
        <v>1225</v>
      </c>
      <c r="J9880" t="s">
        <v>2867</v>
      </c>
      <c r="M9880" s="2">
        <v>8000</v>
      </c>
      <c r="N9880" s="2">
        <v>20000</v>
      </c>
      <c r="O9880" s="2">
        <f>IF(Tabla1[[#This Row],[Mov]]="VNT",Tabla1[[#This Row],[Sale]]-Tabla1[[#This Row],[Cost]],-Tabla1[[#This Row],[Cost]]*Tabla1[[#This Row],[Cant]])</f>
        <v>12000</v>
      </c>
      <c r="P9880" s="8">
        <f>IF(Tabla1[[#This Row],[Mov]]="VNT",-Tabla1[[#This Row],[Cant]],Tabla1[[#This Row],[Cant]])</f>
        <v>-1</v>
      </c>
      <c r="Q9880" s="8">
        <f>DAY(Tabla1[[#This Row],[Date]])</f>
        <v>9</v>
      </c>
      <c r="R9880" s="8">
        <f>MONTH(Tabla1[[#This Row],[Date]])</f>
        <v>5</v>
      </c>
      <c r="S9880" s="8">
        <f>YEAR(Tabla1[[#This Row],[Date]])</f>
        <v>2023</v>
      </c>
    </row>
    <row r="9881" spans="1:19" x14ac:dyDescent="0.2">
      <c r="A9881">
        <v>9835</v>
      </c>
      <c r="B9881" s="1">
        <v>45055</v>
      </c>
      <c r="C9881" t="s">
        <v>260</v>
      </c>
      <c r="D9881" t="s">
        <v>332</v>
      </c>
      <c r="E9881">
        <v>1</v>
      </c>
      <c r="F9881" t="s">
        <v>532</v>
      </c>
      <c r="G9881" t="s">
        <v>273</v>
      </c>
      <c r="H9881" t="s">
        <v>552</v>
      </c>
      <c r="J9881" t="s">
        <v>1079</v>
      </c>
      <c r="M9881" s="2">
        <v>18000</v>
      </c>
      <c r="N9881" s="2">
        <v>35000</v>
      </c>
      <c r="O9881" s="2">
        <f>IF(Tabla1[[#This Row],[Mov]]="VNT",Tabla1[[#This Row],[Sale]]-Tabla1[[#This Row],[Cost]],-Tabla1[[#This Row],[Cost]]*Tabla1[[#This Row],[Cant]])</f>
        <v>17000</v>
      </c>
      <c r="P9881" s="8">
        <f>IF(Tabla1[[#This Row],[Mov]]="VNT",-Tabla1[[#This Row],[Cant]],Tabla1[[#This Row],[Cant]])</f>
        <v>-1</v>
      </c>
      <c r="Q9881" s="8">
        <f>DAY(Tabla1[[#This Row],[Date]])</f>
        <v>9</v>
      </c>
      <c r="R9881" s="8">
        <f>MONTH(Tabla1[[#This Row],[Date]])</f>
        <v>5</v>
      </c>
      <c r="S9881" s="8">
        <f>YEAR(Tabla1[[#This Row],[Date]])</f>
        <v>2023</v>
      </c>
    </row>
    <row r="9882" spans="1:19" x14ac:dyDescent="0.2">
      <c r="A9882">
        <v>9836</v>
      </c>
      <c r="B9882" s="1">
        <v>45055</v>
      </c>
      <c r="C9882" t="s">
        <v>260</v>
      </c>
      <c r="D9882" t="s">
        <v>332</v>
      </c>
      <c r="E9882">
        <v>1</v>
      </c>
      <c r="F9882" t="s">
        <v>116</v>
      </c>
      <c r="G9882" t="s">
        <v>347</v>
      </c>
      <c r="H9882" t="s">
        <v>518</v>
      </c>
      <c r="M9882" s="2">
        <v>6074</v>
      </c>
      <c r="N9882" s="2">
        <v>6500</v>
      </c>
      <c r="O9882" s="2">
        <f>IF(Tabla1[[#This Row],[Mov]]="VNT",Tabla1[[#This Row],[Sale]]-Tabla1[[#This Row],[Cost]],-Tabla1[[#This Row],[Cost]]*Tabla1[[#This Row],[Cant]])</f>
        <v>426</v>
      </c>
      <c r="P9882" s="8">
        <f>IF(Tabla1[[#This Row],[Mov]]="VNT",-Tabla1[[#This Row],[Cant]],Tabla1[[#This Row],[Cant]])</f>
        <v>-1</v>
      </c>
      <c r="Q9882" s="8">
        <f>DAY(Tabla1[[#This Row],[Date]])</f>
        <v>9</v>
      </c>
      <c r="R9882" s="8">
        <f>MONTH(Tabla1[[#This Row],[Date]])</f>
        <v>5</v>
      </c>
      <c r="S9882" s="8">
        <f>YEAR(Tabla1[[#This Row],[Date]])</f>
        <v>2023</v>
      </c>
    </row>
    <row r="9883" spans="1:19" x14ac:dyDescent="0.2">
      <c r="A9883">
        <v>9837</v>
      </c>
      <c r="B9883" s="1">
        <v>45055</v>
      </c>
      <c r="C9883" t="s">
        <v>260</v>
      </c>
      <c r="D9883" t="s">
        <v>332</v>
      </c>
      <c r="E9883">
        <v>1</v>
      </c>
      <c r="F9883" t="s">
        <v>116</v>
      </c>
      <c r="G9883" t="s">
        <v>347</v>
      </c>
      <c r="H9883" t="s">
        <v>518</v>
      </c>
      <c r="M9883" s="2">
        <v>6074</v>
      </c>
      <c r="N9883" s="2">
        <v>6500</v>
      </c>
      <c r="O9883" s="2">
        <f>IF(Tabla1[[#This Row],[Mov]]="VNT",Tabla1[[#This Row],[Sale]]-Tabla1[[#This Row],[Cost]],-Tabla1[[#This Row],[Cost]]*Tabla1[[#This Row],[Cant]])</f>
        <v>426</v>
      </c>
      <c r="P9883" s="8">
        <f>IF(Tabla1[[#This Row],[Mov]]="VNT",-Tabla1[[#This Row],[Cant]],Tabla1[[#This Row],[Cant]])</f>
        <v>-1</v>
      </c>
      <c r="Q9883" s="8">
        <f>DAY(Tabla1[[#This Row],[Date]])</f>
        <v>9</v>
      </c>
      <c r="R9883" s="8">
        <f>MONTH(Tabla1[[#This Row],[Date]])</f>
        <v>5</v>
      </c>
      <c r="S9883" s="8">
        <f>YEAR(Tabla1[[#This Row],[Date]])</f>
        <v>2023</v>
      </c>
    </row>
    <row r="9884" spans="1:19" x14ac:dyDescent="0.2">
      <c r="A9884">
        <v>9838</v>
      </c>
      <c r="B9884" s="1">
        <v>45055</v>
      </c>
      <c r="C9884" t="s">
        <v>260</v>
      </c>
      <c r="D9884" t="s">
        <v>332</v>
      </c>
      <c r="E9884">
        <v>1</v>
      </c>
      <c r="F9884" t="s">
        <v>116</v>
      </c>
      <c r="G9884" t="s">
        <v>347</v>
      </c>
      <c r="H9884" t="s">
        <v>518</v>
      </c>
      <c r="M9884" s="2">
        <v>6074</v>
      </c>
      <c r="N9884" s="2">
        <v>6500</v>
      </c>
      <c r="O9884" s="2">
        <f>IF(Tabla1[[#This Row],[Mov]]="VNT",Tabla1[[#This Row],[Sale]]-Tabla1[[#This Row],[Cost]],-Tabla1[[#This Row],[Cost]]*Tabla1[[#This Row],[Cant]])</f>
        <v>426</v>
      </c>
      <c r="P9884" s="8">
        <f>IF(Tabla1[[#This Row],[Mov]]="VNT",-Tabla1[[#This Row],[Cant]],Tabla1[[#This Row],[Cant]])</f>
        <v>-1</v>
      </c>
      <c r="Q9884" s="8">
        <f>DAY(Tabla1[[#This Row],[Date]])</f>
        <v>9</v>
      </c>
      <c r="R9884" s="8">
        <f>MONTH(Tabla1[[#This Row],[Date]])</f>
        <v>5</v>
      </c>
      <c r="S9884" s="8">
        <f>YEAR(Tabla1[[#This Row],[Date]])</f>
        <v>2023</v>
      </c>
    </row>
    <row r="9885" spans="1:19" x14ac:dyDescent="0.2">
      <c r="A9885">
        <v>9839</v>
      </c>
      <c r="B9885" s="1">
        <v>45056</v>
      </c>
      <c r="C9885" t="s">
        <v>260</v>
      </c>
      <c r="D9885" t="s">
        <v>332</v>
      </c>
      <c r="E9885">
        <v>1</v>
      </c>
      <c r="F9885" t="s">
        <v>3257</v>
      </c>
      <c r="G9885" t="s">
        <v>272</v>
      </c>
      <c r="H9885" t="s">
        <v>310</v>
      </c>
      <c r="M9885" s="2">
        <v>4300</v>
      </c>
      <c r="N9885" s="2">
        <v>15000</v>
      </c>
      <c r="O9885" s="2">
        <f>IF(Tabla1[[#This Row],[Mov]]="VNT",Tabla1[[#This Row],[Sale]]-Tabla1[[#This Row],[Cost]],-Tabla1[[#This Row],[Cost]]*Tabla1[[#This Row],[Cant]])</f>
        <v>10700</v>
      </c>
      <c r="P9885" s="8">
        <f>IF(Tabla1[[#This Row],[Mov]]="VNT",-Tabla1[[#This Row],[Cant]],Tabla1[[#This Row],[Cant]])</f>
        <v>-1</v>
      </c>
      <c r="Q9885" s="8">
        <f>DAY(Tabla1[[#This Row],[Date]])</f>
        <v>10</v>
      </c>
      <c r="R9885" s="8">
        <f>MONTH(Tabla1[[#This Row],[Date]])</f>
        <v>5</v>
      </c>
      <c r="S9885" s="8">
        <f>YEAR(Tabla1[[#This Row],[Date]])</f>
        <v>2023</v>
      </c>
    </row>
    <row r="9886" spans="1:19" x14ac:dyDescent="0.2">
      <c r="A9886">
        <v>9840</v>
      </c>
      <c r="B9886" s="1">
        <v>45056</v>
      </c>
      <c r="C9886" t="s">
        <v>260</v>
      </c>
      <c r="D9886" t="s">
        <v>332</v>
      </c>
      <c r="E9886">
        <v>1</v>
      </c>
      <c r="F9886" t="s">
        <v>21</v>
      </c>
      <c r="G9886" t="s">
        <v>272</v>
      </c>
      <c r="H9886" t="s">
        <v>1522</v>
      </c>
      <c r="M9886" s="2">
        <v>2600</v>
      </c>
      <c r="N9886" s="2">
        <v>10000</v>
      </c>
      <c r="O9886" s="2">
        <f>IF(Tabla1[[#This Row],[Mov]]="VNT",Tabla1[[#This Row],[Sale]]-Tabla1[[#This Row],[Cost]],-Tabla1[[#This Row],[Cost]]*Tabla1[[#This Row],[Cant]])</f>
        <v>7400</v>
      </c>
      <c r="P9886" s="8">
        <f>IF(Tabla1[[#This Row],[Mov]]="VNT",-Tabla1[[#This Row],[Cant]],Tabla1[[#This Row],[Cant]])</f>
        <v>-1</v>
      </c>
      <c r="Q9886" s="8">
        <f>DAY(Tabla1[[#This Row],[Date]])</f>
        <v>10</v>
      </c>
      <c r="R9886" s="8">
        <f>MONTH(Tabla1[[#This Row],[Date]])</f>
        <v>5</v>
      </c>
      <c r="S9886" s="8">
        <f>YEAR(Tabla1[[#This Row],[Date]])</f>
        <v>2023</v>
      </c>
    </row>
    <row r="9887" spans="1:19" x14ac:dyDescent="0.2">
      <c r="A9887">
        <v>9841</v>
      </c>
      <c r="B9887" s="1">
        <v>45056</v>
      </c>
      <c r="C9887" t="s">
        <v>260</v>
      </c>
      <c r="D9887" t="s">
        <v>332</v>
      </c>
      <c r="E9887">
        <v>1</v>
      </c>
      <c r="F9887" t="s">
        <v>458</v>
      </c>
      <c r="G9887" t="s">
        <v>262</v>
      </c>
      <c r="H9887" t="s">
        <v>3263</v>
      </c>
      <c r="M9887" s="2">
        <v>0</v>
      </c>
      <c r="N9887" s="2">
        <v>10000</v>
      </c>
      <c r="O9887" s="2">
        <f>IF(Tabla1[[#This Row],[Mov]]="VNT",Tabla1[[#This Row],[Sale]]-Tabla1[[#This Row],[Cost]],-Tabla1[[#This Row],[Cost]]*Tabla1[[#This Row],[Cant]])</f>
        <v>10000</v>
      </c>
      <c r="P9887" s="8">
        <f>IF(Tabla1[[#This Row],[Mov]]="VNT",-Tabla1[[#This Row],[Cant]],Tabla1[[#This Row],[Cant]])</f>
        <v>-1</v>
      </c>
      <c r="Q9887" s="8">
        <f>DAY(Tabla1[[#This Row],[Date]])</f>
        <v>10</v>
      </c>
      <c r="R9887" s="8">
        <f>MONTH(Tabla1[[#This Row],[Date]])</f>
        <v>5</v>
      </c>
      <c r="S9887" s="8">
        <f>YEAR(Tabla1[[#This Row],[Date]])</f>
        <v>2023</v>
      </c>
    </row>
    <row r="9888" spans="1:19" x14ac:dyDescent="0.2">
      <c r="A9888">
        <v>9842</v>
      </c>
      <c r="B9888" s="1">
        <v>45056</v>
      </c>
      <c r="C9888" t="s">
        <v>260</v>
      </c>
      <c r="D9888" t="s">
        <v>332</v>
      </c>
      <c r="E9888">
        <v>1</v>
      </c>
      <c r="F9888" t="s">
        <v>225</v>
      </c>
      <c r="G9888" t="s">
        <v>262</v>
      </c>
      <c r="H9888" t="s">
        <v>2568</v>
      </c>
      <c r="M9888" s="2">
        <v>1100</v>
      </c>
      <c r="N9888" s="2">
        <v>10000</v>
      </c>
      <c r="O9888" s="2">
        <f>IF(Tabla1[[#This Row],[Mov]]="VNT",Tabla1[[#This Row],[Sale]]-Tabla1[[#This Row],[Cost]],-Tabla1[[#This Row],[Cost]]*Tabla1[[#This Row],[Cant]])</f>
        <v>8900</v>
      </c>
      <c r="P9888" s="8">
        <f>IF(Tabla1[[#This Row],[Mov]]="VNT",-Tabla1[[#This Row],[Cant]],Tabla1[[#This Row],[Cant]])</f>
        <v>-1</v>
      </c>
      <c r="Q9888" s="8">
        <f>DAY(Tabla1[[#This Row],[Date]])</f>
        <v>10</v>
      </c>
      <c r="R9888" s="8">
        <f>MONTH(Tabla1[[#This Row],[Date]])</f>
        <v>5</v>
      </c>
      <c r="S9888" s="8">
        <f>YEAR(Tabla1[[#This Row],[Date]])</f>
        <v>2023</v>
      </c>
    </row>
    <row r="9889" spans="1:19" x14ac:dyDescent="0.2">
      <c r="A9889">
        <v>9843</v>
      </c>
      <c r="B9889" s="1">
        <v>45056</v>
      </c>
      <c r="C9889" t="s">
        <v>260</v>
      </c>
      <c r="D9889" t="s">
        <v>332</v>
      </c>
      <c r="E9889">
        <v>1</v>
      </c>
      <c r="F9889" t="s">
        <v>225</v>
      </c>
      <c r="G9889" t="s">
        <v>263</v>
      </c>
      <c r="H9889" t="s">
        <v>1225</v>
      </c>
      <c r="M9889" s="2">
        <v>1100</v>
      </c>
      <c r="N9889" s="2">
        <v>10000</v>
      </c>
      <c r="O9889" s="2">
        <f>IF(Tabla1[[#This Row],[Mov]]="VNT",Tabla1[[#This Row],[Sale]]-Tabla1[[#This Row],[Cost]],-Tabla1[[#This Row],[Cost]]*Tabla1[[#This Row],[Cant]])</f>
        <v>8900</v>
      </c>
      <c r="P9889" s="8">
        <f>IF(Tabla1[[#This Row],[Mov]]="VNT",-Tabla1[[#This Row],[Cant]],Tabla1[[#This Row],[Cant]])</f>
        <v>-1</v>
      </c>
      <c r="Q9889" s="8">
        <f>DAY(Tabla1[[#This Row],[Date]])</f>
        <v>10</v>
      </c>
      <c r="R9889" s="8">
        <f>MONTH(Tabla1[[#This Row],[Date]])</f>
        <v>5</v>
      </c>
      <c r="S9889" s="8">
        <f>YEAR(Tabla1[[#This Row],[Date]])</f>
        <v>2023</v>
      </c>
    </row>
    <row r="9890" spans="1:19" x14ac:dyDescent="0.2">
      <c r="A9890">
        <v>9844</v>
      </c>
      <c r="B9890" s="1">
        <v>45056</v>
      </c>
      <c r="C9890" t="s">
        <v>260</v>
      </c>
      <c r="D9890" t="s">
        <v>332</v>
      </c>
      <c r="E9890">
        <v>1</v>
      </c>
      <c r="F9890" t="s">
        <v>532</v>
      </c>
      <c r="G9890" t="s">
        <v>1301</v>
      </c>
      <c r="H9890" t="s">
        <v>3059</v>
      </c>
      <c r="J9890" t="s">
        <v>1470</v>
      </c>
      <c r="M9890" s="2">
        <v>45000</v>
      </c>
      <c r="N9890" s="2">
        <v>60000</v>
      </c>
      <c r="O9890" s="2">
        <f>IF(Tabla1[[#This Row],[Mov]]="VNT",Tabla1[[#This Row],[Sale]]-Tabla1[[#This Row],[Cost]],-Tabla1[[#This Row],[Cost]]*Tabla1[[#This Row],[Cant]])</f>
        <v>15000</v>
      </c>
      <c r="P9890" s="8">
        <f>IF(Tabla1[[#This Row],[Mov]]="VNT",-Tabla1[[#This Row],[Cant]],Tabla1[[#This Row],[Cant]])</f>
        <v>-1</v>
      </c>
      <c r="Q9890" s="8">
        <f>DAY(Tabla1[[#This Row],[Date]])</f>
        <v>10</v>
      </c>
      <c r="R9890" s="8">
        <f>MONTH(Tabla1[[#This Row],[Date]])</f>
        <v>5</v>
      </c>
      <c r="S9890" s="8">
        <f>YEAR(Tabla1[[#This Row],[Date]])</f>
        <v>2023</v>
      </c>
    </row>
    <row r="9891" spans="1:19" x14ac:dyDescent="0.2">
      <c r="A9891">
        <v>9845</v>
      </c>
      <c r="B9891" s="1">
        <v>45056</v>
      </c>
      <c r="C9891" t="s">
        <v>260</v>
      </c>
      <c r="D9891" t="s">
        <v>332</v>
      </c>
      <c r="E9891">
        <v>1</v>
      </c>
      <c r="F9891" t="s">
        <v>116</v>
      </c>
      <c r="G9891" t="s">
        <v>347</v>
      </c>
      <c r="H9891" t="s">
        <v>518</v>
      </c>
      <c r="M9891" s="2">
        <v>7008</v>
      </c>
      <c r="N9891" s="2">
        <v>7500</v>
      </c>
      <c r="O9891" s="2">
        <f>IF(Tabla1[[#This Row],[Mov]]="VNT",Tabla1[[#This Row],[Sale]]-Tabla1[[#This Row],[Cost]],-Tabla1[[#This Row],[Cost]]*Tabla1[[#This Row],[Cant]])</f>
        <v>492</v>
      </c>
      <c r="P9891" s="8">
        <f>IF(Tabla1[[#This Row],[Mov]]="VNT",-Tabla1[[#This Row],[Cant]],Tabla1[[#This Row],[Cant]])</f>
        <v>-1</v>
      </c>
      <c r="Q9891" s="8">
        <f>DAY(Tabla1[[#This Row],[Date]])</f>
        <v>10</v>
      </c>
      <c r="R9891" s="8">
        <f>MONTH(Tabla1[[#This Row],[Date]])</f>
        <v>5</v>
      </c>
      <c r="S9891" s="8">
        <f>YEAR(Tabla1[[#This Row],[Date]])</f>
        <v>2023</v>
      </c>
    </row>
    <row r="9892" spans="1:19" x14ac:dyDescent="0.2">
      <c r="A9892">
        <v>9846</v>
      </c>
      <c r="B9892" s="1">
        <v>45056</v>
      </c>
      <c r="C9892" t="s">
        <v>260</v>
      </c>
      <c r="D9892" t="s">
        <v>332</v>
      </c>
      <c r="E9892">
        <v>1</v>
      </c>
      <c r="F9892" t="s">
        <v>116</v>
      </c>
      <c r="G9892" t="s">
        <v>347</v>
      </c>
      <c r="H9892" t="s">
        <v>518</v>
      </c>
      <c r="M9892" s="2">
        <v>3270</v>
      </c>
      <c r="N9892" s="2">
        <v>3500</v>
      </c>
      <c r="O9892" s="2">
        <f>IF(Tabla1[[#This Row],[Mov]]="VNT",Tabla1[[#This Row],[Sale]]-Tabla1[[#This Row],[Cost]],-Tabla1[[#This Row],[Cost]]*Tabla1[[#This Row],[Cant]])</f>
        <v>230</v>
      </c>
      <c r="P9892" s="8">
        <f>IF(Tabla1[[#This Row],[Mov]]="VNT",-Tabla1[[#This Row],[Cant]],Tabla1[[#This Row],[Cant]])</f>
        <v>-1</v>
      </c>
      <c r="Q9892" s="8">
        <f>DAY(Tabla1[[#This Row],[Date]])</f>
        <v>10</v>
      </c>
      <c r="R9892" s="8">
        <f>MONTH(Tabla1[[#This Row],[Date]])</f>
        <v>5</v>
      </c>
      <c r="S9892" s="8">
        <f>YEAR(Tabla1[[#This Row],[Date]])</f>
        <v>2023</v>
      </c>
    </row>
    <row r="9893" spans="1:19" x14ac:dyDescent="0.2">
      <c r="A9893">
        <v>9847</v>
      </c>
      <c r="B9893" s="1">
        <v>45056</v>
      </c>
      <c r="C9893" t="s">
        <v>260</v>
      </c>
      <c r="D9893" t="s">
        <v>332</v>
      </c>
      <c r="E9893">
        <v>1</v>
      </c>
      <c r="F9893" t="s">
        <v>458</v>
      </c>
      <c r="G9893" t="s">
        <v>272</v>
      </c>
      <c r="H9893" t="s">
        <v>3264</v>
      </c>
      <c r="M9893" s="2">
        <v>0</v>
      </c>
      <c r="N9893" s="2">
        <v>8000</v>
      </c>
      <c r="O9893" s="2">
        <f>IF(Tabla1[[#This Row],[Mov]]="VNT",Tabla1[[#This Row],[Sale]]-Tabla1[[#This Row],[Cost]],-Tabla1[[#This Row],[Cost]]*Tabla1[[#This Row],[Cant]])</f>
        <v>8000</v>
      </c>
      <c r="P9893" s="8">
        <f>IF(Tabla1[[#This Row],[Mov]]="VNT",-Tabla1[[#This Row],[Cant]],Tabla1[[#This Row],[Cant]])</f>
        <v>-1</v>
      </c>
      <c r="Q9893" s="8">
        <f>DAY(Tabla1[[#This Row],[Date]])</f>
        <v>10</v>
      </c>
      <c r="R9893" s="8">
        <f>MONTH(Tabla1[[#This Row],[Date]])</f>
        <v>5</v>
      </c>
      <c r="S9893" s="8">
        <f>YEAR(Tabla1[[#This Row],[Date]])</f>
        <v>2023</v>
      </c>
    </row>
    <row r="9894" spans="1:19" x14ac:dyDescent="0.2">
      <c r="A9894">
        <v>9848</v>
      </c>
      <c r="B9894" s="1">
        <v>45056</v>
      </c>
      <c r="C9894" t="s">
        <v>260</v>
      </c>
      <c r="D9894" t="s">
        <v>332</v>
      </c>
      <c r="E9894">
        <v>1</v>
      </c>
      <c r="F9894" t="s">
        <v>116</v>
      </c>
      <c r="G9894" t="s">
        <v>347</v>
      </c>
      <c r="H9894" t="s">
        <v>518</v>
      </c>
      <c r="M9894" s="2">
        <v>7008</v>
      </c>
      <c r="N9894" s="2">
        <v>7500</v>
      </c>
      <c r="O9894" s="2">
        <f>IF(Tabla1[[#This Row],[Mov]]="VNT",Tabla1[[#This Row],[Sale]]-Tabla1[[#This Row],[Cost]],-Tabla1[[#This Row],[Cost]]*Tabla1[[#This Row],[Cant]])</f>
        <v>492</v>
      </c>
      <c r="P9894" s="8">
        <f>IF(Tabla1[[#This Row],[Mov]]="VNT",-Tabla1[[#This Row],[Cant]],Tabla1[[#This Row],[Cant]])</f>
        <v>-1</v>
      </c>
      <c r="Q9894" s="8">
        <f>DAY(Tabla1[[#This Row],[Date]])</f>
        <v>10</v>
      </c>
      <c r="R9894" s="8">
        <f>MONTH(Tabla1[[#This Row],[Date]])</f>
        <v>5</v>
      </c>
      <c r="S9894" s="8">
        <f>YEAR(Tabla1[[#This Row],[Date]])</f>
        <v>2023</v>
      </c>
    </row>
    <row r="9895" spans="1:19" x14ac:dyDescent="0.2">
      <c r="A9895">
        <v>9849</v>
      </c>
      <c r="B9895" s="1">
        <v>45056</v>
      </c>
      <c r="C9895" t="s">
        <v>260</v>
      </c>
      <c r="D9895" t="s">
        <v>332</v>
      </c>
      <c r="E9895">
        <v>1</v>
      </c>
      <c r="F9895" t="s">
        <v>116</v>
      </c>
      <c r="G9895" t="s">
        <v>347</v>
      </c>
      <c r="H9895" t="s">
        <v>518</v>
      </c>
      <c r="M9895" s="2">
        <v>6074</v>
      </c>
      <c r="N9895" s="2">
        <v>6500</v>
      </c>
      <c r="O9895" s="2">
        <f>IF(Tabla1[[#This Row],[Mov]]="VNT",Tabla1[[#This Row],[Sale]]-Tabla1[[#This Row],[Cost]],-Tabla1[[#This Row],[Cost]]*Tabla1[[#This Row],[Cant]])</f>
        <v>426</v>
      </c>
      <c r="P9895" s="8">
        <f>IF(Tabla1[[#This Row],[Mov]]="VNT",-Tabla1[[#This Row],[Cant]],Tabla1[[#This Row],[Cant]])</f>
        <v>-1</v>
      </c>
      <c r="Q9895" s="8">
        <f>DAY(Tabla1[[#This Row],[Date]])</f>
        <v>10</v>
      </c>
      <c r="R9895" s="8">
        <f>MONTH(Tabla1[[#This Row],[Date]])</f>
        <v>5</v>
      </c>
      <c r="S9895" s="8">
        <f>YEAR(Tabla1[[#This Row],[Date]])</f>
        <v>2023</v>
      </c>
    </row>
    <row r="9896" spans="1:19" x14ac:dyDescent="0.2">
      <c r="A9896">
        <v>9850</v>
      </c>
      <c r="B9896" s="1">
        <v>45056</v>
      </c>
      <c r="C9896" t="s">
        <v>260</v>
      </c>
      <c r="D9896" t="s">
        <v>332</v>
      </c>
      <c r="E9896">
        <v>1</v>
      </c>
      <c r="F9896" t="s">
        <v>458</v>
      </c>
      <c r="G9896" t="s">
        <v>272</v>
      </c>
      <c r="H9896" t="s">
        <v>2746</v>
      </c>
      <c r="M9896" s="2">
        <v>0</v>
      </c>
      <c r="N9896" s="2">
        <v>20000</v>
      </c>
      <c r="O9896" s="2">
        <f>IF(Tabla1[[#This Row],[Mov]]="VNT",Tabla1[[#This Row],[Sale]]-Tabla1[[#This Row],[Cost]],-Tabla1[[#This Row],[Cost]]*Tabla1[[#This Row],[Cant]])</f>
        <v>20000</v>
      </c>
      <c r="P9896" s="8">
        <f>IF(Tabla1[[#This Row],[Mov]]="VNT",-Tabla1[[#This Row],[Cant]],Tabla1[[#This Row],[Cant]])</f>
        <v>-1</v>
      </c>
      <c r="Q9896" s="8">
        <f>DAY(Tabla1[[#This Row],[Date]])</f>
        <v>10</v>
      </c>
      <c r="R9896" s="8">
        <f>MONTH(Tabla1[[#This Row],[Date]])</f>
        <v>5</v>
      </c>
      <c r="S9896" s="8">
        <f>YEAR(Tabla1[[#This Row],[Date]])</f>
        <v>2023</v>
      </c>
    </row>
    <row r="9897" spans="1:19" x14ac:dyDescent="0.2">
      <c r="A9897">
        <v>9851</v>
      </c>
      <c r="B9897" s="1">
        <v>45056</v>
      </c>
      <c r="C9897" t="s">
        <v>260</v>
      </c>
      <c r="D9897" t="s">
        <v>332</v>
      </c>
      <c r="E9897">
        <v>1</v>
      </c>
      <c r="F9897" t="s">
        <v>116</v>
      </c>
      <c r="G9897" t="s">
        <v>347</v>
      </c>
      <c r="H9897" t="s">
        <v>518</v>
      </c>
      <c r="M9897" s="2">
        <v>3270</v>
      </c>
      <c r="N9897" s="2">
        <v>3500</v>
      </c>
      <c r="O9897" s="2">
        <f>IF(Tabla1[[#This Row],[Mov]]="VNT",Tabla1[[#This Row],[Sale]]-Tabla1[[#This Row],[Cost]],-Tabla1[[#This Row],[Cost]]*Tabla1[[#This Row],[Cant]])</f>
        <v>230</v>
      </c>
      <c r="P9897" s="8">
        <f>IF(Tabla1[[#This Row],[Mov]]="VNT",-Tabla1[[#This Row],[Cant]],Tabla1[[#This Row],[Cant]])</f>
        <v>-1</v>
      </c>
      <c r="Q9897" s="8">
        <f>DAY(Tabla1[[#This Row],[Date]])</f>
        <v>10</v>
      </c>
      <c r="R9897" s="8">
        <f>MONTH(Tabla1[[#This Row],[Date]])</f>
        <v>5</v>
      </c>
      <c r="S9897" s="8">
        <f>YEAR(Tabla1[[#This Row],[Date]])</f>
        <v>2023</v>
      </c>
    </row>
    <row r="9898" spans="1:19" x14ac:dyDescent="0.2">
      <c r="A9898">
        <v>9852</v>
      </c>
      <c r="B9898" s="1">
        <v>45056</v>
      </c>
      <c r="C9898" t="s">
        <v>260</v>
      </c>
      <c r="D9898" t="s">
        <v>332</v>
      </c>
      <c r="E9898">
        <v>1</v>
      </c>
      <c r="F9898" t="s">
        <v>21</v>
      </c>
      <c r="G9898" t="s">
        <v>272</v>
      </c>
      <c r="H9898" t="s">
        <v>1522</v>
      </c>
      <c r="M9898" s="2">
        <v>2600</v>
      </c>
      <c r="N9898" s="2">
        <v>10000</v>
      </c>
      <c r="O9898" s="2">
        <f>IF(Tabla1[[#This Row],[Mov]]="VNT",Tabla1[[#This Row],[Sale]]-Tabla1[[#This Row],[Cost]],-Tabla1[[#This Row],[Cost]]*Tabla1[[#This Row],[Cant]])</f>
        <v>7400</v>
      </c>
      <c r="P9898" s="8">
        <f>IF(Tabla1[[#This Row],[Mov]]="VNT",-Tabla1[[#This Row],[Cant]],Tabla1[[#This Row],[Cant]])</f>
        <v>-1</v>
      </c>
      <c r="Q9898" s="8">
        <f>DAY(Tabla1[[#This Row],[Date]])</f>
        <v>10</v>
      </c>
      <c r="R9898" s="8">
        <f>MONTH(Tabla1[[#This Row],[Date]])</f>
        <v>5</v>
      </c>
      <c r="S9898" s="8">
        <f>YEAR(Tabla1[[#This Row],[Date]])</f>
        <v>2023</v>
      </c>
    </row>
    <row r="9899" spans="1:19" x14ac:dyDescent="0.2">
      <c r="A9899">
        <v>9853</v>
      </c>
      <c r="B9899" s="1">
        <v>45056</v>
      </c>
      <c r="C9899" t="s">
        <v>260</v>
      </c>
      <c r="D9899" t="s">
        <v>332</v>
      </c>
      <c r="E9899">
        <v>1</v>
      </c>
      <c r="F9899" t="s">
        <v>458</v>
      </c>
      <c r="G9899" t="s">
        <v>349</v>
      </c>
      <c r="H9899" t="s">
        <v>515</v>
      </c>
      <c r="L9899" t="s">
        <v>992</v>
      </c>
      <c r="M9899" s="2">
        <v>0</v>
      </c>
      <c r="N9899" s="2">
        <v>4000</v>
      </c>
      <c r="O9899" s="2">
        <f>IF(Tabla1[[#This Row],[Mov]]="VNT",Tabla1[[#This Row],[Sale]]-Tabla1[[#This Row],[Cost]],-Tabla1[[#This Row],[Cost]]*Tabla1[[#This Row],[Cant]])</f>
        <v>4000</v>
      </c>
      <c r="P9899" s="8">
        <f>IF(Tabla1[[#This Row],[Mov]]="VNT",-Tabla1[[#This Row],[Cant]],Tabla1[[#This Row],[Cant]])</f>
        <v>-1</v>
      </c>
      <c r="Q9899" s="8">
        <f>DAY(Tabla1[[#This Row],[Date]])</f>
        <v>10</v>
      </c>
      <c r="R9899" s="8">
        <f>MONTH(Tabla1[[#This Row],[Date]])</f>
        <v>5</v>
      </c>
      <c r="S9899" s="8">
        <f>YEAR(Tabla1[[#This Row],[Date]])</f>
        <v>2023</v>
      </c>
    </row>
    <row r="9900" spans="1:19" x14ac:dyDescent="0.2">
      <c r="A9900">
        <v>9854</v>
      </c>
      <c r="B9900" s="1">
        <v>45056</v>
      </c>
      <c r="C9900" t="s">
        <v>260</v>
      </c>
      <c r="D9900" t="s">
        <v>332</v>
      </c>
      <c r="E9900">
        <v>1</v>
      </c>
      <c r="F9900" t="s">
        <v>116</v>
      </c>
      <c r="G9900" t="s">
        <v>347</v>
      </c>
      <c r="H9900" t="s">
        <v>518</v>
      </c>
      <c r="M9900" s="2">
        <v>10279</v>
      </c>
      <c r="N9900" s="2">
        <v>11000</v>
      </c>
      <c r="O9900" s="2">
        <f>IF(Tabla1[[#This Row],[Mov]]="VNT",Tabla1[[#This Row],[Sale]]-Tabla1[[#This Row],[Cost]],-Tabla1[[#This Row],[Cost]]*Tabla1[[#This Row],[Cant]])</f>
        <v>721</v>
      </c>
      <c r="P9900" s="8">
        <f>IF(Tabla1[[#This Row],[Mov]]="VNT",-Tabla1[[#This Row],[Cant]],Tabla1[[#This Row],[Cant]])</f>
        <v>-1</v>
      </c>
      <c r="Q9900" s="8">
        <f>DAY(Tabla1[[#This Row],[Date]])</f>
        <v>10</v>
      </c>
      <c r="R9900" s="8">
        <f>MONTH(Tabla1[[#This Row],[Date]])</f>
        <v>5</v>
      </c>
      <c r="S9900" s="8">
        <f>YEAR(Tabla1[[#This Row],[Date]])</f>
        <v>2023</v>
      </c>
    </row>
    <row r="9901" spans="1:19" x14ac:dyDescent="0.2">
      <c r="A9901">
        <v>9855</v>
      </c>
      <c r="B9901" s="1">
        <v>45056</v>
      </c>
      <c r="C9901" t="s">
        <v>260</v>
      </c>
      <c r="D9901" t="s">
        <v>332</v>
      </c>
      <c r="E9901">
        <v>1</v>
      </c>
      <c r="F9901" t="s">
        <v>15</v>
      </c>
      <c r="G9901" t="s">
        <v>333</v>
      </c>
      <c r="H9901" t="s">
        <v>3017</v>
      </c>
      <c r="M9901" s="2">
        <v>2000</v>
      </c>
      <c r="N9901" s="2">
        <v>10000</v>
      </c>
      <c r="O9901" s="2">
        <f>IF(Tabla1[[#This Row],[Mov]]="VNT",Tabla1[[#This Row],[Sale]]-Tabla1[[#This Row],[Cost]],-Tabla1[[#This Row],[Cost]]*Tabla1[[#This Row],[Cant]])</f>
        <v>8000</v>
      </c>
      <c r="P9901" s="8">
        <f>IF(Tabla1[[#This Row],[Mov]]="VNT",-Tabla1[[#This Row],[Cant]],Tabla1[[#This Row],[Cant]])</f>
        <v>-1</v>
      </c>
      <c r="Q9901" s="8">
        <f>DAY(Tabla1[[#This Row],[Date]])</f>
        <v>10</v>
      </c>
      <c r="R9901" s="8">
        <f>MONTH(Tabla1[[#This Row],[Date]])</f>
        <v>5</v>
      </c>
      <c r="S9901" s="8">
        <f>YEAR(Tabla1[[#This Row],[Date]])</f>
        <v>2023</v>
      </c>
    </row>
    <row r="9902" spans="1:19" x14ac:dyDescent="0.2">
      <c r="A9902">
        <v>9856</v>
      </c>
      <c r="B9902" s="1">
        <v>45056</v>
      </c>
      <c r="C9902" t="s">
        <v>260</v>
      </c>
      <c r="D9902" t="s">
        <v>3074</v>
      </c>
      <c r="E9902">
        <v>1</v>
      </c>
      <c r="F9902" t="s">
        <v>458</v>
      </c>
      <c r="G9902" t="s">
        <v>272</v>
      </c>
      <c r="H9902" t="s">
        <v>3265</v>
      </c>
      <c r="M9902" s="2">
        <v>0</v>
      </c>
      <c r="N9902" s="2">
        <v>10000</v>
      </c>
      <c r="O9902" s="2">
        <f>IF(Tabla1[[#This Row],[Mov]]="VNT",Tabla1[[#This Row],[Sale]]-Tabla1[[#This Row],[Cost]],-Tabla1[[#This Row],[Cost]]*Tabla1[[#This Row],[Cant]])</f>
        <v>10000</v>
      </c>
      <c r="P9902" s="8">
        <f>IF(Tabla1[[#This Row],[Mov]]="VNT",-Tabla1[[#This Row],[Cant]],Tabla1[[#This Row],[Cant]])</f>
        <v>-1</v>
      </c>
      <c r="Q9902" s="8">
        <f>DAY(Tabla1[[#This Row],[Date]])</f>
        <v>10</v>
      </c>
      <c r="R9902" s="8">
        <f>MONTH(Tabla1[[#This Row],[Date]])</f>
        <v>5</v>
      </c>
      <c r="S9902" s="8">
        <f>YEAR(Tabla1[[#This Row],[Date]])</f>
        <v>2023</v>
      </c>
    </row>
    <row r="9903" spans="1:19" x14ac:dyDescent="0.2">
      <c r="A9903">
        <v>9857</v>
      </c>
      <c r="B9903" s="1">
        <v>45056</v>
      </c>
      <c r="C9903" t="s">
        <v>260</v>
      </c>
      <c r="D9903" t="s">
        <v>3074</v>
      </c>
      <c r="E9903">
        <v>1</v>
      </c>
      <c r="F9903" t="s">
        <v>458</v>
      </c>
      <c r="G9903" t="s">
        <v>272</v>
      </c>
      <c r="H9903" t="s">
        <v>3266</v>
      </c>
      <c r="M9903" s="2">
        <v>0</v>
      </c>
      <c r="N9903" s="2">
        <v>15000</v>
      </c>
      <c r="O9903" s="2">
        <f>IF(Tabla1[[#This Row],[Mov]]="VNT",Tabla1[[#This Row],[Sale]]-Tabla1[[#This Row],[Cost]],-Tabla1[[#This Row],[Cost]]*Tabla1[[#This Row],[Cant]])</f>
        <v>15000</v>
      </c>
      <c r="P9903" s="8">
        <f>IF(Tabla1[[#This Row],[Mov]]="VNT",-Tabla1[[#This Row],[Cant]],Tabla1[[#This Row],[Cant]])</f>
        <v>-1</v>
      </c>
      <c r="Q9903" s="8">
        <f>DAY(Tabla1[[#This Row],[Date]])</f>
        <v>10</v>
      </c>
      <c r="R9903" s="8">
        <f>MONTH(Tabla1[[#This Row],[Date]])</f>
        <v>5</v>
      </c>
      <c r="S9903" s="8">
        <f>YEAR(Tabla1[[#This Row],[Date]])</f>
        <v>2023</v>
      </c>
    </row>
    <row r="9904" spans="1:19" x14ac:dyDescent="0.2">
      <c r="A9904">
        <v>9858</v>
      </c>
      <c r="B9904" s="1">
        <v>45057</v>
      </c>
      <c r="C9904" t="s">
        <v>260</v>
      </c>
      <c r="D9904" t="s">
        <v>332</v>
      </c>
      <c r="E9904">
        <v>1</v>
      </c>
      <c r="F9904" t="s">
        <v>116</v>
      </c>
      <c r="G9904" t="s">
        <v>347</v>
      </c>
      <c r="H9904" t="s">
        <v>518</v>
      </c>
      <c r="M9904" s="2">
        <v>3270</v>
      </c>
      <c r="N9904" s="2">
        <v>3500</v>
      </c>
      <c r="O9904" s="2">
        <f>IF(Tabla1[[#This Row],[Mov]]="VNT",Tabla1[[#This Row],[Sale]]-Tabla1[[#This Row],[Cost]],-Tabla1[[#This Row],[Cost]]*Tabla1[[#This Row],[Cant]])</f>
        <v>230</v>
      </c>
      <c r="P9904" s="8">
        <f>IF(Tabla1[[#This Row],[Mov]]="VNT",-Tabla1[[#This Row],[Cant]],Tabla1[[#This Row],[Cant]])</f>
        <v>-1</v>
      </c>
      <c r="Q9904" s="8">
        <f>DAY(Tabla1[[#This Row],[Date]])</f>
        <v>11</v>
      </c>
      <c r="R9904" s="8">
        <f>MONTH(Tabla1[[#This Row],[Date]])</f>
        <v>5</v>
      </c>
      <c r="S9904" s="8">
        <f>YEAR(Tabla1[[#This Row],[Date]])</f>
        <v>2023</v>
      </c>
    </row>
    <row r="9905" spans="1:19" x14ac:dyDescent="0.2">
      <c r="A9905">
        <v>9859</v>
      </c>
      <c r="B9905" s="1">
        <v>45057</v>
      </c>
      <c r="C9905" t="s">
        <v>260</v>
      </c>
      <c r="D9905" t="s">
        <v>809</v>
      </c>
      <c r="E9905">
        <v>1</v>
      </c>
      <c r="F9905" t="s">
        <v>1102</v>
      </c>
      <c r="G9905" t="s">
        <v>3166</v>
      </c>
      <c r="H9905" t="s">
        <v>3165</v>
      </c>
      <c r="M9905" s="2">
        <v>40000</v>
      </c>
      <c r="N9905" s="2">
        <v>60000</v>
      </c>
      <c r="O9905" s="2">
        <f>IF(Tabla1[[#This Row],[Mov]]="VNT",Tabla1[[#This Row],[Sale]]-Tabla1[[#This Row],[Cost]],-Tabla1[[#This Row],[Cost]]*Tabla1[[#This Row],[Cant]])</f>
        <v>20000</v>
      </c>
      <c r="P9905" s="8">
        <f>IF(Tabla1[[#This Row],[Mov]]="VNT",-Tabla1[[#This Row],[Cant]],Tabla1[[#This Row],[Cant]])</f>
        <v>-1</v>
      </c>
      <c r="Q9905" s="8">
        <f>DAY(Tabla1[[#This Row],[Date]])</f>
        <v>11</v>
      </c>
      <c r="R9905" s="8">
        <f>MONTH(Tabla1[[#This Row],[Date]])</f>
        <v>5</v>
      </c>
      <c r="S9905" s="8">
        <f>YEAR(Tabla1[[#This Row],[Date]])</f>
        <v>2023</v>
      </c>
    </row>
    <row r="9906" spans="1:19" x14ac:dyDescent="0.2">
      <c r="A9906">
        <v>9860</v>
      </c>
      <c r="B9906" s="1">
        <v>45057</v>
      </c>
      <c r="C9906" t="s">
        <v>260</v>
      </c>
      <c r="D9906" t="s">
        <v>332</v>
      </c>
      <c r="E9906">
        <v>1</v>
      </c>
      <c r="F9906" t="s">
        <v>116</v>
      </c>
      <c r="G9906" t="s">
        <v>382</v>
      </c>
      <c r="H9906" t="s">
        <v>514</v>
      </c>
      <c r="M9906" s="2">
        <v>3270</v>
      </c>
      <c r="N9906" s="2">
        <v>3500</v>
      </c>
      <c r="O9906" s="2">
        <f>IF(Tabla1[[#This Row],[Mov]]="VNT",Tabla1[[#This Row],[Sale]]-Tabla1[[#This Row],[Cost]],-Tabla1[[#This Row],[Cost]]*Tabla1[[#This Row],[Cant]])</f>
        <v>230</v>
      </c>
      <c r="P9906" s="8">
        <f>IF(Tabla1[[#This Row],[Mov]]="VNT",-Tabla1[[#This Row],[Cant]],Tabla1[[#This Row],[Cant]])</f>
        <v>-1</v>
      </c>
      <c r="Q9906" s="8">
        <f>DAY(Tabla1[[#This Row],[Date]])</f>
        <v>11</v>
      </c>
      <c r="R9906" s="8">
        <f>MONTH(Tabla1[[#This Row],[Date]])</f>
        <v>5</v>
      </c>
      <c r="S9906" s="8">
        <f>YEAR(Tabla1[[#This Row],[Date]])</f>
        <v>2023</v>
      </c>
    </row>
    <row r="9907" spans="1:19" x14ac:dyDescent="0.2">
      <c r="A9907">
        <v>9861</v>
      </c>
      <c r="B9907" s="1">
        <v>45057</v>
      </c>
      <c r="C9907" t="s">
        <v>260</v>
      </c>
      <c r="D9907" t="s">
        <v>332</v>
      </c>
      <c r="E9907">
        <v>1</v>
      </c>
      <c r="F9907" t="s">
        <v>116</v>
      </c>
      <c r="G9907" t="s">
        <v>382</v>
      </c>
      <c r="H9907" t="s">
        <v>514</v>
      </c>
      <c r="M9907" s="2">
        <v>3270</v>
      </c>
      <c r="N9907" s="2">
        <v>3500</v>
      </c>
      <c r="O9907" s="2">
        <f>IF(Tabla1[[#This Row],[Mov]]="VNT",Tabla1[[#This Row],[Sale]]-Tabla1[[#This Row],[Cost]],-Tabla1[[#This Row],[Cost]]*Tabla1[[#This Row],[Cant]])</f>
        <v>230</v>
      </c>
      <c r="P9907" s="8">
        <f>IF(Tabla1[[#This Row],[Mov]]="VNT",-Tabla1[[#This Row],[Cant]],Tabla1[[#This Row],[Cant]])</f>
        <v>-1</v>
      </c>
      <c r="Q9907" s="8">
        <f>DAY(Tabla1[[#This Row],[Date]])</f>
        <v>11</v>
      </c>
      <c r="R9907" s="8">
        <f>MONTH(Tabla1[[#This Row],[Date]])</f>
        <v>5</v>
      </c>
      <c r="S9907" s="8">
        <f>YEAR(Tabla1[[#This Row],[Date]])</f>
        <v>2023</v>
      </c>
    </row>
    <row r="9908" spans="1:19" x14ac:dyDescent="0.2">
      <c r="A9908">
        <v>9862</v>
      </c>
      <c r="B9908" s="1">
        <v>45057</v>
      </c>
      <c r="C9908" t="s">
        <v>260</v>
      </c>
      <c r="D9908" t="s">
        <v>332</v>
      </c>
      <c r="E9908">
        <v>1</v>
      </c>
      <c r="F9908" t="s">
        <v>224</v>
      </c>
      <c r="G9908" t="s">
        <v>284</v>
      </c>
      <c r="H9908" t="s">
        <v>2262</v>
      </c>
      <c r="J9908" t="s">
        <v>2867</v>
      </c>
      <c r="M9908" s="2">
        <v>8500</v>
      </c>
      <c r="N9908" s="2">
        <v>20000</v>
      </c>
      <c r="O9908" s="2">
        <f>IF(Tabla1[[#This Row],[Mov]]="VNT",Tabla1[[#This Row],[Sale]]-Tabla1[[#This Row],[Cost]],-Tabla1[[#This Row],[Cost]]*Tabla1[[#This Row],[Cant]])</f>
        <v>11500</v>
      </c>
      <c r="P9908" s="8">
        <f>IF(Tabla1[[#This Row],[Mov]]="VNT",-Tabla1[[#This Row],[Cant]],Tabla1[[#This Row],[Cant]])</f>
        <v>-1</v>
      </c>
      <c r="Q9908" s="8">
        <f>DAY(Tabla1[[#This Row],[Date]])</f>
        <v>11</v>
      </c>
      <c r="R9908" s="8">
        <f>MONTH(Tabla1[[#This Row],[Date]])</f>
        <v>5</v>
      </c>
      <c r="S9908" s="8">
        <f>YEAR(Tabla1[[#This Row],[Date]])</f>
        <v>2023</v>
      </c>
    </row>
    <row r="9909" spans="1:19" x14ac:dyDescent="0.2">
      <c r="A9909">
        <v>9863</v>
      </c>
      <c r="B9909" s="1">
        <v>45057</v>
      </c>
      <c r="C9909" t="s">
        <v>260</v>
      </c>
      <c r="D9909" t="s">
        <v>332</v>
      </c>
      <c r="E9909">
        <v>1</v>
      </c>
      <c r="F9909" t="s">
        <v>677</v>
      </c>
      <c r="G9909" t="s">
        <v>263</v>
      </c>
      <c r="H9909" t="s">
        <v>3268</v>
      </c>
      <c r="L9909" t="s">
        <v>3496</v>
      </c>
      <c r="M9909" s="2">
        <v>0</v>
      </c>
      <c r="N9909" s="2">
        <v>20000</v>
      </c>
      <c r="O9909" s="2">
        <f>IF(Tabla1[[#This Row],[Mov]]="VNT",Tabla1[[#This Row],[Sale]]-Tabla1[[#This Row],[Cost]],-Tabla1[[#This Row],[Cost]]*Tabla1[[#This Row],[Cant]])</f>
        <v>20000</v>
      </c>
      <c r="P9909" s="8">
        <f>IF(Tabla1[[#This Row],[Mov]]="VNT",-Tabla1[[#This Row],[Cant]],Tabla1[[#This Row],[Cant]])</f>
        <v>-1</v>
      </c>
      <c r="Q9909" s="8">
        <f>DAY(Tabla1[[#This Row],[Date]])</f>
        <v>11</v>
      </c>
      <c r="R9909" s="8">
        <f>MONTH(Tabla1[[#This Row],[Date]])</f>
        <v>5</v>
      </c>
      <c r="S9909" s="8">
        <f>YEAR(Tabla1[[#This Row],[Date]])</f>
        <v>2023</v>
      </c>
    </row>
    <row r="9910" spans="1:19" x14ac:dyDescent="0.2">
      <c r="A9910">
        <v>9864</v>
      </c>
      <c r="B9910" s="1">
        <v>45057</v>
      </c>
      <c r="C9910" t="s">
        <v>260</v>
      </c>
      <c r="D9910" t="s">
        <v>332</v>
      </c>
      <c r="E9910">
        <v>1</v>
      </c>
      <c r="F9910" t="s">
        <v>224</v>
      </c>
      <c r="G9910" t="s">
        <v>263</v>
      </c>
      <c r="H9910" t="s">
        <v>242</v>
      </c>
      <c r="M9910" s="2">
        <v>8000</v>
      </c>
      <c r="N9910" s="2">
        <v>20000</v>
      </c>
      <c r="O9910" s="2">
        <f>IF(Tabla1[[#This Row],[Mov]]="VNT",Tabla1[[#This Row],[Sale]]-Tabla1[[#This Row],[Cost]],-Tabla1[[#This Row],[Cost]]*Tabla1[[#This Row],[Cant]])</f>
        <v>12000</v>
      </c>
      <c r="P9910" s="8">
        <f>IF(Tabla1[[#This Row],[Mov]]="VNT",-Tabla1[[#This Row],[Cant]],Tabla1[[#This Row],[Cant]])</f>
        <v>-1</v>
      </c>
      <c r="Q9910" s="8">
        <f>DAY(Tabla1[[#This Row],[Date]])</f>
        <v>11</v>
      </c>
      <c r="R9910" s="8">
        <f>MONTH(Tabla1[[#This Row],[Date]])</f>
        <v>5</v>
      </c>
      <c r="S9910" s="8">
        <f>YEAR(Tabla1[[#This Row],[Date]])</f>
        <v>2023</v>
      </c>
    </row>
    <row r="9911" spans="1:19" x14ac:dyDescent="0.2">
      <c r="A9911">
        <v>9865</v>
      </c>
      <c r="B9911" s="1">
        <v>45057</v>
      </c>
      <c r="C9911" t="s">
        <v>260</v>
      </c>
      <c r="D9911" t="s">
        <v>332</v>
      </c>
      <c r="E9911">
        <v>1</v>
      </c>
      <c r="F9911" t="s">
        <v>21</v>
      </c>
      <c r="G9911" t="s">
        <v>272</v>
      </c>
      <c r="H9911" t="s">
        <v>357</v>
      </c>
      <c r="M9911" s="2">
        <v>10500</v>
      </c>
      <c r="N9911" s="2">
        <v>24000</v>
      </c>
      <c r="O9911" s="2">
        <f>IF(Tabla1[[#This Row],[Mov]]="VNT",Tabla1[[#This Row],[Sale]]-Tabla1[[#This Row],[Cost]],-Tabla1[[#This Row],[Cost]]*Tabla1[[#This Row],[Cant]])</f>
        <v>13500</v>
      </c>
      <c r="P9911" s="8">
        <f>IF(Tabla1[[#This Row],[Mov]]="VNT",-Tabla1[[#This Row],[Cant]],Tabla1[[#This Row],[Cant]])</f>
        <v>-1</v>
      </c>
      <c r="Q9911" s="8">
        <f>DAY(Tabla1[[#This Row],[Date]])</f>
        <v>11</v>
      </c>
      <c r="R9911" s="8">
        <f>MONTH(Tabla1[[#This Row],[Date]])</f>
        <v>5</v>
      </c>
      <c r="S9911" s="8">
        <f>YEAR(Tabla1[[#This Row],[Date]])</f>
        <v>2023</v>
      </c>
    </row>
    <row r="9912" spans="1:19" x14ac:dyDescent="0.2">
      <c r="A9912">
        <v>9866</v>
      </c>
      <c r="B9912" s="1">
        <v>45057</v>
      </c>
      <c r="C9912" t="s">
        <v>260</v>
      </c>
      <c r="D9912" t="s">
        <v>332</v>
      </c>
      <c r="E9912">
        <v>1</v>
      </c>
      <c r="F9912" t="s">
        <v>21</v>
      </c>
      <c r="G9912" t="s">
        <v>333</v>
      </c>
      <c r="H9912" t="s">
        <v>240</v>
      </c>
      <c r="J9912" t="s">
        <v>23</v>
      </c>
      <c r="M9912" s="2">
        <v>7500</v>
      </c>
      <c r="N9912" s="2">
        <v>20000</v>
      </c>
      <c r="O9912" s="2">
        <f>IF(Tabla1[[#This Row],[Mov]]="VNT",Tabla1[[#This Row],[Sale]]-Tabla1[[#This Row],[Cost]],-Tabla1[[#This Row],[Cost]]*Tabla1[[#This Row],[Cant]])</f>
        <v>12500</v>
      </c>
      <c r="P9912" s="8">
        <f>IF(Tabla1[[#This Row],[Mov]]="VNT",-Tabla1[[#This Row],[Cant]],Tabla1[[#This Row],[Cant]])</f>
        <v>-1</v>
      </c>
      <c r="Q9912" s="8">
        <f>DAY(Tabla1[[#This Row],[Date]])</f>
        <v>11</v>
      </c>
      <c r="R9912" s="8">
        <f>MONTH(Tabla1[[#This Row],[Date]])</f>
        <v>5</v>
      </c>
      <c r="S9912" s="8">
        <f>YEAR(Tabla1[[#This Row],[Date]])</f>
        <v>2023</v>
      </c>
    </row>
    <row r="9913" spans="1:19" x14ac:dyDescent="0.2">
      <c r="A9913">
        <v>9867</v>
      </c>
      <c r="B9913" s="1">
        <v>45057</v>
      </c>
      <c r="C9913" t="s">
        <v>260</v>
      </c>
      <c r="D9913" t="s">
        <v>332</v>
      </c>
      <c r="E9913">
        <v>1</v>
      </c>
      <c r="F9913" t="s">
        <v>677</v>
      </c>
      <c r="G9913" t="s">
        <v>284</v>
      </c>
      <c r="H9913" t="s">
        <v>2344</v>
      </c>
      <c r="L9913" t="s">
        <v>3496</v>
      </c>
      <c r="M9913" s="2">
        <v>0</v>
      </c>
      <c r="N9913" s="2">
        <v>15000</v>
      </c>
      <c r="O9913" s="2">
        <f>IF(Tabla1[[#This Row],[Mov]]="VNT",Tabla1[[#This Row],[Sale]]-Tabla1[[#This Row],[Cost]],-Tabla1[[#This Row],[Cost]]*Tabla1[[#This Row],[Cant]])</f>
        <v>15000</v>
      </c>
      <c r="P9913" s="8">
        <f>IF(Tabla1[[#This Row],[Mov]]="VNT",-Tabla1[[#This Row],[Cant]],Tabla1[[#This Row],[Cant]])</f>
        <v>-1</v>
      </c>
      <c r="Q9913" s="8">
        <f>DAY(Tabla1[[#This Row],[Date]])</f>
        <v>11</v>
      </c>
      <c r="R9913" s="8">
        <f>MONTH(Tabla1[[#This Row],[Date]])</f>
        <v>5</v>
      </c>
      <c r="S9913" s="8">
        <f>YEAR(Tabla1[[#This Row],[Date]])</f>
        <v>2023</v>
      </c>
    </row>
    <row r="9914" spans="1:19" x14ac:dyDescent="0.2">
      <c r="A9914">
        <v>9868</v>
      </c>
      <c r="B9914" s="1">
        <v>45057</v>
      </c>
      <c r="C9914" t="s">
        <v>260</v>
      </c>
      <c r="D9914" t="s">
        <v>332</v>
      </c>
      <c r="E9914">
        <v>1</v>
      </c>
      <c r="F9914" t="s">
        <v>677</v>
      </c>
      <c r="G9914" t="s">
        <v>272</v>
      </c>
      <c r="H9914" t="s">
        <v>309</v>
      </c>
      <c r="L9914" t="s">
        <v>3496</v>
      </c>
      <c r="M9914" s="2">
        <v>0</v>
      </c>
      <c r="N9914" s="2">
        <v>15000</v>
      </c>
      <c r="O9914" s="2">
        <f>IF(Tabla1[[#This Row],[Mov]]="VNT",Tabla1[[#This Row],[Sale]]-Tabla1[[#This Row],[Cost]],-Tabla1[[#This Row],[Cost]]*Tabla1[[#This Row],[Cant]])</f>
        <v>15000</v>
      </c>
      <c r="P9914" s="8">
        <f>IF(Tabla1[[#This Row],[Mov]]="VNT",-Tabla1[[#This Row],[Cant]],Tabla1[[#This Row],[Cant]])</f>
        <v>-1</v>
      </c>
      <c r="Q9914" s="8">
        <f>DAY(Tabla1[[#This Row],[Date]])</f>
        <v>11</v>
      </c>
      <c r="R9914" s="8">
        <f>MONTH(Tabla1[[#This Row],[Date]])</f>
        <v>5</v>
      </c>
      <c r="S9914" s="8">
        <f>YEAR(Tabla1[[#This Row],[Date]])</f>
        <v>2023</v>
      </c>
    </row>
    <row r="9915" spans="1:19" x14ac:dyDescent="0.2">
      <c r="A9915">
        <v>9869</v>
      </c>
      <c r="B9915" s="1">
        <v>45057</v>
      </c>
      <c r="C9915" t="s">
        <v>260</v>
      </c>
      <c r="D9915" t="s">
        <v>332</v>
      </c>
      <c r="E9915">
        <v>1</v>
      </c>
      <c r="F9915" t="s">
        <v>116</v>
      </c>
      <c r="G9915" t="s">
        <v>347</v>
      </c>
      <c r="H9915" t="s">
        <v>518</v>
      </c>
      <c r="M9915" s="2">
        <v>3270</v>
      </c>
      <c r="N9915" s="2">
        <v>3500</v>
      </c>
      <c r="O9915" s="2">
        <f>IF(Tabla1[[#This Row],[Mov]]="VNT",Tabla1[[#This Row],[Sale]]-Tabla1[[#This Row],[Cost]],-Tabla1[[#This Row],[Cost]]*Tabla1[[#This Row],[Cant]])</f>
        <v>230</v>
      </c>
      <c r="P9915" s="8">
        <f>IF(Tabla1[[#This Row],[Mov]]="VNT",-Tabla1[[#This Row],[Cant]],Tabla1[[#This Row],[Cant]])</f>
        <v>-1</v>
      </c>
      <c r="Q9915" s="8">
        <f>DAY(Tabla1[[#This Row],[Date]])</f>
        <v>11</v>
      </c>
      <c r="R9915" s="8">
        <f>MONTH(Tabla1[[#This Row],[Date]])</f>
        <v>5</v>
      </c>
      <c r="S9915" s="8">
        <f>YEAR(Tabla1[[#This Row],[Date]])</f>
        <v>2023</v>
      </c>
    </row>
    <row r="9916" spans="1:19" x14ac:dyDescent="0.2">
      <c r="A9916">
        <v>9870</v>
      </c>
      <c r="B9916" s="1">
        <v>45057</v>
      </c>
      <c r="C9916" t="s">
        <v>260</v>
      </c>
      <c r="D9916" t="s">
        <v>332</v>
      </c>
      <c r="E9916">
        <v>1</v>
      </c>
      <c r="F9916" t="s">
        <v>116</v>
      </c>
      <c r="G9916" t="s">
        <v>347</v>
      </c>
      <c r="H9916" t="s">
        <v>518</v>
      </c>
      <c r="M9916" s="2">
        <v>7008</v>
      </c>
      <c r="N9916" s="2">
        <v>7500</v>
      </c>
      <c r="O9916" s="2">
        <f>IF(Tabla1[[#This Row],[Mov]]="VNT",Tabla1[[#This Row],[Sale]]-Tabla1[[#This Row],[Cost]],-Tabla1[[#This Row],[Cost]]*Tabla1[[#This Row],[Cant]])</f>
        <v>492</v>
      </c>
      <c r="P9916" s="8">
        <f>IF(Tabla1[[#This Row],[Mov]]="VNT",-Tabla1[[#This Row],[Cant]],Tabla1[[#This Row],[Cant]])</f>
        <v>-1</v>
      </c>
      <c r="Q9916" s="8">
        <f>DAY(Tabla1[[#This Row],[Date]])</f>
        <v>11</v>
      </c>
      <c r="R9916" s="8">
        <f>MONTH(Tabla1[[#This Row],[Date]])</f>
        <v>5</v>
      </c>
      <c r="S9916" s="8">
        <f>YEAR(Tabla1[[#This Row],[Date]])</f>
        <v>2023</v>
      </c>
    </row>
    <row r="9917" spans="1:19" x14ac:dyDescent="0.2">
      <c r="A9917">
        <v>9871</v>
      </c>
      <c r="B9917" s="1">
        <v>45057</v>
      </c>
      <c r="C9917" t="s">
        <v>260</v>
      </c>
      <c r="D9917" t="s">
        <v>332</v>
      </c>
      <c r="E9917">
        <v>1</v>
      </c>
      <c r="F9917" t="s">
        <v>116</v>
      </c>
      <c r="G9917" t="s">
        <v>347</v>
      </c>
      <c r="H9917" t="s">
        <v>518</v>
      </c>
      <c r="M9917" s="2">
        <v>3270</v>
      </c>
      <c r="N9917" s="2">
        <v>3500</v>
      </c>
      <c r="O9917" s="2">
        <f>IF(Tabla1[[#This Row],[Mov]]="VNT",Tabla1[[#This Row],[Sale]]-Tabla1[[#This Row],[Cost]],-Tabla1[[#This Row],[Cost]]*Tabla1[[#This Row],[Cant]])</f>
        <v>230</v>
      </c>
      <c r="P9917" s="8">
        <f>IF(Tabla1[[#This Row],[Mov]]="VNT",-Tabla1[[#This Row],[Cant]],Tabla1[[#This Row],[Cant]])</f>
        <v>-1</v>
      </c>
      <c r="Q9917" s="8">
        <f>DAY(Tabla1[[#This Row],[Date]])</f>
        <v>11</v>
      </c>
      <c r="R9917" s="8">
        <f>MONTH(Tabla1[[#This Row],[Date]])</f>
        <v>5</v>
      </c>
      <c r="S9917" s="8">
        <f>YEAR(Tabla1[[#This Row],[Date]])</f>
        <v>2023</v>
      </c>
    </row>
    <row r="9918" spans="1:19" x14ac:dyDescent="0.2">
      <c r="A9918">
        <v>9872</v>
      </c>
      <c r="B9918" s="1">
        <v>45058</v>
      </c>
      <c r="C9918" t="s">
        <v>260</v>
      </c>
      <c r="D9918" t="s">
        <v>332</v>
      </c>
      <c r="E9918">
        <v>1</v>
      </c>
      <c r="F9918" t="s">
        <v>48</v>
      </c>
      <c r="G9918" t="s">
        <v>1765</v>
      </c>
      <c r="H9918" t="s">
        <v>2772</v>
      </c>
      <c r="M9918" s="2">
        <v>210000</v>
      </c>
      <c r="N9918" s="2">
        <v>300000</v>
      </c>
      <c r="O9918" s="2">
        <f>IF(Tabla1[[#This Row],[Mov]]="VNT",Tabla1[[#This Row],[Sale]]-Tabla1[[#This Row],[Cost]],-Tabla1[[#This Row],[Cost]]*Tabla1[[#This Row],[Cant]])</f>
        <v>90000</v>
      </c>
      <c r="P9918" s="8">
        <f>IF(Tabla1[[#This Row],[Mov]]="VNT",-Tabla1[[#This Row],[Cant]],Tabla1[[#This Row],[Cant]])</f>
        <v>-1</v>
      </c>
      <c r="Q9918" s="8">
        <f>DAY(Tabla1[[#This Row],[Date]])</f>
        <v>12</v>
      </c>
      <c r="R9918" s="8">
        <f>MONTH(Tabla1[[#This Row],[Date]])</f>
        <v>5</v>
      </c>
      <c r="S9918" s="8">
        <f>YEAR(Tabla1[[#This Row],[Date]])</f>
        <v>2023</v>
      </c>
    </row>
    <row r="9919" spans="1:19" x14ac:dyDescent="0.2">
      <c r="A9919">
        <v>9873</v>
      </c>
      <c r="B9919" s="1">
        <v>45058</v>
      </c>
      <c r="C9919" t="s">
        <v>260</v>
      </c>
      <c r="D9919" t="s">
        <v>332</v>
      </c>
      <c r="E9919">
        <v>1</v>
      </c>
      <c r="F9919" t="s">
        <v>116</v>
      </c>
      <c r="G9919" t="s">
        <v>3270</v>
      </c>
      <c r="H9919" t="s">
        <v>3269</v>
      </c>
      <c r="M9919" s="2">
        <v>4094</v>
      </c>
      <c r="N9919" s="2">
        <v>4200</v>
      </c>
      <c r="O9919" s="2">
        <f>IF(Tabla1[[#This Row],[Mov]]="VNT",Tabla1[[#This Row],[Sale]]-Tabla1[[#This Row],[Cost]],-Tabla1[[#This Row],[Cost]]*Tabla1[[#This Row],[Cant]])</f>
        <v>106</v>
      </c>
      <c r="P9919" s="8">
        <f>IF(Tabla1[[#This Row],[Mov]]="VNT",-Tabla1[[#This Row],[Cant]],Tabla1[[#This Row],[Cant]])</f>
        <v>-1</v>
      </c>
      <c r="Q9919" s="8">
        <f>DAY(Tabla1[[#This Row],[Date]])</f>
        <v>12</v>
      </c>
      <c r="R9919" s="8">
        <f>MONTH(Tabla1[[#This Row],[Date]])</f>
        <v>5</v>
      </c>
      <c r="S9919" s="8">
        <f>YEAR(Tabla1[[#This Row],[Date]])</f>
        <v>2023</v>
      </c>
    </row>
    <row r="9920" spans="1:19" x14ac:dyDescent="0.2">
      <c r="A9920">
        <v>9874</v>
      </c>
      <c r="B9920" s="1">
        <v>45058</v>
      </c>
      <c r="C9920" t="s">
        <v>260</v>
      </c>
      <c r="D9920" t="s">
        <v>332</v>
      </c>
      <c r="E9920">
        <v>1</v>
      </c>
      <c r="F9920" t="s">
        <v>116</v>
      </c>
      <c r="G9920" t="s">
        <v>347</v>
      </c>
      <c r="H9920" t="s">
        <v>519</v>
      </c>
      <c r="M9920" s="2">
        <v>1868</v>
      </c>
      <c r="N9920" s="2">
        <v>2000</v>
      </c>
      <c r="O9920" s="2">
        <f>IF(Tabla1[[#This Row],[Mov]]="VNT",Tabla1[[#This Row],[Sale]]-Tabla1[[#This Row],[Cost]],-Tabla1[[#This Row],[Cost]]*Tabla1[[#This Row],[Cant]])</f>
        <v>132</v>
      </c>
      <c r="P9920" s="8">
        <f>IF(Tabla1[[#This Row],[Mov]]="VNT",-Tabla1[[#This Row],[Cant]],Tabla1[[#This Row],[Cant]])</f>
        <v>-1</v>
      </c>
      <c r="Q9920" s="8">
        <f>DAY(Tabla1[[#This Row],[Date]])</f>
        <v>12</v>
      </c>
      <c r="R9920" s="8">
        <f>MONTH(Tabla1[[#This Row],[Date]])</f>
        <v>5</v>
      </c>
      <c r="S9920" s="8">
        <f>YEAR(Tabla1[[#This Row],[Date]])</f>
        <v>2023</v>
      </c>
    </row>
    <row r="9921" spans="1:19" x14ac:dyDescent="0.2">
      <c r="A9921">
        <v>9875</v>
      </c>
      <c r="B9921" s="1">
        <v>45058</v>
      </c>
      <c r="C9921" t="s">
        <v>260</v>
      </c>
      <c r="D9921" t="s">
        <v>332</v>
      </c>
      <c r="E9921">
        <v>1</v>
      </c>
      <c r="F9921" t="s">
        <v>15</v>
      </c>
      <c r="G9921" t="s">
        <v>333</v>
      </c>
      <c r="H9921" t="s">
        <v>16</v>
      </c>
      <c r="M9921" s="2">
        <v>3000</v>
      </c>
      <c r="N9921" s="2">
        <v>12000</v>
      </c>
      <c r="O9921" s="2">
        <f>IF(Tabla1[[#This Row],[Mov]]="VNT",Tabla1[[#This Row],[Sale]]-Tabla1[[#This Row],[Cost]],-Tabla1[[#This Row],[Cost]]*Tabla1[[#This Row],[Cant]])</f>
        <v>9000</v>
      </c>
      <c r="P9921" s="8">
        <f>IF(Tabla1[[#This Row],[Mov]]="VNT",-Tabla1[[#This Row],[Cant]],Tabla1[[#This Row],[Cant]])</f>
        <v>-1</v>
      </c>
      <c r="Q9921" s="8">
        <f>DAY(Tabla1[[#This Row],[Date]])</f>
        <v>12</v>
      </c>
      <c r="R9921" s="8">
        <f>MONTH(Tabla1[[#This Row],[Date]])</f>
        <v>5</v>
      </c>
      <c r="S9921" s="8">
        <f>YEAR(Tabla1[[#This Row],[Date]])</f>
        <v>2023</v>
      </c>
    </row>
    <row r="9922" spans="1:19" x14ac:dyDescent="0.2">
      <c r="A9922">
        <v>9876</v>
      </c>
      <c r="B9922" s="1">
        <v>45058</v>
      </c>
      <c r="C9922" t="s">
        <v>260</v>
      </c>
      <c r="D9922" t="s">
        <v>332</v>
      </c>
      <c r="E9922">
        <v>1</v>
      </c>
      <c r="F9922" t="s">
        <v>116</v>
      </c>
      <c r="G9922" t="s">
        <v>347</v>
      </c>
      <c r="H9922" t="s">
        <v>519</v>
      </c>
      <c r="M9922" s="2">
        <v>1868</v>
      </c>
      <c r="N9922" s="2">
        <v>2000</v>
      </c>
      <c r="O9922" s="2">
        <f>IF(Tabla1[[#This Row],[Mov]]="VNT",Tabla1[[#This Row],[Sale]]-Tabla1[[#This Row],[Cost]],-Tabla1[[#This Row],[Cost]]*Tabla1[[#This Row],[Cant]])</f>
        <v>132</v>
      </c>
      <c r="P9922" s="8">
        <f>IF(Tabla1[[#This Row],[Mov]]="VNT",-Tabla1[[#This Row],[Cant]],Tabla1[[#This Row],[Cant]])</f>
        <v>-1</v>
      </c>
      <c r="Q9922" s="8">
        <f>DAY(Tabla1[[#This Row],[Date]])</f>
        <v>12</v>
      </c>
      <c r="R9922" s="8">
        <f>MONTH(Tabla1[[#This Row],[Date]])</f>
        <v>5</v>
      </c>
      <c r="S9922" s="8">
        <f>YEAR(Tabla1[[#This Row],[Date]])</f>
        <v>2023</v>
      </c>
    </row>
    <row r="9923" spans="1:19" x14ac:dyDescent="0.2">
      <c r="A9923">
        <v>9877</v>
      </c>
      <c r="B9923" s="1">
        <v>45058</v>
      </c>
      <c r="C9923" t="s">
        <v>260</v>
      </c>
      <c r="D9923" t="s">
        <v>332</v>
      </c>
      <c r="E9923">
        <v>1</v>
      </c>
      <c r="F9923" t="s">
        <v>225</v>
      </c>
      <c r="G9923" t="s">
        <v>273</v>
      </c>
      <c r="H9923" t="s">
        <v>470</v>
      </c>
      <c r="M9923" s="2">
        <v>1100</v>
      </c>
      <c r="N9923" s="2">
        <v>10000</v>
      </c>
      <c r="O9923" s="2">
        <f>IF(Tabla1[[#This Row],[Mov]]="VNT",Tabla1[[#This Row],[Sale]]-Tabla1[[#This Row],[Cost]],-Tabla1[[#This Row],[Cost]]*Tabla1[[#This Row],[Cant]])</f>
        <v>8900</v>
      </c>
      <c r="P9923" s="8">
        <f>IF(Tabla1[[#This Row],[Mov]]="VNT",-Tabla1[[#This Row],[Cant]],Tabla1[[#This Row],[Cant]])</f>
        <v>-1</v>
      </c>
      <c r="Q9923" s="8">
        <f>DAY(Tabla1[[#This Row],[Date]])</f>
        <v>12</v>
      </c>
      <c r="R9923" s="8">
        <f>MONTH(Tabla1[[#This Row],[Date]])</f>
        <v>5</v>
      </c>
      <c r="S9923" s="8">
        <f>YEAR(Tabla1[[#This Row],[Date]])</f>
        <v>2023</v>
      </c>
    </row>
    <row r="9924" spans="1:19" x14ac:dyDescent="0.2">
      <c r="A9924">
        <v>9878</v>
      </c>
      <c r="B9924" s="1">
        <v>45058</v>
      </c>
      <c r="C9924" t="s">
        <v>260</v>
      </c>
      <c r="D9924" t="s">
        <v>332</v>
      </c>
      <c r="E9924">
        <v>1</v>
      </c>
      <c r="F9924" t="s">
        <v>26</v>
      </c>
      <c r="G9924" t="s">
        <v>603</v>
      </c>
      <c r="H9924" t="s">
        <v>3272</v>
      </c>
      <c r="M9924" s="2">
        <v>3000</v>
      </c>
      <c r="N9924" s="2">
        <v>9000</v>
      </c>
      <c r="O9924" s="2">
        <f>IF(Tabla1[[#This Row],[Mov]]="VNT",Tabla1[[#This Row],[Sale]]-Tabla1[[#This Row],[Cost]],-Tabla1[[#This Row],[Cost]]*Tabla1[[#This Row],[Cant]])</f>
        <v>6000</v>
      </c>
      <c r="P9924" s="8">
        <f>IF(Tabla1[[#This Row],[Mov]]="VNT",-Tabla1[[#This Row],[Cant]],Tabla1[[#This Row],[Cant]])</f>
        <v>-1</v>
      </c>
      <c r="Q9924" s="8">
        <f>DAY(Tabla1[[#This Row],[Date]])</f>
        <v>12</v>
      </c>
      <c r="R9924" s="8">
        <f>MONTH(Tabla1[[#This Row],[Date]])</f>
        <v>5</v>
      </c>
      <c r="S9924" s="8">
        <f>YEAR(Tabla1[[#This Row],[Date]])</f>
        <v>2023</v>
      </c>
    </row>
    <row r="9925" spans="1:19" x14ac:dyDescent="0.2">
      <c r="A9925">
        <v>9879</v>
      </c>
      <c r="B9925" s="1">
        <v>45058</v>
      </c>
      <c r="C9925" t="s">
        <v>260</v>
      </c>
      <c r="D9925" t="s">
        <v>332</v>
      </c>
      <c r="E9925">
        <v>1</v>
      </c>
      <c r="F9925" t="s">
        <v>2363</v>
      </c>
      <c r="G9925" t="s">
        <v>266</v>
      </c>
      <c r="H9925" t="s">
        <v>3160</v>
      </c>
      <c r="M9925" s="2">
        <v>3500</v>
      </c>
      <c r="N9925" s="2">
        <v>9000</v>
      </c>
      <c r="O9925" s="2">
        <f>IF(Tabla1[[#This Row],[Mov]]="VNT",Tabla1[[#This Row],[Sale]]-Tabla1[[#This Row],[Cost]],-Tabla1[[#This Row],[Cost]]*Tabla1[[#This Row],[Cant]])</f>
        <v>5500</v>
      </c>
      <c r="P9925" s="8">
        <f>IF(Tabla1[[#This Row],[Mov]]="VNT",-Tabla1[[#This Row],[Cant]],Tabla1[[#This Row],[Cant]])</f>
        <v>-1</v>
      </c>
      <c r="Q9925" s="8">
        <f>DAY(Tabla1[[#This Row],[Date]])</f>
        <v>12</v>
      </c>
      <c r="R9925" s="8">
        <f>MONTH(Tabla1[[#This Row],[Date]])</f>
        <v>5</v>
      </c>
      <c r="S9925" s="8">
        <f>YEAR(Tabla1[[#This Row],[Date]])</f>
        <v>2023</v>
      </c>
    </row>
    <row r="9926" spans="1:19" x14ac:dyDescent="0.2">
      <c r="A9926">
        <v>9880</v>
      </c>
      <c r="B9926" s="1">
        <v>45058</v>
      </c>
      <c r="C9926" t="s">
        <v>260</v>
      </c>
      <c r="D9926" t="s">
        <v>332</v>
      </c>
      <c r="E9926">
        <v>1</v>
      </c>
      <c r="F9926" t="s">
        <v>116</v>
      </c>
      <c r="G9926" t="s">
        <v>347</v>
      </c>
      <c r="H9926" t="s">
        <v>518</v>
      </c>
      <c r="M9926" s="2">
        <v>6074</v>
      </c>
      <c r="N9926" s="2">
        <v>6500</v>
      </c>
      <c r="O9926" s="2">
        <f>IF(Tabla1[[#This Row],[Mov]]="VNT",Tabla1[[#This Row],[Sale]]-Tabla1[[#This Row],[Cost]],-Tabla1[[#This Row],[Cost]]*Tabla1[[#This Row],[Cant]])</f>
        <v>426</v>
      </c>
      <c r="P9926" s="8">
        <f>IF(Tabla1[[#This Row],[Mov]]="VNT",-Tabla1[[#This Row],[Cant]],Tabla1[[#This Row],[Cant]])</f>
        <v>-1</v>
      </c>
      <c r="Q9926" s="8">
        <f>DAY(Tabla1[[#This Row],[Date]])</f>
        <v>12</v>
      </c>
      <c r="R9926" s="8">
        <f>MONTH(Tabla1[[#This Row],[Date]])</f>
        <v>5</v>
      </c>
      <c r="S9926" s="8">
        <f>YEAR(Tabla1[[#This Row],[Date]])</f>
        <v>2023</v>
      </c>
    </row>
    <row r="9927" spans="1:19" x14ac:dyDescent="0.2">
      <c r="A9927">
        <v>9881</v>
      </c>
      <c r="B9927" s="1">
        <v>45058</v>
      </c>
      <c r="C9927" t="s">
        <v>260</v>
      </c>
      <c r="D9927" t="s">
        <v>332</v>
      </c>
      <c r="E9927">
        <v>1</v>
      </c>
      <c r="F9927" t="s">
        <v>116</v>
      </c>
      <c r="G9927" t="s">
        <v>347</v>
      </c>
      <c r="H9927" t="s">
        <v>518</v>
      </c>
      <c r="M9927" s="2">
        <v>6074</v>
      </c>
      <c r="N9927" s="2">
        <v>6500</v>
      </c>
      <c r="O9927" s="2">
        <f>IF(Tabla1[[#This Row],[Mov]]="VNT",Tabla1[[#This Row],[Sale]]-Tabla1[[#This Row],[Cost]],-Tabla1[[#This Row],[Cost]]*Tabla1[[#This Row],[Cant]])</f>
        <v>426</v>
      </c>
      <c r="P9927" s="8">
        <f>IF(Tabla1[[#This Row],[Mov]]="VNT",-Tabla1[[#This Row],[Cant]],Tabla1[[#This Row],[Cant]])</f>
        <v>-1</v>
      </c>
      <c r="Q9927" s="8">
        <f>DAY(Tabla1[[#This Row],[Date]])</f>
        <v>12</v>
      </c>
      <c r="R9927" s="8">
        <f>MONTH(Tabla1[[#This Row],[Date]])</f>
        <v>5</v>
      </c>
      <c r="S9927" s="8">
        <f>YEAR(Tabla1[[#This Row],[Date]])</f>
        <v>2023</v>
      </c>
    </row>
    <row r="9928" spans="1:19" x14ac:dyDescent="0.2">
      <c r="A9928">
        <v>9882</v>
      </c>
      <c r="B9928" s="1">
        <v>45058</v>
      </c>
      <c r="C9928" t="s">
        <v>260</v>
      </c>
      <c r="D9928" t="s">
        <v>332</v>
      </c>
      <c r="E9928">
        <v>1</v>
      </c>
      <c r="F9928" t="s">
        <v>116</v>
      </c>
      <c r="G9928" t="s">
        <v>382</v>
      </c>
      <c r="H9928" t="s">
        <v>3273</v>
      </c>
      <c r="M9928" s="2">
        <v>1868</v>
      </c>
      <c r="N9928" s="2">
        <v>2000</v>
      </c>
      <c r="O9928" s="2">
        <f>IF(Tabla1[[#This Row],[Mov]]="VNT",Tabla1[[#This Row],[Sale]]-Tabla1[[#This Row],[Cost]],-Tabla1[[#This Row],[Cost]]*Tabla1[[#This Row],[Cant]])</f>
        <v>132</v>
      </c>
      <c r="P9928" s="8">
        <f>IF(Tabla1[[#This Row],[Mov]]="VNT",-Tabla1[[#This Row],[Cant]],Tabla1[[#This Row],[Cant]])</f>
        <v>-1</v>
      </c>
      <c r="Q9928" s="8">
        <f>DAY(Tabla1[[#This Row],[Date]])</f>
        <v>12</v>
      </c>
      <c r="R9928" s="8">
        <f>MONTH(Tabla1[[#This Row],[Date]])</f>
        <v>5</v>
      </c>
      <c r="S9928" s="8">
        <f>YEAR(Tabla1[[#This Row],[Date]])</f>
        <v>2023</v>
      </c>
    </row>
    <row r="9929" spans="1:19" x14ac:dyDescent="0.2">
      <c r="A9929">
        <v>9883</v>
      </c>
      <c r="B9929" s="1">
        <v>45058</v>
      </c>
      <c r="C9929" t="s">
        <v>260</v>
      </c>
      <c r="D9929" t="s">
        <v>332</v>
      </c>
      <c r="E9929">
        <v>1</v>
      </c>
      <c r="F9929" t="s">
        <v>586</v>
      </c>
      <c r="G9929" t="s">
        <v>273</v>
      </c>
      <c r="H9929" t="s">
        <v>470</v>
      </c>
      <c r="M9929" s="2">
        <v>10000</v>
      </c>
      <c r="N9929" s="2">
        <v>20000</v>
      </c>
      <c r="O9929" s="2">
        <f>IF(Tabla1[[#This Row],[Mov]]="VNT",Tabla1[[#This Row],[Sale]]-Tabla1[[#This Row],[Cost]],-Tabla1[[#This Row],[Cost]]*Tabla1[[#This Row],[Cant]])</f>
        <v>10000</v>
      </c>
      <c r="P9929" s="8">
        <f>IF(Tabla1[[#This Row],[Mov]]="VNT",-Tabla1[[#This Row],[Cant]],Tabla1[[#This Row],[Cant]])</f>
        <v>-1</v>
      </c>
      <c r="Q9929" s="8">
        <f>DAY(Tabla1[[#This Row],[Date]])</f>
        <v>12</v>
      </c>
      <c r="R9929" s="8">
        <f>MONTH(Tabla1[[#This Row],[Date]])</f>
        <v>5</v>
      </c>
      <c r="S9929" s="8">
        <f>YEAR(Tabla1[[#This Row],[Date]])</f>
        <v>2023</v>
      </c>
    </row>
    <row r="9930" spans="1:19" x14ac:dyDescent="0.2">
      <c r="A9930">
        <v>9884</v>
      </c>
      <c r="B9930" s="1">
        <v>45059</v>
      </c>
      <c r="C9930" t="s">
        <v>260</v>
      </c>
      <c r="D9930" t="s">
        <v>332</v>
      </c>
      <c r="E9930">
        <v>1</v>
      </c>
      <c r="F9930" t="s">
        <v>1193</v>
      </c>
      <c r="G9930" t="s">
        <v>263</v>
      </c>
      <c r="H9930" t="s">
        <v>282</v>
      </c>
      <c r="M9930" s="2">
        <v>5000</v>
      </c>
      <c r="N9930" s="2">
        <v>20000</v>
      </c>
      <c r="O9930" s="2">
        <f>IF(Tabla1[[#This Row],[Mov]]="VNT",Tabla1[[#This Row],[Sale]]-Tabla1[[#This Row],[Cost]],-Tabla1[[#This Row],[Cost]]*Tabla1[[#This Row],[Cant]])</f>
        <v>15000</v>
      </c>
      <c r="P9930" s="8">
        <f>IF(Tabla1[[#This Row],[Mov]]="VNT",-Tabla1[[#This Row],[Cant]],Tabla1[[#This Row],[Cant]])</f>
        <v>-1</v>
      </c>
      <c r="Q9930" s="8">
        <f>DAY(Tabla1[[#This Row],[Date]])</f>
        <v>13</v>
      </c>
      <c r="R9930" s="8">
        <f>MONTH(Tabla1[[#This Row],[Date]])</f>
        <v>5</v>
      </c>
      <c r="S9930" s="8">
        <f>YEAR(Tabla1[[#This Row],[Date]])</f>
        <v>2023</v>
      </c>
    </row>
    <row r="9931" spans="1:19" x14ac:dyDescent="0.2">
      <c r="A9931">
        <v>9885</v>
      </c>
      <c r="B9931" s="1">
        <v>45059</v>
      </c>
      <c r="C9931" t="s">
        <v>260</v>
      </c>
      <c r="D9931" t="s">
        <v>332</v>
      </c>
      <c r="E9931">
        <v>1</v>
      </c>
      <c r="F9931" t="s">
        <v>15</v>
      </c>
      <c r="G9931" t="s">
        <v>333</v>
      </c>
      <c r="H9931" t="s">
        <v>16</v>
      </c>
      <c r="M9931" s="2">
        <v>3000</v>
      </c>
      <c r="N9931" s="2">
        <v>10000</v>
      </c>
      <c r="O9931" s="2">
        <f>IF(Tabla1[[#This Row],[Mov]]="VNT",Tabla1[[#This Row],[Sale]]-Tabla1[[#This Row],[Cost]],-Tabla1[[#This Row],[Cost]]*Tabla1[[#This Row],[Cant]])</f>
        <v>7000</v>
      </c>
      <c r="P9931" s="8">
        <f>IF(Tabla1[[#This Row],[Mov]]="VNT",-Tabla1[[#This Row],[Cant]],Tabla1[[#This Row],[Cant]])</f>
        <v>-1</v>
      </c>
      <c r="Q9931" s="8">
        <f>DAY(Tabla1[[#This Row],[Date]])</f>
        <v>13</v>
      </c>
      <c r="R9931" s="8">
        <f>MONTH(Tabla1[[#This Row],[Date]])</f>
        <v>5</v>
      </c>
      <c r="S9931" s="8">
        <f>YEAR(Tabla1[[#This Row],[Date]])</f>
        <v>2023</v>
      </c>
    </row>
    <row r="9932" spans="1:19" x14ac:dyDescent="0.2">
      <c r="A9932">
        <v>9886</v>
      </c>
      <c r="B9932" s="1">
        <v>45059</v>
      </c>
      <c r="C9932" t="s">
        <v>260</v>
      </c>
      <c r="D9932" t="s">
        <v>332</v>
      </c>
      <c r="E9932">
        <v>1</v>
      </c>
      <c r="F9932" t="s">
        <v>3274</v>
      </c>
      <c r="G9932" t="s">
        <v>263</v>
      </c>
      <c r="H9932" t="s">
        <v>473</v>
      </c>
      <c r="M9932" s="2">
        <v>7500</v>
      </c>
      <c r="N9932" s="2">
        <v>18000</v>
      </c>
      <c r="O9932" s="2">
        <f>IF(Tabla1[[#This Row],[Mov]]="VNT",Tabla1[[#This Row],[Sale]]-Tabla1[[#This Row],[Cost]],-Tabla1[[#This Row],[Cost]]*Tabla1[[#This Row],[Cant]])</f>
        <v>10500</v>
      </c>
      <c r="P9932" s="8">
        <f>IF(Tabla1[[#This Row],[Mov]]="VNT",-Tabla1[[#This Row],[Cant]],Tabla1[[#This Row],[Cant]])</f>
        <v>-1</v>
      </c>
      <c r="Q9932" s="8">
        <f>DAY(Tabla1[[#This Row],[Date]])</f>
        <v>13</v>
      </c>
      <c r="R9932" s="8">
        <f>MONTH(Tabla1[[#This Row],[Date]])</f>
        <v>5</v>
      </c>
      <c r="S9932" s="8">
        <f>YEAR(Tabla1[[#This Row],[Date]])</f>
        <v>2023</v>
      </c>
    </row>
    <row r="9933" spans="1:19" x14ac:dyDescent="0.2">
      <c r="A9933">
        <v>9887</v>
      </c>
      <c r="B9933" s="1">
        <v>45059</v>
      </c>
      <c r="C9933" t="s">
        <v>260</v>
      </c>
      <c r="D9933" t="s">
        <v>332</v>
      </c>
      <c r="E9933">
        <v>1</v>
      </c>
      <c r="F9933" t="s">
        <v>677</v>
      </c>
      <c r="G9933" t="s">
        <v>272</v>
      </c>
      <c r="H9933" t="s">
        <v>344</v>
      </c>
      <c r="L9933" t="s">
        <v>3496</v>
      </c>
      <c r="M9933" s="2">
        <v>0</v>
      </c>
      <c r="N9933" s="2">
        <v>15000</v>
      </c>
      <c r="O9933" s="2">
        <f>IF(Tabla1[[#This Row],[Mov]]="VNT",Tabla1[[#This Row],[Sale]]-Tabla1[[#This Row],[Cost]],-Tabla1[[#This Row],[Cost]]*Tabla1[[#This Row],[Cant]])</f>
        <v>15000</v>
      </c>
      <c r="P9933" s="8">
        <f>IF(Tabla1[[#This Row],[Mov]]="VNT",-Tabla1[[#This Row],[Cant]],Tabla1[[#This Row],[Cant]])</f>
        <v>-1</v>
      </c>
      <c r="Q9933" s="8">
        <f>DAY(Tabla1[[#This Row],[Date]])</f>
        <v>13</v>
      </c>
      <c r="R9933" s="8">
        <f>MONTH(Tabla1[[#This Row],[Date]])</f>
        <v>5</v>
      </c>
      <c r="S9933" s="8">
        <f>YEAR(Tabla1[[#This Row],[Date]])</f>
        <v>2023</v>
      </c>
    </row>
    <row r="9934" spans="1:19" x14ac:dyDescent="0.2">
      <c r="A9934">
        <v>9888</v>
      </c>
      <c r="B9934" s="1">
        <v>45059</v>
      </c>
      <c r="C9934" t="s">
        <v>260</v>
      </c>
      <c r="D9934" t="s">
        <v>332</v>
      </c>
      <c r="E9934">
        <v>1</v>
      </c>
      <c r="F9934" t="s">
        <v>677</v>
      </c>
      <c r="G9934" t="s">
        <v>499</v>
      </c>
      <c r="H9934" t="s">
        <v>2654</v>
      </c>
      <c r="L9934" t="s">
        <v>3496</v>
      </c>
      <c r="M9934" s="2">
        <v>0</v>
      </c>
      <c r="N9934" s="2">
        <v>18000</v>
      </c>
      <c r="O9934" s="2">
        <f>IF(Tabla1[[#This Row],[Mov]]="VNT",Tabla1[[#This Row],[Sale]]-Tabla1[[#This Row],[Cost]],-Tabla1[[#This Row],[Cost]]*Tabla1[[#This Row],[Cant]])</f>
        <v>18000</v>
      </c>
      <c r="P9934" s="8">
        <f>IF(Tabla1[[#This Row],[Mov]]="VNT",-Tabla1[[#This Row],[Cant]],Tabla1[[#This Row],[Cant]])</f>
        <v>-1</v>
      </c>
      <c r="Q9934" s="8">
        <f>DAY(Tabla1[[#This Row],[Date]])</f>
        <v>13</v>
      </c>
      <c r="R9934" s="8">
        <f>MONTH(Tabla1[[#This Row],[Date]])</f>
        <v>5</v>
      </c>
      <c r="S9934" s="8">
        <f>YEAR(Tabla1[[#This Row],[Date]])</f>
        <v>2023</v>
      </c>
    </row>
    <row r="9935" spans="1:19" x14ac:dyDescent="0.2">
      <c r="A9935">
        <v>9889</v>
      </c>
      <c r="B9935" s="1">
        <v>45059</v>
      </c>
      <c r="C9935" t="s">
        <v>260</v>
      </c>
      <c r="D9935" t="s">
        <v>332</v>
      </c>
      <c r="E9935">
        <v>1</v>
      </c>
      <c r="F9935" t="s">
        <v>224</v>
      </c>
      <c r="G9935" t="s">
        <v>499</v>
      </c>
      <c r="H9935" t="s">
        <v>2654</v>
      </c>
      <c r="M9935" s="2">
        <v>8000</v>
      </c>
      <c r="N9935" s="2">
        <v>20000</v>
      </c>
      <c r="O9935" s="2">
        <f>IF(Tabla1[[#This Row],[Mov]]="VNT",Tabla1[[#This Row],[Sale]]-Tabla1[[#This Row],[Cost]],-Tabla1[[#This Row],[Cost]]*Tabla1[[#This Row],[Cant]])</f>
        <v>12000</v>
      </c>
      <c r="P9935" s="8">
        <f>IF(Tabla1[[#This Row],[Mov]]="VNT",-Tabla1[[#This Row],[Cant]],Tabla1[[#This Row],[Cant]])</f>
        <v>-1</v>
      </c>
      <c r="Q9935" s="8">
        <f>DAY(Tabla1[[#This Row],[Date]])</f>
        <v>13</v>
      </c>
      <c r="R9935" s="8">
        <f>MONTH(Tabla1[[#This Row],[Date]])</f>
        <v>5</v>
      </c>
      <c r="S9935" s="8">
        <f>YEAR(Tabla1[[#This Row],[Date]])</f>
        <v>2023</v>
      </c>
    </row>
    <row r="9936" spans="1:19" x14ac:dyDescent="0.2">
      <c r="A9936">
        <v>9890</v>
      </c>
      <c r="B9936" s="1">
        <v>45059</v>
      </c>
      <c r="C9936" t="s">
        <v>260</v>
      </c>
      <c r="D9936" t="s">
        <v>332</v>
      </c>
      <c r="E9936">
        <v>1</v>
      </c>
      <c r="F9936" t="s">
        <v>386</v>
      </c>
      <c r="G9936" t="s">
        <v>263</v>
      </c>
      <c r="H9936" t="s">
        <v>1234</v>
      </c>
      <c r="M9936" s="2">
        <v>60000</v>
      </c>
      <c r="N9936" s="2">
        <v>115000</v>
      </c>
      <c r="O9936" s="2">
        <f>IF(Tabla1[[#This Row],[Mov]]="VNT",Tabla1[[#This Row],[Sale]]-Tabla1[[#This Row],[Cost]],-Tabla1[[#This Row],[Cost]]*Tabla1[[#This Row],[Cant]])</f>
        <v>55000</v>
      </c>
      <c r="P9936" s="8">
        <f>IF(Tabla1[[#This Row],[Mov]]="VNT",-Tabla1[[#This Row],[Cant]],Tabla1[[#This Row],[Cant]])</f>
        <v>-1</v>
      </c>
      <c r="Q9936" s="8">
        <f>DAY(Tabla1[[#This Row],[Date]])</f>
        <v>13</v>
      </c>
      <c r="R9936" s="8">
        <f>MONTH(Tabla1[[#This Row],[Date]])</f>
        <v>5</v>
      </c>
      <c r="S9936" s="8">
        <f>YEAR(Tabla1[[#This Row],[Date]])</f>
        <v>2023</v>
      </c>
    </row>
    <row r="9937" spans="1:19" x14ac:dyDescent="0.2">
      <c r="A9937">
        <v>9891</v>
      </c>
      <c r="B9937" s="1">
        <v>45059</v>
      </c>
      <c r="C9937" t="s">
        <v>260</v>
      </c>
      <c r="D9937" t="s">
        <v>332</v>
      </c>
      <c r="E9937">
        <v>1</v>
      </c>
      <c r="F9937" t="s">
        <v>225</v>
      </c>
      <c r="G9937" t="s">
        <v>263</v>
      </c>
      <c r="H9937" t="s">
        <v>1234</v>
      </c>
      <c r="L9937" t="s">
        <v>2368</v>
      </c>
      <c r="M9937" s="2">
        <v>1100</v>
      </c>
      <c r="N9937" s="2">
        <v>5000</v>
      </c>
      <c r="O9937" s="2">
        <f>IF(Tabla1[[#This Row],[Mov]]="VNT",Tabla1[[#This Row],[Sale]]-Tabla1[[#This Row],[Cost]],-Tabla1[[#This Row],[Cost]]*Tabla1[[#This Row],[Cant]])</f>
        <v>3900</v>
      </c>
      <c r="P9937" s="8">
        <f>IF(Tabla1[[#This Row],[Mov]]="VNT",-Tabla1[[#This Row],[Cant]],Tabla1[[#This Row],[Cant]])</f>
        <v>-1</v>
      </c>
      <c r="Q9937" s="8">
        <f>DAY(Tabla1[[#This Row],[Date]])</f>
        <v>13</v>
      </c>
      <c r="R9937" s="8">
        <f>MONTH(Tabla1[[#This Row],[Date]])</f>
        <v>5</v>
      </c>
      <c r="S9937" s="8">
        <f>YEAR(Tabla1[[#This Row],[Date]])</f>
        <v>2023</v>
      </c>
    </row>
    <row r="9938" spans="1:19" x14ac:dyDescent="0.2">
      <c r="A9938">
        <v>9892</v>
      </c>
      <c r="B9938" s="1">
        <v>45059</v>
      </c>
      <c r="C9938" t="s">
        <v>260</v>
      </c>
      <c r="D9938" t="s">
        <v>332</v>
      </c>
      <c r="E9938">
        <v>1</v>
      </c>
      <c r="F9938" t="s">
        <v>116</v>
      </c>
      <c r="G9938" t="s">
        <v>564</v>
      </c>
      <c r="H9938" t="s">
        <v>565</v>
      </c>
      <c r="M9938" s="2">
        <v>10279</v>
      </c>
      <c r="N9938" s="2">
        <v>11000</v>
      </c>
      <c r="O9938" s="2">
        <f>IF(Tabla1[[#This Row],[Mov]]="VNT",Tabla1[[#This Row],[Sale]]-Tabla1[[#This Row],[Cost]],-Tabla1[[#This Row],[Cost]]*Tabla1[[#This Row],[Cant]])</f>
        <v>721</v>
      </c>
      <c r="P9938" s="8">
        <f>IF(Tabla1[[#This Row],[Mov]]="VNT",-Tabla1[[#This Row],[Cant]],Tabla1[[#This Row],[Cant]])</f>
        <v>-1</v>
      </c>
      <c r="Q9938" s="8">
        <f>DAY(Tabla1[[#This Row],[Date]])</f>
        <v>13</v>
      </c>
      <c r="R9938" s="8">
        <f>MONTH(Tabla1[[#This Row],[Date]])</f>
        <v>5</v>
      </c>
      <c r="S9938" s="8">
        <f>YEAR(Tabla1[[#This Row],[Date]])</f>
        <v>2023</v>
      </c>
    </row>
    <row r="9939" spans="1:19" x14ac:dyDescent="0.2">
      <c r="A9939">
        <v>9893</v>
      </c>
      <c r="B9939" s="1">
        <v>45059</v>
      </c>
      <c r="C9939" t="s">
        <v>260</v>
      </c>
      <c r="D9939" t="s">
        <v>809</v>
      </c>
      <c r="E9939">
        <v>1</v>
      </c>
      <c r="F9939" t="s">
        <v>458</v>
      </c>
      <c r="G9939" t="s">
        <v>266</v>
      </c>
      <c r="H9939" t="s">
        <v>3278</v>
      </c>
      <c r="L9939" t="s">
        <v>3277</v>
      </c>
      <c r="M9939" s="2">
        <v>10000</v>
      </c>
      <c r="N9939" s="2">
        <v>100000</v>
      </c>
      <c r="O9939" s="2">
        <f>IF(Tabla1[[#This Row],[Mov]]="VNT",Tabla1[[#This Row],[Sale]]-Tabla1[[#This Row],[Cost]],-Tabla1[[#This Row],[Cost]]*Tabla1[[#This Row],[Cant]])</f>
        <v>90000</v>
      </c>
      <c r="P9939" s="8">
        <f>IF(Tabla1[[#This Row],[Mov]]="VNT",-Tabla1[[#This Row],[Cant]],Tabla1[[#This Row],[Cant]])</f>
        <v>-1</v>
      </c>
      <c r="Q9939" s="8">
        <f>DAY(Tabla1[[#This Row],[Date]])</f>
        <v>13</v>
      </c>
      <c r="R9939" s="8">
        <f>MONTH(Tabla1[[#This Row],[Date]])</f>
        <v>5</v>
      </c>
      <c r="S9939" s="8">
        <f>YEAR(Tabla1[[#This Row],[Date]])</f>
        <v>2023</v>
      </c>
    </row>
    <row r="9940" spans="1:19" x14ac:dyDescent="0.2">
      <c r="A9940">
        <v>9894</v>
      </c>
      <c r="B9940" s="1">
        <v>45059</v>
      </c>
      <c r="C9940" t="s">
        <v>260</v>
      </c>
      <c r="D9940" t="s">
        <v>332</v>
      </c>
      <c r="E9940">
        <v>1</v>
      </c>
      <c r="F9940" t="s">
        <v>458</v>
      </c>
      <c r="G9940" t="s">
        <v>272</v>
      </c>
      <c r="H9940" t="s">
        <v>3279</v>
      </c>
      <c r="M9940" s="2">
        <v>0</v>
      </c>
      <c r="N9940" s="2">
        <v>25000</v>
      </c>
      <c r="O9940" s="2">
        <f>IF(Tabla1[[#This Row],[Mov]]="VNT",Tabla1[[#This Row],[Sale]]-Tabla1[[#This Row],[Cost]],-Tabla1[[#This Row],[Cost]]*Tabla1[[#This Row],[Cant]])</f>
        <v>25000</v>
      </c>
      <c r="P9940" s="8">
        <f>IF(Tabla1[[#This Row],[Mov]]="VNT",-Tabla1[[#This Row],[Cant]],Tabla1[[#This Row],[Cant]])</f>
        <v>-1</v>
      </c>
      <c r="Q9940" s="8">
        <f>DAY(Tabla1[[#This Row],[Date]])</f>
        <v>13</v>
      </c>
      <c r="R9940" s="8">
        <f>MONTH(Tabla1[[#This Row],[Date]])</f>
        <v>5</v>
      </c>
      <c r="S9940" s="8">
        <f>YEAR(Tabla1[[#This Row],[Date]])</f>
        <v>2023</v>
      </c>
    </row>
    <row r="9941" spans="1:19" x14ac:dyDescent="0.2">
      <c r="A9941">
        <v>9895</v>
      </c>
      <c r="B9941" s="1">
        <v>45059</v>
      </c>
      <c r="C9941" t="s">
        <v>260</v>
      </c>
      <c r="D9941" t="s">
        <v>248</v>
      </c>
      <c r="E9941">
        <v>1</v>
      </c>
      <c r="F9941" t="s">
        <v>116</v>
      </c>
      <c r="G9941" t="s">
        <v>347</v>
      </c>
      <c r="H9941" t="s">
        <v>518</v>
      </c>
      <c r="M9941" s="2">
        <v>7008</v>
      </c>
      <c r="N9941" s="2">
        <v>7500</v>
      </c>
      <c r="O9941" s="2">
        <f>IF(Tabla1[[#This Row],[Mov]]="VNT",Tabla1[[#This Row],[Sale]]-Tabla1[[#This Row],[Cost]],-Tabla1[[#This Row],[Cost]]*Tabla1[[#This Row],[Cant]])</f>
        <v>492</v>
      </c>
      <c r="P9941" s="8">
        <f>IF(Tabla1[[#This Row],[Mov]]="VNT",-Tabla1[[#This Row],[Cant]],Tabla1[[#This Row],[Cant]])</f>
        <v>-1</v>
      </c>
      <c r="Q9941" s="8">
        <f>DAY(Tabla1[[#This Row],[Date]])</f>
        <v>13</v>
      </c>
      <c r="R9941" s="8">
        <f>MONTH(Tabla1[[#This Row],[Date]])</f>
        <v>5</v>
      </c>
      <c r="S9941" s="8">
        <f>YEAR(Tabla1[[#This Row],[Date]])</f>
        <v>2023</v>
      </c>
    </row>
    <row r="9942" spans="1:19" x14ac:dyDescent="0.2">
      <c r="A9942">
        <v>9896</v>
      </c>
      <c r="B9942" s="1">
        <v>45059</v>
      </c>
      <c r="C9942" t="s">
        <v>260</v>
      </c>
      <c r="D9942" t="s">
        <v>332</v>
      </c>
      <c r="E9942">
        <v>1</v>
      </c>
      <c r="F9942" t="s">
        <v>224</v>
      </c>
      <c r="G9942" t="s">
        <v>263</v>
      </c>
      <c r="H9942" t="s">
        <v>391</v>
      </c>
      <c r="M9942" s="2">
        <v>8000</v>
      </c>
      <c r="N9942" s="2">
        <v>20000</v>
      </c>
      <c r="O9942" s="2">
        <f>IF(Tabla1[[#This Row],[Mov]]="VNT",Tabla1[[#This Row],[Sale]]-Tabla1[[#This Row],[Cost]],-Tabla1[[#This Row],[Cost]]*Tabla1[[#This Row],[Cant]])</f>
        <v>12000</v>
      </c>
      <c r="P9942" s="8">
        <f>IF(Tabla1[[#This Row],[Mov]]="VNT",-Tabla1[[#This Row],[Cant]],Tabla1[[#This Row],[Cant]])</f>
        <v>-1</v>
      </c>
      <c r="Q9942" s="8">
        <f>DAY(Tabla1[[#This Row],[Date]])</f>
        <v>13</v>
      </c>
      <c r="R9942" s="8">
        <f>MONTH(Tabla1[[#This Row],[Date]])</f>
        <v>5</v>
      </c>
      <c r="S9942" s="8">
        <f>YEAR(Tabla1[[#This Row],[Date]])</f>
        <v>2023</v>
      </c>
    </row>
    <row r="9943" spans="1:19" x14ac:dyDescent="0.2">
      <c r="A9943">
        <v>9897</v>
      </c>
      <c r="B9943" s="1">
        <v>45059</v>
      </c>
      <c r="C9943" t="s">
        <v>260</v>
      </c>
      <c r="D9943" t="s">
        <v>332</v>
      </c>
      <c r="E9943">
        <v>1</v>
      </c>
      <c r="F9943" t="s">
        <v>458</v>
      </c>
      <c r="G9943" t="s">
        <v>272</v>
      </c>
      <c r="H9943" t="s">
        <v>2249</v>
      </c>
      <c r="M9943" s="2">
        <v>0</v>
      </c>
      <c r="N9943" s="2">
        <v>20000</v>
      </c>
      <c r="O9943" s="2">
        <f>IF(Tabla1[[#This Row],[Mov]]="VNT",Tabla1[[#This Row],[Sale]]-Tabla1[[#This Row],[Cost]],-Tabla1[[#This Row],[Cost]]*Tabla1[[#This Row],[Cant]])</f>
        <v>20000</v>
      </c>
      <c r="P9943" s="8">
        <f>IF(Tabla1[[#This Row],[Mov]]="VNT",-Tabla1[[#This Row],[Cant]],Tabla1[[#This Row],[Cant]])</f>
        <v>-1</v>
      </c>
      <c r="Q9943" s="8">
        <f>DAY(Tabla1[[#This Row],[Date]])</f>
        <v>13</v>
      </c>
      <c r="R9943" s="8">
        <f>MONTH(Tabla1[[#This Row],[Date]])</f>
        <v>5</v>
      </c>
      <c r="S9943" s="8">
        <f>YEAR(Tabla1[[#This Row],[Date]])</f>
        <v>2023</v>
      </c>
    </row>
    <row r="9944" spans="1:19" x14ac:dyDescent="0.2">
      <c r="A9944">
        <v>9898</v>
      </c>
      <c r="B9944" s="1">
        <v>45059</v>
      </c>
      <c r="C9944" t="s">
        <v>260</v>
      </c>
      <c r="D9944" t="s">
        <v>332</v>
      </c>
      <c r="E9944">
        <v>1</v>
      </c>
      <c r="F9944" t="s">
        <v>116</v>
      </c>
      <c r="G9944" t="s">
        <v>347</v>
      </c>
      <c r="H9944" t="s">
        <v>518</v>
      </c>
      <c r="M9944" s="2">
        <v>2803</v>
      </c>
      <c r="N9944" s="2">
        <v>3000</v>
      </c>
      <c r="O9944" s="2">
        <f>IF(Tabla1[[#This Row],[Mov]]="VNT",Tabla1[[#This Row],[Sale]]-Tabla1[[#This Row],[Cost]],-Tabla1[[#This Row],[Cost]]*Tabla1[[#This Row],[Cant]])</f>
        <v>197</v>
      </c>
      <c r="P9944" s="8">
        <f>IF(Tabla1[[#This Row],[Mov]]="VNT",-Tabla1[[#This Row],[Cant]],Tabla1[[#This Row],[Cant]])</f>
        <v>-1</v>
      </c>
      <c r="Q9944" s="8">
        <f>DAY(Tabla1[[#This Row],[Date]])</f>
        <v>13</v>
      </c>
      <c r="R9944" s="8">
        <f>MONTH(Tabla1[[#This Row],[Date]])</f>
        <v>5</v>
      </c>
      <c r="S9944" s="8">
        <f>YEAR(Tabla1[[#This Row],[Date]])</f>
        <v>2023</v>
      </c>
    </row>
    <row r="9945" spans="1:19" x14ac:dyDescent="0.2">
      <c r="A9945">
        <v>9899</v>
      </c>
      <c r="B9945" s="1">
        <v>45059</v>
      </c>
      <c r="C9945" t="s">
        <v>260</v>
      </c>
      <c r="D9945" t="s">
        <v>332</v>
      </c>
      <c r="E9945">
        <v>1</v>
      </c>
      <c r="F9945" t="s">
        <v>116</v>
      </c>
      <c r="G9945" t="s">
        <v>347</v>
      </c>
      <c r="H9945" t="s">
        <v>518</v>
      </c>
      <c r="M9945" s="2">
        <v>1868</v>
      </c>
      <c r="N9945" s="2">
        <v>2000</v>
      </c>
      <c r="O9945" s="2">
        <f>IF(Tabla1[[#This Row],[Mov]]="VNT",Tabla1[[#This Row],[Sale]]-Tabla1[[#This Row],[Cost]],-Tabla1[[#This Row],[Cost]]*Tabla1[[#This Row],[Cant]])</f>
        <v>132</v>
      </c>
      <c r="P9945" s="8">
        <f>IF(Tabla1[[#This Row],[Mov]]="VNT",-Tabla1[[#This Row],[Cant]],Tabla1[[#This Row],[Cant]])</f>
        <v>-1</v>
      </c>
      <c r="Q9945" s="8">
        <f>DAY(Tabla1[[#This Row],[Date]])</f>
        <v>13</v>
      </c>
      <c r="R9945" s="8">
        <f>MONTH(Tabla1[[#This Row],[Date]])</f>
        <v>5</v>
      </c>
      <c r="S9945" s="8">
        <f>YEAR(Tabla1[[#This Row],[Date]])</f>
        <v>2023</v>
      </c>
    </row>
    <row r="9946" spans="1:19" x14ac:dyDescent="0.2">
      <c r="A9946">
        <v>9900</v>
      </c>
      <c r="B9946" s="1">
        <v>45059</v>
      </c>
      <c r="C9946" t="s">
        <v>260</v>
      </c>
      <c r="D9946" t="s">
        <v>332</v>
      </c>
      <c r="E9946">
        <v>1</v>
      </c>
      <c r="F9946" t="s">
        <v>116</v>
      </c>
      <c r="G9946" t="s">
        <v>347</v>
      </c>
      <c r="H9946" t="s">
        <v>518</v>
      </c>
      <c r="M9946" s="2">
        <v>3270</v>
      </c>
      <c r="N9946" s="2">
        <v>3500</v>
      </c>
      <c r="O9946" s="2">
        <f>IF(Tabla1[[#This Row],[Mov]]="VNT",Tabla1[[#This Row],[Sale]]-Tabla1[[#This Row],[Cost]],-Tabla1[[#This Row],[Cost]]*Tabla1[[#This Row],[Cant]])</f>
        <v>230</v>
      </c>
      <c r="P9946" s="8">
        <f>IF(Tabla1[[#This Row],[Mov]]="VNT",-Tabla1[[#This Row],[Cant]],Tabla1[[#This Row],[Cant]])</f>
        <v>-1</v>
      </c>
      <c r="Q9946" s="8">
        <f>DAY(Tabla1[[#This Row],[Date]])</f>
        <v>13</v>
      </c>
      <c r="R9946" s="8">
        <f>MONTH(Tabla1[[#This Row],[Date]])</f>
        <v>5</v>
      </c>
      <c r="S9946" s="8">
        <f>YEAR(Tabla1[[#This Row],[Date]])</f>
        <v>2023</v>
      </c>
    </row>
    <row r="9947" spans="1:19" x14ac:dyDescent="0.2">
      <c r="A9947">
        <v>9901</v>
      </c>
      <c r="B9947" s="1">
        <v>45060</v>
      </c>
      <c r="C9947" t="s">
        <v>260</v>
      </c>
      <c r="D9947" t="s">
        <v>332</v>
      </c>
      <c r="E9947">
        <v>1</v>
      </c>
      <c r="F9947" t="s">
        <v>225</v>
      </c>
      <c r="G9947" t="s">
        <v>263</v>
      </c>
      <c r="H9947" t="s">
        <v>672</v>
      </c>
      <c r="M9947" s="2">
        <v>1100</v>
      </c>
      <c r="N9947" s="2">
        <v>10000</v>
      </c>
      <c r="O9947" s="2">
        <f>IF(Tabla1[[#This Row],[Mov]]="VNT",Tabla1[[#This Row],[Sale]]-Tabla1[[#This Row],[Cost]],-Tabla1[[#This Row],[Cost]]*Tabla1[[#This Row],[Cant]])</f>
        <v>8900</v>
      </c>
      <c r="P9947" s="8">
        <f>IF(Tabla1[[#This Row],[Mov]]="VNT",-Tabla1[[#This Row],[Cant]],Tabla1[[#This Row],[Cant]])</f>
        <v>-1</v>
      </c>
      <c r="Q9947" s="8">
        <f>DAY(Tabla1[[#This Row],[Date]])</f>
        <v>14</v>
      </c>
      <c r="R9947" s="8">
        <f>MONTH(Tabla1[[#This Row],[Date]])</f>
        <v>5</v>
      </c>
      <c r="S9947" s="8">
        <f>YEAR(Tabla1[[#This Row],[Date]])</f>
        <v>2023</v>
      </c>
    </row>
    <row r="9948" spans="1:19" x14ac:dyDescent="0.2">
      <c r="A9948">
        <v>9902</v>
      </c>
      <c r="B9948" s="1">
        <v>45060</v>
      </c>
      <c r="C9948" t="s">
        <v>260</v>
      </c>
      <c r="D9948" t="s">
        <v>332</v>
      </c>
      <c r="E9948">
        <v>1</v>
      </c>
      <c r="F9948" t="s">
        <v>458</v>
      </c>
      <c r="G9948" t="s">
        <v>262</v>
      </c>
      <c r="H9948" t="s">
        <v>3280</v>
      </c>
      <c r="M9948" s="2">
        <v>0</v>
      </c>
      <c r="N9948" s="2">
        <v>2000</v>
      </c>
      <c r="O9948" s="2">
        <f>IF(Tabla1[[#This Row],[Mov]]="VNT",Tabla1[[#This Row],[Sale]]-Tabla1[[#This Row],[Cost]],-Tabla1[[#This Row],[Cost]]*Tabla1[[#This Row],[Cant]])</f>
        <v>2000</v>
      </c>
      <c r="P9948" s="8">
        <f>IF(Tabla1[[#This Row],[Mov]]="VNT",-Tabla1[[#This Row],[Cant]],Tabla1[[#This Row],[Cant]])</f>
        <v>-1</v>
      </c>
      <c r="Q9948" s="8">
        <f>DAY(Tabla1[[#This Row],[Date]])</f>
        <v>14</v>
      </c>
      <c r="R9948" s="8">
        <f>MONTH(Tabla1[[#This Row],[Date]])</f>
        <v>5</v>
      </c>
      <c r="S9948" s="8">
        <f>YEAR(Tabla1[[#This Row],[Date]])</f>
        <v>2023</v>
      </c>
    </row>
    <row r="9949" spans="1:19" x14ac:dyDescent="0.2">
      <c r="A9949">
        <v>9903</v>
      </c>
      <c r="B9949" s="1">
        <v>45060</v>
      </c>
      <c r="C9949" t="s">
        <v>260</v>
      </c>
      <c r="D9949" t="s">
        <v>332</v>
      </c>
      <c r="E9949">
        <v>1</v>
      </c>
      <c r="F9949" t="s">
        <v>116</v>
      </c>
      <c r="G9949" t="s">
        <v>347</v>
      </c>
      <c r="H9949" t="s">
        <v>518</v>
      </c>
      <c r="M9949" s="2">
        <v>3270</v>
      </c>
      <c r="N9949" s="2">
        <v>3500</v>
      </c>
      <c r="O9949" s="2">
        <f>IF(Tabla1[[#This Row],[Mov]]="VNT",Tabla1[[#This Row],[Sale]]-Tabla1[[#This Row],[Cost]],-Tabla1[[#This Row],[Cost]]*Tabla1[[#This Row],[Cant]])</f>
        <v>230</v>
      </c>
      <c r="P9949" s="8">
        <f>IF(Tabla1[[#This Row],[Mov]]="VNT",-Tabla1[[#This Row],[Cant]],Tabla1[[#This Row],[Cant]])</f>
        <v>-1</v>
      </c>
      <c r="Q9949" s="8">
        <f>DAY(Tabla1[[#This Row],[Date]])</f>
        <v>14</v>
      </c>
      <c r="R9949" s="8">
        <f>MONTH(Tabla1[[#This Row],[Date]])</f>
        <v>5</v>
      </c>
      <c r="S9949" s="8">
        <f>YEAR(Tabla1[[#This Row],[Date]])</f>
        <v>2023</v>
      </c>
    </row>
    <row r="9950" spans="1:19" x14ac:dyDescent="0.2">
      <c r="A9950">
        <v>9904</v>
      </c>
      <c r="B9950" s="1">
        <v>45060</v>
      </c>
      <c r="C9950" t="s">
        <v>260</v>
      </c>
      <c r="D9950" t="s">
        <v>332</v>
      </c>
      <c r="E9950">
        <v>1</v>
      </c>
      <c r="F9950" t="s">
        <v>26</v>
      </c>
      <c r="G9950" t="s">
        <v>999</v>
      </c>
      <c r="H9950" t="s">
        <v>2643</v>
      </c>
      <c r="M9950" s="2">
        <v>9500</v>
      </c>
      <c r="N9950" s="2">
        <v>24000</v>
      </c>
      <c r="O9950" s="2">
        <f>IF(Tabla1[[#This Row],[Mov]]="VNT",Tabla1[[#This Row],[Sale]]-Tabla1[[#This Row],[Cost]],-Tabla1[[#This Row],[Cost]]*Tabla1[[#This Row],[Cant]])</f>
        <v>14500</v>
      </c>
      <c r="P9950" s="8">
        <f>IF(Tabla1[[#This Row],[Mov]]="VNT",-Tabla1[[#This Row],[Cant]],Tabla1[[#This Row],[Cant]])</f>
        <v>-1</v>
      </c>
      <c r="Q9950" s="8">
        <f>DAY(Tabla1[[#This Row],[Date]])</f>
        <v>14</v>
      </c>
      <c r="R9950" s="8">
        <f>MONTH(Tabla1[[#This Row],[Date]])</f>
        <v>5</v>
      </c>
      <c r="S9950" s="8">
        <f>YEAR(Tabla1[[#This Row],[Date]])</f>
        <v>2023</v>
      </c>
    </row>
    <row r="9951" spans="1:19" x14ac:dyDescent="0.2">
      <c r="A9951">
        <v>9905</v>
      </c>
      <c r="B9951" s="1">
        <v>45060</v>
      </c>
      <c r="C9951" t="s">
        <v>260</v>
      </c>
      <c r="D9951" t="s">
        <v>332</v>
      </c>
      <c r="E9951">
        <v>1</v>
      </c>
      <c r="F9951" t="s">
        <v>224</v>
      </c>
      <c r="G9951" t="s">
        <v>272</v>
      </c>
      <c r="H9951" t="s">
        <v>841</v>
      </c>
      <c r="M9951" s="2">
        <v>8000</v>
      </c>
      <c r="N9951" s="2">
        <v>20000</v>
      </c>
      <c r="O9951" s="2">
        <f>IF(Tabla1[[#This Row],[Mov]]="VNT",Tabla1[[#This Row],[Sale]]-Tabla1[[#This Row],[Cost]],-Tabla1[[#This Row],[Cost]]*Tabla1[[#This Row],[Cant]])</f>
        <v>12000</v>
      </c>
      <c r="P9951" s="8">
        <f>IF(Tabla1[[#This Row],[Mov]]="VNT",-Tabla1[[#This Row],[Cant]],Tabla1[[#This Row],[Cant]])</f>
        <v>-1</v>
      </c>
      <c r="Q9951" s="8">
        <f>DAY(Tabla1[[#This Row],[Date]])</f>
        <v>14</v>
      </c>
      <c r="R9951" s="8">
        <f>MONTH(Tabla1[[#This Row],[Date]])</f>
        <v>5</v>
      </c>
      <c r="S9951" s="8">
        <f>YEAR(Tabla1[[#This Row],[Date]])</f>
        <v>2023</v>
      </c>
    </row>
    <row r="9952" spans="1:19" x14ac:dyDescent="0.2">
      <c r="A9952">
        <v>9906</v>
      </c>
      <c r="B9952" s="1">
        <v>45060</v>
      </c>
      <c r="C9952" t="s">
        <v>260</v>
      </c>
      <c r="D9952" t="s">
        <v>332</v>
      </c>
      <c r="E9952">
        <v>1</v>
      </c>
      <c r="F9952" t="s">
        <v>225</v>
      </c>
      <c r="G9952" t="s">
        <v>272</v>
      </c>
      <c r="H9952" t="s">
        <v>841</v>
      </c>
      <c r="M9952" s="2">
        <v>1100</v>
      </c>
      <c r="N9952" s="2">
        <v>10000</v>
      </c>
      <c r="O9952" s="2">
        <f>IF(Tabla1[[#This Row],[Mov]]="VNT",Tabla1[[#This Row],[Sale]]-Tabla1[[#This Row],[Cost]],-Tabla1[[#This Row],[Cost]]*Tabla1[[#This Row],[Cant]])</f>
        <v>8900</v>
      </c>
      <c r="P9952" s="8">
        <f>IF(Tabla1[[#This Row],[Mov]]="VNT",-Tabla1[[#This Row],[Cant]],Tabla1[[#This Row],[Cant]])</f>
        <v>-1</v>
      </c>
      <c r="Q9952" s="8">
        <f>DAY(Tabla1[[#This Row],[Date]])</f>
        <v>14</v>
      </c>
      <c r="R9952" s="8">
        <f>MONTH(Tabla1[[#This Row],[Date]])</f>
        <v>5</v>
      </c>
      <c r="S9952" s="8">
        <f>YEAR(Tabla1[[#This Row],[Date]])</f>
        <v>2023</v>
      </c>
    </row>
    <row r="9953" spans="1:19" x14ac:dyDescent="0.2">
      <c r="A9953">
        <v>9907</v>
      </c>
      <c r="B9953" s="1">
        <v>45060</v>
      </c>
      <c r="C9953" t="s">
        <v>260</v>
      </c>
      <c r="D9953" t="s">
        <v>332</v>
      </c>
      <c r="E9953">
        <v>1</v>
      </c>
      <c r="F9953" t="s">
        <v>677</v>
      </c>
      <c r="G9953" t="s">
        <v>3282</v>
      </c>
      <c r="H9953" t="s">
        <v>3281</v>
      </c>
      <c r="L9953" t="s">
        <v>3496</v>
      </c>
      <c r="M9953" s="2">
        <v>0</v>
      </c>
      <c r="N9953" s="2">
        <v>15000</v>
      </c>
      <c r="O9953" s="2">
        <f>IF(Tabla1[[#This Row],[Mov]]="VNT",Tabla1[[#This Row],[Sale]]-Tabla1[[#This Row],[Cost]],-Tabla1[[#This Row],[Cost]]*Tabla1[[#This Row],[Cant]])</f>
        <v>15000</v>
      </c>
      <c r="P9953" s="8">
        <f>IF(Tabla1[[#This Row],[Mov]]="VNT",-Tabla1[[#This Row],[Cant]],Tabla1[[#This Row],[Cant]])</f>
        <v>-1</v>
      </c>
      <c r="Q9953" s="8">
        <f>DAY(Tabla1[[#This Row],[Date]])</f>
        <v>14</v>
      </c>
      <c r="R9953" s="8">
        <f>MONTH(Tabla1[[#This Row],[Date]])</f>
        <v>5</v>
      </c>
      <c r="S9953" s="8">
        <f>YEAR(Tabla1[[#This Row],[Date]])</f>
        <v>2023</v>
      </c>
    </row>
    <row r="9954" spans="1:19" x14ac:dyDescent="0.2">
      <c r="A9954">
        <v>9908</v>
      </c>
      <c r="B9954" s="1">
        <v>45060</v>
      </c>
      <c r="C9954" t="s">
        <v>260</v>
      </c>
      <c r="D9954" t="s">
        <v>332</v>
      </c>
      <c r="E9954">
        <v>1</v>
      </c>
      <c r="F9954" t="s">
        <v>116</v>
      </c>
      <c r="G9954" t="s">
        <v>382</v>
      </c>
      <c r="H9954" t="s">
        <v>514</v>
      </c>
      <c r="M9954" s="2">
        <v>14952</v>
      </c>
      <c r="N9954" s="2">
        <v>16000</v>
      </c>
      <c r="O9954" s="2">
        <f>IF(Tabla1[[#This Row],[Mov]]="VNT",Tabla1[[#This Row],[Sale]]-Tabla1[[#This Row],[Cost]],-Tabla1[[#This Row],[Cost]]*Tabla1[[#This Row],[Cant]])</f>
        <v>1048</v>
      </c>
      <c r="P9954" s="8">
        <f>IF(Tabla1[[#This Row],[Mov]]="VNT",-Tabla1[[#This Row],[Cant]],Tabla1[[#This Row],[Cant]])</f>
        <v>-1</v>
      </c>
      <c r="Q9954" s="8">
        <f>DAY(Tabla1[[#This Row],[Date]])</f>
        <v>14</v>
      </c>
      <c r="R9954" s="8">
        <f>MONTH(Tabla1[[#This Row],[Date]])</f>
        <v>5</v>
      </c>
      <c r="S9954" s="8">
        <f>YEAR(Tabla1[[#This Row],[Date]])</f>
        <v>2023</v>
      </c>
    </row>
    <row r="9955" spans="1:19" x14ac:dyDescent="0.2">
      <c r="A9955">
        <v>9909</v>
      </c>
      <c r="B9955" s="1">
        <v>45060</v>
      </c>
      <c r="C9955" t="s">
        <v>260</v>
      </c>
      <c r="D9955" t="s">
        <v>332</v>
      </c>
      <c r="E9955">
        <v>1</v>
      </c>
      <c r="F9955" t="s">
        <v>116</v>
      </c>
      <c r="G9955" t="s">
        <v>382</v>
      </c>
      <c r="H9955" t="s">
        <v>514</v>
      </c>
      <c r="M9955" s="2">
        <v>5139</v>
      </c>
      <c r="N9955" s="2">
        <v>5500</v>
      </c>
      <c r="O9955" s="2">
        <f>IF(Tabla1[[#This Row],[Mov]]="VNT",Tabla1[[#This Row],[Sale]]-Tabla1[[#This Row],[Cost]],-Tabla1[[#This Row],[Cost]]*Tabla1[[#This Row],[Cant]])</f>
        <v>361</v>
      </c>
      <c r="P9955" s="8">
        <f>IF(Tabla1[[#This Row],[Mov]]="VNT",-Tabla1[[#This Row],[Cant]],Tabla1[[#This Row],[Cant]])</f>
        <v>-1</v>
      </c>
      <c r="Q9955" s="8">
        <f>DAY(Tabla1[[#This Row],[Date]])</f>
        <v>14</v>
      </c>
      <c r="R9955" s="8">
        <f>MONTH(Tabla1[[#This Row],[Date]])</f>
        <v>5</v>
      </c>
      <c r="S9955" s="8">
        <f>YEAR(Tabla1[[#This Row],[Date]])</f>
        <v>2023</v>
      </c>
    </row>
    <row r="9956" spans="1:19" x14ac:dyDescent="0.2">
      <c r="A9956">
        <v>9910</v>
      </c>
      <c r="B9956" s="1">
        <v>45060</v>
      </c>
      <c r="C9956" t="s">
        <v>260</v>
      </c>
      <c r="D9956" t="s">
        <v>332</v>
      </c>
      <c r="E9956">
        <v>1</v>
      </c>
      <c r="F9956" t="s">
        <v>116</v>
      </c>
      <c r="G9956" t="s">
        <v>347</v>
      </c>
      <c r="H9956" t="s">
        <v>518</v>
      </c>
      <c r="M9956" s="2">
        <v>3270</v>
      </c>
      <c r="N9956" s="2">
        <v>3500</v>
      </c>
      <c r="O9956" s="2">
        <f>IF(Tabla1[[#This Row],[Mov]]="VNT",Tabla1[[#This Row],[Sale]]-Tabla1[[#This Row],[Cost]],-Tabla1[[#This Row],[Cost]]*Tabla1[[#This Row],[Cant]])</f>
        <v>230</v>
      </c>
      <c r="P9956" s="8">
        <f>IF(Tabla1[[#This Row],[Mov]]="VNT",-Tabla1[[#This Row],[Cant]],Tabla1[[#This Row],[Cant]])</f>
        <v>-1</v>
      </c>
      <c r="Q9956" s="8">
        <f>DAY(Tabla1[[#This Row],[Date]])</f>
        <v>14</v>
      </c>
      <c r="R9956" s="8">
        <f>MONTH(Tabla1[[#This Row],[Date]])</f>
        <v>5</v>
      </c>
      <c r="S9956" s="8">
        <f>YEAR(Tabla1[[#This Row],[Date]])</f>
        <v>2023</v>
      </c>
    </row>
    <row r="9957" spans="1:19" x14ac:dyDescent="0.2">
      <c r="A9957">
        <v>9911</v>
      </c>
      <c r="B9957" s="1">
        <v>45060</v>
      </c>
      <c r="C9957" t="s">
        <v>260</v>
      </c>
      <c r="D9957" t="s">
        <v>332</v>
      </c>
      <c r="E9957">
        <v>1</v>
      </c>
      <c r="F9957" t="s">
        <v>21</v>
      </c>
      <c r="G9957" t="s">
        <v>272</v>
      </c>
      <c r="H9957" t="s">
        <v>1522</v>
      </c>
      <c r="M9957" s="2">
        <v>2600</v>
      </c>
      <c r="N9957" s="2">
        <v>10000</v>
      </c>
      <c r="O9957" s="2">
        <f>IF(Tabla1[[#This Row],[Mov]]="VNT",Tabla1[[#This Row],[Sale]]-Tabla1[[#This Row],[Cost]],-Tabla1[[#This Row],[Cost]]*Tabla1[[#This Row],[Cant]])</f>
        <v>7400</v>
      </c>
      <c r="P9957" s="8">
        <f>IF(Tabla1[[#This Row],[Mov]]="VNT",-Tabla1[[#This Row],[Cant]],Tabla1[[#This Row],[Cant]])</f>
        <v>-1</v>
      </c>
      <c r="Q9957" s="8">
        <f>DAY(Tabla1[[#This Row],[Date]])</f>
        <v>14</v>
      </c>
      <c r="R9957" s="8">
        <f>MONTH(Tabla1[[#This Row],[Date]])</f>
        <v>5</v>
      </c>
      <c r="S9957" s="8">
        <f>YEAR(Tabla1[[#This Row],[Date]])</f>
        <v>2023</v>
      </c>
    </row>
    <row r="9958" spans="1:19" x14ac:dyDescent="0.2">
      <c r="A9958">
        <v>9912</v>
      </c>
      <c r="B9958" s="1">
        <v>45060</v>
      </c>
      <c r="C9958" t="s">
        <v>260</v>
      </c>
      <c r="D9958" t="s">
        <v>332</v>
      </c>
      <c r="E9958">
        <v>1</v>
      </c>
      <c r="F9958" t="s">
        <v>116</v>
      </c>
      <c r="G9958" t="s">
        <v>347</v>
      </c>
      <c r="H9958" t="s">
        <v>518</v>
      </c>
      <c r="M9958" s="2">
        <v>19625</v>
      </c>
      <c r="N9958" s="2">
        <v>21000</v>
      </c>
      <c r="O9958" s="2">
        <f>IF(Tabla1[[#This Row],[Mov]]="VNT",Tabla1[[#This Row],[Sale]]-Tabla1[[#This Row],[Cost]],-Tabla1[[#This Row],[Cost]]*Tabla1[[#This Row],[Cant]])</f>
        <v>1375</v>
      </c>
      <c r="P9958" s="8">
        <f>IF(Tabla1[[#This Row],[Mov]]="VNT",-Tabla1[[#This Row],[Cant]],Tabla1[[#This Row],[Cant]])</f>
        <v>-1</v>
      </c>
      <c r="Q9958" s="8">
        <f>DAY(Tabla1[[#This Row],[Date]])</f>
        <v>14</v>
      </c>
      <c r="R9958" s="8">
        <f>MONTH(Tabla1[[#This Row],[Date]])</f>
        <v>5</v>
      </c>
      <c r="S9958" s="8">
        <f>YEAR(Tabla1[[#This Row],[Date]])</f>
        <v>2023</v>
      </c>
    </row>
    <row r="9959" spans="1:19" x14ac:dyDescent="0.2">
      <c r="A9959">
        <v>9913</v>
      </c>
      <c r="B9959" s="1">
        <v>45060</v>
      </c>
      <c r="C9959" t="s">
        <v>260</v>
      </c>
      <c r="D9959" t="s">
        <v>332</v>
      </c>
      <c r="E9959">
        <v>1</v>
      </c>
      <c r="F9959" t="s">
        <v>891</v>
      </c>
      <c r="G9959" t="s">
        <v>272</v>
      </c>
      <c r="H9959" t="s">
        <v>310</v>
      </c>
      <c r="M9959" s="2">
        <v>3500</v>
      </c>
      <c r="N9959" s="2">
        <v>10000</v>
      </c>
      <c r="O9959" s="2">
        <f>IF(Tabla1[[#This Row],[Mov]]="VNT",Tabla1[[#This Row],[Sale]]-Tabla1[[#This Row],[Cost]],-Tabla1[[#This Row],[Cost]]*Tabla1[[#This Row],[Cant]])</f>
        <v>6500</v>
      </c>
      <c r="P9959" s="8">
        <f>IF(Tabla1[[#This Row],[Mov]]="VNT",-Tabla1[[#This Row],[Cant]],Tabla1[[#This Row],[Cant]])</f>
        <v>-1</v>
      </c>
      <c r="Q9959" s="8">
        <f>DAY(Tabla1[[#This Row],[Date]])</f>
        <v>14</v>
      </c>
      <c r="R9959" s="8">
        <f>MONTH(Tabla1[[#This Row],[Date]])</f>
        <v>5</v>
      </c>
      <c r="S9959" s="8">
        <f>YEAR(Tabla1[[#This Row],[Date]])</f>
        <v>2023</v>
      </c>
    </row>
    <row r="9960" spans="1:19" x14ac:dyDescent="0.2">
      <c r="A9960">
        <v>9914</v>
      </c>
      <c r="B9960" s="1">
        <v>45060</v>
      </c>
      <c r="C9960" t="s">
        <v>260</v>
      </c>
      <c r="D9960" t="s">
        <v>332</v>
      </c>
      <c r="E9960">
        <v>1</v>
      </c>
      <c r="F9960" t="s">
        <v>116</v>
      </c>
      <c r="G9960" t="s">
        <v>347</v>
      </c>
      <c r="H9960" t="s">
        <v>518</v>
      </c>
      <c r="M9960" s="2">
        <v>3270</v>
      </c>
      <c r="N9960" s="2">
        <v>3500</v>
      </c>
      <c r="O9960" s="2">
        <f>IF(Tabla1[[#This Row],[Mov]]="VNT",Tabla1[[#This Row],[Sale]]-Tabla1[[#This Row],[Cost]],-Tabla1[[#This Row],[Cost]]*Tabla1[[#This Row],[Cant]])</f>
        <v>230</v>
      </c>
      <c r="P9960" s="8">
        <f>IF(Tabla1[[#This Row],[Mov]]="VNT",-Tabla1[[#This Row],[Cant]],Tabla1[[#This Row],[Cant]])</f>
        <v>-1</v>
      </c>
      <c r="Q9960" s="8">
        <f>DAY(Tabla1[[#This Row],[Date]])</f>
        <v>14</v>
      </c>
      <c r="R9960" s="8">
        <f>MONTH(Tabla1[[#This Row],[Date]])</f>
        <v>5</v>
      </c>
      <c r="S9960" s="8">
        <f>YEAR(Tabla1[[#This Row],[Date]])</f>
        <v>2023</v>
      </c>
    </row>
    <row r="9961" spans="1:19" x14ac:dyDescent="0.2">
      <c r="A9961">
        <v>9915</v>
      </c>
      <c r="B9961" s="1">
        <v>45060</v>
      </c>
      <c r="C9961" t="s">
        <v>260</v>
      </c>
      <c r="D9961" t="s">
        <v>332</v>
      </c>
      <c r="E9961">
        <v>1</v>
      </c>
      <c r="F9961" t="s">
        <v>116</v>
      </c>
      <c r="G9961" t="s">
        <v>347</v>
      </c>
      <c r="H9961" t="s">
        <v>518</v>
      </c>
      <c r="M9961" s="2">
        <v>3270</v>
      </c>
      <c r="N9961" s="2">
        <v>3500</v>
      </c>
      <c r="O9961" s="2">
        <f>IF(Tabla1[[#This Row],[Mov]]="VNT",Tabla1[[#This Row],[Sale]]-Tabla1[[#This Row],[Cost]],-Tabla1[[#This Row],[Cost]]*Tabla1[[#This Row],[Cant]])</f>
        <v>230</v>
      </c>
      <c r="P9961" s="8">
        <f>IF(Tabla1[[#This Row],[Mov]]="VNT",-Tabla1[[#This Row],[Cant]],Tabla1[[#This Row],[Cant]])</f>
        <v>-1</v>
      </c>
      <c r="Q9961" s="8">
        <f>DAY(Tabla1[[#This Row],[Date]])</f>
        <v>14</v>
      </c>
      <c r="R9961" s="8">
        <f>MONTH(Tabla1[[#This Row],[Date]])</f>
        <v>5</v>
      </c>
      <c r="S9961" s="8">
        <f>YEAR(Tabla1[[#This Row],[Date]])</f>
        <v>2023</v>
      </c>
    </row>
    <row r="9962" spans="1:19" x14ac:dyDescent="0.2">
      <c r="A9962">
        <v>9916</v>
      </c>
      <c r="B9962" s="1">
        <v>45060</v>
      </c>
      <c r="C9962" t="s">
        <v>260</v>
      </c>
      <c r="D9962" t="s">
        <v>332</v>
      </c>
      <c r="E9962">
        <v>1</v>
      </c>
      <c r="F9962" t="s">
        <v>224</v>
      </c>
      <c r="G9962" t="s">
        <v>284</v>
      </c>
      <c r="H9962" t="s">
        <v>1394</v>
      </c>
      <c r="M9962" s="2">
        <v>8000</v>
      </c>
      <c r="N9962" s="2">
        <v>20000</v>
      </c>
      <c r="O9962" s="2">
        <f>IF(Tabla1[[#This Row],[Mov]]="VNT",Tabla1[[#This Row],[Sale]]-Tabla1[[#This Row],[Cost]],-Tabla1[[#This Row],[Cost]]*Tabla1[[#This Row],[Cant]])</f>
        <v>12000</v>
      </c>
      <c r="P9962" s="8">
        <f>IF(Tabla1[[#This Row],[Mov]]="VNT",-Tabla1[[#This Row],[Cant]],Tabla1[[#This Row],[Cant]])</f>
        <v>-1</v>
      </c>
      <c r="Q9962" s="8">
        <f>DAY(Tabla1[[#This Row],[Date]])</f>
        <v>14</v>
      </c>
      <c r="R9962" s="8">
        <f>MONTH(Tabla1[[#This Row],[Date]])</f>
        <v>5</v>
      </c>
      <c r="S9962" s="8">
        <f>YEAR(Tabla1[[#This Row],[Date]])</f>
        <v>2023</v>
      </c>
    </row>
    <row r="9963" spans="1:19" x14ac:dyDescent="0.2">
      <c r="A9963">
        <v>9917</v>
      </c>
      <c r="B9963" s="1">
        <v>45060</v>
      </c>
      <c r="C9963" t="s">
        <v>260</v>
      </c>
      <c r="D9963" t="s">
        <v>332</v>
      </c>
      <c r="E9963">
        <v>1</v>
      </c>
      <c r="F9963" t="s">
        <v>891</v>
      </c>
      <c r="G9963" t="s">
        <v>272</v>
      </c>
      <c r="H9963" t="s">
        <v>344</v>
      </c>
      <c r="M9963" s="2">
        <v>3500</v>
      </c>
      <c r="N9963" s="2">
        <v>10000</v>
      </c>
      <c r="O9963" s="2">
        <f>IF(Tabla1[[#This Row],[Mov]]="VNT",Tabla1[[#This Row],[Sale]]-Tabla1[[#This Row],[Cost]],-Tabla1[[#This Row],[Cost]]*Tabla1[[#This Row],[Cant]])</f>
        <v>6500</v>
      </c>
      <c r="P9963" s="8">
        <f>IF(Tabla1[[#This Row],[Mov]]="VNT",-Tabla1[[#This Row],[Cant]],Tabla1[[#This Row],[Cant]])</f>
        <v>-1</v>
      </c>
      <c r="Q9963" s="8">
        <f>DAY(Tabla1[[#This Row],[Date]])</f>
        <v>14</v>
      </c>
      <c r="R9963" s="8">
        <f>MONTH(Tabla1[[#This Row],[Date]])</f>
        <v>5</v>
      </c>
      <c r="S9963" s="8">
        <f>YEAR(Tabla1[[#This Row],[Date]])</f>
        <v>2023</v>
      </c>
    </row>
    <row r="9964" spans="1:19" x14ac:dyDescent="0.2">
      <c r="A9964">
        <v>9918</v>
      </c>
      <c r="B9964" s="1">
        <v>45060</v>
      </c>
      <c r="C9964" t="s">
        <v>260</v>
      </c>
      <c r="D9964" t="s">
        <v>332</v>
      </c>
      <c r="E9964">
        <v>1</v>
      </c>
      <c r="F9964" t="s">
        <v>116</v>
      </c>
      <c r="G9964" t="s">
        <v>382</v>
      </c>
      <c r="H9964" t="s">
        <v>514</v>
      </c>
      <c r="M9964" s="2">
        <v>3270</v>
      </c>
      <c r="N9964" s="2">
        <v>3500</v>
      </c>
      <c r="O9964" s="2">
        <f>IF(Tabla1[[#This Row],[Mov]]="VNT",Tabla1[[#This Row],[Sale]]-Tabla1[[#This Row],[Cost]],-Tabla1[[#This Row],[Cost]]*Tabla1[[#This Row],[Cant]])</f>
        <v>230</v>
      </c>
      <c r="P9964" s="8">
        <f>IF(Tabla1[[#This Row],[Mov]]="VNT",-Tabla1[[#This Row],[Cant]],Tabla1[[#This Row],[Cant]])</f>
        <v>-1</v>
      </c>
      <c r="Q9964" s="8">
        <f>DAY(Tabla1[[#This Row],[Date]])</f>
        <v>14</v>
      </c>
      <c r="R9964" s="8">
        <f>MONTH(Tabla1[[#This Row],[Date]])</f>
        <v>5</v>
      </c>
      <c r="S9964" s="8">
        <f>YEAR(Tabla1[[#This Row],[Date]])</f>
        <v>2023</v>
      </c>
    </row>
    <row r="9965" spans="1:19" x14ac:dyDescent="0.2">
      <c r="A9965">
        <v>9919</v>
      </c>
      <c r="B9965" s="1">
        <v>45060</v>
      </c>
      <c r="C9965" t="s">
        <v>260</v>
      </c>
      <c r="D9965" t="s">
        <v>332</v>
      </c>
      <c r="E9965">
        <v>1</v>
      </c>
      <c r="F9965" t="s">
        <v>455</v>
      </c>
      <c r="G9965" t="s">
        <v>382</v>
      </c>
      <c r="H9965" t="s">
        <v>509</v>
      </c>
      <c r="M9965" s="2">
        <v>0</v>
      </c>
      <c r="N9965" s="2">
        <v>4000</v>
      </c>
      <c r="O9965" s="2">
        <f>IF(Tabla1[[#This Row],[Mov]]="VNT",Tabla1[[#This Row],[Sale]]-Tabla1[[#This Row],[Cost]],-Tabla1[[#This Row],[Cost]]*Tabla1[[#This Row],[Cant]])</f>
        <v>4000</v>
      </c>
      <c r="P9965" s="8">
        <f>IF(Tabla1[[#This Row],[Mov]]="VNT",-Tabla1[[#This Row],[Cant]],Tabla1[[#This Row],[Cant]])</f>
        <v>-1</v>
      </c>
      <c r="Q9965" s="8">
        <f>DAY(Tabla1[[#This Row],[Date]])</f>
        <v>14</v>
      </c>
      <c r="R9965" s="8">
        <f>MONTH(Tabla1[[#This Row],[Date]])</f>
        <v>5</v>
      </c>
      <c r="S9965" s="8">
        <f>YEAR(Tabla1[[#This Row],[Date]])</f>
        <v>2023</v>
      </c>
    </row>
    <row r="9966" spans="1:19" x14ac:dyDescent="0.2">
      <c r="A9966">
        <v>9920</v>
      </c>
      <c r="B9966" s="1">
        <v>45060</v>
      </c>
      <c r="C9966" t="s">
        <v>260</v>
      </c>
      <c r="D9966" t="s">
        <v>332</v>
      </c>
      <c r="E9966">
        <v>1</v>
      </c>
      <c r="F9966" t="s">
        <v>458</v>
      </c>
      <c r="G9966" t="s">
        <v>604</v>
      </c>
      <c r="H9966" t="s">
        <v>3283</v>
      </c>
      <c r="M9966" s="2">
        <v>0</v>
      </c>
      <c r="N9966" s="2">
        <v>25000</v>
      </c>
      <c r="O9966" s="2">
        <f>IF(Tabla1[[#This Row],[Mov]]="VNT",Tabla1[[#This Row],[Sale]]-Tabla1[[#This Row],[Cost]],-Tabla1[[#This Row],[Cost]]*Tabla1[[#This Row],[Cant]])</f>
        <v>25000</v>
      </c>
      <c r="P9966" s="8">
        <f>IF(Tabla1[[#This Row],[Mov]]="VNT",-Tabla1[[#This Row],[Cant]],Tabla1[[#This Row],[Cant]])</f>
        <v>-1</v>
      </c>
      <c r="Q9966" s="8">
        <f>DAY(Tabla1[[#This Row],[Date]])</f>
        <v>14</v>
      </c>
      <c r="R9966" s="8">
        <f>MONTH(Tabla1[[#This Row],[Date]])</f>
        <v>5</v>
      </c>
      <c r="S9966" s="8">
        <f>YEAR(Tabla1[[#This Row],[Date]])</f>
        <v>2023</v>
      </c>
    </row>
    <row r="9967" spans="1:19" x14ac:dyDescent="0.2">
      <c r="A9967">
        <v>9921</v>
      </c>
      <c r="B9967" s="1">
        <v>45060</v>
      </c>
      <c r="C9967" t="s">
        <v>260</v>
      </c>
      <c r="D9967" t="s">
        <v>332</v>
      </c>
      <c r="E9967">
        <v>1</v>
      </c>
      <c r="F9967" t="s">
        <v>116</v>
      </c>
      <c r="G9967" t="s">
        <v>564</v>
      </c>
      <c r="H9967" t="s">
        <v>565</v>
      </c>
      <c r="M9967" s="2">
        <v>3270</v>
      </c>
      <c r="N9967" s="2">
        <v>3500</v>
      </c>
      <c r="O9967" s="2">
        <f>IF(Tabla1[[#This Row],[Mov]]="VNT",Tabla1[[#This Row],[Sale]]-Tabla1[[#This Row],[Cost]],-Tabla1[[#This Row],[Cost]]*Tabla1[[#This Row],[Cant]])</f>
        <v>230</v>
      </c>
      <c r="P9967" s="8">
        <f>IF(Tabla1[[#This Row],[Mov]]="VNT",-Tabla1[[#This Row],[Cant]],Tabla1[[#This Row],[Cant]])</f>
        <v>-1</v>
      </c>
      <c r="Q9967" s="8">
        <f>DAY(Tabla1[[#This Row],[Date]])</f>
        <v>14</v>
      </c>
      <c r="R9967" s="8">
        <f>MONTH(Tabla1[[#This Row],[Date]])</f>
        <v>5</v>
      </c>
      <c r="S9967" s="8">
        <f>YEAR(Tabla1[[#This Row],[Date]])</f>
        <v>2023</v>
      </c>
    </row>
    <row r="9968" spans="1:19" x14ac:dyDescent="0.2">
      <c r="A9968">
        <v>9922</v>
      </c>
      <c r="B9968" s="1">
        <v>45060</v>
      </c>
      <c r="C9968" t="s">
        <v>260</v>
      </c>
      <c r="D9968" t="s">
        <v>332</v>
      </c>
      <c r="E9968">
        <v>1</v>
      </c>
      <c r="F9968" t="s">
        <v>116</v>
      </c>
      <c r="G9968" t="s">
        <v>382</v>
      </c>
      <c r="H9968" t="s">
        <v>514</v>
      </c>
      <c r="M9968" s="2">
        <v>7008</v>
      </c>
      <c r="N9968" s="2">
        <v>7500</v>
      </c>
      <c r="O9968" s="2">
        <f>IF(Tabla1[[#This Row],[Mov]]="VNT",Tabla1[[#This Row],[Sale]]-Tabla1[[#This Row],[Cost]],-Tabla1[[#This Row],[Cost]]*Tabla1[[#This Row],[Cant]])</f>
        <v>492</v>
      </c>
      <c r="P9968" s="8">
        <f>IF(Tabla1[[#This Row],[Mov]]="VNT",-Tabla1[[#This Row],[Cant]],Tabla1[[#This Row],[Cant]])</f>
        <v>-1</v>
      </c>
      <c r="Q9968" s="8">
        <f>DAY(Tabla1[[#This Row],[Date]])</f>
        <v>14</v>
      </c>
      <c r="R9968" s="8">
        <f>MONTH(Tabla1[[#This Row],[Date]])</f>
        <v>5</v>
      </c>
      <c r="S9968" s="8">
        <f>YEAR(Tabla1[[#This Row],[Date]])</f>
        <v>2023</v>
      </c>
    </row>
    <row r="9969" spans="1:19" x14ac:dyDescent="0.2">
      <c r="A9969">
        <v>9923</v>
      </c>
      <c r="B9969" s="1">
        <v>45060</v>
      </c>
      <c r="C9969" t="s">
        <v>260</v>
      </c>
      <c r="D9969" t="s">
        <v>332</v>
      </c>
      <c r="E9969">
        <v>1</v>
      </c>
      <c r="F9969" t="s">
        <v>116</v>
      </c>
      <c r="G9969" t="s">
        <v>347</v>
      </c>
      <c r="H9969" t="s">
        <v>518</v>
      </c>
      <c r="M9969" s="2">
        <v>10279</v>
      </c>
      <c r="N9969" s="2">
        <v>11000</v>
      </c>
      <c r="O9969" s="2">
        <f>IF(Tabla1[[#This Row],[Mov]]="VNT",Tabla1[[#This Row],[Sale]]-Tabla1[[#This Row],[Cost]],-Tabla1[[#This Row],[Cost]]*Tabla1[[#This Row],[Cant]])</f>
        <v>721</v>
      </c>
      <c r="P9969" s="8">
        <f>IF(Tabla1[[#This Row],[Mov]]="VNT",-Tabla1[[#This Row],[Cant]],Tabla1[[#This Row],[Cant]])</f>
        <v>-1</v>
      </c>
      <c r="Q9969" s="8">
        <f>DAY(Tabla1[[#This Row],[Date]])</f>
        <v>14</v>
      </c>
      <c r="R9969" s="8">
        <f>MONTH(Tabla1[[#This Row],[Date]])</f>
        <v>5</v>
      </c>
      <c r="S9969" s="8">
        <f>YEAR(Tabla1[[#This Row],[Date]])</f>
        <v>2023</v>
      </c>
    </row>
    <row r="9970" spans="1:19" x14ac:dyDescent="0.2">
      <c r="A9970">
        <v>9924</v>
      </c>
      <c r="B9970" s="1">
        <v>45060</v>
      </c>
      <c r="C9970" t="s">
        <v>260</v>
      </c>
      <c r="D9970" t="s">
        <v>332</v>
      </c>
      <c r="E9970">
        <v>1</v>
      </c>
      <c r="F9970" t="s">
        <v>116</v>
      </c>
      <c r="G9970" t="s">
        <v>382</v>
      </c>
      <c r="H9970" t="s">
        <v>514</v>
      </c>
      <c r="M9970" s="2">
        <v>3270</v>
      </c>
      <c r="N9970" s="2">
        <v>3500</v>
      </c>
      <c r="O9970" s="2">
        <f>IF(Tabla1[[#This Row],[Mov]]="VNT",Tabla1[[#This Row],[Sale]]-Tabla1[[#This Row],[Cost]],-Tabla1[[#This Row],[Cost]]*Tabla1[[#This Row],[Cant]])</f>
        <v>230</v>
      </c>
      <c r="P9970" s="8">
        <f>IF(Tabla1[[#This Row],[Mov]]="VNT",-Tabla1[[#This Row],[Cant]],Tabla1[[#This Row],[Cant]])</f>
        <v>-1</v>
      </c>
      <c r="Q9970" s="8">
        <f>DAY(Tabla1[[#This Row],[Date]])</f>
        <v>14</v>
      </c>
      <c r="R9970" s="8">
        <f>MONTH(Tabla1[[#This Row],[Date]])</f>
        <v>5</v>
      </c>
      <c r="S9970" s="8">
        <f>YEAR(Tabla1[[#This Row],[Date]])</f>
        <v>2023</v>
      </c>
    </row>
    <row r="9971" spans="1:19" x14ac:dyDescent="0.2">
      <c r="A9971">
        <v>9925</v>
      </c>
      <c r="B9971" s="1">
        <v>45060</v>
      </c>
      <c r="C9971" t="s">
        <v>260</v>
      </c>
      <c r="D9971" t="s">
        <v>332</v>
      </c>
      <c r="E9971">
        <v>1</v>
      </c>
      <c r="F9971" t="s">
        <v>116</v>
      </c>
      <c r="G9971" t="s">
        <v>349</v>
      </c>
      <c r="H9971" t="s">
        <v>515</v>
      </c>
      <c r="M9971" s="2">
        <v>3270</v>
      </c>
      <c r="N9971" s="2">
        <v>3500</v>
      </c>
      <c r="O9971" s="2">
        <f>IF(Tabla1[[#This Row],[Mov]]="VNT",Tabla1[[#This Row],[Sale]]-Tabla1[[#This Row],[Cost]],-Tabla1[[#This Row],[Cost]]*Tabla1[[#This Row],[Cant]])</f>
        <v>230</v>
      </c>
      <c r="P9971" s="8">
        <f>IF(Tabla1[[#This Row],[Mov]]="VNT",-Tabla1[[#This Row],[Cant]],Tabla1[[#This Row],[Cant]])</f>
        <v>-1</v>
      </c>
      <c r="Q9971" s="8">
        <f>DAY(Tabla1[[#This Row],[Date]])</f>
        <v>14</v>
      </c>
      <c r="R9971" s="8">
        <f>MONTH(Tabla1[[#This Row],[Date]])</f>
        <v>5</v>
      </c>
      <c r="S9971" s="8">
        <f>YEAR(Tabla1[[#This Row],[Date]])</f>
        <v>2023</v>
      </c>
    </row>
    <row r="9972" spans="1:19" x14ac:dyDescent="0.2">
      <c r="A9972">
        <v>9926</v>
      </c>
      <c r="B9972" s="1">
        <v>45060</v>
      </c>
      <c r="C9972" t="s">
        <v>260</v>
      </c>
      <c r="D9972" t="s">
        <v>332</v>
      </c>
      <c r="E9972">
        <v>1</v>
      </c>
      <c r="F9972" t="s">
        <v>458</v>
      </c>
      <c r="G9972" t="s">
        <v>272</v>
      </c>
      <c r="H9972" t="s">
        <v>2749</v>
      </c>
      <c r="M9972" s="2">
        <v>0</v>
      </c>
      <c r="N9972" s="2">
        <v>25000</v>
      </c>
      <c r="O9972" s="2">
        <f>IF(Tabla1[[#This Row],[Mov]]="VNT",Tabla1[[#This Row],[Sale]]-Tabla1[[#This Row],[Cost]],-Tabla1[[#This Row],[Cost]]*Tabla1[[#This Row],[Cant]])</f>
        <v>25000</v>
      </c>
      <c r="P9972" s="8">
        <f>IF(Tabla1[[#This Row],[Mov]]="VNT",-Tabla1[[#This Row],[Cant]],Tabla1[[#This Row],[Cant]])</f>
        <v>-1</v>
      </c>
      <c r="Q9972" s="8">
        <f>DAY(Tabla1[[#This Row],[Date]])</f>
        <v>14</v>
      </c>
      <c r="R9972" s="8">
        <f>MONTH(Tabla1[[#This Row],[Date]])</f>
        <v>5</v>
      </c>
      <c r="S9972" s="8">
        <f>YEAR(Tabla1[[#This Row],[Date]])</f>
        <v>2023</v>
      </c>
    </row>
    <row r="9973" spans="1:19" x14ac:dyDescent="0.2">
      <c r="A9973">
        <v>9927</v>
      </c>
      <c r="B9973" s="1">
        <v>45060</v>
      </c>
      <c r="C9973" t="s">
        <v>260</v>
      </c>
      <c r="D9973" t="s">
        <v>332</v>
      </c>
      <c r="E9973">
        <v>1</v>
      </c>
      <c r="F9973" t="s">
        <v>476</v>
      </c>
      <c r="G9973" t="s">
        <v>266</v>
      </c>
      <c r="H9973" t="s">
        <v>3275</v>
      </c>
      <c r="M9973" s="2">
        <v>6000</v>
      </c>
      <c r="N9973" s="2">
        <v>12000</v>
      </c>
      <c r="O9973" s="2">
        <f>IF(Tabla1[[#This Row],[Mov]]="VNT",Tabla1[[#This Row],[Sale]]-Tabla1[[#This Row],[Cost]],-Tabla1[[#This Row],[Cost]]*Tabla1[[#This Row],[Cant]])</f>
        <v>6000</v>
      </c>
      <c r="P9973" s="8">
        <f>IF(Tabla1[[#This Row],[Mov]]="VNT",-Tabla1[[#This Row],[Cant]],Tabla1[[#This Row],[Cant]])</f>
        <v>-1</v>
      </c>
      <c r="Q9973" s="8">
        <f>DAY(Tabla1[[#This Row],[Date]])</f>
        <v>14</v>
      </c>
      <c r="R9973" s="8">
        <f>MONTH(Tabla1[[#This Row],[Date]])</f>
        <v>5</v>
      </c>
      <c r="S9973" s="8">
        <f>YEAR(Tabla1[[#This Row],[Date]])</f>
        <v>2023</v>
      </c>
    </row>
    <row r="9974" spans="1:19" x14ac:dyDescent="0.2">
      <c r="A9974">
        <v>9928</v>
      </c>
      <c r="B9974" s="1">
        <v>45060</v>
      </c>
      <c r="C9974" t="s">
        <v>260</v>
      </c>
      <c r="D9974" t="s">
        <v>332</v>
      </c>
      <c r="E9974">
        <v>1</v>
      </c>
      <c r="F9974" t="s">
        <v>458</v>
      </c>
      <c r="G9974" t="s">
        <v>263</v>
      </c>
      <c r="H9974" t="s">
        <v>3284</v>
      </c>
      <c r="M9974" s="2">
        <v>0</v>
      </c>
      <c r="N9974" s="2">
        <v>3000</v>
      </c>
      <c r="O9974" s="2">
        <f>IF(Tabla1[[#This Row],[Mov]]="VNT",Tabla1[[#This Row],[Sale]]-Tabla1[[#This Row],[Cost]],-Tabla1[[#This Row],[Cost]]*Tabla1[[#This Row],[Cant]])</f>
        <v>3000</v>
      </c>
      <c r="P9974" s="8">
        <f>IF(Tabla1[[#This Row],[Mov]]="VNT",-Tabla1[[#This Row],[Cant]],Tabla1[[#This Row],[Cant]])</f>
        <v>-1</v>
      </c>
      <c r="Q9974" s="8">
        <f>DAY(Tabla1[[#This Row],[Date]])</f>
        <v>14</v>
      </c>
      <c r="R9974" s="8">
        <f>MONTH(Tabla1[[#This Row],[Date]])</f>
        <v>5</v>
      </c>
      <c r="S9974" s="8">
        <f>YEAR(Tabla1[[#This Row],[Date]])</f>
        <v>2023</v>
      </c>
    </row>
    <row r="9975" spans="1:19" x14ac:dyDescent="0.2">
      <c r="A9975">
        <v>9929</v>
      </c>
      <c r="B9975" s="1">
        <v>45060</v>
      </c>
      <c r="C9975" t="s">
        <v>260</v>
      </c>
      <c r="D9975" t="s">
        <v>332</v>
      </c>
      <c r="E9975">
        <v>1</v>
      </c>
      <c r="F9975" t="s">
        <v>2514</v>
      </c>
      <c r="G9975" t="s">
        <v>266</v>
      </c>
      <c r="H9975" t="s">
        <v>3285</v>
      </c>
      <c r="M9975" s="2">
        <v>3500</v>
      </c>
      <c r="N9975" s="2">
        <v>10000</v>
      </c>
      <c r="O9975" s="2">
        <f>IF(Tabla1[[#This Row],[Mov]]="VNT",Tabla1[[#This Row],[Sale]]-Tabla1[[#This Row],[Cost]],-Tabla1[[#This Row],[Cost]]*Tabla1[[#This Row],[Cant]])</f>
        <v>6500</v>
      </c>
      <c r="P9975" s="8">
        <f>IF(Tabla1[[#This Row],[Mov]]="VNT",-Tabla1[[#This Row],[Cant]],Tabla1[[#This Row],[Cant]])</f>
        <v>-1</v>
      </c>
      <c r="Q9975" s="8">
        <f>DAY(Tabla1[[#This Row],[Date]])</f>
        <v>14</v>
      </c>
      <c r="R9975" s="8">
        <f>MONTH(Tabla1[[#This Row],[Date]])</f>
        <v>5</v>
      </c>
      <c r="S9975" s="8">
        <f>YEAR(Tabla1[[#This Row],[Date]])</f>
        <v>2023</v>
      </c>
    </row>
    <row r="9976" spans="1:19" x14ac:dyDescent="0.2">
      <c r="A9976">
        <v>9930</v>
      </c>
      <c r="B9976" s="1">
        <v>45060</v>
      </c>
      <c r="C9976" t="s">
        <v>260</v>
      </c>
      <c r="D9976" t="s">
        <v>332</v>
      </c>
      <c r="E9976">
        <v>1</v>
      </c>
      <c r="F9976" t="s">
        <v>116</v>
      </c>
      <c r="G9976" t="s">
        <v>382</v>
      </c>
      <c r="H9976" t="s">
        <v>3273</v>
      </c>
      <c r="M9976" s="2">
        <v>7476</v>
      </c>
      <c r="N9976" s="2">
        <v>8000</v>
      </c>
      <c r="O9976" s="2">
        <f>IF(Tabla1[[#This Row],[Mov]]="VNT",Tabla1[[#This Row],[Sale]]-Tabla1[[#This Row],[Cost]],-Tabla1[[#This Row],[Cost]]*Tabla1[[#This Row],[Cant]])</f>
        <v>524</v>
      </c>
      <c r="P9976" s="8">
        <f>IF(Tabla1[[#This Row],[Mov]]="VNT",-Tabla1[[#This Row],[Cant]],Tabla1[[#This Row],[Cant]])</f>
        <v>-1</v>
      </c>
      <c r="Q9976" s="8">
        <f>DAY(Tabla1[[#This Row],[Date]])</f>
        <v>14</v>
      </c>
      <c r="R9976" s="8">
        <f>MONTH(Tabla1[[#This Row],[Date]])</f>
        <v>5</v>
      </c>
      <c r="S9976" s="8">
        <f>YEAR(Tabla1[[#This Row],[Date]])</f>
        <v>2023</v>
      </c>
    </row>
    <row r="9977" spans="1:19" x14ac:dyDescent="0.2">
      <c r="A9977">
        <v>9931</v>
      </c>
      <c r="B9977" s="1">
        <v>45060</v>
      </c>
      <c r="C9977" t="s">
        <v>260</v>
      </c>
      <c r="D9977" t="s">
        <v>332</v>
      </c>
      <c r="E9977">
        <v>1</v>
      </c>
      <c r="F9977" t="s">
        <v>761</v>
      </c>
      <c r="G9977" t="s">
        <v>761</v>
      </c>
      <c r="H9977" t="s">
        <v>761</v>
      </c>
      <c r="M9977" s="2">
        <v>3000</v>
      </c>
      <c r="N9977" s="2">
        <v>7000</v>
      </c>
      <c r="O9977" s="2">
        <f>IF(Tabla1[[#This Row],[Mov]]="VNT",Tabla1[[#This Row],[Sale]]-Tabla1[[#This Row],[Cost]],-Tabla1[[#This Row],[Cost]]*Tabla1[[#This Row],[Cant]])</f>
        <v>4000</v>
      </c>
      <c r="P9977" s="8">
        <f>IF(Tabla1[[#This Row],[Mov]]="VNT",-Tabla1[[#This Row],[Cant]],Tabla1[[#This Row],[Cant]])</f>
        <v>-1</v>
      </c>
      <c r="Q9977" s="8">
        <f>DAY(Tabla1[[#This Row],[Date]])</f>
        <v>14</v>
      </c>
      <c r="R9977" s="8">
        <f>MONTH(Tabla1[[#This Row],[Date]])</f>
        <v>5</v>
      </c>
      <c r="S9977" s="8">
        <f>YEAR(Tabla1[[#This Row],[Date]])</f>
        <v>2023</v>
      </c>
    </row>
    <row r="9978" spans="1:19" x14ac:dyDescent="0.2">
      <c r="A9978">
        <v>9932</v>
      </c>
      <c r="B9978" s="1">
        <v>45061</v>
      </c>
      <c r="C9978" t="s">
        <v>260</v>
      </c>
      <c r="D9978" t="s">
        <v>332</v>
      </c>
      <c r="E9978">
        <v>1</v>
      </c>
      <c r="F9978" t="s">
        <v>116</v>
      </c>
      <c r="G9978" t="s">
        <v>349</v>
      </c>
      <c r="H9978" t="s">
        <v>515</v>
      </c>
      <c r="M9978" s="2">
        <v>6074</v>
      </c>
      <c r="N9978" s="2">
        <v>6500</v>
      </c>
      <c r="O9978" s="2">
        <f>IF(Tabla1[[#This Row],[Mov]]="VNT",Tabla1[[#This Row],[Sale]]-Tabla1[[#This Row],[Cost]],-Tabla1[[#This Row],[Cost]]*Tabla1[[#This Row],[Cant]])</f>
        <v>426</v>
      </c>
      <c r="P9978" s="8">
        <f>IF(Tabla1[[#This Row],[Mov]]="VNT",-Tabla1[[#This Row],[Cant]],Tabla1[[#This Row],[Cant]])</f>
        <v>-1</v>
      </c>
      <c r="Q9978" s="8">
        <f>DAY(Tabla1[[#This Row],[Date]])</f>
        <v>15</v>
      </c>
      <c r="R9978" s="8">
        <f>MONTH(Tabla1[[#This Row],[Date]])</f>
        <v>5</v>
      </c>
      <c r="S9978" s="8">
        <f>YEAR(Tabla1[[#This Row],[Date]])</f>
        <v>2023</v>
      </c>
    </row>
    <row r="9979" spans="1:19" x14ac:dyDescent="0.2">
      <c r="A9979">
        <v>9933</v>
      </c>
      <c r="B9979" s="1">
        <v>45061</v>
      </c>
      <c r="C9979" t="s">
        <v>260</v>
      </c>
      <c r="D9979" t="s">
        <v>332</v>
      </c>
      <c r="E9979">
        <v>1</v>
      </c>
      <c r="F9979" t="s">
        <v>386</v>
      </c>
      <c r="G9979" t="s">
        <v>262</v>
      </c>
      <c r="H9979" t="s">
        <v>2568</v>
      </c>
      <c r="M9979" s="2">
        <v>95000</v>
      </c>
      <c r="N9979" s="2">
        <v>150000</v>
      </c>
      <c r="O9979" s="2">
        <f>IF(Tabla1[[#This Row],[Mov]]="VNT",Tabla1[[#This Row],[Sale]]-Tabla1[[#This Row],[Cost]],-Tabla1[[#This Row],[Cost]]*Tabla1[[#This Row],[Cant]])</f>
        <v>55000</v>
      </c>
      <c r="P9979" s="8">
        <f>IF(Tabla1[[#This Row],[Mov]]="VNT",-Tabla1[[#This Row],[Cant]],Tabla1[[#This Row],[Cant]])</f>
        <v>-1</v>
      </c>
      <c r="Q9979" s="8">
        <f>DAY(Tabla1[[#This Row],[Date]])</f>
        <v>15</v>
      </c>
      <c r="R9979" s="8">
        <f>MONTH(Tabla1[[#This Row],[Date]])</f>
        <v>5</v>
      </c>
      <c r="S9979" s="8">
        <f>YEAR(Tabla1[[#This Row],[Date]])</f>
        <v>2023</v>
      </c>
    </row>
    <row r="9980" spans="1:19" x14ac:dyDescent="0.2">
      <c r="A9980">
        <v>9934</v>
      </c>
      <c r="B9980" s="1">
        <v>45061</v>
      </c>
      <c r="C9980" t="s">
        <v>260</v>
      </c>
      <c r="D9980" t="s">
        <v>332</v>
      </c>
      <c r="E9980">
        <v>1</v>
      </c>
      <c r="F9980" t="s">
        <v>458</v>
      </c>
      <c r="G9980" t="s">
        <v>262</v>
      </c>
      <c r="H9980" t="s">
        <v>3293</v>
      </c>
      <c r="M9980" s="2">
        <v>0</v>
      </c>
      <c r="N9980" s="2">
        <v>25000</v>
      </c>
      <c r="O9980" s="2">
        <f>IF(Tabla1[[#This Row],[Mov]]="VNT",Tabla1[[#This Row],[Sale]]-Tabla1[[#This Row],[Cost]],-Tabla1[[#This Row],[Cost]]*Tabla1[[#This Row],[Cant]])</f>
        <v>25000</v>
      </c>
      <c r="P9980" s="8">
        <f>IF(Tabla1[[#This Row],[Mov]]="VNT",-Tabla1[[#This Row],[Cant]],Tabla1[[#This Row],[Cant]])</f>
        <v>-1</v>
      </c>
      <c r="Q9980" s="8">
        <f>DAY(Tabla1[[#This Row],[Date]])</f>
        <v>15</v>
      </c>
      <c r="R9980" s="8">
        <f>MONTH(Tabla1[[#This Row],[Date]])</f>
        <v>5</v>
      </c>
      <c r="S9980" s="8">
        <f>YEAR(Tabla1[[#This Row],[Date]])</f>
        <v>2023</v>
      </c>
    </row>
    <row r="9981" spans="1:19" x14ac:dyDescent="0.2">
      <c r="A9981">
        <v>9935</v>
      </c>
      <c r="B9981" s="1">
        <v>45061</v>
      </c>
      <c r="C9981" t="s">
        <v>260</v>
      </c>
      <c r="D9981" t="s">
        <v>332</v>
      </c>
      <c r="E9981">
        <v>1</v>
      </c>
      <c r="F9981" t="s">
        <v>127</v>
      </c>
      <c r="G9981" t="s">
        <v>266</v>
      </c>
      <c r="H9981" t="s">
        <v>230</v>
      </c>
      <c r="M9981" s="2">
        <v>1500</v>
      </c>
      <c r="N9981" s="2">
        <v>4000</v>
      </c>
      <c r="O9981" s="2">
        <f>IF(Tabla1[[#This Row],[Mov]]="VNT",Tabla1[[#This Row],[Sale]]-Tabla1[[#This Row],[Cost]],-Tabla1[[#This Row],[Cost]]*Tabla1[[#This Row],[Cant]])</f>
        <v>2500</v>
      </c>
      <c r="P9981" s="8">
        <f>IF(Tabla1[[#This Row],[Mov]]="VNT",-Tabla1[[#This Row],[Cant]],Tabla1[[#This Row],[Cant]])</f>
        <v>-1</v>
      </c>
      <c r="Q9981" s="8">
        <f>DAY(Tabla1[[#This Row],[Date]])</f>
        <v>15</v>
      </c>
      <c r="R9981" s="8">
        <f>MONTH(Tabla1[[#This Row],[Date]])</f>
        <v>5</v>
      </c>
      <c r="S9981" s="8">
        <f>YEAR(Tabla1[[#This Row],[Date]])</f>
        <v>2023</v>
      </c>
    </row>
    <row r="9982" spans="1:19" x14ac:dyDescent="0.2">
      <c r="A9982">
        <v>9936</v>
      </c>
      <c r="B9982" s="1">
        <v>45061</v>
      </c>
      <c r="C9982" t="s">
        <v>260</v>
      </c>
      <c r="D9982" t="s">
        <v>332</v>
      </c>
      <c r="E9982">
        <v>1</v>
      </c>
      <c r="F9982" t="s">
        <v>116</v>
      </c>
      <c r="G9982" t="s">
        <v>347</v>
      </c>
      <c r="H9982" t="s">
        <v>518</v>
      </c>
      <c r="M9982" s="2">
        <v>6074</v>
      </c>
      <c r="N9982" s="2">
        <v>6500</v>
      </c>
      <c r="O9982" s="2">
        <f>IF(Tabla1[[#This Row],[Mov]]="VNT",Tabla1[[#This Row],[Sale]]-Tabla1[[#This Row],[Cost]],-Tabla1[[#This Row],[Cost]]*Tabla1[[#This Row],[Cant]])</f>
        <v>426</v>
      </c>
      <c r="P9982" s="8">
        <f>IF(Tabla1[[#This Row],[Mov]]="VNT",-Tabla1[[#This Row],[Cant]],Tabla1[[#This Row],[Cant]])</f>
        <v>-1</v>
      </c>
      <c r="Q9982" s="8">
        <f>DAY(Tabla1[[#This Row],[Date]])</f>
        <v>15</v>
      </c>
      <c r="R9982" s="8">
        <f>MONTH(Tabla1[[#This Row],[Date]])</f>
        <v>5</v>
      </c>
      <c r="S9982" s="8">
        <f>YEAR(Tabla1[[#This Row],[Date]])</f>
        <v>2023</v>
      </c>
    </row>
    <row r="9983" spans="1:19" x14ac:dyDescent="0.2">
      <c r="A9983">
        <v>9937</v>
      </c>
      <c r="B9983" s="1">
        <v>45061</v>
      </c>
      <c r="C9983" t="s">
        <v>260</v>
      </c>
      <c r="D9983" t="s">
        <v>332</v>
      </c>
      <c r="E9983">
        <v>1</v>
      </c>
      <c r="F9983" t="s">
        <v>15</v>
      </c>
      <c r="G9983" t="s">
        <v>333</v>
      </c>
      <c r="H9983" t="s">
        <v>16</v>
      </c>
      <c r="M9983" s="2">
        <v>3000</v>
      </c>
      <c r="N9983" s="2">
        <v>12000</v>
      </c>
      <c r="O9983" s="2">
        <f>IF(Tabla1[[#This Row],[Mov]]="VNT",Tabla1[[#This Row],[Sale]]-Tabla1[[#This Row],[Cost]],-Tabla1[[#This Row],[Cost]]*Tabla1[[#This Row],[Cant]])</f>
        <v>9000</v>
      </c>
      <c r="P9983" s="8">
        <f>IF(Tabla1[[#This Row],[Mov]]="VNT",-Tabla1[[#This Row],[Cant]],Tabla1[[#This Row],[Cant]])</f>
        <v>-1</v>
      </c>
      <c r="Q9983" s="8">
        <f>DAY(Tabla1[[#This Row],[Date]])</f>
        <v>15</v>
      </c>
      <c r="R9983" s="8">
        <f>MONTH(Tabla1[[#This Row],[Date]])</f>
        <v>5</v>
      </c>
      <c r="S9983" s="8">
        <f>YEAR(Tabla1[[#This Row],[Date]])</f>
        <v>2023</v>
      </c>
    </row>
    <row r="9984" spans="1:19" x14ac:dyDescent="0.2">
      <c r="A9984">
        <v>9938</v>
      </c>
      <c r="B9984" s="1">
        <v>45061</v>
      </c>
      <c r="C9984" t="s">
        <v>260</v>
      </c>
      <c r="D9984" t="s">
        <v>332</v>
      </c>
      <c r="E9984">
        <v>1</v>
      </c>
      <c r="F9984" t="s">
        <v>116</v>
      </c>
      <c r="G9984" t="s">
        <v>347</v>
      </c>
      <c r="H9984" t="s">
        <v>518</v>
      </c>
      <c r="M9984" s="2">
        <v>6074</v>
      </c>
      <c r="N9984" s="2">
        <v>6500</v>
      </c>
      <c r="O9984" s="2">
        <f>IF(Tabla1[[#This Row],[Mov]]="VNT",Tabla1[[#This Row],[Sale]]-Tabla1[[#This Row],[Cost]],-Tabla1[[#This Row],[Cost]]*Tabla1[[#This Row],[Cant]])</f>
        <v>426</v>
      </c>
      <c r="P9984" s="8">
        <f>IF(Tabla1[[#This Row],[Mov]]="VNT",-Tabla1[[#This Row],[Cant]],Tabla1[[#This Row],[Cant]])</f>
        <v>-1</v>
      </c>
      <c r="Q9984" s="8">
        <f>DAY(Tabla1[[#This Row],[Date]])</f>
        <v>15</v>
      </c>
      <c r="R9984" s="8">
        <f>MONTH(Tabla1[[#This Row],[Date]])</f>
        <v>5</v>
      </c>
      <c r="S9984" s="8">
        <f>YEAR(Tabla1[[#This Row],[Date]])</f>
        <v>2023</v>
      </c>
    </row>
    <row r="9985" spans="1:19" x14ac:dyDescent="0.2">
      <c r="A9985">
        <v>9939</v>
      </c>
      <c r="B9985" s="1">
        <v>45061</v>
      </c>
      <c r="C9985" t="s">
        <v>260</v>
      </c>
      <c r="D9985" t="s">
        <v>332</v>
      </c>
      <c r="E9985">
        <v>1</v>
      </c>
      <c r="F9985" t="s">
        <v>458</v>
      </c>
      <c r="G9985" t="s">
        <v>284</v>
      </c>
      <c r="H9985" t="s">
        <v>3286</v>
      </c>
      <c r="M9985" s="2">
        <v>0</v>
      </c>
      <c r="N9985" s="2">
        <v>12000</v>
      </c>
      <c r="O9985" s="2">
        <f>IF(Tabla1[[#This Row],[Mov]]="VNT",Tabla1[[#This Row],[Sale]]-Tabla1[[#This Row],[Cost]],-Tabla1[[#This Row],[Cost]]*Tabla1[[#This Row],[Cant]])</f>
        <v>12000</v>
      </c>
      <c r="P9985" s="8">
        <f>IF(Tabla1[[#This Row],[Mov]]="VNT",-Tabla1[[#This Row],[Cant]],Tabla1[[#This Row],[Cant]])</f>
        <v>-1</v>
      </c>
      <c r="Q9985" s="8">
        <f>DAY(Tabla1[[#This Row],[Date]])</f>
        <v>15</v>
      </c>
      <c r="R9985" s="8">
        <f>MONTH(Tabla1[[#This Row],[Date]])</f>
        <v>5</v>
      </c>
      <c r="S9985" s="8">
        <f>YEAR(Tabla1[[#This Row],[Date]])</f>
        <v>2023</v>
      </c>
    </row>
    <row r="9986" spans="1:19" x14ac:dyDescent="0.2">
      <c r="A9986">
        <v>9940</v>
      </c>
      <c r="B9986" s="1">
        <v>45061</v>
      </c>
      <c r="C9986" t="s">
        <v>260</v>
      </c>
      <c r="D9986" t="s">
        <v>332</v>
      </c>
      <c r="E9986">
        <v>1</v>
      </c>
      <c r="F9986" t="s">
        <v>677</v>
      </c>
      <c r="G9986" t="s">
        <v>284</v>
      </c>
      <c r="H9986" t="s">
        <v>3287</v>
      </c>
      <c r="L9986" t="s">
        <v>3496</v>
      </c>
      <c r="M9986" s="2">
        <v>0</v>
      </c>
      <c r="N9986" s="2">
        <v>18000</v>
      </c>
      <c r="O9986" s="2">
        <f>IF(Tabla1[[#This Row],[Mov]]="VNT",Tabla1[[#This Row],[Sale]]-Tabla1[[#This Row],[Cost]],-Tabla1[[#This Row],[Cost]]*Tabla1[[#This Row],[Cant]])</f>
        <v>18000</v>
      </c>
      <c r="P9986" s="8">
        <f>IF(Tabla1[[#This Row],[Mov]]="VNT",-Tabla1[[#This Row],[Cant]],Tabla1[[#This Row],[Cant]])</f>
        <v>-1</v>
      </c>
      <c r="Q9986" s="8">
        <f>DAY(Tabla1[[#This Row],[Date]])</f>
        <v>15</v>
      </c>
      <c r="R9986" s="8">
        <f>MONTH(Tabla1[[#This Row],[Date]])</f>
        <v>5</v>
      </c>
      <c r="S9986" s="8">
        <f>YEAR(Tabla1[[#This Row],[Date]])</f>
        <v>2023</v>
      </c>
    </row>
    <row r="9987" spans="1:19" x14ac:dyDescent="0.2">
      <c r="A9987">
        <v>9941</v>
      </c>
      <c r="B9987" s="1">
        <v>45061</v>
      </c>
      <c r="C9987" t="s">
        <v>260</v>
      </c>
      <c r="D9987" t="s">
        <v>332</v>
      </c>
      <c r="E9987">
        <v>1</v>
      </c>
      <c r="F9987" t="s">
        <v>15</v>
      </c>
      <c r="G9987" t="s">
        <v>333</v>
      </c>
      <c r="H9987" t="s">
        <v>16</v>
      </c>
      <c r="M9987" s="2">
        <v>3000</v>
      </c>
      <c r="N9987" s="2">
        <v>12000</v>
      </c>
      <c r="O9987" s="2">
        <f>IF(Tabla1[[#This Row],[Mov]]="VNT",Tabla1[[#This Row],[Sale]]-Tabla1[[#This Row],[Cost]],-Tabla1[[#This Row],[Cost]]*Tabla1[[#This Row],[Cant]])</f>
        <v>9000</v>
      </c>
      <c r="P9987" s="8">
        <f>IF(Tabla1[[#This Row],[Mov]]="VNT",-Tabla1[[#This Row],[Cant]],Tabla1[[#This Row],[Cant]])</f>
        <v>-1</v>
      </c>
      <c r="Q9987" s="8">
        <f>DAY(Tabla1[[#This Row],[Date]])</f>
        <v>15</v>
      </c>
      <c r="R9987" s="8">
        <f>MONTH(Tabla1[[#This Row],[Date]])</f>
        <v>5</v>
      </c>
      <c r="S9987" s="8">
        <f>YEAR(Tabla1[[#This Row],[Date]])</f>
        <v>2023</v>
      </c>
    </row>
    <row r="9988" spans="1:19" x14ac:dyDescent="0.2">
      <c r="A9988">
        <v>9942</v>
      </c>
      <c r="B9988" s="1">
        <v>45061</v>
      </c>
      <c r="C9988" t="s">
        <v>260</v>
      </c>
      <c r="D9988" t="s">
        <v>332</v>
      </c>
      <c r="E9988">
        <v>1</v>
      </c>
      <c r="F9988" t="s">
        <v>455</v>
      </c>
      <c r="G9988" t="s">
        <v>382</v>
      </c>
      <c r="H9988" t="s">
        <v>509</v>
      </c>
      <c r="M9988" s="2">
        <v>0</v>
      </c>
      <c r="N9988" s="2">
        <v>4000</v>
      </c>
      <c r="O9988" s="2">
        <f>IF(Tabla1[[#This Row],[Mov]]="VNT",Tabla1[[#This Row],[Sale]]-Tabla1[[#This Row],[Cost]],-Tabla1[[#This Row],[Cost]]*Tabla1[[#This Row],[Cant]])</f>
        <v>4000</v>
      </c>
      <c r="P9988" s="8">
        <f>IF(Tabla1[[#This Row],[Mov]]="VNT",-Tabla1[[#This Row],[Cant]],Tabla1[[#This Row],[Cant]])</f>
        <v>-1</v>
      </c>
      <c r="Q9988" s="8">
        <f>DAY(Tabla1[[#This Row],[Date]])</f>
        <v>15</v>
      </c>
      <c r="R9988" s="8">
        <f>MONTH(Tabla1[[#This Row],[Date]])</f>
        <v>5</v>
      </c>
      <c r="S9988" s="8">
        <f>YEAR(Tabla1[[#This Row],[Date]])</f>
        <v>2023</v>
      </c>
    </row>
    <row r="9989" spans="1:19" x14ac:dyDescent="0.2">
      <c r="A9989">
        <v>9943</v>
      </c>
      <c r="B9989" s="1">
        <v>45061</v>
      </c>
      <c r="C9989" t="s">
        <v>260</v>
      </c>
      <c r="D9989" t="s">
        <v>332</v>
      </c>
      <c r="E9989">
        <v>1</v>
      </c>
      <c r="F9989" t="s">
        <v>116</v>
      </c>
      <c r="G9989" t="s">
        <v>382</v>
      </c>
      <c r="H9989" t="s">
        <v>514</v>
      </c>
      <c r="M9989" s="2">
        <v>5139</v>
      </c>
      <c r="N9989" s="2">
        <v>5500</v>
      </c>
      <c r="O9989" s="2">
        <f>IF(Tabla1[[#This Row],[Mov]]="VNT",Tabla1[[#This Row],[Sale]]-Tabla1[[#This Row],[Cost]],-Tabla1[[#This Row],[Cost]]*Tabla1[[#This Row],[Cant]])</f>
        <v>361</v>
      </c>
      <c r="P9989" s="8">
        <f>IF(Tabla1[[#This Row],[Mov]]="VNT",-Tabla1[[#This Row],[Cant]],Tabla1[[#This Row],[Cant]])</f>
        <v>-1</v>
      </c>
      <c r="Q9989" s="8">
        <f>DAY(Tabla1[[#This Row],[Date]])</f>
        <v>15</v>
      </c>
      <c r="R9989" s="8">
        <f>MONTH(Tabla1[[#This Row],[Date]])</f>
        <v>5</v>
      </c>
      <c r="S9989" s="8">
        <f>YEAR(Tabla1[[#This Row],[Date]])</f>
        <v>2023</v>
      </c>
    </row>
    <row r="9990" spans="1:19" x14ac:dyDescent="0.2">
      <c r="A9990">
        <v>9944</v>
      </c>
      <c r="B9990" s="1">
        <v>45061</v>
      </c>
      <c r="C9990" t="s">
        <v>260</v>
      </c>
      <c r="D9990" t="s">
        <v>332</v>
      </c>
      <c r="E9990">
        <v>1</v>
      </c>
      <c r="F9990" t="s">
        <v>224</v>
      </c>
      <c r="G9990" t="s">
        <v>263</v>
      </c>
      <c r="H9990" t="s">
        <v>3228</v>
      </c>
      <c r="M9990" s="2">
        <v>10000</v>
      </c>
      <c r="N9990" s="2">
        <v>20000</v>
      </c>
      <c r="O9990" s="2">
        <f>IF(Tabla1[[#This Row],[Mov]]="VNT",Tabla1[[#This Row],[Sale]]-Tabla1[[#This Row],[Cost]],-Tabla1[[#This Row],[Cost]]*Tabla1[[#This Row],[Cant]])</f>
        <v>10000</v>
      </c>
      <c r="P9990" s="8">
        <f>IF(Tabla1[[#This Row],[Mov]]="VNT",-Tabla1[[#This Row],[Cant]],Tabla1[[#This Row],[Cant]])</f>
        <v>-1</v>
      </c>
      <c r="Q9990" s="8">
        <f>DAY(Tabla1[[#This Row],[Date]])</f>
        <v>15</v>
      </c>
      <c r="R9990" s="8">
        <f>MONTH(Tabla1[[#This Row],[Date]])</f>
        <v>5</v>
      </c>
      <c r="S9990" s="8">
        <f>YEAR(Tabla1[[#This Row],[Date]])</f>
        <v>2023</v>
      </c>
    </row>
    <row r="9991" spans="1:19" x14ac:dyDescent="0.2">
      <c r="A9991">
        <v>9945</v>
      </c>
      <c r="B9991" s="1">
        <v>45061</v>
      </c>
      <c r="C9991" t="s">
        <v>260</v>
      </c>
      <c r="D9991" t="s">
        <v>332</v>
      </c>
      <c r="E9991">
        <v>1</v>
      </c>
      <c r="F9991" t="s">
        <v>458</v>
      </c>
      <c r="G9991" t="s">
        <v>263</v>
      </c>
      <c r="H9991" t="s">
        <v>3288</v>
      </c>
      <c r="M9991" s="2">
        <v>0</v>
      </c>
      <c r="N9991" s="2">
        <v>15000</v>
      </c>
      <c r="O9991" s="2">
        <f>IF(Tabla1[[#This Row],[Mov]]="VNT",Tabla1[[#This Row],[Sale]]-Tabla1[[#This Row],[Cost]],-Tabla1[[#This Row],[Cost]]*Tabla1[[#This Row],[Cant]])</f>
        <v>15000</v>
      </c>
      <c r="P9991" s="8">
        <f>IF(Tabla1[[#This Row],[Mov]]="VNT",-Tabla1[[#This Row],[Cant]],Tabla1[[#This Row],[Cant]])</f>
        <v>-1</v>
      </c>
      <c r="Q9991" s="8">
        <f>DAY(Tabla1[[#This Row],[Date]])</f>
        <v>15</v>
      </c>
      <c r="R9991" s="8">
        <f>MONTH(Tabla1[[#This Row],[Date]])</f>
        <v>5</v>
      </c>
      <c r="S9991" s="8">
        <f>YEAR(Tabla1[[#This Row],[Date]])</f>
        <v>2023</v>
      </c>
    </row>
    <row r="9992" spans="1:19" x14ac:dyDescent="0.2">
      <c r="A9992">
        <v>9946</v>
      </c>
      <c r="B9992" s="1">
        <v>45061</v>
      </c>
      <c r="C9992" t="s">
        <v>260</v>
      </c>
      <c r="D9992" t="s">
        <v>332</v>
      </c>
      <c r="E9992">
        <v>1</v>
      </c>
      <c r="F9992" t="s">
        <v>116</v>
      </c>
      <c r="G9992" t="s">
        <v>382</v>
      </c>
      <c r="H9992" t="s">
        <v>514</v>
      </c>
      <c r="M9992" s="2">
        <v>7008</v>
      </c>
      <c r="N9992" s="2">
        <v>7500</v>
      </c>
      <c r="O9992" s="2">
        <f>IF(Tabla1[[#This Row],[Mov]]="VNT",Tabla1[[#This Row],[Sale]]-Tabla1[[#This Row],[Cost]],-Tabla1[[#This Row],[Cost]]*Tabla1[[#This Row],[Cant]])</f>
        <v>492</v>
      </c>
      <c r="P9992" s="8">
        <f>IF(Tabla1[[#This Row],[Mov]]="VNT",-Tabla1[[#This Row],[Cant]],Tabla1[[#This Row],[Cant]])</f>
        <v>-1</v>
      </c>
      <c r="Q9992" s="8">
        <f>DAY(Tabla1[[#This Row],[Date]])</f>
        <v>15</v>
      </c>
      <c r="R9992" s="8">
        <f>MONTH(Tabla1[[#This Row],[Date]])</f>
        <v>5</v>
      </c>
      <c r="S9992" s="8">
        <f>YEAR(Tabla1[[#This Row],[Date]])</f>
        <v>2023</v>
      </c>
    </row>
    <row r="9993" spans="1:19" x14ac:dyDescent="0.2">
      <c r="A9993">
        <v>9947</v>
      </c>
      <c r="B9993" s="1">
        <v>45061</v>
      </c>
      <c r="C9993" t="s">
        <v>260</v>
      </c>
      <c r="D9993" t="s">
        <v>332</v>
      </c>
      <c r="E9993">
        <v>1</v>
      </c>
      <c r="F9993" t="s">
        <v>116</v>
      </c>
      <c r="G9993" t="s">
        <v>347</v>
      </c>
      <c r="H9993" t="s">
        <v>518</v>
      </c>
      <c r="M9993" s="2">
        <v>10279</v>
      </c>
      <c r="N9993" s="2">
        <v>11000</v>
      </c>
      <c r="O9993" s="2">
        <f>IF(Tabla1[[#This Row],[Mov]]="VNT",Tabla1[[#This Row],[Sale]]-Tabla1[[#This Row],[Cost]],-Tabla1[[#This Row],[Cost]]*Tabla1[[#This Row],[Cant]])</f>
        <v>721</v>
      </c>
      <c r="P9993" s="8">
        <f>IF(Tabla1[[#This Row],[Mov]]="VNT",-Tabla1[[#This Row],[Cant]],Tabla1[[#This Row],[Cant]])</f>
        <v>-1</v>
      </c>
      <c r="Q9993" s="8">
        <f>DAY(Tabla1[[#This Row],[Date]])</f>
        <v>15</v>
      </c>
      <c r="R9993" s="8">
        <f>MONTH(Tabla1[[#This Row],[Date]])</f>
        <v>5</v>
      </c>
      <c r="S9993" s="8">
        <f>YEAR(Tabla1[[#This Row],[Date]])</f>
        <v>2023</v>
      </c>
    </row>
    <row r="9994" spans="1:19" x14ac:dyDescent="0.2">
      <c r="A9994">
        <v>9948</v>
      </c>
      <c r="B9994" s="1">
        <v>45061</v>
      </c>
      <c r="C9994" t="s">
        <v>260</v>
      </c>
      <c r="D9994" t="s">
        <v>332</v>
      </c>
      <c r="E9994">
        <v>1</v>
      </c>
      <c r="F9994" t="s">
        <v>224</v>
      </c>
      <c r="G9994" t="s">
        <v>499</v>
      </c>
      <c r="H9994" t="s">
        <v>3289</v>
      </c>
      <c r="M9994" s="2">
        <v>8000</v>
      </c>
      <c r="N9994" s="2">
        <v>20000</v>
      </c>
      <c r="O9994" s="2">
        <f>IF(Tabla1[[#This Row],[Mov]]="VNT",Tabla1[[#This Row],[Sale]]-Tabla1[[#This Row],[Cost]],-Tabla1[[#This Row],[Cost]]*Tabla1[[#This Row],[Cant]])</f>
        <v>12000</v>
      </c>
      <c r="P9994" s="8">
        <f>IF(Tabla1[[#This Row],[Mov]]="VNT",-Tabla1[[#This Row],[Cant]],Tabla1[[#This Row],[Cant]])</f>
        <v>-1</v>
      </c>
      <c r="Q9994" s="8">
        <f>DAY(Tabla1[[#This Row],[Date]])</f>
        <v>15</v>
      </c>
      <c r="R9994" s="8">
        <f>MONTH(Tabla1[[#This Row],[Date]])</f>
        <v>5</v>
      </c>
      <c r="S9994" s="8">
        <f>YEAR(Tabla1[[#This Row],[Date]])</f>
        <v>2023</v>
      </c>
    </row>
    <row r="9995" spans="1:19" x14ac:dyDescent="0.2">
      <c r="A9995">
        <v>9949</v>
      </c>
      <c r="B9995" s="1">
        <v>45061</v>
      </c>
      <c r="C9995" t="s">
        <v>260</v>
      </c>
      <c r="D9995" t="s">
        <v>332</v>
      </c>
      <c r="E9995">
        <v>1</v>
      </c>
      <c r="F9995" t="s">
        <v>677</v>
      </c>
      <c r="G9995" t="s">
        <v>499</v>
      </c>
      <c r="H9995" t="s">
        <v>3289</v>
      </c>
      <c r="L9995" t="s">
        <v>3496</v>
      </c>
      <c r="M9995" s="2">
        <v>0</v>
      </c>
      <c r="N9995" s="2">
        <v>15000</v>
      </c>
      <c r="O9995" s="2">
        <f>IF(Tabla1[[#This Row],[Mov]]="VNT",Tabla1[[#This Row],[Sale]]-Tabla1[[#This Row],[Cost]],-Tabla1[[#This Row],[Cost]]*Tabla1[[#This Row],[Cant]])</f>
        <v>15000</v>
      </c>
      <c r="P9995" s="8">
        <f>IF(Tabla1[[#This Row],[Mov]]="VNT",-Tabla1[[#This Row],[Cant]],Tabla1[[#This Row],[Cant]])</f>
        <v>-1</v>
      </c>
      <c r="Q9995" s="8">
        <f>DAY(Tabla1[[#This Row],[Date]])</f>
        <v>15</v>
      </c>
      <c r="R9995" s="8">
        <f>MONTH(Tabla1[[#This Row],[Date]])</f>
        <v>5</v>
      </c>
      <c r="S9995" s="8">
        <f>YEAR(Tabla1[[#This Row],[Date]])</f>
        <v>2023</v>
      </c>
    </row>
    <row r="9996" spans="1:19" x14ac:dyDescent="0.2">
      <c r="A9996">
        <v>9950</v>
      </c>
      <c r="B9996" s="1">
        <v>45061</v>
      </c>
      <c r="C9996" t="s">
        <v>260</v>
      </c>
      <c r="D9996" t="s">
        <v>332</v>
      </c>
      <c r="E9996">
        <v>1</v>
      </c>
      <c r="F9996" t="s">
        <v>1102</v>
      </c>
      <c r="G9996" t="s">
        <v>266</v>
      </c>
      <c r="H9996" t="s">
        <v>3165</v>
      </c>
      <c r="M9996" s="2">
        <v>40000</v>
      </c>
      <c r="N9996" s="2">
        <v>65000</v>
      </c>
      <c r="O9996" s="2">
        <f>IF(Tabla1[[#This Row],[Mov]]="VNT",Tabla1[[#This Row],[Sale]]-Tabla1[[#This Row],[Cost]],-Tabla1[[#This Row],[Cost]]*Tabla1[[#This Row],[Cant]])</f>
        <v>25000</v>
      </c>
      <c r="P9996" s="8">
        <f>IF(Tabla1[[#This Row],[Mov]]="VNT",-Tabla1[[#This Row],[Cant]],Tabla1[[#This Row],[Cant]])</f>
        <v>-1</v>
      </c>
      <c r="Q9996" s="8">
        <f>DAY(Tabla1[[#This Row],[Date]])</f>
        <v>15</v>
      </c>
      <c r="R9996" s="8">
        <f>MONTH(Tabla1[[#This Row],[Date]])</f>
        <v>5</v>
      </c>
      <c r="S9996" s="8">
        <f>YEAR(Tabla1[[#This Row],[Date]])</f>
        <v>2023</v>
      </c>
    </row>
    <row r="9997" spans="1:19" x14ac:dyDescent="0.2">
      <c r="A9997">
        <v>9951</v>
      </c>
      <c r="B9997" s="1">
        <v>45061</v>
      </c>
      <c r="C9997" t="s">
        <v>260</v>
      </c>
      <c r="D9997" t="s">
        <v>332</v>
      </c>
      <c r="E9997">
        <v>1</v>
      </c>
      <c r="F9997" t="s">
        <v>2669</v>
      </c>
      <c r="G9997" t="s">
        <v>3290</v>
      </c>
      <c r="H9997" t="s">
        <v>2666</v>
      </c>
      <c r="M9997" s="2">
        <v>23000</v>
      </c>
      <c r="N9997" s="2">
        <v>45000</v>
      </c>
      <c r="O9997" s="2">
        <f>IF(Tabla1[[#This Row],[Mov]]="VNT",Tabla1[[#This Row],[Sale]]-Tabla1[[#This Row],[Cost]],-Tabla1[[#This Row],[Cost]]*Tabla1[[#This Row],[Cant]])</f>
        <v>22000</v>
      </c>
      <c r="P9997" s="8">
        <f>IF(Tabla1[[#This Row],[Mov]]="VNT",-Tabla1[[#This Row],[Cant]],Tabla1[[#This Row],[Cant]])</f>
        <v>-1</v>
      </c>
      <c r="Q9997" s="8">
        <f>DAY(Tabla1[[#This Row],[Date]])</f>
        <v>15</v>
      </c>
      <c r="R9997" s="8">
        <f>MONTH(Tabla1[[#This Row],[Date]])</f>
        <v>5</v>
      </c>
      <c r="S9997" s="8">
        <f>YEAR(Tabla1[[#This Row],[Date]])</f>
        <v>2023</v>
      </c>
    </row>
    <row r="9998" spans="1:19" x14ac:dyDescent="0.2">
      <c r="A9998">
        <v>9952</v>
      </c>
      <c r="B9998" s="1">
        <v>45061</v>
      </c>
      <c r="C9998" t="s">
        <v>260</v>
      </c>
      <c r="D9998" t="s">
        <v>332</v>
      </c>
      <c r="E9998">
        <v>1</v>
      </c>
      <c r="F9998" t="s">
        <v>891</v>
      </c>
      <c r="G9998" t="s">
        <v>263</v>
      </c>
      <c r="H9998" t="s">
        <v>767</v>
      </c>
      <c r="M9998" s="2">
        <v>3500</v>
      </c>
      <c r="N9998" s="2">
        <v>10000</v>
      </c>
      <c r="O9998" s="2">
        <f>IF(Tabla1[[#This Row],[Mov]]="VNT",Tabla1[[#This Row],[Sale]]-Tabla1[[#This Row],[Cost]],-Tabla1[[#This Row],[Cost]]*Tabla1[[#This Row],[Cant]])</f>
        <v>6500</v>
      </c>
      <c r="P9998" s="8">
        <f>IF(Tabla1[[#This Row],[Mov]]="VNT",-Tabla1[[#This Row],[Cant]],Tabla1[[#This Row],[Cant]])</f>
        <v>-1</v>
      </c>
      <c r="Q9998" s="8">
        <f>DAY(Tabla1[[#This Row],[Date]])</f>
        <v>15</v>
      </c>
      <c r="R9998" s="8">
        <f>MONTH(Tabla1[[#This Row],[Date]])</f>
        <v>5</v>
      </c>
      <c r="S9998" s="8">
        <f>YEAR(Tabla1[[#This Row],[Date]])</f>
        <v>2023</v>
      </c>
    </row>
    <row r="9999" spans="1:19" x14ac:dyDescent="0.2">
      <c r="A9999">
        <v>9953</v>
      </c>
      <c r="B9999" s="1">
        <v>45061</v>
      </c>
      <c r="C9999" t="s">
        <v>260</v>
      </c>
      <c r="D9999" t="s">
        <v>332</v>
      </c>
      <c r="E9999">
        <v>1</v>
      </c>
      <c r="F9999" t="s">
        <v>225</v>
      </c>
      <c r="G9999" t="s">
        <v>263</v>
      </c>
      <c r="H9999" t="s">
        <v>767</v>
      </c>
      <c r="M9999" s="2">
        <v>1100</v>
      </c>
      <c r="N9999" s="2">
        <v>10000</v>
      </c>
      <c r="O9999" s="2">
        <f>IF(Tabla1[[#This Row],[Mov]]="VNT",Tabla1[[#This Row],[Sale]]-Tabla1[[#This Row],[Cost]],-Tabla1[[#This Row],[Cost]]*Tabla1[[#This Row],[Cant]])</f>
        <v>8900</v>
      </c>
      <c r="P9999" s="8">
        <f>IF(Tabla1[[#This Row],[Mov]]="VNT",-Tabla1[[#This Row],[Cant]],Tabla1[[#This Row],[Cant]])</f>
        <v>-1</v>
      </c>
      <c r="Q9999" s="8">
        <f>DAY(Tabla1[[#This Row],[Date]])</f>
        <v>15</v>
      </c>
      <c r="R9999" s="8">
        <f>MONTH(Tabla1[[#This Row],[Date]])</f>
        <v>5</v>
      </c>
      <c r="S9999" s="8">
        <f>YEAR(Tabla1[[#This Row],[Date]])</f>
        <v>2023</v>
      </c>
    </row>
    <row r="10000" spans="1:19" x14ac:dyDescent="0.2">
      <c r="A10000">
        <v>9954</v>
      </c>
      <c r="B10000" s="1">
        <v>45061</v>
      </c>
      <c r="C10000" t="s">
        <v>260</v>
      </c>
      <c r="D10000" t="s">
        <v>332</v>
      </c>
      <c r="E10000">
        <v>1</v>
      </c>
      <c r="F10000" t="s">
        <v>116</v>
      </c>
      <c r="G10000" t="s">
        <v>382</v>
      </c>
      <c r="H10000" t="s">
        <v>514</v>
      </c>
      <c r="M10000" s="2">
        <v>14952</v>
      </c>
      <c r="N10000" s="2">
        <v>16000</v>
      </c>
      <c r="O10000" s="2">
        <f>IF(Tabla1[[#This Row],[Mov]]="VNT",Tabla1[[#This Row],[Sale]]-Tabla1[[#This Row],[Cost]],-Tabla1[[#This Row],[Cost]]*Tabla1[[#This Row],[Cant]])</f>
        <v>1048</v>
      </c>
      <c r="P10000" s="8">
        <f>IF(Tabla1[[#This Row],[Mov]]="VNT",-Tabla1[[#This Row],[Cant]],Tabla1[[#This Row],[Cant]])</f>
        <v>-1</v>
      </c>
      <c r="Q10000" s="8">
        <f>DAY(Tabla1[[#This Row],[Date]])</f>
        <v>15</v>
      </c>
      <c r="R10000" s="8">
        <f>MONTH(Tabla1[[#This Row],[Date]])</f>
        <v>5</v>
      </c>
      <c r="S10000" s="8">
        <f>YEAR(Tabla1[[#This Row],[Date]])</f>
        <v>2023</v>
      </c>
    </row>
    <row r="10001" spans="1:19" x14ac:dyDescent="0.2">
      <c r="A10001">
        <v>9955</v>
      </c>
      <c r="B10001" s="1">
        <v>45061</v>
      </c>
      <c r="C10001" t="s">
        <v>260</v>
      </c>
      <c r="D10001" t="s">
        <v>332</v>
      </c>
      <c r="E10001">
        <v>1</v>
      </c>
      <c r="F10001" t="s">
        <v>224</v>
      </c>
      <c r="G10001" t="s">
        <v>262</v>
      </c>
      <c r="H10001" t="s">
        <v>2568</v>
      </c>
      <c r="J10001" t="s">
        <v>2867</v>
      </c>
      <c r="M10001" s="2">
        <v>8000</v>
      </c>
      <c r="N10001" s="2">
        <v>18000</v>
      </c>
      <c r="O10001" s="2">
        <f>IF(Tabla1[[#This Row],[Mov]]="VNT",Tabla1[[#This Row],[Sale]]-Tabla1[[#This Row],[Cost]],-Tabla1[[#This Row],[Cost]]*Tabla1[[#This Row],[Cant]])</f>
        <v>10000</v>
      </c>
      <c r="P10001" s="8">
        <f>IF(Tabla1[[#This Row],[Mov]]="VNT",-Tabla1[[#This Row],[Cant]],Tabla1[[#This Row],[Cant]])</f>
        <v>-1</v>
      </c>
      <c r="Q10001" s="8">
        <f>DAY(Tabla1[[#This Row],[Date]])</f>
        <v>15</v>
      </c>
      <c r="R10001" s="8">
        <f>MONTH(Tabla1[[#This Row],[Date]])</f>
        <v>5</v>
      </c>
      <c r="S10001" s="8">
        <f>YEAR(Tabla1[[#This Row],[Date]])</f>
        <v>2023</v>
      </c>
    </row>
    <row r="10002" spans="1:19" x14ac:dyDescent="0.2">
      <c r="A10002">
        <v>9956</v>
      </c>
      <c r="B10002" s="1">
        <v>45061</v>
      </c>
      <c r="C10002" t="s">
        <v>260</v>
      </c>
      <c r="D10002" t="s">
        <v>332</v>
      </c>
      <c r="E10002">
        <v>1</v>
      </c>
      <c r="F10002" t="s">
        <v>386</v>
      </c>
      <c r="G10002" t="s">
        <v>272</v>
      </c>
      <c r="H10002" t="s">
        <v>309</v>
      </c>
      <c r="M10002" s="2">
        <v>65000</v>
      </c>
      <c r="N10002" s="2">
        <v>120000</v>
      </c>
      <c r="O10002" s="2">
        <f>IF(Tabla1[[#This Row],[Mov]]="VNT",Tabla1[[#This Row],[Sale]]-Tabla1[[#This Row],[Cost]],-Tabla1[[#This Row],[Cost]]*Tabla1[[#This Row],[Cant]])</f>
        <v>55000</v>
      </c>
      <c r="P10002" s="8">
        <f>IF(Tabla1[[#This Row],[Mov]]="VNT",-Tabla1[[#This Row],[Cant]],Tabla1[[#This Row],[Cant]])</f>
        <v>-1</v>
      </c>
      <c r="Q10002" s="8">
        <f>DAY(Tabla1[[#This Row],[Date]])</f>
        <v>15</v>
      </c>
      <c r="R10002" s="8">
        <f>MONTH(Tabla1[[#This Row],[Date]])</f>
        <v>5</v>
      </c>
      <c r="S10002" s="8">
        <f>YEAR(Tabla1[[#This Row],[Date]])</f>
        <v>2023</v>
      </c>
    </row>
    <row r="10003" spans="1:19" x14ac:dyDescent="0.2">
      <c r="A10003">
        <v>9957</v>
      </c>
      <c r="B10003" s="1">
        <v>45061</v>
      </c>
      <c r="C10003" t="s">
        <v>260</v>
      </c>
      <c r="D10003" t="s">
        <v>332</v>
      </c>
      <c r="E10003">
        <v>1</v>
      </c>
      <c r="F10003" t="s">
        <v>225</v>
      </c>
      <c r="G10003" t="s">
        <v>272</v>
      </c>
      <c r="H10003" t="s">
        <v>309</v>
      </c>
      <c r="L10003" t="s">
        <v>2368</v>
      </c>
      <c r="M10003" s="2">
        <v>1100</v>
      </c>
      <c r="N10003" s="2">
        <v>5000</v>
      </c>
      <c r="O10003" s="2">
        <f>IF(Tabla1[[#This Row],[Mov]]="VNT",Tabla1[[#This Row],[Sale]]-Tabla1[[#This Row],[Cost]],-Tabla1[[#This Row],[Cost]]*Tabla1[[#This Row],[Cant]])</f>
        <v>3900</v>
      </c>
      <c r="P10003" s="8">
        <f>IF(Tabla1[[#This Row],[Mov]]="VNT",-Tabla1[[#This Row],[Cant]],Tabla1[[#This Row],[Cant]])</f>
        <v>-1</v>
      </c>
      <c r="Q10003" s="8">
        <f>DAY(Tabla1[[#This Row],[Date]])</f>
        <v>15</v>
      </c>
      <c r="R10003" s="8">
        <f>MONTH(Tabla1[[#This Row],[Date]])</f>
        <v>5</v>
      </c>
      <c r="S10003" s="8">
        <f>YEAR(Tabla1[[#This Row],[Date]])</f>
        <v>2023</v>
      </c>
    </row>
    <row r="10004" spans="1:19" x14ac:dyDescent="0.2">
      <c r="A10004">
        <v>9958</v>
      </c>
      <c r="B10004" s="1">
        <v>45061</v>
      </c>
      <c r="C10004" t="s">
        <v>260</v>
      </c>
      <c r="D10004" t="s">
        <v>332</v>
      </c>
      <c r="E10004">
        <v>1</v>
      </c>
      <c r="F10004" t="s">
        <v>116</v>
      </c>
      <c r="G10004" t="s">
        <v>349</v>
      </c>
      <c r="H10004" t="s">
        <v>515</v>
      </c>
      <c r="M10004" s="2">
        <v>6074</v>
      </c>
      <c r="N10004" s="2">
        <v>6500</v>
      </c>
      <c r="O10004" s="2">
        <f>IF(Tabla1[[#This Row],[Mov]]="VNT",Tabla1[[#This Row],[Sale]]-Tabla1[[#This Row],[Cost]],-Tabla1[[#This Row],[Cost]]*Tabla1[[#This Row],[Cant]])</f>
        <v>426</v>
      </c>
      <c r="P10004" s="8">
        <f>IF(Tabla1[[#This Row],[Mov]]="VNT",-Tabla1[[#This Row],[Cant]],Tabla1[[#This Row],[Cant]])</f>
        <v>-1</v>
      </c>
      <c r="Q10004" s="8">
        <f>DAY(Tabla1[[#This Row],[Date]])</f>
        <v>15</v>
      </c>
      <c r="R10004" s="8">
        <f>MONTH(Tabla1[[#This Row],[Date]])</f>
        <v>5</v>
      </c>
      <c r="S10004" s="8">
        <f>YEAR(Tabla1[[#This Row],[Date]])</f>
        <v>2023</v>
      </c>
    </row>
    <row r="10005" spans="1:19" x14ac:dyDescent="0.2">
      <c r="A10005">
        <v>9959</v>
      </c>
      <c r="B10005" s="1">
        <v>45061</v>
      </c>
      <c r="C10005" t="s">
        <v>260</v>
      </c>
      <c r="D10005" t="s">
        <v>332</v>
      </c>
      <c r="E10005">
        <v>1</v>
      </c>
      <c r="F10005" t="s">
        <v>116</v>
      </c>
      <c r="G10005" t="s">
        <v>347</v>
      </c>
      <c r="H10005" t="s">
        <v>518</v>
      </c>
      <c r="M10005" s="2">
        <v>3270</v>
      </c>
      <c r="N10005" s="2">
        <v>3500</v>
      </c>
      <c r="O10005" s="2">
        <f>IF(Tabla1[[#This Row],[Mov]]="VNT",Tabla1[[#This Row],[Sale]]-Tabla1[[#This Row],[Cost]],-Tabla1[[#This Row],[Cost]]*Tabla1[[#This Row],[Cant]])</f>
        <v>230</v>
      </c>
      <c r="P10005" s="8">
        <f>IF(Tabla1[[#This Row],[Mov]]="VNT",-Tabla1[[#This Row],[Cant]],Tabla1[[#This Row],[Cant]])</f>
        <v>-1</v>
      </c>
      <c r="Q10005" s="8">
        <f>DAY(Tabla1[[#This Row],[Date]])</f>
        <v>15</v>
      </c>
      <c r="R10005" s="8">
        <f>MONTH(Tabla1[[#This Row],[Date]])</f>
        <v>5</v>
      </c>
      <c r="S10005" s="8">
        <f>YEAR(Tabla1[[#This Row],[Date]])</f>
        <v>2023</v>
      </c>
    </row>
    <row r="10006" spans="1:19" x14ac:dyDescent="0.2">
      <c r="A10006">
        <v>9960</v>
      </c>
      <c r="B10006" s="1">
        <v>45061</v>
      </c>
      <c r="C10006" t="s">
        <v>260</v>
      </c>
      <c r="D10006" t="s">
        <v>332</v>
      </c>
      <c r="E10006">
        <v>1</v>
      </c>
      <c r="F10006" t="s">
        <v>48</v>
      </c>
      <c r="G10006" t="s">
        <v>1765</v>
      </c>
      <c r="H10006" t="s">
        <v>2772</v>
      </c>
      <c r="M10006" s="2">
        <v>210000</v>
      </c>
      <c r="N10006" s="2">
        <v>300000</v>
      </c>
      <c r="O10006" s="2">
        <f>IF(Tabla1[[#This Row],[Mov]]="VNT",Tabla1[[#This Row],[Sale]]-Tabla1[[#This Row],[Cost]],-Tabla1[[#This Row],[Cost]]*Tabla1[[#This Row],[Cant]])</f>
        <v>90000</v>
      </c>
      <c r="P10006" s="8">
        <f>IF(Tabla1[[#This Row],[Mov]]="VNT",-Tabla1[[#This Row],[Cant]],Tabla1[[#This Row],[Cant]])</f>
        <v>-1</v>
      </c>
      <c r="Q10006" s="8">
        <f>DAY(Tabla1[[#This Row],[Date]])</f>
        <v>15</v>
      </c>
      <c r="R10006" s="8">
        <f>MONTH(Tabla1[[#This Row],[Date]])</f>
        <v>5</v>
      </c>
      <c r="S10006" s="8">
        <f>YEAR(Tabla1[[#This Row],[Date]])</f>
        <v>2023</v>
      </c>
    </row>
    <row r="10007" spans="1:19" x14ac:dyDescent="0.2">
      <c r="A10007">
        <v>9961</v>
      </c>
      <c r="B10007" s="1">
        <v>45061</v>
      </c>
      <c r="C10007" t="s">
        <v>260</v>
      </c>
      <c r="D10007" t="s">
        <v>332</v>
      </c>
      <c r="E10007">
        <v>1</v>
      </c>
      <c r="F10007" t="s">
        <v>386</v>
      </c>
      <c r="G10007" t="s">
        <v>263</v>
      </c>
      <c r="H10007" t="s">
        <v>672</v>
      </c>
      <c r="M10007" s="2">
        <v>95000</v>
      </c>
      <c r="N10007" s="2">
        <v>150000</v>
      </c>
      <c r="O10007" s="2">
        <f>IF(Tabla1[[#This Row],[Mov]]="VNT",Tabla1[[#This Row],[Sale]]-Tabla1[[#This Row],[Cost]],-Tabla1[[#This Row],[Cost]]*Tabla1[[#This Row],[Cant]])</f>
        <v>55000</v>
      </c>
      <c r="P10007" s="8">
        <f>IF(Tabla1[[#This Row],[Mov]]="VNT",-Tabla1[[#This Row],[Cant]],Tabla1[[#This Row],[Cant]])</f>
        <v>-1</v>
      </c>
      <c r="Q10007" s="8">
        <f>DAY(Tabla1[[#This Row],[Date]])</f>
        <v>15</v>
      </c>
      <c r="R10007" s="8">
        <f>MONTH(Tabla1[[#This Row],[Date]])</f>
        <v>5</v>
      </c>
      <c r="S10007" s="8">
        <f>YEAR(Tabla1[[#This Row],[Date]])</f>
        <v>2023</v>
      </c>
    </row>
    <row r="10008" spans="1:19" x14ac:dyDescent="0.2">
      <c r="A10008">
        <v>9962</v>
      </c>
      <c r="B10008" s="1">
        <v>45061</v>
      </c>
      <c r="C10008" t="s">
        <v>260</v>
      </c>
      <c r="D10008" t="s">
        <v>332</v>
      </c>
      <c r="E10008">
        <v>1</v>
      </c>
      <c r="F10008" t="s">
        <v>677</v>
      </c>
      <c r="G10008" t="s">
        <v>263</v>
      </c>
      <c r="H10008" t="s">
        <v>672</v>
      </c>
      <c r="L10008" t="s">
        <v>3497</v>
      </c>
      <c r="M10008" s="2">
        <v>0</v>
      </c>
      <c r="N10008" s="2">
        <v>12000</v>
      </c>
      <c r="O10008" s="2">
        <f>IF(Tabla1[[#This Row],[Mov]]="VNT",Tabla1[[#This Row],[Sale]]-Tabla1[[#This Row],[Cost]],-Tabla1[[#This Row],[Cost]]*Tabla1[[#This Row],[Cant]])</f>
        <v>12000</v>
      </c>
      <c r="P10008" s="8">
        <f>IF(Tabla1[[#This Row],[Mov]]="VNT",-Tabla1[[#This Row],[Cant]],Tabla1[[#This Row],[Cant]])</f>
        <v>-1</v>
      </c>
      <c r="Q10008" s="8">
        <f>DAY(Tabla1[[#This Row],[Date]])</f>
        <v>15</v>
      </c>
      <c r="R10008" s="8">
        <f>MONTH(Tabla1[[#This Row],[Date]])</f>
        <v>5</v>
      </c>
      <c r="S10008" s="8">
        <f>YEAR(Tabla1[[#This Row],[Date]])</f>
        <v>2023</v>
      </c>
    </row>
    <row r="10009" spans="1:19" x14ac:dyDescent="0.2">
      <c r="A10009">
        <v>9963</v>
      </c>
      <c r="B10009" s="1">
        <v>45061</v>
      </c>
      <c r="C10009" t="s">
        <v>260</v>
      </c>
      <c r="D10009" t="s">
        <v>332</v>
      </c>
      <c r="E10009">
        <v>1</v>
      </c>
      <c r="F10009" t="s">
        <v>224</v>
      </c>
      <c r="G10009" t="s">
        <v>263</v>
      </c>
      <c r="H10009" t="s">
        <v>1234</v>
      </c>
      <c r="J10009" t="s">
        <v>2867</v>
      </c>
      <c r="M10009" s="2">
        <v>8000</v>
      </c>
      <c r="N10009" s="2">
        <v>20000</v>
      </c>
      <c r="O10009" s="2">
        <f>IF(Tabla1[[#This Row],[Mov]]="VNT",Tabla1[[#This Row],[Sale]]-Tabla1[[#This Row],[Cost]],-Tabla1[[#This Row],[Cost]]*Tabla1[[#This Row],[Cant]])</f>
        <v>12000</v>
      </c>
      <c r="P10009" s="8">
        <f>IF(Tabla1[[#This Row],[Mov]]="VNT",-Tabla1[[#This Row],[Cant]],Tabla1[[#This Row],[Cant]])</f>
        <v>-1</v>
      </c>
      <c r="Q10009" s="8">
        <f>DAY(Tabla1[[#This Row],[Date]])</f>
        <v>15</v>
      </c>
      <c r="R10009" s="8">
        <f>MONTH(Tabla1[[#This Row],[Date]])</f>
        <v>5</v>
      </c>
      <c r="S10009" s="8">
        <f>YEAR(Tabla1[[#This Row],[Date]])</f>
        <v>2023</v>
      </c>
    </row>
    <row r="10010" spans="1:19" x14ac:dyDescent="0.2">
      <c r="A10010">
        <v>9964</v>
      </c>
      <c r="B10010" s="1">
        <v>45061</v>
      </c>
      <c r="C10010" t="s">
        <v>260</v>
      </c>
      <c r="D10010" t="s">
        <v>332</v>
      </c>
      <c r="E10010">
        <v>1</v>
      </c>
      <c r="F10010" t="s">
        <v>1102</v>
      </c>
      <c r="G10010" t="s">
        <v>2662</v>
      </c>
      <c r="H10010" t="s">
        <v>2659</v>
      </c>
      <c r="M10010" s="2">
        <v>58000</v>
      </c>
      <c r="N10010" s="2">
        <v>90000</v>
      </c>
      <c r="O10010" s="2">
        <f>IF(Tabla1[[#This Row],[Mov]]="VNT",Tabla1[[#This Row],[Sale]]-Tabla1[[#This Row],[Cost]],-Tabla1[[#This Row],[Cost]]*Tabla1[[#This Row],[Cant]])</f>
        <v>32000</v>
      </c>
      <c r="P10010" s="8">
        <f>IF(Tabla1[[#This Row],[Mov]]="VNT",-Tabla1[[#This Row],[Cant]],Tabla1[[#This Row],[Cant]])</f>
        <v>-1</v>
      </c>
      <c r="Q10010" s="8">
        <f>DAY(Tabla1[[#This Row],[Date]])</f>
        <v>15</v>
      </c>
      <c r="R10010" s="8">
        <f>MONTH(Tabla1[[#This Row],[Date]])</f>
        <v>5</v>
      </c>
      <c r="S10010" s="8">
        <f>YEAR(Tabla1[[#This Row],[Date]])</f>
        <v>2023</v>
      </c>
    </row>
    <row r="10011" spans="1:19" x14ac:dyDescent="0.2">
      <c r="A10011">
        <v>9965</v>
      </c>
      <c r="B10011" s="1">
        <v>45061</v>
      </c>
      <c r="C10011" t="s">
        <v>260</v>
      </c>
      <c r="D10011" t="s">
        <v>332</v>
      </c>
      <c r="E10011">
        <v>1</v>
      </c>
      <c r="F10011" t="s">
        <v>1102</v>
      </c>
      <c r="G10011" t="s">
        <v>2662</v>
      </c>
      <c r="H10011" t="s">
        <v>2659</v>
      </c>
      <c r="M10011" s="2">
        <v>57000</v>
      </c>
      <c r="N10011" s="2">
        <v>90000</v>
      </c>
      <c r="O10011" s="2">
        <f>IF(Tabla1[[#This Row],[Mov]]="VNT",Tabla1[[#This Row],[Sale]]-Tabla1[[#This Row],[Cost]],-Tabla1[[#This Row],[Cost]]*Tabla1[[#This Row],[Cant]])</f>
        <v>33000</v>
      </c>
      <c r="P10011" s="8">
        <f>IF(Tabla1[[#This Row],[Mov]]="VNT",-Tabla1[[#This Row],[Cant]],Tabla1[[#This Row],[Cant]])</f>
        <v>-1</v>
      </c>
      <c r="Q10011" s="8">
        <f>DAY(Tabla1[[#This Row],[Date]])</f>
        <v>15</v>
      </c>
      <c r="R10011" s="8">
        <f>MONTH(Tabla1[[#This Row],[Date]])</f>
        <v>5</v>
      </c>
      <c r="S10011" s="8">
        <f>YEAR(Tabla1[[#This Row],[Date]])</f>
        <v>2023</v>
      </c>
    </row>
    <row r="10012" spans="1:19" x14ac:dyDescent="0.2">
      <c r="A10012">
        <v>9966</v>
      </c>
      <c r="B10012" s="1">
        <v>45061</v>
      </c>
      <c r="C10012" t="s">
        <v>260</v>
      </c>
      <c r="D10012" t="s">
        <v>332</v>
      </c>
      <c r="E10012">
        <v>1</v>
      </c>
      <c r="F10012" t="s">
        <v>116</v>
      </c>
      <c r="G10012" t="s">
        <v>349</v>
      </c>
      <c r="H10012" t="s">
        <v>515</v>
      </c>
      <c r="M10012" s="2">
        <v>6074</v>
      </c>
      <c r="N10012" s="2">
        <v>6500</v>
      </c>
      <c r="O10012" s="2">
        <f>IF(Tabla1[[#This Row],[Mov]]="VNT",Tabla1[[#This Row],[Sale]]-Tabla1[[#This Row],[Cost]],-Tabla1[[#This Row],[Cost]]*Tabla1[[#This Row],[Cant]])</f>
        <v>426</v>
      </c>
      <c r="P10012" s="8">
        <f>IF(Tabla1[[#This Row],[Mov]]="VNT",-Tabla1[[#This Row],[Cant]],Tabla1[[#This Row],[Cant]])</f>
        <v>-1</v>
      </c>
      <c r="Q10012" s="8">
        <f>DAY(Tabla1[[#This Row],[Date]])</f>
        <v>15</v>
      </c>
      <c r="R10012" s="8">
        <f>MONTH(Tabla1[[#This Row],[Date]])</f>
        <v>5</v>
      </c>
      <c r="S10012" s="8">
        <f>YEAR(Tabla1[[#This Row],[Date]])</f>
        <v>2023</v>
      </c>
    </row>
    <row r="10013" spans="1:19" x14ac:dyDescent="0.2">
      <c r="A10013">
        <v>9967</v>
      </c>
      <c r="B10013" s="1">
        <v>45061</v>
      </c>
      <c r="C10013" t="s">
        <v>260</v>
      </c>
      <c r="D10013" t="s">
        <v>332</v>
      </c>
      <c r="E10013">
        <v>1</v>
      </c>
      <c r="F10013" t="s">
        <v>116</v>
      </c>
      <c r="G10013" t="s">
        <v>349</v>
      </c>
      <c r="H10013" t="s">
        <v>515</v>
      </c>
      <c r="M10013" s="2">
        <v>6074</v>
      </c>
      <c r="N10013" s="2">
        <v>6500</v>
      </c>
      <c r="O10013" s="2">
        <f>IF(Tabla1[[#This Row],[Mov]]="VNT",Tabla1[[#This Row],[Sale]]-Tabla1[[#This Row],[Cost]],-Tabla1[[#This Row],[Cost]]*Tabla1[[#This Row],[Cant]])</f>
        <v>426</v>
      </c>
      <c r="P10013" s="8">
        <f>IF(Tabla1[[#This Row],[Mov]]="VNT",-Tabla1[[#This Row],[Cant]],Tabla1[[#This Row],[Cant]])</f>
        <v>-1</v>
      </c>
      <c r="Q10013" s="8">
        <f>DAY(Tabla1[[#This Row],[Date]])</f>
        <v>15</v>
      </c>
      <c r="R10013" s="8">
        <f>MONTH(Tabla1[[#This Row],[Date]])</f>
        <v>5</v>
      </c>
      <c r="S10013" s="8">
        <f>YEAR(Tabla1[[#This Row],[Date]])</f>
        <v>2023</v>
      </c>
    </row>
    <row r="10014" spans="1:19" x14ac:dyDescent="0.2">
      <c r="A10014">
        <v>9968</v>
      </c>
      <c r="B10014" s="1">
        <v>45061</v>
      </c>
      <c r="C10014" t="s">
        <v>260</v>
      </c>
      <c r="D10014" t="s">
        <v>332</v>
      </c>
      <c r="E10014">
        <v>1</v>
      </c>
      <c r="F10014" t="s">
        <v>116</v>
      </c>
      <c r="G10014" t="s">
        <v>382</v>
      </c>
      <c r="H10014" t="s">
        <v>514</v>
      </c>
      <c r="M10014" s="2">
        <v>7008</v>
      </c>
      <c r="N10014" s="2">
        <v>7500</v>
      </c>
      <c r="O10014" s="2">
        <f>IF(Tabla1[[#This Row],[Mov]]="VNT",Tabla1[[#This Row],[Sale]]-Tabla1[[#This Row],[Cost]],-Tabla1[[#This Row],[Cost]]*Tabla1[[#This Row],[Cant]])</f>
        <v>492</v>
      </c>
      <c r="P10014" s="8">
        <f>IF(Tabla1[[#This Row],[Mov]]="VNT",-Tabla1[[#This Row],[Cant]],Tabla1[[#This Row],[Cant]])</f>
        <v>-1</v>
      </c>
      <c r="Q10014" s="8">
        <f>DAY(Tabla1[[#This Row],[Date]])</f>
        <v>15</v>
      </c>
      <c r="R10014" s="8">
        <f>MONTH(Tabla1[[#This Row],[Date]])</f>
        <v>5</v>
      </c>
      <c r="S10014" s="8">
        <f>YEAR(Tabla1[[#This Row],[Date]])</f>
        <v>2023</v>
      </c>
    </row>
    <row r="10015" spans="1:19" x14ac:dyDescent="0.2">
      <c r="A10015">
        <v>9969</v>
      </c>
      <c r="B10015" s="1">
        <v>45061</v>
      </c>
      <c r="C10015" t="s">
        <v>260</v>
      </c>
      <c r="D10015" t="s">
        <v>332</v>
      </c>
      <c r="E10015">
        <v>1</v>
      </c>
      <c r="F10015" t="s">
        <v>586</v>
      </c>
      <c r="G10015" t="s">
        <v>284</v>
      </c>
      <c r="H10015" t="s">
        <v>2266</v>
      </c>
      <c r="M10015" s="2">
        <v>7000</v>
      </c>
      <c r="N10015" s="2">
        <v>20000</v>
      </c>
      <c r="O10015" s="2">
        <f>IF(Tabla1[[#This Row],[Mov]]="VNT",Tabla1[[#This Row],[Sale]]-Tabla1[[#This Row],[Cost]],-Tabla1[[#This Row],[Cost]]*Tabla1[[#This Row],[Cant]])</f>
        <v>13000</v>
      </c>
      <c r="P10015" s="8">
        <f>IF(Tabla1[[#This Row],[Mov]]="VNT",-Tabla1[[#This Row],[Cant]],Tabla1[[#This Row],[Cant]])</f>
        <v>-1</v>
      </c>
      <c r="Q10015" s="8">
        <f>DAY(Tabla1[[#This Row],[Date]])</f>
        <v>15</v>
      </c>
      <c r="R10015" s="8">
        <f>MONTH(Tabla1[[#This Row],[Date]])</f>
        <v>5</v>
      </c>
      <c r="S10015" s="8">
        <f>YEAR(Tabla1[[#This Row],[Date]])</f>
        <v>2023</v>
      </c>
    </row>
    <row r="10016" spans="1:19" x14ac:dyDescent="0.2">
      <c r="A10016">
        <v>9970</v>
      </c>
      <c r="B10016" s="1">
        <v>45061</v>
      </c>
      <c r="C10016" t="s">
        <v>260</v>
      </c>
      <c r="D10016" t="s">
        <v>332</v>
      </c>
      <c r="E10016">
        <v>1</v>
      </c>
      <c r="F10016" t="s">
        <v>586</v>
      </c>
      <c r="G10016" t="s">
        <v>263</v>
      </c>
      <c r="H10016" t="s">
        <v>672</v>
      </c>
      <c r="M10016" s="2">
        <v>7000</v>
      </c>
      <c r="N10016" s="2">
        <v>20000</v>
      </c>
      <c r="O10016" s="2">
        <f>IF(Tabla1[[#This Row],[Mov]]="VNT",Tabla1[[#This Row],[Sale]]-Tabla1[[#This Row],[Cost]],-Tabla1[[#This Row],[Cost]]*Tabla1[[#This Row],[Cant]])</f>
        <v>13000</v>
      </c>
      <c r="P10016" s="8">
        <f>IF(Tabla1[[#This Row],[Mov]]="VNT",-Tabla1[[#This Row],[Cant]],Tabla1[[#This Row],[Cant]])</f>
        <v>-1</v>
      </c>
      <c r="Q10016" s="8">
        <f>DAY(Tabla1[[#This Row],[Date]])</f>
        <v>15</v>
      </c>
      <c r="R10016" s="8">
        <f>MONTH(Tabla1[[#This Row],[Date]])</f>
        <v>5</v>
      </c>
      <c r="S10016" s="8">
        <f>YEAR(Tabla1[[#This Row],[Date]])</f>
        <v>2023</v>
      </c>
    </row>
    <row r="10017" spans="1:19" x14ac:dyDescent="0.2">
      <c r="A10017">
        <v>9971</v>
      </c>
      <c r="B10017" s="1">
        <v>45061</v>
      </c>
      <c r="C10017" t="s">
        <v>260</v>
      </c>
      <c r="D10017" t="s">
        <v>332</v>
      </c>
      <c r="E10017">
        <v>1</v>
      </c>
      <c r="F10017" t="s">
        <v>849</v>
      </c>
      <c r="G10017" t="s">
        <v>1765</v>
      </c>
      <c r="H10017" t="s">
        <v>2631</v>
      </c>
      <c r="M10017" s="2">
        <v>45000</v>
      </c>
      <c r="N10017" s="2">
        <v>69000</v>
      </c>
      <c r="O10017" s="2">
        <f>IF(Tabla1[[#This Row],[Mov]]="VNT",Tabla1[[#This Row],[Sale]]-Tabla1[[#This Row],[Cost]],-Tabla1[[#This Row],[Cost]]*Tabla1[[#This Row],[Cant]])</f>
        <v>24000</v>
      </c>
      <c r="P10017" s="8">
        <f>IF(Tabla1[[#This Row],[Mov]]="VNT",-Tabla1[[#This Row],[Cant]],Tabla1[[#This Row],[Cant]])</f>
        <v>-1</v>
      </c>
      <c r="Q10017" s="8">
        <f>DAY(Tabla1[[#This Row],[Date]])</f>
        <v>15</v>
      </c>
      <c r="R10017" s="8">
        <f>MONTH(Tabla1[[#This Row],[Date]])</f>
        <v>5</v>
      </c>
      <c r="S10017" s="8">
        <f>YEAR(Tabla1[[#This Row],[Date]])</f>
        <v>2023</v>
      </c>
    </row>
    <row r="10018" spans="1:19" x14ac:dyDescent="0.2">
      <c r="A10018">
        <v>9972</v>
      </c>
      <c r="B10018" s="1">
        <v>45061</v>
      </c>
      <c r="C10018" t="s">
        <v>260</v>
      </c>
      <c r="D10018" t="s">
        <v>332</v>
      </c>
      <c r="E10018">
        <v>1</v>
      </c>
      <c r="F10018" t="s">
        <v>455</v>
      </c>
      <c r="G10018" t="s">
        <v>347</v>
      </c>
      <c r="H10018" t="s">
        <v>456</v>
      </c>
      <c r="M10018" s="2">
        <v>800</v>
      </c>
      <c r="N10018" s="2">
        <v>4000</v>
      </c>
      <c r="O10018" s="2">
        <f>IF(Tabla1[[#This Row],[Mov]]="VNT",Tabla1[[#This Row],[Sale]]-Tabla1[[#This Row],[Cost]],-Tabla1[[#This Row],[Cost]]*Tabla1[[#This Row],[Cant]])</f>
        <v>3200</v>
      </c>
      <c r="P10018" s="8">
        <f>IF(Tabla1[[#This Row],[Mov]]="VNT",-Tabla1[[#This Row],[Cant]],Tabla1[[#This Row],[Cant]])</f>
        <v>-1</v>
      </c>
      <c r="Q10018" s="8">
        <f>DAY(Tabla1[[#This Row],[Date]])</f>
        <v>15</v>
      </c>
      <c r="R10018" s="8">
        <f>MONTH(Tabla1[[#This Row],[Date]])</f>
        <v>5</v>
      </c>
      <c r="S10018" s="8">
        <f>YEAR(Tabla1[[#This Row],[Date]])</f>
        <v>2023</v>
      </c>
    </row>
    <row r="10019" spans="1:19" x14ac:dyDescent="0.2">
      <c r="A10019">
        <v>9973</v>
      </c>
      <c r="B10019" s="1">
        <v>45061</v>
      </c>
      <c r="C10019" t="s">
        <v>260</v>
      </c>
      <c r="D10019" t="s">
        <v>332</v>
      </c>
      <c r="E10019">
        <v>1</v>
      </c>
      <c r="F10019" t="s">
        <v>116</v>
      </c>
      <c r="G10019" t="s">
        <v>349</v>
      </c>
      <c r="H10019" t="s">
        <v>515</v>
      </c>
      <c r="M10019" s="2">
        <v>6074</v>
      </c>
      <c r="N10019" s="2">
        <v>6500</v>
      </c>
      <c r="O10019" s="2">
        <f>IF(Tabla1[[#This Row],[Mov]]="VNT",Tabla1[[#This Row],[Sale]]-Tabla1[[#This Row],[Cost]],-Tabla1[[#This Row],[Cost]]*Tabla1[[#This Row],[Cant]])</f>
        <v>426</v>
      </c>
      <c r="P10019" s="8">
        <f>IF(Tabla1[[#This Row],[Mov]]="VNT",-Tabla1[[#This Row],[Cant]],Tabla1[[#This Row],[Cant]])</f>
        <v>-1</v>
      </c>
      <c r="Q10019" s="8">
        <f>DAY(Tabla1[[#This Row],[Date]])</f>
        <v>15</v>
      </c>
      <c r="R10019" s="8">
        <f>MONTH(Tabla1[[#This Row],[Date]])</f>
        <v>5</v>
      </c>
      <c r="S10019" s="8">
        <f>YEAR(Tabla1[[#This Row],[Date]])</f>
        <v>2023</v>
      </c>
    </row>
    <row r="10020" spans="1:19" x14ac:dyDescent="0.2">
      <c r="A10020">
        <v>9974</v>
      </c>
      <c r="B10020" s="1">
        <v>45061</v>
      </c>
      <c r="C10020" t="s">
        <v>260</v>
      </c>
      <c r="D10020" t="s">
        <v>332</v>
      </c>
      <c r="E10020">
        <v>1</v>
      </c>
      <c r="F10020" t="s">
        <v>116</v>
      </c>
      <c r="G10020" t="s">
        <v>382</v>
      </c>
      <c r="H10020" t="s">
        <v>514</v>
      </c>
      <c r="M10020" s="2">
        <v>3270</v>
      </c>
      <c r="N10020" s="2">
        <v>3500</v>
      </c>
      <c r="O10020" s="2">
        <f>IF(Tabla1[[#This Row],[Mov]]="VNT",Tabla1[[#This Row],[Sale]]-Tabla1[[#This Row],[Cost]],-Tabla1[[#This Row],[Cost]]*Tabla1[[#This Row],[Cant]])</f>
        <v>230</v>
      </c>
      <c r="P10020" s="8">
        <f>IF(Tabla1[[#This Row],[Mov]]="VNT",-Tabla1[[#This Row],[Cant]],Tabla1[[#This Row],[Cant]])</f>
        <v>-1</v>
      </c>
      <c r="Q10020" s="8">
        <f>DAY(Tabla1[[#This Row],[Date]])</f>
        <v>15</v>
      </c>
      <c r="R10020" s="8">
        <f>MONTH(Tabla1[[#This Row],[Date]])</f>
        <v>5</v>
      </c>
      <c r="S10020" s="8">
        <f>YEAR(Tabla1[[#This Row],[Date]])</f>
        <v>2023</v>
      </c>
    </row>
    <row r="10021" spans="1:19" x14ac:dyDescent="0.2">
      <c r="A10021">
        <v>9975</v>
      </c>
      <c r="B10021" s="1">
        <v>45061</v>
      </c>
      <c r="C10021" t="s">
        <v>260</v>
      </c>
      <c r="D10021" t="s">
        <v>332</v>
      </c>
      <c r="E10021">
        <v>1</v>
      </c>
      <c r="F10021" t="s">
        <v>225</v>
      </c>
      <c r="G10021" t="s">
        <v>284</v>
      </c>
      <c r="H10021" t="s">
        <v>3292</v>
      </c>
      <c r="M10021" s="2">
        <v>1100</v>
      </c>
      <c r="N10021" s="2">
        <v>10000</v>
      </c>
      <c r="O10021" s="2">
        <f>IF(Tabla1[[#This Row],[Mov]]="VNT",Tabla1[[#This Row],[Sale]]-Tabla1[[#This Row],[Cost]],-Tabla1[[#This Row],[Cost]]*Tabla1[[#This Row],[Cant]])</f>
        <v>8900</v>
      </c>
      <c r="P10021" s="8">
        <f>IF(Tabla1[[#This Row],[Mov]]="VNT",-Tabla1[[#This Row],[Cant]],Tabla1[[#This Row],[Cant]])</f>
        <v>-1</v>
      </c>
      <c r="Q10021" s="8">
        <f>DAY(Tabla1[[#This Row],[Date]])</f>
        <v>15</v>
      </c>
      <c r="R10021" s="8">
        <f>MONTH(Tabla1[[#This Row],[Date]])</f>
        <v>5</v>
      </c>
      <c r="S10021" s="8">
        <f>YEAR(Tabla1[[#This Row],[Date]])</f>
        <v>2023</v>
      </c>
    </row>
    <row r="10022" spans="1:19" x14ac:dyDescent="0.2">
      <c r="A10022">
        <v>9976</v>
      </c>
      <c r="B10022" s="1">
        <v>45061</v>
      </c>
      <c r="C10022" t="s">
        <v>260</v>
      </c>
      <c r="D10022" t="s">
        <v>332</v>
      </c>
      <c r="E10022">
        <v>1</v>
      </c>
      <c r="F10022" t="s">
        <v>225</v>
      </c>
      <c r="G10022" t="s">
        <v>284</v>
      </c>
      <c r="H10022" t="s">
        <v>907</v>
      </c>
      <c r="M10022" s="2">
        <v>1100</v>
      </c>
      <c r="N10022" s="2">
        <v>10000</v>
      </c>
      <c r="O10022" s="2">
        <f>IF(Tabla1[[#This Row],[Mov]]="VNT",Tabla1[[#This Row],[Sale]]-Tabla1[[#This Row],[Cost]],-Tabla1[[#This Row],[Cost]]*Tabla1[[#This Row],[Cant]])</f>
        <v>8900</v>
      </c>
      <c r="P10022" s="8">
        <f>IF(Tabla1[[#This Row],[Mov]]="VNT",-Tabla1[[#This Row],[Cant]],Tabla1[[#This Row],[Cant]])</f>
        <v>-1</v>
      </c>
      <c r="Q10022" s="8">
        <f>DAY(Tabla1[[#This Row],[Date]])</f>
        <v>15</v>
      </c>
      <c r="R10022" s="8">
        <f>MONTH(Tabla1[[#This Row],[Date]])</f>
        <v>5</v>
      </c>
      <c r="S10022" s="8">
        <f>YEAR(Tabla1[[#This Row],[Date]])</f>
        <v>2023</v>
      </c>
    </row>
    <row r="10023" spans="1:19" x14ac:dyDescent="0.2">
      <c r="A10023">
        <v>9977</v>
      </c>
      <c r="B10023" s="1">
        <v>45061</v>
      </c>
      <c r="C10023" t="s">
        <v>260</v>
      </c>
      <c r="D10023" t="s">
        <v>332</v>
      </c>
      <c r="E10023">
        <v>1</v>
      </c>
      <c r="F10023" t="s">
        <v>455</v>
      </c>
      <c r="G10023" t="s">
        <v>382</v>
      </c>
      <c r="H10023" t="s">
        <v>509</v>
      </c>
      <c r="M10023" s="2">
        <v>0</v>
      </c>
      <c r="N10023" s="2">
        <v>4000</v>
      </c>
      <c r="O10023" s="2">
        <f>IF(Tabla1[[#This Row],[Mov]]="VNT",Tabla1[[#This Row],[Sale]]-Tabla1[[#This Row],[Cost]],-Tabla1[[#This Row],[Cost]]*Tabla1[[#This Row],[Cant]])</f>
        <v>4000</v>
      </c>
      <c r="P10023" s="8">
        <f>IF(Tabla1[[#This Row],[Mov]]="VNT",-Tabla1[[#This Row],[Cant]],Tabla1[[#This Row],[Cant]])</f>
        <v>-1</v>
      </c>
      <c r="Q10023" s="8">
        <f>DAY(Tabla1[[#This Row],[Date]])</f>
        <v>15</v>
      </c>
      <c r="R10023" s="8">
        <f>MONTH(Tabla1[[#This Row],[Date]])</f>
        <v>5</v>
      </c>
      <c r="S10023" s="8">
        <f>YEAR(Tabla1[[#This Row],[Date]])</f>
        <v>2023</v>
      </c>
    </row>
    <row r="10024" spans="1:19" x14ac:dyDescent="0.2">
      <c r="A10024">
        <v>9978</v>
      </c>
      <c r="B10024" s="1">
        <v>45061</v>
      </c>
      <c r="C10024" t="s">
        <v>260</v>
      </c>
      <c r="D10024" t="s">
        <v>332</v>
      </c>
      <c r="E10024">
        <v>1</v>
      </c>
      <c r="F10024" t="s">
        <v>21</v>
      </c>
      <c r="G10024" t="s">
        <v>272</v>
      </c>
      <c r="H10024" t="s">
        <v>830</v>
      </c>
      <c r="M10024" s="2">
        <v>3500</v>
      </c>
      <c r="N10024" s="2">
        <v>15000</v>
      </c>
      <c r="O10024" s="2">
        <f>IF(Tabla1[[#This Row],[Mov]]="VNT",Tabla1[[#This Row],[Sale]]-Tabla1[[#This Row],[Cost]],-Tabla1[[#This Row],[Cost]]*Tabla1[[#This Row],[Cant]])</f>
        <v>11500</v>
      </c>
      <c r="P10024" s="8">
        <f>IF(Tabla1[[#This Row],[Mov]]="VNT",-Tabla1[[#This Row],[Cant]],Tabla1[[#This Row],[Cant]])</f>
        <v>-1</v>
      </c>
      <c r="Q10024" s="8">
        <f>DAY(Tabla1[[#This Row],[Date]])</f>
        <v>15</v>
      </c>
      <c r="R10024" s="8">
        <f>MONTH(Tabla1[[#This Row],[Date]])</f>
        <v>5</v>
      </c>
      <c r="S10024" s="8">
        <f>YEAR(Tabla1[[#This Row],[Date]])</f>
        <v>2023</v>
      </c>
    </row>
    <row r="10025" spans="1:19" x14ac:dyDescent="0.2">
      <c r="A10025">
        <v>9979</v>
      </c>
      <c r="B10025" s="1">
        <v>45061</v>
      </c>
      <c r="C10025" t="s">
        <v>260</v>
      </c>
      <c r="D10025" t="s">
        <v>332</v>
      </c>
      <c r="E10025">
        <v>1</v>
      </c>
      <c r="F10025" t="s">
        <v>225</v>
      </c>
      <c r="G10025" t="s">
        <v>761</v>
      </c>
      <c r="H10025" t="s">
        <v>761</v>
      </c>
      <c r="M10025" s="2">
        <v>1100</v>
      </c>
      <c r="N10025" s="2">
        <v>10000</v>
      </c>
      <c r="O10025" s="2">
        <f>IF(Tabla1[[#This Row],[Mov]]="VNT",Tabla1[[#This Row],[Sale]]-Tabla1[[#This Row],[Cost]],-Tabla1[[#This Row],[Cost]]*Tabla1[[#This Row],[Cant]])</f>
        <v>8900</v>
      </c>
      <c r="P10025" s="8">
        <f>IF(Tabla1[[#This Row],[Mov]]="VNT",-Tabla1[[#This Row],[Cant]],Tabla1[[#This Row],[Cant]])</f>
        <v>-1</v>
      </c>
      <c r="Q10025" s="8">
        <f>DAY(Tabla1[[#This Row],[Date]])</f>
        <v>15</v>
      </c>
      <c r="R10025" s="8">
        <f>MONTH(Tabla1[[#This Row],[Date]])</f>
        <v>5</v>
      </c>
      <c r="S10025" s="8">
        <f>YEAR(Tabla1[[#This Row],[Date]])</f>
        <v>2023</v>
      </c>
    </row>
    <row r="10026" spans="1:19" x14ac:dyDescent="0.2">
      <c r="A10026">
        <v>9980</v>
      </c>
      <c r="B10026" s="1">
        <v>45062</v>
      </c>
      <c r="C10026" t="s">
        <v>260</v>
      </c>
      <c r="D10026" t="s">
        <v>332</v>
      </c>
      <c r="E10026">
        <v>1</v>
      </c>
      <c r="F10026" t="s">
        <v>719</v>
      </c>
      <c r="G10026" t="s">
        <v>727</v>
      </c>
      <c r="H10026" t="s">
        <v>3294</v>
      </c>
      <c r="M10026" s="2">
        <v>800</v>
      </c>
      <c r="N10026" s="2">
        <v>3000</v>
      </c>
      <c r="O10026" s="2">
        <f>IF(Tabla1[[#This Row],[Mov]]="VNT",Tabla1[[#This Row],[Sale]]-Tabla1[[#This Row],[Cost]],-Tabla1[[#This Row],[Cost]]*Tabla1[[#This Row],[Cant]])</f>
        <v>2200</v>
      </c>
      <c r="P10026" s="8">
        <f>IF(Tabla1[[#This Row],[Mov]]="VNT",-Tabla1[[#This Row],[Cant]],Tabla1[[#This Row],[Cant]])</f>
        <v>-1</v>
      </c>
      <c r="Q10026" s="8">
        <f>DAY(Tabla1[[#This Row],[Date]])</f>
        <v>16</v>
      </c>
      <c r="R10026" s="8">
        <f>MONTH(Tabla1[[#This Row],[Date]])</f>
        <v>5</v>
      </c>
      <c r="S10026" s="8">
        <f>YEAR(Tabla1[[#This Row],[Date]])</f>
        <v>2023</v>
      </c>
    </row>
    <row r="10027" spans="1:19" x14ac:dyDescent="0.2">
      <c r="A10027">
        <v>9981</v>
      </c>
      <c r="B10027" s="1">
        <v>45062</v>
      </c>
      <c r="C10027" t="s">
        <v>260</v>
      </c>
      <c r="D10027" t="s">
        <v>332</v>
      </c>
      <c r="E10027">
        <v>1</v>
      </c>
      <c r="F10027" t="s">
        <v>224</v>
      </c>
      <c r="G10027" t="s">
        <v>604</v>
      </c>
      <c r="H10027" t="s">
        <v>1783</v>
      </c>
      <c r="M10027" s="2">
        <v>7000</v>
      </c>
      <c r="N10027" s="2">
        <v>20000</v>
      </c>
      <c r="O10027" s="2">
        <f>IF(Tabla1[[#This Row],[Mov]]="VNT",Tabla1[[#This Row],[Sale]]-Tabla1[[#This Row],[Cost]],-Tabla1[[#This Row],[Cost]]*Tabla1[[#This Row],[Cant]])</f>
        <v>13000</v>
      </c>
      <c r="P10027" s="8">
        <f>IF(Tabla1[[#This Row],[Mov]]="VNT",-Tabla1[[#This Row],[Cant]],Tabla1[[#This Row],[Cant]])</f>
        <v>-1</v>
      </c>
      <c r="Q10027" s="8">
        <f>DAY(Tabla1[[#This Row],[Date]])</f>
        <v>16</v>
      </c>
      <c r="R10027" s="8">
        <f>MONTH(Tabla1[[#This Row],[Date]])</f>
        <v>5</v>
      </c>
      <c r="S10027" s="8">
        <f>YEAR(Tabla1[[#This Row],[Date]])</f>
        <v>2023</v>
      </c>
    </row>
    <row r="10028" spans="1:19" x14ac:dyDescent="0.2">
      <c r="A10028">
        <v>9982</v>
      </c>
      <c r="B10028" s="1">
        <v>45062</v>
      </c>
      <c r="C10028" t="s">
        <v>260</v>
      </c>
      <c r="D10028" t="s">
        <v>332</v>
      </c>
      <c r="E10028">
        <v>1</v>
      </c>
      <c r="F10028" t="s">
        <v>225</v>
      </c>
      <c r="G10028" t="s">
        <v>604</v>
      </c>
      <c r="H10028" t="s">
        <v>3295</v>
      </c>
      <c r="M10028" s="2">
        <v>1100</v>
      </c>
      <c r="N10028" s="2">
        <v>10000</v>
      </c>
      <c r="O10028" s="2">
        <f>IF(Tabla1[[#This Row],[Mov]]="VNT",Tabla1[[#This Row],[Sale]]-Tabla1[[#This Row],[Cost]],-Tabla1[[#This Row],[Cost]]*Tabla1[[#This Row],[Cant]])</f>
        <v>8900</v>
      </c>
      <c r="P10028" s="8">
        <f>IF(Tabla1[[#This Row],[Mov]]="VNT",-Tabla1[[#This Row],[Cant]],Tabla1[[#This Row],[Cant]])</f>
        <v>-1</v>
      </c>
      <c r="Q10028" s="8">
        <f>DAY(Tabla1[[#This Row],[Date]])</f>
        <v>16</v>
      </c>
      <c r="R10028" s="8">
        <f>MONTH(Tabla1[[#This Row],[Date]])</f>
        <v>5</v>
      </c>
      <c r="S10028" s="8">
        <f>YEAR(Tabla1[[#This Row],[Date]])</f>
        <v>2023</v>
      </c>
    </row>
    <row r="10029" spans="1:19" x14ac:dyDescent="0.2">
      <c r="A10029">
        <v>9983</v>
      </c>
      <c r="B10029" s="1">
        <v>45062</v>
      </c>
      <c r="C10029" t="s">
        <v>260</v>
      </c>
      <c r="D10029" t="s">
        <v>332</v>
      </c>
      <c r="E10029">
        <v>1</v>
      </c>
      <c r="F10029" t="s">
        <v>476</v>
      </c>
      <c r="G10029" t="s">
        <v>266</v>
      </c>
      <c r="H10029" t="s">
        <v>3275</v>
      </c>
      <c r="M10029" s="2">
        <v>6000</v>
      </c>
      <c r="N10029" s="2">
        <v>12000</v>
      </c>
      <c r="O10029" s="2">
        <f>IF(Tabla1[[#This Row],[Mov]]="VNT",Tabla1[[#This Row],[Sale]]-Tabla1[[#This Row],[Cost]],-Tabla1[[#This Row],[Cost]]*Tabla1[[#This Row],[Cant]])</f>
        <v>6000</v>
      </c>
      <c r="P10029" s="8">
        <f>IF(Tabla1[[#This Row],[Mov]]="VNT",-Tabla1[[#This Row],[Cant]],Tabla1[[#This Row],[Cant]])</f>
        <v>-1</v>
      </c>
      <c r="Q10029" s="8">
        <f>DAY(Tabla1[[#This Row],[Date]])</f>
        <v>16</v>
      </c>
      <c r="R10029" s="8">
        <f>MONTH(Tabla1[[#This Row],[Date]])</f>
        <v>5</v>
      </c>
      <c r="S10029" s="8">
        <f>YEAR(Tabla1[[#This Row],[Date]])</f>
        <v>2023</v>
      </c>
    </row>
    <row r="10030" spans="1:19" x14ac:dyDescent="0.2">
      <c r="A10030">
        <v>9984</v>
      </c>
      <c r="B10030" s="1">
        <v>45062</v>
      </c>
      <c r="C10030" t="s">
        <v>260</v>
      </c>
      <c r="D10030" t="s">
        <v>332</v>
      </c>
      <c r="E10030">
        <v>1</v>
      </c>
      <c r="F10030" t="s">
        <v>116</v>
      </c>
      <c r="G10030" t="s">
        <v>382</v>
      </c>
      <c r="H10030" t="s">
        <v>514</v>
      </c>
      <c r="M10030" s="2">
        <v>3270</v>
      </c>
      <c r="N10030" s="2">
        <v>3500</v>
      </c>
      <c r="O10030" s="2">
        <f>IF(Tabla1[[#This Row],[Mov]]="VNT",Tabla1[[#This Row],[Sale]]-Tabla1[[#This Row],[Cost]],-Tabla1[[#This Row],[Cost]]*Tabla1[[#This Row],[Cant]])</f>
        <v>230</v>
      </c>
      <c r="P10030" s="8">
        <f>IF(Tabla1[[#This Row],[Mov]]="VNT",-Tabla1[[#This Row],[Cant]],Tabla1[[#This Row],[Cant]])</f>
        <v>-1</v>
      </c>
      <c r="Q10030" s="8">
        <f>DAY(Tabla1[[#This Row],[Date]])</f>
        <v>16</v>
      </c>
      <c r="R10030" s="8">
        <f>MONTH(Tabla1[[#This Row],[Date]])</f>
        <v>5</v>
      </c>
      <c r="S10030" s="8">
        <f>YEAR(Tabla1[[#This Row],[Date]])</f>
        <v>2023</v>
      </c>
    </row>
    <row r="10031" spans="1:19" x14ac:dyDescent="0.2">
      <c r="A10031">
        <v>9985</v>
      </c>
      <c r="B10031" s="1">
        <v>45062</v>
      </c>
      <c r="C10031" t="s">
        <v>260</v>
      </c>
      <c r="D10031" t="s">
        <v>332</v>
      </c>
      <c r="E10031">
        <v>1</v>
      </c>
      <c r="F10031" t="s">
        <v>677</v>
      </c>
      <c r="G10031" t="s">
        <v>263</v>
      </c>
      <c r="H10031" t="s">
        <v>672</v>
      </c>
      <c r="L10031" t="s">
        <v>3496</v>
      </c>
      <c r="M10031" s="2">
        <v>0</v>
      </c>
      <c r="N10031" s="2">
        <v>15000</v>
      </c>
      <c r="O10031" s="2">
        <f>IF(Tabla1[[#This Row],[Mov]]="VNT",Tabla1[[#This Row],[Sale]]-Tabla1[[#This Row],[Cost]],-Tabla1[[#This Row],[Cost]]*Tabla1[[#This Row],[Cant]])</f>
        <v>15000</v>
      </c>
      <c r="P10031" s="8">
        <f>IF(Tabla1[[#This Row],[Mov]]="VNT",-Tabla1[[#This Row],[Cant]],Tabla1[[#This Row],[Cant]])</f>
        <v>-1</v>
      </c>
      <c r="Q10031" s="8">
        <f>DAY(Tabla1[[#This Row],[Date]])</f>
        <v>16</v>
      </c>
      <c r="R10031" s="8">
        <f>MONTH(Tabla1[[#This Row],[Date]])</f>
        <v>5</v>
      </c>
      <c r="S10031" s="8">
        <f>YEAR(Tabla1[[#This Row],[Date]])</f>
        <v>2023</v>
      </c>
    </row>
    <row r="10032" spans="1:19" x14ac:dyDescent="0.2">
      <c r="A10032">
        <v>9986</v>
      </c>
      <c r="B10032" s="1">
        <v>45062</v>
      </c>
      <c r="C10032" t="s">
        <v>260</v>
      </c>
      <c r="D10032" t="s">
        <v>332</v>
      </c>
      <c r="E10032">
        <v>1</v>
      </c>
      <c r="F10032" t="s">
        <v>224</v>
      </c>
      <c r="G10032" t="s">
        <v>263</v>
      </c>
      <c r="H10032" t="s">
        <v>672</v>
      </c>
      <c r="M10032" s="2">
        <v>8000</v>
      </c>
      <c r="N10032" s="2">
        <v>20000</v>
      </c>
      <c r="O10032" s="2">
        <f>IF(Tabla1[[#This Row],[Mov]]="VNT",Tabla1[[#This Row],[Sale]]-Tabla1[[#This Row],[Cost]],-Tabla1[[#This Row],[Cost]]*Tabla1[[#This Row],[Cant]])</f>
        <v>12000</v>
      </c>
      <c r="P10032" s="8">
        <f>IF(Tabla1[[#This Row],[Mov]]="VNT",-Tabla1[[#This Row],[Cant]],Tabla1[[#This Row],[Cant]])</f>
        <v>-1</v>
      </c>
      <c r="Q10032" s="8">
        <f>DAY(Tabla1[[#This Row],[Date]])</f>
        <v>16</v>
      </c>
      <c r="R10032" s="8">
        <f>MONTH(Tabla1[[#This Row],[Date]])</f>
        <v>5</v>
      </c>
      <c r="S10032" s="8">
        <f>YEAR(Tabla1[[#This Row],[Date]])</f>
        <v>2023</v>
      </c>
    </row>
    <row r="10033" spans="1:19" x14ac:dyDescent="0.2">
      <c r="A10033">
        <v>9987</v>
      </c>
      <c r="B10033" s="1">
        <v>45062</v>
      </c>
      <c r="C10033" t="s">
        <v>260</v>
      </c>
      <c r="D10033" t="s">
        <v>223</v>
      </c>
      <c r="E10033">
        <v>1</v>
      </c>
      <c r="F10033" t="s">
        <v>458</v>
      </c>
      <c r="G10033" t="s">
        <v>266</v>
      </c>
      <c r="H10033" t="s">
        <v>3296</v>
      </c>
      <c r="M10033" s="2">
        <v>15000</v>
      </c>
      <c r="N10033" s="2">
        <v>22000</v>
      </c>
      <c r="O10033" s="2">
        <f>IF(Tabla1[[#This Row],[Mov]]="VNT",Tabla1[[#This Row],[Sale]]-Tabla1[[#This Row],[Cost]],-Tabla1[[#This Row],[Cost]]*Tabla1[[#This Row],[Cant]])</f>
        <v>7000</v>
      </c>
      <c r="P10033" s="8">
        <f>IF(Tabla1[[#This Row],[Mov]]="VNT",-Tabla1[[#This Row],[Cant]],Tabla1[[#This Row],[Cant]])</f>
        <v>-1</v>
      </c>
      <c r="Q10033" s="8">
        <f>DAY(Tabla1[[#This Row],[Date]])</f>
        <v>16</v>
      </c>
      <c r="R10033" s="8">
        <f>MONTH(Tabla1[[#This Row],[Date]])</f>
        <v>5</v>
      </c>
      <c r="S10033" s="8">
        <f>YEAR(Tabla1[[#This Row],[Date]])</f>
        <v>2023</v>
      </c>
    </row>
    <row r="10034" spans="1:19" x14ac:dyDescent="0.2">
      <c r="A10034">
        <v>9988</v>
      </c>
      <c r="B10034" s="1">
        <v>45062</v>
      </c>
      <c r="C10034" t="s">
        <v>260</v>
      </c>
      <c r="D10034" t="s">
        <v>223</v>
      </c>
      <c r="E10034">
        <v>1</v>
      </c>
      <c r="F10034" t="s">
        <v>476</v>
      </c>
      <c r="G10034" t="s">
        <v>266</v>
      </c>
      <c r="H10034" t="s">
        <v>3275</v>
      </c>
      <c r="M10034" s="2">
        <v>6000</v>
      </c>
      <c r="N10034" s="2">
        <v>12000</v>
      </c>
      <c r="O10034" s="2">
        <f>IF(Tabla1[[#This Row],[Mov]]="VNT",Tabla1[[#This Row],[Sale]]-Tabla1[[#This Row],[Cost]],-Tabla1[[#This Row],[Cost]]*Tabla1[[#This Row],[Cant]])</f>
        <v>6000</v>
      </c>
      <c r="P10034" s="8">
        <f>IF(Tabla1[[#This Row],[Mov]]="VNT",-Tabla1[[#This Row],[Cant]],Tabla1[[#This Row],[Cant]])</f>
        <v>-1</v>
      </c>
      <c r="Q10034" s="8">
        <f>DAY(Tabla1[[#This Row],[Date]])</f>
        <v>16</v>
      </c>
      <c r="R10034" s="8">
        <f>MONTH(Tabla1[[#This Row],[Date]])</f>
        <v>5</v>
      </c>
      <c r="S10034" s="8">
        <f>YEAR(Tabla1[[#This Row],[Date]])</f>
        <v>2023</v>
      </c>
    </row>
    <row r="10035" spans="1:19" x14ac:dyDescent="0.2">
      <c r="A10035">
        <v>9989</v>
      </c>
      <c r="B10035" s="1">
        <v>45062</v>
      </c>
      <c r="C10035" t="s">
        <v>260</v>
      </c>
      <c r="D10035" t="s">
        <v>332</v>
      </c>
      <c r="E10035">
        <v>1</v>
      </c>
      <c r="F10035" t="s">
        <v>3222</v>
      </c>
      <c r="G10035" t="s">
        <v>1032</v>
      </c>
      <c r="H10035" t="s">
        <v>3297</v>
      </c>
      <c r="M10035" s="2">
        <v>23000</v>
      </c>
      <c r="N10035" s="2">
        <v>55000</v>
      </c>
      <c r="O10035" s="2">
        <f>IF(Tabla1[[#This Row],[Mov]]="VNT",Tabla1[[#This Row],[Sale]]-Tabla1[[#This Row],[Cost]],-Tabla1[[#This Row],[Cost]]*Tabla1[[#This Row],[Cant]])</f>
        <v>32000</v>
      </c>
      <c r="P10035" s="8">
        <f>IF(Tabla1[[#This Row],[Mov]]="VNT",-Tabla1[[#This Row],[Cant]],Tabla1[[#This Row],[Cant]])</f>
        <v>-1</v>
      </c>
      <c r="Q10035" s="8">
        <f>DAY(Tabla1[[#This Row],[Date]])</f>
        <v>16</v>
      </c>
      <c r="R10035" s="8">
        <f>MONTH(Tabla1[[#This Row],[Date]])</f>
        <v>5</v>
      </c>
      <c r="S10035" s="8">
        <f>YEAR(Tabla1[[#This Row],[Date]])</f>
        <v>2023</v>
      </c>
    </row>
    <row r="10036" spans="1:19" x14ac:dyDescent="0.2">
      <c r="A10036">
        <v>9990</v>
      </c>
      <c r="B10036" s="1">
        <v>45062</v>
      </c>
      <c r="C10036" t="s">
        <v>260</v>
      </c>
      <c r="D10036" t="s">
        <v>332</v>
      </c>
      <c r="E10036">
        <v>1</v>
      </c>
      <c r="F10036" t="s">
        <v>48</v>
      </c>
      <c r="G10036" t="s">
        <v>1765</v>
      </c>
      <c r="H10036" t="s">
        <v>2701</v>
      </c>
      <c r="J10036" t="s">
        <v>23</v>
      </c>
      <c r="M10036" s="2">
        <v>110000</v>
      </c>
      <c r="N10036" s="2">
        <v>145000</v>
      </c>
      <c r="O10036" s="2">
        <f>IF(Tabla1[[#This Row],[Mov]]="VNT",Tabla1[[#This Row],[Sale]]-Tabla1[[#This Row],[Cost]],-Tabla1[[#This Row],[Cost]]*Tabla1[[#This Row],[Cant]])</f>
        <v>35000</v>
      </c>
      <c r="P10036" s="8">
        <f>IF(Tabla1[[#This Row],[Mov]]="VNT",-Tabla1[[#This Row],[Cant]],Tabla1[[#This Row],[Cant]])</f>
        <v>-1</v>
      </c>
      <c r="Q10036" s="8">
        <f>DAY(Tabla1[[#This Row],[Date]])</f>
        <v>16</v>
      </c>
      <c r="R10036" s="8">
        <f>MONTH(Tabla1[[#This Row],[Date]])</f>
        <v>5</v>
      </c>
      <c r="S10036" s="8">
        <f>YEAR(Tabla1[[#This Row],[Date]])</f>
        <v>2023</v>
      </c>
    </row>
    <row r="10037" spans="1:19" x14ac:dyDescent="0.2">
      <c r="A10037">
        <v>9991</v>
      </c>
      <c r="B10037" s="1">
        <v>45062</v>
      </c>
      <c r="C10037" t="s">
        <v>260</v>
      </c>
      <c r="D10037" t="s">
        <v>332</v>
      </c>
      <c r="E10037">
        <v>1</v>
      </c>
      <c r="F10037" t="s">
        <v>225</v>
      </c>
      <c r="G10037" t="s">
        <v>263</v>
      </c>
      <c r="H10037" t="s">
        <v>599</v>
      </c>
      <c r="M10037" s="2">
        <v>1100</v>
      </c>
      <c r="N10037" s="2">
        <v>10000</v>
      </c>
      <c r="O10037" s="2">
        <f>IF(Tabla1[[#This Row],[Mov]]="VNT",Tabla1[[#This Row],[Sale]]-Tabla1[[#This Row],[Cost]],-Tabla1[[#This Row],[Cost]]*Tabla1[[#This Row],[Cant]])</f>
        <v>8900</v>
      </c>
      <c r="P10037" s="8">
        <f>IF(Tabla1[[#This Row],[Mov]]="VNT",-Tabla1[[#This Row],[Cant]],Tabla1[[#This Row],[Cant]])</f>
        <v>-1</v>
      </c>
      <c r="Q10037" s="8">
        <f>DAY(Tabla1[[#This Row],[Date]])</f>
        <v>16</v>
      </c>
      <c r="R10037" s="8">
        <f>MONTH(Tabla1[[#This Row],[Date]])</f>
        <v>5</v>
      </c>
      <c r="S10037" s="8">
        <f>YEAR(Tabla1[[#This Row],[Date]])</f>
        <v>2023</v>
      </c>
    </row>
    <row r="10038" spans="1:19" x14ac:dyDescent="0.2">
      <c r="A10038">
        <v>9992</v>
      </c>
      <c r="B10038" s="1">
        <v>45062</v>
      </c>
      <c r="C10038" t="s">
        <v>260</v>
      </c>
      <c r="D10038" t="s">
        <v>332</v>
      </c>
      <c r="E10038">
        <v>1</v>
      </c>
      <c r="F10038" t="s">
        <v>458</v>
      </c>
      <c r="G10038" t="s">
        <v>263</v>
      </c>
      <c r="H10038" t="s">
        <v>3299</v>
      </c>
      <c r="M10038" s="2">
        <v>0</v>
      </c>
      <c r="N10038" s="2">
        <v>35000</v>
      </c>
      <c r="O10038" s="2">
        <f>IF(Tabla1[[#This Row],[Mov]]="VNT",Tabla1[[#This Row],[Sale]]-Tabla1[[#This Row],[Cost]],-Tabla1[[#This Row],[Cost]]*Tabla1[[#This Row],[Cant]])</f>
        <v>35000</v>
      </c>
      <c r="P10038" s="8">
        <f>IF(Tabla1[[#This Row],[Mov]]="VNT",-Tabla1[[#This Row],[Cant]],Tabla1[[#This Row],[Cant]])</f>
        <v>-1</v>
      </c>
      <c r="Q10038" s="8">
        <f>DAY(Tabla1[[#This Row],[Date]])</f>
        <v>16</v>
      </c>
      <c r="R10038" s="8">
        <f>MONTH(Tabla1[[#This Row],[Date]])</f>
        <v>5</v>
      </c>
      <c r="S10038" s="8">
        <f>YEAR(Tabla1[[#This Row],[Date]])</f>
        <v>2023</v>
      </c>
    </row>
    <row r="10039" spans="1:19" x14ac:dyDescent="0.2">
      <c r="A10039">
        <v>9993</v>
      </c>
      <c r="B10039" s="1">
        <v>45062</v>
      </c>
      <c r="C10039" t="s">
        <v>260</v>
      </c>
      <c r="D10039" t="s">
        <v>332</v>
      </c>
      <c r="E10039">
        <v>1</v>
      </c>
      <c r="F10039" t="s">
        <v>1193</v>
      </c>
      <c r="G10039" t="s">
        <v>263</v>
      </c>
      <c r="H10039" t="s">
        <v>672</v>
      </c>
      <c r="M10039" s="2">
        <v>5000</v>
      </c>
      <c r="N10039" s="2">
        <v>25000</v>
      </c>
      <c r="O10039" s="2">
        <f>IF(Tabla1[[#This Row],[Mov]]="VNT",Tabla1[[#This Row],[Sale]]-Tabla1[[#This Row],[Cost]],-Tabla1[[#This Row],[Cost]]*Tabla1[[#This Row],[Cant]])</f>
        <v>20000</v>
      </c>
      <c r="P10039" s="8">
        <f>IF(Tabla1[[#This Row],[Mov]]="VNT",-Tabla1[[#This Row],[Cant]],Tabla1[[#This Row],[Cant]])</f>
        <v>-1</v>
      </c>
      <c r="Q10039" s="8">
        <f>DAY(Tabla1[[#This Row],[Date]])</f>
        <v>16</v>
      </c>
      <c r="R10039" s="8">
        <f>MONTH(Tabla1[[#This Row],[Date]])</f>
        <v>5</v>
      </c>
      <c r="S10039" s="8">
        <f>YEAR(Tabla1[[#This Row],[Date]])</f>
        <v>2023</v>
      </c>
    </row>
    <row r="10040" spans="1:19" x14ac:dyDescent="0.2">
      <c r="A10040">
        <v>9994</v>
      </c>
      <c r="B10040" s="1">
        <v>45062</v>
      </c>
      <c r="C10040" t="s">
        <v>260</v>
      </c>
      <c r="D10040" t="s">
        <v>332</v>
      </c>
      <c r="E10040">
        <v>1</v>
      </c>
      <c r="F10040" t="s">
        <v>386</v>
      </c>
      <c r="G10040" t="s">
        <v>262</v>
      </c>
      <c r="H10040" t="s">
        <v>1681</v>
      </c>
      <c r="M10040" s="2">
        <v>95000</v>
      </c>
      <c r="N10040" s="2">
        <v>150000</v>
      </c>
      <c r="O10040" s="2">
        <f>IF(Tabla1[[#This Row],[Mov]]="VNT",Tabla1[[#This Row],[Sale]]-Tabla1[[#This Row],[Cost]],-Tabla1[[#This Row],[Cost]]*Tabla1[[#This Row],[Cant]])</f>
        <v>55000</v>
      </c>
      <c r="P10040" s="8">
        <f>IF(Tabla1[[#This Row],[Mov]]="VNT",-Tabla1[[#This Row],[Cant]],Tabla1[[#This Row],[Cant]])</f>
        <v>-1</v>
      </c>
      <c r="Q10040" s="8">
        <f>DAY(Tabla1[[#This Row],[Date]])</f>
        <v>16</v>
      </c>
      <c r="R10040" s="8">
        <f>MONTH(Tabla1[[#This Row],[Date]])</f>
        <v>5</v>
      </c>
      <c r="S10040" s="8">
        <f>YEAR(Tabla1[[#This Row],[Date]])</f>
        <v>2023</v>
      </c>
    </row>
    <row r="10041" spans="1:19" x14ac:dyDescent="0.2">
      <c r="A10041">
        <v>9995</v>
      </c>
      <c r="B10041" s="1">
        <v>45062</v>
      </c>
      <c r="C10041" t="s">
        <v>260</v>
      </c>
      <c r="D10041" t="s">
        <v>332</v>
      </c>
      <c r="E10041">
        <v>1</v>
      </c>
      <c r="F10041" t="s">
        <v>2862</v>
      </c>
      <c r="G10041" t="s">
        <v>262</v>
      </c>
      <c r="H10041" t="s">
        <v>3300</v>
      </c>
      <c r="M10041" s="2">
        <v>0</v>
      </c>
      <c r="N10041" s="2">
        <v>25000</v>
      </c>
      <c r="O10041" s="2">
        <f>IF(Tabla1[[#This Row],[Mov]]="VNT",Tabla1[[#This Row],[Sale]]-Tabla1[[#This Row],[Cost]],-Tabla1[[#This Row],[Cost]]*Tabla1[[#This Row],[Cant]])</f>
        <v>25000</v>
      </c>
      <c r="P10041" s="8">
        <f>IF(Tabla1[[#This Row],[Mov]]="VNT",-Tabla1[[#This Row],[Cant]],Tabla1[[#This Row],[Cant]])</f>
        <v>-1</v>
      </c>
      <c r="Q10041" s="8">
        <f>DAY(Tabla1[[#This Row],[Date]])</f>
        <v>16</v>
      </c>
      <c r="R10041" s="8">
        <f>MONTH(Tabla1[[#This Row],[Date]])</f>
        <v>5</v>
      </c>
      <c r="S10041" s="8">
        <f>YEAR(Tabla1[[#This Row],[Date]])</f>
        <v>2023</v>
      </c>
    </row>
    <row r="10042" spans="1:19" x14ac:dyDescent="0.2">
      <c r="A10042">
        <v>9996</v>
      </c>
      <c r="B10042" s="1">
        <v>45062</v>
      </c>
      <c r="C10042" t="s">
        <v>260</v>
      </c>
      <c r="D10042" t="s">
        <v>332</v>
      </c>
      <c r="E10042">
        <v>1</v>
      </c>
      <c r="F10042" t="s">
        <v>1487</v>
      </c>
      <c r="G10042" t="s">
        <v>262</v>
      </c>
      <c r="H10042" t="s">
        <v>2025</v>
      </c>
      <c r="M10042" s="2">
        <v>12000</v>
      </c>
      <c r="N10042" s="2">
        <v>30000</v>
      </c>
      <c r="O10042" s="2">
        <f>IF(Tabla1[[#This Row],[Mov]]="VNT",Tabla1[[#This Row],[Sale]]-Tabla1[[#This Row],[Cost]],-Tabla1[[#This Row],[Cost]]*Tabla1[[#This Row],[Cant]])</f>
        <v>18000</v>
      </c>
      <c r="P10042" s="8">
        <f>IF(Tabla1[[#This Row],[Mov]]="VNT",-Tabla1[[#This Row],[Cant]],Tabla1[[#This Row],[Cant]])</f>
        <v>-1</v>
      </c>
      <c r="Q10042" s="8">
        <f>DAY(Tabla1[[#This Row],[Date]])</f>
        <v>16</v>
      </c>
      <c r="R10042" s="8">
        <f>MONTH(Tabla1[[#This Row],[Date]])</f>
        <v>5</v>
      </c>
      <c r="S10042" s="8">
        <f>YEAR(Tabla1[[#This Row],[Date]])</f>
        <v>2023</v>
      </c>
    </row>
    <row r="10043" spans="1:19" x14ac:dyDescent="0.2">
      <c r="A10043">
        <v>9997</v>
      </c>
      <c r="B10043" s="1">
        <v>45062</v>
      </c>
      <c r="C10043" t="s">
        <v>260</v>
      </c>
      <c r="D10043" t="s">
        <v>332</v>
      </c>
      <c r="E10043">
        <v>1</v>
      </c>
      <c r="F10043" t="s">
        <v>532</v>
      </c>
      <c r="G10043" t="s">
        <v>273</v>
      </c>
      <c r="H10043" t="s">
        <v>552</v>
      </c>
      <c r="M10043" s="2">
        <v>18000</v>
      </c>
      <c r="N10043" s="2">
        <v>35000</v>
      </c>
      <c r="O10043" s="2">
        <f>IF(Tabla1[[#This Row],[Mov]]="VNT",Tabla1[[#This Row],[Sale]]-Tabla1[[#This Row],[Cost]],-Tabla1[[#This Row],[Cost]]*Tabla1[[#This Row],[Cant]])</f>
        <v>17000</v>
      </c>
      <c r="P10043" s="8">
        <f>IF(Tabla1[[#This Row],[Mov]]="VNT",-Tabla1[[#This Row],[Cant]],Tabla1[[#This Row],[Cant]])</f>
        <v>-1</v>
      </c>
      <c r="Q10043" s="8">
        <f>DAY(Tabla1[[#This Row],[Date]])</f>
        <v>16</v>
      </c>
      <c r="R10043" s="8">
        <f>MONTH(Tabla1[[#This Row],[Date]])</f>
        <v>5</v>
      </c>
      <c r="S10043" s="8">
        <f>YEAR(Tabla1[[#This Row],[Date]])</f>
        <v>2023</v>
      </c>
    </row>
    <row r="10044" spans="1:19" x14ac:dyDescent="0.2">
      <c r="A10044">
        <v>9998</v>
      </c>
      <c r="B10044" s="1">
        <v>45062</v>
      </c>
      <c r="C10044" t="s">
        <v>260</v>
      </c>
      <c r="D10044" t="s">
        <v>332</v>
      </c>
      <c r="E10044">
        <v>1</v>
      </c>
      <c r="F10044" t="s">
        <v>1102</v>
      </c>
      <c r="G10044" t="s">
        <v>2662</v>
      </c>
      <c r="H10044" t="s">
        <v>2660</v>
      </c>
      <c r="M10044" s="2">
        <v>58000</v>
      </c>
      <c r="N10044" s="2">
        <v>90000</v>
      </c>
      <c r="O10044" s="2">
        <f>IF(Tabla1[[#This Row],[Mov]]="VNT",Tabla1[[#This Row],[Sale]]-Tabla1[[#This Row],[Cost]],-Tabla1[[#This Row],[Cost]]*Tabla1[[#This Row],[Cant]])</f>
        <v>32000</v>
      </c>
      <c r="P10044" s="8">
        <f>IF(Tabla1[[#This Row],[Mov]]="VNT",-Tabla1[[#This Row],[Cant]],Tabla1[[#This Row],[Cant]])</f>
        <v>-1</v>
      </c>
      <c r="Q10044" s="8">
        <f>DAY(Tabla1[[#This Row],[Date]])</f>
        <v>16</v>
      </c>
      <c r="R10044" s="8">
        <f>MONTH(Tabla1[[#This Row],[Date]])</f>
        <v>5</v>
      </c>
      <c r="S10044" s="8">
        <f>YEAR(Tabla1[[#This Row],[Date]])</f>
        <v>2023</v>
      </c>
    </row>
    <row r="10045" spans="1:19" x14ac:dyDescent="0.2">
      <c r="A10045">
        <v>9999</v>
      </c>
      <c r="B10045" s="1">
        <v>45062</v>
      </c>
      <c r="C10045" t="s">
        <v>260</v>
      </c>
      <c r="D10045" t="s">
        <v>332</v>
      </c>
      <c r="E10045">
        <v>1</v>
      </c>
      <c r="F10045" t="s">
        <v>224</v>
      </c>
      <c r="G10045" t="s">
        <v>263</v>
      </c>
      <c r="H10045" t="s">
        <v>599</v>
      </c>
      <c r="M10045" s="2">
        <v>8000</v>
      </c>
      <c r="N10045" s="2">
        <v>20000</v>
      </c>
      <c r="O10045" s="2">
        <f>IF(Tabla1[[#This Row],[Mov]]="VNT",Tabla1[[#This Row],[Sale]]-Tabla1[[#This Row],[Cost]],-Tabla1[[#This Row],[Cost]]*Tabla1[[#This Row],[Cant]])</f>
        <v>12000</v>
      </c>
      <c r="P10045" s="8">
        <f>IF(Tabla1[[#This Row],[Mov]]="VNT",-Tabla1[[#This Row],[Cant]],Tabla1[[#This Row],[Cant]])</f>
        <v>-1</v>
      </c>
      <c r="Q10045" s="8">
        <f>DAY(Tabla1[[#This Row],[Date]])</f>
        <v>16</v>
      </c>
      <c r="R10045" s="8">
        <f>MONTH(Tabla1[[#This Row],[Date]])</f>
        <v>5</v>
      </c>
      <c r="S10045" s="8">
        <f>YEAR(Tabla1[[#This Row],[Date]])</f>
        <v>2023</v>
      </c>
    </row>
    <row r="10046" spans="1:19" x14ac:dyDescent="0.2">
      <c r="A10046">
        <v>10000</v>
      </c>
      <c r="B10046" s="1">
        <v>45062</v>
      </c>
      <c r="C10046" t="s">
        <v>260</v>
      </c>
      <c r="D10046" t="s">
        <v>332</v>
      </c>
      <c r="E10046">
        <v>1</v>
      </c>
      <c r="F10046" t="s">
        <v>116</v>
      </c>
      <c r="G10046" t="s">
        <v>347</v>
      </c>
      <c r="H10046" t="s">
        <v>518</v>
      </c>
      <c r="M10046" s="2">
        <v>14018</v>
      </c>
      <c r="N10046" s="2">
        <v>15000</v>
      </c>
      <c r="O10046" s="2">
        <f>IF(Tabla1[[#This Row],[Mov]]="VNT",Tabla1[[#This Row],[Sale]]-Tabla1[[#This Row],[Cost]],-Tabla1[[#This Row],[Cost]]*Tabla1[[#This Row],[Cant]])</f>
        <v>982</v>
      </c>
      <c r="P10046" s="8">
        <f>IF(Tabla1[[#This Row],[Mov]]="VNT",-Tabla1[[#This Row],[Cant]],Tabla1[[#This Row],[Cant]])</f>
        <v>-1</v>
      </c>
      <c r="Q10046" s="8">
        <f>DAY(Tabla1[[#This Row],[Date]])</f>
        <v>16</v>
      </c>
      <c r="R10046" s="8">
        <f>MONTH(Tabla1[[#This Row],[Date]])</f>
        <v>5</v>
      </c>
      <c r="S10046" s="8">
        <f>YEAR(Tabla1[[#This Row],[Date]])</f>
        <v>2023</v>
      </c>
    </row>
    <row r="10047" spans="1:19" x14ac:dyDescent="0.2">
      <c r="A10047">
        <v>10001</v>
      </c>
      <c r="B10047" s="1">
        <v>45062</v>
      </c>
      <c r="C10047" t="s">
        <v>260</v>
      </c>
      <c r="D10047" t="s">
        <v>332</v>
      </c>
      <c r="E10047">
        <v>1</v>
      </c>
      <c r="F10047" t="s">
        <v>458</v>
      </c>
      <c r="G10047" t="s">
        <v>266</v>
      </c>
      <c r="H10047" t="s">
        <v>3301</v>
      </c>
      <c r="M10047" s="2">
        <v>0</v>
      </c>
      <c r="N10047" s="2">
        <v>1000</v>
      </c>
      <c r="O10047" s="2">
        <f>IF(Tabla1[[#This Row],[Mov]]="VNT",Tabla1[[#This Row],[Sale]]-Tabla1[[#This Row],[Cost]],-Tabla1[[#This Row],[Cost]]*Tabla1[[#This Row],[Cant]])</f>
        <v>1000</v>
      </c>
      <c r="P10047" s="8">
        <f>IF(Tabla1[[#This Row],[Mov]]="VNT",-Tabla1[[#This Row],[Cant]],Tabla1[[#This Row],[Cant]])</f>
        <v>-1</v>
      </c>
      <c r="Q10047" s="8">
        <f>DAY(Tabla1[[#This Row],[Date]])</f>
        <v>16</v>
      </c>
      <c r="R10047" s="8">
        <f>MONTH(Tabla1[[#This Row],[Date]])</f>
        <v>5</v>
      </c>
      <c r="S10047" s="8">
        <f>YEAR(Tabla1[[#This Row],[Date]])</f>
        <v>2023</v>
      </c>
    </row>
    <row r="10048" spans="1:19" x14ac:dyDescent="0.2">
      <c r="A10048">
        <v>10002</v>
      </c>
      <c r="B10048" s="1">
        <v>45062</v>
      </c>
      <c r="C10048" t="s">
        <v>260</v>
      </c>
      <c r="D10048" t="s">
        <v>332</v>
      </c>
      <c r="E10048">
        <v>1</v>
      </c>
      <c r="F10048" t="s">
        <v>116</v>
      </c>
      <c r="G10048" t="s">
        <v>347</v>
      </c>
      <c r="H10048" t="s">
        <v>518</v>
      </c>
      <c r="M10048" s="2">
        <v>6074</v>
      </c>
      <c r="N10048" s="2">
        <v>6500</v>
      </c>
      <c r="O10048" s="2">
        <f>IF(Tabla1[[#This Row],[Mov]]="VNT",Tabla1[[#This Row],[Sale]]-Tabla1[[#This Row],[Cost]],-Tabla1[[#This Row],[Cost]]*Tabla1[[#This Row],[Cant]])</f>
        <v>426</v>
      </c>
      <c r="P10048" s="8">
        <f>IF(Tabla1[[#This Row],[Mov]]="VNT",-Tabla1[[#This Row],[Cant]],Tabla1[[#This Row],[Cant]])</f>
        <v>-1</v>
      </c>
      <c r="Q10048" s="8">
        <f>DAY(Tabla1[[#This Row],[Date]])</f>
        <v>16</v>
      </c>
      <c r="R10048" s="8">
        <f>MONTH(Tabla1[[#This Row],[Date]])</f>
        <v>5</v>
      </c>
      <c r="S10048" s="8">
        <f>YEAR(Tabla1[[#This Row],[Date]])</f>
        <v>2023</v>
      </c>
    </row>
    <row r="10049" spans="1:19" x14ac:dyDescent="0.2">
      <c r="A10049">
        <v>10003</v>
      </c>
      <c r="B10049" s="1">
        <v>45062</v>
      </c>
      <c r="C10049" t="s">
        <v>260</v>
      </c>
      <c r="D10049" t="s">
        <v>332</v>
      </c>
      <c r="E10049">
        <v>1</v>
      </c>
      <c r="F10049" t="s">
        <v>458</v>
      </c>
      <c r="G10049" t="s">
        <v>349</v>
      </c>
      <c r="H10049" t="s">
        <v>515</v>
      </c>
      <c r="L10049" t="s">
        <v>992</v>
      </c>
      <c r="M10049" s="2">
        <v>0</v>
      </c>
      <c r="N10049" s="2">
        <v>6000</v>
      </c>
      <c r="O10049" s="2">
        <f>IF(Tabla1[[#This Row],[Mov]]="VNT",Tabla1[[#This Row],[Sale]]-Tabla1[[#This Row],[Cost]],-Tabla1[[#This Row],[Cost]]*Tabla1[[#This Row],[Cant]])</f>
        <v>6000</v>
      </c>
      <c r="P10049" s="8">
        <f>IF(Tabla1[[#This Row],[Mov]]="VNT",-Tabla1[[#This Row],[Cant]],Tabla1[[#This Row],[Cant]])</f>
        <v>-1</v>
      </c>
      <c r="Q10049" s="8">
        <f>DAY(Tabla1[[#This Row],[Date]])</f>
        <v>16</v>
      </c>
      <c r="R10049" s="8">
        <f>MONTH(Tabla1[[#This Row],[Date]])</f>
        <v>5</v>
      </c>
      <c r="S10049" s="8">
        <f>YEAR(Tabla1[[#This Row],[Date]])</f>
        <v>2023</v>
      </c>
    </row>
    <row r="10050" spans="1:19" x14ac:dyDescent="0.2">
      <c r="A10050">
        <v>10004</v>
      </c>
      <c r="B10050" s="1">
        <v>45062</v>
      </c>
      <c r="C10050" t="s">
        <v>260</v>
      </c>
      <c r="D10050" t="s">
        <v>332</v>
      </c>
      <c r="E10050">
        <v>1</v>
      </c>
      <c r="F10050" t="s">
        <v>483</v>
      </c>
      <c r="G10050" t="s">
        <v>266</v>
      </c>
      <c r="H10050" t="s">
        <v>3304</v>
      </c>
      <c r="M10050" s="2">
        <v>7500</v>
      </c>
      <c r="N10050" s="2">
        <v>15000</v>
      </c>
      <c r="O10050" s="2">
        <f>IF(Tabla1[[#This Row],[Mov]]="VNT",Tabla1[[#This Row],[Sale]]-Tabla1[[#This Row],[Cost]],-Tabla1[[#This Row],[Cost]]*Tabla1[[#This Row],[Cant]])</f>
        <v>7500</v>
      </c>
      <c r="P10050" s="8">
        <f>IF(Tabla1[[#This Row],[Mov]]="VNT",-Tabla1[[#This Row],[Cant]],Tabla1[[#This Row],[Cant]])</f>
        <v>-1</v>
      </c>
      <c r="Q10050" s="8">
        <f>DAY(Tabla1[[#This Row],[Date]])</f>
        <v>16</v>
      </c>
      <c r="R10050" s="8">
        <f>MONTH(Tabla1[[#This Row],[Date]])</f>
        <v>5</v>
      </c>
      <c r="S10050" s="8">
        <f>YEAR(Tabla1[[#This Row],[Date]])</f>
        <v>2023</v>
      </c>
    </row>
    <row r="10051" spans="1:19" x14ac:dyDescent="0.2">
      <c r="A10051">
        <v>10005</v>
      </c>
      <c r="B10051" s="1">
        <v>45062</v>
      </c>
      <c r="C10051" t="s">
        <v>260</v>
      </c>
      <c r="D10051" t="s">
        <v>3074</v>
      </c>
      <c r="E10051">
        <v>1</v>
      </c>
      <c r="F10051" t="s">
        <v>458</v>
      </c>
      <c r="G10051" t="s">
        <v>263</v>
      </c>
      <c r="H10051" t="s">
        <v>3302</v>
      </c>
      <c r="M10051" s="2">
        <v>0</v>
      </c>
      <c r="N10051" s="2">
        <v>10000</v>
      </c>
      <c r="O10051" s="2">
        <f>IF(Tabla1[[#This Row],[Mov]]="VNT",Tabla1[[#This Row],[Sale]]-Tabla1[[#This Row],[Cost]],-Tabla1[[#This Row],[Cost]]*Tabla1[[#This Row],[Cant]])</f>
        <v>10000</v>
      </c>
      <c r="P10051" s="8">
        <f>IF(Tabla1[[#This Row],[Mov]]="VNT",-Tabla1[[#This Row],[Cant]],Tabla1[[#This Row],[Cant]])</f>
        <v>-1</v>
      </c>
      <c r="Q10051" s="8">
        <f>DAY(Tabla1[[#This Row],[Date]])</f>
        <v>16</v>
      </c>
      <c r="R10051" s="8">
        <f>MONTH(Tabla1[[#This Row],[Date]])</f>
        <v>5</v>
      </c>
      <c r="S10051" s="8">
        <f>YEAR(Tabla1[[#This Row],[Date]])</f>
        <v>2023</v>
      </c>
    </row>
    <row r="10052" spans="1:19" x14ac:dyDescent="0.2">
      <c r="A10052">
        <v>10006</v>
      </c>
      <c r="B10052" s="1">
        <v>45062</v>
      </c>
      <c r="C10052" t="s">
        <v>260</v>
      </c>
      <c r="D10052" t="s">
        <v>3074</v>
      </c>
      <c r="E10052">
        <v>1</v>
      </c>
      <c r="F10052" t="s">
        <v>458</v>
      </c>
      <c r="G10052" t="s">
        <v>604</v>
      </c>
      <c r="H10052" t="s">
        <v>3303</v>
      </c>
      <c r="M10052" s="2">
        <v>0</v>
      </c>
      <c r="N10052" s="2">
        <v>15000</v>
      </c>
      <c r="O10052" s="2">
        <f>IF(Tabla1[[#This Row],[Mov]]="VNT",Tabla1[[#This Row],[Sale]]-Tabla1[[#This Row],[Cost]],-Tabla1[[#This Row],[Cost]]*Tabla1[[#This Row],[Cant]])</f>
        <v>15000</v>
      </c>
      <c r="P10052" s="8">
        <f>IF(Tabla1[[#This Row],[Mov]]="VNT",-Tabla1[[#This Row],[Cant]],Tabla1[[#This Row],[Cant]])</f>
        <v>-1</v>
      </c>
      <c r="Q10052" s="8">
        <f>DAY(Tabla1[[#This Row],[Date]])</f>
        <v>16</v>
      </c>
      <c r="R10052" s="8">
        <f>MONTH(Tabla1[[#This Row],[Date]])</f>
        <v>5</v>
      </c>
      <c r="S10052" s="8">
        <f>YEAR(Tabla1[[#This Row],[Date]])</f>
        <v>2023</v>
      </c>
    </row>
    <row r="10053" spans="1:19" x14ac:dyDescent="0.2">
      <c r="A10053">
        <v>10007</v>
      </c>
      <c r="B10053" s="1">
        <v>45063</v>
      </c>
      <c r="C10053" t="s">
        <v>260</v>
      </c>
      <c r="D10053" t="s">
        <v>332</v>
      </c>
      <c r="E10053">
        <v>1</v>
      </c>
      <c r="F10053" t="s">
        <v>116</v>
      </c>
      <c r="G10053" t="s">
        <v>382</v>
      </c>
      <c r="H10053" t="s">
        <v>514</v>
      </c>
      <c r="M10053" s="2">
        <v>7008</v>
      </c>
      <c r="N10053" s="2">
        <v>7500</v>
      </c>
      <c r="O10053" s="2">
        <f>IF(Tabla1[[#This Row],[Mov]]="VNT",Tabla1[[#This Row],[Sale]]-Tabla1[[#This Row],[Cost]],-Tabla1[[#This Row],[Cost]]*Tabla1[[#This Row],[Cant]])</f>
        <v>492</v>
      </c>
      <c r="P10053" s="8">
        <f>IF(Tabla1[[#This Row],[Mov]]="VNT",-Tabla1[[#This Row],[Cant]],Tabla1[[#This Row],[Cant]])</f>
        <v>-1</v>
      </c>
      <c r="Q10053" s="8">
        <f>DAY(Tabla1[[#This Row],[Date]])</f>
        <v>17</v>
      </c>
      <c r="R10053" s="8">
        <f>MONTH(Tabla1[[#This Row],[Date]])</f>
        <v>5</v>
      </c>
      <c r="S10053" s="8">
        <f>YEAR(Tabla1[[#This Row],[Date]])</f>
        <v>2023</v>
      </c>
    </row>
    <row r="10054" spans="1:19" x14ac:dyDescent="0.2">
      <c r="A10054">
        <v>10008</v>
      </c>
      <c r="B10054" s="1">
        <v>45063</v>
      </c>
      <c r="C10054" t="s">
        <v>260</v>
      </c>
      <c r="D10054" t="s">
        <v>332</v>
      </c>
      <c r="E10054">
        <v>1</v>
      </c>
      <c r="F10054" t="s">
        <v>458</v>
      </c>
      <c r="G10054" t="s">
        <v>266</v>
      </c>
      <c r="H10054" t="s">
        <v>3305</v>
      </c>
      <c r="M10054" s="2">
        <v>0</v>
      </c>
      <c r="N10054" s="2">
        <v>2000</v>
      </c>
      <c r="O10054" s="2">
        <f>IF(Tabla1[[#This Row],[Mov]]="VNT",Tabla1[[#This Row],[Sale]]-Tabla1[[#This Row],[Cost]],-Tabla1[[#This Row],[Cost]]*Tabla1[[#This Row],[Cant]])</f>
        <v>2000</v>
      </c>
      <c r="P10054" s="8">
        <f>IF(Tabla1[[#This Row],[Mov]]="VNT",-Tabla1[[#This Row],[Cant]],Tabla1[[#This Row],[Cant]])</f>
        <v>-1</v>
      </c>
      <c r="Q10054" s="8">
        <f>DAY(Tabla1[[#This Row],[Date]])</f>
        <v>17</v>
      </c>
      <c r="R10054" s="8">
        <f>MONTH(Tabla1[[#This Row],[Date]])</f>
        <v>5</v>
      </c>
      <c r="S10054" s="8">
        <f>YEAR(Tabla1[[#This Row],[Date]])</f>
        <v>2023</v>
      </c>
    </row>
    <row r="10055" spans="1:19" x14ac:dyDescent="0.2">
      <c r="A10055">
        <v>10009</v>
      </c>
      <c r="B10055" s="1">
        <v>45063</v>
      </c>
      <c r="C10055" t="s">
        <v>260</v>
      </c>
      <c r="D10055" t="s">
        <v>332</v>
      </c>
      <c r="E10055">
        <v>1</v>
      </c>
      <c r="F10055" t="s">
        <v>458</v>
      </c>
      <c r="G10055" t="s">
        <v>284</v>
      </c>
      <c r="H10055" t="s">
        <v>3306</v>
      </c>
      <c r="M10055" s="2">
        <v>0</v>
      </c>
      <c r="N10055" s="2">
        <v>25000</v>
      </c>
      <c r="O10055" s="2">
        <f>IF(Tabla1[[#This Row],[Mov]]="VNT",Tabla1[[#This Row],[Sale]]-Tabla1[[#This Row],[Cost]],-Tabla1[[#This Row],[Cost]]*Tabla1[[#This Row],[Cant]])</f>
        <v>25000</v>
      </c>
      <c r="P10055" s="8">
        <f>IF(Tabla1[[#This Row],[Mov]]="VNT",-Tabla1[[#This Row],[Cant]],Tabla1[[#This Row],[Cant]])</f>
        <v>-1</v>
      </c>
      <c r="Q10055" s="8">
        <f>DAY(Tabla1[[#This Row],[Date]])</f>
        <v>17</v>
      </c>
      <c r="R10055" s="8">
        <f>MONTH(Tabla1[[#This Row],[Date]])</f>
        <v>5</v>
      </c>
      <c r="S10055" s="8">
        <f>YEAR(Tabla1[[#This Row],[Date]])</f>
        <v>2023</v>
      </c>
    </row>
    <row r="10056" spans="1:19" x14ac:dyDescent="0.2">
      <c r="A10056">
        <v>10010</v>
      </c>
      <c r="B10056" s="1">
        <v>45063</v>
      </c>
      <c r="C10056" t="s">
        <v>260</v>
      </c>
      <c r="D10056" t="s">
        <v>332</v>
      </c>
      <c r="E10056">
        <v>1</v>
      </c>
      <c r="F10056" t="s">
        <v>1193</v>
      </c>
      <c r="G10056" t="s">
        <v>499</v>
      </c>
      <c r="H10056" t="s">
        <v>1134</v>
      </c>
      <c r="M10056" s="2">
        <v>7000</v>
      </c>
      <c r="N10056" s="2">
        <v>25000</v>
      </c>
      <c r="O10056" s="2">
        <f>IF(Tabla1[[#This Row],[Mov]]="VNT",Tabla1[[#This Row],[Sale]]-Tabla1[[#This Row],[Cost]],-Tabla1[[#This Row],[Cost]]*Tabla1[[#This Row],[Cant]])</f>
        <v>18000</v>
      </c>
      <c r="P10056" s="8">
        <f>IF(Tabla1[[#This Row],[Mov]]="VNT",-Tabla1[[#This Row],[Cant]],Tabla1[[#This Row],[Cant]])</f>
        <v>-1</v>
      </c>
      <c r="Q10056" s="8">
        <f>DAY(Tabla1[[#This Row],[Date]])</f>
        <v>17</v>
      </c>
      <c r="R10056" s="8">
        <f>MONTH(Tabla1[[#This Row],[Date]])</f>
        <v>5</v>
      </c>
      <c r="S10056" s="8">
        <f>YEAR(Tabla1[[#This Row],[Date]])</f>
        <v>2023</v>
      </c>
    </row>
    <row r="10057" spans="1:19" x14ac:dyDescent="0.2">
      <c r="A10057">
        <v>10011</v>
      </c>
      <c r="B10057" s="1">
        <v>45063</v>
      </c>
      <c r="C10057" t="s">
        <v>260</v>
      </c>
      <c r="D10057" t="s">
        <v>332</v>
      </c>
      <c r="E10057">
        <v>1</v>
      </c>
      <c r="F10057" t="s">
        <v>225</v>
      </c>
      <c r="G10057" t="s">
        <v>499</v>
      </c>
      <c r="H10057" t="s">
        <v>1134</v>
      </c>
      <c r="M10057" s="2">
        <v>1100</v>
      </c>
      <c r="N10057" s="2">
        <v>10000</v>
      </c>
      <c r="O10057" s="2">
        <f>IF(Tabla1[[#This Row],[Mov]]="VNT",Tabla1[[#This Row],[Sale]]-Tabla1[[#This Row],[Cost]],-Tabla1[[#This Row],[Cost]]*Tabla1[[#This Row],[Cant]])</f>
        <v>8900</v>
      </c>
      <c r="P10057" s="8">
        <f>IF(Tabla1[[#This Row],[Mov]]="VNT",-Tabla1[[#This Row],[Cant]],Tabla1[[#This Row],[Cant]])</f>
        <v>-1</v>
      </c>
      <c r="Q10057" s="8">
        <f>DAY(Tabla1[[#This Row],[Date]])</f>
        <v>17</v>
      </c>
      <c r="R10057" s="8">
        <f>MONTH(Tabla1[[#This Row],[Date]])</f>
        <v>5</v>
      </c>
      <c r="S10057" s="8">
        <f>YEAR(Tabla1[[#This Row],[Date]])</f>
        <v>2023</v>
      </c>
    </row>
    <row r="10058" spans="1:19" x14ac:dyDescent="0.2">
      <c r="A10058">
        <v>10012</v>
      </c>
      <c r="B10058" s="1">
        <v>45063</v>
      </c>
      <c r="C10058" t="s">
        <v>260</v>
      </c>
      <c r="D10058" t="s">
        <v>332</v>
      </c>
      <c r="E10058">
        <v>1</v>
      </c>
      <c r="F10058" t="s">
        <v>224</v>
      </c>
      <c r="G10058" t="s">
        <v>272</v>
      </c>
      <c r="H10058" t="s">
        <v>1549</v>
      </c>
      <c r="M10058" s="2">
        <v>8000</v>
      </c>
      <c r="N10058" s="2">
        <v>20000</v>
      </c>
      <c r="O10058" s="2">
        <f>IF(Tabla1[[#This Row],[Mov]]="VNT",Tabla1[[#This Row],[Sale]]-Tabla1[[#This Row],[Cost]],-Tabla1[[#This Row],[Cost]]*Tabla1[[#This Row],[Cant]])</f>
        <v>12000</v>
      </c>
      <c r="P10058" s="8">
        <f>IF(Tabla1[[#This Row],[Mov]]="VNT",-Tabla1[[#This Row],[Cant]],Tabla1[[#This Row],[Cant]])</f>
        <v>-1</v>
      </c>
      <c r="Q10058" s="8">
        <f>DAY(Tabla1[[#This Row],[Date]])</f>
        <v>17</v>
      </c>
      <c r="R10058" s="8">
        <f>MONTH(Tabla1[[#This Row],[Date]])</f>
        <v>5</v>
      </c>
      <c r="S10058" s="8">
        <f>YEAR(Tabla1[[#This Row],[Date]])</f>
        <v>2023</v>
      </c>
    </row>
    <row r="10059" spans="1:19" x14ac:dyDescent="0.2">
      <c r="A10059">
        <v>10013</v>
      </c>
      <c r="B10059" s="1">
        <v>45063</v>
      </c>
      <c r="C10059" t="s">
        <v>260</v>
      </c>
      <c r="D10059" t="s">
        <v>332</v>
      </c>
      <c r="E10059">
        <v>1</v>
      </c>
      <c r="F10059" t="s">
        <v>224</v>
      </c>
      <c r="G10059" t="s">
        <v>263</v>
      </c>
      <c r="H10059" t="s">
        <v>496</v>
      </c>
      <c r="M10059" s="2">
        <v>8000</v>
      </c>
      <c r="N10059" s="2">
        <v>20000</v>
      </c>
      <c r="O10059" s="2">
        <f>IF(Tabla1[[#This Row],[Mov]]="VNT",Tabla1[[#This Row],[Sale]]-Tabla1[[#This Row],[Cost]],-Tabla1[[#This Row],[Cost]]*Tabla1[[#This Row],[Cant]])</f>
        <v>12000</v>
      </c>
      <c r="P10059" s="8">
        <f>IF(Tabla1[[#This Row],[Mov]]="VNT",-Tabla1[[#This Row],[Cant]],Tabla1[[#This Row],[Cant]])</f>
        <v>-1</v>
      </c>
      <c r="Q10059" s="8">
        <f>DAY(Tabla1[[#This Row],[Date]])</f>
        <v>17</v>
      </c>
      <c r="R10059" s="8">
        <f>MONTH(Tabla1[[#This Row],[Date]])</f>
        <v>5</v>
      </c>
      <c r="S10059" s="8">
        <f>YEAR(Tabla1[[#This Row],[Date]])</f>
        <v>2023</v>
      </c>
    </row>
    <row r="10060" spans="1:19" x14ac:dyDescent="0.2">
      <c r="A10060">
        <v>10014</v>
      </c>
      <c r="B10060" s="1">
        <v>45063</v>
      </c>
      <c r="C10060" t="s">
        <v>260</v>
      </c>
      <c r="D10060" t="s">
        <v>332</v>
      </c>
      <c r="E10060">
        <v>1</v>
      </c>
      <c r="F10060" t="s">
        <v>225</v>
      </c>
      <c r="G10060" t="s">
        <v>272</v>
      </c>
      <c r="H10060" t="s">
        <v>1549</v>
      </c>
      <c r="M10060" s="2">
        <v>1100</v>
      </c>
      <c r="N10060" s="2">
        <v>10000</v>
      </c>
      <c r="O10060" s="2">
        <f>IF(Tabla1[[#This Row],[Mov]]="VNT",Tabla1[[#This Row],[Sale]]-Tabla1[[#This Row],[Cost]],-Tabla1[[#This Row],[Cost]]*Tabla1[[#This Row],[Cant]])</f>
        <v>8900</v>
      </c>
      <c r="P10060" s="8">
        <f>IF(Tabla1[[#This Row],[Mov]]="VNT",-Tabla1[[#This Row],[Cant]],Tabla1[[#This Row],[Cant]])</f>
        <v>-1</v>
      </c>
      <c r="Q10060" s="8">
        <f>DAY(Tabla1[[#This Row],[Date]])</f>
        <v>17</v>
      </c>
      <c r="R10060" s="8">
        <f>MONTH(Tabla1[[#This Row],[Date]])</f>
        <v>5</v>
      </c>
      <c r="S10060" s="8">
        <f>YEAR(Tabla1[[#This Row],[Date]])</f>
        <v>2023</v>
      </c>
    </row>
    <row r="10061" spans="1:19" x14ac:dyDescent="0.2">
      <c r="A10061">
        <v>10015</v>
      </c>
      <c r="B10061" s="1">
        <v>45063</v>
      </c>
      <c r="C10061" t="s">
        <v>260</v>
      </c>
      <c r="D10061" t="s">
        <v>332</v>
      </c>
      <c r="E10061">
        <v>1</v>
      </c>
      <c r="F10061" t="s">
        <v>225</v>
      </c>
      <c r="G10061" t="s">
        <v>263</v>
      </c>
      <c r="H10061" t="s">
        <v>282</v>
      </c>
      <c r="M10061" s="2">
        <v>1100</v>
      </c>
      <c r="N10061" s="2">
        <v>10000</v>
      </c>
      <c r="O10061" s="2">
        <f>IF(Tabla1[[#This Row],[Mov]]="VNT",Tabla1[[#This Row],[Sale]]-Tabla1[[#This Row],[Cost]],-Tabla1[[#This Row],[Cost]]*Tabla1[[#This Row],[Cant]])</f>
        <v>8900</v>
      </c>
      <c r="P10061" s="8">
        <f>IF(Tabla1[[#This Row],[Mov]]="VNT",-Tabla1[[#This Row],[Cant]],Tabla1[[#This Row],[Cant]])</f>
        <v>-1</v>
      </c>
      <c r="Q10061" s="8">
        <f>DAY(Tabla1[[#This Row],[Date]])</f>
        <v>17</v>
      </c>
      <c r="R10061" s="8">
        <f>MONTH(Tabla1[[#This Row],[Date]])</f>
        <v>5</v>
      </c>
      <c r="S10061" s="8">
        <f>YEAR(Tabla1[[#This Row],[Date]])</f>
        <v>2023</v>
      </c>
    </row>
    <row r="10062" spans="1:19" x14ac:dyDescent="0.2">
      <c r="A10062">
        <v>10016</v>
      </c>
      <c r="B10062" s="1">
        <v>45063</v>
      </c>
      <c r="C10062" t="s">
        <v>260</v>
      </c>
      <c r="D10062" t="s">
        <v>332</v>
      </c>
      <c r="E10062">
        <v>1</v>
      </c>
      <c r="F10062" t="s">
        <v>458</v>
      </c>
      <c r="G10062" t="s">
        <v>262</v>
      </c>
      <c r="H10062" t="s">
        <v>3307</v>
      </c>
      <c r="M10062" s="2">
        <v>0</v>
      </c>
      <c r="N10062" s="2">
        <v>5000</v>
      </c>
      <c r="O10062" s="2">
        <f>IF(Tabla1[[#This Row],[Mov]]="VNT",Tabla1[[#This Row],[Sale]]-Tabla1[[#This Row],[Cost]],-Tabla1[[#This Row],[Cost]]*Tabla1[[#This Row],[Cant]])</f>
        <v>5000</v>
      </c>
      <c r="P10062" s="8">
        <f>IF(Tabla1[[#This Row],[Mov]]="VNT",-Tabla1[[#This Row],[Cant]],Tabla1[[#This Row],[Cant]])</f>
        <v>-1</v>
      </c>
      <c r="Q10062" s="8">
        <f>DAY(Tabla1[[#This Row],[Date]])</f>
        <v>17</v>
      </c>
      <c r="R10062" s="8">
        <f>MONTH(Tabla1[[#This Row],[Date]])</f>
        <v>5</v>
      </c>
      <c r="S10062" s="8">
        <f>YEAR(Tabla1[[#This Row],[Date]])</f>
        <v>2023</v>
      </c>
    </row>
    <row r="10063" spans="1:19" x14ac:dyDescent="0.2">
      <c r="A10063">
        <v>10017</v>
      </c>
      <c r="B10063" s="1">
        <v>45063</v>
      </c>
      <c r="C10063" t="s">
        <v>260</v>
      </c>
      <c r="D10063" t="s">
        <v>332</v>
      </c>
      <c r="E10063">
        <v>1</v>
      </c>
      <c r="F10063" t="s">
        <v>116</v>
      </c>
      <c r="G10063" t="s">
        <v>382</v>
      </c>
      <c r="H10063" t="s">
        <v>514</v>
      </c>
      <c r="M10063" s="2">
        <v>10279</v>
      </c>
      <c r="N10063" s="2">
        <v>11000</v>
      </c>
      <c r="O10063" s="2">
        <f>IF(Tabla1[[#This Row],[Mov]]="VNT",Tabla1[[#This Row],[Sale]]-Tabla1[[#This Row],[Cost]],-Tabla1[[#This Row],[Cost]]*Tabla1[[#This Row],[Cant]])</f>
        <v>721</v>
      </c>
      <c r="P10063" s="8">
        <f>IF(Tabla1[[#This Row],[Mov]]="VNT",-Tabla1[[#This Row],[Cant]],Tabla1[[#This Row],[Cant]])</f>
        <v>-1</v>
      </c>
      <c r="Q10063" s="8">
        <f>DAY(Tabla1[[#This Row],[Date]])</f>
        <v>17</v>
      </c>
      <c r="R10063" s="8">
        <f>MONTH(Tabla1[[#This Row],[Date]])</f>
        <v>5</v>
      </c>
      <c r="S10063" s="8">
        <f>YEAR(Tabla1[[#This Row],[Date]])</f>
        <v>2023</v>
      </c>
    </row>
    <row r="10064" spans="1:19" x14ac:dyDescent="0.2">
      <c r="A10064">
        <v>10018</v>
      </c>
      <c r="B10064" s="1">
        <v>45063</v>
      </c>
      <c r="C10064" t="s">
        <v>260</v>
      </c>
      <c r="D10064" t="s">
        <v>332</v>
      </c>
      <c r="E10064">
        <v>1</v>
      </c>
      <c r="F10064" t="s">
        <v>224</v>
      </c>
      <c r="G10064" t="s">
        <v>272</v>
      </c>
      <c r="H10064" t="s">
        <v>3196</v>
      </c>
      <c r="M10064" s="2">
        <v>10000</v>
      </c>
      <c r="N10064" s="2">
        <v>20000</v>
      </c>
      <c r="O10064" s="2">
        <f>IF(Tabla1[[#This Row],[Mov]]="VNT",Tabla1[[#This Row],[Sale]]-Tabla1[[#This Row],[Cost]],-Tabla1[[#This Row],[Cost]]*Tabla1[[#This Row],[Cant]])</f>
        <v>10000</v>
      </c>
      <c r="P10064" s="8">
        <f>IF(Tabla1[[#This Row],[Mov]]="VNT",-Tabla1[[#This Row],[Cant]],Tabla1[[#This Row],[Cant]])</f>
        <v>-1</v>
      </c>
      <c r="Q10064" s="8">
        <f>DAY(Tabla1[[#This Row],[Date]])</f>
        <v>17</v>
      </c>
      <c r="R10064" s="8">
        <f>MONTH(Tabla1[[#This Row],[Date]])</f>
        <v>5</v>
      </c>
      <c r="S10064" s="8">
        <f>YEAR(Tabla1[[#This Row],[Date]])</f>
        <v>2023</v>
      </c>
    </row>
    <row r="10065" spans="1:19" x14ac:dyDescent="0.2">
      <c r="A10065">
        <v>10019</v>
      </c>
      <c r="B10065" s="1">
        <v>45063</v>
      </c>
      <c r="C10065" t="s">
        <v>260</v>
      </c>
      <c r="D10065" t="s">
        <v>332</v>
      </c>
      <c r="E10065">
        <v>1</v>
      </c>
      <c r="F10065" t="s">
        <v>116</v>
      </c>
      <c r="G10065" t="s">
        <v>382</v>
      </c>
      <c r="H10065" t="s">
        <v>514</v>
      </c>
      <c r="M10065" s="2">
        <v>6074</v>
      </c>
      <c r="N10065" s="2">
        <v>6500</v>
      </c>
      <c r="O10065" s="2">
        <f>IF(Tabla1[[#This Row],[Mov]]="VNT",Tabla1[[#This Row],[Sale]]-Tabla1[[#This Row],[Cost]],-Tabla1[[#This Row],[Cost]]*Tabla1[[#This Row],[Cant]])</f>
        <v>426</v>
      </c>
      <c r="P10065" s="8">
        <f>IF(Tabla1[[#This Row],[Mov]]="VNT",-Tabla1[[#This Row],[Cant]],Tabla1[[#This Row],[Cant]])</f>
        <v>-1</v>
      </c>
      <c r="Q10065" s="8">
        <f>DAY(Tabla1[[#This Row],[Date]])</f>
        <v>17</v>
      </c>
      <c r="R10065" s="8">
        <f>MONTH(Tabla1[[#This Row],[Date]])</f>
        <v>5</v>
      </c>
      <c r="S10065" s="8">
        <f>YEAR(Tabla1[[#This Row],[Date]])</f>
        <v>2023</v>
      </c>
    </row>
    <row r="10066" spans="1:19" x14ac:dyDescent="0.2">
      <c r="A10066">
        <v>10020</v>
      </c>
      <c r="B10066" s="1">
        <v>45063</v>
      </c>
      <c r="C10066" t="s">
        <v>260</v>
      </c>
      <c r="D10066" t="s">
        <v>332</v>
      </c>
      <c r="E10066">
        <v>1</v>
      </c>
      <c r="F10066" t="s">
        <v>116</v>
      </c>
      <c r="G10066" t="s">
        <v>349</v>
      </c>
      <c r="H10066" t="s">
        <v>515</v>
      </c>
      <c r="M10066" s="2">
        <v>3270</v>
      </c>
      <c r="N10066" s="2">
        <v>3500</v>
      </c>
      <c r="O10066" s="2">
        <f>IF(Tabla1[[#This Row],[Mov]]="VNT",Tabla1[[#This Row],[Sale]]-Tabla1[[#This Row],[Cost]],-Tabla1[[#This Row],[Cost]]*Tabla1[[#This Row],[Cant]])</f>
        <v>230</v>
      </c>
      <c r="P10066" s="8">
        <f>IF(Tabla1[[#This Row],[Mov]]="VNT",-Tabla1[[#This Row],[Cant]],Tabla1[[#This Row],[Cant]])</f>
        <v>-1</v>
      </c>
      <c r="Q10066" s="8">
        <f>DAY(Tabla1[[#This Row],[Date]])</f>
        <v>17</v>
      </c>
      <c r="R10066" s="8">
        <f>MONTH(Tabla1[[#This Row],[Date]])</f>
        <v>5</v>
      </c>
      <c r="S10066" s="8">
        <f>YEAR(Tabla1[[#This Row],[Date]])</f>
        <v>2023</v>
      </c>
    </row>
    <row r="10067" spans="1:19" x14ac:dyDescent="0.2">
      <c r="A10067">
        <v>10021</v>
      </c>
      <c r="B10067" s="1">
        <v>45063</v>
      </c>
      <c r="C10067" t="s">
        <v>260</v>
      </c>
      <c r="D10067" t="s">
        <v>332</v>
      </c>
      <c r="E10067">
        <v>1</v>
      </c>
      <c r="F10067" t="s">
        <v>15</v>
      </c>
      <c r="G10067" t="s">
        <v>266</v>
      </c>
      <c r="H10067" t="s">
        <v>3308</v>
      </c>
      <c r="M10067" s="2">
        <v>0</v>
      </c>
      <c r="N10067" s="2">
        <v>8000</v>
      </c>
      <c r="O10067" s="2">
        <f>IF(Tabla1[[#This Row],[Mov]]="VNT",Tabla1[[#This Row],[Sale]]-Tabla1[[#This Row],[Cost]],-Tabla1[[#This Row],[Cost]]*Tabla1[[#This Row],[Cant]])</f>
        <v>8000</v>
      </c>
      <c r="P10067" s="8">
        <f>IF(Tabla1[[#This Row],[Mov]]="VNT",-Tabla1[[#This Row],[Cant]],Tabla1[[#This Row],[Cant]])</f>
        <v>-1</v>
      </c>
      <c r="Q10067" s="8">
        <f>DAY(Tabla1[[#This Row],[Date]])</f>
        <v>17</v>
      </c>
      <c r="R10067" s="8">
        <f>MONTH(Tabla1[[#This Row],[Date]])</f>
        <v>5</v>
      </c>
      <c r="S10067" s="8">
        <f>YEAR(Tabla1[[#This Row],[Date]])</f>
        <v>2023</v>
      </c>
    </row>
    <row r="10068" spans="1:19" x14ac:dyDescent="0.2">
      <c r="A10068">
        <v>10022</v>
      </c>
      <c r="B10068" s="1">
        <v>45063</v>
      </c>
      <c r="C10068" t="s">
        <v>260</v>
      </c>
      <c r="D10068" t="s">
        <v>332</v>
      </c>
      <c r="E10068">
        <v>1</v>
      </c>
      <c r="F10068" t="s">
        <v>225</v>
      </c>
      <c r="G10068" t="s">
        <v>262</v>
      </c>
      <c r="H10068" t="s">
        <v>1244</v>
      </c>
      <c r="M10068" s="2">
        <v>1100</v>
      </c>
      <c r="N10068" s="2">
        <v>10000</v>
      </c>
      <c r="O10068" s="2">
        <f>IF(Tabla1[[#This Row],[Mov]]="VNT",Tabla1[[#This Row],[Sale]]-Tabla1[[#This Row],[Cost]],-Tabla1[[#This Row],[Cost]]*Tabla1[[#This Row],[Cant]])</f>
        <v>8900</v>
      </c>
      <c r="P10068" s="8">
        <f>IF(Tabla1[[#This Row],[Mov]]="VNT",-Tabla1[[#This Row],[Cant]],Tabla1[[#This Row],[Cant]])</f>
        <v>-1</v>
      </c>
      <c r="Q10068" s="8">
        <f>DAY(Tabla1[[#This Row],[Date]])</f>
        <v>17</v>
      </c>
      <c r="R10068" s="8">
        <f>MONTH(Tabla1[[#This Row],[Date]])</f>
        <v>5</v>
      </c>
      <c r="S10068" s="8">
        <f>YEAR(Tabla1[[#This Row],[Date]])</f>
        <v>2023</v>
      </c>
    </row>
    <row r="10069" spans="1:19" x14ac:dyDescent="0.2">
      <c r="A10069">
        <v>10023</v>
      </c>
      <c r="B10069" s="1">
        <v>45063</v>
      </c>
      <c r="C10069" t="s">
        <v>260</v>
      </c>
      <c r="D10069" t="s">
        <v>332</v>
      </c>
      <c r="E10069">
        <v>1</v>
      </c>
      <c r="F10069" t="s">
        <v>224</v>
      </c>
      <c r="G10069" t="s">
        <v>262</v>
      </c>
      <c r="H10069" t="s">
        <v>1244</v>
      </c>
      <c r="M10069" s="2">
        <v>8000</v>
      </c>
      <c r="N10069" s="2">
        <v>20000</v>
      </c>
      <c r="O10069" s="2">
        <f>IF(Tabla1[[#This Row],[Mov]]="VNT",Tabla1[[#This Row],[Sale]]-Tabla1[[#This Row],[Cost]],-Tabla1[[#This Row],[Cost]]*Tabla1[[#This Row],[Cant]])</f>
        <v>12000</v>
      </c>
      <c r="P10069" s="8">
        <f>IF(Tabla1[[#This Row],[Mov]]="VNT",-Tabla1[[#This Row],[Cant]],Tabla1[[#This Row],[Cant]])</f>
        <v>-1</v>
      </c>
      <c r="Q10069" s="8">
        <f>DAY(Tabla1[[#This Row],[Date]])</f>
        <v>17</v>
      </c>
      <c r="R10069" s="8">
        <f>MONTH(Tabla1[[#This Row],[Date]])</f>
        <v>5</v>
      </c>
      <c r="S10069" s="8">
        <f>YEAR(Tabla1[[#This Row],[Date]])</f>
        <v>2023</v>
      </c>
    </row>
    <row r="10070" spans="1:19" x14ac:dyDescent="0.2">
      <c r="A10070">
        <v>10024</v>
      </c>
      <c r="B10070" s="1">
        <v>45063</v>
      </c>
      <c r="C10070" t="s">
        <v>260</v>
      </c>
      <c r="D10070" t="s">
        <v>332</v>
      </c>
      <c r="E10070">
        <v>1</v>
      </c>
      <c r="F10070" t="s">
        <v>224</v>
      </c>
      <c r="G10070" t="s">
        <v>499</v>
      </c>
      <c r="H10070" t="s">
        <v>1134</v>
      </c>
      <c r="M10070" s="2">
        <v>8000</v>
      </c>
      <c r="N10070" s="2">
        <v>20000</v>
      </c>
      <c r="O10070" s="2">
        <f>IF(Tabla1[[#This Row],[Mov]]="VNT",Tabla1[[#This Row],[Sale]]-Tabla1[[#This Row],[Cost]],-Tabla1[[#This Row],[Cost]]*Tabla1[[#This Row],[Cant]])</f>
        <v>12000</v>
      </c>
      <c r="P10070" s="8">
        <f>IF(Tabla1[[#This Row],[Mov]]="VNT",-Tabla1[[#This Row],[Cant]],Tabla1[[#This Row],[Cant]])</f>
        <v>-1</v>
      </c>
      <c r="Q10070" s="8">
        <f>DAY(Tabla1[[#This Row],[Date]])</f>
        <v>17</v>
      </c>
      <c r="R10070" s="8">
        <f>MONTH(Tabla1[[#This Row],[Date]])</f>
        <v>5</v>
      </c>
      <c r="S10070" s="8">
        <f>YEAR(Tabla1[[#This Row],[Date]])</f>
        <v>2023</v>
      </c>
    </row>
    <row r="10071" spans="1:19" x14ac:dyDescent="0.2">
      <c r="A10071">
        <v>10025</v>
      </c>
      <c r="B10071" s="1">
        <v>45063</v>
      </c>
      <c r="C10071" t="s">
        <v>260</v>
      </c>
      <c r="D10071" t="s">
        <v>332</v>
      </c>
      <c r="E10071">
        <v>1</v>
      </c>
      <c r="F10071" t="s">
        <v>455</v>
      </c>
      <c r="G10071" t="s">
        <v>382</v>
      </c>
      <c r="H10071" t="s">
        <v>509</v>
      </c>
      <c r="M10071" s="2">
        <v>0</v>
      </c>
      <c r="N10071" s="2">
        <v>4000</v>
      </c>
      <c r="O10071" s="2">
        <f>IF(Tabla1[[#This Row],[Mov]]="VNT",Tabla1[[#This Row],[Sale]]-Tabla1[[#This Row],[Cost]],-Tabla1[[#This Row],[Cost]]*Tabla1[[#This Row],[Cant]])</f>
        <v>4000</v>
      </c>
      <c r="P10071" s="8">
        <f>IF(Tabla1[[#This Row],[Mov]]="VNT",-Tabla1[[#This Row],[Cant]],Tabla1[[#This Row],[Cant]])</f>
        <v>-1</v>
      </c>
      <c r="Q10071" s="8">
        <f>DAY(Tabla1[[#This Row],[Date]])</f>
        <v>17</v>
      </c>
      <c r="R10071" s="8">
        <f>MONTH(Tabla1[[#This Row],[Date]])</f>
        <v>5</v>
      </c>
      <c r="S10071" s="8">
        <f>YEAR(Tabla1[[#This Row],[Date]])</f>
        <v>2023</v>
      </c>
    </row>
    <row r="10072" spans="1:19" x14ac:dyDescent="0.2">
      <c r="A10072">
        <v>10026</v>
      </c>
      <c r="B10072" s="1">
        <v>45063</v>
      </c>
      <c r="C10072" t="s">
        <v>260</v>
      </c>
      <c r="D10072" t="s">
        <v>332</v>
      </c>
      <c r="E10072">
        <v>1</v>
      </c>
      <c r="F10072" t="s">
        <v>116</v>
      </c>
      <c r="G10072" t="s">
        <v>382</v>
      </c>
      <c r="H10072" t="s">
        <v>514</v>
      </c>
      <c r="M10072" s="2">
        <v>3270</v>
      </c>
      <c r="N10072" s="2">
        <v>3500</v>
      </c>
      <c r="O10072" s="2">
        <f>IF(Tabla1[[#This Row],[Mov]]="VNT",Tabla1[[#This Row],[Sale]]-Tabla1[[#This Row],[Cost]],-Tabla1[[#This Row],[Cost]]*Tabla1[[#This Row],[Cant]])</f>
        <v>230</v>
      </c>
      <c r="P10072" s="8">
        <f>IF(Tabla1[[#This Row],[Mov]]="VNT",-Tabla1[[#This Row],[Cant]],Tabla1[[#This Row],[Cant]])</f>
        <v>-1</v>
      </c>
      <c r="Q10072" s="8">
        <f>DAY(Tabla1[[#This Row],[Date]])</f>
        <v>17</v>
      </c>
      <c r="R10072" s="8">
        <f>MONTH(Tabla1[[#This Row],[Date]])</f>
        <v>5</v>
      </c>
      <c r="S10072" s="8">
        <f>YEAR(Tabla1[[#This Row],[Date]])</f>
        <v>2023</v>
      </c>
    </row>
    <row r="10073" spans="1:19" x14ac:dyDescent="0.2">
      <c r="A10073">
        <v>10027</v>
      </c>
      <c r="B10073" s="1">
        <v>45063</v>
      </c>
      <c r="C10073" t="s">
        <v>260</v>
      </c>
      <c r="D10073" t="s">
        <v>332</v>
      </c>
      <c r="E10073">
        <v>1</v>
      </c>
      <c r="F10073" t="s">
        <v>225</v>
      </c>
      <c r="G10073" t="s">
        <v>860</v>
      </c>
      <c r="H10073" t="s">
        <v>596</v>
      </c>
      <c r="M10073" s="2">
        <v>1100</v>
      </c>
      <c r="N10073" s="2">
        <v>10000</v>
      </c>
      <c r="O10073" s="2">
        <f>IF(Tabla1[[#This Row],[Mov]]="VNT",Tabla1[[#This Row],[Sale]]-Tabla1[[#This Row],[Cost]],-Tabla1[[#This Row],[Cost]]*Tabla1[[#This Row],[Cant]])</f>
        <v>8900</v>
      </c>
      <c r="P10073" s="8">
        <f>IF(Tabla1[[#This Row],[Mov]]="VNT",-Tabla1[[#This Row],[Cant]],Tabla1[[#This Row],[Cant]])</f>
        <v>-1</v>
      </c>
      <c r="Q10073" s="8">
        <f>DAY(Tabla1[[#This Row],[Date]])</f>
        <v>17</v>
      </c>
      <c r="R10073" s="8">
        <f>MONTH(Tabla1[[#This Row],[Date]])</f>
        <v>5</v>
      </c>
      <c r="S10073" s="8">
        <f>YEAR(Tabla1[[#This Row],[Date]])</f>
        <v>2023</v>
      </c>
    </row>
    <row r="10074" spans="1:19" x14ac:dyDescent="0.2">
      <c r="A10074">
        <v>10028</v>
      </c>
      <c r="B10074" s="1">
        <v>45063</v>
      </c>
      <c r="C10074" t="s">
        <v>260</v>
      </c>
      <c r="D10074" t="s">
        <v>332</v>
      </c>
      <c r="E10074">
        <v>1</v>
      </c>
      <c r="F10074" t="s">
        <v>224</v>
      </c>
      <c r="G10074" t="s">
        <v>860</v>
      </c>
      <c r="H10074" t="s">
        <v>596</v>
      </c>
      <c r="M10074" s="2">
        <v>8000</v>
      </c>
      <c r="N10074" s="2">
        <v>20000</v>
      </c>
      <c r="O10074" s="2">
        <f>IF(Tabla1[[#This Row],[Mov]]="VNT",Tabla1[[#This Row],[Sale]]-Tabla1[[#This Row],[Cost]],-Tabla1[[#This Row],[Cost]]*Tabla1[[#This Row],[Cant]])</f>
        <v>12000</v>
      </c>
      <c r="P10074" s="8">
        <f>IF(Tabla1[[#This Row],[Mov]]="VNT",-Tabla1[[#This Row],[Cant]],Tabla1[[#This Row],[Cant]])</f>
        <v>-1</v>
      </c>
      <c r="Q10074" s="8">
        <f>DAY(Tabla1[[#This Row],[Date]])</f>
        <v>17</v>
      </c>
      <c r="R10074" s="8">
        <f>MONTH(Tabla1[[#This Row],[Date]])</f>
        <v>5</v>
      </c>
      <c r="S10074" s="8">
        <f>YEAR(Tabla1[[#This Row],[Date]])</f>
        <v>2023</v>
      </c>
    </row>
    <row r="10075" spans="1:19" x14ac:dyDescent="0.2">
      <c r="A10075">
        <v>10029</v>
      </c>
      <c r="B10075" s="1">
        <v>45063</v>
      </c>
      <c r="C10075" t="s">
        <v>260</v>
      </c>
      <c r="D10075" t="s">
        <v>332</v>
      </c>
      <c r="E10075">
        <v>1</v>
      </c>
      <c r="F10075" t="s">
        <v>116</v>
      </c>
      <c r="G10075" t="s">
        <v>382</v>
      </c>
      <c r="H10075" t="s">
        <v>514</v>
      </c>
      <c r="M10075" s="2">
        <v>3270</v>
      </c>
      <c r="N10075" s="2">
        <v>3500</v>
      </c>
      <c r="O10075" s="2">
        <f>IF(Tabla1[[#This Row],[Mov]]="VNT",Tabla1[[#This Row],[Sale]]-Tabla1[[#This Row],[Cost]],-Tabla1[[#This Row],[Cost]]*Tabla1[[#This Row],[Cant]])</f>
        <v>230</v>
      </c>
      <c r="P10075" s="8">
        <f>IF(Tabla1[[#This Row],[Mov]]="VNT",-Tabla1[[#This Row],[Cant]],Tabla1[[#This Row],[Cant]])</f>
        <v>-1</v>
      </c>
      <c r="Q10075" s="8">
        <f>DAY(Tabla1[[#This Row],[Date]])</f>
        <v>17</v>
      </c>
      <c r="R10075" s="8">
        <f>MONTH(Tabla1[[#This Row],[Date]])</f>
        <v>5</v>
      </c>
      <c r="S10075" s="8">
        <f>YEAR(Tabla1[[#This Row],[Date]])</f>
        <v>2023</v>
      </c>
    </row>
    <row r="10076" spans="1:19" x14ac:dyDescent="0.2">
      <c r="A10076">
        <v>10030</v>
      </c>
      <c r="B10076" s="1">
        <v>45063</v>
      </c>
      <c r="C10076" t="s">
        <v>260</v>
      </c>
      <c r="D10076" t="s">
        <v>332</v>
      </c>
      <c r="E10076">
        <v>1</v>
      </c>
      <c r="F10076" t="s">
        <v>455</v>
      </c>
      <c r="G10076" t="s">
        <v>347</v>
      </c>
      <c r="H10076" t="s">
        <v>456</v>
      </c>
      <c r="M10076" s="2">
        <v>1000</v>
      </c>
      <c r="N10076" s="2">
        <v>4000</v>
      </c>
      <c r="O10076" s="2">
        <f>IF(Tabla1[[#This Row],[Mov]]="VNT",Tabla1[[#This Row],[Sale]]-Tabla1[[#This Row],[Cost]],-Tabla1[[#This Row],[Cost]]*Tabla1[[#This Row],[Cant]])</f>
        <v>3000</v>
      </c>
      <c r="P10076" s="8">
        <f>IF(Tabla1[[#This Row],[Mov]]="VNT",-Tabla1[[#This Row],[Cant]],Tabla1[[#This Row],[Cant]])</f>
        <v>-1</v>
      </c>
      <c r="Q10076" s="8">
        <f>DAY(Tabla1[[#This Row],[Date]])</f>
        <v>17</v>
      </c>
      <c r="R10076" s="8">
        <f>MONTH(Tabla1[[#This Row],[Date]])</f>
        <v>5</v>
      </c>
      <c r="S10076" s="8">
        <f>YEAR(Tabla1[[#This Row],[Date]])</f>
        <v>2023</v>
      </c>
    </row>
    <row r="10077" spans="1:19" x14ac:dyDescent="0.2">
      <c r="A10077">
        <v>10031</v>
      </c>
      <c r="B10077" s="1">
        <v>45063</v>
      </c>
      <c r="C10077" t="s">
        <v>260</v>
      </c>
      <c r="D10077" t="s">
        <v>332</v>
      </c>
      <c r="E10077">
        <v>1</v>
      </c>
      <c r="F10077" t="s">
        <v>2446</v>
      </c>
      <c r="G10077" t="s">
        <v>721</v>
      </c>
      <c r="H10077" t="s">
        <v>1173</v>
      </c>
      <c r="M10077" s="2">
        <v>2200</v>
      </c>
      <c r="N10077" s="2">
        <v>7000</v>
      </c>
      <c r="O10077" s="2">
        <f>IF(Tabla1[[#This Row],[Mov]]="VNT",Tabla1[[#This Row],[Sale]]-Tabla1[[#This Row],[Cost]],-Tabla1[[#This Row],[Cost]]*Tabla1[[#This Row],[Cant]])</f>
        <v>4800</v>
      </c>
      <c r="P10077" s="8">
        <f>IF(Tabla1[[#This Row],[Mov]]="VNT",-Tabla1[[#This Row],[Cant]],Tabla1[[#This Row],[Cant]])</f>
        <v>-1</v>
      </c>
      <c r="Q10077" s="8">
        <f>DAY(Tabla1[[#This Row],[Date]])</f>
        <v>17</v>
      </c>
      <c r="R10077" s="8">
        <f>MONTH(Tabla1[[#This Row],[Date]])</f>
        <v>5</v>
      </c>
      <c r="S10077" s="8">
        <f>YEAR(Tabla1[[#This Row],[Date]])</f>
        <v>2023</v>
      </c>
    </row>
    <row r="10078" spans="1:19" x14ac:dyDescent="0.2">
      <c r="A10078">
        <v>10032</v>
      </c>
      <c r="B10078" s="1">
        <v>45063</v>
      </c>
      <c r="C10078" t="s">
        <v>260</v>
      </c>
      <c r="D10078" t="s">
        <v>332</v>
      </c>
      <c r="E10078">
        <v>1</v>
      </c>
      <c r="F10078" t="s">
        <v>2446</v>
      </c>
      <c r="G10078" t="s">
        <v>721</v>
      </c>
      <c r="H10078" t="s">
        <v>1173</v>
      </c>
      <c r="M10078" s="2">
        <v>2200</v>
      </c>
      <c r="N10078" s="2">
        <v>7000</v>
      </c>
      <c r="O10078" s="2">
        <f>IF(Tabla1[[#This Row],[Mov]]="VNT",Tabla1[[#This Row],[Sale]]-Tabla1[[#This Row],[Cost]],-Tabla1[[#This Row],[Cost]]*Tabla1[[#This Row],[Cant]])</f>
        <v>4800</v>
      </c>
      <c r="P10078" s="8">
        <f>IF(Tabla1[[#This Row],[Mov]]="VNT",-Tabla1[[#This Row],[Cant]],Tabla1[[#This Row],[Cant]])</f>
        <v>-1</v>
      </c>
      <c r="Q10078" s="8">
        <f>DAY(Tabla1[[#This Row],[Date]])</f>
        <v>17</v>
      </c>
      <c r="R10078" s="8">
        <f>MONTH(Tabla1[[#This Row],[Date]])</f>
        <v>5</v>
      </c>
      <c r="S10078" s="8">
        <f>YEAR(Tabla1[[#This Row],[Date]])</f>
        <v>2023</v>
      </c>
    </row>
    <row r="10079" spans="1:19" x14ac:dyDescent="0.2">
      <c r="A10079">
        <v>10033</v>
      </c>
      <c r="B10079" s="1">
        <v>45063</v>
      </c>
      <c r="C10079" t="s">
        <v>260</v>
      </c>
      <c r="D10079" t="s">
        <v>332</v>
      </c>
      <c r="E10079">
        <v>1</v>
      </c>
      <c r="F10079" t="s">
        <v>2446</v>
      </c>
      <c r="G10079" t="s">
        <v>721</v>
      </c>
      <c r="H10079" t="s">
        <v>1173</v>
      </c>
      <c r="M10079" s="2">
        <v>2200</v>
      </c>
      <c r="N10079" s="2">
        <v>7000</v>
      </c>
      <c r="O10079" s="2">
        <f>IF(Tabla1[[#This Row],[Mov]]="VNT",Tabla1[[#This Row],[Sale]]-Tabla1[[#This Row],[Cost]],-Tabla1[[#This Row],[Cost]]*Tabla1[[#This Row],[Cant]])</f>
        <v>4800</v>
      </c>
      <c r="P10079" s="8">
        <f>IF(Tabla1[[#This Row],[Mov]]="VNT",-Tabla1[[#This Row],[Cant]],Tabla1[[#This Row],[Cant]])</f>
        <v>-1</v>
      </c>
      <c r="Q10079" s="8">
        <f>DAY(Tabla1[[#This Row],[Date]])</f>
        <v>17</v>
      </c>
      <c r="R10079" s="8">
        <f>MONTH(Tabla1[[#This Row],[Date]])</f>
        <v>5</v>
      </c>
      <c r="S10079" s="8">
        <f>YEAR(Tabla1[[#This Row],[Date]])</f>
        <v>2023</v>
      </c>
    </row>
    <row r="10080" spans="1:19" x14ac:dyDescent="0.2">
      <c r="A10080">
        <v>10034</v>
      </c>
      <c r="B10080" s="1">
        <v>45064</v>
      </c>
      <c r="C10080" t="s">
        <v>260</v>
      </c>
      <c r="D10080" t="s">
        <v>332</v>
      </c>
      <c r="E10080">
        <v>1</v>
      </c>
      <c r="F10080" t="s">
        <v>224</v>
      </c>
      <c r="G10080" t="s">
        <v>263</v>
      </c>
      <c r="H10080" t="s">
        <v>672</v>
      </c>
      <c r="J10080" t="s">
        <v>17</v>
      </c>
      <c r="M10080" s="2">
        <v>8000</v>
      </c>
      <c r="N10080" s="2">
        <v>20000</v>
      </c>
      <c r="O10080" s="2">
        <f>IF(Tabla1[[#This Row],[Mov]]="VNT",Tabla1[[#This Row],[Sale]]-Tabla1[[#This Row],[Cost]],-Tabla1[[#This Row],[Cost]]*Tabla1[[#This Row],[Cant]])</f>
        <v>12000</v>
      </c>
      <c r="P10080" s="8">
        <f>IF(Tabla1[[#This Row],[Mov]]="VNT",-Tabla1[[#This Row],[Cant]],Tabla1[[#This Row],[Cant]])</f>
        <v>-1</v>
      </c>
      <c r="Q10080" s="8">
        <f>DAY(Tabla1[[#This Row],[Date]])</f>
        <v>18</v>
      </c>
      <c r="R10080" s="8">
        <f>MONTH(Tabla1[[#This Row],[Date]])</f>
        <v>5</v>
      </c>
      <c r="S10080" s="8">
        <f>YEAR(Tabla1[[#This Row],[Date]])</f>
        <v>2023</v>
      </c>
    </row>
    <row r="10081" spans="1:19" x14ac:dyDescent="0.2">
      <c r="A10081">
        <v>10035</v>
      </c>
      <c r="B10081" s="1">
        <v>45064</v>
      </c>
      <c r="C10081" t="s">
        <v>260</v>
      </c>
      <c r="D10081" t="s">
        <v>332</v>
      </c>
      <c r="E10081">
        <v>1</v>
      </c>
      <c r="F10081" t="s">
        <v>677</v>
      </c>
      <c r="G10081" t="s">
        <v>263</v>
      </c>
      <c r="H10081" t="s">
        <v>1018</v>
      </c>
      <c r="J10081" t="s">
        <v>3309</v>
      </c>
      <c r="L10081" t="s">
        <v>3496</v>
      </c>
      <c r="M10081" s="2">
        <v>0</v>
      </c>
      <c r="N10081" s="2">
        <v>18000</v>
      </c>
      <c r="O10081" s="2">
        <f>IF(Tabla1[[#This Row],[Mov]]="VNT",Tabla1[[#This Row],[Sale]]-Tabla1[[#This Row],[Cost]],-Tabla1[[#This Row],[Cost]]*Tabla1[[#This Row],[Cant]])</f>
        <v>18000</v>
      </c>
      <c r="P10081" s="8">
        <f>IF(Tabla1[[#This Row],[Mov]]="VNT",-Tabla1[[#This Row],[Cant]],Tabla1[[#This Row],[Cant]])</f>
        <v>-1</v>
      </c>
      <c r="Q10081" s="8">
        <f>DAY(Tabla1[[#This Row],[Date]])</f>
        <v>18</v>
      </c>
      <c r="R10081" s="8">
        <f>MONTH(Tabla1[[#This Row],[Date]])</f>
        <v>5</v>
      </c>
      <c r="S10081" s="8">
        <f>YEAR(Tabla1[[#This Row],[Date]])</f>
        <v>2023</v>
      </c>
    </row>
    <row r="10082" spans="1:19" x14ac:dyDescent="0.2">
      <c r="A10082">
        <v>10036</v>
      </c>
      <c r="B10082" s="1">
        <v>45064</v>
      </c>
      <c r="C10082" t="s">
        <v>260</v>
      </c>
      <c r="D10082" t="s">
        <v>332</v>
      </c>
      <c r="E10082">
        <v>1</v>
      </c>
      <c r="F10082" t="s">
        <v>224</v>
      </c>
      <c r="G10082" t="s">
        <v>499</v>
      </c>
      <c r="H10082" t="s">
        <v>3289</v>
      </c>
      <c r="M10082" s="2">
        <v>8000</v>
      </c>
      <c r="N10082" s="2">
        <v>20000</v>
      </c>
      <c r="O10082" s="2">
        <f>IF(Tabla1[[#This Row],[Mov]]="VNT",Tabla1[[#This Row],[Sale]]-Tabla1[[#This Row],[Cost]],-Tabla1[[#This Row],[Cost]]*Tabla1[[#This Row],[Cant]])</f>
        <v>12000</v>
      </c>
      <c r="P10082" s="8">
        <f>IF(Tabla1[[#This Row],[Mov]]="VNT",-Tabla1[[#This Row],[Cant]],Tabla1[[#This Row],[Cant]])</f>
        <v>-1</v>
      </c>
      <c r="Q10082" s="8">
        <f>DAY(Tabla1[[#This Row],[Date]])</f>
        <v>18</v>
      </c>
      <c r="R10082" s="8">
        <f>MONTH(Tabla1[[#This Row],[Date]])</f>
        <v>5</v>
      </c>
      <c r="S10082" s="8">
        <f>YEAR(Tabla1[[#This Row],[Date]])</f>
        <v>2023</v>
      </c>
    </row>
    <row r="10083" spans="1:19" x14ac:dyDescent="0.2">
      <c r="A10083">
        <v>10037</v>
      </c>
      <c r="B10083" s="1">
        <v>45064</v>
      </c>
      <c r="C10083" t="s">
        <v>260</v>
      </c>
      <c r="D10083" t="s">
        <v>332</v>
      </c>
      <c r="E10083">
        <v>1</v>
      </c>
      <c r="F10083" t="s">
        <v>225</v>
      </c>
      <c r="G10083" t="s">
        <v>499</v>
      </c>
      <c r="H10083" t="s">
        <v>3289</v>
      </c>
      <c r="M10083" s="2">
        <v>1100</v>
      </c>
      <c r="N10083" s="2">
        <v>10000</v>
      </c>
      <c r="O10083" s="2">
        <f>IF(Tabla1[[#This Row],[Mov]]="VNT",Tabla1[[#This Row],[Sale]]-Tabla1[[#This Row],[Cost]],-Tabla1[[#This Row],[Cost]]*Tabla1[[#This Row],[Cant]])</f>
        <v>8900</v>
      </c>
      <c r="P10083" s="8">
        <f>IF(Tabla1[[#This Row],[Mov]]="VNT",-Tabla1[[#This Row],[Cant]],Tabla1[[#This Row],[Cant]])</f>
        <v>-1</v>
      </c>
      <c r="Q10083" s="8">
        <f>DAY(Tabla1[[#This Row],[Date]])</f>
        <v>18</v>
      </c>
      <c r="R10083" s="8">
        <f>MONTH(Tabla1[[#This Row],[Date]])</f>
        <v>5</v>
      </c>
      <c r="S10083" s="8">
        <f>YEAR(Tabla1[[#This Row],[Date]])</f>
        <v>2023</v>
      </c>
    </row>
    <row r="10084" spans="1:19" x14ac:dyDescent="0.2">
      <c r="A10084">
        <v>10038</v>
      </c>
      <c r="B10084" s="1">
        <v>45064</v>
      </c>
      <c r="C10084" t="s">
        <v>260</v>
      </c>
      <c r="D10084" t="s">
        <v>332</v>
      </c>
      <c r="E10084">
        <v>1</v>
      </c>
      <c r="F10084" t="s">
        <v>458</v>
      </c>
      <c r="G10084" t="s">
        <v>266</v>
      </c>
      <c r="H10084" t="s">
        <v>2935</v>
      </c>
      <c r="M10084" s="2">
        <v>0</v>
      </c>
      <c r="N10084" s="2">
        <v>25000</v>
      </c>
      <c r="O10084" s="2">
        <f>IF(Tabla1[[#This Row],[Mov]]="VNT",Tabla1[[#This Row],[Sale]]-Tabla1[[#This Row],[Cost]],-Tabla1[[#This Row],[Cost]]*Tabla1[[#This Row],[Cant]])</f>
        <v>25000</v>
      </c>
      <c r="P10084" s="8">
        <f>IF(Tabla1[[#This Row],[Mov]]="VNT",-Tabla1[[#This Row],[Cant]],Tabla1[[#This Row],[Cant]])</f>
        <v>-1</v>
      </c>
      <c r="Q10084" s="8">
        <f>DAY(Tabla1[[#This Row],[Date]])</f>
        <v>18</v>
      </c>
      <c r="R10084" s="8">
        <f>MONTH(Tabla1[[#This Row],[Date]])</f>
        <v>5</v>
      </c>
      <c r="S10084" s="8">
        <f>YEAR(Tabla1[[#This Row],[Date]])</f>
        <v>2023</v>
      </c>
    </row>
    <row r="10085" spans="1:19" x14ac:dyDescent="0.2">
      <c r="A10085">
        <v>10039</v>
      </c>
      <c r="B10085" s="1">
        <v>45064</v>
      </c>
      <c r="C10085" t="s">
        <v>260</v>
      </c>
      <c r="D10085" t="s">
        <v>332</v>
      </c>
      <c r="E10085">
        <v>1</v>
      </c>
      <c r="F10085" t="s">
        <v>15</v>
      </c>
      <c r="G10085" t="s">
        <v>2923</v>
      </c>
      <c r="H10085" t="s">
        <v>2924</v>
      </c>
      <c r="M10085" s="2">
        <v>2000</v>
      </c>
      <c r="N10085" s="2">
        <v>8000</v>
      </c>
      <c r="O10085" s="2">
        <f>IF(Tabla1[[#This Row],[Mov]]="VNT",Tabla1[[#This Row],[Sale]]-Tabla1[[#This Row],[Cost]],-Tabla1[[#This Row],[Cost]]*Tabla1[[#This Row],[Cant]])</f>
        <v>6000</v>
      </c>
      <c r="P10085" s="8">
        <f>IF(Tabla1[[#This Row],[Mov]]="VNT",-Tabla1[[#This Row],[Cant]],Tabla1[[#This Row],[Cant]])</f>
        <v>-1</v>
      </c>
      <c r="Q10085" s="8">
        <f>DAY(Tabla1[[#This Row],[Date]])</f>
        <v>18</v>
      </c>
      <c r="R10085" s="8">
        <f>MONTH(Tabla1[[#This Row],[Date]])</f>
        <v>5</v>
      </c>
      <c r="S10085" s="8">
        <f>YEAR(Tabla1[[#This Row],[Date]])</f>
        <v>2023</v>
      </c>
    </row>
    <row r="10086" spans="1:19" x14ac:dyDescent="0.2">
      <c r="A10086">
        <v>10040</v>
      </c>
      <c r="B10086" s="1">
        <v>45064</v>
      </c>
      <c r="C10086" t="s">
        <v>260</v>
      </c>
      <c r="D10086" t="s">
        <v>332</v>
      </c>
      <c r="E10086">
        <v>1</v>
      </c>
      <c r="F10086" t="s">
        <v>458</v>
      </c>
      <c r="G10086" t="s">
        <v>263</v>
      </c>
      <c r="H10086" t="s">
        <v>3310</v>
      </c>
      <c r="M10086" s="2">
        <v>0</v>
      </c>
      <c r="N10086" s="2">
        <v>10000</v>
      </c>
      <c r="O10086" s="2">
        <f>IF(Tabla1[[#This Row],[Mov]]="VNT",Tabla1[[#This Row],[Sale]]-Tabla1[[#This Row],[Cost]],-Tabla1[[#This Row],[Cost]]*Tabla1[[#This Row],[Cant]])</f>
        <v>10000</v>
      </c>
      <c r="P10086" s="8">
        <f>IF(Tabla1[[#This Row],[Mov]]="VNT",-Tabla1[[#This Row],[Cant]],Tabla1[[#This Row],[Cant]])</f>
        <v>-1</v>
      </c>
      <c r="Q10086" s="8">
        <f>DAY(Tabla1[[#This Row],[Date]])</f>
        <v>18</v>
      </c>
      <c r="R10086" s="8">
        <f>MONTH(Tabla1[[#This Row],[Date]])</f>
        <v>5</v>
      </c>
      <c r="S10086" s="8">
        <f>YEAR(Tabla1[[#This Row],[Date]])</f>
        <v>2023</v>
      </c>
    </row>
    <row r="10087" spans="1:19" x14ac:dyDescent="0.2">
      <c r="A10087">
        <v>10041</v>
      </c>
      <c r="B10087" s="1">
        <v>45064</v>
      </c>
      <c r="C10087" t="s">
        <v>260</v>
      </c>
      <c r="D10087" t="s">
        <v>332</v>
      </c>
      <c r="E10087">
        <v>1</v>
      </c>
      <c r="F10087" t="s">
        <v>116</v>
      </c>
      <c r="G10087" t="s">
        <v>347</v>
      </c>
      <c r="H10087" t="s">
        <v>518</v>
      </c>
      <c r="M10087" s="2">
        <v>10279</v>
      </c>
      <c r="N10087" s="2">
        <v>11000</v>
      </c>
      <c r="O10087" s="2">
        <f>IF(Tabla1[[#This Row],[Mov]]="VNT",Tabla1[[#This Row],[Sale]]-Tabla1[[#This Row],[Cost]],-Tabla1[[#This Row],[Cost]]*Tabla1[[#This Row],[Cant]])</f>
        <v>721</v>
      </c>
      <c r="P10087" s="8">
        <f>IF(Tabla1[[#This Row],[Mov]]="VNT",-Tabla1[[#This Row],[Cant]],Tabla1[[#This Row],[Cant]])</f>
        <v>-1</v>
      </c>
      <c r="Q10087" s="8">
        <f>DAY(Tabla1[[#This Row],[Date]])</f>
        <v>18</v>
      </c>
      <c r="R10087" s="8">
        <f>MONTH(Tabla1[[#This Row],[Date]])</f>
        <v>5</v>
      </c>
      <c r="S10087" s="8">
        <f>YEAR(Tabla1[[#This Row],[Date]])</f>
        <v>2023</v>
      </c>
    </row>
    <row r="10088" spans="1:19" x14ac:dyDescent="0.2">
      <c r="A10088">
        <v>10042</v>
      </c>
      <c r="B10088" s="1">
        <v>45064</v>
      </c>
      <c r="C10088" t="s">
        <v>260</v>
      </c>
      <c r="D10088" t="s">
        <v>332</v>
      </c>
      <c r="E10088">
        <v>1</v>
      </c>
      <c r="F10088" t="s">
        <v>116</v>
      </c>
      <c r="G10088" t="s">
        <v>347</v>
      </c>
      <c r="H10088" t="s">
        <v>518</v>
      </c>
      <c r="M10088" s="2">
        <v>3270</v>
      </c>
      <c r="N10088" s="2">
        <v>3500</v>
      </c>
      <c r="O10088" s="2">
        <f>IF(Tabla1[[#This Row],[Mov]]="VNT",Tabla1[[#This Row],[Sale]]-Tabla1[[#This Row],[Cost]],-Tabla1[[#This Row],[Cost]]*Tabla1[[#This Row],[Cant]])</f>
        <v>230</v>
      </c>
      <c r="P10088" s="8">
        <f>IF(Tabla1[[#This Row],[Mov]]="VNT",-Tabla1[[#This Row],[Cant]],Tabla1[[#This Row],[Cant]])</f>
        <v>-1</v>
      </c>
      <c r="Q10088" s="8">
        <f>DAY(Tabla1[[#This Row],[Date]])</f>
        <v>18</v>
      </c>
      <c r="R10088" s="8">
        <f>MONTH(Tabla1[[#This Row],[Date]])</f>
        <v>5</v>
      </c>
      <c r="S10088" s="8">
        <f>YEAR(Tabla1[[#This Row],[Date]])</f>
        <v>2023</v>
      </c>
    </row>
    <row r="10089" spans="1:19" x14ac:dyDescent="0.2">
      <c r="A10089">
        <v>10043</v>
      </c>
      <c r="B10089" s="1">
        <v>45064</v>
      </c>
      <c r="C10089" t="s">
        <v>260</v>
      </c>
      <c r="D10089" t="s">
        <v>332</v>
      </c>
      <c r="E10089">
        <v>1</v>
      </c>
      <c r="F10089" t="s">
        <v>26</v>
      </c>
      <c r="G10089" t="s">
        <v>264</v>
      </c>
      <c r="H10089" t="s">
        <v>16</v>
      </c>
      <c r="M10089" s="2">
        <v>8000</v>
      </c>
      <c r="N10089" s="2">
        <v>20000</v>
      </c>
      <c r="O10089" s="2">
        <f>IF(Tabla1[[#This Row],[Mov]]="VNT",Tabla1[[#This Row],[Sale]]-Tabla1[[#This Row],[Cost]],-Tabla1[[#This Row],[Cost]]*Tabla1[[#This Row],[Cant]])</f>
        <v>12000</v>
      </c>
      <c r="P10089" s="8">
        <f>IF(Tabla1[[#This Row],[Mov]]="VNT",-Tabla1[[#This Row],[Cant]],Tabla1[[#This Row],[Cant]])</f>
        <v>-1</v>
      </c>
      <c r="Q10089" s="8">
        <f>DAY(Tabla1[[#This Row],[Date]])</f>
        <v>18</v>
      </c>
      <c r="R10089" s="8">
        <f>MONTH(Tabla1[[#This Row],[Date]])</f>
        <v>5</v>
      </c>
      <c r="S10089" s="8">
        <f>YEAR(Tabla1[[#This Row],[Date]])</f>
        <v>2023</v>
      </c>
    </row>
    <row r="10090" spans="1:19" x14ac:dyDescent="0.2">
      <c r="A10090">
        <v>10044</v>
      </c>
      <c r="B10090" s="1">
        <v>45064</v>
      </c>
      <c r="C10090" t="s">
        <v>260</v>
      </c>
      <c r="D10090" t="s">
        <v>332</v>
      </c>
      <c r="E10090">
        <v>1</v>
      </c>
      <c r="F10090" t="s">
        <v>225</v>
      </c>
      <c r="G10090" t="s">
        <v>262</v>
      </c>
      <c r="H10090" t="s">
        <v>2926</v>
      </c>
      <c r="M10090" s="2">
        <v>1100</v>
      </c>
      <c r="N10090" s="2">
        <v>10000</v>
      </c>
      <c r="O10090" s="2">
        <f>IF(Tabla1[[#This Row],[Mov]]="VNT",Tabla1[[#This Row],[Sale]]-Tabla1[[#This Row],[Cost]],-Tabla1[[#This Row],[Cost]]*Tabla1[[#This Row],[Cant]])</f>
        <v>8900</v>
      </c>
      <c r="P10090" s="8">
        <f>IF(Tabla1[[#This Row],[Mov]]="VNT",-Tabla1[[#This Row],[Cant]],Tabla1[[#This Row],[Cant]])</f>
        <v>-1</v>
      </c>
      <c r="Q10090" s="8">
        <f>DAY(Tabla1[[#This Row],[Date]])</f>
        <v>18</v>
      </c>
      <c r="R10090" s="8">
        <f>MONTH(Tabla1[[#This Row],[Date]])</f>
        <v>5</v>
      </c>
      <c r="S10090" s="8">
        <f>YEAR(Tabla1[[#This Row],[Date]])</f>
        <v>2023</v>
      </c>
    </row>
    <row r="10091" spans="1:19" x14ac:dyDescent="0.2">
      <c r="A10091">
        <v>10045</v>
      </c>
      <c r="B10091" s="1">
        <v>45064</v>
      </c>
      <c r="C10091" t="s">
        <v>260</v>
      </c>
      <c r="D10091" t="s">
        <v>332</v>
      </c>
      <c r="E10091">
        <v>1</v>
      </c>
      <c r="F10091" t="s">
        <v>225</v>
      </c>
      <c r="G10091" t="s">
        <v>272</v>
      </c>
      <c r="H10091" t="s">
        <v>252</v>
      </c>
      <c r="M10091" s="2">
        <v>1100</v>
      </c>
      <c r="N10091" s="2">
        <v>10000</v>
      </c>
      <c r="O10091" s="2">
        <f>IF(Tabla1[[#This Row],[Mov]]="VNT",Tabla1[[#This Row],[Sale]]-Tabla1[[#This Row],[Cost]],-Tabla1[[#This Row],[Cost]]*Tabla1[[#This Row],[Cant]])</f>
        <v>8900</v>
      </c>
      <c r="P10091" s="8">
        <f>IF(Tabla1[[#This Row],[Mov]]="VNT",-Tabla1[[#This Row],[Cant]],Tabla1[[#This Row],[Cant]])</f>
        <v>-1</v>
      </c>
      <c r="Q10091" s="8">
        <f>DAY(Tabla1[[#This Row],[Date]])</f>
        <v>18</v>
      </c>
      <c r="R10091" s="8">
        <f>MONTH(Tabla1[[#This Row],[Date]])</f>
        <v>5</v>
      </c>
      <c r="S10091" s="8">
        <f>YEAR(Tabla1[[#This Row],[Date]])</f>
        <v>2023</v>
      </c>
    </row>
    <row r="10092" spans="1:19" x14ac:dyDescent="0.2">
      <c r="A10092">
        <v>10046</v>
      </c>
      <c r="B10092" s="1">
        <v>45064</v>
      </c>
      <c r="C10092" t="s">
        <v>260</v>
      </c>
      <c r="D10092" t="s">
        <v>332</v>
      </c>
      <c r="E10092">
        <v>1</v>
      </c>
      <c r="F10092" t="s">
        <v>891</v>
      </c>
      <c r="G10092" t="s">
        <v>272</v>
      </c>
      <c r="H10092" t="s">
        <v>252</v>
      </c>
      <c r="M10092" s="2">
        <v>3500</v>
      </c>
      <c r="N10092" s="2">
        <v>10000</v>
      </c>
      <c r="O10092" s="2">
        <f>IF(Tabla1[[#This Row],[Mov]]="VNT",Tabla1[[#This Row],[Sale]]-Tabla1[[#This Row],[Cost]],-Tabla1[[#This Row],[Cost]]*Tabla1[[#This Row],[Cant]])</f>
        <v>6500</v>
      </c>
      <c r="P10092" s="8">
        <f>IF(Tabla1[[#This Row],[Mov]]="VNT",-Tabla1[[#This Row],[Cant]],Tabla1[[#This Row],[Cant]])</f>
        <v>-1</v>
      </c>
      <c r="Q10092" s="8">
        <f>DAY(Tabla1[[#This Row],[Date]])</f>
        <v>18</v>
      </c>
      <c r="R10092" s="8">
        <f>MONTH(Tabla1[[#This Row],[Date]])</f>
        <v>5</v>
      </c>
      <c r="S10092" s="8">
        <f>YEAR(Tabla1[[#This Row],[Date]])</f>
        <v>2023</v>
      </c>
    </row>
    <row r="10093" spans="1:19" x14ac:dyDescent="0.2">
      <c r="A10093">
        <v>10047</v>
      </c>
      <c r="B10093" s="1">
        <v>45064</v>
      </c>
      <c r="C10093" t="s">
        <v>260</v>
      </c>
      <c r="D10093" t="s">
        <v>332</v>
      </c>
      <c r="E10093">
        <v>1</v>
      </c>
      <c r="F10093" t="s">
        <v>224</v>
      </c>
      <c r="G10093" t="s">
        <v>272</v>
      </c>
      <c r="H10093" t="s">
        <v>3196</v>
      </c>
      <c r="M10093" s="2">
        <v>10000</v>
      </c>
      <c r="N10093" s="2">
        <v>20000</v>
      </c>
      <c r="O10093" s="2">
        <f>IF(Tabla1[[#This Row],[Mov]]="VNT",Tabla1[[#This Row],[Sale]]-Tabla1[[#This Row],[Cost]],-Tabla1[[#This Row],[Cost]]*Tabla1[[#This Row],[Cant]])</f>
        <v>10000</v>
      </c>
      <c r="P10093" s="8">
        <f>IF(Tabla1[[#This Row],[Mov]]="VNT",-Tabla1[[#This Row],[Cant]],Tabla1[[#This Row],[Cant]])</f>
        <v>-1</v>
      </c>
      <c r="Q10093" s="8">
        <f>DAY(Tabla1[[#This Row],[Date]])</f>
        <v>18</v>
      </c>
      <c r="R10093" s="8">
        <f>MONTH(Tabla1[[#This Row],[Date]])</f>
        <v>5</v>
      </c>
      <c r="S10093" s="8">
        <f>YEAR(Tabla1[[#This Row],[Date]])</f>
        <v>2023</v>
      </c>
    </row>
    <row r="10094" spans="1:19" x14ac:dyDescent="0.2">
      <c r="A10094">
        <v>10048</v>
      </c>
      <c r="B10094" s="1">
        <v>45064</v>
      </c>
      <c r="C10094" t="s">
        <v>260</v>
      </c>
      <c r="D10094" t="s">
        <v>332</v>
      </c>
      <c r="E10094">
        <v>1</v>
      </c>
      <c r="F10094" t="s">
        <v>458</v>
      </c>
      <c r="G10094" t="s">
        <v>284</v>
      </c>
      <c r="H10094" t="s">
        <v>3311</v>
      </c>
      <c r="M10094" s="2">
        <v>0</v>
      </c>
      <c r="N10094" s="2">
        <v>25000</v>
      </c>
      <c r="O10094" s="2">
        <f>IF(Tabla1[[#This Row],[Mov]]="VNT",Tabla1[[#This Row],[Sale]]-Tabla1[[#This Row],[Cost]],-Tabla1[[#This Row],[Cost]]*Tabla1[[#This Row],[Cant]])</f>
        <v>25000</v>
      </c>
      <c r="P10094" s="8">
        <f>IF(Tabla1[[#This Row],[Mov]]="VNT",-Tabla1[[#This Row],[Cant]],Tabla1[[#This Row],[Cant]])</f>
        <v>-1</v>
      </c>
      <c r="Q10094" s="8">
        <f>DAY(Tabla1[[#This Row],[Date]])</f>
        <v>18</v>
      </c>
      <c r="R10094" s="8">
        <f>MONTH(Tabla1[[#This Row],[Date]])</f>
        <v>5</v>
      </c>
      <c r="S10094" s="8">
        <f>YEAR(Tabla1[[#This Row],[Date]])</f>
        <v>2023</v>
      </c>
    </row>
    <row r="10095" spans="1:19" x14ac:dyDescent="0.2">
      <c r="A10095">
        <v>10049</v>
      </c>
      <c r="B10095" s="1">
        <v>45064</v>
      </c>
      <c r="C10095" t="s">
        <v>260</v>
      </c>
      <c r="D10095" t="s">
        <v>332</v>
      </c>
      <c r="E10095">
        <v>1</v>
      </c>
      <c r="F10095" t="s">
        <v>225</v>
      </c>
      <c r="G10095" t="s">
        <v>284</v>
      </c>
      <c r="H10095" t="s">
        <v>3312</v>
      </c>
      <c r="M10095" s="2">
        <v>1100</v>
      </c>
      <c r="N10095" s="2">
        <v>10000</v>
      </c>
      <c r="O10095" s="2">
        <f>IF(Tabla1[[#This Row],[Mov]]="VNT",Tabla1[[#This Row],[Sale]]-Tabla1[[#This Row],[Cost]],-Tabla1[[#This Row],[Cost]]*Tabla1[[#This Row],[Cant]])</f>
        <v>8900</v>
      </c>
      <c r="P10095" s="8">
        <f>IF(Tabla1[[#This Row],[Mov]]="VNT",-Tabla1[[#This Row],[Cant]],Tabla1[[#This Row],[Cant]])</f>
        <v>-1</v>
      </c>
      <c r="Q10095" s="8">
        <f>DAY(Tabla1[[#This Row],[Date]])</f>
        <v>18</v>
      </c>
      <c r="R10095" s="8">
        <f>MONTH(Tabla1[[#This Row],[Date]])</f>
        <v>5</v>
      </c>
      <c r="S10095" s="8">
        <f>YEAR(Tabla1[[#This Row],[Date]])</f>
        <v>2023</v>
      </c>
    </row>
    <row r="10096" spans="1:19" x14ac:dyDescent="0.2">
      <c r="A10096">
        <v>10050</v>
      </c>
      <c r="B10096" s="1">
        <v>45064</v>
      </c>
      <c r="C10096" t="s">
        <v>260</v>
      </c>
      <c r="D10096" t="s">
        <v>332</v>
      </c>
      <c r="E10096">
        <v>1</v>
      </c>
      <c r="F10096" t="s">
        <v>455</v>
      </c>
      <c r="G10096" t="s">
        <v>347</v>
      </c>
      <c r="H10096" t="s">
        <v>456</v>
      </c>
      <c r="M10096" s="2">
        <v>0</v>
      </c>
      <c r="N10096" s="2">
        <v>4000</v>
      </c>
      <c r="O10096" s="2">
        <f>IF(Tabla1[[#This Row],[Mov]]="VNT",Tabla1[[#This Row],[Sale]]-Tabla1[[#This Row],[Cost]],-Tabla1[[#This Row],[Cost]]*Tabla1[[#This Row],[Cant]])</f>
        <v>4000</v>
      </c>
      <c r="P10096" s="8">
        <f>IF(Tabla1[[#This Row],[Mov]]="VNT",-Tabla1[[#This Row],[Cant]],Tabla1[[#This Row],[Cant]])</f>
        <v>-1</v>
      </c>
      <c r="Q10096" s="8">
        <f>DAY(Tabla1[[#This Row],[Date]])</f>
        <v>18</v>
      </c>
      <c r="R10096" s="8">
        <f>MONTH(Tabla1[[#This Row],[Date]])</f>
        <v>5</v>
      </c>
      <c r="S10096" s="8">
        <f>YEAR(Tabla1[[#This Row],[Date]])</f>
        <v>2023</v>
      </c>
    </row>
    <row r="10097" spans="1:19" x14ac:dyDescent="0.2">
      <c r="A10097">
        <v>10051</v>
      </c>
      <c r="B10097" s="1">
        <v>45064</v>
      </c>
      <c r="C10097" t="s">
        <v>260</v>
      </c>
      <c r="D10097" t="s">
        <v>332</v>
      </c>
      <c r="E10097">
        <v>1</v>
      </c>
      <c r="F10097" t="s">
        <v>116</v>
      </c>
      <c r="G10097" t="s">
        <v>347</v>
      </c>
      <c r="H10097" t="s">
        <v>518</v>
      </c>
      <c r="M10097" s="2">
        <v>3270</v>
      </c>
      <c r="N10097" s="2">
        <v>3500</v>
      </c>
      <c r="O10097" s="2">
        <f>IF(Tabla1[[#This Row],[Mov]]="VNT",Tabla1[[#This Row],[Sale]]-Tabla1[[#This Row],[Cost]],-Tabla1[[#This Row],[Cost]]*Tabla1[[#This Row],[Cant]])</f>
        <v>230</v>
      </c>
      <c r="P10097" s="8">
        <f>IF(Tabla1[[#This Row],[Mov]]="VNT",-Tabla1[[#This Row],[Cant]],Tabla1[[#This Row],[Cant]])</f>
        <v>-1</v>
      </c>
      <c r="Q10097" s="8">
        <f>DAY(Tabla1[[#This Row],[Date]])</f>
        <v>18</v>
      </c>
      <c r="R10097" s="8">
        <f>MONTH(Tabla1[[#This Row],[Date]])</f>
        <v>5</v>
      </c>
      <c r="S10097" s="8">
        <f>YEAR(Tabla1[[#This Row],[Date]])</f>
        <v>2023</v>
      </c>
    </row>
    <row r="10098" spans="1:19" x14ac:dyDescent="0.2">
      <c r="A10098">
        <v>10052</v>
      </c>
      <c r="B10098" s="1">
        <v>45064</v>
      </c>
      <c r="C10098" t="s">
        <v>260</v>
      </c>
      <c r="D10098" t="s">
        <v>332</v>
      </c>
      <c r="E10098">
        <v>1</v>
      </c>
      <c r="F10098" t="s">
        <v>116</v>
      </c>
      <c r="G10098" t="s">
        <v>347</v>
      </c>
      <c r="H10098" t="s">
        <v>518</v>
      </c>
      <c r="M10098" s="2">
        <v>10279</v>
      </c>
      <c r="N10098" s="2">
        <v>11000</v>
      </c>
      <c r="O10098" s="2">
        <f>IF(Tabla1[[#This Row],[Mov]]="VNT",Tabla1[[#This Row],[Sale]]-Tabla1[[#This Row],[Cost]],-Tabla1[[#This Row],[Cost]]*Tabla1[[#This Row],[Cant]])</f>
        <v>721</v>
      </c>
      <c r="P10098" s="8">
        <f>IF(Tabla1[[#This Row],[Mov]]="VNT",-Tabla1[[#This Row],[Cant]],Tabla1[[#This Row],[Cant]])</f>
        <v>-1</v>
      </c>
      <c r="Q10098" s="8">
        <f>DAY(Tabla1[[#This Row],[Date]])</f>
        <v>18</v>
      </c>
      <c r="R10098" s="8">
        <f>MONTH(Tabla1[[#This Row],[Date]])</f>
        <v>5</v>
      </c>
      <c r="S10098" s="8">
        <f>YEAR(Tabla1[[#This Row],[Date]])</f>
        <v>2023</v>
      </c>
    </row>
    <row r="10099" spans="1:19" x14ac:dyDescent="0.2">
      <c r="A10099">
        <v>10053</v>
      </c>
      <c r="B10099" s="1">
        <v>45064</v>
      </c>
      <c r="C10099" t="s">
        <v>260</v>
      </c>
      <c r="D10099" t="s">
        <v>332</v>
      </c>
      <c r="E10099">
        <v>1</v>
      </c>
      <c r="F10099" t="s">
        <v>225</v>
      </c>
      <c r="G10099" t="s">
        <v>263</v>
      </c>
      <c r="H10099" t="s">
        <v>496</v>
      </c>
      <c r="M10099" s="2">
        <v>1100</v>
      </c>
      <c r="N10099" s="2">
        <v>10000</v>
      </c>
      <c r="O10099" s="2">
        <f>IF(Tabla1[[#This Row],[Mov]]="VNT",Tabla1[[#This Row],[Sale]]-Tabla1[[#This Row],[Cost]],-Tabla1[[#This Row],[Cost]]*Tabla1[[#This Row],[Cant]])</f>
        <v>8900</v>
      </c>
      <c r="P10099" s="8">
        <f>IF(Tabla1[[#This Row],[Mov]]="VNT",-Tabla1[[#This Row],[Cant]],Tabla1[[#This Row],[Cant]])</f>
        <v>-1</v>
      </c>
      <c r="Q10099" s="8">
        <f>DAY(Tabla1[[#This Row],[Date]])</f>
        <v>18</v>
      </c>
      <c r="R10099" s="8">
        <f>MONTH(Tabla1[[#This Row],[Date]])</f>
        <v>5</v>
      </c>
      <c r="S10099" s="8">
        <f>YEAR(Tabla1[[#This Row],[Date]])</f>
        <v>2023</v>
      </c>
    </row>
    <row r="10100" spans="1:19" x14ac:dyDescent="0.2">
      <c r="A10100">
        <v>10054</v>
      </c>
      <c r="B10100" s="1">
        <v>45064</v>
      </c>
      <c r="C10100" t="s">
        <v>260</v>
      </c>
      <c r="D10100" t="s">
        <v>332</v>
      </c>
      <c r="E10100">
        <v>1</v>
      </c>
      <c r="F10100" t="s">
        <v>26</v>
      </c>
      <c r="G10100" t="s">
        <v>264</v>
      </c>
      <c r="H10100" t="s">
        <v>20</v>
      </c>
      <c r="M10100" s="2">
        <v>8000</v>
      </c>
      <c r="N10100" s="2">
        <v>20000</v>
      </c>
      <c r="O10100" s="2">
        <f>IF(Tabla1[[#This Row],[Mov]]="VNT",Tabla1[[#This Row],[Sale]]-Tabla1[[#This Row],[Cost]],-Tabla1[[#This Row],[Cost]]*Tabla1[[#This Row],[Cant]])</f>
        <v>12000</v>
      </c>
      <c r="P10100" s="8">
        <f>IF(Tabla1[[#This Row],[Mov]]="VNT",-Tabla1[[#This Row],[Cant]],Tabla1[[#This Row],[Cant]])</f>
        <v>-1</v>
      </c>
      <c r="Q10100" s="8">
        <f>DAY(Tabla1[[#This Row],[Date]])</f>
        <v>18</v>
      </c>
      <c r="R10100" s="8">
        <f>MONTH(Tabla1[[#This Row],[Date]])</f>
        <v>5</v>
      </c>
      <c r="S10100" s="8">
        <f>YEAR(Tabla1[[#This Row],[Date]])</f>
        <v>2023</v>
      </c>
    </row>
    <row r="10101" spans="1:19" x14ac:dyDescent="0.2">
      <c r="A10101">
        <v>10055</v>
      </c>
      <c r="B10101" s="1">
        <v>45064</v>
      </c>
      <c r="C10101" t="s">
        <v>260</v>
      </c>
      <c r="D10101" t="s">
        <v>332</v>
      </c>
      <c r="E10101">
        <v>1</v>
      </c>
      <c r="F10101" t="s">
        <v>21</v>
      </c>
      <c r="G10101" t="s">
        <v>272</v>
      </c>
      <c r="H10101" t="s">
        <v>1522</v>
      </c>
      <c r="M10101" s="2">
        <v>2600</v>
      </c>
      <c r="N10101" s="2">
        <v>10000</v>
      </c>
      <c r="O10101" s="2">
        <f>IF(Tabla1[[#This Row],[Mov]]="VNT",Tabla1[[#This Row],[Sale]]-Tabla1[[#This Row],[Cost]],-Tabla1[[#This Row],[Cost]]*Tabla1[[#This Row],[Cant]])</f>
        <v>7400</v>
      </c>
      <c r="P10101" s="8">
        <f>IF(Tabla1[[#This Row],[Mov]]="VNT",-Tabla1[[#This Row],[Cant]],Tabla1[[#This Row],[Cant]])</f>
        <v>-1</v>
      </c>
      <c r="Q10101" s="8">
        <f>DAY(Tabla1[[#This Row],[Date]])</f>
        <v>18</v>
      </c>
      <c r="R10101" s="8">
        <f>MONTH(Tabla1[[#This Row],[Date]])</f>
        <v>5</v>
      </c>
      <c r="S10101" s="8">
        <f>YEAR(Tabla1[[#This Row],[Date]])</f>
        <v>2023</v>
      </c>
    </row>
    <row r="10102" spans="1:19" x14ac:dyDescent="0.2">
      <c r="A10102">
        <v>10056</v>
      </c>
      <c r="B10102" s="1">
        <v>45064</v>
      </c>
      <c r="C10102" t="s">
        <v>260</v>
      </c>
      <c r="D10102" t="s">
        <v>332</v>
      </c>
      <c r="E10102">
        <v>1</v>
      </c>
      <c r="F10102" t="s">
        <v>116</v>
      </c>
      <c r="G10102" t="s">
        <v>347</v>
      </c>
      <c r="H10102" t="s">
        <v>518</v>
      </c>
      <c r="M10102" s="2">
        <v>6074</v>
      </c>
      <c r="N10102" s="2">
        <v>6500</v>
      </c>
      <c r="O10102" s="2">
        <f>IF(Tabla1[[#This Row],[Mov]]="VNT",Tabla1[[#This Row],[Sale]]-Tabla1[[#This Row],[Cost]],-Tabla1[[#This Row],[Cost]]*Tabla1[[#This Row],[Cant]])</f>
        <v>426</v>
      </c>
      <c r="P10102" s="8">
        <f>IF(Tabla1[[#This Row],[Mov]]="VNT",-Tabla1[[#This Row],[Cant]],Tabla1[[#This Row],[Cant]])</f>
        <v>-1</v>
      </c>
      <c r="Q10102" s="8">
        <f>DAY(Tabla1[[#This Row],[Date]])</f>
        <v>18</v>
      </c>
      <c r="R10102" s="8">
        <f>MONTH(Tabla1[[#This Row],[Date]])</f>
        <v>5</v>
      </c>
      <c r="S10102" s="8">
        <f>YEAR(Tabla1[[#This Row],[Date]])</f>
        <v>2023</v>
      </c>
    </row>
    <row r="10103" spans="1:19" x14ac:dyDescent="0.2">
      <c r="A10103">
        <v>10057</v>
      </c>
      <c r="B10103" s="1">
        <v>45065</v>
      </c>
      <c r="C10103" t="s">
        <v>260</v>
      </c>
      <c r="D10103" t="s">
        <v>332</v>
      </c>
      <c r="E10103">
        <v>1</v>
      </c>
      <c r="F10103" t="s">
        <v>224</v>
      </c>
      <c r="G10103" t="s">
        <v>263</v>
      </c>
      <c r="H10103" t="s">
        <v>282</v>
      </c>
      <c r="J10103" t="s">
        <v>927</v>
      </c>
      <c r="M10103" s="2">
        <v>8000</v>
      </c>
      <c r="N10103" s="2">
        <v>20000</v>
      </c>
      <c r="O10103" s="2">
        <f>IF(Tabla1[[#This Row],[Mov]]="VNT",Tabla1[[#This Row],[Sale]]-Tabla1[[#This Row],[Cost]],-Tabla1[[#This Row],[Cost]]*Tabla1[[#This Row],[Cant]])</f>
        <v>12000</v>
      </c>
      <c r="P10103" s="8">
        <f>IF(Tabla1[[#This Row],[Mov]]="VNT",-Tabla1[[#This Row],[Cant]],Tabla1[[#This Row],[Cant]])</f>
        <v>-1</v>
      </c>
      <c r="Q10103" s="8">
        <f>DAY(Tabla1[[#This Row],[Date]])</f>
        <v>19</v>
      </c>
      <c r="R10103" s="8">
        <f>MONTH(Tabla1[[#This Row],[Date]])</f>
        <v>5</v>
      </c>
      <c r="S10103" s="8">
        <f>YEAR(Tabla1[[#This Row],[Date]])</f>
        <v>2023</v>
      </c>
    </row>
    <row r="10104" spans="1:19" x14ac:dyDescent="0.2">
      <c r="A10104">
        <v>10058</v>
      </c>
      <c r="B10104" s="1">
        <v>45065</v>
      </c>
      <c r="C10104" t="s">
        <v>260</v>
      </c>
      <c r="D10104" t="s">
        <v>332</v>
      </c>
      <c r="E10104">
        <v>1</v>
      </c>
      <c r="F10104" t="s">
        <v>526</v>
      </c>
      <c r="G10104" t="s">
        <v>266</v>
      </c>
      <c r="H10104" t="s">
        <v>527</v>
      </c>
      <c r="M10104" s="2">
        <v>30000</v>
      </c>
      <c r="N10104" s="2">
        <v>45000</v>
      </c>
      <c r="O10104" s="2">
        <f>IF(Tabla1[[#This Row],[Mov]]="VNT",Tabla1[[#This Row],[Sale]]-Tabla1[[#This Row],[Cost]],-Tabla1[[#This Row],[Cost]]*Tabla1[[#This Row],[Cant]])</f>
        <v>15000</v>
      </c>
      <c r="P10104" s="8">
        <f>IF(Tabla1[[#This Row],[Mov]]="VNT",-Tabla1[[#This Row],[Cant]],Tabla1[[#This Row],[Cant]])</f>
        <v>-1</v>
      </c>
      <c r="Q10104" s="8">
        <f>DAY(Tabla1[[#This Row],[Date]])</f>
        <v>19</v>
      </c>
      <c r="R10104" s="8">
        <f>MONTH(Tabla1[[#This Row],[Date]])</f>
        <v>5</v>
      </c>
      <c r="S10104" s="8">
        <f>YEAR(Tabla1[[#This Row],[Date]])</f>
        <v>2023</v>
      </c>
    </row>
    <row r="10105" spans="1:19" x14ac:dyDescent="0.2">
      <c r="A10105">
        <v>10059</v>
      </c>
      <c r="B10105" s="1">
        <v>45065</v>
      </c>
      <c r="C10105" t="s">
        <v>260</v>
      </c>
      <c r="D10105" t="s">
        <v>332</v>
      </c>
      <c r="E10105">
        <v>1</v>
      </c>
      <c r="F10105" t="s">
        <v>48</v>
      </c>
      <c r="G10105" t="s">
        <v>1765</v>
      </c>
      <c r="H10105" t="s">
        <v>2772</v>
      </c>
      <c r="M10105" s="2">
        <v>210000</v>
      </c>
      <c r="N10105" s="2">
        <v>295000</v>
      </c>
      <c r="O10105" s="2">
        <f>IF(Tabla1[[#This Row],[Mov]]="VNT",Tabla1[[#This Row],[Sale]]-Tabla1[[#This Row],[Cost]],-Tabla1[[#This Row],[Cost]]*Tabla1[[#This Row],[Cant]])</f>
        <v>85000</v>
      </c>
      <c r="P10105" s="8">
        <f>IF(Tabla1[[#This Row],[Mov]]="VNT",-Tabla1[[#This Row],[Cant]],Tabla1[[#This Row],[Cant]])</f>
        <v>-1</v>
      </c>
      <c r="Q10105" s="8">
        <f>DAY(Tabla1[[#This Row],[Date]])</f>
        <v>19</v>
      </c>
      <c r="R10105" s="8">
        <f>MONTH(Tabla1[[#This Row],[Date]])</f>
        <v>5</v>
      </c>
      <c r="S10105" s="8">
        <f>YEAR(Tabla1[[#This Row],[Date]])</f>
        <v>2023</v>
      </c>
    </row>
    <row r="10106" spans="1:19" x14ac:dyDescent="0.2">
      <c r="A10106">
        <v>10060</v>
      </c>
      <c r="B10106" s="1">
        <v>45065</v>
      </c>
      <c r="C10106" t="s">
        <v>260</v>
      </c>
      <c r="D10106" t="s">
        <v>332</v>
      </c>
      <c r="E10106">
        <v>1</v>
      </c>
      <c r="F10106" t="s">
        <v>3120</v>
      </c>
      <c r="G10106" t="s">
        <v>794</v>
      </c>
      <c r="H10106" t="s">
        <v>215</v>
      </c>
      <c r="M10106" s="2">
        <v>1200</v>
      </c>
      <c r="N10106" s="2">
        <v>5000</v>
      </c>
      <c r="O10106" s="2">
        <f>IF(Tabla1[[#This Row],[Mov]]="VNT",Tabla1[[#This Row],[Sale]]-Tabla1[[#This Row],[Cost]],-Tabla1[[#This Row],[Cost]]*Tabla1[[#This Row],[Cant]])</f>
        <v>3800</v>
      </c>
      <c r="P10106" s="8">
        <f>IF(Tabla1[[#This Row],[Mov]]="VNT",-Tabla1[[#This Row],[Cant]],Tabla1[[#This Row],[Cant]])</f>
        <v>-1</v>
      </c>
      <c r="Q10106" s="8">
        <f>DAY(Tabla1[[#This Row],[Date]])</f>
        <v>19</v>
      </c>
      <c r="R10106" s="8">
        <f>MONTH(Tabla1[[#This Row],[Date]])</f>
        <v>5</v>
      </c>
      <c r="S10106" s="8">
        <f>YEAR(Tabla1[[#This Row],[Date]])</f>
        <v>2023</v>
      </c>
    </row>
    <row r="10107" spans="1:19" x14ac:dyDescent="0.2">
      <c r="A10107">
        <v>10061</v>
      </c>
      <c r="B10107" s="1">
        <v>45065</v>
      </c>
      <c r="C10107" t="s">
        <v>260</v>
      </c>
      <c r="D10107" t="s">
        <v>332</v>
      </c>
      <c r="E10107">
        <v>1</v>
      </c>
      <c r="F10107" t="s">
        <v>3120</v>
      </c>
      <c r="G10107" t="s">
        <v>794</v>
      </c>
      <c r="H10107" t="s">
        <v>215</v>
      </c>
      <c r="M10107" s="2">
        <v>1200</v>
      </c>
      <c r="N10107" s="2">
        <v>5000</v>
      </c>
      <c r="O10107" s="2">
        <f>IF(Tabla1[[#This Row],[Mov]]="VNT",Tabla1[[#This Row],[Sale]]-Tabla1[[#This Row],[Cost]],-Tabla1[[#This Row],[Cost]]*Tabla1[[#This Row],[Cant]])</f>
        <v>3800</v>
      </c>
      <c r="P10107" s="8">
        <f>IF(Tabla1[[#This Row],[Mov]]="VNT",-Tabla1[[#This Row],[Cant]],Tabla1[[#This Row],[Cant]])</f>
        <v>-1</v>
      </c>
      <c r="Q10107" s="8">
        <f>DAY(Tabla1[[#This Row],[Date]])</f>
        <v>19</v>
      </c>
      <c r="R10107" s="8">
        <f>MONTH(Tabla1[[#This Row],[Date]])</f>
        <v>5</v>
      </c>
      <c r="S10107" s="8">
        <f>YEAR(Tabla1[[#This Row],[Date]])</f>
        <v>2023</v>
      </c>
    </row>
    <row r="10108" spans="1:19" x14ac:dyDescent="0.2">
      <c r="A10108">
        <v>10062</v>
      </c>
      <c r="B10108" s="1">
        <v>45065</v>
      </c>
      <c r="C10108" t="s">
        <v>260</v>
      </c>
      <c r="D10108" t="s">
        <v>332</v>
      </c>
      <c r="E10108">
        <v>1</v>
      </c>
      <c r="F10108" t="s">
        <v>3120</v>
      </c>
      <c r="G10108" t="s">
        <v>794</v>
      </c>
      <c r="H10108" t="s">
        <v>215</v>
      </c>
      <c r="M10108" s="2">
        <v>1200</v>
      </c>
      <c r="N10108" s="2">
        <v>5000</v>
      </c>
      <c r="O10108" s="2">
        <f>IF(Tabla1[[#This Row],[Mov]]="VNT",Tabla1[[#This Row],[Sale]]-Tabla1[[#This Row],[Cost]],-Tabla1[[#This Row],[Cost]]*Tabla1[[#This Row],[Cant]])</f>
        <v>3800</v>
      </c>
      <c r="P10108" s="8">
        <f>IF(Tabla1[[#This Row],[Mov]]="VNT",-Tabla1[[#This Row],[Cant]],Tabla1[[#This Row],[Cant]])</f>
        <v>-1</v>
      </c>
      <c r="Q10108" s="8">
        <f>DAY(Tabla1[[#This Row],[Date]])</f>
        <v>19</v>
      </c>
      <c r="R10108" s="8">
        <f>MONTH(Tabla1[[#This Row],[Date]])</f>
        <v>5</v>
      </c>
      <c r="S10108" s="8">
        <f>YEAR(Tabla1[[#This Row],[Date]])</f>
        <v>2023</v>
      </c>
    </row>
    <row r="10109" spans="1:19" x14ac:dyDescent="0.2">
      <c r="A10109">
        <v>10063</v>
      </c>
      <c r="B10109" s="1">
        <v>45065</v>
      </c>
      <c r="C10109" t="s">
        <v>260</v>
      </c>
      <c r="D10109" t="s">
        <v>332</v>
      </c>
      <c r="E10109">
        <v>1</v>
      </c>
      <c r="F10109" t="s">
        <v>224</v>
      </c>
      <c r="G10109" t="s">
        <v>272</v>
      </c>
      <c r="H10109" t="s">
        <v>255</v>
      </c>
      <c r="M10109" s="2">
        <v>8000</v>
      </c>
      <c r="N10109" s="2">
        <v>18000</v>
      </c>
      <c r="O10109" s="2">
        <f>IF(Tabla1[[#This Row],[Mov]]="VNT",Tabla1[[#This Row],[Sale]]-Tabla1[[#This Row],[Cost]],-Tabla1[[#This Row],[Cost]]*Tabla1[[#This Row],[Cant]])</f>
        <v>10000</v>
      </c>
      <c r="P10109" s="8">
        <f>IF(Tabla1[[#This Row],[Mov]]="VNT",-Tabla1[[#This Row],[Cant]],Tabla1[[#This Row],[Cant]])</f>
        <v>-1</v>
      </c>
      <c r="Q10109" s="8">
        <f>DAY(Tabla1[[#This Row],[Date]])</f>
        <v>19</v>
      </c>
      <c r="R10109" s="8">
        <f>MONTH(Tabla1[[#This Row],[Date]])</f>
        <v>5</v>
      </c>
      <c r="S10109" s="8">
        <f>YEAR(Tabla1[[#This Row],[Date]])</f>
        <v>2023</v>
      </c>
    </row>
    <row r="10110" spans="1:19" x14ac:dyDescent="0.2">
      <c r="A10110">
        <v>10064</v>
      </c>
      <c r="B10110" s="1">
        <v>45065</v>
      </c>
      <c r="C10110" t="s">
        <v>260</v>
      </c>
      <c r="D10110" t="s">
        <v>332</v>
      </c>
      <c r="E10110">
        <v>1</v>
      </c>
      <c r="F10110" t="s">
        <v>116</v>
      </c>
      <c r="G10110" t="s">
        <v>347</v>
      </c>
      <c r="H10110" t="s">
        <v>519</v>
      </c>
      <c r="M10110" s="2">
        <v>2803</v>
      </c>
      <c r="N10110" s="2">
        <v>3000</v>
      </c>
      <c r="O10110" s="2">
        <f>IF(Tabla1[[#This Row],[Mov]]="VNT",Tabla1[[#This Row],[Sale]]-Tabla1[[#This Row],[Cost]],-Tabla1[[#This Row],[Cost]]*Tabla1[[#This Row],[Cant]])</f>
        <v>197</v>
      </c>
      <c r="P10110" s="8">
        <f>IF(Tabla1[[#This Row],[Mov]]="VNT",-Tabla1[[#This Row],[Cant]],Tabla1[[#This Row],[Cant]])</f>
        <v>-1</v>
      </c>
      <c r="Q10110" s="8">
        <f>DAY(Tabla1[[#This Row],[Date]])</f>
        <v>19</v>
      </c>
      <c r="R10110" s="8">
        <f>MONTH(Tabla1[[#This Row],[Date]])</f>
        <v>5</v>
      </c>
      <c r="S10110" s="8">
        <f>YEAR(Tabla1[[#This Row],[Date]])</f>
        <v>2023</v>
      </c>
    </row>
    <row r="10111" spans="1:19" x14ac:dyDescent="0.2">
      <c r="A10111">
        <v>10065</v>
      </c>
      <c r="B10111" s="1">
        <v>45065</v>
      </c>
      <c r="C10111" t="s">
        <v>260</v>
      </c>
      <c r="D10111" t="s">
        <v>332</v>
      </c>
      <c r="E10111">
        <v>1</v>
      </c>
      <c r="F10111" t="s">
        <v>116</v>
      </c>
      <c r="G10111" t="s">
        <v>347</v>
      </c>
      <c r="H10111" t="s">
        <v>518</v>
      </c>
      <c r="M10111" s="2">
        <v>3270</v>
      </c>
      <c r="N10111" s="2">
        <v>3500</v>
      </c>
      <c r="O10111" s="2">
        <f>IF(Tabla1[[#This Row],[Mov]]="VNT",Tabla1[[#This Row],[Sale]]-Tabla1[[#This Row],[Cost]],-Tabla1[[#This Row],[Cost]]*Tabla1[[#This Row],[Cant]])</f>
        <v>230</v>
      </c>
      <c r="P10111" s="8">
        <f>IF(Tabla1[[#This Row],[Mov]]="VNT",-Tabla1[[#This Row],[Cant]],Tabla1[[#This Row],[Cant]])</f>
        <v>-1</v>
      </c>
      <c r="Q10111" s="8">
        <f>DAY(Tabla1[[#This Row],[Date]])</f>
        <v>19</v>
      </c>
      <c r="R10111" s="8">
        <f>MONTH(Tabla1[[#This Row],[Date]])</f>
        <v>5</v>
      </c>
      <c r="S10111" s="8">
        <f>YEAR(Tabla1[[#This Row],[Date]])</f>
        <v>2023</v>
      </c>
    </row>
    <row r="10112" spans="1:19" x14ac:dyDescent="0.2">
      <c r="A10112">
        <v>10066</v>
      </c>
      <c r="B10112" s="1">
        <v>45065</v>
      </c>
      <c r="C10112" t="s">
        <v>260</v>
      </c>
      <c r="D10112" t="s">
        <v>332</v>
      </c>
      <c r="E10112">
        <v>1</v>
      </c>
      <c r="F10112" t="s">
        <v>224</v>
      </c>
      <c r="G10112" t="s">
        <v>263</v>
      </c>
      <c r="H10112" t="s">
        <v>282</v>
      </c>
      <c r="M10112" s="2">
        <v>8000</v>
      </c>
      <c r="N10112" s="2">
        <v>20000</v>
      </c>
      <c r="O10112" s="2">
        <f>IF(Tabla1[[#This Row],[Mov]]="VNT",Tabla1[[#This Row],[Sale]]-Tabla1[[#This Row],[Cost]],-Tabla1[[#This Row],[Cost]]*Tabla1[[#This Row],[Cant]])</f>
        <v>12000</v>
      </c>
      <c r="P10112" s="8">
        <f>IF(Tabla1[[#This Row],[Mov]]="VNT",-Tabla1[[#This Row],[Cant]],Tabla1[[#This Row],[Cant]])</f>
        <v>-1</v>
      </c>
      <c r="Q10112" s="8">
        <f>DAY(Tabla1[[#This Row],[Date]])</f>
        <v>19</v>
      </c>
      <c r="R10112" s="8">
        <f>MONTH(Tabla1[[#This Row],[Date]])</f>
        <v>5</v>
      </c>
      <c r="S10112" s="8">
        <f>YEAR(Tabla1[[#This Row],[Date]])</f>
        <v>2023</v>
      </c>
    </row>
    <row r="10113" spans="1:19" x14ac:dyDescent="0.2">
      <c r="A10113">
        <v>10067</v>
      </c>
      <c r="B10113" s="1">
        <v>45065</v>
      </c>
      <c r="C10113" t="s">
        <v>260</v>
      </c>
      <c r="D10113" t="s">
        <v>332</v>
      </c>
      <c r="E10113">
        <v>1</v>
      </c>
      <c r="F10113" t="s">
        <v>476</v>
      </c>
      <c r="G10113" t="s">
        <v>266</v>
      </c>
      <c r="H10113" t="s">
        <v>3275</v>
      </c>
      <c r="M10113" s="2">
        <v>6000</v>
      </c>
      <c r="N10113" s="2">
        <v>12000</v>
      </c>
      <c r="O10113" s="2">
        <f>IF(Tabla1[[#This Row],[Mov]]="VNT",Tabla1[[#This Row],[Sale]]-Tabla1[[#This Row],[Cost]],-Tabla1[[#This Row],[Cost]]*Tabla1[[#This Row],[Cant]])</f>
        <v>6000</v>
      </c>
      <c r="P10113" s="8">
        <f>IF(Tabla1[[#This Row],[Mov]]="VNT",-Tabla1[[#This Row],[Cant]],Tabla1[[#This Row],[Cant]])</f>
        <v>-1</v>
      </c>
      <c r="Q10113" s="8">
        <f>DAY(Tabla1[[#This Row],[Date]])</f>
        <v>19</v>
      </c>
      <c r="R10113" s="8">
        <f>MONTH(Tabla1[[#This Row],[Date]])</f>
        <v>5</v>
      </c>
      <c r="S10113" s="8">
        <f>YEAR(Tabla1[[#This Row],[Date]])</f>
        <v>2023</v>
      </c>
    </row>
    <row r="10114" spans="1:19" x14ac:dyDescent="0.2">
      <c r="A10114">
        <v>10068</v>
      </c>
      <c r="B10114" s="1">
        <v>45065</v>
      </c>
      <c r="C10114" t="s">
        <v>260</v>
      </c>
      <c r="D10114" t="s">
        <v>332</v>
      </c>
      <c r="E10114">
        <v>1</v>
      </c>
      <c r="F10114" t="s">
        <v>116</v>
      </c>
      <c r="G10114" t="s">
        <v>347</v>
      </c>
      <c r="H10114" t="s">
        <v>518</v>
      </c>
      <c r="M10114" s="2">
        <v>7008</v>
      </c>
      <c r="N10114" s="2">
        <v>7500</v>
      </c>
      <c r="O10114" s="2">
        <f>IF(Tabla1[[#This Row],[Mov]]="VNT",Tabla1[[#This Row],[Sale]]-Tabla1[[#This Row],[Cost]],-Tabla1[[#This Row],[Cost]]*Tabla1[[#This Row],[Cant]])</f>
        <v>492</v>
      </c>
      <c r="P10114" s="8">
        <f>IF(Tabla1[[#This Row],[Mov]]="VNT",-Tabla1[[#This Row],[Cant]],Tabla1[[#This Row],[Cant]])</f>
        <v>-1</v>
      </c>
      <c r="Q10114" s="8">
        <f>DAY(Tabla1[[#This Row],[Date]])</f>
        <v>19</v>
      </c>
      <c r="R10114" s="8">
        <f>MONTH(Tabla1[[#This Row],[Date]])</f>
        <v>5</v>
      </c>
      <c r="S10114" s="8">
        <f>YEAR(Tabla1[[#This Row],[Date]])</f>
        <v>2023</v>
      </c>
    </row>
    <row r="10115" spans="1:19" x14ac:dyDescent="0.2">
      <c r="A10115">
        <v>10069</v>
      </c>
      <c r="B10115" s="1">
        <v>45065</v>
      </c>
      <c r="C10115" t="s">
        <v>260</v>
      </c>
      <c r="D10115" t="s">
        <v>332</v>
      </c>
      <c r="E10115">
        <v>1</v>
      </c>
      <c r="F10115" t="s">
        <v>26</v>
      </c>
      <c r="G10115" t="s">
        <v>266</v>
      </c>
      <c r="H10115" t="s">
        <v>3315</v>
      </c>
      <c r="M10115" s="2">
        <v>12000</v>
      </c>
      <c r="N10115" s="2">
        <v>24000</v>
      </c>
      <c r="O10115" s="2">
        <f>IF(Tabla1[[#This Row],[Mov]]="VNT",Tabla1[[#This Row],[Sale]]-Tabla1[[#This Row],[Cost]],-Tabla1[[#This Row],[Cost]]*Tabla1[[#This Row],[Cant]])</f>
        <v>12000</v>
      </c>
      <c r="P10115" s="8">
        <f>IF(Tabla1[[#This Row],[Mov]]="VNT",-Tabla1[[#This Row],[Cant]],Tabla1[[#This Row],[Cant]])</f>
        <v>-1</v>
      </c>
      <c r="Q10115" s="8">
        <f>DAY(Tabla1[[#This Row],[Date]])</f>
        <v>19</v>
      </c>
      <c r="R10115" s="8">
        <f>MONTH(Tabla1[[#This Row],[Date]])</f>
        <v>5</v>
      </c>
      <c r="S10115" s="8">
        <f>YEAR(Tabla1[[#This Row],[Date]])</f>
        <v>2023</v>
      </c>
    </row>
    <row r="10116" spans="1:19" x14ac:dyDescent="0.2">
      <c r="A10116">
        <v>10070</v>
      </c>
      <c r="B10116" s="1">
        <v>45065</v>
      </c>
      <c r="C10116" t="s">
        <v>260</v>
      </c>
      <c r="D10116" t="s">
        <v>332</v>
      </c>
      <c r="E10116">
        <v>1</v>
      </c>
      <c r="F10116" t="s">
        <v>116</v>
      </c>
      <c r="G10116" t="s">
        <v>347</v>
      </c>
      <c r="H10116" t="s">
        <v>518</v>
      </c>
      <c r="M10116" s="2">
        <v>7008</v>
      </c>
      <c r="N10116" s="2">
        <v>7500</v>
      </c>
      <c r="O10116" s="2">
        <f>IF(Tabla1[[#This Row],[Mov]]="VNT",Tabla1[[#This Row],[Sale]]-Tabla1[[#This Row],[Cost]],-Tabla1[[#This Row],[Cost]]*Tabla1[[#This Row],[Cant]])</f>
        <v>492</v>
      </c>
      <c r="P10116" s="8">
        <f>IF(Tabla1[[#This Row],[Mov]]="VNT",-Tabla1[[#This Row],[Cant]],Tabla1[[#This Row],[Cant]])</f>
        <v>-1</v>
      </c>
      <c r="Q10116" s="8">
        <f>DAY(Tabla1[[#This Row],[Date]])</f>
        <v>19</v>
      </c>
      <c r="R10116" s="8">
        <f>MONTH(Tabla1[[#This Row],[Date]])</f>
        <v>5</v>
      </c>
      <c r="S10116" s="8">
        <f>YEAR(Tabla1[[#This Row],[Date]])</f>
        <v>2023</v>
      </c>
    </row>
    <row r="10117" spans="1:19" x14ac:dyDescent="0.2">
      <c r="A10117">
        <v>10071</v>
      </c>
      <c r="B10117" s="1">
        <v>45065</v>
      </c>
      <c r="C10117" t="s">
        <v>260</v>
      </c>
      <c r="D10117" t="s">
        <v>332</v>
      </c>
      <c r="E10117">
        <v>1</v>
      </c>
      <c r="F10117" t="s">
        <v>116</v>
      </c>
      <c r="G10117" t="s">
        <v>347</v>
      </c>
      <c r="H10117" t="s">
        <v>518</v>
      </c>
      <c r="M10117" s="2">
        <v>3270</v>
      </c>
      <c r="N10117" s="2">
        <v>3500</v>
      </c>
      <c r="O10117" s="2">
        <f>IF(Tabla1[[#This Row],[Mov]]="VNT",Tabla1[[#This Row],[Sale]]-Tabla1[[#This Row],[Cost]],-Tabla1[[#This Row],[Cost]]*Tabla1[[#This Row],[Cant]])</f>
        <v>230</v>
      </c>
      <c r="P10117" s="8">
        <f>IF(Tabla1[[#This Row],[Mov]]="VNT",-Tabla1[[#This Row],[Cant]],Tabla1[[#This Row],[Cant]])</f>
        <v>-1</v>
      </c>
      <c r="Q10117" s="8">
        <f>DAY(Tabla1[[#This Row],[Date]])</f>
        <v>19</v>
      </c>
      <c r="R10117" s="8">
        <f>MONTH(Tabla1[[#This Row],[Date]])</f>
        <v>5</v>
      </c>
      <c r="S10117" s="8">
        <f>YEAR(Tabla1[[#This Row],[Date]])</f>
        <v>2023</v>
      </c>
    </row>
    <row r="10118" spans="1:19" x14ac:dyDescent="0.2">
      <c r="A10118">
        <v>10072</v>
      </c>
      <c r="B10118" s="1">
        <v>45065</v>
      </c>
      <c r="C10118" t="s">
        <v>260</v>
      </c>
      <c r="D10118" t="s">
        <v>332</v>
      </c>
      <c r="E10118">
        <v>1</v>
      </c>
      <c r="F10118" t="s">
        <v>116</v>
      </c>
      <c r="G10118" t="s">
        <v>347</v>
      </c>
      <c r="H10118" t="s">
        <v>518</v>
      </c>
      <c r="M10118" s="2">
        <v>6074</v>
      </c>
      <c r="N10118" s="2">
        <v>6500</v>
      </c>
      <c r="O10118" s="2">
        <f>IF(Tabla1[[#This Row],[Mov]]="VNT",Tabla1[[#This Row],[Sale]]-Tabla1[[#This Row],[Cost]],-Tabla1[[#This Row],[Cost]]*Tabla1[[#This Row],[Cant]])</f>
        <v>426</v>
      </c>
      <c r="P10118" s="8">
        <f>IF(Tabla1[[#This Row],[Mov]]="VNT",-Tabla1[[#This Row],[Cant]],Tabla1[[#This Row],[Cant]])</f>
        <v>-1</v>
      </c>
      <c r="Q10118" s="8">
        <f>DAY(Tabla1[[#This Row],[Date]])</f>
        <v>19</v>
      </c>
      <c r="R10118" s="8">
        <f>MONTH(Tabla1[[#This Row],[Date]])</f>
        <v>5</v>
      </c>
      <c r="S10118" s="8">
        <f>YEAR(Tabla1[[#This Row],[Date]])</f>
        <v>2023</v>
      </c>
    </row>
    <row r="10119" spans="1:19" x14ac:dyDescent="0.2">
      <c r="A10119">
        <v>10073</v>
      </c>
      <c r="B10119" s="1">
        <v>45065</v>
      </c>
      <c r="C10119" t="s">
        <v>260</v>
      </c>
      <c r="D10119" t="s">
        <v>332</v>
      </c>
      <c r="E10119">
        <v>1</v>
      </c>
      <c r="F10119" t="s">
        <v>2663</v>
      </c>
      <c r="G10119" t="s">
        <v>266</v>
      </c>
      <c r="H10119" t="s">
        <v>2771</v>
      </c>
      <c r="M10119" s="2">
        <v>17000</v>
      </c>
      <c r="N10119" s="2">
        <v>34000</v>
      </c>
      <c r="O10119" s="2">
        <f>IF(Tabla1[[#This Row],[Mov]]="VNT",Tabla1[[#This Row],[Sale]]-Tabla1[[#This Row],[Cost]],-Tabla1[[#This Row],[Cost]]*Tabla1[[#This Row],[Cant]])</f>
        <v>17000</v>
      </c>
      <c r="P10119" s="8">
        <f>IF(Tabla1[[#This Row],[Mov]]="VNT",-Tabla1[[#This Row],[Cant]],Tabla1[[#This Row],[Cant]])</f>
        <v>-1</v>
      </c>
      <c r="Q10119" s="8">
        <f>DAY(Tabla1[[#This Row],[Date]])</f>
        <v>19</v>
      </c>
      <c r="R10119" s="8">
        <f>MONTH(Tabla1[[#This Row],[Date]])</f>
        <v>5</v>
      </c>
      <c r="S10119" s="8">
        <f>YEAR(Tabla1[[#This Row],[Date]])</f>
        <v>2023</v>
      </c>
    </row>
    <row r="10120" spans="1:19" x14ac:dyDescent="0.2">
      <c r="A10120">
        <v>10074</v>
      </c>
      <c r="B10120" s="1">
        <v>45065</v>
      </c>
      <c r="C10120" t="s">
        <v>260</v>
      </c>
      <c r="D10120" t="s">
        <v>332</v>
      </c>
      <c r="E10120">
        <v>1</v>
      </c>
      <c r="F10120" t="s">
        <v>1763</v>
      </c>
      <c r="G10120" t="s">
        <v>735</v>
      </c>
      <c r="H10120" t="s">
        <v>858</v>
      </c>
      <c r="J10120" t="s">
        <v>81</v>
      </c>
      <c r="M10120" s="2">
        <v>29000</v>
      </c>
      <c r="N10120" s="2">
        <v>50000</v>
      </c>
      <c r="O10120" s="2">
        <f>IF(Tabla1[[#This Row],[Mov]]="VNT",Tabla1[[#This Row],[Sale]]-Tabla1[[#This Row],[Cost]],-Tabla1[[#This Row],[Cost]]*Tabla1[[#This Row],[Cant]])</f>
        <v>21000</v>
      </c>
      <c r="P10120" s="8">
        <f>IF(Tabla1[[#This Row],[Mov]]="VNT",-Tabla1[[#This Row],[Cant]],Tabla1[[#This Row],[Cant]])</f>
        <v>-1</v>
      </c>
      <c r="Q10120" s="8">
        <f>DAY(Tabla1[[#This Row],[Date]])</f>
        <v>19</v>
      </c>
      <c r="R10120" s="8">
        <f>MONTH(Tabla1[[#This Row],[Date]])</f>
        <v>5</v>
      </c>
      <c r="S10120" s="8">
        <f>YEAR(Tabla1[[#This Row],[Date]])</f>
        <v>2023</v>
      </c>
    </row>
    <row r="10121" spans="1:19" x14ac:dyDescent="0.2">
      <c r="A10121">
        <v>10075</v>
      </c>
      <c r="B10121" s="1">
        <v>45065</v>
      </c>
      <c r="C10121" t="s">
        <v>260</v>
      </c>
      <c r="D10121" t="s">
        <v>332</v>
      </c>
      <c r="E10121">
        <v>1</v>
      </c>
      <c r="F10121" t="s">
        <v>1763</v>
      </c>
      <c r="G10121" t="s">
        <v>735</v>
      </c>
      <c r="H10121" t="s">
        <v>858</v>
      </c>
      <c r="J10121" t="s">
        <v>651</v>
      </c>
      <c r="M10121" s="2">
        <v>29000</v>
      </c>
      <c r="N10121" s="2">
        <v>50000</v>
      </c>
      <c r="O10121" s="2">
        <f>IF(Tabla1[[#This Row],[Mov]]="VNT",Tabla1[[#This Row],[Sale]]-Tabla1[[#This Row],[Cost]],-Tabla1[[#This Row],[Cost]]*Tabla1[[#This Row],[Cant]])</f>
        <v>21000</v>
      </c>
      <c r="P10121" s="8">
        <f>IF(Tabla1[[#This Row],[Mov]]="VNT",-Tabla1[[#This Row],[Cant]],Tabla1[[#This Row],[Cant]])</f>
        <v>-1</v>
      </c>
      <c r="Q10121" s="8">
        <f>DAY(Tabla1[[#This Row],[Date]])</f>
        <v>19</v>
      </c>
      <c r="R10121" s="8">
        <f>MONTH(Tabla1[[#This Row],[Date]])</f>
        <v>5</v>
      </c>
      <c r="S10121" s="8">
        <f>YEAR(Tabla1[[#This Row],[Date]])</f>
        <v>2023</v>
      </c>
    </row>
    <row r="10122" spans="1:19" x14ac:dyDescent="0.2">
      <c r="A10122">
        <v>10076</v>
      </c>
      <c r="B10122" s="1">
        <v>45065</v>
      </c>
      <c r="C10122" t="s">
        <v>260</v>
      </c>
      <c r="D10122" t="s">
        <v>332</v>
      </c>
      <c r="E10122">
        <v>1</v>
      </c>
      <c r="F10122" t="s">
        <v>116</v>
      </c>
      <c r="G10122" t="s">
        <v>347</v>
      </c>
      <c r="H10122" t="s">
        <v>518</v>
      </c>
      <c r="M10122" s="2">
        <v>1401</v>
      </c>
      <c r="N10122" s="2">
        <v>1500</v>
      </c>
      <c r="O10122" s="2">
        <f>IF(Tabla1[[#This Row],[Mov]]="VNT",Tabla1[[#This Row],[Sale]]-Tabla1[[#This Row],[Cost]],-Tabla1[[#This Row],[Cost]]*Tabla1[[#This Row],[Cant]])</f>
        <v>99</v>
      </c>
      <c r="P10122" s="8">
        <f>IF(Tabla1[[#This Row],[Mov]]="VNT",-Tabla1[[#This Row],[Cant]],Tabla1[[#This Row],[Cant]])</f>
        <v>-1</v>
      </c>
      <c r="Q10122" s="8">
        <f>DAY(Tabla1[[#This Row],[Date]])</f>
        <v>19</v>
      </c>
      <c r="R10122" s="8">
        <f>MONTH(Tabla1[[#This Row],[Date]])</f>
        <v>5</v>
      </c>
      <c r="S10122" s="8">
        <f>YEAR(Tabla1[[#This Row],[Date]])</f>
        <v>2023</v>
      </c>
    </row>
    <row r="10123" spans="1:19" x14ac:dyDescent="0.2">
      <c r="A10123">
        <v>10077</v>
      </c>
      <c r="B10123" s="1">
        <v>45065</v>
      </c>
      <c r="C10123" t="s">
        <v>260</v>
      </c>
      <c r="D10123" t="s">
        <v>332</v>
      </c>
      <c r="E10123">
        <v>1</v>
      </c>
      <c r="F10123" t="s">
        <v>26</v>
      </c>
      <c r="G10123" t="s">
        <v>264</v>
      </c>
      <c r="H10123" t="s">
        <v>16</v>
      </c>
      <c r="M10123" s="2">
        <v>8000</v>
      </c>
      <c r="N10123" s="2">
        <v>20000</v>
      </c>
      <c r="O10123" s="2">
        <f>IF(Tabla1[[#This Row],[Mov]]="VNT",Tabla1[[#This Row],[Sale]]-Tabla1[[#This Row],[Cost]],-Tabla1[[#This Row],[Cost]]*Tabla1[[#This Row],[Cant]])</f>
        <v>12000</v>
      </c>
      <c r="P10123" s="8">
        <f>IF(Tabla1[[#This Row],[Mov]]="VNT",-Tabla1[[#This Row],[Cant]],Tabla1[[#This Row],[Cant]])</f>
        <v>-1</v>
      </c>
      <c r="Q10123" s="8">
        <f>DAY(Tabla1[[#This Row],[Date]])</f>
        <v>19</v>
      </c>
      <c r="R10123" s="8">
        <f>MONTH(Tabla1[[#This Row],[Date]])</f>
        <v>5</v>
      </c>
      <c r="S10123" s="8">
        <f>YEAR(Tabla1[[#This Row],[Date]])</f>
        <v>2023</v>
      </c>
    </row>
    <row r="10124" spans="1:19" x14ac:dyDescent="0.2">
      <c r="A10124">
        <v>10078</v>
      </c>
      <c r="B10124" s="1">
        <v>45065</v>
      </c>
      <c r="C10124" t="s">
        <v>260</v>
      </c>
      <c r="D10124" t="s">
        <v>332</v>
      </c>
      <c r="E10124">
        <v>1</v>
      </c>
      <c r="F10124" t="s">
        <v>224</v>
      </c>
      <c r="G10124" t="s">
        <v>273</v>
      </c>
      <c r="H10124" t="s">
        <v>3240</v>
      </c>
      <c r="M10124" s="2">
        <v>7500</v>
      </c>
      <c r="N10124" s="2">
        <v>18000</v>
      </c>
      <c r="O10124" s="2">
        <f>IF(Tabla1[[#This Row],[Mov]]="VNT",Tabla1[[#This Row],[Sale]]-Tabla1[[#This Row],[Cost]],-Tabla1[[#This Row],[Cost]]*Tabla1[[#This Row],[Cant]])</f>
        <v>10500</v>
      </c>
      <c r="P10124" s="8">
        <f>IF(Tabla1[[#This Row],[Mov]]="VNT",-Tabla1[[#This Row],[Cant]],Tabla1[[#This Row],[Cant]])</f>
        <v>-1</v>
      </c>
      <c r="Q10124" s="8">
        <f>DAY(Tabla1[[#This Row],[Date]])</f>
        <v>19</v>
      </c>
      <c r="R10124" s="8">
        <f>MONTH(Tabla1[[#This Row],[Date]])</f>
        <v>5</v>
      </c>
      <c r="S10124" s="8">
        <f>YEAR(Tabla1[[#This Row],[Date]])</f>
        <v>2023</v>
      </c>
    </row>
    <row r="10125" spans="1:19" x14ac:dyDescent="0.2">
      <c r="A10125">
        <v>10079</v>
      </c>
      <c r="B10125" s="1">
        <v>45065</v>
      </c>
      <c r="C10125" t="s">
        <v>260</v>
      </c>
      <c r="D10125" t="s">
        <v>332</v>
      </c>
      <c r="E10125">
        <v>1</v>
      </c>
      <c r="F10125" t="s">
        <v>26</v>
      </c>
      <c r="G10125" t="s">
        <v>264</v>
      </c>
      <c r="H10125" t="s">
        <v>16</v>
      </c>
      <c r="M10125" s="2">
        <v>8000</v>
      </c>
      <c r="N10125" s="2">
        <v>20000</v>
      </c>
      <c r="O10125" s="2">
        <f>IF(Tabla1[[#This Row],[Mov]]="VNT",Tabla1[[#This Row],[Sale]]-Tabla1[[#This Row],[Cost]],-Tabla1[[#This Row],[Cost]]*Tabla1[[#This Row],[Cant]])</f>
        <v>12000</v>
      </c>
      <c r="P10125" s="8">
        <f>IF(Tabla1[[#This Row],[Mov]]="VNT",-Tabla1[[#This Row],[Cant]],Tabla1[[#This Row],[Cant]])</f>
        <v>-1</v>
      </c>
      <c r="Q10125" s="8">
        <f>DAY(Tabla1[[#This Row],[Date]])</f>
        <v>19</v>
      </c>
      <c r="R10125" s="8">
        <f>MONTH(Tabla1[[#This Row],[Date]])</f>
        <v>5</v>
      </c>
      <c r="S10125" s="8">
        <f>YEAR(Tabla1[[#This Row],[Date]])</f>
        <v>2023</v>
      </c>
    </row>
    <row r="10126" spans="1:19" x14ac:dyDescent="0.2">
      <c r="A10126">
        <v>10080</v>
      </c>
      <c r="B10126" s="1">
        <v>45066</v>
      </c>
      <c r="C10126" t="s">
        <v>260</v>
      </c>
      <c r="D10126" t="s">
        <v>332</v>
      </c>
      <c r="E10126">
        <v>1</v>
      </c>
      <c r="F10126" t="s">
        <v>386</v>
      </c>
      <c r="G10126" t="s">
        <v>499</v>
      </c>
      <c r="H10126" t="s">
        <v>3316</v>
      </c>
      <c r="M10126" s="2">
        <v>65000</v>
      </c>
      <c r="N10126" s="2">
        <v>135000</v>
      </c>
      <c r="O10126" s="2">
        <f>IF(Tabla1[[#This Row],[Mov]]="VNT",Tabla1[[#This Row],[Sale]]-Tabla1[[#This Row],[Cost]],-Tabla1[[#This Row],[Cost]]*Tabla1[[#This Row],[Cant]])</f>
        <v>70000</v>
      </c>
      <c r="P10126" s="8">
        <f>IF(Tabla1[[#This Row],[Mov]]="VNT",-Tabla1[[#This Row],[Cant]],Tabla1[[#This Row],[Cant]])</f>
        <v>-1</v>
      </c>
      <c r="Q10126" s="8">
        <f>DAY(Tabla1[[#This Row],[Date]])</f>
        <v>20</v>
      </c>
      <c r="R10126" s="8">
        <f>MONTH(Tabla1[[#This Row],[Date]])</f>
        <v>5</v>
      </c>
      <c r="S10126" s="8">
        <f>YEAR(Tabla1[[#This Row],[Date]])</f>
        <v>2023</v>
      </c>
    </row>
    <row r="10127" spans="1:19" x14ac:dyDescent="0.2">
      <c r="A10127">
        <v>10081</v>
      </c>
      <c r="B10127" s="1">
        <v>45066</v>
      </c>
      <c r="C10127" t="s">
        <v>260</v>
      </c>
      <c r="D10127" t="s">
        <v>332</v>
      </c>
      <c r="E10127">
        <v>1</v>
      </c>
      <c r="F10127" t="s">
        <v>677</v>
      </c>
      <c r="G10127" t="s">
        <v>499</v>
      </c>
      <c r="H10127" t="s">
        <v>3316</v>
      </c>
      <c r="L10127" t="s">
        <v>3496</v>
      </c>
      <c r="M10127" s="2">
        <v>0</v>
      </c>
      <c r="N10127" s="2">
        <v>15000</v>
      </c>
      <c r="O10127" s="2">
        <f>IF(Tabla1[[#This Row],[Mov]]="VNT",Tabla1[[#This Row],[Sale]]-Tabla1[[#This Row],[Cost]],-Tabla1[[#This Row],[Cost]]*Tabla1[[#This Row],[Cant]])</f>
        <v>15000</v>
      </c>
      <c r="P10127" s="8">
        <f>IF(Tabla1[[#This Row],[Mov]]="VNT",-Tabla1[[#This Row],[Cant]],Tabla1[[#This Row],[Cant]])</f>
        <v>-1</v>
      </c>
      <c r="Q10127" s="8">
        <f>DAY(Tabla1[[#This Row],[Date]])</f>
        <v>20</v>
      </c>
      <c r="R10127" s="8">
        <f>MONTH(Tabla1[[#This Row],[Date]])</f>
        <v>5</v>
      </c>
      <c r="S10127" s="8">
        <f>YEAR(Tabla1[[#This Row],[Date]])</f>
        <v>2023</v>
      </c>
    </row>
    <row r="10128" spans="1:19" x14ac:dyDescent="0.2">
      <c r="A10128">
        <v>10082</v>
      </c>
      <c r="B10128" s="1">
        <v>45066</v>
      </c>
      <c r="C10128" t="s">
        <v>260</v>
      </c>
      <c r="D10128" t="s">
        <v>332</v>
      </c>
      <c r="E10128">
        <v>1</v>
      </c>
      <c r="F10128" t="s">
        <v>225</v>
      </c>
      <c r="G10128" t="s">
        <v>284</v>
      </c>
      <c r="H10128" t="s">
        <v>1606</v>
      </c>
      <c r="M10128" s="2">
        <v>1100</v>
      </c>
      <c r="N10128" s="2">
        <v>10000</v>
      </c>
      <c r="O10128" s="2">
        <f>IF(Tabla1[[#This Row],[Mov]]="VNT",Tabla1[[#This Row],[Sale]]-Tabla1[[#This Row],[Cost]],-Tabla1[[#This Row],[Cost]]*Tabla1[[#This Row],[Cant]])</f>
        <v>8900</v>
      </c>
      <c r="P10128" s="8">
        <f>IF(Tabla1[[#This Row],[Mov]]="VNT",-Tabla1[[#This Row],[Cant]],Tabla1[[#This Row],[Cant]])</f>
        <v>-1</v>
      </c>
      <c r="Q10128" s="8">
        <f>DAY(Tabla1[[#This Row],[Date]])</f>
        <v>20</v>
      </c>
      <c r="R10128" s="8">
        <f>MONTH(Tabla1[[#This Row],[Date]])</f>
        <v>5</v>
      </c>
      <c r="S10128" s="8">
        <f>YEAR(Tabla1[[#This Row],[Date]])</f>
        <v>2023</v>
      </c>
    </row>
    <row r="10129" spans="1:19" x14ac:dyDescent="0.2">
      <c r="A10129">
        <v>10083</v>
      </c>
      <c r="B10129" s="1">
        <v>45066</v>
      </c>
      <c r="C10129" t="s">
        <v>260</v>
      </c>
      <c r="D10129" t="s">
        <v>332</v>
      </c>
      <c r="E10129">
        <v>1</v>
      </c>
      <c r="F10129" t="s">
        <v>891</v>
      </c>
      <c r="G10129" t="s">
        <v>284</v>
      </c>
      <c r="H10129" t="s">
        <v>1606</v>
      </c>
      <c r="M10129" s="2">
        <v>3500</v>
      </c>
      <c r="N10129" s="2">
        <v>10000</v>
      </c>
      <c r="O10129" s="2">
        <f>IF(Tabla1[[#This Row],[Mov]]="VNT",Tabla1[[#This Row],[Sale]]-Tabla1[[#This Row],[Cost]],-Tabla1[[#This Row],[Cost]]*Tabla1[[#This Row],[Cant]])</f>
        <v>6500</v>
      </c>
      <c r="P10129" s="8">
        <f>IF(Tabla1[[#This Row],[Mov]]="VNT",-Tabla1[[#This Row],[Cant]],Tabla1[[#This Row],[Cant]])</f>
        <v>-1</v>
      </c>
      <c r="Q10129" s="8">
        <f>DAY(Tabla1[[#This Row],[Date]])</f>
        <v>20</v>
      </c>
      <c r="R10129" s="8">
        <f>MONTH(Tabla1[[#This Row],[Date]])</f>
        <v>5</v>
      </c>
      <c r="S10129" s="8">
        <f>YEAR(Tabla1[[#This Row],[Date]])</f>
        <v>2023</v>
      </c>
    </row>
    <row r="10130" spans="1:19" x14ac:dyDescent="0.2">
      <c r="A10130">
        <v>10084</v>
      </c>
      <c r="B10130" s="1">
        <v>45066</v>
      </c>
      <c r="C10130" t="s">
        <v>260</v>
      </c>
      <c r="D10130" t="s">
        <v>332</v>
      </c>
      <c r="E10130">
        <v>1</v>
      </c>
      <c r="F10130" t="s">
        <v>116</v>
      </c>
      <c r="G10130" t="s">
        <v>382</v>
      </c>
      <c r="H10130" t="s">
        <v>514</v>
      </c>
      <c r="M10130" s="2">
        <v>14952</v>
      </c>
      <c r="N10130" s="2">
        <v>16000</v>
      </c>
      <c r="O10130" s="2">
        <f>IF(Tabla1[[#This Row],[Mov]]="VNT",Tabla1[[#This Row],[Sale]]-Tabla1[[#This Row],[Cost]],-Tabla1[[#This Row],[Cost]]*Tabla1[[#This Row],[Cant]])</f>
        <v>1048</v>
      </c>
      <c r="P10130" s="8">
        <f>IF(Tabla1[[#This Row],[Mov]]="VNT",-Tabla1[[#This Row],[Cant]],Tabla1[[#This Row],[Cant]])</f>
        <v>-1</v>
      </c>
      <c r="Q10130" s="8">
        <f>DAY(Tabla1[[#This Row],[Date]])</f>
        <v>20</v>
      </c>
      <c r="R10130" s="8">
        <f>MONTH(Tabla1[[#This Row],[Date]])</f>
        <v>5</v>
      </c>
      <c r="S10130" s="8">
        <f>YEAR(Tabla1[[#This Row],[Date]])</f>
        <v>2023</v>
      </c>
    </row>
    <row r="10131" spans="1:19" x14ac:dyDescent="0.2">
      <c r="A10131">
        <v>10085</v>
      </c>
      <c r="B10131" s="1">
        <v>45066</v>
      </c>
      <c r="C10131" t="s">
        <v>260</v>
      </c>
      <c r="D10131" t="s">
        <v>332</v>
      </c>
      <c r="E10131">
        <v>1</v>
      </c>
      <c r="F10131" t="s">
        <v>224</v>
      </c>
      <c r="G10131" t="s">
        <v>263</v>
      </c>
      <c r="H10131" t="s">
        <v>2946</v>
      </c>
      <c r="M10131" s="2">
        <v>9000</v>
      </c>
      <c r="N10131" s="2">
        <v>20000</v>
      </c>
      <c r="O10131" s="2">
        <f>IF(Tabla1[[#This Row],[Mov]]="VNT",Tabla1[[#This Row],[Sale]]-Tabla1[[#This Row],[Cost]],-Tabla1[[#This Row],[Cost]]*Tabla1[[#This Row],[Cant]])</f>
        <v>11000</v>
      </c>
      <c r="P10131" s="8">
        <f>IF(Tabla1[[#This Row],[Mov]]="VNT",-Tabla1[[#This Row],[Cant]],Tabla1[[#This Row],[Cant]])</f>
        <v>-1</v>
      </c>
      <c r="Q10131" s="8">
        <f>DAY(Tabla1[[#This Row],[Date]])</f>
        <v>20</v>
      </c>
      <c r="R10131" s="8">
        <f>MONTH(Tabla1[[#This Row],[Date]])</f>
        <v>5</v>
      </c>
      <c r="S10131" s="8">
        <f>YEAR(Tabla1[[#This Row],[Date]])</f>
        <v>2023</v>
      </c>
    </row>
    <row r="10132" spans="1:19" x14ac:dyDescent="0.2">
      <c r="A10132">
        <v>10086</v>
      </c>
      <c r="B10132" s="1">
        <v>45066</v>
      </c>
      <c r="C10132" t="s">
        <v>260</v>
      </c>
      <c r="D10132" t="s">
        <v>332</v>
      </c>
      <c r="E10132">
        <v>1</v>
      </c>
      <c r="F10132" t="s">
        <v>386</v>
      </c>
      <c r="G10132" t="s">
        <v>272</v>
      </c>
      <c r="H10132" t="s">
        <v>319</v>
      </c>
      <c r="M10132" s="2">
        <v>60000</v>
      </c>
      <c r="N10132" s="2">
        <v>110000</v>
      </c>
      <c r="O10132" s="2">
        <f>IF(Tabla1[[#This Row],[Mov]]="VNT",Tabla1[[#This Row],[Sale]]-Tabla1[[#This Row],[Cost]],-Tabla1[[#This Row],[Cost]]*Tabla1[[#This Row],[Cant]])</f>
        <v>50000</v>
      </c>
      <c r="P10132" s="8">
        <f>IF(Tabla1[[#This Row],[Mov]]="VNT",-Tabla1[[#This Row],[Cant]],Tabla1[[#This Row],[Cant]])</f>
        <v>-1</v>
      </c>
      <c r="Q10132" s="8">
        <f>DAY(Tabla1[[#This Row],[Date]])</f>
        <v>20</v>
      </c>
      <c r="R10132" s="8">
        <f>MONTH(Tabla1[[#This Row],[Date]])</f>
        <v>5</v>
      </c>
      <c r="S10132" s="8">
        <f>YEAR(Tabla1[[#This Row],[Date]])</f>
        <v>2023</v>
      </c>
    </row>
    <row r="10133" spans="1:19" x14ac:dyDescent="0.2">
      <c r="A10133">
        <v>10087</v>
      </c>
      <c r="B10133" s="1">
        <v>45066</v>
      </c>
      <c r="C10133" t="s">
        <v>260</v>
      </c>
      <c r="D10133" t="s">
        <v>332</v>
      </c>
      <c r="E10133">
        <v>1</v>
      </c>
      <c r="F10133" t="s">
        <v>225</v>
      </c>
      <c r="G10133" t="s">
        <v>272</v>
      </c>
      <c r="H10133" t="s">
        <v>319</v>
      </c>
      <c r="M10133" s="2">
        <v>1100</v>
      </c>
      <c r="N10133" s="2">
        <v>5000</v>
      </c>
      <c r="O10133" s="2">
        <f>IF(Tabla1[[#This Row],[Mov]]="VNT",Tabla1[[#This Row],[Sale]]-Tabla1[[#This Row],[Cost]],-Tabla1[[#This Row],[Cost]]*Tabla1[[#This Row],[Cant]])</f>
        <v>3900</v>
      </c>
      <c r="P10133" s="8">
        <f>IF(Tabla1[[#This Row],[Mov]]="VNT",-Tabla1[[#This Row],[Cant]],Tabla1[[#This Row],[Cant]])</f>
        <v>-1</v>
      </c>
      <c r="Q10133" s="8">
        <f>DAY(Tabla1[[#This Row],[Date]])</f>
        <v>20</v>
      </c>
      <c r="R10133" s="8">
        <f>MONTH(Tabla1[[#This Row],[Date]])</f>
        <v>5</v>
      </c>
      <c r="S10133" s="8">
        <f>YEAR(Tabla1[[#This Row],[Date]])</f>
        <v>2023</v>
      </c>
    </row>
    <row r="10134" spans="1:19" x14ac:dyDescent="0.2">
      <c r="A10134">
        <v>10088</v>
      </c>
      <c r="B10134" s="1">
        <v>45066</v>
      </c>
      <c r="C10134" t="s">
        <v>260</v>
      </c>
      <c r="D10134" t="s">
        <v>332</v>
      </c>
      <c r="E10134">
        <v>1</v>
      </c>
      <c r="F10134" t="s">
        <v>15</v>
      </c>
      <c r="G10134" t="s">
        <v>333</v>
      </c>
      <c r="H10134" t="s">
        <v>16</v>
      </c>
      <c r="M10134" s="2">
        <v>2000</v>
      </c>
      <c r="N10134" s="2">
        <v>10000</v>
      </c>
      <c r="O10134" s="2">
        <f>IF(Tabla1[[#This Row],[Mov]]="VNT",Tabla1[[#This Row],[Sale]]-Tabla1[[#This Row],[Cost]],-Tabla1[[#This Row],[Cost]]*Tabla1[[#This Row],[Cant]])</f>
        <v>8000</v>
      </c>
      <c r="P10134" s="8">
        <f>IF(Tabla1[[#This Row],[Mov]]="VNT",-Tabla1[[#This Row],[Cant]],Tabla1[[#This Row],[Cant]])</f>
        <v>-1</v>
      </c>
      <c r="Q10134" s="8">
        <f>DAY(Tabla1[[#This Row],[Date]])</f>
        <v>20</v>
      </c>
      <c r="R10134" s="8">
        <f>MONTH(Tabla1[[#This Row],[Date]])</f>
        <v>5</v>
      </c>
      <c r="S10134" s="8">
        <f>YEAR(Tabla1[[#This Row],[Date]])</f>
        <v>2023</v>
      </c>
    </row>
    <row r="10135" spans="1:19" x14ac:dyDescent="0.2">
      <c r="A10135">
        <v>10089</v>
      </c>
      <c r="B10135" s="1">
        <v>45066</v>
      </c>
      <c r="C10135" t="s">
        <v>260</v>
      </c>
      <c r="D10135" t="s">
        <v>332</v>
      </c>
      <c r="E10135">
        <v>1</v>
      </c>
      <c r="F10135" t="s">
        <v>15</v>
      </c>
      <c r="G10135" t="s">
        <v>264</v>
      </c>
      <c r="H10135" t="s">
        <v>20</v>
      </c>
      <c r="M10135" s="2">
        <v>2800</v>
      </c>
      <c r="N10135" s="2">
        <v>10000</v>
      </c>
      <c r="O10135" s="2">
        <f>IF(Tabla1[[#This Row],[Mov]]="VNT",Tabla1[[#This Row],[Sale]]-Tabla1[[#This Row],[Cost]],-Tabla1[[#This Row],[Cost]]*Tabla1[[#This Row],[Cant]])</f>
        <v>7200</v>
      </c>
      <c r="P10135" s="8">
        <f>IF(Tabla1[[#This Row],[Mov]]="VNT",-Tabla1[[#This Row],[Cant]],Tabla1[[#This Row],[Cant]])</f>
        <v>-1</v>
      </c>
      <c r="Q10135" s="8">
        <f>DAY(Tabla1[[#This Row],[Date]])</f>
        <v>20</v>
      </c>
      <c r="R10135" s="8">
        <f>MONTH(Tabla1[[#This Row],[Date]])</f>
        <v>5</v>
      </c>
      <c r="S10135" s="8">
        <f>YEAR(Tabla1[[#This Row],[Date]])</f>
        <v>2023</v>
      </c>
    </row>
    <row r="10136" spans="1:19" x14ac:dyDescent="0.2">
      <c r="A10136">
        <v>10090</v>
      </c>
      <c r="B10136" s="1">
        <v>45066</v>
      </c>
      <c r="C10136" t="s">
        <v>260</v>
      </c>
      <c r="D10136" t="s">
        <v>332</v>
      </c>
      <c r="E10136">
        <v>1</v>
      </c>
      <c r="F10136" t="s">
        <v>21</v>
      </c>
      <c r="G10136" t="s">
        <v>273</v>
      </c>
      <c r="H10136" t="s">
        <v>912</v>
      </c>
      <c r="M10136" s="2">
        <v>4000</v>
      </c>
      <c r="N10136" s="2">
        <v>18000</v>
      </c>
      <c r="O10136" s="2">
        <f>IF(Tabla1[[#This Row],[Mov]]="VNT",Tabla1[[#This Row],[Sale]]-Tabla1[[#This Row],[Cost]],-Tabla1[[#This Row],[Cost]]*Tabla1[[#This Row],[Cant]])</f>
        <v>14000</v>
      </c>
      <c r="P10136" s="8">
        <f>IF(Tabla1[[#This Row],[Mov]]="VNT",-Tabla1[[#This Row],[Cant]],Tabla1[[#This Row],[Cant]])</f>
        <v>-1</v>
      </c>
      <c r="Q10136" s="8">
        <f>DAY(Tabla1[[#This Row],[Date]])</f>
        <v>20</v>
      </c>
      <c r="R10136" s="8">
        <f>MONTH(Tabla1[[#This Row],[Date]])</f>
        <v>5</v>
      </c>
      <c r="S10136" s="8">
        <f>YEAR(Tabla1[[#This Row],[Date]])</f>
        <v>2023</v>
      </c>
    </row>
    <row r="10137" spans="1:19" x14ac:dyDescent="0.2">
      <c r="A10137">
        <v>10091</v>
      </c>
      <c r="B10137" s="1">
        <v>45066</v>
      </c>
      <c r="C10137" t="s">
        <v>260</v>
      </c>
      <c r="D10137" t="s">
        <v>332</v>
      </c>
      <c r="E10137">
        <v>1</v>
      </c>
      <c r="F10137" t="s">
        <v>224</v>
      </c>
      <c r="G10137" t="s">
        <v>273</v>
      </c>
      <c r="H10137" t="s">
        <v>1264</v>
      </c>
      <c r="M10137" s="2">
        <v>6500</v>
      </c>
      <c r="N10137" s="2">
        <v>18000</v>
      </c>
      <c r="O10137" s="2">
        <f>IF(Tabla1[[#This Row],[Mov]]="VNT",Tabla1[[#This Row],[Sale]]-Tabla1[[#This Row],[Cost]],-Tabla1[[#This Row],[Cost]]*Tabla1[[#This Row],[Cant]])</f>
        <v>11500</v>
      </c>
      <c r="P10137" s="8">
        <f>IF(Tabla1[[#This Row],[Mov]]="VNT",-Tabla1[[#This Row],[Cant]],Tabla1[[#This Row],[Cant]])</f>
        <v>-1</v>
      </c>
      <c r="Q10137" s="8">
        <f>DAY(Tabla1[[#This Row],[Date]])</f>
        <v>20</v>
      </c>
      <c r="R10137" s="8">
        <f>MONTH(Tabla1[[#This Row],[Date]])</f>
        <v>5</v>
      </c>
      <c r="S10137" s="8">
        <f>YEAR(Tabla1[[#This Row],[Date]])</f>
        <v>2023</v>
      </c>
    </row>
    <row r="10138" spans="1:19" x14ac:dyDescent="0.2">
      <c r="A10138">
        <v>10092</v>
      </c>
      <c r="B10138" s="1">
        <v>45066</v>
      </c>
      <c r="C10138" t="s">
        <v>260</v>
      </c>
      <c r="D10138" t="s">
        <v>332</v>
      </c>
      <c r="E10138">
        <v>1</v>
      </c>
      <c r="F10138" t="s">
        <v>458</v>
      </c>
      <c r="G10138" t="s">
        <v>266</v>
      </c>
      <c r="H10138" t="s">
        <v>3317</v>
      </c>
      <c r="M10138" s="2">
        <v>0</v>
      </c>
      <c r="N10138" s="2">
        <v>6000</v>
      </c>
      <c r="O10138" s="2">
        <f>IF(Tabla1[[#This Row],[Mov]]="VNT",Tabla1[[#This Row],[Sale]]-Tabla1[[#This Row],[Cost]],-Tabla1[[#This Row],[Cost]]*Tabla1[[#This Row],[Cant]])</f>
        <v>6000</v>
      </c>
      <c r="P10138" s="8">
        <f>IF(Tabla1[[#This Row],[Mov]]="VNT",-Tabla1[[#This Row],[Cant]],Tabla1[[#This Row],[Cant]])</f>
        <v>-1</v>
      </c>
      <c r="Q10138" s="8">
        <f>DAY(Tabla1[[#This Row],[Date]])</f>
        <v>20</v>
      </c>
      <c r="R10138" s="8">
        <f>MONTH(Tabla1[[#This Row],[Date]])</f>
        <v>5</v>
      </c>
      <c r="S10138" s="8">
        <f>YEAR(Tabla1[[#This Row],[Date]])</f>
        <v>2023</v>
      </c>
    </row>
    <row r="10139" spans="1:19" x14ac:dyDescent="0.2">
      <c r="A10139">
        <v>10093</v>
      </c>
      <c r="B10139" s="1">
        <v>45066</v>
      </c>
      <c r="C10139" t="s">
        <v>260</v>
      </c>
      <c r="D10139" t="s">
        <v>332</v>
      </c>
      <c r="E10139">
        <v>1</v>
      </c>
      <c r="F10139" t="s">
        <v>44</v>
      </c>
      <c r="G10139" t="s">
        <v>794</v>
      </c>
      <c r="H10139" t="s">
        <v>2814</v>
      </c>
      <c r="M10139" s="2">
        <v>27000</v>
      </c>
      <c r="N10139" s="2">
        <v>50000</v>
      </c>
      <c r="O10139" s="2">
        <f>IF(Tabla1[[#This Row],[Mov]]="VNT",Tabla1[[#This Row],[Sale]]-Tabla1[[#This Row],[Cost]],-Tabla1[[#This Row],[Cost]]*Tabla1[[#This Row],[Cant]])</f>
        <v>23000</v>
      </c>
      <c r="P10139" s="8">
        <f>IF(Tabla1[[#This Row],[Mov]]="VNT",-Tabla1[[#This Row],[Cant]],Tabla1[[#This Row],[Cant]])</f>
        <v>-1</v>
      </c>
      <c r="Q10139" s="8">
        <f>DAY(Tabla1[[#This Row],[Date]])</f>
        <v>20</v>
      </c>
      <c r="R10139" s="8">
        <f>MONTH(Tabla1[[#This Row],[Date]])</f>
        <v>5</v>
      </c>
      <c r="S10139" s="8">
        <f>YEAR(Tabla1[[#This Row],[Date]])</f>
        <v>2023</v>
      </c>
    </row>
    <row r="10140" spans="1:19" x14ac:dyDescent="0.2">
      <c r="A10140">
        <v>10094</v>
      </c>
      <c r="B10140" s="1">
        <v>45066</v>
      </c>
      <c r="C10140" t="s">
        <v>260</v>
      </c>
      <c r="D10140" t="s">
        <v>332</v>
      </c>
      <c r="E10140">
        <v>1</v>
      </c>
      <c r="F10140" t="s">
        <v>116</v>
      </c>
      <c r="G10140" t="s">
        <v>347</v>
      </c>
      <c r="H10140" t="s">
        <v>518</v>
      </c>
      <c r="M10140" s="2">
        <v>6074</v>
      </c>
      <c r="N10140" s="2">
        <v>6500</v>
      </c>
      <c r="O10140" s="2">
        <f>IF(Tabla1[[#This Row],[Mov]]="VNT",Tabla1[[#This Row],[Sale]]-Tabla1[[#This Row],[Cost]],-Tabla1[[#This Row],[Cost]]*Tabla1[[#This Row],[Cant]])</f>
        <v>426</v>
      </c>
      <c r="P10140" s="8">
        <f>IF(Tabla1[[#This Row],[Mov]]="VNT",-Tabla1[[#This Row],[Cant]],Tabla1[[#This Row],[Cant]])</f>
        <v>-1</v>
      </c>
      <c r="Q10140" s="8">
        <f>DAY(Tabla1[[#This Row],[Date]])</f>
        <v>20</v>
      </c>
      <c r="R10140" s="8">
        <f>MONTH(Tabla1[[#This Row],[Date]])</f>
        <v>5</v>
      </c>
      <c r="S10140" s="8">
        <f>YEAR(Tabla1[[#This Row],[Date]])</f>
        <v>2023</v>
      </c>
    </row>
    <row r="10141" spans="1:19" x14ac:dyDescent="0.2">
      <c r="A10141">
        <v>10095</v>
      </c>
      <c r="B10141" s="1">
        <v>45066</v>
      </c>
      <c r="C10141" t="s">
        <v>260</v>
      </c>
      <c r="D10141" t="s">
        <v>332</v>
      </c>
      <c r="E10141">
        <v>1</v>
      </c>
      <c r="F10141" t="s">
        <v>116</v>
      </c>
      <c r="G10141" t="s">
        <v>347</v>
      </c>
      <c r="H10141" t="s">
        <v>518</v>
      </c>
      <c r="M10141" s="2">
        <v>6074</v>
      </c>
      <c r="N10141" s="2">
        <v>6500</v>
      </c>
      <c r="O10141" s="2">
        <f>IF(Tabla1[[#This Row],[Mov]]="VNT",Tabla1[[#This Row],[Sale]]-Tabla1[[#This Row],[Cost]],-Tabla1[[#This Row],[Cost]]*Tabla1[[#This Row],[Cant]])</f>
        <v>426</v>
      </c>
      <c r="P10141" s="8">
        <f>IF(Tabla1[[#This Row],[Mov]]="VNT",-Tabla1[[#This Row],[Cant]],Tabla1[[#This Row],[Cant]])</f>
        <v>-1</v>
      </c>
      <c r="Q10141" s="8">
        <f>DAY(Tabla1[[#This Row],[Date]])</f>
        <v>20</v>
      </c>
      <c r="R10141" s="8">
        <f>MONTH(Tabla1[[#This Row],[Date]])</f>
        <v>5</v>
      </c>
      <c r="S10141" s="8">
        <f>YEAR(Tabla1[[#This Row],[Date]])</f>
        <v>2023</v>
      </c>
    </row>
    <row r="10142" spans="1:19" x14ac:dyDescent="0.2">
      <c r="A10142">
        <v>10096</v>
      </c>
      <c r="B10142" s="1">
        <v>45066</v>
      </c>
      <c r="C10142" t="s">
        <v>260</v>
      </c>
      <c r="D10142" t="s">
        <v>332</v>
      </c>
      <c r="E10142">
        <v>1</v>
      </c>
      <c r="F10142" t="s">
        <v>116</v>
      </c>
      <c r="G10142" t="s">
        <v>347</v>
      </c>
      <c r="H10142" t="s">
        <v>518</v>
      </c>
      <c r="M10142" s="2">
        <v>6074</v>
      </c>
      <c r="N10142" s="2">
        <v>6500</v>
      </c>
      <c r="O10142" s="2">
        <f>IF(Tabla1[[#This Row],[Mov]]="VNT",Tabla1[[#This Row],[Sale]]-Tabla1[[#This Row],[Cost]],-Tabla1[[#This Row],[Cost]]*Tabla1[[#This Row],[Cant]])</f>
        <v>426</v>
      </c>
      <c r="P10142" s="8">
        <f>IF(Tabla1[[#This Row],[Mov]]="VNT",-Tabla1[[#This Row],[Cant]],Tabla1[[#This Row],[Cant]])</f>
        <v>-1</v>
      </c>
      <c r="Q10142" s="8">
        <f>DAY(Tabla1[[#This Row],[Date]])</f>
        <v>20</v>
      </c>
      <c r="R10142" s="8">
        <f>MONTH(Tabla1[[#This Row],[Date]])</f>
        <v>5</v>
      </c>
      <c r="S10142" s="8">
        <f>YEAR(Tabla1[[#This Row],[Date]])</f>
        <v>2023</v>
      </c>
    </row>
    <row r="10143" spans="1:19" x14ac:dyDescent="0.2">
      <c r="A10143">
        <v>10097</v>
      </c>
      <c r="B10143" s="1">
        <v>45066</v>
      </c>
      <c r="C10143" t="s">
        <v>260</v>
      </c>
      <c r="D10143" t="s">
        <v>332</v>
      </c>
      <c r="E10143">
        <v>1</v>
      </c>
      <c r="F10143" t="s">
        <v>458</v>
      </c>
      <c r="G10143" t="s">
        <v>349</v>
      </c>
      <c r="H10143" t="s">
        <v>515</v>
      </c>
      <c r="L10143" t="s">
        <v>992</v>
      </c>
      <c r="M10143" s="2">
        <v>0</v>
      </c>
      <c r="N10143" s="2">
        <v>6000</v>
      </c>
      <c r="O10143" s="2">
        <f>IF(Tabla1[[#This Row],[Mov]]="VNT",Tabla1[[#This Row],[Sale]]-Tabla1[[#This Row],[Cost]],-Tabla1[[#This Row],[Cost]]*Tabla1[[#This Row],[Cant]])</f>
        <v>6000</v>
      </c>
      <c r="P10143" s="8">
        <f>IF(Tabla1[[#This Row],[Mov]]="VNT",-Tabla1[[#This Row],[Cant]],Tabla1[[#This Row],[Cant]])</f>
        <v>-1</v>
      </c>
      <c r="Q10143" s="8">
        <f>DAY(Tabla1[[#This Row],[Date]])</f>
        <v>20</v>
      </c>
      <c r="R10143" s="8">
        <f>MONTH(Tabla1[[#This Row],[Date]])</f>
        <v>5</v>
      </c>
      <c r="S10143" s="8">
        <f>YEAR(Tabla1[[#This Row],[Date]])</f>
        <v>2023</v>
      </c>
    </row>
    <row r="10144" spans="1:19" x14ac:dyDescent="0.2">
      <c r="A10144">
        <v>10098</v>
      </c>
      <c r="B10144" s="1">
        <v>45066</v>
      </c>
      <c r="C10144" t="s">
        <v>260</v>
      </c>
      <c r="D10144" t="s">
        <v>332</v>
      </c>
      <c r="E10144">
        <v>1</v>
      </c>
      <c r="F10144" t="s">
        <v>677</v>
      </c>
      <c r="G10144" t="s">
        <v>1202</v>
      </c>
      <c r="H10144" t="s">
        <v>3318</v>
      </c>
      <c r="L10144" t="s">
        <v>3496</v>
      </c>
      <c r="M10144" s="2">
        <v>0</v>
      </c>
      <c r="N10144" s="2">
        <v>15000</v>
      </c>
      <c r="O10144" s="2">
        <f>IF(Tabla1[[#This Row],[Mov]]="VNT",Tabla1[[#This Row],[Sale]]-Tabla1[[#This Row],[Cost]],-Tabla1[[#This Row],[Cost]]*Tabla1[[#This Row],[Cant]])</f>
        <v>15000</v>
      </c>
      <c r="P10144" s="8">
        <f>IF(Tabla1[[#This Row],[Mov]]="VNT",-Tabla1[[#This Row],[Cant]],Tabla1[[#This Row],[Cant]])</f>
        <v>-1</v>
      </c>
      <c r="Q10144" s="8">
        <f>DAY(Tabla1[[#This Row],[Date]])</f>
        <v>20</v>
      </c>
      <c r="R10144" s="8">
        <f>MONTH(Tabla1[[#This Row],[Date]])</f>
        <v>5</v>
      </c>
      <c r="S10144" s="8">
        <f>YEAR(Tabla1[[#This Row],[Date]])</f>
        <v>2023</v>
      </c>
    </row>
    <row r="10145" spans="1:19" x14ac:dyDescent="0.2">
      <c r="A10145">
        <v>10099</v>
      </c>
      <c r="B10145" s="1">
        <v>45066</v>
      </c>
      <c r="C10145" t="s">
        <v>260</v>
      </c>
      <c r="D10145" t="s">
        <v>332</v>
      </c>
      <c r="E10145">
        <v>1</v>
      </c>
      <c r="F10145" t="s">
        <v>2514</v>
      </c>
      <c r="G10145" t="s">
        <v>266</v>
      </c>
      <c r="H10145" t="s">
        <v>3236</v>
      </c>
      <c r="M10145" s="2">
        <v>4000</v>
      </c>
      <c r="N10145" s="2">
        <v>12000</v>
      </c>
      <c r="O10145" s="2">
        <f>IF(Tabla1[[#This Row],[Mov]]="VNT",Tabla1[[#This Row],[Sale]]-Tabla1[[#This Row],[Cost]],-Tabla1[[#This Row],[Cost]]*Tabla1[[#This Row],[Cant]])</f>
        <v>8000</v>
      </c>
      <c r="P10145" s="8">
        <f>IF(Tabla1[[#This Row],[Mov]]="VNT",-Tabla1[[#This Row],[Cant]],Tabla1[[#This Row],[Cant]])</f>
        <v>-1</v>
      </c>
      <c r="Q10145" s="8">
        <f>DAY(Tabla1[[#This Row],[Date]])</f>
        <v>20</v>
      </c>
      <c r="R10145" s="8">
        <f>MONTH(Tabla1[[#This Row],[Date]])</f>
        <v>5</v>
      </c>
      <c r="S10145" s="8">
        <f>YEAR(Tabla1[[#This Row],[Date]])</f>
        <v>2023</v>
      </c>
    </row>
    <row r="10146" spans="1:19" x14ac:dyDescent="0.2">
      <c r="A10146">
        <v>10100</v>
      </c>
      <c r="B10146" s="1">
        <v>45066</v>
      </c>
      <c r="C10146" t="s">
        <v>260</v>
      </c>
      <c r="D10146" t="s">
        <v>332</v>
      </c>
      <c r="E10146">
        <v>1</v>
      </c>
      <c r="F10146" t="s">
        <v>386</v>
      </c>
      <c r="G10146" t="s">
        <v>272</v>
      </c>
      <c r="H10146" t="s">
        <v>841</v>
      </c>
      <c r="M10146" s="2">
        <v>63000</v>
      </c>
      <c r="N10146" s="2">
        <v>120000</v>
      </c>
      <c r="O10146" s="2">
        <f>IF(Tabla1[[#This Row],[Mov]]="VNT",Tabla1[[#This Row],[Sale]]-Tabla1[[#This Row],[Cost]],-Tabla1[[#This Row],[Cost]]*Tabla1[[#This Row],[Cant]])</f>
        <v>57000</v>
      </c>
      <c r="P10146" s="8">
        <f>IF(Tabla1[[#This Row],[Mov]]="VNT",-Tabla1[[#This Row],[Cant]],Tabla1[[#This Row],[Cant]])</f>
        <v>-1</v>
      </c>
      <c r="Q10146" s="8">
        <f>DAY(Tabla1[[#This Row],[Date]])</f>
        <v>20</v>
      </c>
      <c r="R10146" s="8">
        <f>MONTH(Tabla1[[#This Row],[Date]])</f>
        <v>5</v>
      </c>
      <c r="S10146" s="8">
        <f>YEAR(Tabla1[[#This Row],[Date]])</f>
        <v>2023</v>
      </c>
    </row>
    <row r="10147" spans="1:19" x14ac:dyDescent="0.2">
      <c r="A10147">
        <v>10101</v>
      </c>
      <c r="B10147" s="1">
        <v>45066</v>
      </c>
      <c r="C10147" t="s">
        <v>260</v>
      </c>
      <c r="D10147" t="s">
        <v>332</v>
      </c>
      <c r="E10147">
        <v>1</v>
      </c>
      <c r="F10147" t="s">
        <v>116</v>
      </c>
      <c r="G10147" t="s">
        <v>347</v>
      </c>
      <c r="H10147" t="s">
        <v>518</v>
      </c>
      <c r="M10147" s="2">
        <v>7008</v>
      </c>
      <c r="N10147" s="2">
        <v>7500</v>
      </c>
      <c r="O10147" s="2">
        <f>IF(Tabla1[[#This Row],[Mov]]="VNT",Tabla1[[#This Row],[Sale]]-Tabla1[[#This Row],[Cost]],-Tabla1[[#This Row],[Cost]]*Tabla1[[#This Row],[Cant]])</f>
        <v>492</v>
      </c>
      <c r="P10147" s="8">
        <f>IF(Tabla1[[#This Row],[Mov]]="VNT",-Tabla1[[#This Row],[Cant]],Tabla1[[#This Row],[Cant]])</f>
        <v>-1</v>
      </c>
      <c r="Q10147" s="8">
        <f>DAY(Tabla1[[#This Row],[Date]])</f>
        <v>20</v>
      </c>
      <c r="R10147" s="8">
        <f>MONTH(Tabla1[[#This Row],[Date]])</f>
        <v>5</v>
      </c>
      <c r="S10147" s="8">
        <f>YEAR(Tabla1[[#This Row],[Date]])</f>
        <v>2023</v>
      </c>
    </row>
    <row r="10148" spans="1:19" x14ac:dyDescent="0.2">
      <c r="A10148">
        <v>10102</v>
      </c>
      <c r="B10148" s="1">
        <v>45066</v>
      </c>
      <c r="C10148" t="s">
        <v>260</v>
      </c>
      <c r="D10148" t="s">
        <v>332</v>
      </c>
      <c r="E10148">
        <v>1</v>
      </c>
      <c r="F10148" t="s">
        <v>233</v>
      </c>
      <c r="G10148" t="s">
        <v>266</v>
      </c>
      <c r="H10148" t="s">
        <v>234</v>
      </c>
      <c r="M10148" s="2">
        <v>3000</v>
      </c>
      <c r="N10148" s="2">
        <v>10000</v>
      </c>
      <c r="O10148" s="2">
        <f>IF(Tabla1[[#This Row],[Mov]]="VNT",Tabla1[[#This Row],[Sale]]-Tabla1[[#This Row],[Cost]],-Tabla1[[#This Row],[Cost]]*Tabla1[[#This Row],[Cant]])</f>
        <v>7000</v>
      </c>
      <c r="P10148" s="8">
        <f>IF(Tabla1[[#This Row],[Mov]]="VNT",-Tabla1[[#This Row],[Cant]],Tabla1[[#This Row],[Cant]])</f>
        <v>-1</v>
      </c>
      <c r="Q10148" s="8">
        <f>DAY(Tabla1[[#This Row],[Date]])</f>
        <v>20</v>
      </c>
      <c r="R10148" s="8">
        <f>MONTH(Tabla1[[#This Row],[Date]])</f>
        <v>5</v>
      </c>
      <c r="S10148" s="8">
        <f>YEAR(Tabla1[[#This Row],[Date]])</f>
        <v>2023</v>
      </c>
    </row>
    <row r="10149" spans="1:19" x14ac:dyDescent="0.2">
      <c r="A10149">
        <v>10103</v>
      </c>
      <c r="B10149" s="1">
        <v>45066</v>
      </c>
      <c r="C10149" t="s">
        <v>260</v>
      </c>
      <c r="D10149" t="s">
        <v>332</v>
      </c>
      <c r="E10149">
        <v>1</v>
      </c>
      <c r="F10149" t="s">
        <v>116</v>
      </c>
      <c r="G10149" t="s">
        <v>347</v>
      </c>
      <c r="H10149" t="s">
        <v>518</v>
      </c>
      <c r="M10149" s="2">
        <v>7008</v>
      </c>
      <c r="N10149" s="2">
        <v>7500</v>
      </c>
      <c r="O10149" s="2">
        <f>IF(Tabla1[[#This Row],[Mov]]="VNT",Tabla1[[#This Row],[Sale]]-Tabla1[[#This Row],[Cost]],-Tabla1[[#This Row],[Cost]]*Tabla1[[#This Row],[Cant]])</f>
        <v>492</v>
      </c>
      <c r="P10149" s="8">
        <f>IF(Tabla1[[#This Row],[Mov]]="VNT",-Tabla1[[#This Row],[Cant]],Tabla1[[#This Row],[Cant]])</f>
        <v>-1</v>
      </c>
      <c r="Q10149" s="8">
        <f>DAY(Tabla1[[#This Row],[Date]])</f>
        <v>20</v>
      </c>
      <c r="R10149" s="8">
        <f>MONTH(Tabla1[[#This Row],[Date]])</f>
        <v>5</v>
      </c>
      <c r="S10149" s="8">
        <f>YEAR(Tabla1[[#This Row],[Date]])</f>
        <v>2023</v>
      </c>
    </row>
    <row r="10150" spans="1:19" x14ac:dyDescent="0.2">
      <c r="A10150">
        <v>10104</v>
      </c>
      <c r="B10150" s="1">
        <v>45066</v>
      </c>
      <c r="C10150" t="s">
        <v>260</v>
      </c>
      <c r="D10150" t="s">
        <v>332</v>
      </c>
      <c r="E10150">
        <v>1</v>
      </c>
      <c r="F10150" t="s">
        <v>224</v>
      </c>
      <c r="G10150" t="s">
        <v>272</v>
      </c>
      <c r="H10150" t="s">
        <v>1776</v>
      </c>
      <c r="M10150" s="2">
        <v>7300</v>
      </c>
      <c r="N10150" s="2">
        <v>20000</v>
      </c>
      <c r="O10150" s="2">
        <f>IF(Tabla1[[#This Row],[Mov]]="VNT",Tabla1[[#This Row],[Sale]]-Tabla1[[#This Row],[Cost]],-Tabla1[[#This Row],[Cost]]*Tabla1[[#This Row],[Cant]])</f>
        <v>12700</v>
      </c>
      <c r="P10150" s="8">
        <f>IF(Tabla1[[#This Row],[Mov]]="VNT",-Tabla1[[#This Row],[Cant]],Tabla1[[#This Row],[Cant]])</f>
        <v>-1</v>
      </c>
      <c r="Q10150" s="8">
        <f>DAY(Tabla1[[#This Row],[Date]])</f>
        <v>20</v>
      </c>
      <c r="R10150" s="8">
        <f>MONTH(Tabla1[[#This Row],[Date]])</f>
        <v>5</v>
      </c>
      <c r="S10150" s="8">
        <f>YEAR(Tabla1[[#This Row],[Date]])</f>
        <v>2023</v>
      </c>
    </row>
    <row r="10151" spans="1:19" x14ac:dyDescent="0.2">
      <c r="A10151">
        <v>10105</v>
      </c>
      <c r="B10151" s="1">
        <v>45066</v>
      </c>
      <c r="C10151" t="s">
        <v>260</v>
      </c>
      <c r="D10151" t="s">
        <v>332</v>
      </c>
      <c r="E10151">
        <v>1</v>
      </c>
      <c r="F10151" t="s">
        <v>225</v>
      </c>
      <c r="G10151" t="s">
        <v>272</v>
      </c>
      <c r="H10151" t="s">
        <v>1776</v>
      </c>
      <c r="M10151" s="2">
        <v>1100</v>
      </c>
      <c r="N10151" s="2">
        <v>10000</v>
      </c>
      <c r="O10151" s="2">
        <f>IF(Tabla1[[#This Row],[Mov]]="VNT",Tabla1[[#This Row],[Sale]]-Tabla1[[#This Row],[Cost]],-Tabla1[[#This Row],[Cost]]*Tabla1[[#This Row],[Cant]])</f>
        <v>8900</v>
      </c>
      <c r="P10151" s="8">
        <f>IF(Tabla1[[#This Row],[Mov]]="VNT",-Tabla1[[#This Row],[Cant]],Tabla1[[#This Row],[Cant]])</f>
        <v>-1</v>
      </c>
      <c r="Q10151" s="8">
        <f>DAY(Tabla1[[#This Row],[Date]])</f>
        <v>20</v>
      </c>
      <c r="R10151" s="8">
        <f>MONTH(Tabla1[[#This Row],[Date]])</f>
        <v>5</v>
      </c>
      <c r="S10151" s="8">
        <f>YEAR(Tabla1[[#This Row],[Date]])</f>
        <v>2023</v>
      </c>
    </row>
    <row r="10152" spans="1:19" x14ac:dyDescent="0.2">
      <c r="A10152">
        <v>10106</v>
      </c>
      <c r="B10152" s="1">
        <v>45066</v>
      </c>
      <c r="C10152" t="s">
        <v>260</v>
      </c>
      <c r="D10152" t="s">
        <v>332</v>
      </c>
      <c r="E10152">
        <v>1</v>
      </c>
      <c r="F10152" t="s">
        <v>224</v>
      </c>
      <c r="G10152" t="s">
        <v>272</v>
      </c>
      <c r="H10152" t="s">
        <v>1776</v>
      </c>
      <c r="M10152" s="2">
        <v>8000</v>
      </c>
      <c r="N10152" s="2">
        <v>20000</v>
      </c>
      <c r="O10152" s="2">
        <f>IF(Tabla1[[#This Row],[Mov]]="VNT",Tabla1[[#This Row],[Sale]]-Tabla1[[#This Row],[Cost]],-Tabla1[[#This Row],[Cost]]*Tabla1[[#This Row],[Cant]])</f>
        <v>12000</v>
      </c>
      <c r="P10152" s="8">
        <f>IF(Tabla1[[#This Row],[Mov]]="VNT",-Tabla1[[#This Row],[Cant]],Tabla1[[#This Row],[Cant]])</f>
        <v>-1</v>
      </c>
      <c r="Q10152" s="8">
        <f>DAY(Tabla1[[#This Row],[Date]])</f>
        <v>20</v>
      </c>
      <c r="R10152" s="8">
        <f>MONTH(Tabla1[[#This Row],[Date]])</f>
        <v>5</v>
      </c>
      <c r="S10152" s="8">
        <f>YEAR(Tabla1[[#This Row],[Date]])</f>
        <v>2023</v>
      </c>
    </row>
    <row r="10153" spans="1:19" x14ac:dyDescent="0.2">
      <c r="A10153">
        <v>10107</v>
      </c>
      <c r="B10153" s="1">
        <v>45066</v>
      </c>
      <c r="C10153" t="s">
        <v>260</v>
      </c>
      <c r="D10153" t="s">
        <v>332</v>
      </c>
      <c r="E10153">
        <v>1</v>
      </c>
      <c r="F10153" t="s">
        <v>225</v>
      </c>
      <c r="G10153" t="s">
        <v>272</v>
      </c>
      <c r="H10153" t="s">
        <v>1776</v>
      </c>
      <c r="M10153" s="2">
        <v>1100</v>
      </c>
      <c r="N10153" s="2">
        <v>10000</v>
      </c>
      <c r="O10153" s="2">
        <f>IF(Tabla1[[#This Row],[Mov]]="VNT",Tabla1[[#This Row],[Sale]]-Tabla1[[#This Row],[Cost]],-Tabla1[[#This Row],[Cost]]*Tabla1[[#This Row],[Cant]])</f>
        <v>8900</v>
      </c>
      <c r="P10153" s="8">
        <f>IF(Tabla1[[#This Row],[Mov]]="VNT",-Tabla1[[#This Row],[Cant]],Tabla1[[#This Row],[Cant]])</f>
        <v>-1</v>
      </c>
      <c r="Q10153" s="8">
        <f>DAY(Tabla1[[#This Row],[Date]])</f>
        <v>20</v>
      </c>
      <c r="R10153" s="8">
        <f>MONTH(Tabla1[[#This Row],[Date]])</f>
        <v>5</v>
      </c>
      <c r="S10153" s="8">
        <f>YEAR(Tabla1[[#This Row],[Date]])</f>
        <v>2023</v>
      </c>
    </row>
    <row r="10154" spans="1:19" x14ac:dyDescent="0.2">
      <c r="A10154">
        <v>10108</v>
      </c>
      <c r="B10154" s="1">
        <v>45066</v>
      </c>
      <c r="C10154" t="s">
        <v>260</v>
      </c>
      <c r="D10154" t="s">
        <v>332</v>
      </c>
      <c r="E10154">
        <v>1</v>
      </c>
      <c r="F10154" t="s">
        <v>116</v>
      </c>
      <c r="G10154" t="s">
        <v>347</v>
      </c>
      <c r="H10154" t="s">
        <v>518</v>
      </c>
      <c r="M10154" s="2">
        <v>6074</v>
      </c>
      <c r="N10154" s="2">
        <v>6500</v>
      </c>
      <c r="O10154" s="2">
        <f>IF(Tabla1[[#This Row],[Mov]]="VNT",Tabla1[[#This Row],[Sale]]-Tabla1[[#This Row],[Cost]],-Tabla1[[#This Row],[Cost]]*Tabla1[[#This Row],[Cant]])</f>
        <v>426</v>
      </c>
      <c r="P10154" s="8">
        <f>IF(Tabla1[[#This Row],[Mov]]="VNT",-Tabla1[[#This Row],[Cant]],Tabla1[[#This Row],[Cant]])</f>
        <v>-1</v>
      </c>
      <c r="Q10154" s="8">
        <f>DAY(Tabla1[[#This Row],[Date]])</f>
        <v>20</v>
      </c>
      <c r="R10154" s="8">
        <f>MONTH(Tabla1[[#This Row],[Date]])</f>
        <v>5</v>
      </c>
      <c r="S10154" s="8">
        <f>YEAR(Tabla1[[#This Row],[Date]])</f>
        <v>2023</v>
      </c>
    </row>
    <row r="10155" spans="1:19" x14ac:dyDescent="0.2">
      <c r="A10155">
        <v>10109</v>
      </c>
      <c r="B10155" s="1">
        <v>45066</v>
      </c>
      <c r="C10155" t="s">
        <v>260</v>
      </c>
      <c r="D10155" t="s">
        <v>332</v>
      </c>
      <c r="E10155">
        <v>1</v>
      </c>
      <c r="F10155" t="s">
        <v>677</v>
      </c>
      <c r="G10155" t="s">
        <v>604</v>
      </c>
      <c r="H10155" t="s">
        <v>2038</v>
      </c>
      <c r="L10155" t="s">
        <v>3496</v>
      </c>
      <c r="M10155" s="2">
        <v>0</v>
      </c>
      <c r="N10155" s="2">
        <v>15000</v>
      </c>
      <c r="O10155" s="2">
        <f>IF(Tabla1[[#This Row],[Mov]]="VNT",Tabla1[[#This Row],[Sale]]-Tabla1[[#This Row],[Cost]],-Tabla1[[#This Row],[Cost]]*Tabla1[[#This Row],[Cant]])</f>
        <v>15000</v>
      </c>
      <c r="P10155" s="8">
        <f>IF(Tabla1[[#This Row],[Mov]]="VNT",-Tabla1[[#This Row],[Cant]],Tabla1[[#This Row],[Cant]])</f>
        <v>-1</v>
      </c>
      <c r="Q10155" s="8">
        <f>DAY(Tabla1[[#This Row],[Date]])</f>
        <v>20</v>
      </c>
      <c r="R10155" s="8">
        <f>MONTH(Tabla1[[#This Row],[Date]])</f>
        <v>5</v>
      </c>
      <c r="S10155" s="8">
        <f>YEAR(Tabla1[[#This Row],[Date]])</f>
        <v>2023</v>
      </c>
    </row>
    <row r="10156" spans="1:19" x14ac:dyDescent="0.2">
      <c r="A10156">
        <v>10110</v>
      </c>
      <c r="B10156" s="1">
        <v>45066</v>
      </c>
      <c r="C10156" t="s">
        <v>260</v>
      </c>
      <c r="D10156" t="s">
        <v>332</v>
      </c>
      <c r="E10156">
        <v>1</v>
      </c>
      <c r="F10156" t="s">
        <v>386</v>
      </c>
      <c r="G10156" t="s">
        <v>272</v>
      </c>
      <c r="H10156" t="s">
        <v>308</v>
      </c>
      <c r="M10156" s="2">
        <v>68000</v>
      </c>
      <c r="N10156" s="2">
        <v>125000</v>
      </c>
      <c r="O10156" s="2">
        <f>IF(Tabla1[[#This Row],[Mov]]="VNT",Tabla1[[#This Row],[Sale]]-Tabla1[[#This Row],[Cost]],-Tabla1[[#This Row],[Cost]]*Tabla1[[#This Row],[Cant]])</f>
        <v>57000</v>
      </c>
      <c r="P10156" s="8">
        <f>IF(Tabla1[[#This Row],[Mov]]="VNT",-Tabla1[[#This Row],[Cant]],Tabla1[[#This Row],[Cant]])</f>
        <v>-1</v>
      </c>
      <c r="Q10156" s="8">
        <f>DAY(Tabla1[[#This Row],[Date]])</f>
        <v>20</v>
      </c>
      <c r="R10156" s="8">
        <f>MONTH(Tabla1[[#This Row],[Date]])</f>
        <v>5</v>
      </c>
      <c r="S10156" s="8">
        <f>YEAR(Tabla1[[#This Row],[Date]])</f>
        <v>2023</v>
      </c>
    </row>
    <row r="10157" spans="1:19" x14ac:dyDescent="0.2">
      <c r="A10157">
        <v>10111</v>
      </c>
      <c r="B10157" s="1">
        <v>45066</v>
      </c>
      <c r="C10157" t="s">
        <v>260</v>
      </c>
      <c r="D10157" t="s">
        <v>332</v>
      </c>
      <c r="E10157">
        <v>1</v>
      </c>
      <c r="F10157" t="s">
        <v>458</v>
      </c>
      <c r="G10157" t="s">
        <v>266</v>
      </c>
      <c r="H10157" t="s">
        <v>545</v>
      </c>
      <c r="M10157" s="2">
        <v>0</v>
      </c>
      <c r="N10157" s="2">
        <v>3000</v>
      </c>
      <c r="O10157" s="2">
        <f>IF(Tabla1[[#This Row],[Mov]]="VNT",Tabla1[[#This Row],[Sale]]-Tabla1[[#This Row],[Cost]],-Tabla1[[#This Row],[Cost]]*Tabla1[[#This Row],[Cant]])</f>
        <v>3000</v>
      </c>
      <c r="P10157" s="8">
        <f>IF(Tabla1[[#This Row],[Mov]]="VNT",-Tabla1[[#This Row],[Cant]],Tabla1[[#This Row],[Cant]])</f>
        <v>-1</v>
      </c>
      <c r="Q10157" s="8">
        <f>DAY(Tabla1[[#This Row],[Date]])</f>
        <v>20</v>
      </c>
      <c r="R10157" s="8">
        <f>MONTH(Tabla1[[#This Row],[Date]])</f>
        <v>5</v>
      </c>
      <c r="S10157" s="8">
        <f>YEAR(Tabla1[[#This Row],[Date]])</f>
        <v>2023</v>
      </c>
    </row>
    <row r="10158" spans="1:19" x14ac:dyDescent="0.2">
      <c r="A10158">
        <v>10112</v>
      </c>
      <c r="B10158" s="1">
        <v>45066</v>
      </c>
      <c r="C10158" t="s">
        <v>260</v>
      </c>
      <c r="D10158" t="s">
        <v>332</v>
      </c>
      <c r="E10158">
        <v>1</v>
      </c>
      <c r="F10158" t="s">
        <v>116</v>
      </c>
      <c r="G10158" t="s">
        <v>347</v>
      </c>
      <c r="H10158" t="s">
        <v>518</v>
      </c>
      <c r="M10158" s="2">
        <v>3270</v>
      </c>
      <c r="N10158" s="2">
        <v>3500</v>
      </c>
      <c r="O10158" s="2">
        <f>IF(Tabla1[[#This Row],[Mov]]="VNT",Tabla1[[#This Row],[Sale]]-Tabla1[[#This Row],[Cost]],-Tabla1[[#This Row],[Cost]]*Tabla1[[#This Row],[Cant]])</f>
        <v>230</v>
      </c>
      <c r="P10158" s="8">
        <f>IF(Tabla1[[#This Row],[Mov]]="VNT",-Tabla1[[#This Row],[Cant]],Tabla1[[#This Row],[Cant]])</f>
        <v>-1</v>
      </c>
      <c r="Q10158" s="8">
        <f>DAY(Tabla1[[#This Row],[Date]])</f>
        <v>20</v>
      </c>
      <c r="R10158" s="8">
        <f>MONTH(Tabla1[[#This Row],[Date]])</f>
        <v>5</v>
      </c>
      <c r="S10158" s="8">
        <f>YEAR(Tabla1[[#This Row],[Date]])</f>
        <v>2023</v>
      </c>
    </row>
    <row r="10159" spans="1:19" x14ac:dyDescent="0.2">
      <c r="A10159">
        <v>10113</v>
      </c>
      <c r="B10159" s="1">
        <v>45066</v>
      </c>
      <c r="C10159" t="s">
        <v>260</v>
      </c>
      <c r="D10159" t="s">
        <v>332</v>
      </c>
      <c r="E10159">
        <v>1</v>
      </c>
      <c r="F10159" t="s">
        <v>225</v>
      </c>
      <c r="G10159" t="s">
        <v>273</v>
      </c>
      <c r="H10159" t="s">
        <v>1279</v>
      </c>
      <c r="M10159" s="2">
        <v>1100</v>
      </c>
      <c r="N10159" s="2">
        <v>10000</v>
      </c>
      <c r="O10159" s="2">
        <f>IF(Tabla1[[#This Row],[Mov]]="VNT",Tabla1[[#This Row],[Sale]]-Tabla1[[#This Row],[Cost]],-Tabla1[[#This Row],[Cost]]*Tabla1[[#This Row],[Cant]])</f>
        <v>8900</v>
      </c>
      <c r="P10159" s="8">
        <f>IF(Tabla1[[#This Row],[Mov]]="VNT",-Tabla1[[#This Row],[Cant]],Tabla1[[#This Row],[Cant]])</f>
        <v>-1</v>
      </c>
      <c r="Q10159" s="8">
        <f>DAY(Tabla1[[#This Row],[Date]])</f>
        <v>20</v>
      </c>
      <c r="R10159" s="8">
        <f>MONTH(Tabla1[[#This Row],[Date]])</f>
        <v>5</v>
      </c>
      <c r="S10159" s="8">
        <f>YEAR(Tabla1[[#This Row],[Date]])</f>
        <v>2023</v>
      </c>
    </row>
    <row r="10160" spans="1:19" x14ac:dyDescent="0.2">
      <c r="A10160">
        <v>10114</v>
      </c>
      <c r="B10160" s="1">
        <v>45066</v>
      </c>
      <c r="C10160" t="s">
        <v>260</v>
      </c>
      <c r="D10160" t="s">
        <v>332</v>
      </c>
      <c r="E10160">
        <v>1</v>
      </c>
      <c r="F10160" t="s">
        <v>225</v>
      </c>
      <c r="G10160" t="s">
        <v>272</v>
      </c>
      <c r="H10160" t="s">
        <v>841</v>
      </c>
      <c r="M10160" s="2">
        <v>1100</v>
      </c>
      <c r="N10160" s="2">
        <v>10000</v>
      </c>
      <c r="O10160" s="2">
        <f>IF(Tabla1[[#This Row],[Mov]]="VNT",Tabla1[[#This Row],[Sale]]-Tabla1[[#This Row],[Cost]],-Tabla1[[#This Row],[Cost]]*Tabla1[[#This Row],[Cant]])</f>
        <v>8900</v>
      </c>
      <c r="P10160" s="8">
        <f>IF(Tabla1[[#This Row],[Mov]]="VNT",-Tabla1[[#This Row],[Cant]],Tabla1[[#This Row],[Cant]])</f>
        <v>-1</v>
      </c>
      <c r="Q10160" s="8">
        <f>DAY(Tabla1[[#This Row],[Date]])</f>
        <v>20</v>
      </c>
      <c r="R10160" s="8">
        <f>MONTH(Tabla1[[#This Row],[Date]])</f>
        <v>5</v>
      </c>
      <c r="S10160" s="8">
        <f>YEAR(Tabla1[[#This Row],[Date]])</f>
        <v>2023</v>
      </c>
    </row>
    <row r="10161" spans="1:19" x14ac:dyDescent="0.2">
      <c r="A10161">
        <v>10115</v>
      </c>
      <c r="B10161" s="1">
        <v>45067</v>
      </c>
      <c r="C10161" t="s">
        <v>260</v>
      </c>
      <c r="D10161" t="s">
        <v>332</v>
      </c>
      <c r="E10161">
        <v>1</v>
      </c>
      <c r="F10161" t="s">
        <v>532</v>
      </c>
      <c r="G10161" t="s">
        <v>273</v>
      </c>
      <c r="H10161" t="s">
        <v>552</v>
      </c>
      <c r="J10161" t="s">
        <v>928</v>
      </c>
      <c r="M10161" s="2">
        <v>18000</v>
      </c>
      <c r="N10161" s="2">
        <v>35000</v>
      </c>
      <c r="O10161" s="2">
        <f>IF(Tabla1[[#This Row],[Mov]]="VNT",Tabla1[[#This Row],[Sale]]-Tabla1[[#This Row],[Cost]],-Tabla1[[#This Row],[Cost]]*Tabla1[[#This Row],[Cant]])</f>
        <v>17000</v>
      </c>
      <c r="P10161" s="8">
        <f>IF(Tabla1[[#This Row],[Mov]]="VNT",-Tabla1[[#This Row],[Cant]],Tabla1[[#This Row],[Cant]])</f>
        <v>-1</v>
      </c>
      <c r="Q10161" s="8">
        <f>DAY(Tabla1[[#This Row],[Date]])</f>
        <v>21</v>
      </c>
      <c r="R10161" s="8">
        <f>MONTH(Tabla1[[#This Row],[Date]])</f>
        <v>5</v>
      </c>
      <c r="S10161" s="8">
        <f>YEAR(Tabla1[[#This Row],[Date]])</f>
        <v>2023</v>
      </c>
    </row>
    <row r="10162" spans="1:19" x14ac:dyDescent="0.2">
      <c r="A10162">
        <v>10116</v>
      </c>
      <c r="B10162" s="1">
        <v>45067</v>
      </c>
      <c r="C10162" t="s">
        <v>260</v>
      </c>
      <c r="D10162" t="s">
        <v>332</v>
      </c>
      <c r="E10162">
        <v>1</v>
      </c>
      <c r="F10162" t="s">
        <v>127</v>
      </c>
      <c r="G10162" t="s">
        <v>266</v>
      </c>
      <c r="H10162" t="s">
        <v>1090</v>
      </c>
      <c r="M10162" s="2">
        <v>1500</v>
      </c>
      <c r="N10162" s="2">
        <v>10000</v>
      </c>
      <c r="O10162" s="2">
        <f>IF(Tabla1[[#This Row],[Mov]]="VNT",Tabla1[[#This Row],[Sale]]-Tabla1[[#This Row],[Cost]],-Tabla1[[#This Row],[Cost]]*Tabla1[[#This Row],[Cant]])</f>
        <v>8500</v>
      </c>
      <c r="P10162" s="8">
        <f>IF(Tabla1[[#This Row],[Mov]]="VNT",-Tabla1[[#This Row],[Cant]],Tabla1[[#This Row],[Cant]])</f>
        <v>-1</v>
      </c>
      <c r="Q10162" s="8">
        <f>DAY(Tabla1[[#This Row],[Date]])</f>
        <v>21</v>
      </c>
      <c r="R10162" s="8">
        <f>MONTH(Tabla1[[#This Row],[Date]])</f>
        <v>5</v>
      </c>
      <c r="S10162" s="8">
        <f>YEAR(Tabla1[[#This Row],[Date]])</f>
        <v>2023</v>
      </c>
    </row>
    <row r="10163" spans="1:19" x14ac:dyDescent="0.2">
      <c r="A10163">
        <v>10117</v>
      </c>
      <c r="B10163" s="1">
        <v>45067</v>
      </c>
      <c r="C10163" t="s">
        <v>260</v>
      </c>
      <c r="D10163" t="s">
        <v>332</v>
      </c>
      <c r="E10163">
        <v>1</v>
      </c>
      <c r="F10163" t="s">
        <v>116</v>
      </c>
      <c r="G10163" t="s">
        <v>382</v>
      </c>
      <c r="H10163" t="s">
        <v>514</v>
      </c>
      <c r="M10163" s="2">
        <v>3270</v>
      </c>
      <c r="N10163" s="2">
        <v>3500</v>
      </c>
      <c r="O10163" s="2">
        <f>IF(Tabla1[[#This Row],[Mov]]="VNT",Tabla1[[#This Row],[Sale]]-Tabla1[[#This Row],[Cost]],-Tabla1[[#This Row],[Cost]]*Tabla1[[#This Row],[Cant]])</f>
        <v>230</v>
      </c>
      <c r="P10163" s="8">
        <f>IF(Tabla1[[#This Row],[Mov]]="VNT",-Tabla1[[#This Row],[Cant]],Tabla1[[#This Row],[Cant]])</f>
        <v>-1</v>
      </c>
      <c r="Q10163" s="8">
        <f>DAY(Tabla1[[#This Row],[Date]])</f>
        <v>21</v>
      </c>
      <c r="R10163" s="8">
        <f>MONTH(Tabla1[[#This Row],[Date]])</f>
        <v>5</v>
      </c>
      <c r="S10163" s="8">
        <f>YEAR(Tabla1[[#This Row],[Date]])</f>
        <v>2023</v>
      </c>
    </row>
    <row r="10164" spans="1:19" x14ac:dyDescent="0.2">
      <c r="A10164">
        <v>10118</v>
      </c>
      <c r="B10164" s="1">
        <v>45067</v>
      </c>
      <c r="C10164" t="s">
        <v>260</v>
      </c>
      <c r="D10164" t="s">
        <v>332</v>
      </c>
      <c r="E10164">
        <v>1</v>
      </c>
      <c r="F10164" t="s">
        <v>116</v>
      </c>
      <c r="G10164" t="s">
        <v>347</v>
      </c>
      <c r="H10164" t="s">
        <v>518</v>
      </c>
      <c r="M10164" s="2">
        <v>3270</v>
      </c>
      <c r="N10164" s="2">
        <v>3500</v>
      </c>
      <c r="O10164" s="2">
        <f>IF(Tabla1[[#This Row],[Mov]]="VNT",Tabla1[[#This Row],[Sale]]-Tabla1[[#This Row],[Cost]],-Tabla1[[#This Row],[Cost]]*Tabla1[[#This Row],[Cant]])</f>
        <v>230</v>
      </c>
      <c r="P10164" s="8">
        <f>IF(Tabla1[[#This Row],[Mov]]="VNT",-Tabla1[[#This Row],[Cant]],Tabla1[[#This Row],[Cant]])</f>
        <v>-1</v>
      </c>
      <c r="Q10164" s="8">
        <f>DAY(Tabla1[[#This Row],[Date]])</f>
        <v>21</v>
      </c>
      <c r="R10164" s="8">
        <f>MONTH(Tabla1[[#This Row],[Date]])</f>
        <v>5</v>
      </c>
      <c r="S10164" s="8">
        <f>YEAR(Tabla1[[#This Row],[Date]])</f>
        <v>2023</v>
      </c>
    </row>
    <row r="10165" spans="1:19" x14ac:dyDescent="0.2">
      <c r="A10165">
        <v>10119</v>
      </c>
      <c r="B10165" s="1">
        <v>45067</v>
      </c>
      <c r="C10165" t="s">
        <v>260</v>
      </c>
      <c r="D10165" t="s">
        <v>332</v>
      </c>
      <c r="E10165">
        <v>1</v>
      </c>
      <c r="F10165" t="s">
        <v>224</v>
      </c>
      <c r="G10165" t="s">
        <v>263</v>
      </c>
      <c r="H10165" t="s">
        <v>1225</v>
      </c>
      <c r="M10165" s="2">
        <v>8000</v>
      </c>
      <c r="N10165" s="2">
        <v>20000</v>
      </c>
      <c r="O10165" s="2">
        <f>IF(Tabla1[[#This Row],[Mov]]="VNT",Tabla1[[#This Row],[Sale]]-Tabla1[[#This Row],[Cost]],-Tabla1[[#This Row],[Cost]]*Tabla1[[#This Row],[Cant]])</f>
        <v>12000</v>
      </c>
      <c r="P10165" s="8">
        <f>IF(Tabla1[[#This Row],[Mov]]="VNT",-Tabla1[[#This Row],[Cant]],Tabla1[[#This Row],[Cant]])</f>
        <v>-1</v>
      </c>
      <c r="Q10165" s="8">
        <f>DAY(Tabla1[[#This Row],[Date]])</f>
        <v>21</v>
      </c>
      <c r="R10165" s="8">
        <f>MONTH(Tabla1[[#This Row],[Date]])</f>
        <v>5</v>
      </c>
      <c r="S10165" s="8">
        <f>YEAR(Tabla1[[#This Row],[Date]])</f>
        <v>2023</v>
      </c>
    </row>
    <row r="10166" spans="1:19" x14ac:dyDescent="0.2">
      <c r="A10166">
        <v>10120</v>
      </c>
      <c r="B10166" s="1">
        <v>45067</v>
      </c>
      <c r="C10166" t="s">
        <v>260</v>
      </c>
      <c r="D10166" t="s">
        <v>332</v>
      </c>
      <c r="E10166">
        <v>1</v>
      </c>
      <c r="F10166" t="s">
        <v>225</v>
      </c>
      <c r="G10166" t="s">
        <v>263</v>
      </c>
      <c r="H10166" t="s">
        <v>1225</v>
      </c>
      <c r="M10166" s="2">
        <v>1100</v>
      </c>
      <c r="N10166" s="2">
        <v>10000</v>
      </c>
      <c r="O10166" s="2">
        <f>IF(Tabla1[[#This Row],[Mov]]="VNT",Tabla1[[#This Row],[Sale]]-Tabla1[[#This Row],[Cost]],-Tabla1[[#This Row],[Cost]]*Tabla1[[#This Row],[Cant]])</f>
        <v>8900</v>
      </c>
      <c r="P10166" s="8">
        <f>IF(Tabla1[[#This Row],[Mov]]="VNT",-Tabla1[[#This Row],[Cant]],Tabla1[[#This Row],[Cant]])</f>
        <v>-1</v>
      </c>
      <c r="Q10166" s="8">
        <f>DAY(Tabla1[[#This Row],[Date]])</f>
        <v>21</v>
      </c>
      <c r="R10166" s="8">
        <f>MONTH(Tabla1[[#This Row],[Date]])</f>
        <v>5</v>
      </c>
      <c r="S10166" s="8">
        <f>YEAR(Tabla1[[#This Row],[Date]])</f>
        <v>2023</v>
      </c>
    </row>
    <row r="10167" spans="1:19" x14ac:dyDescent="0.2">
      <c r="A10167">
        <v>10121</v>
      </c>
      <c r="B10167" s="1">
        <v>45067</v>
      </c>
      <c r="C10167" t="s">
        <v>260</v>
      </c>
      <c r="D10167" t="s">
        <v>332</v>
      </c>
      <c r="E10167">
        <v>1</v>
      </c>
      <c r="F10167" t="s">
        <v>15</v>
      </c>
      <c r="G10167" t="s">
        <v>266</v>
      </c>
      <c r="H10167" t="s">
        <v>3319</v>
      </c>
      <c r="M10167" s="2">
        <v>3000</v>
      </c>
      <c r="N10167" s="2">
        <v>9000</v>
      </c>
      <c r="O10167" s="2">
        <f>IF(Tabla1[[#This Row],[Mov]]="VNT",Tabla1[[#This Row],[Sale]]-Tabla1[[#This Row],[Cost]],-Tabla1[[#This Row],[Cost]]*Tabla1[[#This Row],[Cant]])</f>
        <v>6000</v>
      </c>
      <c r="P10167" s="8">
        <f>IF(Tabla1[[#This Row],[Mov]]="VNT",-Tabla1[[#This Row],[Cant]],Tabla1[[#This Row],[Cant]])</f>
        <v>-1</v>
      </c>
      <c r="Q10167" s="8">
        <f>DAY(Tabla1[[#This Row],[Date]])</f>
        <v>21</v>
      </c>
      <c r="R10167" s="8">
        <f>MONTH(Tabla1[[#This Row],[Date]])</f>
        <v>5</v>
      </c>
      <c r="S10167" s="8">
        <f>YEAR(Tabla1[[#This Row],[Date]])</f>
        <v>2023</v>
      </c>
    </row>
    <row r="10168" spans="1:19" x14ac:dyDescent="0.2">
      <c r="A10168">
        <v>10122</v>
      </c>
      <c r="B10168" s="1">
        <v>45067</v>
      </c>
      <c r="C10168" t="s">
        <v>260</v>
      </c>
      <c r="D10168" t="s">
        <v>332</v>
      </c>
      <c r="E10168">
        <v>1</v>
      </c>
      <c r="F10168" t="s">
        <v>21</v>
      </c>
      <c r="G10168" t="s">
        <v>272</v>
      </c>
      <c r="H10168" t="s">
        <v>1522</v>
      </c>
      <c r="M10168" s="2">
        <v>2600</v>
      </c>
      <c r="N10168" s="2">
        <v>10000</v>
      </c>
      <c r="O10168" s="2">
        <f>IF(Tabla1[[#This Row],[Mov]]="VNT",Tabla1[[#This Row],[Sale]]-Tabla1[[#This Row],[Cost]],-Tabla1[[#This Row],[Cost]]*Tabla1[[#This Row],[Cant]])</f>
        <v>7400</v>
      </c>
      <c r="P10168" s="8">
        <f>IF(Tabla1[[#This Row],[Mov]]="VNT",-Tabla1[[#This Row],[Cant]],Tabla1[[#This Row],[Cant]])</f>
        <v>-1</v>
      </c>
      <c r="Q10168" s="8">
        <f>DAY(Tabla1[[#This Row],[Date]])</f>
        <v>21</v>
      </c>
      <c r="R10168" s="8">
        <f>MONTH(Tabla1[[#This Row],[Date]])</f>
        <v>5</v>
      </c>
      <c r="S10168" s="8">
        <f>YEAR(Tabla1[[#This Row],[Date]])</f>
        <v>2023</v>
      </c>
    </row>
    <row r="10169" spans="1:19" x14ac:dyDescent="0.2">
      <c r="A10169">
        <v>10123</v>
      </c>
      <c r="B10169" s="1">
        <v>45067</v>
      </c>
      <c r="C10169" t="s">
        <v>260</v>
      </c>
      <c r="D10169" t="s">
        <v>332</v>
      </c>
      <c r="E10169">
        <v>1</v>
      </c>
      <c r="F10169" t="s">
        <v>224</v>
      </c>
      <c r="G10169" t="s">
        <v>263</v>
      </c>
      <c r="H10169" t="s">
        <v>767</v>
      </c>
      <c r="M10169" s="2">
        <v>8000</v>
      </c>
      <c r="N10169" s="2">
        <v>20000</v>
      </c>
      <c r="O10169" s="2">
        <f>IF(Tabla1[[#This Row],[Mov]]="VNT",Tabla1[[#This Row],[Sale]]-Tabla1[[#This Row],[Cost]],-Tabla1[[#This Row],[Cost]]*Tabla1[[#This Row],[Cant]])</f>
        <v>12000</v>
      </c>
      <c r="P10169" s="8">
        <f>IF(Tabla1[[#This Row],[Mov]]="VNT",-Tabla1[[#This Row],[Cant]],Tabla1[[#This Row],[Cant]])</f>
        <v>-1</v>
      </c>
      <c r="Q10169" s="8">
        <f>DAY(Tabla1[[#This Row],[Date]])</f>
        <v>21</v>
      </c>
      <c r="R10169" s="8">
        <f>MONTH(Tabla1[[#This Row],[Date]])</f>
        <v>5</v>
      </c>
      <c r="S10169" s="8">
        <f>YEAR(Tabla1[[#This Row],[Date]])</f>
        <v>2023</v>
      </c>
    </row>
    <row r="10170" spans="1:19" x14ac:dyDescent="0.2">
      <c r="A10170">
        <v>10124</v>
      </c>
      <c r="B10170" s="1">
        <v>45067</v>
      </c>
      <c r="C10170" t="s">
        <v>260</v>
      </c>
      <c r="D10170" t="s">
        <v>332</v>
      </c>
      <c r="E10170">
        <v>1</v>
      </c>
      <c r="F10170" t="s">
        <v>458</v>
      </c>
      <c r="G10170" t="s">
        <v>262</v>
      </c>
      <c r="H10170" t="s">
        <v>3320</v>
      </c>
      <c r="M10170" s="2">
        <v>0</v>
      </c>
      <c r="N10170" s="2">
        <v>25000</v>
      </c>
      <c r="O10170" s="2">
        <f>IF(Tabla1[[#This Row],[Mov]]="VNT",Tabla1[[#This Row],[Sale]]-Tabla1[[#This Row],[Cost]],-Tabla1[[#This Row],[Cost]]*Tabla1[[#This Row],[Cant]])</f>
        <v>25000</v>
      </c>
      <c r="P10170" s="8">
        <f>IF(Tabla1[[#This Row],[Mov]]="VNT",-Tabla1[[#This Row],[Cant]],Tabla1[[#This Row],[Cant]])</f>
        <v>-1</v>
      </c>
      <c r="Q10170" s="8">
        <f>DAY(Tabla1[[#This Row],[Date]])</f>
        <v>21</v>
      </c>
      <c r="R10170" s="8">
        <f>MONTH(Tabla1[[#This Row],[Date]])</f>
        <v>5</v>
      </c>
      <c r="S10170" s="8">
        <f>YEAR(Tabla1[[#This Row],[Date]])</f>
        <v>2023</v>
      </c>
    </row>
    <row r="10171" spans="1:19" x14ac:dyDescent="0.2">
      <c r="A10171">
        <v>10125</v>
      </c>
      <c r="B10171" s="1">
        <v>45067</v>
      </c>
      <c r="C10171" t="s">
        <v>260</v>
      </c>
      <c r="D10171" t="s">
        <v>332</v>
      </c>
      <c r="E10171">
        <v>1</v>
      </c>
      <c r="F10171" t="s">
        <v>386</v>
      </c>
      <c r="G10171" t="s">
        <v>284</v>
      </c>
      <c r="H10171" t="s">
        <v>1394</v>
      </c>
      <c r="M10171" s="2">
        <v>65000</v>
      </c>
      <c r="N10171" s="2">
        <v>120000</v>
      </c>
      <c r="O10171" s="2">
        <f>IF(Tabla1[[#This Row],[Mov]]="VNT",Tabla1[[#This Row],[Sale]]-Tabla1[[#This Row],[Cost]],-Tabla1[[#This Row],[Cost]]*Tabla1[[#This Row],[Cant]])</f>
        <v>55000</v>
      </c>
      <c r="P10171" s="8">
        <f>IF(Tabla1[[#This Row],[Mov]]="VNT",-Tabla1[[#This Row],[Cant]],Tabla1[[#This Row],[Cant]])</f>
        <v>-1</v>
      </c>
      <c r="Q10171" s="8">
        <f>DAY(Tabla1[[#This Row],[Date]])</f>
        <v>21</v>
      </c>
      <c r="R10171" s="8">
        <f>MONTH(Tabla1[[#This Row],[Date]])</f>
        <v>5</v>
      </c>
      <c r="S10171" s="8">
        <f>YEAR(Tabla1[[#This Row],[Date]])</f>
        <v>2023</v>
      </c>
    </row>
    <row r="10172" spans="1:19" x14ac:dyDescent="0.2">
      <c r="A10172">
        <v>10126</v>
      </c>
      <c r="B10172" s="1">
        <v>45067</v>
      </c>
      <c r="C10172" t="s">
        <v>260</v>
      </c>
      <c r="D10172" t="s">
        <v>332</v>
      </c>
      <c r="E10172">
        <v>1</v>
      </c>
      <c r="F10172" t="s">
        <v>225</v>
      </c>
      <c r="G10172" t="s">
        <v>284</v>
      </c>
      <c r="H10172" t="s">
        <v>1394</v>
      </c>
      <c r="M10172" s="2">
        <v>1100</v>
      </c>
      <c r="N10172" s="2">
        <v>10000</v>
      </c>
      <c r="O10172" s="2">
        <f>IF(Tabla1[[#This Row],[Mov]]="VNT",Tabla1[[#This Row],[Sale]]-Tabla1[[#This Row],[Cost]],-Tabla1[[#This Row],[Cost]]*Tabla1[[#This Row],[Cant]])</f>
        <v>8900</v>
      </c>
      <c r="P10172" s="8">
        <f>IF(Tabla1[[#This Row],[Mov]]="VNT",-Tabla1[[#This Row],[Cant]],Tabla1[[#This Row],[Cant]])</f>
        <v>-1</v>
      </c>
      <c r="Q10172" s="8">
        <f>DAY(Tabla1[[#This Row],[Date]])</f>
        <v>21</v>
      </c>
      <c r="R10172" s="8">
        <f>MONTH(Tabla1[[#This Row],[Date]])</f>
        <v>5</v>
      </c>
      <c r="S10172" s="8">
        <f>YEAR(Tabla1[[#This Row],[Date]])</f>
        <v>2023</v>
      </c>
    </row>
    <row r="10173" spans="1:19" x14ac:dyDescent="0.2">
      <c r="A10173">
        <v>10127</v>
      </c>
      <c r="B10173" s="1">
        <v>45067</v>
      </c>
      <c r="C10173" t="s">
        <v>260</v>
      </c>
      <c r="D10173" t="s">
        <v>332</v>
      </c>
      <c r="E10173">
        <v>1</v>
      </c>
      <c r="F10173" t="s">
        <v>891</v>
      </c>
      <c r="G10173" t="s">
        <v>284</v>
      </c>
      <c r="H10173" t="s">
        <v>1394</v>
      </c>
      <c r="M10173" s="2">
        <v>3500</v>
      </c>
      <c r="N10173" s="2">
        <v>10000</v>
      </c>
      <c r="O10173" s="2">
        <f>IF(Tabla1[[#This Row],[Mov]]="VNT",Tabla1[[#This Row],[Sale]]-Tabla1[[#This Row],[Cost]],-Tabla1[[#This Row],[Cost]]*Tabla1[[#This Row],[Cant]])</f>
        <v>6500</v>
      </c>
      <c r="P10173" s="8">
        <f>IF(Tabla1[[#This Row],[Mov]]="VNT",-Tabla1[[#This Row],[Cant]],Tabla1[[#This Row],[Cant]])</f>
        <v>-1</v>
      </c>
      <c r="Q10173" s="8">
        <f>DAY(Tabla1[[#This Row],[Date]])</f>
        <v>21</v>
      </c>
      <c r="R10173" s="8">
        <f>MONTH(Tabla1[[#This Row],[Date]])</f>
        <v>5</v>
      </c>
      <c r="S10173" s="8">
        <f>YEAR(Tabla1[[#This Row],[Date]])</f>
        <v>2023</v>
      </c>
    </row>
    <row r="10174" spans="1:19" x14ac:dyDescent="0.2">
      <c r="A10174">
        <v>10128</v>
      </c>
      <c r="B10174" s="1">
        <v>45067</v>
      </c>
      <c r="C10174" t="s">
        <v>260</v>
      </c>
      <c r="D10174" t="s">
        <v>332</v>
      </c>
      <c r="E10174">
        <v>1</v>
      </c>
      <c r="F10174" t="s">
        <v>26</v>
      </c>
      <c r="G10174" t="s">
        <v>266</v>
      </c>
      <c r="H10174" t="s">
        <v>3321</v>
      </c>
      <c r="M10174" s="2">
        <v>7500</v>
      </c>
      <c r="N10174" s="2">
        <v>15000</v>
      </c>
      <c r="O10174" s="2">
        <f>IF(Tabla1[[#This Row],[Mov]]="VNT",Tabla1[[#This Row],[Sale]]-Tabla1[[#This Row],[Cost]],-Tabla1[[#This Row],[Cost]]*Tabla1[[#This Row],[Cant]])</f>
        <v>7500</v>
      </c>
      <c r="P10174" s="8">
        <f>IF(Tabla1[[#This Row],[Mov]]="VNT",-Tabla1[[#This Row],[Cant]],Tabla1[[#This Row],[Cant]])</f>
        <v>-1</v>
      </c>
      <c r="Q10174" s="8">
        <f>DAY(Tabla1[[#This Row],[Date]])</f>
        <v>21</v>
      </c>
      <c r="R10174" s="8">
        <f>MONTH(Tabla1[[#This Row],[Date]])</f>
        <v>5</v>
      </c>
      <c r="S10174" s="8">
        <f>YEAR(Tabla1[[#This Row],[Date]])</f>
        <v>2023</v>
      </c>
    </row>
    <row r="10175" spans="1:19" x14ac:dyDescent="0.2">
      <c r="A10175">
        <v>10129</v>
      </c>
      <c r="B10175" s="1">
        <v>45067</v>
      </c>
      <c r="C10175" t="s">
        <v>260</v>
      </c>
      <c r="D10175" t="s">
        <v>332</v>
      </c>
      <c r="E10175">
        <v>1</v>
      </c>
      <c r="F10175" t="s">
        <v>116</v>
      </c>
      <c r="G10175" t="s">
        <v>347</v>
      </c>
      <c r="H10175" t="s">
        <v>518</v>
      </c>
      <c r="M10175" s="2">
        <v>6074</v>
      </c>
      <c r="N10175" s="2">
        <v>6500</v>
      </c>
      <c r="O10175" s="2">
        <f>IF(Tabla1[[#This Row],[Mov]]="VNT",Tabla1[[#This Row],[Sale]]-Tabla1[[#This Row],[Cost]],-Tabla1[[#This Row],[Cost]]*Tabla1[[#This Row],[Cant]])</f>
        <v>426</v>
      </c>
      <c r="P10175" s="8">
        <f>IF(Tabla1[[#This Row],[Mov]]="VNT",-Tabla1[[#This Row],[Cant]],Tabla1[[#This Row],[Cant]])</f>
        <v>-1</v>
      </c>
      <c r="Q10175" s="8">
        <f>DAY(Tabla1[[#This Row],[Date]])</f>
        <v>21</v>
      </c>
      <c r="R10175" s="8">
        <f>MONTH(Tabla1[[#This Row],[Date]])</f>
        <v>5</v>
      </c>
      <c r="S10175" s="8">
        <f>YEAR(Tabla1[[#This Row],[Date]])</f>
        <v>2023</v>
      </c>
    </row>
    <row r="10176" spans="1:19" x14ac:dyDescent="0.2">
      <c r="A10176">
        <v>10130</v>
      </c>
      <c r="B10176" s="1">
        <v>45067</v>
      </c>
      <c r="C10176" t="s">
        <v>260</v>
      </c>
      <c r="D10176" t="s">
        <v>332</v>
      </c>
      <c r="E10176">
        <v>1</v>
      </c>
      <c r="F10176" t="s">
        <v>458</v>
      </c>
      <c r="G10176" t="s">
        <v>2303</v>
      </c>
      <c r="H10176" t="s">
        <v>3322</v>
      </c>
      <c r="M10176" s="2">
        <v>0</v>
      </c>
      <c r="N10176" s="2">
        <v>25000</v>
      </c>
      <c r="O10176" s="2">
        <f>IF(Tabla1[[#This Row],[Mov]]="VNT",Tabla1[[#This Row],[Sale]]-Tabla1[[#This Row],[Cost]],-Tabla1[[#This Row],[Cost]]*Tabla1[[#This Row],[Cant]])</f>
        <v>25000</v>
      </c>
      <c r="P10176" s="8">
        <f>IF(Tabla1[[#This Row],[Mov]]="VNT",-Tabla1[[#This Row],[Cant]],Tabla1[[#This Row],[Cant]])</f>
        <v>-1</v>
      </c>
      <c r="Q10176" s="8">
        <f>DAY(Tabla1[[#This Row],[Date]])</f>
        <v>21</v>
      </c>
      <c r="R10176" s="8">
        <f>MONTH(Tabla1[[#This Row],[Date]])</f>
        <v>5</v>
      </c>
      <c r="S10176" s="8">
        <f>YEAR(Tabla1[[#This Row],[Date]])</f>
        <v>2023</v>
      </c>
    </row>
    <row r="10177" spans="1:19" x14ac:dyDescent="0.2">
      <c r="A10177">
        <v>10131</v>
      </c>
      <c r="B10177" s="1">
        <v>45067</v>
      </c>
      <c r="C10177" t="s">
        <v>260</v>
      </c>
      <c r="D10177" t="s">
        <v>332</v>
      </c>
      <c r="E10177">
        <v>1</v>
      </c>
      <c r="F10177" t="s">
        <v>224</v>
      </c>
      <c r="G10177" t="s">
        <v>263</v>
      </c>
      <c r="H10177" t="s">
        <v>391</v>
      </c>
      <c r="M10177" s="2">
        <v>8000</v>
      </c>
      <c r="N10177" s="2">
        <v>20000</v>
      </c>
      <c r="O10177" s="2">
        <f>IF(Tabla1[[#This Row],[Mov]]="VNT",Tabla1[[#This Row],[Sale]]-Tabla1[[#This Row],[Cost]],-Tabla1[[#This Row],[Cost]]*Tabla1[[#This Row],[Cant]])</f>
        <v>12000</v>
      </c>
      <c r="P10177" s="8">
        <f>IF(Tabla1[[#This Row],[Mov]]="VNT",-Tabla1[[#This Row],[Cant]],Tabla1[[#This Row],[Cant]])</f>
        <v>-1</v>
      </c>
      <c r="Q10177" s="8">
        <f>DAY(Tabla1[[#This Row],[Date]])</f>
        <v>21</v>
      </c>
      <c r="R10177" s="8">
        <f>MONTH(Tabla1[[#This Row],[Date]])</f>
        <v>5</v>
      </c>
      <c r="S10177" s="8">
        <f>YEAR(Tabla1[[#This Row],[Date]])</f>
        <v>2023</v>
      </c>
    </row>
    <row r="10178" spans="1:19" x14ac:dyDescent="0.2">
      <c r="A10178">
        <v>10132</v>
      </c>
      <c r="B10178" s="1">
        <v>45067</v>
      </c>
      <c r="C10178" t="s">
        <v>260</v>
      </c>
      <c r="D10178" t="s">
        <v>332</v>
      </c>
      <c r="E10178">
        <v>1</v>
      </c>
      <c r="F10178" t="s">
        <v>116</v>
      </c>
      <c r="G10178" t="s">
        <v>349</v>
      </c>
      <c r="H10178" t="s">
        <v>515</v>
      </c>
      <c r="M10178" s="2">
        <v>14952</v>
      </c>
      <c r="N10178" s="2">
        <v>16000</v>
      </c>
      <c r="O10178" s="2">
        <f>IF(Tabla1[[#This Row],[Mov]]="VNT",Tabla1[[#This Row],[Sale]]-Tabla1[[#This Row],[Cost]],-Tabla1[[#This Row],[Cost]]*Tabla1[[#This Row],[Cant]])</f>
        <v>1048</v>
      </c>
      <c r="P10178" s="8">
        <f>IF(Tabla1[[#This Row],[Mov]]="VNT",-Tabla1[[#This Row],[Cant]],Tabla1[[#This Row],[Cant]])</f>
        <v>-1</v>
      </c>
      <c r="Q10178" s="8">
        <f>DAY(Tabla1[[#This Row],[Date]])</f>
        <v>21</v>
      </c>
      <c r="R10178" s="8">
        <f>MONTH(Tabla1[[#This Row],[Date]])</f>
        <v>5</v>
      </c>
      <c r="S10178" s="8">
        <f>YEAR(Tabla1[[#This Row],[Date]])</f>
        <v>2023</v>
      </c>
    </row>
    <row r="10179" spans="1:19" x14ac:dyDescent="0.2">
      <c r="A10179">
        <v>10133</v>
      </c>
      <c r="B10179" s="1">
        <v>45067</v>
      </c>
      <c r="C10179" t="s">
        <v>260</v>
      </c>
      <c r="D10179" t="s">
        <v>332</v>
      </c>
      <c r="E10179">
        <v>1</v>
      </c>
      <c r="F10179" t="s">
        <v>455</v>
      </c>
      <c r="G10179" t="s">
        <v>349</v>
      </c>
      <c r="H10179" t="s">
        <v>457</v>
      </c>
      <c r="M10179" s="2">
        <v>0</v>
      </c>
      <c r="N10179" s="2">
        <v>4000</v>
      </c>
      <c r="O10179" s="2">
        <f>IF(Tabla1[[#This Row],[Mov]]="VNT",Tabla1[[#This Row],[Sale]]-Tabla1[[#This Row],[Cost]],-Tabla1[[#This Row],[Cost]]*Tabla1[[#This Row],[Cant]])</f>
        <v>4000</v>
      </c>
      <c r="P10179" s="8">
        <f>IF(Tabla1[[#This Row],[Mov]]="VNT",-Tabla1[[#This Row],[Cant]],Tabla1[[#This Row],[Cant]])</f>
        <v>-1</v>
      </c>
      <c r="Q10179" s="8">
        <f>DAY(Tabla1[[#This Row],[Date]])</f>
        <v>21</v>
      </c>
      <c r="R10179" s="8">
        <f>MONTH(Tabla1[[#This Row],[Date]])</f>
        <v>5</v>
      </c>
      <c r="S10179" s="8">
        <f>YEAR(Tabla1[[#This Row],[Date]])</f>
        <v>2023</v>
      </c>
    </row>
    <row r="10180" spans="1:19" x14ac:dyDescent="0.2">
      <c r="A10180">
        <v>10134</v>
      </c>
      <c r="B10180" s="1">
        <v>45067</v>
      </c>
      <c r="C10180" t="s">
        <v>260</v>
      </c>
      <c r="D10180" t="s">
        <v>332</v>
      </c>
      <c r="E10180">
        <v>1</v>
      </c>
      <c r="F10180" t="s">
        <v>116</v>
      </c>
      <c r="G10180" t="s">
        <v>349</v>
      </c>
      <c r="H10180" t="s">
        <v>568</v>
      </c>
      <c r="M10180" s="2">
        <v>934</v>
      </c>
      <c r="N10180" s="2">
        <v>1000</v>
      </c>
      <c r="O10180" s="2">
        <f>IF(Tabla1[[#This Row],[Mov]]="VNT",Tabla1[[#This Row],[Sale]]-Tabla1[[#This Row],[Cost]],-Tabla1[[#This Row],[Cost]]*Tabla1[[#This Row],[Cant]])</f>
        <v>66</v>
      </c>
      <c r="P10180" s="8">
        <f>IF(Tabla1[[#This Row],[Mov]]="VNT",-Tabla1[[#This Row],[Cant]],Tabla1[[#This Row],[Cant]])</f>
        <v>-1</v>
      </c>
      <c r="Q10180" s="8">
        <f>DAY(Tabla1[[#This Row],[Date]])</f>
        <v>21</v>
      </c>
      <c r="R10180" s="8">
        <f>MONTH(Tabla1[[#This Row],[Date]])</f>
        <v>5</v>
      </c>
      <c r="S10180" s="8">
        <f>YEAR(Tabla1[[#This Row],[Date]])</f>
        <v>2023</v>
      </c>
    </row>
    <row r="10181" spans="1:19" x14ac:dyDescent="0.2">
      <c r="A10181">
        <v>10135</v>
      </c>
      <c r="B10181" s="1">
        <v>45067</v>
      </c>
      <c r="C10181" t="s">
        <v>260</v>
      </c>
      <c r="D10181" t="s">
        <v>332</v>
      </c>
      <c r="E10181">
        <v>1</v>
      </c>
      <c r="F10181" t="s">
        <v>365</v>
      </c>
      <c r="G10181" t="s">
        <v>943</v>
      </c>
      <c r="H10181" t="s">
        <v>2250</v>
      </c>
      <c r="M10181" s="2">
        <v>5000</v>
      </c>
      <c r="N10181" s="2">
        <v>9000</v>
      </c>
      <c r="O10181" s="2">
        <f>IF(Tabla1[[#This Row],[Mov]]="VNT",Tabla1[[#This Row],[Sale]]-Tabla1[[#This Row],[Cost]],-Tabla1[[#This Row],[Cost]]*Tabla1[[#This Row],[Cant]])</f>
        <v>4000</v>
      </c>
      <c r="P10181" s="8">
        <f>IF(Tabla1[[#This Row],[Mov]]="VNT",-Tabla1[[#This Row],[Cant]],Tabla1[[#This Row],[Cant]])</f>
        <v>-1</v>
      </c>
      <c r="Q10181" s="8">
        <f>DAY(Tabla1[[#This Row],[Date]])</f>
        <v>21</v>
      </c>
      <c r="R10181" s="8">
        <f>MONTH(Tabla1[[#This Row],[Date]])</f>
        <v>5</v>
      </c>
      <c r="S10181" s="8">
        <f>YEAR(Tabla1[[#This Row],[Date]])</f>
        <v>2023</v>
      </c>
    </row>
    <row r="10182" spans="1:19" x14ac:dyDescent="0.2">
      <c r="A10182">
        <v>10136</v>
      </c>
      <c r="B10182" s="1">
        <v>45067</v>
      </c>
      <c r="C10182" t="s">
        <v>260</v>
      </c>
      <c r="D10182" t="s">
        <v>332</v>
      </c>
      <c r="E10182">
        <v>1</v>
      </c>
      <c r="F10182" t="s">
        <v>21</v>
      </c>
      <c r="G10182" t="s">
        <v>272</v>
      </c>
      <c r="H10182" t="s">
        <v>1522</v>
      </c>
      <c r="M10182" s="2">
        <v>2600</v>
      </c>
      <c r="N10182" s="2">
        <v>10000</v>
      </c>
      <c r="O10182" s="2">
        <f>IF(Tabla1[[#This Row],[Mov]]="VNT",Tabla1[[#This Row],[Sale]]-Tabla1[[#This Row],[Cost]],-Tabla1[[#This Row],[Cost]]*Tabla1[[#This Row],[Cant]])</f>
        <v>7400</v>
      </c>
      <c r="P10182" s="8">
        <f>IF(Tabla1[[#This Row],[Mov]]="VNT",-Tabla1[[#This Row],[Cant]],Tabla1[[#This Row],[Cant]])</f>
        <v>-1</v>
      </c>
      <c r="Q10182" s="8">
        <f>DAY(Tabla1[[#This Row],[Date]])</f>
        <v>21</v>
      </c>
      <c r="R10182" s="8">
        <f>MONTH(Tabla1[[#This Row],[Date]])</f>
        <v>5</v>
      </c>
      <c r="S10182" s="8">
        <f>YEAR(Tabla1[[#This Row],[Date]])</f>
        <v>2023</v>
      </c>
    </row>
    <row r="10183" spans="1:19" x14ac:dyDescent="0.2">
      <c r="A10183">
        <v>10137</v>
      </c>
      <c r="B10183" s="1">
        <v>45067</v>
      </c>
      <c r="C10183" t="s">
        <v>260</v>
      </c>
      <c r="D10183" t="s">
        <v>332</v>
      </c>
      <c r="E10183">
        <v>1</v>
      </c>
      <c r="F10183" t="s">
        <v>1942</v>
      </c>
      <c r="G10183" t="s">
        <v>266</v>
      </c>
      <c r="H10183" t="s">
        <v>1944</v>
      </c>
      <c r="M10183" s="2">
        <v>3500</v>
      </c>
      <c r="N10183" s="2">
        <v>9000</v>
      </c>
      <c r="O10183" s="2">
        <f>IF(Tabla1[[#This Row],[Mov]]="VNT",Tabla1[[#This Row],[Sale]]-Tabla1[[#This Row],[Cost]],-Tabla1[[#This Row],[Cost]]*Tabla1[[#This Row],[Cant]])</f>
        <v>5500</v>
      </c>
      <c r="P10183" s="8">
        <f>IF(Tabla1[[#This Row],[Mov]]="VNT",-Tabla1[[#This Row],[Cant]],Tabla1[[#This Row],[Cant]])</f>
        <v>-1</v>
      </c>
      <c r="Q10183" s="8">
        <f>DAY(Tabla1[[#This Row],[Date]])</f>
        <v>21</v>
      </c>
      <c r="R10183" s="8">
        <f>MONTH(Tabla1[[#This Row],[Date]])</f>
        <v>5</v>
      </c>
      <c r="S10183" s="8">
        <f>YEAR(Tabla1[[#This Row],[Date]])</f>
        <v>2023</v>
      </c>
    </row>
    <row r="10184" spans="1:19" x14ac:dyDescent="0.2">
      <c r="A10184">
        <v>10138</v>
      </c>
      <c r="B10184" s="1">
        <v>45067</v>
      </c>
      <c r="C10184" t="s">
        <v>260</v>
      </c>
      <c r="D10184" t="s">
        <v>332</v>
      </c>
      <c r="E10184">
        <v>1</v>
      </c>
      <c r="F10184" t="s">
        <v>2046</v>
      </c>
      <c r="G10184" t="s">
        <v>266</v>
      </c>
      <c r="H10184" t="s">
        <v>2743</v>
      </c>
      <c r="M10184" s="2">
        <v>15000</v>
      </c>
      <c r="N10184" s="2">
        <v>35000</v>
      </c>
      <c r="O10184" s="2">
        <f>IF(Tabla1[[#This Row],[Mov]]="VNT",Tabla1[[#This Row],[Sale]]-Tabla1[[#This Row],[Cost]],-Tabla1[[#This Row],[Cost]]*Tabla1[[#This Row],[Cant]])</f>
        <v>20000</v>
      </c>
      <c r="P10184" s="8">
        <f>IF(Tabla1[[#This Row],[Mov]]="VNT",-Tabla1[[#This Row],[Cant]],Tabla1[[#This Row],[Cant]])</f>
        <v>-1</v>
      </c>
      <c r="Q10184" s="8">
        <f>DAY(Tabla1[[#This Row],[Date]])</f>
        <v>21</v>
      </c>
      <c r="R10184" s="8">
        <f>MONTH(Tabla1[[#This Row],[Date]])</f>
        <v>5</v>
      </c>
      <c r="S10184" s="8">
        <f>YEAR(Tabla1[[#This Row],[Date]])</f>
        <v>2023</v>
      </c>
    </row>
    <row r="10185" spans="1:19" x14ac:dyDescent="0.2">
      <c r="A10185">
        <v>10139</v>
      </c>
      <c r="B10185" s="1">
        <v>45067</v>
      </c>
      <c r="C10185" t="s">
        <v>260</v>
      </c>
      <c r="D10185" t="s">
        <v>332</v>
      </c>
      <c r="E10185">
        <v>1</v>
      </c>
      <c r="F10185" t="s">
        <v>116</v>
      </c>
      <c r="G10185" t="s">
        <v>347</v>
      </c>
      <c r="H10185" t="s">
        <v>518</v>
      </c>
      <c r="M10185" s="2">
        <v>3270</v>
      </c>
      <c r="N10185" s="2">
        <v>3500</v>
      </c>
      <c r="O10185" s="2">
        <f>IF(Tabla1[[#This Row],[Mov]]="VNT",Tabla1[[#This Row],[Sale]]-Tabla1[[#This Row],[Cost]],-Tabla1[[#This Row],[Cost]]*Tabla1[[#This Row],[Cant]])</f>
        <v>230</v>
      </c>
      <c r="P10185" s="8">
        <f>IF(Tabla1[[#This Row],[Mov]]="VNT",-Tabla1[[#This Row],[Cant]],Tabla1[[#This Row],[Cant]])</f>
        <v>-1</v>
      </c>
      <c r="Q10185" s="8">
        <f>DAY(Tabla1[[#This Row],[Date]])</f>
        <v>21</v>
      </c>
      <c r="R10185" s="8">
        <f>MONTH(Tabla1[[#This Row],[Date]])</f>
        <v>5</v>
      </c>
      <c r="S10185" s="8">
        <f>YEAR(Tabla1[[#This Row],[Date]])</f>
        <v>2023</v>
      </c>
    </row>
    <row r="10186" spans="1:19" x14ac:dyDescent="0.2">
      <c r="A10186">
        <v>10140</v>
      </c>
      <c r="B10186" s="1">
        <v>45068</v>
      </c>
      <c r="C10186" t="s">
        <v>260</v>
      </c>
      <c r="D10186" t="s">
        <v>332</v>
      </c>
      <c r="E10186">
        <v>1</v>
      </c>
      <c r="F10186" t="s">
        <v>588</v>
      </c>
      <c r="G10186" t="s">
        <v>272</v>
      </c>
      <c r="H10186" t="s">
        <v>355</v>
      </c>
      <c r="M10186" s="2">
        <v>700</v>
      </c>
      <c r="N10186" s="2">
        <v>5000</v>
      </c>
      <c r="O10186" s="2">
        <f>IF(Tabla1[[#This Row],[Mov]]="VNT",Tabla1[[#This Row],[Sale]]-Tabla1[[#This Row],[Cost]],-Tabla1[[#This Row],[Cost]]*Tabla1[[#This Row],[Cant]])</f>
        <v>4300</v>
      </c>
      <c r="P10186" s="8">
        <f>IF(Tabla1[[#This Row],[Mov]]="VNT",-Tabla1[[#This Row],[Cant]],Tabla1[[#This Row],[Cant]])</f>
        <v>-1</v>
      </c>
      <c r="Q10186" s="8">
        <f>DAY(Tabla1[[#This Row],[Date]])</f>
        <v>22</v>
      </c>
      <c r="R10186" s="8">
        <f>MONTH(Tabla1[[#This Row],[Date]])</f>
        <v>5</v>
      </c>
      <c r="S10186" s="8">
        <f>YEAR(Tabla1[[#This Row],[Date]])</f>
        <v>2023</v>
      </c>
    </row>
    <row r="10187" spans="1:19" x14ac:dyDescent="0.2">
      <c r="A10187">
        <v>10141</v>
      </c>
      <c r="B10187" s="1">
        <v>45068</v>
      </c>
      <c r="C10187" t="s">
        <v>260</v>
      </c>
      <c r="D10187" t="s">
        <v>332</v>
      </c>
      <c r="E10187">
        <v>1</v>
      </c>
      <c r="F10187" t="s">
        <v>891</v>
      </c>
      <c r="G10187" t="s">
        <v>272</v>
      </c>
      <c r="H10187" t="s">
        <v>355</v>
      </c>
      <c r="M10187" s="2">
        <v>3500</v>
      </c>
      <c r="N10187" s="2">
        <v>10000</v>
      </c>
      <c r="O10187" s="2">
        <f>IF(Tabla1[[#This Row],[Mov]]="VNT",Tabla1[[#This Row],[Sale]]-Tabla1[[#This Row],[Cost]],-Tabla1[[#This Row],[Cost]]*Tabla1[[#This Row],[Cant]])</f>
        <v>6500</v>
      </c>
      <c r="P10187" s="8">
        <f>IF(Tabla1[[#This Row],[Mov]]="VNT",-Tabla1[[#This Row],[Cant]],Tabla1[[#This Row],[Cant]])</f>
        <v>-1</v>
      </c>
      <c r="Q10187" s="8">
        <f>DAY(Tabla1[[#This Row],[Date]])</f>
        <v>22</v>
      </c>
      <c r="R10187" s="8">
        <f>MONTH(Tabla1[[#This Row],[Date]])</f>
        <v>5</v>
      </c>
      <c r="S10187" s="8">
        <f>YEAR(Tabla1[[#This Row],[Date]])</f>
        <v>2023</v>
      </c>
    </row>
    <row r="10188" spans="1:19" x14ac:dyDescent="0.2">
      <c r="A10188">
        <v>10142</v>
      </c>
      <c r="B10188" s="1">
        <v>45068</v>
      </c>
      <c r="C10188" t="s">
        <v>260</v>
      </c>
      <c r="D10188" t="s">
        <v>332</v>
      </c>
      <c r="E10188">
        <v>1</v>
      </c>
      <c r="F10188" t="s">
        <v>458</v>
      </c>
      <c r="G10188" t="s">
        <v>284</v>
      </c>
      <c r="H10188" t="s">
        <v>990</v>
      </c>
      <c r="M10188" s="2">
        <v>0</v>
      </c>
      <c r="N10188" s="2">
        <v>25000</v>
      </c>
      <c r="O10188" s="2">
        <f>IF(Tabla1[[#This Row],[Mov]]="VNT",Tabla1[[#This Row],[Sale]]-Tabla1[[#This Row],[Cost]],-Tabla1[[#This Row],[Cost]]*Tabla1[[#This Row],[Cant]])</f>
        <v>25000</v>
      </c>
      <c r="P10188" s="8">
        <f>IF(Tabla1[[#This Row],[Mov]]="VNT",-Tabla1[[#This Row],[Cant]],Tabla1[[#This Row],[Cant]])</f>
        <v>-1</v>
      </c>
      <c r="Q10188" s="8">
        <f>DAY(Tabla1[[#This Row],[Date]])</f>
        <v>22</v>
      </c>
      <c r="R10188" s="8">
        <f>MONTH(Tabla1[[#This Row],[Date]])</f>
        <v>5</v>
      </c>
      <c r="S10188" s="8">
        <f>YEAR(Tabla1[[#This Row],[Date]])</f>
        <v>2023</v>
      </c>
    </row>
    <row r="10189" spans="1:19" x14ac:dyDescent="0.2">
      <c r="A10189">
        <v>10143</v>
      </c>
      <c r="B10189" s="1">
        <v>45068</v>
      </c>
      <c r="C10189" t="s">
        <v>260</v>
      </c>
      <c r="D10189" t="s">
        <v>332</v>
      </c>
      <c r="E10189">
        <v>1</v>
      </c>
      <c r="F10189" t="s">
        <v>45</v>
      </c>
      <c r="G10189" t="s">
        <v>266</v>
      </c>
      <c r="H10189" t="s">
        <v>2327</v>
      </c>
      <c r="M10189" s="2">
        <v>4000</v>
      </c>
      <c r="N10189" s="2">
        <v>12000</v>
      </c>
      <c r="O10189" s="2">
        <f>IF(Tabla1[[#This Row],[Mov]]="VNT",Tabla1[[#This Row],[Sale]]-Tabla1[[#This Row],[Cost]],-Tabla1[[#This Row],[Cost]]*Tabla1[[#This Row],[Cant]])</f>
        <v>8000</v>
      </c>
      <c r="P10189" s="8">
        <f>IF(Tabla1[[#This Row],[Mov]]="VNT",-Tabla1[[#This Row],[Cant]],Tabla1[[#This Row],[Cant]])</f>
        <v>-1</v>
      </c>
      <c r="Q10189" s="8">
        <f>DAY(Tabla1[[#This Row],[Date]])</f>
        <v>22</v>
      </c>
      <c r="R10189" s="8">
        <f>MONTH(Tabla1[[#This Row],[Date]])</f>
        <v>5</v>
      </c>
      <c r="S10189" s="8">
        <f>YEAR(Tabla1[[#This Row],[Date]])</f>
        <v>2023</v>
      </c>
    </row>
    <row r="10190" spans="1:19" x14ac:dyDescent="0.2">
      <c r="A10190">
        <v>10144</v>
      </c>
      <c r="B10190" s="1">
        <v>45068</v>
      </c>
      <c r="C10190" t="s">
        <v>260</v>
      </c>
      <c r="D10190" t="s">
        <v>332</v>
      </c>
      <c r="E10190">
        <v>1</v>
      </c>
      <c r="F10190" t="s">
        <v>15</v>
      </c>
      <c r="G10190" t="s">
        <v>333</v>
      </c>
      <c r="H10190" t="s">
        <v>20</v>
      </c>
      <c r="M10190" s="2">
        <v>4000</v>
      </c>
      <c r="N10190" s="2">
        <v>12000</v>
      </c>
      <c r="O10190" s="2">
        <f>IF(Tabla1[[#This Row],[Mov]]="VNT",Tabla1[[#This Row],[Sale]]-Tabla1[[#This Row],[Cost]],-Tabla1[[#This Row],[Cost]]*Tabla1[[#This Row],[Cant]])</f>
        <v>8000</v>
      </c>
      <c r="P10190" s="8">
        <f>IF(Tabla1[[#This Row],[Mov]]="VNT",-Tabla1[[#This Row],[Cant]],Tabla1[[#This Row],[Cant]])</f>
        <v>-1</v>
      </c>
      <c r="Q10190" s="8">
        <f>DAY(Tabla1[[#This Row],[Date]])</f>
        <v>22</v>
      </c>
      <c r="R10190" s="8">
        <f>MONTH(Tabla1[[#This Row],[Date]])</f>
        <v>5</v>
      </c>
      <c r="S10190" s="8">
        <f>YEAR(Tabla1[[#This Row],[Date]])</f>
        <v>2023</v>
      </c>
    </row>
    <row r="10191" spans="1:19" x14ac:dyDescent="0.2">
      <c r="A10191">
        <v>10145</v>
      </c>
      <c r="B10191" s="1">
        <v>45068</v>
      </c>
      <c r="C10191" t="s">
        <v>260</v>
      </c>
      <c r="D10191" t="s">
        <v>332</v>
      </c>
      <c r="E10191">
        <v>1</v>
      </c>
      <c r="F10191" t="s">
        <v>15</v>
      </c>
      <c r="G10191" t="s">
        <v>333</v>
      </c>
      <c r="H10191" t="s">
        <v>16</v>
      </c>
      <c r="M10191" s="2">
        <v>2000</v>
      </c>
      <c r="N10191" s="2">
        <v>10000</v>
      </c>
      <c r="O10191" s="2">
        <f>IF(Tabla1[[#This Row],[Mov]]="VNT",Tabla1[[#This Row],[Sale]]-Tabla1[[#This Row],[Cost]],-Tabla1[[#This Row],[Cost]]*Tabla1[[#This Row],[Cant]])</f>
        <v>8000</v>
      </c>
      <c r="P10191" s="8">
        <f>IF(Tabla1[[#This Row],[Mov]]="VNT",-Tabla1[[#This Row],[Cant]],Tabla1[[#This Row],[Cant]])</f>
        <v>-1</v>
      </c>
      <c r="Q10191" s="8">
        <f>DAY(Tabla1[[#This Row],[Date]])</f>
        <v>22</v>
      </c>
      <c r="R10191" s="8">
        <f>MONTH(Tabla1[[#This Row],[Date]])</f>
        <v>5</v>
      </c>
      <c r="S10191" s="8">
        <f>YEAR(Tabla1[[#This Row],[Date]])</f>
        <v>2023</v>
      </c>
    </row>
    <row r="10192" spans="1:19" x14ac:dyDescent="0.2">
      <c r="A10192">
        <v>10146</v>
      </c>
      <c r="B10192" s="1">
        <v>45068</v>
      </c>
      <c r="C10192" t="s">
        <v>260</v>
      </c>
      <c r="D10192" t="s">
        <v>332</v>
      </c>
      <c r="E10192">
        <v>1</v>
      </c>
      <c r="F10192" t="s">
        <v>677</v>
      </c>
      <c r="G10192" t="s">
        <v>273</v>
      </c>
      <c r="H10192" t="s">
        <v>2951</v>
      </c>
      <c r="L10192" t="s">
        <v>3496</v>
      </c>
      <c r="M10192" s="2">
        <v>0</v>
      </c>
      <c r="N10192" s="2">
        <v>15000</v>
      </c>
      <c r="O10192" s="2">
        <f>IF(Tabla1[[#This Row],[Mov]]="VNT",Tabla1[[#This Row],[Sale]]-Tabla1[[#This Row],[Cost]],-Tabla1[[#This Row],[Cost]]*Tabla1[[#This Row],[Cant]])</f>
        <v>15000</v>
      </c>
      <c r="P10192" s="8">
        <f>IF(Tabla1[[#This Row],[Mov]]="VNT",-Tabla1[[#This Row],[Cant]],Tabla1[[#This Row],[Cant]])</f>
        <v>-1</v>
      </c>
      <c r="Q10192" s="8">
        <f>DAY(Tabla1[[#This Row],[Date]])</f>
        <v>22</v>
      </c>
      <c r="R10192" s="8">
        <f>MONTH(Tabla1[[#This Row],[Date]])</f>
        <v>5</v>
      </c>
      <c r="S10192" s="8">
        <f>YEAR(Tabla1[[#This Row],[Date]])</f>
        <v>2023</v>
      </c>
    </row>
    <row r="10193" spans="1:19" x14ac:dyDescent="0.2">
      <c r="A10193">
        <v>10147</v>
      </c>
      <c r="B10193" s="1">
        <v>45068</v>
      </c>
      <c r="C10193" t="s">
        <v>260</v>
      </c>
      <c r="D10193" t="s">
        <v>332</v>
      </c>
      <c r="E10193">
        <v>1</v>
      </c>
      <c r="F10193" t="s">
        <v>116</v>
      </c>
      <c r="G10193" t="s">
        <v>382</v>
      </c>
      <c r="H10193" t="s">
        <v>514</v>
      </c>
      <c r="M10193" s="2">
        <v>10279</v>
      </c>
      <c r="N10193" s="2">
        <v>11000</v>
      </c>
      <c r="O10193" s="2">
        <f>IF(Tabla1[[#This Row],[Mov]]="VNT",Tabla1[[#This Row],[Sale]]-Tabla1[[#This Row],[Cost]],-Tabla1[[#This Row],[Cost]]*Tabla1[[#This Row],[Cant]])</f>
        <v>721</v>
      </c>
      <c r="P10193" s="8">
        <f>IF(Tabla1[[#This Row],[Mov]]="VNT",-Tabla1[[#This Row],[Cant]],Tabla1[[#This Row],[Cant]])</f>
        <v>-1</v>
      </c>
      <c r="Q10193" s="8">
        <f>DAY(Tabla1[[#This Row],[Date]])</f>
        <v>22</v>
      </c>
      <c r="R10193" s="8">
        <f>MONTH(Tabla1[[#This Row],[Date]])</f>
        <v>5</v>
      </c>
      <c r="S10193" s="8">
        <f>YEAR(Tabla1[[#This Row],[Date]])</f>
        <v>2023</v>
      </c>
    </row>
    <row r="10194" spans="1:19" x14ac:dyDescent="0.2">
      <c r="A10194">
        <v>10148</v>
      </c>
      <c r="B10194" s="1">
        <v>45068</v>
      </c>
      <c r="C10194" t="s">
        <v>260</v>
      </c>
      <c r="D10194" t="s">
        <v>332</v>
      </c>
      <c r="E10194">
        <v>1</v>
      </c>
      <c r="F10194" t="s">
        <v>677</v>
      </c>
      <c r="G10194" t="s">
        <v>272</v>
      </c>
      <c r="H10194" t="s">
        <v>768</v>
      </c>
      <c r="L10194" t="s">
        <v>3496</v>
      </c>
      <c r="M10194" s="2">
        <v>0</v>
      </c>
      <c r="N10194" s="2">
        <v>15000</v>
      </c>
      <c r="O10194" s="2">
        <f>IF(Tabla1[[#This Row],[Mov]]="VNT",Tabla1[[#This Row],[Sale]]-Tabla1[[#This Row],[Cost]],-Tabla1[[#This Row],[Cost]]*Tabla1[[#This Row],[Cant]])</f>
        <v>15000</v>
      </c>
      <c r="P10194" s="8">
        <f>IF(Tabla1[[#This Row],[Mov]]="VNT",-Tabla1[[#This Row],[Cant]],Tabla1[[#This Row],[Cant]])</f>
        <v>-1</v>
      </c>
      <c r="Q10194" s="8">
        <f>DAY(Tabla1[[#This Row],[Date]])</f>
        <v>22</v>
      </c>
      <c r="R10194" s="8">
        <f>MONTH(Tabla1[[#This Row],[Date]])</f>
        <v>5</v>
      </c>
      <c r="S10194" s="8">
        <f>YEAR(Tabla1[[#This Row],[Date]])</f>
        <v>2023</v>
      </c>
    </row>
    <row r="10195" spans="1:19" x14ac:dyDescent="0.2">
      <c r="A10195">
        <v>10149</v>
      </c>
      <c r="B10195" s="1">
        <v>45068</v>
      </c>
      <c r="C10195" t="s">
        <v>260</v>
      </c>
      <c r="D10195" t="s">
        <v>332</v>
      </c>
      <c r="E10195">
        <v>1</v>
      </c>
      <c r="F10195" t="s">
        <v>224</v>
      </c>
      <c r="G10195" t="s">
        <v>272</v>
      </c>
      <c r="H10195" t="s">
        <v>768</v>
      </c>
      <c r="M10195" s="2">
        <v>8000</v>
      </c>
      <c r="N10195" s="2">
        <v>20000</v>
      </c>
      <c r="O10195" s="2">
        <f>IF(Tabla1[[#This Row],[Mov]]="VNT",Tabla1[[#This Row],[Sale]]-Tabla1[[#This Row],[Cost]],-Tabla1[[#This Row],[Cost]]*Tabla1[[#This Row],[Cant]])</f>
        <v>12000</v>
      </c>
      <c r="P10195" s="8">
        <f>IF(Tabla1[[#This Row],[Mov]]="VNT",-Tabla1[[#This Row],[Cant]],Tabla1[[#This Row],[Cant]])</f>
        <v>-1</v>
      </c>
      <c r="Q10195" s="8">
        <f>DAY(Tabla1[[#This Row],[Date]])</f>
        <v>22</v>
      </c>
      <c r="R10195" s="8">
        <f>MONTH(Tabla1[[#This Row],[Date]])</f>
        <v>5</v>
      </c>
      <c r="S10195" s="8">
        <f>YEAR(Tabla1[[#This Row],[Date]])</f>
        <v>2023</v>
      </c>
    </row>
    <row r="10196" spans="1:19" x14ac:dyDescent="0.2">
      <c r="A10196">
        <v>10150</v>
      </c>
      <c r="B10196" s="1">
        <v>45068</v>
      </c>
      <c r="C10196" t="s">
        <v>260</v>
      </c>
      <c r="D10196" t="s">
        <v>332</v>
      </c>
      <c r="E10196">
        <v>1</v>
      </c>
      <c r="F10196" t="s">
        <v>3324</v>
      </c>
      <c r="G10196" t="s">
        <v>266</v>
      </c>
      <c r="H10196" t="s">
        <v>2407</v>
      </c>
      <c r="J10196" t="s">
        <v>1079</v>
      </c>
      <c r="M10196" s="2">
        <v>18000</v>
      </c>
      <c r="N10196" s="2">
        <v>35000</v>
      </c>
      <c r="O10196" s="2">
        <f>IF(Tabla1[[#This Row],[Mov]]="VNT",Tabla1[[#This Row],[Sale]]-Tabla1[[#This Row],[Cost]],-Tabla1[[#This Row],[Cost]]*Tabla1[[#This Row],[Cant]])</f>
        <v>17000</v>
      </c>
      <c r="P10196" s="8">
        <f>IF(Tabla1[[#This Row],[Mov]]="VNT",-Tabla1[[#This Row],[Cant]],Tabla1[[#This Row],[Cant]])</f>
        <v>-1</v>
      </c>
      <c r="Q10196" s="8">
        <f>DAY(Tabla1[[#This Row],[Date]])</f>
        <v>22</v>
      </c>
      <c r="R10196" s="8">
        <f>MONTH(Tabla1[[#This Row],[Date]])</f>
        <v>5</v>
      </c>
      <c r="S10196" s="8">
        <f>YEAR(Tabla1[[#This Row],[Date]])</f>
        <v>2023</v>
      </c>
    </row>
    <row r="10197" spans="1:19" x14ac:dyDescent="0.2">
      <c r="A10197">
        <v>10151</v>
      </c>
      <c r="B10197" s="1">
        <v>45068</v>
      </c>
      <c r="C10197" t="s">
        <v>260</v>
      </c>
      <c r="D10197" t="s">
        <v>332</v>
      </c>
      <c r="E10197">
        <v>1</v>
      </c>
      <c r="F10197" t="s">
        <v>458</v>
      </c>
      <c r="G10197" t="s">
        <v>263</v>
      </c>
      <c r="H10197" t="s">
        <v>3326</v>
      </c>
      <c r="M10197" s="2">
        <v>0</v>
      </c>
      <c r="N10197" s="2">
        <v>25000</v>
      </c>
      <c r="O10197" s="2">
        <f>IF(Tabla1[[#This Row],[Mov]]="VNT",Tabla1[[#This Row],[Sale]]-Tabla1[[#This Row],[Cost]],-Tabla1[[#This Row],[Cost]]*Tabla1[[#This Row],[Cant]])</f>
        <v>25000</v>
      </c>
      <c r="P10197" s="8">
        <f>IF(Tabla1[[#This Row],[Mov]]="VNT",-Tabla1[[#This Row],[Cant]],Tabla1[[#This Row],[Cant]])</f>
        <v>-1</v>
      </c>
      <c r="Q10197" s="8">
        <f>DAY(Tabla1[[#This Row],[Date]])</f>
        <v>22</v>
      </c>
      <c r="R10197" s="8">
        <f>MONTH(Tabla1[[#This Row],[Date]])</f>
        <v>5</v>
      </c>
      <c r="S10197" s="8">
        <f>YEAR(Tabla1[[#This Row],[Date]])</f>
        <v>2023</v>
      </c>
    </row>
    <row r="10198" spans="1:19" x14ac:dyDescent="0.2">
      <c r="A10198">
        <v>10152</v>
      </c>
      <c r="B10198" s="1">
        <v>45068</v>
      </c>
      <c r="C10198" t="s">
        <v>260</v>
      </c>
      <c r="D10198" t="s">
        <v>332</v>
      </c>
      <c r="E10198">
        <v>1</v>
      </c>
      <c r="F10198" t="s">
        <v>342</v>
      </c>
      <c r="G10198" t="s">
        <v>263</v>
      </c>
      <c r="H10198" t="s">
        <v>1018</v>
      </c>
      <c r="L10198" t="s">
        <v>3325</v>
      </c>
      <c r="M10198" s="2">
        <v>900</v>
      </c>
      <c r="N10198" s="2">
        <v>5000</v>
      </c>
      <c r="O10198" s="2">
        <f>IF(Tabla1[[#This Row],[Mov]]="VNT",Tabla1[[#This Row],[Sale]]-Tabla1[[#This Row],[Cost]],-Tabla1[[#This Row],[Cost]]*Tabla1[[#This Row],[Cant]])</f>
        <v>4100</v>
      </c>
      <c r="P10198" s="8">
        <f>IF(Tabla1[[#This Row],[Mov]]="VNT",-Tabla1[[#This Row],[Cant]],Tabla1[[#This Row],[Cant]])</f>
        <v>-1</v>
      </c>
      <c r="Q10198" s="8">
        <f>DAY(Tabla1[[#This Row],[Date]])</f>
        <v>22</v>
      </c>
      <c r="R10198" s="8">
        <f>MONTH(Tabla1[[#This Row],[Date]])</f>
        <v>5</v>
      </c>
      <c r="S10198" s="8">
        <f>YEAR(Tabla1[[#This Row],[Date]])</f>
        <v>2023</v>
      </c>
    </row>
    <row r="10199" spans="1:19" x14ac:dyDescent="0.2">
      <c r="A10199">
        <v>10153</v>
      </c>
      <c r="B10199" s="1">
        <v>45068</v>
      </c>
      <c r="C10199" t="s">
        <v>260</v>
      </c>
      <c r="D10199" t="s">
        <v>332</v>
      </c>
      <c r="E10199">
        <v>1</v>
      </c>
      <c r="F10199" t="s">
        <v>116</v>
      </c>
      <c r="G10199" t="s">
        <v>347</v>
      </c>
      <c r="H10199" t="s">
        <v>518</v>
      </c>
      <c r="M10199" s="2">
        <v>10279</v>
      </c>
      <c r="N10199" s="2">
        <v>11000</v>
      </c>
      <c r="O10199" s="2">
        <f>IF(Tabla1[[#This Row],[Mov]]="VNT",Tabla1[[#This Row],[Sale]]-Tabla1[[#This Row],[Cost]],-Tabla1[[#This Row],[Cost]]*Tabla1[[#This Row],[Cant]])</f>
        <v>721</v>
      </c>
      <c r="P10199" s="8">
        <f>IF(Tabla1[[#This Row],[Mov]]="VNT",-Tabla1[[#This Row],[Cant]],Tabla1[[#This Row],[Cant]])</f>
        <v>-1</v>
      </c>
      <c r="Q10199" s="8">
        <f>DAY(Tabla1[[#This Row],[Date]])</f>
        <v>22</v>
      </c>
      <c r="R10199" s="8">
        <f>MONTH(Tabla1[[#This Row],[Date]])</f>
        <v>5</v>
      </c>
      <c r="S10199" s="8">
        <f>YEAR(Tabla1[[#This Row],[Date]])</f>
        <v>2023</v>
      </c>
    </row>
    <row r="10200" spans="1:19" x14ac:dyDescent="0.2">
      <c r="A10200">
        <v>10154</v>
      </c>
      <c r="B10200" s="1">
        <v>45068</v>
      </c>
      <c r="C10200" t="s">
        <v>260</v>
      </c>
      <c r="D10200" t="s">
        <v>332</v>
      </c>
      <c r="E10200">
        <v>1</v>
      </c>
      <c r="F10200" t="s">
        <v>116</v>
      </c>
      <c r="G10200" t="s">
        <v>347</v>
      </c>
      <c r="H10200" t="s">
        <v>518</v>
      </c>
      <c r="M10200" s="2">
        <v>10279</v>
      </c>
      <c r="N10200" s="2">
        <v>11000</v>
      </c>
      <c r="O10200" s="2">
        <f>IF(Tabla1[[#This Row],[Mov]]="VNT",Tabla1[[#This Row],[Sale]]-Tabla1[[#This Row],[Cost]],-Tabla1[[#This Row],[Cost]]*Tabla1[[#This Row],[Cant]])</f>
        <v>721</v>
      </c>
      <c r="P10200" s="8">
        <f>IF(Tabla1[[#This Row],[Mov]]="VNT",-Tabla1[[#This Row],[Cant]],Tabla1[[#This Row],[Cant]])</f>
        <v>-1</v>
      </c>
      <c r="Q10200" s="8">
        <f>DAY(Tabla1[[#This Row],[Date]])</f>
        <v>22</v>
      </c>
      <c r="R10200" s="8">
        <f>MONTH(Tabla1[[#This Row],[Date]])</f>
        <v>5</v>
      </c>
      <c r="S10200" s="8">
        <f>YEAR(Tabla1[[#This Row],[Date]])</f>
        <v>2023</v>
      </c>
    </row>
    <row r="10201" spans="1:19" x14ac:dyDescent="0.2">
      <c r="A10201">
        <v>10155</v>
      </c>
      <c r="B10201" s="1">
        <v>45068</v>
      </c>
      <c r="C10201" t="s">
        <v>260</v>
      </c>
      <c r="D10201" t="s">
        <v>332</v>
      </c>
      <c r="E10201">
        <v>1</v>
      </c>
      <c r="F10201" t="s">
        <v>21</v>
      </c>
      <c r="G10201" t="s">
        <v>272</v>
      </c>
      <c r="H10201" t="s">
        <v>24</v>
      </c>
      <c r="M10201" s="2">
        <v>3500</v>
      </c>
      <c r="N10201" s="2">
        <v>12000</v>
      </c>
      <c r="O10201" s="2">
        <f>IF(Tabla1[[#This Row],[Mov]]="VNT",Tabla1[[#This Row],[Sale]]-Tabla1[[#This Row],[Cost]],-Tabla1[[#This Row],[Cost]]*Tabla1[[#This Row],[Cant]])</f>
        <v>8500</v>
      </c>
      <c r="P10201" s="8">
        <f>IF(Tabla1[[#This Row],[Mov]]="VNT",-Tabla1[[#This Row],[Cant]],Tabla1[[#This Row],[Cant]])</f>
        <v>-1</v>
      </c>
      <c r="Q10201" s="8">
        <f>DAY(Tabla1[[#This Row],[Date]])</f>
        <v>22</v>
      </c>
      <c r="R10201" s="8">
        <f>MONTH(Tabla1[[#This Row],[Date]])</f>
        <v>5</v>
      </c>
      <c r="S10201" s="8">
        <f>YEAR(Tabla1[[#This Row],[Date]])</f>
        <v>2023</v>
      </c>
    </row>
    <row r="10202" spans="1:19" x14ac:dyDescent="0.2">
      <c r="A10202">
        <v>10156</v>
      </c>
      <c r="B10202" s="1">
        <v>45068</v>
      </c>
      <c r="C10202" t="s">
        <v>260</v>
      </c>
      <c r="D10202" t="s">
        <v>332</v>
      </c>
      <c r="E10202">
        <v>1</v>
      </c>
      <c r="F10202" t="s">
        <v>3222</v>
      </c>
      <c r="G10202" t="s">
        <v>1032</v>
      </c>
      <c r="H10202" t="s">
        <v>3297</v>
      </c>
      <c r="M10202" s="2">
        <v>23000</v>
      </c>
      <c r="N10202" s="2">
        <v>52500</v>
      </c>
      <c r="O10202" s="2">
        <f>IF(Tabla1[[#This Row],[Mov]]="VNT",Tabla1[[#This Row],[Sale]]-Tabla1[[#This Row],[Cost]],-Tabla1[[#This Row],[Cost]]*Tabla1[[#This Row],[Cant]])</f>
        <v>29500</v>
      </c>
      <c r="P10202" s="8">
        <f>IF(Tabla1[[#This Row],[Mov]]="VNT",-Tabla1[[#This Row],[Cant]],Tabla1[[#This Row],[Cant]])</f>
        <v>-1</v>
      </c>
      <c r="Q10202" s="8">
        <f>DAY(Tabla1[[#This Row],[Date]])</f>
        <v>22</v>
      </c>
      <c r="R10202" s="8">
        <f>MONTH(Tabla1[[#This Row],[Date]])</f>
        <v>5</v>
      </c>
      <c r="S10202" s="8">
        <f>YEAR(Tabla1[[#This Row],[Date]])</f>
        <v>2023</v>
      </c>
    </row>
    <row r="10203" spans="1:19" x14ac:dyDescent="0.2">
      <c r="A10203">
        <v>10157</v>
      </c>
      <c r="B10203" s="1">
        <v>45068</v>
      </c>
      <c r="C10203" t="s">
        <v>260</v>
      </c>
      <c r="D10203" t="s">
        <v>332</v>
      </c>
      <c r="E10203">
        <v>1</v>
      </c>
      <c r="F10203" t="s">
        <v>532</v>
      </c>
      <c r="G10203" t="s">
        <v>273</v>
      </c>
      <c r="H10203" t="s">
        <v>552</v>
      </c>
      <c r="J10203" t="s">
        <v>37</v>
      </c>
      <c r="M10203" s="2">
        <v>18000</v>
      </c>
      <c r="N10203" s="2">
        <v>32500</v>
      </c>
      <c r="O10203" s="2">
        <f>IF(Tabla1[[#This Row],[Mov]]="VNT",Tabla1[[#This Row],[Sale]]-Tabla1[[#This Row],[Cost]],-Tabla1[[#This Row],[Cost]]*Tabla1[[#This Row],[Cant]])</f>
        <v>14500</v>
      </c>
      <c r="P10203" s="8">
        <f>IF(Tabla1[[#This Row],[Mov]]="VNT",-Tabla1[[#This Row],[Cant]],Tabla1[[#This Row],[Cant]])</f>
        <v>-1</v>
      </c>
      <c r="Q10203" s="8">
        <f>DAY(Tabla1[[#This Row],[Date]])</f>
        <v>22</v>
      </c>
      <c r="R10203" s="8">
        <f>MONTH(Tabla1[[#This Row],[Date]])</f>
        <v>5</v>
      </c>
      <c r="S10203" s="8">
        <f>YEAR(Tabla1[[#This Row],[Date]])</f>
        <v>2023</v>
      </c>
    </row>
    <row r="10204" spans="1:19" x14ac:dyDescent="0.2">
      <c r="A10204">
        <v>10158</v>
      </c>
      <c r="B10204" s="1">
        <v>45068</v>
      </c>
      <c r="C10204" t="s">
        <v>260</v>
      </c>
      <c r="D10204" t="s">
        <v>332</v>
      </c>
      <c r="E10204">
        <v>1</v>
      </c>
      <c r="F10204" t="s">
        <v>116</v>
      </c>
      <c r="G10204" t="s">
        <v>347</v>
      </c>
      <c r="H10204" t="s">
        <v>518</v>
      </c>
      <c r="M10204" s="2">
        <v>10279</v>
      </c>
      <c r="N10204" s="2">
        <v>11000</v>
      </c>
      <c r="O10204" s="2">
        <f>IF(Tabla1[[#This Row],[Mov]]="VNT",Tabla1[[#This Row],[Sale]]-Tabla1[[#This Row],[Cost]],-Tabla1[[#This Row],[Cost]]*Tabla1[[#This Row],[Cant]])</f>
        <v>721</v>
      </c>
      <c r="P10204" s="8">
        <f>IF(Tabla1[[#This Row],[Mov]]="VNT",-Tabla1[[#This Row],[Cant]],Tabla1[[#This Row],[Cant]])</f>
        <v>-1</v>
      </c>
      <c r="Q10204" s="8">
        <f>DAY(Tabla1[[#This Row],[Date]])</f>
        <v>22</v>
      </c>
      <c r="R10204" s="8">
        <f>MONTH(Tabla1[[#This Row],[Date]])</f>
        <v>5</v>
      </c>
      <c r="S10204" s="8">
        <f>YEAR(Tabla1[[#This Row],[Date]])</f>
        <v>2023</v>
      </c>
    </row>
    <row r="10205" spans="1:19" x14ac:dyDescent="0.2">
      <c r="A10205">
        <v>10159</v>
      </c>
      <c r="B10205" s="1">
        <v>45068</v>
      </c>
      <c r="C10205" t="s">
        <v>260</v>
      </c>
      <c r="D10205" t="s">
        <v>332</v>
      </c>
      <c r="E10205">
        <v>1</v>
      </c>
      <c r="F10205" t="s">
        <v>1102</v>
      </c>
      <c r="G10205" t="s">
        <v>266</v>
      </c>
      <c r="H10205" t="s">
        <v>3206</v>
      </c>
      <c r="J10205" t="s">
        <v>2867</v>
      </c>
      <c r="M10205" s="2">
        <v>8000</v>
      </c>
      <c r="N10205" s="2">
        <v>20000</v>
      </c>
      <c r="O10205" s="2">
        <f>IF(Tabla1[[#This Row],[Mov]]="VNT",Tabla1[[#This Row],[Sale]]-Tabla1[[#This Row],[Cost]],-Tabla1[[#This Row],[Cost]]*Tabla1[[#This Row],[Cant]])</f>
        <v>12000</v>
      </c>
      <c r="P10205" s="8">
        <f>IF(Tabla1[[#This Row],[Mov]]="VNT",-Tabla1[[#This Row],[Cant]],Tabla1[[#This Row],[Cant]])</f>
        <v>-1</v>
      </c>
      <c r="Q10205" s="8">
        <f>DAY(Tabla1[[#This Row],[Date]])</f>
        <v>22</v>
      </c>
      <c r="R10205" s="8">
        <f>MONTH(Tabla1[[#This Row],[Date]])</f>
        <v>5</v>
      </c>
      <c r="S10205" s="8">
        <f>YEAR(Tabla1[[#This Row],[Date]])</f>
        <v>2023</v>
      </c>
    </row>
    <row r="10206" spans="1:19" x14ac:dyDescent="0.2">
      <c r="A10206">
        <v>10160</v>
      </c>
      <c r="B10206" s="1">
        <v>45068</v>
      </c>
      <c r="C10206" t="s">
        <v>260</v>
      </c>
      <c r="D10206" t="s">
        <v>332</v>
      </c>
      <c r="E10206">
        <v>1</v>
      </c>
      <c r="F10206" t="s">
        <v>116</v>
      </c>
      <c r="G10206" t="s">
        <v>120</v>
      </c>
      <c r="H10206" t="s">
        <v>1915</v>
      </c>
      <c r="M10206" s="2">
        <v>19400</v>
      </c>
      <c r="N10206" s="2">
        <v>20000</v>
      </c>
      <c r="O10206" s="2">
        <f>IF(Tabla1[[#This Row],[Mov]]="VNT",Tabla1[[#This Row],[Sale]]-Tabla1[[#This Row],[Cost]],-Tabla1[[#This Row],[Cost]]*Tabla1[[#This Row],[Cant]])</f>
        <v>600</v>
      </c>
      <c r="P10206" s="8">
        <f>IF(Tabla1[[#This Row],[Mov]]="VNT",-Tabla1[[#This Row],[Cant]],Tabla1[[#This Row],[Cant]])</f>
        <v>-1</v>
      </c>
      <c r="Q10206" s="8">
        <f>DAY(Tabla1[[#This Row],[Date]])</f>
        <v>22</v>
      </c>
      <c r="R10206" s="8">
        <f>MONTH(Tabla1[[#This Row],[Date]])</f>
        <v>5</v>
      </c>
      <c r="S10206" s="8">
        <f>YEAR(Tabla1[[#This Row],[Date]])</f>
        <v>2023</v>
      </c>
    </row>
    <row r="10207" spans="1:19" x14ac:dyDescent="0.2">
      <c r="A10207">
        <v>10161</v>
      </c>
      <c r="B10207" s="1">
        <v>45068</v>
      </c>
      <c r="C10207" t="s">
        <v>260</v>
      </c>
      <c r="D10207" t="s">
        <v>332</v>
      </c>
      <c r="E10207">
        <v>1</v>
      </c>
      <c r="F10207" t="s">
        <v>116</v>
      </c>
      <c r="G10207" t="s">
        <v>349</v>
      </c>
      <c r="H10207" t="s">
        <v>515</v>
      </c>
      <c r="M10207" s="2">
        <v>3270</v>
      </c>
      <c r="N10207" s="2">
        <v>3500</v>
      </c>
      <c r="O10207" s="2">
        <f>IF(Tabla1[[#This Row],[Mov]]="VNT",Tabla1[[#This Row],[Sale]]-Tabla1[[#This Row],[Cost]],-Tabla1[[#This Row],[Cost]]*Tabla1[[#This Row],[Cant]])</f>
        <v>230</v>
      </c>
      <c r="P10207" s="8">
        <f>IF(Tabla1[[#This Row],[Mov]]="VNT",-Tabla1[[#This Row],[Cant]],Tabla1[[#This Row],[Cant]])</f>
        <v>-1</v>
      </c>
      <c r="Q10207" s="8">
        <f>DAY(Tabla1[[#This Row],[Date]])</f>
        <v>22</v>
      </c>
      <c r="R10207" s="8">
        <f>MONTH(Tabla1[[#This Row],[Date]])</f>
        <v>5</v>
      </c>
      <c r="S10207" s="8">
        <f>YEAR(Tabla1[[#This Row],[Date]])</f>
        <v>2023</v>
      </c>
    </row>
    <row r="10208" spans="1:19" x14ac:dyDescent="0.2">
      <c r="A10208">
        <v>10162</v>
      </c>
      <c r="B10208" s="1">
        <v>45068</v>
      </c>
      <c r="C10208" t="s">
        <v>260</v>
      </c>
      <c r="D10208" t="s">
        <v>332</v>
      </c>
      <c r="E10208">
        <v>1</v>
      </c>
      <c r="F10208" t="s">
        <v>224</v>
      </c>
      <c r="G10208" t="s">
        <v>273</v>
      </c>
      <c r="H10208" t="s">
        <v>470</v>
      </c>
      <c r="J10208" t="s">
        <v>23</v>
      </c>
      <c r="M10208" s="2">
        <v>7000</v>
      </c>
      <c r="N10208" s="2">
        <v>18000</v>
      </c>
      <c r="O10208" s="2">
        <f>IF(Tabla1[[#This Row],[Mov]]="VNT",Tabla1[[#This Row],[Sale]]-Tabla1[[#This Row],[Cost]],-Tabla1[[#This Row],[Cost]]*Tabla1[[#This Row],[Cant]])</f>
        <v>11000</v>
      </c>
      <c r="P10208" s="8">
        <f>IF(Tabla1[[#This Row],[Mov]]="VNT",-Tabla1[[#This Row],[Cant]],Tabla1[[#This Row],[Cant]])</f>
        <v>-1</v>
      </c>
      <c r="Q10208" s="8">
        <f>DAY(Tabla1[[#This Row],[Date]])</f>
        <v>22</v>
      </c>
      <c r="R10208" s="8">
        <f>MONTH(Tabla1[[#This Row],[Date]])</f>
        <v>5</v>
      </c>
      <c r="S10208" s="8">
        <f>YEAR(Tabla1[[#This Row],[Date]])</f>
        <v>2023</v>
      </c>
    </row>
    <row r="10209" spans="1:19" x14ac:dyDescent="0.2">
      <c r="A10209">
        <v>10163</v>
      </c>
      <c r="B10209" s="1">
        <v>45069</v>
      </c>
      <c r="C10209" t="s">
        <v>260</v>
      </c>
      <c r="D10209" t="s">
        <v>122</v>
      </c>
      <c r="E10209">
        <v>1</v>
      </c>
      <c r="F10209" t="s">
        <v>458</v>
      </c>
      <c r="G10209" t="s">
        <v>349</v>
      </c>
      <c r="H10209" t="s">
        <v>515</v>
      </c>
      <c r="L10209" t="s">
        <v>992</v>
      </c>
      <c r="M10209" s="2">
        <v>0</v>
      </c>
      <c r="N10209" s="2">
        <v>6000</v>
      </c>
      <c r="O10209" s="2">
        <f>IF(Tabla1[[#This Row],[Mov]]="VNT",Tabla1[[#This Row],[Sale]]-Tabla1[[#This Row],[Cost]],-Tabla1[[#This Row],[Cost]]*Tabla1[[#This Row],[Cant]])</f>
        <v>6000</v>
      </c>
      <c r="P10209" s="8">
        <f>IF(Tabla1[[#This Row],[Mov]]="VNT",-Tabla1[[#This Row],[Cant]],Tabla1[[#This Row],[Cant]])</f>
        <v>-1</v>
      </c>
      <c r="Q10209" s="8">
        <f>DAY(Tabla1[[#This Row],[Date]])</f>
        <v>23</v>
      </c>
      <c r="R10209" s="8">
        <f>MONTH(Tabla1[[#This Row],[Date]])</f>
        <v>5</v>
      </c>
      <c r="S10209" s="8">
        <f>YEAR(Tabla1[[#This Row],[Date]])</f>
        <v>2023</v>
      </c>
    </row>
    <row r="10210" spans="1:19" x14ac:dyDescent="0.2">
      <c r="A10210">
        <v>10164</v>
      </c>
      <c r="B10210" s="1">
        <v>45069</v>
      </c>
      <c r="C10210" t="s">
        <v>260</v>
      </c>
      <c r="D10210" t="s">
        <v>332</v>
      </c>
      <c r="E10210">
        <v>1</v>
      </c>
      <c r="F10210" t="s">
        <v>609</v>
      </c>
      <c r="G10210" t="s">
        <v>793</v>
      </c>
      <c r="H10210" t="s">
        <v>624</v>
      </c>
      <c r="M10210" s="2">
        <v>95000</v>
      </c>
      <c r="N10210" s="2">
        <v>125000</v>
      </c>
      <c r="O10210" s="2">
        <f>IF(Tabla1[[#This Row],[Mov]]="VNT",Tabla1[[#This Row],[Sale]]-Tabla1[[#This Row],[Cost]],-Tabla1[[#This Row],[Cost]]*Tabla1[[#This Row],[Cant]])</f>
        <v>30000</v>
      </c>
      <c r="P10210" s="8">
        <f>IF(Tabla1[[#This Row],[Mov]]="VNT",-Tabla1[[#This Row],[Cant]],Tabla1[[#This Row],[Cant]])</f>
        <v>-1</v>
      </c>
      <c r="Q10210" s="8">
        <f>DAY(Tabla1[[#This Row],[Date]])</f>
        <v>23</v>
      </c>
      <c r="R10210" s="8">
        <f>MONTH(Tabla1[[#This Row],[Date]])</f>
        <v>5</v>
      </c>
      <c r="S10210" s="8">
        <f>YEAR(Tabla1[[#This Row],[Date]])</f>
        <v>2023</v>
      </c>
    </row>
    <row r="10211" spans="1:19" x14ac:dyDescent="0.2">
      <c r="A10211">
        <v>10165</v>
      </c>
      <c r="B10211" s="1">
        <v>45069</v>
      </c>
      <c r="C10211" t="s">
        <v>260</v>
      </c>
      <c r="D10211" t="s">
        <v>332</v>
      </c>
      <c r="E10211">
        <v>1</v>
      </c>
      <c r="F10211" t="s">
        <v>342</v>
      </c>
      <c r="G10211" t="s">
        <v>263</v>
      </c>
      <c r="H10211" t="s">
        <v>672</v>
      </c>
      <c r="M10211" s="2">
        <v>900</v>
      </c>
      <c r="N10211" s="2">
        <v>10000</v>
      </c>
      <c r="O10211" s="2">
        <f>IF(Tabla1[[#This Row],[Mov]]="VNT",Tabla1[[#This Row],[Sale]]-Tabla1[[#This Row],[Cost]],-Tabla1[[#This Row],[Cost]]*Tabla1[[#This Row],[Cant]])</f>
        <v>9100</v>
      </c>
      <c r="P10211" s="8">
        <f>IF(Tabla1[[#This Row],[Mov]]="VNT",-Tabla1[[#This Row],[Cant]],Tabla1[[#This Row],[Cant]])</f>
        <v>-1</v>
      </c>
      <c r="Q10211" s="8">
        <f>DAY(Tabla1[[#This Row],[Date]])</f>
        <v>23</v>
      </c>
      <c r="R10211" s="8">
        <f>MONTH(Tabla1[[#This Row],[Date]])</f>
        <v>5</v>
      </c>
      <c r="S10211" s="8">
        <f>YEAR(Tabla1[[#This Row],[Date]])</f>
        <v>2023</v>
      </c>
    </row>
    <row r="10212" spans="1:19" x14ac:dyDescent="0.2">
      <c r="A10212">
        <v>10166</v>
      </c>
      <c r="B10212" s="1">
        <v>45069</v>
      </c>
      <c r="C10212" t="s">
        <v>260</v>
      </c>
      <c r="D10212" t="s">
        <v>332</v>
      </c>
      <c r="E10212">
        <v>1</v>
      </c>
      <c r="F10212" t="s">
        <v>116</v>
      </c>
      <c r="G10212" t="s">
        <v>347</v>
      </c>
      <c r="H10212" t="s">
        <v>518</v>
      </c>
      <c r="M10212" s="2">
        <v>3270</v>
      </c>
      <c r="N10212" s="2">
        <v>3500</v>
      </c>
      <c r="O10212" s="2">
        <f>IF(Tabla1[[#This Row],[Mov]]="VNT",Tabla1[[#This Row],[Sale]]-Tabla1[[#This Row],[Cost]],-Tabla1[[#This Row],[Cost]]*Tabla1[[#This Row],[Cant]])</f>
        <v>230</v>
      </c>
      <c r="P10212" s="8">
        <f>IF(Tabla1[[#This Row],[Mov]]="VNT",-Tabla1[[#This Row],[Cant]],Tabla1[[#This Row],[Cant]])</f>
        <v>-1</v>
      </c>
      <c r="Q10212" s="8">
        <f>DAY(Tabla1[[#This Row],[Date]])</f>
        <v>23</v>
      </c>
      <c r="R10212" s="8">
        <f>MONTH(Tabla1[[#This Row],[Date]])</f>
        <v>5</v>
      </c>
      <c r="S10212" s="8">
        <f>YEAR(Tabla1[[#This Row],[Date]])</f>
        <v>2023</v>
      </c>
    </row>
    <row r="10213" spans="1:19" x14ac:dyDescent="0.2">
      <c r="A10213">
        <v>10167</v>
      </c>
      <c r="B10213" s="1">
        <v>45059</v>
      </c>
      <c r="C10213" t="s">
        <v>261</v>
      </c>
      <c r="D10213" t="s">
        <v>659</v>
      </c>
      <c r="E10213">
        <v>5</v>
      </c>
      <c r="F10213" t="s">
        <v>342</v>
      </c>
      <c r="G10213" t="s">
        <v>589</v>
      </c>
      <c r="H10213" t="s">
        <v>1173</v>
      </c>
      <c r="M10213" s="2">
        <v>800</v>
      </c>
      <c r="N10213" s="2">
        <v>10000</v>
      </c>
      <c r="O10213" s="2">
        <f>IF(Tabla1[[#This Row],[Mov]]="VNT",Tabla1[[#This Row],[Sale]]-Tabla1[[#This Row],[Cost]],-Tabla1[[#This Row],[Cost]]*Tabla1[[#This Row],[Cant]])</f>
        <v>-4000</v>
      </c>
      <c r="P10213" s="8">
        <f>IF(Tabla1[[#This Row],[Mov]]="VNT",-Tabla1[[#This Row],[Cant]],Tabla1[[#This Row],[Cant]])</f>
        <v>5</v>
      </c>
      <c r="Q10213" s="8">
        <f>DAY(Tabla1[[#This Row],[Date]])</f>
        <v>13</v>
      </c>
      <c r="R10213" s="8">
        <f>MONTH(Tabla1[[#This Row],[Date]])</f>
        <v>5</v>
      </c>
      <c r="S10213" s="8">
        <f>YEAR(Tabla1[[#This Row],[Date]])</f>
        <v>2023</v>
      </c>
    </row>
    <row r="10214" spans="1:19" x14ac:dyDescent="0.2">
      <c r="A10214">
        <v>10168</v>
      </c>
      <c r="B10214" s="1">
        <v>45059</v>
      </c>
      <c r="C10214" t="s">
        <v>261</v>
      </c>
      <c r="D10214" t="s">
        <v>659</v>
      </c>
      <c r="E10214">
        <v>9</v>
      </c>
      <c r="F10214" t="s">
        <v>476</v>
      </c>
      <c r="G10214" t="s">
        <v>266</v>
      </c>
      <c r="H10214" t="s">
        <v>3275</v>
      </c>
      <c r="M10214" s="2">
        <v>6000</v>
      </c>
      <c r="N10214" s="2">
        <v>12000</v>
      </c>
      <c r="O10214" s="2">
        <f>IF(Tabla1[[#This Row],[Mov]]="VNT",Tabla1[[#This Row],[Sale]]-Tabla1[[#This Row],[Cost]],-Tabla1[[#This Row],[Cost]]*Tabla1[[#This Row],[Cant]])</f>
        <v>-54000</v>
      </c>
      <c r="P10214" s="8">
        <f>IF(Tabla1[[#This Row],[Mov]]="VNT",-Tabla1[[#This Row],[Cant]],Tabla1[[#This Row],[Cant]])</f>
        <v>9</v>
      </c>
      <c r="Q10214" s="8">
        <f>DAY(Tabla1[[#This Row],[Date]])</f>
        <v>13</v>
      </c>
      <c r="R10214" s="8">
        <f>MONTH(Tabla1[[#This Row],[Date]])</f>
        <v>5</v>
      </c>
      <c r="S10214" s="8">
        <f>YEAR(Tabla1[[#This Row],[Date]])</f>
        <v>2023</v>
      </c>
    </row>
    <row r="10215" spans="1:19" x14ac:dyDescent="0.2">
      <c r="A10215">
        <v>10169</v>
      </c>
      <c r="B10215" s="1">
        <v>45059</v>
      </c>
      <c r="C10215" t="s">
        <v>261</v>
      </c>
      <c r="D10215" t="s">
        <v>659</v>
      </c>
      <c r="E10215">
        <v>2</v>
      </c>
      <c r="F10215" t="s">
        <v>21</v>
      </c>
      <c r="G10215" t="s">
        <v>998</v>
      </c>
      <c r="H10215" t="s">
        <v>3327</v>
      </c>
      <c r="M10215" s="2">
        <v>8000</v>
      </c>
      <c r="N10215" s="2">
        <v>24000</v>
      </c>
      <c r="O10215" s="2">
        <f>IF(Tabla1[[#This Row],[Mov]]="VNT",Tabla1[[#This Row],[Sale]]-Tabla1[[#This Row],[Cost]],-Tabla1[[#This Row],[Cost]]*Tabla1[[#This Row],[Cant]])</f>
        <v>-16000</v>
      </c>
      <c r="P10215" s="8">
        <f>IF(Tabla1[[#This Row],[Mov]]="VNT",-Tabla1[[#This Row],[Cant]],Tabla1[[#This Row],[Cant]])</f>
        <v>2</v>
      </c>
      <c r="Q10215" s="8">
        <f>DAY(Tabla1[[#This Row],[Date]])</f>
        <v>13</v>
      </c>
      <c r="R10215" s="8">
        <f>MONTH(Tabla1[[#This Row],[Date]])</f>
        <v>5</v>
      </c>
      <c r="S10215" s="8">
        <f>YEAR(Tabla1[[#This Row],[Date]])</f>
        <v>2023</v>
      </c>
    </row>
    <row r="10216" spans="1:19" x14ac:dyDescent="0.2">
      <c r="A10216">
        <v>10170</v>
      </c>
      <c r="B10216" s="1">
        <v>45059</v>
      </c>
      <c r="C10216" t="s">
        <v>261</v>
      </c>
      <c r="D10216" t="s">
        <v>659</v>
      </c>
      <c r="E10216">
        <v>10</v>
      </c>
      <c r="F10216" t="s">
        <v>21</v>
      </c>
      <c r="G10216" t="s">
        <v>272</v>
      </c>
      <c r="H10216" t="s">
        <v>1522</v>
      </c>
      <c r="M10216" s="2">
        <v>2600</v>
      </c>
      <c r="N10216" s="2">
        <v>10000</v>
      </c>
      <c r="O10216" s="2">
        <f>IF(Tabla1[[#This Row],[Mov]]="VNT",Tabla1[[#This Row],[Sale]]-Tabla1[[#This Row],[Cost]],-Tabla1[[#This Row],[Cost]]*Tabla1[[#This Row],[Cant]])</f>
        <v>-26000</v>
      </c>
      <c r="P10216" s="8">
        <f>IF(Tabla1[[#This Row],[Mov]]="VNT",-Tabla1[[#This Row],[Cant]],Tabla1[[#This Row],[Cant]])</f>
        <v>10</v>
      </c>
      <c r="Q10216" s="8">
        <f>DAY(Tabla1[[#This Row],[Date]])</f>
        <v>13</v>
      </c>
      <c r="R10216" s="8">
        <f>MONTH(Tabla1[[#This Row],[Date]])</f>
        <v>5</v>
      </c>
      <c r="S10216" s="8">
        <f>YEAR(Tabla1[[#This Row],[Date]])</f>
        <v>2023</v>
      </c>
    </row>
    <row r="10217" spans="1:19" x14ac:dyDescent="0.2">
      <c r="A10217">
        <v>10171</v>
      </c>
      <c r="B10217" s="1">
        <v>45059</v>
      </c>
      <c r="C10217" t="s">
        <v>261</v>
      </c>
      <c r="D10217" t="s">
        <v>659</v>
      </c>
      <c r="E10217">
        <v>3</v>
      </c>
      <c r="F10217" t="s">
        <v>224</v>
      </c>
      <c r="G10217" t="s">
        <v>273</v>
      </c>
      <c r="H10217" t="s">
        <v>470</v>
      </c>
      <c r="M10217" s="2">
        <v>6500</v>
      </c>
      <c r="N10217" s="2">
        <v>18000</v>
      </c>
      <c r="O10217" s="2">
        <f>IF(Tabla1[[#This Row],[Mov]]="VNT",Tabla1[[#This Row],[Sale]]-Tabla1[[#This Row],[Cost]],-Tabla1[[#This Row],[Cost]]*Tabla1[[#This Row],[Cant]])</f>
        <v>-19500</v>
      </c>
      <c r="P10217" s="8">
        <f>IF(Tabla1[[#This Row],[Mov]]="VNT",-Tabla1[[#This Row],[Cant]],Tabla1[[#This Row],[Cant]])</f>
        <v>3</v>
      </c>
      <c r="Q10217" s="8">
        <f>DAY(Tabla1[[#This Row],[Date]])</f>
        <v>13</v>
      </c>
      <c r="R10217" s="8">
        <f>MONTH(Tabla1[[#This Row],[Date]])</f>
        <v>5</v>
      </c>
      <c r="S10217" s="8">
        <f>YEAR(Tabla1[[#This Row],[Date]])</f>
        <v>2023</v>
      </c>
    </row>
    <row r="10218" spans="1:19" x14ac:dyDescent="0.2">
      <c r="A10218">
        <v>10172</v>
      </c>
      <c r="B10218" s="1">
        <v>45059</v>
      </c>
      <c r="C10218" t="s">
        <v>261</v>
      </c>
      <c r="D10218" t="s">
        <v>659</v>
      </c>
      <c r="E10218">
        <v>6</v>
      </c>
      <c r="F10218" t="s">
        <v>891</v>
      </c>
      <c r="G10218" t="s">
        <v>589</v>
      </c>
      <c r="H10218" t="s">
        <v>1173</v>
      </c>
      <c r="M10218" s="2">
        <v>3500</v>
      </c>
      <c r="N10218" s="2">
        <v>10000</v>
      </c>
      <c r="O10218" s="2">
        <f>IF(Tabla1[[#This Row],[Mov]]="VNT",Tabla1[[#This Row],[Sale]]-Tabla1[[#This Row],[Cost]],-Tabla1[[#This Row],[Cost]]*Tabla1[[#This Row],[Cant]])</f>
        <v>-21000</v>
      </c>
      <c r="P10218" s="8">
        <f>IF(Tabla1[[#This Row],[Mov]]="VNT",-Tabla1[[#This Row],[Cant]],Tabla1[[#This Row],[Cant]])</f>
        <v>6</v>
      </c>
      <c r="Q10218" s="8">
        <f>DAY(Tabla1[[#This Row],[Date]])</f>
        <v>13</v>
      </c>
      <c r="R10218" s="8">
        <f>MONTH(Tabla1[[#This Row],[Date]])</f>
        <v>5</v>
      </c>
      <c r="S10218" s="8">
        <f>YEAR(Tabla1[[#This Row],[Date]])</f>
        <v>2023</v>
      </c>
    </row>
    <row r="10219" spans="1:19" x14ac:dyDescent="0.2">
      <c r="A10219">
        <v>10173</v>
      </c>
      <c r="B10219" s="1">
        <v>45059</v>
      </c>
      <c r="C10219" t="s">
        <v>261</v>
      </c>
      <c r="D10219" t="s">
        <v>659</v>
      </c>
      <c r="E10219">
        <v>7</v>
      </c>
      <c r="F10219" t="s">
        <v>224</v>
      </c>
      <c r="G10219" t="s">
        <v>284</v>
      </c>
      <c r="H10219" t="s">
        <v>3192</v>
      </c>
      <c r="M10219" s="2">
        <v>10500</v>
      </c>
      <c r="N10219" s="2">
        <v>20000</v>
      </c>
      <c r="O10219" s="2">
        <f>IF(Tabla1[[#This Row],[Mov]]="VNT",Tabla1[[#This Row],[Sale]]-Tabla1[[#This Row],[Cost]],-Tabla1[[#This Row],[Cost]]*Tabla1[[#This Row],[Cant]])</f>
        <v>-73500</v>
      </c>
      <c r="P10219" s="8">
        <f>IF(Tabla1[[#This Row],[Mov]]="VNT",-Tabla1[[#This Row],[Cant]],Tabla1[[#This Row],[Cant]])</f>
        <v>7</v>
      </c>
      <c r="Q10219" s="8">
        <f>DAY(Tabla1[[#This Row],[Date]])</f>
        <v>13</v>
      </c>
      <c r="R10219" s="8">
        <f>MONTH(Tabla1[[#This Row],[Date]])</f>
        <v>5</v>
      </c>
      <c r="S10219" s="8">
        <f>YEAR(Tabla1[[#This Row],[Date]])</f>
        <v>2023</v>
      </c>
    </row>
    <row r="10220" spans="1:19" x14ac:dyDescent="0.2">
      <c r="A10220">
        <v>10174</v>
      </c>
      <c r="B10220" s="1">
        <v>45059</v>
      </c>
      <c r="C10220" t="s">
        <v>261</v>
      </c>
      <c r="D10220" t="s">
        <v>659</v>
      </c>
      <c r="E10220">
        <v>3</v>
      </c>
      <c r="F10220" t="s">
        <v>586</v>
      </c>
      <c r="G10220" t="s">
        <v>589</v>
      </c>
      <c r="H10220" t="s">
        <v>1173</v>
      </c>
      <c r="M10220" s="2">
        <v>5500</v>
      </c>
      <c r="N10220" s="2">
        <v>20000</v>
      </c>
      <c r="O10220" s="2">
        <f>IF(Tabla1[[#This Row],[Mov]]="VNT",Tabla1[[#This Row],[Sale]]-Tabla1[[#This Row],[Cost]],-Tabla1[[#This Row],[Cost]]*Tabla1[[#This Row],[Cant]])</f>
        <v>-16500</v>
      </c>
      <c r="P10220" s="8">
        <f>IF(Tabla1[[#This Row],[Mov]]="VNT",-Tabla1[[#This Row],[Cant]],Tabla1[[#This Row],[Cant]])</f>
        <v>3</v>
      </c>
      <c r="Q10220" s="8">
        <f>DAY(Tabla1[[#This Row],[Date]])</f>
        <v>13</v>
      </c>
      <c r="R10220" s="8">
        <f>MONTH(Tabla1[[#This Row],[Date]])</f>
        <v>5</v>
      </c>
      <c r="S10220" s="8">
        <f>YEAR(Tabla1[[#This Row],[Date]])</f>
        <v>2023</v>
      </c>
    </row>
    <row r="10221" spans="1:19" x14ac:dyDescent="0.2">
      <c r="A10221">
        <v>10175</v>
      </c>
      <c r="B10221" s="1">
        <v>45059</v>
      </c>
      <c r="C10221" t="s">
        <v>261</v>
      </c>
      <c r="D10221" t="s">
        <v>659</v>
      </c>
      <c r="E10221">
        <v>7</v>
      </c>
      <c r="F10221" t="s">
        <v>224</v>
      </c>
      <c r="G10221" t="s">
        <v>284</v>
      </c>
      <c r="H10221" t="s">
        <v>3184</v>
      </c>
      <c r="M10221" s="2">
        <v>10500</v>
      </c>
      <c r="N10221" s="2">
        <v>20000</v>
      </c>
      <c r="O10221" s="2">
        <f>IF(Tabla1[[#This Row],[Mov]]="VNT",Tabla1[[#This Row],[Sale]]-Tabla1[[#This Row],[Cost]],-Tabla1[[#This Row],[Cost]]*Tabla1[[#This Row],[Cant]])</f>
        <v>-73500</v>
      </c>
      <c r="P10221" s="8">
        <f>IF(Tabla1[[#This Row],[Mov]]="VNT",-Tabla1[[#This Row],[Cant]],Tabla1[[#This Row],[Cant]])</f>
        <v>7</v>
      </c>
      <c r="Q10221" s="8">
        <f>DAY(Tabla1[[#This Row],[Date]])</f>
        <v>13</v>
      </c>
      <c r="R10221" s="8">
        <f>MONTH(Tabla1[[#This Row],[Date]])</f>
        <v>5</v>
      </c>
      <c r="S10221" s="8">
        <f>YEAR(Tabla1[[#This Row],[Date]])</f>
        <v>2023</v>
      </c>
    </row>
    <row r="10222" spans="1:19" x14ac:dyDescent="0.2">
      <c r="A10222">
        <v>10176</v>
      </c>
      <c r="B10222" s="1">
        <v>45069</v>
      </c>
      <c r="C10222" t="s">
        <v>260</v>
      </c>
      <c r="D10222" t="s">
        <v>332</v>
      </c>
      <c r="E10222">
        <v>1</v>
      </c>
      <c r="F10222" t="s">
        <v>458</v>
      </c>
      <c r="G10222" t="s">
        <v>266</v>
      </c>
      <c r="H10222" t="s">
        <v>3328</v>
      </c>
      <c r="M10222" s="2">
        <v>0</v>
      </c>
      <c r="N10222" s="2">
        <v>5000</v>
      </c>
      <c r="O10222" s="2">
        <f>IF(Tabla1[[#This Row],[Mov]]="VNT",Tabla1[[#This Row],[Sale]]-Tabla1[[#This Row],[Cost]],-Tabla1[[#This Row],[Cost]]*Tabla1[[#This Row],[Cant]])</f>
        <v>5000</v>
      </c>
      <c r="P10222" s="8">
        <f>IF(Tabla1[[#This Row],[Mov]]="VNT",-Tabla1[[#This Row],[Cant]],Tabla1[[#This Row],[Cant]])</f>
        <v>-1</v>
      </c>
      <c r="Q10222" s="8">
        <f>DAY(Tabla1[[#This Row],[Date]])</f>
        <v>23</v>
      </c>
      <c r="R10222" s="8">
        <f>MONTH(Tabla1[[#This Row],[Date]])</f>
        <v>5</v>
      </c>
      <c r="S10222" s="8">
        <f>YEAR(Tabla1[[#This Row],[Date]])</f>
        <v>2023</v>
      </c>
    </row>
    <row r="10223" spans="1:19" x14ac:dyDescent="0.2">
      <c r="A10223">
        <v>10177</v>
      </c>
      <c r="B10223" s="1">
        <v>45059</v>
      </c>
      <c r="C10223" t="s">
        <v>261</v>
      </c>
      <c r="D10223" t="s">
        <v>1767</v>
      </c>
      <c r="E10223">
        <v>1</v>
      </c>
      <c r="F10223" t="s">
        <v>1102</v>
      </c>
      <c r="G10223" t="s">
        <v>2662</v>
      </c>
      <c r="H10223" t="s">
        <v>2659</v>
      </c>
      <c r="M10223" s="2">
        <v>58000</v>
      </c>
      <c r="N10223" s="2">
        <v>110000</v>
      </c>
      <c r="O10223" s="2">
        <f>IF(Tabla1[[#This Row],[Mov]]="VNT",Tabla1[[#This Row],[Sale]]-Tabla1[[#This Row],[Cost]],-Tabla1[[#This Row],[Cost]]*Tabla1[[#This Row],[Cant]])</f>
        <v>-58000</v>
      </c>
      <c r="P10223" s="8">
        <f>IF(Tabla1[[#This Row],[Mov]]="VNT",-Tabla1[[#This Row],[Cant]],Tabla1[[#This Row],[Cant]])</f>
        <v>1</v>
      </c>
      <c r="Q10223" s="8">
        <f>DAY(Tabla1[[#This Row],[Date]])</f>
        <v>13</v>
      </c>
      <c r="R10223" s="8">
        <f>MONTH(Tabla1[[#This Row],[Date]])</f>
        <v>5</v>
      </c>
      <c r="S10223" s="8">
        <f>YEAR(Tabla1[[#This Row],[Date]])</f>
        <v>2023</v>
      </c>
    </row>
    <row r="10224" spans="1:19" x14ac:dyDescent="0.2">
      <c r="A10224">
        <v>10178</v>
      </c>
      <c r="B10224" s="1">
        <v>45059</v>
      </c>
      <c r="C10224" t="s">
        <v>261</v>
      </c>
      <c r="D10224" t="s">
        <v>1767</v>
      </c>
      <c r="E10224">
        <v>1</v>
      </c>
      <c r="F10224" t="s">
        <v>1102</v>
      </c>
      <c r="G10224" t="s">
        <v>3526</v>
      </c>
      <c r="H10224" t="s">
        <v>3165</v>
      </c>
      <c r="M10224" s="2">
        <v>40000</v>
      </c>
      <c r="N10224" s="2">
        <v>69000</v>
      </c>
      <c r="O10224" s="2">
        <f>IF(Tabla1[[#This Row],[Mov]]="VNT",Tabla1[[#This Row],[Sale]]-Tabla1[[#This Row],[Cost]],-Tabla1[[#This Row],[Cost]]*Tabla1[[#This Row],[Cant]])</f>
        <v>-40000</v>
      </c>
      <c r="P10224" s="8">
        <f>IF(Tabla1[[#This Row],[Mov]]="VNT",-Tabla1[[#This Row],[Cant]],Tabla1[[#This Row],[Cant]])</f>
        <v>1</v>
      </c>
      <c r="Q10224" s="8">
        <f>DAY(Tabla1[[#This Row],[Date]])</f>
        <v>13</v>
      </c>
      <c r="R10224" s="8">
        <f>MONTH(Tabla1[[#This Row],[Date]])</f>
        <v>5</v>
      </c>
      <c r="S10224" s="8">
        <f>YEAR(Tabla1[[#This Row],[Date]])</f>
        <v>2023</v>
      </c>
    </row>
    <row r="10225" spans="1:19" x14ac:dyDescent="0.2">
      <c r="A10225">
        <v>10179</v>
      </c>
      <c r="B10225" s="1">
        <v>45059</v>
      </c>
      <c r="C10225" t="s">
        <v>261</v>
      </c>
      <c r="D10225" t="s">
        <v>1767</v>
      </c>
      <c r="E10225">
        <v>1</v>
      </c>
      <c r="F10225" t="s">
        <v>1102</v>
      </c>
      <c r="G10225" t="s">
        <v>266</v>
      </c>
      <c r="H10225" t="s">
        <v>3206</v>
      </c>
      <c r="M10225" s="2">
        <v>7000</v>
      </c>
      <c r="N10225" s="2">
        <v>22000</v>
      </c>
      <c r="O10225" s="2">
        <f>IF(Tabla1[[#This Row],[Mov]]="VNT",Tabla1[[#This Row],[Sale]]-Tabla1[[#This Row],[Cost]],-Tabla1[[#This Row],[Cost]]*Tabla1[[#This Row],[Cant]])</f>
        <v>-7000</v>
      </c>
      <c r="P10225" s="8">
        <f>IF(Tabla1[[#This Row],[Mov]]="VNT",-Tabla1[[#This Row],[Cant]],Tabla1[[#This Row],[Cant]])</f>
        <v>1</v>
      </c>
      <c r="Q10225" s="8">
        <f>DAY(Tabla1[[#This Row],[Date]])</f>
        <v>13</v>
      </c>
      <c r="R10225" s="8">
        <f>MONTH(Tabla1[[#This Row],[Date]])</f>
        <v>5</v>
      </c>
      <c r="S10225" s="8">
        <f>YEAR(Tabla1[[#This Row],[Date]])</f>
        <v>2023</v>
      </c>
    </row>
    <row r="10226" spans="1:19" x14ac:dyDescent="0.2">
      <c r="A10226">
        <v>10180</v>
      </c>
      <c r="B10226" s="1">
        <v>45059</v>
      </c>
      <c r="C10226" t="s">
        <v>261</v>
      </c>
      <c r="D10226" t="s">
        <v>1767</v>
      </c>
      <c r="E10226">
        <v>1</v>
      </c>
      <c r="F10226" t="s">
        <v>2389</v>
      </c>
      <c r="G10226" t="s">
        <v>266</v>
      </c>
      <c r="H10226" t="s">
        <v>3329</v>
      </c>
      <c r="M10226" s="2">
        <v>15000</v>
      </c>
      <c r="N10226" s="2">
        <v>30000</v>
      </c>
      <c r="O10226" s="2">
        <f>IF(Tabla1[[#This Row],[Mov]]="VNT",Tabla1[[#This Row],[Sale]]-Tabla1[[#This Row],[Cost]],-Tabla1[[#This Row],[Cost]]*Tabla1[[#This Row],[Cant]])</f>
        <v>-15000</v>
      </c>
      <c r="P10226" s="8">
        <f>IF(Tabla1[[#This Row],[Mov]]="VNT",-Tabla1[[#This Row],[Cant]],Tabla1[[#This Row],[Cant]])</f>
        <v>1</v>
      </c>
      <c r="Q10226" s="8">
        <f>DAY(Tabla1[[#This Row],[Date]])</f>
        <v>13</v>
      </c>
      <c r="R10226" s="8">
        <f>MONTH(Tabla1[[#This Row],[Date]])</f>
        <v>5</v>
      </c>
      <c r="S10226" s="8">
        <f>YEAR(Tabla1[[#This Row],[Date]])</f>
        <v>2023</v>
      </c>
    </row>
    <row r="10227" spans="1:19" x14ac:dyDescent="0.2">
      <c r="A10227">
        <v>10181</v>
      </c>
      <c r="B10227" s="1">
        <v>45059</v>
      </c>
      <c r="C10227" t="s">
        <v>261</v>
      </c>
      <c r="D10227" t="s">
        <v>892</v>
      </c>
      <c r="E10227">
        <v>1</v>
      </c>
      <c r="F10227" t="s">
        <v>386</v>
      </c>
      <c r="G10227" t="s">
        <v>272</v>
      </c>
      <c r="H10227" t="s">
        <v>310</v>
      </c>
      <c r="M10227" s="2">
        <v>75000</v>
      </c>
      <c r="N10227" s="2">
        <v>140000</v>
      </c>
      <c r="O10227" s="2">
        <f>IF(Tabla1[[#This Row],[Mov]]="VNT",Tabla1[[#This Row],[Sale]]-Tabla1[[#This Row],[Cost]],-Tabla1[[#This Row],[Cost]]*Tabla1[[#This Row],[Cant]])</f>
        <v>-75000</v>
      </c>
      <c r="P10227" s="8">
        <f>IF(Tabla1[[#This Row],[Mov]]="VNT",-Tabla1[[#This Row],[Cant]],Tabla1[[#This Row],[Cant]])</f>
        <v>1</v>
      </c>
      <c r="Q10227" s="8">
        <f>DAY(Tabla1[[#This Row],[Date]])</f>
        <v>13</v>
      </c>
      <c r="R10227" s="8">
        <f>MONTH(Tabla1[[#This Row],[Date]])</f>
        <v>5</v>
      </c>
      <c r="S10227" s="8">
        <f>YEAR(Tabla1[[#This Row],[Date]])</f>
        <v>2023</v>
      </c>
    </row>
    <row r="10228" spans="1:19" x14ac:dyDescent="0.2">
      <c r="A10228">
        <v>10182</v>
      </c>
      <c r="B10228" s="1">
        <v>45059</v>
      </c>
      <c r="C10228" t="s">
        <v>261</v>
      </c>
      <c r="D10228" t="s">
        <v>892</v>
      </c>
      <c r="E10228">
        <v>1</v>
      </c>
      <c r="F10228" t="s">
        <v>386</v>
      </c>
      <c r="G10228" t="s">
        <v>262</v>
      </c>
      <c r="H10228" t="s">
        <v>1681</v>
      </c>
      <c r="M10228" s="2">
        <v>85000</v>
      </c>
      <c r="N10228" s="2">
        <v>150000</v>
      </c>
      <c r="O10228" s="2">
        <f>IF(Tabla1[[#This Row],[Mov]]="VNT",Tabla1[[#This Row],[Sale]]-Tabla1[[#This Row],[Cost]],-Tabla1[[#This Row],[Cost]]*Tabla1[[#This Row],[Cant]])</f>
        <v>-85000</v>
      </c>
      <c r="P10228" s="8">
        <f>IF(Tabla1[[#This Row],[Mov]]="VNT",-Tabla1[[#This Row],[Cant]],Tabla1[[#This Row],[Cant]])</f>
        <v>1</v>
      </c>
      <c r="Q10228" s="8">
        <f>DAY(Tabla1[[#This Row],[Date]])</f>
        <v>13</v>
      </c>
      <c r="R10228" s="8">
        <f>MONTH(Tabla1[[#This Row],[Date]])</f>
        <v>5</v>
      </c>
      <c r="S10228" s="8">
        <f>YEAR(Tabla1[[#This Row],[Date]])</f>
        <v>2023</v>
      </c>
    </row>
    <row r="10229" spans="1:19" x14ac:dyDescent="0.2">
      <c r="A10229">
        <v>10183</v>
      </c>
      <c r="B10229" s="1">
        <v>45059</v>
      </c>
      <c r="C10229" t="s">
        <v>261</v>
      </c>
      <c r="D10229" t="s">
        <v>892</v>
      </c>
      <c r="E10229">
        <v>1</v>
      </c>
      <c r="F10229" t="s">
        <v>1193</v>
      </c>
      <c r="G10229" t="s">
        <v>499</v>
      </c>
      <c r="H10229" t="s">
        <v>1134</v>
      </c>
      <c r="M10229" s="2">
        <v>8000</v>
      </c>
      <c r="N10229" s="2">
        <v>25000</v>
      </c>
      <c r="O10229" s="2">
        <f>IF(Tabla1[[#This Row],[Mov]]="VNT",Tabla1[[#This Row],[Sale]]-Tabla1[[#This Row],[Cost]],-Tabla1[[#This Row],[Cost]]*Tabla1[[#This Row],[Cant]])</f>
        <v>-8000</v>
      </c>
      <c r="P10229" s="8">
        <f>IF(Tabla1[[#This Row],[Mov]]="VNT",-Tabla1[[#This Row],[Cant]],Tabla1[[#This Row],[Cant]])</f>
        <v>1</v>
      </c>
      <c r="Q10229" s="8">
        <f>DAY(Tabla1[[#This Row],[Date]])</f>
        <v>13</v>
      </c>
      <c r="R10229" s="8">
        <f>MONTH(Tabla1[[#This Row],[Date]])</f>
        <v>5</v>
      </c>
      <c r="S10229" s="8">
        <f>YEAR(Tabla1[[#This Row],[Date]])</f>
        <v>2023</v>
      </c>
    </row>
    <row r="10230" spans="1:19" x14ac:dyDescent="0.2">
      <c r="A10230">
        <v>10184</v>
      </c>
      <c r="B10230" s="1">
        <v>45059</v>
      </c>
      <c r="C10230" t="s">
        <v>261</v>
      </c>
      <c r="D10230" t="s">
        <v>892</v>
      </c>
      <c r="E10230">
        <v>1</v>
      </c>
      <c r="F10230" t="s">
        <v>386</v>
      </c>
      <c r="G10230" t="s">
        <v>272</v>
      </c>
      <c r="H10230" t="s">
        <v>309</v>
      </c>
      <c r="M10230" s="2">
        <v>60000</v>
      </c>
      <c r="N10230" s="2">
        <v>125000</v>
      </c>
      <c r="O10230" s="2">
        <f>IF(Tabla1[[#This Row],[Mov]]="VNT",Tabla1[[#This Row],[Sale]]-Tabla1[[#This Row],[Cost]],-Tabla1[[#This Row],[Cost]]*Tabla1[[#This Row],[Cant]])</f>
        <v>-60000</v>
      </c>
      <c r="P10230" s="8">
        <f>IF(Tabla1[[#This Row],[Mov]]="VNT",-Tabla1[[#This Row],[Cant]],Tabla1[[#This Row],[Cant]])</f>
        <v>1</v>
      </c>
      <c r="Q10230" s="8">
        <f>DAY(Tabla1[[#This Row],[Date]])</f>
        <v>13</v>
      </c>
      <c r="R10230" s="8">
        <f>MONTH(Tabla1[[#This Row],[Date]])</f>
        <v>5</v>
      </c>
      <c r="S10230" s="8">
        <f>YEAR(Tabla1[[#This Row],[Date]])</f>
        <v>2023</v>
      </c>
    </row>
    <row r="10231" spans="1:19" x14ac:dyDescent="0.2">
      <c r="A10231">
        <v>10185</v>
      </c>
      <c r="B10231" s="1">
        <v>45059</v>
      </c>
      <c r="C10231" t="s">
        <v>261</v>
      </c>
      <c r="D10231" t="s">
        <v>892</v>
      </c>
      <c r="E10231">
        <v>1</v>
      </c>
      <c r="F10231" t="s">
        <v>386</v>
      </c>
      <c r="G10231" t="s">
        <v>262</v>
      </c>
      <c r="H10231" t="s">
        <v>2920</v>
      </c>
      <c r="M10231" s="2">
        <v>83000</v>
      </c>
      <c r="N10231" s="2">
        <v>150000</v>
      </c>
      <c r="O10231" s="2">
        <f>IF(Tabla1[[#This Row],[Mov]]="VNT",Tabla1[[#This Row],[Sale]]-Tabla1[[#This Row],[Cost]],-Tabla1[[#This Row],[Cost]]*Tabla1[[#This Row],[Cant]])</f>
        <v>-83000</v>
      </c>
      <c r="P10231" s="8">
        <f>IF(Tabla1[[#This Row],[Mov]]="VNT",-Tabla1[[#This Row],[Cant]],Tabla1[[#This Row],[Cant]])</f>
        <v>1</v>
      </c>
      <c r="Q10231" s="8">
        <f>DAY(Tabla1[[#This Row],[Date]])</f>
        <v>13</v>
      </c>
      <c r="R10231" s="8">
        <f>MONTH(Tabla1[[#This Row],[Date]])</f>
        <v>5</v>
      </c>
      <c r="S10231" s="8">
        <f>YEAR(Tabla1[[#This Row],[Date]])</f>
        <v>2023</v>
      </c>
    </row>
    <row r="10232" spans="1:19" x14ac:dyDescent="0.2">
      <c r="A10232">
        <v>10186</v>
      </c>
      <c r="B10232" s="1">
        <v>45059</v>
      </c>
      <c r="C10232" t="s">
        <v>261</v>
      </c>
      <c r="D10232" t="s">
        <v>892</v>
      </c>
      <c r="E10232">
        <v>1</v>
      </c>
      <c r="F10232" t="s">
        <v>1193</v>
      </c>
      <c r="G10232" t="s">
        <v>499</v>
      </c>
      <c r="H10232" t="s">
        <v>3330</v>
      </c>
      <c r="M10232" s="2">
        <v>7000</v>
      </c>
      <c r="N10232" s="2">
        <v>25000</v>
      </c>
      <c r="O10232" s="2">
        <f>IF(Tabla1[[#This Row],[Mov]]="VNT",Tabla1[[#This Row],[Sale]]-Tabla1[[#This Row],[Cost]],-Tabla1[[#This Row],[Cost]]*Tabla1[[#This Row],[Cant]])</f>
        <v>-7000</v>
      </c>
      <c r="P10232" s="8">
        <f>IF(Tabla1[[#This Row],[Mov]]="VNT",-Tabla1[[#This Row],[Cant]],Tabla1[[#This Row],[Cant]])</f>
        <v>1</v>
      </c>
      <c r="Q10232" s="8">
        <f>DAY(Tabla1[[#This Row],[Date]])</f>
        <v>13</v>
      </c>
      <c r="R10232" s="8">
        <f>MONTH(Tabla1[[#This Row],[Date]])</f>
        <v>5</v>
      </c>
      <c r="S10232" s="8">
        <f>YEAR(Tabla1[[#This Row],[Date]])</f>
        <v>2023</v>
      </c>
    </row>
    <row r="10233" spans="1:19" x14ac:dyDescent="0.2">
      <c r="A10233">
        <v>10187</v>
      </c>
      <c r="B10233" s="1">
        <v>45062</v>
      </c>
      <c r="C10233" t="s">
        <v>261</v>
      </c>
      <c r="D10233" t="s">
        <v>2641</v>
      </c>
      <c r="E10233">
        <v>1</v>
      </c>
      <c r="F10233" t="s">
        <v>3331</v>
      </c>
      <c r="G10233" t="s">
        <v>266</v>
      </c>
      <c r="H10233" t="s">
        <v>3332</v>
      </c>
      <c r="M10233" s="2">
        <v>550000</v>
      </c>
      <c r="N10233" s="2">
        <v>0</v>
      </c>
      <c r="O10233" s="2">
        <f>IF(Tabla1[[#This Row],[Mov]]="VNT",Tabla1[[#This Row],[Sale]]-Tabla1[[#This Row],[Cost]],-Tabla1[[#This Row],[Cost]]*Tabla1[[#This Row],[Cant]])</f>
        <v>-550000</v>
      </c>
      <c r="P10233" s="8">
        <f>IF(Tabla1[[#This Row],[Mov]]="VNT",-Tabla1[[#This Row],[Cant]],Tabla1[[#This Row],[Cant]])</f>
        <v>1</v>
      </c>
      <c r="Q10233" s="8">
        <f>DAY(Tabla1[[#This Row],[Date]])</f>
        <v>16</v>
      </c>
      <c r="R10233" s="8">
        <f>MONTH(Tabla1[[#This Row],[Date]])</f>
        <v>5</v>
      </c>
      <c r="S10233" s="8">
        <f>YEAR(Tabla1[[#This Row],[Date]])</f>
        <v>2023</v>
      </c>
    </row>
    <row r="10234" spans="1:19" x14ac:dyDescent="0.2">
      <c r="A10234">
        <v>10188</v>
      </c>
      <c r="B10234" s="1">
        <v>45062</v>
      </c>
      <c r="C10234" t="s">
        <v>261</v>
      </c>
      <c r="D10234" t="s">
        <v>659</v>
      </c>
      <c r="E10234">
        <v>1</v>
      </c>
      <c r="F10234" t="s">
        <v>15</v>
      </c>
      <c r="G10234" t="s">
        <v>999</v>
      </c>
      <c r="H10234" t="s">
        <v>561</v>
      </c>
      <c r="M10234" s="2">
        <v>4500</v>
      </c>
      <c r="N10234" s="2">
        <v>12000</v>
      </c>
      <c r="O10234" s="2">
        <f>IF(Tabla1[[#This Row],[Mov]]="VNT",Tabla1[[#This Row],[Sale]]-Tabla1[[#This Row],[Cost]],-Tabla1[[#This Row],[Cost]]*Tabla1[[#This Row],[Cant]])</f>
        <v>-4500</v>
      </c>
      <c r="P10234" s="8">
        <f>IF(Tabla1[[#This Row],[Mov]]="VNT",-Tabla1[[#This Row],[Cant]],Tabla1[[#This Row],[Cant]])</f>
        <v>1</v>
      </c>
      <c r="Q10234" s="8">
        <f>DAY(Tabla1[[#This Row],[Date]])</f>
        <v>16</v>
      </c>
      <c r="R10234" s="8">
        <f>MONTH(Tabla1[[#This Row],[Date]])</f>
        <v>5</v>
      </c>
      <c r="S10234" s="8">
        <f>YEAR(Tabla1[[#This Row],[Date]])</f>
        <v>2023</v>
      </c>
    </row>
    <row r="10235" spans="1:19" x14ac:dyDescent="0.2">
      <c r="A10235">
        <v>10189</v>
      </c>
      <c r="B10235" s="1">
        <v>45062</v>
      </c>
      <c r="C10235" t="s">
        <v>261</v>
      </c>
      <c r="D10235" t="s">
        <v>659</v>
      </c>
      <c r="E10235">
        <v>1</v>
      </c>
      <c r="F10235" t="s">
        <v>15</v>
      </c>
      <c r="G10235" t="s">
        <v>273</v>
      </c>
      <c r="H10235" t="s">
        <v>561</v>
      </c>
      <c r="M10235" s="2">
        <v>4000</v>
      </c>
      <c r="N10235" s="2">
        <v>12000</v>
      </c>
      <c r="O10235" s="2">
        <f>IF(Tabla1[[#This Row],[Mov]]="VNT",Tabla1[[#This Row],[Sale]]-Tabla1[[#This Row],[Cost]],-Tabla1[[#This Row],[Cost]]*Tabla1[[#This Row],[Cant]])</f>
        <v>-4000</v>
      </c>
      <c r="P10235" s="8">
        <f>IF(Tabla1[[#This Row],[Mov]]="VNT",-Tabla1[[#This Row],[Cant]],Tabla1[[#This Row],[Cant]])</f>
        <v>1</v>
      </c>
      <c r="Q10235" s="8">
        <f>DAY(Tabla1[[#This Row],[Date]])</f>
        <v>16</v>
      </c>
      <c r="R10235" s="8">
        <f>MONTH(Tabla1[[#This Row],[Date]])</f>
        <v>5</v>
      </c>
      <c r="S10235" s="8">
        <f>YEAR(Tabla1[[#This Row],[Date]])</f>
        <v>2023</v>
      </c>
    </row>
    <row r="10236" spans="1:19" x14ac:dyDescent="0.2">
      <c r="A10236">
        <v>10190</v>
      </c>
      <c r="B10236" s="1">
        <v>45062</v>
      </c>
      <c r="C10236" t="s">
        <v>261</v>
      </c>
      <c r="D10236" t="s">
        <v>659</v>
      </c>
      <c r="E10236">
        <v>3</v>
      </c>
      <c r="F10236" t="s">
        <v>586</v>
      </c>
      <c r="G10236" t="s">
        <v>589</v>
      </c>
      <c r="H10236" t="s">
        <v>1173</v>
      </c>
      <c r="M10236" s="2">
        <v>5500</v>
      </c>
      <c r="N10236" s="2">
        <v>20000</v>
      </c>
      <c r="O10236" s="2">
        <f>IF(Tabla1[[#This Row],[Mov]]="VNT",Tabla1[[#This Row],[Sale]]-Tabla1[[#This Row],[Cost]],-Tabla1[[#This Row],[Cost]]*Tabla1[[#This Row],[Cant]])</f>
        <v>-16500</v>
      </c>
      <c r="P10236" s="8">
        <f>IF(Tabla1[[#This Row],[Mov]]="VNT",-Tabla1[[#This Row],[Cant]],Tabla1[[#This Row],[Cant]])</f>
        <v>3</v>
      </c>
      <c r="Q10236" s="8">
        <f>DAY(Tabla1[[#This Row],[Date]])</f>
        <v>16</v>
      </c>
      <c r="R10236" s="8">
        <f>MONTH(Tabla1[[#This Row],[Date]])</f>
        <v>5</v>
      </c>
      <c r="S10236" s="8">
        <f>YEAR(Tabla1[[#This Row],[Date]])</f>
        <v>2023</v>
      </c>
    </row>
    <row r="10237" spans="1:19" x14ac:dyDescent="0.2">
      <c r="A10237">
        <v>10191</v>
      </c>
      <c r="B10237" s="1">
        <v>45062</v>
      </c>
      <c r="C10237" t="s">
        <v>261</v>
      </c>
      <c r="D10237" t="s">
        <v>659</v>
      </c>
      <c r="E10237">
        <v>5</v>
      </c>
      <c r="F10237" t="s">
        <v>476</v>
      </c>
      <c r="G10237" t="s">
        <v>266</v>
      </c>
      <c r="H10237" t="s">
        <v>3275</v>
      </c>
      <c r="M10237" s="2">
        <v>6000</v>
      </c>
      <c r="N10237" s="2">
        <v>12000</v>
      </c>
      <c r="O10237" s="2">
        <f>IF(Tabla1[[#This Row],[Mov]]="VNT",Tabla1[[#This Row],[Sale]]-Tabla1[[#This Row],[Cost]],-Tabla1[[#This Row],[Cost]]*Tabla1[[#This Row],[Cant]])</f>
        <v>-30000</v>
      </c>
      <c r="P10237" s="8">
        <f>IF(Tabla1[[#This Row],[Mov]]="VNT",-Tabla1[[#This Row],[Cant]],Tabla1[[#This Row],[Cant]])</f>
        <v>5</v>
      </c>
      <c r="Q10237" s="8">
        <f>DAY(Tabla1[[#This Row],[Date]])</f>
        <v>16</v>
      </c>
      <c r="R10237" s="8">
        <f>MONTH(Tabla1[[#This Row],[Date]])</f>
        <v>5</v>
      </c>
      <c r="S10237" s="8">
        <f>YEAR(Tabla1[[#This Row],[Date]])</f>
        <v>2023</v>
      </c>
    </row>
    <row r="10238" spans="1:19" x14ac:dyDescent="0.2">
      <c r="A10238">
        <v>10192</v>
      </c>
      <c r="B10238" s="1">
        <v>45062</v>
      </c>
      <c r="C10238" t="s">
        <v>261</v>
      </c>
      <c r="D10238" t="s">
        <v>659</v>
      </c>
      <c r="E10238">
        <v>4</v>
      </c>
      <c r="F10238" t="s">
        <v>224</v>
      </c>
      <c r="G10238" t="s">
        <v>589</v>
      </c>
      <c r="H10238" t="s">
        <v>1173</v>
      </c>
      <c r="M10238" s="2">
        <v>8000</v>
      </c>
      <c r="N10238" s="2">
        <v>20000</v>
      </c>
      <c r="O10238" s="2">
        <f>IF(Tabla1[[#This Row],[Mov]]="VNT",Tabla1[[#This Row],[Sale]]-Tabla1[[#This Row],[Cost]],-Tabla1[[#This Row],[Cost]]*Tabla1[[#This Row],[Cant]])</f>
        <v>-32000</v>
      </c>
      <c r="P10238" s="8">
        <f>IF(Tabla1[[#This Row],[Mov]]="VNT",-Tabla1[[#This Row],[Cant]],Tabla1[[#This Row],[Cant]])</f>
        <v>4</v>
      </c>
      <c r="Q10238" s="8">
        <f>DAY(Tabla1[[#This Row],[Date]])</f>
        <v>16</v>
      </c>
      <c r="R10238" s="8">
        <f>MONTH(Tabla1[[#This Row],[Date]])</f>
        <v>5</v>
      </c>
      <c r="S10238" s="8">
        <f>YEAR(Tabla1[[#This Row],[Date]])</f>
        <v>2023</v>
      </c>
    </row>
    <row r="10239" spans="1:19" x14ac:dyDescent="0.2">
      <c r="A10239">
        <v>10193</v>
      </c>
      <c r="B10239" s="1">
        <v>45062</v>
      </c>
      <c r="C10239" t="s">
        <v>261</v>
      </c>
      <c r="D10239" t="s">
        <v>1767</v>
      </c>
      <c r="E10239">
        <v>1</v>
      </c>
      <c r="F10239" t="s">
        <v>3204</v>
      </c>
      <c r="G10239" t="s">
        <v>2662</v>
      </c>
      <c r="H10239" t="s">
        <v>3333</v>
      </c>
      <c r="M10239" s="2">
        <v>42000</v>
      </c>
      <c r="N10239" s="2">
        <v>85000</v>
      </c>
      <c r="O10239" s="2">
        <f>IF(Tabla1[[#This Row],[Mov]]="VNT",Tabla1[[#This Row],[Sale]]-Tabla1[[#This Row],[Cost]],-Tabla1[[#This Row],[Cost]]*Tabla1[[#This Row],[Cant]])</f>
        <v>-42000</v>
      </c>
      <c r="P10239" s="8">
        <f>IF(Tabla1[[#This Row],[Mov]]="VNT",-Tabla1[[#This Row],[Cant]],Tabla1[[#This Row],[Cant]])</f>
        <v>1</v>
      </c>
      <c r="Q10239" s="8">
        <f>DAY(Tabla1[[#This Row],[Date]])</f>
        <v>16</v>
      </c>
      <c r="R10239" s="8">
        <f>MONTH(Tabla1[[#This Row],[Date]])</f>
        <v>5</v>
      </c>
      <c r="S10239" s="8">
        <f>YEAR(Tabla1[[#This Row],[Date]])</f>
        <v>2023</v>
      </c>
    </row>
    <row r="10240" spans="1:19" x14ac:dyDescent="0.2">
      <c r="A10240">
        <v>10194</v>
      </c>
      <c r="B10240" s="1">
        <v>45062</v>
      </c>
      <c r="C10240" t="s">
        <v>261</v>
      </c>
      <c r="D10240" t="s">
        <v>1767</v>
      </c>
      <c r="E10240">
        <v>2</v>
      </c>
      <c r="F10240" t="s">
        <v>2046</v>
      </c>
      <c r="G10240" t="s">
        <v>266</v>
      </c>
      <c r="H10240" t="s">
        <v>3314</v>
      </c>
      <c r="M10240" s="2">
        <v>9000</v>
      </c>
      <c r="N10240" s="2">
        <v>39000</v>
      </c>
      <c r="O10240" s="2">
        <f>IF(Tabla1[[#This Row],[Mov]]="VNT",Tabla1[[#This Row],[Sale]]-Tabla1[[#This Row],[Cost]],-Tabla1[[#This Row],[Cost]]*Tabla1[[#This Row],[Cant]])</f>
        <v>-18000</v>
      </c>
      <c r="P10240" s="8">
        <f>IF(Tabla1[[#This Row],[Mov]]="VNT",-Tabla1[[#This Row],[Cant]],Tabla1[[#This Row],[Cant]])</f>
        <v>2</v>
      </c>
      <c r="Q10240" s="8">
        <f>DAY(Tabla1[[#This Row],[Date]])</f>
        <v>16</v>
      </c>
      <c r="R10240" s="8">
        <f>MONTH(Tabla1[[#This Row],[Date]])</f>
        <v>5</v>
      </c>
      <c r="S10240" s="8">
        <f>YEAR(Tabla1[[#This Row],[Date]])</f>
        <v>2023</v>
      </c>
    </row>
    <row r="10241" spans="1:19" x14ac:dyDescent="0.2">
      <c r="A10241">
        <v>10195</v>
      </c>
      <c r="B10241" s="1">
        <v>45062</v>
      </c>
      <c r="C10241" t="s">
        <v>261</v>
      </c>
      <c r="D10241" t="s">
        <v>1767</v>
      </c>
      <c r="E10241">
        <v>1</v>
      </c>
      <c r="F10241" t="s">
        <v>1923</v>
      </c>
      <c r="G10241" t="s">
        <v>2635</v>
      </c>
      <c r="H10241" t="s">
        <v>3427</v>
      </c>
      <c r="M10241" s="2">
        <v>11000</v>
      </c>
      <c r="N10241" s="2">
        <v>24000</v>
      </c>
      <c r="O10241" s="2">
        <f>IF(Tabla1[[#This Row],[Mov]]="VNT",Tabla1[[#This Row],[Sale]]-Tabla1[[#This Row],[Cost]],-Tabla1[[#This Row],[Cost]]*Tabla1[[#This Row],[Cant]])</f>
        <v>-11000</v>
      </c>
      <c r="P10241" s="8">
        <f>IF(Tabla1[[#This Row],[Mov]]="VNT",-Tabla1[[#This Row],[Cant]],Tabla1[[#This Row],[Cant]])</f>
        <v>1</v>
      </c>
      <c r="Q10241" s="8">
        <f>DAY(Tabla1[[#This Row],[Date]])</f>
        <v>16</v>
      </c>
      <c r="R10241" s="8">
        <f>MONTH(Tabla1[[#This Row],[Date]])</f>
        <v>5</v>
      </c>
      <c r="S10241" s="8">
        <f>YEAR(Tabla1[[#This Row],[Date]])</f>
        <v>2023</v>
      </c>
    </row>
    <row r="10242" spans="1:19" x14ac:dyDescent="0.2">
      <c r="A10242">
        <v>10196</v>
      </c>
      <c r="B10242" s="1">
        <v>45062</v>
      </c>
      <c r="C10242" t="s">
        <v>261</v>
      </c>
      <c r="D10242" t="s">
        <v>1767</v>
      </c>
      <c r="E10242">
        <v>2</v>
      </c>
      <c r="F10242" t="s">
        <v>1923</v>
      </c>
      <c r="G10242" t="s">
        <v>266</v>
      </c>
      <c r="H10242" t="s">
        <v>3334</v>
      </c>
      <c r="M10242" s="2">
        <v>12000</v>
      </c>
      <c r="N10242" s="2">
        <v>24000</v>
      </c>
      <c r="O10242" s="2">
        <f>IF(Tabla1[[#This Row],[Mov]]="VNT",Tabla1[[#This Row],[Sale]]-Tabla1[[#This Row],[Cost]],-Tabla1[[#This Row],[Cost]]*Tabla1[[#This Row],[Cant]])</f>
        <v>-24000</v>
      </c>
      <c r="P10242" s="8">
        <f>IF(Tabla1[[#This Row],[Mov]]="VNT",-Tabla1[[#This Row],[Cant]],Tabla1[[#This Row],[Cant]])</f>
        <v>2</v>
      </c>
      <c r="Q10242" s="8">
        <f>DAY(Tabla1[[#This Row],[Date]])</f>
        <v>16</v>
      </c>
      <c r="R10242" s="8">
        <f>MONTH(Tabla1[[#This Row],[Date]])</f>
        <v>5</v>
      </c>
      <c r="S10242" s="8">
        <f>YEAR(Tabla1[[#This Row],[Date]])</f>
        <v>2023</v>
      </c>
    </row>
    <row r="10243" spans="1:19" x14ac:dyDescent="0.2">
      <c r="A10243">
        <v>10197</v>
      </c>
      <c r="B10243" s="1">
        <v>45062</v>
      </c>
      <c r="C10243" t="s">
        <v>261</v>
      </c>
      <c r="D10243" t="s">
        <v>1767</v>
      </c>
      <c r="E10243">
        <v>1</v>
      </c>
      <c r="F10243" t="s">
        <v>1923</v>
      </c>
      <c r="G10243" t="s">
        <v>266</v>
      </c>
      <c r="H10243" t="s">
        <v>3335</v>
      </c>
      <c r="M10243" s="2">
        <v>13000</v>
      </c>
      <c r="N10243" s="2">
        <v>29000</v>
      </c>
      <c r="O10243" s="2">
        <f>IF(Tabla1[[#This Row],[Mov]]="VNT",Tabla1[[#This Row],[Sale]]-Tabla1[[#This Row],[Cost]],-Tabla1[[#This Row],[Cost]]*Tabla1[[#This Row],[Cant]])</f>
        <v>-13000</v>
      </c>
      <c r="P10243" s="8">
        <f>IF(Tabla1[[#This Row],[Mov]]="VNT",-Tabla1[[#This Row],[Cant]],Tabla1[[#This Row],[Cant]])</f>
        <v>1</v>
      </c>
      <c r="Q10243" s="8">
        <f>DAY(Tabla1[[#This Row],[Date]])</f>
        <v>16</v>
      </c>
      <c r="R10243" s="8">
        <f>MONTH(Tabla1[[#This Row],[Date]])</f>
        <v>5</v>
      </c>
      <c r="S10243" s="8">
        <f>YEAR(Tabla1[[#This Row],[Date]])</f>
        <v>2023</v>
      </c>
    </row>
    <row r="10244" spans="1:19" x14ac:dyDescent="0.2">
      <c r="A10244">
        <v>10198</v>
      </c>
      <c r="B10244" s="1">
        <v>45062</v>
      </c>
      <c r="C10244" t="s">
        <v>261</v>
      </c>
      <c r="D10244" t="s">
        <v>1767</v>
      </c>
      <c r="E10244">
        <v>1</v>
      </c>
      <c r="F10244" t="s">
        <v>1923</v>
      </c>
      <c r="G10244" t="s">
        <v>266</v>
      </c>
      <c r="H10244" t="s">
        <v>3336</v>
      </c>
      <c r="M10244" s="2">
        <v>15000</v>
      </c>
      <c r="N10244" s="2">
        <v>29000</v>
      </c>
      <c r="O10244" s="2">
        <f>IF(Tabla1[[#This Row],[Mov]]="VNT",Tabla1[[#This Row],[Sale]]-Tabla1[[#This Row],[Cost]],-Tabla1[[#This Row],[Cost]]*Tabla1[[#This Row],[Cant]])</f>
        <v>-15000</v>
      </c>
      <c r="P10244" s="8">
        <f>IF(Tabla1[[#This Row],[Mov]]="VNT",-Tabla1[[#This Row],[Cant]],Tabla1[[#This Row],[Cant]])</f>
        <v>1</v>
      </c>
      <c r="Q10244" s="8">
        <f>DAY(Tabla1[[#This Row],[Date]])</f>
        <v>16</v>
      </c>
      <c r="R10244" s="8">
        <f>MONTH(Tabla1[[#This Row],[Date]])</f>
        <v>5</v>
      </c>
      <c r="S10244" s="8">
        <f>YEAR(Tabla1[[#This Row],[Date]])</f>
        <v>2023</v>
      </c>
    </row>
    <row r="10245" spans="1:19" x14ac:dyDescent="0.2">
      <c r="A10245">
        <v>10199</v>
      </c>
      <c r="B10245" s="1">
        <v>45062</v>
      </c>
      <c r="C10245" t="s">
        <v>261</v>
      </c>
      <c r="D10245" t="s">
        <v>1767</v>
      </c>
      <c r="E10245">
        <v>1</v>
      </c>
      <c r="F10245" t="s">
        <v>3337</v>
      </c>
      <c r="G10245" t="s">
        <v>266</v>
      </c>
      <c r="H10245" t="s">
        <v>3338</v>
      </c>
      <c r="M10245" s="2">
        <v>27000</v>
      </c>
      <c r="N10245" s="2">
        <v>55000</v>
      </c>
      <c r="O10245" s="2">
        <f>IF(Tabla1[[#This Row],[Mov]]="VNT",Tabla1[[#This Row],[Sale]]-Tabla1[[#This Row],[Cost]],-Tabla1[[#This Row],[Cost]]*Tabla1[[#This Row],[Cant]])</f>
        <v>-27000</v>
      </c>
      <c r="P10245" s="8">
        <f>IF(Tabla1[[#This Row],[Mov]]="VNT",-Tabla1[[#This Row],[Cant]],Tabla1[[#This Row],[Cant]])</f>
        <v>1</v>
      </c>
      <c r="Q10245" s="8">
        <f>DAY(Tabla1[[#This Row],[Date]])</f>
        <v>16</v>
      </c>
      <c r="R10245" s="8">
        <f>MONTH(Tabla1[[#This Row],[Date]])</f>
        <v>5</v>
      </c>
      <c r="S10245" s="8">
        <f>YEAR(Tabla1[[#This Row],[Date]])</f>
        <v>2023</v>
      </c>
    </row>
    <row r="10246" spans="1:19" x14ac:dyDescent="0.2">
      <c r="A10246">
        <v>10200</v>
      </c>
      <c r="B10246" s="1">
        <v>45062</v>
      </c>
      <c r="C10246" t="s">
        <v>261</v>
      </c>
      <c r="D10246" t="s">
        <v>1767</v>
      </c>
      <c r="E10246">
        <v>1</v>
      </c>
      <c r="F10246" t="s">
        <v>1102</v>
      </c>
      <c r="G10246" t="s">
        <v>2662</v>
      </c>
      <c r="H10246" t="s">
        <v>2659</v>
      </c>
      <c r="M10246" s="2">
        <v>58000</v>
      </c>
      <c r="N10246" s="2">
        <v>110000</v>
      </c>
      <c r="O10246" s="2">
        <f>IF(Tabla1[[#This Row],[Mov]]="VNT",Tabla1[[#This Row],[Sale]]-Tabla1[[#This Row],[Cost]],-Tabla1[[#This Row],[Cost]]*Tabla1[[#This Row],[Cant]])</f>
        <v>-58000</v>
      </c>
      <c r="P10246" s="8">
        <f>IF(Tabla1[[#This Row],[Mov]]="VNT",-Tabla1[[#This Row],[Cant]],Tabla1[[#This Row],[Cant]])</f>
        <v>1</v>
      </c>
      <c r="Q10246" s="8">
        <f>DAY(Tabla1[[#This Row],[Date]])</f>
        <v>16</v>
      </c>
      <c r="R10246" s="8">
        <f>MONTH(Tabla1[[#This Row],[Date]])</f>
        <v>5</v>
      </c>
      <c r="S10246" s="8">
        <f>YEAR(Tabla1[[#This Row],[Date]])</f>
        <v>2023</v>
      </c>
    </row>
    <row r="10247" spans="1:19" x14ac:dyDescent="0.2">
      <c r="A10247">
        <v>10201</v>
      </c>
      <c r="B10247" s="1">
        <v>45062</v>
      </c>
      <c r="C10247" t="s">
        <v>261</v>
      </c>
      <c r="D10247" t="s">
        <v>1767</v>
      </c>
      <c r="E10247">
        <v>1</v>
      </c>
      <c r="F10247" t="s">
        <v>1102</v>
      </c>
      <c r="G10247" t="s">
        <v>266</v>
      </c>
      <c r="H10247" t="s">
        <v>3206</v>
      </c>
      <c r="M10247" s="2">
        <v>7000</v>
      </c>
      <c r="N10247" s="2">
        <v>22000</v>
      </c>
      <c r="O10247" s="2">
        <f>IF(Tabla1[[#This Row],[Mov]]="VNT",Tabla1[[#This Row],[Sale]]-Tabla1[[#This Row],[Cost]],-Tabla1[[#This Row],[Cost]]*Tabla1[[#This Row],[Cant]])</f>
        <v>-7000</v>
      </c>
      <c r="P10247" s="8">
        <f>IF(Tabla1[[#This Row],[Mov]]="VNT",-Tabla1[[#This Row],[Cant]],Tabla1[[#This Row],[Cant]])</f>
        <v>1</v>
      </c>
      <c r="Q10247" s="8">
        <f>DAY(Tabla1[[#This Row],[Date]])</f>
        <v>16</v>
      </c>
      <c r="R10247" s="8">
        <f>MONTH(Tabla1[[#This Row],[Date]])</f>
        <v>5</v>
      </c>
      <c r="S10247" s="8">
        <f>YEAR(Tabla1[[#This Row],[Date]])</f>
        <v>2023</v>
      </c>
    </row>
    <row r="10248" spans="1:19" x14ac:dyDescent="0.2">
      <c r="A10248">
        <v>10202</v>
      </c>
      <c r="B10248" s="1">
        <v>45062</v>
      </c>
      <c r="C10248" t="s">
        <v>261</v>
      </c>
      <c r="D10248" t="s">
        <v>1767</v>
      </c>
      <c r="E10248">
        <v>1</v>
      </c>
      <c r="F10248" t="s">
        <v>1102</v>
      </c>
      <c r="G10248" t="s">
        <v>3526</v>
      </c>
      <c r="H10248" t="s">
        <v>3165</v>
      </c>
      <c r="M10248" s="2">
        <v>40000</v>
      </c>
      <c r="N10248" s="2">
        <v>69000</v>
      </c>
      <c r="O10248" s="2">
        <f>IF(Tabla1[[#This Row],[Mov]]="VNT",Tabla1[[#This Row],[Sale]]-Tabla1[[#This Row],[Cost]],-Tabla1[[#This Row],[Cost]]*Tabla1[[#This Row],[Cant]])</f>
        <v>-40000</v>
      </c>
      <c r="P10248" s="8">
        <f>IF(Tabla1[[#This Row],[Mov]]="VNT",-Tabla1[[#This Row],[Cant]],Tabla1[[#This Row],[Cant]])</f>
        <v>1</v>
      </c>
      <c r="Q10248" s="8">
        <f>DAY(Tabla1[[#This Row],[Date]])</f>
        <v>16</v>
      </c>
      <c r="R10248" s="8">
        <f>MONTH(Tabla1[[#This Row],[Date]])</f>
        <v>5</v>
      </c>
      <c r="S10248" s="8">
        <f>YEAR(Tabla1[[#This Row],[Date]])</f>
        <v>2023</v>
      </c>
    </row>
    <row r="10249" spans="1:19" x14ac:dyDescent="0.2">
      <c r="A10249">
        <v>10203</v>
      </c>
      <c r="B10249" s="1">
        <v>45062</v>
      </c>
      <c r="C10249" t="s">
        <v>261</v>
      </c>
      <c r="D10249" t="s">
        <v>1767</v>
      </c>
      <c r="E10249">
        <v>2</v>
      </c>
      <c r="F10249" t="s">
        <v>48</v>
      </c>
      <c r="G10249" t="s">
        <v>1765</v>
      </c>
      <c r="H10249" t="s">
        <v>2772</v>
      </c>
      <c r="M10249" s="2">
        <v>210000</v>
      </c>
      <c r="N10249" s="2">
        <v>300000</v>
      </c>
      <c r="O10249" s="2">
        <f>IF(Tabla1[[#This Row],[Mov]]="VNT",Tabla1[[#This Row],[Sale]]-Tabla1[[#This Row],[Cost]],-Tabla1[[#This Row],[Cost]]*Tabla1[[#This Row],[Cant]])</f>
        <v>-420000</v>
      </c>
      <c r="P10249" s="8">
        <f>IF(Tabla1[[#This Row],[Mov]]="VNT",-Tabla1[[#This Row],[Cant]],Tabla1[[#This Row],[Cant]])</f>
        <v>2</v>
      </c>
      <c r="Q10249" s="8">
        <f>DAY(Tabla1[[#This Row],[Date]])</f>
        <v>16</v>
      </c>
      <c r="R10249" s="8">
        <f>MONTH(Tabla1[[#This Row],[Date]])</f>
        <v>5</v>
      </c>
      <c r="S10249" s="8">
        <f>YEAR(Tabla1[[#This Row],[Date]])</f>
        <v>2023</v>
      </c>
    </row>
    <row r="10250" spans="1:19" x14ac:dyDescent="0.2">
      <c r="A10250">
        <v>10204</v>
      </c>
      <c r="B10250" s="1">
        <v>45062</v>
      </c>
      <c r="C10250" t="s">
        <v>261</v>
      </c>
      <c r="D10250" t="s">
        <v>2051</v>
      </c>
      <c r="E10250">
        <v>3</v>
      </c>
      <c r="F10250" t="s">
        <v>1052</v>
      </c>
      <c r="G10250" t="s">
        <v>266</v>
      </c>
      <c r="H10250" t="s">
        <v>3339</v>
      </c>
      <c r="M10250" s="2">
        <v>13000</v>
      </c>
      <c r="N10250" s="2">
        <v>0</v>
      </c>
      <c r="O10250" s="2">
        <f>IF(Tabla1[[#This Row],[Mov]]="VNT",Tabla1[[#This Row],[Sale]]-Tabla1[[#This Row],[Cost]],-Tabla1[[#This Row],[Cost]]*Tabla1[[#This Row],[Cant]])</f>
        <v>-39000</v>
      </c>
      <c r="P10250" s="8">
        <f>IF(Tabla1[[#This Row],[Mov]]="VNT",-Tabla1[[#This Row],[Cant]],Tabla1[[#This Row],[Cant]])</f>
        <v>3</v>
      </c>
      <c r="Q10250" s="8">
        <f>DAY(Tabla1[[#This Row],[Date]])</f>
        <v>16</v>
      </c>
      <c r="R10250" s="8">
        <f>MONTH(Tabla1[[#This Row],[Date]])</f>
        <v>5</v>
      </c>
      <c r="S10250" s="8">
        <f>YEAR(Tabla1[[#This Row],[Date]])</f>
        <v>2023</v>
      </c>
    </row>
    <row r="10251" spans="1:19" x14ac:dyDescent="0.2">
      <c r="A10251">
        <v>10205</v>
      </c>
      <c r="B10251" s="1">
        <v>45062</v>
      </c>
      <c r="C10251" t="s">
        <v>261</v>
      </c>
      <c r="D10251" t="s">
        <v>892</v>
      </c>
      <c r="E10251">
        <v>1</v>
      </c>
      <c r="F10251" t="s">
        <v>386</v>
      </c>
      <c r="G10251" t="s">
        <v>263</v>
      </c>
      <c r="H10251" t="s">
        <v>672</v>
      </c>
      <c r="M10251" s="2">
        <v>85000</v>
      </c>
      <c r="N10251" s="2">
        <v>150000</v>
      </c>
      <c r="O10251" s="2">
        <f>IF(Tabla1[[#This Row],[Mov]]="VNT",Tabla1[[#This Row],[Sale]]-Tabla1[[#This Row],[Cost]],-Tabla1[[#This Row],[Cost]]*Tabla1[[#This Row],[Cant]])</f>
        <v>-85000</v>
      </c>
      <c r="P10251" s="8">
        <f>IF(Tabla1[[#This Row],[Mov]]="VNT",-Tabla1[[#This Row],[Cant]],Tabla1[[#This Row],[Cant]])</f>
        <v>1</v>
      </c>
      <c r="Q10251" s="8">
        <f>DAY(Tabla1[[#This Row],[Date]])</f>
        <v>16</v>
      </c>
      <c r="R10251" s="8">
        <f>MONTH(Tabla1[[#This Row],[Date]])</f>
        <v>5</v>
      </c>
      <c r="S10251" s="8">
        <f>YEAR(Tabla1[[#This Row],[Date]])</f>
        <v>2023</v>
      </c>
    </row>
    <row r="10252" spans="1:19" x14ac:dyDescent="0.2">
      <c r="A10252">
        <v>10206</v>
      </c>
      <c r="B10252" s="1">
        <v>45062</v>
      </c>
      <c r="C10252" t="s">
        <v>261</v>
      </c>
      <c r="D10252" t="s">
        <v>892</v>
      </c>
      <c r="E10252">
        <v>4</v>
      </c>
      <c r="F10252" t="s">
        <v>1193</v>
      </c>
      <c r="G10252" t="s">
        <v>499</v>
      </c>
      <c r="H10252" t="s">
        <v>3340</v>
      </c>
      <c r="M10252" s="2">
        <v>5000</v>
      </c>
      <c r="N10252" s="2">
        <v>20000</v>
      </c>
      <c r="O10252" s="2">
        <f>IF(Tabla1[[#This Row],[Mov]]="VNT",Tabla1[[#This Row],[Sale]]-Tabla1[[#This Row],[Cost]],-Tabla1[[#This Row],[Cost]]*Tabla1[[#This Row],[Cant]])</f>
        <v>-20000</v>
      </c>
      <c r="P10252" s="8">
        <f>IF(Tabla1[[#This Row],[Mov]]="VNT",-Tabla1[[#This Row],[Cant]],Tabla1[[#This Row],[Cant]])</f>
        <v>4</v>
      </c>
      <c r="Q10252" s="8">
        <f>DAY(Tabla1[[#This Row],[Date]])</f>
        <v>16</v>
      </c>
      <c r="R10252" s="8">
        <f>MONTH(Tabla1[[#This Row],[Date]])</f>
        <v>5</v>
      </c>
      <c r="S10252" s="8">
        <f>YEAR(Tabla1[[#This Row],[Date]])</f>
        <v>2023</v>
      </c>
    </row>
    <row r="10253" spans="1:19" x14ac:dyDescent="0.2">
      <c r="A10253">
        <v>10207</v>
      </c>
      <c r="B10253" s="1">
        <v>45062</v>
      </c>
      <c r="C10253" t="s">
        <v>261</v>
      </c>
      <c r="D10253" t="s">
        <v>1569</v>
      </c>
      <c r="E10253">
        <v>3</v>
      </c>
      <c r="F10253" t="s">
        <v>214</v>
      </c>
      <c r="G10253" t="s">
        <v>266</v>
      </c>
      <c r="H10253" t="s">
        <v>3341</v>
      </c>
      <c r="M10253" s="2">
        <v>5500</v>
      </c>
      <c r="N10253" s="2">
        <v>15000</v>
      </c>
      <c r="O10253" s="2">
        <f>IF(Tabla1[[#This Row],[Mov]]="VNT",Tabla1[[#This Row],[Sale]]-Tabla1[[#This Row],[Cost]],-Tabla1[[#This Row],[Cost]]*Tabla1[[#This Row],[Cant]])</f>
        <v>-16500</v>
      </c>
      <c r="P10253" s="8">
        <f>IF(Tabla1[[#This Row],[Mov]]="VNT",-Tabla1[[#This Row],[Cant]],Tabla1[[#This Row],[Cant]])</f>
        <v>3</v>
      </c>
      <c r="Q10253" s="8">
        <f>DAY(Tabla1[[#This Row],[Date]])</f>
        <v>16</v>
      </c>
      <c r="R10253" s="8">
        <f>MONTH(Tabla1[[#This Row],[Date]])</f>
        <v>5</v>
      </c>
      <c r="S10253" s="8">
        <f>YEAR(Tabla1[[#This Row],[Date]])</f>
        <v>2023</v>
      </c>
    </row>
    <row r="10254" spans="1:19" x14ac:dyDescent="0.2">
      <c r="A10254">
        <v>10208</v>
      </c>
      <c r="B10254" s="1">
        <v>45065</v>
      </c>
      <c r="C10254" t="s">
        <v>261</v>
      </c>
      <c r="D10254" t="s">
        <v>1569</v>
      </c>
      <c r="E10254">
        <v>4</v>
      </c>
      <c r="F10254" t="s">
        <v>26</v>
      </c>
      <c r="G10254" t="s">
        <v>266</v>
      </c>
      <c r="H10254" t="s">
        <v>3321</v>
      </c>
      <c r="M10254" s="2">
        <v>7500</v>
      </c>
      <c r="N10254" s="2">
        <v>15000</v>
      </c>
      <c r="O10254" s="2">
        <f>IF(Tabla1[[#This Row],[Mov]]="VNT",Tabla1[[#This Row],[Sale]]-Tabla1[[#This Row],[Cost]],-Tabla1[[#This Row],[Cost]]*Tabla1[[#This Row],[Cant]])</f>
        <v>-30000</v>
      </c>
      <c r="P10254" s="8">
        <f>IF(Tabla1[[#This Row],[Mov]]="VNT",-Tabla1[[#This Row],[Cant]],Tabla1[[#This Row],[Cant]])</f>
        <v>4</v>
      </c>
      <c r="Q10254" s="8">
        <f>DAY(Tabla1[[#This Row],[Date]])</f>
        <v>19</v>
      </c>
      <c r="R10254" s="8">
        <f>MONTH(Tabla1[[#This Row],[Date]])</f>
        <v>5</v>
      </c>
      <c r="S10254" s="8">
        <f>YEAR(Tabla1[[#This Row],[Date]])</f>
        <v>2023</v>
      </c>
    </row>
    <row r="10255" spans="1:19" x14ac:dyDescent="0.2">
      <c r="A10255">
        <v>10209</v>
      </c>
      <c r="B10255" s="1">
        <v>45065</v>
      </c>
      <c r="C10255" t="s">
        <v>261</v>
      </c>
      <c r="D10255" t="s">
        <v>1569</v>
      </c>
      <c r="E10255">
        <v>1</v>
      </c>
      <c r="F10255" t="s">
        <v>26</v>
      </c>
      <c r="G10255" t="s">
        <v>266</v>
      </c>
      <c r="H10255" t="s">
        <v>3315</v>
      </c>
      <c r="M10255" s="2">
        <v>13000</v>
      </c>
      <c r="N10255" s="2">
        <v>25000</v>
      </c>
      <c r="O10255" s="2">
        <f>IF(Tabla1[[#This Row],[Mov]]="VNT",Tabla1[[#This Row],[Sale]]-Tabla1[[#This Row],[Cost]],-Tabla1[[#This Row],[Cost]]*Tabla1[[#This Row],[Cant]])</f>
        <v>-13000</v>
      </c>
      <c r="P10255" s="8">
        <f>IF(Tabla1[[#This Row],[Mov]]="VNT",-Tabla1[[#This Row],[Cant]],Tabla1[[#This Row],[Cant]])</f>
        <v>1</v>
      </c>
      <c r="Q10255" s="8">
        <f>DAY(Tabla1[[#This Row],[Date]])</f>
        <v>19</v>
      </c>
      <c r="R10255" s="8">
        <f>MONTH(Tabla1[[#This Row],[Date]])</f>
        <v>5</v>
      </c>
      <c r="S10255" s="8">
        <f>YEAR(Tabla1[[#This Row],[Date]])</f>
        <v>2023</v>
      </c>
    </row>
    <row r="10256" spans="1:19" x14ac:dyDescent="0.2">
      <c r="A10256">
        <v>10210</v>
      </c>
      <c r="B10256" s="1">
        <v>45065</v>
      </c>
      <c r="C10256" t="s">
        <v>261</v>
      </c>
      <c r="D10256" t="s">
        <v>1569</v>
      </c>
      <c r="E10256">
        <v>1</v>
      </c>
      <c r="F10256" t="s">
        <v>26</v>
      </c>
      <c r="G10256" t="s">
        <v>266</v>
      </c>
      <c r="H10256" t="s">
        <v>3315</v>
      </c>
      <c r="M10256" s="2">
        <v>12000</v>
      </c>
      <c r="N10256" s="2">
        <v>25000</v>
      </c>
      <c r="O10256" s="2">
        <f>IF(Tabla1[[#This Row],[Mov]]="VNT",Tabla1[[#This Row],[Sale]]-Tabla1[[#This Row],[Cost]],-Tabla1[[#This Row],[Cost]]*Tabla1[[#This Row],[Cant]])</f>
        <v>-12000</v>
      </c>
      <c r="P10256" s="8">
        <f>IF(Tabla1[[#This Row],[Mov]]="VNT",-Tabla1[[#This Row],[Cant]],Tabla1[[#This Row],[Cant]])</f>
        <v>1</v>
      </c>
      <c r="Q10256" s="8">
        <f>DAY(Tabla1[[#This Row],[Date]])</f>
        <v>19</v>
      </c>
      <c r="R10256" s="8">
        <f>MONTH(Tabla1[[#This Row],[Date]])</f>
        <v>5</v>
      </c>
      <c r="S10256" s="8">
        <f>YEAR(Tabla1[[#This Row],[Date]])</f>
        <v>2023</v>
      </c>
    </row>
    <row r="10257" spans="1:19" x14ac:dyDescent="0.2">
      <c r="A10257">
        <v>10211</v>
      </c>
      <c r="B10257" s="1">
        <v>45065</v>
      </c>
      <c r="C10257" t="s">
        <v>261</v>
      </c>
      <c r="D10257" t="s">
        <v>1569</v>
      </c>
      <c r="E10257">
        <v>3</v>
      </c>
      <c r="F10257" t="s">
        <v>127</v>
      </c>
      <c r="G10257" t="s">
        <v>266</v>
      </c>
      <c r="H10257" t="s">
        <v>139</v>
      </c>
      <c r="M10257" s="2">
        <v>2500</v>
      </c>
      <c r="N10257" s="2">
        <v>7000</v>
      </c>
      <c r="O10257" s="2">
        <f>IF(Tabla1[[#This Row],[Mov]]="VNT",Tabla1[[#This Row],[Sale]]-Tabla1[[#This Row],[Cost]],-Tabla1[[#This Row],[Cost]]*Tabla1[[#This Row],[Cant]])</f>
        <v>-7500</v>
      </c>
      <c r="P10257" s="8">
        <f>IF(Tabla1[[#This Row],[Mov]]="VNT",-Tabla1[[#This Row],[Cant]],Tabla1[[#This Row],[Cant]])</f>
        <v>3</v>
      </c>
      <c r="Q10257" s="8">
        <f>DAY(Tabla1[[#This Row],[Date]])</f>
        <v>19</v>
      </c>
      <c r="R10257" s="8">
        <f>MONTH(Tabla1[[#This Row],[Date]])</f>
        <v>5</v>
      </c>
      <c r="S10257" s="8">
        <f>YEAR(Tabla1[[#This Row],[Date]])</f>
        <v>2023</v>
      </c>
    </row>
    <row r="10258" spans="1:19" x14ac:dyDescent="0.2">
      <c r="A10258">
        <v>10212</v>
      </c>
      <c r="B10258" s="1">
        <v>45065</v>
      </c>
      <c r="C10258" t="s">
        <v>261</v>
      </c>
      <c r="D10258" t="s">
        <v>1569</v>
      </c>
      <c r="E10258">
        <v>9</v>
      </c>
      <c r="F10258" t="s">
        <v>224</v>
      </c>
      <c r="G10258" t="s">
        <v>589</v>
      </c>
      <c r="H10258" t="s">
        <v>1173</v>
      </c>
      <c r="M10258" s="2">
        <v>7300</v>
      </c>
      <c r="N10258" s="2">
        <v>20000</v>
      </c>
      <c r="O10258" s="2">
        <f>IF(Tabla1[[#This Row],[Mov]]="VNT",Tabla1[[#This Row],[Sale]]-Tabla1[[#This Row],[Cost]],-Tabla1[[#This Row],[Cost]]*Tabla1[[#This Row],[Cant]])</f>
        <v>-65700</v>
      </c>
      <c r="P10258" s="8">
        <f>IF(Tabla1[[#This Row],[Mov]]="VNT",-Tabla1[[#This Row],[Cant]],Tabla1[[#This Row],[Cant]])</f>
        <v>9</v>
      </c>
      <c r="Q10258" s="8">
        <f>DAY(Tabla1[[#This Row],[Date]])</f>
        <v>19</v>
      </c>
      <c r="R10258" s="8">
        <f>MONTH(Tabla1[[#This Row],[Date]])</f>
        <v>5</v>
      </c>
      <c r="S10258" s="8">
        <f>YEAR(Tabla1[[#This Row],[Date]])</f>
        <v>2023</v>
      </c>
    </row>
    <row r="10259" spans="1:19" x14ac:dyDescent="0.2">
      <c r="A10259">
        <v>10213</v>
      </c>
      <c r="B10259" s="1">
        <v>45065</v>
      </c>
      <c r="C10259" t="s">
        <v>261</v>
      </c>
      <c r="D10259" t="s">
        <v>1569</v>
      </c>
      <c r="E10259">
        <v>1</v>
      </c>
      <c r="F10259" t="s">
        <v>48</v>
      </c>
      <c r="G10259" t="s">
        <v>1301</v>
      </c>
      <c r="H10259" t="s">
        <v>3342</v>
      </c>
      <c r="M10259" s="2">
        <v>30000</v>
      </c>
      <c r="N10259" s="2">
        <v>69000</v>
      </c>
      <c r="O10259" s="2">
        <f>IF(Tabla1[[#This Row],[Mov]]="VNT",Tabla1[[#This Row],[Sale]]-Tabla1[[#This Row],[Cost]],-Tabla1[[#This Row],[Cost]]*Tabla1[[#This Row],[Cant]])</f>
        <v>-30000</v>
      </c>
      <c r="P10259" s="8">
        <f>IF(Tabla1[[#This Row],[Mov]]="VNT",-Tabla1[[#This Row],[Cant]],Tabla1[[#This Row],[Cant]])</f>
        <v>1</v>
      </c>
      <c r="Q10259" s="8">
        <f>DAY(Tabla1[[#This Row],[Date]])</f>
        <v>19</v>
      </c>
      <c r="R10259" s="8">
        <f>MONTH(Tabla1[[#This Row],[Date]])</f>
        <v>5</v>
      </c>
      <c r="S10259" s="8">
        <f>YEAR(Tabla1[[#This Row],[Date]])</f>
        <v>2023</v>
      </c>
    </row>
    <row r="10260" spans="1:19" x14ac:dyDescent="0.2">
      <c r="A10260">
        <v>10214</v>
      </c>
      <c r="B10260" s="1">
        <v>45065</v>
      </c>
      <c r="C10260" t="s">
        <v>261</v>
      </c>
      <c r="D10260" t="s">
        <v>1569</v>
      </c>
      <c r="E10260">
        <v>1</v>
      </c>
      <c r="F10260" t="s">
        <v>48</v>
      </c>
      <c r="G10260" t="s">
        <v>1301</v>
      </c>
      <c r="H10260" t="s">
        <v>3343</v>
      </c>
      <c r="M10260" s="2">
        <v>38000</v>
      </c>
      <c r="N10260" s="2">
        <v>79000</v>
      </c>
      <c r="O10260" s="2">
        <f>IF(Tabla1[[#This Row],[Mov]]="VNT",Tabla1[[#This Row],[Sale]]-Tabla1[[#This Row],[Cost]],-Tabla1[[#This Row],[Cost]]*Tabla1[[#This Row],[Cant]])</f>
        <v>-38000</v>
      </c>
      <c r="P10260" s="8">
        <f>IF(Tabla1[[#This Row],[Mov]]="VNT",-Tabla1[[#This Row],[Cant]],Tabla1[[#This Row],[Cant]])</f>
        <v>1</v>
      </c>
      <c r="Q10260" s="8">
        <f>DAY(Tabla1[[#This Row],[Date]])</f>
        <v>19</v>
      </c>
      <c r="R10260" s="8">
        <f>MONTH(Tabla1[[#This Row],[Date]])</f>
        <v>5</v>
      </c>
      <c r="S10260" s="8">
        <f>YEAR(Tabla1[[#This Row],[Date]])</f>
        <v>2023</v>
      </c>
    </row>
    <row r="10261" spans="1:19" x14ac:dyDescent="0.2">
      <c r="A10261">
        <v>10215</v>
      </c>
      <c r="B10261" s="1">
        <v>45065</v>
      </c>
      <c r="C10261" t="s">
        <v>261</v>
      </c>
      <c r="D10261" t="s">
        <v>1569</v>
      </c>
      <c r="E10261">
        <v>1</v>
      </c>
      <c r="F10261" t="s">
        <v>48</v>
      </c>
      <c r="G10261" t="s">
        <v>1870</v>
      </c>
      <c r="H10261" t="s">
        <v>3344</v>
      </c>
      <c r="M10261" s="2">
        <v>42000</v>
      </c>
      <c r="N10261" s="2">
        <v>79000</v>
      </c>
      <c r="O10261" s="2">
        <f>IF(Tabla1[[#This Row],[Mov]]="VNT",Tabla1[[#This Row],[Sale]]-Tabla1[[#This Row],[Cost]],-Tabla1[[#This Row],[Cost]]*Tabla1[[#This Row],[Cant]])</f>
        <v>-42000</v>
      </c>
      <c r="P10261" s="8">
        <f>IF(Tabla1[[#This Row],[Mov]]="VNT",-Tabla1[[#This Row],[Cant]],Tabla1[[#This Row],[Cant]])</f>
        <v>1</v>
      </c>
      <c r="Q10261" s="8">
        <f>DAY(Tabla1[[#This Row],[Date]])</f>
        <v>19</v>
      </c>
      <c r="R10261" s="8">
        <f>MONTH(Tabla1[[#This Row],[Date]])</f>
        <v>5</v>
      </c>
      <c r="S10261" s="8">
        <f>YEAR(Tabla1[[#This Row],[Date]])</f>
        <v>2023</v>
      </c>
    </row>
    <row r="10262" spans="1:19" x14ac:dyDescent="0.2">
      <c r="A10262">
        <v>10216</v>
      </c>
      <c r="B10262" s="1">
        <v>45065</v>
      </c>
      <c r="C10262" t="s">
        <v>261</v>
      </c>
      <c r="D10262" t="s">
        <v>1767</v>
      </c>
      <c r="E10262">
        <v>1</v>
      </c>
      <c r="F10262" t="s">
        <v>3345</v>
      </c>
      <c r="G10262" t="s">
        <v>266</v>
      </c>
      <c r="H10262" t="s">
        <v>3346</v>
      </c>
      <c r="M10262" s="2">
        <v>25000</v>
      </c>
      <c r="N10262" s="2">
        <v>49000</v>
      </c>
      <c r="O10262" s="2">
        <f>IF(Tabla1[[#This Row],[Mov]]="VNT",Tabla1[[#This Row],[Sale]]-Tabla1[[#This Row],[Cost]],-Tabla1[[#This Row],[Cost]]*Tabla1[[#This Row],[Cant]])</f>
        <v>-25000</v>
      </c>
      <c r="P10262" s="8">
        <f>IF(Tabla1[[#This Row],[Mov]]="VNT",-Tabla1[[#This Row],[Cant]],Tabla1[[#This Row],[Cant]])</f>
        <v>1</v>
      </c>
      <c r="Q10262" s="8">
        <f>DAY(Tabla1[[#This Row],[Date]])</f>
        <v>19</v>
      </c>
      <c r="R10262" s="8">
        <f>MONTH(Tabla1[[#This Row],[Date]])</f>
        <v>5</v>
      </c>
      <c r="S10262" s="8">
        <f>YEAR(Tabla1[[#This Row],[Date]])</f>
        <v>2023</v>
      </c>
    </row>
    <row r="10263" spans="1:19" x14ac:dyDescent="0.2">
      <c r="A10263">
        <v>10217</v>
      </c>
      <c r="B10263" s="1">
        <v>45065</v>
      </c>
      <c r="C10263" t="s">
        <v>261</v>
      </c>
      <c r="D10263" t="s">
        <v>1767</v>
      </c>
      <c r="E10263">
        <v>1</v>
      </c>
      <c r="F10263" t="s">
        <v>3347</v>
      </c>
      <c r="G10263" t="s">
        <v>266</v>
      </c>
      <c r="H10263" t="s">
        <v>3348</v>
      </c>
      <c r="M10263" s="2">
        <v>16000</v>
      </c>
      <c r="N10263" s="2">
        <v>35000</v>
      </c>
      <c r="O10263" s="2">
        <f>IF(Tabla1[[#This Row],[Mov]]="VNT",Tabla1[[#This Row],[Sale]]-Tabla1[[#This Row],[Cost]],-Tabla1[[#This Row],[Cost]]*Tabla1[[#This Row],[Cant]])</f>
        <v>-16000</v>
      </c>
      <c r="P10263" s="8">
        <f>IF(Tabla1[[#This Row],[Mov]]="VNT",-Tabla1[[#This Row],[Cant]],Tabla1[[#This Row],[Cant]])</f>
        <v>1</v>
      </c>
      <c r="Q10263" s="8">
        <f>DAY(Tabla1[[#This Row],[Date]])</f>
        <v>19</v>
      </c>
      <c r="R10263" s="8">
        <f>MONTH(Tabla1[[#This Row],[Date]])</f>
        <v>5</v>
      </c>
      <c r="S10263" s="8">
        <f>YEAR(Tabla1[[#This Row],[Date]])</f>
        <v>2023</v>
      </c>
    </row>
    <row r="10264" spans="1:19" x14ac:dyDescent="0.2">
      <c r="A10264">
        <v>10218</v>
      </c>
      <c r="B10264" s="1">
        <v>45065</v>
      </c>
      <c r="C10264" t="s">
        <v>261</v>
      </c>
      <c r="D10264" t="s">
        <v>1767</v>
      </c>
      <c r="E10264">
        <v>1</v>
      </c>
      <c r="F10264" t="s">
        <v>1923</v>
      </c>
      <c r="G10264" t="s">
        <v>2635</v>
      </c>
      <c r="H10264" t="s">
        <v>3427</v>
      </c>
      <c r="M10264" s="2">
        <v>11000</v>
      </c>
      <c r="N10264" s="2">
        <v>24000</v>
      </c>
      <c r="O10264" s="2">
        <f>IF(Tabla1[[#This Row],[Mov]]="VNT",Tabla1[[#This Row],[Sale]]-Tabla1[[#This Row],[Cost]],-Tabla1[[#This Row],[Cost]]*Tabla1[[#This Row],[Cant]])</f>
        <v>-11000</v>
      </c>
      <c r="P10264" s="8">
        <f>IF(Tabla1[[#This Row],[Mov]]="VNT",-Tabla1[[#This Row],[Cant]],Tabla1[[#This Row],[Cant]])</f>
        <v>1</v>
      </c>
      <c r="Q10264" s="8">
        <f>DAY(Tabla1[[#This Row],[Date]])</f>
        <v>19</v>
      </c>
      <c r="R10264" s="8">
        <f>MONTH(Tabla1[[#This Row],[Date]])</f>
        <v>5</v>
      </c>
      <c r="S10264" s="8">
        <f>YEAR(Tabla1[[#This Row],[Date]])</f>
        <v>2023</v>
      </c>
    </row>
    <row r="10265" spans="1:19" x14ac:dyDescent="0.2">
      <c r="A10265">
        <v>10219</v>
      </c>
      <c r="B10265" s="1">
        <v>45065</v>
      </c>
      <c r="C10265" t="s">
        <v>261</v>
      </c>
      <c r="D10265" t="s">
        <v>1767</v>
      </c>
      <c r="E10265">
        <v>1</v>
      </c>
      <c r="F10265" t="s">
        <v>2767</v>
      </c>
      <c r="G10265" t="s">
        <v>3350</v>
      </c>
      <c r="H10265" t="s">
        <v>3521</v>
      </c>
      <c r="M10265" s="2">
        <v>28000</v>
      </c>
      <c r="N10265" s="2">
        <v>55000</v>
      </c>
      <c r="O10265" s="2">
        <f>IF(Tabla1[[#This Row],[Mov]]="VNT",Tabla1[[#This Row],[Sale]]-Tabla1[[#This Row],[Cost]],-Tabla1[[#This Row],[Cost]]*Tabla1[[#This Row],[Cant]])</f>
        <v>-28000</v>
      </c>
      <c r="P10265" s="8">
        <f>IF(Tabla1[[#This Row],[Mov]]="VNT",-Tabla1[[#This Row],[Cant]],Tabla1[[#This Row],[Cant]])</f>
        <v>1</v>
      </c>
      <c r="Q10265" s="8">
        <f>DAY(Tabla1[[#This Row],[Date]])</f>
        <v>19</v>
      </c>
      <c r="R10265" s="8">
        <f>MONTH(Tabla1[[#This Row],[Date]])</f>
        <v>5</v>
      </c>
      <c r="S10265" s="8">
        <f>YEAR(Tabla1[[#This Row],[Date]])</f>
        <v>2023</v>
      </c>
    </row>
    <row r="10266" spans="1:19" x14ac:dyDescent="0.2">
      <c r="A10266">
        <v>10220</v>
      </c>
      <c r="B10266" s="1">
        <v>45065</v>
      </c>
      <c r="C10266" t="s">
        <v>261</v>
      </c>
      <c r="D10266" t="s">
        <v>1767</v>
      </c>
      <c r="E10266">
        <v>1</v>
      </c>
      <c r="F10266" t="s">
        <v>3323</v>
      </c>
      <c r="G10266" t="s">
        <v>266</v>
      </c>
      <c r="H10266" t="s">
        <v>3351</v>
      </c>
      <c r="M10266" s="2">
        <v>20000</v>
      </c>
      <c r="N10266" s="2">
        <v>45000</v>
      </c>
      <c r="O10266" s="2">
        <f>IF(Tabla1[[#This Row],[Mov]]="VNT",Tabla1[[#This Row],[Sale]]-Tabla1[[#This Row],[Cost]],-Tabla1[[#This Row],[Cost]]*Tabla1[[#This Row],[Cant]])</f>
        <v>-20000</v>
      </c>
      <c r="P10266" s="8">
        <f>IF(Tabla1[[#This Row],[Mov]]="VNT",-Tabla1[[#This Row],[Cant]],Tabla1[[#This Row],[Cant]])</f>
        <v>1</v>
      </c>
      <c r="Q10266" s="8">
        <f>DAY(Tabla1[[#This Row],[Date]])</f>
        <v>19</v>
      </c>
      <c r="R10266" s="8">
        <f>MONTH(Tabla1[[#This Row],[Date]])</f>
        <v>5</v>
      </c>
      <c r="S10266" s="8">
        <f>YEAR(Tabla1[[#This Row],[Date]])</f>
        <v>2023</v>
      </c>
    </row>
    <row r="10267" spans="1:19" x14ac:dyDescent="0.2">
      <c r="A10267">
        <v>10221</v>
      </c>
      <c r="B10267" s="1">
        <v>45065</v>
      </c>
      <c r="C10267" t="s">
        <v>261</v>
      </c>
      <c r="D10267" t="s">
        <v>659</v>
      </c>
      <c r="E10267">
        <v>10</v>
      </c>
      <c r="F10267" t="s">
        <v>342</v>
      </c>
      <c r="G10267" t="s">
        <v>589</v>
      </c>
      <c r="H10267" t="s">
        <v>1173</v>
      </c>
      <c r="M10267" s="2">
        <v>800</v>
      </c>
      <c r="N10267" s="2">
        <v>10000</v>
      </c>
      <c r="O10267" s="2">
        <f>IF(Tabla1[[#This Row],[Mov]]="VNT",Tabla1[[#This Row],[Sale]]-Tabla1[[#This Row],[Cost]],-Tabla1[[#This Row],[Cost]]*Tabla1[[#This Row],[Cant]])</f>
        <v>-8000</v>
      </c>
      <c r="P10267" s="8">
        <f>IF(Tabla1[[#This Row],[Mov]]="VNT",-Tabla1[[#This Row],[Cant]],Tabla1[[#This Row],[Cant]])</f>
        <v>10</v>
      </c>
      <c r="Q10267" s="8">
        <f>DAY(Tabla1[[#This Row],[Date]])</f>
        <v>19</v>
      </c>
      <c r="R10267" s="8">
        <f>MONTH(Tabla1[[#This Row],[Date]])</f>
        <v>5</v>
      </c>
      <c r="S10267" s="8">
        <f>YEAR(Tabla1[[#This Row],[Date]])</f>
        <v>2023</v>
      </c>
    </row>
    <row r="10268" spans="1:19" x14ac:dyDescent="0.2">
      <c r="A10268">
        <v>10222</v>
      </c>
      <c r="B10268" s="1">
        <v>45065</v>
      </c>
      <c r="C10268" t="s">
        <v>261</v>
      </c>
      <c r="D10268" t="s">
        <v>659</v>
      </c>
      <c r="E10268">
        <v>5</v>
      </c>
      <c r="F10268" t="s">
        <v>225</v>
      </c>
      <c r="G10268" t="s">
        <v>589</v>
      </c>
      <c r="H10268" t="s">
        <v>1173</v>
      </c>
      <c r="M10268" s="2">
        <v>900</v>
      </c>
      <c r="N10268" s="2">
        <v>10000</v>
      </c>
      <c r="O10268" s="2">
        <f>IF(Tabla1[[#This Row],[Mov]]="VNT",Tabla1[[#This Row],[Sale]]-Tabla1[[#This Row],[Cost]],-Tabla1[[#This Row],[Cost]]*Tabla1[[#This Row],[Cant]])</f>
        <v>-4500</v>
      </c>
      <c r="P10268" s="8">
        <f>IF(Tabla1[[#This Row],[Mov]]="VNT",-Tabla1[[#This Row],[Cant]],Tabla1[[#This Row],[Cant]])</f>
        <v>5</v>
      </c>
      <c r="Q10268" s="8">
        <f>DAY(Tabla1[[#This Row],[Date]])</f>
        <v>19</v>
      </c>
      <c r="R10268" s="8">
        <f>MONTH(Tabla1[[#This Row],[Date]])</f>
        <v>5</v>
      </c>
      <c r="S10268" s="8">
        <f>YEAR(Tabla1[[#This Row],[Date]])</f>
        <v>2023</v>
      </c>
    </row>
    <row r="10269" spans="1:19" x14ac:dyDescent="0.2">
      <c r="A10269">
        <v>10223</v>
      </c>
      <c r="B10269" s="1">
        <v>45065</v>
      </c>
      <c r="C10269" t="s">
        <v>261</v>
      </c>
      <c r="D10269" t="s">
        <v>659</v>
      </c>
      <c r="E10269">
        <v>20</v>
      </c>
      <c r="F10269" t="s">
        <v>3352</v>
      </c>
      <c r="G10269" t="s">
        <v>589</v>
      </c>
      <c r="H10269" t="s">
        <v>1173</v>
      </c>
      <c r="M10269" s="2">
        <v>2500</v>
      </c>
      <c r="N10269" s="2">
        <v>15000</v>
      </c>
      <c r="O10269" s="2">
        <f>IF(Tabla1[[#This Row],[Mov]]="VNT",Tabla1[[#This Row],[Sale]]-Tabla1[[#This Row],[Cost]],-Tabla1[[#This Row],[Cost]]*Tabla1[[#This Row],[Cant]])</f>
        <v>-50000</v>
      </c>
      <c r="P10269" s="8">
        <f>IF(Tabla1[[#This Row],[Mov]]="VNT",-Tabla1[[#This Row],[Cant]],Tabla1[[#This Row],[Cant]])</f>
        <v>20</v>
      </c>
      <c r="Q10269" s="8">
        <f>DAY(Tabla1[[#This Row],[Date]])</f>
        <v>19</v>
      </c>
      <c r="R10269" s="8">
        <f>MONTH(Tabla1[[#This Row],[Date]])</f>
        <v>5</v>
      </c>
      <c r="S10269" s="8">
        <f>YEAR(Tabla1[[#This Row],[Date]])</f>
        <v>2023</v>
      </c>
    </row>
    <row r="10270" spans="1:19" x14ac:dyDescent="0.2">
      <c r="A10270">
        <v>10224</v>
      </c>
      <c r="B10270" s="1">
        <v>45065</v>
      </c>
      <c r="C10270" t="s">
        <v>261</v>
      </c>
      <c r="D10270" t="s">
        <v>659</v>
      </c>
      <c r="E10270">
        <v>5</v>
      </c>
      <c r="F10270" t="s">
        <v>586</v>
      </c>
      <c r="G10270" t="s">
        <v>589</v>
      </c>
      <c r="H10270" t="s">
        <v>1173</v>
      </c>
      <c r="M10270" s="2">
        <v>5500</v>
      </c>
      <c r="N10270" s="2">
        <v>20000</v>
      </c>
      <c r="O10270" s="2">
        <f>IF(Tabla1[[#This Row],[Mov]]="VNT",Tabla1[[#This Row],[Sale]]-Tabla1[[#This Row],[Cost]],-Tabla1[[#This Row],[Cost]]*Tabla1[[#This Row],[Cant]])</f>
        <v>-27500</v>
      </c>
      <c r="P10270" s="8">
        <f>IF(Tabla1[[#This Row],[Mov]]="VNT",-Tabla1[[#This Row],[Cant]],Tabla1[[#This Row],[Cant]])</f>
        <v>5</v>
      </c>
      <c r="Q10270" s="8">
        <f>DAY(Tabla1[[#This Row],[Date]])</f>
        <v>19</v>
      </c>
      <c r="R10270" s="8">
        <f>MONTH(Tabla1[[#This Row],[Date]])</f>
        <v>5</v>
      </c>
      <c r="S10270" s="8">
        <f>YEAR(Tabla1[[#This Row],[Date]])</f>
        <v>2023</v>
      </c>
    </row>
    <row r="10271" spans="1:19" x14ac:dyDescent="0.2">
      <c r="A10271">
        <v>10225</v>
      </c>
      <c r="B10271" s="1">
        <v>45065</v>
      </c>
      <c r="C10271" t="s">
        <v>261</v>
      </c>
      <c r="D10271" t="s">
        <v>659</v>
      </c>
      <c r="E10271">
        <v>1</v>
      </c>
      <c r="F10271" t="s">
        <v>26</v>
      </c>
      <c r="G10271" t="s">
        <v>999</v>
      </c>
      <c r="H10271" t="s">
        <v>3353</v>
      </c>
      <c r="M10271" s="2">
        <v>16000</v>
      </c>
      <c r="N10271" s="2">
        <v>34000</v>
      </c>
      <c r="O10271" s="2">
        <f>IF(Tabla1[[#This Row],[Mov]]="VNT",Tabla1[[#This Row],[Sale]]-Tabla1[[#This Row],[Cost]],-Tabla1[[#This Row],[Cost]]*Tabla1[[#This Row],[Cant]])</f>
        <v>-16000</v>
      </c>
      <c r="P10271" s="8">
        <f>IF(Tabla1[[#This Row],[Mov]]="VNT",-Tabla1[[#This Row],[Cant]],Tabla1[[#This Row],[Cant]])</f>
        <v>1</v>
      </c>
      <c r="Q10271" s="8">
        <f>DAY(Tabla1[[#This Row],[Date]])</f>
        <v>19</v>
      </c>
      <c r="R10271" s="8">
        <f>MONTH(Tabla1[[#This Row],[Date]])</f>
        <v>5</v>
      </c>
      <c r="S10271" s="8">
        <f>YEAR(Tabla1[[#This Row],[Date]])</f>
        <v>2023</v>
      </c>
    </row>
    <row r="10272" spans="1:19" x14ac:dyDescent="0.2">
      <c r="A10272">
        <v>10226</v>
      </c>
      <c r="B10272" s="1">
        <v>45065</v>
      </c>
      <c r="C10272" t="s">
        <v>261</v>
      </c>
      <c r="D10272" t="s">
        <v>659</v>
      </c>
      <c r="E10272">
        <v>17</v>
      </c>
      <c r="F10272" t="s">
        <v>224</v>
      </c>
      <c r="G10272" t="s">
        <v>589</v>
      </c>
      <c r="H10272" t="s">
        <v>1173</v>
      </c>
      <c r="M10272" s="2">
        <v>7000</v>
      </c>
      <c r="N10272" s="2">
        <v>20000</v>
      </c>
      <c r="O10272" s="2">
        <f>IF(Tabla1[[#This Row],[Mov]]="VNT",Tabla1[[#This Row],[Sale]]-Tabla1[[#This Row],[Cost]],-Tabla1[[#This Row],[Cost]]*Tabla1[[#This Row],[Cant]])</f>
        <v>-119000</v>
      </c>
      <c r="P10272" s="8">
        <f>IF(Tabla1[[#This Row],[Mov]]="VNT",-Tabla1[[#This Row],[Cant]],Tabla1[[#This Row],[Cant]])</f>
        <v>17</v>
      </c>
      <c r="Q10272" s="8">
        <f>DAY(Tabla1[[#This Row],[Date]])</f>
        <v>19</v>
      </c>
      <c r="R10272" s="8">
        <f>MONTH(Tabla1[[#This Row],[Date]])</f>
        <v>5</v>
      </c>
      <c r="S10272" s="8">
        <f>YEAR(Tabla1[[#This Row],[Date]])</f>
        <v>2023</v>
      </c>
    </row>
    <row r="10273" spans="1:19" x14ac:dyDescent="0.2">
      <c r="A10273">
        <v>10227</v>
      </c>
      <c r="B10273" s="1">
        <v>45065</v>
      </c>
      <c r="C10273" t="s">
        <v>261</v>
      </c>
      <c r="D10273" t="s">
        <v>659</v>
      </c>
      <c r="E10273">
        <v>8</v>
      </c>
      <c r="F10273" t="s">
        <v>891</v>
      </c>
      <c r="G10273" t="s">
        <v>589</v>
      </c>
      <c r="H10273" t="s">
        <v>1173</v>
      </c>
      <c r="M10273" s="2">
        <v>3500</v>
      </c>
      <c r="N10273" s="2">
        <v>10000</v>
      </c>
      <c r="O10273" s="2">
        <f>IF(Tabla1[[#This Row],[Mov]]="VNT",Tabla1[[#This Row],[Sale]]-Tabla1[[#This Row],[Cost]],-Tabla1[[#This Row],[Cost]]*Tabla1[[#This Row],[Cant]])</f>
        <v>-28000</v>
      </c>
      <c r="P10273" s="8">
        <f>IF(Tabla1[[#This Row],[Mov]]="VNT",-Tabla1[[#This Row],[Cant]],Tabla1[[#This Row],[Cant]])</f>
        <v>8</v>
      </c>
      <c r="Q10273" s="8">
        <f>DAY(Tabla1[[#This Row],[Date]])</f>
        <v>19</v>
      </c>
      <c r="R10273" s="8">
        <f>MONTH(Tabla1[[#This Row],[Date]])</f>
        <v>5</v>
      </c>
      <c r="S10273" s="8">
        <f>YEAR(Tabla1[[#This Row],[Date]])</f>
        <v>2023</v>
      </c>
    </row>
    <row r="10274" spans="1:19" x14ac:dyDescent="0.2">
      <c r="A10274">
        <v>10228</v>
      </c>
      <c r="B10274" s="1">
        <v>45065</v>
      </c>
      <c r="C10274" t="s">
        <v>261</v>
      </c>
      <c r="D10274" t="s">
        <v>892</v>
      </c>
      <c r="E10274">
        <v>1</v>
      </c>
      <c r="F10274" t="s">
        <v>386</v>
      </c>
      <c r="G10274" t="s">
        <v>262</v>
      </c>
      <c r="H10274" t="s">
        <v>1681</v>
      </c>
      <c r="M10274" s="2">
        <v>83000</v>
      </c>
      <c r="N10274" s="2">
        <v>150000</v>
      </c>
      <c r="O10274" s="2">
        <f>IF(Tabla1[[#This Row],[Mov]]="VNT",Tabla1[[#This Row],[Sale]]-Tabla1[[#This Row],[Cost]],-Tabla1[[#This Row],[Cost]]*Tabla1[[#This Row],[Cant]])</f>
        <v>-83000</v>
      </c>
      <c r="P10274" s="8">
        <f>IF(Tabla1[[#This Row],[Mov]]="VNT",-Tabla1[[#This Row],[Cant]],Tabla1[[#This Row],[Cant]])</f>
        <v>1</v>
      </c>
      <c r="Q10274" s="8">
        <f>DAY(Tabla1[[#This Row],[Date]])</f>
        <v>19</v>
      </c>
      <c r="R10274" s="8">
        <f>MONTH(Tabla1[[#This Row],[Date]])</f>
        <v>5</v>
      </c>
      <c r="S10274" s="8">
        <f>YEAR(Tabla1[[#This Row],[Date]])</f>
        <v>2023</v>
      </c>
    </row>
    <row r="10275" spans="1:19" x14ac:dyDescent="0.2">
      <c r="A10275">
        <v>10229</v>
      </c>
      <c r="B10275" s="1">
        <v>45065</v>
      </c>
      <c r="C10275" t="s">
        <v>261</v>
      </c>
      <c r="D10275" t="s">
        <v>892</v>
      </c>
      <c r="E10275">
        <v>1</v>
      </c>
      <c r="F10275" t="s">
        <v>1152</v>
      </c>
      <c r="G10275" t="s">
        <v>272</v>
      </c>
      <c r="H10275" t="s">
        <v>553</v>
      </c>
      <c r="M10275" s="2">
        <v>12000</v>
      </c>
      <c r="N10275" s="2">
        <v>30000</v>
      </c>
      <c r="O10275" s="2">
        <f>IF(Tabla1[[#This Row],[Mov]]="VNT",Tabla1[[#This Row],[Sale]]-Tabla1[[#This Row],[Cost]],-Tabla1[[#This Row],[Cost]]*Tabla1[[#This Row],[Cant]])</f>
        <v>-12000</v>
      </c>
      <c r="P10275" s="8">
        <f>IF(Tabla1[[#This Row],[Mov]]="VNT",-Tabla1[[#This Row],[Cant]],Tabla1[[#This Row],[Cant]])</f>
        <v>1</v>
      </c>
      <c r="Q10275" s="8">
        <f>DAY(Tabla1[[#This Row],[Date]])</f>
        <v>19</v>
      </c>
      <c r="R10275" s="8">
        <f>MONTH(Tabla1[[#This Row],[Date]])</f>
        <v>5</v>
      </c>
      <c r="S10275" s="8">
        <f>YEAR(Tabla1[[#This Row],[Date]])</f>
        <v>2023</v>
      </c>
    </row>
    <row r="10276" spans="1:19" x14ac:dyDescent="0.2">
      <c r="A10276">
        <v>10230</v>
      </c>
      <c r="B10276" s="1">
        <v>45065</v>
      </c>
      <c r="C10276" t="s">
        <v>261</v>
      </c>
      <c r="D10276" t="s">
        <v>892</v>
      </c>
      <c r="E10276">
        <v>1</v>
      </c>
      <c r="F10276" t="s">
        <v>3354</v>
      </c>
      <c r="G10276" t="s">
        <v>284</v>
      </c>
      <c r="H10276" t="s">
        <v>1312</v>
      </c>
      <c r="M10276" s="2">
        <v>5000</v>
      </c>
      <c r="N10276" s="2">
        <v>19000</v>
      </c>
      <c r="O10276" s="2">
        <f>IF(Tabla1[[#This Row],[Mov]]="VNT",Tabla1[[#This Row],[Sale]]-Tabla1[[#This Row],[Cost]],-Tabla1[[#This Row],[Cost]]*Tabla1[[#This Row],[Cant]])</f>
        <v>-5000</v>
      </c>
      <c r="P10276" s="8">
        <f>IF(Tabla1[[#This Row],[Mov]]="VNT",-Tabla1[[#This Row],[Cant]],Tabla1[[#This Row],[Cant]])</f>
        <v>1</v>
      </c>
      <c r="Q10276" s="8">
        <f>DAY(Tabla1[[#This Row],[Date]])</f>
        <v>19</v>
      </c>
      <c r="R10276" s="8">
        <f>MONTH(Tabla1[[#This Row],[Date]])</f>
        <v>5</v>
      </c>
      <c r="S10276" s="8">
        <f>YEAR(Tabla1[[#This Row],[Date]])</f>
        <v>2023</v>
      </c>
    </row>
    <row r="10277" spans="1:19" x14ac:dyDescent="0.2">
      <c r="A10277">
        <v>10231</v>
      </c>
      <c r="B10277" s="1">
        <v>45067</v>
      </c>
      <c r="C10277" t="s">
        <v>261</v>
      </c>
      <c r="D10277" t="s">
        <v>659</v>
      </c>
      <c r="E10277">
        <v>10</v>
      </c>
      <c r="F10277" t="s">
        <v>21</v>
      </c>
      <c r="G10277" t="s">
        <v>272</v>
      </c>
      <c r="H10277" t="s">
        <v>1522</v>
      </c>
      <c r="M10277" s="2">
        <v>2600</v>
      </c>
      <c r="N10277" s="2">
        <v>10000</v>
      </c>
      <c r="O10277" s="2">
        <f>IF(Tabla1[[#This Row],[Mov]]="VNT",Tabla1[[#This Row],[Sale]]-Tabla1[[#This Row],[Cost]],-Tabla1[[#This Row],[Cost]]*Tabla1[[#This Row],[Cant]])</f>
        <v>-26000</v>
      </c>
      <c r="P10277" s="8">
        <f>IF(Tabla1[[#This Row],[Mov]]="VNT",-Tabla1[[#This Row],[Cant]],Tabla1[[#This Row],[Cant]])</f>
        <v>10</v>
      </c>
      <c r="Q10277" s="8">
        <f>DAY(Tabla1[[#This Row],[Date]])</f>
        <v>21</v>
      </c>
      <c r="R10277" s="8">
        <f>MONTH(Tabla1[[#This Row],[Date]])</f>
        <v>5</v>
      </c>
      <c r="S10277" s="8">
        <f>YEAR(Tabla1[[#This Row],[Date]])</f>
        <v>2023</v>
      </c>
    </row>
    <row r="10278" spans="1:19" x14ac:dyDescent="0.2">
      <c r="A10278">
        <v>10232</v>
      </c>
      <c r="B10278" s="1">
        <v>45067</v>
      </c>
      <c r="C10278" t="s">
        <v>261</v>
      </c>
      <c r="D10278" t="s">
        <v>659</v>
      </c>
      <c r="E10278">
        <v>5</v>
      </c>
      <c r="F10278" t="s">
        <v>26</v>
      </c>
      <c r="G10278" t="s">
        <v>264</v>
      </c>
      <c r="H10278" t="s">
        <v>16</v>
      </c>
      <c r="M10278" s="2">
        <v>8500</v>
      </c>
      <c r="N10278" s="2">
        <v>20000</v>
      </c>
      <c r="O10278" s="2">
        <f>IF(Tabla1[[#This Row],[Mov]]="VNT",Tabla1[[#This Row],[Sale]]-Tabla1[[#This Row],[Cost]],-Tabla1[[#This Row],[Cost]]*Tabla1[[#This Row],[Cant]])</f>
        <v>-42500</v>
      </c>
      <c r="P10278" s="8">
        <f>IF(Tabla1[[#This Row],[Mov]]="VNT",-Tabla1[[#This Row],[Cant]],Tabla1[[#This Row],[Cant]])</f>
        <v>5</v>
      </c>
      <c r="Q10278" s="8">
        <f>DAY(Tabla1[[#This Row],[Date]])</f>
        <v>21</v>
      </c>
      <c r="R10278" s="8">
        <f>MONTH(Tabla1[[#This Row],[Date]])</f>
        <v>5</v>
      </c>
      <c r="S10278" s="8">
        <f>YEAR(Tabla1[[#This Row],[Date]])</f>
        <v>2023</v>
      </c>
    </row>
    <row r="10279" spans="1:19" x14ac:dyDescent="0.2">
      <c r="A10279">
        <v>10233</v>
      </c>
      <c r="B10279" s="1">
        <v>45067</v>
      </c>
      <c r="C10279" t="s">
        <v>261</v>
      </c>
      <c r="D10279" t="s">
        <v>659</v>
      </c>
      <c r="E10279">
        <v>1</v>
      </c>
      <c r="F10279" t="s">
        <v>224</v>
      </c>
      <c r="G10279" t="s">
        <v>273</v>
      </c>
      <c r="H10279" t="s">
        <v>1279</v>
      </c>
      <c r="M10279" s="2">
        <v>6300</v>
      </c>
      <c r="N10279" s="2">
        <v>18000</v>
      </c>
      <c r="O10279" s="2">
        <f>IF(Tabla1[[#This Row],[Mov]]="VNT",Tabla1[[#This Row],[Sale]]-Tabla1[[#This Row],[Cost]],-Tabla1[[#This Row],[Cost]]*Tabla1[[#This Row],[Cant]])</f>
        <v>-6300</v>
      </c>
      <c r="P10279" s="8">
        <f>IF(Tabla1[[#This Row],[Mov]]="VNT",-Tabla1[[#This Row],[Cant]],Tabla1[[#This Row],[Cant]])</f>
        <v>1</v>
      </c>
      <c r="Q10279" s="8">
        <f>DAY(Tabla1[[#This Row],[Date]])</f>
        <v>21</v>
      </c>
      <c r="R10279" s="8">
        <f>MONTH(Tabla1[[#This Row],[Date]])</f>
        <v>5</v>
      </c>
      <c r="S10279" s="8">
        <f>YEAR(Tabla1[[#This Row],[Date]])</f>
        <v>2023</v>
      </c>
    </row>
    <row r="10280" spans="1:19" x14ac:dyDescent="0.2">
      <c r="A10280">
        <v>10234</v>
      </c>
      <c r="B10280" s="1">
        <v>45067</v>
      </c>
      <c r="C10280" t="s">
        <v>261</v>
      </c>
      <c r="D10280" t="s">
        <v>1569</v>
      </c>
      <c r="E10280">
        <v>2</v>
      </c>
      <c r="F10280" t="s">
        <v>26</v>
      </c>
      <c r="G10280" t="s">
        <v>266</v>
      </c>
      <c r="H10280" t="s">
        <v>3321</v>
      </c>
      <c r="M10280" s="2">
        <v>7000</v>
      </c>
      <c r="N10280" s="2">
        <v>15000</v>
      </c>
      <c r="O10280" s="2">
        <f>IF(Tabla1[[#This Row],[Mov]]="VNT",Tabla1[[#This Row],[Sale]]-Tabla1[[#This Row],[Cost]],-Tabla1[[#This Row],[Cost]]*Tabla1[[#This Row],[Cant]])</f>
        <v>-14000</v>
      </c>
      <c r="P10280" s="8">
        <f>IF(Tabla1[[#This Row],[Mov]]="VNT",-Tabla1[[#This Row],[Cant]],Tabla1[[#This Row],[Cant]])</f>
        <v>2</v>
      </c>
      <c r="Q10280" s="8">
        <f>DAY(Tabla1[[#This Row],[Date]])</f>
        <v>21</v>
      </c>
      <c r="R10280" s="8">
        <f>MONTH(Tabla1[[#This Row],[Date]])</f>
        <v>5</v>
      </c>
      <c r="S10280" s="8">
        <f>YEAR(Tabla1[[#This Row],[Date]])</f>
        <v>2023</v>
      </c>
    </row>
    <row r="10281" spans="1:19" x14ac:dyDescent="0.2">
      <c r="A10281">
        <v>10235</v>
      </c>
      <c r="B10281" s="1">
        <v>45067</v>
      </c>
      <c r="C10281" t="s">
        <v>261</v>
      </c>
      <c r="D10281" t="s">
        <v>1569</v>
      </c>
      <c r="E10281">
        <v>2</v>
      </c>
      <c r="F10281" t="s">
        <v>26</v>
      </c>
      <c r="G10281" t="s">
        <v>266</v>
      </c>
      <c r="H10281" t="s">
        <v>3315</v>
      </c>
      <c r="M10281" s="2">
        <v>12000</v>
      </c>
      <c r="N10281" s="2">
        <v>24000</v>
      </c>
      <c r="O10281" s="2">
        <f>IF(Tabla1[[#This Row],[Mov]]="VNT",Tabla1[[#This Row],[Sale]]-Tabla1[[#This Row],[Cost]],-Tabla1[[#This Row],[Cost]]*Tabla1[[#This Row],[Cant]])</f>
        <v>-24000</v>
      </c>
      <c r="P10281" s="8">
        <f>IF(Tabla1[[#This Row],[Mov]]="VNT",-Tabla1[[#This Row],[Cant]],Tabla1[[#This Row],[Cant]])</f>
        <v>2</v>
      </c>
      <c r="Q10281" s="8">
        <f>DAY(Tabla1[[#This Row],[Date]])</f>
        <v>21</v>
      </c>
      <c r="R10281" s="8">
        <f>MONTH(Tabla1[[#This Row],[Date]])</f>
        <v>5</v>
      </c>
      <c r="S10281" s="8">
        <f>YEAR(Tabla1[[#This Row],[Date]])</f>
        <v>2023</v>
      </c>
    </row>
    <row r="10282" spans="1:19" x14ac:dyDescent="0.2">
      <c r="A10282">
        <v>10236</v>
      </c>
      <c r="B10282" s="1">
        <v>45067</v>
      </c>
      <c r="C10282" t="s">
        <v>261</v>
      </c>
      <c r="D10282" t="s">
        <v>1569</v>
      </c>
      <c r="E10282">
        <v>5</v>
      </c>
      <c r="F10282" t="s">
        <v>224</v>
      </c>
      <c r="G10282" t="s">
        <v>589</v>
      </c>
      <c r="H10282" t="s">
        <v>1173</v>
      </c>
      <c r="M10282" s="2">
        <v>7500</v>
      </c>
      <c r="N10282" s="2">
        <v>20000</v>
      </c>
      <c r="O10282" s="2">
        <f>IF(Tabla1[[#This Row],[Mov]]="VNT",Tabla1[[#This Row],[Sale]]-Tabla1[[#This Row],[Cost]],-Tabla1[[#This Row],[Cost]]*Tabla1[[#This Row],[Cant]])</f>
        <v>-37500</v>
      </c>
      <c r="P10282" s="8">
        <f>IF(Tabla1[[#This Row],[Mov]]="VNT",-Tabla1[[#This Row],[Cant]],Tabla1[[#This Row],[Cant]])</f>
        <v>5</v>
      </c>
      <c r="Q10282" s="8">
        <f>DAY(Tabla1[[#This Row],[Date]])</f>
        <v>21</v>
      </c>
      <c r="R10282" s="8">
        <f>MONTH(Tabla1[[#This Row],[Date]])</f>
        <v>5</v>
      </c>
      <c r="S10282" s="8">
        <f>YEAR(Tabla1[[#This Row],[Date]])</f>
        <v>2023</v>
      </c>
    </row>
    <row r="10283" spans="1:19" x14ac:dyDescent="0.2">
      <c r="A10283">
        <v>10237</v>
      </c>
      <c r="B10283" s="1">
        <v>45067</v>
      </c>
      <c r="C10283" t="s">
        <v>261</v>
      </c>
      <c r="D10283" t="s">
        <v>1569</v>
      </c>
      <c r="E10283">
        <v>3</v>
      </c>
      <c r="F10283" t="s">
        <v>224</v>
      </c>
      <c r="G10283" t="s">
        <v>263</v>
      </c>
      <c r="H10283" t="s">
        <v>2946</v>
      </c>
      <c r="M10283" s="2">
        <v>10500</v>
      </c>
      <c r="N10283" s="2">
        <v>22000</v>
      </c>
      <c r="O10283" s="2">
        <f>IF(Tabla1[[#This Row],[Mov]]="VNT",Tabla1[[#This Row],[Sale]]-Tabla1[[#This Row],[Cost]],-Tabla1[[#This Row],[Cost]]*Tabla1[[#This Row],[Cant]])</f>
        <v>-31500</v>
      </c>
      <c r="P10283" s="8">
        <f>IF(Tabla1[[#This Row],[Mov]]="VNT",-Tabla1[[#This Row],[Cant]],Tabla1[[#This Row],[Cant]])</f>
        <v>3</v>
      </c>
      <c r="Q10283" s="8">
        <f>DAY(Tabla1[[#This Row],[Date]])</f>
        <v>21</v>
      </c>
      <c r="R10283" s="8">
        <f>MONTH(Tabla1[[#This Row],[Date]])</f>
        <v>5</v>
      </c>
      <c r="S10283" s="8">
        <f>YEAR(Tabla1[[#This Row],[Date]])</f>
        <v>2023</v>
      </c>
    </row>
    <row r="10284" spans="1:19" x14ac:dyDescent="0.2">
      <c r="A10284">
        <v>10238</v>
      </c>
      <c r="B10284" s="1">
        <v>45067</v>
      </c>
      <c r="C10284" t="s">
        <v>261</v>
      </c>
      <c r="D10284" t="s">
        <v>1569</v>
      </c>
      <c r="E10284">
        <v>4</v>
      </c>
      <c r="F10284" t="s">
        <v>224</v>
      </c>
      <c r="G10284" t="s">
        <v>589</v>
      </c>
      <c r="H10284" t="s">
        <v>1173</v>
      </c>
      <c r="M10284" s="2">
        <v>7300</v>
      </c>
      <c r="N10284" s="2">
        <v>20000</v>
      </c>
      <c r="O10284" s="2">
        <f>IF(Tabla1[[#This Row],[Mov]]="VNT",Tabla1[[#This Row],[Sale]]-Tabla1[[#This Row],[Cost]],-Tabla1[[#This Row],[Cost]]*Tabla1[[#This Row],[Cant]])</f>
        <v>-29200</v>
      </c>
      <c r="P10284" s="8">
        <f>IF(Tabla1[[#This Row],[Mov]]="VNT",-Tabla1[[#This Row],[Cant]],Tabla1[[#This Row],[Cant]])</f>
        <v>4</v>
      </c>
      <c r="Q10284" s="8">
        <f>DAY(Tabla1[[#This Row],[Date]])</f>
        <v>21</v>
      </c>
      <c r="R10284" s="8">
        <f>MONTH(Tabla1[[#This Row],[Date]])</f>
        <v>5</v>
      </c>
      <c r="S10284" s="8">
        <f>YEAR(Tabla1[[#This Row],[Date]])</f>
        <v>2023</v>
      </c>
    </row>
    <row r="10285" spans="1:19" x14ac:dyDescent="0.2">
      <c r="A10285">
        <v>10239</v>
      </c>
      <c r="B10285" s="1">
        <v>45067</v>
      </c>
      <c r="C10285" t="s">
        <v>261</v>
      </c>
      <c r="D10285" t="s">
        <v>892</v>
      </c>
      <c r="E10285">
        <v>1</v>
      </c>
      <c r="F10285" t="s">
        <v>386</v>
      </c>
      <c r="G10285" t="s">
        <v>272</v>
      </c>
      <c r="H10285" t="s">
        <v>841</v>
      </c>
      <c r="M10285" s="2">
        <v>58000</v>
      </c>
      <c r="N10285" s="2">
        <v>125000</v>
      </c>
      <c r="O10285" s="2">
        <f>IF(Tabla1[[#This Row],[Mov]]="VNT",Tabla1[[#This Row],[Sale]]-Tabla1[[#This Row],[Cost]],-Tabla1[[#This Row],[Cost]]*Tabla1[[#This Row],[Cant]])</f>
        <v>-58000</v>
      </c>
      <c r="P10285" s="8">
        <f>IF(Tabla1[[#This Row],[Mov]]="VNT",-Tabla1[[#This Row],[Cant]],Tabla1[[#This Row],[Cant]])</f>
        <v>1</v>
      </c>
      <c r="Q10285" s="8">
        <f>DAY(Tabla1[[#This Row],[Date]])</f>
        <v>21</v>
      </c>
      <c r="R10285" s="8">
        <f>MONTH(Tabla1[[#This Row],[Date]])</f>
        <v>5</v>
      </c>
      <c r="S10285" s="8">
        <f>YEAR(Tabla1[[#This Row],[Date]])</f>
        <v>2023</v>
      </c>
    </row>
    <row r="10286" spans="1:19" x14ac:dyDescent="0.2">
      <c r="A10286">
        <v>10240</v>
      </c>
      <c r="B10286" s="1">
        <v>45067</v>
      </c>
      <c r="C10286" t="s">
        <v>261</v>
      </c>
      <c r="D10286" t="s">
        <v>892</v>
      </c>
      <c r="E10286">
        <v>1</v>
      </c>
      <c r="F10286" t="s">
        <v>386</v>
      </c>
      <c r="G10286" t="s">
        <v>272</v>
      </c>
      <c r="H10286" t="s">
        <v>3355</v>
      </c>
      <c r="M10286" s="2">
        <v>58000</v>
      </c>
      <c r="N10286" s="2">
        <v>125000</v>
      </c>
      <c r="O10286" s="2">
        <f>IF(Tabla1[[#This Row],[Mov]]="VNT",Tabla1[[#This Row],[Sale]]-Tabla1[[#This Row],[Cost]],-Tabla1[[#This Row],[Cost]]*Tabla1[[#This Row],[Cant]])</f>
        <v>-58000</v>
      </c>
      <c r="P10286" s="8">
        <f>IF(Tabla1[[#This Row],[Mov]]="VNT",-Tabla1[[#This Row],[Cant]],Tabla1[[#This Row],[Cant]])</f>
        <v>1</v>
      </c>
      <c r="Q10286" s="8">
        <f>DAY(Tabla1[[#This Row],[Date]])</f>
        <v>21</v>
      </c>
      <c r="R10286" s="8">
        <f>MONTH(Tabla1[[#This Row],[Date]])</f>
        <v>5</v>
      </c>
      <c r="S10286" s="8">
        <f>YEAR(Tabla1[[#This Row],[Date]])</f>
        <v>2023</v>
      </c>
    </row>
    <row r="10287" spans="1:19" x14ac:dyDescent="0.2">
      <c r="A10287">
        <v>10241</v>
      </c>
      <c r="B10287" s="1">
        <v>45067</v>
      </c>
      <c r="C10287" t="s">
        <v>261</v>
      </c>
      <c r="D10287" t="s">
        <v>892</v>
      </c>
      <c r="E10287">
        <v>1</v>
      </c>
      <c r="F10287" t="s">
        <v>386</v>
      </c>
      <c r="G10287" t="s">
        <v>272</v>
      </c>
      <c r="H10287" t="s">
        <v>308</v>
      </c>
      <c r="M10287" s="2">
        <v>65000</v>
      </c>
      <c r="N10287" s="2">
        <v>125000</v>
      </c>
      <c r="O10287" s="2">
        <f>IF(Tabla1[[#This Row],[Mov]]="VNT",Tabla1[[#This Row],[Sale]]-Tabla1[[#This Row],[Cost]],-Tabla1[[#This Row],[Cost]]*Tabla1[[#This Row],[Cant]])</f>
        <v>-65000</v>
      </c>
      <c r="P10287" s="8">
        <f>IF(Tabla1[[#This Row],[Mov]]="VNT",-Tabla1[[#This Row],[Cant]],Tabla1[[#This Row],[Cant]])</f>
        <v>1</v>
      </c>
      <c r="Q10287" s="8">
        <f>DAY(Tabla1[[#This Row],[Date]])</f>
        <v>21</v>
      </c>
      <c r="R10287" s="8">
        <f>MONTH(Tabla1[[#This Row],[Date]])</f>
        <v>5</v>
      </c>
      <c r="S10287" s="8">
        <f>YEAR(Tabla1[[#This Row],[Date]])</f>
        <v>2023</v>
      </c>
    </row>
    <row r="10288" spans="1:19" x14ac:dyDescent="0.2">
      <c r="A10288">
        <v>10242</v>
      </c>
      <c r="B10288" s="1">
        <v>45067</v>
      </c>
      <c r="C10288" t="s">
        <v>261</v>
      </c>
      <c r="D10288" t="s">
        <v>892</v>
      </c>
      <c r="E10288">
        <v>1</v>
      </c>
      <c r="F10288" t="s">
        <v>386</v>
      </c>
      <c r="G10288" t="s">
        <v>284</v>
      </c>
      <c r="H10288" t="s">
        <v>1394</v>
      </c>
      <c r="M10288" s="2">
        <v>60000</v>
      </c>
      <c r="N10288" s="2">
        <v>125000</v>
      </c>
      <c r="O10288" s="2">
        <f>IF(Tabla1[[#This Row],[Mov]]="VNT",Tabla1[[#This Row],[Sale]]-Tabla1[[#This Row],[Cost]],-Tabla1[[#This Row],[Cost]]*Tabla1[[#This Row],[Cant]])</f>
        <v>-60000</v>
      </c>
      <c r="P10288" s="8">
        <f>IF(Tabla1[[#This Row],[Mov]]="VNT",-Tabla1[[#This Row],[Cant]],Tabla1[[#This Row],[Cant]])</f>
        <v>1</v>
      </c>
      <c r="Q10288" s="8">
        <f>DAY(Tabla1[[#This Row],[Date]])</f>
        <v>21</v>
      </c>
      <c r="R10288" s="8">
        <f>MONTH(Tabla1[[#This Row],[Date]])</f>
        <v>5</v>
      </c>
      <c r="S10288" s="8">
        <f>YEAR(Tabla1[[#This Row],[Date]])</f>
        <v>2023</v>
      </c>
    </row>
    <row r="10289" spans="1:19" x14ac:dyDescent="0.2">
      <c r="A10289">
        <v>10243</v>
      </c>
      <c r="B10289" s="1">
        <v>45067</v>
      </c>
      <c r="C10289" t="s">
        <v>261</v>
      </c>
      <c r="D10289" t="s">
        <v>339</v>
      </c>
      <c r="E10289">
        <v>2</v>
      </c>
      <c r="F10289" t="s">
        <v>586</v>
      </c>
      <c r="G10289" t="s">
        <v>589</v>
      </c>
      <c r="H10289" t="s">
        <v>1173</v>
      </c>
      <c r="M10289" s="2">
        <v>5500</v>
      </c>
      <c r="N10289" s="2">
        <v>20000</v>
      </c>
      <c r="O10289" s="2">
        <f>IF(Tabla1[[#This Row],[Mov]]="VNT",Tabla1[[#This Row],[Sale]]-Tabla1[[#This Row],[Cost]],-Tabla1[[#This Row],[Cost]]*Tabla1[[#This Row],[Cant]])</f>
        <v>-11000</v>
      </c>
      <c r="P10289" s="8">
        <f>IF(Tabla1[[#This Row],[Mov]]="VNT",-Tabla1[[#This Row],[Cant]],Tabla1[[#This Row],[Cant]])</f>
        <v>2</v>
      </c>
      <c r="Q10289" s="8">
        <f>DAY(Tabla1[[#This Row],[Date]])</f>
        <v>21</v>
      </c>
      <c r="R10289" s="8">
        <f>MONTH(Tabla1[[#This Row],[Date]])</f>
        <v>5</v>
      </c>
      <c r="S10289" s="8">
        <f>YEAR(Tabla1[[#This Row],[Date]])</f>
        <v>2023</v>
      </c>
    </row>
    <row r="10290" spans="1:19" x14ac:dyDescent="0.2">
      <c r="A10290">
        <v>10244</v>
      </c>
      <c r="B10290" s="1">
        <v>45067</v>
      </c>
      <c r="C10290" t="s">
        <v>261</v>
      </c>
      <c r="D10290" t="s">
        <v>339</v>
      </c>
      <c r="E10290">
        <v>1</v>
      </c>
      <c r="F10290" t="s">
        <v>586</v>
      </c>
      <c r="G10290" t="s">
        <v>262</v>
      </c>
      <c r="H10290" t="s">
        <v>3356</v>
      </c>
      <c r="M10290" s="2">
        <v>8000</v>
      </c>
      <c r="N10290" s="2">
        <v>20000</v>
      </c>
      <c r="O10290" s="2">
        <f>IF(Tabla1[[#This Row],[Mov]]="VNT",Tabla1[[#This Row],[Sale]]-Tabla1[[#This Row],[Cost]],-Tabla1[[#This Row],[Cost]]*Tabla1[[#This Row],[Cant]])</f>
        <v>-8000</v>
      </c>
      <c r="P10290" s="8">
        <f>IF(Tabla1[[#This Row],[Mov]]="VNT",-Tabla1[[#This Row],[Cant]],Tabla1[[#This Row],[Cant]])</f>
        <v>1</v>
      </c>
      <c r="Q10290" s="8">
        <f>DAY(Tabla1[[#This Row],[Date]])</f>
        <v>21</v>
      </c>
      <c r="R10290" s="8">
        <f>MONTH(Tabla1[[#This Row],[Date]])</f>
        <v>5</v>
      </c>
      <c r="S10290" s="8">
        <f>YEAR(Tabla1[[#This Row],[Date]])</f>
        <v>2023</v>
      </c>
    </row>
    <row r="10291" spans="1:19" x14ac:dyDescent="0.2">
      <c r="A10291">
        <v>10245</v>
      </c>
      <c r="B10291" s="1">
        <v>45067</v>
      </c>
      <c r="C10291" t="s">
        <v>261</v>
      </c>
      <c r="D10291" t="s">
        <v>339</v>
      </c>
      <c r="E10291">
        <v>2</v>
      </c>
      <c r="F10291" t="s">
        <v>586</v>
      </c>
      <c r="G10291" t="s">
        <v>499</v>
      </c>
      <c r="H10291" t="s">
        <v>2799</v>
      </c>
      <c r="M10291" s="2">
        <v>6000</v>
      </c>
      <c r="N10291" s="2">
        <v>20000</v>
      </c>
      <c r="O10291" s="2">
        <f>IF(Tabla1[[#This Row],[Mov]]="VNT",Tabla1[[#This Row],[Sale]]-Tabla1[[#This Row],[Cost]],-Tabla1[[#This Row],[Cost]]*Tabla1[[#This Row],[Cant]])</f>
        <v>-12000</v>
      </c>
      <c r="P10291" s="8">
        <f>IF(Tabla1[[#This Row],[Mov]]="VNT",-Tabla1[[#This Row],[Cant]],Tabla1[[#This Row],[Cant]])</f>
        <v>2</v>
      </c>
      <c r="Q10291" s="8">
        <f>DAY(Tabla1[[#This Row],[Date]])</f>
        <v>21</v>
      </c>
      <c r="R10291" s="8">
        <f>MONTH(Tabla1[[#This Row],[Date]])</f>
        <v>5</v>
      </c>
      <c r="S10291" s="8">
        <f>YEAR(Tabla1[[#This Row],[Date]])</f>
        <v>2023</v>
      </c>
    </row>
    <row r="10292" spans="1:19" x14ac:dyDescent="0.2">
      <c r="A10292">
        <v>10246</v>
      </c>
      <c r="B10292" s="1">
        <v>45067</v>
      </c>
      <c r="C10292" t="s">
        <v>261</v>
      </c>
      <c r="D10292" t="s">
        <v>339</v>
      </c>
      <c r="E10292">
        <v>4</v>
      </c>
      <c r="F10292" t="s">
        <v>21</v>
      </c>
      <c r="G10292" t="s">
        <v>3357</v>
      </c>
      <c r="H10292" t="s">
        <v>3358</v>
      </c>
      <c r="M10292" s="2">
        <v>6000</v>
      </c>
      <c r="N10292" s="2">
        <v>15000</v>
      </c>
      <c r="O10292" s="2">
        <f>IF(Tabla1[[#This Row],[Mov]]="VNT",Tabla1[[#This Row],[Sale]]-Tabla1[[#This Row],[Cost]],-Tabla1[[#This Row],[Cost]]*Tabla1[[#This Row],[Cant]])</f>
        <v>-24000</v>
      </c>
      <c r="P10292" s="8">
        <f>IF(Tabla1[[#This Row],[Mov]]="VNT",-Tabla1[[#This Row],[Cant]],Tabla1[[#This Row],[Cant]])</f>
        <v>4</v>
      </c>
      <c r="Q10292" s="8">
        <f>DAY(Tabla1[[#This Row],[Date]])</f>
        <v>21</v>
      </c>
      <c r="R10292" s="8">
        <f>MONTH(Tabla1[[#This Row],[Date]])</f>
        <v>5</v>
      </c>
      <c r="S10292" s="8">
        <f>YEAR(Tabla1[[#This Row],[Date]])</f>
        <v>2023</v>
      </c>
    </row>
    <row r="10293" spans="1:19" x14ac:dyDescent="0.2">
      <c r="A10293">
        <v>10247</v>
      </c>
      <c r="B10293" s="1">
        <v>45067</v>
      </c>
      <c r="C10293" t="s">
        <v>261</v>
      </c>
      <c r="D10293" t="s">
        <v>339</v>
      </c>
      <c r="E10293">
        <v>2</v>
      </c>
      <c r="F10293" t="s">
        <v>891</v>
      </c>
      <c r="G10293" t="s">
        <v>272</v>
      </c>
      <c r="H10293" t="s">
        <v>1776</v>
      </c>
      <c r="M10293" s="2">
        <v>4000</v>
      </c>
      <c r="N10293" s="2">
        <v>10000</v>
      </c>
      <c r="O10293" s="2">
        <f>IF(Tabla1[[#This Row],[Mov]]="VNT",Tabla1[[#This Row],[Sale]]-Tabla1[[#This Row],[Cost]],-Tabla1[[#This Row],[Cost]]*Tabla1[[#This Row],[Cant]])</f>
        <v>-8000</v>
      </c>
      <c r="P10293" s="8">
        <f>IF(Tabla1[[#This Row],[Mov]]="VNT",-Tabla1[[#This Row],[Cant]],Tabla1[[#This Row],[Cant]])</f>
        <v>2</v>
      </c>
      <c r="Q10293" s="8">
        <f>DAY(Tabla1[[#This Row],[Date]])</f>
        <v>21</v>
      </c>
      <c r="R10293" s="8">
        <f>MONTH(Tabla1[[#This Row],[Date]])</f>
        <v>5</v>
      </c>
      <c r="S10293" s="8">
        <f>YEAR(Tabla1[[#This Row],[Date]])</f>
        <v>2023</v>
      </c>
    </row>
    <row r="10294" spans="1:19" x14ac:dyDescent="0.2">
      <c r="A10294">
        <v>10248</v>
      </c>
      <c r="B10294" s="1">
        <v>45067</v>
      </c>
      <c r="C10294" t="s">
        <v>261</v>
      </c>
      <c r="D10294" t="s">
        <v>339</v>
      </c>
      <c r="E10294">
        <v>2</v>
      </c>
      <c r="F10294" t="s">
        <v>224</v>
      </c>
      <c r="G10294" t="s">
        <v>273</v>
      </c>
      <c r="H10294" t="s">
        <v>1279</v>
      </c>
      <c r="M10294" s="2">
        <v>7500</v>
      </c>
      <c r="N10294" s="2">
        <v>20000</v>
      </c>
      <c r="O10294" s="2">
        <f>IF(Tabla1[[#This Row],[Mov]]="VNT",Tabla1[[#This Row],[Sale]]-Tabla1[[#This Row],[Cost]],-Tabla1[[#This Row],[Cost]]*Tabla1[[#This Row],[Cant]])</f>
        <v>-15000</v>
      </c>
      <c r="P10294" s="8">
        <f>IF(Tabla1[[#This Row],[Mov]]="VNT",-Tabla1[[#This Row],[Cant]],Tabla1[[#This Row],[Cant]])</f>
        <v>2</v>
      </c>
      <c r="Q10294" s="8">
        <f>DAY(Tabla1[[#This Row],[Date]])</f>
        <v>21</v>
      </c>
      <c r="R10294" s="8">
        <f>MONTH(Tabla1[[#This Row],[Date]])</f>
        <v>5</v>
      </c>
      <c r="S10294" s="8">
        <f>YEAR(Tabla1[[#This Row],[Date]])</f>
        <v>2023</v>
      </c>
    </row>
    <row r="10295" spans="1:19" x14ac:dyDescent="0.2">
      <c r="A10295">
        <v>10249</v>
      </c>
      <c r="B10295" s="1">
        <v>45067</v>
      </c>
      <c r="C10295" t="s">
        <v>261</v>
      </c>
      <c r="D10295" t="s">
        <v>339</v>
      </c>
      <c r="E10295">
        <v>3</v>
      </c>
      <c r="F10295" t="s">
        <v>224</v>
      </c>
      <c r="G10295" t="s">
        <v>272</v>
      </c>
      <c r="H10295" t="s">
        <v>3359</v>
      </c>
      <c r="M10295" s="2">
        <v>10000</v>
      </c>
      <c r="N10295" s="2">
        <v>20000</v>
      </c>
      <c r="O10295" s="2">
        <f>IF(Tabla1[[#This Row],[Mov]]="VNT",Tabla1[[#This Row],[Sale]]-Tabla1[[#This Row],[Cost]],-Tabla1[[#This Row],[Cost]]*Tabla1[[#This Row],[Cant]])</f>
        <v>-30000</v>
      </c>
      <c r="P10295" s="8">
        <f>IF(Tabla1[[#This Row],[Mov]]="VNT",-Tabla1[[#This Row],[Cant]],Tabla1[[#This Row],[Cant]])</f>
        <v>3</v>
      </c>
      <c r="Q10295" s="8">
        <f>DAY(Tabla1[[#This Row],[Date]])</f>
        <v>21</v>
      </c>
      <c r="R10295" s="8">
        <f>MONTH(Tabla1[[#This Row],[Date]])</f>
        <v>5</v>
      </c>
      <c r="S10295" s="8">
        <f>YEAR(Tabla1[[#This Row],[Date]])</f>
        <v>2023</v>
      </c>
    </row>
    <row r="10296" spans="1:19" x14ac:dyDescent="0.2">
      <c r="A10296">
        <v>10250</v>
      </c>
      <c r="B10296" s="1">
        <v>45067</v>
      </c>
      <c r="C10296" t="s">
        <v>261</v>
      </c>
      <c r="D10296" t="s">
        <v>339</v>
      </c>
      <c r="E10296">
        <v>13</v>
      </c>
      <c r="F10296" t="s">
        <v>224</v>
      </c>
      <c r="G10296" t="s">
        <v>589</v>
      </c>
      <c r="H10296" t="s">
        <v>1173</v>
      </c>
      <c r="M10296" s="2">
        <v>8000</v>
      </c>
      <c r="N10296" s="2">
        <v>20000</v>
      </c>
      <c r="O10296" s="2">
        <f>IF(Tabla1[[#This Row],[Mov]]="VNT",Tabla1[[#This Row],[Sale]]-Tabla1[[#This Row],[Cost]],-Tabla1[[#This Row],[Cost]]*Tabla1[[#This Row],[Cant]])</f>
        <v>-104000</v>
      </c>
      <c r="P10296" s="8">
        <f>IF(Tabla1[[#This Row],[Mov]]="VNT",-Tabla1[[#This Row],[Cant]],Tabla1[[#This Row],[Cant]])</f>
        <v>13</v>
      </c>
      <c r="Q10296" s="8">
        <f>DAY(Tabla1[[#This Row],[Date]])</f>
        <v>21</v>
      </c>
      <c r="R10296" s="8">
        <f>MONTH(Tabla1[[#This Row],[Date]])</f>
        <v>5</v>
      </c>
      <c r="S10296" s="8">
        <f>YEAR(Tabla1[[#This Row],[Date]])</f>
        <v>2023</v>
      </c>
    </row>
    <row r="10297" spans="1:19" x14ac:dyDescent="0.2">
      <c r="A10297">
        <v>10251</v>
      </c>
      <c r="B10297" s="1">
        <v>45067</v>
      </c>
      <c r="C10297" t="s">
        <v>261</v>
      </c>
      <c r="D10297" t="s">
        <v>339</v>
      </c>
      <c r="E10297">
        <v>5</v>
      </c>
      <c r="F10297" t="s">
        <v>342</v>
      </c>
      <c r="G10297" t="s">
        <v>263</v>
      </c>
      <c r="H10297" t="s">
        <v>496</v>
      </c>
      <c r="M10297" s="2">
        <v>1000</v>
      </c>
      <c r="N10297" s="2">
        <v>10000</v>
      </c>
      <c r="O10297" s="2">
        <f>IF(Tabla1[[#This Row],[Mov]]="VNT",Tabla1[[#This Row],[Sale]]-Tabla1[[#This Row],[Cost]],-Tabla1[[#This Row],[Cost]]*Tabla1[[#This Row],[Cant]])</f>
        <v>-5000</v>
      </c>
      <c r="P10297" s="8">
        <f>IF(Tabla1[[#This Row],[Mov]]="VNT",-Tabla1[[#This Row],[Cant]],Tabla1[[#This Row],[Cant]])</f>
        <v>5</v>
      </c>
      <c r="Q10297" s="8">
        <f>DAY(Tabla1[[#This Row],[Date]])</f>
        <v>21</v>
      </c>
      <c r="R10297" s="8">
        <f>MONTH(Tabla1[[#This Row],[Date]])</f>
        <v>5</v>
      </c>
      <c r="S10297" s="8">
        <f>YEAR(Tabla1[[#This Row],[Date]])</f>
        <v>2023</v>
      </c>
    </row>
    <row r="10298" spans="1:19" x14ac:dyDescent="0.2">
      <c r="A10298">
        <v>10252</v>
      </c>
      <c r="B10298" s="1">
        <v>45067</v>
      </c>
      <c r="C10298" t="s">
        <v>261</v>
      </c>
      <c r="D10298" t="s">
        <v>339</v>
      </c>
      <c r="E10298">
        <v>5</v>
      </c>
      <c r="F10298" t="s">
        <v>225</v>
      </c>
      <c r="G10298" t="s">
        <v>284</v>
      </c>
      <c r="H10298" t="s">
        <v>3360</v>
      </c>
      <c r="M10298" s="2">
        <v>1200</v>
      </c>
      <c r="N10298" s="2">
        <v>10000</v>
      </c>
      <c r="O10298" s="2">
        <f>IF(Tabla1[[#This Row],[Mov]]="VNT",Tabla1[[#This Row],[Sale]]-Tabla1[[#This Row],[Cost]],-Tabla1[[#This Row],[Cost]]*Tabla1[[#This Row],[Cant]])</f>
        <v>-6000</v>
      </c>
      <c r="P10298" s="8">
        <f>IF(Tabla1[[#This Row],[Mov]]="VNT",-Tabla1[[#This Row],[Cant]],Tabla1[[#This Row],[Cant]])</f>
        <v>5</v>
      </c>
      <c r="Q10298" s="8">
        <f>DAY(Tabla1[[#This Row],[Date]])</f>
        <v>21</v>
      </c>
      <c r="R10298" s="8">
        <f>MONTH(Tabla1[[#This Row],[Date]])</f>
        <v>5</v>
      </c>
      <c r="S10298" s="8">
        <f>YEAR(Tabla1[[#This Row],[Date]])</f>
        <v>2023</v>
      </c>
    </row>
    <row r="10299" spans="1:19" x14ac:dyDescent="0.2">
      <c r="A10299">
        <v>10253</v>
      </c>
      <c r="B10299" s="1">
        <v>45067</v>
      </c>
      <c r="C10299" t="s">
        <v>261</v>
      </c>
      <c r="D10299" t="s">
        <v>339</v>
      </c>
      <c r="E10299">
        <v>2</v>
      </c>
      <c r="F10299" t="s">
        <v>26</v>
      </c>
      <c r="G10299" t="s">
        <v>3357</v>
      </c>
      <c r="H10299" t="s">
        <v>3361</v>
      </c>
      <c r="M10299" s="2">
        <v>12000</v>
      </c>
      <c r="N10299" s="2">
        <v>24000</v>
      </c>
      <c r="O10299" s="2">
        <f>IF(Tabla1[[#This Row],[Mov]]="VNT",Tabla1[[#This Row],[Sale]]-Tabla1[[#This Row],[Cost]],-Tabla1[[#This Row],[Cost]]*Tabla1[[#This Row],[Cant]])</f>
        <v>-24000</v>
      </c>
      <c r="P10299" s="8">
        <f>IF(Tabla1[[#This Row],[Mov]]="VNT",-Tabla1[[#This Row],[Cant]],Tabla1[[#This Row],[Cant]])</f>
        <v>2</v>
      </c>
      <c r="Q10299" s="8">
        <f>DAY(Tabla1[[#This Row],[Date]])</f>
        <v>21</v>
      </c>
      <c r="R10299" s="8">
        <f>MONTH(Tabla1[[#This Row],[Date]])</f>
        <v>5</v>
      </c>
      <c r="S10299" s="8">
        <f>YEAR(Tabla1[[#This Row],[Date]])</f>
        <v>2023</v>
      </c>
    </row>
    <row r="10300" spans="1:19" x14ac:dyDescent="0.2">
      <c r="A10300">
        <v>10254</v>
      </c>
      <c r="B10300" s="1">
        <v>45067</v>
      </c>
      <c r="C10300" t="s">
        <v>261</v>
      </c>
      <c r="D10300" t="s">
        <v>339</v>
      </c>
      <c r="E10300">
        <v>1</v>
      </c>
      <c r="F10300" t="s">
        <v>26</v>
      </c>
      <c r="G10300" t="s">
        <v>3357</v>
      </c>
      <c r="H10300" t="s">
        <v>3362</v>
      </c>
      <c r="M10300" s="2">
        <v>15000</v>
      </c>
      <c r="N10300" s="2">
        <v>29000</v>
      </c>
      <c r="O10300" s="2">
        <f>IF(Tabla1[[#This Row],[Mov]]="VNT",Tabla1[[#This Row],[Sale]]-Tabla1[[#This Row],[Cost]],-Tabla1[[#This Row],[Cost]]*Tabla1[[#This Row],[Cant]])</f>
        <v>-15000</v>
      </c>
      <c r="P10300" s="8">
        <f>IF(Tabla1[[#This Row],[Mov]]="VNT",-Tabla1[[#This Row],[Cant]],Tabla1[[#This Row],[Cant]])</f>
        <v>1</v>
      </c>
      <c r="Q10300" s="8">
        <f>DAY(Tabla1[[#This Row],[Date]])</f>
        <v>21</v>
      </c>
      <c r="R10300" s="8">
        <f>MONTH(Tabla1[[#This Row],[Date]])</f>
        <v>5</v>
      </c>
      <c r="S10300" s="8">
        <f>YEAR(Tabla1[[#This Row],[Date]])</f>
        <v>2023</v>
      </c>
    </row>
    <row r="10301" spans="1:19" x14ac:dyDescent="0.2">
      <c r="A10301">
        <v>10255</v>
      </c>
      <c r="B10301" s="1">
        <v>45067</v>
      </c>
      <c r="C10301" t="s">
        <v>261</v>
      </c>
      <c r="D10301" t="s">
        <v>339</v>
      </c>
      <c r="E10301">
        <v>4</v>
      </c>
      <c r="F10301" t="s">
        <v>476</v>
      </c>
      <c r="G10301" t="s">
        <v>266</v>
      </c>
      <c r="H10301" t="s">
        <v>3363</v>
      </c>
      <c r="M10301" s="2">
        <v>6000</v>
      </c>
      <c r="N10301" s="2">
        <v>12000</v>
      </c>
      <c r="O10301" s="2">
        <f>IF(Tabla1[[#This Row],[Mov]]="VNT",Tabla1[[#This Row],[Sale]]-Tabla1[[#This Row],[Cost]],-Tabla1[[#This Row],[Cost]]*Tabla1[[#This Row],[Cant]])</f>
        <v>-24000</v>
      </c>
      <c r="P10301" s="8">
        <f>IF(Tabla1[[#This Row],[Mov]]="VNT",-Tabla1[[#This Row],[Cant]],Tabla1[[#This Row],[Cant]])</f>
        <v>4</v>
      </c>
      <c r="Q10301" s="8">
        <f>DAY(Tabla1[[#This Row],[Date]])</f>
        <v>21</v>
      </c>
      <c r="R10301" s="8">
        <f>MONTH(Tabla1[[#This Row],[Date]])</f>
        <v>5</v>
      </c>
      <c r="S10301" s="8">
        <f>YEAR(Tabla1[[#This Row],[Date]])</f>
        <v>2023</v>
      </c>
    </row>
    <row r="10302" spans="1:19" x14ac:dyDescent="0.2">
      <c r="A10302">
        <v>10256</v>
      </c>
      <c r="B10302" s="1">
        <v>45069</v>
      </c>
      <c r="C10302" t="s">
        <v>260</v>
      </c>
      <c r="D10302" t="s">
        <v>332</v>
      </c>
      <c r="E10302">
        <v>1</v>
      </c>
      <c r="F10302" t="s">
        <v>1193</v>
      </c>
      <c r="G10302" t="s">
        <v>263</v>
      </c>
      <c r="H10302" t="s">
        <v>547</v>
      </c>
      <c r="M10302" s="2">
        <v>5000</v>
      </c>
      <c r="N10302" s="2">
        <v>20000</v>
      </c>
      <c r="O10302" s="2">
        <f>IF(Tabla1[[#This Row],[Mov]]="VNT",Tabla1[[#This Row],[Sale]]-Tabla1[[#This Row],[Cost]],-Tabla1[[#This Row],[Cost]]*Tabla1[[#This Row],[Cant]])</f>
        <v>15000</v>
      </c>
      <c r="P10302" s="8">
        <f>IF(Tabla1[[#This Row],[Mov]]="VNT",-Tabla1[[#This Row],[Cant]],Tabla1[[#This Row],[Cant]])</f>
        <v>-1</v>
      </c>
      <c r="Q10302" s="8">
        <f>DAY(Tabla1[[#This Row],[Date]])</f>
        <v>23</v>
      </c>
      <c r="R10302" s="8">
        <f>MONTH(Tabla1[[#This Row],[Date]])</f>
        <v>5</v>
      </c>
      <c r="S10302" s="8">
        <f>YEAR(Tabla1[[#This Row],[Date]])</f>
        <v>2023</v>
      </c>
    </row>
    <row r="10303" spans="1:19" x14ac:dyDescent="0.2">
      <c r="A10303">
        <v>10257</v>
      </c>
      <c r="B10303" s="1">
        <v>45069</v>
      </c>
      <c r="C10303" t="s">
        <v>260</v>
      </c>
      <c r="D10303" t="s">
        <v>339</v>
      </c>
      <c r="E10303" s="55">
        <v>1</v>
      </c>
      <c r="F10303" s="56" t="s">
        <v>891</v>
      </c>
      <c r="G10303" s="56" t="s">
        <v>263</v>
      </c>
      <c r="H10303" s="56" t="s">
        <v>547</v>
      </c>
      <c r="I10303" s="56"/>
      <c r="J10303" s="56"/>
      <c r="K10303" s="56"/>
      <c r="L10303" s="56" t="s">
        <v>3364</v>
      </c>
      <c r="M10303" s="57">
        <v>3500</v>
      </c>
      <c r="N10303" s="57">
        <v>10000</v>
      </c>
      <c r="O10303" s="2">
        <f>IF(Tabla1[[#This Row],[Mov]]="VNT",Tabla1[[#This Row],[Sale]]-Tabla1[[#This Row],[Cost]],-Tabla1[[#This Row],[Cost]]*Tabla1[[#This Row],[Cant]])</f>
        <v>6500</v>
      </c>
      <c r="P10303" s="8">
        <f>IF(Tabla1[[#This Row],[Mov]]="VNT",-Tabla1[[#This Row],[Cant]],Tabla1[[#This Row],[Cant]])</f>
        <v>-1</v>
      </c>
      <c r="Q10303" s="8">
        <f>DAY(Tabla1[[#This Row],[Date]])</f>
        <v>23</v>
      </c>
      <c r="R10303" s="8">
        <f>MONTH(Tabla1[[#This Row],[Date]])</f>
        <v>5</v>
      </c>
      <c r="S10303" s="8">
        <f>YEAR(Tabla1[[#This Row],[Date]])</f>
        <v>2023</v>
      </c>
    </row>
    <row r="10304" spans="1:19" x14ac:dyDescent="0.2">
      <c r="A10304">
        <v>10258</v>
      </c>
      <c r="B10304" s="1">
        <v>45069</v>
      </c>
      <c r="C10304" t="s">
        <v>260</v>
      </c>
      <c r="D10304" t="s">
        <v>339</v>
      </c>
      <c r="E10304" s="55">
        <v>1</v>
      </c>
      <c r="F10304" s="56" t="s">
        <v>476</v>
      </c>
      <c r="G10304" s="56" t="s">
        <v>266</v>
      </c>
      <c r="H10304" s="56" t="s">
        <v>3275</v>
      </c>
      <c r="I10304" s="56"/>
      <c r="J10304" s="56"/>
      <c r="K10304" s="56"/>
      <c r="L10304" s="56" t="s">
        <v>3364</v>
      </c>
      <c r="M10304" s="57">
        <v>6000</v>
      </c>
      <c r="N10304" s="57">
        <v>12000</v>
      </c>
      <c r="O10304" s="2">
        <f>IF(Tabla1[[#This Row],[Mov]]="VNT",Tabla1[[#This Row],[Sale]]-Tabla1[[#This Row],[Cost]],-Tabla1[[#This Row],[Cost]]*Tabla1[[#This Row],[Cant]])</f>
        <v>6000</v>
      </c>
      <c r="P10304" s="8">
        <f>IF(Tabla1[[#This Row],[Mov]]="VNT",-Tabla1[[#This Row],[Cant]],Tabla1[[#This Row],[Cant]])</f>
        <v>-1</v>
      </c>
      <c r="Q10304" s="8">
        <f>DAY(Tabla1[[#This Row],[Date]])</f>
        <v>23</v>
      </c>
      <c r="R10304" s="8">
        <f>MONTH(Tabla1[[#This Row],[Date]])</f>
        <v>5</v>
      </c>
      <c r="S10304" s="8">
        <f>YEAR(Tabla1[[#This Row],[Date]])</f>
        <v>2023</v>
      </c>
    </row>
    <row r="10305" spans="1:19" x14ac:dyDescent="0.2">
      <c r="A10305">
        <v>10259</v>
      </c>
      <c r="B10305" s="1">
        <v>45069</v>
      </c>
      <c r="C10305" t="s">
        <v>260</v>
      </c>
      <c r="D10305" t="s">
        <v>332</v>
      </c>
      <c r="E10305">
        <v>1</v>
      </c>
      <c r="F10305" t="s">
        <v>458</v>
      </c>
      <c r="G10305" t="s">
        <v>272</v>
      </c>
      <c r="H10305" t="s">
        <v>3365</v>
      </c>
      <c r="M10305" s="2">
        <v>0</v>
      </c>
      <c r="N10305" s="2">
        <v>25000</v>
      </c>
      <c r="O10305" s="2">
        <f>IF(Tabla1[[#This Row],[Mov]]="VNT",Tabla1[[#This Row],[Sale]]-Tabla1[[#This Row],[Cost]],-Tabla1[[#This Row],[Cost]]*Tabla1[[#This Row],[Cant]])</f>
        <v>25000</v>
      </c>
      <c r="P10305" s="8">
        <f>IF(Tabla1[[#This Row],[Mov]]="VNT",-Tabla1[[#This Row],[Cant]],Tabla1[[#This Row],[Cant]])</f>
        <v>-1</v>
      </c>
      <c r="Q10305" s="8">
        <f>DAY(Tabla1[[#This Row],[Date]])</f>
        <v>23</v>
      </c>
      <c r="R10305" s="8">
        <f>MONTH(Tabla1[[#This Row],[Date]])</f>
        <v>5</v>
      </c>
      <c r="S10305" s="8">
        <f>YEAR(Tabla1[[#This Row],[Date]])</f>
        <v>2023</v>
      </c>
    </row>
    <row r="10306" spans="1:19" x14ac:dyDescent="0.2">
      <c r="A10306">
        <v>10260</v>
      </c>
      <c r="B10306" s="1">
        <v>45069</v>
      </c>
      <c r="C10306" t="s">
        <v>260</v>
      </c>
      <c r="D10306" t="s">
        <v>332</v>
      </c>
      <c r="E10306">
        <v>1</v>
      </c>
      <c r="F10306" t="s">
        <v>15</v>
      </c>
      <c r="G10306" t="s">
        <v>333</v>
      </c>
      <c r="H10306" t="s">
        <v>16</v>
      </c>
      <c r="M10306" s="2">
        <v>3000</v>
      </c>
      <c r="N10306" s="2">
        <v>12000</v>
      </c>
      <c r="O10306" s="2">
        <f>IF(Tabla1[[#This Row],[Mov]]="VNT",Tabla1[[#This Row],[Sale]]-Tabla1[[#This Row],[Cost]],-Tabla1[[#This Row],[Cost]]*Tabla1[[#This Row],[Cant]])</f>
        <v>9000</v>
      </c>
      <c r="P10306" s="8">
        <f>IF(Tabla1[[#This Row],[Mov]]="VNT",-Tabla1[[#This Row],[Cant]],Tabla1[[#This Row],[Cant]])</f>
        <v>-1</v>
      </c>
      <c r="Q10306" s="8">
        <f>DAY(Tabla1[[#This Row],[Date]])</f>
        <v>23</v>
      </c>
      <c r="R10306" s="8">
        <f>MONTH(Tabla1[[#This Row],[Date]])</f>
        <v>5</v>
      </c>
      <c r="S10306" s="8">
        <f>YEAR(Tabla1[[#This Row],[Date]])</f>
        <v>2023</v>
      </c>
    </row>
    <row r="10307" spans="1:19" x14ac:dyDescent="0.2">
      <c r="A10307">
        <v>10261</v>
      </c>
      <c r="B10307" s="1">
        <v>45069</v>
      </c>
      <c r="C10307" t="s">
        <v>260</v>
      </c>
      <c r="D10307" t="s">
        <v>332</v>
      </c>
      <c r="E10307">
        <v>1</v>
      </c>
      <c r="F10307" t="s">
        <v>15</v>
      </c>
      <c r="G10307" t="s">
        <v>266</v>
      </c>
      <c r="H10307" t="s">
        <v>1298</v>
      </c>
      <c r="M10307" s="2">
        <v>5500</v>
      </c>
      <c r="N10307" s="2">
        <v>14000</v>
      </c>
      <c r="O10307" s="2">
        <f>IF(Tabla1[[#This Row],[Mov]]="VNT",Tabla1[[#This Row],[Sale]]-Tabla1[[#This Row],[Cost]],-Tabla1[[#This Row],[Cost]]*Tabla1[[#This Row],[Cant]])</f>
        <v>8500</v>
      </c>
      <c r="P10307" s="8">
        <f>IF(Tabla1[[#This Row],[Mov]]="VNT",-Tabla1[[#This Row],[Cant]],Tabla1[[#This Row],[Cant]])</f>
        <v>-1</v>
      </c>
      <c r="Q10307" s="8">
        <f>DAY(Tabla1[[#This Row],[Date]])</f>
        <v>23</v>
      </c>
      <c r="R10307" s="8">
        <f>MONTH(Tabla1[[#This Row],[Date]])</f>
        <v>5</v>
      </c>
      <c r="S10307" s="8">
        <f>YEAR(Tabla1[[#This Row],[Date]])</f>
        <v>2023</v>
      </c>
    </row>
    <row r="10308" spans="1:19" x14ac:dyDescent="0.2">
      <c r="A10308">
        <v>10262</v>
      </c>
      <c r="B10308" s="1">
        <v>45069</v>
      </c>
      <c r="C10308" t="s">
        <v>260</v>
      </c>
      <c r="D10308" t="s">
        <v>332</v>
      </c>
      <c r="E10308">
        <v>1</v>
      </c>
      <c r="F10308" t="s">
        <v>116</v>
      </c>
      <c r="G10308" t="s">
        <v>349</v>
      </c>
      <c r="H10308" t="s">
        <v>515</v>
      </c>
      <c r="M10308" s="2">
        <v>3270</v>
      </c>
      <c r="N10308" s="2">
        <v>3500</v>
      </c>
      <c r="O10308" s="2">
        <f>IF(Tabla1[[#This Row],[Mov]]="VNT",Tabla1[[#This Row],[Sale]]-Tabla1[[#This Row],[Cost]],-Tabla1[[#This Row],[Cost]]*Tabla1[[#This Row],[Cant]])</f>
        <v>230</v>
      </c>
      <c r="P10308" s="8">
        <f>IF(Tabla1[[#This Row],[Mov]]="VNT",-Tabla1[[#This Row],[Cant]],Tabla1[[#This Row],[Cant]])</f>
        <v>-1</v>
      </c>
      <c r="Q10308" s="8">
        <f>DAY(Tabla1[[#This Row],[Date]])</f>
        <v>23</v>
      </c>
      <c r="R10308" s="8">
        <f>MONTH(Tabla1[[#This Row],[Date]])</f>
        <v>5</v>
      </c>
      <c r="S10308" s="8">
        <f>YEAR(Tabla1[[#This Row],[Date]])</f>
        <v>2023</v>
      </c>
    </row>
    <row r="10309" spans="1:19" x14ac:dyDescent="0.2">
      <c r="A10309">
        <v>10263</v>
      </c>
      <c r="B10309" s="1">
        <v>45069</v>
      </c>
      <c r="C10309" t="s">
        <v>260</v>
      </c>
      <c r="D10309" t="s">
        <v>332</v>
      </c>
      <c r="E10309">
        <v>1</v>
      </c>
      <c r="F10309" t="s">
        <v>21</v>
      </c>
      <c r="G10309" t="s">
        <v>272</v>
      </c>
      <c r="H10309" t="s">
        <v>1522</v>
      </c>
      <c r="M10309" s="2">
        <v>2600</v>
      </c>
      <c r="N10309" s="2">
        <v>10000</v>
      </c>
      <c r="O10309" s="2">
        <f>IF(Tabla1[[#This Row],[Mov]]="VNT",Tabla1[[#This Row],[Sale]]-Tabla1[[#This Row],[Cost]],-Tabla1[[#This Row],[Cost]]*Tabla1[[#This Row],[Cant]])</f>
        <v>7400</v>
      </c>
      <c r="P10309" s="8">
        <f>IF(Tabla1[[#This Row],[Mov]]="VNT",-Tabla1[[#This Row],[Cant]],Tabla1[[#This Row],[Cant]])</f>
        <v>-1</v>
      </c>
      <c r="Q10309" s="8">
        <f>DAY(Tabla1[[#This Row],[Date]])</f>
        <v>23</v>
      </c>
      <c r="R10309" s="8">
        <f>MONTH(Tabla1[[#This Row],[Date]])</f>
        <v>5</v>
      </c>
      <c r="S10309" s="8">
        <f>YEAR(Tabla1[[#This Row],[Date]])</f>
        <v>2023</v>
      </c>
    </row>
    <row r="10310" spans="1:19" x14ac:dyDescent="0.2">
      <c r="A10310">
        <v>10264</v>
      </c>
      <c r="B10310" s="1">
        <v>45069</v>
      </c>
      <c r="C10310" t="s">
        <v>260</v>
      </c>
      <c r="D10310" t="s">
        <v>332</v>
      </c>
      <c r="E10310">
        <v>1</v>
      </c>
      <c r="F10310" t="s">
        <v>15</v>
      </c>
      <c r="G10310" t="s">
        <v>266</v>
      </c>
      <c r="H10310" t="s">
        <v>2160</v>
      </c>
      <c r="M10310" s="2">
        <v>2600</v>
      </c>
      <c r="N10310" s="2">
        <v>7000</v>
      </c>
      <c r="O10310" s="2">
        <f>IF(Tabla1[[#This Row],[Mov]]="VNT",Tabla1[[#This Row],[Sale]]-Tabla1[[#This Row],[Cost]],-Tabla1[[#This Row],[Cost]]*Tabla1[[#This Row],[Cant]])</f>
        <v>4400</v>
      </c>
      <c r="P10310" s="8">
        <f>IF(Tabla1[[#This Row],[Mov]]="VNT",-Tabla1[[#This Row],[Cant]],Tabla1[[#This Row],[Cant]])</f>
        <v>-1</v>
      </c>
      <c r="Q10310" s="8">
        <f>DAY(Tabla1[[#This Row],[Date]])</f>
        <v>23</v>
      </c>
      <c r="R10310" s="8">
        <f>MONTH(Tabla1[[#This Row],[Date]])</f>
        <v>5</v>
      </c>
      <c r="S10310" s="8">
        <f>YEAR(Tabla1[[#This Row],[Date]])</f>
        <v>2023</v>
      </c>
    </row>
    <row r="10311" spans="1:19" x14ac:dyDescent="0.2">
      <c r="A10311">
        <v>10265</v>
      </c>
      <c r="B10311" s="1">
        <v>45069</v>
      </c>
      <c r="C10311" t="s">
        <v>260</v>
      </c>
      <c r="D10311" t="s">
        <v>332</v>
      </c>
      <c r="E10311">
        <v>1</v>
      </c>
      <c r="F10311" t="s">
        <v>455</v>
      </c>
      <c r="G10311" t="s">
        <v>347</v>
      </c>
      <c r="H10311" t="s">
        <v>456</v>
      </c>
      <c r="M10311" s="2">
        <v>0</v>
      </c>
      <c r="N10311" s="2">
        <v>4000</v>
      </c>
      <c r="O10311" s="2">
        <f>IF(Tabla1[[#This Row],[Mov]]="VNT",Tabla1[[#This Row],[Sale]]-Tabla1[[#This Row],[Cost]],-Tabla1[[#This Row],[Cost]]*Tabla1[[#This Row],[Cant]])</f>
        <v>4000</v>
      </c>
      <c r="P10311" s="8">
        <f>IF(Tabla1[[#This Row],[Mov]]="VNT",-Tabla1[[#This Row],[Cant]],Tabla1[[#This Row],[Cant]])</f>
        <v>-1</v>
      </c>
      <c r="Q10311" s="8">
        <f>DAY(Tabla1[[#This Row],[Date]])</f>
        <v>23</v>
      </c>
      <c r="R10311" s="8">
        <f>MONTH(Tabla1[[#This Row],[Date]])</f>
        <v>5</v>
      </c>
      <c r="S10311" s="8">
        <f>YEAR(Tabla1[[#This Row],[Date]])</f>
        <v>2023</v>
      </c>
    </row>
    <row r="10312" spans="1:19" x14ac:dyDescent="0.2">
      <c r="A10312">
        <v>10266</v>
      </c>
      <c r="B10312" s="1">
        <v>45069</v>
      </c>
      <c r="C10312" t="s">
        <v>260</v>
      </c>
      <c r="D10312" t="s">
        <v>809</v>
      </c>
      <c r="E10312">
        <v>1</v>
      </c>
      <c r="F10312" t="s">
        <v>532</v>
      </c>
      <c r="G10312" t="s">
        <v>266</v>
      </c>
      <c r="H10312" t="s">
        <v>1248</v>
      </c>
      <c r="M10312" s="2">
        <v>44000</v>
      </c>
      <c r="N10312" s="2">
        <v>70000</v>
      </c>
      <c r="O10312" s="2">
        <f>IF(Tabla1[[#This Row],[Mov]]="VNT",Tabla1[[#This Row],[Sale]]-Tabla1[[#This Row],[Cost]],-Tabla1[[#This Row],[Cost]]*Tabla1[[#This Row],[Cant]])</f>
        <v>26000</v>
      </c>
      <c r="P10312" s="8">
        <f>IF(Tabla1[[#This Row],[Mov]]="VNT",-Tabla1[[#This Row],[Cant]],Tabla1[[#This Row],[Cant]])</f>
        <v>-1</v>
      </c>
      <c r="Q10312" s="8">
        <f>DAY(Tabla1[[#This Row],[Date]])</f>
        <v>23</v>
      </c>
      <c r="R10312" s="8">
        <f>MONTH(Tabla1[[#This Row],[Date]])</f>
        <v>5</v>
      </c>
      <c r="S10312" s="8">
        <f>YEAR(Tabla1[[#This Row],[Date]])</f>
        <v>2023</v>
      </c>
    </row>
    <row r="10313" spans="1:19" x14ac:dyDescent="0.2">
      <c r="A10313">
        <v>10267</v>
      </c>
      <c r="B10313" s="1">
        <v>45069</v>
      </c>
      <c r="C10313" t="s">
        <v>260</v>
      </c>
      <c r="D10313" t="s">
        <v>809</v>
      </c>
      <c r="E10313">
        <v>1</v>
      </c>
      <c r="F10313" t="s">
        <v>1102</v>
      </c>
      <c r="G10313" t="s">
        <v>2662</v>
      </c>
      <c r="H10313" t="s">
        <v>2659</v>
      </c>
      <c r="M10313" s="2">
        <v>58000</v>
      </c>
      <c r="N10313" s="2">
        <v>90000</v>
      </c>
      <c r="O10313" s="2">
        <f>IF(Tabla1[[#This Row],[Mov]]="VNT",Tabla1[[#This Row],[Sale]]-Tabla1[[#This Row],[Cost]],-Tabla1[[#This Row],[Cost]]*Tabla1[[#This Row],[Cant]])</f>
        <v>32000</v>
      </c>
      <c r="P10313" s="8">
        <f>IF(Tabla1[[#This Row],[Mov]]="VNT",-Tabla1[[#This Row],[Cant]],Tabla1[[#This Row],[Cant]])</f>
        <v>-1</v>
      </c>
      <c r="Q10313" s="8">
        <f>DAY(Tabla1[[#This Row],[Date]])</f>
        <v>23</v>
      </c>
      <c r="R10313" s="8">
        <f>MONTH(Tabla1[[#This Row],[Date]])</f>
        <v>5</v>
      </c>
      <c r="S10313" s="8">
        <f>YEAR(Tabla1[[#This Row],[Date]])</f>
        <v>2023</v>
      </c>
    </row>
    <row r="10314" spans="1:19" x14ac:dyDescent="0.2">
      <c r="A10314">
        <v>10268</v>
      </c>
      <c r="B10314" s="1">
        <v>45069</v>
      </c>
      <c r="C10314" t="s">
        <v>260</v>
      </c>
      <c r="D10314" t="s">
        <v>332</v>
      </c>
      <c r="E10314">
        <v>1</v>
      </c>
      <c r="F10314" t="s">
        <v>1545</v>
      </c>
      <c r="G10314" t="s">
        <v>346</v>
      </c>
      <c r="H10314" t="s">
        <v>472</v>
      </c>
      <c r="M10314" s="2">
        <v>2800</v>
      </c>
      <c r="N10314" s="2">
        <v>5000</v>
      </c>
      <c r="O10314" s="2">
        <f>IF(Tabla1[[#This Row],[Mov]]="VNT",Tabla1[[#This Row],[Sale]]-Tabla1[[#This Row],[Cost]],-Tabla1[[#This Row],[Cost]]*Tabla1[[#This Row],[Cant]])</f>
        <v>2200</v>
      </c>
      <c r="P10314" s="8">
        <f>IF(Tabla1[[#This Row],[Mov]]="VNT",-Tabla1[[#This Row],[Cant]],Tabla1[[#This Row],[Cant]])</f>
        <v>-1</v>
      </c>
      <c r="Q10314" s="8">
        <f>DAY(Tabla1[[#This Row],[Date]])</f>
        <v>23</v>
      </c>
      <c r="R10314" s="8">
        <f>MONTH(Tabla1[[#This Row],[Date]])</f>
        <v>5</v>
      </c>
      <c r="S10314" s="8">
        <f>YEAR(Tabla1[[#This Row],[Date]])</f>
        <v>2023</v>
      </c>
    </row>
    <row r="10315" spans="1:19" x14ac:dyDescent="0.2">
      <c r="A10315">
        <v>10269</v>
      </c>
      <c r="B10315" s="1">
        <v>45069</v>
      </c>
      <c r="C10315" t="s">
        <v>260</v>
      </c>
      <c r="D10315" t="s">
        <v>332</v>
      </c>
      <c r="E10315">
        <v>1</v>
      </c>
      <c r="F10315" t="s">
        <v>455</v>
      </c>
      <c r="G10315" t="s">
        <v>382</v>
      </c>
      <c r="H10315" t="s">
        <v>509</v>
      </c>
      <c r="M10315" s="2">
        <v>0</v>
      </c>
      <c r="N10315" s="2">
        <v>4000</v>
      </c>
      <c r="O10315" s="2">
        <f>IF(Tabla1[[#This Row],[Mov]]="VNT",Tabla1[[#This Row],[Sale]]-Tabla1[[#This Row],[Cost]],-Tabla1[[#This Row],[Cost]]*Tabla1[[#This Row],[Cant]])</f>
        <v>4000</v>
      </c>
      <c r="P10315" s="8">
        <f>IF(Tabla1[[#This Row],[Mov]]="VNT",-Tabla1[[#This Row],[Cant]],Tabla1[[#This Row],[Cant]])</f>
        <v>-1</v>
      </c>
      <c r="Q10315" s="8">
        <f>DAY(Tabla1[[#This Row],[Date]])</f>
        <v>23</v>
      </c>
      <c r="R10315" s="8">
        <f>MONTH(Tabla1[[#This Row],[Date]])</f>
        <v>5</v>
      </c>
      <c r="S10315" s="8">
        <f>YEAR(Tabla1[[#This Row],[Date]])</f>
        <v>2023</v>
      </c>
    </row>
    <row r="10316" spans="1:19" x14ac:dyDescent="0.2">
      <c r="A10316">
        <v>10270</v>
      </c>
      <c r="B10316" s="1">
        <v>45070</v>
      </c>
      <c r="C10316" t="s">
        <v>260</v>
      </c>
      <c r="D10316" t="s">
        <v>332</v>
      </c>
      <c r="E10316">
        <v>1</v>
      </c>
      <c r="F10316" t="s">
        <v>21</v>
      </c>
      <c r="G10316" t="s">
        <v>272</v>
      </c>
      <c r="H10316" t="s">
        <v>1522</v>
      </c>
      <c r="M10316" s="2">
        <v>2600</v>
      </c>
      <c r="N10316" s="2">
        <v>10000</v>
      </c>
      <c r="O10316" s="2">
        <f>IF(Tabla1[[#This Row],[Mov]]="VNT",Tabla1[[#This Row],[Sale]]-Tabla1[[#This Row],[Cost]],-Tabla1[[#This Row],[Cost]]*Tabla1[[#This Row],[Cant]])</f>
        <v>7400</v>
      </c>
      <c r="P10316" s="8">
        <f>IF(Tabla1[[#This Row],[Mov]]="VNT",-Tabla1[[#This Row],[Cant]],Tabla1[[#This Row],[Cant]])</f>
        <v>-1</v>
      </c>
      <c r="Q10316" s="8">
        <f>DAY(Tabla1[[#This Row],[Date]])</f>
        <v>24</v>
      </c>
      <c r="R10316" s="8">
        <f>MONTH(Tabla1[[#This Row],[Date]])</f>
        <v>5</v>
      </c>
      <c r="S10316" s="8">
        <f>YEAR(Tabla1[[#This Row],[Date]])</f>
        <v>2023</v>
      </c>
    </row>
    <row r="10317" spans="1:19" x14ac:dyDescent="0.2">
      <c r="A10317">
        <v>10271</v>
      </c>
      <c r="B10317" s="1">
        <v>45070</v>
      </c>
      <c r="C10317" t="s">
        <v>260</v>
      </c>
      <c r="D10317" t="s">
        <v>332</v>
      </c>
      <c r="E10317">
        <v>1</v>
      </c>
      <c r="F10317" t="s">
        <v>224</v>
      </c>
      <c r="G10317" t="s">
        <v>272</v>
      </c>
      <c r="H10317" t="s">
        <v>3196</v>
      </c>
      <c r="M10317" s="2">
        <v>10500</v>
      </c>
      <c r="N10317" s="2">
        <v>22000</v>
      </c>
      <c r="O10317" s="2">
        <f>IF(Tabla1[[#This Row],[Mov]]="VNT",Tabla1[[#This Row],[Sale]]-Tabla1[[#This Row],[Cost]],-Tabla1[[#This Row],[Cost]]*Tabla1[[#This Row],[Cant]])</f>
        <v>11500</v>
      </c>
      <c r="P10317" s="8">
        <f>IF(Tabla1[[#This Row],[Mov]]="VNT",-Tabla1[[#This Row],[Cant]],Tabla1[[#This Row],[Cant]])</f>
        <v>-1</v>
      </c>
      <c r="Q10317" s="8">
        <f>DAY(Tabla1[[#This Row],[Date]])</f>
        <v>24</v>
      </c>
      <c r="R10317" s="8">
        <f>MONTH(Tabla1[[#This Row],[Date]])</f>
        <v>5</v>
      </c>
      <c r="S10317" s="8">
        <f>YEAR(Tabla1[[#This Row],[Date]])</f>
        <v>2023</v>
      </c>
    </row>
    <row r="10318" spans="1:19" x14ac:dyDescent="0.2">
      <c r="A10318">
        <v>10272</v>
      </c>
      <c r="B10318" s="1">
        <v>45070</v>
      </c>
      <c r="C10318" t="s">
        <v>260</v>
      </c>
      <c r="D10318" t="s">
        <v>332</v>
      </c>
      <c r="E10318">
        <v>1</v>
      </c>
      <c r="F10318" t="s">
        <v>677</v>
      </c>
      <c r="G10318" t="s">
        <v>272</v>
      </c>
      <c r="H10318" t="s">
        <v>3196</v>
      </c>
      <c r="L10318" t="s">
        <v>3496</v>
      </c>
      <c r="M10318" s="2">
        <v>0</v>
      </c>
      <c r="N10318" s="2">
        <v>17000</v>
      </c>
      <c r="O10318" s="2">
        <f>IF(Tabla1[[#This Row],[Mov]]="VNT",Tabla1[[#This Row],[Sale]]-Tabla1[[#This Row],[Cost]],-Tabla1[[#This Row],[Cost]]*Tabla1[[#This Row],[Cant]])</f>
        <v>17000</v>
      </c>
      <c r="P10318" s="8">
        <f>IF(Tabla1[[#This Row],[Mov]]="VNT",-Tabla1[[#This Row],[Cant]],Tabla1[[#This Row],[Cant]])</f>
        <v>-1</v>
      </c>
      <c r="Q10318" s="8">
        <f>DAY(Tabla1[[#This Row],[Date]])</f>
        <v>24</v>
      </c>
      <c r="R10318" s="8">
        <f>MONTH(Tabla1[[#This Row],[Date]])</f>
        <v>5</v>
      </c>
      <c r="S10318" s="8">
        <f>YEAR(Tabla1[[#This Row],[Date]])</f>
        <v>2023</v>
      </c>
    </row>
    <row r="10319" spans="1:19" x14ac:dyDescent="0.2">
      <c r="A10319">
        <v>10273</v>
      </c>
      <c r="B10319" s="1">
        <v>45070</v>
      </c>
      <c r="C10319" t="s">
        <v>260</v>
      </c>
      <c r="D10319" t="s">
        <v>332</v>
      </c>
      <c r="E10319">
        <v>1</v>
      </c>
      <c r="F10319" t="s">
        <v>386</v>
      </c>
      <c r="G10319" t="s">
        <v>284</v>
      </c>
      <c r="H10319" t="s">
        <v>1394</v>
      </c>
      <c r="L10319" t="s">
        <v>3366</v>
      </c>
      <c r="M10319" s="2">
        <v>60000</v>
      </c>
      <c r="N10319" s="2">
        <v>70000</v>
      </c>
      <c r="O10319" s="2">
        <f>IF(Tabla1[[#This Row],[Mov]]="VNT",Tabla1[[#This Row],[Sale]]-Tabla1[[#This Row],[Cost]],-Tabla1[[#This Row],[Cost]]*Tabla1[[#This Row],[Cant]])</f>
        <v>10000</v>
      </c>
      <c r="P10319" s="8">
        <f>IF(Tabla1[[#This Row],[Mov]]="VNT",-Tabla1[[#This Row],[Cant]],Tabla1[[#This Row],[Cant]])</f>
        <v>-1</v>
      </c>
      <c r="Q10319" s="8">
        <f>DAY(Tabla1[[#This Row],[Date]])</f>
        <v>24</v>
      </c>
      <c r="R10319" s="8">
        <f>MONTH(Tabla1[[#This Row],[Date]])</f>
        <v>5</v>
      </c>
      <c r="S10319" s="8">
        <f>YEAR(Tabla1[[#This Row],[Date]])</f>
        <v>2023</v>
      </c>
    </row>
    <row r="10320" spans="1:19" x14ac:dyDescent="0.2">
      <c r="A10320">
        <v>10274</v>
      </c>
      <c r="B10320" s="1">
        <v>45070</v>
      </c>
      <c r="C10320" t="s">
        <v>260</v>
      </c>
      <c r="D10320" t="s">
        <v>332</v>
      </c>
      <c r="E10320">
        <v>1</v>
      </c>
      <c r="F10320" t="s">
        <v>26</v>
      </c>
      <c r="G10320" t="s">
        <v>266</v>
      </c>
      <c r="H10320" t="s">
        <v>2819</v>
      </c>
      <c r="M10320" s="2">
        <v>3000</v>
      </c>
      <c r="N10320" s="2">
        <v>9000</v>
      </c>
      <c r="O10320" s="2">
        <f>IF(Tabla1[[#This Row],[Mov]]="VNT",Tabla1[[#This Row],[Sale]]-Tabla1[[#This Row],[Cost]],-Tabla1[[#This Row],[Cost]]*Tabla1[[#This Row],[Cant]])</f>
        <v>6000</v>
      </c>
      <c r="P10320" s="8">
        <f>IF(Tabla1[[#This Row],[Mov]]="VNT",-Tabla1[[#This Row],[Cant]],Tabla1[[#This Row],[Cant]])</f>
        <v>-1</v>
      </c>
      <c r="Q10320" s="8">
        <f>DAY(Tabla1[[#This Row],[Date]])</f>
        <v>24</v>
      </c>
      <c r="R10320" s="8">
        <f>MONTH(Tabla1[[#This Row],[Date]])</f>
        <v>5</v>
      </c>
      <c r="S10320" s="8">
        <f>YEAR(Tabla1[[#This Row],[Date]])</f>
        <v>2023</v>
      </c>
    </row>
    <row r="10321" spans="1:19" x14ac:dyDescent="0.2">
      <c r="A10321">
        <v>10275</v>
      </c>
      <c r="B10321" s="1">
        <v>45070</v>
      </c>
      <c r="C10321" t="s">
        <v>260</v>
      </c>
      <c r="D10321" t="s">
        <v>332</v>
      </c>
      <c r="E10321">
        <v>1</v>
      </c>
      <c r="F10321" t="s">
        <v>15</v>
      </c>
      <c r="G10321" t="s">
        <v>266</v>
      </c>
      <c r="H10321" t="s">
        <v>1298</v>
      </c>
      <c r="M10321" s="2">
        <v>5500</v>
      </c>
      <c r="N10321" s="2">
        <v>14000</v>
      </c>
      <c r="O10321" s="2">
        <f>IF(Tabla1[[#This Row],[Mov]]="VNT",Tabla1[[#This Row],[Sale]]-Tabla1[[#This Row],[Cost]],-Tabla1[[#This Row],[Cost]]*Tabla1[[#This Row],[Cant]])</f>
        <v>8500</v>
      </c>
      <c r="P10321" s="8">
        <f>IF(Tabla1[[#This Row],[Mov]]="VNT",-Tabla1[[#This Row],[Cant]],Tabla1[[#This Row],[Cant]])</f>
        <v>-1</v>
      </c>
      <c r="Q10321" s="8">
        <f>DAY(Tabla1[[#This Row],[Date]])</f>
        <v>24</v>
      </c>
      <c r="R10321" s="8">
        <f>MONTH(Tabla1[[#This Row],[Date]])</f>
        <v>5</v>
      </c>
      <c r="S10321" s="8">
        <f>YEAR(Tabla1[[#This Row],[Date]])</f>
        <v>2023</v>
      </c>
    </row>
    <row r="10322" spans="1:19" x14ac:dyDescent="0.2">
      <c r="A10322">
        <v>10276</v>
      </c>
      <c r="B10322" s="1">
        <v>45070</v>
      </c>
      <c r="C10322" t="s">
        <v>260</v>
      </c>
      <c r="D10322" t="s">
        <v>332</v>
      </c>
      <c r="E10322">
        <v>1</v>
      </c>
      <c r="F10322" t="s">
        <v>458</v>
      </c>
      <c r="G10322" t="s">
        <v>349</v>
      </c>
      <c r="H10322" t="s">
        <v>515</v>
      </c>
      <c r="L10322" t="s">
        <v>992</v>
      </c>
      <c r="M10322" s="2">
        <v>0</v>
      </c>
      <c r="N10322" s="2">
        <v>6000</v>
      </c>
      <c r="O10322" s="2">
        <f>IF(Tabla1[[#This Row],[Mov]]="VNT",Tabla1[[#This Row],[Sale]]-Tabla1[[#This Row],[Cost]],-Tabla1[[#This Row],[Cost]]*Tabla1[[#This Row],[Cant]])</f>
        <v>6000</v>
      </c>
      <c r="P10322" s="8">
        <f>IF(Tabla1[[#This Row],[Mov]]="VNT",-Tabla1[[#This Row],[Cant]],Tabla1[[#This Row],[Cant]])</f>
        <v>-1</v>
      </c>
      <c r="Q10322" s="8">
        <f>DAY(Tabla1[[#This Row],[Date]])</f>
        <v>24</v>
      </c>
      <c r="R10322" s="8">
        <f>MONTH(Tabla1[[#This Row],[Date]])</f>
        <v>5</v>
      </c>
      <c r="S10322" s="8">
        <f>YEAR(Tabla1[[#This Row],[Date]])</f>
        <v>2023</v>
      </c>
    </row>
    <row r="10323" spans="1:19" x14ac:dyDescent="0.2">
      <c r="A10323">
        <v>10277</v>
      </c>
      <c r="B10323" s="1">
        <v>45070</v>
      </c>
      <c r="C10323" t="s">
        <v>260</v>
      </c>
      <c r="D10323" t="s">
        <v>332</v>
      </c>
      <c r="E10323">
        <v>1</v>
      </c>
      <c r="F10323" t="s">
        <v>224</v>
      </c>
      <c r="G10323" t="s">
        <v>263</v>
      </c>
      <c r="H10323" t="s">
        <v>1729</v>
      </c>
      <c r="J10323" t="s">
        <v>2874</v>
      </c>
      <c r="M10323" s="2">
        <v>10000</v>
      </c>
      <c r="N10323" s="2">
        <v>20000</v>
      </c>
      <c r="O10323" s="2">
        <f>IF(Tabla1[[#This Row],[Mov]]="VNT",Tabla1[[#This Row],[Sale]]-Tabla1[[#This Row],[Cost]],-Tabla1[[#This Row],[Cost]]*Tabla1[[#This Row],[Cant]])</f>
        <v>10000</v>
      </c>
      <c r="P10323" s="8">
        <f>IF(Tabla1[[#This Row],[Mov]]="VNT",-Tabla1[[#This Row],[Cant]],Tabla1[[#This Row],[Cant]])</f>
        <v>-1</v>
      </c>
      <c r="Q10323" s="8">
        <f>DAY(Tabla1[[#This Row],[Date]])</f>
        <v>24</v>
      </c>
      <c r="R10323" s="8">
        <f>MONTH(Tabla1[[#This Row],[Date]])</f>
        <v>5</v>
      </c>
      <c r="S10323" s="8">
        <f>YEAR(Tabla1[[#This Row],[Date]])</f>
        <v>2023</v>
      </c>
    </row>
    <row r="10324" spans="1:19" x14ac:dyDescent="0.2">
      <c r="A10324">
        <v>10278</v>
      </c>
      <c r="B10324" s="1">
        <v>45070</v>
      </c>
      <c r="C10324" t="s">
        <v>260</v>
      </c>
      <c r="D10324" t="s">
        <v>332</v>
      </c>
      <c r="E10324">
        <v>1</v>
      </c>
      <c r="F10324" t="s">
        <v>225</v>
      </c>
      <c r="G10324" t="s">
        <v>263</v>
      </c>
      <c r="H10324" t="s">
        <v>1729</v>
      </c>
      <c r="M10324" s="2">
        <v>1100</v>
      </c>
      <c r="N10324" s="2">
        <v>10000</v>
      </c>
      <c r="O10324" s="2">
        <f>IF(Tabla1[[#This Row],[Mov]]="VNT",Tabla1[[#This Row],[Sale]]-Tabla1[[#This Row],[Cost]],-Tabla1[[#This Row],[Cost]]*Tabla1[[#This Row],[Cant]])</f>
        <v>8900</v>
      </c>
      <c r="P10324" s="8">
        <f>IF(Tabla1[[#This Row],[Mov]]="VNT",-Tabla1[[#This Row],[Cant]],Tabla1[[#This Row],[Cant]])</f>
        <v>-1</v>
      </c>
      <c r="Q10324" s="8">
        <f>DAY(Tabla1[[#This Row],[Date]])</f>
        <v>24</v>
      </c>
      <c r="R10324" s="8">
        <f>MONTH(Tabla1[[#This Row],[Date]])</f>
        <v>5</v>
      </c>
      <c r="S10324" s="8">
        <f>YEAR(Tabla1[[#This Row],[Date]])</f>
        <v>2023</v>
      </c>
    </row>
    <row r="10325" spans="1:19" x14ac:dyDescent="0.2">
      <c r="A10325">
        <v>10279</v>
      </c>
      <c r="B10325" s="1">
        <v>45070</v>
      </c>
      <c r="C10325" t="s">
        <v>260</v>
      </c>
      <c r="D10325" t="s">
        <v>332</v>
      </c>
      <c r="E10325">
        <v>1</v>
      </c>
      <c r="F10325" t="s">
        <v>225</v>
      </c>
      <c r="G10325" t="s">
        <v>262</v>
      </c>
      <c r="H10325" t="s">
        <v>2724</v>
      </c>
      <c r="M10325" s="2">
        <v>1100</v>
      </c>
      <c r="N10325" s="2">
        <v>10000</v>
      </c>
      <c r="O10325" s="2">
        <f>IF(Tabla1[[#This Row],[Mov]]="VNT",Tabla1[[#This Row],[Sale]]-Tabla1[[#This Row],[Cost]],-Tabla1[[#This Row],[Cost]]*Tabla1[[#This Row],[Cant]])</f>
        <v>8900</v>
      </c>
      <c r="P10325" s="8">
        <f>IF(Tabla1[[#This Row],[Mov]]="VNT",-Tabla1[[#This Row],[Cant]],Tabla1[[#This Row],[Cant]])</f>
        <v>-1</v>
      </c>
      <c r="Q10325" s="8">
        <f>DAY(Tabla1[[#This Row],[Date]])</f>
        <v>24</v>
      </c>
      <c r="R10325" s="8">
        <f>MONTH(Tabla1[[#This Row],[Date]])</f>
        <v>5</v>
      </c>
      <c r="S10325" s="8">
        <f>YEAR(Tabla1[[#This Row],[Date]])</f>
        <v>2023</v>
      </c>
    </row>
    <row r="10326" spans="1:19" x14ac:dyDescent="0.2">
      <c r="A10326">
        <v>10280</v>
      </c>
      <c r="B10326" s="1">
        <v>45070</v>
      </c>
      <c r="C10326" t="s">
        <v>260</v>
      </c>
      <c r="D10326" t="s">
        <v>332</v>
      </c>
      <c r="E10326">
        <v>1</v>
      </c>
      <c r="F10326" t="s">
        <v>44</v>
      </c>
      <c r="G10326" t="s">
        <v>1996</v>
      </c>
      <c r="H10326" t="s">
        <v>1997</v>
      </c>
      <c r="M10326" s="2">
        <v>37000</v>
      </c>
      <c r="N10326" s="2">
        <v>63000</v>
      </c>
      <c r="O10326" s="2">
        <f>IF(Tabla1[[#This Row],[Mov]]="VNT",Tabla1[[#This Row],[Sale]]-Tabla1[[#This Row],[Cost]],-Tabla1[[#This Row],[Cost]]*Tabla1[[#This Row],[Cant]])</f>
        <v>26000</v>
      </c>
      <c r="P10326" s="8">
        <f>IF(Tabla1[[#This Row],[Mov]]="VNT",-Tabla1[[#This Row],[Cant]],Tabla1[[#This Row],[Cant]])</f>
        <v>-1</v>
      </c>
      <c r="Q10326" s="8">
        <f>DAY(Tabla1[[#This Row],[Date]])</f>
        <v>24</v>
      </c>
      <c r="R10326" s="8">
        <f>MONTH(Tabla1[[#This Row],[Date]])</f>
        <v>5</v>
      </c>
      <c r="S10326" s="8">
        <f>YEAR(Tabla1[[#This Row],[Date]])</f>
        <v>2023</v>
      </c>
    </row>
    <row r="10327" spans="1:19" x14ac:dyDescent="0.2">
      <c r="A10327">
        <v>10281</v>
      </c>
      <c r="B10327" s="1">
        <v>45070</v>
      </c>
      <c r="C10327" t="s">
        <v>260</v>
      </c>
      <c r="D10327" t="s">
        <v>332</v>
      </c>
      <c r="E10327">
        <v>1</v>
      </c>
      <c r="F10327" t="s">
        <v>225</v>
      </c>
      <c r="G10327" t="s">
        <v>263</v>
      </c>
      <c r="H10327" t="s">
        <v>672</v>
      </c>
      <c r="M10327" s="2">
        <v>1100</v>
      </c>
      <c r="N10327" s="2">
        <v>10000</v>
      </c>
      <c r="O10327" s="2">
        <f>IF(Tabla1[[#This Row],[Mov]]="VNT",Tabla1[[#This Row],[Sale]]-Tabla1[[#This Row],[Cost]],-Tabla1[[#This Row],[Cost]]*Tabla1[[#This Row],[Cant]])</f>
        <v>8900</v>
      </c>
      <c r="P10327" s="8">
        <f>IF(Tabla1[[#This Row],[Mov]]="VNT",-Tabla1[[#This Row],[Cant]],Tabla1[[#This Row],[Cant]])</f>
        <v>-1</v>
      </c>
      <c r="Q10327" s="8">
        <f>DAY(Tabla1[[#This Row],[Date]])</f>
        <v>24</v>
      </c>
      <c r="R10327" s="8">
        <f>MONTH(Tabla1[[#This Row],[Date]])</f>
        <v>5</v>
      </c>
      <c r="S10327" s="8">
        <f>YEAR(Tabla1[[#This Row],[Date]])</f>
        <v>2023</v>
      </c>
    </row>
    <row r="10328" spans="1:19" x14ac:dyDescent="0.2">
      <c r="A10328">
        <v>10282</v>
      </c>
      <c r="B10328" s="1">
        <v>45070</v>
      </c>
      <c r="C10328" t="s">
        <v>260</v>
      </c>
      <c r="D10328" t="s">
        <v>332</v>
      </c>
      <c r="E10328">
        <v>1</v>
      </c>
      <c r="F10328" t="s">
        <v>224</v>
      </c>
      <c r="G10328" t="s">
        <v>263</v>
      </c>
      <c r="H10328" t="s">
        <v>672</v>
      </c>
      <c r="M10328" s="2">
        <v>8000</v>
      </c>
      <c r="N10328" s="2">
        <v>20000</v>
      </c>
      <c r="O10328" s="2">
        <f>IF(Tabla1[[#This Row],[Mov]]="VNT",Tabla1[[#This Row],[Sale]]-Tabla1[[#This Row],[Cost]],-Tabla1[[#This Row],[Cost]]*Tabla1[[#This Row],[Cant]])</f>
        <v>12000</v>
      </c>
      <c r="P10328" s="8">
        <f>IF(Tabla1[[#This Row],[Mov]]="VNT",-Tabla1[[#This Row],[Cant]],Tabla1[[#This Row],[Cant]])</f>
        <v>-1</v>
      </c>
      <c r="Q10328" s="8">
        <f>DAY(Tabla1[[#This Row],[Date]])</f>
        <v>24</v>
      </c>
      <c r="R10328" s="8">
        <f>MONTH(Tabla1[[#This Row],[Date]])</f>
        <v>5</v>
      </c>
      <c r="S10328" s="8">
        <f>YEAR(Tabla1[[#This Row],[Date]])</f>
        <v>2023</v>
      </c>
    </row>
    <row r="10329" spans="1:19" x14ac:dyDescent="0.2">
      <c r="A10329">
        <v>10283</v>
      </c>
      <c r="B10329" s="1">
        <v>45070</v>
      </c>
      <c r="C10329" t="s">
        <v>260</v>
      </c>
      <c r="D10329" t="s">
        <v>332</v>
      </c>
      <c r="E10329">
        <v>1</v>
      </c>
      <c r="F10329" t="s">
        <v>116</v>
      </c>
      <c r="G10329" t="s">
        <v>120</v>
      </c>
      <c r="H10329" t="s">
        <v>1915</v>
      </c>
      <c r="M10329" s="2">
        <v>9700</v>
      </c>
      <c r="N10329" s="2">
        <v>10000</v>
      </c>
      <c r="O10329" s="2">
        <f>IF(Tabla1[[#This Row],[Mov]]="VNT",Tabla1[[#This Row],[Sale]]-Tabla1[[#This Row],[Cost]],-Tabla1[[#This Row],[Cost]]*Tabla1[[#This Row],[Cant]])</f>
        <v>300</v>
      </c>
      <c r="P10329" s="8">
        <f>IF(Tabla1[[#This Row],[Mov]]="VNT",-Tabla1[[#This Row],[Cant]],Tabla1[[#This Row],[Cant]])</f>
        <v>-1</v>
      </c>
      <c r="Q10329" s="8">
        <f>DAY(Tabla1[[#This Row],[Date]])</f>
        <v>24</v>
      </c>
      <c r="R10329" s="8">
        <f>MONTH(Tabla1[[#This Row],[Date]])</f>
        <v>5</v>
      </c>
      <c r="S10329" s="8">
        <f>YEAR(Tabla1[[#This Row],[Date]])</f>
        <v>2023</v>
      </c>
    </row>
    <row r="10330" spans="1:19" x14ac:dyDescent="0.2">
      <c r="A10330">
        <v>10284</v>
      </c>
      <c r="B10330" s="1">
        <v>45070</v>
      </c>
      <c r="C10330" t="s">
        <v>260</v>
      </c>
      <c r="D10330" t="s">
        <v>332</v>
      </c>
      <c r="E10330">
        <v>1</v>
      </c>
      <c r="F10330" t="s">
        <v>116</v>
      </c>
      <c r="G10330" t="s">
        <v>349</v>
      </c>
      <c r="H10330" t="s">
        <v>515</v>
      </c>
      <c r="M10330" s="2">
        <v>6074</v>
      </c>
      <c r="N10330" s="2">
        <v>6500</v>
      </c>
      <c r="O10330" s="2">
        <f>IF(Tabla1[[#This Row],[Mov]]="VNT",Tabla1[[#This Row],[Sale]]-Tabla1[[#This Row],[Cost]],-Tabla1[[#This Row],[Cost]]*Tabla1[[#This Row],[Cant]])</f>
        <v>426</v>
      </c>
      <c r="P10330" s="8">
        <f>IF(Tabla1[[#This Row],[Mov]]="VNT",-Tabla1[[#This Row],[Cant]],Tabla1[[#This Row],[Cant]])</f>
        <v>-1</v>
      </c>
      <c r="Q10330" s="8">
        <f>DAY(Tabla1[[#This Row],[Date]])</f>
        <v>24</v>
      </c>
      <c r="R10330" s="8">
        <f>MONTH(Tabla1[[#This Row],[Date]])</f>
        <v>5</v>
      </c>
      <c r="S10330" s="8">
        <f>YEAR(Tabla1[[#This Row],[Date]])</f>
        <v>2023</v>
      </c>
    </row>
    <row r="10331" spans="1:19" x14ac:dyDescent="0.2">
      <c r="A10331">
        <v>10285</v>
      </c>
      <c r="B10331" s="1">
        <v>45070</v>
      </c>
      <c r="C10331" t="s">
        <v>260</v>
      </c>
      <c r="D10331" t="s">
        <v>332</v>
      </c>
      <c r="E10331">
        <v>1</v>
      </c>
      <c r="F10331" t="s">
        <v>116</v>
      </c>
      <c r="G10331" t="s">
        <v>347</v>
      </c>
      <c r="H10331" t="s">
        <v>518</v>
      </c>
      <c r="M10331" s="2">
        <v>3270</v>
      </c>
      <c r="N10331" s="2">
        <v>3500</v>
      </c>
      <c r="O10331" s="2">
        <f>IF(Tabla1[[#This Row],[Mov]]="VNT",Tabla1[[#This Row],[Sale]]-Tabla1[[#This Row],[Cost]],-Tabla1[[#This Row],[Cost]]*Tabla1[[#This Row],[Cant]])</f>
        <v>230</v>
      </c>
      <c r="P10331" s="8">
        <f>IF(Tabla1[[#This Row],[Mov]]="VNT",-Tabla1[[#This Row],[Cant]],Tabla1[[#This Row],[Cant]])</f>
        <v>-1</v>
      </c>
      <c r="Q10331" s="8">
        <f>DAY(Tabla1[[#This Row],[Date]])</f>
        <v>24</v>
      </c>
      <c r="R10331" s="8">
        <f>MONTH(Tabla1[[#This Row],[Date]])</f>
        <v>5</v>
      </c>
      <c r="S10331" s="8">
        <f>YEAR(Tabla1[[#This Row],[Date]])</f>
        <v>2023</v>
      </c>
    </row>
    <row r="10332" spans="1:19" x14ac:dyDescent="0.2">
      <c r="A10332">
        <v>10286</v>
      </c>
      <c r="B10332" s="1">
        <v>45071</v>
      </c>
      <c r="C10332" t="s">
        <v>260</v>
      </c>
      <c r="D10332" t="s">
        <v>332</v>
      </c>
      <c r="E10332">
        <v>1</v>
      </c>
      <c r="F10332" t="s">
        <v>224</v>
      </c>
      <c r="G10332" t="s">
        <v>1202</v>
      </c>
      <c r="H10332" t="s">
        <v>3367</v>
      </c>
      <c r="M10332" s="2">
        <v>10000</v>
      </c>
      <c r="N10332" s="2">
        <v>20000</v>
      </c>
      <c r="O10332" s="2">
        <f>IF(Tabla1[[#This Row],[Mov]]="VNT",Tabla1[[#This Row],[Sale]]-Tabla1[[#This Row],[Cost]],-Tabla1[[#This Row],[Cost]]*Tabla1[[#This Row],[Cant]])</f>
        <v>10000</v>
      </c>
      <c r="P10332" s="8">
        <f>IF(Tabla1[[#This Row],[Mov]]="VNT",-Tabla1[[#This Row],[Cant]],Tabla1[[#This Row],[Cant]])</f>
        <v>-1</v>
      </c>
      <c r="Q10332" s="8">
        <f>DAY(Tabla1[[#This Row],[Date]])</f>
        <v>25</v>
      </c>
      <c r="R10332" s="8">
        <f>MONTH(Tabla1[[#This Row],[Date]])</f>
        <v>5</v>
      </c>
      <c r="S10332" s="8">
        <f>YEAR(Tabla1[[#This Row],[Date]])</f>
        <v>2023</v>
      </c>
    </row>
    <row r="10333" spans="1:19" x14ac:dyDescent="0.2">
      <c r="A10333">
        <v>10287</v>
      </c>
      <c r="B10333" s="1">
        <v>45071</v>
      </c>
      <c r="C10333" t="s">
        <v>260</v>
      </c>
      <c r="D10333" t="s">
        <v>332</v>
      </c>
      <c r="E10333">
        <v>1</v>
      </c>
      <c r="F10333" t="s">
        <v>225</v>
      </c>
      <c r="G10333" t="s">
        <v>1202</v>
      </c>
      <c r="H10333" t="s">
        <v>3367</v>
      </c>
      <c r="M10333" s="2">
        <v>1100</v>
      </c>
      <c r="N10333" s="2">
        <v>10000</v>
      </c>
      <c r="O10333" s="2">
        <f>IF(Tabla1[[#This Row],[Mov]]="VNT",Tabla1[[#This Row],[Sale]]-Tabla1[[#This Row],[Cost]],-Tabla1[[#This Row],[Cost]]*Tabla1[[#This Row],[Cant]])</f>
        <v>8900</v>
      </c>
      <c r="P10333" s="8">
        <f>IF(Tabla1[[#This Row],[Mov]]="VNT",-Tabla1[[#This Row],[Cant]],Tabla1[[#This Row],[Cant]])</f>
        <v>-1</v>
      </c>
      <c r="Q10333" s="8">
        <f>DAY(Tabla1[[#This Row],[Date]])</f>
        <v>25</v>
      </c>
      <c r="R10333" s="8">
        <f>MONTH(Tabla1[[#This Row],[Date]])</f>
        <v>5</v>
      </c>
      <c r="S10333" s="8">
        <f>YEAR(Tabla1[[#This Row],[Date]])</f>
        <v>2023</v>
      </c>
    </row>
    <row r="10334" spans="1:19" x14ac:dyDescent="0.2">
      <c r="A10334">
        <v>10288</v>
      </c>
      <c r="B10334" s="1">
        <v>45071</v>
      </c>
      <c r="C10334" t="s">
        <v>260</v>
      </c>
      <c r="D10334" t="s">
        <v>332</v>
      </c>
      <c r="E10334">
        <v>1</v>
      </c>
      <c r="F10334" t="s">
        <v>386</v>
      </c>
      <c r="G10334" t="s">
        <v>272</v>
      </c>
      <c r="H10334" t="s">
        <v>252</v>
      </c>
      <c r="M10334" s="2">
        <v>63000</v>
      </c>
      <c r="N10334" s="2">
        <v>120000</v>
      </c>
      <c r="O10334" s="2">
        <f>IF(Tabla1[[#This Row],[Mov]]="VNT",Tabla1[[#This Row],[Sale]]-Tabla1[[#This Row],[Cost]],-Tabla1[[#This Row],[Cost]]*Tabla1[[#This Row],[Cant]])</f>
        <v>57000</v>
      </c>
      <c r="P10334" s="8">
        <f>IF(Tabla1[[#This Row],[Mov]]="VNT",-Tabla1[[#This Row],[Cant]],Tabla1[[#This Row],[Cant]])</f>
        <v>-1</v>
      </c>
      <c r="Q10334" s="8">
        <f>DAY(Tabla1[[#This Row],[Date]])</f>
        <v>25</v>
      </c>
      <c r="R10334" s="8">
        <f>MONTH(Tabla1[[#This Row],[Date]])</f>
        <v>5</v>
      </c>
      <c r="S10334" s="8">
        <f>YEAR(Tabla1[[#This Row],[Date]])</f>
        <v>2023</v>
      </c>
    </row>
    <row r="10335" spans="1:19" x14ac:dyDescent="0.2">
      <c r="A10335">
        <v>10289</v>
      </c>
      <c r="B10335" s="1">
        <v>45071</v>
      </c>
      <c r="C10335" t="s">
        <v>260</v>
      </c>
      <c r="D10335" t="s">
        <v>332</v>
      </c>
      <c r="E10335">
        <v>1</v>
      </c>
      <c r="F10335" t="s">
        <v>21</v>
      </c>
      <c r="G10335" t="s">
        <v>272</v>
      </c>
      <c r="H10335" t="s">
        <v>1522</v>
      </c>
      <c r="M10335" s="2">
        <v>2600</v>
      </c>
      <c r="N10335" s="2">
        <v>10000</v>
      </c>
      <c r="O10335" s="2">
        <f>IF(Tabla1[[#This Row],[Mov]]="VNT",Tabla1[[#This Row],[Sale]]-Tabla1[[#This Row],[Cost]],-Tabla1[[#This Row],[Cost]]*Tabla1[[#This Row],[Cant]])</f>
        <v>7400</v>
      </c>
      <c r="P10335" s="8">
        <f>IF(Tabla1[[#This Row],[Mov]]="VNT",-Tabla1[[#This Row],[Cant]],Tabla1[[#This Row],[Cant]])</f>
        <v>-1</v>
      </c>
      <c r="Q10335" s="8">
        <f>DAY(Tabla1[[#This Row],[Date]])</f>
        <v>25</v>
      </c>
      <c r="R10335" s="8">
        <f>MONTH(Tabla1[[#This Row],[Date]])</f>
        <v>5</v>
      </c>
      <c r="S10335" s="8">
        <f>YEAR(Tabla1[[#This Row],[Date]])</f>
        <v>2023</v>
      </c>
    </row>
    <row r="10336" spans="1:19" x14ac:dyDescent="0.2">
      <c r="A10336">
        <v>10290</v>
      </c>
      <c r="B10336" s="1">
        <v>45071</v>
      </c>
      <c r="C10336" t="s">
        <v>260</v>
      </c>
      <c r="D10336" t="s">
        <v>332</v>
      </c>
      <c r="E10336">
        <v>1</v>
      </c>
      <c r="F10336" t="s">
        <v>225</v>
      </c>
      <c r="G10336" t="s">
        <v>273</v>
      </c>
      <c r="H10336" t="s">
        <v>470</v>
      </c>
      <c r="M10336" s="2">
        <v>1100</v>
      </c>
      <c r="N10336" s="2">
        <v>10000</v>
      </c>
      <c r="O10336" s="2">
        <f>IF(Tabla1[[#This Row],[Mov]]="VNT",Tabla1[[#This Row],[Sale]]-Tabla1[[#This Row],[Cost]],-Tabla1[[#This Row],[Cost]]*Tabla1[[#This Row],[Cant]])</f>
        <v>8900</v>
      </c>
      <c r="P10336" s="8">
        <f>IF(Tabla1[[#This Row],[Mov]]="VNT",-Tabla1[[#This Row],[Cant]],Tabla1[[#This Row],[Cant]])</f>
        <v>-1</v>
      </c>
      <c r="Q10336" s="8">
        <f>DAY(Tabla1[[#This Row],[Date]])</f>
        <v>25</v>
      </c>
      <c r="R10336" s="8">
        <f>MONTH(Tabla1[[#This Row],[Date]])</f>
        <v>5</v>
      </c>
      <c r="S10336" s="8">
        <f>YEAR(Tabla1[[#This Row],[Date]])</f>
        <v>2023</v>
      </c>
    </row>
    <row r="10337" spans="1:19" x14ac:dyDescent="0.2">
      <c r="A10337">
        <v>10291</v>
      </c>
      <c r="B10337" s="1">
        <v>45071</v>
      </c>
      <c r="C10337" t="s">
        <v>260</v>
      </c>
      <c r="D10337" t="s">
        <v>332</v>
      </c>
      <c r="E10337">
        <v>1</v>
      </c>
      <c r="F10337" t="s">
        <v>116</v>
      </c>
      <c r="G10337" t="s">
        <v>349</v>
      </c>
      <c r="H10337" t="s">
        <v>515</v>
      </c>
      <c r="M10337" s="2">
        <v>6074</v>
      </c>
      <c r="N10337" s="2">
        <v>6500</v>
      </c>
      <c r="O10337" s="2">
        <f>IF(Tabla1[[#This Row],[Mov]]="VNT",Tabla1[[#This Row],[Sale]]-Tabla1[[#This Row],[Cost]],-Tabla1[[#This Row],[Cost]]*Tabla1[[#This Row],[Cant]])</f>
        <v>426</v>
      </c>
      <c r="P10337" s="8">
        <f>IF(Tabla1[[#This Row],[Mov]]="VNT",-Tabla1[[#This Row],[Cant]],Tabla1[[#This Row],[Cant]])</f>
        <v>-1</v>
      </c>
      <c r="Q10337" s="8">
        <f>DAY(Tabla1[[#This Row],[Date]])</f>
        <v>25</v>
      </c>
      <c r="R10337" s="8">
        <f>MONTH(Tabla1[[#This Row],[Date]])</f>
        <v>5</v>
      </c>
      <c r="S10337" s="8">
        <f>YEAR(Tabla1[[#This Row],[Date]])</f>
        <v>2023</v>
      </c>
    </row>
    <row r="10338" spans="1:19" x14ac:dyDescent="0.2">
      <c r="A10338">
        <v>10292</v>
      </c>
      <c r="B10338" s="1">
        <v>45071</v>
      </c>
      <c r="C10338" t="s">
        <v>260</v>
      </c>
      <c r="D10338" t="s">
        <v>332</v>
      </c>
      <c r="E10338">
        <v>1</v>
      </c>
      <c r="F10338" t="s">
        <v>458</v>
      </c>
      <c r="G10338" t="s">
        <v>272</v>
      </c>
      <c r="H10338" t="s">
        <v>3368</v>
      </c>
      <c r="M10338" s="2">
        <v>0</v>
      </c>
      <c r="N10338" s="2">
        <v>50000</v>
      </c>
      <c r="O10338" s="2">
        <f>IF(Tabla1[[#This Row],[Mov]]="VNT",Tabla1[[#This Row],[Sale]]-Tabla1[[#This Row],[Cost]],-Tabla1[[#This Row],[Cost]]*Tabla1[[#This Row],[Cant]])</f>
        <v>50000</v>
      </c>
      <c r="P10338" s="8">
        <f>IF(Tabla1[[#This Row],[Mov]]="VNT",-Tabla1[[#This Row],[Cant]],Tabla1[[#This Row],[Cant]])</f>
        <v>-1</v>
      </c>
      <c r="Q10338" s="8">
        <f>DAY(Tabla1[[#This Row],[Date]])</f>
        <v>25</v>
      </c>
      <c r="R10338" s="8">
        <f>MONTH(Tabla1[[#This Row],[Date]])</f>
        <v>5</v>
      </c>
      <c r="S10338" s="8">
        <f>YEAR(Tabla1[[#This Row],[Date]])</f>
        <v>2023</v>
      </c>
    </row>
    <row r="10339" spans="1:19" x14ac:dyDescent="0.2">
      <c r="A10339">
        <v>10293</v>
      </c>
      <c r="B10339" s="1">
        <v>45071</v>
      </c>
      <c r="C10339" t="s">
        <v>260</v>
      </c>
      <c r="D10339" t="s">
        <v>332</v>
      </c>
      <c r="E10339">
        <v>1</v>
      </c>
      <c r="F10339" t="s">
        <v>586</v>
      </c>
      <c r="G10339" t="s">
        <v>272</v>
      </c>
      <c r="H10339" t="s">
        <v>252</v>
      </c>
      <c r="M10339" s="2">
        <v>10000</v>
      </c>
      <c r="N10339" s="2">
        <v>20000</v>
      </c>
      <c r="O10339" s="2">
        <f>IF(Tabla1[[#This Row],[Mov]]="VNT",Tabla1[[#This Row],[Sale]]-Tabla1[[#This Row],[Cost]],-Tabla1[[#This Row],[Cost]]*Tabla1[[#This Row],[Cant]])</f>
        <v>10000</v>
      </c>
      <c r="P10339" s="8">
        <f>IF(Tabla1[[#This Row],[Mov]]="VNT",-Tabla1[[#This Row],[Cant]],Tabla1[[#This Row],[Cant]])</f>
        <v>-1</v>
      </c>
      <c r="Q10339" s="8">
        <f>DAY(Tabla1[[#This Row],[Date]])</f>
        <v>25</v>
      </c>
      <c r="R10339" s="8">
        <f>MONTH(Tabla1[[#This Row],[Date]])</f>
        <v>5</v>
      </c>
      <c r="S10339" s="8">
        <f>YEAR(Tabla1[[#This Row],[Date]])</f>
        <v>2023</v>
      </c>
    </row>
    <row r="10340" spans="1:19" x14ac:dyDescent="0.2">
      <c r="A10340">
        <v>10294</v>
      </c>
      <c r="B10340" s="1">
        <v>45071</v>
      </c>
      <c r="C10340" t="s">
        <v>260</v>
      </c>
      <c r="D10340" t="s">
        <v>332</v>
      </c>
      <c r="E10340">
        <v>1</v>
      </c>
      <c r="F10340" t="s">
        <v>225</v>
      </c>
      <c r="G10340" t="s">
        <v>272</v>
      </c>
      <c r="H10340" t="s">
        <v>252</v>
      </c>
      <c r="M10340" s="2">
        <v>1100</v>
      </c>
      <c r="N10340" s="2">
        <v>10000</v>
      </c>
      <c r="O10340" s="2">
        <f>IF(Tabla1[[#This Row],[Mov]]="VNT",Tabla1[[#This Row],[Sale]]-Tabla1[[#This Row],[Cost]],-Tabla1[[#This Row],[Cost]]*Tabla1[[#This Row],[Cant]])</f>
        <v>8900</v>
      </c>
      <c r="P10340" s="8">
        <f>IF(Tabla1[[#This Row],[Mov]]="VNT",-Tabla1[[#This Row],[Cant]],Tabla1[[#This Row],[Cant]])</f>
        <v>-1</v>
      </c>
      <c r="Q10340" s="8">
        <f>DAY(Tabla1[[#This Row],[Date]])</f>
        <v>25</v>
      </c>
      <c r="R10340" s="8">
        <f>MONTH(Tabla1[[#This Row],[Date]])</f>
        <v>5</v>
      </c>
      <c r="S10340" s="8">
        <f>YEAR(Tabla1[[#This Row],[Date]])</f>
        <v>2023</v>
      </c>
    </row>
    <row r="10341" spans="1:19" x14ac:dyDescent="0.2">
      <c r="A10341">
        <v>10295</v>
      </c>
      <c r="B10341" s="1">
        <v>45071</v>
      </c>
      <c r="C10341" t="s">
        <v>260</v>
      </c>
      <c r="D10341" t="s">
        <v>809</v>
      </c>
      <c r="E10341">
        <v>1</v>
      </c>
      <c r="F10341" t="s">
        <v>225</v>
      </c>
      <c r="G10341" t="s">
        <v>272</v>
      </c>
      <c r="H10341" t="s">
        <v>310</v>
      </c>
      <c r="M10341" s="2">
        <v>1100</v>
      </c>
      <c r="N10341" s="2">
        <v>10000</v>
      </c>
      <c r="O10341" s="2">
        <f>IF(Tabla1[[#This Row],[Mov]]="VNT",Tabla1[[#This Row],[Sale]]-Tabla1[[#This Row],[Cost]],-Tabla1[[#This Row],[Cost]]*Tabla1[[#This Row],[Cant]])</f>
        <v>8900</v>
      </c>
      <c r="P10341" s="8">
        <f>IF(Tabla1[[#This Row],[Mov]]="VNT",-Tabla1[[#This Row],[Cant]],Tabla1[[#This Row],[Cant]])</f>
        <v>-1</v>
      </c>
      <c r="Q10341" s="8">
        <f>DAY(Tabla1[[#This Row],[Date]])</f>
        <v>25</v>
      </c>
      <c r="R10341" s="8">
        <f>MONTH(Tabla1[[#This Row],[Date]])</f>
        <v>5</v>
      </c>
      <c r="S10341" s="8">
        <f>YEAR(Tabla1[[#This Row],[Date]])</f>
        <v>2023</v>
      </c>
    </row>
    <row r="10342" spans="1:19" x14ac:dyDescent="0.2">
      <c r="A10342">
        <v>10296</v>
      </c>
      <c r="B10342" s="1">
        <v>45071</v>
      </c>
      <c r="C10342" t="s">
        <v>260</v>
      </c>
      <c r="D10342" t="s">
        <v>332</v>
      </c>
      <c r="E10342">
        <v>1</v>
      </c>
      <c r="F10342" t="s">
        <v>116</v>
      </c>
      <c r="G10342" t="s">
        <v>347</v>
      </c>
      <c r="H10342" t="s">
        <v>518</v>
      </c>
      <c r="M10342" s="2">
        <v>3270</v>
      </c>
      <c r="N10342" s="2">
        <v>3500</v>
      </c>
      <c r="O10342" s="2">
        <f>IF(Tabla1[[#This Row],[Mov]]="VNT",Tabla1[[#This Row],[Sale]]-Tabla1[[#This Row],[Cost]],-Tabla1[[#This Row],[Cost]]*Tabla1[[#This Row],[Cant]])</f>
        <v>230</v>
      </c>
      <c r="P10342" s="8">
        <f>IF(Tabla1[[#This Row],[Mov]]="VNT",-Tabla1[[#This Row],[Cant]],Tabla1[[#This Row],[Cant]])</f>
        <v>-1</v>
      </c>
      <c r="Q10342" s="8">
        <f>DAY(Tabla1[[#This Row],[Date]])</f>
        <v>25</v>
      </c>
      <c r="R10342" s="8">
        <f>MONTH(Tabla1[[#This Row],[Date]])</f>
        <v>5</v>
      </c>
      <c r="S10342" s="8">
        <f>YEAR(Tabla1[[#This Row],[Date]])</f>
        <v>2023</v>
      </c>
    </row>
    <row r="10343" spans="1:19" x14ac:dyDescent="0.2">
      <c r="A10343">
        <v>10297</v>
      </c>
      <c r="B10343" s="1">
        <v>45071</v>
      </c>
      <c r="C10343" t="s">
        <v>260</v>
      </c>
      <c r="D10343" t="s">
        <v>332</v>
      </c>
      <c r="E10343">
        <v>1</v>
      </c>
      <c r="F10343" t="s">
        <v>116</v>
      </c>
      <c r="G10343" t="s">
        <v>347</v>
      </c>
      <c r="H10343" t="s">
        <v>518</v>
      </c>
      <c r="M10343" s="2">
        <v>3270</v>
      </c>
      <c r="N10343" s="2">
        <v>3500</v>
      </c>
      <c r="O10343" s="2">
        <f>IF(Tabla1[[#This Row],[Mov]]="VNT",Tabla1[[#This Row],[Sale]]-Tabla1[[#This Row],[Cost]],-Tabla1[[#This Row],[Cost]]*Tabla1[[#This Row],[Cant]])</f>
        <v>230</v>
      </c>
      <c r="P10343" s="8">
        <f>IF(Tabla1[[#This Row],[Mov]]="VNT",-Tabla1[[#This Row],[Cant]],Tabla1[[#This Row],[Cant]])</f>
        <v>-1</v>
      </c>
      <c r="Q10343" s="8">
        <f>DAY(Tabla1[[#This Row],[Date]])</f>
        <v>25</v>
      </c>
      <c r="R10343" s="8">
        <f>MONTH(Tabla1[[#This Row],[Date]])</f>
        <v>5</v>
      </c>
      <c r="S10343" s="8">
        <f>YEAR(Tabla1[[#This Row],[Date]])</f>
        <v>2023</v>
      </c>
    </row>
    <row r="10344" spans="1:19" x14ac:dyDescent="0.2">
      <c r="A10344">
        <v>10298</v>
      </c>
      <c r="B10344" s="1">
        <v>45071</v>
      </c>
      <c r="C10344" t="s">
        <v>260</v>
      </c>
      <c r="D10344" t="s">
        <v>332</v>
      </c>
      <c r="E10344">
        <v>1</v>
      </c>
      <c r="F10344" t="s">
        <v>15</v>
      </c>
      <c r="G10344" t="s">
        <v>266</v>
      </c>
      <c r="H10344" t="s">
        <v>2270</v>
      </c>
      <c r="M10344" s="2">
        <v>2500</v>
      </c>
      <c r="N10344" s="2">
        <v>9000</v>
      </c>
      <c r="O10344" s="2">
        <f>IF(Tabla1[[#This Row],[Mov]]="VNT",Tabla1[[#This Row],[Sale]]-Tabla1[[#This Row],[Cost]],-Tabla1[[#This Row],[Cost]]*Tabla1[[#This Row],[Cant]])</f>
        <v>6500</v>
      </c>
      <c r="P10344" s="8">
        <f>IF(Tabla1[[#This Row],[Mov]]="VNT",-Tabla1[[#This Row],[Cant]],Tabla1[[#This Row],[Cant]])</f>
        <v>-1</v>
      </c>
      <c r="Q10344" s="8">
        <f>DAY(Tabla1[[#This Row],[Date]])</f>
        <v>25</v>
      </c>
      <c r="R10344" s="8">
        <f>MONTH(Tabla1[[#This Row],[Date]])</f>
        <v>5</v>
      </c>
      <c r="S10344" s="8">
        <f>YEAR(Tabla1[[#This Row],[Date]])</f>
        <v>2023</v>
      </c>
    </row>
    <row r="10345" spans="1:19" x14ac:dyDescent="0.2">
      <c r="A10345">
        <v>10299</v>
      </c>
      <c r="B10345" s="1">
        <v>45071</v>
      </c>
      <c r="C10345" t="s">
        <v>260</v>
      </c>
      <c r="D10345" t="s">
        <v>332</v>
      </c>
      <c r="E10345">
        <v>1</v>
      </c>
      <c r="F10345" t="s">
        <v>45</v>
      </c>
      <c r="G10345" t="s">
        <v>266</v>
      </c>
      <c r="H10345" t="s">
        <v>2327</v>
      </c>
      <c r="M10345" s="2">
        <v>4000</v>
      </c>
      <c r="N10345" s="2">
        <v>12000</v>
      </c>
      <c r="O10345" s="2">
        <f>IF(Tabla1[[#This Row],[Mov]]="VNT",Tabla1[[#This Row],[Sale]]-Tabla1[[#This Row],[Cost]],-Tabla1[[#This Row],[Cost]]*Tabla1[[#This Row],[Cant]])</f>
        <v>8000</v>
      </c>
      <c r="P10345" s="8">
        <f>IF(Tabla1[[#This Row],[Mov]]="VNT",-Tabla1[[#This Row],[Cant]],Tabla1[[#This Row],[Cant]])</f>
        <v>-1</v>
      </c>
      <c r="Q10345" s="8">
        <f>DAY(Tabla1[[#This Row],[Date]])</f>
        <v>25</v>
      </c>
      <c r="R10345" s="8">
        <f>MONTH(Tabla1[[#This Row],[Date]])</f>
        <v>5</v>
      </c>
      <c r="S10345" s="8">
        <f>YEAR(Tabla1[[#This Row],[Date]])</f>
        <v>2023</v>
      </c>
    </row>
    <row r="10346" spans="1:19" x14ac:dyDescent="0.2">
      <c r="A10346">
        <v>10300</v>
      </c>
      <c r="B10346" s="1">
        <v>45071</v>
      </c>
      <c r="C10346" t="s">
        <v>260</v>
      </c>
      <c r="D10346" t="s">
        <v>332</v>
      </c>
      <c r="E10346">
        <v>1</v>
      </c>
      <c r="F10346" t="s">
        <v>116</v>
      </c>
      <c r="G10346" t="s">
        <v>347</v>
      </c>
      <c r="H10346" t="s">
        <v>518</v>
      </c>
      <c r="M10346" s="2">
        <v>6074</v>
      </c>
      <c r="N10346" s="2">
        <v>6500</v>
      </c>
      <c r="O10346" s="2">
        <f>IF(Tabla1[[#This Row],[Mov]]="VNT",Tabla1[[#This Row],[Sale]]-Tabla1[[#This Row],[Cost]],-Tabla1[[#This Row],[Cost]]*Tabla1[[#This Row],[Cant]])</f>
        <v>426</v>
      </c>
      <c r="P10346" s="8">
        <f>IF(Tabla1[[#This Row],[Mov]]="VNT",-Tabla1[[#This Row],[Cant]],Tabla1[[#This Row],[Cant]])</f>
        <v>-1</v>
      </c>
      <c r="Q10346" s="8">
        <f>DAY(Tabla1[[#This Row],[Date]])</f>
        <v>25</v>
      </c>
      <c r="R10346" s="8">
        <f>MONTH(Tabla1[[#This Row],[Date]])</f>
        <v>5</v>
      </c>
      <c r="S10346" s="8">
        <f>YEAR(Tabla1[[#This Row],[Date]])</f>
        <v>2023</v>
      </c>
    </row>
    <row r="10347" spans="1:19" x14ac:dyDescent="0.2">
      <c r="A10347">
        <v>10301</v>
      </c>
      <c r="B10347" s="1">
        <v>45071</v>
      </c>
      <c r="C10347" t="s">
        <v>260</v>
      </c>
      <c r="D10347" t="s">
        <v>332</v>
      </c>
      <c r="E10347">
        <v>1</v>
      </c>
      <c r="F10347" t="s">
        <v>2078</v>
      </c>
      <c r="G10347" t="s">
        <v>263</v>
      </c>
      <c r="H10347" t="s">
        <v>672</v>
      </c>
      <c r="M10347" s="2">
        <v>7000</v>
      </c>
      <c r="N10347" s="2">
        <v>20000</v>
      </c>
      <c r="O10347" s="2">
        <f>IF(Tabla1[[#This Row],[Mov]]="VNT",Tabla1[[#This Row],[Sale]]-Tabla1[[#This Row],[Cost]],-Tabla1[[#This Row],[Cost]]*Tabla1[[#This Row],[Cant]])</f>
        <v>13000</v>
      </c>
      <c r="P10347" s="8">
        <f>IF(Tabla1[[#This Row],[Mov]]="VNT",-Tabla1[[#This Row],[Cant]],Tabla1[[#This Row],[Cant]])</f>
        <v>-1</v>
      </c>
      <c r="Q10347" s="8">
        <f>DAY(Tabla1[[#This Row],[Date]])</f>
        <v>25</v>
      </c>
      <c r="R10347" s="8">
        <f>MONTH(Tabla1[[#This Row],[Date]])</f>
        <v>5</v>
      </c>
      <c r="S10347" s="8">
        <f>YEAR(Tabla1[[#This Row],[Date]])</f>
        <v>2023</v>
      </c>
    </row>
    <row r="10348" spans="1:19" x14ac:dyDescent="0.2">
      <c r="A10348">
        <v>10302</v>
      </c>
      <c r="B10348" s="1">
        <v>45070</v>
      </c>
      <c r="C10348" t="s">
        <v>261</v>
      </c>
      <c r="D10348" t="s">
        <v>892</v>
      </c>
      <c r="E10348">
        <v>1</v>
      </c>
      <c r="F10348" t="s">
        <v>386</v>
      </c>
      <c r="G10348" t="s">
        <v>262</v>
      </c>
      <c r="H10348" t="s">
        <v>2691</v>
      </c>
      <c r="M10348" s="2">
        <v>60000</v>
      </c>
      <c r="N10348" s="2">
        <v>115000</v>
      </c>
      <c r="O10348" s="2">
        <f>IF(Tabla1[[#This Row],[Mov]]="VNT",Tabla1[[#This Row],[Sale]]-Tabla1[[#This Row],[Cost]],-Tabla1[[#This Row],[Cost]]*Tabla1[[#This Row],[Cant]])</f>
        <v>-60000</v>
      </c>
      <c r="P10348" s="8">
        <f>IF(Tabla1[[#This Row],[Mov]]="VNT",-Tabla1[[#This Row],[Cant]],Tabla1[[#This Row],[Cant]])</f>
        <v>1</v>
      </c>
      <c r="Q10348" s="8">
        <f>DAY(Tabla1[[#This Row],[Date]])</f>
        <v>24</v>
      </c>
      <c r="R10348" s="8">
        <f>MONTH(Tabla1[[#This Row],[Date]])</f>
        <v>5</v>
      </c>
      <c r="S10348" s="8">
        <f>YEAR(Tabla1[[#This Row],[Date]])</f>
        <v>2023</v>
      </c>
    </row>
    <row r="10349" spans="1:19" x14ac:dyDescent="0.2">
      <c r="A10349">
        <v>10303</v>
      </c>
      <c r="B10349" s="1">
        <v>45070</v>
      </c>
      <c r="C10349" t="s">
        <v>261</v>
      </c>
      <c r="D10349" t="s">
        <v>892</v>
      </c>
      <c r="E10349">
        <v>1</v>
      </c>
      <c r="F10349" t="s">
        <v>1193</v>
      </c>
      <c r="G10349" t="s">
        <v>263</v>
      </c>
      <c r="H10349" t="s">
        <v>547</v>
      </c>
      <c r="M10349" s="2">
        <v>5000</v>
      </c>
      <c r="N10349" s="2">
        <v>20000</v>
      </c>
      <c r="O10349" s="2">
        <f>IF(Tabla1[[#This Row],[Mov]]="VNT",Tabla1[[#This Row],[Sale]]-Tabla1[[#This Row],[Cost]],-Tabla1[[#This Row],[Cost]]*Tabla1[[#This Row],[Cant]])</f>
        <v>-5000</v>
      </c>
      <c r="P10349" s="8">
        <f>IF(Tabla1[[#This Row],[Mov]]="VNT",-Tabla1[[#This Row],[Cant]],Tabla1[[#This Row],[Cant]])</f>
        <v>1</v>
      </c>
      <c r="Q10349" s="8">
        <f>DAY(Tabla1[[#This Row],[Date]])</f>
        <v>24</v>
      </c>
      <c r="R10349" s="8">
        <f>MONTH(Tabla1[[#This Row],[Date]])</f>
        <v>5</v>
      </c>
      <c r="S10349" s="8">
        <f>YEAR(Tabla1[[#This Row],[Date]])</f>
        <v>2023</v>
      </c>
    </row>
    <row r="10350" spans="1:19" x14ac:dyDescent="0.2">
      <c r="A10350">
        <v>10304</v>
      </c>
      <c r="B10350" s="1">
        <v>45070</v>
      </c>
      <c r="C10350" t="s">
        <v>261</v>
      </c>
      <c r="D10350" t="s">
        <v>1030</v>
      </c>
      <c r="E10350">
        <v>4</v>
      </c>
      <c r="F10350" t="s">
        <v>3222</v>
      </c>
      <c r="G10350" t="s">
        <v>1032</v>
      </c>
      <c r="H10350" t="s">
        <v>3297</v>
      </c>
      <c r="M10350" s="2">
        <v>23000</v>
      </c>
      <c r="N10350" s="2">
        <v>55000</v>
      </c>
      <c r="O10350" s="2">
        <f>IF(Tabla1[[#This Row],[Mov]]="VNT",Tabla1[[#This Row],[Sale]]-Tabla1[[#This Row],[Cost]],-Tabla1[[#This Row],[Cost]]*Tabla1[[#This Row],[Cant]])</f>
        <v>-92000</v>
      </c>
      <c r="P10350" s="8">
        <f>IF(Tabla1[[#This Row],[Mov]]="VNT",-Tabla1[[#This Row],[Cant]],Tabla1[[#This Row],[Cant]])</f>
        <v>4</v>
      </c>
      <c r="Q10350" s="8">
        <f>DAY(Tabla1[[#This Row],[Date]])</f>
        <v>24</v>
      </c>
      <c r="R10350" s="8">
        <f>MONTH(Tabla1[[#This Row],[Date]])</f>
        <v>5</v>
      </c>
      <c r="S10350" s="8">
        <f>YEAR(Tabla1[[#This Row],[Date]])</f>
        <v>2023</v>
      </c>
    </row>
    <row r="10351" spans="1:19" x14ac:dyDescent="0.2">
      <c r="A10351">
        <v>10305</v>
      </c>
      <c r="B10351" s="1">
        <v>45070</v>
      </c>
      <c r="C10351" t="s">
        <v>261</v>
      </c>
      <c r="D10351" t="s">
        <v>1030</v>
      </c>
      <c r="E10351">
        <v>1</v>
      </c>
      <c r="F10351" t="s">
        <v>26</v>
      </c>
      <c r="G10351" t="s">
        <v>721</v>
      </c>
      <c r="H10351" t="s">
        <v>1033</v>
      </c>
      <c r="M10351" s="2">
        <v>11000</v>
      </c>
      <c r="N10351" s="2">
        <v>25000</v>
      </c>
      <c r="O10351" s="2">
        <f>IF(Tabla1[[#This Row],[Mov]]="VNT",Tabla1[[#This Row],[Sale]]-Tabla1[[#This Row],[Cost]],-Tabla1[[#This Row],[Cost]]*Tabla1[[#This Row],[Cant]])</f>
        <v>-11000</v>
      </c>
      <c r="P10351" s="8">
        <f>IF(Tabla1[[#This Row],[Mov]]="VNT",-Tabla1[[#This Row],[Cant]],Tabla1[[#This Row],[Cant]])</f>
        <v>1</v>
      </c>
      <c r="Q10351" s="8">
        <f>DAY(Tabla1[[#This Row],[Date]])</f>
        <v>24</v>
      </c>
      <c r="R10351" s="8">
        <f>MONTH(Tabla1[[#This Row],[Date]])</f>
        <v>5</v>
      </c>
      <c r="S10351" s="8">
        <f>YEAR(Tabla1[[#This Row],[Date]])</f>
        <v>2023</v>
      </c>
    </row>
    <row r="10352" spans="1:19" x14ac:dyDescent="0.2">
      <c r="A10352">
        <v>10306</v>
      </c>
      <c r="B10352" s="1">
        <v>45070</v>
      </c>
      <c r="C10352" t="s">
        <v>261</v>
      </c>
      <c r="D10352" t="s">
        <v>1030</v>
      </c>
      <c r="E10352">
        <v>2</v>
      </c>
      <c r="F10352" t="s">
        <v>26</v>
      </c>
      <c r="G10352" t="s">
        <v>1032</v>
      </c>
      <c r="H10352" t="s">
        <v>3370</v>
      </c>
      <c r="M10352" s="2">
        <v>20000</v>
      </c>
      <c r="N10352" s="2">
        <v>35000</v>
      </c>
      <c r="O10352" s="2">
        <f>IF(Tabla1[[#This Row],[Mov]]="VNT",Tabla1[[#This Row],[Sale]]-Tabla1[[#This Row],[Cost]],-Tabla1[[#This Row],[Cost]]*Tabla1[[#This Row],[Cant]])</f>
        <v>-40000</v>
      </c>
      <c r="P10352" s="8">
        <f>IF(Tabla1[[#This Row],[Mov]]="VNT",-Tabla1[[#This Row],[Cant]],Tabla1[[#This Row],[Cant]])</f>
        <v>2</v>
      </c>
      <c r="Q10352" s="8">
        <f>DAY(Tabla1[[#This Row],[Date]])</f>
        <v>24</v>
      </c>
      <c r="R10352" s="8">
        <f>MONTH(Tabla1[[#This Row],[Date]])</f>
        <v>5</v>
      </c>
      <c r="S10352" s="8">
        <f>YEAR(Tabla1[[#This Row],[Date]])</f>
        <v>2023</v>
      </c>
    </row>
    <row r="10353" spans="1:19" x14ac:dyDescent="0.2">
      <c r="A10353">
        <v>10307</v>
      </c>
      <c r="B10353" s="1">
        <v>45070</v>
      </c>
      <c r="C10353" t="s">
        <v>261</v>
      </c>
      <c r="D10353" t="s">
        <v>1767</v>
      </c>
      <c r="E10353">
        <v>1</v>
      </c>
      <c r="F10353" t="s">
        <v>532</v>
      </c>
      <c r="G10353" t="s">
        <v>1301</v>
      </c>
      <c r="H10353" t="s">
        <v>3371</v>
      </c>
      <c r="M10353" s="2">
        <v>45000</v>
      </c>
      <c r="N10353" s="2">
        <v>70000</v>
      </c>
      <c r="O10353" s="2">
        <f>IF(Tabla1[[#This Row],[Mov]]="VNT",Tabla1[[#This Row],[Sale]]-Tabla1[[#This Row],[Cost]],-Tabla1[[#This Row],[Cost]]*Tabla1[[#This Row],[Cant]])</f>
        <v>-45000</v>
      </c>
      <c r="P10353" s="8">
        <f>IF(Tabla1[[#This Row],[Mov]]="VNT",-Tabla1[[#This Row],[Cant]],Tabla1[[#This Row],[Cant]])</f>
        <v>1</v>
      </c>
      <c r="Q10353" s="8">
        <f>DAY(Tabla1[[#This Row],[Date]])</f>
        <v>24</v>
      </c>
      <c r="R10353" s="8">
        <f>MONTH(Tabla1[[#This Row],[Date]])</f>
        <v>5</v>
      </c>
      <c r="S10353" s="8">
        <f>YEAR(Tabla1[[#This Row],[Date]])</f>
        <v>2023</v>
      </c>
    </row>
    <row r="10354" spans="1:19" x14ac:dyDescent="0.2">
      <c r="A10354">
        <v>10308</v>
      </c>
      <c r="B10354" s="1">
        <v>45070</v>
      </c>
      <c r="C10354" t="s">
        <v>261</v>
      </c>
      <c r="D10354" t="s">
        <v>1767</v>
      </c>
      <c r="E10354">
        <v>1</v>
      </c>
      <c r="F10354" t="s">
        <v>3372</v>
      </c>
      <c r="G10354" t="s">
        <v>266</v>
      </c>
      <c r="H10354" t="s">
        <v>3373</v>
      </c>
      <c r="M10354" s="2">
        <v>20000</v>
      </c>
      <c r="N10354" s="2">
        <v>45000</v>
      </c>
      <c r="O10354" s="2">
        <f>IF(Tabla1[[#This Row],[Mov]]="VNT",Tabla1[[#This Row],[Sale]]-Tabla1[[#This Row],[Cost]],-Tabla1[[#This Row],[Cost]]*Tabla1[[#This Row],[Cant]])</f>
        <v>-20000</v>
      </c>
      <c r="P10354" s="8">
        <f>IF(Tabla1[[#This Row],[Mov]]="VNT",-Tabla1[[#This Row],[Cant]],Tabla1[[#This Row],[Cant]])</f>
        <v>1</v>
      </c>
      <c r="Q10354" s="8">
        <f>DAY(Tabla1[[#This Row],[Date]])</f>
        <v>24</v>
      </c>
      <c r="R10354" s="8">
        <f>MONTH(Tabla1[[#This Row],[Date]])</f>
        <v>5</v>
      </c>
      <c r="S10354" s="8">
        <f>YEAR(Tabla1[[#This Row],[Date]])</f>
        <v>2023</v>
      </c>
    </row>
    <row r="10355" spans="1:19" x14ac:dyDescent="0.2">
      <c r="A10355">
        <v>10309</v>
      </c>
      <c r="B10355" s="1">
        <v>45070</v>
      </c>
      <c r="C10355" t="s">
        <v>261</v>
      </c>
      <c r="D10355" t="s">
        <v>1767</v>
      </c>
      <c r="E10355">
        <v>1</v>
      </c>
      <c r="F10355" t="s">
        <v>1102</v>
      </c>
      <c r="G10355" t="s">
        <v>266</v>
      </c>
      <c r="H10355" t="s">
        <v>3206</v>
      </c>
      <c r="M10355" s="2">
        <v>7000</v>
      </c>
      <c r="N10355" s="2">
        <v>22000</v>
      </c>
      <c r="O10355" s="2">
        <f>IF(Tabla1[[#This Row],[Mov]]="VNT",Tabla1[[#This Row],[Sale]]-Tabla1[[#This Row],[Cost]],-Tabla1[[#This Row],[Cost]]*Tabla1[[#This Row],[Cant]])</f>
        <v>-7000</v>
      </c>
      <c r="P10355" s="8">
        <f>IF(Tabla1[[#This Row],[Mov]]="VNT",-Tabla1[[#This Row],[Cant]],Tabla1[[#This Row],[Cant]])</f>
        <v>1</v>
      </c>
      <c r="Q10355" s="8">
        <f>DAY(Tabla1[[#This Row],[Date]])</f>
        <v>24</v>
      </c>
      <c r="R10355" s="8">
        <f>MONTH(Tabla1[[#This Row],[Date]])</f>
        <v>5</v>
      </c>
      <c r="S10355" s="8">
        <f>YEAR(Tabla1[[#This Row],[Date]])</f>
        <v>2023</v>
      </c>
    </row>
    <row r="10356" spans="1:19" x14ac:dyDescent="0.2">
      <c r="A10356">
        <v>10310</v>
      </c>
      <c r="B10356" s="1">
        <v>45070</v>
      </c>
      <c r="C10356" t="s">
        <v>261</v>
      </c>
      <c r="D10356" t="s">
        <v>268</v>
      </c>
      <c r="E10356">
        <v>1</v>
      </c>
      <c r="F10356" t="s">
        <v>15</v>
      </c>
      <c r="G10356" t="s">
        <v>266</v>
      </c>
      <c r="H10356" t="s">
        <v>3374</v>
      </c>
      <c r="M10356" s="2">
        <v>10000</v>
      </c>
      <c r="N10356" s="2">
        <v>24000</v>
      </c>
      <c r="O10356" s="2">
        <f>IF(Tabla1[[#This Row],[Mov]]="VNT",Tabla1[[#This Row],[Sale]]-Tabla1[[#This Row],[Cost]],-Tabla1[[#This Row],[Cost]]*Tabla1[[#This Row],[Cant]])</f>
        <v>-10000</v>
      </c>
      <c r="P10356" s="8">
        <f>IF(Tabla1[[#This Row],[Mov]]="VNT",-Tabla1[[#This Row],[Cant]],Tabla1[[#This Row],[Cant]])</f>
        <v>1</v>
      </c>
      <c r="Q10356" s="8">
        <f>DAY(Tabla1[[#This Row],[Date]])</f>
        <v>24</v>
      </c>
      <c r="R10356" s="8">
        <f>MONTH(Tabla1[[#This Row],[Date]])</f>
        <v>5</v>
      </c>
      <c r="S10356" s="8">
        <f>YEAR(Tabla1[[#This Row],[Date]])</f>
        <v>2023</v>
      </c>
    </row>
    <row r="10357" spans="1:19" x14ac:dyDescent="0.2">
      <c r="A10357">
        <v>10311</v>
      </c>
      <c r="B10357" s="1">
        <v>45070</v>
      </c>
      <c r="C10357" t="s">
        <v>261</v>
      </c>
      <c r="D10357" t="s">
        <v>268</v>
      </c>
      <c r="E10357">
        <v>1</v>
      </c>
      <c r="F10357" t="s">
        <v>15</v>
      </c>
      <c r="G10357" t="s">
        <v>266</v>
      </c>
      <c r="H10357" t="s">
        <v>3375</v>
      </c>
      <c r="M10357" s="2">
        <v>6500</v>
      </c>
      <c r="N10357" s="2">
        <v>14000</v>
      </c>
      <c r="O10357" s="2">
        <f>IF(Tabla1[[#This Row],[Mov]]="VNT",Tabla1[[#This Row],[Sale]]-Tabla1[[#This Row],[Cost]],-Tabla1[[#This Row],[Cost]]*Tabla1[[#This Row],[Cant]])</f>
        <v>-6500</v>
      </c>
      <c r="P10357" s="8">
        <f>IF(Tabla1[[#This Row],[Mov]]="VNT",-Tabla1[[#This Row],[Cant]],Tabla1[[#This Row],[Cant]])</f>
        <v>1</v>
      </c>
      <c r="Q10357" s="8">
        <f>DAY(Tabla1[[#This Row],[Date]])</f>
        <v>24</v>
      </c>
      <c r="R10357" s="8">
        <f>MONTH(Tabla1[[#This Row],[Date]])</f>
        <v>5</v>
      </c>
      <c r="S10357" s="8">
        <f>YEAR(Tabla1[[#This Row],[Date]])</f>
        <v>2023</v>
      </c>
    </row>
    <row r="10358" spans="1:19" x14ac:dyDescent="0.2">
      <c r="A10358">
        <v>10312</v>
      </c>
      <c r="B10358" s="1">
        <v>45070</v>
      </c>
      <c r="C10358" t="s">
        <v>261</v>
      </c>
      <c r="D10358" t="s">
        <v>268</v>
      </c>
      <c r="E10358">
        <v>5</v>
      </c>
      <c r="F10358" t="s">
        <v>15</v>
      </c>
      <c r="G10358" t="s">
        <v>266</v>
      </c>
      <c r="H10358" t="s">
        <v>2270</v>
      </c>
      <c r="M10358" s="2">
        <v>2500</v>
      </c>
      <c r="N10358" s="2">
        <v>9000</v>
      </c>
      <c r="O10358" s="2">
        <f>IF(Tabla1[[#This Row],[Mov]]="VNT",Tabla1[[#This Row],[Sale]]-Tabla1[[#This Row],[Cost]],-Tabla1[[#This Row],[Cost]]*Tabla1[[#This Row],[Cant]])</f>
        <v>-12500</v>
      </c>
      <c r="P10358" s="8">
        <f>IF(Tabla1[[#This Row],[Mov]]="VNT",-Tabla1[[#This Row],[Cant]],Tabla1[[#This Row],[Cant]])</f>
        <v>5</v>
      </c>
      <c r="Q10358" s="8">
        <f>DAY(Tabla1[[#This Row],[Date]])</f>
        <v>24</v>
      </c>
      <c r="R10358" s="8">
        <f>MONTH(Tabla1[[#This Row],[Date]])</f>
        <v>5</v>
      </c>
      <c r="S10358" s="8">
        <f>YEAR(Tabla1[[#This Row],[Date]])</f>
        <v>2023</v>
      </c>
    </row>
    <row r="10359" spans="1:19" x14ac:dyDescent="0.2">
      <c r="A10359">
        <v>10313</v>
      </c>
      <c r="B10359" s="1">
        <v>45071</v>
      </c>
      <c r="C10359" t="s">
        <v>261</v>
      </c>
      <c r="D10359" t="s">
        <v>892</v>
      </c>
      <c r="E10359">
        <v>1</v>
      </c>
      <c r="F10359" t="s">
        <v>386</v>
      </c>
      <c r="G10359" t="s">
        <v>272</v>
      </c>
      <c r="H10359" t="s">
        <v>252</v>
      </c>
      <c r="M10359" s="2">
        <v>63000</v>
      </c>
      <c r="N10359" s="2">
        <v>125000</v>
      </c>
      <c r="O10359" s="2">
        <f>IF(Tabla1[[#This Row],[Mov]]="VNT",Tabla1[[#This Row],[Sale]]-Tabla1[[#This Row],[Cost]],-Tabla1[[#This Row],[Cost]]*Tabla1[[#This Row],[Cant]])</f>
        <v>-63000</v>
      </c>
      <c r="P10359" s="8">
        <f>IF(Tabla1[[#This Row],[Mov]]="VNT",-Tabla1[[#This Row],[Cant]],Tabla1[[#This Row],[Cant]])</f>
        <v>1</v>
      </c>
      <c r="Q10359" s="8">
        <f>DAY(Tabla1[[#This Row],[Date]])</f>
        <v>25</v>
      </c>
      <c r="R10359" s="8">
        <f>MONTH(Tabla1[[#This Row],[Date]])</f>
        <v>5</v>
      </c>
      <c r="S10359" s="8">
        <f>YEAR(Tabla1[[#This Row],[Date]])</f>
        <v>2023</v>
      </c>
    </row>
    <row r="10360" spans="1:19" x14ac:dyDescent="0.2">
      <c r="A10360">
        <v>10314</v>
      </c>
      <c r="B10360" s="1">
        <v>45071</v>
      </c>
      <c r="C10360" t="s">
        <v>261</v>
      </c>
      <c r="D10360" t="s">
        <v>892</v>
      </c>
      <c r="E10360">
        <v>1</v>
      </c>
      <c r="F10360" t="s">
        <v>386</v>
      </c>
      <c r="G10360" t="s">
        <v>284</v>
      </c>
      <c r="H10360" t="s">
        <v>1394</v>
      </c>
      <c r="M10360" s="2">
        <v>60000</v>
      </c>
      <c r="N10360" s="2">
        <v>125000</v>
      </c>
      <c r="O10360" s="2">
        <f>IF(Tabla1[[#This Row],[Mov]]="VNT",Tabla1[[#This Row],[Sale]]-Tabla1[[#This Row],[Cost]],-Tabla1[[#This Row],[Cost]]*Tabla1[[#This Row],[Cant]])</f>
        <v>-60000</v>
      </c>
      <c r="P10360" s="8">
        <f>IF(Tabla1[[#This Row],[Mov]]="VNT",-Tabla1[[#This Row],[Cant]],Tabla1[[#This Row],[Cant]])</f>
        <v>1</v>
      </c>
      <c r="Q10360" s="8">
        <f>DAY(Tabla1[[#This Row],[Date]])</f>
        <v>25</v>
      </c>
      <c r="R10360" s="8">
        <f>MONTH(Tabla1[[#This Row],[Date]])</f>
        <v>5</v>
      </c>
      <c r="S10360" s="8">
        <f>YEAR(Tabla1[[#This Row],[Date]])</f>
        <v>2023</v>
      </c>
    </row>
    <row r="10361" spans="1:19" x14ac:dyDescent="0.2">
      <c r="A10361">
        <v>10315</v>
      </c>
      <c r="B10361" s="1">
        <v>45071</v>
      </c>
      <c r="C10361" t="s">
        <v>261</v>
      </c>
      <c r="D10361" t="s">
        <v>892</v>
      </c>
      <c r="E10361">
        <v>1</v>
      </c>
      <c r="F10361" t="s">
        <v>1192</v>
      </c>
      <c r="G10361" t="s">
        <v>272</v>
      </c>
      <c r="H10361" t="s">
        <v>310</v>
      </c>
      <c r="M10361" s="2">
        <v>15000</v>
      </c>
      <c r="N10361" s="2">
        <v>30000</v>
      </c>
      <c r="O10361" s="2">
        <f>IF(Tabla1[[#This Row],[Mov]]="VNT",Tabla1[[#This Row],[Sale]]-Tabla1[[#This Row],[Cost]],-Tabla1[[#This Row],[Cost]]*Tabla1[[#This Row],[Cant]])</f>
        <v>-15000</v>
      </c>
      <c r="P10361" s="8">
        <f>IF(Tabla1[[#This Row],[Mov]]="VNT",-Tabla1[[#This Row],[Cant]],Tabla1[[#This Row],[Cant]])</f>
        <v>1</v>
      </c>
      <c r="Q10361" s="8">
        <f>DAY(Tabla1[[#This Row],[Date]])</f>
        <v>25</v>
      </c>
      <c r="R10361" s="8">
        <f>MONTH(Tabla1[[#This Row],[Date]])</f>
        <v>5</v>
      </c>
      <c r="S10361" s="8">
        <f>YEAR(Tabla1[[#This Row],[Date]])</f>
        <v>2023</v>
      </c>
    </row>
    <row r="10362" spans="1:19" x14ac:dyDescent="0.2">
      <c r="A10362">
        <v>10316</v>
      </c>
      <c r="B10362" s="1">
        <v>45071</v>
      </c>
      <c r="C10362" t="s">
        <v>261</v>
      </c>
      <c r="D10362" t="s">
        <v>1767</v>
      </c>
      <c r="E10362">
        <v>3</v>
      </c>
      <c r="F10362" t="s">
        <v>1763</v>
      </c>
      <c r="G10362" t="s">
        <v>735</v>
      </c>
      <c r="H10362" t="s">
        <v>858</v>
      </c>
      <c r="M10362" s="2">
        <v>29000</v>
      </c>
      <c r="N10362" s="2">
        <v>55000</v>
      </c>
      <c r="O10362" s="2">
        <f>IF(Tabla1[[#This Row],[Mov]]="VNT",Tabla1[[#This Row],[Sale]]-Tabla1[[#This Row],[Cost]],-Tabla1[[#This Row],[Cost]]*Tabla1[[#This Row],[Cant]])</f>
        <v>-87000</v>
      </c>
      <c r="P10362" s="8">
        <f>IF(Tabla1[[#This Row],[Mov]]="VNT",-Tabla1[[#This Row],[Cant]],Tabla1[[#This Row],[Cant]])</f>
        <v>3</v>
      </c>
      <c r="Q10362" s="8">
        <f>DAY(Tabla1[[#This Row],[Date]])</f>
        <v>25</v>
      </c>
      <c r="R10362" s="8">
        <f>MONTH(Tabla1[[#This Row],[Date]])</f>
        <v>5</v>
      </c>
      <c r="S10362" s="8">
        <f>YEAR(Tabla1[[#This Row],[Date]])</f>
        <v>2023</v>
      </c>
    </row>
    <row r="10363" spans="1:19" x14ac:dyDescent="0.2">
      <c r="A10363">
        <v>10317</v>
      </c>
      <c r="B10363" s="1">
        <v>45071</v>
      </c>
      <c r="C10363" t="s">
        <v>261</v>
      </c>
      <c r="D10363" t="s">
        <v>463</v>
      </c>
      <c r="E10363">
        <v>3</v>
      </c>
      <c r="F10363" t="s">
        <v>483</v>
      </c>
      <c r="G10363" t="s">
        <v>266</v>
      </c>
      <c r="H10363" t="s">
        <v>3376</v>
      </c>
      <c r="M10363" s="2">
        <v>8000</v>
      </c>
      <c r="N10363" s="2">
        <v>15000</v>
      </c>
      <c r="O10363" s="2">
        <f>IF(Tabla1[[#This Row],[Mov]]="VNT",Tabla1[[#This Row],[Sale]]-Tabla1[[#This Row],[Cost]],-Tabla1[[#This Row],[Cost]]*Tabla1[[#This Row],[Cant]])</f>
        <v>-24000</v>
      </c>
      <c r="P10363" s="8">
        <f>IF(Tabla1[[#This Row],[Mov]]="VNT",-Tabla1[[#This Row],[Cant]],Tabla1[[#This Row],[Cant]])</f>
        <v>3</v>
      </c>
      <c r="Q10363" s="8">
        <f>DAY(Tabla1[[#This Row],[Date]])</f>
        <v>25</v>
      </c>
      <c r="R10363" s="8">
        <f>MONTH(Tabla1[[#This Row],[Date]])</f>
        <v>5</v>
      </c>
      <c r="S10363" s="8">
        <f>YEAR(Tabla1[[#This Row],[Date]])</f>
        <v>2023</v>
      </c>
    </row>
    <row r="10364" spans="1:19" x14ac:dyDescent="0.2">
      <c r="A10364">
        <v>10318</v>
      </c>
      <c r="B10364" s="1">
        <v>45071</v>
      </c>
      <c r="C10364" t="s">
        <v>261</v>
      </c>
      <c r="D10364" t="s">
        <v>1569</v>
      </c>
      <c r="E10364">
        <v>1</v>
      </c>
      <c r="F10364" t="s">
        <v>44</v>
      </c>
      <c r="G10364" t="s">
        <v>741</v>
      </c>
      <c r="H10364" t="s">
        <v>1733</v>
      </c>
      <c r="M10364" s="2">
        <v>37000</v>
      </c>
      <c r="N10364" s="2">
        <v>70000</v>
      </c>
      <c r="O10364" s="2">
        <f>IF(Tabla1[[#This Row],[Mov]]="VNT",Tabla1[[#This Row],[Sale]]-Tabla1[[#This Row],[Cost]],-Tabla1[[#This Row],[Cost]]*Tabla1[[#This Row],[Cant]])</f>
        <v>-37000</v>
      </c>
      <c r="P10364" s="8">
        <f>IF(Tabla1[[#This Row],[Mov]]="VNT",-Tabla1[[#This Row],[Cant]],Tabla1[[#This Row],[Cant]])</f>
        <v>1</v>
      </c>
      <c r="Q10364" s="8">
        <f>DAY(Tabla1[[#This Row],[Date]])</f>
        <v>25</v>
      </c>
      <c r="R10364" s="8">
        <f>MONTH(Tabla1[[#This Row],[Date]])</f>
        <v>5</v>
      </c>
      <c r="S10364" s="8">
        <f>YEAR(Tabla1[[#This Row],[Date]])</f>
        <v>2023</v>
      </c>
    </row>
    <row r="10365" spans="1:19" x14ac:dyDescent="0.2">
      <c r="A10365">
        <v>10319</v>
      </c>
      <c r="B10365" s="1">
        <v>45071</v>
      </c>
      <c r="C10365" t="s">
        <v>261</v>
      </c>
      <c r="D10365" t="s">
        <v>1569</v>
      </c>
      <c r="E10365">
        <v>1</v>
      </c>
      <c r="F10365" t="s">
        <v>44</v>
      </c>
      <c r="G10365" t="s">
        <v>1996</v>
      </c>
      <c r="H10365" t="s">
        <v>1997</v>
      </c>
      <c r="M10365" s="2">
        <v>35000</v>
      </c>
      <c r="N10365" s="2">
        <v>65000</v>
      </c>
      <c r="O10365" s="2">
        <f>IF(Tabla1[[#This Row],[Mov]]="VNT",Tabla1[[#This Row],[Sale]]-Tabla1[[#This Row],[Cost]],-Tabla1[[#This Row],[Cost]]*Tabla1[[#This Row],[Cant]])</f>
        <v>-35000</v>
      </c>
      <c r="P10365" s="8">
        <f>IF(Tabla1[[#This Row],[Mov]]="VNT",-Tabla1[[#This Row],[Cant]],Tabla1[[#This Row],[Cant]])</f>
        <v>1</v>
      </c>
      <c r="Q10365" s="8">
        <f>DAY(Tabla1[[#This Row],[Date]])</f>
        <v>25</v>
      </c>
      <c r="R10365" s="8">
        <f>MONTH(Tabla1[[#This Row],[Date]])</f>
        <v>5</v>
      </c>
      <c r="S10365" s="8">
        <f>YEAR(Tabla1[[#This Row],[Date]])</f>
        <v>2023</v>
      </c>
    </row>
    <row r="10366" spans="1:19" x14ac:dyDescent="0.2">
      <c r="A10366">
        <v>10320</v>
      </c>
      <c r="B10366" s="1">
        <v>45071</v>
      </c>
      <c r="C10366" t="s">
        <v>261</v>
      </c>
      <c r="D10366" t="s">
        <v>1569</v>
      </c>
      <c r="E10366">
        <v>1</v>
      </c>
      <c r="F10366" t="s">
        <v>44</v>
      </c>
      <c r="G10366" t="s">
        <v>265</v>
      </c>
      <c r="H10366" t="s">
        <v>3380</v>
      </c>
      <c r="M10366" s="2">
        <v>27000</v>
      </c>
      <c r="N10366" s="2">
        <v>50000</v>
      </c>
      <c r="O10366" s="2">
        <f>IF(Tabla1[[#This Row],[Mov]]="VNT",Tabla1[[#This Row],[Sale]]-Tabla1[[#This Row],[Cost]],-Tabla1[[#This Row],[Cost]]*Tabla1[[#This Row],[Cant]])</f>
        <v>-27000</v>
      </c>
      <c r="P10366" s="8">
        <f>IF(Tabla1[[#This Row],[Mov]]="VNT",-Tabla1[[#This Row],[Cant]],Tabla1[[#This Row],[Cant]])</f>
        <v>1</v>
      </c>
      <c r="Q10366" s="8">
        <f>DAY(Tabla1[[#This Row],[Date]])</f>
        <v>25</v>
      </c>
      <c r="R10366" s="8">
        <f>MONTH(Tabla1[[#This Row],[Date]])</f>
        <v>5</v>
      </c>
      <c r="S10366" s="8">
        <f>YEAR(Tabla1[[#This Row],[Date]])</f>
        <v>2023</v>
      </c>
    </row>
    <row r="10367" spans="1:19" x14ac:dyDescent="0.2">
      <c r="A10367">
        <v>10321</v>
      </c>
      <c r="B10367" s="1">
        <v>45071</v>
      </c>
      <c r="C10367" t="s">
        <v>261</v>
      </c>
      <c r="D10367" t="s">
        <v>1569</v>
      </c>
      <c r="E10367">
        <v>1</v>
      </c>
      <c r="F10367" t="s">
        <v>44</v>
      </c>
      <c r="G10367" t="s">
        <v>3377</v>
      </c>
      <c r="H10367" t="s">
        <v>3377</v>
      </c>
      <c r="M10367" s="2">
        <v>21000</v>
      </c>
      <c r="N10367" s="2">
        <v>45000</v>
      </c>
      <c r="O10367" s="2">
        <f>IF(Tabla1[[#This Row],[Mov]]="VNT",Tabla1[[#This Row],[Sale]]-Tabla1[[#This Row],[Cost]],-Tabla1[[#This Row],[Cost]]*Tabla1[[#This Row],[Cant]])</f>
        <v>-21000</v>
      </c>
      <c r="P10367" s="8">
        <f>IF(Tabla1[[#This Row],[Mov]]="VNT",-Tabla1[[#This Row],[Cant]],Tabla1[[#This Row],[Cant]])</f>
        <v>1</v>
      </c>
      <c r="Q10367" s="8">
        <f>DAY(Tabla1[[#This Row],[Date]])</f>
        <v>25</v>
      </c>
      <c r="R10367" s="8">
        <f>MONTH(Tabla1[[#This Row],[Date]])</f>
        <v>5</v>
      </c>
      <c r="S10367" s="8">
        <f>YEAR(Tabla1[[#This Row],[Date]])</f>
        <v>2023</v>
      </c>
    </row>
    <row r="10368" spans="1:19" x14ac:dyDescent="0.2">
      <c r="A10368">
        <v>10322</v>
      </c>
      <c r="B10368" s="1">
        <v>45071</v>
      </c>
      <c r="C10368" t="s">
        <v>261</v>
      </c>
      <c r="D10368" t="s">
        <v>1569</v>
      </c>
      <c r="E10368">
        <v>10</v>
      </c>
      <c r="F10368" t="s">
        <v>476</v>
      </c>
      <c r="G10368" t="s">
        <v>266</v>
      </c>
      <c r="H10368" t="s">
        <v>3378</v>
      </c>
      <c r="M10368" s="2">
        <v>2500</v>
      </c>
      <c r="N10368" s="2">
        <v>9000</v>
      </c>
      <c r="O10368" s="2">
        <f>IF(Tabla1[[#This Row],[Mov]]="VNT",Tabla1[[#This Row],[Sale]]-Tabla1[[#This Row],[Cost]],-Tabla1[[#This Row],[Cost]]*Tabla1[[#This Row],[Cant]])</f>
        <v>-25000</v>
      </c>
      <c r="P10368" s="8">
        <f>IF(Tabla1[[#This Row],[Mov]]="VNT",-Tabla1[[#This Row],[Cant]],Tabla1[[#This Row],[Cant]])</f>
        <v>10</v>
      </c>
      <c r="Q10368" s="8">
        <f>DAY(Tabla1[[#This Row],[Date]])</f>
        <v>25</v>
      </c>
      <c r="R10368" s="8">
        <f>MONTH(Tabla1[[#This Row],[Date]])</f>
        <v>5</v>
      </c>
      <c r="S10368" s="8">
        <f>YEAR(Tabla1[[#This Row],[Date]])</f>
        <v>2023</v>
      </c>
    </row>
    <row r="10369" spans="1:19" x14ac:dyDescent="0.2">
      <c r="A10369">
        <v>10323</v>
      </c>
      <c r="B10369" s="1">
        <v>45071</v>
      </c>
      <c r="C10369" t="s">
        <v>261</v>
      </c>
      <c r="D10369" t="s">
        <v>1569</v>
      </c>
      <c r="E10369">
        <v>10</v>
      </c>
      <c r="F10369" t="s">
        <v>476</v>
      </c>
      <c r="G10369" t="s">
        <v>266</v>
      </c>
      <c r="H10369" t="s">
        <v>3379</v>
      </c>
      <c r="M10369" s="2">
        <v>1500</v>
      </c>
      <c r="N10369" s="2">
        <v>5000</v>
      </c>
      <c r="O10369" s="2">
        <f>IF(Tabla1[[#This Row],[Mov]]="VNT",Tabla1[[#This Row],[Sale]]-Tabla1[[#This Row],[Cost]],-Tabla1[[#This Row],[Cost]]*Tabla1[[#This Row],[Cant]])</f>
        <v>-15000</v>
      </c>
      <c r="P10369" s="8">
        <f>IF(Tabla1[[#This Row],[Mov]]="VNT",-Tabla1[[#This Row],[Cant]],Tabla1[[#This Row],[Cant]])</f>
        <v>10</v>
      </c>
      <c r="Q10369" s="8">
        <f>DAY(Tabla1[[#This Row],[Date]])</f>
        <v>25</v>
      </c>
      <c r="R10369" s="8">
        <f>MONTH(Tabla1[[#This Row],[Date]])</f>
        <v>5</v>
      </c>
      <c r="S10369" s="8">
        <f>YEAR(Tabla1[[#This Row],[Date]])</f>
        <v>2023</v>
      </c>
    </row>
    <row r="10370" spans="1:19" x14ac:dyDescent="0.2">
      <c r="A10370">
        <v>10324</v>
      </c>
      <c r="B10370" s="1">
        <v>45071</v>
      </c>
      <c r="C10370" t="s">
        <v>261</v>
      </c>
      <c r="D10370" t="s">
        <v>1569</v>
      </c>
      <c r="E10370">
        <v>1</v>
      </c>
      <c r="F10370" t="s">
        <v>224</v>
      </c>
      <c r="G10370" t="s">
        <v>273</v>
      </c>
      <c r="H10370" t="s">
        <v>470</v>
      </c>
      <c r="J10370" t="s">
        <v>1078</v>
      </c>
      <c r="M10370" s="2">
        <v>6500</v>
      </c>
      <c r="N10370" s="2">
        <v>18000</v>
      </c>
      <c r="O10370" s="2">
        <f>IF(Tabla1[[#This Row],[Mov]]="VNT",Tabla1[[#This Row],[Sale]]-Tabla1[[#This Row],[Cost]],-Tabla1[[#This Row],[Cost]]*Tabla1[[#This Row],[Cant]])</f>
        <v>-6500</v>
      </c>
      <c r="P10370" s="8">
        <f>IF(Tabla1[[#This Row],[Mov]]="VNT",-Tabla1[[#This Row],[Cant]],Tabla1[[#This Row],[Cant]])</f>
        <v>1</v>
      </c>
      <c r="Q10370" s="8">
        <f>DAY(Tabla1[[#This Row],[Date]])</f>
        <v>25</v>
      </c>
      <c r="R10370" s="8">
        <f>MONTH(Tabla1[[#This Row],[Date]])</f>
        <v>5</v>
      </c>
      <c r="S10370" s="8">
        <f>YEAR(Tabla1[[#This Row],[Date]])</f>
        <v>2023</v>
      </c>
    </row>
    <row r="10371" spans="1:19" x14ac:dyDescent="0.2">
      <c r="A10371">
        <v>10325</v>
      </c>
      <c r="B10371" s="1">
        <v>45072</v>
      </c>
      <c r="C10371" t="s">
        <v>260</v>
      </c>
      <c r="D10371" t="s">
        <v>104</v>
      </c>
      <c r="E10371">
        <v>1</v>
      </c>
      <c r="F10371" t="s">
        <v>386</v>
      </c>
      <c r="G10371" t="s">
        <v>272</v>
      </c>
      <c r="H10371" t="s">
        <v>3381</v>
      </c>
      <c r="M10371" s="2">
        <v>55000</v>
      </c>
      <c r="N10371" s="2">
        <v>110000</v>
      </c>
      <c r="O10371" s="2">
        <f>IF(Tabla1[[#This Row],[Mov]]="VNT",Tabla1[[#This Row],[Sale]]-Tabla1[[#This Row],[Cost]],-Tabla1[[#This Row],[Cost]]*Tabla1[[#This Row],[Cant]])</f>
        <v>55000</v>
      </c>
      <c r="P10371" s="8">
        <f>IF(Tabla1[[#This Row],[Mov]]="VNT",-Tabla1[[#This Row],[Cant]],Tabla1[[#This Row],[Cant]])</f>
        <v>-1</v>
      </c>
      <c r="Q10371" s="8">
        <f>DAY(Tabla1[[#This Row],[Date]])</f>
        <v>26</v>
      </c>
      <c r="R10371" s="8">
        <f>MONTH(Tabla1[[#This Row],[Date]])</f>
        <v>5</v>
      </c>
      <c r="S10371" s="8">
        <f>YEAR(Tabla1[[#This Row],[Date]])</f>
        <v>2023</v>
      </c>
    </row>
    <row r="10372" spans="1:19" x14ac:dyDescent="0.2">
      <c r="A10372">
        <v>10326</v>
      </c>
      <c r="B10372" s="1">
        <v>45072</v>
      </c>
      <c r="C10372" t="s">
        <v>260</v>
      </c>
      <c r="D10372" t="s">
        <v>104</v>
      </c>
      <c r="E10372">
        <v>1</v>
      </c>
      <c r="F10372" t="s">
        <v>15</v>
      </c>
      <c r="G10372" t="s">
        <v>266</v>
      </c>
      <c r="H10372" t="s">
        <v>3219</v>
      </c>
      <c r="M10372" s="2">
        <v>1500</v>
      </c>
      <c r="N10372" s="2">
        <v>5000</v>
      </c>
      <c r="O10372" s="2">
        <f>IF(Tabla1[[#This Row],[Mov]]="VNT",Tabla1[[#This Row],[Sale]]-Tabla1[[#This Row],[Cost]],-Tabla1[[#This Row],[Cost]]*Tabla1[[#This Row],[Cant]])</f>
        <v>3500</v>
      </c>
      <c r="P10372" s="8">
        <f>IF(Tabla1[[#This Row],[Mov]]="VNT",-Tabla1[[#This Row],[Cant]],Tabla1[[#This Row],[Cant]])</f>
        <v>-1</v>
      </c>
      <c r="Q10372" s="8">
        <f>DAY(Tabla1[[#This Row],[Date]])</f>
        <v>26</v>
      </c>
      <c r="R10372" s="8">
        <f>MONTH(Tabla1[[#This Row],[Date]])</f>
        <v>5</v>
      </c>
      <c r="S10372" s="8">
        <f>YEAR(Tabla1[[#This Row],[Date]])</f>
        <v>2023</v>
      </c>
    </row>
    <row r="10373" spans="1:19" x14ac:dyDescent="0.2">
      <c r="A10373">
        <v>10327</v>
      </c>
      <c r="B10373" s="1">
        <v>45072</v>
      </c>
      <c r="C10373" t="s">
        <v>260</v>
      </c>
      <c r="D10373" t="s">
        <v>104</v>
      </c>
      <c r="E10373">
        <v>1</v>
      </c>
      <c r="F10373" t="s">
        <v>26</v>
      </c>
      <c r="G10373" t="s">
        <v>264</v>
      </c>
      <c r="H10373" t="s">
        <v>16</v>
      </c>
      <c r="M10373" s="2">
        <v>8000</v>
      </c>
      <c r="N10373" s="2">
        <v>20000</v>
      </c>
      <c r="O10373" s="2">
        <f>IF(Tabla1[[#This Row],[Mov]]="VNT",Tabla1[[#This Row],[Sale]]-Tabla1[[#This Row],[Cost]],-Tabla1[[#This Row],[Cost]]*Tabla1[[#This Row],[Cant]])</f>
        <v>12000</v>
      </c>
      <c r="P10373" s="8">
        <f>IF(Tabla1[[#This Row],[Mov]]="VNT",-Tabla1[[#This Row],[Cant]],Tabla1[[#This Row],[Cant]])</f>
        <v>-1</v>
      </c>
      <c r="Q10373" s="8">
        <f>DAY(Tabla1[[#This Row],[Date]])</f>
        <v>26</v>
      </c>
      <c r="R10373" s="8">
        <f>MONTH(Tabla1[[#This Row],[Date]])</f>
        <v>5</v>
      </c>
      <c r="S10373" s="8">
        <f>YEAR(Tabla1[[#This Row],[Date]])</f>
        <v>2023</v>
      </c>
    </row>
    <row r="10374" spans="1:19" x14ac:dyDescent="0.2">
      <c r="A10374">
        <v>10328</v>
      </c>
      <c r="B10374" s="1">
        <v>45072</v>
      </c>
      <c r="C10374" t="s">
        <v>260</v>
      </c>
      <c r="D10374" t="s">
        <v>104</v>
      </c>
      <c r="E10374">
        <v>1</v>
      </c>
      <c r="F10374" t="s">
        <v>224</v>
      </c>
      <c r="G10374" t="s">
        <v>272</v>
      </c>
      <c r="H10374" t="s">
        <v>1373</v>
      </c>
      <c r="M10374" s="2">
        <v>7000</v>
      </c>
      <c r="N10374" s="2">
        <v>15000</v>
      </c>
      <c r="O10374" s="2">
        <f>IF(Tabla1[[#This Row],[Mov]]="VNT",Tabla1[[#This Row],[Sale]]-Tabla1[[#This Row],[Cost]],-Tabla1[[#This Row],[Cost]]*Tabla1[[#This Row],[Cant]])</f>
        <v>8000</v>
      </c>
      <c r="P10374" s="8">
        <f>IF(Tabla1[[#This Row],[Mov]]="VNT",-Tabla1[[#This Row],[Cant]],Tabla1[[#This Row],[Cant]])</f>
        <v>-1</v>
      </c>
      <c r="Q10374" s="8">
        <f>DAY(Tabla1[[#This Row],[Date]])</f>
        <v>26</v>
      </c>
      <c r="R10374" s="8">
        <f>MONTH(Tabla1[[#This Row],[Date]])</f>
        <v>5</v>
      </c>
      <c r="S10374" s="8">
        <f>YEAR(Tabla1[[#This Row],[Date]])</f>
        <v>2023</v>
      </c>
    </row>
    <row r="10375" spans="1:19" x14ac:dyDescent="0.2">
      <c r="A10375">
        <v>10329</v>
      </c>
      <c r="B10375" s="1">
        <v>45072</v>
      </c>
      <c r="C10375" t="s">
        <v>260</v>
      </c>
      <c r="D10375" t="s">
        <v>104</v>
      </c>
      <c r="E10375">
        <v>1</v>
      </c>
      <c r="F10375" t="s">
        <v>849</v>
      </c>
      <c r="G10375" t="s">
        <v>1765</v>
      </c>
      <c r="H10375" t="s">
        <v>2631</v>
      </c>
      <c r="M10375" s="2">
        <v>45000</v>
      </c>
      <c r="N10375" s="2">
        <v>60000</v>
      </c>
      <c r="O10375" s="2">
        <f>IF(Tabla1[[#This Row],[Mov]]="VNT",Tabla1[[#This Row],[Sale]]-Tabla1[[#This Row],[Cost]],-Tabla1[[#This Row],[Cost]]*Tabla1[[#This Row],[Cant]])</f>
        <v>15000</v>
      </c>
      <c r="P10375" s="8">
        <f>IF(Tabla1[[#This Row],[Mov]]="VNT",-Tabla1[[#This Row],[Cant]],Tabla1[[#This Row],[Cant]])</f>
        <v>-1</v>
      </c>
      <c r="Q10375" s="8">
        <f>DAY(Tabla1[[#This Row],[Date]])</f>
        <v>26</v>
      </c>
      <c r="R10375" s="8">
        <f>MONTH(Tabla1[[#This Row],[Date]])</f>
        <v>5</v>
      </c>
      <c r="S10375" s="8">
        <f>YEAR(Tabla1[[#This Row],[Date]])</f>
        <v>2023</v>
      </c>
    </row>
    <row r="10376" spans="1:19" x14ac:dyDescent="0.2">
      <c r="A10376">
        <v>10330</v>
      </c>
      <c r="B10376" s="1">
        <v>45072</v>
      </c>
      <c r="C10376" t="s">
        <v>260</v>
      </c>
      <c r="D10376" t="s">
        <v>332</v>
      </c>
      <c r="E10376">
        <v>1</v>
      </c>
      <c r="F10376" t="s">
        <v>116</v>
      </c>
      <c r="G10376" t="s">
        <v>347</v>
      </c>
      <c r="H10376" t="s">
        <v>518</v>
      </c>
      <c r="M10376" s="2">
        <v>3270</v>
      </c>
      <c r="N10376" s="2">
        <v>3500</v>
      </c>
      <c r="O10376" s="2">
        <f>IF(Tabla1[[#This Row],[Mov]]="VNT",Tabla1[[#This Row],[Sale]]-Tabla1[[#This Row],[Cost]],-Tabla1[[#This Row],[Cost]]*Tabla1[[#This Row],[Cant]])</f>
        <v>230</v>
      </c>
      <c r="P10376" s="8">
        <f>IF(Tabla1[[#This Row],[Mov]]="VNT",-Tabla1[[#This Row],[Cant]],Tabla1[[#This Row],[Cant]])</f>
        <v>-1</v>
      </c>
      <c r="Q10376" s="8">
        <f>DAY(Tabla1[[#This Row],[Date]])</f>
        <v>26</v>
      </c>
      <c r="R10376" s="8">
        <f>MONTH(Tabla1[[#This Row],[Date]])</f>
        <v>5</v>
      </c>
      <c r="S10376" s="8">
        <f>YEAR(Tabla1[[#This Row],[Date]])</f>
        <v>2023</v>
      </c>
    </row>
    <row r="10377" spans="1:19" x14ac:dyDescent="0.2">
      <c r="A10377">
        <v>10331</v>
      </c>
      <c r="B10377" s="1">
        <v>45072</v>
      </c>
      <c r="C10377" t="s">
        <v>260</v>
      </c>
      <c r="D10377" t="s">
        <v>332</v>
      </c>
      <c r="E10377">
        <v>1</v>
      </c>
      <c r="F10377" t="s">
        <v>116</v>
      </c>
      <c r="G10377" t="s">
        <v>347</v>
      </c>
      <c r="H10377" t="s">
        <v>518</v>
      </c>
      <c r="M10377" s="2">
        <v>6074</v>
      </c>
      <c r="N10377" s="2">
        <v>6500</v>
      </c>
      <c r="O10377" s="2">
        <f>IF(Tabla1[[#This Row],[Mov]]="VNT",Tabla1[[#This Row],[Sale]]-Tabla1[[#This Row],[Cost]],-Tabla1[[#This Row],[Cost]]*Tabla1[[#This Row],[Cant]])</f>
        <v>426</v>
      </c>
      <c r="P10377" s="8">
        <f>IF(Tabla1[[#This Row],[Mov]]="VNT",-Tabla1[[#This Row],[Cant]],Tabla1[[#This Row],[Cant]])</f>
        <v>-1</v>
      </c>
      <c r="Q10377" s="8">
        <f>DAY(Tabla1[[#This Row],[Date]])</f>
        <v>26</v>
      </c>
      <c r="R10377" s="8">
        <f>MONTH(Tabla1[[#This Row],[Date]])</f>
        <v>5</v>
      </c>
      <c r="S10377" s="8">
        <f>YEAR(Tabla1[[#This Row],[Date]])</f>
        <v>2023</v>
      </c>
    </row>
    <row r="10378" spans="1:19" x14ac:dyDescent="0.2">
      <c r="A10378">
        <v>10332</v>
      </c>
      <c r="B10378" s="1">
        <v>45072</v>
      </c>
      <c r="C10378" t="s">
        <v>260</v>
      </c>
      <c r="D10378" t="s">
        <v>332</v>
      </c>
      <c r="E10378">
        <v>1</v>
      </c>
      <c r="F10378" t="s">
        <v>224</v>
      </c>
      <c r="G10378" t="s">
        <v>263</v>
      </c>
      <c r="H10378" t="s">
        <v>281</v>
      </c>
      <c r="M10378" s="2">
        <v>8000</v>
      </c>
      <c r="N10378" s="2">
        <v>20000</v>
      </c>
      <c r="O10378" s="2">
        <f>IF(Tabla1[[#This Row],[Mov]]="VNT",Tabla1[[#This Row],[Sale]]-Tabla1[[#This Row],[Cost]],-Tabla1[[#This Row],[Cost]]*Tabla1[[#This Row],[Cant]])</f>
        <v>12000</v>
      </c>
      <c r="P10378" s="8">
        <f>IF(Tabla1[[#This Row],[Mov]]="VNT",-Tabla1[[#This Row],[Cant]],Tabla1[[#This Row],[Cant]])</f>
        <v>-1</v>
      </c>
      <c r="Q10378" s="8">
        <f>DAY(Tabla1[[#This Row],[Date]])</f>
        <v>26</v>
      </c>
      <c r="R10378" s="8">
        <f>MONTH(Tabla1[[#This Row],[Date]])</f>
        <v>5</v>
      </c>
      <c r="S10378" s="8">
        <f>YEAR(Tabla1[[#This Row],[Date]])</f>
        <v>2023</v>
      </c>
    </row>
    <row r="10379" spans="1:19" x14ac:dyDescent="0.2">
      <c r="A10379">
        <v>10333</v>
      </c>
      <c r="B10379" s="1">
        <v>45072</v>
      </c>
      <c r="C10379" t="s">
        <v>260</v>
      </c>
      <c r="D10379" t="s">
        <v>332</v>
      </c>
      <c r="E10379">
        <v>1</v>
      </c>
      <c r="F10379" t="s">
        <v>26</v>
      </c>
      <c r="G10379" t="s">
        <v>263</v>
      </c>
      <c r="H10379" t="s">
        <v>2739</v>
      </c>
      <c r="M10379" s="2">
        <v>28000</v>
      </c>
      <c r="N10379" s="2">
        <v>55000</v>
      </c>
      <c r="O10379" s="2">
        <f>IF(Tabla1[[#This Row],[Mov]]="VNT",Tabla1[[#This Row],[Sale]]-Tabla1[[#This Row],[Cost]],-Tabla1[[#This Row],[Cost]]*Tabla1[[#This Row],[Cant]])</f>
        <v>27000</v>
      </c>
      <c r="P10379" s="8">
        <f>IF(Tabla1[[#This Row],[Mov]]="VNT",-Tabla1[[#This Row],[Cant]],Tabla1[[#This Row],[Cant]])</f>
        <v>-1</v>
      </c>
      <c r="Q10379" s="8">
        <f>DAY(Tabla1[[#This Row],[Date]])</f>
        <v>26</v>
      </c>
      <c r="R10379" s="8">
        <f>MONTH(Tabla1[[#This Row],[Date]])</f>
        <v>5</v>
      </c>
      <c r="S10379" s="8">
        <f>YEAR(Tabla1[[#This Row],[Date]])</f>
        <v>2023</v>
      </c>
    </row>
    <row r="10380" spans="1:19" x14ac:dyDescent="0.2">
      <c r="A10380">
        <v>10334</v>
      </c>
      <c r="B10380" s="1">
        <v>45072</v>
      </c>
      <c r="C10380" t="s">
        <v>260</v>
      </c>
      <c r="D10380" t="s">
        <v>332</v>
      </c>
      <c r="E10380">
        <v>1</v>
      </c>
      <c r="F10380" t="s">
        <v>677</v>
      </c>
      <c r="G10380" t="s">
        <v>263</v>
      </c>
      <c r="H10380" t="s">
        <v>281</v>
      </c>
      <c r="L10380" t="s">
        <v>3496</v>
      </c>
      <c r="M10380" s="2">
        <v>0</v>
      </c>
      <c r="N10380" s="2">
        <v>15000</v>
      </c>
      <c r="O10380" s="2">
        <f>IF(Tabla1[[#This Row],[Mov]]="VNT",Tabla1[[#This Row],[Sale]]-Tabla1[[#This Row],[Cost]],-Tabla1[[#This Row],[Cost]]*Tabla1[[#This Row],[Cant]])</f>
        <v>15000</v>
      </c>
      <c r="P10380" s="8">
        <f>IF(Tabla1[[#This Row],[Mov]]="VNT",-Tabla1[[#This Row],[Cant]],Tabla1[[#This Row],[Cant]])</f>
        <v>-1</v>
      </c>
      <c r="Q10380" s="8">
        <f>DAY(Tabla1[[#This Row],[Date]])</f>
        <v>26</v>
      </c>
      <c r="R10380" s="8">
        <f>MONTH(Tabla1[[#This Row],[Date]])</f>
        <v>5</v>
      </c>
      <c r="S10380" s="8">
        <f>YEAR(Tabla1[[#This Row],[Date]])</f>
        <v>2023</v>
      </c>
    </row>
    <row r="10381" spans="1:19" x14ac:dyDescent="0.2">
      <c r="A10381">
        <v>10335</v>
      </c>
      <c r="B10381" s="1">
        <v>45072</v>
      </c>
      <c r="C10381" t="s">
        <v>260</v>
      </c>
      <c r="D10381" t="s">
        <v>332</v>
      </c>
      <c r="E10381">
        <v>1</v>
      </c>
      <c r="F10381" t="s">
        <v>214</v>
      </c>
      <c r="G10381" t="s">
        <v>721</v>
      </c>
      <c r="H10381" t="s">
        <v>1795</v>
      </c>
      <c r="M10381" s="2">
        <v>40000</v>
      </c>
      <c r="N10381" s="2">
        <v>65000</v>
      </c>
      <c r="O10381" s="2">
        <f>IF(Tabla1[[#This Row],[Mov]]="VNT",Tabla1[[#This Row],[Sale]]-Tabla1[[#This Row],[Cost]],-Tabla1[[#This Row],[Cost]]*Tabla1[[#This Row],[Cant]])</f>
        <v>25000</v>
      </c>
      <c r="P10381" s="8">
        <f>IF(Tabla1[[#This Row],[Mov]]="VNT",-Tabla1[[#This Row],[Cant]],Tabla1[[#This Row],[Cant]])</f>
        <v>-1</v>
      </c>
      <c r="Q10381" s="8">
        <f>DAY(Tabla1[[#This Row],[Date]])</f>
        <v>26</v>
      </c>
      <c r="R10381" s="8">
        <f>MONTH(Tabla1[[#This Row],[Date]])</f>
        <v>5</v>
      </c>
      <c r="S10381" s="8">
        <f>YEAR(Tabla1[[#This Row],[Date]])</f>
        <v>2023</v>
      </c>
    </row>
    <row r="10382" spans="1:19" x14ac:dyDescent="0.2">
      <c r="A10382">
        <v>10336</v>
      </c>
      <c r="B10382" s="1">
        <v>45072</v>
      </c>
      <c r="C10382" t="s">
        <v>260</v>
      </c>
      <c r="D10382" t="s">
        <v>332</v>
      </c>
      <c r="E10382">
        <v>1</v>
      </c>
      <c r="F10382" t="s">
        <v>891</v>
      </c>
      <c r="G10382" t="s">
        <v>272</v>
      </c>
      <c r="H10382" t="s">
        <v>252</v>
      </c>
      <c r="M10382" s="2">
        <v>3500</v>
      </c>
      <c r="N10382" s="2">
        <v>10000</v>
      </c>
      <c r="O10382" s="2">
        <f>IF(Tabla1[[#This Row],[Mov]]="VNT",Tabla1[[#This Row],[Sale]]-Tabla1[[#This Row],[Cost]],-Tabla1[[#This Row],[Cost]]*Tabla1[[#This Row],[Cant]])</f>
        <v>6500</v>
      </c>
      <c r="P10382" s="8">
        <f>IF(Tabla1[[#This Row],[Mov]]="VNT",-Tabla1[[#This Row],[Cant]],Tabla1[[#This Row],[Cant]])</f>
        <v>-1</v>
      </c>
      <c r="Q10382" s="8">
        <f>DAY(Tabla1[[#This Row],[Date]])</f>
        <v>26</v>
      </c>
      <c r="R10382" s="8">
        <f>MONTH(Tabla1[[#This Row],[Date]])</f>
        <v>5</v>
      </c>
      <c r="S10382" s="8">
        <f>YEAR(Tabla1[[#This Row],[Date]])</f>
        <v>2023</v>
      </c>
    </row>
    <row r="10383" spans="1:19" x14ac:dyDescent="0.2">
      <c r="A10383">
        <v>10337</v>
      </c>
      <c r="B10383" s="1">
        <v>45072</v>
      </c>
      <c r="C10383" t="s">
        <v>260</v>
      </c>
      <c r="D10383" t="s">
        <v>332</v>
      </c>
      <c r="E10383">
        <v>1</v>
      </c>
      <c r="F10383" t="s">
        <v>225</v>
      </c>
      <c r="G10383" t="s">
        <v>262</v>
      </c>
      <c r="H10383" t="s">
        <v>2724</v>
      </c>
      <c r="M10383" s="2">
        <v>1100</v>
      </c>
      <c r="N10383" s="2">
        <v>10000</v>
      </c>
      <c r="O10383" s="2">
        <f>IF(Tabla1[[#This Row],[Mov]]="VNT",Tabla1[[#This Row],[Sale]]-Tabla1[[#This Row],[Cost]],-Tabla1[[#This Row],[Cost]]*Tabla1[[#This Row],[Cant]])</f>
        <v>8900</v>
      </c>
      <c r="P10383" s="8">
        <f>IF(Tabla1[[#This Row],[Mov]]="VNT",-Tabla1[[#This Row],[Cant]],Tabla1[[#This Row],[Cant]])</f>
        <v>-1</v>
      </c>
      <c r="Q10383" s="8">
        <f>DAY(Tabla1[[#This Row],[Date]])</f>
        <v>26</v>
      </c>
      <c r="R10383" s="8">
        <f>MONTH(Tabla1[[#This Row],[Date]])</f>
        <v>5</v>
      </c>
      <c r="S10383" s="8">
        <f>YEAR(Tabla1[[#This Row],[Date]])</f>
        <v>2023</v>
      </c>
    </row>
    <row r="10384" spans="1:19" x14ac:dyDescent="0.2">
      <c r="A10384">
        <v>10338</v>
      </c>
      <c r="B10384" s="1">
        <v>45072</v>
      </c>
      <c r="C10384" t="s">
        <v>260</v>
      </c>
      <c r="D10384" t="s">
        <v>332</v>
      </c>
      <c r="E10384">
        <v>1</v>
      </c>
      <c r="F10384" t="s">
        <v>342</v>
      </c>
      <c r="G10384" t="s">
        <v>262</v>
      </c>
      <c r="H10384" t="s">
        <v>304</v>
      </c>
      <c r="M10384" s="2">
        <v>1000</v>
      </c>
      <c r="N10384" s="2">
        <v>10000</v>
      </c>
      <c r="O10384" s="2">
        <f>IF(Tabla1[[#This Row],[Mov]]="VNT",Tabla1[[#This Row],[Sale]]-Tabla1[[#This Row],[Cost]],-Tabla1[[#This Row],[Cost]]*Tabla1[[#This Row],[Cant]])</f>
        <v>9000</v>
      </c>
      <c r="P10384" s="8">
        <f>IF(Tabla1[[#This Row],[Mov]]="VNT",-Tabla1[[#This Row],[Cant]],Tabla1[[#This Row],[Cant]])</f>
        <v>-1</v>
      </c>
      <c r="Q10384" s="8">
        <f>DAY(Tabla1[[#This Row],[Date]])</f>
        <v>26</v>
      </c>
      <c r="R10384" s="8">
        <f>MONTH(Tabla1[[#This Row],[Date]])</f>
        <v>5</v>
      </c>
      <c r="S10384" s="8">
        <f>YEAR(Tabla1[[#This Row],[Date]])</f>
        <v>2023</v>
      </c>
    </row>
    <row r="10385" spans="1:19" x14ac:dyDescent="0.2">
      <c r="A10385">
        <v>10339</v>
      </c>
      <c r="B10385" s="1">
        <v>45072</v>
      </c>
      <c r="C10385" t="s">
        <v>260</v>
      </c>
      <c r="D10385" t="s">
        <v>332</v>
      </c>
      <c r="E10385">
        <v>1</v>
      </c>
      <c r="F10385" t="s">
        <v>458</v>
      </c>
      <c r="G10385" t="s">
        <v>272</v>
      </c>
      <c r="H10385" t="s">
        <v>3382</v>
      </c>
      <c r="M10385" s="2">
        <v>0</v>
      </c>
      <c r="N10385" s="2">
        <v>20000</v>
      </c>
      <c r="O10385" s="2">
        <f>IF(Tabla1[[#This Row],[Mov]]="VNT",Tabla1[[#This Row],[Sale]]-Tabla1[[#This Row],[Cost]],-Tabla1[[#This Row],[Cost]]*Tabla1[[#This Row],[Cant]])</f>
        <v>20000</v>
      </c>
      <c r="P10385" s="8">
        <f>IF(Tabla1[[#This Row],[Mov]]="VNT",-Tabla1[[#This Row],[Cant]],Tabla1[[#This Row],[Cant]])</f>
        <v>-1</v>
      </c>
      <c r="Q10385" s="8">
        <f>DAY(Tabla1[[#This Row],[Date]])</f>
        <v>26</v>
      </c>
      <c r="R10385" s="8">
        <f>MONTH(Tabla1[[#This Row],[Date]])</f>
        <v>5</v>
      </c>
      <c r="S10385" s="8">
        <f>YEAR(Tabla1[[#This Row],[Date]])</f>
        <v>2023</v>
      </c>
    </row>
    <row r="10386" spans="1:19" x14ac:dyDescent="0.2">
      <c r="A10386">
        <v>10340</v>
      </c>
      <c r="B10386" s="1">
        <v>45072</v>
      </c>
      <c r="C10386" t="s">
        <v>260</v>
      </c>
      <c r="D10386" t="s">
        <v>332</v>
      </c>
      <c r="E10386">
        <v>1</v>
      </c>
      <c r="F10386" t="s">
        <v>116</v>
      </c>
      <c r="G10386" t="s">
        <v>347</v>
      </c>
      <c r="H10386" t="s">
        <v>518</v>
      </c>
      <c r="M10386" s="2">
        <v>6074</v>
      </c>
      <c r="N10386" s="2">
        <v>6500</v>
      </c>
      <c r="O10386" s="2">
        <f>IF(Tabla1[[#This Row],[Mov]]="VNT",Tabla1[[#This Row],[Sale]]-Tabla1[[#This Row],[Cost]],-Tabla1[[#This Row],[Cost]]*Tabla1[[#This Row],[Cant]])</f>
        <v>426</v>
      </c>
      <c r="P10386" s="8">
        <f>IF(Tabla1[[#This Row],[Mov]]="VNT",-Tabla1[[#This Row],[Cant]],Tabla1[[#This Row],[Cant]])</f>
        <v>-1</v>
      </c>
      <c r="Q10386" s="8">
        <f>DAY(Tabla1[[#This Row],[Date]])</f>
        <v>26</v>
      </c>
      <c r="R10386" s="8">
        <f>MONTH(Tabla1[[#This Row],[Date]])</f>
        <v>5</v>
      </c>
      <c r="S10386" s="8">
        <f>YEAR(Tabla1[[#This Row],[Date]])</f>
        <v>2023</v>
      </c>
    </row>
    <row r="10387" spans="1:19" x14ac:dyDescent="0.2">
      <c r="A10387">
        <v>10341</v>
      </c>
      <c r="B10387" s="1">
        <v>45072</v>
      </c>
      <c r="C10387" t="s">
        <v>260</v>
      </c>
      <c r="D10387" t="s">
        <v>332</v>
      </c>
      <c r="E10387">
        <v>1</v>
      </c>
      <c r="F10387" t="s">
        <v>116</v>
      </c>
      <c r="G10387" t="s">
        <v>347</v>
      </c>
      <c r="H10387" t="s">
        <v>518</v>
      </c>
      <c r="M10387" s="2">
        <v>6074</v>
      </c>
      <c r="N10387" s="2">
        <v>6500</v>
      </c>
      <c r="O10387" s="2">
        <f>IF(Tabla1[[#This Row],[Mov]]="VNT",Tabla1[[#This Row],[Sale]]-Tabla1[[#This Row],[Cost]],-Tabla1[[#This Row],[Cost]]*Tabla1[[#This Row],[Cant]])</f>
        <v>426</v>
      </c>
      <c r="P10387" s="8">
        <f>IF(Tabla1[[#This Row],[Mov]]="VNT",-Tabla1[[#This Row],[Cant]],Tabla1[[#This Row],[Cant]])</f>
        <v>-1</v>
      </c>
      <c r="Q10387" s="8">
        <f>DAY(Tabla1[[#This Row],[Date]])</f>
        <v>26</v>
      </c>
      <c r="R10387" s="8">
        <f>MONTH(Tabla1[[#This Row],[Date]])</f>
        <v>5</v>
      </c>
      <c r="S10387" s="8">
        <f>YEAR(Tabla1[[#This Row],[Date]])</f>
        <v>2023</v>
      </c>
    </row>
    <row r="10388" spans="1:19" x14ac:dyDescent="0.2">
      <c r="A10388">
        <v>10342</v>
      </c>
      <c r="B10388" s="1">
        <v>45072</v>
      </c>
      <c r="C10388" t="s">
        <v>260</v>
      </c>
      <c r="D10388" t="s">
        <v>332</v>
      </c>
      <c r="E10388">
        <v>1</v>
      </c>
      <c r="F10388" t="s">
        <v>116</v>
      </c>
      <c r="G10388" t="s">
        <v>347</v>
      </c>
      <c r="H10388" t="s">
        <v>518</v>
      </c>
      <c r="M10388" s="2">
        <v>10279</v>
      </c>
      <c r="N10388" s="2">
        <v>11000</v>
      </c>
      <c r="O10388" s="2">
        <f>IF(Tabla1[[#This Row],[Mov]]="VNT",Tabla1[[#This Row],[Sale]]-Tabla1[[#This Row],[Cost]],-Tabla1[[#This Row],[Cost]]*Tabla1[[#This Row],[Cant]])</f>
        <v>721</v>
      </c>
      <c r="P10388" s="8">
        <f>IF(Tabla1[[#This Row],[Mov]]="VNT",-Tabla1[[#This Row],[Cant]],Tabla1[[#This Row],[Cant]])</f>
        <v>-1</v>
      </c>
      <c r="Q10388" s="8">
        <f>DAY(Tabla1[[#This Row],[Date]])</f>
        <v>26</v>
      </c>
      <c r="R10388" s="8">
        <f>MONTH(Tabla1[[#This Row],[Date]])</f>
        <v>5</v>
      </c>
      <c r="S10388" s="8">
        <f>YEAR(Tabla1[[#This Row],[Date]])</f>
        <v>2023</v>
      </c>
    </row>
    <row r="10389" spans="1:19" x14ac:dyDescent="0.2">
      <c r="A10389">
        <v>10343</v>
      </c>
      <c r="B10389" s="1">
        <v>45072</v>
      </c>
      <c r="C10389" t="s">
        <v>260</v>
      </c>
      <c r="D10389" t="s">
        <v>332</v>
      </c>
      <c r="E10389">
        <v>1</v>
      </c>
      <c r="F10389" t="s">
        <v>455</v>
      </c>
      <c r="G10389" t="s">
        <v>382</v>
      </c>
      <c r="H10389" t="s">
        <v>509</v>
      </c>
      <c r="M10389" s="2">
        <v>0</v>
      </c>
      <c r="N10389" s="2">
        <v>4000</v>
      </c>
      <c r="O10389" s="2">
        <f>IF(Tabla1[[#This Row],[Mov]]="VNT",Tabla1[[#This Row],[Sale]]-Tabla1[[#This Row],[Cost]],-Tabla1[[#This Row],[Cost]]*Tabla1[[#This Row],[Cant]])</f>
        <v>4000</v>
      </c>
      <c r="P10389" s="8">
        <f>IF(Tabla1[[#This Row],[Mov]]="VNT",-Tabla1[[#This Row],[Cant]],Tabla1[[#This Row],[Cant]])</f>
        <v>-1</v>
      </c>
      <c r="Q10389" s="8">
        <f>DAY(Tabla1[[#This Row],[Date]])</f>
        <v>26</v>
      </c>
      <c r="R10389" s="8">
        <f>MONTH(Tabla1[[#This Row],[Date]])</f>
        <v>5</v>
      </c>
      <c r="S10389" s="8">
        <f>YEAR(Tabla1[[#This Row],[Date]])</f>
        <v>2023</v>
      </c>
    </row>
    <row r="10390" spans="1:19" x14ac:dyDescent="0.2">
      <c r="A10390">
        <v>10344</v>
      </c>
      <c r="B10390" s="1">
        <v>45072</v>
      </c>
      <c r="C10390" t="s">
        <v>260</v>
      </c>
      <c r="D10390" t="s">
        <v>332</v>
      </c>
      <c r="E10390">
        <v>1</v>
      </c>
      <c r="F10390" t="s">
        <v>458</v>
      </c>
      <c r="G10390" t="s">
        <v>262</v>
      </c>
      <c r="H10390" t="s">
        <v>3383</v>
      </c>
      <c r="M10390" s="2">
        <v>0</v>
      </c>
      <c r="N10390" s="2">
        <v>20000</v>
      </c>
      <c r="O10390" s="2">
        <f>IF(Tabla1[[#This Row],[Mov]]="VNT",Tabla1[[#This Row],[Sale]]-Tabla1[[#This Row],[Cost]],-Tabla1[[#This Row],[Cost]]*Tabla1[[#This Row],[Cant]])</f>
        <v>20000</v>
      </c>
      <c r="P10390" s="8">
        <f>IF(Tabla1[[#This Row],[Mov]]="VNT",-Tabla1[[#This Row],[Cant]],Tabla1[[#This Row],[Cant]])</f>
        <v>-1</v>
      </c>
      <c r="Q10390" s="8">
        <f>DAY(Tabla1[[#This Row],[Date]])</f>
        <v>26</v>
      </c>
      <c r="R10390" s="8">
        <f>MONTH(Tabla1[[#This Row],[Date]])</f>
        <v>5</v>
      </c>
      <c r="S10390" s="8">
        <f>YEAR(Tabla1[[#This Row],[Date]])</f>
        <v>2023</v>
      </c>
    </row>
    <row r="10391" spans="1:19" x14ac:dyDescent="0.2">
      <c r="A10391">
        <v>10345</v>
      </c>
      <c r="B10391" s="1">
        <v>45073</v>
      </c>
      <c r="C10391" t="s">
        <v>260</v>
      </c>
      <c r="D10391" t="s">
        <v>332</v>
      </c>
      <c r="E10391">
        <v>1</v>
      </c>
      <c r="F10391" t="s">
        <v>458</v>
      </c>
      <c r="G10391" t="s">
        <v>284</v>
      </c>
      <c r="H10391" t="s">
        <v>3384</v>
      </c>
      <c r="M10391" s="2">
        <v>0</v>
      </c>
      <c r="N10391" s="2">
        <v>12000</v>
      </c>
      <c r="O10391" s="2">
        <f>IF(Tabla1[[#This Row],[Mov]]="VNT",Tabla1[[#This Row],[Sale]]-Tabla1[[#This Row],[Cost]],-Tabla1[[#This Row],[Cost]]*Tabla1[[#This Row],[Cant]])</f>
        <v>12000</v>
      </c>
      <c r="P10391" s="8">
        <f>IF(Tabla1[[#This Row],[Mov]]="VNT",-Tabla1[[#This Row],[Cant]],Tabla1[[#This Row],[Cant]])</f>
        <v>-1</v>
      </c>
      <c r="Q10391" s="8">
        <f>DAY(Tabla1[[#This Row],[Date]])</f>
        <v>27</v>
      </c>
      <c r="R10391" s="8">
        <f>MONTH(Tabla1[[#This Row],[Date]])</f>
        <v>5</v>
      </c>
      <c r="S10391" s="8">
        <f>YEAR(Tabla1[[#This Row],[Date]])</f>
        <v>2023</v>
      </c>
    </row>
    <row r="10392" spans="1:19" x14ac:dyDescent="0.2">
      <c r="A10392">
        <v>10346</v>
      </c>
      <c r="B10392" s="1">
        <v>45073</v>
      </c>
      <c r="C10392" t="s">
        <v>260</v>
      </c>
      <c r="D10392" t="s">
        <v>332</v>
      </c>
      <c r="E10392">
        <v>1</v>
      </c>
      <c r="F10392" t="s">
        <v>225</v>
      </c>
      <c r="G10392" t="s">
        <v>284</v>
      </c>
      <c r="H10392" t="s">
        <v>1394</v>
      </c>
      <c r="M10392" s="2">
        <v>1100</v>
      </c>
      <c r="N10392" s="2">
        <v>10000</v>
      </c>
      <c r="O10392" s="2">
        <f>IF(Tabla1[[#This Row],[Mov]]="VNT",Tabla1[[#This Row],[Sale]]-Tabla1[[#This Row],[Cost]],-Tabla1[[#This Row],[Cost]]*Tabla1[[#This Row],[Cant]])</f>
        <v>8900</v>
      </c>
      <c r="P10392" s="8">
        <f>IF(Tabla1[[#This Row],[Mov]]="VNT",-Tabla1[[#This Row],[Cant]],Tabla1[[#This Row],[Cant]])</f>
        <v>-1</v>
      </c>
      <c r="Q10392" s="8">
        <f>DAY(Tabla1[[#This Row],[Date]])</f>
        <v>27</v>
      </c>
      <c r="R10392" s="8">
        <f>MONTH(Tabla1[[#This Row],[Date]])</f>
        <v>5</v>
      </c>
      <c r="S10392" s="8">
        <f>YEAR(Tabla1[[#This Row],[Date]])</f>
        <v>2023</v>
      </c>
    </row>
    <row r="10393" spans="1:19" x14ac:dyDescent="0.2">
      <c r="A10393">
        <v>10347</v>
      </c>
      <c r="B10393" s="1">
        <v>45073</v>
      </c>
      <c r="C10393" t="s">
        <v>260</v>
      </c>
      <c r="D10393" t="s">
        <v>332</v>
      </c>
      <c r="E10393">
        <v>1</v>
      </c>
      <c r="F10393" t="s">
        <v>891</v>
      </c>
      <c r="G10393" t="s">
        <v>284</v>
      </c>
      <c r="H10393" t="s">
        <v>1394</v>
      </c>
      <c r="M10393" s="2">
        <v>3500</v>
      </c>
      <c r="N10393" s="2">
        <v>10000</v>
      </c>
      <c r="O10393" s="2">
        <f>IF(Tabla1[[#This Row],[Mov]]="VNT",Tabla1[[#This Row],[Sale]]-Tabla1[[#This Row],[Cost]],-Tabla1[[#This Row],[Cost]]*Tabla1[[#This Row],[Cant]])</f>
        <v>6500</v>
      </c>
      <c r="P10393" s="8">
        <f>IF(Tabla1[[#This Row],[Mov]]="VNT",-Tabla1[[#This Row],[Cant]],Tabla1[[#This Row],[Cant]])</f>
        <v>-1</v>
      </c>
      <c r="Q10393" s="8">
        <f>DAY(Tabla1[[#This Row],[Date]])</f>
        <v>27</v>
      </c>
      <c r="R10393" s="8">
        <f>MONTH(Tabla1[[#This Row],[Date]])</f>
        <v>5</v>
      </c>
      <c r="S10393" s="8">
        <f>YEAR(Tabla1[[#This Row],[Date]])</f>
        <v>2023</v>
      </c>
    </row>
    <row r="10394" spans="1:19" x14ac:dyDescent="0.2">
      <c r="A10394">
        <v>10348</v>
      </c>
      <c r="B10394" s="1">
        <v>45073</v>
      </c>
      <c r="C10394" t="s">
        <v>260</v>
      </c>
      <c r="D10394" t="s">
        <v>332</v>
      </c>
      <c r="E10394">
        <v>1</v>
      </c>
      <c r="F10394" t="s">
        <v>458</v>
      </c>
      <c r="G10394" t="s">
        <v>272</v>
      </c>
      <c r="H10394" t="s">
        <v>1476</v>
      </c>
      <c r="M10394" s="2">
        <v>0</v>
      </c>
      <c r="N10394" s="2">
        <v>29000</v>
      </c>
      <c r="O10394" s="2">
        <f>IF(Tabla1[[#This Row],[Mov]]="VNT",Tabla1[[#This Row],[Sale]]-Tabla1[[#This Row],[Cost]],-Tabla1[[#This Row],[Cost]]*Tabla1[[#This Row],[Cant]])</f>
        <v>29000</v>
      </c>
      <c r="P10394" s="8">
        <f>IF(Tabla1[[#This Row],[Mov]]="VNT",-Tabla1[[#This Row],[Cant]],Tabla1[[#This Row],[Cant]])</f>
        <v>-1</v>
      </c>
      <c r="Q10394" s="8">
        <f>DAY(Tabla1[[#This Row],[Date]])</f>
        <v>27</v>
      </c>
      <c r="R10394" s="8">
        <f>MONTH(Tabla1[[#This Row],[Date]])</f>
        <v>5</v>
      </c>
      <c r="S10394" s="8">
        <f>YEAR(Tabla1[[#This Row],[Date]])</f>
        <v>2023</v>
      </c>
    </row>
    <row r="10395" spans="1:19" x14ac:dyDescent="0.2">
      <c r="A10395">
        <v>10349</v>
      </c>
      <c r="B10395" s="1">
        <v>45073</v>
      </c>
      <c r="C10395" t="s">
        <v>260</v>
      </c>
      <c r="D10395" t="s">
        <v>332</v>
      </c>
      <c r="E10395">
        <v>1</v>
      </c>
      <c r="F10395" t="s">
        <v>224</v>
      </c>
      <c r="G10395" t="s">
        <v>263</v>
      </c>
      <c r="H10395" t="s">
        <v>547</v>
      </c>
      <c r="M10395" s="2">
        <v>8000</v>
      </c>
      <c r="N10395" s="2">
        <v>20000</v>
      </c>
      <c r="O10395" s="2">
        <f>IF(Tabla1[[#This Row],[Mov]]="VNT",Tabla1[[#This Row],[Sale]]-Tabla1[[#This Row],[Cost]],-Tabla1[[#This Row],[Cost]]*Tabla1[[#This Row],[Cant]])</f>
        <v>12000</v>
      </c>
      <c r="P10395" s="8">
        <f>IF(Tabla1[[#This Row],[Mov]]="VNT",-Tabla1[[#This Row],[Cant]],Tabla1[[#This Row],[Cant]])</f>
        <v>-1</v>
      </c>
      <c r="Q10395" s="8">
        <f>DAY(Tabla1[[#This Row],[Date]])</f>
        <v>27</v>
      </c>
      <c r="R10395" s="8">
        <f>MONTH(Tabla1[[#This Row],[Date]])</f>
        <v>5</v>
      </c>
      <c r="S10395" s="8">
        <f>YEAR(Tabla1[[#This Row],[Date]])</f>
        <v>2023</v>
      </c>
    </row>
    <row r="10396" spans="1:19" x14ac:dyDescent="0.2">
      <c r="A10396">
        <v>10350</v>
      </c>
      <c r="B10396" s="1">
        <v>45073</v>
      </c>
      <c r="C10396" t="s">
        <v>260</v>
      </c>
      <c r="D10396" t="s">
        <v>332</v>
      </c>
      <c r="E10396">
        <v>1</v>
      </c>
      <c r="F10396" t="s">
        <v>342</v>
      </c>
      <c r="G10396" t="s">
        <v>263</v>
      </c>
      <c r="H10396" t="s">
        <v>547</v>
      </c>
      <c r="M10396" s="2">
        <v>800</v>
      </c>
      <c r="N10396" s="2">
        <v>10000</v>
      </c>
      <c r="O10396" s="2">
        <f>IF(Tabla1[[#This Row],[Mov]]="VNT",Tabla1[[#This Row],[Sale]]-Tabla1[[#This Row],[Cost]],-Tabla1[[#This Row],[Cost]]*Tabla1[[#This Row],[Cant]])</f>
        <v>9200</v>
      </c>
      <c r="P10396" s="8">
        <f>IF(Tabla1[[#This Row],[Mov]]="VNT",-Tabla1[[#This Row],[Cant]],Tabla1[[#This Row],[Cant]])</f>
        <v>-1</v>
      </c>
      <c r="Q10396" s="8">
        <f>DAY(Tabla1[[#This Row],[Date]])</f>
        <v>27</v>
      </c>
      <c r="R10396" s="8">
        <f>MONTH(Tabla1[[#This Row],[Date]])</f>
        <v>5</v>
      </c>
      <c r="S10396" s="8">
        <f>YEAR(Tabla1[[#This Row],[Date]])</f>
        <v>2023</v>
      </c>
    </row>
    <row r="10397" spans="1:19" x14ac:dyDescent="0.2">
      <c r="A10397">
        <v>10351</v>
      </c>
      <c r="B10397" s="1">
        <v>45073</v>
      </c>
      <c r="C10397" t="s">
        <v>260</v>
      </c>
      <c r="D10397" t="s">
        <v>332</v>
      </c>
      <c r="E10397">
        <v>1</v>
      </c>
      <c r="F10397" t="s">
        <v>677</v>
      </c>
      <c r="G10397" t="s">
        <v>263</v>
      </c>
      <c r="H10397" t="s">
        <v>3228</v>
      </c>
      <c r="L10397" t="s">
        <v>3496</v>
      </c>
      <c r="M10397" s="2">
        <v>0</v>
      </c>
      <c r="N10397" s="2">
        <v>18000</v>
      </c>
      <c r="O10397" s="2">
        <f>IF(Tabla1[[#This Row],[Mov]]="VNT",Tabla1[[#This Row],[Sale]]-Tabla1[[#This Row],[Cost]],-Tabla1[[#This Row],[Cost]]*Tabla1[[#This Row],[Cant]])</f>
        <v>18000</v>
      </c>
      <c r="P10397" s="8">
        <f>IF(Tabla1[[#This Row],[Mov]]="VNT",-Tabla1[[#This Row],[Cant]],Tabla1[[#This Row],[Cant]])</f>
        <v>-1</v>
      </c>
      <c r="Q10397" s="8">
        <f>DAY(Tabla1[[#This Row],[Date]])</f>
        <v>27</v>
      </c>
      <c r="R10397" s="8">
        <f>MONTH(Tabla1[[#This Row],[Date]])</f>
        <v>5</v>
      </c>
      <c r="S10397" s="8">
        <f>YEAR(Tabla1[[#This Row],[Date]])</f>
        <v>2023</v>
      </c>
    </row>
    <row r="10398" spans="1:19" x14ac:dyDescent="0.2">
      <c r="A10398">
        <v>10352</v>
      </c>
      <c r="B10398" s="1">
        <v>45073</v>
      </c>
      <c r="C10398" t="s">
        <v>260</v>
      </c>
      <c r="D10398" t="s">
        <v>332</v>
      </c>
      <c r="E10398">
        <v>1</v>
      </c>
      <c r="F10398" t="s">
        <v>42</v>
      </c>
      <c r="G10398" t="s">
        <v>266</v>
      </c>
      <c r="H10398" t="s">
        <v>1027</v>
      </c>
      <c r="M10398" s="2">
        <v>16000</v>
      </c>
      <c r="N10398" s="2">
        <v>35000</v>
      </c>
      <c r="O10398" s="2">
        <f>IF(Tabla1[[#This Row],[Mov]]="VNT",Tabla1[[#This Row],[Sale]]-Tabla1[[#This Row],[Cost]],-Tabla1[[#This Row],[Cost]]*Tabla1[[#This Row],[Cant]])</f>
        <v>19000</v>
      </c>
      <c r="P10398" s="8">
        <f>IF(Tabla1[[#This Row],[Mov]]="VNT",-Tabla1[[#This Row],[Cant]],Tabla1[[#This Row],[Cant]])</f>
        <v>-1</v>
      </c>
      <c r="Q10398" s="8">
        <f>DAY(Tabla1[[#This Row],[Date]])</f>
        <v>27</v>
      </c>
      <c r="R10398" s="8">
        <f>MONTH(Tabla1[[#This Row],[Date]])</f>
        <v>5</v>
      </c>
      <c r="S10398" s="8">
        <f>YEAR(Tabla1[[#This Row],[Date]])</f>
        <v>2023</v>
      </c>
    </row>
    <row r="10399" spans="1:19" x14ac:dyDescent="0.2">
      <c r="A10399">
        <v>10353</v>
      </c>
      <c r="B10399" s="1">
        <v>45073</v>
      </c>
      <c r="C10399" t="s">
        <v>260</v>
      </c>
      <c r="D10399" t="s">
        <v>332</v>
      </c>
      <c r="E10399">
        <v>1</v>
      </c>
      <c r="F10399" t="s">
        <v>21</v>
      </c>
      <c r="G10399" t="s">
        <v>272</v>
      </c>
      <c r="H10399" t="s">
        <v>1522</v>
      </c>
      <c r="M10399" s="2">
        <v>2600</v>
      </c>
      <c r="N10399" s="2">
        <v>10000</v>
      </c>
      <c r="O10399" s="2">
        <f>IF(Tabla1[[#This Row],[Mov]]="VNT",Tabla1[[#This Row],[Sale]]-Tabla1[[#This Row],[Cost]],-Tabla1[[#This Row],[Cost]]*Tabla1[[#This Row],[Cant]])</f>
        <v>7400</v>
      </c>
      <c r="P10399" s="8">
        <f>IF(Tabla1[[#This Row],[Mov]]="VNT",-Tabla1[[#This Row],[Cant]],Tabla1[[#This Row],[Cant]])</f>
        <v>-1</v>
      </c>
      <c r="Q10399" s="8">
        <f>DAY(Tabla1[[#This Row],[Date]])</f>
        <v>27</v>
      </c>
      <c r="R10399" s="8">
        <f>MONTH(Tabla1[[#This Row],[Date]])</f>
        <v>5</v>
      </c>
      <c r="S10399" s="8">
        <f>YEAR(Tabla1[[#This Row],[Date]])</f>
        <v>2023</v>
      </c>
    </row>
    <row r="10400" spans="1:19" x14ac:dyDescent="0.2">
      <c r="A10400">
        <v>10354</v>
      </c>
      <c r="B10400" s="1">
        <v>45073</v>
      </c>
      <c r="C10400" t="s">
        <v>260</v>
      </c>
      <c r="D10400" t="s">
        <v>332</v>
      </c>
      <c r="E10400">
        <v>1</v>
      </c>
      <c r="F10400" t="s">
        <v>116</v>
      </c>
      <c r="G10400" t="s">
        <v>347</v>
      </c>
      <c r="H10400" t="s">
        <v>518</v>
      </c>
      <c r="M10400" s="2">
        <v>6074</v>
      </c>
      <c r="N10400" s="2">
        <v>6500</v>
      </c>
      <c r="O10400" s="2">
        <f>IF(Tabla1[[#This Row],[Mov]]="VNT",Tabla1[[#This Row],[Sale]]-Tabla1[[#This Row],[Cost]],-Tabla1[[#This Row],[Cost]]*Tabla1[[#This Row],[Cant]])</f>
        <v>426</v>
      </c>
      <c r="P10400" s="8">
        <f>IF(Tabla1[[#This Row],[Mov]]="VNT",-Tabla1[[#This Row],[Cant]],Tabla1[[#This Row],[Cant]])</f>
        <v>-1</v>
      </c>
      <c r="Q10400" s="8">
        <f>DAY(Tabla1[[#This Row],[Date]])</f>
        <v>27</v>
      </c>
      <c r="R10400" s="8">
        <f>MONTH(Tabla1[[#This Row],[Date]])</f>
        <v>5</v>
      </c>
      <c r="S10400" s="8">
        <f>YEAR(Tabla1[[#This Row],[Date]])</f>
        <v>2023</v>
      </c>
    </row>
    <row r="10401" spans="1:19" x14ac:dyDescent="0.2">
      <c r="A10401">
        <v>10355</v>
      </c>
      <c r="B10401" s="1">
        <v>45073</v>
      </c>
      <c r="C10401" t="s">
        <v>260</v>
      </c>
      <c r="D10401" t="s">
        <v>809</v>
      </c>
      <c r="E10401">
        <v>1</v>
      </c>
      <c r="F10401" t="s">
        <v>3385</v>
      </c>
      <c r="G10401" t="s">
        <v>266</v>
      </c>
      <c r="H10401" t="s">
        <v>3386</v>
      </c>
      <c r="M10401" s="2">
        <v>15000</v>
      </c>
      <c r="N10401" s="2">
        <v>25000</v>
      </c>
      <c r="O10401" s="2">
        <f>IF(Tabla1[[#This Row],[Mov]]="VNT",Tabla1[[#This Row],[Sale]]-Tabla1[[#This Row],[Cost]],-Tabla1[[#This Row],[Cost]]*Tabla1[[#This Row],[Cant]])</f>
        <v>10000</v>
      </c>
      <c r="P10401" s="8">
        <f>IF(Tabla1[[#This Row],[Mov]]="VNT",-Tabla1[[#This Row],[Cant]],Tabla1[[#This Row],[Cant]])</f>
        <v>-1</v>
      </c>
      <c r="Q10401" s="8">
        <f>DAY(Tabla1[[#This Row],[Date]])</f>
        <v>27</v>
      </c>
      <c r="R10401" s="8">
        <f>MONTH(Tabla1[[#This Row],[Date]])</f>
        <v>5</v>
      </c>
      <c r="S10401" s="8">
        <f>YEAR(Tabla1[[#This Row],[Date]])</f>
        <v>2023</v>
      </c>
    </row>
    <row r="10402" spans="1:19" x14ac:dyDescent="0.2">
      <c r="A10402">
        <v>10356</v>
      </c>
      <c r="B10402" s="1">
        <v>45073</v>
      </c>
      <c r="C10402" t="s">
        <v>260</v>
      </c>
      <c r="D10402" t="s">
        <v>3074</v>
      </c>
      <c r="E10402">
        <v>1</v>
      </c>
      <c r="F10402" t="s">
        <v>458</v>
      </c>
      <c r="G10402" t="s">
        <v>272</v>
      </c>
      <c r="H10402" t="s">
        <v>2749</v>
      </c>
      <c r="M10402" s="2">
        <v>0</v>
      </c>
      <c r="N10402" s="2">
        <v>15000</v>
      </c>
      <c r="O10402" s="2">
        <f>IF(Tabla1[[#This Row],[Mov]]="VNT",Tabla1[[#This Row],[Sale]]-Tabla1[[#This Row],[Cost]],-Tabla1[[#This Row],[Cost]]*Tabla1[[#This Row],[Cant]])</f>
        <v>15000</v>
      </c>
      <c r="P10402" s="8">
        <f>IF(Tabla1[[#This Row],[Mov]]="VNT",-Tabla1[[#This Row],[Cant]],Tabla1[[#This Row],[Cant]])</f>
        <v>-1</v>
      </c>
      <c r="Q10402" s="8">
        <f>DAY(Tabla1[[#This Row],[Date]])</f>
        <v>27</v>
      </c>
      <c r="R10402" s="8">
        <f>MONTH(Tabla1[[#This Row],[Date]])</f>
        <v>5</v>
      </c>
      <c r="S10402" s="8">
        <f>YEAR(Tabla1[[#This Row],[Date]])</f>
        <v>2023</v>
      </c>
    </row>
    <row r="10403" spans="1:19" x14ac:dyDescent="0.2">
      <c r="A10403">
        <v>10357</v>
      </c>
      <c r="B10403" s="1">
        <v>45073</v>
      </c>
      <c r="C10403" t="s">
        <v>260</v>
      </c>
      <c r="D10403" t="s">
        <v>332</v>
      </c>
      <c r="E10403">
        <v>1</v>
      </c>
      <c r="F10403" t="s">
        <v>386</v>
      </c>
      <c r="G10403" t="s">
        <v>272</v>
      </c>
      <c r="H10403" t="s">
        <v>344</v>
      </c>
      <c r="M10403" s="2">
        <v>82000</v>
      </c>
      <c r="N10403" s="2">
        <v>140000</v>
      </c>
      <c r="O10403" s="2">
        <f>IF(Tabla1[[#This Row],[Mov]]="VNT",Tabla1[[#This Row],[Sale]]-Tabla1[[#This Row],[Cost]],-Tabla1[[#This Row],[Cost]]*Tabla1[[#This Row],[Cant]])</f>
        <v>58000</v>
      </c>
      <c r="P10403" s="8">
        <f>IF(Tabla1[[#This Row],[Mov]]="VNT",-Tabla1[[#This Row],[Cant]],Tabla1[[#This Row],[Cant]])</f>
        <v>-1</v>
      </c>
      <c r="Q10403" s="8">
        <f>DAY(Tabla1[[#This Row],[Date]])</f>
        <v>27</v>
      </c>
      <c r="R10403" s="8">
        <f>MONTH(Tabla1[[#This Row],[Date]])</f>
        <v>5</v>
      </c>
      <c r="S10403" s="8">
        <f>YEAR(Tabla1[[#This Row],[Date]])</f>
        <v>2023</v>
      </c>
    </row>
    <row r="10404" spans="1:19" x14ac:dyDescent="0.2">
      <c r="A10404">
        <v>10358</v>
      </c>
      <c r="B10404" s="1">
        <v>45073</v>
      </c>
      <c r="C10404" t="s">
        <v>260</v>
      </c>
      <c r="D10404" t="s">
        <v>332</v>
      </c>
      <c r="E10404">
        <v>1</v>
      </c>
      <c r="F10404" t="s">
        <v>1192</v>
      </c>
      <c r="G10404" t="s">
        <v>272</v>
      </c>
      <c r="H10404" t="s">
        <v>344</v>
      </c>
      <c r="M10404" s="2">
        <v>0</v>
      </c>
      <c r="N10404" s="2">
        <v>15000</v>
      </c>
      <c r="O10404" s="2">
        <f>IF(Tabla1[[#This Row],[Mov]]="VNT",Tabla1[[#This Row],[Sale]]-Tabla1[[#This Row],[Cost]],-Tabla1[[#This Row],[Cost]]*Tabla1[[#This Row],[Cant]])</f>
        <v>15000</v>
      </c>
      <c r="P10404" s="8">
        <f>IF(Tabla1[[#This Row],[Mov]]="VNT",-Tabla1[[#This Row],[Cant]],Tabla1[[#This Row],[Cant]])</f>
        <v>-1</v>
      </c>
      <c r="Q10404" s="8">
        <f>DAY(Tabla1[[#This Row],[Date]])</f>
        <v>27</v>
      </c>
      <c r="R10404" s="8">
        <f>MONTH(Tabla1[[#This Row],[Date]])</f>
        <v>5</v>
      </c>
      <c r="S10404" s="8">
        <f>YEAR(Tabla1[[#This Row],[Date]])</f>
        <v>2023</v>
      </c>
    </row>
    <row r="10405" spans="1:19" x14ac:dyDescent="0.2">
      <c r="A10405">
        <v>10359</v>
      </c>
      <c r="B10405" s="1">
        <v>45073</v>
      </c>
      <c r="C10405" t="s">
        <v>260</v>
      </c>
      <c r="D10405" t="s">
        <v>332</v>
      </c>
      <c r="E10405">
        <v>1</v>
      </c>
      <c r="F10405" t="s">
        <v>225</v>
      </c>
      <c r="G10405" t="s">
        <v>272</v>
      </c>
      <c r="H10405" t="s">
        <v>344</v>
      </c>
      <c r="L10405" t="s">
        <v>2368</v>
      </c>
      <c r="M10405" s="2">
        <v>1100</v>
      </c>
      <c r="N10405" s="2">
        <v>5000</v>
      </c>
      <c r="O10405" s="2">
        <f>IF(Tabla1[[#This Row],[Mov]]="VNT",Tabla1[[#This Row],[Sale]]-Tabla1[[#This Row],[Cost]],-Tabla1[[#This Row],[Cost]]*Tabla1[[#This Row],[Cant]])</f>
        <v>3900</v>
      </c>
      <c r="P10405" s="8">
        <f>IF(Tabla1[[#This Row],[Mov]]="VNT",-Tabla1[[#This Row],[Cant]],Tabla1[[#This Row],[Cant]])</f>
        <v>-1</v>
      </c>
      <c r="Q10405" s="8">
        <f>DAY(Tabla1[[#This Row],[Date]])</f>
        <v>27</v>
      </c>
      <c r="R10405" s="8">
        <f>MONTH(Tabla1[[#This Row],[Date]])</f>
        <v>5</v>
      </c>
      <c r="S10405" s="8">
        <f>YEAR(Tabla1[[#This Row],[Date]])</f>
        <v>2023</v>
      </c>
    </row>
    <row r="10406" spans="1:19" x14ac:dyDescent="0.2">
      <c r="A10406">
        <v>10360</v>
      </c>
      <c r="B10406" s="1">
        <v>45073</v>
      </c>
      <c r="C10406" t="s">
        <v>260</v>
      </c>
      <c r="D10406" t="s">
        <v>332</v>
      </c>
      <c r="E10406">
        <v>1</v>
      </c>
      <c r="F10406" t="s">
        <v>891</v>
      </c>
      <c r="G10406" t="s">
        <v>272</v>
      </c>
      <c r="H10406" t="s">
        <v>344</v>
      </c>
      <c r="M10406" s="2">
        <v>3500</v>
      </c>
      <c r="N10406" s="2">
        <v>10000</v>
      </c>
      <c r="O10406" s="2">
        <f>IF(Tabla1[[#This Row],[Mov]]="VNT",Tabla1[[#This Row],[Sale]]-Tabla1[[#This Row],[Cost]],-Tabla1[[#This Row],[Cost]]*Tabla1[[#This Row],[Cant]])</f>
        <v>6500</v>
      </c>
      <c r="P10406" s="8">
        <f>IF(Tabla1[[#This Row],[Mov]]="VNT",-Tabla1[[#This Row],[Cant]],Tabla1[[#This Row],[Cant]])</f>
        <v>-1</v>
      </c>
      <c r="Q10406" s="8">
        <f>DAY(Tabla1[[#This Row],[Date]])</f>
        <v>27</v>
      </c>
      <c r="R10406" s="8">
        <f>MONTH(Tabla1[[#This Row],[Date]])</f>
        <v>5</v>
      </c>
      <c r="S10406" s="8">
        <f>YEAR(Tabla1[[#This Row],[Date]])</f>
        <v>2023</v>
      </c>
    </row>
    <row r="10407" spans="1:19" x14ac:dyDescent="0.2">
      <c r="A10407">
        <v>10361</v>
      </c>
      <c r="B10407" s="1">
        <v>45073</v>
      </c>
      <c r="C10407" t="s">
        <v>260</v>
      </c>
      <c r="D10407" t="s">
        <v>332</v>
      </c>
      <c r="E10407">
        <v>1</v>
      </c>
      <c r="F10407" t="s">
        <v>586</v>
      </c>
      <c r="G10407" t="s">
        <v>273</v>
      </c>
      <c r="H10407" t="s">
        <v>470</v>
      </c>
      <c r="M10407" s="2">
        <v>6000</v>
      </c>
      <c r="N10407" s="2">
        <v>18000</v>
      </c>
      <c r="O10407" s="2">
        <f>IF(Tabla1[[#This Row],[Mov]]="VNT",Tabla1[[#This Row],[Sale]]-Tabla1[[#This Row],[Cost]],-Tabla1[[#This Row],[Cost]]*Tabla1[[#This Row],[Cant]])</f>
        <v>12000</v>
      </c>
      <c r="P10407" s="8">
        <f>IF(Tabla1[[#This Row],[Mov]]="VNT",-Tabla1[[#This Row],[Cant]],Tabla1[[#This Row],[Cant]])</f>
        <v>-1</v>
      </c>
      <c r="Q10407" s="8">
        <f>DAY(Tabla1[[#This Row],[Date]])</f>
        <v>27</v>
      </c>
      <c r="R10407" s="8">
        <f>MONTH(Tabla1[[#This Row],[Date]])</f>
        <v>5</v>
      </c>
      <c r="S10407" s="8">
        <f>YEAR(Tabla1[[#This Row],[Date]])</f>
        <v>2023</v>
      </c>
    </row>
    <row r="10408" spans="1:19" x14ac:dyDescent="0.2">
      <c r="A10408">
        <v>10362</v>
      </c>
      <c r="B10408" s="1">
        <v>45073</v>
      </c>
      <c r="C10408" t="s">
        <v>260</v>
      </c>
      <c r="D10408" t="s">
        <v>332</v>
      </c>
      <c r="E10408">
        <v>1</v>
      </c>
      <c r="F10408" t="s">
        <v>2680</v>
      </c>
      <c r="G10408" t="s">
        <v>273</v>
      </c>
      <c r="H10408" t="s">
        <v>470</v>
      </c>
      <c r="M10408" s="2">
        <v>4000</v>
      </c>
      <c r="N10408" s="2">
        <v>15000</v>
      </c>
      <c r="O10408" s="2">
        <f>IF(Tabla1[[#This Row],[Mov]]="VNT",Tabla1[[#This Row],[Sale]]-Tabla1[[#This Row],[Cost]],-Tabla1[[#This Row],[Cost]]*Tabla1[[#This Row],[Cant]])</f>
        <v>11000</v>
      </c>
      <c r="P10408" s="8">
        <f>IF(Tabla1[[#This Row],[Mov]]="VNT",-Tabla1[[#This Row],[Cant]],Tabla1[[#This Row],[Cant]])</f>
        <v>-1</v>
      </c>
      <c r="Q10408" s="8">
        <f>DAY(Tabla1[[#This Row],[Date]])</f>
        <v>27</v>
      </c>
      <c r="R10408" s="8">
        <f>MONTH(Tabla1[[#This Row],[Date]])</f>
        <v>5</v>
      </c>
      <c r="S10408" s="8">
        <f>YEAR(Tabla1[[#This Row],[Date]])</f>
        <v>2023</v>
      </c>
    </row>
    <row r="10409" spans="1:19" x14ac:dyDescent="0.2">
      <c r="A10409">
        <v>10363</v>
      </c>
      <c r="B10409" s="1">
        <v>45073</v>
      </c>
      <c r="C10409" t="s">
        <v>260</v>
      </c>
      <c r="D10409" t="s">
        <v>332</v>
      </c>
      <c r="E10409">
        <v>1</v>
      </c>
      <c r="F10409" t="s">
        <v>225</v>
      </c>
      <c r="G10409" t="s">
        <v>272</v>
      </c>
      <c r="H10409" t="s">
        <v>355</v>
      </c>
      <c r="M10409" s="2">
        <v>1100</v>
      </c>
      <c r="N10409" s="2">
        <v>10000</v>
      </c>
      <c r="O10409" s="2">
        <f>IF(Tabla1[[#This Row],[Mov]]="VNT",Tabla1[[#This Row],[Sale]]-Tabla1[[#This Row],[Cost]],-Tabla1[[#This Row],[Cost]]*Tabla1[[#This Row],[Cant]])</f>
        <v>8900</v>
      </c>
      <c r="P10409" s="8">
        <f>IF(Tabla1[[#This Row],[Mov]]="VNT",-Tabla1[[#This Row],[Cant]],Tabla1[[#This Row],[Cant]])</f>
        <v>-1</v>
      </c>
      <c r="Q10409" s="8">
        <f>DAY(Tabla1[[#This Row],[Date]])</f>
        <v>27</v>
      </c>
      <c r="R10409" s="8">
        <f>MONTH(Tabla1[[#This Row],[Date]])</f>
        <v>5</v>
      </c>
      <c r="S10409" s="8">
        <f>YEAR(Tabla1[[#This Row],[Date]])</f>
        <v>2023</v>
      </c>
    </row>
    <row r="10410" spans="1:19" x14ac:dyDescent="0.2">
      <c r="A10410">
        <v>10364</v>
      </c>
      <c r="B10410" s="1">
        <v>45073</v>
      </c>
      <c r="C10410" t="s">
        <v>260</v>
      </c>
      <c r="D10410" t="s">
        <v>332</v>
      </c>
      <c r="E10410">
        <v>1</v>
      </c>
      <c r="F10410" t="s">
        <v>891</v>
      </c>
      <c r="G10410" t="s">
        <v>604</v>
      </c>
      <c r="H10410" t="s">
        <v>1740</v>
      </c>
      <c r="M10410" s="2">
        <v>3500</v>
      </c>
      <c r="N10410" s="2">
        <v>10000</v>
      </c>
      <c r="O10410" s="2">
        <f>IF(Tabla1[[#This Row],[Mov]]="VNT",Tabla1[[#This Row],[Sale]]-Tabla1[[#This Row],[Cost]],-Tabla1[[#This Row],[Cost]]*Tabla1[[#This Row],[Cant]])</f>
        <v>6500</v>
      </c>
      <c r="P10410" s="8">
        <f>IF(Tabla1[[#This Row],[Mov]]="VNT",-Tabla1[[#This Row],[Cant]],Tabla1[[#This Row],[Cant]])</f>
        <v>-1</v>
      </c>
      <c r="Q10410" s="8">
        <f>DAY(Tabla1[[#This Row],[Date]])</f>
        <v>27</v>
      </c>
      <c r="R10410" s="8">
        <f>MONTH(Tabla1[[#This Row],[Date]])</f>
        <v>5</v>
      </c>
      <c r="S10410" s="8">
        <f>YEAR(Tabla1[[#This Row],[Date]])</f>
        <v>2023</v>
      </c>
    </row>
    <row r="10411" spans="1:19" x14ac:dyDescent="0.2">
      <c r="A10411">
        <v>10365</v>
      </c>
      <c r="B10411" s="1">
        <v>45073</v>
      </c>
      <c r="C10411" t="s">
        <v>260</v>
      </c>
      <c r="D10411" t="s">
        <v>332</v>
      </c>
      <c r="E10411">
        <v>1</v>
      </c>
      <c r="F10411" t="s">
        <v>458</v>
      </c>
      <c r="G10411" t="s">
        <v>266</v>
      </c>
      <c r="H10411" t="s">
        <v>2935</v>
      </c>
      <c r="M10411" s="2">
        <v>0</v>
      </c>
      <c r="N10411" s="2">
        <v>25000</v>
      </c>
      <c r="O10411" s="2">
        <f>IF(Tabla1[[#This Row],[Mov]]="VNT",Tabla1[[#This Row],[Sale]]-Tabla1[[#This Row],[Cost]],-Tabla1[[#This Row],[Cost]]*Tabla1[[#This Row],[Cant]])</f>
        <v>25000</v>
      </c>
      <c r="P10411" s="8">
        <f>IF(Tabla1[[#This Row],[Mov]]="VNT",-Tabla1[[#This Row],[Cant]],Tabla1[[#This Row],[Cant]])</f>
        <v>-1</v>
      </c>
      <c r="Q10411" s="8">
        <f>DAY(Tabla1[[#This Row],[Date]])</f>
        <v>27</v>
      </c>
      <c r="R10411" s="8">
        <f>MONTH(Tabla1[[#This Row],[Date]])</f>
        <v>5</v>
      </c>
      <c r="S10411" s="8">
        <f>YEAR(Tabla1[[#This Row],[Date]])</f>
        <v>2023</v>
      </c>
    </row>
    <row r="10412" spans="1:19" x14ac:dyDescent="0.2">
      <c r="A10412">
        <v>10366</v>
      </c>
      <c r="B10412" s="1">
        <v>45073</v>
      </c>
      <c r="C10412" t="s">
        <v>260</v>
      </c>
      <c r="D10412" t="s">
        <v>332</v>
      </c>
      <c r="E10412">
        <v>1</v>
      </c>
      <c r="F10412" t="s">
        <v>116</v>
      </c>
      <c r="G10412" t="s">
        <v>347</v>
      </c>
      <c r="H10412" t="s">
        <v>518</v>
      </c>
      <c r="M10412" s="2">
        <v>6074</v>
      </c>
      <c r="N10412" s="2">
        <v>6500</v>
      </c>
      <c r="O10412" s="2">
        <f>IF(Tabla1[[#This Row],[Mov]]="VNT",Tabla1[[#This Row],[Sale]]-Tabla1[[#This Row],[Cost]],-Tabla1[[#This Row],[Cost]]*Tabla1[[#This Row],[Cant]])</f>
        <v>426</v>
      </c>
      <c r="P10412" s="8">
        <f>IF(Tabla1[[#This Row],[Mov]]="VNT",-Tabla1[[#This Row],[Cant]],Tabla1[[#This Row],[Cant]])</f>
        <v>-1</v>
      </c>
      <c r="Q10412" s="8">
        <f>DAY(Tabla1[[#This Row],[Date]])</f>
        <v>27</v>
      </c>
      <c r="R10412" s="8">
        <f>MONTH(Tabla1[[#This Row],[Date]])</f>
        <v>5</v>
      </c>
      <c r="S10412" s="8">
        <f>YEAR(Tabla1[[#This Row],[Date]])</f>
        <v>2023</v>
      </c>
    </row>
    <row r="10413" spans="1:19" x14ac:dyDescent="0.2">
      <c r="A10413">
        <v>10367</v>
      </c>
      <c r="B10413" s="1">
        <v>45073</v>
      </c>
      <c r="C10413" t="s">
        <v>260</v>
      </c>
      <c r="D10413" t="s">
        <v>332</v>
      </c>
      <c r="E10413">
        <v>1</v>
      </c>
      <c r="F10413" t="s">
        <v>116</v>
      </c>
      <c r="G10413" t="s">
        <v>347</v>
      </c>
      <c r="H10413" t="s">
        <v>518</v>
      </c>
      <c r="M10413" s="2">
        <v>6074</v>
      </c>
      <c r="N10413" s="2">
        <v>6500</v>
      </c>
      <c r="O10413" s="2">
        <f>IF(Tabla1[[#This Row],[Mov]]="VNT",Tabla1[[#This Row],[Sale]]-Tabla1[[#This Row],[Cost]],-Tabla1[[#This Row],[Cost]]*Tabla1[[#This Row],[Cant]])</f>
        <v>426</v>
      </c>
      <c r="P10413" s="8">
        <f>IF(Tabla1[[#This Row],[Mov]]="VNT",-Tabla1[[#This Row],[Cant]],Tabla1[[#This Row],[Cant]])</f>
        <v>-1</v>
      </c>
      <c r="Q10413" s="8">
        <f>DAY(Tabla1[[#This Row],[Date]])</f>
        <v>27</v>
      </c>
      <c r="R10413" s="8">
        <f>MONTH(Tabla1[[#This Row],[Date]])</f>
        <v>5</v>
      </c>
      <c r="S10413" s="8">
        <f>YEAR(Tabla1[[#This Row],[Date]])</f>
        <v>2023</v>
      </c>
    </row>
    <row r="10414" spans="1:19" x14ac:dyDescent="0.2">
      <c r="A10414">
        <v>10368</v>
      </c>
      <c r="B10414" s="1">
        <v>45073</v>
      </c>
      <c r="C10414" t="s">
        <v>260</v>
      </c>
      <c r="D10414" t="s">
        <v>332</v>
      </c>
      <c r="E10414">
        <v>1</v>
      </c>
      <c r="F10414" t="s">
        <v>116</v>
      </c>
      <c r="G10414" t="s">
        <v>347</v>
      </c>
      <c r="H10414" t="s">
        <v>518</v>
      </c>
      <c r="M10414" s="2">
        <v>3270</v>
      </c>
      <c r="N10414" s="2">
        <v>3500</v>
      </c>
      <c r="O10414" s="2">
        <f>IF(Tabla1[[#This Row],[Mov]]="VNT",Tabla1[[#This Row],[Sale]]-Tabla1[[#This Row],[Cost]],-Tabla1[[#This Row],[Cost]]*Tabla1[[#This Row],[Cant]])</f>
        <v>230</v>
      </c>
      <c r="P10414" s="8">
        <f>IF(Tabla1[[#This Row],[Mov]]="VNT",-Tabla1[[#This Row],[Cant]],Tabla1[[#This Row],[Cant]])</f>
        <v>-1</v>
      </c>
      <c r="Q10414" s="8">
        <f>DAY(Tabla1[[#This Row],[Date]])</f>
        <v>27</v>
      </c>
      <c r="R10414" s="8">
        <f>MONTH(Tabla1[[#This Row],[Date]])</f>
        <v>5</v>
      </c>
      <c r="S10414" s="8">
        <f>YEAR(Tabla1[[#This Row],[Date]])</f>
        <v>2023</v>
      </c>
    </row>
    <row r="10415" spans="1:19" x14ac:dyDescent="0.2">
      <c r="A10415">
        <v>10369</v>
      </c>
      <c r="B10415" s="1">
        <v>45073</v>
      </c>
      <c r="C10415" t="s">
        <v>260</v>
      </c>
      <c r="D10415" t="s">
        <v>332</v>
      </c>
      <c r="E10415">
        <v>1</v>
      </c>
      <c r="F10415" t="s">
        <v>127</v>
      </c>
      <c r="G10415" t="s">
        <v>266</v>
      </c>
      <c r="H10415" t="s">
        <v>3387</v>
      </c>
      <c r="M10415" s="2">
        <v>2000</v>
      </c>
      <c r="N10415" s="2">
        <v>8000</v>
      </c>
      <c r="O10415" s="2">
        <f>IF(Tabla1[[#This Row],[Mov]]="VNT",Tabla1[[#This Row],[Sale]]-Tabla1[[#This Row],[Cost]],-Tabla1[[#This Row],[Cost]]*Tabla1[[#This Row],[Cant]])</f>
        <v>6000</v>
      </c>
      <c r="P10415" s="8">
        <f>IF(Tabla1[[#This Row],[Mov]]="VNT",-Tabla1[[#This Row],[Cant]],Tabla1[[#This Row],[Cant]])</f>
        <v>-1</v>
      </c>
      <c r="Q10415" s="8">
        <f>DAY(Tabla1[[#This Row],[Date]])</f>
        <v>27</v>
      </c>
      <c r="R10415" s="8">
        <f>MONTH(Tabla1[[#This Row],[Date]])</f>
        <v>5</v>
      </c>
      <c r="S10415" s="8">
        <f>YEAR(Tabla1[[#This Row],[Date]])</f>
        <v>2023</v>
      </c>
    </row>
    <row r="10416" spans="1:19" x14ac:dyDescent="0.2">
      <c r="A10416">
        <v>10370</v>
      </c>
      <c r="B10416" s="1">
        <v>45073</v>
      </c>
      <c r="C10416" t="s">
        <v>260</v>
      </c>
      <c r="D10416" t="s">
        <v>332</v>
      </c>
      <c r="E10416">
        <v>1</v>
      </c>
      <c r="F10416" t="s">
        <v>127</v>
      </c>
      <c r="G10416" t="s">
        <v>266</v>
      </c>
      <c r="H10416" t="s">
        <v>3387</v>
      </c>
      <c r="M10416" s="2">
        <v>2000</v>
      </c>
      <c r="N10416" s="2">
        <v>8000</v>
      </c>
      <c r="O10416" s="2">
        <f>IF(Tabla1[[#This Row],[Mov]]="VNT",Tabla1[[#This Row],[Sale]]-Tabla1[[#This Row],[Cost]],-Tabla1[[#This Row],[Cost]]*Tabla1[[#This Row],[Cant]])</f>
        <v>6000</v>
      </c>
      <c r="P10416" s="8">
        <f>IF(Tabla1[[#This Row],[Mov]]="VNT",-Tabla1[[#This Row],[Cant]],Tabla1[[#This Row],[Cant]])</f>
        <v>-1</v>
      </c>
      <c r="Q10416" s="8">
        <f>DAY(Tabla1[[#This Row],[Date]])</f>
        <v>27</v>
      </c>
      <c r="R10416" s="8">
        <f>MONTH(Tabla1[[#This Row],[Date]])</f>
        <v>5</v>
      </c>
      <c r="S10416" s="8">
        <f>YEAR(Tabla1[[#This Row],[Date]])</f>
        <v>2023</v>
      </c>
    </row>
    <row r="10417" spans="1:19" x14ac:dyDescent="0.2">
      <c r="A10417">
        <v>10371</v>
      </c>
      <c r="B10417" s="1">
        <v>45073</v>
      </c>
      <c r="C10417" t="s">
        <v>260</v>
      </c>
      <c r="D10417" t="s">
        <v>332</v>
      </c>
      <c r="E10417">
        <v>1</v>
      </c>
      <c r="F10417" t="s">
        <v>15</v>
      </c>
      <c r="G10417" t="s">
        <v>266</v>
      </c>
      <c r="H10417" t="s">
        <v>3388</v>
      </c>
      <c r="M10417" s="2">
        <v>3500</v>
      </c>
      <c r="N10417" s="2">
        <v>12000</v>
      </c>
      <c r="O10417" s="2">
        <f>IF(Tabla1[[#This Row],[Mov]]="VNT",Tabla1[[#This Row],[Sale]]-Tabla1[[#This Row],[Cost]],-Tabla1[[#This Row],[Cost]]*Tabla1[[#This Row],[Cant]])</f>
        <v>8500</v>
      </c>
      <c r="P10417" s="8">
        <f>IF(Tabla1[[#This Row],[Mov]]="VNT",-Tabla1[[#This Row],[Cant]],Tabla1[[#This Row],[Cant]])</f>
        <v>-1</v>
      </c>
      <c r="Q10417" s="8">
        <f>DAY(Tabla1[[#This Row],[Date]])</f>
        <v>27</v>
      </c>
      <c r="R10417" s="8">
        <f>MONTH(Tabla1[[#This Row],[Date]])</f>
        <v>5</v>
      </c>
      <c r="S10417" s="8">
        <f>YEAR(Tabla1[[#This Row],[Date]])</f>
        <v>2023</v>
      </c>
    </row>
    <row r="10418" spans="1:19" x14ac:dyDescent="0.2">
      <c r="A10418">
        <v>10372</v>
      </c>
      <c r="B10418" s="1">
        <v>45073</v>
      </c>
      <c r="C10418" t="s">
        <v>260</v>
      </c>
      <c r="D10418" t="s">
        <v>332</v>
      </c>
      <c r="E10418">
        <v>1</v>
      </c>
      <c r="F10418" t="s">
        <v>224</v>
      </c>
      <c r="G10418" t="s">
        <v>499</v>
      </c>
      <c r="H10418" t="s">
        <v>3256</v>
      </c>
      <c r="M10418" s="2">
        <v>9500</v>
      </c>
      <c r="N10418" s="2">
        <v>20000</v>
      </c>
      <c r="O10418" s="2">
        <f>IF(Tabla1[[#This Row],[Mov]]="VNT",Tabla1[[#This Row],[Sale]]-Tabla1[[#This Row],[Cost]],-Tabla1[[#This Row],[Cost]]*Tabla1[[#This Row],[Cant]])</f>
        <v>10500</v>
      </c>
      <c r="P10418" s="8">
        <f>IF(Tabla1[[#This Row],[Mov]]="VNT",-Tabla1[[#This Row],[Cant]],Tabla1[[#This Row],[Cant]])</f>
        <v>-1</v>
      </c>
      <c r="Q10418" s="8">
        <f>DAY(Tabla1[[#This Row],[Date]])</f>
        <v>27</v>
      </c>
      <c r="R10418" s="8">
        <f>MONTH(Tabla1[[#This Row],[Date]])</f>
        <v>5</v>
      </c>
      <c r="S10418" s="8">
        <f>YEAR(Tabla1[[#This Row],[Date]])</f>
        <v>2023</v>
      </c>
    </row>
    <row r="10419" spans="1:19" x14ac:dyDescent="0.2">
      <c r="A10419">
        <v>10373</v>
      </c>
      <c r="B10419" s="1">
        <v>45073</v>
      </c>
      <c r="C10419" t="s">
        <v>260</v>
      </c>
      <c r="D10419" t="s">
        <v>332</v>
      </c>
      <c r="E10419">
        <v>1</v>
      </c>
      <c r="F10419" t="s">
        <v>225</v>
      </c>
      <c r="G10419" t="s">
        <v>499</v>
      </c>
      <c r="H10419" t="s">
        <v>3256</v>
      </c>
      <c r="M10419" s="2">
        <v>1100</v>
      </c>
      <c r="N10419" s="2">
        <v>10000</v>
      </c>
      <c r="O10419" s="2">
        <f>IF(Tabla1[[#This Row],[Mov]]="VNT",Tabla1[[#This Row],[Sale]]-Tabla1[[#This Row],[Cost]],-Tabla1[[#This Row],[Cost]]*Tabla1[[#This Row],[Cant]])</f>
        <v>8900</v>
      </c>
      <c r="P10419" s="8">
        <f>IF(Tabla1[[#This Row],[Mov]]="VNT",-Tabla1[[#This Row],[Cant]],Tabla1[[#This Row],[Cant]])</f>
        <v>-1</v>
      </c>
      <c r="Q10419" s="8">
        <f>DAY(Tabla1[[#This Row],[Date]])</f>
        <v>27</v>
      </c>
      <c r="R10419" s="8">
        <f>MONTH(Tabla1[[#This Row],[Date]])</f>
        <v>5</v>
      </c>
      <c r="S10419" s="8">
        <f>YEAR(Tabla1[[#This Row],[Date]])</f>
        <v>2023</v>
      </c>
    </row>
    <row r="10420" spans="1:19" x14ac:dyDescent="0.2">
      <c r="A10420">
        <v>10374</v>
      </c>
      <c r="B10420" s="1">
        <v>45073</v>
      </c>
      <c r="C10420" t="s">
        <v>260</v>
      </c>
      <c r="D10420" t="s">
        <v>332</v>
      </c>
      <c r="E10420">
        <v>1</v>
      </c>
      <c r="F10420" t="s">
        <v>532</v>
      </c>
      <c r="G10420" t="s">
        <v>1301</v>
      </c>
      <c r="H10420" t="s">
        <v>3371</v>
      </c>
      <c r="M10420" s="2">
        <v>45000</v>
      </c>
      <c r="N10420" s="2">
        <v>75000</v>
      </c>
      <c r="O10420" s="2">
        <f>IF(Tabla1[[#This Row],[Mov]]="VNT",Tabla1[[#This Row],[Sale]]-Tabla1[[#This Row],[Cost]],-Tabla1[[#This Row],[Cost]]*Tabla1[[#This Row],[Cant]])</f>
        <v>30000</v>
      </c>
      <c r="P10420" s="8">
        <f>IF(Tabla1[[#This Row],[Mov]]="VNT",-Tabla1[[#This Row],[Cant]],Tabla1[[#This Row],[Cant]])</f>
        <v>-1</v>
      </c>
      <c r="Q10420" s="8">
        <f>DAY(Tabla1[[#This Row],[Date]])</f>
        <v>27</v>
      </c>
      <c r="R10420" s="8">
        <f>MONTH(Tabla1[[#This Row],[Date]])</f>
        <v>5</v>
      </c>
      <c r="S10420" s="8">
        <f>YEAR(Tabla1[[#This Row],[Date]])</f>
        <v>2023</v>
      </c>
    </row>
    <row r="10421" spans="1:19" x14ac:dyDescent="0.2">
      <c r="A10421">
        <v>10375</v>
      </c>
      <c r="B10421" s="1">
        <v>45073</v>
      </c>
      <c r="C10421" t="s">
        <v>260</v>
      </c>
      <c r="D10421" t="s">
        <v>332</v>
      </c>
      <c r="E10421">
        <v>1</v>
      </c>
      <c r="F10421" t="s">
        <v>15</v>
      </c>
      <c r="G10421" t="s">
        <v>272</v>
      </c>
      <c r="H10421" t="s">
        <v>3017</v>
      </c>
      <c r="M10421" s="2">
        <v>1000</v>
      </c>
      <c r="N10421" s="2">
        <v>7000</v>
      </c>
      <c r="O10421" s="2">
        <f>IF(Tabla1[[#This Row],[Mov]]="VNT",Tabla1[[#This Row],[Sale]]-Tabla1[[#This Row],[Cost]],-Tabla1[[#This Row],[Cost]]*Tabla1[[#This Row],[Cant]])</f>
        <v>6000</v>
      </c>
      <c r="P10421" s="8">
        <f>IF(Tabla1[[#This Row],[Mov]]="VNT",-Tabla1[[#This Row],[Cant]],Tabla1[[#This Row],[Cant]])</f>
        <v>-1</v>
      </c>
      <c r="Q10421" s="8">
        <f>DAY(Tabla1[[#This Row],[Date]])</f>
        <v>27</v>
      </c>
      <c r="R10421" s="8">
        <f>MONTH(Tabla1[[#This Row],[Date]])</f>
        <v>5</v>
      </c>
      <c r="S10421" s="8">
        <f>YEAR(Tabla1[[#This Row],[Date]])</f>
        <v>2023</v>
      </c>
    </row>
    <row r="10422" spans="1:19" x14ac:dyDescent="0.2">
      <c r="A10422">
        <v>10376</v>
      </c>
      <c r="B10422" s="1">
        <v>45073</v>
      </c>
      <c r="C10422" t="s">
        <v>260</v>
      </c>
      <c r="D10422" t="s">
        <v>332</v>
      </c>
      <c r="E10422">
        <v>1</v>
      </c>
      <c r="F10422" t="s">
        <v>1028</v>
      </c>
      <c r="G10422" t="s">
        <v>1028</v>
      </c>
      <c r="H10422" t="s">
        <v>3389</v>
      </c>
      <c r="M10422" s="2">
        <v>900</v>
      </c>
      <c r="N10422" s="2">
        <v>3000</v>
      </c>
      <c r="O10422" s="2">
        <f>IF(Tabla1[[#This Row],[Mov]]="VNT",Tabla1[[#This Row],[Sale]]-Tabla1[[#This Row],[Cost]],-Tabla1[[#This Row],[Cost]]*Tabla1[[#This Row],[Cant]])</f>
        <v>2100</v>
      </c>
      <c r="P10422" s="8">
        <f>IF(Tabla1[[#This Row],[Mov]]="VNT",-Tabla1[[#This Row],[Cant]],Tabla1[[#This Row],[Cant]])</f>
        <v>-1</v>
      </c>
      <c r="Q10422" s="8">
        <f>DAY(Tabla1[[#This Row],[Date]])</f>
        <v>27</v>
      </c>
      <c r="R10422" s="8">
        <f>MONTH(Tabla1[[#This Row],[Date]])</f>
        <v>5</v>
      </c>
      <c r="S10422" s="8">
        <f>YEAR(Tabla1[[#This Row],[Date]])</f>
        <v>2023</v>
      </c>
    </row>
    <row r="10423" spans="1:19" x14ac:dyDescent="0.2">
      <c r="A10423">
        <v>10377</v>
      </c>
      <c r="B10423" s="1">
        <v>45074</v>
      </c>
      <c r="C10423" t="s">
        <v>260</v>
      </c>
      <c r="D10423" t="s">
        <v>332</v>
      </c>
      <c r="E10423">
        <v>1</v>
      </c>
      <c r="F10423" t="s">
        <v>116</v>
      </c>
      <c r="G10423" t="s">
        <v>120</v>
      </c>
      <c r="H10423" t="s">
        <v>1915</v>
      </c>
      <c r="M10423" s="2">
        <v>9700</v>
      </c>
      <c r="N10423" s="2">
        <v>10000</v>
      </c>
      <c r="O10423" s="2">
        <f>IF(Tabla1[[#This Row],[Mov]]="VNT",Tabla1[[#This Row],[Sale]]-Tabla1[[#This Row],[Cost]],-Tabla1[[#This Row],[Cost]]*Tabla1[[#This Row],[Cant]])</f>
        <v>300</v>
      </c>
      <c r="P10423" s="8">
        <f>IF(Tabla1[[#This Row],[Mov]]="VNT",-Tabla1[[#This Row],[Cant]],Tabla1[[#This Row],[Cant]])</f>
        <v>-1</v>
      </c>
      <c r="Q10423" s="8">
        <f>DAY(Tabla1[[#This Row],[Date]])</f>
        <v>28</v>
      </c>
      <c r="R10423" s="8">
        <f>MONTH(Tabla1[[#This Row],[Date]])</f>
        <v>5</v>
      </c>
      <c r="S10423" s="8">
        <f>YEAR(Tabla1[[#This Row],[Date]])</f>
        <v>2023</v>
      </c>
    </row>
    <row r="10424" spans="1:19" x14ac:dyDescent="0.2">
      <c r="A10424">
        <v>10378</v>
      </c>
      <c r="B10424" s="1">
        <v>45074</v>
      </c>
      <c r="C10424" t="s">
        <v>260</v>
      </c>
      <c r="D10424" t="s">
        <v>332</v>
      </c>
      <c r="E10424">
        <v>1</v>
      </c>
      <c r="F10424" t="s">
        <v>116</v>
      </c>
      <c r="G10424" t="s">
        <v>382</v>
      </c>
      <c r="H10424" t="s">
        <v>514</v>
      </c>
      <c r="M10424" s="2">
        <v>7008</v>
      </c>
      <c r="N10424" s="2">
        <v>7500</v>
      </c>
      <c r="O10424" s="2">
        <f>IF(Tabla1[[#This Row],[Mov]]="VNT",Tabla1[[#This Row],[Sale]]-Tabla1[[#This Row],[Cost]],-Tabla1[[#This Row],[Cost]]*Tabla1[[#This Row],[Cant]])</f>
        <v>492</v>
      </c>
      <c r="P10424" s="8">
        <f>IF(Tabla1[[#This Row],[Mov]]="VNT",-Tabla1[[#This Row],[Cant]],Tabla1[[#This Row],[Cant]])</f>
        <v>-1</v>
      </c>
      <c r="Q10424" s="8">
        <f>DAY(Tabla1[[#This Row],[Date]])</f>
        <v>28</v>
      </c>
      <c r="R10424" s="8">
        <f>MONTH(Tabla1[[#This Row],[Date]])</f>
        <v>5</v>
      </c>
      <c r="S10424" s="8">
        <f>YEAR(Tabla1[[#This Row],[Date]])</f>
        <v>2023</v>
      </c>
    </row>
    <row r="10425" spans="1:19" x14ac:dyDescent="0.2">
      <c r="A10425">
        <v>10379</v>
      </c>
      <c r="B10425" s="1">
        <v>45074</v>
      </c>
      <c r="C10425" t="s">
        <v>260</v>
      </c>
      <c r="D10425" t="s">
        <v>332</v>
      </c>
      <c r="E10425">
        <v>1</v>
      </c>
      <c r="F10425" t="s">
        <v>116</v>
      </c>
      <c r="G10425" t="s">
        <v>347</v>
      </c>
      <c r="H10425" t="s">
        <v>518</v>
      </c>
      <c r="M10425" s="2">
        <v>6074</v>
      </c>
      <c r="N10425" s="2">
        <v>6500</v>
      </c>
      <c r="O10425" s="2">
        <f>IF(Tabla1[[#This Row],[Mov]]="VNT",Tabla1[[#This Row],[Sale]]-Tabla1[[#This Row],[Cost]],-Tabla1[[#This Row],[Cost]]*Tabla1[[#This Row],[Cant]])</f>
        <v>426</v>
      </c>
      <c r="P10425" s="8">
        <f>IF(Tabla1[[#This Row],[Mov]]="VNT",-Tabla1[[#This Row],[Cant]],Tabla1[[#This Row],[Cant]])</f>
        <v>-1</v>
      </c>
      <c r="Q10425" s="8">
        <f>DAY(Tabla1[[#This Row],[Date]])</f>
        <v>28</v>
      </c>
      <c r="R10425" s="8">
        <f>MONTH(Tabla1[[#This Row],[Date]])</f>
        <v>5</v>
      </c>
      <c r="S10425" s="8">
        <f>YEAR(Tabla1[[#This Row],[Date]])</f>
        <v>2023</v>
      </c>
    </row>
    <row r="10426" spans="1:19" x14ac:dyDescent="0.2">
      <c r="A10426">
        <v>10380</v>
      </c>
      <c r="B10426" s="1">
        <v>45074</v>
      </c>
      <c r="C10426" t="s">
        <v>260</v>
      </c>
      <c r="D10426" t="s">
        <v>332</v>
      </c>
      <c r="E10426">
        <v>1</v>
      </c>
      <c r="F10426" t="s">
        <v>386</v>
      </c>
      <c r="G10426" t="s">
        <v>272</v>
      </c>
      <c r="H10426" t="s">
        <v>3390</v>
      </c>
      <c r="M10426" s="2">
        <v>63000</v>
      </c>
      <c r="N10426" s="2">
        <v>120000</v>
      </c>
      <c r="O10426" s="2">
        <f>IF(Tabla1[[#This Row],[Mov]]="VNT",Tabla1[[#This Row],[Sale]]-Tabla1[[#This Row],[Cost]],-Tabla1[[#This Row],[Cost]]*Tabla1[[#This Row],[Cant]])</f>
        <v>57000</v>
      </c>
      <c r="P10426" s="8">
        <f>IF(Tabla1[[#This Row],[Mov]]="VNT",-Tabla1[[#This Row],[Cant]],Tabla1[[#This Row],[Cant]])</f>
        <v>-1</v>
      </c>
      <c r="Q10426" s="8">
        <f>DAY(Tabla1[[#This Row],[Date]])</f>
        <v>28</v>
      </c>
      <c r="R10426" s="8">
        <f>MONTH(Tabla1[[#This Row],[Date]])</f>
        <v>5</v>
      </c>
      <c r="S10426" s="8">
        <f>YEAR(Tabla1[[#This Row],[Date]])</f>
        <v>2023</v>
      </c>
    </row>
    <row r="10427" spans="1:19" x14ac:dyDescent="0.2">
      <c r="A10427">
        <v>10381</v>
      </c>
      <c r="B10427" s="1">
        <v>45074</v>
      </c>
      <c r="C10427" t="s">
        <v>260</v>
      </c>
      <c r="D10427" t="s">
        <v>332</v>
      </c>
      <c r="E10427">
        <v>1</v>
      </c>
      <c r="F10427" t="s">
        <v>891</v>
      </c>
      <c r="G10427" t="s">
        <v>272</v>
      </c>
      <c r="H10427" t="s">
        <v>317</v>
      </c>
      <c r="M10427" s="2">
        <v>7500</v>
      </c>
      <c r="N10427" s="2">
        <v>10000</v>
      </c>
      <c r="O10427" s="2">
        <f>IF(Tabla1[[#This Row],[Mov]]="VNT",Tabla1[[#This Row],[Sale]]-Tabla1[[#This Row],[Cost]],-Tabla1[[#This Row],[Cost]]*Tabla1[[#This Row],[Cant]])</f>
        <v>2500</v>
      </c>
      <c r="P10427" s="8">
        <f>IF(Tabla1[[#This Row],[Mov]]="VNT",-Tabla1[[#This Row],[Cant]],Tabla1[[#This Row],[Cant]])</f>
        <v>-1</v>
      </c>
      <c r="Q10427" s="8">
        <f>DAY(Tabla1[[#This Row],[Date]])</f>
        <v>28</v>
      </c>
      <c r="R10427" s="8">
        <f>MONTH(Tabla1[[#This Row],[Date]])</f>
        <v>5</v>
      </c>
      <c r="S10427" s="8">
        <f>YEAR(Tabla1[[#This Row],[Date]])</f>
        <v>2023</v>
      </c>
    </row>
    <row r="10428" spans="1:19" x14ac:dyDescent="0.2">
      <c r="A10428">
        <v>10382</v>
      </c>
      <c r="B10428" s="1">
        <v>45074</v>
      </c>
      <c r="C10428" t="s">
        <v>260</v>
      </c>
      <c r="D10428" t="s">
        <v>332</v>
      </c>
      <c r="E10428">
        <v>1</v>
      </c>
      <c r="F10428" t="s">
        <v>342</v>
      </c>
      <c r="G10428" t="s">
        <v>272</v>
      </c>
      <c r="H10428" t="s">
        <v>317</v>
      </c>
      <c r="M10428" s="2">
        <v>900</v>
      </c>
      <c r="N10428" s="2">
        <v>10000</v>
      </c>
      <c r="O10428" s="2">
        <f>IF(Tabla1[[#This Row],[Mov]]="VNT",Tabla1[[#This Row],[Sale]]-Tabla1[[#This Row],[Cost]],-Tabla1[[#This Row],[Cost]]*Tabla1[[#This Row],[Cant]])</f>
        <v>9100</v>
      </c>
      <c r="P10428" s="8">
        <f>IF(Tabla1[[#This Row],[Mov]]="VNT",-Tabla1[[#This Row],[Cant]],Tabla1[[#This Row],[Cant]])</f>
        <v>-1</v>
      </c>
      <c r="Q10428" s="8">
        <f>DAY(Tabla1[[#This Row],[Date]])</f>
        <v>28</v>
      </c>
      <c r="R10428" s="8">
        <f>MONTH(Tabla1[[#This Row],[Date]])</f>
        <v>5</v>
      </c>
      <c r="S10428" s="8">
        <f>YEAR(Tabla1[[#This Row],[Date]])</f>
        <v>2023</v>
      </c>
    </row>
    <row r="10429" spans="1:19" x14ac:dyDescent="0.2">
      <c r="A10429">
        <v>10383</v>
      </c>
      <c r="B10429" s="1">
        <v>45074</v>
      </c>
      <c r="C10429" t="s">
        <v>260</v>
      </c>
      <c r="D10429" t="s">
        <v>332</v>
      </c>
      <c r="E10429">
        <v>1</v>
      </c>
      <c r="F10429" t="s">
        <v>21</v>
      </c>
      <c r="G10429" t="s">
        <v>272</v>
      </c>
      <c r="H10429" t="s">
        <v>1522</v>
      </c>
      <c r="M10429" s="2">
        <v>2600</v>
      </c>
      <c r="N10429" s="2">
        <v>10000</v>
      </c>
      <c r="O10429" s="2">
        <f>IF(Tabla1[[#This Row],[Mov]]="VNT",Tabla1[[#This Row],[Sale]]-Tabla1[[#This Row],[Cost]],-Tabla1[[#This Row],[Cost]]*Tabla1[[#This Row],[Cant]])</f>
        <v>7400</v>
      </c>
      <c r="P10429" s="8">
        <f>IF(Tabla1[[#This Row],[Mov]]="VNT",-Tabla1[[#This Row],[Cant]],Tabla1[[#This Row],[Cant]])</f>
        <v>-1</v>
      </c>
      <c r="Q10429" s="8">
        <f>DAY(Tabla1[[#This Row],[Date]])</f>
        <v>28</v>
      </c>
      <c r="R10429" s="8">
        <f>MONTH(Tabla1[[#This Row],[Date]])</f>
        <v>5</v>
      </c>
      <c r="S10429" s="8">
        <f>YEAR(Tabla1[[#This Row],[Date]])</f>
        <v>2023</v>
      </c>
    </row>
    <row r="10430" spans="1:19" x14ac:dyDescent="0.2">
      <c r="A10430">
        <v>10384</v>
      </c>
      <c r="B10430" s="1">
        <v>45074</v>
      </c>
      <c r="C10430" t="s">
        <v>260</v>
      </c>
      <c r="D10430" t="s">
        <v>332</v>
      </c>
      <c r="E10430">
        <v>1</v>
      </c>
      <c r="F10430" t="s">
        <v>103</v>
      </c>
      <c r="G10430" t="s">
        <v>272</v>
      </c>
      <c r="H10430" t="s">
        <v>3172</v>
      </c>
      <c r="M10430" s="2">
        <v>18500</v>
      </c>
      <c r="N10430" s="2">
        <v>130000</v>
      </c>
      <c r="O10430" s="2">
        <f>IF(Tabla1[[#This Row],[Mov]]="VNT",Tabla1[[#This Row],[Sale]]-Tabla1[[#This Row],[Cost]],-Tabla1[[#This Row],[Cost]]*Tabla1[[#This Row],[Cant]])</f>
        <v>111500</v>
      </c>
      <c r="P10430" s="8">
        <f>IF(Tabla1[[#This Row],[Mov]]="VNT",-Tabla1[[#This Row],[Cant]],Tabla1[[#This Row],[Cant]])</f>
        <v>-1</v>
      </c>
      <c r="Q10430" s="8">
        <f>DAY(Tabla1[[#This Row],[Date]])</f>
        <v>28</v>
      </c>
      <c r="R10430" s="8">
        <f>MONTH(Tabla1[[#This Row],[Date]])</f>
        <v>5</v>
      </c>
      <c r="S10430" s="8">
        <f>YEAR(Tabla1[[#This Row],[Date]])</f>
        <v>2023</v>
      </c>
    </row>
    <row r="10431" spans="1:19" x14ac:dyDescent="0.2">
      <c r="A10431">
        <v>10385</v>
      </c>
      <c r="B10431" s="1">
        <v>45074</v>
      </c>
      <c r="C10431" t="s">
        <v>260</v>
      </c>
      <c r="D10431" t="s">
        <v>332</v>
      </c>
      <c r="E10431">
        <v>1</v>
      </c>
      <c r="F10431" t="s">
        <v>15</v>
      </c>
      <c r="G10431" t="s">
        <v>333</v>
      </c>
      <c r="H10431" t="s">
        <v>16</v>
      </c>
      <c r="M10431" s="2">
        <v>2000</v>
      </c>
      <c r="N10431" s="2">
        <v>8000</v>
      </c>
      <c r="O10431" s="2">
        <f>IF(Tabla1[[#This Row],[Mov]]="VNT",Tabla1[[#This Row],[Sale]]-Tabla1[[#This Row],[Cost]],-Tabla1[[#This Row],[Cost]]*Tabla1[[#This Row],[Cant]])</f>
        <v>6000</v>
      </c>
      <c r="P10431" s="8">
        <f>IF(Tabla1[[#This Row],[Mov]]="VNT",-Tabla1[[#This Row],[Cant]],Tabla1[[#This Row],[Cant]])</f>
        <v>-1</v>
      </c>
      <c r="Q10431" s="8">
        <f>DAY(Tabla1[[#This Row],[Date]])</f>
        <v>28</v>
      </c>
      <c r="R10431" s="8">
        <f>MONTH(Tabla1[[#This Row],[Date]])</f>
        <v>5</v>
      </c>
      <c r="S10431" s="8">
        <f>YEAR(Tabla1[[#This Row],[Date]])</f>
        <v>2023</v>
      </c>
    </row>
    <row r="10432" spans="1:19" x14ac:dyDescent="0.2">
      <c r="A10432">
        <v>10386</v>
      </c>
      <c r="B10432" s="1">
        <v>45074</v>
      </c>
      <c r="C10432" t="s">
        <v>260</v>
      </c>
      <c r="D10432" t="s">
        <v>332</v>
      </c>
      <c r="E10432">
        <v>1</v>
      </c>
      <c r="F10432" t="s">
        <v>116</v>
      </c>
      <c r="G10432" t="s">
        <v>382</v>
      </c>
      <c r="H10432" t="s">
        <v>514</v>
      </c>
      <c r="M10432" s="2">
        <v>3270</v>
      </c>
      <c r="N10432" s="2">
        <v>3500</v>
      </c>
      <c r="O10432" s="2">
        <f>IF(Tabla1[[#This Row],[Mov]]="VNT",Tabla1[[#This Row],[Sale]]-Tabla1[[#This Row],[Cost]],-Tabla1[[#This Row],[Cost]]*Tabla1[[#This Row],[Cant]])</f>
        <v>230</v>
      </c>
      <c r="P10432" s="8">
        <f>IF(Tabla1[[#This Row],[Mov]]="VNT",-Tabla1[[#This Row],[Cant]],Tabla1[[#This Row],[Cant]])</f>
        <v>-1</v>
      </c>
      <c r="Q10432" s="8">
        <f>DAY(Tabla1[[#This Row],[Date]])</f>
        <v>28</v>
      </c>
      <c r="R10432" s="8">
        <f>MONTH(Tabla1[[#This Row],[Date]])</f>
        <v>5</v>
      </c>
      <c r="S10432" s="8">
        <f>YEAR(Tabla1[[#This Row],[Date]])</f>
        <v>2023</v>
      </c>
    </row>
    <row r="10433" spans="1:19" x14ac:dyDescent="0.2">
      <c r="A10433">
        <v>10387</v>
      </c>
      <c r="B10433" s="1">
        <v>45074</v>
      </c>
      <c r="C10433" t="s">
        <v>260</v>
      </c>
      <c r="D10433" t="s">
        <v>332</v>
      </c>
      <c r="E10433">
        <v>1</v>
      </c>
      <c r="F10433" t="s">
        <v>116</v>
      </c>
      <c r="G10433" t="s">
        <v>347</v>
      </c>
      <c r="H10433" t="s">
        <v>518</v>
      </c>
      <c r="M10433" s="2">
        <v>1401</v>
      </c>
      <c r="N10433" s="2">
        <v>1500</v>
      </c>
      <c r="O10433" s="2">
        <f>IF(Tabla1[[#This Row],[Mov]]="VNT",Tabla1[[#This Row],[Sale]]-Tabla1[[#This Row],[Cost]],-Tabla1[[#This Row],[Cost]]*Tabla1[[#This Row],[Cant]])</f>
        <v>99</v>
      </c>
      <c r="P10433" s="8">
        <f>IF(Tabla1[[#This Row],[Mov]]="VNT",-Tabla1[[#This Row],[Cant]],Tabla1[[#This Row],[Cant]])</f>
        <v>-1</v>
      </c>
      <c r="Q10433" s="8">
        <f>DAY(Tabla1[[#This Row],[Date]])</f>
        <v>28</v>
      </c>
      <c r="R10433" s="8">
        <f>MONTH(Tabla1[[#This Row],[Date]])</f>
        <v>5</v>
      </c>
      <c r="S10433" s="8">
        <f>YEAR(Tabla1[[#This Row],[Date]])</f>
        <v>2023</v>
      </c>
    </row>
    <row r="10434" spans="1:19" x14ac:dyDescent="0.2">
      <c r="A10434">
        <v>10388</v>
      </c>
      <c r="B10434" s="1">
        <v>45073</v>
      </c>
      <c r="C10434" t="s">
        <v>261</v>
      </c>
      <c r="D10434" t="s">
        <v>659</v>
      </c>
      <c r="E10434">
        <v>2</v>
      </c>
      <c r="F10434" t="s">
        <v>586</v>
      </c>
      <c r="G10434" t="s">
        <v>273</v>
      </c>
      <c r="H10434" t="s">
        <v>2951</v>
      </c>
      <c r="M10434" s="2">
        <v>5000</v>
      </c>
      <c r="N10434" s="2">
        <v>18000</v>
      </c>
      <c r="O10434" s="2">
        <f>IF(Tabla1[[#This Row],[Mov]]="VNT",Tabla1[[#This Row],[Sale]]-Tabla1[[#This Row],[Cost]],-Tabla1[[#This Row],[Cost]]*Tabla1[[#This Row],[Cant]])</f>
        <v>-10000</v>
      </c>
      <c r="P10434" s="8">
        <f>IF(Tabla1[[#This Row],[Mov]]="VNT",-Tabla1[[#This Row],[Cant]],Tabla1[[#This Row],[Cant]])</f>
        <v>2</v>
      </c>
      <c r="Q10434" s="8">
        <f>DAY(Tabla1[[#This Row],[Date]])</f>
        <v>27</v>
      </c>
      <c r="R10434" s="8">
        <f>MONTH(Tabla1[[#This Row],[Date]])</f>
        <v>5</v>
      </c>
      <c r="S10434" s="8">
        <f>YEAR(Tabla1[[#This Row],[Date]])</f>
        <v>2023</v>
      </c>
    </row>
    <row r="10435" spans="1:19" x14ac:dyDescent="0.2">
      <c r="A10435">
        <v>10389</v>
      </c>
      <c r="B10435" s="1">
        <v>45073</v>
      </c>
      <c r="C10435" t="s">
        <v>261</v>
      </c>
      <c r="D10435" t="s">
        <v>3394</v>
      </c>
      <c r="E10435">
        <v>1</v>
      </c>
      <c r="F10435" t="s">
        <v>3385</v>
      </c>
      <c r="G10435" t="s">
        <v>3395</v>
      </c>
      <c r="H10435" t="s">
        <v>3386</v>
      </c>
      <c r="M10435" s="2">
        <v>15000</v>
      </c>
      <c r="N10435" s="2">
        <v>25000</v>
      </c>
      <c r="O10435" s="2">
        <f>IF(Tabla1[[#This Row],[Mov]]="VNT",Tabla1[[#This Row],[Sale]]-Tabla1[[#This Row],[Cost]],-Tabla1[[#This Row],[Cost]]*Tabla1[[#This Row],[Cant]])</f>
        <v>-15000</v>
      </c>
      <c r="P10435" s="8">
        <f>IF(Tabla1[[#This Row],[Mov]]="VNT",-Tabla1[[#This Row],[Cant]],Tabla1[[#This Row],[Cant]])</f>
        <v>1</v>
      </c>
      <c r="Q10435" s="8">
        <f>DAY(Tabla1[[#This Row],[Date]])</f>
        <v>27</v>
      </c>
      <c r="R10435" s="8">
        <f>MONTH(Tabla1[[#This Row],[Date]])</f>
        <v>5</v>
      </c>
      <c r="S10435" s="8">
        <f>YEAR(Tabla1[[#This Row],[Date]])</f>
        <v>2023</v>
      </c>
    </row>
    <row r="10436" spans="1:19" x14ac:dyDescent="0.2">
      <c r="A10436">
        <v>10390</v>
      </c>
      <c r="B10436" s="1">
        <v>45073</v>
      </c>
      <c r="C10436" t="s">
        <v>261</v>
      </c>
      <c r="D10436" t="s">
        <v>892</v>
      </c>
      <c r="E10436">
        <v>1</v>
      </c>
      <c r="F10436" t="s">
        <v>386</v>
      </c>
      <c r="G10436" t="s">
        <v>272</v>
      </c>
      <c r="H10436" t="s">
        <v>2561</v>
      </c>
      <c r="M10436" s="2">
        <v>75000</v>
      </c>
      <c r="N10436" s="2">
        <v>135000</v>
      </c>
      <c r="O10436" s="2">
        <f>IF(Tabla1[[#This Row],[Mov]]="VNT",Tabla1[[#This Row],[Sale]]-Tabla1[[#This Row],[Cost]],-Tabla1[[#This Row],[Cost]]*Tabla1[[#This Row],[Cant]])</f>
        <v>-75000</v>
      </c>
      <c r="P10436" s="8">
        <f>IF(Tabla1[[#This Row],[Mov]]="VNT",-Tabla1[[#This Row],[Cant]],Tabla1[[#This Row],[Cant]])</f>
        <v>1</v>
      </c>
      <c r="Q10436" s="8">
        <f>DAY(Tabla1[[#This Row],[Date]])</f>
        <v>27</v>
      </c>
      <c r="R10436" s="8">
        <f>MONTH(Tabla1[[#This Row],[Date]])</f>
        <v>5</v>
      </c>
      <c r="S10436" s="8">
        <f>YEAR(Tabla1[[#This Row],[Date]])</f>
        <v>2023</v>
      </c>
    </row>
    <row r="10437" spans="1:19" x14ac:dyDescent="0.2">
      <c r="A10437">
        <v>10391</v>
      </c>
      <c r="B10437" s="1">
        <v>45073</v>
      </c>
      <c r="C10437" t="s">
        <v>261</v>
      </c>
      <c r="D10437" t="s">
        <v>892</v>
      </c>
      <c r="E10437">
        <v>1</v>
      </c>
      <c r="F10437" t="s">
        <v>386</v>
      </c>
      <c r="G10437" t="s">
        <v>272</v>
      </c>
      <c r="H10437" t="s">
        <v>252</v>
      </c>
      <c r="M10437" s="2">
        <v>68000</v>
      </c>
      <c r="N10437" s="2">
        <v>125000</v>
      </c>
      <c r="O10437" s="2">
        <f>IF(Tabla1[[#This Row],[Mov]]="VNT",Tabla1[[#This Row],[Sale]]-Tabla1[[#This Row],[Cost]],-Tabla1[[#This Row],[Cost]]*Tabla1[[#This Row],[Cant]])</f>
        <v>-68000</v>
      </c>
      <c r="P10437" s="8">
        <f>IF(Tabla1[[#This Row],[Mov]]="VNT",-Tabla1[[#This Row],[Cant]],Tabla1[[#This Row],[Cant]])</f>
        <v>1</v>
      </c>
      <c r="Q10437" s="8">
        <f>DAY(Tabla1[[#This Row],[Date]])</f>
        <v>27</v>
      </c>
      <c r="R10437" s="8">
        <f>MONTH(Tabla1[[#This Row],[Date]])</f>
        <v>5</v>
      </c>
      <c r="S10437" s="8">
        <f>YEAR(Tabla1[[#This Row],[Date]])</f>
        <v>2023</v>
      </c>
    </row>
    <row r="10438" spans="1:19" x14ac:dyDescent="0.2">
      <c r="A10438">
        <v>10392</v>
      </c>
      <c r="B10438" s="1">
        <v>45073</v>
      </c>
      <c r="C10438" t="s">
        <v>261</v>
      </c>
      <c r="D10438" t="s">
        <v>892</v>
      </c>
      <c r="E10438">
        <v>1</v>
      </c>
      <c r="F10438" t="s">
        <v>1154</v>
      </c>
      <c r="G10438" t="s">
        <v>272</v>
      </c>
      <c r="H10438" t="s">
        <v>3172</v>
      </c>
      <c r="M10438" s="2">
        <v>6000</v>
      </c>
      <c r="N10438" s="2">
        <v>30000</v>
      </c>
      <c r="O10438" s="2">
        <f>IF(Tabla1[[#This Row],[Mov]]="VNT",Tabla1[[#This Row],[Sale]]-Tabla1[[#This Row],[Cost]],-Tabla1[[#This Row],[Cost]]*Tabla1[[#This Row],[Cant]])</f>
        <v>-6000</v>
      </c>
      <c r="P10438" s="8">
        <f>IF(Tabla1[[#This Row],[Mov]]="VNT",-Tabla1[[#This Row],[Cant]],Tabla1[[#This Row],[Cant]])</f>
        <v>1</v>
      </c>
      <c r="Q10438" s="8">
        <f>DAY(Tabla1[[#This Row],[Date]])</f>
        <v>27</v>
      </c>
      <c r="R10438" s="8">
        <f>MONTH(Tabla1[[#This Row],[Date]])</f>
        <v>5</v>
      </c>
      <c r="S10438" s="8">
        <f>YEAR(Tabla1[[#This Row],[Date]])</f>
        <v>2023</v>
      </c>
    </row>
    <row r="10439" spans="1:19" x14ac:dyDescent="0.2">
      <c r="A10439">
        <v>10393</v>
      </c>
      <c r="B10439" s="1">
        <v>45073</v>
      </c>
      <c r="C10439" t="s">
        <v>261</v>
      </c>
      <c r="D10439" t="s">
        <v>892</v>
      </c>
      <c r="E10439">
        <v>1</v>
      </c>
      <c r="F10439" t="s">
        <v>386</v>
      </c>
      <c r="G10439" t="s">
        <v>284</v>
      </c>
      <c r="H10439" t="s">
        <v>573</v>
      </c>
      <c r="M10439" s="2">
        <v>75000</v>
      </c>
      <c r="N10439" s="2">
        <v>135000</v>
      </c>
      <c r="O10439" s="2">
        <f>IF(Tabla1[[#This Row],[Mov]]="VNT",Tabla1[[#This Row],[Sale]]-Tabla1[[#This Row],[Cost]],-Tabla1[[#This Row],[Cost]]*Tabla1[[#This Row],[Cant]])</f>
        <v>-75000</v>
      </c>
      <c r="P10439" s="8">
        <f>IF(Tabla1[[#This Row],[Mov]]="VNT",-Tabla1[[#This Row],[Cant]],Tabla1[[#This Row],[Cant]])</f>
        <v>1</v>
      </c>
      <c r="Q10439" s="8">
        <f>DAY(Tabla1[[#This Row],[Date]])</f>
        <v>27</v>
      </c>
      <c r="R10439" s="8">
        <f>MONTH(Tabla1[[#This Row],[Date]])</f>
        <v>5</v>
      </c>
      <c r="S10439" s="8">
        <f>YEAR(Tabla1[[#This Row],[Date]])</f>
        <v>2023</v>
      </c>
    </row>
    <row r="10440" spans="1:19" x14ac:dyDescent="0.2">
      <c r="A10440">
        <v>10394</v>
      </c>
      <c r="B10440" s="1">
        <v>45073</v>
      </c>
      <c r="C10440" t="s">
        <v>261</v>
      </c>
      <c r="D10440" t="s">
        <v>1767</v>
      </c>
      <c r="E10440">
        <v>1</v>
      </c>
      <c r="F10440" t="s">
        <v>3396</v>
      </c>
      <c r="G10440" t="s">
        <v>3397</v>
      </c>
      <c r="H10440" t="s">
        <v>3398</v>
      </c>
      <c r="M10440" s="2">
        <v>82000</v>
      </c>
      <c r="N10440" s="2">
        <v>125000</v>
      </c>
      <c r="O10440" s="2">
        <f>IF(Tabla1[[#This Row],[Mov]]="VNT",Tabla1[[#This Row],[Sale]]-Tabla1[[#This Row],[Cost]],-Tabla1[[#This Row],[Cost]]*Tabla1[[#This Row],[Cant]])</f>
        <v>-82000</v>
      </c>
      <c r="P10440" s="8">
        <f>IF(Tabla1[[#This Row],[Mov]]="VNT",-Tabla1[[#This Row],[Cant]],Tabla1[[#This Row],[Cant]])</f>
        <v>1</v>
      </c>
      <c r="Q10440" s="8">
        <f>DAY(Tabla1[[#This Row],[Date]])</f>
        <v>27</v>
      </c>
      <c r="R10440" s="8">
        <f>MONTH(Tabla1[[#This Row],[Date]])</f>
        <v>5</v>
      </c>
      <c r="S10440" s="8">
        <f>YEAR(Tabla1[[#This Row],[Date]])</f>
        <v>2023</v>
      </c>
    </row>
    <row r="10441" spans="1:19" x14ac:dyDescent="0.2">
      <c r="A10441">
        <v>10395</v>
      </c>
      <c r="B10441" s="1">
        <v>45073</v>
      </c>
      <c r="C10441" t="s">
        <v>261</v>
      </c>
      <c r="D10441" t="s">
        <v>1767</v>
      </c>
      <c r="E10441">
        <v>2</v>
      </c>
      <c r="F10441" t="s">
        <v>849</v>
      </c>
      <c r="G10441" t="s">
        <v>1765</v>
      </c>
      <c r="H10441" t="s">
        <v>2631</v>
      </c>
      <c r="M10441" s="2">
        <v>45000</v>
      </c>
      <c r="N10441" s="2">
        <v>69000</v>
      </c>
      <c r="O10441" s="2">
        <f>IF(Tabla1[[#This Row],[Mov]]="VNT",Tabla1[[#This Row],[Sale]]-Tabla1[[#This Row],[Cost]],-Tabla1[[#This Row],[Cost]]*Tabla1[[#This Row],[Cant]])</f>
        <v>-90000</v>
      </c>
      <c r="P10441" s="8">
        <f>IF(Tabla1[[#This Row],[Mov]]="VNT",-Tabla1[[#This Row],[Cant]],Tabla1[[#This Row],[Cant]])</f>
        <v>2</v>
      </c>
      <c r="Q10441" s="8">
        <f>DAY(Tabla1[[#This Row],[Date]])</f>
        <v>27</v>
      </c>
      <c r="R10441" s="8">
        <f>MONTH(Tabla1[[#This Row],[Date]])</f>
        <v>5</v>
      </c>
      <c r="S10441" s="8">
        <f>YEAR(Tabla1[[#This Row],[Date]])</f>
        <v>2023</v>
      </c>
    </row>
    <row r="10442" spans="1:19" x14ac:dyDescent="0.2">
      <c r="A10442">
        <v>10396</v>
      </c>
      <c r="B10442" s="1">
        <v>45073</v>
      </c>
      <c r="C10442" t="s">
        <v>261</v>
      </c>
      <c r="D10442" t="s">
        <v>1569</v>
      </c>
      <c r="E10442">
        <v>1</v>
      </c>
      <c r="F10442" t="s">
        <v>26</v>
      </c>
      <c r="G10442" t="s">
        <v>263</v>
      </c>
      <c r="H10442" t="s">
        <v>3399</v>
      </c>
      <c r="M10442" s="2">
        <v>28000</v>
      </c>
      <c r="N10442" s="2">
        <v>59000</v>
      </c>
      <c r="O10442" s="2">
        <f>IF(Tabla1[[#This Row],[Mov]]="VNT",Tabla1[[#This Row],[Sale]]-Tabla1[[#This Row],[Cost]],-Tabla1[[#This Row],[Cost]]*Tabla1[[#This Row],[Cant]])</f>
        <v>-28000</v>
      </c>
      <c r="P10442" s="8">
        <f>IF(Tabla1[[#This Row],[Mov]]="VNT",-Tabla1[[#This Row],[Cant]],Tabla1[[#This Row],[Cant]])</f>
        <v>1</v>
      </c>
      <c r="Q10442" s="8">
        <f>DAY(Tabla1[[#This Row],[Date]])</f>
        <v>27</v>
      </c>
      <c r="R10442" s="8">
        <f>MONTH(Tabla1[[#This Row],[Date]])</f>
        <v>5</v>
      </c>
      <c r="S10442" s="8">
        <f>YEAR(Tabla1[[#This Row],[Date]])</f>
        <v>2023</v>
      </c>
    </row>
    <row r="10443" spans="1:19" x14ac:dyDescent="0.2">
      <c r="A10443">
        <v>10397</v>
      </c>
      <c r="B10443" s="1">
        <v>45073</v>
      </c>
      <c r="C10443" t="s">
        <v>261</v>
      </c>
      <c r="D10443" t="s">
        <v>659</v>
      </c>
      <c r="E10443">
        <v>2</v>
      </c>
      <c r="F10443" t="s">
        <v>224</v>
      </c>
      <c r="G10443" t="s">
        <v>589</v>
      </c>
      <c r="H10443" t="s">
        <v>1173</v>
      </c>
      <c r="M10443" s="2">
        <v>7000</v>
      </c>
      <c r="N10443" s="2">
        <v>20000</v>
      </c>
      <c r="O10443" s="2">
        <f>IF(Tabla1[[#This Row],[Mov]]="VNT",Tabla1[[#This Row],[Sale]]-Tabla1[[#This Row],[Cost]],-Tabla1[[#This Row],[Cost]]*Tabla1[[#This Row],[Cant]])</f>
        <v>-14000</v>
      </c>
      <c r="P10443" s="8">
        <f>IF(Tabla1[[#This Row],[Mov]]="VNT",-Tabla1[[#This Row],[Cant]],Tabla1[[#This Row],[Cant]])</f>
        <v>2</v>
      </c>
      <c r="Q10443" s="8">
        <f>DAY(Tabla1[[#This Row],[Date]])</f>
        <v>27</v>
      </c>
      <c r="R10443" s="8">
        <f>MONTH(Tabla1[[#This Row],[Date]])</f>
        <v>5</v>
      </c>
      <c r="S10443" s="8">
        <f>YEAR(Tabla1[[#This Row],[Date]])</f>
        <v>2023</v>
      </c>
    </row>
    <row r="10444" spans="1:19" x14ac:dyDescent="0.2">
      <c r="A10444">
        <v>10398</v>
      </c>
      <c r="B10444" s="1">
        <v>45073</v>
      </c>
      <c r="C10444" t="s">
        <v>261</v>
      </c>
      <c r="D10444" t="s">
        <v>659</v>
      </c>
      <c r="E10444">
        <v>1</v>
      </c>
      <c r="F10444" t="s">
        <v>3400</v>
      </c>
      <c r="G10444" t="s">
        <v>273</v>
      </c>
      <c r="H10444" t="s">
        <v>470</v>
      </c>
      <c r="M10444" s="2">
        <v>10000</v>
      </c>
      <c r="N10444" s="2">
        <v>20000</v>
      </c>
      <c r="O10444" s="2">
        <f>IF(Tabla1[[#This Row],[Mov]]="VNT",Tabla1[[#This Row],[Sale]]-Tabla1[[#This Row],[Cost]],-Tabla1[[#This Row],[Cost]]*Tabla1[[#This Row],[Cant]])</f>
        <v>-10000</v>
      </c>
      <c r="P10444" s="8">
        <f>IF(Tabla1[[#This Row],[Mov]]="VNT",-Tabla1[[#This Row],[Cant]],Tabla1[[#This Row],[Cant]])</f>
        <v>1</v>
      </c>
      <c r="Q10444" s="8">
        <f>DAY(Tabla1[[#This Row],[Date]])</f>
        <v>27</v>
      </c>
      <c r="R10444" s="8">
        <f>MONTH(Tabla1[[#This Row],[Date]])</f>
        <v>5</v>
      </c>
      <c r="S10444" s="8">
        <f>YEAR(Tabla1[[#This Row],[Date]])</f>
        <v>2023</v>
      </c>
    </row>
    <row r="10445" spans="1:19" x14ac:dyDescent="0.2">
      <c r="A10445">
        <v>10399</v>
      </c>
      <c r="B10445" s="1">
        <v>45073</v>
      </c>
      <c r="C10445" t="s">
        <v>261</v>
      </c>
      <c r="D10445" t="s">
        <v>659</v>
      </c>
      <c r="E10445">
        <v>3</v>
      </c>
      <c r="F10445" t="s">
        <v>224</v>
      </c>
      <c r="G10445" t="s">
        <v>273</v>
      </c>
      <c r="H10445" t="s">
        <v>2951</v>
      </c>
      <c r="M10445" s="2">
        <v>6300</v>
      </c>
      <c r="N10445" s="2">
        <v>18000</v>
      </c>
      <c r="O10445" s="2">
        <f>IF(Tabla1[[#This Row],[Mov]]="VNT",Tabla1[[#This Row],[Sale]]-Tabla1[[#This Row],[Cost]],-Tabla1[[#This Row],[Cost]]*Tabla1[[#This Row],[Cant]])</f>
        <v>-18900</v>
      </c>
      <c r="P10445" s="8">
        <f>IF(Tabla1[[#This Row],[Mov]]="VNT",-Tabla1[[#This Row],[Cant]],Tabla1[[#This Row],[Cant]])</f>
        <v>3</v>
      </c>
      <c r="Q10445" s="8">
        <f>DAY(Tabla1[[#This Row],[Date]])</f>
        <v>27</v>
      </c>
      <c r="R10445" s="8">
        <f>MONTH(Tabla1[[#This Row],[Date]])</f>
        <v>5</v>
      </c>
      <c r="S10445" s="8">
        <f>YEAR(Tabla1[[#This Row],[Date]])</f>
        <v>2023</v>
      </c>
    </row>
    <row r="10446" spans="1:19" x14ac:dyDescent="0.2">
      <c r="A10446">
        <v>10400</v>
      </c>
      <c r="B10446" s="1">
        <v>45073</v>
      </c>
      <c r="C10446" t="s">
        <v>261</v>
      </c>
      <c r="D10446" t="s">
        <v>659</v>
      </c>
      <c r="E10446">
        <v>10</v>
      </c>
      <c r="F10446" t="s">
        <v>225</v>
      </c>
      <c r="G10446" t="s">
        <v>272</v>
      </c>
      <c r="H10446" t="s">
        <v>252</v>
      </c>
      <c r="M10446" s="2">
        <v>900</v>
      </c>
      <c r="N10446" s="2">
        <v>10000</v>
      </c>
      <c r="O10446" s="2">
        <f>IF(Tabla1[[#This Row],[Mov]]="VNT",Tabla1[[#This Row],[Sale]]-Tabla1[[#This Row],[Cost]],-Tabla1[[#This Row],[Cost]]*Tabla1[[#This Row],[Cant]])</f>
        <v>-9000</v>
      </c>
      <c r="P10446" s="8">
        <f>IF(Tabla1[[#This Row],[Mov]]="VNT",-Tabla1[[#This Row],[Cant]],Tabla1[[#This Row],[Cant]])</f>
        <v>10</v>
      </c>
      <c r="Q10446" s="8">
        <f>DAY(Tabla1[[#This Row],[Date]])</f>
        <v>27</v>
      </c>
      <c r="R10446" s="8">
        <f>MONTH(Tabla1[[#This Row],[Date]])</f>
        <v>5</v>
      </c>
      <c r="S10446" s="8">
        <f>YEAR(Tabla1[[#This Row],[Date]])</f>
        <v>2023</v>
      </c>
    </row>
    <row r="10447" spans="1:19" x14ac:dyDescent="0.2">
      <c r="A10447">
        <v>10401</v>
      </c>
      <c r="B10447" s="1">
        <v>45073</v>
      </c>
      <c r="C10447" t="s">
        <v>261</v>
      </c>
      <c r="D10447" t="s">
        <v>659</v>
      </c>
      <c r="E10447">
        <v>5</v>
      </c>
      <c r="F10447" t="s">
        <v>342</v>
      </c>
      <c r="G10447" t="s">
        <v>272</v>
      </c>
      <c r="H10447" t="s">
        <v>252</v>
      </c>
      <c r="M10447" s="2">
        <v>800</v>
      </c>
      <c r="N10447" s="2">
        <v>10000</v>
      </c>
      <c r="O10447" s="2">
        <f>IF(Tabla1[[#This Row],[Mov]]="VNT",Tabla1[[#This Row],[Sale]]-Tabla1[[#This Row],[Cost]],-Tabla1[[#This Row],[Cost]]*Tabla1[[#This Row],[Cant]])</f>
        <v>-4000</v>
      </c>
      <c r="P10447" s="8">
        <f>IF(Tabla1[[#This Row],[Mov]]="VNT",-Tabla1[[#This Row],[Cant]],Tabla1[[#This Row],[Cant]])</f>
        <v>5</v>
      </c>
      <c r="Q10447" s="8">
        <f>DAY(Tabla1[[#This Row],[Date]])</f>
        <v>27</v>
      </c>
      <c r="R10447" s="8">
        <f>MONTH(Tabla1[[#This Row],[Date]])</f>
        <v>5</v>
      </c>
      <c r="S10447" s="8">
        <f>YEAR(Tabla1[[#This Row],[Date]])</f>
        <v>2023</v>
      </c>
    </row>
    <row r="10448" spans="1:19" x14ac:dyDescent="0.2">
      <c r="A10448">
        <v>10402</v>
      </c>
      <c r="B10448" s="1">
        <v>45073</v>
      </c>
      <c r="C10448" t="s">
        <v>261</v>
      </c>
      <c r="D10448" t="s">
        <v>659</v>
      </c>
      <c r="E10448">
        <v>2</v>
      </c>
      <c r="F10448" t="s">
        <v>891</v>
      </c>
      <c r="G10448" t="s">
        <v>272</v>
      </c>
      <c r="H10448" t="s">
        <v>252</v>
      </c>
      <c r="M10448" s="2">
        <v>3500</v>
      </c>
      <c r="N10448" s="2">
        <v>10000</v>
      </c>
      <c r="O10448" s="2">
        <f>IF(Tabla1[[#This Row],[Mov]]="VNT",Tabla1[[#This Row],[Sale]]-Tabla1[[#This Row],[Cost]],-Tabla1[[#This Row],[Cost]]*Tabla1[[#This Row],[Cant]])</f>
        <v>-7000</v>
      </c>
      <c r="P10448" s="8">
        <f>IF(Tabla1[[#This Row],[Mov]]="VNT",-Tabla1[[#This Row],[Cant]],Tabla1[[#This Row],[Cant]])</f>
        <v>2</v>
      </c>
      <c r="Q10448" s="8">
        <f>DAY(Tabla1[[#This Row],[Date]])</f>
        <v>27</v>
      </c>
      <c r="R10448" s="8">
        <f>MONTH(Tabla1[[#This Row],[Date]])</f>
        <v>5</v>
      </c>
      <c r="S10448" s="8">
        <f>YEAR(Tabla1[[#This Row],[Date]])</f>
        <v>2023</v>
      </c>
    </row>
    <row r="10449" spans="1:19" x14ac:dyDescent="0.2">
      <c r="A10449">
        <v>10403</v>
      </c>
      <c r="B10449" s="1">
        <v>45073</v>
      </c>
      <c r="C10449" t="s">
        <v>261</v>
      </c>
      <c r="D10449" t="s">
        <v>659</v>
      </c>
      <c r="E10449">
        <v>1</v>
      </c>
      <c r="F10449" t="s">
        <v>224</v>
      </c>
      <c r="G10449" t="s">
        <v>263</v>
      </c>
      <c r="H10449" t="s">
        <v>672</v>
      </c>
      <c r="J10449" t="s">
        <v>1078</v>
      </c>
      <c r="M10449" s="2">
        <v>7000</v>
      </c>
      <c r="N10449" s="2">
        <v>20000</v>
      </c>
      <c r="O10449" s="2">
        <f>IF(Tabla1[[#This Row],[Mov]]="VNT",Tabla1[[#This Row],[Sale]]-Tabla1[[#This Row],[Cost]],-Tabla1[[#This Row],[Cost]]*Tabla1[[#This Row],[Cant]])</f>
        <v>-7000</v>
      </c>
      <c r="P10449" s="8">
        <f>IF(Tabla1[[#This Row],[Mov]]="VNT",-Tabla1[[#This Row],[Cant]],Tabla1[[#This Row],[Cant]])</f>
        <v>1</v>
      </c>
      <c r="Q10449" s="8">
        <f>DAY(Tabla1[[#This Row],[Date]])</f>
        <v>27</v>
      </c>
      <c r="R10449" s="8">
        <f>MONTH(Tabla1[[#This Row],[Date]])</f>
        <v>5</v>
      </c>
      <c r="S10449" s="8">
        <f>YEAR(Tabla1[[#This Row],[Date]])</f>
        <v>2023</v>
      </c>
    </row>
    <row r="10450" spans="1:19" x14ac:dyDescent="0.2">
      <c r="A10450">
        <v>10404</v>
      </c>
      <c r="B10450" s="1">
        <v>45073</v>
      </c>
      <c r="C10450" t="s">
        <v>261</v>
      </c>
      <c r="D10450" t="s">
        <v>659</v>
      </c>
      <c r="E10450">
        <v>2</v>
      </c>
      <c r="F10450" t="s">
        <v>2677</v>
      </c>
      <c r="G10450" t="s">
        <v>273</v>
      </c>
      <c r="H10450" t="s">
        <v>2951</v>
      </c>
      <c r="J10450" t="s">
        <v>3401</v>
      </c>
      <c r="M10450" s="2">
        <v>9500</v>
      </c>
      <c r="N10450" s="2">
        <v>20000</v>
      </c>
      <c r="O10450" s="2">
        <f>IF(Tabla1[[#This Row],[Mov]]="VNT",Tabla1[[#This Row],[Sale]]-Tabla1[[#This Row],[Cost]],-Tabla1[[#This Row],[Cost]]*Tabla1[[#This Row],[Cant]])</f>
        <v>-19000</v>
      </c>
      <c r="P10450" s="8">
        <f>IF(Tabla1[[#This Row],[Mov]]="VNT",-Tabla1[[#This Row],[Cant]],Tabla1[[#This Row],[Cant]])</f>
        <v>2</v>
      </c>
      <c r="Q10450" s="8">
        <f>DAY(Tabla1[[#This Row],[Date]])</f>
        <v>27</v>
      </c>
      <c r="R10450" s="8">
        <f>MONTH(Tabla1[[#This Row],[Date]])</f>
        <v>5</v>
      </c>
      <c r="S10450" s="8">
        <f>YEAR(Tabla1[[#This Row],[Date]])</f>
        <v>2023</v>
      </c>
    </row>
    <row r="10451" spans="1:19" x14ac:dyDescent="0.2">
      <c r="A10451">
        <v>10405</v>
      </c>
      <c r="B10451" s="1">
        <v>45074</v>
      </c>
      <c r="C10451" t="s">
        <v>260</v>
      </c>
      <c r="D10451" t="s">
        <v>332</v>
      </c>
      <c r="E10451">
        <v>1</v>
      </c>
      <c r="F10451" t="s">
        <v>44</v>
      </c>
      <c r="G10451" t="s">
        <v>794</v>
      </c>
      <c r="H10451" t="s">
        <v>1639</v>
      </c>
      <c r="J10451" t="s">
        <v>81</v>
      </c>
      <c r="M10451" s="2">
        <v>14000</v>
      </c>
      <c r="N10451" s="2">
        <v>30000</v>
      </c>
      <c r="O10451" s="2">
        <f>IF(Tabla1[[#This Row],[Mov]]="VNT",Tabla1[[#This Row],[Sale]]-Tabla1[[#This Row],[Cost]],-Tabla1[[#This Row],[Cost]]*Tabla1[[#This Row],[Cant]])</f>
        <v>16000</v>
      </c>
      <c r="P10451" s="8">
        <f>IF(Tabla1[[#This Row],[Mov]]="VNT",-Tabla1[[#This Row],[Cant]],Tabla1[[#This Row],[Cant]])</f>
        <v>-1</v>
      </c>
      <c r="Q10451" s="8">
        <f>DAY(Tabla1[[#This Row],[Date]])</f>
        <v>28</v>
      </c>
      <c r="R10451" s="8">
        <f>MONTH(Tabla1[[#This Row],[Date]])</f>
        <v>5</v>
      </c>
      <c r="S10451" s="8">
        <f>YEAR(Tabla1[[#This Row],[Date]])</f>
        <v>2023</v>
      </c>
    </row>
    <row r="10452" spans="1:19" x14ac:dyDescent="0.2">
      <c r="A10452">
        <v>10406</v>
      </c>
      <c r="B10452" s="1">
        <v>45074</v>
      </c>
      <c r="C10452" t="s">
        <v>260</v>
      </c>
      <c r="D10452" t="s">
        <v>332</v>
      </c>
      <c r="E10452">
        <v>1</v>
      </c>
      <c r="F10452" t="s">
        <v>116</v>
      </c>
      <c r="G10452" t="s">
        <v>564</v>
      </c>
      <c r="H10452" t="s">
        <v>565</v>
      </c>
      <c r="M10452" s="2">
        <v>3270</v>
      </c>
      <c r="N10452" s="2">
        <v>3500</v>
      </c>
      <c r="O10452" s="2">
        <f>IF(Tabla1[[#This Row],[Mov]]="VNT",Tabla1[[#This Row],[Sale]]-Tabla1[[#This Row],[Cost]],-Tabla1[[#This Row],[Cost]]*Tabla1[[#This Row],[Cant]])</f>
        <v>230</v>
      </c>
      <c r="P10452" s="8">
        <f>IF(Tabla1[[#This Row],[Mov]]="VNT",-Tabla1[[#This Row],[Cant]],Tabla1[[#This Row],[Cant]])</f>
        <v>-1</v>
      </c>
      <c r="Q10452" s="8">
        <f>DAY(Tabla1[[#This Row],[Date]])</f>
        <v>28</v>
      </c>
      <c r="R10452" s="8">
        <f>MONTH(Tabla1[[#This Row],[Date]])</f>
        <v>5</v>
      </c>
      <c r="S10452" s="8">
        <f>YEAR(Tabla1[[#This Row],[Date]])</f>
        <v>2023</v>
      </c>
    </row>
    <row r="10453" spans="1:19" x14ac:dyDescent="0.2">
      <c r="A10453">
        <v>10407</v>
      </c>
      <c r="B10453" s="1">
        <v>45074</v>
      </c>
      <c r="C10453" t="s">
        <v>260</v>
      </c>
      <c r="D10453" t="s">
        <v>332</v>
      </c>
      <c r="E10453">
        <v>1</v>
      </c>
      <c r="F10453" t="s">
        <v>532</v>
      </c>
      <c r="G10453" t="s">
        <v>273</v>
      </c>
      <c r="H10453" t="s">
        <v>552</v>
      </c>
      <c r="J10453" t="s">
        <v>25</v>
      </c>
      <c r="M10453" s="2">
        <v>18000</v>
      </c>
      <c r="N10453" s="2">
        <v>35000</v>
      </c>
      <c r="O10453" s="2">
        <f>IF(Tabla1[[#This Row],[Mov]]="VNT",Tabla1[[#This Row],[Sale]]-Tabla1[[#This Row],[Cost]],-Tabla1[[#This Row],[Cost]]*Tabla1[[#This Row],[Cant]])</f>
        <v>17000</v>
      </c>
      <c r="P10453" s="8">
        <f>IF(Tabla1[[#This Row],[Mov]]="VNT",-Tabla1[[#This Row],[Cant]],Tabla1[[#This Row],[Cant]])</f>
        <v>-1</v>
      </c>
      <c r="Q10453" s="8">
        <f>DAY(Tabla1[[#This Row],[Date]])</f>
        <v>28</v>
      </c>
      <c r="R10453" s="8">
        <f>MONTH(Tabla1[[#This Row],[Date]])</f>
        <v>5</v>
      </c>
      <c r="S10453" s="8">
        <f>YEAR(Tabla1[[#This Row],[Date]])</f>
        <v>2023</v>
      </c>
    </row>
    <row r="10454" spans="1:19" x14ac:dyDescent="0.2">
      <c r="A10454">
        <v>10408</v>
      </c>
      <c r="B10454" s="1">
        <v>45074</v>
      </c>
      <c r="C10454" t="s">
        <v>260</v>
      </c>
      <c r="D10454" t="s">
        <v>332</v>
      </c>
      <c r="E10454">
        <v>1</v>
      </c>
      <c r="F10454" t="s">
        <v>1958</v>
      </c>
      <c r="G10454" t="s">
        <v>273</v>
      </c>
      <c r="H10454" t="s">
        <v>552</v>
      </c>
      <c r="J10454" t="s">
        <v>2410</v>
      </c>
      <c r="M10454" s="2">
        <v>8000</v>
      </c>
      <c r="N10454" s="2">
        <v>13000</v>
      </c>
      <c r="O10454" s="2">
        <f>IF(Tabla1[[#This Row],[Mov]]="VNT",Tabla1[[#This Row],[Sale]]-Tabla1[[#This Row],[Cost]],-Tabla1[[#This Row],[Cost]]*Tabla1[[#This Row],[Cant]])</f>
        <v>5000</v>
      </c>
      <c r="P10454" s="8">
        <f>IF(Tabla1[[#This Row],[Mov]]="VNT",-Tabla1[[#This Row],[Cant]],Tabla1[[#This Row],[Cant]])</f>
        <v>-1</v>
      </c>
      <c r="Q10454" s="8">
        <f>DAY(Tabla1[[#This Row],[Date]])</f>
        <v>28</v>
      </c>
      <c r="R10454" s="8">
        <f>MONTH(Tabla1[[#This Row],[Date]])</f>
        <v>5</v>
      </c>
      <c r="S10454" s="8">
        <f>YEAR(Tabla1[[#This Row],[Date]])</f>
        <v>2023</v>
      </c>
    </row>
    <row r="10455" spans="1:19" x14ac:dyDescent="0.2">
      <c r="A10455">
        <v>10409</v>
      </c>
      <c r="B10455" s="1">
        <v>45074</v>
      </c>
      <c r="C10455" t="s">
        <v>260</v>
      </c>
      <c r="D10455" t="s">
        <v>332</v>
      </c>
      <c r="E10455">
        <v>1</v>
      </c>
      <c r="F10455" t="s">
        <v>15</v>
      </c>
      <c r="G10455" t="s">
        <v>333</v>
      </c>
      <c r="H10455" t="s">
        <v>41</v>
      </c>
      <c r="M10455" s="2">
        <v>5500</v>
      </c>
      <c r="N10455" s="2">
        <v>12000</v>
      </c>
      <c r="O10455" s="2">
        <f>IF(Tabla1[[#This Row],[Mov]]="VNT",Tabla1[[#This Row],[Sale]]-Tabla1[[#This Row],[Cost]],-Tabla1[[#This Row],[Cost]]*Tabla1[[#This Row],[Cant]])</f>
        <v>6500</v>
      </c>
      <c r="P10455" s="8">
        <f>IF(Tabla1[[#This Row],[Mov]]="VNT",-Tabla1[[#This Row],[Cant]],Tabla1[[#This Row],[Cant]])</f>
        <v>-1</v>
      </c>
      <c r="Q10455" s="8">
        <f>DAY(Tabla1[[#This Row],[Date]])</f>
        <v>28</v>
      </c>
      <c r="R10455" s="8">
        <f>MONTH(Tabla1[[#This Row],[Date]])</f>
        <v>5</v>
      </c>
      <c r="S10455" s="8">
        <f>YEAR(Tabla1[[#This Row],[Date]])</f>
        <v>2023</v>
      </c>
    </row>
    <row r="10456" spans="1:19" x14ac:dyDescent="0.2">
      <c r="A10456">
        <v>10410</v>
      </c>
      <c r="B10456" s="1">
        <v>45074</v>
      </c>
      <c r="C10456" t="s">
        <v>260</v>
      </c>
      <c r="D10456" t="s">
        <v>332</v>
      </c>
      <c r="E10456">
        <v>1</v>
      </c>
      <c r="F10456" t="s">
        <v>21</v>
      </c>
      <c r="G10456" t="s">
        <v>3357</v>
      </c>
      <c r="H10456" t="s">
        <v>3358</v>
      </c>
      <c r="M10456" s="2">
        <v>6000</v>
      </c>
      <c r="N10456" s="2">
        <v>15000</v>
      </c>
      <c r="O10456" s="2">
        <f>IF(Tabla1[[#This Row],[Mov]]="VNT",Tabla1[[#This Row],[Sale]]-Tabla1[[#This Row],[Cost]],-Tabla1[[#This Row],[Cost]]*Tabla1[[#This Row],[Cant]])</f>
        <v>9000</v>
      </c>
      <c r="P10456" s="8">
        <f>IF(Tabla1[[#This Row],[Mov]]="VNT",-Tabla1[[#This Row],[Cant]],Tabla1[[#This Row],[Cant]])</f>
        <v>-1</v>
      </c>
      <c r="Q10456" s="8">
        <f>DAY(Tabla1[[#This Row],[Date]])</f>
        <v>28</v>
      </c>
      <c r="R10456" s="8">
        <f>MONTH(Tabla1[[#This Row],[Date]])</f>
        <v>5</v>
      </c>
      <c r="S10456" s="8">
        <f>YEAR(Tabla1[[#This Row],[Date]])</f>
        <v>2023</v>
      </c>
    </row>
    <row r="10457" spans="1:19" x14ac:dyDescent="0.2">
      <c r="A10457">
        <v>10411</v>
      </c>
      <c r="B10457" s="1">
        <v>45074</v>
      </c>
      <c r="C10457" t="s">
        <v>260</v>
      </c>
      <c r="D10457" t="s">
        <v>332</v>
      </c>
      <c r="E10457">
        <v>1</v>
      </c>
      <c r="F10457" t="s">
        <v>21</v>
      </c>
      <c r="G10457" t="s">
        <v>272</v>
      </c>
      <c r="H10457" t="s">
        <v>1522</v>
      </c>
      <c r="M10457" s="2">
        <v>2600</v>
      </c>
      <c r="N10457" s="2">
        <v>10000</v>
      </c>
      <c r="O10457" s="2">
        <f>IF(Tabla1[[#This Row],[Mov]]="VNT",Tabla1[[#This Row],[Sale]]-Tabla1[[#This Row],[Cost]],-Tabla1[[#This Row],[Cost]]*Tabla1[[#This Row],[Cant]])</f>
        <v>7400</v>
      </c>
      <c r="P10457" s="8">
        <f>IF(Tabla1[[#This Row],[Mov]]="VNT",-Tabla1[[#This Row],[Cant]],Tabla1[[#This Row],[Cant]])</f>
        <v>-1</v>
      </c>
      <c r="Q10457" s="8">
        <f>DAY(Tabla1[[#This Row],[Date]])</f>
        <v>28</v>
      </c>
      <c r="R10457" s="8">
        <f>MONTH(Tabla1[[#This Row],[Date]])</f>
        <v>5</v>
      </c>
      <c r="S10457" s="8">
        <f>YEAR(Tabla1[[#This Row],[Date]])</f>
        <v>2023</v>
      </c>
    </row>
    <row r="10458" spans="1:19" x14ac:dyDescent="0.2">
      <c r="A10458">
        <v>10412</v>
      </c>
      <c r="B10458" s="1">
        <v>45074</v>
      </c>
      <c r="C10458" t="s">
        <v>260</v>
      </c>
      <c r="D10458" t="s">
        <v>332</v>
      </c>
      <c r="E10458">
        <v>1</v>
      </c>
      <c r="F10458" t="s">
        <v>116</v>
      </c>
      <c r="G10458" t="s">
        <v>347</v>
      </c>
      <c r="H10458" t="s">
        <v>519</v>
      </c>
      <c r="M10458" s="2">
        <v>1868</v>
      </c>
      <c r="N10458" s="2">
        <v>2000</v>
      </c>
      <c r="O10458" s="2">
        <f>IF(Tabla1[[#This Row],[Mov]]="VNT",Tabla1[[#This Row],[Sale]]-Tabla1[[#This Row],[Cost]],-Tabla1[[#This Row],[Cost]]*Tabla1[[#This Row],[Cant]])</f>
        <v>132</v>
      </c>
      <c r="P10458" s="8">
        <f>IF(Tabla1[[#This Row],[Mov]]="VNT",-Tabla1[[#This Row],[Cant]],Tabla1[[#This Row],[Cant]])</f>
        <v>-1</v>
      </c>
      <c r="Q10458" s="8">
        <f>DAY(Tabla1[[#This Row],[Date]])</f>
        <v>28</v>
      </c>
      <c r="R10458" s="8">
        <f>MONTH(Tabla1[[#This Row],[Date]])</f>
        <v>5</v>
      </c>
      <c r="S10458" s="8">
        <f>YEAR(Tabla1[[#This Row],[Date]])</f>
        <v>2023</v>
      </c>
    </row>
    <row r="10459" spans="1:19" x14ac:dyDescent="0.2">
      <c r="A10459">
        <v>10413</v>
      </c>
      <c r="B10459" s="1">
        <v>45074</v>
      </c>
      <c r="C10459" t="s">
        <v>260</v>
      </c>
      <c r="D10459" t="s">
        <v>332</v>
      </c>
      <c r="E10459">
        <v>1</v>
      </c>
      <c r="F10459" t="s">
        <v>116</v>
      </c>
      <c r="G10459" t="s">
        <v>347</v>
      </c>
      <c r="H10459" t="s">
        <v>518</v>
      </c>
      <c r="M10459" s="2">
        <v>7008</v>
      </c>
      <c r="N10459" s="2">
        <v>7500</v>
      </c>
      <c r="O10459" s="2">
        <f>IF(Tabla1[[#This Row],[Mov]]="VNT",Tabla1[[#This Row],[Sale]]-Tabla1[[#This Row],[Cost]],-Tabla1[[#This Row],[Cost]]*Tabla1[[#This Row],[Cant]])</f>
        <v>492</v>
      </c>
      <c r="P10459" s="8">
        <f>IF(Tabla1[[#This Row],[Mov]]="VNT",-Tabla1[[#This Row],[Cant]],Tabla1[[#This Row],[Cant]])</f>
        <v>-1</v>
      </c>
      <c r="Q10459" s="8">
        <f>DAY(Tabla1[[#This Row],[Date]])</f>
        <v>28</v>
      </c>
      <c r="R10459" s="8">
        <f>MONTH(Tabla1[[#This Row],[Date]])</f>
        <v>5</v>
      </c>
      <c r="S10459" s="8">
        <f>YEAR(Tabla1[[#This Row],[Date]])</f>
        <v>2023</v>
      </c>
    </row>
    <row r="10460" spans="1:19" x14ac:dyDescent="0.2">
      <c r="A10460">
        <v>10414</v>
      </c>
      <c r="B10460" s="1">
        <v>45074</v>
      </c>
      <c r="C10460" t="s">
        <v>260</v>
      </c>
      <c r="D10460" t="s">
        <v>332</v>
      </c>
      <c r="E10460">
        <v>1</v>
      </c>
      <c r="F10460" t="s">
        <v>116</v>
      </c>
      <c r="G10460" t="s">
        <v>347</v>
      </c>
      <c r="H10460" t="s">
        <v>518</v>
      </c>
      <c r="M10460" s="2">
        <v>6074</v>
      </c>
      <c r="N10460" s="2">
        <v>6500</v>
      </c>
      <c r="O10460" s="2">
        <f>IF(Tabla1[[#This Row],[Mov]]="VNT",Tabla1[[#This Row],[Sale]]-Tabla1[[#This Row],[Cost]],-Tabla1[[#This Row],[Cost]]*Tabla1[[#This Row],[Cant]])</f>
        <v>426</v>
      </c>
      <c r="P10460" s="8">
        <f>IF(Tabla1[[#This Row],[Mov]]="VNT",-Tabla1[[#This Row],[Cant]],Tabla1[[#This Row],[Cant]])</f>
        <v>-1</v>
      </c>
      <c r="Q10460" s="8">
        <f>DAY(Tabla1[[#This Row],[Date]])</f>
        <v>28</v>
      </c>
      <c r="R10460" s="8">
        <f>MONTH(Tabla1[[#This Row],[Date]])</f>
        <v>5</v>
      </c>
      <c r="S10460" s="8">
        <f>YEAR(Tabla1[[#This Row],[Date]])</f>
        <v>2023</v>
      </c>
    </row>
    <row r="10461" spans="1:19" x14ac:dyDescent="0.2">
      <c r="A10461">
        <v>10415</v>
      </c>
      <c r="B10461" s="1">
        <v>45074</v>
      </c>
      <c r="C10461" t="s">
        <v>260</v>
      </c>
      <c r="D10461" t="s">
        <v>332</v>
      </c>
      <c r="E10461">
        <v>1</v>
      </c>
      <c r="F10461" t="s">
        <v>1174</v>
      </c>
      <c r="G10461" t="s">
        <v>284</v>
      </c>
      <c r="H10461" t="s">
        <v>907</v>
      </c>
      <c r="M10461" s="2">
        <v>6000</v>
      </c>
      <c r="N10461" s="2">
        <v>12000</v>
      </c>
      <c r="O10461" s="2">
        <f>IF(Tabla1[[#This Row],[Mov]]="VNT",Tabla1[[#This Row],[Sale]]-Tabla1[[#This Row],[Cost]],-Tabla1[[#This Row],[Cost]]*Tabla1[[#This Row],[Cant]])</f>
        <v>6000</v>
      </c>
      <c r="P10461" s="8">
        <f>IF(Tabla1[[#This Row],[Mov]]="VNT",-Tabla1[[#This Row],[Cant]],Tabla1[[#This Row],[Cant]])</f>
        <v>-1</v>
      </c>
      <c r="Q10461" s="8">
        <f>DAY(Tabla1[[#This Row],[Date]])</f>
        <v>28</v>
      </c>
      <c r="R10461" s="8">
        <f>MONTH(Tabla1[[#This Row],[Date]])</f>
        <v>5</v>
      </c>
      <c r="S10461" s="8">
        <f>YEAR(Tabla1[[#This Row],[Date]])</f>
        <v>2023</v>
      </c>
    </row>
    <row r="10462" spans="1:19" x14ac:dyDescent="0.2">
      <c r="A10462">
        <v>10416</v>
      </c>
      <c r="B10462" s="1">
        <v>45074</v>
      </c>
      <c r="C10462" t="s">
        <v>260</v>
      </c>
      <c r="D10462" t="s">
        <v>332</v>
      </c>
      <c r="E10462">
        <v>1</v>
      </c>
      <c r="F10462" t="s">
        <v>116</v>
      </c>
      <c r="G10462" t="s">
        <v>382</v>
      </c>
      <c r="H10462" t="s">
        <v>514</v>
      </c>
      <c r="M10462" s="2">
        <v>6074</v>
      </c>
      <c r="N10462" s="2">
        <v>6500</v>
      </c>
      <c r="O10462" s="2">
        <f>IF(Tabla1[[#This Row],[Mov]]="VNT",Tabla1[[#This Row],[Sale]]-Tabla1[[#This Row],[Cost]],-Tabla1[[#This Row],[Cost]]*Tabla1[[#This Row],[Cant]])</f>
        <v>426</v>
      </c>
      <c r="P10462" s="8">
        <f>IF(Tabla1[[#This Row],[Mov]]="VNT",-Tabla1[[#This Row],[Cant]],Tabla1[[#This Row],[Cant]])</f>
        <v>-1</v>
      </c>
      <c r="Q10462" s="8">
        <f>DAY(Tabla1[[#This Row],[Date]])</f>
        <v>28</v>
      </c>
      <c r="R10462" s="8">
        <f>MONTH(Tabla1[[#This Row],[Date]])</f>
        <v>5</v>
      </c>
      <c r="S10462" s="8">
        <f>YEAR(Tabla1[[#This Row],[Date]])</f>
        <v>2023</v>
      </c>
    </row>
    <row r="10463" spans="1:19" x14ac:dyDescent="0.2">
      <c r="A10463">
        <v>10417</v>
      </c>
      <c r="B10463" s="1">
        <v>45074</v>
      </c>
      <c r="C10463" t="s">
        <v>260</v>
      </c>
      <c r="D10463" t="s">
        <v>332</v>
      </c>
      <c r="E10463">
        <v>1</v>
      </c>
      <c r="F10463" t="s">
        <v>2677</v>
      </c>
      <c r="G10463" t="s">
        <v>273</v>
      </c>
      <c r="H10463" t="s">
        <v>2951</v>
      </c>
      <c r="J10463" t="s">
        <v>3401</v>
      </c>
      <c r="M10463" s="2">
        <v>9500</v>
      </c>
      <c r="N10463" s="2">
        <v>20000</v>
      </c>
      <c r="O10463" s="2">
        <f>IF(Tabla1[[#This Row],[Mov]]="VNT",Tabla1[[#This Row],[Sale]]-Tabla1[[#This Row],[Cost]],-Tabla1[[#This Row],[Cost]]*Tabla1[[#This Row],[Cant]])</f>
        <v>10500</v>
      </c>
      <c r="P10463" s="8">
        <f>IF(Tabla1[[#This Row],[Mov]]="VNT",-Tabla1[[#This Row],[Cant]],Tabla1[[#This Row],[Cant]])</f>
        <v>-1</v>
      </c>
      <c r="Q10463" s="8">
        <f>DAY(Tabla1[[#This Row],[Date]])</f>
        <v>28</v>
      </c>
      <c r="R10463" s="8">
        <f>MONTH(Tabla1[[#This Row],[Date]])</f>
        <v>5</v>
      </c>
      <c r="S10463" s="8">
        <f>YEAR(Tabla1[[#This Row],[Date]])</f>
        <v>2023</v>
      </c>
    </row>
    <row r="10464" spans="1:19" x14ac:dyDescent="0.2">
      <c r="A10464">
        <v>10418</v>
      </c>
      <c r="B10464" s="1">
        <v>45074</v>
      </c>
      <c r="C10464" t="s">
        <v>260</v>
      </c>
      <c r="D10464" t="s">
        <v>332</v>
      </c>
      <c r="E10464">
        <v>1</v>
      </c>
      <c r="F10464" t="s">
        <v>116</v>
      </c>
      <c r="G10464" t="s">
        <v>347</v>
      </c>
      <c r="H10464" t="s">
        <v>518</v>
      </c>
      <c r="M10464" s="2">
        <v>6074</v>
      </c>
      <c r="N10464" s="2">
        <v>6500</v>
      </c>
      <c r="O10464" s="2">
        <f>IF(Tabla1[[#This Row],[Mov]]="VNT",Tabla1[[#This Row],[Sale]]-Tabla1[[#This Row],[Cost]],-Tabla1[[#This Row],[Cost]]*Tabla1[[#This Row],[Cant]])</f>
        <v>426</v>
      </c>
      <c r="P10464" s="8">
        <f>IF(Tabla1[[#This Row],[Mov]]="VNT",-Tabla1[[#This Row],[Cant]],Tabla1[[#This Row],[Cant]])</f>
        <v>-1</v>
      </c>
      <c r="Q10464" s="8">
        <f>DAY(Tabla1[[#This Row],[Date]])</f>
        <v>28</v>
      </c>
      <c r="R10464" s="8">
        <f>MONTH(Tabla1[[#This Row],[Date]])</f>
        <v>5</v>
      </c>
      <c r="S10464" s="8">
        <f>YEAR(Tabla1[[#This Row],[Date]])</f>
        <v>2023</v>
      </c>
    </row>
    <row r="10465" spans="1:19" x14ac:dyDescent="0.2">
      <c r="A10465">
        <v>10419</v>
      </c>
      <c r="B10465" s="1">
        <v>45074</v>
      </c>
      <c r="C10465" t="s">
        <v>260</v>
      </c>
      <c r="D10465" t="s">
        <v>332</v>
      </c>
      <c r="E10465">
        <v>1</v>
      </c>
      <c r="F10465" t="s">
        <v>127</v>
      </c>
      <c r="G10465" t="s">
        <v>266</v>
      </c>
      <c r="H10465" t="s">
        <v>230</v>
      </c>
      <c r="M10465" s="2">
        <v>1500</v>
      </c>
      <c r="N10465" s="2">
        <v>4000</v>
      </c>
      <c r="O10465" s="2">
        <f>IF(Tabla1[[#This Row],[Mov]]="VNT",Tabla1[[#This Row],[Sale]]-Tabla1[[#This Row],[Cost]],-Tabla1[[#This Row],[Cost]]*Tabla1[[#This Row],[Cant]])</f>
        <v>2500</v>
      </c>
      <c r="P10465" s="8">
        <f>IF(Tabla1[[#This Row],[Mov]]="VNT",-Tabla1[[#This Row],[Cant]],Tabla1[[#This Row],[Cant]])</f>
        <v>-1</v>
      </c>
      <c r="Q10465" s="8">
        <f>DAY(Tabla1[[#This Row],[Date]])</f>
        <v>28</v>
      </c>
      <c r="R10465" s="8">
        <f>MONTH(Tabla1[[#This Row],[Date]])</f>
        <v>5</v>
      </c>
      <c r="S10465" s="8">
        <f>YEAR(Tabla1[[#This Row],[Date]])</f>
        <v>2023</v>
      </c>
    </row>
    <row r="10466" spans="1:19" x14ac:dyDescent="0.2">
      <c r="A10466">
        <v>10420</v>
      </c>
      <c r="B10466" s="1">
        <v>45075</v>
      </c>
      <c r="C10466" t="s">
        <v>260</v>
      </c>
      <c r="D10466" t="s">
        <v>332</v>
      </c>
      <c r="E10466">
        <v>1</v>
      </c>
      <c r="F10466" t="s">
        <v>224</v>
      </c>
      <c r="G10466" t="s">
        <v>272</v>
      </c>
      <c r="H10466" t="s">
        <v>1219</v>
      </c>
      <c r="M10466" s="2">
        <v>8000</v>
      </c>
      <c r="N10466" s="2">
        <v>20000</v>
      </c>
      <c r="O10466" s="2">
        <f>IF(Tabla1[[#This Row],[Mov]]="VNT",Tabla1[[#This Row],[Sale]]-Tabla1[[#This Row],[Cost]],-Tabla1[[#This Row],[Cost]]*Tabla1[[#This Row],[Cant]])</f>
        <v>12000</v>
      </c>
      <c r="P10466" s="8">
        <f>IF(Tabla1[[#This Row],[Mov]]="VNT",-Tabla1[[#This Row],[Cant]],Tabla1[[#This Row],[Cant]])</f>
        <v>-1</v>
      </c>
      <c r="Q10466" s="8">
        <f>DAY(Tabla1[[#This Row],[Date]])</f>
        <v>29</v>
      </c>
      <c r="R10466" s="8">
        <f>MONTH(Tabla1[[#This Row],[Date]])</f>
        <v>5</v>
      </c>
      <c r="S10466" s="8">
        <f>YEAR(Tabla1[[#This Row],[Date]])</f>
        <v>2023</v>
      </c>
    </row>
    <row r="10467" spans="1:19" x14ac:dyDescent="0.2">
      <c r="A10467">
        <v>10421</v>
      </c>
      <c r="B10467" s="1">
        <v>45075</v>
      </c>
      <c r="C10467" t="s">
        <v>260</v>
      </c>
      <c r="D10467" t="s">
        <v>332</v>
      </c>
      <c r="E10467">
        <v>1</v>
      </c>
      <c r="F10467" t="s">
        <v>1545</v>
      </c>
      <c r="G10467" t="s">
        <v>262</v>
      </c>
      <c r="H10467" t="s">
        <v>3403</v>
      </c>
      <c r="M10467" s="2">
        <v>20000</v>
      </c>
      <c r="N10467" s="2">
        <v>45000</v>
      </c>
      <c r="O10467" s="2">
        <f>IF(Tabla1[[#This Row],[Mov]]="VNT",Tabla1[[#This Row],[Sale]]-Tabla1[[#This Row],[Cost]],-Tabla1[[#This Row],[Cost]]*Tabla1[[#This Row],[Cant]])</f>
        <v>25000</v>
      </c>
      <c r="P10467" s="8">
        <f>IF(Tabla1[[#This Row],[Mov]]="VNT",-Tabla1[[#This Row],[Cant]],Tabla1[[#This Row],[Cant]])</f>
        <v>-1</v>
      </c>
      <c r="Q10467" s="8">
        <f>DAY(Tabla1[[#This Row],[Date]])</f>
        <v>29</v>
      </c>
      <c r="R10467" s="8">
        <f>MONTH(Tabla1[[#This Row],[Date]])</f>
        <v>5</v>
      </c>
      <c r="S10467" s="8">
        <f>YEAR(Tabla1[[#This Row],[Date]])</f>
        <v>2023</v>
      </c>
    </row>
    <row r="10468" spans="1:19" x14ac:dyDescent="0.2">
      <c r="A10468">
        <v>10422</v>
      </c>
      <c r="B10468" s="1">
        <v>45075</v>
      </c>
      <c r="C10468" t="s">
        <v>260</v>
      </c>
      <c r="D10468" t="s">
        <v>332</v>
      </c>
      <c r="E10468">
        <v>1</v>
      </c>
      <c r="F10468" t="s">
        <v>458</v>
      </c>
      <c r="G10468" t="s">
        <v>272</v>
      </c>
      <c r="H10468" t="s">
        <v>3402</v>
      </c>
      <c r="M10468" s="2">
        <v>0</v>
      </c>
      <c r="N10468" s="2">
        <v>15000</v>
      </c>
      <c r="O10468" s="2">
        <f>IF(Tabla1[[#This Row],[Mov]]="VNT",Tabla1[[#This Row],[Sale]]-Tabla1[[#This Row],[Cost]],-Tabla1[[#This Row],[Cost]]*Tabla1[[#This Row],[Cant]])</f>
        <v>15000</v>
      </c>
      <c r="P10468" s="8">
        <f>IF(Tabla1[[#This Row],[Mov]]="VNT",-Tabla1[[#This Row],[Cant]],Tabla1[[#This Row],[Cant]])</f>
        <v>-1</v>
      </c>
      <c r="Q10468" s="8">
        <f>DAY(Tabla1[[#This Row],[Date]])</f>
        <v>29</v>
      </c>
      <c r="R10468" s="8">
        <f>MONTH(Tabla1[[#This Row],[Date]])</f>
        <v>5</v>
      </c>
      <c r="S10468" s="8">
        <f>YEAR(Tabla1[[#This Row],[Date]])</f>
        <v>2023</v>
      </c>
    </row>
    <row r="10469" spans="1:19" x14ac:dyDescent="0.2">
      <c r="A10469">
        <v>10423</v>
      </c>
      <c r="B10469" s="1">
        <v>45075</v>
      </c>
      <c r="C10469" t="s">
        <v>260</v>
      </c>
      <c r="D10469" t="s">
        <v>332</v>
      </c>
      <c r="E10469">
        <v>1</v>
      </c>
      <c r="F10469" t="s">
        <v>225</v>
      </c>
      <c r="G10469" t="s">
        <v>860</v>
      </c>
      <c r="H10469" t="s">
        <v>2239</v>
      </c>
      <c r="M10469" s="2">
        <v>1100</v>
      </c>
      <c r="N10469" s="2">
        <v>10000</v>
      </c>
      <c r="O10469" s="2">
        <f>IF(Tabla1[[#This Row],[Mov]]="VNT",Tabla1[[#This Row],[Sale]]-Tabla1[[#This Row],[Cost]],-Tabla1[[#This Row],[Cost]]*Tabla1[[#This Row],[Cant]])</f>
        <v>8900</v>
      </c>
      <c r="P10469" s="8">
        <f>IF(Tabla1[[#This Row],[Mov]]="VNT",-Tabla1[[#This Row],[Cant]],Tabla1[[#This Row],[Cant]])</f>
        <v>-1</v>
      </c>
      <c r="Q10469" s="8">
        <f>DAY(Tabla1[[#This Row],[Date]])</f>
        <v>29</v>
      </c>
      <c r="R10469" s="8">
        <f>MONTH(Tabla1[[#This Row],[Date]])</f>
        <v>5</v>
      </c>
      <c r="S10469" s="8">
        <f>YEAR(Tabla1[[#This Row],[Date]])</f>
        <v>2023</v>
      </c>
    </row>
    <row r="10470" spans="1:19" x14ac:dyDescent="0.2">
      <c r="A10470">
        <v>10424</v>
      </c>
      <c r="B10470" s="1">
        <v>45075</v>
      </c>
      <c r="C10470" t="s">
        <v>260</v>
      </c>
      <c r="D10470" t="s">
        <v>3404</v>
      </c>
      <c r="E10470">
        <v>1</v>
      </c>
      <c r="F10470" t="s">
        <v>458</v>
      </c>
      <c r="G10470" t="s">
        <v>284</v>
      </c>
      <c r="H10470" t="s">
        <v>3405</v>
      </c>
      <c r="M10470" s="2">
        <v>0</v>
      </c>
      <c r="N10470" s="2">
        <v>25000</v>
      </c>
      <c r="O10470" s="2">
        <f>IF(Tabla1[[#This Row],[Mov]]="VNT",Tabla1[[#This Row],[Sale]]-Tabla1[[#This Row],[Cost]],-Tabla1[[#This Row],[Cost]]*Tabla1[[#This Row],[Cant]])</f>
        <v>25000</v>
      </c>
      <c r="P10470" s="8">
        <f>IF(Tabla1[[#This Row],[Mov]]="VNT",-Tabla1[[#This Row],[Cant]],Tabla1[[#This Row],[Cant]])</f>
        <v>-1</v>
      </c>
      <c r="Q10470" s="8">
        <f>DAY(Tabla1[[#This Row],[Date]])</f>
        <v>29</v>
      </c>
      <c r="R10470" s="8">
        <f>MONTH(Tabla1[[#This Row],[Date]])</f>
        <v>5</v>
      </c>
      <c r="S10470" s="8">
        <f>YEAR(Tabla1[[#This Row],[Date]])</f>
        <v>2023</v>
      </c>
    </row>
    <row r="10471" spans="1:19" x14ac:dyDescent="0.2">
      <c r="A10471">
        <v>10425</v>
      </c>
      <c r="B10471" s="1">
        <v>45075</v>
      </c>
      <c r="C10471" t="s">
        <v>260</v>
      </c>
      <c r="D10471" t="s">
        <v>332</v>
      </c>
      <c r="E10471">
        <v>1</v>
      </c>
      <c r="F10471" t="s">
        <v>116</v>
      </c>
      <c r="G10471" t="s">
        <v>382</v>
      </c>
      <c r="H10471" t="s">
        <v>514</v>
      </c>
      <c r="M10471" s="2">
        <v>5139</v>
      </c>
      <c r="N10471" s="2">
        <v>5500</v>
      </c>
      <c r="O10471" s="2">
        <f>IF(Tabla1[[#This Row],[Mov]]="VNT",Tabla1[[#This Row],[Sale]]-Tabla1[[#This Row],[Cost]],-Tabla1[[#This Row],[Cost]]*Tabla1[[#This Row],[Cant]])</f>
        <v>361</v>
      </c>
      <c r="P10471" s="8">
        <f>IF(Tabla1[[#This Row],[Mov]]="VNT",-Tabla1[[#This Row],[Cant]],Tabla1[[#This Row],[Cant]])</f>
        <v>-1</v>
      </c>
      <c r="Q10471" s="8">
        <f>DAY(Tabla1[[#This Row],[Date]])</f>
        <v>29</v>
      </c>
      <c r="R10471" s="8">
        <f>MONTH(Tabla1[[#This Row],[Date]])</f>
        <v>5</v>
      </c>
      <c r="S10471" s="8">
        <f>YEAR(Tabla1[[#This Row],[Date]])</f>
        <v>2023</v>
      </c>
    </row>
    <row r="10472" spans="1:19" x14ac:dyDescent="0.2">
      <c r="A10472">
        <v>10426</v>
      </c>
      <c r="B10472" s="1">
        <v>45075</v>
      </c>
      <c r="C10472" t="s">
        <v>260</v>
      </c>
      <c r="D10472" t="s">
        <v>332</v>
      </c>
      <c r="E10472">
        <v>1</v>
      </c>
      <c r="F10472" t="s">
        <v>15</v>
      </c>
      <c r="G10472" t="s">
        <v>794</v>
      </c>
      <c r="H10472" t="s">
        <v>215</v>
      </c>
      <c r="M10472" s="2">
        <v>4000</v>
      </c>
      <c r="N10472" s="2">
        <v>14000</v>
      </c>
      <c r="O10472" s="2">
        <f>IF(Tabla1[[#This Row],[Mov]]="VNT",Tabla1[[#This Row],[Sale]]-Tabla1[[#This Row],[Cost]],-Tabla1[[#This Row],[Cost]]*Tabla1[[#This Row],[Cant]])</f>
        <v>10000</v>
      </c>
      <c r="P10472" s="8">
        <f>IF(Tabla1[[#This Row],[Mov]]="VNT",-Tabla1[[#This Row],[Cant]],Tabla1[[#This Row],[Cant]])</f>
        <v>-1</v>
      </c>
      <c r="Q10472" s="8">
        <f>DAY(Tabla1[[#This Row],[Date]])</f>
        <v>29</v>
      </c>
      <c r="R10472" s="8">
        <f>MONTH(Tabla1[[#This Row],[Date]])</f>
        <v>5</v>
      </c>
      <c r="S10472" s="8">
        <f>YEAR(Tabla1[[#This Row],[Date]])</f>
        <v>2023</v>
      </c>
    </row>
    <row r="10473" spans="1:19" x14ac:dyDescent="0.2">
      <c r="A10473">
        <v>10427</v>
      </c>
      <c r="B10473" s="1">
        <v>45075</v>
      </c>
      <c r="C10473" t="s">
        <v>260</v>
      </c>
      <c r="D10473" t="s">
        <v>332</v>
      </c>
      <c r="E10473">
        <v>1</v>
      </c>
      <c r="F10473" t="s">
        <v>21</v>
      </c>
      <c r="G10473" t="s">
        <v>272</v>
      </c>
      <c r="H10473" t="s">
        <v>1522</v>
      </c>
      <c r="M10473" s="2">
        <v>2600</v>
      </c>
      <c r="N10473" s="2">
        <v>10000</v>
      </c>
      <c r="O10473" s="2">
        <f>IF(Tabla1[[#This Row],[Mov]]="VNT",Tabla1[[#This Row],[Sale]]-Tabla1[[#This Row],[Cost]],-Tabla1[[#This Row],[Cost]]*Tabla1[[#This Row],[Cant]])</f>
        <v>7400</v>
      </c>
      <c r="P10473" s="8">
        <f>IF(Tabla1[[#This Row],[Mov]]="VNT",-Tabla1[[#This Row],[Cant]],Tabla1[[#This Row],[Cant]])</f>
        <v>-1</v>
      </c>
      <c r="Q10473" s="8">
        <f>DAY(Tabla1[[#This Row],[Date]])</f>
        <v>29</v>
      </c>
      <c r="R10473" s="8">
        <f>MONTH(Tabla1[[#This Row],[Date]])</f>
        <v>5</v>
      </c>
      <c r="S10473" s="8">
        <f>YEAR(Tabla1[[#This Row],[Date]])</f>
        <v>2023</v>
      </c>
    </row>
    <row r="10474" spans="1:19" x14ac:dyDescent="0.2">
      <c r="A10474">
        <v>10428</v>
      </c>
      <c r="B10474" s="1">
        <v>45075</v>
      </c>
      <c r="C10474" t="s">
        <v>260</v>
      </c>
      <c r="D10474" t="s">
        <v>809</v>
      </c>
      <c r="E10474">
        <v>1</v>
      </c>
      <c r="F10474" t="s">
        <v>15</v>
      </c>
      <c r="G10474" t="s">
        <v>266</v>
      </c>
      <c r="H10474" t="s">
        <v>3219</v>
      </c>
      <c r="M10474" s="2">
        <v>1500</v>
      </c>
      <c r="N10474" s="2">
        <v>7000</v>
      </c>
      <c r="O10474" s="2">
        <f>IF(Tabla1[[#This Row],[Mov]]="VNT",Tabla1[[#This Row],[Sale]]-Tabla1[[#This Row],[Cost]],-Tabla1[[#This Row],[Cost]]*Tabla1[[#This Row],[Cant]])</f>
        <v>5500</v>
      </c>
      <c r="P10474" s="8">
        <f>IF(Tabla1[[#This Row],[Mov]]="VNT",-Tabla1[[#This Row],[Cant]],Tabla1[[#This Row],[Cant]])</f>
        <v>-1</v>
      </c>
      <c r="Q10474" s="8">
        <f>DAY(Tabla1[[#This Row],[Date]])</f>
        <v>29</v>
      </c>
      <c r="R10474" s="8">
        <f>MONTH(Tabla1[[#This Row],[Date]])</f>
        <v>5</v>
      </c>
      <c r="S10474" s="8">
        <f>YEAR(Tabla1[[#This Row],[Date]])</f>
        <v>2023</v>
      </c>
    </row>
    <row r="10475" spans="1:19" x14ac:dyDescent="0.2">
      <c r="A10475">
        <v>10429</v>
      </c>
      <c r="B10475" s="1">
        <v>45075</v>
      </c>
      <c r="C10475" t="s">
        <v>260</v>
      </c>
      <c r="D10475" t="s">
        <v>332</v>
      </c>
      <c r="E10475">
        <v>1</v>
      </c>
      <c r="F10475" t="s">
        <v>116</v>
      </c>
      <c r="G10475" t="s">
        <v>564</v>
      </c>
      <c r="H10475" t="s">
        <v>565</v>
      </c>
      <c r="M10475" s="2">
        <v>5139</v>
      </c>
      <c r="N10475" s="2">
        <v>5500</v>
      </c>
      <c r="O10475" s="2">
        <f>IF(Tabla1[[#This Row],[Mov]]="VNT",Tabla1[[#This Row],[Sale]]-Tabla1[[#This Row],[Cost]],-Tabla1[[#This Row],[Cost]]*Tabla1[[#This Row],[Cant]])</f>
        <v>361</v>
      </c>
      <c r="P10475" s="8">
        <f>IF(Tabla1[[#This Row],[Mov]]="VNT",-Tabla1[[#This Row],[Cant]],Tabla1[[#This Row],[Cant]])</f>
        <v>-1</v>
      </c>
      <c r="Q10475" s="8">
        <f>DAY(Tabla1[[#This Row],[Date]])</f>
        <v>29</v>
      </c>
      <c r="R10475" s="8">
        <f>MONTH(Tabla1[[#This Row],[Date]])</f>
        <v>5</v>
      </c>
      <c r="S10475" s="8">
        <f>YEAR(Tabla1[[#This Row],[Date]])</f>
        <v>2023</v>
      </c>
    </row>
    <row r="10476" spans="1:19" x14ac:dyDescent="0.2">
      <c r="A10476">
        <v>10430</v>
      </c>
      <c r="B10476" s="1">
        <v>45075</v>
      </c>
      <c r="C10476" t="s">
        <v>260</v>
      </c>
      <c r="D10476" t="s">
        <v>332</v>
      </c>
      <c r="E10476">
        <v>1</v>
      </c>
      <c r="F10476" t="s">
        <v>225</v>
      </c>
      <c r="G10476" t="s">
        <v>272</v>
      </c>
      <c r="H10476" t="s">
        <v>3406</v>
      </c>
      <c r="M10476" s="2">
        <v>1100</v>
      </c>
      <c r="N10476" s="2">
        <v>10000</v>
      </c>
      <c r="O10476" s="2">
        <f>IF(Tabla1[[#This Row],[Mov]]="VNT",Tabla1[[#This Row],[Sale]]-Tabla1[[#This Row],[Cost]],-Tabla1[[#This Row],[Cost]]*Tabla1[[#This Row],[Cant]])</f>
        <v>8900</v>
      </c>
      <c r="P10476" s="8">
        <f>IF(Tabla1[[#This Row],[Mov]]="VNT",-Tabla1[[#This Row],[Cant]],Tabla1[[#This Row],[Cant]])</f>
        <v>-1</v>
      </c>
      <c r="Q10476" s="8">
        <f>DAY(Tabla1[[#This Row],[Date]])</f>
        <v>29</v>
      </c>
      <c r="R10476" s="8">
        <f>MONTH(Tabla1[[#This Row],[Date]])</f>
        <v>5</v>
      </c>
      <c r="S10476" s="8">
        <f>YEAR(Tabla1[[#This Row],[Date]])</f>
        <v>2023</v>
      </c>
    </row>
    <row r="10477" spans="1:19" x14ac:dyDescent="0.2">
      <c r="A10477">
        <v>10431</v>
      </c>
      <c r="B10477" s="1">
        <v>45075</v>
      </c>
      <c r="C10477" t="s">
        <v>260</v>
      </c>
      <c r="D10477" t="s">
        <v>332</v>
      </c>
      <c r="E10477">
        <v>1</v>
      </c>
      <c r="F10477" t="s">
        <v>21</v>
      </c>
      <c r="G10477" t="s">
        <v>263</v>
      </c>
      <c r="H10477" t="s">
        <v>1954</v>
      </c>
      <c r="M10477" s="2">
        <v>7500</v>
      </c>
      <c r="N10477" s="2">
        <v>20000</v>
      </c>
      <c r="O10477" s="2">
        <f>IF(Tabla1[[#This Row],[Mov]]="VNT",Tabla1[[#This Row],[Sale]]-Tabla1[[#This Row],[Cost]],-Tabla1[[#This Row],[Cost]]*Tabla1[[#This Row],[Cant]])</f>
        <v>12500</v>
      </c>
      <c r="P10477" s="8">
        <f>IF(Tabla1[[#This Row],[Mov]]="VNT",-Tabla1[[#This Row],[Cant]],Tabla1[[#This Row],[Cant]])</f>
        <v>-1</v>
      </c>
      <c r="Q10477" s="8">
        <f>DAY(Tabla1[[#This Row],[Date]])</f>
        <v>29</v>
      </c>
      <c r="R10477" s="8">
        <f>MONTH(Tabla1[[#This Row],[Date]])</f>
        <v>5</v>
      </c>
      <c r="S10477" s="8">
        <f>YEAR(Tabla1[[#This Row],[Date]])</f>
        <v>2023</v>
      </c>
    </row>
    <row r="10478" spans="1:19" x14ac:dyDescent="0.2">
      <c r="A10478">
        <v>10432</v>
      </c>
      <c r="B10478" s="1">
        <v>45075</v>
      </c>
      <c r="C10478" t="s">
        <v>260</v>
      </c>
      <c r="D10478" t="s">
        <v>332</v>
      </c>
      <c r="E10478">
        <v>1</v>
      </c>
      <c r="F10478" t="s">
        <v>116</v>
      </c>
      <c r="G10478" t="s">
        <v>349</v>
      </c>
      <c r="H10478" t="s">
        <v>568</v>
      </c>
      <c r="M10478" s="2">
        <v>4672</v>
      </c>
      <c r="N10478" s="2">
        <v>5000</v>
      </c>
      <c r="O10478" s="2">
        <f>IF(Tabla1[[#This Row],[Mov]]="VNT",Tabla1[[#This Row],[Sale]]-Tabla1[[#This Row],[Cost]],-Tabla1[[#This Row],[Cost]]*Tabla1[[#This Row],[Cant]])</f>
        <v>328</v>
      </c>
      <c r="P10478" s="8">
        <f>IF(Tabla1[[#This Row],[Mov]]="VNT",-Tabla1[[#This Row],[Cant]],Tabla1[[#This Row],[Cant]])</f>
        <v>-1</v>
      </c>
      <c r="Q10478" s="8">
        <f>DAY(Tabla1[[#This Row],[Date]])</f>
        <v>29</v>
      </c>
      <c r="R10478" s="8">
        <f>MONTH(Tabla1[[#This Row],[Date]])</f>
        <v>5</v>
      </c>
      <c r="S10478" s="8">
        <f>YEAR(Tabla1[[#This Row],[Date]])</f>
        <v>2023</v>
      </c>
    </row>
    <row r="10479" spans="1:19" x14ac:dyDescent="0.2">
      <c r="A10479">
        <v>10433</v>
      </c>
      <c r="B10479" s="1">
        <v>45075</v>
      </c>
      <c r="C10479" t="s">
        <v>260</v>
      </c>
      <c r="D10479" t="s">
        <v>332</v>
      </c>
      <c r="E10479">
        <v>1</v>
      </c>
      <c r="F10479" t="s">
        <v>458</v>
      </c>
      <c r="G10479" t="s">
        <v>3408</v>
      </c>
      <c r="H10479" t="s">
        <v>3407</v>
      </c>
      <c r="M10479" s="2">
        <v>0</v>
      </c>
      <c r="N10479" s="2">
        <v>25000</v>
      </c>
      <c r="O10479" s="2">
        <f>IF(Tabla1[[#This Row],[Mov]]="VNT",Tabla1[[#This Row],[Sale]]-Tabla1[[#This Row],[Cost]],-Tabla1[[#This Row],[Cost]]*Tabla1[[#This Row],[Cant]])</f>
        <v>25000</v>
      </c>
      <c r="P10479" s="8">
        <f>IF(Tabla1[[#This Row],[Mov]]="VNT",-Tabla1[[#This Row],[Cant]],Tabla1[[#This Row],[Cant]])</f>
        <v>-1</v>
      </c>
      <c r="Q10479" s="8">
        <f>DAY(Tabla1[[#This Row],[Date]])</f>
        <v>29</v>
      </c>
      <c r="R10479" s="8">
        <f>MONTH(Tabla1[[#This Row],[Date]])</f>
        <v>5</v>
      </c>
      <c r="S10479" s="8">
        <f>YEAR(Tabla1[[#This Row],[Date]])</f>
        <v>2023</v>
      </c>
    </row>
    <row r="10480" spans="1:19" x14ac:dyDescent="0.2">
      <c r="A10480">
        <v>10434</v>
      </c>
      <c r="B10480" s="1">
        <v>45075</v>
      </c>
      <c r="C10480" t="s">
        <v>260</v>
      </c>
      <c r="D10480" t="s">
        <v>332</v>
      </c>
      <c r="E10480">
        <v>1</v>
      </c>
      <c r="F10480" t="s">
        <v>127</v>
      </c>
      <c r="G10480" t="s">
        <v>266</v>
      </c>
      <c r="H10480" t="s">
        <v>230</v>
      </c>
      <c r="M10480" s="2">
        <v>1500</v>
      </c>
      <c r="N10480" s="2">
        <v>4000</v>
      </c>
      <c r="O10480" s="2">
        <f>IF(Tabla1[[#This Row],[Mov]]="VNT",Tabla1[[#This Row],[Sale]]-Tabla1[[#This Row],[Cost]],-Tabla1[[#This Row],[Cost]]*Tabla1[[#This Row],[Cant]])</f>
        <v>2500</v>
      </c>
      <c r="P10480" s="8">
        <f>IF(Tabla1[[#This Row],[Mov]]="VNT",-Tabla1[[#This Row],[Cant]],Tabla1[[#This Row],[Cant]])</f>
        <v>-1</v>
      </c>
      <c r="Q10480" s="8">
        <f>DAY(Tabla1[[#This Row],[Date]])</f>
        <v>29</v>
      </c>
      <c r="R10480" s="8">
        <f>MONTH(Tabla1[[#This Row],[Date]])</f>
        <v>5</v>
      </c>
      <c r="S10480" s="8">
        <f>YEAR(Tabla1[[#This Row],[Date]])</f>
        <v>2023</v>
      </c>
    </row>
    <row r="10481" spans="1:19" x14ac:dyDescent="0.2">
      <c r="A10481">
        <v>10435</v>
      </c>
      <c r="B10481" s="1">
        <v>45075</v>
      </c>
      <c r="C10481" t="s">
        <v>260</v>
      </c>
      <c r="D10481" t="s">
        <v>332</v>
      </c>
      <c r="E10481">
        <v>1</v>
      </c>
      <c r="F10481" t="s">
        <v>116</v>
      </c>
      <c r="G10481" t="s">
        <v>349</v>
      </c>
      <c r="H10481" t="s">
        <v>515</v>
      </c>
      <c r="M10481" s="2">
        <v>6074</v>
      </c>
      <c r="N10481" s="2">
        <v>6500</v>
      </c>
      <c r="O10481" s="2">
        <f>IF(Tabla1[[#This Row],[Mov]]="VNT",Tabla1[[#This Row],[Sale]]-Tabla1[[#This Row],[Cost]],-Tabla1[[#This Row],[Cost]]*Tabla1[[#This Row],[Cant]])</f>
        <v>426</v>
      </c>
      <c r="P10481" s="8">
        <f>IF(Tabla1[[#This Row],[Mov]]="VNT",-Tabla1[[#This Row],[Cant]],Tabla1[[#This Row],[Cant]])</f>
        <v>-1</v>
      </c>
      <c r="Q10481" s="8">
        <f>DAY(Tabla1[[#This Row],[Date]])</f>
        <v>29</v>
      </c>
      <c r="R10481" s="8">
        <f>MONTH(Tabla1[[#This Row],[Date]])</f>
        <v>5</v>
      </c>
      <c r="S10481" s="8">
        <f>YEAR(Tabla1[[#This Row],[Date]])</f>
        <v>2023</v>
      </c>
    </row>
    <row r="10482" spans="1:19" x14ac:dyDescent="0.2">
      <c r="A10482">
        <v>10436</v>
      </c>
      <c r="B10482" s="1">
        <v>45075</v>
      </c>
      <c r="C10482" t="s">
        <v>260</v>
      </c>
      <c r="D10482" t="s">
        <v>332</v>
      </c>
      <c r="E10482">
        <v>1</v>
      </c>
      <c r="F10482" t="s">
        <v>116</v>
      </c>
      <c r="G10482" t="s">
        <v>382</v>
      </c>
      <c r="H10482" t="s">
        <v>514</v>
      </c>
      <c r="M10482" s="2">
        <v>5139</v>
      </c>
      <c r="N10482" s="2">
        <v>5500</v>
      </c>
      <c r="O10482" s="2">
        <f>IF(Tabla1[[#This Row],[Mov]]="VNT",Tabla1[[#This Row],[Sale]]-Tabla1[[#This Row],[Cost]],-Tabla1[[#This Row],[Cost]]*Tabla1[[#This Row],[Cant]])</f>
        <v>361</v>
      </c>
      <c r="P10482" s="8">
        <f>IF(Tabla1[[#This Row],[Mov]]="VNT",-Tabla1[[#This Row],[Cant]],Tabla1[[#This Row],[Cant]])</f>
        <v>-1</v>
      </c>
      <c r="Q10482" s="8">
        <f>DAY(Tabla1[[#This Row],[Date]])</f>
        <v>29</v>
      </c>
      <c r="R10482" s="8">
        <f>MONTH(Tabla1[[#This Row],[Date]])</f>
        <v>5</v>
      </c>
      <c r="S10482" s="8">
        <f>YEAR(Tabla1[[#This Row],[Date]])</f>
        <v>2023</v>
      </c>
    </row>
    <row r="10483" spans="1:19" x14ac:dyDescent="0.2">
      <c r="A10483">
        <v>10437</v>
      </c>
      <c r="B10483" s="1">
        <v>45075</v>
      </c>
      <c r="C10483" t="s">
        <v>260</v>
      </c>
      <c r="D10483" t="s">
        <v>332</v>
      </c>
      <c r="E10483">
        <v>1</v>
      </c>
      <c r="F10483" t="s">
        <v>2134</v>
      </c>
      <c r="G10483" t="s">
        <v>266</v>
      </c>
      <c r="H10483" t="s">
        <v>1173</v>
      </c>
      <c r="J10483" t="s">
        <v>3411</v>
      </c>
      <c r="M10483" s="2">
        <v>7000</v>
      </c>
      <c r="N10483" s="2">
        <v>14000</v>
      </c>
      <c r="O10483" s="2">
        <f>IF(Tabla1[[#This Row],[Mov]]="VNT",Tabla1[[#This Row],[Sale]]-Tabla1[[#This Row],[Cost]],-Tabla1[[#This Row],[Cost]]*Tabla1[[#This Row],[Cant]])</f>
        <v>7000</v>
      </c>
      <c r="P10483" s="8">
        <f>IF(Tabla1[[#This Row],[Mov]]="VNT",-Tabla1[[#This Row],[Cant]],Tabla1[[#This Row],[Cant]])</f>
        <v>-1</v>
      </c>
      <c r="Q10483" s="8">
        <f>DAY(Tabla1[[#This Row],[Date]])</f>
        <v>29</v>
      </c>
      <c r="R10483" s="8">
        <f>MONTH(Tabla1[[#This Row],[Date]])</f>
        <v>5</v>
      </c>
      <c r="S10483" s="8">
        <f>YEAR(Tabla1[[#This Row],[Date]])</f>
        <v>2023</v>
      </c>
    </row>
    <row r="10484" spans="1:19" x14ac:dyDescent="0.2">
      <c r="A10484">
        <v>10438</v>
      </c>
      <c r="B10484" s="1">
        <v>45075</v>
      </c>
      <c r="C10484" t="s">
        <v>260</v>
      </c>
      <c r="D10484" t="s">
        <v>332</v>
      </c>
      <c r="E10484">
        <v>1</v>
      </c>
      <c r="F10484" t="s">
        <v>15</v>
      </c>
      <c r="G10484" t="s">
        <v>264</v>
      </c>
      <c r="H10484" t="s">
        <v>3412</v>
      </c>
      <c r="M10484" s="2">
        <v>2000</v>
      </c>
      <c r="N10484" s="2">
        <v>10000</v>
      </c>
      <c r="O10484" s="2">
        <f>IF(Tabla1[[#This Row],[Mov]]="VNT",Tabla1[[#This Row],[Sale]]-Tabla1[[#This Row],[Cost]],-Tabla1[[#This Row],[Cost]]*Tabla1[[#This Row],[Cant]])</f>
        <v>8000</v>
      </c>
      <c r="P10484" s="8">
        <f>IF(Tabla1[[#This Row],[Mov]]="VNT",-Tabla1[[#This Row],[Cant]],Tabla1[[#This Row],[Cant]])</f>
        <v>-1</v>
      </c>
      <c r="Q10484" s="8">
        <f>DAY(Tabla1[[#This Row],[Date]])</f>
        <v>29</v>
      </c>
      <c r="R10484" s="8">
        <f>MONTH(Tabla1[[#This Row],[Date]])</f>
        <v>5</v>
      </c>
      <c r="S10484" s="8">
        <f>YEAR(Tabla1[[#This Row],[Date]])</f>
        <v>2023</v>
      </c>
    </row>
    <row r="10485" spans="1:19" x14ac:dyDescent="0.2">
      <c r="A10485">
        <v>10439</v>
      </c>
      <c r="B10485" s="1">
        <v>45075</v>
      </c>
      <c r="C10485" t="s">
        <v>260</v>
      </c>
      <c r="D10485" t="s">
        <v>332</v>
      </c>
      <c r="E10485">
        <v>1</v>
      </c>
      <c r="F10485" t="s">
        <v>15</v>
      </c>
      <c r="G10485" t="s">
        <v>264</v>
      </c>
      <c r="H10485" t="s">
        <v>3412</v>
      </c>
      <c r="M10485" s="2">
        <v>2000</v>
      </c>
      <c r="N10485" s="2">
        <v>10000</v>
      </c>
      <c r="O10485" s="2">
        <f>IF(Tabla1[[#This Row],[Mov]]="VNT",Tabla1[[#This Row],[Sale]]-Tabla1[[#This Row],[Cost]],-Tabla1[[#This Row],[Cost]]*Tabla1[[#This Row],[Cant]])</f>
        <v>8000</v>
      </c>
      <c r="P10485" s="8">
        <f>IF(Tabla1[[#This Row],[Mov]]="VNT",-Tabla1[[#This Row],[Cant]],Tabla1[[#This Row],[Cant]])</f>
        <v>-1</v>
      </c>
      <c r="Q10485" s="8">
        <f>DAY(Tabla1[[#This Row],[Date]])</f>
        <v>29</v>
      </c>
      <c r="R10485" s="8">
        <f>MONTH(Tabla1[[#This Row],[Date]])</f>
        <v>5</v>
      </c>
      <c r="S10485" s="8">
        <f>YEAR(Tabla1[[#This Row],[Date]])</f>
        <v>2023</v>
      </c>
    </row>
    <row r="10486" spans="1:19" x14ac:dyDescent="0.2">
      <c r="A10486">
        <v>10440</v>
      </c>
      <c r="B10486" s="1">
        <v>45075</v>
      </c>
      <c r="C10486" t="s">
        <v>260</v>
      </c>
      <c r="D10486" t="s">
        <v>332</v>
      </c>
      <c r="E10486">
        <v>1</v>
      </c>
      <c r="F10486" t="s">
        <v>42</v>
      </c>
      <c r="G10486" t="s">
        <v>1765</v>
      </c>
      <c r="H10486" t="s">
        <v>3413</v>
      </c>
      <c r="M10486" s="2">
        <v>25000</v>
      </c>
      <c r="N10486" s="2">
        <v>50000</v>
      </c>
      <c r="O10486" s="2">
        <f>IF(Tabla1[[#This Row],[Mov]]="VNT",Tabla1[[#This Row],[Sale]]-Tabla1[[#This Row],[Cost]],-Tabla1[[#This Row],[Cost]]*Tabla1[[#This Row],[Cant]])</f>
        <v>25000</v>
      </c>
      <c r="P10486" s="8">
        <f>IF(Tabla1[[#This Row],[Mov]]="VNT",-Tabla1[[#This Row],[Cant]],Tabla1[[#This Row],[Cant]])</f>
        <v>-1</v>
      </c>
      <c r="Q10486" s="8">
        <f>DAY(Tabla1[[#This Row],[Date]])</f>
        <v>29</v>
      </c>
      <c r="R10486" s="8">
        <f>MONTH(Tabla1[[#This Row],[Date]])</f>
        <v>5</v>
      </c>
      <c r="S10486" s="8">
        <f>YEAR(Tabla1[[#This Row],[Date]])</f>
        <v>2023</v>
      </c>
    </row>
    <row r="10487" spans="1:19" x14ac:dyDescent="0.2">
      <c r="A10487">
        <v>10441</v>
      </c>
      <c r="B10487" s="1">
        <v>45075</v>
      </c>
      <c r="C10487" t="s">
        <v>260</v>
      </c>
      <c r="D10487" t="s">
        <v>332</v>
      </c>
      <c r="E10487">
        <v>1</v>
      </c>
      <c r="F10487" t="s">
        <v>42</v>
      </c>
      <c r="G10487" t="s">
        <v>465</v>
      </c>
      <c r="H10487" t="s">
        <v>2658</v>
      </c>
      <c r="M10487" s="2">
        <v>48000</v>
      </c>
      <c r="N10487" s="2">
        <v>85000</v>
      </c>
      <c r="O10487" s="2">
        <f>IF(Tabla1[[#This Row],[Mov]]="VNT",Tabla1[[#This Row],[Sale]]-Tabla1[[#This Row],[Cost]],-Tabla1[[#This Row],[Cost]]*Tabla1[[#This Row],[Cant]])</f>
        <v>37000</v>
      </c>
      <c r="P10487" s="8">
        <f>IF(Tabla1[[#This Row],[Mov]]="VNT",-Tabla1[[#This Row],[Cant]],Tabla1[[#This Row],[Cant]])</f>
        <v>-1</v>
      </c>
      <c r="Q10487" s="8">
        <f>DAY(Tabla1[[#This Row],[Date]])</f>
        <v>29</v>
      </c>
      <c r="R10487" s="8">
        <f>MONTH(Tabla1[[#This Row],[Date]])</f>
        <v>5</v>
      </c>
      <c r="S10487" s="8">
        <f>YEAR(Tabla1[[#This Row],[Date]])</f>
        <v>2023</v>
      </c>
    </row>
    <row r="10488" spans="1:19" x14ac:dyDescent="0.2">
      <c r="A10488">
        <v>10442</v>
      </c>
      <c r="B10488" s="1">
        <v>45075</v>
      </c>
      <c r="C10488" t="s">
        <v>260</v>
      </c>
      <c r="D10488" t="s">
        <v>332</v>
      </c>
      <c r="E10488">
        <v>1</v>
      </c>
      <c r="F10488" t="s">
        <v>224</v>
      </c>
      <c r="G10488" t="s">
        <v>273</v>
      </c>
      <c r="H10488" t="s">
        <v>470</v>
      </c>
      <c r="K10488" t="s">
        <v>1078</v>
      </c>
      <c r="M10488" s="2">
        <v>7000</v>
      </c>
      <c r="N10488" s="2">
        <v>18000</v>
      </c>
      <c r="O10488" s="2">
        <f>IF(Tabla1[[#This Row],[Mov]]="VNT",Tabla1[[#This Row],[Sale]]-Tabla1[[#This Row],[Cost]],-Tabla1[[#This Row],[Cost]]*Tabla1[[#This Row],[Cant]])</f>
        <v>11000</v>
      </c>
      <c r="P10488" s="8">
        <f>IF(Tabla1[[#This Row],[Mov]]="VNT",-Tabla1[[#This Row],[Cant]],Tabla1[[#This Row],[Cant]])</f>
        <v>-1</v>
      </c>
      <c r="Q10488" s="8">
        <f>DAY(Tabla1[[#This Row],[Date]])</f>
        <v>29</v>
      </c>
      <c r="R10488" s="8">
        <f>MONTH(Tabla1[[#This Row],[Date]])</f>
        <v>5</v>
      </c>
      <c r="S10488" s="8">
        <f>YEAR(Tabla1[[#This Row],[Date]])</f>
        <v>2023</v>
      </c>
    </row>
    <row r="10489" spans="1:19" x14ac:dyDescent="0.2">
      <c r="A10489">
        <v>10443</v>
      </c>
      <c r="B10489" s="1">
        <v>45076</v>
      </c>
      <c r="C10489" t="s">
        <v>260</v>
      </c>
      <c r="D10489" t="s">
        <v>332</v>
      </c>
      <c r="E10489">
        <v>1</v>
      </c>
      <c r="F10489" t="s">
        <v>458</v>
      </c>
      <c r="G10489" t="s">
        <v>499</v>
      </c>
      <c r="H10489" t="s">
        <v>3414</v>
      </c>
      <c r="M10489" s="2">
        <v>0</v>
      </c>
      <c r="N10489" s="2">
        <v>4000</v>
      </c>
      <c r="O10489" s="2">
        <f>IF(Tabla1[[#This Row],[Mov]]="VNT",Tabla1[[#This Row],[Sale]]-Tabla1[[#This Row],[Cost]],-Tabla1[[#This Row],[Cost]]*Tabla1[[#This Row],[Cant]])</f>
        <v>4000</v>
      </c>
      <c r="P10489" s="8">
        <f>IF(Tabla1[[#This Row],[Mov]]="VNT",-Tabla1[[#This Row],[Cant]],Tabla1[[#This Row],[Cant]])</f>
        <v>-1</v>
      </c>
      <c r="Q10489" s="8">
        <f>DAY(Tabla1[[#This Row],[Date]])</f>
        <v>30</v>
      </c>
      <c r="R10489" s="8">
        <f>MONTH(Tabla1[[#This Row],[Date]])</f>
        <v>5</v>
      </c>
      <c r="S10489" s="8">
        <f>YEAR(Tabla1[[#This Row],[Date]])</f>
        <v>2023</v>
      </c>
    </row>
    <row r="10490" spans="1:19" x14ac:dyDescent="0.2">
      <c r="A10490">
        <v>10444</v>
      </c>
      <c r="B10490" s="1">
        <v>45076</v>
      </c>
      <c r="C10490" t="s">
        <v>260</v>
      </c>
      <c r="D10490" t="s">
        <v>332</v>
      </c>
      <c r="E10490">
        <v>1</v>
      </c>
      <c r="F10490" t="s">
        <v>127</v>
      </c>
      <c r="G10490" t="s">
        <v>266</v>
      </c>
      <c r="H10490" t="s">
        <v>230</v>
      </c>
      <c r="M10490" s="2">
        <v>1500</v>
      </c>
      <c r="N10490" s="2">
        <v>4000</v>
      </c>
      <c r="O10490" s="2">
        <f>IF(Tabla1[[#This Row],[Mov]]="VNT",Tabla1[[#This Row],[Sale]]-Tabla1[[#This Row],[Cost]],-Tabla1[[#This Row],[Cost]]*Tabla1[[#This Row],[Cant]])</f>
        <v>2500</v>
      </c>
      <c r="P10490" s="8">
        <f>IF(Tabla1[[#This Row],[Mov]]="VNT",-Tabla1[[#This Row],[Cant]],Tabla1[[#This Row],[Cant]])</f>
        <v>-1</v>
      </c>
      <c r="Q10490" s="8">
        <f>DAY(Tabla1[[#This Row],[Date]])</f>
        <v>30</v>
      </c>
      <c r="R10490" s="8">
        <f>MONTH(Tabla1[[#This Row],[Date]])</f>
        <v>5</v>
      </c>
      <c r="S10490" s="8">
        <f>YEAR(Tabla1[[#This Row],[Date]])</f>
        <v>2023</v>
      </c>
    </row>
    <row r="10491" spans="1:19" x14ac:dyDescent="0.2">
      <c r="A10491">
        <v>10445</v>
      </c>
      <c r="B10491" s="1">
        <v>45076</v>
      </c>
      <c r="C10491" t="s">
        <v>260</v>
      </c>
      <c r="D10491" t="s">
        <v>332</v>
      </c>
      <c r="E10491">
        <v>1</v>
      </c>
      <c r="F10491" t="s">
        <v>116</v>
      </c>
      <c r="G10491" t="s">
        <v>347</v>
      </c>
      <c r="H10491" t="s">
        <v>518</v>
      </c>
      <c r="M10491" s="2">
        <v>3270</v>
      </c>
      <c r="N10491" s="2">
        <v>3500</v>
      </c>
      <c r="O10491" s="2">
        <f>IF(Tabla1[[#This Row],[Mov]]="VNT",Tabla1[[#This Row],[Sale]]-Tabla1[[#This Row],[Cost]],-Tabla1[[#This Row],[Cost]]*Tabla1[[#This Row],[Cant]])</f>
        <v>230</v>
      </c>
      <c r="P10491" s="8">
        <f>IF(Tabla1[[#This Row],[Mov]]="VNT",-Tabla1[[#This Row],[Cant]],Tabla1[[#This Row],[Cant]])</f>
        <v>-1</v>
      </c>
      <c r="Q10491" s="8">
        <f>DAY(Tabla1[[#This Row],[Date]])</f>
        <v>30</v>
      </c>
      <c r="R10491" s="8">
        <f>MONTH(Tabla1[[#This Row],[Date]])</f>
        <v>5</v>
      </c>
      <c r="S10491" s="8">
        <f>YEAR(Tabla1[[#This Row],[Date]])</f>
        <v>2023</v>
      </c>
    </row>
    <row r="10492" spans="1:19" x14ac:dyDescent="0.2">
      <c r="A10492">
        <v>10446</v>
      </c>
      <c r="B10492" s="1">
        <v>45076</v>
      </c>
      <c r="C10492" t="s">
        <v>260</v>
      </c>
      <c r="D10492" t="s">
        <v>332</v>
      </c>
      <c r="E10492">
        <v>1</v>
      </c>
      <c r="F10492" t="s">
        <v>458</v>
      </c>
      <c r="G10492" t="s">
        <v>266</v>
      </c>
      <c r="H10492" t="s">
        <v>2935</v>
      </c>
      <c r="M10492" s="2">
        <v>0</v>
      </c>
      <c r="N10492" s="2">
        <v>10000</v>
      </c>
      <c r="O10492" s="2">
        <f>IF(Tabla1[[#This Row],[Mov]]="VNT",Tabla1[[#This Row],[Sale]]-Tabla1[[#This Row],[Cost]],-Tabla1[[#This Row],[Cost]]*Tabla1[[#This Row],[Cant]])</f>
        <v>10000</v>
      </c>
      <c r="P10492" s="8">
        <f>IF(Tabla1[[#This Row],[Mov]]="VNT",-Tabla1[[#This Row],[Cant]],Tabla1[[#This Row],[Cant]])</f>
        <v>-1</v>
      </c>
      <c r="Q10492" s="8">
        <f>DAY(Tabla1[[#This Row],[Date]])</f>
        <v>30</v>
      </c>
      <c r="R10492" s="8">
        <f>MONTH(Tabla1[[#This Row],[Date]])</f>
        <v>5</v>
      </c>
      <c r="S10492" s="8">
        <f>YEAR(Tabla1[[#This Row],[Date]])</f>
        <v>2023</v>
      </c>
    </row>
    <row r="10493" spans="1:19" x14ac:dyDescent="0.2">
      <c r="A10493">
        <v>10447</v>
      </c>
      <c r="B10493" s="1">
        <v>45076</v>
      </c>
      <c r="C10493" t="s">
        <v>260</v>
      </c>
      <c r="D10493" t="s">
        <v>332</v>
      </c>
      <c r="E10493">
        <v>1</v>
      </c>
      <c r="F10493" t="s">
        <v>116</v>
      </c>
      <c r="G10493" t="s">
        <v>347</v>
      </c>
      <c r="H10493" t="s">
        <v>518</v>
      </c>
      <c r="M10493" s="2">
        <v>7008</v>
      </c>
      <c r="N10493" s="2">
        <v>7500</v>
      </c>
      <c r="O10493" s="2">
        <f>IF(Tabla1[[#This Row],[Mov]]="VNT",Tabla1[[#This Row],[Sale]]-Tabla1[[#This Row],[Cost]],-Tabla1[[#This Row],[Cost]]*Tabla1[[#This Row],[Cant]])</f>
        <v>492</v>
      </c>
      <c r="P10493" s="8">
        <f>IF(Tabla1[[#This Row],[Mov]]="VNT",-Tabla1[[#This Row],[Cant]],Tabla1[[#This Row],[Cant]])</f>
        <v>-1</v>
      </c>
      <c r="Q10493" s="8">
        <f>DAY(Tabla1[[#This Row],[Date]])</f>
        <v>30</v>
      </c>
      <c r="R10493" s="8">
        <f>MONTH(Tabla1[[#This Row],[Date]])</f>
        <v>5</v>
      </c>
      <c r="S10493" s="8">
        <f>YEAR(Tabla1[[#This Row],[Date]])</f>
        <v>2023</v>
      </c>
    </row>
    <row r="10494" spans="1:19" x14ac:dyDescent="0.2">
      <c r="A10494">
        <v>10448</v>
      </c>
      <c r="B10494" s="1">
        <v>45076</v>
      </c>
      <c r="C10494" t="s">
        <v>260</v>
      </c>
      <c r="D10494" t="s">
        <v>332</v>
      </c>
      <c r="E10494">
        <v>1</v>
      </c>
      <c r="F10494" t="s">
        <v>116</v>
      </c>
      <c r="G10494" t="s">
        <v>349</v>
      </c>
      <c r="H10494" t="s">
        <v>515</v>
      </c>
      <c r="M10494" s="2">
        <v>10279</v>
      </c>
      <c r="N10494" s="2">
        <v>11000</v>
      </c>
      <c r="O10494" s="2">
        <f>IF(Tabla1[[#This Row],[Mov]]="VNT",Tabla1[[#This Row],[Sale]]-Tabla1[[#This Row],[Cost]],-Tabla1[[#This Row],[Cost]]*Tabla1[[#This Row],[Cant]])</f>
        <v>721</v>
      </c>
      <c r="P10494" s="8">
        <f>IF(Tabla1[[#This Row],[Mov]]="VNT",-Tabla1[[#This Row],[Cant]],Tabla1[[#This Row],[Cant]])</f>
        <v>-1</v>
      </c>
      <c r="Q10494" s="8">
        <f>DAY(Tabla1[[#This Row],[Date]])</f>
        <v>30</v>
      </c>
      <c r="R10494" s="8">
        <f>MONTH(Tabla1[[#This Row],[Date]])</f>
        <v>5</v>
      </c>
      <c r="S10494" s="8">
        <f>YEAR(Tabla1[[#This Row],[Date]])</f>
        <v>2023</v>
      </c>
    </row>
    <row r="10495" spans="1:19" x14ac:dyDescent="0.2">
      <c r="A10495">
        <v>10449</v>
      </c>
      <c r="B10495" s="1">
        <v>45076</v>
      </c>
      <c r="C10495" t="s">
        <v>260</v>
      </c>
      <c r="D10495" t="s">
        <v>332</v>
      </c>
      <c r="E10495">
        <v>1</v>
      </c>
      <c r="F10495" t="s">
        <v>526</v>
      </c>
      <c r="G10495" t="s">
        <v>266</v>
      </c>
      <c r="H10495" t="s">
        <v>527</v>
      </c>
      <c r="M10495" s="2">
        <v>30000</v>
      </c>
      <c r="N10495" s="2">
        <v>45000</v>
      </c>
      <c r="O10495" s="2">
        <f>IF(Tabla1[[#This Row],[Mov]]="VNT",Tabla1[[#This Row],[Sale]]-Tabla1[[#This Row],[Cost]],-Tabla1[[#This Row],[Cost]]*Tabla1[[#This Row],[Cant]])</f>
        <v>15000</v>
      </c>
      <c r="P10495" s="8">
        <f>IF(Tabla1[[#This Row],[Mov]]="VNT",-Tabla1[[#This Row],[Cant]],Tabla1[[#This Row],[Cant]])</f>
        <v>-1</v>
      </c>
      <c r="Q10495" s="8">
        <f>DAY(Tabla1[[#This Row],[Date]])</f>
        <v>30</v>
      </c>
      <c r="R10495" s="8">
        <f>MONTH(Tabla1[[#This Row],[Date]])</f>
        <v>5</v>
      </c>
      <c r="S10495" s="8">
        <f>YEAR(Tabla1[[#This Row],[Date]])</f>
        <v>2023</v>
      </c>
    </row>
    <row r="10496" spans="1:19" x14ac:dyDescent="0.2">
      <c r="A10496">
        <v>10450</v>
      </c>
      <c r="B10496" s="1">
        <v>45076</v>
      </c>
      <c r="C10496" t="s">
        <v>260</v>
      </c>
      <c r="D10496" t="s">
        <v>332</v>
      </c>
      <c r="E10496">
        <v>1</v>
      </c>
      <c r="F10496" t="s">
        <v>116</v>
      </c>
      <c r="G10496" t="s">
        <v>347</v>
      </c>
      <c r="H10496" t="s">
        <v>518</v>
      </c>
      <c r="M10496" s="2">
        <v>3737</v>
      </c>
      <c r="N10496" s="2">
        <v>4000</v>
      </c>
      <c r="O10496" s="2">
        <f>IF(Tabla1[[#This Row],[Mov]]="VNT",Tabla1[[#This Row],[Sale]]-Tabla1[[#This Row],[Cost]],-Tabla1[[#This Row],[Cost]]*Tabla1[[#This Row],[Cant]])</f>
        <v>263</v>
      </c>
      <c r="P10496" s="8">
        <f>IF(Tabla1[[#This Row],[Mov]]="VNT",-Tabla1[[#This Row],[Cant]],Tabla1[[#This Row],[Cant]])</f>
        <v>-1</v>
      </c>
      <c r="Q10496" s="8">
        <f>DAY(Tabla1[[#This Row],[Date]])</f>
        <v>30</v>
      </c>
      <c r="R10496" s="8">
        <f>MONTH(Tabla1[[#This Row],[Date]])</f>
        <v>5</v>
      </c>
      <c r="S10496" s="8">
        <f>YEAR(Tabla1[[#This Row],[Date]])</f>
        <v>2023</v>
      </c>
    </row>
    <row r="10497" spans="1:19" x14ac:dyDescent="0.2">
      <c r="A10497">
        <v>10451</v>
      </c>
      <c r="B10497" s="1">
        <v>45076</v>
      </c>
      <c r="C10497" t="s">
        <v>260</v>
      </c>
      <c r="D10497" t="s">
        <v>332</v>
      </c>
      <c r="E10497">
        <v>1</v>
      </c>
      <c r="F10497" t="s">
        <v>458</v>
      </c>
      <c r="G10497" t="s">
        <v>272</v>
      </c>
      <c r="H10497" t="s">
        <v>2252</v>
      </c>
      <c r="M10497" s="2">
        <v>0</v>
      </c>
      <c r="N10497" s="2">
        <v>25000</v>
      </c>
      <c r="O10497" s="2">
        <f>IF(Tabla1[[#This Row],[Mov]]="VNT",Tabla1[[#This Row],[Sale]]-Tabla1[[#This Row],[Cost]],-Tabla1[[#This Row],[Cost]]*Tabla1[[#This Row],[Cant]])</f>
        <v>25000</v>
      </c>
      <c r="P10497" s="8">
        <f>IF(Tabla1[[#This Row],[Mov]]="VNT",-Tabla1[[#This Row],[Cant]],Tabla1[[#This Row],[Cant]])</f>
        <v>-1</v>
      </c>
      <c r="Q10497" s="8">
        <f>DAY(Tabla1[[#This Row],[Date]])</f>
        <v>30</v>
      </c>
      <c r="R10497" s="8">
        <f>MONTH(Tabla1[[#This Row],[Date]])</f>
        <v>5</v>
      </c>
      <c r="S10497" s="8">
        <f>YEAR(Tabla1[[#This Row],[Date]])</f>
        <v>2023</v>
      </c>
    </row>
    <row r="10498" spans="1:19" x14ac:dyDescent="0.2">
      <c r="A10498">
        <v>10452</v>
      </c>
      <c r="B10498" s="1">
        <v>45076</v>
      </c>
      <c r="C10498" t="s">
        <v>260</v>
      </c>
      <c r="D10498" t="s">
        <v>332</v>
      </c>
      <c r="E10498">
        <v>1</v>
      </c>
      <c r="F10498" t="s">
        <v>458</v>
      </c>
      <c r="G10498" t="s">
        <v>272</v>
      </c>
      <c r="H10498" t="s">
        <v>1060</v>
      </c>
      <c r="M10498" s="2">
        <v>0</v>
      </c>
      <c r="N10498" s="2">
        <v>25000</v>
      </c>
      <c r="O10498" s="2">
        <f>IF(Tabla1[[#This Row],[Mov]]="VNT",Tabla1[[#This Row],[Sale]]-Tabla1[[#This Row],[Cost]],-Tabla1[[#This Row],[Cost]]*Tabla1[[#This Row],[Cant]])</f>
        <v>25000</v>
      </c>
      <c r="P10498" s="8">
        <f>IF(Tabla1[[#This Row],[Mov]]="VNT",-Tabla1[[#This Row],[Cant]],Tabla1[[#This Row],[Cant]])</f>
        <v>-1</v>
      </c>
      <c r="Q10498" s="8">
        <f>DAY(Tabla1[[#This Row],[Date]])</f>
        <v>30</v>
      </c>
      <c r="R10498" s="8">
        <f>MONTH(Tabla1[[#This Row],[Date]])</f>
        <v>5</v>
      </c>
      <c r="S10498" s="8">
        <f>YEAR(Tabla1[[#This Row],[Date]])</f>
        <v>2023</v>
      </c>
    </row>
    <row r="10499" spans="1:19" x14ac:dyDescent="0.2">
      <c r="A10499">
        <v>10453</v>
      </c>
      <c r="B10499" s="1">
        <v>45076</v>
      </c>
      <c r="C10499" t="s">
        <v>260</v>
      </c>
      <c r="D10499" t="s">
        <v>332</v>
      </c>
      <c r="E10499">
        <v>1</v>
      </c>
      <c r="F10499" t="s">
        <v>26</v>
      </c>
      <c r="G10499" t="s">
        <v>264</v>
      </c>
      <c r="H10499" t="s">
        <v>20</v>
      </c>
      <c r="M10499" s="2">
        <v>8000</v>
      </c>
      <c r="N10499" s="2">
        <v>20000</v>
      </c>
      <c r="O10499" s="2">
        <f>IF(Tabla1[[#This Row],[Mov]]="VNT",Tabla1[[#This Row],[Sale]]-Tabla1[[#This Row],[Cost]],-Tabla1[[#This Row],[Cost]]*Tabla1[[#This Row],[Cant]])</f>
        <v>12000</v>
      </c>
      <c r="P10499" s="8">
        <f>IF(Tabla1[[#This Row],[Mov]]="VNT",-Tabla1[[#This Row],[Cant]],Tabla1[[#This Row],[Cant]])</f>
        <v>-1</v>
      </c>
      <c r="Q10499" s="8">
        <f>DAY(Tabla1[[#This Row],[Date]])</f>
        <v>30</v>
      </c>
      <c r="R10499" s="8">
        <f>MONTH(Tabla1[[#This Row],[Date]])</f>
        <v>5</v>
      </c>
      <c r="S10499" s="8">
        <f>YEAR(Tabla1[[#This Row],[Date]])</f>
        <v>2023</v>
      </c>
    </row>
    <row r="10500" spans="1:19" x14ac:dyDescent="0.2">
      <c r="A10500">
        <v>10454</v>
      </c>
      <c r="B10500" s="1">
        <v>45076</v>
      </c>
      <c r="C10500" t="s">
        <v>260</v>
      </c>
      <c r="D10500" t="s">
        <v>332</v>
      </c>
      <c r="E10500">
        <v>1</v>
      </c>
      <c r="F10500" t="s">
        <v>26</v>
      </c>
      <c r="G10500" t="s">
        <v>264</v>
      </c>
      <c r="H10500" t="s">
        <v>20</v>
      </c>
      <c r="M10500" s="2">
        <v>8000</v>
      </c>
      <c r="N10500" s="2">
        <v>20000</v>
      </c>
      <c r="O10500" s="2">
        <f>IF(Tabla1[[#This Row],[Mov]]="VNT",Tabla1[[#This Row],[Sale]]-Tabla1[[#This Row],[Cost]],-Tabla1[[#This Row],[Cost]]*Tabla1[[#This Row],[Cant]])</f>
        <v>12000</v>
      </c>
      <c r="P10500" s="8">
        <f>IF(Tabla1[[#This Row],[Mov]]="VNT",-Tabla1[[#This Row],[Cant]],Tabla1[[#This Row],[Cant]])</f>
        <v>-1</v>
      </c>
      <c r="Q10500" s="8">
        <f>DAY(Tabla1[[#This Row],[Date]])</f>
        <v>30</v>
      </c>
      <c r="R10500" s="8">
        <f>MONTH(Tabla1[[#This Row],[Date]])</f>
        <v>5</v>
      </c>
      <c r="S10500" s="8">
        <f>YEAR(Tabla1[[#This Row],[Date]])</f>
        <v>2023</v>
      </c>
    </row>
    <row r="10501" spans="1:19" x14ac:dyDescent="0.2">
      <c r="A10501">
        <v>10455</v>
      </c>
      <c r="B10501" s="1">
        <v>45076</v>
      </c>
      <c r="C10501" t="s">
        <v>260</v>
      </c>
      <c r="D10501" t="s">
        <v>332</v>
      </c>
      <c r="E10501">
        <v>1</v>
      </c>
      <c r="F10501" t="s">
        <v>455</v>
      </c>
      <c r="G10501" t="s">
        <v>347</v>
      </c>
      <c r="H10501" t="s">
        <v>456</v>
      </c>
      <c r="M10501" s="2">
        <v>0</v>
      </c>
      <c r="N10501" s="2">
        <v>4000</v>
      </c>
      <c r="O10501" s="2">
        <f>IF(Tabla1[[#This Row],[Mov]]="VNT",Tabla1[[#This Row],[Sale]]-Tabla1[[#This Row],[Cost]],-Tabla1[[#This Row],[Cost]]*Tabla1[[#This Row],[Cant]])</f>
        <v>4000</v>
      </c>
      <c r="P10501" s="8">
        <f>IF(Tabla1[[#This Row],[Mov]]="VNT",-Tabla1[[#This Row],[Cant]],Tabla1[[#This Row],[Cant]])</f>
        <v>-1</v>
      </c>
      <c r="Q10501" s="8">
        <f>DAY(Tabla1[[#This Row],[Date]])</f>
        <v>30</v>
      </c>
      <c r="R10501" s="8">
        <f>MONTH(Tabla1[[#This Row],[Date]])</f>
        <v>5</v>
      </c>
      <c r="S10501" s="8">
        <f>YEAR(Tabla1[[#This Row],[Date]])</f>
        <v>2023</v>
      </c>
    </row>
    <row r="10502" spans="1:19" x14ac:dyDescent="0.2">
      <c r="A10502">
        <v>10456</v>
      </c>
      <c r="B10502" s="1">
        <v>45076</v>
      </c>
      <c r="C10502" t="s">
        <v>260</v>
      </c>
      <c r="D10502" t="s">
        <v>332</v>
      </c>
      <c r="E10502">
        <v>1</v>
      </c>
      <c r="F10502" t="s">
        <v>455</v>
      </c>
      <c r="G10502" t="s">
        <v>382</v>
      </c>
      <c r="H10502" t="s">
        <v>509</v>
      </c>
      <c r="M10502" s="2">
        <v>0</v>
      </c>
      <c r="N10502" s="2">
        <v>4000</v>
      </c>
      <c r="O10502" s="2">
        <f>IF(Tabla1[[#This Row],[Mov]]="VNT",Tabla1[[#This Row],[Sale]]-Tabla1[[#This Row],[Cost]],-Tabla1[[#This Row],[Cost]]*Tabla1[[#This Row],[Cant]])</f>
        <v>4000</v>
      </c>
      <c r="P10502" s="8">
        <f>IF(Tabla1[[#This Row],[Mov]]="VNT",-Tabla1[[#This Row],[Cant]],Tabla1[[#This Row],[Cant]])</f>
        <v>-1</v>
      </c>
      <c r="Q10502" s="8">
        <f>DAY(Tabla1[[#This Row],[Date]])</f>
        <v>30</v>
      </c>
      <c r="R10502" s="8">
        <f>MONTH(Tabla1[[#This Row],[Date]])</f>
        <v>5</v>
      </c>
      <c r="S10502" s="8">
        <f>YEAR(Tabla1[[#This Row],[Date]])</f>
        <v>2023</v>
      </c>
    </row>
    <row r="10503" spans="1:19" x14ac:dyDescent="0.2">
      <c r="A10503">
        <v>10457</v>
      </c>
      <c r="B10503" s="1">
        <v>45076</v>
      </c>
      <c r="C10503" t="s">
        <v>260</v>
      </c>
      <c r="D10503" t="s">
        <v>332</v>
      </c>
      <c r="E10503">
        <v>1</v>
      </c>
      <c r="F10503" t="s">
        <v>128</v>
      </c>
      <c r="G10503" t="s">
        <v>266</v>
      </c>
      <c r="H10503" t="s">
        <v>2085</v>
      </c>
      <c r="M10503" s="2">
        <v>11000</v>
      </c>
      <c r="N10503" s="2">
        <v>20000</v>
      </c>
      <c r="O10503" s="2">
        <f>IF(Tabla1[[#This Row],[Mov]]="VNT",Tabla1[[#This Row],[Sale]]-Tabla1[[#This Row],[Cost]],-Tabla1[[#This Row],[Cost]]*Tabla1[[#This Row],[Cant]])</f>
        <v>9000</v>
      </c>
      <c r="P10503" s="8">
        <f>IF(Tabla1[[#This Row],[Mov]]="VNT",-Tabla1[[#This Row],[Cant]],Tabla1[[#This Row],[Cant]])</f>
        <v>-1</v>
      </c>
      <c r="Q10503" s="8">
        <f>DAY(Tabla1[[#This Row],[Date]])</f>
        <v>30</v>
      </c>
      <c r="R10503" s="8">
        <f>MONTH(Tabla1[[#This Row],[Date]])</f>
        <v>5</v>
      </c>
      <c r="S10503" s="8">
        <f>YEAR(Tabla1[[#This Row],[Date]])</f>
        <v>2023</v>
      </c>
    </row>
    <row r="10504" spans="1:19" x14ac:dyDescent="0.2">
      <c r="A10504">
        <v>10458</v>
      </c>
      <c r="B10504" s="1">
        <v>45076</v>
      </c>
      <c r="C10504" t="s">
        <v>260</v>
      </c>
      <c r="D10504" t="s">
        <v>332</v>
      </c>
      <c r="E10504">
        <v>1</v>
      </c>
      <c r="F10504" t="s">
        <v>224</v>
      </c>
      <c r="G10504" t="s">
        <v>1202</v>
      </c>
      <c r="H10504" t="s">
        <v>3415</v>
      </c>
      <c r="M10504" s="2">
        <v>7000</v>
      </c>
      <c r="N10504" s="2">
        <v>20000</v>
      </c>
      <c r="O10504" s="2">
        <f>IF(Tabla1[[#This Row],[Mov]]="VNT",Tabla1[[#This Row],[Sale]]-Tabla1[[#This Row],[Cost]],-Tabla1[[#This Row],[Cost]]*Tabla1[[#This Row],[Cant]])</f>
        <v>13000</v>
      </c>
      <c r="P10504" s="8">
        <f>IF(Tabla1[[#This Row],[Mov]]="VNT",-Tabla1[[#This Row],[Cant]],Tabla1[[#This Row],[Cant]])</f>
        <v>-1</v>
      </c>
      <c r="Q10504" s="8">
        <f>DAY(Tabla1[[#This Row],[Date]])</f>
        <v>30</v>
      </c>
      <c r="R10504" s="8">
        <f>MONTH(Tabla1[[#This Row],[Date]])</f>
        <v>5</v>
      </c>
      <c r="S10504" s="8">
        <f>YEAR(Tabla1[[#This Row],[Date]])</f>
        <v>2023</v>
      </c>
    </row>
    <row r="10505" spans="1:19" x14ac:dyDescent="0.2">
      <c r="A10505">
        <v>10459</v>
      </c>
      <c r="B10505" s="1">
        <v>45076</v>
      </c>
      <c r="C10505" t="s">
        <v>260</v>
      </c>
      <c r="D10505" t="s">
        <v>332</v>
      </c>
      <c r="E10505">
        <v>1</v>
      </c>
      <c r="F10505" t="s">
        <v>458</v>
      </c>
      <c r="G10505" t="s">
        <v>263</v>
      </c>
      <c r="H10505" t="s">
        <v>3416</v>
      </c>
      <c r="M10505" s="2">
        <v>0</v>
      </c>
      <c r="N10505" s="2">
        <v>5000</v>
      </c>
      <c r="O10505" s="2">
        <f>IF(Tabla1[[#This Row],[Mov]]="VNT",Tabla1[[#This Row],[Sale]]-Tabla1[[#This Row],[Cost]],-Tabla1[[#This Row],[Cost]]*Tabla1[[#This Row],[Cant]])</f>
        <v>5000</v>
      </c>
      <c r="P10505" s="8">
        <f>IF(Tabla1[[#This Row],[Mov]]="VNT",-Tabla1[[#This Row],[Cant]],Tabla1[[#This Row],[Cant]])</f>
        <v>-1</v>
      </c>
      <c r="Q10505" s="8">
        <f>DAY(Tabla1[[#This Row],[Date]])</f>
        <v>30</v>
      </c>
      <c r="R10505" s="8">
        <f>MONTH(Tabla1[[#This Row],[Date]])</f>
        <v>5</v>
      </c>
      <c r="S10505" s="8">
        <f>YEAR(Tabla1[[#This Row],[Date]])</f>
        <v>2023</v>
      </c>
    </row>
    <row r="10506" spans="1:19" x14ac:dyDescent="0.2">
      <c r="A10506">
        <v>10460</v>
      </c>
      <c r="B10506" s="1">
        <v>45076</v>
      </c>
      <c r="C10506" t="s">
        <v>260</v>
      </c>
      <c r="D10506" t="s">
        <v>332</v>
      </c>
      <c r="E10506">
        <v>1</v>
      </c>
      <c r="F10506" t="s">
        <v>365</v>
      </c>
      <c r="G10506" t="s">
        <v>943</v>
      </c>
      <c r="H10506" t="s">
        <v>2250</v>
      </c>
      <c r="M10506" s="2">
        <v>4000</v>
      </c>
      <c r="N10506" s="2">
        <v>9000</v>
      </c>
      <c r="O10506" s="2">
        <f>IF(Tabla1[[#This Row],[Mov]]="VNT",Tabla1[[#This Row],[Sale]]-Tabla1[[#This Row],[Cost]],-Tabla1[[#This Row],[Cost]]*Tabla1[[#This Row],[Cant]])</f>
        <v>5000</v>
      </c>
      <c r="P10506" s="8">
        <f>IF(Tabla1[[#This Row],[Mov]]="VNT",-Tabla1[[#This Row],[Cant]],Tabla1[[#This Row],[Cant]])</f>
        <v>-1</v>
      </c>
      <c r="Q10506" s="8">
        <f>DAY(Tabla1[[#This Row],[Date]])</f>
        <v>30</v>
      </c>
      <c r="R10506" s="8">
        <f>MONTH(Tabla1[[#This Row],[Date]])</f>
        <v>5</v>
      </c>
      <c r="S10506" s="8">
        <f>YEAR(Tabla1[[#This Row],[Date]])</f>
        <v>2023</v>
      </c>
    </row>
    <row r="10507" spans="1:19" x14ac:dyDescent="0.2">
      <c r="A10507">
        <v>10461</v>
      </c>
      <c r="B10507" s="1">
        <v>45076</v>
      </c>
      <c r="C10507" t="s">
        <v>260</v>
      </c>
      <c r="D10507" t="s">
        <v>332</v>
      </c>
      <c r="E10507">
        <v>1</v>
      </c>
      <c r="F10507" t="s">
        <v>21</v>
      </c>
      <c r="G10507" t="s">
        <v>272</v>
      </c>
      <c r="H10507" t="s">
        <v>357</v>
      </c>
      <c r="M10507" s="2">
        <v>10500</v>
      </c>
      <c r="N10507" s="2">
        <v>25000</v>
      </c>
      <c r="O10507" s="2">
        <f>IF(Tabla1[[#This Row],[Mov]]="VNT",Tabla1[[#This Row],[Sale]]-Tabla1[[#This Row],[Cost]],-Tabla1[[#This Row],[Cost]]*Tabla1[[#This Row],[Cant]])</f>
        <v>14500</v>
      </c>
      <c r="P10507" s="8">
        <f>IF(Tabla1[[#This Row],[Mov]]="VNT",-Tabla1[[#This Row],[Cant]],Tabla1[[#This Row],[Cant]])</f>
        <v>-1</v>
      </c>
      <c r="Q10507" s="8">
        <f>DAY(Tabla1[[#This Row],[Date]])</f>
        <v>30</v>
      </c>
      <c r="R10507" s="8">
        <f>MONTH(Tabla1[[#This Row],[Date]])</f>
        <v>5</v>
      </c>
      <c r="S10507" s="8">
        <f>YEAR(Tabla1[[#This Row],[Date]])</f>
        <v>2023</v>
      </c>
    </row>
    <row r="10508" spans="1:19" x14ac:dyDescent="0.2">
      <c r="A10508">
        <v>10462</v>
      </c>
      <c r="B10508" s="1">
        <v>45076</v>
      </c>
      <c r="C10508" t="s">
        <v>260</v>
      </c>
      <c r="D10508" t="s">
        <v>332</v>
      </c>
      <c r="E10508">
        <v>1</v>
      </c>
      <c r="F10508" t="s">
        <v>891</v>
      </c>
      <c r="G10508" t="s">
        <v>3417</v>
      </c>
      <c r="H10508" t="s">
        <v>1740</v>
      </c>
      <c r="M10508" s="2">
        <v>3500</v>
      </c>
      <c r="N10508" s="2">
        <v>10000</v>
      </c>
      <c r="O10508" s="2">
        <f>IF(Tabla1[[#This Row],[Mov]]="VNT",Tabla1[[#This Row],[Sale]]-Tabla1[[#This Row],[Cost]],-Tabla1[[#This Row],[Cost]]*Tabla1[[#This Row],[Cant]])</f>
        <v>6500</v>
      </c>
      <c r="P10508" s="8">
        <f>IF(Tabla1[[#This Row],[Mov]]="VNT",-Tabla1[[#This Row],[Cant]],Tabla1[[#This Row],[Cant]])</f>
        <v>-1</v>
      </c>
      <c r="Q10508" s="8">
        <f>DAY(Tabla1[[#This Row],[Date]])</f>
        <v>30</v>
      </c>
      <c r="R10508" s="8">
        <f>MONTH(Tabla1[[#This Row],[Date]])</f>
        <v>5</v>
      </c>
      <c r="S10508" s="8">
        <f>YEAR(Tabla1[[#This Row],[Date]])</f>
        <v>2023</v>
      </c>
    </row>
    <row r="10509" spans="1:19" x14ac:dyDescent="0.2">
      <c r="A10509">
        <v>10463</v>
      </c>
      <c r="B10509" s="1">
        <v>45076</v>
      </c>
      <c r="C10509" t="s">
        <v>260</v>
      </c>
      <c r="D10509" t="s">
        <v>332</v>
      </c>
      <c r="E10509">
        <v>1</v>
      </c>
      <c r="F10509" t="s">
        <v>116</v>
      </c>
      <c r="G10509" t="s">
        <v>347</v>
      </c>
      <c r="H10509" t="s">
        <v>518</v>
      </c>
      <c r="M10509" s="2">
        <v>6074</v>
      </c>
      <c r="N10509" s="2">
        <v>6500</v>
      </c>
      <c r="O10509" s="2">
        <f>IF(Tabla1[[#This Row],[Mov]]="VNT",Tabla1[[#This Row],[Sale]]-Tabla1[[#This Row],[Cost]],-Tabla1[[#This Row],[Cost]]*Tabla1[[#This Row],[Cant]])</f>
        <v>426</v>
      </c>
      <c r="P10509" s="8">
        <f>IF(Tabla1[[#This Row],[Mov]]="VNT",-Tabla1[[#This Row],[Cant]],Tabla1[[#This Row],[Cant]])</f>
        <v>-1</v>
      </c>
      <c r="Q10509" s="8">
        <f>DAY(Tabla1[[#This Row],[Date]])</f>
        <v>30</v>
      </c>
      <c r="R10509" s="8">
        <f>MONTH(Tabla1[[#This Row],[Date]])</f>
        <v>5</v>
      </c>
      <c r="S10509" s="8">
        <f>YEAR(Tabla1[[#This Row],[Date]])</f>
        <v>2023</v>
      </c>
    </row>
    <row r="10510" spans="1:19" x14ac:dyDescent="0.2">
      <c r="A10510">
        <v>10464</v>
      </c>
      <c r="B10510" s="1">
        <v>45076</v>
      </c>
      <c r="C10510" t="s">
        <v>260</v>
      </c>
      <c r="D10510" t="s">
        <v>332</v>
      </c>
      <c r="E10510">
        <v>1</v>
      </c>
      <c r="F10510" t="s">
        <v>214</v>
      </c>
      <c r="G10510" t="s">
        <v>266</v>
      </c>
      <c r="H10510" t="s">
        <v>375</v>
      </c>
      <c r="M10510" s="2">
        <v>6000</v>
      </c>
      <c r="N10510" s="2">
        <v>15000</v>
      </c>
      <c r="O10510" s="2">
        <f>IF(Tabla1[[#This Row],[Mov]]="VNT",Tabla1[[#This Row],[Sale]]-Tabla1[[#This Row],[Cost]],-Tabla1[[#This Row],[Cost]]*Tabla1[[#This Row],[Cant]])</f>
        <v>9000</v>
      </c>
      <c r="P10510" s="8">
        <f>IF(Tabla1[[#This Row],[Mov]]="VNT",-Tabla1[[#This Row],[Cant]],Tabla1[[#This Row],[Cant]])</f>
        <v>-1</v>
      </c>
      <c r="Q10510" s="8">
        <f>DAY(Tabla1[[#This Row],[Date]])</f>
        <v>30</v>
      </c>
      <c r="R10510" s="8">
        <f>MONTH(Tabla1[[#This Row],[Date]])</f>
        <v>5</v>
      </c>
      <c r="S10510" s="8">
        <f>YEAR(Tabla1[[#This Row],[Date]])</f>
        <v>2023</v>
      </c>
    </row>
    <row r="10511" spans="1:19" x14ac:dyDescent="0.2">
      <c r="A10511">
        <v>10465</v>
      </c>
      <c r="B10511" s="1">
        <v>45077</v>
      </c>
      <c r="C10511" t="s">
        <v>260</v>
      </c>
      <c r="D10511" t="s">
        <v>332</v>
      </c>
      <c r="E10511">
        <v>1</v>
      </c>
      <c r="F10511" t="s">
        <v>47</v>
      </c>
      <c r="G10511" t="s">
        <v>266</v>
      </c>
      <c r="H10511" t="s">
        <v>1117</v>
      </c>
      <c r="M10511" s="2">
        <v>2500</v>
      </c>
      <c r="N10511" s="2">
        <v>9000</v>
      </c>
      <c r="O10511" s="2">
        <f>IF(Tabla1[[#This Row],[Mov]]="VNT",Tabla1[[#This Row],[Sale]]-Tabla1[[#This Row],[Cost]],-Tabla1[[#This Row],[Cost]]*Tabla1[[#This Row],[Cant]])</f>
        <v>6500</v>
      </c>
      <c r="P10511" s="8">
        <f>IF(Tabla1[[#This Row],[Mov]]="VNT",-Tabla1[[#This Row],[Cant]],Tabla1[[#This Row],[Cant]])</f>
        <v>-1</v>
      </c>
      <c r="Q10511" s="8">
        <f>DAY(Tabla1[[#This Row],[Date]])</f>
        <v>31</v>
      </c>
      <c r="R10511" s="8">
        <f>MONTH(Tabla1[[#This Row],[Date]])</f>
        <v>5</v>
      </c>
      <c r="S10511" s="8">
        <f>YEAR(Tabla1[[#This Row],[Date]])</f>
        <v>2023</v>
      </c>
    </row>
    <row r="10512" spans="1:19" x14ac:dyDescent="0.2">
      <c r="A10512">
        <v>10466</v>
      </c>
      <c r="B10512" s="1">
        <v>45077</v>
      </c>
      <c r="C10512" t="s">
        <v>260</v>
      </c>
      <c r="D10512" t="s">
        <v>332</v>
      </c>
      <c r="E10512">
        <v>1</v>
      </c>
      <c r="F10512" t="s">
        <v>2363</v>
      </c>
      <c r="G10512" t="s">
        <v>266</v>
      </c>
      <c r="H10512" t="s">
        <v>2614</v>
      </c>
      <c r="M10512" s="2">
        <v>3500</v>
      </c>
      <c r="N10512" s="2">
        <v>10000</v>
      </c>
      <c r="O10512" s="2">
        <f>IF(Tabla1[[#This Row],[Mov]]="VNT",Tabla1[[#This Row],[Sale]]-Tabla1[[#This Row],[Cost]],-Tabla1[[#This Row],[Cost]]*Tabla1[[#This Row],[Cant]])</f>
        <v>6500</v>
      </c>
      <c r="P10512" s="8">
        <f>IF(Tabla1[[#This Row],[Mov]]="VNT",-Tabla1[[#This Row],[Cant]],Tabla1[[#This Row],[Cant]])</f>
        <v>-1</v>
      </c>
      <c r="Q10512" s="8">
        <f>DAY(Tabla1[[#This Row],[Date]])</f>
        <v>31</v>
      </c>
      <c r="R10512" s="8">
        <f>MONTH(Tabla1[[#This Row],[Date]])</f>
        <v>5</v>
      </c>
      <c r="S10512" s="8">
        <f>YEAR(Tabla1[[#This Row],[Date]])</f>
        <v>2023</v>
      </c>
    </row>
    <row r="10513" spans="1:19" x14ac:dyDescent="0.2">
      <c r="A10513">
        <v>10467</v>
      </c>
      <c r="B10513" s="1">
        <v>45077</v>
      </c>
      <c r="C10513" t="s">
        <v>261</v>
      </c>
      <c r="D10513" t="s">
        <v>2938</v>
      </c>
      <c r="E10513">
        <v>50</v>
      </c>
      <c r="F10513" t="s">
        <v>677</v>
      </c>
      <c r="G10513" t="s">
        <v>3418</v>
      </c>
      <c r="H10513" t="s">
        <v>3419</v>
      </c>
      <c r="M10513" s="2">
        <v>5000</v>
      </c>
      <c r="N10513" s="2">
        <v>18000</v>
      </c>
      <c r="O10513" s="2">
        <f>IF(Tabla1[[#This Row],[Mov]]="VNT",Tabla1[[#This Row],[Sale]]-Tabla1[[#This Row],[Cost]],-Tabla1[[#This Row],[Cost]]*Tabla1[[#This Row],[Cant]])</f>
        <v>-250000</v>
      </c>
      <c r="P10513" s="8">
        <f>IF(Tabla1[[#This Row],[Mov]]="VNT",-Tabla1[[#This Row],[Cant]],Tabla1[[#This Row],[Cant]])</f>
        <v>50</v>
      </c>
      <c r="Q10513" s="8">
        <f>DAY(Tabla1[[#This Row],[Date]])</f>
        <v>31</v>
      </c>
      <c r="R10513" s="8">
        <f>MONTH(Tabla1[[#This Row],[Date]])</f>
        <v>5</v>
      </c>
      <c r="S10513" s="8">
        <f>YEAR(Tabla1[[#This Row],[Date]])</f>
        <v>2023</v>
      </c>
    </row>
    <row r="10514" spans="1:19" x14ac:dyDescent="0.2">
      <c r="A10514">
        <v>10468</v>
      </c>
      <c r="B10514" s="1">
        <v>45077</v>
      </c>
      <c r="C10514" t="s">
        <v>260</v>
      </c>
      <c r="D10514" t="s">
        <v>332</v>
      </c>
      <c r="E10514">
        <v>1</v>
      </c>
      <c r="F10514" t="s">
        <v>677</v>
      </c>
      <c r="G10514" t="s">
        <v>263</v>
      </c>
      <c r="H10514" t="s">
        <v>391</v>
      </c>
      <c r="L10514" t="s">
        <v>3496</v>
      </c>
      <c r="M10514" s="2">
        <v>0</v>
      </c>
      <c r="N10514" s="2">
        <v>15000</v>
      </c>
      <c r="O10514" s="2">
        <f>IF(Tabla1[[#This Row],[Mov]]="VNT",Tabla1[[#This Row],[Sale]]-Tabla1[[#This Row],[Cost]],-Tabla1[[#This Row],[Cost]]*Tabla1[[#This Row],[Cant]])</f>
        <v>15000</v>
      </c>
      <c r="P10514" s="8">
        <f>IF(Tabla1[[#This Row],[Mov]]="VNT",-Tabla1[[#This Row],[Cant]],Tabla1[[#This Row],[Cant]])</f>
        <v>-1</v>
      </c>
      <c r="Q10514" s="8">
        <f>DAY(Tabla1[[#This Row],[Date]])</f>
        <v>31</v>
      </c>
      <c r="R10514" s="8">
        <f>MONTH(Tabla1[[#This Row],[Date]])</f>
        <v>5</v>
      </c>
      <c r="S10514" s="8">
        <f>YEAR(Tabla1[[#This Row],[Date]])</f>
        <v>2023</v>
      </c>
    </row>
    <row r="10515" spans="1:19" x14ac:dyDescent="0.2">
      <c r="A10515">
        <v>10469</v>
      </c>
      <c r="B10515" s="1">
        <v>45077</v>
      </c>
      <c r="C10515" t="s">
        <v>260</v>
      </c>
      <c r="D10515" t="s">
        <v>332</v>
      </c>
      <c r="E10515">
        <v>1</v>
      </c>
      <c r="F10515" t="s">
        <v>116</v>
      </c>
      <c r="G10515" t="s">
        <v>382</v>
      </c>
      <c r="H10515" t="s">
        <v>514</v>
      </c>
      <c r="M10515" s="2">
        <v>3270</v>
      </c>
      <c r="N10515" s="2">
        <v>3500</v>
      </c>
      <c r="O10515" s="2">
        <f>IF(Tabla1[[#This Row],[Mov]]="VNT",Tabla1[[#This Row],[Sale]]-Tabla1[[#This Row],[Cost]],-Tabla1[[#This Row],[Cost]]*Tabla1[[#This Row],[Cant]])</f>
        <v>230</v>
      </c>
      <c r="P10515" s="8">
        <f>IF(Tabla1[[#This Row],[Mov]]="VNT",-Tabla1[[#This Row],[Cant]],Tabla1[[#This Row],[Cant]])</f>
        <v>-1</v>
      </c>
      <c r="Q10515" s="8">
        <f>DAY(Tabla1[[#This Row],[Date]])</f>
        <v>31</v>
      </c>
      <c r="R10515" s="8">
        <f>MONTH(Tabla1[[#This Row],[Date]])</f>
        <v>5</v>
      </c>
      <c r="S10515" s="8">
        <f>YEAR(Tabla1[[#This Row],[Date]])</f>
        <v>2023</v>
      </c>
    </row>
    <row r="10516" spans="1:19" x14ac:dyDescent="0.2">
      <c r="A10516">
        <v>10470</v>
      </c>
      <c r="B10516" s="1">
        <v>45077</v>
      </c>
      <c r="C10516" t="s">
        <v>260</v>
      </c>
      <c r="D10516" t="s">
        <v>332</v>
      </c>
      <c r="E10516">
        <v>1</v>
      </c>
      <c r="F10516" t="s">
        <v>483</v>
      </c>
      <c r="G10516" t="s">
        <v>266</v>
      </c>
      <c r="H10516" t="s">
        <v>3304</v>
      </c>
      <c r="M10516" s="2">
        <v>8000</v>
      </c>
      <c r="N10516" s="2">
        <v>18000</v>
      </c>
      <c r="O10516" s="2">
        <f>IF(Tabla1[[#This Row],[Mov]]="VNT",Tabla1[[#This Row],[Sale]]-Tabla1[[#This Row],[Cost]],-Tabla1[[#This Row],[Cost]]*Tabla1[[#This Row],[Cant]])</f>
        <v>10000</v>
      </c>
      <c r="P10516" s="8">
        <f>IF(Tabla1[[#This Row],[Mov]]="VNT",-Tabla1[[#This Row],[Cant]],Tabla1[[#This Row],[Cant]])</f>
        <v>-1</v>
      </c>
      <c r="Q10516" s="8">
        <f>DAY(Tabla1[[#This Row],[Date]])</f>
        <v>31</v>
      </c>
      <c r="R10516" s="8">
        <f>MONTH(Tabla1[[#This Row],[Date]])</f>
        <v>5</v>
      </c>
      <c r="S10516" s="8">
        <f>YEAR(Tabla1[[#This Row],[Date]])</f>
        <v>2023</v>
      </c>
    </row>
    <row r="10517" spans="1:19" x14ac:dyDescent="0.2">
      <c r="A10517">
        <v>10471</v>
      </c>
      <c r="B10517" s="1">
        <v>45077</v>
      </c>
      <c r="C10517" t="s">
        <v>260</v>
      </c>
      <c r="D10517" t="s">
        <v>332</v>
      </c>
      <c r="E10517">
        <v>1</v>
      </c>
      <c r="F10517" t="s">
        <v>224</v>
      </c>
      <c r="G10517" t="s">
        <v>284</v>
      </c>
      <c r="H10517" t="s">
        <v>1394</v>
      </c>
      <c r="M10517" s="2">
        <v>8000</v>
      </c>
      <c r="N10517" s="2">
        <v>20000</v>
      </c>
      <c r="O10517" s="2">
        <f>IF(Tabla1[[#This Row],[Mov]]="VNT",Tabla1[[#This Row],[Sale]]-Tabla1[[#This Row],[Cost]],-Tabla1[[#This Row],[Cost]]*Tabla1[[#This Row],[Cant]])</f>
        <v>12000</v>
      </c>
      <c r="P10517" s="8">
        <f>IF(Tabla1[[#This Row],[Mov]]="VNT",-Tabla1[[#This Row],[Cant]],Tabla1[[#This Row],[Cant]])</f>
        <v>-1</v>
      </c>
      <c r="Q10517" s="8">
        <f>DAY(Tabla1[[#This Row],[Date]])</f>
        <v>31</v>
      </c>
      <c r="R10517" s="8">
        <f>MONTH(Tabla1[[#This Row],[Date]])</f>
        <v>5</v>
      </c>
      <c r="S10517" s="8">
        <f>YEAR(Tabla1[[#This Row],[Date]])</f>
        <v>2023</v>
      </c>
    </row>
    <row r="10518" spans="1:19" x14ac:dyDescent="0.2">
      <c r="A10518">
        <v>10472</v>
      </c>
      <c r="B10518" s="1">
        <v>45077</v>
      </c>
      <c r="C10518" t="s">
        <v>260</v>
      </c>
      <c r="D10518" t="s">
        <v>332</v>
      </c>
      <c r="E10518">
        <v>1</v>
      </c>
      <c r="F10518" t="s">
        <v>476</v>
      </c>
      <c r="G10518" t="s">
        <v>266</v>
      </c>
      <c r="H10518" t="s">
        <v>3275</v>
      </c>
      <c r="M10518" s="2">
        <v>6000</v>
      </c>
      <c r="N10518" s="2">
        <v>12000</v>
      </c>
      <c r="O10518" s="2">
        <f>IF(Tabla1[[#This Row],[Mov]]="VNT",Tabla1[[#This Row],[Sale]]-Tabla1[[#This Row],[Cost]],-Tabla1[[#This Row],[Cost]]*Tabla1[[#This Row],[Cant]])</f>
        <v>6000</v>
      </c>
      <c r="P10518" s="8">
        <f>IF(Tabla1[[#This Row],[Mov]]="VNT",-Tabla1[[#This Row],[Cant]],Tabla1[[#This Row],[Cant]])</f>
        <v>-1</v>
      </c>
      <c r="Q10518" s="8">
        <f>DAY(Tabla1[[#This Row],[Date]])</f>
        <v>31</v>
      </c>
      <c r="R10518" s="8">
        <f>MONTH(Tabla1[[#This Row],[Date]])</f>
        <v>5</v>
      </c>
      <c r="S10518" s="8">
        <f>YEAR(Tabla1[[#This Row],[Date]])</f>
        <v>2023</v>
      </c>
    </row>
    <row r="10519" spans="1:19" x14ac:dyDescent="0.2">
      <c r="A10519">
        <v>10473</v>
      </c>
      <c r="B10519" s="1">
        <v>45077</v>
      </c>
      <c r="C10519" t="s">
        <v>260</v>
      </c>
      <c r="D10519" t="s">
        <v>332</v>
      </c>
      <c r="E10519">
        <v>1</v>
      </c>
      <c r="F10519" t="s">
        <v>848</v>
      </c>
      <c r="G10519" t="s">
        <v>727</v>
      </c>
      <c r="H10519" t="s">
        <v>853</v>
      </c>
      <c r="M10519" s="2">
        <v>900</v>
      </c>
      <c r="N10519" s="2">
        <v>4000</v>
      </c>
      <c r="O10519" s="2">
        <f>IF(Tabla1[[#This Row],[Mov]]="VNT",Tabla1[[#This Row],[Sale]]-Tabla1[[#This Row],[Cost]],-Tabla1[[#This Row],[Cost]]*Tabla1[[#This Row],[Cant]])</f>
        <v>3100</v>
      </c>
      <c r="P10519" s="8">
        <f>IF(Tabla1[[#This Row],[Mov]]="VNT",-Tabla1[[#This Row],[Cant]],Tabla1[[#This Row],[Cant]])</f>
        <v>-1</v>
      </c>
      <c r="Q10519" s="8">
        <f>DAY(Tabla1[[#This Row],[Date]])</f>
        <v>31</v>
      </c>
      <c r="R10519" s="8">
        <f>MONTH(Tabla1[[#This Row],[Date]])</f>
        <v>5</v>
      </c>
      <c r="S10519" s="8">
        <f>YEAR(Tabla1[[#This Row],[Date]])</f>
        <v>2023</v>
      </c>
    </row>
    <row r="10520" spans="1:19" x14ac:dyDescent="0.2">
      <c r="A10520">
        <v>10474</v>
      </c>
      <c r="B10520" s="1">
        <v>45077</v>
      </c>
      <c r="C10520" t="s">
        <v>260</v>
      </c>
      <c r="D10520" t="s">
        <v>332</v>
      </c>
      <c r="E10520">
        <v>1</v>
      </c>
      <c r="F10520" t="s">
        <v>1958</v>
      </c>
      <c r="G10520" t="s">
        <v>499</v>
      </c>
      <c r="H10520" t="s">
        <v>1134</v>
      </c>
      <c r="M10520" s="2">
        <v>3500</v>
      </c>
      <c r="N10520" s="2">
        <v>10000</v>
      </c>
      <c r="O10520" s="2">
        <f>IF(Tabla1[[#This Row],[Mov]]="VNT",Tabla1[[#This Row],[Sale]]-Tabla1[[#This Row],[Cost]],-Tabla1[[#This Row],[Cost]]*Tabla1[[#This Row],[Cant]])</f>
        <v>6500</v>
      </c>
      <c r="P10520" s="8">
        <f>IF(Tabla1[[#This Row],[Mov]]="VNT",-Tabla1[[#This Row],[Cant]],Tabla1[[#This Row],[Cant]])</f>
        <v>-1</v>
      </c>
      <c r="Q10520" s="8">
        <f>DAY(Tabla1[[#This Row],[Date]])</f>
        <v>31</v>
      </c>
      <c r="R10520" s="8">
        <f>MONTH(Tabla1[[#This Row],[Date]])</f>
        <v>5</v>
      </c>
      <c r="S10520" s="8">
        <f>YEAR(Tabla1[[#This Row],[Date]])</f>
        <v>2023</v>
      </c>
    </row>
    <row r="10521" spans="1:19" x14ac:dyDescent="0.2">
      <c r="A10521">
        <v>10475</v>
      </c>
      <c r="B10521" s="1">
        <v>45077</v>
      </c>
      <c r="C10521" t="s">
        <v>260</v>
      </c>
      <c r="D10521" t="s">
        <v>332</v>
      </c>
      <c r="E10521">
        <v>1</v>
      </c>
      <c r="F10521" t="s">
        <v>532</v>
      </c>
      <c r="G10521" t="s">
        <v>263</v>
      </c>
      <c r="H10521" t="s">
        <v>557</v>
      </c>
      <c r="M10521" s="2">
        <v>30000</v>
      </c>
      <c r="N10521" s="2">
        <v>60000</v>
      </c>
      <c r="O10521" s="2">
        <f>IF(Tabla1[[#This Row],[Mov]]="VNT",Tabla1[[#This Row],[Sale]]-Tabla1[[#This Row],[Cost]],-Tabla1[[#This Row],[Cost]]*Tabla1[[#This Row],[Cant]])</f>
        <v>30000</v>
      </c>
      <c r="P10521" s="8">
        <f>IF(Tabla1[[#This Row],[Mov]]="VNT",-Tabla1[[#This Row],[Cant]],Tabla1[[#This Row],[Cant]])</f>
        <v>-1</v>
      </c>
      <c r="Q10521" s="8">
        <f>DAY(Tabla1[[#This Row],[Date]])</f>
        <v>31</v>
      </c>
      <c r="R10521" s="8">
        <f>MONTH(Tabla1[[#This Row],[Date]])</f>
        <v>5</v>
      </c>
      <c r="S10521" s="8">
        <f>YEAR(Tabla1[[#This Row],[Date]])</f>
        <v>2023</v>
      </c>
    </row>
    <row r="10522" spans="1:19" x14ac:dyDescent="0.2">
      <c r="A10522">
        <v>10476</v>
      </c>
      <c r="B10522" s="1">
        <v>45077</v>
      </c>
      <c r="C10522" t="s">
        <v>260</v>
      </c>
      <c r="D10522" t="s">
        <v>332</v>
      </c>
      <c r="E10522">
        <v>1</v>
      </c>
      <c r="F10522" t="s">
        <v>21</v>
      </c>
      <c r="G10522" t="s">
        <v>272</v>
      </c>
      <c r="H10522" t="s">
        <v>1522</v>
      </c>
      <c r="M10522" s="2">
        <v>2600</v>
      </c>
      <c r="N10522" s="2">
        <v>10000</v>
      </c>
      <c r="O10522" s="2">
        <f>IF(Tabla1[[#This Row],[Mov]]="VNT",Tabla1[[#This Row],[Sale]]-Tabla1[[#This Row],[Cost]],-Tabla1[[#This Row],[Cost]]*Tabla1[[#This Row],[Cant]])</f>
        <v>7400</v>
      </c>
      <c r="P10522" s="8">
        <f>IF(Tabla1[[#This Row],[Mov]]="VNT",-Tabla1[[#This Row],[Cant]],Tabla1[[#This Row],[Cant]])</f>
        <v>-1</v>
      </c>
      <c r="Q10522" s="8">
        <f>DAY(Tabla1[[#This Row],[Date]])</f>
        <v>31</v>
      </c>
      <c r="R10522" s="8">
        <f>MONTH(Tabla1[[#This Row],[Date]])</f>
        <v>5</v>
      </c>
      <c r="S10522" s="8">
        <f>YEAR(Tabla1[[#This Row],[Date]])</f>
        <v>2023</v>
      </c>
    </row>
    <row r="10523" spans="1:19" x14ac:dyDescent="0.2">
      <c r="A10523">
        <v>10477</v>
      </c>
      <c r="B10523" s="1">
        <v>45077</v>
      </c>
      <c r="C10523" t="s">
        <v>260</v>
      </c>
      <c r="D10523" t="s">
        <v>332</v>
      </c>
      <c r="E10523">
        <v>1</v>
      </c>
      <c r="F10523" t="s">
        <v>386</v>
      </c>
      <c r="G10523" t="s">
        <v>272</v>
      </c>
      <c r="H10523" t="s">
        <v>2495</v>
      </c>
      <c r="M10523" s="2">
        <v>63000</v>
      </c>
      <c r="N10523" s="2">
        <v>120000</v>
      </c>
      <c r="O10523" s="2">
        <f>IF(Tabla1[[#This Row],[Mov]]="VNT",Tabla1[[#This Row],[Sale]]-Tabla1[[#This Row],[Cost]],-Tabla1[[#This Row],[Cost]]*Tabla1[[#This Row],[Cant]])</f>
        <v>57000</v>
      </c>
      <c r="P10523" s="8">
        <f>IF(Tabla1[[#This Row],[Mov]]="VNT",-Tabla1[[#This Row],[Cant]],Tabla1[[#This Row],[Cant]])</f>
        <v>-1</v>
      </c>
      <c r="Q10523" s="8">
        <f>DAY(Tabla1[[#This Row],[Date]])</f>
        <v>31</v>
      </c>
      <c r="R10523" s="8">
        <f>MONTH(Tabla1[[#This Row],[Date]])</f>
        <v>5</v>
      </c>
      <c r="S10523" s="8">
        <f>YEAR(Tabla1[[#This Row],[Date]])</f>
        <v>2023</v>
      </c>
    </row>
    <row r="10524" spans="1:19" x14ac:dyDescent="0.2">
      <c r="A10524">
        <v>10478</v>
      </c>
      <c r="B10524" s="1">
        <v>45077</v>
      </c>
      <c r="C10524" t="s">
        <v>260</v>
      </c>
      <c r="D10524" t="s">
        <v>332</v>
      </c>
      <c r="E10524">
        <v>1</v>
      </c>
      <c r="F10524" t="s">
        <v>386</v>
      </c>
      <c r="G10524" t="s">
        <v>262</v>
      </c>
      <c r="H10524" t="s">
        <v>2691</v>
      </c>
      <c r="M10524" s="2">
        <v>60000</v>
      </c>
      <c r="N10524" s="2">
        <v>120000</v>
      </c>
      <c r="O10524" s="2">
        <f>IF(Tabla1[[#This Row],[Mov]]="VNT",Tabla1[[#This Row],[Sale]]-Tabla1[[#This Row],[Cost]],-Tabla1[[#This Row],[Cost]]*Tabla1[[#This Row],[Cant]])</f>
        <v>60000</v>
      </c>
      <c r="P10524" s="8">
        <f>IF(Tabla1[[#This Row],[Mov]]="VNT",-Tabla1[[#This Row],[Cant]],Tabla1[[#This Row],[Cant]])</f>
        <v>-1</v>
      </c>
      <c r="Q10524" s="8">
        <f>DAY(Tabla1[[#This Row],[Date]])</f>
        <v>31</v>
      </c>
      <c r="R10524" s="8">
        <f>MONTH(Tabla1[[#This Row],[Date]])</f>
        <v>5</v>
      </c>
      <c r="S10524" s="8">
        <f>YEAR(Tabla1[[#This Row],[Date]])</f>
        <v>2023</v>
      </c>
    </row>
    <row r="10525" spans="1:19" x14ac:dyDescent="0.2">
      <c r="A10525">
        <v>10479</v>
      </c>
      <c r="B10525" s="1">
        <v>45077</v>
      </c>
      <c r="C10525" t="s">
        <v>260</v>
      </c>
      <c r="D10525" t="s">
        <v>332</v>
      </c>
      <c r="E10525">
        <v>1</v>
      </c>
      <c r="F10525" t="s">
        <v>225</v>
      </c>
      <c r="G10525" t="s">
        <v>262</v>
      </c>
      <c r="H10525" t="s">
        <v>2691</v>
      </c>
      <c r="M10525" s="2">
        <v>900</v>
      </c>
      <c r="N10525" s="2">
        <v>10000</v>
      </c>
      <c r="O10525" s="2">
        <f>IF(Tabla1[[#This Row],[Mov]]="VNT",Tabla1[[#This Row],[Sale]]-Tabla1[[#This Row],[Cost]],-Tabla1[[#This Row],[Cost]]*Tabla1[[#This Row],[Cant]])</f>
        <v>9100</v>
      </c>
      <c r="P10525" s="8">
        <f>IF(Tabla1[[#This Row],[Mov]]="VNT",-Tabla1[[#This Row],[Cant]],Tabla1[[#This Row],[Cant]])</f>
        <v>-1</v>
      </c>
      <c r="Q10525" s="8">
        <f>DAY(Tabla1[[#This Row],[Date]])</f>
        <v>31</v>
      </c>
      <c r="R10525" s="8">
        <f>MONTH(Tabla1[[#This Row],[Date]])</f>
        <v>5</v>
      </c>
      <c r="S10525" s="8">
        <f>YEAR(Tabla1[[#This Row],[Date]])</f>
        <v>2023</v>
      </c>
    </row>
    <row r="10526" spans="1:19" x14ac:dyDescent="0.2">
      <c r="A10526">
        <v>10480</v>
      </c>
      <c r="B10526" s="1">
        <v>45077</v>
      </c>
      <c r="C10526" t="s">
        <v>260</v>
      </c>
      <c r="D10526" t="s">
        <v>332</v>
      </c>
      <c r="E10526">
        <v>1</v>
      </c>
      <c r="F10526" t="s">
        <v>677</v>
      </c>
      <c r="G10526" t="s">
        <v>860</v>
      </c>
      <c r="H10526" t="s">
        <v>3421</v>
      </c>
      <c r="L10526" t="s">
        <v>3496</v>
      </c>
      <c r="M10526" s="2">
        <v>0</v>
      </c>
      <c r="N10526" s="2">
        <v>18000</v>
      </c>
      <c r="O10526" s="2">
        <f>IF(Tabla1[[#This Row],[Mov]]="VNT",Tabla1[[#This Row],[Sale]]-Tabla1[[#This Row],[Cost]],-Tabla1[[#This Row],[Cost]]*Tabla1[[#This Row],[Cant]])</f>
        <v>18000</v>
      </c>
      <c r="P10526" s="8">
        <f>IF(Tabla1[[#This Row],[Mov]]="VNT",-Tabla1[[#This Row],[Cant]],Tabla1[[#This Row],[Cant]])</f>
        <v>-1</v>
      </c>
      <c r="Q10526" s="8">
        <f>DAY(Tabla1[[#This Row],[Date]])</f>
        <v>31</v>
      </c>
      <c r="R10526" s="8">
        <f>MONTH(Tabla1[[#This Row],[Date]])</f>
        <v>5</v>
      </c>
      <c r="S10526" s="8">
        <f>YEAR(Tabla1[[#This Row],[Date]])</f>
        <v>2023</v>
      </c>
    </row>
    <row r="10527" spans="1:19" x14ac:dyDescent="0.2">
      <c r="A10527">
        <v>10481</v>
      </c>
      <c r="B10527" s="1">
        <v>45077</v>
      </c>
      <c r="C10527" t="s">
        <v>260</v>
      </c>
      <c r="D10527" t="s">
        <v>332</v>
      </c>
      <c r="E10527">
        <v>1</v>
      </c>
      <c r="F10527" t="s">
        <v>44</v>
      </c>
      <c r="G10527" t="s">
        <v>741</v>
      </c>
      <c r="H10527" t="s">
        <v>1733</v>
      </c>
      <c r="M10527" s="2">
        <v>37000</v>
      </c>
      <c r="N10527" s="2">
        <v>65000</v>
      </c>
      <c r="O10527" s="2">
        <f>IF(Tabla1[[#This Row],[Mov]]="VNT",Tabla1[[#This Row],[Sale]]-Tabla1[[#This Row],[Cost]],-Tabla1[[#This Row],[Cost]]*Tabla1[[#This Row],[Cant]])</f>
        <v>28000</v>
      </c>
      <c r="P10527" s="8">
        <f>IF(Tabla1[[#This Row],[Mov]]="VNT",-Tabla1[[#This Row],[Cant]],Tabla1[[#This Row],[Cant]])</f>
        <v>-1</v>
      </c>
      <c r="Q10527" s="8">
        <f>DAY(Tabla1[[#This Row],[Date]])</f>
        <v>31</v>
      </c>
      <c r="R10527" s="8">
        <f>MONTH(Tabla1[[#This Row],[Date]])</f>
        <v>5</v>
      </c>
      <c r="S10527" s="8">
        <f>YEAR(Tabla1[[#This Row],[Date]])</f>
        <v>2023</v>
      </c>
    </row>
    <row r="10528" spans="1:19" x14ac:dyDescent="0.2">
      <c r="A10528">
        <v>10482</v>
      </c>
      <c r="B10528" s="1">
        <v>45077</v>
      </c>
      <c r="C10528" t="s">
        <v>260</v>
      </c>
      <c r="D10528" t="s">
        <v>332</v>
      </c>
      <c r="E10528">
        <v>1</v>
      </c>
      <c r="F10528" t="s">
        <v>2677</v>
      </c>
      <c r="G10528" t="s">
        <v>273</v>
      </c>
      <c r="H10528" t="s">
        <v>2951</v>
      </c>
      <c r="J10528" t="s">
        <v>3401</v>
      </c>
      <c r="M10528" s="2">
        <v>9500</v>
      </c>
      <c r="N10528" s="2">
        <v>20000</v>
      </c>
      <c r="O10528" s="2">
        <f>IF(Tabla1[[#This Row],[Mov]]="VNT",Tabla1[[#This Row],[Sale]]-Tabla1[[#This Row],[Cost]],-Tabla1[[#This Row],[Cost]]*Tabla1[[#This Row],[Cant]])</f>
        <v>10500</v>
      </c>
      <c r="P10528" s="8">
        <f>IF(Tabla1[[#This Row],[Mov]]="VNT",-Tabla1[[#This Row],[Cant]],Tabla1[[#This Row],[Cant]])</f>
        <v>-1</v>
      </c>
      <c r="Q10528" s="8">
        <f>DAY(Tabla1[[#This Row],[Date]])</f>
        <v>31</v>
      </c>
      <c r="R10528" s="8">
        <f>MONTH(Tabla1[[#This Row],[Date]])</f>
        <v>5</v>
      </c>
      <c r="S10528" s="8">
        <f>YEAR(Tabla1[[#This Row],[Date]])</f>
        <v>2023</v>
      </c>
    </row>
    <row r="10529" spans="1:19" x14ac:dyDescent="0.2">
      <c r="A10529">
        <v>10483</v>
      </c>
      <c r="B10529" s="1">
        <v>45077</v>
      </c>
      <c r="C10529" t="s">
        <v>260</v>
      </c>
      <c r="D10529" t="s">
        <v>332</v>
      </c>
      <c r="E10529">
        <v>1</v>
      </c>
      <c r="F10529" t="s">
        <v>225</v>
      </c>
      <c r="G10529" t="s">
        <v>284</v>
      </c>
      <c r="H10529" t="s">
        <v>907</v>
      </c>
      <c r="M10529" s="2">
        <v>1100</v>
      </c>
      <c r="N10529" s="2">
        <v>10000</v>
      </c>
      <c r="O10529" s="2">
        <f>IF(Tabla1[[#This Row],[Mov]]="VNT",Tabla1[[#This Row],[Sale]]-Tabla1[[#This Row],[Cost]],-Tabla1[[#This Row],[Cost]]*Tabla1[[#This Row],[Cant]])</f>
        <v>8900</v>
      </c>
      <c r="P10529" s="8">
        <f>IF(Tabla1[[#This Row],[Mov]]="VNT",-Tabla1[[#This Row],[Cant]],Tabla1[[#This Row],[Cant]])</f>
        <v>-1</v>
      </c>
      <c r="Q10529" s="8">
        <f>DAY(Tabla1[[#This Row],[Date]])</f>
        <v>31</v>
      </c>
      <c r="R10529" s="8">
        <f>MONTH(Tabla1[[#This Row],[Date]])</f>
        <v>5</v>
      </c>
      <c r="S10529" s="8">
        <f>YEAR(Tabla1[[#This Row],[Date]])</f>
        <v>2023</v>
      </c>
    </row>
    <row r="10530" spans="1:19" x14ac:dyDescent="0.2">
      <c r="A10530">
        <v>10484</v>
      </c>
      <c r="B10530" s="1">
        <v>45077</v>
      </c>
      <c r="C10530" t="s">
        <v>260</v>
      </c>
      <c r="D10530" t="s">
        <v>332</v>
      </c>
      <c r="E10530">
        <v>1</v>
      </c>
      <c r="F10530" t="s">
        <v>891</v>
      </c>
      <c r="G10530" t="s">
        <v>272</v>
      </c>
      <c r="H10530" t="s">
        <v>806</v>
      </c>
      <c r="M10530" s="2">
        <v>3500</v>
      </c>
      <c r="N10530" s="2">
        <v>10000</v>
      </c>
      <c r="O10530" s="2">
        <f>IF(Tabla1[[#This Row],[Mov]]="VNT",Tabla1[[#This Row],[Sale]]-Tabla1[[#This Row],[Cost]],-Tabla1[[#This Row],[Cost]]*Tabla1[[#This Row],[Cant]])</f>
        <v>6500</v>
      </c>
      <c r="P10530" s="8">
        <f>IF(Tabla1[[#This Row],[Mov]]="VNT",-Tabla1[[#This Row],[Cant]],Tabla1[[#This Row],[Cant]])</f>
        <v>-1</v>
      </c>
      <c r="Q10530" s="8">
        <f>DAY(Tabla1[[#This Row],[Date]])</f>
        <v>31</v>
      </c>
      <c r="R10530" s="8">
        <f>MONTH(Tabla1[[#This Row],[Date]])</f>
        <v>5</v>
      </c>
      <c r="S10530" s="8">
        <f>YEAR(Tabla1[[#This Row],[Date]])</f>
        <v>2023</v>
      </c>
    </row>
    <row r="10531" spans="1:19" x14ac:dyDescent="0.2">
      <c r="A10531">
        <v>10484</v>
      </c>
      <c r="B10531" s="1">
        <v>45077</v>
      </c>
      <c r="C10531" t="s">
        <v>260</v>
      </c>
      <c r="D10531" t="s">
        <v>332</v>
      </c>
      <c r="E10531">
        <v>1</v>
      </c>
      <c r="F10531" t="s">
        <v>458</v>
      </c>
      <c r="G10531" t="s">
        <v>272</v>
      </c>
      <c r="H10531" t="s">
        <v>2746</v>
      </c>
      <c r="M10531" s="2">
        <v>0</v>
      </c>
      <c r="N10531" s="2">
        <v>20000</v>
      </c>
      <c r="O10531" s="2">
        <f>IF(Tabla1[[#This Row],[Mov]]="VNT",Tabla1[[#This Row],[Sale]]-Tabla1[[#This Row],[Cost]],-Tabla1[[#This Row],[Cost]]*Tabla1[[#This Row],[Cant]])</f>
        <v>20000</v>
      </c>
      <c r="P10531" s="8">
        <f>IF(Tabla1[[#This Row],[Mov]]="VNT",-Tabla1[[#This Row],[Cant]],Tabla1[[#This Row],[Cant]])</f>
        <v>-1</v>
      </c>
      <c r="Q10531" s="8">
        <f>DAY(Tabla1[[#This Row],[Date]])</f>
        <v>31</v>
      </c>
      <c r="R10531" s="8">
        <f>MONTH(Tabla1[[#This Row],[Date]])</f>
        <v>5</v>
      </c>
      <c r="S10531" s="8">
        <f>YEAR(Tabla1[[#This Row],[Date]])</f>
        <v>2023</v>
      </c>
    </row>
    <row r="10532" spans="1:19" x14ac:dyDescent="0.2">
      <c r="A10532">
        <v>10484</v>
      </c>
      <c r="B10532" s="1">
        <v>45077</v>
      </c>
      <c r="C10532" t="s">
        <v>260</v>
      </c>
      <c r="D10532" t="s">
        <v>332</v>
      </c>
      <c r="E10532">
        <v>1</v>
      </c>
      <c r="F10532" t="s">
        <v>458</v>
      </c>
      <c r="G10532" t="s">
        <v>272</v>
      </c>
      <c r="H10532" t="s">
        <v>3422</v>
      </c>
      <c r="M10532" s="2">
        <v>0</v>
      </c>
      <c r="N10532" s="2">
        <v>5000</v>
      </c>
      <c r="O10532" s="2">
        <f>IF(Tabla1[[#This Row],[Mov]]="VNT",Tabla1[[#This Row],[Sale]]-Tabla1[[#This Row],[Cost]],-Tabla1[[#This Row],[Cost]]*Tabla1[[#This Row],[Cant]])</f>
        <v>5000</v>
      </c>
      <c r="P10532" s="8">
        <f>IF(Tabla1[[#This Row],[Mov]]="VNT",-Tabla1[[#This Row],[Cant]],Tabla1[[#This Row],[Cant]])</f>
        <v>-1</v>
      </c>
      <c r="Q10532" s="8">
        <f>DAY(Tabla1[[#This Row],[Date]])</f>
        <v>31</v>
      </c>
      <c r="R10532" s="8">
        <f>MONTH(Tabla1[[#This Row],[Date]])</f>
        <v>5</v>
      </c>
      <c r="S10532" s="8">
        <f>YEAR(Tabla1[[#This Row],[Date]])</f>
        <v>2023</v>
      </c>
    </row>
    <row r="10533" spans="1:19" x14ac:dyDescent="0.2">
      <c r="A10533">
        <v>10484</v>
      </c>
      <c r="B10533" s="1">
        <v>45077</v>
      </c>
      <c r="C10533" t="s">
        <v>260</v>
      </c>
      <c r="D10533" t="s">
        <v>332</v>
      </c>
      <c r="E10533">
        <v>1</v>
      </c>
      <c r="F10533" t="s">
        <v>224</v>
      </c>
      <c r="G10533" t="s">
        <v>263</v>
      </c>
      <c r="H10533" t="s">
        <v>2946</v>
      </c>
      <c r="J10533" t="s">
        <v>17</v>
      </c>
      <c r="M10533" s="2">
        <v>10500</v>
      </c>
      <c r="N10533" s="2">
        <v>22000</v>
      </c>
      <c r="O10533" s="2">
        <f>IF(Tabla1[[#This Row],[Mov]]="VNT",Tabla1[[#This Row],[Sale]]-Tabla1[[#This Row],[Cost]],-Tabla1[[#This Row],[Cost]]*Tabla1[[#This Row],[Cant]])</f>
        <v>11500</v>
      </c>
      <c r="P10533" s="8">
        <f>IF(Tabla1[[#This Row],[Mov]]="VNT",-Tabla1[[#This Row],[Cant]],Tabla1[[#This Row],[Cant]])</f>
        <v>-1</v>
      </c>
      <c r="Q10533" s="8">
        <f>DAY(Tabla1[[#This Row],[Date]])</f>
        <v>31</v>
      </c>
      <c r="R10533" s="8">
        <f>MONTH(Tabla1[[#This Row],[Date]])</f>
        <v>5</v>
      </c>
      <c r="S10533" s="8">
        <f>YEAR(Tabla1[[#This Row],[Date]])</f>
        <v>2023</v>
      </c>
    </row>
    <row r="10534" spans="1:19" x14ac:dyDescent="0.2">
      <c r="A10534">
        <v>10485</v>
      </c>
      <c r="B10534" s="1">
        <v>45077</v>
      </c>
      <c r="C10534" t="s">
        <v>260</v>
      </c>
      <c r="D10534" t="s">
        <v>332</v>
      </c>
      <c r="E10534">
        <v>1</v>
      </c>
      <c r="F10534" t="s">
        <v>21</v>
      </c>
      <c r="G10534" t="s">
        <v>272</v>
      </c>
      <c r="H10534" t="s">
        <v>24</v>
      </c>
      <c r="M10534" s="2">
        <v>3500</v>
      </c>
      <c r="N10534" s="2">
        <v>12000</v>
      </c>
      <c r="O10534" s="2">
        <f>IF(Tabla1[[#This Row],[Mov]]="VNT",Tabla1[[#This Row],[Sale]]-Tabla1[[#This Row],[Cost]],-Tabla1[[#This Row],[Cost]]*Tabla1[[#This Row],[Cant]])</f>
        <v>8500</v>
      </c>
      <c r="P10534" s="8">
        <f>IF(Tabla1[[#This Row],[Mov]]="VNT",-Tabla1[[#This Row],[Cant]],Tabla1[[#This Row],[Cant]])</f>
        <v>-1</v>
      </c>
      <c r="Q10534" s="8">
        <f>DAY(Tabla1[[#This Row],[Date]])</f>
        <v>31</v>
      </c>
      <c r="R10534" s="8">
        <f>MONTH(Tabla1[[#This Row],[Date]])</f>
        <v>5</v>
      </c>
      <c r="S10534" s="8">
        <f>YEAR(Tabla1[[#This Row],[Date]])</f>
        <v>2023</v>
      </c>
    </row>
    <row r="10535" spans="1:19" x14ac:dyDescent="0.2">
      <c r="A10535">
        <v>10486</v>
      </c>
      <c r="B10535" s="1">
        <v>45077</v>
      </c>
      <c r="C10535" t="s">
        <v>260</v>
      </c>
      <c r="D10535" t="s">
        <v>332</v>
      </c>
      <c r="E10535">
        <v>1</v>
      </c>
      <c r="F10535" t="s">
        <v>224</v>
      </c>
      <c r="G10535" t="s">
        <v>262</v>
      </c>
      <c r="H10535" t="s">
        <v>301</v>
      </c>
      <c r="M10535" s="2">
        <v>8000</v>
      </c>
      <c r="N10535" s="2">
        <v>20000</v>
      </c>
      <c r="O10535" s="2">
        <f>IF(Tabla1[[#This Row],[Mov]]="VNT",Tabla1[[#This Row],[Sale]]-Tabla1[[#This Row],[Cost]],-Tabla1[[#This Row],[Cost]]*Tabla1[[#This Row],[Cant]])</f>
        <v>12000</v>
      </c>
      <c r="P10535" s="8">
        <f>IF(Tabla1[[#This Row],[Mov]]="VNT",-Tabla1[[#This Row],[Cant]],Tabla1[[#This Row],[Cant]])</f>
        <v>-1</v>
      </c>
      <c r="Q10535" s="8">
        <f>DAY(Tabla1[[#This Row],[Date]])</f>
        <v>31</v>
      </c>
      <c r="R10535" s="8">
        <f>MONTH(Tabla1[[#This Row],[Date]])</f>
        <v>5</v>
      </c>
      <c r="S10535" s="8">
        <f>YEAR(Tabla1[[#This Row],[Date]])</f>
        <v>2023</v>
      </c>
    </row>
    <row r="10536" spans="1:19" x14ac:dyDescent="0.2">
      <c r="A10536">
        <v>10487</v>
      </c>
      <c r="B10536" s="1">
        <v>45077</v>
      </c>
      <c r="C10536" t="s">
        <v>260</v>
      </c>
      <c r="D10536" t="s">
        <v>332</v>
      </c>
      <c r="E10536">
        <v>1</v>
      </c>
      <c r="F10536" t="s">
        <v>342</v>
      </c>
      <c r="G10536" t="s">
        <v>262</v>
      </c>
      <c r="H10536" t="s">
        <v>301</v>
      </c>
      <c r="M10536" s="2">
        <v>900</v>
      </c>
      <c r="N10536" s="2">
        <v>10000</v>
      </c>
      <c r="O10536" s="2">
        <f>IF(Tabla1[[#This Row],[Mov]]="VNT",Tabla1[[#This Row],[Sale]]-Tabla1[[#This Row],[Cost]],-Tabla1[[#This Row],[Cost]]*Tabla1[[#This Row],[Cant]])</f>
        <v>9100</v>
      </c>
      <c r="P10536" s="8">
        <f>IF(Tabla1[[#This Row],[Mov]]="VNT",-Tabla1[[#This Row],[Cant]],Tabla1[[#This Row],[Cant]])</f>
        <v>-1</v>
      </c>
      <c r="Q10536" s="8">
        <f>DAY(Tabla1[[#This Row],[Date]])</f>
        <v>31</v>
      </c>
      <c r="R10536" s="8">
        <f>MONTH(Tabla1[[#This Row],[Date]])</f>
        <v>5</v>
      </c>
      <c r="S10536" s="8">
        <f>YEAR(Tabla1[[#This Row],[Date]])</f>
        <v>2023</v>
      </c>
    </row>
    <row r="10537" spans="1:19" x14ac:dyDescent="0.2">
      <c r="A10537">
        <v>10488</v>
      </c>
      <c r="B10537" s="1">
        <v>45077</v>
      </c>
      <c r="C10537" t="s">
        <v>260</v>
      </c>
      <c r="D10537" t="s">
        <v>332</v>
      </c>
      <c r="E10537">
        <v>1</v>
      </c>
      <c r="F10537" t="s">
        <v>848</v>
      </c>
      <c r="G10537" t="s">
        <v>727</v>
      </c>
      <c r="H10537" t="s">
        <v>140</v>
      </c>
      <c r="M10537" s="2">
        <v>900</v>
      </c>
      <c r="N10537" s="2">
        <v>4000</v>
      </c>
      <c r="O10537" s="2">
        <f>IF(Tabla1[[#This Row],[Mov]]="VNT",Tabla1[[#This Row],[Sale]]-Tabla1[[#This Row],[Cost]],-Tabla1[[#This Row],[Cost]]*Tabla1[[#This Row],[Cant]])</f>
        <v>3100</v>
      </c>
      <c r="P10537" s="8">
        <f>IF(Tabla1[[#This Row],[Mov]]="VNT",-Tabla1[[#This Row],[Cant]],Tabla1[[#This Row],[Cant]])</f>
        <v>-1</v>
      </c>
      <c r="Q10537" s="8">
        <f>DAY(Tabla1[[#This Row],[Date]])</f>
        <v>31</v>
      </c>
      <c r="R10537" s="8">
        <f>MONTH(Tabla1[[#This Row],[Date]])</f>
        <v>5</v>
      </c>
      <c r="S10537" s="8">
        <f>YEAR(Tabla1[[#This Row],[Date]])</f>
        <v>2023</v>
      </c>
    </row>
    <row r="10538" spans="1:19" x14ac:dyDescent="0.2">
      <c r="A10538">
        <v>10489</v>
      </c>
      <c r="B10538" s="1">
        <v>45077</v>
      </c>
      <c r="C10538" t="s">
        <v>260</v>
      </c>
      <c r="D10538" t="s">
        <v>332</v>
      </c>
      <c r="E10538">
        <v>1</v>
      </c>
      <c r="F10538" t="s">
        <v>2046</v>
      </c>
      <c r="G10538" t="s">
        <v>266</v>
      </c>
      <c r="H10538" t="s">
        <v>3314</v>
      </c>
      <c r="M10538" s="2">
        <v>9000</v>
      </c>
      <c r="N10538" s="2">
        <v>29000</v>
      </c>
      <c r="O10538" s="2">
        <f>IF(Tabla1[[#This Row],[Mov]]="VNT",Tabla1[[#This Row],[Sale]]-Tabla1[[#This Row],[Cost]],-Tabla1[[#This Row],[Cost]]*Tabla1[[#This Row],[Cant]])</f>
        <v>20000</v>
      </c>
      <c r="P10538" s="8">
        <f>IF(Tabla1[[#This Row],[Mov]]="VNT",-Tabla1[[#This Row],[Cant]],Tabla1[[#This Row],[Cant]])</f>
        <v>-1</v>
      </c>
      <c r="Q10538" s="8">
        <f>DAY(Tabla1[[#This Row],[Date]])</f>
        <v>31</v>
      </c>
      <c r="R10538" s="8">
        <f>MONTH(Tabla1[[#This Row],[Date]])</f>
        <v>5</v>
      </c>
      <c r="S10538" s="8">
        <f>YEAR(Tabla1[[#This Row],[Date]])</f>
        <v>2023</v>
      </c>
    </row>
    <row r="10539" spans="1:19" x14ac:dyDescent="0.2">
      <c r="A10539">
        <v>10490</v>
      </c>
      <c r="B10539" s="1">
        <v>45077</v>
      </c>
      <c r="C10539" t="s">
        <v>260</v>
      </c>
      <c r="D10539" t="s">
        <v>332</v>
      </c>
      <c r="E10539">
        <v>1</v>
      </c>
      <c r="F10539" t="s">
        <v>3385</v>
      </c>
      <c r="G10539" t="s">
        <v>266</v>
      </c>
      <c r="H10539" t="s">
        <v>3420</v>
      </c>
      <c r="M10539" s="2">
        <v>35000</v>
      </c>
      <c r="N10539" s="2">
        <v>50000</v>
      </c>
      <c r="O10539" s="2">
        <f>IF(Tabla1[[#This Row],[Mov]]="VNT",Tabla1[[#This Row],[Sale]]-Tabla1[[#This Row],[Cost]],-Tabla1[[#This Row],[Cost]]*Tabla1[[#This Row],[Cant]])</f>
        <v>15000</v>
      </c>
      <c r="P10539" s="8">
        <f>IF(Tabla1[[#This Row],[Mov]]="VNT",-Tabla1[[#This Row],[Cant]],Tabla1[[#This Row],[Cant]])</f>
        <v>-1</v>
      </c>
      <c r="Q10539" s="8">
        <f>DAY(Tabla1[[#This Row],[Date]])</f>
        <v>31</v>
      </c>
      <c r="R10539" s="8">
        <f>MONTH(Tabla1[[#This Row],[Date]])</f>
        <v>5</v>
      </c>
      <c r="S10539" s="8">
        <f>YEAR(Tabla1[[#This Row],[Date]])</f>
        <v>2023</v>
      </c>
    </row>
    <row r="10540" spans="1:19" x14ac:dyDescent="0.2">
      <c r="A10540">
        <v>10491</v>
      </c>
      <c r="B10540" s="1">
        <v>45077</v>
      </c>
      <c r="C10540" t="s">
        <v>260</v>
      </c>
      <c r="D10540" t="s">
        <v>332</v>
      </c>
      <c r="E10540">
        <v>1</v>
      </c>
      <c r="F10540" t="s">
        <v>476</v>
      </c>
      <c r="G10540" t="s">
        <v>266</v>
      </c>
      <c r="H10540" t="s">
        <v>3275</v>
      </c>
      <c r="M10540" s="2">
        <v>6000</v>
      </c>
      <c r="N10540" s="2">
        <v>10000</v>
      </c>
      <c r="O10540" s="2">
        <f>IF(Tabla1[[#This Row],[Mov]]="VNT",Tabla1[[#This Row],[Sale]]-Tabla1[[#This Row],[Cost]],-Tabla1[[#This Row],[Cost]]*Tabla1[[#This Row],[Cant]])</f>
        <v>4000</v>
      </c>
      <c r="P10540" s="8">
        <f>IF(Tabla1[[#This Row],[Mov]]="VNT",-Tabla1[[#This Row],[Cant]],Tabla1[[#This Row],[Cant]])</f>
        <v>-1</v>
      </c>
      <c r="Q10540" s="8">
        <f>DAY(Tabla1[[#This Row],[Date]])</f>
        <v>31</v>
      </c>
      <c r="R10540" s="8">
        <f>MONTH(Tabla1[[#This Row],[Date]])</f>
        <v>5</v>
      </c>
      <c r="S10540" s="8">
        <f>YEAR(Tabla1[[#This Row],[Date]])</f>
        <v>2023</v>
      </c>
    </row>
    <row r="10541" spans="1:19" x14ac:dyDescent="0.2">
      <c r="A10541">
        <v>10492</v>
      </c>
      <c r="B10541" s="1">
        <v>45077</v>
      </c>
      <c r="C10541" t="s">
        <v>260</v>
      </c>
      <c r="D10541" t="s">
        <v>332</v>
      </c>
      <c r="E10541">
        <v>1</v>
      </c>
      <c r="F10541" t="s">
        <v>21</v>
      </c>
      <c r="G10541" t="s">
        <v>272</v>
      </c>
      <c r="H10541" t="s">
        <v>1522</v>
      </c>
      <c r="M10541" s="2">
        <v>2600</v>
      </c>
      <c r="N10541" s="2">
        <v>10000</v>
      </c>
      <c r="O10541" s="2">
        <f>IF(Tabla1[[#This Row],[Mov]]="VNT",Tabla1[[#This Row],[Sale]]-Tabla1[[#This Row],[Cost]],-Tabla1[[#This Row],[Cost]]*Tabla1[[#This Row],[Cant]])</f>
        <v>7400</v>
      </c>
      <c r="P10541" s="8">
        <f>IF(Tabla1[[#This Row],[Mov]]="VNT",-Tabla1[[#This Row],[Cant]],Tabla1[[#This Row],[Cant]])</f>
        <v>-1</v>
      </c>
      <c r="Q10541" s="8">
        <f>DAY(Tabla1[[#This Row],[Date]])</f>
        <v>31</v>
      </c>
      <c r="R10541" s="8">
        <f>MONTH(Tabla1[[#This Row],[Date]])</f>
        <v>5</v>
      </c>
      <c r="S10541" s="8">
        <f>YEAR(Tabla1[[#This Row],[Date]])</f>
        <v>2023</v>
      </c>
    </row>
    <row r="10542" spans="1:19" x14ac:dyDescent="0.2">
      <c r="A10542">
        <v>10493</v>
      </c>
      <c r="B10542" s="1">
        <v>45077</v>
      </c>
      <c r="C10542" t="s">
        <v>260</v>
      </c>
      <c r="D10542" t="s">
        <v>332</v>
      </c>
      <c r="E10542">
        <v>1</v>
      </c>
      <c r="F10542" t="s">
        <v>365</v>
      </c>
      <c r="G10542" t="s">
        <v>943</v>
      </c>
      <c r="H10542" t="s">
        <v>3423</v>
      </c>
      <c r="M10542" s="2">
        <v>4000</v>
      </c>
      <c r="N10542" s="2">
        <v>9000</v>
      </c>
      <c r="O10542" s="2">
        <f>IF(Tabla1[[#This Row],[Mov]]="VNT",Tabla1[[#This Row],[Sale]]-Tabla1[[#This Row],[Cost]],-Tabla1[[#This Row],[Cost]]*Tabla1[[#This Row],[Cant]])</f>
        <v>5000</v>
      </c>
      <c r="P10542" s="8">
        <f>IF(Tabla1[[#This Row],[Mov]]="VNT",-Tabla1[[#This Row],[Cant]],Tabla1[[#This Row],[Cant]])</f>
        <v>-1</v>
      </c>
      <c r="Q10542" s="8">
        <f>DAY(Tabla1[[#This Row],[Date]])</f>
        <v>31</v>
      </c>
      <c r="R10542" s="8">
        <f>MONTH(Tabla1[[#This Row],[Date]])</f>
        <v>5</v>
      </c>
      <c r="S10542" s="8">
        <f>YEAR(Tabla1[[#This Row],[Date]])</f>
        <v>2023</v>
      </c>
    </row>
    <row r="10543" spans="1:19" x14ac:dyDescent="0.2">
      <c r="A10543">
        <v>10494</v>
      </c>
      <c r="B10543" s="1">
        <v>45077</v>
      </c>
      <c r="C10543" t="s">
        <v>260</v>
      </c>
      <c r="D10543" t="s">
        <v>332</v>
      </c>
      <c r="E10543">
        <v>1</v>
      </c>
      <c r="F10543" t="s">
        <v>455</v>
      </c>
      <c r="G10543" t="s">
        <v>347</v>
      </c>
      <c r="H10543" t="s">
        <v>518</v>
      </c>
      <c r="M10543" s="2">
        <v>0</v>
      </c>
      <c r="N10543" s="2">
        <v>4000</v>
      </c>
      <c r="O10543" s="2">
        <f>IF(Tabla1[[#This Row],[Mov]]="VNT",Tabla1[[#This Row],[Sale]]-Tabla1[[#This Row],[Cost]],-Tabla1[[#This Row],[Cost]]*Tabla1[[#This Row],[Cant]])</f>
        <v>4000</v>
      </c>
      <c r="P10543" s="8">
        <f>IF(Tabla1[[#This Row],[Mov]]="VNT",-Tabla1[[#This Row],[Cant]],Tabla1[[#This Row],[Cant]])</f>
        <v>-1</v>
      </c>
      <c r="Q10543" s="8">
        <f>DAY(Tabla1[[#This Row],[Date]])</f>
        <v>31</v>
      </c>
      <c r="R10543" s="8">
        <f>MONTH(Tabla1[[#This Row],[Date]])</f>
        <v>5</v>
      </c>
      <c r="S10543" s="8">
        <f>YEAR(Tabla1[[#This Row],[Date]])</f>
        <v>2023</v>
      </c>
    </row>
    <row r="10544" spans="1:19" x14ac:dyDescent="0.2">
      <c r="A10544">
        <v>10495</v>
      </c>
      <c r="B10544" s="1">
        <v>45077</v>
      </c>
      <c r="C10544" t="s">
        <v>260</v>
      </c>
      <c r="D10544" t="s">
        <v>332</v>
      </c>
      <c r="E10544">
        <v>1</v>
      </c>
      <c r="F10544" t="s">
        <v>26</v>
      </c>
      <c r="G10544" t="s">
        <v>264</v>
      </c>
      <c r="H10544" t="s">
        <v>16</v>
      </c>
      <c r="M10544" s="2">
        <v>8000</v>
      </c>
      <c r="N10544" s="2">
        <v>20000</v>
      </c>
      <c r="O10544" s="2">
        <f>IF(Tabla1[[#This Row],[Mov]]="VNT",Tabla1[[#This Row],[Sale]]-Tabla1[[#This Row],[Cost]],-Tabla1[[#This Row],[Cost]]*Tabla1[[#This Row],[Cant]])</f>
        <v>12000</v>
      </c>
      <c r="P10544" s="8">
        <f>IF(Tabla1[[#This Row],[Mov]]="VNT",-Tabla1[[#This Row],[Cant]],Tabla1[[#This Row],[Cant]])</f>
        <v>-1</v>
      </c>
      <c r="Q10544" s="8">
        <f>DAY(Tabla1[[#This Row],[Date]])</f>
        <v>31</v>
      </c>
      <c r="R10544" s="8">
        <f>MONTH(Tabla1[[#This Row],[Date]])</f>
        <v>5</v>
      </c>
      <c r="S10544" s="8">
        <f>YEAR(Tabla1[[#This Row],[Date]])</f>
        <v>2023</v>
      </c>
    </row>
    <row r="10545" spans="1:19" x14ac:dyDescent="0.2">
      <c r="A10545">
        <v>10496</v>
      </c>
      <c r="B10545" s="1">
        <v>45077</v>
      </c>
      <c r="C10545" t="s">
        <v>260</v>
      </c>
      <c r="D10545" t="s">
        <v>332</v>
      </c>
      <c r="E10545">
        <v>1</v>
      </c>
      <c r="F10545" t="s">
        <v>21</v>
      </c>
      <c r="G10545" t="s">
        <v>272</v>
      </c>
      <c r="H10545" t="s">
        <v>1522</v>
      </c>
      <c r="M10545" s="2">
        <v>2600</v>
      </c>
      <c r="N10545" s="2">
        <v>10000</v>
      </c>
      <c r="O10545" s="2">
        <f>IF(Tabla1[[#This Row],[Mov]]="VNT",Tabla1[[#This Row],[Sale]]-Tabla1[[#This Row],[Cost]],-Tabla1[[#This Row],[Cost]]*Tabla1[[#This Row],[Cant]])</f>
        <v>7400</v>
      </c>
      <c r="P10545" s="8">
        <f>IF(Tabla1[[#This Row],[Mov]]="VNT",-Tabla1[[#This Row],[Cant]],Tabla1[[#This Row],[Cant]])</f>
        <v>-1</v>
      </c>
      <c r="Q10545" s="8">
        <f>DAY(Tabla1[[#This Row],[Date]])</f>
        <v>31</v>
      </c>
      <c r="R10545" s="8">
        <f>MONTH(Tabla1[[#This Row],[Date]])</f>
        <v>5</v>
      </c>
      <c r="S10545" s="8">
        <f>YEAR(Tabla1[[#This Row],[Date]])</f>
        <v>2023</v>
      </c>
    </row>
    <row r="10546" spans="1:19" x14ac:dyDescent="0.2">
      <c r="A10546">
        <v>10497</v>
      </c>
      <c r="B10546" s="1">
        <v>45077</v>
      </c>
      <c r="C10546" t="s">
        <v>260</v>
      </c>
      <c r="D10546" t="s">
        <v>332</v>
      </c>
      <c r="E10546">
        <v>1</v>
      </c>
      <c r="F10546" t="s">
        <v>128</v>
      </c>
      <c r="G10546" t="s">
        <v>266</v>
      </c>
      <c r="H10546" t="s">
        <v>2085</v>
      </c>
      <c r="M10546" s="2">
        <v>11000</v>
      </c>
      <c r="N10546" s="2">
        <v>20000</v>
      </c>
      <c r="O10546" s="2">
        <f>IF(Tabla1[[#This Row],[Mov]]="VNT",Tabla1[[#This Row],[Sale]]-Tabla1[[#This Row],[Cost]],-Tabla1[[#This Row],[Cost]]*Tabla1[[#This Row],[Cant]])</f>
        <v>9000</v>
      </c>
      <c r="P10546" s="8">
        <f>IF(Tabla1[[#This Row],[Mov]]="VNT",-Tabla1[[#This Row],[Cant]],Tabla1[[#This Row],[Cant]])</f>
        <v>-1</v>
      </c>
      <c r="Q10546" s="8">
        <f>DAY(Tabla1[[#This Row],[Date]])</f>
        <v>31</v>
      </c>
      <c r="R10546" s="8">
        <f>MONTH(Tabla1[[#This Row],[Date]])</f>
        <v>5</v>
      </c>
      <c r="S10546" s="8">
        <f>YEAR(Tabla1[[#This Row],[Date]])</f>
        <v>2023</v>
      </c>
    </row>
    <row r="10547" spans="1:19" x14ac:dyDescent="0.2">
      <c r="A10547">
        <v>10498</v>
      </c>
      <c r="B10547" s="1">
        <v>45078</v>
      </c>
      <c r="C10547" t="s">
        <v>260</v>
      </c>
      <c r="D10547" t="s">
        <v>332</v>
      </c>
      <c r="E10547">
        <v>1</v>
      </c>
      <c r="F10547" t="s">
        <v>224</v>
      </c>
      <c r="G10547" t="s">
        <v>272</v>
      </c>
      <c r="H10547" t="s">
        <v>355</v>
      </c>
      <c r="M10547" s="2">
        <v>7000</v>
      </c>
      <c r="N10547" s="2">
        <v>18000</v>
      </c>
      <c r="O10547" s="2">
        <f>IF(Tabla1[[#This Row],[Mov]]="VNT",Tabla1[[#This Row],[Sale]]-Tabla1[[#This Row],[Cost]],-Tabla1[[#This Row],[Cost]]*Tabla1[[#This Row],[Cant]])</f>
        <v>11000</v>
      </c>
      <c r="P10547" s="8">
        <f>IF(Tabla1[[#This Row],[Mov]]="VNT",-Tabla1[[#This Row],[Cant]],Tabla1[[#This Row],[Cant]])</f>
        <v>-1</v>
      </c>
      <c r="Q10547" s="8">
        <f>DAY(Tabla1[[#This Row],[Date]])</f>
        <v>1</v>
      </c>
      <c r="R10547" s="8">
        <f>MONTH(Tabla1[[#This Row],[Date]])</f>
        <v>6</v>
      </c>
      <c r="S10547" s="8">
        <f>YEAR(Tabla1[[#This Row],[Date]])</f>
        <v>2023</v>
      </c>
    </row>
    <row r="10548" spans="1:19" x14ac:dyDescent="0.2">
      <c r="A10548">
        <v>10499</v>
      </c>
      <c r="B10548" s="1">
        <v>45078</v>
      </c>
      <c r="C10548" t="s">
        <v>260</v>
      </c>
      <c r="D10548" t="s">
        <v>332</v>
      </c>
      <c r="E10548">
        <v>1</v>
      </c>
      <c r="F10548" t="s">
        <v>224</v>
      </c>
      <c r="G10548" t="s">
        <v>272</v>
      </c>
      <c r="H10548" t="s">
        <v>3424</v>
      </c>
      <c r="M10548" s="2">
        <v>7000</v>
      </c>
      <c r="N10548" s="2">
        <v>18000</v>
      </c>
      <c r="O10548" s="2">
        <f>IF(Tabla1[[#This Row],[Mov]]="VNT",Tabla1[[#This Row],[Sale]]-Tabla1[[#This Row],[Cost]],-Tabla1[[#This Row],[Cost]]*Tabla1[[#This Row],[Cant]])</f>
        <v>11000</v>
      </c>
      <c r="P10548" s="8">
        <f>IF(Tabla1[[#This Row],[Mov]]="VNT",-Tabla1[[#This Row],[Cant]],Tabla1[[#This Row],[Cant]])</f>
        <v>-1</v>
      </c>
      <c r="Q10548" s="8">
        <f>DAY(Tabla1[[#This Row],[Date]])</f>
        <v>1</v>
      </c>
      <c r="R10548" s="8">
        <f>MONTH(Tabla1[[#This Row],[Date]])</f>
        <v>6</v>
      </c>
      <c r="S10548" s="8">
        <f>YEAR(Tabla1[[#This Row],[Date]])</f>
        <v>2023</v>
      </c>
    </row>
    <row r="10549" spans="1:19" x14ac:dyDescent="0.2">
      <c r="A10549">
        <v>10500</v>
      </c>
      <c r="B10549" s="1">
        <v>45078</v>
      </c>
      <c r="C10549" t="s">
        <v>260</v>
      </c>
      <c r="D10549" t="s">
        <v>332</v>
      </c>
      <c r="E10549">
        <v>1</v>
      </c>
      <c r="F10549" t="s">
        <v>3425</v>
      </c>
      <c r="G10549" t="s">
        <v>266</v>
      </c>
      <c r="H10549" t="s">
        <v>3426</v>
      </c>
      <c r="M10549" s="2">
        <v>0</v>
      </c>
      <c r="N10549" s="2">
        <v>6000</v>
      </c>
      <c r="O10549" s="2">
        <f>IF(Tabla1[[#This Row],[Mov]]="VNT",Tabla1[[#This Row],[Sale]]-Tabla1[[#This Row],[Cost]],-Tabla1[[#This Row],[Cost]]*Tabla1[[#This Row],[Cant]])</f>
        <v>6000</v>
      </c>
      <c r="P10549" s="8">
        <f>IF(Tabla1[[#This Row],[Mov]]="VNT",-Tabla1[[#This Row],[Cant]],Tabla1[[#This Row],[Cant]])</f>
        <v>-1</v>
      </c>
      <c r="Q10549" s="8">
        <f>DAY(Tabla1[[#This Row],[Date]])</f>
        <v>1</v>
      </c>
      <c r="R10549" s="8">
        <f>MONTH(Tabla1[[#This Row],[Date]])</f>
        <v>6</v>
      </c>
      <c r="S10549" s="8">
        <f>YEAR(Tabla1[[#This Row],[Date]])</f>
        <v>2023</v>
      </c>
    </row>
    <row r="10550" spans="1:19" x14ac:dyDescent="0.2">
      <c r="A10550">
        <v>10501</v>
      </c>
      <c r="B10550" s="1">
        <v>45078</v>
      </c>
      <c r="C10550" t="s">
        <v>260</v>
      </c>
      <c r="D10550" t="s">
        <v>332</v>
      </c>
      <c r="E10550">
        <v>1</v>
      </c>
      <c r="F10550" t="s">
        <v>386</v>
      </c>
      <c r="G10550" t="s">
        <v>272</v>
      </c>
      <c r="H10550" t="s">
        <v>3429</v>
      </c>
      <c r="M10550" s="2">
        <v>78000</v>
      </c>
      <c r="N10550" s="2">
        <v>135000</v>
      </c>
      <c r="O10550" s="2">
        <f>IF(Tabla1[[#This Row],[Mov]]="VNT",Tabla1[[#This Row],[Sale]]-Tabla1[[#This Row],[Cost]],-Tabla1[[#This Row],[Cost]]*Tabla1[[#This Row],[Cant]])</f>
        <v>57000</v>
      </c>
      <c r="P10550" s="8">
        <f>IF(Tabla1[[#This Row],[Mov]]="VNT",-Tabla1[[#This Row],[Cant]],Tabla1[[#This Row],[Cant]])</f>
        <v>-1</v>
      </c>
      <c r="Q10550" s="8">
        <f>DAY(Tabla1[[#This Row],[Date]])</f>
        <v>1</v>
      </c>
      <c r="R10550" s="8">
        <f>MONTH(Tabla1[[#This Row],[Date]])</f>
        <v>6</v>
      </c>
      <c r="S10550" s="8">
        <f>YEAR(Tabla1[[#This Row],[Date]])</f>
        <v>2023</v>
      </c>
    </row>
    <row r="10551" spans="1:19" x14ac:dyDescent="0.2">
      <c r="A10551">
        <v>10502</v>
      </c>
      <c r="B10551" s="1">
        <v>45078</v>
      </c>
      <c r="C10551" t="s">
        <v>260</v>
      </c>
      <c r="D10551" t="s">
        <v>332</v>
      </c>
      <c r="E10551">
        <v>1</v>
      </c>
      <c r="F10551" t="s">
        <v>224</v>
      </c>
      <c r="G10551" t="s">
        <v>263</v>
      </c>
      <c r="H10551" t="s">
        <v>672</v>
      </c>
      <c r="M10551" s="2">
        <v>8000</v>
      </c>
      <c r="N10551" s="2">
        <v>20000</v>
      </c>
      <c r="O10551" s="2">
        <f>IF(Tabla1[[#This Row],[Mov]]="VNT",Tabla1[[#This Row],[Sale]]-Tabla1[[#This Row],[Cost]],-Tabla1[[#This Row],[Cost]]*Tabla1[[#This Row],[Cant]])</f>
        <v>12000</v>
      </c>
      <c r="P10551" s="8">
        <f>IF(Tabla1[[#This Row],[Mov]]="VNT",-Tabla1[[#This Row],[Cant]],Tabla1[[#This Row],[Cant]])</f>
        <v>-1</v>
      </c>
      <c r="Q10551" s="8">
        <f>DAY(Tabla1[[#This Row],[Date]])</f>
        <v>1</v>
      </c>
      <c r="R10551" s="8">
        <f>MONTH(Tabla1[[#This Row],[Date]])</f>
        <v>6</v>
      </c>
      <c r="S10551" s="8">
        <f>YEAR(Tabla1[[#This Row],[Date]])</f>
        <v>2023</v>
      </c>
    </row>
    <row r="10552" spans="1:19" x14ac:dyDescent="0.2">
      <c r="A10552">
        <v>10503</v>
      </c>
      <c r="B10552" s="1">
        <v>45078</v>
      </c>
      <c r="C10552" t="s">
        <v>260</v>
      </c>
      <c r="D10552" t="s">
        <v>332</v>
      </c>
      <c r="E10552">
        <v>1</v>
      </c>
      <c r="F10552" t="s">
        <v>15</v>
      </c>
      <c r="G10552" t="s">
        <v>333</v>
      </c>
      <c r="H10552" t="s">
        <v>20</v>
      </c>
      <c r="M10552" s="2">
        <v>4000</v>
      </c>
      <c r="N10552" s="2">
        <v>12000</v>
      </c>
      <c r="O10552" s="2">
        <f>IF(Tabla1[[#This Row],[Mov]]="VNT",Tabla1[[#This Row],[Sale]]-Tabla1[[#This Row],[Cost]],-Tabla1[[#This Row],[Cost]]*Tabla1[[#This Row],[Cant]])</f>
        <v>8000</v>
      </c>
      <c r="P10552" s="8">
        <f>IF(Tabla1[[#This Row],[Mov]]="VNT",-Tabla1[[#This Row],[Cant]],Tabla1[[#This Row],[Cant]])</f>
        <v>-1</v>
      </c>
      <c r="Q10552" s="8">
        <f>DAY(Tabla1[[#This Row],[Date]])</f>
        <v>1</v>
      </c>
      <c r="R10552" s="8">
        <f>MONTH(Tabla1[[#This Row],[Date]])</f>
        <v>6</v>
      </c>
      <c r="S10552" s="8">
        <f>YEAR(Tabla1[[#This Row],[Date]])</f>
        <v>2023</v>
      </c>
    </row>
    <row r="10553" spans="1:19" x14ac:dyDescent="0.2">
      <c r="A10553">
        <v>10504</v>
      </c>
      <c r="B10553" s="1">
        <v>45078</v>
      </c>
      <c r="C10553" t="s">
        <v>260</v>
      </c>
      <c r="D10553" t="s">
        <v>332</v>
      </c>
      <c r="E10553">
        <v>1</v>
      </c>
      <c r="F10553" t="s">
        <v>42</v>
      </c>
      <c r="G10553" t="s">
        <v>789</v>
      </c>
      <c r="H10553" t="s">
        <v>2533</v>
      </c>
      <c r="M10553" s="2">
        <v>16000</v>
      </c>
      <c r="N10553" s="2">
        <v>30000</v>
      </c>
      <c r="O10553" s="2">
        <f>IF(Tabla1[[#This Row],[Mov]]="VNT",Tabla1[[#This Row],[Sale]]-Tabla1[[#This Row],[Cost]],-Tabla1[[#This Row],[Cost]]*Tabla1[[#This Row],[Cant]])</f>
        <v>14000</v>
      </c>
      <c r="P10553" s="8">
        <f>IF(Tabla1[[#This Row],[Mov]]="VNT",-Tabla1[[#This Row],[Cant]],Tabla1[[#This Row],[Cant]])</f>
        <v>-1</v>
      </c>
      <c r="Q10553" s="8">
        <f>DAY(Tabla1[[#This Row],[Date]])</f>
        <v>1</v>
      </c>
      <c r="R10553" s="8">
        <f>MONTH(Tabla1[[#This Row],[Date]])</f>
        <v>6</v>
      </c>
      <c r="S10553" s="8">
        <f>YEAR(Tabla1[[#This Row],[Date]])</f>
        <v>2023</v>
      </c>
    </row>
    <row r="10554" spans="1:19" x14ac:dyDescent="0.2">
      <c r="A10554">
        <v>10505</v>
      </c>
      <c r="B10554" s="1">
        <v>45078</v>
      </c>
      <c r="C10554" t="s">
        <v>260</v>
      </c>
      <c r="D10554" t="s">
        <v>332</v>
      </c>
      <c r="E10554">
        <v>1</v>
      </c>
      <c r="F10554" t="s">
        <v>224</v>
      </c>
      <c r="G10554" t="s">
        <v>262</v>
      </c>
      <c r="H10554" t="s">
        <v>1550</v>
      </c>
      <c r="M10554" s="2">
        <v>12000</v>
      </c>
      <c r="N10554" s="2">
        <v>20000</v>
      </c>
      <c r="O10554" s="2">
        <f>IF(Tabla1[[#This Row],[Mov]]="VNT",Tabla1[[#This Row],[Sale]]-Tabla1[[#This Row],[Cost]],-Tabla1[[#This Row],[Cost]]*Tabla1[[#This Row],[Cant]])</f>
        <v>8000</v>
      </c>
      <c r="P10554" s="8">
        <f>IF(Tabla1[[#This Row],[Mov]]="VNT",-Tabla1[[#This Row],[Cant]],Tabla1[[#This Row],[Cant]])</f>
        <v>-1</v>
      </c>
      <c r="Q10554" s="8">
        <f>DAY(Tabla1[[#This Row],[Date]])</f>
        <v>1</v>
      </c>
      <c r="R10554" s="8">
        <f>MONTH(Tabla1[[#This Row],[Date]])</f>
        <v>6</v>
      </c>
      <c r="S10554" s="8">
        <f>YEAR(Tabla1[[#This Row],[Date]])</f>
        <v>2023</v>
      </c>
    </row>
    <row r="10555" spans="1:19" x14ac:dyDescent="0.2">
      <c r="A10555">
        <v>10506</v>
      </c>
      <c r="B10555" s="1">
        <v>45078</v>
      </c>
      <c r="C10555" t="s">
        <v>260</v>
      </c>
      <c r="D10555" t="s">
        <v>332</v>
      </c>
      <c r="E10555">
        <v>1</v>
      </c>
      <c r="F10555" t="s">
        <v>116</v>
      </c>
      <c r="G10555" t="s">
        <v>349</v>
      </c>
      <c r="H10555" t="s">
        <v>515</v>
      </c>
      <c r="M10555" s="2">
        <v>6074</v>
      </c>
      <c r="N10555" s="2">
        <v>6500</v>
      </c>
      <c r="O10555" s="2">
        <f>IF(Tabla1[[#This Row],[Mov]]="VNT",Tabla1[[#This Row],[Sale]]-Tabla1[[#This Row],[Cost]],-Tabla1[[#This Row],[Cost]]*Tabla1[[#This Row],[Cant]])</f>
        <v>426</v>
      </c>
      <c r="P10555" s="8">
        <f>IF(Tabla1[[#This Row],[Mov]]="VNT",-Tabla1[[#This Row],[Cant]],Tabla1[[#This Row],[Cant]])</f>
        <v>-1</v>
      </c>
      <c r="Q10555" s="8">
        <f>DAY(Tabla1[[#This Row],[Date]])</f>
        <v>1</v>
      </c>
      <c r="R10555" s="8">
        <f>MONTH(Tabla1[[#This Row],[Date]])</f>
        <v>6</v>
      </c>
      <c r="S10555" s="8">
        <f>YEAR(Tabla1[[#This Row],[Date]])</f>
        <v>2023</v>
      </c>
    </row>
    <row r="10556" spans="1:19" x14ac:dyDescent="0.2">
      <c r="A10556">
        <v>10507</v>
      </c>
      <c r="B10556" s="1">
        <v>45078</v>
      </c>
      <c r="C10556" t="s">
        <v>260</v>
      </c>
      <c r="D10556" t="s">
        <v>332</v>
      </c>
      <c r="E10556">
        <v>1</v>
      </c>
      <c r="F10556" t="s">
        <v>116</v>
      </c>
      <c r="G10556" t="s">
        <v>347</v>
      </c>
      <c r="H10556" t="s">
        <v>518</v>
      </c>
      <c r="M10556" s="2">
        <v>1401</v>
      </c>
      <c r="N10556" s="2">
        <v>1500</v>
      </c>
      <c r="O10556" s="2">
        <f>IF(Tabla1[[#This Row],[Mov]]="VNT",Tabla1[[#This Row],[Sale]]-Tabla1[[#This Row],[Cost]],-Tabla1[[#This Row],[Cost]]*Tabla1[[#This Row],[Cant]])</f>
        <v>99</v>
      </c>
      <c r="P10556" s="8">
        <f>IF(Tabla1[[#This Row],[Mov]]="VNT",-Tabla1[[#This Row],[Cant]],Tabla1[[#This Row],[Cant]])</f>
        <v>-1</v>
      </c>
      <c r="Q10556" s="8">
        <f>DAY(Tabla1[[#This Row],[Date]])</f>
        <v>1</v>
      </c>
      <c r="R10556" s="8">
        <f>MONTH(Tabla1[[#This Row],[Date]])</f>
        <v>6</v>
      </c>
      <c r="S10556" s="8">
        <f>YEAR(Tabla1[[#This Row],[Date]])</f>
        <v>2023</v>
      </c>
    </row>
    <row r="10557" spans="1:19" x14ac:dyDescent="0.2">
      <c r="A10557">
        <v>10508</v>
      </c>
      <c r="B10557" s="1">
        <v>45078</v>
      </c>
      <c r="C10557" t="s">
        <v>260</v>
      </c>
      <c r="D10557" t="s">
        <v>332</v>
      </c>
      <c r="E10557">
        <v>1</v>
      </c>
      <c r="F10557" t="s">
        <v>386</v>
      </c>
      <c r="G10557" t="s">
        <v>262</v>
      </c>
      <c r="H10557" t="s">
        <v>2920</v>
      </c>
      <c r="M10557" s="2">
        <v>83000</v>
      </c>
      <c r="N10557" s="2">
        <v>150000</v>
      </c>
      <c r="O10557" s="2">
        <f>IF(Tabla1[[#This Row],[Mov]]="VNT",Tabla1[[#This Row],[Sale]]-Tabla1[[#This Row],[Cost]],-Tabla1[[#This Row],[Cost]]*Tabla1[[#This Row],[Cant]])</f>
        <v>67000</v>
      </c>
      <c r="P10557" s="8">
        <f>IF(Tabla1[[#This Row],[Mov]]="VNT",-Tabla1[[#This Row],[Cant]],Tabla1[[#This Row],[Cant]])</f>
        <v>-1</v>
      </c>
      <c r="Q10557" s="8">
        <f>DAY(Tabla1[[#This Row],[Date]])</f>
        <v>1</v>
      </c>
      <c r="R10557" s="8">
        <f>MONTH(Tabla1[[#This Row],[Date]])</f>
        <v>6</v>
      </c>
      <c r="S10557" s="8">
        <f>YEAR(Tabla1[[#This Row],[Date]])</f>
        <v>2023</v>
      </c>
    </row>
    <row r="10558" spans="1:19" x14ac:dyDescent="0.2">
      <c r="A10558">
        <v>10509</v>
      </c>
      <c r="B10558" s="1">
        <v>45078</v>
      </c>
      <c r="C10558" t="s">
        <v>260</v>
      </c>
      <c r="D10558" t="s">
        <v>332</v>
      </c>
      <c r="E10558">
        <v>1</v>
      </c>
      <c r="F10558" t="s">
        <v>455</v>
      </c>
      <c r="G10558" t="s">
        <v>347</v>
      </c>
      <c r="H10558" t="s">
        <v>456</v>
      </c>
      <c r="M10558" s="2">
        <v>0</v>
      </c>
      <c r="N10558" s="2">
        <v>4000</v>
      </c>
      <c r="O10558" s="2">
        <f>IF(Tabla1[[#This Row],[Mov]]="VNT",Tabla1[[#This Row],[Sale]]-Tabla1[[#This Row],[Cost]],-Tabla1[[#This Row],[Cost]]*Tabla1[[#This Row],[Cant]])</f>
        <v>4000</v>
      </c>
      <c r="P10558" s="8">
        <f>IF(Tabla1[[#This Row],[Mov]]="VNT",-Tabla1[[#This Row],[Cant]],Tabla1[[#This Row],[Cant]])</f>
        <v>-1</v>
      </c>
      <c r="Q10558" s="8">
        <f>DAY(Tabla1[[#This Row],[Date]])</f>
        <v>1</v>
      </c>
      <c r="R10558" s="8">
        <f>MONTH(Tabla1[[#This Row],[Date]])</f>
        <v>6</v>
      </c>
      <c r="S10558" s="8">
        <f>YEAR(Tabla1[[#This Row],[Date]])</f>
        <v>2023</v>
      </c>
    </row>
    <row r="10559" spans="1:19" x14ac:dyDescent="0.2">
      <c r="A10559">
        <v>10510</v>
      </c>
      <c r="B10559" s="1">
        <v>45078</v>
      </c>
      <c r="C10559" t="s">
        <v>260</v>
      </c>
      <c r="D10559" t="s">
        <v>332</v>
      </c>
      <c r="E10559">
        <v>1</v>
      </c>
      <c r="F10559" t="s">
        <v>455</v>
      </c>
      <c r="G10559" t="s">
        <v>382</v>
      </c>
      <c r="H10559" t="s">
        <v>509</v>
      </c>
      <c r="M10559" s="2">
        <v>0</v>
      </c>
      <c r="N10559" s="2">
        <v>4000</v>
      </c>
      <c r="O10559" s="2">
        <f>IF(Tabla1[[#This Row],[Mov]]="VNT",Tabla1[[#This Row],[Sale]]-Tabla1[[#This Row],[Cost]],-Tabla1[[#This Row],[Cost]]*Tabla1[[#This Row],[Cant]])</f>
        <v>4000</v>
      </c>
      <c r="P10559" s="8">
        <f>IF(Tabla1[[#This Row],[Mov]]="VNT",-Tabla1[[#This Row],[Cant]],Tabla1[[#This Row],[Cant]])</f>
        <v>-1</v>
      </c>
      <c r="Q10559" s="8">
        <f>DAY(Tabla1[[#This Row],[Date]])</f>
        <v>1</v>
      </c>
      <c r="R10559" s="8">
        <f>MONTH(Tabla1[[#This Row],[Date]])</f>
        <v>6</v>
      </c>
      <c r="S10559" s="8">
        <f>YEAR(Tabla1[[#This Row],[Date]])</f>
        <v>2023</v>
      </c>
    </row>
    <row r="10560" spans="1:19" x14ac:dyDescent="0.2">
      <c r="A10560">
        <v>10511</v>
      </c>
      <c r="B10560" s="1">
        <v>45078</v>
      </c>
      <c r="C10560" t="s">
        <v>260</v>
      </c>
      <c r="D10560" t="s">
        <v>332</v>
      </c>
      <c r="E10560">
        <v>1</v>
      </c>
      <c r="F10560" t="s">
        <v>891</v>
      </c>
      <c r="G10560" t="s">
        <v>262</v>
      </c>
      <c r="H10560" t="s">
        <v>300</v>
      </c>
      <c r="M10560" s="2">
        <v>8000</v>
      </c>
      <c r="N10560" s="2">
        <v>20000</v>
      </c>
      <c r="O10560" s="2">
        <f>IF(Tabla1[[#This Row],[Mov]]="VNT",Tabla1[[#This Row],[Sale]]-Tabla1[[#This Row],[Cost]],-Tabla1[[#This Row],[Cost]]*Tabla1[[#This Row],[Cant]])</f>
        <v>12000</v>
      </c>
      <c r="P10560" s="8">
        <f>IF(Tabla1[[#This Row],[Mov]]="VNT",-Tabla1[[#This Row],[Cant]],Tabla1[[#This Row],[Cant]])</f>
        <v>-1</v>
      </c>
      <c r="Q10560" s="8">
        <f>DAY(Tabla1[[#This Row],[Date]])</f>
        <v>1</v>
      </c>
      <c r="R10560" s="8">
        <f>MONTH(Tabla1[[#This Row],[Date]])</f>
        <v>6</v>
      </c>
      <c r="S10560" s="8">
        <f>YEAR(Tabla1[[#This Row],[Date]])</f>
        <v>2023</v>
      </c>
    </row>
    <row r="10561" spans="1:19" x14ac:dyDescent="0.2">
      <c r="A10561">
        <v>10512</v>
      </c>
      <c r="B10561" s="1">
        <v>45078</v>
      </c>
      <c r="C10561" t="s">
        <v>260</v>
      </c>
      <c r="D10561" t="s">
        <v>585</v>
      </c>
      <c r="E10561">
        <v>1</v>
      </c>
      <c r="F10561" t="s">
        <v>2767</v>
      </c>
      <c r="G10561" t="s">
        <v>3350</v>
      </c>
      <c r="H10561" t="s">
        <v>3349</v>
      </c>
      <c r="M10561" s="2">
        <v>28000</v>
      </c>
      <c r="N10561" s="2">
        <v>55000</v>
      </c>
      <c r="O10561" s="2">
        <f>IF(Tabla1[[#This Row],[Mov]]="VNT",Tabla1[[#This Row],[Sale]]-Tabla1[[#This Row],[Cost]],-Tabla1[[#This Row],[Cost]]*Tabla1[[#This Row],[Cant]])</f>
        <v>27000</v>
      </c>
      <c r="P10561" s="8">
        <f>IF(Tabla1[[#This Row],[Mov]]="VNT",-Tabla1[[#This Row],[Cant]],Tabla1[[#This Row],[Cant]])</f>
        <v>-1</v>
      </c>
      <c r="Q10561" s="8">
        <f>DAY(Tabla1[[#This Row],[Date]])</f>
        <v>1</v>
      </c>
      <c r="R10561" s="8">
        <f>MONTH(Tabla1[[#This Row],[Date]])</f>
        <v>6</v>
      </c>
      <c r="S10561" s="8">
        <f>YEAR(Tabla1[[#This Row],[Date]])</f>
        <v>2023</v>
      </c>
    </row>
    <row r="10562" spans="1:19" x14ac:dyDescent="0.2">
      <c r="A10562">
        <v>10513</v>
      </c>
      <c r="B10562" s="1">
        <v>45078</v>
      </c>
      <c r="C10562" t="s">
        <v>260</v>
      </c>
      <c r="D10562" t="s">
        <v>332</v>
      </c>
      <c r="E10562">
        <v>1</v>
      </c>
      <c r="F10562" t="s">
        <v>116</v>
      </c>
      <c r="G10562" t="s">
        <v>347</v>
      </c>
      <c r="H10562" t="s">
        <v>518</v>
      </c>
      <c r="M10562" s="2">
        <v>6074</v>
      </c>
      <c r="N10562" s="2">
        <v>6500</v>
      </c>
      <c r="O10562" s="2">
        <f>IF(Tabla1[[#This Row],[Mov]]="VNT",Tabla1[[#This Row],[Sale]]-Tabla1[[#This Row],[Cost]],-Tabla1[[#This Row],[Cost]]*Tabla1[[#This Row],[Cant]])</f>
        <v>426</v>
      </c>
      <c r="P10562" s="8">
        <f>IF(Tabla1[[#This Row],[Mov]]="VNT",-Tabla1[[#This Row],[Cant]],Tabla1[[#This Row],[Cant]])</f>
        <v>-1</v>
      </c>
      <c r="Q10562" s="8">
        <f>DAY(Tabla1[[#This Row],[Date]])</f>
        <v>1</v>
      </c>
      <c r="R10562" s="8">
        <f>MONTH(Tabla1[[#This Row],[Date]])</f>
        <v>6</v>
      </c>
      <c r="S10562" s="8">
        <f>YEAR(Tabla1[[#This Row],[Date]])</f>
        <v>2023</v>
      </c>
    </row>
    <row r="10563" spans="1:19" x14ac:dyDescent="0.2">
      <c r="A10563">
        <v>10514</v>
      </c>
      <c r="B10563" s="1">
        <v>45078</v>
      </c>
      <c r="C10563" t="s">
        <v>260</v>
      </c>
      <c r="D10563" t="s">
        <v>332</v>
      </c>
      <c r="E10563">
        <v>1</v>
      </c>
      <c r="F10563" t="s">
        <v>677</v>
      </c>
      <c r="G10563" t="s">
        <v>272</v>
      </c>
      <c r="H10563" t="s">
        <v>423</v>
      </c>
      <c r="L10563" t="s">
        <v>3496</v>
      </c>
      <c r="M10563" s="2">
        <v>0</v>
      </c>
      <c r="N10563" s="2">
        <v>18000</v>
      </c>
      <c r="O10563" s="2">
        <f>IF(Tabla1[[#This Row],[Mov]]="VNT",Tabla1[[#This Row],[Sale]]-Tabla1[[#This Row],[Cost]],-Tabla1[[#This Row],[Cost]]*Tabla1[[#This Row],[Cant]])</f>
        <v>18000</v>
      </c>
      <c r="P10563" s="8">
        <f>IF(Tabla1[[#This Row],[Mov]]="VNT",-Tabla1[[#This Row],[Cant]],Tabla1[[#This Row],[Cant]])</f>
        <v>-1</v>
      </c>
      <c r="Q10563" s="8">
        <f>DAY(Tabla1[[#This Row],[Date]])</f>
        <v>1</v>
      </c>
      <c r="R10563" s="8">
        <f>MONTH(Tabla1[[#This Row],[Date]])</f>
        <v>6</v>
      </c>
      <c r="S10563" s="8">
        <f>YEAR(Tabla1[[#This Row],[Date]])</f>
        <v>2023</v>
      </c>
    </row>
    <row r="10564" spans="1:19" x14ac:dyDescent="0.2">
      <c r="A10564">
        <v>10515</v>
      </c>
      <c r="B10564" s="1">
        <v>45078</v>
      </c>
      <c r="C10564" t="s">
        <v>260</v>
      </c>
      <c r="D10564" t="s">
        <v>332</v>
      </c>
      <c r="E10564">
        <v>1</v>
      </c>
      <c r="F10564" t="s">
        <v>116</v>
      </c>
      <c r="G10564" t="s">
        <v>347</v>
      </c>
      <c r="H10564" t="s">
        <v>518</v>
      </c>
      <c r="M10564" s="2">
        <v>10279</v>
      </c>
      <c r="N10564" s="2">
        <v>11000</v>
      </c>
      <c r="O10564" s="2">
        <f>IF(Tabla1[[#This Row],[Mov]]="VNT",Tabla1[[#This Row],[Sale]]-Tabla1[[#This Row],[Cost]],-Tabla1[[#This Row],[Cost]]*Tabla1[[#This Row],[Cant]])</f>
        <v>721</v>
      </c>
      <c r="P10564" s="8">
        <f>IF(Tabla1[[#This Row],[Mov]]="VNT",-Tabla1[[#This Row],[Cant]],Tabla1[[#This Row],[Cant]])</f>
        <v>-1</v>
      </c>
      <c r="Q10564" s="8">
        <f>DAY(Tabla1[[#This Row],[Date]])</f>
        <v>1</v>
      </c>
      <c r="R10564" s="8">
        <f>MONTH(Tabla1[[#This Row],[Date]])</f>
        <v>6</v>
      </c>
      <c r="S10564" s="8">
        <f>YEAR(Tabla1[[#This Row],[Date]])</f>
        <v>2023</v>
      </c>
    </row>
    <row r="10565" spans="1:19" x14ac:dyDescent="0.2">
      <c r="A10565">
        <v>10516</v>
      </c>
      <c r="B10565" s="1">
        <v>45078</v>
      </c>
      <c r="C10565" t="s">
        <v>260</v>
      </c>
      <c r="D10565" t="s">
        <v>332</v>
      </c>
      <c r="E10565">
        <v>1</v>
      </c>
      <c r="F10565" t="s">
        <v>365</v>
      </c>
      <c r="G10565" t="s">
        <v>943</v>
      </c>
      <c r="H10565" t="s">
        <v>2308</v>
      </c>
      <c r="M10565" s="2">
        <v>5000</v>
      </c>
      <c r="N10565" s="2">
        <v>9000</v>
      </c>
      <c r="O10565" s="2">
        <f>IF(Tabla1[[#This Row],[Mov]]="VNT",Tabla1[[#This Row],[Sale]]-Tabla1[[#This Row],[Cost]],-Tabla1[[#This Row],[Cost]]*Tabla1[[#This Row],[Cant]])</f>
        <v>4000</v>
      </c>
      <c r="P10565" s="8">
        <f>IF(Tabla1[[#This Row],[Mov]]="VNT",-Tabla1[[#This Row],[Cant]],Tabla1[[#This Row],[Cant]])</f>
        <v>-1</v>
      </c>
      <c r="Q10565" s="8">
        <f>DAY(Tabla1[[#This Row],[Date]])</f>
        <v>1</v>
      </c>
      <c r="R10565" s="8">
        <f>MONTH(Tabla1[[#This Row],[Date]])</f>
        <v>6</v>
      </c>
      <c r="S10565" s="8">
        <f>YEAR(Tabla1[[#This Row],[Date]])</f>
        <v>2023</v>
      </c>
    </row>
    <row r="10566" spans="1:19" x14ac:dyDescent="0.2">
      <c r="A10566">
        <v>10517</v>
      </c>
      <c r="B10566" s="1">
        <v>45078</v>
      </c>
      <c r="C10566" t="s">
        <v>260</v>
      </c>
      <c r="D10566" t="s">
        <v>332</v>
      </c>
      <c r="E10566">
        <v>1</v>
      </c>
      <c r="F10566" t="s">
        <v>365</v>
      </c>
      <c r="G10566" t="s">
        <v>943</v>
      </c>
      <c r="H10566" t="s">
        <v>1362</v>
      </c>
      <c r="M10566" s="2">
        <v>5000</v>
      </c>
      <c r="N10566" s="2">
        <v>9000</v>
      </c>
      <c r="O10566" s="2">
        <f>IF(Tabla1[[#This Row],[Mov]]="VNT",Tabla1[[#This Row],[Sale]]-Tabla1[[#This Row],[Cost]],-Tabla1[[#This Row],[Cost]]*Tabla1[[#This Row],[Cant]])</f>
        <v>4000</v>
      </c>
      <c r="P10566" s="8">
        <f>IF(Tabla1[[#This Row],[Mov]]="VNT",-Tabla1[[#This Row],[Cant]],Tabla1[[#This Row],[Cant]])</f>
        <v>-1</v>
      </c>
      <c r="Q10566" s="8">
        <f>DAY(Tabla1[[#This Row],[Date]])</f>
        <v>1</v>
      </c>
      <c r="R10566" s="8">
        <f>MONTH(Tabla1[[#This Row],[Date]])</f>
        <v>6</v>
      </c>
      <c r="S10566" s="8">
        <f>YEAR(Tabla1[[#This Row],[Date]])</f>
        <v>2023</v>
      </c>
    </row>
    <row r="10567" spans="1:19" x14ac:dyDescent="0.2">
      <c r="A10567">
        <v>10518</v>
      </c>
      <c r="B10567" s="1">
        <v>45078</v>
      </c>
      <c r="C10567" t="s">
        <v>260</v>
      </c>
      <c r="D10567" t="s">
        <v>332</v>
      </c>
      <c r="E10567">
        <v>1</v>
      </c>
      <c r="F10567" t="s">
        <v>458</v>
      </c>
      <c r="G10567" t="s">
        <v>263</v>
      </c>
      <c r="H10567" t="s">
        <v>3430</v>
      </c>
      <c r="M10567" s="2">
        <v>0</v>
      </c>
      <c r="N10567" s="2">
        <v>3000</v>
      </c>
      <c r="O10567" s="2">
        <f>IF(Tabla1[[#This Row],[Mov]]="VNT",Tabla1[[#This Row],[Sale]]-Tabla1[[#This Row],[Cost]],-Tabla1[[#This Row],[Cost]]*Tabla1[[#This Row],[Cant]])</f>
        <v>3000</v>
      </c>
      <c r="P10567" s="8">
        <f>IF(Tabla1[[#This Row],[Mov]]="VNT",-Tabla1[[#This Row],[Cant]],Tabla1[[#This Row],[Cant]])</f>
        <v>-1</v>
      </c>
      <c r="Q10567" s="8">
        <f>DAY(Tabla1[[#This Row],[Date]])</f>
        <v>1</v>
      </c>
      <c r="R10567" s="8">
        <f>MONTH(Tabla1[[#This Row],[Date]])</f>
        <v>6</v>
      </c>
      <c r="S10567" s="8">
        <f>YEAR(Tabla1[[#This Row],[Date]])</f>
        <v>2023</v>
      </c>
    </row>
    <row r="10568" spans="1:19" x14ac:dyDescent="0.2">
      <c r="A10568">
        <v>10519</v>
      </c>
      <c r="B10568" s="1">
        <v>45078</v>
      </c>
      <c r="C10568" t="s">
        <v>260</v>
      </c>
      <c r="D10568" t="s">
        <v>332</v>
      </c>
      <c r="E10568">
        <v>1</v>
      </c>
      <c r="F10568" t="s">
        <v>128</v>
      </c>
      <c r="G10568" t="s">
        <v>266</v>
      </c>
      <c r="H10568" t="s">
        <v>2085</v>
      </c>
      <c r="M10568" s="2">
        <v>11000</v>
      </c>
      <c r="N10568" s="2">
        <v>20000</v>
      </c>
      <c r="O10568" s="2">
        <f>IF(Tabla1[[#This Row],[Mov]]="VNT",Tabla1[[#This Row],[Sale]]-Tabla1[[#This Row],[Cost]],-Tabla1[[#This Row],[Cost]]*Tabla1[[#This Row],[Cant]])</f>
        <v>9000</v>
      </c>
      <c r="P10568" s="8">
        <f>IF(Tabla1[[#This Row],[Mov]]="VNT",-Tabla1[[#This Row],[Cant]],Tabla1[[#This Row],[Cant]])</f>
        <v>-1</v>
      </c>
      <c r="Q10568" s="8">
        <f>DAY(Tabla1[[#This Row],[Date]])</f>
        <v>1</v>
      </c>
      <c r="R10568" s="8">
        <f>MONTH(Tabla1[[#This Row],[Date]])</f>
        <v>6</v>
      </c>
      <c r="S10568" s="8">
        <f>YEAR(Tabla1[[#This Row],[Date]])</f>
        <v>2023</v>
      </c>
    </row>
    <row r="10569" spans="1:19" x14ac:dyDescent="0.2">
      <c r="A10569">
        <v>10520</v>
      </c>
      <c r="B10569" s="1">
        <v>45078</v>
      </c>
      <c r="C10569" t="s">
        <v>260</v>
      </c>
      <c r="D10569" t="s">
        <v>332</v>
      </c>
      <c r="E10569">
        <v>1</v>
      </c>
      <c r="F10569" t="s">
        <v>116</v>
      </c>
      <c r="G10569" t="s">
        <v>347</v>
      </c>
      <c r="H10569" t="s">
        <v>518</v>
      </c>
      <c r="M10569" s="2">
        <v>6074</v>
      </c>
      <c r="N10569" s="2">
        <v>6500</v>
      </c>
      <c r="O10569" s="2">
        <f>IF(Tabla1[[#This Row],[Mov]]="VNT",Tabla1[[#This Row],[Sale]]-Tabla1[[#This Row],[Cost]],-Tabla1[[#This Row],[Cost]]*Tabla1[[#This Row],[Cant]])</f>
        <v>426</v>
      </c>
      <c r="P10569" s="8">
        <f>IF(Tabla1[[#This Row],[Mov]]="VNT",-Tabla1[[#This Row],[Cant]],Tabla1[[#This Row],[Cant]])</f>
        <v>-1</v>
      </c>
      <c r="Q10569" s="8">
        <f>DAY(Tabla1[[#This Row],[Date]])</f>
        <v>1</v>
      </c>
      <c r="R10569" s="8">
        <f>MONTH(Tabla1[[#This Row],[Date]])</f>
        <v>6</v>
      </c>
      <c r="S10569" s="8">
        <f>YEAR(Tabla1[[#This Row],[Date]])</f>
        <v>2023</v>
      </c>
    </row>
    <row r="10570" spans="1:19" x14ac:dyDescent="0.2">
      <c r="A10570">
        <v>10521</v>
      </c>
      <c r="B10570" s="1">
        <v>45078</v>
      </c>
      <c r="C10570" t="s">
        <v>260</v>
      </c>
      <c r="D10570" t="s">
        <v>332</v>
      </c>
      <c r="E10570">
        <v>1</v>
      </c>
      <c r="F10570" t="s">
        <v>225</v>
      </c>
      <c r="G10570" t="s">
        <v>499</v>
      </c>
      <c r="H10570" t="s">
        <v>1315</v>
      </c>
      <c r="M10570" s="2">
        <v>1100</v>
      </c>
      <c r="N10570" s="2">
        <v>10000</v>
      </c>
      <c r="O10570" s="2">
        <f>IF(Tabla1[[#This Row],[Mov]]="VNT",Tabla1[[#This Row],[Sale]]-Tabla1[[#This Row],[Cost]],-Tabla1[[#This Row],[Cost]]*Tabla1[[#This Row],[Cant]])</f>
        <v>8900</v>
      </c>
      <c r="P10570" s="8">
        <f>IF(Tabla1[[#This Row],[Mov]]="VNT",-Tabla1[[#This Row],[Cant]],Tabla1[[#This Row],[Cant]])</f>
        <v>-1</v>
      </c>
      <c r="Q10570" s="8">
        <f>DAY(Tabla1[[#This Row],[Date]])</f>
        <v>1</v>
      </c>
      <c r="R10570" s="8">
        <f>MONTH(Tabla1[[#This Row],[Date]])</f>
        <v>6</v>
      </c>
      <c r="S10570" s="8">
        <f>YEAR(Tabla1[[#This Row],[Date]])</f>
        <v>2023</v>
      </c>
    </row>
    <row r="10571" spans="1:19" x14ac:dyDescent="0.2">
      <c r="A10571">
        <v>10522</v>
      </c>
      <c r="B10571" s="1">
        <v>45078</v>
      </c>
      <c r="C10571" t="s">
        <v>260</v>
      </c>
      <c r="D10571" t="s">
        <v>332</v>
      </c>
      <c r="E10571">
        <v>1</v>
      </c>
      <c r="F10571" t="s">
        <v>677</v>
      </c>
      <c r="G10571" t="s">
        <v>284</v>
      </c>
      <c r="H10571" t="s">
        <v>3360</v>
      </c>
      <c r="L10571" t="s">
        <v>3496</v>
      </c>
      <c r="M10571" s="2">
        <v>0</v>
      </c>
      <c r="N10571" s="2">
        <v>15000</v>
      </c>
      <c r="O10571" s="2">
        <f>IF(Tabla1[[#This Row],[Mov]]="VNT",Tabla1[[#This Row],[Sale]]-Tabla1[[#This Row],[Cost]],-Tabla1[[#This Row],[Cost]]*Tabla1[[#This Row],[Cant]])</f>
        <v>15000</v>
      </c>
      <c r="P10571" s="8">
        <f>IF(Tabla1[[#This Row],[Mov]]="VNT",-Tabla1[[#This Row],[Cant]],Tabla1[[#This Row],[Cant]])</f>
        <v>-1</v>
      </c>
      <c r="Q10571" s="8">
        <f>DAY(Tabla1[[#This Row],[Date]])</f>
        <v>1</v>
      </c>
      <c r="R10571" s="8">
        <f>MONTH(Tabla1[[#This Row],[Date]])</f>
        <v>6</v>
      </c>
      <c r="S10571" s="8">
        <f>YEAR(Tabla1[[#This Row],[Date]])</f>
        <v>2023</v>
      </c>
    </row>
    <row r="10572" spans="1:19" x14ac:dyDescent="0.2">
      <c r="A10572">
        <v>10523</v>
      </c>
      <c r="B10572" s="1">
        <v>45078</v>
      </c>
      <c r="C10572" t="s">
        <v>260</v>
      </c>
      <c r="D10572" t="s">
        <v>332</v>
      </c>
      <c r="E10572">
        <v>1</v>
      </c>
      <c r="F10572" t="s">
        <v>586</v>
      </c>
      <c r="G10572" t="s">
        <v>263</v>
      </c>
      <c r="H10572" t="s">
        <v>672</v>
      </c>
      <c r="M10572" s="2">
        <v>6000</v>
      </c>
      <c r="N10572" s="2">
        <v>20000</v>
      </c>
      <c r="O10572" s="2">
        <f>IF(Tabla1[[#This Row],[Mov]]="VNT",Tabla1[[#This Row],[Sale]]-Tabla1[[#This Row],[Cost]],-Tabla1[[#This Row],[Cost]]*Tabla1[[#This Row],[Cant]])</f>
        <v>14000</v>
      </c>
      <c r="P10572" s="8">
        <f>IF(Tabla1[[#This Row],[Mov]]="VNT",-Tabla1[[#This Row],[Cant]],Tabla1[[#This Row],[Cant]])</f>
        <v>-1</v>
      </c>
      <c r="Q10572" s="8">
        <f>DAY(Tabla1[[#This Row],[Date]])</f>
        <v>1</v>
      </c>
      <c r="R10572" s="8">
        <f>MONTH(Tabla1[[#This Row],[Date]])</f>
        <v>6</v>
      </c>
      <c r="S10572" s="8">
        <f>YEAR(Tabla1[[#This Row],[Date]])</f>
        <v>2023</v>
      </c>
    </row>
    <row r="10573" spans="1:19" x14ac:dyDescent="0.2">
      <c r="A10573">
        <v>10524</v>
      </c>
      <c r="B10573" s="1">
        <v>45078</v>
      </c>
      <c r="C10573" t="s">
        <v>260</v>
      </c>
      <c r="D10573" t="s">
        <v>332</v>
      </c>
      <c r="E10573">
        <v>1</v>
      </c>
      <c r="F10573" t="s">
        <v>116</v>
      </c>
      <c r="G10573" t="s">
        <v>347</v>
      </c>
      <c r="H10573" t="s">
        <v>518</v>
      </c>
      <c r="M10573" s="2">
        <v>6074</v>
      </c>
      <c r="N10573" s="2">
        <v>6500</v>
      </c>
      <c r="O10573" s="2">
        <f>IF(Tabla1[[#This Row],[Mov]]="VNT",Tabla1[[#This Row],[Sale]]-Tabla1[[#This Row],[Cost]],-Tabla1[[#This Row],[Cost]]*Tabla1[[#This Row],[Cant]])</f>
        <v>426</v>
      </c>
      <c r="P10573" s="8">
        <f>IF(Tabla1[[#This Row],[Mov]]="VNT",-Tabla1[[#This Row],[Cant]],Tabla1[[#This Row],[Cant]])</f>
        <v>-1</v>
      </c>
      <c r="Q10573" s="8">
        <f>DAY(Tabla1[[#This Row],[Date]])</f>
        <v>1</v>
      </c>
      <c r="R10573" s="8">
        <f>MONTH(Tabla1[[#This Row],[Date]])</f>
        <v>6</v>
      </c>
      <c r="S10573" s="8">
        <f>YEAR(Tabla1[[#This Row],[Date]])</f>
        <v>2023</v>
      </c>
    </row>
    <row r="10574" spans="1:19" x14ac:dyDescent="0.2">
      <c r="A10574">
        <v>10525</v>
      </c>
      <c r="B10574" s="1">
        <v>45078</v>
      </c>
      <c r="C10574" t="s">
        <v>260</v>
      </c>
      <c r="D10574" t="s">
        <v>332</v>
      </c>
      <c r="E10574">
        <v>1</v>
      </c>
      <c r="F10574" t="s">
        <v>21</v>
      </c>
      <c r="G10574" t="s">
        <v>266</v>
      </c>
      <c r="H10574" t="s">
        <v>2524</v>
      </c>
      <c r="M10574" s="2">
        <v>10000</v>
      </c>
      <c r="N10574" s="2">
        <v>20000</v>
      </c>
      <c r="O10574" s="2">
        <f>IF(Tabla1[[#This Row],[Mov]]="VNT",Tabla1[[#This Row],[Sale]]-Tabla1[[#This Row],[Cost]],-Tabla1[[#This Row],[Cost]]*Tabla1[[#This Row],[Cant]])</f>
        <v>10000</v>
      </c>
      <c r="P10574" s="8">
        <f>IF(Tabla1[[#This Row],[Mov]]="VNT",-Tabla1[[#This Row],[Cant]],Tabla1[[#This Row],[Cant]])</f>
        <v>-1</v>
      </c>
      <c r="Q10574" s="8">
        <f>DAY(Tabla1[[#This Row],[Date]])</f>
        <v>1</v>
      </c>
      <c r="R10574" s="8">
        <f>MONTH(Tabla1[[#This Row],[Date]])</f>
        <v>6</v>
      </c>
      <c r="S10574" s="8">
        <f>YEAR(Tabla1[[#This Row],[Date]])</f>
        <v>2023</v>
      </c>
    </row>
    <row r="10575" spans="1:19" x14ac:dyDescent="0.2">
      <c r="A10575">
        <v>10526</v>
      </c>
      <c r="B10575" s="1">
        <v>45078</v>
      </c>
      <c r="C10575" t="s">
        <v>260</v>
      </c>
      <c r="D10575" t="s">
        <v>332</v>
      </c>
      <c r="E10575">
        <v>1</v>
      </c>
      <c r="F10575" t="s">
        <v>15</v>
      </c>
      <c r="G10575" t="s">
        <v>273</v>
      </c>
      <c r="H10575" t="s">
        <v>561</v>
      </c>
      <c r="M10575" s="2">
        <v>4000</v>
      </c>
      <c r="N10575" s="2">
        <v>10000</v>
      </c>
      <c r="O10575" s="2">
        <f>IF(Tabla1[[#This Row],[Mov]]="VNT",Tabla1[[#This Row],[Sale]]-Tabla1[[#This Row],[Cost]],-Tabla1[[#This Row],[Cost]]*Tabla1[[#This Row],[Cant]])</f>
        <v>6000</v>
      </c>
      <c r="P10575" s="8">
        <f>IF(Tabla1[[#This Row],[Mov]]="VNT",-Tabla1[[#This Row],[Cant]],Tabla1[[#This Row],[Cant]])</f>
        <v>-1</v>
      </c>
      <c r="Q10575" s="8">
        <f>DAY(Tabla1[[#This Row],[Date]])</f>
        <v>1</v>
      </c>
      <c r="R10575" s="8">
        <f>MONTH(Tabla1[[#This Row],[Date]])</f>
        <v>6</v>
      </c>
      <c r="S10575" s="8">
        <f>YEAR(Tabla1[[#This Row],[Date]])</f>
        <v>2023</v>
      </c>
    </row>
    <row r="10576" spans="1:19" x14ac:dyDescent="0.2">
      <c r="A10576">
        <v>10527</v>
      </c>
      <c r="B10576" s="1">
        <v>45078</v>
      </c>
      <c r="C10576" t="s">
        <v>260</v>
      </c>
      <c r="D10576" t="s">
        <v>332</v>
      </c>
      <c r="E10576">
        <v>1</v>
      </c>
      <c r="F10576" t="s">
        <v>233</v>
      </c>
      <c r="G10576" t="s">
        <v>266</v>
      </c>
      <c r="H10576" t="s">
        <v>234</v>
      </c>
      <c r="M10576" s="2">
        <v>3000</v>
      </c>
      <c r="N10576" s="2">
        <v>10000</v>
      </c>
      <c r="O10576" s="2">
        <f>IF(Tabla1[[#This Row],[Mov]]="VNT",Tabla1[[#This Row],[Sale]]-Tabla1[[#This Row],[Cost]],-Tabla1[[#This Row],[Cost]]*Tabla1[[#This Row],[Cant]])</f>
        <v>7000</v>
      </c>
      <c r="P10576" s="8">
        <f>IF(Tabla1[[#This Row],[Mov]]="VNT",-Tabla1[[#This Row],[Cant]],Tabla1[[#This Row],[Cant]])</f>
        <v>-1</v>
      </c>
      <c r="Q10576" s="8">
        <f>DAY(Tabla1[[#This Row],[Date]])</f>
        <v>1</v>
      </c>
      <c r="R10576" s="8">
        <f>MONTH(Tabla1[[#This Row],[Date]])</f>
        <v>6</v>
      </c>
      <c r="S10576" s="8">
        <f>YEAR(Tabla1[[#This Row],[Date]])</f>
        <v>2023</v>
      </c>
    </row>
    <row r="10577" spans="1:19" x14ac:dyDescent="0.2">
      <c r="A10577">
        <v>10528</v>
      </c>
      <c r="B10577" s="1">
        <v>45078</v>
      </c>
      <c r="C10577" t="s">
        <v>260</v>
      </c>
      <c r="D10577" t="s">
        <v>332</v>
      </c>
      <c r="E10577">
        <v>1</v>
      </c>
      <c r="F10577" t="s">
        <v>116</v>
      </c>
      <c r="G10577" t="s">
        <v>347</v>
      </c>
      <c r="H10577" t="s">
        <v>518</v>
      </c>
      <c r="M10577" s="2">
        <v>6074</v>
      </c>
      <c r="N10577" s="2">
        <v>6500</v>
      </c>
      <c r="O10577" s="2">
        <f>IF(Tabla1[[#This Row],[Mov]]="VNT",Tabla1[[#This Row],[Sale]]-Tabla1[[#This Row],[Cost]],-Tabla1[[#This Row],[Cost]]*Tabla1[[#This Row],[Cant]])</f>
        <v>426</v>
      </c>
      <c r="P10577" s="8">
        <f>IF(Tabla1[[#This Row],[Mov]]="VNT",-Tabla1[[#This Row],[Cant]],Tabla1[[#This Row],[Cant]])</f>
        <v>-1</v>
      </c>
      <c r="Q10577" s="8">
        <f>DAY(Tabla1[[#This Row],[Date]])</f>
        <v>1</v>
      </c>
      <c r="R10577" s="8">
        <f>MONTH(Tabla1[[#This Row],[Date]])</f>
        <v>6</v>
      </c>
      <c r="S10577" s="8">
        <f>YEAR(Tabla1[[#This Row],[Date]])</f>
        <v>2023</v>
      </c>
    </row>
    <row r="10578" spans="1:19" x14ac:dyDescent="0.2">
      <c r="A10578">
        <v>10529</v>
      </c>
      <c r="B10578" s="1">
        <v>45078</v>
      </c>
      <c r="C10578" t="s">
        <v>260</v>
      </c>
      <c r="D10578" t="s">
        <v>332</v>
      </c>
      <c r="E10578">
        <v>1</v>
      </c>
      <c r="F10578" t="s">
        <v>386</v>
      </c>
      <c r="G10578" t="s">
        <v>263</v>
      </c>
      <c r="H10578" t="s">
        <v>672</v>
      </c>
      <c r="M10578" s="2">
        <v>85000</v>
      </c>
      <c r="N10578" s="2">
        <v>150000</v>
      </c>
      <c r="O10578" s="2">
        <f>IF(Tabla1[[#This Row],[Mov]]="VNT",Tabla1[[#This Row],[Sale]]-Tabla1[[#This Row],[Cost]],-Tabla1[[#This Row],[Cost]]*Tabla1[[#This Row],[Cant]])</f>
        <v>65000</v>
      </c>
      <c r="P10578" s="8">
        <f>IF(Tabla1[[#This Row],[Mov]]="VNT",-Tabla1[[#This Row],[Cant]],Tabla1[[#This Row],[Cant]])</f>
        <v>-1</v>
      </c>
      <c r="Q10578" s="8">
        <f>DAY(Tabla1[[#This Row],[Date]])</f>
        <v>1</v>
      </c>
      <c r="R10578" s="8">
        <f>MONTH(Tabla1[[#This Row],[Date]])</f>
        <v>6</v>
      </c>
      <c r="S10578" s="8">
        <f>YEAR(Tabla1[[#This Row],[Date]])</f>
        <v>2023</v>
      </c>
    </row>
    <row r="10579" spans="1:19" x14ac:dyDescent="0.2">
      <c r="A10579">
        <v>10530</v>
      </c>
      <c r="B10579" s="1">
        <v>45078</v>
      </c>
      <c r="C10579" t="s">
        <v>260</v>
      </c>
      <c r="D10579" t="s">
        <v>332</v>
      </c>
      <c r="E10579">
        <v>1</v>
      </c>
      <c r="F10579" t="s">
        <v>15</v>
      </c>
      <c r="G10579" t="s">
        <v>3048</v>
      </c>
      <c r="H10579" t="s">
        <v>3041</v>
      </c>
      <c r="M10579" s="2">
        <v>5000</v>
      </c>
      <c r="N10579" s="2">
        <v>15000</v>
      </c>
      <c r="O10579" s="2">
        <f>IF(Tabla1[[#This Row],[Mov]]="VNT",Tabla1[[#This Row],[Sale]]-Tabla1[[#This Row],[Cost]],-Tabla1[[#This Row],[Cost]]*Tabla1[[#This Row],[Cant]])</f>
        <v>10000</v>
      </c>
      <c r="P10579" s="8">
        <f>IF(Tabla1[[#This Row],[Mov]]="VNT",-Tabla1[[#This Row],[Cant]],Tabla1[[#This Row],[Cant]])</f>
        <v>-1</v>
      </c>
      <c r="Q10579" s="8">
        <f>DAY(Tabla1[[#This Row],[Date]])</f>
        <v>1</v>
      </c>
      <c r="R10579" s="8">
        <f>MONTH(Tabla1[[#This Row],[Date]])</f>
        <v>6</v>
      </c>
      <c r="S10579" s="8">
        <f>YEAR(Tabla1[[#This Row],[Date]])</f>
        <v>2023</v>
      </c>
    </row>
    <row r="10580" spans="1:19" x14ac:dyDescent="0.2">
      <c r="A10580">
        <v>10531</v>
      </c>
      <c r="B10580" s="1">
        <v>45078</v>
      </c>
      <c r="C10580" t="s">
        <v>260</v>
      </c>
      <c r="D10580" t="s">
        <v>332</v>
      </c>
      <c r="E10580">
        <v>1</v>
      </c>
      <c r="F10580" t="s">
        <v>116</v>
      </c>
      <c r="G10580" t="s">
        <v>347</v>
      </c>
      <c r="H10580" t="s">
        <v>518</v>
      </c>
      <c r="M10580" s="2">
        <v>10279</v>
      </c>
      <c r="N10580" s="2">
        <v>11000</v>
      </c>
      <c r="O10580" s="2">
        <f>IF(Tabla1[[#This Row],[Mov]]="VNT",Tabla1[[#This Row],[Sale]]-Tabla1[[#This Row],[Cost]],-Tabla1[[#This Row],[Cost]]*Tabla1[[#This Row],[Cant]])</f>
        <v>721</v>
      </c>
      <c r="P10580" s="8">
        <f>IF(Tabla1[[#This Row],[Mov]]="VNT",-Tabla1[[#This Row],[Cant]],Tabla1[[#This Row],[Cant]])</f>
        <v>-1</v>
      </c>
      <c r="Q10580" s="8">
        <f>DAY(Tabla1[[#This Row],[Date]])</f>
        <v>1</v>
      </c>
      <c r="R10580" s="8">
        <f>MONTH(Tabla1[[#This Row],[Date]])</f>
        <v>6</v>
      </c>
      <c r="S10580" s="8">
        <f>YEAR(Tabla1[[#This Row],[Date]])</f>
        <v>2023</v>
      </c>
    </row>
    <row r="10581" spans="1:19" x14ac:dyDescent="0.2">
      <c r="A10581">
        <v>10532</v>
      </c>
      <c r="B10581" s="1">
        <v>45078</v>
      </c>
      <c r="C10581" t="s">
        <v>260</v>
      </c>
      <c r="D10581" t="s">
        <v>332</v>
      </c>
      <c r="E10581">
        <v>1</v>
      </c>
      <c r="F10581" t="s">
        <v>116</v>
      </c>
      <c r="G10581" t="s">
        <v>347</v>
      </c>
      <c r="H10581" t="s">
        <v>518</v>
      </c>
      <c r="M10581" s="2">
        <v>6074</v>
      </c>
      <c r="N10581" s="2">
        <v>6500</v>
      </c>
      <c r="O10581" s="2">
        <f>IF(Tabla1[[#This Row],[Mov]]="VNT",Tabla1[[#This Row],[Sale]]-Tabla1[[#This Row],[Cost]],-Tabla1[[#This Row],[Cost]]*Tabla1[[#This Row],[Cant]])</f>
        <v>426</v>
      </c>
      <c r="P10581" s="8">
        <f>IF(Tabla1[[#This Row],[Mov]]="VNT",-Tabla1[[#This Row],[Cant]],Tabla1[[#This Row],[Cant]])</f>
        <v>-1</v>
      </c>
      <c r="Q10581" s="8">
        <f>DAY(Tabla1[[#This Row],[Date]])</f>
        <v>1</v>
      </c>
      <c r="R10581" s="8">
        <f>MONTH(Tabla1[[#This Row],[Date]])</f>
        <v>6</v>
      </c>
      <c r="S10581" s="8">
        <f>YEAR(Tabla1[[#This Row],[Date]])</f>
        <v>2023</v>
      </c>
    </row>
    <row r="10582" spans="1:19" x14ac:dyDescent="0.2">
      <c r="A10582">
        <v>10533</v>
      </c>
      <c r="B10582" s="1">
        <v>45078</v>
      </c>
      <c r="C10582" t="s">
        <v>260</v>
      </c>
      <c r="D10582" t="s">
        <v>332</v>
      </c>
      <c r="E10582">
        <v>1</v>
      </c>
      <c r="F10582" t="s">
        <v>116</v>
      </c>
      <c r="G10582" t="s">
        <v>347</v>
      </c>
      <c r="H10582" t="s">
        <v>518</v>
      </c>
      <c r="M10582" s="2">
        <v>6074</v>
      </c>
      <c r="N10582" s="2">
        <v>6500</v>
      </c>
      <c r="O10582" s="2">
        <f>IF(Tabla1[[#This Row],[Mov]]="VNT",Tabla1[[#This Row],[Sale]]-Tabla1[[#This Row],[Cost]],-Tabla1[[#This Row],[Cost]]*Tabla1[[#This Row],[Cant]])</f>
        <v>426</v>
      </c>
      <c r="P10582" s="8">
        <f>IF(Tabla1[[#This Row],[Mov]]="VNT",-Tabla1[[#This Row],[Cant]],Tabla1[[#This Row],[Cant]])</f>
        <v>-1</v>
      </c>
      <c r="Q10582" s="8">
        <f>DAY(Tabla1[[#This Row],[Date]])</f>
        <v>1</v>
      </c>
      <c r="R10582" s="8">
        <f>MONTH(Tabla1[[#This Row],[Date]])</f>
        <v>6</v>
      </c>
      <c r="S10582" s="8">
        <f>YEAR(Tabla1[[#This Row],[Date]])</f>
        <v>2023</v>
      </c>
    </row>
    <row r="10583" spans="1:19" x14ac:dyDescent="0.2">
      <c r="A10583">
        <v>10534</v>
      </c>
      <c r="B10583" s="1">
        <v>45078</v>
      </c>
      <c r="C10583" t="s">
        <v>260</v>
      </c>
      <c r="D10583" t="s">
        <v>332</v>
      </c>
      <c r="E10583">
        <v>1</v>
      </c>
      <c r="F10583" t="s">
        <v>458</v>
      </c>
      <c r="G10583" t="s">
        <v>263</v>
      </c>
      <c r="H10583" t="s">
        <v>2850</v>
      </c>
      <c r="M10583" s="2">
        <v>0</v>
      </c>
      <c r="N10583" s="2">
        <v>25000</v>
      </c>
      <c r="O10583" s="2">
        <f>IF(Tabla1[[#This Row],[Mov]]="VNT",Tabla1[[#This Row],[Sale]]-Tabla1[[#This Row],[Cost]],-Tabla1[[#This Row],[Cost]]*Tabla1[[#This Row],[Cant]])</f>
        <v>25000</v>
      </c>
      <c r="P10583" s="8">
        <f>IF(Tabla1[[#This Row],[Mov]]="VNT",-Tabla1[[#This Row],[Cant]],Tabla1[[#This Row],[Cant]])</f>
        <v>-1</v>
      </c>
      <c r="Q10583" s="8">
        <f>DAY(Tabla1[[#This Row],[Date]])</f>
        <v>1</v>
      </c>
      <c r="R10583" s="8">
        <f>MONTH(Tabla1[[#This Row],[Date]])</f>
        <v>6</v>
      </c>
      <c r="S10583" s="8">
        <f>YEAR(Tabla1[[#This Row],[Date]])</f>
        <v>2023</v>
      </c>
    </row>
    <row r="10584" spans="1:19" x14ac:dyDescent="0.2">
      <c r="A10584">
        <v>10535</v>
      </c>
      <c r="B10584" s="1">
        <v>45078</v>
      </c>
      <c r="C10584" t="s">
        <v>260</v>
      </c>
      <c r="D10584" t="s">
        <v>332</v>
      </c>
      <c r="E10584">
        <v>1</v>
      </c>
      <c r="F10584" t="s">
        <v>458</v>
      </c>
      <c r="G10584" t="s">
        <v>499</v>
      </c>
      <c r="H10584" t="s">
        <v>3414</v>
      </c>
      <c r="M10584" s="2">
        <v>0</v>
      </c>
      <c r="N10584" s="2">
        <v>3000</v>
      </c>
      <c r="O10584" s="2">
        <f>IF(Tabla1[[#This Row],[Mov]]="VNT",Tabla1[[#This Row],[Sale]]-Tabla1[[#This Row],[Cost]],-Tabla1[[#This Row],[Cost]]*Tabla1[[#This Row],[Cant]])</f>
        <v>3000</v>
      </c>
      <c r="P10584" s="8">
        <f>IF(Tabla1[[#This Row],[Mov]]="VNT",-Tabla1[[#This Row],[Cant]],Tabla1[[#This Row],[Cant]])</f>
        <v>-1</v>
      </c>
      <c r="Q10584" s="8">
        <f>DAY(Tabla1[[#This Row],[Date]])</f>
        <v>1</v>
      </c>
      <c r="R10584" s="8">
        <f>MONTH(Tabla1[[#This Row],[Date]])</f>
        <v>6</v>
      </c>
      <c r="S10584" s="8">
        <f>YEAR(Tabla1[[#This Row],[Date]])</f>
        <v>2023</v>
      </c>
    </row>
    <row r="10585" spans="1:19" x14ac:dyDescent="0.2">
      <c r="A10585">
        <v>10536</v>
      </c>
      <c r="B10585" s="1">
        <v>45078</v>
      </c>
      <c r="C10585" t="s">
        <v>260</v>
      </c>
      <c r="D10585" t="s">
        <v>332</v>
      </c>
      <c r="E10585">
        <v>1</v>
      </c>
      <c r="F10585" t="s">
        <v>848</v>
      </c>
      <c r="G10585" t="s">
        <v>727</v>
      </c>
      <c r="H10585" t="s">
        <v>853</v>
      </c>
      <c r="M10585" s="2">
        <v>900</v>
      </c>
      <c r="N10585" s="2">
        <v>4000</v>
      </c>
      <c r="O10585" s="2">
        <f>IF(Tabla1[[#This Row],[Mov]]="VNT",Tabla1[[#This Row],[Sale]]-Tabla1[[#This Row],[Cost]],-Tabla1[[#This Row],[Cost]]*Tabla1[[#This Row],[Cant]])</f>
        <v>3100</v>
      </c>
      <c r="P10585" s="8">
        <f>IF(Tabla1[[#This Row],[Mov]]="VNT",-Tabla1[[#This Row],[Cant]],Tabla1[[#This Row],[Cant]])</f>
        <v>-1</v>
      </c>
      <c r="Q10585" s="8">
        <f>DAY(Tabla1[[#This Row],[Date]])</f>
        <v>1</v>
      </c>
      <c r="R10585" s="8">
        <f>MONTH(Tabla1[[#This Row],[Date]])</f>
        <v>6</v>
      </c>
      <c r="S10585" s="8">
        <f>YEAR(Tabla1[[#This Row],[Date]])</f>
        <v>2023</v>
      </c>
    </row>
    <row r="10586" spans="1:19" x14ac:dyDescent="0.2">
      <c r="A10586">
        <v>10537</v>
      </c>
      <c r="B10586" s="1">
        <v>45078</v>
      </c>
      <c r="C10586" t="s">
        <v>260</v>
      </c>
      <c r="D10586" t="s">
        <v>332</v>
      </c>
      <c r="E10586">
        <v>1</v>
      </c>
      <c r="F10586" t="s">
        <v>116</v>
      </c>
      <c r="G10586" t="s">
        <v>347</v>
      </c>
      <c r="H10586" t="s">
        <v>518</v>
      </c>
      <c r="M10586" s="2">
        <v>10279</v>
      </c>
      <c r="N10586" s="2">
        <v>11000</v>
      </c>
      <c r="O10586" s="2">
        <f>IF(Tabla1[[#This Row],[Mov]]="VNT",Tabla1[[#This Row],[Sale]]-Tabla1[[#This Row],[Cost]],-Tabla1[[#This Row],[Cost]]*Tabla1[[#This Row],[Cant]])</f>
        <v>721</v>
      </c>
      <c r="P10586" s="8">
        <f>IF(Tabla1[[#This Row],[Mov]]="VNT",-Tabla1[[#This Row],[Cant]],Tabla1[[#This Row],[Cant]])</f>
        <v>-1</v>
      </c>
      <c r="Q10586" s="8">
        <f>DAY(Tabla1[[#This Row],[Date]])</f>
        <v>1</v>
      </c>
      <c r="R10586" s="8">
        <f>MONTH(Tabla1[[#This Row],[Date]])</f>
        <v>6</v>
      </c>
      <c r="S10586" s="8">
        <f>YEAR(Tabla1[[#This Row],[Date]])</f>
        <v>2023</v>
      </c>
    </row>
    <row r="10587" spans="1:19" x14ac:dyDescent="0.2">
      <c r="A10587">
        <v>10538</v>
      </c>
      <c r="B10587" s="1">
        <v>45079</v>
      </c>
      <c r="C10587" t="s">
        <v>260</v>
      </c>
      <c r="D10587" t="s">
        <v>332</v>
      </c>
      <c r="E10587">
        <v>1</v>
      </c>
      <c r="F10587" t="s">
        <v>116</v>
      </c>
      <c r="G10587" t="s">
        <v>347</v>
      </c>
      <c r="H10587" t="s">
        <v>518</v>
      </c>
      <c r="M10587" s="2">
        <v>6074</v>
      </c>
      <c r="N10587" s="2">
        <v>6500</v>
      </c>
      <c r="O10587" s="2">
        <f>IF(Tabla1[[#This Row],[Mov]]="VNT",Tabla1[[#This Row],[Sale]]-Tabla1[[#This Row],[Cost]],-Tabla1[[#This Row],[Cost]]*Tabla1[[#This Row],[Cant]])</f>
        <v>426</v>
      </c>
      <c r="P10587" s="8">
        <f>IF(Tabla1[[#This Row],[Mov]]="VNT",-Tabla1[[#This Row],[Cant]],Tabla1[[#This Row],[Cant]])</f>
        <v>-1</v>
      </c>
      <c r="Q10587" s="8">
        <f>DAY(Tabla1[[#This Row],[Date]])</f>
        <v>2</v>
      </c>
      <c r="R10587" s="8">
        <f>MONTH(Tabla1[[#This Row],[Date]])</f>
        <v>6</v>
      </c>
      <c r="S10587" s="8">
        <f>YEAR(Tabla1[[#This Row],[Date]])</f>
        <v>2023</v>
      </c>
    </row>
    <row r="10588" spans="1:19" x14ac:dyDescent="0.2">
      <c r="A10588">
        <v>10539</v>
      </c>
      <c r="B10588" s="1">
        <v>45079</v>
      </c>
      <c r="C10588" t="s">
        <v>260</v>
      </c>
      <c r="D10588" t="s">
        <v>332</v>
      </c>
      <c r="E10588">
        <v>1</v>
      </c>
      <c r="F10588" t="s">
        <v>116</v>
      </c>
      <c r="G10588" t="s">
        <v>347</v>
      </c>
      <c r="H10588" t="s">
        <v>518</v>
      </c>
      <c r="M10588" s="2">
        <v>3270</v>
      </c>
      <c r="N10588" s="2">
        <v>3500</v>
      </c>
      <c r="O10588" s="2">
        <f>IF(Tabla1[[#This Row],[Mov]]="VNT",Tabla1[[#This Row],[Sale]]-Tabla1[[#This Row],[Cost]],-Tabla1[[#This Row],[Cost]]*Tabla1[[#This Row],[Cant]])</f>
        <v>230</v>
      </c>
      <c r="P10588" s="8">
        <f>IF(Tabla1[[#This Row],[Mov]]="VNT",-Tabla1[[#This Row],[Cant]],Tabla1[[#This Row],[Cant]])</f>
        <v>-1</v>
      </c>
      <c r="Q10588" s="8">
        <f>DAY(Tabla1[[#This Row],[Date]])</f>
        <v>2</v>
      </c>
      <c r="R10588" s="8">
        <f>MONTH(Tabla1[[#This Row],[Date]])</f>
        <v>6</v>
      </c>
      <c r="S10588" s="8">
        <f>YEAR(Tabla1[[#This Row],[Date]])</f>
        <v>2023</v>
      </c>
    </row>
    <row r="10589" spans="1:19" x14ac:dyDescent="0.2">
      <c r="A10589">
        <v>10540</v>
      </c>
      <c r="B10589" s="1">
        <v>45079</v>
      </c>
      <c r="C10589" t="s">
        <v>260</v>
      </c>
      <c r="D10589" t="s">
        <v>332</v>
      </c>
      <c r="E10589">
        <v>1</v>
      </c>
      <c r="F10589" t="s">
        <v>342</v>
      </c>
      <c r="G10589" t="s">
        <v>273</v>
      </c>
      <c r="H10589" t="s">
        <v>963</v>
      </c>
      <c r="M10589" s="2">
        <v>900</v>
      </c>
      <c r="N10589" s="2">
        <v>10000</v>
      </c>
      <c r="O10589" s="2">
        <f>IF(Tabla1[[#This Row],[Mov]]="VNT",Tabla1[[#This Row],[Sale]]-Tabla1[[#This Row],[Cost]],-Tabla1[[#This Row],[Cost]]*Tabla1[[#This Row],[Cant]])</f>
        <v>9100</v>
      </c>
      <c r="P10589" s="8">
        <f>IF(Tabla1[[#This Row],[Mov]]="VNT",-Tabla1[[#This Row],[Cant]],Tabla1[[#This Row],[Cant]])</f>
        <v>-1</v>
      </c>
      <c r="Q10589" s="8">
        <f>DAY(Tabla1[[#This Row],[Date]])</f>
        <v>2</v>
      </c>
      <c r="R10589" s="8">
        <f>MONTH(Tabla1[[#This Row],[Date]])</f>
        <v>6</v>
      </c>
      <c r="S10589" s="8">
        <f>YEAR(Tabla1[[#This Row],[Date]])</f>
        <v>2023</v>
      </c>
    </row>
    <row r="10590" spans="1:19" x14ac:dyDescent="0.2">
      <c r="A10590">
        <v>10541</v>
      </c>
      <c r="B10590" s="1">
        <v>45079</v>
      </c>
      <c r="C10590" t="s">
        <v>260</v>
      </c>
      <c r="D10590" t="s">
        <v>332</v>
      </c>
      <c r="E10590">
        <v>1</v>
      </c>
      <c r="F10590" t="s">
        <v>532</v>
      </c>
      <c r="G10590" t="s">
        <v>273</v>
      </c>
      <c r="H10590" t="s">
        <v>552</v>
      </c>
      <c r="J10590" t="s">
        <v>23</v>
      </c>
      <c r="M10590" s="2">
        <v>18000</v>
      </c>
      <c r="N10590" s="2">
        <v>35000</v>
      </c>
      <c r="O10590" s="2">
        <f>IF(Tabla1[[#This Row],[Mov]]="VNT",Tabla1[[#This Row],[Sale]]-Tabla1[[#This Row],[Cost]],-Tabla1[[#This Row],[Cost]]*Tabla1[[#This Row],[Cant]])</f>
        <v>17000</v>
      </c>
      <c r="P10590" s="8">
        <f>IF(Tabla1[[#This Row],[Mov]]="VNT",-Tabla1[[#This Row],[Cant]],Tabla1[[#This Row],[Cant]])</f>
        <v>-1</v>
      </c>
      <c r="Q10590" s="8">
        <f>DAY(Tabla1[[#This Row],[Date]])</f>
        <v>2</v>
      </c>
      <c r="R10590" s="8">
        <f>MONTH(Tabla1[[#This Row],[Date]])</f>
        <v>6</v>
      </c>
      <c r="S10590" s="8">
        <f>YEAR(Tabla1[[#This Row],[Date]])</f>
        <v>2023</v>
      </c>
    </row>
    <row r="10591" spans="1:19" x14ac:dyDescent="0.2">
      <c r="A10591">
        <v>10542</v>
      </c>
      <c r="B10591" s="1">
        <v>45077</v>
      </c>
      <c r="C10591" t="s">
        <v>261</v>
      </c>
      <c r="D10591" t="s">
        <v>1507</v>
      </c>
      <c r="E10591">
        <v>1</v>
      </c>
      <c r="F10591" t="s">
        <v>45</v>
      </c>
      <c r="G10591" t="s">
        <v>266</v>
      </c>
      <c r="H10591" t="s">
        <v>3707</v>
      </c>
      <c r="M10591" s="2">
        <v>5000</v>
      </c>
      <c r="N10591" s="2">
        <v>10000</v>
      </c>
      <c r="O10591" s="2">
        <f>IF(Tabla1[[#This Row],[Mov]]="VNT",Tabla1[[#This Row],[Sale]]-Tabla1[[#This Row],[Cost]],-Tabla1[[#This Row],[Cost]]*Tabla1[[#This Row],[Cant]])</f>
        <v>-5000</v>
      </c>
      <c r="P10591" s="8">
        <f>IF(Tabla1[[#This Row],[Mov]]="VNT",-Tabla1[[#This Row],[Cant]],Tabla1[[#This Row],[Cant]])</f>
        <v>1</v>
      </c>
      <c r="Q10591" s="8">
        <f>DAY(Tabla1[[#This Row],[Date]])</f>
        <v>31</v>
      </c>
      <c r="R10591" s="8">
        <f>MONTH(Tabla1[[#This Row],[Date]])</f>
        <v>5</v>
      </c>
      <c r="S10591" s="8">
        <f>YEAR(Tabla1[[#This Row],[Date]])</f>
        <v>2023</v>
      </c>
    </row>
    <row r="10592" spans="1:19" x14ac:dyDescent="0.2">
      <c r="A10592">
        <v>10543</v>
      </c>
      <c r="B10592" s="1">
        <v>45077</v>
      </c>
      <c r="C10592" t="s">
        <v>261</v>
      </c>
      <c r="D10592" t="s">
        <v>1507</v>
      </c>
      <c r="E10592">
        <v>2</v>
      </c>
      <c r="F10592" t="s">
        <v>15</v>
      </c>
      <c r="G10592" t="s">
        <v>273</v>
      </c>
      <c r="H10592" t="s">
        <v>3431</v>
      </c>
      <c r="M10592" s="2">
        <v>2500</v>
      </c>
      <c r="N10592" s="2">
        <v>10000</v>
      </c>
      <c r="O10592" s="2">
        <f>IF(Tabla1[[#This Row],[Mov]]="VNT",Tabla1[[#This Row],[Sale]]-Tabla1[[#This Row],[Cost]],-Tabla1[[#This Row],[Cost]]*Tabla1[[#This Row],[Cant]])</f>
        <v>-5000</v>
      </c>
      <c r="P10592" s="8">
        <f>IF(Tabla1[[#This Row],[Mov]]="VNT",-Tabla1[[#This Row],[Cant]],Tabla1[[#This Row],[Cant]])</f>
        <v>2</v>
      </c>
      <c r="Q10592" s="8">
        <f>DAY(Tabla1[[#This Row],[Date]])</f>
        <v>31</v>
      </c>
      <c r="R10592" s="8">
        <f>MONTH(Tabla1[[#This Row],[Date]])</f>
        <v>5</v>
      </c>
      <c r="S10592" s="8">
        <f>YEAR(Tabla1[[#This Row],[Date]])</f>
        <v>2023</v>
      </c>
    </row>
    <row r="10593" spans="1:19" x14ac:dyDescent="0.2">
      <c r="A10593">
        <v>10544</v>
      </c>
      <c r="B10593" s="1">
        <v>45077</v>
      </c>
      <c r="C10593" t="s">
        <v>261</v>
      </c>
      <c r="D10593" t="s">
        <v>1507</v>
      </c>
      <c r="E10593">
        <v>2</v>
      </c>
      <c r="F10593" t="s">
        <v>717</v>
      </c>
      <c r="G10593" t="s">
        <v>266</v>
      </c>
      <c r="H10593" t="s">
        <v>718</v>
      </c>
      <c r="M10593" s="2">
        <v>5000</v>
      </c>
      <c r="N10593" s="2">
        <v>20000</v>
      </c>
      <c r="O10593" s="2">
        <f>IF(Tabla1[[#This Row],[Mov]]="VNT",Tabla1[[#This Row],[Sale]]-Tabla1[[#This Row],[Cost]],-Tabla1[[#This Row],[Cost]]*Tabla1[[#This Row],[Cant]])</f>
        <v>-10000</v>
      </c>
      <c r="P10593" s="8">
        <f>IF(Tabla1[[#This Row],[Mov]]="VNT",-Tabla1[[#This Row],[Cant]],Tabla1[[#This Row],[Cant]])</f>
        <v>2</v>
      </c>
      <c r="Q10593" s="8">
        <f>DAY(Tabla1[[#This Row],[Date]])</f>
        <v>31</v>
      </c>
      <c r="R10593" s="8">
        <f>MONTH(Tabla1[[#This Row],[Date]])</f>
        <v>5</v>
      </c>
      <c r="S10593" s="8">
        <f>YEAR(Tabla1[[#This Row],[Date]])</f>
        <v>2023</v>
      </c>
    </row>
    <row r="10594" spans="1:19" x14ac:dyDescent="0.2">
      <c r="A10594">
        <v>10545</v>
      </c>
      <c r="B10594" s="1">
        <v>45079</v>
      </c>
      <c r="C10594" t="s">
        <v>260</v>
      </c>
      <c r="D10594" t="s">
        <v>332</v>
      </c>
      <c r="E10594">
        <v>1</v>
      </c>
      <c r="F10594" t="s">
        <v>103</v>
      </c>
      <c r="G10594" t="s">
        <v>262</v>
      </c>
      <c r="H10594" t="s">
        <v>1813</v>
      </c>
      <c r="M10594" s="2">
        <v>50000</v>
      </c>
      <c r="N10594" s="2">
        <v>130000</v>
      </c>
      <c r="O10594" s="2">
        <f>IF(Tabla1[[#This Row],[Mov]]="VNT",Tabla1[[#This Row],[Sale]]-Tabla1[[#This Row],[Cost]],-Tabla1[[#This Row],[Cost]]*Tabla1[[#This Row],[Cant]])</f>
        <v>80000</v>
      </c>
      <c r="P10594" s="8">
        <f>IF(Tabla1[[#This Row],[Mov]]="VNT",-Tabla1[[#This Row],[Cant]],Tabla1[[#This Row],[Cant]])</f>
        <v>-1</v>
      </c>
      <c r="Q10594" s="8">
        <f>DAY(Tabla1[[#This Row],[Date]])</f>
        <v>2</v>
      </c>
      <c r="R10594" s="8">
        <f>MONTH(Tabla1[[#This Row],[Date]])</f>
        <v>6</v>
      </c>
      <c r="S10594" s="8">
        <f>YEAR(Tabla1[[#This Row],[Date]])</f>
        <v>2023</v>
      </c>
    </row>
    <row r="10595" spans="1:19" x14ac:dyDescent="0.2">
      <c r="A10595">
        <v>10546</v>
      </c>
      <c r="B10595" s="1">
        <v>45079</v>
      </c>
      <c r="C10595" t="s">
        <v>260</v>
      </c>
      <c r="D10595" t="s">
        <v>332</v>
      </c>
      <c r="E10595">
        <v>1</v>
      </c>
      <c r="F10595" t="s">
        <v>532</v>
      </c>
      <c r="G10595" t="s">
        <v>266</v>
      </c>
      <c r="H10595" t="s">
        <v>621</v>
      </c>
      <c r="M10595" s="2">
        <v>40000</v>
      </c>
      <c r="N10595" s="2">
        <v>70000</v>
      </c>
      <c r="O10595" s="2">
        <f>IF(Tabla1[[#This Row],[Mov]]="VNT",Tabla1[[#This Row],[Sale]]-Tabla1[[#This Row],[Cost]],-Tabla1[[#This Row],[Cost]]*Tabla1[[#This Row],[Cant]])</f>
        <v>30000</v>
      </c>
      <c r="P10595" s="8">
        <f>IF(Tabla1[[#This Row],[Mov]]="VNT",-Tabla1[[#This Row],[Cant]],Tabla1[[#This Row],[Cant]])</f>
        <v>-1</v>
      </c>
      <c r="Q10595" s="8">
        <f>DAY(Tabla1[[#This Row],[Date]])</f>
        <v>2</v>
      </c>
      <c r="R10595" s="8">
        <f>MONTH(Tabla1[[#This Row],[Date]])</f>
        <v>6</v>
      </c>
      <c r="S10595" s="8">
        <f>YEAR(Tabla1[[#This Row],[Date]])</f>
        <v>2023</v>
      </c>
    </row>
    <row r="10596" spans="1:19" x14ac:dyDescent="0.2">
      <c r="A10596">
        <v>10547</v>
      </c>
      <c r="B10596" s="1">
        <v>45079</v>
      </c>
      <c r="C10596" t="s">
        <v>260</v>
      </c>
      <c r="D10596" t="s">
        <v>332</v>
      </c>
      <c r="E10596">
        <v>1</v>
      </c>
      <c r="F10596" t="s">
        <v>532</v>
      </c>
      <c r="G10596" t="s">
        <v>273</v>
      </c>
      <c r="H10596" t="s">
        <v>552</v>
      </c>
      <c r="J10596" t="s">
        <v>36</v>
      </c>
      <c r="M10596" s="2">
        <v>18000</v>
      </c>
      <c r="N10596" s="2">
        <v>35000</v>
      </c>
      <c r="O10596" s="2">
        <f>IF(Tabla1[[#This Row],[Mov]]="VNT",Tabla1[[#This Row],[Sale]]-Tabla1[[#This Row],[Cost]],-Tabla1[[#This Row],[Cost]]*Tabla1[[#This Row],[Cant]])</f>
        <v>17000</v>
      </c>
      <c r="P10596" s="8">
        <f>IF(Tabla1[[#This Row],[Mov]]="VNT",-Tabla1[[#This Row],[Cant]],Tabla1[[#This Row],[Cant]])</f>
        <v>-1</v>
      </c>
      <c r="Q10596" s="8">
        <f>DAY(Tabla1[[#This Row],[Date]])</f>
        <v>2</v>
      </c>
      <c r="R10596" s="8">
        <f>MONTH(Tabla1[[#This Row],[Date]])</f>
        <v>6</v>
      </c>
      <c r="S10596" s="8">
        <f>YEAR(Tabla1[[#This Row],[Date]])</f>
        <v>2023</v>
      </c>
    </row>
    <row r="10597" spans="1:19" x14ac:dyDescent="0.2">
      <c r="A10597">
        <v>10548</v>
      </c>
      <c r="B10597" s="1">
        <v>45079</v>
      </c>
      <c r="C10597" t="s">
        <v>260</v>
      </c>
      <c r="D10597" t="s">
        <v>332</v>
      </c>
      <c r="E10597">
        <v>1</v>
      </c>
      <c r="F10597" t="s">
        <v>225</v>
      </c>
      <c r="G10597" t="s">
        <v>499</v>
      </c>
      <c r="H10597" t="s">
        <v>3435</v>
      </c>
      <c r="M10597" s="2">
        <v>1100</v>
      </c>
      <c r="N10597" s="2">
        <v>10000</v>
      </c>
      <c r="O10597" s="2">
        <f>IF(Tabla1[[#This Row],[Mov]]="VNT",Tabla1[[#This Row],[Sale]]-Tabla1[[#This Row],[Cost]],-Tabla1[[#This Row],[Cost]]*Tabla1[[#This Row],[Cant]])</f>
        <v>8900</v>
      </c>
      <c r="P10597" s="8">
        <f>IF(Tabla1[[#This Row],[Mov]]="VNT",-Tabla1[[#This Row],[Cant]],Tabla1[[#This Row],[Cant]])</f>
        <v>-1</v>
      </c>
      <c r="Q10597" s="8">
        <f>DAY(Tabla1[[#This Row],[Date]])</f>
        <v>2</v>
      </c>
      <c r="R10597" s="8">
        <f>MONTH(Tabla1[[#This Row],[Date]])</f>
        <v>6</v>
      </c>
      <c r="S10597" s="8">
        <f>YEAR(Tabla1[[#This Row],[Date]])</f>
        <v>2023</v>
      </c>
    </row>
    <row r="10598" spans="1:19" x14ac:dyDescent="0.2">
      <c r="A10598">
        <v>10549</v>
      </c>
      <c r="B10598" s="1">
        <v>45079</v>
      </c>
      <c r="C10598" t="s">
        <v>260</v>
      </c>
      <c r="D10598" t="s">
        <v>332</v>
      </c>
      <c r="E10598">
        <v>1</v>
      </c>
      <c r="F10598" t="s">
        <v>891</v>
      </c>
      <c r="G10598" t="s">
        <v>499</v>
      </c>
      <c r="H10598" t="s">
        <v>3435</v>
      </c>
      <c r="M10598" s="2">
        <v>3500</v>
      </c>
      <c r="N10598" s="2">
        <v>10000</v>
      </c>
      <c r="O10598" s="2">
        <f>IF(Tabla1[[#This Row],[Mov]]="VNT",Tabla1[[#This Row],[Sale]]-Tabla1[[#This Row],[Cost]],-Tabla1[[#This Row],[Cost]]*Tabla1[[#This Row],[Cant]])</f>
        <v>6500</v>
      </c>
      <c r="P10598" s="8">
        <f>IF(Tabla1[[#This Row],[Mov]]="VNT",-Tabla1[[#This Row],[Cant]],Tabla1[[#This Row],[Cant]])</f>
        <v>-1</v>
      </c>
      <c r="Q10598" s="8">
        <f>DAY(Tabla1[[#This Row],[Date]])</f>
        <v>2</v>
      </c>
      <c r="R10598" s="8">
        <f>MONTH(Tabla1[[#This Row],[Date]])</f>
        <v>6</v>
      </c>
      <c r="S10598" s="8">
        <f>YEAR(Tabla1[[#This Row],[Date]])</f>
        <v>2023</v>
      </c>
    </row>
    <row r="10599" spans="1:19" x14ac:dyDescent="0.2">
      <c r="A10599">
        <v>10550</v>
      </c>
      <c r="B10599" s="1">
        <v>45079</v>
      </c>
      <c r="C10599" t="s">
        <v>260</v>
      </c>
      <c r="D10599" t="s">
        <v>332</v>
      </c>
      <c r="E10599">
        <v>1</v>
      </c>
      <c r="F10599" t="s">
        <v>116</v>
      </c>
      <c r="G10599" t="s">
        <v>347</v>
      </c>
      <c r="H10599" t="s">
        <v>518</v>
      </c>
      <c r="M10599" s="2">
        <v>6074</v>
      </c>
      <c r="N10599" s="2">
        <v>6500</v>
      </c>
      <c r="O10599" s="2">
        <f>IF(Tabla1[[#This Row],[Mov]]="VNT",Tabla1[[#This Row],[Sale]]-Tabla1[[#This Row],[Cost]],-Tabla1[[#This Row],[Cost]]*Tabla1[[#This Row],[Cant]])</f>
        <v>426</v>
      </c>
      <c r="P10599" s="8">
        <f>IF(Tabla1[[#This Row],[Mov]]="VNT",-Tabla1[[#This Row],[Cant]],Tabla1[[#This Row],[Cant]])</f>
        <v>-1</v>
      </c>
      <c r="Q10599" s="8">
        <f>DAY(Tabla1[[#This Row],[Date]])</f>
        <v>2</v>
      </c>
      <c r="R10599" s="8">
        <f>MONTH(Tabla1[[#This Row],[Date]])</f>
        <v>6</v>
      </c>
      <c r="S10599" s="8">
        <f>YEAR(Tabla1[[#This Row],[Date]])</f>
        <v>2023</v>
      </c>
    </row>
    <row r="10600" spans="1:19" x14ac:dyDescent="0.2">
      <c r="A10600">
        <v>10551</v>
      </c>
      <c r="B10600" s="1">
        <v>45079</v>
      </c>
      <c r="C10600" t="s">
        <v>260</v>
      </c>
      <c r="D10600" t="s">
        <v>332</v>
      </c>
      <c r="E10600">
        <v>1</v>
      </c>
      <c r="F10600" t="s">
        <v>225</v>
      </c>
      <c r="G10600" t="s">
        <v>284</v>
      </c>
      <c r="H10600" t="s">
        <v>415</v>
      </c>
      <c r="M10600" s="2">
        <v>1100</v>
      </c>
      <c r="N10600" s="2">
        <v>10000</v>
      </c>
      <c r="O10600" s="2">
        <f>IF(Tabla1[[#This Row],[Mov]]="VNT",Tabla1[[#This Row],[Sale]]-Tabla1[[#This Row],[Cost]],-Tabla1[[#This Row],[Cost]]*Tabla1[[#This Row],[Cant]])</f>
        <v>8900</v>
      </c>
      <c r="P10600" s="8">
        <f>IF(Tabla1[[#This Row],[Mov]]="VNT",-Tabla1[[#This Row],[Cant]],Tabla1[[#This Row],[Cant]])</f>
        <v>-1</v>
      </c>
      <c r="Q10600" s="8">
        <f>DAY(Tabla1[[#This Row],[Date]])</f>
        <v>2</v>
      </c>
      <c r="R10600" s="8">
        <f>MONTH(Tabla1[[#This Row],[Date]])</f>
        <v>6</v>
      </c>
      <c r="S10600" s="8">
        <f>YEAR(Tabla1[[#This Row],[Date]])</f>
        <v>2023</v>
      </c>
    </row>
    <row r="10601" spans="1:19" x14ac:dyDescent="0.2">
      <c r="A10601">
        <v>10552</v>
      </c>
      <c r="B10601" s="1">
        <v>45079</v>
      </c>
      <c r="C10601" t="s">
        <v>260</v>
      </c>
      <c r="D10601" t="s">
        <v>332</v>
      </c>
      <c r="E10601">
        <v>1</v>
      </c>
      <c r="F10601" t="s">
        <v>26</v>
      </c>
      <c r="G10601" t="s">
        <v>264</v>
      </c>
      <c r="H10601" t="s">
        <v>16</v>
      </c>
      <c r="M10601" s="2">
        <v>8000</v>
      </c>
      <c r="N10601" s="2">
        <v>20000</v>
      </c>
      <c r="O10601" s="2">
        <f>IF(Tabla1[[#This Row],[Mov]]="VNT",Tabla1[[#This Row],[Sale]]-Tabla1[[#This Row],[Cost]],-Tabla1[[#This Row],[Cost]]*Tabla1[[#This Row],[Cant]])</f>
        <v>12000</v>
      </c>
      <c r="P10601" s="8">
        <f>IF(Tabla1[[#This Row],[Mov]]="VNT",-Tabla1[[#This Row],[Cant]],Tabla1[[#This Row],[Cant]])</f>
        <v>-1</v>
      </c>
      <c r="Q10601" s="8">
        <f>DAY(Tabla1[[#This Row],[Date]])</f>
        <v>2</v>
      </c>
      <c r="R10601" s="8">
        <f>MONTH(Tabla1[[#This Row],[Date]])</f>
        <v>6</v>
      </c>
      <c r="S10601" s="8">
        <f>YEAR(Tabla1[[#This Row],[Date]])</f>
        <v>2023</v>
      </c>
    </row>
    <row r="10602" spans="1:19" x14ac:dyDescent="0.2">
      <c r="A10602">
        <v>10553</v>
      </c>
      <c r="B10602" s="1">
        <v>45079</v>
      </c>
      <c r="C10602" t="s">
        <v>260</v>
      </c>
      <c r="D10602" t="s">
        <v>332</v>
      </c>
      <c r="E10602">
        <v>1</v>
      </c>
      <c r="F10602" t="s">
        <v>116</v>
      </c>
      <c r="G10602" t="s">
        <v>347</v>
      </c>
      <c r="H10602" t="s">
        <v>518</v>
      </c>
      <c r="M10602" s="2">
        <v>6074</v>
      </c>
      <c r="N10602" s="2">
        <v>6500</v>
      </c>
      <c r="O10602" s="2">
        <f>IF(Tabla1[[#This Row],[Mov]]="VNT",Tabla1[[#This Row],[Sale]]-Tabla1[[#This Row],[Cost]],-Tabla1[[#This Row],[Cost]]*Tabla1[[#This Row],[Cant]])</f>
        <v>426</v>
      </c>
      <c r="P10602" s="8">
        <f>IF(Tabla1[[#This Row],[Mov]]="VNT",-Tabla1[[#This Row],[Cant]],Tabla1[[#This Row],[Cant]])</f>
        <v>-1</v>
      </c>
      <c r="Q10602" s="8">
        <f>DAY(Tabla1[[#This Row],[Date]])</f>
        <v>2</v>
      </c>
      <c r="R10602" s="8">
        <f>MONTH(Tabla1[[#This Row],[Date]])</f>
        <v>6</v>
      </c>
      <c r="S10602" s="8">
        <f>YEAR(Tabla1[[#This Row],[Date]])</f>
        <v>2023</v>
      </c>
    </row>
    <row r="10603" spans="1:19" x14ac:dyDescent="0.2">
      <c r="A10603">
        <v>10554</v>
      </c>
      <c r="B10603" s="1">
        <v>45079</v>
      </c>
      <c r="C10603" t="s">
        <v>260</v>
      </c>
      <c r="D10603" t="s">
        <v>332</v>
      </c>
      <c r="E10603">
        <v>1</v>
      </c>
      <c r="F10603" t="s">
        <v>45</v>
      </c>
      <c r="G10603" t="s">
        <v>266</v>
      </c>
      <c r="H10603" t="s">
        <v>2327</v>
      </c>
      <c r="M10603" s="2">
        <v>4000</v>
      </c>
      <c r="N10603" s="2">
        <v>12000</v>
      </c>
      <c r="O10603" s="2">
        <f>IF(Tabla1[[#This Row],[Mov]]="VNT",Tabla1[[#This Row],[Sale]]-Tabla1[[#This Row],[Cost]],-Tabla1[[#This Row],[Cost]]*Tabla1[[#This Row],[Cant]])</f>
        <v>8000</v>
      </c>
      <c r="P10603" s="8">
        <f>IF(Tabla1[[#This Row],[Mov]]="VNT",-Tabla1[[#This Row],[Cant]],Tabla1[[#This Row],[Cant]])</f>
        <v>-1</v>
      </c>
      <c r="Q10603" s="8">
        <f>DAY(Tabla1[[#This Row],[Date]])</f>
        <v>2</v>
      </c>
      <c r="R10603" s="8">
        <f>MONTH(Tabla1[[#This Row],[Date]])</f>
        <v>6</v>
      </c>
      <c r="S10603" s="8">
        <f>YEAR(Tabla1[[#This Row],[Date]])</f>
        <v>2023</v>
      </c>
    </row>
    <row r="10604" spans="1:19" x14ac:dyDescent="0.2">
      <c r="A10604">
        <v>10555</v>
      </c>
      <c r="B10604" s="1">
        <v>45080</v>
      </c>
      <c r="C10604" t="s">
        <v>260</v>
      </c>
      <c r="D10604" t="s">
        <v>332</v>
      </c>
      <c r="E10604">
        <v>1</v>
      </c>
      <c r="F10604" t="s">
        <v>475</v>
      </c>
      <c r="G10604" t="s">
        <v>273</v>
      </c>
      <c r="H10604" t="s">
        <v>469</v>
      </c>
      <c r="M10604" s="2">
        <v>2000</v>
      </c>
      <c r="N10604" s="2">
        <v>6000</v>
      </c>
      <c r="O10604" s="2">
        <f>IF(Tabla1[[#This Row],[Mov]]="VNT",Tabla1[[#This Row],[Sale]]-Tabla1[[#This Row],[Cost]],-Tabla1[[#This Row],[Cost]]*Tabla1[[#This Row],[Cant]])</f>
        <v>4000</v>
      </c>
      <c r="P10604" s="8">
        <f>IF(Tabla1[[#This Row],[Mov]]="VNT",-Tabla1[[#This Row],[Cant]],Tabla1[[#This Row],[Cant]])</f>
        <v>-1</v>
      </c>
      <c r="Q10604" s="8">
        <f>DAY(Tabla1[[#This Row],[Date]])</f>
        <v>3</v>
      </c>
      <c r="R10604" s="8">
        <f>MONTH(Tabla1[[#This Row],[Date]])</f>
        <v>6</v>
      </c>
      <c r="S10604" s="8">
        <f>YEAR(Tabla1[[#This Row],[Date]])</f>
        <v>2023</v>
      </c>
    </row>
    <row r="10605" spans="1:19" x14ac:dyDescent="0.2">
      <c r="A10605">
        <v>10556</v>
      </c>
      <c r="B10605" s="1">
        <v>45080</v>
      </c>
      <c r="C10605" t="s">
        <v>260</v>
      </c>
      <c r="D10605" t="s">
        <v>332</v>
      </c>
      <c r="E10605">
        <v>1</v>
      </c>
      <c r="F10605" t="s">
        <v>475</v>
      </c>
      <c r="G10605" t="s">
        <v>273</v>
      </c>
      <c r="H10605" t="s">
        <v>469</v>
      </c>
      <c r="M10605" s="2">
        <v>2000</v>
      </c>
      <c r="N10605" s="2">
        <v>6000</v>
      </c>
      <c r="O10605" s="2">
        <f>IF(Tabla1[[#This Row],[Mov]]="VNT",Tabla1[[#This Row],[Sale]]-Tabla1[[#This Row],[Cost]],-Tabla1[[#This Row],[Cost]]*Tabla1[[#This Row],[Cant]])</f>
        <v>4000</v>
      </c>
      <c r="P10605" s="8">
        <f>IF(Tabla1[[#This Row],[Mov]]="VNT",-Tabla1[[#This Row],[Cant]],Tabla1[[#This Row],[Cant]])</f>
        <v>-1</v>
      </c>
      <c r="Q10605" s="8">
        <f>DAY(Tabla1[[#This Row],[Date]])</f>
        <v>3</v>
      </c>
      <c r="R10605" s="8">
        <f>MONTH(Tabla1[[#This Row],[Date]])</f>
        <v>6</v>
      </c>
      <c r="S10605" s="8">
        <f>YEAR(Tabla1[[#This Row],[Date]])</f>
        <v>2023</v>
      </c>
    </row>
    <row r="10606" spans="1:19" x14ac:dyDescent="0.2">
      <c r="A10606">
        <v>10557</v>
      </c>
      <c r="B10606" s="1">
        <v>45080</v>
      </c>
      <c r="C10606" t="s">
        <v>260</v>
      </c>
      <c r="D10606" t="s">
        <v>332</v>
      </c>
      <c r="E10606">
        <v>1</v>
      </c>
      <c r="F10606" t="s">
        <v>458</v>
      </c>
      <c r="G10606" t="s">
        <v>1814</v>
      </c>
      <c r="H10606" t="s">
        <v>3436</v>
      </c>
      <c r="M10606" s="2">
        <v>0</v>
      </c>
      <c r="N10606" s="2">
        <v>20000</v>
      </c>
      <c r="O10606" s="2">
        <f>IF(Tabla1[[#This Row],[Mov]]="VNT",Tabla1[[#This Row],[Sale]]-Tabla1[[#This Row],[Cost]],-Tabla1[[#This Row],[Cost]]*Tabla1[[#This Row],[Cant]])</f>
        <v>20000</v>
      </c>
      <c r="P10606" s="8">
        <f>IF(Tabla1[[#This Row],[Mov]]="VNT",-Tabla1[[#This Row],[Cant]],Tabla1[[#This Row],[Cant]])</f>
        <v>-1</v>
      </c>
      <c r="Q10606" s="8">
        <f>DAY(Tabla1[[#This Row],[Date]])</f>
        <v>3</v>
      </c>
      <c r="R10606" s="8">
        <f>MONTH(Tabla1[[#This Row],[Date]])</f>
        <v>6</v>
      </c>
      <c r="S10606" s="8">
        <f>YEAR(Tabla1[[#This Row],[Date]])</f>
        <v>2023</v>
      </c>
    </row>
    <row r="10607" spans="1:19" x14ac:dyDescent="0.2">
      <c r="A10607">
        <v>10558</v>
      </c>
      <c r="B10607" s="1">
        <v>45080</v>
      </c>
      <c r="C10607" t="s">
        <v>260</v>
      </c>
      <c r="D10607" t="s">
        <v>332</v>
      </c>
      <c r="E10607">
        <v>1</v>
      </c>
      <c r="F10607" t="s">
        <v>677</v>
      </c>
      <c r="G10607" t="s">
        <v>272</v>
      </c>
      <c r="H10607" t="s">
        <v>253</v>
      </c>
      <c r="M10607" s="2">
        <v>5000</v>
      </c>
      <c r="N10607" s="2">
        <v>15000</v>
      </c>
      <c r="O10607" s="2">
        <f>IF(Tabla1[[#This Row],[Mov]]="VNT",Tabla1[[#This Row],[Sale]]-Tabla1[[#This Row],[Cost]],-Tabla1[[#This Row],[Cost]]*Tabla1[[#This Row],[Cant]])</f>
        <v>10000</v>
      </c>
      <c r="P10607" s="8">
        <f>IF(Tabla1[[#This Row],[Mov]]="VNT",-Tabla1[[#This Row],[Cant]],Tabla1[[#This Row],[Cant]])</f>
        <v>-1</v>
      </c>
      <c r="Q10607" s="8">
        <f>DAY(Tabla1[[#This Row],[Date]])</f>
        <v>3</v>
      </c>
      <c r="R10607" s="8">
        <f>MONTH(Tabla1[[#This Row],[Date]])</f>
        <v>6</v>
      </c>
      <c r="S10607" s="8">
        <f>YEAR(Tabla1[[#This Row],[Date]])</f>
        <v>2023</v>
      </c>
    </row>
    <row r="10608" spans="1:19" x14ac:dyDescent="0.2">
      <c r="A10608">
        <v>10559</v>
      </c>
      <c r="B10608" s="1">
        <v>45080</v>
      </c>
      <c r="C10608" t="s">
        <v>260</v>
      </c>
      <c r="D10608" t="s">
        <v>332</v>
      </c>
      <c r="E10608">
        <v>1</v>
      </c>
      <c r="F10608" t="s">
        <v>476</v>
      </c>
      <c r="G10608" t="s">
        <v>266</v>
      </c>
      <c r="H10608" t="s">
        <v>3363</v>
      </c>
      <c r="M10608" s="2">
        <v>6000</v>
      </c>
      <c r="N10608" s="2">
        <v>12000</v>
      </c>
      <c r="O10608" s="2">
        <f>IF(Tabla1[[#This Row],[Mov]]="VNT",Tabla1[[#This Row],[Sale]]-Tabla1[[#This Row],[Cost]],-Tabla1[[#This Row],[Cost]]*Tabla1[[#This Row],[Cant]])</f>
        <v>6000</v>
      </c>
      <c r="P10608" s="8">
        <f>IF(Tabla1[[#This Row],[Mov]]="VNT",-Tabla1[[#This Row],[Cant]],Tabla1[[#This Row],[Cant]])</f>
        <v>-1</v>
      </c>
      <c r="Q10608" s="8">
        <f>DAY(Tabla1[[#This Row],[Date]])</f>
        <v>3</v>
      </c>
      <c r="R10608" s="8">
        <f>MONTH(Tabla1[[#This Row],[Date]])</f>
        <v>6</v>
      </c>
      <c r="S10608" s="8">
        <f>YEAR(Tabla1[[#This Row],[Date]])</f>
        <v>2023</v>
      </c>
    </row>
    <row r="10609" spans="1:19" x14ac:dyDescent="0.2">
      <c r="A10609">
        <v>10560</v>
      </c>
      <c r="B10609" s="1">
        <v>45080</v>
      </c>
      <c r="C10609" t="s">
        <v>260</v>
      </c>
      <c r="D10609" t="s">
        <v>332</v>
      </c>
      <c r="E10609">
        <v>1</v>
      </c>
      <c r="F10609" t="s">
        <v>127</v>
      </c>
      <c r="G10609" t="s">
        <v>266</v>
      </c>
      <c r="H10609" t="s">
        <v>204</v>
      </c>
      <c r="M10609" s="2">
        <v>14000</v>
      </c>
      <c r="N10609" s="2">
        <v>30000</v>
      </c>
      <c r="O10609" s="2">
        <f>IF(Tabla1[[#This Row],[Mov]]="VNT",Tabla1[[#This Row],[Sale]]-Tabla1[[#This Row],[Cost]],-Tabla1[[#This Row],[Cost]]*Tabla1[[#This Row],[Cant]])</f>
        <v>16000</v>
      </c>
      <c r="P10609" s="8">
        <f>IF(Tabla1[[#This Row],[Mov]]="VNT",-Tabla1[[#This Row],[Cant]],Tabla1[[#This Row],[Cant]])</f>
        <v>-1</v>
      </c>
      <c r="Q10609" s="8">
        <f>DAY(Tabla1[[#This Row],[Date]])</f>
        <v>3</v>
      </c>
      <c r="R10609" s="8">
        <f>MONTH(Tabla1[[#This Row],[Date]])</f>
        <v>6</v>
      </c>
      <c r="S10609" s="8">
        <f>YEAR(Tabla1[[#This Row],[Date]])</f>
        <v>2023</v>
      </c>
    </row>
    <row r="10610" spans="1:19" x14ac:dyDescent="0.2">
      <c r="A10610">
        <v>10561</v>
      </c>
      <c r="B10610" s="1">
        <v>45080</v>
      </c>
      <c r="C10610" t="s">
        <v>260</v>
      </c>
      <c r="D10610" t="s">
        <v>332</v>
      </c>
      <c r="E10610">
        <v>1</v>
      </c>
      <c r="F10610" t="s">
        <v>2046</v>
      </c>
      <c r="G10610" t="s">
        <v>266</v>
      </c>
      <c r="H10610" t="s">
        <v>3314</v>
      </c>
      <c r="M10610" s="2">
        <v>9000</v>
      </c>
      <c r="N10610" s="2">
        <v>30000</v>
      </c>
      <c r="O10610" s="2">
        <f>IF(Tabla1[[#This Row],[Mov]]="VNT",Tabla1[[#This Row],[Sale]]-Tabla1[[#This Row],[Cost]],-Tabla1[[#This Row],[Cost]]*Tabla1[[#This Row],[Cant]])</f>
        <v>21000</v>
      </c>
      <c r="P10610" s="8">
        <f>IF(Tabla1[[#This Row],[Mov]]="VNT",-Tabla1[[#This Row],[Cant]],Tabla1[[#This Row],[Cant]])</f>
        <v>-1</v>
      </c>
      <c r="Q10610" s="8">
        <f>DAY(Tabla1[[#This Row],[Date]])</f>
        <v>3</v>
      </c>
      <c r="R10610" s="8">
        <f>MONTH(Tabla1[[#This Row],[Date]])</f>
        <v>6</v>
      </c>
      <c r="S10610" s="8">
        <f>YEAR(Tabla1[[#This Row],[Date]])</f>
        <v>2023</v>
      </c>
    </row>
    <row r="10611" spans="1:19" x14ac:dyDescent="0.2">
      <c r="A10611">
        <v>10562</v>
      </c>
      <c r="B10611" s="1">
        <v>45080</v>
      </c>
      <c r="C10611" t="s">
        <v>260</v>
      </c>
      <c r="D10611" t="s">
        <v>332</v>
      </c>
      <c r="E10611">
        <v>1</v>
      </c>
      <c r="F10611" t="s">
        <v>2363</v>
      </c>
      <c r="G10611" t="s">
        <v>266</v>
      </c>
      <c r="H10611" t="s">
        <v>2360</v>
      </c>
      <c r="M10611" s="2">
        <v>3500</v>
      </c>
      <c r="N10611" s="2">
        <v>10000</v>
      </c>
      <c r="O10611" s="2">
        <f>IF(Tabla1[[#This Row],[Mov]]="VNT",Tabla1[[#This Row],[Sale]]-Tabla1[[#This Row],[Cost]],-Tabla1[[#This Row],[Cost]]*Tabla1[[#This Row],[Cant]])</f>
        <v>6500</v>
      </c>
      <c r="P10611" s="8">
        <f>IF(Tabla1[[#This Row],[Mov]]="VNT",-Tabla1[[#This Row],[Cant]],Tabla1[[#This Row],[Cant]])</f>
        <v>-1</v>
      </c>
      <c r="Q10611" s="8">
        <f>DAY(Tabla1[[#This Row],[Date]])</f>
        <v>3</v>
      </c>
      <c r="R10611" s="8">
        <f>MONTH(Tabla1[[#This Row],[Date]])</f>
        <v>6</v>
      </c>
      <c r="S10611" s="8">
        <f>YEAR(Tabla1[[#This Row],[Date]])</f>
        <v>2023</v>
      </c>
    </row>
    <row r="10612" spans="1:19" x14ac:dyDescent="0.2">
      <c r="A10612">
        <v>10563</v>
      </c>
      <c r="B10612" s="1">
        <v>45080</v>
      </c>
      <c r="C10612" t="s">
        <v>260</v>
      </c>
      <c r="D10612" t="s">
        <v>332</v>
      </c>
      <c r="E10612">
        <v>1</v>
      </c>
      <c r="F10612" t="s">
        <v>458</v>
      </c>
      <c r="G10612" t="s">
        <v>2303</v>
      </c>
      <c r="H10612" t="s">
        <v>3438</v>
      </c>
      <c r="M10612" s="2">
        <v>0</v>
      </c>
      <c r="N10612" s="2">
        <v>30000</v>
      </c>
      <c r="O10612" s="2">
        <f>IF(Tabla1[[#This Row],[Mov]]="VNT",Tabla1[[#This Row],[Sale]]-Tabla1[[#This Row],[Cost]],-Tabla1[[#This Row],[Cost]]*Tabla1[[#This Row],[Cant]])</f>
        <v>30000</v>
      </c>
      <c r="P10612" s="8">
        <f>IF(Tabla1[[#This Row],[Mov]]="VNT",-Tabla1[[#This Row],[Cant]],Tabla1[[#This Row],[Cant]])</f>
        <v>-1</v>
      </c>
      <c r="Q10612" s="8">
        <f>DAY(Tabla1[[#This Row],[Date]])</f>
        <v>3</v>
      </c>
      <c r="R10612" s="8">
        <f>MONTH(Tabla1[[#This Row],[Date]])</f>
        <v>6</v>
      </c>
      <c r="S10612" s="8">
        <f>YEAR(Tabla1[[#This Row],[Date]])</f>
        <v>2023</v>
      </c>
    </row>
    <row r="10613" spans="1:19" x14ac:dyDescent="0.2">
      <c r="A10613">
        <v>10564</v>
      </c>
      <c r="B10613" s="1">
        <v>45080</v>
      </c>
      <c r="C10613" t="s">
        <v>260</v>
      </c>
      <c r="D10613" t="s">
        <v>332</v>
      </c>
      <c r="E10613">
        <v>1</v>
      </c>
      <c r="F10613" t="s">
        <v>458</v>
      </c>
      <c r="G10613" t="s">
        <v>266</v>
      </c>
      <c r="H10613" t="s">
        <v>3439</v>
      </c>
      <c r="M10613" s="2">
        <v>0</v>
      </c>
      <c r="N10613" s="2">
        <v>15000</v>
      </c>
      <c r="O10613" s="2">
        <f>IF(Tabla1[[#This Row],[Mov]]="VNT",Tabla1[[#This Row],[Sale]]-Tabla1[[#This Row],[Cost]],-Tabla1[[#This Row],[Cost]]*Tabla1[[#This Row],[Cant]])</f>
        <v>15000</v>
      </c>
      <c r="P10613" s="8">
        <f>IF(Tabla1[[#This Row],[Mov]]="VNT",-Tabla1[[#This Row],[Cant]],Tabla1[[#This Row],[Cant]])</f>
        <v>-1</v>
      </c>
      <c r="Q10613" s="8">
        <f>DAY(Tabla1[[#This Row],[Date]])</f>
        <v>3</v>
      </c>
      <c r="R10613" s="8">
        <f>MONTH(Tabla1[[#This Row],[Date]])</f>
        <v>6</v>
      </c>
      <c r="S10613" s="8">
        <f>YEAR(Tabla1[[#This Row],[Date]])</f>
        <v>2023</v>
      </c>
    </row>
    <row r="10614" spans="1:19" x14ac:dyDescent="0.2">
      <c r="A10614">
        <v>10565</v>
      </c>
      <c r="B10614" s="1">
        <v>45080</v>
      </c>
      <c r="C10614" t="s">
        <v>260</v>
      </c>
      <c r="D10614" t="s">
        <v>332</v>
      </c>
      <c r="E10614">
        <v>1</v>
      </c>
      <c r="F10614" t="s">
        <v>15</v>
      </c>
      <c r="G10614" t="s">
        <v>266</v>
      </c>
      <c r="H10614" t="s">
        <v>3017</v>
      </c>
      <c r="M10614" s="2">
        <v>1000</v>
      </c>
      <c r="N10614" s="2">
        <v>7000</v>
      </c>
      <c r="O10614" s="2">
        <f>IF(Tabla1[[#This Row],[Mov]]="VNT",Tabla1[[#This Row],[Sale]]-Tabla1[[#This Row],[Cost]],-Tabla1[[#This Row],[Cost]]*Tabla1[[#This Row],[Cant]])</f>
        <v>6000</v>
      </c>
      <c r="P10614" s="8">
        <f>IF(Tabla1[[#This Row],[Mov]]="VNT",-Tabla1[[#This Row],[Cant]],Tabla1[[#This Row],[Cant]])</f>
        <v>-1</v>
      </c>
      <c r="Q10614" s="8">
        <f>DAY(Tabla1[[#This Row],[Date]])</f>
        <v>3</v>
      </c>
      <c r="R10614" s="8">
        <f>MONTH(Tabla1[[#This Row],[Date]])</f>
        <v>6</v>
      </c>
      <c r="S10614" s="8">
        <f>YEAR(Tabla1[[#This Row],[Date]])</f>
        <v>2023</v>
      </c>
    </row>
    <row r="10615" spans="1:19" x14ac:dyDescent="0.2">
      <c r="A10615">
        <v>10566</v>
      </c>
      <c r="B10615" s="1">
        <v>45080</v>
      </c>
      <c r="C10615" t="s">
        <v>260</v>
      </c>
      <c r="D10615" t="s">
        <v>332</v>
      </c>
      <c r="E10615">
        <v>1</v>
      </c>
      <c r="F10615" t="s">
        <v>15</v>
      </c>
      <c r="G10615" t="s">
        <v>266</v>
      </c>
      <c r="H10615" t="s">
        <v>3437</v>
      </c>
      <c r="M10615" s="2">
        <v>2000</v>
      </c>
      <c r="N10615" s="2">
        <v>10000</v>
      </c>
      <c r="O10615" s="2">
        <f>IF(Tabla1[[#This Row],[Mov]]="VNT",Tabla1[[#This Row],[Sale]]-Tabla1[[#This Row],[Cost]],-Tabla1[[#This Row],[Cost]]*Tabla1[[#This Row],[Cant]])</f>
        <v>8000</v>
      </c>
      <c r="P10615" s="8">
        <f>IF(Tabla1[[#This Row],[Mov]]="VNT",-Tabla1[[#This Row],[Cant]],Tabla1[[#This Row],[Cant]])</f>
        <v>-1</v>
      </c>
      <c r="Q10615" s="8">
        <f>DAY(Tabla1[[#This Row],[Date]])</f>
        <v>3</v>
      </c>
      <c r="R10615" s="8">
        <f>MONTH(Tabla1[[#This Row],[Date]])</f>
        <v>6</v>
      </c>
      <c r="S10615" s="8">
        <f>YEAR(Tabla1[[#This Row],[Date]])</f>
        <v>2023</v>
      </c>
    </row>
    <row r="10616" spans="1:19" x14ac:dyDescent="0.2">
      <c r="A10616">
        <v>10567</v>
      </c>
      <c r="B10616" s="1">
        <v>45080</v>
      </c>
      <c r="C10616" t="s">
        <v>260</v>
      </c>
      <c r="D10616" t="s">
        <v>332</v>
      </c>
      <c r="E10616">
        <v>1</v>
      </c>
      <c r="F10616" t="s">
        <v>386</v>
      </c>
      <c r="G10616" t="s">
        <v>272</v>
      </c>
      <c r="H10616" t="s">
        <v>841</v>
      </c>
      <c r="M10616" s="2">
        <v>63000</v>
      </c>
      <c r="N10616" s="2">
        <v>125000</v>
      </c>
      <c r="O10616" s="2">
        <f>IF(Tabla1[[#This Row],[Mov]]="VNT",Tabla1[[#This Row],[Sale]]-Tabla1[[#This Row],[Cost]],-Tabla1[[#This Row],[Cost]]*Tabla1[[#This Row],[Cant]])</f>
        <v>62000</v>
      </c>
      <c r="P10616" s="8">
        <f>IF(Tabla1[[#This Row],[Mov]]="VNT",-Tabla1[[#This Row],[Cant]],Tabla1[[#This Row],[Cant]])</f>
        <v>-1</v>
      </c>
      <c r="Q10616" s="8">
        <f>DAY(Tabla1[[#This Row],[Date]])</f>
        <v>3</v>
      </c>
      <c r="R10616" s="8">
        <f>MONTH(Tabla1[[#This Row],[Date]])</f>
        <v>6</v>
      </c>
      <c r="S10616" s="8">
        <f>YEAR(Tabla1[[#This Row],[Date]])</f>
        <v>2023</v>
      </c>
    </row>
    <row r="10617" spans="1:19" x14ac:dyDescent="0.2">
      <c r="A10617">
        <v>10568</v>
      </c>
      <c r="B10617" s="1">
        <v>45080</v>
      </c>
      <c r="C10617" t="s">
        <v>260</v>
      </c>
      <c r="D10617" t="s">
        <v>332</v>
      </c>
      <c r="E10617">
        <v>1</v>
      </c>
      <c r="F10617" t="s">
        <v>891</v>
      </c>
      <c r="G10617" t="s">
        <v>272</v>
      </c>
      <c r="H10617" t="s">
        <v>841</v>
      </c>
      <c r="J10617" t="s">
        <v>2873</v>
      </c>
      <c r="M10617" s="2">
        <v>3500</v>
      </c>
      <c r="N10617" s="2">
        <v>10000</v>
      </c>
      <c r="O10617" s="2">
        <f>IF(Tabla1[[#This Row],[Mov]]="VNT",Tabla1[[#This Row],[Sale]]-Tabla1[[#This Row],[Cost]],-Tabla1[[#This Row],[Cost]]*Tabla1[[#This Row],[Cant]])</f>
        <v>6500</v>
      </c>
      <c r="P10617" s="8">
        <f>IF(Tabla1[[#This Row],[Mov]]="VNT",-Tabla1[[#This Row],[Cant]],Tabla1[[#This Row],[Cant]])</f>
        <v>-1</v>
      </c>
      <c r="Q10617" s="8">
        <f>DAY(Tabla1[[#This Row],[Date]])</f>
        <v>3</v>
      </c>
      <c r="R10617" s="8">
        <f>MONTH(Tabla1[[#This Row],[Date]])</f>
        <v>6</v>
      </c>
      <c r="S10617" s="8">
        <f>YEAR(Tabla1[[#This Row],[Date]])</f>
        <v>2023</v>
      </c>
    </row>
    <row r="10618" spans="1:19" x14ac:dyDescent="0.2">
      <c r="A10618">
        <v>10569</v>
      </c>
      <c r="B10618" s="1">
        <v>45080</v>
      </c>
      <c r="C10618" t="s">
        <v>260</v>
      </c>
      <c r="D10618" t="s">
        <v>332</v>
      </c>
      <c r="E10618">
        <v>1</v>
      </c>
      <c r="F10618" t="s">
        <v>225</v>
      </c>
      <c r="G10618" t="s">
        <v>272</v>
      </c>
      <c r="H10618" t="s">
        <v>841</v>
      </c>
      <c r="L10618" t="s">
        <v>2368</v>
      </c>
      <c r="M10618" s="2">
        <v>1100</v>
      </c>
      <c r="N10618" s="2">
        <v>5000</v>
      </c>
      <c r="O10618" s="2">
        <f>IF(Tabla1[[#This Row],[Mov]]="VNT",Tabla1[[#This Row],[Sale]]-Tabla1[[#This Row],[Cost]],-Tabla1[[#This Row],[Cost]]*Tabla1[[#This Row],[Cant]])</f>
        <v>3900</v>
      </c>
      <c r="P10618" s="8">
        <f>IF(Tabla1[[#This Row],[Mov]]="VNT",-Tabla1[[#This Row],[Cant]],Tabla1[[#This Row],[Cant]])</f>
        <v>-1</v>
      </c>
      <c r="Q10618" s="8">
        <f>DAY(Tabla1[[#This Row],[Date]])</f>
        <v>3</v>
      </c>
      <c r="R10618" s="8">
        <f>MONTH(Tabla1[[#This Row],[Date]])</f>
        <v>6</v>
      </c>
      <c r="S10618" s="8">
        <f>YEAR(Tabla1[[#This Row],[Date]])</f>
        <v>2023</v>
      </c>
    </row>
    <row r="10619" spans="1:19" x14ac:dyDescent="0.2">
      <c r="A10619">
        <v>10570</v>
      </c>
      <c r="B10619" s="1">
        <v>45080</v>
      </c>
      <c r="C10619" t="s">
        <v>260</v>
      </c>
      <c r="D10619" t="s">
        <v>332</v>
      </c>
      <c r="E10619">
        <v>1</v>
      </c>
      <c r="F10619" t="s">
        <v>458</v>
      </c>
      <c r="G10619" t="s">
        <v>266</v>
      </c>
      <c r="H10619" t="s">
        <v>2935</v>
      </c>
      <c r="L10619" t="s">
        <v>3440</v>
      </c>
      <c r="M10619" s="2">
        <v>0</v>
      </c>
      <c r="N10619" s="2">
        <v>20000</v>
      </c>
      <c r="O10619" s="2">
        <f>IF(Tabla1[[#This Row],[Mov]]="VNT",Tabla1[[#This Row],[Sale]]-Tabla1[[#This Row],[Cost]],-Tabla1[[#This Row],[Cost]]*Tabla1[[#This Row],[Cant]])</f>
        <v>20000</v>
      </c>
      <c r="P10619" s="8">
        <f>IF(Tabla1[[#This Row],[Mov]]="VNT",-Tabla1[[#This Row],[Cant]],Tabla1[[#This Row],[Cant]])</f>
        <v>-1</v>
      </c>
      <c r="Q10619" s="8">
        <f>DAY(Tabla1[[#This Row],[Date]])</f>
        <v>3</v>
      </c>
      <c r="R10619" s="8">
        <f>MONTH(Tabla1[[#This Row],[Date]])</f>
        <v>6</v>
      </c>
      <c r="S10619" s="8">
        <f>YEAR(Tabla1[[#This Row],[Date]])</f>
        <v>2023</v>
      </c>
    </row>
    <row r="10620" spans="1:19" x14ac:dyDescent="0.2">
      <c r="A10620">
        <v>10571</v>
      </c>
      <c r="B10620" s="1">
        <v>45080</v>
      </c>
      <c r="C10620" t="s">
        <v>260</v>
      </c>
      <c r="D10620" t="s">
        <v>332</v>
      </c>
      <c r="E10620">
        <v>1</v>
      </c>
      <c r="F10620" t="s">
        <v>21</v>
      </c>
      <c r="G10620" t="s">
        <v>272</v>
      </c>
      <c r="H10620" t="s">
        <v>1522</v>
      </c>
      <c r="M10620" s="2">
        <v>2600</v>
      </c>
      <c r="N10620" s="2">
        <v>10000</v>
      </c>
      <c r="O10620" s="2">
        <f>IF(Tabla1[[#This Row],[Mov]]="VNT",Tabla1[[#This Row],[Sale]]-Tabla1[[#This Row],[Cost]],-Tabla1[[#This Row],[Cost]]*Tabla1[[#This Row],[Cant]])</f>
        <v>7400</v>
      </c>
      <c r="P10620" s="8">
        <f>IF(Tabla1[[#This Row],[Mov]]="VNT",-Tabla1[[#This Row],[Cant]],Tabla1[[#This Row],[Cant]])</f>
        <v>-1</v>
      </c>
      <c r="Q10620" s="8">
        <f>DAY(Tabla1[[#This Row],[Date]])</f>
        <v>3</v>
      </c>
      <c r="R10620" s="8">
        <f>MONTH(Tabla1[[#This Row],[Date]])</f>
        <v>6</v>
      </c>
      <c r="S10620" s="8">
        <f>YEAR(Tabla1[[#This Row],[Date]])</f>
        <v>2023</v>
      </c>
    </row>
    <row r="10621" spans="1:19" x14ac:dyDescent="0.2">
      <c r="A10621">
        <v>10572</v>
      </c>
      <c r="B10621" s="1">
        <v>45080</v>
      </c>
      <c r="C10621" t="s">
        <v>260</v>
      </c>
      <c r="D10621" t="s">
        <v>332</v>
      </c>
      <c r="E10621">
        <v>1</v>
      </c>
      <c r="F10621" t="s">
        <v>224</v>
      </c>
      <c r="G10621" t="s">
        <v>273</v>
      </c>
      <c r="H10621" t="s">
        <v>963</v>
      </c>
      <c r="M10621" s="2">
        <v>6500</v>
      </c>
      <c r="N10621" s="2">
        <v>18000</v>
      </c>
      <c r="O10621" s="2">
        <f>IF(Tabla1[[#This Row],[Mov]]="VNT",Tabla1[[#This Row],[Sale]]-Tabla1[[#This Row],[Cost]],-Tabla1[[#This Row],[Cost]]*Tabla1[[#This Row],[Cant]])</f>
        <v>11500</v>
      </c>
      <c r="P10621" s="8">
        <f>IF(Tabla1[[#This Row],[Mov]]="VNT",-Tabla1[[#This Row],[Cant]],Tabla1[[#This Row],[Cant]])</f>
        <v>-1</v>
      </c>
      <c r="Q10621" s="8">
        <f>DAY(Tabla1[[#This Row],[Date]])</f>
        <v>3</v>
      </c>
      <c r="R10621" s="8">
        <f>MONTH(Tabla1[[#This Row],[Date]])</f>
        <v>6</v>
      </c>
      <c r="S10621" s="8">
        <f>YEAR(Tabla1[[#This Row],[Date]])</f>
        <v>2023</v>
      </c>
    </row>
    <row r="10622" spans="1:19" x14ac:dyDescent="0.2">
      <c r="A10622">
        <v>10573</v>
      </c>
      <c r="B10622" s="1">
        <v>45080</v>
      </c>
      <c r="C10622" t="s">
        <v>260</v>
      </c>
      <c r="D10622" t="s">
        <v>332</v>
      </c>
      <c r="E10622">
        <v>1</v>
      </c>
      <c r="F10622" t="s">
        <v>225</v>
      </c>
      <c r="G10622" t="s">
        <v>860</v>
      </c>
      <c r="H10622" t="s">
        <v>3421</v>
      </c>
      <c r="M10622" s="2">
        <v>1100</v>
      </c>
      <c r="N10622" s="2">
        <v>10000</v>
      </c>
      <c r="O10622" s="2">
        <f>IF(Tabla1[[#This Row],[Mov]]="VNT",Tabla1[[#This Row],[Sale]]-Tabla1[[#This Row],[Cost]],-Tabla1[[#This Row],[Cost]]*Tabla1[[#This Row],[Cant]])</f>
        <v>8900</v>
      </c>
      <c r="P10622" s="8">
        <f>IF(Tabla1[[#This Row],[Mov]]="VNT",-Tabla1[[#This Row],[Cant]],Tabla1[[#This Row],[Cant]])</f>
        <v>-1</v>
      </c>
      <c r="Q10622" s="8">
        <f>DAY(Tabla1[[#This Row],[Date]])</f>
        <v>3</v>
      </c>
      <c r="R10622" s="8">
        <f>MONTH(Tabla1[[#This Row],[Date]])</f>
        <v>6</v>
      </c>
      <c r="S10622" s="8">
        <f>YEAR(Tabla1[[#This Row],[Date]])</f>
        <v>2023</v>
      </c>
    </row>
    <row r="10623" spans="1:19" x14ac:dyDescent="0.2">
      <c r="A10623">
        <v>10574</v>
      </c>
      <c r="B10623" s="1">
        <v>45081</v>
      </c>
      <c r="C10623" t="s">
        <v>260</v>
      </c>
      <c r="D10623" t="s">
        <v>332</v>
      </c>
      <c r="E10623">
        <v>1</v>
      </c>
      <c r="F10623" t="s">
        <v>225</v>
      </c>
      <c r="G10623" t="s">
        <v>273</v>
      </c>
      <c r="H10623" t="s">
        <v>470</v>
      </c>
      <c r="M10623" s="2">
        <v>1100</v>
      </c>
      <c r="N10623" s="2">
        <v>10000</v>
      </c>
      <c r="O10623" s="2">
        <f>IF(Tabla1[[#This Row],[Mov]]="VNT",Tabla1[[#This Row],[Sale]]-Tabla1[[#This Row],[Cost]],-Tabla1[[#This Row],[Cost]]*Tabla1[[#This Row],[Cant]])</f>
        <v>8900</v>
      </c>
      <c r="P10623" s="8">
        <f>IF(Tabla1[[#This Row],[Mov]]="VNT",-Tabla1[[#This Row],[Cant]],Tabla1[[#This Row],[Cant]])</f>
        <v>-1</v>
      </c>
      <c r="Q10623" s="8">
        <f>DAY(Tabla1[[#This Row],[Date]])</f>
        <v>4</v>
      </c>
      <c r="R10623" s="8">
        <f>MONTH(Tabla1[[#This Row],[Date]])</f>
        <v>6</v>
      </c>
      <c r="S10623" s="8">
        <f>YEAR(Tabla1[[#This Row],[Date]])</f>
        <v>2023</v>
      </c>
    </row>
    <row r="10624" spans="1:19" x14ac:dyDescent="0.2">
      <c r="A10624">
        <v>10575</v>
      </c>
      <c r="B10624" s="1">
        <v>45081</v>
      </c>
      <c r="C10624" t="s">
        <v>260</v>
      </c>
      <c r="D10624" t="s">
        <v>332</v>
      </c>
      <c r="E10624">
        <v>1</v>
      </c>
      <c r="F10624" t="s">
        <v>224</v>
      </c>
      <c r="G10624" t="s">
        <v>272</v>
      </c>
      <c r="H10624" t="s">
        <v>2718</v>
      </c>
      <c r="M10624" s="2">
        <v>8000</v>
      </c>
      <c r="N10624" s="2">
        <v>20000</v>
      </c>
      <c r="O10624" s="2">
        <f>IF(Tabla1[[#This Row],[Mov]]="VNT",Tabla1[[#This Row],[Sale]]-Tabla1[[#This Row],[Cost]],-Tabla1[[#This Row],[Cost]]*Tabla1[[#This Row],[Cant]])</f>
        <v>12000</v>
      </c>
      <c r="P10624" s="8">
        <f>IF(Tabla1[[#This Row],[Mov]]="VNT",-Tabla1[[#This Row],[Cant]],Tabla1[[#This Row],[Cant]])</f>
        <v>-1</v>
      </c>
      <c r="Q10624" s="8">
        <f>DAY(Tabla1[[#This Row],[Date]])</f>
        <v>4</v>
      </c>
      <c r="R10624" s="8">
        <f>MONTH(Tabla1[[#This Row],[Date]])</f>
        <v>6</v>
      </c>
      <c r="S10624" s="8">
        <f>YEAR(Tabla1[[#This Row],[Date]])</f>
        <v>2023</v>
      </c>
    </row>
    <row r="10625" spans="1:19" x14ac:dyDescent="0.2">
      <c r="A10625">
        <v>10576</v>
      </c>
      <c r="B10625" s="1">
        <v>45081</v>
      </c>
      <c r="C10625" t="s">
        <v>260</v>
      </c>
      <c r="D10625" t="s">
        <v>332</v>
      </c>
      <c r="E10625">
        <v>1</v>
      </c>
      <c r="F10625" t="s">
        <v>677</v>
      </c>
      <c r="G10625" t="s">
        <v>272</v>
      </c>
      <c r="H10625" t="s">
        <v>1774</v>
      </c>
      <c r="M10625" s="2">
        <v>5000</v>
      </c>
      <c r="N10625" s="2">
        <v>15000</v>
      </c>
      <c r="O10625" s="2">
        <f>IF(Tabla1[[#This Row],[Mov]]="VNT",Tabla1[[#This Row],[Sale]]-Tabla1[[#This Row],[Cost]],-Tabla1[[#This Row],[Cost]]*Tabla1[[#This Row],[Cant]])</f>
        <v>10000</v>
      </c>
      <c r="P10625" s="8">
        <f>IF(Tabla1[[#This Row],[Mov]]="VNT",-Tabla1[[#This Row],[Cant]],Tabla1[[#This Row],[Cant]])</f>
        <v>-1</v>
      </c>
      <c r="Q10625" s="8">
        <f>DAY(Tabla1[[#This Row],[Date]])</f>
        <v>4</v>
      </c>
      <c r="R10625" s="8">
        <f>MONTH(Tabla1[[#This Row],[Date]])</f>
        <v>6</v>
      </c>
      <c r="S10625" s="8">
        <f>YEAR(Tabla1[[#This Row],[Date]])</f>
        <v>2023</v>
      </c>
    </row>
    <row r="10626" spans="1:19" x14ac:dyDescent="0.2">
      <c r="A10626">
        <v>10577</v>
      </c>
      <c r="B10626" s="1">
        <v>45081</v>
      </c>
      <c r="C10626" t="s">
        <v>260</v>
      </c>
      <c r="D10626" t="s">
        <v>332</v>
      </c>
      <c r="E10626">
        <v>1</v>
      </c>
      <c r="F10626" t="s">
        <v>677</v>
      </c>
      <c r="G10626" t="s">
        <v>272</v>
      </c>
      <c r="H10626" t="s">
        <v>2718</v>
      </c>
      <c r="M10626" s="2">
        <v>5000</v>
      </c>
      <c r="N10626" s="2">
        <v>15000</v>
      </c>
      <c r="O10626" s="2">
        <f>IF(Tabla1[[#This Row],[Mov]]="VNT",Tabla1[[#This Row],[Sale]]-Tabla1[[#This Row],[Cost]],-Tabla1[[#This Row],[Cost]]*Tabla1[[#This Row],[Cant]])</f>
        <v>10000</v>
      </c>
      <c r="P10626" s="8">
        <f>IF(Tabla1[[#This Row],[Mov]]="VNT",-Tabla1[[#This Row],[Cant]],Tabla1[[#This Row],[Cant]])</f>
        <v>-1</v>
      </c>
      <c r="Q10626" s="8">
        <f>DAY(Tabla1[[#This Row],[Date]])</f>
        <v>4</v>
      </c>
      <c r="R10626" s="8">
        <f>MONTH(Tabla1[[#This Row],[Date]])</f>
        <v>6</v>
      </c>
      <c r="S10626" s="8">
        <f>YEAR(Tabla1[[#This Row],[Date]])</f>
        <v>2023</v>
      </c>
    </row>
    <row r="10627" spans="1:19" x14ac:dyDescent="0.2">
      <c r="A10627">
        <v>10578</v>
      </c>
      <c r="B10627" s="1">
        <v>45081</v>
      </c>
      <c r="C10627" t="s">
        <v>260</v>
      </c>
      <c r="D10627" t="s">
        <v>332</v>
      </c>
      <c r="E10627">
        <v>1</v>
      </c>
      <c r="F10627" t="s">
        <v>26</v>
      </c>
      <c r="G10627" t="s">
        <v>999</v>
      </c>
      <c r="H10627" t="s">
        <v>2643</v>
      </c>
      <c r="M10627" s="2">
        <v>9500</v>
      </c>
      <c r="N10627" s="2">
        <v>20000</v>
      </c>
      <c r="O10627" s="2">
        <f>IF(Tabla1[[#This Row],[Mov]]="VNT",Tabla1[[#This Row],[Sale]]-Tabla1[[#This Row],[Cost]],-Tabla1[[#This Row],[Cost]]*Tabla1[[#This Row],[Cant]])</f>
        <v>10500</v>
      </c>
      <c r="P10627" s="8">
        <f>IF(Tabla1[[#This Row],[Mov]]="VNT",-Tabla1[[#This Row],[Cant]],Tabla1[[#This Row],[Cant]])</f>
        <v>-1</v>
      </c>
      <c r="Q10627" s="8">
        <f>DAY(Tabla1[[#This Row],[Date]])</f>
        <v>4</v>
      </c>
      <c r="R10627" s="8">
        <f>MONTH(Tabla1[[#This Row],[Date]])</f>
        <v>6</v>
      </c>
      <c r="S10627" s="8">
        <f>YEAR(Tabla1[[#This Row],[Date]])</f>
        <v>2023</v>
      </c>
    </row>
    <row r="10628" spans="1:19" x14ac:dyDescent="0.2">
      <c r="A10628">
        <v>10579</v>
      </c>
      <c r="B10628" s="1">
        <v>45081</v>
      </c>
      <c r="C10628" t="s">
        <v>260</v>
      </c>
      <c r="D10628" t="s">
        <v>332</v>
      </c>
      <c r="E10628">
        <v>1</v>
      </c>
      <c r="F10628" t="s">
        <v>224</v>
      </c>
      <c r="G10628" t="s">
        <v>284</v>
      </c>
      <c r="H10628" t="s">
        <v>2266</v>
      </c>
      <c r="M10628" s="2">
        <v>8000</v>
      </c>
      <c r="N10628" s="2">
        <v>20000</v>
      </c>
      <c r="O10628" s="2">
        <f>IF(Tabla1[[#This Row],[Mov]]="VNT",Tabla1[[#This Row],[Sale]]-Tabla1[[#This Row],[Cost]],-Tabla1[[#This Row],[Cost]]*Tabla1[[#This Row],[Cant]])</f>
        <v>12000</v>
      </c>
      <c r="P10628" s="8">
        <f>IF(Tabla1[[#This Row],[Mov]]="VNT",-Tabla1[[#This Row],[Cant]],Tabla1[[#This Row],[Cant]])</f>
        <v>-1</v>
      </c>
      <c r="Q10628" s="8">
        <f>DAY(Tabla1[[#This Row],[Date]])</f>
        <v>4</v>
      </c>
      <c r="R10628" s="8">
        <f>MONTH(Tabla1[[#This Row],[Date]])</f>
        <v>6</v>
      </c>
      <c r="S10628" s="8">
        <f>YEAR(Tabla1[[#This Row],[Date]])</f>
        <v>2023</v>
      </c>
    </row>
    <row r="10629" spans="1:19" x14ac:dyDescent="0.2">
      <c r="A10629">
        <v>10580</v>
      </c>
      <c r="B10629" s="1">
        <v>45081</v>
      </c>
      <c r="C10629" t="s">
        <v>260</v>
      </c>
      <c r="D10629" t="s">
        <v>332</v>
      </c>
      <c r="E10629">
        <v>1</v>
      </c>
      <c r="F10629" t="s">
        <v>224</v>
      </c>
      <c r="G10629" t="s">
        <v>272</v>
      </c>
      <c r="H10629" t="s">
        <v>252</v>
      </c>
      <c r="M10629" s="2">
        <v>8000</v>
      </c>
      <c r="N10629" s="2">
        <v>20000</v>
      </c>
      <c r="O10629" s="2">
        <f>IF(Tabla1[[#This Row],[Mov]]="VNT",Tabla1[[#This Row],[Sale]]-Tabla1[[#This Row],[Cost]],-Tabla1[[#This Row],[Cost]]*Tabla1[[#This Row],[Cant]])</f>
        <v>12000</v>
      </c>
      <c r="P10629" s="8">
        <f>IF(Tabla1[[#This Row],[Mov]]="VNT",-Tabla1[[#This Row],[Cant]],Tabla1[[#This Row],[Cant]])</f>
        <v>-1</v>
      </c>
      <c r="Q10629" s="8">
        <f>DAY(Tabla1[[#This Row],[Date]])</f>
        <v>4</v>
      </c>
      <c r="R10629" s="8">
        <f>MONTH(Tabla1[[#This Row],[Date]])</f>
        <v>6</v>
      </c>
      <c r="S10629" s="8">
        <f>YEAR(Tabla1[[#This Row],[Date]])</f>
        <v>2023</v>
      </c>
    </row>
    <row r="10630" spans="1:19" x14ac:dyDescent="0.2">
      <c r="A10630">
        <v>10581</v>
      </c>
      <c r="B10630" s="1">
        <v>45081</v>
      </c>
      <c r="C10630" t="s">
        <v>260</v>
      </c>
      <c r="D10630" t="s">
        <v>332</v>
      </c>
      <c r="E10630">
        <v>1</v>
      </c>
      <c r="F10630" t="s">
        <v>224</v>
      </c>
      <c r="G10630" t="s">
        <v>272</v>
      </c>
      <c r="H10630" t="s">
        <v>309</v>
      </c>
      <c r="M10630" s="2">
        <v>8000</v>
      </c>
      <c r="N10630" s="2">
        <v>20000</v>
      </c>
      <c r="O10630" s="2">
        <f>IF(Tabla1[[#This Row],[Mov]]="VNT",Tabla1[[#This Row],[Sale]]-Tabla1[[#This Row],[Cost]],-Tabla1[[#This Row],[Cost]]*Tabla1[[#This Row],[Cant]])</f>
        <v>12000</v>
      </c>
      <c r="P10630" s="8">
        <f>IF(Tabla1[[#This Row],[Mov]]="VNT",-Tabla1[[#This Row],[Cant]],Tabla1[[#This Row],[Cant]])</f>
        <v>-1</v>
      </c>
      <c r="Q10630" s="8">
        <f>DAY(Tabla1[[#This Row],[Date]])</f>
        <v>4</v>
      </c>
      <c r="R10630" s="8">
        <f>MONTH(Tabla1[[#This Row],[Date]])</f>
        <v>6</v>
      </c>
      <c r="S10630" s="8">
        <f>YEAR(Tabla1[[#This Row],[Date]])</f>
        <v>2023</v>
      </c>
    </row>
    <row r="10631" spans="1:19" x14ac:dyDescent="0.2">
      <c r="A10631">
        <v>10582</v>
      </c>
      <c r="B10631" s="1">
        <v>45081</v>
      </c>
      <c r="C10631" t="s">
        <v>260</v>
      </c>
      <c r="D10631" t="s">
        <v>332</v>
      </c>
      <c r="E10631">
        <v>1</v>
      </c>
      <c r="F10631" t="s">
        <v>476</v>
      </c>
      <c r="G10631" t="s">
        <v>266</v>
      </c>
      <c r="H10631" t="s">
        <v>3275</v>
      </c>
      <c r="M10631" s="2">
        <v>6000</v>
      </c>
      <c r="N10631" s="2">
        <v>12000</v>
      </c>
      <c r="O10631" s="2">
        <f>IF(Tabla1[[#This Row],[Mov]]="VNT",Tabla1[[#This Row],[Sale]]-Tabla1[[#This Row],[Cost]],-Tabla1[[#This Row],[Cost]]*Tabla1[[#This Row],[Cant]])</f>
        <v>6000</v>
      </c>
      <c r="P10631" s="8">
        <f>IF(Tabla1[[#This Row],[Mov]]="VNT",-Tabla1[[#This Row],[Cant]],Tabla1[[#This Row],[Cant]])</f>
        <v>-1</v>
      </c>
      <c r="Q10631" s="8">
        <f>DAY(Tabla1[[#This Row],[Date]])</f>
        <v>4</v>
      </c>
      <c r="R10631" s="8">
        <f>MONTH(Tabla1[[#This Row],[Date]])</f>
        <v>6</v>
      </c>
      <c r="S10631" s="8">
        <f>YEAR(Tabla1[[#This Row],[Date]])</f>
        <v>2023</v>
      </c>
    </row>
    <row r="10632" spans="1:19" x14ac:dyDescent="0.2">
      <c r="A10632">
        <v>10583</v>
      </c>
      <c r="B10632" s="1">
        <v>45081</v>
      </c>
      <c r="C10632" t="s">
        <v>260</v>
      </c>
      <c r="D10632" t="s">
        <v>332</v>
      </c>
      <c r="E10632">
        <v>1</v>
      </c>
      <c r="F10632" t="s">
        <v>116</v>
      </c>
      <c r="G10632" t="s">
        <v>347</v>
      </c>
      <c r="H10632" t="s">
        <v>518</v>
      </c>
      <c r="M10632" s="2">
        <v>3270</v>
      </c>
      <c r="N10632" s="2">
        <v>3500</v>
      </c>
      <c r="O10632" s="2">
        <f>IF(Tabla1[[#This Row],[Mov]]="VNT",Tabla1[[#This Row],[Sale]]-Tabla1[[#This Row],[Cost]],-Tabla1[[#This Row],[Cost]]*Tabla1[[#This Row],[Cant]])</f>
        <v>230</v>
      </c>
      <c r="P10632" s="8">
        <f>IF(Tabla1[[#This Row],[Mov]]="VNT",-Tabla1[[#This Row],[Cant]],Tabla1[[#This Row],[Cant]])</f>
        <v>-1</v>
      </c>
      <c r="Q10632" s="8">
        <f>DAY(Tabla1[[#This Row],[Date]])</f>
        <v>4</v>
      </c>
      <c r="R10632" s="8">
        <f>MONTH(Tabla1[[#This Row],[Date]])</f>
        <v>6</v>
      </c>
      <c r="S10632" s="8">
        <f>YEAR(Tabla1[[#This Row],[Date]])</f>
        <v>2023</v>
      </c>
    </row>
    <row r="10633" spans="1:19" x14ac:dyDescent="0.2">
      <c r="A10633">
        <v>10584</v>
      </c>
      <c r="B10633" s="1">
        <v>45081</v>
      </c>
      <c r="C10633" t="s">
        <v>260</v>
      </c>
      <c r="D10633" t="s">
        <v>332</v>
      </c>
      <c r="E10633">
        <v>1</v>
      </c>
      <c r="F10633" t="s">
        <v>116</v>
      </c>
      <c r="G10633" t="s">
        <v>347</v>
      </c>
      <c r="H10633" t="s">
        <v>518</v>
      </c>
      <c r="M10633" s="2">
        <v>3270</v>
      </c>
      <c r="N10633" s="2">
        <v>3500</v>
      </c>
      <c r="O10633" s="2">
        <f>IF(Tabla1[[#This Row],[Mov]]="VNT",Tabla1[[#This Row],[Sale]]-Tabla1[[#This Row],[Cost]],-Tabla1[[#This Row],[Cost]]*Tabla1[[#This Row],[Cant]])</f>
        <v>230</v>
      </c>
      <c r="P10633" s="8">
        <f>IF(Tabla1[[#This Row],[Mov]]="VNT",-Tabla1[[#This Row],[Cant]],Tabla1[[#This Row],[Cant]])</f>
        <v>-1</v>
      </c>
      <c r="Q10633" s="8">
        <f>DAY(Tabla1[[#This Row],[Date]])</f>
        <v>4</v>
      </c>
      <c r="R10633" s="8">
        <f>MONTH(Tabla1[[#This Row],[Date]])</f>
        <v>6</v>
      </c>
      <c r="S10633" s="8">
        <f>YEAR(Tabla1[[#This Row],[Date]])</f>
        <v>2023</v>
      </c>
    </row>
    <row r="10634" spans="1:19" x14ac:dyDescent="0.2">
      <c r="A10634">
        <v>10585</v>
      </c>
      <c r="B10634" s="1">
        <v>45081</v>
      </c>
      <c r="C10634" t="s">
        <v>260</v>
      </c>
      <c r="D10634" t="s">
        <v>332</v>
      </c>
      <c r="E10634">
        <v>1</v>
      </c>
      <c r="F10634" t="s">
        <v>15</v>
      </c>
      <c r="G10634" t="s">
        <v>272</v>
      </c>
      <c r="H10634" t="s">
        <v>3017</v>
      </c>
      <c r="M10634" s="2">
        <v>1000</v>
      </c>
      <c r="N10634" s="2">
        <v>7000</v>
      </c>
      <c r="O10634" s="2">
        <f>IF(Tabla1[[#This Row],[Mov]]="VNT",Tabla1[[#This Row],[Sale]]-Tabla1[[#This Row],[Cost]],-Tabla1[[#This Row],[Cost]]*Tabla1[[#This Row],[Cant]])</f>
        <v>6000</v>
      </c>
      <c r="P10634" s="8">
        <f>IF(Tabla1[[#This Row],[Mov]]="VNT",-Tabla1[[#This Row],[Cant]],Tabla1[[#This Row],[Cant]])</f>
        <v>-1</v>
      </c>
      <c r="Q10634" s="8">
        <f>DAY(Tabla1[[#This Row],[Date]])</f>
        <v>4</v>
      </c>
      <c r="R10634" s="8">
        <f>MONTH(Tabla1[[#This Row],[Date]])</f>
        <v>6</v>
      </c>
      <c r="S10634" s="8">
        <f>YEAR(Tabla1[[#This Row],[Date]])</f>
        <v>2023</v>
      </c>
    </row>
    <row r="10635" spans="1:19" x14ac:dyDescent="0.2">
      <c r="A10635">
        <v>10586</v>
      </c>
      <c r="B10635" s="1">
        <v>45081</v>
      </c>
      <c r="C10635" t="s">
        <v>260</v>
      </c>
      <c r="D10635" t="s">
        <v>332</v>
      </c>
      <c r="E10635">
        <v>1</v>
      </c>
      <c r="F10635" t="s">
        <v>116</v>
      </c>
      <c r="G10635" t="s">
        <v>382</v>
      </c>
      <c r="H10635" t="s">
        <v>514</v>
      </c>
      <c r="M10635" s="2">
        <v>6074</v>
      </c>
      <c r="N10635" s="2">
        <v>6500</v>
      </c>
      <c r="O10635" s="2">
        <f>IF(Tabla1[[#This Row],[Mov]]="VNT",Tabla1[[#This Row],[Sale]]-Tabla1[[#This Row],[Cost]],-Tabla1[[#This Row],[Cost]]*Tabla1[[#This Row],[Cant]])</f>
        <v>426</v>
      </c>
      <c r="P10635" s="8">
        <f>IF(Tabla1[[#This Row],[Mov]]="VNT",-Tabla1[[#This Row],[Cant]],Tabla1[[#This Row],[Cant]])</f>
        <v>-1</v>
      </c>
      <c r="Q10635" s="8">
        <f>DAY(Tabla1[[#This Row],[Date]])</f>
        <v>4</v>
      </c>
      <c r="R10635" s="8">
        <f>MONTH(Tabla1[[#This Row],[Date]])</f>
        <v>6</v>
      </c>
      <c r="S10635" s="8">
        <f>YEAR(Tabla1[[#This Row],[Date]])</f>
        <v>2023</v>
      </c>
    </row>
    <row r="10636" spans="1:19" x14ac:dyDescent="0.2">
      <c r="A10636">
        <v>10587</v>
      </c>
      <c r="B10636" s="1">
        <v>45081</v>
      </c>
      <c r="C10636" t="s">
        <v>260</v>
      </c>
      <c r="D10636" t="s">
        <v>332</v>
      </c>
      <c r="E10636">
        <v>1</v>
      </c>
      <c r="F10636" t="s">
        <v>116</v>
      </c>
      <c r="G10636" t="s">
        <v>382</v>
      </c>
      <c r="H10636" t="s">
        <v>514</v>
      </c>
      <c r="M10636" s="2">
        <v>10279</v>
      </c>
      <c r="N10636" s="2">
        <v>11000</v>
      </c>
      <c r="O10636" s="2">
        <f>IF(Tabla1[[#This Row],[Mov]]="VNT",Tabla1[[#This Row],[Sale]]-Tabla1[[#This Row],[Cost]],-Tabla1[[#This Row],[Cost]]*Tabla1[[#This Row],[Cant]])</f>
        <v>721</v>
      </c>
      <c r="P10636" s="8">
        <f>IF(Tabla1[[#This Row],[Mov]]="VNT",-Tabla1[[#This Row],[Cant]],Tabla1[[#This Row],[Cant]])</f>
        <v>-1</v>
      </c>
      <c r="Q10636" s="8">
        <f>DAY(Tabla1[[#This Row],[Date]])</f>
        <v>4</v>
      </c>
      <c r="R10636" s="8">
        <f>MONTH(Tabla1[[#This Row],[Date]])</f>
        <v>6</v>
      </c>
      <c r="S10636" s="8">
        <f>YEAR(Tabla1[[#This Row],[Date]])</f>
        <v>2023</v>
      </c>
    </row>
    <row r="10637" spans="1:19" x14ac:dyDescent="0.2">
      <c r="A10637">
        <v>10588</v>
      </c>
      <c r="B10637" s="1">
        <v>45081</v>
      </c>
      <c r="C10637" t="s">
        <v>260</v>
      </c>
      <c r="D10637" t="s">
        <v>332</v>
      </c>
      <c r="E10637">
        <v>1</v>
      </c>
      <c r="F10637" t="s">
        <v>26</v>
      </c>
      <c r="G10637" t="s">
        <v>266</v>
      </c>
      <c r="H10637" t="s">
        <v>2623</v>
      </c>
      <c r="M10637" s="2">
        <v>23000</v>
      </c>
      <c r="N10637" s="2">
        <v>50000</v>
      </c>
      <c r="O10637" s="2">
        <f>IF(Tabla1[[#This Row],[Mov]]="VNT",Tabla1[[#This Row],[Sale]]-Tabla1[[#This Row],[Cost]],-Tabla1[[#This Row],[Cost]]*Tabla1[[#This Row],[Cant]])</f>
        <v>27000</v>
      </c>
      <c r="P10637" s="8">
        <f>IF(Tabla1[[#This Row],[Mov]]="VNT",-Tabla1[[#This Row],[Cant]],Tabla1[[#This Row],[Cant]])</f>
        <v>-1</v>
      </c>
      <c r="Q10637" s="8">
        <f>DAY(Tabla1[[#This Row],[Date]])</f>
        <v>4</v>
      </c>
      <c r="R10637" s="8">
        <f>MONTH(Tabla1[[#This Row],[Date]])</f>
        <v>6</v>
      </c>
      <c r="S10637" s="8">
        <f>YEAR(Tabla1[[#This Row],[Date]])</f>
        <v>2023</v>
      </c>
    </row>
    <row r="10638" spans="1:19" x14ac:dyDescent="0.2">
      <c r="A10638">
        <v>10589</v>
      </c>
      <c r="B10638" s="1">
        <v>45081</v>
      </c>
      <c r="C10638" t="s">
        <v>260</v>
      </c>
      <c r="D10638" t="s">
        <v>332</v>
      </c>
      <c r="E10638">
        <v>1</v>
      </c>
      <c r="F10638" t="s">
        <v>116</v>
      </c>
      <c r="G10638" t="s">
        <v>347</v>
      </c>
      <c r="H10638" t="s">
        <v>518</v>
      </c>
      <c r="M10638" s="2">
        <v>6074</v>
      </c>
      <c r="N10638" s="2">
        <v>6500</v>
      </c>
      <c r="O10638" s="2">
        <f>IF(Tabla1[[#This Row],[Mov]]="VNT",Tabla1[[#This Row],[Sale]]-Tabla1[[#This Row],[Cost]],-Tabla1[[#This Row],[Cost]]*Tabla1[[#This Row],[Cant]])</f>
        <v>426</v>
      </c>
      <c r="P10638" s="8">
        <f>IF(Tabla1[[#This Row],[Mov]]="VNT",-Tabla1[[#This Row],[Cant]],Tabla1[[#This Row],[Cant]])</f>
        <v>-1</v>
      </c>
      <c r="Q10638" s="8">
        <f>DAY(Tabla1[[#This Row],[Date]])</f>
        <v>4</v>
      </c>
      <c r="R10638" s="8">
        <f>MONTH(Tabla1[[#This Row],[Date]])</f>
        <v>6</v>
      </c>
      <c r="S10638" s="8">
        <f>YEAR(Tabla1[[#This Row],[Date]])</f>
        <v>2023</v>
      </c>
    </row>
    <row r="10639" spans="1:19" x14ac:dyDescent="0.2">
      <c r="A10639">
        <v>10590</v>
      </c>
      <c r="B10639" s="1">
        <v>45081</v>
      </c>
      <c r="C10639" t="s">
        <v>260</v>
      </c>
      <c r="D10639" t="s">
        <v>332</v>
      </c>
      <c r="E10639">
        <v>1</v>
      </c>
      <c r="F10639" t="s">
        <v>116</v>
      </c>
      <c r="G10639" t="s">
        <v>347</v>
      </c>
      <c r="H10639" t="s">
        <v>518</v>
      </c>
      <c r="M10639" s="2">
        <v>6074</v>
      </c>
      <c r="N10639" s="2">
        <v>6500</v>
      </c>
      <c r="O10639" s="2">
        <f>IF(Tabla1[[#This Row],[Mov]]="VNT",Tabla1[[#This Row],[Sale]]-Tabla1[[#This Row],[Cost]],-Tabla1[[#This Row],[Cost]]*Tabla1[[#This Row],[Cant]])</f>
        <v>426</v>
      </c>
      <c r="P10639" s="8">
        <f>IF(Tabla1[[#This Row],[Mov]]="VNT",-Tabla1[[#This Row],[Cant]],Tabla1[[#This Row],[Cant]])</f>
        <v>-1</v>
      </c>
      <c r="Q10639" s="8">
        <f>DAY(Tabla1[[#This Row],[Date]])</f>
        <v>4</v>
      </c>
      <c r="R10639" s="8">
        <f>MONTH(Tabla1[[#This Row],[Date]])</f>
        <v>6</v>
      </c>
      <c r="S10639" s="8">
        <f>YEAR(Tabla1[[#This Row],[Date]])</f>
        <v>2023</v>
      </c>
    </row>
    <row r="10640" spans="1:19" x14ac:dyDescent="0.2">
      <c r="A10640">
        <v>10591</v>
      </c>
      <c r="B10640" s="1">
        <v>45081</v>
      </c>
      <c r="C10640" t="s">
        <v>260</v>
      </c>
      <c r="D10640" t="s">
        <v>332</v>
      </c>
      <c r="E10640">
        <v>1</v>
      </c>
      <c r="F10640" t="s">
        <v>532</v>
      </c>
      <c r="G10640" t="s">
        <v>273</v>
      </c>
      <c r="H10640" t="s">
        <v>552</v>
      </c>
      <c r="J10640" t="s">
        <v>23</v>
      </c>
      <c r="M10640" s="2">
        <v>18000</v>
      </c>
      <c r="N10640" s="2">
        <v>35000</v>
      </c>
      <c r="O10640" s="2">
        <f>IF(Tabla1[[#This Row],[Mov]]="VNT",Tabla1[[#This Row],[Sale]]-Tabla1[[#This Row],[Cost]],-Tabla1[[#This Row],[Cost]]*Tabla1[[#This Row],[Cant]])</f>
        <v>17000</v>
      </c>
      <c r="P10640" s="8">
        <f>IF(Tabla1[[#This Row],[Mov]]="VNT",-Tabla1[[#This Row],[Cant]],Tabla1[[#This Row],[Cant]])</f>
        <v>-1</v>
      </c>
      <c r="Q10640" s="8">
        <f>DAY(Tabla1[[#This Row],[Date]])</f>
        <v>4</v>
      </c>
      <c r="R10640" s="8">
        <f>MONTH(Tabla1[[#This Row],[Date]])</f>
        <v>6</v>
      </c>
      <c r="S10640" s="8">
        <f>YEAR(Tabla1[[#This Row],[Date]])</f>
        <v>2023</v>
      </c>
    </row>
    <row r="10641" spans="1:19" x14ac:dyDescent="0.2">
      <c r="A10641">
        <v>10592</v>
      </c>
      <c r="B10641" s="1">
        <v>45081</v>
      </c>
      <c r="C10641" t="s">
        <v>260</v>
      </c>
      <c r="D10641" t="s">
        <v>332</v>
      </c>
      <c r="E10641">
        <v>1</v>
      </c>
      <c r="F10641" t="s">
        <v>628</v>
      </c>
      <c r="G10641" t="s">
        <v>266</v>
      </c>
      <c r="H10641" t="s">
        <v>2671</v>
      </c>
      <c r="M10641" s="2">
        <v>6000</v>
      </c>
      <c r="N10641" s="2">
        <v>20000</v>
      </c>
      <c r="O10641" s="2">
        <f>IF(Tabla1[[#This Row],[Mov]]="VNT",Tabla1[[#This Row],[Sale]]-Tabla1[[#This Row],[Cost]],-Tabla1[[#This Row],[Cost]]*Tabla1[[#This Row],[Cant]])</f>
        <v>14000</v>
      </c>
      <c r="P10641" s="8">
        <f>IF(Tabla1[[#This Row],[Mov]]="VNT",-Tabla1[[#This Row],[Cant]],Tabla1[[#This Row],[Cant]])</f>
        <v>-1</v>
      </c>
      <c r="Q10641" s="8">
        <f>DAY(Tabla1[[#This Row],[Date]])</f>
        <v>4</v>
      </c>
      <c r="R10641" s="8">
        <f>MONTH(Tabla1[[#This Row],[Date]])</f>
        <v>6</v>
      </c>
      <c r="S10641" s="8">
        <f>YEAR(Tabla1[[#This Row],[Date]])</f>
        <v>2023</v>
      </c>
    </row>
    <row r="10642" spans="1:19" x14ac:dyDescent="0.2">
      <c r="A10642">
        <v>10593</v>
      </c>
      <c r="B10642" s="1">
        <v>45081</v>
      </c>
      <c r="C10642" t="s">
        <v>260</v>
      </c>
      <c r="D10642" t="s">
        <v>332</v>
      </c>
      <c r="E10642">
        <v>1</v>
      </c>
      <c r="F10642" t="s">
        <v>2187</v>
      </c>
      <c r="G10642" t="s">
        <v>266</v>
      </c>
      <c r="H10642" t="s">
        <v>2345</v>
      </c>
      <c r="M10642" s="2">
        <v>9000</v>
      </c>
      <c r="N10642" s="2">
        <v>20000</v>
      </c>
      <c r="O10642" s="2">
        <f>IF(Tabla1[[#This Row],[Mov]]="VNT",Tabla1[[#This Row],[Sale]]-Tabla1[[#This Row],[Cost]],-Tabla1[[#This Row],[Cost]]*Tabla1[[#This Row],[Cant]])</f>
        <v>11000</v>
      </c>
      <c r="P10642" s="8">
        <f>IF(Tabla1[[#This Row],[Mov]]="VNT",-Tabla1[[#This Row],[Cant]],Tabla1[[#This Row],[Cant]])</f>
        <v>-1</v>
      </c>
      <c r="Q10642" s="8">
        <f>DAY(Tabla1[[#This Row],[Date]])</f>
        <v>4</v>
      </c>
      <c r="R10642" s="8">
        <f>MONTH(Tabla1[[#This Row],[Date]])</f>
        <v>6</v>
      </c>
      <c r="S10642" s="8">
        <f>YEAR(Tabla1[[#This Row],[Date]])</f>
        <v>2023</v>
      </c>
    </row>
    <row r="10643" spans="1:19" x14ac:dyDescent="0.2">
      <c r="A10643">
        <v>10594</v>
      </c>
      <c r="B10643" s="1">
        <v>45081</v>
      </c>
      <c r="C10643" t="s">
        <v>260</v>
      </c>
      <c r="D10643" t="s">
        <v>332</v>
      </c>
      <c r="E10643">
        <v>1</v>
      </c>
      <c r="F10643" t="s">
        <v>476</v>
      </c>
      <c r="G10643" t="s">
        <v>266</v>
      </c>
      <c r="H10643" t="s">
        <v>3441</v>
      </c>
      <c r="M10643" s="2">
        <v>1800</v>
      </c>
      <c r="N10643" s="2">
        <v>5000</v>
      </c>
      <c r="O10643" s="2">
        <f>IF(Tabla1[[#This Row],[Mov]]="VNT",Tabla1[[#This Row],[Sale]]-Tabla1[[#This Row],[Cost]],-Tabla1[[#This Row],[Cost]]*Tabla1[[#This Row],[Cant]])</f>
        <v>3200</v>
      </c>
      <c r="P10643" s="8">
        <f>IF(Tabla1[[#This Row],[Mov]]="VNT",-Tabla1[[#This Row],[Cant]],Tabla1[[#This Row],[Cant]])</f>
        <v>-1</v>
      </c>
      <c r="Q10643" s="8">
        <f>DAY(Tabla1[[#This Row],[Date]])</f>
        <v>4</v>
      </c>
      <c r="R10643" s="8">
        <f>MONTH(Tabla1[[#This Row],[Date]])</f>
        <v>6</v>
      </c>
      <c r="S10643" s="8">
        <f>YEAR(Tabla1[[#This Row],[Date]])</f>
        <v>2023</v>
      </c>
    </row>
    <row r="10644" spans="1:19" x14ac:dyDescent="0.2">
      <c r="A10644">
        <v>10595</v>
      </c>
      <c r="B10644" s="1">
        <v>45081</v>
      </c>
      <c r="C10644" t="s">
        <v>260</v>
      </c>
      <c r="D10644" t="s">
        <v>332</v>
      </c>
      <c r="E10644">
        <v>1</v>
      </c>
      <c r="F10644" t="s">
        <v>1923</v>
      </c>
      <c r="G10644" t="s">
        <v>266</v>
      </c>
      <c r="H10644" t="s">
        <v>3336</v>
      </c>
      <c r="M10644" s="2">
        <v>15000</v>
      </c>
      <c r="N10644" s="2">
        <v>27000</v>
      </c>
      <c r="O10644" s="2">
        <f>IF(Tabla1[[#This Row],[Mov]]="VNT",Tabla1[[#This Row],[Sale]]-Tabla1[[#This Row],[Cost]],-Tabla1[[#This Row],[Cost]]*Tabla1[[#This Row],[Cant]])</f>
        <v>12000</v>
      </c>
      <c r="P10644" s="8">
        <f>IF(Tabla1[[#This Row],[Mov]]="VNT",-Tabla1[[#This Row],[Cant]],Tabla1[[#This Row],[Cant]])</f>
        <v>-1</v>
      </c>
      <c r="Q10644" s="8">
        <f>DAY(Tabla1[[#This Row],[Date]])</f>
        <v>4</v>
      </c>
      <c r="R10644" s="8">
        <f>MONTH(Tabla1[[#This Row],[Date]])</f>
        <v>6</v>
      </c>
      <c r="S10644" s="8">
        <f>YEAR(Tabla1[[#This Row],[Date]])</f>
        <v>2023</v>
      </c>
    </row>
    <row r="10645" spans="1:19" x14ac:dyDescent="0.2">
      <c r="A10645">
        <v>10596</v>
      </c>
      <c r="B10645" s="1">
        <v>45081</v>
      </c>
      <c r="C10645" t="s">
        <v>260</v>
      </c>
      <c r="D10645" t="s">
        <v>332</v>
      </c>
      <c r="E10645">
        <v>1</v>
      </c>
      <c r="F10645" t="s">
        <v>677</v>
      </c>
      <c r="G10645" t="s">
        <v>263</v>
      </c>
      <c r="H10645" t="s">
        <v>3442</v>
      </c>
      <c r="M10645" s="2">
        <v>5000</v>
      </c>
      <c r="N10645" s="2">
        <v>10000</v>
      </c>
      <c r="O10645" s="2">
        <f>IF(Tabla1[[#This Row],[Mov]]="VNT",Tabla1[[#This Row],[Sale]]-Tabla1[[#This Row],[Cost]],-Tabla1[[#This Row],[Cost]]*Tabla1[[#This Row],[Cant]])</f>
        <v>5000</v>
      </c>
      <c r="P10645" s="8">
        <f>IF(Tabla1[[#This Row],[Mov]]="VNT",-Tabla1[[#This Row],[Cant]],Tabla1[[#This Row],[Cant]])</f>
        <v>-1</v>
      </c>
      <c r="Q10645" s="8">
        <f>DAY(Tabla1[[#This Row],[Date]])</f>
        <v>4</v>
      </c>
      <c r="R10645" s="8">
        <f>MONTH(Tabla1[[#This Row],[Date]])</f>
        <v>6</v>
      </c>
      <c r="S10645" s="8">
        <f>YEAR(Tabla1[[#This Row],[Date]])</f>
        <v>2023</v>
      </c>
    </row>
    <row r="10646" spans="1:19" x14ac:dyDescent="0.2">
      <c r="A10646">
        <v>10597</v>
      </c>
      <c r="B10646" s="1">
        <v>45081</v>
      </c>
      <c r="C10646" t="s">
        <v>260</v>
      </c>
      <c r="D10646" t="s">
        <v>332</v>
      </c>
      <c r="E10646">
        <v>1</v>
      </c>
      <c r="F10646" t="s">
        <v>116</v>
      </c>
      <c r="G10646" t="s">
        <v>347</v>
      </c>
      <c r="H10646" t="s">
        <v>518</v>
      </c>
      <c r="M10646" s="2">
        <v>6074</v>
      </c>
      <c r="N10646" s="2">
        <v>6500</v>
      </c>
      <c r="O10646" s="2">
        <f>IF(Tabla1[[#This Row],[Mov]]="VNT",Tabla1[[#This Row],[Sale]]-Tabla1[[#This Row],[Cost]],-Tabla1[[#This Row],[Cost]]*Tabla1[[#This Row],[Cant]])</f>
        <v>426</v>
      </c>
      <c r="P10646" s="8">
        <f>IF(Tabla1[[#This Row],[Mov]]="VNT",-Tabla1[[#This Row],[Cant]],Tabla1[[#This Row],[Cant]])</f>
        <v>-1</v>
      </c>
      <c r="Q10646" s="8">
        <f>DAY(Tabla1[[#This Row],[Date]])</f>
        <v>4</v>
      </c>
      <c r="R10646" s="8">
        <f>MONTH(Tabla1[[#This Row],[Date]])</f>
        <v>6</v>
      </c>
      <c r="S10646" s="8">
        <f>YEAR(Tabla1[[#This Row],[Date]])</f>
        <v>2023</v>
      </c>
    </row>
    <row r="10647" spans="1:19" x14ac:dyDescent="0.2">
      <c r="A10647">
        <v>10598</v>
      </c>
      <c r="B10647" s="1">
        <v>45081</v>
      </c>
      <c r="C10647" t="s">
        <v>260</v>
      </c>
      <c r="D10647" t="s">
        <v>332</v>
      </c>
      <c r="E10647">
        <v>1</v>
      </c>
      <c r="F10647" t="s">
        <v>116</v>
      </c>
      <c r="G10647" t="s">
        <v>349</v>
      </c>
      <c r="H10647" t="s">
        <v>515</v>
      </c>
      <c r="M10647" s="2">
        <v>3270</v>
      </c>
      <c r="N10647" s="2">
        <v>3500</v>
      </c>
      <c r="O10647" s="2">
        <f>IF(Tabla1[[#This Row],[Mov]]="VNT",Tabla1[[#This Row],[Sale]]-Tabla1[[#This Row],[Cost]],-Tabla1[[#This Row],[Cost]]*Tabla1[[#This Row],[Cant]])</f>
        <v>230</v>
      </c>
      <c r="P10647" s="8">
        <f>IF(Tabla1[[#This Row],[Mov]]="VNT",-Tabla1[[#This Row],[Cant]],Tabla1[[#This Row],[Cant]])</f>
        <v>-1</v>
      </c>
      <c r="Q10647" s="8">
        <f>DAY(Tabla1[[#This Row],[Date]])</f>
        <v>4</v>
      </c>
      <c r="R10647" s="8">
        <f>MONTH(Tabla1[[#This Row],[Date]])</f>
        <v>6</v>
      </c>
      <c r="S10647" s="8">
        <f>YEAR(Tabla1[[#This Row],[Date]])</f>
        <v>2023</v>
      </c>
    </row>
    <row r="10648" spans="1:19" x14ac:dyDescent="0.2">
      <c r="A10648">
        <v>10599</v>
      </c>
      <c r="B10648" s="1">
        <v>45081</v>
      </c>
      <c r="C10648" t="s">
        <v>260</v>
      </c>
      <c r="D10648" t="s">
        <v>332</v>
      </c>
      <c r="E10648">
        <v>1</v>
      </c>
      <c r="F10648" t="s">
        <v>116</v>
      </c>
      <c r="G10648" t="s">
        <v>382</v>
      </c>
      <c r="H10648" t="s">
        <v>514</v>
      </c>
      <c r="M10648" s="2">
        <v>3270</v>
      </c>
      <c r="N10648" s="2">
        <v>3500</v>
      </c>
      <c r="O10648" s="2">
        <f>IF(Tabla1[[#This Row],[Mov]]="VNT",Tabla1[[#This Row],[Sale]]-Tabla1[[#This Row],[Cost]],-Tabla1[[#This Row],[Cost]]*Tabla1[[#This Row],[Cant]])</f>
        <v>230</v>
      </c>
      <c r="P10648" s="8">
        <f>IF(Tabla1[[#This Row],[Mov]]="VNT",-Tabla1[[#This Row],[Cant]],Tabla1[[#This Row],[Cant]])</f>
        <v>-1</v>
      </c>
      <c r="Q10648" s="8">
        <f>DAY(Tabla1[[#This Row],[Date]])</f>
        <v>4</v>
      </c>
      <c r="R10648" s="8">
        <f>MONTH(Tabla1[[#This Row],[Date]])</f>
        <v>6</v>
      </c>
      <c r="S10648" s="8">
        <f>YEAR(Tabla1[[#This Row],[Date]])</f>
        <v>2023</v>
      </c>
    </row>
    <row r="10649" spans="1:19" x14ac:dyDescent="0.2">
      <c r="A10649">
        <v>10600</v>
      </c>
      <c r="B10649" s="1">
        <v>45081</v>
      </c>
      <c r="C10649" t="s">
        <v>260</v>
      </c>
      <c r="D10649" t="s">
        <v>332</v>
      </c>
      <c r="E10649">
        <v>1</v>
      </c>
      <c r="F10649" t="s">
        <v>116</v>
      </c>
      <c r="G10649" t="s">
        <v>382</v>
      </c>
      <c r="H10649" t="s">
        <v>514</v>
      </c>
      <c r="M10649" s="2">
        <v>3270</v>
      </c>
      <c r="N10649" s="2">
        <v>3500</v>
      </c>
      <c r="O10649" s="2">
        <f>IF(Tabla1[[#This Row],[Mov]]="VNT",Tabla1[[#This Row],[Sale]]-Tabla1[[#This Row],[Cost]],-Tabla1[[#This Row],[Cost]]*Tabla1[[#This Row],[Cant]])</f>
        <v>230</v>
      </c>
      <c r="P10649" s="8">
        <f>IF(Tabla1[[#This Row],[Mov]]="VNT",-Tabla1[[#This Row],[Cant]],Tabla1[[#This Row],[Cant]])</f>
        <v>-1</v>
      </c>
      <c r="Q10649" s="8">
        <f>DAY(Tabla1[[#This Row],[Date]])</f>
        <v>4</v>
      </c>
      <c r="R10649" s="8">
        <f>MONTH(Tabla1[[#This Row],[Date]])</f>
        <v>6</v>
      </c>
      <c r="S10649" s="8">
        <f>YEAR(Tabla1[[#This Row],[Date]])</f>
        <v>2023</v>
      </c>
    </row>
    <row r="10650" spans="1:19" x14ac:dyDescent="0.2">
      <c r="A10650">
        <v>10601</v>
      </c>
      <c r="B10650" s="1">
        <v>45081</v>
      </c>
      <c r="C10650" t="s">
        <v>260</v>
      </c>
      <c r="D10650" t="s">
        <v>332</v>
      </c>
      <c r="E10650">
        <v>1</v>
      </c>
      <c r="F10650" t="s">
        <v>224</v>
      </c>
      <c r="G10650" t="s">
        <v>273</v>
      </c>
      <c r="H10650" t="s">
        <v>1584</v>
      </c>
      <c r="M10650" s="2">
        <v>9000</v>
      </c>
      <c r="N10650" s="2">
        <v>20000</v>
      </c>
      <c r="O10650" s="2">
        <f>IF(Tabla1[[#This Row],[Mov]]="VNT",Tabla1[[#This Row],[Sale]]-Tabla1[[#This Row],[Cost]],-Tabla1[[#This Row],[Cost]]*Tabla1[[#This Row],[Cant]])</f>
        <v>11000</v>
      </c>
      <c r="P10650" s="8">
        <f>IF(Tabla1[[#This Row],[Mov]]="VNT",-Tabla1[[#This Row],[Cant]],Tabla1[[#This Row],[Cant]])</f>
        <v>-1</v>
      </c>
      <c r="Q10650" s="8">
        <f>DAY(Tabla1[[#This Row],[Date]])</f>
        <v>4</v>
      </c>
      <c r="R10650" s="8">
        <f>MONTH(Tabla1[[#This Row],[Date]])</f>
        <v>6</v>
      </c>
      <c r="S10650" s="8">
        <f>YEAR(Tabla1[[#This Row],[Date]])</f>
        <v>2023</v>
      </c>
    </row>
    <row r="10651" spans="1:19" x14ac:dyDescent="0.2">
      <c r="A10651">
        <v>10602</v>
      </c>
      <c r="B10651" s="1">
        <v>45081</v>
      </c>
      <c r="C10651" t="s">
        <v>260</v>
      </c>
      <c r="D10651" t="s">
        <v>332</v>
      </c>
      <c r="E10651">
        <v>1</v>
      </c>
      <c r="F10651" t="s">
        <v>116</v>
      </c>
      <c r="G10651" t="s">
        <v>347</v>
      </c>
      <c r="H10651" t="s">
        <v>518</v>
      </c>
      <c r="M10651" s="2">
        <v>6074</v>
      </c>
      <c r="N10651" s="2">
        <v>6500</v>
      </c>
      <c r="O10651" s="2">
        <f>IF(Tabla1[[#This Row],[Mov]]="VNT",Tabla1[[#This Row],[Sale]]-Tabla1[[#This Row],[Cost]],-Tabla1[[#This Row],[Cost]]*Tabla1[[#This Row],[Cant]])</f>
        <v>426</v>
      </c>
      <c r="P10651" s="8">
        <f>IF(Tabla1[[#This Row],[Mov]]="VNT",-Tabla1[[#This Row],[Cant]],Tabla1[[#This Row],[Cant]])</f>
        <v>-1</v>
      </c>
      <c r="Q10651" s="8">
        <f>DAY(Tabla1[[#This Row],[Date]])</f>
        <v>4</v>
      </c>
      <c r="R10651" s="8">
        <f>MONTH(Tabla1[[#This Row],[Date]])</f>
        <v>6</v>
      </c>
      <c r="S10651" s="8">
        <f>YEAR(Tabla1[[#This Row],[Date]])</f>
        <v>2023</v>
      </c>
    </row>
    <row r="10652" spans="1:19" x14ac:dyDescent="0.2">
      <c r="A10652">
        <v>10603</v>
      </c>
      <c r="B10652" s="1">
        <v>45081</v>
      </c>
      <c r="C10652" t="s">
        <v>260</v>
      </c>
      <c r="D10652" t="s">
        <v>332</v>
      </c>
      <c r="E10652">
        <v>1</v>
      </c>
      <c r="F10652" t="s">
        <v>116</v>
      </c>
      <c r="G10652" t="s">
        <v>382</v>
      </c>
      <c r="H10652" t="s">
        <v>514</v>
      </c>
      <c r="M10652" s="2">
        <v>3270</v>
      </c>
      <c r="N10652" s="2">
        <v>3500</v>
      </c>
      <c r="O10652" s="2">
        <f>IF(Tabla1[[#This Row],[Mov]]="VNT",Tabla1[[#This Row],[Sale]]-Tabla1[[#This Row],[Cost]],-Tabla1[[#This Row],[Cost]]*Tabla1[[#This Row],[Cant]])</f>
        <v>230</v>
      </c>
      <c r="P10652" s="8">
        <f>IF(Tabla1[[#This Row],[Mov]]="VNT",-Tabla1[[#This Row],[Cant]],Tabla1[[#This Row],[Cant]])</f>
        <v>-1</v>
      </c>
      <c r="Q10652" s="8">
        <f>DAY(Tabla1[[#This Row],[Date]])</f>
        <v>4</v>
      </c>
      <c r="R10652" s="8">
        <f>MONTH(Tabla1[[#This Row],[Date]])</f>
        <v>6</v>
      </c>
      <c r="S10652" s="8">
        <f>YEAR(Tabla1[[#This Row],[Date]])</f>
        <v>2023</v>
      </c>
    </row>
    <row r="10653" spans="1:19" x14ac:dyDescent="0.2">
      <c r="A10653">
        <v>10604</v>
      </c>
      <c r="B10653" s="1">
        <v>45081</v>
      </c>
      <c r="C10653" t="s">
        <v>260</v>
      </c>
      <c r="D10653" t="s">
        <v>332</v>
      </c>
      <c r="E10653">
        <v>1</v>
      </c>
      <c r="F10653" t="s">
        <v>116</v>
      </c>
      <c r="G10653" t="s">
        <v>382</v>
      </c>
      <c r="H10653" t="s">
        <v>514</v>
      </c>
      <c r="M10653" s="2">
        <v>3270</v>
      </c>
      <c r="N10653" s="2">
        <v>3500</v>
      </c>
      <c r="O10653" s="2">
        <f>IF(Tabla1[[#This Row],[Mov]]="VNT",Tabla1[[#This Row],[Sale]]-Tabla1[[#This Row],[Cost]],-Tabla1[[#This Row],[Cost]]*Tabla1[[#This Row],[Cant]])</f>
        <v>230</v>
      </c>
      <c r="P10653" s="8">
        <f>IF(Tabla1[[#This Row],[Mov]]="VNT",-Tabla1[[#This Row],[Cant]],Tabla1[[#This Row],[Cant]])</f>
        <v>-1</v>
      </c>
      <c r="Q10653" s="8">
        <f>DAY(Tabla1[[#This Row],[Date]])</f>
        <v>4</v>
      </c>
      <c r="R10653" s="8">
        <f>MONTH(Tabla1[[#This Row],[Date]])</f>
        <v>6</v>
      </c>
      <c r="S10653" s="8">
        <f>YEAR(Tabla1[[#This Row],[Date]])</f>
        <v>2023</v>
      </c>
    </row>
    <row r="10654" spans="1:19" x14ac:dyDescent="0.2">
      <c r="A10654">
        <v>10605</v>
      </c>
      <c r="B10654" s="1">
        <v>45081</v>
      </c>
      <c r="C10654" t="s">
        <v>260</v>
      </c>
      <c r="D10654" t="s">
        <v>332</v>
      </c>
      <c r="E10654">
        <v>1</v>
      </c>
      <c r="F10654" t="s">
        <v>21</v>
      </c>
      <c r="G10654" t="s">
        <v>2261</v>
      </c>
      <c r="H10654" t="s">
        <v>2855</v>
      </c>
      <c r="J10654" t="s">
        <v>928</v>
      </c>
      <c r="M10654" s="2">
        <v>3000</v>
      </c>
      <c r="N10654" s="2">
        <v>12000</v>
      </c>
      <c r="O10654" s="2">
        <f>IF(Tabla1[[#This Row],[Mov]]="VNT",Tabla1[[#This Row],[Sale]]-Tabla1[[#This Row],[Cost]],-Tabla1[[#This Row],[Cost]]*Tabla1[[#This Row],[Cant]])</f>
        <v>9000</v>
      </c>
      <c r="P10654" s="8">
        <f>IF(Tabla1[[#This Row],[Mov]]="VNT",-Tabla1[[#This Row],[Cant]],Tabla1[[#This Row],[Cant]])</f>
        <v>-1</v>
      </c>
      <c r="Q10654" s="8">
        <f>DAY(Tabla1[[#This Row],[Date]])</f>
        <v>4</v>
      </c>
      <c r="R10654" s="8">
        <f>MONTH(Tabla1[[#This Row],[Date]])</f>
        <v>6</v>
      </c>
      <c r="S10654" s="8">
        <f>YEAR(Tabla1[[#This Row],[Date]])</f>
        <v>2023</v>
      </c>
    </row>
    <row r="10655" spans="1:19" x14ac:dyDescent="0.2">
      <c r="A10655">
        <v>10606</v>
      </c>
      <c r="B10655" s="1">
        <v>45081</v>
      </c>
      <c r="C10655" t="s">
        <v>260</v>
      </c>
      <c r="D10655" t="s">
        <v>332</v>
      </c>
      <c r="E10655">
        <v>1</v>
      </c>
      <c r="F10655" t="s">
        <v>2501</v>
      </c>
      <c r="G10655" t="s">
        <v>273</v>
      </c>
      <c r="H10655" t="s">
        <v>470</v>
      </c>
      <c r="M10655" s="2">
        <v>11000</v>
      </c>
      <c r="N10655" s="2">
        <v>20000</v>
      </c>
      <c r="O10655" s="2">
        <f>IF(Tabla1[[#This Row],[Mov]]="VNT",Tabla1[[#This Row],[Sale]]-Tabla1[[#This Row],[Cost]],-Tabla1[[#This Row],[Cost]]*Tabla1[[#This Row],[Cant]])</f>
        <v>9000</v>
      </c>
      <c r="P10655" s="8">
        <f>IF(Tabla1[[#This Row],[Mov]]="VNT",-Tabla1[[#This Row],[Cant]],Tabla1[[#This Row],[Cant]])</f>
        <v>-1</v>
      </c>
      <c r="Q10655" s="8">
        <f>DAY(Tabla1[[#This Row],[Date]])</f>
        <v>4</v>
      </c>
      <c r="R10655" s="8">
        <f>MONTH(Tabla1[[#This Row],[Date]])</f>
        <v>6</v>
      </c>
      <c r="S10655" s="8">
        <f>YEAR(Tabla1[[#This Row],[Date]])</f>
        <v>2023</v>
      </c>
    </row>
    <row r="10656" spans="1:19" x14ac:dyDescent="0.2">
      <c r="A10656">
        <v>10607</v>
      </c>
      <c r="B10656" s="1">
        <v>45081</v>
      </c>
      <c r="C10656" t="s">
        <v>260</v>
      </c>
      <c r="D10656" t="s">
        <v>332</v>
      </c>
      <c r="E10656">
        <v>1</v>
      </c>
      <c r="F10656" t="s">
        <v>476</v>
      </c>
      <c r="G10656" t="s">
        <v>266</v>
      </c>
      <c r="H10656" t="s">
        <v>3275</v>
      </c>
      <c r="M10656" s="2">
        <v>6000</v>
      </c>
      <c r="N10656" s="2">
        <v>12000</v>
      </c>
      <c r="O10656" s="2">
        <f>IF(Tabla1[[#This Row],[Mov]]="VNT",Tabla1[[#This Row],[Sale]]-Tabla1[[#This Row],[Cost]],-Tabla1[[#This Row],[Cost]]*Tabla1[[#This Row],[Cant]])</f>
        <v>6000</v>
      </c>
      <c r="P10656" s="8">
        <f>IF(Tabla1[[#This Row],[Mov]]="VNT",-Tabla1[[#This Row],[Cant]],Tabla1[[#This Row],[Cant]])</f>
        <v>-1</v>
      </c>
      <c r="Q10656" s="8">
        <f>DAY(Tabla1[[#This Row],[Date]])</f>
        <v>4</v>
      </c>
      <c r="R10656" s="8">
        <f>MONTH(Tabla1[[#This Row],[Date]])</f>
        <v>6</v>
      </c>
      <c r="S10656" s="8">
        <f>YEAR(Tabla1[[#This Row],[Date]])</f>
        <v>2023</v>
      </c>
    </row>
    <row r="10657" spans="1:19" x14ac:dyDescent="0.2">
      <c r="A10657">
        <v>10608</v>
      </c>
      <c r="B10657" s="1">
        <v>45081</v>
      </c>
      <c r="C10657" t="s">
        <v>260</v>
      </c>
      <c r="D10657" t="s">
        <v>332</v>
      </c>
      <c r="E10657">
        <v>1</v>
      </c>
      <c r="F10657" t="s">
        <v>677</v>
      </c>
      <c r="G10657" t="s">
        <v>273</v>
      </c>
      <c r="H10657" t="s">
        <v>1127</v>
      </c>
      <c r="M10657" s="2">
        <v>5000</v>
      </c>
      <c r="N10657" s="2">
        <v>16000</v>
      </c>
      <c r="O10657" s="2">
        <f>IF(Tabla1[[#This Row],[Mov]]="VNT",Tabla1[[#This Row],[Sale]]-Tabla1[[#This Row],[Cost]],-Tabla1[[#This Row],[Cost]]*Tabla1[[#This Row],[Cant]])</f>
        <v>11000</v>
      </c>
      <c r="P10657" s="8">
        <f>IF(Tabla1[[#This Row],[Mov]]="VNT",-Tabla1[[#This Row],[Cant]],Tabla1[[#This Row],[Cant]])</f>
        <v>-1</v>
      </c>
      <c r="Q10657" s="8">
        <f>DAY(Tabla1[[#This Row],[Date]])</f>
        <v>4</v>
      </c>
      <c r="R10657" s="8">
        <f>MONTH(Tabla1[[#This Row],[Date]])</f>
        <v>6</v>
      </c>
      <c r="S10657" s="8">
        <f>YEAR(Tabla1[[#This Row],[Date]])</f>
        <v>2023</v>
      </c>
    </row>
    <row r="10658" spans="1:19" x14ac:dyDescent="0.2">
      <c r="A10658">
        <v>10609</v>
      </c>
      <c r="B10658" s="1">
        <v>45077</v>
      </c>
      <c r="C10658" t="s">
        <v>261</v>
      </c>
      <c r="D10658" t="s">
        <v>1029</v>
      </c>
      <c r="E10658">
        <v>5</v>
      </c>
      <c r="F10658" t="s">
        <v>365</v>
      </c>
      <c r="G10658" t="s">
        <v>943</v>
      </c>
      <c r="H10658" t="s">
        <v>1173</v>
      </c>
      <c r="M10658" s="2">
        <v>4000</v>
      </c>
      <c r="N10658" s="2">
        <v>10000</v>
      </c>
      <c r="O10658" s="2">
        <f>IF(Tabla1[[#This Row],[Mov]]="VNT",Tabla1[[#This Row],[Sale]]-Tabla1[[#This Row],[Cost]],-Tabla1[[#This Row],[Cost]]*Tabla1[[#This Row],[Cant]])</f>
        <v>-20000</v>
      </c>
      <c r="P10658" s="8">
        <f>IF(Tabla1[[#This Row],[Mov]]="VNT",-Tabla1[[#This Row],[Cant]],Tabla1[[#This Row],[Cant]])</f>
        <v>5</v>
      </c>
      <c r="Q10658" s="8">
        <f>DAY(Tabla1[[#This Row],[Date]])</f>
        <v>31</v>
      </c>
      <c r="R10658" s="8">
        <f>MONTH(Tabla1[[#This Row],[Date]])</f>
        <v>5</v>
      </c>
      <c r="S10658" s="8">
        <f>YEAR(Tabla1[[#This Row],[Date]])</f>
        <v>2023</v>
      </c>
    </row>
    <row r="10659" spans="1:19" x14ac:dyDescent="0.2">
      <c r="A10659">
        <v>10610</v>
      </c>
      <c r="B10659" s="1">
        <v>45077</v>
      </c>
      <c r="C10659" t="s">
        <v>261</v>
      </c>
      <c r="D10659" t="s">
        <v>339</v>
      </c>
      <c r="E10659">
        <v>5</v>
      </c>
      <c r="F10659" t="s">
        <v>342</v>
      </c>
      <c r="G10659" t="s">
        <v>262</v>
      </c>
      <c r="H10659" t="s">
        <v>2691</v>
      </c>
      <c r="M10659" s="2">
        <v>1000</v>
      </c>
      <c r="N10659" s="2">
        <v>10000</v>
      </c>
      <c r="O10659" s="2">
        <f>IF(Tabla1[[#This Row],[Mov]]="VNT",Tabla1[[#This Row],[Sale]]-Tabla1[[#This Row],[Cost]],-Tabla1[[#This Row],[Cost]]*Tabla1[[#This Row],[Cant]])</f>
        <v>-5000</v>
      </c>
      <c r="P10659" s="8">
        <f>IF(Tabla1[[#This Row],[Mov]]="VNT",-Tabla1[[#This Row],[Cant]],Tabla1[[#This Row],[Cant]])</f>
        <v>5</v>
      </c>
      <c r="Q10659" s="8">
        <f>DAY(Tabla1[[#This Row],[Date]])</f>
        <v>31</v>
      </c>
      <c r="R10659" s="8">
        <f>MONTH(Tabla1[[#This Row],[Date]])</f>
        <v>5</v>
      </c>
      <c r="S10659" s="8">
        <f>YEAR(Tabla1[[#This Row],[Date]])</f>
        <v>2023</v>
      </c>
    </row>
    <row r="10660" spans="1:19" x14ac:dyDescent="0.2">
      <c r="A10660">
        <v>10611</v>
      </c>
      <c r="B10660" s="1">
        <v>45077</v>
      </c>
      <c r="C10660" t="s">
        <v>261</v>
      </c>
      <c r="D10660" t="s">
        <v>339</v>
      </c>
      <c r="E10660">
        <v>3</v>
      </c>
      <c r="F10660" t="s">
        <v>21</v>
      </c>
      <c r="G10660" t="s">
        <v>272</v>
      </c>
      <c r="H10660" t="s">
        <v>357</v>
      </c>
      <c r="M10660" s="2">
        <v>13000</v>
      </c>
      <c r="N10660" s="2">
        <v>29000</v>
      </c>
      <c r="O10660" s="2">
        <f>IF(Tabla1[[#This Row],[Mov]]="VNT",Tabla1[[#This Row],[Sale]]-Tabla1[[#This Row],[Cost]],-Tabla1[[#This Row],[Cost]]*Tabla1[[#This Row],[Cant]])</f>
        <v>-39000</v>
      </c>
      <c r="P10660" s="8">
        <f>IF(Tabla1[[#This Row],[Mov]]="VNT",-Tabla1[[#This Row],[Cant]],Tabla1[[#This Row],[Cant]])</f>
        <v>3</v>
      </c>
      <c r="Q10660" s="8">
        <f>DAY(Tabla1[[#This Row],[Date]])</f>
        <v>31</v>
      </c>
      <c r="R10660" s="8">
        <f>MONTH(Tabla1[[#This Row],[Date]])</f>
        <v>5</v>
      </c>
      <c r="S10660" s="8">
        <f>YEAR(Tabla1[[#This Row],[Date]])</f>
        <v>2023</v>
      </c>
    </row>
    <row r="10661" spans="1:19" x14ac:dyDescent="0.2">
      <c r="A10661">
        <v>10612</v>
      </c>
      <c r="B10661" s="1">
        <v>45077</v>
      </c>
      <c r="C10661" t="s">
        <v>261</v>
      </c>
      <c r="D10661" t="s">
        <v>339</v>
      </c>
      <c r="E10661">
        <v>5</v>
      </c>
      <c r="F10661" t="s">
        <v>15</v>
      </c>
      <c r="G10661" t="s">
        <v>333</v>
      </c>
      <c r="H10661" t="s">
        <v>16</v>
      </c>
      <c r="M10661" s="2">
        <v>3500</v>
      </c>
      <c r="N10661" s="2">
        <v>12000</v>
      </c>
      <c r="O10661" s="2">
        <f>IF(Tabla1[[#This Row],[Mov]]="VNT",Tabla1[[#This Row],[Sale]]-Tabla1[[#This Row],[Cost]],-Tabla1[[#This Row],[Cost]]*Tabla1[[#This Row],[Cant]])</f>
        <v>-17500</v>
      </c>
      <c r="P10661" s="8">
        <f>IF(Tabla1[[#This Row],[Mov]]="VNT",-Tabla1[[#This Row],[Cant]],Tabla1[[#This Row],[Cant]])</f>
        <v>5</v>
      </c>
      <c r="Q10661" s="8">
        <f>DAY(Tabla1[[#This Row],[Date]])</f>
        <v>31</v>
      </c>
      <c r="R10661" s="8">
        <f>MONTH(Tabla1[[#This Row],[Date]])</f>
        <v>5</v>
      </c>
      <c r="S10661" s="8">
        <f>YEAR(Tabla1[[#This Row],[Date]])</f>
        <v>2023</v>
      </c>
    </row>
    <row r="10662" spans="1:19" x14ac:dyDescent="0.2">
      <c r="A10662">
        <v>10613</v>
      </c>
      <c r="B10662" s="1">
        <v>45077</v>
      </c>
      <c r="C10662" t="s">
        <v>261</v>
      </c>
      <c r="D10662" t="s">
        <v>339</v>
      </c>
      <c r="E10662">
        <v>1</v>
      </c>
      <c r="F10662" t="s">
        <v>224</v>
      </c>
      <c r="G10662" t="s">
        <v>263</v>
      </c>
      <c r="H10662" t="s">
        <v>496</v>
      </c>
      <c r="M10662" s="2">
        <v>8000</v>
      </c>
      <c r="N10662" s="2">
        <v>20000</v>
      </c>
      <c r="O10662" s="2">
        <f>IF(Tabla1[[#This Row],[Mov]]="VNT",Tabla1[[#This Row],[Sale]]-Tabla1[[#This Row],[Cost]],-Tabla1[[#This Row],[Cost]]*Tabla1[[#This Row],[Cant]])</f>
        <v>-8000</v>
      </c>
      <c r="P10662" s="8">
        <f>IF(Tabla1[[#This Row],[Mov]]="VNT",-Tabla1[[#This Row],[Cant]],Tabla1[[#This Row],[Cant]])</f>
        <v>1</v>
      </c>
      <c r="Q10662" s="8">
        <f>DAY(Tabla1[[#This Row],[Date]])</f>
        <v>31</v>
      </c>
      <c r="R10662" s="8">
        <f>MONTH(Tabla1[[#This Row],[Date]])</f>
        <v>5</v>
      </c>
      <c r="S10662" s="8">
        <f>YEAR(Tabla1[[#This Row],[Date]])</f>
        <v>2023</v>
      </c>
    </row>
    <row r="10663" spans="1:19" x14ac:dyDescent="0.2">
      <c r="A10663">
        <v>10614</v>
      </c>
      <c r="B10663" s="1">
        <v>45077</v>
      </c>
      <c r="C10663" t="s">
        <v>261</v>
      </c>
      <c r="D10663" t="s">
        <v>339</v>
      </c>
      <c r="E10663">
        <v>4</v>
      </c>
      <c r="F10663" t="s">
        <v>2574</v>
      </c>
      <c r="G10663" t="s">
        <v>263</v>
      </c>
      <c r="H10663" t="s">
        <v>3443</v>
      </c>
      <c r="M10663" s="2">
        <v>7000</v>
      </c>
      <c r="N10663" s="2">
        <v>20000</v>
      </c>
      <c r="O10663" s="2">
        <f>IF(Tabla1[[#This Row],[Mov]]="VNT",Tabla1[[#This Row],[Sale]]-Tabla1[[#This Row],[Cost]],-Tabla1[[#This Row],[Cost]]*Tabla1[[#This Row],[Cant]])</f>
        <v>-28000</v>
      </c>
      <c r="P10663" s="8">
        <f>IF(Tabla1[[#This Row],[Mov]]="VNT",-Tabla1[[#This Row],[Cant]],Tabla1[[#This Row],[Cant]])</f>
        <v>4</v>
      </c>
      <c r="Q10663" s="8">
        <f>DAY(Tabla1[[#This Row],[Date]])</f>
        <v>31</v>
      </c>
      <c r="R10663" s="8">
        <f>MONTH(Tabla1[[#This Row],[Date]])</f>
        <v>5</v>
      </c>
      <c r="S10663" s="8">
        <f>YEAR(Tabla1[[#This Row],[Date]])</f>
        <v>2023</v>
      </c>
    </row>
    <row r="10664" spans="1:19" x14ac:dyDescent="0.2">
      <c r="A10664">
        <v>10615</v>
      </c>
      <c r="B10664" s="1">
        <v>45077</v>
      </c>
      <c r="C10664" t="s">
        <v>261</v>
      </c>
      <c r="D10664" t="s">
        <v>339</v>
      </c>
      <c r="E10664">
        <v>2</v>
      </c>
      <c r="F10664" t="s">
        <v>2574</v>
      </c>
      <c r="G10664" t="s">
        <v>263</v>
      </c>
      <c r="H10664" t="s">
        <v>1729</v>
      </c>
      <c r="M10664" s="2">
        <v>7500</v>
      </c>
      <c r="N10664" s="2">
        <v>20000</v>
      </c>
      <c r="O10664" s="2">
        <f>IF(Tabla1[[#This Row],[Mov]]="VNT",Tabla1[[#This Row],[Sale]]-Tabla1[[#This Row],[Cost]],-Tabla1[[#This Row],[Cost]]*Tabla1[[#This Row],[Cant]])</f>
        <v>-15000</v>
      </c>
      <c r="P10664" s="8">
        <f>IF(Tabla1[[#This Row],[Mov]]="VNT",-Tabla1[[#This Row],[Cant]],Tabla1[[#This Row],[Cant]])</f>
        <v>2</v>
      </c>
      <c r="Q10664" s="8">
        <f>DAY(Tabla1[[#This Row],[Date]])</f>
        <v>31</v>
      </c>
      <c r="R10664" s="8">
        <f>MONTH(Tabla1[[#This Row],[Date]])</f>
        <v>5</v>
      </c>
      <c r="S10664" s="8">
        <f>YEAR(Tabla1[[#This Row],[Date]])</f>
        <v>2023</v>
      </c>
    </row>
    <row r="10665" spans="1:19" x14ac:dyDescent="0.2">
      <c r="A10665">
        <v>10616</v>
      </c>
      <c r="B10665" s="1">
        <v>45077</v>
      </c>
      <c r="C10665" t="s">
        <v>261</v>
      </c>
      <c r="D10665" t="s">
        <v>339</v>
      </c>
      <c r="E10665">
        <v>3</v>
      </c>
      <c r="F10665" t="s">
        <v>3444</v>
      </c>
      <c r="G10665" t="s">
        <v>272</v>
      </c>
      <c r="H10665" t="s">
        <v>252</v>
      </c>
      <c r="M10665" s="2">
        <v>6500</v>
      </c>
      <c r="N10665" s="2">
        <v>15000</v>
      </c>
      <c r="O10665" s="2">
        <f>IF(Tabla1[[#This Row],[Mov]]="VNT",Tabla1[[#This Row],[Sale]]-Tabla1[[#This Row],[Cost]],-Tabla1[[#This Row],[Cost]]*Tabla1[[#This Row],[Cant]])</f>
        <v>-19500</v>
      </c>
      <c r="P10665" s="8">
        <f>IF(Tabla1[[#This Row],[Mov]]="VNT",-Tabla1[[#This Row],[Cant]],Tabla1[[#This Row],[Cant]])</f>
        <v>3</v>
      </c>
      <c r="Q10665" s="8">
        <f>DAY(Tabla1[[#This Row],[Date]])</f>
        <v>31</v>
      </c>
      <c r="R10665" s="8">
        <f>MONTH(Tabla1[[#This Row],[Date]])</f>
        <v>5</v>
      </c>
      <c r="S10665" s="8">
        <f>YEAR(Tabla1[[#This Row],[Date]])</f>
        <v>2023</v>
      </c>
    </row>
    <row r="10666" spans="1:19" x14ac:dyDescent="0.2">
      <c r="A10666">
        <v>10617</v>
      </c>
      <c r="B10666" s="1">
        <v>45077</v>
      </c>
      <c r="C10666" t="s">
        <v>261</v>
      </c>
      <c r="D10666" t="s">
        <v>339</v>
      </c>
      <c r="E10666">
        <v>2</v>
      </c>
      <c r="F10666" t="s">
        <v>21</v>
      </c>
      <c r="G10666" t="s">
        <v>333</v>
      </c>
      <c r="H10666" t="s">
        <v>240</v>
      </c>
      <c r="M10666" s="2">
        <v>7500</v>
      </c>
      <c r="N10666" s="2">
        <v>20000</v>
      </c>
      <c r="O10666" s="2">
        <f>IF(Tabla1[[#This Row],[Mov]]="VNT",Tabla1[[#This Row],[Sale]]-Tabla1[[#This Row],[Cost]],-Tabla1[[#This Row],[Cost]]*Tabla1[[#This Row],[Cant]])</f>
        <v>-15000</v>
      </c>
      <c r="P10666" s="8">
        <f>IF(Tabla1[[#This Row],[Mov]]="VNT",-Tabla1[[#This Row],[Cant]],Tabla1[[#This Row],[Cant]])</f>
        <v>2</v>
      </c>
      <c r="Q10666" s="8">
        <f>DAY(Tabla1[[#This Row],[Date]])</f>
        <v>31</v>
      </c>
      <c r="R10666" s="8">
        <f>MONTH(Tabla1[[#This Row],[Date]])</f>
        <v>5</v>
      </c>
      <c r="S10666" s="8">
        <f>YEAR(Tabla1[[#This Row],[Date]])</f>
        <v>2023</v>
      </c>
    </row>
    <row r="10667" spans="1:19" x14ac:dyDescent="0.2">
      <c r="A10667">
        <v>10618</v>
      </c>
      <c r="B10667" s="1">
        <v>45081</v>
      </c>
      <c r="C10667" t="s">
        <v>260</v>
      </c>
      <c r="D10667" t="s">
        <v>332</v>
      </c>
      <c r="E10667">
        <v>1</v>
      </c>
      <c r="F10667" t="s">
        <v>588</v>
      </c>
      <c r="G10667" t="s">
        <v>272</v>
      </c>
      <c r="H10667" t="s">
        <v>309</v>
      </c>
      <c r="M10667" s="2">
        <v>800</v>
      </c>
      <c r="N10667" s="2">
        <v>5000</v>
      </c>
      <c r="O10667" s="2">
        <f>IF(Tabla1[[#This Row],[Mov]]="VNT",Tabla1[[#This Row],[Sale]]-Tabla1[[#This Row],[Cost]],-Tabla1[[#This Row],[Cost]]*Tabla1[[#This Row],[Cant]])</f>
        <v>4200</v>
      </c>
      <c r="P10667" s="8">
        <f>IF(Tabla1[[#This Row],[Mov]]="VNT",-Tabla1[[#This Row],[Cant]],Tabla1[[#This Row],[Cant]])</f>
        <v>-1</v>
      </c>
      <c r="Q10667" s="8">
        <f>DAY(Tabla1[[#This Row],[Date]])</f>
        <v>4</v>
      </c>
      <c r="R10667" s="8">
        <f>MONTH(Tabla1[[#This Row],[Date]])</f>
        <v>6</v>
      </c>
      <c r="S10667" s="8">
        <f>YEAR(Tabla1[[#This Row],[Date]])</f>
        <v>2023</v>
      </c>
    </row>
    <row r="10668" spans="1:19" x14ac:dyDescent="0.2">
      <c r="A10668">
        <v>10619</v>
      </c>
      <c r="B10668" s="1">
        <v>45077</v>
      </c>
      <c r="C10668" t="s">
        <v>261</v>
      </c>
      <c r="D10668" t="s">
        <v>892</v>
      </c>
      <c r="E10668">
        <v>1</v>
      </c>
      <c r="F10668" t="s">
        <v>386</v>
      </c>
      <c r="G10668" t="s">
        <v>284</v>
      </c>
      <c r="H10668" t="s">
        <v>285</v>
      </c>
      <c r="M10668" s="2">
        <v>90000</v>
      </c>
      <c r="N10668" s="2">
        <v>150000</v>
      </c>
      <c r="O10668" s="2">
        <f>IF(Tabla1[[#This Row],[Mov]]="VNT",Tabla1[[#This Row],[Sale]]-Tabla1[[#This Row],[Cost]],-Tabla1[[#This Row],[Cost]]*Tabla1[[#This Row],[Cant]])</f>
        <v>-90000</v>
      </c>
      <c r="P10668" s="8">
        <f>IF(Tabla1[[#This Row],[Mov]]="VNT",-Tabla1[[#This Row],[Cant]],Tabla1[[#This Row],[Cant]])</f>
        <v>1</v>
      </c>
      <c r="Q10668" s="8">
        <f>DAY(Tabla1[[#This Row],[Date]])</f>
        <v>31</v>
      </c>
      <c r="R10668" s="8">
        <f>MONTH(Tabla1[[#This Row],[Date]])</f>
        <v>5</v>
      </c>
      <c r="S10668" s="8">
        <f>YEAR(Tabla1[[#This Row],[Date]])</f>
        <v>2023</v>
      </c>
    </row>
    <row r="10669" spans="1:19" x14ac:dyDescent="0.2">
      <c r="A10669">
        <v>10620</v>
      </c>
      <c r="B10669" s="1">
        <v>45077</v>
      </c>
      <c r="C10669" t="s">
        <v>261</v>
      </c>
      <c r="D10669" t="s">
        <v>892</v>
      </c>
      <c r="E10669">
        <v>1</v>
      </c>
      <c r="F10669" t="s">
        <v>386</v>
      </c>
      <c r="G10669" t="s">
        <v>272</v>
      </c>
      <c r="H10669" t="s">
        <v>437</v>
      </c>
      <c r="J10669" t="s">
        <v>3445</v>
      </c>
      <c r="M10669" s="2">
        <v>58000</v>
      </c>
      <c r="N10669" s="2">
        <v>115000</v>
      </c>
      <c r="O10669" s="2">
        <f>IF(Tabla1[[#This Row],[Mov]]="VNT",Tabla1[[#This Row],[Sale]]-Tabla1[[#This Row],[Cost]],-Tabla1[[#This Row],[Cost]]*Tabla1[[#This Row],[Cant]])</f>
        <v>-58000</v>
      </c>
      <c r="P10669" s="8">
        <f>IF(Tabla1[[#This Row],[Mov]]="VNT",-Tabla1[[#This Row],[Cant]],Tabla1[[#This Row],[Cant]])</f>
        <v>1</v>
      </c>
      <c r="Q10669" s="8">
        <f>DAY(Tabla1[[#This Row],[Date]])</f>
        <v>31</v>
      </c>
      <c r="R10669" s="8">
        <f>MONTH(Tabla1[[#This Row],[Date]])</f>
        <v>5</v>
      </c>
      <c r="S10669" s="8">
        <f>YEAR(Tabla1[[#This Row],[Date]])</f>
        <v>2023</v>
      </c>
    </row>
    <row r="10670" spans="1:19" x14ac:dyDescent="0.2">
      <c r="A10670">
        <v>10621</v>
      </c>
      <c r="B10670" s="1">
        <v>45077</v>
      </c>
      <c r="C10670" t="s">
        <v>261</v>
      </c>
      <c r="D10670" t="s">
        <v>892</v>
      </c>
      <c r="E10670">
        <v>1</v>
      </c>
      <c r="F10670" t="s">
        <v>386</v>
      </c>
      <c r="G10670" t="s">
        <v>262</v>
      </c>
      <c r="H10670" t="s">
        <v>1813</v>
      </c>
      <c r="M10670" s="2">
        <v>45000</v>
      </c>
      <c r="N10670" s="2">
        <v>110000</v>
      </c>
      <c r="O10670" s="2">
        <f>IF(Tabla1[[#This Row],[Mov]]="VNT",Tabla1[[#This Row],[Sale]]-Tabla1[[#This Row],[Cost]],-Tabla1[[#This Row],[Cost]]*Tabla1[[#This Row],[Cant]])</f>
        <v>-45000</v>
      </c>
      <c r="P10670" s="8">
        <f>IF(Tabla1[[#This Row],[Mov]]="VNT",-Tabla1[[#This Row],[Cant]],Tabla1[[#This Row],[Cant]])</f>
        <v>1</v>
      </c>
      <c r="Q10670" s="8">
        <f>DAY(Tabla1[[#This Row],[Date]])</f>
        <v>31</v>
      </c>
      <c r="R10670" s="8">
        <f>MONTH(Tabla1[[#This Row],[Date]])</f>
        <v>5</v>
      </c>
      <c r="S10670" s="8">
        <f>YEAR(Tabla1[[#This Row],[Date]])</f>
        <v>2023</v>
      </c>
    </row>
    <row r="10671" spans="1:19" x14ac:dyDescent="0.2">
      <c r="A10671">
        <v>10622</v>
      </c>
      <c r="B10671" s="1">
        <v>45077</v>
      </c>
      <c r="C10671" t="s">
        <v>261</v>
      </c>
      <c r="D10671" t="s">
        <v>892</v>
      </c>
      <c r="E10671">
        <v>1</v>
      </c>
      <c r="F10671" t="s">
        <v>1545</v>
      </c>
      <c r="G10671" t="s">
        <v>262</v>
      </c>
      <c r="H10671" t="s">
        <v>3403</v>
      </c>
      <c r="M10671" s="2">
        <v>20000</v>
      </c>
      <c r="N10671" s="2">
        <v>45000</v>
      </c>
      <c r="O10671" s="2">
        <f>IF(Tabla1[[#This Row],[Mov]]="VNT",Tabla1[[#This Row],[Sale]]-Tabla1[[#This Row],[Cost]],-Tabla1[[#This Row],[Cost]]*Tabla1[[#This Row],[Cant]])</f>
        <v>-20000</v>
      </c>
      <c r="P10671" s="8">
        <f>IF(Tabla1[[#This Row],[Mov]]="VNT",-Tabla1[[#This Row],[Cant]],Tabla1[[#This Row],[Cant]])</f>
        <v>1</v>
      </c>
      <c r="Q10671" s="8">
        <f>DAY(Tabla1[[#This Row],[Date]])</f>
        <v>31</v>
      </c>
      <c r="R10671" s="8">
        <f>MONTH(Tabla1[[#This Row],[Date]])</f>
        <v>5</v>
      </c>
      <c r="S10671" s="8">
        <f>YEAR(Tabla1[[#This Row],[Date]])</f>
        <v>2023</v>
      </c>
    </row>
    <row r="10672" spans="1:19" x14ac:dyDescent="0.2">
      <c r="A10672">
        <v>10623</v>
      </c>
      <c r="B10672" s="1">
        <v>45077</v>
      </c>
      <c r="C10672" t="s">
        <v>261</v>
      </c>
      <c r="D10672" t="s">
        <v>2314</v>
      </c>
      <c r="E10672">
        <v>3</v>
      </c>
      <c r="F10672" t="s">
        <v>127</v>
      </c>
      <c r="G10672" t="s">
        <v>266</v>
      </c>
      <c r="H10672" t="s">
        <v>1090</v>
      </c>
      <c r="M10672" s="2">
        <v>2000</v>
      </c>
      <c r="N10672" s="2">
        <v>9000</v>
      </c>
      <c r="O10672" s="2">
        <f>IF(Tabla1[[#This Row],[Mov]]="VNT",Tabla1[[#This Row],[Sale]]-Tabla1[[#This Row],[Cost]],-Tabla1[[#This Row],[Cost]]*Tabla1[[#This Row],[Cant]])</f>
        <v>-6000</v>
      </c>
      <c r="P10672" s="8">
        <f>IF(Tabla1[[#This Row],[Mov]]="VNT",-Tabla1[[#This Row],[Cant]],Tabla1[[#This Row],[Cant]])</f>
        <v>3</v>
      </c>
      <c r="Q10672" s="8">
        <f>DAY(Tabla1[[#This Row],[Date]])</f>
        <v>31</v>
      </c>
      <c r="R10672" s="8">
        <f>MONTH(Tabla1[[#This Row],[Date]])</f>
        <v>5</v>
      </c>
      <c r="S10672" s="8">
        <f>YEAR(Tabla1[[#This Row],[Date]])</f>
        <v>2023</v>
      </c>
    </row>
    <row r="10673" spans="1:19" x14ac:dyDescent="0.2">
      <c r="A10673">
        <v>10624</v>
      </c>
      <c r="B10673" s="1">
        <v>45077</v>
      </c>
      <c r="C10673" t="s">
        <v>261</v>
      </c>
      <c r="D10673" t="s">
        <v>2314</v>
      </c>
      <c r="E10673">
        <v>1</v>
      </c>
      <c r="F10673" t="s">
        <v>42</v>
      </c>
      <c r="G10673" t="s">
        <v>3063</v>
      </c>
      <c r="H10673" t="s">
        <v>3448</v>
      </c>
      <c r="M10673" s="2">
        <v>27000</v>
      </c>
      <c r="N10673" s="2">
        <v>55000</v>
      </c>
      <c r="O10673" s="2">
        <f>IF(Tabla1[[#This Row],[Mov]]="VNT",Tabla1[[#This Row],[Sale]]-Tabla1[[#This Row],[Cost]],-Tabla1[[#This Row],[Cost]]*Tabla1[[#This Row],[Cant]])</f>
        <v>-27000</v>
      </c>
      <c r="P10673" s="8">
        <f>IF(Tabla1[[#This Row],[Mov]]="VNT",-Tabla1[[#This Row],[Cant]],Tabla1[[#This Row],[Cant]])</f>
        <v>1</v>
      </c>
      <c r="Q10673" s="8">
        <f>DAY(Tabla1[[#This Row],[Date]])</f>
        <v>31</v>
      </c>
      <c r="R10673" s="8">
        <f>MONTH(Tabla1[[#This Row],[Date]])</f>
        <v>5</v>
      </c>
      <c r="S10673" s="8">
        <f>YEAR(Tabla1[[#This Row],[Date]])</f>
        <v>2023</v>
      </c>
    </row>
    <row r="10674" spans="1:19" x14ac:dyDescent="0.2">
      <c r="A10674">
        <v>10625</v>
      </c>
      <c r="B10674" s="1">
        <v>45077</v>
      </c>
      <c r="C10674" t="s">
        <v>261</v>
      </c>
      <c r="D10674" t="s">
        <v>2314</v>
      </c>
      <c r="E10674">
        <v>1</v>
      </c>
      <c r="F10674" t="s">
        <v>42</v>
      </c>
      <c r="G10674" t="s">
        <v>266</v>
      </c>
      <c r="H10674" t="s">
        <v>3449</v>
      </c>
      <c r="M10674" s="2">
        <v>22000</v>
      </c>
      <c r="N10674" s="2">
        <v>44000</v>
      </c>
      <c r="O10674" s="2">
        <f>IF(Tabla1[[#This Row],[Mov]]="VNT",Tabla1[[#This Row],[Sale]]-Tabla1[[#This Row],[Cost]],-Tabla1[[#This Row],[Cost]]*Tabla1[[#This Row],[Cant]])</f>
        <v>-22000</v>
      </c>
      <c r="P10674" s="8">
        <f>IF(Tabla1[[#This Row],[Mov]]="VNT",-Tabla1[[#This Row],[Cant]],Tabla1[[#This Row],[Cant]])</f>
        <v>1</v>
      </c>
      <c r="Q10674" s="8">
        <f>DAY(Tabla1[[#This Row],[Date]])</f>
        <v>31</v>
      </c>
      <c r="R10674" s="8">
        <f>MONTH(Tabla1[[#This Row],[Date]])</f>
        <v>5</v>
      </c>
      <c r="S10674" s="8">
        <f>YEAR(Tabla1[[#This Row],[Date]])</f>
        <v>2023</v>
      </c>
    </row>
    <row r="10675" spans="1:19" x14ac:dyDescent="0.2">
      <c r="A10675">
        <v>10626</v>
      </c>
      <c r="B10675" s="1">
        <v>45077</v>
      </c>
      <c r="C10675" t="s">
        <v>261</v>
      </c>
      <c r="D10675" t="s">
        <v>2314</v>
      </c>
      <c r="E10675">
        <v>1</v>
      </c>
      <c r="F10675" t="s">
        <v>214</v>
      </c>
      <c r="G10675" t="s">
        <v>3450</v>
      </c>
      <c r="H10675" t="s">
        <v>3451</v>
      </c>
      <c r="M10675" s="2">
        <v>12000</v>
      </c>
      <c r="N10675" s="2">
        <v>24000</v>
      </c>
      <c r="O10675" s="2">
        <f>IF(Tabla1[[#This Row],[Mov]]="VNT",Tabla1[[#This Row],[Sale]]-Tabla1[[#This Row],[Cost]],-Tabla1[[#This Row],[Cost]]*Tabla1[[#This Row],[Cant]])</f>
        <v>-12000</v>
      </c>
      <c r="P10675" s="8">
        <f>IF(Tabla1[[#This Row],[Mov]]="VNT",-Tabla1[[#This Row],[Cant]],Tabla1[[#This Row],[Cant]])</f>
        <v>1</v>
      </c>
      <c r="Q10675" s="8">
        <f>DAY(Tabla1[[#This Row],[Date]])</f>
        <v>31</v>
      </c>
      <c r="R10675" s="8">
        <f>MONTH(Tabla1[[#This Row],[Date]])</f>
        <v>5</v>
      </c>
      <c r="S10675" s="8">
        <f>YEAR(Tabla1[[#This Row],[Date]])</f>
        <v>2023</v>
      </c>
    </row>
    <row r="10676" spans="1:19" x14ac:dyDescent="0.2">
      <c r="A10676">
        <v>10627</v>
      </c>
      <c r="B10676" s="1">
        <v>45077</v>
      </c>
      <c r="C10676" t="s">
        <v>261</v>
      </c>
      <c r="D10676" t="s">
        <v>2314</v>
      </c>
      <c r="E10676">
        <v>1</v>
      </c>
      <c r="F10676" t="s">
        <v>214</v>
      </c>
      <c r="G10676" t="s">
        <v>266</v>
      </c>
      <c r="H10676" t="s">
        <v>375</v>
      </c>
      <c r="M10676" s="2">
        <v>5000</v>
      </c>
      <c r="N10676" s="2">
        <v>14000</v>
      </c>
      <c r="O10676" s="2">
        <f>IF(Tabla1[[#This Row],[Mov]]="VNT",Tabla1[[#This Row],[Sale]]-Tabla1[[#This Row],[Cost]],-Tabla1[[#This Row],[Cost]]*Tabla1[[#This Row],[Cant]])</f>
        <v>-5000</v>
      </c>
      <c r="P10676" s="8">
        <f>IF(Tabla1[[#This Row],[Mov]]="VNT",-Tabla1[[#This Row],[Cant]],Tabla1[[#This Row],[Cant]])</f>
        <v>1</v>
      </c>
      <c r="Q10676" s="8">
        <f>DAY(Tabla1[[#This Row],[Date]])</f>
        <v>31</v>
      </c>
      <c r="R10676" s="8">
        <f>MONTH(Tabla1[[#This Row],[Date]])</f>
        <v>5</v>
      </c>
      <c r="S10676" s="8">
        <f>YEAR(Tabla1[[#This Row],[Date]])</f>
        <v>2023</v>
      </c>
    </row>
    <row r="10677" spans="1:19" x14ac:dyDescent="0.2">
      <c r="A10677">
        <v>10628</v>
      </c>
      <c r="B10677" s="1">
        <v>45077</v>
      </c>
      <c r="C10677" t="s">
        <v>261</v>
      </c>
      <c r="D10677" t="s">
        <v>2314</v>
      </c>
      <c r="E10677">
        <v>1</v>
      </c>
      <c r="F10677" t="s">
        <v>532</v>
      </c>
      <c r="G10677" t="s">
        <v>266</v>
      </c>
      <c r="H10677" t="s">
        <v>3452</v>
      </c>
      <c r="M10677" s="2">
        <v>22000</v>
      </c>
      <c r="N10677" s="2">
        <v>50000</v>
      </c>
      <c r="O10677" s="2">
        <f>IF(Tabla1[[#This Row],[Mov]]="VNT",Tabla1[[#This Row],[Sale]]-Tabla1[[#This Row],[Cost]],-Tabla1[[#This Row],[Cost]]*Tabla1[[#This Row],[Cant]])</f>
        <v>-22000</v>
      </c>
      <c r="P10677" s="8">
        <f>IF(Tabla1[[#This Row],[Mov]]="VNT",-Tabla1[[#This Row],[Cant]],Tabla1[[#This Row],[Cant]])</f>
        <v>1</v>
      </c>
      <c r="Q10677" s="8">
        <f>DAY(Tabla1[[#This Row],[Date]])</f>
        <v>31</v>
      </c>
      <c r="R10677" s="8">
        <f>MONTH(Tabla1[[#This Row],[Date]])</f>
        <v>5</v>
      </c>
      <c r="S10677" s="8">
        <f>YEAR(Tabla1[[#This Row],[Date]])</f>
        <v>2023</v>
      </c>
    </row>
    <row r="10678" spans="1:19" x14ac:dyDescent="0.2">
      <c r="A10678">
        <v>10629</v>
      </c>
      <c r="B10678" s="1">
        <v>45077</v>
      </c>
      <c r="C10678" t="s">
        <v>261</v>
      </c>
      <c r="D10678" t="s">
        <v>2314</v>
      </c>
      <c r="E10678">
        <v>3</v>
      </c>
      <c r="F10678" t="s">
        <v>127</v>
      </c>
      <c r="G10678" t="s">
        <v>266</v>
      </c>
      <c r="H10678" t="s">
        <v>3446</v>
      </c>
      <c r="M10678" s="2">
        <v>2000</v>
      </c>
      <c r="N10678" s="2">
        <v>5000</v>
      </c>
      <c r="O10678" s="2">
        <f>IF(Tabla1[[#This Row],[Mov]]="VNT",Tabla1[[#This Row],[Sale]]-Tabla1[[#This Row],[Cost]],-Tabla1[[#This Row],[Cost]]*Tabla1[[#This Row],[Cant]])</f>
        <v>-6000</v>
      </c>
      <c r="P10678" s="8">
        <f>IF(Tabla1[[#This Row],[Mov]]="VNT",-Tabla1[[#This Row],[Cant]],Tabla1[[#This Row],[Cant]])</f>
        <v>3</v>
      </c>
      <c r="Q10678" s="8">
        <f>DAY(Tabla1[[#This Row],[Date]])</f>
        <v>31</v>
      </c>
      <c r="R10678" s="8">
        <f>MONTH(Tabla1[[#This Row],[Date]])</f>
        <v>5</v>
      </c>
      <c r="S10678" s="8">
        <f>YEAR(Tabla1[[#This Row],[Date]])</f>
        <v>2023</v>
      </c>
    </row>
    <row r="10679" spans="1:19" x14ac:dyDescent="0.2">
      <c r="A10679">
        <v>10630</v>
      </c>
      <c r="B10679" s="1">
        <v>45077</v>
      </c>
      <c r="C10679" t="s">
        <v>261</v>
      </c>
      <c r="D10679" t="s">
        <v>2314</v>
      </c>
      <c r="E10679">
        <v>1</v>
      </c>
      <c r="F10679" t="s">
        <v>1295</v>
      </c>
      <c r="G10679" t="s">
        <v>266</v>
      </c>
      <c r="H10679" t="s">
        <v>3447</v>
      </c>
      <c r="M10679" s="2">
        <v>25000</v>
      </c>
      <c r="N10679" s="2">
        <v>49000</v>
      </c>
      <c r="O10679" s="2">
        <f>IF(Tabla1[[#This Row],[Mov]]="VNT",Tabla1[[#This Row],[Sale]]-Tabla1[[#This Row],[Cost]],-Tabla1[[#This Row],[Cost]]*Tabla1[[#This Row],[Cant]])</f>
        <v>-25000</v>
      </c>
      <c r="P10679" s="8">
        <f>IF(Tabla1[[#This Row],[Mov]]="VNT",-Tabla1[[#This Row],[Cant]],Tabla1[[#This Row],[Cant]])</f>
        <v>1</v>
      </c>
      <c r="Q10679" s="8">
        <f>DAY(Tabla1[[#This Row],[Date]])</f>
        <v>31</v>
      </c>
      <c r="R10679" s="8">
        <f>MONTH(Tabla1[[#This Row],[Date]])</f>
        <v>5</v>
      </c>
      <c r="S10679" s="8">
        <f>YEAR(Tabla1[[#This Row],[Date]])</f>
        <v>2023</v>
      </c>
    </row>
    <row r="10680" spans="1:19" x14ac:dyDescent="0.2">
      <c r="A10680">
        <v>10631</v>
      </c>
      <c r="B10680" s="1">
        <v>45078</v>
      </c>
      <c r="C10680" t="s">
        <v>261</v>
      </c>
      <c r="D10680" t="s">
        <v>3433</v>
      </c>
      <c r="E10680">
        <v>5</v>
      </c>
      <c r="F10680" t="s">
        <v>15</v>
      </c>
      <c r="G10680" t="s">
        <v>266</v>
      </c>
      <c r="H10680" t="s">
        <v>3455</v>
      </c>
      <c r="M10680" s="2">
        <v>2000</v>
      </c>
      <c r="N10680" s="2">
        <v>10000</v>
      </c>
      <c r="O10680" s="2">
        <f>IF(Tabla1[[#This Row],[Mov]]="VNT",Tabla1[[#This Row],[Sale]]-Tabla1[[#This Row],[Cost]],-Tabla1[[#This Row],[Cost]]*Tabla1[[#This Row],[Cant]])</f>
        <v>-10000</v>
      </c>
      <c r="P10680" s="8">
        <f>IF(Tabla1[[#This Row],[Mov]]="VNT",-Tabla1[[#This Row],[Cant]],Tabla1[[#This Row],[Cant]])</f>
        <v>5</v>
      </c>
      <c r="Q10680" s="8">
        <f>DAY(Tabla1[[#This Row],[Date]])</f>
        <v>1</v>
      </c>
      <c r="R10680" s="8">
        <f>MONTH(Tabla1[[#This Row],[Date]])</f>
        <v>6</v>
      </c>
      <c r="S10680" s="8">
        <f>YEAR(Tabla1[[#This Row],[Date]])</f>
        <v>2023</v>
      </c>
    </row>
    <row r="10681" spans="1:19" x14ac:dyDescent="0.2">
      <c r="A10681">
        <v>10632</v>
      </c>
      <c r="B10681" s="1">
        <v>45078</v>
      </c>
      <c r="C10681" t="s">
        <v>261</v>
      </c>
      <c r="D10681" t="s">
        <v>3433</v>
      </c>
      <c r="E10681">
        <v>10</v>
      </c>
      <c r="F10681" t="s">
        <v>15</v>
      </c>
      <c r="G10681" t="s">
        <v>272</v>
      </c>
      <c r="H10681" t="s">
        <v>3017</v>
      </c>
      <c r="M10681" s="2">
        <v>1000</v>
      </c>
      <c r="N10681" s="2">
        <v>7000</v>
      </c>
      <c r="O10681" s="2">
        <f>IF(Tabla1[[#This Row],[Mov]]="VNT",Tabla1[[#This Row],[Sale]]-Tabla1[[#This Row],[Cost]],-Tabla1[[#This Row],[Cost]]*Tabla1[[#This Row],[Cant]])</f>
        <v>-10000</v>
      </c>
      <c r="P10681" s="8">
        <f>IF(Tabla1[[#This Row],[Mov]]="VNT",-Tabla1[[#This Row],[Cant]],Tabla1[[#This Row],[Cant]])</f>
        <v>10</v>
      </c>
      <c r="Q10681" s="8">
        <f>DAY(Tabla1[[#This Row],[Date]])</f>
        <v>1</v>
      </c>
      <c r="R10681" s="8">
        <f>MONTH(Tabla1[[#This Row],[Date]])</f>
        <v>6</v>
      </c>
      <c r="S10681" s="8">
        <f>YEAR(Tabla1[[#This Row],[Date]])</f>
        <v>2023</v>
      </c>
    </row>
    <row r="10682" spans="1:19" x14ac:dyDescent="0.2">
      <c r="A10682">
        <v>10633</v>
      </c>
      <c r="B10682" s="1">
        <v>45078</v>
      </c>
      <c r="C10682" t="s">
        <v>261</v>
      </c>
      <c r="D10682" t="s">
        <v>3433</v>
      </c>
      <c r="E10682">
        <v>5</v>
      </c>
      <c r="F10682" t="s">
        <v>21</v>
      </c>
      <c r="G10682" t="s">
        <v>3457</v>
      </c>
      <c r="H10682" t="s">
        <v>3456</v>
      </c>
      <c r="M10682" s="2">
        <v>2400</v>
      </c>
      <c r="N10682" s="2">
        <v>10000</v>
      </c>
      <c r="O10682" s="2">
        <f>IF(Tabla1[[#This Row],[Mov]]="VNT",Tabla1[[#This Row],[Sale]]-Tabla1[[#This Row],[Cost]],-Tabla1[[#This Row],[Cost]]*Tabla1[[#This Row],[Cant]])</f>
        <v>-12000</v>
      </c>
      <c r="P10682" s="8">
        <f>IF(Tabla1[[#This Row],[Mov]]="VNT",-Tabla1[[#This Row],[Cant]],Tabla1[[#This Row],[Cant]])</f>
        <v>5</v>
      </c>
      <c r="Q10682" s="8">
        <f>DAY(Tabla1[[#This Row],[Date]])</f>
        <v>1</v>
      </c>
      <c r="R10682" s="8">
        <f>MONTH(Tabla1[[#This Row],[Date]])</f>
        <v>6</v>
      </c>
      <c r="S10682" s="8">
        <f>YEAR(Tabla1[[#This Row],[Date]])</f>
        <v>2023</v>
      </c>
    </row>
    <row r="10683" spans="1:19" x14ac:dyDescent="0.2">
      <c r="A10683">
        <v>10634</v>
      </c>
      <c r="B10683" s="1">
        <v>45078</v>
      </c>
      <c r="C10683" t="s">
        <v>261</v>
      </c>
      <c r="D10683" t="s">
        <v>3433</v>
      </c>
      <c r="E10683">
        <v>5</v>
      </c>
      <c r="F10683" t="s">
        <v>21</v>
      </c>
      <c r="G10683" t="s">
        <v>266</v>
      </c>
      <c r="H10683" t="s">
        <v>2063</v>
      </c>
      <c r="M10683" s="2">
        <v>1500</v>
      </c>
      <c r="N10683" s="2">
        <v>8000</v>
      </c>
      <c r="O10683" s="2">
        <f>IF(Tabla1[[#This Row],[Mov]]="VNT",Tabla1[[#This Row],[Sale]]-Tabla1[[#This Row],[Cost]],-Tabla1[[#This Row],[Cost]]*Tabla1[[#This Row],[Cant]])</f>
        <v>-7500</v>
      </c>
      <c r="P10683" s="8">
        <f>IF(Tabla1[[#This Row],[Mov]]="VNT",-Tabla1[[#This Row],[Cant]],Tabla1[[#This Row],[Cant]])</f>
        <v>5</v>
      </c>
      <c r="Q10683" s="8">
        <f>DAY(Tabla1[[#This Row],[Date]])</f>
        <v>1</v>
      </c>
      <c r="R10683" s="8">
        <f>MONTH(Tabla1[[#This Row],[Date]])</f>
        <v>6</v>
      </c>
      <c r="S10683" s="8">
        <f>YEAR(Tabla1[[#This Row],[Date]])</f>
        <v>2023</v>
      </c>
    </row>
    <row r="10684" spans="1:19" x14ac:dyDescent="0.2">
      <c r="A10684">
        <v>10635</v>
      </c>
      <c r="B10684" s="1">
        <v>45078</v>
      </c>
      <c r="C10684" t="s">
        <v>261</v>
      </c>
      <c r="D10684" t="s">
        <v>3433</v>
      </c>
      <c r="E10684">
        <v>2</v>
      </c>
      <c r="F10684" t="s">
        <v>127</v>
      </c>
      <c r="G10684" t="s">
        <v>266</v>
      </c>
      <c r="H10684" t="s">
        <v>3458</v>
      </c>
      <c r="M10684" s="2">
        <v>3500</v>
      </c>
      <c r="N10684" s="2">
        <v>9000</v>
      </c>
      <c r="O10684" s="2">
        <f>IF(Tabla1[[#This Row],[Mov]]="VNT",Tabla1[[#This Row],[Sale]]-Tabla1[[#This Row],[Cost]],-Tabla1[[#This Row],[Cost]]*Tabla1[[#This Row],[Cant]])</f>
        <v>-7000</v>
      </c>
      <c r="P10684" s="8">
        <f>IF(Tabla1[[#This Row],[Mov]]="VNT",-Tabla1[[#This Row],[Cant]],Tabla1[[#This Row],[Cant]])</f>
        <v>2</v>
      </c>
      <c r="Q10684" s="8">
        <f>DAY(Tabla1[[#This Row],[Date]])</f>
        <v>1</v>
      </c>
      <c r="R10684" s="8">
        <f>MONTH(Tabla1[[#This Row],[Date]])</f>
        <v>6</v>
      </c>
      <c r="S10684" s="8">
        <f>YEAR(Tabla1[[#This Row],[Date]])</f>
        <v>2023</v>
      </c>
    </row>
    <row r="10685" spans="1:19" x14ac:dyDescent="0.2">
      <c r="A10685">
        <v>10636</v>
      </c>
      <c r="B10685" s="1">
        <v>45078</v>
      </c>
      <c r="C10685" t="s">
        <v>261</v>
      </c>
      <c r="D10685" t="s">
        <v>3433</v>
      </c>
      <c r="E10685">
        <v>5</v>
      </c>
      <c r="F10685" t="s">
        <v>127</v>
      </c>
      <c r="G10685" t="s">
        <v>266</v>
      </c>
      <c r="H10685" t="s">
        <v>3459</v>
      </c>
      <c r="M10685" s="2">
        <v>1000</v>
      </c>
      <c r="N10685" s="2">
        <v>3000</v>
      </c>
      <c r="O10685" s="2">
        <f>IF(Tabla1[[#This Row],[Mov]]="VNT",Tabla1[[#This Row],[Sale]]-Tabla1[[#This Row],[Cost]],-Tabla1[[#This Row],[Cost]]*Tabla1[[#This Row],[Cant]])</f>
        <v>-5000</v>
      </c>
      <c r="P10685" s="8">
        <f>IF(Tabla1[[#This Row],[Mov]]="VNT",-Tabla1[[#This Row],[Cant]],Tabla1[[#This Row],[Cant]])</f>
        <v>5</v>
      </c>
      <c r="Q10685" s="8">
        <f>DAY(Tabla1[[#This Row],[Date]])</f>
        <v>1</v>
      </c>
      <c r="R10685" s="8">
        <f>MONTH(Tabla1[[#This Row],[Date]])</f>
        <v>6</v>
      </c>
      <c r="S10685" s="8">
        <f>YEAR(Tabla1[[#This Row],[Date]])</f>
        <v>2023</v>
      </c>
    </row>
    <row r="10686" spans="1:19" x14ac:dyDescent="0.2">
      <c r="A10686">
        <v>10637</v>
      </c>
      <c r="B10686" s="1">
        <v>45078</v>
      </c>
      <c r="C10686" t="s">
        <v>261</v>
      </c>
      <c r="D10686" t="s">
        <v>3433</v>
      </c>
      <c r="E10686">
        <v>4</v>
      </c>
      <c r="F10686" t="s">
        <v>224</v>
      </c>
      <c r="G10686" t="s">
        <v>262</v>
      </c>
      <c r="H10686" t="s">
        <v>301</v>
      </c>
      <c r="M10686" s="2">
        <v>8000</v>
      </c>
      <c r="N10686" s="2">
        <v>20000</v>
      </c>
      <c r="O10686" s="2">
        <f>IF(Tabla1[[#This Row],[Mov]]="VNT",Tabla1[[#This Row],[Sale]]-Tabla1[[#This Row],[Cost]],-Tabla1[[#This Row],[Cost]]*Tabla1[[#This Row],[Cant]])</f>
        <v>-32000</v>
      </c>
      <c r="P10686" s="8">
        <f>IF(Tabla1[[#This Row],[Mov]]="VNT",-Tabla1[[#This Row],[Cant]],Tabla1[[#This Row],[Cant]])</f>
        <v>4</v>
      </c>
      <c r="Q10686" s="8">
        <f>DAY(Tabla1[[#This Row],[Date]])</f>
        <v>1</v>
      </c>
      <c r="R10686" s="8">
        <f>MONTH(Tabla1[[#This Row],[Date]])</f>
        <v>6</v>
      </c>
      <c r="S10686" s="8">
        <f>YEAR(Tabla1[[#This Row],[Date]])</f>
        <v>2023</v>
      </c>
    </row>
    <row r="10687" spans="1:19" x14ac:dyDescent="0.2">
      <c r="A10687">
        <v>10638</v>
      </c>
      <c r="B10687" s="1">
        <v>45078</v>
      </c>
      <c r="C10687" t="s">
        <v>261</v>
      </c>
      <c r="D10687" t="s">
        <v>3433</v>
      </c>
      <c r="E10687">
        <v>1</v>
      </c>
      <c r="F10687" t="s">
        <v>224</v>
      </c>
      <c r="G10687" t="s">
        <v>272</v>
      </c>
      <c r="H10687" t="s">
        <v>319</v>
      </c>
      <c r="M10687" s="2">
        <v>7000</v>
      </c>
      <c r="N10687" s="2">
        <v>20000</v>
      </c>
      <c r="O10687" s="2">
        <f>IF(Tabla1[[#This Row],[Mov]]="VNT",Tabla1[[#This Row],[Sale]]-Tabla1[[#This Row],[Cost]],-Tabla1[[#This Row],[Cost]]*Tabla1[[#This Row],[Cant]])</f>
        <v>-7000</v>
      </c>
      <c r="P10687" s="8">
        <f>IF(Tabla1[[#This Row],[Mov]]="VNT",-Tabla1[[#This Row],[Cant]],Tabla1[[#This Row],[Cant]])</f>
        <v>1</v>
      </c>
      <c r="Q10687" s="8">
        <f>DAY(Tabla1[[#This Row],[Date]])</f>
        <v>1</v>
      </c>
      <c r="R10687" s="8">
        <f>MONTH(Tabla1[[#This Row],[Date]])</f>
        <v>6</v>
      </c>
      <c r="S10687" s="8">
        <f>YEAR(Tabla1[[#This Row],[Date]])</f>
        <v>2023</v>
      </c>
    </row>
    <row r="10688" spans="1:19" x14ac:dyDescent="0.2">
      <c r="A10688">
        <v>10639</v>
      </c>
      <c r="B10688" s="1">
        <v>45078</v>
      </c>
      <c r="C10688" t="s">
        <v>261</v>
      </c>
      <c r="D10688" t="s">
        <v>3433</v>
      </c>
      <c r="E10688">
        <v>5</v>
      </c>
      <c r="F10688" t="s">
        <v>224</v>
      </c>
      <c r="G10688" t="s">
        <v>273</v>
      </c>
      <c r="H10688" t="s">
        <v>1279</v>
      </c>
      <c r="M10688" s="2">
        <v>7000</v>
      </c>
      <c r="N10688" s="2">
        <v>20000</v>
      </c>
      <c r="O10688" s="2">
        <f>IF(Tabla1[[#This Row],[Mov]]="VNT",Tabla1[[#This Row],[Sale]]-Tabla1[[#This Row],[Cost]],-Tabla1[[#This Row],[Cost]]*Tabla1[[#This Row],[Cant]])</f>
        <v>-35000</v>
      </c>
      <c r="P10688" s="8">
        <f>IF(Tabla1[[#This Row],[Mov]]="VNT",-Tabla1[[#This Row],[Cant]],Tabla1[[#This Row],[Cant]])</f>
        <v>5</v>
      </c>
      <c r="Q10688" s="8">
        <f>DAY(Tabla1[[#This Row],[Date]])</f>
        <v>1</v>
      </c>
      <c r="R10688" s="8">
        <f>MONTH(Tabla1[[#This Row],[Date]])</f>
        <v>6</v>
      </c>
      <c r="S10688" s="8">
        <f>YEAR(Tabla1[[#This Row],[Date]])</f>
        <v>2023</v>
      </c>
    </row>
    <row r="10689" spans="1:24" x14ac:dyDescent="0.2">
      <c r="A10689">
        <v>10640</v>
      </c>
      <c r="B10689" s="1">
        <v>45078</v>
      </c>
      <c r="C10689" t="s">
        <v>261</v>
      </c>
      <c r="D10689" t="s">
        <v>3433</v>
      </c>
      <c r="E10689">
        <v>5</v>
      </c>
      <c r="F10689" t="s">
        <v>224</v>
      </c>
      <c r="G10689" t="s">
        <v>860</v>
      </c>
      <c r="H10689" t="s">
        <v>313</v>
      </c>
      <c r="M10689" s="2">
        <v>9000</v>
      </c>
      <c r="N10689" s="2">
        <v>20000</v>
      </c>
      <c r="O10689" s="2">
        <f>IF(Tabla1[[#This Row],[Mov]]="VNT",Tabla1[[#This Row],[Sale]]-Tabla1[[#This Row],[Cost]],-Tabla1[[#This Row],[Cost]]*Tabla1[[#This Row],[Cant]])</f>
        <v>-45000</v>
      </c>
      <c r="P10689" s="8">
        <f>IF(Tabla1[[#This Row],[Mov]]="VNT",-Tabla1[[#This Row],[Cant]],Tabla1[[#This Row],[Cant]])</f>
        <v>5</v>
      </c>
      <c r="Q10689" s="8">
        <f>DAY(Tabla1[[#This Row],[Date]])</f>
        <v>1</v>
      </c>
      <c r="R10689" s="8">
        <f>MONTH(Tabla1[[#This Row],[Date]])</f>
        <v>6</v>
      </c>
      <c r="S10689" s="8">
        <f>YEAR(Tabla1[[#This Row],[Date]])</f>
        <v>2023</v>
      </c>
    </row>
    <row r="10690" spans="1:24" x14ac:dyDescent="0.2">
      <c r="A10690">
        <v>10641</v>
      </c>
      <c r="B10690" s="1">
        <v>45078</v>
      </c>
      <c r="C10690" t="s">
        <v>261</v>
      </c>
      <c r="D10690" t="s">
        <v>3433</v>
      </c>
      <c r="E10690">
        <v>2</v>
      </c>
      <c r="F10690" t="s">
        <v>586</v>
      </c>
      <c r="G10690" t="s">
        <v>273</v>
      </c>
      <c r="H10690" t="s">
        <v>1279</v>
      </c>
      <c r="M10690" s="2">
        <v>5000</v>
      </c>
      <c r="N10690" s="2">
        <v>18000</v>
      </c>
      <c r="O10690" s="2">
        <f>IF(Tabla1[[#This Row],[Mov]]="VNT",Tabla1[[#This Row],[Sale]]-Tabla1[[#This Row],[Cost]],-Tabla1[[#This Row],[Cost]]*Tabla1[[#This Row],[Cant]])</f>
        <v>-10000</v>
      </c>
      <c r="P10690" s="8">
        <f>IF(Tabla1[[#This Row],[Mov]]="VNT",-Tabla1[[#This Row],[Cant]],Tabla1[[#This Row],[Cant]])</f>
        <v>2</v>
      </c>
      <c r="Q10690" s="8">
        <f>DAY(Tabla1[[#This Row],[Date]])</f>
        <v>1</v>
      </c>
      <c r="R10690" s="8">
        <f>MONTH(Tabla1[[#This Row],[Date]])</f>
        <v>6</v>
      </c>
      <c r="S10690" s="8">
        <f>YEAR(Tabla1[[#This Row],[Date]])</f>
        <v>2023</v>
      </c>
    </row>
    <row r="10691" spans="1:24" x14ac:dyDescent="0.2">
      <c r="A10691">
        <v>10642</v>
      </c>
      <c r="B10691" s="1">
        <v>45078</v>
      </c>
      <c r="C10691" t="s">
        <v>261</v>
      </c>
      <c r="D10691" t="s">
        <v>3433</v>
      </c>
      <c r="E10691">
        <v>1</v>
      </c>
      <c r="F10691" t="s">
        <v>3453</v>
      </c>
      <c r="G10691" t="s">
        <v>273</v>
      </c>
      <c r="H10691" t="s">
        <v>1279</v>
      </c>
      <c r="M10691" s="2">
        <v>11000</v>
      </c>
      <c r="N10691" s="2">
        <v>24000</v>
      </c>
      <c r="O10691" s="2">
        <f>IF(Tabla1[[#This Row],[Mov]]="VNT",Tabla1[[#This Row],[Sale]]-Tabla1[[#This Row],[Cost]],-Tabla1[[#This Row],[Cost]]*Tabla1[[#This Row],[Cant]])</f>
        <v>-11000</v>
      </c>
      <c r="P10691" s="8">
        <f>IF(Tabla1[[#This Row],[Mov]]="VNT",-Tabla1[[#This Row],[Cant]],Tabla1[[#This Row],[Cant]])</f>
        <v>1</v>
      </c>
      <c r="Q10691" s="8">
        <f>DAY(Tabla1[[#This Row],[Date]])</f>
        <v>1</v>
      </c>
      <c r="R10691" s="8">
        <f>MONTH(Tabla1[[#This Row],[Date]])</f>
        <v>6</v>
      </c>
      <c r="S10691" s="8">
        <f>YEAR(Tabla1[[#This Row],[Date]])</f>
        <v>2023</v>
      </c>
    </row>
    <row r="10692" spans="1:24" x14ac:dyDescent="0.2">
      <c r="A10692">
        <v>10643</v>
      </c>
      <c r="B10692" s="1">
        <v>45078</v>
      </c>
      <c r="C10692" t="s">
        <v>261</v>
      </c>
      <c r="D10692" t="s">
        <v>3433</v>
      </c>
      <c r="E10692">
        <v>1</v>
      </c>
      <c r="F10692" t="s">
        <v>532</v>
      </c>
      <c r="G10692" t="s">
        <v>263</v>
      </c>
      <c r="H10692" t="s">
        <v>681</v>
      </c>
      <c r="M10692" s="2">
        <v>33000</v>
      </c>
      <c r="N10692" s="2">
        <v>65000</v>
      </c>
      <c r="O10692" s="2">
        <f>IF(Tabla1[[#This Row],[Mov]]="VNT",Tabla1[[#This Row],[Sale]]-Tabla1[[#This Row],[Cost]],-Tabla1[[#This Row],[Cost]]*Tabla1[[#This Row],[Cant]])</f>
        <v>-33000</v>
      </c>
      <c r="P10692" s="8">
        <f>IF(Tabla1[[#This Row],[Mov]]="VNT",-Tabla1[[#This Row],[Cant]],Tabla1[[#This Row],[Cant]])</f>
        <v>1</v>
      </c>
      <c r="Q10692" s="8">
        <f>DAY(Tabla1[[#This Row],[Date]])</f>
        <v>1</v>
      </c>
      <c r="R10692" s="8">
        <f>MONTH(Tabla1[[#This Row],[Date]])</f>
        <v>6</v>
      </c>
      <c r="S10692" s="8">
        <f>YEAR(Tabla1[[#This Row],[Date]])</f>
        <v>2023</v>
      </c>
    </row>
    <row r="10693" spans="1:24" x14ac:dyDescent="0.2">
      <c r="A10693">
        <v>10644</v>
      </c>
      <c r="B10693" s="1">
        <v>45078</v>
      </c>
      <c r="C10693" t="s">
        <v>261</v>
      </c>
      <c r="D10693" t="s">
        <v>3433</v>
      </c>
      <c r="E10693">
        <v>1</v>
      </c>
      <c r="F10693" t="s">
        <v>532</v>
      </c>
      <c r="G10693" t="s">
        <v>266</v>
      </c>
      <c r="H10693" t="s">
        <v>3454</v>
      </c>
      <c r="M10693" s="2">
        <v>25000</v>
      </c>
      <c r="N10693" s="2">
        <v>50000</v>
      </c>
      <c r="O10693" s="2">
        <f>IF(Tabla1[[#This Row],[Mov]]="VNT",Tabla1[[#This Row],[Sale]]-Tabla1[[#This Row],[Cost]],-Tabla1[[#This Row],[Cost]]*Tabla1[[#This Row],[Cant]])</f>
        <v>-25000</v>
      </c>
      <c r="P10693" s="8">
        <f>IF(Tabla1[[#This Row],[Mov]]="VNT",-Tabla1[[#This Row],[Cant]],Tabla1[[#This Row],[Cant]])</f>
        <v>1</v>
      </c>
      <c r="Q10693" s="8">
        <f>DAY(Tabla1[[#This Row],[Date]])</f>
        <v>1</v>
      </c>
      <c r="R10693" s="8">
        <f>MONTH(Tabla1[[#This Row],[Date]])</f>
        <v>6</v>
      </c>
      <c r="S10693" s="8">
        <f>YEAR(Tabla1[[#This Row],[Date]])</f>
        <v>2023</v>
      </c>
    </row>
    <row r="10694" spans="1:24" x14ac:dyDescent="0.2">
      <c r="A10694">
        <v>10645</v>
      </c>
      <c r="B10694" s="1">
        <v>45078</v>
      </c>
      <c r="C10694" t="s">
        <v>261</v>
      </c>
      <c r="D10694" t="s">
        <v>3433</v>
      </c>
      <c r="E10694">
        <v>9</v>
      </c>
      <c r="F10694" t="s">
        <v>891</v>
      </c>
      <c r="G10694" t="s">
        <v>589</v>
      </c>
      <c r="H10694" t="s">
        <v>1173</v>
      </c>
      <c r="M10694" s="2">
        <v>3500</v>
      </c>
      <c r="N10694" s="2">
        <v>10000</v>
      </c>
      <c r="O10694" s="2">
        <f>IF(Tabla1[[#This Row],[Mov]]="VNT",Tabla1[[#This Row],[Sale]]-Tabla1[[#This Row],[Cost]],-Tabla1[[#This Row],[Cost]]*Tabla1[[#This Row],[Cant]])</f>
        <v>-31500</v>
      </c>
      <c r="P10694" s="8">
        <f>IF(Tabla1[[#This Row],[Mov]]="VNT",-Tabla1[[#This Row],[Cant]],Tabla1[[#This Row],[Cant]])</f>
        <v>9</v>
      </c>
      <c r="Q10694" s="8">
        <f>DAY(Tabla1[[#This Row],[Date]])</f>
        <v>1</v>
      </c>
      <c r="R10694" s="8">
        <f>MONTH(Tabla1[[#This Row],[Date]])</f>
        <v>6</v>
      </c>
      <c r="S10694" s="8">
        <f>YEAR(Tabla1[[#This Row],[Date]])</f>
        <v>2023</v>
      </c>
    </row>
    <row r="10695" spans="1:24" x14ac:dyDescent="0.2">
      <c r="A10695">
        <v>10646</v>
      </c>
      <c r="B10695" s="1">
        <v>45078</v>
      </c>
      <c r="C10695" t="s">
        <v>261</v>
      </c>
      <c r="D10695" t="s">
        <v>3433</v>
      </c>
      <c r="E10695">
        <v>5</v>
      </c>
      <c r="F10695" t="s">
        <v>225</v>
      </c>
      <c r="G10695" t="s">
        <v>272</v>
      </c>
      <c r="H10695" t="s">
        <v>423</v>
      </c>
      <c r="M10695" s="2">
        <v>1000</v>
      </c>
      <c r="N10695" s="2">
        <v>10000</v>
      </c>
      <c r="O10695" s="2">
        <f>IF(Tabla1[[#This Row],[Mov]]="VNT",Tabla1[[#This Row],[Sale]]-Tabla1[[#This Row],[Cost]],-Tabla1[[#This Row],[Cost]]*Tabla1[[#This Row],[Cant]])</f>
        <v>-5000</v>
      </c>
      <c r="P10695" s="8">
        <f>IF(Tabla1[[#This Row],[Mov]]="VNT",-Tabla1[[#This Row],[Cant]],Tabla1[[#This Row],[Cant]])</f>
        <v>5</v>
      </c>
      <c r="Q10695" s="8">
        <f>DAY(Tabla1[[#This Row],[Date]])</f>
        <v>1</v>
      </c>
      <c r="R10695" s="8">
        <f>MONTH(Tabla1[[#This Row],[Date]])</f>
        <v>6</v>
      </c>
      <c r="S10695" s="8">
        <f>YEAR(Tabla1[[#This Row],[Date]])</f>
        <v>2023</v>
      </c>
    </row>
    <row r="10696" spans="1:24" x14ac:dyDescent="0.2">
      <c r="A10696">
        <v>10647</v>
      </c>
      <c r="B10696" s="1">
        <v>45078</v>
      </c>
      <c r="C10696" t="s">
        <v>261</v>
      </c>
      <c r="D10696" t="s">
        <v>623</v>
      </c>
      <c r="E10696">
        <v>3</v>
      </c>
      <c r="F10696" t="s">
        <v>128</v>
      </c>
      <c r="G10696" t="s">
        <v>266</v>
      </c>
      <c r="H10696" t="s">
        <v>2085</v>
      </c>
      <c r="M10696" s="2">
        <v>11000</v>
      </c>
      <c r="N10696" s="2">
        <v>20000</v>
      </c>
      <c r="O10696" s="2">
        <f>IF(Tabla1[[#This Row],[Mov]]="VNT",Tabla1[[#This Row],[Sale]]-Tabla1[[#This Row],[Cost]],-Tabla1[[#This Row],[Cost]]*Tabla1[[#This Row],[Cant]])</f>
        <v>-33000</v>
      </c>
      <c r="P10696" s="8">
        <f>IF(Tabla1[[#This Row],[Mov]]="VNT",-Tabla1[[#This Row],[Cant]],Tabla1[[#This Row],[Cant]])</f>
        <v>3</v>
      </c>
      <c r="Q10696" s="8">
        <f>DAY(Tabla1[[#This Row],[Date]])</f>
        <v>1</v>
      </c>
      <c r="R10696" s="8">
        <f>MONTH(Tabla1[[#This Row],[Date]])</f>
        <v>6</v>
      </c>
      <c r="S10696" s="8">
        <f>YEAR(Tabla1[[#This Row],[Date]])</f>
        <v>2023</v>
      </c>
    </row>
    <row r="10697" spans="1:24" x14ac:dyDescent="0.2">
      <c r="A10697">
        <v>10648</v>
      </c>
      <c r="B10697" s="1">
        <v>45078</v>
      </c>
      <c r="C10697" t="s">
        <v>261</v>
      </c>
      <c r="D10697" t="s">
        <v>623</v>
      </c>
      <c r="E10697">
        <v>1</v>
      </c>
      <c r="F10697" t="s">
        <v>48</v>
      </c>
      <c r="G10697" t="s">
        <v>266</v>
      </c>
      <c r="H10697" t="s">
        <v>3460</v>
      </c>
      <c r="M10697" s="2">
        <v>22000</v>
      </c>
      <c r="N10697" s="2">
        <v>45000</v>
      </c>
      <c r="O10697" s="2">
        <f>IF(Tabla1[[#This Row],[Mov]]="VNT",Tabla1[[#This Row],[Sale]]-Tabla1[[#This Row],[Cost]],-Tabla1[[#This Row],[Cost]]*Tabla1[[#This Row],[Cant]])</f>
        <v>-22000</v>
      </c>
      <c r="P10697" s="8">
        <f>IF(Tabla1[[#This Row],[Mov]]="VNT",-Tabla1[[#This Row],[Cant]],Tabla1[[#This Row],[Cant]])</f>
        <v>1</v>
      </c>
      <c r="Q10697" s="8">
        <f>DAY(Tabla1[[#This Row],[Date]])</f>
        <v>1</v>
      </c>
      <c r="R10697" s="8">
        <f>MONTH(Tabla1[[#This Row],[Date]])</f>
        <v>6</v>
      </c>
      <c r="S10697" s="8">
        <f>YEAR(Tabla1[[#This Row],[Date]])</f>
        <v>2023</v>
      </c>
    </row>
    <row r="10698" spans="1:24" x14ac:dyDescent="0.2">
      <c r="A10698">
        <v>10649</v>
      </c>
      <c r="B10698" s="1">
        <v>45078</v>
      </c>
      <c r="C10698" t="s">
        <v>261</v>
      </c>
      <c r="D10698" t="s">
        <v>623</v>
      </c>
      <c r="E10698">
        <v>1</v>
      </c>
      <c r="F10698" t="s">
        <v>44</v>
      </c>
      <c r="G10698" t="s">
        <v>794</v>
      </c>
      <c r="H10698" t="s">
        <v>3461</v>
      </c>
      <c r="M10698" s="2">
        <v>30000</v>
      </c>
      <c r="N10698" s="2">
        <v>59000</v>
      </c>
      <c r="O10698" s="2">
        <f>IF(Tabla1[[#This Row],[Mov]]="VNT",Tabla1[[#This Row],[Sale]]-Tabla1[[#This Row],[Cost]],-Tabla1[[#This Row],[Cost]]*Tabla1[[#This Row],[Cant]])</f>
        <v>-30000</v>
      </c>
      <c r="P10698" s="8">
        <f>IF(Tabla1[[#This Row],[Mov]]="VNT",-Tabla1[[#This Row],[Cant]],Tabla1[[#This Row],[Cant]])</f>
        <v>1</v>
      </c>
      <c r="Q10698" s="8">
        <f>DAY(Tabla1[[#This Row],[Date]])</f>
        <v>1</v>
      </c>
      <c r="R10698" s="8">
        <f>MONTH(Tabla1[[#This Row],[Date]])</f>
        <v>6</v>
      </c>
      <c r="S10698" s="8">
        <f>YEAR(Tabla1[[#This Row],[Date]])</f>
        <v>2023</v>
      </c>
    </row>
    <row r="10699" spans="1:24" x14ac:dyDescent="0.2">
      <c r="A10699">
        <v>10650</v>
      </c>
      <c r="B10699" s="1">
        <v>45078</v>
      </c>
      <c r="C10699" t="s">
        <v>261</v>
      </c>
      <c r="D10699" t="s">
        <v>892</v>
      </c>
      <c r="E10699">
        <v>1</v>
      </c>
      <c r="F10699" t="s">
        <v>386</v>
      </c>
      <c r="G10699" t="s">
        <v>272</v>
      </c>
      <c r="H10699" t="s">
        <v>3429</v>
      </c>
      <c r="M10699" s="2">
        <v>78000</v>
      </c>
      <c r="N10699" s="2">
        <v>140000</v>
      </c>
      <c r="O10699" s="2">
        <f>IF(Tabla1[[#This Row],[Mov]]="VNT",Tabla1[[#This Row],[Sale]]-Tabla1[[#This Row],[Cost]],-Tabla1[[#This Row],[Cost]]*Tabla1[[#This Row],[Cant]])</f>
        <v>-78000</v>
      </c>
      <c r="P10699" s="8">
        <f>IF(Tabla1[[#This Row],[Mov]]="VNT",-Tabla1[[#This Row],[Cant]],Tabla1[[#This Row],[Cant]])</f>
        <v>1</v>
      </c>
      <c r="Q10699" s="8">
        <f>DAY(Tabla1[[#This Row],[Date]])</f>
        <v>1</v>
      </c>
      <c r="R10699" s="8">
        <f>MONTH(Tabla1[[#This Row],[Date]])</f>
        <v>6</v>
      </c>
      <c r="S10699" s="8">
        <f>YEAR(Tabla1[[#This Row],[Date]])</f>
        <v>2023</v>
      </c>
    </row>
    <row r="10700" spans="1:24" x14ac:dyDescent="0.2">
      <c r="A10700">
        <v>10651</v>
      </c>
      <c r="B10700" s="1">
        <v>45078</v>
      </c>
      <c r="C10700" t="s">
        <v>261</v>
      </c>
      <c r="D10700" t="s">
        <v>892</v>
      </c>
      <c r="E10700">
        <v>1</v>
      </c>
      <c r="F10700" t="s">
        <v>386</v>
      </c>
      <c r="G10700" t="s">
        <v>272</v>
      </c>
      <c r="H10700" t="s">
        <v>2495</v>
      </c>
      <c r="M10700" s="2">
        <v>65000</v>
      </c>
      <c r="N10700" s="2">
        <v>125000</v>
      </c>
      <c r="O10700" s="2">
        <f>IF(Tabla1[[#This Row],[Mov]]="VNT",Tabla1[[#This Row],[Sale]]-Tabla1[[#This Row],[Cost]],-Tabla1[[#This Row],[Cost]]*Tabla1[[#This Row],[Cant]])</f>
        <v>-65000</v>
      </c>
      <c r="P10700" s="8">
        <f>IF(Tabla1[[#This Row],[Mov]]="VNT",-Tabla1[[#This Row],[Cant]],Tabla1[[#This Row],[Cant]])</f>
        <v>1</v>
      </c>
      <c r="Q10700" s="8">
        <f>DAY(Tabla1[[#This Row],[Date]])</f>
        <v>1</v>
      </c>
      <c r="R10700" s="8">
        <f>MONTH(Tabla1[[#This Row],[Date]])</f>
        <v>6</v>
      </c>
      <c r="S10700" s="8">
        <f>YEAR(Tabla1[[#This Row],[Date]])</f>
        <v>2023</v>
      </c>
      <c r="X10700">
        <v>164451</v>
      </c>
    </row>
    <row r="10701" spans="1:24" x14ac:dyDescent="0.2">
      <c r="A10701">
        <v>10652</v>
      </c>
      <c r="B10701" s="1">
        <v>45078</v>
      </c>
      <c r="C10701" t="s">
        <v>261</v>
      </c>
      <c r="D10701" t="s">
        <v>892</v>
      </c>
      <c r="E10701">
        <v>1</v>
      </c>
      <c r="F10701" t="s">
        <v>3354</v>
      </c>
      <c r="G10701" t="s">
        <v>272</v>
      </c>
      <c r="H10701" t="s">
        <v>806</v>
      </c>
      <c r="M10701" s="2">
        <v>5000</v>
      </c>
      <c r="N10701" s="2">
        <v>15000</v>
      </c>
      <c r="O10701" s="2">
        <f>IF(Tabla1[[#This Row],[Mov]]="VNT",Tabla1[[#This Row],[Sale]]-Tabla1[[#This Row],[Cost]],-Tabla1[[#This Row],[Cost]]*Tabla1[[#This Row],[Cant]])</f>
        <v>-5000</v>
      </c>
      <c r="P10701" s="8">
        <f>IF(Tabla1[[#This Row],[Mov]]="VNT",-Tabla1[[#This Row],[Cant]],Tabla1[[#This Row],[Cant]])</f>
        <v>1</v>
      </c>
      <c r="Q10701" s="8">
        <f>DAY(Tabla1[[#This Row],[Date]])</f>
        <v>1</v>
      </c>
      <c r="R10701" s="8">
        <f>MONTH(Tabla1[[#This Row],[Date]])</f>
        <v>6</v>
      </c>
      <c r="S10701" s="8">
        <f>YEAR(Tabla1[[#This Row],[Date]])</f>
        <v>2023</v>
      </c>
    </row>
    <row r="10702" spans="1:24" x14ac:dyDescent="0.2">
      <c r="A10702">
        <v>10653</v>
      </c>
      <c r="B10702" s="1">
        <v>45078</v>
      </c>
      <c r="C10702" t="s">
        <v>261</v>
      </c>
      <c r="D10702" t="s">
        <v>892</v>
      </c>
      <c r="E10702">
        <v>1</v>
      </c>
      <c r="F10702" t="s">
        <v>1192</v>
      </c>
      <c r="G10702" t="s">
        <v>272</v>
      </c>
      <c r="H10702" t="s">
        <v>806</v>
      </c>
      <c r="M10702" s="2">
        <v>15000</v>
      </c>
      <c r="N10702" s="2">
        <v>25000</v>
      </c>
      <c r="O10702" s="2">
        <f>IF(Tabla1[[#This Row],[Mov]]="VNT",Tabla1[[#This Row],[Sale]]-Tabla1[[#This Row],[Cost]],-Tabla1[[#This Row],[Cost]]*Tabla1[[#This Row],[Cant]])</f>
        <v>-15000</v>
      </c>
      <c r="P10702" s="8">
        <f>IF(Tabla1[[#This Row],[Mov]]="VNT",-Tabla1[[#This Row],[Cant]],Tabla1[[#This Row],[Cant]])</f>
        <v>1</v>
      </c>
      <c r="Q10702" s="8">
        <f>DAY(Tabla1[[#This Row],[Date]])</f>
        <v>1</v>
      </c>
      <c r="R10702" s="8">
        <f>MONTH(Tabla1[[#This Row],[Date]])</f>
        <v>6</v>
      </c>
      <c r="S10702" s="8">
        <f>YEAR(Tabla1[[#This Row],[Date]])</f>
        <v>2023</v>
      </c>
    </row>
    <row r="10703" spans="1:24" x14ac:dyDescent="0.2">
      <c r="A10703">
        <v>10654</v>
      </c>
      <c r="B10703" s="1">
        <v>45080</v>
      </c>
      <c r="C10703" t="s">
        <v>261</v>
      </c>
      <c r="D10703" t="s">
        <v>1767</v>
      </c>
      <c r="E10703">
        <v>2</v>
      </c>
      <c r="F10703" t="s">
        <v>2769</v>
      </c>
      <c r="G10703" t="s">
        <v>3464</v>
      </c>
      <c r="H10703" t="s">
        <v>3462</v>
      </c>
      <c r="M10703" s="2">
        <v>20000</v>
      </c>
      <c r="N10703" s="2">
        <v>55000</v>
      </c>
      <c r="O10703" s="2">
        <f>IF(Tabla1[[#This Row],[Mov]]="VNT",Tabla1[[#This Row],[Sale]]-Tabla1[[#This Row],[Cost]],-Tabla1[[#This Row],[Cost]]*Tabla1[[#This Row],[Cant]])</f>
        <v>-40000</v>
      </c>
      <c r="P10703" s="8">
        <f>IF(Tabla1[[#This Row],[Mov]]="VNT",-Tabla1[[#This Row],[Cant]],Tabla1[[#This Row],[Cant]])</f>
        <v>2</v>
      </c>
      <c r="Q10703" s="8">
        <f>DAY(Tabla1[[#This Row],[Date]])</f>
        <v>3</v>
      </c>
      <c r="R10703" s="8">
        <f>MONTH(Tabla1[[#This Row],[Date]])</f>
        <v>6</v>
      </c>
      <c r="S10703" s="8">
        <f>YEAR(Tabla1[[#This Row],[Date]])</f>
        <v>2023</v>
      </c>
    </row>
    <row r="10704" spans="1:24" x14ac:dyDescent="0.2">
      <c r="A10704">
        <v>10655</v>
      </c>
      <c r="B10704" s="1">
        <v>45080</v>
      </c>
      <c r="C10704" t="s">
        <v>261</v>
      </c>
      <c r="D10704" t="s">
        <v>1767</v>
      </c>
      <c r="E10704">
        <v>1</v>
      </c>
      <c r="F10704" t="s">
        <v>2669</v>
      </c>
      <c r="G10704" t="s">
        <v>2662</v>
      </c>
      <c r="H10704" t="s">
        <v>2666</v>
      </c>
      <c r="M10704" s="2">
        <v>22000</v>
      </c>
      <c r="N10704" s="2">
        <v>59000</v>
      </c>
      <c r="O10704" s="2">
        <f>IF(Tabla1[[#This Row],[Mov]]="VNT",Tabla1[[#This Row],[Sale]]-Tabla1[[#This Row],[Cost]],-Tabla1[[#This Row],[Cost]]*Tabla1[[#This Row],[Cant]])</f>
        <v>-22000</v>
      </c>
      <c r="P10704" s="8">
        <f>IF(Tabla1[[#This Row],[Mov]]="VNT",-Tabla1[[#This Row],[Cant]],Tabla1[[#This Row],[Cant]])</f>
        <v>1</v>
      </c>
      <c r="Q10704" s="8">
        <f>DAY(Tabla1[[#This Row],[Date]])</f>
        <v>3</v>
      </c>
      <c r="R10704" s="8">
        <f>MONTH(Tabla1[[#This Row],[Date]])</f>
        <v>6</v>
      </c>
      <c r="S10704" s="8">
        <f>YEAR(Tabla1[[#This Row],[Date]])</f>
        <v>2023</v>
      </c>
    </row>
    <row r="10705" spans="1:24" x14ac:dyDescent="0.2">
      <c r="A10705">
        <v>10656</v>
      </c>
      <c r="B10705" s="1">
        <v>45080</v>
      </c>
      <c r="C10705" t="s">
        <v>261</v>
      </c>
      <c r="D10705" t="s">
        <v>1767</v>
      </c>
      <c r="E10705">
        <v>1</v>
      </c>
      <c r="F10705" t="s">
        <v>2669</v>
      </c>
      <c r="G10705" t="s">
        <v>3290</v>
      </c>
      <c r="H10705" t="s">
        <v>3463</v>
      </c>
      <c r="M10705" s="2">
        <v>20000</v>
      </c>
      <c r="N10705" s="2">
        <v>55000</v>
      </c>
      <c r="O10705" s="2">
        <f>IF(Tabla1[[#This Row],[Mov]]="VNT",Tabla1[[#This Row],[Sale]]-Tabla1[[#This Row],[Cost]],-Tabla1[[#This Row],[Cost]]*Tabla1[[#This Row],[Cant]])</f>
        <v>-20000</v>
      </c>
      <c r="P10705" s="8">
        <f>IF(Tabla1[[#This Row],[Mov]]="VNT",-Tabla1[[#This Row],[Cant]],Tabla1[[#This Row],[Cant]])</f>
        <v>1</v>
      </c>
      <c r="Q10705" s="8">
        <f>DAY(Tabla1[[#This Row],[Date]])</f>
        <v>3</v>
      </c>
      <c r="R10705" s="8">
        <f>MONTH(Tabla1[[#This Row],[Date]])</f>
        <v>6</v>
      </c>
      <c r="S10705" s="8">
        <f>YEAR(Tabla1[[#This Row],[Date]])</f>
        <v>2023</v>
      </c>
    </row>
    <row r="10706" spans="1:24" x14ac:dyDescent="0.2">
      <c r="A10706">
        <v>10657</v>
      </c>
      <c r="B10706" s="1">
        <v>45080</v>
      </c>
      <c r="C10706" t="s">
        <v>261</v>
      </c>
      <c r="D10706" t="s">
        <v>892</v>
      </c>
      <c r="E10706">
        <v>1</v>
      </c>
      <c r="F10706" t="s">
        <v>386</v>
      </c>
      <c r="G10706" t="s">
        <v>263</v>
      </c>
      <c r="H10706" t="s">
        <v>672</v>
      </c>
      <c r="M10706" s="2">
        <v>80000</v>
      </c>
      <c r="N10706" s="2">
        <v>150000</v>
      </c>
      <c r="O10706" s="2">
        <f>IF(Tabla1[[#This Row],[Mov]]="VNT",Tabla1[[#This Row],[Sale]]-Tabla1[[#This Row],[Cost]],-Tabla1[[#This Row],[Cost]]*Tabla1[[#This Row],[Cant]])</f>
        <v>-80000</v>
      </c>
      <c r="P10706" s="8">
        <f>IF(Tabla1[[#This Row],[Mov]]="VNT",-Tabla1[[#This Row],[Cant]],Tabla1[[#This Row],[Cant]])</f>
        <v>1</v>
      </c>
      <c r="Q10706" s="8">
        <f>DAY(Tabla1[[#This Row],[Date]])</f>
        <v>3</v>
      </c>
      <c r="R10706" s="8">
        <f>MONTH(Tabla1[[#This Row],[Date]])</f>
        <v>6</v>
      </c>
      <c r="S10706" s="8">
        <f>YEAR(Tabla1[[#This Row],[Date]])</f>
        <v>2023</v>
      </c>
    </row>
    <row r="10707" spans="1:24" x14ac:dyDescent="0.2">
      <c r="A10707">
        <v>10658</v>
      </c>
      <c r="B10707" s="1">
        <v>45080</v>
      </c>
      <c r="C10707" t="s">
        <v>261</v>
      </c>
      <c r="D10707" t="s">
        <v>892</v>
      </c>
      <c r="E10707">
        <v>1</v>
      </c>
      <c r="F10707" t="s">
        <v>386</v>
      </c>
      <c r="G10707" t="s">
        <v>262</v>
      </c>
      <c r="H10707" t="s">
        <v>2920</v>
      </c>
      <c r="M10707" s="2">
        <v>85000</v>
      </c>
      <c r="N10707" s="2">
        <v>150000</v>
      </c>
      <c r="O10707" s="2">
        <f>IF(Tabla1[[#This Row],[Mov]]="VNT",Tabla1[[#This Row],[Sale]]-Tabla1[[#This Row],[Cost]],-Tabla1[[#This Row],[Cost]]*Tabla1[[#This Row],[Cant]])</f>
        <v>-85000</v>
      </c>
      <c r="P10707" s="8">
        <f>IF(Tabla1[[#This Row],[Mov]]="VNT",-Tabla1[[#This Row],[Cant]],Tabla1[[#This Row],[Cant]])</f>
        <v>1</v>
      </c>
      <c r="Q10707" s="8">
        <f>DAY(Tabla1[[#This Row],[Date]])</f>
        <v>3</v>
      </c>
      <c r="R10707" s="8">
        <f>MONTH(Tabla1[[#This Row],[Date]])</f>
        <v>6</v>
      </c>
      <c r="S10707" s="8">
        <f>YEAR(Tabla1[[#This Row],[Date]])</f>
        <v>2023</v>
      </c>
      <c r="X10707">
        <v>6013649400</v>
      </c>
    </row>
    <row r="10708" spans="1:24" x14ac:dyDescent="0.2">
      <c r="A10708">
        <v>10659</v>
      </c>
      <c r="B10708" s="1">
        <v>45080</v>
      </c>
      <c r="C10708" t="s">
        <v>261</v>
      </c>
      <c r="D10708" t="s">
        <v>339</v>
      </c>
      <c r="E10708">
        <v>3</v>
      </c>
      <c r="F10708" t="s">
        <v>891</v>
      </c>
      <c r="G10708" t="s">
        <v>262</v>
      </c>
      <c r="H10708" t="s">
        <v>538</v>
      </c>
      <c r="M10708" s="2">
        <v>3800</v>
      </c>
      <c r="N10708" s="2">
        <v>10000</v>
      </c>
      <c r="O10708" s="2">
        <f>IF(Tabla1[[#This Row],[Mov]]="VNT",Tabla1[[#This Row],[Sale]]-Tabla1[[#This Row],[Cost]],-Tabla1[[#This Row],[Cost]]*Tabla1[[#This Row],[Cant]])</f>
        <v>-11400</v>
      </c>
      <c r="P10708" s="8">
        <f>IF(Tabla1[[#This Row],[Mov]]="VNT",-Tabla1[[#This Row],[Cant]],Tabla1[[#This Row],[Cant]])</f>
        <v>3</v>
      </c>
      <c r="Q10708" s="8">
        <f>DAY(Tabla1[[#This Row],[Date]])</f>
        <v>3</v>
      </c>
      <c r="R10708" s="8">
        <f>MONTH(Tabla1[[#This Row],[Date]])</f>
        <v>6</v>
      </c>
      <c r="S10708" s="8">
        <f>YEAR(Tabla1[[#This Row],[Date]])</f>
        <v>2023</v>
      </c>
    </row>
    <row r="10709" spans="1:24" x14ac:dyDescent="0.2">
      <c r="A10709">
        <v>10660</v>
      </c>
      <c r="B10709" s="1">
        <v>45080</v>
      </c>
      <c r="C10709" t="s">
        <v>261</v>
      </c>
      <c r="D10709" t="s">
        <v>339</v>
      </c>
      <c r="E10709">
        <v>1</v>
      </c>
      <c r="F10709" t="s">
        <v>224</v>
      </c>
      <c r="G10709" t="s">
        <v>499</v>
      </c>
      <c r="H10709" t="s">
        <v>1061</v>
      </c>
      <c r="M10709" s="2">
        <v>9000</v>
      </c>
      <c r="N10709" s="2">
        <v>20000</v>
      </c>
      <c r="O10709" s="2">
        <f>IF(Tabla1[[#This Row],[Mov]]="VNT",Tabla1[[#This Row],[Sale]]-Tabla1[[#This Row],[Cost]],-Tabla1[[#This Row],[Cost]]*Tabla1[[#This Row],[Cant]])</f>
        <v>-9000</v>
      </c>
      <c r="P10709" s="8">
        <f>IF(Tabla1[[#This Row],[Mov]]="VNT",-Tabla1[[#This Row],[Cant]],Tabla1[[#This Row],[Cant]])</f>
        <v>1</v>
      </c>
      <c r="Q10709" s="8">
        <f>DAY(Tabla1[[#This Row],[Date]])</f>
        <v>3</v>
      </c>
      <c r="R10709" s="8">
        <f>MONTH(Tabla1[[#This Row],[Date]])</f>
        <v>6</v>
      </c>
      <c r="S10709" s="8">
        <f>YEAR(Tabla1[[#This Row],[Date]])</f>
        <v>2023</v>
      </c>
    </row>
    <row r="10710" spans="1:24" x14ac:dyDescent="0.2">
      <c r="A10710">
        <v>10661</v>
      </c>
      <c r="B10710" s="1">
        <v>45080</v>
      </c>
      <c r="C10710" t="s">
        <v>261</v>
      </c>
      <c r="D10710" t="s">
        <v>339</v>
      </c>
      <c r="E10710">
        <v>1</v>
      </c>
      <c r="F10710" t="s">
        <v>224</v>
      </c>
      <c r="G10710" t="s">
        <v>284</v>
      </c>
      <c r="H10710" t="s">
        <v>3192</v>
      </c>
      <c r="M10710" s="2">
        <v>12000</v>
      </c>
      <c r="N10710" s="2">
        <v>20000</v>
      </c>
      <c r="O10710" s="2">
        <f>IF(Tabla1[[#This Row],[Mov]]="VNT",Tabla1[[#This Row],[Sale]]-Tabla1[[#This Row],[Cost]],-Tabla1[[#This Row],[Cost]]*Tabla1[[#This Row],[Cant]])</f>
        <v>-12000</v>
      </c>
      <c r="P10710" s="8">
        <f>IF(Tabla1[[#This Row],[Mov]]="VNT",-Tabla1[[#This Row],[Cant]],Tabla1[[#This Row],[Cant]])</f>
        <v>1</v>
      </c>
      <c r="Q10710" s="8">
        <f>DAY(Tabla1[[#This Row],[Date]])</f>
        <v>3</v>
      </c>
      <c r="R10710" s="8">
        <f>MONTH(Tabla1[[#This Row],[Date]])</f>
        <v>6</v>
      </c>
      <c r="S10710" s="8">
        <f>YEAR(Tabla1[[#This Row],[Date]])</f>
        <v>2023</v>
      </c>
    </row>
    <row r="10711" spans="1:24" x14ac:dyDescent="0.2">
      <c r="A10711">
        <v>10662</v>
      </c>
      <c r="B10711" s="1">
        <v>45080</v>
      </c>
      <c r="C10711" t="s">
        <v>261</v>
      </c>
      <c r="D10711" t="s">
        <v>339</v>
      </c>
      <c r="E10711">
        <v>1</v>
      </c>
      <c r="F10711" t="s">
        <v>474</v>
      </c>
      <c r="G10711" t="s">
        <v>272</v>
      </c>
      <c r="H10711" t="s">
        <v>3196</v>
      </c>
      <c r="J10711" t="s">
        <v>17</v>
      </c>
      <c r="M10711" s="2">
        <v>6500</v>
      </c>
      <c r="N10711" s="2">
        <v>15000</v>
      </c>
      <c r="O10711" s="2">
        <f>IF(Tabla1[[#This Row],[Mov]]="VNT",Tabla1[[#This Row],[Sale]]-Tabla1[[#This Row],[Cost]],-Tabla1[[#This Row],[Cost]]*Tabla1[[#This Row],[Cant]])</f>
        <v>-6500</v>
      </c>
      <c r="P10711" s="8">
        <f>IF(Tabla1[[#This Row],[Mov]]="VNT",-Tabla1[[#This Row],[Cant]],Tabla1[[#This Row],[Cant]])</f>
        <v>1</v>
      </c>
      <c r="Q10711" s="8">
        <f>DAY(Tabla1[[#This Row],[Date]])</f>
        <v>3</v>
      </c>
      <c r="R10711" s="8">
        <f>MONTH(Tabla1[[#This Row],[Date]])</f>
        <v>6</v>
      </c>
      <c r="S10711" s="8">
        <f>YEAR(Tabla1[[#This Row],[Date]])</f>
        <v>2023</v>
      </c>
    </row>
    <row r="10712" spans="1:24" x14ac:dyDescent="0.2">
      <c r="A10712">
        <v>10663</v>
      </c>
      <c r="B10712" s="1">
        <v>45080</v>
      </c>
      <c r="C10712" t="s">
        <v>261</v>
      </c>
      <c r="D10712" t="s">
        <v>339</v>
      </c>
      <c r="E10712">
        <v>5</v>
      </c>
      <c r="F10712" t="s">
        <v>3465</v>
      </c>
      <c r="G10712" t="s">
        <v>266</v>
      </c>
      <c r="H10712" t="s">
        <v>3465</v>
      </c>
      <c r="M10712" s="2">
        <v>6000</v>
      </c>
      <c r="N10712" s="2">
        <v>14000</v>
      </c>
      <c r="O10712" s="2">
        <f>IF(Tabla1[[#This Row],[Mov]]="VNT",Tabla1[[#This Row],[Sale]]-Tabla1[[#This Row],[Cost]],-Tabla1[[#This Row],[Cost]]*Tabla1[[#This Row],[Cant]])</f>
        <v>-30000</v>
      </c>
      <c r="P10712" s="8">
        <f>IF(Tabla1[[#This Row],[Mov]]="VNT",-Tabla1[[#This Row],[Cant]],Tabla1[[#This Row],[Cant]])</f>
        <v>5</v>
      </c>
      <c r="Q10712" s="8">
        <f>DAY(Tabla1[[#This Row],[Date]])</f>
        <v>3</v>
      </c>
      <c r="R10712" s="8">
        <f>MONTH(Tabla1[[#This Row],[Date]])</f>
        <v>6</v>
      </c>
      <c r="S10712" s="8">
        <f>YEAR(Tabla1[[#This Row],[Date]])</f>
        <v>2023</v>
      </c>
    </row>
    <row r="10713" spans="1:24" x14ac:dyDescent="0.2">
      <c r="A10713">
        <v>10664</v>
      </c>
      <c r="B10713" s="1">
        <v>45080</v>
      </c>
      <c r="C10713" t="s">
        <v>261</v>
      </c>
      <c r="D10713" t="s">
        <v>339</v>
      </c>
      <c r="E10713">
        <v>6</v>
      </c>
      <c r="F10713" t="s">
        <v>2134</v>
      </c>
      <c r="G10713" t="s">
        <v>266</v>
      </c>
      <c r="H10713" t="s">
        <v>3466</v>
      </c>
      <c r="M10713" s="2">
        <v>6000</v>
      </c>
      <c r="N10713" s="2">
        <v>14000</v>
      </c>
      <c r="O10713" s="2">
        <f>IF(Tabla1[[#This Row],[Mov]]="VNT",Tabla1[[#This Row],[Sale]]-Tabla1[[#This Row],[Cost]],-Tabla1[[#This Row],[Cost]]*Tabla1[[#This Row],[Cant]])</f>
        <v>-36000</v>
      </c>
      <c r="P10713" s="8">
        <f>IF(Tabla1[[#This Row],[Mov]]="VNT",-Tabla1[[#This Row],[Cant]],Tabla1[[#This Row],[Cant]])</f>
        <v>6</v>
      </c>
      <c r="Q10713" s="8">
        <f>DAY(Tabla1[[#This Row],[Date]])</f>
        <v>3</v>
      </c>
      <c r="R10713" s="8">
        <f>MONTH(Tabla1[[#This Row],[Date]])</f>
        <v>6</v>
      </c>
      <c r="S10713" s="8">
        <f>YEAR(Tabla1[[#This Row],[Date]])</f>
        <v>2023</v>
      </c>
    </row>
    <row r="10714" spans="1:24" x14ac:dyDescent="0.2">
      <c r="A10714">
        <v>10665</v>
      </c>
      <c r="B10714" s="1">
        <v>45080</v>
      </c>
      <c r="C10714" t="s">
        <v>261</v>
      </c>
      <c r="D10714" t="s">
        <v>339</v>
      </c>
      <c r="E10714">
        <v>1</v>
      </c>
      <c r="F10714" t="s">
        <v>2362</v>
      </c>
      <c r="G10714" t="s">
        <v>266</v>
      </c>
      <c r="H10714" t="s">
        <v>3467</v>
      </c>
      <c r="M10714" s="2">
        <v>45000</v>
      </c>
      <c r="N10714" s="2">
        <v>65000</v>
      </c>
      <c r="O10714" s="2">
        <f>IF(Tabla1[[#This Row],[Mov]]="VNT",Tabla1[[#This Row],[Sale]]-Tabla1[[#This Row],[Cost]],-Tabla1[[#This Row],[Cost]]*Tabla1[[#This Row],[Cant]])</f>
        <v>-45000</v>
      </c>
      <c r="P10714" s="8">
        <f>IF(Tabla1[[#This Row],[Mov]]="VNT",-Tabla1[[#This Row],[Cant]],Tabla1[[#This Row],[Cant]])</f>
        <v>1</v>
      </c>
      <c r="Q10714" s="8">
        <f>DAY(Tabla1[[#This Row],[Date]])</f>
        <v>3</v>
      </c>
      <c r="R10714" s="8">
        <f>MONTH(Tabla1[[#This Row],[Date]])</f>
        <v>6</v>
      </c>
      <c r="S10714" s="8">
        <f>YEAR(Tabla1[[#This Row],[Date]])</f>
        <v>2023</v>
      </c>
    </row>
    <row r="10715" spans="1:24" x14ac:dyDescent="0.2">
      <c r="A10715">
        <v>10666</v>
      </c>
      <c r="B10715" s="1">
        <v>45080</v>
      </c>
      <c r="C10715" t="s">
        <v>261</v>
      </c>
      <c r="D10715" t="s">
        <v>817</v>
      </c>
      <c r="E10715">
        <v>1</v>
      </c>
      <c r="F10715" t="s">
        <v>532</v>
      </c>
      <c r="G10715" t="s">
        <v>266</v>
      </c>
      <c r="H10715" t="s">
        <v>621</v>
      </c>
      <c r="M10715" s="2">
        <v>40000</v>
      </c>
      <c r="N10715" s="2">
        <v>65000</v>
      </c>
      <c r="O10715" s="2">
        <f>IF(Tabla1[[#This Row],[Mov]]="VNT",Tabla1[[#This Row],[Sale]]-Tabla1[[#This Row],[Cost]],-Tabla1[[#This Row],[Cost]]*Tabla1[[#This Row],[Cant]])</f>
        <v>-40000</v>
      </c>
      <c r="P10715" s="8">
        <f>IF(Tabla1[[#This Row],[Mov]]="VNT",-Tabla1[[#This Row],[Cant]],Tabla1[[#This Row],[Cant]])</f>
        <v>1</v>
      </c>
      <c r="Q10715" s="8">
        <f>DAY(Tabla1[[#This Row],[Date]])</f>
        <v>3</v>
      </c>
      <c r="R10715" s="8">
        <f>MONTH(Tabla1[[#This Row],[Date]])</f>
        <v>6</v>
      </c>
      <c r="S10715" s="8">
        <f>YEAR(Tabla1[[#This Row],[Date]])</f>
        <v>2023</v>
      </c>
    </row>
    <row r="10716" spans="1:24" x14ac:dyDescent="0.2">
      <c r="A10716">
        <v>10667</v>
      </c>
      <c r="B10716" s="1">
        <v>45080</v>
      </c>
      <c r="C10716" t="s">
        <v>261</v>
      </c>
      <c r="D10716" t="s">
        <v>817</v>
      </c>
      <c r="E10716">
        <v>1</v>
      </c>
      <c r="F10716" t="s">
        <v>532</v>
      </c>
      <c r="G10716" t="s">
        <v>266</v>
      </c>
      <c r="H10716" t="s">
        <v>1248</v>
      </c>
      <c r="M10716" s="2">
        <v>44000</v>
      </c>
      <c r="N10716" s="2">
        <v>75000</v>
      </c>
      <c r="O10716" s="2">
        <f>IF(Tabla1[[#This Row],[Mov]]="VNT",Tabla1[[#This Row],[Sale]]-Tabla1[[#This Row],[Cost]],-Tabla1[[#This Row],[Cost]]*Tabla1[[#This Row],[Cant]])</f>
        <v>-44000</v>
      </c>
      <c r="P10716" s="8">
        <f>IF(Tabla1[[#This Row],[Mov]]="VNT",-Tabla1[[#This Row],[Cant]],Tabla1[[#This Row],[Cant]])</f>
        <v>1</v>
      </c>
      <c r="Q10716" s="8">
        <f>DAY(Tabla1[[#This Row],[Date]])</f>
        <v>3</v>
      </c>
      <c r="R10716" s="8">
        <f>MONTH(Tabla1[[#This Row],[Date]])</f>
        <v>6</v>
      </c>
      <c r="S10716" s="8">
        <f>YEAR(Tabla1[[#This Row],[Date]])</f>
        <v>2023</v>
      </c>
    </row>
    <row r="10717" spans="1:24" x14ac:dyDescent="0.2">
      <c r="A10717">
        <v>10668</v>
      </c>
      <c r="B10717" s="1">
        <v>45080</v>
      </c>
      <c r="C10717" t="s">
        <v>261</v>
      </c>
      <c r="D10717" t="s">
        <v>817</v>
      </c>
      <c r="E10717">
        <v>3</v>
      </c>
      <c r="F10717" t="s">
        <v>2363</v>
      </c>
      <c r="G10717" t="s">
        <v>266</v>
      </c>
      <c r="H10717" t="s">
        <v>1173</v>
      </c>
      <c r="M10717" s="2">
        <v>3500</v>
      </c>
      <c r="N10717" s="2">
        <v>10000</v>
      </c>
      <c r="O10717" s="2">
        <f>IF(Tabla1[[#This Row],[Mov]]="VNT",Tabla1[[#This Row],[Sale]]-Tabla1[[#This Row],[Cost]],-Tabla1[[#This Row],[Cost]]*Tabla1[[#This Row],[Cant]])</f>
        <v>-10500</v>
      </c>
      <c r="P10717" s="8">
        <f>IF(Tabla1[[#This Row],[Mov]]="VNT",-Tabla1[[#This Row],[Cant]],Tabla1[[#This Row],[Cant]])</f>
        <v>3</v>
      </c>
      <c r="Q10717" s="8">
        <f>DAY(Tabla1[[#This Row],[Date]])</f>
        <v>3</v>
      </c>
      <c r="R10717" s="8">
        <f>MONTH(Tabla1[[#This Row],[Date]])</f>
        <v>6</v>
      </c>
      <c r="S10717" s="8">
        <f>YEAR(Tabla1[[#This Row],[Date]])</f>
        <v>2023</v>
      </c>
    </row>
    <row r="10718" spans="1:24" x14ac:dyDescent="0.2">
      <c r="A10718">
        <v>10669</v>
      </c>
      <c r="B10718" s="1">
        <v>45082</v>
      </c>
      <c r="C10718" t="s">
        <v>260</v>
      </c>
      <c r="D10718" t="s">
        <v>332</v>
      </c>
      <c r="E10718">
        <v>1</v>
      </c>
      <c r="F10718" t="s">
        <v>116</v>
      </c>
      <c r="G10718" t="s">
        <v>382</v>
      </c>
      <c r="H10718" t="s">
        <v>514</v>
      </c>
      <c r="M10718" s="2">
        <v>3270</v>
      </c>
      <c r="N10718" s="2">
        <v>3500</v>
      </c>
      <c r="O10718" s="2">
        <f>IF(Tabla1[[#This Row],[Mov]]="VNT",Tabla1[[#This Row],[Sale]]-Tabla1[[#This Row],[Cost]],-Tabla1[[#This Row],[Cost]]*Tabla1[[#This Row],[Cant]])</f>
        <v>230</v>
      </c>
      <c r="P10718" s="8">
        <f>IF(Tabla1[[#This Row],[Mov]]="VNT",-Tabla1[[#This Row],[Cant]],Tabla1[[#This Row],[Cant]])</f>
        <v>-1</v>
      </c>
      <c r="Q10718" s="8">
        <f>DAY(Tabla1[[#This Row],[Date]])</f>
        <v>5</v>
      </c>
      <c r="R10718" s="8">
        <f>MONTH(Tabla1[[#This Row],[Date]])</f>
        <v>6</v>
      </c>
      <c r="S10718" s="8">
        <f>YEAR(Tabla1[[#This Row],[Date]])</f>
        <v>2023</v>
      </c>
    </row>
    <row r="10719" spans="1:24" x14ac:dyDescent="0.2">
      <c r="A10719">
        <v>10670</v>
      </c>
      <c r="B10719" s="1">
        <v>45082</v>
      </c>
      <c r="C10719" t="s">
        <v>260</v>
      </c>
      <c r="D10719" t="s">
        <v>332</v>
      </c>
      <c r="E10719">
        <v>1</v>
      </c>
      <c r="F10719" t="s">
        <v>116</v>
      </c>
      <c r="G10719" t="s">
        <v>347</v>
      </c>
      <c r="H10719" t="s">
        <v>518</v>
      </c>
      <c r="M10719" s="2">
        <v>6074</v>
      </c>
      <c r="N10719" s="2">
        <v>6500</v>
      </c>
      <c r="O10719" s="2">
        <f>IF(Tabla1[[#This Row],[Mov]]="VNT",Tabla1[[#This Row],[Sale]]-Tabla1[[#This Row],[Cost]],-Tabla1[[#This Row],[Cost]]*Tabla1[[#This Row],[Cant]])</f>
        <v>426</v>
      </c>
      <c r="P10719" s="8">
        <f>IF(Tabla1[[#This Row],[Mov]]="VNT",-Tabla1[[#This Row],[Cant]],Tabla1[[#This Row],[Cant]])</f>
        <v>-1</v>
      </c>
      <c r="Q10719" s="8">
        <f>DAY(Tabla1[[#This Row],[Date]])</f>
        <v>5</v>
      </c>
      <c r="R10719" s="8">
        <f>MONTH(Tabla1[[#This Row],[Date]])</f>
        <v>6</v>
      </c>
      <c r="S10719" s="8">
        <f>YEAR(Tabla1[[#This Row],[Date]])</f>
        <v>2023</v>
      </c>
    </row>
    <row r="10720" spans="1:24" x14ac:dyDescent="0.2">
      <c r="A10720">
        <v>10671</v>
      </c>
      <c r="B10720" s="1">
        <v>45082</v>
      </c>
      <c r="C10720" t="s">
        <v>260</v>
      </c>
      <c r="D10720" t="s">
        <v>332</v>
      </c>
      <c r="E10720">
        <v>1</v>
      </c>
      <c r="F10720" t="s">
        <v>386</v>
      </c>
      <c r="G10720" t="s">
        <v>284</v>
      </c>
      <c r="H10720" t="s">
        <v>2584</v>
      </c>
      <c r="M10720" s="2">
        <v>70000</v>
      </c>
      <c r="N10720" s="2">
        <v>135000</v>
      </c>
      <c r="O10720" s="2">
        <f>IF(Tabla1[[#This Row],[Mov]]="VNT",Tabla1[[#This Row],[Sale]]-Tabla1[[#This Row],[Cost]],-Tabla1[[#This Row],[Cost]]*Tabla1[[#This Row],[Cant]])</f>
        <v>65000</v>
      </c>
      <c r="P10720" s="8">
        <f>IF(Tabla1[[#This Row],[Mov]]="VNT",-Tabla1[[#This Row],[Cant]],Tabla1[[#This Row],[Cant]])</f>
        <v>-1</v>
      </c>
      <c r="Q10720" s="8">
        <f>DAY(Tabla1[[#This Row],[Date]])</f>
        <v>5</v>
      </c>
      <c r="R10720" s="8">
        <f>MONTH(Tabla1[[#This Row],[Date]])</f>
        <v>6</v>
      </c>
      <c r="S10720" s="8">
        <f>YEAR(Tabla1[[#This Row],[Date]])</f>
        <v>2023</v>
      </c>
    </row>
    <row r="10721" spans="1:19" x14ac:dyDescent="0.2">
      <c r="A10721">
        <v>10672</v>
      </c>
      <c r="B10721" s="1">
        <v>45082</v>
      </c>
      <c r="C10721" t="s">
        <v>260</v>
      </c>
      <c r="D10721" t="s">
        <v>332</v>
      </c>
      <c r="E10721">
        <v>1</v>
      </c>
      <c r="F10721" t="s">
        <v>116</v>
      </c>
      <c r="G10721" t="s">
        <v>347</v>
      </c>
      <c r="H10721" t="s">
        <v>518</v>
      </c>
      <c r="M10721" s="2">
        <v>3270</v>
      </c>
      <c r="N10721" s="2">
        <v>3500</v>
      </c>
      <c r="O10721" s="2">
        <f>IF(Tabla1[[#This Row],[Mov]]="VNT",Tabla1[[#This Row],[Sale]]-Tabla1[[#This Row],[Cost]],-Tabla1[[#This Row],[Cost]]*Tabla1[[#This Row],[Cant]])</f>
        <v>230</v>
      </c>
      <c r="P10721" s="8">
        <f>IF(Tabla1[[#This Row],[Mov]]="VNT",-Tabla1[[#This Row],[Cant]],Tabla1[[#This Row],[Cant]])</f>
        <v>-1</v>
      </c>
      <c r="Q10721" s="8">
        <f>DAY(Tabla1[[#This Row],[Date]])</f>
        <v>5</v>
      </c>
      <c r="R10721" s="8">
        <f>MONTH(Tabla1[[#This Row],[Date]])</f>
        <v>6</v>
      </c>
      <c r="S10721" s="8">
        <f>YEAR(Tabla1[[#This Row],[Date]])</f>
        <v>2023</v>
      </c>
    </row>
    <row r="10722" spans="1:19" x14ac:dyDescent="0.2">
      <c r="A10722">
        <v>10673</v>
      </c>
      <c r="B10722" s="1">
        <v>45082</v>
      </c>
      <c r="C10722" t="s">
        <v>260</v>
      </c>
      <c r="D10722" t="s">
        <v>332</v>
      </c>
      <c r="E10722">
        <v>1</v>
      </c>
      <c r="F10722" t="s">
        <v>717</v>
      </c>
      <c r="G10722" t="s">
        <v>266</v>
      </c>
      <c r="H10722" t="s">
        <v>1508</v>
      </c>
      <c r="M10722" s="2">
        <v>4000</v>
      </c>
      <c r="N10722" s="2">
        <v>10000</v>
      </c>
      <c r="O10722" s="2">
        <f>IF(Tabla1[[#This Row],[Mov]]="VNT",Tabla1[[#This Row],[Sale]]-Tabla1[[#This Row],[Cost]],-Tabla1[[#This Row],[Cost]]*Tabla1[[#This Row],[Cant]])</f>
        <v>6000</v>
      </c>
      <c r="P10722" s="8">
        <f>IF(Tabla1[[#This Row],[Mov]]="VNT",-Tabla1[[#This Row],[Cant]],Tabla1[[#This Row],[Cant]])</f>
        <v>-1</v>
      </c>
      <c r="Q10722" s="8">
        <f>DAY(Tabla1[[#This Row],[Date]])</f>
        <v>5</v>
      </c>
      <c r="R10722" s="8">
        <f>MONTH(Tabla1[[#This Row],[Date]])</f>
        <v>6</v>
      </c>
      <c r="S10722" s="8">
        <f>YEAR(Tabla1[[#This Row],[Date]])</f>
        <v>2023</v>
      </c>
    </row>
    <row r="10723" spans="1:19" x14ac:dyDescent="0.2">
      <c r="A10723">
        <v>10674</v>
      </c>
      <c r="B10723" s="1">
        <v>45082</v>
      </c>
      <c r="C10723" t="s">
        <v>260</v>
      </c>
      <c r="D10723" t="s">
        <v>332</v>
      </c>
      <c r="E10723">
        <v>1</v>
      </c>
      <c r="F10723" t="s">
        <v>116</v>
      </c>
      <c r="G10723" t="s">
        <v>347</v>
      </c>
      <c r="H10723" t="s">
        <v>518</v>
      </c>
      <c r="M10723" s="2">
        <v>3270</v>
      </c>
      <c r="N10723" s="2">
        <v>3500</v>
      </c>
      <c r="O10723" s="2">
        <f>IF(Tabla1[[#This Row],[Mov]]="VNT",Tabla1[[#This Row],[Sale]]-Tabla1[[#This Row],[Cost]],-Tabla1[[#This Row],[Cost]]*Tabla1[[#This Row],[Cant]])</f>
        <v>230</v>
      </c>
      <c r="P10723" s="8">
        <f>IF(Tabla1[[#This Row],[Mov]]="VNT",-Tabla1[[#This Row],[Cant]],Tabla1[[#This Row],[Cant]])</f>
        <v>-1</v>
      </c>
      <c r="Q10723" s="8">
        <f>DAY(Tabla1[[#This Row],[Date]])</f>
        <v>5</v>
      </c>
      <c r="R10723" s="8">
        <f>MONTH(Tabla1[[#This Row],[Date]])</f>
        <v>6</v>
      </c>
      <c r="S10723" s="8">
        <f>YEAR(Tabla1[[#This Row],[Date]])</f>
        <v>2023</v>
      </c>
    </row>
    <row r="10724" spans="1:19" x14ac:dyDescent="0.2">
      <c r="A10724">
        <v>10675</v>
      </c>
      <c r="B10724" s="1">
        <v>45082</v>
      </c>
      <c r="C10724" t="s">
        <v>260</v>
      </c>
      <c r="D10724" t="s">
        <v>332</v>
      </c>
      <c r="E10724">
        <v>1</v>
      </c>
      <c r="F10724" t="s">
        <v>2574</v>
      </c>
      <c r="G10724" t="s">
        <v>263</v>
      </c>
      <c r="H10724" t="s">
        <v>3443</v>
      </c>
      <c r="M10724" s="2">
        <v>7000</v>
      </c>
      <c r="N10724" s="2">
        <v>20000</v>
      </c>
      <c r="O10724" s="2">
        <f>IF(Tabla1[[#This Row],[Mov]]="VNT",Tabla1[[#This Row],[Sale]]-Tabla1[[#This Row],[Cost]],-Tabla1[[#This Row],[Cost]]*Tabla1[[#This Row],[Cant]])</f>
        <v>13000</v>
      </c>
      <c r="P10724" s="8">
        <f>IF(Tabla1[[#This Row],[Mov]]="VNT",-Tabla1[[#This Row],[Cant]],Tabla1[[#This Row],[Cant]])</f>
        <v>-1</v>
      </c>
      <c r="Q10724" s="8">
        <f>DAY(Tabla1[[#This Row],[Date]])</f>
        <v>5</v>
      </c>
      <c r="R10724" s="8">
        <f>MONTH(Tabla1[[#This Row],[Date]])</f>
        <v>6</v>
      </c>
      <c r="S10724" s="8">
        <f>YEAR(Tabla1[[#This Row],[Date]])</f>
        <v>2023</v>
      </c>
    </row>
    <row r="10725" spans="1:19" x14ac:dyDescent="0.2">
      <c r="A10725">
        <v>10676</v>
      </c>
      <c r="B10725" s="1">
        <v>45082</v>
      </c>
      <c r="C10725" t="s">
        <v>260</v>
      </c>
      <c r="D10725" t="s">
        <v>332</v>
      </c>
      <c r="E10725">
        <v>1</v>
      </c>
      <c r="F10725" t="s">
        <v>225</v>
      </c>
      <c r="G10725" t="s">
        <v>263</v>
      </c>
      <c r="H10725" t="s">
        <v>391</v>
      </c>
      <c r="M10725" s="2">
        <v>1100</v>
      </c>
      <c r="N10725" s="2">
        <v>10000</v>
      </c>
      <c r="O10725" s="2">
        <f>IF(Tabla1[[#This Row],[Mov]]="VNT",Tabla1[[#This Row],[Sale]]-Tabla1[[#This Row],[Cost]],-Tabla1[[#This Row],[Cost]]*Tabla1[[#This Row],[Cant]])</f>
        <v>8900</v>
      </c>
      <c r="P10725" s="8">
        <f>IF(Tabla1[[#This Row],[Mov]]="VNT",-Tabla1[[#This Row],[Cant]],Tabla1[[#This Row],[Cant]])</f>
        <v>-1</v>
      </c>
      <c r="Q10725" s="8">
        <f>DAY(Tabla1[[#This Row],[Date]])</f>
        <v>5</v>
      </c>
      <c r="R10725" s="8">
        <f>MONTH(Tabla1[[#This Row],[Date]])</f>
        <v>6</v>
      </c>
      <c r="S10725" s="8">
        <f>YEAR(Tabla1[[#This Row],[Date]])</f>
        <v>2023</v>
      </c>
    </row>
    <row r="10726" spans="1:19" x14ac:dyDescent="0.2">
      <c r="A10726">
        <v>10677</v>
      </c>
      <c r="B10726" s="1">
        <v>45082</v>
      </c>
      <c r="C10726" t="s">
        <v>260</v>
      </c>
      <c r="D10726" t="s">
        <v>809</v>
      </c>
      <c r="E10726">
        <v>1</v>
      </c>
      <c r="F10726" t="s">
        <v>3204</v>
      </c>
      <c r="G10726" t="s">
        <v>266</v>
      </c>
      <c r="H10726" t="s">
        <v>3205</v>
      </c>
      <c r="M10726" s="2">
        <v>35000</v>
      </c>
      <c r="N10726" s="2">
        <v>60000</v>
      </c>
      <c r="O10726" s="2">
        <f>IF(Tabla1[[#This Row],[Mov]]="VNT",Tabla1[[#This Row],[Sale]]-Tabla1[[#This Row],[Cost]],-Tabla1[[#This Row],[Cost]]*Tabla1[[#This Row],[Cant]])</f>
        <v>25000</v>
      </c>
      <c r="P10726" s="8">
        <f>IF(Tabla1[[#This Row],[Mov]]="VNT",-Tabla1[[#This Row],[Cant]],Tabla1[[#This Row],[Cant]])</f>
        <v>-1</v>
      </c>
      <c r="Q10726" s="8">
        <f>DAY(Tabla1[[#This Row],[Date]])</f>
        <v>5</v>
      </c>
      <c r="R10726" s="8">
        <f>MONTH(Tabla1[[#This Row],[Date]])</f>
        <v>6</v>
      </c>
      <c r="S10726" s="8">
        <f>YEAR(Tabla1[[#This Row],[Date]])</f>
        <v>2023</v>
      </c>
    </row>
    <row r="10727" spans="1:19" x14ac:dyDescent="0.2">
      <c r="A10727">
        <v>10678</v>
      </c>
      <c r="B10727" s="1">
        <v>45082</v>
      </c>
      <c r="C10727" t="s">
        <v>260</v>
      </c>
      <c r="D10727" t="s">
        <v>332</v>
      </c>
      <c r="E10727">
        <v>1</v>
      </c>
      <c r="F10727" t="s">
        <v>677</v>
      </c>
      <c r="G10727" t="s">
        <v>534</v>
      </c>
      <c r="H10727" t="s">
        <v>3468</v>
      </c>
      <c r="M10727" s="2">
        <v>5000</v>
      </c>
      <c r="N10727" s="2">
        <v>15000</v>
      </c>
      <c r="O10727" s="2">
        <f>IF(Tabla1[[#This Row],[Mov]]="VNT",Tabla1[[#This Row],[Sale]]-Tabla1[[#This Row],[Cost]],-Tabla1[[#This Row],[Cost]]*Tabla1[[#This Row],[Cant]])</f>
        <v>10000</v>
      </c>
      <c r="P10727" s="8">
        <f>IF(Tabla1[[#This Row],[Mov]]="VNT",-Tabla1[[#This Row],[Cant]],Tabla1[[#This Row],[Cant]])</f>
        <v>-1</v>
      </c>
      <c r="Q10727" s="8">
        <f>DAY(Tabla1[[#This Row],[Date]])</f>
        <v>5</v>
      </c>
      <c r="R10727" s="8">
        <f>MONTH(Tabla1[[#This Row],[Date]])</f>
        <v>6</v>
      </c>
      <c r="S10727" s="8">
        <f>YEAR(Tabla1[[#This Row],[Date]])</f>
        <v>2023</v>
      </c>
    </row>
    <row r="10728" spans="1:19" x14ac:dyDescent="0.2">
      <c r="A10728">
        <v>10679</v>
      </c>
      <c r="B10728" s="1">
        <v>45082</v>
      </c>
      <c r="C10728" t="s">
        <v>260</v>
      </c>
      <c r="D10728" t="s">
        <v>332</v>
      </c>
      <c r="E10728">
        <v>1</v>
      </c>
      <c r="F10728" t="s">
        <v>116</v>
      </c>
      <c r="G10728" t="s">
        <v>347</v>
      </c>
      <c r="H10728" t="s">
        <v>518</v>
      </c>
      <c r="M10728" s="2">
        <v>6074</v>
      </c>
      <c r="N10728" s="2">
        <v>6500</v>
      </c>
      <c r="O10728" s="2">
        <f>IF(Tabla1[[#This Row],[Mov]]="VNT",Tabla1[[#This Row],[Sale]]-Tabla1[[#This Row],[Cost]],-Tabla1[[#This Row],[Cost]]*Tabla1[[#This Row],[Cant]])</f>
        <v>426</v>
      </c>
      <c r="P10728" s="8">
        <f>IF(Tabla1[[#This Row],[Mov]]="VNT",-Tabla1[[#This Row],[Cant]],Tabla1[[#This Row],[Cant]])</f>
        <v>-1</v>
      </c>
      <c r="Q10728" s="8">
        <f>DAY(Tabla1[[#This Row],[Date]])</f>
        <v>5</v>
      </c>
      <c r="R10728" s="8">
        <f>MONTH(Tabla1[[#This Row],[Date]])</f>
        <v>6</v>
      </c>
      <c r="S10728" s="8">
        <f>YEAR(Tabla1[[#This Row],[Date]])</f>
        <v>2023</v>
      </c>
    </row>
    <row r="10729" spans="1:19" x14ac:dyDescent="0.2">
      <c r="A10729">
        <v>10680</v>
      </c>
      <c r="B10729" s="1">
        <v>45082</v>
      </c>
      <c r="C10729" t="s">
        <v>260</v>
      </c>
      <c r="D10729" t="s">
        <v>332</v>
      </c>
      <c r="E10729">
        <v>1</v>
      </c>
      <c r="F10729" t="s">
        <v>386</v>
      </c>
      <c r="G10729" t="s">
        <v>284</v>
      </c>
      <c r="H10729" t="s">
        <v>285</v>
      </c>
      <c r="M10729" s="2">
        <v>90000</v>
      </c>
      <c r="N10729" s="2">
        <v>155000</v>
      </c>
      <c r="O10729" s="2">
        <f>IF(Tabla1[[#This Row],[Mov]]="VNT",Tabla1[[#This Row],[Sale]]-Tabla1[[#This Row],[Cost]],-Tabla1[[#This Row],[Cost]]*Tabla1[[#This Row],[Cant]])</f>
        <v>65000</v>
      </c>
      <c r="P10729" s="8">
        <f>IF(Tabla1[[#This Row],[Mov]]="VNT",-Tabla1[[#This Row],[Cant]],Tabla1[[#This Row],[Cant]])</f>
        <v>-1</v>
      </c>
      <c r="Q10729" s="8">
        <f>DAY(Tabla1[[#This Row],[Date]])</f>
        <v>5</v>
      </c>
      <c r="R10729" s="8">
        <f>MONTH(Tabla1[[#This Row],[Date]])</f>
        <v>6</v>
      </c>
      <c r="S10729" s="8">
        <f>YEAR(Tabla1[[#This Row],[Date]])</f>
        <v>2023</v>
      </c>
    </row>
    <row r="10730" spans="1:19" x14ac:dyDescent="0.2">
      <c r="A10730">
        <v>10681</v>
      </c>
      <c r="B10730" s="1">
        <v>45082</v>
      </c>
      <c r="C10730" t="s">
        <v>260</v>
      </c>
      <c r="D10730" t="s">
        <v>332</v>
      </c>
      <c r="E10730">
        <v>1</v>
      </c>
      <c r="F10730" t="s">
        <v>21</v>
      </c>
      <c r="G10730" t="s">
        <v>272</v>
      </c>
      <c r="H10730" t="s">
        <v>1522</v>
      </c>
      <c r="M10730" s="2">
        <v>2600</v>
      </c>
      <c r="N10730" s="2">
        <v>10000</v>
      </c>
      <c r="O10730" s="2">
        <f>IF(Tabla1[[#This Row],[Mov]]="VNT",Tabla1[[#This Row],[Sale]]-Tabla1[[#This Row],[Cost]],-Tabla1[[#This Row],[Cost]]*Tabla1[[#This Row],[Cant]])</f>
        <v>7400</v>
      </c>
      <c r="P10730" s="8">
        <f>IF(Tabla1[[#This Row],[Mov]]="VNT",-Tabla1[[#This Row],[Cant]],Tabla1[[#This Row],[Cant]])</f>
        <v>-1</v>
      </c>
      <c r="Q10730" s="8">
        <f>DAY(Tabla1[[#This Row],[Date]])</f>
        <v>5</v>
      </c>
      <c r="R10730" s="8">
        <f>MONTH(Tabla1[[#This Row],[Date]])</f>
        <v>6</v>
      </c>
      <c r="S10730" s="8">
        <f>YEAR(Tabla1[[#This Row],[Date]])</f>
        <v>2023</v>
      </c>
    </row>
    <row r="10731" spans="1:19" x14ac:dyDescent="0.2">
      <c r="A10731">
        <v>10682</v>
      </c>
      <c r="B10731" s="1">
        <v>45082</v>
      </c>
      <c r="C10731" t="s">
        <v>260</v>
      </c>
      <c r="D10731" t="s">
        <v>332</v>
      </c>
      <c r="E10731">
        <v>1</v>
      </c>
      <c r="F10731" t="s">
        <v>116</v>
      </c>
      <c r="G10731" t="s">
        <v>347</v>
      </c>
      <c r="H10731" t="s">
        <v>518</v>
      </c>
      <c r="M10731" s="2">
        <v>3270</v>
      </c>
      <c r="N10731" s="2">
        <v>3500</v>
      </c>
      <c r="O10731" s="2">
        <f>IF(Tabla1[[#This Row],[Mov]]="VNT",Tabla1[[#This Row],[Sale]]-Tabla1[[#This Row],[Cost]],-Tabla1[[#This Row],[Cost]]*Tabla1[[#This Row],[Cant]])</f>
        <v>230</v>
      </c>
      <c r="P10731" s="8">
        <f>IF(Tabla1[[#This Row],[Mov]]="VNT",-Tabla1[[#This Row],[Cant]],Tabla1[[#This Row],[Cant]])</f>
        <v>-1</v>
      </c>
      <c r="Q10731" s="8">
        <f>DAY(Tabla1[[#This Row],[Date]])</f>
        <v>5</v>
      </c>
      <c r="R10731" s="8">
        <f>MONTH(Tabla1[[#This Row],[Date]])</f>
        <v>6</v>
      </c>
      <c r="S10731" s="8">
        <f>YEAR(Tabla1[[#This Row],[Date]])</f>
        <v>2023</v>
      </c>
    </row>
    <row r="10732" spans="1:19" x14ac:dyDescent="0.2">
      <c r="A10732">
        <v>10683</v>
      </c>
      <c r="B10732" s="1">
        <v>45083</v>
      </c>
      <c r="C10732" t="s">
        <v>260</v>
      </c>
      <c r="D10732" t="s">
        <v>332</v>
      </c>
      <c r="E10732">
        <v>1</v>
      </c>
      <c r="F10732" t="s">
        <v>224</v>
      </c>
      <c r="G10732" t="s">
        <v>263</v>
      </c>
      <c r="H10732" t="s">
        <v>496</v>
      </c>
      <c r="J10732" t="s">
        <v>23</v>
      </c>
      <c r="M10732" s="2">
        <v>8000</v>
      </c>
      <c r="N10732" s="2">
        <v>20000</v>
      </c>
      <c r="O10732" s="2">
        <f>IF(Tabla1[[#This Row],[Mov]]="VNT",Tabla1[[#This Row],[Sale]]-Tabla1[[#This Row],[Cost]],-Tabla1[[#This Row],[Cost]]*Tabla1[[#This Row],[Cant]])</f>
        <v>12000</v>
      </c>
      <c r="P10732" s="8">
        <f>IF(Tabla1[[#This Row],[Mov]]="VNT",-Tabla1[[#This Row],[Cant]],Tabla1[[#This Row],[Cant]])</f>
        <v>-1</v>
      </c>
      <c r="Q10732" s="8">
        <f>DAY(Tabla1[[#This Row],[Date]])</f>
        <v>6</v>
      </c>
      <c r="R10732" s="8">
        <f>MONTH(Tabla1[[#This Row],[Date]])</f>
        <v>6</v>
      </c>
      <c r="S10732" s="8">
        <f>YEAR(Tabla1[[#This Row],[Date]])</f>
        <v>2023</v>
      </c>
    </row>
    <row r="10733" spans="1:19" x14ac:dyDescent="0.2">
      <c r="A10733">
        <v>10684</v>
      </c>
      <c r="B10733" s="1">
        <v>45083</v>
      </c>
      <c r="C10733" t="s">
        <v>260</v>
      </c>
      <c r="D10733" t="s">
        <v>332</v>
      </c>
      <c r="E10733">
        <v>1</v>
      </c>
      <c r="F10733" t="s">
        <v>116</v>
      </c>
      <c r="G10733" t="s">
        <v>347</v>
      </c>
      <c r="H10733" t="s">
        <v>518</v>
      </c>
      <c r="M10733" s="2">
        <v>3270</v>
      </c>
      <c r="N10733" s="2">
        <v>3500</v>
      </c>
      <c r="O10733" s="2">
        <f>IF(Tabla1[[#This Row],[Mov]]="VNT",Tabla1[[#This Row],[Sale]]-Tabla1[[#This Row],[Cost]],-Tabla1[[#This Row],[Cost]]*Tabla1[[#This Row],[Cant]])</f>
        <v>230</v>
      </c>
      <c r="P10733" s="8">
        <f>IF(Tabla1[[#This Row],[Mov]]="VNT",-Tabla1[[#This Row],[Cant]],Tabla1[[#This Row],[Cant]])</f>
        <v>-1</v>
      </c>
      <c r="Q10733" s="8">
        <f>DAY(Tabla1[[#This Row],[Date]])</f>
        <v>6</v>
      </c>
      <c r="R10733" s="8">
        <f>MONTH(Tabla1[[#This Row],[Date]])</f>
        <v>6</v>
      </c>
      <c r="S10733" s="8">
        <f>YEAR(Tabla1[[#This Row],[Date]])</f>
        <v>2023</v>
      </c>
    </row>
    <row r="10734" spans="1:19" x14ac:dyDescent="0.2">
      <c r="A10734">
        <v>10685</v>
      </c>
      <c r="B10734" s="1">
        <v>45083</v>
      </c>
      <c r="C10734" t="s">
        <v>260</v>
      </c>
      <c r="D10734" t="s">
        <v>332</v>
      </c>
      <c r="E10734">
        <v>1</v>
      </c>
      <c r="F10734" t="s">
        <v>386</v>
      </c>
      <c r="G10734" t="s">
        <v>272</v>
      </c>
      <c r="H10734" t="s">
        <v>3470</v>
      </c>
      <c r="M10734" s="2">
        <v>150000</v>
      </c>
      <c r="N10734" s="2">
        <v>225000</v>
      </c>
      <c r="O10734" s="2">
        <f>IF(Tabla1[[#This Row],[Mov]]="VNT",Tabla1[[#This Row],[Sale]]-Tabla1[[#This Row],[Cost]],-Tabla1[[#This Row],[Cost]]*Tabla1[[#This Row],[Cant]])</f>
        <v>75000</v>
      </c>
      <c r="P10734" s="8">
        <f>IF(Tabla1[[#This Row],[Mov]]="VNT",-Tabla1[[#This Row],[Cant]],Tabla1[[#This Row],[Cant]])</f>
        <v>-1</v>
      </c>
      <c r="Q10734" s="8">
        <f>DAY(Tabla1[[#This Row],[Date]])</f>
        <v>6</v>
      </c>
      <c r="R10734" s="8">
        <f>MONTH(Tabla1[[#This Row],[Date]])</f>
        <v>6</v>
      </c>
      <c r="S10734" s="8">
        <f>YEAR(Tabla1[[#This Row],[Date]])</f>
        <v>2023</v>
      </c>
    </row>
    <row r="10735" spans="1:19" x14ac:dyDescent="0.2">
      <c r="A10735">
        <v>10686</v>
      </c>
      <c r="B10735" s="1">
        <v>45083</v>
      </c>
      <c r="C10735" t="s">
        <v>260</v>
      </c>
      <c r="D10735" t="s">
        <v>332</v>
      </c>
      <c r="E10735">
        <v>1</v>
      </c>
      <c r="F10735" t="s">
        <v>225</v>
      </c>
      <c r="G10735" t="s">
        <v>272</v>
      </c>
      <c r="H10735" t="s">
        <v>2718</v>
      </c>
      <c r="M10735" s="2">
        <v>1100</v>
      </c>
      <c r="N10735" s="2">
        <v>10000</v>
      </c>
      <c r="O10735" s="2">
        <f>IF(Tabla1[[#This Row],[Mov]]="VNT",Tabla1[[#This Row],[Sale]]-Tabla1[[#This Row],[Cost]],-Tabla1[[#This Row],[Cost]]*Tabla1[[#This Row],[Cant]])</f>
        <v>8900</v>
      </c>
      <c r="P10735" s="8">
        <f>IF(Tabla1[[#This Row],[Mov]]="VNT",-Tabla1[[#This Row],[Cant]],Tabla1[[#This Row],[Cant]])</f>
        <v>-1</v>
      </c>
      <c r="Q10735" s="8">
        <f>DAY(Tabla1[[#This Row],[Date]])</f>
        <v>6</v>
      </c>
      <c r="R10735" s="8">
        <f>MONTH(Tabla1[[#This Row],[Date]])</f>
        <v>6</v>
      </c>
      <c r="S10735" s="8">
        <f>YEAR(Tabla1[[#This Row],[Date]])</f>
        <v>2023</v>
      </c>
    </row>
    <row r="10736" spans="1:19" x14ac:dyDescent="0.2">
      <c r="A10736">
        <v>10687</v>
      </c>
      <c r="B10736" s="1">
        <v>45080</v>
      </c>
      <c r="C10736" t="s">
        <v>261</v>
      </c>
      <c r="D10736" t="s">
        <v>623</v>
      </c>
      <c r="E10736">
        <v>1</v>
      </c>
      <c r="F10736" t="s">
        <v>771</v>
      </c>
      <c r="G10736" t="s">
        <v>727</v>
      </c>
      <c r="H10736" t="s">
        <v>3471</v>
      </c>
      <c r="M10736" s="2">
        <v>24000</v>
      </c>
      <c r="N10736" s="2">
        <v>44000</v>
      </c>
      <c r="O10736" s="2">
        <f>IF(Tabla1[[#This Row],[Mov]]="VNT",Tabla1[[#This Row],[Sale]]-Tabla1[[#This Row],[Cost]],-Tabla1[[#This Row],[Cost]]*Tabla1[[#This Row],[Cant]])</f>
        <v>-24000</v>
      </c>
      <c r="P10736" s="8">
        <f>IF(Tabla1[[#This Row],[Mov]]="VNT",-Tabla1[[#This Row],[Cant]],Tabla1[[#This Row],[Cant]])</f>
        <v>1</v>
      </c>
      <c r="Q10736" s="8">
        <f>DAY(Tabla1[[#This Row],[Date]])</f>
        <v>3</v>
      </c>
      <c r="R10736" s="8">
        <f>MONTH(Tabla1[[#This Row],[Date]])</f>
        <v>6</v>
      </c>
      <c r="S10736" s="8">
        <f>YEAR(Tabla1[[#This Row],[Date]])</f>
        <v>2023</v>
      </c>
    </row>
    <row r="10737" spans="1:19" x14ac:dyDescent="0.2">
      <c r="A10737">
        <v>10688</v>
      </c>
      <c r="B10737" s="1">
        <v>45080</v>
      </c>
      <c r="C10737" t="s">
        <v>261</v>
      </c>
      <c r="D10737" t="s">
        <v>623</v>
      </c>
      <c r="E10737">
        <v>2</v>
      </c>
      <c r="F10737" t="s">
        <v>128</v>
      </c>
      <c r="G10737" t="s">
        <v>266</v>
      </c>
      <c r="H10737" t="s">
        <v>2085</v>
      </c>
      <c r="M10737" s="2">
        <v>11000</v>
      </c>
      <c r="N10737" s="2">
        <v>20000</v>
      </c>
      <c r="O10737" s="2">
        <f>IF(Tabla1[[#This Row],[Mov]]="VNT",Tabla1[[#This Row],[Sale]]-Tabla1[[#This Row],[Cost]],-Tabla1[[#This Row],[Cost]]*Tabla1[[#This Row],[Cant]])</f>
        <v>-22000</v>
      </c>
      <c r="P10737" s="8">
        <f>IF(Tabla1[[#This Row],[Mov]]="VNT",-Tabla1[[#This Row],[Cant]],Tabla1[[#This Row],[Cant]])</f>
        <v>2</v>
      </c>
      <c r="Q10737" s="8">
        <f>DAY(Tabla1[[#This Row],[Date]])</f>
        <v>3</v>
      </c>
      <c r="R10737" s="8">
        <f>MONTH(Tabla1[[#This Row],[Date]])</f>
        <v>6</v>
      </c>
      <c r="S10737" s="8">
        <f>YEAR(Tabla1[[#This Row],[Date]])</f>
        <v>2023</v>
      </c>
    </row>
    <row r="10738" spans="1:19" x14ac:dyDescent="0.2">
      <c r="A10738">
        <v>10689</v>
      </c>
      <c r="B10738" s="1">
        <v>45080</v>
      </c>
      <c r="C10738" t="s">
        <v>261</v>
      </c>
      <c r="D10738" t="s">
        <v>623</v>
      </c>
      <c r="E10738">
        <v>2</v>
      </c>
      <c r="F10738" t="s">
        <v>532</v>
      </c>
      <c r="G10738" t="s">
        <v>273</v>
      </c>
      <c r="H10738" t="s">
        <v>552</v>
      </c>
      <c r="J10738" t="s">
        <v>23</v>
      </c>
      <c r="M10738" s="2">
        <v>18000</v>
      </c>
      <c r="N10738" s="2">
        <v>35000</v>
      </c>
      <c r="O10738" s="2">
        <f>IF(Tabla1[[#This Row],[Mov]]="VNT",Tabla1[[#This Row],[Sale]]-Tabla1[[#This Row],[Cost]],-Tabla1[[#This Row],[Cost]]*Tabla1[[#This Row],[Cant]])</f>
        <v>-36000</v>
      </c>
      <c r="P10738" s="8">
        <f>IF(Tabla1[[#This Row],[Mov]]="VNT",-Tabla1[[#This Row],[Cant]],Tabla1[[#This Row],[Cant]])</f>
        <v>2</v>
      </c>
      <c r="Q10738" s="8">
        <f>DAY(Tabla1[[#This Row],[Date]])</f>
        <v>3</v>
      </c>
      <c r="R10738" s="8">
        <f>MONTH(Tabla1[[#This Row],[Date]])</f>
        <v>6</v>
      </c>
      <c r="S10738" s="8">
        <f>YEAR(Tabla1[[#This Row],[Date]])</f>
        <v>2023</v>
      </c>
    </row>
    <row r="10739" spans="1:19" x14ac:dyDescent="0.2">
      <c r="A10739">
        <v>10690</v>
      </c>
      <c r="B10739" s="1">
        <v>45080</v>
      </c>
      <c r="C10739" t="s">
        <v>261</v>
      </c>
      <c r="D10739" t="s">
        <v>623</v>
      </c>
      <c r="E10739">
        <v>2</v>
      </c>
      <c r="F10739" t="s">
        <v>532</v>
      </c>
      <c r="G10739" t="s">
        <v>273</v>
      </c>
      <c r="H10739" t="s">
        <v>552</v>
      </c>
      <c r="J10739" t="s">
        <v>36</v>
      </c>
      <c r="M10739" s="2">
        <v>18000</v>
      </c>
      <c r="N10739" s="2">
        <v>35000</v>
      </c>
      <c r="O10739" s="2">
        <f>IF(Tabla1[[#This Row],[Mov]]="VNT",Tabla1[[#This Row],[Sale]]-Tabla1[[#This Row],[Cost]],-Tabla1[[#This Row],[Cost]]*Tabla1[[#This Row],[Cant]])</f>
        <v>-36000</v>
      </c>
      <c r="P10739" s="8">
        <f>IF(Tabla1[[#This Row],[Mov]]="VNT",-Tabla1[[#This Row],[Cant]],Tabla1[[#This Row],[Cant]])</f>
        <v>2</v>
      </c>
      <c r="Q10739" s="8">
        <f>DAY(Tabla1[[#This Row],[Date]])</f>
        <v>3</v>
      </c>
      <c r="R10739" s="8">
        <f>MONTH(Tabla1[[#This Row],[Date]])</f>
        <v>6</v>
      </c>
      <c r="S10739" s="8">
        <f>YEAR(Tabla1[[#This Row],[Date]])</f>
        <v>2023</v>
      </c>
    </row>
    <row r="10740" spans="1:19" x14ac:dyDescent="0.2">
      <c r="A10740">
        <v>10691</v>
      </c>
      <c r="B10740" s="1">
        <v>45080</v>
      </c>
      <c r="C10740" t="s">
        <v>261</v>
      </c>
      <c r="D10740" t="s">
        <v>623</v>
      </c>
      <c r="E10740">
        <v>1</v>
      </c>
      <c r="F10740" t="s">
        <v>44</v>
      </c>
      <c r="G10740" t="s">
        <v>3472</v>
      </c>
      <c r="H10740" t="s">
        <v>3474</v>
      </c>
      <c r="J10740" t="s">
        <v>3473</v>
      </c>
      <c r="M10740" s="2">
        <v>36000</v>
      </c>
      <c r="N10740" s="2">
        <v>65000</v>
      </c>
      <c r="O10740" s="2">
        <f>IF(Tabla1[[#This Row],[Mov]]="VNT",Tabla1[[#This Row],[Sale]]-Tabla1[[#This Row],[Cost]],-Tabla1[[#This Row],[Cost]]*Tabla1[[#This Row],[Cant]])</f>
        <v>-36000</v>
      </c>
      <c r="P10740" s="8">
        <f>IF(Tabla1[[#This Row],[Mov]]="VNT",-Tabla1[[#This Row],[Cant]],Tabla1[[#This Row],[Cant]])</f>
        <v>1</v>
      </c>
      <c r="Q10740" s="8">
        <f>DAY(Tabla1[[#This Row],[Date]])</f>
        <v>3</v>
      </c>
      <c r="R10740" s="8">
        <f>MONTH(Tabla1[[#This Row],[Date]])</f>
        <v>6</v>
      </c>
      <c r="S10740" s="8">
        <f>YEAR(Tabla1[[#This Row],[Date]])</f>
        <v>2023</v>
      </c>
    </row>
    <row r="10741" spans="1:19" x14ac:dyDescent="0.2">
      <c r="A10741">
        <v>10692</v>
      </c>
      <c r="B10741" s="1">
        <v>45083</v>
      </c>
      <c r="C10741" t="s">
        <v>261</v>
      </c>
      <c r="D10741" t="s">
        <v>892</v>
      </c>
      <c r="E10741">
        <v>1</v>
      </c>
      <c r="F10741" t="s">
        <v>386</v>
      </c>
      <c r="G10741" t="s">
        <v>272</v>
      </c>
      <c r="H10741" t="s">
        <v>2579</v>
      </c>
      <c r="M10741" s="2">
        <v>75000</v>
      </c>
      <c r="N10741" s="2">
        <v>135000</v>
      </c>
      <c r="O10741" s="2">
        <f>IF(Tabla1[[#This Row],[Mov]]="VNT",Tabla1[[#This Row],[Sale]]-Tabla1[[#This Row],[Cost]],-Tabla1[[#This Row],[Cost]]*Tabla1[[#This Row],[Cant]])</f>
        <v>-75000</v>
      </c>
      <c r="P10741" s="8">
        <f>IF(Tabla1[[#This Row],[Mov]]="VNT",-Tabla1[[#This Row],[Cant]],Tabla1[[#This Row],[Cant]])</f>
        <v>1</v>
      </c>
      <c r="Q10741" s="8">
        <f>DAY(Tabla1[[#This Row],[Date]])</f>
        <v>6</v>
      </c>
      <c r="R10741" s="8">
        <f>MONTH(Tabla1[[#This Row],[Date]])</f>
        <v>6</v>
      </c>
      <c r="S10741" s="8">
        <f>YEAR(Tabla1[[#This Row],[Date]])</f>
        <v>2023</v>
      </c>
    </row>
    <row r="10742" spans="1:19" x14ac:dyDescent="0.2">
      <c r="A10742">
        <v>10693</v>
      </c>
      <c r="B10742" s="1">
        <v>45083</v>
      </c>
      <c r="C10742" t="s">
        <v>261</v>
      </c>
      <c r="D10742" t="s">
        <v>892</v>
      </c>
      <c r="E10742">
        <v>1</v>
      </c>
      <c r="F10742" t="s">
        <v>386</v>
      </c>
      <c r="G10742" t="s">
        <v>272</v>
      </c>
      <c r="H10742" t="s">
        <v>3470</v>
      </c>
      <c r="M10742" s="2">
        <v>150000</v>
      </c>
      <c r="N10742" s="2">
        <v>230000</v>
      </c>
      <c r="O10742" s="2">
        <f>IF(Tabla1[[#This Row],[Mov]]="VNT",Tabla1[[#This Row],[Sale]]-Tabla1[[#This Row],[Cost]],-Tabla1[[#This Row],[Cost]]*Tabla1[[#This Row],[Cant]])</f>
        <v>-150000</v>
      </c>
      <c r="P10742" s="8">
        <f>IF(Tabla1[[#This Row],[Mov]]="VNT",-Tabla1[[#This Row],[Cant]],Tabla1[[#This Row],[Cant]])</f>
        <v>1</v>
      </c>
      <c r="Q10742" s="8">
        <f>DAY(Tabla1[[#This Row],[Date]])</f>
        <v>6</v>
      </c>
      <c r="R10742" s="8">
        <f>MONTH(Tabla1[[#This Row],[Date]])</f>
        <v>6</v>
      </c>
      <c r="S10742" s="8">
        <f>YEAR(Tabla1[[#This Row],[Date]])</f>
        <v>2023</v>
      </c>
    </row>
    <row r="10743" spans="1:19" x14ac:dyDescent="0.2">
      <c r="A10743">
        <v>10694</v>
      </c>
      <c r="B10743" s="1">
        <v>45083</v>
      </c>
      <c r="C10743" t="s">
        <v>261</v>
      </c>
      <c r="D10743" t="s">
        <v>892</v>
      </c>
      <c r="E10743">
        <v>1</v>
      </c>
      <c r="F10743" t="s">
        <v>386</v>
      </c>
      <c r="G10743" t="s">
        <v>284</v>
      </c>
      <c r="H10743" t="s">
        <v>2584</v>
      </c>
      <c r="M10743" s="2">
        <v>60000</v>
      </c>
      <c r="N10743" s="2">
        <v>125000</v>
      </c>
      <c r="O10743" s="2">
        <f>IF(Tabla1[[#This Row],[Mov]]="VNT",Tabla1[[#This Row],[Sale]]-Tabla1[[#This Row],[Cost]],-Tabla1[[#This Row],[Cost]]*Tabla1[[#This Row],[Cant]])</f>
        <v>-60000</v>
      </c>
      <c r="P10743" s="8">
        <f>IF(Tabla1[[#This Row],[Mov]]="VNT",-Tabla1[[#This Row],[Cant]],Tabla1[[#This Row],[Cant]])</f>
        <v>1</v>
      </c>
      <c r="Q10743" s="8">
        <f>DAY(Tabla1[[#This Row],[Date]])</f>
        <v>6</v>
      </c>
      <c r="R10743" s="8">
        <f>MONTH(Tabla1[[#This Row],[Date]])</f>
        <v>6</v>
      </c>
      <c r="S10743" s="8">
        <f>YEAR(Tabla1[[#This Row],[Date]])</f>
        <v>2023</v>
      </c>
    </row>
    <row r="10744" spans="1:19" x14ac:dyDescent="0.2">
      <c r="A10744">
        <v>10695</v>
      </c>
      <c r="B10744" s="1">
        <v>45083</v>
      </c>
      <c r="C10744" t="s">
        <v>261</v>
      </c>
      <c r="D10744" t="s">
        <v>892</v>
      </c>
      <c r="E10744">
        <v>1</v>
      </c>
      <c r="F10744" t="s">
        <v>386</v>
      </c>
      <c r="G10744" t="s">
        <v>272</v>
      </c>
      <c r="H10744" t="s">
        <v>841</v>
      </c>
      <c r="M10744" s="2">
        <v>60000</v>
      </c>
      <c r="N10744" s="2">
        <v>125000</v>
      </c>
      <c r="O10744" s="2">
        <f>IF(Tabla1[[#This Row],[Mov]]="VNT",Tabla1[[#This Row],[Sale]]-Tabla1[[#This Row],[Cost]],-Tabla1[[#This Row],[Cost]]*Tabla1[[#This Row],[Cant]])</f>
        <v>-60000</v>
      </c>
      <c r="P10744" s="8">
        <f>IF(Tabla1[[#This Row],[Mov]]="VNT",-Tabla1[[#This Row],[Cant]],Tabla1[[#This Row],[Cant]])</f>
        <v>1</v>
      </c>
      <c r="Q10744" s="8">
        <f>DAY(Tabla1[[#This Row],[Date]])</f>
        <v>6</v>
      </c>
      <c r="R10744" s="8">
        <f>MONTH(Tabla1[[#This Row],[Date]])</f>
        <v>6</v>
      </c>
      <c r="S10744" s="8">
        <f>YEAR(Tabla1[[#This Row],[Date]])</f>
        <v>2023</v>
      </c>
    </row>
    <row r="10745" spans="1:19" x14ac:dyDescent="0.2">
      <c r="A10745">
        <v>10696</v>
      </c>
      <c r="B10745" s="1">
        <v>45083</v>
      </c>
      <c r="C10745" t="s">
        <v>261</v>
      </c>
      <c r="D10745" t="s">
        <v>892</v>
      </c>
      <c r="E10745">
        <v>1</v>
      </c>
      <c r="F10745" t="s">
        <v>1545</v>
      </c>
      <c r="G10745" t="s">
        <v>284</v>
      </c>
      <c r="H10745" t="s">
        <v>2584</v>
      </c>
      <c r="M10745" s="2">
        <v>20000</v>
      </c>
      <c r="N10745" s="2">
        <v>45000</v>
      </c>
      <c r="O10745" s="2">
        <f>IF(Tabla1[[#This Row],[Mov]]="VNT",Tabla1[[#This Row],[Sale]]-Tabla1[[#This Row],[Cost]],-Tabla1[[#This Row],[Cost]]*Tabla1[[#This Row],[Cant]])</f>
        <v>-20000</v>
      </c>
      <c r="P10745" s="8">
        <f>IF(Tabla1[[#This Row],[Mov]]="VNT",-Tabla1[[#This Row],[Cant]],Tabla1[[#This Row],[Cant]])</f>
        <v>1</v>
      </c>
      <c r="Q10745" s="8">
        <f>DAY(Tabla1[[#This Row],[Date]])</f>
        <v>6</v>
      </c>
      <c r="R10745" s="8">
        <f>MONTH(Tabla1[[#This Row],[Date]])</f>
        <v>6</v>
      </c>
      <c r="S10745" s="8">
        <f>YEAR(Tabla1[[#This Row],[Date]])</f>
        <v>2023</v>
      </c>
    </row>
    <row r="10746" spans="1:19" x14ac:dyDescent="0.2">
      <c r="A10746">
        <v>10697</v>
      </c>
      <c r="B10746" s="1">
        <v>45083</v>
      </c>
      <c r="C10746" t="s">
        <v>261</v>
      </c>
      <c r="D10746" t="s">
        <v>892</v>
      </c>
      <c r="E10746">
        <v>1</v>
      </c>
      <c r="F10746" t="s">
        <v>386</v>
      </c>
      <c r="G10746" t="s">
        <v>272</v>
      </c>
      <c r="H10746" t="s">
        <v>3475</v>
      </c>
      <c r="M10746" s="2">
        <v>60000</v>
      </c>
      <c r="N10746" s="2">
        <v>125000</v>
      </c>
      <c r="O10746" s="2">
        <f>IF(Tabla1[[#This Row],[Mov]]="VNT",Tabla1[[#This Row],[Sale]]-Tabla1[[#This Row],[Cost]],-Tabla1[[#This Row],[Cost]]*Tabla1[[#This Row],[Cant]])</f>
        <v>-60000</v>
      </c>
      <c r="P10746" s="8">
        <f>IF(Tabla1[[#This Row],[Mov]]="VNT",-Tabla1[[#This Row],[Cant]],Tabla1[[#This Row],[Cant]])</f>
        <v>1</v>
      </c>
      <c r="Q10746" s="8">
        <f>DAY(Tabla1[[#This Row],[Date]])</f>
        <v>6</v>
      </c>
      <c r="R10746" s="8">
        <f>MONTH(Tabla1[[#This Row],[Date]])</f>
        <v>6</v>
      </c>
      <c r="S10746" s="8">
        <f>YEAR(Tabla1[[#This Row],[Date]])</f>
        <v>2023</v>
      </c>
    </row>
    <row r="10747" spans="1:19" x14ac:dyDescent="0.2">
      <c r="A10747">
        <v>10698</v>
      </c>
      <c r="B10747" s="1">
        <v>45083</v>
      </c>
      <c r="C10747" t="s">
        <v>261</v>
      </c>
      <c r="D10747" t="s">
        <v>892</v>
      </c>
      <c r="E10747">
        <v>1</v>
      </c>
      <c r="F10747" t="s">
        <v>1152</v>
      </c>
      <c r="G10747" t="s">
        <v>263</v>
      </c>
      <c r="H10747" t="s">
        <v>478</v>
      </c>
      <c r="M10747" s="2">
        <v>12000</v>
      </c>
      <c r="N10747" s="2">
        <v>30000</v>
      </c>
      <c r="O10747" s="2">
        <f>IF(Tabla1[[#This Row],[Mov]]="VNT",Tabla1[[#This Row],[Sale]]-Tabla1[[#This Row],[Cost]],-Tabla1[[#This Row],[Cost]]*Tabla1[[#This Row],[Cant]])</f>
        <v>-12000</v>
      </c>
      <c r="P10747" s="8">
        <f>IF(Tabla1[[#This Row],[Mov]]="VNT",-Tabla1[[#This Row],[Cant]],Tabla1[[#This Row],[Cant]])</f>
        <v>1</v>
      </c>
      <c r="Q10747" s="8">
        <f>DAY(Tabla1[[#This Row],[Date]])</f>
        <v>6</v>
      </c>
      <c r="R10747" s="8">
        <f>MONTH(Tabla1[[#This Row],[Date]])</f>
        <v>6</v>
      </c>
      <c r="S10747" s="8">
        <f>YEAR(Tabla1[[#This Row],[Date]])</f>
        <v>2023</v>
      </c>
    </row>
    <row r="10748" spans="1:19" x14ac:dyDescent="0.2">
      <c r="A10748">
        <v>10699</v>
      </c>
      <c r="B10748" s="1">
        <v>45083</v>
      </c>
      <c r="C10748" t="s">
        <v>261</v>
      </c>
      <c r="D10748" t="s">
        <v>1767</v>
      </c>
      <c r="E10748">
        <v>1</v>
      </c>
      <c r="F10748" t="s">
        <v>3204</v>
      </c>
      <c r="G10748" t="s">
        <v>266</v>
      </c>
      <c r="H10748" t="s">
        <v>3476</v>
      </c>
      <c r="M10748" s="2">
        <v>29000</v>
      </c>
      <c r="N10748" s="2">
        <v>65000</v>
      </c>
      <c r="O10748" s="2">
        <f>IF(Tabla1[[#This Row],[Mov]]="VNT",Tabla1[[#This Row],[Sale]]-Tabla1[[#This Row],[Cost]],-Tabla1[[#This Row],[Cost]]*Tabla1[[#This Row],[Cant]])</f>
        <v>-29000</v>
      </c>
      <c r="P10748" s="8">
        <f>IF(Tabla1[[#This Row],[Mov]]="VNT",-Tabla1[[#This Row],[Cant]],Tabla1[[#This Row],[Cant]])</f>
        <v>1</v>
      </c>
      <c r="Q10748" s="8">
        <f>DAY(Tabla1[[#This Row],[Date]])</f>
        <v>6</v>
      </c>
      <c r="R10748" s="8">
        <f>MONTH(Tabla1[[#This Row],[Date]])</f>
        <v>6</v>
      </c>
      <c r="S10748" s="8">
        <f>YEAR(Tabla1[[#This Row],[Date]])</f>
        <v>2023</v>
      </c>
    </row>
    <row r="10749" spans="1:19" x14ac:dyDescent="0.2">
      <c r="A10749">
        <v>10700</v>
      </c>
      <c r="B10749" s="1">
        <v>45083</v>
      </c>
      <c r="C10749" t="s">
        <v>261</v>
      </c>
      <c r="D10749" t="s">
        <v>1767</v>
      </c>
      <c r="E10749">
        <v>1</v>
      </c>
      <c r="F10749" t="s">
        <v>3204</v>
      </c>
      <c r="G10749" t="s">
        <v>266</v>
      </c>
      <c r="H10749" t="s">
        <v>3478</v>
      </c>
      <c r="M10749" s="2">
        <v>18000</v>
      </c>
      <c r="N10749" s="2">
        <v>55000</v>
      </c>
      <c r="O10749" s="2">
        <f>IF(Tabla1[[#This Row],[Mov]]="VNT",Tabla1[[#This Row],[Sale]]-Tabla1[[#This Row],[Cost]],-Tabla1[[#This Row],[Cost]]*Tabla1[[#This Row],[Cant]])</f>
        <v>-18000</v>
      </c>
      <c r="P10749" s="8">
        <f>IF(Tabla1[[#This Row],[Mov]]="VNT",-Tabla1[[#This Row],[Cant]],Tabla1[[#This Row],[Cant]])</f>
        <v>1</v>
      </c>
      <c r="Q10749" s="8">
        <f>DAY(Tabla1[[#This Row],[Date]])</f>
        <v>6</v>
      </c>
      <c r="R10749" s="8">
        <f>MONTH(Tabla1[[#This Row],[Date]])</f>
        <v>6</v>
      </c>
      <c r="S10749" s="8">
        <f>YEAR(Tabla1[[#This Row],[Date]])</f>
        <v>2023</v>
      </c>
    </row>
    <row r="10750" spans="1:19" x14ac:dyDescent="0.2">
      <c r="A10750">
        <v>10701</v>
      </c>
      <c r="B10750" s="1">
        <v>45083</v>
      </c>
      <c r="C10750" t="s">
        <v>261</v>
      </c>
      <c r="D10750" t="s">
        <v>1767</v>
      </c>
      <c r="E10750">
        <v>1</v>
      </c>
      <c r="F10750" t="s">
        <v>560</v>
      </c>
      <c r="G10750" t="s">
        <v>266</v>
      </c>
      <c r="H10750" t="s">
        <v>3477</v>
      </c>
      <c r="M10750" s="2">
        <v>17000</v>
      </c>
      <c r="N10750" s="2">
        <v>45000</v>
      </c>
      <c r="O10750" s="2">
        <f>IF(Tabla1[[#This Row],[Mov]]="VNT",Tabla1[[#This Row],[Sale]]-Tabla1[[#This Row],[Cost]],-Tabla1[[#This Row],[Cost]]*Tabla1[[#This Row],[Cant]])</f>
        <v>-17000</v>
      </c>
      <c r="P10750" s="8">
        <f>IF(Tabla1[[#This Row],[Mov]]="VNT",-Tabla1[[#This Row],[Cant]],Tabla1[[#This Row],[Cant]])</f>
        <v>1</v>
      </c>
      <c r="Q10750" s="8">
        <f>DAY(Tabla1[[#This Row],[Date]])</f>
        <v>6</v>
      </c>
      <c r="R10750" s="8">
        <f>MONTH(Tabla1[[#This Row],[Date]])</f>
        <v>6</v>
      </c>
      <c r="S10750" s="8">
        <f>YEAR(Tabla1[[#This Row],[Date]])</f>
        <v>2023</v>
      </c>
    </row>
    <row r="10751" spans="1:19" x14ac:dyDescent="0.2">
      <c r="A10751">
        <v>10702</v>
      </c>
      <c r="B10751" s="1">
        <v>45083</v>
      </c>
      <c r="C10751" t="s">
        <v>261</v>
      </c>
      <c r="D10751" t="s">
        <v>659</v>
      </c>
      <c r="E10751">
        <v>28</v>
      </c>
      <c r="F10751" t="s">
        <v>224</v>
      </c>
      <c r="G10751" t="s">
        <v>589</v>
      </c>
      <c r="H10751" t="s">
        <v>1173</v>
      </c>
      <c r="M10751" s="2">
        <v>7000</v>
      </c>
      <c r="N10751" s="2">
        <v>20000</v>
      </c>
      <c r="O10751" s="2">
        <f>IF(Tabla1[[#This Row],[Mov]]="VNT",Tabla1[[#This Row],[Sale]]-Tabla1[[#This Row],[Cost]],-Tabla1[[#This Row],[Cost]]*Tabla1[[#This Row],[Cant]])</f>
        <v>-196000</v>
      </c>
      <c r="P10751" s="8">
        <f>IF(Tabla1[[#This Row],[Mov]]="VNT",-Tabla1[[#This Row],[Cant]],Tabla1[[#This Row],[Cant]])</f>
        <v>28</v>
      </c>
      <c r="Q10751" s="8">
        <f>DAY(Tabla1[[#This Row],[Date]])</f>
        <v>6</v>
      </c>
      <c r="R10751" s="8">
        <f>MONTH(Tabla1[[#This Row],[Date]])</f>
        <v>6</v>
      </c>
      <c r="S10751" s="8">
        <f>YEAR(Tabla1[[#This Row],[Date]])</f>
        <v>2023</v>
      </c>
    </row>
    <row r="10752" spans="1:19" x14ac:dyDescent="0.2">
      <c r="A10752">
        <v>10703</v>
      </c>
      <c r="B10752" s="1">
        <v>45083</v>
      </c>
      <c r="C10752" t="s">
        <v>261</v>
      </c>
      <c r="D10752" t="s">
        <v>659</v>
      </c>
      <c r="E10752">
        <v>6</v>
      </c>
      <c r="F10752" t="s">
        <v>224</v>
      </c>
      <c r="G10752" t="s">
        <v>589</v>
      </c>
      <c r="H10752" t="s">
        <v>1173</v>
      </c>
      <c r="M10752" s="2">
        <v>9500</v>
      </c>
      <c r="N10752" s="2">
        <v>20000</v>
      </c>
      <c r="O10752" s="2">
        <f>IF(Tabla1[[#This Row],[Mov]]="VNT",Tabla1[[#This Row],[Sale]]-Tabla1[[#This Row],[Cost]],-Tabla1[[#This Row],[Cost]]*Tabla1[[#This Row],[Cant]])</f>
        <v>-57000</v>
      </c>
      <c r="P10752" s="8">
        <f>IF(Tabla1[[#This Row],[Mov]]="VNT",-Tabla1[[#This Row],[Cant]],Tabla1[[#This Row],[Cant]])</f>
        <v>6</v>
      </c>
      <c r="Q10752" s="8">
        <f>DAY(Tabla1[[#This Row],[Date]])</f>
        <v>6</v>
      </c>
      <c r="R10752" s="8">
        <f>MONTH(Tabla1[[#This Row],[Date]])</f>
        <v>6</v>
      </c>
      <c r="S10752" s="8">
        <f>YEAR(Tabla1[[#This Row],[Date]])</f>
        <v>2023</v>
      </c>
    </row>
    <row r="10753" spans="1:19" x14ac:dyDescent="0.2">
      <c r="A10753">
        <v>10704</v>
      </c>
      <c r="B10753" s="1">
        <v>45083</v>
      </c>
      <c r="C10753" t="s">
        <v>261</v>
      </c>
      <c r="D10753" t="s">
        <v>659</v>
      </c>
      <c r="E10753">
        <v>6</v>
      </c>
      <c r="F10753" t="s">
        <v>224</v>
      </c>
      <c r="G10753" t="s">
        <v>589</v>
      </c>
      <c r="H10753" t="s">
        <v>1173</v>
      </c>
      <c r="M10753" s="2">
        <v>6300</v>
      </c>
      <c r="N10753" s="2">
        <v>18000</v>
      </c>
      <c r="O10753" s="2">
        <f>IF(Tabla1[[#This Row],[Mov]]="VNT",Tabla1[[#This Row],[Sale]]-Tabla1[[#This Row],[Cost]],-Tabla1[[#This Row],[Cost]]*Tabla1[[#This Row],[Cant]])</f>
        <v>-37800</v>
      </c>
      <c r="P10753" s="8">
        <f>IF(Tabla1[[#This Row],[Mov]]="VNT",-Tabla1[[#This Row],[Cant]],Tabla1[[#This Row],[Cant]])</f>
        <v>6</v>
      </c>
      <c r="Q10753" s="8">
        <f>DAY(Tabla1[[#This Row],[Date]])</f>
        <v>6</v>
      </c>
      <c r="R10753" s="8">
        <f>MONTH(Tabla1[[#This Row],[Date]])</f>
        <v>6</v>
      </c>
      <c r="S10753" s="8">
        <f>YEAR(Tabla1[[#This Row],[Date]])</f>
        <v>2023</v>
      </c>
    </row>
    <row r="10754" spans="1:19" x14ac:dyDescent="0.2">
      <c r="A10754">
        <v>10705</v>
      </c>
      <c r="B10754" s="1">
        <v>45083</v>
      </c>
      <c r="C10754" t="s">
        <v>261</v>
      </c>
      <c r="D10754" t="s">
        <v>659</v>
      </c>
      <c r="E10754">
        <v>2</v>
      </c>
      <c r="F10754" t="s">
        <v>2677</v>
      </c>
      <c r="G10754" t="s">
        <v>273</v>
      </c>
      <c r="H10754" t="s">
        <v>2951</v>
      </c>
      <c r="M10754" s="2">
        <v>6500</v>
      </c>
      <c r="N10754" s="2">
        <v>15000</v>
      </c>
      <c r="O10754" s="2">
        <f>IF(Tabla1[[#This Row],[Mov]]="VNT",Tabla1[[#This Row],[Sale]]-Tabla1[[#This Row],[Cost]],-Tabla1[[#This Row],[Cost]]*Tabla1[[#This Row],[Cant]])</f>
        <v>-13000</v>
      </c>
      <c r="P10754" s="8">
        <f>IF(Tabla1[[#This Row],[Mov]]="VNT",-Tabla1[[#This Row],[Cant]],Tabla1[[#This Row],[Cant]])</f>
        <v>2</v>
      </c>
      <c r="Q10754" s="8">
        <f>DAY(Tabla1[[#This Row],[Date]])</f>
        <v>6</v>
      </c>
      <c r="R10754" s="8">
        <f>MONTH(Tabla1[[#This Row],[Date]])</f>
        <v>6</v>
      </c>
      <c r="S10754" s="8">
        <f>YEAR(Tabla1[[#This Row],[Date]])</f>
        <v>2023</v>
      </c>
    </row>
    <row r="10755" spans="1:19" x14ac:dyDescent="0.2">
      <c r="A10755">
        <v>10706</v>
      </c>
      <c r="B10755" s="1">
        <v>45083</v>
      </c>
      <c r="C10755" t="s">
        <v>261</v>
      </c>
      <c r="D10755" t="s">
        <v>659</v>
      </c>
      <c r="E10755">
        <v>9</v>
      </c>
      <c r="F10755" t="s">
        <v>2078</v>
      </c>
      <c r="G10755" t="s">
        <v>589</v>
      </c>
      <c r="H10755" t="s">
        <v>1173</v>
      </c>
      <c r="M10755" s="2">
        <v>6500</v>
      </c>
      <c r="N10755" s="2">
        <v>20000</v>
      </c>
      <c r="O10755" s="2">
        <f>IF(Tabla1[[#This Row],[Mov]]="VNT",Tabla1[[#This Row],[Sale]]-Tabla1[[#This Row],[Cost]],-Tabla1[[#This Row],[Cost]]*Tabla1[[#This Row],[Cant]])</f>
        <v>-58500</v>
      </c>
      <c r="P10755" s="8">
        <f>IF(Tabla1[[#This Row],[Mov]]="VNT",-Tabla1[[#This Row],[Cant]],Tabla1[[#This Row],[Cant]])</f>
        <v>9</v>
      </c>
      <c r="Q10755" s="8">
        <f>DAY(Tabla1[[#This Row],[Date]])</f>
        <v>6</v>
      </c>
      <c r="R10755" s="8">
        <f>MONTH(Tabla1[[#This Row],[Date]])</f>
        <v>6</v>
      </c>
      <c r="S10755" s="8">
        <f>YEAR(Tabla1[[#This Row],[Date]])</f>
        <v>2023</v>
      </c>
    </row>
    <row r="10756" spans="1:19" x14ac:dyDescent="0.2">
      <c r="A10756">
        <v>10707</v>
      </c>
      <c r="B10756" s="1">
        <v>45083</v>
      </c>
      <c r="C10756" t="s">
        <v>261</v>
      </c>
      <c r="D10756" t="s">
        <v>659</v>
      </c>
      <c r="E10756">
        <v>1</v>
      </c>
      <c r="F10756" t="s">
        <v>3479</v>
      </c>
      <c r="G10756" t="s">
        <v>273</v>
      </c>
      <c r="H10756" t="s">
        <v>1279</v>
      </c>
      <c r="M10756" s="2">
        <v>3500</v>
      </c>
      <c r="N10756" s="2">
        <v>14000</v>
      </c>
      <c r="O10756" s="2">
        <f>IF(Tabla1[[#This Row],[Mov]]="VNT",Tabla1[[#This Row],[Sale]]-Tabla1[[#This Row],[Cost]],-Tabla1[[#This Row],[Cost]]*Tabla1[[#This Row],[Cant]])</f>
        <v>-3500</v>
      </c>
      <c r="P10756" s="8">
        <f>IF(Tabla1[[#This Row],[Mov]]="VNT",-Tabla1[[#This Row],[Cant]],Tabla1[[#This Row],[Cant]])</f>
        <v>1</v>
      </c>
      <c r="Q10756" s="8">
        <f>DAY(Tabla1[[#This Row],[Date]])</f>
        <v>6</v>
      </c>
      <c r="R10756" s="8">
        <f>MONTH(Tabla1[[#This Row],[Date]])</f>
        <v>6</v>
      </c>
      <c r="S10756" s="8">
        <f>YEAR(Tabla1[[#This Row],[Date]])</f>
        <v>2023</v>
      </c>
    </row>
    <row r="10757" spans="1:19" x14ac:dyDescent="0.2">
      <c r="A10757">
        <v>10708</v>
      </c>
      <c r="B10757" s="1">
        <v>45083</v>
      </c>
      <c r="C10757" t="s">
        <v>261</v>
      </c>
      <c r="D10757" t="s">
        <v>659</v>
      </c>
      <c r="E10757">
        <v>30</v>
      </c>
      <c r="F10757" t="s">
        <v>342</v>
      </c>
      <c r="G10757" t="s">
        <v>589</v>
      </c>
      <c r="H10757" t="s">
        <v>1173</v>
      </c>
      <c r="M10757" s="2">
        <v>800</v>
      </c>
      <c r="N10757" s="2">
        <v>10000</v>
      </c>
      <c r="O10757" s="2">
        <f>IF(Tabla1[[#This Row],[Mov]]="VNT",Tabla1[[#This Row],[Sale]]-Tabla1[[#This Row],[Cost]],-Tabla1[[#This Row],[Cost]]*Tabla1[[#This Row],[Cant]])</f>
        <v>-24000</v>
      </c>
      <c r="P10757" s="8">
        <f>IF(Tabla1[[#This Row],[Mov]]="VNT",-Tabla1[[#This Row],[Cant]],Tabla1[[#This Row],[Cant]])</f>
        <v>30</v>
      </c>
      <c r="Q10757" s="8">
        <f>DAY(Tabla1[[#This Row],[Date]])</f>
        <v>6</v>
      </c>
      <c r="R10757" s="8">
        <f>MONTH(Tabla1[[#This Row],[Date]])</f>
        <v>6</v>
      </c>
      <c r="S10757" s="8">
        <f>YEAR(Tabla1[[#This Row],[Date]])</f>
        <v>2023</v>
      </c>
    </row>
    <row r="10758" spans="1:19" x14ac:dyDescent="0.2">
      <c r="A10758">
        <v>10709</v>
      </c>
      <c r="B10758" s="1">
        <v>45083</v>
      </c>
      <c r="C10758" t="s">
        <v>261</v>
      </c>
      <c r="D10758" t="s">
        <v>659</v>
      </c>
      <c r="E10758">
        <v>44</v>
      </c>
      <c r="F10758" t="s">
        <v>225</v>
      </c>
      <c r="G10758" t="s">
        <v>589</v>
      </c>
      <c r="H10758" t="s">
        <v>1173</v>
      </c>
      <c r="M10758" s="2">
        <v>900</v>
      </c>
      <c r="N10758" s="2">
        <v>10000</v>
      </c>
      <c r="O10758" s="2">
        <f>IF(Tabla1[[#This Row],[Mov]]="VNT",Tabla1[[#This Row],[Sale]]-Tabla1[[#This Row],[Cost]],-Tabla1[[#This Row],[Cost]]*Tabla1[[#This Row],[Cant]])</f>
        <v>-39600</v>
      </c>
      <c r="P10758" s="8">
        <f>IF(Tabla1[[#This Row],[Mov]]="VNT",-Tabla1[[#This Row],[Cant]],Tabla1[[#This Row],[Cant]])</f>
        <v>44</v>
      </c>
      <c r="Q10758" s="8">
        <f>DAY(Tabla1[[#This Row],[Date]])</f>
        <v>6</v>
      </c>
      <c r="R10758" s="8">
        <f>MONTH(Tabla1[[#This Row],[Date]])</f>
        <v>6</v>
      </c>
      <c r="S10758" s="8">
        <f>YEAR(Tabla1[[#This Row],[Date]])</f>
        <v>2023</v>
      </c>
    </row>
    <row r="10759" spans="1:19" x14ac:dyDescent="0.2">
      <c r="A10759">
        <v>10710</v>
      </c>
      <c r="B10759" s="1">
        <v>45083</v>
      </c>
      <c r="C10759" t="s">
        <v>261</v>
      </c>
      <c r="D10759" t="s">
        <v>659</v>
      </c>
      <c r="E10759">
        <v>3</v>
      </c>
      <c r="F10759" t="s">
        <v>586</v>
      </c>
      <c r="G10759" t="s">
        <v>589</v>
      </c>
      <c r="H10759" t="s">
        <v>1173</v>
      </c>
      <c r="M10759" s="2">
        <v>5500</v>
      </c>
      <c r="N10759" s="2">
        <v>18000</v>
      </c>
      <c r="O10759" s="2">
        <f>IF(Tabla1[[#This Row],[Mov]]="VNT",Tabla1[[#This Row],[Sale]]-Tabla1[[#This Row],[Cost]],-Tabla1[[#This Row],[Cost]]*Tabla1[[#This Row],[Cant]])</f>
        <v>-16500</v>
      </c>
      <c r="P10759" s="8">
        <f>IF(Tabla1[[#This Row],[Mov]]="VNT",-Tabla1[[#This Row],[Cant]],Tabla1[[#This Row],[Cant]])</f>
        <v>3</v>
      </c>
      <c r="Q10759" s="8">
        <f>DAY(Tabla1[[#This Row],[Date]])</f>
        <v>6</v>
      </c>
      <c r="R10759" s="8">
        <f>MONTH(Tabla1[[#This Row],[Date]])</f>
        <v>6</v>
      </c>
      <c r="S10759" s="8">
        <f>YEAR(Tabla1[[#This Row],[Date]])</f>
        <v>2023</v>
      </c>
    </row>
    <row r="10760" spans="1:19" x14ac:dyDescent="0.2">
      <c r="A10760">
        <v>10711</v>
      </c>
      <c r="B10760" s="1">
        <v>45083</v>
      </c>
      <c r="C10760" t="s">
        <v>260</v>
      </c>
      <c r="D10760" t="s">
        <v>332</v>
      </c>
      <c r="E10760">
        <v>1</v>
      </c>
      <c r="F10760" t="s">
        <v>15</v>
      </c>
      <c r="G10760" t="s">
        <v>266</v>
      </c>
      <c r="H10760" t="s">
        <v>3437</v>
      </c>
      <c r="M10760" s="2">
        <v>2000</v>
      </c>
      <c r="N10760" s="2">
        <v>10000</v>
      </c>
      <c r="O10760" s="2">
        <f>IF(Tabla1[[#This Row],[Mov]]="VNT",Tabla1[[#This Row],[Sale]]-Tabla1[[#This Row],[Cost]],-Tabla1[[#This Row],[Cost]]*Tabla1[[#This Row],[Cant]])</f>
        <v>8000</v>
      </c>
      <c r="P10760" s="8">
        <f>IF(Tabla1[[#This Row],[Mov]]="VNT",-Tabla1[[#This Row],[Cant]],Tabla1[[#This Row],[Cant]])</f>
        <v>-1</v>
      </c>
      <c r="Q10760" s="8">
        <f>DAY(Tabla1[[#This Row],[Date]])</f>
        <v>6</v>
      </c>
      <c r="R10760" s="8">
        <f>MONTH(Tabla1[[#This Row],[Date]])</f>
        <v>6</v>
      </c>
      <c r="S10760" s="8">
        <f>YEAR(Tabla1[[#This Row],[Date]])</f>
        <v>2023</v>
      </c>
    </row>
    <row r="10761" spans="1:19" x14ac:dyDescent="0.2">
      <c r="A10761">
        <v>10712</v>
      </c>
      <c r="B10761" s="1">
        <v>45083</v>
      </c>
      <c r="C10761" t="s">
        <v>260</v>
      </c>
      <c r="D10761" t="s">
        <v>332</v>
      </c>
      <c r="E10761">
        <v>1</v>
      </c>
      <c r="F10761" t="s">
        <v>214</v>
      </c>
      <c r="G10761" t="s">
        <v>266</v>
      </c>
      <c r="H10761" t="s">
        <v>374</v>
      </c>
      <c r="M10761" s="2">
        <v>29000</v>
      </c>
      <c r="N10761" s="2">
        <v>50000</v>
      </c>
      <c r="O10761" s="2">
        <f>IF(Tabla1[[#This Row],[Mov]]="VNT",Tabla1[[#This Row],[Sale]]-Tabla1[[#This Row],[Cost]],-Tabla1[[#This Row],[Cost]]*Tabla1[[#This Row],[Cant]])</f>
        <v>21000</v>
      </c>
      <c r="P10761" s="8">
        <f>IF(Tabla1[[#This Row],[Mov]]="VNT",-Tabla1[[#This Row],[Cant]],Tabla1[[#This Row],[Cant]])</f>
        <v>-1</v>
      </c>
      <c r="Q10761" s="8">
        <f>DAY(Tabla1[[#This Row],[Date]])</f>
        <v>6</v>
      </c>
      <c r="R10761" s="8">
        <f>MONTH(Tabla1[[#This Row],[Date]])</f>
        <v>6</v>
      </c>
      <c r="S10761" s="8">
        <f>YEAR(Tabla1[[#This Row],[Date]])</f>
        <v>2023</v>
      </c>
    </row>
    <row r="10762" spans="1:19" x14ac:dyDescent="0.2">
      <c r="A10762">
        <v>10713</v>
      </c>
      <c r="B10762" s="1">
        <v>45083</v>
      </c>
      <c r="C10762" t="s">
        <v>260</v>
      </c>
      <c r="D10762" t="s">
        <v>332</v>
      </c>
      <c r="E10762">
        <v>1</v>
      </c>
      <c r="F10762" t="s">
        <v>532</v>
      </c>
      <c r="G10762" t="s">
        <v>266</v>
      </c>
      <c r="H10762" t="s">
        <v>3454</v>
      </c>
      <c r="M10762" s="2">
        <v>25000</v>
      </c>
      <c r="N10762" s="2">
        <v>50000</v>
      </c>
      <c r="O10762" s="2">
        <f>IF(Tabla1[[#This Row],[Mov]]="VNT",Tabla1[[#This Row],[Sale]]-Tabla1[[#This Row],[Cost]],-Tabla1[[#This Row],[Cost]]*Tabla1[[#This Row],[Cant]])</f>
        <v>25000</v>
      </c>
      <c r="P10762" s="8">
        <f>IF(Tabla1[[#This Row],[Mov]]="VNT",-Tabla1[[#This Row],[Cant]],Tabla1[[#This Row],[Cant]])</f>
        <v>-1</v>
      </c>
      <c r="Q10762" s="8">
        <f>DAY(Tabla1[[#This Row],[Date]])</f>
        <v>6</v>
      </c>
      <c r="R10762" s="8">
        <f>MONTH(Tabla1[[#This Row],[Date]])</f>
        <v>6</v>
      </c>
      <c r="S10762" s="8">
        <f>YEAR(Tabla1[[#This Row],[Date]])</f>
        <v>2023</v>
      </c>
    </row>
    <row r="10763" spans="1:19" x14ac:dyDescent="0.2">
      <c r="A10763">
        <v>10714</v>
      </c>
      <c r="B10763" s="1">
        <v>45083</v>
      </c>
      <c r="C10763" t="s">
        <v>260</v>
      </c>
      <c r="D10763" t="s">
        <v>332</v>
      </c>
      <c r="E10763">
        <v>1</v>
      </c>
      <c r="F10763" t="s">
        <v>116</v>
      </c>
      <c r="G10763" t="s">
        <v>347</v>
      </c>
      <c r="H10763" t="s">
        <v>518</v>
      </c>
      <c r="M10763" s="2">
        <v>7008</v>
      </c>
      <c r="N10763" s="2">
        <v>7500</v>
      </c>
      <c r="O10763" s="2">
        <f>IF(Tabla1[[#This Row],[Mov]]="VNT",Tabla1[[#This Row],[Sale]]-Tabla1[[#This Row],[Cost]],-Tabla1[[#This Row],[Cost]]*Tabla1[[#This Row],[Cant]])</f>
        <v>492</v>
      </c>
      <c r="P10763" s="8">
        <f>IF(Tabla1[[#This Row],[Mov]]="VNT",-Tabla1[[#This Row],[Cant]],Tabla1[[#This Row],[Cant]])</f>
        <v>-1</v>
      </c>
      <c r="Q10763" s="8">
        <f>DAY(Tabla1[[#This Row],[Date]])</f>
        <v>6</v>
      </c>
      <c r="R10763" s="8">
        <f>MONTH(Tabla1[[#This Row],[Date]])</f>
        <v>6</v>
      </c>
      <c r="S10763" s="8">
        <f>YEAR(Tabla1[[#This Row],[Date]])</f>
        <v>2023</v>
      </c>
    </row>
    <row r="10764" spans="1:19" x14ac:dyDescent="0.2">
      <c r="A10764">
        <v>10715</v>
      </c>
      <c r="B10764" s="1">
        <v>45083</v>
      </c>
      <c r="C10764" t="s">
        <v>260</v>
      </c>
      <c r="D10764" t="s">
        <v>332</v>
      </c>
      <c r="E10764">
        <v>1</v>
      </c>
      <c r="F10764" t="s">
        <v>458</v>
      </c>
      <c r="G10764" t="s">
        <v>284</v>
      </c>
      <c r="H10764" t="s">
        <v>3480</v>
      </c>
      <c r="M10764" s="2">
        <v>0</v>
      </c>
      <c r="N10764" s="2">
        <v>4000</v>
      </c>
      <c r="O10764" s="2">
        <f>IF(Tabla1[[#This Row],[Mov]]="VNT",Tabla1[[#This Row],[Sale]]-Tabla1[[#This Row],[Cost]],-Tabla1[[#This Row],[Cost]]*Tabla1[[#This Row],[Cant]])</f>
        <v>4000</v>
      </c>
      <c r="P10764" s="8">
        <f>IF(Tabla1[[#This Row],[Mov]]="VNT",-Tabla1[[#This Row],[Cant]],Tabla1[[#This Row],[Cant]])</f>
        <v>-1</v>
      </c>
      <c r="Q10764" s="8">
        <f>DAY(Tabla1[[#This Row],[Date]])</f>
        <v>6</v>
      </c>
      <c r="R10764" s="8">
        <f>MONTH(Tabla1[[#This Row],[Date]])</f>
        <v>6</v>
      </c>
      <c r="S10764" s="8">
        <f>YEAR(Tabla1[[#This Row],[Date]])</f>
        <v>2023</v>
      </c>
    </row>
    <row r="10765" spans="1:19" x14ac:dyDescent="0.2">
      <c r="A10765">
        <v>10716</v>
      </c>
      <c r="B10765" s="1">
        <v>45083</v>
      </c>
      <c r="C10765" t="s">
        <v>260</v>
      </c>
      <c r="D10765" t="s">
        <v>332</v>
      </c>
      <c r="E10765">
        <v>1</v>
      </c>
      <c r="F10765" t="s">
        <v>15</v>
      </c>
      <c r="G10765" t="s">
        <v>333</v>
      </c>
      <c r="H10765" t="s">
        <v>20</v>
      </c>
      <c r="L10765" t="s">
        <v>3481</v>
      </c>
      <c r="M10765" s="2">
        <v>4000</v>
      </c>
      <c r="N10765" s="2">
        <v>5000</v>
      </c>
      <c r="O10765" s="2">
        <f>IF(Tabla1[[#This Row],[Mov]]="VNT",Tabla1[[#This Row],[Sale]]-Tabla1[[#This Row],[Cost]],-Tabla1[[#This Row],[Cost]]*Tabla1[[#This Row],[Cant]])</f>
        <v>1000</v>
      </c>
      <c r="P10765" s="8">
        <f>IF(Tabla1[[#This Row],[Mov]]="VNT",-Tabla1[[#This Row],[Cant]],Tabla1[[#This Row],[Cant]])</f>
        <v>-1</v>
      </c>
      <c r="Q10765" s="8">
        <f>DAY(Tabla1[[#This Row],[Date]])</f>
        <v>6</v>
      </c>
      <c r="R10765" s="8">
        <f>MONTH(Tabla1[[#This Row],[Date]])</f>
        <v>6</v>
      </c>
      <c r="S10765" s="8">
        <f>YEAR(Tabla1[[#This Row],[Date]])</f>
        <v>2023</v>
      </c>
    </row>
    <row r="10766" spans="1:19" x14ac:dyDescent="0.2">
      <c r="A10766">
        <v>10717</v>
      </c>
      <c r="B10766" s="1">
        <v>45083</v>
      </c>
      <c r="C10766" t="s">
        <v>260</v>
      </c>
      <c r="D10766" t="s">
        <v>332</v>
      </c>
      <c r="E10766">
        <v>1</v>
      </c>
      <c r="F10766" t="s">
        <v>116</v>
      </c>
      <c r="G10766" t="s">
        <v>347</v>
      </c>
      <c r="H10766" t="s">
        <v>518</v>
      </c>
      <c r="M10766" s="2">
        <v>3270</v>
      </c>
      <c r="N10766" s="2">
        <v>3500</v>
      </c>
      <c r="O10766" s="2">
        <f>IF(Tabla1[[#This Row],[Mov]]="VNT",Tabla1[[#This Row],[Sale]]-Tabla1[[#This Row],[Cost]],-Tabla1[[#This Row],[Cost]]*Tabla1[[#This Row],[Cant]])</f>
        <v>230</v>
      </c>
      <c r="P10766" s="8">
        <f>IF(Tabla1[[#This Row],[Mov]]="VNT",-Tabla1[[#This Row],[Cant]],Tabla1[[#This Row],[Cant]])</f>
        <v>-1</v>
      </c>
      <c r="Q10766" s="8">
        <f>DAY(Tabla1[[#This Row],[Date]])</f>
        <v>6</v>
      </c>
      <c r="R10766" s="8">
        <f>MONTH(Tabla1[[#This Row],[Date]])</f>
        <v>6</v>
      </c>
      <c r="S10766" s="8">
        <f>YEAR(Tabla1[[#This Row],[Date]])</f>
        <v>2023</v>
      </c>
    </row>
    <row r="10767" spans="1:19" x14ac:dyDescent="0.2">
      <c r="A10767">
        <v>10718</v>
      </c>
      <c r="B10767" s="1">
        <v>45083</v>
      </c>
      <c r="C10767" t="s">
        <v>260</v>
      </c>
      <c r="D10767" t="s">
        <v>332</v>
      </c>
      <c r="E10767">
        <v>1</v>
      </c>
      <c r="F10767" t="s">
        <v>458</v>
      </c>
      <c r="G10767" t="s">
        <v>272</v>
      </c>
      <c r="H10767" t="s">
        <v>3482</v>
      </c>
      <c r="M10767" s="2">
        <v>0</v>
      </c>
      <c r="N10767" s="2">
        <v>6000</v>
      </c>
      <c r="O10767" s="2">
        <f>IF(Tabla1[[#This Row],[Mov]]="VNT",Tabla1[[#This Row],[Sale]]-Tabla1[[#This Row],[Cost]],-Tabla1[[#This Row],[Cost]]*Tabla1[[#This Row],[Cant]])</f>
        <v>6000</v>
      </c>
      <c r="P10767" s="8">
        <f>IF(Tabla1[[#This Row],[Mov]]="VNT",-Tabla1[[#This Row],[Cant]],Tabla1[[#This Row],[Cant]])</f>
        <v>-1</v>
      </c>
      <c r="Q10767" s="8">
        <f>DAY(Tabla1[[#This Row],[Date]])</f>
        <v>6</v>
      </c>
      <c r="R10767" s="8">
        <f>MONTH(Tabla1[[#This Row],[Date]])</f>
        <v>6</v>
      </c>
      <c r="S10767" s="8">
        <f>YEAR(Tabla1[[#This Row],[Date]])</f>
        <v>2023</v>
      </c>
    </row>
    <row r="10768" spans="1:19" x14ac:dyDescent="0.2">
      <c r="A10768">
        <v>10719</v>
      </c>
      <c r="B10768" s="1">
        <v>45083</v>
      </c>
      <c r="C10768" t="s">
        <v>260</v>
      </c>
      <c r="D10768" t="s">
        <v>332</v>
      </c>
      <c r="E10768">
        <v>1</v>
      </c>
      <c r="F10768" t="s">
        <v>224</v>
      </c>
      <c r="G10768" t="s">
        <v>499</v>
      </c>
      <c r="H10768" t="s">
        <v>2799</v>
      </c>
      <c r="J10768" t="s">
        <v>2867</v>
      </c>
      <c r="M10768" s="2">
        <v>10000</v>
      </c>
      <c r="N10768" s="2">
        <v>20000</v>
      </c>
      <c r="O10768" s="2">
        <f>IF(Tabla1[[#This Row],[Mov]]="VNT",Tabla1[[#This Row],[Sale]]-Tabla1[[#This Row],[Cost]],-Tabla1[[#This Row],[Cost]]*Tabla1[[#This Row],[Cant]])</f>
        <v>10000</v>
      </c>
      <c r="P10768" s="8">
        <f>IF(Tabla1[[#This Row],[Mov]]="VNT",-Tabla1[[#This Row],[Cant]],Tabla1[[#This Row],[Cant]])</f>
        <v>-1</v>
      </c>
      <c r="Q10768" s="8">
        <f>DAY(Tabla1[[#This Row],[Date]])</f>
        <v>6</v>
      </c>
      <c r="R10768" s="8">
        <f>MONTH(Tabla1[[#This Row],[Date]])</f>
        <v>6</v>
      </c>
      <c r="S10768" s="8">
        <f>YEAR(Tabla1[[#This Row],[Date]])</f>
        <v>2023</v>
      </c>
    </row>
    <row r="10769" spans="1:19" x14ac:dyDescent="0.2">
      <c r="A10769">
        <v>10720</v>
      </c>
      <c r="B10769" s="1">
        <v>45083</v>
      </c>
      <c r="C10769" t="s">
        <v>260</v>
      </c>
      <c r="D10769" t="s">
        <v>332</v>
      </c>
      <c r="E10769">
        <v>1</v>
      </c>
      <c r="F10769" t="s">
        <v>3057</v>
      </c>
      <c r="G10769" t="s">
        <v>266</v>
      </c>
      <c r="H10769" t="s">
        <v>3122</v>
      </c>
      <c r="M10769" s="2">
        <v>58000</v>
      </c>
      <c r="N10769" s="2">
        <v>105000</v>
      </c>
      <c r="O10769" s="2">
        <f>IF(Tabla1[[#This Row],[Mov]]="VNT",Tabla1[[#This Row],[Sale]]-Tabla1[[#This Row],[Cost]],-Tabla1[[#This Row],[Cost]]*Tabla1[[#This Row],[Cant]])</f>
        <v>47000</v>
      </c>
      <c r="P10769" s="8">
        <f>IF(Tabla1[[#This Row],[Mov]]="VNT",-Tabla1[[#This Row],[Cant]],Tabla1[[#This Row],[Cant]])</f>
        <v>-1</v>
      </c>
      <c r="Q10769" s="8">
        <f>DAY(Tabla1[[#This Row],[Date]])</f>
        <v>6</v>
      </c>
      <c r="R10769" s="8">
        <f>MONTH(Tabla1[[#This Row],[Date]])</f>
        <v>6</v>
      </c>
      <c r="S10769" s="8">
        <f>YEAR(Tabla1[[#This Row],[Date]])</f>
        <v>2023</v>
      </c>
    </row>
    <row r="10770" spans="1:19" x14ac:dyDescent="0.2">
      <c r="A10770">
        <v>10721</v>
      </c>
      <c r="B10770" s="1">
        <v>45083</v>
      </c>
      <c r="C10770" t="s">
        <v>260</v>
      </c>
      <c r="D10770" t="s">
        <v>332</v>
      </c>
      <c r="E10770">
        <v>1</v>
      </c>
      <c r="F10770" t="s">
        <v>458</v>
      </c>
      <c r="G10770" t="s">
        <v>272</v>
      </c>
      <c r="H10770" t="s">
        <v>3483</v>
      </c>
      <c r="M10770" s="2">
        <v>0</v>
      </c>
      <c r="N10770" s="2">
        <v>15000</v>
      </c>
      <c r="O10770" s="2">
        <f>IF(Tabla1[[#This Row],[Mov]]="VNT",Tabla1[[#This Row],[Sale]]-Tabla1[[#This Row],[Cost]],-Tabla1[[#This Row],[Cost]]*Tabla1[[#This Row],[Cant]])</f>
        <v>15000</v>
      </c>
      <c r="P10770" s="8">
        <f>IF(Tabla1[[#This Row],[Mov]]="VNT",-Tabla1[[#This Row],[Cant]],Tabla1[[#This Row],[Cant]])</f>
        <v>-1</v>
      </c>
      <c r="Q10770" s="8">
        <f>DAY(Tabla1[[#This Row],[Date]])</f>
        <v>6</v>
      </c>
      <c r="R10770" s="8">
        <f>MONTH(Tabla1[[#This Row],[Date]])</f>
        <v>6</v>
      </c>
      <c r="S10770" s="8">
        <f>YEAR(Tabla1[[#This Row],[Date]])</f>
        <v>2023</v>
      </c>
    </row>
    <row r="10771" spans="1:19" x14ac:dyDescent="0.2">
      <c r="A10771">
        <v>10722</v>
      </c>
      <c r="B10771" s="1">
        <v>45083</v>
      </c>
      <c r="C10771" t="s">
        <v>260</v>
      </c>
      <c r="D10771" t="s">
        <v>332</v>
      </c>
      <c r="E10771">
        <v>1</v>
      </c>
      <c r="F10771" t="s">
        <v>455</v>
      </c>
      <c r="G10771" t="s">
        <v>347</v>
      </c>
      <c r="H10771" t="s">
        <v>456</v>
      </c>
      <c r="M10771" s="2">
        <v>0</v>
      </c>
      <c r="N10771" s="2">
        <v>4000</v>
      </c>
      <c r="O10771" s="2">
        <f>IF(Tabla1[[#This Row],[Mov]]="VNT",Tabla1[[#This Row],[Sale]]-Tabla1[[#This Row],[Cost]],-Tabla1[[#This Row],[Cost]]*Tabla1[[#This Row],[Cant]])</f>
        <v>4000</v>
      </c>
      <c r="P10771" s="8">
        <f>IF(Tabla1[[#This Row],[Mov]]="VNT",-Tabla1[[#This Row],[Cant]],Tabla1[[#This Row],[Cant]])</f>
        <v>-1</v>
      </c>
      <c r="Q10771" s="8">
        <f>DAY(Tabla1[[#This Row],[Date]])</f>
        <v>6</v>
      </c>
      <c r="R10771" s="8">
        <f>MONTH(Tabla1[[#This Row],[Date]])</f>
        <v>6</v>
      </c>
      <c r="S10771" s="8">
        <f>YEAR(Tabla1[[#This Row],[Date]])</f>
        <v>2023</v>
      </c>
    </row>
    <row r="10772" spans="1:19" x14ac:dyDescent="0.2">
      <c r="A10772">
        <v>10723</v>
      </c>
      <c r="B10772" s="1">
        <v>45083</v>
      </c>
      <c r="C10772" t="s">
        <v>260</v>
      </c>
      <c r="D10772" t="s">
        <v>332</v>
      </c>
      <c r="E10772">
        <v>1</v>
      </c>
      <c r="F10772" t="s">
        <v>458</v>
      </c>
      <c r="G10772" t="s">
        <v>272</v>
      </c>
      <c r="H10772" t="s">
        <v>2746</v>
      </c>
      <c r="M10772" s="2">
        <v>0</v>
      </c>
      <c r="N10772" s="2">
        <v>18000</v>
      </c>
      <c r="O10772" s="2">
        <f>IF(Tabla1[[#This Row],[Mov]]="VNT",Tabla1[[#This Row],[Sale]]-Tabla1[[#This Row],[Cost]],-Tabla1[[#This Row],[Cost]]*Tabla1[[#This Row],[Cant]])</f>
        <v>18000</v>
      </c>
      <c r="P10772" s="8">
        <f>IF(Tabla1[[#This Row],[Mov]]="VNT",-Tabla1[[#This Row],[Cant]],Tabla1[[#This Row],[Cant]])</f>
        <v>-1</v>
      </c>
      <c r="Q10772" s="8">
        <f>DAY(Tabla1[[#This Row],[Date]])</f>
        <v>6</v>
      </c>
      <c r="R10772" s="8">
        <f>MONTH(Tabla1[[#This Row],[Date]])</f>
        <v>6</v>
      </c>
      <c r="S10772" s="8">
        <f>YEAR(Tabla1[[#This Row],[Date]])</f>
        <v>2023</v>
      </c>
    </row>
    <row r="10773" spans="1:19" x14ac:dyDescent="0.2">
      <c r="A10773">
        <v>10724</v>
      </c>
      <c r="B10773" s="1">
        <v>45083</v>
      </c>
      <c r="C10773" t="s">
        <v>260</v>
      </c>
      <c r="D10773" t="s">
        <v>332</v>
      </c>
      <c r="E10773">
        <v>1</v>
      </c>
      <c r="F10773" t="s">
        <v>458</v>
      </c>
      <c r="G10773" t="s">
        <v>272</v>
      </c>
      <c r="H10773" t="s">
        <v>2749</v>
      </c>
      <c r="M10773" s="2">
        <v>0</v>
      </c>
      <c r="N10773" s="2">
        <v>25000</v>
      </c>
      <c r="O10773" s="2">
        <f>IF(Tabla1[[#This Row],[Mov]]="VNT",Tabla1[[#This Row],[Sale]]-Tabla1[[#This Row],[Cost]],-Tabla1[[#This Row],[Cost]]*Tabla1[[#This Row],[Cant]])</f>
        <v>25000</v>
      </c>
      <c r="P10773" s="8">
        <f>IF(Tabla1[[#This Row],[Mov]]="VNT",-Tabla1[[#This Row],[Cant]],Tabla1[[#This Row],[Cant]])</f>
        <v>-1</v>
      </c>
      <c r="Q10773" s="8">
        <f>DAY(Tabla1[[#This Row],[Date]])</f>
        <v>6</v>
      </c>
      <c r="R10773" s="8">
        <f>MONTH(Tabla1[[#This Row],[Date]])</f>
        <v>6</v>
      </c>
      <c r="S10773" s="8">
        <f>YEAR(Tabla1[[#This Row],[Date]])</f>
        <v>2023</v>
      </c>
    </row>
    <row r="10774" spans="1:19" x14ac:dyDescent="0.2">
      <c r="A10774">
        <v>10725</v>
      </c>
      <c r="B10774" s="1">
        <v>45083</v>
      </c>
      <c r="C10774" t="s">
        <v>260</v>
      </c>
      <c r="D10774" t="s">
        <v>332</v>
      </c>
      <c r="E10774">
        <v>1</v>
      </c>
      <c r="F10774" t="s">
        <v>532</v>
      </c>
      <c r="G10774" t="s">
        <v>273</v>
      </c>
      <c r="H10774" t="s">
        <v>552</v>
      </c>
      <c r="J10774" t="s">
        <v>36</v>
      </c>
      <c r="M10774" s="2">
        <v>18000</v>
      </c>
      <c r="N10774" s="2">
        <v>35000</v>
      </c>
      <c r="O10774" s="2">
        <f>IF(Tabla1[[#This Row],[Mov]]="VNT",Tabla1[[#This Row],[Sale]]-Tabla1[[#This Row],[Cost]],-Tabla1[[#This Row],[Cost]]*Tabla1[[#This Row],[Cant]])</f>
        <v>17000</v>
      </c>
      <c r="P10774" s="8">
        <f>IF(Tabla1[[#This Row],[Mov]]="VNT",-Tabla1[[#This Row],[Cant]],Tabla1[[#This Row],[Cant]])</f>
        <v>-1</v>
      </c>
      <c r="Q10774" s="8">
        <f>DAY(Tabla1[[#This Row],[Date]])</f>
        <v>6</v>
      </c>
      <c r="R10774" s="8">
        <f>MONTH(Tabla1[[#This Row],[Date]])</f>
        <v>6</v>
      </c>
      <c r="S10774" s="8">
        <f>YEAR(Tabla1[[#This Row],[Date]])</f>
        <v>2023</v>
      </c>
    </row>
    <row r="10775" spans="1:19" x14ac:dyDescent="0.2">
      <c r="A10775">
        <v>10726</v>
      </c>
      <c r="B10775" s="1">
        <v>45083</v>
      </c>
      <c r="C10775" t="s">
        <v>260</v>
      </c>
      <c r="D10775" t="s">
        <v>332</v>
      </c>
      <c r="E10775">
        <v>1</v>
      </c>
      <c r="F10775" t="s">
        <v>2677</v>
      </c>
      <c r="G10775" t="s">
        <v>273</v>
      </c>
      <c r="H10775" t="s">
        <v>2951</v>
      </c>
      <c r="M10775" s="2">
        <v>6500</v>
      </c>
      <c r="N10775" s="2">
        <v>15000</v>
      </c>
      <c r="O10775" s="2">
        <f>IF(Tabla1[[#This Row],[Mov]]="VNT",Tabla1[[#This Row],[Sale]]-Tabla1[[#This Row],[Cost]],-Tabla1[[#This Row],[Cost]]*Tabla1[[#This Row],[Cant]])</f>
        <v>8500</v>
      </c>
      <c r="P10775" s="8">
        <f>IF(Tabla1[[#This Row],[Mov]]="VNT",-Tabla1[[#This Row],[Cant]],Tabla1[[#This Row],[Cant]])</f>
        <v>-1</v>
      </c>
      <c r="Q10775" s="8">
        <f>DAY(Tabla1[[#This Row],[Date]])</f>
        <v>6</v>
      </c>
      <c r="R10775" s="8">
        <f>MONTH(Tabla1[[#This Row],[Date]])</f>
        <v>6</v>
      </c>
      <c r="S10775" s="8">
        <f>YEAR(Tabla1[[#This Row],[Date]])</f>
        <v>2023</v>
      </c>
    </row>
    <row r="10776" spans="1:19" x14ac:dyDescent="0.2">
      <c r="A10776">
        <v>10727</v>
      </c>
      <c r="B10776" s="1">
        <v>45083</v>
      </c>
      <c r="C10776" t="s">
        <v>260</v>
      </c>
      <c r="D10776" t="s">
        <v>332</v>
      </c>
      <c r="E10776">
        <v>1</v>
      </c>
      <c r="F10776" t="s">
        <v>116</v>
      </c>
      <c r="G10776" t="s">
        <v>347</v>
      </c>
      <c r="H10776" t="s">
        <v>518</v>
      </c>
      <c r="M10776" s="2">
        <v>6074</v>
      </c>
      <c r="N10776" s="2">
        <v>6500</v>
      </c>
      <c r="O10776" s="2">
        <f>IF(Tabla1[[#This Row],[Mov]]="VNT",Tabla1[[#This Row],[Sale]]-Tabla1[[#This Row],[Cost]],-Tabla1[[#This Row],[Cost]]*Tabla1[[#This Row],[Cant]])</f>
        <v>426</v>
      </c>
      <c r="P10776" s="8">
        <f>IF(Tabla1[[#This Row],[Mov]]="VNT",-Tabla1[[#This Row],[Cant]],Tabla1[[#This Row],[Cant]])</f>
        <v>-1</v>
      </c>
      <c r="Q10776" s="8">
        <f>DAY(Tabla1[[#This Row],[Date]])</f>
        <v>6</v>
      </c>
      <c r="R10776" s="8">
        <f>MONTH(Tabla1[[#This Row],[Date]])</f>
        <v>6</v>
      </c>
      <c r="S10776" s="8">
        <f>YEAR(Tabla1[[#This Row],[Date]])</f>
        <v>2023</v>
      </c>
    </row>
    <row r="10777" spans="1:19" x14ac:dyDescent="0.2">
      <c r="A10777">
        <v>10728</v>
      </c>
      <c r="B10777" s="1">
        <v>45083</v>
      </c>
      <c r="C10777" t="s">
        <v>260</v>
      </c>
      <c r="D10777" t="s">
        <v>332</v>
      </c>
      <c r="E10777">
        <v>1</v>
      </c>
      <c r="F10777" t="s">
        <v>116</v>
      </c>
      <c r="G10777" t="s">
        <v>347</v>
      </c>
      <c r="H10777" t="s">
        <v>518</v>
      </c>
      <c r="M10777" s="2">
        <v>6074</v>
      </c>
      <c r="N10777" s="2">
        <v>6500</v>
      </c>
      <c r="O10777" s="2">
        <f>IF(Tabla1[[#This Row],[Mov]]="VNT",Tabla1[[#This Row],[Sale]]-Tabla1[[#This Row],[Cost]],-Tabla1[[#This Row],[Cost]]*Tabla1[[#This Row],[Cant]])</f>
        <v>426</v>
      </c>
      <c r="P10777" s="8">
        <f>IF(Tabla1[[#This Row],[Mov]]="VNT",-Tabla1[[#This Row],[Cant]],Tabla1[[#This Row],[Cant]])</f>
        <v>-1</v>
      </c>
      <c r="Q10777" s="8">
        <f>DAY(Tabla1[[#This Row],[Date]])</f>
        <v>6</v>
      </c>
      <c r="R10777" s="8">
        <f>MONTH(Tabla1[[#This Row],[Date]])</f>
        <v>6</v>
      </c>
      <c r="S10777" s="8">
        <f>YEAR(Tabla1[[#This Row],[Date]])</f>
        <v>2023</v>
      </c>
    </row>
    <row r="10778" spans="1:19" x14ac:dyDescent="0.2">
      <c r="A10778">
        <v>10729</v>
      </c>
      <c r="B10778" s="1">
        <v>45084</v>
      </c>
      <c r="C10778" t="s">
        <v>260</v>
      </c>
      <c r="D10778" t="s">
        <v>332</v>
      </c>
      <c r="E10778">
        <v>1</v>
      </c>
      <c r="F10778" t="s">
        <v>386</v>
      </c>
      <c r="G10778" t="s">
        <v>272</v>
      </c>
      <c r="H10778" t="s">
        <v>3484</v>
      </c>
      <c r="M10778" s="2">
        <v>470000</v>
      </c>
      <c r="N10778" s="2">
        <v>575000</v>
      </c>
      <c r="O10778" s="2">
        <f>IF(Tabla1[[#This Row],[Mov]]="VNT",Tabla1[[#This Row],[Sale]]-Tabla1[[#This Row],[Cost]],-Tabla1[[#This Row],[Cost]]*Tabla1[[#This Row],[Cant]])</f>
        <v>105000</v>
      </c>
      <c r="P10778" s="8">
        <f>IF(Tabla1[[#This Row],[Mov]]="VNT",-Tabla1[[#This Row],[Cant]],Tabla1[[#This Row],[Cant]])</f>
        <v>-1</v>
      </c>
      <c r="Q10778" s="8">
        <f>DAY(Tabla1[[#This Row],[Date]])</f>
        <v>7</v>
      </c>
      <c r="R10778" s="8">
        <f>MONTH(Tabla1[[#This Row],[Date]])</f>
        <v>6</v>
      </c>
      <c r="S10778" s="8">
        <f>YEAR(Tabla1[[#This Row],[Date]])</f>
        <v>2023</v>
      </c>
    </row>
    <row r="10779" spans="1:19" x14ac:dyDescent="0.2">
      <c r="A10779">
        <v>10730</v>
      </c>
      <c r="B10779" s="1">
        <v>45084</v>
      </c>
      <c r="C10779" t="s">
        <v>260</v>
      </c>
      <c r="D10779" t="s">
        <v>332</v>
      </c>
      <c r="E10779">
        <v>1</v>
      </c>
      <c r="F10779" t="s">
        <v>677</v>
      </c>
      <c r="G10779" t="s">
        <v>272</v>
      </c>
      <c r="H10779" t="s">
        <v>1387</v>
      </c>
      <c r="M10779" s="2">
        <v>5000</v>
      </c>
      <c r="N10779" s="2">
        <v>15000</v>
      </c>
      <c r="O10779" s="2">
        <f>IF(Tabla1[[#This Row],[Mov]]="VNT",Tabla1[[#This Row],[Sale]]-Tabla1[[#This Row],[Cost]],-Tabla1[[#This Row],[Cost]]*Tabla1[[#This Row],[Cant]])</f>
        <v>10000</v>
      </c>
      <c r="P10779" s="8">
        <f>IF(Tabla1[[#This Row],[Mov]]="VNT",-Tabla1[[#This Row],[Cant]],Tabla1[[#This Row],[Cant]])</f>
        <v>-1</v>
      </c>
      <c r="Q10779" s="8">
        <f>DAY(Tabla1[[#This Row],[Date]])</f>
        <v>7</v>
      </c>
      <c r="R10779" s="8">
        <f>MONTH(Tabla1[[#This Row],[Date]])</f>
        <v>6</v>
      </c>
      <c r="S10779" s="8">
        <f>YEAR(Tabla1[[#This Row],[Date]])</f>
        <v>2023</v>
      </c>
    </row>
    <row r="10780" spans="1:19" x14ac:dyDescent="0.2">
      <c r="A10780">
        <v>10731</v>
      </c>
      <c r="B10780" s="1">
        <v>45084</v>
      </c>
      <c r="C10780" t="s">
        <v>260</v>
      </c>
      <c r="D10780" t="s">
        <v>332</v>
      </c>
      <c r="E10780">
        <v>1</v>
      </c>
      <c r="F10780" t="s">
        <v>586</v>
      </c>
      <c r="G10780" t="s">
        <v>272</v>
      </c>
      <c r="H10780" t="s">
        <v>1387</v>
      </c>
      <c r="M10780" s="2">
        <v>7000</v>
      </c>
      <c r="N10780" s="2">
        <v>15000</v>
      </c>
      <c r="O10780" s="2">
        <f>IF(Tabla1[[#This Row],[Mov]]="VNT",Tabla1[[#This Row],[Sale]]-Tabla1[[#This Row],[Cost]],-Tabla1[[#This Row],[Cost]]*Tabla1[[#This Row],[Cant]])</f>
        <v>8000</v>
      </c>
      <c r="P10780" s="8">
        <f>IF(Tabla1[[#This Row],[Mov]]="VNT",-Tabla1[[#This Row],[Cant]],Tabla1[[#This Row],[Cant]])</f>
        <v>-1</v>
      </c>
      <c r="Q10780" s="8">
        <f>DAY(Tabla1[[#This Row],[Date]])</f>
        <v>7</v>
      </c>
      <c r="R10780" s="8">
        <f>MONTH(Tabla1[[#This Row],[Date]])</f>
        <v>6</v>
      </c>
      <c r="S10780" s="8">
        <f>YEAR(Tabla1[[#This Row],[Date]])</f>
        <v>2023</v>
      </c>
    </row>
    <row r="10781" spans="1:19" x14ac:dyDescent="0.2">
      <c r="A10781">
        <v>10732</v>
      </c>
      <c r="B10781" s="1">
        <v>45084</v>
      </c>
      <c r="C10781" t="s">
        <v>260</v>
      </c>
      <c r="D10781" t="s">
        <v>332</v>
      </c>
      <c r="E10781">
        <v>1</v>
      </c>
      <c r="F10781" t="s">
        <v>116</v>
      </c>
      <c r="G10781" t="s">
        <v>347</v>
      </c>
      <c r="H10781" t="s">
        <v>518</v>
      </c>
      <c r="M10781" s="2">
        <v>3270</v>
      </c>
      <c r="N10781" s="2">
        <v>3500</v>
      </c>
      <c r="O10781" s="2">
        <f>IF(Tabla1[[#This Row],[Mov]]="VNT",Tabla1[[#This Row],[Sale]]-Tabla1[[#This Row],[Cost]],-Tabla1[[#This Row],[Cost]]*Tabla1[[#This Row],[Cant]])</f>
        <v>230</v>
      </c>
      <c r="P10781" s="8">
        <f>IF(Tabla1[[#This Row],[Mov]]="VNT",-Tabla1[[#This Row],[Cant]],Tabla1[[#This Row],[Cant]])</f>
        <v>-1</v>
      </c>
      <c r="Q10781" s="8">
        <f>DAY(Tabla1[[#This Row],[Date]])</f>
        <v>7</v>
      </c>
      <c r="R10781" s="8">
        <f>MONTH(Tabla1[[#This Row],[Date]])</f>
        <v>6</v>
      </c>
      <c r="S10781" s="8">
        <f>YEAR(Tabla1[[#This Row],[Date]])</f>
        <v>2023</v>
      </c>
    </row>
    <row r="10782" spans="1:19" x14ac:dyDescent="0.2">
      <c r="A10782">
        <v>10733</v>
      </c>
      <c r="B10782" s="1">
        <v>45084</v>
      </c>
      <c r="C10782" t="s">
        <v>260</v>
      </c>
      <c r="D10782" t="s">
        <v>332</v>
      </c>
      <c r="E10782">
        <v>1</v>
      </c>
      <c r="F10782" t="s">
        <v>526</v>
      </c>
      <c r="G10782" t="s">
        <v>266</v>
      </c>
      <c r="H10782" t="s">
        <v>527</v>
      </c>
      <c r="M10782" s="2">
        <v>30000</v>
      </c>
      <c r="N10782" s="2">
        <v>45000</v>
      </c>
      <c r="O10782" s="2">
        <f>IF(Tabla1[[#This Row],[Mov]]="VNT",Tabla1[[#This Row],[Sale]]-Tabla1[[#This Row],[Cost]],-Tabla1[[#This Row],[Cost]]*Tabla1[[#This Row],[Cant]])</f>
        <v>15000</v>
      </c>
      <c r="P10782" s="8">
        <f>IF(Tabla1[[#This Row],[Mov]]="VNT",-Tabla1[[#This Row],[Cant]],Tabla1[[#This Row],[Cant]])</f>
        <v>-1</v>
      </c>
      <c r="Q10782" s="8">
        <f>DAY(Tabla1[[#This Row],[Date]])</f>
        <v>7</v>
      </c>
      <c r="R10782" s="8">
        <f>MONTH(Tabla1[[#This Row],[Date]])</f>
        <v>6</v>
      </c>
      <c r="S10782" s="8">
        <f>YEAR(Tabla1[[#This Row],[Date]])</f>
        <v>2023</v>
      </c>
    </row>
    <row r="10783" spans="1:19" x14ac:dyDescent="0.2">
      <c r="A10783">
        <v>10734</v>
      </c>
      <c r="B10783" s="1">
        <v>45084</v>
      </c>
      <c r="C10783" t="s">
        <v>260</v>
      </c>
      <c r="D10783" t="s">
        <v>332</v>
      </c>
      <c r="E10783">
        <v>1</v>
      </c>
      <c r="F10783" t="s">
        <v>116</v>
      </c>
      <c r="G10783" t="s">
        <v>347</v>
      </c>
      <c r="H10783" t="s">
        <v>518</v>
      </c>
      <c r="M10783" s="2">
        <v>7008</v>
      </c>
      <c r="N10783" s="2">
        <v>7500</v>
      </c>
      <c r="O10783" s="2">
        <f>IF(Tabla1[[#This Row],[Mov]]="VNT",Tabla1[[#This Row],[Sale]]-Tabla1[[#This Row],[Cost]],-Tabla1[[#This Row],[Cost]]*Tabla1[[#This Row],[Cant]])</f>
        <v>492</v>
      </c>
      <c r="P10783" s="8">
        <f>IF(Tabla1[[#This Row],[Mov]]="VNT",-Tabla1[[#This Row],[Cant]],Tabla1[[#This Row],[Cant]])</f>
        <v>-1</v>
      </c>
      <c r="Q10783" s="8">
        <f>DAY(Tabla1[[#This Row],[Date]])</f>
        <v>7</v>
      </c>
      <c r="R10783" s="8">
        <f>MONTH(Tabla1[[#This Row],[Date]])</f>
        <v>6</v>
      </c>
      <c r="S10783" s="8">
        <f>YEAR(Tabla1[[#This Row],[Date]])</f>
        <v>2023</v>
      </c>
    </row>
    <row r="10784" spans="1:19" x14ac:dyDescent="0.2">
      <c r="A10784">
        <v>10735</v>
      </c>
      <c r="B10784" s="1">
        <v>45084</v>
      </c>
      <c r="C10784" t="s">
        <v>260</v>
      </c>
      <c r="D10784" t="s">
        <v>332</v>
      </c>
      <c r="E10784">
        <v>1</v>
      </c>
      <c r="F10784" t="s">
        <v>929</v>
      </c>
      <c r="G10784" t="s">
        <v>266</v>
      </c>
      <c r="H10784" t="s">
        <v>2409</v>
      </c>
      <c r="M10784" s="2">
        <v>15000</v>
      </c>
      <c r="N10784" s="2">
        <v>28000</v>
      </c>
      <c r="O10784" s="2">
        <f>IF(Tabla1[[#This Row],[Mov]]="VNT",Tabla1[[#This Row],[Sale]]-Tabla1[[#This Row],[Cost]],-Tabla1[[#This Row],[Cost]]*Tabla1[[#This Row],[Cant]])</f>
        <v>13000</v>
      </c>
      <c r="P10784" s="8">
        <f>IF(Tabla1[[#This Row],[Mov]]="VNT",-Tabla1[[#This Row],[Cant]],Tabla1[[#This Row],[Cant]])</f>
        <v>-1</v>
      </c>
      <c r="Q10784" s="8">
        <f>DAY(Tabla1[[#This Row],[Date]])</f>
        <v>7</v>
      </c>
      <c r="R10784" s="8">
        <f>MONTH(Tabla1[[#This Row],[Date]])</f>
        <v>6</v>
      </c>
      <c r="S10784" s="8">
        <f>YEAR(Tabla1[[#This Row],[Date]])</f>
        <v>2023</v>
      </c>
    </row>
    <row r="10785" spans="1:19" x14ac:dyDescent="0.2">
      <c r="A10785">
        <v>10736</v>
      </c>
      <c r="B10785" s="1">
        <v>45084</v>
      </c>
      <c r="C10785" t="s">
        <v>260</v>
      </c>
      <c r="D10785" t="s">
        <v>332</v>
      </c>
      <c r="E10785">
        <v>1</v>
      </c>
      <c r="F10785" t="s">
        <v>26</v>
      </c>
      <c r="G10785" t="s">
        <v>333</v>
      </c>
      <c r="H10785" t="s">
        <v>3032</v>
      </c>
      <c r="M10785" s="2">
        <v>7500</v>
      </c>
      <c r="N10785" s="2">
        <v>20000</v>
      </c>
      <c r="O10785" s="2">
        <f>IF(Tabla1[[#This Row],[Mov]]="VNT",Tabla1[[#This Row],[Sale]]-Tabla1[[#This Row],[Cost]],-Tabla1[[#This Row],[Cost]]*Tabla1[[#This Row],[Cant]])</f>
        <v>12500</v>
      </c>
      <c r="P10785" s="8">
        <f>IF(Tabla1[[#This Row],[Mov]]="VNT",-Tabla1[[#This Row],[Cant]],Tabla1[[#This Row],[Cant]])</f>
        <v>-1</v>
      </c>
      <c r="Q10785" s="8">
        <f>DAY(Tabla1[[#This Row],[Date]])</f>
        <v>7</v>
      </c>
      <c r="R10785" s="8">
        <f>MONTH(Tabla1[[#This Row],[Date]])</f>
        <v>6</v>
      </c>
      <c r="S10785" s="8">
        <f>YEAR(Tabla1[[#This Row],[Date]])</f>
        <v>2023</v>
      </c>
    </row>
    <row r="10786" spans="1:19" x14ac:dyDescent="0.2">
      <c r="A10786">
        <v>10737</v>
      </c>
      <c r="B10786" s="1">
        <v>45084</v>
      </c>
      <c r="C10786" t="s">
        <v>260</v>
      </c>
      <c r="D10786" t="s">
        <v>332</v>
      </c>
      <c r="E10786">
        <v>1</v>
      </c>
      <c r="F10786" t="s">
        <v>15</v>
      </c>
      <c r="G10786" t="s">
        <v>266</v>
      </c>
      <c r="H10786" t="s">
        <v>3219</v>
      </c>
      <c r="M10786" s="2">
        <v>1500</v>
      </c>
      <c r="N10786" s="2">
        <v>7000</v>
      </c>
      <c r="O10786" s="2">
        <f>IF(Tabla1[[#This Row],[Mov]]="VNT",Tabla1[[#This Row],[Sale]]-Tabla1[[#This Row],[Cost]],-Tabla1[[#This Row],[Cost]]*Tabla1[[#This Row],[Cant]])</f>
        <v>5500</v>
      </c>
      <c r="P10786" s="8">
        <f>IF(Tabla1[[#This Row],[Mov]]="VNT",-Tabla1[[#This Row],[Cant]],Tabla1[[#This Row],[Cant]])</f>
        <v>-1</v>
      </c>
      <c r="Q10786" s="8">
        <f>DAY(Tabla1[[#This Row],[Date]])</f>
        <v>7</v>
      </c>
      <c r="R10786" s="8">
        <f>MONTH(Tabla1[[#This Row],[Date]])</f>
        <v>6</v>
      </c>
      <c r="S10786" s="8">
        <f>YEAR(Tabla1[[#This Row],[Date]])</f>
        <v>2023</v>
      </c>
    </row>
    <row r="10787" spans="1:19" x14ac:dyDescent="0.2">
      <c r="A10787">
        <v>10738</v>
      </c>
      <c r="B10787" s="1">
        <v>45084</v>
      </c>
      <c r="C10787" t="s">
        <v>260</v>
      </c>
      <c r="D10787" t="s">
        <v>332</v>
      </c>
      <c r="E10787">
        <v>1</v>
      </c>
      <c r="F10787" t="s">
        <v>458</v>
      </c>
      <c r="G10787" t="s">
        <v>266</v>
      </c>
      <c r="H10787" t="s">
        <v>3485</v>
      </c>
      <c r="M10787" s="2">
        <v>0</v>
      </c>
      <c r="N10787" s="2">
        <v>2000</v>
      </c>
      <c r="O10787" s="2">
        <f>IF(Tabla1[[#This Row],[Mov]]="VNT",Tabla1[[#This Row],[Sale]]-Tabla1[[#This Row],[Cost]],-Tabla1[[#This Row],[Cost]]*Tabla1[[#This Row],[Cant]])</f>
        <v>2000</v>
      </c>
      <c r="P10787" s="8">
        <f>IF(Tabla1[[#This Row],[Mov]]="VNT",-Tabla1[[#This Row],[Cant]],Tabla1[[#This Row],[Cant]])</f>
        <v>-1</v>
      </c>
      <c r="Q10787" s="8">
        <f>DAY(Tabla1[[#This Row],[Date]])</f>
        <v>7</v>
      </c>
      <c r="R10787" s="8">
        <f>MONTH(Tabla1[[#This Row],[Date]])</f>
        <v>6</v>
      </c>
      <c r="S10787" s="8">
        <f>YEAR(Tabla1[[#This Row],[Date]])</f>
        <v>2023</v>
      </c>
    </row>
    <row r="10788" spans="1:19" x14ac:dyDescent="0.2">
      <c r="A10788">
        <v>10739</v>
      </c>
      <c r="B10788" s="1">
        <v>45084</v>
      </c>
      <c r="C10788" t="s">
        <v>260</v>
      </c>
      <c r="D10788" t="s">
        <v>332</v>
      </c>
      <c r="E10788">
        <v>1</v>
      </c>
      <c r="F10788" t="s">
        <v>116</v>
      </c>
      <c r="G10788" t="s">
        <v>347</v>
      </c>
      <c r="H10788" t="s">
        <v>518</v>
      </c>
      <c r="M10788" s="2">
        <v>10279</v>
      </c>
      <c r="N10788" s="2">
        <v>11000</v>
      </c>
      <c r="O10788" s="2">
        <f>IF(Tabla1[[#This Row],[Mov]]="VNT",Tabla1[[#This Row],[Sale]]-Tabla1[[#This Row],[Cost]],-Tabla1[[#This Row],[Cost]]*Tabla1[[#This Row],[Cant]])</f>
        <v>721</v>
      </c>
      <c r="P10788" s="8">
        <f>IF(Tabla1[[#This Row],[Mov]]="VNT",-Tabla1[[#This Row],[Cant]],Tabla1[[#This Row],[Cant]])</f>
        <v>-1</v>
      </c>
      <c r="Q10788" s="8">
        <f>DAY(Tabla1[[#This Row],[Date]])</f>
        <v>7</v>
      </c>
      <c r="R10788" s="8">
        <f>MONTH(Tabla1[[#This Row],[Date]])</f>
        <v>6</v>
      </c>
      <c r="S10788" s="8">
        <f>YEAR(Tabla1[[#This Row],[Date]])</f>
        <v>2023</v>
      </c>
    </row>
    <row r="10789" spans="1:19" x14ac:dyDescent="0.2">
      <c r="A10789">
        <v>10740</v>
      </c>
      <c r="B10789" s="1">
        <v>45084</v>
      </c>
      <c r="C10789" t="s">
        <v>260</v>
      </c>
      <c r="D10789" t="s">
        <v>332</v>
      </c>
      <c r="E10789">
        <v>1</v>
      </c>
      <c r="F10789" t="s">
        <v>26</v>
      </c>
      <c r="G10789" t="s">
        <v>333</v>
      </c>
      <c r="H10789" t="s">
        <v>16</v>
      </c>
      <c r="M10789" s="2">
        <v>9000</v>
      </c>
      <c r="N10789" s="2">
        <v>18000</v>
      </c>
      <c r="O10789" s="2">
        <f>IF(Tabla1[[#This Row],[Mov]]="VNT",Tabla1[[#This Row],[Sale]]-Tabla1[[#This Row],[Cost]],-Tabla1[[#This Row],[Cost]]*Tabla1[[#This Row],[Cant]])</f>
        <v>9000</v>
      </c>
      <c r="P10789" s="8">
        <f>IF(Tabla1[[#This Row],[Mov]]="VNT",-Tabla1[[#This Row],[Cant]],Tabla1[[#This Row],[Cant]])</f>
        <v>-1</v>
      </c>
      <c r="Q10789" s="8">
        <f>DAY(Tabla1[[#This Row],[Date]])</f>
        <v>7</v>
      </c>
      <c r="R10789" s="8">
        <f>MONTH(Tabla1[[#This Row],[Date]])</f>
        <v>6</v>
      </c>
      <c r="S10789" s="8">
        <f>YEAR(Tabla1[[#This Row],[Date]])</f>
        <v>2023</v>
      </c>
    </row>
    <row r="10790" spans="1:19" x14ac:dyDescent="0.2">
      <c r="A10790">
        <v>10741</v>
      </c>
      <c r="B10790" s="1">
        <v>45084</v>
      </c>
      <c r="C10790" t="s">
        <v>260</v>
      </c>
      <c r="D10790" t="s">
        <v>332</v>
      </c>
      <c r="E10790">
        <v>1</v>
      </c>
      <c r="F10790" t="s">
        <v>116</v>
      </c>
      <c r="G10790" t="s">
        <v>347</v>
      </c>
      <c r="H10790" t="s">
        <v>518</v>
      </c>
      <c r="M10790" s="2">
        <v>7008</v>
      </c>
      <c r="N10790" s="2">
        <v>7500</v>
      </c>
      <c r="O10790" s="2">
        <f>IF(Tabla1[[#This Row],[Mov]]="VNT",Tabla1[[#This Row],[Sale]]-Tabla1[[#This Row],[Cost]],-Tabla1[[#This Row],[Cost]]*Tabla1[[#This Row],[Cant]])</f>
        <v>492</v>
      </c>
      <c r="P10790" s="8">
        <f>IF(Tabla1[[#This Row],[Mov]]="VNT",-Tabla1[[#This Row],[Cant]],Tabla1[[#This Row],[Cant]])</f>
        <v>-1</v>
      </c>
      <c r="Q10790" s="8">
        <f>DAY(Tabla1[[#This Row],[Date]])</f>
        <v>7</v>
      </c>
      <c r="R10790" s="8">
        <f>MONTH(Tabla1[[#This Row],[Date]])</f>
        <v>6</v>
      </c>
      <c r="S10790" s="8">
        <f>YEAR(Tabla1[[#This Row],[Date]])</f>
        <v>2023</v>
      </c>
    </row>
    <row r="10791" spans="1:19" x14ac:dyDescent="0.2">
      <c r="A10791">
        <v>10742</v>
      </c>
      <c r="B10791" s="1">
        <v>45084</v>
      </c>
      <c r="C10791" t="s">
        <v>260</v>
      </c>
      <c r="D10791" t="s">
        <v>332</v>
      </c>
      <c r="E10791">
        <v>1</v>
      </c>
      <c r="F10791" t="s">
        <v>116</v>
      </c>
      <c r="G10791" t="s">
        <v>347</v>
      </c>
      <c r="H10791" t="s">
        <v>519</v>
      </c>
      <c r="M10791" s="2">
        <v>7008</v>
      </c>
      <c r="N10791" s="2">
        <v>8000</v>
      </c>
      <c r="O10791" s="2">
        <f>IF(Tabla1[[#This Row],[Mov]]="VNT",Tabla1[[#This Row],[Sale]]-Tabla1[[#This Row],[Cost]],-Tabla1[[#This Row],[Cost]]*Tabla1[[#This Row],[Cant]])</f>
        <v>992</v>
      </c>
      <c r="P10791" s="8">
        <f>IF(Tabla1[[#This Row],[Mov]]="VNT",-Tabla1[[#This Row],[Cant]],Tabla1[[#This Row],[Cant]])</f>
        <v>-1</v>
      </c>
      <c r="Q10791" s="8">
        <f>DAY(Tabla1[[#This Row],[Date]])</f>
        <v>7</v>
      </c>
      <c r="R10791" s="8">
        <f>MONTH(Tabla1[[#This Row],[Date]])</f>
        <v>6</v>
      </c>
      <c r="S10791" s="8">
        <f>YEAR(Tabla1[[#This Row],[Date]])</f>
        <v>2023</v>
      </c>
    </row>
    <row r="10792" spans="1:19" x14ac:dyDescent="0.2">
      <c r="A10792">
        <v>10743</v>
      </c>
      <c r="B10792" s="1">
        <v>45084</v>
      </c>
      <c r="C10792" t="s">
        <v>260</v>
      </c>
      <c r="D10792" t="s">
        <v>332</v>
      </c>
      <c r="E10792">
        <v>1</v>
      </c>
      <c r="F10792" t="s">
        <v>26</v>
      </c>
      <c r="G10792" t="s">
        <v>266</v>
      </c>
      <c r="H10792" t="s">
        <v>3321</v>
      </c>
      <c r="M10792" s="2">
        <v>7000</v>
      </c>
      <c r="N10792" s="2">
        <v>15000</v>
      </c>
      <c r="O10792" s="2">
        <f>IF(Tabla1[[#This Row],[Mov]]="VNT",Tabla1[[#This Row],[Sale]]-Tabla1[[#This Row],[Cost]],-Tabla1[[#This Row],[Cost]]*Tabla1[[#This Row],[Cant]])</f>
        <v>8000</v>
      </c>
      <c r="P10792" s="8">
        <f>IF(Tabla1[[#This Row],[Mov]]="VNT",-Tabla1[[#This Row],[Cant]],Tabla1[[#This Row],[Cant]])</f>
        <v>-1</v>
      </c>
      <c r="Q10792" s="8">
        <f>DAY(Tabla1[[#This Row],[Date]])</f>
        <v>7</v>
      </c>
      <c r="R10792" s="8">
        <f>MONTH(Tabla1[[#This Row],[Date]])</f>
        <v>6</v>
      </c>
      <c r="S10792" s="8">
        <f>YEAR(Tabla1[[#This Row],[Date]])</f>
        <v>2023</v>
      </c>
    </row>
    <row r="10793" spans="1:19" x14ac:dyDescent="0.2">
      <c r="A10793">
        <v>10744</v>
      </c>
      <c r="B10793" s="1">
        <v>45084</v>
      </c>
      <c r="C10793" t="s">
        <v>260</v>
      </c>
      <c r="D10793" t="s">
        <v>332</v>
      </c>
      <c r="E10793">
        <v>1</v>
      </c>
      <c r="F10793" t="s">
        <v>26</v>
      </c>
      <c r="G10793" t="s">
        <v>264</v>
      </c>
      <c r="H10793" t="s">
        <v>16</v>
      </c>
      <c r="M10793" s="2">
        <v>8000</v>
      </c>
      <c r="N10793" s="2">
        <v>20000</v>
      </c>
      <c r="O10793" s="2">
        <f>IF(Tabla1[[#This Row],[Mov]]="VNT",Tabla1[[#This Row],[Sale]]-Tabla1[[#This Row],[Cost]],-Tabla1[[#This Row],[Cost]]*Tabla1[[#This Row],[Cant]])</f>
        <v>12000</v>
      </c>
      <c r="P10793" s="8">
        <f>IF(Tabla1[[#This Row],[Mov]]="VNT",-Tabla1[[#This Row],[Cant]],Tabla1[[#This Row],[Cant]])</f>
        <v>-1</v>
      </c>
      <c r="Q10793" s="8">
        <f>DAY(Tabla1[[#This Row],[Date]])</f>
        <v>7</v>
      </c>
      <c r="R10793" s="8">
        <f>MONTH(Tabla1[[#This Row],[Date]])</f>
        <v>6</v>
      </c>
      <c r="S10793" s="8">
        <f>YEAR(Tabla1[[#This Row],[Date]])</f>
        <v>2023</v>
      </c>
    </row>
    <row r="10794" spans="1:19" x14ac:dyDescent="0.2">
      <c r="A10794">
        <v>10745</v>
      </c>
      <c r="B10794" s="1">
        <v>45084</v>
      </c>
      <c r="C10794" t="s">
        <v>260</v>
      </c>
      <c r="D10794" t="s">
        <v>332</v>
      </c>
      <c r="E10794">
        <v>1</v>
      </c>
      <c r="F10794" t="s">
        <v>2514</v>
      </c>
      <c r="G10794" t="s">
        <v>266</v>
      </c>
      <c r="H10794" t="s">
        <v>3285</v>
      </c>
      <c r="M10794" s="2">
        <v>3500</v>
      </c>
      <c r="N10794" s="2">
        <v>10000</v>
      </c>
      <c r="O10794" s="2">
        <f>IF(Tabla1[[#This Row],[Mov]]="VNT",Tabla1[[#This Row],[Sale]]-Tabla1[[#This Row],[Cost]],-Tabla1[[#This Row],[Cost]]*Tabla1[[#This Row],[Cant]])</f>
        <v>6500</v>
      </c>
      <c r="P10794" s="8">
        <f>IF(Tabla1[[#This Row],[Mov]]="VNT",-Tabla1[[#This Row],[Cant]],Tabla1[[#This Row],[Cant]])</f>
        <v>-1</v>
      </c>
      <c r="Q10794" s="8">
        <f>DAY(Tabla1[[#This Row],[Date]])</f>
        <v>7</v>
      </c>
      <c r="R10794" s="8">
        <f>MONTH(Tabla1[[#This Row],[Date]])</f>
        <v>6</v>
      </c>
      <c r="S10794" s="8">
        <f>YEAR(Tabla1[[#This Row],[Date]])</f>
        <v>2023</v>
      </c>
    </row>
    <row r="10795" spans="1:19" x14ac:dyDescent="0.2">
      <c r="A10795">
        <v>10746</v>
      </c>
      <c r="B10795" s="1">
        <v>45084</v>
      </c>
      <c r="C10795" t="s">
        <v>260</v>
      </c>
      <c r="D10795" t="s">
        <v>332</v>
      </c>
      <c r="E10795">
        <v>1</v>
      </c>
      <c r="F10795" t="s">
        <v>116</v>
      </c>
      <c r="G10795" t="s">
        <v>347</v>
      </c>
      <c r="H10795" t="s">
        <v>518</v>
      </c>
      <c r="M10795" s="2">
        <v>6074</v>
      </c>
      <c r="N10795" s="2">
        <v>6500</v>
      </c>
      <c r="O10795" s="2">
        <f>IF(Tabla1[[#This Row],[Mov]]="VNT",Tabla1[[#This Row],[Sale]]-Tabla1[[#This Row],[Cost]],-Tabla1[[#This Row],[Cost]]*Tabla1[[#This Row],[Cant]])</f>
        <v>426</v>
      </c>
      <c r="P10795" s="8">
        <f>IF(Tabla1[[#This Row],[Mov]]="VNT",-Tabla1[[#This Row],[Cant]],Tabla1[[#This Row],[Cant]])</f>
        <v>-1</v>
      </c>
      <c r="Q10795" s="8">
        <f>DAY(Tabla1[[#This Row],[Date]])</f>
        <v>7</v>
      </c>
      <c r="R10795" s="8">
        <f>MONTH(Tabla1[[#This Row],[Date]])</f>
        <v>6</v>
      </c>
      <c r="S10795" s="8">
        <f>YEAR(Tabla1[[#This Row],[Date]])</f>
        <v>2023</v>
      </c>
    </row>
    <row r="10796" spans="1:19" x14ac:dyDescent="0.2">
      <c r="A10796">
        <v>10747</v>
      </c>
      <c r="B10796" s="1">
        <v>45084</v>
      </c>
      <c r="C10796" t="s">
        <v>260</v>
      </c>
      <c r="D10796" t="s">
        <v>332</v>
      </c>
      <c r="E10796">
        <v>1</v>
      </c>
      <c r="F10796" t="s">
        <v>116</v>
      </c>
      <c r="G10796" t="s">
        <v>347</v>
      </c>
      <c r="H10796" t="s">
        <v>518</v>
      </c>
      <c r="M10796" s="2">
        <v>6074</v>
      </c>
      <c r="N10796" s="2">
        <v>6500</v>
      </c>
      <c r="O10796" s="2">
        <f>IF(Tabla1[[#This Row],[Mov]]="VNT",Tabla1[[#This Row],[Sale]]-Tabla1[[#This Row],[Cost]],-Tabla1[[#This Row],[Cost]]*Tabla1[[#This Row],[Cant]])</f>
        <v>426</v>
      </c>
      <c r="P10796" s="8">
        <f>IF(Tabla1[[#This Row],[Mov]]="VNT",-Tabla1[[#This Row],[Cant]],Tabla1[[#This Row],[Cant]])</f>
        <v>-1</v>
      </c>
      <c r="Q10796" s="8">
        <f>DAY(Tabla1[[#This Row],[Date]])</f>
        <v>7</v>
      </c>
      <c r="R10796" s="8">
        <f>MONTH(Tabla1[[#This Row],[Date]])</f>
        <v>6</v>
      </c>
      <c r="S10796" s="8">
        <f>YEAR(Tabla1[[#This Row],[Date]])</f>
        <v>2023</v>
      </c>
    </row>
    <row r="10797" spans="1:19" x14ac:dyDescent="0.2">
      <c r="A10797">
        <v>10748</v>
      </c>
      <c r="B10797" s="1">
        <v>45084</v>
      </c>
      <c r="C10797" t="s">
        <v>260</v>
      </c>
      <c r="D10797" t="s">
        <v>332</v>
      </c>
      <c r="E10797">
        <v>1</v>
      </c>
      <c r="F10797" t="s">
        <v>224</v>
      </c>
      <c r="G10797" t="s">
        <v>272</v>
      </c>
      <c r="H10797" t="s">
        <v>2179</v>
      </c>
      <c r="M10797" s="2">
        <v>9000</v>
      </c>
      <c r="N10797" s="2">
        <v>20000</v>
      </c>
      <c r="O10797" s="2">
        <f>IF(Tabla1[[#This Row],[Mov]]="VNT",Tabla1[[#This Row],[Sale]]-Tabla1[[#This Row],[Cost]],-Tabla1[[#This Row],[Cost]]*Tabla1[[#This Row],[Cant]])</f>
        <v>11000</v>
      </c>
      <c r="P10797" s="8">
        <f>IF(Tabla1[[#This Row],[Mov]]="VNT",-Tabla1[[#This Row],[Cant]],Tabla1[[#This Row],[Cant]])</f>
        <v>-1</v>
      </c>
      <c r="Q10797" s="8">
        <f>DAY(Tabla1[[#This Row],[Date]])</f>
        <v>7</v>
      </c>
      <c r="R10797" s="8">
        <f>MONTH(Tabla1[[#This Row],[Date]])</f>
        <v>6</v>
      </c>
      <c r="S10797" s="8">
        <f>YEAR(Tabla1[[#This Row],[Date]])</f>
        <v>2023</v>
      </c>
    </row>
    <row r="10798" spans="1:19" x14ac:dyDescent="0.2">
      <c r="A10798">
        <v>10749</v>
      </c>
      <c r="B10798" s="1">
        <v>45084</v>
      </c>
      <c r="C10798" t="s">
        <v>260</v>
      </c>
      <c r="D10798" t="s">
        <v>332</v>
      </c>
      <c r="E10798">
        <v>1</v>
      </c>
      <c r="F10798" t="s">
        <v>225</v>
      </c>
      <c r="G10798" t="s">
        <v>272</v>
      </c>
      <c r="H10798" t="s">
        <v>2179</v>
      </c>
      <c r="M10798" s="2">
        <v>1100</v>
      </c>
      <c r="N10798" s="2">
        <v>10000</v>
      </c>
      <c r="O10798" s="2">
        <f>IF(Tabla1[[#This Row],[Mov]]="VNT",Tabla1[[#This Row],[Sale]]-Tabla1[[#This Row],[Cost]],-Tabla1[[#This Row],[Cost]]*Tabla1[[#This Row],[Cant]])</f>
        <v>8900</v>
      </c>
      <c r="P10798" s="8">
        <f>IF(Tabla1[[#This Row],[Mov]]="VNT",-Tabla1[[#This Row],[Cant]],Tabla1[[#This Row],[Cant]])</f>
        <v>-1</v>
      </c>
      <c r="Q10798" s="8">
        <f>DAY(Tabla1[[#This Row],[Date]])</f>
        <v>7</v>
      </c>
      <c r="R10798" s="8">
        <f>MONTH(Tabla1[[#This Row],[Date]])</f>
        <v>6</v>
      </c>
      <c r="S10798" s="8">
        <f>YEAR(Tabla1[[#This Row],[Date]])</f>
        <v>2023</v>
      </c>
    </row>
    <row r="10799" spans="1:19" x14ac:dyDescent="0.2">
      <c r="A10799">
        <v>10750</v>
      </c>
      <c r="B10799" s="1">
        <v>45084</v>
      </c>
      <c r="C10799" t="s">
        <v>260</v>
      </c>
      <c r="D10799" t="s">
        <v>332</v>
      </c>
      <c r="E10799">
        <v>1</v>
      </c>
      <c r="F10799" t="s">
        <v>458</v>
      </c>
      <c r="G10799" t="s">
        <v>263</v>
      </c>
      <c r="H10799" t="s">
        <v>3486</v>
      </c>
      <c r="M10799" s="2">
        <v>0</v>
      </c>
      <c r="N10799" s="2">
        <v>18000</v>
      </c>
      <c r="O10799" s="2">
        <f>IF(Tabla1[[#This Row],[Mov]]="VNT",Tabla1[[#This Row],[Sale]]-Tabla1[[#This Row],[Cost]],-Tabla1[[#This Row],[Cost]]*Tabla1[[#This Row],[Cant]])</f>
        <v>18000</v>
      </c>
      <c r="P10799" s="8">
        <f>IF(Tabla1[[#This Row],[Mov]]="VNT",-Tabla1[[#This Row],[Cant]],Tabla1[[#This Row],[Cant]])</f>
        <v>-1</v>
      </c>
      <c r="Q10799" s="8">
        <f>DAY(Tabla1[[#This Row],[Date]])</f>
        <v>7</v>
      </c>
      <c r="R10799" s="8">
        <f>MONTH(Tabla1[[#This Row],[Date]])</f>
        <v>6</v>
      </c>
      <c r="S10799" s="8">
        <f>YEAR(Tabla1[[#This Row],[Date]])</f>
        <v>2023</v>
      </c>
    </row>
    <row r="10800" spans="1:19" x14ac:dyDescent="0.2">
      <c r="A10800">
        <v>10751</v>
      </c>
      <c r="B10800" s="1">
        <v>45084</v>
      </c>
      <c r="C10800" t="s">
        <v>260</v>
      </c>
      <c r="D10800" t="s">
        <v>332</v>
      </c>
      <c r="E10800">
        <v>1</v>
      </c>
      <c r="F10800" t="s">
        <v>224</v>
      </c>
      <c r="G10800" t="s">
        <v>272</v>
      </c>
      <c r="H10800" t="s">
        <v>1438</v>
      </c>
      <c r="M10800" s="2">
        <v>7000</v>
      </c>
      <c r="N10800" s="2">
        <v>18000</v>
      </c>
      <c r="O10800" s="2">
        <f>IF(Tabla1[[#This Row],[Mov]]="VNT",Tabla1[[#This Row],[Sale]]-Tabla1[[#This Row],[Cost]],-Tabla1[[#This Row],[Cost]]*Tabla1[[#This Row],[Cant]])</f>
        <v>11000</v>
      </c>
      <c r="P10800" s="8">
        <f>IF(Tabla1[[#This Row],[Mov]]="VNT",-Tabla1[[#This Row],[Cant]],Tabla1[[#This Row],[Cant]])</f>
        <v>-1</v>
      </c>
      <c r="Q10800" s="8">
        <f>DAY(Tabla1[[#This Row],[Date]])</f>
        <v>7</v>
      </c>
      <c r="R10800" s="8">
        <f>MONTH(Tabla1[[#This Row],[Date]])</f>
        <v>6</v>
      </c>
      <c r="S10800" s="8">
        <f>YEAR(Tabla1[[#This Row],[Date]])</f>
        <v>2023</v>
      </c>
    </row>
    <row r="10801" spans="1:19" x14ac:dyDescent="0.2">
      <c r="A10801">
        <v>10752</v>
      </c>
      <c r="B10801" s="1">
        <v>45084</v>
      </c>
      <c r="C10801" t="s">
        <v>260</v>
      </c>
      <c r="D10801" t="s">
        <v>332</v>
      </c>
      <c r="E10801">
        <v>1</v>
      </c>
      <c r="F10801" t="s">
        <v>201</v>
      </c>
      <c r="G10801" t="s">
        <v>266</v>
      </c>
      <c r="H10801" t="s">
        <v>3487</v>
      </c>
      <c r="M10801" s="2">
        <v>10000</v>
      </c>
      <c r="N10801" s="2">
        <v>20000</v>
      </c>
      <c r="O10801" s="2">
        <f>IF(Tabla1[[#This Row],[Mov]]="VNT",Tabla1[[#This Row],[Sale]]-Tabla1[[#This Row],[Cost]],-Tabla1[[#This Row],[Cost]]*Tabla1[[#This Row],[Cant]])</f>
        <v>10000</v>
      </c>
      <c r="P10801" s="8">
        <f>IF(Tabla1[[#This Row],[Mov]]="VNT",-Tabla1[[#This Row],[Cant]],Tabla1[[#This Row],[Cant]])</f>
        <v>-1</v>
      </c>
      <c r="Q10801" s="8">
        <f>DAY(Tabla1[[#This Row],[Date]])</f>
        <v>7</v>
      </c>
      <c r="R10801" s="8">
        <f>MONTH(Tabla1[[#This Row],[Date]])</f>
        <v>6</v>
      </c>
      <c r="S10801" s="8">
        <f>YEAR(Tabla1[[#This Row],[Date]])</f>
        <v>2023</v>
      </c>
    </row>
    <row r="10802" spans="1:19" x14ac:dyDescent="0.2">
      <c r="A10802">
        <v>10753</v>
      </c>
      <c r="B10802" s="1">
        <v>45084</v>
      </c>
      <c r="C10802" t="s">
        <v>260</v>
      </c>
      <c r="D10802" t="s">
        <v>332</v>
      </c>
      <c r="E10802">
        <v>1</v>
      </c>
      <c r="F10802" t="s">
        <v>677</v>
      </c>
      <c r="G10802" t="s">
        <v>263</v>
      </c>
      <c r="H10802" t="s">
        <v>672</v>
      </c>
      <c r="M10802" s="2">
        <v>5000</v>
      </c>
      <c r="N10802" s="2">
        <v>18000</v>
      </c>
      <c r="O10802" s="2">
        <f>IF(Tabla1[[#This Row],[Mov]]="VNT",Tabla1[[#This Row],[Sale]]-Tabla1[[#This Row],[Cost]],-Tabla1[[#This Row],[Cost]]*Tabla1[[#This Row],[Cant]])</f>
        <v>13000</v>
      </c>
      <c r="P10802" s="8">
        <f>IF(Tabla1[[#This Row],[Mov]]="VNT",-Tabla1[[#This Row],[Cant]],Tabla1[[#This Row],[Cant]])</f>
        <v>-1</v>
      </c>
      <c r="Q10802" s="8">
        <f>DAY(Tabla1[[#This Row],[Date]])</f>
        <v>7</v>
      </c>
      <c r="R10802" s="8">
        <f>MONTH(Tabla1[[#This Row],[Date]])</f>
        <v>6</v>
      </c>
      <c r="S10802" s="8">
        <f>YEAR(Tabla1[[#This Row],[Date]])</f>
        <v>2023</v>
      </c>
    </row>
    <row r="10803" spans="1:19" x14ac:dyDescent="0.2">
      <c r="A10803">
        <v>10754</v>
      </c>
      <c r="B10803" s="1">
        <v>45084</v>
      </c>
      <c r="C10803" t="s">
        <v>260</v>
      </c>
      <c r="D10803" t="s">
        <v>332</v>
      </c>
      <c r="E10803">
        <v>1</v>
      </c>
      <c r="F10803" t="s">
        <v>116</v>
      </c>
      <c r="G10803" t="s">
        <v>347</v>
      </c>
      <c r="H10803" t="s">
        <v>518</v>
      </c>
      <c r="M10803" s="2">
        <v>3270</v>
      </c>
      <c r="N10803" s="2">
        <v>3500</v>
      </c>
      <c r="O10803" s="2">
        <f>IF(Tabla1[[#This Row],[Mov]]="VNT",Tabla1[[#This Row],[Sale]]-Tabla1[[#This Row],[Cost]],-Tabla1[[#This Row],[Cost]]*Tabla1[[#This Row],[Cant]])</f>
        <v>230</v>
      </c>
      <c r="P10803" s="8">
        <f>IF(Tabla1[[#This Row],[Mov]]="VNT",-Tabla1[[#This Row],[Cant]],Tabla1[[#This Row],[Cant]])</f>
        <v>-1</v>
      </c>
      <c r="Q10803" s="8">
        <f>DAY(Tabla1[[#This Row],[Date]])</f>
        <v>7</v>
      </c>
      <c r="R10803" s="8">
        <f>MONTH(Tabla1[[#This Row],[Date]])</f>
        <v>6</v>
      </c>
      <c r="S10803" s="8">
        <f>YEAR(Tabla1[[#This Row],[Date]])</f>
        <v>2023</v>
      </c>
    </row>
    <row r="10804" spans="1:19" x14ac:dyDescent="0.2">
      <c r="A10804">
        <v>10755</v>
      </c>
      <c r="B10804" s="1">
        <v>45084</v>
      </c>
      <c r="C10804" t="s">
        <v>260</v>
      </c>
      <c r="D10804" t="s">
        <v>332</v>
      </c>
      <c r="E10804">
        <v>1</v>
      </c>
      <c r="F10804" t="s">
        <v>342</v>
      </c>
      <c r="G10804" t="s">
        <v>263</v>
      </c>
      <c r="H10804" t="s">
        <v>1018</v>
      </c>
      <c r="M10804" s="2">
        <v>900</v>
      </c>
      <c r="N10804" s="2">
        <v>10000</v>
      </c>
      <c r="O10804" s="2">
        <f>IF(Tabla1[[#This Row],[Mov]]="VNT",Tabla1[[#This Row],[Sale]]-Tabla1[[#This Row],[Cost]],-Tabla1[[#This Row],[Cost]]*Tabla1[[#This Row],[Cant]])</f>
        <v>9100</v>
      </c>
      <c r="P10804" s="8">
        <f>IF(Tabla1[[#This Row],[Mov]]="VNT",-Tabla1[[#This Row],[Cant]],Tabla1[[#This Row],[Cant]])</f>
        <v>-1</v>
      </c>
      <c r="Q10804" s="8">
        <f>DAY(Tabla1[[#This Row],[Date]])</f>
        <v>7</v>
      </c>
      <c r="R10804" s="8">
        <f>MONTH(Tabla1[[#This Row],[Date]])</f>
        <v>6</v>
      </c>
      <c r="S10804" s="8">
        <f>YEAR(Tabla1[[#This Row],[Date]])</f>
        <v>2023</v>
      </c>
    </row>
    <row r="10805" spans="1:19" x14ac:dyDescent="0.2">
      <c r="A10805">
        <v>10756</v>
      </c>
      <c r="B10805" s="1">
        <v>45084</v>
      </c>
      <c r="C10805" t="s">
        <v>260</v>
      </c>
      <c r="D10805" t="s">
        <v>332</v>
      </c>
      <c r="E10805">
        <v>1</v>
      </c>
      <c r="F10805" t="s">
        <v>116</v>
      </c>
      <c r="G10805" t="s">
        <v>349</v>
      </c>
      <c r="H10805" t="s">
        <v>515</v>
      </c>
      <c r="M10805" s="2">
        <v>3270</v>
      </c>
      <c r="N10805" s="2">
        <v>3500</v>
      </c>
      <c r="O10805" s="2">
        <f>IF(Tabla1[[#This Row],[Mov]]="VNT",Tabla1[[#This Row],[Sale]]-Tabla1[[#This Row],[Cost]],-Tabla1[[#This Row],[Cost]]*Tabla1[[#This Row],[Cant]])</f>
        <v>230</v>
      </c>
      <c r="P10805" s="8">
        <f>IF(Tabla1[[#This Row],[Mov]]="VNT",-Tabla1[[#This Row],[Cant]],Tabla1[[#This Row],[Cant]])</f>
        <v>-1</v>
      </c>
      <c r="Q10805" s="8">
        <f>DAY(Tabla1[[#This Row],[Date]])</f>
        <v>7</v>
      </c>
      <c r="R10805" s="8">
        <f>MONTH(Tabla1[[#This Row],[Date]])</f>
        <v>6</v>
      </c>
      <c r="S10805" s="8">
        <f>YEAR(Tabla1[[#This Row],[Date]])</f>
        <v>2023</v>
      </c>
    </row>
    <row r="10806" spans="1:19" x14ac:dyDescent="0.2">
      <c r="A10806">
        <v>10757</v>
      </c>
      <c r="B10806" s="1">
        <v>45084</v>
      </c>
      <c r="C10806" t="s">
        <v>260</v>
      </c>
      <c r="D10806" t="s">
        <v>332</v>
      </c>
      <c r="E10806">
        <v>1</v>
      </c>
      <c r="F10806" t="s">
        <v>116</v>
      </c>
      <c r="G10806" t="s">
        <v>347</v>
      </c>
      <c r="H10806" t="s">
        <v>518</v>
      </c>
      <c r="M10806" s="2">
        <v>6074</v>
      </c>
      <c r="N10806" s="2">
        <v>6500</v>
      </c>
      <c r="O10806" s="2">
        <f>IF(Tabla1[[#This Row],[Mov]]="VNT",Tabla1[[#This Row],[Sale]]-Tabla1[[#This Row],[Cost]],-Tabla1[[#This Row],[Cost]]*Tabla1[[#This Row],[Cant]])</f>
        <v>426</v>
      </c>
      <c r="P10806" s="8">
        <f>IF(Tabla1[[#This Row],[Mov]]="VNT",-Tabla1[[#This Row],[Cant]],Tabla1[[#This Row],[Cant]])</f>
        <v>-1</v>
      </c>
      <c r="Q10806" s="8">
        <f>DAY(Tabla1[[#This Row],[Date]])</f>
        <v>7</v>
      </c>
      <c r="R10806" s="8">
        <f>MONTH(Tabla1[[#This Row],[Date]])</f>
        <v>6</v>
      </c>
      <c r="S10806" s="8">
        <f>YEAR(Tabla1[[#This Row],[Date]])</f>
        <v>2023</v>
      </c>
    </row>
    <row r="10807" spans="1:19" x14ac:dyDescent="0.2">
      <c r="A10807">
        <v>10758</v>
      </c>
      <c r="B10807" s="1">
        <v>45084</v>
      </c>
      <c r="C10807" t="s">
        <v>260</v>
      </c>
      <c r="D10807" t="s">
        <v>332</v>
      </c>
      <c r="E10807">
        <v>1</v>
      </c>
      <c r="F10807" t="s">
        <v>116</v>
      </c>
      <c r="G10807" t="s">
        <v>382</v>
      </c>
      <c r="H10807" t="s">
        <v>514</v>
      </c>
      <c r="M10807" s="2">
        <v>14952</v>
      </c>
      <c r="N10807" s="2">
        <v>16000</v>
      </c>
      <c r="O10807" s="2">
        <f>IF(Tabla1[[#This Row],[Mov]]="VNT",Tabla1[[#This Row],[Sale]]-Tabla1[[#This Row],[Cost]],-Tabla1[[#This Row],[Cost]]*Tabla1[[#This Row],[Cant]])</f>
        <v>1048</v>
      </c>
      <c r="P10807" s="8">
        <f>IF(Tabla1[[#This Row],[Mov]]="VNT",-Tabla1[[#This Row],[Cant]],Tabla1[[#This Row],[Cant]])</f>
        <v>-1</v>
      </c>
      <c r="Q10807" s="8">
        <f>DAY(Tabla1[[#This Row],[Date]])</f>
        <v>7</v>
      </c>
      <c r="R10807" s="8">
        <f>MONTH(Tabla1[[#This Row],[Date]])</f>
        <v>6</v>
      </c>
      <c r="S10807" s="8">
        <f>YEAR(Tabla1[[#This Row],[Date]])</f>
        <v>2023</v>
      </c>
    </row>
    <row r="10808" spans="1:19" x14ac:dyDescent="0.2">
      <c r="A10808">
        <v>10759</v>
      </c>
      <c r="B10808" s="1">
        <v>45084</v>
      </c>
      <c r="C10808" t="s">
        <v>260</v>
      </c>
      <c r="D10808" t="s">
        <v>332</v>
      </c>
      <c r="E10808">
        <v>1</v>
      </c>
      <c r="F10808" t="s">
        <v>677</v>
      </c>
      <c r="G10808" t="s">
        <v>272</v>
      </c>
      <c r="H10808" t="s">
        <v>307</v>
      </c>
      <c r="M10808" s="2">
        <v>5000</v>
      </c>
      <c r="N10808" s="2">
        <v>15000</v>
      </c>
      <c r="O10808" s="2">
        <f>IF(Tabla1[[#This Row],[Mov]]="VNT",Tabla1[[#This Row],[Sale]]-Tabla1[[#This Row],[Cost]],-Tabla1[[#This Row],[Cost]]*Tabla1[[#This Row],[Cant]])</f>
        <v>10000</v>
      </c>
      <c r="P10808" s="8">
        <f>IF(Tabla1[[#This Row],[Mov]]="VNT",-Tabla1[[#This Row],[Cant]],Tabla1[[#This Row],[Cant]])</f>
        <v>-1</v>
      </c>
      <c r="Q10808" s="8">
        <f>DAY(Tabla1[[#This Row],[Date]])</f>
        <v>7</v>
      </c>
      <c r="R10808" s="8">
        <f>MONTH(Tabla1[[#This Row],[Date]])</f>
        <v>6</v>
      </c>
      <c r="S10808" s="8">
        <f>YEAR(Tabla1[[#This Row],[Date]])</f>
        <v>2023</v>
      </c>
    </row>
    <row r="10809" spans="1:19" x14ac:dyDescent="0.2">
      <c r="A10809">
        <v>10760</v>
      </c>
      <c r="B10809" s="1">
        <v>45085</v>
      </c>
      <c r="C10809" t="s">
        <v>260</v>
      </c>
      <c r="D10809" t="s">
        <v>332</v>
      </c>
      <c r="E10809">
        <v>1</v>
      </c>
      <c r="F10809" t="s">
        <v>458</v>
      </c>
      <c r="G10809" t="s">
        <v>262</v>
      </c>
      <c r="H10809" t="s">
        <v>3488</v>
      </c>
      <c r="M10809" s="2">
        <v>0</v>
      </c>
      <c r="N10809" s="2">
        <v>50000</v>
      </c>
      <c r="O10809" s="2">
        <f>IF(Tabla1[[#This Row],[Mov]]="VNT",Tabla1[[#This Row],[Sale]]-Tabla1[[#This Row],[Cost]],-Tabla1[[#This Row],[Cost]]*Tabla1[[#This Row],[Cant]])</f>
        <v>50000</v>
      </c>
      <c r="P10809" s="8">
        <f>IF(Tabla1[[#This Row],[Mov]]="VNT",-Tabla1[[#This Row],[Cant]],Tabla1[[#This Row],[Cant]])</f>
        <v>-1</v>
      </c>
      <c r="Q10809" s="8">
        <f>DAY(Tabla1[[#This Row],[Date]])</f>
        <v>8</v>
      </c>
      <c r="R10809" s="8">
        <f>MONTH(Tabla1[[#This Row],[Date]])</f>
        <v>6</v>
      </c>
      <c r="S10809" s="8">
        <f>YEAR(Tabla1[[#This Row],[Date]])</f>
        <v>2023</v>
      </c>
    </row>
    <row r="10810" spans="1:19" x14ac:dyDescent="0.2">
      <c r="A10810">
        <v>10761</v>
      </c>
      <c r="B10810" s="1">
        <v>45084</v>
      </c>
      <c r="C10810" t="s">
        <v>261</v>
      </c>
      <c r="D10810" t="s">
        <v>892</v>
      </c>
      <c r="E10810">
        <v>1</v>
      </c>
      <c r="F10810" t="s">
        <v>386</v>
      </c>
      <c r="G10810" t="s">
        <v>272</v>
      </c>
      <c r="H10810" t="s">
        <v>3484</v>
      </c>
      <c r="M10810" s="2">
        <v>470000</v>
      </c>
      <c r="N10810" s="2">
        <v>580000</v>
      </c>
      <c r="O10810" s="2">
        <f>IF(Tabla1[[#This Row],[Mov]]="VNT",Tabla1[[#This Row],[Sale]]-Tabla1[[#This Row],[Cost]],-Tabla1[[#This Row],[Cost]]*Tabla1[[#This Row],[Cant]])</f>
        <v>-470000</v>
      </c>
      <c r="P10810" s="8">
        <f>IF(Tabla1[[#This Row],[Mov]]="VNT",-Tabla1[[#This Row],[Cant]],Tabla1[[#This Row],[Cant]])</f>
        <v>1</v>
      </c>
      <c r="Q10810" s="8">
        <f>DAY(Tabla1[[#This Row],[Date]])</f>
        <v>7</v>
      </c>
      <c r="R10810" s="8">
        <f>MONTH(Tabla1[[#This Row],[Date]])</f>
        <v>6</v>
      </c>
      <c r="S10810" s="8">
        <f>YEAR(Tabla1[[#This Row],[Date]])</f>
        <v>2023</v>
      </c>
    </row>
    <row r="10811" spans="1:19" x14ac:dyDescent="0.2">
      <c r="A10811">
        <v>10762</v>
      </c>
      <c r="B10811" s="1">
        <v>45085</v>
      </c>
      <c r="C10811" t="s">
        <v>260</v>
      </c>
      <c r="D10811" t="s">
        <v>3490</v>
      </c>
      <c r="E10811">
        <v>1</v>
      </c>
      <c r="F10811" t="s">
        <v>510</v>
      </c>
      <c r="G10811" t="s">
        <v>1431</v>
      </c>
      <c r="H10811" t="s">
        <v>2929</v>
      </c>
      <c r="L10811" t="s">
        <v>3489</v>
      </c>
      <c r="M10811" s="2">
        <v>68000</v>
      </c>
      <c r="N10811" s="2">
        <v>120000</v>
      </c>
      <c r="O10811" s="2">
        <f>IF(Tabla1[[#This Row],[Mov]]="VNT",Tabla1[[#This Row],[Sale]]-Tabla1[[#This Row],[Cost]],-Tabla1[[#This Row],[Cost]]*Tabla1[[#This Row],[Cant]])</f>
        <v>52000</v>
      </c>
      <c r="P10811" s="8">
        <f>IF(Tabla1[[#This Row],[Mov]]="VNT",-Tabla1[[#This Row],[Cant]],Tabla1[[#This Row],[Cant]])</f>
        <v>-1</v>
      </c>
      <c r="Q10811" s="8">
        <f>DAY(Tabla1[[#This Row],[Date]])</f>
        <v>8</v>
      </c>
      <c r="R10811" s="8">
        <f>MONTH(Tabla1[[#This Row],[Date]])</f>
        <v>6</v>
      </c>
      <c r="S10811" s="8">
        <f>YEAR(Tabla1[[#This Row],[Date]])</f>
        <v>2023</v>
      </c>
    </row>
    <row r="10812" spans="1:19" x14ac:dyDescent="0.2">
      <c r="A10812">
        <v>10763</v>
      </c>
      <c r="B10812" s="1">
        <v>45085</v>
      </c>
      <c r="C10812" t="s">
        <v>260</v>
      </c>
      <c r="D10812" t="s">
        <v>3490</v>
      </c>
      <c r="E10812">
        <v>1</v>
      </c>
      <c r="F10812" t="s">
        <v>455</v>
      </c>
      <c r="G10812" t="s">
        <v>349</v>
      </c>
      <c r="H10812" t="s">
        <v>457</v>
      </c>
      <c r="M10812" s="2">
        <v>0</v>
      </c>
      <c r="N10812" s="2">
        <v>5000</v>
      </c>
      <c r="O10812" s="2">
        <f>IF(Tabla1[[#This Row],[Mov]]="VNT",Tabla1[[#This Row],[Sale]]-Tabla1[[#This Row],[Cost]],-Tabla1[[#This Row],[Cost]]*Tabla1[[#This Row],[Cant]])</f>
        <v>5000</v>
      </c>
      <c r="P10812" s="8">
        <f>IF(Tabla1[[#This Row],[Mov]]="VNT",-Tabla1[[#This Row],[Cant]],Tabla1[[#This Row],[Cant]])</f>
        <v>-1</v>
      </c>
      <c r="Q10812" s="8">
        <f>DAY(Tabla1[[#This Row],[Date]])</f>
        <v>8</v>
      </c>
      <c r="R10812" s="8">
        <f>MONTH(Tabla1[[#This Row],[Date]])</f>
        <v>6</v>
      </c>
      <c r="S10812" s="8">
        <f>YEAR(Tabla1[[#This Row],[Date]])</f>
        <v>2023</v>
      </c>
    </row>
    <row r="10813" spans="1:19" x14ac:dyDescent="0.2">
      <c r="A10813">
        <v>10764</v>
      </c>
      <c r="B10813" s="1">
        <v>45085</v>
      </c>
      <c r="C10813" t="s">
        <v>260</v>
      </c>
      <c r="D10813" t="s">
        <v>332</v>
      </c>
      <c r="E10813">
        <v>1</v>
      </c>
      <c r="F10813" t="s">
        <v>116</v>
      </c>
      <c r="G10813" t="s">
        <v>347</v>
      </c>
      <c r="H10813" t="s">
        <v>518</v>
      </c>
      <c r="M10813" s="2">
        <v>6074</v>
      </c>
      <c r="N10813" s="2">
        <v>6500</v>
      </c>
      <c r="O10813" s="2">
        <f>IF(Tabla1[[#This Row],[Mov]]="VNT",Tabla1[[#This Row],[Sale]]-Tabla1[[#This Row],[Cost]],-Tabla1[[#This Row],[Cost]]*Tabla1[[#This Row],[Cant]])</f>
        <v>426</v>
      </c>
      <c r="P10813" s="8">
        <f>IF(Tabla1[[#This Row],[Mov]]="VNT",-Tabla1[[#This Row],[Cant]],Tabla1[[#This Row],[Cant]])</f>
        <v>-1</v>
      </c>
      <c r="Q10813" s="8">
        <f>DAY(Tabla1[[#This Row],[Date]])</f>
        <v>8</v>
      </c>
      <c r="R10813" s="8">
        <f>MONTH(Tabla1[[#This Row],[Date]])</f>
        <v>6</v>
      </c>
      <c r="S10813" s="8">
        <f>YEAR(Tabla1[[#This Row],[Date]])</f>
        <v>2023</v>
      </c>
    </row>
    <row r="10814" spans="1:19" x14ac:dyDescent="0.2">
      <c r="A10814">
        <v>10765</v>
      </c>
      <c r="B10814" s="1">
        <v>45085</v>
      </c>
      <c r="C10814" t="s">
        <v>260</v>
      </c>
      <c r="D10814" t="s">
        <v>332</v>
      </c>
      <c r="E10814">
        <v>1</v>
      </c>
      <c r="F10814" t="s">
        <v>116</v>
      </c>
      <c r="G10814" t="s">
        <v>382</v>
      </c>
      <c r="H10814" t="s">
        <v>514</v>
      </c>
      <c r="M10814" s="2">
        <v>6074</v>
      </c>
      <c r="N10814" s="2">
        <v>6500</v>
      </c>
      <c r="O10814" s="2">
        <f>IF(Tabla1[[#This Row],[Mov]]="VNT",Tabla1[[#This Row],[Sale]]-Tabla1[[#This Row],[Cost]],-Tabla1[[#This Row],[Cost]]*Tabla1[[#This Row],[Cant]])</f>
        <v>426</v>
      </c>
      <c r="P10814" s="8">
        <f>IF(Tabla1[[#This Row],[Mov]]="VNT",-Tabla1[[#This Row],[Cant]],Tabla1[[#This Row],[Cant]])</f>
        <v>-1</v>
      </c>
      <c r="Q10814" s="8">
        <f>DAY(Tabla1[[#This Row],[Date]])</f>
        <v>8</v>
      </c>
      <c r="R10814" s="8">
        <f>MONTH(Tabla1[[#This Row],[Date]])</f>
        <v>6</v>
      </c>
      <c r="S10814" s="8">
        <f>YEAR(Tabla1[[#This Row],[Date]])</f>
        <v>2023</v>
      </c>
    </row>
    <row r="10815" spans="1:19" x14ac:dyDescent="0.2">
      <c r="A10815">
        <v>10766</v>
      </c>
      <c r="B10815" s="1">
        <v>45085</v>
      </c>
      <c r="C10815" t="s">
        <v>260</v>
      </c>
      <c r="D10815" t="s">
        <v>332</v>
      </c>
      <c r="E10815">
        <v>1</v>
      </c>
      <c r="F10815" t="s">
        <v>21</v>
      </c>
      <c r="G10815" t="s">
        <v>272</v>
      </c>
      <c r="H10815" t="s">
        <v>1522</v>
      </c>
      <c r="M10815" s="2">
        <v>2600</v>
      </c>
      <c r="N10815" s="2">
        <v>10000</v>
      </c>
      <c r="O10815" s="2">
        <f>IF(Tabla1[[#This Row],[Mov]]="VNT",Tabla1[[#This Row],[Sale]]-Tabla1[[#This Row],[Cost]],-Tabla1[[#This Row],[Cost]]*Tabla1[[#This Row],[Cant]])</f>
        <v>7400</v>
      </c>
      <c r="P10815" s="8">
        <f>IF(Tabla1[[#This Row],[Mov]]="VNT",-Tabla1[[#This Row],[Cant]],Tabla1[[#This Row],[Cant]])</f>
        <v>-1</v>
      </c>
      <c r="Q10815" s="8">
        <f>DAY(Tabla1[[#This Row],[Date]])</f>
        <v>8</v>
      </c>
      <c r="R10815" s="8">
        <f>MONTH(Tabla1[[#This Row],[Date]])</f>
        <v>6</v>
      </c>
      <c r="S10815" s="8">
        <f>YEAR(Tabla1[[#This Row],[Date]])</f>
        <v>2023</v>
      </c>
    </row>
    <row r="10816" spans="1:19" x14ac:dyDescent="0.2">
      <c r="A10816">
        <v>10767</v>
      </c>
      <c r="B10816" s="1">
        <v>45085</v>
      </c>
      <c r="C10816" t="s">
        <v>260</v>
      </c>
      <c r="D10816" t="s">
        <v>332</v>
      </c>
      <c r="E10816">
        <v>1</v>
      </c>
      <c r="F10816" t="s">
        <v>3120</v>
      </c>
      <c r="G10816" t="s">
        <v>794</v>
      </c>
      <c r="H10816" t="s">
        <v>3491</v>
      </c>
      <c r="M10816" s="2">
        <v>1200</v>
      </c>
      <c r="N10816" s="2">
        <v>5000</v>
      </c>
      <c r="O10816" s="2">
        <f>IF(Tabla1[[#This Row],[Mov]]="VNT",Tabla1[[#This Row],[Sale]]-Tabla1[[#This Row],[Cost]],-Tabla1[[#This Row],[Cost]]*Tabla1[[#This Row],[Cant]])</f>
        <v>3800</v>
      </c>
      <c r="P10816" s="8">
        <f>IF(Tabla1[[#This Row],[Mov]]="VNT",-Tabla1[[#This Row],[Cant]],Tabla1[[#This Row],[Cant]])</f>
        <v>-1</v>
      </c>
      <c r="Q10816" s="8">
        <f>DAY(Tabla1[[#This Row],[Date]])</f>
        <v>8</v>
      </c>
      <c r="R10816" s="8">
        <f>MONTH(Tabla1[[#This Row],[Date]])</f>
        <v>6</v>
      </c>
      <c r="S10816" s="8">
        <f>YEAR(Tabla1[[#This Row],[Date]])</f>
        <v>2023</v>
      </c>
    </row>
    <row r="10817" spans="1:19" x14ac:dyDescent="0.2">
      <c r="A10817">
        <v>10768</v>
      </c>
      <c r="B10817" s="1">
        <v>45085</v>
      </c>
      <c r="C10817" t="s">
        <v>260</v>
      </c>
      <c r="D10817" t="s">
        <v>332</v>
      </c>
      <c r="E10817">
        <v>1</v>
      </c>
      <c r="F10817" t="s">
        <v>3120</v>
      </c>
      <c r="G10817" t="s">
        <v>794</v>
      </c>
      <c r="H10817" t="s">
        <v>3492</v>
      </c>
      <c r="M10817" s="2">
        <v>1200</v>
      </c>
      <c r="N10817" s="2">
        <v>5000</v>
      </c>
      <c r="O10817" s="2">
        <f>IF(Tabla1[[#This Row],[Mov]]="VNT",Tabla1[[#This Row],[Sale]]-Tabla1[[#This Row],[Cost]],-Tabla1[[#This Row],[Cost]]*Tabla1[[#This Row],[Cant]])</f>
        <v>3800</v>
      </c>
      <c r="P10817" s="8">
        <f>IF(Tabla1[[#This Row],[Mov]]="VNT",-Tabla1[[#This Row],[Cant]],Tabla1[[#This Row],[Cant]])</f>
        <v>-1</v>
      </c>
      <c r="Q10817" s="8">
        <f>DAY(Tabla1[[#This Row],[Date]])</f>
        <v>8</v>
      </c>
      <c r="R10817" s="8">
        <f>MONTH(Tabla1[[#This Row],[Date]])</f>
        <v>6</v>
      </c>
      <c r="S10817" s="8">
        <f>YEAR(Tabla1[[#This Row],[Date]])</f>
        <v>2023</v>
      </c>
    </row>
    <row r="10818" spans="1:19" x14ac:dyDescent="0.2">
      <c r="A10818">
        <v>10769</v>
      </c>
      <c r="B10818" s="1">
        <v>45085</v>
      </c>
      <c r="C10818" t="s">
        <v>260</v>
      </c>
      <c r="D10818" t="s">
        <v>332</v>
      </c>
      <c r="E10818">
        <v>1</v>
      </c>
      <c r="F10818" t="s">
        <v>116</v>
      </c>
      <c r="G10818" t="s">
        <v>347</v>
      </c>
      <c r="H10818" t="s">
        <v>518</v>
      </c>
      <c r="M10818" s="2">
        <v>7008</v>
      </c>
      <c r="N10818" s="2">
        <v>7500</v>
      </c>
      <c r="O10818" s="2">
        <f>IF(Tabla1[[#This Row],[Mov]]="VNT",Tabla1[[#This Row],[Sale]]-Tabla1[[#This Row],[Cost]],-Tabla1[[#This Row],[Cost]]*Tabla1[[#This Row],[Cant]])</f>
        <v>492</v>
      </c>
      <c r="P10818" s="8">
        <f>IF(Tabla1[[#This Row],[Mov]]="VNT",-Tabla1[[#This Row],[Cant]],Tabla1[[#This Row],[Cant]])</f>
        <v>-1</v>
      </c>
      <c r="Q10818" s="8">
        <f>DAY(Tabla1[[#This Row],[Date]])</f>
        <v>8</v>
      </c>
      <c r="R10818" s="8">
        <f>MONTH(Tabla1[[#This Row],[Date]])</f>
        <v>6</v>
      </c>
      <c r="S10818" s="8">
        <f>YEAR(Tabla1[[#This Row],[Date]])</f>
        <v>2023</v>
      </c>
    </row>
    <row r="10819" spans="1:19" x14ac:dyDescent="0.2">
      <c r="A10819">
        <v>10770</v>
      </c>
      <c r="B10819" s="1">
        <v>45085</v>
      </c>
      <c r="C10819" t="s">
        <v>260</v>
      </c>
      <c r="D10819" t="s">
        <v>332</v>
      </c>
      <c r="E10819">
        <v>1</v>
      </c>
      <c r="F10819" t="s">
        <v>103</v>
      </c>
      <c r="G10819" t="s">
        <v>2303</v>
      </c>
      <c r="H10819" t="s">
        <v>3494</v>
      </c>
      <c r="M10819" s="2">
        <v>10000</v>
      </c>
      <c r="N10819" s="2">
        <v>250000</v>
      </c>
      <c r="O10819" s="2">
        <f>IF(Tabla1[[#This Row],[Mov]]="VNT",Tabla1[[#This Row],[Sale]]-Tabla1[[#This Row],[Cost]],-Tabla1[[#This Row],[Cost]]*Tabla1[[#This Row],[Cant]])</f>
        <v>240000</v>
      </c>
      <c r="P10819" s="8">
        <f>IF(Tabla1[[#This Row],[Mov]]="VNT",-Tabla1[[#This Row],[Cant]],Tabla1[[#This Row],[Cant]])</f>
        <v>-1</v>
      </c>
      <c r="Q10819" s="8">
        <f>DAY(Tabla1[[#This Row],[Date]])</f>
        <v>8</v>
      </c>
      <c r="R10819" s="8">
        <f>MONTH(Tabla1[[#This Row],[Date]])</f>
        <v>6</v>
      </c>
      <c r="S10819" s="8">
        <f>YEAR(Tabla1[[#This Row],[Date]])</f>
        <v>2023</v>
      </c>
    </row>
    <row r="10820" spans="1:19" x14ac:dyDescent="0.2">
      <c r="A10820">
        <v>10771</v>
      </c>
      <c r="B10820" s="1">
        <v>45085</v>
      </c>
      <c r="C10820" t="s">
        <v>260</v>
      </c>
      <c r="D10820" t="s">
        <v>332</v>
      </c>
      <c r="E10820">
        <v>1</v>
      </c>
      <c r="F10820" t="s">
        <v>677</v>
      </c>
      <c r="G10820" t="s">
        <v>2303</v>
      </c>
      <c r="H10820" t="s">
        <v>3493</v>
      </c>
      <c r="M10820" s="2">
        <v>5000</v>
      </c>
      <c r="N10820" s="2">
        <v>15000</v>
      </c>
      <c r="O10820" s="2">
        <f>IF(Tabla1[[#This Row],[Mov]]="VNT",Tabla1[[#This Row],[Sale]]-Tabla1[[#This Row],[Cost]],-Tabla1[[#This Row],[Cost]]*Tabla1[[#This Row],[Cant]])</f>
        <v>10000</v>
      </c>
      <c r="P10820" s="8">
        <f>IF(Tabla1[[#This Row],[Mov]]="VNT",-Tabla1[[#This Row],[Cant]],Tabla1[[#This Row],[Cant]])</f>
        <v>-1</v>
      </c>
      <c r="Q10820" s="8">
        <f>DAY(Tabla1[[#This Row],[Date]])</f>
        <v>8</v>
      </c>
      <c r="R10820" s="8">
        <f>MONTH(Tabla1[[#This Row],[Date]])</f>
        <v>6</v>
      </c>
      <c r="S10820" s="8">
        <f>YEAR(Tabla1[[#This Row],[Date]])</f>
        <v>2023</v>
      </c>
    </row>
    <row r="10821" spans="1:19" x14ac:dyDescent="0.2">
      <c r="A10821">
        <v>10772</v>
      </c>
      <c r="B10821" s="1">
        <v>45085</v>
      </c>
      <c r="C10821" t="s">
        <v>260</v>
      </c>
      <c r="D10821" t="s">
        <v>332</v>
      </c>
      <c r="E10821">
        <v>1</v>
      </c>
      <c r="F10821" t="s">
        <v>455</v>
      </c>
      <c r="G10821" t="s">
        <v>349</v>
      </c>
      <c r="H10821" t="s">
        <v>457</v>
      </c>
      <c r="M10821" s="2">
        <v>0</v>
      </c>
      <c r="N10821" s="2">
        <v>4000</v>
      </c>
      <c r="O10821" s="2">
        <f>IF(Tabla1[[#This Row],[Mov]]="VNT",Tabla1[[#This Row],[Sale]]-Tabla1[[#This Row],[Cost]],-Tabla1[[#This Row],[Cost]]*Tabla1[[#This Row],[Cant]])</f>
        <v>4000</v>
      </c>
      <c r="P10821" s="8">
        <f>IF(Tabla1[[#This Row],[Mov]]="VNT",-Tabla1[[#This Row],[Cant]],Tabla1[[#This Row],[Cant]])</f>
        <v>-1</v>
      </c>
      <c r="Q10821" s="8">
        <f>DAY(Tabla1[[#This Row],[Date]])</f>
        <v>8</v>
      </c>
      <c r="R10821" s="8">
        <f>MONTH(Tabla1[[#This Row],[Date]])</f>
        <v>6</v>
      </c>
      <c r="S10821" s="8">
        <f>YEAR(Tabla1[[#This Row],[Date]])</f>
        <v>2023</v>
      </c>
    </row>
    <row r="10822" spans="1:19" x14ac:dyDescent="0.2">
      <c r="A10822">
        <v>10773</v>
      </c>
      <c r="B10822" s="1">
        <v>45085</v>
      </c>
      <c r="C10822" t="s">
        <v>260</v>
      </c>
      <c r="D10822" t="s">
        <v>332</v>
      </c>
      <c r="E10822">
        <v>1</v>
      </c>
      <c r="F10822" t="s">
        <v>2067</v>
      </c>
      <c r="G10822" t="s">
        <v>266</v>
      </c>
      <c r="H10822" t="s">
        <v>2068</v>
      </c>
      <c r="M10822" s="2">
        <v>25000</v>
      </c>
      <c r="N10822" s="2">
        <v>50000</v>
      </c>
      <c r="O10822" s="2">
        <f>IF(Tabla1[[#This Row],[Mov]]="VNT",Tabla1[[#This Row],[Sale]]-Tabla1[[#This Row],[Cost]],-Tabla1[[#This Row],[Cost]]*Tabla1[[#This Row],[Cant]])</f>
        <v>25000</v>
      </c>
      <c r="P10822" s="8">
        <f>IF(Tabla1[[#This Row],[Mov]]="VNT",-Tabla1[[#This Row],[Cant]],Tabla1[[#This Row],[Cant]])</f>
        <v>-1</v>
      </c>
      <c r="Q10822" s="8">
        <f>DAY(Tabla1[[#This Row],[Date]])</f>
        <v>8</v>
      </c>
      <c r="R10822" s="8">
        <f>MONTH(Tabla1[[#This Row],[Date]])</f>
        <v>6</v>
      </c>
      <c r="S10822" s="8">
        <f>YEAR(Tabla1[[#This Row],[Date]])</f>
        <v>2023</v>
      </c>
    </row>
    <row r="10823" spans="1:19" x14ac:dyDescent="0.2">
      <c r="A10823">
        <v>10774</v>
      </c>
      <c r="B10823" s="1">
        <v>45085</v>
      </c>
      <c r="C10823" t="s">
        <v>260</v>
      </c>
      <c r="D10823" t="s">
        <v>332</v>
      </c>
      <c r="E10823">
        <v>1</v>
      </c>
      <c r="F10823" t="s">
        <v>116</v>
      </c>
      <c r="G10823" t="s">
        <v>347</v>
      </c>
      <c r="H10823" t="s">
        <v>518</v>
      </c>
      <c r="M10823" s="2">
        <v>1868</v>
      </c>
      <c r="N10823" s="2">
        <v>2000</v>
      </c>
      <c r="O10823" s="2">
        <f>IF(Tabla1[[#This Row],[Mov]]="VNT",Tabla1[[#This Row],[Sale]]-Tabla1[[#This Row],[Cost]],-Tabla1[[#This Row],[Cost]]*Tabla1[[#This Row],[Cant]])</f>
        <v>132</v>
      </c>
      <c r="P10823" s="8">
        <f>IF(Tabla1[[#This Row],[Mov]]="VNT",-Tabla1[[#This Row],[Cant]],Tabla1[[#This Row],[Cant]])</f>
        <v>-1</v>
      </c>
      <c r="Q10823" s="8">
        <f>DAY(Tabla1[[#This Row],[Date]])</f>
        <v>8</v>
      </c>
      <c r="R10823" s="8">
        <f>MONTH(Tabla1[[#This Row],[Date]])</f>
        <v>6</v>
      </c>
      <c r="S10823" s="8">
        <f>YEAR(Tabla1[[#This Row],[Date]])</f>
        <v>2023</v>
      </c>
    </row>
    <row r="10824" spans="1:19" x14ac:dyDescent="0.2">
      <c r="A10824">
        <v>10775</v>
      </c>
      <c r="B10824" s="1">
        <v>45085</v>
      </c>
      <c r="C10824" t="s">
        <v>260</v>
      </c>
      <c r="D10824" t="s">
        <v>332</v>
      </c>
      <c r="E10824">
        <v>1</v>
      </c>
      <c r="F10824" t="s">
        <v>458</v>
      </c>
      <c r="G10824" t="s">
        <v>2303</v>
      </c>
      <c r="H10824" t="s">
        <v>3495</v>
      </c>
      <c r="M10824" s="2">
        <v>0</v>
      </c>
      <c r="N10824" s="2">
        <v>5000</v>
      </c>
      <c r="O10824" s="2">
        <f>IF(Tabla1[[#This Row],[Mov]]="VNT",Tabla1[[#This Row],[Sale]]-Tabla1[[#This Row],[Cost]],-Tabla1[[#This Row],[Cost]]*Tabla1[[#This Row],[Cant]])</f>
        <v>5000</v>
      </c>
      <c r="P10824" s="8">
        <f>IF(Tabla1[[#This Row],[Mov]]="VNT",-Tabla1[[#This Row],[Cant]],Tabla1[[#This Row],[Cant]])</f>
        <v>-1</v>
      </c>
      <c r="Q10824" s="8">
        <f>DAY(Tabla1[[#This Row],[Date]])</f>
        <v>8</v>
      </c>
      <c r="R10824" s="8">
        <f>MONTH(Tabla1[[#This Row],[Date]])</f>
        <v>6</v>
      </c>
      <c r="S10824" s="8">
        <f>YEAR(Tabla1[[#This Row],[Date]])</f>
        <v>2023</v>
      </c>
    </row>
    <row r="10825" spans="1:19" x14ac:dyDescent="0.2">
      <c r="A10825">
        <v>10776</v>
      </c>
      <c r="B10825" s="1">
        <v>45084</v>
      </c>
      <c r="C10825" t="s">
        <v>261</v>
      </c>
      <c r="D10825" t="s">
        <v>3433</v>
      </c>
      <c r="E10825">
        <v>10</v>
      </c>
      <c r="F10825" t="s">
        <v>225</v>
      </c>
      <c r="G10825" t="s">
        <v>589</v>
      </c>
      <c r="H10825" t="s">
        <v>1173</v>
      </c>
      <c r="M10825" s="2">
        <v>1000</v>
      </c>
      <c r="N10825" s="2">
        <v>10000</v>
      </c>
      <c r="O10825" s="2">
        <f>IF(Tabla1[[#This Row],[Mov]]="VNT",Tabla1[[#This Row],[Sale]]-Tabla1[[#This Row],[Cost]],-Tabla1[[#This Row],[Cost]]*Tabla1[[#This Row],[Cant]])</f>
        <v>-10000</v>
      </c>
      <c r="P10825" s="8">
        <f>IF(Tabla1[[#This Row],[Mov]]="VNT",-Tabla1[[#This Row],[Cant]],Tabla1[[#This Row],[Cant]])</f>
        <v>10</v>
      </c>
      <c r="Q10825" s="8">
        <f>DAY(Tabla1[[#This Row],[Date]])</f>
        <v>7</v>
      </c>
      <c r="R10825" s="8">
        <f>MONTH(Tabla1[[#This Row],[Date]])</f>
        <v>6</v>
      </c>
      <c r="S10825" s="8">
        <f>YEAR(Tabla1[[#This Row],[Date]])</f>
        <v>2023</v>
      </c>
    </row>
    <row r="10826" spans="1:19" x14ac:dyDescent="0.2">
      <c r="A10826">
        <v>10777</v>
      </c>
      <c r="B10826" s="1">
        <v>45084</v>
      </c>
      <c r="C10826" t="s">
        <v>261</v>
      </c>
      <c r="D10826" t="s">
        <v>3433</v>
      </c>
      <c r="E10826">
        <v>1</v>
      </c>
      <c r="F10826" t="s">
        <v>532</v>
      </c>
      <c r="G10826" t="s">
        <v>266</v>
      </c>
      <c r="H10826" t="s">
        <v>3454</v>
      </c>
      <c r="M10826" s="2">
        <v>25000</v>
      </c>
      <c r="N10826" s="2">
        <v>50000</v>
      </c>
      <c r="O10826" s="2">
        <f>IF(Tabla1[[#This Row],[Mov]]="VNT",Tabla1[[#This Row],[Sale]]-Tabla1[[#This Row],[Cost]],-Tabla1[[#This Row],[Cost]]*Tabla1[[#This Row],[Cant]])</f>
        <v>-25000</v>
      </c>
      <c r="P10826" s="8">
        <f>IF(Tabla1[[#This Row],[Mov]]="VNT",-Tabla1[[#This Row],[Cant]],Tabla1[[#This Row],[Cant]])</f>
        <v>1</v>
      </c>
      <c r="Q10826" s="8">
        <f>DAY(Tabla1[[#This Row],[Date]])</f>
        <v>7</v>
      </c>
      <c r="R10826" s="8">
        <f>MONTH(Tabla1[[#This Row],[Date]])</f>
        <v>6</v>
      </c>
      <c r="S10826" s="8">
        <f>YEAR(Tabla1[[#This Row],[Date]])</f>
        <v>2023</v>
      </c>
    </row>
    <row r="10827" spans="1:19" x14ac:dyDescent="0.2">
      <c r="A10827">
        <v>10778</v>
      </c>
      <c r="B10827" s="1">
        <v>45084</v>
      </c>
      <c r="C10827" t="s">
        <v>261</v>
      </c>
      <c r="D10827" t="s">
        <v>3433</v>
      </c>
      <c r="E10827">
        <v>6</v>
      </c>
      <c r="F10827" t="s">
        <v>224</v>
      </c>
      <c r="G10827" t="s">
        <v>589</v>
      </c>
      <c r="H10827" t="s">
        <v>1173</v>
      </c>
      <c r="M10827" s="2">
        <v>8000</v>
      </c>
      <c r="N10827" s="2">
        <v>20000</v>
      </c>
      <c r="O10827" s="2">
        <f>IF(Tabla1[[#This Row],[Mov]]="VNT",Tabla1[[#This Row],[Sale]]-Tabla1[[#This Row],[Cost]],-Tabla1[[#This Row],[Cost]]*Tabla1[[#This Row],[Cant]])</f>
        <v>-48000</v>
      </c>
      <c r="P10827" s="8">
        <f>IF(Tabla1[[#This Row],[Mov]]="VNT",-Tabla1[[#This Row],[Cant]],Tabla1[[#This Row],[Cant]])</f>
        <v>6</v>
      </c>
      <c r="Q10827" s="8">
        <f>DAY(Tabla1[[#This Row],[Date]])</f>
        <v>7</v>
      </c>
      <c r="R10827" s="8">
        <f>MONTH(Tabla1[[#This Row],[Date]])</f>
        <v>6</v>
      </c>
      <c r="S10827" s="8">
        <f>YEAR(Tabla1[[#This Row],[Date]])</f>
        <v>2023</v>
      </c>
    </row>
    <row r="10828" spans="1:19" x14ac:dyDescent="0.2">
      <c r="A10828">
        <v>10779</v>
      </c>
      <c r="B10828" s="1">
        <v>45084</v>
      </c>
      <c r="C10828" t="s">
        <v>261</v>
      </c>
      <c r="D10828" t="s">
        <v>3433</v>
      </c>
      <c r="E10828">
        <v>3</v>
      </c>
      <c r="F10828" t="s">
        <v>201</v>
      </c>
      <c r="G10828" t="s">
        <v>266</v>
      </c>
      <c r="H10828" t="s">
        <v>3487</v>
      </c>
      <c r="M10828" s="2">
        <v>10000</v>
      </c>
      <c r="N10828" s="2">
        <v>20000</v>
      </c>
      <c r="O10828" s="2">
        <f>IF(Tabla1[[#This Row],[Mov]]="VNT",Tabla1[[#This Row],[Sale]]-Tabla1[[#This Row],[Cost]],-Tabla1[[#This Row],[Cost]]*Tabla1[[#This Row],[Cant]])</f>
        <v>-30000</v>
      </c>
      <c r="P10828" s="8">
        <f>IF(Tabla1[[#This Row],[Mov]]="VNT",-Tabla1[[#This Row],[Cant]],Tabla1[[#This Row],[Cant]])</f>
        <v>3</v>
      </c>
      <c r="Q10828" s="8">
        <f>DAY(Tabla1[[#This Row],[Date]])</f>
        <v>7</v>
      </c>
      <c r="R10828" s="8">
        <f>MONTH(Tabla1[[#This Row],[Date]])</f>
        <v>6</v>
      </c>
      <c r="S10828" s="8">
        <f>YEAR(Tabla1[[#This Row],[Date]])</f>
        <v>2023</v>
      </c>
    </row>
    <row r="10829" spans="1:19" x14ac:dyDescent="0.2">
      <c r="A10829">
        <v>10780</v>
      </c>
      <c r="B10829" s="1">
        <v>45084</v>
      </c>
      <c r="C10829" t="s">
        <v>261</v>
      </c>
      <c r="D10829" t="s">
        <v>339</v>
      </c>
      <c r="E10829">
        <v>5</v>
      </c>
      <c r="F10829" t="s">
        <v>26</v>
      </c>
      <c r="G10829" t="s">
        <v>603</v>
      </c>
      <c r="H10829" t="s">
        <v>531</v>
      </c>
      <c r="M10829" s="2">
        <v>3000</v>
      </c>
      <c r="N10829" s="2">
        <v>9000</v>
      </c>
      <c r="O10829" s="2">
        <f>IF(Tabla1[[#This Row],[Mov]]="VNT",Tabla1[[#This Row],[Sale]]-Tabla1[[#This Row],[Cost]],-Tabla1[[#This Row],[Cost]]*Tabla1[[#This Row],[Cant]])</f>
        <v>-15000</v>
      </c>
      <c r="P10829" s="8">
        <f>IF(Tabla1[[#This Row],[Mov]]="VNT",-Tabla1[[#This Row],[Cant]],Tabla1[[#This Row],[Cant]])</f>
        <v>5</v>
      </c>
      <c r="Q10829" s="8">
        <f>DAY(Tabla1[[#This Row],[Date]])</f>
        <v>7</v>
      </c>
      <c r="R10829" s="8">
        <f>MONTH(Tabla1[[#This Row],[Date]])</f>
        <v>6</v>
      </c>
      <c r="S10829" s="8">
        <f>YEAR(Tabla1[[#This Row],[Date]])</f>
        <v>2023</v>
      </c>
    </row>
    <row r="10830" spans="1:19" x14ac:dyDescent="0.2">
      <c r="A10830">
        <v>10781</v>
      </c>
      <c r="B10830" s="1">
        <v>45084</v>
      </c>
      <c r="C10830" t="s">
        <v>261</v>
      </c>
      <c r="D10830" t="s">
        <v>339</v>
      </c>
      <c r="E10830">
        <v>5</v>
      </c>
      <c r="F10830" t="s">
        <v>476</v>
      </c>
      <c r="G10830" t="s">
        <v>266</v>
      </c>
      <c r="H10830" t="s">
        <v>3275</v>
      </c>
      <c r="M10830" s="2">
        <v>6000</v>
      </c>
      <c r="N10830" s="2">
        <v>12000</v>
      </c>
      <c r="O10830" s="2">
        <f>IF(Tabla1[[#This Row],[Mov]]="VNT",Tabla1[[#This Row],[Sale]]-Tabla1[[#This Row],[Cost]],-Tabla1[[#This Row],[Cost]]*Tabla1[[#This Row],[Cant]])</f>
        <v>-30000</v>
      </c>
      <c r="P10830" s="8">
        <f>IF(Tabla1[[#This Row],[Mov]]="VNT",-Tabla1[[#This Row],[Cant]],Tabla1[[#This Row],[Cant]])</f>
        <v>5</v>
      </c>
      <c r="Q10830" s="8">
        <f>DAY(Tabla1[[#This Row],[Date]])</f>
        <v>7</v>
      </c>
      <c r="R10830" s="8">
        <f>MONTH(Tabla1[[#This Row],[Date]])</f>
        <v>6</v>
      </c>
      <c r="S10830" s="8">
        <f>YEAR(Tabla1[[#This Row],[Date]])</f>
        <v>2023</v>
      </c>
    </row>
    <row r="10831" spans="1:19" x14ac:dyDescent="0.2">
      <c r="A10831">
        <v>10782</v>
      </c>
      <c r="B10831" s="1">
        <v>45084</v>
      </c>
      <c r="C10831" t="s">
        <v>261</v>
      </c>
      <c r="D10831" t="s">
        <v>339</v>
      </c>
      <c r="E10831">
        <v>2</v>
      </c>
      <c r="F10831" t="s">
        <v>224</v>
      </c>
      <c r="G10831" t="s">
        <v>273</v>
      </c>
      <c r="H10831" t="s">
        <v>912</v>
      </c>
      <c r="M10831" s="2">
        <v>6000</v>
      </c>
      <c r="N10831" s="2">
        <v>18000</v>
      </c>
      <c r="O10831" s="2">
        <f>IF(Tabla1[[#This Row],[Mov]]="VNT",Tabla1[[#This Row],[Sale]]-Tabla1[[#This Row],[Cost]],-Tabla1[[#This Row],[Cost]]*Tabla1[[#This Row],[Cant]])</f>
        <v>-12000</v>
      </c>
      <c r="P10831" s="8">
        <f>IF(Tabla1[[#This Row],[Mov]]="VNT",-Tabla1[[#This Row],[Cant]],Tabla1[[#This Row],[Cant]])</f>
        <v>2</v>
      </c>
      <c r="Q10831" s="8">
        <f>DAY(Tabla1[[#This Row],[Date]])</f>
        <v>7</v>
      </c>
      <c r="R10831" s="8">
        <f>MONTH(Tabla1[[#This Row],[Date]])</f>
        <v>6</v>
      </c>
      <c r="S10831" s="8">
        <f>YEAR(Tabla1[[#This Row],[Date]])</f>
        <v>2023</v>
      </c>
    </row>
    <row r="10832" spans="1:19" x14ac:dyDescent="0.2">
      <c r="A10832">
        <v>10783</v>
      </c>
      <c r="B10832" s="1">
        <v>45084</v>
      </c>
      <c r="C10832" t="s">
        <v>261</v>
      </c>
      <c r="D10832" t="s">
        <v>339</v>
      </c>
      <c r="E10832">
        <v>1</v>
      </c>
      <c r="F10832" t="s">
        <v>224</v>
      </c>
      <c r="G10832" t="s">
        <v>284</v>
      </c>
      <c r="H10832" t="s">
        <v>573</v>
      </c>
      <c r="M10832" s="2">
        <v>8000</v>
      </c>
      <c r="N10832" s="2">
        <v>20000</v>
      </c>
      <c r="O10832" s="2">
        <f>IF(Tabla1[[#This Row],[Mov]]="VNT",Tabla1[[#This Row],[Sale]]-Tabla1[[#This Row],[Cost]],-Tabla1[[#This Row],[Cost]]*Tabla1[[#This Row],[Cant]])</f>
        <v>-8000</v>
      </c>
      <c r="P10832" s="8">
        <f>IF(Tabla1[[#This Row],[Mov]]="VNT",-Tabla1[[#This Row],[Cant]],Tabla1[[#This Row],[Cant]])</f>
        <v>1</v>
      </c>
      <c r="Q10832" s="8">
        <f>DAY(Tabla1[[#This Row],[Date]])</f>
        <v>7</v>
      </c>
      <c r="R10832" s="8">
        <f>MONTH(Tabla1[[#This Row],[Date]])</f>
        <v>6</v>
      </c>
      <c r="S10832" s="8">
        <f>YEAR(Tabla1[[#This Row],[Date]])</f>
        <v>2023</v>
      </c>
    </row>
    <row r="10833" spans="1:19" x14ac:dyDescent="0.2">
      <c r="A10833">
        <v>10784</v>
      </c>
      <c r="B10833" s="1">
        <v>45084</v>
      </c>
      <c r="C10833" t="s">
        <v>261</v>
      </c>
      <c r="D10833" t="s">
        <v>339</v>
      </c>
      <c r="E10833">
        <v>3</v>
      </c>
      <c r="F10833" t="s">
        <v>224</v>
      </c>
      <c r="G10833" t="s">
        <v>499</v>
      </c>
      <c r="H10833" t="s">
        <v>2799</v>
      </c>
      <c r="M10833" s="2">
        <v>12000</v>
      </c>
      <c r="N10833" s="2">
        <v>20000</v>
      </c>
      <c r="O10833" s="2">
        <f>IF(Tabla1[[#This Row],[Mov]]="VNT",Tabla1[[#This Row],[Sale]]-Tabla1[[#This Row],[Cost]],-Tabla1[[#This Row],[Cost]]*Tabla1[[#This Row],[Cant]])</f>
        <v>-36000</v>
      </c>
      <c r="P10833" s="8">
        <f>IF(Tabla1[[#This Row],[Mov]]="VNT",-Tabla1[[#This Row],[Cant]],Tabla1[[#This Row],[Cant]])</f>
        <v>3</v>
      </c>
      <c r="Q10833" s="8">
        <f>DAY(Tabla1[[#This Row],[Date]])</f>
        <v>7</v>
      </c>
      <c r="R10833" s="8">
        <f>MONTH(Tabla1[[#This Row],[Date]])</f>
        <v>6</v>
      </c>
      <c r="S10833" s="8">
        <f>YEAR(Tabla1[[#This Row],[Date]])</f>
        <v>2023</v>
      </c>
    </row>
    <row r="10834" spans="1:19" x14ac:dyDescent="0.2">
      <c r="A10834">
        <v>10785</v>
      </c>
      <c r="B10834" s="1">
        <v>45084</v>
      </c>
      <c r="C10834" t="s">
        <v>261</v>
      </c>
      <c r="D10834" t="s">
        <v>339</v>
      </c>
      <c r="E10834">
        <v>10</v>
      </c>
      <c r="F10834" t="s">
        <v>225</v>
      </c>
      <c r="G10834" t="s">
        <v>589</v>
      </c>
      <c r="H10834" t="s">
        <v>1173</v>
      </c>
      <c r="M10834" s="2">
        <v>1200</v>
      </c>
      <c r="N10834" s="2">
        <v>10000</v>
      </c>
      <c r="O10834" s="2">
        <f>IF(Tabla1[[#This Row],[Mov]]="VNT",Tabla1[[#This Row],[Sale]]-Tabla1[[#This Row],[Cost]],-Tabla1[[#This Row],[Cost]]*Tabla1[[#This Row],[Cant]])</f>
        <v>-12000</v>
      </c>
      <c r="P10834" s="8">
        <f>IF(Tabla1[[#This Row],[Mov]]="VNT",-Tabla1[[#This Row],[Cant]],Tabla1[[#This Row],[Cant]])</f>
        <v>10</v>
      </c>
      <c r="Q10834" s="8">
        <f>DAY(Tabla1[[#This Row],[Date]])</f>
        <v>7</v>
      </c>
      <c r="R10834" s="8">
        <f>MONTH(Tabla1[[#This Row],[Date]])</f>
        <v>6</v>
      </c>
      <c r="S10834" s="8">
        <f>YEAR(Tabla1[[#This Row],[Date]])</f>
        <v>2023</v>
      </c>
    </row>
    <row r="10835" spans="1:19" x14ac:dyDescent="0.2">
      <c r="A10835">
        <v>10786</v>
      </c>
      <c r="B10835" s="1">
        <v>45084</v>
      </c>
      <c r="C10835" t="s">
        <v>261</v>
      </c>
      <c r="D10835" t="s">
        <v>339</v>
      </c>
      <c r="E10835">
        <v>1</v>
      </c>
      <c r="F10835" t="s">
        <v>586</v>
      </c>
      <c r="G10835" t="s">
        <v>273</v>
      </c>
      <c r="H10835" t="s">
        <v>2951</v>
      </c>
      <c r="M10835" s="2">
        <v>5500</v>
      </c>
      <c r="N10835" s="2">
        <v>18000</v>
      </c>
      <c r="O10835" s="2">
        <f>IF(Tabla1[[#This Row],[Mov]]="VNT",Tabla1[[#This Row],[Sale]]-Tabla1[[#This Row],[Cost]],-Tabla1[[#This Row],[Cost]]*Tabla1[[#This Row],[Cant]])</f>
        <v>-5500</v>
      </c>
      <c r="P10835" s="8">
        <f>IF(Tabla1[[#This Row],[Mov]]="VNT",-Tabla1[[#This Row],[Cant]],Tabla1[[#This Row],[Cant]])</f>
        <v>1</v>
      </c>
      <c r="Q10835" s="8">
        <f>DAY(Tabla1[[#This Row],[Date]])</f>
        <v>7</v>
      </c>
      <c r="R10835" s="8">
        <f>MONTH(Tabla1[[#This Row],[Date]])</f>
        <v>6</v>
      </c>
      <c r="S10835" s="8">
        <f>YEAR(Tabla1[[#This Row],[Date]])</f>
        <v>2023</v>
      </c>
    </row>
    <row r="10836" spans="1:19" x14ac:dyDescent="0.2">
      <c r="A10836">
        <v>10787</v>
      </c>
      <c r="B10836" s="1">
        <v>45084</v>
      </c>
      <c r="C10836" t="s">
        <v>261</v>
      </c>
      <c r="D10836" t="s">
        <v>339</v>
      </c>
      <c r="E10836">
        <v>3</v>
      </c>
      <c r="F10836" t="s">
        <v>224</v>
      </c>
      <c r="G10836" t="s">
        <v>589</v>
      </c>
      <c r="H10836" t="s">
        <v>1173</v>
      </c>
      <c r="M10836" s="2">
        <v>9000</v>
      </c>
      <c r="N10836" s="2">
        <v>20000</v>
      </c>
      <c r="O10836" s="2">
        <f>IF(Tabla1[[#This Row],[Mov]]="VNT",Tabla1[[#This Row],[Sale]]-Tabla1[[#This Row],[Cost]],-Tabla1[[#This Row],[Cost]]*Tabla1[[#This Row],[Cant]])</f>
        <v>-27000</v>
      </c>
      <c r="P10836" s="8">
        <f>IF(Tabla1[[#This Row],[Mov]]="VNT",-Tabla1[[#This Row],[Cant]],Tabla1[[#This Row],[Cant]])</f>
        <v>3</v>
      </c>
      <c r="Q10836" s="8">
        <f>DAY(Tabla1[[#This Row],[Date]])</f>
        <v>7</v>
      </c>
      <c r="R10836" s="8">
        <f>MONTH(Tabla1[[#This Row],[Date]])</f>
        <v>6</v>
      </c>
      <c r="S10836" s="8">
        <f>YEAR(Tabla1[[#This Row],[Date]])</f>
        <v>2023</v>
      </c>
    </row>
    <row r="10837" spans="1:19" x14ac:dyDescent="0.2">
      <c r="A10837">
        <v>10788</v>
      </c>
      <c r="B10837" s="1">
        <v>45085</v>
      </c>
      <c r="C10837" t="s">
        <v>260</v>
      </c>
      <c r="D10837" t="s">
        <v>332</v>
      </c>
      <c r="E10837">
        <v>1</v>
      </c>
      <c r="F10837" t="s">
        <v>2736</v>
      </c>
      <c r="G10837" t="s">
        <v>266</v>
      </c>
      <c r="H10837" t="s">
        <v>2652</v>
      </c>
      <c r="M10837" s="2">
        <v>57000</v>
      </c>
      <c r="N10837" s="2">
        <v>90000</v>
      </c>
      <c r="O10837" s="2">
        <f>IF(Tabla1[[#This Row],[Mov]]="VNT",Tabla1[[#This Row],[Sale]]-Tabla1[[#This Row],[Cost]],-Tabla1[[#This Row],[Cost]]*Tabla1[[#This Row],[Cant]])</f>
        <v>33000</v>
      </c>
      <c r="P10837" s="8">
        <f>IF(Tabla1[[#This Row],[Mov]]="VNT",-Tabla1[[#This Row],[Cant]],Tabla1[[#This Row],[Cant]])</f>
        <v>-1</v>
      </c>
      <c r="Q10837" s="8">
        <f>DAY(Tabla1[[#This Row],[Date]])</f>
        <v>8</v>
      </c>
      <c r="R10837" s="8">
        <f>MONTH(Tabla1[[#This Row],[Date]])</f>
        <v>6</v>
      </c>
      <c r="S10837" s="8">
        <f>YEAR(Tabla1[[#This Row],[Date]])</f>
        <v>2023</v>
      </c>
    </row>
    <row r="10838" spans="1:19" x14ac:dyDescent="0.2">
      <c r="A10838">
        <v>10789</v>
      </c>
      <c r="B10838" s="1">
        <v>45085</v>
      </c>
      <c r="C10838" t="s">
        <v>260</v>
      </c>
      <c r="D10838" t="s">
        <v>332</v>
      </c>
      <c r="E10838">
        <v>1</v>
      </c>
      <c r="F10838" t="s">
        <v>116</v>
      </c>
      <c r="G10838" t="s">
        <v>347</v>
      </c>
      <c r="H10838" t="s">
        <v>518</v>
      </c>
      <c r="M10838" s="2">
        <v>3270</v>
      </c>
      <c r="N10838" s="2">
        <v>3500</v>
      </c>
      <c r="O10838" s="2">
        <f>IF(Tabla1[[#This Row],[Mov]]="VNT",Tabla1[[#This Row],[Sale]]-Tabla1[[#This Row],[Cost]],-Tabla1[[#This Row],[Cost]]*Tabla1[[#This Row],[Cant]])</f>
        <v>230</v>
      </c>
      <c r="P10838" s="8">
        <f>IF(Tabla1[[#This Row],[Mov]]="VNT",-Tabla1[[#This Row],[Cant]],Tabla1[[#This Row],[Cant]])</f>
        <v>-1</v>
      </c>
      <c r="Q10838" s="8">
        <f>DAY(Tabla1[[#This Row],[Date]])</f>
        <v>8</v>
      </c>
      <c r="R10838" s="8">
        <f>MONTH(Tabla1[[#This Row],[Date]])</f>
        <v>6</v>
      </c>
      <c r="S10838" s="8">
        <f>YEAR(Tabla1[[#This Row],[Date]])</f>
        <v>2023</v>
      </c>
    </row>
    <row r="10839" spans="1:19" x14ac:dyDescent="0.2">
      <c r="A10839">
        <v>10790</v>
      </c>
      <c r="B10839" s="1">
        <v>45085</v>
      </c>
      <c r="C10839" t="s">
        <v>260</v>
      </c>
      <c r="D10839" t="s">
        <v>332</v>
      </c>
      <c r="E10839">
        <v>1</v>
      </c>
      <c r="F10839" t="s">
        <v>116</v>
      </c>
      <c r="G10839" t="s">
        <v>347</v>
      </c>
      <c r="H10839" t="s">
        <v>518</v>
      </c>
      <c r="M10839" s="2">
        <v>6074</v>
      </c>
      <c r="N10839" s="2">
        <v>6500</v>
      </c>
      <c r="O10839" s="2">
        <f>IF(Tabla1[[#This Row],[Mov]]="VNT",Tabla1[[#This Row],[Sale]]-Tabla1[[#This Row],[Cost]],-Tabla1[[#This Row],[Cost]]*Tabla1[[#This Row],[Cant]])</f>
        <v>426</v>
      </c>
      <c r="P10839" s="8">
        <f>IF(Tabla1[[#This Row],[Mov]]="VNT",-Tabla1[[#This Row],[Cant]],Tabla1[[#This Row],[Cant]])</f>
        <v>-1</v>
      </c>
      <c r="Q10839" s="8">
        <f>DAY(Tabla1[[#This Row],[Date]])</f>
        <v>8</v>
      </c>
      <c r="R10839" s="8">
        <f>MONTH(Tabla1[[#This Row],[Date]])</f>
        <v>6</v>
      </c>
      <c r="S10839" s="8">
        <f>YEAR(Tabla1[[#This Row],[Date]])</f>
        <v>2023</v>
      </c>
    </row>
    <row r="10840" spans="1:19" x14ac:dyDescent="0.2">
      <c r="A10840">
        <v>10791</v>
      </c>
      <c r="B10840" s="1">
        <v>45085</v>
      </c>
      <c r="C10840" t="s">
        <v>260</v>
      </c>
      <c r="D10840" t="s">
        <v>332</v>
      </c>
      <c r="E10840">
        <v>1</v>
      </c>
      <c r="F10840" t="s">
        <v>116</v>
      </c>
      <c r="G10840" t="s">
        <v>382</v>
      </c>
      <c r="H10840" t="s">
        <v>566</v>
      </c>
      <c r="M10840" s="2">
        <v>2803</v>
      </c>
      <c r="N10840" s="2">
        <v>3000</v>
      </c>
      <c r="O10840" s="2">
        <f>IF(Tabla1[[#This Row],[Mov]]="VNT",Tabla1[[#This Row],[Sale]]-Tabla1[[#This Row],[Cost]],-Tabla1[[#This Row],[Cost]]*Tabla1[[#This Row],[Cant]])</f>
        <v>197</v>
      </c>
      <c r="P10840" s="8">
        <f>IF(Tabla1[[#This Row],[Mov]]="VNT",-Tabla1[[#This Row],[Cant]],Tabla1[[#This Row],[Cant]])</f>
        <v>-1</v>
      </c>
      <c r="Q10840" s="8">
        <f>DAY(Tabla1[[#This Row],[Date]])</f>
        <v>8</v>
      </c>
      <c r="R10840" s="8">
        <f>MONTH(Tabla1[[#This Row],[Date]])</f>
        <v>6</v>
      </c>
      <c r="S10840" s="8">
        <f>YEAR(Tabla1[[#This Row],[Date]])</f>
        <v>2023</v>
      </c>
    </row>
    <row r="10841" spans="1:19" x14ac:dyDescent="0.2">
      <c r="A10841">
        <v>10792</v>
      </c>
      <c r="B10841" s="1">
        <v>45085</v>
      </c>
      <c r="C10841" t="s">
        <v>260</v>
      </c>
      <c r="D10841" t="s">
        <v>332</v>
      </c>
      <c r="E10841">
        <v>1</v>
      </c>
      <c r="F10841" t="s">
        <v>3465</v>
      </c>
      <c r="G10841" t="s">
        <v>266</v>
      </c>
      <c r="H10841" t="s">
        <v>3465</v>
      </c>
      <c r="J10841" t="s">
        <v>252</v>
      </c>
      <c r="M10841" s="2">
        <v>6000</v>
      </c>
      <c r="N10841" s="2">
        <v>14000</v>
      </c>
      <c r="O10841" s="2">
        <f>IF(Tabla1[[#This Row],[Mov]]="VNT",Tabla1[[#This Row],[Sale]]-Tabla1[[#This Row],[Cost]],-Tabla1[[#This Row],[Cost]]*Tabla1[[#This Row],[Cant]])</f>
        <v>8000</v>
      </c>
      <c r="P10841" s="8">
        <f>IF(Tabla1[[#This Row],[Mov]]="VNT",-Tabla1[[#This Row],[Cant]],Tabla1[[#This Row],[Cant]])</f>
        <v>-1</v>
      </c>
      <c r="Q10841" s="8">
        <f>DAY(Tabla1[[#This Row],[Date]])</f>
        <v>8</v>
      </c>
      <c r="R10841" s="8">
        <f>MONTH(Tabla1[[#This Row],[Date]])</f>
        <v>6</v>
      </c>
      <c r="S10841" s="8">
        <f>YEAR(Tabla1[[#This Row],[Date]])</f>
        <v>2023</v>
      </c>
    </row>
    <row r="10842" spans="1:19" x14ac:dyDescent="0.2">
      <c r="A10842">
        <v>10793</v>
      </c>
      <c r="B10842" s="1">
        <v>45085</v>
      </c>
      <c r="C10842" t="s">
        <v>260</v>
      </c>
      <c r="D10842" t="s">
        <v>332</v>
      </c>
      <c r="E10842">
        <v>1</v>
      </c>
      <c r="F10842" t="s">
        <v>15</v>
      </c>
      <c r="G10842" t="s">
        <v>3048</v>
      </c>
      <c r="H10842" t="s">
        <v>3041</v>
      </c>
      <c r="M10842" s="2">
        <v>5000</v>
      </c>
      <c r="N10842" s="2">
        <v>15000</v>
      </c>
      <c r="O10842" s="2">
        <f>IF(Tabla1[[#This Row],[Mov]]="VNT",Tabla1[[#This Row],[Sale]]-Tabla1[[#This Row],[Cost]],-Tabla1[[#This Row],[Cost]]*Tabla1[[#This Row],[Cant]])</f>
        <v>10000</v>
      </c>
      <c r="P10842" s="8">
        <f>IF(Tabla1[[#This Row],[Mov]]="VNT",-Tabla1[[#This Row],[Cant]],Tabla1[[#This Row],[Cant]])</f>
        <v>-1</v>
      </c>
      <c r="Q10842" s="8">
        <f>DAY(Tabla1[[#This Row],[Date]])</f>
        <v>8</v>
      </c>
      <c r="R10842" s="8">
        <f>MONTH(Tabla1[[#This Row],[Date]])</f>
        <v>6</v>
      </c>
      <c r="S10842" s="8">
        <f>YEAR(Tabla1[[#This Row],[Date]])</f>
        <v>2023</v>
      </c>
    </row>
    <row r="10843" spans="1:19" x14ac:dyDescent="0.2">
      <c r="A10843">
        <v>10794</v>
      </c>
      <c r="B10843" s="1">
        <v>45085</v>
      </c>
      <c r="C10843" t="s">
        <v>260</v>
      </c>
      <c r="D10843" t="s">
        <v>332</v>
      </c>
      <c r="E10843">
        <v>1</v>
      </c>
      <c r="F10843" t="s">
        <v>1923</v>
      </c>
      <c r="G10843" t="s">
        <v>266</v>
      </c>
      <c r="H10843" t="s">
        <v>3335</v>
      </c>
      <c r="M10843" s="2">
        <v>13000</v>
      </c>
      <c r="N10843" s="2">
        <v>22000</v>
      </c>
      <c r="O10843" s="2">
        <f>IF(Tabla1[[#This Row],[Mov]]="VNT",Tabla1[[#This Row],[Sale]]-Tabla1[[#This Row],[Cost]],-Tabla1[[#This Row],[Cost]]*Tabla1[[#This Row],[Cant]])</f>
        <v>9000</v>
      </c>
      <c r="P10843" s="8">
        <f>IF(Tabla1[[#This Row],[Mov]]="VNT",-Tabla1[[#This Row],[Cant]],Tabla1[[#This Row],[Cant]])</f>
        <v>-1</v>
      </c>
      <c r="Q10843" s="8">
        <f>DAY(Tabla1[[#This Row],[Date]])</f>
        <v>8</v>
      </c>
      <c r="R10843" s="8">
        <f>MONTH(Tabla1[[#This Row],[Date]])</f>
        <v>6</v>
      </c>
      <c r="S10843" s="8">
        <f>YEAR(Tabla1[[#This Row],[Date]])</f>
        <v>2023</v>
      </c>
    </row>
    <row r="10844" spans="1:19" x14ac:dyDescent="0.2">
      <c r="A10844">
        <v>10795</v>
      </c>
      <c r="B10844" s="1">
        <v>45085</v>
      </c>
      <c r="C10844" t="s">
        <v>260</v>
      </c>
      <c r="D10844" t="s">
        <v>332</v>
      </c>
      <c r="E10844">
        <v>1</v>
      </c>
      <c r="F10844" t="s">
        <v>386</v>
      </c>
      <c r="G10844" t="s">
        <v>272</v>
      </c>
      <c r="H10844" t="s">
        <v>2495</v>
      </c>
      <c r="M10844" s="2">
        <v>65000</v>
      </c>
      <c r="N10844" s="2">
        <v>125000</v>
      </c>
      <c r="O10844" s="2">
        <f>IF(Tabla1[[#This Row],[Mov]]="VNT",Tabla1[[#This Row],[Sale]]-Tabla1[[#This Row],[Cost]],-Tabla1[[#This Row],[Cost]]*Tabla1[[#This Row],[Cant]])</f>
        <v>60000</v>
      </c>
      <c r="P10844" s="8">
        <f>IF(Tabla1[[#This Row],[Mov]]="VNT",-Tabla1[[#This Row],[Cant]],Tabla1[[#This Row],[Cant]])</f>
        <v>-1</v>
      </c>
      <c r="Q10844" s="8">
        <f>DAY(Tabla1[[#This Row],[Date]])</f>
        <v>8</v>
      </c>
      <c r="R10844" s="8">
        <f>MONTH(Tabla1[[#This Row],[Date]])</f>
        <v>6</v>
      </c>
      <c r="S10844" s="8">
        <f>YEAR(Tabla1[[#This Row],[Date]])</f>
        <v>2023</v>
      </c>
    </row>
    <row r="10845" spans="1:19" x14ac:dyDescent="0.2">
      <c r="A10845">
        <v>10796</v>
      </c>
      <c r="B10845" s="1">
        <v>45085</v>
      </c>
      <c r="C10845" t="s">
        <v>260</v>
      </c>
      <c r="D10845" t="s">
        <v>332</v>
      </c>
      <c r="E10845">
        <v>1</v>
      </c>
      <c r="F10845" t="s">
        <v>225</v>
      </c>
      <c r="G10845" t="s">
        <v>272</v>
      </c>
      <c r="H10845" t="s">
        <v>806</v>
      </c>
      <c r="M10845" s="2">
        <v>1100</v>
      </c>
      <c r="N10845" s="2">
        <v>5000</v>
      </c>
      <c r="O10845" s="2">
        <f>IF(Tabla1[[#This Row],[Mov]]="VNT",Tabla1[[#This Row],[Sale]]-Tabla1[[#This Row],[Cost]],-Tabla1[[#This Row],[Cost]]*Tabla1[[#This Row],[Cant]])</f>
        <v>3900</v>
      </c>
      <c r="P10845" s="8">
        <f>IF(Tabla1[[#This Row],[Mov]]="VNT",-Tabla1[[#This Row],[Cant]],Tabla1[[#This Row],[Cant]])</f>
        <v>-1</v>
      </c>
      <c r="Q10845" s="8">
        <f>DAY(Tabla1[[#This Row],[Date]])</f>
        <v>8</v>
      </c>
      <c r="R10845" s="8">
        <f>MONTH(Tabla1[[#This Row],[Date]])</f>
        <v>6</v>
      </c>
      <c r="S10845" s="8">
        <f>YEAR(Tabla1[[#This Row],[Date]])</f>
        <v>2023</v>
      </c>
    </row>
    <row r="10846" spans="1:19" x14ac:dyDescent="0.2">
      <c r="A10846">
        <v>10797</v>
      </c>
      <c r="B10846" s="1">
        <v>45085</v>
      </c>
      <c r="C10846" t="s">
        <v>260</v>
      </c>
      <c r="D10846" t="s">
        <v>332</v>
      </c>
      <c r="E10846">
        <v>1</v>
      </c>
      <c r="F10846" t="s">
        <v>891</v>
      </c>
      <c r="G10846" t="s">
        <v>272</v>
      </c>
      <c r="H10846" t="s">
        <v>806</v>
      </c>
      <c r="M10846" s="2">
        <v>3500</v>
      </c>
      <c r="N10846" s="2">
        <v>10000</v>
      </c>
      <c r="O10846" s="2">
        <f>IF(Tabla1[[#This Row],[Mov]]="VNT",Tabla1[[#This Row],[Sale]]-Tabla1[[#This Row],[Cost]],-Tabla1[[#This Row],[Cost]]*Tabla1[[#This Row],[Cant]])</f>
        <v>6500</v>
      </c>
      <c r="P10846" s="8">
        <f>IF(Tabla1[[#This Row],[Mov]]="VNT",-Tabla1[[#This Row],[Cant]],Tabla1[[#This Row],[Cant]])</f>
        <v>-1</v>
      </c>
      <c r="Q10846" s="8">
        <f>DAY(Tabla1[[#This Row],[Date]])</f>
        <v>8</v>
      </c>
      <c r="R10846" s="8">
        <f>MONTH(Tabla1[[#This Row],[Date]])</f>
        <v>6</v>
      </c>
      <c r="S10846" s="8">
        <f>YEAR(Tabla1[[#This Row],[Date]])</f>
        <v>2023</v>
      </c>
    </row>
    <row r="10847" spans="1:19" x14ac:dyDescent="0.2">
      <c r="A10847">
        <v>10798</v>
      </c>
      <c r="B10847" s="1">
        <v>45085</v>
      </c>
      <c r="C10847" t="s">
        <v>260</v>
      </c>
      <c r="D10847" t="s">
        <v>332</v>
      </c>
      <c r="E10847">
        <v>1</v>
      </c>
      <c r="F10847" t="s">
        <v>116</v>
      </c>
      <c r="G10847" t="s">
        <v>382</v>
      </c>
      <c r="H10847" t="s">
        <v>514</v>
      </c>
      <c r="M10847" s="2">
        <v>3270</v>
      </c>
      <c r="N10847" s="2">
        <v>3500</v>
      </c>
      <c r="O10847" s="2">
        <f>IF(Tabla1[[#This Row],[Mov]]="VNT",Tabla1[[#This Row],[Sale]]-Tabla1[[#This Row],[Cost]],-Tabla1[[#This Row],[Cost]]*Tabla1[[#This Row],[Cant]])</f>
        <v>230</v>
      </c>
      <c r="P10847" s="8">
        <f>IF(Tabla1[[#This Row],[Mov]]="VNT",-Tabla1[[#This Row],[Cant]],Tabla1[[#This Row],[Cant]])</f>
        <v>-1</v>
      </c>
      <c r="Q10847" s="8">
        <f>DAY(Tabla1[[#This Row],[Date]])</f>
        <v>8</v>
      </c>
      <c r="R10847" s="8">
        <f>MONTH(Tabla1[[#This Row],[Date]])</f>
        <v>6</v>
      </c>
      <c r="S10847" s="8">
        <f>YEAR(Tabla1[[#This Row],[Date]])</f>
        <v>2023</v>
      </c>
    </row>
    <row r="10848" spans="1:19" x14ac:dyDescent="0.2">
      <c r="A10848">
        <v>10799</v>
      </c>
      <c r="B10848" s="1">
        <v>45085</v>
      </c>
      <c r="C10848" t="s">
        <v>260</v>
      </c>
      <c r="D10848" t="s">
        <v>332</v>
      </c>
      <c r="E10848">
        <v>1</v>
      </c>
      <c r="F10848" t="s">
        <v>116</v>
      </c>
      <c r="G10848" t="s">
        <v>382</v>
      </c>
      <c r="H10848" t="s">
        <v>514</v>
      </c>
      <c r="M10848" s="2">
        <v>3270</v>
      </c>
      <c r="N10848" s="2">
        <v>3500</v>
      </c>
      <c r="O10848" s="2">
        <f>IF(Tabla1[[#This Row],[Mov]]="VNT",Tabla1[[#This Row],[Sale]]-Tabla1[[#This Row],[Cost]],-Tabla1[[#This Row],[Cost]]*Tabla1[[#This Row],[Cant]])</f>
        <v>230</v>
      </c>
      <c r="P10848" s="8">
        <f>IF(Tabla1[[#This Row],[Mov]]="VNT",-Tabla1[[#This Row],[Cant]],Tabla1[[#This Row],[Cant]])</f>
        <v>-1</v>
      </c>
      <c r="Q10848" s="8">
        <f>DAY(Tabla1[[#This Row],[Date]])</f>
        <v>8</v>
      </c>
      <c r="R10848" s="8">
        <f>MONTH(Tabla1[[#This Row],[Date]])</f>
        <v>6</v>
      </c>
      <c r="S10848" s="8">
        <f>YEAR(Tabla1[[#This Row],[Date]])</f>
        <v>2023</v>
      </c>
    </row>
    <row r="10849" spans="1:19" x14ac:dyDescent="0.2">
      <c r="A10849">
        <v>10800</v>
      </c>
      <c r="B10849" s="1">
        <v>45085</v>
      </c>
      <c r="C10849" t="s">
        <v>260</v>
      </c>
      <c r="D10849" t="s">
        <v>332</v>
      </c>
      <c r="E10849">
        <v>1</v>
      </c>
      <c r="F10849" t="s">
        <v>116</v>
      </c>
      <c r="G10849" t="s">
        <v>939</v>
      </c>
      <c r="H10849" t="s">
        <v>3498</v>
      </c>
      <c r="M10849" s="2">
        <v>19500</v>
      </c>
      <c r="N10849" s="2">
        <v>20000</v>
      </c>
      <c r="O10849" s="2">
        <f>IF(Tabla1[[#This Row],[Mov]]="VNT",Tabla1[[#This Row],[Sale]]-Tabla1[[#This Row],[Cost]],-Tabla1[[#This Row],[Cost]]*Tabla1[[#This Row],[Cant]])</f>
        <v>500</v>
      </c>
      <c r="P10849" s="8">
        <f>IF(Tabla1[[#This Row],[Mov]]="VNT",-Tabla1[[#This Row],[Cant]],Tabla1[[#This Row],[Cant]])</f>
        <v>-1</v>
      </c>
      <c r="Q10849" s="8">
        <f>DAY(Tabla1[[#This Row],[Date]])</f>
        <v>8</v>
      </c>
      <c r="R10849" s="8">
        <f>MONTH(Tabla1[[#This Row],[Date]])</f>
        <v>6</v>
      </c>
      <c r="S10849" s="8">
        <f>YEAR(Tabla1[[#This Row],[Date]])</f>
        <v>2023</v>
      </c>
    </row>
    <row r="10850" spans="1:19" x14ac:dyDescent="0.2">
      <c r="A10850">
        <v>10801</v>
      </c>
      <c r="B10850" s="1">
        <v>45086</v>
      </c>
      <c r="C10850" t="s">
        <v>260</v>
      </c>
      <c r="D10850" t="s">
        <v>332</v>
      </c>
      <c r="E10850">
        <v>1</v>
      </c>
      <c r="F10850" t="s">
        <v>458</v>
      </c>
      <c r="G10850" t="s">
        <v>284</v>
      </c>
      <c r="H10850" t="s">
        <v>3499</v>
      </c>
      <c r="M10850" s="2">
        <v>0</v>
      </c>
      <c r="N10850" s="2">
        <v>3000</v>
      </c>
      <c r="O10850" s="2">
        <f>IF(Tabla1[[#This Row],[Mov]]="VNT",Tabla1[[#This Row],[Sale]]-Tabla1[[#This Row],[Cost]],-Tabla1[[#This Row],[Cost]]*Tabla1[[#This Row],[Cant]])</f>
        <v>3000</v>
      </c>
      <c r="P10850" s="8">
        <f>IF(Tabla1[[#This Row],[Mov]]="VNT",-Tabla1[[#This Row],[Cant]],Tabla1[[#This Row],[Cant]])</f>
        <v>-1</v>
      </c>
      <c r="Q10850" s="8">
        <f>DAY(Tabla1[[#This Row],[Date]])</f>
        <v>9</v>
      </c>
      <c r="R10850" s="8">
        <f>MONTH(Tabla1[[#This Row],[Date]])</f>
        <v>6</v>
      </c>
      <c r="S10850" s="8">
        <f>YEAR(Tabla1[[#This Row],[Date]])</f>
        <v>2023</v>
      </c>
    </row>
    <row r="10851" spans="1:19" x14ac:dyDescent="0.2">
      <c r="A10851">
        <v>10802</v>
      </c>
      <c r="B10851" s="1">
        <v>45086</v>
      </c>
      <c r="C10851" t="s">
        <v>260</v>
      </c>
      <c r="D10851" t="s">
        <v>332</v>
      </c>
      <c r="E10851">
        <v>1</v>
      </c>
      <c r="F10851" t="s">
        <v>116</v>
      </c>
      <c r="G10851" t="s">
        <v>347</v>
      </c>
      <c r="H10851" t="s">
        <v>519</v>
      </c>
      <c r="M10851" s="2">
        <v>1868</v>
      </c>
      <c r="N10851" s="2">
        <v>2000</v>
      </c>
      <c r="O10851" s="2">
        <f>IF(Tabla1[[#This Row],[Mov]]="VNT",Tabla1[[#This Row],[Sale]]-Tabla1[[#This Row],[Cost]],-Tabla1[[#This Row],[Cost]]*Tabla1[[#This Row],[Cant]])</f>
        <v>132</v>
      </c>
      <c r="P10851" s="8">
        <f>IF(Tabla1[[#This Row],[Mov]]="VNT",-Tabla1[[#This Row],[Cant]],Tabla1[[#This Row],[Cant]])</f>
        <v>-1</v>
      </c>
      <c r="Q10851" s="8">
        <f>DAY(Tabla1[[#This Row],[Date]])</f>
        <v>9</v>
      </c>
      <c r="R10851" s="8">
        <f>MONTH(Tabla1[[#This Row],[Date]])</f>
        <v>6</v>
      </c>
      <c r="S10851" s="8">
        <f>YEAR(Tabla1[[#This Row],[Date]])</f>
        <v>2023</v>
      </c>
    </row>
    <row r="10852" spans="1:19" x14ac:dyDescent="0.2">
      <c r="A10852">
        <v>10803</v>
      </c>
      <c r="B10852" s="1">
        <v>45086</v>
      </c>
      <c r="C10852" t="s">
        <v>260</v>
      </c>
      <c r="D10852" t="s">
        <v>332</v>
      </c>
      <c r="E10852">
        <v>1</v>
      </c>
      <c r="F10852" t="s">
        <v>458</v>
      </c>
      <c r="G10852" t="s">
        <v>262</v>
      </c>
      <c r="H10852" t="s">
        <v>3500</v>
      </c>
      <c r="M10852" s="2">
        <v>0</v>
      </c>
      <c r="N10852" s="2">
        <v>25000</v>
      </c>
      <c r="O10852" s="2">
        <f>IF(Tabla1[[#This Row],[Mov]]="VNT",Tabla1[[#This Row],[Sale]]-Tabla1[[#This Row],[Cost]],-Tabla1[[#This Row],[Cost]]*Tabla1[[#This Row],[Cant]])</f>
        <v>25000</v>
      </c>
      <c r="P10852" s="8">
        <f>IF(Tabla1[[#This Row],[Mov]]="VNT",-Tabla1[[#This Row],[Cant]],Tabla1[[#This Row],[Cant]])</f>
        <v>-1</v>
      </c>
      <c r="Q10852" s="8">
        <f>DAY(Tabla1[[#This Row],[Date]])</f>
        <v>9</v>
      </c>
      <c r="R10852" s="8">
        <f>MONTH(Tabla1[[#This Row],[Date]])</f>
        <v>6</v>
      </c>
      <c r="S10852" s="8">
        <f>YEAR(Tabla1[[#This Row],[Date]])</f>
        <v>2023</v>
      </c>
    </row>
    <row r="10853" spans="1:19" x14ac:dyDescent="0.2">
      <c r="A10853">
        <v>10804</v>
      </c>
      <c r="B10853" s="1">
        <v>45086</v>
      </c>
      <c r="C10853" t="s">
        <v>260</v>
      </c>
      <c r="D10853" t="s">
        <v>332</v>
      </c>
      <c r="E10853">
        <v>1</v>
      </c>
      <c r="F10853" t="s">
        <v>458</v>
      </c>
      <c r="G10853" t="s">
        <v>266</v>
      </c>
      <c r="H10853" t="s">
        <v>3501</v>
      </c>
      <c r="M10853" s="2">
        <v>0</v>
      </c>
      <c r="N10853" s="2">
        <v>2000</v>
      </c>
      <c r="O10853" s="2">
        <f>IF(Tabla1[[#This Row],[Mov]]="VNT",Tabla1[[#This Row],[Sale]]-Tabla1[[#This Row],[Cost]],-Tabla1[[#This Row],[Cost]]*Tabla1[[#This Row],[Cant]])</f>
        <v>2000</v>
      </c>
      <c r="P10853" s="8">
        <f>IF(Tabla1[[#This Row],[Mov]]="VNT",-Tabla1[[#This Row],[Cant]],Tabla1[[#This Row],[Cant]])</f>
        <v>-1</v>
      </c>
      <c r="Q10853" s="8">
        <f>DAY(Tabla1[[#This Row],[Date]])</f>
        <v>9</v>
      </c>
      <c r="R10853" s="8">
        <f>MONTH(Tabla1[[#This Row],[Date]])</f>
        <v>6</v>
      </c>
      <c r="S10853" s="8">
        <f>YEAR(Tabla1[[#This Row],[Date]])</f>
        <v>2023</v>
      </c>
    </row>
    <row r="10854" spans="1:19" x14ac:dyDescent="0.2">
      <c r="A10854">
        <v>10805</v>
      </c>
      <c r="B10854" s="1">
        <v>45086</v>
      </c>
      <c r="C10854" t="s">
        <v>260</v>
      </c>
      <c r="D10854" t="s">
        <v>332</v>
      </c>
      <c r="E10854">
        <v>1</v>
      </c>
      <c r="F10854" t="s">
        <v>116</v>
      </c>
      <c r="G10854" t="s">
        <v>347</v>
      </c>
      <c r="H10854" t="s">
        <v>518</v>
      </c>
      <c r="M10854" s="2">
        <v>6074</v>
      </c>
      <c r="N10854" s="2">
        <v>6500</v>
      </c>
      <c r="O10854" s="2">
        <f>IF(Tabla1[[#This Row],[Mov]]="VNT",Tabla1[[#This Row],[Sale]]-Tabla1[[#This Row],[Cost]],-Tabla1[[#This Row],[Cost]]*Tabla1[[#This Row],[Cant]])</f>
        <v>426</v>
      </c>
      <c r="P10854" s="8">
        <f>IF(Tabla1[[#This Row],[Mov]]="VNT",-Tabla1[[#This Row],[Cant]],Tabla1[[#This Row],[Cant]])</f>
        <v>-1</v>
      </c>
      <c r="Q10854" s="8">
        <f>DAY(Tabla1[[#This Row],[Date]])</f>
        <v>9</v>
      </c>
      <c r="R10854" s="8">
        <f>MONTH(Tabla1[[#This Row],[Date]])</f>
        <v>6</v>
      </c>
      <c r="S10854" s="8">
        <f>YEAR(Tabla1[[#This Row],[Date]])</f>
        <v>2023</v>
      </c>
    </row>
    <row r="10855" spans="1:19" x14ac:dyDescent="0.2">
      <c r="A10855">
        <v>10806</v>
      </c>
      <c r="B10855" s="1">
        <v>45086</v>
      </c>
      <c r="C10855" t="s">
        <v>260</v>
      </c>
      <c r="D10855" t="s">
        <v>332</v>
      </c>
      <c r="E10855">
        <v>1</v>
      </c>
      <c r="F10855" t="s">
        <v>201</v>
      </c>
      <c r="G10855" t="s">
        <v>623</v>
      </c>
      <c r="H10855" t="s">
        <v>203</v>
      </c>
      <c r="M10855" s="2">
        <v>53000</v>
      </c>
      <c r="N10855" s="2">
        <v>80000</v>
      </c>
      <c r="O10855" s="2">
        <f>IF(Tabla1[[#This Row],[Mov]]="VNT",Tabla1[[#This Row],[Sale]]-Tabla1[[#This Row],[Cost]],-Tabla1[[#This Row],[Cost]]*Tabla1[[#This Row],[Cant]])</f>
        <v>27000</v>
      </c>
      <c r="P10855" s="8">
        <f>IF(Tabla1[[#This Row],[Mov]]="VNT",-Tabla1[[#This Row],[Cant]],Tabla1[[#This Row],[Cant]])</f>
        <v>-1</v>
      </c>
      <c r="Q10855" s="8">
        <f>DAY(Tabla1[[#This Row],[Date]])</f>
        <v>9</v>
      </c>
      <c r="R10855" s="8">
        <f>MONTH(Tabla1[[#This Row],[Date]])</f>
        <v>6</v>
      </c>
      <c r="S10855" s="8">
        <f>YEAR(Tabla1[[#This Row],[Date]])</f>
        <v>2023</v>
      </c>
    </row>
    <row r="10856" spans="1:19" x14ac:dyDescent="0.2">
      <c r="A10856">
        <v>10807</v>
      </c>
      <c r="B10856" s="1">
        <v>45086</v>
      </c>
      <c r="C10856" t="s">
        <v>260</v>
      </c>
      <c r="D10856" t="s">
        <v>332</v>
      </c>
      <c r="E10856">
        <v>1</v>
      </c>
      <c r="F10856" t="s">
        <v>116</v>
      </c>
      <c r="G10856" t="s">
        <v>347</v>
      </c>
      <c r="H10856" t="s">
        <v>518</v>
      </c>
      <c r="M10856" s="2">
        <v>6074</v>
      </c>
      <c r="N10856" s="2">
        <v>6500</v>
      </c>
      <c r="O10856" s="2">
        <f>IF(Tabla1[[#This Row],[Mov]]="VNT",Tabla1[[#This Row],[Sale]]-Tabla1[[#This Row],[Cost]],-Tabla1[[#This Row],[Cost]]*Tabla1[[#This Row],[Cant]])</f>
        <v>426</v>
      </c>
      <c r="P10856" s="8">
        <f>IF(Tabla1[[#This Row],[Mov]]="VNT",-Tabla1[[#This Row],[Cant]],Tabla1[[#This Row],[Cant]])</f>
        <v>-1</v>
      </c>
      <c r="Q10856" s="8">
        <f>DAY(Tabla1[[#This Row],[Date]])</f>
        <v>9</v>
      </c>
      <c r="R10856" s="8">
        <f>MONTH(Tabla1[[#This Row],[Date]])</f>
        <v>6</v>
      </c>
      <c r="S10856" s="8">
        <f>YEAR(Tabla1[[#This Row],[Date]])</f>
        <v>2023</v>
      </c>
    </row>
    <row r="10857" spans="1:19" x14ac:dyDescent="0.2">
      <c r="A10857">
        <v>10808</v>
      </c>
      <c r="B10857" s="1">
        <v>45086</v>
      </c>
      <c r="C10857" t="s">
        <v>260</v>
      </c>
      <c r="D10857" t="s">
        <v>332</v>
      </c>
      <c r="E10857">
        <v>1</v>
      </c>
      <c r="F10857" t="s">
        <v>458</v>
      </c>
      <c r="G10857" t="s">
        <v>2662</v>
      </c>
      <c r="H10857" t="s">
        <v>3502</v>
      </c>
      <c r="M10857" s="2">
        <v>0</v>
      </c>
      <c r="N10857" s="2">
        <v>7000</v>
      </c>
      <c r="O10857" s="2">
        <f>IF(Tabla1[[#This Row],[Mov]]="VNT",Tabla1[[#This Row],[Sale]]-Tabla1[[#This Row],[Cost]],-Tabla1[[#This Row],[Cost]]*Tabla1[[#This Row],[Cant]])</f>
        <v>7000</v>
      </c>
      <c r="P10857" s="8">
        <f>IF(Tabla1[[#This Row],[Mov]]="VNT",-Tabla1[[#This Row],[Cant]],Tabla1[[#This Row],[Cant]])</f>
        <v>-1</v>
      </c>
      <c r="Q10857" s="8">
        <f>DAY(Tabla1[[#This Row],[Date]])</f>
        <v>9</v>
      </c>
      <c r="R10857" s="8">
        <f>MONTH(Tabla1[[#This Row],[Date]])</f>
        <v>6</v>
      </c>
      <c r="S10857" s="8">
        <f>YEAR(Tabla1[[#This Row],[Date]])</f>
        <v>2023</v>
      </c>
    </row>
    <row r="10858" spans="1:19" x14ac:dyDescent="0.2">
      <c r="A10858">
        <v>10809</v>
      </c>
      <c r="B10858" s="1">
        <v>45086</v>
      </c>
      <c r="C10858" t="s">
        <v>260</v>
      </c>
      <c r="D10858" t="s">
        <v>332</v>
      </c>
      <c r="E10858">
        <v>1</v>
      </c>
      <c r="F10858" t="s">
        <v>224</v>
      </c>
      <c r="G10858" t="s">
        <v>262</v>
      </c>
      <c r="H10858" t="s">
        <v>3356</v>
      </c>
      <c r="M10858" s="2">
        <v>8000</v>
      </c>
      <c r="N10858" s="2">
        <v>20000</v>
      </c>
      <c r="O10858" s="2">
        <f>IF(Tabla1[[#This Row],[Mov]]="VNT",Tabla1[[#This Row],[Sale]]-Tabla1[[#This Row],[Cost]],-Tabla1[[#This Row],[Cost]]*Tabla1[[#This Row],[Cant]])</f>
        <v>12000</v>
      </c>
      <c r="P10858" s="8">
        <f>IF(Tabla1[[#This Row],[Mov]]="VNT",-Tabla1[[#This Row],[Cant]],Tabla1[[#This Row],[Cant]])</f>
        <v>-1</v>
      </c>
      <c r="Q10858" s="8">
        <f>DAY(Tabla1[[#This Row],[Date]])</f>
        <v>9</v>
      </c>
      <c r="R10858" s="8">
        <f>MONTH(Tabla1[[#This Row],[Date]])</f>
        <v>6</v>
      </c>
      <c r="S10858" s="8">
        <f>YEAR(Tabla1[[#This Row],[Date]])</f>
        <v>2023</v>
      </c>
    </row>
    <row r="10859" spans="1:19" x14ac:dyDescent="0.2">
      <c r="A10859">
        <v>10810</v>
      </c>
      <c r="B10859" s="1">
        <v>45086</v>
      </c>
      <c r="C10859" t="s">
        <v>260</v>
      </c>
      <c r="D10859" t="s">
        <v>332</v>
      </c>
      <c r="E10859">
        <v>1</v>
      </c>
      <c r="F10859" t="s">
        <v>2134</v>
      </c>
      <c r="G10859" t="s">
        <v>266</v>
      </c>
      <c r="H10859" t="s">
        <v>3466</v>
      </c>
      <c r="M10859" s="2">
        <v>6000</v>
      </c>
      <c r="N10859" s="2">
        <v>14000</v>
      </c>
      <c r="O10859" s="2">
        <f>IF(Tabla1[[#This Row],[Mov]]="VNT",Tabla1[[#This Row],[Sale]]-Tabla1[[#This Row],[Cost]],-Tabla1[[#This Row],[Cost]]*Tabla1[[#This Row],[Cant]])</f>
        <v>8000</v>
      </c>
      <c r="P10859" s="8">
        <f>IF(Tabla1[[#This Row],[Mov]]="VNT",-Tabla1[[#This Row],[Cant]],Tabla1[[#This Row],[Cant]])</f>
        <v>-1</v>
      </c>
      <c r="Q10859" s="8">
        <f>DAY(Tabla1[[#This Row],[Date]])</f>
        <v>9</v>
      </c>
      <c r="R10859" s="8">
        <f>MONTH(Tabla1[[#This Row],[Date]])</f>
        <v>6</v>
      </c>
      <c r="S10859" s="8">
        <f>YEAR(Tabla1[[#This Row],[Date]])</f>
        <v>2023</v>
      </c>
    </row>
    <row r="10860" spans="1:19" x14ac:dyDescent="0.2">
      <c r="A10860">
        <v>10811</v>
      </c>
      <c r="B10860" s="1">
        <v>45086</v>
      </c>
      <c r="C10860" t="s">
        <v>260</v>
      </c>
      <c r="D10860" t="s">
        <v>332</v>
      </c>
      <c r="E10860">
        <v>1</v>
      </c>
      <c r="F10860" t="s">
        <v>891</v>
      </c>
      <c r="G10860" t="s">
        <v>263</v>
      </c>
      <c r="H10860" t="s">
        <v>547</v>
      </c>
      <c r="M10860" s="2">
        <v>3500</v>
      </c>
      <c r="N10860" s="2">
        <v>10000</v>
      </c>
      <c r="O10860" s="2">
        <f>IF(Tabla1[[#This Row],[Mov]]="VNT",Tabla1[[#This Row],[Sale]]-Tabla1[[#This Row],[Cost]],-Tabla1[[#This Row],[Cost]]*Tabla1[[#This Row],[Cant]])</f>
        <v>6500</v>
      </c>
      <c r="P10860" s="8">
        <f>IF(Tabla1[[#This Row],[Mov]]="VNT",-Tabla1[[#This Row],[Cant]],Tabla1[[#This Row],[Cant]])</f>
        <v>-1</v>
      </c>
      <c r="Q10860" s="8">
        <f>DAY(Tabla1[[#This Row],[Date]])</f>
        <v>9</v>
      </c>
      <c r="R10860" s="8">
        <f>MONTH(Tabla1[[#This Row],[Date]])</f>
        <v>6</v>
      </c>
      <c r="S10860" s="8">
        <f>YEAR(Tabla1[[#This Row],[Date]])</f>
        <v>2023</v>
      </c>
    </row>
    <row r="10861" spans="1:19" x14ac:dyDescent="0.2">
      <c r="A10861">
        <v>10812</v>
      </c>
      <c r="B10861" s="1">
        <v>45086</v>
      </c>
      <c r="C10861" t="s">
        <v>260</v>
      </c>
      <c r="D10861" t="s">
        <v>332</v>
      </c>
      <c r="E10861">
        <v>1</v>
      </c>
      <c r="F10861" t="s">
        <v>1174</v>
      </c>
      <c r="G10861" t="s">
        <v>272</v>
      </c>
      <c r="H10861" t="s">
        <v>310</v>
      </c>
      <c r="M10861" s="2">
        <v>4500</v>
      </c>
      <c r="N10861" s="2">
        <v>12000</v>
      </c>
      <c r="O10861" s="2">
        <f>IF(Tabla1[[#This Row],[Mov]]="VNT",Tabla1[[#This Row],[Sale]]-Tabla1[[#This Row],[Cost]],-Tabla1[[#This Row],[Cost]]*Tabla1[[#This Row],[Cant]])</f>
        <v>7500</v>
      </c>
      <c r="P10861" s="8">
        <f>IF(Tabla1[[#This Row],[Mov]]="VNT",-Tabla1[[#This Row],[Cant]],Tabla1[[#This Row],[Cant]])</f>
        <v>-1</v>
      </c>
      <c r="Q10861" s="8">
        <f>DAY(Tabla1[[#This Row],[Date]])</f>
        <v>9</v>
      </c>
      <c r="R10861" s="8">
        <f>MONTH(Tabla1[[#This Row],[Date]])</f>
        <v>6</v>
      </c>
      <c r="S10861" s="8">
        <f>YEAR(Tabla1[[#This Row],[Date]])</f>
        <v>2023</v>
      </c>
    </row>
    <row r="10862" spans="1:19" x14ac:dyDescent="0.2">
      <c r="A10862">
        <v>10813</v>
      </c>
      <c r="B10862" s="1">
        <v>45086</v>
      </c>
      <c r="C10862" t="s">
        <v>260</v>
      </c>
      <c r="D10862" t="s">
        <v>332</v>
      </c>
      <c r="E10862">
        <v>1</v>
      </c>
      <c r="F10862" t="s">
        <v>116</v>
      </c>
      <c r="G10862" t="s">
        <v>382</v>
      </c>
      <c r="H10862" t="s">
        <v>514</v>
      </c>
      <c r="M10862" s="2">
        <v>7008</v>
      </c>
      <c r="N10862" s="2">
        <v>7500</v>
      </c>
      <c r="O10862" s="2">
        <f>IF(Tabla1[[#This Row],[Mov]]="VNT",Tabla1[[#This Row],[Sale]]-Tabla1[[#This Row],[Cost]],-Tabla1[[#This Row],[Cost]]*Tabla1[[#This Row],[Cant]])</f>
        <v>492</v>
      </c>
      <c r="P10862" s="8">
        <f>IF(Tabla1[[#This Row],[Mov]]="VNT",-Tabla1[[#This Row],[Cant]],Tabla1[[#This Row],[Cant]])</f>
        <v>-1</v>
      </c>
      <c r="Q10862" s="8">
        <f>DAY(Tabla1[[#This Row],[Date]])</f>
        <v>9</v>
      </c>
      <c r="R10862" s="8">
        <f>MONTH(Tabla1[[#This Row],[Date]])</f>
        <v>6</v>
      </c>
      <c r="S10862" s="8">
        <f>YEAR(Tabla1[[#This Row],[Date]])</f>
        <v>2023</v>
      </c>
    </row>
    <row r="10863" spans="1:19" x14ac:dyDescent="0.2">
      <c r="A10863">
        <v>10814</v>
      </c>
      <c r="B10863" s="1">
        <v>45087</v>
      </c>
      <c r="C10863" t="s">
        <v>260</v>
      </c>
      <c r="D10863" t="s">
        <v>332</v>
      </c>
      <c r="E10863">
        <v>1</v>
      </c>
      <c r="F10863" t="s">
        <v>224</v>
      </c>
      <c r="G10863" t="s">
        <v>272</v>
      </c>
      <c r="H10863" t="s">
        <v>3196</v>
      </c>
      <c r="M10863" s="2">
        <v>10000</v>
      </c>
      <c r="N10863" s="2">
        <v>20000</v>
      </c>
      <c r="O10863" s="2">
        <f>IF(Tabla1[[#This Row],[Mov]]="VNT",Tabla1[[#This Row],[Sale]]-Tabla1[[#This Row],[Cost]],-Tabla1[[#This Row],[Cost]]*Tabla1[[#This Row],[Cant]])</f>
        <v>10000</v>
      </c>
      <c r="P10863" s="8">
        <f>IF(Tabla1[[#This Row],[Mov]]="VNT",-Tabla1[[#This Row],[Cant]],Tabla1[[#This Row],[Cant]])</f>
        <v>-1</v>
      </c>
      <c r="Q10863" s="8">
        <f>DAY(Tabla1[[#This Row],[Date]])</f>
        <v>10</v>
      </c>
      <c r="R10863" s="8">
        <f>MONTH(Tabla1[[#This Row],[Date]])</f>
        <v>6</v>
      </c>
      <c r="S10863" s="8">
        <f>YEAR(Tabla1[[#This Row],[Date]])</f>
        <v>2023</v>
      </c>
    </row>
    <row r="10864" spans="1:19" x14ac:dyDescent="0.2">
      <c r="A10864">
        <v>10815</v>
      </c>
      <c r="B10864" s="1">
        <v>45087</v>
      </c>
      <c r="C10864" t="s">
        <v>260</v>
      </c>
      <c r="D10864" t="s">
        <v>332</v>
      </c>
      <c r="E10864">
        <v>1</v>
      </c>
      <c r="F10864" t="s">
        <v>532</v>
      </c>
      <c r="G10864" t="s">
        <v>273</v>
      </c>
      <c r="H10864" t="s">
        <v>552</v>
      </c>
      <c r="J10864" t="s">
        <v>60</v>
      </c>
      <c r="M10864" s="2">
        <v>18000</v>
      </c>
      <c r="N10864" s="2">
        <v>35000</v>
      </c>
      <c r="O10864" s="2">
        <f>IF(Tabla1[[#This Row],[Mov]]="VNT",Tabla1[[#This Row],[Sale]]-Tabla1[[#This Row],[Cost]],-Tabla1[[#This Row],[Cost]]*Tabla1[[#This Row],[Cant]])</f>
        <v>17000</v>
      </c>
      <c r="P10864" s="8">
        <f>IF(Tabla1[[#This Row],[Mov]]="VNT",-Tabla1[[#This Row],[Cant]],Tabla1[[#This Row],[Cant]])</f>
        <v>-1</v>
      </c>
      <c r="Q10864" s="8">
        <f>DAY(Tabla1[[#This Row],[Date]])</f>
        <v>10</v>
      </c>
      <c r="R10864" s="8">
        <f>MONTH(Tabla1[[#This Row],[Date]])</f>
        <v>6</v>
      </c>
      <c r="S10864" s="8">
        <f>YEAR(Tabla1[[#This Row],[Date]])</f>
        <v>2023</v>
      </c>
    </row>
    <row r="10865" spans="1:19" x14ac:dyDescent="0.2">
      <c r="A10865">
        <v>10816</v>
      </c>
      <c r="B10865" s="1">
        <v>45087</v>
      </c>
      <c r="C10865" t="s">
        <v>260</v>
      </c>
      <c r="D10865" t="s">
        <v>332</v>
      </c>
      <c r="E10865">
        <v>1</v>
      </c>
      <c r="F10865" t="s">
        <v>365</v>
      </c>
      <c r="G10865" t="s">
        <v>943</v>
      </c>
      <c r="H10865" t="s">
        <v>994</v>
      </c>
      <c r="M10865" s="2">
        <v>4000</v>
      </c>
      <c r="N10865" s="2">
        <v>9000</v>
      </c>
      <c r="O10865" s="2">
        <f>IF(Tabla1[[#This Row],[Mov]]="VNT",Tabla1[[#This Row],[Sale]]-Tabla1[[#This Row],[Cost]],-Tabla1[[#This Row],[Cost]]*Tabla1[[#This Row],[Cant]])</f>
        <v>5000</v>
      </c>
      <c r="P10865" s="8">
        <f>IF(Tabla1[[#This Row],[Mov]]="VNT",-Tabla1[[#This Row],[Cant]],Tabla1[[#This Row],[Cant]])</f>
        <v>-1</v>
      </c>
      <c r="Q10865" s="8">
        <f>DAY(Tabla1[[#This Row],[Date]])</f>
        <v>10</v>
      </c>
      <c r="R10865" s="8">
        <f>MONTH(Tabla1[[#This Row],[Date]])</f>
        <v>6</v>
      </c>
      <c r="S10865" s="8">
        <f>YEAR(Tabla1[[#This Row],[Date]])</f>
        <v>2023</v>
      </c>
    </row>
    <row r="10866" spans="1:19" x14ac:dyDescent="0.2">
      <c r="A10866">
        <v>10817</v>
      </c>
      <c r="B10866" s="1">
        <v>45087</v>
      </c>
      <c r="C10866" t="s">
        <v>260</v>
      </c>
      <c r="D10866" t="s">
        <v>332</v>
      </c>
      <c r="E10866">
        <v>1</v>
      </c>
      <c r="F10866" t="s">
        <v>116</v>
      </c>
      <c r="G10866" t="s">
        <v>347</v>
      </c>
      <c r="H10866" t="s">
        <v>518</v>
      </c>
      <c r="M10866" s="2">
        <v>3270</v>
      </c>
      <c r="N10866" s="2">
        <v>3500</v>
      </c>
      <c r="O10866" s="2">
        <f>IF(Tabla1[[#This Row],[Mov]]="VNT",Tabla1[[#This Row],[Sale]]-Tabla1[[#This Row],[Cost]],-Tabla1[[#This Row],[Cost]]*Tabla1[[#This Row],[Cant]])</f>
        <v>230</v>
      </c>
      <c r="P10866" s="8">
        <f>IF(Tabla1[[#This Row],[Mov]]="VNT",-Tabla1[[#This Row],[Cant]],Tabla1[[#This Row],[Cant]])</f>
        <v>-1</v>
      </c>
      <c r="Q10866" s="8">
        <f>DAY(Tabla1[[#This Row],[Date]])</f>
        <v>10</v>
      </c>
      <c r="R10866" s="8">
        <f>MONTH(Tabla1[[#This Row],[Date]])</f>
        <v>6</v>
      </c>
      <c r="S10866" s="8">
        <f>YEAR(Tabla1[[#This Row],[Date]])</f>
        <v>2023</v>
      </c>
    </row>
    <row r="10867" spans="1:19" x14ac:dyDescent="0.2">
      <c r="A10867">
        <v>10818</v>
      </c>
      <c r="B10867" s="1">
        <v>45087</v>
      </c>
      <c r="C10867" t="s">
        <v>260</v>
      </c>
      <c r="D10867" t="s">
        <v>332</v>
      </c>
      <c r="E10867">
        <v>1</v>
      </c>
      <c r="F10867" t="s">
        <v>455</v>
      </c>
      <c r="G10867" t="s">
        <v>347</v>
      </c>
      <c r="H10867" t="s">
        <v>456</v>
      </c>
      <c r="M10867" s="2">
        <v>0</v>
      </c>
      <c r="N10867" s="2">
        <v>4000</v>
      </c>
      <c r="O10867" s="2">
        <f>IF(Tabla1[[#This Row],[Mov]]="VNT",Tabla1[[#This Row],[Sale]]-Tabla1[[#This Row],[Cost]],-Tabla1[[#This Row],[Cost]]*Tabla1[[#This Row],[Cant]])</f>
        <v>4000</v>
      </c>
      <c r="P10867" s="8">
        <f>IF(Tabla1[[#This Row],[Mov]]="VNT",-Tabla1[[#This Row],[Cant]],Tabla1[[#This Row],[Cant]])</f>
        <v>-1</v>
      </c>
      <c r="Q10867" s="8">
        <f>DAY(Tabla1[[#This Row],[Date]])</f>
        <v>10</v>
      </c>
      <c r="R10867" s="8">
        <f>MONTH(Tabla1[[#This Row],[Date]])</f>
        <v>6</v>
      </c>
      <c r="S10867" s="8">
        <f>YEAR(Tabla1[[#This Row],[Date]])</f>
        <v>2023</v>
      </c>
    </row>
    <row r="10868" spans="1:19" x14ac:dyDescent="0.2">
      <c r="A10868">
        <v>10819</v>
      </c>
      <c r="B10868" s="1">
        <v>45087</v>
      </c>
      <c r="C10868" t="s">
        <v>260</v>
      </c>
      <c r="D10868" t="s">
        <v>332</v>
      </c>
      <c r="E10868">
        <v>1</v>
      </c>
      <c r="F10868" t="s">
        <v>116</v>
      </c>
      <c r="G10868" t="s">
        <v>347</v>
      </c>
      <c r="H10868" t="s">
        <v>518</v>
      </c>
      <c r="M10868" s="2">
        <v>7008</v>
      </c>
      <c r="N10868" s="2">
        <v>7500</v>
      </c>
      <c r="O10868" s="2">
        <f>IF(Tabla1[[#This Row],[Mov]]="VNT",Tabla1[[#This Row],[Sale]]-Tabla1[[#This Row],[Cost]],-Tabla1[[#This Row],[Cost]]*Tabla1[[#This Row],[Cant]])</f>
        <v>492</v>
      </c>
      <c r="P10868" s="8">
        <f>IF(Tabla1[[#This Row],[Mov]]="VNT",-Tabla1[[#This Row],[Cant]],Tabla1[[#This Row],[Cant]])</f>
        <v>-1</v>
      </c>
      <c r="Q10868" s="8">
        <f>DAY(Tabla1[[#This Row],[Date]])</f>
        <v>10</v>
      </c>
      <c r="R10868" s="8">
        <f>MONTH(Tabla1[[#This Row],[Date]])</f>
        <v>6</v>
      </c>
      <c r="S10868" s="8">
        <f>YEAR(Tabla1[[#This Row],[Date]])</f>
        <v>2023</v>
      </c>
    </row>
    <row r="10869" spans="1:19" x14ac:dyDescent="0.2">
      <c r="A10869">
        <v>10820</v>
      </c>
      <c r="B10869" s="1">
        <v>45087</v>
      </c>
      <c r="C10869" t="s">
        <v>260</v>
      </c>
      <c r="D10869" t="s">
        <v>332</v>
      </c>
      <c r="E10869">
        <v>1</v>
      </c>
      <c r="F10869" t="s">
        <v>116</v>
      </c>
      <c r="G10869" t="s">
        <v>347</v>
      </c>
      <c r="H10869" t="s">
        <v>518</v>
      </c>
      <c r="M10869" s="2">
        <v>28971</v>
      </c>
      <c r="N10869" s="2">
        <v>31000</v>
      </c>
      <c r="O10869" s="2">
        <f>IF(Tabla1[[#This Row],[Mov]]="VNT",Tabla1[[#This Row],[Sale]]-Tabla1[[#This Row],[Cost]],-Tabla1[[#This Row],[Cost]]*Tabla1[[#This Row],[Cant]])</f>
        <v>2029</v>
      </c>
      <c r="P10869" s="8">
        <f>IF(Tabla1[[#This Row],[Mov]]="VNT",-Tabla1[[#This Row],[Cant]],Tabla1[[#This Row],[Cant]])</f>
        <v>-1</v>
      </c>
      <c r="Q10869" s="8">
        <f>DAY(Tabla1[[#This Row],[Date]])</f>
        <v>10</v>
      </c>
      <c r="R10869" s="8">
        <f>MONTH(Tabla1[[#This Row],[Date]])</f>
        <v>6</v>
      </c>
      <c r="S10869" s="8">
        <f>YEAR(Tabla1[[#This Row],[Date]])</f>
        <v>2023</v>
      </c>
    </row>
    <row r="10870" spans="1:19" x14ac:dyDescent="0.2">
      <c r="A10870">
        <v>10821</v>
      </c>
      <c r="B10870" s="1">
        <v>45087</v>
      </c>
      <c r="C10870" t="s">
        <v>260</v>
      </c>
      <c r="D10870" t="s">
        <v>332</v>
      </c>
      <c r="E10870">
        <v>1</v>
      </c>
      <c r="F10870" t="s">
        <v>224</v>
      </c>
      <c r="G10870" t="s">
        <v>273</v>
      </c>
      <c r="H10870" t="s">
        <v>1127</v>
      </c>
      <c r="J10870" t="s">
        <v>2867</v>
      </c>
      <c r="M10870" s="2">
        <v>6500</v>
      </c>
      <c r="N10870" s="2">
        <v>18000</v>
      </c>
      <c r="O10870" s="2">
        <f>IF(Tabla1[[#This Row],[Mov]]="VNT",Tabla1[[#This Row],[Sale]]-Tabla1[[#This Row],[Cost]],-Tabla1[[#This Row],[Cost]]*Tabla1[[#This Row],[Cant]])</f>
        <v>11500</v>
      </c>
      <c r="P10870" s="8">
        <f>IF(Tabla1[[#This Row],[Mov]]="VNT",-Tabla1[[#This Row],[Cant]],Tabla1[[#This Row],[Cant]])</f>
        <v>-1</v>
      </c>
      <c r="Q10870" s="8">
        <f>DAY(Tabla1[[#This Row],[Date]])</f>
        <v>10</v>
      </c>
      <c r="R10870" s="8">
        <f>MONTH(Tabla1[[#This Row],[Date]])</f>
        <v>6</v>
      </c>
      <c r="S10870" s="8">
        <f>YEAR(Tabla1[[#This Row],[Date]])</f>
        <v>2023</v>
      </c>
    </row>
    <row r="10871" spans="1:19" x14ac:dyDescent="0.2">
      <c r="A10871">
        <v>10822</v>
      </c>
      <c r="B10871" s="1">
        <v>45087</v>
      </c>
      <c r="C10871" t="s">
        <v>261</v>
      </c>
      <c r="D10871" t="s">
        <v>892</v>
      </c>
      <c r="E10871">
        <v>1</v>
      </c>
      <c r="F10871" t="s">
        <v>386</v>
      </c>
      <c r="G10871" t="s">
        <v>272</v>
      </c>
      <c r="H10871" t="s">
        <v>2495</v>
      </c>
      <c r="M10871" s="2">
        <v>65000</v>
      </c>
      <c r="N10871" s="2">
        <v>125000</v>
      </c>
      <c r="O10871" s="2">
        <f>IF(Tabla1[[#This Row],[Mov]]="VNT",Tabla1[[#This Row],[Sale]]-Tabla1[[#This Row],[Cost]],-Tabla1[[#This Row],[Cost]]*Tabla1[[#This Row],[Cant]])</f>
        <v>-65000</v>
      </c>
      <c r="P10871" s="8">
        <f>IF(Tabla1[[#This Row],[Mov]]="VNT",-Tabla1[[#This Row],[Cant]],Tabla1[[#This Row],[Cant]])</f>
        <v>1</v>
      </c>
      <c r="Q10871" s="8">
        <f>DAY(Tabla1[[#This Row],[Date]])</f>
        <v>10</v>
      </c>
      <c r="R10871" s="8">
        <f>MONTH(Tabla1[[#This Row],[Date]])</f>
        <v>6</v>
      </c>
      <c r="S10871" s="8">
        <f>YEAR(Tabla1[[#This Row],[Date]])</f>
        <v>2023</v>
      </c>
    </row>
    <row r="10872" spans="1:19" x14ac:dyDescent="0.2">
      <c r="A10872">
        <v>10823</v>
      </c>
      <c r="B10872" s="1">
        <v>45087</v>
      </c>
      <c r="C10872" t="s">
        <v>261</v>
      </c>
      <c r="D10872" t="s">
        <v>892</v>
      </c>
      <c r="E10872">
        <v>1</v>
      </c>
      <c r="F10872" t="s">
        <v>386</v>
      </c>
      <c r="G10872" t="s">
        <v>263</v>
      </c>
      <c r="H10872" t="s">
        <v>281</v>
      </c>
      <c r="M10872" s="2">
        <v>73000</v>
      </c>
      <c r="N10872" s="2">
        <v>135000</v>
      </c>
      <c r="O10872" s="2">
        <f>IF(Tabla1[[#This Row],[Mov]]="VNT",Tabla1[[#This Row],[Sale]]-Tabla1[[#This Row],[Cost]],-Tabla1[[#This Row],[Cost]]*Tabla1[[#This Row],[Cant]])</f>
        <v>-73000</v>
      </c>
      <c r="P10872" s="8">
        <f>IF(Tabla1[[#This Row],[Mov]]="VNT",-Tabla1[[#This Row],[Cant]],Tabla1[[#This Row],[Cant]])</f>
        <v>1</v>
      </c>
      <c r="Q10872" s="8">
        <f>DAY(Tabla1[[#This Row],[Date]])</f>
        <v>10</v>
      </c>
      <c r="R10872" s="8">
        <f>MONTH(Tabla1[[#This Row],[Date]])</f>
        <v>6</v>
      </c>
      <c r="S10872" s="8">
        <f>YEAR(Tabla1[[#This Row],[Date]])</f>
        <v>2023</v>
      </c>
    </row>
    <row r="10873" spans="1:19" x14ac:dyDescent="0.2">
      <c r="A10873">
        <v>10824</v>
      </c>
      <c r="B10873" s="1">
        <v>45087</v>
      </c>
      <c r="C10873" t="s">
        <v>261</v>
      </c>
      <c r="D10873" t="s">
        <v>892</v>
      </c>
      <c r="E10873">
        <v>1</v>
      </c>
      <c r="F10873" t="s">
        <v>386</v>
      </c>
      <c r="G10873" t="s">
        <v>263</v>
      </c>
      <c r="H10873" t="s">
        <v>496</v>
      </c>
      <c r="M10873" s="2">
        <v>55000</v>
      </c>
      <c r="N10873" s="2">
        <v>120000</v>
      </c>
      <c r="O10873" s="2">
        <f>IF(Tabla1[[#This Row],[Mov]]="VNT",Tabla1[[#This Row],[Sale]]-Tabla1[[#This Row],[Cost]],-Tabla1[[#This Row],[Cost]]*Tabla1[[#This Row],[Cant]])</f>
        <v>-55000</v>
      </c>
      <c r="P10873" s="8">
        <f>IF(Tabla1[[#This Row],[Mov]]="VNT",-Tabla1[[#This Row],[Cant]],Tabla1[[#This Row],[Cant]])</f>
        <v>1</v>
      </c>
      <c r="Q10873" s="8">
        <f>DAY(Tabla1[[#This Row],[Date]])</f>
        <v>10</v>
      </c>
      <c r="R10873" s="8">
        <f>MONTH(Tabla1[[#This Row],[Date]])</f>
        <v>6</v>
      </c>
      <c r="S10873" s="8">
        <f>YEAR(Tabla1[[#This Row],[Date]])</f>
        <v>2023</v>
      </c>
    </row>
    <row r="10874" spans="1:19" x14ac:dyDescent="0.2">
      <c r="A10874">
        <v>10825</v>
      </c>
      <c r="B10874" s="1">
        <v>45087</v>
      </c>
      <c r="C10874" t="s">
        <v>261</v>
      </c>
      <c r="D10874" t="s">
        <v>892</v>
      </c>
      <c r="E10874">
        <v>1</v>
      </c>
      <c r="F10874" t="s">
        <v>386</v>
      </c>
      <c r="G10874" t="s">
        <v>262</v>
      </c>
      <c r="H10874" t="s">
        <v>404</v>
      </c>
      <c r="M10874" s="2">
        <v>50000</v>
      </c>
      <c r="N10874" s="2">
        <v>110000</v>
      </c>
      <c r="O10874" s="2">
        <f>IF(Tabla1[[#This Row],[Mov]]="VNT",Tabla1[[#This Row],[Sale]]-Tabla1[[#This Row],[Cost]],-Tabla1[[#This Row],[Cost]]*Tabla1[[#This Row],[Cant]])</f>
        <v>-50000</v>
      </c>
      <c r="P10874" s="8">
        <f>IF(Tabla1[[#This Row],[Mov]]="VNT",-Tabla1[[#This Row],[Cant]],Tabla1[[#This Row],[Cant]])</f>
        <v>1</v>
      </c>
      <c r="Q10874" s="8">
        <f>DAY(Tabla1[[#This Row],[Date]])</f>
        <v>10</v>
      </c>
      <c r="R10874" s="8">
        <f>MONTH(Tabla1[[#This Row],[Date]])</f>
        <v>6</v>
      </c>
      <c r="S10874" s="8">
        <f>YEAR(Tabla1[[#This Row],[Date]])</f>
        <v>2023</v>
      </c>
    </row>
    <row r="10875" spans="1:19" x14ac:dyDescent="0.2">
      <c r="A10875">
        <v>10826</v>
      </c>
      <c r="B10875" s="1">
        <v>45087</v>
      </c>
      <c r="C10875" t="s">
        <v>261</v>
      </c>
      <c r="D10875" t="s">
        <v>892</v>
      </c>
      <c r="E10875">
        <v>1</v>
      </c>
      <c r="F10875" t="s">
        <v>386</v>
      </c>
      <c r="G10875" t="s">
        <v>284</v>
      </c>
      <c r="H10875" t="s">
        <v>285</v>
      </c>
      <c r="M10875" s="2">
        <v>65000</v>
      </c>
      <c r="N10875" s="2">
        <v>125000</v>
      </c>
      <c r="O10875" s="2">
        <f>IF(Tabla1[[#This Row],[Mov]]="VNT",Tabla1[[#This Row],[Sale]]-Tabla1[[#This Row],[Cost]],-Tabla1[[#This Row],[Cost]]*Tabla1[[#This Row],[Cant]])</f>
        <v>-65000</v>
      </c>
      <c r="P10875" s="8">
        <f>IF(Tabla1[[#This Row],[Mov]]="VNT",-Tabla1[[#This Row],[Cant]],Tabla1[[#This Row],[Cant]])</f>
        <v>1</v>
      </c>
      <c r="Q10875" s="8">
        <f>DAY(Tabla1[[#This Row],[Date]])</f>
        <v>10</v>
      </c>
      <c r="R10875" s="8">
        <f>MONTH(Tabla1[[#This Row],[Date]])</f>
        <v>6</v>
      </c>
      <c r="S10875" s="8">
        <f>YEAR(Tabla1[[#This Row],[Date]])</f>
        <v>2023</v>
      </c>
    </row>
    <row r="10876" spans="1:19" x14ac:dyDescent="0.2">
      <c r="A10876">
        <v>10827</v>
      </c>
      <c r="B10876" s="1">
        <v>45087</v>
      </c>
      <c r="C10876" t="s">
        <v>261</v>
      </c>
      <c r="D10876" t="s">
        <v>892</v>
      </c>
      <c r="E10876">
        <v>1</v>
      </c>
      <c r="F10876" t="s">
        <v>1193</v>
      </c>
      <c r="G10876" t="s">
        <v>263</v>
      </c>
      <c r="H10876" t="s">
        <v>3503</v>
      </c>
      <c r="M10876" s="2">
        <v>5000</v>
      </c>
      <c r="N10876" s="2">
        <v>20000</v>
      </c>
      <c r="O10876" s="2">
        <f>IF(Tabla1[[#This Row],[Mov]]="VNT",Tabla1[[#This Row],[Sale]]-Tabla1[[#This Row],[Cost]],-Tabla1[[#This Row],[Cost]]*Tabla1[[#This Row],[Cant]])</f>
        <v>-5000</v>
      </c>
      <c r="P10876" s="8">
        <f>IF(Tabla1[[#This Row],[Mov]]="VNT",-Tabla1[[#This Row],[Cant]],Tabla1[[#This Row],[Cant]])</f>
        <v>1</v>
      </c>
      <c r="Q10876" s="8">
        <f>DAY(Tabla1[[#This Row],[Date]])</f>
        <v>10</v>
      </c>
      <c r="R10876" s="8">
        <f>MONTH(Tabla1[[#This Row],[Date]])</f>
        <v>6</v>
      </c>
      <c r="S10876" s="8">
        <f>YEAR(Tabla1[[#This Row],[Date]])</f>
        <v>2023</v>
      </c>
    </row>
    <row r="10877" spans="1:19" x14ac:dyDescent="0.2">
      <c r="A10877">
        <v>10828</v>
      </c>
      <c r="B10877" s="1">
        <v>45087</v>
      </c>
      <c r="C10877" t="s">
        <v>261</v>
      </c>
      <c r="D10877" t="s">
        <v>2314</v>
      </c>
      <c r="E10877">
        <v>1</v>
      </c>
      <c r="F10877" t="s">
        <v>26</v>
      </c>
      <c r="G10877" t="s">
        <v>266</v>
      </c>
      <c r="H10877" t="s">
        <v>3504</v>
      </c>
      <c r="M10877" s="2">
        <v>26000</v>
      </c>
      <c r="N10877" s="2">
        <v>55000</v>
      </c>
      <c r="O10877" s="2">
        <f>IF(Tabla1[[#This Row],[Mov]]="VNT",Tabla1[[#This Row],[Sale]]-Tabla1[[#This Row],[Cost]],-Tabla1[[#This Row],[Cost]]*Tabla1[[#This Row],[Cant]])</f>
        <v>-26000</v>
      </c>
      <c r="P10877" s="8">
        <f>IF(Tabla1[[#This Row],[Mov]]="VNT",-Tabla1[[#This Row],[Cant]],Tabla1[[#This Row],[Cant]])</f>
        <v>1</v>
      </c>
      <c r="Q10877" s="8">
        <f>DAY(Tabla1[[#This Row],[Date]])</f>
        <v>10</v>
      </c>
      <c r="R10877" s="8">
        <f>MONTH(Tabla1[[#This Row],[Date]])</f>
        <v>6</v>
      </c>
      <c r="S10877" s="8">
        <f>YEAR(Tabla1[[#This Row],[Date]])</f>
        <v>2023</v>
      </c>
    </row>
    <row r="10878" spans="1:19" x14ac:dyDescent="0.2">
      <c r="A10878">
        <v>10829</v>
      </c>
      <c r="B10878" s="1">
        <v>45087</v>
      </c>
      <c r="C10878" t="s">
        <v>261</v>
      </c>
      <c r="D10878" t="s">
        <v>2314</v>
      </c>
      <c r="E10878">
        <v>2</v>
      </c>
      <c r="F10878" t="s">
        <v>42</v>
      </c>
      <c r="G10878" t="s">
        <v>266</v>
      </c>
      <c r="H10878" t="s">
        <v>1027</v>
      </c>
      <c r="M10878" s="2">
        <v>16000</v>
      </c>
      <c r="N10878" s="2">
        <v>34000</v>
      </c>
      <c r="O10878" s="2">
        <f>IF(Tabla1[[#This Row],[Mov]]="VNT",Tabla1[[#This Row],[Sale]]-Tabla1[[#This Row],[Cost]],-Tabla1[[#This Row],[Cost]]*Tabla1[[#This Row],[Cant]])</f>
        <v>-32000</v>
      </c>
      <c r="P10878" s="8">
        <f>IF(Tabla1[[#This Row],[Mov]]="VNT",-Tabla1[[#This Row],[Cant]],Tabla1[[#This Row],[Cant]])</f>
        <v>2</v>
      </c>
      <c r="Q10878" s="8">
        <f>DAY(Tabla1[[#This Row],[Date]])</f>
        <v>10</v>
      </c>
      <c r="R10878" s="8">
        <f>MONTH(Tabla1[[#This Row],[Date]])</f>
        <v>6</v>
      </c>
      <c r="S10878" s="8">
        <f>YEAR(Tabla1[[#This Row],[Date]])</f>
        <v>2023</v>
      </c>
    </row>
    <row r="10879" spans="1:19" x14ac:dyDescent="0.2">
      <c r="A10879">
        <v>10830</v>
      </c>
      <c r="B10879" s="1">
        <v>45087</v>
      </c>
      <c r="C10879" t="s">
        <v>261</v>
      </c>
      <c r="D10879" t="s">
        <v>2314</v>
      </c>
      <c r="E10879">
        <v>2</v>
      </c>
      <c r="F10879" t="s">
        <v>26</v>
      </c>
      <c r="G10879" t="s">
        <v>266</v>
      </c>
      <c r="H10879" t="s">
        <v>2623</v>
      </c>
      <c r="M10879" s="2">
        <v>23000</v>
      </c>
      <c r="N10879" s="2">
        <v>50000</v>
      </c>
      <c r="O10879" s="2">
        <f>IF(Tabla1[[#This Row],[Mov]]="VNT",Tabla1[[#This Row],[Sale]]-Tabla1[[#This Row],[Cost]],-Tabla1[[#This Row],[Cost]]*Tabla1[[#This Row],[Cant]])</f>
        <v>-46000</v>
      </c>
      <c r="P10879" s="8">
        <f>IF(Tabla1[[#This Row],[Mov]]="VNT",-Tabla1[[#This Row],[Cant]],Tabla1[[#This Row],[Cant]])</f>
        <v>2</v>
      </c>
      <c r="Q10879" s="8">
        <f>DAY(Tabla1[[#This Row],[Date]])</f>
        <v>10</v>
      </c>
      <c r="R10879" s="8">
        <f>MONTH(Tabla1[[#This Row],[Date]])</f>
        <v>6</v>
      </c>
      <c r="S10879" s="8">
        <f>YEAR(Tabla1[[#This Row],[Date]])</f>
        <v>2023</v>
      </c>
    </row>
    <row r="10880" spans="1:19" x14ac:dyDescent="0.2">
      <c r="A10880">
        <v>10831</v>
      </c>
      <c r="B10880" s="1">
        <v>45087</v>
      </c>
      <c r="C10880" t="s">
        <v>261</v>
      </c>
      <c r="D10880" t="s">
        <v>2314</v>
      </c>
      <c r="E10880">
        <v>1</v>
      </c>
      <c r="F10880" t="s">
        <v>127</v>
      </c>
      <c r="G10880" t="s">
        <v>266</v>
      </c>
      <c r="H10880" t="s">
        <v>3505</v>
      </c>
      <c r="M10880" s="2">
        <v>10000</v>
      </c>
      <c r="N10880" s="2">
        <v>22000</v>
      </c>
      <c r="O10880" s="2">
        <f>IF(Tabla1[[#This Row],[Mov]]="VNT",Tabla1[[#This Row],[Sale]]-Tabla1[[#This Row],[Cost]],-Tabla1[[#This Row],[Cost]]*Tabla1[[#This Row],[Cant]])</f>
        <v>-10000</v>
      </c>
      <c r="P10880" s="8">
        <f>IF(Tabla1[[#This Row],[Mov]]="VNT",-Tabla1[[#This Row],[Cant]],Tabla1[[#This Row],[Cant]])</f>
        <v>1</v>
      </c>
      <c r="Q10880" s="8">
        <f>DAY(Tabla1[[#This Row],[Date]])</f>
        <v>10</v>
      </c>
      <c r="R10880" s="8">
        <f>MONTH(Tabla1[[#This Row],[Date]])</f>
        <v>6</v>
      </c>
      <c r="S10880" s="8">
        <f>YEAR(Tabla1[[#This Row],[Date]])</f>
        <v>2023</v>
      </c>
    </row>
    <row r="10881" spans="1:19" x14ac:dyDescent="0.2">
      <c r="A10881">
        <v>10832</v>
      </c>
      <c r="B10881" s="1">
        <v>45087</v>
      </c>
      <c r="C10881" t="s">
        <v>261</v>
      </c>
      <c r="D10881" t="s">
        <v>2314</v>
      </c>
      <c r="E10881">
        <v>2</v>
      </c>
      <c r="F10881" t="s">
        <v>45</v>
      </c>
      <c r="G10881" t="s">
        <v>266</v>
      </c>
      <c r="H10881" t="s">
        <v>2327</v>
      </c>
      <c r="M10881" s="2">
        <v>4000</v>
      </c>
      <c r="N10881" s="2">
        <v>12000</v>
      </c>
      <c r="O10881" s="2">
        <f>IF(Tabla1[[#This Row],[Mov]]="VNT",Tabla1[[#This Row],[Sale]]-Tabla1[[#This Row],[Cost]],-Tabla1[[#This Row],[Cost]]*Tabla1[[#This Row],[Cant]])</f>
        <v>-8000</v>
      </c>
      <c r="P10881" s="8">
        <f>IF(Tabla1[[#This Row],[Mov]]="VNT",-Tabla1[[#This Row],[Cant]],Tabla1[[#This Row],[Cant]])</f>
        <v>2</v>
      </c>
      <c r="Q10881" s="8">
        <f>DAY(Tabla1[[#This Row],[Date]])</f>
        <v>10</v>
      </c>
      <c r="R10881" s="8">
        <f>MONTH(Tabla1[[#This Row],[Date]])</f>
        <v>6</v>
      </c>
      <c r="S10881" s="8">
        <f>YEAR(Tabla1[[#This Row],[Date]])</f>
        <v>2023</v>
      </c>
    </row>
    <row r="10882" spans="1:19" x14ac:dyDescent="0.2">
      <c r="A10882">
        <v>10833</v>
      </c>
      <c r="B10882" s="1">
        <v>45087</v>
      </c>
      <c r="C10882" t="s">
        <v>261</v>
      </c>
      <c r="D10882" t="s">
        <v>1767</v>
      </c>
      <c r="E10882">
        <v>1</v>
      </c>
      <c r="F10882" t="s">
        <v>2736</v>
      </c>
      <c r="G10882" t="s">
        <v>266</v>
      </c>
      <c r="H10882" t="s">
        <v>3506</v>
      </c>
      <c r="M10882" s="2">
        <v>50000</v>
      </c>
      <c r="N10882" s="2">
        <v>89000</v>
      </c>
      <c r="O10882" s="2">
        <f>IF(Tabla1[[#This Row],[Mov]]="VNT",Tabla1[[#This Row],[Sale]]-Tabla1[[#This Row],[Cost]],-Tabla1[[#This Row],[Cost]]*Tabla1[[#This Row],[Cant]])</f>
        <v>-50000</v>
      </c>
      <c r="P10882" s="8">
        <f>IF(Tabla1[[#This Row],[Mov]]="VNT",-Tabla1[[#This Row],[Cant]],Tabla1[[#This Row],[Cant]])</f>
        <v>1</v>
      </c>
      <c r="Q10882" s="8">
        <f>DAY(Tabla1[[#This Row],[Date]])</f>
        <v>10</v>
      </c>
      <c r="R10882" s="8">
        <f>MONTH(Tabla1[[#This Row],[Date]])</f>
        <v>6</v>
      </c>
      <c r="S10882" s="8">
        <f>YEAR(Tabla1[[#This Row],[Date]])</f>
        <v>2023</v>
      </c>
    </row>
    <row r="10883" spans="1:19" x14ac:dyDescent="0.2">
      <c r="A10883">
        <v>10834</v>
      </c>
      <c r="B10883" s="1">
        <v>45087</v>
      </c>
      <c r="C10883" t="s">
        <v>261</v>
      </c>
      <c r="D10883" t="s">
        <v>623</v>
      </c>
      <c r="E10883">
        <v>4</v>
      </c>
      <c r="F10883" t="s">
        <v>532</v>
      </c>
      <c r="G10883" t="s">
        <v>273</v>
      </c>
      <c r="H10883" t="s">
        <v>552</v>
      </c>
      <c r="M10883" s="2">
        <v>16000</v>
      </c>
      <c r="N10883" s="2">
        <v>35000</v>
      </c>
      <c r="O10883" s="2">
        <f>IF(Tabla1[[#This Row],[Mov]]="VNT",Tabla1[[#This Row],[Sale]]-Tabla1[[#This Row],[Cost]],-Tabla1[[#This Row],[Cost]]*Tabla1[[#This Row],[Cant]])</f>
        <v>-64000</v>
      </c>
      <c r="P10883" s="8">
        <f>IF(Tabla1[[#This Row],[Mov]]="VNT",-Tabla1[[#This Row],[Cant]],Tabla1[[#This Row],[Cant]])</f>
        <v>4</v>
      </c>
      <c r="Q10883" s="8">
        <f>DAY(Tabla1[[#This Row],[Date]])</f>
        <v>10</v>
      </c>
      <c r="R10883" s="8">
        <f>MONTH(Tabla1[[#This Row],[Date]])</f>
        <v>6</v>
      </c>
      <c r="S10883" s="8">
        <f>YEAR(Tabla1[[#This Row],[Date]])</f>
        <v>2023</v>
      </c>
    </row>
    <row r="10884" spans="1:19" x14ac:dyDescent="0.2">
      <c r="A10884">
        <v>10835</v>
      </c>
      <c r="B10884" s="1">
        <v>45087</v>
      </c>
      <c r="C10884" t="s">
        <v>261</v>
      </c>
      <c r="D10884" t="s">
        <v>3433</v>
      </c>
      <c r="E10884">
        <v>53</v>
      </c>
      <c r="F10884" t="s">
        <v>891</v>
      </c>
      <c r="G10884" t="s">
        <v>589</v>
      </c>
      <c r="H10884" t="s">
        <v>1173</v>
      </c>
      <c r="M10884" s="2">
        <v>3500</v>
      </c>
      <c r="N10884" s="2">
        <v>10000</v>
      </c>
      <c r="O10884" s="2">
        <f>IF(Tabla1[[#This Row],[Mov]]="VNT",Tabla1[[#This Row],[Sale]]-Tabla1[[#This Row],[Cost]],-Tabla1[[#This Row],[Cost]]*Tabla1[[#This Row],[Cant]])</f>
        <v>-185500</v>
      </c>
      <c r="P10884" s="8">
        <f>IF(Tabla1[[#This Row],[Mov]]="VNT",-Tabla1[[#This Row],[Cant]],Tabla1[[#This Row],[Cant]])</f>
        <v>53</v>
      </c>
      <c r="Q10884" s="8">
        <f>DAY(Tabla1[[#This Row],[Date]])</f>
        <v>10</v>
      </c>
      <c r="R10884" s="8">
        <f>MONTH(Tabla1[[#This Row],[Date]])</f>
        <v>6</v>
      </c>
      <c r="S10884" s="8">
        <f>YEAR(Tabla1[[#This Row],[Date]])</f>
        <v>2023</v>
      </c>
    </row>
    <row r="10885" spans="1:19" x14ac:dyDescent="0.2">
      <c r="A10885">
        <v>10836</v>
      </c>
      <c r="B10885" s="1">
        <v>45087</v>
      </c>
      <c r="C10885" t="s">
        <v>261</v>
      </c>
      <c r="D10885" t="s">
        <v>3433</v>
      </c>
      <c r="E10885">
        <v>1</v>
      </c>
      <c r="F10885" t="s">
        <v>201</v>
      </c>
      <c r="G10885" t="s">
        <v>266</v>
      </c>
      <c r="H10885" t="s">
        <v>3487</v>
      </c>
      <c r="M10885" s="2">
        <v>10000</v>
      </c>
      <c r="N10885" s="2">
        <v>20000</v>
      </c>
      <c r="O10885" s="2">
        <f>IF(Tabla1[[#This Row],[Mov]]="VNT",Tabla1[[#This Row],[Sale]]-Tabla1[[#This Row],[Cost]],-Tabla1[[#This Row],[Cost]]*Tabla1[[#This Row],[Cant]])</f>
        <v>-10000</v>
      </c>
      <c r="P10885" s="8">
        <f>IF(Tabla1[[#This Row],[Mov]]="VNT",-Tabla1[[#This Row],[Cant]],Tabla1[[#This Row],[Cant]])</f>
        <v>1</v>
      </c>
      <c r="Q10885" s="8">
        <f>DAY(Tabla1[[#This Row],[Date]])</f>
        <v>10</v>
      </c>
      <c r="R10885" s="8">
        <f>MONTH(Tabla1[[#This Row],[Date]])</f>
        <v>6</v>
      </c>
      <c r="S10885" s="8">
        <f>YEAR(Tabla1[[#This Row],[Date]])</f>
        <v>2023</v>
      </c>
    </row>
    <row r="10886" spans="1:19" x14ac:dyDescent="0.2">
      <c r="A10886">
        <v>10837</v>
      </c>
      <c r="B10886" s="1">
        <v>45087</v>
      </c>
      <c r="C10886" t="s">
        <v>261</v>
      </c>
      <c r="D10886" t="s">
        <v>3433</v>
      </c>
      <c r="E10886">
        <v>18</v>
      </c>
      <c r="F10886" t="s">
        <v>224</v>
      </c>
      <c r="G10886" t="s">
        <v>589</v>
      </c>
      <c r="H10886" t="s">
        <v>1173</v>
      </c>
      <c r="M10886" s="2">
        <v>8000</v>
      </c>
      <c r="N10886" s="2">
        <v>20000</v>
      </c>
      <c r="O10886" s="2">
        <f>IF(Tabla1[[#This Row],[Mov]]="VNT",Tabla1[[#This Row],[Sale]]-Tabla1[[#This Row],[Cost]],-Tabla1[[#This Row],[Cost]]*Tabla1[[#This Row],[Cant]])</f>
        <v>-144000</v>
      </c>
      <c r="P10886" s="8">
        <f>IF(Tabla1[[#This Row],[Mov]]="VNT",-Tabla1[[#This Row],[Cant]],Tabla1[[#This Row],[Cant]])</f>
        <v>18</v>
      </c>
      <c r="Q10886" s="8">
        <f>DAY(Tabla1[[#This Row],[Date]])</f>
        <v>10</v>
      </c>
      <c r="R10886" s="8">
        <f>MONTH(Tabla1[[#This Row],[Date]])</f>
        <v>6</v>
      </c>
      <c r="S10886" s="8">
        <f>YEAR(Tabla1[[#This Row],[Date]])</f>
        <v>2023</v>
      </c>
    </row>
    <row r="10887" spans="1:19" x14ac:dyDescent="0.2">
      <c r="A10887">
        <v>10838</v>
      </c>
      <c r="B10887" s="1">
        <v>45087</v>
      </c>
      <c r="C10887" t="s">
        <v>261</v>
      </c>
      <c r="D10887" t="s">
        <v>3433</v>
      </c>
      <c r="E10887">
        <v>3</v>
      </c>
      <c r="F10887" t="s">
        <v>1958</v>
      </c>
      <c r="G10887" t="s">
        <v>273</v>
      </c>
      <c r="H10887" t="s">
        <v>552</v>
      </c>
      <c r="M10887" s="2">
        <v>6500</v>
      </c>
      <c r="N10887" s="2">
        <v>15000</v>
      </c>
      <c r="O10887" s="2">
        <f>IF(Tabla1[[#This Row],[Mov]]="VNT",Tabla1[[#This Row],[Sale]]-Tabla1[[#This Row],[Cost]],-Tabla1[[#This Row],[Cost]]*Tabla1[[#This Row],[Cant]])</f>
        <v>-19500</v>
      </c>
      <c r="P10887" s="8">
        <f>IF(Tabla1[[#This Row],[Mov]]="VNT",-Tabla1[[#This Row],[Cant]],Tabla1[[#This Row],[Cant]])</f>
        <v>3</v>
      </c>
      <c r="Q10887" s="8">
        <f>DAY(Tabla1[[#This Row],[Date]])</f>
        <v>10</v>
      </c>
      <c r="R10887" s="8">
        <f>MONTH(Tabla1[[#This Row],[Date]])</f>
        <v>6</v>
      </c>
      <c r="S10887" s="8">
        <f>YEAR(Tabla1[[#This Row],[Date]])</f>
        <v>2023</v>
      </c>
    </row>
    <row r="10888" spans="1:19" x14ac:dyDescent="0.2">
      <c r="A10888">
        <v>10839</v>
      </c>
      <c r="B10888" s="1">
        <v>45087</v>
      </c>
      <c r="C10888" t="s">
        <v>261</v>
      </c>
      <c r="D10888" t="s">
        <v>3433</v>
      </c>
      <c r="E10888">
        <v>2</v>
      </c>
      <c r="F10888" t="s">
        <v>476</v>
      </c>
      <c r="G10888" t="s">
        <v>266</v>
      </c>
      <c r="H10888" t="s">
        <v>3507</v>
      </c>
      <c r="M10888" s="2">
        <v>3500</v>
      </c>
      <c r="N10888" s="2">
        <v>9000</v>
      </c>
      <c r="O10888" s="2">
        <f>IF(Tabla1[[#This Row],[Mov]]="VNT",Tabla1[[#This Row],[Sale]]-Tabla1[[#This Row],[Cost]],-Tabla1[[#This Row],[Cost]]*Tabla1[[#This Row],[Cant]])</f>
        <v>-7000</v>
      </c>
      <c r="P10888" s="8">
        <f>IF(Tabla1[[#This Row],[Mov]]="VNT",-Tabla1[[#This Row],[Cant]],Tabla1[[#This Row],[Cant]])</f>
        <v>2</v>
      </c>
      <c r="Q10888" s="8">
        <f>DAY(Tabla1[[#This Row],[Date]])</f>
        <v>10</v>
      </c>
      <c r="R10888" s="8">
        <f>MONTH(Tabla1[[#This Row],[Date]])</f>
        <v>6</v>
      </c>
      <c r="S10888" s="8">
        <f>YEAR(Tabla1[[#This Row],[Date]])</f>
        <v>2023</v>
      </c>
    </row>
    <row r="10889" spans="1:19" x14ac:dyDescent="0.2">
      <c r="A10889">
        <v>10840</v>
      </c>
      <c r="B10889" s="1">
        <v>45087</v>
      </c>
      <c r="C10889" t="s">
        <v>260</v>
      </c>
      <c r="D10889" t="s">
        <v>332</v>
      </c>
      <c r="E10889">
        <v>1</v>
      </c>
      <c r="F10889" t="s">
        <v>116</v>
      </c>
      <c r="G10889" t="s">
        <v>347</v>
      </c>
      <c r="H10889" t="s">
        <v>518</v>
      </c>
      <c r="M10889" s="2">
        <v>1401</v>
      </c>
      <c r="N10889" s="2">
        <v>1500</v>
      </c>
      <c r="O10889" s="2">
        <f>IF(Tabla1[[#This Row],[Mov]]="VNT",Tabla1[[#This Row],[Sale]]-Tabla1[[#This Row],[Cost]],-Tabla1[[#This Row],[Cost]]*Tabla1[[#This Row],[Cant]])</f>
        <v>99</v>
      </c>
      <c r="P10889" s="8">
        <f>IF(Tabla1[[#This Row],[Mov]]="VNT",-Tabla1[[#This Row],[Cant]],Tabla1[[#This Row],[Cant]])</f>
        <v>-1</v>
      </c>
      <c r="Q10889" s="8">
        <f>DAY(Tabla1[[#This Row],[Date]])</f>
        <v>10</v>
      </c>
      <c r="R10889" s="8">
        <f>MONTH(Tabla1[[#This Row],[Date]])</f>
        <v>6</v>
      </c>
      <c r="S10889" s="8">
        <f>YEAR(Tabla1[[#This Row],[Date]])</f>
        <v>2023</v>
      </c>
    </row>
    <row r="10890" spans="1:19" x14ac:dyDescent="0.2">
      <c r="A10890">
        <v>10841</v>
      </c>
      <c r="B10890" s="1">
        <v>45087</v>
      </c>
      <c r="C10890" t="s">
        <v>260</v>
      </c>
      <c r="D10890" t="s">
        <v>332</v>
      </c>
      <c r="E10890">
        <v>1</v>
      </c>
      <c r="F10890" t="s">
        <v>677</v>
      </c>
      <c r="G10890" t="s">
        <v>284</v>
      </c>
      <c r="H10890" t="s">
        <v>250</v>
      </c>
      <c r="M10890" s="2">
        <v>5000</v>
      </c>
      <c r="N10890" s="2">
        <v>15000</v>
      </c>
      <c r="O10890" s="2">
        <f>IF(Tabla1[[#This Row],[Mov]]="VNT",Tabla1[[#This Row],[Sale]]-Tabla1[[#This Row],[Cost]],-Tabla1[[#This Row],[Cost]]*Tabla1[[#This Row],[Cant]])</f>
        <v>10000</v>
      </c>
      <c r="P10890" s="8">
        <f>IF(Tabla1[[#This Row],[Mov]]="VNT",-Tabla1[[#This Row],[Cant]],Tabla1[[#This Row],[Cant]])</f>
        <v>-1</v>
      </c>
      <c r="Q10890" s="8">
        <f>DAY(Tabla1[[#This Row],[Date]])</f>
        <v>10</v>
      </c>
      <c r="R10890" s="8">
        <f>MONTH(Tabla1[[#This Row],[Date]])</f>
        <v>6</v>
      </c>
      <c r="S10890" s="8">
        <f>YEAR(Tabla1[[#This Row],[Date]])</f>
        <v>2023</v>
      </c>
    </row>
    <row r="10891" spans="1:19" x14ac:dyDescent="0.2">
      <c r="A10891">
        <v>10842</v>
      </c>
      <c r="B10891" s="1">
        <v>45087</v>
      </c>
      <c r="C10891" t="s">
        <v>260</v>
      </c>
      <c r="D10891" t="s">
        <v>332</v>
      </c>
      <c r="E10891">
        <v>1</v>
      </c>
      <c r="F10891" t="s">
        <v>21</v>
      </c>
      <c r="G10891" t="s">
        <v>272</v>
      </c>
      <c r="H10891" t="s">
        <v>24</v>
      </c>
      <c r="M10891" s="2">
        <v>3500</v>
      </c>
      <c r="N10891" s="2">
        <v>12000</v>
      </c>
      <c r="O10891" s="2">
        <f>IF(Tabla1[[#This Row],[Mov]]="VNT",Tabla1[[#This Row],[Sale]]-Tabla1[[#This Row],[Cost]],-Tabla1[[#This Row],[Cost]]*Tabla1[[#This Row],[Cant]])</f>
        <v>8500</v>
      </c>
      <c r="P10891" s="8">
        <f>IF(Tabla1[[#This Row],[Mov]]="VNT",-Tabla1[[#This Row],[Cant]],Tabla1[[#This Row],[Cant]])</f>
        <v>-1</v>
      </c>
      <c r="Q10891" s="8">
        <f>DAY(Tabla1[[#This Row],[Date]])</f>
        <v>10</v>
      </c>
      <c r="R10891" s="8">
        <f>MONTH(Tabla1[[#This Row],[Date]])</f>
        <v>6</v>
      </c>
      <c r="S10891" s="8">
        <f>YEAR(Tabla1[[#This Row],[Date]])</f>
        <v>2023</v>
      </c>
    </row>
    <row r="10892" spans="1:19" x14ac:dyDescent="0.2">
      <c r="A10892">
        <v>10843</v>
      </c>
      <c r="B10892" s="1">
        <v>45087</v>
      </c>
      <c r="C10892" t="s">
        <v>260</v>
      </c>
      <c r="D10892" t="s">
        <v>332</v>
      </c>
      <c r="E10892">
        <v>1</v>
      </c>
      <c r="F10892" t="s">
        <v>48</v>
      </c>
      <c r="G10892" t="s">
        <v>1949</v>
      </c>
      <c r="H10892" t="s">
        <v>1948</v>
      </c>
      <c r="M10892" s="2">
        <v>70000</v>
      </c>
      <c r="N10892" s="2">
        <v>100000</v>
      </c>
      <c r="O10892" s="2">
        <f>IF(Tabla1[[#This Row],[Mov]]="VNT",Tabla1[[#This Row],[Sale]]-Tabla1[[#This Row],[Cost]],-Tabla1[[#This Row],[Cost]]*Tabla1[[#This Row],[Cant]])</f>
        <v>30000</v>
      </c>
      <c r="P10892" s="8">
        <f>IF(Tabla1[[#This Row],[Mov]]="VNT",-Tabla1[[#This Row],[Cant]],Tabla1[[#This Row],[Cant]])</f>
        <v>-1</v>
      </c>
      <c r="Q10892" s="8">
        <f>DAY(Tabla1[[#This Row],[Date]])</f>
        <v>10</v>
      </c>
      <c r="R10892" s="8">
        <f>MONTH(Tabla1[[#This Row],[Date]])</f>
        <v>6</v>
      </c>
      <c r="S10892" s="8">
        <f>YEAR(Tabla1[[#This Row],[Date]])</f>
        <v>2023</v>
      </c>
    </row>
    <row r="10893" spans="1:19" x14ac:dyDescent="0.2">
      <c r="A10893">
        <v>10844</v>
      </c>
      <c r="B10893" s="1">
        <v>45087</v>
      </c>
      <c r="C10893" t="s">
        <v>260</v>
      </c>
      <c r="D10893" t="s">
        <v>332</v>
      </c>
      <c r="E10893">
        <v>1</v>
      </c>
      <c r="F10893" t="s">
        <v>214</v>
      </c>
      <c r="G10893" t="s">
        <v>721</v>
      </c>
      <c r="H10893" t="s">
        <v>774</v>
      </c>
      <c r="M10893" s="2">
        <v>100000</v>
      </c>
      <c r="N10893" s="2">
        <v>170000</v>
      </c>
      <c r="O10893" s="2">
        <f>IF(Tabla1[[#This Row],[Mov]]="VNT",Tabla1[[#This Row],[Sale]]-Tabla1[[#This Row],[Cost]],-Tabla1[[#This Row],[Cost]]*Tabla1[[#This Row],[Cant]])</f>
        <v>70000</v>
      </c>
      <c r="P10893" s="8">
        <f>IF(Tabla1[[#This Row],[Mov]]="VNT",-Tabla1[[#This Row],[Cant]],Tabla1[[#This Row],[Cant]])</f>
        <v>-1</v>
      </c>
      <c r="Q10893" s="8">
        <f>DAY(Tabla1[[#This Row],[Date]])</f>
        <v>10</v>
      </c>
      <c r="R10893" s="8">
        <f>MONTH(Tabla1[[#This Row],[Date]])</f>
        <v>6</v>
      </c>
      <c r="S10893" s="8">
        <f>YEAR(Tabla1[[#This Row],[Date]])</f>
        <v>2023</v>
      </c>
    </row>
    <row r="10894" spans="1:19" x14ac:dyDescent="0.2">
      <c r="A10894">
        <v>10845</v>
      </c>
      <c r="B10894" s="1">
        <v>45087</v>
      </c>
      <c r="C10894" t="s">
        <v>260</v>
      </c>
      <c r="D10894" t="s">
        <v>332</v>
      </c>
      <c r="E10894">
        <v>1</v>
      </c>
      <c r="F10894" t="s">
        <v>771</v>
      </c>
      <c r="G10894" t="s">
        <v>794</v>
      </c>
      <c r="H10894" t="s">
        <v>1984</v>
      </c>
      <c r="M10894" s="2">
        <v>8000</v>
      </c>
      <c r="N10894" s="2">
        <v>20000</v>
      </c>
      <c r="O10894" s="2">
        <f>IF(Tabla1[[#This Row],[Mov]]="VNT",Tabla1[[#This Row],[Sale]]-Tabla1[[#This Row],[Cost]],-Tabla1[[#This Row],[Cost]]*Tabla1[[#This Row],[Cant]])</f>
        <v>12000</v>
      </c>
      <c r="P10894" s="8">
        <f>IF(Tabla1[[#This Row],[Mov]]="VNT",-Tabla1[[#This Row],[Cant]],Tabla1[[#This Row],[Cant]])</f>
        <v>-1</v>
      </c>
      <c r="Q10894" s="8">
        <f>DAY(Tabla1[[#This Row],[Date]])</f>
        <v>10</v>
      </c>
      <c r="R10894" s="8">
        <f>MONTH(Tabla1[[#This Row],[Date]])</f>
        <v>6</v>
      </c>
      <c r="S10894" s="8">
        <f>YEAR(Tabla1[[#This Row],[Date]])</f>
        <v>2023</v>
      </c>
    </row>
    <row r="10895" spans="1:19" x14ac:dyDescent="0.2">
      <c r="A10895">
        <v>10846</v>
      </c>
      <c r="B10895" s="1">
        <v>45087</v>
      </c>
      <c r="C10895" t="s">
        <v>260</v>
      </c>
      <c r="D10895" t="s">
        <v>332</v>
      </c>
      <c r="E10895">
        <v>1</v>
      </c>
      <c r="F10895" t="s">
        <v>48</v>
      </c>
      <c r="G10895" t="s">
        <v>1765</v>
      </c>
      <c r="H10895" t="s">
        <v>2772</v>
      </c>
      <c r="M10895" s="2">
        <v>210000</v>
      </c>
      <c r="N10895" s="2">
        <v>310000</v>
      </c>
      <c r="O10895" s="2">
        <f>IF(Tabla1[[#This Row],[Mov]]="VNT",Tabla1[[#This Row],[Sale]]-Tabla1[[#This Row],[Cost]],-Tabla1[[#This Row],[Cost]]*Tabla1[[#This Row],[Cant]])</f>
        <v>100000</v>
      </c>
      <c r="P10895" s="8">
        <f>IF(Tabla1[[#This Row],[Mov]]="VNT",-Tabla1[[#This Row],[Cant]],Tabla1[[#This Row],[Cant]])</f>
        <v>-1</v>
      </c>
      <c r="Q10895" s="8">
        <f>DAY(Tabla1[[#This Row],[Date]])</f>
        <v>10</v>
      </c>
      <c r="R10895" s="8">
        <f>MONTH(Tabla1[[#This Row],[Date]])</f>
        <v>6</v>
      </c>
      <c r="S10895" s="8">
        <f>YEAR(Tabla1[[#This Row],[Date]])</f>
        <v>2023</v>
      </c>
    </row>
    <row r="10896" spans="1:19" x14ac:dyDescent="0.2">
      <c r="A10896">
        <v>10847</v>
      </c>
      <c r="B10896" s="1">
        <v>45087</v>
      </c>
      <c r="C10896" t="s">
        <v>260</v>
      </c>
      <c r="D10896" t="s">
        <v>332</v>
      </c>
      <c r="E10896">
        <v>1</v>
      </c>
      <c r="F10896" t="s">
        <v>848</v>
      </c>
      <c r="G10896" t="s">
        <v>727</v>
      </c>
      <c r="H10896" t="s">
        <v>853</v>
      </c>
      <c r="M10896" s="2">
        <v>1000</v>
      </c>
      <c r="N10896" s="2">
        <v>3000</v>
      </c>
      <c r="O10896" s="2">
        <f>IF(Tabla1[[#This Row],[Mov]]="VNT",Tabla1[[#This Row],[Sale]]-Tabla1[[#This Row],[Cost]],-Tabla1[[#This Row],[Cost]]*Tabla1[[#This Row],[Cant]])</f>
        <v>2000</v>
      </c>
      <c r="P10896" s="8">
        <f>IF(Tabla1[[#This Row],[Mov]]="VNT",-Tabla1[[#This Row],[Cant]],Tabla1[[#This Row],[Cant]])</f>
        <v>-1</v>
      </c>
      <c r="Q10896" s="8">
        <f>DAY(Tabla1[[#This Row],[Date]])</f>
        <v>10</v>
      </c>
      <c r="R10896" s="8">
        <f>MONTH(Tabla1[[#This Row],[Date]])</f>
        <v>6</v>
      </c>
      <c r="S10896" s="8">
        <f>YEAR(Tabla1[[#This Row],[Date]])</f>
        <v>2023</v>
      </c>
    </row>
    <row r="10897" spans="1:19" x14ac:dyDescent="0.2">
      <c r="A10897">
        <v>10848</v>
      </c>
      <c r="B10897" s="1">
        <v>45087</v>
      </c>
      <c r="C10897" t="s">
        <v>260</v>
      </c>
      <c r="D10897" t="s">
        <v>332</v>
      </c>
      <c r="E10897">
        <v>1</v>
      </c>
      <c r="F10897" t="s">
        <v>458</v>
      </c>
      <c r="G10897" t="s">
        <v>266</v>
      </c>
      <c r="H10897" t="s">
        <v>2935</v>
      </c>
      <c r="M10897" s="2">
        <v>0</v>
      </c>
      <c r="N10897" s="2">
        <v>25000</v>
      </c>
      <c r="O10897" s="2">
        <f>IF(Tabla1[[#This Row],[Mov]]="VNT",Tabla1[[#This Row],[Sale]]-Tabla1[[#This Row],[Cost]],-Tabla1[[#This Row],[Cost]]*Tabla1[[#This Row],[Cant]])</f>
        <v>25000</v>
      </c>
      <c r="P10897" s="8">
        <f>IF(Tabla1[[#This Row],[Mov]]="VNT",-Tabla1[[#This Row],[Cant]],Tabla1[[#This Row],[Cant]])</f>
        <v>-1</v>
      </c>
      <c r="Q10897" s="8">
        <f>DAY(Tabla1[[#This Row],[Date]])</f>
        <v>10</v>
      </c>
      <c r="R10897" s="8">
        <f>MONTH(Tabla1[[#This Row],[Date]])</f>
        <v>6</v>
      </c>
      <c r="S10897" s="8">
        <f>YEAR(Tabla1[[#This Row],[Date]])</f>
        <v>2023</v>
      </c>
    </row>
    <row r="10898" spans="1:19" x14ac:dyDescent="0.2">
      <c r="A10898">
        <v>10849</v>
      </c>
      <c r="B10898" s="1">
        <v>45087</v>
      </c>
      <c r="C10898" t="s">
        <v>260</v>
      </c>
      <c r="D10898" t="s">
        <v>332</v>
      </c>
      <c r="E10898">
        <v>1</v>
      </c>
      <c r="F10898" t="s">
        <v>586</v>
      </c>
      <c r="G10898" t="s">
        <v>263</v>
      </c>
      <c r="H10898" t="s">
        <v>496</v>
      </c>
      <c r="M10898" s="2">
        <v>6000</v>
      </c>
      <c r="N10898" s="2">
        <v>18000</v>
      </c>
      <c r="O10898" s="2">
        <f>IF(Tabla1[[#This Row],[Mov]]="VNT",Tabla1[[#This Row],[Sale]]-Tabla1[[#This Row],[Cost]],-Tabla1[[#This Row],[Cost]]*Tabla1[[#This Row],[Cant]])</f>
        <v>12000</v>
      </c>
      <c r="P10898" s="8">
        <f>IF(Tabla1[[#This Row],[Mov]]="VNT",-Tabla1[[#This Row],[Cant]],Tabla1[[#This Row],[Cant]])</f>
        <v>-1</v>
      </c>
      <c r="Q10898" s="8">
        <f>DAY(Tabla1[[#This Row],[Date]])</f>
        <v>10</v>
      </c>
      <c r="R10898" s="8">
        <f>MONTH(Tabla1[[#This Row],[Date]])</f>
        <v>6</v>
      </c>
      <c r="S10898" s="8">
        <f>YEAR(Tabla1[[#This Row],[Date]])</f>
        <v>2023</v>
      </c>
    </row>
    <row r="10899" spans="1:19" x14ac:dyDescent="0.2">
      <c r="A10899">
        <v>10850</v>
      </c>
      <c r="B10899" s="1">
        <v>45087</v>
      </c>
      <c r="C10899" t="s">
        <v>260</v>
      </c>
      <c r="D10899" t="s">
        <v>332</v>
      </c>
      <c r="E10899">
        <v>1</v>
      </c>
      <c r="F10899" t="s">
        <v>116</v>
      </c>
      <c r="G10899" t="s">
        <v>382</v>
      </c>
      <c r="H10899" t="s">
        <v>514</v>
      </c>
      <c r="M10899" s="2">
        <v>5139</v>
      </c>
      <c r="N10899" s="2">
        <v>5500</v>
      </c>
      <c r="O10899" s="2">
        <f>IF(Tabla1[[#This Row],[Mov]]="VNT",Tabla1[[#This Row],[Sale]]-Tabla1[[#This Row],[Cost]],-Tabla1[[#This Row],[Cost]]*Tabla1[[#This Row],[Cant]])</f>
        <v>361</v>
      </c>
      <c r="P10899" s="8">
        <f>IF(Tabla1[[#This Row],[Mov]]="VNT",-Tabla1[[#This Row],[Cant]],Tabla1[[#This Row],[Cant]])</f>
        <v>-1</v>
      </c>
      <c r="Q10899" s="8">
        <f>DAY(Tabla1[[#This Row],[Date]])</f>
        <v>10</v>
      </c>
      <c r="R10899" s="8">
        <f>MONTH(Tabla1[[#This Row],[Date]])</f>
        <v>6</v>
      </c>
      <c r="S10899" s="8">
        <f>YEAR(Tabla1[[#This Row],[Date]])</f>
        <v>2023</v>
      </c>
    </row>
    <row r="10900" spans="1:19" x14ac:dyDescent="0.2">
      <c r="A10900">
        <v>10851</v>
      </c>
      <c r="B10900" s="1">
        <v>45087</v>
      </c>
      <c r="C10900" t="s">
        <v>260</v>
      </c>
      <c r="D10900" t="s">
        <v>332</v>
      </c>
      <c r="E10900">
        <v>1</v>
      </c>
      <c r="F10900" t="s">
        <v>116</v>
      </c>
      <c r="G10900" t="s">
        <v>600</v>
      </c>
      <c r="H10900" t="s">
        <v>565</v>
      </c>
      <c r="M10900" s="2">
        <v>3270</v>
      </c>
      <c r="N10900" s="2">
        <v>3500</v>
      </c>
      <c r="O10900" s="2">
        <f>IF(Tabla1[[#This Row],[Mov]]="VNT",Tabla1[[#This Row],[Sale]]-Tabla1[[#This Row],[Cost]],-Tabla1[[#This Row],[Cost]]*Tabla1[[#This Row],[Cant]])</f>
        <v>230</v>
      </c>
      <c r="P10900" s="8">
        <f>IF(Tabla1[[#This Row],[Mov]]="VNT",-Tabla1[[#This Row],[Cant]],Tabla1[[#This Row],[Cant]])</f>
        <v>-1</v>
      </c>
      <c r="Q10900" s="8">
        <f>DAY(Tabla1[[#This Row],[Date]])</f>
        <v>10</v>
      </c>
      <c r="R10900" s="8">
        <f>MONTH(Tabla1[[#This Row],[Date]])</f>
        <v>6</v>
      </c>
      <c r="S10900" s="8">
        <f>YEAR(Tabla1[[#This Row],[Date]])</f>
        <v>2023</v>
      </c>
    </row>
    <row r="10901" spans="1:19" x14ac:dyDescent="0.2">
      <c r="A10901">
        <v>10852</v>
      </c>
      <c r="B10901" s="1">
        <v>45087</v>
      </c>
      <c r="C10901" t="s">
        <v>260</v>
      </c>
      <c r="D10901" t="s">
        <v>332</v>
      </c>
      <c r="E10901">
        <v>1</v>
      </c>
      <c r="F10901" t="s">
        <v>116</v>
      </c>
      <c r="G10901" t="s">
        <v>349</v>
      </c>
      <c r="H10901" t="s">
        <v>515</v>
      </c>
      <c r="M10901" s="2">
        <v>7008</v>
      </c>
      <c r="N10901" s="2">
        <v>7500</v>
      </c>
      <c r="O10901" s="2">
        <f>IF(Tabla1[[#This Row],[Mov]]="VNT",Tabla1[[#This Row],[Sale]]-Tabla1[[#This Row],[Cost]],-Tabla1[[#This Row],[Cost]]*Tabla1[[#This Row],[Cant]])</f>
        <v>492</v>
      </c>
      <c r="P10901" s="8">
        <f>IF(Tabla1[[#This Row],[Mov]]="VNT",-Tabla1[[#This Row],[Cant]],Tabla1[[#This Row],[Cant]])</f>
        <v>-1</v>
      </c>
      <c r="Q10901" s="8">
        <f>DAY(Tabla1[[#This Row],[Date]])</f>
        <v>10</v>
      </c>
      <c r="R10901" s="8">
        <f>MONTH(Tabla1[[#This Row],[Date]])</f>
        <v>6</v>
      </c>
      <c r="S10901" s="8">
        <f>YEAR(Tabla1[[#This Row],[Date]])</f>
        <v>2023</v>
      </c>
    </row>
    <row r="10902" spans="1:19" x14ac:dyDescent="0.2">
      <c r="A10902">
        <v>10853</v>
      </c>
      <c r="B10902" s="1">
        <v>45087</v>
      </c>
      <c r="C10902" t="s">
        <v>260</v>
      </c>
      <c r="D10902" t="s">
        <v>332</v>
      </c>
      <c r="E10902">
        <v>1</v>
      </c>
      <c r="F10902" t="s">
        <v>116</v>
      </c>
      <c r="G10902" t="s">
        <v>600</v>
      </c>
      <c r="H10902" t="s">
        <v>565</v>
      </c>
      <c r="M10902" s="2">
        <v>11214</v>
      </c>
      <c r="N10902" s="2">
        <v>12000</v>
      </c>
      <c r="O10902" s="2">
        <f>IF(Tabla1[[#This Row],[Mov]]="VNT",Tabla1[[#This Row],[Sale]]-Tabla1[[#This Row],[Cost]],-Tabla1[[#This Row],[Cost]]*Tabla1[[#This Row],[Cant]])</f>
        <v>786</v>
      </c>
      <c r="P10902" s="8">
        <f>IF(Tabla1[[#This Row],[Mov]]="VNT",-Tabla1[[#This Row],[Cant]],Tabla1[[#This Row],[Cant]])</f>
        <v>-1</v>
      </c>
      <c r="Q10902" s="8">
        <f>DAY(Tabla1[[#This Row],[Date]])</f>
        <v>10</v>
      </c>
      <c r="R10902" s="8">
        <f>MONTH(Tabla1[[#This Row],[Date]])</f>
        <v>6</v>
      </c>
      <c r="S10902" s="8">
        <f>YEAR(Tabla1[[#This Row],[Date]])</f>
        <v>2023</v>
      </c>
    </row>
    <row r="10903" spans="1:19" x14ac:dyDescent="0.2">
      <c r="A10903">
        <v>10854</v>
      </c>
      <c r="B10903" s="1">
        <v>45087</v>
      </c>
      <c r="C10903" t="s">
        <v>260</v>
      </c>
      <c r="D10903" t="s">
        <v>332</v>
      </c>
      <c r="E10903">
        <v>1</v>
      </c>
      <c r="F10903" t="s">
        <v>116</v>
      </c>
      <c r="G10903" t="s">
        <v>347</v>
      </c>
      <c r="H10903" t="s">
        <v>518</v>
      </c>
      <c r="M10903" s="2">
        <v>3270</v>
      </c>
      <c r="N10903" s="2">
        <v>3500</v>
      </c>
      <c r="O10903" s="2">
        <f>IF(Tabla1[[#This Row],[Mov]]="VNT",Tabla1[[#This Row],[Sale]]-Tabla1[[#This Row],[Cost]],-Tabla1[[#This Row],[Cost]]*Tabla1[[#This Row],[Cant]])</f>
        <v>230</v>
      </c>
      <c r="P10903" s="8">
        <f>IF(Tabla1[[#This Row],[Mov]]="VNT",-Tabla1[[#This Row],[Cant]],Tabla1[[#This Row],[Cant]])</f>
        <v>-1</v>
      </c>
      <c r="Q10903" s="8">
        <f>DAY(Tabla1[[#This Row],[Date]])</f>
        <v>10</v>
      </c>
      <c r="R10903" s="8">
        <f>MONTH(Tabla1[[#This Row],[Date]])</f>
        <v>6</v>
      </c>
      <c r="S10903" s="8">
        <f>YEAR(Tabla1[[#This Row],[Date]])</f>
        <v>2023</v>
      </c>
    </row>
    <row r="10904" spans="1:19" x14ac:dyDescent="0.2">
      <c r="A10904">
        <v>10855</v>
      </c>
      <c r="B10904" s="1">
        <v>45087</v>
      </c>
      <c r="C10904" t="s">
        <v>260</v>
      </c>
      <c r="D10904" t="s">
        <v>332</v>
      </c>
      <c r="E10904">
        <v>1</v>
      </c>
      <c r="F10904" t="s">
        <v>116</v>
      </c>
      <c r="G10904" t="s">
        <v>347</v>
      </c>
      <c r="H10904" t="s">
        <v>518</v>
      </c>
      <c r="M10904" s="2">
        <v>3270</v>
      </c>
      <c r="N10904" s="2">
        <v>3500</v>
      </c>
      <c r="O10904" s="2">
        <f>IF(Tabla1[[#This Row],[Mov]]="VNT",Tabla1[[#This Row],[Sale]]-Tabla1[[#This Row],[Cost]],-Tabla1[[#This Row],[Cost]]*Tabla1[[#This Row],[Cant]])</f>
        <v>230</v>
      </c>
      <c r="P10904" s="8">
        <f>IF(Tabla1[[#This Row],[Mov]]="VNT",-Tabla1[[#This Row],[Cant]],Tabla1[[#This Row],[Cant]])</f>
        <v>-1</v>
      </c>
      <c r="Q10904" s="8">
        <f>DAY(Tabla1[[#This Row],[Date]])</f>
        <v>10</v>
      </c>
      <c r="R10904" s="8">
        <f>MONTH(Tabla1[[#This Row],[Date]])</f>
        <v>6</v>
      </c>
      <c r="S10904" s="8">
        <f>YEAR(Tabla1[[#This Row],[Date]])</f>
        <v>2023</v>
      </c>
    </row>
    <row r="10905" spans="1:19" x14ac:dyDescent="0.2">
      <c r="A10905">
        <v>10856</v>
      </c>
      <c r="B10905" s="1">
        <v>45087</v>
      </c>
      <c r="C10905" t="s">
        <v>260</v>
      </c>
      <c r="D10905" t="s">
        <v>332</v>
      </c>
      <c r="E10905">
        <v>1</v>
      </c>
      <c r="F10905" t="s">
        <v>116</v>
      </c>
      <c r="G10905" t="s">
        <v>347</v>
      </c>
      <c r="H10905" t="s">
        <v>518</v>
      </c>
      <c r="M10905" s="2">
        <v>3270</v>
      </c>
      <c r="N10905" s="2">
        <v>3500</v>
      </c>
      <c r="O10905" s="2">
        <f>IF(Tabla1[[#This Row],[Mov]]="VNT",Tabla1[[#This Row],[Sale]]-Tabla1[[#This Row],[Cost]],-Tabla1[[#This Row],[Cost]]*Tabla1[[#This Row],[Cant]])</f>
        <v>230</v>
      </c>
      <c r="P10905" s="8">
        <f>IF(Tabla1[[#This Row],[Mov]]="VNT",-Tabla1[[#This Row],[Cant]],Tabla1[[#This Row],[Cant]])</f>
        <v>-1</v>
      </c>
      <c r="Q10905" s="8">
        <f>DAY(Tabla1[[#This Row],[Date]])</f>
        <v>10</v>
      </c>
      <c r="R10905" s="8">
        <f>MONTH(Tabla1[[#This Row],[Date]])</f>
        <v>6</v>
      </c>
      <c r="S10905" s="8">
        <f>YEAR(Tabla1[[#This Row],[Date]])</f>
        <v>2023</v>
      </c>
    </row>
    <row r="10906" spans="1:19" x14ac:dyDescent="0.2">
      <c r="A10906">
        <v>10857</v>
      </c>
      <c r="B10906" s="1">
        <v>45088</v>
      </c>
      <c r="C10906" t="s">
        <v>260</v>
      </c>
      <c r="D10906" t="s">
        <v>332</v>
      </c>
      <c r="E10906">
        <v>1</v>
      </c>
      <c r="F10906" t="s">
        <v>458</v>
      </c>
      <c r="G10906" t="s">
        <v>860</v>
      </c>
      <c r="H10906" t="s">
        <v>3508</v>
      </c>
      <c r="L10906" t="s">
        <v>3509</v>
      </c>
      <c r="M10906" s="2">
        <v>0</v>
      </c>
      <c r="N10906" s="2">
        <v>40000</v>
      </c>
      <c r="O10906" s="2">
        <f>IF(Tabla1[[#This Row],[Mov]]="VNT",Tabla1[[#This Row],[Sale]]-Tabla1[[#This Row],[Cost]],-Tabla1[[#This Row],[Cost]]*Tabla1[[#This Row],[Cant]])</f>
        <v>40000</v>
      </c>
      <c r="P10906" s="8">
        <f>IF(Tabla1[[#This Row],[Mov]]="VNT",-Tabla1[[#This Row],[Cant]],Tabla1[[#This Row],[Cant]])</f>
        <v>-1</v>
      </c>
      <c r="Q10906" s="8">
        <f>DAY(Tabla1[[#This Row],[Date]])</f>
        <v>11</v>
      </c>
      <c r="R10906" s="8">
        <f>MONTH(Tabla1[[#This Row],[Date]])</f>
        <v>6</v>
      </c>
      <c r="S10906" s="8">
        <f>YEAR(Tabla1[[#This Row],[Date]])</f>
        <v>2023</v>
      </c>
    </row>
    <row r="10907" spans="1:19" x14ac:dyDescent="0.2">
      <c r="A10907">
        <v>10858</v>
      </c>
      <c r="B10907" s="1">
        <v>45088</v>
      </c>
      <c r="C10907" t="s">
        <v>260</v>
      </c>
      <c r="D10907" t="s">
        <v>332</v>
      </c>
      <c r="E10907">
        <v>1</v>
      </c>
      <c r="F10907" t="s">
        <v>116</v>
      </c>
      <c r="G10907" t="s">
        <v>600</v>
      </c>
      <c r="H10907" t="s">
        <v>565</v>
      </c>
      <c r="M10907" s="2">
        <v>3270</v>
      </c>
      <c r="N10907" s="2">
        <v>3500</v>
      </c>
      <c r="O10907" s="2">
        <f>IF(Tabla1[[#This Row],[Mov]]="VNT",Tabla1[[#This Row],[Sale]]-Tabla1[[#This Row],[Cost]],-Tabla1[[#This Row],[Cost]]*Tabla1[[#This Row],[Cant]])</f>
        <v>230</v>
      </c>
      <c r="P10907" s="8">
        <f>IF(Tabla1[[#This Row],[Mov]]="VNT",-Tabla1[[#This Row],[Cant]],Tabla1[[#This Row],[Cant]])</f>
        <v>-1</v>
      </c>
      <c r="Q10907" s="8">
        <f>DAY(Tabla1[[#This Row],[Date]])</f>
        <v>11</v>
      </c>
      <c r="R10907" s="8">
        <f>MONTH(Tabla1[[#This Row],[Date]])</f>
        <v>6</v>
      </c>
      <c r="S10907" s="8">
        <f>YEAR(Tabla1[[#This Row],[Date]])</f>
        <v>2023</v>
      </c>
    </row>
    <row r="10908" spans="1:19" x14ac:dyDescent="0.2">
      <c r="A10908">
        <v>10859</v>
      </c>
      <c r="B10908" s="1">
        <v>45089</v>
      </c>
      <c r="C10908" t="s">
        <v>260</v>
      </c>
      <c r="D10908" t="s">
        <v>332</v>
      </c>
      <c r="E10908">
        <v>1</v>
      </c>
      <c r="F10908" t="s">
        <v>3510</v>
      </c>
      <c r="G10908" t="s">
        <v>3510</v>
      </c>
      <c r="H10908" t="s">
        <v>3510</v>
      </c>
      <c r="M10908" s="2">
        <v>0</v>
      </c>
      <c r="N10908" s="2">
        <v>0</v>
      </c>
      <c r="O10908" s="2">
        <f>IF(Tabla1[[#This Row],[Mov]]="VNT",Tabla1[[#This Row],[Sale]]-Tabla1[[#This Row],[Cost]],-Tabla1[[#This Row],[Cost]]*Tabla1[[#This Row],[Cant]])</f>
        <v>0</v>
      </c>
      <c r="P10908" s="8">
        <f>IF(Tabla1[[#This Row],[Mov]]="VNT",-Tabla1[[#This Row],[Cant]],Tabla1[[#This Row],[Cant]])</f>
        <v>-1</v>
      </c>
      <c r="Q10908" s="8">
        <f>DAY(Tabla1[[#This Row],[Date]])</f>
        <v>12</v>
      </c>
      <c r="R10908" s="8">
        <f>MONTH(Tabla1[[#This Row],[Date]])</f>
        <v>6</v>
      </c>
      <c r="S10908" s="8">
        <f>YEAR(Tabla1[[#This Row],[Date]])</f>
        <v>2023</v>
      </c>
    </row>
    <row r="10909" spans="1:19" x14ac:dyDescent="0.2">
      <c r="A10909">
        <v>10860</v>
      </c>
      <c r="B10909" s="1">
        <v>45090</v>
      </c>
      <c r="C10909" t="s">
        <v>260</v>
      </c>
      <c r="D10909" t="s">
        <v>332</v>
      </c>
      <c r="E10909">
        <v>1</v>
      </c>
      <c r="F10909" t="s">
        <v>15</v>
      </c>
      <c r="G10909" t="s">
        <v>333</v>
      </c>
      <c r="H10909" t="s">
        <v>16</v>
      </c>
      <c r="M10909" s="2">
        <v>3500</v>
      </c>
      <c r="N10909" s="2">
        <v>12000</v>
      </c>
      <c r="O10909" s="2">
        <f>IF(Tabla1[[#This Row],[Mov]]="VNT",Tabla1[[#This Row],[Sale]]-Tabla1[[#This Row],[Cost]],-Tabla1[[#This Row],[Cost]]*Tabla1[[#This Row],[Cant]])</f>
        <v>8500</v>
      </c>
      <c r="P10909" s="8">
        <f>IF(Tabla1[[#This Row],[Mov]]="VNT",-Tabla1[[#This Row],[Cant]],Tabla1[[#This Row],[Cant]])</f>
        <v>-1</v>
      </c>
      <c r="Q10909" s="8">
        <f>DAY(Tabla1[[#This Row],[Date]])</f>
        <v>13</v>
      </c>
      <c r="R10909" s="8">
        <f>MONTH(Tabla1[[#This Row],[Date]])</f>
        <v>6</v>
      </c>
      <c r="S10909" s="8">
        <f>YEAR(Tabla1[[#This Row],[Date]])</f>
        <v>2023</v>
      </c>
    </row>
    <row r="10910" spans="1:19" x14ac:dyDescent="0.2">
      <c r="A10910">
        <v>10861</v>
      </c>
      <c r="B10910" s="1">
        <v>45090</v>
      </c>
      <c r="C10910" t="s">
        <v>260</v>
      </c>
      <c r="D10910" t="s">
        <v>332</v>
      </c>
      <c r="E10910">
        <v>1</v>
      </c>
      <c r="F10910" t="s">
        <v>532</v>
      </c>
      <c r="G10910" t="s">
        <v>263</v>
      </c>
      <c r="H10910" t="s">
        <v>681</v>
      </c>
      <c r="M10910" s="2">
        <v>33000</v>
      </c>
      <c r="N10910" s="2">
        <v>60000</v>
      </c>
      <c r="O10910" s="2">
        <f>IF(Tabla1[[#This Row],[Mov]]="VNT",Tabla1[[#This Row],[Sale]]-Tabla1[[#This Row],[Cost]],-Tabla1[[#This Row],[Cost]]*Tabla1[[#This Row],[Cant]])</f>
        <v>27000</v>
      </c>
      <c r="P10910" s="8">
        <f>IF(Tabla1[[#This Row],[Mov]]="VNT",-Tabla1[[#This Row],[Cant]],Tabla1[[#This Row],[Cant]])</f>
        <v>-1</v>
      </c>
      <c r="Q10910" s="8">
        <f>DAY(Tabla1[[#This Row],[Date]])</f>
        <v>13</v>
      </c>
      <c r="R10910" s="8">
        <f>MONTH(Tabla1[[#This Row],[Date]])</f>
        <v>6</v>
      </c>
      <c r="S10910" s="8">
        <f>YEAR(Tabla1[[#This Row],[Date]])</f>
        <v>2023</v>
      </c>
    </row>
    <row r="10911" spans="1:19" x14ac:dyDescent="0.2">
      <c r="A10911">
        <v>10862</v>
      </c>
      <c r="B10911" s="1">
        <v>45090</v>
      </c>
      <c r="C10911" t="s">
        <v>260</v>
      </c>
      <c r="D10911" t="s">
        <v>332</v>
      </c>
      <c r="E10911">
        <v>1</v>
      </c>
      <c r="F10911" t="s">
        <v>225</v>
      </c>
      <c r="G10911" t="s">
        <v>262</v>
      </c>
      <c r="H10911" t="s">
        <v>577</v>
      </c>
      <c r="M10911" s="2">
        <v>1100</v>
      </c>
      <c r="N10911" s="2">
        <v>10000</v>
      </c>
      <c r="O10911" s="2">
        <f>IF(Tabla1[[#This Row],[Mov]]="VNT",Tabla1[[#This Row],[Sale]]-Tabla1[[#This Row],[Cost]],-Tabla1[[#This Row],[Cost]]*Tabla1[[#This Row],[Cant]])</f>
        <v>8900</v>
      </c>
      <c r="P10911" s="8">
        <f>IF(Tabla1[[#This Row],[Mov]]="VNT",-Tabla1[[#This Row],[Cant]],Tabla1[[#This Row],[Cant]])</f>
        <v>-1</v>
      </c>
      <c r="Q10911" s="8">
        <f>DAY(Tabla1[[#This Row],[Date]])</f>
        <v>13</v>
      </c>
      <c r="R10911" s="8">
        <f>MONTH(Tabla1[[#This Row],[Date]])</f>
        <v>6</v>
      </c>
      <c r="S10911" s="8">
        <f>YEAR(Tabla1[[#This Row],[Date]])</f>
        <v>2023</v>
      </c>
    </row>
    <row r="10912" spans="1:19" x14ac:dyDescent="0.2">
      <c r="A10912">
        <v>10863</v>
      </c>
      <c r="B10912" s="1">
        <v>45090</v>
      </c>
      <c r="C10912" t="s">
        <v>260</v>
      </c>
      <c r="D10912" t="s">
        <v>332</v>
      </c>
      <c r="E10912">
        <v>1</v>
      </c>
      <c r="F10912" t="s">
        <v>224</v>
      </c>
      <c r="G10912" t="s">
        <v>272</v>
      </c>
      <c r="H10912" t="s">
        <v>308</v>
      </c>
      <c r="M10912" s="2">
        <v>8000</v>
      </c>
      <c r="N10912" s="2">
        <v>20000</v>
      </c>
      <c r="O10912" s="2">
        <f>IF(Tabla1[[#This Row],[Mov]]="VNT",Tabla1[[#This Row],[Sale]]-Tabla1[[#This Row],[Cost]],-Tabla1[[#This Row],[Cost]]*Tabla1[[#This Row],[Cant]])</f>
        <v>12000</v>
      </c>
      <c r="P10912" s="8">
        <f>IF(Tabla1[[#This Row],[Mov]]="VNT",-Tabla1[[#This Row],[Cant]],Tabla1[[#This Row],[Cant]])</f>
        <v>-1</v>
      </c>
      <c r="Q10912" s="8">
        <f>DAY(Tabla1[[#This Row],[Date]])</f>
        <v>13</v>
      </c>
      <c r="R10912" s="8">
        <f>MONTH(Tabla1[[#This Row],[Date]])</f>
        <v>6</v>
      </c>
      <c r="S10912" s="8">
        <f>YEAR(Tabla1[[#This Row],[Date]])</f>
        <v>2023</v>
      </c>
    </row>
    <row r="10913" spans="1:19" x14ac:dyDescent="0.2">
      <c r="A10913">
        <v>10864</v>
      </c>
      <c r="B10913" s="1">
        <v>45090</v>
      </c>
      <c r="C10913" t="s">
        <v>260</v>
      </c>
      <c r="D10913" t="s">
        <v>332</v>
      </c>
      <c r="E10913">
        <v>1</v>
      </c>
      <c r="F10913" t="s">
        <v>225</v>
      </c>
      <c r="G10913" t="s">
        <v>272</v>
      </c>
      <c r="H10913" t="s">
        <v>308</v>
      </c>
      <c r="M10913" s="2">
        <v>1100</v>
      </c>
      <c r="N10913" s="2">
        <v>10000</v>
      </c>
      <c r="O10913" s="2">
        <f>IF(Tabla1[[#This Row],[Mov]]="VNT",Tabla1[[#This Row],[Sale]]-Tabla1[[#This Row],[Cost]],-Tabla1[[#This Row],[Cost]]*Tabla1[[#This Row],[Cant]])</f>
        <v>8900</v>
      </c>
      <c r="P10913" s="8">
        <f>IF(Tabla1[[#This Row],[Mov]]="VNT",-Tabla1[[#This Row],[Cant]],Tabla1[[#This Row],[Cant]])</f>
        <v>-1</v>
      </c>
      <c r="Q10913" s="8">
        <f>DAY(Tabla1[[#This Row],[Date]])</f>
        <v>13</v>
      </c>
      <c r="R10913" s="8">
        <f>MONTH(Tabla1[[#This Row],[Date]])</f>
        <v>6</v>
      </c>
      <c r="S10913" s="8">
        <f>YEAR(Tabla1[[#This Row],[Date]])</f>
        <v>2023</v>
      </c>
    </row>
    <row r="10914" spans="1:19" x14ac:dyDescent="0.2">
      <c r="A10914">
        <v>10865</v>
      </c>
      <c r="B10914" s="1">
        <v>45090</v>
      </c>
      <c r="C10914" t="s">
        <v>260</v>
      </c>
      <c r="D10914" t="s">
        <v>332</v>
      </c>
      <c r="E10914">
        <v>1</v>
      </c>
      <c r="F10914" t="s">
        <v>677</v>
      </c>
      <c r="G10914" t="s">
        <v>272</v>
      </c>
      <c r="H10914" t="s">
        <v>253</v>
      </c>
      <c r="M10914" s="2">
        <v>5000</v>
      </c>
      <c r="N10914" s="2">
        <v>15000</v>
      </c>
      <c r="O10914" s="2">
        <f>IF(Tabla1[[#This Row],[Mov]]="VNT",Tabla1[[#This Row],[Sale]]-Tabla1[[#This Row],[Cost]],-Tabla1[[#This Row],[Cost]]*Tabla1[[#This Row],[Cant]])</f>
        <v>10000</v>
      </c>
      <c r="P10914" s="8">
        <f>IF(Tabla1[[#This Row],[Mov]]="VNT",-Tabla1[[#This Row],[Cant]],Tabla1[[#This Row],[Cant]])</f>
        <v>-1</v>
      </c>
      <c r="Q10914" s="8">
        <f>DAY(Tabla1[[#This Row],[Date]])</f>
        <v>13</v>
      </c>
      <c r="R10914" s="8">
        <f>MONTH(Tabla1[[#This Row],[Date]])</f>
        <v>6</v>
      </c>
      <c r="S10914" s="8">
        <f>YEAR(Tabla1[[#This Row],[Date]])</f>
        <v>2023</v>
      </c>
    </row>
    <row r="10915" spans="1:19" x14ac:dyDescent="0.2">
      <c r="A10915">
        <v>10866</v>
      </c>
      <c r="B10915" s="1">
        <v>45090</v>
      </c>
      <c r="C10915" t="s">
        <v>260</v>
      </c>
      <c r="D10915" t="s">
        <v>332</v>
      </c>
      <c r="E10915">
        <v>1</v>
      </c>
      <c r="F10915" t="s">
        <v>116</v>
      </c>
      <c r="G10915" t="s">
        <v>347</v>
      </c>
      <c r="H10915" t="s">
        <v>518</v>
      </c>
      <c r="M10915" s="2">
        <v>6074</v>
      </c>
      <c r="N10915" s="2">
        <v>6500</v>
      </c>
      <c r="O10915" s="2">
        <f>IF(Tabla1[[#This Row],[Mov]]="VNT",Tabla1[[#This Row],[Sale]]-Tabla1[[#This Row],[Cost]],-Tabla1[[#This Row],[Cost]]*Tabla1[[#This Row],[Cant]])</f>
        <v>426</v>
      </c>
      <c r="P10915" s="8">
        <f>IF(Tabla1[[#This Row],[Mov]]="VNT",-Tabla1[[#This Row],[Cant]],Tabla1[[#This Row],[Cant]])</f>
        <v>-1</v>
      </c>
      <c r="Q10915" s="8">
        <f>DAY(Tabla1[[#This Row],[Date]])</f>
        <v>13</v>
      </c>
      <c r="R10915" s="8">
        <f>MONTH(Tabla1[[#This Row],[Date]])</f>
        <v>6</v>
      </c>
      <c r="S10915" s="8">
        <f>YEAR(Tabla1[[#This Row],[Date]])</f>
        <v>2023</v>
      </c>
    </row>
    <row r="10916" spans="1:19" x14ac:dyDescent="0.2">
      <c r="A10916">
        <v>10867</v>
      </c>
      <c r="B10916" s="1">
        <v>45090</v>
      </c>
      <c r="C10916" t="s">
        <v>260</v>
      </c>
      <c r="D10916" t="s">
        <v>332</v>
      </c>
      <c r="E10916">
        <v>1</v>
      </c>
      <c r="F10916" t="s">
        <v>15</v>
      </c>
      <c r="G10916" t="s">
        <v>266</v>
      </c>
      <c r="H10916" t="s">
        <v>2328</v>
      </c>
      <c r="M10916" s="2">
        <v>2500</v>
      </c>
      <c r="N10916" s="2">
        <v>7000</v>
      </c>
      <c r="O10916" s="2">
        <f>IF(Tabla1[[#This Row],[Mov]]="VNT",Tabla1[[#This Row],[Sale]]-Tabla1[[#This Row],[Cost]],-Tabla1[[#This Row],[Cost]]*Tabla1[[#This Row],[Cant]])</f>
        <v>4500</v>
      </c>
      <c r="P10916" s="8">
        <f>IF(Tabla1[[#This Row],[Mov]]="VNT",-Tabla1[[#This Row],[Cant]],Tabla1[[#This Row],[Cant]])</f>
        <v>-1</v>
      </c>
      <c r="Q10916" s="8">
        <f>DAY(Tabla1[[#This Row],[Date]])</f>
        <v>13</v>
      </c>
      <c r="R10916" s="8">
        <f>MONTH(Tabla1[[#This Row],[Date]])</f>
        <v>6</v>
      </c>
      <c r="S10916" s="8">
        <f>YEAR(Tabla1[[#This Row],[Date]])</f>
        <v>2023</v>
      </c>
    </row>
    <row r="10917" spans="1:19" x14ac:dyDescent="0.2">
      <c r="A10917">
        <v>10868</v>
      </c>
      <c r="B10917" s="1">
        <v>45090</v>
      </c>
      <c r="C10917" t="s">
        <v>260</v>
      </c>
      <c r="D10917" t="s">
        <v>332</v>
      </c>
      <c r="E10917">
        <v>1</v>
      </c>
      <c r="F10917" t="s">
        <v>455</v>
      </c>
      <c r="G10917" t="s">
        <v>600</v>
      </c>
      <c r="H10917" t="s">
        <v>601</v>
      </c>
      <c r="M10917" s="2">
        <v>1000</v>
      </c>
      <c r="N10917" s="2">
        <v>4000</v>
      </c>
      <c r="O10917" s="2">
        <f>IF(Tabla1[[#This Row],[Mov]]="VNT",Tabla1[[#This Row],[Sale]]-Tabla1[[#This Row],[Cost]],-Tabla1[[#This Row],[Cost]]*Tabla1[[#This Row],[Cant]])</f>
        <v>3000</v>
      </c>
      <c r="P10917" s="8">
        <f>IF(Tabla1[[#This Row],[Mov]]="VNT",-Tabla1[[#This Row],[Cant]],Tabla1[[#This Row],[Cant]])</f>
        <v>-1</v>
      </c>
      <c r="Q10917" s="8">
        <f>DAY(Tabla1[[#This Row],[Date]])</f>
        <v>13</v>
      </c>
      <c r="R10917" s="8">
        <f>MONTH(Tabla1[[#This Row],[Date]])</f>
        <v>6</v>
      </c>
      <c r="S10917" s="8">
        <f>YEAR(Tabla1[[#This Row],[Date]])</f>
        <v>2023</v>
      </c>
    </row>
    <row r="10918" spans="1:19" x14ac:dyDescent="0.2">
      <c r="A10918">
        <v>10869</v>
      </c>
      <c r="B10918" s="1">
        <v>45090</v>
      </c>
      <c r="C10918" t="s">
        <v>260</v>
      </c>
      <c r="D10918" t="s">
        <v>332</v>
      </c>
      <c r="E10918">
        <v>1</v>
      </c>
      <c r="F10918" t="s">
        <v>116</v>
      </c>
      <c r="G10918" t="s">
        <v>600</v>
      </c>
      <c r="H10918" t="s">
        <v>565</v>
      </c>
      <c r="M10918" s="2">
        <v>8410</v>
      </c>
      <c r="N10918" s="2">
        <v>9000</v>
      </c>
      <c r="O10918" s="2">
        <f>IF(Tabla1[[#This Row],[Mov]]="VNT",Tabla1[[#This Row],[Sale]]-Tabla1[[#This Row],[Cost]],-Tabla1[[#This Row],[Cost]]*Tabla1[[#This Row],[Cant]])</f>
        <v>590</v>
      </c>
      <c r="P10918" s="8">
        <f>IF(Tabla1[[#This Row],[Mov]]="VNT",-Tabla1[[#This Row],[Cant]],Tabla1[[#This Row],[Cant]])</f>
        <v>-1</v>
      </c>
      <c r="Q10918" s="8">
        <f>DAY(Tabla1[[#This Row],[Date]])</f>
        <v>13</v>
      </c>
      <c r="R10918" s="8">
        <f>MONTH(Tabla1[[#This Row],[Date]])</f>
        <v>6</v>
      </c>
      <c r="S10918" s="8">
        <f>YEAR(Tabla1[[#This Row],[Date]])</f>
        <v>2023</v>
      </c>
    </row>
    <row r="10919" spans="1:19" x14ac:dyDescent="0.2">
      <c r="A10919">
        <v>10870</v>
      </c>
      <c r="B10919" s="1">
        <v>45090</v>
      </c>
      <c r="C10919" t="s">
        <v>260</v>
      </c>
      <c r="D10919" t="s">
        <v>332</v>
      </c>
      <c r="E10919">
        <v>1</v>
      </c>
      <c r="F10919" t="s">
        <v>455</v>
      </c>
      <c r="G10919" t="s">
        <v>600</v>
      </c>
      <c r="H10919" t="s">
        <v>601</v>
      </c>
      <c r="M10919" s="2">
        <v>1000</v>
      </c>
      <c r="N10919" s="2">
        <v>4000</v>
      </c>
      <c r="O10919" s="2">
        <f>IF(Tabla1[[#This Row],[Mov]]="VNT",Tabla1[[#This Row],[Sale]]-Tabla1[[#This Row],[Cost]],-Tabla1[[#This Row],[Cost]]*Tabla1[[#This Row],[Cant]])</f>
        <v>3000</v>
      </c>
      <c r="P10919" s="8">
        <f>IF(Tabla1[[#This Row],[Mov]]="VNT",-Tabla1[[#This Row],[Cant]],Tabla1[[#This Row],[Cant]])</f>
        <v>-1</v>
      </c>
      <c r="Q10919" s="8">
        <f>DAY(Tabla1[[#This Row],[Date]])</f>
        <v>13</v>
      </c>
      <c r="R10919" s="8">
        <f>MONTH(Tabla1[[#This Row],[Date]])</f>
        <v>6</v>
      </c>
      <c r="S10919" s="8">
        <f>YEAR(Tabla1[[#This Row],[Date]])</f>
        <v>2023</v>
      </c>
    </row>
    <row r="10920" spans="1:19" x14ac:dyDescent="0.2">
      <c r="A10920">
        <v>10871</v>
      </c>
      <c r="B10920" s="1">
        <v>45090</v>
      </c>
      <c r="C10920" t="s">
        <v>260</v>
      </c>
      <c r="D10920" t="s">
        <v>332</v>
      </c>
      <c r="E10920">
        <v>1</v>
      </c>
      <c r="F10920" t="s">
        <v>116</v>
      </c>
      <c r="G10920" t="s">
        <v>600</v>
      </c>
      <c r="H10920" t="s">
        <v>565</v>
      </c>
      <c r="M10920" s="2">
        <v>5606</v>
      </c>
      <c r="N10920" s="2">
        <v>6000</v>
      </c>
      <c r="O10920" s="2">
        <f>IF(Tabla1[[#This Row],[Mov]]="VNT",Tabla1[[#This Row],[Sale]]-Tabla1[[#This Row],[Cost]],-Tabla1[[#This Row],[Cost]]*Tabla1[[#This Row],[Cant]])</f>
        <v>394</v>
      </c>
      <c r="P10920" s="8">
        <f>IF(Tabla1[[#This Row],[Mov]]="VNT",-Tabla1[[#This Row],[Cant]],Tabla1[[#This Row],[Cant]])</f>
        <v>-1</v>
      </c>
      <c r="Q10920" s="8">
        <f>DAY(Tabla1[[#This Row],[Date]])</f>
        <v>13</v>
      </c>
      <c r="R10920" s="8">
        <f>MONTH(Tabla1[[#This Row],[Date]])</f>
        <v>6</v>
      </c>
      <c r="S10920" s="8">
        <f>YEAR(Tabla1[[#This Row],[Date]])</f>
        <v>2023</v>
      </c>
    </row>
    <row r="10921" spans="1:19" x14ac:dyDescent="0.2">
      <c r="A10921">
        <v>10872</v>
      </c>
      <c r="B10921" s="1">
        <v>45090</v>
      </c>
      <c r="C10921" t="s">
        <v>260</v>
      </c>
      <c r="D10921" t="s">
        <v>332</v>
      </c>
      <c r="E10921">
        <v>1</v>
      </c>
      <c r="F10921" t="s">
        <v>116</v>
      </c>
      <c r="G10921" t="s">
        <v>347</v>
      </c>
      <c r="H10921" t="s">
        <v>518</v>
      </c>
      <c r="M10921" s="2">
        <v>6074</v>
      </c>
      <c r="N10921" s="2">
        <v>6500</v>
      </c>
      <c r="O10921" s="2">
        <f>IF(Tabla1[[#This Row],[Mov]]="VNT",Tabla1[[#This Row],[Sale]]-Tabla1[[#This Row],[Cost]],-Tabla1[[#This Row],[Cost]]*Tabla1[[#This Row],[Cant]])</f>
        <v>426</v>
      </c>
      <c r="P10921" s="8">
        <f>IF(Tabla1[[#This Row],[Mov]]="VNT",-Tabla1[[#This Row],[Cant]],Tabla1[[#This Row],[Cant]])</f>
        <v>-1</v>
      </c>
      <c r="Q10921" s="8">
        <f>DAY(Tabla1[[#This Row],[Date]])</f>
        <v>13</v>
      </c>
      <c r="R10921" s="8">
        <f>MONTH(Tabla1[[#This Row],[Date]])</f>
        <v>6</v>
      </c>
      <c r="S10921" s="8">
        <f>YEAR(Tabla1[[#This Row],[Date]])</f>
        <v>2023</v>
      </c>
    </row>
    <row r="10922" spans="1:19" x14ac:dyDescent="0.2">
      <c r="A10922">
        <v>10873</v>
      </c>
      <c r="B10922" s="1">
        <v>45090</v>
      </c>
      <c r="C10922" t="s">
        <v>260</v>
      </c>
      <c r="D10922" t="s">
        <v>332</v>
      </c>
      <c r="E10922">
        <v>1</v>
      </c>
      <c r="F10922" t="s">
        <v>116</v>
      </c>
      <c r="G10922" t="s">
        <v>347</v>
      </c>
      <c r="H10922" t="s">
        <v>518</v>
      </c>
      <c r="M10922" s="2">
        <v>3270</v>
      </c>
      <c r="N10922" s="2">
        <v>3500</v>
      </c>
      <c r="O10922" s="2">
        <f>IF(Tabla1[[#This Row],[Mov]]="VNT",Tabla1[[#This Row],[Sale]]-Tabla1[[#This Row],[Cost]],-Tabla1[[#This Row],[Cost]]*Tabla1[[#This Row],[Cant]])</f>
        <v>230</v>
      </c>
      <c r="P10922" s="8">
        <f>IF(Tabla1[[#This Row],[Mov]]="VNT",-Tabla1[[#This Row],[Cant]],Tabla1[[#This Row],[Cant]])</f>
        <v>-1</v>
      </c>
      <c r="Q10922" s="8">
        <f>DAY(Tabla1[[#This Row],[Date]])</f>
        <v>13</v>
      </c>
      <c r="R10922" s="8">
        <f>MONTH(Tabla1[[#This Row],[Date]])</f>
        <v>6</v>
      </c>
      <c r="S10922" s="8">
        <f>YEAR(Tabla1[[#This Row],[Date]])</f>
        <v>2023</v>
      </c>
    </row>
    <row r="10923" spans="1:19" x14ac:dyDescent="0.2">
      <c r="A10923">
        <v>10874</v>
      </c>
      <c r="B10923" s="1">
        <v>45090</v>
      </c>
      <c r="C10923" t="s">
        <v>260</v>
      </c>
      <c r="D10923" t="s">
        <v>332</v>
      </c>
      <c r="E10923">
        <v>1</v>
      </c>
      <c r="F10923" t="s">
        <v>127</v>
      </c>
      <c r="G10923" t="s">
        <v>266</v>
      </c>
      <c r="H10923" t="s">
        <v>139</v>
      </c>
      <c r="M10923" s="2">
        <v>2000</v>
      </c>
      <c r="N10923" s="2">
        <v>7000</v>
      </c>
      <c r="O10923" s="2">
        <f>IF(Tabla1[[#This Row],[Mov]]="VNT",Tabla1[[#This Row],[Sale]]-Tabla1[[#This Row],[Cost]],-Tabla1[[#This Row],[Cost]]*Tabla1[[#This Row],[Cant]])</f>
        <v>5000</v>
      </c>
      <c r="P10923" s="8">
        <f>IF(Tabla1[[#This Row],[Mov]]="VNT",-Tabla1[[#This Row],[Cant]],Tabla1[[#This Row],[Cant]])</f>
        <v>-1</v>
      </c>
      <c r="Q10923" s="8">
        <f>DAY(Tabla1[[#This Row],[Date]])</f>
        <v>13</v>
      </c>
      <c r="R10923" s="8">
        <f>MONTH(Tabla1[[#This Row],[Date]])</f>
        <v>6</v>
      </c>
      <c r="S10923" s="8">
        <f>YEAR(Tabla1[[#This Row],[Date]])</f>
        <v>2023</v>
      </c>
    </row>
    <row r="10924" spans="1:19" x14ac:dyDescent="0.2">
      <c r="A10924">
        <v>10875</v>
      </c>
      <c r="B10924" s="1">
        <v>45090</v>
      </c>
      <c r="C10924" t="s">
        <v>260</v>
      </c>
      <c r="D10924" t="s">
        <v>332</v>
      </c>
      <c r="E10924">
        <v>1</v>
      </c>
      <c r="F10924" t="s">
        <v>586</v>
      </c>
      <c r="G10924" t="s">
        <v>263</v>
      </c>
      <c r="H10924" t="s">
        <v>477</v>
      </c>
      <c r="M10924" s="2">
        <v>7000</v>
      </c>
      <c r="N10924" s="2">
        <v>18000</v>
      </c>
      <c r="O10924" s="2">
        <f>IF(Tabla1[[#This Row],[Mov]]="VNT",Tabla1[[#This Row],[Sale]]-Tabla1[[#This Row],[Cost]],-Tabla1[[#This Row],[Cost]]*Tabla1[[#This Row],[Cant]])</f>
        <v>11000</v>
      </c>
      <c r="P10924" s="8">
        <f>IF(Tabla1[[#This Row],[Mov]]="VNT",-Tabla1[[#This Row],[Cant]],Tabla1[[#This Row],[Cant]])</f>
        <v>-1</v>
      </c>
      <c r="Q10924" s="8">
        <f>DAY(Tabla1[[#This Row],[Date]])</f>
        <v>13</v>
      </c>
      <c r="R10924" s="8">
        <f>MONTH(Tabla1[[#This Row],[Date]])</f>
        <v>6</v>
      </c>
      <c r="S10924" s="8">
        <f>YEAR(Tabla1[[#This Row],[Date]])</f>
        <v>2023</v>
      </c>
    </row>
    <row r="10925" spans="1:19" x14ac:dyDescent="0.2">
      <c r="A10925">
        <v>10876</v>
      </c>
      <c r="B10925" s="1">
        <v>45090</v>
      </c>
      <c r="C10925" t="s">
        <v>260</v>
      </c>
      <c r="D10925" t="s">
        <v>332</v>
      </c>
      <c r="E10925">
        <v>1</v>
      </c>
      <c r="F10925" t="s">
        <v>48</v>
      </c>
      <c r="G10925" t="s">
        <v>2905</v>
      </c>
      <c r="H10925" t="s">
        <v>2906</v>
      </c>
      <c r="M10925" s="2">
        <v>14000</v>
      </c>
      <c r="N10925" s="2">
        <v>30000</v>
      </c>
      <c r="O10925" s="2">
        <f>IF(Tabla1[[#This Row],[Mov]]="VNT",Tabla1[[#This Row],[Sale]]-Tabla1[[#This Row],[Cost]],-Tabla1[[#This Row],[Cost]]*Tabla1[[#This Row],[Cant]])</f>
        <v>16000</v>
      </c>
      <c r="P10925" s="8">
        <f>IF(Tabla1[[#This Row],[Mov]]="VNT",-Tabla1[[#This Row],[Cant]],Tabla1[[#This Row],[Cant]])</f>
        <v>-1</v>
      </c>
      <c r="Q10925" s="8">
        <f>DAY(Tabla1[[#This Row],[Date]])</f>
        <v>13</v>
      </c>
      <c r="R10925" s="8">
        <f>MONTH(Tabla1[[#This Row],[Date]])</f>
        <v>6</v>
      </c>
      <c r="S10925" s="8">
        <f>YEAR(Tabla1[[#This Row],[Date]])</f>
        <v>2023</v>
      </c>
    </row>
    <row r="10926" spans="1:19" x14ac:dyDescent="0.2">
      <c r="A10926">
        <v>10877</v>
      </c>
      <c r="B10926" s="1">
        <v>45090</v>
      </c>
      <c r="C10926" t="s">
        <v>260</v>
      </c>
      <c r="D10926" t="s">
        <v>332</v>
      </c>
      <c r="E10926">
        <v>1</v>
      </c>
      <c r="F10926" t="s">
        <v>458</v>
      </c>
      <c r="G10926" t="s">
        <v>266</v>
      </c>
      <c r="H10926" t="s">
        <v>644</v>
      </c>
      <c r="L10926" t="s">
        <v>3511</v>
      </c>
      <c r="M10926" s="2">
        <v>0</v>
      </c>
      <c r="N10926" s="2">
        <v>3000</v>
      </c>
      <c r="O10926" s="2">
        <f>IF(Tabla1[[#This Row],[Mov]]="VNT",Tabla1[[#This Row],[Sale]]-Tabla1[[#This Row],[Cost]],-Tabla1[[#This Row],[Cost]]*Tabla1[[#This Row],[Cant]])</f>
        <v>3000</v>
      </c>
      <c r="P10926" s="8">
        <f>IF(Tabla1[[#This Row],[Mov]]="VNT",-Tabla1[[#This Row],[Cant]],Tabla1[[#This Row],[Cant]])</f>
        <v>-1</v>
      </c>
      <c r="Q10926" s="8">
        <f>DAY(Tabla1[[#This Row],[Date]])</f>
        <v>13</v>
      </c>
      <c r="R10926" s="8">
        <f>MONTH(Tabla1[[#This Row],[Date]])</f>
        <v>6</v>
      </c>
      <c r="S10926" s="8">
        <f>YEAR(Tabla1[[#This Row],[Date]])</f>
        <v>2023</v>
      </c>
    </row>
    <row r="10927" spans="1:19" x14ac:dyDescent="0.2">
      <c r="A10927">
        <v>10878</v>
      </c>
      <c r="B10927" s="1">
        <v>45090</v>
      </c>
      <c r="C10927" t="s">
        <v>260</v>
      </c>
      <c r="D10927" t="s">
        <v>332</v>
      </c>
      <c r="E10927">
        <v>1</v>
      </c>
      <c r="F10927" t="s">
        <v>458</v>
      </c>
      <c r="G10927" t="s">
        <v>266</v>
      </c>
      <c r="H10927" t="s">
        <v>644</v>
      </c>
      <c r="L10927" t="s">
        <v>3511</v>
      </c>
      <c r="M10927" s="2">
        <v>0</v>
      </c>
      <c r="N10927" s="2">
        <v>3000</v>
      </c>
      <c r="O10927" s="2">
        <f>IF(Tabla1[[#This Row],[Mov]]="VNT",Tabla1[[#This Row],[Sale]]-Tabla1[[#This Row],[Cost]],-Tabla1[[#This Row],[Cost]]*Tabla1[[#This Row],[Cant]])</f>
        <v>3000</v>
      </c>
      <c r="P10927" s="8">
        <f>IF(Tabla1[[#This Row],[Mov]]="VNT",-Tabla1[[#This Row],[Cant]],Tabla1[[#This Row],[Cant]])</f>
        <v>-1</v>
      </c>
      <c r="Q10927" s="8">
        <f>DAY(Tabla1[[#This Row],[Date]])</f>
        <v>13</v>
      </c>
      <c r="R10927" s="8">
        <f>MONTH(Tabla1[[#This Row],[Date]])</f>
        <v>6</v>
      </c>
      <c r="S10927" s="8">
        <f>YEAR(Tabla1[[#This Row],[Date]])</f>
        <v>2023</v>
      </c>
    </row>
    <row r="10928" spans="1:19" x14ac:dyDescent="0.2">
      <c r="A10928">
        <v>10879</v>
      </c>
      <c r="B10928" s="1">
        <v>45090</v>
      </c>
      <c r="C10928" t="s">
        <v>260</v>
      </c>
      <c r="D10928" t="s">
        <v>332</v>
      </c>
      <c r="E10928">
        <v>1</v>
      </c>
      <c r="F10928" t="s">
        <v>365</v>
      </c>
      <c r="G10928" t="s">
        <v>943</v>
      </c>
      <c r="H10928" t="s">
        <v>1251</v>
      </c>
      <c r="M10928" s="2">
        <v>4000</v>
      </c>
      <c r="N10928" s="2">
        <v>9000</v>
      </c>
      <c r="O10928" s="2">
        <f>IF(Tabla1[[#This Row],[Mov]]="VNT",Tabla1[[#This Row],[Sale]]-Tabla1[[#This Row],[Cost]],-Tabla1[[#This Row],[Cost]]*Tabla1[[#This Row],[Cant]])</f>
        <v>5000</v>
      </c>
      <c r="P10928" s="8">
        <f>IF(Tabla1[[#This Row],[Mov]]="VNT",-Tabla1[[#This Row],[Cant]],Tabla1[[#This Row],[Cant]])</f>
        <v>-1</v>
      </c>
      <c r="Q10928" s="8">
        <f>DAY(Tabla1[[#This Row],[Date]])</f>
        <v>13</v>
      </c>
      <c r="R10928" s="8">
        <f>MONTH(Tabla1[[#This Row],[Date]])</f>
        <v>6</v>
      </c>
      <c r="S10928" s="8">
        <f>YEAR(Tabla1[[#This Row],[Date]])</f>
        <v>2023</v>
      </c>
    </row>
    <row r="10929" spans="1:19" x14ac:dyDescent="0.2">
      <c r="A10929">
        <v>10880</v>
      </c>
      <c r="B10929" s="1">
        <v>45090</v>
      </c>
      <c r="C10929" t="s">
        <v>260</v>
      </c>
      <c r="D10929" t="s">
        <v>332</v>
      </c>
      <c r="E10929">
        <v>1</v>
      </c>
      <c r="F10929" t="s">
        <v>116</v>
      </c>
      <c r="G10929" t="s">
        <v>347</v>
      </c>
      <c r="H10929" t="s">
        <v>518</v>
      </c>
      <c r="M10929" s="2">
        <v>6074</v>
      </c>
      <c r="N10929" s="2">
        <v>6500</v>
      </c>
      <c r="O10929" s="2">
        <f>IF(Tabla1[[#This Row],[Mov]]="VNT",Tabla1[[#This Row],[Sale]]-Tabla1[[#This Row],[Cost]],-Tabla1[[#This Row],[Cost]]*Tabla1[[#This Row],[Cant]])</f>
        <v>426</v>
      </c>
      <c r="P10929" s="8">
        <f>IF(Tabla1[[#This Row],[Mov]]="VNT",-Tabla1[[#This Row],[Cant]],Tabla1[[#This Row],[Cant]])</f>
        <v>-1</v>
      </c>
      <c r="Q10929" s="8">
        <f>DAY(Tabla1[[#This Row],[Date]])</f>
        <v>13</v>
      </c>
      <c r="R10929" s="8">
        <f>MONTH(Tabla1[[#This Row],[Date]])</f>
        <v>6</v>
      </c>
      <c r="S10929" s="8">
        <f>YEAR(Tabla1[[#This Row],[Date]])</f>
        <v>2023</v>
      </c>
    </row>
    <row r="10930" spans="1:19" x14ac:dyDescent="0.2">
      <c r="A10930">
        <v>10881</v>
      </c>
      <c r="B10930" s="1">
        <v>45090</v>
      </c>
      <c r="C10930" t="s">
        <v>260</v>
      </c>
      <c r="D10930" t="s">
        <v>332</v>
      </c>
      <c r="E10930">
        <v>1</v>
      </c>
      <c r="F10930" t="s">
        <v>116</v>
      </c>
      <c r="G10930" t="s">
        <v>347</v>
      </c>
      <c r="H10930" t="s">
        <v>518</v>
      </c>
      <c r="M10930" s="2">
        <v>3270</v>
      </c>
      <c r="N10930" s="2">
        <v>3500</v>
      </c>
      <c r="O10930" s="2">
        <f>IF(Tabla1[[#This Row],[Mov]]="VNT",Tabla1[[#This Row],[Sale]]-Tabla1[[#This Row],[Cost]],-Tabla1[[#This Row],[Cost]]*Tabla1[[#This Row],[Cant]])</f>
        <v>230</v>
      </c>
      <c r="P10930" s="8">
        <f>IF(Tabla1[[#This Row],[Mov]]="VNT",-Tabla1[[#This Row],[Cant]],Tabla1[[#This Row],[Cant]])</f>
        <v>-1</v>
      </c>
      <c r="Q10930" s="8">
        <f>DAY(Tabla1[[#This Row],[Date]])</f>
        <v>13</v>
      </c>
      <c r="R10930" s="8">
        <f>MONTH(Tabla1[[#This Row],[Date]])</f>
        <v>6</v>
      </c>
      <c r="S10930" s="8">
        <f>YEAR(Tabla1[[#This Row],[Date]])</f>
        <v>2023</v>
      </c>
    </row>
    <row r="10931" spans="1:19" x14ac:dyDescent="0.2">
      <c r="A10931">
        <v>10882</v>
      </c>
      <c r="B10931" s="1">
        <v>45091</v>
      </c>
      <c r="C10931" t="s">
        <v>261</v>
      </c>
      <c r="D10931" t="s">
        <v>2338</v>
      </c>
      <c r="E10931">
        <v>1</v>
      </c>
      <c r="F10931" t="s">
        <v>1867</v>
      </c>
      <c r="G10931" t="s">
        <v>272</v>
      </c>
      <c r="H10931" t="s">
        <v>3512</v>
      </c>
      <c r="M10931" s="2">
        <v>10000</v>
      </c>
      <c r="N10931" s="2">
        <v>18000</v>
      </c>
      <c r="O10931" s="2">
        <f>IF(Tabla1[[#This Row],[Mov]]="VNT",Tabla1[[#This Row],[Sale]]-Tabla1[[#This Row],[Cost]],-Tabla1[[#This Row],[Cost]]*Tabla1[[#This Row],[Cant]])</f>
        <v>-10000</v>
      </c>
      <c r="P10931" s="8">
        <f>IF(Tabla1[[#This Row],[Mov]]="VNT",-Tabla1[[#This Row],[Cant]],Tabla1[[#This Row],[Cant]])</f>
        <v>1</v>
      </c>
      <c r="Q10931" s="8">
        <f>DAY(Tabla1[[#This Row],[Date]])</f>
        <v>14</v>
      </c>
      <c r="R10931" s="8">
        <f>MONTH(Tabla1[[#This Row],[Date]])</f>
        <v>6</v>
      </c>
      <c r="S10931" s="8">
        <f>YEAR(Tabla1[[#This Row],[Date]])</f>
        <v>2023</v>
      </c>
    </row>
    <row r="10932" spans="1:19" x14ac:dyDescent="0.2">
      <c r="A10932">
        <v>10883</v>
      </c>
      <c r="B10932" s="1">
        <v>45091</v>
      </c>
      <c r="C10932" t="s">
        <v>261</v>
      </c>
      <c r="D10932" t="s">
        <v>892</v>
      </c>
      <c r="E10932">
        <v>1</v>
      </c>
      <c r="F10932" t="s">
        <v>386</v>
      </c>
      <c r="G10932" t="s">
        <v>263</v>
      </c>
      <c r="H10932" t="s">
        <v>478</v>
      </c>
      <c r="M10932" s="2">
        <v>60000</v>
      </c>
      <c r="N10932" s="2">
        <v>125000</v>
      </c>
      <c r="O10932" s="2">
        <f>IF(Tabla1[[#This Row],[Mov]]="VNT",Tabla1[[#This Row],[Sale]]-Tabla1[[#This Row],[Cost]],-Tabla1[[#This Row],[Cost]]*Tabla1[[#This Row],[Cant]])</f>
        <v>-60000</v>
      </c>
      <c r="P10932" s="8">
        <f>IF(Tabla1[[#This Row],[Mov]]="VNT",-Tabla1[[#This Row],[Cant]],Tabla1[[#This Row],[Cant]])</f>
        <v>1</v>
      </c>
      <c r="Q10932" s="8">
        <f>DAY(Tabla1[[#This Row],[Date]])</f>
        <v>14</v>
      </c>
      <c r="R10932" s="8">
        <f>MONTH(Tabla1[[#This Row],[Date]])</f>
        <v>6</v>
      </c>
      <c r="S10932" s="8">
        <f>YEAR(Tabla1[[#This Row],[Date]])</f>
        <v>2023</v>
      </c>
    </row>
    <row r="10933" spans="1:19" x14ac:dyDescent="0.2">
      <c r="A10933">
        <v>10884</v>
      </c>
      <c r="B10933" s="1">
        <v>45091</v>
      </c>
      <c r="C10933" t="s">
        <v>261</v>
      </c>
      <c r="D10933" t="s">
        <v>892</v>
      </c>
      <c r="E10933">
        <v>1</v>
      </c>
      <c r="F10933" t="s">
        <v>386</v>
      </c>
      <c r="G10933" t="s">
        <v>272</v>
      </c>
      <c r="H10933" t="s">
        <v>3429</v>
      </c>
      <c r="M10933" s="2">
        <v>75000</v>
      </c>
      <c r="N10933" s="2">
        <v>135000</v>
      </c>
      <c r="O10933" s="2">
        <f>IF(Tabla1[[#This Row],[Mov]]="VNT",Tabla1[[#This Row],[Sale]]-Tabla1[[#This Row],[Cost]],-Tabla1[[#This Row],[Cost]]*Tabla1[[#This Row],[Cant]])</f>
        <v>-75000</v>
      </c>
      <c r="P10933" s="8">
        <f>IF(Tabla1[[#This Row],[Mov]]="VNT",-Tabla1[[#This Row],[Cant]],Tabla1[[#This Row],[Cant]])</f>
        <v>1</v>
      </c>
      <c r="Q10933" s="8">
        <f>DAY(Tabla1[[#This Row],[Date]])</f>
        <v>14</v>
      </c>
      <c r="R10933" s="8">
        <f>MONTH(Tabla1[[#This Row],[Date]])</f>
        <v>6</v>
      </c>
      <c r="S10933" s="8">
        <f>YEAR(Tabla1[[#This Row],[Date]])</f>
        <v>2023</v>
      </c>
    </row>
    <row r="10934" spans="1:19" x14ac:dyDescent="0.2">
      <c r="A10934">
        <v>10885</v>
      </c>
      <c r="B10934" s="1">
        <v>45091</v>
      </c>
      <c r="C10934" t="s">
        <v>261</v>
      </c>
      <c r="D10934" t="s">
        <v>1767</v>
      </c>
      <c r="E10934">
        <v>1</v>
      </c>
      <c r="F10934" t="s">
        <v>48</v>
      </c>
      <c r="G10934" t="s">
        <v>1765</v>
      </c>
      <c r="H10934" t="s">
        <v>2744</v>
      </c>
      <c r="M10934" s="2">
        <v>235000</v>
      </c>
      <c r="N10934" s="2">
        <v>350000</v>
      </c>
      <c r="O10934" s="2">
        <f>IF(Tabla1[[#This Row],[Mov]]="VNT",Tabla1[[#This Row],[Sale]]-Tabla1[[#This Row],[Cost]],-Tabla1[[#This Row],[Cost]]*Tabla1[[#This Row],[Cant]])</f>
        <v>-235000</v>
      </c>
      <c r="P10934" s="8">
        <f>IF(Tabla1[[#This Row],[Mov]]="VNT",-Tabla1[[#This Row],[Cant]],Tabla1[[#This Row],[Cant]])</f>
        <v>1</v>
      </c>
      <c r="Q10934" s="8">
        <f>DAY(Tabla1[[#This Row],[Date]])</f>
        <v>14</v>
      </c>
      <c r="R10934" s="8">
        <f>MONTH(Tabla1[[#This Row],[Date]])</f>
        <v>6</v>
      </c>
      <c r="S10934" s="8">
        <f>YEAR(Tabla1[[#This Row],[Date]])</f>
        <v>2023</v>
      </c>
    </row>
    <row r="10935" spans="1:19" x14ac:dyDescent="0.2">
      <c r="A10935">
        <v>10886</v>
      </c>
      <c r="B10935" s="1">
        <v>45091</v>
      </c>
      <c r="C10935" t="s">
        <v>261</v>
      </c>
      <c r="D10935" t="s">
        <v>1767</v>
      </c>
      <c r="E10935">
        <v>1</v>
      </c>
      <c r="F10935" t="s">
        <v>1102</v>
      </c>
      <c r="G10935" t="s">
        <v>2662</v>
      </c>
      <c r="H10935" t="s">
        <v>2659</v>
      </c>
      <c r="M10935" s="2">
        <v>55000</v>
      </c>
      <c r="N10935" s="2">
        <v>110000</v>
      </c>
      <c r="O10935" s="2">
        <f>IF(Tabla1[[#This Row],[Mov]]="VNT",Tabla1[[#This Row],[Sale]]-Tabla1[[#This Row],[Cost]],-Tabla1[[#This Row],[Cost]]*Tabla1[[#This Row],[Cant]])</f>
        <v>-55000</v>
      </c>
      <c r="P10935" s="8">
        <f>IF(Tabla1[[#This Row],[Mov]]="VNT",-Tabla1[[#This Row],[Cant]],Tabla1[[#This Row],[Cant]])</f>
        <v>1</v>
      </c>
      <c r="Q10935" s="8">
        <f>DAY(Tabla1[[#This Row],[Date]])</f>
        <v>14</v>
      </c>
      <c r="R10935" s="8">
        <f>MONTH(Tabla1[[#This Row],[Date]])</f>
        <v>6</v>
      </c>
      <c r="S10935" s="8">
        <f>YEAR(Tabla1[[#This Row],[Date]])</f>
        <v>2023</v>
      </c>
    </row>
    <row r="10936" spans="1:19" x14ac:dyDescent="0.2">
      <c r="A10936">
        <v>10887</v>
      </c>
      <c r="B10936" s="1">
        <v>45091</v>
      </c>
      <c r="C10936" t="s">
        <v>261</v>
      </c>
      <c r="D10936" t="s">
        <v>3513</v>
      </c>
      <c r="E10936">
        <v>1</v>
      </c>
      <c r="F10936" t="s">
        <v>2736</v>
      </c>
      <c r="G10936" t="s">
        <v>266</v>
      </c>
      <c r="H10936" t="s">
        <v>2652</v>
      </c>
      <c r="M10936" s="2">
        <v>55000</v>
      </c>
      <c r="N10936" s="2">
        <v>95000</v>
      </c>
      <c r="O10936" s="2">
        <f>IF(Tabla1[[#This Row],[Mov]]="VNT",Tabla1[[#This Row],[Sale]]-Tabla1[[#This Row],[Cost]],-Tabla1[[#This Row],[Cost]]*Tabla1[[#This Row],[Cant]])</f>
        <v>-55000</v>
      </c>
      <c r="P10936" s="8">
        <f>IF(Tabla1[[#This Row],[Mov]]="VNT",-Tabla1[[#This Row],[Cant]],Tabla1[[#This Row],[Cant]])</f>
        <v>1</v>
      </c>
      <c r="Q10936" s="8">
        <f>DAY(Tabla1[[#This Row],[Date]])</f>
        <v>14</v>
      </c>
      <c r="R10936" s="8">
        <f>MONTH(Tabla1[[#This Row],[Date]])</f>
        <v>6</v>
      </c>
      <c r="S10936" s="8">
        <f>YEAR(Tabla1[[#This Row],[Date]])</f>
        <v>2023</v>
      </c>
    </row>
    <row r="10937" spans="1:19" x14ac:dyDescent="0.2">
      <c r="A10937">
        <v>10888</v>
      </c>
      <c r="B10937" s="1">
        <v>45091</v>
      </c>
      <c r="C10937" t="s">
        <v>261</v>
      </c>
      <c r="D10937" t="s">
        <v>3513</v>
      </c>
      <c r="E10937">
        <v>2</v>
      </c>
      <c r="F10937" t="s">
        <v>2067</v>
      </c>
      <c r="G10937" t="s">
        <v>266</v>
      </c>
      <c r="H10937" t="s">
        <v>3515</v>
      </c>
      <c r="M10937" s="2">
        <v>20000</v>
      </c>
      <c r="N10937" s="2">
        <v>45000</v>
      </c>
      <c r="O10937" s="2">
        <f>IF(Tabla1[[#This Row],[Mov]]="VNT",Tabla1[[#This Row],[Sale]]-Tabla1[[#This Row],[Cost]],-Tabla1[[#This Row],[Cost]]*Tabla1[[#This Row],[Cant]])</f>
        <v>-40000</v>
      </c>
      <c r="P10937" s="8">
        <f>IF(Tabla1[[#This Row],[Mov]]="VNT",-Tabla1[[#This Row],[Cant]],Tabla1[[#This Row],[Cant]])</f>
        <v>2</v>
      </c>
      <c r="Q10937" s="8">
        <f>DAY(Tabla1[[#This Row],[Date]])</f>
        <v>14</v>
      </c>
      <c r="R10937" s="8">
        <f>MONTH(Tabla1[[#This Row],[Date]])</f>
        <v>6</v>
      </c>
      <c r="S10937" s="8">
        <f>YEAR(Tabla1[[#This Row],[Date]])</f>
        <v>2023</v>
      </c>
    </row>
    <row r="10938" spans="1:19" x14ac:dyDescent="0.2">
      <c r="A10938">
        <v>10889</v>
      </c>
      <c r="B10938" s="1">
        <v>45091</v>
      </c>
      <c r="C10938" t="s">
        <v>261</v>
      </c>
      <c r="D10938" t="s">
        <v>3513</v>
      </c>
      <c r="E10938">
        <v>1</v>
      </c>
      <c r="F10938" t="s">
        <v>532</v>
      </c>
      <c r="G10938" t="s">
        <v>273</v>
      </c>
      <c r="H10938" t="s">
        <v>552</v>
      </c>
      <c r="J10938" t="s">
        <v>23</v>
      </c>
      <c r="M10938" s="2">
        <v>16000</v>
      </c>
      <c r="N10938" s="2">
        <v>35000</v>
      </c>
      <c r="O10938" s="2">
        <f>IF(Tabla1[[#This Row],[Mov]]="VNT",Tabla1[[#This Row],[Sale]]-Tabla1[[#This Row],[Cost]],-Tabla1[[#This Row],[Cost]]*Tabla1[[#This Row],[Cant]])</f>
        <v>-16000</v>
      </c>
      <c r="P10938" s="8">
        <f>IF(Tabla1[[#This Row],[Mov]]="VNT",-Tabla1[[#This Row],[Cant]],Tabla1[[#This Row],[Cant]])</f>
        <v>1</v>
      </c>
      <c r="Q10938" s="8">
        <f>DAY(Tabla1[[#This Row],[Date]])</f>
        <v>14</v>
      </c>
      <c r="R10938" s="8">
        <f>MONTH(Tabla1[[#This Row],[Date]])</f>
        <v>6</v>
      </c>
      <c r="S10938" s="8">
        <f>YEAR(Tabla1[[#This Row],[Date]])</f>
        <v>2023</v>
      </c>
    </row>
    <row r="10939" spans="1:19" x14ac:dyDescent="0.2">
      <c r="A10939">
        <v>10890</v>
      </c>
      <c r="B10939" s="1">
        <v>45091</v>
      </c>
      <c r="C10939" t="s">
        <v>260</v>
      </c>
      <c r="D10939" t="s">
        <v>332</v>
      </c>
      <c r="E10939">
        <v>1</v>
      </c>
      <c r="F10939" t="s">
        <v>224</v>
      </c>
      <c r="G10939" t="s">
        <v>284</v>
      </c>
      <c r="H10939" t="s">
        <v>907</v>
      </c>
      <c r="J10939" t="s">
        <v>2867</v>
      </c>
      <c r="M10939" s="2">
        <v>11000</v>
      </c>
      <c r="N10939" s="2">
        <v>20000</v>
      </c>
      <c r="O10939" s="2">
        <f>IF(Tabla1[[#This Row],[Mov]]="VNT",Tabla1[[#This Row],[Sale]]-Tabla1[[#This Row],[Cost]],-Tabla1[[#This Row],[Cost]]*Tabla1[[#This Row],[Cant]])</f>
        <v>9000</v>
      </c>
      <c r="P10939" s="8">
        <f>IF(Tabla1[[#This Row],[Mov]]="VNT",-Tabla1[[#This Row],[Cant]],Tabla1[[#This Row],[Cant]])</f>
        <v>-1</v>
      </c>
      <c r="Q10939" s="8">
        <f>DAY(Tabla1[[#This Row],[Date]])</f>
        <v>14</v>
      </c>
      <c r="R10939" s="8">
        <f>MONTH(Tabla1[[#This Row],[Date]])</f>
        <v>6</v>
      </c>
      <c r="S10939" s="8">
        <f>YEAR(Tabla1[[#This Row],[Date]])</f>
        <v>2023</v>
      </c>
    </row>
    <row r="10940" spans="1:19" x14ac:dyDescent="0.2">
      <c r="A10940">
        <v>10891</v>
      </c>
      <c r="B10940" s="1">
        <v>45091</v>
      </c>
      <c r="C10940" t="s">
        <v>261</v>
      </c>
      <c r="D10940" t="s">
        <v>2314</v>
      </c>
      <c r="E10940">
        <v>3</v>
      </c>
      <c r="F10940" t="s">
        <v>15</v>
      </c>
      <c r="G10940" t="s">
        <v>266</v>
      </c>
      <c r="H10940" t="s">
        <v>2328</v>
      </c>
      <c r="M10940" s="2">
        <v>2500</v>
      </c>
      <c r="N10940" s="2">
        <v>8000</v>
      </c>
      <c r="O10940" s="2">
        <f>IF(Tabla1[[#This Row],[Mov]]="VNT",Tabla1[[#This Row],[Sale]]-Tabla1[[#This Row],[Cost]],-Tabla1[[#This Row],[Cost]]*Tabla1[[#This Row],[Cant]])</f>
        <v>-7500</v>
      </c>
      <c r="P10940" s="8">
        <f>IF(Tabla1[[#This Row],[Mov]]="VNT",-Tabla1[[#This Row],[Cant]],Tabla1[[#This Row],[Cant]])</f>
        <v>3</v>
      </c>
      <c r="Q10940" s="8">
        <f>DAY(Tabla1[[#This Row],[Date]])</f>
        <v>14</v>
      </c>
      <c r="R10940" s="8">
        <f>MONTH(Tabla1[[#This Row],[Date]])</f>
        <v>6</v>
      </c>
      <c r="S10940" s="8">
        <f>YEAR(Tabla1[[#This Row],[Date]])</f>
        <v>2023</v>
      </c>
    </row>
    <row r="10941" spans="1:19" x14ac:dyDescent="0.2">
      <c r="A10941">
        <v>10892</v>
      </c>
      <c r="B10941" s="1">
        <v>45091</v>
      </c>
      <c r="C10941" t="s">
        <v>261</v>
      </c>
      <c r="D10941" t="s">
        <v>2314</v>
      </c>
      <c r="E10941">
        <v>6</v>
      </c>
      <c r="F10941" t="s">
        <v>127</v>
      </c>
      <c r="G10941" t="s">
        <v>266</v>
      </c>
      <c r="H10941" t="s">
        <v>3516</v>
      </c>
      <c r="M10941" s="2">
        <v>2000</v>
      </c>
      <c r="N10941" s="2">
        <v>7000</v>
      </c>
      <c r="O10941" s="2">
        <f>IF(Tabla1[[#This Row],[Mov]]="VNT",Tabla1[[#This Row],[Sale]]-Tabla1[[#This Row],[Cost]],-Tabla1[[#This Row],[Cost]]*Tabla1[[#This Row],[Cant]])</f>
        <v>-12000</v>
      </c>
      <c r="P10941" s="8">
        <f>IF(Tabla1[[#This Row],[Mov]]="VNT",-Tabla1[[#This Row],[Cant]],Tabla1[[#This Row],[Cant]])</f>
        <v>6</v>
      </c>
      <c r="Q10941" s="8">
        <f>DAY(Tabla1[[#This Row],[Date]])</f>
        <v>14</v>
      </c>
      <c r="R10941" s="8">
        <f>MONTH(Tabla1[[#This Row],[Date]])</f>
        <v>6</v>
      </c>
      <c r="S10941" s="8">
        <f>YEAR(Tabla1[[#This Row],[Date]])</f>
        <v>2023</v>
      </c>
    </row>
    <row r="10942" spans="1:19" x14ac:dyDescent="0.2">
      <c r="A10942">
        <v>10893</v>
      </c>
      <c r="B10942" s="1">
        <v>45091</v>
      </c>
      <c r="C10942" t="s">
        <v>261</v>
      </c>
      <c r="D10942" t="s">
        <v>2314</v>
      </c>
      <c r="E10942">
        <v>3</v>
      </c>
      <c r="F10942" t="s">
        <v>15</v>
      </c>
      <c r="G10942" t="s">
        <v>266</v>
      </c>
      <c r="H10942" t="s">
        <v>3517</v>
      </c>
      <c r="M10942" s="2">
        <v>3000</v>
      </c>
      <c r="N10942" s="2">
        <v>9000</v>
      </c>
      <c r="O10942" s="2">
        <f>IF(Tabla1[[#This Row],[Mov]]="VNT",Tabla1[[#This Row],[Sale]]-Tabla1[[#This Row],[Cost]],-Tabla1[[#This Row],[Cost]]*Tabla1[[#This Row],[Cant]])</f>
        <v>-9000</v>
      </c>
      <c r="P10942" s="8">
        <f>IF(Tabla1[[#This Row],[Mov]]="VNT",-Tabla1[[#This Row],[Cant]],Tabla1[[#This Row],[Cant]])</f>
        <v>3</v>
      </c>
      <c r="Q10942" s="8">
        <f>DAY(Tabla1[[#This Row],[Date]])</f>
        <v>14</v>
      </c>
      <c r="R10942" s="8">
        <f>MONTH(Tabla1[[#This Row],[Date]])</f>
        <v>6</v>
      </c>
      <c r="S10942" s="8">
        <f>YEAR(Tabla1[[#This Row],[Date]])</f>
        <v>2023</v>
      </c>
    </row>
    <row r="10943" spans="1:19" x14ac:dyDescent="0.2">
      <c r="A10943">
        <v>10894</v>
      </c>
      <c r="B10943" s="1">
        <v>45091</v>
      </c>
      <c r="C10943" t="s">
        <v>261</v>
      </c>
      <c r="D10943" t="s">
        <v>2314</v>
      </c>
      <c r="E10943">
        <v>10</v>
      </c>
      <c r="F10943" t="s">
        <v>848</v>
      </c>
      <c r="G10943" t="s">
        <v>727</v>
      </c>
      <c r="H10943" t="s">
        <v>853</v>
      </c>
      <c r="M10943" s="2">
        <v>1000</v>
      </c>
      <c r="N10943" s="2">
        <v>4000</v>
      </c>
      <c r="O10943" s="2">
        <f>IF(Tabla1[[#This Row],[Mov]]="VNT",Tabla1[[#This Row],[Sale]]-Tabla1[[#This Row],[Cost]],-Tabla1[[#This Row],[Cost]]*Tabla1[[#This Row],[Cant]])</f>
        <v>-10000</v>
      </c>
      <c r="P10943" s="8">
        <f>IF(Tabla1[[#This Row],[Mov]]="VNT",-Tabla1[[#This Row],[Cant]],Tabla1[[#This Row],[Cant]])</f>
        <v>10</v>
      </c>
      <c r="Q10943" s="8">
        <f>DAY(Tabla1[[#This Row],[Date]])</f>
        <v>14</v>
      </c>
      <c r="R10943" s="8">
        <f>MONTH(Tabla1[[#This Row],[Date]])</f>
        <v>6</v>
      </c>
      <c r="S10943" s="8">
        <f>YEAR(Tabla1[[#This Row],[Date]])</f>
        <v>2023</v>
      </c>
    </row>
    <row r="10944" spans="1:19" x14ac:dyDescent="0.2">
      <c r="A10944">
        <v>10895</v>
      </c>
      <c r="B10944" s="1">
        <v>45091</v>
      </c>
      <c r="C10944" t="s">
        <v>261</v>
      </c>
      <c r="D10944" t="s">
        <v>2314</v>
      </c>
      <c r="E10944">
        <v>5</v>
      </c>
      <c r="F10944" t="s">
        <v>848</v>
      </c>
      <c r="G10944" t="s">
        <v>727</v>
      </c>
      <c r="H10944" t="s">
        <v>140</v>
      </c>
      <c r="M10944" s="2">
        <v>1000</v>
      </c>
      <c r="N10944" s="2">
        <v>4000</v>
      </c>
      <c r="O10944" s="2">
        <f>IF(Tabla1[[#This Row],[Mov]]="VNT",Tabla1[[#This Row],[Sale]]-Tabla1[[#This Row],[Cost]],-Tabla1[[#This Row],[Cost]]*Tabla1[[#This Row],[Cant]])</f>
        <v>-5000</v>
      </c>
      <c r="P10944" s="8">
        <f>IF(Tabla1[[#This Row],[Mov]]="VNT",-Tabla1[[#This Row],[Cant]],Tabla1[[#This Row],[Cant]])</f>
        <v>5</v>
      </c>
      <c r="Q10944" s="8">
        <f>DAY(Tabla1[[#This Row],[Date]])</f>
        <v>14</v>
      </c>
      <c r="R10944" s="8">
        <f>MONTH(Tabla1[[#This Row],[Date]])</f>
        <v>6</v>
      </c>
      <c r="S10944" s="8">
        <f>YEAR(Tabla1[[#This Row],[Date]])</f>
        <v>2023</v>
      </c>
    </row>
    <row r="10945" spans="1:19" x14ac:dyDescent="0.2">
      <c r="A10945">
        <v>10896</v>
      </c>
      <c r="B10945" s="1">
        <v>45091</v>
      </c>
      <c r="C10945" t="s">
        <v>261</v>
      </c>
      <c r="D10945" t="s">
        <v>2314</v>
      </c>
      <c r="E10945">
        <v>1</v>
      </c>
      <c r="F10945" t="s">
        <v>48</v>
      </c>
      <c r="G10945" t="s">
        <v>790</v>
      </c>
      <c r="H10945" t="s">
        <v>182</v>
      </c>
      <c r="J10945" t="s">
        <v>17</v>
      </c>
      <c r="M10945" s="2">
        <v>14000</v>
      </c>
      <c r="N10945" s="2">
        <v>29000</v>
      </c>
      <c r="O10945" s="2">
        <f>IF(Tabla1[[#This Row],[Mov]]="VNT",Tabla1[[#This Row],[Sale]]-Tabla1[[#This Row],[Cost]],-Tabla1[[#This Row],[Cost]]*Tabla1[[#This Row],[Cant]])</f>
        <v>-14000</v>
      </c>
      <c r="P10945" s="8">
        <f>IF(Tabla1[[#This Row],[Mov]]="VNT",-Tabla1[[#This Row],[Cant]],Tabla1[[#This Row],[Cant]])</f>
        <v>1</v>
      </c>
      <c r="Q10945" s="8">
        <f>DAY(Tabla1[[#This Row],[Date]])</f>
        <v>14</v>
      </c>
      <c r="R10945" s="8">
        <f>MONTH(Tabla1[[#This Row],[Date]])</f>
        <v>6</v>
      </c>
      <c r="S10945" s="8">
        <f>YEAR(Tabla1[[#This Row],[Date]])</f>
        <v>2023</v>
      </c>
    </row>
    <row r="10946" spans="1:19" x14ac:dyDescent="0.2">
      <c r="A10946">
        <v>10897</v>
      </c>
      <c r="B10946" s="1">
        <v>45091</v>
      </c>
      <c r="C10946" t="s">
        <v>261</v>
      </c>
      <c r="D10946" t="s">
        <v>2314</v>
      </c>
      <c r="E10946">
        <v>1</v>
      </c>
      <c r="F10946" t="s">
        <v>48</v>
      </c>
      <c r="G10946" t="s">
        <v>790</v>
      </c>
      <c r="H10946" t="s">
        <v>182</v>
      </c>
      <c r="J10946" t="s">
        <v>81</v>
      </c>
      <c r="M10946" s="2">
        <v>14000</v>
      </c>
      <c r="N10946" s="2">
        <v>29000</v>
      </c>
      <c r="O10946" s="2">
        <f>IF(Tabla1[[#This Row],[Mov]]="VNT",Tabla1[[#This Row],[Sale]]-Tabla1[[#This Row],[Cost]],-Tabla1[[#This Row],[Cost]]*Tabla1[[#This Row],[Cant]])</f>
        <v>-14000</v>
      </c>
      <c r="P10946" s="8">
        <f>IF(Tabla1[[#This Row],[Mov]]="VNT",-Tabla1[[#This Row],[Cant]],Tabla1[[#This Row],[Cant]])</f>
        <v>1</v>
      </c>
      <c r="Q10946" s="8">
        <f>DAY(Tabla1[[#This Row],[Date]])</f>
        <v>14</v>
      </c>
      <c r="R10946" s="8">
        <f>MONTH(Tabla1[[#This Row],[Date]])</f>
        <v>6</v>
      </c>
      <c r="S10946" s="8">
        <f>YEAR(Tabla1[[#This Row],[Date]])</f>
        <v>2023</v>
      </c>
    </row>
    <row r="10947" spans="1:19" x14ac:dyDescent="0.2">
      <c r="A10947">
        <v>10898</v>
      </c>
      <c r="B10947" s="1">
        <v>45091</v>
      </c>
      <c r="C10947" t="s">
        <v>261</v>
      </c>
      <c r="D10947" t="s">
        <v>1569</v>
      </c>
      <c r="E10947">
        <v>6</v>
      </c>
      <c r="F10947" t="s">
        <v>21</v>
      </c>
      <c r="G10947" t="s">
        <v>3518</v>
      </c>
      <c r="H10947" t="s">
        <v>3519</v>
      </c>
      <c r="M10947" s="2">
        <v>6000</v>
      </c>
      <c r="N10947" s="2">
        <v>18000</v>
      </c>
      <c r="O10947" s="2">
        <f>IF(Tabla1[[#This Row],[Mov]]="VNT",Tabla1[[#This Row],[Sale]]-Tabla1[[#This Row],[Cost]],-Tabla1[[#This Row],[Cost]]*Tabla1[[#This Row],[Cant]])</f>
        <v>-36000</v>
      </c>
      <c r="P10947" s="8">
        <f>IF(Tabla1[[#This Row],[Mov]]="VNT",-Tabla1[[#This Row],[Cant]],Tabla1[[#This Row],[Cant]])</f>
        <v>6</v>
      </c>
      <c r="Q10947" s="8">
        <f>DAY(Tabla1[[#This Row],[Date]])</f>
        <v>14</v>
      </c>
      <c r="R10947" s="8">
        <f>MONTH(Tabla1[[#This Row],[Date]])</f>
        <v>6</v>
      </c>
      <c r="S10947" s="8">
        <f>YEAR(Tabla1[[#This Row],[Date]])</f>
        <v>2023</v>
      </c>
    </row>
    <row r="10948" spans="1:19" x14ac:dyDescent="0.2">
      <c r="A10948">
        <v>10899</v>
      </c>
      <c r="B10948" s="1">
        <v>45091</v>
      </c>
      <c r="C10948" t="s">
        <v>261</v>
      </c>
      <c r="D10948" t="s">
        <v>1569</v>
      </c>
      <c r="E10948">
        <v>6</v>
      </c>
      <c r="F10948" t="s">
        <v>891</v>
      </c>
      <c r="G10948" t="s">
        <v>284</v>
      </c>
      <c r="H10948" t="s">
        <v>250</v>
      </c>
      <c r="M10948" s="2">
        <v>3500</v>
      </c>
      <c r="N10948" s="2">
        <v>10000</v>
      </c>
      <c r="O10948" s="2">
        <f>IF(Tabla1[[#This Row],[Mov]]="VNT",Tabla1[[#This Row],[Sale]]-Tabla1[[#This Row],[Cost]],-Tabla1[[#This Row],[Cost]]*Tabla1[[#This Row],[Cant]])</f>
        <v>-21000</v>
      </c>
      <c r="P10948" s="8">
        <f>IF(Tabla1[[#This Row],[Mov]]="VNT",-Tabla1[[#This Row],[Cant]],Tabla1[[#This Row],[Cant]])</f>
        <v>6</v>
      </c>
      <c r="Q10948" s="8">
        <f>DAY(Tabla1[[#This Row],[Date]])</f>
        <v>14</v>
      </c>
      <c r="R10948" s="8">
        <f>MONTH(Tabla1[[#This Row],[Date]])</f>
        <v>6</v>
      </c>
      <c r="S10948" s="8">
        <f>YEAR(Tabla1[[#This Row],[Date]])</f>
        <v>2023</v>
      </c>
    </row>
    <row r="10949" spans="1:19" x14ac:dyDescent="0.2">
      <c r="A10949">
        <v>10900</v>
      </c>
      <c r="B10949" s="1">
        <v>45091</v>
      </c>
      <c r="C10949" t="s">
        <v>261</v>
      </c>
      <c r="D10949" t="s">
        <v>1569</v>
      </c>
      <c r="E10949">
        <v>4</v>
      </c>
      <c r="F10949" t="s">
        <v>891</v>
      </c>
      <c r="G10949" t="s">
        <v>284</v>
      </c>
      <c r="H10949" t="s">
        <v>3520</v>
      </c>
      <c r="M10949" s="2">
        <v>12000</v>
      </c>
      <c r="N10949" s="2">
        <v>20000</v>
      </c>
      <c r="O10949" s="2">
        <f>IF(Tabla1[[#This Row],[Mov]]="VNT",Tabla1[[#This Row],[Sale]]-Tabla1[[#This Row],[Cost]],-Tabla1[[#This Row],[Cost]]*Tabla1[[#This Row],[Cant]])</f>
        <v>-48000</v>
      </c>
      <c r="P10949" s="8">
        <f>IF(Tabla1[[#This Row],[Mov]]="VNT",-Tabla1[[#This Row],[Cant]],Tabla1[[#This Row],[Cant]])</f>
        <v>4</v>
      </c>
      <c r="Q10949" s="8">
        <f>DAY(Tabla1[[#This Row],[Date]])</f>
        <v>14</v>
      </c>
      <c r="R10949" s="8">
        <f>MONTH(Tabla1[[#This Row],[Date]])</f>
        <v>6</v>
      </c>
      <c r="S10949" s="8">
        <f>YEAR(Tabla1[[#This Row],[Date]])</f>
        <v>2023</v>
      </c>
    </row>
    <row r="10950" spans="1:19" x14ac:dyDescent="0.2">
      <c r="A10950">
        <v>10901</v>
      </c>
      <c r="B10950" s="1">
        <v>45091</v>
      </c>
      <c r="C10950" t="s">
        <v>260</v>
      </c>
      <c r="D10950" t="s">
        <v>332</v>
      </c>
      <c r="E10950">
        <v>1</v>
      </c>
      <c r="F10950" t="s">
        <v>224</v>
      </c>
      <c r="G10950" t="s">
        <v>284</v>
      </c>
      <c r="H10950" t="s">
        <v>3184</v>
      </c>
      <c r="M10950" s="2">
        <v>10500</v>
      </c>
      <c r="N10950" s="2">
        <v>20000</v>
      </c>
      <c r="O10950" s="2">
        <f>IF(Tabla1[[#This Row],[Mov]]="VNT",Tabla1[[#This Row],[Sale]]-Tabla1[[#This Row],[Cost]],-Tabla1[[#This Row],[Cost]]*Tabla1[[#This Row],[Cant]])</f>
        <v>9500</v>
      </c>
      <c r="P10950" s="8">
        <f>IF(Tabla1[[#This Row],[Mov]]="VNT",-Tabla1[[#This Row],[Cant]],Tabla1[[#This Row],[Cant]])</f>
        <v>-1</v>
      </c>
      <c r="Q10950" s="8">
        <f>DAY(Tabla1[[#This Row],[Date]])</f>
        <v>14</v>
      </c>
      <c r="R10950" s="8">
        <f>MONTH(Tabla1[[#This Row],[Date]])</f>
        <v>6</v>
      </c>
      <c r="S10950" s="8">
        <f>YEAR(Tabla1[[#This Row],[Date]])</f>
        <v>2023</v>
      </c>
    </row>
    <row r="10951" spans="1:19" x14ac:dyDescent="0.2">
      <c r="A10951">
        <v>10902</v>
      </c>
      <c r="B10951" s="1">
        <v>45091</v>
      </c>
      <c r="C10951" t="s">
        <v>260</v>
      </c>
      <c r="D10951" t="s">
        <v>332</v>
      </c>
      <c r="E10951">
        <v>1</v>
      </c>
      <c r="F10951" t="s">
        <v>225</v>
      </c>
      <c r="G10951" t="s">
        <v>284</v>
      </c>
      <c r="H10951" t="s">
        <v>3360</v>
      </c>
      <c r="M10951" s="2">
        <v>1100</v>
      </c>
      <c r="N10951" s="2">
        <v>10000</v>
      </c>
      <c r="O10951" s="2">
        <f>IF(Tabla1[[#This Row],[Mov]]="VNT",Tabla1[[#This Row],[Sale]]-Tabla1[[#This Row],[Cost]],-Tabla1[[#This Row],[Cost]]*Tabla1[[#This Row],[Cant]])</f>
        <v>8900</v>
      </c>
      <c r="P10951" s="8">
        <f>IF(Tabla1[[#This Row],[Mov]]="VNT",-Tabla1[[#This Row],[Cant]],Tabla1[[#This Row],[Cant]])</f>
        <v>-1</v>
      </c>
      <c r="Q10951" s="8">
        <f>DAY(Tabla1[[#This Row],[Date]])</f>
        <v>14</v>
      </c>
      <c r="R10951" s="8">
        <f>MONTH(Tabla1[[#This Row],[Date]])</f>
        <v>6</v>
      </c>
      <c r="S10951" s="8">
        <f>YEAR(Tabla1[[#This Row],[Date]])</f>
        <v>2023</v>
      </c>
    </row>
    <row r="10952" spans="1:19" x14ac:dyDescent="0.2">
      <c r="A10952">
        <v>10903</v>
      </c>
      <c r="B10952" s="1">
        <v>45091</v>
      </c>
      <c r="C10952" t="s">
        <v>260</v>
      </c>
      <c r="D10952" t="s">
        <v>332</v>
      </c>
      <c r="E10952">
        <v>1</v>
      </c>
      <c r="F10952" t="s">
        <v>891</v>
      </c>
      <c r="G10952" t="s">
        <v>284</v>
      </c>
      <c r="H10952" t="s">
        <v>1394</v>
      </c>
      <c r="M10952" s="2">
        <v>3500</v>
      </c>
      <c r="N10952" s="2">
        <v>10000</v>
      </c>
      <c r="O10952" s="2">
        <f>IF(Tabla1[[#This Row],[Mov]]="VNT",Tabla1[[#This Row],[Sale]]-Tabla1[[#This Row],[Cost]],-Tabla1[[#This Row],[Cost]]*Tabla1[[#This Row],[Cant]])</f>
        <v>6500</v>
      </c>
      <c r="P10952" s="8">
        <f>IF(Tabla1[[#This Row],[Mov]]="VNT",-Tabla1[[#This Row],[Cant]],Tabla1[[#This Row],[Cant]])</f>
        <v>-1</v>
      </c>
      <c r="Q10952" s="8">
        <f>DAY(Tabla1[[#This Row],[Date]])</f>
        <v>14</v>
      </c>
      <c r="R10952" s="8">
        <f>MONTH(Tabla1[[#This Row],[Date]])</f>
        <v>6</v>
      </c>
      <c r="S10952" s="8">
        <f>YEAR(Tabla1[[#This Row],[Date]])</f>
        <v>2023</v>
      </c>
    </row>
    <row r="10953" spans="1:19" x14ac:dyDescent="0.2">
      <c r="A10953">
        <v>10904</v>
      </c>
      <c r="B10953" s="1">
        <v>45091</v>
      </c>
      <c r="C10953" t="s">
        <v>260</v>
      </c>
      <c r="D10953" t="s">
        <v>332</v>
      </c>
      <c r="E10953">
        <v>1</v>
      </c>
      <c r="F10953" t="s">
        <v>342</v>
      </c>
      <c r="G10953" t="s">
        <v>284</v>
      </c>
      <c r="H10953" t="s">
        <v>1394</v>
      </c>
      <c r="M10953" s="2">
        <v>900</v>
      </c>
      <c r="N10953" s="2">
        <v>10000</v>
      </c>
      <c r="O10953" s="2">
        <f>IF(Tabla1[[#This Row],[Mov]]="VNT",Tabla1[[#This Row],[Sale]]-Tabla1[[#This Row],[Cost]],-Tabla1[[#This Row],[Cost]]*Tabla1[[#This Row],[Cant]])</f>
        <v>9100</v>
      </c>
      <c r="P10953" s="8">
        <f>IF(Tabla1[[#This Row],[Mov]]="VNT",-Tabla1[[#This Row],[Cant]],Tabla1[[#This Row],[Cant]])</f>
        <v>-1</v>
      </c>
      <c r="Q10953" s="8">
        <f>DAY(Tabla1[[#This Row],[Date]])</f>
        <v>14</v>
      </c>
      <c r="R10953" s="8">
        <f>MONTH(Tabla1[[#This Row],[Date]])</f>
        <v>6</v>
      </c>
      <c r="S10953" s="8">
        <f>YEAR(Tabla1[[#This Row],[Date]])</f>
        <v>2023</v>
      </c>
    </row>
    <row r="10954" spans="1:19" x14ac:dyDescent="0.2">
      <c r="A10954">
        <v>10905</v>
      </c>
      <c r="B10954" s="1">
        <v>45091</v>
      </c>
      <c r="C10954" t="s">
        <v>260</v>
      </c>
      <c r="D10954" t="s">
        <v>332</v>
      </c>
      <c r="E10954">
        <v>1</v>
      </c>
      <c r="F10954" t="s">
        <v>15</v>
      </c>
      <c r="G10954" t="s">
        <v>333</v>
      </c>
      <c r="H10954" t="s">
        <v>16</v>
      </c>
      <c r="M10954" s="2">
        <v>3500</v>
      </c>
      <c r="N10954" s="2">
        <v>12000</v>
      </c>
      <c r="O10954" s="2">
        <f>IF(Tabla1[[#This Row],[Mov]]="VNT",Tabla1[[#This Row],[Sale]]-Tabla1[[#This Row],[Cost]],-Tabla1[[#This Row],[Cost]]*Tabla1[[#This Row],[Cant]])</f>
        <v>8500</v>
      </c>
      <c r="P10954" s="8">
        <f>IF(Tabla1[[#This Row],[Mov]]="VNT",-Tabla1[[#This Row],[Cant]],Tabla1[[#This Row],[Cant]])</f>
        <v>-1</v>
      </c>
      <c r="Q10954" s="8">
        <f>DAY(Tabla1[[#This Row],[Date]])</f>
        <v>14</v>
      </c>
      <c r="R10954" s="8">
        <f>MONTH(Tabla1[[#This Row],[Date]])</f>
        <v>6</v>
      </c>
      <c r="S10954" s="8">
        <f>YEAR(Tabla1[[#This Row],[Date]])</f>
        <v>2023</v>
      </c>
    </row>
    <row r="10955" spans="1:19" x14ac:dyDescent="0.2">
      <c r="A10955">
        <v>10906</v>
      </c>
      <c r="B10955" s="1">
        <v>45091</v>
      </c>
      <c r="C10955" t="s">
        <v>260</v>
      </c>
      <c r="D10955" t="s">
        <v>332</v>
      </c>
      <c r="E10955">
        <v>1</v>
      </c>
      <c r="F10955" t="s">
        <v>1867</v>
      </c>
      <c r="G10955" t="s">
        <v>272</v>
      </c>
      <c r="H10955" t="s">
        <v>3512</v>
      </c>
      <c r="M10955" s="2">
        <v>10000</v>
      </c>
      <c r="N10955" s="2">
        <v>18000</v>
      </c>
      <c r="O10955" s="2">
        <f>IF(Tabla1[[#This Row],[Mov]]="VNT",Tabla1[[#This Row],[Sale]]-Tabla1[[#This Row],[Cost]],-Tabla1[[#This Row],[Cost]]*Tabla1[[#This Row],[Cant]])</f>
        <v>8000</v>
      </c>
      <c r="P10955" s="8">
        <f>IF(Tabla1[[#This Row],[Mov]]="VNT",-Tabla1[[#This Row],[Cant]],Tabla1[[#This Row],[Cant]])</f>
        <v>-1</v>
      </c>
      <c r="Q10955" s="8">
        <f>DAY(Tabla1[[#This Row],[Date]])</f>
        <v>14</v>
      </c>
      <c r="R10955" s="8">
        <f>MONTH(Tabla1[[#This Row],[Date]])</f>
        <v>6</v>
      </c>
      <c r="S10955" s="8">
        <f>YEAR(Tabla1[[#This Row],[Date]])</f>
        <v>2023</v>
      </c>
    </row>
    <row r="10956" spans="1:19" x14ac:dyDescent="0.2">
      <c r="A10956">
        <v>10907</v>
      </c>
      <c r="B10956" s="1">
        <v>45091</v>
      </c>
      <c r="C10956" t="s">
        <v>260</v>
      </c>
      <c r="D10956" t="s">
        <v>332</v>
      </c>
      <c r="E10956">
        <v>1</v>
      </c>
      <c r="F10956" t="s">
        <v>116</v>
      </c>
      <c r="G10956" t="s">
        <v>347</v>
      </c>
      <c r="H10956" t="s">
        <v>518</v>
      </c>
      <c r="M10956" s="2">
        <v>3737</v>
      </c>
      <c r="N10956" s="2">
        <v>4000</v>
      </c>
      <c r="O10956" s="2">
        <f>IF(Tabla1[[#This Row],[Mov]]="VNT",Tabla1[[#This Row],[Sale]]-Tabla1[[#This Row],[Cost]],-Tabla1[[#This Row],[Cost]]*Tabla1[[#This Row],[Cant]])</f>
        <v>263</v>
      </c>
      <c r="P10956" s="8">
        <f>IF(Tabla1[[#This Row],[Mov]]="VNT",-Tabla1[[#This Row],[Cant]],Tabla1[[#This Row],[Cant]])</f>
        <v>-1</v>
      </c>
      <c r="Q10956" s="8">
        <f>DAY(Tabla1[[#This Row],[Date]])</f>
        <v>14</v>
      </c>
      <c r="R10956" s="8">
        <f>MONTH(Tabla1[[#This Row],[Date]])</f>
        <v>6</v>
      </c>
      <c r="S10956" s="8">
        <f>YEAR(Tabla1[[#This Row],[Date]])</f>
        <v>2023</v>
      </c>
    </row>
    <row r="10957" spans="1:19" x14ac:dyDescent="0.2">
      <c r="A10957">
        <v>10908</v>
      </c>
      <c r="B10957" s="1">
        <v>45091</v>
      </c>
      <c r="C10957" t="s">
        <v>260</v>
      </c>
      <c r="D10957" t="s">
        <v>332</v>
      </c>
      <c r="E10957">
        <v>1</v>
      </c>
      <c r="F10957" t="s">
        <v>116</v>
      </c>
      <c r="G10957" t="s">
        <v>347</v>
      </c>
      <c r="H10957" t="s">
        <v>518</v>
      </c>
      <c r="M10957" s="2">
        <v>3270</v>
      </c>
      <c r="N10957" s="2">
        <v>3500</v>
      </c>
      <c r="O10957" s="2">
        <f>IF(Tabla1[[#This Row],[Mov]]="VNT",Tabla1[[#This Row],[Sale]]-Tabla1[[#This Row],[Cost]],-Tabla1[[#This Row],[Cost]]*Tabla1[[#This Row],[Cant]])</f>
        <v>230</v>
      </c>
      <c r="P10957" s="8">
        <f>IF(Tabla1[[#This Row],[Mov]]="VNT",-Tabla1[[#This Row],[Cant]],Tabla1[[#This Row],[Cant]])</f>
        <v>-1</v>
      </c>
      <c r="Q10957" s="8">
        <f>DAY(Tabla1[[#This Row],[Date]])</f>
        <v>14</v>
      </c>
      <c r="R10957" s="8">
        <f>MONTH(Tabla1[[#This Row],[Date]])</f>
        <v>6</v>
      </c>
      <c r="S10957" s="8">
        <f>YEAR(Tabla1[[#This Row],[Date]])</f>
        <v>2023</v>
      </c>
    </row>
    <row r="10958" spans="1:19" x14ac:dyDescent="0.2">
      <c r="A10958">
        <v>10909</v>
      </c>
      <c r="B10958" s="1">
        <v>45091</v>
      </c>
      <c r="C10958" t="s">
        <v>260</v>
      </c>
      <c r="D10958" t="s">
        <v>332</v>
      </c>
      <c r="E10958">
        <v>1</v>
      </c>
      <c r="F10958" t="s">
        <v>116</v>
      </c>
      <c r="G10958" t="s">
        <v>600</v>
      </c>
      <c r="H10958" t="s">
        <v>565</v>
      </c>
      <c r="M10958" s="2">
        <v>5606</v>
      </c>
      <c r="N10958" s="2">
        <v>6000</v>
      </c>
      <c r="O10958" s="2">
        <f>IF(Tabla1[[#This Row],[Mov]]="VNT",Tabla1[[#This Row],[Sale]]-Tabla1[[#This Row],[Cost]],-Tabla1[[#This Row],[Cost]]*Tabla1[[#This Row],[Cant]])</f>
        <v>394</v>
      </c>
      <c r="P10958" s="8">
        <f>IF(Tabla1[[#This Row],[Mov]]="VNT",-Tabla1[[#This Row],[Cant]],Tabla1[[#This Row],[Cant]])</f>
        <v>-1</v>
      </c>
      <c r="Q10958" s="8">
        <f>DAY(Tabla1[[#This Row],[Date]])</f>
        <v>14</v>
      </c>
      <c r="R10958" s="8">
        <f>MONTH(Tabla1[[#This Row],[Date]])</f>
        <v>6</v>
      </c>
      <c r="S10958" s="8">
        <f>YEAR(Tabla1[[#This Row],[Date]])</f>
        <v>2023</v>
      </c>
    </row>
    <row r="10959" spans="1:19" x14ac:dyDescent="0.2">
      <c r="A10959">
        <v>10910</v>
      </c>
      <c r="B10959" s="1">
        <v>45091</v>
      </c>
      <c r="C10959" t="s">
        <v>260</v>
      </c>
      <c r="D10959" t="s">
        <v>332</v>
      </c>
      <c r="E10959">
        <v>1</v>
      </c>
      <c r="F10959" t="s">
        <v>1102</v>
      </c>
      <c r="G10959" t="s">
        <v>2662</v>
      </c>
      <c r="H10959" t="s">
        <v>2659</v>
      </c>
      <c r="M10959" s="2">
        <v>58000</v>
      </c>
      <c r="N10959" s="2">
        <v>110000</v>
      </c>
      <c r="O10959" s="2">
        <f>IF(Tabla1[[#This Row],[Mov]]="VNT",Tabla1[[#This Row],[Sale]]-Tabla1[[#This Row],[Cost]],-Tabla1[[#This Row],[Cost]]*Tabla1[[#This Row],[Cant]])</f>
        <v>52000</v>
      </c>
      <c r="P10959" s="8">
        <f>IF(Tabla1[[#This Row],[Mov]]="VNT",-Tabla1[[#This Row],[Cant]],Tabla1[[#This Row],[Cant]])</f>
        <v>-1</v>
      </c>
      <c r="Q10959" s="8">
        <f>DAY(Tabla1[[#This Row],[Date]])</f>
        <v>14</v>
      </c>
      <c r="R10959" s="8">
        <f>MONTH(Tabla1[[#This Row],[Date]])</f>
        <v>6</v>
      </c>
      <c r="S10959" s="8">
        <f>YEAR(Tabla1[[#This Row],[Date]])</f>
        <v>2023</v>
      </c>
    </row>
    <row r="10960" spans="1:19" x14ac:dyDescent="0.2">
      <c r="A10960">
        <v>10911</v>
      </c>
      <c r="B10960" s="1">
        <v>45091</v>
      </c>
      <c r="C10960" t="s">
        <v>260</v>
      </c>
      <c r="D10960" t="s">
        <v>332</v>
      </c>
      <c r="E10960">
        <v>1</v>
      </c>
      <c r="F10960" t="s">
        <v>677</v>
      </c>
      <c r="G10960" t="s">
        <v>860</v>
      </c>
      <c r="H10960" t="s">
        <v>361</v>
      </c>
      <c r="M10960" s="2">
        <v>5000</v>
      </c>
      <c r="N10960" s="2">
        <v>15000</v>
      </c>
      <c r="O10960" s="2">
        <f>IF(Tabla1[[#This Row],[Mov]]="VNT",Tabla1[[#This Row],[Sale]]-Tabla1[[#This Row],[Cost]],-Tabla1[[#This Row],[Cost]]*Tabla1[[#This Row],[Cant]])</f>
        <v>10000</v>
      </c>
      <c r="P10960" s="8">
        <f>IF(Tabla1[[#This Row],[Mov]]="VNT",-Tabla1[[#This Row],[Cant]],Tabla1[[#This Row],[Cant]])</f>
        <v>-1</v>
      </c>
      <c r="Q10960" s="8">
        <f>DAY(Tabla1[[#This Row],[Date]])</f>
        <v>14</v>
      </c>
      <c r="R10960" s="8">
        <f>MONTH(Tabla1[[#This Row],[Date]])</f>
        <v>6</v>
      </c>
      <c r="S10960" s="8">
        <f>YEAR(Tabla1[[#This Row],[Date]])</f>
        <v>2023</v>
      </c>
    </row>
    <row r="10961" spans="1:19" x14ac:dyDescent="0.2">
      <c r="A10961">
        <v>10912</v>
      </c>
      <c r="B10961" s="1">
        <v>45091</v>
      </c>
      <c r="C10961" t="s">
        <v>260</v>
      </c>
      <c r="D10961" t="s">
        <v>332</v>
      </c>
      <c r="E10961">
        <v>1</v>
      </c>
      <c r="F10961" t="s">
        <v>3400</v>
      </c>
      <c r="G10961" t="s">
        <v>273</v>
      </c>
      <c r="H10961" t="s">
        <v>470</v>
      </c>
      <c r="M10961" s="2">
        <v>10000</v>
      </c>
      <c r="N10961" s="2">
        <v>20000</v>
      </c>
      <c r="O10961" s="2">
        <f>IF(Tabla1[[#This Row],[Mov]]="VNT",Tabla1[[#This Row],[Sale]]-Tabla1[[#This Row],[Cost]],-Tabla1[[#This Row],[Cost]]*Tabla1[[#This Row],[Cant]])</f>
        <v>10000</v>
      </c>
      <c r="P10961" s="8">
        <f>IF(Tabla1[[#This Row],[Mov]]="VNT",-Tabla1[[#This Row],[Cant]],Tabla1[[#This Row],[Cant]])</f>
        <v>-1</v>
      </c>
      <c r="Q10961" s="8">
        <f>DAY(Tabla1[[#This Row],[Date]])</f>
        <v>14</v>
      </c>
      <c r="R10961" s="8">
        <f>MONTH(Tabla1[[#This Row],[Date]])</f>
        <v>6</v>
      </c>
      <c r="S10961" s="8">
        <f>YEAR(Tabla1[[#This Row],[Date]])</f>
        <v>2023</v>
      </c>
    </row>
    <row r="10962" spans="1:19" x14ac:dyDescent="0.2">
      <c r="A10962">
        <v>10913</v>
      </c>
      <c r="B10962" s="1">
        <v>45091</v>
      </c>
      <c r="C10962" t="s">
        <v>260</v>
      </c>
      <c r="D10962" t="s">
        <v>332</v>
      </c>
      <c r="E10962">
        <v>1</v>
      </c>
      <c r="F10962" t="s">
        <v>116</v>
      </c>
      <c r="G10962" t="s">
        <v>347</v>
      </c>
      <c r="H10962" t="s">
        <v>519</v>
      </c>
      <c r="M10962" s="2">
        <v>2803</v>
      </c>
      <c r="N10962" s="2">
        <v>3000</v>
      </c>
      <c r="O10962" s="2">
        <f>IF(Tabla1[[#This Row],[Mov]]="VNT",Tabla1[[#This Row],[Sale]]-Tabla1[[#This Row],[Cost]],-Tabla1[[#This Row],[Cost]]*Tabla1[[#This Row],[Cant]])</f>
        <v>197</v>
      </c>
      <c r="P10962" s="8">
        <f>IF(Tabla1[[#This Row],[Mov]]="VNT",-Tabla1[[#This Row],[Cant]],Tabla1[[#This Row],[Cant]])</f>
        <v>-1</v>
      </c>
      <c r="Q10962" s="8">
        <f>DAY(Tabla1[[#This Row],[Date]])</f>
        <v>14</v>
      </c>
      <c r="R10962" s="8">
        <f>MONTH(Tabla1[[#This Row],[Date]])</f>
        <v>6</v>
      </c>
      <c r="S10962" s="8">
        <f>YEAR(Tabla1[[#This Row],[Date]])</f>
        <v>2023</v>
      </c>
    </row>
    <row r="10963" spans="1:19" x14ac:dyDescent="0.2">
      <c r="A10963">
        <v>10914</v>
      </c>
      <c r="B10963" s="1">
        <v>45091</v>
      </c>
      <c r="C10963" t="s">
        <v>260</v>
      </c>
      <c r="D10963" t="s">
        <v>332</v>
      </c>
      <c r="E10963">
        <v>1</v>
      </c>
      <c r="F10963" t="s">
        <v>21</v>
      </c>
      <c r="G10963" t="s">
        <v>333</v>
      </c>
      <c r="H10963" t="s">
        <v>240</v>
      </c>
      <c r="M10963" s="2">
        <v>7500</v>
      </c>
      <c r="N10963" s="2">
        <v>20000</v>
      </c>
      <c r="O10963" s="2">
        <f>IF(Tabla1[[#This Row],[Mov]]="VNT",Tabla1[[#This Row],[Sale]]-Tabla1[[#This Row],[Cost]],-Tabla1[[#This Row],[Cost]]*Tabla1[[#This Row],[Cant]])</f>
        <v>12500</v>
      </c>
      <c r="P10963" s="8">
        <f>IF(Tabla1[[#This Row],[Mov]]="VNT",-Tabla1[[#This Row],[Cant]],Tabla1[[#This Row],[Cant]])</f>
        <v>-1</v>
      </c>
      <c r="Q10963" s="8">
        <f>DAY(Tabla1[[#This Row],[Date]])</f>
        <v>14</v>
      </c>
      <c r="R10963" s="8">
        <f>MONTH(Tabla1[[#This Row],[Date]])</f>
        <v>6</v>
      </c>
      <c r="S10963" s="8">
        <f>YEAR(Tabla1[[#This Row],[Date]])</f>
        <v>2023</v>
      </c>
    </row>
    <row r="10964" spans="1:19" x14ac:dyDescent="0.2">
      <c r="A10964">
        <v>10915</v>
      </c>
      <c r="B10964" s="1">
        <v>45091</v>
      </c>
      <c r="C10964" t="s">
        <v>260</v>
      </c>
      <c r="D10964" t="s">
        <v>332</v>
      </c>
      <c r="E10964">
        <v>1</v>
      </c>
      <c r="F10964" t="s">
        <v>116</v>
      </c>
      <c r="G10964" t="s">
        <v>347</v>
      </c>
      <c r="H10964" t="s">
        <v>518</v>
      </c>
      <c r="M10964" s="2">
        <v>3270</v>
      </c>
      <c r="N10964" s="2">
        <v>3500</v>
      </c>
      <c r="O10964" s="2">
        <f>IF(Tabla1[[#This Row],[Mov]]="VNT",Tabla1[[#This Row],[Sale]]-Tabla1[[#This Row],[Cost]],-Tabla1[[#This Row],[Cost]]*Tabla1[[#This Row],[Cant]])</f>
        <v>230</v>
      </c>
      <c r="P10964" s="8">
        <f>IF(Tabla1[[#This Row],[Mov]]="VNT",-Tabla1[[#This Row],[Cant]],Tabla1[[#This Row],[Cant]])</f>
        <v>-1</v>
      </c>
      <c r="Q10964" s="8">
        <f>DAY(Tabla1[[#This Row],[Date]])</f>
        <v>14</v>
      </c>
      <c r="R10964" s="8">
        <f>MONTH(Tabla1[[#This Row],[Date]])</f>
        <v>6</v>
      </c>
      <c r="S10964" s="8">
        <f>YEAR(Tabla1[[#This Row],[Date]])</f>
        <v>2023</v>
      </c>
    </row>
    <row r="10965" spans="1:19" x14ac:dyDescent="0.2">
      <c r="A10965">
        <v>10916</v>
      </c>
      <c r="B10965" s="1">
        <v>45091</v>
      </c>
      <c r="C10965" t="s">
        <v>260</v>
      </c>
      <c r="D10965" t="s">
        <v>332</v>
      </c>
      <c r="E10965">
        <v>1</v>
      </c>
      <c r="F10965" t="s">
        <v>26</v>
      </c>
      <c r="G10965" t="s">
        <v>264</v>
      </c>
      <c r="H10965" t="s">
        <v>20</v>
      </c>
      <c r="M10965" s="2">
        <v>8500</v>
      </c>
      <c r="N10965" s="2">
        <v>20000</v>
      </c>
      <c r="O10965" s="2">
        <f>IF(Tabla1[[#This Row],[Mov]]="VNT",Tabla1[[#This Row],[Sale]]-Tabla1[[#This Row],[Cost]],-Tabla1[[#This Row],[Cost]]*Tabla1[[#This Row],[Cant]])</f>
        <v>11500</v>
      </c>
      <c r="P10965" s="8">
        <f>IF(Tabla1[[#This Row],[Mov]]="VNT",-Tabla1[[#This Row],[Cant]],Tabla1[[#This Row],[Cant]])</f>
        <v>-1</v>
      </c>
      <c r="Q10965" s="8">
        <f>DAY(Tabla1[[#This Row],[Date]])</f>
        <v>14</v>
      </c>
      <c r="R10965" s="8">
        <f>MONTH(Tabla1[[#This Row],[Date]])</f>
        <v>6</v>
      </c>
      <c r="S10965" s="8">
        <f>YEAR(Tabla1[[#This Row],[Date]])</f>
        <v>2023</v>
      </c>
    </row>
    <row r="10966" spans="1:19" x14ac:dyDescent="0.2">
      <c r="A10966">
        <v>10917</v>
      </c>
      <c r="B10966" s="1">
        <v>45091</v>
      </c>
      <c r="C10966" t="s">
        <v>260</v>
      </c>
      <c r="D10966" t="s">
        <v>332</v>
      </c>
      <c r="E10966">
        <v>1</v>
      </c>
      <c r="F10966" t="s">
        <v>455</v>
      </c>
      <c r="G10966" t="s">
        <v>349</v>
      </c>
      <c r="H10966" t="s">
        <v>457</v>
      </c>
      <c r="M10966" s="2">
        <v>0</v>
      </c>
      <c r="N10966" s="2">
        <v>4000</v>
      </c>
      <c r="O10966" s="2">
        <f>IF(Tabla1[[#This Row],[Mov]]="VNT",Tabla1[[#This Row],[Sale]]-Tabla1[[#This Row],[Cost]],-Tabla1[[#This Row],[Cost]]*Tabla1[[#This Row],[Cant]])</f>
        <v>4000</v>
      </c>
      <c r="P10966" s="8">
        <f>IF(Tabla1[[#This Row],[Mov]]="VNT",-Tabla1[[#This Row],[Cant]],Tabla1[[#This Row],[Cant]])</f>
        <v>-1</v>
      </c>
      <c r="Q10966" s="8">
        <f>DAY(Tabla1[[#This Row],[Date]])</f>
        <v>14</v>
      </c>
      <c r="R10966" s="8">
        <f>MONTH(Tabla1[[#This Row],[Date]])</f>
        <v>6</v>
      </c>
      <c r="S10966" s="8">
        <f>YEAR(Tabla1[[#This Row],[Date]])</f>
        <v>2023</v>
      </c>
    </row>
    <row r="10967" spans="1:19" x14ac:dyDescent="0.2">
      <c r="A10967">
        <v>10918</v>
      </c>
      <c r="B10967" s="1">
        <v>45092</v>
      </c>
      <c r="C10967" t="s">
        <v>260</v>
      </c>
      <c r="D10967" t="s">
        <v>332</v>
      </c>
      <c r="E10967">
        <v>1</v>
      </c>
      <c r="F10967" t="s">
        <v>21</v>
      </c>
      <c r="G10967" t="s">
        <v>272</v>
      </c>
      <c r="H10967" t="s">
        <v>24</v>
      </c>
      <c r="M10967" s="2">
        <v>3500</v>
      </c>
      <c r="N10967" s="2">
        <v>12000</v>
      </c>
      <c r="O10967" s="2">
        <f>IF(Tabla1[[#This Row],[Mov]]="VNT",Tabla1[[#This Row],[Sale]]-Tabla1[[#This Row],[Cost]],-Tabla1[[#This Row],[Cost]]*Tabla1[[#This Row],[Cant]])</f>
        <v>8500</v>
      </c>
      <c r="P10967" s="8">
        <f>IF(Tabla1[[#This Row],[Mov]]="VNT",-Tabla1[[#This Row],[Cant]],Tabla1[[#This Row],[Cant]])</f>
        <v>-1</v>
      </c>
      <c r="Q10967" s="8">
        <f>DAY(Tabla1[[#This Row],[Date]])</f>
        <v>15</v>
      </c>
      <c r="R10967" s="8">
        <f>MONTH(Tabla1[[#This Row],[Date]])</f>
        <v>6</v>
      </c>
      <c r="S10967" s="8">
        <f>YEAR(Tabla1[[#This Row],[Date]])</f>
        <v>2023</v>
      </c>
    </row>
    <row r="10968" spans="1:19" x14ac:dyDescent="0.2">
      <c r="A10968">
        <v>10919</v>
      </c>
      <c r="B10968" s="1">
        <v>45092</v>
      </c>
      <c r="C10968" t="s">
        <v>260</v>
      </c>
      <c r="D10968" t="s">
        <v>332</v>
      </c>
      <c r="E10968">
        <v>1</v>
      </c>
      <c r="F10968" t="s">
        <v>365</v>
      </c>
      <c r="G10968" t="s">
        <v>465</v>
      </c>
      <c r="H10968" t="s">
        <v>2412</v>
      </c>
      <c r="M10968" s="2">
        <v>13500</v>
      </c>
      <c r="N10968" s="2">
        <v>30000</v>
      </c>
      <c r="O10968" s="2">
        <f>IF(Tabla1[[#This Row],[Mov]]="VNT",Tabla1[[#This Row],[Sale]]-Tabla1[[#This Row],[Cost]],-Tabla1[[#This Row],[Cost]]*Tabla1[[#This Row],[Cant]])</f>
        <v>16500</v>
      </c>
      <c r="P10968" s="8">
        <f>IF(Tabla1[[#This Row],[Mov]]="VNT",-Tabla1[[#This Row],[Cant]],Tabla1[[#This Row],[Cant]])</f>
        <v>-1</v>
      </c>
      <c r="Q10968" s="8">
        <f>DAY(Tabla1[[#This Row],[Date]])</f>
        <v>15</v>
      </c>
      <c r="R10968" s="8">
        <f>MONTH(Tabla1[[#This Row],[Date]])</f>
        <v>6</v>
      </c>
      <c r="S10968" s="8">
        <f>YEAR(Tabla1[[#This Row],[Date]])</f>
        <v>2023</v>
      </c>
    </row>
    <row r="10969" spans="1:19" x14ac:dyDescent="0.2">
      <c r="A10969">
        <v>10920</v>
      </c>
      <c r="B10969" s="1">
        <v>45092</v>
      </c>
      <c r="C10969" t="s">
        <v>260</v>
      </c>
      <c r="D10969" t="s">
        <v>332</v>
      </c>
      <c r="E10969">
        <v>1</v>
      </c>
      <c r="F10969" t="s">
        <v>586</v>
      </c>
      <c r="G10969" t="s">
        <v>272</v>
      </c>
      <c r="H10969" t="s">
        <v>1776</v>
      </c>
      <c r="M10969" s="2">
        <v>7000</v>
      </c>
      <c r="N10969" s="2">
        <v>18000</v>
      </c>
      <c r="O10969" s="2">
        <f>IF(Tabla1[[#This Row],[Mov]]="VNT",Tabla1[[#This Row],[Sale]]-Tabla1[[#This Row],[Cost]],-Tabla1[[#This Row],[Cost]]*Tabla1[[#This Row],[Cant]])</f>
        <v>11000</v>
      </c>
      <c r="P10969" s="8">
        <f>IF(Tabla1[[#This Row],[Mov]]="VNT",-Tabla1[[#This Row],[Cant]],Tabla1[[#This Row],[Cant]])</f>
        <v>-1</v>
      </c>
      <c r="Q10969" s="8">
        <f>DAY(Tabla1[[#This Row],[Date]])</f>
        <v>15</v>
      </c>
      <c r="R10969" s="8">
        <f>MONTH(Tabla1[[#This Row],[Date]])</f>
        <v>6</v>
      </c>
      <c r="S10969" s="8">
        <f>YEAR(Tabla1[[#This Row],[Date]])</f>
        <v>2023</v>
      </c>
    </row>
    <row r="10970" spans="1:19" x14ac:dyDescent="0.2">
      <c r="A10970">
        <v>10921</v>
      </c>
      <c r="B10970" s="1">
        <v>45092</v>
      </c>
      <c r="C10970" t="s">
        <v>260</v>
      </c>
      <c r="D10970" t="s">
        <v>332</v>
      </c>
      <c r="E10970">
        <v>1</v>
      </c>
      <c r="F10970" t="s">
        <v>677</v>
      </c>
      <c r="G10970" t="s">
        <v>272</v>
      </c>
      <c r="H10970" t="s">
        <v>1776</v>
      </c>
      <c r="M10970" s="2">
        <v>5000</v>
      </c>
      <c r="N10970" s="2">
        <v>15000</v>
      </c>
      <c r="O10970" s="2">
        <f>IF(Tabla1[[#This Row],[Mov]]="VNT",Tabla1[[#This Row],[Sale]]-Tabla1[[#This Row],[Cost]],-Tabla1[[#This Row],[Cost]]*Tabla1[[#This Row],[Cant]])</f>
        <v>10000</v>
      </c>
      <c r="P10970" s="8">
        <f>IF(Tabla1[[#This Row],[Mov]]="VNT",-Tabla1[[#This Row],[Cant]],Tabla1[[#This Row],[Cant]])</f>
        <v>-1</v>
      </c>
      <c r="Q10970" s="8">
        <f>DAY(Tabla1[[#This Row],[Date]])</f>
        <v>15</v>
      </c>
      <c r="R10970" s="8">
        <f>MONTH(Tabla1[[#This Row],[Date]])</f>
        <v>6</v>
      </c>
      <c r="S10970" s="8">
        <f>YEAR(Tabla1[[#This Row],[Date]])</f>
        <v>2023</v>
      </c>
    </row>
    <row r="10971" spans="1:19" x14ac:dyDescent="0.2">
      <c r="A10971">
        <v>10922</v>
      </c>
      <c r="B10971" s="1">
        <v>45092</v>
      </c>
      <c r="C10971" t="s">
        <v>260</v>
      </c>
      <c r="D10971" t="s">
        <v>332</v>
      </c>
      <c r="E10971">
        <v>1</v>
      </c>
      <c r="F10971" t="s">
        <v>532</v>
      </c>
      <c r="G10971" t="s">
        <v>2810</v>
      </c>
      <c r="H10971" t="s">
        <v>2811</v>
      </c>
      <c r="M10971" s="2">
        <v>50000</v>
      </c>
      <c r="N10971" s="2">
        <v>80000</v>
      </c>
      <c r="O10971" s="2">
        <f>IF(Tabla1[[#This Row],[Mov]]="VNT",Tabla1[[#This Row],[Sale]]-Tabla1[[#This Row],[Cost]],-Tabla1[[#This Row],[Cost]]*Tabla1[[#This Row],[Cant]])</f>
        <v>30000</v>
      </c>
      <c r="P10971" s="8">
        <f>IF(Tabla1[[#This Row],[Mov]]="VNT",-Tabla1[[#This Row],[Cant]],Tabla1[[#This Row],[Cant]])</f>
        <v>-1</v>
      </c>
      <c r="Q10971" s="8">
        <f>DAY(Tabla1[[#This Row],[Date]])</f>
        <v>15</v>
      </c>
      <c r="R10971" s="8">
        <f>MONTH(Tabla1[[#This Row],[Date]])</f>
        <v>6</v>
      </c>
      <c r="S10971" s="8">
        <f>YEAR(Tabla1[[#This Row],[Date]])</f>
        <v>2023</v>
      </c>
    </row>
    <row r="10972" spans="1:19" x14ac:dyDescent="0.2">
      <c r="A10972">
        <v>10923</v>
      </c>
      <c r="B10972" s="1">
        <v>45092</v>
      </c>
      <c r="C10972" t="s">
        <v>260</v>
      </c>
      <c r="D10972" t="s">
        <v>332</v>
      </c>
      <c r="E10972">
        <v>1</v>
      </c>
      <c r="F10972" t="s">
        <v>891</v>
      </c>
      <c r="G10972" t="s">
        <v>263</v>
      </c>
      <c r="H10972" t="s">
        <v>672</v>
      </c>
      <c r="M10972" s="2">
        <v>3500</v>
      </c>
      <c r="N10972" s="2">
        <v>10000</v>
      </c>
      <c r="O10972" s="2">
        <f>IF(Tabla1[[#This Row],[Mov]]="VNT",Tabla1[[#This Row],[Sale]]-Tabla1[[#This Row],[Cost]],-Tabla1[[#This Row],[Cost]]*Tabla1[[#This Row],[Cant]])</f>
        <v>6500</v>
      </c>
      <c r="P10972" s="8">
        <f>IF(Tabla1[[#This Row],[Mov]]="VNT",-Tabla1[[#This Row],[Cant]],Tabla1[[#This Row],[Cant]])</f>
        <v>-1</v>
      </c>
      <c r="Q10972" s="8">
        <f>DAY(Tabla1[[#This Row],[Date]])</f>
        <v>15</v>
      </c>
      <c r="R10972" s="8">
        <f>MONTH(Tabla1[[#This Row],[Date]])</f>
        <v>6</v>
      </c>
      <c r="S10972" s="8">
        <f>YEAR(Tabla1[[#This Row],[Date]])</f>
        <v>2023</v>
      </c>
    </row>
    <row r="10973" spans="1:19" x14ac:dyDescent="0.2">
      <c r="A10973">
        <v>10924</v>
      </c>
      <c r="B10973" s="1">
        <v>45092</v>
      </c>
      <c r="C10973" t="s">
        <v>260</v>
      </c>
      <c r="D10973" t="s">
        <v>332</v>
      </c>
      <c r="E10973">
        <v>1</v>
      </c>
      <c r="F10973" t="s">
        <v>677</v>
      </c>
      <c r="G10973" t="s">
        <v>263</v>
      </c>
      <c r="H10973" t="s">
        <v>672</v>
      </c>
      <c r="M10973" s="2">
        <v>5000</v>
      </c>
      <c r="N10973" s="2">
        <v>15000</v>
      </c>
      <c r="O10973" s="2">
        <f>IF(Tabla1[[#This Row],[Mov]]="VNT",Tabla1[[#This Row],[Sale]]-Tabla1[[#This Row],[Cost]],-Tabla1[[#This Row],[Cost]]*Tabla1[[#This Row],[Cant]])</f>
        <v>10000</v>
      </c>
      <c r="P10973" s="8">
        <f>IF(Tabla1[[#This Row],[Mov]]="VNT",-Tabla1[[#This Row],[Cant]],Tabla1[[#This Row],[Cant]])</f>
        <v>-1</v>
      </c>
      <c r="Q10973" s="8">
        <f>DAY(Tabla1[[#This Row],[Date]])</f>
        <v>15</v>
      </c>
      <c r="R10973" s="8">
        <f>MONTH(Tabla1[[#This Row],[Date]])</f>
        <v>6</v>
      </c>
      <c r="S10973" s="8">
        <f>YEAR(Tabla1[[#This Row],[Date]])</f>
        <v>2023</v>
      </c>
    </row>
    <row r="10974" spans="1:19" x14ac:dyDescent="0.2">
      <c r="A10974">
        <v>10925</v>
      </c>
      <c r="B10974" s="1">
        <v>45092</v>
      </c>
      <c r="C10974" t="s">
        <v>260</v>
      </c>
      <c r="D10974" t="s">
        <v>332</v>
      </c>
      <c r="E10974">
        <v>1</v>
      </c>
      <c r="F10974" t="s">
        <v>586</v>
      </c>
      <c r="G10974" t="s">
        <v>263</v>
      </c>
      <c r="H10974" t="s">
        <v>672</v>
      </c>
      <c r="M10974" s="2">
        <v>6000</v>
      </c>
      <c r="N10974" s="2">
        <v>18000</v>
      </c>
      <c r="O10974" s="2">
        <f>IF(Tabla1[[#This Row],[Mov]]="VNT",Tabla1[[#This Row],[Sale]]-Tabla1[[#This Row],[Cost]],-Tabla1[[#This Row],[Cost]]*Tabla1[[#This Row],[Cant]])</f>
        <v>12000</v>
      </c>
      <c r="P10974" s="8">
        <f>IF(Tabla1[[#This Row],[Mov]]="VNT",-Tabla1[[#This Row],[Cant]],Tabla1[[#This Row],[Cant]])</f>
        <v>-1</v>
      </c>
      <c r="Q10974" s="8">
        <f>DAY(Tabla1[[#This Row],[Date]])</f>
        <v>15</v>
      </c>
      <c r="R10974" s="8">
        <f>MONTH(Tabla1[[#This Row],[Date]])</f>
        <v>6</v>
      </c>
      <c r="S10974" s="8">
        <f>YEAR(Tabla1[[#This Row],[Date]])</f>
        <v>2023</v>
      </c>
    </row>
    <row r="10975" spans="1:19" x14ac:dyDescent="0.2">
      <c r="A10975">
        <v>10926</v>
      </c>
      <c r="B10975" s="1">
        <v>45092</v>
      </c>
      <c r="C10975" t="s">
        <v>260</v>
      </c>
      <c r="D10975" t="s">
        <v>332</v>
      </c>
      <c r="E10975">
        <v>1</v>
      </c>
      <c r="F10975" t="s">
        <v>891</v>
      </c>
      <c r="G10975" t="s">
        <v>262</v>
      </c>
      <c r="H10975" t="s">
        <v>302</v>
      </c>
      <c r="M10975" s="2">
        <v>3500</v>
      </c>
      <c r="N10975" s="2">
        <v>10000</v>
      </c>
      <c r="O10975" s="2">
        <f>IF(Tabla1[[#This Row],[Mov]]="VNT",Tabla1[[#This Row],[Sale]]-Tabla1[[#This Row],[Cost]],-Tabla1[[#This Row],[Cost]]*Tabla1[[#This Row],[Cant]])</f>
        <v>6500</v>
      </c>
      <c r="P10975" s="8">
        <f>IF(Tabla1[[#This Row],[Mov]]="VNT",-Tabla1[[#This Row],[Cant]],Tabla1[[#This Row],[Cant]])</f>
        <v>-1</v>
      </c>
      <c r="Q10975" s="8">
        <f>DAY(Tabla1[[#This Row],[Date]])</f>
        <v>15</v>
      </c>
      <c r="R10975" s="8">
        <f>MONTH(Tabla1[[#This Row],[Date]])</f>
        <v>6</v>
      </c>
      <c r="S10975" s="8">
        <f>YEAR(Tabla1[[#This Row],[Date]])</f>
        <v>2023</v>
      </c>
    </row>
    <row r="10976" spans="1:19" x14ac:dyDescent="0.2">
      <c r="A10976">
        <v>10927</v>
      </c>
      <c r="B10976" s="1">
        <v>45092</v>
      </c>
      <c r="C10976" t="s">
        <v>260</v>
      </c>
      <c r="D10976" t="s">
        <v>332</v>
      </c>
      <c r="E10976">
        <v>1</v>
      </c>
      <c r="F10976" t="s">
        <v>476</v>
      </c>
      <c r="G10976" t="s">
        <v>266</v>
      </c>
      <c r="H10976" t="s">
        <v>3378</v>
      </c>
      <c r="M10976" s="2">
        <v>1800</v>
      </c>
      <c r="N10976" s="2">
        <v>5000</v>
      </c>
      <c r="O10976" s="2">
        <f>IF(Tabla1[[#This Row],[Mov]]="VNT",Tabla1[[#This Row],[Sale]]-Tabla1[[#This Row],[Cost]],-Tabla1[[#This Row],[Cost]]*Tabla1[[#This Row],[Cant]])</f>
        <v>3200</v>
      </c>
      <c r="P10976" s="8">
        <f>IF(Tabla1[[#This Row],[Mov]]="VNT",-Tabla1[[#This Row],[Cant]],Tabla1[[#This Row],[Cant]])</f>
        <v>-1</v>
      </c>
      <c r="Q10976" s="8">
        <f>DAY(Tabla1[[#This Row],[Date]])</f>
        <v>15</v>
      </c>
      <c r="R10976" s="8">
        <f>MONTH(Tabla1[[#This Row],[Date]])</f>
        <v>6</v>
      </c>
      <c r="S10976" s="8">
        <f>YEAR(Tabla1[[#This Row],[Date]])</f>
        <v>2023</v>
      </c>
    </row>
    <row r="10977" spans="1:19" x14ac:dyDescent="0.2">
      <c r="A10977">
        <v>10928</v>
      </c>
      <c r="B10977" s="1">
        <v>45092</v>
      </c>
      <c r="C10977" t="s">
        <v>260</v>
      </c>
      <c r="D10977" t="s">
        <v>332</v>
      </c>
      <c r="E10977">
        <v>1</v>
      </c>
      <c r="F10977" t="s">
        <v>2769</v>
      </c>
      <c r="G10977" t="s">
        <v>3464</v>
      </c>
      <c r="H10977" t="s">
        <v>3462</v>
      </c>
      <c r="M10977" s="2">
        <v>20000</v>
      </c>
      <c r="N10977" s="2">
        <v>50000</v>
      </c>
      <c r="O10977" s="2">
        <f>IF(Tabla1[[#This Row],[Mov]]="VNT",Tabla1[[#This Row],[Sale]]-Tabla1[[#This Row],[Cost]],-Tabla1[[#This Row],[Cost]]*Tabla1[[#This Row],[Cant]])</f>
        <v>30000</v>
      </c>
      <c r="P10977" s="8">
        <f>IF(Tabla1[[#This Row],[Mov]]="VNT",-Tabla1[[#This Row],[Cant]],Tabla1[[#This Row],[Cant]])</f>
        <v>-1</v>
      </c>
      <c r="Q10977" s="8">
        <f>DAY(Tabla1[[#This Row],[Date]])</f>
        <v>15</v>
      </c>
      <c r="R10977" s="8">
        <f>MONTH(Tabla1[[#This Row],[Date]])</f>
        <v>6</v>
      </c>
      <c r="S10977" s="8">
        <f>YEAR(Tabla1[[#This Row],[Date]])</f>
        <v>2023</v>
      </c>
    </row>
    <row r="10978" spans="1:19" x14ac:dyDescent="0.2">
      <c r="A10978">
        <v>10929</v>
      </c>
      <c r="B10978" s="1">
        <v>45092</v>
      </c>
      <c r="C10978" t="s">
        <v>260</v>
      </c>
      <c r="D10978" t="s">
        <v>332</v>
      </c>
      <c r="E10978">
        <v>1</v>
      </c>
      <c r="F10978" t="s">
        <v>21</v>
      </c>
      <c r="G10978" t="s">
        <v>3518</v>
      </c>
      <c r="H10978" t="s">
        <v>3519</v>
      </c>
      <c r="M10978" s="2">
        <v>6000</v>
      </c>
      <c r="N10978" s="2">
        <v>20000</v>
      </c>
      <c r="O10978" s="2">
        <f>IF(Tabla1[[#This Row],[Mov]]="VNT",Tabla1[[#This Row],[Sale]]-Tabla1[[#This Row],[Cost]],-Tabla1[[#This Row],[Cost]]*Tabla1[[#This Row],[Cant]])</f>
        <v>14000</v>
      </c>
      <c r="P10978" s="8">
        <f>IF(Tabla1[[#This Row],[Mov]]="VNT",-Tabla1[[#This Row],[Cant]],Tabla1[[#This Row],[Cant]])</f>
        <v>-1</v>
      </c>
      <c r="Q10978" s="8">
        <f>DAY(Tabla1[[#This Row],[Date]])</f>
        <v>15</v>
      </c>
      <c r="R10978" s="8">
        <f>MONTH(Tabla1[[#This Row],[Date]])</f>
        <v>6</v>
      </c>
      <c r="S10978" s="8">
        <f>YEAR(Tabla1[[#This Row],[Date]])</f>
        <v>2023</v>
      </c>
    </row>
    <row r="10979" spans="1:19" x14ac:dyDescent="0.2">
      <c r="A10979">
        <v>10930</v>
      </c>
      <c r="B10979" s="1">
        <v>45092</v>
      </c>
      <c r="C10979" t="s">
        <v>260</v>
      </c>
      <c r="D10979" t="s">
        <v>332</v>
      </c>
      <c r="E10979">
        <v>1</v>
      </c>
      <c r="F10979" t="s">
        <v>225</v>
      </c>
      <c r="G10979" t="s">
        <v>272</v>
      </c>
      <c r="H10979" t="s">
        <v>252</v>
      </c>
      <c r="M10979" s="2">
        <v>1100</v>
      </c>
      <c r="N10979" s="2">
        <v>10000</v>
      </c>
      <c r="O10979" s="2">
        <f>IF(Tabla1[[#This Row],[Mov]]="VNT",Tabla1[[#This Row],[Sale]]-Tabla1[[#This Row],[Cost]],-Tabla1[[#This Row],[Cost]]*Tabla1[[#This Row],[Cant]])</f>
        <v>8900</v>
      </c>
      <c r="P10979" s="8">
        <f>IF(Tabla1[[#This Row],[Mov]]="VNT",-Tabla1[[#This Row],[Cant]],Tabla1[[#This Row],[Cant]])</f>
        <v>-1</v>
      </c>
      <c r="Q10979" s="8">
        <f>DAY(Tabla1[[#This Row],[Date]])</f>
        <v>15</v>
      </c>
      <c r="R10979" s="8">
        <f>MONTH(Tabla1[[#This Row],[Date]])</f>
        <v>6</v>
      </c>
      <c r="S10979" s="8">
        <f>YEAR(Tabla1[[#This Row],[Date]])</f>
        <v>2023</v>
      </c>
    </row>
    <row r="10980" spans="1:19" x14ac:dyDescent="0.2">
      <c r="A10980">
        <v>10931</v>
      </c>
      <c r="B10980" s="1">
        <v>45092</v>
      </c>
      <c r="C10980" t="s">
        <v>260</v>
      </c>
      <c r="D10980" t="s">
        <v>332</v>
      </c>
      <c r="E10980">
        <v>1</v>
      </c>
      <c r="F10980" t="s">
        <v>116</v>
      </c>
      <c r="G10980" t="s">
        <v>647</v>
      </c>
      <c r="H10980" t="s">
        <v>648</v>
      </c>
      <c r="M10980" s="2">
        <v>1868</v>
      </c>
      <c r="N10980" s="2">
        <v>2000</v>
      </c>
      <c r="O10980" s="2">
        <f>IF(Tabla1[[#This Row],[Mov]]="VNT",Tabla1[[#This Row],[Sale]]-Tabla1[[#This Row],[Cost]],-Tabla1[[#This Row],[Cost]]*Tabla1[[#This Row],[Cant]])</f>
        <v>132</v>
      </c>
      <c r="P10980" s="8">
        <f>IF(Tabla1[[#This Row],[Mov]]="VNT",-Tabla1[[#This Row],[Cant]],Tabla1[[#This Row],[Cant]])</f>
        <v>-1</v>
      </c>
      <c r="Q10980" s="8">
        <f>DAY(Tabla1[[#This Row],[Date]])</f>
        <v>15</v>
      </c>
      <c r="R10980" s="8">
        <f>MONTH(Tabla1[[#This Row],[Date]])</f>
        <v>6</v>
      </c>
      <c r="S10980" s="8">
        <f>YEAR(Tabla1[[#This Row],[Date]])</f>
        <v>2023</v>
      </c>
    </row>
    <row r="10981" spans="1:19" x14ac:dyDescent="0.2">
      <c r="A10981">
        <v>10932</v>
      </c>
      <c r="B10981" s="1">
        <v>45092</v>
      </c>
      <c r="C10981" t="s">
        <v>260</v>
      </c>
      <c r="D10981" t="s">
        <v>332</v>
      </c>
      <c r="E10981">
        <v>1</v>
      </c>
      <c r="F10981" t="s">
        <v>677</v>
      </c>
      <c r="G10981" t="s">
        <v>272</v>
      </c>
      <c r="H10981" t="s">
        <v>253</v>
      </c>
      <c r="M10981" s="2">
        <v>5000</v>
      </c>
      <c r="N10981" s="2">
        <v>15000</v>
      </c>
      <c r="O10981" s="2">
        <f>IF(Tabla1[[#This Row],[Mov]]="VNT",Tabla1[[#This Row],[Sale]]-Tabla1[[#This Row],[Cost]],-Tabla1[[#This Row],[Cost]]*Tabla1[[#This Row],[Cant]])</f>
        <v>10000</v>
      </c>
      <c r="P10981" s="8">
        <f>IF(Tabla1[[#This Row],[Mov]]="VNT",-Tabla1[[#This Row],[Cant]],Tabla1[[#This Row],[Cant]])</f>
        <v>-1</v>
      </c>
      <c r="Q10981" s="8">
        <f>DAY(Tabla1[[#This Row],[Date]])</f>
        <v>15</v>
      </c>
      <c r="R10981" s="8">
        <f>MONTH(Tabla1[[#This Row],[Date]])</f>
        <v>6</v>
      </c>
      <c r="S10981" s="8">
        <f>YEAR(Tabla1[[#This Row],[Date]])</f>
        <v>2023</v>
      </c>
    </row>
    <row r="10982" spans="1:19" x14ac:dyDescent="0.2">
      <c r="A10982">
        <v>10933</v>
      </c>
      <c r="B10982" s="1">
        <v>45092</v>
      </c>
      <c r="C10982" t="s">
        <v>260</v>
      </c>
      <c r="D10982" t="s">
        <v>332</v>
      </c>
      <c r="E10982">
        <v>1</v>
      </c>
      <c r="F10982" t="s">
        <v>628</v>
      </c>
      <c r="G10982" t="s">
        <v>266</v>
      </c>
      <c r="H10982" t="s">
        <v>2393</v>
      </c>
      <c r="M10982" s="2">
        <v>33500</v>
      </c>
      <c r="N10982" s="2">
        <v>55000</v>
      </c>
      <c r="O10982" s="2">
        <f>IF(Tabla1[[#This Row],[Mov]]="VNT",Tabla1[[#This Row],[Sale]]-Tabla1[[#This Row],[Cost]],-Tabla1[[#This Row],[Cost]]*Tabla1[[#This Row],[Cant]])</f>
        <v>21500</v>
      </c>
      <c r="P10982" s="8">
        <f>IF(Tabla1[[#This Row],[Mov]]="VNT",-Tabla1[[#This Row],[Cant]],Tabla1[[#This Row],[Cant]])</f>
        <v>-1</v>
      </c>
      <c r="Q10982" s="8">
        <f>DAY(Tabla1[[#This Row],[Date]])</f>
        <v>15</v>
      </c>
      <c r="R10982" s="8">
        <f>MONTH(Tabla1[[#This Row],[Date]])</f>
        <v>6</v>
      </c>
      <c r="S10982" s="8">
        <f>YEAR(Tabla1[[#This Row],[Date]])</f>
        <v>2023</v>
      </c>
    </row>
    <row r="10983" spans="1:19" x14ac:dyDescent="0.2">
      <c r="A10983">
        <v>10934</v>
      </c>
      <c r="B10983" s="1">
        <v>45092</v>
      </c>
      <c r="C10983" t="s">
        <v>260</v>
      </c>
      <c r="D10983" t="s">
        <v>332</v>
      </c>
      <c r="E10983">
        <v>1</v>
      </c>
      <c r="F10983" t="s">
        <v>458</v>
      </c>
      <c r="G10983" t="s">
        <v>266</v>
      </c>
      <c r="H10983" t="s">
        <v>2935</v>
      </c>
      <c r="M10983" s="2">
        <v>0</v>
      </c>
      <c r="N10983" s="2">
        <v>20000</v>
      </c>
      <c r="O10983" s="2">
        <f>IF(Tabla1[[#This Row],[Mov]]="VNT",Tabla1[[#This Row],[Sale]]-Tabla1[[#This Row],[Cost]],-Tabla1[[#This Row],[Cost]]*Tabla1[[#This Row],[Cant]])</f>
        <v>20000</v>
      </c>
      <c r="P10983" s="8">
        <f>IF(Tabla1[[#This Row],[Mov]]="VNT",-Tabla1[[#This Row],[Cant]],Tabla1[[#This Row],[Cant]])</f>
        <v>-1</v>
      </c>
      <c r="Q10983" s="8">
        <f>DAY(Tabla1[[#This Row],[Date]])</f>
        <v>15</v>
      </c>
      <c r="R10983" s="8">
        <f>MONTH(Tabla1[[#This Row],[Date]])</f>
        <v>6</v>
      </c>
      <c r="S10983" s="8">
        <f>YEAR(Tabla1[[#This Row],[Date]])</f>
        <v>2023</v>
      </c>
    </row>
    <row r="10984" spans="1:19" x14ac:dyDescent="0.2">
      <c r="A10984">
        <v>10935</v>
      </c>
      <c r="B10984" s="1">
        <v>45092</v>
      </c>
      <c r="C10984" t="s">
        <v>260</v>
      </c>
      <c r="D10984" t="s">
        <v>332</v>
      </c>
      <c r="E10984">
        <v>1</v>
      </c>
      <c r="F10984" t="s">
        <v>21</v>
      </c>
      <c r="G10984" t="s">
        <v>273</v>
      </c>
      <c r="H10984" t="s">
        <v>1518</v>
      </c>
      <c r="M10984" s="2">
        <v>40000</v>
      </c>
      <c r="N10984" s="2">
        <v>60000</v>
      </c>
      <c r="O10984" s="2">
        <f>IF(Tabla1[[#This Row],[Mov]]="VNT",Tabla1[[#This Row],[Sale]]-Tabla1[[#This Row],[Cost]],-Tabla1[[#This Row],[Cost]]*Tabla1[[#This Row],[Cant]])</f>
        <v>20000</v>
      </c>
      <c r="P10984" s="8">
        <f>IF(Tabla1[[#This Row],[Mov]]="VNT",-Tabla1[[#This Row],[Cant]],Tabla1[[#This Row],[Cant]])</f>
        <v>-1</v>
      </c>
      <c r="Q10984" s="8">
        <f>DAY(Tabla1[[#This Row],[Date]])</f>
        <v>15</v>
      </c>
      <c r="R10984" s="8">
        <f>MONTH(Tabla1[[#This Row],[Date]])</f>
        <v>6</v>
      </c>
      <c r="S10984" s="8">
        <f>YEAR(Tabla1[[#This Row],[Date]])</f>
        <v>2023</v>
      </c>
    </row>
    <row r="10985" spans="1:19" x14ac:dyDescent="0.2">
      <c r="A10985">
        <v>10936</v>
      </c>
      <c r="B10985" s="1">
        <v>45092</v>
      </c>
      <c r="C10985" t="s">
        <v>260</v>
      </c>
      <c r="D10985" t="s">
        <v>332</v>
      </c>
      <c r="E10985">
        <v>1</v>
      </c>
      <c r="F10985" t="s">
        <v>15</v>
      </c>
      <c r="G10985" t="s">
        <v>266</v>
      </c>
      <c r="H10985" t="s">
        <v>20</v>
      </c>
      <c r="M10985" s="2">
        <v>2000</v>
      </c>
      <c r="N10985" s="2">
        <v>10000</v>
      </c>
      <c r="O10985" s="2">
        <f>IF(Tabla1[[#This Row],[Mov]]="VNT",Tabla1[[#This Row],[Sale]]-Tabla1[[#This Row],[Cost]],-Tabla1[[#This Row],[Cost]]*Tabla1[[#This Row],[Cant]])</f>
        <v>8000</v>
      </c>
      <c r="P10985" s="8">
        <f>IF(Tabla1[[#This Row],[Mov]]="VNT",-Tabla1[[#This Row],[Cant]],Tabla1[[#This Row],[Cant]])</f>
        <v>-1</v>
      </c>
      <c r="Q10985" s="8">
        <f>DAY(Tabla1[[#This Row],[Date]])</f>
        <v>15</v>
      </c>
      <c r="R10985" s="8">
        <f>MONTH(Tabla1[[#This Row],[Date]])</f>
        <v>6</v>
      </c>
      <c r="S10985" s="8">
        <f>YEAR(Tabla1[[#This Row],[Date]])</f>
        <v>2023</v>
      </c>
    </row>
    <row r="10986" spans="1:19" x14ac:dyDescent="0.2">
      <c r="A10986">
        <v>10937</v>
      </c>
      <c r="B10986" s="1">
        <v>45092</v>
      </c>
      <c r="C10986" t="s">
        <v>260</v>
      </c>
      <c r="D10986" t="s">
        <v>332</v>
      </c>
      <c r="E10986">
        <v>1</v>
      </c>
      <c r="F10986" t="s">
        <v>455</v>
      </c>
      <c r="H10986" t="s">
        <v>509</v>
      </c>
      <c r="M10986" s="2">
        <v>0</v>
      </c>
      <c r="N10986" s="2">
        <v>4000</v>
      </c>
      <c r="O10986" s="2">
        <f>IF(Tabla1[[#This Row],[Mov]]="VNT",Tabla1[[#This Row],[Sale]]-Tabla1[[#This Row],[Cost]],-Tabla1[[#This Row],[Cost]]*Tabla1[[#This Row],[Cant]])</f>
        <v>4000</v>
      </c>
      <c r="P10986" s="8">
        <f>IF(Tabla1[[#This Row],[Mov]]="VNT",-Tabla1[[#This Row],[Cant]],Tabla1[[#This Row],[Cant]])</f>
        <v>-1</v>
      </c>
      <c r="Q10986" s="8">
        <f>DAY(Tabla1[[#This Row],[Date]])</f>
        <v>15</v>
      </c>
      <c r="R10986" s="8">
        <f>MONTH(Tabla1[[#This Row],[Date]])</f>
        <v>6</v>
      </c>
      <c r="S10986" s="8">
        <f>YEAR(Tabla1[[#This Row],[Date]])</f>
        <v>2023</v>
      </c>
    </row>
    <row r="10987" spans="1:19" x14ac:dyDescent="0.2">
      <c r="A10987">
        <v>10938</v>
      </c>
      <c r="B10987" s="1">
        <v>45092</v>
      </c>
      <c r="C10987" t="s">
        <v>260</v>
      </c>
      <c r="D10987" t="s">
        <v>332</v>
      </c>
      <c r="E10987">
        <v>1</v>
      </c>
      <c r="F10987" t="s">
        <v>116</v>
      </c>
      <c r="G10987" t="s">
        <v>382</v>
      </c>
      <c r="H10987" t="s">
        <v>514</v>
      </c>
      <c r="M10987" s="2">
        <v>6074</v>
      </c>
      <c r="N10987" s="2">
        <v>6500</v>
      </c>
      <c r="O10987" s="2">
        <f>IF(Tabla1[[#This Row],[Mov]]="VNT",Tabla1[[#This Row],[Sale]]-Tabla1[[#This Row],[Cost]],-Tabla1[[#This Row],[Cost]]*Tabla1[[#This Row],[Cant]])</f>
        <v>426</v>
      </c>
      <c r="P10987" s="8">
        <f>IF(Tabla1[[#This Row],[Mov]]="VNT",-Tabla1[[#This Row],[Cant]],Tabla1[[#This Row],[Cant]])</f>
        <v>-1</v>
      </c>
      <c r="Q10987" s="8">
        <f>DAY(Tabla1[[#This Row],[Date]])</f>
        <v>15</v>
      </c>
      <c r="R10987" s="8">
        <f>MONTH(Tabla1[[#This Row],[Date]])</f>
        <v>6</v>
      </c>
      <c r="S10987" s="8">
        <f>YEAR(Tabla1[[#This Row],[Date]])</f>
        <v>2023</v>
      </c>
    </row>
    <row r="10988" spans="1:19" x14ac:dyDescent="0.2">
      <c r="A10988">
        <v>10939</v>
      </c>
      <c r="B10988" s="1">
        <v>45092</v>
      </c>
      <c r="C10988" t="s">
        <v>260</v>
      </c>
      <c r="D10988" t="s">
        <v>332</v>
      </c>
      <c r="E10988">
        <v>1</v>
      </c>
      <c r="F10988" t="s">
        <v>224</v>
      </c>
      <c r="G10988" t="s">
        <v>263</v>
      </c>
      <c r="H10988" t="s">
        <v>1018</v>
      </c>
      <c r="J10988" t="s">
        <v>23</v>
      </c>
      <c r="M10988" s="2">
        <v>8000</v>
      </c>
      <c r="N10988" s="2">
        <v>20000</v>
      </c>
      <c r="O10988" s="2">
        <f>IF(Tabla1[[#This Row],[Mov]]="VNT",Tabla1[[#This Row],[Sale]]-Tabla1[[#This Row],[Cost]],-Tabla1[[#This Row],[Cost]]*Tabla1[[#This Row],[Cant]])</f>
        <v>12000</v>
      </c>
      <c r="P10988" s="8">
        <f>IF(Tabla1[[#This Row],[Mov]]="VNT",-Tabla1[[#This Row],[Cant]],Tabla1[[#This Row],[Cant]])</f>
        <v>-1</v>
      </c>
      <c r="Q10988" s="8">
        <f>DAY(Tabla1[[#This Row],[Date]])</f>
        <v>15</v>
      </c>
      <c r="R10988" s="8">
        <f>MONTH(Tabla1[[#This Row],[Date]])</f>
        <v>6</v>
      </c>
      <c r="S10988" s="8">
        <f>YEAR(Tabla1[[#This Row],[Date]])</f>
        <v>2023</v>
      </c>
    </row>
    <row r="10989" spans="1:19" x14ac:dyDescent="0.2">
      <c r="A10989">
        <v>10940</v>
      </c>
      <c r="B10989" s="1">
        <v>45092</v>
      </c>
      <c r="C10989" t="s">
        <v>260</v>
      </c>
      <c r="D10989" t="s">
        <v>332</v>
      </c>
      <c r="E10989">
        <v>1</v>
      </c>
      <c r="F10989" t="s">
        <v>21</v>
      </c>
      <c r="G10989" t="s">
        <v>333</v>
      </c>
      <c r="H10989" t="s">
        <v>240</v>
      </c>
      <c r="M10989" s="2">
        <v>7500</v>
      </c>
      <c r="N10989" s="2">
        <v>20000</v>
      </c>
      <c r="O10989" s="2">
        <f>IF(Tabla1[[#This Row],[Mov]]="VNT",Tabla1[[#This Row],[Sale]]-Tabla1[[#This Row],[Cost]],-Tabla1[[#This Row],[Cost]]*Tabla1[[#This Row],[Cant]])</f>
        <v>12500</v>
      </c>
      <c r="P10989" s="8">
        <f>IF(Tabla1[[#This Row],[Mov]]="VNT",-Tabla1[[#This Row],[Cant]],Tabla1[[#This Row],[Cant]])</f>
        <v>-1</v>
      </c>
      <c r="Q10989" s="8">
        <f>DAY(Tabla1[[#This Row],[Date]])</f>
        <v>15</v>
      </c>
      <c r="R10989" s="8">
        <f>MONTH(Tabla1[[#This Row],[Date]])</f>
        <v>6</v>
      </c>
      <c r="S10989" s="8">
        <f>YEAR(Tabla1[[#This Row],[Date]])</f>
        <v>2023</v>
      </c>
    </row>
    <row r="10990" spans="1:19" x14ac:dyDescent="0.2">
      <c r="A10990">
        <v>10941</v>
      </c>
      <c r="B10990" s="1">
        <v>45092</v>
      </c>
      <c r="C10990" t="s">
        <v>260</v>
      </c>
      <c r="D10990" t="s">
        <v>332</v>
      </c>
      <c r="E10990">
        <v>1</v>
      </c>
      <c r="F10990" t="s">
        <v>532</v>
      </c>
      <c r="G10990" t="s">
        <v>273</v>
      </c>
      <c r="H10990" t="s">
        <v>552</v>
      </c>
      <c r="J10990" t="s">
        <v>651</v>
      </c>
      <c r="M10990" s="2">
        <v>18000</v>
      </c>
      <c r="N10990" s="2">
        <v>35000</v>
      </c>
      <c r="O10990" s="2">
        <f>IF(Tabla1[[#This Row],[Mov]]="VNT",Tabla1[[#This Row],[Sale]]-Tabla1[[#This Row],[Cost]],-Tabla1[[#This Row],[Cost]]*Tabla1[[#This Row],[Cant]])</f>
        <v>17000</v>
      </c>
      <c r="P10990" s="8">
        <f>IF(Tabla1[[#This Row],[Mov]]="VNT",-Tabla1[[#This Row],[Cant]],Tabla1[[#This Row],[Cant]])</f>
        <v>-1</v>
      </c>
      <c r="Q10990" s="8">
        <f>DAY(Tabla1[[#This Row],[Date]])</f>
        <v>15</v>
      </c>
      <c r="R10990" s="8">
        <f>MONTH(Tabla1[[#This Row],[Date]])</f>
        <v>6</v>
      </c>
      <c r="S10990" s="8">
        <f>YEAR(Tabla1[[#This Row],[Date]])</f>
        <v>2023</v>
      </c>
    </row>
    <row r="10991" spans="1:19" x14ac:dyDescent="0.2">
      <c r="A10991">
        <v>10942</v>
      </c>
      <c r="B10991" s="1">
        <v>45092</v>
      </c>
      <c r="C10991" t="s">
        <v>260</v>
      </c>
      <c r="D10991" t="s">
        <v>332</v>
      </c>
      <c r="E10991">
        <v>1</v>
      </c>
      <c r="F10991" t="s">
        <v>1958</v>
      </c>
      <c r="G10991" t="s">
        <v>273</v>
      </c>
      <c r="H10991" t="s">
        <v>552</v>
      </c>
      <c r="M10991" s="2">
        <v>6500</v>
      </c>
      <c r="N10991" s="2">
        <v>15000</v>
      </c>
      <c r="O10991" s="2">
        <f>IF(Tabla1[[#This Row],[Mov]]="VNT",Tabla1[[#This Row],[Sale]]-Tabla1[[#This Row],[Cost]],-Tabla1[[#This Row],[Cost]]*Tabla1[[#This Row],[Cant]])</f>
        <v>8500</v>
      </c>
      <c r="P10991" s="8">
        <f>IF(Tabla1[[#This Row],[Mov]]="VNT",-Tabla1[[#This Row],[Cant]],Tabla1[[#This Row],[Cant]])</f>
        <v>-1</v>
      </c>
      <c r="Q10991" s="8">
        <f>DAY(Tabla1[[#This Row],[Date]])</f>
        <v>15</v>
      </c>
      <c r="R10991" s="8">
        <f>MONTH(Tabla1[[#This Row],[Date]])</f>
        <v>6</v>
      </c>
      <c r="S10991" s="8">
        <f>YEAR(Tabla1[[#This Row],[Date]])</f>
        <v>2023</v>
      </c>
    </row>
    <row r="10992" spans="1:19" x14ac:dyDescent="0.2">
      <c r="A10992">
        <v>10943</v>
      </c>
      <c r="B10992" s="1">
        <v>45092</v>
      </c>
      <c r="C10992" t="s">
        <v>260</v>
      </c>
      <c r="D10992" t="s">
        <v>332</v>
      </c>
      <c r="E10992">
        <v>1</v>
      </c>
      <c r="F10992" t="s">
        <v>26</v>
      </c>
      <c r="G10992" t="s">
        <v>266</v>
      </c>
      <c r="H10992" t="s">
        <v>235</v>
      </c>
      <c r="M10992" s="2">
        <v>2000</v>
      </c>
      <c r="N10992" s="2">
        <v>8000</v>
      </c>
      <c r="O10992" s="2">
        <f>IF(Tabla1[[#This Row],[Mov]]="VNT",Tabla1[[#This Row],[Sale]]-Tabla1[[#This Row],[Cost]],-Tabla1[[#This Row],[Cost]]*Tabla1[[#This Row],[Cant]])</f>
        <v>6000</v>
      </c>
      <c r="P10992" s="8">
        <f>IF(Tabla1[[#This Row],[Mov]]="VNT",-Tabla1[[#This Row],[Cant]],Tabla1[[#This Row],[Cant]])</f>
        <v>-1</v>
      </c>
      <c r="Q10992" s="8">
        <f>DAY(Tabla1[[#This Row],[Date]])</f>
        <v>15</v>
      </c>
      <c r="R10992" s="8">
        <f>MONTH(Tabla1[[#This Row],[Date]])</f>
        <v>6</v>
      </c>
      <c r="S10992" s="8">
        <f>YEAR(Tabla1[[#This Row],[Date]])</f>
        <v>2023</v>
      </c>
    </row>
    <row r="10993" spans="1:19" x14ac:dyDescent="0.2">
      <c r="A10993">
        <v>10944</v>
      </c>
      <c r="B10993" s="1">
        <v>45092</v>
      </c>
      <c r="C10993" t="s">
        <v>260</v>
      </c>
      <c r="D10993" t="s">
        <v>332</v>
      </c>
      <c r="E10993">
        <v>1</v>
      </c>
      <c r="F10993" s="39" t="s">
        <v>116</v>
      </c>
      <c r="G10993" t="s">
        <v>382</v>
      </c>
      <c r="H10993" t="s">
        <v>514</v>
      </c>
      <c r="M10993" s="2">
        <v>10279</v>
      </c>
      <c r="N10993" s="2">
        <v>11000</v>
      </c>
      <c r="O10993" s="2">
        <f>IF(Tabla1[[#This Row],[Mov]]="VNT",Tabla1[[#This Row],[Sale]]-Tabla1[[#This Row],[Cost]],-Tabla1[[#This Row],[Cost]]*Tabla1[[#This Row],[Cant]])</f>
        <v>721</v>
      </c>
      <c r="P10993" s="8">
        <f>IF(Tabla1[[#This Row],[Mov]]="VNT",-Tabla1[[#This Row],[Cant]],Tabla1[[#This Row],[Cant]])</f>
        <v>-1</v>
      </c>
      <c r="Q10993" s="8">
        <f>DAY(Tabla1[[#This Row],[Date]])</f>
        <v>15</v>
      </c>
      <c r="R10993" s="8">
        <f>MONTH(Tabla1[[#This Row],[Date]])</f>
        <v>6</v>
      </c>
      <c r="S10993" s="8">
        <f>YEAR(Tabla1[[#This Row],[Date]])</f>
        <v>2023</v>
      </c>
    </row>
    <row r="10994" spans="1:19" x14ac:dyDescent="0.2">
      <c r="A10994">
        <v>10945</v>
      </c>
      <c r="B10994" s="1">
        <v>45092</v>
      </c>
      <c r="C10994" t="s">
        <v>260</v>
      </c>
      <c r="D10994" t="s">
        <v>332</v>
      </c>
      <c r="E10994">
        <v>1</v>
      </c>
      <c r="F10994" t="s">
        <v>224</v>
      </c>
      <c r="G10994" t="s">
        <v>263</v>
      </c>
      <c r="H10994" t="s">
        <v>2945</v>
      </c>
      <c r="J10994" t="s">
        <v>2867</v>
      </c>
      <c r="M10994" s="2">
        <v>9000</v>
      </c>
      <c r="N10994" s="2">
        <v>20000</v>
      </c>
      <c r="O10994" s="2">
        <f>IF(Tabla1[[#This Row],[Mov]]="VNT",Tabla1[[#This Row],[Sale]]-Tabla1[[#This Row],[Cost]],-Tabla1[[#This Row],[Cost]]*Tabla1[[#This Row],[Cant]])</f>
        <v>11000</v>
      </c>
      <c r="P10994" s="8">
        <f>IF(Tabla1[[#This Row],[Mov]]="VNT",-Tabla1[[#This Row],[Cant]],Tabla1[[#This Row],[Cant]])</f>
        <v>-1</v>
      </c>
      <c r="Q10994" s="8">
        <f>DAY(Tabla1[[#This Row],[Date]])</f>
        <v>15</v>
      </c>
      <c r="R10994" s="8">
        <f>MONTH(Tabla1[[#This Row],[Date]])</f>
        <v>6</v>
      </c>
      <c r="S10994" s="8">
        <f>YEAR(Tabla1[[#This Row],[Date]])</f>
        <v>2023</v>
      </c>
    </row>
    <row r="10995" spans="1:19" x14ac:dyDescent="0.2">
      <c r="A10995">
        <v>10946</v>
      </c>
      <c r="B10995" s="1">
        <v>45092</v>
      </c>
      <c r="C10995" t="s">
        <v>260</v>
      </c>
      <c r="D10995" t="s">
        <v>332</v>
      </c>
      <c r="E10995">
        <v>1</v>
      </c>
      <c r="F10995" t="s">
        <v>1174</v>
      </c>
      <c r="G10995" t="s">
        <v>263</v>
      </c>
      <c r="H10995" t="s">
        <v>672</v>
      </c>
      <c r="M10995" s="2">
        <v>6000</v>
      </c>
      <c r="N10995" s="2">
        <v>12000</v>
      </c>
      <c r="O10995" s="2">
        <f>IF(Tabla1[[#This Row],[Mov]]="VNT",Tabla1[[#This Row],[Sale]]-Tabla1[[#This Row],[Cost]],-Tabla1[[#This Row],[Cost]]*Tabla1[[#This Row],[Cant]])</f>
        <v>6000</v>
      </c>
      <c r="P10995" s="8">
        <f>IF(Tabla1[[#This Row],[Mov]]="VNT",-Tabla1[[#This Row],[Cant]],Tabla1[[#This Row],[Cant]])</f>
        <v>-1</v>
      </c>
      <c r="Q10995" s="8">
        <f>DAY(Tabla1[[#This Row],[Date]])</f>
        <v>15</v>
      </c>
      <c r="R10995" s="8">
        <f>MONTH(Tabla1[[#This Row],[Date]])</f>
        <v>6</v>
      </c>
      <c r="S10995" s="8">
        <f>YEAR(Tabla1[[#This Row],[Date]])</f>
        <v>2023</v>
      </c>
    </row>
    <row r="10996" spans="1:19" x14ac:dyDescent="0.2">
      <c r="A10996">
        <v>10947</v>
      </c>
      <c r="B10996" s="1">
        <v>45092</v>
      </c>
      <c r="C10996" t="s">
        <v>260</v>
      </c>
      <c r="D10996" t="s">
        <v>332</v>
      </c>
      <c r="E10996">
        <v>1</v>
      </c>
      <c r="F10996" t="s">
        <v>21</v>
      </c>
      <c r="G10996" t="s">
        <v>272</v>
      </c>
      <c r="H10996" t="s">
        <v>1522</v>
      </c>
      <c r="M10996" s="2">
        <v>2600</v>
      </c>
      <c r="N10996" s="2">
        <v>10000</v>
      </c>
      <c r="O10996" s="2">
        <f>IF(Tabla1[[#This Row],[Mov]]="VNT",Tabla1[[#This Row],[Sale]]-Tabla1[[#This Row],[Cost]],-Tabla1[[#This Row],[Cost]]*Tabla1[[#This Row],[Cant]])</f>
        <v>7400</v>
      </c>
      <c r="P10996" s="8">
        <f>IF(Tabla1[[#This Row],[Mov]]="VNT",-Tabla1[[#This Row],[Cant]],Tabla1[[#This Row],[Cant]])</f>
        <v>-1</v>
      </c>
      <c r="Q10996" s="8">
        <f>DAY(Tabla1[[#This Row],[Date]])</f>
        <v>15</v>
      </c>
      <c r="R10996" s="8">
        <f>MONTH(Tabla1[[#This Row],[Date]])</f>
        <v>6</v>
      </c>
      <c r="S10996" s="8">
        <f>YEAR(Tabla1[[#This Row],[Date]])</f>
        <v>2023</v>
      </c>
    </row>
    <row r="10997" spans="1:19" x14ac:dyDescent="0.2">
      <c r="A10997">
        <v>10948</v>
      </c>
      <c r="B10997" s="1">
        <v>45092</v>
      </c>
      <c r="C10997" t="s">
        <v>260</v>
      </c>
      <c r="D10997" t="s">
        <v>332</v>
      </c>
      <c r="E10997">
        <v>1</v>
      </c>
      <c r="F10997" t="s">
        <v>677</v>
      </c>
      <c r="G10997" t="s">
        <v>263</v>
      </c>
      <c r="H10997" t="s">
        <v>478</v>
      </c>
      <c r="M10997" s="2">
        <v>5000</v>
      </c>
      <c r="N10997" s="2">
        <v>15000</v>
      </c>
      <c r="O10997" s="2">
        <f>IF(Tabla1[[#This Row],[Mov]]="VNT",Tabla1[[#This Row],[Sale]]-Tabla1[[#This Row],[Cost]],-Tabla1[[#This Row],[Cost]]*Tabla1[[#This Row],[Cant]])</f>
        <v>10000</v>
      </c>
      <c r="P10997" s="8">
        <f>IF(Tabla1[[#This Row],[Mov]]="VNT",-Tabla1[[#This Row],[Cant]],Tabla1[[#This Row],[Cant]])</f>
        <v>-1</v>
      </c>
      <c r="Q10997" s="8">
        <f>DAY(Tabla1[[#This Row],[Date]])</f>
        <v>15</v>
      </c>
      <c r="R10997" s="8">
        <f>MONTH(Tabla1[[#This Row],[Date]])</f>
        <v>6</v>
      </c>
      <c r="S10997" s="8">
        <f>YEAR(Tabla1[[#This Row],[Date]])</f>
        <v>2023</v>
      </c>
    </row>
    <row r="10998" spans="1:19" x14ac:dyDescent="0.2">
      <c r="A10998">
        <v>10949</v>
      </c>
      <c r="B10998" s="1">
        <v>45092</v>
      </c>
      <c r="C10998" t="s">
        <v>260</v>
      </c>
      <c r="D10998" t="s">
        <v>809</v>
      </c>
      <c r="E10998">
        <v>1</v>
      </c>
      <c r="F10998" t="s">
        <v>476</v>
      </c>
      <c r="G10998" t="s">
        <v>266</v>
      </c>
      <c r="H10998" t="s">
        <v>3275</v>
      </c>
      <c r="M10998" s="2">
        <v>6000</v>
      </c>
      <c r="N10998" s="2">
        <v>10000</v>
      </c>
      <c r="O10998" s="2">
        <f>IF(Tabla1[[#This Row],[Mov]]="VNT",Tabla1[[#This Row],[Sale]]-Tabla1[[#This Row],[Cost]],-Tabla1[[#This Row],[Cost]]*Tabla1[[#This Row],[Cant]])</f>
        <v>4000</v>
      </c>
      <c r="P10998" s="8">
        <f>IF(Tabla1[[#This Row],[Mov]]="VNT",-Tabla1[[#This Row],[Cant]],Tabla1[[#This Row],[Cant]])</f>
        <v>-1</v>
      </c>
      <c r="Q10998" s="8">
        <f>DAY(Tabla1[[#This Row],[Date]])</f>
        <v>15</v>
      </c>
      <c r="R10998" s="8">
        <f>MONTH(Tabla1[[#This Row],[Date]])</f>
        <v>6</v>
      </c>
      <c r="S10998" s="8">
        <f>YEAR(Tabla1[[#This Row],[Date]])</f>
        <v>2023</v>
      </c>
    </row>
    <row r="10999" spans="1:19" x14ac:dyDescent="0.2">
      <c r="A10999">
        <v>10950</v>
      </c>
      <c r="B10999" s="1">
        <v>45092</v>
      </c>
      <c r="C10999" t="s">
        <v>260</v>
      </c>
      <c r="D10999" t="s">
        <v>332</v>
      </c>
      <c r="E10999">
        <v>1</v>
      </c>
      <c r="F10999" t="s">
        <v>116</v>
      </c>
      <c r="G10999" t="s">
        <v>347</v>
      </c>
      <c r="H10999" t="s">
        <v>518</v>
      </c>
      <c r="M10999" s="2">
        <v>3270</v>
      </c>
      <c r="N10999" s="2">
        <v>3500</v>
      </c>
      <c r="O10999" s="2">
        <f>IF(Tabla1[[#This Row],[Mov]]="VNT",Tabla1[[#This Row],[Sale]]-Tabla1[[#This Row],[Cost]],-Tabla1[[#This Row],[Cost]]*Tabla1[[#This Row],[Cant]])</f>
        <v>230</v>
      </c>
      <c r="P10999" s="8">
        <f>IF(Tabla1[[#This Row],[Mov]]="VNT",-Tabla1[[#This Row],[Cant]],Tabla1[[#This Row],[Cant]])</f>
        <v>-1</v>
      </c>
      <c r="Q10999" s="8">
        <f>DAY(Tabla1[[#This Row],[Date]])</f>
        <v>15</v>
      </c>
      <c r="R10999" s="8">
        <f>MONTH(Tabla1[[#This Row],[Date]])</f>
        <v>6</v>
      </c>
      <c r="S10999" s="8">
        <f>YEAR(Tabla1[[#This Row],[Date]])</f>
        <v>2023</v>
      </c>
    </row>
    <row r="11000" spans="1:19" x14ac:dyDescent="0.2">
      <c r="A11000">
        <v>10951</v>
      </c>
      <c r="B11000" s="1">
        <v>45092</v>
      </c>
      <c r="C11000" t="s">
        <v>260</v>
      </c>
      <c r="D11000" t="s">
        <v>332</v>
      </c>
      <c r="E11000">
        <v>1</v>
      </c>
      <c r="F11000" t="s">
        <v>116</v>
      </c>
      <c r="G11000" t="s">
        <v>347</v>
      </c>
      <c r="H11000" t="s">
        <v>518</v>
      </c>
      <c r="M11000" s="2">
        <v>22896</v>
      </c>
      <c r="N11000" s="2">
        <v>24500</v>
      </c>
      <c r="O11000" s="2">
        <f>IF(Tabla1[[#This Row],[Mov]]="VNT",Tabla1[[#This Row],[Sale]]-Tabla1[[#This Row],[Cost]],-Tabla1[[#This Row],[Cost]]*Tabla1[[#This Row],[Cant]])</f>
        <v>1604</v>
      </c>
      <c r="P11000" s="8">
        <f>IF(Tabla1[[#This Row],[Mov]]="VNT",-Tabla1[[#This Row],[Cant]],Tabla1[[#This Row],[Cant]])</f>
        <v>-1</v>
      </c>
      <c r="Q11000" s="8">
        <f>DAY(Tabla1[[#This Row],[Date]])</f>
        <v>15</v>
      </c>
      <c r="R11000" s="8">
        <f>MONTH(Tabla1[[#This Row],[Date]])</f>
        <v>6</v>
      </c>
      <c r="S11000" s="8">
        <f>YEAR(Tabla1[[#This Row],[Date]])</f>
        <v>2023</v>
      </c>
    </row>
    <row r="11001" spans="1:19" x14ac:dyDescent="0.2">
      <c r="A11001">
        <v>10952</v>
      </c>
      <c r="B11001" s="1">
        <v>45092</v>
      </c>
      <c r="C11001" t="s">
        <v>260</v>
      </c>
      <c r="D11001" t="s">
        <v>332</v>
      </c>
      <c r="E11001">
        <v>1</v>
      </c>
      <c r="F11001" t="s">
        <v>15</v>
      </c>
      <c r="G11001" t="s">
        <v>266</v>
      </c>
      <c r="H11001" t="s">
        <v>2356</v>
      </c>
      <c r="M11001" s="2">
        <v>1800</v>
      </c>
      <c r="N11001" s="2">
        <v>8000</v>
      </c>
      <c r="O11001" s="2">
        <f>IF(Tabla1[[#This Row],[Mov]]="VNT",Tabla1[[#This Row],[Sale]]-Tabla1[[#This Row],[Cost]],-Tabla1[[#This Row],[Cost]]*Tabla1[[#This Row],[Cant]])</f>
        <v>6200</v>
      </c>
      <c r="P11001" s="8">
        <f>IF(Tabla1[[#This Row],[Mov]]="VNT",-Tabla1[[#This Row],[Cant]],Tabla1[[#This Row],[Cant]])</f>
        <v>-1</v>
      </c>
      <c r="Q11001" s="8">
        <f>DAY(Tabla1[[#This Row],[Date]])</f>
        <v>15</v>
      </c>
      <c r="R11001" s="8">
        <f>MONTH(Tabla1[[#This Row],[Date]])</f>
        <v>6</v>
      </c>
      <c r="S11001" s="8">
        <f>YEAR(Tabla1[[#This Row],[Date]])</f>
        <v>2023</v>
      </c>
    </row>
    <row r="11002" spans="1:19" x14ac:dyDescent="0.2">
      <c r="A11002">
        <v>10953</v>
      </c>
      <c r="B11002" s="1">
        <v>45092</v>
      </c>
      <c r="C11002" t="s">
        <v>260</v>
      </c>
      <c r="D11002" t="s">
        <v>332</v>
      </c>
      <c r="E11002">
        <v>1</v>
      </c>
      <c r="F11002" t="s">
        <v>342</v>
      </c>
      <c r="G11002" t="s">
        <v>272</v>
      </c>
      <c r="H11002" t="s">
        <v>1544</v>
      </c>
      <c r="M11002" s="2">
        <v>900</v>
      </c>
      <c r="N11002" s="2">
        <v>10000</v>
      </c>
      <c r="O11002" s="2">
        <f>IF(Tabla1[[#This Row],[Mov]]="VNT",Tabla1[[#This Row],[Sale]]-Tabla1[[#This Row],[Cost]],-Tabla1[[#This Row],[Cost]]*Tabla1[[#This Row],[Cant]])</f>
        <v>9100</v>
      </c>
      <c r="P11002" s="8">
        <f>IF(Tabla1[[#This Row],[Mov]]="VNT",-Tabla1[[#This Row],[Cant]],Tabla1[[#This Row],[Cant]])</f>
        <v>-1</v>
      </c>
      <c r="Q11002" s="8">
        <f>DAY(Tabla1[[#This Row],[Date]])</f>
        <v>15</v>
      </c>
      <c r="R11002" s="8">
        <f>MONTH(Tabla1[[#This Row],[Date]])</f>
        <v>6</v>
      </c>
      <c r="S11002" s="8">
        <f>YEAR(Tabla1[[#This Row],[Date]])</f>
        <v>2023</v>
      </c>
    </row>
    <row r="11003" spans="1:19" x14ac:dyDescent="0.2">
      <c r="A11003">
        <v>10954</v>
      </c>
      <c r="B11003" s="1">
        <v>45092</v>
      </c>
      <c r="C11003" t="s">
        <v>260</v>
      </c>
      <c r="D11003" t="s">
        <v>332</v>
      </c>
      <c r="E11003">
        <v>1</v>
      </c>
      <c r="F11003" t="s">
        <v>224</v>
      </c>
      <c r="G11003" t="s">
        <v>263</v>
      </c>
      <c r="H11003" t="s">
        <v>672</v>
      </c>
      <c r="J11003" t="s">
        <v>23</v>
      </c>
      <c r="M11003" s="2">
        <v>8000</v>
      </c>
      <c r="N11003" s="2">
        <v>20000</v>
      </c>
      <c r="O11003" s="2">
        <f>IF(Tabla1[[#This Row],[Mov]]="VNT",Tabla1[[#This Row],[Sale]]-Tabla1[[#This Row],[Cost]],-Tabla1[[#This Row],[Cost]]*Tabla1[[#This Row],[Cant]])</f>
        <v>12000</v>
      </c>
      <c r="P11003" s="8">
        <f>IF(Tabla1[[#This Row],[Mov]]="VNT",-Tabla1[[#This Row],[Cant]],Tabla1[[#This Row],[Cant]])</f>
        <v>-1</v>
      </c>
      <c r="Q11003" s="8">
        <f>DAY(Tabla1[[#This Row],[Date]])</f>
        <v>15</v>
      </c>
      <c r="R11003" s="8">
        <f>MONTH(Tabla1[[#This Row],[Date]])</f>
        <v>6</v>
      </c>
      <c r="S11003" s="8">
        <f>YEAR(Tabla1[[#This Row],[Date]])</f>
        <v>2023</v>
      </c>
    </row>
    <row r="11004" spans="1:19" x14ac:dyDescent="0.2">
      <c r="A11004">
        <v>10955</v>
      </c>
      <c r="B11004" s="1">
        <v>45092</v>
      </c>
      <c r="C11004" t="s">
        <v>260</v>
      </c>
      <c r="D11004" t="s">
        <v>332</v>
      </c>
      <c r="E11004">
        <v>1</v>
      </c>
      <c r="F11004" t="s">
        <v>1545</v>
      </c>
      <c r="G11004" t="s">
        <v>272</v>
      </c>
      <c r="H11004" t="s">
        <v>934</v>
      </c>
      <c r="M11004" s="2">
        <v>17000</v>
      </c>
      <c r="N11004" s="2">
        <v>35000</v>
      </c>
      <c r="O11004" s="2">
        <f>IF(Tabla1[[#This Row],[Mov]]="VNT",Tabla1[[#This Row],[Sale]]-Tabla1[[#This Row],[Cost]],-Tabla1[[#This Row],[Cost]]*Tabla1[[#This Row],[Cant]])</f>
        <v>18000</v>
      </c>
      <c r="P11004" s="8">
        <f>IF(Tabla1[[#This Row],[Mov]]="VNT",-Tabla1[[#This Row],[Cant]],Tabla1[[#This Row],[Cant]])</f>
        <v>-1</v>
      </c>
      <c r="Q11004" s="8">
        <f>DAY(Tabla1[[#This Row],[Date]])</f>
        <v>15</v>
      </c>
      <c r="R11004" s="8">
        <f>MONTH(Tabla1[[#This Row],[Date]])</f>
        <v>6</v>
      </c>
      <c r="S11004" s="8">
        <f>YEAR(Tabla1[[#This Row],[Date]])</f>
        <v>2023</v>
      </c>
    </row>
    <row r="11005" spans="1:19" x14ac:dyDescent="0.2">
      <c r="A11005">
        <v>10956</v>
      </c>
      <c r="B11005" s="1">
        <v>45092</v>
      </c>
      <c r="C11005" t="s">
        <v>260</v>
      </c>
      <c r="D11005" t="s">
        <v>332</v>
      </c>
      <c r="E11005">
        <v>1</v>
      </c>
      <c r="F11005" t="s">
        <v>116</v>
      </c>
      <c r="G11005" t="s">
        <v>347</v>
      </c>
      <c r="H11005" t="s">
        <v>518</v>
      </c>
      <c r="M11005" s="2">
        <v>6074</v>
      </c>
      <c r="N11005" s="2">
        <v>6500</v>
      </c>
      <c r="O11005" s="2">
        <f>IF(Tabla1[[#This Row],[Mov]]="VNT",Tabla1[[#This Row],[Sale]]-Tabla1[[#This Row],[Cost]],-Tabla1[[#This Row],[Cost]]*Tabla1[[#This Row],[Cant]])</f>
        <v>426</v>
      </c>
      <c r="P11005" s="8">
        <f>IF(Tabla1[[#This Row],[Mov]]="VNT",-Tabla1[[#This Row],[Cant]],Tabla1[[#This Row],[Cant]])</f>
        <v>-1</v>
      </c>
      <c r="Q11005" s="8">
        <f>DAY(Tabla1[[#This Row],[Date]])</f>
        <v>15</v>
      </c>
      <c r="R11005" s="8">
        <f>MONTH(Tabla1[[#This Row],[Date]])</f>
        <v>6</v>
      </c>
      <c r="S11005" s="8">
        <f>YEAR(Tabla1[[#This Row],[Date]])</f>
        <v>2023</v>
      </c>
    </row>
    <row r="11006" spans="1:19" x14ac:dyDescent="0.2">
      <c r="A11006">
        <v>10957</v>
      </c>
      <c r="B11006" s="1">
        <v>45092</v>
      </c>
      <c r="C11006" t="s">
        <v>260</v>
      </c>
      <c r="D11006" t="s">
        <v>332</v>
      </c>
      <c r="E11006">
        <v>1</v>
      </c>
      <c r="F11006" t="s">
        <v>116</v>
      </c>
      <c r="G11006" t="s">
        <v>382</v>
      </c>
      <c r="H11006" t="s">
        <v>514</v>
      </c>
      <c r="M11006" s="2">
        <v>10279</v>
      </c>
      <c r="N11006" s="2">
        <v>11000</v>
      </c>
      <c r="O11006" s="2">
        <f>IF(Tabla1[[#This Row],[Mov]]="VNT",Tabla1[[#This Row],[Sale]]-Tabla1[[#This Row],[Cost]],-Tabla1[[#This Row],[Cost]]*Tabla1[[#This Row],[Cant]])</f>
        <v>721</v>
      </c>
      <c r="P11006" s="8">
        <f>IF(Tabla1[[#This Row],[Mov]]="VNT",-Tabla1[[#This Row],[Cant]],Tabla1[[#This Row],[Cant]])</f>
        <v>-1</v>
      </c>
      <c r="Q11006" s="8">
        <f>DAY(Tabla1[[#This Row],[Date]])</f>
        <v>15</v>
      </c>
      <c r="R11006" s="8">
        <f>MONTH(Tabla1[[#This Row],[Date]])</f>
        <v>6</v>
      </c>
      <c r="S11006" s="8">
        <f>YEAR(Tabla1[[#This Row],[Date]])</f>
        <v>2023</v>
      </c>
    </row>
    <row r="11007" spans="1:19" x14ac:dyDescent="0.2">
      <c r="A11007">
        <v>10958</v>
      </c>
      <c r="B11007" s="1">
        <v>45092</v>
      </c>
      <c r="C11007" t="s">
        <v>260</v>
      </c>
      <c r="D11007" t="s">
        <v>332</v>
      </c>
      <c r="E11007">
        <v>1</v>
      </c>
      <c r="F11007" t="s">
        <v>224</v>
      </c>
      <c r="G11007" t="s">
        <v>272</v>
      </c>
      <c r="H11007" t="s">
        <v>807</v>
      </c>
      <c r="M11007" s="2">
        <v>8000</v>
      </c>
      <c r="N11007" s="2">
        <v>20000</v>
      </c>
      <c r="O11007" s="2">
        <f>IF(Tabla1[[#This Row],[Mov]]="VNT",Tabla1[[#This Row],[Sale]]-Tabla1[[#This Row],[Cost]],-Tabla1[[#This Row],[Cost]]*Tabla1[[#This Row],[Cant]])</f>
        <v>12000</v>
      </c>
      <c r="P11007" s="8">
        <f>IF(Tabla1[[#This Row],[Mov]]="VNT",-Tabla1[[#This Row],[Cant]],Tabla1[[#This Row],[Cant]])</f>
        <v>-1</v>
      </c>
      <c r="Q11007" s="8">
        <f>DAY(Tabla1[[#This Row],[Date]])</f>
        <v>15</v>
      </c>
      <c r="R11007" s="8">
        <f>MONTH(Tabla1[[#This Row],[Date]])</f>
        <v>6</v>
      </c>
      <c r="S11007" s="8">
        <f>YEAR(Tabla1[[#This Row],[Date]])</f>
        <v>2023</v>
      </c>
    </row>
    <row r="11008" spans="1:19" x14ac:dyDescent="0.2">
      <c r="A11008">
        <v>10959</v>
      </c>
      <c r="B11008" s="1">
        <v>45092</v>
      </c>
      <c r="C11008" t="s">
        <v>260</v>
      </c>
      <c r="D11008" t="s">
        <v>332</v>
      </c>
      <c r="E11008">
        <v>1</v>
      </c>
      <c r="F11008" t="s">
        <v>116</v>
      </c>
      <c r="G11008" t="s">
        <v>347</v>
      </c>
      <c r="H11008" t="s">
        <v>518</v>
      </c>
      <c r="M11008" s="2">
        <v>10279</v>
      </c>
      <c r="N11008" s="2">
        <v>11000</v>
      </c>
      <c r="O11008" s="2">
        <f>IF(Tabla1[[#This Row],[Mov]]="VNT",Tabla1[[#This Row],[Sale]]-Tabla1[[#This Row],[Cost]],-Tabla1[[#This Row],[Cost]]*Tabla1[[#This Row],[Cant]])</f>
        <v>721</v>
      </c>
      <c r="P11008" s="8">
        <f>IF(Tabla1[[#This Row],[Mov]]="VNT",-Tabla1[[#This Row],[Cant]],Tabla1[[#This Row],[Cant]])</f>
        <v>-1</v>
      </c>
      <c r="Q11008" s="8">
        <f>DAY(Tabla1[[#This Row],[Date]])</f>
        <v>15</v>
      </c>
      <c r="R11008" s="8">
        <f>MONTH(Tabla1[[#This Row],[Date]])</f>
        <v>6</v>
      </c>
      <c r="S11008" s="8">
        <f>YEAR(Tabla1[[#This Row],[Date]])</f>
        <v>2023</v>
      </c>
    </row>
    <row r="11009" spans="1:19" x14ac:dyDescent="0.2">
      <c r="A11009">
        <v>10960</v>
      </c>
      <c r="B11009" s="1">
        <v>45092</v>
      </c>
      <c r="C11009" t="s">
        <v>260</v>
      </c>
      <c r="D11009" t="s">
        <v>332</v>
      </c>
      <c r="E11009">
        <v>1</v>
      </c>
      <c r="F11009" t="s">
        <v>21</v>
      </c>
      <c r="G11009" t="s">
        <v>272</v>
      </c>
      <c r="H11009" t="s">
        <v>1522</v>
      </c>
      <c r="J11009" t="s">
        <v>25</v>
      </c>
      <c r="M11009" s="2">
        <v>2600</v>
      </c>
      <c r="N11009" s="2">
        <v>10000</v>
      </c>
      <c r="O11009" s="2">
        <f>IF(Tabla1[[#This Row],[Mov]]="VNT",Tabla1[[#This Row],[Sale]]-Tabla1[[#This Row],[Cost]],-Tabla1[[#This Row],[Cost]]*Tabla1[[#This Row],[Cant]])</f>
        <v>7400</v>
      </c>
      <c r="P11009" s="8">
        <f>IF(Tabla1[[#This Row],[Mov]]="VNT",-Tabla1[[#This Row],[Cant]],Tabla1[[#This Row],[Cant]])</f>
        <v>-1</v>
      </c>
      <c r="Q11009" s="8">
        <f>DAY(Tabla1[[#This Row],[Date]])</f>
        <v>15</v>
      </c>
      <c r="R11009" s="8">
        <f>MONTH(Tabla1[[#This Row],[Date]])</f>
        <v>6</v>
      </c>
      <c r="S11009" s="8">
        <f>YEAR(Tabla1[[#This Row],[Date]])</f>
        <v>2023</v>
      </c>
    </row>
    <row r="11010" spans="1:19" x14ac:dyDescent="0.2">
      <c r="A11010">
        <v>10961</v>
      </c>
      <c r="B11010" s="1">
        <v>45093</v>
      </c>
      <c r="C11010" t="s">
        <v>260</v>
      </c>
      <c r="D11010" t="s">
        <v>332</v>
      </c>
      <c r="E11010">
        <v>1</v>
      </c>
      <c r="F11010" t="s">
        <v>116</v>
      </c>
      <c r="G11010" t="s">
        <v>347</v>
      </c>
      <c r="H11010" t="s">
        <v>518</v>
      </c>
      <c r="M11010" s="2">
        <v>10279</v>
      </c>
      <c r="N11010" s="2">
        <v>11000</v>
      </c>
      <c r="O11010" s="2">
        <f>IF(Tabla1[[#This Row],[Mov]]="VNT",Tabla1[[#This Row],[Sale]]-Tabla1[[#This Row],[Cost]],-Tabla1[[#This Row],[Cost]]*Tabla1[[#This Row],[Cant]])</f>
        <v>721</v>
      </c>
      <c r="P11010" s="8">
        <f>IF(Tabla1[[#This Row],[Mov]]="VNT",-Tabla1[[#This Row],[Cant]],Tabla1[[#This Row],[Cant]])</f>
        <v>-1</v>
      </c>
      <c r="Q11010" s="8">
        <f>DAY(Tabla1[[#This Row],[Date]])</f>
        <v>16</v>
      </c>
      <c r="R11010" s="8">
        <f>MONTH(Tabla1[[#This Row],[Date]])</f>
        <v>6</v>
      </c>
      <c r="S11010" s="8">
        <f>YEAR(Tabla1[[#This Row],[Date]])</f>
        <v>2023</v>
      </c>
    </row>
    <row r="11011" spans="1:19" x14ac:dyDescent="0.2">
      <c r="A11011">
        <v>10962</v>
      </c>
      <c r="B11011" s="1">
        <v>45093</v>
      </c>
      <c r="C11011" t="s">
        <v>260</v>
      </c>
      <c r="D11011" t="s">
        <v>332</v>
      </c>
      <c r="E11011">
        <v>1</v>
      </c>
      <c r="F11011" t="s">
        <v>116</v>
      </c>
      <c r="G11011" t="s">
        <v>347</v>
      </c>
      <c r="H11011" t="s">
        <v>518</v>
      </c>
      <c r="M11011" s="2">
        <v>1868</v>
      </c>
      <c r="N11011" s="2">
        <v>2000</v>
      </c>
      <c r="O11011" s="2">
        <f>IF(Tabla1[[#This Row],[Mov]]="VNT",Tabla1[[#This Row],[Sale]]-Tabla1[[#This Row],[Cost]],-Tabla1[[#This Row],[Cost]]*Tabla1[[#This Row],[Cant]])</f>
        <v>132</v>
      </c>
      <c r="P11011" s="8">
        <f>IF(Tabla1[[#This Row],[Mov]]="VNT",-Tabla1[[#This Row],[Cant]],Tabla1[[#This Row],[Cant]])</f>
        <v>-1</v>
      </c>
      <c r="Q11011" s="8">
        <f>DAY(Tabla1[[#This Row],[Date]])</f>
        <v>16</v>
      </c>
      <c r="R11011" s="8">
        <f>MONTH(Tabla1[[#This Row],[Date]])</f>
        <v>6</v>
      </c>
      <c r="S11011" s="8">
        <f>YEAR(Tabla1[[#This Row],[Date]])</f>
        <v>2023</v>
      </c>
    </row>
    <row r="11012" spans="1:19" x14ac:dyDescent="0.2">
      <c r="A11012">
        <v>10963</v>
      </c>
      <c r="B11012" s="1">
        <v>45093</v>
      </c>
      <c r="C11012" t="s">
        <v>260</v>
      </c>
      <c r="D11012" t="s">
        <v>332</v>
      </c>
      <c r="E11012">
        <v>1</v>
      </c>
      <c r="F11012" t="s">
        <v>116</v>
      </c>
      <c r="G11012" t="s">
        <v>347</v>
      </c>
      <c r="H11012" t="s">
        <v>518</v>
      </c>
      <c r="M11012" s="2">
        <v>7008</v>
      </c>
      <c r="N11012" s="2">
        <v>7500</v>
      </c>
      <c r="O11012" s="2">
        <f>IF(Tabla1[[#This Row],[Mov]]="VNT",Tabla1[[#This Row],[Sale]]-Tabla1[[#This Row],[Cost]],-Tabla1[[#This Row],[Cost]]*Tabla1[[#This Row],[Cant]])</f>
        <v>492</v>
      </c>
      <c r="P11012" s="8">
        <f>IF(Tabla1[[#This Row],[Mov]]="VNT",-Tabla1[[#This Row],[Cant]],Tabla1[[#This Row],[Cant]])</f>
        <v>-1</v>
      </c>
      <c r="Q11012" s="8">
        <f>DAY(Tabla1[[#This Row],[Date]])</f>
        <v>16</v>
      </c>
      <c r="R11012" s="8">
        <f>MONTH(Tabla1[[#This Row],[Date]])</f>
        <v>6</v>
      </c>
      <c r="S11012" s="8">
        <f>YEAR(Tabla1[[#This Row],[Date]])</f>
        <v>2023</v>
      </c>
    </row>
    <row r="11013" spans="1:19" x14ac:dyDescent="0.2">
      <c r="A11013">
        <v>10964</v>
      </c>
      <c r="B11013" s="1">
        <v>45093</v>
      </c>
      <c r="C11013" t="s">
        <v>260</v>
      </c>
      <c r="D11013" t="s">
        <v>332</v>
      </c>
      <c r="E11013">
        <v>1</v>
      </c>
      <c r="F11013" t="s">
        <v>21</v>
      </c>
      <c r="G11013" t="s">
        <v>272</v>
      </c>
      <c r="H11013" t="s">
        <v>24</v>
      </c>
      <c r="M11013" s="2">
        <v>3500</v>
      </c>
      <c r="N11013" s="2">
        <v>12000</v>
      </c>
      <c r="O11013" s="2">
        <f>IF(Tabla1[[#This Row],[Mov]]="VNT",Tabla1[[#This Row],[Sale]]-Tabla1[[#This Row],[Cost]],-Tabla1[[#This Row],[Cost]]*Tabla1[[#This Row],[Cant]])</f>
        <v>8500</v>
      </c>
      <c r="P11013" s="8">
        <f>IF(Tabla1[[#This Row],[Mov]]="VNT",-Tabla1[[#This Row],[Cant]],Tabla1[[#This Row],[Cant]])</f>
        <v>-1</v>
      </c>
      <c r="Q11013" s="8">
        <f>DAY(Tabla1[[#This Row],[Date]])</f>
        <v>16</v>
      </c>
      <c r="R11013" s="8">
        <f>MONTH(Tabla1[[#This Row],[Date]])</f>
        <v>6</v>
      </c>
      <c r="S11013" s="8">
        <f>YEAR(Tabla1[[#This Row],[Date]])</f>
        <v>2023</v>
      </c>
    </row>
    <row r="11014" spans="1:19" x14ac:dyDescent="0.2">
      <c r="A11014">
        <v>10965</v>
      </c>
      <c r="B11014" s="1">
        <v>45093</v>
      </c>
      <c r="C11014" t="s">
        <v>260</v>
      </c>
      <c r="D11014" t="s">
        <v>332</v>
      </c>
      <c r="E11014">
        <v>1</v>
      </c>
      <c r="F11014" t="s">
        <v>15</v>
      </c>
      <c r="G11014" t="s">
        <v>266</v>
      </c>
      <c r="H11014" t="s">
        <v>167</v>
      </c>
      <c r="I11014" t="s">
        <v>168</v>
      </c>
      <c r="M11014" s="2">
        <v>4000</v>
      </c>
      <c r="N11014" s="2">
        <v>12000</v>
      </c>
      <c r="O11014" s="2">
        <f>IF(Tabla1[[#This Row],[Mov]]="VNT",Tabla1[[#This Row],[Sale]]-Tabla1[[#This Row],[Cost]],-Tabla1[[#This Row],[Cost]]*Tabla1[[#This Row],[Cant]])</f>
        <v>8000</v>
      </c>
      <c r="P11014" s="8">
        <f>IF(Tabla1[[#This Row],[Mov]]="VNT",-Tabla1[[#This Row],[Cant]],Tabla1[[#This Row],[Cant]])</f>
        <v>-1</v>
      </c>
      <c r="Q11014" s="8">
        <f>DAY(Tabla1[[#This Row],[Date]])</f>
        <v>16</v>
      </c>
      <c r="R11014" s="8">
        <f>MONTH(Tabla1[[#This Row],[Date]])</f>
        <v>6</v>
      </c>
      <c r="S11014" s="8">
        <f>YEAR(Tabla1[[#This Row],[Date]])</f>
        <v>2023</v>
      </c>
    </row>
    <row r="11015" spans="1:19" x14ac:dyDescent="0.2">
      <c r="A11015">
        <v>10966</v>
      </c>
      <c r="B11015" s="1">
        <v>45093</v>
      </c>
      <c r="C11015" t="s">
        <v>260</v>
      </c>
      <c r="D11015" t="s">
        <v>332</v>
      </c>
      <c r="E11015">
        <v>1</v>
      </c>
      <c r="F11015" t="s">
        <v>677</v>
      </c>
      <c r="G11015" t="s">
        <v>499</v>
      </c>
      <c r="H11015" t="s">
        <v>1397</v>
      </c>
      <c r="M11015" s="2">
        <v>5000</v>
      </c>
      <c r="N11015" s="2">
        <v>15000</v>
      </c>
      <c r="O11015" s="2">
        <f>IF(Tabla1[[#This Row],[Mov]]="VNT",Tabla1[[#This Row],[Sale]]-Tabla1[[#This Row],[Cost]],-Tabla1[[#This Row],[Cost]]*Tabla1[[#This Row],[Cant]])</f>
        <v>10000</v>
      </c>
      <c r="P11015" s="8">
        <f>IF(Tabla1[[#This Row],[Mov]]="VNT",-Tabla1[[#This Row],[Cant]],Tabla1[[#This Row],[Cant]])</f>
        <v>-1</v>
      </c>
      <c r="Q11015" s="8">
        <f>DAY(Tabla1[[#This Row],[Date]])</f>
        <v>16</v>
      </c>
      <c r="R11015" s="8">
        <f>MONTH(Tabla1[[#This Row],[Date]])</f>
        <v>6</v>
      </c>
      <c r="S11015" s="8">
        <f>YEAR(Tabla1[[#This Row],[Date]])</f>
        <v>2023</v>
      </c>
    </row>
    <row r="11016" spans="1:19" x14ac:dyDescent="0.2">
      <c r="A11016">
        <v>10967</v>
      </c>
      <c r="B11016" s="1">
        <v>45093</v>
      </c>
      <c r="C11016" t="s">
        <v>260</v>
      </c>
      <c r="D11016" t="s">
        <v>332</v>
      </c>
      <c r="E11016">
        <v>1</v>
      </c>
      <c r="F11016" t="s">
        <v>586</v>
      </c>
      <c r="G11016" t="s">
        <v>499</v>
      </c>
      <c r="H11016" t="s">
        <v>1397</v>
      </c>
      <c r="M11016" s="2">
        <v>7000</v>
      </c>
      <c r="N11016" s="2">
        <v>18000</v>
      </c>
      <c r="O11016" s="2">
        <f>IF(Tabla1[[#This Row],[Mov]]="VNT",Tabla1[[#This Row],[Sale]]-Tabla1[[#This Row],[Cost]],-Tabla1[[#This Row],[Cost]]*Tabla1[[#This Row],[Cant]])</f>
        <v>11000</v>
      </c>
      <c r="P11016" s="8">
        <f>IF(Tabla1[[#This Row],[Mov]]="VNT",-Tabla1[[#This Row],[Cant]],Tabla1[[#This Row],[Cant]])</f>
        <v>-1</v>
      </c>
      <c r="Q11016" s="8">
        <f>DAY(Tabla1[[#This Row],[Date]])</f>
        <v>16</v>
      </c>
      <c r="R11016" s="8">
        <f>MONTH(Tabla1[[#This Row],[Date]])</f>
        <v>6</v>
      </c>
      <c r="S11016" s="8">
        <f>YEAR(Tabla1[[#This Row],[Date]])</f>
        <v>2023</v>
      </c>
    </row>
    <row r="11017" spans="1:19" x14ac:dyDescent="0.2">
      <c r="A11017">
        <v>10968</v>
      </c>
      <c r="B11017" s="1">
        <v>45093</v>
      </c>
      <c r="C11017" t="s">
        <v>260</v>
      </c>
      <c r="D11017" t="s">
        <v>332</v>
      </c>
      <c r="E11017">
        <v>1</v>
      </c>
      <c r="F11017" t="s">
        <v>225</v>
      </c>
      <c r="G11017" t="s">
        <v>284</v>
      </c>
      <c r="H11017" t="s">
        <v>539</v>
      </c>
      <c r="M11017" s="2">
        <v>1100</v>
      </c>
      <c r="N11017" s="2">
        <v>10000</v>
      </c>
      <c r="O11017" s="2">
        <f>IF(Tabla1[[#This Row],[Mov]]="VNT",Tabla1[[#This Row],[Sale]]-Tabla1[[#This Row],[Cost]],-Tabla1[[#This Row],[Cost]]*Tabla1[[#This Row],[Cant]])</f>
        <v>8900</v>
      </c>
      <c r="P11017" s="8">
        <f>IF(Tabla1[[#This Row],[Mov]]="VNT",-Tabla1[[#This Row],[Cant]],Tabla1[[#This Row],[Cant]])</f>
        <v>-1</v>
      </c>
      <c r="Q11017" s="8">
        <f>DAY(Tabla1[[#This Row],[Date]])</f>
        <v>16</v>
      </c>
      <c r="R11017" s="8">
        <f>MONTH(Tabla1[[#This Row],[Date]])</f>
        <v>6</v>
      </c>
      <c r="S11017" s="8">
        <f>YEAR(Tabla1[[#This Row],[Date]])</f>
        <v>2023</v>
      </c>
    </row>
    <row r="11018" spans="1:19" x14ac:dyDescent="0.2">
      <c r="A11018">
        <v>10969</v>
      </c>
      <c r="B11018" s="1">
        <v>45093</v>
      </c>
      <c r="C11018" t="s">
        <v>260</v>
      </c>
      <c r="D11018" t="s">
        <v>332</v>
      </c>
      <c r="E11018">
        <v>1</v>
      </c>
      <c r="F11018" t="s">
        <v>116</v>
      </c>
      <c r="G11018" t="s">
        <v>347</v>
      </c>
      <c r="H11018" t="s">
        <v>518</v>
      </c>
      <c r="M11018" s="2">
        <v>3270</v>
      </c>
      <c r="N11018" s="2">
        <v>3500</v>
      </c>
      <c r="O11018" s="2">
        <f>IF(Tabla1[[#This Row],[Mov]]="VNT",Tabla1[[#This Row],[Sale]]-Tabla1[[#This Row],[Cost]],-Tabla1[[#This Row],[Cost]]*Tabla1[[#This Row],[Cant]])</f>
        <v>230</v>
      </c>
      <c r="P11018" s="8">
        <f>IF(Tabla1[[#This Row],[Mov]]="VNT",-Tabla1[[#This Row],[Cant]],Tabla1[[#This Row],[Cant]])</f>
        <v>-1</v>
      </c>
      <c r="Q11018" s="8">
        <f>DAY(Tabla1[[#This Row],[Date]])</f>
        <v>16</v>
      </c>
      <c r="R11018" s="8">
        <f>MONTH(Tabla1[[#This Row],[Date]])</f>
        <v>6</v>
      </c>
      <c r="S11018" s="8">
        <f>YEAR(Tabla1[[#This Row],[Date]])</f>
        <v>2023</v>
      </c>
    </row>
    <row r="11019" spans="1:19" x14ac:dyDescent="0.2">
      <c r="A11019">
        <v>10970</v>
      </c>
      <c r="B11019" s="1">
        <v>45093</v>
      </c>
      <c r="C11019" t="s">
        <v>260</v>
      </c>
      <c r="D11019" t="s">
        <v>332</v>
      </c>
      <c r="E11019">
        <v>1</v>
      </c>
      <c r="F11019" t="s">
        <v>365</v>
      </c>
      <c r="G11019" t="s">
        <v>943</v>
      </c>
      <c r="H11019" t="s">
        <v>1362</v>
      </c>
      <c r="M11019" s="2">
        <v>4000</v>
      </c>
      <c r="N11019" s="2">
        <v>9000</v>
      </c>
      <c r="O11019" s="2">
        <f>IF(Tabla1[[#This Row],[Mov]]="VNT",Tabla1[[#This Row],[Sale]]-Tabla1[[#This Row],[Cost]],-Tabla1[[#This Row],[Cost]]*Tabla1[[#This Row],[Cant]])</f>
        <v>5000</v>
      </c>
      <c r="P11019" s="8">
        <f>IF(Tabla1[[#This Row],[Mov]]="VNT",-Tabla1[[#This Row],[Cant]],Tabla1[[#This Row],[Cant]])</f>
        <v>-1</v>
      </c>
      <c r="Q11019" s="8">
        <f>DAY(Tabla1[[#This Row],[Date]])</f>
        <v>16</v>
      </c>
      <c r="R11019" s="8">
        <f>MONTH(Tabla1[[#This Row],[Date]])</f>
        <v>6</v>
      </c>
      <c r="S11019" s="8">
        <f>YEAR(Tabla1[[#This Row],[Date]])</f>
        <v>2023</v>
      </c>
    </row>
    <row r="11020" spans="1:19" x14ac:dyDescent="0.2">
      <c r="A11020">
        <v>10971</v>
      </c>
      <c r="B11020" s="1">
        <v>45093</v>
      </c>
      <c r="C11020" t="s">
        <v>260</v>
      </c>
      <c r="D11020" t="s">
        <v>332</v>
      </c>
      <c r="E11020">
        <v>1</v>
      </c>
      <c r="F11020" t="s">
        <v>116</v>
      </c>
      <c r="G11020" t="s">
        <v>347</v>
      </c>
      <c r="H11020" t="s">
        <v>518</v>
      </c>
      <c r="M11020" s="2">
        <v>10279</v>
      </c>
      <c r="N11020" s="2">
        <v>11000</v>
      </c>
      <c r="O11020" s="2">
        <f>IF(Tabla1[[#This Row],[Mov]]="VNT",Tabla1[[#This Row],[Sale]]-Tabla1[[#This Row],[Cost]],-Tabla1[[#This Row],[Cost]]*Tabla1[[#This Row],[Cant]])</f>
        <v>721</v>
      </c>
      <c r="P11020" s="8">
        <f>IF(Tabla1[[#This Row],[Mov]]="VNT",-Tabla1[[#This Row],[Cant]],Tabla1[[#This Row],[Cant]])</f>
        <v>-1</v>
      </c>
      <c r="Q11020" s="8">
        <f>DAY(Tabla1[[#This Row],[Date]])</f>
        <v>16</v>
      </c>
      <c r="R11020" s="8">
        <f>MONTH(Tabla1[[#This Row],[Date]])</f>
        <v>6</v>
      </c>
      <c r="S11020" s="8">
        <f>YEAR(Tabla1[[#This Row],[Date]])</f>
        <v>2023</v>
      </c>
    </row>
    <row r="11021" spans="1:19" x14ac:dyDescent="0.2">
      <c r="A11021">
        <v>10972</v>
      </c>
      <c r="B11021" s="1">
        <v>45093</v>
      </c>
      <c r="C11021" t="s">
        <v>260</v>
      </c>
      <c r="D11021" t="s">
        <v>332</v>
      </c>
      <c r="E11021">
        <v>1</v>
      </c>
      <c r="F11021" t="s">
        <v>532</v>
      </c>
      <c r="G11021" t="s">
        <v>273</v>
      </c>
      <c r="H11021" t="s">
        <v>552</v>
      </c>
      <c r="J11021" t="s">
        <v>928</v>
      </c>
      <c r="M11021" s="2">
        <v>18000</v>
      </c>
      <c r="N11021" s="2">
        <v>35000</v>
      </c>
      <c r="O11021" s="2">
        <f>IF(Tabla1[[#This Row],[Mov]]="VNT",Tabla1[[#This Row],[Sale]]-Tabla1[[#This Row],[Cost]],-Tabla1[[#This Row],[Cost]]*Tabla1[[#This Row],[Cant]])</f>
        <v>17000</v>
      </c>
      <c r="P11021" s="8">
        <f>IF(Tabla1[[#This Row],[Mov]]="VNT",-Tabla1[[#This Row],[Cant]],Tabla1[[#This Row],[Cant]])</f>
        <v>-1</v>
      </c>
      <c r="Q11021" s="8">
        <f>DAY(Tabla1[[#This Row],[Date]])</f>
        <v>16</v>
      </c>
      <c r="R11021" s="8">
        <f>MONTH(Tabla1[[#This Row],[Date]])</f>
        <v>6</v>
      </c>
      <c r="S11021" s="8">
        <f>YEAR(Tabla1[[#This Row],[Date]])</f>
        <v>2023</v>
      </c>
    </row>
    <row r="11022" spans="1:19" x14ac:dyDescent="0.2">
      <c r="A11022">
        <v>10973</v>
      </c>
      <c r="B11022" s="1">
        <v>45093</v>
      </c>
      <c r="C11022" t="s">
        <v>260</v>
      </c>
      <c r="D11022" t="s">
        <v>332</v>
      </c>
      <c r="E11022">
        <v>1</v>
      </c>
      <c r="F11022" t="s">
        <v>458</v>
      </c>
      <c r="G11022" t="s">
        <v>284</v>
      </c>
      <c r="H11022" t="s">
        <v>3528</v>
      </c>
      <c r="M11022" s="2">
        <v>0</v>
      </c>
      <c r="N11022" s="2">
        <v>10000</v>
      </c>
      <c r="O11022" s="2">
        <f>IF(Tabla1[[#This Row],[Mov]]="VNT",Tabla1[[#This Row],[Sale]]-Tabla1[[#This Row],[Cost]],-Tabla1[[#This Row],[Cost]]*Tabla1[[#This Row],[Cant]])</f>
        <v>10000</v>
      </c>
      <c r="P11022" s="8">
        <f>IF(Tabla1[[#This Row],[Mov]]="VNT",-Tabla1[[#This Row],[Cant]],Tabla1[[#This Row],[Cant]])</f>
        <v>-1</v>
      </c>
      <c r="Q11022" s="8">
        <f>DAY(Tabla1[[#This Row],[Date]])</f>
        <v>16</v>
      </c>
      <c r="R11022" s="8">
        <f>MONTH(Tabla1[[#This Row],[Date]])</f>
        <v>6</v>
      </c>
      <c r="S11022" s="8">
        <f>YEAR(Tabla1[[#This Row],[Date]])</f>
        <v>2023</v>
      </c>
    </row>
    <row r="11023" spans="1:19" x14ac:dyDescent="0.2">
      <c r="A11023">
        <v>10974</v>
      </c>
      <c r="B11023" s="1">
        <v>45093</v>
      </c>
      <c r="C11023" t="s">
        <v>260</v>
      </c>
      <c r="D11023" t="s">
        <v>332</v>
      </c>
      <c r="E11023">
        <v>1</v>
      </c>
      <c r="F11023" t="s">
        <v>225</v>
      </c>
      <c r="G11023" t="s">
        <v>284</v>
      </c>
      <c r="H11023" t="s">
        <v>862</v>
      </c>
      <c r="M11023" s="2">
        <v>1100</v>
      </c>
      <c r="N11023" s="2">
        <v>10000</v>
      </c>
      <c r="O11023" s="2">
        <f>IF(Tabla1[[#This Row],[Mov]]="VNT",Tabla1[[#This Row],[Sale]]-Tabla1[[#This Row],[Cost]],-Tabla1[[#This Row],[Cost]]*Tabla1[[#This Row],[Cant]])</f>
        <v>8900</v>
      </c>
      <c r="P11023" s="8">
        <f>IF(Tabla1[[#This Row],[Mov]]="VNT",-Tabla1[[#This Row],[Cant]],Tabla1[[#This Row],[Cant]])</f>
        <v>-1</v>
      </c>
      <c r="Q11023" s="8">
        <f>DAY(Tabla1[[#This Row],[Date]])</f>
        <v>16</v>
      </c>
      <c r="R11023" s="8">
        <f>MONTH(Tabla1[[#This Row],[Date]])</f>
        <v>6</v>
      </c>
      <c r="S11023" s="8">
        <f>YEAR(Tabla1[[#This Row],[Date]])</f>
        <v>2023</v>
      </c>
    </row>
    <row r="11024" spans="1:19" x14ac:dyDescent="0.2">
      <c r="A11024">
        <v>10975</v>
      </c>
      <c r="B11024" s="1">
        <v>45093</v>
      </c>
      <c r="C11024" t="s">
        <v>260</v>
      </c>
      <c r="D11024" t="s">
        <v>332</v>
      </c>
      <c r="E11024">
        <v>1</v>
      </c>
      <c r="F11024" t="s">
        <v>116</v>
      </c>
      <c r="G11024" t="s">
        <v>349</v>
      </c>
      <c r="H11024" t="s">
        <v>515</v>
      </c>
      <c r="M11024" s="2">
        <v>3270</v>
      </c>
      <c r="N11024" s="2">
        <v>3500</v>
      </c>
      <c r="O11024" s="2">
        <f>IF(Tabla1[[#This Row],[Mov]]="VNT",Tabla1[[#This Row],[Sale]]-Tabla1[[#This Row],[Cost]],-Tabla1[[#This Row],[Cost]]*Tabla1[[#This Row],[Cant]])</f>
        <v>230</v>
      </c>
      <c r="P11024" s="8">
        <f>IF(Tabla1[[#This Row],[Mov]]="VNT",-Tabla1[[#This Row],[Cant]],Tabla1[[#This Row],[Cant]])</f>
        <v>-1</v>
      </c>
      <c r="Q11024" s="8">
        <f>DAY(Tabla1[[#This Row],[Date]])</f>
        <v>16</v>
      </c>
      <c r="R11024" s="8">
        <f>MONTH(Tabla1[[#This Row],[Date]])</f>
        <v>6</v>
      </c>
      <c r="S11024" s="8">
        <f>YEAR(Tabla1[[#This Row],[Date]])</f>
        <v>2023</v>
      </c>
    </row>
    <row r="11025" spans="1:19" x14ac:dyDescent="0.2">
      <c r="A11025">
        <v>10976</v>
      </c>
      <c r="B11025" s="1">
        <v>45093</v>
      </c>
      <c r="C11025" t="s">
        <v>260</v>
      </c>
      <c r="D11025" t="s">
        <v>332</v>
      </c>
      <c r="E11025">
        <v>1</v>
      </c>
      <c r="F11025" t="s">
        <v>532</v>
      </c>
      <c r="G11025" t="s">
        <v>266</v>
      </c>
      <c r="H11025" t="s">
        <v>621</v>
      </c>
      <c r="M11025" s="2">
        <v>40000</v>
      </c>
      <c r="N11025" s="2">
        <v>75000</v>
      </c>
      <c r="O11025" s="2">
        <f>IF(Tabla1[[#This Row],[Mov]]="VNT",Tabla1[[#This Row],[Sale]]-Tabla1[[#This Row],[Cost]],-Tabla1[[#This Row],[Cost]]*Tabla1[[#This Row],[Cant]])</f>
        <v>35000</v>
      </c>
      <c r="P11025" s="8">
        <f>IF(Tabla1[[#This Row],[Mov]]="VNT",-Tabla1[[#This Row],[Cant]],Tabla1[[#This Row],[Cant]])</f>
        <v>-1</v>
      </c>
      <c r="Q11025" s="8">
        <f>DAY(Tabla1[[#This Row],[Date]])</f>
        <v>16</v>
      </c>
      <c r="R11025" s="8">
        <f>MONTH(Tabla1[[#This Row],[Date]])</f>
        <v>6</v>
      </c>
      <c r="S11025" s="8">
        <f>YEAR(Tabla1[[#This Row],[Date]])</f>
        <v>2023</v>
      </c>
    </row>
    <row r="11026" spans="1:19" x14ac:dyDescent="0.2">
      <c r="A11026">
        <v>10977</v>
      </c>
      <c r="B11026" s="1">
        <v>45093</v>
      </c>
      <c r="C11026" t="s">
        <v>260</v>
      </c>
      <c r="D11026" t="s">
        <v>332</v>
      </c>
      <c r="E11026">
        <v>1</v>
      </c>
      <c r="F11026" t="s">
        <v>532</v>
      </c>
      <c r="G11026" t="s">
        <v>273</v>
      </c>
      <c r="H11026" t="s">
        <v>552</v>
      </c>
      <c r="J11026" t="s">
        <v>23</v>
      </c>
      <c r="M11026" s="2">
        <v>18000</v>
      </c>
      <c r="N11026" s="2">
        <v>35000</v>
      </c>
      <c r="O11026" s="2">
        <f>IF(Tabla1[[#This Row],[Mov]]="VNT",Tabla1[[#This Row],[Sale]]-Tabla1[[#This Row],[Cost]],-Tabla1[[#This Row],[Cost]]*Tabla1[[#This Row],[Cant]])</f>
        <v>17000</v>
      </c>
      <c r="P11026" s="8">
        <f>IF(Tabla1[[#This Row],[Mov]]="VNT",-Tabla1[[#This Row],[Cant]],Tabla1[[#This Row],[Cant]])</f>
        <v>-1</v>
      </c>
      <c r="Q11026" s="8">
        <f>DAY(Tabla1[[#This Row],[Date]])</f>
        <v>16</v>
      </c>
      <c r="R11026" s="8">
        <f>MONTH(Tabla1[[#This Row],[Date]])</f>
        <v>6</v>
      </c>
      <c r="S11026" s="8">
        <f>YEAR(Tabla1[[#This Row],[Date]])</f>
        <v>2023</v>
      </c>
    </row>
    <row r="11027" spans="1:19" x14ac:dyDescent="0.2">
      <c r="A11027">
        <v>10978</v>
      </c>
      <c r="B11027" s="1">
        <v>45093</v>
      </c>
      <c r="C11027" t="s">
        <v>260</v>
      </c>
      <c r="D11027" t="s">
        <v>332</v>
      </c>
      <c r="E11027">
        <v>1</v>
      </c>
      <c r="F11027" t="s">
        <v>891</v>
      </c>
      <c r="G11027" t="s">
        <v>284</v>
      </c>
      <c r="H11027" t="s">
        <v>2262</v>
      </c>
      <c r="M11027" s="2">
        <v>3500</v>
      </c>
      <c r="N11027" s="2">
        <v>10000</v>
      </c>
      <c r="O11027" s="2">
        <f>IF(Tabla1[[#This Row],[Mov]]="VNT",Tabla1[[#This Row],[Sale]]-Tabla1[[#This Row],[Cost]],-Tabla1[[#This Row],[Cost]]*Tabla1[[#This Row],[Cant]])</f>
        <v>6500</v>
      </c>
      <c r="P11027" s="8">
        <f>IF(Tabla1[[#This Row],[Mov]]="VNT",-Tabla1[[#This Row],[Cant]],Tabla1[[#This Row],[Cant]])</f>
        <v>-1</v>
      </c>
      <c r="Q11027" s="8">
        <f>DAY(Tabla1[[#This Row],[Date]])</f>
        <v>16</v>
      </c>
      <c r="R11027" s="8">
        <f>MONTH(Tabla1[[#This Row],[Date]])</f>
        <v>6</v>
      </c>
      <c r="S11027" s="8">
        <f>YEAR(Tabla1[[#This Row],[Date]])</f>
        <v>2023</v>
      </c>
    </row>
    <row r="11028" spans="1:19" x14ac:dyDescent="0.2">
      <c r="A11028">
        <v>10979</v>
      </c>
      <c r="B11028" s="1">
        <v>45093</v>
      </c>
      <c r="C11028" t="s">
        <v>260</v>
      </c>
      <c r="D11028" t="s">
        <v>332</v>
      </c>
      <c r="E11028">
        <v>1</v>
      </c>
      <c r="F11028" t="s">
        <v>225</v>
      </c>
      <c r="G11028" t="s">
        <v>284</v>
      </c>
      <c r="H11028" t="s">
        <v>2262</v>
      </c>
      <c r="M11028" s="2">
        <v>1100</v>
      </c>
      <c r="N11028" s="2">
        <v>10000</v>
      </c>
      <c r="O11028" s="2">
        <f>IF(Tabla1[[#This Row],[Mov]]="VNT",Tabla1[[#This Row],[Sale]]-Tabla1[[#This Row],[Cost]],-Tabla1[[#This Row],[Cost]]*Tabla1[[#This Row],[Cant]])</f>
        <v>8900</v>
      </c>
      <c r="P11028" s="8">
        <f>IF(Tabla1[[#This Row],[Mov]]="VNT",-Tabla1[[#This Row],[Cant]],Tabla1[[#This Row],[Cant]])</f>
        <v>-1</v>
      </c>
      <c r="Q11028" s="8">
        <f>DAY(Tabla1[[#This Row],[Date]])</f>
        <v>16</v>
      </c>
      <c r="R11028" s="8">
        <f>MONTH(Tabla1[[#This Row],[Date]])</f>
        <v>6</v>
      </c>
      <c r="S11028" s="8">
        <f>YEAR(Tabla1[[#This Row],[Date]])</f>
        <v>2023</v>
      </c>
    </row>
    <row r="11029" spans="1:19" x14ac:dyDescent="0.2">
      <c r="A11029">
        <v>10980</v>
      </c>
      <c r="B11029" s="1">
        <v>45093</v>
      </c>
      <c r="C11029" t="s">
        <v>260</v>
      </c>
      <c r="D11029" t="s">
        <v>332</v>
      </c>
      <c r="E11029">
        <v>1</v>
      </c>
      <c r="F11029" t="s">
        <v>386</v>
      </c>
      <c r="G11029" t="s">
        <v>263</v>
      </c>
      <c r="H11029" t="s">
        <v>1018</v>
      </c>
      <c r="M11029" s="2">
        <v>75000</v>
      </c>
      <c r="N11029" s="2">
        <v>140000</v>
      </c>
      <c r="O11029" s="2">
        <f>IF(Tabla1[[#This Row],[Mov]]="VNT",Tabla1[[#This Row],[Sale]]-Tabla1[[#This Row],[Cost]],-Tabla1[[#This Row],[Cost]]*Tabla1[[#This Row],[Cant]])</f>
        <v>65000</v>
      </c>
      <c r="P11029" s="8">
        <f>IF(Tabla1[[#This Row],[Mov]]="VNT",-Tabla1[[#This Row],[Cant]],Tabla1[[#This Row],[Cant]])</f>
        <v>-1</v>
      </c>
      <c r="Q11029" s="8">
        <f>DAY(Tabla1[[#This Row],[Date]])</f>
        <v>16</v>
      </c>
      <c r="R11029" s="8">
        <f>MONTH(Tabla1[[#This Row],[Date]])</f>
        <v>6</v>
      </c>
      <c r="S11029" s="8">
        <f>YEAR(Tabla1[[#This Row],[Date]])</f>
        <v>2023</v>
      </c>
    </row>
    <row r="11030" spans="1:19" x14ac:dyDescent="0.2">
      <c r="A11030">
        <v>10981</v>
      </c>
      <c r="B11030" s="1">
        <v>45093</v>
      </c>
      <c r="C11030" t="s">
        <v>260</v>
      </c>
      <c r="D11030" t="s">
        <v>332</v>
      </c>
      <c r="E11030">
        <v>1</v>
      </c>
      <c r="F11030" t="s">
        <v>116</v>
      </c>
      <c r="G11030" t="s">
        <v>347</v>
      </c>
      <c r="H11030" t="s">
        <v>518</v>
      </c>
      <c r="M11030" s="2">
        <v>3270</v>
      </c>
      <c r="N11030" s="2">
        <v>3500</v>
      </c>
      <c r="O11030" s="2">
        <f>IF(Tabla1[[#This Row],[Mov]]="VNT",Tabla1[[#This Row],[Sale]]-Tabla1[[#This Row],[Cost]],-Tabla1[[#This Row],[Cost]]*Tabla1[[#This Row],[Cant]])</f>
        <v>230</v>
      </c>
      <c r="P11030" s="8">
        <f>IF(Tabla1[[#This Row],[Mov]]="VNT",-Tabla1[[#This Row],[Cant]],Tabla1[[#This Row],[Cant]])</f>
        <v>-1</v>
      </c>
      <c r="Q11030" s="8">
        <f>DAY(Tabla1[[#This Row],[Date]])</f>
        <v>16</v>
      </c>
      <c r="R11030" s="8">
        <f>MONTH(Tabla1[[#This Row],[Date]])</f>
        <v>6</v>
      </c>
      <c r="S11030" s="8">
        <f>YEAR(Tabla1[[#This Row],[Date]])</f>
        <v>2023</v>
      </c>
    </row>
    <row r="11031" spans="1:19" x14ac:dyDescent="0.2">
      <c r="A11031">
        <v>10982</v>
      </c>
      <c r="B11031" s="1">
        <v>45093</v>
      </c>
      <c r="C11031" t="s">
        <v>260</v>
      </c>
      <c r="D11031" t="s">
        <v>332</v>
      </c>
      <c r="E11031">
        <v>1</v>
      </c>
      <c r="F11031" t="s">
        <v>116</v>
      </c>
      <c r="G11031" t="s">
        <v>382</v>
      </c>
      <c r="H11031" t="s">
        <v>514</v>
      </c>
      <c r="M11031" s="2">
        <v>6074</v>
      </c>
      <c r="N11031" s="2">
        <v>6500</v>
      </c>
      <c r="O11031" s="2">
        <f>IF(Tabla1[[#This Row],[Mov]]="VNT",Tabla1[[#This Row],[Sale]]-Tabla1[[#This Row],[Cost]],-Tabla1[[#This Row],[Cost]]*Tabla1[[#This Row],[Cant]])</f>
        <v>426</v>
      </c>
      <c r="P11031" s="8">
        <f>IF(Tabla1[[#This Row],[Mov]]="VNT",-Tabla1[[#This Row],[Cant]],Tabla1[[#This Row],[Cant]])</f>
        <v>-1</v>
      </c>
      <c r="Q11031" s="8">
        <f>DAY(Tabla1[[#This Row],[Date]])</f>
        <v>16</v>
      </c>
      <c r="R11031" s="8">
        <f>MONTH(Tabla1[[#This Row],[Date]])</f>
        <v>6</v>
      </c>
      <c r="S11031" s="8">
        <f>YEAR(Tabla1[[#This Row],[Date]])</f>
        <v>2023</v>
      </c>
    </row>
    <row r="11032" spans="1:19" x14ac:dyDescent="0.2">
      <c r="A11032">
        <v>10983</v>
      </c>
      <c r="B11032" s="1">
        <v>45093</v>
      </c>
      <c r="C11032" t="s">
        <v>260</v>
      </c>
      <c r="D11032" t="s">
        <v>332</v>
      </c>
      <c r="E11032">
        <v>1</v>
      </c>
      <c r="F11032" t="s">
        <v>455</v>
      </c>
      <c r="G11032" t="s">
        <v>349</v>
      </c>
      <c r="H11032" t="s">
        <v>457</v>
      </c>
      <c r="M11032" s="2">
        <v>0</v>
      </c>
      <c r="N11032" s="2">
        <v>4000</v>
      </c>
      <c r="O11032" s="2">
        <f>IF(Tabla1[[#This Row],[Mov]]="VNT",Tabla1[[#This Row],[Sale]]-Tabla1[[#This Row],[Cost]],-Tabla1[[#This Row],[Cost]]*Tabla1[[#This Row],[Cant]])</f>
        <v>4000</v>
      </c>
      <c r="P11032" s="8">
        <f>IF(Tabla1[[#This Row],[Mov]]="VNT",-Tabla1[[#This Row],[Cant]],Tabla1[[#This Row],[Cant]])</f>
        <v>-1</v>
      </c>
      <c r="Q11032" s="8">
        <f>DAY(Tabla1[[#This Row],[Date]])</f>
        <v>16</v>
      </c>
      <c r="R11032" s="8">
        <f>MONTH(Tabla1[[#This Row],[Date]])</f>
        <v>6</v>
      </c>
      <c r="S11032" s="8">
        <f>YEAR(Tabla1[[#This Row],[Date]])</f>
        <v>2023</v>
      </c>
    </row>
    <row r="11033" spans="1:19" x14ac:dyDescent="0.2">
      <c r="A11033">
        <v>10984</v>
      </c>
      <c r="B11033" s="1">
        <v>45093</v>
      </c>
      <c r="C11033" t="s">
        <v>260</v>
      </c>
      <c r="D11033" t="s">
        <v>332</v>
      </c>
      <c r="E11033">
        <v>1</v>
      </c>
      <c r="F11033" t="s">
        <v>116</v>
      </c>
      <c r="G11033" t="s">
        <v>347</v>
      </c>
      <c r="H11033" t="s">
        <v>518</v>
      </c>
      <c r="M11033" s="2">
        <v>1401</v>
      </c>
      <c r="N11033" s="2">
        <v>1500</v>
      </c>
      <c r="O11033" s="2">
        <f>IF(Tabla1[[#This Row],[Mov]]="VNT",Tabla1[[#This Row],[Sale]]-Tabla1[[#This Row],[Cost]],-Tabla1[[#This Row],[Cost]]*Tabla1[[#This Row],[Cant]])</f>
        <v>99</v>
      </c>
      <c r="P11033" s="8">
        <f>IF(Tabla1[[#This Row],[Mov]]="VNT",-Tabla1[[#This Row],[Cant]],Tabla1[[#This Row],[Cant]])</f>
        <v>-1</v>
      </c>
      <c r="Q11033" s="8">
        <f>DAY(Tabla1[[#This Row],[Date]])</f>
        <v>16</v>
      </c>
      <c r="R11033" s="8">
        <f>MONTH(Tabla1[[#This Row],[Date]])</f>
        <v>6</v>
      </c>
      <c r="S11033" s="8">
        <f>YEAR(Tabla1[[#This Row],[Date]])</f>
        <v>2023</v>
      </c>
    </row>
    <row r="11034" spans="1:19" x14ac:dyDescent="0.2">
      <c r="A11034">
        <v>10985</v>
      </c>
      <c r="B11034" s="1">
        <v>45093</v>
      </c>
      <c r="C11034" t="s">
        <v>260</v>
      </c>
      <c r="D11034" t="s">
        <v>332</v>
      </c>
      <c r="E11034">
        <v>1</v>
      </c>
      <c r="F11034" t="s">
        <v>225</v>
      </c>
      <c r="G11034" t="s">
        <v>272</v>
      </c>
      <c r="H11034" t="s">
        <v>553</v>
      </c>
      <c r="M11034" s="2">
        <v>1100</v>
      </c>
      <c r="N11034" s="2">
        <v>10000</v>
      </c>
      <c r="O11034" s="2">
        <f>IF(Tabla1[[#This Row],[Mov]]="VNT",Tabla1[[#This Row],[Sale]]-Tabla1[[#This Row],[Cost]],-Tabla1[[#This Row],[Cost]]*Tabla1[[#This Row],[Cant]])</f>
        <v>8900</v>
      </c>
      <c r="P11034" s="8">
        <f>IF(Tabla1[[#This Row],[Mov]]="VNT",-Tabla1[[#This Row],[Cant]],Tabla1[[#This Row],[Cant]])</f>
        <v>-1</v>
      </c>
      <c r="Q11034" s="8">
        <f>DAY(Tabla1[[#This Row],[Date]])</f>
        <v>16</v>
      </c>
      <c r="R11034" s="8">
        <f>MONTH(Tabla1[[#This Row],[Date]])</f>
        <v>6</v>
      </c>
      <c r="S11034" s="8">
        <f>YEAR(Tabla1[[#This Row],[Date]])</f>
        <v>2023</v>
      </c>
    </row>
    <row r="11035" spans="1:19" x14ac:dyDescent="0.2">
      <c r="A11035">
        <v>10986</v>
      </c>
      <c r="B11035" s="1">
        <v>45093</v>
      </c>
      <c r="C11035" t="s">
        <v>260</v>
      </c>
      <c r="D11035" t="s">
        <v>332</v>
      </c>
      <c r="E11035">
        <v>1</v>
      </c>
      <c r="F11035" t="s">
        <v>891</v>
      </c>
      <c r="G11035" t="s">
        <v>272</v>
      </c>
      <c r="H11035" t="s">
        <v>1523</v>
      </c>
      <c r="M11035" s="2">
        <v>3500</v>
      </c>
      <c r="N11035" s="2">
        <v>10000</v>
      </c>
      <c r="O11035" s="2">
        <f>IF(Tabla1[[#This Row],[Mov]]="VNT",Tabla1[[#This Row],[Sale]]-Tabla1[[#This Row],[Cost]],-Tabla1[[#This Row],[Cost]]*Tabla1[[#This Row],[Cant]])</f>
        <v>6500</v>
      </c>
      <c r="P11035" s="8">
        <f>IF(Tabla1[[#This Row],[Mov]]="VNT",-Tabla1[[#This Row],[Cant]],Tabla1[[#This Row],[Cant]])</f>
        <v>-1</v>
      </c>
      <c r="Q11035" s="8">
        <f>DAY(Tabla1[[#This Row],[Date]])</f>
        <v>16</v>
      </c>
      <c r="R11035" s="8">
        <f>MONTH(Tabla1[[#This Row],[Date]])</f>
        <v>6</v>
      </c>
      <c r="S11035" s="8">
        <f>YEAR(Tabla1[[#This Row],[Date]])</f>
        <v>2023</v>
      </c>
    </row>
    <row r="11036" spans="1:19" x14ac:dyDescent="0.2">
      <c r="A11036">
        <v>10987</v>
      </c>
      <c r="B11036" s="1">
        <v>45093</v>
      </c>
      <c r="C11036" t="s">
        <v>260</v>
      </c>
      <c r="D11036" t="s">
        <v>332</v>
      </c>
      <c r="E11036">
        <v>1</v>
      </c>
      <c r="F11036" t="s">
        <v>677</v>
      </c>
      <c r="G11036" t="s">
        <v>272</v>
      </c>
      <c r="H11036" t="s">
        <v>1523</v>
      </c>
      <c r="M11036" s="2">
        <v>5000</v>
      </c>
      <c r="N11036" s="2">
        <v>15000</v>
      </c>
      <c r="O11036" s="2">
        <f>IF(Tabla1[[#This Row],[Mov]]="VNT",Tabla1[[#This Row],[Sale]]-Tabla1[[#This Row],[Cost]],-Tabla1[[#This Row],[Cost]]*Tabla1[[#This Row],[Cant]])</f>
        <v>10000</v>
      </c>
      <c r="P11036" s="8">
        <f>IF(Tabla1[[#This Row],[Mov]]="VNT",-Tabla1[[#This Row],[Cant]],Tabla1[[#This Row],[Cant]])</f>
        <v>-1</v>
      </c>
      <c r="Q11036" s="8">
        <f>DAY(Tabla1[[#This Row],[Date]])</f>
        <v>16</v>
      </c>
      <c r="R11036" s="8">
        <f>MONTH(Tabla1[[#This Row],[Date]])</f>
        <v>6</v>
      </c>
      <c r="S11036" s="8">
        <f>YEAR(Tabla1[[#This Row],[Date]])</f>
        <v>2023</v>
      </c>
    </row>
    <row r="11037" spans="1:19" x14ac:dyDescent="0.2">
      <c r="A11037">
        <v>10988</v>
      </c>
      <c r="B11037" s="1">
        <v>45093</v>
      </c>
      <c r="C11037" t="s">
        <v>260</v>
      </c>
      <c r="D11037" t="s">
        <v>332</v>
      </c>
      <c r="E11037">
        <v>1</v>
      </c>
      <c r="F11037" t="s">
        <v>532</v>
      </c>
      <c r="G11037" t="s">
        <v>273</v>
      </c>
      <c r="H11037" t="s">
        <v>552</v>
      </c>
      <c r="J11037" t="s">
        <v>23</v>
      </c>
      <c r="M11037" s="2">
        <v>18000</v>
      </c>
      <c r="N11037" s="2">
        <v>35000</v>
      </c>
      <c r="O11037" s="2">
        <f>IF(Tabla1[[#This Row],[Mov]]="VNT",Tabla1[[#This Row],[Sale]]-Tabla1[[#This Row],[Cost]],-Tabla1[[#This Row],[Cost]]*Tabla1[[#This Row],[Cant]])</f>
        <v>17000</v>
      </c>
      <c r="P11037" s="8">
        <f>IF(Tabla1[[#This Row],[Mov]]="VNT",-Tabla1[[#This Row],[Cant]],Tabla1[[#This Row],[Cant]])</f>
        <v>-1</v>
      </c>
      <c r="Q11037" s="8">
        <f>DAY(Tabla1[[#This Row],[Date]])</f>
        <v>16</v>
      </c>
      <c r="R11037" s="8">
        <f>MONTH(Tabla1[[#This Row],[Date]])</f>
        <v>6</v>
      </c>
      <c r="S11037" s="8">
        <f>YEAR(Tabla1[[#This Row],[Date]])</f>
        <v>2023</v>
      </c>
    </row>
    <row r="11038" spans="1:19" x14ac:dyDescent="0.2">
      <c r="A11038">
        <v>10989</v>
      </c>
      <c r="B11038" s="1">
        <v>45093</v>
      </c>
      <c r="C11038" t="s">
        <v>260</v>
      </c>
      <c r="D11038" t="s">
        <v>332</v>
      </c>
      <c r="E11038">
        <v>1</v>
      </c>
      <c r="F11038" t="s">
        <v>891</v>
      </c>
      <c r="G11038" t="s">
        <v>272</v>
      </c>
      <c r="H11038" t="s">
        <v>252</v>
      </c>
      <c r="M11038" s="2">
        <v>3500</v>
      </c>
      <c r="N11038" s="2">
        <v>10000</v>
      </c>
      <c r="O11038" s="2">
        <f>IF(Tabla1[[#This Row],[Mov]]="VNT",Tabla1[[#This Row],[Sale]]-Tabla1[[#This Row],[Cost]],-Tabla1[[#This Row],[Cost]]*Tabla1[[#This Row],[Cant]])</f>
        <v>6500</v>
      </c>
      <c r="P11038" s="8">
        <f>IF(Tabla1[[#This Row],[Mov]]="VNT",-Tabla1[[#This Row],[Cant]],Tabla1[[#This Row],[Cant]])</f>
        <v>-1</v>
      </c>
      <c r="Q11038" s="8">
        <f>DAY(Tabla1[[#This Row],[Date]])</f>
        <v>16</v>
      </c>
      <c r="R11038" s="8">
        <f>MONTH(Tabla1[[#This Row],[Date]])</f>
        <v>6</v>
      </c>
      <c r="S11038" s="8">
        <f>YEAR(Tabla1[[#This Row],[Date]])</f>
        <v>2023</v>
      </c>
    </row>
    <row r="11039" spans="1:19" x14ac:dyDescent="0.2">
      <c r="A11039">
        <v>10990</v>
      </c>
      <c r="B11039" s="1">
        <v>45093</v>
      </c>
      <c r="C11039" t="s">
        <v>260</v>
      </c>
      <c r="D11039" t="s">
        <v>332</v>
      </c>
      <c r="E11039">
        <v>1</v>
      </c>
      <c r="F11039" t="s">
        <v>26</v>
      </c>
      <c r="G11039" t="s">
        <v>264</v>
      </c>
      <c r="H11039" t="s">
        <v>16</v>
      </c>
      <c r="L11039" t="s">
        <v>3529</v>
      </c>
      <c r="M11039" s="2">
        <v>8500</v>
      </c>
      <c r="N11039" s="2">
        <v>20000</v>
      </c>
      <c r="O11039" s="2">
        <f>IF(Tabla1[[#This Row],[Mov]]="VNT",Tabla1[[#This Row],[Sale]]-Tabla1[[#This Row],[Cost]],-Tabla1[[#This Row],[Cost]]*Tabla1[[#This Row],[Cant]])</f>
        <v>11500</v>
      </c>
      <c r="P11039" s="8">
        <f>IF(Tabla1[[#This Row],[Mov]]="VNT",-Tabla1[[#This Row],[Cant]],Tabla1[[#This Row],[Cant]])</f>
        <v>-1</v>
      </c>
      <c r="Q11039" s="8">
        <f>DAY(Tabla1[[#This Row],[Date]])</f>
        <v>16</v>
      </c>
      <c r="R11039" s="8">
        <f>MONTH(Tabla1[[#This Row],[Date]])</f>
        <v>6</v>
      </c>
      <c r="S11039" s="8">
        <f>YEAR(Tabla1[[#This Row],[Date]])</f>
        <v>2023</v>
      </c>
    </row>
    <row r="11040" spans="1:19" x14ac:dyDescent="0.2">
      <c r="A11040">
        <v>10991</v>
      </c>
      <c r="B11040" s="1">
        <v>45093</v>
      </c>
      <c r="C11040" t="s">
        <v>260</v>
      </c>
      <c r="D11040" t="s">
        <v>332</v>
      </c>
      <c r="E11040">
        <v>1</v>
      </c>
      <c r="F11040" t="s">
        <v>116</v>
      </c>
      <c r="G11040" t="s">
        <v>347</v>
      </c>
      <c r="H11040" t="s">
        <v>518</v>
      </c>
      <c r="M11040" s="2">
        <v>7008</v>
      </c>
      <c r="N11040" s="2">
        <v>7500</v>
      </c>
      <c r="O11040" s="2">
        <f>IF(Tabla1[[#This Row],[Mov]]="VNT",Tabla1[[#This Row],[Sale]]-Tabla1[[#This Row],[Cost]],-Tabla1[[#This Row],[Cost]]*Tabla1[[#This Row],[Cant]])</f>
        <v>492</v>
      </c>
      <c r="P11040" s="8">
        <f>IF(Tabla1[[#This Row],[Mov]]="VNT",-Tabla1[[#This Row],[Cant]],Tabla1[[#This Row],[Cant]])</f>
        <v>-1</v>
      </c>
      <c r="Q11040" s="8">
        <f>DAY(Tabla1[[#This Row],[Date]])</f>
        <v>16</v>
      </c>
      <c r="R11040" s="8">
        <f>MONTH(Tabla1[[#This Row],[Date]])</f>
        <v>6</v>
      </c>
      <c r="S11040" s="8">
        <f>YEAR(Tabla1[[#This Row],[Date]])</f>
        <v>2023</v>
      </c>
    </row>
    <row r="11041" spans="1:19" x14ac:dyDescent="0.2">
      <c r="A11041">
        <v>10992</v>
      </c>
      <c r="B11041" s="1">
        <v>45093</v>
      </c>
      <c r="C11041" t="s">
        <v>260</v>
      </c>
      <c r="D11041" t="s">
        <v>332</v>
      </c>
      <c r="E11041">
        <v>1</v>
      </c>
      <c r="F11041" t="s">
        <v>116</v>
      </c>
      <c r="G11041" t="s">
        <v>347</v>
      </c>
      <c r="H11041" t="s">
        <v>518</v>
      </c>
      <c r="M11041" s="2">
        <v>3270</v>
      </c>
      <c r="N11041" s="2">
        <v>3500</v>
      </c>
      <c r="O11041" s="2">
        <f>IF(Tabla1[[#This Row],[Mov]]="VNT",Tabla1[[#This Row],[Sale]]-Tabla1[[#This Row],[Cost]],-Tabla1[[#This Row],[Cost]]*Tabla1[[#This Row],[Cant]])</f>
        <v>230</v>
      </c>
      <c r="P11041" s="8">
        <f>IF(Tabla1[[#This Row],[Mov]]="VNT",-Tabla1[[#This Row],[Cant]],Tabla1[[#This Row],[Cant]])</f>
        <v>-1</v>
      </c>
      <c r="Q11041" s="8">
        <f>DAY(Tabla1[[#This Row],[Date]])</f>
        <v>16</v>
      </c>
      <c r="R11041" s="8">
        <f>MONTH(Tabla1[[#This Row],[Date]])</f>
        <v>6</v>
      </c>
      <c r="S11041" s="8">
        <f>YEAR(Tabla1[[#This Row],[Date]])</f>
        <v>2023</v>
      </c>
    </row>
    <row r="11042" spans="1:19" x14ac:dyDescent="0.2">
      <c r="A11042">
        <v>10993</v>
      </c>
      <c r="B11042" s="1">
        <v>45093</v>
      </c>
      <c r="C11042" t="s">
        <v>260</v>
      </c>
      <c r="D11042" t="s">
        <v>332</v>
      </c>
      <c r="E11042">
        <v>1</v>
      </c>
      <c r="F11042" t="s">
        <v>48</v>
      </c>
      <c r="G11042" t="s">
        <v>1301</v>
      </c>
      <c r="H11042" t="s">
        <v>1302</v>
      </c>
      <c r="M11042" s="2">
        <v>28000</v>
      </c>
      <c r="N11042" s="2">
        <v>55000</v>
      </c>
      <c r="O11042" s="2">
        <f>IF(Tabla1[[#This Row],[Mov]]="VNT",Tabla1[[#This Row],[Sale]]-Tabla1[[#This Row],[Cost]],-Tabla1[[#This Row],[Cost]]*Tabla1[[#This Row],[Cant]])</f>
        <v>27000</v>
      </c>
      <c r="P11042" s="8">
        <f>IF(Tabla1[[#This Row],[Mov]]="VNT",-Tabla1[[#This Row],[Cant]],Tabla1[[#This Row],[Cant]])</f>
        <v>-1</v>
      </c>
      <c r="Q11042" s="8">
        <f>DAY(Tabla1[[#This Row],[Date]])</f>
        <v>16</v>
      </c>
      <c r="R11042" s="8">
        <f>MONTH(Tabla1[[#This Row],[Date]])</f>
        <v>6</v>
      </c>
      <c r="S11042" s="8">
        <f>YEAR(Tabla1[[#This Row],[Date]])</f>
        <v>2023</v>
      </c>
    </row>
    <row r="11043" spans="1:19" x14ac:dyDescent="0.2">
      <c r="A11043">
        <v>10994</v>
      </c>
      <c r="B11043" s="1">
        <v>45093</v>
      </c>
      <c r="C11043" t="s">
        <v>260</v>
      </c>
      <c r="D11043" t="s">
        <v>332</v>
      </c>
      <c r="E11043">
        <v>1</v>
      </c>
      <c r="F11043" t="s">
        <v>365</v>
      </c>
      <c r="G11043" t="s">
        <v>943</v>
      </c>
      <c r="H11043" t="s">
        <v>1069</v>
      </c>
      <c r="L11043" t="s">
        <v>3511</v>
      </c>
      <c r="M11043" s="2">
        <v>4000</v>
      </c>
      <c r="N11043" s="2">
        <v>5000</v>
      </c>
      <c r="O11043" s="2">
        <f>IF(Tabla1[[#This Row],[Mov]]="VNT",Tabla1[[#This Row],[Sale]]-Tabla1[[#This Row],[Cost]],-Tabla1[[#This Row],[Cost]]*Tabla1[[#This Row],[Cant]])</f>
        <v>1000</v>
      </c>
      <c r="P11043" s="8">
        <f>IF(Tabla1[[#This Row],[Mov]]="VNT",-Tabla1[[#This Row],[Cant]],Tabla1[[#This Row],[Cant]])</f>
        <v>-1</v>
      </c>
      <c r="Q11043" s="8">
        <f>DAY(Tabla1[[#This Row],[Date]])</f>
        <v>16</v>
      </c>
      <c r="R11043" s="8">
        <f>MONTH(Tabla1[[#This Row],[Date]])</f>
        <v>6</v>
      </c>
      <c r="S11043" s="8">
        <f>YEAR(Tabla1[[#This Row],[Date]])</f>
        <v>2023</v>
      </c>
    </row>
    <row r="11044" spans="1:19" x14ac:dyDescent="0.2">
      <c r="A11044">
        <v>10995</v>
      </c>
      <c r="B11044" s="1">
        <v>45093</v>
      </c>
      <c r="C11044" t="s">
        <v>260</v>
      </c>
      <c r="D11044" t="s">
        <v>332</v>
      </c>
      <c r="E11044">
        <v>1</v>
      </c>
      <c r="F11044" t="s">
        <v>116</v>
      </c>
      <c r="G11044" t="s">
        <v>349</v>
      </c>
      <c r="H11044" t="s">
        <v>515</v>
      </c>
      <c r="M11044" s="2">
        <v>3270</v>
      </c>
      <c r="N11044" s="2">
        <v>3500</v>
      </c>
      <c r="O11044" s="2">
        <f>IF(Tabla1[[#This Row],[Mov]]="VNT",Tabla1[[#This Row],[Sale]]-Tabla1[[#This Row],[Cost]],-Tabla1[[#This Row],[Cost]]*Tabla1[[#This Row],[Cant]])</f>
        <v>230</v>
      </c>
      <c r="P11044" s="8">
        <f>IF(Tabla1[[#This Row],[Mov]]="VNT",-Tabla1[[#This Row],[Cant]],Tabla1[[#This Row],[Cant]])</f>
        <v>-1</v>
      </c>
      <c r="Q11044" s="8">
        <f>DAY(Tabla1[[#This Row],[Date]])</f>
        <v>16</v>
      </c>
      <c r="R11044" s="8">
        <f>MONTH(Tabla1[[#This Row],[Date]])</f>
        <v>6</v>
      </c>
      <c r="S11044" s="8">
        <f>YEAR(Tabla1[[#This Row],[Date]])</f>
        <v>2023</v>
      </c>
    </row>
    <row r="11045" spans="1:19" x14ac:dyDescent="0.2">
      <c r="A11045">
        <v>10996</v>
      </c>
      <c r="B11045" s="1">
        <v>45093</v>
      </c>
      <c r="C11045" t="s">
        <v>260</v>
      </c>
      <c r="D11045" t="s">
        <v>332</v>
      </c>
      <c r="E11045">
        <v>1</v>
      </c>
      <c r="F11045" t="s">
        <v>891</v>
      </c>
      <c r="G11045" t="s">
        <v>284</v>
      </c>
      <c r="H11045" t="s">
        <v>573</v>
      </c>
      <c r="M11045" s="2">
        <v>3500</v>
      </c>
      <c r="N11045" s="2">
        <v>10000</v>
      </c>
      <c r="O11045" s="2">
        <f>IF(Tabla1[[#This Row],[Mov]]="VNT",Tabla1[[#This Row],[Sale]]-Tabla1[[#This Row],[Cost]],-Tabla1[[#This Row],[Cost]]*Tabla1[[#This Row],[Cant]])</f>
        <v>6500</v>
      </c>
      <c r="P11045" s="8">
        <f>IF(Tabla1[[#This Row],[Mov]]="VNT",-Tabla1[[#This Row],[Cant]],Tabla1[[#This Row],[Cant]])</f>
        <v>-1</v>
      </c>
      <c r="Q11045" s="8">
        <f>DAY(Tabla1[[#This Row],[Date]])</f>
        <v>16</v>
      </c>
      <c r="R11045" s="8">
        <f>MONTH(Tabla1[[#This Row],[Date]])</f>
        <v>6</v>
      </c>
      <c r="S11045" s="8">
        <f>YEAR(Tabla1[[#This Row],[Date]])</f>
        <v>2023</v>
      </c>
    </row>
    <row r="11046" spans="1:19" x14ac:dyDescent="0.2">
      <c r="A11046">
        <v>10997</v>
      </c>
      <c r="B11046" s="1">
        <v>45093</v>
      </c>
      <c r="C11046" t="s">
        <v>260</v>
      </c>
      <c r="D11046" t="s">
        <v>332</v>
      </c>
      <c r="E11046">
        <v>1</v>
      </c>
      <c r="F11046" t="s">
        <v>225</v>
      </c>
      <c r="G11046" t="s">
        <v>263</v>
      </c>
      <c r="H11046" t="s">
        <v>2022</v>
      </c>
      <c r="M11046" s="2">
        <v>1100</v>
      </c>
      <c r="N11046" s="2">
        <v>10000</v>
      </c>
      <c r="O11046" s="2">
        <f>IF(Tabla1[[#This Row],[Mov]]="VNT",Tabla1[[#This Row],[Sale]]-Tabla1[[#This Row],[Cost]],-Tabla1[[#This Row],[Cost]]*Tabla1[[#This Row],[Cant]])</f>
        <v>8900</v>
      </c>
      <c r="P11046" s="8">
        <f>IF(Tabla1[[#This Row],[Mov]]="VNT",-Tabla1[[#This Row],[Cant]],Tabla1[[#This Row],[Cant]])</f>
        <v>-1</v>
      </c>
      <c r="Q11046" s="8">
        <f>DAY(Tabla1[[#This Row],[Date]])</f>
        <v>16</v>
      </c>
      <c r="R11046" s="8">
        <f>MONTH(Tabla1[[#This Row],[Date]])</f>
        <v>6</v>
      </c>
      <c r="S11046" s="8">
        <f>YEAR(Tabla1[[#This Row],[Date]])</f>
        <v>2023</v>
      </c>
    </row>
    <row r="11047" spans="1:19" x14ac:dyDescent="0.2">
      <c r="A11047">
        <v>10998</v>
      </c>
      <c r="B11047" s="1">
        <v>45093</v>
      </c>
      <c r="C11047" t="s">
        <v>260</v>
      </c>
      <c r="D11047" t="s">
        <v>332</v>
      </c>
      <c r="E11047">
        <v>1</v>
      </c>
      <c r="F11047" t="s">
        <v>225</v>
      </c>
      <c r="G11047" t="s">
        <v>272</v>
      </c>
      <c r="H11047" t="s">
        <v>1649</v>
      </c>
      <c r="M11047" s="2">
        <v>1100</v>
      </c>
      <c r="N11047" s="2">
        <v>10000</v>
      </c>
      <c r="O11047" s="2">
        <f>IF(Tabla1[[#This Row],[Mov]]="VNT",Tabla1[[#This Row],[Sale]]-Tabla1[[#This Row],[Cost]],-Tabla1[[#This Row],[Cost]]*Tabla1[[#This Row],[Cant]])</f>
        <v>8900</v>
      </c>
      <c r="P11047" s="8">
        <f>IF(Tabla1[[#This Row],[Mov]]="VNT",-Tabla1[[#This Row],[Cant]],Tabla1[[#This Row],[Cant]])</f>
        <v>-1</v>
      </c>
      <c r="Q11047" s="8">
        <f>DAY(Tabla1[[#This Row],[Date]])</f>
        <v>16</v>
      </c>
      <c r="R11047" s="8">
        <f>MONTH(Tabla1[[#This Row],[Date]])</f>
        <v>6</v>
      </c>
      <c r="S11047" s="8">
        <f>YEAR(Tabla1[[#This Row],[Date]])</f>
        <v>2023</v>
      </c>
    </row>
    <row r="11048" spans="1:19" x14ac:dyDescent="0.2">
      <c r="A11048">
        <v>10999</v>
      </c>
      <c r="B11048" s="1">
        <v>45093</v>
      </c>
      <c r="C11048" t="s">
        <v>260</v>
      </c>
      <c r="D11048" t="s">
        <v>332</v>
      </c>
      <c r="E11048">
        <v>1</v>
      </c>
      <c r="F11048" t="s">
        <v>2041</v>
      </c>
      <c r="G11048" t="s">
        <v>266</v>
      </c>
      <c r="H11048" t="s">
        <v>2042</v>
      </c>
      <c r="M11048" s="2">
        <v>22000</v>
      </c>
      <c r="N11048" s="2">
        <v>47000</v>
      </c>
      <c r="O11048" s="2">
        <f>IF(Tabla1[[#This Row],[Mov]]="VNT",Tabla1[[#This Row],[Sale]]-Tabla1[[#This Row],[Cost]],-Tabla1[[#This Row],[Cost]]*Tabla1[[#This Row],[Cant]])</f>
        <v>25000</v>
      </c>
      <c r="P11048" s="8">
        <f>IF(Tabla1[[#This Row],[Mov]]="VNT",-Tabla1[[#This Row],[Cant]],Tabla1[[#This Row],[Cant]])</f>
        <v>-1</v>
      </c>
      <c r="Q11048" s="8">
        <f>DAY(Tabla1[[#This Row],[Date]])</f>
        <v>16</v>
      </c>
      <c r="R11048" s="8">
        <f>MONTH(Tabla1[[#This Row],[Date]])</f>
        <v>6</v>
      </c>
      <c r="S11048" s="8">
        <f>YEAR(Tabla1[[#This Row],[Date]])</f>
        <v>2023</v>
      </c>
    </row>
    <row r="11049" spans="1:19" x14ac:dyDescent="0.2">
      <c r="A11049">
        <v>11000</v>
      </c>
      <c r="B11049" s="1">
        <v>45094</v>
      </c>
      <c r="C11049" t="s">
        <v>260</v>
      </c>
      <c r="D11049" t="s">
        <v>332</v>
      </c>
      <c r="E11049">
        <v>1</v>
      </c>
      <c r="F11049" t="s">
        <v>116</v>
      </c>
      <c r="G11049" t="s">
        <v>382</v>
      </c>
      <c r="H11049" t="s">
        <v>514</v>
      </c>
      <c r="M11049" s="2">
        <v>3270</v>
      </c>
      <c r="N11049" s="2">
        <v>3500</v>
      </c>
      <c r="O11049" s="2">
        <f>IF(Tabla1[[#This Row],[Mov]]="VNT",Tabla1[[#This Row],[Sale]]-Tabla1[[#This Row],[Cost]],-Tabla1[[#This Row],[Cost]]*Tabla1[[#This Row],[Cant]])</f>
        <v>230</v>
      </c>
      <c r="P11049" s="8">
        <f>IF(Tabla1[[#This Row],[Mov]]="VNT",-Tabla1[[#This Row],[Cant]],Tabla1[[#This Row],[Cant]])</f>
        <v>-1</v>
      </c>
      <c r="Q11049" s="8">
        <f>DAY(Tabla1[[#This Row],[Date]])</f>
        <v>17</v>
      </c>
      <c r="R11049" s="8">
        <f>MONTH(Tabla1[[#This Row],[Date]])</f>
        <v>6</v>
      </c>
      <c r="S11049" s="8">
        <f>YEAR(Tabla1[[#This Row],[Date]])</f>
        <v>2023</v>
      </c>
    </row>
    <row r="11050" spans="1:19" x14ac:dyDescent="0.2">
      <c r="A11050">
        <v>11001</v>
      </c>
      <c r="B11050" s="1">
        <v>45094</v>
      </c>
      <c r="C11050" t="s">
        <v>260</v>
      </c>
      <c r="D11050" t="s">
        <v>332</v>
      </c>
      <c r="E11050">
        <v>1</v>
      </c>
      <c r="F11050" t="s">
        <v>1102</v>
      </c>
      <c r="G11050" t="s">
        <v>2662</v>
      </c>
      <c r="H11050" t="s">
        <v>2659</v>
      </c>
      <c r="M11050" s="2">
        <v>55000</v>
      </c>
      <c r="N11050" s="2">
        <v>115000</v>
      </c>
      <c r="O11050" s="2">
        <f>IF(Tabla1[[#This Row],[Mov]]="VNT",Tabla1[[#This Row],[Sale]]-Tabla1[[#This Row],[Cost]],-Tabla1[[#This Row],[Cost]]*Tabla1[[#This Row],[Cant]])</f>
        <v>60000</v>
      </c>
      <c r="P11050" s="8">
        <f>IF(Tabla1[[#This Row],[Mov]]="VNT",-Tabla1[[#This Row],[Cant]],Tabla1[[#This Row],[Cant]])</f>
        <v>-1</v>
      </c>
      <c r="Q11050" s="8">
        <f>DAY(Tabla1[[#This Row],[Date]])</f>
        <v>17</v>
      </c>
      <c r="R11050" s="8">
        <f>MONTH(Tabla1[[#This Row],[Date]])</f>
        <v>6</v>
      </c>
      <c r="S11050" s="8">
        <f>YEAR(Tabla1[[#This Row],[Date]])</f>
        <v>2023</v>
      </c>
    </row>
    <row r="11051" spans="1:19" x14ac:dyDescent="0.2">
      <c r="A11051">
        <v>11002</v>
      </c>
      <c r="B11051" s="1">
        <v>45094</v>
      </c>
      <c r="C11051" t="s">
        <v>261</v>
      </c>
      <c r="D11051" t="s">
        <v>332</v>
      </c>
      <c r="E11051">
        <v>5</v>
      </c>
      <c r="F11051" t="s">
        <v>365</v>
      </c>
      <c r="G11051" t="s">
        <v>943</v>
      </c>
      <c r="H11051" t="s">
        <v>1173</v>
      </c>
      <c r="M11051" s="2">
        <v>4000</v>
      </c>
      <c r="N11051" s="2">
        <v>10000</v>
      </c>
      <c r="O11051" s="2">
        <f>IF(Tabla1[[#This Row],[Mov]]="VNT",Tabla1[[#This Row],[Sale]]-Tabla1[[#This Row],[Cost]],-Tabla1[[#This Row],[Cost]]*Tabla1[[#This Row],[Cant]])</f>
        <v>-20000</v>
      </c>
      <c r="P11051" s="8">
        <f>IF(Tabla1[[#This Row],[Mov]]="VNT",-Tabla1[[#This Row],[Cant]],Tabla1[[#This Row],[Cant]])</f>
        <v>5</v>
      </c>
      <c r="Q11051" s="8">
        <f>DAY(Tabla1[[#This Row],[Date]])</f>
        <v>17</v>
      </c>
      <c r="R11051" s="8">
        <f>MONTH(Tabla1[[#This Row],[Date]])</f>
        <v>6</v>
      </c>
      <c r="S11051" s="8">
        <f>YEAR(Tabla1[[#This Row],[Date]])</f>
        <v>2023</v>
      </c>
    </row>
    <row r="11052" spans="1:19" x14ac:dyDescent="0.2">
      <c r="A11052">
        <v>11003</v>
      </c>
      <c r="B11052" s="1">
        <v>45094</v>
      </c>
      <c r="C11052" t="s">
        <v>260</v>
      </c>
      <c r="D11052" t="s">
        <v>332</v>
      </c>
      <c r="E11052">
        <v>1</v>
      </c>
      <c r="F11052" t="s">
        <v>677</v>
      </c>
      <c r="G11052" t="s">
        <v>1202</v>
      </c>
      <c r="H11052" t="s">
        <v>3530</v>
      </c>
      <c r="M11052" s="2">
        <v>5000</v>
      </c>
      <c r="N11052" s="2">
        <v>15000</v>
      </c>
      <c r="O11052" s="2">
        <f>IF(Tabla1[[#This Row],[Mov]]="VNT",Tabla1[[#This Row],[Sale]]-Tabla1[[#This Row],[Cost]],-Tabla1[[#This Row],[Cost]]*Tabla1[[#This Row],[Cant]])</f>
        <v>10000</v>
      </c>
      <c r="P11052" s="8">
        <f>IF(Tabla1[[#This Row],[Mov]]="VNT",-Tabla1[[#This Row],[Cant]],Tabla1[[#This Row],[Cant]])</f>
        <v>-1</v>
      </c>
      <c r="Q11052" s="8">
        <f>DAY(Tabla1[[#This Row],[Date]])</f>
        <v>17</v>
      </c>
      <c r="R11052" s="8">
        <f>MONTH(Tabla1[[#This Row],[Date]])</f>
        <v>6</v>
      </c>
      <c r="S11052" s="8">
        <f>YEAR(Tabla1[[#This Row],[Date]])</f>
        <v>2023</v>
      </c>
    </row>
    <row r="11053" spans="1:19" x14ac:dyDescent="0.2">
      <c r="A11053">
        <v>11004</v>
      </c>
      <c r="B11053" s="1">
        <v>45094</v>
      </c>
      <c r="C11053" t="s">
        <v>260</v>
      </c>
      <c r="D11053" t="s">
        <v>332</v>
      </c>
      <c r="E11053">
        <v>1</v>
      </c>
      <c r="F11053" t="s">
        <v>476</v>
      </c>
      <c r="G11053" t="s">
        <v>266</v>
      </c>
      <c r="H11053" t="s">
        <v>3275</v>
      </c>
      <c r="J11053" t="s">
        <v>25</v>
      </c>
      <c r="M11053" s="2">
        <v>6000</v>
      </c>
      <c r="N11053" s="2">
        <v>12000</v>
      </c>
      <c r="O11053" s="2">
        <f>IF(Tabla1[[#This Row],[Mov]]="VNT",Tabla1[[#This Row],[Sale]]-Tabla1[[#This Row],[Cost]],-Tabla1[[#This Row],[Cost]]*Tabla1[[#This Row],[Cant]])</f>
        <v>6000</v>
      </c>
      <c r="P11053" s="8">
        <f>IF(Tabla1[[#This Row],[Mov]]="VNT",-Tabla1[[#This Row],[Cant]],Tabla1[[#This Row],[Cant]])</f>
        <v>-1</v>
      </c>
      <c r="Q11053" s="8">
        <f>DAY(Tabla1[[#This Row],[Date]])</f>
        <v>17</v>
      </c>
      <c r="R11053" s="8">
        <f>MONTH(Tabla1[[#This Row],[Date]])</f>
        <v>6</v>
      </c>
      <c r="S11053" s="8">
        <f>YEAR(Tabla1[[#This Row],[Date]])</f>
        <v>2023</v>
      </c>
    </row>
    <row r="11054" spans="1:19" x14ac:dyDescent="0.2">
      <c r="A11054">
        <v>11005</v>
      </c>
      <c r="B11054" s="1">
        <v>45094</v>
      </c>
      <c r="C11054" t="s">
        <v>260</v>
      </c>
      <c r="D11054" t="s">
        <v>809</v>
      </c>
      <c r="E11054">
        <v>1</v>
      </c>
      <c r="F11054" t="s">
        <v>458</v>
      </c>
      <c r="G11054" t="s">
        <v>349</v>
      </c>
      <c r="H11054" t="s">
        <v>515</v>
      </c>
      <c r="L11054" t="s">
        <v>992</v>
      </c>
      <c r="M11054" s="2">
        <v>0</v>
      </c>
      <c r="N11054" s="2">
        <v>6000</v>
      </c>
      <c r="O11054" s="2">
        <f>IF(Tabla1[[#This Row],[Mov]]="VNT",Tabla1[[#This Row],[Sale]]-Tabla1[[#This Row],[Cost]],-Tabla1[[#This Row],[Cost]]*Tabla1[[#This Row],[Cant]])</f>
        <v>6000</v>
      </c>
      <c r="P11054" s="8">
        <f>IF(Tabla1[[#This Row],[Mov]]="VNT",-Tabla1[[#This Row],[Cant]],Tabla1[[#This Row],[Cant]])</f>
        <v>-1</v>
      </c>
      <c r="Q11054" s="8">
        <f>DAY(Tabla1[[#This Row],[Date]])</f>
        <v>17</v>
      </c>
      <c r="R11054" s="8">
        <f>MONTH(Tabla1[[#This Row],[Date]])</f>
        <v>6</v>
      </c>
      <c r="S11054" s="8">
        <f>YEAR(Tabla1[[#This Row],[Date]])</f>
        <v>2023</v>
      </c>
    </row>
    <row r="11055" spans="1:19" x14ac:dyDescent="0.2">
      <c r="A11055">
        <v>11006</v>
      </c>
      <c r="B11055" s="1">
        <v>45094</v>
      </c>
      <c r="C11055" t="s">
        <v>260</v>
      </c>
      <c r="D11055" t="s">
        <v>332</v>
      </c>
      <c r="E11055">
        <v>1</v>
      </c>
      <c r="F11055" t="s">
        <v>891</v>
      </c>
      <c r="G11055" t="s">
        <v>284</v>
      </c>
      <c r="H11055" t="s">
        <v>2061</v>
      </c>
      <c r="M11055" s="2">
        <v>3500</v>
      </c>
      <c r="N11055" s="2">
        <v>10000</v>
      </c>
      <c r="O11055" s="2">
        <f>IF(Tabla1[[#This Row],[Mov]]="VNT",Tabla1[[#This Row],[Sale]]-Tabla1[[#This Row],[Cost]],-Tabla1[[#This Row],[Cost]]*Tabla1[[#This Row],[Cant]])</f>
        <v>6500</v>
      </c>
      <c r="P11055" s="8">
        <f>IF(Tabla1[[#This Row],[Mov]]="VNT",-Tabla1[[#This Row],[Cant]],Tabla1[[#This Row],[Cant]])</f>
        <v>-1</v>
      </c>
      <c r="Q11055" s="8">
        <f>DAY(Tabla1[[#This Row],[Date]])</f>
        <v>17</v>
      </c>
      <c r="R11055" s="8">
        <f>MONTH(Tabla1[[#This Row],[Date]])</f>
        <v>6</v>
      </c>
      <c r="S11055" s="8">
        <f>YEAR(Tabla1[[#This Row],[Date]])</f>
        <v>2023</v>
      </c>
    </row>
    <row r="11056" spans="1:19" x14ac:dyDescent="0.2">
      <c r="A11056">
        <v>11007</v>
      </c>
      <c r="B11056" s="1">
        <v>45094</v>
      </c>
      <c r="C11056" t="s">
        <v>260</v>
      </c>
      <c r="D11056" t="s">
        <v>332</v>
      </c>
      <c r="E11056">
        <v>1</v>
      </c>
      <c r="F11056" t="s">
        <v>677</v>
      </c>
      <c r="G11056" t="s">
        <v>284</v>
      </c>
      <c r="H11056" t="s">
        <v>2061</v>
      </c>
      <c r="M11056" s="2">
        <v>5000</v>
      </c>
      <c r="N11056" s="2">
        <v>15000</v>
      </c>
      <c r="O11056" s="2">
        <f>IF(Tabla1[[#This Row],[Mov]]="VNT",Tabla1[[#This Row],[Sale]]-Tabla1[[#This Row],[Cost]],-Tabla1[[#This Row],[Cost]]*Tabla1[[#This Row],[Cant]])</f>
        <v>10000</v>
      </c>
      <c r="P11056" s="8">
        <f>IF(Tabla1[[#This Row],[Mov]]="VNT",-Tabla1[[#This Row],[Cant]],Tabla1[[#This Row],[Cant]])</f>
        <v>-1</v>
      </c>
      <c r="Q11056" s="8">
        <f>DAY(Tabla1[[#This Row],[Date]])</f>
        <v>17</v>
      </c>
      <c r="R11056" s="8">
        <f>MONTH(Tabla1[[#This Row],[Date]])</f>
        <v>6</v>
      </c>
      <c r="S11056" s="8">
        <f>YEAR(Tabla1[[#This Row],[Date]])</f>
        <v>2023</v>
      </c>
    </row>
    <row r="11057" spans="1:19" x14ac:dyDescent="0.2">
      <c r="A11057">
        <v>11008</v>
      </c>
      <c r="B11057" s="1">
        <v>45094</v>
      </c>
      <c r="C11057" t="s">
        <v>260</v>
      </c>
      <c r="D11057" t="s">
        <v>332</v>
      </c>
      <c r="E11057">
        <v>1</v>
      </c>
      <c r="F11057" t="s">
        <v>455</v>
      </c>
      <c r="G11057" t="s">
        <v>347</v>
      </c>
      <c r="H11057" t="s">
        <v>456</v>
      </c>
      <c r="M11057" s="2">
        <v>0</v>
      </c>
      <c r="N11057" s="2">
        <v>5000</v>
      </c>
      <c r="O11057" s="2">
        <f>IF(Tabla1[[#This Row],[Mov]]="VNT",Tabla1[[#This Row],[Sale]]-Tabla1[[#This Row],[Cost]],-Tabla1[[#This Row],[Cost]]*Tabla1[[#This Row],[Cant]])</f>
        <v>5000</v>
      </c>
      <c r="P11057" s="8">
        <f>IF(Tabla1[[#This Row],[Mov]]="VNT",-Tabla1[[#This Row],[Cant]],Tabla1[[#This Row],[Cant]])</f>
        <v>-1</v>
      </c>
      <c r="Q11057" s="8">
        <f>DAY(Tabla1[[#This Row],[Date]])</f>
        <v>17</v>
      </c>
      <c r="R11057" s="8">
        <f>MONTH(Tabla1[[#This Row],[Date]])</f>
        <v>6</v>
      </c>
      <c r="S11057" s="8">
        <f>YEAR(Tabla1[[#This Row],[Date]])</f>
        <v>2023</v>
      </c>
    </row>
    <row r="11058" spans="1:19" x14ac:dyDescent="0.2">
      <c r="A11058">
        <v>11009</v>
      </c>
      <c r="B11058" s="1">
        <v>45094</v>
      </c>
      <c r="C11058" t="s">
        <v>260</v>
      </c>
      <c r="D11058" t="s">
        <v>332</v>
      </c>
      <c r="E11058">
        <v>1</v>
      </c>
      <c r="F11058" t="s">
        <v>532</v>
      </c>
      <c r="G11058" t="s">
        <v>266</v>
      </c>
      <c r="H11058" t="s">
        <v>3454</v>
      </c>
      <c r="M11058" s="2">
        <v>25000</v>
      </c>
      <c r="N11058" s="2">
        <v>50000</v>
      </c>
      <c r="O11058" s="2">
        <f>IF(Tabla1[[#This Row],[Mov]]="VNT",Tabla1[[#This Row],[Sale]]-Tabla1[[#This Row],[Cost]],-Tabla1[[#This Row],[Cost]]*Tabla1[[#This Row],[Cant]])</f>
        <v>25000</v>
      </c>
      <c r="P11058" s="8">
        <f>IF(Tabla1[[#This Row],[Mov]]="VNT",-Tabla1[[#This Row],[Cant]],Tabla1[[#This Row],[Cant]])</f>
        <v>-1</v>
      </c>
      <c r="Q11058" s="8">
        <f>DAY(Tabla1[[#This Row],[Date]])</f>
        <v>17</v>
      </c>
      <c r="R11058" s="8">
        <f>MONTH(Tabla1[[#This Row],[Date]])</f>
        <v>6</v>
      </c>
      <c r="S11058" s="8">
        <f>YEAR(Tabla1[[#This Row],[Date]])</f>
        <v>2023</v>
      </c>
    </row>
    <row r="11059" spans="1:19" x14ac:dyDescent="0.2">
      <c r="A11059">
        <v>11010</v>
      </c>
      <c r="B11059" s="1">
        <v>45094</v>
      </c>
      <c r="C11059" t="s">
        <v>261</v>
      </c>
      <c r="D11059" t="s">
        <v>1507</v>
      </c>
      <c r="E11059">
        <v>1</v>
      </c>
      <c r="F11059" t="s">
        <v>42</v>
      </c>
      <c r="G11059" t="s">
        <v>3532</v>
      </c>
      <c r="H11059" t="s">
        <v>3533</v>
      </c>
      <c r="M11059" s="2">
        <v>85000</v>
      </c>
      <c r="N11059" s="2">
        <v>129000</v>
      </c>
      <c r="O11059" s="2">
        <f>IF(Tabla1[[#This Row],[Mov]]="VNT",Tabla1[[#This Row],[Sale]]-Tabla1[[#This Row],[Cost]],-Tabla1[[#This Row],[Cost]]*Tabla1[[#This Row],[Cant]])</f>
        <v>-85000</v>
      </c>
      <c r="P11059" s="8">
        <f>IF(Tabla1[[#This Row],[Mov]]="VNT",-Tabla1[[#This Row],[Cant]],Tabla1[[#This Row],[Cant]])</f>
        <v>1</v>
      </c>
      <c r="Q11059" s="8">
        <f>DAY(Tabla1[[#This Row],[Date]])</f>
        <v>17</v>
      </c>
      <c r="R11059" s="8">
        <f>MONTH(Tabla1[[#This Row],[Date]])</f>
        <v>6</v>
      </c>
      <c r="S11059" s="8">
        <f>YEAR(Tabla1[[#This Row],[Date]])</f>
        <v>2023</v>
      </c>
    </row>
    <row r="11060" spans="1:19" x14ac:dyDescent="0.2">
      <c r="A11060">
        <v>11011</v>
      </c>
      <c r="B11060" s="1">
        <v>45094</v>
      </c>
      <c r="C11060" t="s">
        <v>261</v>
      </c>
      <c r="D11060" t="s">
        <v>1507</v>
      </c>
      <c r="E11060">
        <v>1</v>
      </c>
      <c r="F11060" t="s">
        <v>198</v>
      </c>
      <c r="G11060" t="s">
        <v>266</v>
      </c>
      <c r="H11060" t="s">
        <v>3534</v>
      </c>
      <c r="M11060" s="2">
        <v>45000</v>
      </c>
      <c r="N11060" s="2">
        <v>65000</v>
      </c>
      <c r="O11060" s="2">
        <f>IF(Tabla1[[#This Row],[Mov]]="VNT",Tabla1[[#This Row],[Sale]]-Tabla1[[#This Row],[Cost]],-Tabla1[[#This Row],[Cost]]*Tabla1[[#This Row],[Cant]])</f>
        <v>-45000</v>
      </c>
      <c r="P11060" s="8">
        <f>IF(Tabla1[[#This Row],[Mov]]="VNT",-Tabla1[[#This Row],[Cant]],Tabla1[[#This Row],[Cant]])</f>
        <v>1</v>
      </c>
      <c r="Q11060" s="8">
        <f>DAY(Tabla1[[#This Row],[Date]])</f>
        <v>17</v>
      </c>
      <c r="R11060" s="8">
        <f>MONTH(Tabla1[[#This Row],[Date]])</f>
        <v>6</v>
      </c>
      <c r="S11060" s="8">
        <f>YEAR(Tabla1[[#This Row],[Date]])</f>
        <v>2023</v>
      </c>
    </row>
    <row r="11061" spans="1:19" x14ac:dyDescent="0.2">
      <c r="A11061">
        <v>11012</v>
      </c>
      <c r="B11061" s="1">
        <v>45094</v>
      </c>
      <c r="C11061" t="s">
        <v>261</v>
      </c>
      <c r="D11061" t="s">
        <v>1507</v>
      </c>
      <c r="E11061">
        <v>1</v>
      </c>
      <c r="F11061" t="s">
        <v>214</v>
      </c>
      <c r="G11061" t="s">
        <v>266</v>
      </c>
      <c r="H11061" t="s">
        <v>374</v>
      </c>
      <c r="M11061" s="2">
        <v>28000</v>
      </c>
      <c r="N11061" s="2">
        <v>50000</v>
      </c>
      <c r="O11061" s="2">
        <f>IF(Tabla1[[#This Row],[Mov]]="VNT",Tabla1[[#This Row],[Sale]]-Tabla1[[#This Row],[Cost]],-Tabla1[[#This Row],[Cost]]*Tabla1[[#This Row],[Cant]])</f>
        <v>-28000</v>
      </c>
      <c r="P11061" s="8">
        <f>IF(Tabla1[[#This Row],[Mov]]="VNT",-Tabla1[[#This Row],[Cant]],Tabla1[[#This Row],[Cant]])</f>
        <v>1</v>
      </c>
      <c r="Q11061" s="8">
        <f>DAY(Tabla1[[#This Row],[Date]])</f>
        <v>17</v>
      </c>
      <c r="R11061" s="8">
        <f>MONTH(Tabla1[[#This Row],[Date]])</f>
        <v>6</v>
      </c>
      <c r="S11061" s="8">
        <f>YEAR(Tabla1[[#This Row],[Date]])</f>
        <v>2023</v>
      </c>
    </row>
    <row r="11062" spans="1:19" x14ac:dyDescent="0.2">
      <c r="A11062">
        <v>11013</v>
      </c>
      <c r="B11062" s="1">
        <v>45094</v>
      </c>
      <c r="C11062" t="s">
        <v>260</v>
      </c>
      <c r="D11062" t="s">
        <v>332</v>
      </c>
      <c r="E11062">
        <v>1</v>
      </c>
      <c r="F11062" t="s">
        <v>116</v>
      </c>
      <c r="G11062" t="s">
        <v>347</v>
      </c>
      <c r="H11062" t="s">
        <v>519</v>
      </c>
      <c r="M11062" s="2">
        <v>1868</v>
      </c>
      <c r="N11062" s="2">
        <v>2000</v>
      </c>
      <c r="O11062" s="2">
        <f>IF(Tabla1[[#This Row],[Mov]]="VNT",Tabla1[[#This Row],[Sale]]-Tabla1[[#This Row],[Cost]],-Tabla1[[#This Row],[Cost]]*Tabla1[[#This Row],[Cant]])</f>
        <v>132</v>
      </c>
      <c r="P11062" s="8">
        <f>IF(Tabla1[[#This Row],[Mov]]="VNT",-Tabla1[[#This Row],[Cant]],Tabla1[[#This Row],[Cant]])</f>
        <v>-1</v>
      </c>
      <c r="Q11062" s="8">
        <f>DAY(Tabla1[[#This Row],[Date]])</f>
        <v>17</v>
      </c>
      <c r="R11062" s="8">
        <f>MONTH(Tabla1[[#This Row],[Date]])</f>
        <v>6</v>
      </c>
      <c r="S11062" s="8">
        <f>YEAR(Tabla1[[#This Row],[Date]])</f>
        <v>2023</v>
      </c>
    </row>
    <row r="11063" spans="1:19" x14ac:dyDescent="0.2">
      <c r="A11063">
        <v>11014</v>
      </c>
      <c r="B11063" s="1">
        <v>45094</v>
      </c>
      <c r="C11063" t="s">
        <v>260</v>
      </c>
      <c r="D11063" t="s">
        <v>332</v>
      </c>
      <c r="E11063">
        <v>1</v>
      </c>
      <c r="F11063" t="s">
        <v>225</v>
      </c>
      <c r="G11063" t="s">
        <v>272</v>
      </c>
      <c r="H11063" t="s">
        <v>252</v>
      </c>
      <c r="M11063" s="2">
        <v>1100</v>
      </c>
      <c r="N11063" s="2">
        <v>10000</v>
      </c>
      <c r="O11063" s="2">
        <f>IF(Tabla1[[#This Row],[Mov]]="VNT",Tabla1[[#This Row],[Sale]]-Tabla1[[#This Row],[Cost]],-Tabla1[[#This Row],[Cost]]*Tabla1[[#This Row],[Cant]])</f>
        <v>8900</v>
      </c>
      <c r="P11063" s="8">
        <f>IF(Tabla1[[#This Row],[Mov]]="VNT",-Tabla1[[#This Row],[Cant]],Tabla1[[#This Row],[Cant]])</f>
        <v>-1</v>
      </c>
      <c r="Q11063" s="8">
        <f>DAY(Tabla1[[#This Row],[Date]])</f>
        <v>17</v>
      </c>
      <c r="R11063" s="8">
        <f>MONTH(Tabla1[[#This Row],[Date]])</f>
        <v>6</v>
      </c>
      <c r="S11063" s="8">
        <f>YEAR(Tabla1[[#This Row],[Date]])</f>
        <v>2023</v>
      </c>
    </row>
    <row r="11064" spans="1:19" x14ac:dyDescent="0.2">
      <c r="A11064">
        <v>11014</v>
      </c>
      <c r="B11064" s="1">
        <v>45094</v>
      </c>
      <c r="C11064" t="s">
        <v>260</v>
      </c>
      <c r="D11064" t="s">
        <v>332</v>
      </c>
      <c r="E11064">
        <v>1</v>
      </c>
      <c r="F11064" t="s">
        <v>342</v>
      </c>
      <c r="G11064" t="s">
        <v>499</v>
      </c>
      <c r="H11064" t="s">
        <v>1370</v>
      </c>
      <c r="M11064" s="2">
        <v>900</v>
      </c>
      <c r="N11064" s="2">
        <v>10000</v>
      </c>
      <c r="O11064" s="2">
        <f>IF(Tabla1[[#This Row],[Mov]]="VNT",Tabla1[[#This Row],[Sale]]-Tabla1[[#This Row],[Cost]],-Tabla1[[#This Row],[Cost]]*Tabla1[[#This Row],[Cant]])</f>
        <v>9100</v>
      </c>
      <c r="P11064" s="8">
        <f>IF(Tabla1[[#This Row],[Mov]]="VNT",-Tabla1[[#This Row],[Cant]],Tabla1[[#This Row],[Cant]])</f>
        <v>-1</v>
      </c>
      <c r="Q11064" s="8">
        <f>DAY(Tabla1[[#This Row],[Date]])</f>
        <v>17</v>
      </c>
      <c r="R11064" s="8">
        <f>MONTH(Tabla1[[#This Row],[Date]])</f>
        <v>6</v>
      </c>
      <c r="S11064" s="8">
        <f>YEAR(Tabla1[[#This Row],[Date]])</f>
        <v>2023</v>
      </c>
    </row>
    <row r="11065" spans="1:19" x14ac:dyDescent="0.2">
      <c r="A11065">
        <v>11015</v>
      </c>
      <c r="B11065" s="1">
        <v>45094</v>
      </c>
      <c r="C11065" t="s">
        <v>260</v>
      </c>
      <c r="D11065" t="s">
        <v>332</v>
      </c>
      <c r="E11065">
        <v>1</v>
      </c>
      <c r="F11065" t="s">
        <v>116</v>
      </c>
      <c r="G11065" t="s">
        <v>347</v>
      </c>
      <c r="H11065" t="s">
        <v>518</v>
      </c>
      <c r="M11065" s="2">
        <v>6074</v>
      </c>
      <c r="N11065" s="2">
        <v>6500</v>
      </c>
      <c r="O11065" s="2">
        <f>IF(Tabla1[[#This Row],[Mov]]="VNT",Tabla1[[#This Row],[Sale]]-Tabla1[[#This Row],[Cost]],-Tabla1[[#This Row],[Cost]]*Tabla1[[#This Row],[Cant]])</f>
        <v>426</v>
      </c>
      <c r="P11065" s="8">
        <f>IF(Tabla1[[#This Row],[Mov]]="VNT",-Tabla1[[#This Row],[Cant]],Tabla1[[#This Row],[Cant]])</f>
        <v>-1</v>
      </c>
      <c r="Q11065" s="8">
        <f>DAY(Tabla1[[#This Row],[Date]])</f>
        <v>17</v>
      </c>
      <c r="R11065" s="8">
        <f>MONTH(Tabla1[[#This Row],[Date]])</f>
        <v>6</v>
      </c>
      <c r="S11065" s="8">
        <f>YEAR(Tabla1[[#This Row],[Date]])</f>
        <v>2023</v>
      </c>
    </row>
    <row r="11066" spans="1:19" x14ac:dyDescent="0.2">
      <c r="A11066">
        <v>11016</v>
      </c>
      <c r="B11066" s="1">
        <v>45094</v>
      </c>
      <c r="C11066" t="s">
        <v>260</v>
      </c>
      <c r="D11066" t="s">
        <v>332</v>
      </c>
      <c r="E11066">
        <v>1</v>
      </c>
      <c r="F11066" t="s">
        <v>458</v>
      </c>
      <c r="G11066" t="s">
        <v>266</v>
      </c>
      <c r="H11066" t="s">
        <v>3535</v>
      </c>
      <c r="M11066" s="2">
        <v>0</v>
      </c>
      <c r="N11066" s="2">
        <v>2000</v>
      </c>
      <c r="O11066" s="2">
        <f>IF(Tabla1[[#This Row],[Mov]]="VNT",Tabla1[[#This Row],[Sale]]-Tabla1[[#This Row],[Cost]],-Tabla1[[#This Row],[Cost]]*Tabla1[[#This Row],[Cant]])</f>
        <v>2000</v>
      </c>
      <c r="P11066" s="8">
        <f>IF(Tabla1[[#This Row],[Mov]]="VNT",-Tabla1[[#This Row],[Cant]],Tabla1[[#This Row],[Cant]])</f>
        <v>-1</v>
      </c>
      <c r="Q11066" s="8">
        <f>DAY(Tabla1[[#This Row],[Date]])</f>
        <v>17</v>
      </c>
      <c r="R11066" s="8">
        <f>MONTH(Tabla1[[#This Row],[Date]])</f>
        <v>6</v>
      </c>
      <c r="S11066" s="8">
        <f>YEAR(Tabla1[[#This Row],[Date]])</f>
        <v>2023</v>
      </c>
    </row>
    <row r="11067" spans="1:19" x14ac:dyDescent="0.2">
      <c r="A11067">
        <v>11017</v>
      </c>
      <c r="B11067" s="1">
        <v>45094</v>
      </c>
      <c r="C11067" t="s">
        <v>260</v>
      </c>
      <c r="D11067" t="s">
        <v>332</v>
      </c>
      <c r="E11067">
        <v>1</v>
      </c>
      <c r="F11067" t="s">
        <v>2669</v>
      </c>
      <c r="G11067" t="s">
        <v>2662</v>
      </c>
      <c r="H11067" t="s">
        <v>2668</v>
      </c>
      <c r="M11067" s="2">
        <v>25000</v>
      </c>
      <c r="N11067" s="2">
        <v>55000</v>
      </c>
      <c r="O11067" s="2">
        <f>IF(Tabla1[[#This Row],[Mov]]="VNT",Tabla1[[#This Row],[Sale]]-Tabla1[[#This Row],[Cost]],-Tabla1[[#This Row],[Cost]]*Tabla1[[#This Row],[Cant]])</f>
        <v>30000</v>
      </c>
      <c r="P11067" s="8">
        <f>IF(Tabla1[[#This Row],[Mov]]="VNT",-Tabla1[[#This Row],[Cant]],Tabla1[[#This Row],[Cant]])</f>
        <v>-1</v>
      </c>
      <c r="Q11067" s="8">
        <f>DAY(Tabla1[[#This Row],[Date]])</f>
        <v>17</v>
      </c>
      <c r="R11067" s="8">
        <f>MONTH(Tabla1[[#This Row],[Date]])</f>
        <v>6</v>
      </c>
      <c r="S11067" s="8">
        <f>YEAR(Tabla1[[#This Row],[Date]])</f>
        <v>2023</v>
      </c>
    </row>
    <row r="11068" spans="1:19" x14ac:dyDescent="0.2">
      <c r="A11068">
        <v>11018</v>
      </c>
      <c r="B11068" s="1">
        <v>45094</v>
      </c>
      <c r="C11068" t="s">
        <v>260</v>
      </c>
      <c r="D11068" t="s">
        <v>332</v>
      </c>
      <c r="E11068">
        <v>1</v>
      </c>
      <c r="F11068" t="s">
        <v>116</v>
      </c>
      <c r="G11068" t="s">
        <v>347</v>
      </c>
      <c r="H11068" t="s">
        <v>518</v>
      </c>
      <c r="M11068" s="2">
        <v>6074</v>
      </c>
      <c r="N11068" s="2">
        <v>6500</v>
      </c>
      <c r="O11068" s="2">
        <f>IF(Tabla1[[#This Row],[Mov]]="VNT",Tabla1[[#This Row],[Sale]]-Tabla1[[#This Row],[Cost]],-Tabla1[[#This Row],[Cost]]*Tabla1[[#This Row],[Cant]])</f>
        <v>426</v>
      </c>
      <c r="P11068" s="8">
        <f>IF(Tabla1[[#This Row],[Mov]]="VNT",-Tabla1[[#This Row],[Cant]],Tabla1[[#This Row],[Cant]])</f>
        <v>-1</v>
      </c>
      <c r="Q11068" s="8">
        <f>DAY(Tabla1[[#This Row],[Date]])</f>
        <v>17</v>
      </c>
      <c r="R11068" s="8">
        <f>MONTH(Tabla1[[#This Row],[Date]])</f>
        <v>6</v>
      </c>
      <c r="S11068" s="8">
        <f>YEAR(Tabla1[[#This Row],[Date]])</f>
        <v>2023</v>
      </c>
    </row>
    <row r="11069" spans="1:19" x14ac:dyDescent="0.2">
      <c r="A11069">
        <v>11019</v>
      </c>
      <c r="B11069" s="1">
        <v>45094</v>
      </c>
      <c r="C11069" t="s">
        <v>260</v>
      </c>
      <c r="D11069" t="s">
        <v>332</v>
      </c>
      <c r="E11069">
        <v>1</v>
      </c>
      <c r="F11069" t="s">
        <v>15</v>
      </c>
      <c r="G11069" t="s">
        <v>333</v>
      </c>
      <c r="H11069" t="s">
        <v>240</v>
      </c>
      <c r="M11069" s="2">
        <v>4500</v>
      </c>
      <c r="N11069" s="2">
        <v>12000</v>
      </c>
      <c r="O11069" s="2">
        <f>IF(Tabla1[[#This Row],[Mov]]="VNT",Tabla1[[#This Row],[Sale]]-Tabla1[[#This Row],[Cost]],-Tabla1[[#This Row],[Cost]]*Tabla1[[#This Row],[Cant]])</f>
        <v>7500</v>
      </c>
      <c r="P11069" s="8">
        <f>IF(Tabla1[[#This Row],[Mov]]="VNT",-Tabla1[[#This Row],[Cant]],Tabla1[[#This Row],[Cant]])</f>
        <v>-1</v>
      </c>
      <c r="Q11069" s="8">
        <f>DAY(Tabla1[[#This Row],[Date]])</f>
        <v>17</v>
      </c>
      <c r="R11069" s="8">
        <f>MONTH(Tabla1[[#This Row],[Date]])</f>
        <v>6</v>
      </c>
      <c r="S11069" s="8">
        <f>YEAR(Tabla1[[#This Row],[Date]])</f>
        <v>2023</v>
      </c>
    </row>
    <row r="11070" spans="1:19" x14ac:dyDescent="0.2">
      <c r="A11070">
        <v>11020</v>
      </c>
      <c r="B11070" s="1">
        <v>45094</v>
      </c>
      <c r="C11070" t="s">
        <v>260</v>
      </c>
      <c r="D11070" t="s">
        <v>332</v>
      </c>
      <c r="E11070">
        <v>1</v>
      </c>
      <c r="F11070" t="s">
        <v>21</v>
      </c>
      <c r="G11070" t="s">
        <v>263</v>
      </c>
      <c r="H11070" t="s">
        <v>2524</v>
      </c>
      <c r="M11070" s="2">
        <v>5500</v>
      </c>
      <c r="N11070" s="2">
        <v>20000</v>
      </c>
      <c r="O11070" s="2">
        <f>IF(Tabla1[[#This Row],[Mov]]="VNT",Tabla1[[#This Row],[Sale]]-Tabla1[[#This Row],[Cost]],-Tabla1[[#This Row],[Cost]]*Tabla1[[#This Row],[Cant]])</f>
        <v>14500</v>
      </c>
      <c r="P11070" s="8">
        <f>IF(Tabla1[[#This Row],[Mov]]="VNT",-Tabla1[[#This Row],[Cant]],Tabla1[[#This Row],[Cant]])</f>
        <v>-1</v>
      </c>
      <c r="Q11070" s="8">
        <f>DAY(Tabla1[[#This Row],[Date]])</f>
        <v>17</v>
      </c>
      <c r="R11070" s="8">
        <f>MONTH(Tabla1[[#This Row],[Date]])</f>
        <v>6</v>
      </c>
      <c r="S11070" s="8">
        <f>YEAR(Tabla1[[#This Row],[Date]])</f>
        <v>2023</v>
      </c>
    </row>
    <row r="11071" spans="1:19" x14ac:dyDescent="0.2">
      <c r="A11071">
        <v>11021</v>
      </c>
      <c r="B11071" s="1">
        <v>45094</v>
      </c>
      <c r="C11071" t="s">
        <v>260</v>
      </c>
      <c r="D11071" t="s">
        <v>332</v>
      </c>
      <c r="E11071">
        <v>1</v>
      </c>
      <c r="F11071" t="s">
        <v>224</v>
      </c>
      <c r="G11071" t="s">
        <v>499</v>
      </c>
      <c r="H11071" t="s">
        <v>1061</v>
      </c>
      <c r="M11071" s="2">
        <v>8000</v>
      </c>
      <c r="N11071" s="2">
        <v>20000</v>
      </c>
      <c r="O11071" s="2">
        <f>IF(Tabla1[[#This Row],[Mov]]="VNT",Tabla1[[#This Row],[Sale]]-Tabla1[[#This Row],[Cost]],-Tabla1[[#This Row],[Cost]]*Tabla1[[#This Row],[Cant]])</f>
        <v>12000</v>
      </c>
      <c r="P11071" s="8">
        <f>IF(Tabla1[[#This Row],[Mov]]="VNT",-Tabla1[[#This Row],[Cant]],Tabla1[[#This Row],[Cant]])</f>
        <v>-1</v>
      </c>
      <c r="Q11071" s="8">
        <f>DAY(Tabla1[[#This Row],[Date]])</f>
        <v>17</v>
      </c>
      <c r="R11071" s="8">
        <f>MONTH(Tabla1[[#This Row],[Date]])</f>
        <v>6</v>
      </c>
      <c r="S11071" s="8">
        <f>YEAR(Tabla1[[#This Row],[Date]])</f>
        <v>2023</v>
      </c>
    </row>
    <row r="11072" spans="1:19" x14ac:dyDescent="0.2">
      <c r="A11072">
        <v>11022</v>
      </c>
      <c r="B11072" s="1">
        <v>45094</v>
      </c>
      <c r="C11072" t="s">
        <v>260</v>
      </c>
      <c r="D11072" t="s">
        <v>332</v>
      </c>
      <c r="E11072">
        <v>1</v>
      </c>
      <c r="F11072" t="s">
        <v>891</v>
      </c>
      <c r="G11072" t="s">
        <v>263</v>
      </c>
      <c r="H11072" t="s">
        <v>391</v>
      </c>
      <c r="J11072" t="s">
        <v>2954</v>
      </c>
      <c r="M11072" s="2">
        <v>3500</v>
      </c>
      <c r="N11072" s="2">
        <v>10000</v>
      </c>
      <c r="O11072" s="2">
        <f>IF(Tabla1[[#This Row],[Mov]]="VNT",Tabla1[[#This Row],[Sale]]-Tabla1[[#This Row],[Cost]],-Tabla1[[#This Row],[Cost]]*Tabla1[[#This Row],[Cant]])</f>
        <v>6500</v>
      </c>
      <c r="P11072" s="8">
        <f>IF(Tabla1[[#This Row],[Mov]]="VNT",-Tabla1[[#This Row],[Cant]],Tabla1[[#This Row],[Cant]])</f>
        <v>-1</v>
      </c>
      <c r="Q11072" s="8">
        <f>DAY(Tabla1[[#This Row],[Date]])</f>
        <v>17</v>
      </c>
      <c r="R11072" s="8">
        <f>MONTH(Tabla1[[#This Row],[Date]])</f>
        <v>6</v>
      </c>
      <c r="S11072" s="8">
        <f>YEAR(Tabla1[[#This Row],[Date]])</f>
        <v>2023</v>
      </c>
    </row>
    <row r="11073" spans="1:19" x14ac:dyDescent="0.2">
      <c r="A11073">
        <v>11023</v>
      </c>
      <c r="B11073" s="1">
        <v>45094</v>
      </c>
      <c r="C11073" t="s">
        <v>260</v>
      </c>
      <c r="D11073" t="s">
        <v>332</v>
      </c>
      <c r="E11073">
        <v>1</v>
      </c>
      <c r="F11073" t="s">
        <v>891</v>
      </c>
      <c r="G11073" t="s">
        <v>263</v>
      </c>
      <c r="H11073" t="s">
        <v>391</v>
      </c>
      <c r="J11073" t="s">
        <v>2873</v>
      </c>
      <c r="M11073" s="2">
        <v>3500</v>
      </c>
      <c r="N11073" s="2">
        <v>10000</v>
      </c>
      <c r="O11073" s="2">
        <f>IF(Tabla1[[#This Row],[Mov]]="VNT",Tabla1[[#This Row],[Sale]]-Tabla1[[#This Row],[Cost]],-Tabla1[[#This Row],[Cost]]*Tabla1[[#This Row],[Cant]])</f>
        <v>6500</v>
      </c>
      <c r="P11073" s="8">
        <f>IF(Tabla1[[#This Row],[Mov]]="VNT",-Tabla1[[#This Row],[Cant]],Tabla1[[#This Row],[Cant]])</f>
        <v>-1</v>
      </c>
      <c r="Q11073" s="8">
        <f>DAY(Tabla1[[#This Row],[Date]])</f>
        <v>17</v>
      </c>
      <c r="R11073" s="8">
        <f>MONTH(Tabla1[[#This Row],[Date]])</f>
        <v>6</v>
      </c>
      <c r="S11073" s="8">
        <f>YEAR(Tabla1[[#This Row],[Date]])</f>
        <v>2023</v>
      </c>
    </row>
    <row r="11074" spans="1:19" x14ac:dyDescent="0.2">
      <c r="A11074">
        <v>11024</v>
      </c>
      <c r="B11074" s="1">
        <v>45094</v>
      </c>
      <c r="C11074" t="s">
        <v>261</v>
      </c>
      <c r="D11074" t="s">
        <v>339</v>
      </c>
      <c r="E11074">
        <v>10</v>
      </c>
      <c r="F11074" t="s">
        <v>476</v>
      </c>
      <c r="G11074" t="s">
        <v>266</v>
      </c>
      <c r="H11074" t="s">
        <v>3378</v>
      </c>
      <c r="M11074" s="2">
        <v>1500</v>
      </c>
      <c r="N11074" s="2">
        <v>5000</v>
      </c>
      <c r="O11074" s="2">
        <f>IF(Tabla1[[#This Row],[Mov]]="VNT",Tabla1[[#This Row],[Sale]]-Tabla1[[#This Row],[Cost]],-Tabla1[[#This Row],[Cost]]*Tabla1[[#This Row],[Cant]])</f>
        <v>-15000</v>
      </c>
      <c r="P11074" s="8">
        <f>IF(Tabla1[[#This Row],[Mov]]="VNT",-Tabla1[[#This Row],[Cant]],Tabla1[[#This Row],[Cant]])</f>
        <v>10</v>
      </c>
      <c r="Q11074" s="8">
        <f>DAY(Tabla1[[#This Row],[Date]])</f>
        <v>17</v>
      </c>
      <c r="R11074" s="8">
        <f>MONTH(Tabla1[[#This Row],[Date]])</f>
        <v>6</v>
      </c>
      <c r="S11074" s="8">
        <f>YEAR(Tabla1[[#This Row],[Date]])</f>
        <v>2023</v>
      </c>
    </row>
    <row r="11075" spans="1:19" x14ac:dyDescent="0.2">
      <c r="A11075">
        <v>11025</v>
      </c>
      <c r="B11075" s="1">
        <v>45094</v>
      </c>
      <c r="C11075" t="s">
        <v>261</v>
      </c>
      <c r="D11075" t="s">
        <v>2314</v>
      </c>
      <c r="E11075">
        <v>2</v>
      </c>
      <c r="F11075" t="s">
        <v>42</v>
      </c>
      <c r="G11075" t="s">
        <v>789</v>
      </c>
      <c r="H11075" t="s">
        <v>3537</v>
      </c>
      <c r="M11075" s="2">
        <v>13000</v>
      </c>
      <c r="N11075" s="2">
        <v>29000</v>
      </c>
      <c r="O11075" s="2">
        <f>IF(Tabla1[[#This Row],[Mov]]="VNT",Tabla1[[#This Row],[Sale]]-Tabla1[[#This Row],[Cost]],-Tabla1[[#This Row],[Cost]]*Tabla1[[#This Row],[Cant]])</f>
        <v>-26000</v>
      </c>
      <c r="P11075" s="8">
        <f>IF(Tabla1[[#This Row],[Mov]]="VNT",-Tabla1[[#This Row],[Cant]],Tabla1[[#This Row],[Cant]])</f>
        <v>2</v>
      </c>
      <c r="Q11075" s="8">
        <f>DAY(Tabla1[[#This Row],[Date]])</f>
        <v>17</v>
      </c>
      <c r="R11075" s="8">
        <f>MONTH(Tabla1[[#This Row],[Date]])</f>
        <v>6</v>
      </c>
      <c r="S11075" s="8">
        <f>YEAR(Tabla1[[#This Row],[Date]])</f>
        <v>2023</v>
      </c>
    </row>
    <row r="11076" spans="1:19" x14ac:dyDescent="0.2">
      <c r="A11076">
        <v>11026</v>
      </c>
      <c r="B11076" s="1">
        <v>45094</v>
      </c>
      <c r="C11076" t="s">
        <v>261</v>
      </c>
      <c r="D11076" t="s">
        <v>2314</v>
      </c>
      <c r="E11076">
        <v>1</v>
      </c>
      <c r="F11076" t="s">
        <v>628</v>
      </c>
      <c r="G11076" t="s">
        <v>266</v>
      </c>
      <c r="H11076" t="s">
        <v>3536</v>
      </c>
      <c r="M11076" s="2">
        <v>27000</v>
      </c>
      <c r="N11076" s="2">
        <v>50000</v>
      </c>
      <c r="O11076" s="2">
        <f>IF(Tabla1[[#This Row],[Mov]]="VNT",Tabla1[[#This Row],[Sale]]-Tabla1[[#This Row],[Cost]],-Tabla1[[#This Row],[Cost]]*Tabla1[[#This Row],[Cant]])</f>
        <v>-27000</v>
      </c>
      <c r="P11076" s="8">
        <f>IF(Tabla1[[#This Row],[Mov]]="VNT",-Tabla1[[#This Row],[Cant]],Tabla1[[#This Row],[Cant]])</f>
        <v>1</v>
      </c>
      <c r="Q11076" s="8">
        <f>DAY(Tabla1[[#This Row],[Date]])</f>
        <v>17</v>
      </c>
      <c r="R11076" s="8">
        <f>MONTH(Tabla1[[#This Row],[Date]])</f>
        <v>6</v>
      </c>
      <c r="S11076" s="8">
        <f>YEAR(Tabla1[[#This Row],[Date]])</f>
        <v>2023</v>
      </c>
    </row>
    <row r="11077" spans="1:19" x14ac:dyDescent="0.2">
      <c r="A11077">
        <v>11027</v>
      </c>
      <c r="B11077" s="1">
        <v>45094</v>
      </c>
      <c r="C11077" t="s">
        <v>261</v>
      </c>
      <c r="D11077" t="s">
        <v>1767</v>
      </c>
      <c r="E11077">
        <v>1</v>
      </c>
      <c r="F11077" t="s">
        <v>48</v>
      </c>
      <c r="G11077" t="s">
        <v>1765</v>
      </c>
      <c r="H11077" t="s">
        <v>2670</v>
      </c>
      <c r="M11077" s="2">
        <v>215000</v>
      </c>
      <c r="N11077" s="2">
        <v>330000</v>
      </c>
      <c r="O11077" s="2">
        <f>IF(Tabla1[[#This Row],[Mov]]="VNT",Tabla1[[#This Row],[Sale]]-Tabla1[[#This Row],[Cost]],-Tabla1[[#This Row],[Cost]]*Tabla1[[#This Row],[Cant]])</f>
        <v>-215000</v>
      </c>
      <c r="P11077" s="8">
        <f>IF(Tabla1[[#This Row],[Mov]]="VNT",-Tabla1[[#This Row],[Cant]],Tabla1[[#This Row],[Cant]])</f>
        <v>1</v>
      </c>
      <c r="Q11077" s="8">
        <f>DAY(Tabla1[[#This Row],[Date]])</f>
        <v>17</v>
      </c>
      <c r="R11077" s="8">
        <f>MONTH(Tabla1[[#This Row],[Date]])</f>
        <v>6</v>
      </c>
      <c r="S11077" s="8">
        <f>YEAR(Tabla1[[#This Row],[Date]])</f>
        <v>2023</v>
      </c>
    </row>
    <row r="11078" spans="1:19" x14ac:dyDescent="0.2">
      <c r="A11078">
        <v>11028</v>
      </c>
      <c r="B11078" s="1">
        <v>45094</v>
      </c>
      <c r="C11078" t="s">
        <v>261</v>
      </c>
      <c r="D11078" t="s">
        <v>1767</v>
      </c>
      <c r="E11078">
        <v>1</v>
      </c>
      <c r="F11078" t="s">
        <v>1102</v>
      </c>
      <c r="G11078" t="s">
        <v>2662</v>
      </c>
      <c r="H11078" t="s">
        <v>2659</v>
      </c>
      <c r="M11078" s="2">
        <v>55000</v>
      </c>
      <c r="N11078" s="2">
        <v>115000</v>
      </c>
      <c r="O11078" s="2">
        <f>IF(Tabla1[[#This Row],[Mov]]="VNT",Tabla1[[#This Row],[Sale]]-Tabla1[[#This Row],[Cost]],-Tabla1[[#This Row],[Cost]]*Tabla1[[#This Row],[Cant]])</f>
        <v>-55000</v>
      </c>
      <c r="P11078" s="8">
        <f>IF(Tabla1[[#This Row],[Mov]]="VNT",-Tabla1[[#This Row],[Cant]],Tabla1[[#This Row],[Cant]])</f>
        <v>1</v>
      </c>
      <c r="Q11078" s="8">
        <f>DAY(Tabla1[[#This Row],[Date]])</f>
        <v>17</v>
      </c>
      <c r="R11078" s="8">
        <f>MONTH(Tabla1[[#This Row],[Date]])</f>
        <v>6</v>
      </c>
      <c r="S11078" s="8">
        <f>YEAR(Tabla1[[#This Row],[Date]])</f>
        <v>2023</v>
      </c>
    </row>
    <row r="11079" spans="1:19" x14ac:dyDescent="0.2">
      <c r="A11079">
        <v>11029</v>
      </c>
      <c r="B11079" s="1">
        <v>45094</v>
      </c>
      <c r="C11079" t="s">
        <v>261</v>
      </c>
      <c r="D11079" t="s">
        <v>1767</v>
      </c>
      <c r="E11079">
        <v>2</v>
      </c>
      <c r="F11079" t="s">
        <v>526</v>
      </c>
      <c r="G11079" t="s">
        <v>266</v>
      </c>
      <c r="H11079" t="s">
        <v>3538</v>
      </c>
      <c r="M11079" s="2">
        <v>23000</v>
      </c>
      <c r="N11079" s="2">
        <v>35000</v>
      </c>
      <c r="O11079" s="2">
        <f>IF(Tabla1[[#This Row],[Mov]]="VNT",Tabla1[[#This Row],[Sale]]-Tabla1[[#This Row],[Cost]],-Tabla1[[#This Row],[Cost]]*Tabla1[[#This Row],[Cant]])</f>
        <v>-46000</v>
      </c>
      <c r="P11079" s="8">
        <f>IF(Tabla1[[#This Row],[Mov]]="VNT",-Tabla1[[#This Row],[Cant]],Tabla1[[#This Row],[Cant]])</f>
        <v>2</v>
      </c>
      <c r="Q11079" s="8">
        <f>DAY(Tabla1[[#This Row],[Date]])</f>
        <v>17</v>
      </c>
      <c r="R11079" s="8">
        <f>MONTH(Tabla1[[#This Row],[Date]])</f>
        <v>6</v>
      </c>
      <c r="S11079" s="8">
        <f>YEAR(Tabla1[[#This Row],[Date]])</f>
        <v>2023</v>
      </c>
    </row>
    <row r="11080" spans="1:19" x14ac:dyDescent="0.2">
      <c r="A11080">
        <v>11030</v>
      </c>
      <c r="B11080" s="1">
        <v>45094</v>
      </c>
      <c r="C11080" t="s">
        <v>261</v>
      </c>
      <c r="D11080" t="s">
        <v>1767</v>
      </c>
      <c r="E11080">
        <v>1</v>
      </c>
      <c r="F11080" t="s">
        <v>2769</v>
      </c>
      <c r="G11080" t="s">
        <v>3541</v>
      </c>
      <c r="H11080" t="s">
        <v>3542</v>
      </c>
      <c r="M11080" s="2">
        <v>43000</v>
      </c>
      <c r="N11080" s="2">
        <v>79000</v>
      </c>
      <c r="O11080" s="2">
        <f>IF(Tabla1[[#This Row],[Mov]]="VNT",Tabla1[[#This Row],[Sale]]-Tabla1[[#This Row],[Cost]],-Tabla1[[#This Row],[Cost]]*Tabla1[[#This Row],[Cant]])</f>
        <v>-43000</v>
      </c>
      <c r="P11080" s="8">
        <f>IF(Tabla1[[#This Row],[Mov]]="VNT",-Tabla1[[#This Row],[Cant]],Tabla1[[#This Row],[Cant]])</f>
        <v>1</v>
      </c>
      <c r="Q11080" s="8">
        <f>DAY(Tabla1[[#This Row],[Date]])</f>
        <v>17</v>
      </c>
      <c r="R11080" s="8">
        <f>MONTH(Tabla1[[#This Row],[Date]])</f>
        <v>6</v>
      </c>
      <c r="S11080" s="8">
        <f>YEAR(Tabla1[[#This Row],[Date]])</f>
        <v>2023</v>
      </c>
    </row>
    <row r="11081" spans="1:19" x14ac:dyDescent="0.2">
      <c r="A11081">
        <v>11031</v>
      </c>
      <c r="B11081" s="1">
        <v>45094</v>
      </c>
      <c r="C11081" t="s">
        <v>261</v>
      </c>
      <c r="D11081" t="s">
        <v>1767</v>
      </c>
      <c r="E11081">
        <v>1</v>
      </c>
      <c r="F11081" t="s">
        <v>2769</v>
      </c>
      <c r="G11081" t="s">
        <v>3540</v>
      </c>
      <c r="H11081" t="s">
        <v>3539</v>
      </c>
      <c r="M11081" s="2">
        <v>28000</v>
      </c>
      <c r="N11081" s="2">
        <v>55000</v>
      </c>
      <c r="O11081" s="2">
        <f>IF(Tabla1[[#This Row],[Mov]]="VNT",Tabla1[[#This Row],[Sale]]-Tabla1[[#This Row],[Cost]],-Tabla1[[#This Row],[Cost]]*Tabla1[[#This Row],[Cant]])</f>
        <v>-28000</v>
      </c>
      <c r="P11081" s="8">
        <f>IF(Tabla1[[#This Row],[Mov]]="VNT",-Tabla1[[#This Row],[Cant]],Tabla1[[#This Row],[Cant]])</f>
        <v>1</v>
      </c>
      <c r="Q11081" s="8">
        <f>DAY(Tabla1[[#This Row],[Date]])</f>
        <v>17</v>
      </c>
      <c r="R11081" s="8">
        <f>MONTH(Tabla1[[#This Row],[Date]])</f>
        <v>6</v>
      </c>
      <c r="S11081" s="8">
        <f>YEAR(Tabla1[[#This Row],[Date]])</f>
        <v>2023</v>
      </c>
    </row>
    <row r="11082" spans="1:19" x14ac:dyDescent="0.2">
      <c r="A11082">
        <v>11032</v>
      </c>
      <c r="B11082" s="1">
        <v>45094</v>
      </c>
      <c r="C11082" t="s">
        <v>261</v>
      </c>
      <c r="D11082" t="s">
        <v>817</v>
      </c>
      <c r="E11082">
        <v>1</v>
      </c>
      <c r="F11082" t="s">
        <v>532</v>
      </c>
      <c r="G11082" t="s">
        <v>2810</v>
      </c>
      <c r="H11082" t="s">
        <v>2811</v>
      </c>
      <c r="M11082" s="2">
        <v>50000</v>
      </c>
      <c r="N11082" s="2">
        <v>80000</v>
      </c>
      <c r="O11082" s="2">
        <f>IF(Tabla1[[#This Row],[Mov]]="VNT",Tabla1[[#This Row],[Sale]]-Tabla1[[#This Row],[Cost]],-Tabla1[[#This Row],[Cost]]*Tabla1[[#This Row],[Cant]])</f>
        <v>-50000</v>
      </c>
      <c r="P11082" s="8">
        <f>IF(Tabla1[[#This Row],[Mov]]="VNT",-Tabla1[[#This Row],[Cant]],Tabla1[[#This Row],[Cant]])</f>
        <v>1</v>
      </c>
      <c r="Q11082" s="8">
        <f>DAY(Tabla1[[#This Row],[Date]])</f>
        <v>17</v>
      </c>
      <c r="R11082" s="8">
        <f>MONTH(Tabla1[[#This Row],[Date]])</f>
        <v>6</v>
      </c>
      <c r="S11082" s="8">
        <f>YEAR(Tabla1[[#This Row],[Date]])</f>
        <v>2023</v>
      </c>
    </row>
    <row r="11083" spans="1:19" x14ac:dyDescent="0.2">
      <c r="A11083">
        <v>11033</v>
      </c>
      <c r="B11083" s="1">
        <v>45094</v>
      </c>
      <c r="C11083" t="s">
        <v>261</v>
      </c>
      <c r="D11083" t="s">
        <v>817</v>
      </c>
      <c r="E11083">
        <v>2</v>
      </c>
      <c r="F11083" t="s">
        <v>21</v>
      </c>
      <c r="G11083" t="s">
        <v>263</v>
      </c>
      <c r="H11083" t="s">
        <v>2524</v>
      </c>
      <c r="M11083" s="2">
        <v>5500</v>
      </c>
      <c r="N11083" s="2">
        <v>20000</v>
      </c>
      <c r="O11083" s="2">
        <f>IF(Tabla1[[#This Row],[Mov]]="VNT",Tabla1[[#This Row],[Sale]]-Tabla1[[#This Row],[Cost]],-Tabla1[[#This Row],[Cost]]*Tabla1[[#This Row],[Cant]])</f>
        <v>-11000</v>
      </c>
      <c r="P11083" s="8">
        <f>IF(Tabla1[[#This Row],[Mov]]="VNT",-Tabla1[[#This Row],[Cant]],Tabla1[[#This Row],[Cant]])</f>
        <v>2</v>
      </c>
      <c r="Q11083" s="8">
        <f>DAY(Tabla1[[#This Row],[Date]])</f>
        <v>17</v>
      </c>
      <c r="R11083" s="8">
        <f>MONTH(Tabla1[[#This Row],[Date]])</f>
        <v>6</v>
      </c>
      <c r="S11083" s="8">
        <f>YEAR(Tabla1[[#This Row],[Date]])</f>
        <v>2023</v>
      </c>
    </row>
    <row r="11084" spans="1:19" x14ac:dyDescent="0.2">
      <c r="A11084">
        <v>11034</v>
      </c>
      <c r="B11084" s="1">
        <v>45094</v>
      </c>
      <c r="C11084" t="s">
        <v>261</v>
      </c>
      <c r="D11084" t="s">
        <v>817</v>
      </c>
      <c r="E11084">
        <v>1</v>
      </c>
      <c r="F11084" t="s">
        <v>2041</v>
      </c>
      <c r="G11084" t="s">
        <v>266</v>
      </c>
      <c r="H11084" t="s">
        <v>3544</v>
      </c>
      <c r="M11084" s="2">
        <v>19000</v>
      </c>
      <c r="N11084" s="2">
        <v>40000</v>
      </c>
      <c r="O11084" s="2">
        <f>IF(Tabla1[[#This Row],[Mov]]="VNT",Tabla1[[#This Row],[Sale]]-Tabla1[[#This Row],[Cost]],-Tabla1[[#This Row],[Cost]]*Tabla1[[#This Row],[Cant]])</f>
        <v>-19000</v>
      </c>
      <c r="P11084" s="8">
        <f>IF(Tabla1[[#This Row],[Mov]]="VNT",-Tabla1[[#This Row],[Cant]],Tabla1[[#This Row],[Cant]])</f>
        <v>1</v>
      </c>
      <c r="Q11084" s="8">
        <f>DAY(Tabla1[[#This Row],[Date]])</f>
        <v>17</v>
      </c>
      <c r="R11084" s="8">
        <f>MONTH(Tabla1[[#This Row],[Date]])</f>
        <v>6</v>
      </c>
      <c r="S11084" s="8">
        <f>YEAR(Tabla1[[#This Row],[Date]])</f>
        <v>2023</v>
      </c>
    </row>
    <row r="11085" spans="1:19" x14ac:dyDescent="0.2">
      <c r="A11085">
        <v>11035</v>
      </c>
      <c r="B11085" s="1">
        <v>45094</v>
      </c>
      <c r="C11085" t="s">
        <v>261</v>
      </c>
      <c r="D11085" t="s">
        <v>817</v>
      </c>
      <c r="E11085">
        <v>1</v>
      </c>
      <c r="F11085" t="s">
        <v>2041</v>
      </c>
      <c r="G11085" t="s">
        <v>266</v>
      </c>
      <c r="H11085" t="s">
        <v>3543</v>
      </c>
      <c r="M11085" s="2">
        <v>22000</v>
      </c>
      <c r="N11085" s="2">
        <v>49000</v>
      </c>
      <c r="O11085" s="2">
        <f>IF(Tabla1[[#This Row],[Mov]]="VNT",Tabla1[[#This Row],[Sale]]-Tabla1[[#This Row],[Cost]],-Tabla1[[#This Row],[Cost]]*Tabla1[[#This Row],[Cant]])</f>
        <v>-22000</v>
      </c>
      <c r="P11085" s="8">
        <f>IF(Tabla1[[#This Row],[Mov]]="VNT",-Tabla1[[#This Row],[Cant]],Tabla1[[#This Row],[Cant]])</f>
        <v>1</v>
      </c>
      <c r="Q11085" s="8">
        <f>DAY(Tabla1[[#This Row],[Date]])</f>
        <v>17</v>
      </c>
      <c r="R11085" s="8">
        <f>MONTH(Tabla1[[#This Row],[Date]])</f>
        <v>6</v>
      </c>
      <c r="S11085" s="8">
        <f>YEAR(Tabla1[[#This Row],[Date]])</f>
        <v>2023</v>
      </c>
    </row>
    <row r="11086" spans="1:19" x14ac:dyDescent="0.2">
      <c r="A11086">
        <v>11036</v>
      </c>
      <c r="B11086" s="1">
        <v>45094</v>
      </c>
      <c r="C11086" t="s">
        <v>261</v>
      </c>
      <c r="D11086" t="s">
        <v>817</v>
      </c>
      <c r="E11086">
        <v>1</v>
      </c>
      <c r="F11086" t="s">
        <v>532</v>
      </c>
      <c r="G11086" t="s">
        <v>266</v>
      </c>
      <c r="H11086" t="s">
        <v>1248</v>
      </c>
      <c r="M11086" s="2">
        <v>44000</v>
      </c>
      <c r="N11086" s="2">
        <v>75000</v>
      </c>
      <c r="O11086" s="2">
        <f>IF(Tabla1[[#This Row],[Mov]]="VNT",Tabla1[[#This Row],[Sale]]-Tabla1[[#This Row],[Cost]],-Tabla1[[#This Row],[Cost]]*Tabla1[[#This Row],[Cant]])</f>
        <v>-44000</v>
      </c>
      <c r="P11086" s="8">
        <f>IF(Tabla1[[#This Row],[Mov]]="VNT",-Tabla1[[#This Row],[Cant]],Tabla1[[#This Row],[Cant]])</f>
        <v>1</v>
      </c>
      <c r="Q11086" s="8">
        <f>DAY(Tabla1[[#This Row],[Date]])</f>
        <v>17</v>
      </c>
      <c r="R11086" s="8">
        <f>MONTH(Tabla1[[#This Row],[Date]])</f>
        <v>6</v>
      </c>
      <c r="S11086" s="8">
        <f>YEAR(Tabla1[[#This Row],[Date]])</f>
        <v>2023</v>
      </c>
    </row>
    <row r="11087" spans="1:19" x14ac:dyDescent="0.2">
      <c r="A11087">
        <v>11037</v>
      </c>
      <c r="B11087" s="1">
        <v>45094</v>
      </c>
      <c r="C11087" t="s">
        <v>261</v>
      </c>
      <c r="D11087" t="s">
        <v>817</v>
      </c>
      <c r="E11087">
        <v>1</v>
      </c>
      <c r="F11087" t="s">
        <v>532</v>
      </c>
      <c r="G11087" t="s">
        <v>266</v>
      </c>
      <c r="H11087" t="s">
        <v>621</v>
      </c>
      <c r="M11087" s="2">
        <v>40000</v>
      </c>
      <c r="N11087" s="2">
        <v>80000</v>
      </c>
      <c r="O11087" s="2">
        <f>IF(Tabla1[[#This Row],[Mov]]="VNT",Tabla1[[#This Row],[Sale]]-Tabla1[[#This Row],[Cost]],-Tabla1[[#This Row],[Cost]]*Tabla1[[#This Row],[Cant]])</f>
        <v>-40000</v>
      </c>
      <c r="P11087" s="8">
        <f>IF(Tabla1[[#This Row],[Mov]]="VNT",-Tabla1[[#This Row],[Cant]],Tabla1[[#This Row],[Cant]])</f>
        <v>1</v>
      </c>
      <c r="Q11087" s="8">
        <f>DAY(Tabla1[[#This Row],[Date]])</f>
        <v>17</v>
      </c>
      <c r="R11087" s="8">
        <f>MONTH(Tabla1[[#This Row],[Date]])</f>
        <v>6</v>
      </c>
      <c r="S11087" s="8">
        <f>YEAR(Tabla1[[#This Row],[Date]])</f>
        <v>2023</v>
      </c>
    </row>
    <row r="11088" spans="1:19" x14ac:dyDescent="0.2">
      <c r="A11088">
        <v>11038</v>
      </c>
      <c r="B11088" s="1">
        <v>45094</v>
      </c>
      <c r="C11088" t="s">
        <v>261</v>
      </c>
      <c r="D11088" t="s">
        <v>817</v>
      </c>
      <c r="E11088">
        <v>1</v>
      </c>
      <c r="F11088" t="s">
        <v>48</v>
      </c>
      <c r="G11088" t="s">
        <v>1301</v>
      </c>
      <c r="H11088" t="s">
        <v>1302</v>
      </c>
      <c r="J11088" t="s">
        <v>23</v>
      </c>
      <c r="M11088" s="2">
        <v>29000</v>
      </c>
      <c r="N11088" s="2">
        <v>55000</v>
      </c>
      <c r="O11088" s="2">
        <f>IF(Tabla1[[#This Row],[Mov]]="VNT",Tabla1[[#This Row],[Sale]]-Tabla1[[#This Row],[Cost]],-Tabla1[[#This Row],[Cost]]*Tabla1[[#This Row],[Cant]])</f>
        <v>-29000</v>
      </c>
      <c r="P11088" s="8">
        <f>IF(Tabla1[[#This Row],[Mov]]="VNT",-Tabla1[[#This Row],[Cant]],Tabla1[[#This Row],[Cant]])</f>
        <v>1</v>
      </c>
      <c r="Q11088" s="8">
        <f>DAY(Tabla1[[#This Row],[Date]])</f>
        <v>17</v>
      </c>
      <c r="R11088" s="8">
        <f>MONTH(Tabla1[[#This Row],[Date]])</f>
        <v>6</v>
      </c>
      <c r="S11088" s="8">
        <f>YEAR(Tabla1[[#This Row],[Date]])</f>
        <v>2023</v>
      </c>
    </row>
    <row r="11089" spans="1:19" x14ac:dyDescent="0.2">
      <c r="A11089">
        <v>11039</v>
      </c>
      <c r="B11089" s="1">
        <v>45094</v>
      </c>
      <c r="C11089" t="s">
        <v>261</v>
      </c>
      <c r="D11089" t="s">
        <v>817</v>
      </c>
      <c r="E11089">
        <v>1</v>
      </c>
      <c r="F11089" t="s">
        <v>617</v>
      </c>
      <c r="G11089" t="s">
        <v>266</v>
      </c>
      <c r="H11089" t="s">
        <v>3545</v>
      </c>
      <c r="J11089" t="s">
        <v>23</v>
      </c>
      <c r="M11089" s="2">
        <v>75000</v>
      </c>
      <c r="N11089" s="2">
        <v>115000</v>
      </c>
      <c r="O11089" s="2">
        <f>IF(Tabla1[[#This Row],[Mov]]="VNT",Tabla1[[#This Row],[Sale]]-Tabla1[[#This Row],[Cost]],-Tabla1[[#This Row],[Cost]]*Tabla1[[#This Row],[Cant]])</f>
        <v>-75000</v>
      </c>
      <c r="P11089" s="8">
        <f>IF(Tabla1[[#This Row],[Mov]]="VNT",-Tabla1[[#This Row],[Cant]],Tabla1[[#This Row],[Cant]])</f>
        <v>1</v>
      </c>
      <c r="Q11089" s="8">
        <f>DAY(Tabla1[[#This Row],[Date]])</f>
        <v>17</v>
      </c>
      <c r="R11089" s="8">
        <f>MONTH(Tabla1[[#This Row],[Date]])</f>
        <v>6</v>
      </c>
      <c r="S11089" s="8">
        <f>YEAR(Tabla1[[#This Row],[Date]])</f>
        <v>2023</v>
      </c>
    </row>
    <row r="11090" spans="1:19" x14ac:dyDescent="0.2">
      <c r="A11090">
        <v>11040</v>
      </c>
      <c r="B11090" s="1">
        <v>45094</v>
      </c>
      <c r="C11090" t="s">
        <v>261</v>
      </c>
      <c r="D11090" t="s">
        <v>892</v>
      </c>
      <c r="E11090">
        <v>1</v>
      </c>
      <c r="F11090" t="s">
        <v>386</v>
      </c>
      <c r="G11090" t="s">
        <v>263</v>
      </c>
      <c r="H11090" t="s">
        <v>1018</v>
      </c>
      <c r="M11090" s="2">
        <v>70000</v>
      </c>
      <c r="N11090" s="2">
        <v>135000</v>
      </c>
      <c r="O11090" s="2">
        <f>IF(Tabla1[[#This Row],[Mov]]="VNT",Tabla1[[#This Row],[Sale]]-Tabla1[[#This Row],[Cost]],-Tabla1[[#This Row],[Cost]]*Tabla1[[#This Row],[Cant]])</f>
        <v>-70000</v>
      </c>
      <c r="P11090" s="8">
        <f>IF(Tabla1[[#This Row],[Mov]]="VNT",-Tabla1[[#This Row],[Cant]],Tabla1[[#This Row],[Cant]])</f>
        <v>1</v>
      </c>
      <c r="Q11090" s="8">
        <f>DAY(Tabla1[[#This Row],[Date]])</f>
        <v>17</v>
      </c>
      <c r="R11090" s="8">
        <f>MONTH(Tabla1[[#This Row],[Date]])</f>
        <v>6</v>
      </c>
      <c r="S11090" s="8">
        <f>YEAR(Tabla1[[#This Row],[Date]])</f>
        <v>2023</v>
      </c>
    </row>
    <row r="11091" spans="1:19" x14ac:dyDescent="0.2">
      <c r="A11091">
        <v>11041</v>
      </c>
      <c r="B11091" s="1">
        <v>45094</v>
      </c>
      <c r="C11091" t="s">
        <v>261</v>
      </c>
      <c r="D11091" t="s">
        <v>892</v>
      </c>
      <c r="E11091">
        <v>2</v>
      </c>
      <c r="F11091" t="s">
        <v>1545</v>
      </c>
      <c r="G11091" t="s">
        <v>272</v>
      </c>
      <c r="H11091" t="s">
        <v>934</v>
      </c>
      <c r="M11091" s="2">
        <v>10000</v>
      </c>
      <c r="N11091" s="2">
        <v>20000</v>
      </c>
      <c r="O11091" s="2">
        <f>IF(Tabla1[[#This Row],[Mov]]="VNT",Tabla1[[#This Row],[Sale]]-Tabla1[[#This Row],[Cost]],-Tabla1[[#This Row],[Cost]]*Tabla1[[#This Row],[Cant]])</f>
        <v>-20000</v>
      </c>
      <c r="P11091" s="8">
        <f>IF(Tabla1[[#This Row],[Mov]]="VNT",-Tabla1[[#This Row],[Cant]],Tabla1[[#This Row],[Cant]])</f>
        <v>2</v>
      </c>
      <c r="Q11091" s="8">
        <f>DAY(Tabla1[[#This Row],[Date]])</f>
        <v>17</v>
      </c>
      <c r="R11091" s="8">
        <f>MONTH(Tabla1[[#This Row],[Date]])</f>
        <v>6</v>
      </c>
      <c r="S11091" s="8">
        <f>YEAR(Tabla1[[#This Row],[Date]])</f>
        <v>2023</v>
      </c>
    </row>
    <row r="11092" spans="1:19" x14ac:dyDescent="0.2">
      <c r="A11092">
        <v>11042</v>
      </c>
      <c r="B11092" s="1">
        <v>45094</v>
      </c>
      <c r="C11092" t="s">
        <v>261</v>
      </c>
      <c r="D11092" t="s">
        <v>892</v>
      </c>
      <c r="E11092">
        <v>1</v>
      </c>
      <c r="F11092" t="s">
        <v>1545</v>
      </c>
      <c r="G11092" t="s">
        <v>272</v>
      </c>
      <c r="H11092" t="s">
        <v>3546</v>
      </c>
      <c r="M11092" s="2">
        <v>17000</v>
      </c>
      <c r="N11092" s="2">
        <v>35000</v>
      </c>
      <c r="O11092" s="2">
        <f>IF(Tabla1[[#This Row],[Mov]]="VNT",Tabla1[[#This Row],[Sale]]-Tabla1[[#This Row],[Cost]],-Tabla1[[#This Row],[Cost]]*Tabla1[[#This Row],[Cant]])</f>
        <v>-17000</v>
      </c>
      <c r="P11092" s="8">
        <f>IF(Tabla1[[#This Row],[Mov]]="VNT",-Tabla1[[#This Row],[Cant]],Tabla1[[#This Row],[Cant]])</f>
        <v>1</v>
      </c>
      <c r="Q11092" s="8">
        <f>DAY(Tabla1[[#This Row],[Date]])</f>
        <v>17</v>
      </c>
      <c r="R11092" s="8">
        <f>MONTH(Tabla1[[#This Row],[Date]])</f>
        <v>6</v>
      </c>
      <c r="S11092" s="8">
        <f>YEAR(Tabla1[[#This Row],[Date]])</f>
        <v>2023</v>
      </c>
    </row>
    <row r="11093" spans="1:19" x14ac:dyDescent="0.2">
      <c r="A11093">
        <v>11043</v>
      </c>
      <c r="B11093" s="1">
        <v>45094</v>
      </c>
      <c r="C11093" t="s">
        <v>261</v>
      </c>
      <c r="D11093" t="s">
        <v>892</v>
      </c>
      <c r="E11093">
        <v>1</v>
      </c>
      <c r="F11093" t="s">
        <v>1545</v>
      </c>
      <c r="G11093" t="s">
        <v>284</v>
      </c>
      <c r="H11093" t="s">
        <v>3547</v>
      </c>
      <c r="M11093" s="2">
        <v>28000</v>
      </c>
      <c r="N11093" s="2">
        <v>45000</v>
      </c>
      <c r="O11093" s="2">
        <f>IF(Tabla1[[#This Row],[Mov]]="VNT",Tabla1[[#This Row],[Sale]]-Tabla1[[#This Row],[Cost]],-Tabla1[[#This Row],[Cost]]*Tabla1[[#This Row],[Cant]])</f>
        <v>-28000</v>
      </c>
      <c r="P11093" s="8">
        <f>IF(Tabla1[[#This Row],[Mov]]="VNT",-Tabla1[[#This Row],[Cant]],Tabla1[[#This Row],[Cant]])</f>
        <v>1</v>
      </c>
      <c r="Q11093" s="8">
        <f>DAY(Tabla1[[#This Row],[Date]])</f>
        <v>17</v>
      </c>
      <c r="R11093" s="8">
        <f>MONTH(Tabla1[[#This Row],[Date]])</f>
        <v>6</v>
      </c>
      <c r="S11093" s="8">
        <f>YEAR(Tabla1[[#This Row],[Date]])</f>
        <v>2023</v>
      </c>
    </row>
    <row r="11094" spans="1:19" x14ac:dyDescent="0.2">
      <c r="A11094">
        <v>11044</v>
      </c>
      <c r="B11094" s="1">
        <v>45094</v>
      </c>
      <c r="C11094" t="s">
        <v>261</v>
      </c>
      <c r="D11094" t="s">
        <v>3433</v>
      </c>
      <c r="E11094">
        <v>11</v>
      </c>
      <c r="F11094" t="s">
        <v>891</v>
      </c>
      <c r="G11094" t="s">
        <v>272</v>
      </c>
      <c r="H11094" t="s">
        <v>3196</v>
      </c>
      <c r="M11094" s="2">
        <v>3500</v>
      </c>
      <c r="N11094" s="2">
        <v>10000</v>
      </c>
      <c r="O11094" s="2">
        <f>IF(Tabla1[[#This Row],[Mov]]="VNT",Tabla1[[#This Row],[Sale]]-Tabla1[[#This Row],[Cost]],-Tabla1[[#This Row],[Cost]]*Tabla1[[#This Row],[Cant]])</f>
        <v>-38500</v>
      </c>
      <c r="P11094" s="8">
        <f>IF(Tabla1[[#This Row],[Mov]]="VNT",-Tabla1[[#This Row],[Cant]],Tabla1[[#This Row],[Cant]])</f>
        <v>11</v>
      </c>
      <c r="Q11094" s="8">
        <f>DAY(Tabla1[[#This Row],[Date]])</f>
        <v>17</v>
      </c>
      <c r="R11094" s="8">
        <f>MONTH(Tabla1[[#This Row],[Date]])</f>
        <v>6</v>
      </c>
      <c r="S11094" s="8">
        <f>YEAR(Tabla1[[#This Row],[Date]])</f>
        <v>2023</v>
      </c>
    </row>
    <row r="11095" spans="1:19" x14ac:dyDescent="0.2">
      <c r="A11095">
        <v>11045</v>
      </c>
      <c r="B11095" s="1">
        <v>45094</v>
      </c>
      <c r="C11095" t="s">
        <v>261</v>
      </c>
      <c r="D11095" t="s">
        <v>3433</v>
      </c>
      <c r="E11095">
        <v>16</v>
      </c>
      <c r="F11095" t="s">
        <v>586</v>
      </c>
      <c r="G11095" t="s">
        <v>589</v>
      </c>
      <c r="H11095" t="s">
        <v>1173</v>
      </c>
      <c r="M11095" s="2">
        <v>5000</v>
      </c>
      <c r="N11095" s="2">
        <v>18000</v>
      </c>
      <c r="O11095" s="2">
        <f>IF(Tabla1[[#This Row],[Mov]]="VNT",Tabla1[[#This Row],[Sale]]-Tabla1[[#This Row],[Cost]],-Tabla1[[#This Row],[Cost]]*Tabla1[[#This Row],[Cant]])</f>
        <v>-80000</v>
      </c>
      <c r="P11095" s="8">
        <f>IF(Tabla1[[#This Row],[Mov]]="VNT",-Tabla1[[#This Row],[Cant]],Tabla1[[#This Row],[Cant]])</f>
        <v>16</v>
      </c>
      <c r="Q11095" s="8">
        <f>DAY(Tabla1[[#This Row],[Date]])</f>
        <v>17</v>
      </c>
      <c r="R11095" s="8">
        <f>MONTH(Tabla1[[#This Row],[Date]])</f>
        <v>6</v>
      </c>
      <c r="S11095" s="8">
        <f>YEAR(Tabla1[[#This Row],[Date]])</f>
        <v>2023</v>
      </c>
    </row>
    <row r="11096" spans="1:19" x14ac:dyDescent="0.2">
      <c r="A11096">
        <v>11046</v>
      </c>
      <c r="B11096" s="1">
        <v>45094</v>
      </c>
      <c r="C11096" t="s">
        <v>261</v>
      </c>
      <c r="D11096" t="s">
        <v>659</v>
      </c>
      <c r="E11096">
        <v>5</v>
      </c>
      <c r="F11096" t="s">
        <v>586</v>
      </c>
      <c r="G11096" t="s">
        <v>589</v>
      </c>
      <c r="H11096" t="s">
        <v>1173</v>
      </c>
      <c r="M11096" s="2">
        <v>6000</v>
      </c>
      <c r="N11096" s="2">
        <v>18000</v>
      </c>
      <c r="O11096" s="2">
        <f>IF(Tabla1[[#This Row],[Mov]]="VNT",Tabla1[[#This Row],[Sale]]-Tabla1[[#This Row],[Cost]],-Tabla1[[#This Row],[Cost]]*Tabla1[[#This Row],[Cant]])</f>
        <v>-30000</v>
      </c>
      <c r="P11096" s="8">
        <f>IF(Tabla1[[#This Row],[Mov]]="VNT",-Tabla1[[#This Row],[Cant]],Tabla1[[#This Row],[Cant]])</f>
        <v>5</v>
      </c>
      <c r="Q11096" s="8">
        <f>DAY(Tabla1[[#This Row],[Date]])</f>
        <v>17</v>
      </c>
      <c r="R11096" s="8">
        <f>MONTH(Tabla1[[#This Row],[Date]])</f>
        <v>6</v>
      </c>
      <c r="S11096" s="8">
        <f>YEAR(Tabla1[[#This Row],[Date]])</f>
        <v>2023</v>
      </c>
    </row>
    <row r="11097" spans="1:19" x14ac:dyDescent="0.2">
      <c r="A11097">
        <v>11047</v>
      </c>
      <c r="B11097" s="1">
        <v>45094</v>
      </c>
      <c r="C11097" t="s">
        <v>261</v>
      </c>
      <c r="D11097" t="s">
        <v>659</v>
      </c>
      <c r="E11097">
        <v>10</v>
      </c>
      <c r="F11097" t="s">
        <v>225</v>
      </c>
      <c r="G11097" t="s">
        <v>589</v>
      </c>
      <c r="H11097" t="s">
        <v>1173</v>
      </c>
      <c r="M11097" s="2">
        <v>900</v>
      </c>
      <c r="N11097" s="2">
        <v>10000</v>
      </c>
      <c r="O11097" s="2">
        <f>IF(Tabla1[[#This Row],[Mov]]="VNT",Tabla1[[#This Row],[Sale]]-Tabla1[[#This Row],[Cost]],-Tabla1[[#This Row],[Cost]]*Tabla1[[#This Row],[Cant]])</f>
        <v>-9000</v>
      </c>
      <c r="P11097" s="8">
        <f>IF(Tabla1[[#This Row],[Mov]]="VNT",-Tabla1[[#This Row],[Cant]],Tabla1[[#This Row],[Cant]])</f>
        <v>10</v>
      </c>
      <c r="Q11097" s="8">
        <f>DAY(Tabla1[[#This Row],[Date]])</f>
        <v>17</v>
      </c>
      <c r="R11097" s="8">
        <f>MONTH(Tabla1[[#This Row],[Date]])</f>
        <v>6</v>
      </c>
      <c r="S11097" s="8">
        <f>YEAR(Tabla1[[#This Row],[Date]])</f>
        <v>2023</v>
      </c>
    </row>
    <row r="11098" spans="1:19" x14ac:dyDescent="0.2">
      <c r="A11098">
        <v>11048</v>
      </c>
      <c r="B11098" s="1">
        <v>45094</v>
      </c>
      <c r="C11098" t="s">
        <v>261</v>
      </c>
      <c r="D11098" t="s">
        <v>659</v>
      </c>
      <c r="E11098">
        <v>6</v>
      </c>
      <c r="F11098" t="s">
        <v>224</v>
      </c>
      <c r="G11098" t="s">
        <v>263</v>
      </c>
      <c r="H11098" t="s">
        <v>3548</v>
      </c>
      <c r="M11098" s="2">
        <v>13500</v>
      </c>
      <c r="N11098" s="2">
        <v>24000</v>
      </c>
      <c r="O11098" s="2">
        <f>IF(Tabla1[[#This Row],[Mov]]="VNT",Tabla1[[#This Row],[Sale]]-Tabla1[[#This Row],[Cost]],-Tabla1[[#This Row],[Cost]]*Tabla1[[#This Row],[Cant]])</f>
        <v>-81000</v>
      </c>
      <c r="P11098" s="8">
        <f>IF(Tabla1[[#This Row],[Mov]]="VNT",-Tabla1[[#This Row],[Cant]],Tabla1[[#This Row],[Cant]])</f>
        <v>6</v>
      </c>
      <c r="Q11098" s="8">
        <f>DAY(Tabla1[[#This Row],[Date]])</f>
        <v>17</v>
      </c>
      <c r="R11098" s="8">
        <f>MONTH(Tabla1[[#This Row],[Date]])</f>
        <v>6</v>
      </c>
      <c r="S11098" s="8">
        <f>YEAR(Tabla1[[#This Row],[Date]])</f>
        <v>2023</v>
      </c>
    </row>
    <row r="11099" spans="1:19" x14ac:dyDescent="0.2">
      <c r="A11099">
        <v>11049</v>
      </c>
      <c r="B11099" s="1">
        <v>45094</v>
      </c>
      <c r="C11099" t="s">
        <v>260</v>
      </c>
      <c r="D11099" t="s">
        <v>332</v>
      </c>
      <c r="E11099">
        <v>1</v>
      </c>
      <c r="F11099" t="s">
        <v>891</v>
      </c>
      <c r="G11099" t="s">
        <v>284</v>
      </c>
      <c r="H11099" t="s">
        <v>2083</v>
      </c>
      <c r="M11099" s="2">
        <v>3500</v>
      </c>
      <c r="N11099" s="2">
        <v>10000</v>
      </c>
      <c r="O11099" s="2">
        <f>IF(Tabla1[[#This Row],[Mov]]="VNT",Tabla1[[#This Row],[Sale]]-Tabla1[[#This Row],[Cost]],-Tabla1[[#This Row],[Cost]]*Tabla1[[#This Row],[Cant]])</f>
        <v>6500</v>
      </c>
      <c r="P11099" s="8">
        <f>IF(Tabla1[[#This Row],[Mov]]="VNT",-Tabla1[[#This Row],[Cant]],Tabla1[[#This Row],[Cant]])</f>
        <v>-1</v>
      </c>
      <c r="Q11099" s="8">
        <f>DAY(Tabla1[[#This Row],[Date]])</f>
        <v>17</v>
      </c>
      <c r="R11099" s="8">
        <f>MONTH(Tabla1[[#This Row],[Date]])</f>
        <v>6</v>
      </c>
      <c r="S11099" s="8">
        <f>YEAR(Tabla1[[#This Row],[Date]])</f>
        <v>2023</v>
      </c>
    </row>
    <row r="11100" spans="1:19" x14ac:dyDescent="0.2">
      <c r="A11100">
        <v>11050</v>
      </c>
      <c r="B11100" s="1">
        <v>45094</v>
      </c>
      <c r="C11100" t="s">
        <v>260</v>
      </c>
      <c r="D11100" t="s">
        <v>332</v>
      </c>
      <c r="E11100">
        <v>1</v>
      </c>
      <c r="F11100" t="s">
        <v>225</v>
      </c>
      <c r="G11100" t="s">
        <v>284</v>
      </c>
      <c r="H11100" t="s">
        <v>2083</v>
      </c>
      <c r="M11100" s="2">
        <v>1100</v>
      </c>
      <c r="N11100" s="2">
        <v>10000</v>
      </c>
      <c r="O11100" s="2">
        <f>IF(Tabla1[[#This Row],[Mov]]="VNT",Tabla1[[#This Row],[Sale]]-Tabla1[[#This Row],[Cost]],-Tabla1[[#This Row],[Cost]]*Tabla1[[#This Row],[Cant]])</f>
        <v>8900</v>
      </c>
      <c r="P11100" s="8">
        <f>IF(Tabla1[[#This Row],[Mov]]="VNT",-Tabla1[[#This Row],[Cant]],Tabla1[[#This Row],[Cant]])</f>
        <v>-1</v>
      </c>
      <c r="Q11100" s="8">
        <f>DAY(Tabla1[[#This Row],[Date]])</f>
        <v>17</v>
      </c>
      <c r="R11100" s="8">
        <f>MONTH(Tabla1[[#This Row],[Date]])</f>
        <v>6</v>
      </c>
      <c r="S11100" s="8">
        <f>YEAR(Tabla1[[#This Row],[Date]])</f>
        <v>2023</v>
      </c>
    </row>
    <row r="11101" spans="1:19" x14ac:dyDescent="0.2">
      <c r="A11101">
        <v>11051</v>
      </c>
      <c r="B11101" s="1">
        <v>45094</v>
      </c>
      <c r="C11101" t="s">
        <v>260</v>
      </c>
      <c r="D11101" t="s">
        <v>332</v>
      </c>
      <c r="E11101">
        <v>1</v>
      </c>
      <c r="F11101" t="s">
        <v>224</v>
      </c>
      <c r="G11101" t="s">
        <v>263</v>
      </c>
      <c r="H11101" t="s">
        <v>1729</v>
      </c>
      <c r="M11101" s="2">
        <v>11000</v>
      </c>
      <c r="N11101" s="2">
        <v>20000</v>
      </c>
      <c r="O11101" s="2">
        <f>IF(Tabla1[[#This Row],[Mov]]="VNT",Tabla1[[#This Row],[Sale]]-Tabla1[[#This Row],[Cost]],-Tabla1[[#This Row],[Cost]]*Tabla1[[#This Row],[Cant]])</f>
        <v>9000</v>
      </c>
      <c r="P11101" s="8">
        <f>IF(Tabla1[[#This Row],[Mov]]="VNT",-Tabla1[[#This Row],[Cant]],Tabla1[[#This Row],[Cant]])</f>
        <v>-1</v>
      </c>
      <c r="Q11101" s="8">
        <f>DAY(Tabla1[[#This Row],[Date]])</f>
        <v>17</v>
      </c>
      <c r="R11101" s="8">
        <f>MONTH(Tabla1[[#This Row],[Date]])</f>
        <v>6</v>
      </c>
      <c r="S11101" s="8">
        <f>YEAR(Tabla1[[#This Row],[Date]])</f>
        <v>2023</v>
      </c>
    </row>
    <row r="11102" spans="1:19" x14ac:dyDescent="0.2">
      <c r="A11102">
        <v>11052</v>
      </c>
      <c r="B11102" s="1">
        <v>45094</v>
      </c>
      <c r="C11102" t="s">
        <v>260</v>
      </c>
      <c r="D11102" t="s">
        <v>332</v>
      </c>
      <c r="E11102">
        <v>1</v>
      </c>
      <c r="F11102" t="s">
        <v>116</v>
      </c>
      <c r="G11102" t="s">
        <v>349</v>
      </c>
      <c r="H11102" t="s">
        <v>515</v>
      </c>
      <c r="M11102" s="2">
        <v>6074</v>
      </c>
      <c r="N11102" s="2">
        <v>6500</v>
      </c>
      <c r="O11102" s="2">
        <f>IF(Tabla1[[#This Row],[Mov]]="VNT",Tabla1[[#This Row],[Sale]]-Tabla1[[#This Row],[Cost]],-Tabla1[[#This Row],[Cost]]*Tabla1[[#This Row],[Cant]])</f>
        <v>426</v>
      </c>
      <c r="P11102" s="8">
        <f>IF(Tabla1[[#This Row],[Mov]]="VNT",-Tabla1[[#This Row],[Cant]],Tabla1[[#This Row],[Cant]])</f>
        <v>-1</v>
      </c>
      <c r="Q11102" s="8">
        <f>DAY(Tabla1[[#This Row],[Date]])</f>
        <v>17</v>
      </c>
      <c r="R11102" s="8">
        <f>MONTH(Tabla1[[#This Row],[Date]])</f>
        <v>6</v>
      </c>
      <c r="S11102" s="8">
        <f>YEAR(Tabla1[[#This Row],[Date]])</f>
        <v>2023</v>
      </c>
    </row>
    <row r="11103" spans="1:19" x14ac:dyDescent="0.2">
      <c r="A11103">
        <v>11053</v>
      </c>
      <c r="B11103" s="1">
        <v>45094</v>
      </c>
      <c r="C11103" t="s">
        <v>260</v>
      </c>
      <c r="D11103" t="s">
        <v>332</v>
      </c>
      <c r="E11103">
        <v>1</v>
      </c>
      <c r="F11103" t="s">
        <v>455</v>
      </c>
      <c r="G11103" t="s">
        <v>382</v>
      </c>
      <c r="H11103" t="s">
        <v>509</v>
      </c>
      <c r="M11103" s="2">
        <v>0</v>
      </c>
      <c r="N11103" s="2">
        <v>4000</v>
      </c>
      <c r="O11103" s="2">
        <f>IF(Tabla1[[#This Row],[Mov]]="VNT",Tabla1[[#This Row],[Sale]]-Tabla1[[#This Row],[Cost]],-Tabla1[[#This Row],[Cost]]*Tabla1[[#This Row],[Cant]])</f>
        <v>4000</v>
      </c>
      <c r="P11103" s="8">
        <f>IF(Tabla1[[#This Row],[Mov]]="VNT",-Tabla1[[#This Row],[Cant]],Tabla1[[#This Row],[Cant]])</f>
        <v>-1</v>
      </c>
      <c r="Q11103" s="8">
        <f>DAY(Tabla1[[#This Row],[Date]])</f>
        <v>17</v>
      </c>
      <c r="R11103" s="8">
        <f>MONTH(Tabla1[[#This Row],[Date]])</f>
        <v>6</v>
      </c>
      <c r="S11103" s="8">
        <f>YEAR(Tabla1[[#This Row],[Date]])</f>
        <v>2023</v>
      </c>
    </row>
    <row r="11104" spans="1:19" x14ac:dyDescent="0.2">
      <c r="A11104">
        <v>11054</v>
      </c>
      <c r="B11104" s="1">
        <v>45094</v>
      </c>
      <c r="C11104" t="s">
        <v>260</v>
      </c>
      <c r="D11104" t="s">
        <v>332</v>
      </c>
      <c r="E11104">
        <v>1</v>
      </c>
      <c r="F11104" t="s">
        <v>116</v>
      </c>
      <c r="G11104" t="s">
        <v>382</v>
      </c>
      <c r="H11104" t="s">
        <v>566</v>
      </c>
      <c r="M11104" s="2">
        <v>934</v>
      </c>
      <c r="N11104" s="2">
        <v>1000</v>
      </c>
      <c r="O11104" s="2">
        <f>IF(Tabla1[[#This Row],[Mov]]="VNT",Tabla1[[#This Row],[Sale]]-Tabla1[[#This Row],[Cost]],-Tabla1[[#This Row],[Cost]]*Tabla1[[#This Row],[Cant]])</f>
        <v>66</v>
      </c>
      <c r="P11104" s="8">
        <f>IF(Tabla1[[#This Row],[Mov]]="VNT",-Tabla1[[#This Row],[Cant]],Tabla1[[#This Row],[Cant]])</f>
        <v>-1</v>
      </c>
      <c r="Q11104" s="8">
        <f>DAY(Tabla1[[#This Row],[Date]])</f>
        <v>17</v>
      </c>
      <c r="R11104" s="8">
        <f>MONTH(Tabla1[[#This Row],[Date]])</f>
        <v>6</v>
      </c>
      <c r="S11104" s="8">
        <f>YEAR(Tabla1[[#This Row],[Date]])</f>
        <v>2023</v>
      </c>
    </row>
    <row r="11105" spans="1:19" x14ac:dyDescent="0.2">
      <c r="A11105">
        <v>11055</v>
      </c>
      <c r="B11105" s="1">
        <v>45094</v>
      </c>
      <c r="C11105" t="s">
        <v>260</v>
      </c>
      <c r="D11105" t="s">
        <v>332</v>
      </c>
      <c r="E11105">
        <v>1</v>
      </c>
      <c r="F11105" t="s">
        <v>116</v>
      </c>
      <c r="G11105" t="s">
        <v>347</v>
      </c>
      <c r="H11105" t="s">
        <v>518</v>
      </c>
      <c r="M11105" s="2">
        <v>1401</v>
      </c>
      <c r="N11105" s="2">
        <v>1500</v>
      </c>
      <c r="O11105" s="2">
        <f>IF(Tabla1[[#This Row],[Mov]]="VNT",Tabla1[[#This Row],[Sale]]-Tabla1[[#This Row],[Cost]],-Tabla1[[#This Row],[Cost]]*Tabla1[[#This Row],[Cant]])</f>
        <v>99</v>
      </c>
      <c r="P11105" s="8">
        <f>IF(Tabla1[[#This Row],[Mov]]="VNT",-Tabla1[[#This Row],[Cant]],Tabla1[[#This Row],[Cant]])</f>
        <v>-1</v>
      </c>
      <c r="Q11105" s="8">
        <f>DAY(Tabla1[[#This Row],[Date]])</f>
        <v>17</v>
      </c>
      <c r="R11105" s="8">
        <f>MONTH(Tabla1[[#This Row],[Date]])</f>
        <v>6</v>
      </c>
      <c r="S11105" s="8">
        <f>YEAR(Tabla1[[#This Row],[Date]])</f>
        <v>2023</v>
      </c>
    </row>
    <row r="11106" spans="1:19" x14ac:dyDescent="0.2">
      <c r="A11106">
        <v>11056</v>
      </c>
      <c r="B11106" s="1">
        <v>45094</v>
      </c>
      <c r="C11106" t="s">
        <v>260</v>
      </c>
      <c r="D11106" t="s">
        <v>332</v>
      </c>
      <c r="E11106">
        <v>1</v>
      </c>
      <c r="F11106" t="s">
        <v>116</v>
      </c>
      <c r="G11106" t="s">
        <v>382</v>
      </c>
      <c r="H11106" t="s">
        <v>514</v>
      </c>
      <c r="M11106" s="2">
        <v>3270</v>
      </c>
      <c r="N11106" s="2">
        <v>3500</v>
      </c>
      <c r="O11106" s="2">
        <f>IF(Tabla1[[#This Row],[Mov]]="VNT",Tabla1[[#This Row],[Sale]]-Tabla1[[#This Row],[Cost]],-Tabla1[[#This Row],[Cost]]*Tabla1[[#This Row],[Cant]])</f>
        <v>230</v>
      </c>
      <c r="P11106" s="8">
        <f>IF(Tabla1[[#This Row],[Mov]]="VNT",-Tabla1[[#This Row],[Cant]],Tabla1[[#This Row],[Cant]])</f>
        <v>-1</v>
      </c>
      <c r="Q11106" s="8">
        <f>DAY(Tabla1[[#This Row],[Date]])</f>
        <v>17</v>
      </c>
      <c r="R11106" s="8">
        <f>MONTH(Tabla1[[#This Row],[Date]])</f>
        <v>6</v>
      </c>
      <c r="S11106" s="8">
        <f>YEAR(Tabla1[[#This Row],[Date]])</f>
        <v>2023</v>
      </c>
    </row>
    <row r="11107" spans="1:19" x14ac:dyDescent="0.2">
      <c r="A11107">
        <v>11057</v>
      </c>
      <c r="B11107" s="1">
        <v>45094</v>
      </c>
      <c r="C11107" t="s">
        <v>260</v>
      </c>
      <c r="D11107" t="s">
        <v>332</v>
      </c>
      <c r="E11107">
        <v>1</v>
      </c>
      <c r="F11107" t="s">
        <v>26</v>
      </c>
      <c r="G11107" t="s">
        <v>264</v>
      </c>
      <c r="H11107" t="s">
        <v>16</v>
      </c>
      <c r="M11107" s="2">
        <v>8500</v>
      </c>
      <c r="N11107" s="2">
        <v>20000</v>
      </c>
      <c r="O11107" s="2">
        <f>IF(Tabla1[[#This Row],[Mov]]="VNT",Tabla1[[#This Row],[Sale]]-Tabla1[[#This Row],[Cost]],-Tabla1[[#This Row],[Cost]]*Tabla1[[#This Row],[Cant]])</f>
        <v>11500</v>
      </c>
      <c r="P11107" s="8">
        <f>IF(Tabla1[[#This Row],[Mov]]="VNT",-Tabla1[[#This Row],[Cant]],Tabla1[[#This Row],[Cant]])</f>
        <v>-1</v>
      </c>
      <c r="Q11107" s="8">
        <f>DAY(Tabla1[[#This Row],[Date]])</f>
        <v>17</v>
      </c>
      <c r="R11107" s="8">
        <f>MONTH(Tabla1[[#This Row],[Date]])</f>
        <v>6</v>
      </c>
      <c r="S11107" s="8">
        <f>YEAR(Tabla1[[#This Row],[Date]])</f>
        <v>2023</v>
      </c>
    </row>
    <row r="11108" spans="1:19" x14ac:dyDescent="0.2">
      <c r="A11108">
        <v>11058</v>
      </c>
      <c r="B11108" s="1">
        <v>45094</v>
      </c>
      <c r="C11108" t="s">
        <v>260</v>
      </c>
      <c r="D11108" t="s">
        <v>332</v>
      </c>
      <c r="E11108">
        <v>1</v>
      </c>
      <c r="F11108" t="s">
        <v>21</v>
      </c>
      <c r="G11108" t="s">
        <v>3357</v>
      </c>
      <c r="H11108" t="s">
        <v>3358</v>
      </c>
      <c r="M11108" s="2">
        <v>6000</v>
      </c>
      <c r="N11108" s="2">
        <v>15000</v>
      </c>
      <c r="O11108" s="2">
        <f>IF(Tabla1[[#This Row],[Mov]]="VNT",Tabla1[[#This Row],[Sale]]-Tabla1[[#This Row],[Cost]],-Tabla1[[#This Row],[Cost]]*Tabla1[[#This Row],[Cant]])</f>
        <v>9000</v>
      </c>
      <c r="P11108" s="8">
        <f>IF(Tabla1[[#This Row],[Mov]]="VNT",-Tabla1[[#This Row],[Cant]],Tabla1[[#This Row],[Cant]])</f>
        <v>-1</v>
      </c>
      <c r="Q11108" s="8">
        <f>DAY(Tabla1[[#This Row],[Date]])</f>
        <v>17</v>
      </c>
      <c r="R11108" s="8">
        <f>MONTH(Tabla1[[#This Row],[Date]])</f>
        <v>6</v>
      </c>
      <c r="S11108" s="8">
        <f>YEAR(Tabla1[[#This Row],[Date]])</f>
        <v>2023</v>
      </c>
    </row>
    <row r="11109" spans="1:19" x14ac:dyDescent="0.2">
      <c r="A11109">
        <v>11059</v>
      </c>
      <c r="B11109" s="1">
        <v>45094</v>
      </c>
      <c r="C11109" t="s">
        <v>260</v>
      </c>
      <c r="D11109" t="s">
        <v>332</v>
      </c>
      <c r="E11109">
        <v>1</v>
      </c>
      <c r="F11109" t="s">
        <v>560</v>
      </c>
      <c r="G11109" t="s">
        <v>266</v>
      </c>
      <c r="H11109" t="s">
        <v>2009</v>
      </c>
      <c r="M11109" s="2">
        <v>8500</v>
      </c>
      <c r="N11109" s="2">
        <v>19000</v>
      </c>
      <c r="O11109" s="2">
        <f>IF(Tabla1[[#This Row],[Mov]]="VNT",Tabla1[[#This Row],[Sale]]-Tabla1[[#This Row],[Cost]],-Tabla1[[#This Row],[Cost]]*Tabla1[[#This Row],[Cant]])</f>
        <v>10500</v>
      </c>
      <c r="P11109" s="8">
        <f>IF(Tabla1[[#This Row],[Mov]]="VNT",-Tabla1[[#This Row],[Cant]],Tabla1[[#This Row],[Cant]])</f>
        <v>-1</v>
      </c>
      <c r="Q11109" s="8">
        <f>DAY(Tabla1[[#This Row],[Date]])</f>
        <v>17</v>
      </c>
      <c r="R11109" s="8">
        <f>MONTH(Tabla1[[#This Row],[Date]])</f>
        <v>6</v>
      </c>
      <c r="S11109" s="8">
        <f>YEAR(Tabla1[[#This Row],[Date]])</f>
        <v>2023</v>
      </c>
    </row>
    <row r="11110" spans="1:19" x14ac:dyDescent="0.2">
      <c r="A11110">
        <v>11060</v>
      </c>
      <c r="B11110" s="1">
        <v>45094</v>
      </c>
      <c r="C11110" t="s">
        <v>260</v>
      </c>
      <c r="D11110" t="s">
        <v>332</v>
      </c>
      <c r="E11110">
        <v>1</v>
      </c>
      <c r="F11110" t="s">
        <v>116</v>
      </c>
      <c r="G11110" t="s">
        <v>564</v>
      </c>
      <c r="H11110" t="s">
        <v>565</v>
      </c>
      <c r="M11110" s="2">
        <v>8410</v>
      </c>
      <c r="N11110" s="2">
        <v>9000</v>
      </c>
      <c r="O11110" s="2">
        <f>IF(Tabla1[[#This Row],[Mov]]="VNT",Tabla1[[#This Row],[Sale]]-Tabla1[[#This Row],[Cost]],-Tabla1[[#This Row],[Cost]]*Tabla1[[#This Row],[Cant]])</f>
        <v>590</v>
      </c>
      <c r="P11110" s="8">
        <f>IF(Tabla1[[#This Row],[Mov]]="VNT",-Tabla1[[#This Row],[Cant]],Tabla1[[#This Row],[Cant]])</f>
        <v>-1</v>
      </c>
      <c r="Q11110" s="8">
        <f>DAY(Tabla1[[#This Row],[Date]])</f>
        <v>17</v>
      </c>
      <c r="R11110" s="8">
        <f>MONTH(Tabla1[[#This Row],[Date]])</f>
        <v>6</v>
      </c>
      <c r="S11110" s="8">
        <f>YEAR(Tabla1[[#This Row],[Date]])</f>
        <v>2023</v>
      </c>
    </row>
    <row r="11111" spans="1:19" x14ac:dyDescent="0.2">
      <c r="A11111">
        <v>11061</v>
      </c>
      <c r="B11111" s="1">
        <v>45095</v>
      </c>
      <c r="C11111" t="s">
        <v>260</v>
      </c>
      <c r="D11111" t="s">
        <v>332</v>
      </c>
      <c r="E11111">
        <v>1</v>
      </c>
      <c r="F11111" t="s">
        <v>15</v>
      </c>
      <c r="G11111" t="s">
        <v>794</v>
      </c>
      <c r="H11111" t="s">
        <v>215</v>
      </c>
      <c r="M11111" s="2">
        <v>4000</v>
      </c>
      <c r="N11111" s="2">
        <v>14000</v>
      </c>
      <c r="O11111" s="2">
        <f>IF(Tabla1[[#This Row],[Mov]]="VNT",Tabla1[[#This Row],[Sale]]-Tabla1[[#This Row],[Cost]],-Tabla1[[#This Row],[Cost]]*Tabla1[[#This Row],[Cant]])</f>
        <v>10000</v>
      </c>
      <c r="P11111" s="8">
        <f>IF(Tabla1[[#This Row],[Mov]]="VNT",-Tabla1[[#This Row],[Cant]],Tabla1[[#This Row],[Cant]])</f>
        <v>-1</v>
      </c>
      <c r="Q11111" s="8">
        <f>DAY(Tabla1[[#This Row],[Date]])</f>
        <v>18</v>
      </c>
      <c r="R11111" s="8">
        <f>MONTH(Tabla1[[#This Row],[Date]])</f>
        <v>6</v>
      </c>
      <c r="S11111" s="8">
        <f>YEAR(Tabla1[[#This Row],[Date]])</f>
        <v>2023</v>
      </c>
    </row>
    <row r="11112" spans="1:19" x14ac:dyDescent="0.2">
      <c r="A11112">
        <v>11062</v>
      </c>
      <c r="B11112" s="1">
        <v>45095</v>
      </c>
      <c r="C11112" t="s">
        <v>260</v>
      </c>
      <c r="D11112" t="s">
        <v>332</v>
      </c>
      <c r="E11112">
        <v>1</v>
      </c>
      <c r="F11112" t="s">
        <v>15</v>
      </c>
      <c r="G11112" t="s">
        <v>266</v>
      </c>
      <c r="H11112" t="s">
        <v>3375</v>
      </c>
      <c r="M11112" s="2">
        <v>6500</v>
      </c>
      <c r="N11112" s="2">
        <v>15000</v>
      </c>
      <c r="O11112" s="2">
        <f>IF(Tabla1[[#This Row],[Mov]]="VNT",Tabla1[[#This Row],[Sale]]-Tabla1[[#This Row],[Cost]],-Tabla1[[#This Row],[Cost]]*Tabla1[[#This Row],[Cant]])</f>
        <v>8500</v>
      </c>
      <c r="P11112" s="8">
        <f>IF(Tabla1[[#This Row],[Mov]]="VNT",-Tabla1[[#This Row],[Cant]],Tabla1[[#This Row],[Cant]])</f>
        <v>-1</v>
      </c>
      <c r="Q11112" s="8">
        <f>DAY(Tabla1[[#This Row],[Date]])</f>
        <v>18</v>
      </c>
      <c r="R11112" s="8">
        <f>MONTH(Tabla1[[#This Row],[Date]])</f>
        <v>6</v>
      </c>
      <c r="S11112" s="8">
        <f>YEAR(Tabla1[[#This Row],[Date]])</f>
        <v>2023</v>
      </c>
    </row>
    <row r="11113" spans="1:19" x14ac:dyDescent="0.2">
      <c r="A11113">
        <v>11063</v>
      </c>
      <c r="B11113" s="1">
        <v>45095</v>
      </c>
      <c r="C11113" t="s">
        <v>260</v>
      </c>
      <c r="D11113" t="s">
        <v>332</v>
      </c>
      <c r="E11113">
        <v>1</v>
      </c>
      <c r="F11113" t="s">
        <v>458</v>
      </c>
      <c r="G11113" t="s">
        <v>604</v>
      </c>
      <c r="H11113" t="s">
        <v>3549</v>
      </c>
      <c r="M11113" s="2">
        <v>0</v>
      </c>
      <c r="N11113" s="2">
        <v>10000</v>
      </c>
      <c r="O11113" s="2">
        <f>IF(Tabla1[[#This Row],[Mov]]="VNT",Tabla1[[#This Row],[Sale]]-Tabla1[[#This Row],[Cost]],-Tabla1[[#This Row],[Cost]]*Tabla1[[#This Row],[Cant]])</f>
        <v>10000</v>
      </c>
      <c r="P11113" s="8">
        <f>IF(Tabla1[[#This Row],[Mov]]="VNT",-Tabla1[[#This Row],[Cant]],Tabla1[[#This Row],[Cant]])</f>
        <v>-1</v>
      </c>
      <c r="Q11113" s="8">
        <f>DAY(Tabla1[[#This Row],[Date]])</f>
        <v>18</v>
      </c>
      <c r="R11113" s="8">
        <f>MONTH(Tabla1[[#This Row],[Date]])</f>
        <v>6</v>
      </c>
      <c r="S11113" s="8">
        <f>YEAR(Tabla1[[#This Row],[Date]])</f>
        <v>2023</v>
      </c>
    </row>
    <row r="11114" spans="1:19" x14ac:dyDescent="0.2">
      <c r="A11114">
        <v>11064</v>
      </c>
      <c r="B11114" s="1">
        <v>45095</v>
      </c>
      <c r="C11114" t="s">
        <v>260</v>
      </c>
      <c r="D11114" t="s">
        <v>332</v>
      </c>
      <c r="E11114">
        <v>1</v>
      </c>
      <c r="F11114" t="s">
        <v>458</v>
      </c>
      <c r="G11114" t="s">
        <v>284</v>
      </c>
      <c r="H11114" t="s">
        <v>3550</v>
      </c>
      <c r="M11114" s="2">
        <v>0</v>
      </c>
      <c r="N11114" s="2">
        <v>25000</v>
      </c>
      <c r="O11114" s="2">
        <f>IF(Tabla1[[#This Row],[Mov]]="VNT",Tabla1[[#This Row],[Sale]]-Tabla1[[#This Row],[Cost]],-Tabla1[[#This Row],[Cost]]*Tabla1[[#This Row],[Cant]])</f>
        <v>25000</v>
      </c>
      <c r="P11114" s="8">
        <f>IF(Tabla1[[#This Row],[Mov]]="VNT",-Tabla1[[#This Row],[Cant]],Tabla1[[#This Row],[Cant]])</f>
        <v>-1</v>
      </c>
      <c r="Q11114" s="8">
        <f>DAY(Tabla1[[#This Row],[Date]])</f>
        <v>18</v>
      </c>
      <c r="R11114" s="8">
        <f>MONTH(Tabla1[[#This Row],[Date]])</f>
        <v>6</v>
      </c>
      <c r="S11114" s="8">
        <f>YEAR(Tabla1[[#This Row],[Date]])</f>
        <v>2023</v>
      </c>
    </row>
    <row r="11115" spans="1:19" x14ac:dyDescent="0.2">
      <c r="A11115">
        <v>11065</v>
      </c>
      <c r="B11115" s="1">
        <v>45095</v>
      </c>
      <c r="C11115" t="s">
        <v>260</v>
      </c>
      <c r="D11115" t="s">
        <v>332</v>
      </c>
      <c r="E11115">
        <v>1</v>
      </c>
      <c r="F11115" t="s">
        <v>116</v>
      </c>
      <c r="G11115" t="s">
        <v>347</v>
      </c>
      <c r="H11115" t="s">
        <v>518</v>
      </c>
      <c r="M11115" s="2">
        <v>42055</v>
      </c>
      <c r="N11115" s="2">
        <v>45000</v>
      </c>
      <c r="O11115" s="2">
        <f>IF(Tabla1[[#This Row],[Mov]]="VNT",Tabla1[[#This Row],[Sale]]-Tabla1[[#This Row],[Cost]],-Tabla1[[#This Row],[Cost]]*Tabla1[[#This Row],[Cant]])</f>
        <v>2945</v>
      </c>
      <c r="P11115" s="8">
        <f>IF(Tabla1[[#This Row],[Mov]]="VNT",-Tabla1[[#This Row],[Cant]],Tabla1[[#This Row],[Cant]])</f>
        <v>-1</v>
      </c>
      <c r="Q11115" s="8">
        <f>DAY(Tabla1[[#This Row],[Date]])</f>
        <v>18</v>
      </c>
      <c r="R11115" s="8">
        <f>MONTH(Tabla1[[#This Row],[Date]])</f>
        <v>6</v>
      </c>
      <c r="S11115" s="8">
        <f>YEAR(Tabla1[[#This Row],[Date]])</f>
        <v>2023</v>
      </c>
    </row>
    <row r="11116" spans="1:19" x14ac:dyDescent="0.2">
      <c r="A11116">
        <v>11066</v>
      </c>
      <c r="B11116" s="1">
        <v>45095</v>
      </c>
      <c r="C11116" t="s">
        <v>260</v>
      </c>
      <c r="D11116" t="s">
        <v>332</v>
      </c>
      <c r="E11116">
        <v>1</v>
      </c>
      <c r="F11116" t="s">
        <v>1152</v>
      </c>
      <c r="G11116" t="s">
        <v>263</v>
      </c>
      <c r="H11116" t="s">
        <v>282</v>
      </c>
      <c r="M11116" s="2">
        <v>13000</v>
      </c>
      <c r="N11116" s="2">
        <v>29000</v>
      </c>
      <c r="O11116" s="2">
        <f>IF(Tabla1[[#This Row],[Mov]]="VNT",Tabla1[[#This Row],[Sale]]-Tabla1[[#This Row],[Cost]],-Tabla1[[#This Row],[Cost]]*Tabla1[[#This Row],[Cant]])</f>
        <v>16000</v>
      </c>
      <c r="P11116" s="8">
        <f>IF(Tabla1[[#This Row],[Mov]]="VNT",-Tabla1[[#This Row],[Cant]],Tabla1[[#This Row],[Cant]])</f>
        <v>-1</v>
      </c>
      <c r="Q11116" s="8">
        <f>DAY(Tabla1[[#This Row],[Date]])</f>
        <v>18</v>
      </c>
      <c r="R11116" s="8">
        <f>MONTH(Tabla1[[#This Row],[Date]])</f>
        <v>6</v>
      </c>
      <c r="S11116" s="8">
        <f>YEAR(Tabla1[[#This Row],[Date]])</f>
        <v>2023</v>
      </c>
    </row>
    <row r="11117" spans="1:19" x14ac:dyDescent="0.2">
      <c r="A11117">
        <v>11067</v>
      </c>
      <c r="B11117" s="1">
        <v>45095</v>
      </c>
      <c r="C11117" t="s">
        <v>260</v>
      </c>
      <c r="D11117" t="s">
        <v>332</v>
      </c>
      <c r="E11117">
        <v>1</v>
      </c>
      <c r="F11117" t="s">
        <v>891</v>
      </c>
      <c r="G11117" t="s">
        <v>272</v>
      </c>
      <c r="H11117" t="s">
        <v>1544</v>
      </c>
      <c r="M11117" s="2">
        <v>3500</v>
      </c>
      <c r="N11117" s="2">
        <v>10000</v>
      </c>
      <c r="O11117" s="2">
        <f>IF(Tabla1[[#This Row],[Mov]]="VNT",Tabla1[[#This Row],[Sale]]-Tabla1[[#This Row],[Cost]],-Tabla1[[#This Row],[Cost]]*Tabla1[[#This Row],[Cant]])</f>
        <v>6500</v>
      </c>
      <c r="P11117" s="8">
        <f>IF(Tabla1[[#This Row],[Mov]]="VNT",-Tabla1[[#This Row],[Cant]],Tabla1[[#This Row],[Cant]])</f>
        <v>-1</v>
      </c>
      <c r="Q11117" s="8">
        <f>DAY(Tabla1[[#This Row],[Date]])</f>
        <v>18</v>
      </c>
      <c r="R11117" s="8">
        <f>MONTH(Tabla1[[#This Row],[Date]])</f>
        <v>6</v>
      </c>
      <c r="S11117" s="8">
        <f>YEAR(Tabla1[[#This Row],[Date]])</f>
        <v>2023</v>
      </c>
    </row>
    <row r="11118" spans="1:19" x14ac:dyDescent="0.2">
      <c r="A11118">
        <v>11068</v>
      </c>
      <c r="B11118" s="1">
        <v>45095</v>
      </c>
      <c r="C11118" t="s">
        <v>260</v>
      </c>
      <c r="D11118" t="s">
        <v>332</v>
      </c>
      <c r="E11118">
        <v>1</v>
      </c>
      <c r="F11118" t="s">
        <v>476</v>
      </c>
      <c r="G11118" t="s">
        <v>266</v>
      </c>
      <c r="H11118" t="s">
        <v>3275</v>
      </c>
      <c r="J11118" t="s">
        <v>23</v>
      </c>
      <c r="M11118" s="2">
        <v>6000</v>
      </c>
      <c r="N11118" s="2">
        <v>12000</v>
      </c>
      <c r="O11118" s="2">
        <f>IF(Tabla1[[#This Row],[Mov]]="VNT",Tabla1[[#This Row],[Sale]]-Tabla1[[#This Row],[Cost]],-Tabla1[[#This Row],[Cost]]*Tabla1[[#This Row],[Cant]])</f>
        <v>6000</v>
      </c>
      <c r="P11118" s="8">
        <f>IF(Tabla1[[#This Row],[Mov]]="VNT",-Tabla1[[#This Row],[Cant]],Tabla1[[#This Row],[Cant]])</f>
        <v>-1</v>
      </c>
      <c r="Q11118" s="8">
        <f>DAY(Tabla1[[#This Row],[Date]])</f>
        <v>18</v>
      </c>
      <c r="R11118" s="8">
        <f>MONTH(Tabla1[[#This Row],[Date]])</f>
        <v>6</v>
      </c>
      <c r="S11118" s="8">
        <f>YEAR(Tabla1[[#This Row],[Date]])</f>
        <v>2023</v>
      </c>
    </row>
    <row r="11119" spans="1:19" x14ac:dyDescent="0.2">
      <c r="A11119">
        <v>11069</v>
      </c>
      <c r="B11119" s="1">
        <v>45095</v>
      </c>
      <c r="C11119" t="s">
        <v>260</v>
      </c>
      <c r="D11119" t="s">
        <v>332</v>
      </c>
      <c r="E11119">
        <v>1</v>
      </c>
      <c r="F11119" t="s">
        <v>526</v>
      </c>
      <c r="G11119" t="s">
        <v>266</v>
      </c>
      <c r="H11119" t="s">
        <v>527</v>
      </c>
      <c r="M11119" s="2">
        <v>30000</v>
      </c>
      <c r="N11119" s="2">
        <v>45000</v>
      </c>
      <c r="O11119" s="2">
        <f>IF(Tabla1[[#This Row],[Mov]]="VNT",Tabla1[[#This Row],[Sale]]-Tabla1[[#This Row],[Cost]],-Tabla1[[#This Row],[Cost]]*Tabla1[[#This Row],[Cant]])</f>
        <v>15000</v>
      </c>
      <c r="P11119" s="8">
        <f>IF(Tabla1[[#This Row],[Mov]]="VNT",-Tabla1[[#This Row],[Cant]],Tabla1[[#This Row],[Cant]])</f>
        <v>-1</v>
      </c>
      <c r="Q11119" s="8">
        <f>DAY(Tabla1[[#This Row],[Date]])</f>
        <v>18</v>
      </c>
      <c r="R11119" s="8">
        <f>MONTH(Tabla1[[#This Row],[Date]])</f>
        <v>6</v>
      </c>
      <c r="S11119" s="8">
        <f>YEAR(Tabla1[[#This Row],[Date]])</f>
        <v>2023</v>
      </c>
    </row>
    <row r="11120" spans="1:19" x14ac:dyDescent="0.2">
      <c r="A11120">
        <v>11070</v>
      </c>
      <c r="B11120" s="1">
        <v>45095</v>
      </c>
      <c r="C11120" t="s">
        <v>260</v>
      </c>
      <c r="D11120" t="s">
        <v>332</v>
      </c>
      <c r="E11120">
        <v>1</v>
      </c>
      <c r="F11120" t="s">
        <v>15</v>
      </c>
      <c r="G11120" t="s">
        <v>333</v>
      </c>
      <c r="H11120" t="s">
        <v>16</v>
      </c>
      <c r="M11120" s="2">
        <v>3500</v>
      </c>
      <c r="N11120" s="2">
        <v>12000</v>
      </c>
      <c r="O11120" s="2">
        <f>IF(Tabla1[[#This Row],[Mov]]="VNT",Tabla1[[#This Row],[Sale]]-Tabla1[[#This Row],[Cost]],-Tabla1[[#This Row],[Cost]]*Tabla1[[#This Row],[Cant]])</f>
        <v>8500</v>
      </c>
      <c r="P11120" s="8">
        <f>IF(Tabla1[[#This Row],[Mov]]="VNT",-Tabla1[[#This Row],[Cant]],Tabla1[[#This Row],[Cant]])</f>
        <v>-1</v>
      </c>
      <c r="Q11120" s="8">
        <f>DAY(Tabla1[[#This Row],[Date]])</f>
        <v>18</v>
      </c>
      <c r="R11120" s="8">
        <f>MONTH(Tabla1[[#This Row],[Date]])</f>
        <v>6</v>
      </c>
      <c r="S11120" s="8">
        <f>YEAR(Tabla1[[#This Row],[Date]])</f>
        <v>2023</v>
      </c>
    </row>
    <row r="11121" spans="1:19" x14ac:dyDescent="0.2">
      <c r="A11121">
        <v>11071</v>
      </c>
      <c r="B11121" s="1">
        <v>45095</v>
      </c>
      <c r="C11121" t="s">
        <v>260</v>
      </c>
      <c r="D11121" t="s">
        <v>332</v>
      </c>
      <c r="E11121">
        <v>1</v>
      </c>
      <c r="F11121" t="s">
        <v>458</v>
      </c>
      <c r="G11121" t="s">
        <v>272</v>
      </c>
      <c r="H11121" t="s">
        <v>2746</v>
      </c>
      <c r="M11121" s="2">
        <v>0</v>
      </c>
      <c r="N11121" s="2">
        <v>20000</v>
      </c>
      <c r="O11121" s="2">
        <f>IF(Tabla1[[#This Row],[Mov]]="VNT",Tabla1[[#This Row],[Sale]]-Tabla1[[#This Row],[Cost]],-Tabla1[[#This Row],[Cost]]*Tabla1[[#This Row],[Cant]])</f>
        <v>20000</v>
      </c>
      <c r="P11121" s="8">
        <f>IF(Tabla1[[#This Row],[Mov]]="VNT",-Tabla1[[#This Row],[Cant]],Tabla1[[#This Row],[Cant]])</f>
        <v>-1</v>
      </c>
      <c r="Q11121" s="8">
        <f>DAY(Tabla1[[#This Row],[Date]])</f>
        <v>18</v>
      </c>
      <c r="R11121" s="8">
        <f>MONTH(Tabla1[[#This Row],[Date]])</f>
        <v>6</v>
      </c>
      <c r="S11121" s="8">
        <f>YEAR(Tabla1[[#This Row],[Date]])</f>
        <v>2023</v>
      </c>
    </row>
    <row r="11122" spans="1:19" x14ac:dyDescent="0.2">
      <c r="A11122">
        <v>11072</v>
      </c>
      <c r="B11122" s="1">
        <v>45095</v>
      </c>
      <c r="C11122" t="s">
        <v>260</v>
      </c>
      <c r="D11122" t="s">
        <v>332</v>
      </c>
      <c r="E11122">
        <v>1</v>
      </c>
      <c r="F11122" t="s">
        <v>677</v>
      </c>
      <c r="G11122" t="s">
        <v>263</v>
      </c>
      <c r="H11122" t="s">
        <v>478</v>
      </c>
      <c r="M11122" s="2">
        <v>5000</v>
      </c>
      <c r="N11122" s="2">
        <v>15000</v>
      </c>
      <c r="O11122" s="2">
        <f>IF(Tabla1[[#This Row],[Mov]]="VNT",Tabla1[[#This Row],[Sale]]-Tabla1[[#This Row],[Cost]],-Tabla1[[#This Row],[Cost]]*Tabla1[[#This Row],[Cant]])</f>
        <v>10000</v>
      </c>
      <c r="P11122" s="8">
        <f>IF(Tabla1[[#This Row],[Mov]]="VNT",-Tabla1[[#This Row],[Cant]],Tabla1[[#This Row],[Cant]])</f>
        <v>-1</v>
      </c>
      <c r="Q11122" s="8">
        <f>DAY(Tabla1[[#This Row],[Date]])</f>
        <v>18</v>
      </c>
      <c r="R11122" s="8">
        <f>MONTH(Tabla1[[#This Row],[Date]])</f>
        <v>6</v>
      </c>
      <c r="S11122" s="8">
        <f>YEAR(Tabla1[[#This Row],[Date]])</f>
        <v>2023</v>
      </c>
    </row>
    <row r="11123" spans="1:19" x14ac:dyDescent="0.2">
      <c r="A11123">
        <v>11073</v>
      </c>
      <c r="B11123" s="1">
        <v>45095</v>
      </c>
      <c r="C11123" t="s">
        <v>260</v>
      </c>
      <c r="D11123" t="s">
        <v>332</v>
      </c>
      <c r="E11123">
        <v>1</v>
      </c>
      <c r="F11123" t="s">
        <v>532</v>
      </c>
      <c r="H11123" t="s">
        <v>3452</v>
      </c>
      <c r="M11123" s="2">
        <v>22000</v>
      </c>
      <c r="N11123" s="2">
        <v>55000</v>
      </c>
      <c r="O11123" s="2">
        <f>IF(Tabla1[[#This Row],[Mov]]="VNT",Tabla1[[#This Row],[Sale]]-Tabla1[[#This Row],[Cost]],-Tabla1[[#This Row],[Cost]]*Tabla1[[#This Row],[Cant]])</f>
        <v>33000</v>
      </c>
      <c r="P11123" s="8">
        <f>IF(Tabla1[[#This Row],[Mov]]="VNT",-Tabla1[[#This Row],[Cant]],Tabla1[[#This Row],[Cant]])</f>
        <v>-1</v>
      </c>
      <c r="Q11123" s="8">
        <f>DAY(Tabla1[[#This Row],[Date]])</f>
        <v>18</v>
      </c>
      <c r="R11123" s="8">
        <f>MONTH(Tabla1[[#This Row],[Date]])</f>
        <v>6</v>
      </c>
      <c r="S11123" s="8">
        <f>YEAR(Tabla1[[#This Row],[Date]])</f>
        <v>2023</v>
      </c>
    </row>
    <row r="11124" spans="1:19" x14ac:dyDescent="0.2">
      <c r="A11124">
        <v>11074</v>
      </c>
      <c r="B11124" s="1">
        <v>45095</v>
      </c>
      <c r="C11124" t="s">
        <v>260</v>
      </c>
      <c r="D11124" t="s">
        <v>332</v>
      </c>
      <c r="E11124">
        <v>1</v>
      </c>
      <c r="F11124" t="s">
        <v>224</v>
      </c>
      <c r="G11124" t="s">
        <v>273</v>
      </c>
      <c r="H11124" t="s">
        <v>2951</v>
      </c>
      <c r="J11124" t="s">
        <v>25</v>
      </c>
      <c r="M11124" s="2">
        <v>6300</v>
      </c>
      <c r="N11124" s="2">
        <v>18000</v>
      </c>
      <c r="O11124" s="2">
        <f>IF(Tabla1[[#This Row],[Mov]]="VNT",Tabla1[[#This Row],[Sale]]-Tabla1[[#This Row],[Cost]],-Tabla1[[#This Row],[Cost]]*Tabla1[[#This Row],[Cant]])</f>
        <v>11700</v>
      </c>
      <c r="P11124" s="8">
        <f>IF(Tabla1[[#This Row],[Mov]]="VNT",-Tabla1[[#This Row],[Cant]],Tabla1[[#This Row],[Cant]])</f>
        <v>-1</v>
      </c>
      <c r="Q11124" s="8">
        <f>DAY(Tabla1[[#This Row],[Date]])</f>
        <v>18</v>
      </c>
      <c r="R11124" s="8">
        <f>MONTH(Tabla1[[#This Row],[Date]])</f>
        <v>6</v>
      </c>
      <c r="S11124" s="8">
        <f>YEAR(Tabla1[[#This Row],[Date]])</f>
        <v>2023</v>
      </c>
    </row>
    <row r="11125" spans="1:19" x14ac:dyDescent="0.2">
      <c r="A11125">
        <v>11075</v>
      </c>
      <c r="B11125" s="1">
        <v>45095</v>
      </c>
      <c r="C11125" t="s">
        <v>260</v>
      </c>
      <c r="D11125" t="s">
        <v>332</v>
      </c>
      <c r="E11125">
        <v>1</v>
      </c>
      <c r="F11125" t="s">
        <v>26</v>
      </c>
      <c r="G11125" t="s">
        <v>264</v>
      </c>
      <c r="H11125" t="s">
        <v>20</v>
      </c>
      <c r="M11125" s="2">
        <v>8000</v>
      </c>
      <c r="N11125" s="2">
        <v>20000</v>
      </c>
      <c r="O11125" s="2">
        <f>IF(Tabla1[[#This Row],[Mov]]="VNT",Tabla1[[#This Row],[Sale]]-Tabla1[[#This Row],[Cost]],-Tabla1[[#This Row],[Cost]]*Tabla1[[#This Row],[Cant]])</f>
        <v>12000</v>
      </c>
      <c r="P11125" s="8">
        <f>IF(Tabla1[[#This Row],[Mov]]="VNT",-Tabla1[[#This Row],[Cant]],Tabla1[[#This Row],[Cant]])</f>
        <v>-1</v>
      </c>
      <c r="Q11125" s="8">
        <f>DAY(Tabla1[[#This Row],[Date]])</f>
        <v>18</v>
      </c>
      <c r="R11125" s="8">
        <f>MONTH(Tabla1[[#This Row],[Date]])</f>
        <v>6</v>
      </c>
      <c r="S11125" s="8">
        <f>YEAR(Tabla1[[#This Row],[Date]])</f>
        <v>2023</v>
      </c>
    </row>
    <row r="11126" spans="1:19" x14ac:dyDescent="0.2">
      <c r="A11126">
        <v>11076</v>
      </c>
      <c r="B11126" s="1">
        <v>45095</v>
      </c>
      <c r="C11126" t="s">
        <v>260</v>
      </c>
      <c r="D11126" t="s">
        <v>332</v>
      </c>
      <c r="E11126">
        <v>1</v>
      </c>
      <c r="F11126" t="s">
        <v>116</v>
      </c>
      <c r="G11126" t="s">
        <v>382</v>
      </c>
      <c r="H11126" t="s">
        <v>514</v>
      </c>
      <c r="M11126" s="2">
        <v>6074</v>
      </c>
      <c r="N11126" s="2">
        <v>6500</v>
      </c>
      <c r="O11126" s="2">
        <f>IF(Tabla1[[#This Row],[Mov]]="VNT",Tabla1[[#This Row],[Sale]]-Tabla1[[#This Row],[Cost]],-Tabla1[[#This Row],[Cost]]*Tabla1[[#This Row],[Cant]])</f>
        <v>426</v>
      </c>
      <c r="P11126" s="8">
        <f>IF(Tabla1[[#This Row],[Mov]]="VNT",-Tabla1[[#This Row],[Cant]],Tabla1[[#This Row],[Cant]])</f>
        <v>-1</v>
      </c>
      <c r="Q11126" s="8">
        <f>DAY(Tabla1[[#This Row],[Date]])</f>
        <v>18</v>
      </c>
      <c r="R11126" s="8">
        <f>MONTH(Tabla1[[#This Row],[Date]])</f>
        <v>6</v>
      </c>
      <c r="S11126" s="8">
        <f>YEAR(Tabla1[[#This Row],[Date]])</f>
        <v>2023</v>
      </c>
    </row>
    <row r="11127" spans="1:19" x14ac:dyDescent="0.2">
      <c r="A11127">
        <v>11077</v>
      </c>
      <c r="B11127" s="1">
        <v>45095</v>
      </c>
      <c r="C11127" t="s">
        <v>260</v>
      </c>
      <c r="D11127" t="s">
        <v>332</v>
      </c>
      <c r="E11127">
        <v>1</v>
      </c>
      <c r="F11127" t="s">
        <v>455</v>
      </c>
      <c r="G11127" t="s">
        <v>349</v>
      </c>
      <c r="H11127" t="s">
        <v>457</v>
      </c>
      <c r="M11127" s="2">
        <v>0</v>
      </c>
      <c r="N11127" s="2">
        <v>4000</v>
      </c>
      <c r="O11127" s="2">
        <f>IF(Tabla1[[#This Row],[Mov]]="VNT",Tabla1[[#This Row],[Sale]]-Tabla1[[#This Row],[Cost]],-Tabla1[[#This Row],[Cost]]*Tabla1[[#This Row],[Cant]])</f>
        <v>4000</v>
      </c>
      <c r="P11127" s="8">
        <f>IF(Tabla1[[#This Row],[Mov]]="VNT",-Tabla1[[#This Row],[Cant]],Tabla1[[#This Row],[Cant]])</f>
        <v>-1</v>
      </c>
      <c r="Q11127" s="8">
        <f>DAY(Tabla1[[#This Row],[Date]])</f>
        <v>18</v>
      </c>
      <c r="R11127" s="8">
        <f>MONTH(Tabla1[[#This Row],[Date]])</f>
        <v>6</v>
      </c>
      <c r="S11127" s="8">
        <f>YEAR(Tabla1[[#This Row],[Date]])</f>
        <v>2023</v>
      </c>
    </row>
    <row r="11128" spans="1:19" x14ac:dyDescent="0.2">
      <c r="A11128">
        <v>11078</v>
      </c>
      <c r="B11128" s="1">
        <v>45095</v>
      </c>
      <c r="C11128" t="s">
        <v>260</v>
      </c>
      <c r="D11128" t="s">
        <v>332</v>
      </c>
      <c r="E11128">
        <v>1</v>
      </c>
      <c r="F11128" t="s">
        <v>455</v>
      </c>
      <c r="G11128" t="s">
        <v>347</v>
      </c>
      <c r="H11128" t="s">
        <v>456</v>
      </c>
      <c r="M11128" s="2">
        <v>0</v>
      </c>
      <c r="N11128" s="2">
        <v>4000</v>
      </c>
      <c r="O11128" s="2">
        <f>IF(Tabla1[[#This Row],[Mov]]="VNT",Tabla1[[#This Row],[Sale]]-Tabla1[[#This Row],[Cost]],-Tabla1[[#This Row],[Cost]]*Tabla1[[#This Row],[Cant]])</f>
        <v>4000</v>
      </c>
      <c r="P11128" s="8">
        <f>IF(Tabla1[[#This Row],[Mov]]="VNT",-Tabla1[[#This Row],[Cant]],Tabla1[[#This Row],[Cant]])</f>
        <v>-1</v>
      </c>
      <c r="Q11128" s="8">
        <f>DAY(Tabla1[[#This Row],[Date]])</f>
        <v>18</v>
      </c>
      <c r="R11128" s="8">
        <f>MONTH(Tabla1[[#This Row],[Date]])</f>
        <v>6</v>
      </c>
      <c r="S11128" s="8">
        <f>YEAR(Tabla1[[#This Row],[Date]])</f>
        <v>2023</v>
      </c>
    </row>
    <row r="11129" spans="1:19" x14ac:dyDescent="0.2">
      <c r="A11129">
        <v>11079</v>
      </c>
      <c r="B11129" s="1">
        <v>45095</v>
      </c>
      <c r="C11129" t="s">
        <v>260</v>
      </c>
      <c r="D11129" t="s">
        <v>332</v>
      </c>
      <c r="E11129">
        <v>1</v>
      </c>
      <c r="F11129" t="s">
        <v>127</v>
      </c>
      <c r="G11129" t="s">
        <v>266</v>
      </c>
      <c r="H11129" t="s">
        <v>3446</v>
      </c>
      <c r="M11129" s="2">
        <v>2000</v>
      </c>
      <c r="N11129" s="2">
        <v>5000</v>
      </c>
      <c r="O11129" s="2">
        <f>IF(Tabla1[[#This Row],[Mov]]="VNT",Tabla1[[#This Row],[Sale]]-Tabla1[[#This Row],[Cost]],-Tabla1[[#This Row],[Cost]]*Tabla1[[#This Row],[Cant]])</f>
        <v>3000</v>
      </c>
      <c r="P11129" s="8">
        <f>IF(Tabla1[[#This Row],[Mov]]="VNT",-Tabla1[[#This Row],[Cant]],Tabla1[[#This Row],[Cant]])</f>
        <v>-1</v>
      </c>
      <c r="Q11129" s="8">
        <f>DAY(Tabla1[[#This Row],[Date]])</f>
        <v>18</v>
      </c>
      <c r="R11129" s="8">
        <f>MONTH(Tabla1[[#This Row],[Date]])</f>
        <v>6</v>
      </c>
      <c r="S11129" s="8">
        <f>YEAR(Tabla1[[#This Row],[Date]])</f>
        <v>2023</v>
      </c>
    </row>
    <row r="11130" spans="1:19" x14ac:dyDescent="0.2">
      <c r="A11130">
        <v>11080</v>
      </c>
      <c r="B11130" s="1">
        <v>45095</v>
      </c>
      <c r="C11130" t="s">
        <v>260</v>
      </c>
      <c r="D11130" t="s">
        <v>332</v>
      </c>
      <c r="E11130">
        <v>1</v>
      </c>
      <c r="F11130" t="s">
        <v>225</v>
      </c>
      <c r="G11130" t="s">
        <v>273</v>
      </c>
      <c r="H11130" t="s">
        <v>470</v>
      </c>
      <c r="M11130" s="2">
        <v>1100</v>
      </c>
      <c r="N11130" s="2">
        <v>10000</v>
      </c>
      <c r="O11130" s="2">
        <f>IF(Tabla1[[#This Row],[Mov]]="VNT",Tabla1[[#This Row],[Sale]]-Tabla1[[#This Row],[Cost]],-Tabla1[[#This Row],[Cost]]*Tabla1[[#This Row],[Cant]])</f>
        <v>8900</v>
      </c>
      <c r="P11130" s="8">
        <f>IF(Tabla1[[#This Row],[Mov]]="VNT",-Tabla1[[#This Row],[Cant]],Tabla1[[#This Row],[Cant]])</f>
        <v>-1</v>
      </c>
      <c r="Q11130" s="8">
        <f>DAY(Tabla1[[#This Row],[Date]])</f>
        <v>18</v>
      </c>
      <c r="R11130" s="8">
        <f>MONTH(Tabla1[[#This Row],[Date]])</f>
        <v>6</v>
      </c>
      <c r="S11130" s="8">
        <f>YEAR(Tabla1[[#This Row],[Date]])</f>
        <v>2023</v>
      </c>
    </row>
    <row r="11131" spans="1:19" x14ac:dyDescent="0.2">
      <c r="A11131">
        <v>11081</v>
      </c>
      <c r="B11131" s="1">
        <v>45095</v>
      </c>
      <c r="C11131" t="s">
        <v>260</v>
      </c>
      <c r="D11131" t="s">
        <v>332</v>
      </c>
      <c r="E11131">
        <v>1</v>
      </c>
      <c r="F11131" t="s">
        <v>532</v>
      </c>
      <c r="G11131" t="s">
        <v>273</v>
      </c>
      <c r="H11131" t="s">
        <v>552</v>
      </c>
      <c r="J11131" t="s">
        <v>23</v>
      </c>
      <c r="M11131" s="2">
        <v>18000</v>
      </c>
      <c r="N11131" s="2">
        <v>35000</v>
      </c>
      <c r="O11131" s="2">
        <f>IF(Tabla1[[#This Row],[Mov]]="VNT",Tabla1[[#This Row],[Sale]]-Tabla1[[#This Row],[Cost]],-Tabla1[[#This Row],[Cost]]*Tabla1[[#This Row],[Cant]])</f>
        <v>17000</v>
      </c>
      <c r="P11131" s="8">
        <f>IF(Tabla1[[#This Row],[Mov]]="VNT",-Tabla1[[#This Row],[Cant]],Tabla1[[#This Row],[Cant]])</f>
        <v>-1</v>
      </c>
      <c r="Q11131" s="8">
        <f>DAY(Tabla1[[#This Row],[Date]])</f>
        <v>18</v>
      </c>
      <c r="R11131" s="8">
        <f>MONTH(Tabla1[[#This Row],[Date]])</f>
        <v>6</v>
      </c>
      <c r="S11131" s="8">
        <f>YEAR(Tabla1[[#This Row],[Date]])</f>
        <v>2023</v>
      </c>
    </row>
    <row r="11132" spans="1:19" x14ac:dyDescent="0.2">
      <c r="A11132">
        <v>11082</v>
      </c>
      <c r="B11132" s="1">
        <v>45095</v>
      </c>
      <c r="C11132" t="s">
        <v>260</v>
      </c>
      <c r="D11132" t="s">
        <v>332</v>
      </c>
      <c r="E11132">
        <v>1</v>
      </c>
      <c r="F11132" t="s">
        <v>116</v>
      </c>
      <c r="G11132" t="s">
        <v>349</v>
      </c>
      <c r="H11132" t="s">
        <v>515</v>
      </c>
      <c r="M11132" s="2">
        <v>7008</v>
      </c>
      <c r="N11132" s="2">
        <v>7500</v>
      </c>
      <c r="O11132" s="2">
        <f>IF(Tabla1[[#This Row],[Mov]]="VNT",Tabla1[[#This Row],[Sale]]-Tabla1[[#This Row],[Cost]],-Tabla1[[#This Row],[Cost]]*Tabla1[[#This Row],[Cant]])</f>
        <v>492</v>
      </c>
      <c r="P11132" s="8">
        <f>IF(Tabla1[[#This Row],[Mov]]="VNT",-Tabla1[[#This Row],[Cant]],Tabla1[[#This Row],[Cant]])</f>
        <v>-1</v>
      </c>
      <c r="Q11132" s="8">
        <f>DAY(Tabla1[[#This Row],[Date]])</f>
        <v>18</v>
      </c>
      <c r="R11132" s="8">
        <f>MONTH(Tabla1[[#This Row],[Date]])</f>
        <v>6</v>
      </c>
      <c r="S11132" s="8">
        <f>YEAR(Tabla1[[#This Row],[Date]])</f>
        <v>2023</v>
      </c>
    </row>
    <row r="11133" spans="1:19" x14ac:dyDescent="0.2">
      <c r="A11133">
        <v>11083</v>
      </c>
      <c r="B11133" s="1">
        <v>45096</v>
      </c>
      <c r="C11133" t="s">
        <v>260</v>
      </c>
      <c r="D11133" t="s">
        <v>332</v>
      </c>
      <c r="E11133">
        <v>1</v>
      </c>
      <c r="F11133" t="s">
        <v>26</v>
      </c>
      <c r="G11133" t="s">
        <v>264</v>
      </c>
      <c r="H11133" t="s">
        <v>20</v>
      </c>
      <c r="M11133" s="2">
        <v>8000</v>
      </c>
      <c r="N11133" s="2">
        <v>20000</v>
      </c>
      <c r="O11133" s="2">
        <f>IF(Tabla1[[#This Row],[Mov]]="VNT",Tabla1[[#This Row],[Sale]]-Tabla1[[#This Row],[Cost]],-Tabla1[[#This Row],[Cost]]*Tabla1[[#This Row],[Cant]])</f>
        <v>12000</v>
      </c>
      <c r="P11133" s="8">
        <f>IF(Tabla1[[#This Row],[Mov]]="VNT",-Tabla1[[#This Row],[Cant]],Tabla1[[#This Row],[Cant]])</f>
        <v>-1</v>
      </c>
      <c r="Q11133" s="8">
        <f>DAY(Tabla1[[#This Row],[Date]])</f>
        <v>19</v>
      </c>
      <c r="R11133" s="8">
        <f>MONTH(Tabla1[[#This Row],[Date]])</f>
        <v>6</v>
      </c>
      <c r="S11133" s="8">
        <f>YEAR(Tabla1[[#This Row],[Date]])</f>
        <v>2023</v>
      </c>
    </row>
    <row r="11134" spans="1:19" x14ac:dyDescent="0.2">
      <c r="A11134">
        <v>11084</v>
      </c>
      <c r="B11134" s="1">
        <v>45096</v>
      </c>
      <c r="C11134" t="s">
        <v>260</v>
      </c>
      <c r="D11134" t="s">
        <v>332</v>
      </c>
      <c r="E11134">
        <v>1</v>
      </c>
      <c r="F11134" t="s">
        <v>455</v>
      </c>
      <c r="G11134" t="s">
        <v>382</v>
      </c>
      <c r="H11134" t="s">
        <v>509</v>
      </c>
      <c r="M11134" s="2">
        <v>0</v>
      </c>
      <c r="N11134" s="2">
        <v>4000</v>
      </c>
      <c r="O11134" s="2">
        <f>IF(Tabla1[[#This Row],[Mov]]="VNT",Tabla1[[#This Row],[Sale]]-Tabla1[[#This Row],[Cost]],-Tabla1[[#This Row],[Cost]]*Tabla1[[#This Row],[Cant]])</f>
        <v>4000</v>
      </c>
      <c r="P11134" s="8">
        <f>IF(Tabla1[[#This Row],[Mov]]="VNT",-Tabla1[[#This Row],[Cant]],Tabla1[[#This Row],[Cant]])</f>
        <v>-1</v>
      </c>
      <c r="Q11134" s="8">
        <f>DAY(Tabla1[[#This Row],[Date]])</f>
        <v>19</v>
      </c>
      <c r="R11134" s="8">
        <f>MONTH(Tabla1[[#This Row],[Date]])</f>
        <v>6</v>
      </c>
      <c r="S11134" s="8">
        <f>YEAR(Tabla1[[#This Row],[Date]])</f>
        <v>2023</v>
      </c>
    </row>
    <row r="11135" spans="1:19" x14ac:dyDescent="0.2">
      <c r="A11135">
        <v>11085</v>
      </c>
      <c r="B11135" s="1">
        <v>45096</v>
      </c>
      <c r="C11135" t="s">
        <v>260</v>
      </c>
      <c r="D11135" t="s">
        <v>332</v>
      </c>
      <c r="E11135">
        <v>1</v>
      </c>
      <c r="F11135" t="s">
        <v>455</v>
      </c>
      <c r="G11135" t="s">
        <v>347</v>
      </c>
      <c r="H11135" t="s">
        <v>456</v>
      </c>
      <c r="M11135" s="2">
        <v>0</v>
      </c>
      <c r="N11135" s="2">
        <v>4000</v>
      </c>
      <c r="O11135" s="2">
        <f>IF(Tabla1[[#This Row],[Mov]]="VNT",Tabla1[[#This Row],[Sale]]-Tabla1[[#This Row],[Cost]],-Tabla1[[#This Row],[Cost]]*Tabla1[[#This Row],[Cant]])</f>
        <v>4000</v>
      </c>
      <c r="P11135" s="8">
        <f>IF(Tabla1[[#This Row],[Mov]]="VNT",-Tabla1[[#This Row],[Cant]],Tabla1[[#This Row],[Cant]])</f>
        <v>-1</v>
      </c>
      <c r="Q11135" s="8">
        <f>DAY(Tabla1[[#This Row],[Date]])</f>
        <v>19</v>
      </c>
      <c r="R11135" s="8">
        <f>MONTH(Tabla1[[#This Row],[Date]])</f>
        <v>6</v>
      </c>
      <c r="S11135" s="8">
        <f>YEAR(Tabla1[[#This Row],[Date]])</f>
        <v>2023</v>
      </c>
    </row>
    <row r="11136" spans="1:19" x14ac:dyDescent="0.2">
      <c r="A11136">
        <v>11086</v>
      </c>
      <c r="B11136" s="1">
        <v>45096</v>
      </c>
      <c r="C11136" t="s">
        <v>260</v>
      </c>
      <c r="D11136" t="s">
        <v>332</v>
      </c>
      <c r="E11136">
        <v>1</v>
      </c>
      <c r="F11136" t="s">
        <v>628</v>
      </c>
      <c r="G11136" t="s">
        <v>266</v>
      </c>
      <c r="H11136" t="s">
        <v>3536</v>
      </c>
      <c r="M11136" s="2">
        <v>27000</v>
      </c>
      <c r="N11136" s="2">
        <v>50000</v>
      </c>
      <c r="O11136" s="2">
        <f>IF(Tabla1[[#This Row],[Mov]]="VNT",Tabla1[[#This Row],[Sale]]-Tabla1[[#This Row],[Cost]],-Tabla1[[#This Row],[Cost]]*Tabla1[[#This Row],[Cant]])</f>
        <v>23000</v>
      </c>
      <c r="P11136" s="8">
        <f>IF(Tabla1[[#This Row],[Mov]]="VNT",-Tabla1[[#This Row],[Cant]],Tabla1[[#This Row],[Cant]])</f>
        <v>-1</v>
      </c>
      <c r="Q11136" s="8">
        <f>DAY(Tabla1[[#This Row],[Date]])</f>
        <v>19</v>
      </c>
      <c r="R11136" s="8">
        <f>MONTH(Tabla1[[#This Row],[Date]])</f>
        <v>6</v>
      </c>
      <c r="S11136" s="8">
        <f>YEAR(Tabla1[[#This Row],[Date]])</f>
        <v>2023</v>
      </c>
    </row>
    <row r="11137" spans="1:19" x14ac:dyDescent="0.2">
      <c r="A11137">
        <v>11087</v>
      </c>
      <c r="B11137" s="1">
        <v>45096</v>
      </c>
      <c r="C11137" t="s">
        <v>260</v>
      </c>
      <c r="D11137" t="s">
        <v>332</v>
      </c>
      <c r="E11137">
        <v>1</v>
      </c>
      <c r="F11137" t="s">
        <v>116</v>
      </c>
      <c r="G11137" t="s">
        <v>347</v>
      </c>
      <c r="H11137" t="s">
        <v>518</v>
      </c>
      <c r="M11137" s="2">
        <v>17756</v>
      </c>
      <c r="N11137" s="2">
        <v>19000</v>
      </c>
      <c r="O11137" s="2">
        <f>IF(Tabla1[[#This Row],[Mov]]="VNT",Tabla1[[#This Row],[Sale]]-Tabla1[[#This Row],[Cost]],-Tabla1[[#This Row],[Cost]]*Tabla1[[#This Row],[Cant]])</f>
        <v>1244</v>
      </c>
      <c r="P11137" s="8">
        <f>IF(Tabla1[[#This Row],[Mov]]="VNT",-Tabla1[[#This Row],[Cant]],Tabla1[[#This Row],[Cant]])</f>
        <v>-1</v>
      </c>
      <c r="Q11137" s="8">
        <f>DAY(Tabla1[[#This Row],[Date]])</f>
        <v>19</v>
      </c>
      <c r="R11137" s="8">
        <f>MONTH(Tabla1[[#This Row],[Date]])</f>
        <v>6</v>
      </c>
      <c r="S11137" s="8">
        <f>YEAR(Tabla1[[#This Row],[Date]])</f>
        <v>2023</v>
      </c>
    </row>
    <row r="11138" spans="1:19" x14ac:dyDescent="0.2">
      <c r="A11138">
        <v>11088</v>
      </c>
      <c r="B11138" s="1">
        <v>45096</v>
      </c>
      <c r="C11138" t="s">
        <v>260</v>
      </c>
      <c r="D11138" t="s">
        <v>332</v>
      </c>
      <c r="E11138">
        <v>1</v>
      </c>
      <c r="F11138" t="s">
        <v>1763</v>
      </c>
      <c r="G11138" t="s">
        <v>735</v>
      </c>
      <c r="H11138" t="s">
        <v>858</v>
      </c>
      <c r="J11138" t="s">
        <v>81</v>
      </c>
      <c r="M11138" s="2">
        <v>29000</v>
      </c>
      <c r="N11138" s="2">
        <v>55000</v>
      </c>
      <c r="O11138" s="2">
        <f>IF(Tabla1[[#This Row],[Mov]]="VNT",Tabla1[[#This Row],[Sale]]-Tabla1[[#This Row],[Cost]],-Tabla1[[#This Row],[Cost]]*Tabla1[[#This Row],[Cant]])</f>
        <v>26000</v>
      </c>
      <c r="P11138" s="8">
        <f>IF(Tabla1[[#This Row],[Mov]]="VNT",-Tabla1[[#This Row],[Cant]],Tabla1[[#This Row],[Cant]])</f>
        <v>-1</v>
      </c>
      <c r="Q11138" s="8">
        <f>DAY(Tabla1[[#This Row],[Date]])</f>
        <v>19</v>
      </c>
      <c r="R11138" s="8">
        <f>MONTH(Tabla1[[#This Row],[Date]])</f>
        <v>6</v>
      </c>
      <c r="S11138" s="8">
        <f>YEAR(Tabla1[[#This Row],[Date]])</f>
        <v>2023</v>
      </c>
    </row>
    <row r="11139" spans="1:19" x14ac:dyDescent="0.2">
      <c r="A11139">
        <v>11089</v>
      </c>
      <c r="B11139" s="1">
        <v>45096</v>
      </c>
      <c r="C11139" t="s">
        <v>260</v>
      </c>
      <c r="D11139" t="s">
        <v>332</v>
      </c>
      <c r="E11139">
        <v>1</v>
      </c>
      <c r="F11139" t="s">
        <v>455</v>
      </c>
      <c r="G11139" t="s">
        <v>347</v>
      </c>
      <c r="H11139" t="s">
        <v>456</v>
      </c>
      <c r="M11139" s="2">
        <v>0</v>
      </c>
      <c r="N11139" s="2">
        <v>4000</v>
      </c>
      <c r="O11139" s="2">
        <f>IF(Tabla1[[#This Row],[Mov]]="VNT",Tabla1[[#This Row],[Sale]]-Tabla1[[#This Row],[Cost]],-Tabla1[[#This Row],[Cost]]*Tabla1[[#This Row],[Cant]])</f>
        <v>4000</v>
      </c>
      <c r="P11139" s="8">
        <f>IF(Tabla1[[#This Row],[Mov]]="VNT",-Tabla1[[#This Row],[Cant]],Tabla1[[#This Row],[Cant]])</f>
        <v>-1</v>
      </c>
      <c r="Q11139" s="8">
        <f>DAY(Tabla1[[#This Row],[Date]])</f>
        <v>19</v>
      </c>
      <c r="R11139" s="8">
        <f>MONTH(Tabla1[[#This Row],[Date]])</f>
        <v>6</v>
      </c>
      <c r="S11139" s="8">
        <f>YEAR(Tabla1[[#This Row],[Date]])</f>
        <v>2023</v>
      </c>
    </row>
    <row r="11140" spans="1:19" x14ac:dyDescent="0.2">
      <c r="A11140">
        <v>11090</v>
      </c>
      <c r="B11140" s="1">
        <v>45096</v>
      </c>
      <c r="C11140" t="s">
        <v>260</v>
      </c>
      <c r="D11140" t="s">
        <v>332</v>
      </c>
      <c r="E11140">
        <v>1</v>
      </c>
      <c r="F11140" t="s">
        <v>116</v>
      </c>
      <c r="G11140" t="s">
        <v>347</v>
      </c>
      <c r="H11140" t="s">
        <v>518</v>
      </c>
      <c r="M11140" s="2">
        <v>4672</v>
      </c>
      <c r="N11140" s="2">
        <v>5000</v>
      </c>
      <c r="O11140" s="2">
        <f>IF(Tabla1[[#This Row],[Mov]]="VNT",Tabla1[[#This Row],[Sale]]-Tabla1[[#This Row],[Cost]],-Tabla1[[#This Row],[Cost]]*Tabla1[[#This Row],[Cant]])</f>
        <v>328</v>
      </c>
      <c r="P11140" s="8">
        <f>IF(Tabla1[[#This Row],[Mov]]="VNT",-Tabla1[[#This Row],[Cant]],Tabla1[[#This Row],[Cant]])</f>
        <v>-1</v>
      </c>
      <c r="Q11140" s="8">
        <f>DAY(Tabla1[[#This Row],[Date]])</f>
        <v>19</v>
      </c>
      <c r="R11140" s="8">
        <f>MONTH(Tabla1[[#This Row],[Date]])</f>
        <v>6</v>
      </c>
      <c r="S11140" s="8">
        <f>YEAR(Tabla1[[#This Row],[Date]])</f>
        <v>2023</v>
      </c>
    </row>
    <row r="11141" spans="1:19" x14ac:dyDescent="0.2">
      <c r="A11141">
        <v>11091</v>
      </c>
      <c r="B11141" s="1">
        <v>45096</v>
      </c>
      <c r="C11141" t="s">
        <v>260</v>
      </c>
      <c r="D11141" t="s">
        <v>332</v>
      </c>
      <c r="E11141">
        <v>1</v>
      </c>
      <c r="F11141" t="s">
        <v>42</v>
      </c>
      <c r="G11141" t="s">
        <v>266</v>
      </c>
      <c r="H11141" t="s">
        <v>1027</v>
      </c>
      <c r="M11141" s="2">
        <v>16000</v>
      </c>
      <c r="N11141" s="2">
        <v>34000</v>
      </c>
      <c r="O11141" s="2">
        <f>IF(Tabla1[[#This Row],[Mov]]="VNT",Tabla1[[#This Row],[Sale]]-Tabla1[[#This Row],[Cost]],-Tabla1[[#This Row],[Cost]]*Tabla1[[#This Row],[Cant]])</f>
        <v>18000</v>
      </c>
      <c r="P11141" s="8">
        <f>IF(Tabla1[[#This Row],[Mov]]="VNT",-Tabla1[[#This Row],[Cant]],Tabla1[[#This Row],[Cant]])</f>
        <v>-1</v>
      </c>
      <c r="Q11141" s="8">
        <f>DAY(Tabla1[[#This Row],[Date]])</f>
        <v>19</v>
      </c>
      <c r="R11141" s="8">
        <f>MONTH(Tabla1[[#This Row],[Date]])</f>
        <v>6</v>
      </c>
      <c r="S11141" s="8">
        <f>YEAR(Tabla1[[#This Row],[Date]])</f>
        <v>2023</v>
      </c>
    </row>
    <row r="11142" spans="1:19" x14ac:dyDescent="0.2">
      <c r="A11142">
        <v>11092</v>
      </c>
      <c r="B11142" s="1">
        <v>45096</v>
      </c>
      <c r="C11142" t="s">
        <v>260</v>
      </c>
      <c r="D11142" t="s">
        <v>332</v>
      </c>
      <c r="E11142">
        <v>1</v>
      </c>
      <c r="F11142" t="s">
        <v>677</v>
      </c>
      <c r="G11142" t="s">
        <v>284</v>
      </c>
      <c r="H11142" t="s">
        <v>3553</v>
      </c>
      <c r="M11142" s="2">
        <v>5000</v>
      </c>
      <c r="N11142" s="2">
        <v>20000</v>
      </c>
      <c r="O11142" s="2">
        <f>IF(Tabla1[[#This Row],[Mov]]="VNT",Tabla1[[#This Row],[Sale]]-Tabla1[[#This Row],[Cost]],-Tabla1[[#This Row],[Cost]]*Tabla1[[#This Row],[Cant]])</f>
        <v>15000</v>
      </c>
      <c r="P11142" s="8">
        <f>IF(Tabla1[[#This Row],[Mov]]="VNT",-Tabla1[[#This Row],[Cant]],Tabla1[[#This Row],[Cant]])</f>
        <v>-1</v>
      </c>
      <c r="Q11142" s="8">
        <f>DAY(Tabla1[[#This Row],[Date]])</f>
        <v>19</v>
      </c>
      <c r="R11142" s="8">
        <f>MONTH(Tabla1[[#This Row],[Date]])</f>
        <v>6</v>
      </c>
      <c r="S11142" s="8">
        <f>YEAR(Tabla1[[#This Row],[Date]])</f>
        <v>2023</v>
      </c>
    </row>
    <row r="11143" spans="1:19" x14ac:dyDescent="0.2">
      <c r="A11143">
        <v>11093</v>
      </c>
      <c r="B11143" s="1">
        <v>45096</v>
      </c>
      <c r="C11143" t="s">
        <v>260</v>
      </c>
      <c r="D11143" t="s">
        <v>332</v>
      </c>
      <c r="E11143">
        <v>1</v>
      </c>
      <c r="F11143" t="s">
        <v>386</v>
      </c>
      <c r="G11143" t="s">
        <v>272</v>
      </c>
      <c r="H11143" t="s">
        <v>309</v>
      </c>
      <c r="M11143" s="2">
        <v>65000</v>
      </c>
      <c r="N11143" s="2">
        <v>120000</v>
      </c>
      <c r="O11143" s="2">
        <f>IF(Tabla1[[#This Row],[Mov]]="VNT",Tabla1[[#This Row],[Sale]]-Tabla1[[#This Row],[Cost]],-Tabla1[[#This Row],[Cost]]*Tabla1[[#This Row],[Cant]])</f>
        <v>55000</v>
      </c>
      <c r="P11143" s="8">
        <f>IF(Tabla1[[#This Row],[Mov]]="VNT",-Tabla1[[#This Row],[Cant]],Tabla1[[#This Row],[Cant]])</f>
        <v>-1</v>
      </c>
      <c r="Q11143" s="8">
        <f>DAY(Tabla1[[#This Row],[Date]])</f>
        <v>19</v>
      </c>
      <c r="R11143" s="8">
        <f>MONTH(Tabla1[[#This Row],[Date]])</f>
        <v>6</v>
      </c>
      <c r="S11143" s="8">
        <f>YEAR(Tabla1[[#This Row],[Date]])</f>
        <v>2023</v>
      </c>
    </row>
    <row r="11144" spans="1:19" x14ac:dyDescent="0.2">
      <c r="A11144">
        <v>11094</v>
      </c>
      <c r="B11144" s="1">
        <v>45096</v>
      </c>
      <c r="C11144" t="s">
        <v>260</v>
      </c>
      <c r="D11144" t="s">
        <v>332</v>
      </c>
      <c r="E11144">
        <v>1</v>
      </c>
      <c r="F11144" t="s">
        <v>116</v>
      </c>
      <c r="G11144" t="s">
        <v>347</v>
      </c>
      <c r="H11144" t="s">
        <v>518</v>
      </c>
      <c r="M11144" s="2">
        <v>10279</v>
      </c>
      <c r="N11144" s="2">
        <v>11000</v>
      </c>
      <c r="O11144" s="2">
        <f>IF(Tabla1[[#This Row],[Mov]]="VNT",Tabla1[[#This Row],[Sale]]-Tabla1[[#This Row],[Cost]],-Tabla1[[#This Row],[Cost]]*Tabla1[[#This Row],[Cant]])</f>
        <v>721</v>
      </c>
      <c r="P11144" s="8">
        <f>IF(Tabla1[[#This Row],[Mov]]="VNT",-Tabla1[[#This Row],[Cant]],Tabla1[[#This Row],[Cant]])</f>
        <v>-1</v>
      </c>
      <c r="Q11144" s="8">
        <f>DAY(Tabla1[[#This Row],[Date]])</f>
        <v>19</v>
      </c>
      <c r="R11144" s="8">
        <f>MONTH(Tabla1[[#This Row],[Date]])</f>
        <v>6</v>
      </c>
      <c r="S11144" s="8">
        <f>YEAR(Tabla1[[#This Row],[Date]])</f>
        <v>2023</v>
      </c>
    </row>
    <row r="11145" spans="1:19" x14ac:dyDescent="0.2">
      <c r="A11145">
        <v>11095</v>
      </c>
      <c r="B11145" s="1">
        <v>45096</v>
      </c>
      <c r="C11145" t="s">
        <v>260</v>
      </c>
      <c r="D11145" t="s">
        <v>332</v>
      </c>
      <c r="E11145">
        <v>1</v>
      </c>
      <c r="F11145" t="s">
        <v>891</v>
      </c>
      <c r="G11145" t="s">
        <v>284</v>
      </c>
      <c r="H11145" t="s">
        <v>3235</v>
      </c>
      <c r="M11145" s="2">
        <v>3500</v>
      </c>
      <c r="N11145" s="2">
        <v>10000</v>
      </c>
      <c r="O11145" s="2">
        <f>IF(Tabla1[[#This Row],[Mov]]="VNT",Tabla1[[#This Row],[Sale]]-Tabla1[[#This Row],[Cost]],-Tabla1[[#This Row],[Cost]]*Tabla1[[#This Row],[Cant]])</f>
        <v>6500</v>
      </c>
      <c r="P11145" s="8">
        <f>IF(Tabla1[[#This Row],[Mov]]="VNT",-Tabla1[[#This Row],[Cant]],Tabla1[[#This Row],[Cant]])</f>
        <v>-1</v>
      </c>
      <c r="Q11145" s="8">
        <f>DAY(Tabla1[[#This Row],[Date]])</f>
        <v>19</v>
      </c>
      <c r="R11145" s="8">
        <f>MONTH(Tabla1[[#This Row],[Date]])</f>
        <v>6</v>
      </c>
      <c r="S11145" s="8">
        <f>YEAR(Tabla1[[#This Row],[Date]])</f>
        <v>2023</v>
      </c>
    </row>
    <row r="11146" spans="1:19" x14ac:dyDescent="0.2">
      <c r="A11146">
        <v>11096</v>
      </c>
      <c r="B11146" s="1">
        <v>45096</v>
      </c>
      <c r="C11146" t="s">
        <v>260</v>
      </c>
      <c r="D11146" t="s">
        <v>332</v>
      </c>
      <c r="E11146">
        <v>1</v>
      </c>
      <c r="F11146" t="s">
        <v>48</v>
      </c>
      <c r="G11146" t="s">
        <v>1765</v>
      </c>
      <c r="H11146" t="s">
        <v>3563</v>
      </c>
      <c r="M11146" s="2">
        <v>110000</v>
      </c>
      <c r="N11146" s="2">
        <v>160000</v>
      </c>
      <c r="O11146" s="2">
        <f>IF(Tabla1[[#This Row],[Mov]]="VNT",Tabla1[[#This Row],[Sale]]-Tabla1[[#This Row],[Cost]],-Tabla1[[#This Row],[Cost]]*Tabla1[[#This Row],[Cant]])</f>
        <v>50000</v>
      </c>
      <c r="P11146" s="8">
        <f>IF(Tabla1[[#This Row],[Mov]]="VNT",-Tabla1[[#This Row],[Cant]],Tabla1[[#This Row],[Cant]])</f>
        <v>-1</v>
      </c>
      <c r="Q11146" s="8">
        <f>DAY(Tabla1[[#This Row],[Date]])</f>
        <v>19</v>
      </c>
      <c r="R11146" s="8">
        <f>MONTH(Tabla1[[#This Row],[Date]])</f>
        <v>6</v>
      </c>
      <c r="S11146" s="8">
        <f>YEAR(Tabla1[[#This Row],[Date]])</f>
        <v>2023</v>
      </c>
    </row>
    <row r="11147" spans="1:19" x14ac:dyDescent="0.2">
      <c r="A11147">
        <v>11097</v>
      </c>
      <c r="B11147" s="1">
        <v>45096</v>
      </c>
      <c r="C11147" t="s">
        <v>260</v>
      </c>
      <c r="D11147" t="s">
        <v>332</v>
      </c>
      <c r="E11147">
        <v>1</v>
      </c>
      <c r="F11147" t="s">
        <v>458</v>
      </c>
      <c r="G11147" t="s">
        <v>272</v>
      </c>
      <c r="H11147" t="s">
        <v>3554</v>
      </c>
      <c r="M11147" s="2">
        <v>0</v>
      </c>
      <c r="N11147" s="2">
        <v>5000</v>
      </c>
      <c r="O11147" s="2">
        <f>IF(Tabla1[[#This Row],[Mov]]="VNT",Tabla1[[#This Row],[Sale]]-Tabla1[[#This Row],[Cost]],-Tabla1[[#This Row],[Cost]]*Tabla1[[#This Row],[Cant]])</f>
        <v>5000</v>
      </c>
      <c r="P11147" s="8">
        <f>IF(Tabla1[[#This Row],[Mov]]="VNT",-Tabla1[[#This Row],[Cant]],Tabla1[[#This Row],[Cant]])</f>
        <v>-1</v>
      </c>
      <c r="Q11147" s="8">
        <f>DAY(Tabla1[[#This Row],[Date]])</f>
        <v>19</v>
      </c>
      <c r="R11147" s="8">
        <f>MONTH(Tabla1[[#This Row],[Date]])</f>
        <v>6</v>
      </c>
      <c r="S11147" s="8">
        <f>YEAR(Tabla1[[#This Row],[Date]])</f>
        <v>2023</v>
      </c>
    </row>
    <row r="11148" spans="1:19" x14ac:dyDescent="0.2">
      <c r="A11148">
        <v>11098</v>
      </c>
      <c r="B11148" s="1">
        <v>45096</v>
      </c>
      <c r="C11148" t="s">
        <v>260</v>
      </c>
      <c r="D11148" t="s">
        <v>332</v>
      </c>
      <c r="E11148">
        <v>1</v>
      </c>
      <c r="F11148" t="s">
        <v>532</v>
      </c>
      <c r="G11148" t="s">
        <v>2810</v>
      </c>
      <c r="H11148" t="s">
        <v>2811</v>
      </c>
      <c r="M11148" s="2">
        <v>50000</v>
      </c>
      <c r="N11148" s="2">
        <v>80000</v>
      </c>
      <c r="O11148" s="2">
        <f>IF(Tabla1[[#This Row],[Mov]]="VNT",Tabla1[[#This Row],[Sale]]-Tabla1[[#This Row],[Cost]],-Tabla1[[#This Row],[Cost]]*Tabla1[[#This Row],[Cant]])</f>
        <v>30000</v>
      </c>
      <c r="P11148" s="8">
        <f>IF(Tabla1[[#This Row],[Mov]]="VNT",-Tabla1[[#This Row],[Cant]],Tabla1[[#This Row],[Cant]])</f>
        <v>-1</v>
      </c>
      <c r="Q11148" s="8">
        <f>DAY(Tabla1[[#This Row],[Date]])</f>
        <v>19</v>
      </c>
      <c r="R11148" s="8">
        <f>MONTH(Tabla1[[#This Row],[Date]])</f>
        <v>6</v>
      </c>
      <c r="S11148" s="8">
        <f>YEAR(Tabla1[[#This Row],[Date]])</f>
        <v>2023</v>
      </c>
    </row>
    <row r="11149" spans="1:19" x14ac:dyDescent="0.2">
      <c r="A11149">
        <v>11099</v>
      </c>
      <c r="B11149" s="1">
        <v>45096</v>
      </c>
      <c r="C11149" t="s">
        <v>260</v>
      </c>
      <c r="D11149" t="s">
        <v>332</v>
      </c>
      <c r="E11149">
        <v>1</v>
      </c>
      <c r="F11149" t="s">
        <v>116</v>
      </c>
      <c r="G11149" t="s">
        <v>347</v>
      </c>
      <c r="H11149" t="s">
        <v>519</v>
      </c>
      <c r="M11149" s="2">
        <v>9345</v>
      </c>
      <c r="N11149" s="2">
        <v>10000</v>
      </c>
      <c r="O11149" s="2">
        <f>IF(Tabla1[[#This Row],[Mov]]="VNT",Tabla1[[#This Row],[Sale]]-Tabla1[[#This Row],[Cost]],-Tabla1[[#This Row],[Cost]]*Tabla1[[#This Row],[Cant]])</f>
        <v>655</v>
      </c>
      <c r="P11149" s="8">
        <f>IF(Tabla1[[#This Row],[Mov]]="VNT",-Tabla1[[#This Row],[Cant]],Tabla1[[#This Row],[Cant]])</f>
        <v>-1</v>
      </c>
      <c r="Q11149" s="8">
        <f>DAY(Tabla1[[#This Row],[Date]])</f>
        <v>19</v>
      </c>
      <c r="R11149" s="8">
        <f>MONTH(Tabla1[[#This Row],[Date]])</f>
        <v>6</v>
      </c>
      <c r="S11149" s="8">
        <f>YEAR(Tabla1[[#This Row],[Date]])</f>
        <v>2023</v>
      </c>
    </row>
    <row r="11150" spans="1:19" x14ac:dyDescent="0.2">
      <c r="A11150">
        <v>11100</v>
      </c>
      <c r="B11150" s="1">
        <v>45096</v>
      </c>
      <c r="C11150" t="s">
        <v>260</v>
      </c>
      <c r="D11150" t="s">
        <v>332</v>
      </c>
      <c r="E11150">
        <v>1</v>
      </c>
      <c r="F11150" t="s">
        <v>48</v>
      </c>
      <c r="G11150" t="s">
        <v>266</v>
      </c>
      <c r="H11150" t="s">
        <v>3253</v>
      </c>
      <c r="M11150" s="2">
        <v>8500</v>
      </c>
      <c r="N11150" s="2">
        <v>20000</v>
      </c>
      <c r="O11150" s="2">
        <f>IF(Tabla1[[#This Row],[Mov]]="VNT",Tabla1[[#This Row],[Sale]]-Tabla1[[#This Row],[Cost]],-Tabla1[[#This Row],[Cost]]*Tabla1[[#This Row],[Cant]])</f>
        <v>11500</v>
      </c>
      <c r="P11150" s="8">
        <f>IF(Tabla1[[#This Row],[Mov]]="VNT",-Tabla1[[#This Row],[Cant]],Tabla1[[#This Row],[Cant]])</f>
        <v>-1</v>
      </c>
      <c r="Q11150" s="8">
        <f>DAY(Tabla1[[#This Row],[Date]])</f>
        <v>19</v>
      </c>
      <c r="R11150" s="8">
        <f>MONTH(Tabla1[[#This Row],[Date]])</f>
        <v>6</v>
      </c>
      <c r="S11150" s="8">
        <f>YEAR(Tabla1[[#This Row],[Date]])</f>
        <v>2023</v>
      </c>
    </row>
    <row r="11151" spans="1:19" x14ac:dyDescent="0.2">
      <c r="A11151">
        <v>11101</v>
      </c>
      <c r="B11151" s="1">
        <v>45096</v>
      </c>
      <c r="C11151" t="s">
        <v>260</v>
      </c>
      <c r="D11151" t="s">
        <v>332</v>
      </c>
      <c r="E11151">
        <v>1</v>
      </c>
      <c r="F11151" t="s">
        <v>116</v>
      </c>
      <c r="G11151" t="s">
        <v>347</v>
      </c>
      <c r="H11151" t="s">
        <v>518</v>
      </c>
      <c r="M11151" s="2">
        <v>10279</v>
      </c>
      <c r="N11151" s="2">
        <v>11000</v>
      </c>
      <c r="O11151" s="2">
        <f>IF(Tabla1[[#This Row],[Mov]]="VNT",Tabla1[[#This Row],[Sale]]-Tabla1[[#This Row],[Cost]],-Tabla1[[#This Row],[Cost]]*Tabla1[[#This Row],[Cant]])</f>
        <v>721</v>
      </c>
      <c r="P11151" s="8">
        <f>IF(Tabla1[[#This Row],[Mov]]="VNT",-Tabla1[[#This Row],[Cant]],Tabla1[[#This Row],[Cant]])</f>
        <v>-1</v>
      </c>
      <c r="Q11151" s="8">
        <f>DAY(Tabla1[[#This Row],[Date]])</f>
        <v>19</v>
      </c>
      <c r="R11151" s="8">
        <f>MONTH(Tabla1[[#This Row],[Date]])</f>
        <v>6</v>
      </c>
      <c r="S11151" s="8">
        <f>YEAR(Tabla1[[#This Row],[Date]])</f>
        <v>2023</v>
      </c>
    </row>
    <row r="11152" spans="1:19" x14ac:dyDescent="0.2">
      <c r="A11152">
        <v>11102</v>
      </c>
      <c r="B11152" s="1">
        <v>45096</v>
      </c>
      <c r="C11152" t="s">
        <v>260</v>
      </c>
      <c r="D11152" t="s">
        <v>332</v>
      </c>
      <c r="E11152">
        <v>1</v>
      </c>
      <c r="F11152" t="s">
        <v>26</v>
      </c>
      <c r="G11152" t="s">
        <v>264</v>
      </c>
      <c r="H11152" t="s">
        <v>16</v>
      </c>
      <c r="M11152" s="2">
        <v>8500</v>
      </c>
      <c r="N11152" s="2">
        <v>20000</v>
      </c>
      <c r="O11152" s="2">
        <f>IF(Tabla1[[#This Row],[Mov]]="VNT",Tabla1[[#This Row],[Sale]]-Tabla1[[#This Row],[Cost]],-Tabla1[[#This Row],[Cost]]*Tabla1[[#This Row],[Cant]])</f>
        <v>11500</v>
      </c>
      <c r="P11152" s="8">
        <f>IF(Tabla1[[#This Row],[Mov]]="VNT",-Tabla1[[#This Row],[Cant]],Tabla1[[#This Row],[Cant]])</f>
        <v>-1</v>
      </c>
      <c r="Q11152" s="8">
        <f>DAY(Tabla1[[#This Row],[Date]])</f>
        <v>19</v>
      </c>
      <c r="R11152" s="8">
        <f>MONTH(Tabla1[[#This Row],[Date]])</f>
        <v>6</v>
      </c>
      <c r="S11152" s="8">
        <f>YEAR(Tabla1[[#This Row],[Date]])</f>
        <v>2023</v>
      </c>
    </row>
    <row r="11153" spans="1:19" x14ac:dyDescent="0.2">
      <c r="A11153">
        <v>11103</v>
      </c>
      <c r="B11153" s="1">
        <v>45096</v>
      </c>
      <c r="C11153" t="s">
        <v>260</v>
      </c>
      <c r="D11153" t="s">
        <v>332</v>
      </c>
      <c r="E11153">
        <v>1</v>
      </c>
      <c r="F11153" t="s">
        <v>116</v>
      </c>
      <c r="G11153" t="s">
        <v>347</v>
      </c>
      <c r="H11153" t="s">
        <v>518</v>
      </c>
      <c r="M11153" s="2">
        <v>3270</v>
      </c>
      <c r="N11153" s="2">
        <v>3500</v>
      </c>
      <c r="O11153" s="2">
        <f>IF(Tabla1[[#This Row],[Mov]]="VNT",Tabla1[[#This Row],[Sale]]-Tabla1[[#This Row],[Cost]],-Tabla1[[#This Row],[Cost]]*Tabla1[[#This Row],[Cant]])</f>
        <v>230</v>
      </c>
      <c r="P11153" s="8">
        <f>IF(Tabla1[[#This Row],[Mov]]="VNT",-Tabla1[[#This Row],[Cant]],Tabla1[[#This Row],[Cant]])</f>
        <v>-1</v>
      </c>
      <c r="Q11153" s="8">
        <f>DAY(Tabla1[[#This Row],[Date]])</f>
        <v>19</v>
      </c>
      <c r="R11153" s="8">
        <f>MONTH(Tabla1[[#This Row],[Date]])</f>
        <v>6</v>
      </c>
      <c r="S11153" s="8">
        <f>YEAR(Tabla1[[#This Row],[Date]])</f>
        <v>2023</v>
      </c>
    </row>
    <row r="11154" spans="1:19" x14ac:dyDescent="0.2">
      <c r="A11154">
        <v>11104</v>
      </c>
      <c r="B11154" s="1">
        <v>45096</v>
      </c>
      <c r="C11154" t="s">
        <v>260</v>
      </c>
      <c r="D11154" t="s">
        <v>332</v>
      </c>
      <c r="E11154">
        <v>1</v>
      </c>
      <c r="F11154" t="s">
        <v>342</v>
      </c>
      <c r="G11154" t="s">
        <v>860</v>
      </c>
      <c r="H11154" t="s">
        <v>2239</v>
      </c>
      <c r="M11154" s="2">
        <v>900</v>
      </c>
      <c r="N11154" s="2">
        <v>10000</v>
      </c>
      <c r="O11154" s="2">
        <f>IF(Tabla1[[#This Row],[Mov]]="VNT",Tabla1[[#This Row],[Sale]]-Tabla1[[#This Row],[Cost]],-Tabla1[[#This Row],[Cost]]*Tabla1[[#This Row],[Cant]])</f>
        <v>9100</v>
      </c>
      <c r="P11154" s="8">
        <f>IF(Tabla1[[#This Row],[Mov]]="VNT",-Tabla1[[#This Row],[Cant]],Tabla1[[#This Row],[Cant]])</f>
        <v>-1</v>
      </c>
      <c r="Q11154" s="8">
        <f>DAY(Tabla1[[#This Row],[Date]])</f>
        <v>19</v>
      </c>
      <c r="R11154" s="8">
        <f>MONTH(Tabla1[[#This Row],[Date]])</f>
        <v>6</v>
      </c>
      <c r="S11154" s="8">
        <f>YEAR(Tabla1[[#This Row],[Date]])</f>
        <v>2023</v>
      </c>
    </row>
    <row r="11155" spans="1:19" x14ac:dyDescent="0.2">
      <c r="A11155">
        <v>11105</v>
      </c>
      <c r="B11155" s="1">
        <v>45096</v>
      </c>
      <c r="C11155" t="s">
        <v>260</v>
      </c>
      <c r="D11155" t="s">
        <v>332</v>
      </c>
      <c r="E11155">
        <v>1</v>
      </c>
      <c r="F11155" t="s">
        <v>609</v>
      </c>
      <c r="G11155" t="s">
        <v>793</v>
      </c>
      <c r="H11155" t="s">
        <v>624</v>
      </c>
      <c r="M11155" s="2">
        <v>95000</v>
      </c>
      <c r="N11155" s="2">
        <v>120000</v>
      </c>
      <c r="O11155" s="2">
        <f>IF(Tabla1[[#This Row],[Mov]]="VNT",Tabla1[[#This Row],[Sale]]-Tabla1[[#This Row],[Cost]],-Tabla1[[#This Row],[Cost]]*Tabla1[[#This Row],[Cant]])</f>
        <v>25000</v>
      </c>
      <c r="P11155" s="8">
        <f>IF(Tabla1[[#This Row],[Mov]]="VNT",-Tabla1[[#This Row],[Cant]],Tabla1[[#This Row],[Cant]])</f>
        <v>-1</v>
      </c>
      <c r="Q11155" s="8">
        <f>DAY(Tabla1[[#This Row],[Date]])</f>
        <v>19</v>
      </c>
      <c r="R11155" s="8">
        <f>MONTH(Tabla1[[#This Row],[Date]])</f>
        <v>6</v>
      </c>
      <c r="S11155" s="8">
        <f>YEAR(Tabla1[[#This Row],[Date]])</f>
        <v>2023</v>
      </c>
    </row>
    <row r="11156" spans="1:19" x14ac:dyDescent="0.2">
      <c r="A11156">
        <v>11106</v>
      </c>
      <c r="B11156" s="1">
        <v>45096</v>
      </c>
      <c r="C11156" t="s">
        <v>260</v>
      </c>
      <c r="D11156" t="s">
        <v>332</v>
      </c>
      <c r="E11156">
        <v>1</v>
      </c>
      <c r="F11156" t="s">
        <v>214</v>
      </c>
      <c r="G11156" t="s">
        <v>794</v>
      </c>
      <c r="H11156" t="s">
        <v>215</v>
      </c>
      <c r="M11156" s="2">
        <v>13000</v>
      </c>
      <c r="N11156" s="2">
        <v>29000</v>
      </c>
      <c r="O11156" s="2">
        <f>IF(Tabla1[[#This Row],[Mov]]="VNT",Tabla1[[#This Row],[Sale]]-Tabla1[[#This Row],[Cost]],-Tabla1[[#This Row],[Cost]]*Tabla1[[#This Row],[Cant]])</f>
        <v>16000</v>
      </c>
      <c r="P11156" s="8">
        <f>IF(Tabla1[[#This Row],[Mov]]="VNT",-Tabla1[[#This Row],[Cant]],Tabla1[[#This Row],[Cant]])</f>
        <v>-1</v>
      </c>
      <c r="Q11156" s="8">
        <f>DAY(Tabla1[[#This Row],[Date]])</f>
        <v>19</v>
      </c>
      <c r="R11156" s="8">
        <f>MONTH(Tabla1[[#This Row],[Date]])</f>
        <v>6</v>
      </c>
      <c r="S11156" s="8">
        <f>YEAR(Tabla1[[#This Row],[Date]])</f>
        <v>2023</v>
      </c>
    </row>
    <row r="11157" spans="1:19" x14ac:dyDescent="0.2">
      <c r="A11157">
        <v>11107</v>
      </c>
      <c r="B11157" s="1">
        <v>45096</v>
      </c>
      <c r="C11157" t="s">
        <v>260</v>
      </c>
      <c r="D11157" t="s">
        <v>332</v>
      </c>
      <c r="E11157">
        <v>1</v>
      </c>
      <c r="F11157" t="s">
        <v>214</v>
      </c>
      <c r="G11157" t="s">
        <v>794</v>
      </c>
      <c r="H11157" t="s">
        <v>215</v>
      </c>
      <c r="M11157" s="2">
        <v>15000</v>
      </c>
      <c r="N11157" s="2">
        <v>29000</v>
      </c>
      <c r="O11157" s="2">
        <f>IF(Tabla1[[#This Row],[Mov]]="VNT",Tabla1[[#This Row],[Sale]]-Tabla1[[#This Row],[Cost]],-Tabla1[[#This Row],[Cost]]*Tabla1[[#This Row],[Cant]])</f>
        <v>14000</v>
      </c>
      <c r="P11157" s="8">
        <f>IF(Tabla1[[#This Row],[Mov]]="VNT",-Tabla1[[#This Row],[Cant]],Tabla1[[#This Row],[Cant]])</f>
        <v>-1</v>
      </c>
      <c r="Q11157" s="8">
        <f>DAY(Tabla1[[#This Row],[Date]])</f>
        <v>19</v>
      </c>
      <c r="R11157" s="8">
        <f>MONTH(Tabla1[[#This Row],[Date]])</f>
        <v>6</v>
      </c>
      <c r="S11157" s="8">
        <f>YEAR(Tabla1[[#This Row],[Date]])</f>
        <v>2023</v>
      </c>
    </row>
    <row r="11158" spans="1:19" x14ac:dyDescent="0.2">
      <c r="A11158">
        <v>11108</v>
      </c>
      <c r="B11158" s="1">
        <v>45096</v>
      </c>
      <c r="C11158" t="s">
        <v>260</v>
      </c>
      <c r="D11158" t="s">
        <v>332</v>
      </c>
      <c r="E11158">
        <v>1</v>
      </c>
      <c r="F11158" t="s">
        <v>26</v>
      </c>
      <c r="G11158" t="s">
        <v>603</v>
      </c>
      <c r="H11158" t="s">
        <v>2819</v>
      </c>
      <c r="M11158" s="2">
        <v>3500</v>
      </c>
      <c r="N11158" s="2">
        <v>9000</v>
      </c>
      <c r="O11158" s="2">
        <f>IF(Tabla1[[#This Row],[Mov]]="VNT",Tabla1[[#This Row],[Sale]]-Tabla1[[#This Row],[Cost]],-Tabla1[[#This Row],[Cost]]*Tabla1[[#This Row],[Cant]])</f>
        <v>5500</v>
      </c>
      <c r="P11158" s="8">
        <f>IF(Tabla1[[#This Row],[Mov]]="VNT",-Tabla1[[#This Row],[Cant]],Tabla1[[#This Row],[Cant]])</f>
        <v>-1</v>
      </c>
      <c r="Q11158" s="8">
        <f>DAY(Tabla1[[#This Row],[Date]])</f>
        <v>19</v>
      </c>
      <c r="R11158" s="8">
        <f>MONTH(Tabla1[[#This Row],[Date]])</f>
        <v>6</v>
      </c>
      <c r="S11158" s="8">
        <f>YEAR(Tabla1[[#This Row],[Date]])</f>
        <v>2023</v>
      </c>
    </row>
    <row r="11159" spans="1:19" x14ac:dyDescent="0.2">
      <c r="A11159">
        <v>11109</v>
      </c>
      <c r="B11159" s="1">
        <v>45096</v>
      </c>
      <c r="C11159" t="s">
        <v>260</v>
      </c>
      <c r="D11159" t="s">
        <v>332</v>
      </c>
      <c r="E11159">
        <v>1</v>
      </c>
      <c r="F11159" t="s">
        <v>21</v>
      </c>
      <c r="G11159" t="s">
        <v>272</v>
      </c>
      <c r="H11159" t="s">
        <v>24</v>
      </c>
      <c r="M11159" s="2">
        <v>3500</v>
      </c>
      <c r="N11159" s="2">
        <v>12000</v>
      </c>
      <c r="O11159" s="2">
        <f>IF(Tabla1[[#This Row],[Mov]]="VNT",Tabla1[[#This Row],[Sale]]-Tabla1[[#This Row],[Cost]],-Tabla1[[#This Row],[Cost]]*Tabla1[[#This Row],[Cant]])</f>
        <v>8500</v>
      </c>
      <c r="P11159" s="8">
        <f>IF(Tabla1[[#This Row],[Mov]]="VNT",-Tabla1[[#This Row],[Cant]],Tabla1[[#This Row],[Cant]])</f>
        <v>-1</v>
      </c>
      <c r="Q11159" s="8">
        <f>DAY(Tabla1[[#This Row],[Date]])</f>
        <v>19</v>
      </c>
      <c r="R11159" s="8">
        <f>MONTH(Tabla1[[#This Row],[Date]])</f>
        <v>6</v>
      </c>
      <c r="S11159" s="8">
        <f>YEAR(Tabla1[[#This Row],[Date]])</f>
        <v>2023</v>
      </c>
    </row>
    <row r="11160" spans="1:19" x14ac:dyDescent="0.2">
      <c r="A11160">
        <v>11110</v>
      </c>
      <c r="B11160" s="1">
        <v>45096</v>
      </c>
      <c r="C11160" t="s">
        <v>260</v>
      </c>
      <c r="D11160" t="s">
        <v>332</v>
      </c>
      <c r="E11160">
        <v>1</v>
      </c>
      <c r="F11160" t="s">
        <v>116</v>
      </c>
      <c r="G11160" t="s">
        <v>347</v>
      </c>
      <c r="H11160" t="s">
        <v>518</v>
      </c>
      <c r="M11160" s="2">
        <v>6074</v>
      </c>
      <c r="N11160" s="2">
        <v>6500</v>
      </c>
      <c r="O11160" s="2">
        <f>IF(Tabla1[[#This Row],[Mov]]="VNT",Tabla1[[#This Row],[Sale]]-Tabla1[[#This Row],[Cost]],-Tabla1[[#This Row],[Cost]]*Tabla1[[#This Row],[Cant]])</f>
        <v>426</v>
      </c>
      <c r="P11160" s="8">
        <f>IF(Tabla1[[#This Row],[Mov]]="VNT",-Tabla1[[#This Row],[Cant]],Tabla1[[#This Row],[Cant]])</f>
        <v>-1</v>
      </c>
      <c r="Q11160" s="8">
        <f>DAY(Tabla1[[#This Row],[Date]])</f>
        <v>19</v>
      </c>
      <c r="R11160" s="8">
        <f>MONTH(Tabla1[[#This Row],[Date]])</f>
        <v>6</v>
      </c>
      <c r="S11160" s="8">
        <f>YEAR(Tabla1[[#This Row],[Date]])</f>
        <v>2023</v>
      </c>
    </row>
    <row r="11161" spans="1:19" x14ac:dyDescent="0.2">
      <c r="A11161">
        <v>11111</v>
      </c>
      <c r="B11161" s="1">
        <v>45096</v>
      </c>
      <c r="C11161" t="s">
        <v>260</v>
      </c>
      <c r="D11161" t="s">
        <v>332</v>
      </c>
      <c r="E11161">
        <v>1</v>
      </c>
      <c r="F11161" t="s">
        <v>532</v>
      </c>
      <c r="G11161" t="s">
        <v>266</v>
      </c>
      <c r="H11161" t="s">
        <v>3065</v>
      </c>
      <c r="M11161" s="2">
        <v>30000</v>
      </c>
      <c r="N11161" s="2">
        <v>50000</v>
      </c>
      <c r="O11161" s="2">
        <f>IF(Tabla1[[#This Row],[Mov]]="VNT",Tabla1[[#This Row],[Sale]]-Tabla1[[#This Row],[Cost]],-Tabla1[[#This Row],[Cost]]*Tabla1[[#This Row],[Cant]])</f>
        <v>20000</v>
      </c>
      <c r="P11161" s="8">
        <f>IF(Tabla1[[#This Row],[Mov]]="VNT",-Tabla1[[#This Row],[Cant]],Tabla1[[#This Row],[Cant]])</f>
        <v>-1</v>
      </c>
      <c r="Q11161" s="8">
        <f>DAY(Tabla1[[#This Row],[Date]])</f>
        <v>19</v>
      </c>
      <c r="R11161" s="8">
        <f>MONTH(Tabla1[[#This Row],[Date]])</f>
        <v>6</v>
      </c>
      <c r="S11161" s="8">
        <f>YEAR(Tabla1[[#This Row],[Date]])</f>
        <v>2023</v>
      </c>
    </row>
    <row r="11162" spans="1:19" x14ac:dyDescent="0.2">
      <c r="A11162">
        <v>11112</v>
      </c>
      <c r="B11162" s="1">
        <v>45096</v>
      </c>
      <c r="C11162" t="s">
        <v>260</v>
      </c>
      <c r="D11162" t="s">
        <v>332</v>
      </c>
      <c r="E11162">
        <v>1</v>
      </c>
      <c r="F11162" t="s">
        <v>532</v>
      </c>
      <c r="G11162" t="s">
        <v>266</v>
      </c>
      <c r="H11162" t="s">
        <v>2487</v>
      </c>
      <c r="M11162" s="2">
        <v>30000</v>
      </c>
      <c r="N11162" s="2">
        <v>50000</v>
      </c>
      <c r="O11162" s="2">
        <f>IF(Tabla1[[#This Row],[Mov]]="VNT",Tabla1[[#This Row],[Sale]]-Tabla1[[#This Row],[Cost]],-Tabla1[[#This Row],[Cost]]*Tabla1[[#This Row],[Cant]])</f>
        <v>20000</v>
      </c>
      <c r="P11162" s="8">
        <f>IF(Tabla1[[#This Row],[Mov]]="VNT",-Tabla1[[#This Row],[Cant]],Tabla1[[#This Row],[Cant]])</f>
        <v>-1</v>
      </c>
      <c r="Q11162" s="8">
        <f>DAY(Tabla1[[#This Row],[Date]])</f>
        <v>19</v>
      </c>
      <c r="R11162" s="8">
        <f>MONTH(Tabla1[[#This Row],[Date]])</f>
        <v>6</v>
      </c>
      <c r="S11162" s="8">
        <f>YEAR(Tabla1[[#This Row],[Date]])</f>
        <v>2023</v>
      </c>
    </row>
    <row r="11163" spans="1:19" x14ac:dyDescent="0.2">
      <c r="A11163">
        <v>11113</v>
      </c>
      <c r="B11163" s="1">
        <v>45096</v>
      </c>
      <c r="C11163" t="s">
        <v>260</v>
      </c>
      <c r="D11163" t="s">
        <v>332</v>
      </c>
      <c r="E11163">
        <v>1</v>
      </c>
      <c r="F11163" t="s">
        <v>225</v>
      </c>
      <c r="G11163" t="s">
        <v>262</v>
      </c>
      <c r="H11163" t="s">
        <v>301</v>
      </c>
      <c r="M11163" s="2">
        <v>1100</v>
      </c>
      <c r="N11163" s="2">
        <v>10000</v>
      </c>
      <c r="O11163" s="2">
        <f>IF(Tabla1[[#This Row],[Mov]]="VNT",Tabla1[[#This Row],[Sale]]-Tabla1[[#This Row],[Cost]],-Tabla1[[#This Row],[Cost]]*Tabla1[[#This Row],[Cant]])</f>
        <v>8900</v>
      </c>
      <c r="P11163" s="8">
        <f>IF(Tabla1[[#This Row],[Mov]]="VNT",-Tabla1[[#This Row],[Cant]],Tabla1[[#This Row],[Cant]])</f>
        <v>-1</v>
      </c>
      <c r="Q11163" s="8">
        <f>DAY(Tabla1[[#This Row],[Date]])</f>
        <v>19</v>
      </c>
      <c r="R11163" s="8">
        <f>MONTH(Tabla1[[#This Row],[Date]])</f>
        <v>6</v>
      </c>
      <c r="S11163" s="8">
        <f>YEAR(Tabla1[[#This Row],[Date]])</f>
        <v>2023</v>
      </c>
    </row>
    <row r="11164" spans="1:19" x14ac:dyDescent="0.2">
      <c r="A11164">
        <v>11114</v>
      </c>
      <c r="B11164" s="1">
        <v>45096</v>
      </c>
      <c r="C11164" t="s">
        <v>260</v>
      </c>
      <c r="D11164" t="s">
        <v>332</v>
      </c>
      <c r="E11164">
        <v>1</v>
      </c>
      <c r="F11164" t="s">
        <v>26</v>
      </c>
      <c r="G11164" t="s">
        <v>999</v>
      </c>
      <c r="H11164" t="s">
        <v>2644</v>
      </c>
      <c r="M11164" s="2">
        <v>10000</v>
      </c>
      <c r="N11164" s="2">
        <v>24000</v>
      </c>
      <c r="O11164" s="2">
        <f>IF(Tabla1[[#This Row],[Mov]]="VNT",Tabla1[[#This Row],[Sale]]-Tabla1[[#This Row],[Cost]],-Tabla1[[#This Row],[Cost]]*Tabla1[[#This Row],[Cant]])</f>
        <v>14000</v>
      </c>
      <c r="P11164" s="8">
        <f>IF(Tabla1[[#This Row],[Mov]]="VNT",-Tabla1[[#This Row],[Cant]],Tabla1[[#This Row],[Cant]])</f>
        <v>-1</v>
      </c>
      <c r="Q11164" s="8">
        <f>DAY(Tabla1[[#This Row],[Date]])</f>
        <v>19</v>
      </c>
      <c r="R11164" s="8">
        <f>MONTH(Tabla1[[#This Row],[Date]])</f>
        <v>6</v>
      </c>
      <c r="S11164" s="8">
        <f>YEAR(Tabla1[[#This Row],[Date]])</f>
        <v>2023</v>
      </c>
    </row>
    <row r="11165" spans="1:19" x14ac:dyDescent="0.2">
      <c r="A11165">
        <v>11115</v>
      </c>
      <c r="B11165" s="1">
        <v>45096</v>
      </c>
      <c r="C11165" t="s">
        <v>260</v>
      </c>
      <c r="D11165" t="s">
        <v>332</v>
      </c>
      <c r="E11165">
        <v>1</v>
      </c>
      <c r="F11165" t="s">
        <v>224</v>
      </c>
      <c r="G11165" t="s">
        <v>262</v>
      </c>
      <c r="H11165" t="s">
        <v>301</v>
      </c>
      <c r="M11165" s="2">
        <v>8000</v>
      </c>
      <c r="N11165" s="2">
        <v>20000</v>
      </c>
      <c r="O11165" s="2">
        <f>IF(Tabla1[[#This Row],[Mov]]="VNT",Tabla1[[#This Row],[Sale]]-Tabla1[[#This Row],[Cost]],-Tabla1[[#This Row],[Cost]]*Tabla1[[#This Row],[Cant]])</f>
        <v>12000</v>
      </c>
      <c r="P11165" s="8">
        <f>IF(Tabla1[[#This Row],[Mov]]="VNT",-Tabla1[[#This Row],[Cant]],Tabla1[[#This Row],[Cant]])</f>
        <v>-1</v>
      </c>
      <c r="Q11165" s="8">
        <f>DAY(Tabla1[[#This Row],[Date]])</f>
        <v>19</v>
      </c>
      <c r="R11165" s="8">
        <f>MONTH(Tabla1[[#This Row],[Date]])</f>
        <v>6</v>
      </c>
      <c r="S11165" s="8">
        <f>YEAR(Tabla1[[#This Row],[Date]])</f>
        <v>2023</v>
      </c>
    </row>
    <row r="11166" spans="1:19" x14ac:dyDescent="0.2">
      <c r="A11166">
        <v>11116</v>
      </c>
      <c r="B11166" s="1">
        <v>45096</v>
      </c>
      <c r="C11166" t="s">
        <v>260</v>
      </c>
      <c r="D11166" t="s">
        <v>332</v>
      </c>
      <c r="E11166">
        <v>1</v>
      </c>
      <c r="F11166" t="s">
        <v>116</v>
      </c>
      <c r="G11166" t="s">
        <v>347</v>
      </c>
      <c r="H11166" t="s">
        <v>518</v>
      </c>
      <c r="M11166" s="2">
        <v>3270</v>
      </c>
      <c r="N11166" s="2">
        <v>3500</v>
      </c>
      <c r="O11166" s="2">
        <f>IF(Tabla1[[#This Row],[Mov]]="VNT",Tabla1[[#This Row],[Sale]]-Tabla1[[#This Row],[Cost]],-Tabla1[[#This Row],[Cost]]*Tabla1[[#This Row],[Cant]])</f>
        <v>230</v>
      </c>
      <c r="P11166" s="8">
        <f>IF(Tabla1[[#This Row],[Mov]]="VNT",-Tabla1[[#This Row],[Cant]],Tabla1[[#This Row],[Cant]])</f>
        <v>-1</v>
      </c>
      <c r="Q11166" s="8">
        <f>DAY(Tabla1[[#This Row],[Date]])</f>
        <v>19</v>
      </c>
      <c r="R11166" s="8">
        <f>MONTH(Tabla1[[#This Row],[Date]])</f>
        <v>6</v>
      </c>
      <c r="S11166" s="8">
        <f>YEAR(Tabla1[[#This Row],[Date]])</f>
        <v>2023</v>
      </c>
    </row>
    <row r="11167" spans="1:19" x14ac:dyDescent="0.2">
      <c r="A11167">
        <v>11117</v>
      </c>
      <c r="B11167" s="1">
        <v>45097</v>
      </c>
      <c r="C11167" t="s">
        <v>260</v>
      </c>
      <c r="D11167" t="s">
        <v>332</v>
      </c>
      <c r="E11167">
        <v>1</v>
      </c>
      <c r="F11167" t="s">
        <v>224</v>
      </c>
      <c r="G11167" t="s">
        <v>272</v>
      </c>
      <c r="H11167" t="s">
        <v>308</v>
      </c>
      <c r="M11167" s="2">
        <v>8000</v>
      </c>
      <c r="N11167" s="2">
        <v>20000</v>
      </c>
      <c r="O11167" s="2">
        <f>IF(Tabla1[[#This Row],[Mov]]="VNT",Tabla1[[#This Row],[Sale]]-Tabla1[[#This Row],[Cost]],-Tabla1[[#This Row],[Cost]]*Tabla1[[#This Row],[Cant]])</f>
        <v>12000</v>
      </c>
      <c r="P11167" s="8">
        <f>IF(Tabla1[[#This Row],[Mov]]="VNT",-Tabla1[[#This Row],[Cant]],Tabla1[[#This Row],[Cant]])</f>
        <v>-1</v>
      </c>
      <c r="Q11167" s="8">
        <f>DAY(Tabla1[[#This Row],[Date]])</f>
        <v>20</v>
      </c>
      <c r="R11167" s="8">
        <f>MONTH(Tabla1[[#This Row],[Date]])</f>
        <v>6</v>
      </c>
      <c r="S11167" s="8">
        <f>YEAR(Tabla1[[#This Row],[Date]])</f>
        <v>2023</v>
      </c>
    </row>
    <row r="11168" spans="1:19" x14ac:dyDescent="0.2">
      <c r="A11168">
        <v>11118</v>
      </c>
      <c r="B11168" s="1">
        <v>45097</v>
      </c>
      <c r="C11168" t="s">
        <v>260</v>
      </c>
      <c r="D11168" t="s">
        <v>332</v>
      </c>
      <c r="E11168">
        <v>1</v>
      </c>
      <c r="F11168" t="s">
        <v>1193</v>
      </c>
      <c r="G11168" t="s">
        <v>263</v>
      </c>
      <c r="H11168" t="s">
        <v>3503</v>
      </c>
      <c r="M11168" s="2">
        <v>5000</v>
      </c>
      <c r="N11168" s="2">
        <v>20000</v>
      </c>
      <c r="O11168" s="2">
        <f>IF(Tabla1[[#This Row],[Mov]]="VNT",Tabla1[[#This Row],[Sale]]-Tabla1[[#This Row],[Cost]],-Tabla1[[#This Row],[Cost]]*Tabla1[[#This Row],[Cant]])</f>
        <v>15000</v>
      </c>
      <c r="P11168" s="8">
        <f>IF(Tabla1[[#This Row],[Mov]]="VNT",-Tabla1[[#This Row],[Cant]],Tabla1[[#This Row],[Cant]])</f>
        <v>-1</v>
      </c>
      <c r="Q11168" s="8">
        <f>DAY(Tabla1[[#This Row],[Date]])</f>
        <v>20</v>
      </c>
      <c r="R11168" s="8">
        <f>MONTH(Tabla1[[#This Row],[Date]])</f>
        <v>6</v>
      </c>
      <c r="S11168" s="8">
        <f>YEAR(Tabla1[[#This Row],[Date]])</f>
        <v>2023</v>
      </c>
    </row>
    <row r="11169" spans="1:19" x14ac:dyDescent="0.2">
      <c r="A11169">
        <v>11119</v>
      </c>
      <c r="B11169" s="1">
        <v>45097</v>
      </c>
      <c r="C11169" t="s">
        <v>260</v>
      </c>
      <c r="D11169" t="s">
        <v>332</v>
      </c>
      <c r="E11169">
        <v>1</v>
      </c>
      <c r="F11169" t="s">
        <v>2078</v>
      </c>
      <c r="G11169" t="s">
        <v>263</v>
      </c>
      <c r="H11169" t="s">
        <v>3503</v>
      </c>
      <c r="M11169" s="2">
        <v>10000</v>
      </c>
      <c r="N11169" s="2">
        <v>20000</v>
      </c>
      <c r="O11169" s="2">
        <f>IF(Tabla1[[#This Row],[Mov]]="VNT",Tabla1[[#This Row],[Sale]]-Tabla1[[#This Row],[Cost]],-Tabla1[[#This Row],[Cost]]*Tabla1[[#This Row],[Cant]])</f>
        <v>10000</v>
      </c>
      <c r="P11169" s="8">
        <f>IF(Tabla1[[#This Row],[Mov]]="VNT",-Tabla1[[#This Row],[Cant]],Tabla1[[#This Row],[Cant]])</f>
        <v>-1</v>
      </c>
      <c r="Q11169" s="8">
        <f>DAY(Tabla1[[#This Row],[Date]])</f>
        <v>20</v>
      </c>
      <c r="R11169" s="8">
        <f>MONTH(Tabla1[[#This Row],[Date]])</f>
        <v>6</v>
      </c>
      <c r="S11169" s="8">
        <f>YEAR(Tabla1[[#This Row],[Date]])</f>
        <v>2023</v>
      </c>
    </row>
    <row r="11170" spans="1:19" x14ac:dyDescent="0.2">
      <c r="A11170">
        <v>11120</v>
      </c>
      <c r="B11170" s="1">
        <v>45097</v>
      </c>
      <c r="C11170" t="s">
        <v>260</v>
      </c>
      <c r="D11170" t="s">
        <v>332</v>
      </c>
      <c r="E11170">
        <v>1</v>
      </c>
      <c r="F11170" t="s">
        <v>677</v>
      </c>
      <c r="G11170" t="s">
        <v>1202</v>
      </c>
      <c r="H11170" t="s">
        <v>3555</v>
      </c>
      <c r="M11170" s="2">
        <v>5000</v>
      </c>
      <c r="N11170" s="2">
        <v>18000</v>
      </c>
      <c r="O11170" s="2">
        <f>IF(Tabla1[[#This Row],[Mov]]="VNT",Tabla1[[#This Row],[Sale]]-Tabla1[[#This Row],[Cost]],-Tabla1[[#This Row],[Cost]]*Tabla1[[#This Row],[Cant]])</f>
        <v>13000</v>
      </c>
      <c r="P11170" s="8">
        <f>IF(Tabla1[[#This Row],[Mov]]="VNT",-Tabla1[[#This Row],[Cant]],Tabla1[[#This Row],[Cant]])</f>
        <v>-1</v>
      </c>
      <c r="Q11170" s="8">
        <f>DAY(Tabla1[[#This Row],[Date]])</f>
        <v>20</v>
      </c>
      <c r="R11170" s="8">
        <f>MONTH(Tabla1[[#This Row],[Date]])</f>
        <v>6</v>
      </c>
      <c r="S11170" s="8">
        <f>YEAR(Tabla1[[#This Row],[Date]])</f>
        <v>2023</v>
      </c>
    </row>
    <row r="11171" spans="1:19" x14ac:dyDescent="0.2">
      <c r="A11171">
        <v>11121</v>
      </c>
      <c r="B11171" s="1">
        <v>45097</v>
      </c>
      <c r="C11171" t="s">
        <v>260</v>
      </c>
      <c r="D11171" t="s">
        <v>332</v>
      </c>
      <c r="E11171">
        <v>1</v>
      </c>
      <c r="F11171" t="s">
        <v>116</v>
      </c>
      <c r="G11171" t="s">
        <v>382</v>
      </c>
      <c r="H11171" t="s">
        <v>514</v>
      </c>
      <c r="M11171" s="2">
        <v>14952</v>
      </c>
      <c r="N11171" s="2">
        <v>16000</v>
      </c>
      <c r="O11171" s="2">
        <f>IF(Tabla1[[#This Row],[Mov]]="VNT",Tabla1[[#This Row],[Sale]]-Tabla1[[#This Row],[Cost]],-Tabla1[[#This Row],[Cost]]*Tabla1[[#This Row],[Cant]])</f>
        <v>1048</v>
      </c>
      <c r="P11171" s="8">
        <f>IF(Tabla1[[#This Row],[Mov]]="VNT",-Tabla1[[#This Row],[Cant]],Tabla1[[#This Row],[Cant]])</f>
        <v>-1</v>
      </c>
      <c r="Q11171" s="8">
        <f>DAY(Tabla1[[#This Row],[Date]])</f>
        <v>20</v>
      </c>
      <c r="R11171" s="8">
        <f>MONTH(Tabla1[[#This Row],[Date]])</f>
        <v>6</v>
      </c>
      <c r="S11171" s="8">
        <f>YEAR(Tabla1[[#This Row],[Date]])</f>
        <v>2023</v>
      </c>
    </row>
    <row r="11172" spans="1:19" x14ac:dyDescent="0.2">
      <c r="A11172">
        <v>11122</v>
      </c>
      <c r="B11172" s="1">
        <v>45097</v>
      </c>
      <c r="C11172" t="s">
        <v>260</v>
      </c>
      <c r="D11172" t="s">
        <v>332</v>
      </c>
      <c r="E11172">
        <v>1</v>
      </c>
      <c r="F11172" t="s">
        <v>116</v>
      </c>
      <c r="G11172" t="s">
        <v>382</v>
      </c>
      <c r="H11172" t="s">
        <v>514</v>
      </c>
      <c r="M11172" s="2">
        <v>14952</v>
      </c>
      <c r="N11172" s="2">
        <v>16000</v>
      </c>
      <c r="O11172" s="2">
        <f>IF(Tabla1[[#This Row],[Mov]]="VNT",Tabla1[[#This Row],[Sale]]-Tabla1[[#This Row],[Cost]],-Tabla1[[#This Row],[Cost]]*Tabla1[[#This Row],[Cant]])</f>
        <v>1048</v>
      </c>
      <c r="P11172" s="8">
        <f>IF(Tabla1[[#This Row],[Mov]]="VNT",-Tabla1[[#This Row],[Cant]],Tabla1[[#This Row],[Cant]])</f>
        <v>-1</v>
      </c>
      <c r="Q11172" s="8">
        <f>DAY(Tabla1[[#This Row],[Date]])</f>
        <v>20</v>
      </c>
      <c r="R11172" s="8">
        <f>MONTH(Tabla1[[#This Row],[Date]])</f>
        <v>6</v>
      </c>
      <c r="S11172" s="8">
        <f>YEAR(Tabla1[[#This Row],[Date]])</f>
        <v>2023</v>
      </c>
    </row>
    <row r="11173" spans="1:19" x14ac:dyDescent="0.2">
      <c r="A11173">
        <v>11123</v>
      </c>
      <c r="B11173" s="1">
        <v>45097</v>
      </c>
      <c r="C11173" t="s">
        <v>260</v>
      </c>
      <c r="D11173" t="s">
        <v>332</v>
      </c>
      <c r="E11173">
        <v>1</v>
      </c>
      <c r="F11173" t="s">
        <v>116</v>
      </c>
      <c r="G11173" t="s">
        <v>382</v>
      </c>
      <c r="H11173" t="s">
        <v>514</v>
      </c>
      <c r="M11173" s="2">
        <v>14952</v>
      </c>
      <c r="N11173" s="2">
        <v>16000</v>
      </c>
      <c r="O11173" s="2">
        <f>IF(Tabla1[[#This Row],[Mov]]="VNT",Tabla1[[#This Row],[Sale]]-Tabla1[[#This Row],[Cost]],-Tabla1[[#This Row],[Cost]]*Tabla1[[#This Row],[Cant]])</f>
        <v>1048</v>
      </c>
      <c r="P11173" s="8">
        <f>IF(Tabla1[[#This Row],[Mov]]="VNT",-Tabla1[[#This Row],[Cant]],Tabla1[[#This Row],[Cant]])</f>
        <v>-1</v>
      </c>
      <c r="Q11173" s="8">
        <f>DAY(Tabla1[[#This Row],[Date]])</f>
        <v>20</v>
      </c>
      <c r="R11173" s="8">
        <f>MONTH(Tabla1[[#This Row],[Date]])</f>
        <v>6</v>
      </c>
      <c r="S11173" s="8">
        <f>YEAR(Tabla1[[#This Row],[Date]])</f>
        <v>2023</v>
      </c>
    </row>
    <row r="11174" spans="1:19" x14ac:dyDescent="0.2">
      <c r="A11174">
        <v>11124</v>
      </c>
      <c r="B11174" s="1">
        <v>45097</v>
      </c>
      <c r="C11174" t="s">
        <v>260</v>
      </c>
      <c r="D11174" t="s">
        <v>332</v>
      </c>
      <c r="E11174">
        <v>1</v>
      </c>
      <c r="F11174" t="s">
        <v>116</v>
      </c>
      <c r="G11174" t="s">
        <v>347</v>
      </c>
      <c r="H11174" t="s">
        <v>518</v>
      </c>
      <c r="M11174" s="2">
        <v>1401</v>
      </c>
      <c r="N11174" s="2">
        <v>1500</v>
      </c>
      <c r="O11174" s="2">
        <f>IF(Tabla1[[#This Row],[Mov]]="VNT",Tabla1[[#This Row],[Sale]]-Tabla1[[#This Row],[Cost]],-Tabla1[[#This Row],[Cost]]*Tabla1[[#This Row],[Cant]])</f>
        <v>99</v>
      </c>
      <c r="P11174" s="8">
        <f>IF(Tabla1[[#This Row],[Mov]]="VNT",-Tabla1[[#This Row],[Cant]],Tabla1[[#This Row],[Cant]])</f>
        <v>-1</v>
      </c>
      <c r="Q11174" s="8">
        <f>DAY(Tabla1[[#This Row],[Date]])</f>
        <v>20</v>
      </c>
      <c r="R11174" s="8">
        <f>MONTH(Tabla1[[#This Row],[Date]])</f>
        <v>6</v>
      </c>
      <c r="S11174" s="8">
        <f>YEAR(Tabla1[[#This Row],[Date]])</f>
        <v>2023</v>
      </c>
    </row>
    <row r="11175" spans="1:19" x14ac:dyDescent="0.2">
      <c r="A11175">
        <v>11125</v>
      </c>
      <c r="B11175" s="1">
        <v>45097</v>
      </c>
      <c r="C11175" t="s">
        <v>260</v>
      </c>
      <c r="D11175" t="s">
        <v>332</v>
      </c>
      <c r="E11175">
        <v>1</v>
      </c>
      <c r="F11175" t="s">
        <v>116</v>
      </c>
      <c r="G11175" t="s">
        <v>347</v>
      </c>
      <c r="H11175" t="s">
        <v>518</v>
      </c>
      <c r="M11175" s="2">
        <v>6074</v>
      </c>
      <c r="N11175" s="2">
        <v>6500</v>
      </c>
      <c r="O11175" s="2">
        <f>IF(Tabla1[[#This Row],[Mov]]="VNT",Tabla1[[#This Row],[Sale]]-Tabla1[[#This Row],[Cost]],-Tabla1[[#This Row],[Cost]]*Tabla1[[#This Row],[Cant]])</f>
        <v>426</v>
      </c>
      <c r="P11175" s="8">
        <f>IF(Tabla1[[#This Row],[Mov]]="VNT",-Tabla1[[#This Row],[Cant]],Tabla1[[#This Row],[Cant]])</f>
        <v>-1</v>
      </c>
      <c r="Q11175" s="8">
        <f>DAY(Tabla1[[#This Row],[Date]])</f>
        <v>20</v>
      </c>
      <c r="R11175" s="8">
        <f>MONTH(Tabla1[[#This Row],[Date]])</f>
        <v>6</v>
      </c>
      <c r="S11175" s="8">
        <f>YEAR(Tabla1[[#This Row],[Date]])</f>
        <v>2023</v>
      </c>
    </row>
    <row r="11176" spans="1:19" x14ac:dyDescent="0.2">
      <c r="A11176">
        <v>11126</v>
      </c>
      <c r="B11176" s="1">
        <v>45097</v>
      </c>
      <c r="C11176" t="s">
        <v>260</v>
      </c>
      <c r="D11176" t="s">
        <v>332</v>
      </c>
      <c r="E11176">
        <v>1</v>
      </c>
      <c r="F11176" t="s">
        <v>116</v>
      </c>
      <c r="G11176" t="s">
        <v>347</v>
      </c>
      <c r="H11176" t="s">
        <v>518</v>
      </c>
      <c r="M11176" s="2">
        <v>6074</v>
      </c>
      <c r="N11176" s="2">
        <v>6500</v>
      </c>
      <c r="O11176" s="2">
        <f>IF(Tabla1[[#This Row],[Mov]]="VNT",Tabla1[[#This Row],[Sale]]-Tabla1[[#This Row],[Cost]],-Tabla1[[#This Row],[Cost]]*Tabla1[[#This Row],[Cant]])</f>
        <v>426</v>
      </c>
      <c r="P11176" s="8">
        <f>IF(Tabla1[[#This Row],[Mov]]="VNT",-Tabla1[[#This Row],[Cant]],Tabla1[[#This Row],[Cant]])</f>
        <v>-1</v>
      </c>
      <c r="Q11176" s="8">
        <f>DAY(Tabla1[[#This Row],[Date]])</f>
        <v>20</v>
      </c>
      <c r="R11176" s="8">
        <f>MONTH(Tabla1[[#This Row],[Date]])</f>
        <v>6</v>
      </c>
      <c r="S11176" s="8">
        <f>YEAR(Tabla1[[#This Row],[Date]])</f>
        <v>2023</v>
      </c>
    </row>
    <row r="11177" spans="1:19" x14ac:dyDescent="0.2">
      <c r="A11177">
        <v>11127</v>
      </c>
      <c r="B11177" s="1">
        <v>45097</v>
      </c>
      <c r="C11177" t="s">
        <v>260</v>
      </c>
      <c r="D11177" t="s">
        <v>332</v>
      </c>
      <c r="E11177">
        <v>1</v>
      </c>
      <c r="F11177" t="s">
        <v>116</v>
      </c>
      <c r="G11177" t="s">
        <v>347</v>
      </c>
      <c r="H11177" t="s">
        <v>518</v>
      </c>
      <c r="M11177" s="2">
        <v>3270</v>
      </c>
      <c r="N11177" s="2">
        <v>3500</v>
      </c>
      <c r="O11177" s="2">
        <f>IF(Tabla1[[#This Row],[Mov]]="VNT",Tabla1[[#This Row],[Sale]]-Tabla1[[#This Row],[Cost]],-Tabla1[[#This Row],[Cost]]*Tabla1[[#This Row],[Cant]])</f>
        <v>230</v>
      </c>
      <c r="P11177" s="8">
        <f>IF(Tabla1[[#This Row],[Mov]]="VNT",-Tabla1[[#This Row],[Cant]],Tabla1[[#This Row],[Cant]])</f>
        <v>-1</v>
      </c>
      <c r="Q11177" s="8">
        <f>DAY(Tabla1[[#This Row],[Date]])</f>
        <v>20</v>
      </c>
      <c r="R11177" s="8">
        <f>MONTH(Tabla1[[#This Row],[Date]])</f>
        <v>6</v>
      </c>
      <c r="S11177" s="8">
        <f>YEAR(Tabla1[[#This Row],[Date]])</f>
        <v>2023</v>
      </c>
    </row>
    <row r="11178" spans="1:19" x14ac:dyDescent="0.2">
      <c r="A11178">
        <v>11128</v>
      </c>
      <c r="B11178" s="1">
        <v>45097</v>
      </c>
      <c r="C11178" t="s">
        <v>260</v>
      </c>
      <c r="D11178" t="s">
        <v>332</v>
      </c>
      <c r="E11178">
        <v>1</v>
      </c>
      <c r="F11178" t="s">
        <v>128</v>
      </c>
      <c r="G11178" t="s">
        <v>266</v>
      </c>
      <c r="H11178" t="s">
        <v>2085</v>
      </c>
      <c r="M11178" s="2">
        <v>11000</v>
      </c>
      <c r="N11178" s="2">
        <v>20000</v>
      </c>
      <c r="O11178" s="2">
        <f>IF(Tabla1[[#This Row],[Mov]]="VNT",Tabla1[[#This Row],[Sale]]-Tabla1[[#This Row],[Cost]],-Tabla1[[#This Row],[Cost]]*Tabla1[[#This Row],[Cant]])</f>
        <v>9000</v>
      </c>
      <c r="P11178" s="8">
        <f>IF(Tabla1[[#This Row],[Mov]]="VNT",-Tabla1[[#This Row],[Cant]],Tabla1[[#This Row],[Cant]])</f>
        <v>-1</v>
      </c>
      <c r="Q11178" s="8">
        <f>DAY(Tabla1[[#This Row],[Date]])</f>
        <v>20</v>
      </c>
      <c r="R11178" s="8">
        <f>MONTH(Tabla1[[#This Row],[Date]])</f>
        <v>6</v>
      </c>
      <c r="S11178" s="8">
        <f>YEAR(Tabla1[[#This Row],[Date]])</f>
        <v>2023</v>
      </c>
    </row>
    <row r="11179" spans="1:19" x14ac:dyDescent="0.2">
      <c r="A11179">
        <v>11129</v>
      </c>
      <c r="B11179" s="1">
        <v>45097</v>
      </c>
      <c r="C11179" t="s">
        <v>260</v>
      </c>
      <c r="D11179" t="s">
        <v>332</v>
      </c>
      <c r="E11179">
        <v>1</v>
      </c>
      <c r="F11179" t="s">
        <v>224</v>
      </c>
      <c r="G11179" t="s">
        <v>284</v>
      </c>
      <c r="H11179" t="s">
        <v>573</v>
      </c>
      <c r="M11179" s="2">
        <v>8000</v>
      </c>
      <c r="N11179" s="2">
        <v>20000</v>
      </c>
      <c r="O11179" s="2">
        <f>IF(Tabla1[[#This Row],[Mov]]="VNT",Tabla1[[#This Row],[Sale]]-Tabla1[[#This Row],[Cost]],-Tabla1[[#This Row],[Cost]]*Tabla1[[#This Row],[Cant]])</f>
        <v>12000</v>
      </c>
      <c r="P11179" s="8">
        <f>IF(Tabla1[[#This Row],[Mov]]="VNT",-Tabla1[[#This Row],[Cant]],Tabla1[[#This Row],[Cant]])</f>
        <v>-1</v>
      </c>
      <c r="Q11179" s="8">
        <f>DAY(Tabla1[[#This Row],[Date]])</f>
        <v>20</v>
      </c>
      <c r="R11179" s="8">
        <f>MONTH(Tabla1[[#This Row],[Date]])</f>
        <v>6</v>
      </c>
      <c r="S11179" s="8">
        <f>YEAR(Tabla1[[#This Row],[Date]])</f>
        <v>2023</v>
      </c>
    </row>
    <row r="11180" spans="1:19" x14ac:dyDescent="0.2">
      <c r="A11180">
        <v>11130</v>
      </c>
      <c r="B11180" s="1">
        <v>45097</v>
      </c>
      <c r="C11180" t="s">
        <v>260</v>
      </c>
      <c r="D11180" t="s">
        <v>332</v>
      </c>
      <c r="E11180">
        <v>1</v>
      </c>
      <c r="F11180" t="s">
        <v>458</v>
      </c>
      <c r="G11180" t="s">
        <v>263</v>
      </c>
      <c r="H11180" t="s">
        <v>3556</v>
      </c>
      <c r="M11180" s="2">
        <v>0</v>
      </c>
      <c r="N11180" s="2">
        <v>20000</v>
      </c>
      <c r="O11180" s="2">
        <f>IF(Tabla1[[#This Row],[Mov]]="VNT",Tabla1[[#This Row],[Sale]]-Tabla1[[#This Row],[Cost]],-Tabla1[[#This Row],[Cost]]*Tabla1[[#This Row],[Cant]])</f>
        <v>20000</v>
      </c>
      <c r="P11180" s="8">
        <f>IF(Tabla1[[#This Row],[Mov]]="VNT",-Tabla1[[#This Row],[Cant]],Tabla1[[#This Row],[Cant]])</f>
        <v>-1</v>
      </c>
      <c r="Q11180" s="8">
        <f>DAY(Tabla1[[#This Row],[Date]])</f>
        <v>20</v>
      </c>
      <c r="R11180" s="8">
        <f>MONTH(Tabla1[[#This Row],[Date]])</f>
        <v>6</v>
      </c>
      <c r="S11180" s="8">
        <f>YEAR(Tabla1[[#This Row],[Date]])</f>
        <v>2023</v>
      </c>
    </row>
    <row r="11181" spans="1:19" x14ac:dyDescent="0.2">
      <c r="A11181">
        <v>11131</v>
      </c>
      <c r="B11181" s="1">
        <v>45097</v>
      </c>
      <c r="C11181" t="s">
        <v>260</v>
      </c>
      <c r="D11181" t="s">
        <v>332</v>
      </c>
      <c r="E11181">
        <v>1</v>
      </c>
      <c r="F11181" t="s">
        <v>116</v>
      </c>
      <c r="G11181" t="s">
        <v>347</v>
      </c>
      <c r="H11181" t="s">
        <v>518</v>
      </c>
      <c r="M11181" s="2">
        <v>3270</v>
      </c>
      <c r="N11181" s="2">
        <v>3500</v>
      </c>
      <c r="O11181" s="2">
        <f>IF(Tabla1[[#This Row],[Mov]]="VNT",Tabla1[[#This Row],[Sale]]-Tabla1[[#This Row],[Cost]],-Tabla1[[#This Row],[Cost]]*Tabla1[[#This Row],[Cant]])</f>
        <v>230</v>
      </c>
      <c r="P11181" s="8">
        <f>IF(Tabla1[[#This Row],[Mov]]="VNT",-Tabla1[[#This Row],[Cant]],Tabla1[[#This Row],[Cant]])</f>
        <v>-1</v>
      </c>
      <c r="Q11181" s="8">
        <f>DAY(Tabla1[[#This Row],[Date]])</f>
        <v>20</v>
      </c>
      <c r="R11181" s="8">
        <f>MONTH(Tabla1[[#This Row],[Date]])</f>
        <v>6</v>
      </c>
      <c r="S11181" s="8">
        <f>YEAR(Tabla1[[#This Row],[Date]])</f>
        <v>2023</v>
      </c>
    </row>
    <row r="11182" spans="1:19" x14ac:dyDescent="0.2">
      <c r="A11182">
        <v>11132</v>
      </c>
      <c r="B11182" s="1">
        <v>45097</v>
      </c>
      <c r="C11182" t="s">
        <v>261</v>
      </c>
      <c r="D11182" t="s">
        <v>1324</v>
      </c>
      <c r="E11182">
        <v>1</v>
      </c>
      <c r="F11182" t="s">
        <v>3557</v>
      </c>
      <c r="G11182" t="s">
        <v>266</v>
      </c>
      <c r="H11182" t="s">
        <v>3558</v>
      </c>
      <c r="M11182" s="2">
        <v>20000</v>
      </c>
      <c r="N11182" s="2">
        <v>0</v>
      </c>
      <c r="O11182" s="2">
        <f>IF(Tabla1[[#This Row],[Mov]]="VNT",Tabla1[[#This Row],[Sale]]-Tabla1[[#This Row],[Cost]],-Tabla1[[#This Row],[Cost]]*Tabla1[[#This Row],[Cant]])</f>
        <v>-20000</v>
      </c>
      <c r="P11182" s="8">
        <f>IF(Tabla1[[#This Row],[Mov]]="VNT",-Tabla1[[#This Row],[Cant]],Tabla1[[#This Row],[Cant]])</f>
        <v>1</v>
      </c>
      <c r="Q11182" s="8">
        <f>DAY(Tabla1[[#This Row],[Date]])</f>
        <v>20</v>
      </c>
      <c r="R11182" s="8">
        <f>MONTH(Tabla1[[#This Row],[Date]])</f>
        <v>6</v>
      </c>
      <c r="S11182" s="8">
        <f>YEAR(Tabla1[[#This Row],[Date]])</f>
        <v>2023</v>
      </c>
    </row>
    <row r="11183" spans="1:19" x14ac:dyDescent="0.2">
      <c r="A11183">
        <v>11133</v>
      </c>
      <c r="B11183" s="1">
        <v>45097</v>
      </c>
      <c r="C11183" t="s">
        <v>261</v>
      </c>
      <c r="D11183" t="s">
        <v>817</v>
      </c>
      <c r="E11183">
        <v>1</v>
      </c>
      <c r="F11183" t="s">
        <v>532</v>
      </c>
      <c r="G11183" t="s">
        <v>2810</v>
      </c>
      <c r="H11183" t="s">
        <v>2811</v>
      </c>
      <c r="M11183" s="2">
        <v>50000</v>
      </c>
      <c r="N11183" s="2">
        <v>80000</v>
      </c>
      <c r="O11183" s="2">
        <f>IF(Tabla1[[#This Row],[Mov]]="VNT",Tabla1[[#This Row],[Sale]]-Tabla1[[#This Row],[Cost]],-Tabla1[[#This Row],[Cost]]*Tabla1[[#This Row],[Cant]])</f>
        <v>-50000</v>
      </c>
      <c r="P11183" s="8">
        <f>IF(Tabla1[[#This Row],[Mov]]="VNT",-Tabla1[[#This Row],[Cant]],Tabla1[[#This Row],[Cant]])</f>
        <v>1</v>
      </c>
      <c r="Q11183" s="8">
        <f>DAY(Tabla1[[#This Row],[Date]])</f>
        <v>20</v>
      </c>
      <c r="R11183" s="8">
        <f>MONTH(Tabla1[[#This Row],[Date]])</f>
        <v>6</v>
      </c>
      <c r="S11183" s="8">
        <f>YEAR(Tabla1[[#This Row],[Date]])</f>
        <v>2023</v>
      </c>
    </row>
    <row r="11184" spans="1:19" x14ac:dyDescent="0.2">
      <c r="A11184">
        <v>11134</v>
      </c>
      <c r="B11184" s="1">
        <v>45097</v>
      </c>
      <c r="C11184" t="s">
        <v>261</v>
      </c>
      <c r="D11184" t="s">
        <v>817</v>
      </c>
      <c r="E11184">
        <v>1</v>
      </c>
      <c r="F11184" t="s">
        <v>628</v>
      </c>
      <c r="G11184" t="s">
        <v>266</v>
      </c>
      <c r="H11184" t="s">
        <v>3560</v>
      </c>
      <c r="M11184" s="2">
        <v>17000</v>
      </c>
      <c r="N11184" s="2">
        <v>35000</v>
      </c>
      <c r="O11184" s="2">
        <f>IF(Tabla1[[#This Row],[Mov]]="VNT",Tabla1[[#This Row],[Sale]]-Tabla1[[#This Row],[Cost]],-Tabla1[[#This Row],[Cost]]*Tabla1[[#This Row],[Cant]])</f>
        <v>-17000</v>
      </c>
      <c r="P11184" s="8">
        <f>IF(Tabla1[[#This Row],[Mov]]="VNT",-Tabla1[[#This Row],[Cant]],Tabla1[[#This Row],[Cant]])</f>
        <v>1</v>
      </c>
      <c r="Q11184" s="8">
        <f>DAY(Tabla1[[#This Row],[Date]])</f>
        <v>20</v>
      </c>
      <c r="R11184" s="8">
        <f>MONTH(Tabla1[[#This Row],[Date]])</f>
        <v>6</v>
      </c>
      <c r="S11184" s="8">
        <f>YEAR(Tabla1[[#This Row],[Date]])</f>
        <v>2023</v>
      </c>
    </row>
    <row r="11185" spans="1:19" x14ac:dyDescent="0.2">
      <c r="A11185">
        <v>11135</v>
      </c>
      <c r="B11185" s="1">
        <v>45097</v>
      </c>
      <c r="C11185" t="s">
        <v>260</v>
      </c>
      <c r="D11185" t="s">
        <v>332</v>
      </c>
      <c r="E11185">
        <v>1</v>
      </c>
      <c r="F11185" t="s">
        <v>224</v>
      </c>
      <c r="G11185" t="s">
        <v>272</v>
      </c>
      <c r="H11185" t="s">
        <v>1717</v>
      </c>
      <c r="J11185" t="s">
        <v>25</v>
      </c>
      <c r="M11185" s="2">
        <v>8000</v>
      </c>
      <c r="N11185" s="2">
        <v>20000</v>
      </c>
      <c r="O11185" s="2">
        <f>IF(Tabla1[[#This Row],[Mov]]="VNT",Tabla1[[#This Row],[Sale]]-Tabla1[[#This Row],[Cost]],-Tabla1[[#This Row],[Cost]]*Tabla1[[#This Row],[Cant]])</f>
        <v>12000</v>
      </c>
      <c r="P11185" s="8">
        <f>IF(Tabla1[[#This Row],[Mov]]="VNT",-Tabla1[[#This Row],[Cant]],Tabla1[[#This Row],[Cant]])</f>
        <v>-1</v>
      </c>
      <c r="Q11185" s="8">
        <f>DAY(Tabla1[[#This Row],[Date]])</f>
        <v>20</v>
      </c>
      <c r="R11185" s="8">
        <f>MONTH(Tabla1[[#This Row],[Date]])</f>
        <v>6</v>
      </c>
      <c r="S11185" s="8">
        <f>YEAR(Tabla1[[#This Row],[Date]])</f>
        <v>2023</v>
      </c>
    </row>
    <row r="11186" spans="1:19" x14ac:dyDescent="0.2">
      <c r="A11186">
        <v>11136</v>
      </c>
      <c r="B11186" s="1">
        <v>45097</v>
      </c>
      <c r="C11186" t="s">
        <v>260</v>
      </c>
      <c r="D11186" t="s">
        <v>332</v>
      </c>
      <c r="E11186">
        <v>1</v>
      </c>
      <c r="F11186" t="s">
        <v>677</v>
      </c>
      <c r="G11186" t="s">
        <v>272</v>
      </c>
      <c r="H11186" t="s">
        <v>1717</v>
      </c>
      <c r="M11186" s="2">
        <v>5000</v>
      </c>
      <c r="N11186" s="2">
        <v>18000</v>
      </c>
      <c r="O11186" s="2">
        <f>IF(Tabla1[[#This Row],[Mov]]="VNT",Tabla1[[#This Row],[Sale]]-Tabla1[[#This Row],[Cost]],-Tabla1[[#This Row],[Cost]]*Tabla1[[#This Row],[Cant]])</f>
        <v>13000</v>
      </c>
      <c r="P11186" s="8">
        <f>IF(Tabla1[[#This Row],[Mov]]="VNT",-Tabla1[[#This Row],[Cant]],Tabla1[[#This Row],[Cant]])</f>
        <v>-1</v>
      </c>
      <c r="Q11186" s="8">
        <f>DAY(Tabla1[[#This Row],[Date]])</f>
        <v>20</v>
      </c>
      <c r="R11186" s="8">
        <f>MONTH(Tabla1[[#This Row],[Date]])</f>
        <v>6</v>
      </c>
      <c r="S11186" s="8">
        <f>YEAR(Tabla1[[#This Row],[Date]])</f>
        <v>2023</v>
      </c>
    </row>
    <row r="11187" spans="1:19" x14ac:dyDescent="0.2">
      <c r="A11187">
        <v>11137</v>
      </c>
      <c r="B11187" s="1">
        <v>45097</v>
      </c>
      <c r="C11187" t="s">
        <v>260</v>
      </c>
      <c r="D11187" t="s">
        <v>332</v>
      </c>
      <c r="E11187">
        <v>1</v>
      </c>
      <c r="F11187" t="s">
        <v>224</v>
      </c>
      <c r="G11187" t="s">
        <v>263</v>
      </c>
      <c r="H11187" t="s">
        <v>3561</v>
      </c>
      <c r="J11187" t="s">
        <v>23</v>
      </c>
      <c r="M11187" s="2">
        <v>8000</v>
      </c>
      <c r="N11187" s="2">
        <v>20000</v>
      </c>
      <c r="O11187" s="2">
        <f>IF(Tabla1[[#This Row],[Mov]]="VNT",Tabla1[[#This Row],[Sale]]-Tabla1[[#This Row],[Cost]],-Tabla1[[#This Row],[Cost]]*Tabla1[[#This Row],[Cant]])</f>
        <v>12000</v>
      </c>
      <c r="P11187" s="8">
        <f>IF(Tabla1[[#This Row],[Mov]]="VNT",-Tabla1[[#This Row],[Cant]],Tabla1[[#This Row],[Cant]])</f>
        <v>-1</v>
      </c>
      <c r="Q11187" s="8">
        <f>DAY(Tabla1[[#This Row],[Date]])</f>
        <v>20</v>
      </c>
      <c r="R11187" s="8">
        <f>MONTH(Tabla1[[#This Row],[Date]])</f>
        <v>6</v>
      </c>
      <c r="S11187" s="8">
        <f>YEAR(Tabla1[[#This Row],[Date]])</f>
        <v>2023</v>
      </c>
    </row>
    <row r="11188" spans="1:19" x14ac:dyDescent="0.2">
      <c r="A11188">
        <v>11138</v>
      </c>
      <c r="B11188" s="1">
        <v>45097</v>
      </c>
      <c r="C11188" t="s">
        <v>260</v>
      </c>
      <c r="D11188" t="s">
        <v>332</v>
      </c>
      <c r="E11188">
        <v>1</v>
      </c>
      <c r="F11188" t="s">
        <v>677</v>
      </c>
      <c r="G11188" t="s">
        <v>263</v>
      </c>
      <c r="H11188" t="s">
        <v>3561</v>
      </c>
      <c r="M11188" s="2">
        <v>5000</v>
      </c>
      <c r="N11188" s="2">
        <v>18000</v>
      </c>
      <c r="O11188" s="2">
        <f>IF(Tabla1[[#This Row],[Mov]]="VNT",Tabla1[[#This Row],[Sale]]-Tabla1[[#This Row],[Cost]],-Tabla1[[#This Row],[Cost]]*Tabla1[[#This Row],[Cant]])</f>
        <v>13000</v>
      </c>
      <c r="P11188" s="8">
        <f>IF(Tabla1[[#This Row],[Mov]]="VNT",-Tabla1[[#This Row],[Cant]],Tabla1[[#This Row],[Cant]])</f>
        <v>-1</v>
      </c>
      <c r="Q11188" s="8">
        <f>DAY(Tabla1[[#This Row],[Date]])</f>
        <v>20</v>
      </c>
      <c r="R11188" s="8">
        <f>MONTH(Tabla1[[#This Row],[Date]])</f>
        <v>6</v>
      </c>
      <c r="S11188" s="8">
        <f>YEAR(Tabla1[[#This Row],[Date]])</f>
        <v>2023</v>
      </c>
    </row>
    <row r="11189" spans="1:19" x14ac:dyDescent="0.2">
      <c r="A11189">
        <v>11139</v>
      </c>
      <c r="B11189" s="1">
        <v>45097</v>
      </c>
      <c r="C11189" t="s">
        <v>260</v>
      </c>
      <c r="D11189" t="s">
        <v>332</v>
      </c>
      <c r="E11189">
        <v>1</v>
      </c>
      <c r="F11189" t="s">
        <v>116</v>
      </c>
      <c r="G11189" t="s">
        <v>347</v>
      </c>
      <c r="H11189" t="s">
        <v>518</v>
      </c>
      <c r="M11189" s="2">
        <v>10279</v>
      </c>
      <c r="N11189" s="2">
        <v>11000</v>
      </c>
      <c r="O11189" s="2">
        <f>IF(Tabla1[[#This Row],[Mov]]="VNT",Tabla1[[#This Row],[Sale]]-Tabla1[[#This Row],[Cost]],-Tabla1[[#This Row],[Cost]]*Tabla1[[#This Row],[Cant]])</f>
        <v>721</v>
      </c>
      <c r="P11189" s="8">
        <f>IF(Tabla1[[#This Row],[Mov]]="VNT",-Tabla1[[#This Row],[Cant]],Tabla1[[#This Row],[Cant]])</f>
        <v>-1</v>
      </c>
      <c r="Q11189" s="8">
        <f>DAY(Tabla1[[#This Row],[Date]])</f>
        <v>20</v>
      </c>
      <c r="R11189" s="8">
        <f>MONTH(Tabla1[[#This Row],[Date]])</f>
        <v>6</v>
      </c>
      <c r="S11189" s="8">
        <f>YEAR(Tabla1[[#This Row],[Date]])</f>
        <v>2023</v>
      </c>
    </row>
    <row r="11190" spans="1:19" x14ac:dyDescent="0.2">
      <c r="A11190">
        <v>11140</v>
      </c>
      <c r="B11190" s="1">
        <v>45097</v>
      </c>
      <c r="C11190" t="s">
        <v>260</v>
      </c>
      <c r="D11190" t="s">
        <v>332</v>
      </c>
      <c r="E11190">
        <v>1</v>
      </c>
      <c r="F11190" t="s">
        <v>116</v>
      </c>
      <c r="G11190" t="s">
        <v>382</v>
      </c>
      <c r="H11190" t="s">
        <v>514</v>
      </c>
      <c r="M11190" s="2">
        <v>6074</v>
      </c>
      <c r="N11190" s="2">
        <v>6500</v>
      </c>
      <c r="O11190" s="2">
        <f>IF(Tabla1[[#This Row],[Mov]]="VNT",Tabla1[[#This Row],[Sale]]-Tabla1[[#This Row],[Cost]],-Tabla1[[#This Row],[Cost]]*Tabla1[[#This Row],[Cant]])</f>
        <v>426</v>
      </c>
      <c r="P11190" s="8">
        <f>IF(Tabla1[[#This Row],[Mov]]="VNT",-Tabla1[[#This Row],[Cant]],Tabla1[[#This Row],[Cant]])</f>
        <v>-1</v>
      </c>
      <c r="Q11190" s="8">
        <f>DAY(Tabla1[[#This Row],[Date]])</f>
        <v>20</v>
      </c>
      <c r="R11190" s="8">
        <f>MONTH(Tabla1[[#This Row],[Date]])</f>
        <v>6</v>
      </c>
      <c r="S11190" s="8">
        <f>YEAR(Tabla1[[#This Row],[Date]])</f>
        <v>2023</v>
      </c>
    </row>
    <row r="11191" spans="1:19" x14ac:dyDescent="0.2">
      <c r="A11191">
        <v>11141</v>
      </c>
      <c r="B11191" s="1">
        <v>45097</v>
      </c>
      <c r="C11191" t="s">
        <v>260</v>
      </c>
      <c r="D11191" t="s">
        <v>332</v>
      </c>
      <c r="E11191">
        <v>1</v>
      </c>
      <c r="F11191" t="s">
        <v>116</v>
      </c>
      <c r="G11191" t="s">
        <v>347</v>
      </c>
      <c r="H11191" t="s">
        <v>518</v>
      </c>
      <c r="M11191" s="2">
        <v>6074</v>
      </c>
      <c r="N11191" s="2">
        <v>6500</v>
      </c>
      <c r="O11191" s="2">
        <f>IF(Tabla1[[#This Row],[Mov]]="VNT",Tabla1[[#This Row],[Sale]]-Tabla1[[#This Row],[Cost]],-Tabla1[[#This Row],[Cost]]*Tabla1[[#This Row],[Cant]])</f>
        <v>426</v>
      </c>
      <c r="P11191" s="8">
        <f>IF(Tabla1[[#This Row],[Mov]]="VNT",-Tabla1[[#This Row],[Cant]],Tabla1[[#This Row],[Cant]])</f>
        <v>-1</v>
      </c>
      <c r="Q11191" s="8">
        <f>DAY(Tabla1[[#This Row],[Date]])</f>
        <v>20</v>
      </c>
      <c r="R11191" s="8">
        <f>MONTH(Tabla1[[#This Row],[Date]])</f>
        <v>6</v>
      </c>
      <c r="S11191" s="8">
        <f>YEAR(Tabla1[[#This Row],[Date]])</f>
        <v>2023</v>
      </c>
    </row>
    <row r="11192" spans="1:19" x14ac:dyDescent="0.2">
      <c r="A11192">
        <v>11142</v>
      </c>
      <c r="B11192" s="1">
        <v>45097</v>
      </c>
      <c r="C11192" t="s">
        <v>260</v>
      </c>
      <c r="D11192" t="s">
        <v>332</v>
      </c>
      <c r="E11192">
        <v>1</v>
      </c>
      <c r="F11192" t="s">
        <v>26</v>
      </c>
      <c r="G11192" t="s">
        <v>272</v>
      </c>
      <c r="H11192" t="s">
        <v>3197</v>
      </c>
      <c r="M11192" s="2">
        <v>25000</v>
      </c>
      <c r="N11192" s="2">
        <v>59000</v>
      </c>
      <c r="O11192" s="2">
        <f>IF(Tabla1[[#This Row],[Mov]]="VNT",Tabla1[[#This Row],[Sale]]-Tabla1[[#This Row],[Cost]],-Tabla1[[#This Row],[Cost]]*Tabla1[[#This Row],[Cant]])</f>
        <v>34000</v>
      </c>
      <c r="P11192" s="8">
        <f>IF(Tabla1[[#This Row],[Mov]]="VNT",-Tabla1[[#This Row],[Cant]],Tabla1[[#This Row],[Cant]])</f>
        <v>-1</v>
      </c>
      <c r="Q11192" s="8">
        <f>DAY(Tabla1[[#This Row],[Date]])</f>
        <v>20</v>
      </c>
      <c r="R11192" s="8">
        <f>MONTH(Tabla1[[#This Row],[Date]])</f>
        <v>6</v>
      </c>
      <c r="S11192" s="8">
        <f>YEAR(Tabla1[[#This Row],[Date]])</f>
        <v>2023</v>
      </c>
    </row>
    <row r="11193" spans="1:19" x14ac:dyDescent="0.2">
      <c r="A11193">
        <v>11143</v>
      </c>
      <c r="B11193" s="1">
        <v>45097</v>
      </c>
      <c r="C11193" t="s">
        <v>260</v>
      </c>
      <c r="D11193" t="s">
        <v>332</v>
      </c>
      <c r="E11193">
        <v>1</v>
      </c>
      <c r="F11193" t="s">
        <v>116</v>
      </c>
      <c r="G11193" t="s">
        <v>347</v>
      </c>
      <c r="H11193" t="s">
        <v>518</v>
      </c>
      <c r="M11193" s="2">
        <v>3270</v>
      </c>
      <c r="N11193" s="2">
        <v>3500</v>
      </c>
      <c r="O11193" s="2">
        <f>IF(Tabla1[[#This Row],[Mov]]="VNT",Tabla1[[#This Row],[Sale]]-Tabla1[[#This Row],[Cost]],-Tabla1[[#This Row],[Cost]]*Tabla1[[#This Row],[Cant]])</f>
        <v>230</v>
      </c>
      <c r="P11193" s="8">
        <f>IF(Tabla1[[#This Row],[Mov]]="VNT",-Tabla1[[#This Row],[Cant]],Tabla1[[#This Row],[Cant]])</f>
        <v>-1</v>
      </c>
      <c r="Q11193" s="8">
        <f>DAY(Tabla1[[#This Row],[Date]])</f>
        <v>20</v>
      </c>
      <c r="R11193" s="8">
        <f>MONTH(Tabla1[[#This Row],[Date]])</f>
        <v>6</v>
      </c>
      <c r="S11193" s="8">
        <f>YEAR(Tabla1[[#This Row],[Date]])</f>
        <v>2023</v>
      </c>
    </row>
    <row r="11194" spans="1:19" x14ac:dyDescent="0.2">
      <c r="A11194">
        <v>11144</v>
      </c>
      <c r="B11194" s="1">
        <v>45097</v>
      </c>
      <c r="C11194" t="s">
        <v>260</v>
      </c>
      <c r="D11194" t="s">
        <v>332</v>
      </c>
      <c r="E11194">
        <v>1</v>
      </c>
      <c r="F11194" t="s">
        <v>455</v>
      </c>
      <c r="G11194" t="s">
        <v>347</v>
      </c>
      <c r="H11194" t="s">
        <v>456</v>
      </c>
      <c r="M11194" s="2">
        <v>0</v>
      </c>
      <c r="N11194" s="2">
        <v>4000</v>
      </c>
      <c r="O11194" s="2">
        <f>IF(Tabla1[[#This Row],[Mov]]="VNT",Tabla1[[#This Row],[Sale]]-Tabla1[[#This Row],[Cost]],-Tabla1[[#This Row],[Cost]]*Tabla1[[#This Row],[Cant]])</f>
        <v>4000</v>
      </c>
      <c r="P11194" s="8">
        <f>IF(Tabla1[[#This Row],[Mov]]="VNT",-Tabla1[[#This Row],[Cant]],Tabla1[[#This Row],[Cant]])</f>
        <v>-1</v>
      </c>
      <c r="Q11194" s="8">
        <f>DAY(Tabla1[[#This Row],[Date]])</f>
        <v>20</v>
      </c>
      <c r="R11194" s="8">
        <f>MONTH(Tabla1[[#This Row],[Date]])</f>
        <v>6</v>
      </c>
      <c r="S11194" s="8">
        <f>YEAR(Tabla1[[#This Row],[Date]])</f>
        <v>2023</v>
      </c>
    </row>
    <row r="11195" spans="1:19" x14ac:dyDescent="0.2">
      <c r="A11195">
        <v>11145</v>
      </c>
      <c r="B11195" s="1">
        <v>45097</v>
      </c>
      <c r="C11195" t="s">
        <v>261</v>
      </c>
      <c r="D11195" t="s">
        <v>1767</v>
      </c>
      <c r="E11195">
        <v>1</v>
      </c>
      <c r="F11195" t="s">
        <v>1102</v>
      </c>
      <c r="G11195" t="s">
        <v>2662</v>
      </c>
      <c r="H11195" t="s">
        <v>2659</v>
      </c>
      <c r="M11195" s="2">
        <v>55000</v>
      </c>
      <c r="N11195" s="2">
        <v>115000</v>
      </c>
      <c r="O11195" s="2">
        <f>IF(Tabla1[[#This Row],[Mov]]="VNT",Tabla1[[#This Row],[Sale]]-Tabla1[[#This Row],[Cost]],-Tabla1[[#This Row],[Cost]]*Tabla1[[#This Row],[Cant]])</f>
        <v>-55000</v>
      </c>
      <c r="P11195" s="8">
        <f>IF(Tabla1[[#This Row],[Mov]]="VNT",-Tabla1[[#This Row],[Cant]],Tabla1[[#This Row],[Cant]])</f>
        <v>1</v>
      </c>
      <c r="Q11195" s="8">
        <f>DAY(Tabla1[[#This Row],[Date]])</f>
        <v>20</v>
      </c>
      <c r="R11195" s="8">
        <f>MONTH(Tabla1[[#This Row],[Date]])</f>
        <v>6</v>
      </c>
      <c r="S11195" s="8">
        <f>YEAR(Tabla1[[#This Row],[Date]])</f>
        <v>2023</v>
      </c>
    </row>
    <row r="11196" spans="1:19" x14ac:dyDescent="0.2">
      <c r="A11196">
        <v>11146</v>
      </c>
      <c r="B11196" s="1">
        <v>45097</v>
      </c>
      <c r="C11196" t="s">
        <v>261</v>
      </c>
      <c r="D11196" t="s">
        <v>1767</v>
      </c>
      <c r="E11196">
        <v>1</v>
      </c>
      <c r="F11196" t="s">
        <v>1763</v>
      </c>
      <c r="G11196" t="s">
        <v>735</v>
      </c>
      <c r="H11196" t="s">
        <v>858</v>
      </c>
      <c r="M11196" s="2">
        <v>29000</v>
      </c>
      <c r="N11196" s="2">
        <v>55000</v>
      </c>
      <c r="O11196" s="2">
        <f>IF(Tabla1[[#This Row],[Mov]]="VNT",Tabla1[[#This Row],[Sale]]-Tabla1[[#This Row],[Cost]],-Tabla1[[#This Row],[Cost]]*Tabla1[[#This Row],[Cant]])</f>
        <v>-29000</v>
      </c>
      <c r="P11196" s="8">
        <f>IF(Tabla1[[#This Row],[Mov]]="VNT",-Tabla1[[#This Row],[Cant]],Tabla1[[#This Row],[Cant]])</f>
        <v>1</v>
      </c>
      <c r="Q11196" s="8">
        <f>DAY(Tabla1[[#This Row],[Date]])</f>
        <v>20</v>
      </c>
      <c r="R11196" s="8">
        <f>MONTH(Tabla1[[#This Row],[Date]])</f>
        <v>6</v>
      </c>
      <c r="S11196" s="8">
        <f>YEAR(Tabla1[[#This Row],[Date]])</f>
        <v>2023</v>
      </c>
    </row>
    <row r="11197" spans="1:19" x14ac:dyDescent="0.2">
      <c r="A11197">
        <v>11147</v>
      </c>
      <c r="B11197" s="1">
        <v>45097</v>
      </c>
      <c r="C11197" t="s">
        <v>261</v>
      </c>
      <c r="D11197" t="s">
        <v>1767</v>
      </c>
      <c r="E11197">
        <v>1</v>
      </c>
      <c r="F11197" t="s">
        <v>2669</v>
      </c>
      <c r="G11197" t="s">
        <v>2662</v>
      </c>
      <c r="H11197" t="s">
        <v>3562</v>
      </c>
      <c r="M11197" s="2">
        <v>25000</v>
      </c>
      <c r="N11197" s="2">
        <v>59000</v>
      </c>
      <c r="O11197" s="2">
        <f>IF(Tabla1[[#This Row],[Mov]]="VNT",Tabla1[[#This Row],[Sale]]-Tabla1[[#This Row],[Cost]],-Tabla1[[#This Row],[Cost]]*Tabla1[[#This Row],[Cant]])</f>
        <v>-25000</v>
      </c>
      <c r="P11197" s="8">
        <f>IF(Tabla1[[#This Row],[Mov]]="VNT",-Tabla1[[#This Row],[Cant]],Tabla1[[#This Row],[Cant]])</f>
        <v>1</v>
      </c>
      <c r="Q11197" s="8">
        <f>DAY(Tabla1[[#This Row],[Date]])</f>
        <v>20</v>
      </c>
      <c r="R11197" s="8">
        <f>MONTH(Tabla1[[#This Row],[Date]])</f>
        <v>6</v>
      </c>
      <c r="S11197" s="8">
        <f>YEAR(Tabla1[[#This Row],[Date]])</f>
        <v>2023</v>
      </c>
    </row>
    <row r="11198" spans="1:19" x14ac:dyDescent="0.2">
      <c r="A11198">
        <v>11148</v>
      </c>
      <c r="B11198" s="1">
        <v>45097</v>
      </c>
      <c r="C11198" t="s">
        <v>261</v>
      </c>
      <c r="D11198" t="s">
        <v>1767</v>
      </c>
      <c r="E11198">
        <v>1</v>
      </c>
      <c r="F11198" t="s">
        <v>48</v>
      </c>
      <c r="G11198" t="s">
        <v>1765</v>
      </c>
      <c r="H11198" t="s">
        <v>3563</v>
      </c>
      <c r="M11198" s="2">
        <v>110000</v>
      </c>
      <c r="N11198" s="2">
        <v>160000</v>
      </c>
      <c r="O11198" s="2">
        <f>IF(Tabla1[[#This Row],[Mov]]="VNT",Tabla1[[#This Row],[Sale]]-Tabla1[[#This Row],[Cost]],-Tabla1[[#This Row],[Cost]]*Tabla1[[#This Row],[Cant]])</f>
        <v>-110000</v>
      </c>
      <c r="P11198" s="8">
        <f>IF(Tabla1[[#This Row],[Mov]]="VNT",-Tabla1[[#This Row],[Cant]],Tabla1[[#This Row],[Cant]])</f>
        <v>1</v>
      </c>
      <c r="Q11198" s="8">
        <f>DAY(Tabla1[[#This Row],[Date]])</f>
        <v>20</v>
      </c>
      <c r="R11198" s="8">
        <f>MONTH(Tabla1[[#This Row],[Date]])</f>
        <v>6</v>
      </c>
      <c r="S11198" s="8">
        <f>YEAR(Tabla1[[#This Row],[Date]])</f>
        <v>2023</v>
      </c>
    </row>
    <row r="11199" spans="1:19" x14ac:dyDescent="0.2">
      <c r="A11199">
        <v>11149</v>
      </c>
      <c r="B11199" s="1">
        <v>45097</v>
      </c>
      <c r="C11199" t="s">
        <v>261</v>
      </c>
      <c r="D11199" t="s">
        <v>892</v>
      </c>
      <c r="E11199">
        <v>1</v>
      </c>
      <c r="F11199" t="s">
        <v>386</v>
      </c>
      <c r="G11199" t="s">
        <v>272</v>
      </c>
      <c r="H11199" t="s">
        <v>1651</v>
      </c>
      <c r="M11199" s="2">
        <v>60000</v>
      </c>
      <c r="N11199" s="2">
        <v>120000</v>
      </c>
      <c r="O11199" s="2">
        <f>IF(Tabla1[[#This Row],[Mov]]="VNT",Tabla1[[#This Row],[Sale]]-Tabla1[[#This Row],[Cost]],-Tabla1[[#This Row],[Cost]]*Tabla1[[#This Row],[Cant]])</f>
        <v>-60000</v>
      </c>
      <c r="P11199" s="8">
        <f>IF(Tabla1[[#This Row],[Mov]]="VNT",-Tabla1[[#This Row],[Cant]],Tabla1[[#This Row],[Cant]])</f>
        <v>1</v>
      </c>
      <c r="Q11199" s="8">
        <f>DAY(Tabla1[[#This Row],[Date]])</f>
        <v>20</v>
      </c>
      <c r="R11199" s="8">
        <f>MONTH(Tabla1[[#This Row],[Date]])</f>
        <v>6</v>
      </c>
      <c r="S11199" s="8">
        <f>YEAR(Tabla1[[#This Row],[Date]])</f>
        <v>2023</v>
      </c>
    </row>
    <row r="11200" spans="1:19" x14ac:dyDescent="0.2">
      <c r="A11200">
        <v>11150</v>
      </c>
      <c r="B11200" s="1">
        <v>45097</v>
      </c>
      <c r="C11200" t="s">
        <v>261</v>
      </c>
      <c r="D11200" t="s">
        <v>892</v>
      </c>
      <c r="E11200">
        <v>1</v>
      </c>
      <c r="F11200" t="s">
        <v>386</v>
      </c>
      <c r="G11200" t="s">
        <v>284</v>
      </c>
      <c r="H11200" t="s">
        <v>3564</v>
      </c>
      <c r="M11200" s="2">
        <v>140000</v>
      </c>
      <c r="N11200" s="2">
        <v>190000</v>
      </c>
      <c r="O11200" s="2">
        <f>IF(Tabla1[[#This Row],[Mov]]="VNT",Tabla1[[#This Row],[Sale]]-Tabla1[[#This Row],[Cost]],-Tabla1[[#This Row],[Cost]]*Tabla1[[#This Row],[Cant]])</f>
        <v>-140000</v>
      </c>
      <c r="P11200" s="8">
        <f>IF(Tabla1[[#This Row],[Mov]]="VNT",-Tabla1[[#This Row],[Cant]],Tabla1[[#This Row],[Cant]])</f>
        <v>1</v>
      </c>
      <c r="Q11200" s="8">
        <f>DAY(Tabla1[[#This Row],[Date]])</f>
        <v>20</v>
      </c>
      <c r="R11200" s="8">
        <f>MONTH(Tabla1[[#This Row],[Date]])</f>
        <v>6</v>
      </c>
      <c r="S11200" s="8">
        <f>YEAR(Tabla1[[#This Row],[Date]])</f>
        <v>2023</v>
      </c>
    </row>
    <row r="11201" spans="1:19" x14ac:dyDescent="0.2">
      <c r="A11201">
        <v>11151</v>
      </c>
      <c r="B11201" s="1">
        <v>45097</v>
      </c>
      <c r="C11201" t="s">
        <v>261</v>
      </c>
      <c r="D11201" t="s">
        <v>892</v>
      </c>
      <c r="E11201">
        <v>1</v>
      </c>
      <c r="F11201" t="s">
        <v>1152</v>
      </c>
      <c r="G11201" t="s">
        <v>263</v>
      </c>
      <c r="H11201" t="s">
        <v>282</v>
      </c>
      <c r="M11201" s="2">
        <v>12000</v>
      </c>
      <c r="N11201" s="2">
        <v>25000</v>
      </c>
      <c r="O11201" s="2">
        <f>IF(Tabla1[[#This Row],[Mov]]="VNT",Tabla1[[#This Row],[Sale]]-Tabla1[[#This Row],[Cost]],-Tabla1[[#This Row],[Cost]]*Tabla1[[#This Row],[Cant]])</f>
        <v>-12000</v>
      </c>
      <c r="P11201" s="8">
        <f>IF(Tabla1[[#This Row],[Mov]]="VNT",-Tabla1[[#This Row],[Cant]],Tabla1[[#This Row],[Cant]])</f>
        <v>1</v>
      </c>
      <c r="Q11201" s="8">
        <f>DAY(Tabla1[[#This Row],[Date]])</f>
        <v>20</v>
      </c>
      <c r="R11201" s="8">
        <f>MONTH(Tabla1[[#This Row],[Date]])</f>
        <v>6</v>
      </c>
      <c r="S11201" s="8">
        <f>YEAR(Tabla1[[#This Row],[Date]])</f>
        <v>2023</v>
      </c>
    </row>
    <row r="11202" spans="1:19" x14ac:dyDescent="0.2">
      <c r="A11202">
        <v>11152</v>
      </c>
      <c r="B11202" s="1">
        <v>45097</v>
      </c>
      <c r="C11202" t="s">
        <v>261</v>
      </c>
      <c r="D11202" t="s">
        <v>892</v>
      </c>
      <c r="E11202">
        <v>1</v>
      </c>
      <c r="F11202" t="s">
        <v>3354</v>
      </c>
      <c r="G11202" t="s">
        <v>272</v>
      </c>
      <c r="H11202" t="s">
        <v>806</v>
      </c>
      <c r="M11202" s="2">
        <v>6000</v>
      </c>
      <c r="N11202" s="2">
        <v>20000</v>
      </c>
      <c r="O11202" s="2">
        <f>IF(Tabla1[[#This Row],[Mov]]="VNT",Tabla1[[#This Row],[Sale]]-Tabla1[[#This Row],[Cost]],-Tabla1[[#This Row],[Cost]]*Tabla1[[#This Row],[Cant]])</f>
        <v>-6000</v>
      </c>
      <c r="P11202" s="8">
        <f>IF(Tabla1[[#This Row],[Mov]]="VNT",-Tabla1[[#This Row],[Cant]],Tabla1[[#This Row],[Cant]])</f>
        <v>1</v>
      </c>
      <c r="Q11202" s="8">
        <f>DAY(Tabla1[[#This Row],[Date]])</f>
        <v>20</v>
      </c>
      <c r="R11202" s="8">
        <f>MONTH(Tabla1[[#This Row],[Date]])</f>
        <v>6</v>
      </c>
      <c r="S11202" s="8">
        <f>YEAR(Tabla1[[#This Row],[Date]])</f>
        <v>2023</v>
      </c>
    </row>
    <row r="11203" spans="1:19" x14ac:dyDescent="0.2">
      <c r="A11203">
        <v>11153</v>
      </c>
      <c r="B11203" s="1">
        <v>45097</v>
      </c>
      <c r="C11203" t="s">
        <v>260</v>
      </c>
      <c r="D11203" t="s">
        <v>332</v>
      </c>
      <c r="E11203">
        <v>1</v>
      </c>
      <c r="F11203" t="s">
        <v>386</v>
      </c>
      <c r="G11203" t="s">
        <v>272</v>
      </c>
      <c r="H11203" t="s">
        <v>806</v>
      </c>
      <c r="M11203" s="2">
        <v>65000</v>
      </c>
      <c r="N11203" s="2">
        <v>125000</v>
      </c>
      <c r="O11203" s="2">
        <f>IF(Tabla1[[#This Row],[Mov]]="VNT",Tabla1[[#This Row],[Sale]]-Tabla1[[#This Row],[Cost]],-Tabla1[[#This Row],[Cost]]*Tabla1[[#This Row],[Cant]])</f>
        <v>60000</v>
      </c>
      <c r="P11203" s="8">
        <f>IF(Tabla1[[#This Row],[Mov]]="VNT",-Tabla1[[#This Row],[Cant]],Tabla1[[#This Row],[Cant]])</f>
        <v>-1</v>
      </c>
      <c r="Q11203" s="8">
        <f>DAY(Tabla1[[#This Row],[Date]])</f>
        <v>20</v>
      </c>
      <c r="R11203" s="8">
        <f>MONTH(Tabla1[[#This Row],[Date]])</f>
        <v>6</v>
      </c>
      <c r="S11203" s="8">
        <f>YEAR(Tabla1[[#This Row],[Date]])</f>
        <v>2023</v>
      </c>
    </row>
    <row r="11204" spans="1:19" x14ac:dyDescent="0.2">
      <c r="A11204">
        <v>11154</v>
      </c>
      <c r="B11204" s="1">
        <v>45097</v>
      </c>
      <c r="C11204" t="s">
        <v>260</v>
      </c>
      <c r="D11204" t="s">
        <v>332</v>
      </c>
      <c r="E11204">
        <v>1</v>
      </c>
      <c r="F11204" t="s">
        <v>26</v>
      </c>
      <c r="G11204" t="s">
        <v>264</v>
      </c>
      <c r="H11204" t="s">
        <v>16</v>
      </c>
      <c r="M11204" s="2">
        <v>8500</v>
      </c>
      <c r="N11204" s="2">
        <v>20000</v>
      </c>
      <c r="O11204" s="2">
        <f>IF(Tabla1[[#This Row],[Mov]]="VNT",Tabla1[[#This Row],[Sale]]-Tabla1[[#This Row],[Cost]],-Tabla1[[#This Row],[Cost]]*Tabla1[[#This Row],[Cant]])</f>
        <v>11500</v>
      </c>
      <c r="P11204" s="8">
        <f>IF(Tabla1[[#This Row],[Mov]]="VNT",-Tabla1[[#This Row],[Cant]],Tabla1[[#This Row],[Cant]])</f>
        <v>-1</v>
      </c>
      <c r="Q11204" s="8">
        <f>DAY(Tabla1[[#This Row],[Date]])</f>
        <v>20</v>
      </c>
      <c r="R11204" s="8">
        <f>MONTH(Tabla1[[#This Row],[Date]])</f>
        <v>6</v>
      </c>
      <c r="S11204" s="8">
        <f>YEAR(Tabla1[[#This Row],[Date]])</f>
        <v>2023</v>
      </c>
    </row>
    <row r="11205" spans="1:19" x14ac:dyDescent="0.2">
      <c r="A11205">
        <v>11155</v>
      </c>
      <c r="B11205" s="1">
        <v>45098</v>
      </c>
      <c r="C11205" t="s">
        <v>260</v>
      </c>
      <c r="D11205" t="s">
        <v>332</v>
      </c>
      <c r="E11205">
        <v>1</v>
      </c>
      <c r="F11205" t="s">
        <v>677</v>
      </c>
      <c r="G11205" t="s">
        <v>273</v>
      </c>
      <c r="H11205" t="s">
        <v>2951</v>
      </c>
      <c r="M11205" s="2">
        <v>5000</v>
      </c>
      <c r="N11205" s="2">
        <v>15000</v>
      </c>
      <c r="O11205" s="2">
        <f>IF(Tabla1[[#This Row],[Mov]]="VNT",Tabla1[[#This Row],[Sale]]-Tabla1[[#This Row],[Cost]],-Tabla1[[#This Row],[Cost]]*Tabla1[[#This Row],[Cant]])</f>
        <v>10000</v>
      </c>
      <c r="P11205" s="8">
        <f>IF(Tabla1[[#This Row],[Mov]]="VNT",-Tabla1[[#This Row],[Cant]],Tabla1[[#This Row],[Cant]])</f>
        <v>-1</v>
      </c>
      <c r="Q11205" s="8">
        <f>DAY(Tabla1[[#This Row],[Date]])</f>
        <v>21</v>
      </c>
      <c r="R11205" s="8">
        <f>MONTH(Tabla1[[#This Row],[Date]])</f>
        <v>6</v>
      </c>
      <c r="S11205" s="8">
        <f>YEAR(Tabla1[[#This Row],[Date]])</f>
        <v>2023</v>
      </c>
    </row>
    <row r="11206" spans="1:19" x14ac:dyDescent="0.2">
      <c r="A11206">
        <v>11156</v>
      </c>
      <c r="B11206" s="1">
        <v>45098</v>
      </c>
      <c r="C11206" t="s">
        <v>260</v>
      </c>
      <c r="D11206" t="s">
        <v>332</v>
      </c>
      <c r="E11206">
        <v>1</v>
      </c>
      <c r="F11206" t="s">
        <v>116</v>
      </c>
      <c r="G11206" t="s">
        <v>382</v>
      </c>
      <c r="H11206" t="s">
        <v>514</v>
      </c>
      <c r="M11206" s="2">
        <v>3270</v>
      </c>
      <c r="N11206" s="2">
        <v>3500</v>
      </c>
      <c r="O11206" s="2">
        <f>IF(Tabla1[[#This Row],[Mov]]="VNT",Tabla1[[#This Row],[Sale]]-Tabla1[[#This Row],[Cost]],-Tabla1[[#This Row],[Cost]]*Tabla1[[#This Row],[Cant]])</f>
        <v>230</v>
      </c>
      <c r="P11206" s="8">
        <f>IF(Tabla1[[#This Row],[Mov]]="VNT",-Tabla1[[#This Row],[Cant]],Tabla1[[#This Row],[Cant]])</f>
        <v>-1</v>
      </c>
      <c r="Q11206" s="8">
        <f>DAY(Tabla1[[#This Row],[Date]])</f>
        <v>21</v>
      </c>
      <c r="R11206" s="8">
        <f>MONTH(Tabla1[[#This Row],[Date]])</f>
        <v>6</v>
      </c>
      <c r="S11206" s="8">
        <f>YEAR(Tabla1[[#This Row],[Date]])</f>
        <v>2023</v>
      </c>
    </row>
    <row r="11207" spans="1:19" x14ac:dyDescent="0.2">
      <c r="A11207">
        <v>11157</v>
      </c>
      <c r="B11207" s="1">
        <v>45098</v>
      </c>
      <c r="C11207" t="s">
        <v>260</v>
      </c>
      <c r="D11207" t="s">
        <v>332</v>
      </c>
      <c r="E11207">
        <v>1</v>
      </c>
      <c r="F11207" t="s">
        <v>225</v>
      </c>
      <c r="G11207" t="s">
        <v>499</v>
      </c>
      <c r="H11207" t="s">
        <v>1864</v>
      </c>
      <c r="M11207" s="2">
        <v>1100</v>
      </c>
      <c r="N11207" s="2">
        <v>10000</v>
      </c>
      <c r="O11207" s="2">
        <f>IF(Tabla1[[#This Row],[Mov]]="VNT",Tabla1[[#This Row],[Sale]]-Tabla1[[#This Row],[Cost]],-Tabla1[[#This Row],[Cost]]*Tabla1[[#This Row],[Cant]])</f>
        <v>8900</v>
      </c>
      <c r="P11207" s="8">
        <f>IF(Tabla1[[#This Row],[Mov]]="VNT",-Tabla1[[#This Row],[Cant]],Tabla1[[#This Row],[Cant]])</f>
        <v>-1</v>
      </c>
      <c r="Q11207" s="8">
        <f>DAY(Tabla1[[#This Row],[Date]])</f>
        <v>21</v>
      </c>
      <c r="R11207" s="8">
        <f>MONTH(Tabla1[[#This Row],[Date]])</f>
        <v>6</v>
      </c>
      <c r="S11207" s="8">
        <f>YEAR(Tabla1[[#This Row],[Date]])</f>
        <v>2023</v>
      </c>
    </row>
    <row r="11208" spans="1:19" x14ac:dyDescent="0.2">
      <c r="A11208">
        <v>11158</v>
      </c>
      <c r="B11208" s="1">
        <v>45098</v>
      </c>
      <c r="C11208" t="s">
        <v>260</v>
      </c>
      <c r="D11208" t="s">
        <v>332</v>
      </c>
      <c r="E11208">
        <v>1</v>
      </c>
      <c r="F11208" t="s">
        <v>386</v>
      </c>
      <c r="G11208" t="s">
        <v>284</v>
      </c>
      <c r="H11208" t="s">
        <v>3564</v>
      </c>
      <c r="M11208" s="2">
        <v>140000</v>
      </c>
      <c r="N11208" s="2">
        <v>180000</v>
      </c>
      <c r="O11208" s="2">
        <f>IF(Tabla1[[#This Row],[Mov]]="VNT",Tabla1[[#This Row],[Sale]]-Tabla1[[#This Row],[Cost]],-Tabla1[[#This Row],[Cost]]*Tabla1[[#This Row],[Cant]])</f>
        <v>40000</v>
      </c>
      <c r="P11208" s="8">
        <f>IF(Tabla1[[#This Row],[Mov]]="VNT",-Tabla1[[#This Row],[Cant]],Tabla1[[#This Row],[Cant]])</f>
        <v>-1</v>
      </c>
      <c r="Q11208" s="8">
        <f>DAY(Tabla1[[#This Row],[Date]])</f>
        <v>21</v>
      </c>
      <c r="R11208" s="8">
        <f>MONTH(Tabla1[[#This Row],[Date]])</f>
        <v>6</v>
      </c>
      <c r="S11208" s="8">
        <f>YEAR(Tabla1[[#This Row],[Date]])</f>
        <v>2023</v>
      </c>
    </row>
    <row r="11209" spans="1:19" x14ac:dyDescent="0.2">
      <c r="A11209">
        <v>11159</v>
      </c>
      <c r="B11209" s="1">
        <v>45098</v>
      </c>
      <c r="C11209" t="s">
        <v>260</v>
      </c>
      <c r="D11209" t="s">
        <v>332</v>
      </c>
      <c r="E11209">
        <v>1</v>
      </c>
      <c r="F11209" t="s">
        <v>116</v>
      </c>
      <c r="G11209" t="s">
        <v>347</v>
      </c>
      <c r="H11209" t="s">
        <v>518</v>
      </c>
      <c r="M11209" s="2">
        <v>6074</v>
      </c>
      <c r="N11209" s="2">
        <v>6500</v>
      </c>
      <c r="O11209" s="2">
        <f>IF(Tabla1[[#This Row],[Mov]]="VNT",Tabla1[[#This Row],[Sale]]-Tabla1[[#This Row],[Cost]],-Tabla1[[#This Row],[Cost]]*Tabla1[[#This Row],[Cant]])</f>
        <v>426</v>
      </c>
      <c r="P11209" s="8">
        <f>IF(Tabla1[[#This Row],[Mov]]="VNT",-Tabla1[[#This Row],[Cant]],Tabla1[[#This Row],[Cant]])</f>
        <v>-1</v>
      </c>
      <c r="Q11209" s="8">
        <f>DAY(Tabla1[[#This Row],[Date]])</f>
        <v>21</v>
      </c>
      <c r="R11209" s="8">
        <f>MONTH(Tabla1[[#This Row],[Date]])</f>
        <v>6</v>
      </c>
      <c r="S11209" s="8">
        <f>YEAR(Tabla1[[#This Row],[Date]])</f>
        <v>2023</v>
      </c>
    </row>
    <row r="11210" spans="1:19" x14ac:dyDescent="0.2">
      <c r="A11210">
        <v>11160</v>
      </c>
      <c r="B11210" s="1">
        <v>45098</v>
      </c>
      <c r="C11210" t="s">
        <v>260</v>
      </c>
      <c r="D11210" t="s">
        <v>332</v>
      </c>
      <c r="E11210">
        <v>1</v>
      </c>
      <c r="F11210" t="s">
        <v>116</v>
      </c>
      <c r="G11210" t="s">
        <v>347</v>
      </c>
      <c r="H11210" t="s">
        <v>518</v>
      </c>
      <c r="M11210" s="2">
        <v>6074</v>
      </c>
      <c r="N11210" s="2">
        <v>6500</v>
      </c>
      <c r="O11210" s="2">
        <f>IF(Tabla1[[#This Row],[Mov]]="VNT",Tabla1[[#This Row],[Sale]]-Tabla1[[#This Row],[Cost]],-Tabla1[[#This Row],[Cost]]*Tabla1[[#This Row],[Cant]])</f>
        <v>426</v>
      </c>
      <c r="P11210" s="8">
        <f>IF(Tabla1[[#This Row],[Mov]]="VNT",-Tabla1[[#This Row],[Cant]],Tabla1[[#This Row],[Cant]])</f>
        <v>-1</v>
      </c>
      <c r="Q11210" s="8">
        <f>DAY(Tabla1[[#This Row],[Date]])</f>
        <v>21</v>
      </c>
      <c r="R11210" s="8">
        <f>MONTH(Tabla1[[#This Row],[Date]])</f>
        <v>6</v>
      </c>
      <c r="S11210" s="8">
        <f>YEAR(Tabla1[[#This Row],[Date]])</f>
        <v>2023</v>
      </c>
    </row>
    <row r="11211" spans="1:19" x14ac:dyDescent="0.2">
      <c r="A11211">
        <v>11161</v>
      </c>
      <c r="B11211" s="1">
        <v>45098</v>
      </c>
      <c r="C11211" t="s">
        <v>260</v>
      </c>
      <c r="D11211" t="s">
        <v>332</v>
      </c>
      <c r="E11211">
        <v>1</v>
      </c>
      <c r="F11211" t="s">
        <v>21</v>
      </c>
      <c r="G11211" t="s">
        <v>263</v>
      </c>
      <c r="H11211" t="s">
        <v>2524</v>
      </c>
      <c r="M11211" s="2">
        <v>5500</v>
      </c>
      <c r="N11211" s="2">
        <v>20000</v>
      </c>
      <c r="O11211" s="2">
        <f>IF(Tabla1[[#This Row],[Mov]]="VNT",Tabla1[[#This Row],[Sale]]-Tabla1[[#This Row],[Cost]],-Tabla1[[#This Row],[Cost]]*Tabla1[[#This Row],[Cant]])</f>
        <v>14500</v>
      </c>
      <c r="P11211" s="8">
        <f>IF(Tabla1[[#This Row],[Mov]]="VNT",-Tabla1[[#This Row],[Cant]],Tabla1[[#This Row],[Cant]])</f>
        <v>-1</v>
      </c>
      <c r="Q11211" s="8">
        <f>DAY(Tabla1[[#This Row],[Date]])</f>
        <v>21</v>
      </c>
      <c r="R11211" s="8">
        <f>MONTH(Tabla1[[#This Row],[Date]])</f>
        <v>6</v>
      </c>
      <c r="S11211" s="8">
        <f>YEAR(Tabla1[[#This Row],[Date]])</f>
        <v>2023</v>
      </c>
    </row>
    <row r="11212" spans="1:19" x14ac:dyDescent="0.2">
      <c r="A11212">
        <v>11162</v>
      </c>
      <c r="B11212" s="1">
        <v>45098</v>
      </c>
      <c r="C11212" t="s">
        <v>260</v>
      </c>
      <c r="D11212" t="s">
        <v>332</v>
      </c>
      <c r="E11212">
        <v>1</v>
      </c>
      <c r="F11212" t="s">
        <v>116</v>
      </c>
      <c r="G11212" t="s">
        <v>347</v>
      </c>
      <c r="H11212" t="s">
        <v>518</v>
      </c>
      <c r="M11212" s="2">
        <v>6074</v>
      </c>
      <c r="N11212" s="2">
        <v>6500</v>
      </c>
      <c r="O11212" s="2">
        <f>IF(Tabla1[[#This Row],[Mov]]="VNT",Tabla1[[#This Row],[Sale]]-Tabla1[[#This Row],[Cost]],-Tabla1[[#This Row],[Cost]]*Tabla1[[#This Row],[Cant]])</f>
        <v>426</v>
      </c>
      <c r="P11212" s="8">
        <f>IF(Tabla1[[#This Row],[Mov]]="VNT",-Tabla1[[#This Row],[Cant]],Tabla1[[#This Row],[Cant]])</f>
        <v>-1</v>
      </c>
      <c r="Q11212" s="8">
        <f>DAY(Tabla1[[#This Row],[Date]])</f>
        <v>21</v>
      </c>
      <c r="R11212" s="8">
        <f>MONTH(Tabla1[[#This Row],[Date]])</f>
        <v>6</v>
      </c>
      <c r="S11212" s="8">
        <f>YEAR(Tabla1[[#This Row],[Date]])</f>
        <v>2023</v>
      </c>
    </row>
    <row r="11213" spans="1:19" x14ac:dyDescent="0.2">
      <c r="A11213">
        <v>11163</v>
      </c>
      <c r="B11213" s="1">
        <v>45098</v>
      </c>
      <c r="C11213" t="s">
        <v>260</v>
      </c>
      <c r="D11213" t="s">
        <v>332</v>
      </c>
      <c r="E11213">
        <v>1</v>
      </c>
      <c r="F11213" t="s">
        <v>116</v>
      </c>
      <c r="G11213" t="s">
        <v>347</v>
      </c>
      <c r="H11213" t="s">
        <v>518</v>
      </c>
      <c r="M11213" s="2">
        <v>6074</v>
      </c>
      <c r="N11213" s="2">
        <v>6500</v>
      </c>
      <c r="O11213" s="2">
        <f>IF(Tabla1[[#This Row],[Mov]]="VNT",Tabla1[[#This Row],[Sale]]-Tabla1[[#This Row],[Cost]],-Tabla1[[#This Row],[Cost]]*Tabla1[[#This Row],[Cant]])</f>
        <v>426</v>
      </c>
      <c r="P11213" s="8">
        <f>IF(Tabla1[[#This Row],[Mov]]="VNT",-Tabla1[[#This Row],[Cant]],Tabla1[[#This Row],[Cant]])</f>
        <v>-1</v>
      </c>
      <c r="Q11213" s="8">
        <f>DAY(Tabla1[[#This Row],[Date]])</f>
        <v>21</v>
      </c>
      <c r="R11213" s="8">
        <f>MONTH(Tabla1[[#This Row],[Date]])</f>
        <v>6</v>
      </c>
      <c r="S11213" s="8">
        <f>YEAR(Tabla1[[#This Row],[Date]])</f>
        <v>2023</v>
      </c>
    </row>
    <row r="11214" spans="1:19" x14ac:dyDescent="0.2">
      <c r="A11214">
        <v>11164</v>
      </c>
      <c r="B11214" s="1">
        <v>45098</v>
      </c>
      <c r="C11214" t="s">
        <v>260</v>
      </c>
      <c r="D11214" t="s">
        <v>332</v>
      </c>
      <c r="E11214">
        <v>1</v>
      </c>
      <c r="F11214" t="s">
        <v>116</v>
      </c>
      <c r="G11214" t="s">
        <v>349</v>
      </c>
      <c r="H11214" t="s">
        <v>515</v>
      </c>
      <c r="M11214" s="2">
        <v>6074</v>
      </c>
      <c r="N11214" s="2">
        <v>6500</v>
      </c>
      <c r="O11214" s="2">
        <f>IF(Tabla1[[#This Row],[Mov]]="VNT",Tabla1[[#This Row],[Sale]]-Tabla1[[#This Row],[Cost]],-Tabla1[[#This Row],[Cost]]*Tabla1[[#This Row],[Cant]])</f>
        <v>426</v>
      </c>
      <c r="P11214" s="8">
        <f>IF(Tabla1[[#This Row],[Mov]]="VNT",-Tabla1[[#This Row],[Cant]],Tabla1[[#This Row],[Cant]])</f>
        <v>-1</v>
      </c>
      <c r="Q11214" s="8">
        <f>DAY(Tabla1[[#This Row],[Date]])</f>
        <v>21</v>
      </c>
      <c r="R11214" s="8">
        <f>MONTH(Tabla1[[#This Row],[Date]])</f>
        <v>6</v>
      </c>
      <c r="S11214" s="8">
        <f>YEAR(Tabla1[[#This Row],[Date]])</f>
        <v>2023</v>
      </c>
    </row>
    <row r="11215" spans="1:19" x14ac:dyDescent="0.2">
      <c r="A11215">
        <v>11165</v>
      </c>
      <c r="B11215" s="1">
        <v>45098</v>
      </c>
      <c r="C11215" t="s">
        <v>260</v>
      </c>
      <c r="D11215" t="s">
        <v>332</v>
      </c>
      <c r="E11215">
        <v>1</v>
      </c>
      <c r="F11215" t="s">
        <v>116</v>
      </c>
      <c r="G11215" t="s">
        <v>349</v>
      </c>
      <c r="H11215" t="s">
        <v>515</v>
      </c>
      <c r="M11215" s="2">
        <v>10279</v>
      </c>
      <c r="N11215" s="2">
        <v>11000</v>
      </c>
      <c r="O11215" s="2">
        <f>IF(Tabla1[[#This Row],[Mov]]="VNT",Tabla1[[#This Row],[Sale]]-Tabla1[[#This Row],[Cost]],-Tabla1[[#This Row],[Cost]]*Tabla1[[#This Row],[Cant]])</f>
        <v>721</v>
      </c>
      <c r="P11215" s="8">
        <f>IF(Tabla1[[#This Row],[Mov]]="VNT",-Tabla1[[#This Row],[Cant]],Tabla1[[#This Row],[Cant]])</f>
        <v>-1</v>
      </c>
      <c r="Q11215" s="8">
        <f>DAY(Tabla1[[#This Row],[Date]])</f>
        <v>21</v>
      </c>
      <c r="R11215" s="8">
        <f>MONTH(Tabla1[[#This Row],[Date]])</f>
        <v>6</v>
      </c>
      <c r="S11215" s="8">
        <f>YEAR(Tabla1[[#This Row],[Date]])</f>
        <v>2023</v>
      </c>
    </row>
    <row r="11216" spans="1:19" x14ac:dyDescent="0.2">
      <c r="A11216">
        <v>11166</v>
      </c>
      <c r="B11216" s="1">
        <v>45098</v>
      </c>
      <c r="C11216" t="s">
        <v>260</v>
      </c>
      <c r="D11216" t="s">
        <v>332</v>
      </c>
      <c r="E11216">
        <v>1</v>
      </c>
      <c r="F11216" t="s">
        <v>225</v>
      </c>
      <c r="G11216" t="s">
        <v>1202</v>
      </c>
      <c r="H11216" t="s">
        <v>3565</v>
      </c>
      <c r="M11216" s="2">
        <v>1100</v>
      </c>
      <c r="N11216" s="2">
        <v>10000</v>
      </c>
      <c r="O11216" s="2">
        <f>IF(Tabla1[[#This Row],[Mov]]="VNT",Tabla1[[#This Row],[Sale]]-Tabla1[[#This Row],[Cost]],-Tabla1[[#This Row],[Cost]]*Tabla1[[#This Row],[Cant]])</f>
        <v>8900</v>
      </c>
      <c r="P11216" s="8">
        <f>IF(Tabla1[[#This Row],[Mov]]="VNT",-Tabla1[[#This Row],[Cant]],Tabla1[[#This Row],[Cant]])</f>
        <v>-1</v>
      </c>
      <c r="Q11216" s="8">
        <f>DAY(Tabla1[[#This Row],[Date]])</f>
        <v>21</v>
      </c>
      <c r="R11216" s="8">
        <f>MONTH(Tabla1[[#This Row],[Date]])</f>
        <v>6</v>
      </c>
      <c r="S11216" s="8">
        <f>YEAR(Tabla1[[#This Row],[Date]])</f>
        <v>2023</v>
      </c>
    </row>
    <row r="11217" spans="1:19" x14ac:dyDescent="0.2">
      <c r="A11217">
        <v>11167</v>
      </c>
      <c r="B11217" s="1">
        <v>45098</v>
      </c>
      <c r="C11217" t="s">
        <v>260</v>
      </c>
      <c r="D11217" t="s">
        <v>332</v>
      </c>
      <c r="E11217">
        <v>1</v>
      </c>
      <c r="F11217" t="s">
        <v>116</v>
      </c>
      <c r="G11217" t="s">
        <v>347</v>
      </c>
      <c r="H11217" t="s">
        <v>518</v>
      </c>
      <c r="M11217" s="2">
        <v>6074</v>
      </c>
      <c r="N11217" s="2">
        <v>6500</v>
      </c>
      <c r="O11217" s="2">
        <f>IF(Tabla1[[#This Row],[Mov]]="VNT",Tabla1[[#This Row],[Sale]]-Tabla1[[#This Row],[Cost]],-Tabla1[[#This Row],[Cost]]*Tabla1[[#This Row],[Cant]])</f>
        <v>426</v>
      </c>
      <c r="P11217" s="8">
        <f>IF(Tabla1[[#This Row],[Mov]]="VNT",-Tabla1[[#This Row],[Cant]],Tabla1[[#This Row],[Cant]])</f>
        <v>-1</v>
      </c>
      <c r="Q11217" s="8">
        <f>DAY(Tabla1[[#This Row],[Date]])</f>
        <v>21</v>
      </c>
      <c r="R11217" s="8">
        <f>MONTH(Tabla1[[#This Row],[Date]])</f>
        <v>6</v>
      </c>
      <c r="S11217" s="8">
        <f>YEAR(Tabla1[[#This Row],[Date]])</f>
        <v>2023</v>
      </c>
    </row>
    <row r="11218" spans="1:19" x14ac:dyDescent="0.2">
      <c r="A11218">
        <v>11168</v>
      </c>
      <c r="B11218" s="1">
        <v>45098</v>
      </c>
      <c r="C11218" t="s">
        <v>260</v>
      </c>
      <c r="D11218" t="s">
        <v>332</v>
      </c>
      <c r="E11218">
        <v>1</v>
      </c>
      <c r="F11218" t="s">
        <v>677</v>
      </c>
      <c r="G11218" t="s">
        <v>284</v>
      </c>
      <c r="H11218" t="s">
        <v>3566</v>
      </c>
      <c r="M11218" s="2">
        <v>5000</v>
      </c>
      <c r="N11218" s="2">
        <v>20000</v>
      </c>
      <c r="O11218" s="2">
        <f>IF(Tabla1[[#This Row],[Mov]]="VNT",Tabla1[[#This Row],[Sale]]-Tabla1[[#This Row],[Cost]],-Tabla1[[#This Row],[Cost]]*Tabla1[[#This Row],[Cant]])</f>
        <v>15000</v>
      </c>
      <c r="P11218" s="8">
        <f>IF(Tabla1[[#This Row],[Mov]]="VNT",-Tabla1[[#This Row],[Cant]],Tabla1[[#This Row],[Cant]])</f>
        <v>-1</v>
      </c>
      <c r="Q11218" s="8">
        <f>DAY(Tabla1[[#This Row],[Date]])</f>
        <v>21</v>
      </c>
      <c r="R11218" s="8">
        <f>MONTH(Tabla1[[#This Row],[Date]])</f>
        <v>6</v>
      </c>
      <c r="S11218" s="8">
        <f>YEAR(Tabla1[[#This Row],[Date]])</f>
        <v>2023</v>
      </c>
    </row>
    <row r="11219" spans="1:19" x14ac:dyDescent="0.2">
      <c r="A11219">
        <v>11169</v>
      </c>
      <c r="B11219" s="1">
        <v>45098</v>
      </c>
      <c r="C11219" t="s">
        <v>260</v>
      </c>
      <c r="D11219" t="s">
        <v>809</v>
      </c>
      <c r="E11219">
        <v>1</v>
      </c>
      <c r="F11219" t="s">
        <v>532</v>
      </c>
      <c r="G11219" t="s">
        <v>266</v>
      </c>
      <c r="H11219" t="s">
        <v>1248</v>
      </c>
      <c r="M11219" s="2">
        <v>44000</v>
      </c>
      <c r="N11219" s="2">
        <v>70000</v>
      </c>
      <c r="O11219" s="2">
        <f>IF(Tabla1[[#This Row],[Mov]]="VNT",Tabla1[[#This Row],[Sale]]-Tabla1[[#This Row],[Cost]],-Tabla1[[#This Row],[Cost]]*Tabla1[[#This Row],[Cant]])</f>
        <v>26000</v>
      </c>
      <c r="P11219" s="8">
        <f>IF(Tabla1[[#This Row],[Mov]]="VNT",-Tabla1[[#This Row],[Cant]],Tabla1[[#This Row],[Cant]])</f>
        <v>-1</v>
      </c>
      <c r="Q11219" s="8">
        <f>DAY(Tabla1[[#This Row],[Date]])</f>
        <v>21</v>
      </c>
      <c r="R11219" s="8">
        <f>MONTH(Tabla1[[#This Row],[Date]])</f>
        <v>6</v>
      </c>
      <c r="S11219" s="8">
        <f>YEAR(Tabla1[[#This Row],[Date]])</f>
        <v>2023</v>
      </c>
    </row>
    <row r="11220" spans="1:19" x14ac:dyDescent="0.2">
      <c r="A11220">
        <v>11170</v>
      </c>
      <c r="B11220" s="1">
        <v>45098</v>
      </c>
      <c r="C11220" t="s">
        <v>260</v>
      </c>
      <c r="D11220" t="s">
        <v>809</v>
      </c>
      <c r="E11220">
        <v>1</v>
      </c>
      <c r="F11220" t="s">
        <v>476</v>
      </c>
      <c r="G11220" t="s">
        <v>266</v>
      </c>
      <c r="H11220" t="s">
        <v>3275</v>
      </c>
      <c r="M11220" s="2">
        <v>6000</v>
      </c>
      <c r="N11220" s="2">
        <v>10000</v>
      </c>
      <c r="O11220" s="2">
        <f>IF(Tabla1[[#This Row],[Mov]]="VNT",Tabla1[[#This Row],[Sale]]-Tabla1[[#This Row],[Cost]],-Tabla1[[#This Row],[Cost]]*Tabla1[[#This Row],[Cant]])</f>
        <v>4000</v>
      </c>
      <c r="P11220" s="8">
        <f>IF(Tabla1[[#This Row],[Mov]]="VNT",-Tabla1[[#This Row],[Cant]],Tabla1[[#This Row],[Cant]])</f>
        <v>-1</v>
      </c>
      <c r="Q11220" s="8">
        <f>DAY(Tabla1[[#This Row],[Date]])</f>
        <v>21</v>
      </c>
      <c r="R11220" s="8">
        <f>MONTH(Tabla1[[#This Row],[Date]])</f>
        <v>6</v>
      </c>
      <c r="S11220" s="8">
        <f>YEAR(Tabla1[[#This Row],[Date]])</f>
        <v>2023</v>
      </c>
    </row>
    <row r="11221" spans="1:19" x14ac:dyDescent="0.2">
      <c r="A11221">
        <v>11171</v>
      </c>
      <c r="B11221" s="1">
        <v>45098</v>
      </c>
      <c r="C11221" t="s">
        <v>260</v>
      </c>
      <c r="D11221" t="s">
        <v>332</v>
      </c>
      <c r="E11221">
        <v>1</v>
      </c>
      <c r="F11221" t="s">
        <v>891</v>
      </c>
      <c r="G11221" t="s">
        <v>262</v>
      </c>
      <c r="H11221" t="s">
        <v>2147</v>
      </c>
      <c r="M11221" s="2">
        <v>3500</v>
      </c>
      <c r="N11221" s="2">
        <v>10000</v>
      </c>
      <c r="O11221" s="2">
        <f>IF(Tabla1[[#This Row],[Mov]]="VNT",Tabla1[[#This Row],[Sale]]-Tabla1[[#This Row],[Cost]],-Tabla1[[#This Row],[Cost]]*Tabla1[[#This Row],[Cant]])</f>
        <v>6500</v>
      </c>
      <c r="P11221" s="8">
        <f>IF(Tabla1[[#This Row],[Mov]]="VNT",-Tabla1[[#This Row],[Cant]],Tabla1[[#This Row],[Cant]])</f>
        <v>-1</v>
      </c>
      <c r="Q11221" s="8">
        <f>DAY(Tabla1[[#This Row],[Date]])</f>
        <v>21</v>
      </c>
      <c r="R11221" s="8">
        <f>MONTH(Tabla1[[#This Row],[Date]])</f>
        <v>6</v>
      </c>
      <c r="S11221" s="8">
        <f>YEAR(Tabla1[[#This Row],[Date]])</f>
        <v>2023</v>
      </c>
    </row>
    <row r="11222" spans="1:19" x14ac:dyDescent="0.2">
      <c r="A11222">
        <v>11172</v>
      </c>
      <c r="B11222" s="1">
        <v>45098</v>
      </c>
      <c r="C11222" t="s">
        <v>260</v>
      </c>
      <c r="D11222" t="s">
        <v>332</v>
      </c>
      <c r="E11222">
        <v>1</v>
      </c>
      <c r="F11222" t="s">
        <v>891</v>
      </c>
      <c r="G11222" t="s">
        <v>499</v>
      </c>
      <c r="H11222" t="s">
        <v>2321</v>
      </c>
      <c r="M11222" s="2">
        <v>3500</v>
      </c>
      <c r="N11222" s="2">
        <v>10000</v>
      </c>
      <c r="O11222" s="2">
        <f>IF(Tabla1[[#This Row],[Mov]]="VNT",Tabla1[[#This Row],[Sale]]-Tabla1[[#This Row],[Cost]],-Tabla1[[#This Row],[Cost]]*Tabla1[[#This Row],[Cant]])</f>
        <v>6500</v>
      </c>
      <c r="P11222" s="8">
        <f>IF(Tabla1[[#This Row],[Mov]]="VNT",-Tabla1[[#This Row],[Cant]],Tabla1[[#This Row],[Cant]])</f>
        <v>-1</v>
      </c>
      <c r="Q11222" s="8">
        <f>DAY(Tabla1[[#This Row],[Date]])</f>
        <v>21</v>
      </c>
      <c r="R11222" s="8">
        <f>MONTH(Tabla1[[#This Row],[Date]])</f>
        <v>6</v>
      </c>
      <c r="S11222" s="8">
        <f>YEAR(Tabla1[[#This Row],[Date]])</f>
        <v>2023</v>
      </c>
    </row>
    <row r="11223" spans="1:19" x14ac:dyDescent="0.2">
      <c r="A11223">
        <v>11173</v>
      </c>
      <c r="B11223" s="1">
        <v>45098</v>
      </c>
      <c r="C11223" t="s">
        <v>260</v>
      </c>
      <c r="D11223" t="s">
        <v>332</v>
      </c>
      <c r="E11223">
        <v>1</v>
      </c>
      <c r="F11223" t="s">
        <v>116</v>
      </c>
      <c r="G11223" t="s">
        <v>347</v>
      </c>
      <c r="H11223" t="s">
        <v>518</v>
      </c>
      <c r="M11223" s="2">
        <v>10279</v>
      </c>
      <c r="N11223" s="2">
        <v>11000</v>
      </c>
      <c r="O11223" s="2">
        <f>IF(Tabla1[[#This Row],[Mov]]="VNT",Tabla1[[#This Row],[Sale]]-Tabla1[[#This Row],[Cost]],-Tabla1[[#This Row],[Cost]]*Tabla1[[#This Row],[Cant]])</f>
        <v>721</v>
      </c>
      <c r="P11223" s="8">
        <f>IF(Tabla1[[#This Row],[Mov]]="VNT",-Tabla1[[#This Row],[Cant]],Tabla1[[#This Row],[Cant]])</f>
        <v>-1</v>
      </c>
      <c r="Q11223" s="8">
        <f>DAY(Tabla1[[#This Row],[Date]])</f>
        <v>21</v>
      </c>
      <c r="R11223" s="8">
        <f>MONTH(Tabla1[[#This Row],[Date]])</f>
        <v>6</v>
      </c>
      <c r="S11223" s="8">
        <f>YEAR(Tabla1[[#This Row],[Date]])</f>
        <v>2023</v>
      </c>
    </row>
    <row r="11224" spans="1:19" x14ac:dyDescent="0.2">
      <c r="A11224">
        <v>11174</v>
      </c>
      <c r="B11224" s="1">
        <v>45098</v>
      </c>
      <c r="C11224" t="s">
        <v>260</v>
      </c>
      <c r="D11224" t="s">
        <v>332</v>
      </c>
      <c r="E11224">
        <v>1</v>
      </c>
      <c r="F11224" t="s">
        <v>116</v>
      </c>
      <c r="G11224" t="s">
        <v>382</v>
      </c>
      <c r="H11224" t="s">
        <v>514</v>
      </c>
      <c r="M11224" s="2">
        <v>14952</v>
      </c>
      <c r="N11224" s="2">
        <v>16000</v>
      </c>
      <c r="O11224" s="2">
        <f>IF(Tabla1[[#This Row],[Mov]]="VNT",Tabla1[[#This Row],[Sale]]-Tabla1[[#This Row],[Cost]],-Tabla1[[#This Row],[Cost]]*Tabla1[[#This Row],[Cant]])</f>
        <v>1048</v>
      </c>
      <c r="P11224" s="8">
        <f>IF(Tabla1[[#This Row],[Mov]]="VNT",-Tabla1[[#This Row],[Cant]],Tabla1[[#This Row],[Cant]])</f>
        <v>-1</v>
      </c>
      <c r="Q11224" s="8">
        <f>DAY(Tabla1[[#This Row],[Date]])</f>
        <v>21</v>
      </c>
      <c r="R11224" s="8">
        <f>MONTH(Tabla1[[#This Row],[Date]])</f>
        <v>6</v>
      </c>
      <c r="S11224" s="8">
        <f>YEAR(Tabla1[[#This Row],[Date]])</f>
        <v>2023</v>
      </c>
    </row>
    <row r="11225" spans="1:19" x14ac:dyDescent="0.2">
      <c r="A11225">
        <v>11175</v>
      </c>
      <c r="B11225" s="1">
        <v>45098</v>
      </c>
      <c r="C11225" t="s">
        <v>260</v>
      </c>
      <c r="D11225" t="s">
        <v>332</v>
      </c>
      <c r="E11225">
        <v>1</v>
      </c>
      <c r="F11225" t="s">
        <v>116</v>
      </c>
      <c r="G11225" t="s">
        <v>347</v>
      </c>
      <c r="H11225" t="s">
        <v>518</v>
      </c>
      <c r="M11225" s="2">
        <v>6074</v>
      </c>
      <c r="N11225" s="2">
        <v>6500</v>
      </c>
      <c r="O11225" s="2">
        <f>IF(Tabla1[[#This Row],[Mov]]="VNT",Tabla1[[#This Row],[Sale]]-Tabla1[[#This Row],[Cost]],-Tabla1[[#This Row],[Cost]]*Tabla1[[#This Row],[Cant]])</f>
        <v>426</v>
      </c>
      <c r="P11225" s="8">
        <f>IF(Tabla1[[#This Row],[Mov]]="VNT",-Tabla1[[#This Row],[Cant]],Tabla1[[#This Row],[Cant]])</f>
        <v>-1</v>
      </c>
      <c r="Q11225" s="8">
        <f>DAY(Tabla1[[#This Row],[Date]])</f>
        <v>21</v>
      </c>
      <c r="R11225" s="8">
        <f>MONTH(Tabla1[[#This Row],[Date]])</f>
        <v>6</v>
      </c>
      <c r="S11225" s="8">
        <f>YEAR(Tabla1[[#This Row],[Date]])</f>
        <v>2023</v>
      </c>
    </row>
    <row r="11226" spans="1:19" x14ac:dyDescent="0.2">
      <c r="A11226">
        <v>11176</v>
      </c>
      <c r="B11226" s="1">
        <v>45098</v>
      </c>
      <c r="C11226" t="s">
        <v>260</v>
      </c>
      <c r="D11226" t="s">
        <v>332</v>
      </c>
      <c r="E11226">
        <v>1</v>
      </c>
      <c r="F11226" t="s">
        <v>224</v>
      </c>
      <c r="G11226" t="s">
        <v>262</v>
      </c>
      <c r="H11226" t="s">
        <v>1872</v>
      </c>
      <c r="J11226" t="s">
        <v>927</v>
      </c>
      <c r="M11226" s="2">
        <v>8500</v>
      </c>
      <c r="N11226" s="2">
        <v>20000</v>
      </c>
      <c r="O11226" s="2">
        <f>IF(Tabla1[[#This Row],[Mov]]="VNT",Tabla1[[#This Row],[Sale]]-Tabla1[[#This Row],[Cost]],-Tabla1[[#This Row],[Cost]]*Tabla1[[#This Row],[Cant]])</f>
        <v>11500</v>
      </c>
      <c r="P11226" s="8">
        <f>IF(Tabla1[[#This Row],[Mov]]="VNT",-Tabla1[[#This Row],[Cant]],Tabla1[[#This Row],[Cant]])</f>
        <v>-1</v>
      </c>
      <c r="Q11226" s="8">
        <f>DAY(Tabla1[[#This Row],[Date]])</f>
        <v>21</v>
      </c>
      <c r="R11226" s="8">
        <f>MONTH(Tabla1[[#This Row],[Date]])</f>
        <v>6</v>
      </c>
      <c r="S11226" s="8">
        <f>YEAR(Tabla1[[#This Row],[Date]])</f>
        <v>2023</v>
      </c>
    </row>
    <row r="11227" spans="1:19" x14ac:dyDescent="0.2">
      <c r="A11227">
        <v>11177</v>
      </c>
      <c r="B11227" s="1">
        <v>45098</v>
      </c>
      <c r="C11227" t="s">
        <v>260</v>
      </c>
      <c r="D11227" t="s">
        <v>332</v>
      </c>
      <c r="E11227">
        <v>1</v>
      </c>
      <c r="F11227" t="s">
        <v>224</v>
      </c>
      <c r="G11227" t="s">
        <v>263</v>
      </c>
      <c r="H11227" t="s">
        <v>356</v>
      </c>
      <c r="M11227" s="2">
        <v>900</v>
      </c>
      <c r="N11227" s="2">
        <v>10000</v>
      </c>
      <c r="O11227" s="2">
        <f>IF(Tabla1[[#This Row],[Mov]]="VNT",Tabla1[[#This Row],[Sale]]-Tabla1[[#This Row],[Cost]],-Tabla1[[#This Row],[Cost]]*Tabla1[[#This Row],[Cant]])</f>
        <v>9100</v>
      </c>
      <c r="P11227" s="8">
        <f>IF(Tabla1[[#This Row],[Mov]]="VNT",-Tabla1[[#This Row],[Cant]],Tabla1[[#This Row],[Cant]])</f>
        <v>-1</v>
      </c>
      <c r="Q11227" s="8">
        <f>DAY(Tabla1[[#This Row],[Date]])</f>
        <v>21</v>
      </c>
      <c r="R11227" s="8">
        <f>MONTH(Tabla1[[#This Row],[Date]])</f>
        <v>6</v>
      </c>
      <c r="S11227" s="8">
        <f>YEAR(Tabla1[[#This Row],[Date]])</f>
        <v>2023</v>
      </c>
    </row>
    <row r="11228" spans="1:19" x14ac:dyDescent="0.2">
      <c r="A11228">
        <v>11178</v>
      </c>
      <c r="B11228" s="1">
        <v>45098</v>
      </c>
      <c r="C11228" t="s">
        <v>260</v>
      </c>
      <c r="D11228" t="s">
        <v>332</v>
      </c>
      <c r="E11228">
        <v>1</v>
      </c>
      <c r="F11228" t="s">
        <v>342</v>
      </c>
      <c r="G11228" t="s">
        <v>263</v>
      </c>
      <c r="H11228" t="s">
        <v>356</v>
      </c>
      <c r="J11228" t="s">
        <v>23</v>
      </c>
      <c r="M11228" s="2">
        <v>8000</v>
      </c>
      <c r="N11228" s="2">
        <v>20000</v>
      </c>
      <c r="O11228" s="2">
        <f>IF(Tabla1[[#This Row],[Mov]]="VNT",Tabla1[[#This Row],[Sale]]-Tabla1[[#This Row],[Cost]],-Tabla1[[#This Row],[Cost]]*Tabla1[[#This Row],[Cant]])</f>
        <v>12000</v>
      </c>
      <c r="P11228" s="8">
        <f>IF(Tabla1[[#This Row],[Mov]]="VNT",-Tabla1[[#This Row],[Cant]],Tabla1[[#This Row],[Cant]])</f>
        <v>-1</v>
      </c>
      <c r="Q11228" s="8">
        <f>DAY(Tabla1[[#This Row],[Date]])</f>
        <v>21</v>
      </c>
      <c r="R11228" s="8">
        <f>MONTH(Tabla1[[#This Row],[Date]])</f>
        <v>6</v>
      </c>
      <c r="S11228" s="8">
        <f>YEAR(Tabla1[[#This Row],[Date]])</f>
        <v>2023</v>
      </c>
    </row>
    <row r="11229" spans="1:19" x14ac:dyDescent="0.2">
      <c r="A11229">
        <v>11179</v>
      </c>
      <c r="B11229" s="1">
        <v>45098</v>
      </c>
      <c r="C11229" t="s">
        <v>260</v>
      </c>
      <c r="D11229" t="s">
        <v>332</v>
      </c>
      <c r="E11229">
        <v>1</v>
      </c>
      <c r="F11229" t="s">
        <v>617</v>
      </c>
      <c r="G11229" t="s">
        <v>266</v>
      </c>
      <c r="H11229" t="s">
        <v>3545</v>
      </c>
      <c r="J11229" t="s">
        <v>23</v>
      </c>
      <c r="M11229" s="2">
        <v>75000</v>
      </c>
      <c r="N11229" s="2">
        <v>120000</v>
      </c>
      <c r="O11229" s="2">
        <f>IF(Tabla1[[#This Row],[Mov]]="VNT",Tabla1[[#This Row],[Sale]]-Tabla1[[#This Row],[Cost]],-Tabla1[[#This Row],[Cost]]*Tabla1[[#This Row],[Cant]])</f>
        <v>45000</v>
      </c>
      <c r="P11229" s="8">
        <f>IF(Tabla1[[#This Row],[Mov]]="VNT",-Tabla1[[#This Row],[Cant]],Tabla1[[#This Row],[Cant]])</f>
        <v>-1</v>
      </c>
      <c r="Q11229" s="8">
        <f>DAY(Tabla1[[#This Row],[Date]])</f>
        <v>21</v>
      </c>
      <c r="R11229" s="8">
        <f>MONTH(Tabla1[[#This Row],[Date]])</f>
        <v>6</v>
      </c>
      <c r="S11229" s="8">
        <f>YEAR(Tabla1[[#This Row],[Date]])</f>
        <v>2023</v>
      </c>
    </row>
    <row r="11230" spans="1:19" x14ac:dyDescent="0.2">
      <c r="A11230">
        <v>11180</v>
      </c>
      <c r="B11230" s="1">
        <v>45099</v>
      </c>
      <c r="C11230" t="s">
        <v>260</v>
      </c>
      <c r="D11230" t="s">
        <v>3490</v>
      </c>
      <c r="E11230">
        <v>1</v>
      </c>
      <c r="F11230" t="s">
        <v>929</v>
      </c>
      <c r="G11230" t="s">
        <v>266</v>
      </c>
      <c r="H11230" t="s">
        <v>2408</v>
      </c>
      <c r="M11230" s="2">
        <v>11000</v>
      </c>
      <c r="N11230" s="2">
        <v>20000</v>
      </c>
      <c r="O11230" s="2">
        <f>IF(Tabla1[[#This Row],[Mov]]="VNT",Tabla1[[#This Row],[Sale]]-Tabla1[[#This Row],[Cost]],-Tabla1[[#This Row],[Cost]]*Tabla1[[#This Row],[Cant]])</f>
        <v>9000</v>
      </c>
      <c r="P11230" s="8">
        <f>IF(Tabla1[[#This Row],[Mov]]="VNT",-Tabla1[[#This Row],[Cant]],Tabla1[[#This Row],[Cant]])</f>
        <v>-1</v>
      </c>
      <c r="Q11230" s="8">
        <f>DAY(Tabla1[[#This Row],[Date]])</f>
        <v>22</v>
      </c>
      <c r="R11230" s="8">
        <f>MONTH(Tabla1[[#This Row],[Date]])</f>
        <v>6</v>
      </c>
      <c r="S11230" s="8">
        <f>YEAR(Tabla1[[#This Row],[Date]])</f>
        <v>2023</v>
      </c>
    </row>
    <row r="11231" spans="1:19" x14ac:dyDescent="0.2">
      <c r="A11231">
        <v>11181</v>
      </c>
      <c r="B11231" s="1">
        <v>45099</v>
      </c>
      <c r="C11231" t="s">
        <v>260</v>
      </c>
      <c r="D11231" t="s">
        <v>3490</v>
      </c>
      <c r="E11231">
        <v>1</v>
      </c>
      <c r="F11231" t="s">
        <v>26</v>
      </c>
      <c r="G11231" t="s">
        <v>333</v>
      </c>
      <c r="H11231" t="s">
        <v>16</v>
      </c>
      <c r="M11231" s="2">
        <v>9000</v>
      </c>
      <c r="N11231" s="2">
        <v>15000</v>
      </c>
      <c r="O11231" s="2">
        <f>IF(Tabla1[[#This Row],[Mov]]="VNT",Tabla1[[#This Row],[Sale]]-Tabla1[[#This Row],[Cost]],-Tabla1[[#This Row],[Cost]]*Tabla1[[#This Row],[Cant]])</f>
        <v>6000</v>
      </c>
      <c r="P11231" s="8">
        <f>IF(Tabla1[[#This Row],[Mov]]="VNT",-Tabla1[[#This Row],[Cant]],Tabla1[[#This Row],[Cant]])</f>
        <v>-1</v>
      </c>
      <c r="Q11231" s="8">
        <f>DAY(Tabla1[[#This Row],[Date]])</f>
        <v>22</v>
      </c>
      <c r="R11231" s="8">
        <f>MONTH(Tabla1[[#This Row],[Date]])</f>
        <v>6</v>
      </c>
      <c r="S11231" s="8">
        <f>YEAR(Tabla1[[#This Row],[Date]])</f>
        <v>2023</v>
      </c>
    </row>
    <row r="11232" spans="1:19" x14ac:dyDescent="0.2">
      <c r="A11232">
        <v>11182</v>
      </c>
      <c r="B11232" s="1">
        <v>45099</v>
      </c>
      <c r="C11232" t="s">
        <v>260</v>
      </c>
      <c r="D11232" t="s">
        <v>3490</v>
      </c>
      <c r="E11232">
        <v>1</v>
      </c>
      <c r="F11232" t="s">
        <v>455</v>
      </c>
      <c r="G11232" t="s">
        <v>349</v>
      </c>
      <c r="H11232" t="s">
        <v>457</v>
      </c>
      <c r="M11232" s="2">
        <v>0</v>
      </c>
      <c r="N11232" s="2">
        <v>5000</v>
      </c>
      <c r="O11232" s="2">
        <f>IF(Tabla1[[#This Row],[Mov]]="VNT",Tabla1[[#This Row],[Sale]]-Tabla1[[#This Row],[Cost]],-Tabla1[[#This Row],[Cost]]*Tabla1[[#This Row],[Cant]])</f>
        <v>5000</v>
      </c>
      <c r="P11232" s="8">
        <f>IF(Tabla1[[#This Row],[Mov]]="VNT",-Tabla1[[#This Row],[Cant]],Tabla1[[#This Row],[Cant]])</f>
        <v>-1</v>
      </c>
      <c r="Q11232" s="8">
        <f>DAY(Tabla1[[#This Row],[Date]])</f>
        <v>22</v>
      </c>
      <c r="R11232" s="8">
        <f>MONTH(Tabla1[[#This Row],[Date]])</f>
        <v>6</v>
      </c>
      <c r="S11232" s="8">
        <f>YEAR(Tabla1[[#This Row],[Date]])</f>
        <v>2023</v>
      </c>
    </row>
    <row r="11233" spans="1:19" x14ac:dyDescent="0.2">
      <c r="A11233">
        <v>11183</v>
      </c>
      <c r="B11233" s="1">
        <v>45099</v>
      </c>
      <c r="C11233" t="s">
        <v>260</v>
      </c>
      <c r="D11233" t="s">
        <v>332</v>
      </c>
      <c r="E11233">
        <v>1</v>
      </c>
      <c r="F11233" t="s">
        <v>458</v>
      </c>
      <c r="G11233" t="s">
        <v>2303</v>
      </c>
      <c r="H11233" t="s">
        <v>3568</v>
      </c>
      <c r="M11233" s="2">
        <v>0</v>
      </c>
      <c r="N11233" s="2">
        <v>3000</v>
      </c>
      <c r="O11233" s="2">
        <f>IF(Tabla1[[#This Row],[Mov]]="VNT",Tabla1[[#This Row],[Sale]]-Tabla1[[#This Row],[Cost]],-Tabla1[[#This Row],[Cost]]*Tabla1[[#This Row],[Cant]])</f>
        <v>3000</v>
      </c>
      <c r="P11233" s="8">
        <f>IF(Tabla1[[#This Row],[Mov]]="VNT",-Tabla1[[#This Row],[Cant]],Tabla1[[#This Row],[Cant]])</f>
        <v>-1</v>
      </c>
      <c r="Q11233" s="8">
        <f>DAY(Tabla1[[#This Row],[Date]])</f>
        <v>22</v>
      </c>
      <c r="R11233" s="8">
        <f>MONTH(Tabla1[[#This Row],[Date]])</f>
        <v>6</v>
      </c>
      <c r="S11233" s="8">
        <f>YEAR(Tabla1[[#This Row],[Date]])</f>
        <v>2023</v>
      </c>
    </row>
    <row r="11234" spans="1:19" x14ac:dyDescent="0.2">
      <c r="A11234">
        <v>11184</v>
      </c>
      <c r="B11234" s="1">
        <v>45099</v>
      </c>
      <c r="C11234" t="s">
        <v>260</v>
      </c>
      <c r="D11234" t="s">
        <v>332</v>
      </c>
      <c r="E11234">
        <v>1</v>
      </c>
      <c r="F11234" t="s">
        <v>1515</v>
      </c>
      <c r="G11234" t="s">
        <v>273</v>
      </c>
      <c r="H11234" t="s">
        <v>3570</v>
      </c>
      <c r="M11234" s="2">
        <v>9000</v>
      </c>
      <c r="N11234" s="2">
        <v>20000</v>
      </c>
      <c r="O11234" s="2">
        <f>IF(Tabla1[[#This Row],[Mov]]="VNT",Tabla1[[#This Row],[Sale]]-Tabla1[[#This Row],[Cost]],-Tabla1[[#This Row],[Cost]]*Tabla1[[#This Row],[Cant]])</f>
        <v>11000</v>
      </c>
      <c r="P11234" s="8">
        <f>IF(Tabla1[[#This Row],[Mov]]="VNT",-Tabla1[[#This Row],[Cant]],Tabla1[[#This Row],[Cant]])</f>
        <v>-1</v>
      </c>
      <c r="Q11234" s="8">
        <f>DAY(Tabla1[[#This Row],[Date]])</f>
        <v>22</v>
      </c>
      <c r="R11234" s="8">
        <f>MONTH(Tabla1[[#This Row],[Date]])</f>
        <v>6</v>
      </c>
      <c r="S11234" s="8">
        <f>YEAR(Tabla1[[#This Row],[Date]])</f>
        <v>2023</v>
      </c>
    </row>
    <row r="11235" spans="1:19" x14ac:dyDescent="0.2">
      <c r="A11235">
        <v>11185</v>
      </c>
      <c r="B11235" s="1">
        <v>45099</v>
      </c>
      <c r="C11235" t="s">
        <v>260</v>
      </c>
      <c r="D11235" t="s">
        <v>332</v>
      </c>
      <c r="E11235">
        <v>1</v>
      </c>
      <c r="F11235" t="s">
        <v>225</v>
      </c>
      <c r="G11235" t="s">
        <v>263</v>
      </c>
      <c r="H11235" t="s">
        <v>391</v>
      </c>
      <c r="M11235" s="2">
        <v>1100</v>
      </c>
      <c r="N11235" s="2">
        <v>10000</v>
      </c>
      <c r="O11235" s="2">
        <f>IF(Tabla1[[#This Row],[Mov]]="VNT",Tabla1[[#This Row],[Sale]]-Tabla1[[#This Row],[Cost]],-Tabla1[[#This Row],[Cost]]*Tabla1[[#This Row],[Cant]])</f>
        <v>8900</v>
      </c>
      <c r="P11235" s="8">
        <f>IF(Tabla1[[#This Row],[Mov]]="VNT",-Tabla1[[#This Row],[Cant]],Tabla1[[#This Row],[Cant]])</f>
        <v>-1</v>
      </c>
      <c r="Q11235" s="8">
        <f>DAY(Tabla1[[#This Row],[Date]])</f>
        <v>22</v>
      </c>
      <c r="R11235" s="8">
        <f>MONTH(Tabla1[[#This Row],[Date]])</f>
        <v>6</v>
      </c>
      <c r="S11235" s="8">
        <f>YEAR(Tabla1[[#This Row],[Date]])</f>
        <v>2023</v>
      </c>
    </row>
    <row r="11236" spans="1:19" x14ac:dyDescent="0.2">
      <c r="A11236">
        <v>11186</v>
      </c>
      <c r="B11236" s="1">
        <v>45099</v>
      </c>
      <c r="C11236" t="s">
        <v>260</v>
      </c>
      <c r="D11236" t="s">
        <v>332</v>
      </c>
      <c r="E11236">
        <v>1</v>
      </c>
      <c r="F11236" t="s">
        <v>891</v>
      </c>
      <c r="G11236" t="s">
        <v>263</v>
      </c>
      <c r="H11236" t="s">
        <v>391</v>
      </c>
      <c r="M11236" s="2">
        <v>5500</v>
      </c>
      <c r="N11236" s="2">
        <v>12000</v>
      </c>
      <c r="O11236" s="2">
        <f>IF(Tabla1[[#This Row],[Mov]]="VNT",Tabla1[[#This Row],[Sale]]-Tabla1[[#This Row],[Cost]],-Tabla1[[#This Row],[Cost]]*Tabla1[[#This Row],[Cant]])</f>
        <v>6500</v>
      </c>
      <c r="P11236" s="8">
        <f>IF(Tabla1[[#This Row],[Mov]]="VNT",-Tabla1[[#This Row],[Cant]],Tabla1[[#This Row],[Cant]])</f>
        <v>-1</v>
      </c>
      <c r="Q11236" s="8">
        <f>DAY(Tabla1[[#This Row],[Date]])</f>
        <v>22</v>
      </c>
      <c r="R11236" s="8">
        <f>MONTH(Tabla1[[#This Row],[Date]])</f>
        <v>6</v>
      </c>
      <c r="S11236" s="8">
        <f>YEAR(Tabla1[[#This Row],[Date]])</f>
        <v>2023</v>
      </c>
    </row>
    <row r="11237" spans="1:19" x14ac:dyDescent="0.2">
      <c r="A11237">
        <v>11187</v>
      </c>
      <c r="B11237" s="1">
        <v>45099</v>
      </c>
      <c r="C11237" t="s">
        <v>260</v>
      </c>
      <c r="D11237" t="s">
        <v>332</v>
      </c>
      <c r="E11237">
        <v>1</v>
      </c>
      <c r="F11237" t="s">
        <v>116</v>
      </c>
      <c r="G11237" t="s">
        <v>347</v>
      </c>
      <c r="H11237" t="s">
        <v>518</v>
      </c>
      <c r="M11237" s="2">
        <v>4672</v>
      </c>
      <c r="N11237" s="2">
        <v>5000</v>
      </c>
      <c r="O11237" s="2">
        <f>IF(Tabla1[[#This Row],[Mov]]="VNT",Tabla1[[#This Row],[Sale]]-Tabla1[[#This Row],[Cost]],-Tabla1[[#This Row],[Cost]]*Tabla1[[#This Row],[Cant]])</f>
        <v>328</v>
      </c>
      <c r="P11237" s="8">
        <f>IF(Tabla1[[#This Row],[Mov]]="VNT",-Tabla1[[#This Row],[Cant]],Tabla1[[#This Row],[Cant]])</f>
        <v>-1</v>
      </c>
      <c r="Q11237" s="8">
        <f>DAY(Tabla1[[#This Row],[Date]])</f>
        <v>22</v>
      </c>
      <c r="R11237" s="8">
        <f>MONTH(Tabla1[[#This Row],[Date]])</f>
        <v>6</v>
      </c>
      <c r="S11237" s="8">
        <f>YEAR(Tabla1[[#This Row],[Date]])</f>
        <v>2023</v>
      </c>
    </row>
    <row r="11238" spans="1:19" x14ac:dyDescent="0.2">
      <c r="A11238">
        <v>11188</v>
      </c>
      <c r="B11238" s="1">
        <v>45099</v>
      </c>
      <c r="C11238" t="s">
        <v>260</v>
      </c>
      <c r="D11238" t="s">
        <v>332</v>
      </c>
      <c r="E11238">
        <v>1</v>
      </c>
      <c r="F11238" t="s">
        <v>677</v>
      </c>
      <c r="G11238" t="s">
        <v>860</v>
      </c>
      <c r="H11238" t="s">
        <v>2178</v>
      </c>
      <c r="M11238" s="2">
        <v>5000</v>
      </c>
      <c r="N11238" s="2">
        <v>20000</v>
      </c>
      <c r="O11238" s="2">
        <f>IF(Tabla1[[#This Row],[Mov]]="VNT",Tabla1[[#This Row],[Sale]]-Tabla1[[#This Row],[Cost]],-Tabla1[[#This Row],[Cost]]*Tabla1[[#This Row],[Cant]])</f>
        <v>15000</v>
      </c>
      <c r="P11238" s="8">
        <f>IF(Tabla1[[#This Row],[Mov]]="VNT",-Tabla1[[#This Row],[Cant]],Tabla1[[#This Row],[Cant]])</f>
        <v>-1</v>
      </c>
      <c r="Q11238" s="8">
        <f>DAY(Tabla1[[#This Row],[Date]])</f>
        <v>22</v>
      </c>
      <c r="R11238" s="8">
        <f>MONTH(Tabla1[[#This Row],[Date]])</f>
        <v>6</v>
      </c>
      <c r="S11238" s="8">
        <f>YEAR(Tabla1[[#This Row],[Date]])</f>
        <v>2023</v>
      </c>
    </row>
    <row r="11239" spans="1:19" x14ac:dyDescent="0.2">
      <c r="A11239">
        <v>11189</v>
      </c>
      <c r="B11239" s="1">
        <v>45099</v>
      </c>
      <c r="C11239" t="s">
        <v>260</v>
      </c>
      <c r="D11239" t="s">
        <v>332</v>
      </c>
      <c r="E11239">
        <v>1</v>
      </c>
      <c r="F11239" t="s">
        <v>386</v>
      </c>
      <c r="G11239" t="s">
        <v>272</v>
      </c>
      <c r="H11239" t="s">
        <v>2968</v>
      </c>
      <c r="M11239" s="2">
        <v>78000</v>
      </c>
      <c r="N11239" s="2">
        <v>135000</v>
      </c>
      <c r="O11239" s="2">
        <f>IF(Tabla1[[#This Row],[Mov]]="VNT",Tabla1[[#This Row],[Sale]]-Tabla1[[#This Row],[Cost]],-Tabla1[[#This Row],[Cost]]*Tabla1[[#This Row],[Cant]])</f>
        <v>57000</v>
      </c>
      <c r="P11239" s="8">
        <f>IF(Tabla1[[#This Row],[Mov]]="VNT",-Tabla1[[#This Row],[Cant]],Tabla1[[#This Row],[Cant]])</f>
        <v>-1</v>
      </c>
      <c r="Q11239" s="8">
        <f>DAY(Tabla1[[#This Row],[Date]])</f>
        <v>22</v>
      </c>
      <c r="R11239" s="8">
        <f>MONTH(Tabla1[[#This Row],[Date]])</f>
        <v>6</v>
      </c>
      <c r="S11239" s="8">
        <f>YEAR(Tabla1[[#This Row],[Date]])</f>
        <v>2023</v>
      </c>
    </row>
    <row r="11240" spans="1:19" x14ac:dyDescent="0.2">
      <c r="A11240">
        <v>11190</v>
      </c>
      <c r="B11240" s="1">
        <v>45099</v>
      </c>
      <c r="C11240" t="s">
        <v>260</v>
      </c>
      <c r="D11240" t="s">
        <v>332</v>
      </c>
      <c r="E11240">
        <v>1</v>
      </c>
      <c r="F11240" t="s">
        <v>26</v>
      </c>
      <c r="G11240" t="s">
        <v>721</v>
      </c>
      <c r="H11240" t="s">
        <v>2809</v>
      </c>
      <c r="M11240" s="2">
        <v>11000</v>
      </c>
      <c r="N11240" s="2">
        <v>25000</v>
      </c>
      <c r="O11240" s="2">
        <f>IF(Tabla1[[#This Row],[Mov]]="VNT",Tabla1[[#This Row],[Sale]]-Tabla1[[#This Row],[Cost]],-Tabla1[[#This Row],[Cost]]*Tabla1[[#This Row],[Cant]])</f>
        <v>14000</v>
      </c>
      <c r="P11240" s="8">
        <f>IF(Tabla1[[#This Row],[Mov]]="VNT",-Tabla1[[#This Row],[Cant]],Tabla1[[#This Row],[Cant]])</f>
        <v>-1</v>
      </c>
      <c r="Q11240" s="8">
        <f>DAY(Tabla1[[#This Row],[Date]])</f>
        <v>22</v>
      </c>
      <c r="R11240" s="8">
        <f>MONTH(Tabla1[[#This Row],[Date]])</f>
        <v>6</v>
      </c>
      <c r="S11240" s="8">
        <f>YEAR(Tabla1[[#This Row],[Date]])</f>
        <v>2023</v>
      </c>
    </row>
    <row r="11241" spans="1:19" x14ac:dyDescent="0.2">
      <c r="A11241">
        <v>11191</v>
      </c>
      <c r="B11241" s="1">
        <v>45099</v>
      </c>
      <c r="C11241" t="s">
        <v>260</v>
      </c>
      <c r="D11241" t="s">
        <v>332</v>
      </c>
      <c r="E11241">
        <v>1</v>
      </c>
      <c r="F11241" t="s">
        <v>677</v>
      </c>
      <c r="G11241" t="s">
        <v>272</v>
      </c>
      <c r="H11241" t="s">
        <v>252</v>
      </c>
      <c r="M11241" s="2">
        <v>5000</v>
      </c>
      <c r="N11241" s="2">
        <v>20000</v>
      </c>
      <c r="O11241" s="2">
        <f>IF(Tabla1[[#This Row],[Mov]]="VNT",Tabla1[[#This Row],[Sale]]-Tabla1[[#This Row],[Cost]],-Tabla1[[#This Row],[Cost]]*Tabla1[[#This Row],[Cant]])</f>
        <v>15000</v>
      </c>
      <c r="P11241" s="8">
        <f>IF(Tabla1[[#This Row],[Mov]]="VNT",-Tabla1[[#This Row],[Cant]],Tabla1[[#This Row],[Cant]])</f>
        <v>-1</v>
      </c>
      <c r="Q11241" s="8">
        <f>DAY(Tabla1[[#This Row],[Date]])</f>
        <v>22</v>
      </c>
      <c r="R11241" s="8">
        <f>MONTH(Tabla1[[#This Row],[Date]])</f>
        <v>6</v>
      </c>
      <c r="S11241" s="8">
        <f>YEAR(Tabla1[[#This Row],[Date]])</f>
        <v>2023</v>
      </c>
    </row>
    <row r="11242" spans="1:19" x14ac:dyDescent="0.2">
      <c r="A11242">
        <v>11192</v>
      </c>
      <c r="B11242" s="1">
        <v>45099</v>
      </c>
      <c r="C11242" t="s">
        <v>260</v>
      </c>
      <c r="D11242" t="s">
        <v>332</v>
      </c>
      <c r="E11242">
        <v>1</v>
      </c>
      <c r="F11242" t="s">
        <v>458</v>
      </c>
      <c r="G11242" t="s">
        <v>266</v>
      </c>
      <c r="H11242" t="s">
        <v>2935</v>
      </c>
      <c r="M11242" s="2">
        <v>0</v>
      </c>
      <c r="N11242" s="2">
        <v>20000</v>
      </c>
      <c r="O11242" s="2">
        <f>IF(Tabla1[[#This Row],[Mov]]="VNT",Tabla1[[#This Row],[Sale]]-Tabla1[[#This Row],[Cost]],-Tabla1[[#This Row],[Cost]]*Tabla1[[#This Row],[Cant]])</f>
        <v>20000</v>
      </c>
      <c r="P11242" s="8">
        <f>IF(Tabla1[[#This Row],[Mov]]="VNT",-Tabla1[[#This Row],[Cant]],Tabla1[[#This Row],[Cant]])</f>
        <v>-1</v>
      </c>
      <c r="Q11242" s="8">
        <f>DAY(Tabla1[[#This Row],[Date]])</f>
        <v>22</v>
      </c>
      <c r="R11242" s="8">
        <f>MONTH(Tabla1[[#This Row],[Date]])</f>
        <v>6</v>
      </c>
      <c r="S11242" s="8">
        <f>YEAR(Tabla1[[#This Row],[Date]])</f>
        <v>2023</v>
      </c>
    </row>
    <row r="11243" spans="1:19" x14ac:dyDescent="0.2">
      <c r="A11243">
        <v>11193</v>
      </c>
      <c r="B11243" s="1">
        <v>45099</v>
      </c>
      <c r="C11243" t="s">
        <v>260</v>
      </c>
      <c r="D11243" t="s">
        <v>332</v>
      </c>
      <c r="E11243">
        <v>1</v>
      </c>
      <c r="F11243" t="s">
        <v>116</v>
      </c>
      <c r="G11243" t="s">
        <v>382</v>
      </c>
      <c r="H11243" t="s">
        <v>514</v>
      </c>
      <c r="M11243" s="2">
        <v>3270</v>
      </c>
      <c r="N11243" s="2">
        <v>3500</v>
      </c>
      <c r="O11243" s="2">
        <f>IF(Tabla1[[#This Row],[Mov]]="VNT",Tabla1[[#This Row],[Sale]]-Tabla1[[#This Row],[Cost]],-Tabla1[[#This Row],[Cost]]*Tabla1[[#This Row],[Cant]])</f>
        <v>230</v>
      </c>
      <c r="P11243" s="8">
        <f>IF(Tabla1[[#This Row],[Mov]]="VNT",-Tabla1[[#This Row],[Cant]],Tabla1[[#This Row],[Cant]])</f>
        <v>-1</v>
      </c>
      <c r="Q11243" s="8">
        <f>DAY(Tabla1[[#This Row],[Date]])</f>
        <v>22</v>
      </c>
      <c r="R11243" s="8">
        <f>MONTH(Tabla1[[#This Row],[Date]])</f>
        <v>6</v>
      </c>
      <c r="S11243" s="8">
        <f>YEAR(Tabla1[[#This Row],[Date]])</f>
        <v>2023</v>
      </c>
    </row>
    <row r="11244" spans="1:19" x14ac:dyDescent="0.2">
      <c r="A11244">
        <v>11194</v>
      </c>
      <c r="B11244" s="1">
        <v>45097</v>
      </c>
      <c r="C11244" t="s">
        <v>261</v>
      </c>
      <c r="D11244" t="s">
        <v>339</v>
      </c>
      <c r="E11244">
        <v>17</v>
      </c>
      <c r="F11244" t="s">
        <v>224</v>
      </c>
      <c r="G11244" t="s">
        <v>272</v>
      </c>
      <c r="H11244" t="s">
        <v>3571</v>
      </c>
      <c r="M11244" s="2">
        <v>12500</v>
      </c>
      <c r="N11244" s="2">
        <v>24000</v>
      </c>
      <c r="O11244" s="2">
        <f>IF(Tabla1[[#This Row],[Mov]]="VNT",Tabla1[[#This Row],[Sale]]-Tabla1[[#This Row],[Cost]],-Tabla1[[#This Row],[Cost]]*Tabla1[[#This Row],[Cant]])</f>
        <v>-212500</v>
      </c>
      <c r="P11244" s="8">
        <f>IF(Tabla1[[#This Row],[Mov]]="VNT",-Tabla1[[#This Row],[Cant]],Tabla1[[#This Row],[Cant]])</f>
        <v>17</v>
      </c>
      <c r="Q11244" s="8">
        <f>DAY(Tabla1[[#This Row],[Date]])</f>
        <v>20</v>
      </c>
      <c r="R11244" s="8">
        <f>MONTH(Tabla1[[#This Row],[Date]])</f>
        <v>6</v>
      </c>
      <c r="S11244" s="8">
        <f>YEAR(Tabla1[[#This Row],[Date]])</f>
        <v>2023</v>
      </c>
    </row>
    <row r="11245" spans="1:19" x14ac:dyDescent="0.2">
      <c r="A11245">
        <v>11195</v>
      </c>
      <c r="B11245" s="1">
        <v>45097</v>
      </c>
      <c r="C11245" t="s">
        <v>261</v>
      </c>
      <c r="D11245" t="s">
        <v>339</v>
      </c>
      <c r="E11245">
        <v>1</v>
      </c>
      <c r="F11245" t="s">
        <v>21</v>
      </c>
      <c r="G11245" t="s">
        <v>273</v>
      </c>
      <c r="H11245" t="s">
        <v>1518</v>
      </c>
      <c r="M11245" s="2">
        <v>13000</v>
      </c>
      <c r="N11245" s="2">
        <v>29000</v>
      </c>
      <c r="O11245" s="2">
        <f>IF(Tabla1[[#This Row],[Mov]]="VNT",Tabla1[[#This Row],[Sale]]-Tabla1[[#This Row],[Cost]],-Tabla1[[#This Row],[Cost]]*Tabla1[[#This Row],[Cant]])</f>
        <v>-13000</v>
      </c>
      <c r="P11245" s="8">
        <f>IF(Tabla1[[#This Row],[Mov]]="VNT",-Tabla1[[#This Row],[Cant]],Tabla1[[#This Row],[Cant]])</f>
        <v>1</v>
      </c>
      <c r="Q11245" s="8">
        <f>DAY(Tabla1[[#This Row],[Date]])</f>
        <v>20</v>
      </c>
      <c r="R11245" s="8">
        <f>MONTH(Tabla1[[#This Row],[Date]])</f>
        <v>6</v>
      </c>
      <c r="S11245" s="8">
        <f>YEAR(Tabla1[[#This Row],[Date]])</f>
        <v>2023</v>
      </c>
    </row>
    <row r="11246" spans="1:19" x14ac:dyDescent="0.2">
      <c r="A11246">
        <v>11196</v>
      </c>
      <c r="B11246" s="1">
        <v>45097</v>
      </c>
      <c r="C11246" t="s">
        <v>261</v>
      </c>
      <c r="D11246" t="s">
        <v>339</v>
      </c>
      <c r="E11246">
        <v>1</v>
      </c>
      <c r="F11246" t="s">
        <v>21</v>
      </c>
      <c r="G11246" t="s">
        <v>273</v>
      </c>
      <c r="H11246" t="s">
        <v>3572</v>
      </c>
      <c r="M11246" s="2">
        <v>40000</v>
      </c>
      <c r="N11246" s="2">
        <v>69000</v>
      </c>
      <c r="O11246" s="2">
        <f>IF(Tabla1[[#This Row],[Mov]]="VNT",Tabla1[[#This Row],[Sale]]-Tabla1[[#This Row],[Cost]],-Tabla1[[#This Row],[Cost]]*Tabla1[[#This Row],[Cant]])</f>
        <v>-40000</v>
      </c>
      <c r="P11246" s="8">
        <f>IF(Tabla1[[#This Row],[Mov]]="VNT",-Tabla1[[#This Row],[Cant]],Tabla1[[#This Row],[Cant]])</f>
        <v>1</v>
      </c>
      <c r="Q11246" s="8">
        <f>DAY(Tabla1[[#This Row],[Date]])</f>
        <v>20</v>
      </c>
      <c r="R11246" s="8">
        <f>MONTH(Tabla1[[#This Row],[Date]])</f>
        <v>6</v>
      </c>
      <c r="S11246" s="8">
        <f>YEAR(Tabla1[[#This Row],[Date]])</f>
        <v>2023</v>
      </c>
    </row>
    <row r="11247" spans="1:19" x14ac:dyDescent="0.2">
      <c r="A11247">
        <v>11197</v>
      </c>
      <c r="B11247" s="1">
        <v>45097</v>
      </c>
      <c r="C11247" t="s">
        <v>261</v>
      </c>
      <c r="D11247" t="s">
        <v>339</v>
      </c>
      <c r="E11247">
        <v>30</v>
      </c>
      <c r="F11247" t="s">
        <v>3573</v>
      </c>
      <c r="G11247" t="s">
        <v>589</v>
      </c>
      <c r="H11247" t="s">
        <v>1173</v>
      </c>
      <c r="M11247" s="2">
        <v>500</v>
      </c>
      <c r="N11247" s="2">
        <v>2000</v>
      </c>
      <c r="O11247" s="2">
        <f>IF(Tabla1[[#This Row],[Mov]]="VNT",Tabla1[[#This Row],[Sale]]-Tabla1[[#This Row],[Cost]],-Tabla1[[#This Row],[Cost]]*Tabla1[[#This Row],[Cant]])</f>
        <v>-15000</v>
      </c>
      <c r="P11247" s="8">
        <f>IF(Tabla1[[#This Row],[Mov]]="VNT",-Tabla1[[#This Row],[Cant]],Tabla1[[#This Row],[Cant]])</f>
        <v>30</v>
      </c>
      <c r="Q11247" s="8">
        <f>DAY(Tabla1[[#This Row],[Date]])</f>
        <v>20</v>
      </c>
      <c r="R11247" s="8">
        <f>MONTH(Tabla1[[#This Row],[Date]])</f>
        <v>6</v>
      </c>
      <c r="S11247" s="8">
        <f>YEAR(Tabla1[[#This Row],[Date]])</f>
        <v>2023</v>
      </c>
    </row>
    <row r="11248" spans="1:19" x14ac:dyDescent="0.2">
      <c r="A11248">
        <v>11198</v>
      </c>
      <c r="B11248" s="1">
        <v>45097</v>
      </c>
      <c r="C11248" t="s">
        <v>261</v>
      </c>
      <c r="D11248" t="s">
        <v>339</v>
      </c>
      <c r="E11248">
        <v>5</v>
      </c>
      <c r="F11248" t="s">
        <v>1515</v>
      </c>
      <c r="G11248" t="s">
        <v>273</v>
      </c>
      <c r="H11248" t="s">
        <v>3569</v>
      </c>
      <c r="M11248" s="2">
        <v>9000</v>
      </c>
      <c r="N11248" s="2">
        <v>20000</v>
      </c>
      <c r="O11248" s="2">
        <f>IF(Tabla1[[#This Row],[Mov]]="VNT",Tabla1[[#This Row],[Sale]]-Tabla1[[#This Row],[Cost]],-Tabla1[[#This Row],[Cost]]*Tabla1[[#This Row],[Cant]])</f>
        <v>-45000</v>
      </c>
      <c r="P11248" s="8">
        <f>IF(Tabla1[[#This Row],[Mov]]="VNT",-Tabla1[[#This Row],[Cant]],Tabla1[[#This Row],[Cant]])</f>
        <v>5</v>
      </c>
      <c r="Q11248" s="8">
        <f>DAY(Tabla1[[#This Row],[Date]])</f>
        <v>20</v>
      </c>
      <c r="R11248" s="8">
        <f>MONTH(Tabla1[[#This Row],[Date]])</f>
        <v>6</v>
      </c>
      <c r="S11248" s="8">
        <f>YEAR(Tabla1[[#This Row],[Date]])</f>
        <v>2023</v>
      </c>
    </row>
    <row r="11249" spans="1:19" x14ac:dyDescent="0.2">
      <c r="A11249">
        <v>11199</v>
      </c>
      <c r="B11249" s="1">
        <v>45097</v>
      </c>
      <c r="C11249" t="s">
        <v>261</v>
      </c>
      <c r="D11249" t="s">
        <v>2975</v>
      </c>
      <c r="E11249">
        <v>1</v>
      </c>
      <c r="F11249" t="s">
        <v>1603</v>
      </c>
      <c r="G11249" t="s">
        <v>266</v>
      </c>
      <c r="H11249" t="s">
        <v>3575</v>
      </c>
      <c r="M11249" s="2">
        <v>12000</v>
      </c>
      <c r="N11249" s="2">
        <v>0</v>
      </c>
      <c r="O11249" s="2">
        <f>IF(Tabla1[[#This Row],[Mov]]="VNT",Tabla1[[#This Row],[Sale]]-Tabla1[[#This Row],[Cost]],-Tabla1[[#This Row],[Cost]]*Tabla1[[#This Row],[Cant]])</f>
        <v>-12000</v>
      </c>
      <c r="P11249" s="8">
        <f>IF(Tabla1[[#This Row],[Mov]]="VNT",-Tabla1[[#This Row],[Cant]],Tabla1[[#This Row],[Cant]])</f>
        <v>1</v>
      </c>
      <c r="Q11249" s="8">
        <f>DAY(Tabla1[[#This Row],[Date]])</f>
        <v>20</v>
      </c>
      <c r="R11249" s="8">
        <f>MONTH(Tabla1[[#This Row],[Date]])</f>
        <v>6</v>
      </c>
      <c r="S11249" s="8">
        <f>YEAR(Tabla1[[#This Row],[Date]])</f>
        <v>2023</v>
      </c>
    </row>
    <row r="11250" spans="1:19" x14ac:dyDescent="0.2">
      <c r="A11250">
        <v>11200</v>
      </c>
      <c r="B11250" s="1">
        <v>45097</v>
      </c>
      <c r="C11250" t="s">
        <v>261</v>
      </c>
      <c r="D11250" t="s">
        <v>2975</v>
      </c>
      <c r="E11250">
        <v>1</v>
      </c>
      <c r="F11250" t="s">
        <v>1603</v>
      </c>
      <c r="G11250" t="s">
        <v>266</v>
      </c>
      <c r="H11250" t="s">
        <v>3574</v>
      </c>
      <c r="M11250" s="2">
        <v>8000</v>
      </c>
      <c r="N11250" s="2">
        <v>0</v>
      </c>
      <c r="O11250" s="2">
        <f>IF(Tabla1[[#This Row],[Mov]]="VNT",Tabla1[[#This Row],[Sale]]-Tabla1[[#This Row],[Cost]],-Tabla1[[#This Row],[Cost]]*Tabla1[[#This Row],[Cant]])</f>
        <v>-8000</v>
      </c>
      <c r="P11250" s="8">
        <f>IF(Tabla1[[#This Row],[Mov]]="VNT",-Tabla1[[#This Row],[Cant]],Tabla1[[#This Row],[Cant]])</f>
        <v>1</v>
      </c>
      <c r="Q11250" s="8">
        <f>DAY(Tabla1[[#This Row],[Date]])</f>
        <v>20</v>
      </c>
      <c r="R11250" s="8">
        <f>MONTH(Tabla1[[#This Row],[Date]])</f>
        <v>6</v>
      </c>
      <c r="S11250" s="8">
        <f>YEAR(Tabla1[[#This Row],[Date]])</f>
        <v>2023</v>
      </c>
    </row>
    <row r="11251" spans="1:19" x14ac:dyDescent="0.2">
      <c r="A11251">
        <v>11201</v>
      </c>
      <c r="B11251" s="1">
        <v>45097</v>
      </c>
      <c r="C11251" t="s">
        <v>261</v>
      </c>
      <c r="D11251" t="s">
        <v>659</v>
      </c>
      <c r="E11251">
        <v>10</v>
      </c>
      <c r="F11251" t="s">
        <v>26</v>
      </c>
      <c r="G11251" t="s">
        <v>264</v>
      </c>
      <c r="H11251" t="s">
        <v>16</v>
      </c>
      <c r="M11251" s="2">
        <v>8500</v>
      </c>
      <c r="N11251" s="2">
        <v>20000</v>
      </c>
      <c r="O11251" s="2">
        <f>IF(Tabla1[[#This Row],[Mov]]="VNT",Tabla1[[#This Row],[Sale]]-Tabla1[[#This Row],[Cost]],-Tabla1[[#This Row],[Cost]]*Tabla1[[#This Row],[Cant]])</f>
        <v>-85000</v>
      </c>
      <c r="P11251" s="8">
        <f>IF(Tabla1[[#This Row],[Mov]]="VNT",-Tabla1[[#This Row],[Cant]],Tabla1[[#This Row],[Cant]])</f>
        <v>10</v>
      </c>
      <c r="Q11251" s="8">
        <f>DAY(Tabla1[[#This Row],[Date]])</f>
        <v>20</v>
      </c>
      <c r="R11251" s="8">
        <f>MONTH(Tabla1[[#This Row],[Date]])</f>
        <v>6</v>
      </c>
      <c r="S11251" s="8">
        <f>YEAR(Tabla1[[#This Row],[Date]])</f>
        <v>2023</v>
      </c>
    </row>
    <row r="11252" spans="1:19" x14ac:dyDescent="0.2">
      <c r="A11252">
        <v>11202</v>
      </c>
      <c r="B11252" s="1">
        <v>45097</v>
      </c>
      <c r="C11252" t="s">
        <v>261</v>
      </c>
      <c r="D11252" t="s">
        <v>659</v>
      </c>
      <c r="E11252">
        <v>10</v>
      </c>
      <c r="F11252" t="s">
        <v>26</v>
      </c>
      <c r="G11252" t="s">
        <v>264</v>
      </c>
      <c r="H11252" t="s">
        <v>20</v>
      </c>
      <c r="M11252" s="2">
        <v>8500</v>
      </c>
      <c r="N11252" s="2">
        <v>20000</v>
      </c>
      <c r="O11252" s="2">
        <f>IF(Tabla1[[#This Row],[Mov]]="VNT",Tabla1[[#This Row],[Sale]]-Tabla1[[#This Row],[Cost]],-Tabla1[[#This Row],[Cost]]*Tabla1[[#This Row],[Cant]])</f>
        <v>-85000</v>
      </c>
      <c r="P11252" s="8">
        <f>IF(Tabla1[[#This Row],[Mov]]="VNT",-Tabla1[[#This Row],[Cant]],Tabla1[[#This Row],[Cant]])</f>
        <v>10</v>
      </c>
      <c r="Q11252" s="8">
        <f>DAY(Tabla1[[#This Row],[Date]])</f>
        <v>20</v>
      </c>
      <c r="R11252" s="8">
        <f>MONTH(Tabla1[[#This Row],[Date]])</f>
        <v>6</v>
      </c>
      <c r="S11252" s="8">
        <f>YEAR(Tabla1[[#This Row],[Date]])</f>
        <v>2023</v>
      </c>
    </row>
    <row r="11253" spans="1:19" x14ac:dyDescent="0.2">
      <c r="A11253">
        <v>11203</v>
      </c>
      <c r="B11253" s="1">
        <v>45097</v>
      </c>
      <c r="C11253" t="s">
        <v>261</v>
      </c>
      <c r="D11253" t="s">
        <v>659</v>
      </c>
      <c r="E11253">
        <v>10</v>
      </c>
      <c r="F11253" t="s">
        <v>21</v>
      </c>
      <c r="G11253" t="s">
        <v>272</v>
      </c>
      <c r="H11253" t="s">
        <v>1522</v>
      </c>
      <c r="M11253" s="2">
        <v>2800</v>
      </c>
      <c r="N11253" s="2">
        <v>10000</v>
      </c>
      <c r="O11253" s="2">
        <f>IF(Tabla1[[#This Row],[Mov]]="VNT",Tabla1[[#This Row],[Sale]]-Tabla1[[#This Row],[Cost]],-Tabla1[[#This Row],[Cost]]*Tabla1[[#This Row],[Cant]])</f>
        <v>-28000</v>
      </c>
      <c r="P11253" s="8">
        <f>IF(Tabla1[[#This Row],[Mov]]="VNT",-Tabla1[[#This Row],[Cant]],Tabla1[[#This Row],[Cant]])</f>
        <v>10</v>
      </c>
      <c r="Q11253" s="8">
        <f>DAY(Tabla1[[#This Row],[Date]])</f>
        <v>20</v>
      </c>
      <c r="R11253" s="8">
        <f>MONTH(Tabla1[[#This Row],[Date]])</f>
        <v>6</v>
      </c>
      <c r="S11253" s="8">
        <f>YEAR(Tabla1[[#This Row],[Date]])</f>
        <v>2023</v>
      </c>
    </row>
    <row r="11254" spans="1:19" x14ac:dyDescent="0.2">
      <c r="A11254">
        <v>11204</v>
      </c>
      <c r="B11254" s="1">
        <v>45097</v>
      </c>
      <c r="C11254" t="s">
        <v>261</v>
      </c>
      <c r="D11254" t="s">
        <v>3433</v>
      </c>
      <c r="E11254">
        <v>2</v>
      </c>
      <c r="F11254" t="s">
        <v>560</v>
      </c>
      <c r="G11254" t="s">
        <v>266</v>
      </c>
      <c r="H11254" t="s">
        <v>3576</v>
      </c>
      <c r="M11254" s="2">
        <v>7500</v>
      </c>
      <c r="N11254" s="2">
        <v>20000</v>
      </c>
      <c r="O11254" s="2">
        <f>IF(Tabla1[[#This Row],[Mov]]="VNT",Tabla1[[#This Row],[Sale]]-Tabla1[[#This Row],[Cost]],-Tabla1[[#This Row],[Cost]]*Tabla1[[#This Row],[Cant]])</f>
        <v>-15000</v>
      </c>
      <c r="P11254" s="8">
        <f>IF(Tabla1[[#This Row],[Mov]]="VNT",-Tabla1[[#This Row],[Cant]],Tabla1[[#This Row],[Cant]])</f>
        <v>2</v>
      </c>
      <c r="Q11254" s="8">
        <f>DAY(Tabla1[[#This Row],[Date]])</f>
        <v>20</v>
      </c>
      <c r="R11254" s="8">
        <f>MONTH(Tabla1[[#This Row],[Date]])</f>
        <v>6</v>
      </c>
      <c r="S11254" s="8">
        <f>YEAR(Tabla1[[#This Row],[Date]])</f>
        <v>2023</v>
      </c>
    </row>
    <row r="11255" spans="1:19" x14ac:dyDescent="0.2">
      <c r="A11255">
        <v>11205</v>
      </c>
      <c r="B11255" s="1">
        <v>45097</v>
      </c>
      <c r="C11255" t="s">
        <v>261</v>
      </c>
      <c r="D11255" t="s">
        <v>3433</v>
      </c>
      <c r="E11255">
        <v>2</v>
      </c>
      <c r="F11255" t="s">
        <v>560</v>
      </c>
      <c r="G11255" t="s">
        <v>266</v>
      </c>
      <c r="H11255" t="s">
        <v>3577</v>
      </c>
      <c r="M11255" s="2">
        <v>7500</v>
      </c>
      <c r="N11255" s="2">
        <v>18000</v>
      </c>
      <c r="O11255" s="2">
        <f>IF(Tabla1[[#This Row],[Mov]]="VNT",Tabla1[[#This Row],[Sale]]-Tabla1[[#This Row],[Cost]],-Tabla1[[#This Row],[Cost]]*Tabla1[[#This Row],[Cant]])</f>
        <v>-15000</v>
      </c>
      <c r="P11255" s="8">
        <f>IF(Tabla1[[#This Row],[Mov]]="VNT",-Tabla1[[#This Row],[Cant]],Tabla1[[#This Row],[Cant]])</f>
        <v>2</v>
      </c>
      <c r="Q11255" s="8">
        <f>DAY(Tabla1[[#This Row],[Date]])</f>
        <v>20</v>
      </c>
      <c r="R11255" s="8">
        <f>MONTH(Tabla1[[#This Row],[Date]])</f>
        <v>6</v>
      </c>
      <c r="S11255" s="8">
        <f>YEAR(Tabla1[[#This Row],[Date]])</f>
        <v>2023</v>
      </c>
    </row>
    <row r="11256" spans="1:19" x14ac:dyDescent="0.2">
      <c r="A11256">
        <v>11206</v>
      </c>
      <c r="B11256" s="1">
        <v>45097</v>
      </c>
      <c r="C11256" t="s">
        <v>261</v>
      </c>
      <c r="D11256" t="s">
        <v>3433</v>
      </c>
      <c r="E11256">
        <v>1</v>
      </c>
      <c r="F11256" t="s">
        <v>532</v>
      </c>
      <c r="G11256" t="s">
        <v>266</v>
      </c>
      <c r="H11256" t="s">
        <v>3454</v>
      </c>
      <c r="M11256" s="2">
        <v>25000</v>
      </c>
      <c r="N11256" s="2">
        <v>50000</v>
      </c>
      <c r="O11256" s="2">
        <f>IF(Tabla1[[#This Row],[Mov]]="VNT",Tabla1[[#This Row],[Sale]]-Tabla1[[#This Row],[Cost]],-Tabla1[[#This Row],[Cost]]*Tabla1[[#This Row],[Cant]])</f>
        <v>-25000</v>
      </c>
      <c r="P11256" s="8">
        <f>IF(Tabla1[[#This Row],[Mov]]="VNT",-Tabla1[[#This Row],[Cant]],Tabla1[[#This Row],[Cant]])</f>
        <v>1</v>
      </c>
      <c r="Q11256" s="8">
        <f>DAY(Tabla1[[#This Row],[Date]])</f>
        <v>20</v>
      </c>
      <c r="R11256" s="8">
        <f>MONTH(Tabla1[[#This Row],[Date]])</f>
        <v>6</v>
      </c>
      <c r="S11256" s="8">
        <f>YEAR(Tabla1[[#This Row],[Date]])</f>
        <v>2023</v>
      </c>
    </row>
    <row r="11257" spans="1:19" x14ac:dyDescent="0.2">
      <c r="A11257">
        <v>11207</v>
      </c>
      <c r="B11257" s="1">
        <v>45097</v>
      </c>
      <c r="C11257" t="s">
        <v>261</v>
      </c>
      <c r="D11257" t="s">
        <v>3433</v>
      </c>
      <c r="E11257">
        <v>1</v>
      </c>
      <c r="F11257" t="s">
        <v>532</v>
      </c>
      <c r="G11257" t="s">
        <v>266</v>
      </c>
      <c r="H11257" t="s">
        <v>3578</v>
      </c>
      <c r="M11257" s="2">
        <v>25000</v>
      </c>
      <c r="N11257" s="2">
        <v>50000</v>
      </c>
      <c r="O11257" s="2">
        <f>IF(Tabla1[[#This Row],[Mov]]="VNT",Tabla1[[#This Row],[Sale]]-Tabla1[[#This Row],[Cost]],-Tabla1[[#This Row],[Cost]]*Tabla1[[#This Row],[Cant]])</f>
        <v>-25000</v>
      </c>
      <c r="P11257" s="8">
        <f>IF(Tabla1[[#This Row],[Mov]]="VNT",-Tabla1[[#This Row],[Cant]],Tabla1[[#This Row],[Cant]])</f>
        <v>1</v>
      </c>
      <c r="Q11257" s="8">
        <f>DAY(Tabla1[[#This Row],[Date]])</f>
        <v>20</v>
      </c>
      <c r="R11257" s="8">
        <f>MONTH(Tabla1[[#This Row],[Date]])</f>
        <v>6</v>
      </c>
      <c r="S11257" s="8">
        <f>YEAR(Tabla1[[#This Row],[Date]])</f>
        <v>2023</v>
      </c>
    </row>
    <row r="11258" spans="1:19" x14ac:dyDescent="0.2">
      <c r="A11258">
        <v>11208</v>
      </c>
      <c r="B11258" s="1">
        <v>45097</v>
      </c>
      <c r="C11258" t="s">
        <v>261</v>
      </c>
      <c r="D11258" t="s">
        <v>3433</v>
      </c>
      <c r="E11258">
        <v>18</v>
      </c>
      <c r="F11258" t="s">
        <v>891</v>
      </c>
      <c r="G11258" t="s">
        <v>589</v>
      </c>
      <c r="H11258" t="s">
        <v>1173</v>
      </c>
      <c r="M11258" s="2">
        <v>3500</v>
      </c>
      <c r="N11258" s="2">
        <v>10000</v>
      </c>
      <c r="O11258" s="2">
        <f>IF(Tabla1[[#This Row],[Mov]]="VNT",Tabla1[[#This Row],[Sale]]-Tabla1[[#This Row],[Cost]],-Tabla1[[#This Row],[Cost]]*Tabla1[[#This Row],[Cant]])</f>
        <v>-63000</v>
      </c>
      <c r="P11258" s="8">
        <f>IF(Tabla1[[#This Row],[Mov]]="VNT",-Tabla1[[#This Row],[Cant]],Tabla1[[#This Row],[Cant]])</f>
        <v>18</v>
      </c>
      <c r="Q11258" s="8">
        <f>DAY(Tabla1[[#This Row],[Date]])</f>
        <v>20</v>
      </c>
      <c r="R11258" s="8">
        <f>MONTH(Tabla1[[#This Row],[Date]])</f>
        <v>6</v>
      </c>
      <c r="S11258" s="8">
        <f>YEAR(Tabla1[[#This Row],[Date]])</f>
        <v>2023</v>
      </c>
    </row>
    <row r="11259" spans="1:19" x14ac:dyDescent="0.2">
      <c r="A11259">
        <v>11209</v>
      </c>
      <c r="B11259" s="1">
        <v>45097</v>
      </c>
      <c r="C11259" t="s">
        <v>261</v>
      </c>
      <c r="D11259" t="s">
        <v>3433</v>
      </c>
      <c r="E11259">
        <v>6</v>
      </c>
      <c r="F11259" t="s">
        <v>224</v>
      </c>
      <c r="G11259" t="s">
        <v>284</v>
      </c>
      <c r="H11259" t="s">
        <v>3579</v>
      </c>
      <c r="M11259" s="2">
        <v>8000</v>
      </c>
      <c r="N11259" s="2">
        <v>20000</v>
      </c>
      <c r="O11259" s="2">
        <f>IF(Tabla1[[#This Row],[Mov]]="VNT",Tabla1[[#This Row],[Sale]]-Tabla1[[#This Row],[Cost]],-Tabla1[[#This Row],[Cost]]*Tabla1[[#This Row],[Cant]])</f>
        <v>-48000</v>
      </c>
      <c r="P11259" s="8">
        <f>IF(Tabla1[[#This Row],[Mov]]="VNT",-Tabla1[[#This Row],[Cant]],Tabla1[[#This Row],[Cant]])</f>
        <v>6</v>
      </c>
      <c r="Q11259" s="8">
        <f>DAY(Tabla1[[#This Row],[Date]])</f>
        <v>20</v>
      </c>
      <c r="R11259" s="8">
        <f>MONTH(Tabla1[[#This Row],[Date]])</f>
        <v>6</v>
      </c>
      <c r="S11259" s="8">
        <f>YEAR(Tabla1[[#This Row],[Date]])</f>
        <v>2023</v>
      </c>
    </row>
    <row r="11260" spans="1:19" x14ac:dyDescent="0.2">
      <c r="A11260">
        <v>11210</v>
      </c>
      <c r="B11260" s="1">
        <v>45098</v>
      </c>
      <c r="C11260" t="s">
        <v>261</v>
      </c>
      <c r="D11260" t="s">
        <v>892</v>
      </c>
      <c r="E11260">
        <v>1</v>
      </c>
      <c r="F11260" t="s">
        <v>386</v>
      </c>
      <c r="G11260" t="s">
        <v>272</v>
      </c>
      <c r="H11260" t="s">
        <v>2495</v>
      </c>
      <c r="M11260" s="2">
        <v>60000</v>
      </c>
      <c r="N11260" s="2">
        <v>125000</v>
      </c>
      <c r="O11260" s="2">
        <f>IF(Tabla1[[#This Row],[Mov]]="VNT",Tabla1[[#This Row],[Sale]]-Tabla1[[#This Row],[Cost]],-Tabla1[[#This Row],[Cost]]*Tabla1[[#This Row],[Cant]])</f>
        <v>-60000</v>
      </c>
      <c r="P11260" s="8">
        <f>IF(Tabla1[[#This Row],[Mov]]="VNT",-Tabla1[[#This Row],[Cant]],Tabla1[[#This Row],[Cant]])</f>
        <v>1</v>
      </c>
      <c r="Q11260" s="8">
        <f>DAY(Tabla1[[#This Row],[Date]])</f>
        <v>21</v>
      </c>
      <c r="R11260" s="8">
        <f>MONTH(Tabla1[[#This Row],[Date]])</f>
        <v>6</v>
      </c>
      <c r="S11260" s="8">
        <f>YEAR(Tabla1[[#This Row],[Date]])</f>
        <v>2023</v>
      </c>
    </row>
    <row r="11261" spans="1:19" x14ac:dyDescent="0.2">
      <c r="A11261">
        <v>11211</v>
      </c>
      <c r="B11261" s="1">
        <v>45098</v>
      </c>
      <c r="C11261" t="s">
        <v>261</v>
      </c>
      <c r="D11261" t="s">
        <v>1507</v>
      </c>
      <c r="E11261">
        <v>2</v>
      </c>
      <c r="F11261" t="s">
        <v>42</v>
      </c>
      <c r="G11261" t="s">
        <v>266</v>
      </c>
      <c r="H11261" t="s">
        <v>1027</v>
      </c>
      <c r="M11261" s="2">
        <v>15000</v>
      </c>
      <c r="N11261" s="2">
        <v>34000</v>
      </c>
      <c r="O11261" s="2">
        <f>IF(Tabla1[[#This Row],[Mov]]="VNT",Tabla1[[#This Row],[Sale]]-Tabla1[[#This Row],[Cost]],-Tabla1[[#This Row],[Cost]]*Tabla1[[#This Row],[Cant]])</f>
        <v>-30000</v>
      </c>
      <c r="P11261" s="8">
        <f>IF(Tabla1[[#This Row],[Mov]]="VNT",-Tabla1[[#This Row],[Cant]],Tabla1[[#This Row],[Cant]])</f>
        <v>2</v>
      </c>
      <c r="Q11261" s="8">
        <f>DAY(Tabla1[[#This Row],[Date]])</f>
        <v>21</v>
      </c>
      <c r="R11261" s="8">
        <f>MONTH(Tabla1[[#This Row],[Date]])</f>
        <v>6</v>
      </c>
      <c r="S11261" s="8">
        <f>YEAR(Tabla1[[#This Row],[Date]])</f>
        <v>2023</v>
      </c>
    </row>
    <row r="11262" spans="1:19" x14ac:dyDescent="0.2">
      <c r="A11262">
        <v>11212</v>
      </c>
      <c r="B11262" s="1">
        <v>45098</v>
      </c>
      <c r="C11262" t="s">
        <v>261</v>
      </c>
      <c r="D11262" t="s">
        <v>3513</v>
      </c>
      <c r="E11262">
        <v>1</v>
      </c>
      <c r="F11262" t="s">
        <v>532</v>
      </c>
      <c r="G11262" t="s">
        <v>273</v>
      </c>
      <c r="H11262" t="s">
        <v>552</v>
      </c>
      <c r="J11262" t="s">
        <v>23</v>
      </c>
      <c r="M11262" s="2">
        <v>16000</v>
      </c>
      <c r="N11262" s="2">
        <v>35000</v>
      </c>
      <c r="O11262" s="2">
        <f>IF(Tabla1[[#This Row],[Mov]]="VNT",Tabla1[[#This Row],[Sale]]-Tabla1[[#This Row],[Cost]],-Tabla1[[#This Row],[Cost]]*Tabla1[[#This Row],[Cant]])</f>
        <v>-16000</v>
      </c>
      <c r="P11262" s="8">
        <f>IF(Tabla1[[#This Row],[Mov]]="VNT",-Tabla1[[#This Row],[Cant]],Tabla1[[#This Row],[Cant]])</f>
        <v>1</v>
      </c>
      <c r="Q11262" s="8">
        <f>DAY(Tabla1[[#This Row],[Date]])</f>
        <v>21</v>
      </c>
      <c r="R11262" s="8">
        <f>MONTH(Tabla1[[#This Row],[Date]])</f>
        <v>6</v>
      </c>
      <c r="S11262" s="8">
        <f>YEAR(Tabla1[[#This Row],[Date]])</f>
        <v>2023</v>
      </c>
    </row>
    <row r="11263" spans="1:19" x14ac:dyDescent="0.2">
      <c r="A11263">
        <v>11213</v>
      </c>
      <c r="B11263" s="1">
        <v>45098</v>
      </c>
      <c r="C11263" t="s">
        <v>261</v>
      </c>
      <c r="D11263" t="s">
        <v>3513</v>
      </c>
      <c r="E11263">
        <v>1</v>
      </c>
      <c r="F11263" t="s">
        <v>44</v>
      </c>
      <c r="G11263" t="s">
        <v>3580</v>
      </c>
      <c r="H11263" t="s">
        <v>3581</v>
      </c>
      <c r="M11263" s="2">
        <v>32000</v>
      </c>
      <c r="N11263" s="2">
        <v>65000</v>
      </c>
      <c r="O11263" s="2">
        <f>IF(Tabla1[[#This Row],[Mov]]="VNT",Tabla1[[#This Row],[Sale]]-Tabla1[[#This Row],[Cost]],-Tabla1[[#This Row],[Cost]]*Tabla1[[#This Row],[Cant]])</f>
        <v>-32000</v>
      </c>
      <c r="P11263" s="8">
        <f>IF(Tabla1[[#This Row],[Mov]]="VNT",-Tabla1[[#This Row],[Cant]],Tabla1[[#This Row],[Cant]])</f>
        <v>1</v>
      </c>
      <c r="Q11263" s="8">
        <f>DAY(Tabla1[[#This Row],[Date]])</f>
        <v>21</v>
      </c>
      <c r="R11263" s="8">
        <f>MONTH(Tabla1[[#This Row],[Date]])</f>
        <v>6</v>
      </c>
      <c r="S11263" s="8">
        <f>YEAR(Tabla1[[#This Row],[Date]])</f>
        <v>2023</v>
      </c>
    </row>
    <row r="11264" spans="1:19" x14ac:dyDescent="0.2">
      <c r="A11264">
        <v>11214</v>
      </c>
      <c r="B11264" s="1">
        <v>45098</v>
      </c>
      <c r="C11264" t="s">
        <v>261</v>
      </c>
      <c r="D11264" t="s">
        <v>2314</v>
      </c>
      <c r="E11264">
        <v>1</v>
      </c>
      <c r="F11264" t="s">
        <v>532</v>
      </c>
      <c r="G11264" t="s">
        <v>266</v>
      </c>
      <c r="H11264" t="s">
        <v>3582</v>
      </c>
      <c r="M11264" s="2">
        <v>22000</v>
      </c>
      <c r="N11264" s="2">
        <v>50000</v>
      </c>
      <c r="O11264" s="2">
        <f>IF(Tabla1[[#This Row],[Mov]]="VNT",Tabla1[[#This Row],[Sale]]-Tabla1[[#This Row],[Cost]],-Tabla1[[#This Row],[Cost]]*Tabla1[[#This Row],[Cant]])</f>
        <v>-22000</v>
      </c>
      <c r="P11264" s="8">
        <f>IF(Tabla1[[#This Row],[Mov]]="VNT",-Tabla1[[#This Row],[Cant]],Tabla1[[#This Row],[Cant]])</f>
        <v>1</v>
      </c>
      <c r="Q11264" s="8">
        <f>DAY(Tabla1[[#This Row],[Date]])</f>
        <v>21</v>
      </c>
      <c r="R11264" s="8">
        <f>MONTH(Tabla1[[#This Row],[Date]])</f>
        <v>6</v>
      </c>
      <c r="S11264" s="8">
        <f>YEAR(Tabla1[[#This Row],[Date]])</f>
        <v>2023</v>
      </c>
    </row>
    <row r="11265" spans="1:19" x14ac:dyDescent="0.2">
      <c r="A11265">
        <v>11215</v>
      </c>
      <c r="B11265" s="1">
        <v>45098</v>
      </c>
      <c r="C11265" t="s">
        <v>261</v>
      </c>
      <c r="D11265" t="s">
        <v>2314</v>
      </c>
      <c r="E11265">
        <v>2</v>
      </c>
      <c r="F11265" t="s">
        <v>15</v>
      </c>
      <c r="G11265" t="s">
        <v>794</v>
      </c>
      <c r="H11265" t="s">
        <v>3583</v>
      </c>
      <c r="M11265" s="2">
        <v>4000</v>
      </c>
      <c r="N11265" s="2">
        <v>14000</v>
      </c>
      <c r="O11265" s="2">
        <f>IF(Tabla1[[#This Row],[Mov]]="VNT",Tabla1[[#This Row],[Sale]]-Tabla1[[#This Row],[Cost]],-Tabla1[[#This Row],[Cost]]*Tabla1[[#This Row],[Cant]])</f>
        <v>-8000</v>
      </c>
      <c r="P11265" s="8">
        <f>IF(Tabla1[[#This Row],[Mov]]="VNT",-Tabla1[[#This Row],[Cant]],Tabla1[[#This Row],[Cant]])</f>
        <v>2</v>
      </c>
      <c r="Q11265" s="8">
        <f>DAY(Tabla1[[#This Row],[Date]])</f>
        <v>21</v>
      </c>
      <c r="R11265" s="8">
        <f>MONTH(Tabla1[[#This Row],[Date]])</f>
        <v>6</v>
      </c>
      <c r="S11265" s="8">
        <f>YEAR(Tabla1[[#This Row],[Date]])</f>
        <v>2023</v>
      </c>
    </row>
    <row r="11266" spans="1:19" x14ac:dyDescent="0.2">
      <c r="A11266">
        <v>11216</v>
      </c>
      <c r="B11266" s="1">
        <v>45098</v>
      </c>
      <c r="C11266" t="s">
        <v>261</v>
      </c>
      <c r="D11266" t="s">
        <v>2314</v>
      </c>
      <c r="E11266">
        <v>3</v>
      </c>
      <c r="F11266" t="s">
        <v>127</v>
      </c>
      <c r="G11266" t="s">
        <v>266</v>
      </c>
      <c r="H11266" t="s">
        <v>3446</v>
      </c>
      <c r="M11266" s="2">
        <v>2000</v>
      </c>
      <c r="N11266" s="2">
        <v>5000</v>
      </c>
      <c r="O11266" s="2">
        <f>IF(Tabla1[[#This Row],[Mov]]="VNT",Tabla1[[#This Row],[Sale]]-Tabla1[[#This Row],[Cost]],-Tabla1[[#This Row],[Cost]]*Tabla1[[#This Row],[Cant]])</f>
        <v>-6000</v>
      </c>
      <c r="P11266" s="8">
        <f>IF(Tabla1[[#This Row],[Mov]]="VNT",-Tabla1[[#This Row],[Cant]],Tabla1[[#This Row],[Cant]])</f>
        <v>3</v>
      </c>
      <c r="Q11266" s="8">
        <f>DAY(Tabla1[[#This Row],[Date]])</f>
        <v>21</v>
      </c>
      <c r="R11266" s="8">
        <f>MONTH(Tabla1[[#This Row],[Date]])</f>
        <v>6</v>
      </c>
      <c r="S11266" s="8">
        <f>YEAR(Tabla1[[#This Row],[Date]])</f>
        <v>2023</v>
      </c>
    </row>
    <row r="11267" spans="1:19" x14ac:dyDescent="0.2">
      <c r="A11267">
        <v>11217</v>
      </c>
      <c r="B11267" s="1">
        <v>45098</v>
      </c>
      <c r="C11267" t="s">
        <v>261</v>
      </c>
      <c r="D11267" t="s">
        <v>1569</v>
      </c>
      <c r="E11267">
        <v>6</v>
      </c>
      <c r="F11267" t="s">
        <v>891</v>
      </c>
      <c r="G11267" t="s">
        <v>589</v>
      </c>
      <c r="H11267" t="s">
        <v>1173</v>
      </c>
      <c r="M11267" s="2">
        <v>3500</v>
      </c>
      <c r="N11267" s="2">
        <v>10000</v>
      </c>
      <c r="O11267" s="2">
        <f>IF(Tabla1[[#This Row],[Mov]]="VNT",Tabla1[[#This Row],[Sale]]-Tabla1[[#This Row],[Cost]],-Tabla1[[#This Row],[Cost]]*Tabla1[[#This Row],[Cant]])</f>
        <v>-21000</v>
      </c>
      <c r="P11267" s="8">
        <f>IF(Tabla1[[#This Row],[Mov]]="VNT",-Tabla1[[#This Row],[Cant]],Tabla1[[#This Row],[Cant]])</f>
        <v>6</v>
      </c>
      <c r="Q11267" s="8">
        <f>DAY(Tabla1[[#This Row],[Date]])</f>
        <v>21</v>
      </c>
      <c r="R11267" s="8">
        <f>MONTH(Tabla1[[#This Row],[Date]])</f>
        <v>6</v>
      </c>
      <c r="S11267" s="8">
        <f>YEAR(Tabla1[[#This Row],[Date]])</f>
        <v>2023</v>
      </c>
    </row>
    <row r="11268" spans="1:19" x14ac:dyDescent="0.2">
      <c r="A11268">
        <v>11218</v>
      </c>
      <c r="B11268" s="1">
        <v>45098</v>
      </c>
      <c r="C11268" t="s">
        <v>261</v>
      </c>
      <c r="D11268" t="s">
        <v>1569</v>
      </c>
      <c r="E11268">
        <v>9</v>
      </c>
      <c r="F11268" t="s">
        <v>2078</v>
      </c>
      <c r="G11268" t="s">
        <v>589</v>
      </c>
      <c r="H11268" t="s">
        <v>1173</v>
      </c>
      <c r="M11268" s="2">
        <v>7500</v>
      </c>
      <c r="N11268" s="2">
        <v>20000</v>
      </c>
      <c r="O11268" s="2">
        <f>IF(Tabla1[[#This Row],[Mov]]="VNT",Tabla1[[#This Row],[Sale]]-Tabla1[[#This Row],[Cost]],-Tabla1[[#This Row],[Cost]]*Tabla1[[#This Row],[Cant]])</f>
        <v>-67500</v>
      </c>
      <c r="P11268" s="8">
        <f>IF(Tabla1[[#This Row],[Mov]]="VNT",-Tabla1[[#This Row],[Cant]],Tabla1[[#This Row],[Cant]])</f>
        <v>9</v>
      </c>
      <c r="Q11268" s="8">
        <f>DAY(Tabla1[[#This Row],[Date]])</f>
        <v>21</v>
      </c>
      <c r="R11268" s="8">
        <f>MONTH(Tabla1[[#This Row],[Date]])</f>
        <v>6</v>
      </c>
      <c r="S11268" s="8">
        <f>YEAR(Tabla1[[#This Row],[Date]])</f>
        <v>2023</v>
      </c>
    </row>
    <row r="11269" spans="1:19" x14ac:dyDescent="0.2">
      <c r="A11269">
        <v>11219</v>
      </c>
      <c r="B11269" s="1">
        <v>45098</v>
      </c>
      <c r="C11269" t="s">
        <v>261</v>
      </c>
      <c r="D11269" t="s">
        <v>1569</v>
      </c>
      <c r="E11269">
        <v>4</v>
      </c>
      <c r="F11269" t="s">
        <v>476</v>
      </c>
      <c r="G11269" t="s">
        <v>266</v>
      </c>
      <c r="H11269" t="s">
        <v>3275</v>
      </c>
      <c r="M11269" s="2">
        <v>6000</v>
      </c>
      <c r="N11269" s="2">
        <v>12000</v>
      </c>
      <c r="O11269" s="2">
        <f>IF(Tabla1[[#This Row],[Mov]]="VNT",Tabla1[[#This Row],[Sale]]-Tabla1[[#This Row],[Cost]],-Tabla1[[#This Row],[Cost]]*Tabla1[[#This Row],[Cant]])</f>
        <v>-24000</v>
      </c>
      <c r="P11269" s="8">
        <f>IF(Tabla1[[#This Row],[Mov]]="VNT",-Tabla1[[#This Row],[Cant]],Tabla1[[#This Row],[Cant]])</f>
        <v>4</v>
      </c>
      <c r="Q11269" s="8">
        <f>DAY(Tabla1[[#This Row],[Date]])</f>
        <v>21</v>
      </c>
      <c r="R11269" s="8">
        <f>MONTH(Tabla1[[#This Row],[Date]])</f>
        <v>6</v>
      </c>
      <c r="S11269" s="8">
        <f>YEAR(Tabla1[[#This Row],[Date]])</f>
        <v>2023</v>
      </c>
    </row>
    <row r="11270" spans="1:19" x14ac:dyDescent="0.2">
      <c r="A11270">
        <v>11220</v>
      </c>
      <c r="B11270" s="1">
        <v>45098</v>
      </c>
      <c r="C11270" t="s">
        <v>261</v>
      </c>
      <c r="D11270" t="s">
        <v>1569</v>
      </c>
      <c r="E11270">
        <v>1</v>
      </c>
      <c r="F11270" t="s">
        <v>3222</v>
      </c>
      <c r="G11270" t="s">
        <v>273</v>
      </c>
      <c r="H11270" t="s">
        <v>3584</v>
      </c>
      <c r="M11270" s="2">
        <v>43000</v>
      </c>
      <c r="N11270" s="2">
        <v>79000</v>
      </c>
      <c r="O11270" s="2">
        <f>IF(Tabla1[[#This Row],[Mov]]="VNT",Tabla1[[#This Row],[Sale]]-Tabla1[[#This Row],[Cost]],-Tabla1[[#This Row],[Cost]]*Tabla1[[#This Row],[Cant]])</f>
        <v>-43000</v>
      </c>
      <c r="P11270" s="8">
        <f>IF(Tabla1[[#This Row],[Mov]]="VNT",-Tabla1[[#This Row],[Cant]],Tabla1[[#This Row],[Cant]])</f>
        <v>1</v>
      </c>
      <c r="Q11270" s="8">
        <f>DAY(Tabla1[[#This Row],[Date]])</f>
        <v>21</v>
      </c>
      <c r="R11270" s="8">
        <f>MONTH(Tabla1[[#This Row],[Date]])</f>
        <v>6</v>
      </c>
      <c r="S11270" s="8">
        <f>YEAR(Tabla1[[#This Row],[Date]])</f>
        <v>2023</v>
      </c>
    </row>
    <row r="11271" spans="1:19" x14ac:dyDescent="0.2">
      <c r="A11271">
        <v>11221</v>
      </c>
      <c r="B11271" s="1">
        <v>45098</v>
      </c>
      <c r="C11271" t="s">
        <v>261</v>
      </c>
      <c r="D11271" t="s">
        <v>1569</v>
      </c>
      <c r="E11271">
        <v>2</v>
      </c>
      <c r="F11271" t="s">
        <v>21</v>
      </c>
      <c r="G11271" t="s">
        <v>273</v>
      </c>
      <c r="H11271" t="s">
        <v>3585</v>
      </c>
      <c r="M11271" s="2">
        <v>9000</v>
      </c>
      <c r="N11271" s="2">
        <v>24000</v>
      </c>
      <c r="O11271" s="2">
        <f>IF(Tabla1[[#This Row],[Mov]]="VNT",Tabla1[[#This Row],[Sale]]-Tabla1[[#This Row],[Cost]],-Tabla1[[#This Row],[Cost]]*Tabla1[[#This Row],[Cant]])</f>
        <v>-18000</v>
      </c>
      <c r="P11271" s="8">
        <f>IF(Tabla1[[#This Row],[Mov]]="VNT",-Tabla1[[#This Row],[Cant]],Tabla1[[#This Row],[Cant]])</f>
        <v>2</v>
      </c>
      <c r="Q11271" s="8">
        <f>DAY(Tabla1[[#This Row],[Date]])</f>
        <v>21</v>
      </c>
      <c r="R11271" s="8">
        <f>MONTH(Tabla1[[#This Row],[Date]])</f>
        <v>6</v>
      </c>
      <c r="S11271" s="8">
        <f>YEAR(Tabla1[[#This Row],[Date]])</f>
        <v>2023</v>
      </c>
    </row>
    <row r="11272" spans="1:19" x14ac:dyDescent="0.2">
      <c r="A11272">
        <v>11222</v>
      </c>
      <c r="B11272" s="1">
        <v>45098</v>
      </c>
      <c r="C11272" t="s">
        <v>261</v>
      </c>
      <c r="D11272" t="s">
        <v>1569</v>
      </c>
      <c r="E11272">
        <v>2</v>
      </c>
      <c r="F11272" t="s">
        <v>214</v>
      </c>
      <c r="G11272" t="s">
        <v>794</v>
      </c>
      <c r="H11272" t="s">
        <v>3583</v>
      </c>
      <c r="M11272" s="2">
        <v>15000</v>
      </c>
      <c r="N11272" s="2">
        <v>29000</v>
      </c>
      <c r="O11272" s="2">
        <f>IF(Tabla1[[#This Row],[Mov]]="VNT",Tabla1[[#This Row],[Sale]]-Tabla1[[#This Row],[Cost]],-Tabla1[[#This Row],[Cost]]*Tabla1[[#This Row],[Cant]])</f>
        <v>-30000</v>
      </c>
      <c r="P11272" s="8">
        <f>IF(Tabla1[[#This Row],[Mov]]="VNT",-Tabla1[[#This Row],[Cant]],Tabla1[[#This Row],[Cant]])</f>
        <v>2</v>
      </c>
      <c r="Q11272" s="8">
        <f>DAY(Tabla1[[#This Row],[Date]])</f>
        <v>21</v>
      </c>
      <c r="R11272" s="8">
        <f>MONTH(Tabla1[[#This Row],[Date]])</f>
        <v>6</v>
      </c>
      <c r="S11272" s="8">
        <f>YEAR(Tabla1[[#This Row],[Date]])</f>
        <v>2023</v>
      </c>
    </row>
    <row r="11273" spans="1:19" x14ac:dyDescent="0.2">
      <c r="A11273">
        <v>11223</v>
      </c>
      <c r="B11273" s="1">
        <v>45098</v>
      </c>
      <c r="C11273" t="s">
        <v>261</v>
      </c>
      <c r="D11273" t="s">
        <v>1569</v>
      </c>
      <c r="E11273">
        <v>1</v>
      </c>
      <c r="F11273" t="s">
        <v>26</v>
      </c>
      <c r="G11273" t="s">
        <v>272</v>
      </c>
      <c r="H11273" t="s">
        <v>3197</v>
      </c>
      <c r="M11273" s="2">
        <v>24000</v>
      </c>
      <c r="N11273" s="2">
        <v>59000</v>
      </c>
      <c r="O11273" s="2">
        <f>IF(Tabla1[[#This Row],[Mov]]="VNT",Tabla1[[#This Row],[Sale]]-Tabla1[[#This Row],[Cost]],-Tabla1[[#This Row],[Cost]]*Tabla1[[#This Row],[Cant]])</f>
        <v>-24000</v>
      </c>
      <c r="P11273" s="8">
        <f>IF(Tabla1[[#This Row],[Mov]]="VNT",-Tabla1[[#This Row],[Cant]],Tabla1[[#This Row],[Cant]])</f>
        <v>1</v>
      </c>
      <c r="Q11273" s="8">
        <f>DAY(Tabla1[[#This Row],[Date]])</f>
        <v>21</v>
      </c>
      <c r="R11273" s="8">
        <f>MONTH(Tabla1[[#This Row],[Date]])</f>
        <v>6</v>
      </c>
      <c r="S11273" s="8">
        <f>YEAR(Tabla1[[#This Row],[Date]])</f>
        <v>2023</v>
      </c>
    </row>
    <row r="11274" spans="1:19" x14ac:dyDescent="0.2">
      <c r="A11274">
        <v>11224</v>
      </c>
      <c r="B11274" s="1">
        <v>45098</v>
      </c>
      <c r="C11274" t="s">
        <v>261</v>
      </c>
      <c r="D11274" t="s">
        <v>1569</v>
      </c>
      <c r="E11274">
        <v>7</v>
      </c>
      <c r="F11274" t="s">
        <v>224</v>
      </c>
      <c r="G11274" t="s">
        <v>589</v>
      </c>
      <c r="H11274" t="s">
        <v>1173</v>
      </c>
      <c r="M11274" s="2">
        <v>7500</v>
      </c>
      <c r="N11274" s="2">
        <v>20000</v>
      </c>
      <c r="O11274" s="2">
        <f>IF(Tabla1[[#This Row],[Mov]]="VNT",Tabla1[[#This Row],[Sale]]-Tabla1[[#This Row],[Cost]],-Tabla1[[#This Row],[Cost]]*Tabla1[[#This Row],[Cant]])</f>
        <v>-52500</v>
      </c>
      <c r="P11274" s="8">
        <f>IF(Tabla1[[#This Row],[Mov]]="VNT",-Tabla1[[#This Row],[Cant]],Tabla1[[#This Row],[Cant]])</f>
        <v>7</v>
      </c>
      <c r="Q11274" s="8">
        <f>DAY(Tabla1[[#This Row],[Date]])</f>
        <v>21</v>
      </c>
      <c r="R11274" s="8">
        <f>MONTH(Tabla1[[#This Row],[Date]])</f>
        <v>6</v>
      </c>
      <c r="S11274" s="8">
        <f>YEAR(Tabla1[[#This Row],[Date]])</f>
        <v>2023</v>
      </c>
    </row>
    <row r="11275" spans="1:19" x14ac:dyDescent="0.2">
      <c r="A11275">
        <v>11225</v>
      </c>
      <c r="B11275" s="1">
        <v>45099</v>
      </c>
      <c r="C11275" t="s">
        <v>260</v>
      </c>
      <c r="D11275" t="s">
        <v>332</v>
      </c>
      <c r="E11275">
        <v>1</v>
      </c>
      <c r="F11275" t="s">
        <v>116</v>
      </c>
      <c r="G11275" t="s">
        <v>349</v>
      </c>
      <c r="H11275" t="s">
        <v>515</v>
      </c>
      <c r="M11275" s="2">
        <v>14952</v>
      </c>
      <c r="N11275" s="2">
        <v>16000</v>
      </c>
      <c r="O11275" s="2">
        <f>IF(Tabla1[[#This Row],[Mov]]="VNT",Tabla1[[#This Row],[Sale]]-Tabla1[[#This Row],[Cost]],-Tabla1[[#This Row],[Cost]]*Tabla1[[#This Row],[Cant]])</f>
        <v>1048</v>
      </c>
      <c r="P11275" s="8">
        <f>IF(Tabla1[[#This Row],[Mov]]="VNT",-Tabla1[[#This Row],[Cant]],Tabla1[[#This Row],[Cant]])</f>
        <v>-1</v>
      </c>
      <c r="Q11275" s="8">
        <f>DAY(Tabla1[[#This Row],[Date]])</f>
        <v>22</v>
      </c>
      <c r="R11275" s="8">
        <f>MONTH(Tabla1[[#This Row],[Date]])</f>
        <v>6</v>
      </c>
      <c r="S11275" s="8">
        <f>YEAR(Tabla1[[#This Row],[Date]])</f>
        <v>2023</v>
      </c>
    </row>
    <row r="11276" spans="1:19" x14ac:dyDescent="0.2">
      <c r="A11276">
        <v>11226</v>
      </c>
      <c r="B11276" s="1">
        <v>45099</v>
      </c>
      <c r="C11276" t="s">
        <v>260</v>
      </c>
      <c r="D11276" t="s">
        <v>332</v>
      </c>
      <c r="E11276">
        <v>1</v>
      </c>
      <c r="F11276" t="s">
        <v>677</v>
      </c>
      <c r="G11276" t="s">
        <v>272</v>
      </c>
      <c r="H11276" t="s">
        <v>253</v>
      </c>
      <c r="M11276" s="2">
        <v>5000</v>
      </c>
      <c r="N11276" s="2">
        <v>18000</v>
      </c>
      <c r="O11276" s="2">
        <f>IF(Tabla1[[#This Row],[Mov]]="VNT",Tabla1[[#This Row],[Sale]]-Tabla1[[#This Row],[Cost]],-Tabla1[[#This Row],[Cost]]*Tabla1[[#This Row],[Cant]])</f>
        <v>13000</v>
      </c>
      <c r="P11276" s="8">
        <f>IF(Tabla1[[#This Row],[Mov]]="VNT",-Tabla1[[#This Row],[Cant]],Tabla1[[#This Row],[Cant]])</f>
        <v>-1</v>
      </c>
      <c r="Q11276" s="8">
        <f>DAY(Tabla1[[#This Row],[Date]])</f>
        <v>22</v>
      </c>
      <c r="R11276" s="8">
        <f>MONTH(Tabla1[[#This Row],[Date]])</f>
        <v>6</v>
      </c>
      <c r="S11276" s="8">
        <f>YEAR(Tabla1[[#This Row],[Date]])</f>
        <v>2023</v>
      </c>
    </row>
    <row r="11277" spans="1:19" x14ac:dyDescent="0.2">
      <c r="A11277">
        <v>11227</v>
      </c>
      <c r="B11277" s="1">
        <v>45099</v>
      </c>
      <c r="C11277" t="s">
        <v>260</v>
      </c>
      <c r="D11277" t="s">
        <v>332</v>
      </c>
      <c r="E11277">
        <v>1</v>
      </c>
      <c r="F11277" t="s">
        <v>116</v>
      </c>
      <c r="G11277" t="s">
        <v>347</v>
      </c>
      <c r="H11277" t="s">
        <v>518</v>
      </c>
      <c r="M11277" s="2">
        <v>6074</v>
      </c>
      <c r="N11277" s="2">
        <v>6500</v>
      </c>
      <c r="O11277" s="2">
        <f>IF(Tabla1[[#This Row],[Mov]]="VNT",Tabla1[[#This Row],[Sale]]-Tabla1[[#This Row],[Cost]],-Tabla1[[#This Row],[Cost]]*Tabla1[[#This Row],[Cant]])</f>
        <v>426</v>
      </c>
      <c r="P11277" s="8">
        <f>IF(Tabla1[[#This Row],[Mov]]="VNT",-Tabla1[[#This Row],[Cant]],Tabla1[[#This Row],[Cant]])</f>
        <v>-1</v>
      </c>
      <c r="Q11277" s="8">
        <f>DAY(Tabla1[[#This Row],[Date]])</f>
        <v>22</v>
      </c>
      <c r="R11277" s="8">
        <f>MONTH(Tabla1[[#This Row],[Date]])</f>
        <v>6</v>
      </c>
      <c r="S11277" s="8">
        <f>YEAR(Tabla1[[#This Row],[Date]])</f>
        <v>2023</v>
      </c>
    </row>
    <row r="11278" spans="1:19" x14ac:dyDescent="0.2">
      <c r="A11278">
        <v>11228</v>
      </c>
      <c r="B11278" s="1">
        <v>45099</v>
      </c>
      <c r="C11278" t="s">
        <v>260</v>
      </c>
      <c r="D11278" t="s">
        <v>332</v>
      </c>
      <c r="E11278">
        <v>1</v>
      </c>
      <c r="F11278" t="s">
        <v>386</v>
      </c>
      <c r="G11278" t="s">
        <v>272</v>
      </c>
      <c r="H11278" t="s">
        <v>841</v>
      </c>
      <c r="L11278" t="s">
        <v>3586</v>
      </c>
      <c r="M11278" s="2">
        <v>63000</v>
      </c>
      <c r="N11278" s="2">
        <v>120000</v>
      </c>
      <c r="O11278" s="2">
        <f>IF(Tabla1[[#This Row],[Mov]]="VNT",Tabla1[[#This Row],[Sale]]-Tabla1[[#This Row],[Cost]],-Tabla1[[#This Row],[Cost]]*Tabla1[[#This Row],[Cant]])</f>
        <v>57000</v>
      </c>
      <c r="P11278" s="8">
        <f>IF(Tabla1[[#This Row],[Mov]]="VNT",-Tabla1[[#This Row],[Cant]],Tabla1[[#This Row],[Cant]])</f>
        <v>-1</v>
      </c>
      <c r="Q11278" s="8">
        <f>DAY(Tabla1[[#This Row],[Date]])</f>
        <v>22</v>
      </c>
      <c r="R11278" s="8">
        <f>MONTH(Tabla1[[#This Row],[Date]])</f>
        <v>6</v>
      </c>
      <c r="S11278" s="8">
        <f>YEAR(Tabla1[[#This Row],[Date]])</f>
        <v>2023</v>
      </c>
    </row>
    <row r="11279" spans="1:19" x14ac:dyDescent="0.2">
      <c r="A11279">
        <v>11229</v>
      </c>
      <c r="B11279" s="1">
        <v>45099</v>
      </c>
      <c r="C11279" t="s">
        <v>260</v>
      </c>
      <c r="D11279" t="s">
        <v>332</v>
      </c>
      <c r="E11279">
        <v>1</v>
      </c>
      <c r="F11279" t="s">
        <v>116</v>
      </c>
      <c r="G11279" t="s">
        <v>347</v>
      </c>
      <c r="H11279" t="s">
        <v>518</v>
      </c>
      <c r="M11279" s="2">
        <v>7008</v>
      </c>
      <c r="N11279" s="2">
        <v>7500</v>
      </c>
      <c r="O11279" s="2">
        <f>IF(Tabla1[[#This Row],[Mov]]="VNT",Tabla1[[#This Row],[Sale]]-Tabla1[[#This Row],[Cost]],-Tabla1[[#This Row],[Cost]]*Tabla1[[#This Row],[Cant]])</f>
        <v>492</v>
      </c>
      <c r="P11279" s="8">
        <f>IF(Tabla1[[#This Row],[Mov]]="VNT",-Tabla1[[#This Row],[Cant]],Tabla1[[#This Row],[Cant]])</f>
        <v>-1</v>
      </c>
      <c r="Q11279" s="8">
        <f>DAY(Tabla1[[#This Row],[Date]])</f>
        <v>22</v>
      </c>
      <c r="R11279" s="8">
        <f>MONTH(Tabla1[[#This Row],[Date]])</f>
        <v>6</v>
      </c>
      <c r="S11279" s="8">
        <f>YEAR(Tabla1[[#This Row],[Date]])</f>
        <v>2023</v>
      </c>
    </row>
    <row r="11280" spans="1:19" x14ac:dyDescent="0.2">
      <c r="A11280">
        <v>11230</v>
      </c>
      <c r="B11280" s="1">
        <v>45099</v>
      </c>
      <c r="C11280" t="s">
        <v>260</v>
      </c>
      <c r="D11280" t="s">
        <v>332</v>
      </c>
      <c r="E11280">
        <v>1</v>
      </c>
      <c r="F11280" t="s">
        <v>116</v>
      </c>
      <c r="G11280" t="s">
        <v>347</v>
      </c>
      <c r="H11280" t="s">
        <v>518</v>
      </c>
      <c r="M11280" s="2">
        <v>7008</v>
      </c>
      <c r="N11280" s="2">
        <v>7500</v>
      </c>
      <c r="O11280" s="2">
        <f>IF(Tabla1[[#This Row],[Mov]]="VNT",Tabla1[[#This Row],[Sale]]-Tabla1[[#This Row],[Cost]],-Tabla1[[#This Row],[Cost]]*Tabla1[[#This Row],[Cant]])</f>
        <v>492</v>
      </c>
      <c r="P11280" s="8">
        <f>IF(Tabla1[[#This Row],[Mov]]="VNT",-Tabla1[[#This Row],[Cant]],Tabla1[[#This Row],[Cant]])</f>
        <v>-1</v>
      </c>
      <c r="Q11280" s="8">
        <f>DAY(Tabla1[[#This Row],[Date]])</f>
        <v>22</v>
      </c>
      <c r="R11280" s="8">
        <f>MONTH(Tabla1[[#This Row],[Date]])</f>
        <v>6</v>
      </c>
      <c r="S11280" s="8">
        <f>YEAR(Tabla1[[#This Row],[Date]])</f>
        <v>2023</v>
      </c>
    </row>
    <row r="11281" spans="1:19" x14ac:dyDescent="0.2">
      <c r="A11281">
        <v>11231</v>
      </c>
      <c r="B11281" s="1">
        <v>45099</v>
      </c>
      <c r="C11281" t="s">
        <v>260</v>
      </c>
      <c r="D11281" t="s">
        <v>332</v>
      </c>
      <c r="E11281">
        <v>1</v>
      </c>
      <c r="F11281" t="s">
        <v>225</v>
      </c>
      <c r="G11281" t="s">
        <v>272</v>
      </c>
      <c r="H11281" t="s">
        <v>255</v>
      </c>
      <c r="M11281" s="2">
        <v>1100</v>
      </c>
      <c r="N11281" s="2">
        <v>10000</v>
      </c>
      <c r="O11281" s="2">
        <f>IF(Tabla1[[#This Row],[Mov]]="VNT",Tabla1[[#This Row],[Sale]]-Tabla1[[#This Row],[Cost]],-Tabla1[[#This Row],[Cost]]*Tabla1[[#This Row],[Cant]])</f>
        <v>8900</v>
      </c>
      <c r="P11281" s="8">
        <f>IF(Tabla1[[#This Row],[Mov]]="VNT",-Tabla1[[#This Row],[Cant]],Tabla1[[#This Row],[Cant]])</f>
        <v>-1</v>
      </c>
      <c r="Q11281" s="8">
        <f>DAY(Tabla1[[#This Row],[Date]])</f>
        <v>22</v>
      </c>
      <c r="R11281" s="8">
        <f>MONTH(Tabla1[[#This Row],[Date]])</f>
        <v>6</v>
      </c>
      <c r="S11281" s="8">
        <f>YEAR(Tabla1[[#This Row],[Date]])</f>
        <v>2023</v>
      </c>
    </row>
    <row r="11282" spans="1:19" x14ac:dyDescent="0.2">
      <c r="A11282">
        <v>11232</v>
      </c>
      <c r="B11282" s="1">
        <v>45099</v>
      </c>
      <c r="C11282" t="s">
        <v>260</v>
      </c>
      <c r="D11282" t="s">
        <v>332</v>
      </c>
      <c r="E11282">
        <v>1</v>
      </c>
      <c r="F11282" t="s">
        <v>891</v>
      </c>
      <c r="G11282" t="s">
        <v>272</v>
      </c>
      <c r="H11282" t="s">
        <v>255</v>
      </c>
      <c r="M11282" s="2">
        <v>3500</v>
      </c>
      <c r="N11282" s="2">
        <v>10000</v>
      </c>
      <c r="O11282" s="2">
        <f>IF(Tabla1[[#This Row],[Mov]]="VNT",Tabla1[[#This Row],[Sale]]-Tabla1[[#This Row],[Cost]],-Tabla1[[#This Row],[Cost]]*Tabla1[[#This Row],[Cant]])</f>
        <v>6500</v>
      </c>
      <c r="P11282" s="8">
        <f>IF(Tabla1[[#This Row],[Mov]]="VNT",-Tabla1[[#This Row],[Cant]],Tabla1[[#This Row],[Cant]])</f>
        <v>-1</v>
      </c>
      <c r="Q11282" s="8">
        <f>DAY(Tabla1[[#This Row],[Date]])</f>
        <v>22</v>
      </c>
      <c r="R11282" s="8">
        <f>MONTH(Tabla1[[#This Row],[Date]])</f>
        <v>6</v>
      </c>
      <c r="S11282" s="8">
        <f>YEAR(Tabla1[[#This Row],[Date]])</f>
        <v>2023</v>
      </c>
    </row>
    <row r="11283" spans="1:19" x14ac:dyDescent="0.2">
      <c r="A11283">
        <v>11233</v>
      </c>
      <c r="B11283" s="1">
        <v>45099</v>
      </c>
      <c r="C11283" t="s">
        <v>260</v>
      </c>
      <c r="D11283" t="s">
        <v>809</v>
      </c>
      <c r="E11283">
        <v>1</v>
      </c>
      <c r="F11283" t="s">
        <v>2663</v>
      </c>
      <c r="G11283" t="s">
        <v>2664</v>
      </c>
      <c r="H11283" t="s">
        <v>3250</v>
      </c>
      <c r="M11283" s="2">
        <v>10000</v>
      </c>
      <c r="N11283" s="2">
        <v>18000</v>
      </c>
      <c r="O11283" s="2">
        <f>IF(Tabla1[[#This Row],[Mov]]="VNT",Tabla1[[#This Row],[Sale]]-Tabla1[[#This Row],[Cost]],-Tabla1[[#This Row],[Cost]]*Tabla1[[#This Row],[Cant]])</f>
        <v>8000</v>
      </c>
      <c r="P11283" s="8">
        <f>IF(Tabla1[[#This Row],[Mov]]="VNT",-Tabla1[[#This Row],[Cant]],Tabla1[[#This Row],[Cant]])</f>
        <v>-1</v>
      </c>
      <c r="Q11283" s="8">
        <f>DAY(Tabla1[[#This Row],[Date]])</f>
        <v>22</v>
      </c>
      <c r="R11283" s="8">
        <f>MONTH(Tabla1[[#This Row],[Date]])</f>
        <v>6</v>
      </c>
      <c r="S11283" s="8">
        <f>YEAR(Tabla1[[#This Row],[Date]])</f>
        <v>2023</v>
      </c>
    </row>
    <row r="11284" spans="1:19" x14ac:dyDescent="0.2">
      <c r="A11284">
        <v>11234</v>
      </c>
      <c r="B11284" s="1">
        <v>45099</v>
      </c>
      <c r="C11284" t="s">
        <v>260</v>
      </c>
      <c r="D11284" t="s">
        <v>332</v>
      </c>
      <c r="E11284">
        <v>1</v>
      </c>
      <c r="F11284" t="s">
        <v>128</v>
      </c>
      <c r="G11284" t="s">
        <v>266</v>
      </c>
      <c r="H11284" t="s">
        <v>2085</v>
      </c>
      <c r="M11284" s="2">
        <v>11000</v>
      </c>
      <c r="N11284" s="2">
        <v>20000</v>
      </c>
      <c r="O11284" s="2">
        <f>IF(Tabla1[[#This Row],[Mov]]="VNT",Tabla1[[#This Row],[Sale]]-Tabla1[[#This Row],[Cost]],-Tabla1[[#This Row],[Cost]]*Tabla1[[#This Row],[Cant]])</f>
        <v>9000</v>
      </c>
      <c r="P11284" s="8">
        <f>IF(Tabla1[[#This Row],[Mov]]="VNT",-Tabla1[[#This Row],[Cant]],Tabla1[[#This Row],[Cant]])</f>
        <v>-1</v>
      </c>
      <c r="Q11284" s="8">
        <f>DAY(Tabla1[[#This Row],[Date]])</f>
        <v>22</v>
      </c>
      <c r="R11284" s="8">
        <f>MONTH(Tabla1[[#This Row],[Date]])</f>
        <v>6</v>
      </c>
      <c r="S11284" s="8">
        <f>YEAR(Tabla1[[#This Row],[Date]])</f>
        <v>2023</v>
      </c>
    </row>
    <row r="11285" spans="1:19" x14ac:dyDescent="0.2">
      <c r="A11285">
        <v>11235</v>
      </c>
      <c r="B11285" s="1">
        <v>45100</v>
      </c>
      <c r="C11285" t="s">
        <v>261</v>
      </c>
      <c r="D11285" t="s">
        <v>1507</v>
      </c>
      <c r="E11285">
        <v>1</v>
      </c>
      <c r="F11285" t="s">
        <v>26</v>
      </c>
      <c r="G11285" t="s">
        <v>721</v>
      </c>
      <c r="H11285" t="s">
        <v>2809</v>
      </c>
      <c r="M11285" s="2">
        <v>11000</v>
      </c>
      <c r="N11285" s="2">
        <v>24000</v>
      </c>
      <c r="O11285" s="2">
        <f>IF(Tabla1[[#This Row],[Mov]]="VNT",Tabla1[[#This Row],[Sale]]-Tabla1[[#This Row],[Cost]],-Tabla1[[#This Row],[Cost]]*Tabla1[[#This Row],[Cant]])</f>
        <v>-11000</v>
      </c>
      <c r="P11285" s="8">
        <f>IF(Tabla1[[#This Row],[Mov]]="VNT",-Tabla1[[#This Row],[Cant]],Tabla1[[#This Row],[Cant]])</f>
        <v>1</v>
      </c>
      <c r="Q11285" s="8">
        <f>DAY(Tabla1[[#This Row],[Date]])</f>
        <v>23</v>
      </c>
      <c r="R11285" s="8">
        <f>MONTH(Tabla1[[#This Row],[Date]])</f>
        <v>6</v>
      </c>
      <c r="S11285" s="8">
        <f>YEAR(Tabla1[[#This Row],[Date]])</f>
        <v>2023</v>
      </c>
    </row>
    <row r="11286" spans="1:19" x14ac:dyDescent="0.2">
      <c r="A11286">
        <v>11236</v>
      </c>
      <c r="B11286" s="1">
        <v>45100</v>
      </c>
      <c r="C11286" t="s">
        <v>260</v>
      </c>
      <c r="D11286" t="s">
        <v>332</v>
      </c>
      <c r="E11286">
        <v>1</v>
      </c>
      <c r="F11286" t="s">
        <v>677</v>
      </c>
      <c r="G11286" t="s">
        <v>284</v>
      </c>
      <c r="H11286" t="s">
        <v>3566</v>
      </c>
      <c r="M11286" s="2">
        <v>5000</v>
      </c>
      <c r="N11286" s="2">
        <v>20000</v>
      </c>
      <c r="O11286" s="2">
        <f>IF(Tabla1[[#This Row],[Mov]]="VNT",Tabla1[[#This Row],[Sale]]-Tabla1[[#This Row],[Cost]],-Tabla1[[#This Row],[Cost]]*Tabla1[[#This Row],[Cant]])</f>
        <v>15000</v>
      </c>
      <c r="P11286" s="8">
        <f>IF(Tabla1[[#This Row],[Mov]]="VNT",-Tabla1[[#This Row],[Cant]],Tabla1[[#This Row],[Cant]])</f>
        <v>-1</v>
      </c>
      <c r="Q11286" s="8">
        <f>DAY(Tabla1[[#This Row],[Date]])</f>
        <v>23</v>
      </c>
      <c r="R11286" s="8">
        <f>MONTH(Tabla1[[#This Row],[Date]])</f>
        <v>6</v>
      </c>
      <c r="S11286" s="8">
        <f>YEAR(Tabla1[[#This Row],[Date]])</f>
        <v>2023</v>
      </c>
    </row>
    <row r="11287" spans="1:19" x14ac:dyDescent="0.2">
      <c r="A11287">
        <v>11237</v>
      </c>
      <c r="B11287" s="1">
        <v>45100</v>
      </c>
      <c r="C11287" t="s">
        <v>260</v>
      </c>
      <c r="D11287" t="s">
        <v>332</v>
      </c>
      <c r="E11287">
        <v>1</v>
      </c>
      <c r="F11287" t="s">
        <v>677</v>
      </c>
      <c r="G11287" t="s">
        <v>697</v>
      </c>
      <c r="H11287" t="s">
        <v>3187</v>
      </c>
      <c r="M11287" s="2">
        <v>5000</v>
      </c>
      <c r="N11287" s="2">
        <v>20000</v>
      </c>
      <c r="O11287" s="2">
        <f>IF(Tabla1[[#This Row],[Mov]]="VNT",Tabla1[[#This Row],[Sale]]-Tabla1[[#This Row],[Cost]],-Tabla1[[#This Row],[Cost]]*Tabla1[[#This Row],[Cant]])</f>
        <v>15000</v>
      </c>
      <c r="P11287" s="8">
        <f>IF(Tabla1[[#This Row],[Mov]]="VNT",-Tabla1[[#This Row],[Cant]],Tabla1[[#This Row],[Cant]])</f>
        <v>-1</v>
      </c>
      <c r="Q11287" s="8">
        <f>DAY(Tabla1[[#This Row],[Date]])</f>
        <v>23</v>
      </c>
      <c r="R11287" s="8">
        <f>MONTH(Tabla1[[#This Row],[Date]])</f>
        <v>6</v>
      </c>
      <c r="S11287" s="8">
        <f>YEAR(Tabla1[[#This Row],[Date]])</f>
        <v>2023</v>
      </c>
    </row>
    <row r="11288" spans="1:19" x14ac:dyDescent="0.2">
      <c r="A11288">
        <v>11238</v>
      </c>
      <c r="B11288" s="1">
        <v>45100</v>
      </c>
      <c r="C11288" t="s">
        <v>260</v>
      </c>
      <c r="D11288" t="s">
        <v>332</v>
      </c>
      <c r="E11288">
        <v>1</v>
      </c>
      <c r="F11288" t="s">
        <v>224</v>
      </c>
      <c r="G11288" t="s">
        <v>272</v>
      </c>
      <c r="H11288" t="s">
        <v>3196</v>
      </c>
      <c r="M11288" s="2">
        <v>12500</v>
      </c>
      <c r="N11288" s="2">
        <v>22000</v>
      </c>
      <c r="O11288" s="2">
        <f>IF(Tabla1[[#This Row],[Mov]]="VNT",Tabla1[[#This Row],[Sale]]-Tabla1[[#This Row],[Cost]],-Tabla1[[#This Row],[Cost]]*Tabla1[[#This Row],[Cant]])</f>
        <v>9500</v>
      </c>
      <c r="P11288" s="8">
        <f>IF(Tabla1[[#This Row],[Mov]]="VNT",-Tabla1[[#This Row],[Cant]],Tabla1[[#This Row],[Cant]])</f>
        <v>-1</v>
      </c>
      <c r="Q11288" s="8">
        <f>DAY(Tabla1[[#This Row],[Date]])</f>
        <v>23</v>
      </c>
      <c r="R11288" s="8">
        <f>MONTH(Tabla1[[#This Row],[Date]])</f>
        <v>6</v>
      </c>
      <c r="S11288" s="8">
        <f>YEAR(Tabla1[[#This Row],[Date]])</f>
        <v>2023</v>
      </c>
    </row>
    <row r="11289" spans="1:19" x14ac:dyDescent="0.2">
      <c r="A11289">
        <v>11239</v>
      </c>
      <c r="B11289" s="1">
        <v>45100</v>
      </c>
      <c r="C11289" t="s">
        <v>261</v>
      </c>
      <c r="D11289" t="s">
        <v>2975</v>
      </c>
      <c r="E11289">
        <v>1</v>
      </c>
      <c r="F11289" t="s">
        <v>1603</v>
      </c>
      <c r="G11289" t="s">
        <v>266</v>
      </c>
      <c r="H11289" t="s">
        <v>3587</v>
      </c>
      <c r="M11289" s="2">
        <v>25000</v>
      </c>
      <c r="N11289" s="2">
        <v>40000</v>
      </c>
      <c r="O11289" s="2">
        <f>IF(Tabla1[[#This Row],[Mov]]="VNT",Tabla1[[#This Row],[Sale]]-Tabla1[[#This Row],[Cost]],-Tabla1[[#This Row],[Cost]]*Tabla1[[#This Row],[Cant]])</f>
        <v>-25000</v>
      </c>
      <c r="P11289" s="8">
        <f>IF(Tabla1[[#This Row],[Mov]]="VNT",-Tabla1[[#This Row],[Cant]],Tabla1[[#This Row],[Cant]])</f>
        <v>1</v>
      </c>
      <c r="Q11289" s="8">
        <f>DAY(Tabla1[[#This Row],[Date]])</f>
        <v>23</v>
      </c>
      <c r="R11289" s="8">
        <f>MONTH(Tabla1[[#This Row],[Date]])</f>
        <v>6</v>
      </c>
      <c r="S11289" s="8">
        <f>YEAR(Tabla1[[#This Row],[Date]])</f>
        <v>2023</v>
      </c>
    </row>
    <row r="11290" spans="1:19" x14ac:dyDescent="0.2">
      <c r="A11290">
        <v>11240</v>
      </c>
      <c r="B11290" s="1">
        <v>45100</v>
      </c>
      <c r="C11290" t="s">
        <v>261</v>
      </c>
      <c r="D11290" t="s">
        <v>268</v>
      </c>
      <c r="E11290">
        <v>3</v>
      </c>
      <c r="F11290" t="s">
        <v>15</v>
      </c>
      <c r="G11290" t="s">
        <v>266</v>
      </c>
      <c r="H11290" t="s">
        <v>3375</v>
      </c>
      <c r="M11290" s="2">
        <v>6500</v>
      </c>
      <c r="N11290" s="2">
        <v>15000</v>
      </c>
      <c r="O11290" s="2">
        <f>IF(Tabla1[[#This Row],[Mov]]="VNT",Tabla1[[#This Row],[Sale]]-Tabla1[[#This Row],[Cost]],-Tabla1[[#This Row],[Cost]]*Tabla1[[#This Row],[Cant]])</f>
        <v>-19500</v>
      </c>
      <c r="P11290" s="8">
        <f>IF(Tabla1[[#This Row],[Mov]]="VNT",-Tabla1[[#This Row],[Cant]],Tabla1[[#This Row],[Cant]])</f>
        <v>3</v>
      </c>
      <c r="Q11290" s="8">
        <f>DAY(Tabla1[[#This Row],[Date]])</f>
        <v>23</v>
      </c>
      <c r="R11290" s="8">
        <f>MONTH(Tabla1[[#This Row],[Date]])</f>
        <v>6</v>
      </c>
      <c r="S11290" s="8">
        <f>YEAR(Tabla1[[#This Row],[Date]])</f>
        <v>2023</v>
      </c>
    </row>
    <row r="11291" spans="1:19" x14ac:dyDescent="0.2">
      <c r="A11291">
        <v>11241</v>
      </c>
      <c r="B11291" s="1">
        <v>45100</v>
      </c>
      <c r="C11291" t="s">
        <v>261</v>
      </c>
      <c r="D11291" t="s">
        <v>268</v>
      </c>
      <c r="E11291">
        <v>3</v>
      </c>
      <c r="F11291" t="s">
        <v>127</v>
      </c>
      <c r="G11291" t="s">
        <v>266</v>
      </c>
      <c r="H11291" t="s">
        <v>230</v>
      </c>
      <c r="M11291" s="2">
        <v>1500</v>
      </c>
      <c r="N11291" s="2">
        <v>4000</v>
      </c>
      <c r="O11291" s="2">
        <f>IF(Tabla1[[#This Row],[Mov]]="VNT",Tabla1[[#This Row],[Sale]]-Tabla1[[#This Row],[Cost]],-Tabla1[[#This Row],[Cost]]*Tabla1[[#This Row],[Cant]])</f>
        <v>-4500</v>
      </c>
      <c r="P11291" s="8">
        <f>IF(Tabla1[[#This Row],[Mov]]="VNT",-Tabla1[[#This Row],[Cant]],Tabla1[[#This Row],[Cant]])</f>
        <v>3</v>
      </c>
      <c r="Q11291" s="8">
        <f>DAY(Tabla1[[#This Row],[Date]])</f>
        <v>23</v>
      </c>
      <c r="R11291" s="8">
        <f>MONTH(Tabla1[[#This Row],[Date]])</f>
        <v>6</v>
      </c>
      <c r="S11291" s="8">
        <f>YEAR(Tabla1[[#This Row],[Date]])</f>
        <v>2023</v>
      </c>
    </row>
    <row r="11292" spans="1:19" x14ac:dyDescent="0.2">
      <c r="A11292">
        <v>11242</v>
      </c>
      <c r="B11292" s="1">
        <v>45100</v>
      </c>
      <c r="C11292" t="s">
        <v>261</v>
      </c>
      <c r="D11292" t="s">
        <v>1767</v>
      </c>
      <c r="E11292">
        <v>1</v>
      </c>
      <c r="F11292" t="s">
        <v>2669</v>
      </c>
      <c r="G11292" t="s">
        <v>2662</v>
      </c>
      <c r="H11292" t="s">
        <v>3588</v>
      </c>
      <c r="M11292" s="2">
        <v>39000</v>
      </c>
      <c r="N11292" s="2">
        <v>89000</v>
      </c>
      <c r="O11292" s="2">
        <f>IF(Tabla1[[#This Row],[Mov]]="VNT",Tabla1[[#This Row],[Sale]]-Tabla1[[#This Row],[Cost]],-Tabla1[[#This Row],[Cost]]*Tabla1[[#This Row],[Cant]])</f>
        <v>-39000</v>
      </c>
      <c r="P11292" s="8">
        <f>IF(Tabla1[[#This Row],[Mov]]="VNT",-Tabla1[[#This Row],[Cant]],Tabla1[[#This Row],[Cant]])</f>
        <v>1</v>
      </c>
      <c r="Q11292" s="8">
        <f>DAY(Tabla1[[#This Row],[Date]])</f>
        <v>23</v>
      </c>
      <c r="R11292" s="8">
        <f>MONTH(Tabla1[[#This Row],[Date]])</f>
        <v>6</v>
      </c>
      <c r="S11292" s="8">
        <f>YEAR(Tabla1[[#This Row],[Date]])</f>
        <v>2023</v>
      </c>
    </row>
    <row r="11293" spans="1:19" x14ac:dyDescent="0.2">
      <c r="A11293">
        <v>11243</v>
      </c>
      <c r="B11293" s="1">
        <v>45100</v>
      </c>
      <c r="C11293" t="s">
        <v>261</v>
      </c>
      <c r="D11293" t="s">
        <v>1767</v>
      </c>
      <c r="E11293">
        <v>1</v>
      </c>
      <c r="F11293" t="s">
        <v>2669</v>
      </c>
      <c r="G11293" t="s">
        <v>2662</v>
      </c>
      <c r="H11293" t="s">
        <v>3463</v>
      </c>
      <c r="M11293" s="2">
        <v>20000</v>
      </c>
      <c r="N11293" s="2">
        <v>59000</v>
      </c>
      <c r="O11293" s="2">
        <f>IF(Tabla1[[#This Row],[Mov]]="VNT",Tabla1[[#This Row],[Sale]]-Tabla1[[#This Row],[Cost]],-Tabla1[[#This Row],[Cost]]*Tabla1[[#This Row],[Cant]])</f>
        <v>-20000</v>
      </c>
      <c r="P11293" s="8">
        <f>IF(Tabla1[[#This Row],[Mov]]="VNT",-Tabla1[[#This Row],[Cant]],Tabla1[[#This Row],[Cant]])</f>
        <v>1</v>
      </c>
      <c r="Q11293" s="8">
        <f>DAY(Tabla1[[#This Row],[Date]])</f>
        <v>23</v>
      </c>
      <c r="R11293" s="8">
        <f>MONTH(Tabla1[[#This Row],[Date]])</f>
        <v>6</v>
      </c>
      <c r="S11293" s="8">
        <f>YEAR(Tabla1[[#This Row],[Date]])</f>
        <v>2023</v>
      </c>
    </row>
    <row r="11294" spans="1:19" x14ac:dyDescent="0.2">
      <c r="A11294">
        <v>11244</v>
      </c>
      <c r="B11294" s="1">
        <v>45100</v>
      </c>
      <c r="C11294" t="s">
        <v>261</v>
      </c>
      <c r="D11294" t="s">
        <v>1767</v>
      </c>
      <c r="E11294">
        <v>2</v>
      </c>
      <c r="F11294" t="s">
        <v>2774</v>
      </c>
      <c r="G11294" t="s">
        <v>3589</v>
      </c>
      <c r="H11294" t="s">
        <v>3590</v>
      </c>
      <c r="M11294" s="2">
        <v>10000</v>
      </c>
      <c r="N11294" s="2">
        <v>20000</v>
      </c>
      <c r="O11294" s="2">
        <f>IF(Tabla1[[#This Row],[Mov]]="VNT",Tabla1[[#This Row],[Sale]]-Tabla1[[#This Row],[Cost]],-Tabla1[[#This Row],[Cost]]*Tabla1[[#This Row],[Cant]])</f>
        <v>-20000</v>
      </c>
      <c r="P11294" s="8">
        <f>IF(Tabla1[[#This Row],[Mov]]="VNT",-Tabla1[[#This Row],[Cant]],Tabla1[[#This Row],[Cant]])</f>
        <v>2</v>
      </c>
      <c r="Q11294" s="8">
        <f>DAY(Tabla1[[#This Row],[Date]])</f>
        <v>23</v>
      </c>
      <c r="R11294" s="8">
        <f>MONTH(Tabla1[[#This Row],[Date]])</f>
        <v>6</v>
      </c>
      <c r="S11294" s="8">
        <f>YEAR(Tabla1[[#This Row],[Date]])</f>
        <v>2023</v>
      </c>
    </row>
    <row r="11295" spans="1:19" x14ac:dyDescent="0.2">
      <c r="A11295">
        <v>11245</v>
      </c>
      <c r="B11295" s="1">
        <v>45100</v>
      </c>
      <c r="C11295" t="s">
        <v>261</v>
      </c>
      <c r="D11295" t="s">
        <v>1767</v>
      </c>
      <c r="E11295">
        <v>1</v>
      </c>
      <c r="F11295" t="s">
        <v>48</v>
      </c>
      <c r="G11295" t="s">
        <v>1765</v>
      </c>
      <c r="H11295" t="s">
        <v>3563</v>
      </c>
      <c r="M11295" s="2">
        <v>110000</v>
      </c>
      <c r="N11295" s="2">
        <v>160000</v>
      </c>
      <c r="O11295" s="2">
        <f>IF(Tabla1[[#This Row],[Mov]]="VNT",Tabla1[[#This Row],[Sale]]-Tabla1[[#This Row],[Cost]],-Tabla1[[#This Row],[Cost]]*Tabla1[[#This Row],[Cant]])</f>
        <v>-110000</v>
      </c>
      <c r="P11295" s="8">
        <f>IF(Tabla1[[#This Row],[Mov]]="VNT",-Tabla1[[#This Row],[Cant]],Tabla1[[#This Row],[Cant]])</f>
        <v>1</v>
      </c>
      <c r="Q11295" s="8">
        <f>DAY(Tabla1[[#This Row],[Date]])</f>
        <v>23</v>
      </c>
      <c r="R11295" s="8">
        <f>MONTH(Tabla1[[#This Row],[Date]])</f>
        <v>6</v>
      </c>
      <c r="S11295" s="8">
        <f>YEAR(Tabla1[[#This Row],[Date]])</f>
        <v>2023</v>
      </c>
    </row>
    <row r="11296" spans="1:19" x14ac:dyDescent="0.2">
      <c r="A11296">
        <v>11246</v>
      </c>
      <c r="B11296" s="1">
        <v>45100</v>
      </c>
      <c r="C11296" t="s">
        <v>260</v>
      </c>
      <c r="D11296" t="s">
        <v>332</v>
      </c>
      <c r="E11296">
        <v>1</v>
      </c>
      <c r="F11296" t="s">
        <v>2134</v>
      </c>
      <c r="G11296" t="s">
        <v>266</v>
      </c>
      <c r="H11296" t="s">
        <v>3591</v>
      </c>
      <c r="M11296" s="2">
        <v>6000</v>
      </c>
      <c r="N11296" s="2">
        <v>12000</v>
      </c>
      <c r="O11296" s="2">
        <f>IF(Tabla1[[#This Row],[Mov]]="VNT",Tabla1[[#This Row],[Sale]]-Tabla1[[#This Row],[Cost]],-Tabla1[[#This Row],[Cost]]*Tabla1[[#This Row],[Cant]])</f>
        <v>6000</v>
      </c>
      <c r="P11296" s="8">
        <f>IF(Tabla1[[#This Row],[Mov]]="VNT",-Tabla1[[#This Row],[Cant]],Tabla1[[#This Row],[Cant]])</f>
        <v>-1</v>
      </c>
      <c r="Q11296" s="8">
        <f>DAY(Tabla1[[#This Row],[Date]])</f>
        <v>23</v>
      </c>
      <c r="R11296" s="8">
        <f>MONTH(Tabla1[[#This Row],[Date]])</f>
        <v>6</v>
      </c>
      <c r="S11296" s="8">
        <f>YEAR(Tabla1[[#This Row],[Date]])</f>
        <v>2023</v>
      </c>
    </row>
    <row r="11297" spans="1:19" x14ac:dyDescent="0.2">
      <c r="A11297">
        <v>11247</v>
      </c>
      <c r="B11297" s="1">
        <v>45100</v>
      </c>
      <c r="C11297" t="s">
        <v>260</v>
      </c>
      <c r="D11297" t="s">
        <v>3592</v>
      </c>
      <c r="E11297">
        <v>1</v>
      </c>
      <c r="F11297" t="s">
        <v>677</v>
      </c>
      <c r="G11297" t="s">
        <v>263</v>
      </c>
      <c r="H11297" t="s">
        <v>281</v>
      </c>
      <c r="M11297" s="2">
        <v>5000</v>
      </c>
      <c r="N11297" s="2">
        <v>17000</v>
      </c>
      <c r="O11297" s="2">
        <f>IF(Tabla1[[#This Row],[Mov]]="VNT",Tabla1[[#This Row],[Sale]]-Tabla1[[#This Row],[Cost]],-Tabla1[[#This Row],[Cost]]*Tabla1[[#This Row],[Cant]])</f>
        <v>12000</v>
      </c>
      <c r="P11297" s="8">
        <f>IF(Tabla1[[#This Row],[Mov]]="VNT",-Tabla1[[#This Row],[Cant]],Tabla1[[#This Row],[Cant]])</f>
        <v>-1</v>
      </c>
      <c r="Q11297" s="8">
        <f>DAY(Tabla1[[#This Row],[Date]])</f>
        <v>23</v>
      </c>
      <c r="R11297" s="8">
        <f>MONTH(Tabla1[[#This Row],[Date]])</f>
        <v>6</v>
      </c>
      <c r="S11297" s="8">
        <f>YEAR(Tabla1[[#This Row],[Date]])</f>
        <v>2023</v>
      </c>
    </row>
    <row r="11298" spans="1:19" x14ac:dyDescent="0.2">
      <c r="A11298">
        <v>11248</v>
      </c>
      <c r="B11298" s="1">
        <v>45100</v>
      </c>
      <c r="C11298" t="s">
        <v>260</v>
      </c>
      <c r="D11298" t="s">
        <v>332</v>
      </c>
      <c r="E11298">
        <v>1</v>
      </c>
      <c r="F11298" t="s">
        <v>116</v>
      </c>
      <c r="G11298" t="s">
        <v>347</v>
      </c>
      <c r="H11298" t="s">
        <v>518</v>
      </c>
      <c r="M11298" s="2">
        <v>7008</v>
      </c>
      <c r="N11298" s="2">
        <v>7500</v>
      </c>
      <c r="O11298" s="2">
        <f>IF(Tabla1[[#This Row],[Mov]]="VNT",Tabla1[[#This Row],[Sale]]-Tabla1[[#This Row],[Cost]],-Tabla1[[#This Row],[Cost]]*Tabla1[[#This Row],[Cant]])</f>
        <v>492</v>
      </c>
      <c r="P11298" s="8">
        <f>IF(Tabla1[[#This Row],[Mov]]="VNT",-Tabla1[[#This Row],[Cant]],Tabla1[[#This Row],[Cant]])</f>
        <v>-1</v>
      </c>
      <c r="Q11298" s="8">
        <f>DAY(Tabla1[[#This Row],[Date]])</f>
        <v>23</v>
      </c>
      <c r="R11298" s="8">
        <f>MONTH(Tabla1[[#This Row],[Date]])</f>
        <v>6</v>
      </c>
      <c r="S11298" s="8">
        <f>YEAR(Tabla1[[#This Row],[Date]])</f>
        <v>2023</v>
      </c>
    </row>
    <row r="11299" spans="1:19" x14ac:dyDescent="0.2">
      <c r="A11299">
        <v>11249</v>
      </c>
      <c r="B11299" s="1">
        <v>45100</v>
      </c>
      <c r="C11299" t="s">
        <v>260</v>
      </c>
      <c r="D11299" t="s">
        <v>332</v>
      </c>
      <c r="E11299">
        <v>1</v>
      </c>
      <c r="F11299" t="s">
        <v>15</v>
      </c>
      <c r="G11299" t="s">
        <v>272</v>
      </c>
      <c r="H11299" t="s">
        <v>2818</v>
      </c>
      <c r="M11299" s="2">
        <v>1000</v>
      </c>
      <c r="N11299" s="2">
        <v>7000</v>
      </c>
      <c r="O11299" s="2">
        <f>IF(Tabla1[[#This Row],[Mov]]="VNT",Tabla1[[#This Row],[Sale]]-Tabla1[[#This Row],[Cost]],-Tabla1[[#This Row],[Cost]]*Tabla1[[#This Row],[Cant]])</f>
        <v>6000</v>
      </c>
      <c r="P11299" s="8">
        <f>IF(Tabla1[[#This Row],[Mov]]="VNT",-Tabla1[[#This Row],[Cant]],Tabla1[[#This Row],[Cant]])</f>
        <v>-1</v>
      </c>
      <c r="Q11299" s="8">
        <f>DAY(Tabla1[[#This Row],[Date]])</f>
        <v>23</v>
      </c>
      <c r="R11299" s="8">
        <f>MONTH(Tabla1[[#This Row],[Date]])</f>
        <v>6</v>
      </c>
      <c r="S11299" s="8">
        <f>YEAR(Tabla1[[#This Row],[Date]])</f>
        <v>2023</v>
      </c>
    </row>
    <row r="11300" spans="1:19" x14ac:dyDescent="0.2">
      <c r="A11300">
        <v>11250</v>
      </c>
      <c r="B11300" s="1">
        <v>45100</v>
      </c>
      <c r="C11300" t="s">
        <v>261</v>
      </c>
      <c r="D11300" t="s">
        <v>1485</v>
      </c>
      <c r="E11300">
        <v>1</v>
      </c>
      <c r="F11300" t="s">
        <v>3593</v>
      </c>
      <c r="G11300" t="s">
        <v>263</v>
      </c>
      <c r="H11300" t="s">
        <v>547</v>
      </c>
      <c r="M11300" s="2">
        <v>6000</v>
      </c>
      <c r="N11300" s="2">
        <v>20000</v>
      </c>
      <c r="O11300" s="2">
        <f>IF(Tabla1[[#This Row],[Mov]]="VNT",Tabla1[[#This Row],[Sale]]-Tabla1[[#This Row],[Cost]],-Tabla1[[#This Row],[Cost]]*Tabla1[[#This Row],[Cant]])</f>
        <v>-6000</v>
      </c>
      <c r="P11300" s="8">
        <f>IF(Tabla1[[#This Row],[Mov]]="VNT",-Tabla1[[#This Row],[Cant]],Tabla1[[#This Row],[Cant]])</f>
        <v>1</v>
      </c>
      <c r="Q11300" s="8">
        <f>DAY(Tabla1[[#This Row],[Date]])</f>
        <v>23</v>
      </c>
      <c r="R11300" s="8">
        <f>MONTH(Tabla1[[#This Row],[Date]])</f>
        <v>6</v>
      </c>
      <c r="S11300" s="8">
        <f>YEAR(Tabla1[[#This Row],[Date]])</f>
        <v>2023</v>
      </c>
    </row>
    <row r="11301" spans="1:19" x14ac:dyDescent="0.2">
      <c r="A11301">
        <v>11251</v>
      </c>
      <c r="B11301" s="1">
        <v>45100</v>
      </c>
      <c r="C11301" t="s">
        <v>261</v>
      </c>
      <c r="D11301" t="s">
        <v>1485</v>
      </c>
      <c r="E11301">
        <v>5</v>
      </c>
      <c r="F11301" t="s">
        <v>3594</v>
      </c>
      <c r="G11301" t="s">
        <v>266</v>
      </c>
      <c r="H11301" t="s">
        <v>3595</v>
      </c>
      <c r="M11301" s="2">
        <v>400</v>
      </c>
      <c r="N11301" s="2">
        <v>20000</v>
      </c>
      <c r="O11301" s="2">
        <f>IF(Tabla1[[#This Row],[Mov]]="VNT",Tabla1[[#This Row],[Sale]]-Tabla1[[#This Row],[Cost]],-Tabla1[[#This Row],[Cost]]*Tabla1[[#This Row],[Cant]])</f>
        <v>-2000</v>
      </c>
      <c r="P11301" s="8">
        <f>IF(Tabla1[[#This Row],[Mov]]="VNT",-Tabla1[[#This Row],[Cant]],Tabla1[[#This Row],[Cant]])</f>
        <v>5</v>
      </c>
      <c r="Q11301" s="8">
        <f>DAY(Tabla1[[#This Row],[Date]])</f>
        <v>23</v>
      </c>
      <c r="R11301" s="8">
        <f>MONTH(Tabla1[[#This Row],[Date]])</f>
        <v>6</v>
      </c>
      <c r="S11301" s="8">
        <f>YEAR(Tabla1[[#This Row],[Date]])</f>
        <v>2023</v>
      </c>
    </row>
    <row r="11302" spans="1:19" x14ac:dyDescent="0.2">
      <c r="A11302">
        <v>11252</v>
      </c>
      <c r="B11302" s="1">
        <v>45100</v>
      </c>
      <c r="C11302" t="s">
        <v>260</v>
      </c>
      <c r="D11302" t="s">
        <v>332</v>
      </c>
      <c r="E11302">
        <v>1</v>
      </c>
      <c r="F11302" t="s">
        <v>386</v>
      </c>
      <c r="G11302" t="s">
        <v>262</v>
      </c>
      <c r="H11302" t="s">
        <v>3596</v>
      </c>
      <c r="M11302" s="2">
        <v>55000</v>
      </c>
      <c r="N11302" s="2">
        <v>120000</v>
      </c>
      <c r="O11302" s="2">
        <f>IF(Tabla1[[#This Row],[Mov]]="VNT",Tabla1[[#This Row],[Sale]]-Tabla1[[#This Row],[Cost]],-Tabla1[[#This Row],[Cost]]*Tabla1[[#This Row],[Cant]])</f>
        <v>65000</v>
      </c>
      <c r="P11302" s="8">
        <f>IF(Tabla1[[#This Row],[Mov]]="VNT",-Tabla1[[#This Row],[Cant]],Tabla1[[#This Row],[Cant]])</f>
        <v>-1</v>
      </c>
      <c r="Q11302" s="8">
        <f>DAY(Tabla1[[#This Row],[Date]])</f>
        <v>23</v>
      </c>
      <c r="R11302" s="8">
        <f>MONTH(Tabla1[[#This Row],[Date]])</f>
        <v>6</v>
      </c>
      <c r="S11302" s="8">
        <f>YEAR(Tabla1[[#This Row],[Date]])</f>
        <v>2023</v>
      </c>
    </row>
    <row r="11303" spans="1:19" x14ac:dyDescent="0.2">
      <c r="A11303">
        <v>11253</v>
      </c>
      <c r="B11303" s="1">
        <v>45100</v>
      </c>
      <c r="C11303" t="s">
        <v>260</v>
      </c>
      <c r="D11303" t="s">
        <v>332</v>
      </c>
      <c r="E11303">
        <v>1</v>
      </c>
      <c r="F11303" t="s">
        <v>677</v>
      </c>
      <c r="G11303" t="s">
        <v>262</v>
      </c>
      <c r="H11303" t="s">
        <v>3596</v>
      </c>
      <c r="L11303" t="s">
        <v>1775</v>
      </c>
      <c r="M11303" s="2">
        <v>5000</v>
      </c>
      <c r="N11303" s="2">
        <v>10000</v>
      </c>
      <c r="O11303" s="2">
        <f>IF(Tabla1[[#This Row],[Mov]]="VNT",Tabla1[[#This Row],[Sale]]-Tabla1[[#This Row],[Cost]],-Tabla1[[#This Row],[Cost]]*Tabla1[[#This Row],[Cant]])</f>
        <v>5000</v>
      </c>
      <c r="P11303" s="8">
        <f>IF(Tabla1[[#This Row],[Mov]]="VNT",-Tabla1[[#This Row],[Cant]],Tabla1[[#This Row],[Cant]])</f>
        <v>-1</v>
      </c>
      <c r="Q11303" s="8">
        <f>DAY(Tabla1[[#This Row],[Date]])</f>
        <v>23</v>
      </c>
      <c r="R11303" s="8">
        <f>MONTH(Tabla1[[#This Row],[Date]])</f>
        <v>6</v>
      </c>
      <c r="S11303" s="8">
        <f>YEAR(Tabla1[[#This Row],[Date]])</f>
        <v>2023</v>
      </c>
    </row>
    <row r="11304" spans="1:19" x14ac:dyDescent="0.2">
      <c r="A11304">
        <v>11254</v>
      </c>
      <c r="B11304" s="1">
        <v>45100</v>
      </c>
      <c r="C11304" t="s">
        <v>260</v>
      </c>
      <c r="D11304" t="s">
        <v>332</v>
      </c>
      <c r="E11304">
        <v>1</v>
      </c>
      <c r="F11304" t="s">
        <v>3593</v>
      </c>
      <c r="G11304" t="s">
        <v>263</v>
      </c>
      <c r="H11304" t="s">
        <v>547</v>
      </c>
      <c r="M11304" s="2">
        <v>6000</v>
      </c>
      <c r="N11304" s="2">
        <v>20000</v>
      </c>
      <c r="O11304" s="2">
        <f>IF(Tabla1[[#This Row],[Mov]]="VNT",Tabla1[[#This Row],[Sale]]-Tabla1[[#This Row],[Cost]],-Tabla1[[#This Row],[Cost]]*Tabla1[[#This Row],[Cant]])</f>
        <v>14000</v>
      </c>
      <c r="P11304" s="8">
        <f>IF(Tabla1[[#This Row],[Mov]]="VNT",-Tabla1[[#This Row],[Cant]],Tabla1[[#This Row],[Cant]])</f>
        <v>-1</v>
      </c>
      <c r="Q11304" s="8">
        <f>DAY(Tabla1[[#This Row],[Date]])</f>
        <v>23</v>
      </c>
      <c r="R11304" s="8">
        <f>MONTH(Tabla1[[#This Row],[Date]])</f>
        <v>6</v>
      </c>
      <c r="S11304" s="8">
        <f>YEAR(Tabla1[[#This Row],[Date]])</f>
        <v>2023</v>
      </c>
    </row>
    <row r="11305" spans="1:19" x14ac:dyDescent="0.2">
      <c r="A11305">
        <v>11255</v>
      </c>
      <c r="B11305" s="1">
        <v>45100</v>
      </c>
      <c r="C11305" t="s">
        <v>260</v>
      </c>
      <c r="D11305" t="s">
        <v>332</v>
      </c>
      <c r="E11305">
        <v>1</v>
      </c>
      <c r="F11305" t="s">
        <v>224</v>
      </c>
      <c r="G11305" t="s">
        <v>263</v>
      </c>
      <c r="H11305" t="s">
        <v>547</v>
      </c>
      <c r="J11305" t="s">
        <v>2867</v>
      </c>
      <c r="M11305" s="2">
        <v>8000</v>
      </c>
      <c r="N11305" s="2">
        <v>20000</v>
      </c>
      <c r="O11305" s="2">
        <f>IF(Tabla1[[#This Row],[Mov]]="VNT",Tabla1[[#This Row],[Sale]]-Tabla1[[#This Row],[Cost]],-Tabla1[[#This Row],[Cost]]*Tabla1[[#This Row],[Cant]])</f>
        <v>12000</v>
      </c>
      <c r="P11305" s="8">
        <f>IF(Tabla1[[#This Row],[Mov]]="VNT",-Tabla1[[#This Row],[Cant]],Tabla1[[#This Row],[Cant]])</f>
        <v>-1</v>
      </c>
      <c r="Q11305" s="8">
        <f>DAY(Tabla1[[#This Row],[Date]])</f>
        <v>23</v>
      </c>
      <c r="R11305" s="8">
        <f>MONTH(Tabla1[[#This Row],[Date]])</f>
        <v>6</v>
      </c>
      <c r="S11305" s="8">
        <f>YEAR(Tabla1[[#This Row],[Date]])</f>
        <v>2023</v>
      </c>
    </row>
    <row r="11306" spans="1:19" x14ac:dyDescent="0.2">
      <c r="A11306">
        <v>11256</v>
      </c>
      <c r="B11306" s="1">
        <v>45100</v>
      </c>
      <c r="C11306" t="s">
        <v>260</v>
      </c>
      <c r="D11306" t="s">
        <v>332</v>
      </c>
      <c r="E11306">
        <v>1</v>
      </c>
      <c r="F11306" t="s">
        <v>532</v>
      </c>
      <c r="G11306" t="s">
        <v>273</v>
      </c>
      <c r="H11306" t="s">
        <v>552</v>
      </c>
      <c r="J11306" t="s">
        <v>25</v>
      </c>
      <c r="M11306" s="2">
        <v>18000</v>
      </c>
      <c r="N11306" s="2">
        <v>35000</v>
      </c>
      <c r="O11306" s="2">
        <f>IF(Tabla1[[#This Row],[Mov]]="VNT",Tabla1[[#This Row],[Sale]]-Tabla1[[#This Row],[Cost]],-Tabla1[[#This Row],[Cost]]*Tabla1[[#This Row],[Cant]])</f>
        <v>17000</v>
      </c>
      <c r="P11306" s="8">
        <f>IF(Tabla1[[#This Row],[Mov]]="VNT",-Tabla1[[#This Row],[Cant]],Tabla1[[#This Row],[Cant]])</f>
        <v>-1</v>
      </c>
      <c r="Q11306" s="8">
        <f>DAY(Tabla1[[#This Row],[Date]])</f>
        <v>23</v>
      </c>
      <c r="R11306" s="8">
        <f>MONTH(Tabla1[[#This Row],[Date]])</f>
        <v>6</v>
      </c>
      <c r="S11306" s="8">
        <f>YEAR(Tabla1[[#This Row],[Date]])</f>
        <v>2023</v>
      </c>
    </row>
    <row r="11307" spans="1:19" x14ac:dyDescent="0.2">
      <c r="A11307">
        <v>11257</v>
      </c>
      <c r="B11307" s="1">
        <v>45100</v>
      </c>
      <c r="C11307" t="s">
        <v>260</v>
      </c>
      <c r="D11307" t="s">
        <v>332</v>
      </c>
      <c r="E11307">
        <v>1</v>
      </c>
      <c r="F11307" t="s">
        <v>532</v>
      </c>
      <c r="G11307" t="s">
        <v>273</v>
      </c>
      <c r="H11307" t="s">
        <v>552</v>
      </c>
      <c r="J11307" t="s">
        <v>927</v>
      </c>
      <c r="M11307" s="2">
        <v>18000</v>
      </c>
      <c r="N11307" s="2">
        <v>35000</v>
      </c>
      <c r="O11307" s="2">
        <f>IF(Tabla1[[#This Row],[Mov]]="VNT",Tabla1[[#This Row],[Sale]]-Tabla1[[#This Row],[Cost]],-Tabla1[[#This Row],[Cost]]*Tabla1[[#This Row],[Cant]])</f>
        <v>17000</v>
      </c>
      <c r="P11307" s="8">
        <f>IF(Tabla1[[#This Row],[Mov]]="VNT",-Tabla1[[#This Row],[Cant]],Tabla1[[#This Row],[Cant]])</f>
        <v>-1</v>
      </c>
      <c r="Q11307" s="8">
        <f>DAY(Tabla1[[#This Row],[Date]])</f>
        <v>23</v>
      </c>
      <c r="R11307" s="8">
        <f>MONTH(Tabla1[[#This Row],[Date]])</f>
        <v>6</v>
      </c>
      <c r="S11307" s="8">
        <f>YEAR(Tabla1[[#This Row],[Date]])</f>
        <v>2023</v>
      </c>
    </row>
    <row r="11308" spans="1:19" x14ac:dyDescent="0.2">
      <c r="A11308">
        <v>11258</v>
      </c>
      <c r="B11308" s="1">
        <v>45100</v>
      </c>
      <c r="C11308" t="s">
        <v>260</v>
      </c>
      <c r="D11308" t="s">
        <v>332</v>
      </c>
      <c r="E11308">
        <v>1</v>
      </c>
      <c r="F11308" t="s">
        <v>891</v>
      </c>
      <c r="G11308" t="s">
        <v>263</v>
      </c>
      <c r="H11308" t="s">
        <v>478</v>
      </c>
      <c r="M11308" s="2">
        <v>3500</v>
      </c>
      <c r="N11308" s="2">
        <v>10000</v>
      </c>
      <c r="O11308" s="2">
        <f>IF(Tabla1[[#This Row],[Mov]]="VNT",Tabla1[[#This Row],[Sale]]-Tabla1[[#This Row],[Cost]],-Tabla1[[#This Row],[Cost]]*Tabla1[[#This Row],[Cant]])</f>
        <v>6500</v>
      </c>
      <c r="P11308" s="8">
        <f>IF(Tabla1[[#This Row],[Mov]]="VNT",-Tabla1[[#This Row],[Cant]],Tabla1[[#This Row],[Cant]])</f>
        <v>-1</v>
      </c>
      <c r="Q11308" s="8">
        <f>DAY(Tabla1[[#This Row],[Date]])</f>
        <v>23</v>
      </c>
      <c r="R11308" s="8">
        <f>MONTH(Tabla1[[#This Row],[Date]])</f>
        <v>6</v>
      </c>
      <c r="S11308" s="8">
        <f>YEAR(Tabla1[[#This Row],[Date]])</f>
        <v>2023</v>
      </c>
    </row>
    <row r="11309" spans="1:19" x14ac:dyDescent="0.2">
      <c r="A11309">
        <v>11259</v>
      </c>
      <c r="B11309" s="1">
        <v>45100</v>
      </c>
      <c r="C11309" t="s">
        <v>260</v>
      </c>
      <c r="D11309" t="s">
        <v>332</v>
      </c>
      <c r="E11309">
        <v>1</v>
      </c>
      <c r="F11309" t="s">
        <v>1958</v>
      </c>
      <c r="G11309" t="s">
        <v>273</v>
      </c>
      <c r="H11309" t="s">
        <v>552</v>
      </c>
      <c r="J11309" t="s">
        <v>3597</v>
      </c>
      <c r="M11309" s="2">
        <v>8000</v>
      </c>
      <c r="N11309" s="2">
        <v>15000</v>
      </c>
      <c r="O11309" s="2">
        <f>IF(Tabla1[[#This Row],[Mov]]="VNT",Tabla1[[#This Row],[Sale]]-Tabla1[[#This Row],[Cost]],-Tabla1[[#This Row],[Cost]]*Tabla1[[#This Row],[Cant]])</f>
        <v>7000</v>
      </c>
      <c r="P11309" s="8">
        <f>IF(Tabla1[[#This Row],[Mov]]="VNT",-Tabla1[[#This Row],[Cant]],Tabla1[[#This Row],[Cant]])</f>
        <v>-1</v>
      </c>
      <c r="Q11309" s="8">
        <f>DAY(Tabla1[[#This Row],[Date]])</f>
        <v>23</v>
      </c>
      <c r="R11309" s="8">
        <f>MONTH(Tabla1[[#This Row],[Date]])</f>
        <v>6</v>
      </c>
      <c r="S11309" s="8">
        <f>YEAR(Tabla1[[#This Row],[Date]])</f>
        <v>2023</v>
      </c>
    </row>
    <row r="11310" spans="1:19" x14ac:dyDescent="0.2">
      <c r="A11310">
        <v>11260</v>
      </c>
      <c r="B11310" s="1">
        <v>45100</v>
      </c>
      <c r="C11310" t="s">
        <v>260</v>
      </c>
      <c r="D11310" t="s">
        <v>332</v>
      </c>
      <c r="E11310">
        <v>1</v>
      </c>
      <c r="F11310" t="s">
        <v>116</v>
      </c>
      <c r="G11310" t="s">
        <v>382</v>
      </c>
      <c r="H11310" t="s">
        <v>514</v>
      </c>
      <c r="M11310" s="2">
        <v>14952</v>
      </c>
      <c r="N11310" s="2">
        <v>16000</v>
      </c>
      <c r="O11310" s="2">
        <f>IF(Tabla1[[#This Row],[Mov]]="VNT",Tabla1[[#This Row],[Sale]]-Tabla1[[#This Row],[Cost]],-Tabla1[[#This Row],[Cost]]*Tabla1[[#This Row],[Cant]])</f>
        <v>1048</v>
      </c>
      <c r="P11310" s="8">
        <f>IF(Tabla1[[#This Row],[Mov]]="VNT",-Tabla1[[#This Row],[Cant]],Tabla1[[#This Row],[Cant]])</f>
        <v>-1</v>
      </c>
      <c r="Q11310" s="8">
        <f>DAY(Tabla1[[#This Row],[Date]])</f>
        <v>23</v>
      </c>
      <c r="R11310" s="8">
        <f>MONTH(Tabla1[[#This Row],[Date]])</f>
        <v>6</v>
      </c>
      <c r="S11310" s="8">
        <f>YEAR(Tabla1[[#This Row],[Date]])</f>
        <v>2023</v>
      </c>
    </row>
    <row r="11311" spans="1:19" x14ac:dyDescent="0.2">
      <c r="A11311">
        <v>11261</v>
      </c>
      <c r="B11311" s="1">
        <v>45100</v>
      </c>
      <c r="C11311" t="s">
        <v>260</v>
      </c>
      <c r="D11311" t="s">
        <v>332</v>
      </c>
      <c r="E11311">
        <v>1</v>
      </c>
      <c r="F11311" t="s">
        <v>455</v>
      </c>
      <c r="G11311" t="s">
        <v>564</v>
      </c>
      <c r="H11311" t="s">
        <v>1402</v>
      </c>
      <c r="M11311" s="2">
        <v>1000</v>
      </c>
      <c r="N11311" s="2">
        <v>4000</v>
      </c>
      <c r="O11311" s="2">
        <f>IF(Tabla1[[#This Row],[Mov]]="VNT",Tabla1[[#This Row],[Sale]]-Tabla1[[#This Row],[Cost]],-Tabla1[[#This Row],[Cost]]*Tabla1[[#This Row],[Cant]])</f>
        <v>3000</v>
      </c>
      <c r="P11311" s="8">
        <f>IF(Tabla1[[#This Row],[Mov]]="VNT",-Tabla1[[#This Row],[Cant]],Tabla1[[#This Row],[Cant]])</f>
        <v>-1</v>
      </c>
      <c r="Q11311" s="8">
        <f>DAY(Tabla1[[#This Row],[Date]])</f>
        <v>23</v>
      </c>
      <c r="R11311" s="8">
        <f>MONTH(Tabla1[[#This Row],[Date]])</f>
        <v>6</v>
      </c>
      <c r="S11311" s="8">
        <f>YEAR(Tabla1[[#This Row],[Date]])</f>
        <v>2023</v>
      </c>
    </row>
    <row r="11312" spans="1:19" x14ac:dyDescent="0.2">
      <c r="A11312">
        <v>11262</v>
      </c>
      <c r="B11312" s="1">
        <v>45100</v>
      </c>
      <c r="C11312" t="s">
        <v>260</v>
      </c>
      <c r="D11312" t="s">
        <v>332</v>
      </c>
      <c r="E11312">
        <v>1</v>
      </c>
      <c r="F11312" t="s">
        <v>116</v>
      </c>
      <c r="G11312" t="s">
        <v>382</v>
      </c>
      <c r="H11312" t="s">
        <v>514</v>
      </c>
      <c r="M11312" s="2">
        <v>3270</v>
      </c>
      <c r="N11312" s="2">
        <v>3500</v>
      </c>
      <c r="O11312" s="2">
        <f>IF(Tabla1[[#This Row],[Mov]]="VNT",Tabla1[[#This Row],[Sale]]-Tabla1[[#This Row],[Cost]],-Tabla1[[#This Row],[Cost]]*Tabla1[[#This Row],[Cant]])</f>
        <v>230</v>
      </c>
      <c r="P11312" s="8">
        <f>IF(Tabla1[[#This Row],[Mov]]="VNT",-Tabla1[[#This Row],[Cant]],Tabla1[[#This Row],[Cant]])</f>
        <v>-1</v>
      </c>
      <c r="Q11312" s="8">
        <f>DAY(Tabla1[[#This Row],[Date]])</f>
        <v>23</v>
      </c>
      <c r="R11312" s="8">
        <f>MONTH(Tabla1[[#This Row],[Date]])</f>
        <v>6</v>
      </c>
      <c r="S11312" s="8">
        <f>YEAR(Tabla1[[#This Row],[Date]])</f>
        <v>2023</v>
      </c>
    </row>
    <row r="11313" spans="1:19" x14ac:dyDescent="0.2">
      <c r="A11313">
        <v>11263</v>
      </c>
      <c r="B11313" s="1">
        <v>45100</v>
      </c>
      <c r="C11313" t="s">
        <v>260</v>
      </c>
      <c r="D11313" t="s">
        <v>332</v>
      </c>
      <c r="E11313">
        <v>1</v>
      </c>
      <c r="F11313" t="s">
        <v>116</v>
      </c>
      <c r="G11313" t="s">
        <v>382</v>
      </c>
      <c r="H11313" t="s">
        <v>514</v>
      </c>
      <c r="M11313" s="2">
        <v>3270</v>
      </c>
      <c r="N11313" s="2">
        <v>3500</v>
      </c>
      <c r="O11313" s="2">
        <f>IF(Tabla1[[#This Row],[Mov]]="VNT",Tabla1[[#This Row],[Sale]]-Tabla1[[#This Row],[Cost]],-Tabla1[[#This Row],[Cost]]*Tabla1[[#This Row],[Cant]])</f>
        <v>230</v>
      </c>
      <c r="P11313" s="8">
        <f>IF(Tabla1[[#This Row],[Mov]]="VNT",-Tabla1[[#This Row],[Cant]],Tabla1[[#This Row],[Cant]])</f>
        <v>-1</v>
      </c>
      <c r="Q11313" s="8">
        <f>DAY(Tabla1[[#This Row],[Date]])</f>
        <v>23</v>
      </c>
      <c r="R11313" s="8">
        <f>MONTH(Tabla1[[#This Row],[Date]])</f>
        <v>6</v>
      </c>
      <c r="S11313" s="8">
        <f>YEAR(Tabla1[[#This Row],[Date]])</f>
        <v>2023</v>
      </c>
    </row>
    <row r="11314" spans="1:19" x14ac:dyDescent="0.2">
      <c r="A11314">
        <v>11264</v>
      </c>
      <c r="B11314" s="1">
        <v>45100</v>
      </c>
      <c r="C11314" t="s">
        <v>260</v>
      </c>
      <c r="D11314" t="s">
        <v>332</v>
      </c>
      <c r="E11314">
        <v>1</v>
      </c>
      <c r="F11314" t="s">
        <v>458</v>
      </c>
      <c r="G11314" t="s">
        <v>266</v>
      </c>
      <c r="H11314" t="s">
        <v>1657</v>
      </c>
      <c r="M11314" s="2">
        <v>0</v>
      </c>
      <c r="N11314" s="2">
        <v>10000</v>
      </c>
      <c r="O11314" s="2">
        <f>IF(Tabla1[[#This Row],[Mov]]="VNT",Tabla1[[#This Row],[Sale]]-Tabla1[[#This Row],[Cost]],-Tabla1[[#This Row],[Cost]]*Tabla1[[#This Row],[Cant]])</f>
        <v>10000</v>
      </c>
      <c r="P11314" s="8">
        <f>IF(Tabla1[[#This Row],[Mov]]="VNT",-Tabla1[[#This Row],[Cant]],Tabla1[[#This Row],[Cant]])</f>
        <v>-1</v>
      </c>
      <c r="Q11314" s="8">
        <f>DAY(Tabla1[[#This Row],[Date]])</f>
        <v>23</v>
      </c>
      <c r="R11314" s="8">
        <f>MONTH(Tabla1[[#This Row],[Date]])</f>
        <v>6</v>
      </c>
      <c r="S11314" s="8">
        <f>YEAR(Tabla1[[#This Row],[Date]])</f>
        <v>2023</v>
      </c>
    </row>
    <row r="11315" spans="1:19" x14ac:dyDescent="0.2">
      <c r="A11315">
        <v>11265</v>
      </c>
      <c r="B11315" s="1">
        <v>45100</v>
      </c>
      <c r="C11315" t="s">
        <v>260</v>
      </c>
      <c r="D11315" t="s">
        <v>332</v>
      </c>
      <c r="E11315">
        <v>1</v>
      </c>
      <c r="F11315" t="s">
        <v>116</v>
      </c>
      <c r="G11315" t="s">
        <v>382</v>
      </c>
      <c r="H11315" t="s">
        <v>514</v>
      </c>
      <c r="M11315" s="2">
        <v>10279</v>
      </c>
      <c r="N11315" s="2">
        <v>11000</v>
      </c>
      <c r="O11315" s="2">
        <f>IF(Tabla1[[#This Row],[Mov]]="VNT",Tabla1[[#This Row],[Sale]]-Tabla1[[#This Row],[Cost]],-Tabla1[[#This Row],[Cost]]*Tabla1[[#This Row],[Cant]])</f>
        <v>721</v>
      </c>
      <c r="P11315" s="8">
        <f>IF(Tabla1[[#This Row],[Mov]]="VNT",-Tabla1[[#This Row],[Cant]],Tabla1[[#This Row],[Cant]])</f>
        <v>-1</v>
      </c>
      <c r="Q11315" s="8">
        <f>DAY(Tabla1[[#This Row],[Date]])</f>
        <v>23</v>
      </c>
      <c r="R11315" s="8">
        <f>MONTH(Tabla1[[#This Row],[Date]])</f>
        <v>6</v>
      </c>
      <c r="S11315" s="8">
        <f>YEAR(Tabla1[[#This Row],[Date]])</f>
        <v>2023</v>
      </c>
    </row>
    <row r="11316" spans="1:19" x14ac:dyDescent="0.2">
      <c r="A11316">
        <v>11266</v>
      </c>
      <c r="B11316" s="1">
        <v>45100</v>
      </c>
      <c r="C11316" t="s">
        <v>260</v>
      </c>
      <c r="D11316" t="s">
        <v>332</v>
      </c>
      <c r="E11316">
        <v>1</v>
      </c>
      <c r="F11316" t="s">
        <v>15</v>
      </c>
      <c r="G11316" t="s">
        <v>333</v>
      </c>
      <c r="H11316" t="s">
        <v>16</v>
      </c>
      <c r="M11316" s="2">
        <v>3500</v>
      </c>
      <c r="N11316" s="2">
        <v>12000</v>
      </c>
      <c r="O11316" s="2">
        <f>IF(Tabla1[[#This Row],[Mov]]="VNT",Tabla1[[#This Row],[Sale]]-Tabla1[[#This Row],[Cost]],-Tabla1[[#This Row],[Cost]]*Tabla1[[#This Row],[Cant]])</f>
        <v>8500</v>
      </c>
      <c r="P11316" s="8">
        <f>IF(Tabla1[[#This Row],[Mov]]="VNT",-Tabla1[[#This Row],[Cant]],Tabla1[[#This Row],[Cant]])</f>
        <v>-1</v>
      </c>
      <c r="Q11316" s="8">
        <f>DAY(Tabla1[[#This Row],[Date]])</f>
        <v>23</v>
      </c>
      <c r="R11316" s="8">
        <f>MONTH(Tabla1[[#This Row],[Date]])</f>
        <v>6</v>
      </c>
      <c r="S11316" s="8">
        <f>YEAR(Tabla1[[#This Row],[Date]])</f>
        <v>2023</v>
      </c>
    </row>
    <row r="11317" spans="1:19" x14ac:dyDescent="0.2">
      <c r="A11317">
        <v>11267</v>
      </c>
      <c r="B11317" s="1">
        <v>45100</v>
      </c>
      <c r="C11317" t="s">
        <v>260</v>
      </c>
      <c r="D11317" t="s">
        <v>332</v>
      </c>
      <c r="E11317">
        <v>1</v>
      </c>
      <c r="F11317" t="s">
        <v>26</v>
      </c>
      <c r="G11317" t="s">
        <v>264</v>
      </c>
      <c r="H11317" t="s">
        <v>20</v>
      </c>
      <c r="M11317" s="2">
        <v>8000</v>
      </c>
      <c r="N11317" s="2">
        <v>25000</v>
      </c>
      <c r="O11317" s="2">
        <f>IF(Tabla1[[#This Row],[Mov]]="VNT",Tabla1[[#This Row],[Sale]]-Tabla1[[#This Row],[Cost]],-Tabla1[[#This Row],[Cost]]*Tabla1[[#This Row],[Cant]])</f>
        <v>17000</v>
      </c>
      <c r="P11317" s="8">
        <f>IF(Tabla1[[#This Row],[Mov]]="VNT",-Tabla1[[#This Row],[Cant]],Tabla1[[#This Row],[Cant]])</f>
        <v>-1</v>
      </c>
      <c r="Q11317" s="8">
        <f>DAY(Tabla1[[#This Row],[Date]])</f>
        <v>23</v>
      </c>
      <c r="R11317" s="8">
        <f>MONTH(Tabla1[[#This Row],[Date]])</f>
        <v>6</v>
      </c>
      <c r="S11317" s="8">
        <f>YEAR(Tabla1[[#This Row],[Date]])</f>
        <v>2023</v>
      </c>
    </row>
    <row r="11318" spans="1:19" x14ac:dyDescent="0.2">
      <c r="A11318">
        <v>11268</v>
      </c>
      <c r="B11318" s="1">
        <v>45100</v>
      </c>
      <c r="C11318" t="s">
        <v>260</v>
      </c>
      <c r="D11318" t="s">
        <v>332</v>
      </c>
      <c r="E11318">
        <v>1</v>
      </c>
      <c r="F11318" t="s">
        <v>476</v>
      </c>
      <c r="G11318" t="s">
        <v>266</v>
      </c>
      <c r="H11318" t="s">
        <v>3275</v>
      </c>
      <c r="J11318" t="s">
        <v>1078</v>
      </c>
      <c r="M11318" s="2">
        <v>6000</v>
      </c>
      <c r="N11318" s="2">
        <v>10000</v>
      </c>
      <c r="O11318" s="2">
        <f>IF(Tabla1[[#This Row],[Mov]]="VNT",Tabla1[[#This Row],[Sale]]-Tabla1[[#This Row],[Cost]],-Tabla1[[#This Row],[Cost]]*Tabla1[[#This Row],[Cant]])</f>
        <v>4000</v>
      </c>
      <c r="P11318" s="8">
        <f>IF(Tabla1[[#This Row],[Mov]]="VNT",-Tabla1[[#This Row],[Cant]],Tabla1[[#This Row],[Cant]])</f>
        <v>-1</v>
      </c>
      <c r="Q11318" s="8">
        <f>DAY(Tabla1[[#This Row],[Date]])</f>
        <v>23</v>
      </c>
      <c r="R11318" s="8">
        <f>MONTH(Tabla1[[#This Row],[Date]])</f>
        <v>6</v>
      </c>
      <c r="S11318" s="8">
        <f>YEAR(Tabla1[[#This Row],[Date]])</f>
        <v>2023</v>
      </c>
    </row>
    <row r="11319" spans="1:19" x14ac:dyDescent="0.2">
      <c r="A11319">
        <v>11269</v>
      </c>
      <c r="B11319" s="1">
        <v>45100</v>
      </c>
      <c r="C11319" t="s">
        <v>260</v>
      </c>
      <c r="D11319" t="s">
        <v>332</v>
      </c>
      <c r="E11319">
        <v>1</v>
      </c>
      <c r="F11319" t="s">
        <v>116</v>
      </c>
      <c r="G11319" t="s">
        <v>347</v>
      </c>
      <c r="H11319" t="s">
        <v>518</v>
      </c>
      <c r="M11319" s="2">
        <v>10279</v>
      </c>
      <c r="N11319" s="2">
        <v>11000</v>
      </c>
      <c r="O11319" s="2">
        <f>IF(Tabla1[[#This Row],[Mov]]="VNT",Tabla1[[#This Row],[Sale]]-Tabla1[[#This Row],[Cost]],-Tabla1[[#This Row],[Cost]]*Tabla1[[#This Row],[Cant]])</f>
        <v>721</v>
      </c>
      <c r="P11319" s="8">
        <f>IF(Tabla1[[#This Row],[Mov]]="VNT",-Tabla1[[#This Row],[Cant]],Tabla1[[#This Row],[Cant]])</f>
        <v>-1</v>
      </c>
      <c r="Q11319" s="8">
        <f>DAY(Tabla1[[#This Row],[Date]])</f>
        <v>23</v>
      </c>
      <c r="R11319" s="8">
        <f>MONTH(Tabla1[[#This Row],[Date]])</f>
        <v>6</v>
      </c>
      <c r="S11319" s="8">
        <f>YEAR(Tabla1[[#This Row],[Date]])</f>
        <v>2023</v>
      </c>
    </row>
    <row r="11320" spans="1:19" x14ac:dyDescent="0.2">
      <c r="A11320">
        <v>11270</v>
      </c>
      <c r="B11320" s="1">
        <v>45100</v>
      </c>
      <c r="C11320" t="s">
        <v>260</v>
      </c>
      <c r="D11320" t="s">
        <v>332</v>
      </c>
      <c r="E11320">
        <v>1</v>
      </c>
      <c r="F11320" t="s">
        <v>224</v>
      </c>
      <c r="G11320" t="s">
        <v>273</v>
      </c>
      <c r="H11320" t="s">
        <v>1279</v>
      </c>
      <c r="M11320" s="2">
        <v>7500</v>
      </c>
      <c r="N11320" s="2">
        <v>18000</v>
      </c>
      <c r="O11320" s="2">
        <f>IF(Tabla1[[#This Row],[Mov]]="VNT",Tabla1[[#This Row],[Sale]]-Tabla1[[#This Row],[Cost]],-Tabla1[[#This Row],[Cost]]*Tabla1[[#This Row],[Cant]])</f>
        <v>10500</v>
      </c>
      <c r="P11320" s="8">
        <f>IF(Tabla1[[#This Row],[Mov]]="VNT",-Tabla1[[#This Row],[Cant]],Tabla1[[#This Row],[Cant]])</f>
        <v>-1</v>
      </c>
      <c r="Q11320" s="8">
        <f>DAY(Tabla1[[#This Row],[Date]])</f>
        <v>23</v>
      </c>
      <c r="R11320" s="8">
        <f>MONTH(Tabla1[[#This Row],[Date]])</f>
        <v>6</v>
      </c>
      <c r="S11320" s="8">
        <f>YEAR(Tabla1[[#This Row],[Date]])</f>
        <v>2023</v>
      </c>
    </row>
    <row r="11321" spans="1:19" x14ac:dyDescent="0.2">
      <c r="A11321">
        <v>11271</v>
      </c>
      <c r="B11321" s="1">
        <v>45100</v>
      </c>
      <c r="C11321" t="s">
        <v>260</v>
      </c>
      <c r="D11321" t="s">
        <v>332</v>
      </c>
      <c r="E11321">
        <v>1</v>
      </c>
      <c r="F11321" t="s">
        <v>116</v>
      </c>
      <c r="G11321" t="s">
        <v>382</v>
      </c>
      <c r="H11321" t="s">
        <v>514</v>
      </c>
      <c r="M11321" s="2">
        <v>7008</v>
      </c>
      <c r="N11321" s="2">
        <v>7500</v>
      </c>
      <c r="O11321" s="2">
        <f>IF(Tabla1[[#This Row],[Mov]]="VNT",Tabla1[[#This Row],[Sale]]-Tabla1[[#This Row],[Cost]],-Tabla1[[#This Row],[Cost]]*Tabla1[[#This Row],[Cant]])</f>
        <v>492</v>
      </c>
      <c r="P11321" s="8">
        <f>IF(Tabla1[[#This Row],[Mov]]="VNT",-Tabla1[[#This Row],[Cant]],Tabla1[[#This Row],[Cant]])</f>
        <v>-1</v>
      </c>
      <c r="Q11321" s="8">
        <f>DAY(Tabla1[[#This Row],[Date]])</f>
        <v>23</v>
      </c>
      <c r="R11321" s="8">
        <f>MONTH(Tabla1[[#This Row],[Date]])</f>
        <v>6</v>
      </c>
      <c r="S11321" s="8">
        <f>YEAR(Tabla1[[#This Row],[Date]])</f>
        <v>2023</v>
      </c>
    </row>
    <row r="11322" spans="1:19" x14ac:dyDescent="0.2">
      <c r="A11322">
        <v>11272</v>
      </c>
      <c r="B11322" s="1">
        <v>45100</v>
      </c>
      <c r="C11322" t="s">
        <v>260</v>
      </c>
      <c r="D11322" t="s">
        <v>332</v>
      </c>
      <c r="E11322">
        <v>1</v>
      </c>
      <c r="F11322" t="s">
        <v>26</v>
      </c>
      <c r="G11322" t="s">
        <v>273</v>
      </c>
      <c r="H11322" t="s">
        <v>2682</v>
      </c>
      <c r="M11322" s="2">
        <v>25000</v>
      </c>
      <c r="N11322" s="2">
        <v>55000</v>
      </c>
      <c r="O11322" s="2">
        <f>IF(Tabla1[[#This Row],[Mov]]="VNT",Tabla1[[#This Row],[Sale]]-Tabla1[[#This Row],[Cost]],-Tabla1[[#This Row],[Cost]]*Tabla1[[#This Row],[Cant]])</f>
        <v>30000</v>
      </c>
      <c r="P11322" s="8">
        <f>IF(Tabla1[[#This Row],[Mov]]="VNT",-Tabla1[[#This Row],[Cant]],Tabla1[[#This Row],[Cant]])</f>
        <v>-1</v>
      </c>
      <c r="Q11322" s="8">
        <f>DAY(Tabla1[[#This Row],[Date]])</f>
        <v>23</v>
      </c>
      <c r="R11322" s="8">
        <f>MONTH(Tabla1[[#This Row],[Date]])</f>
        <v>6</v>
      </c>
      <c r="S11322" s="8">
        <f>YEAR(Tabla1[[#This Row],[Date]])</f>
        <v>2023</v>
      </c>
    </row>
    <row r="11323" spans="1:19" x14ac:dyDescent="0.2">
      <c r="A11323">
        <v>11273</v>
      </c>
      <c r="B11323" s="1">
        <v>45100</v>
      </c>
      <c r="C11323" t="s">
        <v>260</v>
      </c>
      <c r="D11323" t="s">
        <v>332</v>
      </c>
      <c r="E11323">
        <v>1</v>
      </c>
      <c r="F11323" t="s">
        <v>15</v>
      </c>
      <c r="G11323" t="s">
        <v>266</v>
      </c>
      <c r="H11323" t="s">
        <v>16</v>
      </c>
      <c r="M11323" s="2">
        <v>2000</v>
      </c>
      <c r="N11323" s="2">
        <v>10000</v>
      </c>
      <c r="O11323" s="2">
        <f>IF(Tabla1[[#This Row],[Mov]]="VNT",Tabla1[[#This Row],[Sale]]-Tabla1[[#This Row],[Cost]],-Tabla1[[#This Row],[Cost]]*Tabla1[[#This Row],[Cant]])</f>
        <v>8000</v>
      </c>
      <c r="P11323" s="8">
        <f>IF(Tabla1[[#This Row],[Mov]]="VNT",-Tabla1[[#This Row],[Cant]],Tabla1[[#This Row],[Cant]])</f>
        <v>-1</v>
      </c>
      <c r="Q11323" s="8">
        <f>DAY(Tabla1[[#This Row],[Date]])</f>
        <v>23</v>
      </c>
      <c r="R11323" s="8">
        <f>MONTH(Tabla1[[#This Row],[Date]])</f>
        <v>6</v>
      </c>
      <c r="S11323" s="8">
        <f>YEAR(Tabla1[[#This Row],[Date]])</f>
        <v>2023</v>
      </c>
    </row>
    <row r="11324" spans="1:19" x14ac:dyDescent="0.2">
      <c r="A11324">
        <v>11274</v>
      </c>
      <c r="B11324" s="1">
        <v>45100</v>
      </c>
      <c r="C11324" t="s">
        <v>260</v>
      </c>
      <c r="D11324" t="s">
        <v>332</v>
      </c>
      <c r="E11324">
        <v>1</v>
      </c>
      <c r="F11324" t="s">
        <v>677</v>
      </c>
      <c r="G11324" t="s">
        <v>263</v>
      </c>
      <c r="H11324" t="s">
        <v>356</v>
      </c>
      <c r="M11324" s="2">
        <v>5000</v>
      </c>
      <c r="N11324" s="2">
        <v>20000</v>
      </c>
      <c r="O11324" s="2">
        <f>IF(Tabla1[[#This Row],[Mov]]="VNT",Tabla1[[#This Row],[Sale]]-Tabla1[[#This Row],[Cost]],-Tabla1[[#This Row],[Cost]]*Tabla1[[#This Row],[Cant]])</f>
        <v>15000</v>
      </c>
      <c r="P11324" s="8">
        <f>IF(Tabla1[[#This Row],[Mov]]="VNT",-Tabla1[[#This Row],[Cant]],Tabla1[[#This Row],[Cant]])</f>
        <v>-1</v>
      </c>
      <c r="Q11324" s="8">
        <f>DAY(Tabla1[[#This Row],[Date]])</f>
        <v>23</v>
      </c>
      <c r="R11324" s="8">
        <f>MONTH(Tabla1[[#This Row],[Date]])</f>
        <v>6</v>
      </c>
      <c r="S11324" s="8">
        <f>YEAR(Tabla1[[#This Row],[Date]])</f>
        <v>2023</v>
      </c>
    </row>
    <row r="11325" spans="1:19" x14ac:dyDescent="0.2">
      <c r="A11325">
        <v>11275</v>
      </c>
      <c r="B11325" s="1">
        <v>45100</v>
      </c>
      <c r="C11325" t="s">
        <v>260</v>
      </c>
      <c r="D11325" t="s">
        <v>332</v>
      </c>
      <c r="E11325">
        <v>1</v>
      </c>
      <c r="F11325" t="s">
        <v>224</v>
      </c>
      <c r="G11325" t="s">
        <v>263</v>
      </c>
      <c r="H11325" t="s">
        <v>356</v>
      </c>
      <c r="J11325" t="s">
        <v>17</v>
      </c>
      <c r="M11325" s="2">
        <v>8000</v>
      </c>
      <c r="N11325" s="2">
        <v>20000</v>
      </c>
      <c r="O11325" s="2">
        <f>IF(Tabla1[[#This Row],[Mov]]="VNT",Tabla1[[#This Row],[Sale]]-Tabla1[[#This Row],[Cost]],-Tabla1[[#This Row],[Cost]]*Tabla1[[#This Row],[Cant]])</f>
        <v>12000</v>
      </c>
      <c r="P11325" s="8">
        <f>IF(Tabla1[[#This Row],[Mov]]="VNT",-Tabla1[[#This Row],[Cant]],Tabla1[[#This Row],[Cant]])</f>
        <v>-1</v>
      </c>
      <c r="Q11325" s="8">
        <f>DAY(Tabla1[[#This Row],[Date]])</f>
        <v>23</v>
      </c>
      <c r="R11325" s="8">
        <f>MONTH(Tabla1[[#This Row],[Date]])</f>
        <v>6</v>
      </c>
      <c r="S11325" s="8">
        <f>YEAR(Tabla1[[#This Row],[Date]])</f>
        <v>2023</v>
      </c>
    </row>
    <row r="11326" spans="1:19" x14ac:dyDescent="0.2">
      <c r="A11326">
        <v>11276</v>
      </c>
      <c r="B11326" s="1">
        <v>45100</v>
      </c>
      <c r="C11326" t="s">
        <v>260</v>
      </c>
      <c r="D11326" t="s">
        <v>332</v>
      </c>
      <c r="E11326">
        <v>1</v>
      </c>
      <c r="F11326" t="s">
        <v>26</v>
      </c>
      <c r="G11326" t="s">
        <v>264</v>
      </c>
      <c r="H11326" t="s">
        <v>20</v>
      </c>
      <c r="M11326" s="2">
        <v>8000</v>
      </c>
      <c r="N11326" s="2">
        <v>20000</v>
      </c>
      <c r="O11326" s="2">
        <f>IF(Tabla1[[#This Row],[Mov]]="VNT",Tabla1[[#This Row],[Sale]]-Tabla1[[#This Row],[Cost]],-Tabla1[[#This Row],[Cost]]*Tabla1[[#This Row],[Cant]])</f>
        <v>12000</v>
      </c>
      <c r="P11326" s="8">
        <f>IF(Tabla1[[#This Row],[Mov]]="VNT",-Tabla1[[#This Row],[Cant]],Tabla1[[#This Row],[Cant]])</f>
        <v>-1</v>
      </c>
      <c r="Q11326" s="8">
        <f>DAY(Tabla1[[#This Row],[Date]])</f>
        <v>23</v>
      </c>
      <c r="R11326" s="8">
        <f>MONTH(Tabla1[[#This Row],[Date]])</f>
        <v>6</v>
      </c>
      <c r="S11326" s="8">
        <f>YEAR(Tabla1[[#This Row],[Date]])</f>
        <v>2023</v>
      </c>
    </row>
    <row r="11327" spans="1:19" x14ac:dyDescent="0.2">
      <c r="A11327">
        <v>11277</v>
      </c>
      <c r="B11327" s="1">
        <v>45100</v>
      </c>
      <c r="C11327" t="s">
        <v>260</v>
      </c>
      <c r="D11327" t="s">
        <v>332</v>
      </c>
      <c r="E11327">
        <v>1</v>
      </c>
      <c r="F11327" t="s">
        <v>26</v>
      </c>
      <c r="G11327" t="s">
        <v>264</v>
      </c>
      <c r="H11327" t="s">
        <v>16</v>
      </c>
      <c r="M11327" s="2">
        <v>8500</v>
      </c>
      <c r="N11327" s="2">
        <v>20000</v>
      </c>
      <c r="O11327" s="2">
        <f>IF(Tabla1[[#This Row],[Mov]]="VNT",Tabla1[[#This Row],[Sale]]-Tabla1[[#This Row],[Cost]],-Tabla1[[#This Row],[Cost]]*Tabla1[[#This Row],[Cant]])</f>
        <v>11500</v>
      </c>
      <c r="P11327" s="8">
        <f>IF(Tabla1[[#This Row],[Mov]]="VNT",-Tabla1[[#This Row],[Cant]],Tabla1[[#This Row],[Cant]])</f>
        <v>-1</v>
      </c>
      <c r="Q11327" s="8">
        <f>DAY(Tabla1[[#This Row],[Date]])</f>
        <v>23</v>
      </c>
      <c r="R11327" s="8">
        <f>MONTH(Tabla1[[#This Row],[Date]])</f>
        <v>6</v>
      </c>
      <c r="S11327" s="8">
        <f>YEAR(Tabla1[[#This Row],[Date]])</f>
        <v>2023</v>
      </c>
    </row>
    <row r="11328" spans="1:19" x14ac:dyDescent="0.2">
      <c r="A11328">
        <v>11278</v>
      </c>
      <c r="B11328" s="1">
        <v>45100</v>
      </c>
      <c r="C11328" t="s">
        <v>260</v>
      </c>
      <c r="D11328" t="s">
        <v>332</v>
      </c>
      <c r="E11328">
        <v>1</v>
      </c>
      <c r="F11328" t="s">
        <v>116</v>
      </c>
      <c r="G11328" t="s">
        <v>347</v>
      </c>
      <c r="H11328" t="s">
        <v>518</v>
      </c>
      <c r="M11328" s="2">
        <v>10279</v>
      </c>
      <c r="N11328" s="2">
        <v>11000</v>
      </c>
      <c r="O11328" s="2">
        <f>IF(Tabla1[[#This Row],[Mov]]="VNT",Tabla1[[#This Row],[Sale]]-Tabla1[[#This Row],[Cost]],-Tabla1[[#This Row],[Cost]]*Tabla1[[#This Row],[Cant]])</f>
        <v>721</v>
      </c>
      <c r="P11328" s="8">
        <f>IF(Tabla1[[#This Row],[Mov]]="VNT",-Tabla1[[#This Row],[Cant]],Tabla1[[#This Row],[Cant]])</f>
        <v>-1</v>
      </c>
      <c r="Q11328" s="8">
        <f>DAY(Tabla1[[#This Row],[Date]])</f>
        <v>23</v>
      </c>
      <c r="R11328" s="8">
        <f>MONTH(Tabla1[[#This Row],[Date]])</f>
        <v>6</v>
      </c>
      <c r="S11328" s="8">
        <f>YEAR(Tabla1[[#This Row],[Date]])</f>
        <v>2023</v>
      </c>
    </row>
    <row r="11329" spans="1:19" x14ac:dyDescent="0.2">
      <c r="A11329">
        <v>11279</v>
      </c>
      <c r="B11329" s="1">
        <v>45101</v>
      </c>
      <c r="C11329" t="s">
        <v>260</v>
      </c>
      <c r="D11329" t="s">
        <v>332</v>
      </c>
      <c r="E11329">
        <v>1</v>
      </c>
      <c r="F11329" t="s">
        <v>2774</v>
      </c>
      <c r="G11329" t="s">
        <v>2775</v>
      </c>
      <c r="H11329" t="s">
        <v>3600</v>
      </c>
      <c r="M11329" s="2">
        <v>32000</v>
      </c>
      <c r="N11329" s="2">
        <v>52000</v>
      </c>
      <c r="O11329" s="2">
        <f>IF(Tabla1[[#This Row],[Mov]]="VNT",Tabla1[[#This Row],[Sale]]-Tabla1[[#This Row],[Cost]],-Tabla1[[#This Row],[Cost]]*Tabla1[[#This Row],[Cant]])</f>
        <v>20000</v>
      </c>
      <c r="P11329" s="8">
        <f>IF(Tabla1[[#This Row],[Mov]]="VNT",-Tabla1[[#This Row],[Cant]],Tabla1[[#This Row],[Cant]])</f>
        <v>-1</v>
      </c>
      <c r="Q11329" s="8">
        <f>DAY(Tabla1[[#This Row],[Date]])</f>
        <v>24</v>
      </c>
      <c r="R11329" s="8">
        <f>MONTH(Tabla1[[#This Row],[Date]])</f>
        <v>6</v>
      </c>
      <c r="S11329" s="8">
        <f>YEAR(Tabla1[[#This Row],[Date]])</f>
        <v>2023</v>
      </c>
    </row>
    <row r="11330" spans="1:19" x14ac:dyDescent="0.2">
      <c r="A11330">
        <v>11280</v>
      </c>
      <c r="B11330" s="1">
        <v>45101</v>
      </c>
      <c r="C11330" t="s">
        <v>260</v>
      </c>
      <c r="D11330" t="s">
        <v>332</v>
      </c>
      <c r="E11330">
        <v>1</v>
      </c>
      <c r="F11330" t="s">
        <v>1711</v>
      </c>
      <c r="G11330" t="s">
        <v>266</v>
      </c>
      <c r="H11330" t="s">
        <v>2507</v>
      </c>
      <c r="M11330" s="2">
        <v>18000</v>
      </c>
      <c r="N11330" s="2">
        <v>39000</v>
      </c>
      <c r="O11330" s="2">
        <f>IF(Tabla1[[#This Row],[Mov]]="VNT",Tabla1[[#This Row],[Sale]]-Tabla1[[#This Row],[Cost]],-Tabla1[[#This Row],[Cost]]*Tabla1[[#This Row],[Cant]])</f>
        <v>21000</v>
      </c>
      <c r="P11330" s="8">
        <f>IF(Tabla1[[#This Row],[Mov]]="VNT",-Tabla1[[#This Row],[Cant]],Tabla1[[#This Row],[Cant]])</f>
        <v>-1</v>
      </c>
      <c r="Q11330" s="8">
        <f>DAY(Tabla1[[#This Row],[Date]])</f>
        <v>24</v>
      </c>
      <c r="R11330" s="8">
        <f>MONTH(Tabla1[[#This Row],[Date]])</f>
        <v>6</v>
      </c>
      <c r="S11330" s="8">
        <f>YEAR(Tabla1[[#This Row],[Date]])</f>
        <v>2023</v>
      </c>
    </row>
    <row r="11331" spans="1:19" x14ac:dyDescent="0.2">
      <c r="A11331">
        <v>11281</v>
      </c>
      <c r="B11331" s="1">
        <v>45101</v>
      </c>
      <c r="C11331" t="s">
        <v>260</v>
      </c>
      <c r="D11331" t="s">
        <v>332</v>
      </c>
      <c r="E11331">
        <v>1</v>
      </c>
      <c r="F11331" t="s">
        <v>26</v>
      </c>
      <c r="G11331" t="s">
        <v>1661</v>
      </c>
      <c r="H11331" t="s">
        <v>2904</v>
      </c>
      <c r="M11331" s="2">
        <v>28000</v>
      </c>
      <c r="N11331" s="2">
        <v>55000</v>
      </c>
      <c r="O11331" s="2">
        <f>IF(Tabla1[[#This Row],[Mov]]="VNT",Tabla1[[#This Row],[Sale]]-Tabla1[[#This Row],[Cost]],-Tabla1[[#This Row],[Cost]]*Tabla1[[#This Row],[Cant]])</f>
        <v>27000</v>
      </c>
      <c r="P11331" s="8">
        <f>IF(Tabla1[[#This Row],[Mov]]="VNT",-Tabla1[[#This Row],[Cant]],Tabla1[[#This Row],[Cant]])</f>
        <v>-1</v>
      </c>
      <c r="Q11331" s="8">
        <f>DAY(Tabla1[[#This Row],[Date]])</f>
        <v>24</v>
      </c>
      <c r="R11331" s="8">
        <f>MONTH(Tabla1[[#This Row],[Date]])</f>
        <v>6</v>
      </c>
      <c r="S11331" s="8">
        <f>YEAR(Tabla1[[#This Row],[Date]])</f>
        <v>2023</v>
      </c>
    </row>
    <row r="11332" spans="1:19" x14ac:dyDescent="0.2">
      <c r="A11332">
        <v>11282</v>
      </c>
      <c r="B11332" s="1">
        <v>45101</v>
      </c>
      <c r="C11332" t="s">
        <v>260</v>
      </c>
      <c r="D11332" t="s">
        <v>332</v>
      </c>
      <c r="E11332">
        <v>1</v>
      </c>
      <c r="F11332" t="s">
        <v>2363</v>
      </c>
      <c r="G11332" t="s">
        <v>266</v>
      </c>
      <c r="H11332" t="s">
        <v>3598</v>
      </c>
      <c r="M11332" s="2">
        <v>3500</v>
      </c>
      <c r="N11332" s="2">
        <v>10000</v>
      </c>
      <c r="O11332" s="2">
        <f>IF(Tabla1[[#This Row],[Mov]]="VNT",Tabla1[[#This Row],[Sale]]-Tabla1[[#This Row],[Cost]],-Tabla1[[#This Row],[Cost]]*Tabla1[[#This Row],[Cant]])</f>
        <v>6500</v>
      </c>
      <c r="P11332" s="8">
        <f>IF(Tabla1[[#This Row],[Mov]]="VNT",-Tabla1[[#This Row],[Cant]],Tabla1[[#This Row],[Cant]])</f>
        <v>-1</v>
      </c>
      <c r="Q11332" s="8">
        <f>DAY(Tabla1[[#This Row],[Date]])</f>
        <v>24</v>
      </c>
      <c r="R11332" s="8">
        <f>MONTH(Tabla1[[#This Row],[Date]])</f>
        <v>6</v>
      </c>
      <c r="S11332" s="8">
        <f>YEAR(Tabla1[[#This Row],[Date]])</f>
        <v>2023</v>
      </c>
    </row>
    <row r="11333" spans="1:19" x14ac:dyDescent="0.2">
      <c r="A11333">
        <v>11283</v>
      </c>
      <c r="B11333" s="1">
        <v>45101</v>
      </c>
      <c r="C11333" t="s">
        <v>260</v>
      </c>
      <c r="D11333" t="s">
        <v>332</v>
      </c>
      <c r="E11333">
        <v>1</v>
      </c>
      <c r="F11333" t="s">
        <v>225</v>
      </c>
      <c r="G11333" t="s">
        <v>262</v>
      </c>
      <c r="H11333" t="s">
        <v>301</v>
      </c>
      <c r="M11333" s="2">
        <v>1100</v>
      </c>
      <c r="N11333" s="2">
        <v>10000</v>
      </c>
      <c r="O11333" s="2">
        <f>IF(Tabla1[[#This Row],[Mov]]="VNT",Tabla1[[#This Row],[Sale]]-Tabla1[[#This Row],[Cost]],-Tabla1[[#This Row],[Cost]]*Tabla1[[#This Row],[Cant]])</f>
        <v>8900</v>
      </c>
      <c r="P11333" s="8">
        <f>IF(Tabla1[[#This Row],[Mov]]="VNT",-Tabla1[[#This Row],[Cant]],Tabla1[[#This Row],[Cant]])</f>
        <v>-1</v>
      </c>
      <c r="Q11333" s="8">
        <f>DAY(Tabla1[[#This Row],[Date]])</f>
        <v>24</v>
      </c>
      <c r="R11333" s="8">
        <f>MONTH(Tabla1[[#This Row],[Date]])</f>
        <v>6</v>
      </c>
      <c r="S11333" s="8">
        <f>YEAR(Tabla1[[#This Row],[Date]])</f>
        <v>2023</v>
      </c>
    </row>
    <row r="11334" spans="1:19" x14ac:dyDescent="0.2">
      <c r="A11334">
        <v>11284</v>
      </c>
      <c r="B11334" s="1">
        <v>45101</v>
      </c>
      <c r="C11334" t="s">
        <v>260</v>
      </c>
      <c r="D11334" t="s">
        <v>332</v>
      </c>
      <c r="E11334">
        <v>1</v>
      </c>
      <c r="F11334" t="s">
        <v>116</v>
      </c>
      <c r="G11334" t="s">
        <v>382</v>
      </c>
      <c r="H11334" t="s">
        <v>514</v>
      </c>
      <c r="M11334" s="2">
        <v>3270</v>
      </c>
      <c r="N11334" s="2">
        <v>3500</v>
      </c>
      <c r="O11334" s="2">
        <f>IF(Tabla1[[#This Row],[Mov]]="VNT",Tabla1[[#This Row],[Sale]]-Tabla1[[#This Row],[Cost]],-Tabla1[[#This Row],[Cost]]*Tabla1[[#This Row],[Cant]])</f>
        <v>230</v>
      </c>
      <c r="P11334" s="8">
        <f>IF(Tabla1[[#This Row],[Mov]]="VNT",-Tabla1[[#This Row],[Cant]],Tabla1[[#This Row],[Cant]])</f>
        <v>-1</v>
      </c>
      <c r="Q11334" s="8">
        <f>DAY(Tabla1[[#This Row],[Date]])</f>
        <v>24</v>
      </c>
      <c r="R11334" s="8">
        <f>MONTH(Tabla1[[#This Row],[Date]])</f>
        <v>6</v>
      </c>
      <c r="S11334" s="8">
        <f>YEAR(Tabla1[[#This Row],[Date]])</f>
        <v>2023</v>
      </c>
    </row>
    <row r="11335" spans="1:19" x14ac:dyDescent="0.2">
      <c r="A11335">
        <v>11285</v>
      </c>
      <c r="B11335" s="1">
        <v>45101</v>
      </c>
      <c r="C11335" t="s">
        <v>260</v>
      </c>
      <c r="D11335" t="s">
        <v>332</v>
      </c>
      <c r="E11335">
        <v>1</v>
      </c>
      <c r="F11335" t="s">
        <v>103</v>
      </c>
      <c r="G11335" t="s">
        <v>272</v>
      </c>
      <c r="H11335" t="s">
        <v>310</v>
      </c>
      <c r="M11335" s="2">
        <v>140000</v>
      </c>
      <c r="N11335" s="2">
        <v>270000</v>
      </c>
      <c r="O11335" s="2">
        <f>IF(Tabla1[[#This Row],[Mov]]="VNT",Tabla1[[#This Row],[Sale]]-Tabla1[[#This Row],[Cost]],-Tabla1[[#This Row],[Cost]]*Tabla1[[#This Row],[Cant]])</f>
        <v>130000</v>
      </c>
      <c r="P11335" s="8">
        <f>IF(Tabla1[[#This Row],[Mov]]="VNT",-Tabla1[[#This Row],[Cant]],Tabla1[[#This Row],[Cant]])</f>
        <v>-1</v>
      </c>
      <c r="Q11335" s="8">
        <f>DAY(Tabla1[[#This Row],[Date]])</f>
        <v>24</v>
      </c>
      <c r="R11335" s="8">
        <f>MONTH(Tabla1[[#This Row],[Date]])</f>
        <v>6</v>
      </c>
      <c r="S11335" s="8">
        <f>YEAR(Tabla1[[#This Row],[Date]])</f>
        <v>2023</v>
      </c>
    </row>
    <row r="11336" spans="1:19" x14ac:dyDescent="0.2">
      <c r="A11336">
        <v>11286</v>
      </c>
      <c r="B11336" s="1">
        <v>45101</v>
      </c>
      <c r="C11336" t="s">
        <v>260</v>
      </c>
      <c r="D11336" t="s">
        <v>332</v>
      </c>
      <c r="E11336">
        <v>1</v>
      </c>
      <c r="F11336" t="s">
        <v>455</v>
      </c>
      <c r="G11336" t="s">
        <v>382</v>
      </c>
      <c r="H11336" t="s">
        <v>509</v>
      </c>
      <c r="M11336" s="2">
        <v>0</v>
      </c>
      <c r="N11336" s="2">
        <v>5000</v>
      </c>
      <c r="O11336" s="2">
        <f>IF(Tabla1[[#This Row],[Mov]]="VNT",Tabla1[[#This Row],[Sale]]-Tabla1[[#This Row],[Cost]],-Tabla1[[#This Row],[Cost]]*Tabla1[[#This Row],[Cant]])</f>
        <v>5000</v>
      </c>
      <c r="P11336" s="8">
        <f>IF(Tabla1[[#This Row],[Mov]]="VNT",-Tabla1[[#This Row],[Cant]],Tabla1[[#This Row],[Cant]])</f>
        <v>-1</v>
      </c>
      <c r="Q11336" s="8">
        <f>DAY(Tabla1[[#This Row],[Date]])</f>
        <v>24</v>
      </c>
      <c r="R11336" s="8">
        <f>MONTH(Tabla1[[#This Row],[Date]])</f>
        <v>6</v>
      </c>
      <c r="S11336" s="8">
        <f>YEAR(Tabla1[[#This Row],[Date]])</f>
        <v>2023</v>
      </c>
    </row>
    <row r="11337" spans="1:19" x14ac:dyDescent="0.2">
      <c r="A11337">
        <v>11287</v>
      </c>
      <c r="B11337" s="1">
        <v>45101</v>
      </c>
      <c r="C11337" t="s">
        <v>260</v>
      </c>
      <c r="D11337" t="s">
        <v>332</v>
      </c>
      <c r="E11337">
        <v>1</v>
      </c>
      <c r="F11337" t="s">
        <v>26</v>
      </c>
      <c r="G11337" t="s">
        <v>264</v>
      </c>
      <c r="H11337" t="s">
        <v>16</v>
      </c>
      <c r="M11337" s="2">
        <v>8500</v>
      </c>
      <c r="N11337" s="2">
        <v>20000</v>
      </c>
      <c r="O11337" s="2">
        <f>IF(Tabla1[[#This Row],[Mov]]="VNT",Tabla1[[#This Row],[Sale]]-Tabla1[[#This Row],[Cost]],-Tabla1[[#This Row],[Cost]]*Tabla1[[#This Row],[Cant]])</f>
        <v>11500</v>
      </c>
      <c r="P11337" s="8">
        <f>IF(Tabla1[[#This Row],[Mov]]="VNT",-Tabla1[[#This Row],[Cant]],Tabla1[[#This Row],[Cant]])</f>
        <v>-1</v>
      </c>
      <c r="Q11337" s="8">
        <f>DAY(Tabla1[[#This Row],[Date]])</f>
        <v>24</v>
      </c>
      <c r="R11337" s="8">
        <f>MONTH(Tabla1[[#This Row],[Date]])</f>
        <v>6</v>
      </c>
      <c r="S11337" s="8">
        <f>YEAR(Tabla1[[#This Row],[Date]])</f>
        <v>2023</v>
      </c>
    </row>
    <row r="11338" spans="1:19" x14ac:dyDescent="0.2">
      <c r="A11338">
        <v>11288</v>
      </c>
      <c r="B11338" s="1">
        <v>45101</v>
      </c>
      <c r="C11338" t="s">
        <v>260</v>
      </c>
      <c r="D11338" t="s">
        <v>332</v>
      </c>
      <c r="E11338">
        <v>1</v>
      </c>
      <c r="F11338" t="s">
        <v>617</v>
      </c>
      <c r="G11338" t="s">
        <v>266</v>
      </c>
      <c r="H11338" t="s">
        <v>2381</v>
      </c>
      <c r="M11338" s="2">
        <v>100000</v>
      </c>
      <c r="N11338" s="2">
        <v>130000</v>
      </c>
      <c r="O11338" s="2">
        <f>IF(Tabla1[[#This Row],[Mov]]="VNT",Tabla1[[#This Row],[Sale]]-Tabla1[[#This Row],[Cost]],-Tabla1[[#This Row],[Cost]]*Tabla1[[#This Row],[Cant]])</f>
        <v>30000</v>
      </c>
      <c r="P11338" s="8">
        <f>IF(Tabla1[[#This Row],[Mov]]="VNT",-Tabla1[[#This Row],[Cant]],Tabla1[[#This Row],[Cant]])</f>
        <v>-1</v>
      </c>
      <c r="Q11338" s="8">
        <f>DAY(Tabla1[[#This Row],[Date]])</f>
        <v>24</v>
      </c>
      <c r="R11338" s="8">
        <f>MONTH(Tabla1[[#This Row],[Date]])</f>
        <v>6</v>
      </c>
      <c r="S11338" s="8">
        <f>YEAR(Tabla1[[#This Row],[Date]])</f>
        <v>2023</v>
      </c>
    </row>
    <row r="11339" spans="1:19" x14ac:dyDescent="0.2">
      <c r="A11339">
        <v>11289</v>
      </c>
      <c r="B11339" s="1">
        <v>45100</v>
      </c>
      <c r="C11339" t="s">
        <v>261</v>
      </c>
      <c r="D11339" t="s">
        <v>3513</v>
      </c>
      <c r="E11339">
        <v>2</v>
      </c>
      <c r="F11339" t="s">
        <v>532</v>
      </c>
      <c r="G11339" t="s">
        <v>273</v>
      </c>
      <c r="H11339" t="s">
        <v>552</v>
      </c>
      <c r="M11339" s="2">
        <v>16000</v>
      </c>
      <c r="N11339" s="2">
        <v>35000</v>
      </c>
      <c r="O11339" s="2">
        <f>IF(Tabla1[[#This Row],[Mov]]="VNT",Tabla1[[#This Row],[Sale]]-Tabla1[[#This Row],[Cost]],-Tabla1[[#This Row],[Cost]]*Tabla1[[#This Row],[Cant]])</f>
        <v>-32000</v>
      </c>
      <c r="P11339" s="8">
        <f>IF(Tabla1[[#This Row],[Mov]]="VNT",-Tabla1[[#This Row],[Cant]],Tabla1[[#This Row],[Cant]])</f>
        <v>2</v>
      </c>
      <c r="Q11339" s="8">
        <f>DAY(Tabla1[[#This Row],[Date]])</f>
        <v>23</v>
      </c>
      <c r="R11339" s="8">
        <f>MONTH(Tabla1[[#This Row],[Date]])</f>
        <v>6</v>
      </c>
      <c r="S11339" s="8">
        <f>YEAR(Tabla1[[#This Row],[Date]])</f>
        <v>2023</v>
      </c>
    </row>
    <row r="11340" spans="1:19" x14ac:dyDescent="0.2">
      <c r="A11340">
        <v>11290</v>
      </c>
      <c r="B11340" s="1">
        <v>45100</v>
      </c>
      <c r="C11340" t="s">
        <v>261</v>
      </c>
      <c r="D11340" t="s">
        <v>3513</v>
      </c>
      <c r="E11340">
        <v>1</v>
      </c>
      <c r="F11340" t="s">
        <v>2774</v>
      </c>
      <c r="G11340" t="s">
        <v>2775</v>
      </c>
      <c r="H11340" t="s">
        <v>3600</v>
      </c>
      <c r="M11340" s="2">
        <v>32000</v>
      </c>
      <c r="N11340" s="2">
        <v>55000</v>
      </c>
      <c r="O11340" s="2">
        <f>IF(Tabla1[[#This Row],[Mov]]="VNT",Tabla1[[#This Row],[Sale]]-Tabla1[[#This Row],[Cost]],-Tabla1[[#This Row],[Cost]]*Tabla1[[#This Row],[Cant]])</f>
        <v>-32000</v>
      </c>
      <c r="P11340" s="8">
        <f>IF(Tabla1[[#This Row],[Mov]]="VNT",-Tabla1[[#This Row],[Cant]],Tabla1[[#This Row],[Cant]])</f>
        <v>1</v>
      </c>
      <c r="Q11340" s="8">
        <f>DAY(Tabla1[[#This Row],[Date]])</f>
        <v>23</v>
      </c>
      <c r="R11340" s="8">
        <f>MONTH(Tabla1[[#This Row],[Date]])</f>
        <v>6</v>
      </c>
      <c r="S11340" s="8">
        <f>YEAR(Tabla1[[#This Row],[Date]])</f>
        <v>2023</v>
      </c>
    </row>
    <row r="11341" spans="1:19" x14ac:dyDescent="0.2">
      <c r="A11341">
        <v>11291</v>
      </c>
      <c r="B11341" s="1">
        <v>45100</v>
      </c>
      <c r="C11341" t="s">
        <v>261</v>
      </c>
      <c r="D11341" t="s">
        <v>817</v>
      </c>
      <c r="E11341">
        <v>1</v>
      </c>
      <c r="F11341" t="s">
        <v>617</v>
      </c>
      <c r="G11341" t="s">
        <v>266</v>
      </c>
      <c r="H11341" t="s">
        <v>3601</v>
      </c>
      <c r="M11341" s="2">
        <v>75000</v>
      </c>
      <c r="N11341" s="2">
        <v>125000</v>
      </c>
      <c r="O11341" s="2">
        <f>IF(Tabla1[[#This Row],[Mov]]="VNT",Tabla1[[#This Row],[Sale]]-Tabla1[[#This Row],[Cost]],-Tabla1[[#This Row],[Cost]]*Tabla1[[#This Row],[Cant]])</f>
        <v>-75000</v>
      </c>
      <c r="P11341" s="8">
        <f>IF(Tabla1[[#This Row],[Mov]]="VNT",-Tabla1[[#This Row],[Cant]],Tabla1[[#This Row],[Cant]])</f>
        <v>1</v>
      </c>
      <c r="Q11341" s="8">
        <f>DAY(Tabla1[[#This Row],[Date]])</f>
        <v>23</v>
      </c>
      <c r="R11341" s="8">
        <f>MONTH(Tabla1[[#This Row],[Date]])</f>
        <v>6</v>
      </c>
      <c r="S11341" s="8">
        <f>YEAR(Tabla1[[#This Row],[Date]])</f>
        <v>2023</v>
      </c>
    </row>
    <row r="11342" spans="1:19" x14ac:dyDescent="0.2">
      <c r="A11342">
        <v>11292</v>
      </c>
      <c r="B11342" s="1">
        <v>45100</v>
      </c>
      <c r="C11342" t="s">
        <v>261</v>
      </c>
      <c r="D11342" t="s">
        <v>817</v>
      </c>
      <c r="E11342">
        <v>3</v>
      </c>
      <c r="F11342" t="s">
        <v>21</v>
      </c>
      <c r="G11342" t="s">
        <v>263</v>
      </c>
      <c r="H11342" t="s">
        <v>3602</v>
      </c>
      <c r="M11342" s="2">
        <v>5500</v>
      </c>
      <c r="N11342" s="2">
        <v>20000</v>
      </c>
      <c r="O11342" s="2">
        <f>IF(Tabla1[[#This Row],[Mov]]="VNT",Tabla1[[#This Row],[Sale]]-Tabla1[[#This Row],[Cost]],-Tabla1[[#This Row],[Cost]]*Tabla1[[#This Row],[Cant]])</f>
        <v>-16500</v>
      </c>
      <c r="P11342" s="8">
        <f>IF(Tabla1[[#This Row],[Mov]]="VNT",-Tabla1[[#This Row],[Cant]],Tabla1[[#This Row],[Cant]])</f>
        <v>3</v>
      </c>
      <c r="Q11342" s="8">
        <f>DAY(Tabla1[[#This Row],[Date]])</f>
        <v>23</v>
      </c>
      <c r="R11342" s="8">
        <f>MONTH(Tabla1[[#This Row],[Date]])</f>
        <v>6</v>
      </c>
      <c r="S11342" s="8">
        <f>YEAR(Tabla1[[#This Row],[Date]])</f>
        <v>2023</v>
      </c>
    </row>
    <row r="11343" spans="1:19" x14ac:dyDescent="0.2">
      <c r="A11343">
        <v>11293</v>
      </c>
      <c r="B11343" s="1">
        <v>45100</v>
      </c>
      <c r="C11343" t="s">
        <v>261</v>
      </c>
      <c r="D11343" t="s">
        <v>892</v>
      </c>
      <c r="E11343">
        <v>1</v>
      </c>
      <c r="F11343" t="s">
        <v>386</v>
      </c>
      <c r="G11343" t="s">
        <v>262</v>
      </c>
      <c r="H11343" t="s">
        <v>3596</v>
      </c>
      <c r="M11343" s="2">
        <v>60000</v>
      </c>
      <c r="N11343" s="2">
        <v>120000</v>
      </c>
      <c r="O11343" s="2">
        <f>IF(Tabla1[[#This Row],[Mov]]="VNT",Tabla1[[#This Row],[Sale]]-Tabla1[[#This Row],[Cost]],-Tabla1[[#This Row],[Cost]]*Tabla1[[#This Row],[Cant]])</f>
        <v>-60000</v>
      </c>
      <c r="P11343" s="8">
        <f>IF(Tabla1[[#This Row],[Mov]]="VNT",-Tabla1[[#This Row],[Cant]],Tabla1[[#This Row],[Cant]])</f>
        <v>1</v>
      </c>
      <c r="Q11343" s="8">
        <f>DAY(Tabla1[[#This Row],[Date]])</f>
        <v>23</v>
      </c>
      <c r="R11343" s="8">
        <f>MONTH(Tabla1[[#This Row],[Date]])</f>
        <v>6</v>
      </c>
      <c r="S11343" s="8">
        <f>YEAR(Tabla1[[#This Row],[Date]])</f>
        <v>2023</v>
      </c>
    </row>
    <row r="11344" spans="1:19" x14ac:dyDescent="0.2">
      <c r="A11344">
        <v>11294</v>
      </c>
      <c r="B11344" s="1">
        <v>45100</v>
      </c>
      <c r="C11344" t="s">
        <v>261</v>
      </c>
      <c r="D11344" t="s">
        <v>892</v>
      </c>
      <c r="E11344">
        <v>1</v>
      </c>
      <c r="F11344" t="s">
        <v>386</v>
      </c>
      <c r="G11344" t="s">
        <v>272</v>
      </c>
      <c r="H11344" t="s">
        <v>2968</v>
      </c>
      <c r="M11344" s="2">
        <v>70000</v>
      </c>
      <c r="N11344" s="2">
        <v>135000</v>
      </c>
      <c r="O11344" s="2">
        <f>IF(Tabla1[[#This Row],[Mov]]="VNT",Tabla1[[#This Row],[Sale]]-Tabla1[[#This Row],[Cost]],-Tabla1[[#This Row],[Cost]]*Tabla1[[#This Row],[Cant]])</f>
        <v>-70000</v>
      </c>
      <c r="P11344" s="8">
        <f>IF(Tabla1[[#This Row],[Mov]]="VNT",-Tabla1[[#This Row],[Cant]],Tabla1[[#This Row],[Cant]])</f>
        <v>1</v>
      </c>
      <c r="Q11344" s="8">
        <f>DAY(Tabla1[[#This Row],[Date]])</f>
        <v>23</v>
      </c>
      <c r="R11344" s="8">
        <f>MONTH(Tabla1[[#This Row],[Date]])</f>
        <v>6</v>
      </c>
      <c r="S11344" s="8">
        <f>YEAR(Tabla1[[#This Row],[Date]])</f>
        <v>2023</v>
      </c>
    </row>
    <row r="11345" spans="1:19" x14ac:dyDescent="0.2">
      <c r="A11345">
        <v>11295</v>
      </c>
      <c r="B11345" s="1">
        <v>45100</v>
      </c>
      <c r="C11345" t="s">
        <v>261</v>
      </c>
      <c r="D11345" t="s">
        <v>892</v>
      </c>
      <c r="E11345">
        <v>1</v>
      </c>
      <c r="F11345" t="s">
        <v>386</v>
      </c>
      <c r="G11345" t="s">
        <v>272</v>
      </c>
      <c r="H11345" t="s">
        <v>3603</v>
      </c>
      <c r="M11345" s="2">
        <v>55000</v>
      </c>
      <c r="N11345" s="2">
        <v>120000</v>
      </c>
      <c r="O11345" s="2">
        <f>IF(Tabla1[[#This Row],[Mov]]="VNT",Tabla1[[#This Row],[Sale]]-Tabla1[[#This Row],[Cost]],-Tabla1[[#This Row],[Cost]]*Tabla1[[#This Row],[Cant]])</f>
        <v>-55000</v>
      </c>
      <c r="P11345" s="8">
        <f>IF(Tabla1[[#This Row],[Mov]]="VNT",-Tabla1[[#This Row],[Cant]],Tabla1[[#This Row],[Cant]])</f>
        <v>1</v>
      </c>
      <c r="Q11345" s="8">
        <f>DAY(Tabla1[[#This Row],[Date]])</f>
        <v>23</v>
      </c>
      <c r="R11345" s="8">
        <f>MONTH(Tabla1[[#This Row],[Date]])</f>
        <v>6</v>
      </c>
      <c r="S11345" s="8">
        <f>YEAR(Tabla1[[#This Row],[Date]])</f>
        <v>2023</v>
      </c>
    </row>
    <row r="11346" spans="1:19" x14ac:dyDescent="0.2">
      <c r="A11346">
        <v>11296</v>
      </c>
      <c r="B11346" s="1">
        <v>45100</v>
      </c>
      <c r="C11346" t="s">
        <v>261</v>
      </c>
      <c r="D11346" t="s">
        <v>892</v>
      </c>
      <c r="E11346">
        <v>1</v>
      </c>
      <c r="F11346" t="s">
        <v>386</v>
      </c>
      <c r="G11346" t="s">
        <v>263</v>
      </c>
      <c r="H11346" t="s">
        <v>2945</v>
      </c>
      <c r="M11346" s="2">
        <v>65000</v>
      </c>
      <c r="N11346" s="2">
        <v>125000</v>
      </c>
      <c r="O11346" s="2">
        <f>IF(Tabla1[[#This Row],[Mov]]="VNT",Tabla1[[#This Row],[Sale]]-Tabla1[[#This Row],[Cost]],-Tabla1[[#This Row],[Cost]]*Tabla1[[#This Row],[Cant]])</f>
        <v>-65000</v>
      </c>
      <c r="P11346" s="8">
        <f>IF(Tabla1[[#This Row],[Mov]]="VNT",-Tabla1[[#This Row],[Cant]],Tabla1[[#This Row],[Cant]])</f>
        <v>1</v>
      </c>
      <c r="Q11346" s="8">
        <f>DAY(Tabla1[[#This Row],[Date]])</f>
        <v>23</v>
      </c>
      <c r="R11346" s="8">
        <f>MONTH(Tabla1[[#This Row],[Date]])</f>
        <v>6</v>
      </c>
      <c r="S11346" s="8">
        <f>YEAR(Tabla1[[#This Row],[Date]])</f>
        <v>2023</v>
      </c>
    </row>
    <row r="11347" spans="1:19" x14ac:dyDescent="0.2">
      <c r="A11347">
        <v>11297</v>
      </c>
      <c r="B11347" s="1">
        <v>45100</v>
      </c>
      <c r="C11347" t="s">
        <v>261</v>
      </c>
      <c r="D11347" t="s">
        <v>3433</v>
      </c>
      <c r="E11347">
        <v>13</v>
      </c>
      <c r="F11347" t="s">
        <v>891</v>
      </c>
      <c r="G11347" t="s">
        <v>589</v>
      </c>
      <c r="H11347" t="s">
        <v>1173</v>
      </c>
      <c r="M11347" s="2">
        <v>3500</v>
      </c>
      <c r="N11347" s="2">
        <v>10000</v>
      </c>
      <c r="O11347" s="2">
        <f>IF(Tabla1[[#This Row],[Mov]]="VNT",Tabla1[[#This Row],[Sale]]-Tabla1[[#This Row],[Cost]],-Tabla1[[#This Row],[Cost]]*Tabla1[[#This Row],[Cant]])</f>
        <v>-45500</v>
      </c>
      <c r="P11347" s="8">
        <f>IF(Tabla1[[#This Row],[Mov]]="VNT",-Tabla1[[#This Row],[Cant]],Tabla1[[#This Row],[Cant]])</f>
        <v>13</v>
      </c>
      <c r="Q11347" s="8">
        <f>DAY(Tabla1[[#This Row],[Date]])</f>
        <v>23</v>
      </c>
      <c r="R11347" s="8">
        <f>MONTH(Tabla1[[#This Row],[Date]])</f>
        <v>6</v>
      </c>
      <c r="S11347" s="8">
        <f>YEAR(Tabla1[[#This Row],[Date]])</f>
        <v>2023</v>
      </c>
    </row>
    <row r="11348" spans="1:19" x14ac:dyDescent="0.2">
      <c r="A11348">
        <v>11298</v>
      </c>
      <c r="B11348" s="1">
        <v>45100</v>
      </c>
      <c r="C11348" t="s">
        <v>261</v>
      </c>
      <c r="D11348" t="s">
        <v>3433</v>
      </c>
      <c r="E11348">
        <v>1</v>
      </c>
      <c r="F11348" t="s">
        <v>586</v>
      </c>
      <c r="G11348" t="s">
        <v>263</v>
      </c>
      <c r="H11348" t="s">
        <v>3579</v>
      </c>
      <c r="M11348" s="2">
        <v>5000</v>
      </c>
      <c r="N11348" s="2">
        <v>20000</v>
      </c>
      <c r="O11348" s="2">
        <f>IF(Tabla1[[#This Row],[Mov]]="VNT",Tabla1[[#This Row],[Sale]]-Tabla1[[#This Row],[Cost]],-Tabla1[[#This Row],[Cost]]*Tabla1[[#This Row],[Cant]])</f>
        <v>-5000</v>
      </c>
      <c r="P11348" s="8">
        <f>IF(Tabla1[[#This Row],[Mov]]="VNT",-Tabla1[[#This Row],[Cant]],Tabla1[[#This Row],[Cant]])</f>
        <v>1</v>
      </c>
      <c r="Q11348" s="8">
        <f>DAY(Tabla1[[#This Row],[Date]])</f>
        <v>23</v>
      </c>
      <c r="R11348" s="8">
        <f>MONTH(Tabla1[[#This Row],[Date]])</f>
        <v>6</v>
      </c>
      <c r="S11348" s="8">
        <f>YEAR(Tabla1[[#This Row],[Date]])</f>
        <v>2023</v>
      </c>
    </row>
    <row r="11349" spans="1:19" x14ac:dyDescent="0.2">
      <c r="A11349">
        <v>11299</v>
      </c>
      <c r="B11349" s="1">
        <v>45100</v>
      </c>
      <c r="C11349" t="s">
        <v>261</v>
      </c>
      <c r="D11349" t="s">
        <v>1569</v>
      </c>
      <c r="E11349">
        <v>10</v>
      </c>
      <c r="F11349" t="s">
        <v>455</v>
      </c>
      <c r="G11349" t="s">
        <v>564</v>
      </c>
      <c r="H11349" t="s">
        <v>1402</v>
      </c>
      <c r="M11349" s="2">
        <v>1000</v>
      </c>
      <c r="N11349" s="2">
        <v>4000</v>
      </c>
      <c r="O11349" s="2">
        <f>IF(Tabla1[[#This Row],[Mov]]="VNT",Tabla1[[#This Row],[Sale]]-Tabla1[[#This Row],[Cost]],-Tabla1[[#This Row],[Cost]]*Tabla1[[#This Row],[Cant]])</f>
        <v>-10000</v>
      </c>
      <c r="P11349" s="8">
        <f>IF(Tabla1[[#This Row],[Mov]]="VNT",-Tabla1[[#This Row],[Cant]],Tabla1[[#This Row],[Cant]])</f>
        <v>10</v>
      </c>
      <c r="Q11349" s="8">
        <f>DAY(Tabla1[[#This Row],[Date]])</f>
        <v>23</v>
      </c>
      <c r="R11349" s="8">
        <f>MONTH(Tabla1[[#This Row],[Date]])</f>
        <v>6</v>
      </c>
      <c r="S11349" s="8">
        <f>YEAR(Tabla1[[#This Row],[Date]])</f>
        <v>2023</v>
      </c>
    </row>
    <row r="11350" spans="1:19" x14ac:dyDescent="0.2">
      <c r="A11350">
        <v>11300</v>
      </c>
      <c r="B11350" s="1">
        <v>45100</v>
      </c>
      <c r="C11350" t="s">
        <v>261</v>
      </c>
      <c r="D11350" t="s">
        <v>1569</v>
      </c>
      <c r="E11350">
        <v>1</v>
      </c>
      <c r="F11350" t="s">
        <v>2078</v>
      </c>
      <c r="G11350" t="s">
        <v>263</v>
      </c>
      <c r="H11350" t="s">
        <v>356</v>
      </c>
      <c r="M11350" s="2">
        <v>7500</v>
      </c>
      <c r="N11350" s="2">
        <v>20000</v>
      </c>
      <c r="O11350" s="2">
        <f>IF(Tabla1[[#This Row],[Mov]]="VNT",Tabla1[[#This Row],[Sale]]-Tabla1[[#This Row],[Cost]],-Tabla1[[#This Row],[Cost]]*Tabla1[[#This Row],[Cant]])</f>
        <v>-7500</v>
      </c>
      <c r="P11350" s="8">
        <f>IF(Tabla1[[#This Row],[Mov]]="VNT",-Tabla1[[#This Row],[Cant]],Tabla1[[#This Row],[Cant]])</f>
        <v>1</v>
      </c>
      <c r="Q11350" s="8">
        <f>DAY(Tabla1[[#This Row],[Date]])</f>
        <v>23</v>
      </c>
      <c r="R11350" s="8">
        <f>MONTH(Tabla1[[#This Row],[Date]])</f>
        <v>6</v>
      </c>
      <c r="S11350" s="8">
        <f>YEAR(Tabla1[[#This Row],[Date]])</f>
        <v>2023</v>
      </c>
    </row>
    <row r="11351" spans="1:19" x14ac:dyDescent="0.2">
      <c r="A11351">
        <v>11301</v>
      </c>
      <c r="B11351" s="1">
        <v>45100</v>
      </c>
      <c r="C11351" t="s">
        <v>261</v>
      </c>
      <c r="D11351" t="s">
        <v>1569</v>
      </c>
      <c r="E11351">
        <v>9</v>
      </c>
      <c r="F11351" t="s">
        <v>224</v>
      </c>
      <c r="G11351" t="s">
        <v>589</v>
      </c>
      <c r="H11351" t="s">
        <v>1173</v>
      </c>
      <c r="M11351" s="2">
        <v>7500</v>
      </c>
      <c r="N11351" s="2">
        <v>20000</v>
      </c>
      <c r="O11351" s="2">
        <f>IF(Tabla1[[#This Row],[Mov]]="VNT",Tabla1[[#This Row],[Sale]]-Tabla1[[#This Row],[Cost]],-Tabla1[[#This Row],[Cost]]*Tabla1[[#This Row],[Cant]])</f>
        <v>-67500</v>
      </c>
      <c r="P11351" s="8">
        <f>IF(Tabla1[[#This Row],[Mov]]="VNT",-Tabla1[[#This Row],[Cant]],Tabla1[[#This Row],[Cant]])</f>
        <v>9</v>
      </c>
      <c r="Q11351" s="8">
        <f>DAY(Tabla1[[#This Row],[Date]])</f>
        <v>23</v>
      </c>
      <c r="R11351" s="8">
        <f>MONTH(Tabla1[[#This Row],[Date]])</f>
        <v>6</v>
      </c>
      <c r="S11351" s="8">
        <f>YEAR(Tabla1[[#This Row],[Date]])</f>
        <v>2023</v>
      </c>
    </row>
    <row r="11352" spans="1:19" x14ac:dyDescent="0.2">
      <c r="A11352">
        <v>11302</v>
      </c>
      <c r="B11352" s="1">
        <v>45100</v>
      </c>
      <c r="C11352" t="s">
        <v>261</v>
      </c>
      <c r="D11352" t="s">
        <v>1569</v>
      </c>
      <c r="E11352">
        <v>4</v>
      </c>
      <c r="F11352" t="s">
        <v>891</v>
      </c>
      <c r="G11352" t="s">
        <v>589</v>
      </c>
      <c r="H11352" t="s">
        <v>1173</v>
      </c>
      <c r="M11352" s="2">
        <v>3300</v>
      </c>
      <c r="N11352" s="2">
        <v>10000</v>
      </c>
      <c r="O11352" s="2">
        <f>IF(Tabla1[[#This Row],[Mov]]="VNT",Tabla1[[#This Row],[Sale]]-Tabla1[[#This Row],[Cost]],-Tabla1[[#This Row],[Cost]]*Tabla1[[#This Row],[Cant]])</f>
        <v>-13200</v>
      </c>
      <c r="P11352" s="8">
        <f>IF(Tabla1[[#This Row],[Mov]]="VNT",-Tabla1[[#This Row],[Cant]],Tabla1[[#This Row],[Cant]])</f>
        <v>4</v>
      </c>
      <c r="Q11352" s="8">
        <f>DAY(Tabla1[[#This Row],[Date]])</f>
        <v>23</v>
      </c>
      <c r="R11352" s="8">
        <f>MONTH(Tabla1[[#This Row],[Date]])</f>
        <v>6</v>
      </c>
      <c r="S11352" s="8">
        <f>YEAR(Tabla1[[#This Row],[Date]])</f>
        <v>2023</v>
      </c>
    </row>
    <row r="11353" spans="1:19" x14ac:dyDescent="0.2">
      <c r="A11353">
        <v>11303</v>
      </c>
      <c r="B11353" s="1">
        <v>45100</v>
      </c>
      <c r="C11353" t="s">
        <v>261</v>
      </c>
      <c r="D11353" t="s">
        <v>339</v>
      </c>
      <c r="E11353">
        <v>2</v>
      </c>
      <c r="F11353" t="s">
        <v>891</v>
      </c>
      <c r="G11353" t="s">
        <v>262</v>
      </c>
      <c r="H11353" t="s">
        <v>1872</v>
      </c>
      <c r="M11353" s="2">
        <v>4000</v>
      </c>
      <c r="N11353" s="2">
        <v>10000</v>
      </c>
      <c r="O11353" s="2">
        <f>IF(Tabla1[[#This Row],[Mov]]="VNT",Tabla1[[#This Row],[Sale]]-Tabla1[[#This Row],[Cost]],-Tabla1[[#This Row],[Cost]]*Tabla1[[#This Row],[Cant]])</f>
        <v>-8000</v>
      </c>
      <c r="P11353" s="8">
        <f>IF(Tabla1[[#This Row],[Mov]]="VNT",-Tabla1[[#This Row],[Cant]],Tabla1[[#This Row],[Cant]])</f>
        <v>2</v>
      </c>
      <c r="Q11353" s="8">
        <f>DAY(Tabla1[[#This Row],[Date]])</f>
        <v>23</v>
      </c>
      <c r="R11353" s="8">
        <f>MONTH(Tabla1[[#This Row],[Date]])</f>
        <v>6</v>
      </c>
      <c r="S11353" s="8">
        <f>YEAR(Tabla1[[#This Row],[Date]])</f>
        <v>2023</v>
      </c>
    </row>
    <row r="11354" spans="1:19" x14ac:dyDescent="0.2">
      <c r="A11354">
        <v>11304</v>
      </c>
      <c r="B11354" s="1">
        <v>45100</v>
      </c>
      <c r="C11354" t="s">
        <v>261</v>
      </c>
      <c r="D11354" t="s">
        <v>339</v>
      </c>
      <c r="E11354">
        <v>1</v>
      </c>
      <c r="F11354" t="s">
        <v>224</v>
      </c>
      <c r="G11354" t="s">
        <v>273</v>
      </c>
      <c r="H11354" t="s">
        <v>1750</v>
      </c>
      <c r="M11354" s="2">
        <v>7000</v>
      </c>
      <c r="N11354" s="2">
        <v>18000</v>
      </c>
      <c r="O11354" s="2">
        <f>IF(Tabla1[[#This Row],[Mov]]="VNT",Tabla1[[#This Row],[Sale]]-Tabla1[[#This Row],[Cost]],-Tabla1[[#This Row],[Cost]]*Tabla1[[#This Row],[Cant]])</f>
        <v>-7000</v>
      </c>
      <c r="P11354" s="8">
        <f>IF(Tabla1[[#This Row],[Mov]]="VNT",-Tabla1[[#This Row],[Cant]],Tabla1[[#This Row],[Cant]])</f>
        <v>1</v>
      </c>
      <c r="Q11354" s="8">
        <f>DAY(Tabla1[[#This Row],[Date]])</f>
        <v>23</v>
      </c>
      <c r="R11354" s="8">
        <f>MONTH(Tabla1[[#This Row],[Date]])</f>
        <v>6</v>
      </c>
      <c r="S11354" s="8">
        <f>YEAR(Tabla1[[#This Row],[Date]])</f>
        <v>2023</v>
      </c>
    </row>
    <row r="11355" spans="1:19" x14ac:dyDescent="0.2">
      <c r="A11355">
        <v>11305</v>
      </c>
      <c r="B11355" s="1">
        <v>45100</v>
      </c>
      <c r="C11355" t="s">
        <v>261</v>
      </c>
      <c r="D11355" t="s">
        <v>339</v>
      </c>
      <c r="E11355">
        <v>1</v>
      </c>
      <c r="F11355" t="s">
        <v>224</v>
      </c>
      <c r="G11355" t="s">
        <v>262</v>
      </c>
      <c r="H11355" t="s">
        <v>1872</v>
      </c>
      <c r="M11355" s="2">
        <v>8000</v>
      </c>
      <c r="N11355" s="2">
        <v>20000</v>
      </c>
      <c r="O11355" s="2">
        <f>IF(Tabla1[[#This Row],[Mov]]="VNT",Tabla1[[#This Row],[Sale]]-Tabla1[[#This Row],[Cost]],-Tabla1[[#This Row],[Cost]]*Tabla1[[#This Row],[Cant]])</f>
        <v>-8000</v>
      </c>
      <c r="P11355" s="8">
        <f>IF(Tabla1[[#This Row],[Mov]]="VNT",-Tabla1[[#This Row],[Cant]],Tabla1[[#This Row],[Cant]])</f>
        <v>1</v>
      </c>
      <c r="Q11355" s="8">
        <f>DAY(Tabla1[[#This Row],[Date]])</f>
        <v>23</v>
      </c>
      <c r="R11355" s="8">
        <f>MONTH(Tabla1[[#This Row],[Date]])</f>
        <v>6</v>
      </c>
      <c r="S11355" s="8">
        <f>YEAR(Tabla1[[#This Row],[Date]])</f>
        <v>2023</v>
      </c>
    </row>
    <row r="11356" spans="1:19" x14ac:dyDescent="0.2">
      <c r="A11356">
        <v>11306</v>
      </c>
      <c r="B11356" s="1">
        <v>45100</v>
      </c>
      <c r="C11356" t="s">
        <v>261</v>
      </c>
      <c r="D11356" t="s">
        <v>339</v>
      </c>
      <c r="E11356">
        <v>1</v>
      </c>
      <c r="F11356" t="s">
        <v>224</v>
      </c>
      <c r="G11356" t="s">
        <v>263</v>
      </c>
      <c r="H11356" t="s">
        <v>477</v>
      </c>
      <c r="M11356" s="2">
        <v>8000</v>
      </c>
      <c r="N11356" s="2">
        <v>20000</v>
      </c>
      <c r="O11356" s="2">
        <f>IF(Tabla1[[#This Row],[Mov]]="VNT",Tabla1[[#This Row],[Sale]]-Tabla1[[#This Row],[Cost]],-Tabla1[[#This Row],[Cost]]*Tabla1[[#This Row],[Cant]])</f>
        <v>-8000</v>
      </c>
      <c r="P11356" s="8">
        <f>IF(Tabla1[[#This Row],[Mov]]="VNT",-Tabla1[[#This Row],[Cant]],Tabla1[[#This Row],[Cant]])</f>
        <v>1</v>
      </c>
      <c r="Q11356" s="8">
        <f>DAY(Tabla1[[#This Row],[Date]])</f>
        <v>23</v>
      </c>
      <c r="R11356" s="8">
        <f>MONTH(Tabla1[[#This Row],[Date]])</f>
        <v>6</v>
      </c>
      <c r="S11356" s="8">
        <f>YEAR(Tabla1[[#This Row],[Date]])</f>
        <v>2023</v>
      </c>
    </row>
    <row r="11357" spans="1:19" x14ac:dyDescent="0.2">
      <c r="A11357">
        <v>11307</v>
      </c>
      <c r="B11357" s="1">
        <v>45100</v>
      </c>
      <c r="C11357" t="s">
        <v>261</v>
      </c>
      <c r="D11357" t="s">
        <v>339</v>
      </c>
      <c r="E11357">
        <v>2</v>
      </c>
      <c r="F11357" t="s">
        <v>1515</v>
      </c>
      <c r="G11357" t="s">
        <v>273</v>
      </c>
      <c r="H11357" t="s">
        <v>3569</v>
      </c>
      <c r="M11357" s="2">
        <v>8500</v>
      </c>
      <c r="N11357" s="2">
        <v>20000</v>
      </c>
      <c r="O11357" s="2">
        <f>IF(Tabla1[[#This Row],[Mov]]="VNT",Tabla1[[#This Row],[Sale]]-Tabla1[[#This Row],[Cost]],-Tabla1[[#This Row],[Cost]]*Tabla1[[#This Row],[Cant]])</f>
        <v>-17000</v>
      </c>
      <c r="P11357" s="8">
        <f>IF(Tabla1[[#This Row],[Mov]]="VNT",-Tabla1[[#This Row],[Cant]],Tabla1[[#This Row],[Cant]])</f>
        <v>2</v>
      </c>
      <c r="Q11357" s="8">
        <f>DAY(Tabla1[[#This Row],[Date]])</f>
        <v>23</v>
      </c>
      <c r="R11357" s="8">
        <f>MONTH(Tabla1[[#This Row],[Date]])</f>
        <v>6</v>
      </c>
      <c r="S11357" s="8">
        <f>YEAR(Tabla1[[#This Row],[Date]])</f>
        <v>2023</v>
      </c>
    </row>
    <row r="11358" spans="1:19" x14ac:dyDescent="0.2">
      <c r="A11358">
        <v>11308</v>
      </c>
      <c r="B11358" s="1">
        <v>45100</v>
      </c>
      <c r="C11358" t="s">
        <v>261</v>
      </c>
      <c r="D11358" t="s">
        <v>339</v>
      </c>
      <c r="E11358">
        <v>10</v>
      </c>
      <c r="F11358" t="s">
        <v>455</v>
      </c>
      <c r="G11358" t="s">
        <v>347</v>
      </c>
      <c r="H11358" t="s">
        <v>456</v>
      </c>
      <c r="M11358" s="2">
        <v>1000</v>
      </c>
      <c r="N11358" s="2">
        <v>4000</v>
      </c>
      <c r="O11358" s="2">
        <f>IF(Tabla1[[#This Row],[Mov]]="VNT",Tabla1[[#This Row],[Sale]]-Tabla1[[#This Row],[Cost]],-Tabla1[[#This Row],[Cost]]*Tabla1[[#This Row],[Cant]])</f>
        <v>-10000</v>
      </c>
      <c r="P11358" s="8">
        <f>IF(Tabla1[[#This Row],[Mov]]="VNT",-Tabla1[[#This Row],[Cant]],Tabla1[[#This Row],[Cant]])</f>
        <v>10</v>
      </c>
      <c r="Q11358" s="8">
        <f>DAY(Tabla1[[#This Row],[Date]])</f>
        <v>23</v>
      </c>
      <c r="R11358" s="8">
        <f>MONTH(Tabla1[[#This Row],[Date]])</f>
        <v>6</v>
      </c>
      <c r="S11358" s="8">
        <f>YEAR(Tabla1[[#This Row],[Date]])</f>
        <v>2023</v>
      </c>
    </row>
    <row r="11359" spans="1:19" x14ac:dyDescent="0.2">
      <c r="A11359">
        <v>11309</v>
      </c>
      <c r="B11359" s="1">
        <v>45100</v>
      </c>
      <c r="C11359" t="s">
        <v>261</v>
      </c>
      <c r="D11359" t="s">
        <v>339</v>
      </c>
      <c r="E11359">
        <v>2</v>
      </c>
      <c r="F11359" t="s">
        <v>2677</v>
      </c>
      <c r="G11359" t="s">
        <v>263</v>
      </c>
      <c r="H11359" t="s">
        <v>672</v>
      </c>
      <c r="M11359" s="2">
        <v>6000</v>
      </c>
      <c r="N11359" s="2">
        <v>12000</v>
      </c>
      <c r="O11359" s="2">
        <f>IF(Tabla1[[#This Row],[Mov]]="VNT",Tabla1[[#This Row],[Sale]]-Tabla1[[#This Row],[Cost]],-Tabla1[[#This Row],[Cost]]*Tabla1[[#This Row],[Cant]])</f>
        <v>-12000</v>
      </c>
      <c r="P11359" s="8">
        <f>IF(Tabla1[[#This Row],[Mov]]="VNT",-Tabla1[[#This Row],[Cant]],Tabla1[[#This Row],[Cant]])</f>
        <v>2</v>
      </c>
      <c r="Q11359" s="8">
        <f>DAY(Tabla1[[#This Row],[Date]])</f>
        <v>23</v>
      </c>
      <c r="R11359" s="8">
        <f>MONTH(Tabla1[[#This Row],[Date]])</f>
        <v>6</v>
      </c>
      <c r="S11359" s="8">
        <f>YEAR(Tabla1[[#This Row],[Date]])</f>
        <v>2023</v>
      </c>
    </row>
    <row r="11360" spans="1:19" x14ac:dyDescent="0.2">
      <c r="A11360">
        <v>11310</v>
      </c>
      <c r="B11360" s="1">
        <v>45101</v>
      </c>
      <c r="C11360" t="s">
        <v>260</v>
      </c>
      <c r="D11360" t="s">
        <v>332</v>
      </c>
      <c r="E11360">
        <v>1</v>
      </c>
      <c r="F11360" t="s">
        <v>224</v>
      </c>
      <c r="G11360" t="s">
        <v>263</v>
      </c>
      <c r="H11360" t="s">
        <v>3548</v>
      </c>
      <c r="M11360" s="2">
        <v>12500</v>
      </c>
      <c r="N11360" s="2">
        <v>24000</v>
      </c>
      <c r="O11360" s="2">
        <f>IF(Tabla1[[#This Row],[Mov]]="VNT",Tabla1[[#This Row],[Sale]]-Tabla1[[#This Row],[Cost]],-Tabla1[[#This Row],[Cost]]*Tabla1[[#This Row],[Cant]])</f>
        <v>11500</v>
      </c>
      <c r="P11360" s="8">
        <f>IF(Tabla1[[#This Row],[Mov]]="VNT",-Tabla1[[#This Row],[Cant]],Tabla1[[#This Row],[Cant]])</f>
        <v>-1</v>
      </c>
      <c r="Q11360" s="8">
        <f>DAY(Tabla1[[#This Row],[Date]])</f>
        <v>24</v>
      </c>
      <c r="R11360" s="8">
        <f>MONTH(Tabla1[[#This Row],[Date]])</f>
        <v>6</v>
      </c>
      <c r="S11360" s="8">
        <f>YEAR(Tabla1[[#This Row],[Date]])</f>
        <v>2023</v>
      </c>
    </row>
    <row r="11361" spans="1:19" x14ac:dyDescent="0.2">
      <c r="A11361">
        <v>11311</v>
      </c>
      <c r="B11361" s="1">
        <v>45101</v>
      </c>
      <c r="C11361" t="s">
        <v>260</v>
      </c>
      <c r="D11361" t="s">
        <v>332</v>
      </c>
      <c r="E11361">
        <v>1</v>
      </c>
      <c r="F11361" t="s">
        <v>677</v>
      </c>
      <c r="G11361" t="s">
        <v>263</v>
      </c>
      <c r="H11361" t="s">
        <v>3548</v>
      </c>
      <c r="M11361" s="2">
        <v>5000</v>
      </c>
      <c r="N11361" s="2">
        <v>20000</v>
      </c>
      <c r="O11361" s="2">
        <f>IF(Tabla1[[#This Row],[Mov]]="VNT",Tabla1[[#This Row],[Sale]]-Tabla1[[#This Row],[Cost]],-Tabla1[[#This Row],[Cost]]*Tabla1[[#This Row],[Cant]])</f>
        <v>15000</v>
      </c>
      <c r="P11361" s="8">
        <f>IF(Tabla1[[#This Row],[Mov]]="VNT",-Tabla1[[#This Row],[Cant]],Tabla1[[#This Row],[Cant]])</f>
        <v>-1</v>
      </c>
      <c r="Q11361" s="8">
        <f>DAY(Tabla1[[#This Row],[Date]])</f>
        <v>24</v>
      </c>
      <c r="R11361" s="8">
        <f>MONTH(Tabla1[[#This Row],[Date]])</f>
        <v>6</v>
      </c>
      <c r="S11361" s="8">
        <f>YEAR(Tabla1[[#This Row],[Date]])</f>
        <v>2023</v>
      </c>
    </row>
    <row r="11362" spans="1:19" x14ac:dyDescent="0.2">
      <c r="A11362">
        <v>11312</v>
      </c>
      <c r="B11362" s="1">
        <v>45101</v>
      </c>
      <c r="C11362" t="s">
        <v>260</v>
      </c>
      <c r="D11362" t="s">
        <v>332</v>
      </c>
      <c r="E11362">
        <v>1</v>
      </c>
      <c r="F11362" t="s">
        <v>532</v>
      </c>
      <c r="G11362" t="s">
        <v>273</v>
      </c>
      <c r="H11362" t="s">
        <v>552</v>
      </c>
      <c r="J11362" t="s">
        <v>2874</v>
      </c>
      <c r="M11362" s="2">
        <v>16000</v>
      </c>
      <c r="N11362" s="2">
        <v>35000</v>
      </c>
      <c r="O11362" s="2">
        <f>IF(Tabla1[[#This Row],[Mov]]="VNT",Tabla1[[#This Row],[Sale]]-Tabla1[[#This Row],[Cost]],-Tabla1[[#This Row],[Cost]]*Tabla1[[#This Row],[Cant]])</f>
        <v>19000</v>
      </c>
      <c r="P11362" s="8">
        <f>IF(Tabla1[[#This Row],[Mov]]="VNT",-Tabla1[[#This Row],[Cant]],Tabla1[[#This Row],[Cant]])</f>
        <v>-1</v>
      </c>
      <c r="Q11362" s="8">
        <f>DAY(Tabla1[[#This Row],[Date]])</f>
        <v>24</v>
      </c>
      <c r="R11362" s="8">
        <f>MONTH(Tabla1[[#This Row],[Date]])</f>
        <v>6</v>
      </c>
      <c r="S11362" s="8">
        <f>YEAR(Tabla1[[#This Row],[Date]])</f>
        <v>2023</v>
      </c>
    </row>
    <row r="11363" spans="1:19" x14ac:dyDescent="0.2">
      <c r="A11363">
        <v>11313</v>
      </c>
      <c r="B11363" s="1">
        <v>45101</v>
      </c>
      <c r="C11363" t="s">
        <v>260</v>
      </c>
      <c r="D11363" t="s">
        <v>332</v>
      </c>
      <c r="E11363">
        <v>1</v>
      </c>
      <c r="F11363" t="s">
        <v>365</v>
      </c>
      <c r="G11363" t="s">
        <v>366</v>
      </c>
      <c r="H11363" t="s">
        <v>370</v>
      </c>
      <c r="M11363" s="2">
        <v>7500</v>
      </c>
      <c r="N11363" s="2">
        <v>15000</v>
      </c>
      <c r="O11363" s="2">
        <f>IF(Tabla1[[#This Row],[Mov]]="VNT",Tabla1[[#This Row],[Sale]]-Tabla1[[#This Row],[Cost]],-Tabla1[[#This Row],[Cost]]*Tabla1[[#This Row],[Cant]])</f>
        <v>7500</v>
      </c>
      <c r="P11363" s="8">
        <f>IF(Tabla1[[#This Row],[Mov]]="VNT",-Tabla1[[#This Row],[Cant]],Tabla1[[#This Row],[Cant]])</f>
        <v>-1</v>
      </c>
      <c r="Q11363" s="8">
        <f>DAY(Tabla1[[#This Row],[Date]])</f>
        <v>24</v>
      </c>
      <c r="R11363" s="8">
        <f>MONTH(Tabla1[[#This Row],[Date]])</f>
        <v>6</v>
      </c>
      <c r="S11363" s="8">
        <f>YEAR(Tabla1[[#This Row],[Date]])</f>
        <v>2023</v>
      </c>
    </row>
    <row r="11364" spans="1:19" x14ac:dyDescent="0.2">
      <c r="A11364">
        <v>11314</v>
      </c>
      <c r="B11364" s="1">
        <v>45101</v>
      </c>
      <c r="C11364" t="s">
        <v>260</v>
      </c>
      <c r="D11364" t="s">
        <v>332</v>
      </c>
      <c r="E11364">
        <v>1</v>
      </c>
      <c r="F11364" t="s">
        <v>458</v>
      </c>
      <c r="G11364" t="s">
        <v>266</v>
      </c>
      <c r="H11364" t="s">
        <v>3604</v>
      </c>
      <c r="M11364" s="2">
        <v>0</v>
      </c>
      <c r="N11364" s="2">
        <v>5000</v>
      </c>
      <c r="O11364" s="2">
        <f>IF(Tabla1[[#This Row],[Mov]]="VNT",Tabla1[[#This Row],[Sale]]-Tabla1[[#This Row],[Cost]],-Tabla1[[#This Row],[Cost]]*Tabla1[[#This Row],[Cant]])</f>
        <v>5000</v>
      </c>
      <c r="P11364" s="8">
        <f>IF(Tabla1[[#This Row],[Mov]]="VNT",-Tabla1[[#This Row],[Cant]],Tabla1[[#This Row],[Cant]])</f>
        <v>-1</v>
      </c>
      <c r="Q11364" s="8">
        <f>DAY(Tabla1[[#This Row],[Date]])</f>
        <v>24</v>
      </c>
      <c r="R11364" s="8">
        <f>MONTH(Tabla1[[#This Row],[Date]])</f>
        <v>6</v>
      </c>
      <c r="S11364" s="8">
        <f>YEAR(Tabla1[[#This Row],[Date]])</f>
        <v>2023</v>
      </c>
    </row>
    <row r="11365" spans="1:19" x14ac:dyDescent="0.2">
      <c r="A11365">
        <v>11315</v>
      </c>
      <c r="B11365" s="1">
        <v>45101</v>
      </c>
      <c r="C11365" t="s">
        <v>260</v>
      </c>
      <c r="D11365" t="s">
        <v>332</v>
      </c>
      <c r="E11365">
        <v>1</v>
      </c>
      <c r="F11365" t="s">
        <v>458</v>
      </c>
      <c r="G11365" t="s">
        <v>262</v>
      </c>
      <c r="H11365" t="s">
        <v>1164</v>
      </c>
      <c r="M11365" s="2">
        <v>0</v>
      </c>
      <c r="N11365" s="2">
        <v>20000</v>
      </c>
      <c r="O11365" s="2">
        <f>IF(Tabla1[[#This Row],[Mov]]="VNT",Tabla1[[#This Row],[Sale]]-Tabla1[[#This Row],[Cost]],-Tabla1[[#This Row],[Cost]]*Tabla1[[#This Row],[Cant]])</f>
        <v>20000</v>
      </c>
      <c r="P11365" s="8">
        <f>IF(Tabla1[[#This Row],[Mov]]="VNT",-Tabla1[[#This Row],[Cant]],Tabla1[[#This Row],[Cant]])</f>
        <v>-1</v>
      </c>
      <c r="Q11365" s="8">
        <f>DAY(Tabla1[[#This Row],[Date]])</f>
        <v>24</v>
      </c>
      <c r="R11365" s="8">
        <f>MONTH(Tabla1[[#This Row],[Date]])</f>
        <v>6</v>
      </c>
      <c r="S11365" s="8">
        <f>YEAR(Tabla1[[#This Row],[Date]])</f>
        <v>2023</v>
      </c>
    </row>
    <row r="11366" spans="1:19" x14ac:dyDescent="0.2">
      <c r="A11366">
        <v>11316</v>
      </c>
      <c r="B11366" s="1">
        <v>45101</v>
      </c>
      <c r="C11366" t="s">
        <v>260</v>
      </c>
      <c r="D11366" t="s">
        <v>332</v>
      </c>
      <c r="E11366">
        <v>1</v>
      </c>
      <c r="F11366" t="s">
        <v>26</v>
      </c>
      <c r="G11366" t="s">
        <v>264</v>
      </c>
      <c r="H11366" t="s">
        <v>16</v>
      </c>
      <c r="M11366" s="2">
        <v>8500</v>
      </c>
      <c r="N11366" s="2">
        <v>20000</v>
      </c>
      <c r="O11366" s="2">
        <f>IF(Tabla1[[#This Row],[Mov]]="VNT",Tabla1[[#This Row],[Sale]]-Tabla1[[#This Row],[Cost]],-Tabla1[[#This Row],[Cost]]*Tabla1[[#This Row],[Cant]])</f>
        <v>11500</v>
      </c>
      <c r="P11366" s="8">
        <f>IF(Tabla1[[#This Row],[Mov]]="VNT",-Tabla1[[#This Row],[Cant]],Tabla1[[#This Row],[Cant]])</f>
        <v>-1</v>
      </c>
      <c r="Q11366" s="8">
        <f>DAY(Tabla1[[#This Row],[Date]])</f>
        <v>24</v>
      </c>
      <c r="R11366" s="8">
        <f>MONTH(Tabla1[[#This Row],[Date]])</f>
        <v>6</v>
      </c>
      <c r="S11366" s="8">
        <f>YEAR(Tabla1[[#This Row],[Date]])</f>
        <v>2023</v>
      </c>
    </row>
    <row r="11367" spans="1:19" x14ac:dyDescent="0.2">
      <c r="A11367">
        <v>11317</v>
      </c>
      <c r="B11367" s="1">
        <v>45101</v>
      </c>
      <c r="C11367" t="s">
        <v>260</v>
      </c>
      <c r="D11367" t="s">
        <v>1569</v>
      </c>
      <c r="E11367">
        <v>1</v>
      </c>
      <c r="F11367" t="s">
        <v>45</v>
      </c>
      <c r="G11367" t="s">
        <v>3063</v>
      </c>
      <c r="H11367" t="s">
        <v>3064</v>
      </c>
      <c r="M11367" s="2">
        <v>11000</v>
      </c>
      <c r="N11367" s="2">
        <v>20000</v>
      </c>
      <c r="O11367" s="2">
        <f>IF(Tabla1[[#This Row],[Mov]]="VNT",Tabla1[[#This Row],[Sale]]-Tabla1[[#This Row],[Cost]],-Tabla1[[#This Row],[Cost]]*Tabla1[[#This Row],[Cant]])</f>
        <v>9000</v>
      </c>
      <c r="P11367" s="8">
        <f>IF(Tabla1[[#This Row],[Mov]]="VNT",-Tabla1[[#This Row],[Cant]],Tabla1[[#This Row],[Cant]])</f>
        <v>-1</v>
      </c>
      <c r="Q11367" s="8">
        <f>DAY(Tabla1[[#This Row],[Date]])</f>
        <v>24</v>
      </c>
      <c r="R11367" s="8">
        <f>MONTH(Tabla1[[#This Row],[Date]])</f>
        <v>6</v>
      </c>
      <c r="S11367" s="8">
        <f>YEAR(Tabla1[[#This Row],[Date]])</f>
        <v>2023</v>
      </c>
    </row>
    <row r="11368" spans="1:19" x14ac:dyDescent="0.2">
      <c r="A11368">
        <v>11318</v>
      </c>
      <c r="B11368" s="1">
        <v>45101</v>
      </c>
      <c r="C11368" t="s">
        <v>260</v>
      </c>
      <c r="D11368" t="s">
        <v>332</v>
      </c>
      <c r="E11368">
        <v>1</v>
      </c>
      <c r="F11368" t="s">
        <v>192</v>
      </c>
      <c r="G11368" t="s">
        <v>266</v>
      </c>
      <c r="H11368" t="s">
        <v>194</v>
      </c>
      <c r="M11368" s="2">
        <v>18000</v>
      </c>
      <c r="N11368" s="2">
        <v>39000</v>
      </c>
      <c r="O11368" s="2">
        <f>IF(Tabla1[[#This Row],[Mov]]="VNT",Tabla1[[#This Row],[Sale]]-Tabla1[[#This Row],[Cost]],-Tabla1[[#This Row],[Cost]]*Tabla1[[#This Row],[Cant]])</f>
        <v>21000</v>
      </c>
      <c r="P11368" s="8">
        <f>IF(Tabla1[[#This Row],[Mov]]="VNT",-Tabla1[[#This Row],[Cant]],Tabla1[[#This Row],[Cant]])</f>
        <v>-1</v>
      </c>
      <c r="Q11368" s="8">
        <f>DAY(Tabla1[[#This Row],[Date]])</f>
        <v>24</v>
      </c>
      <c r="R11368" s="8">
        <f>MONTH(Tabla1[[#This Row],[Date]])</f>
        <v>6</v>
      </c>
      <c r="S11368" s="8">
        <f>YEAR(Tabla1[[#This Row],[Date]])</f>
        <v>2023</v>
      </c>
    </row>
    <row r="11369" spans="1:19" x14ac:dyDescent="0.2">
      <c r="A11369">
        <v>11319</v>
      </c>
      <c r="B11369" s="1">
        <v>45101</v>
      </c>
      <c r="C11369" t="s">
        <v>260</v>
      </c>
      <c r="D11369" t="s">
        <v>332</v>
      </c>
      <c r="E11369">
        <v>1</v>
      </c>
      <c r="F11369" t="s">
        <v>214</v>
      </c>
      <c r="G11369" t="s">
        <v>266</v>
      </c>
      <c r="H11369" t="s">
        <v>3304</v>
      </c>
      <c r="M11369" s="2">
        <v>8000</v>
      </c>
      <c r="N11369" s="2">
        <v>20000</v>
      </c>
      <c r="O11369" s="2">
        <f>IF(Tabla1[[#This Row],[Mov]]="VNT",Tabla1[[#This Row],[Sale]]-Tabla1[[#This Row],[Cost]],-Tabla1[[#This Row],[Cost]]*Tabla1[[#This Row],[Cant]])</f>
        <v>12000</v>
      </c>
      <c r="P11369" s="8">
        <f>IF(Tabla1[[#This Row],[Mov]]="VNT",-Tabla1[[#This Row],[Cant]],Tabla1[[#This Row],[Cant]])</f>
        <v>-1</v>
      </c>
      <c r="Q11369" s="8">
        <f>DAY(Tabla1[[#This Row],[Date]])</f>
        <v>24</v>
      </c>
      <c r="R11369" s="8">
        <f>MONTH(Tabla1[[#This Row],[Date]])</f>
        <v>6</v>
      </c>
      <c r="S11369" s="8">
        <f>YEAR(Tabla1[[#This Row],[Date]])</f>
        <v>2023</v>
      </c>
    </row>
    <row r="11370" spans="1:19" x14ac:dyDescent="0.2">
      <c r="A11370">
        <v>11320</v>
      </c>
      <c r="B11370" s="1">
        <v>45101</v>
      </c>
      <c r="C11370" t="s">
        <v>260</v>
      </c>
      <c r="D11370" t="s">
        <v>332</v>
      </c>
      <c r="E11370">
        <v>1</v>
      </c>
      <c r="F11370" t="s">
        <v>848</v>
      </c>
      <c r="G11370" t="s">
        <v>727</v>
      </c>
      <c r="H11370" t="s">
        <v>853</v>
      </c>
      <c r="M11370" s="2">
        <v>1000</v>
      </c>
      <c r="N11370" s="2">
        <v>4000</v>
      </c>
      <c r="O11370" s="2">
        <f>IF(Tabla1[[#This Row],[Mov]]="VNT",Tabla1[[#This Row],[Sale]]-Tabla1[[#This Row],[Cost]],-Tabla1[[#This Row],[Cost]]*Tabla1[[#This Row],[Cant]])</f>
        <v>3000</v>
      </c>
      <c r="P11370" s="8">
        <f>IF(Tabla1[[#This Row],[Mov]]="VNT",-Tabla1[[#This Row],[Cant]],Tabla1[[#This Row],[Cant]])</f>
        <v>-1</v>
      </c>
      <c r="Q11370" s="8">
        <f>DAY(Tabla1[[#This Row],[Date]])</f>
        <v>24</v>
      </c>
      <c r="R11370" s="8">
        <f>MONTH(Tabla1[[#This Row],[Date]])</f>
        <v>6</v>
      </c>
      <c r="S11370" s="8">
        <f>YEAR(Tabla1[[#This Row],[Date]])</f>
        <v>2023</v>
      </c>
    </row>
    <row r="11371" spans="1:19" x14ac:dyDescent="0.2">
      <c r="A11371">
        <v>11321</v>
      </c>
      <c r="B11371" s="1">
        <v>45101</v>
      </c>
      <c r="C11371" t="s">
        <v>260</v>
      </c>
      <c r="D11371" t="s">
        <v>332</v>
      </c>
      <c r="E11371">
        <v>1</v>
      </c>
      <c r="F11371" t="s">
        <v>116</v>
      </c>
      <c r="G11371" t="s">
        <v>347</v>
      </c>
      <c r="H11371" t="s">
        <v>518</v>
      </c>
      <c r="M11371" s="2">
        <v>3270</v>
      </c>
      <c r="N11371" s="2">
        <v>3500</v>
      </c>
      <c r="O11371" s="2">
        <f>IF(Tabla1[[#This Row],[Mov]]="VNT",Tabla1[[#This Row],[Sale]]-Tabla1[[#This Row],[Cost]],-Tabla1[[#This Row],[Cost]]*Tabla1[[#This Row],[Cant]])</f>
        <v>230</v>
      </c>
      <c r="P11371" s="8">
        <f>IF(Tabla1[[#This Row],[Mov]]="VNT",-Tabla1[[#This Row],[Cant]],Tabla1[[#This Row],[Cant]])</f>
        <v>-1</v>
      </c>
      <c r="Q11371" s="8">
        <f>DAY(Tabla1[[#This Row],[Date]])</f>
        <v>24</v>
      </c>
      <c r="R11371" s="8">
        <f>MONTH(Tabla1[[#This Row],[Date]])</f>
        <v>6</v>
      </c>
      <c r="S11371" s="8">
        <f>YEAR(Tabla1[[#This Row],[Date]])</f>
        <v>2023</v>
      </c>
    </row>
    <row r="11372" spans="1:19" x14ac:dyDescent="0.2">
      <c r="A11372">
        <v>11322</v>
      </c>
      <c r="B11372" s="1">
        <v>45101</v>
      </c>
      <c r="C11372" t="s">
        <v>260</v>
      </c>
      <c r="D11372" t="s">
        <v>332</v>
      </c>
      <c r="E11372">
        <v>1</v>
      </c>
      <c r="F11372" t="s">
        <v>15</v>
      </c>
      <c r="G11372" t="s">
        <v>266</v>
      </c>
      <c r="H11372" t="s">
        <v>138</v>
      </c>
      <c r="M11372" s="2">
        <v>3500</v>
      </c>
      <c r="N11372" s="2">
        <v>10000</v>
      </c>
      <c r="O11372" s="2">
        <f>IF(Tabla1[[#This Row],[Mov]]="VNT",Tabla1[[#This Row],[Sale]]-Tabla1[[#This Row],[Cost]],-Tabla1[[#This Row],[Cost]]*Tabla1[[#This Row],[Cant]])</f>
        <v>6500</v>
      </c>
      <c r="P11372" s="8">
        <f>IF(Tabla1[[#This Row],[Mov]]="VNT",-Tabla1[[#This Row],[Cant]],Tabla1[[#This Row],[Cant]])</f>
        <v>-1</v>
      </c>
      <c r="Q11372" s="8">
        <f>DAY(Tabla1[[#This Row],[Date]])</f>
        <v>24</v>
      </c>
      <c r="R11372" s="8">
        <f>MONTH(Tabla1[[#This Row],[Date]])</f>
        <v>6</v>
      </c>
      <c r="S11372" s="8">
        <f>YEAR(Tabla1[[#This Row],[Date]])</f>
        <v>2023</v>
      </c>
    </row>
    <row r="11373" spans="1:19" x14ac:dyDescent="0.2">
      <c r="A11373">
        <v>11323</v>
      </c>
      <c r="B11373" s="1">
        <v>45102</v>
      </c>
      <c r="C11373" t="s">
        <v>260</v>
      </c>
      <c r="D11373" t="s">
        <v>332</v>
      </c>
      <c r="E11373">
        <v>1</v>
      </c>
      <c r="F11373" t="s">
        <v>455</v>
      </c>
      <c r="G11373" t="s">
        <v>347</v>
      </c>
      <c r="H11373" t="s">
        <v>456</v>
      </c>
      <c r="M11373" s="2">
        <v>0</v>
      </c>
      <c r="N11373" s="2">
        <v>4000</v>
      </c>
      <c r="O11373" s="2">
        <f>IF(Tabla1[[#This Row],[Mov]]="VNT",Tabla1[[#This Row],[Sale]]-Tabla1[[#This Row],[Cost]],-Tabla1[[#This Row],[Cost]]*Tabla1[[#This Row],[Cant]])</f>
        <v>4000</v>
      </c>
      <c r="P11373" s="8">
        <f>IF(Tabla1[[#This Row],[Mov]]="VNT",-Tabla1[[#This Row],[Cant]],Tabla1[[#This Row],[Cant]])</f>
        <v>-1</v>
      </c>
      <c r="Q11373" s="8">
        <f>DAY(Tabla1[[#This Row],[Date]])</f>
        <v>25</v>
      </c>
      <c r="R11373" s="8">
        <f>MONTH(Tabla1[[#This Row],[Date]])</f>
        <v>6</v>
      </c>
      <c r="S11373" s="8">
        <f>YEAR(Tabla1[[#This Row],[Date]])</f>
        <v>2023</v>
      </c>
    </row>
    <row r="11374" spans="1:19" x14ac:dyDescent="0.2">
      <c r="A11374">
        <v>11324</v>
      </c>
      <c r="B11374" s="1">
        <v>45102</v>
      </c>
      <c r="C11374" t="s">
        <v>260</v>
      </c>
      <c r="D11374" t="s">
        <v>332</v>
      </c>
      <c r="E11374">
        <v>1</v>
      </c>
      <c r="F11374" t="s">
        <v>342</v>
      </c>
      <c r="G11374" t="s">
        <v>860</v>
      </c>
      <c r="H11374" t="s">
        <v>313</v>
      </c>
      <c r="M11374" s="2">
        <v>900</v>
      </c>
      <c r="N11374" s="2">
        <v>10000</v>
      </c>
      <c r="O11374" s="2">
        <f>IF(Tabla1[[#This Row],[Mov]]="VNT",Tabla1[[#This Row],[Sale]]-Tabla1[[#This Row],[Cost]],-Tabla1[[#This Row],[Cost]]*Tabla1[[#This Row],[Cant]])</f>
        <v>9100</v>
      </c>
      <c r="P11374" s="8">
        <f>IF(Tabla1[[#This Row],[Mov]]="VNT",-Tabla1[[#This Row],[Cant]],Tabla1[[#This Row],[Cant]])</f>
        <v>-1</v>
      </c>
      <c r="Q11374" s="8">
        <f>DAY(Tabla1[[#This Row],[Date]])</f>
        <v>25</v>
      </c>
      <c r="R11374" s="8">
        <f>MONTH(Tabla1[[#This Row],[Date]])</f>
        <v>6</v>
      </c>
      <c r="S11374" s="8">
        <f>YEAR(Tabla1[[#This Row],[Date]])</f>
        <v>2023</v>
      </c>
    </row>
    <row r="11375" spans="1:19" x14ac:dyDescent="0.2">
      <c r="A11375">
        <v>11325</v>
      </c>
      <c r="B11375" s="1">
        <v>45102</v>
      </c>
      <c r="C11375" t="s">
        <v>260</v>
      </c>
      <c r="D11375" t="s">
        <v>332</v>
      </c>
      <c r="E11375">
        <v>1</v>
      </c>
      <c r="F11375" t="s">
        <v>116</v>
      </c>
      <c r="G11375" t="s">
        <v>382</v>
      </c>
      <c r="H11375" t="s">
        <v>514</v>
      </c>
      <c r="M11375" s="2">
        <v>6074</v>
      </c>
      <c r="N11375" s="2">
        <v>6500</v>
      </c>
      <c r="O11375" s="2">
        <f>IF(Tabla1[[#This Row],[Mov]]="VNT",Tabla1[[#This Row],[Sale]]-Tabla1[[#This Row],[Cost]],-Tabla1[[#This Row],[Cost]]*Tabla1[[#This Row],[Cant]])</f>
        <v>426</v>
      </c>
      <c r="P11375" s="8">
        <f>IF(Tabla1[[#This Row],[Mov]]="VNT",-Tabla1[[#This Row],[Cant]],Tabla1[[#This Row],[Cant]])</f>
        <v>-1</v>
      </c>
      <c r="Q11375" s="8">
        <f>DAY(Tabla1[[#This Row],[Date]])</f>
        <v>25</v>
      </c>
      <c r="R11375" s="8">
        <f>MONTH(Tabla1[[#This Row],[Date]])</f>
        <v>6</v>
      </c>
      <c r="S11375" s="8">
        <f>YEAR(Tabla1[[#This Row],[Date]])</f>
        <v>2023</v>
      </c>
    </row>
    <row r="11376" spans="1:19" x14ac:dyDescent="0.2">
      <c r="A11376">
        <v>11326</v>
      </c>
      <c r="B11376" s="1">
        <v>45102</v>
      </c>
      <c r="C11376" t="s">
        <v>260</v>
      </c>
      <c r="D11376" t="s">
        <v>332</v>
      </c>
      <c r="E11376">
        <v>1</v>
      </c>
      <c r="F11376" t="s">
        <v>48</v>
      </c>
      <c r="G11376" t="s">
        <v>266</v>
      </c>
      <c r="H11376" t="s">
        <v>3216</v>
      </c>
      <c r="M11376" s="2">
        <v>40000</v>
      </c>
      <c r="N11376" s="2">
        <v>90000</v>
      </c>
      <c r="O11376" s="2">
        <f>IF(Tabla1[[#This Row],[Mov]]="VNT",Tabla1[[#This Row],[Sale]]-Tabla1[[#This Row],[Cost]],-Tabla1[[#This Row],[Cost]]*Tabla1[[#This Row],[Cant]])</f>
        <v>50000</v>
      </c>
      <c r="P11376" s="8">
        <f>IF(Tabla1[[#This Row],[Mov]]="VNT",-Tabla1[[#This Row],[Cant]],Tabla1[[#This Row],[Cant]])</f>
        <v>-1</v>
      </c>
      <c r="Q11376" s="8">
        <f>DAY(Tabla1[[#This Row],[Date]])</f>
        <v>25</v>
      </c>
      <c r="R11376" s="8">
        <f>MONTH(Tabla1[[#This Row],[Date]])</f>
        <v>6</v>
      </c>
      <c r="S11376" s="8">
        <f>YEAR(Tabla1[[#This Row],[Date]])</f>
        <v>2023</v>
      </c>
    </row>
    <row r="11377" spans="1:19" x14ac:dyDescent="0.2">
      <c r="A11377">
        <v>11327</v>
      </c>
      <c r="B11377" s="1">
        <v>45102</v>
      </c>
      <c r="C11377" t="s">
        <v>260</v>
      </c>
      <c r="D11377" t="s">
        <v>332</v>
      </c>
      <c r="E11377">
        <v>1</v>
      </c>
      <c r="F11377" t="s">
        <v>21</v>
      </c>
      <c r="G11377" t="s">
        <v>272</v>
      </c>
      <c r="H11377" t="s">
        <v>1522</v>
      </c>
      <c r="M11377" s="2">
        <v>2600</v>
      </c>
      <c r="N11377" s="2">
        <v>10000</v>
      </c>
      <c r="O11377" s="2">
        <f>IF(Tabla1[[#This Row],[Mov]]="VNT",Tabla1[[#This Row],[Sale]]-Tabla1[[#This Row],[Cost]],-Tabla1[[#This Row],[Cost]]*Tabla1[[#This Row],[Cant]])</f>
        <v>7400</v>
      </c>
      <c r="P11377" s="8">
        <f>IF(Tabla1[[#This Row],[Mov]]="VNT",-Tabla1[[#This Row],[Cant]],Tabla1[[#This Row],[Cant]])</f>
        <v>-1</v>
      </c>
      <c r="Q11377" s="8">
        <f>DAY(Tabla1[[#This Row],[Date]])</f>
        <v>25</v>
      </c>
      <c r="R11377" s="8">
        <f>MONTH(Tabla1[[#This Row],[Date]])</f>
        <v>6</v>
      </c>
      <c r="S11377" s="8">
        <f>YEAR(Tabla1[[#This Row],[Date]])</f>
        <v>2023</v>
      </c>
    </row>
    <row r="11378" spans="1:19" x14ac:dyDescent="0.2">
      <c r="A11378">
        <v>11327</v>
      </c>
      <c r="B11378" s="1">
        <v>45102</v>
      </c>
      <c r="C11378" t="s">
        <v>260</v>
      </c>
      <c r="D11378" t="s">
        <v>332</v>
      </c>
      <c r="E11378">
        <v>1</v>
      </c>
      <c r="F11378" t="s">
        <v>677</v>
      </c>
      <c r="G11378" t="s">
        <v>263</v>
      </c>
      <c r="H11378" t="s">
        <v>1018</v>
      </c>
      <c r="M11378" s="2">
        <v>5000</v>
      </c>
      <c r="N11378" s="2">
        <v>15000</v>
      </c>
      <c r="O11378" s="2">
        <f>IF(Tabla1[[#This Row],[Mov]]="VNT",Tabla1[[#This Row],[Sale]]-Tabla1[[#This Row],[Cost]],-Tabla1[[#This Row],[Cost]]*Tabla1[[#This Row],[Cant]])</f>
        <v>10000</v>
      </c>
      <c r="P11378" s="8">
        <f>IF(Tabla1[[#This Row],[Mov]]="VNT",-Tabla1[[#This Row],[Cant]],Tabla1[[#This Row],[Cant]])</f>
        <v>-1</v>
      </c>
      <c r="Q11378" s="8">
        <f>DAY(Tabla1[[#This Row],[Date]])</f>
        <v>25</v>
      </c>
      <c r="R11378" s="8">
        <f>MONTH(Tabla1[[#This Row],[Date]])</f>
        <v>6</v>
      </c>
      <c r="S11378" s="8">
        <f>YEAR(Tabla1[[#This Row],[Date]])</f>
        <v>2023</v>
      </c>
    </row>
    <row r="11379" spans="1:19" x14ac:dyDescent="0.2">
      <c r="A11379">
        <v>11327</v>
      </c>
      <c r="B11379" s="1">
        <v>45102</v>
      </c>
      <c r="C11379" t="s">
        <v>260</v>
      </c>
      <c r="D11379" t="s">
        <v>332</v>
      </c>
      <c r="E11379">
        <v>1</v>
      </c>
      <c r="F11379" t="s">
        <v>386</v>
      </c>
      <c r="G11379" t="s">
        <v>262</v>
      </c>
      <c r="H11379" t="s">
        <v>1681</v>
      </c>
      <c r="M11379" s="2">
        <v>83000</v>
      </c>
      <c r="N11379" s="2">
        <v>140000</v>
      </c>
      <c r="O11379" s="2">
        <f>IF(Tabla1[[#This Row],[Mov]]="VNT",Tabla1[[#This Row],[Sale]]-Tabla1[[#This Row],[Cost]],-Tabla1[[#This Row],[Cost]]*Tabla1[[#This Row],[Cant]])</f>
        <v>57000</v>
      </c>
      <c r="P11379" s="8">
        <f>IF(Tabla1[[#This Row],[Mov]]="VNT",-Tabla1[[#This Row],[Cant]],Tabla1[[#This Row],[Cant]])</f>
        <v>-1</v>
      </c>
      <c r="Q11379" s="8">
        <f>DAY(Tabla1[[#This Row],[Date]])</f>
        <v>25</v>
      </c>
      <c r="R11379" s="8">
        <f>MONTH(Tabla1[[#This Row],[Date]])</f>
        <v>6</v>
      </c>
      <c r="S11379" s="8">
        <f>YEAR(Tabla1[[#This Row],[Date]])</f>
        <v>2023</v>
      </c>
    </row>
    <row r="11380" spans="1:19" x14ac:dyDescent="0.2">
      <c r="A11380">
        <v>11327</v>
      </c>
      <c r="B11380" s="1">
        <v>45102</v>
      </c>
      <c r="C11380" t="s">
        <v>260</v>
      </c>
      <c r="D11380" t="s">
        <v>332</v>
      </c>
      <c r="E11380">
        <v>1</v>
      </c>
      <c r="F11380" t="s">
        <v>15</v>
      </c>
      <c r="G11380" t="s">
        <v>266</v>
      </c>
      <c r="H11380" t="s">
        <v>1094</v>
      </c>
      <c r="M11380" s="2">
        <v>3500</v>
      </c>
      <c r="N11380" s="2">
        <v>9000</v>
      </c>
      <c r="O11380" s="2">
        <f>IF(Tabla1[[#This Row],[Mov]]="VNT",Tabla1[[#This Row],[Sale]]-Tabla1[[#This Row],[Cost]],-Tabla1[[#This Row],[Cost]]*Tabla1[[#This Row],[Cant]])</f>
        <v>5500</v>
      </c>
      <c r="P11380" s="8">
        <f>IF(Tabla1[[#This Row],[Mov]]="VNT",-Tabla1[[#This Row],[Cant]],Tabla1[[#This Row],[Cant]])</f>
        <v>-1</v>
      </c>
      <c r="Q11380" s="8">
        <f>DAY(Tabla1[[#This Row],[Date]])</f>
        <v>25</v>
      </c>
      <c r="R11380" s="8">
        <f>MONTH(Tabla1[[#This Row],[Date]])</f>
        <v>6</v>
      </c>
      <c r="S11380" s="8">
        <f>YEAR(Tabla1[[#This Row],[Date]])</f>
        <v>2023</v>
      </c>
    </row>
    <row r="11381" spans="1:19" x14ac:dyDescent="0.2">
      <c r="A11381">
        <v>11328</v>
      </c>
      <c r="B11381" s="1">
        <v>45102</v>
      </c>
      <c r="C11381" t="s">
        <v>260</v>
      </c>
      <c r="D11381" t="s">
        <v>332</v>
      </c>
      <c r="E11381">
        <v>1</v>
      </c>
      <c r="F11381" t="s">
        <v>225</v>
      </c>
      <c r="G11381" t="s">
        <v>284</v>
      </c>
      <c r="H11381" t="s">
        <v>1394</v>
      </c>
      <c r="M11381" s="2">
        <v>1100</v>
      </c>
      <c r="N11381" s="2">
        <v>10000</v>
      </c>
      <c r="O11381" s="2">
        <f>IF(Tabla1[[#This Row],[Mov]]="VNT",Tabla1[[#This Row],[Sale]]-Tabla1[[#This Row],[Cost]],-Tabla1[[#This Row],[Cost]]*Tabla1[[#This Row],[Cant]])</f>
        <v>8900</v>
      </c>
      <c r="P11381" s="8">
        <f>IF(Tabla1[[#This Row],[Mov]]="VNT",-Tabla1[[#This Row],[Cant]],Tabla1[[#This Row],[Cant]])</f>
        <v>-1</v>
      </c>
      <c r="Q11381" s="8">
        <f>DAY(Tabla1[[#This Row],[Date]])</f>
        <v>25</v>
      </c>
      <c r="R11381" s="8">
        <f>MONTH(Tabla1[[#This Row],[Date]])</f>
        <v>6</v>
      </c>
      <c r="S11381" s="8">
        <f>YEAR(Tabla1[[#This Row],[Date]])</f>
        <v>2023</v>
      </c>
    </row>
    <row r="11382" spans="1:19" x14ac:dyDescent="0.2">
      <c r="A11382">
        <v>11329</v>
      </c>
      <c r="B11382" s="1">
        <v>45102</v>
      </c>
      <c r="C11382" t="s">
        <v>260</v>
      </c>
      <c r="D11382" t="s">
        <v>332</v>
      </c>
      <c r="E11382">
        <v>1</v>
      </c>
      <c r="F11382" t="s">
        <v>116</v>
      </c>
      <c r="G11382" t="s">
        <v>347</v>
      </c>
      <c r="H11382" t="s">
        <v>518</v>
      </c>
      <c r="M11382" s="2">
        <v>7008</v>
      </c>
      <c r="N11382" s="2">
        <v>7500</v>
      </c>
      <c r="O11382" s="2">
        <f>IF(Tabla1[[#This Row],[Mov]]="VNT",Tabla1[[#This Row],[Sale]]-Tabla1[[#This Row],[Cost]],-Tabla1[[#This Row],[Cost]]*Tabla1[[#This Row],[Cant]])</f>
        <v>492</v>
      </c>
      <c r="P11382" s="8">
        <f>IF(Tabla1[[#This Row],[Mov]]="VNT",-Tabla1[[#This Row],[Cant]],Tabla1[[#This Row],[Cant]])</f>
        <v>-1</v>
      </c>
      <c r="Q11382" s="8">
        <f>DAY(Tabla1[[#This Row],[Date]])</f>
        <v>25</v>
      </c>
      <c r="R11382" s="8">
        <f>MONTH(Tabla1[[#This Row],[Date]])</f>
        <v>6</v>
      </c>
      <c r="S11382" s="8">
        <f>YEAR(Tabla1[[#This Row],[Date]])</f>
        <v>2023</v>
      </c>
    </row>
    <row r="11383" spans="1:19" x14ac:dyDescent="0.2">
      <c r="A11383">
        <v>11330</v>
      </c>
      <c r="B11383" s="1">
        <v>45102</v>
      </c>
      <c r="C11383" t="s">
        <v>260</v>
      </c>
      <c r="D11383" t="s">
        <v>332</v>
      </c>
      <c r="E11383">
        <v>1</v>
      </c>
      <c r="F11383" t="s">
        <v>116</v>
      </c>
      <c r="G11383" t="s">
        <v>347</v>
      </c>
      <c r="H11383" t="s">
        <v>519</v>
      </c>
      <c r="M11383" s="2">
        <v>934</v>
      </c>
      <c r="N11383" s="2">
        <v>1000</v>
      </c>
      <c r="O11383" s="2">
        <f>IF(Tabla1[[#This Row],[Mov]]="VNT",Tabla1[[#This Row],[Sale]]-Tabla1[[#This Row],[Cost]],-Tabla1[[#This Row],[Cost]]*Tabla1[[#This Row],[Cant]])</f>
        <v>66</v>
      </c>
      <c r="P11383" s="8">
        <f>IF(Tabla1[[#This Row],[Mov]]="VNT",-Tabla1[[#This Row],[Cant]],Tabla1[[#This Row],[Cant]])</f>
        <v>-1</v>
      </c>
      <c r="Q11383" s="8">
        <f>DAY(Tabla1[[#This Row],[Date]])</f>
        <v>25</v>
      </c>
      <c r="R11383" s="8">
        <f>MONTH(Tabla1[[#This Row],[Date]])</f>
        <v>6</v>
      </c>
      <c r="S11383" s="8">
        <f>YEAR(Tabla1[[#This Row],[Date]])</f>
        <v>2023</v>
      </c>
    </row>
    <row r="11384" spans="1:19" x14ac:dyDescent="0.2">
      <c r="A11384">
        <v>11331</v>
      </c>
      <c r="B11384" s="1">
        <v>45102</v>
      </c>
      <c r="C11384" t="s">
        <v>260</v>
      </c>
      <c r="D11384" t="s">
        <v>332</v>
      </c>
      <c r="E11384">
        <v>1</v>
      </c>
      <c r="F11384" t="s">
        <v>116</v>
      </c>
      <c r="G11384" t="s">
        <v>347</v>
      </c>
      <c r="H11384" t="s">
        <v>518</v>
      </c>
      <c r="M11384" s="2">
        <v>1868</v>
      </c>
      <c r="N11384" s="2">
        <v>2000</v>
      </c>
      <c r="O11384" s="2">
        <f>IF(Tabla1[[#This Row],[Mov]]="VNT",Tabla1[[#This Row],[Sale]]-Tabla1[[#This Row],[Cost]],-Tabla1[[#This Row],[Cost]]*Tabla1[[#This Row],[Cant]])</f>
        <v>132</v>
      </c>
      <c r="P11384" s="8">
        <f>IF(Tabla1[[#This Row],[Mov]]="VNT",-Tabla1[[#This Row],[Cant]],Tabla1[[#This Row],[Cant]])</f>
        <v>-1</v>
      </c>
      <c r="Q11384" s="8">
        <f>DAY(Tabla1[[#This Row],[Date]])</f>
        <v>25</v>
      </c>
      <c r="R11384" s="8">
        <f>MONTH(Tabla1[[#This Row],[Date]])</f>
        <v>6</v>
      </c>
      <c r="S11384" s="8">
        <f>YEAR(Tabla1[[#This Row],[Date]])</f>
        <v>2023</v>
      </c>
    </row>
    <row r="11385" spans="1:19" x14ac:dyDescent="0.2">
      <c r="A11385">
        <v>11332</v>
      </c>
      <c r="B11385" s="1">
        <v>45102</v>
      </c>
      <c r="C11385" t="s">
        <v>260</v>
      </c>
      <c r="D11385" t="s">
        <v>332</v>
      </c>
      <c r="E11385">
        <v>1</v>
      </c>
      <c r="F11385" t="s">
        <v>21</v>
      </c>
      <c r="G11385" t="s">
        <v>272</v>
      </c>
      <c r="H11385" t="s">
        <v>1522</v>
      </c>
      <c r="M11385" s="2">
        <v>2600</v>
      </c>
      <c r="N11385" s="2">
        <v>10000</v>
      </c>
      <c r="O11385" s="2">
        <f>IF(Tabla1[[#This Row],[Mov]]="VNT",Tabla1[[#This Row],[Sale]]-Tabla1[[#This Row],[Cost]],-Tabla1[[#This Row],[Cost]]*Tabla1[[#This Row],[Cant]])</f>
        <v>7400</v>
      </c>
      <c r="P11385" s="8">
        <f>IF(Tabla1[[#This Row],[Mov]]="VNT",-Tabla1[[#This Row],[Cant]],Tabla1[[#This Row],[Cant]])</f>
        <v>-1</v>
      </c>
      <c r="Q11385" s="8">
        <f>DAY(Tabla1[[#This Row],[Date]])</f>
        <v>25</v>
      </c>
      <c r="R11385" s="8">
        <f>MONTH(Tabla1[[#This Row],[Date]])</f>
        <v>6</v>
      </c>
      <c r="S11385" s="8">
        <f>YEAR(Tabla1[[#This Row],[Date]])</f>
        <v>2023</v>
      </c>
    </row>
    <row r="11386" spans="1:19" x14ac:dyDescent="0.2">
      <c r="A11386">
        <v>11333</v>
      </c>
      <c r="B11386" s="1">
        <v>45102</v>
      </c>
      <c r="C11386" t="s">
        <v>260</v>
      </c>
      <c r="D11386" t="s">
        <v>332</v>
      </c>
      <c r="E11386">
        <v>1</v>
      </c>
      <c r="F11386" t="s">
        <v>116</v>
      </c>
      <c r="G11386" t="s">
        <v>347</v>
      </c>
      <c r="H11386" t="s">
        <v>518</v>
      </c>
      <c r="M11386" s="2">
        <v>6074</v>
      </c>
      <c r="N11386" s="2">
        <v>6500</v>
      </c>
      <c r="O11386" s="2">
        <f>IF(Tabla1[[#This Row],[Mov]]="VNT",Tabla1[[#This Row],[Sale]]-Tabla1[[#This Row],[Cost]],-Tabla1[[#This Row],[Cost]]*Tabla1[[#This Row],[Cant]])</f>
        <v>426</v>
      </c>
      <c r="P11386" s="8">
        <f>IF(Tabla1[[#This Row],[Mov]]="VNT",-Tabla1[[#This Row],[Cant]],Tabla1[[#This Row],[Cant]])</f>
        <v>-1</v>
      </c>
      <c r="Q11386" s="8">
        <f>DAY(Tabla1[[#This Row],[Date]])</f>
        <v>25</v>
      </c>
      <c r="R11386" s="8">
        <f>MONTH(Tabla1[[#This Row],[Date]])</f>
        <v>6</v>
      </c>
      <c r="S11386" s="8">
        <f>YEAR(Tabla1[[#This Row],[Date]])</f>
        <v>2023</v>
      </c>
    </row>
    <row r="11387" spans="1:19" x14ac:dyDescent="0.2">
      <c r="A11387">
        <v>11334</v>
      </c>
      <c r="B11387" s="1">
        <v>45102</v>
      </c>
      <c r="C11387" t="s">
        <v>260</v>
      </c>
      <c r="D11387" t="s">
        <v>332</v>
      </c>
      <c r="E11387">
        <v>1</v>
      </c>
      <c r="F11387" t="s">
        <v>476</v>
      </c>
      <c r="G11387" t="s">
        <v>266</v>
      </c>
      <c r="H11387" t="s">
        <v>3507</v>
      </c>
      <c r="M11387" s="2">
        <v>3500</v>
      </c>
      <c r="N11387" s="2">
        <v>9000</v>
      </c>
      <c r="O11387" s="2">
        <f>IF(Tabla1[[#This Row],[Mov]]="VNT",Tabla1[[#This Row],[Sale]]-Tabla1[[#This Row],[Cost]],-Tabla1[[#This Row],[Cost]]*Tabla1[[#This Row],[Cant]])</f>
        <v>5500</v>
      </c>
      <c r="P11387" s="8">
        <f>IF(Tabla1[[#This Row],[Mov]]="VNT",-Tabla1[[#This Row],[Cant]],Tabla1[[#This Row],[Cant]])</f>
        <v>-1</v>
      </c>
      <c r="Q11387" s="8">
        <f>DAY(Tabla1[[#This Row],[Date]])</f>
        <v>25</v>
      </c>
      <c r="R11387" s="8">
        <f>MONTH(Tabla1[[#This Row],[Date]])</f>
        <v>6</v>
      </c>
      <c r="S11387" s="8">
        <f>YEAR(Tabla1[[#This Row],[Date]])</f>
        <v>2023</v>
      </c>
    </row>
    <row r="11388" spans="1:19" x14ac:dyDescent="0.2">
      <c r="A11388">
        <v>11335</v>
      </c>
      <c r="B11388" s="1">
        <v>45102</v>
      </c>
      <c r="C11388" t="s">
        <v>260</v>
      </c>
      <c r="D11388" t="s">
        <v>332</v>
      </c>
      <c r="E11388">
        <v>1</v>
      </c>
      <c r="F11388" t="s">
        <v>225</v>
      </c>
      <c r="G11388" t="s">
        <v>272</v>
      </c>
      <c r="H11388" t="s">
        <v>841</v>
      </c>
      <c r="M11388" s="2">
        <v>1100</v>
      </c>
      <c r="N11388" s="2">
        <v>10000</v>
      </c>
      <c r="O11388" s="2">
        <f>IF(Tabla1[[#This Row],[Mov]]="VNT",Tabla1[[#This Row],[Sale]]-Tabla1[[#This Row],[Cost]],-Tabla1[[#This Row],[Cost]]*Tabla1[[#This Row],[Cant]])</f>
        <v>8900</v>
      </c>
      <c r="P11388" s="8">
        <f>IF(Tabla1[[#This Row],[Mov]]="VNT",-Tabla1[[#This Row],[Cant]],Tabla1[[#This Row],[Cant]])</f>
        <v>-1</v>
      </c>
      <c r="Q11388" s="8">
        <f>DAY(Tabla1[[#This Row],[Date]])</f>
        <v>25</v>
      </c>
      <c r="R11388" s="8">
        <f>MONTH(Tabla1[[#This Row],[Date]])</f>
        <v>6</v>
      </c>
      <c r="S11388" s="8">
        <f>YEAR(Tabla1[[#This Row],[Date]])</f>
        <v>2023</v>
      </c>
    </row>
    <row r="11389" spans="1:19" x14ac:dyDescent="0.2">
      <c r="A11389">
        <v>11336</v>
      </c>
      <c r="B11389" s="1">
        <v>45102</v>
      </c>
      <c r="C11389" t="s">
        <v>260</v>
      </c>
      <c r="D11389" t="s">
        <v>332</v>
      </c>
      <c r="E11389">
        <v>1</v>
      </c>
      <c r="F11389" t="s">
        <v>26</v>
      </c>
      <c r="G11389" t="s">
        <v>264</v>
      </c>
      <c r="H11389" t="s">
        <v>20</v>
      </c>
      <c r="M11389" s="2">
        <v>8000</v>
      </c>
      <c r="N11389" s="2">
        <v>20000</v>
      </c>
      <c r="O11389" s="2">
        <f>IF(Tabla1[[#This Row],[Mov]]="VNT",Tabla1[[#This Row],[Sale]]-Tabla1[[#This Row],[Cost]],-Tabla1[[#This Row],[Cost]]*Tabla1[[#This Row],[Cant]])</f>
        <v>12000</v>
      </c>
      <c r="P11389" s="8">
        <f>IF(Tabla1[[#This Row],[Mov]]="VNT",-Tabla1[[#This Row],[Cant]],Tabla1[[#This Row],[Cant]])</f>
        <v>-1</v>
      </c>
      <c r="Q11389" s="8">
        <f>DAY(Tabla1[[#This Row],[Date]])</f>
        <v>25</v>
      </c>
      <c r="R11389" s="8">
        <f>MONTH(Tabla1[[#This Row],[Date]])</f>
        <v>6</v>
      </c>
      <c r="S11389" s="8">
        <f>YEAR(Tabla1[[#This Row],[Date]])</f>
        <v>2023</v>
      </c>
    </row>
    <row r="11390" spans="1:19" x14ac:dyDescent="0.2">
      <c r="A11390">
        <v>11337</v>
      </c>
      <c r="B11390" s="1">
        <v>45102</v>
      </c>
      <c r="C11390" t="s">
        <v>260</v>
      </c>
      <c r="D11390" t="s">
        <v>332</v>
      </c>
      <c r="E11390">
        <v>1</v>
      </c>
      <c r="F11390" t="s">
        <v>224</v>
      </c>
      <c r="G11390" t="s">
        <v>263</v>
      </c>
      <c r="H11390" t="s">
        <v>2946</v>
      </c>
      <c r="M11390" s="2">
        <v>10500</v>
      </c>
      <c r="N11390" s="2">
        <v>22000</v>
      </c>
      <c r="O11390" s="2">
        <f>IF(Tabla1[[#This Row],[Mov]]="VNT",Tabla1[[#This Row],[Sale]]-Tabla1[[#This Row],[Cost]],-Tabla1[[#This Row],[Cost]]*Tabla1[[#This Row],[Cant]])</f>
        <v>11500</v>
      </c>
      <c r="P11390" s="8">
        <f>IF(Tabla1[[#This Row],[Mov]]="VNT",-Tabla1[[#This Row],[Cant]],Tabla1[[#This Row],[Cant]])</f>
        <v>-1</v>
      </c>
      <c r="Q11390" s="8">
        <f>DAY(Tabla1[[#This Row],[Date]])</f>
        <v>25</v>
      </c>
      <c r="R11390" s="8">
        <f>MONTH(Tabla1[[#This Row],[Date]])</f>
        <v>6</v>
      </c>
      <c r="S11390" s="8">
        <f>YEAR(Tabla1[[#This Row],[Date]])</f>
        <v>2023</v>
      </c>
    </row>
    <row r="11391" spans="1:19" x14ac:dyDescent="0.2">
      <c r="A11391">
        <v>11338</v>
      </c>
      <c r="B11391" s="1">
        <v>45102</v>
      </c>
      <c r="C11391" t="s">
        <v>260</v>
      </c>
      <c r="D11391" t="s">
        <v>332</v>
      </c>
      <c r="E11391">
        <v>1</v>
      </c>
      <c r="F11391" t="s">
        <v>225</v>
      </c>
      <c r="G11391" t="s">
        <v>263</v>
      </c>
      <c r="H11391" t="s">
        <v>3605</v>
      </c>
      <c r="M11391" s="2">
        <v>2000</v>
      </c>
      <c r="N11391" s="2">
        <v>10000</v>
      </c>
      <c r="O11391" s="2">
        <f>IF(Tabla1[[#This Row],[Mov]]="VNT",Tabla1[[#This Row],[Sale]]-Tabla1[[#This Row],[Cost]],-Tabla1[[#This Row],[Cost]]*Tabla1[[#This Row],[Cant]])</f>
        <v>8000</v>
      </c>
      <c r="P11391" s="8">
        <f>IF(Tabla1[[#This Row],[Mov]]="VNT",-Tabla1[[#This Row],[Cant]],Tabla1[[#This Row],[Cant]])</f>
        <v>-1</v>
      </c>
      <c r="Q11391" s="8">
        <f>DAY(Tabla1[[#This Row],[Date]])</f>
        <v>25</v>
      </c>
      <c r="R11391" s="8">
        <f>MONTH(Tabla1[[#This Row],[Date]])</f>
        <v>6</v>
      </c>
      <c r="S11391" s="8">
        <f>YEAR(Tabla1[[#This Row],[Date]])</f>
        <v>2023</v>
      </c>
    </row>
    <row r="11392" spans="1:19" x14ac:dyDescent="0.2">
      <c r="A11392">
        <v>11339</v>
      </c>
      <c r="B11392" s="1">
        <v>45102</v>
      </c>
      <c r="C11392" t="s">
        <v>260</v>
      </c>
      <c r="D11392" t="s">
        <v>332</v>
      </c>
      <c r="E11392">
        <v>1</v>
      </c>
      <c r="F11392" t="s">
        <v>116</v>
      </c>
      <c r="G11392" t="s">
        <v>347</v>
      </c>
      <c r="H11392" t="s">
        <v>518</v>
      </c>
      <c r="M11392" s="2">
        <v>1401</v>
      </c>
      <c r="N11392" s="2">
        <v>1500</v>
      </c>
      <c r="O11392" s="2">
        <f>IF(Tabla1[[#This Row],[Mov]]="VNT",Tabla1[[#This Row],[Sale]]-Tabla1[[#This Row],[Cost]],-Tabla1[[#This Row],[Cost]]*Tabla1[[#This Row],[Cant]])</f>
        <v>99</v>
      </c>
      <c r="P11392" s="8">
        <f>IF(Tabla1[[#This Row],[Mov]]="VNT",-Tabla1[[#This Row],[Cant]],Tabla1[[#This Row],[Cant]])</f>
        <v>-1</v>
      </c>
      <c r="Q11392" s="8">
        <f>DAY(Tabla1[[#This Row],[Date]])</f>
        <v>25</v>
      </c>
      <c r="R11392" s="8">
        <f>MONTH(Tabla1[[#This Row],[Date]])</f>
        <v>6</v>
      </c>
      <c r="S11392" s="8">
        <f>YEAR(Tabla1[[#This Row],[Date]])</f>
        <v>2023</v>
      </c>
    </row>
    <row r="11393" spans="1:19" x14ac:dyDescent="0.2">
      <c r="A11393">
        <v>11340</v>
      </c>
      <c r="B11393" s="1">
        <v>45102</v>
      </c>
      <c r="C11393" t="s">
        <v>260</v>
      </c>
      <c r="D11393" t="s">
        <v>332</v>
      </c>
      <c r="E11393">
        <v>1</v>
      </c>
      <c r="F11393" t="s">
        <v>116</v>
      </c>
      <c r="G11393" t="s">
        <v>347</v>
      </c>
      <c r="H11393" t="s">
        <v>518</v>
      </c>
      <c r="M11393" s="2">
        <v>7008</v>
      </c>
      <c r="N11393" s="2">
        <v>7500</v>
      </c>
      <c r="O11393" s="2">
        <f>IF(Tabla1[[#This Row],[Mov]]="VNT",Tabla1[[#This Row],[Sale]]-Tabla1[[#This Row],[Cost]],-Tabla1[[#This Row],[Cost]]*Tabla1[[#This Row],[Cant]])</f>
        <v>492</v>
      </c>
      <c r="P11393" s="8">
        <f>IF(Tabla1[[#This Row],[Mov]]="VNT",-Tabla1[[#This Row],[Cant]],Tabla1[[#This Row],[Cant]])</f>
        <v>-1</v>
      </c>
      <c r="Q11393" s="8">
        <f>DAY(Tabla1[[#This Row],[Date]])</f>
        <v>25</v>
      </c>
      <c r="R11393" s="8">
        <f>MONTH(Tabla1[[#This Row],[Date]])</f>
        <v>6</v>
      </c>
      <c r="S11393" s="8">
        <f>YEAR(Tabla1[[#This Row],[Date]])</f>
        <v>2023</v>
      </c>
    </row>
    <row r="11394" spans="1:19" x14ac:dyDescent="0.2">
      <c r="A11394">
        <v>11341</v>
      </c>
      <c r="B11394" s="1">
        <v>45102</v>
      </c>
      <c r="C11394" t="s">
        <v>260</v>
      </c>
      <c r="D11394" t="s">
        <v>332</v>
      </c>
      <c r="E11394">
        <v>1</v>
      </c>
      <c r="F11394" t="s">
        <v>365</v>
      </c>
      <c r="G11394" t="s">
        <v>943</v>
      </c>
      <c r="H11394" t="s">
        <v>3168</v>
      </c>
      <c r="M11394" s="2">
        <v>4000</v>
      </c>
      <c r="N11394" s="2">
        <v>10000</v>
      </c>
      <c r="O11394" s="2">
        <f>IF(Tabla1[[#This Row],[Mov]]="VNT",Tabla1[[#This Row],[Sale]]-Tabla1[[#This Row],[Cost]],-Tabla1[[#This Row],[Cost]]*Tabla1[[#This Row],[Cant]])</f>
        <v>6000</v>
      </c>
      <c r="P11394" s="8">
        <f>IF(Tabla1[[#This Row],[Mov]]="VNT",-Tabla1[[#This Row],[Cant]],Tabla1[[#This Row],[Cant]])</f>
        <v>-1</v>
      </c>
      <c r="Q11394" s="8">
        <f>DAY(Tabla1[[#This Row],[Date]])</f>
        <v>25</v>
      </c>
      <c r="R11394" s="8">
        <f>MONTH(Tabla1[[#This Row],[Date]])</f>
        <v>6</v>
      </c>
      <c r="S11394" s="8">
        <f>YEAR(Tabla1[[#This Row],[Date]])</f>
        <v>2023</v>
      </c>
    </row>
    <row r="11395" spans="1:19" x14ac:dyDescent="0.2">
      <c r="A11395">
        <v>11342</v>
      </c>
      <c r="B11395" s="1">
        <v>45102</v>
      </c>
      <c r="C11395" t="s">
        <v>260</v>
      </c>
      <c r="D11395" t="s">
        <v>332</v>
      </c>
      <c r="E11395">
        <v>1</v>
      </c>
      <c r="F11395" t="s">
        <v>365</v>
      </c>
      <c r="G11395" t="s">
        <v>943</v>
      </c>
      <c r="H11395" t="s">
        <v>3606</v>
      </c>
      <c r="M11395" s="2">
        <v>4000</v>
      </c>
      <c r="N11395" s="2">
        <v>10000</v>
      </c>
      <c r="O11395" s="2">
        <f>IF(Tabla1[[#This Row],[Mov]]="VNT",Tabla1[[#This Row],[Sale]]-Tabla1[[#This Row],[Cost]],-Tabla1[[#This Row],[Cost]]*Tabla1[[#This Row],[Cant]])</f>
        <v>6000</v>
      </c>
      <c r="P11395" s="8">
        <f>IF(Tabla1[[#This Row],[Mov]]="VNT",-Tabla1[[#This Row],[Cant]],Tabla1[[#This Row],[Cant]])</f>
        <v>-1</v>
      </c>
      <c r="Q11395" s="8">
        <f>DAY(Tabla1[[#This Row],[Date]])</f>
        <v>25</v>
      </c>
      <c r="R11395" s="8">
        <f>MONTH(Tabla1[[#This Row],[Date]])</f>
        <v>6</v>
      </c>
      <c r="S11395" s="8">
        <f>YEAR(Tabla1[[#This Row],[Date]])</f>
        <v>2023</v>
      </c>
    </row>
    <row r="11396" spans="1:19" x14ac:dyDescent="0.2">
      <c r="A11396">
        <v>11343</v>
      </c>
      <c r="B11396" s="1">
        <v>45102</v>
      </c>
      <c r="C11396" t="s">
        <v>260</v>
      </c>
      <c r="D11396" t="s">
        <v>332</v>
      </c>
      <c r="E11396">
        <v>1</v>
      </c>
      <c r="F11396" t="s">
        <v>116</v>
      </c>
      <c r="G11396" t="s">
        <v>382</v>
      </c>
      <c r="H11396" t="s">
        <v>514</v>
      </c>
      <c r="M11396" s="2">
        <v>3270</v>
      </c>
      <c r="N11396" s="2">
        <v>3500</v>
      </c>
      <c r="O11396" s="2">
        <f>IF(Tabla1[[#This Row],[Mov]]="VNT",Tabla1[[#This Row],[Sale]]-Tabla1[[#This Row],[Cost]],-Tabla1[[#This Row],[Cost]]*Tabla1[[#This Row],[Cant]])</f>
        <v>230</v>
      </c>
      <c r="P11396" s="8">
        <f>IF(Tabla1[[#This Row],[Mov]]="VNT",-Tabla1[[#This Row],[Cant]],Tabla1[[#This Row],[Cant]])</f>
        <v>-1</v>
      </c>
      <c r="Q11396" s="8">
        <f>DAY(Tabla1[[#This Row],[Date]])</f>
        <v>25</v>
      </c>
      <c r="R11396" s="8">
        <f>MONTH(Tabla1[[#This Row],[Date]])</f>
        <v>6</v>
      </c>
      <c r="S11396" s="8">
        <f>YEAR(Tabla1[[#This Row],[Date]])</f>
        <v>2023</v>
      </c>
    </row>
    <row r="11397" spans="1:19" x14ac:dyDescent="0.2">
      <c r="A11397">
        <v>11344</v>
      </c>
      <c r="B11397" s="1">
        <v>45102</v>
      </c>
      <c r="C11397" t="s">
        <v>260</v>
      </c>
      <c r="D11397" t="s">
        <v>332</v>
      </c>
      <c r="E11397">
        <v>1</v>
      </c>
      <c r="F11397" t="s">
        <v>224</v>
      </c>
      <c r="G11397" t="s">
        <v>1202</v>
      </c>
      <c r="H11397" t="s">
        <v>1689</v>
      </c>
      <c r="J11397" t="s">
        <v>927</v>
      </c>
      <c r="M11397" s="2">
        <v>8000</v>
      </c>
      <c r="N11397" s="2">
        <v>20000</v>
      </c>
      <c r="O11397" s="2">
        <f>IF(Tabla1[[#This Row],[Mov]]="VNT",Tabla1[[#This Row],[Sale]]-Tabla1[[#This Row],[Cost]],-Tabla1[[#This Row],[Cost]]*Tabla1[[#This Row],[Cant]])</f>
        <v>12000</v>
      </c>
      <c r="P11397" s="8">
        <f>IF(Tabla1[[#This Row],[Mov]]="VNT",-Tabla1[[#This Row],[Cant]],Tabla1[[#This Row],[Cant]])</f>
        <v>-1</v>
      </c>
      <c r="Q11397" s="8">
        <f>DAY(Tabla1[[#This Row],[Date]])</f>
        <v>25</v>
      </c>
      <c r="R11397" s="8">
        <f>MONTH(Tabla1[[#This Row],[Date]])</f>
        <v>6</v>
      </c>
      <c r="S11397" s="8">
        <f>YEAR(Tabla1[[#This Row],[Date]])</f>
        <v>2023</v>
      </c>
    </row>
    <row r="11398" spans="1:19" x14ac:dyDescent="0.2">
      <c r="A11398">
        <v>11345</v>
      </c>
      <c r="B11398" s="1">
        <v>45102</v>
      </c>
      <c r="C11398" t="s">
        <v>260</v>
      </c>
      <c r="D11398" t="s">
        <v>332</v>
      </c>
      <c r="E11398">
        <v>1</v>
      </c>
      <c r="F11398" t="s">
        <v>586</v>
      </c>
      <c r="G11398" t="s">
        <v>273</v>
      </c>
      <c r="H11398" t="s">
        <v>3607</v>
      </c>
      <c r="M11398" s="2">
        <v>6000</v>
      </c>
      <c r="N11398" s="2">
        <v>20000</v>
      </c>
      <c r="O11398" s="2">
        <f>IF(Tabla1[[#This Row],[Mov]]="VNT",Tabla1[[#This Row],[Sale]]-Tabla1[[#This Row],[Cost]],-Tabla1[[#This Row],[Cost]]*Tabla1[[#This Row],[Cant]])</f>
        <v>14000</v>
      </c>
      <c r="P11398" s="8">
        <f>IF(Tabla1[[#This Row],[Mov]]="VNT",-Tabla1[[#This Row],[Cant]],Tabla1[[#This Row],[Cant]])</f>
        <v>-1</v>
      </c>
      <c r="Q11398" s="8">
        <f>DAY(Tabla1[[#This Row],[Date]])</f>
        <v>25</v>
      </c>
      <c r="R11398" s="8">
        <f>MONTH(Tabla1[[#This Row],[Date]])</f>
        <v>6</v>
      </c>
      <c r="S11398" s="8">
        <f>YEAR(Tabla1[[#This Row],[Date]])</f>
        <v>2023</v>
      </c>
    </row>
    <row r="11399" spans="1:19" x14ac:dyDescent="0.2">
      <c r="A11399">
        <v>11346</v>
      </c>
      <c r="B11399" s="1">
        <v>45102</v>
      </c>
      <c r="C11399" t="s">
        <v>260</v>
      </c>
      <c r="D11399" t="s">
        <v>332</v>
      </c>
      <c r="E11399">
        <v>1</v>
      </c>
      <c r="F11399" t="s">
        <v>458</v>
      </c>
      <c r="G11399" t="s">
        <v>263</v>
      </c>
      <c r="H11399" t="s">
        <v>3608</v>
      </c>
      <c r="M11399" s="2">
        <v>0</v>
      </c>
      <c r="N11399" s="2">
        <v>30000</v>
      </c>
      <c r="O11399" s="2">
        <f>IF(Tabla1[[#This Row],[Mov]]="VNT",Tabla1[[#This Row],[Sale]]-Tabla1[[#This Row],[Cost]],-Tabla1[[#This Row],[Cost]]*Tabla1[[#This Row],[Cant]])</f>
        <v>30000</v>
      </c>
      <c r="P11399" s="8">
        <f>IF(Tabla1[[#This Row],[Mov]]="VNT",-Tabla1[[#This Row],[Cant]],Tabla1[[#This Row],[Cant]])</f>
        <v>-1</v>
      </c>
      <c r="Q11399" s="8">
        <f>DAY(Tabla1[[#This Row],[Date]])</f>
        <v>25</v>
      </c>
      <c r="R11399" s="8">
        <f>MONTH(Tabla1[[#This Row],[Date]])</f>
        <v>6</v>
      </c>
      <c r="S11399" s="8">
        <f>YEAR(Tabla1[[#This Row],[Date]])</f>
        <v>2023</v>
      </c>
    </row>
    <row r="11400" spans="1:19" x14ac:dyDescent="0.2">
      <c r="A11400">
        <v>11347</v>
      </c>
      <c r="B11400" s="1">
        <v>45102</v>
      </c>
      <c r="C11400" t="s">
        <v>260</v>
      </c>
      <c r="D11400" t="s">
        <v>332</v>
      </c>
      <c r="E11400">
        <v>1</v>
      </c>
      <c r="F11400" t="s">
        <v>458</v>
      </c>
      <c r="G11400" t="s">
        <v>272</v>
      </c>
      <c r="H11400" t="s">
        <v>1050</v>
      </c>
      <c r="M11400" s="2">
        <v>0</v>
      </c>
      <c r="N11400" s="2">
        <v>29000</v>
      </c>
      <c r="O11400" s="2">
        <f>IF(Tabla1[[#This Row],[Mov]]="VNT",Tabla1[[#This Row],[Sale]]-Tabla1[[#This Row],[Cost]],-Tabla1[[#This Row],[Cost]]*Tabla1[[#This Row],[Cant]])</f>
        <v>29000</v>
      </c>
      <c r="P11400" s="8">
        <f>IF(Tabla1[[#This Row],[Mov]]="VNT",-Tabla1[[#This Row],[Cant]],Tabla1[[#This Row],[Cant]])</f>
        <v>-1</v>
      </c>
      <c r="Q11400" s="8">
        <f>DAY(Tabla1[[#This Row],[Date]])</f>
        <v>25</v>
      </c>
      <c r="R11400" s="8">
        <f>MONTH(Tabla1[[#This Row],[Date]])</f>
        <v>6</v>
      </c>
      <c r="S11400" s="8">
        <f>YEAR(Tabla1[[#This Row],[Date]])</f>
        <v>2023</v>
      </c>
    </row>
    <row r="11401" spans="1:19" x14ac:dyDescent="0.2">
      <c r="A11401">
        <v>11348</v>
      </c>
      <c r="B11401" s="1">
        <v>45102</v>
      </c>
      <c r="C11401" t="s">
        <v>260</v>
      </c>
      <c r="D11401" t="s">
        <v>332</v>
      </c>
      <c r="E11401">
        <v>1</v>
      </c>
      <c r="F11401" t="s">
        <v>116</v>
      </c>
      <c r="G11401" t="s">
        <v>382</v>
      </c>
      <c r="H11401" t="s">
        <v>514</v>
      </c>
      <c r="M11401" s="2">
        <v>3270</v>
      </c>
      <c r="N11401" s="2">
        <v>3500</v>
      </c>
      <c r="O11401" s="2">
        <f>IF(Tabla1[[#This Row],[Mov]]="VNT",Tabla1[[#This Row],[Sale]]-Tabla1[[#This Row],[Cost]],-Tabla1[[#This Row],[Cost]]*Tabla1[[#This Row],[Cant]])</f>
        <v>230</v>
      </c>
      <c r="P11401" s="8">
        <f>IF(Tabla1[[#This Row],[Mov]]="VNT",-Tabla1[[#This Row],[Cant]],Tabla1[[#This Row],[Cant]])</f>
        <v>-1</v>
      </c>
      <c r="Q11401" s="8">
        <f>DAY(Tabla1[[#This Row],[Date]])</f>
        <v>25</v>
      </c>
      <c r="R11401" s="8">
        <f>MONTH(Tabla1[[#This Row],[Date]])</f>
        <v>6</v>
      </c>
      <c r="S11401" s="8">
        <f>YEAR(Tabla1[[#This Row],[Date]])</f>
        <v>2023</v>
      </c>
    </row>
    <row r="11402" spans="1:19" x14ac:dyDescent="0.2">
      <c r="A11402">
        <v>11349</v>
      </c>
      <c r="B11402" s="1">
        <v>45102</v>
      </c>
      <c r="C11402" t="s">
        <v>260</v>
      </c>
      <c r="D11402" t="s">
        <v>332</v>
      </c>
      <c r="E11402">
        <v>1</v>
      </c>
      <c r="F11402" t="s">
        <v>21</v>
      </c>
      <c r="G11402" t="s">
        <v>272</v>
      </c>
      <c r="H11402" t="s">
        <v>1522</v>
      </c>
      <c r="M11402" s="2">
        <v>2600</v>
      </c>
      <c r="N11402" s="2">
        <v>10000</v>
      </c>
      <c r="O11402" s="2">
        <f>IF(Tabla1[[#This Row],[Mov]]="VNT",Tabla1[[#This Row],[Sale]]-Tabla1[[#This Row],[Cost]],-Tabla1[[#This Row],[Cost]]*Tabla1[[#This Row],[Cant]])</f>
        <v>7400</v>
      </c>
      <c r="P11402" s="8">
        <f>IF(Tabla1[[#This Row],[Mov]]="VNT",-Tabla1[[#This Row],[Cant]],Tabla1[[#This Row],[Cant]])</f>
        <v>-1</v>
      </c>
      <c r="Q11402" s="8">
        <f>DAY(Tabla1[[#This Row],[Date]])</f>
        <v>25</v>
      </c>
      <c r="R11402" s="8">
        <f>MONTH(Tabla1[[#This Row],[Date]])</f>
        <v>6</v>
      </c>
      <c r="S11402" s="8">
        <f>YEAR(Tabla1[[#This Row],[Date]])</f>
        <v>2023</v>
      </c>
    </row>
    <row r="11403" spans="1:19" x14ac:dyDescent="0.2">
      <c r="A11403">
        <v>11350</v>
      </c>
      <c r="B11403" s="1">
        <v>45102</v>
      </c>
      <c r="C11403" t="s">
        <v>260</v>
      </c>
      <c r="D11403" t="s">
        <v>332</v>
      </c>
      <c r="E11403">
        <v>1</v>
      </c>
      <c r="F11403" t="s">
        <v>26</v>
      </c>
      <c r="G11403" t="s">
        <v>264</v>
      </c>
      <c r="H11403" t="s">
        <v>16</v>
      </c>
      <c r="M11403" s="2">
        <v>8500</v>
      </c>
      <c r="N11403" s="2">
        <v>20000</v>
      </c>
      <c r="O11403" s="2">
        <f>IF(Tabla1[[#This Row],[Mov]]="VNT",Tabla1[[#This Row],[Sale]]-Tabla1[[#This Row],[Cost]],-Tabla1[[#This Row],[Cost]]*Tabla1[[#This Row],[Cant]])</f>
        <v>11500</v>
      </c>
      <c r="P11403" s="8">
        <f>IF(Tabla1[[#This Row],[Mov]]="VNT",-Tabla1[[#This Row],[Cant]],Tabla1[[#This Row],[Cant]])</f>
        <v>-1</v>
      </c>
      <c r="Q11403" s="8">
        <f>DAY(Tabla1[[#This Row],[Date]])</f>
        <v>25</v>
      </c>
      <c r="R11403" s="8">
        <f>MONTH(Tabla1[[#This Row],[Date]])</f>
        <v>6</v>
      </c>
      <c r="S11403" s="8">
        <f>YEAR(Tabla1[[#This Row],[Date]])</f>
        <v>2023</v>
      </c>
    </row>
    <row r="11404" spans="1:19" x14ac:dyDescent="0.2">
      <c r="A11404">
        <v>11351</v>
      </c>
      <c r="B11404" s="1">
        <v>45102</v>
      </c>
      <c r="C11404" t="s">
        <v>260</v>
      </c>
      <c r="D11404" t="s">
        <v>332</v>
      </c>
      <c r="E11404">
        <v>1</v>
      </c>
      <c r="F11404" t="s">
        <v>116</v>
      </c>
      <c r="G11404" t="s">
        <v>347</v>
      </c>
      <c r="H11404" t="s">
        <v>518</v>
      </c>
      <c r="M11404" s="2">
        <v>3270</v>
      </c>
      <c r="N11404" s="2">
        <v>3500</v>
      </c>
      <c r="O11404" s="2">
        <f>IF(Tabla1[[#This Row],[Mov]]="VNT",Tabla1[[#This Row],[Sale]]-Tabla1[[#This Row],[Cost]],-Tabla1[[#This Row],[Cost]]*Tabla1[[#This Row],[Cant]])</f>
        <v>230</v>
      </c>
      <c r="P11404" s="8">
        <f>IF(Tabla1[[#This Row],[Mov]]="VNT",-Tabla1[[#This Row],[Cant]],Tabla1[[#This Row],[Cant]])</f>
        <v>-1</v>
      </c>
      <c r="Q11404" s="8">
        <f>DAY(Tabla1[[#This Row],[Date]])</f>
        <v>25</v>
      </c>
      <c r="R11404" s="8">
        <f>MONTH(Tabla1[[#This Row],[Date]])</f>
        <v>6</v>
      </c>
      <c r="S11404" s="8">
        <f>YEAR(Tabla1[[#This Row],[Date]])</f>
        <v>2023</v>
      </c>
    </row>
    <row r="11405" spans="1:19" x14ac:dyDescent="0.2">
      <c r="A11405">
        <v>11352</v>
      </c>
      <c r="B11405" s="1">
        <v>45102</v>
      </c>
      <c r="C11405" t="s">
        <v>260</v>
      </c>
      <c r="D11405" t="s">
        <v>332</v>
      </c>
      <c r="E11405">
        <v>1</v>
      </c>
      <c r="F11405" t="s">
        <v>116</v>
      </c>
      <c r="G11405" t="s">
        <v>347</v>
      </c>
      <c r="H11405" t="s">
        <v>518</v>
      </c>
      <c r="M11405" s="2">
        <v>3270</v>
      </c>
      <c r="N11405" s="2">
        <v>3500</v>
      </c>
      <c r="O11405" s="2">
        <f>IF(Tabla1[[#This Row],[Mov]]="VNT",Tabla1[[#This Row],[Sale]]-Tabla1[[#This Row],[Cost]],-Tabla1[[#This Row],[Cost]]*Tabla1[[#This Row],[Cant]])</f>
        <v>230</v>
      </c>
      <c r="P11405" s="8">
        <f>IF(Tabla1[[#This Row],[Mov]]="VNT",-Tabla1[[#This Row],[Cant]],Tabla1[[#This Row],[Cant]])</f>
        <v>-1</v>
      </c>
      <c r="Q11405" s="8">
        <f>DAY(Tabla1[[#This Row],[Date]])</f>
        <v>25</v>
      </c>
      <c r="R11405" s="8">
        <f>MONTH(Tabla1[[#This Row],[Date]])</f>
        <v>6</v>
      </c>
      <c r="S11405" s="8">
        <f>YEAR(Tabla1[[#This Row],[Date]])</f>
        <v>2023</v>
      </c>
    </row>
    <row r="11406" spans="1:19" x14ac:dyDescent="0.2">
      <c r="A11406">
        <v>11353</v>
      </c>
      <c r="B11406" s="1">
        <v>45102</v>
      </c>
      <c r="C11406" t="s">
        <v>260</v>
      </c>
      <c r="D11406" t="s">
        <v>332</v>
      </c>
      <c r="E11406">
        <v>1</v>
      </c>
      <c r="F11406" t="s">
        <v>116</v>
      </c>
      <c r="G11406" t="s">
        <v>347</v>
      </c>
      <c r="H11406" t="s">
        <v>518</v>
      </c>
      <c r="M11406" s="2">
        <v>3270</v>
      </c>
      <c r="N11406" s="2">
        <v>3500</v>
      </c>
      <c r="O11406" s="2">
        <f>IF(Tabla1[[#This Row],[Mov]]="VNT",Tabla1[[#This Row],[Sale]]-Tabla1[[#This Row],[Cost]],-Tabla1[[#This Row],[Cost]]*Tabla1[[#This Row],[Cant]])</f>
        <v>230</v>
      </c>
      <c r="P11406" s="8">
        <f>IF(Tabla1[[#This Row],[Mov]]="VNT",-Tabla1[[#This Row],[Cant]],Tabla1[[#This Row],[Cant]])</f>
        <v>-1</v>
      </c>
      <c r="Q11406" s="8">
        <f>DAY(Tabla1[[#This Row],[Date]])</f>
        <v>25</v>
      </c>
      <c r="R11406" s="8">
        <f>MONTH(Tabla1[[#This Row],[Date]])</f>
        <v>6</v>
      </c>
      <c r="S11406" s="8">
        <f>YEAR(Tabla1[[#This Row],[Date]])</f>
        <v>2023</v>
      </c>
    </row>
    <row r="11407" spans="1:19" x14ac:dyDescent="0.2">
      <c r="A11407">
        <v>11354</v>
      </c>
      <c r="B11407" s="1">
        <v>45103</v>
      </c>
      <c r="C11407" t="s">
        <v>260</v>
      </c>
      <c r="D11407" t="s">
        <v>332</v>
      </c>
      <c r="E11407">
        <v>1</v>
      </c>
      <c r="F11407" t="s">
        <v>225</v>
      </c>
      <c r="G11407" t="s">
        <v>273</v>
      </c>
      <c r="H11407" t="s">
        <v>470</v>
      </c>
      <c r="M11407" s="2">
        <v>1100</v>
      </c>
      <c r="N11407" s="2">
        <v>10000</v>
      </c>
      <c r="O11407" s="2">
        <f>IF(Tabla1[[#This Row],[Mov]]="VNT",Tabla1[[#This Row],[Sale]]-Tabla1[[#This Row],[Cost]],-Tabla1[[#This Row],[Cost]]*Tabla1[[#This Row],[Cant]])</f>
        <v>8900</v>
      </c>
      <c r="P11407" s="8">
        <f>IF(Tabla1[[#This Row],[Mov]]="VNT",-Tabla1[[#This Row],[Cant]],Tabla1[[#This Row],[Cant]])</f>
        <v>-1</v>
      </c>
      <c r="Q11407" s="8">
        <f>DAY(Tabla1[[#This Row],[Date]])</f>
        <v>26</v>
      </c>
      <c r="R11407" s="8">
        <f>MONTH(Tabla1[[#This Row],[Date]])</f>
        <v>6</v>
      </c>
      <c r="S11407" s="8">
        <f>YEAR(Tabla1[[#This Row],[Date]])</f>
        <v>2023</v>
      </c>
    </row>
    <row r="11408" spans="1:19" x14ac:dyDescent="0.2">
      <c r="A11408">
        <v>11355</v>
      </c>
      <c r="B11408" s="1">
        <v>45103</v>
      </c>
      <c r="C11408" t="s">
        <v>260</v>
      </c>
      <c r="D11408" t="s">
        <v>332</v>
      </c>
      <c r="E11408">
        <v>1</v>
      </c>
      <c r="F11408" t="s">
        <v>475</v>
      </c>
      <c r="G11408" t="s">
        <v>273</v>
      </c>
      <c r="H11408" t="s">
        <v>470</v>
      </c>
      <c r="M11408" s="2">
        <v>2000</v>
      </c>
      <c r="N11408" s="2">
        <v>6000</v>
      </c>
      <c r="O11408" s="2">
        <f>IF(Tabla1[[#This Row],[Mov]]="VNT",Tabla1[[#This Row],[Sale]]-Tabla1[[#This Row],[Cost]],-Tabla1[[#This Row],[Cost]]*Tabla1[[#This Row],[Cant]])</f>
        <v>4000</v>
      </c>
      <c r="P11408" s="8">
        <f>IF(Tabla1[[#This Row],[Mov]]="VNT",-Tabla1[[#This Row],[Cant]],Tabla1[[#This Row],[Cant]])</f>
        <v>-1</v>
      </c>
      <c r="Q11408" s="8">
        <f>DAY(Tabla1[[#This Row],[Date]])</f>
        <v>26</v>
      </c>
      <c r="R11408" s="8">
        <f>MONTH(Tabla1[[#This Row],[Date]])</f>
        <v>6</v>
      </c>
      <c r="S11408" s="8">
        <f>YEAR(Tabla1[[#This Row],[Date]])</f>
        <v>2023</v>
      </c>
    </row>
    <row r="11409" spans="1:19" x14ac:dyDescent="0.2">
      <c r="A11409">
        <v>11356</v>
      </c>
      <c r="B11409" s="1">
        <v>45103</v>
      </c>
      <c r="C11409" t="s">
        <v>260</v>
      </c>
      <c r="D11409" t="s">
        <v>332</v>
      </c>
      <c r="E11409">
        <v>1</v>
      </c>
      <c r="F11409" t="s">
        <v>475</v>
      </c>
      <c r="G11409" t="s">
        <v>273</v>
      </c>
      <c r="H11409" t="s">
        <v>470</v>
      </c>
      <c r="M11409" s="2">
        <v>2000</v>
      </c>
      <c r="N11409" s="2">
        <v>6000</v>
      </c>
      <c r="O11409" s="2">
        <f>IF(Tabla1[[#This Row],[Mov]]="VNT",Tabla1[[#This Row],[Sale]]-Tabla1[[#This Row],[Cost]],-Tabla1[[#This Row],[Cost]]*Tabla1[[#This Row],[Cant]])</f>
        <v>4000</v>
      </c>
      <c r="P11409" s="8">
        <f>IF(Tabla1[[#This Row],[Mov]]="VNT",-Tabla1[[#This Row],[Cant]],Tabla1[[#This Row],[Cant]])</f>
        <v>-1</v>
      </c>
      <c r="Q11409" s="8">
        <f>DAY(Tabla1[[#This Row],[Date]])</f>
        <v>26</v>
      </c>
      <c r="R11409" s="8">
        <f>MONTH(Tabla1[[#This Row],[Date]])</f>
        <v>6</v>
      </c>
      <c r="S11409" s="8">
        <f>YEAR(Tabla1[[#This Row],[Date]])</f>
        <v>2023</v>
      </c>
    </row>
    <row r="11410" spans="1:19" x14ac:dyDescent="0.2">
      <c r="A11410">
        <v>11357</v>
      </c>
      <c r="B11410" s="1">
        <v>45103</v>
      </c>
      <c r="C11410" t="s">
        <v>260</v>
      </c>
      <c r="D11410" t="s">
        <v>332</v>
      </c>
      <c r="E11410">
        <v>1</v>
      </c>
      <c r="F11410" t="s">
        <v>225</v>
      </c>
      <c r="G11410" t="s">
        <v>860</v>
      </c>
      <c r="H11410" t="s">
        <v>2178</v>
      </c>
      <c r="M11410" s="2">
        <v>1100</v>
      </c>
      <c r="N11410" s="2">
        <v>10000</v>
      </c>
      <c r="O11410" s="2">
        <f>IF(Tabla1[[#This Row],[Mov]]="VNT",Tabla1[[#This Row],[Sale]]-Tabla1[[#This Row],[Cost]],-Tabla1[[#This Row],[Cost]]*Tabla1[[#This Row],[Cant]])</f>
        <v>8900</v>
      </c>
      <c r="P11410" s="8">
        <f>IF(Tabla1[[#This Row],[Mov]]="VNT",-Tabla1[[#This Row],[Cant]],Tabla1[[#This Row],[Cant]])</f>
        <v>-1</v>
      </c>
      <c r="Q11410" s="8">
        <f>DAY(Tabla1[[#This Row],[Date]])</f>
        <v>26</v>
      </c>
      <c r="R11410" s="8">
        <f>MONTH(Tabla1[[#This Row],[Date]])</f>
        <v>6</v>
      </c>
      <c r="S11410" s="8">
        <f>YEAR(Tabla1[[#This Row],[Date]])</f>
        <v>2023</v>
      </c>
    </row>
    <row r="11411" spans="1:19" x14ac:dyDescent="0.2">
      <c r="A11411">
        <v>11358</v>
      </c>
      <c r="B11411" s="1">
        <v>45103</v>
      </c>
      <c r="C11411" t="s">
        <v>260</v>
      </c>
      <c r="D11411" t="s">
        <v>332</v>
      </c>
      <c r="E11411">
        <v>1</v>
      </c>
      <c r="F11411" t="s">
        <v>45</v>
      </c>
      <c r="G11411" t="s">
        <v>266</v>
      </c>
      <c r="H11411" t="s">
        <v>2175</v>
      </c>
      <c r="M11411" s="2">
        <v>26000</v>
      </c>
      <c r="N11411" s="2">
        <v>47000</v>
      </c>
      <c r="O11411" s="2">
        <f>IF(Tabla1[[#This Row],[Mov]]="VNT",Tabla1[[#This Row],[Sale]]-Tabla1[[#This Row],[Cost]],-Tabla1[[#This Row],[Cost]]*Tabla1[[#This Row],[Cant]])</f>
        <v>21000</v>
      </c>
      <c r="P11411" s="8">
        <f>IF(Tabla1[[#This Row],[Mov]]="VNT",-Tabla1[[#This Row],[Cant]],Tabla1[[#This Row],[Cant]])</f>
        <v>-1</v>
      </c>
      <c r="Q11411" s="8">
        <f>DAY(Tabla1[[#This Row],[Date]])</f>
        <v>26</v>
      </c>
      <c r="R11411" s="8">
        <f>MONTH(Tabla1[[#This Row],[Date]])</f>
        <v>6</v>
      </c>
      <c r="S11411" s="8">
        <f>YEAR(Tabla1[[#This Row],[Date]])</f>
        <v>2023</v>
      </c>
    </row>
    <row r="11412" spans="1:19" x14ac:dyDescent="0.2">
      <c r="A11412">
        <v>11359</v>
      </c>
      <c r="B11412" s="1">
        <v>45103</v>
      </c>
      <c r="C11412" t="s">
        <v>260</v>
      </c>
      <c r="D11412" t="s">
        <v>332</v>
      </c>
      <c r="E11412">
        <v>1</v>
      </c>
      <c r="F11412" t="s">
        <v>116</v>
      </c>
      <c r="G11412" t="s">
        <v>347</v>
      </c>
      <c r="H11412" t="s">
        <v>518</v>
      </c>
      <c r="M11412" s="2">
        <v>3270</v>
      </c>
      <c r="N11412" s="2">
        <v>3500</v>
      </c>
      <c r="O11412" s="2">
        <f>IF(Tabla1[[#This Row],[Mov]]="VNT",Tabla1[[#This Row],[Sale]]-Tabla1[[#This Row],[Cost]],-Tabla1[[#This Row],[Cost]]*Tabla1[[#This Row],[Cant]])</f>
        <v>230</v>
      </c>
      <c r="P11412" s="8">
        <f>IF(Tabla1[[#This Row],[Mov]]="VNT",-Tabla1[[#This Row],[Cant]],Tabla1[[#This Row],[Cant]])</f>
        <v>-1</v>
      </c>
      <c r="Q11412" s="8">
        <f>DAY(Tabla1[[#This Row],[Date]])</f>
        <v>26</v>
      </c>
      <c r="R11412" s="8">
        <f>MONTH(Tabla1[[#This Row],[Date]])</f>
        <v>6</v>
      </c>
      <c r="S11412" s="8">
        <f>YEAR(Tabla1[[#This Row],[Date]])</f>
        <v>2023</v>
      </c>
    </row>
    <row r="11413" spans="1:19" x14ac:dyDescent="0.2">
      <c r="A11413">
        <v>11360</v>
      </c>
      <c r="B11413" s="1">
        <v>45103</v>
      </c>
      <c r="C11413" t="s">
        <v>260</v>
      </c>
      <c r="D11413" t="s">
        <v>332</v>
      </c>
      <c r="E11413">
        <v>1</v>
      </c>
      <c r="F11413" t="s">
        <v>116</v>
      </c>
      <c r="G11413" t="s">
        <v>347</v>
      </c>
      <c r="H11413" t="s">
        <v>518</v>
      </c>
      <c r="M11413" s="2">
        <v>6074</v>
      </c>
      <c r="N11413" s="2">
        <v>6500</v>
      </c>
      <c r="O11413" s="2">
        <f>IF(Tabla1[[#This Row],[Mov]]="VNT",Tabla1[[#This Row],[Sale]]-Tabla1[[#This Row],[Cost]],-Tabla1[[#This Row],[Cost]]*Tabla1[[#This Row],[Cant]])</f>
        <v>426</v>
      </c>
      <c r="P11413" s="8">
        <f>IF(Tabla1[[#This Row],[Mov]]="VNT",-Tabla1[[#This Row],[Cant]],Tabla1[[#This Row],[Cant]])</f>
        <v>-1</v>
      </c>
      <c r="Q11413" s="8">
        <f>DAY(Tabla1[[#This Row],[Date]])</f>
        <v>26</v>
      </c>
      <c r="R11413" s="8">
        <f>MONTH(Tabla1[[#This Row],[Date]])</f>
        <v>6</v>
      </c>
      <c r="S11413" s="8">
        <f>YEAR(Tabla1[[#This Row],[Date]])</f>
        <v>2023</v>
      </c>
    </row>
    <row r="11414" spans="1:19" x14ac:dyDescent="0.2">
      <c r="A11414">
        <v>11361</v>
      </c>
      <c r="B11414" s="1">
        <v>45103</v>
      </c>
      <c r="C11414" t="s">
        <v>260</v>
      </c>
      <c r="D11414" t="s">
        <v>332</v>
      </c>
      <c r="E11414">
        <v>1</v>
      </c>
      <c r="F11414" t="s">
        <v>116</v>
      </c>
      <c r="G11414" t="s">
        <v>349</v>
      </c>
      <c r="H11414" t="s">
        <v>515</v>
      </c>
      <c r="M11414" s="2">
        <v>6074</v>
      </c>
      <c r="N11414" s="2">
        <v>6500</v>
      </c>
      <c r="O11414" s="2">
        <f>IF(Tabla1[[#This Row],[Mov]]="VNT",Tabla1[[#This Row],[Sale]]-Tabla1[[#This Row],[Cost]],-Tabla1[[#This Row],[Cost]]*Tabla1[[#This Row],[Cant]])</f>
        <v>426</v>
      </c>
      <c r="P11414" s="8">
        <f>IF(Tabla1[[#This Row],[Mov]]="VNT",-Tabla1[[#This Row],[Cant]],Tabla1[[#This Row],[Cant]])</f>
        <v>-1</v>
      </c>
      <c r="Q11414" s="8">
        <f>DAY(Tabla1[[#This Row],[Date]])</f>
        <v>26</v>
      </c>
      <c r="R11414" s="8">
        <f>MONTH(Tabla1[[#This Row],[Date]])</f>
        <v>6</v>
      </c>
      <c r="S11414" s="8">
        <f>YEAR(Tabla1[[#This Row],[Date]])</f>
        <v>2023</v>
      </c>
    </row>
    <row r="11415" spans="1:19" x14ac:dyDescent="0.2">
      <c r="A11415">
        <v>11362</v>
      </c>
      <c r="B11415" s="1">
        <v>45103</v>
      </c>
      <c r="C11415" t="s">
        <v>260</v>
      </c>
      <c r="D11415" t="s">
        <v>332</v>
      </c>
      <c r="E11415">
        <v>1</v>
      </c>
      <c r="F11415" t="s">
        <v>116</v>
      </c>
      <c r="G11415" t="s">
        <v>347</v>
      </c>
      <c r="H11415" t="s">
        <v>518</v>
      </c>
      <c r="M11415" s="2">
        <v>6074</v>
      </c>
      <c r="N11415" s="2">
        <v>6500</v>
      </c>
      <c r="O11415" s="2">
        <f>IF(Tabla1[[#This Row],[Mov]]="VNT",Tabla1[[#This Row],[Sale]]-Tabla1[[#This Row],[Cost]],-Tabla1[[#This Row],[Cost]]*Tabla1[[#This Row],[Cant]])</f>
        <v>426</v>
      </c>
      <c r="P11415" s="8">
        <f>IF(Tabla1[[#This Row],[Mov]]="VNT",-Tabla1[[#This Row],[Cant]],Tabla1[[#This Row],[Cant]])</f>
        <v>-1</v>
      </c>
      <c r="Q11415" s="8">
        <f>DAY(Tabla1[[#This Row],[Date]])</f>
        <v>26</v>
      </c>
      <c r="R11415" s="8">
        <f>MONTH(Tabla1[[#This Row],[Date]])</f>
        <v>6</v>
      </c>
      <c r="S11415" s="8">
        <f>YEAR(Tabla1[[#This Row],[Date]])</f>
        <v>2023</v>
      </c>
    </row>
    <row r="11416" spans="1:19" x14ac:dyDescent="0.2">
      <c r="A11416">
        <v>11363</v>
      </c>
      <c r="B11416" s="1">
        <v>45103</v>
      </c>
      <c r="C11416" t="s">
        <v>260</v>
      </c>
      <c r="D11416" t="s">
        <v>332</v>
      </c>
      <c r="E11416">
        <v>1</v>
      </c>
      <c r="F11416" t="s">
        <v>15</v>
      </c>
      <c r="G11416" t="s">
        <v>333</v>
      </c>
      <c r="H11416" t="s">
        <v>20</v>
      </c>
      <c r="M11416" s="2">
        <v>4000</v>
      </c>
      <c r="N11416" s="2">
        <v>12000</v>
      </c>
      <c r="O11416" s="2">
        <f>IF(Tabla1[[#This Row],[Mov]]="VNT",Tabla1[[#This Row],[Sale]]-Tabla1[[#This Row],[Cost]],-Tabla1[[#This Row],[Cost]]*Tabla1[[#This Row],[Cant]])</f>
        <v>8000</v>
      </c>
      <c r="P11416" s="8">
        <f>IF(Tabla1[[#This Row],[Mov]]="VNT",-Tabla1[[#This Row],[Cant]],Tabla1[[#This Row],[Cant]])</f>
        <v>-1</v>
      </c>
      <c r="Q11416" s="8">
        <f>DAY(Tabla1[[#This Row],[Date]])</f>
        <v>26</v>
      </c>
      <c r="R11416" s="8">
        <f>MONTH(Tabla1[[#This Row],[Date]])</f>
        <v>6</v>
      </c>
      <c r="S11416" s="8">
        <f>YEAR(Tabla1[[#This Row],[Date]])</f>
        <v>2023</v>
      </c>
    </row>
    <row r="11417" spans="1:19" x14ac:dyDescent="0.2">
      <c r="A11417">
        <v>11364</v>
      </c>
      <c r="B11417" s="1">
        <v>45103</v>
      </c>
      <c r="C11417" t="s">
        <v>260</v>
      </c>
      <c r="D11417" t="s">
        <v>332</v>
      </c>
      <c r="E11417">
        <v>1</v>
      </c>
      <c r="F11417" t="s">
        <v>365</v>
      </c>
      <c r="G11417" t="s">
        <v>366</v>
      </c>
      <c r="H11417" t="s">
        <v>369</v>
      </c>
      <c r="M11417" s="2">
        <v>20000</v>
      </c>
      <c r="N11417" s="2">
        <v>39000</v>
      </c>
      <c r="O11417" s="2">
        <f>IF(Tabla1[[#This Row],[Mov]]="VNT",Tabla1[[#This Row],[Sale]]-Tabla1[[#This Row],[Cost]],-Tabla1[[#This Row],[Cost]]*Tabla1[[#This Row],[Cant]])</f>
        <v>19000</v>
      </c>
      <c r="P11417" s="8">
        <f>IF(Tabla1[[#This Row],[Mov]]="VNT",-Tabla1[[#This Row],[Cant]],Tabla1[[#This Row],[Cant]])</f>
        <v>-1</v>
      </c>
      <c r="Q11417" s="8">
        <f>DAY(Tabla1[[#This Row],[Date]])</f>
        <v>26</v>
      </c>
      <c r="R11417" s="8">
        <f>MONTH(Tabla1[[#This Row],[Date]])</f>
        <v>6</v>
      </c>
      <c r="S11417" s="8">
        <f>YEAR(Tabla1[[#This Row],[Date]])</f>
        <v>2023</v>
      </c>
    </row>
    <row r="11418" spans="1:19" x14ac:dyDescent="0.2">
      <c r="A11418">
        <v>11365</v>
      </c>
      <c r="B11418" s="1">
        <v>45103</v>
      </c>
      <c r="C11418" t="s">
        <v>260</v>
      </c>
      <c r="D11418" t="s">
        <v>332</v>
      </c>
      <c r="E11418">
        <v>1</v>
      </c>
      <c r="F11418" t="s">
        <v>365</v>
      </c>
      <c r="G11418" t="s">
        <v>943</v>
      </c>
      <c r="H11418" t="s">
        <v>1251</v>
      </c>
      <c r="M11418" s="2">
        <v>4000</v>
      </c>
      <c r="N11418" s="2">
        <v>9000</v>
      </c>
      <c r="O11418" s="2">
        <f>IF(Tabla1[[#This Row],[Mov]]="VNT",Tabla1[[#This Row],[Sale]]-Tabla1[[#This Row],[Cost]],-Tabla1[[#This Row],[Cost]]*Tabla1[[#This Row],[Cant]])</f>
        <v>5000</v>
      </c>
      <c r="P11418" s="8">
        <f>IF(Tabla1[[#This Row],[Mov]]="VNT",-Tabla1[[#This Row],[Cant]],Tabla1[[#This Row],[Cant]])</f>
        <v>-1</v>
      </c>
      <c r="Q11418" s="8">
        <f>DAY(Tabla1[[#This Row],[Date]])</f>
        <v>26</v>
      </c>
      <c r="R11418" s="8">
        <f>MONTH(Tabla1[[#This Row],[Date]])</f>
        <v>6</v>
      </c>
      <c r="S11418" s="8">
        <f>YEAR(Tabla1[[#This Row],[Date]])</f>
        <v>2023</v>
      </c>
    </row>
    <row r="11419" spans="1:19" x14ac:dyDescent="0.2">
      <c r="A11419">
        <v>11366</v>
      </c>
      <c r="B11419" s="1">
        <v>45103</v>
      </c>
      <c r="C11419" t="s">
        <v>260</v>
      </c>
      <c r="D11419" t="s">
        <v>332</v>
      </c>
      <c r="E11419">
        <v>1</v>
      </c>
      <c r="F11419" t="s">
        <v>386</v>
      </c>
      <c r="G11419" t="s">
        <v>262</v>
      </c>
      <c r="H11419" t="s">
        <v>2147</v>
      </c>
      <c r="M11419" s="2">
        <v>65000</v>
      </c>
      <c r="N11419" s="2">
        <v>135000</v>
      </c>
      <c r="O11419" s="2">
        <f>IF(Tabla1[[#This Row],[Mov]]="VNT",Tabla1[[#This Row],[Sale]]-Tabla1[[#This Row],[Cost]],-Tabla1[[#This Row],[Cost]]*Tabla1[[#This Row],[Cant]])</f>
        <v>70000</v>
      </c>
      <c r="P11419" s="8">
        <f>IF(Tabla1[[#This Row],[Mov]]="VNT",-Tabla1[[#This Row],[Cant]],Tabla1[[#This Row],[Cant]])</f>
        <v>-1</v>
      </c>
      <c r="Q11419" s="8">
        <f>DAY(Tabla1[[#This Row],[Date]])</f>
        <v>26</v>
      </c>
      <c r="R11419" s="8">
        <f>MONTH(Tabla1[[#This Row],[Date]])</f>
        <v>6</v>
      </c>
      <c r="S11419" s="8">
        <f>YEAR(Tabla1[[#This Row],[Date]])</f>
        <v>2023</v>
      </c>
    </row>
    <row r="11420" spans="1:19" x14ac:dyDescent="0.2">
      <c r="A11420">
        <v>11367</v>
      </c>
      <c r="B11420" s="1">
        <v>45103</v>
      </c>
      <c r="C11420" t="s">
        <v>260</v>
      </c>
      <c r="D11420" t="s">
        <v>332</v>
      </c>
      <c r="E11420">
        <v>1</v>
      </c>
      <c r="F11420" t="s">
        <v>116</v>
      </c>
      <c r="G11420" t="s">
        <v>382</v>
      </c>
      <c r="H11420" t="s">
        <v>514</v>
      </c>
      <c r="M11420" s="2">
        <v>3270</v>
      </c>
      <c r="N11420" s="2">
        <v>3500</v>
      </c>
      <c r="O11420" s="2">
        <f>IF(Tabla1[[#This Row],[Mov]]="VNT",Tabla1[[#This Row],[Sale]]-Tabla1[[#This Row],[Cost]],-Tabla1[[#This Row],[Cost]]*Tabla1[[#This Row],[Cant]])</f>
        <v>230</v>
      </c>
      <c r="P11420" s="8">
        <f>IF(Tabla1[[#This Row],[Mov]]="VNT",-Tabla1[[#This Row],[Cant]],Tabla1[[#This Row],[Cant]])</f>
        <v>-1</v>
      </c>
      <c r="Q11420" s="8">
        <f>DAY(Tabla1[[#This Row],[Date]])</f>
        <v>26</v>
      </c>
      <c r="R11420" s="8">
        <f>MONTH(Tabla1[[#This Row],[Date]])</f>
        <v>6</v>
      </c>
      <c r="S11420" s="8">
        <f>YEAR(Tabla1[[#This Row],[Date]])</f>
        <v>2023</v>
      </c>
    </row>
    <row r="11421" spans="1:19" x14ac:dyDescent="0.2">
      <c r="A11421">
        <v>11368</v>
      </c>
      <c r="B11421" s="1">
        <v>45103</v>
      </c>
      <c r="C11421" t="s">
        <v>260</v>
      </c>
      <c r="D11421" t="s">
        <v>332</v>
      </c>
      <c r="E11421">
        <v>1</v>
      </c>
      <c r="F11421" t="s">
        <v>455</v>
      </c>
      <c r="G11421" t="s">
        <v>349</v>
      </c>
      <c r="H11421" t="s">
        <v>457</v>
      </c>
      <c r="M11421" s="2">
        <v>0</v>
      </c>
      <c r="N11421" s="2">
        <v>4000</v>
      </c>
      <c r="O11421" s="2">
        <f>IF(Tabla1[[#This Row],[Mov]]="VNT",Tabla1[[#This Row],[Sale]]-Tabla1[[#This Row],[Cost]],-Tabla1[[#This Row],[Cost]]*Tabla1[[#This Row],[Cant]])</f>
        <v>4000</v>
      </c>
      <c r="P11421" s="8">
        <f>IF(Tabla1[[#This Row],[Mov]]="VNT",-Tabla1[[#This Row],[Cant]],Tabla1[[#This Row],[Cant]])</f>
        <v>-1</v>
      </c>
      <c r="Q11421" s="8">
        <f>DAY(Tabla1[[#This Row],[Date]])</f>
        <v>26</v>
      </c>
      <c r="R11421" s="8">
        <f>MONTH(Tabla1[[#This Row],[Date]])</f>
        <v>6</v>
      </c>
      <c r="S11421" s="8">
        <f>YEAR(Tabla1[[#This Row],[Date]])</f>
        <v>2023</v>
      </c>
    </row>
    <row r="11422" spans="1:19" x14ac:dyDescent="0.2">
      <c r="A11422">
        <v>11369</v>
      </c>
      <c r="B11422" s="1">
        <v>45103</v>
      </c>
      <c r="C11422" t="s">
        <v>260</v>
      </c>
      <c r="D11422" t="s">
        <v>332</v>
      </c>
      <c r="E11422">
        <v>1</v>
      </c>
      <c r="F11422" t="s">
        <v>116</v>
      </c>
      <c r="G11422" t="s">
        <v>347</v>
      </c>
      <c r="H11422" t="s">
        <v>518</v>
      </c>
      <c r="M11422" s="2">
        <v>6074</v>
      </c>
      <c r="N11422" s="2">
        <v>6500</v>
      </c>
      <c r="O11422" s="2">
        <f>IF(Tabla1[[#This Row],[Mov]]="VNT",Tabla1[[#This Row],[Sale]]-Tabla1[[#This Row],[Cost]],-Tabla1[[#This Row],[Cost]]*Tabla1[[#This Row],[Cant]])</f>
        <v>426</v>
      </c>
      <c r="P11422" s="8">
        <f>IF(Tabla1[[#This Row],[Mov]]="VNT",-Tabla1[[#This Row],[Cant]],Tabla1[[#This Row],[Cant]])</f>
        <v>-1</v>
      </c>
      <c r="Q11422" s="8">
        <f>DAY(Tabla1[[#This Row],[Date]])</f>
        <v>26</v>
      </c>
      <c r="R11422" s="8">
        <f>MONTH(Tabla1[[#This Row],[Date]])</f>
        <v>6</v>
      </c>
      <c r="S11422" s="8">
        <f>YEAR(Tabla1[[#This Row],[Date]])</f>
        <v>2023</v>
      </c>
    </row>
    <row r="11423" spans="1:19" x14ac:dyDescent="0.2">
      <c r="A11423">
        <v>11370</v>
      </c>
      <c r="B11423" s="1">
        <v>45103</v>
      </c>
      <c r="C11423" t="s">
        <v>260</v>
      </c>
      <c r="D11423" t="s">
        <v>332</v>
      </c>
      <c r="E11423">
        <v>1</v>
      </c>
      <c r="F11423" t="s">
        <v>458</v>
      </c>
      <c r="G11423" t="s">
        <v>272</v>
      </c>
      <c r="H11423" t="s">
        <v>3609</v>
      </c>
      <c r="M11423" s="2">
        <v>0</v>
      </c>
      <c r="N11423" s="2">
        <v>3000</v>
      </c>
      <c r="O11423" s="2">
        <f>IF(Tabla1[[#This Row],[Mov]]="VNT",Tabla1[[#This Row],[Sale]]-Tabla1[[#This Row],[Cost]],-Tabla1[[#This Row],[Cost]]*Tabla1[[#This Row],[Cant]])</f>
        <v>3000</v>
      </c>
      <c r="P11423" s="8">
        <f>IF(Tabla1[[#This Row],[Mov]]="VNT",-Tabla1[[#This Row],[Cant]],Tabla1[[#This Row],[Cant]])</f>
        <v>-1</v>
      </c>
      <c r="Q11423" s="8">
        <f>DAY(Tabla1[[#This Row],[Date]])</f>
        <v>26</v>
      </c>
      <c r="R11423" s="8">
        <f>MONTH(Tabla1[[#This Row],[Date]])</f>
        <v>6</v>
      </c>
      <c r="S11423" s="8">
        <f>YEAR(Tabla1[[#This Row],[Date]])</f>
        <v>2023</v>
      </c>
    </row>
    <row r="11424" spans="1:19" x14ac:dyDescent="0.2">
      <c r="A11424">
        <v>11371</v>
      </c>
      <c r="B11424" s="1">
        <v>45103</v>
      </c>
      <c r="C11424" t="s">
        <v>260</v>
      </c>
      <c r="D11424" t="s">
        <v>332</v>
      </c>
      <c r="E11424">
        <v>1</v>
      </c>
      <c r="F11424" t="s">
        <v>26</v>
      </c>
      <c r="G11424" t="s">
        <v>266</v>
      </c>
      <c r="H11424" t="s">
        <v>2623</v>
      </c>
      <c r="M11424" s="2">
        <v>23000</v>
      </c>
      <c r="N11424" s="2">
        <v>50000</v>
      </c>
      <c r="O11424" s="2">
        <f>IF(Tabla1[[#This Row],[Mov]]="VNT",Tabla1[[#This Row],[Sale]]-Tabla1[[#This Row],[Cost]],-Tabla1[[#This Row],[Cost]]*Tabla1[[#This Row],[Cant]])</f>
        <v>27000</v>
      </c>
      <c r="P11424" s="8">
        <f>IF(Tabla1[[#This Row],[Mov]]="VNT",-Tabla1[[#This Row],[Cant]],Tabla1[[#This Row],[Cant]])</f>
        <v>-1</v>
      </c>
      <c r="Q11424" s="8">
        <f>DAY(Tabla1[[#This Row],[Date]])</f>
        <v>26</v>
      </c>
      <c r="R11424" s="8">
        <f>MONTH(Tabla1[[#This Row],[Date]])</f>
        <v>6</v>
      </c>
      <c r="S11424" s="8">
        <f>YEAR(Tabla1[[#This Row],[Date]])</f>
        <v>2023</v>
      </c>
    </row>
    <row r="11425" spans="1:19" x14ac:dyDescent="0.2">
      <c r="A11425">
        <v>11372</v>
      </c>
      <c r="B11425" s="1">
        <v>45103</v>
      </c>
      <c r="C11425" t="s">
        <v>260</v>
      </c>
      <c r="D11425" t="s">
        <v>332</v>
      </c>
      <c r="E11425">
        <v>1</v>
      </c>
      <c r="F11425" t="s">
        <v>455</v>
      </c>
      <c r="G11425" t="s">
        <v>347</v>
      </c>
      <c r="H11425" t="s">
        <v>456</v>
      </c>
      <c r="M11425" s="2">
        <v>0</v>
      </c>
      <c r="N11425" s="2">
        <v>4000</v>
      </c>
      <c r="O11425" s="2">
        <f>IF(Tabla1[[#This Row],[Mov]]="VNT",Tabla1[[#This Row],[Sale]]-Tabla1[[#This Row],[Cost]],-Tabla1[[#This Row],[Cost]]*Tabla1[[#This Row],[Cant]])</f>
        <v>4000</v>
      </c>
      <c r="P11425" s="8">
        <f>IF(Tabla1[[#This Row],[Mov]]="VNT",-Tabla1[[#This Row],[Cant]],Tabla1[[#This Row],[Cant]])</f>
        <v>-1</v>
      </c>
      <c r="Q11425" s="8">
        <f>DAY(Tabla1[[#This Row],[Date]])</f>
        <v>26</v>
      </c>
      <c r="R11425" s="8">
        <f>MONTH(Tabla1[[#This Row],[Date]])</f>
        <v>6</v>
      </c>
      <c r="S11425" s="8">
        <f>YEAR(Tabla1[[#This Row],[Date]])</f>
        <v>2023</v>
      </c>
    </row>
    <row r="11426" spans="1:19" x14ac:dyDescent="0.2">
      <c r="A11426">
        <v>11373</v>
      </c>
      <c r="B11426" s="1">
        <v>45103</v>
      </c>
      <c r="C11426" t="s">
        <v>260</v>
      </c>
      <c r="D11426" t="s">
        <v>122</v>
      </c>
      <c r="E11426">
        <v>1</v>
      </c>
      <c r="F11426" t="s">
        <v>458</v>
      </c>
      <c r="G11426" t="s">
        <v>349</v>
      </c>
      <c r="H11426" t="s">
        <v>515</v>
      </c>
      <c r="L11426" t="s">
        <v>992</v>
      </c>
      <c r="M11426" s="2">
        <v>0</v>
      </c>
      <c r="N11426" s="2">
        <v>6000</v>
      </c>
      <c r="O11426" s="2">
        <f>IF(Tabla1[[#This Row],[Mov]]="VNT",Tabla1[[#This Row],[Sale]]-Tabla1[[#This Row],[Cost]],-Tabla1[[#This Row],[Cost]]*Tabla1[[#This Row],[Cant]])</f>
        <v>6000</v>
      </c>
      <c r="P11426" s="8">
        <f>IF(Tabla1[[#This Row],[Mov]]="VNT",-Tabla1[[#This Row],[Cant]],Tabla1[[#This Row],[Cant]])</f>
        <v>-1</v>
      </c>
      <c r="Q11426" s="8">
        <f>DAY(Tabla1[[#This Row],[Date]])</f>
        <v>26</v>
      </c>
      <c r="R11426" s="8">
        <f>MONTH(Tabla1[[#This Row],[Date]])</f>
        <v>6</v>
      </c>
      <c r="S11426" s="8">
        <f>YEAR(Tabla1[[#This Row],[Date]])</f>
        <v>2023</v>
      </c>
    </row>
    <row r="11427" spans="1:19" x14ac:dyDescent="0.2">
      <c r="A11427">
        <v>11374</v>
      </c>
      <c r="B11427" s="1">
        <v>45103</v>
      </c>
      <c r="C11427" t="s">
        <v>260</v>
      </c>
      <c r="D11427" t="s">
        <v>332</v>
      </c>
      <c r="E11427">
        <v>1</v>
      </c>
      <c r="F11427" t="s">
        <v>225</v>
      </c>
      <c r="G11427" t="s">
        <v>273</v>
      </c>
      <c r="H11427" t="s">
        <v>3610</v>
      </c>
      <c r="M11427" s="2">
        <v>1100</v>
      </c>
      <c r="N11427" s="2">
        <v>10000</v>
      </c>
      <c r="O11427" s="2">
        <f>IF(Tabla1[[#This Row],[Mov]]="VNT",Tabla1[[#This Row],[Sale]]-Tabla1[[#This Row],[Cost]],-Tabla1[[#This Row],[Cost]]*Tabla1[[#This Row],[Cant]])</f>
        <v>8900</v>
      </c>
      <c r="P11427" s="8">
        <f>IF(Tabla1[[#This Row],[Mov]]="VNT",-Tabla1[[#This Row],[Cant]],Tabla1[[#This Row],[Cant]])</f>
        <v>-1</v>
      </c>
      <c r="Q11427" s="8">
        <f>DAY(Tabla1[[#This Row],[Date]])</f>
        <v>26</v>
      </c>
      <c r="R11427" s="8">
        <f>MONTH(Tabla1[[#This Row],[Date]])</f>
        <v>6</v>
      </c>
      <c r="S11427" s="8">
        <f>YEAR(Tabla1[[#This Row],[Date]])</f>
        <v>2023</v>
      </c>
    </row>
    <row r="11428" spans="1:19" x14ac:dyDescent="0.2">
      <c r="A11428">
        <v>11375</v>
      </c>
      <c r="B11428" s="1">
        <v>45103</v>
      </c>
      <c r="C11428" t="s">
        <v>260</v>
      </c>
      <c r="D11428" t="s">
        <v>332</v>
      </c>
      <c r="E11428">
        <v>1</v>
      </c>
      <c r="F11428" t="s">
        <v>225</v>
      </c>
      <c r="G11428" t="s">
        <v>284</v>
      </c>
      <c r="H11428" t="s">
        <v>1148</v>
      </c>
      <c r="M11428" s="2">
        <v>1100</v>
      </c>
      <c r="N11428" s="2">
        <v>10000</v>
      </c>
      <c r="O11428" s="2">
        <f>IF(Tabla1[[#This Row],[Mov]]="VNT",Tabla1[[#This Row],[Sale]]-Tabla1[[#This Row],[Cost]],-Tabla1[[#This Row],[Cost]]*Tabla1[[#This Row],[Cant]])</f>
        <v>8900</v>
      </c>
      <c r="P11428" s="8">
        <f>IF(Tabla1[[#This Row],[Mov]]="VNT",-Tabla1[[#This Row],[Cant]],Tabla1[[#This Row],[Cant]])</f>
        <v>-1</v>
      </c>
      <c r="Q11428" s="8">
        <f>DAY(Tabla1[[#This Row],[Date]])</f>
        <v>26</v>
      </c>
      <c r="R11428" s="8">
        <f>MONTH(Tabla1[[#This Row],[Date]])</f>
        <v>6</v>
      </c>
      <c r="S11428" s="8">
        <f>YEAR(Tabla1[[#This Row],[Date]])</f>
        <v>2023</v>
      </c>
    </row>
    <row r="11429" spans="1:19" x14ac:dyDescent="0.2">
      <c r="A11429">
        <v>11376</v>
      </c>
      <c r="B11429" s="1">
        <v>45103</v>
      </c>
      <c r="C11429" t="s">
        <v>260</v>
      </c>
      <c r="D11429" t="s">
        <v>332</v>
      </c>
      <c r="E11429">
        <v>1</v>
      </c>
      <c r="F11429" t="s">
        <v>476</v>
      </c>
      <c r="G11429" t="s">
        <v>266</v>
      </c>
      <c r="H11429" t="s">
        <v>3611</v>
      </c>
      <c r="M11429" s="2">
        <v>1800</v>
      </c>
      <c r="N11429" s="2">
        <v>7000</v>
      </c>
      <c r="O11429" s="2">
        <f>IF(Tabla1[[#This Row],[Mov]]="VNT",Tabla1[[#This Row],[Sale]]-Tabla1[[#This Row],[Cost]],-Tabla1[[#This Row],[Cost]]*Tabla1[[#This Row],[Cant]])</f>
        <v>5200</v>
      </c>
      <c r="P11429" s="8">
        <f>IF(Tabla1[[#This Row],[Mov]]="VNT",-Tabla1[[#This Row],[Cant]],Tabla1[[#This Row],[Cant]])</f>
        <v>-1</v>
      </c>
      <c r="Q11429" s="8">
        <f>DAY(Tabla1[[#This Row],[Date]])</f>
        <v>26</v>
      </c>
      <c r="R11429" s="8">
        <f>MONTH(Tabla1[[#This Row],[Date]])</f>
        <v>6</v>
      </c>
      <c r="S11429" s="8">
        <f>YEAR(Tabla1[[#This Row],[Date]])</f>
        <v>2023</v>
      </c>
    </row>
    <row r="11430" spans="1:19" x14ac:dyDescent="0.2">
      <c r="A11430">
        <v>11377</v>
      </c>
      <c r="B11430" s="1">
        <v>45103</v>
      </c>
      <c r="C11430" t="s">
        <v>260</v>
      </c>
      <c r="D11430" t="s">
        <v>332</v>
      </c>
      <c r="E11430">
        <v>1</v>
      </c>
      <c r="F11430" t="s">
        <v>116</v>
      </c>
      <c r="G11430" t="s">
        <v>347</v>
      </c>
      <c r="H11430" t="s">
        <v>518</v>
      </c>
      <c r="M11430" s="2">
        <v>6074</v>
      </c>
      <c r="N11430" s="2">
        <v>6500</v>
      </c>
      <c r="O11430" s="2">
        <f>IF(Tabla1[[#This Row],[Mov]]="VNT",Tabla1[[#This Row],[Sale]]-Tabla1[[#This Row],[Cost]],-Tabla1[[#This Row],[Cost]]*Tabla1[[#This Row],[Cant]])</f>
        <v>426</v>
      </c>
      <c r="P11430" s="8">
        <f>IF(Tabla1[[#This Row],[Mov]]="VNT",-Tabla1[[#This Row],[Cant]],Tabla1[[#This Row],[Cant]])</f>
        <v>-1</v>
      </c>
      <c r="Q11430" s="8">
        <f>DAY(Tabla1[[#This Row],[Date]])</f>
        <v>26</v>
      </c>
      <c r="R11430" s="8">
        <f>MONTH(Tabla1[[#This Row],[Date]])</f>
        <v>6</v>
      </c>
      <c r="S11430" s="8">
        <f>YEAR(Tabla1[[#This Row],[Date]])</f>
        <v>2023</v>
      </c>
    </row>
    <row r="11431" spans="1:19" x14ac:dyDescent="0.2">
      <c r="A11431">
        <v>11378</v>
      </c>
      <c r="B11431" s="1">
        <v>45103</v>
      </c>
      <c r="C11431" t="s">
        <v>260</v>
      </c>
      <c r="D11431" t="s">
        <v>332</v>
      </c>
      <c r="E11431">
        <v>1</v>
      </c>
      <c r="F11431" t="s">
        <v>3615</v>
      </c>
      <c r="G11431" t="s">
        <v>266</v>
      </c>
      <c r="H11431" t="s">
        <v>3612</v>
      </c>
      <c r="M11431" s="2">
        <v>0</v>
      </c>
      <c r="N11431" s="2">
        <v>500</v>
      </c>
      <c r="O11431" s="2">
        <f>IF(Tabla1[[#This Row],[Mov]]="VNT",Tabla1[[#This Row],[Sale]]-Tabla1[[#This Row],[Cost]],-Tabla1[[#This Row],[Cost]]*Tabla1[[#This Row],[Cant]])</f>
        <v>500</v>
      </c>
      <c r="P11431" s="8">
        <f>IF(Tabla1[[#This Row],[Mov]]="VNT",-Tabla1[[#This Row],[Cant]],Tabla1[[#This Row],[Cant]])</f>
        <v>-1</v>
      </c>
      <c r="Q11431" s="8">
        <f>DAY(Tabla1[[#This Row],[Date]])</f>
        <v>26</v>
      </c>
      <c r="R11431" s="8">
        <f>MONTH(Tabla1[[#This Row],[Date]])</f>
        <v>6</v>
      </c>
      <c r="S11431" s="8">
        <f>YEAR(Tabla1[[#This Row],[Date]])</f>
        <v>2023</v>
      </c>
    </row>
    <row r="11432" spans="1:19" x14ac:dyDescent="0.2">
      <c r="A11432">
        <v>11379</v>
      </c>
      <c r="B11432" s="1">
        <v>45103</v>
      </c>
      <c r="C11432" t="s">
        <v>260</v>
      </c>
      <c r="D11432" t="s">
        <v>332</v>
      </c>
      <c r="E11432">
        <v>1</v>
      </c>
      <c r="F11432" t="s">
        <v>26</v>
      </c>
      <c r="G11432" t="s">
        <v>264</v>
      </c>
      <c r="H11432" t="s">
        <v>16</v>
      </c>
      <c r="M11432" s="2">
        <v>8500</v>
      </c>
      <c r="N11432" s="2">
        <v>20000</v>
      </c>
      <c r="O11432" s="2">
        <f>IF(Tabla1[[#This Row],[Mov]]="VNT",Tabla1[[#This Row],[Sale]]-Tabla1[[#This Row],[Cost]],-Tabla1[[#This Row],[Cost]]*Tabla1[[#This Row],[Cant]])</f>
        <v>11500</v>
      </c>
      <c r="P11432" s="8">
        <f>IF(Tabla1[[#This Row],[Mov]]="VNT",-Tabla1[[#This Row],[Cant]],Tabla1[[#This Row],[Cant]])</f>
        <v>-1</v>
      </c>
      <c r="Q11432" s="8">
        <f>DAY(Tabla1[[#This Row],[Date]])</f>
        <v>26</v>
      </c>
      <c r="R11432" s="8">
        <f>MONTH(Tabla1[[#This Row],[Date]])</f>
        <v>6</v>
      </c>
      <c r="S11432" s="8">
        <f>YEAR(Tabla1[[#This Row],[Date]])</f>
        <v>2023</v>
      </c>
    </row>
    <row r="11433" spans="1:19" x14ac:dyDescent="0.2">
      <c r="A11433">
        <v>11380</v>
      </c>
      <c r="B11433" s="1">
        <v>45103</v>
      </c>
      <c r="C11433" t="s">
        <v>260</v>
      </c>
      <c r="D11433" t="s">
        <v>332</v>
      </c>
      <c r="E11433">
        <v>1</v>
      </c>
      <c r="F11433" t="s">
        <v>365</v>
      </c>
      <c r="G11433" t="s">
        <v>943</v>
      </c>
      <c r="H11433" t="s">
        <v>1362</v>
      </c>
      <c r="M11433" s="2">
        <v>4000</v>
      </c>
      <c r="N11433" s="2">
        <v>9000</v>
      </c>
      <c r="O11433" s="2">
        <f>IF(Tabla1[[#This Row],[Mov]]="VNT",Tabla1[[#This Row],[Sale]]-Tabla1[[#This Row],[Cost]],-Tabla1[[#This Row],[Cost]]*Tabla1[[#This Row],[Cant]])</f>
        <v>5000</v>
      </c>
      <c r="P11433" s="8">
        <f>IF(Tabla1[[#This Row],[Mov]]="VNT",-Tabla1[[#This Row],[Cant]],Tabla1[[#This Row],[Cant]])</f>
        <v>-1</v>
      </c>
      <c r="Q11433" s="8">
        <f>DAY(Tabla1[[#This Row],[Date]])</f>
        <v>26</v>
      </c>
      <c r="R11433" s="8">
        <f>MONTH(Tabla1[[#This Row],[Date]])</f>
        <v>6</v>
      </c>
      <c r="S11433" s="8">
        <f>YEAR(Tabla1[[#This Row],[Date]])</f>
        <v>2023</v>
      </c>
    </row>
    <row r="11434" spans="1:19" x14ac:dyDescent="0.2">
      <c r="A11434">
        <v>11381</v>
      </c>
      <c r="B11434" s="1">
        <v>45104</v>
      </c>
      <c r="C11434" t="s">
        <v>260</v>
      </c>
      <c r="D11434" t="s">
        <v>332</v>
      </c>
      <c r="E11434">
        <v>1</v>
      </c>
      <c r="F11434" t="s">
        <v>342</v>
      </c>
      <c r="G11434" t="s">
        <v>263</v>
      </c>
      <c r="H11434" t="s">
        <v>3613</v>
      </c>
      <c r="M11434" s="2">
        <v>900</v>
      </c>
      <c r="N11434" s="2">
        <v>10000</v>
      </c>
      <c r="O11434" s="2">
        <f>IF(Tabla1[[#This Row],[Mov]]="VNT",Tabla1[[#This Row],[Sale]]-Tabla1[[#This Row],[Cost]],-Tabla1[[#This Row],[Cost]]*Tabla1[[#This Row],[Cant]])</f>
        <v>9100</v>
      </c>
      <c r="P11434" s="8">
        <f>IF(Tabla1[[#This Row],[Mov]]="VNT",-Tabla1[[#This Row],[Cant]],Tabla1[[#This Row],[Cant]])</f>
        <v>-1</v>
      </c>
      <c r="Q11434" s="8">
        <f>DAY(Tabla1[[#This Row],[Date]])</f>
        <v>27</v>
      </c>
      <c r="R11434" s="8">
        <f>MONTH(Tabla1[[#This Row],[Date]])</f>
        <v>6</v>
      </c>
      <c r="S11434" s="8">
        <f>YEAR(Tabla1[[#This Row],[Date]])</f>
        <v>2023</v>
      </c>
    </row>
    <row r="11435" spans="1:19" x14ac:dyDescent="0.2">
      <c r="A11435">
        <v>11382</v>
      </c>
      <c r="B11435" s="1">
        <v>45104</v>
      </c>
      <c r="C11435" t="s">
        <v>260</v>
      </c>
      <c r="D11435" t="s">
        <v>332</v>
      </c>
      <c r="E11435">
        <v>1</v>
      </c>
      <c r="F11435" t="s">
        <v>116</v>
      </c>
      <c r="G11435" t="s">
        <v>347</v>
      </c>
      <c r="H11435" t="s">
        <v>518</v>
      </c>
      <c r="M11435" s="2">
        <v>6074</v>
      </c>
      <c r="N11435" s="2">
        <v>6500</v>
      </c>
      <c r="O11435" s="2">
        <f>IF(Tabla1[[#This Row],[Mov]]="VNT",Tabla1[[#This Row],[Sale]]-Tabla1[[#This Row],[Cost]],-Tabla1[[#This Row],[Cost]]*Tabla1[[#This Row],[Cant]])</f>
        <v>426</v>
      </c>
      <c r="P11435" s="8">
        <f>IF(Tabla1[[#This Row],[Mov]]="VNT",-Tabla1[[#This Row],[Cant]],Tabla1[[#This Row],[Cant]])</f>
        <v>-1</v>
      </c>
      <c r="Q11435" s="8">
        <f>DAY(Tabla1[[#This Row],[Date]])</f>
        <v>27</v>
      </c>
      <c r="R11435" s="8">
        <f>MONTH(Tabla1[[#This Row],[Date]])</f>
        <v>6</v>
      </c>
      <c r="S11435" s="8">
        <f>YEAR(Tabla1[[#This Row],[Date]])</f>
        <v>2023</v>
      </c>
    </row>
    <row r="11436" spans="1:19" x14ac:dyDescent="0.2">
      <c r="A11436">
        <v>11383</v>
      </c>
      <c r="B11436" s="1">
        <v>45104</v>
      </c>
      <c r="C11436" t="s">
        <v>260</v>
      </c>
      <c r="D11436" t="s">
        <v>332</v>
      </c>
      <c r="E11436">
        <v>1</v>
      </c>
      <c r="F11436" t="s">
        <v>116</v>
      </c>
      <c r="G11436" t="s">
        <v>349</v>
      </c>
      <c r="H11436" t="s">
        <v>515</v>
      </c>
      <c r="M11436" s="2">
        <v>6074</v>
      </c>
      <c r="N11436" s="2">
        <v>6500</v>
      </c>
      <c r="O11436" s="2">
        <f>IF(Tabla1[[#This Row],[Mov]]="VNT",Tabla1[[#This Row],[Sale]]-Tabla1[[#This Row],[Cost]],-Tabla1[[#This Row],[Cost]]*Tabla1[[#This Row],[Cant]])</f>
        <v>426</v>
      </c>
      <c r="P11436" s="8">
        <f>IF(Tabla1[[#This Row],[Mov]]="VNT",-Tabla1[[#This Row],[Cant]],Tabla1[[#This Row],[Cant]])</f>
        <v>-1</v>
      </c>
      <c r="Q11436" s="8">
        <f>DAY(Tabla1[[#This Row],[Date]])</f>
        <v>27</v>
      </c>
      <c r="R11436" s="8">
        <f>MONTH(Tabla1[[#This Row],[Date]])</f>
        <v>6</v>
      </c>
      <c r="S11436" s="8">
        <f>YEAR(Tabla1[[#This Row],[Date]])</f>
        <v>2023</v>
      </c>
    </row>
    <row r="11437" spans="1:19" x14ac:dyDescent="0.2">
      <c r="A11437">
        <v>11384</v>
      </c>
      <c r="B11437" s="1">
        <v>45104</v>
      </c>
      <c r="C11437" t="s">
        <v>260</v>
      </c>
      <c r="D11437" t="s">
        <v>332</v>
      </c>
      <c r="E11437">
        <v>1</v>
      </c>
      <c r="F11437" t="s">
        <v>116</v>
      </c>
      <c r="G11437" t="s">
        <v>349</v>
      </c>
      <c r="H11437" t="s">
        <v>515</v>
      </c>
      <c r="M11437" s="2">
        <v>3270</v>
      </c>
      <c r="N11437" s="2">
        <v>3500</v>
      </c>
      <c r="O11437" s="2">
        <f>IF(Tabla1[[#This Row],[Mov]]="VNT",Tabla1[[#This Row],[Sale]]-Tabla1[[#This Row],[Cost]],-Tabla1[[#This Row],[Cost]]*Tabla1[[#This Row],[Cant]])</f>
        <v>230</v>
      </c>
      <c r="P11437" s="8">
        <f>IF(Tabla1[[#This Row],[Mov]]="VNT",-Tabla1[[#This Row],[Cant]],Tabla1[[#This Row],[Cant]])</f>
        <v>-1</v>
      </c>
      <c r="Q11437" s="8">
        <f>DAY(Tabla1[[#This Row],[Date]])</f>
        <v>27</v>
      </c>
      <c r="R11437" s="8">
        <f>MONTH(Tabla1[[#This Row],[Date]])</f>
        <v>6</v>
      </c>
      <c r="S11437" s="8">
        <f>YEAR(Tabla1[[#This Row],[Date]])</f>
        <v>2023</v>
      </c>
    </row>
    <row r="11438" spans="1:19" x14ac:dyDescent="0.2">
      <c r="A11438">
        <v>11385</v>
      </c>
      <c r="B11438" s="1">
        <v>45104</v>
      </c>
      <c r="C11438" t="s">
        <v>260</v>
      </c>
      <c r="D11438" t="s">
        <v>3074</v>
      </c>
      <c r="E11438">
        <v>1</v>
      </c>
      <c r="F11438" t="s">
        <v>458</v>
      </c>
      <c r="G11438" t="s">
        <v>272</v>
      </c>
      <c r="H11438" t="s">
        <v>2749</v>
      </c>
      <c r="M11438" s="2">
        <v>0</v>
      </c>
      <c r="N11438" s="2">
        <v>15000</v>
      </c>
      <c r="O11438" s="2">
        <f>IF(Tabla1[[#This Row],[Mov]]="VNT",Tabla1[[#This Row],[Sale]]-Tabla1[[#This Row],[Cost]],-Tabla1[[#This Row],[Cost]]*Tabla1[[#This Row],[Cant]])</f>
        <v>15000</v>
      </c>
      <c r="P11438" s="8">
        <f>IF(Tabla1[[#This Row],[Mov]]="VNT",-Tabla1[[#This Row],[Cant]],Tabla1[[#This Row],[Cant]])</f>
        <v>-1</v>
      </c>
      <c r="Q11438" s="8">
        <f>DAY(Tabla1[[#This Row],[Date]])</f>
        <v>27</v>
      </c>
      <c r="R11438" s="8">
        <f>MONTH(Tabla1[[#This Row],[Date]])</f>
        <v>6</v>
      </c>
      <c r="S11438" s="8">
        <f>YEAR(Tabla1[[#This Row],[Date]])</f>
        <v>2023</v>
      </c>
    </row>
    <row r="11439" spans="1:19" x14ac:dyDescent="0.2">
      <c r="A11439">
        <v>11386</v>
      </c>
      <c r="B11439" s="1">
        <v>45104</v>
      </c>
      <c r="C11439" t="s">
        <v>260</v>
      </c>
      <c r="D11439" t="s">
        <v>3074</v>
      </c>
      <c r="E11439">
        <v>1</v>
      </c>
      <c r="F11439" t="s">
        <v>458</v>
      </c>
      <c r="G11439" t="s">
        <v>272</v>
      </c>
      <c r="H11439" t="s">
        <v>2749</v>
      </c>
      <c r="M11439" s="2">
        <v>0</v>
      </c>
      <c r="N11439" s="2">
        <v>15000</v>
      </c>
      <c r="O11439" s="2">
        <f>IF(Tabla1[[#This Row],[Mov]]="VNT",Tabla1[[#This Row],[Sale]]-Tabla1[[#This Row],[Cost]],-Tabla1[[#This Row],[Cost]]*Tabla1[[#This Row],[Cant]])</f>
        <v>15000</v>
      </c>
      <c r="P11439" s="8">
        <f>IF(Tabla1[[#This Row],[Mov]]="VNT",-Tabla1[[#This Row],[Cant]],Tabla1[[#This Row],[Cant]])</f>
        <v>-1</v>
      </c>
      <c r="Q11439" s="8">
        <f>DAY(Tabla1[[#This Row],[Date]])</f>
        <v>27</v>
      </c>
      <c r="R11439" s="8">
        <f>MONTH(Tabla1[[#This Row],[Date]])</f>
        <v>6</v>
      </c>
      <c r="S11439" s="8">
        <f>YEAR(Tabla1[[#This Row],[Date]])</f>
        <v>2023</v>
      </c>
    </row>
    <row r="11440" spans="1:19" x14ac:dyDescent="0.2">
      <c r="A11440">
        <v>11387</v>
      </c>
      <c r="B11440" s="1">
        <v>45104</v>
      </c>
      <c r="C11440" t="s">
        <v>260</v>
      </c>
      <c r="D11440" t="s">
        <v>3074</v>
      </c>
      <c r="E11440">
        <v>1</v>
      </c>
      <c r="F11440" t="s">
        <v>458</v>
      </c>
      <c r="G11440" t="s">
        <v>272</v>
      </c>
      <c r="H11440" t="s">
        <v>1060</v>
      </c>
      <c r="L11440" t="s">
        <v>3614</v>
      </c>
      <c r="M11440" s="2">
        <v>0</v>
      </c>
      <c r="N11440" s="2">
        <v>10000</v>
      </c>
      <c r="O11440" s="2">
        <f>IF(Tabla1[[#This Row],[Mov]]="VNT",Tabla1[[#This Row],[Sale]]-Tabla1[[#This Row],[Cost]],-Tabla1[[#This Row],[Cost]]*Tabla1[[#This Row],[Cant]])</f>
        <v>10000</v>
      </c>
      <c r="P11440" s="8">
        <f>IF(Tabla1[[#This Row],[Mov]]="VNT",-Tabla1[[#This Row],[Cant]],Tabla1[[#This Row],[Cant]])</f>
        <v>-1</v>
      </c>
      <c r="Q11440" s="8">
        <f>DAY(Tabla1[[#This Row],[Date]])</f>
        <v>27</v>
      </c>
      <c r="R11440" s="8">
        <f>MONTH(Tabla1[[#This Row],[Date]])</f>
        <v>6</v>
      </c>
      <c r="S11440" s="8">
        <f>YEAR(Tabla1[[#This Row],[Date]])</f>
        <v>2023</v>
      </c>
    </row>
    <row r="11441" spans="1:19" x14ac:dyDescent="0.2">
      <c r="A11441">
        <v>11388</v>
      </c>
      <c r="B11441" s="1">
        <v>45104</v>
      </c>
      <c r="C11441" t="s">
        <v>260</v>
      </c>
      <c r="D11441" t="s">
        <v>948</v>
      </c>
      <c r="E11441">
        <v>1</v>
      </c>
      <c r="F11441" t="s">
        <v>3615</v>
      </c>
      <c r="G11441" t="s">
        <v>266</v>
      </c>
      <c r="H11441" t="s">
        <v>3616</v>
      </c>
      <c r="M11441" s="2">
        <v>0</v>
      </c>
      <c r="N11441" s="2">
        <v>7000</v>
      </c>
      <c r="O11441" s="2">
        <f>IF(Tabla1[[#This Row],[Mov]]="VNT",Tabla1[[#This Row],[Sale]]-Tabla1[[#This Row],[Cost]],-Tabla1[[#This Row],[Cost]]*Tabla1[[#This Row],[Cant]])</f>
        <v>7000</v>
      </c>
      <c r="P11441" s="8">
        <f>IF(Tabla1[[#This Row],[Mov]]="VNT",-Tabla1[[#This Row],[Cant]],Tabla1[[#This Row],[Cant]])</f>
        <v>-1</v>
      </c>
      <c r="Q11441" s="8">
        <f>DAY(Tabla1[[#This Row],[Date]])</f>
        <v>27</v>
      </c>
      <c r="R11441" s="8">
        <f>MONTH(Tabla1[[#This Row],[Date]])</f>
        <v>6</v>
      </c>
      <c r="S11441" s="8">
        <f>YEAR(Tabla1[[#This Row],[Date]])</f>
        <v>2023</v>
      </c>
    </row>
    <row r="11442" spans="1:19" x14ac:dyDescent="0.2">
      <c r="A11442">
        <v>11389</v>
      </c>
      <c r="B11442" s="1">
        <v>45104</v>
      </c>
      <c r="C11442" t="s">
        <v>260</v>
      </c>
      <c r="D11442" t="s">
        <v>332</v>
      </c>
      <c r="E11442">
        <v>1</v>
      </c>
      <c r="F11442" t="s">
        <v>116</v>
      </c>
      <c r="G11442" t="s">
        <v>347</v>
      </c>
      <c r="H11442" t="s">
        <v>518</v>
      </c>
      <c r="M11442" s="2">
        <v>6074</v>
      </c>
      <c r="N11442" s="2">
        <v>6500</v>
      </c>
      <c r="O11442" s="2">
        <f>IF(Tabla1[[#This Row],[Mov]]="VNT",Tabla1[[#This Row],[Sale]]-Tabla1[[#This Row],[Cost]],-Tabla1[[#This Row],[Cost]]*Tabla1[[#This Row],[Cant]])</f>
        <v>426</v>
      </c>
      <c r="P11442" s="8">
        <f>IF(Tabla1[[#This Row],[Mov]]="VNT",-Tabla1[[#This Row],[Cant]],Tabla1[[#This Row],[Cant]])</f>
        <v>-1</v>
      </c>
      <c r="Q11442" s="8">
        <f>DAY(Tabla1[[#This Row],[Date]])</f>
        <v>27</v>
      </c>
      <c r="R11442" s="8">
        <f>MONTH(Tabla1[[#This Row],[Date]])</f>
        <v>6</v>
      </c>
      <c r="S11442" s="8">
        <f>YEAR(Tabla1[[#This Row],[Date]])</f>
        <v>2023</v>
      </c>
    </row>
    <row r="11443" spans="1:19" x14ac:dyDescent="0.2">
      <c r="A11443">
        <v>11390</v>
      </c>
      <c r="B11443" s="1">
        <v>45104</v>
      </c>
      <c r="C11443" t="s">
        <v>260</v>
      </c>
      <c r="D11443" t="s">
        <v>332</v>
      </c>
      <c r="E11443">
        <v>1</v>
      </c>
      <c r="F11443" t="s">
        <v>116</v>
      </c>
      <c r="G11443" t="s">
        <v>347</v>
      </c>
      <c r="H11443" t="s">
        <v>518</v>
      </c>
      <c r="M11443" s="2">
        <v>3270</v>
      </c>
      <c r="N11443" s="2">
        <v>3500</v>
      </c>
      <c r="O11443" s="2">
        <f>IF(Tabla1[[#This Row],[Mov]]="VNT",Tabla1[[#This Row],[Sale]]-Tabla1[[#This Row],[Cost]],-Tabla1[[#This Row],[Cost]]*Tabla1[[#This Row],[Cant]])</f>
        <v>230</v>
      </c>
      <c r="P11443" s="8">
        <f>IF(Tabla1[[#This Row],[Mov]]="VNT",-Tabla1[[#This Row],[Cant]],Tabla1[[#This Row],[Cant]])</f>
        <v>-1</v>
      </c>
      <c r="Q11443" s="8">
        <f>DAY(Tabla1[[#This Row],[Date]])</f>
        <v>27</v>
      </c>
      <c r="R11443" s="8">
        <f>MONTH(Tabla1[[#This Row],[Date]])</f>
        <v>6</v>
      </c>
      <c r="S11443" s="8">
        <f>YEAR(Tabla1[[#This Row],[Date]])</f>
        <v>2023</v>
      </c>
    </row>
    <row r="11444" spans="1:19" x14ac:dyDescent="0.2">
      <c r="A11444">
        <v>11391</v>
      </c>
      <c r="B11444" s="1">
        <v>45104</v>
      </c>
      <c r="C11444" t="s">
        <v>260</v>
      </c>
      <c r="D11444" t="s">
        <v>332</v>
      </c>
      <c r="E11444">
        <v>1</v>
      </c>
      <c r="F11444" t="s">
        <v>1166</v>
      </c>
      <c r="G11444" t="s">
        <v>266</v>
      </c>
      <c r="H11444" t="s">
        <v>2133</v>
      </c>
      <c r="M11444" s="2">
        <v>7500</v>
      </c>
      <c r="N11444" s="2">
        <v>15000</v>
      </c>
      <c r="O11444" s="2">
        <f>IF(Tabla1[[#This Row],[Mov]]="VNT",Tabla1[[#This Row],[Sale]]-Tabla1[[#This Row],[Cost]],-Tabla1[[#This Row],[Cost]]*Tabla1[[#This Row],[Cant]])</f>
        <v>7500</v>
      </c>
      <c r="P11444" s="8">
        <f>IF(Tabla1[[#This Row],[Mov]]="VNT",-Tabla1[[#This Row],[Cant]],Tabla1[[#This Row],[Cant]])</f>
        <v>-1</v>
      </c>
      <c r="Q11444" s="8">
        <f>DAY(Tabla1[[#This Row],[Date]])</f>
        <v>27</v>
      </c>
      <c r="R11444" s="8">
        <f>MONTH(Tabla1[[#This Row],[Date]])</f>
        <v>6</v>
      </c>
      <c r="S11444" s="8">
        <f>YEAR(Tabla1[[#This Row],[Date]])</f>
        <v>2023</v>
      </c>
    </row>
    <row r="11445" spans="1:19" x14ac:dyDescent="0.2">
      <c r="A11445">
        <v>11392</v>
      </c>
      <c r="B11445" s="1">
        <v>45104</v>
      </c>
      <c r="C11445" t="s">
        <v>260</v>
      </c>
      <c r="D11445" t="s">
        <v>332</v>
      </c>
      <c r="E11445">
        <v>1</v>
      </c>
      <c r="F11445" t="s">
        <v>455</v>
      </c>
      <c r="G11445" t="s">
        <v>564</v>
      </c>
      <c r="H11445" t="s">
        <v>1402</v>
      </c>
      <c r="M11445" s="2">
        <v>1000</v>
      </c>
      <c r="N11445" s="2">
        <v>4000</v>
      </c>
      <c r="O11445" s="2">
        <f>IF(Tabla1[[#This Row],[Mov]]="VNT",Tabla1[[#This Row],[Sale]]-Tabla1[[#This Row],[Cost]],-Tabla1[[#This Row],[Cost]]*Tabla1[[#This Row],[Cant]])</f>
        <v>3000</v>
      </c>
      <c r="P11445" s="8">
        <f>IF(Tabla1[[#This Row],[Mov]]="VNT",-Tabla1[[#This Row],[Cant]],Tabla1[[#This Row],[Cant]])</f>
        <v>-1</v>
      </c>
      <c r="Q11445" s="8">
        <f>DAY(Tabla1[[#This Row],[Date]])</f>
        <v>27</v>
      </c>
      <c r="R11445" s="8">
        <f>MONTH(Tabla1[[#This Row],[Date]])</f>
        <v>6</v>
      </c>
      <c r="S11445" s="8">
        <f>YEAR(Tabla1[[#This Row],[Date]])</f>
        <v>2023</v>
      </c>
    </row>
    <row r="11446" spans="1:19" x14ac:dyDescent="0.2">
      <c r="A11446">
        <v>11393</v>
      </c>
      <c r="B11446" s="1">
        <v>45103</v>
      </c>
      <c r="C11446" t="s">
        <v>261</v>
      </c>
      <c r="D11446" t="s">
        <v>1029</v>
      </c>
      <c r="E11446">
        <v>3</v>
      </c>
      <c r="F11446" t="s">
        <v>365</v>
      </c>
      <c r="G11446" t="s">
        <v>943</v>
      </c>
      <c r="H11446" t="s">
        <v>2308</v>
      </c>
      <c r="M11446" s="2">
        <v>3700</v>
      </c>
      <c r="N11446" s="2">
        <v>10000</v>
      </c>
      <c r="O11446" s="2">
        <f>IF(Tabla1[[#This Row],[Mov]]="VNT",Tabla1[[#This Row],[Sale]]-Tabla1[[#This Row],[Cost]],-Tabla1[[#This Row],[Cost]]*Tabla1[[#This Row],[Cant]])</f>
        <v>-11100</v>
      </c>
      <c r="P11446" s="8">
        <f>IF(Tabla1[[#This Row],[Mov]]="VNT",-Tabla1[[#This Row],[Cant]],Tabla1[[#This Row],[Cant]])</f>
        <v>3</v>
      </c>
      <c r="Q11446" s="8">
        <f>DAY(Tabla1[[#This Row],[Date]])</f>
        <v>26</v>
      </c>
      <c r="R11446" s="8">
        <f>MONTH(Tabla1[[#This Row],[Date]])</f>
        <v>6</v>
      </c>
      <c r="S11446" s="8">
        <f>YEAR(Tabla1[[#This Row],[Date]])</f>
        <v>2023</v>
      </c>
    </row>
    <row r="11447" spans="1:19" x14ac:dyDescent="0.2">
      <c r="A11447">
        <v>11394</v>
      </c>
      <c r="B11447" s="1">
        <v>45103</v>
      </c>
      <c r="C11447" t="s">
        <v>261</v>
      </c>
      <c r="D11447" t="s">
        <v>1029</v>
      </c>
      <c r="E11447">
        <v>1</v>
      </c>
      <c r="F11447" t="s">
        <v>365</v>
      </c>
      <c r="G11447" t="s">
        <v>943</v>
      </c>
      <c r="H11447" t="s">
        <v>3168</v>
      </c>
      <c r="M11447" s="2">
        <v>3700</v>
      </c>
      <c r="N11447" s="2">
        <v>10000</v>
      </c>
      <c r="O11447" s="2">
        <f>IF(Tabla1[[#This Row],[Mov]]="VNT",Tabla1[[#This Row],[Sale]]-Tabla1[[#This Row],[Cost]],-Tabla1[[#This Row],[Cost]]*Tabla1[[#This Row],[Cant]])</f>
        <v>-3700</v>
      </c>
      <c r="P11447" s="8">
        <f>IF(Tabla1[[#This Row],[Mov]]="VNT",-Tabla1[[#This Row],[Cant]],Tabla1[[#This Row],[Cant]])</f>
        <v>1</v>
      </c>
      <c r="Q11447" s="8">
        <f>DAY(Tabla1[[#This Row],[Date]])</f>
        <v>26</v>
      </c>
      <c r="R11447" s="8">
        <f>MONTH(Tabla1[[#This Row],[Date]])</f>
        <v>6</v>
      </c>
      <c r="S11447" s="8">
        <f>YEAR(Tabla1[[#This Row],[Date]])</f>
        <v>2023</v>
      </c>
    </row>
    <row r="11448" spans="1:19" x14ac:dyDescent="0.2">
      <c r="A11448">
        <v>11395</v>
      </c>
      <c r="B11448" s="1">
        <v>45103</v>
      </c>
      <c r="C11448" t="s">
        <v>261</v>
      </c>
      <c r="D11448" t="s">
        <v>1029</v>
      </c>
      <c r="E11448">
        <v>1</v>
      </c>
      <c r="F11448" t="s">
        <v>365</v>
      </c>
      <c r="G11448" t="s">
        <v>943</v>
      </c>
      <c r="H11448" t="s">
        <v>1362</v>
      </c>
      <c r="M11448" s="2">
        <v>3700</v>
      </c>
      <c r="N11448" s="2">
        <v>10000</v>
      </c>
      <c r="O11448" s="2">
        <f>IF(Tabla1[[#This Row],[Mov]]="VNT",Tabla1[[#This Row],[Sale]]-Tabla1[[#This Row],[Cost]],-Tabla1[[#This Row],[Cost]]*Tabla1[[#This Row],[Cant]])</f>
        <v>-3700</v>
      </c>
      <c r="P11448" s="8">
        <f>IF(Tabla1[[#This Row],[Mov]]="VNT",-Tabla1[[#This Row],[Cant]],Tabla1[[#This Row],[Cant]])</f>
        <v>1</v>
      </c>
      <c r="Q11448" s="8">
        <f>DAY(Tabla1[[#This Row],[Date]])</f>
        <v>26</v>
      </c>
      <c r="R11448" s="8">
        <f>MONTH(Tabla1[[#This Row],[Date]])</f>
        <v>6</v>
      </c>
      <c r="S11448" s="8">
        <f>YEAR(Tabla1[[#This Row],[Date]])</f>
        <v>2023</v>
      </c>
    </row>
    <row r="11449" spans="1:19" x14ac:dyDescent="0.2">
      <c r="A11449">
        <v>11396</v>
      </c>
      <c r="B11449" s="1">
        <v>45103</v>
      </c>
      <c r="C11449" t="s">
        <v>261</v>
      </c>
      <c r="D11449" t="s">
        <v>3433</v>
      </c>
      <c r="E11449">
        <v>4</v>
      </c>
      <c r="F11449" t="s">
        <v>224</v>
      </c>
      <c r="G11449" t="s">
        <v>284</v>
      </c>
      <c r="H11449" t="s">
        <v>3617</v>
      </c>
      <c r="M11449" s="2">
        <v>8000</v>
      </c>
      <c r="N11449" s="2">
        <v>20000</v>
      </c>
      <c r="O11449" s="2">
        <f>IF(Tabla1[[#This Row],[Mov]]="VNT",Tabla1[[#This Row],[Sale]]-Tabla1[[#This Row],[Cost]],-Tabla1[[#This Row],[Cost]]*Tabla1[[#This Row],[Cant]])</f>
        <v>-32000</v>
      </c>
      <c r="P11449" s="8">
        <f>IF(Tabla1[[#This Row],[Mov]]="VNT",-Tabla1[[#This Row],[Cant]],Tabla1[[#This Row],[Cant]])</f>
        <v>4</v>
      </c>
      <c r="Q11449" s="8">
        <f>DAY(Tabla1[[#This Row],[Date]])</f>
        <v>26</v>
      </c>
      <c r="R11449" s="8">
        <f>MONTH(Tabla1[[#This Row],[Date]])</f>
        <v>6</v>
      </c>
      <c r="S11449" s="8">
        <f>YEAR(Tabla1[[#This Row],[Date]])</f>
        <v>2023</v>
      </c>
    </row>
    <row r="11450" spans="1:19" x14ac:dyDescent="0.2">
      <c r="A11450">
        <v>11397</v>
      </c>
      <c r="B11450" s="1">
        <v>45103</v>
      </c>
      <c r="C11450" t="s">
        <v>261</v>
      </c>
      <c r="D11450" t="s">
        <v>3433</v>
      </c>
      <c r="E11450">
        <v>3</v>
      </c>
      <c r="F11450" t="s">
        <v>586</v>
      </c>
      <c r="G11450" t="s">
        <v>273</v>
      </c>
      <c r="H11450" t="s">
        <v>1173</v>
      </c>
      <c r="M11450" s="2">
        <v>5000</v>
      </c>
      <c r="N11450" s="2">
        <v>18000</v>
      </c>
      <c r="O11450" s="2">
        <f>IF(Tabla1[[#This Row],[Mov]]="VNT",Tabla1[[#This Row],[Sale]]-Tabla1[[#This Row],[Cost]],-Tabla1[[#This Row],[Cost]]*Tabla1[[#This Row],[Cant]])</f>
        <v>-15000</v>
      </c>
      <c r="P11450" s="8">
        <f>IF(Tabla1[[#This Row],[Mov]]="VNT",-Tabla1[[#This Row],[Cant]],Tabla1[[#This Row],[Cant]])</f>
        <v>3</v>
      </c>
      <c r="Q11450" s="8">
        <f>DAY(Tabla1[[#This Row],[Date]])</f>
        <v>26</v>
      </c>
      <c r="R11450" s="8">
        <f>MONTH(Tabla1[[#This Row],[Date]])</f>
        <v>6</v>
      </c>
      <c r="S11450" s="8">
        <f>YEAR(Tabla1[[#This Row],[Date]])</f>
        <v>2023</v>
      </c>
    </row>
    <row r="11451" spans="1:19" x14ac:dyDescent="0.2">
      <c r="A11451">
        <v>11398</v>
      </c>
      <c r="B11451" s="1">
        <v>45103</v>
      </c>
      <c r="C11451" t="s">
        <v>261</v>
      </c>
      <c r="D11451" t="s">
        <v>3433</v>
      </c>
      <c r="E11451">
        <v>4</v>
      </c>
      <c r="F11451" t="s">
        <v>1166</v>
      </c>
      <c r="G11451" t="s">
        <v>263</v>
      </c>
      <c r="H11451" t="s">
        <v>3618</v>
      </c>
      <c r="M11451" s="2">
        <v>4000</v>
      </c>
      <c r="N11451" s="2">
        <v>15000</v>
      </c>
      <c r="O11451" s="2">
        <f>IF(Tabla1[[#This Row],[Mov]]="VNT",Tabla1[[#This Row],[Sale]]-Tabla1[[#This Row],[Cost]],-Tabla1[[#This Row],[Cost]]*Tabla1[[#This Row],[Cant]])</f>
        <v>-16000</v>
      </c>
      <c r="P11451" s="8">
        <f>IF(Tabla1[[#This Row],[Mov]]="VNT",-Tabla1[[#This Row],[Cant]],Tabla1[[#This Row],[Cant]])</f>
        <v>4</v>
      </c>
      <c r="Q11451" s="8">
        <f>DAY(Tabla1[[#This Row],[Date]])</f>
        <v>26</v>
      </c>
      <c r="R11451" s="8">
        <f>MONTH(Tabla1[[#This Row],[Date]])</f>
        <v>6</v>
      </c>
      <c r="S11451" s="8">
        <f>YEAR(Tabla1[[#This Row],[Date]])</f>
        <v>2023</v>
      </c>
    </row>
    <row r="11452" spans="1:19" x14ac:dyDescent="0.2">
      <c r="A11452">
        <v>11399</v>
      </c>
      <c r="B11452" s="1">
        <v>45103</v>
      </c>
      <c r="C11452" t="s">
        <v>261</v>
      </c>
      <c r="D11452" t="s">
        <v>3433</v>
      </c>
      <c r="E11452">
        <v>4</v>
      </c>
      <c r="F11452" t="s">
        <v>1166</v>
      </c>
      <c r="G11452" t="s">
        <v>273</v>
      </c>
      <c r="H11452" t="s">
        <v>2133</v>
      </c>
      <c r="M11452" s="2">
        <v>7500</v>
      </c>
      <c r="N11452" s="2">
        <v>15000</v>
      </c>
      <c r="O11452" s="2">
        <f>IF(Tabla1[[#This Row],[Mov]]="VNT",Tabla1[[#This Row],[Sale]]-Tabla1[[#This Row],[Cost]],-Tabla1[[#This Row],[Cost]]*Tabla1[[#This Row],[Cant]])</f>
        <v>-30000</v>
      </c>
      <c r="P11452" s="8">
        <f>IF(Tabla1[[#This Row],[Mov]]="VNT",-Tabla1[[#This Row],[Cant]],Tabla1[[#This Row],[Cant]])</f>
        <v>4</v>
      </c>
      <c r="Q11452" s="8">
        <f>DAY(Tabla1[[#This Row],[Date]])</f>
        <v>26</v>
      </c>
      <c r="R11452" s="8">
        <f>MONTH(Tabla1[[#This Row],[Date]])</f>
        <v>6</v>
      </c>
      <c r="S11452" s="8">
        <f>YEAR(Tabla1[[#This Row],[Date]])</f>
        <v>2023</v>
      </c>
    </row>
    <row r="11453" spans="1:19" x14ac:dyDescent="0.2">
      <c r="A11453">
        <v>11400</v>
      </c>
      <c r="B11453" s="1">
        <v>45103</v>
      </c>
      <c r="C11453" t="s">
        <v>261</v>
      </c>
      <c r="D11453" t="s">
        <v>3433</v>
      </c>
      <c r="E11453">
        <v>3</v>
      </c>
      <c r="F11453" t="s">
        <v>1166</v>
      </c>
      <c r="G11453" t="s">
        <v>266</v>
      </c>
      <c r="H11453" t="s">
        <v>3619</v>
      </c>
      <c r="M11453" s="2">
        <v>7500</v>
      </c>
      <c r="N11453" s="2">
        <v>15000</v>
      </c>
      <c r="O11453" s="2">
        <f>IF(Tabla1[[#This Row],[Mov]]="VNT",Tabla1[[#This Row],[Sale]]-Tabla1[[#This Row],[Cost]],-Tabla1[[#This Row],[Cost]]*Tabla1[[#This Row],[Cant]])</f>
        <v>-22500</v>
      </c>
      <c r="P11453" s="8">
        <f>IF(Tabla1[[#This Row],[Mov]]="VNT",-Tabla1[[#This Row],[Cant]],Tabla1[[#This Row],[Cant]])</f>
        <v>3</v>
      </c>
      <c r="Q11453" s="8">
        <f>DAY(Tabla1[[#This Row],[Date]])</f>
        <v>26</v>
      </c>
      <c r="R11453" s="8">
        <f>MONTH(Tabla1[[#This Row],[Date]])</f>
        <v>6</v>
      </c>
      <c r="S11453" s="8">
        <f>YEAR(Tabla1[[#This Row],[Date]])</f>
        <v>2023</v>
      </c>
    </row>
    <row r="11454" spans="1:19" x14ac:dyDescent="0.2">
      <c r="A11454">
        <v>11401</v>
      </c>
      <c r="B11454" s="1">
        <v>45103</v>
      </c>
      <c r="C11454" t="s">
        <v>261</v>
      </c>
      <c r="D11454" t="s">
        <v>3433</v>
      </c>
      <c r="E11454">
        <v>1</v>
      </c>
      <c r="F11454" t="s">
        <v>1711</v>
      </c>
      <c r="G11454" t="s">
        <v>266</v>
      </c>
      <c r="H11454" t="s">
        <v>3620</v>
      </c>
      <c r="M11454" s="2">
        <v>13500</v>
      </c>
      <c r="N11454" s="2">
        <v>29000</v>
      </c>
      <c r="O11454" s="2">
        <f>IF(Tabla1[[#This Row],[Mov]]="VNT",Tabla1[[#This Row],[Sale]]-Tabla1[[#This Row],[Cost]],-Tabla1[[#This Row],[Cost]]*Tabla1[[#This Row],[Cant]])</f>
        <v>-13500</v>
      </c>
      <c r="P11454" s="8">
        <f>IF(Tabla1[[#This Row],[Mov]]="VNT",-Tabla1[[#This Row],[Cant]],Tabla1[[#This Row],[Cant]])</f>
        <v>1</v>
      </c>
      <c r="Q11454" s="8">
        <f>DAY(Tabla1[[#This Row],[Date]])</f>
        <v>26</v>
      </c>
      <c r="R11454" s="8">
        <f>MONTH(Tabla1[[#This Row],[Date]])</f>
        <v>6</v>
      </c>
      <c r="S11454" s="8">
        <f>YEAR(Tabla1[[#This Row],[Date]])</f>
        <v>2023</v>
      </c>
    </row>
    <row r="11455" spans="1:19" x14ac:dyDescent="0.2">
      <c r="A11455">
        <v>11402</v>
      </c>
      <c r="B11455" s="1">
        <v>45103</v>
      </c>
      <c r="C11455" t="s">
        <v>261</v>
      </c>
      <c r="D11455" t="s">
        <v>339</v>
      </c>
      <c r="E11455">
        <v>3</v>
      </c>
      <c r="F11455" t="s">
        <v>224</v>
      </c>
      <c r="G11455" t="s">
        <v>263</v>
      </c>
      <c r="H11455" t="s">
        <v>2946</v>
      </c>
      <c r="M11455" s="2">
        <v>12000</v>
      </c>
      <c r="N11455" s="2">
        <v>22000</v>
      </c>
      <c r="O11455" s="2">
        <f>IF(Tabla1[[#This Row],[Mov]]="VNT",Tabla1[[#This Row],[Sale]]-Tabla1[[#This Row],[Cost]],-Tabla1[[#This Row],[Cost]]*Tabla1[[#This Row],[Cant]])</f>
        <v>-36000</v>
      </c>
      <c r="P11455" s="8">
        <f>IF(Tabla1[[#This Row],[Mov]]="VNT",-Tabla1[[#This Row],[Cant]],Tabla1[[#This Row],[Cant]])</f>
        <v>3</v>
      </c>
      <c r="Q11455" s="8">
        <f>DAY(Tabla1[[#This Row],[Date]])</f>
        <v>26</v>
      </c>
      <c r="R11455" s="8">
        <f>MONTH(Tabla1[[#This Row],[Date]])</f>
        <v>6</v>
      </c>
      <c r="S11455" s="8">
        <f>YEAR(Tabla1[[#This Row],[Date]])</f>
        <v>2023</v>
      </c>
    </row>
    <row r="11456" spans="1:19" x14ac:dyDescent="0.2">
      <c r="A11456">
        <v>11403</v>
      </c>
      <c r="B11456" s="1">
        <v>45103</v>
      </c>
      <c r="C11456" t="s">
        <v>261</v>
      </c>
      <c r="D11456" t="s">
        <v>339</v>
      </c>
      <c r="E11456">
        <v>2</v>
      </c>
      <c r="F11456" t="s">
        <v>26</v>
      </c>
      <c r="G11456" t="s">
        <v>273</v>
      </c>
      <c r="H11456" t="s">
        <v>2682</v>
      </c>
      <c r="M11456" s="2">
        <v>25000</v>
      </c>
      <c r="N11456" s="2">
        <v>59000</v>
      </c>
      <c r="O11456" s="2">
        <f>IF(Tabla1[[#This Row],[Mov]]="VNT",Tabla1[[#This Row],[Sale]]-Tabla1[[#This Row],[Cost]],-Tabla1[[#This Row],[Cost]]*Tabla1[[#This Row],[Cant]])</f>
        <v>-50000</v>
      </c>
      <c r="P11456" s="8">
        <f>IF(Tabla1[[#This Row],[Mov]]="VNT",-Tabla1[[#This Row],[Cant]],Tabla1[[#This Row],[Cant]])</f>
        <v>2</v>
      </c>
      <c r="Q11456" s="8">
        <f>DAY(Tabla1[[#This Row],[Date]])</f>
        <v>26</v>
      </c>
      <c r="R11456" s="8">
        <f>MONTH(Tabla1[[#This Row],[Date]])</f>
        <v>6</v>
      </c>
      <c r="S11456" s="8">
        <f>YEAR(Tabla1[[#This Row],[Date]])</f>
        <v>2023</v>
      </c>
    </row>
    <row r="11457" spans="1:19" x14ac:dyDescent="0.2">
      <c r="A11457">
        <v>11404</v>
      </c>
      <c r="B11457" s="1">
        <v>45103</v>
      </c>
      <c r="C11457" t="s">
        <v>261</v>
      </c>
      <c r="D11457" t="s">
        <v>339</v>
      </c>
      <c r="E11457">
        <v>3</v>
      </c>
      <c r="F11457" t="s">
        <v>2134</v>
      </c>
      <c r="G11457" t="s">
        <v>266</v>
      </c>
      <c r="H11457" t="s">
        <v>1173</v>
      </c>
      <c r="M11457" s="2">
        <v>6000</v>
      </c>
      <c r="N11457" s="2">
        <v>12000</v>
      </c>
      <c r="O11457" s="2">
        <f>IF(Tabla1[[#This Row],[Mov]]="VNT",Tabla1[[#This Row],[Sale]]-Tabla1[[#This Row],[Cost]],-Tabla1[[#This Row],[Cost]]*Tabla1[[#This Row],[Cant]])</f>
        <v>-18000</v>
      </c>
      <c r="P11457" s="8">
        <f>IF(Tabla1[[#This Row],[Mov]]="VNT",-Tabla1[[#This Row],[Cant]],Tabla1[[#This Row],[Cant]])</f>
        <v>3</v>
      </c>
      <c r="Q11457" s="8">
        <f>DAY(Tabla1[[#This Row],[Date]])</f>
        <v>26</v>
      </c>
      <c r="R11457" s="8">
        <f>MONTH(Tabla1[[#This Row],[Date]])</f>
        <v>6</v>
      </c>
      <c r="S11457" s="8">
        <f>YEAR(Tabla1[[#This Row],[Date]])</f>
        <v>2023</v>
      </c>
    </row>
    <row r="11458" spans="1:19" x14ac:dyDescent="0.2">
      <c r="A11458">
        <v>11405</v>
      </c>
      <c r="B11458" s="1">
        <v>45103</v>
      </c>
      <c r="C11458" t="s">
        <v>261</v>
      </c>
      <c r="D11458" t="s">
        <v>339</v>
      </c>
      <c r="E11458">
        <v>1</v>
      </c>
      <c r="F11458" t="s">
        <v>1958</v>
      </c>
      <c r="G11458" t="s">
        <v>273</v>
      </c>
      <c r="H11458" t="s">
        <v>552</v>
      </c>
      <c r="J11458" t="s">
        <v>3621</v>
      </c>
      <c r="M11458" s="2">
        <v>9000</v>
      </c>
      <c r="N11458" s="2">
        <v>20000</v>
      </c>
      <c r="O11458" s="2">
        <f>IF(Tabla1[[#This Row],[Mov]]="VNT",Tabla1[[#This Row],[Sale]]-Tabla1[[#This Row],[Cost]],-Tabla1[[#This Row],[Cost]]*Tabla1[[#This Row],[Cant]])</f>
        <v>-9000</v>
      </c>
      <c r="P11458" s="8">
        <f>IF(Tabla1[[#This Row],[Mov]]="VNT",-Tabla1[[#This Row],[Cant]],Tabla1[[#This Row],[Cant]])</f>
        <v>1</v>
      </c>
      <c r="Q11458" s="8">
        <f>DAY(Tabla1[[#This Row],[Date]])</f>
        <v>26</v>
      </c>
      <c r="R11458" s="8">
        <f>MONTH(Tabla1[[#This Row],[Date]])</f>
        <v>6</v>
      </c>
      <c r="S11458" s="8">
        <f>YEAR(Tabla1[[#This Row],[Date]])</f>
        <v>2023</v>
      </c>
    </row>
    <row r="11459" spans="1:19" x14ac:dyDescent="0.2">
      <c r="A11459">
        <v>11406</v>
      </c>
      <c r="B11459" s="1">
        <v>45103</v>
      </c>
      <c r="C11459" t="s">
        <v>261</v>
      </c>
      <c r="D11459" t="s">
        <v>339</v>
      </c>
      <c r="E11459">
        <v>5</v>
      </c>
      <c r="F11459" t="s">
        <v>225</v>
      </c>
      <c r="G11459" t="s">
        <v>860</v>
      </c>
      <c r="H11459" t="s">
        <v>313</v>
      </c>
      <c r="M11459" s="2">
        <v>1200</v>
      </c>
      <c r="N11459" s="2">
        <v>10000</v>
      </c>
      <c r="O11459" s="2">
        <f>IF(Tabla1[[#This Row],[Mov]]="VNT",Tabla1[[#This Row],[Sale]]-Tabla1[[#This Row],[Cost]],-Tabla1[[#This Row],[Cost]]*Tabla1[[#This Row],[Cant]])</f>
        <v>-6000</v>
      </c>
      <c r="P11459" s="8">
        <f>IF(Tabla1[[#This Row],[Mov]]="VNT",-Tabla1[[#This Row],[Cant]],Tabla1[[#This Row],[Cant]])</f>
        <v>5</v>
      </c>
      <c r="Q11459" s="8">
        <f>DAY(Tabla1[[#This Row],[Date]])</f>
        <v>26</v>
      </c>
      <c r="R11459" s="8">
        <f>MONTH(Tabla1[[#This Row],[Date]])</f>
        <v>6</v>
      </c>
      <c r="S11459" s="8">
        <f>YEAR(Tabla1[[#This Row],[Date]])</f>
        <v>2023</v>
      </c>
    </row>
    <row r="11460" spans="1:19" x14ac:dyDescent="0.2">
      <c r="A11460">
        <v>11407</v>
      </c>
      <c r="B11460" s="1">
        <v>45103</v>
      </c>
      <c r="C11460" t="s">
        <v>261</v>
      </c>
      <c r="D11460" t="s">
        <v>2314</v>
      </c>
      <c r="E11460">
        <v>1</v>
      </c>
      <c r="F11460" t="s">
        <v>48</v>
      </c>
      <c r="G11460" t="s">
        <v>266</v>
      </c>
      <c r="H11460" t="s">
        <v>3216</v>
      </c>
      <c r="M11460" s="2">
        <v>40000</v>
      </c>
      <c r="N11460" s="2">
        <v>90000</v>
      </c>
      <c r="O11460" s="2">
        <f>IF(Tabla1[[#This Row],[Mov]]="VNT",Tabla1[[#This Row],[Sale]]-Tabla1[[#This Row],[Cost]],-Tabla1[[#This Row],[Cost]]*Tabla1[[#This Row],[Cant]])</f>
        <v>-40000</v>
      </c>
      <c r="P11460" s="8">
        <f>IF(Tabla1[[#This Row],[Mov]]="VNT",-Tabla1[[#This Row],[Cant]],Tabla1[[#This Row],[Cant]])</f>
        <v>1</v>
      </c>
      <c r="Q11460" s="8">
        <f>DAY(Tabla1[[#This Row],[Date]])</f>
        <v>26</v>
      </c>
      <c r="R11460" s="8">
        <f>MONTH(Tabla1[[#This Row],[Date]])</f>
        <v>6</v>
      </c>
      <c r="S11460" s="8">
        <f>YEAR(Tabla1[[#This Row],[Date]])</f>
        <v>2023</v>
      </c>
    </row>
    <row r="11461" spans="1:19" x14ac:dyDescent="0.2">
      <c r="A11461">
        <v>11408</v>
      </c>
      <c r="B11461" s="1">
        <v>45103</v>
      </c>
      <c r="C11461" t="s">
        <v>261</v>
      </c>
      <c r="D11461" t="s">
        <v>2314</v>
      </c>
      <c r="E11461">
        <v>2</v>
      </c>
      <c r="F11461" t="s">
        <v>15</v>
      </c>
      <c r="G11461" t="s">
        <v>266</v>
      </c>
      <c r="H11461" t="s">
        <v>3628</v>
      </c>
      <c r="M11461" s="2">
        <v>2500</v>
      </c>
      <c r="N11461" s="2">
        <v>7000</v>
      </c>
      <c r="O11461" s="2">
        <f>IF(Tabla1[[#This Row],[Mov]]="VNT",Tabla1[[#This Row],[Sale]]-Tabla1[[#This Row],[Cost]],-Tabla1[[#This Row],[Cost]]*Tabla1[[#This Row],[Cant]])</f>
        <v>-5000</v>
      </c>
      <c r="P11461" s="8">
        <f>IF(Tabla1[[#This Row],[Mov]]="VNT",-Tabla1[[#This Row],[Cant]],Tabla1[[#This Row],[Cant]])</f>
        <v>2</v>
      </c>
      <c r="Q11461" s="8">
        <f>DAY(Tabla1[[#This Row],[Date]])</f>
        <v>26</v>
      </c>
      <c r="R11461" s="8">
        <f>MONTH(Tabla1[[#This Row],[Date]])</f>
        <v>6</v>
      </c>
      <c r="S11461" s="8">
        <f>YEAR(Tabla1[[#This Row],[Date]])</f>
        <v>2023</v>
      </c>
    </row>
    <row r="11462" spans="1:19" x14ac:dyDescent="0.2">
      <c r="A11462">
        <v>11409</v>
      </c>
      <c r="B11462" s="1">
        <v>45103</v>
      </c>
      <c r="C11462" t="s">
        <v>261</v>
      </c>
      <c r="D11462" t="s">
        <v>2314</v>
      </c>
      <c r="E11462">
        <v>2</v>
      </c>
      <c r="F11462" t="s">
        <v>15</v>
      </c>
      <c r="G11462" t="s">
        <v>266</v>
      </c>
      <c r="H11462" t="s">
        <v>3629</v>
      </c>
      <c r="M11462" s="2">
        <v>3500</v>
      </c>
      <c r="N11462" s="2">
        <v>10000</v>
      </c>
      <c r="O11462" s="2">
        <f>IF(Tabla1[[#This Row],[Mov]]="VNT",Tabla1[[#This Row],[Sale]]-Tabla1[[#This Row],[Cost]],-Tabla1[[#This Row],[Cost]]*Tabla1[[#This Row],[Cant]])</f>
        <v>-7000</v>
      </c>
      <c r="P11462" s="8">
        <f>IF(Tabla1[[#This Row],[Mov]]="VNT",-Tabla1[[#This Row],[Cant]],Tabla1[[#This Row],[Cant]])</f>
        <v>2</v>
      </c>
      <c r="Q11462" s="8">
        <f>DAY(Tabla1[[#This Row],[Date]])</f>
        <v>26</v>
      </c>
      <c r="R11462" s="8">
        <f>MONTH(Tabla1[[#This Row],[Date]])</f>
        <v>6</v>
      </c>
      <c r="S11462" s="8">
        <f>YEAR(Tabla1[[#This Row],[Date]])</f>
        <v>2023</v>
      </c>
    </row>
    <row r="11463" spans="1:19" x14ac:dyDescent="0.2">
      <c r="A11463">
        <v>11410</v>
      </c>
      <c r="B11463" s="1">
        <v>45103</v>
      </c>
      <c r="C11463" t="s">
        <v>261</v>
      </c>
      <c r="D11463" t="s">
        <v>2314</v>
      </c>
      <c r="E11463">
        <v>1</v>
      </c>
      <c r="F11463" t="s">
        <v>26</v>
      </c>
      <c r="G11463" t="s">
        <v>266</v>
      </c>
      <c r="H11463" t="s">
        <v>3627</v>
      </c>
      <c r="M11463" s="2">
        <v>28000</v>
      </c>
      <c r="N11463" s="2">
        <v>55000</v>
      </c>
      <c r="O11463" s="2">
        <f>IF(Tabla1[[#This Row],[Mov]]="VNT",Tabla1[[#This Row],[Sale]]-Tabla1[[#This Row],[Cost]],-Tabla1[[#This Row],[Cost]]*Tabla1[[#This Row],[Cant]])</f>
        <v>-28000</v>
      </c>
      <c r="P11463" s="8">
        <f>IF(Tabla1[[#This Row],[Mov]]="VNT",-Tabla1[[#This Row],[Cant]],Tabla1[[#This Row],[Cant]])</f>
        <v>1</v>
      </c>
      <c r="Q11463" s="8">
        <f>DAY(Tabla1[[#This Row],[Date]])</f>
        <v>26</v>
      </c>
      <c r="R11463" s="8">
        <f>MONTH(Tabla1[[#This Row],[Date]])</f>
        <v>6</v>
      </c>
      <c r="S11463" s="8">
        <f>YEAR(Tabla1[[#This Row],[Date]])</f>
        <v>2023</v>
      </c>
    </row>
    <row r="11464" spans="1:19" x14ac:dyDescent="0.2">
      <c r="A11464">
        <v>11411</v>
      </c>
      <c r="B11464" s="1">
        <v>45103</v>
      </c>
      <c r="C11464" t="s">
        <v>261</v>
      </c>
      <c r="D11464" t="s">
        <v>2314</v>
      </c>
      <c r="E11464">
        <v>1</v>
      </c>
      <c r="F11464" t="s">
        <v>48</v>
      </c>
      <c r="G11464" t="s">
        <v>266</v>
      </c>
      <c r="H11464" t="s">
        <v>3626</v>
      </c>
      <c r="M11464" s="2">
        <v>8500</v>
      </c>
      <c r="N11464" s="2">
        <v>20000</v>
      </c>
      <c r="O11464" s="2">
        <f>IF(Tabla1[[#This Row],[Mov]]="VNT",Tabla1[[#This Row],[Sale]]-Tabla1[[#This Row],[Cost]],-Tabla1[[#This Row],[Cost]]*Tabla1[[#This Row],[Cant]])</f>
        <v>-8500</v>
      </c>
      <c r="P11464" s="8">
        <f>IF(Tabla1[[#This Row],[Mov]]="VNT",-Tabla1[[#This Row],[Cant]],Tabla1[[#This Row],[Cant]])</f>
        <v>1</v>
      </c>
      <c r="Q11464" s="8">
        <f>DAY(Tabla1[[#This Row],[Date]])</f>
        <v>26</v>
      </c>
      <c r="R11464" s="8">
        <f>MONTH(Tabla1[[#This Row],[Date]])</f>
        <v>6</v>
      </c>
      <c r="S11464" s="8">
        <f>YEAR(Tabla1[[#This Row],[Date]])</f>
        <v>2023</v>
      </c>
    </row>
    <row r="11465" spans="1:19" x14ac:dyDescent="0.2">
      <c r="A11465">
        <v>11412</v>
      </c>
      <c r="B11465" s="1">
        <v>45103</v>
      </c>
      <c r="C11465" t="s">
        <v>261</v>
      </c>
      <c r="D11465" t="s">
        <v>2314</v>
      </c>
      <c r="E11465">
        <v>1</v>
      </c>
      <c r="F11465" t="s">
        <v>1711</v>
      </c>
      <c r="G11465" t="s">
        <v>266</v>
      </c>
      <c r="H11465" t="s">
        <v>3625</v>
      </c>
      <c r="M11465" s="2">
        <v>18000</v>
      </c>
      <c r="N11465" s="2">
        <v>39000</v>
      </c>
      <c r="O11465" s="2">
        <f>IF(Tabla1[[#This Row],[Mov]]="VNT",Tabla1[[#This Row],[Sale]]-Tabla1[[#This Row],[Cost]],-Tabla1[[#This Row],[Cost]]*Tabla1[[#This Row],[Cant]])</f>
        <v>-18000</v>
      </c>
      <c r="P11465" s="8">
        <f>IF(Tabla1[[#This Row],[Mov]]="VNT",-Tabla1[[#This Row],[Cant]],Tabla1[[#This Row],[Cant]])</f>
        <v>1</v>
      </c>
      <c r="Q11465" s="8">
        <f>DAY(Tabla1[[#This Row],[Date]])</f>
        <v>26</v>
      </c>
      <c r="R11465" s="8">
        <f>MONTH(Tabla1[[#This Row],[Date]])</f>
        <v>6</v>
      </c>
      <c r="S11465" s="8">
        <f>YEAR(Tabla1[[#This Row],[Date]])</f>
        <v>2023</v>
      </c>
    </row>
    <row r="11466" spans="1:19" x14ac:dyDescent="0.2">
      <c r="A11466">
        <v>11413</v>
      </c>
      <c r="B11466" s="1">
        <v>45103</v>
      </c>
      <c r="C11466" t="s">
        <v>261</v>
      </c>
      <c r="D11466" t="s">
        <v>2314</v>
      </c>
      <c r="E11466">
        <v>3</v>
      </c>
      <c r="F11466" t="s">
        <v>233</v>
      </c>
      <c r="G11466" t="s">
        <v>266</v>
      </c>
      <c r="H11466" t="s">
        <v>3624</v>
      </c>
      <c r="M11466" s="2">
        <v>2500</v>
      </c>
      <c r="N11466" s="2">
        <v>10000</v>
      </c>
      <c r="O11466" s="2">
        <f>IF(Tabla1[[#This Row],[Mov]]="VNT",Tabla1[[#This Row],[Sale]]-Tabla1[[#This Row],[Cost]],-Tabla1[[#This Row],[Cost]]*Tabla1[[#This Row],[Cant]])</f>
        <v>-7500</v>
      </c>
      <c r="P11466" s="8">
        <f>IF(Tabla1[[#This Row],[Mov]]="VNT",-Tabla1[[#This Row],[Cant]],Tabla1[[#This Row],[Cant]])</f>
        <v>3</v>
      </c>
      <c r="Q11466" s="8">
        <f>DAY(Tabla1[[#This Row],[Date]])</f>
        <v>26</v>
      </c>
      <c r="R11466" s="8">
        <f>MONTH(Tabla1[[#This Row],[Date]])</f>
        <v>6</v>
      </c>
      <c r="S11466" s="8">
        <f>YEAR(Tabla1[[#This Row],[Date]])</f>
        <v>2023</v>
      </c>
    </row>
    <row r="11467" spans="1:19" x14ac:dyDescent="0.2">
      <c r="A11467">
        <v>11414</v>
      </c>
      <c r="B11467" s="1">
        <v>45103</v>
      </c>
      <c r="C11467" t="s">
        <v>261</v>
      </c>
      <c r="D11467" t="s">
        <v>2314</v>
      </c>
      <c r="E11467">
        <v>2</v>
      </c>
      <c r="F11467" t="s">
        <v>717</v>
      </c>
      <c r="G11467" t="s">
        <v>266</v>
      </c>
      <c r="H11467" t="s">
        <v>3623</v>
      </c>
      <c r="M11467" s="2">
        <v>5000</v>
      </c>
      <c r="N11467" s="2">
        <v>10000</v>
      </c>
      <c r="O11467" s="2">
        <f>IF(Tabla1[[#This Row],[Mov]]="VNT",Tabla1[[#This Row],[Sale]]-Tabla1[[#This Row],[Cost]],-Tabla1[[#This Row],[Cost]]*Tabla1[[#This Row],[Cant]])</f>
        <v>-10000</v>
      </c>
      <c r="P11467" s="8">
        <f>IF(Tabla1[[#This Row],[Mov]]="VNT",-Tabla1[[#This Row],[Cant]],Tabla1[[#This Row],[Cant]])</f>
        <v>2</v>
      </c>
      <c r="Q11467" s="8">
        <f>DAY(Tabla1[[#This Row],[Date]])</f>
        <v>26</v>
      </c>
      <c r="R11467" s="8">
        <f>MONTH(Tabla1[[#This Row],[Date]])</f>
        <v>6</v>
      </c>
      <c r="S11467" s="8">
        <f>YEAR(Tabla1[[#This Row],[Date]])</f>
        <v>2023</v>
      </c>
    </row>
    <row r="11468" spans="1:19" x14ac:dyDescent="0.2">
      <c r="A11468">
        <v>11415</v>
      </c>
      <c r="B11468" s="1">
        <v>45103</v>
      </c>
      <c r="C11468" t="s">
        <v>261</v>
      </c>
      <c r="D11468" t="s">
        <v>2314</v>
      </c>
      <c r="E11468">
        <v>1</v>
      </c>
      <c r="F11468" t="s">
        <v>717</v>
      </c>
      <c r="G11468" t="s">
        <v>266</v>
      </c>
      <c r="H11468" t="s">
        <v>3622</v>
      </c>
      <c r="M11468" s="2">
        <v>3000</v>
      </c>
      <c r="N11468" s="2">
        <v>8000</v>
      </c>
      <c r="O11468" s="2">
        <f>IF(Tabla1[[#This Row],[Mov]]="VNT",Tabla1[[#This Row],[Sale]]-Tabla1[[#This Row],[Cost]],-Tabla1[[#This Row],[Cost]]*Tabla1[[#This Row],[Cant]])</f>
        <v>-3000</v>
      </c>
      <c r="P11468" s="8">
        <f>IF(Tabla1[[#This Row],[Mov]]="VNT",-Tabla1[[#This Row],[Cant]],Tabla1[[#This Row],[Cant]])</f>
        <v>1</v>
      </c>
      <c r="Q11468" s="8">
        <f>DAY(Tabla1[[#This Row],[Date]])</f>
        <v>26</v>
      </c>
      <c r="R11468" s="8">
        <f>MONTH(Tabla1[[#This Row],[Date]])</f>
        <v>6</v>
      </c>
      <c r="S11468" s="8">
        <f>YEAR(Tabla1[[#This Row],[Date]])</f>
        <v>2023</v>
      </c>
    </row>
    <row r="11469" spans="1:19" x14ac:dyDescent="0.2">
      <c r="A11469">
        <v>11416</v>
      </c>
      <c r="B11469" s="1">
        <v>45103</v>
      </c>
      <c r="C11469" t="s">
        <v>261</v>
      </c>
      <c r="D11469" t="s">
        <v>3513</v>
      </c>
      <c r="E11469">
        <v>1</v>
      </c>
      <c r="F11469" t="s">
        <v>192</v>
      </c>
      <c r="G11469" t="s">
        <v>266</v>
      </c>
      <c r="H11469" t="s">
        <v>194</v>
      </c>
      <c r="M11469" s="2">
        <v>18000</v>
      </c>
      <c r="N11469" s="2">
        <v>39000</v>
      </c>
      <c r="O11469" s="2">
        <f>IF(Tabla1[[#This Row],[Mov]]="VNT",Tabla1[[#This Row],[Sale]]-Tabla1[[#This Row],[Cost]],-Tabla1[[#This Row],[Cost]]*Tabla1[[#This Row],[Cant]])</f>
        <v>-18000</v>
      </c>
      <c r="P11469" s="8">
        <f>IF(Tabla1[[#This Row],[Mov]]="VNT",-Tabla1[[#This Row],[Cant]],Tabla1[[#This Row],[Cant]])</f>
        <v>1</v>
      </c>
      <c r="Q11469" s="8">
        <f>DAY(Tabla1[[#This Row],[Date]])</f>
        <v>26</v>
      </c>
      <c r="R11469" s="8">
        <f>MONTH(Tabla1[[#This Row],[Date]])</f>
        <v>6</v>
      </c>
      <c r="S11469" s="8">
        <f>YEAR(Tabla1[[#This Row],[Date]])</f>
        <v>2023</v>
      </c>
    </row>
    <row r="11470" spans="1:19" x14ac:dyDescent="0.2">
      <c r="A11470">
        <v>11417</v>
      </c>
      <c r="B11470" s="1">
        <v>45103</v>
      </c>
      <c r="C11470" t="s">
        <v>261</v>
      </c>
      <c r="D11470" t="s">
        <v>3513</v>
      </c>
      <c r="E11470">
        <v>1</v>
      </c>
      <c r="F11470" t="s">
        <v>192</v>
      </c>
      <c r="G11470" t="s">
        <v>266</v>
      </c>
      <c r="H11470" t="s">
        <v>193</v>
      </c>
      <c r="M11470" s="2">
        <v>25000</v>
      </c>
      <c r="N11470" s="2">
        <v>49000</v>
      </c>
      <c r="O11470" s="2">
        <f>IF(Tabla1[[#This Row],[Mov]]="VNT",Tabla1[[#This Row],[Sale]]-Tabla1[[#This Row],[Cost]],-Tabla1[[#This Row],[Cost]]*Tabla1[[#This Row],[Cant]])</f>
        <v>-25000</v>
      </c>
      <c r="P11470" s="8">
        <f>IF(Tabla1[[#This Row],[Mov]]="VNT",-Tabla1[[#This Row],[Cant]],Tabla1[[#This Row],[Cant]])</f>
        <v>1</v>
      </c>
      <c r="Q11470" s="8">
        <f>DAY(Tabla1[[#This Row],[Date]])</f>
        <v>26</v>
      </c>
      <c r="R11470" s="8">
        <f>MONTH(Tabla1[[#This Row],[Date]])</f>
        <v>6</v>
      </c>
      <c r="S11470" s="8">
        <f>YEAR(Tabla1[[#This Row],[Date]])</f>
        <v>2023</v>
      </c>
    </row>
    <row r="11471" spans="1:19" x14ac:dyDescent="0.2">
      <c r="A11471">
        <v>11418</v>
      </c>
      <c r="B11471" s="1">
        <v>45103</v>
      </c>
      <c r="C11471" t="s">
        <v>261</v>
      </c>
      <c r="D11471" t="s">
        <v>3513</v>
      </c>
      <c r="E11471">
        <v>1</v>
      </c>
      <c r="F11471" t="s">
        <v>532</v>
      </c>
      <c r="G11471" t="s">
        <v>273</v>
      </c>
      <c r="H11471" t="s">
        <v>552</v>
      </c>
      <c r="J11471" t="s">
        <v>36</v>
      </c>
      <c r="M11471" s="2">
        <v>16000</v>
      </c>
      <c r="N11471" s="2">
        <v>35000</v>
      </c>
      <c r="O11471" s="2">
        <f>IF(Tabla1[[#This Row],[Mov]]="VNT",Tabla1[[#This Row],[Sale]]-Tabla1[[#This Row],[Cost]],-Tabla1[[#This Row],[Cost]]*Tabla1[[#This Row],[Cant]])</f>
        <v>-16000</v>
      </c>
      <c r="P11471" s="8">
        <f>IF(Tabla1[[#This Row],[Mov]]="VNT",-Tabla1[[#This Row],[Cant]],Tabla1[[#This Row],[Cant]])</f>
        <v>1</v>
      </c>
      <c r="Q11471" s="8">
        <f>DAY(Tabla1[[#This Row],[Date]])</f>
        <v>26</v>
      </c>
      <c r="R11471" s="8">
        <f>MONTH(Tabla1[[#This Row],[Date]])</f>
        <v>6</v>
      </c>
      <c r="S11471" s="8">
        <f>YEAR(Tabla1[[#This Row],[Date]])</f>
        <v>2023</v>
      </c>
    </row>
    <row r="11472" spans="1:19" x14ac:dyDescent="0.2">
      <c r="A11472">
        <v>11419</v>
      </c>
      <c r="B11472" s="1">
        <v>45103</v>
      </c>
      <c r="C11472" t="s">
        <v>261</v>
      </c>
      <c r="D11472" t="s">
        <v>3513</v>
      </c>
      <c r="E11472">
        <v>1</v>
      </c>
      <c r="F11472" t="s">
        <v>42</v>
      </c>
      <c r="G11472" t="s">
        <v>702</v>
      </c>
      <c r="H11472" t="s">
        <v>3630</v>
      </c>
      <c r="M11472" s="2">
        <v>30000</v>
      </c>
      <c r="N11472" s="2">
        <v>69000</v>
      </c>
      <c r="O11472" s="2">
        <f>IF(Tabla1[[#This Row],[Mov]]="VNT",Tabla1[[#This Row],[Sale]]-Tabla1[[#This Row],[Cost]],-Tabla1[[#This Row],[Cost]]*Tabla1[[#This Row],[Cant]])</f>
        <v>-30000</v>
      </c>
      <c r="P11472" s="8">
        <f>IF(Tabla1[[#This Row],[Mov]]="VNT",-Tabla1[[#This Row],[Cant]],Tabla1[[#This Row],[Cant]])</f>
        <v>1</v>
      </c>
      <c r="Q11472" s="8">
        <f>DAY(Tabla1[[#This Row],[Date]])</f>
        <v>26</v>
      </c>
      <c r="R11472" s="8">
        <f>MONTH(Tabla1[[#This Row],[Date]])</f>
        <v>6</v>
      </c>
      <c r="S11472" s="8">
        <f>YEAR(Tabla1[[#This Row],[Date]])</f>
        <v>2023</v>
      </c>
    </row>
    <row r="11473" spans="1:19" x14ac:dyDescent="0.2">
      <c r="A11473">
        <v>11420</v>
      </c>
      <c r="B11473" s="1">
        <v>45103</v>
      </c>
      <c r="C11473" t="s">
        <v>261</v>
      </c>
      <c r="D11473" t="s">
        <v>2938</v>
      </c>
      <c r="E11473">
        <v>50</v>
      </c>
      <c r="F11473" t="s">
        <v>677</v>
      </c>
      <c r="G11473" t="s">
        <v>2938</v>
      </c>
      <c r="H11473" t="s">
        <v>3419</v>
      </c>
      <c r="M11473" s="2">
        <v>5000</v>
      </c>
      <c r="N11473" s="2">
        <v>20000</v>
      </c>
      <c r="O11473" s="2">
        <f>IF(Tabla1[[#This Row],[Mov]]="VNT",Tabla1[[#This Row],[Sale]]-Tabla1[[#This Row],[Cost]],-Tabla1[[#This Row],[Cost]]*Tabla1[[#This Row],[Cant]])</f>
        <v>-250000</v>
      </c>
      <c r="P11473" s="8">
        <f>IF(Tabla1[[#This Row],[Mov]]="VNT",-Tabla1[[#This Row],[Cant]],Tabla1[[#This Row],[Cant]])</f>
        <v>50</v>
      </c>
      <c r="Q11473" s="8">
        <f>DAY(Tabla1[[#This Row],[Date]])</f>
        <v>26</v>
      </c>
      <c r="R11473" s="8">
        <f>MONTH(Tabla1[[#This Row],[Date]])</f>
        <v>6</v>
      </c>
      <c r="S11473" s="8">
        <f>YEAR(Tabla1[[#This Row],[Date]])</f>
        <v>2023</v>
      </c>
    </row>
    <row r="11474" spans="1:19" x14ac:dyDescent="0.2">
      <c r="A11474">
        <v>11421</v>
      </c>
      <c r="B11474" s="1">
        <v>45103</v>
      </c>
      <c r="C11474" t="s">
        <v>261</v>
      </c>
      <c r="D11474" t="s">
        <v>2938</v>
      </c>
      <c r="E11474">
        <v>50</v>
      </c>
      <c r="F11474" t="s">
        <v>3631</v>
      </c>
      <c r="G11474" t="s">
        <v>2938</v>
      </c>
      <c r="H11474" t="s">
        <v>3631</v>
      </c>
      <c r="M11474" s="2">
        <v>5000</v>
      </c>
      <c r="N11474" s="2">
        <v>25000</v>
      </c>
      <c r="O11474" s="2">
        <f>IF(Tabla1[[#This Row],[Mov]]="VNT",Tabla1[[#This Row],[Sale]]-Tabla1[[#This Row],[Cost]],-Tabla1[[#This Row],[Cost]]*Tabla1[[#This Row],[Cant]])</f>
        <v>-250000</v>
      </c>
      <c r="P11474" s="8">
        <f>IF(Tabla1[[#This Row],[Mov]]="VNT",-Tabla1[[#This Row],[Cant]],Tabla1[[#This Row],[Cant]])</f>
        <v>50</v>
      </c>
      <c r="Q11474" s="8">
        <f>DAY(Tabla1[[#This Row],[Date]])</f>
        <v>26</v>
      </c>
      <c r="R11474" s="8">
        <f>MONTH(Tabla1[[#This Row],[Date]])</f>
        <v>6</v>
      </c>
      <c r="S11474" s="8">
        <f>YEAR(Tabla1[[#This Row],[Date]])</f>
        <v>2023</v>
      </c>
    </row>
    <row r="11475" spans="1:19" x14ac:dyDescent="0.2">
      <c r="A11475">
        <v>11422</v>
      </c>
      <c r="B11475" s="1">
        <v>45103</v>
      </c>
      <c r="C11475" t="s">
        <v>261</v>
      </c>
      <c r="D11475" t="s">
        <v>892</v>
      </c>
      <c r="E11475">
        <v>1</v>
      </c>
      <c r="F11475" t="s">
        <v>386</v>
      </c>
      <c r="G11475" t="s">
        <v>272</v>
      </c>
      <c r="H11475" t="s">
        <v>3632</v>
      </c>
      <c r="M11475" s="2">
        <v>65000</v>
      </c>
      <c r="N11475" s="2">
        <v>125000</v>
      </c>
      <c r="O11475" s="2">
        <f>IF(Tabla1[[#This Row],[Mov]]="VNT",Tabla1[[#This Row],[Sale]]-Tabla1[[#This Row],[Cost]],-Tabla1[[#This Row],[Cost]]*Tabla1[[#This Row],[Cant]])</f>
        <v>-65000</v>
      </c>
      <c r="P11475" s="8">
        <f>IF(Tabla1[[#This Row],[Mov]]="VNT",-Tabla1[[#This Row],[Cant]],Tabla1[[#This Row],[Cant]])</f>
        <v>1</v>
      </c>
      <c r="Q11475" s="8">
        <f>DAY(Tabla1[[#This Row],[Date]])</f>
        <v>26</v>
      </c>
      <c r="R11475" s="8">
        <f>MONTH(Tabla1[[#This Row],[Date]])</f>
        <v>6</v>
      </c>
      <c r="S11475" s="8">
        <f>YEAR(Tabla1[[#This Row],[Date]])</f>
        <v>2023</v>
      </c>
    </row>
    <row r="11476" spans="1:19" x14ac:dyDescent="0.2">
      <c r="A11476">
        <v>11423</v>
      </c>
      <c r="B11476" s="1">
        <v>45103</v>
      </c>
      <c r="C11476" t="s">
        <v>261</v>
      </c>
      <c r="D11476" t="s">
        <v>892</v>
      </c>
      <c r="E11476">
        <v>1</v>
      </c>
      <c r="F11476" t="s">
        <v>386</v>
      </c>
      <c r="G11476" t="s">
        <v>262</v>
      </c>
      <c r="H11476" t="s">
        <v>2147</v>
      </c>
      <c r="M11476" s="2">
        <v>65000</v>
      </c>
      <c r="N11476" s="2">
        <v>125000</v>
      </c>
      <c r="O11476" s="2">
        <f>IF(Tabla1[[#This Row],[Mov]]="VNT",Tabla1[[#This Row],[Sale]]-Tabla1[[#This Row],[Cost]],-Tabla1[[#This Row],[Cost]]*Tabla1[[#This Row],[Cant]])</f>
        <v>-65000</v>
      </c>
      <c r="P11476" s="8">
        <f>IF(Tabla1[[#This Row],[Mov]]="VNT",-Tabla1[[#This Row],[Cant]],Tabla1[[#This Row],[Cant]])</f>
        <v>1</v>
      </c>
      <c r="Q11476" s="8">
        <f>DAY(Tabla1[[#This Row],[Date]])</f>
        <v>26</v>
      </c>
      <c r="R11476" s="8">
        <f>MONTH(Tabla1[[#This Row],[Date]])</f>
        <v>6</v>
      </c>
      <c r="S11476" s="8">
        <f>YEAR(Tabla1[[#This Row],[Date]])</f>
        <v>2023</v>
      </c>
    </row>
    <row r="11477" spans="1:19" x14ac:dyDescent="0.2">
      <c r="A11477">
        <v>11424</v>
      </c>
      <c r="B11477" s="1">
        <v>45103</v>
      </c>
      <c r="C11477" t="s">
        <v>261</v>
      </c>
      <c r="D11477" t="s">
        <v>892</v>
      </c>
      <c r="E11477">
        <v>1</v>
      </c>
      <c r="F11477" t="s">
        <v>386</v>
      </c>
      <c r="G11477" t="s">
        <v>262</v>
      </c>
      <c r="H11477" t="s">
        <v>1681</v>
      </c>
      <c r="M11477" s="2">
        <v>75000</v>
      </c>
      <c r="N11477" s="2">
        <v>145000</v>
      </c>
      <c r="O11477" s="2">
        <f>IF(Tabla1[[#This Row],[Mov]]="VNT",Tabla1[[#This Row],[Sale]]-Tabla1[[#This Row],[Cost]],-Tabla1[[#This Row],[Cost]]*Tabla1[[#This Row],[Cant]])</f>
        <v>-75000</v>
      </c>
      <c r="P11477" s="8">
        <f>IF(Tabla1[[#This Row],[Mov]]="VNT",-Tabla1[[#This Row],[Cant]],Tabla1[[#This Row],[Cant]])</f>
        <v>1</v>
      </c>
      <c r="Q11477" s="8">
        <f>DAY(Tabla1[[#This Row],[Date]])</f>
        <v>26</v>
      </c>
      <c r="R11477" s="8">
        <f>MONTH(Tabla1[[#This Row],[Date]])</f>
        <v>6</v>
      </c>
      <c r="S11477" s="8">
        <f>YEAR(Tabla1[[#This Row],[Date]])</f>
        <v>2023</v>
      </c>
    </row>
    <row r="11478" spans="1:19" x14ac:dyDescent="0.2">
      <c r="A11478">
        <v>11425</v>
      </c>
      <c r="B11478" s="1">
        <v>45104</v>
      </c>
      <c r="C11478" t="s">
        <v>260</v>
      </c>
      <c r="D11478" t="s">
        <v>332</v>
      </c>
      <c r="E11478">
        <v>1</v>
      </c>
      <c r="F11478" t="s">
        <v>116</v>
      </c>
      <c r="G11478" t="s">
        <v>347</v>
      </c>
      <c r="H11478" t="s">
        <v>518</v>
      </c>
      <c r="M11478" s="2">
        <v>3270</v>
      </c>
      <c r="N11478" s="2">
        <v>3500</v>
      </c>
      <c r="O11478" s="2">
        <f>IF(Tabla1[[#This Row],[Mov]]="VNT",Tabla1[[#This Row],[Sale]]-Tabla1[[#This Row],[Cost]],-Tabla1[[#This Row],[Cost]]*Tabla1[[#This Row],[Cant]])</f>
        <v>230</v>
      </c>
      <c r="P11478" s="8">
        <f>IF(Tabla1[[#This Row],[Mov]]="VNT",-Tabla1[[#This Row],[Cant]],Tabla1[[#This Row],[Cant]])</f>
        <v>-1</v>
      </c>
      <c r="Q11478" s="8">
        <f>DAY(Tabla1[[#This Row],[Date]])</f>
        <v>27</v>
      </c>
      <c r="R11478" s="8">
        <f>MONTH(Tabla1[[#This Row],[Date]])</f>
        <v>6</v>
      </c>
      <c r="S11478" s="8">
        <f>YEAR(Tabla1[[#This Row],[Date]])</f>
        <v>2023</v>
      </c>
    </row>
    <row r="11479" spans="1:19" x14ac:dyDescent="0.2">
      <c r="A11479">
        <v>11426</v>
      </c>
      <c r="B11479" s="1">
        <v>45104</v>
      </c>
      <c r="C11479" t="s">
        <v>260</v>
      </c>
      <c r="D11479" t="s">
        <v>332</v>
      </c>
      <c r="E11479">
        <v>1</v>
      </c>
      <c r="F11479" t="s">
        <v>26</v>
      </c>
      <c r="G11479" t="s">
        <v>333</v>
      </c>
      <c r="H11479" t="s">
        <v>3031</v>
      </c>
      <c r="M11479" s="2">
        <v>16000</v>
      </c>
      <c r="N11479" s="2">
        <v>29000</v>
      </c>
      <c r="O11479" s="2">
        <f>IF(Tabla1[[#This Row],[Mov]]="VNT",Tabla1[[#This Row],[Sale]]-Tabla1[[#This Row],[Cost]],-Tabla1[[#This Row],[Cost]]*Tabla1[[#This Row],[Cant]])</f>
        <v>13000</v>
      </c>
      <c r="P11479" s="8">
        <f>IF(Tabla1[[#This Row],[Mov]]="VNT",-Tabla1[[#This Row],[Cant]],Tabla1[[#This Row],[Cant]])</f>
        <v>-1</v>
      </c>
      <c r="Q11479" s="8">
        <f>DAY(Tabla1[[#This Row],[Date]])</f>
        <v>27</v>
      </c>
      <c r="R11479" s="8">
        <f>MONTH(Tabla1[[#This Row],[Date]])</f>
        <v>6</v>
      </c>
      <c r="S11479" s="8">
        <f>YEAR(Tabla1[[#This Row],[Date]])</f>
        <v>2023</v>
      </c>
    </row>
    <row r="11480" spans="1:19" x14ac:dyDescent="0.2">
      <c r="A11480">
        <v>11427</v>
      </c>
      <c r="B11480" s="1">
        <v>45104</v>
      </c>
      <c r="C11480" t="s">
        <v>260</v>
      </c>
      <c r="D11480" t="s">
        <v>332</v>
      </c>
      <c r="E11480">
        <v>1</v>
      </c>
      <c r="F11480" t="s">
        <v>116</v>
      </c>
      <c r="G11480" t="s">
        <v>382</v>
      </c>
      <c r="H11480" t="s">
        <v>514</v>
      </c>
      <c r="M11480" s="2">
        <v>14952</v>
      </c>
      <c r="N11480" s="2">
        <v>16000</v>
      </c>
      <c r="O11480" s="2">
        <f>IF(Tabla1[[#This Row],[Mov]]="VNT",Tabla1[[#This Row],[Sale]]-Tabla1[[#This Row],[Cost]],-Tabla1[[#This Row],[Cost]]*Tabla1[[#This Row],[Cant]])</f>
        <v>1048</v>
      </c>
      <c r="P11480" s="8">
        <f>IF(Tabla1[[#This Row],[Mov]]="VNT",-Tabla1[[#This Row],[Cant]],Tabla1[[#This Row],[Cant]])</f>
        <v>-1</v>
      </c>
      <c r="Q11480" s="8">
        <f>DAY(Tabla1[[#This Row],[Date]])</f>
        <v>27</v>
      </c>
      <c r="R11480" s="8">
        <f>MONTH(Tabla1[[#This Row],[Date]])</f>
        <v>6</v>
      </c>
      <c r="S11480" s="8">
        <f>YEAR(Tabla1[[#This Row],[Date]])</f>
        <v>2023</v>
      </c>
    </row>
    <row r="11481" spans="1:19" x14ac:dyDescent="0.2">
      <c r="A11481">
        <v>11428</v>
      </c>
      <c r="B11481" s="1">
        <v>45104</v>
      </c>
      <c r="C11481" t="s">
        <v>260</v>
      </c>
      <c r="D11481" t="s">
        <v>332</v>
      </c>
      <c r="E11481">
        <v>1</v>
      </c>
      <c r="F11481" t="s">
        <v>116</v>
      </c>
      <c r="G11481" t="s">
        <v>347</v>
      </c>
      <c r="H11481" t="s">
        <v>518</v>
      </c>
      <c r="M11481" s="2">
        <v>6074</v>
      </c>
      <c r="N11481" s="2">
        <v>6500</v>
      </c>
      <c r="O11481" s="2">
        <f>IF(Tabla1[[#This Row],[Mov]]="VNT",Tabla1[[#This Row],[Sale]]-Tabla1[[#This Row],[Cost]],-Tabla1[[#This Row],[Cost]]*Tabla1[[#This Row],[Cant]])</f>
        <v>426</v>
      </c>
      <c r="P11481" s="8">
        <f>IF(Tabla1[[#This Row],[Mov]]="VNT",-Tabla1[[#This Row],[Cant]],Tabla1[[#This Row],[Cant]])</f>
        <v>-1</v>
      </c>
      <c r="Q11481" s="8">
        <f>DAY(Tabla1[[#This Row],[Date]])</f>
        <v>27</v>
      </c>
      <c r="R11481" s="8">
        <f>MONTH(Tabla1[[#This Row],[Date]])</f>
        <v>6</v>
      </c>
      <c r="S11481" s="8">
        <f>YEAR(Tabla1[[#This Row],[Date]])</f>
        <v>2023</v>
      </c>
    </row>
    <row r="11482" spans="1:19" x14ac:dyDescent="0.2">
      <c r="A11482">
        <v>11429</v>
      </c>
      <c r="B11482" s="1">
        <v>45104</v>
      </c>
      <c r="C11482" t="s">
        <v>260</v>
      </c>
      <c r="D11482" t="s">
        <v>332</v>
      </c>
      <c r="E11482">
        <v>1</v>
      </c>
      <c r="F11482" t="s">
        <v>532</v>
      </c>
      <c r="G11482" t="s">
        <v>266</v>
      </c>
      <c r="H11482" t="s">
        <v>3582</v>
      </c>
      <c r="M11482" s="2">
        <v>22000</v>
      </c>
      <c r="N11482" s="2">
        <v>55000</v>
      </c>
      <c r="O11482" s="2">
        <f>IF(Tabla1[[#This Row],[Mov]]="VNT",Tabla1[[#This Row],[Sale]]-Tabla1[[#This Row],[Cost]],-Tabla1[[#This Row],[Cost]]*Tabla1[[#This Row],[Cant]])</f>
        <v>33000</v>
      </c>
      <c r="P11482" s="8">
        <f>IF(Tabla1[[#This Row],[Mov]]="VNT",-Tabla1[[#This Row],[Cant]],Tabla1[[#This Row],[Cant]])</f>
        <v>-1</v>
      </c>
      <c r="Q11482" s="8">
        <f>DAY(Tabla1[[#This Row],[Date]])</f>
        <v>27</v>
      </c>
      <c r="R11482" s="8">
        <f>MONTH(Tabla1[[#This Row],[Date]])</f>
        <v>6</v>
      </c>
      <c r="S11482" s="8">
        <f>YEAR(Tabla1[[#This Row],[Date]])</f>
        <v>2023</v>
      </c>
    </row>
    <row r="11483" spans="1:19" x14ac:dyDescent="0.2">
      <c r="A11483">
        <v>11430</v>
      </c>
      <c r="B11483" s="1">
        <v>45105</v>
      </c>
      <c r="C11483" t="s">
        <v>260</v>
      </c>
      <c r="D11483" t="s">
        <v>332</v>
      </c>
      <c r="E11483">
        <v>1</v>
      </c>
      <c r="F11483" t="s">
        <v>458</v>
      </c>
      <c r="G11483" t="s">
        <v>272</v>
      </c>
      <c r="H11483" t="s">
        <v>2451</v>
      </c>
      <c r="M11483" s="2">
        <v>0</v>
      </c>
      <c r="N11483" s="2">
        <v>29000</v>
      </c>
      <c r="O11483" s="2">
        <f>IF(Tabla1[[#This Row],[Mov]]="VNT",Tabla1[[#This Row],[Sale]]-Tabla1[[#This Row],[Cost]],-Tabla1[[#This Row],[Cost]]*Tabla1[[#This Row],[Cant]])</f>
        <v>29000</v>
      </c>
      <c r="P11483" s="8">
        <f>IF(Tabla1[[#This Row],[Mov]]="VNT",-Tabla1[[#This Row],[Cant]],Tabla1[[#This Row],[Cant]])</f>
        <v>-1</v>
      </c>
      <c r="Q11483" s="8">
        <f>DAY(Tabla1[[#This Row],[Date]])</f>
        <v>28</v>
      </c>
      <c r="R11483" s="8">
        <f>MONTH(Tabla1[[#This Row],[Date]])</f>
        <v>6</v>
      </c>
      <c r="S11483" s="8">
        <f>YEAR(Tabla1[[#This Row],[Date]])</f>
        <v>2023</v>
      </c>
    </row>
    <row r="11484" spans="1:19" x14ac:dyDescent="0.2">
      <c r="A11484">
        <v>11431</v>
      </c>
      <c r="B11484" s="1">
        <v>45105</v>
      </c>
      <c r="C11484" t="s">
        <v>260</v>
      </c>
      <c r="D11484" t="s">
        <v>332</v>
      </c>
      <c r="E11484">
        <v>1</v>
      </c>
      <c r="F11484" t="s">
        <v>116</v>
      </c>
      <c r="G11484" t="s">
        <v>347</v>
      </c>
      <c r="H11484" t="s">
        <v>518</v>
      </c>
      <c r="M11484" s="2">
        <v>6074</v>
      </c>
      <c r="N11484" s="2">
        <v>6500</v>
      </c>
      <c r="O11484" s="2">
        <f>IF(Tabla1[[#This Row],[Mov]]="VNT",Tabla1[[#This Row],[Sale]]-Tabla1[[#This Row],[Cost]],-Tabla1[[#This Row],[Cost]]*Tabla1[[#This Row],[Cant]])</f>
        <v>426</v>
      </c>
      <c r="P11484" s="8">
        <f>IF(Tabla1[[#This Row],[Mov]]="VNT",-Tabla1[[#This Row],[Cant]],Tabla1[[#This Row],[Cant]])</f>
        <v>-1</v>
      </c>
      <c r="Q11484" s="8">
        <f>DAY(Tabla1[[#This Row],[Date]])</f>
        <v>28</v>
      </c>
      <c r="R11484" s="8">
        <f>MONTH(Tabla1[[#This Row],[Date]])</f>
        <v>6</v>
      </c>
      <c r="S11484" s="8">
        <f>YEAR(Tabla1[[#This Row],[Date]])</f>
        <v>2023</v>
      </c>
    </row>
    <row r="11485" spans="1:19" x14ac:dyDescent="0.2">
      <c r="A11485">
        <v>11432</v>
      </c>
      <c r="B11485" s="1">
        <v>45105</v>
      </c>
      <c r="C11485" t="s">
        <v>260</v>
      </c>
      <c r="D11485" t="s">
        <v>332</v>
      </c>
      <c r="E11485">
        <v>1</v>
      </c>
      <c r="F11485" t="s">
        <v>891</v>
      </c>
      <c r="G11485" t="s">
        <v>604</v>
      </c>
      <c r="H11485" t="s">
        <v>1740</v>
      </c>
      <c r="J11485" t="s">
        <v>2873</v>
      </c>
      <c r="M11485" s="2">
        <v>3500</v>
      </c>
      <c r="N11485" s="2">
        <v>10000</v>
      </c>
      <c r="O11485" s="2">
        <f>IF(Tabla1[[#This Row],[Mov]]="VNT",Tabla1[[#This Row],[Sale]]-Tabla1[[#This Row],[Cost]],-Tabla1[[#This Row],[Cost]]*Tabla1[[#This Row],[Cant]])</f>
        <v>6500</v>
      </c>
      <c r="P11485" s="8">
        <f>IF(Tabla1[[#This Row],[Mov]]="VNT",-Tabla1[[#This Row],[Cant]],Tabla1[[#This Row],[Cant]])</f>
        <v>-1</v>
      </c>
      <c r="Q11485" s="8">
        <f>DAY(Tabla1[[#This Row],[Date]])</f>
        <v>28</v>
      </c>
      <c r="R11485" s="8">
        <f>MONTH(Tabla1[[#This Row],[Date]])</f>
        <v>6</v>
      </c>
      <c r="S11485" s="8">
        <f>YEAR(Tabla1[[#This Row],[Date]])</f>
        <v>2023</v>
      </c>
    </row>
    <row r="11486" spans="1:19" x14ac:dyDescent="0.2">
      <c r="A11486">
        <v>11433</v>
      </c>
      <c r="B11486" s="1">
        <v>45105</v>
      </c>
      <c r="C11486" t="s">
        <v>260</v>
      </c>
      <c r="D11486" t="s">
        <v>332</v>
      </c>
      <c r="E11486">
        <v>1</v>
      </c>
      <c r="F11486" t="s">
        <v>891</v>
      </c>
      <c r="G11486" t="s">
        <v>284</v>
      </c>
      <c r="H11486" t="s">
        <v>907</v>
      </c>
      <c r="J11486" t="s">
        <v>2954</v>
      </c>
      <c r="M11486" s="2">
        <v>3500</v>
      </c>
      <c r="N11486" s="2">
        <v>10000</v>
      </c>
      <c r="O11486" s="2">
        <f>IF(Tabla1[[#This Row],[Mov]]="VNT",Tabla1[[#This Row],[Sale]]-Tabla1[[#This Row],[Cost]],-Tabla1[[#This Row],[Cost]]*Tabla1[[#This Row],[Cant]])</f>
        <v>6500</v>
      </c>
      <c r="P11486" s="8">
        <f>IF(Tabla1[[#This Row],[Mov]]="VNT",-Tabla1[[#This Row],[Cant]],Tabla1[[#This Row],[Cant]])</f>
        <v>-1</v>
      </c>
      <c r="Q11486" s="8">
        <f>DAY(Tabla1[[#This Row],[Date]])</f>
        <v>28</v>
      </c>
      <c r="R11486" s="8">
        <f>MONTH(Tabla1[[#This Row],[Date]])</f>
        <v>6</v>
      </c>
      <c r="S11486" s="8">
        <f>YEAR(Tabla1[[#This Row],[Date]])</f>
        <v>2023</v>
      </c>
    </row>
    <row r="11487" spans="1:19" x14ac:dyDescent="0.2">
      <c r="A11487">
        <v>11434</v>
      </c>
      <c r="B11487" s="1">
        <v>45105</v>
      </c>
      <c r="C11487" t="s">
        <v>260</v>
      </c>
      <c r="D11487" t="s">
        <v>332</v>
      </c>
      <c r="E11487">
        <v>1</v>
      </c>
      <c r="F11487" t="s">
        <v>15</v>
      </c>
      <c r="G11487" t="s">
        <v>272</v>
      </c>
      <c r="H11487" t="s">
        <v>676</v>
      </c>
      <c r="M11487" s="2">
        <v>5000</v>
      </c>
      <c r="N11487" s="2">
        <v>19000</v>
      </c>
      <c r="O11487" s="2">
        <f>IF(Tabla1[[#This Row],[Mov]]="VNT",Tabla1[[#This Row],[Sale]]-Tabla1[[#This Row],[Cost]],-Tabla1[[#This Row],[Cost]]*Tabla1[[#This Row],[Cant]])</f>
        <v>14000</v>
      </c>
      <c r="P11487" s="8">
        <f>IF(Tabla1[[#This Row],[Mov]]="VNT",-Tabla1[[#This Row],[Cant]],Tabla1[[#This Row],[Cant]])</f>
        <v>-1</v>
      </c>
      <c r="Q11487" s="8">
        <f>DAY(Tabla1[[#This Row],[Date]])</f>
        <v>28</v>
      </c>
      <c r="R11487" s="8">
        <f>MONTH(Tabla1[[#This Row],[Date]])</f>
        <v>6</v>
      </c>
      <c r="S11487" s="8">
        <f>YEAR(Tabla1[[#This Row],[Date]])</f>
        <v>2023</v>
      </c>
    </row>
    <row r="11488" spans="1:19" x14ac:dyDescent="0.2">
      <c r="A11488">
        <v>11435</v>
      </c>
      <c r="B11488" s="1">
        <v>45105</v>
      </c>
      <c r="C11488" t="s">
        <v>260</v>
      </c>
      <c r="D11488" t="s">
        <v>332</v>
      </c>
      <c r="E11488">
        <v>1</v>
      </c>
      <c r="F11488" t="s">
        <v>455</v>
      </c>
      <c r="G11488" t="s">
        <v>347</v>
      </c>
      <c r="H11488" t="s">
        <v>456</v>
      </c>
      <c r="M11488" s="2">
        <v>0</v>
      </c>
      <c r="N11488" s="2">
        <v>4000</v>
      </c>
      <c r="O11488" s="2">
        <f>IF(Tabla1[[#This Row],[Mov]]="VNT",Tabla1[[#This Row],[Sale]]-Tabla1[[#This Row],[Cost]],-Tabla1[[#This Row],[Cost]]*Tabla1[[#This Row],[Cant]])</f>
        <v>4000</v>
      </c>
      <c r="P11488" s="8">
        <f>IF(Tabla1[[#This Row],[Mov]]="VNT",-Tabla1[[#This Row],[Cant]],Tabla1[[#This Row],[Cant]])</f>
        <v>-1</v>
      </c>
      <c r="Q11488" s="8">
        <f>DAY(Tabla1[[#This Row],[Date]])</f>
        <v>28</v>
      </c>
      <c r="R11488" s="8">
        <f>MONTH(Tabla1[[#This Row],[Date]])</f>
        <v>6</v>
      </c>
      <c r="S11488" s="8">
        <f>YEAR(Tabla1[[#This Row],[Date]])</f>
        <v>2023</v>
      </c>
    </row>
    <row r="11489" spans="1:19" x14ac:dyDescent="0.2">
      <c r="A11489">
        <v>11436</v>
      </c>
      <c r="B11489" s="1">
        <v>45105</v>
      </c>
      <c r="C11489" t="s">
        <v>260</v>
      </c>
      <c r="D11489" t="s">
        <v>332</v>
      </c>
      <c r="E11489">
        <v>1</v>
      </c>
      <c r="F11489" t="s">
        <v>116</v>
      </c>
      <c r="G11489" t="s">
        <v>382</v>
      </c>
      <c r="H11489" t="s">
        <v>514</v>
      </c>
      <c r="M11489" s="2">
        <v>10279</v>
      </c>
      <c r="N11489" s="2">
        <v>11000</v>
      </c>
      <c r="O11489" s="2">
        <f>IF(Tabla1[[#This Row],[Mov]]="VNT",Tabla1[[#This Row],[Sale]]-Tabla1[[#This Row],[Cost]],-Tabla1[[#This Row],[Cost]]*Tabla1[[#This Row],[Cant]])</f>
        <v>721</v>
      </c>
      <c r="P11489" s="8">
        <f>IF(Tabla1[[#This Row],[Mov]]="VNT",-Tabla1[[#This Row],[Cant]],Tabla1[[#This Row],[Cant]])</f>
        <v>-1</v>
      </c>
      <c r="Q11489" s="8">
        <f>DAY(Tabla1[[#This Row],[Date]])</f>
        <v>28</v>
      </c>
      <c r="R11489" s="8">
        <f>MONTH(Tabla1[[#This Row],[Date]])</f>
        <v>6</v>
      </c>
      <c r="S11489" s="8">
        <f>YEAR(Tabla1[[#This Row],[Date]])</f>
        <v>2023</v>
      </c>
    </row>
    <row r="11490" spans="1:19" x14ac:dyDescent="0.2">
      <c r="A11490">
        <v>11437</v>
      </c>
      <c r="B11490" s="1">
        <v>45105</v>
      </c>
      <c r="C11490" t="s">
        <v>260</v>
      </c>
      <c r="D11490" t="s">
        <v>948</v>
      </c>
      <c r="E11490">
        <v>1</v>
      </c>
      <c r="F11490" t="s">
        <v>116</v>
      </c>
      <c r="G11490" t="s">
        <v>382</v>
      </c>
      <c r="H11490" t="s">
        <v>514</v>
      </c>
      <c r="M11490" s="2">
        <v>3270</v>
      </c>
      <c r="N11490" s="2">
        <v>3500</v>
      </c>
      <c r="O11490" s="2">
        <f>IF(Tabla1[[#This Row],[Mov]]="VNT",Tabla1[[#This Row],[Sale]]-Tabla1[[#This Row],[Cost]],-Tabla1[[#This Row],[Cost]]*Tabla1[[#This Row],[Cant]])</f>
        <v>230</v>
      </c>
      <c r="P11490" s="8">
        <f>IF(Tabla1[[#This Row],[Mov]]="VNT",-Tabla1[[#This Row],[Cant]],Tabla1[[#This Row],[Cant]])</f>
        <v>-1</v>
      </c>
      <c r="Q11490" s="8">
        <f>DAY(Tabla1[[#This Row],[Date]])</f>
        <v>28</v>
      </c>
      <c r="R11490" s="8">
        <f>MONTH(Tabla1[[#This Row],[Date]])</f>
        <v>6</v>
      </c>
      <c r="S11490" s="8">
        <f>YEAR(Tabla1[[#This Row],[Date]])</f>
        <v>2023</v>
      </c>
    </row>
    <row r="11491" spans="1:19" x14ac:dyDescent="0.2">
      <c r="A11491">
        <v>11438</v>
      </c>
      <c r="B11491" s="1">
        <v>45105</v>
      </c>
      <c r="C11491" t="s">
        <v>260</v>
      </c>
      <c r="D11491" t="s">
        <v>332</v>
      </c>
      <c r="E11491">
        <v>1</v>
      </c>
      <c r="F11491" t="s">
        <v>1603</v>
      </c>
      <c r="H11491" t="s">
        <v>3587</v>
      </c>
      <c r="M11491" s="2">
        <v>25000</v>
      </c>
      <c r="N11491" s="2">
        <v>45000</v>
      </c>
      <c r="O11491" s="2">
        <f>IF(Tabla1[[#This Row],[Mov]]="VNT",Tabla1[[#This Row],[Sale]]-Tabla1[[#This Row],[Cost]],-Tabla1[[#This Row],[Cost]]*Tabla1[[#This Row],[Cant]])</f>
        <v>20000</v>
      </c>
      <c r="P11491" s="8">
        <f>IF(Tabla1[[#This Row],[Mov]]="VNT",-Tabla1[[#This Row],[Cant]],Tabla1[[#This Row],[Cant]])</f>
        <v>-1</v>
      </c>
      <c r="Q11491" s="8">
        <f>DAY(Tabla1[[#This Row],[Date]])</f>
        <v>28</v>
      </c>
      <c r="R11491" s="8">
        <f>MONTH(Tabla1[[#This Row],[Date]])</f>
        <v>6</v>
      </c>
      <c r="S11491" s="8">
        <f>YEAR(Tabla1[[#This Row],[Date]])</f>
        <v>2023</v>
      </c>
    </row>
    <row r="11492" spans="1:19" x14ac:dyDescent="0.2">
      <c r="A11492">
        <v>11439</v>
      </c>
      <c r="B11492" s="1">
        <v>45105</v>
      </c>
      <c r="C11492" t="s">
        <v>260</v>
      </c>
      <c r="D11492" t="s">
        <v>332</v>
      </c>
      <c r="E11492">
        <v>1</v>
      </c>
      <c r="F11492" t="s">
        <v>201</v>
      </c>
      <c r="G11492" t="s">
        <v>197</v>
      </c>
      <c r="H11492" t="s">
        <v>203</v>
      </c>
      <c r="M11492" s="2">
        <v>53000</v>
      </c>
      <c r="N11492" s="2">
        <v>80000</v>
      </c>
      <c r="O11492" s="2">
        <f>IF(Tabla1[[#This Row],[Mov]]="VNT",Tabla1[[#This Row],[Sale]]-Tabla1[[#This Row],[Cost]],-Tabla1[[#This Row],[Cost]]*Tabla1[[#This Row],[Cant]])</f>
        <v>27000</v>
      </c>
      <c r="P11492" s="8">
        <f>IF(Tabla1[[#This Row],[Mov]]="VNT",-Tabla1[[#This Row],[Cant]],Tabla1[[#This Row],[Cant]])</f>
        <v>-1</v>
      </c>
      <c r="Q11492" s="8">
        <f>DAY(Tabla1[[#This Row],[Date]])</f>
        <v>28</v>
      </c>
      <c r="R11492" s="8">
        <f>MONTH(Tabla1[[#This Row],[Date]])</f>
        <v>6</v>
      </c>
      <c r="S11492" s="8">
        <f>YEAR(Tabla1[[#This Row],[Date]])</f>
        <v>2023</v>
      </c>
    </row>
    <row r="11493" spans="1:19" x14ac:dyDescent="0.2">
      <c r="A11493">
        <v>11440</v>
      </c>
      <c r="B11493" s="1">
        <v>45105</v>
      </c>
      <c r="C11493" t="s">
        <v>260</v>
      </c>
      <c r="D11493" t="s">
        <v>332</v>
      </c>
      <c r="E11493">
        <v>1</v>
      </c>
      <c r="F11493" t="s">
        <v>386</v>
      </c>
      <c r="G11493" t="s">
        <v>272</v>
      </c>
      <c r="H11493" t="s">
        <v>3632</v>
      </c>
      <c r="M11493" s="2">
        <v>65000</v>
      </c>
      <c r="N11493" s="2">
        <v>145000</v>
      </c>
      <c r="O11493" s="2">
        <f>IF(Tabla1[[#This Row],[Mov]]="VNT",Tabla1[[#This Row],[Sale]]-Tabla1[[#This Row],[Cost]],-Tabla1[[#This Row],[Cost]]*Tabla1[[#This Row],[Cant]])</f>
        <v>80000</v>
      </c>
      <c r="P11493" s="8">
        <f>IF(Tabla1[[#This Row],[Mov]]="VNT",-Tabla1[[#This Row],[Cant]],Tabla1[[#This Row],[Cant]])</f>
        <v>-1</v>
      </c>
      <c r="Q11493" s="8">
        <f>DAY(Tabla1[[#This Row],[Date]])</f>
        <v>28</v>
      </c>
      <c r="R11493" s="8">
        <f>MONTH(Tabla1[[#This Row],[Date]])</f>
        <v>6</v>
      </c>
      <c r="S11493" s="8">
        <f>YEAR(Tabla1[[#This Row],[Date]])</f>
        <v>2023</v>
      </c>
    </row>
    <row r="11494" spans="1:19" x14ac:dyDescent="0.2">
      <c r="A11494">
        <v>11441</v>
      </c>
      <c r="B11494" s="1">
        <v>45105</v>
      </c>
      <c r="C11494" t="s">
        <v>260</v>
      </c>
      <c r="D11494" t="s">
        <v>332</v>
      </c>
      <c r="E11494">
        <v>1</v>
      </c>
      <c r="F11494" t="s">
        <v>103</v>
      </c>
      <c r="G11494" t="s">
        <v>284</v>
      </c>
      <c r="H11494" t="s">
        <v>573</v>
      </c>
      <c r="M11494" s="2">
        <v>94100</v>
      </c>
      <c r="N11494" s="2">
        <v>300000</v>
      </c>
      <c r="O11494" s="2">
        <f>IF(Tabla1[[#This Row],[Mov]]="VNT",Tabla1[[#This Row],[Sale]]-Tabla1[[#This Row],[Cost]],-Tabla1[[#This Row],[Cost]]*Tabla1[[#This Row],[Cant]])</f>
        <v>205900</v>
      </c>
      <c r="P11494" s="8">
        <f>IF(Tabla1[[#This Row],[Mov]]="VNT",-Tabla1[[#This Row],[Cant]],Tabla1[[#This Row],[Cant]])</f>
        <v>-1</v>
      </c>
      <c r="Q11494" s="8">
        <f>DAY(Tabla1[[#This Row],[Date]])</f>
        <v>28</v>
      </c>
      <c r="R11494" s="8">
        <f>MONTH(Tabla1[[#This Row],[Date]])</f>
        <v>6</v>
      </c>
      <c r="S11494" s="8">
        <f>YEAR(Tabla1[[#This Row],[Date]])</f>
        <v>2023</v>
      </c>
    </row>
    <row r="11495" spans="1:19" x14ac:dyDescent="0.2">
      <c r="A11495">
        <v>11442</v>
      </c>
      <c r="B11495" s="1">
        <v>45105</v>
      </c>
      <c r="C11495" t="s">
        <v>260</v>
      </c>
      <c r="D11495" t="s">
        <v>332</v>
      </c>
      <c r="E11495">
        <v>1</v>
      </c>
      <c r="F11495" t="s">
        <v>21</v>
      </c>
      <c r="G11495" t="s">
        <v>272</v>
      </c>
      <c r="H11495" t="s">
        <v>24</v>
      </c>
      <c r="M11495" s="2">
        <v>3500</v>
      </c>
      <c r="N11495" s="2">
        <v>12000</v>
      </c>
      <c r="O11495" s="2">
        <f>IF(Tabla1[[#This Row],[Mov]]="VNT",Tabla1[[#This Row],[Sale]]-Tabla1[[#This Row],[Cost]],-Tabla1[[#This Row],[Cost]]*Tabla1[[#This Row],[Cant]])</f>
        <v>8500</v>
      </c>
      <c r="P11495" s="8">
        <f>IF(Tabla1[[#This Row],[Mov]]="VNT",-Tabla1[[#This Row],[Cant]],Tabla1[[#This Row],[Cant]])</f>
        <v>-1</v>
      </c>
      <c r="Q11495" s="8">
        <f>DAY(Tabla1[[#This Row],[Date]])</f>
        <v>28</v>
      </c>
      <c r="R11495" s="8">
        <f>MONTH(Tabla1[[#This Row],[Date]])</f>
        <v>6</v>
      </c>
      <c r="S11495" s="8">
        <f>YEAR(Tabla1[[#This Row],[Date]])</f>
        <v>2023</v>
      </c>
    </row>
    <row r="11496" spans="1:19" x14ac:dyDescent="0.2">
      <c r="A11496">
        <v>11443</v>
      </c>
      <c r="B11496" s="1">
        <v>45105</v>
      </c>
      <c r="C11496" t="s">
        <v>260</v>
      </c>
      <c r="D11496" t="s">
        <v>332</v>
      </c>
      <c r="E11496">
        <v>1</v>
      </c>
      <c r="F11496" t="s">
        <v>128</v>
      </c>
      <c r="G11496" t="s">
        <v>266</v>
      </c>
      <c r="H11496" t="s">
        <v>2085</v>
      </c>
      <c r="M11496" s="2">
        <v>11000</v>
      </c>
      <c r="N11496" s="2">
        <v>20000</v>
      </c>
      <c r="O11496" s="2">
        <f>IF(Tabla1[[#This Row],[Mov]]="VNT",Tabla1[[#This Row],[Sale]]-Tabla1[[#This Row],[Cost]],-Tabla1[[#This Row],[Cost]]*Tabla1[[#This Row],[Cant]])</f>
        <v>9000</v>
      </c>
      <c r="P11496" s="8">
        <f>IF(Tabla1[[#This Row],[Mov]]="VNT",-Tabla1[[#This Row],[Cant]],Tabla1[[#This Row],[Cant]])</f>
        <v>-1</v>
      </c>
      <c r="Q11496" s="8">
        <f>DAY(Tabla1[[#This Row],[Date]])</f>
        <v>28</v>
      </c>
      <c r="R11496" s="8">
        <f>MONTH(Tabla1[[#This Row],[Date]])</f>
        <v>6</v>
      </c>
      <c r="S11496" s="8">
        <f>YEAR(Tabla1[[#This Row],[Date]])</f>
        <v>2023</v>
      </c>
    </row>
    <row r="11497" spans="1:19" x14ac:dyDescent="0.2">
      <c r="A11497">
        <v>11444</v>
      </c>
      <c r="B11497" s="1">
        <v>45105</v>
      </c>
      <c r="C11497" t="s">
        <v>260</v>
      </c>
      <c r="D11497" t="s">
        <v>332</v>
      </c>
      <c r="E11497">
        <v>1</v>
      </c>
      <c r="F11497" t="s">
        <v>224</v>
      </c>
      <c r="G11497" t="s">
        <v>272</v>
      </c>
      <c r="H11497" t="s">
        <v>253</v>
      </c>
      <c r="J11497" t="s">
        <v>1078</v>
      </c>
      <c r="M11497" s="2">
        <v>8000</v>
      </c>
      <c r="N11497" s="2">
        <v>20000</v>
      </c>
      <c r="O11497" s="2">
        <f>IF(Tabla1[[#This Row],[Mov]]="VNT",Tabla1[[#This Row],[Sale]]-Tabla1[[#This Row],[Cost]],-Tabla1[[#This Row],[Cost]]*Tabla1[[#This Row],[Cant]])</f>
        <v>12000</v>
      </c>
      <c r="P11497" s="8">
        <f>IF(Tabla1[[#This Row],[Mov]]="VNT",-Tabla1[[#This Row],[Cant]],Tabla1[[#This Row],[Cant]])</f>
        <v>-1</v>
      </c>
      <c r="Q11497" s="8">
        <f>DAY(Tabla1[[#This Row],[Date]])</f>
        <v>28</v>
      </c>
      <c r="R11497" s="8">
        <f>MONTH(Tabla1[[#This Row],[Date]])</f>
        <v>6</v>
      </c>
      <c r="S11497" s="8">
        <f>YEAR(Tabla1[[#This Row],[Date]])</f>
        <v>2023</v>
      </c>
    </row>
    <row r="11498" spans="1:19" x14ac:dyDescent="0.2">
      <c r="A11498">
        <v>11445</v>
      </c>
      <c r="B11498" s="1">
        <v>45105</v>
      </c>
      <c r="C11498" t="s">
        <v>260</v>
      </c>
      <c r="D11498" t="s">
        <v>332</v>
      </c>
      <c r="E11498">
        <v>1</v>
      </c>
      <c r="F11498" t="s">
        <v>116</v>
      </c>
      <c r="G11498" t="s">
        <v>382</v>
      </c>
      <c r="H11498" t="s">
        <v>514</v>
      </c>
      <c r="M11498" s="2">
        <v>7008</v>
      </c>
      <c r="N11498" s="2">
        <v>7500</v>
      </c>
      <c r="O11498" s="2">
        <f>IF(Tabla1[[#This Row],[Mov]]="VNT",Tabla1[[#This Row],[Sale]]-Tabla1[[#This Row],[Cost]],-Tabla1[[#This Row],[Cost]]*Tabla1[[#This Row],[Cant]])</f>
        <v>492</v>
      </c>
      <c r="P11498" s="8">
        <f>IF(Tabla1[[#This Row],[Mov]]="VNT",-Tabla1[[#This Row],[Cant]],Tabla1[[#This Row],[Cant]])</f>
        <v>-1</v>
      </c>
      <c r="Q11498" s="8">
        <f>DAY(Tabla1[[#This Row],[Date]])</f>
        <v>28</v>
      </c>
      <c r="R11498" s="8">
        <f>MONTH(Tabla1[[#This Row],[Date]])</f>
        <v>6</v>
      </c>
      <c r="S11498" s="8">
        <f>YEAR(Tabla1[[#This Row],[Date]])</f>
        <v>2023</v>
      </c>
    </row>
    <row r="11499" spans="1:19" x14ac:dyDescent="0.2">
      <c r="A11499">
        <v>11446</v>
      </c>
      <c r="B11499" s="1">
        <v>45106</v>
      </c>
      <c r="C11499" t="s">
        <v>260</v>
      </c>
      <c r="D11499" t="s">
        <v>332</v>
      </c>
      <c r="E11499">
        <v>1</v>
      </c>
      <c r="F11499" t="s">
        <v>116</v>
      </c>
      <c r="G11499" t="s">
        <v>347</v>
      </c>
      <c r="H11499" t="s">
        <v>518</v>
      </c>
      <c r="M11499" s="2">
        <v>6074</v>
      </c>
      <c r="N11499" s="2">
        <v>6500</v>
      </c>
      <c r="O11499" s="2">
        <f>IF(Tabla1[[#This Row],[Mov]]="VNT",Tabla1[[#This Row],[Sale]]-Tabla1[[#This Row],[Cost]],-Tabla1[[#This Row],[Cost]]*Tabla1[[#This Row],[Cant]])</f>
        <v>426</v>
      </c>
      <c r="P11499" s="8">
        <f>IF(Tabla1[[#This Row],[Mov]]="VNT",-Tabla1[[#This Row],[Cant]],Tabla1[[#This Row],[Cant]])</f>
        <v>-1</v>
      </c>
      <c r="Q11499" s="8">
        <f>DAY(Tabla1[[#This Row],[Date]])</f>
        <v>29</v>
      </c>
      <c r="R11499" s="8">
        <f>MONTH(Tabla1[[#This Row],[Date]])</f>
        <v>6</v>
      </c>
      <c r="S11499" s="8">
        <f>YEAR(Tabla1[[#This Row],[Date]])</f>
        <v>2023</v>
      </c>
    </row>
    <row r="11500" spans="1:19" x14ac:dyDescent="0.2">
      <c r="A11500">
        <v>11447</v>
      </c>
      <c r="B11500" s="1">
        <v>45106</v>
      </c>
      <c r="C11500" t="s">
        <v>260</v>
      </c>
      <c r="D11500" t="s">
        <v>332</v>
      </c>
      <c r="E11500">
        <v>1</v>
      </c>
      <c r="F11500" t="s">
        <v>26</v>
      </c>
      <c r="G11500" t="s">
        <v>1734</v>
      </c>
      <c r="H11500" t="s">
        <v>16</v>
      </c>
      <c r="M11500" s="2">
        <v>3000</v>
      </c>
      <c r="N11500" s="2">
        <v>10000</v>
      </c>
      <c r="O11500" s="2">
        <f>IF(Tabla1[[#This Row],[Mov]]="VNT",Tabla1[[#This Row],[Sale]]-Tabla1[[#This Row],[Cost]],-Tabla1[[#This Row],[Cost]]*Tabla1[[#This Row],[Cant]])</f>
        <v>7000</v>
      </c>
      <c r="P11500" s="8">
        <f>IF(Tabla1[[#This Row],[Mov]]="VNT",-Tabla1[[#This Row],[Cant]],Tabla1[[#This Row],[Cant]])</f>
        <v>-1</v>
      </c>
      <c r="Q11500" s="8">
        <f>DAY(Tabla1[[#This Row],[Date]])</f>
        <v>29</v>
      </c>
      <c r="R11500" s="8">
        <f>MONTH(Tabla1[[#This Row],[Date]])</f>
        <v>6</v>
      </c>
      <c r="S11500" s="8">
        <f>YEAR(Tabla1[[#This Row],[Date]])</f>
        <v>2023</v>
      </c>
    </row>
    <row r="11501" spans="1:19" x14ac:dyDescent="0.2">
      <c r="A11501">
        <v>11448</v>
      </c>
      <c r="B11501" s="1">
        <v>45106</v>
      </c>
      <c r="C11501" t="s">
        <v>261</v>
      </c>
      <c r="D11501" t="s">
        <v>1029</v>
      </c>
      <c r="E11501">
        <v>5</v>
      </c>
      <c r="F11501" t="s">
        <v>365</v>
      </c>
      <c r="G11501" t="s">
        <v>943</v>
      </c>
      <c r="H11501" t="s">
        <v>1173</v>
      </c>
      <c r="M11501" s="2">
        <v>3700</v>
      </c>
      <c r="N11501" s="2">
        <v>9000</v>
      </c>
      <c r="O11501" s="2">
        <f>IF(Tabla1[[#This Row],[Mov]]="VNT",Tabla1[[#This Row],[Sale]]-Tabla1[[#This Row],[Cost]],-Tabla1[[#This Row],[Cost]]*Tabla1[[#This Row],[Cant]])</f>
        <v>-18500</v>
      </c>
      <c r="P11501" s="8">
        <f>IF(Tabla1[[#This Row],[Mov]]="VNT",-Tabla1[[#This Row],[Cant]],Tabla1[[#This Row],[Cant]])</f>
        <v>5</v>
      </c>
      <c r="Q11501" s="8">
        <f>DAY(Tabla1[[#This Row],[Date]])</f>
        <v>29</v>
      </c>
      <c r="R11501" s="8">
        <f>MONTH(Tabla1[[#This Row],[Date]])</f>
        <v>6</v>
      </c>
      <c r="S11501" s="8">
        <f>YEAR(Tabla1[[#This Row],[Date]])</f>
        <v>2023</v>
      </c>
    </row>
    <row r="11502" spans="1:19" x14ac:dyDescent="0.2">
      <c r="A11502">
        <v>11449</v>
      </c>
      <c r="B11502" s="1">
        <v>45106</v>
      </c>
      <c r="C11502" t="s">
        <v>260</v>
      </c>
      <c r="D11502" t="s">
        <v>332</v>
      </c>
      <c r="E11502">
        <v>1</v>
      </c>
      <c r="F11502" t="s">
        <v>116</v>
      </c>
      <c r="G11502" t="s">
        <v>382</v>
      </c>
      <c r="H11502" t="s">
        <v>514</v>
      </c>
      <c r="M11502" s="2">
        <v>3270</v>
      </c>
      <c r="N11502" s="2">
        <v>3500</v>
      </c>
      <c r="O11502" s="2">
        <f>IF(Tabla1[[#This Row],[Mov]]="VNT",Tabla1[[#This Row],[Sale]]-Tabla1[[#This Row],[Cost]],-Tabla1[[#This Row],[Cost]]*Tabla1[[#This Row],[Cant]])</f>
        <v>230</v>
      </c>
      <c r="P11502" s="8">
        <f>IF(Tabla1[[#This Row],[Mov]]="VNT",-Tabla1[[#This Row],[Cant]],Tabla1[[#This Row],[Cant]])</f>
        <v>-1</v>
      </c>
      <c r="Q11502" s="8">
        <f>DAY(Tabla1[[#This Row],[Date]])</f>
        <v>29</v>
      </c>
      <c r="R11502" s="8">
        <f>MONTH(Tabla1[[#This Row],[Date]])</f>
        <v>6</v>
      </c>
      <c r="S11502" s="8">
        <f>YEAR(Tabla1[[#This Row],[Date]])</f>
        <v>2023</v>
      </c>
    </row>
    <row r="11503" spans="1:19" x14ac:dyDescent="0.2">
      <c r="A11503">
        <v>11450</v>
      </c>
      <c r="B11503" s="1">
        <v>45106</v>
      </c>
      <c r="C11503" t="s">
        <v>261</v>
      </c>
      <c r="D11503" t="s">
        <v>3120</v>
      </c>
      <c r="E11503">
        <v>10</v>
      </c>
      <c r="F11503" t="s">
        <v>3120</v>
      </c>
      <c r="G11503" t="s">
        <v>721</v>
      </c>
      <c r="H11503" t="s">
        <v>3636</v>
      </c>
      <c r="M11503" s="2">
        <v>2200</v>
      </c>
      <c r="N11503" s="2">
        <v>7000</v>
      </c>
      <c r="O11503" s="2">
        <f>IF(Tabla1[[#This Row],[Mov]]="VNT",Tabla1[[#This Row],[Sale]]-Tabla1[[#This Row],[Cost]],-Tabla1[[#This Row],[Cost]]*Tabla1[[#This Row],[Cant]])</f>
        <v>-22000</v>
      </c>
      <c r="P11503" s="8">
        <f>IF(Tabla1[[#This Row],[Mov]]="VNT",-Tabla1[[#This Row],[Cant]],Tabla1[[#This Row],[Cant]])</f>
        <v>10</v>
      </c>
      <c r="Q11503" s="8">
        <f>DAY(Tabla1[[#This Row],[Date]])</f>
        <v>29</v>
      </c>
      <c r="R11503" s="8">
        <f>MONTH(Tabla1[[#This Row],[Date]])</f>
        <v>6</v>
      </c>
      <c r="S11503" s="8">
        <f>YEAR(Tabla1[[#This Row],[Date]])</f>
        <v>2023</v>
      </c>
    </row>
    <row r="11504" spans="1:19" x14ac:dyDescent="0.2">
      <c r="A11504">
        <v>11451</v>
      </c>
      <c r="B11504" s="1">
        <v>45106</v>
      </c>
      <c r="C11504" t="s">
        <v>261</v>
      </c>
      <c r="D11504" t="s">
        <v>3120</v>
      </c>
      <c r="E11504">
        <v>15</v>
      </c>
      <c r="F11504" t="s">
        <v>3120</v>
      </c>
      <c r="G11504" t="s">
        <v>794</v>
      </c>
      <c r="H11504" t="s">
        <v>3637</v>
      </c>
      <c r="M11504" s="2">
        <v>1000</v>
      </c>
      <c r="N11504" s="2">
        <v>5000</v>
      </c>
      <c r="O11504" s="2">
        <f>IF(Tabla1[[#This Row],[Mov]]="VNT",Tabla1[[#This Row],[Sale]]-Tabla1[[#This Row],[Cost]],-Tabla1[[#This Row],[Cost]]*Tabla1[[#This Row],[Cant]])</f>
        <v>-15000</v>
      </c>
      <c r="P11504" s="8">
        <f>IF(Tabla1[[#This Row],[Mov]]="VNT",-Tabla1[[#This Row],[Cant]],Tabla1[[#This Row],[Cant]])</f>
        <v>15</v>
      </c>
      <c r="Q11504" s="8">
        <f>DAY(Tabla1[[#This Row],[Date]])</f>
        <v>29</v>
      </c>
      <c r="R11504" s="8">
        <f>MONTH(Tabla1[[#This Row],[Date]])</f>
        <v>6</v>
      </c>
      <c r="S11504" s="8">
        <f>YEAR(Tabla1[[#This Row],[Date]])</f>
        <v>2023</v>
      </c>
    </row>
    <row r="11505" spans="1:19" x14ac:dyDescent="0.2">
      <c r="A11505">
        <v>11452</v>
      </c>
      <c r="B11505" s="1">
        <v>45106</v>
      </c>
      <c r="C11505" t="s">
        <v>261</v>
      </c>
      <c r="D11505" t="s">
        <v>3120</v>
      </c>
      <c r="E11505">
        <v>7</v>
      </c>
      <c r="F11505" t="s">
        <v>3634</v>
      </c>
      <c r="G11505" t="s">
        <v>266</v>
      </c>
      <c r="H11505" t="s">
        <v>3635</v>
      </c>
      <c r="M11505" s="2">
        <v>2000</v>
      </c>
      <c r="N11505" s="2">
        <v>6000</v>
      </c>
      <c r="O11505" s="2">
        <f>IF(Tabla1[[#This Row],[Mov]]="VNT",Tabla1[[#This Row],[Sale]]-Tabla1[[#This Row],[Cost]],-Tabla1[[#This Row],[Cost]]*Tabla1[[#This Row],[Cant]])</f>
        <v>-14000</v>
      </c>
      <c r="P11505" s="8">
        <f>IF(Tabla1[[#This Row],[Mov]]="VNT",-Tabla1[[#This Row],[Cant]],Tabla1[[#This Row],[Cant]])</f>
        <v>7</v>
      </c>
      <c r="Q11505" s="8">
        <f>DAY(Tabla1[[#This Row],[Date]])</f>
        <v>29</v>
      </c>
      <c r="R11505" s="8">
        <f>MONTH(Tabla1[[#This Row],[Date]])</f>
        <v>6</v>
      </c>
      <c r="S11505" s="8">
        <f>YEAR(Tabla1[[#This Row],[Date]])</f>
        <v>2023</v>
      </c>
    </row>
    <row r="11506" spans="1:19" x14ac:dyDescent="0.2">
      <c r="A11506">
        <v>11453</v>
      </c>
      <c r="B11506" s="1">
        <v>45106</v>
      </c>
      <c r="C11506" t="s">
        <v>261</v>
      </c>
      <c r="D11506" t="s">
        <v>3513</v>
      </c>
      <c r="E11506">
        <v>2</v>
      </c>
      <c r="F11506" t="s">
        <v>201</v>
      </c>
      <c r="G11506" t="s">
        <v>197</v>
      </c>
      <c r="H11506" t="s">
        <v>203</v>
      </c>
      <c r="M11506" s="2">
        <v>48000</v>
      </c>
      <c r="N11506" s="2">
        <v>80000</v>
      </c>
      <c r="O11506" s="2">
        <f>IF(Tabla1[[#This Row],[Mov]]="VNT",Tabla1[[#This Row],[Sale]]-Tabla1[[#This Row],[Cost]],-Tabla1[[#This Row],[Cost]]*Tabla1[[#This Row],[Cant]])</f>
        <v>-96000</v>
      </c>
      <c r="P11506" s="8">
        <f>IF(Tabla1[[#This Row],[Mov]]="VNT",-Tabla1[[#This Row],[Cant]],Tabla1[[#This Row],[Cant]])</f>
        <v>2</v>
      </c>
      <c r="Q11506" s="8">
        <f>DAY(Tabla1[[#This Row],[Date]])</f>
        <v>29</v>
      </c>
      <c r="R11506" s="8">
        <f>MONTH(Tabla1[[#This Row],[Date]])</f>
        <v>6</v>
      </c>
      <c r="S11506" s="8">
        <f>YEAR(Tabla1[[#This Row],[Date]])</f>
        <v>2023</v>
      </c>
    </row>
    <row r="11507" spans="1:19" x14ac:dyDescent="0.2">
      <c r="A11507">
        <v>11454</v>
      </c>
      <c r="B11507" s="1">
        <v>45106</v>
      </c>
      <c r="C11507" t="s">
        <v>261</v>
      </c>
      <c r="D11507" t="s">
        <v>3513</v>
      </c>
      <c r="E11507">
        <v>3</v>
      </c>
      <c r="F11507" t="s">
        <v>128</v>
      </c>
      <c r="G11507" t="s">
        <v>266</v>
      </c>
      <c r="H11507" t="s">
        <v>2085</v>
      </c>
      <c r="M11507" s="2">
        <v>11000</v>
      </c>
      <c r="N11507" s="2">
        <v>20000</v>
      </c>
      <c r="O11507" s="2">
        <f>IF(Tabla1[[#This Row],[Mov]]="VNT",Tabla1[[#This Row],[Sale]]-Tabla1[[#This Row],[Cost]],-Tabla1[[#This Row],[Cost]]*Tabla1[[#This Row],[Cant]])</f>
        <v>-33000</v>
      </c>
      <c r="P11507" s="8">
        <f>IF(Tabla1[[#This Row],[Mov]]="VNT",-Tabla1[[#This Row],[Cant]],Tabla1[[#This Row],[Cant]])</f>
        <v>3</v>
      </c>
      <c r="Q11507" s="8">
        <f>DAY(Tabla1[[#This Row],[Date]])</f>
        <v>29</v>
      </c>
      <c r="R11507" s="8">
        <f>MONTH(Tabla1[[#This Row],[Date]])</f>
        <v>6</v>
      </c>
      <c r="S11507" s="8">
        <f>YEAR(Tabla1[[#This Row],[Date]])</f>
        <v>2023</v>
      </c>
    </row>
    <row r="11508" spans="1:19" x14ac:dyDescent="0.2">
      <c r="A11508">
        <v>11455</v>
      </c>
      <c r="B11508" s="1">
        <v>45106</v>
      </c>
      <c r="C11508" t="s">
        <v>261</v>
      </c>
      <c r="D11508" t="s">
        <v>3513</v>
      </c>
      <c r="E11508">
        <v>1</v>
      </c>
      <c r="F11508" t="s">
        <v>532</v>
      </c>
      <c r="G11508" t="s">
        <v>273</v>
      </c>
      <c r="H11508" t="s">
        <v>552</v>
      </c>
      <c r="J11508" t="s">
        <v>927</v>
      </c>
      <c r="M11508" s="2">
        <v>16000</v>
      </c>
      <c r="N11508" s="2">
        <v>35000</v>
      </c>
      <c r="O11508" s="2">
        <f>IF(Tabla1[[#This Row],[Mov]]="VNT",Tabla1[[#This Row],[Sale]]-Tabla1[[#This Row],[Cost]],-Tabla1[[#This Row],[Cost]]*Tabla1[[#This Row],[Cant]])</f>
        <v>-16000</v>
      </c>
      <c r="P11508" s="8">
        <f>IF(Tabla1[[#This Row],[Mov]]="VNT",-Tabla1[[#This Row],[Cant]],Tabla1[[#This Row],[Cant]])</f>
        <v>1</v>
      </c>
      <c r="Q11508" s="8">
        <f>DAY(Tabla1[[#This Row],[Date]])</f>
        <v>29</v>
      </c>
      <c r="R11508" s="8">
        <f>MONTH(Tabla1[[#This Row],[Date]])</f>
        <v>6</v>
      </c>
      <c r="S11508" s="8">
        <f>YEAR(Tabla1[[#This Row],[Date]])</f>
        <v>2023</v>
      </c>
    </row>
    <row r="11509" spans="1:19" x14ac:dyDescent="0.2">
      <c r="A11509">
        <v>11456</v>
      </c>
      <c r="B11509" s="1">
        <v>45106</v>
      </c>
      <c r="C11509" t="s">
        <v>261</v>
      </c>
      <c r="D11509" t="s">
        <v>2440</v>
      </c>
      <c r="E11509">
        <v>4</v>
      </c>
      <c r="F11509" t="s">
        <v>2514</v>
      </c>
      <c r="G11509" t="s">
        <v>266</v>
      </c>
      <c r="H11509" t="s">
        <v>3639</v>
      </c>
      <c r="M11509" s="2">
        <v>5000</v>
      </c>
      <c r="N11509" s="2">
        <v>12000</v>
      </c>
      <c r="O11509" s="2">
        <f>IF(Tabla1[[#This Row],[Mov]]="VNT",Tabla1[[#This Row],[Sale]]-Tabla1[[#This Row],[Cost]],-Tabla1[[#This Row],[Cost]]*Tabla1[[#This Row],[Cant]])</f>
        <v>-20000</v>
      </c>
      <c r="P11509" s="8">
        <f>IF(Tabla1[[#This Row],[Mov]]="VNT",-Tabla1[[#This Row],[Cant]],Tabla1[[#This Row],[Cant]])</f>
        <v>4</v>
      </c>
      <c r="Q11509" s="8">
        <f>DAY(Tabla1[[#This Row],[Date]])</f>
        <v>29</v>
      </c>
      <c r="R11509" s="8">
        <f>MONTH(Tabla1[[#This Row],[Date]])</f>
        <v>6</v>
      </c>
      <c r="S11509" s="8">
        <f>YEAR(Tabla1[[#This Row],[Date]])</f>
        <v>2023</v>
      </c>
    </row>
    <row r="11510" spans="1:19" x14ac:dyDescent="0.2">
      <c r="A11510">
        <v>11457</v>
      </c>
      <c r="B11510" s="1">
        <v>45106</v>
      </c>
      <c r="C11510" t="s">
        <v>261</v>
      </c>
      <c r="D11510" t="s">
        <v>2440</v>
      </c>
      <c r="E11510">
        <v>5</v>
      </c>
      <c r="F11510" t="s">
        <v>2514</v>
      </c>
      <c r="G11510" t="s">
        <v>266</v>
      </c>
      <c r="H11510" t="s">
        <v>3638</v>
      </c>
      <c r="M11510" s="2">
        <v>4500</v>
      </c>
      <c r="N11510" s="2">
        <v>12000</v>
      </c>
      <c r="O11510" s="2">
        <f>IF(Tabla1[[#This Row],[Mov]]="VNT",Tabla1[[#This Row],[Sale]]-Tabla1[[#This Row],[Cost]],-Tabla1[[#This Row],[Cost]]*Tabla1[[#This Row],[Cant]])</f>
        <v>-22500</v>
      </c>
      <c r="P11510" s="8">
        <f>IF(Tabla1[[#This Row],[Mov]]="VNT",-Tabla1[[#This Row],[Cant]],Tabla1[[#This Row],[Cant]])</f>
        <v>5</v>
      </c>
      <c r="Q11510" s="8">
        <f>DAY(Tabla1[[#This Row],[Date]])</f>
        <v>29</v>
      </c>
      <c r="R11510" s="8">
        <f>MONTH(Tabla1[[#This Row],[Date]])</f>
        <v>6</v>
      </c>
      <c r="S11510" s="8">
        <f>YEAR(Tabla1[[#This Row],[Date]])</f>
        <v>2023</v>
      </c>
    </row>
    <row r="11511" spans="1:19" x14ac:dyDescent="0.2">
      <c r="A11511">
        <v>11458</v>
      </c>
      <c r="B11511" s="1">
        <v>45106</v>
      </c>
      <c r="C11511" t="s">
        <v>261</v>
      </c>
      <c r="D11511" t="s">
        <v>2314</v>
      </c>
      <c r="E11511">
        <v>2</v>
      </c>
      <c r="F11511" t="s">
        <v>532</v>
      </c>
      <c r="G11511" t="s">
        <v>266</v>
      </c>
      <c r="H11511" t="s">
        <v>3582</v>
      </c>
      <c r="M11511" s="2">
        <v>22000</v>
      </c>
      <c r="N11511" s="2">
        <v>55000</v>
      </c>
      <c r="O11511" s="2">
        <f>IF(Tabla1[[#This Row],[Mov]]="VNT",Tabla1[[#This Row],[Sale]]-Tabla1[[#This Row],[Cost]],-Tabla1[[#This Row],[Cost]]*Tabla1[[#This Row],[Cant]])</f>
        <v>-44000</v>
      </c>
      <c r="P11511" s="8">
        <f>IF(Tabla1[[#This Row],[Mov]]="VNT",-Tabla1[[#This Row],[Cant]],Tabla1[[#This Row],[Cant]])</f>
        <v>2</v>
      </c>
      <c r="Q11511" s="8">
        <f>DAY(Tabla1[[#This Row],[Date]])</f>
        <v>29</v>
      </c>
      <c r="R11511" s="8">
        <f>MONTH(Tabla1[[#This Row],[Date]])</f>
        <v>6</v>
      </c>
      <c r="S11511" s="8">
        <f>YEAR(Tabla1[[#This Row],[Date]])</f>
        <v>2023</v>
      </c>
    </row>
    <row r="11512" spans="1:19" x14ac:dyDescent="0.2">
      <c r="A11512">
        <v>11459</v>
      </c>
      <c r="B11512" s="1">
        <v>45106</v>
      </c>
      <c r="C11512" t="s">
        <v>261</v>
      </c>
      <c r="D11512" t="s">
        <v>2314</v>
      </c>
      <c r="E11512">
        <v>1</v>
      </c>
      <c r="F11512" t="s">
        <v>26</v>
      </c>
      <c r="G11512" t="s">
        <v>266</v>
      </c>
      <c r="H11512" t="s">
        <v>2503</v>
      </c>
      <c r="M11512" s="2">
        <v>23000</v>
      </c>
      <c r="N11512" s="2">
        <v>50000</v>
      </c>
      <c r="O11512" s="2">
        <f>IF(Tabla1[[#This Row],[Mov]]="VNT",Tabla1[[#This Row],[Sale]]-Tabla1[[#This Row],[Cost]],-Tabla1[[#This Row],[Cost]]*Tabla1[[#This Row],[Cant]])</f>
        <v>-23000</v>
      </c>
      <c r="P11512" s="8">
        <f>IF(Tabla1[[#This Row],[Mov]]="VNT",-Tabla1[[#This Row],[Cant]],Tabla1[[#This Row],[Cant]])</f>
        <v>1</v>
      </c>
      <c r="Q11512" s="8">
        <f>DAY(Tabla1[[#This Row],[Date]])</f>
        <v>29</v>
      </c>
      <c r="R11512" s="8">
        <f>MONTH(Tabla1[[#This Row],[Date]])</f>
        <v>6</v>
      </c>
      <c r="S11512" s="8">
        <f>YEAR(Tabla1[[#This Row],[Date]])</f>
        <v>2023</v>
      </c>
    </row>
    <row r="11513" spans="1:19" x14ac:dyDescent="0.2">
      <c r="A11513">
        <v>11460</v>
      </c>
      <c r="B11513" s="1">
        <v>45106</v>
      </c>
      <c r="C11513" t="s">
        <v>261</v>
      </c>
      <c r="D11513" t="s">
        <v>2314</v>
      </c>
      <c r="E11513">
        <v>1</v>
      </c>
      <c r="F11513" t="s">
        <v>45</v>
      </c>
      <c r="G11513" t="s">
        <v>266</v>
      </c>
      <c r="H11513" t="s">
        <v>3640</v>
      </c>
      <c r="M11513" s="2">
        <v>29000</v>
      </c>
      <c r="N11513" s="2">
        <v>54000</v>
      </c>
      <c r="O11513" s="2">
        <f>IF(Tabla1[[#This Row],[Mov]]="VNT",Tabla1[[#This Row],[Sale]]-Tabla1[[#This Row],[Cost]],-Tabla1[[#This Row],[Cost]]*Tabla1[[#This Row],[Cant]])</f>
        <v>-29000</v>
      </c>
      <c r="P11513" s="8">
        <f>IF(Tabla1[[#This Row],[Mov]]="VNT",-Tabla1[[#This Row],[Cant]],Tabla1[[#This Row],[Cant]])</f>
        <v>1</v>
      </c>
      <c r="Q11513" s="8">
        <f>DAY(Tabla1[[#This Row],[Date]])</f>
        <v>29</v>
      </c>
      <c r="R11513" s="8">
        <f>MONTH(Tabla1[[#This Row],[Date]])</f>
        <v>6</v>
      </c>
      <c r="S11513" s="8">
        <f>YEAR(Tabla1[[#This Row],[Date]])</f>
        <v>2023</v>
      </c>
    </row>
    <row r="11514" spans="1:19" x14ac:dyDescent="0.2">
      <c r="A11514">
        <v>11461</v>
      </c>
      <c r="B11514" s="1">
        <v>45106</v>
      </c>
      <c r="C11514" t="s">
        <v>261</v>
      </c>
      <c r="D11514" t="s">
        <v>2314</v>
      </c>
      <c r="E11514">
        <v>1</v>
      </c>
      <c r="F11514" t="s">
        <v>42</v>
      </c>
      <c r="G11514" t="s">
        <v>789</v>
      </c>
      <c r="H11514" t="s">
        <v>3641</v>
      </c>
      <c r="M11514" s="2">
        <v>16000</v>
      </c>
      <c r="N11514" s="2">
        <v>34000</v>
      </c>
      <c r="O11514" s="2">
        <f>IF(Tabla1[[#This Row],[Mov]]="VNT",Tabla1[[#This Row],[Sale]]-Tabla1[[#This Row],[Cost]],-Tabla1[[#This Row],[Cost]]*Tabla1[[#This Row],[Cant]])</f>
        <v>-16000</v>
      </c>
      <c r="P11514" s="8">
        <f>IF(Tabla1[[#This Row],[Mov]]="VNT",-Tabla1[[#This Row],[Cant]],Tabla1[[#This Row],[Cant]])</f>
        <v>1</v>
      </c>
      <c r="Q11514" s="8">
        <f>DAY(Tabla1[[#This Row],[Date]])</f>
        <v>29</v>
      </c>
      <c r="R11514" s="8">
        <f>MONTH(Tabla1[[#This Row],[Date]])</f>
        <v>6</v>
      </c>
      <c r="S11514" s="8">
        <f>YEAR(Tabla1[[#This Row],[Date]])</f>
        <v>2023</v>
      </c>
    </row>
    <row r="11515" spans="1:19" x14ac:dyDescent="0.2">
      <c r="A11515">
        <v>11462</v>
      </c>
      <c r="B11515" s="1">
        <v>45106</v>
      </c>
      <c r="C11515" t="s">
        <v>261</v>
      </c>
      <c r="D11515" t="s">
        <v>1569</v>
      </c>
      <c r="E11515">
        <v>8</v>
      </c>
      <c r="F11515" t="s">
        <v>891</v>
      </c>
      <c r="G11515" t="s">
        <v>589</v>
      </c>
      <c r="H11515" t="s">
        <v>1173</v>
      </c>
      <c r="M11515" s="2">
        <v>3500</v>
      </c>
      <c r="N11515" s="2">
        <v>10000</v>
      </c>
      <c r="O11515" s="2">
        <f>IF(Tabla1[[#This Row],[Mov]]="VNT",Tabla1[[#This Row],[Sale]]-Tabla1[[#This Row],[Cost]],-Tabla1[[#This Row],[Cost]]*Tabla1[[#This Row],[Cant]])</f>
        <v>-28000</v>
      </c>
      <c r="P11515" s="8">
        <f>IF(Tabla1[[#This Row],[Mov]]="VNT",-Tabla1[[#This Row],[Cant]],Tabla1[[#This Row],[Cant]])</f>
        <v>8</v>
      </c>
      <c r="Q11515" s="8">
        <f>DAY(Tabla1[[#This Row],[Date]])</f>
        <v>29</v>
      </c>
      <c r="R11515" s="8">
        <f>MONTH(Tabla1[[#This Row],[Date]])</f>
        <v>6</v>
      </c>
      <c r="S11515" s="8">
        <f>YEAR(Tabla1[[#This Row],[Date]])</f>
        <v>2023</v>
      </c>
    </row>
    <row r="11516" spans="1:19" x14ac:dyDescent="0.2">
      <c r="A11516">
        <v>11463</v>
      </c>
      <c r="B11516" s="1">
        <v>45106</v>
      </c>
      <c r="C11516" t="s">
        <v>261</v>
      </c>
      <c r="D11516" t="s">
        <v>1569</v>
      </c>
      <c r="E11516">
        <v>17</v>
      </c>
      <c r="F11516" t="s">
        <v>224</v>
      </c>
      <c r="G11516" t="s">
        <v>589</v>
      </c>
      <c r="H11516" t="s">
        <v>1173</v>
      </c>
      <c r="M11516" s="2">
        <v>7500</v>
      </c>
      <c r="N11516" s="2">
        <v>20000</v>
      </c>
      <c r="O11516" s="2">
        <f>IF(Tabla1[[#This Row],[Mov]]="VNT",Tabla1[[#This Row],[Sale]]-Tabla1[[#This Row],[Cost]],-Tabla1[[#This Row],[Cost]]*Tabla1[[#This Row],[Cant]])</f>
        <v>-127500</v>
      </c>
      <c r="P11516" s="8">
        <f>IF(Tabla1[[#This Row],[Mov]]="VNT",-Tabla1[[#This Row],[Cant]],Tabla1[[#This Row],[Cant]])</f>
        <v>17</v>
      </c>
      <c r="Q11516" s="8">
        <f>DAY(Tabla1[[#This Row],[Date]])</f>
        <v>29</v>
      </c>
      <c r="R11516" s="8">
        <f>MONTH(Tabla1[[#This Row],[Date]])</f>
        <v>6</v>
      </c>
      <c r="S11516" s="8">
        <f>YEAR(Tabla1[[#This Row],[Date]])</f>
        <v>2023</v>
      </c>
    </row>
    <row r="11517" spans="1:19" x14ac:dyDescent="0.2">
      <c r="A11517">
        <v>11464</v>
      </c>
      <c r="B11517" s="1">
        <v>45106</v>
      </c>
      <c r="C11517" t="s">
        <v>261</v>
      </c>
      <c r="D11517" t="s">
        <v>1569</v>
      </c>
      <c r="E11517">
        <v>2</v>
      </c>
      <c r="F11517" t="s">
        <v>224</v>
      </c>
      <c r="G11517" t="s">
        <v>263</v>
      </c>
      <c r="H11517" t="s">
        <v>2946</v>
      </c>
      <c r="M11517" s="2">
        <v>10500</v>
      </c>
      <c r="N11517" s="2">
        <v>20000</v>
      </c>
      <c r="O11517" s="2">
        <f>IF(Tabla1[[#This Row],[Mov]]="VNT",Tabla1[[#This Row],[Sale]]-Tabla1[[#This Row],[Cost]],-Tabla1[[#This Row],[Cost]]*Tabla1[[#This Row],[Cant]])</f>
        <v>-21000</v>
      </c>
      <c r="P11517" s="8">
        <f>IF(Tabla1[[#This Row],[Mov]]="VNT",-Tabla1[[#This Row],[Cant]],Tabla1[[#This Row],[Cant]])</f>
        <v>2</v>
      </c>
      <c r="Q11517" s="8">
        <f>DAY(Tabla1[[#This Row],[Date]])</f>
        <v>29</v>
      </c>
      <c r="R11517" s="8">
        <f>MONTH(Tabla1[[#This Row],[Date]])</f>
        <v>6</v>
      </c>
      <c r="S11517" s="8">
        <f>YEAR(Tabla1[[#This Row],[Date]])</f>
        <v>2023</v>
      </c>
    </row>
    <row r="11518" spans="1:19" x14ac:dyDescent="0.2">
      <c r="A11518">
        <v>11465</v>
      </c>
      <c r="B11518" s="1">
        <v>45106</v>
      </c>
      <c r="C11518" t="s">
        <v>261</v>
      </c>
      <c r="D11518" t="s">
        <v>1569</v>
      </c>
      <c r="E11518">
        <v>2</v>
      </c>
      <c r="F11518" t="s">
        <v>224</v>
      </c>
      <c r="G11518" t="s">
        <v>272</v>
      </c>
      <c r="H11518" t="s">
        <v>3196</v>
      </c>
      <c r="M11518" s="2">
        <v>11500</v>
      </c>
      <c r="N11518" s="2">
        <v>22000</v>
      </c>
      <c r="O11518" s="2">
        <f>IF(Tabla1[[#This Row],[Mov]]="VNT",Tabla1[[#This Row],[Sale]]-Tabla1[[#This Row],[Cost]],-Tabla1[[#This Row],[Cost]]*Tabla1[[#This Row],[Cant]])</f>
        <v>-23000</v>
      </c>
      <c r="P11518" s="8">
        <f>IF(Tabla1[[#This Row],[Mov]]="VNT",-Tabla1[[#This Row],[Cant]],Tabla1[[#This Row],[Cant]])</f>
        <v>2</v>
      </c>
      <c r="Q11518" s="8">
        <f>DAY(Tabla1[[#This Row],[Date]])</f>
        <v>29</v>
      </c>
      <c r="R11518" s="8">
        <f>MONTH(Tabla1[[#This Row],[Date]])</f>
        <v>6</v>
      </c>
      <c r="S11518" s="8">
        <f>YEAR(Tabla1[[#This Row],[Date]])</f>
        <v>2023</v>
      </c>
    </row>
    <row r="11519" spans="1:19" x14ac:dyDescent="0.2">
      <c r="A11519">
        <v>11466</v>
      </c>
      <c r="B11519" s="1">
        <v>45106</v>
      </c>
      <c r="C11519" t="s">
        <v>261</v>
      </c>
      <c r="D11519" t="s">
        <v>1569</v>
      </c>
      <c r="E11519">
        <v>1</v>
      </c>
      <c r="F11519" t="s">
        <v>224</v>
      </c>
      <c r="G11519" t="s">
        <v>273</v>
      </c>
      <c r="H11519" t="s">
        <v>470</v>
      </c>
      <c r="M11519" s="2">
        <v>6500</v>
      </c>
      <c r="N11519" s="2">
        <v>18000</v>
      </c>
      <c r="O11519" s="2">
        <f>IF(Tabla1[[#This Row],[Mov]]="VNT",Tabla1[[#This Row],[Sale]]-Tabla1[[#This Row],[Cost]],-Tabla1[[#This Row],[Cost]]*Tabla1[[#This Row],[Cant]])</f>
        <v>-6500</v>
      </c>
      <c r="P11519" s="8">
        <f>IF(Tabla1[[#This Row],[Mov]]="VNT",-Tabla1[[#This Row],[Cant]],Tabla1[[#This Row],[Cant]])</f>
        <v>1</v>
      </c>
      <c r="Q11519" s="8">
        <f>DAY(Tabla1[[#This Row],[Date]])</f>
        <v>29</v>
      </c>
      <c r="R11519" s="8">
        <f>MONTH(Tabla1[[#This Row],[Date]])</f>
        <v>6</v>
      </c>
      <c r="S11519" s="8">
        <f>YEAR(Tabla1[[#This Row],[Date]])</f>
        <v>2023</v>
      </c>
    </row>
    <row r="11520" spans="1:19" x14ac:dyDescent="0.2">
      <c r="A11520">
        <v>11467</v>
      </c>
      <c r="B11520" s="1">
        <v>45106</v>
      </c>
      <c r="C11520" t="s">
        <v>261</v>
      </c>
      <c r="D11520" t="s">
        <v>1569</v>
      </c>
      <c r="E11520">
        <v>1</v>
      </c>
      <c r="F11520" t="s">
        <v>224</v>
      </c>
      <c r="G11520" t="s">
        <v>263</v>
      </c>
      <c r="H11520" t="s">
        <v>3548</v>
      </c>
      <c r="M11520" s="2">
        <v>11500</v>
      </c>
      <c r="N11520" s="2">
        <v>22000</v>
      </c>
      <c r="O11520" s="2">
        <f>IF(Tabla1[[#This Row],[Mov]]="VNT",Tabla1[[#This Row],[Sale]]-Tabla1[[#This Row],[Cost]],-Tabla1[[#This Row],[Cost]]*Tabla1[[#This Row],[Cant]])</f>
        <v>-11500</v>
      </c>
      <c r="P11520" s="8">
        <f>IF(Tabla1[[#This Row],[Mov]]="VNT",-Tabla1[[#This Row],[Cant]],Tabla1[[#This Row],[Cant]])</f>
        <v>1</v>
      </c>
      <c r="Q11520" s="8">
        <f>DAY(Tabla1[[#This Row],[Date]])</f>
        <v>29</v>
      </c>
      <c r="R11520" s="8">
        <f>MONTH(Tabla1[[#This Row],[Date]])</f>
        <v>6</v>
      </c>
      <c r="S11520" s="8">
        <f>YEAR(Tabla1[[#This Row],[Date]])</f>
        <v>2023</v>
      </c>
    </row>
    <row r="11521" spans="1:19" x14ac:dyDescent="0.2">
      <c r="A11521">
        <v>11468</v>
      </c>
      <c r="B11521" s="1">
        <v>45106</v>
      </c>
      <c r="C11521" t="s">
        <v>261</v>
      </c>
      <c r="D11521" t="s">
        <v>1569</v>
      </c>
      <c r="E11521">
        <v>1</v>
      </c>
      <c r="F11521" t="s">
        <v>26</v>
      </c>
      <c r="G11521" t="s">
        <v>272</v>
      </c>
      <c r="H11521" t="s">
        <v>3642</v>
      </c>
      <c r="M11521" s="2">
        <v>11500</v>
      </c>
      <c r="N11521" s="2">
        <v>24000</v>
      </c>
      <c r="O11521" s="2">
        <f>IF(Tabla1[[#This Row],[Mov]]="VNT",Tabla1[[#This Row],[Sale]]-Tabla1[[#This Row],[Cost]],-Tabla1[[#This Row],[Cost]]*Tabla1[[#This Row],[Cant]])</f>
        <v>-11500</v>
      </c>
      <c r="P11521" s="8">
        <f>IF(Tabla1[[#This Row],[Mov]]="VNT",-Tabla1[[#This Row],[Cant]],Tabla1[[#This Row],[Cant]])</f>
        <v>1</v>
      </c>
      <c r="Q11521" s="8">
        <f>DAY(Tabla1[[#This Row],[Date]])</f>
        <v>29</v>
      </c>
      <c r="R11521" s="8">
        <f>MONTH(Tabla1[[#This Row],[Date]])</f>
        <v>6</v>
      </c>
      <c r="S11521" s="8">
        <f>YEAR(Tabla1[[#This Row],[Date]])</f>
        <v>2023</v>
      </c>
    </row>
    <row r="11522" spans="1:19" x14ac:dyDescent="0.2">
      <c r="A11522">
        <v>11469</v>
      </c>
      <c r="B11522" s="1">
        <v>45106</v>
      </c>
      <c r="C11522" t="s">
        <v>261</v>
      </c>
      <c r="D11522" t="s">
        <v>1569</v>
      </c>
      <c r="E11522">
        <v>2</v>
      </c>
      <c r="F11522" t="s">
        <v>15</v>
      </c>
      <c r="G11522" t="s">
        <v>272</v>
      </c>
      <c r="H11522" t="s">
        <v>3642</v>
      </c>
      <c r="M11522" s="2">
        <v>3500</v>
      </c>
      <c r="N11522" s="2">
        <v>12000</v>
      </c>
      <c r="O11522" s="2">
        <f>IF(Tabla1[[#This Row],[Mov]]="VNT",Tabla1[[#This Row],[Sale]]-Tabla1[[#This Row],[Cost]],-Tabla1[[#This Row],[Cost]]*Tabla1[[#This Row],[Cant]])</f>
        <v>-7000</v>
      </c>
      <c r="P11522" s="8">
        <f>IF(Tabla1[[#This Row],[Mov]]="VNT",-Tabla1[[#This Row],[Cant]],Tabla1[[#This Row],[Cant]])</f>
        <v>2</v>
      </c>
      <c r="Q11522" s="8">
        <f>DAY(Tabla1[[#This Row],[Date]])</f>
        <v>29</v>
      </c>
      <c r="R11522" s="8">
        <f>MONTH(Tabla1[[#This Row],[Date]])</f>
        <v>6</v>
      </c>
      <c r="S11522" s="8">
        <f>YEAR(Tabla1[[#This Row],[Date]])</f>
        <v>2023</v>
      </c>
    </row>
    <row r="11523" spans="1:19" x14ac:dyDescent="0.2">
      <c r="A11523">
        <v>11470</v>
      </c>
      <c r="B11523" s="1">
        <v>45106</v>
      </c>
      <c r="C11523" t="s">
        <v>261</v>
      </c>
      <c r="D11523" t="s">
        <v>1569</v>
      </c>
      <c r="E11523">
        <v>2</v>
      </c>
      <c r="F11523" t="s">
        <v>2134</v>
      </c>
      <c r="G11523" t="s">
        <v>589</v>
      </c>
      <c r="H11523" t="s">
        <v>1173</v>
      </c>
      <c r="M11523" s="2">
        <v>5500</v>
      </c>
      <c r="N11523" s="2">
        <v>12000</v>
      </c>
      <c r="O11523" s="2">
        <f>IF(Tabla1[[#This Row],[Mov]]="VNT",Tabla1[[#This Row],[Sale]]-Tabla1[[#This Row],[Cost]],-Tabla1[[#This Row],[Cost]]*Tabla1[[#This Row],[Cant]])</f>
        <v>-11000</v>
      </c>
      <c r="P11523" s="8">
        <f>IF(Tabla1[[#This Row],[Mov]]="VNT",-Tabla1[[#This Row],[Cant]],Tabla1[[#This Row],[Cant]])</f>
        <v>2</v>
      </c>
      <c r="Q11523" s="8">
        <f>DAY(Tabla1[[#This Row],[Date]])</f>
        <v>29</v>
      </c>
      <c r="R11523" s="8">
        <f>MONTH(Tabla1[[#This Row],[Date]])</f>
        <v>6</v>
      </c>
      <c r="S11523" s="8">
        <f>YEAR(Tabla1[[#This Row],[Date]])</f>
        <v>2023</v>
      </c>
    </row>
    <row r="11524" spans="1:19" x14ac:dyDescent="0.2">
      <c r="A11524">
        <v>11471</v>
      </c>
      <c r="B11524" s="1">
        <v>45106</v>
      </c>
      <c r="C11524" t="s">
        <v>261</v>
      </c>
      <c r="D11524" t="s">
        <v>1569</v>
      </c>
      <c r="E11524">
        <v>1</v>
      </c>
      <c r="F11524" t="s">
        <v>2134</v>
      </c>
      <c r="G11524" t="s">
        <v>266</v>
      </c>
      <c r="H11524" t="s">
        <v>3643</v>
      </c>
      <c r="M11524" s="2">
        <v>3800</v>
      </c>
      <c r="N11524" s="2">
        <v>10000</v>
      </c>
      <c r="O11524" s="2">
        <f>IF(Tabla1[[#This Row],[Mov]]="VNT",Tabla1[[#This Row],[Sale]]-Tabla1[[#This Row],[Cost]],-Tabla1[[#This Row],[Cost]]*Tabla1[[#This Row],[Cant]])</f>
        <v>-3800</v>
      </c>
      <c r="P11524" s="8">
        <f>IF(Tabla1[[#This Row],[Mov]]="VNT",-Tabla1[[#This Row],[Cant]],Tabla1[[#This Row],[Cant]])</f>
        <v>1</v>
      </c>
      <c r="Q11524" s="8">
        <f>DAY(Tabla1[[#This Row],[Date]])</f>
        <v>29</v>
      </c>
      <c r="R11524" s="8">
        <f>MONTH(Tabla1[[#This Row],[Date]])</f>
        <v>6</v>
      </c>
      <c r="S11524" s="8">
        <f>YEAR(Tabla1[[#This Row],[Date]])</f>
        <v>2023</v>
      </c>
    </row>
    <row r="11525" spans="1:19" x14ac:dyDescent="0.2">
      <c r="A11525">
        <v>11472</v>
      </c>
      <c r="B11525" s="1">
        <v>45106</v>
      </c>
      <c r="C11525" t="s">
        <v>261</v>
      </c>
      <c r="D11525" t="s">
        <v>892</v>
      </c>
      <c r="E11525">
        <v>1</v>
      </c>
      <c r="F11525" t="s">
        <v>386</v>
      </c>
      <c r="G11525" t="s">
        <v>262</v>
      </c>
      <c r="H11525" t="s">
        <v>3644</v>
      </c>
      <c r="M11525" s="2">
        <v>75000</v>
      </c>
      <c r="N11525" s="2">
        <v>140000</v>
      </c>
      <c r="O11525" s="2">
        <f>IF(Tabla1[[#This Row],[Mov]]="VNT",Tabla1[[#This Row],[Sale]]-Tabla1[[#This Row],[Cost]],-Tabla1[[#This Row],[Cost]]*Tabla1[[#This Row],[Cant]])</f>
        <v>-75000</v>
      </c>
      <c r="P11525" s="8">
        <f>IF(Tabla1[[#This Row],[Mov]]="VNT",-Tabla1[[#This Row],[Cant]],Tabla1[[#This Row],[Cant]])</f>
        <v>1</v>
      </c>
      <c r="Q11525" s="8">
        <f>DAY(Tabla1[[#This Row],[Date]])</f>
        <v>29</v>
      </c>
      <c r="R11525" s="8">
        <f>MONTH(Tabla1[[#This Row],[Date]])</f>
        <v>6</v>
      </c>
      <c r="S11525" s="8">
        <f>YEAR(Tabla1[[#This Row],[Date]])</f>
        <v>2023</v>
      </c>
    </row>
    <row r="11526" spans="1:19" x14ac:dyDescent="0.2">
      <c r="A11526">
        <v>11473</v>
      </c>
      <c r="B11526" s="1">
        <v>45106</v>
      </c>
      <c r="C11526" t="s">
        <v>261</v>
      </c>
      <c r="D11526" t="s">
        <v>892</v>
      </c>
      <c r="E11526">
        <v>1</v>
      </c>
      <c r="F11526" t="s">
        <v>386</v>
      </c>
      <c r="G11526" t="s">
        <v>272</v>
      </c>
      <c r="H11526" t="s">
        <v>2968</v>
      </c>
      <c r="M11526" s="2">
        <v>70000</v>
      </c>
      <c r="N11526" s="2">
        <v>135000</v>
      </c>
      <c r="O11526" s="2">
        <f>IF(Tabla1[[#This Row],[Mov]]="VNT",Tabla1[[#This Row],[Sale]]-Tabla1[[#This Row],[Cost]],-Tabla1[[#This Row],[Cost]]*Tabla1[[#This Row],[Cant]])</f>
        <v>-70000</v>
      </c>
      <c r="P11526" s="8">
        <f>IF(Tabla1[[#This Row],[Mov]]="VNT",-Tabla1[[#This Row],[Cant]],Tabla1[[#This Row],[Cant]])</f>
        <v>1</v>
      </c>
      <c r="Q11526" s="8">
        <f>DAY(Tabla1[[#This Row],[Date]])</f>
        <v>29</v>
      </c>
      <c r="R11526" s="8">
        <f>MONTH(Tabla1[[#This Row],[Date]])</f>
        <v>6</v>
      </c>
      <c r="S11526" s="8">
        <f>YEAR(Tabla1[[#This Row],[Date]])</f>
        <v>2023</v>
      </c>
    </row>
    <row r="11527" spans="1:19" x14ac:dyDescent="0.2">
      <c r="A11527">
        <v>11474</v>
      </c>
      <c r="B11527" s="1">
        <v>45106</v>
      </c>
      <c r="C11527" t="s">
        <v>260</v>
      </c>
      <c r="D11527" t="s">
        <v>332</v>
      </c>
      <c r="E11527">
        <v>1</v>
      </c>
      <c r="F11527" t="s">
        <v>233</v>
      </c>
      <c r="G11527" t="s">
        <v>266</v>
      </c>
      <c r="H11527" t="s">
        <v>234</v>
      </c>
      <c r="M11527" s="2">
        <v>3000</v>
      </c>
      <c r="N11527" s="2">
        <v>10000</v>
      </c>
      <c r="O11527" s="2">
        <f>IF(Tabla1[[#This Row],[Mov]]="VNT",Tabla1[[#This Row],[Sale]]-Tabla1[[#This Row],[Cost]],-Tabla1[[#This Row],[Cost]]*Tabla1[[#This Row],[Cant]])</f>
        <v>7000</v>
      </c>
      <c r="P11527" s="8">
        <f>IF(Tabla1[[#This Row],[Mov]]="VNT",-Tabla1[[#This Row],[Cant]],Tabla1[[#This Row],[Cant]])</f>
        <v>-1</v>
      </c>
      <c r="Q11527" s="8">
        <f>DAY(Tabla1[[#This Row],[Date]])</f>
        <v>29</v>
      </c>
      <c r="R11527" s="8">
        <f>MONTH(Tabla1[[#This Row],[Date]])</f>
        <v>6</v>
      </c>
      <c r="S11527" s="8">
        <f>YEAR(Tabla1[[#This Row],[Date]])</f>
        <v>2023</v>
      </c>
    </row>
    <row r="11528" spans="1:19" x14ac:dyDescent="0.2">
      <c r="A11528">
        <v>11475</v>
      </c>
      <c r="B11528" s="1">
        <v>45106</v>
      </c>
      <c r="C11528" t="s">
        <v>260</v>
      </c>
      <c r="D11528" t="s">
        <v>332</v>
      </c>
      <c r="E11528">
        <v>1</v>
      </c>
      <c r="F11528" t="s">
        <v>1958</v>
      </c>
      <c r="G11528" t="s">
        <v>273</v>
      </c>
      <c r="H11528" t="s">
        <v>552</v>
      </c>
      <c r="J11528" t="s">
        <v>3645</v>
      </c>
      <c r="M11528" s="2">
        <v>6500</v>
      </c>
      <c r="N11528" s="2">
        <v>15000</v>
      </c>
      <c r="O11528" s="2">
        <f>IF(Tabla1[[#This Row],[Mov]]="VNT",Tabla1[[#This Row],[Sale]]-Tabla1[[#This Row],[Cost]],-Tabla1[[#This Row],[Cost]]*Tabla1[[#This Row],[Cant]])</f>
        <v>8500</v>
      </c>
      <c r="P11528" s="8">
        <f>IF(Tabla1[[#This Row],[Mov]]="VNT",-Tabla1[[#This Row],[Cant]],Tabla1[[#This Row],[Cant]])</f>
        <v>-1</v>
      </c>
      <c r="Q11528" s="8">
        <f>DAY(Tabla1[[#This Row],[Date]])</f>
        <v>29</v>
      </c>
      <c r="R11528" s="8">
        <f>MONTH(Tabla1[[#This Row],[Date]])</f>
        <v>6</v>
      </c>
      <c r="S11528" s="8">
        <f>YEAR(Tabla1[[#This Row],[Date]])</f>
        <v>2023</v>
      </c>
    </row>
    <row r="11529" spans="1:19" x14ac:dyDescent="0.2">
      <c r="A11529">
        <v>11476</v>
      </c>
      <c r="B11529" s="1">
        <v>45106</v>
      </c>
      <c r="C11529" t="s">
        <v>260</v>
      </c>
      <c r="D11529" t="s">
        <v>332</v>
      </c>
      <c r="E11529">
        <v>1</v>
      </c>
      <c r="F11529" t="s">
        <v>225</v>
      </c>
      <c r="G11529" t="s">
        <v>272</v>
      </c>
      <c r="H11529" t="s">
        <v>308</v>
      </c>
      <c r="M11529" s="2">
        <v>1100</v>
      </c>
      <c r="N11529" s="2">
        <v>10000</v>
      </c>
      <c r="O11529" s="2">
        <f>IF(Tabla1[[#This Row],[Mov]]="VNT",Tabla1[[#This Row],[Sale]]-Tabla1[[#This Row],[Cost]],-Tabla1[[#This Row],[Cost]]*Tabla1[[#This Row],[Cant]])</f>
        <v>8900</v>
      </c>
      <c r="P11529" s="8">
        <f>IF(Tabla1[[#This Row],[Mov]]="VNT",-Tabla1[[#This Row],[Cant]],Tabla1[[#This Row],[Cant]])</f>
        <v>-1</v>
      </c>
      <c r="Q11529" s="8">
        <f>DAY(Tabla1[[#This Row],[Date]])</f>
        <v>29</v>
      </c>
      <c r="R11529" s="8">
        <f>MONTH(Tabla1[[#This Row],[Date]])</f>
        <v>6</v>
      </c>
      <c r="S11529" s="8">
        <f>YEAR(Tabla1[[#This Row],[Date]])</f>
        <v>2023</v>
      </c>
    </row>
    <row r="11530" spans="1:19" x14ac:dyDescent="0.2">
      <c r="A11530">
        <v>11477</v>
      </c>
      <c r="B11530" s="1">
        <v>45106</v>
      </c>
      <c r="C11530" t="s">
        <v>260</v>
      </c>
      <c r="D11530" t="s">
        <v>332</v>
      </c>
      <c r="E11530">
        <v>1</v>
      </c>
      <c r="F11530" t="s">
        <v>224</v>
      </c>
      <c r="G11530" t="s">
        <v>272</v>
      </c>
      <c r="H11530" t="s">
        <v>308</v>
      </c>
      <c r="J11530" t="s">
        <v>928</v>
      </c>
      <c r="M11530" s="2">
        <v>8000</v>
      </c>
      <c r="N11530" s="2">
        <v>20000</v>
      </c>
      <c r="O11530" s="2">
        <f>IF(Tabla1[[#This Row],[Mov]]="VNT",Tabla1[[#This Row],[Sale]]-Tabla1[[#This Row],[Cost]],-Tabla1[[#This Row],[Cost]]*Tabla1[[#This Row],[Cant]])</f>
        <v>12000</v>
      </c>
      <c r="P11530" s="8">
        <f>IF(Tabla1[[#This Row],[Mov]]="VNT",-Tabla1[[#This Row],[Cant]],Tabla1[[#This Row],[Cant]])</f>
        <v>-1</v>
      </c>
      <c r="Q11530" s="8">
        <f>DAY(Tabla1[[#This Row],[Date]])</f>
        <v>29</v>
      </c>
      <c r="R11530" s="8">
        <f>MONTH(Tabla1[[#This Row],[Date]])</f>
        <v>6</v>
      </c>
      <c r="S11530" s="8">
        <f>YEAR(Tabla1[[#This Row],[Date]])</f>
        <v>2023</v>
      </c>
    </row>
    <row r="11531" spans="1:19" x14ac:dyDescent="0.2">
      <c r="A11531">
        <v>11478</v>
      </c>
      <c r="B11531" s="1">
        <v>45106</v>
      </c>
      <c r="C11531" t="s">
        <v>260</v>
      </c>
      <c r="D11531" t="s">
        <v>332</v>
      </c>
      <c r="E11531">
        <v>1</v>
      </c>
      <c r="F11531" t="s">
        <v>3120</v>
      </c>
      <c r="G11531" t="s">
        <v>794</v>
      </c>
      <c r="H11531" t="s">
        <v>3646</v>
      </c>
      <c r="M11531" s="2">
        <v>1000</v>
      </c>
      <c r="N11531" s="2">
        <v>5000</v>
      </c>
      <c r="O11531" s="2">
        <f>IF(Tabla1[[#This Row],[Mov]]="VNT",Tabla1[[#This Row],[Sale]]-Tabla1[[#This Row],[Cost]],-Tabla1[[#This Row],[Cost]]*Tabla1[[#This Row],[Cant]])</f>
        <v>4000</v>
      </c>
      <c r="P11531" s="8">
        <f>IF(Tabla1[[#This Row],[Mov]]="VNT",-Tabla1[[#This Row],[Cant]],Tabla1[[#This Row],[Cant]])</f>
        <v>-1</v>
      </c>
      <c r="Q11531" s="8">
        <f>DAY(Tabla1[[#This Row],[Date]])</f>
        <v>29</v>
      </c>
      <c r="R11531" s="8">
        <f>MONTH(Tabla1[[#This Row],[Date]])</f>
        <v>6</v>
      </c>
      <c r="S11531" s="8">
        <f>YEAR(Tabla1[[#This Row],[Date]])</f>
        <v>2023</v>
      </c>
    </row>
    <row r="11532" spans="1:19" x14ac:dyDescent="0.2">
      <c r="A11532">
        <v>11479</v>
      </c>
      <c r="B11532" s="1">
        <v>45106</v>
      </c>
      <c r="C11532" t="s">
        <v>260</v>
      </c>
      <c r="D11532" t="s">
        <v>332</v>
      </c>
      <c r="E11532">
        <v>1</v>
      </c>
      <c r="F11532" t="s">
        <v>677</v>
      </c>
      <c r="G11532" t="s">
        <v>273</v>
      </c>
      <c r="H11532" t="s">
        <v>470</v>
      </c>
      <c r="M11532" s="2">
        <v>5000</v>
      </c>
      <c r="N11532" s="2">
        <v>18000</v>
      </c>
      <c r="O11532" s="2">
        <f>IF(Tabla1[[#This Row],[Mov]]="VNT",Tabla1[[#This Row],[Sale]]-Tabla1[[#This Row],[Cost]],-Tabla1[[#This Row],[Cost]]*Tabla1[[#This Row],[Cant]])</f>
        <v>13000</v>
      </c>
      <c r="P11532" s="8">
        <f>IF(Tabla1[[#This Row],[Mov]]="VNT",-Tabla1[[#This Row],[Cant]],Tabla1[[#This Row],[Cant]])</f>
        <v>-1</v>
      </c>
      <c r="Q11532" s="8">
        <f>DAY(Tabla1[[#This Row],[Date]])</f>
        <v>29</v>
      </c>
      <c r="R11532" s="8">
        <f>MONTH(Tabla1[[#This Row],[Date]])</f>
        <v>6</v>
      </c>
      <c r="S11532" s="8">
        <f>YEAR(Tabla1[[#This Row],[Date]])</f>
        <v>2023</v>
      </c>
    </row>
    <row r="11533" spans="1:19" x14ac:dyDescent="0.2">
      <c r="A11533">
        <v>11480</v>
      </c>
      <c r="B11533" s="1">
        <v>45106</v>
      </c>
      <c r="C11533" t="s">
        <v>260</v>
      </c>
      <c r="D11533" t="s">
        <v>332</v>
      </c>
      <c r="E11533">
        <v>1</v>
      </c>
      <c r="F11533" t="s">
        <v>116</v>
      </c>
      <c r="G11533" t="s">
        <v>349</v>
      </c>
      <c r="H11533" t="s">
        <v>515</v>
      </c>
      <c r="M11533" s="2">
        <v>3270</v>
      </c>
      <c r="N11533" s="2">
        <v>3500</v>
      </c>
      <c r="O11533" s="2">
        <f>IF(Tabla1[[#This Row],[Mov]]="VNT",Tabla1[[#This Row],[Sale]]-Tabla1[[#This Row],[Cost]],-Tabla1[[#This Row],[Cost]]*Tabla1[[#This Row],[Cant]])</f>
        <v>230</v>
      </c>
      <c r="P11533" s="8">
        <f>IF(Tabla1[[#This Row],[Mov]]="VNT",-Tabla1[[#This Row],[Cant]],Tabla1[[#This Row],[Cant]])</f>
        <v>-1</v>
      </c>
      <c r="Q11533" s="8">
        <f>DAY(Tabla1[[#This Row],[Date]])</f>
        <v>29</v>
      </c>
      <c r="R11533" s="8">
        <f>MONTH(Tabla1[[#This Row],[Date]])</f>
        <v>6</v>
      </c>
      <c r="S11533" s="8">
        <f>YEAR(Tabla1[[#This Row],[Date]])</f>
        <v>2023</v>
      </c>
    </row>
    <row r="11534" spans="1:19" x14ac:dyDescent="0.2">
      <c r="A11534">
        <v>11481</v>
      </c>
      <c r="B11534" s="1">
        <v>45106</v>
      </c>
      <c r="C11534" t="s">
        <v>260</v>
      </c>
      <c r="D11534" t="s">
        <v>332</v>
      </c>
      <c r="E11534">
        <v>1</v>
      </c>
      <c r="F11534" t="s">
        <v>127</v>
      </c>
      <c r="G11534" t="s">
        <v>266</v>
      </c>
      <c r="H11534" t="s">
        <v>3446</v>
      </c>
      <c r="M11534" s="2">
        <v>2000</v>
      </c>
      <c r="N11534" s="2">
        <v>5000</v>
      </c>
      <c r="O11534" s="2">
        <f>IF(Tabla1[[#This Row],[Mov]]="VNT",Tabla1[[#This Row],[Sale]]-Tabla1[[#This Row],[Cost]],-Tabla1[[#This Row],[Cost]]*Tabla1[[#This Row],[Cant]])</f>
        <v>3000</v>
      </c>
      <c r="P11534" s="8">
        <f>IF(Tabla1[[#This Row],[Mov]]="VNT",-Tabla1[[#This Row],[Cant]],Tabla1[[#This Row],[Cant]])</f>
        <v>-1</v>
      </c>
      <c r="Q11534" s="8">
        <f>DAY(Tabla1[[#This Row],[Date]])</f>
        <v>29</v>
      </c>
      <c r="R11534" s="8">
        <f>MONTH(Tabla1[[#This Row],[Date]])</f>
        <v>6</v>
      </c>
      <c r="S11534" s="8">
        <f>YEAR(Tabla1[[#This Row],[Date]])</f>
        <v>2023</v>
      </c>
    </row>
    <row r="11535" spans="1:19" x14ac:dyDescent="0.2">
      <c r="A11535">
        <v>11482</v>
      </c>
      <c r="B11535" s="1">
        <v>45106</v>
      </c>
      <c r="C11535" t="s">
        <v>260</v>
      </c>
      <c r="D11535" t="s">
        <v>332</v>
      </c>
      <c r="E11535">
        <v>1</v>
      </c>
      <c r="F11535" t="s">
        <v>116</v>
      </c>
      <c r="G11535" t="s">
        <v>349</v>
      </c>
      <c r="H11535" t="s">
        <v>515</v>
      </c>
      <c r="M11535" s="2">
        <v>6074</v>
      </c>
      <c r="N11535" s="2">
        <v>6500</v>
      </c>
      <c r="O11535" s="2">
        <f>IF(Tabla1[[#This Row],[Mov]]="VNT",Tabla1[[#This Row],[Sale]]-Tabla1[[#This Row],[Cost]],-Tabla1[[#This Row],[Cost]]*Tabla1[[#This Row],[Cant]])</f>
        <v>426</v>
      </c>
      <c r="P11535" s="8">
        <f>IF(Tabla1[[#This Row],[Mov]]="VNT",-Tabla1[[#This Row],[Cant]],Tabla1[[#This Row],[Cant]])</f>
        <v>-1</v>
      </c>
      <c r="Q11535" s="8">
        <f>DAY(Tabla1[[#This Row],[Date]])</f>
        <v>29</v>
      </c>
      <c r="R11535" s="8">
        <f>MONTH(Tabla1[[#This Row],[Date]])</f>
        <v>6</v>
      </c>
      <c r="S11535" s="8">
        <f>YEAR(Tabla1[[#This Row],[Date]])</f>
        <v>2023</v>
      </c>
    </row>
    <row r="11536" spans="1:19" x14ac:dyDescent="0.2">
      <c r="A11536">
        <v>11483</v>
      </c>
      <c r="B11536" s="1">
        <v>45106</v>
      </c>
      <c r="C11536" t="s">
        <v>260</v>
      </c>
      <c r="D11536" t="s">
        <v>332</v>
      </c>
      <c r="E11536">
        <v>1</v>
      </c>
      <c r="F11536" t="s">
        <v>224</v>
      </c>
      <c r="G11536" t="s">
        <v>284</v>
      </c>
      <c r="H11536" t="s">
        <v>3520</v>
      </c>
      <c r="M11536" s="2">
        <v>12000</v>
      </c>
      <c r="N11536" s="2">
        <v>20000</v>
      </c>
      <c r="O11536" s="2">
        <f>IF(Tabla1[[#This Row],[Mov]]="VNT",Tabla1[[#This Row],[Sale]]-Tabla1[[#This Row],[Cost]],-Tabla1[[#This Row],[Cost]]*Tabla1[[#This Row],[Cant]])</f>
        <v>8000</v>
      </c>
      <c r="P11536" s="8">
        <f>IF(Tabla1[[#This Row],[Mov]]="VNT",-Tabla1[[#This Row],[Cant]],Tabla1[[#This Row],[Cant]])</f>
        <v>-1</v>
      </c>
      <c r="Q11536" s="8">
        <f>DAY(Tabla1[[#This Row],[Date]])</f>
        <v>29</v>
      </c>
      <c r="R11536" s="8">
        <f>MONTH(Tabla1[[#This Row],[Date]])</f>
        <v>6</v>
      </c>
      <c r="S11536" s="8">
        <f>YEAR(Tabla1[[#This Row],[Date]])</f>
        <v>2023</v>
      </c>
    </row>
    <row r="11537" spans="1:19" x14ac:dyDescent="0.2">
      <c r="A11537">
        <v>11484</v>
      </c>
      <c r="B11537" s="1">
        <v>45106</v>
      </c>
      <c r="C11537" t="s">
        <v>260</v>
      </c>
      <c r="D11537" t="s">
        <v>332</v>
      </c>
      <c r="E11537">
        <v>1</v>
      </c>
      <c r="F11537" t="s">
        <v>225</v>
      </c>
      <c r="G11537" t="s">
        <v>284</v>
      </c>
      <c r="H11537" t="s">
        <v>3520</v>
      </c>
      <c r="M11537" s="2">
        <v>1100</v>
      </c>
      <c r="N11537" s="2">
        <v>10000</v>
      </c>
      <c r="O11537" s="2">
        <f>IF(Tabla1[[#This Row],[Mov]]="VNT",Tabla1[[#This Row],[Sale]]-Tabla1[[#This Row],[Cost]],-Tabla1[[#This Row],[Cost]]*Tabla1[[#This Row],[Cant]])</f>
        <v>8900</v>
      </c>
      <c r="P11537" s="8">
        <f>IF(Tabla1[[#This Row],[Mov]]="VNT",-Tabla1[[#This Row],[Cant]],Tabla1[[#This Row],[Cant]])</f>
        <v>-1</v>
      </c>
      <c r="Q11537" s="8">
        <f>DAY(Tabla1[[#This Row],[Date]])</f>
        <v>29</v>
      </c>
      <c r="R11537" s="8">
        <f>MONTH(Tabla1[[#This Row],[Date]])</f>
        <v>6</v>
      </c>
      <c r="S11537" s="8">
        <f>YEAR(Tabla1[[#This Row],[Date]])</f>
        <v>2023</v>
      </c>
    </row>
    <row r="11538" spans="1:19" x14ac:dyDescent="0.2">
      <c r="A11538">
        <v>11485</v>
      </c>
      <c r="B11538" s="1">
        <v>45106</v>
      </c>
      <c r="C11538" t="s">
        <v>260</v>
      </c>
      <c r="D11538" t="s">
        <v>809</v>
      </c>
      <c r="E11538">
        <v>1</v>
      </c>
      <c r="F11538" t="s">
        <v>26</v>
      </c>
      <c r="G11538" t="s">
        <v>264</v>
      </c>
      <c r="H11538" t="s">
        <v>20</v>
      </c>
      <c r="M11538" s="2">
        <v>8000</v>
      </c>
      <c r="N11538" s="2">
        <v>20000</v>
      </c>
      <c r="O11538" s="2">
        <f>IF(Tabla1[[#This Row],[Mov]]="VNT",Tabla1[[#This Row],[Sale]]-Tabla1[[#This Row],[Cost]],-Tabla1[[#This Row],[Cost]]*Tabla1[[#This Row],[Cant]])</f>
        <v>12000</v>
      </c>
      <c r="P11538" s="8">
        <f>IF(Tabla1[[#This Row],[Mov]]="VNT",-Tabla1[[#This Row],[Cant]],Tabla1[[#This Row],[Cant]])</f>
        <v>-1</v>
      </c>
      <c r="Q11538" s="8">
        <f>DAY(Tabla1[[#This Row],[Date]])</f>
        <v>29</v>
      </c>
      <c r="R11538" s="8">
        <f>MONTH(Tabla1[[#This Row],[Date]])</f>
        <v>6</v>
      </c>
      <c r="S11538" s="8">
        <f>YEAR(Tabla1[[#This Row],[Date]])</f>
        <v>2023</v>
      </c>
    </row>
    <row r="11539" spans="1:19" x14ac:dyDescent="0.2">
      <c r="A11539">
        <v>11486</v>
      </c>
      <c r="B11539" s="1">
        <v>45106</v>
      </c>
      <c r="C11539" t="s">
        <v>260</v>
      </c>
      <c r="D11539" t="s">
        <v>809</v>
      </c>
      <c r="E11539">
        <v>1</v>
      </c>
      <c r="F11539" t="s">
        <v>1102</v>
      </c>
      <c r="G11539" t="s">
        <v>266</v>
      </c>
      <c r="H11539" t="s">
        <v>3165</v>
      </c>
      <c r="M11539" s="2">
        <v>40000</v>
      </c>
      <c r="N11539" s="2">
        <v>60000</v>
      </c>
      <c r="O11539" s="2">
        <f>IF(Tabla1[[#This Row],[Mov]]="VNT",Tabla1[[#This Row],[Sale]]-Tabla1[[#This Row],[Cost]],-Tabla1[[#This Row],[Cost]]*Tabla1[[#This Row],[Cant]])</f>
        <v>20000</v>
      </c>
      <c r="P11539" s="8">
        <f>IF(Tabla1[[#This Row],[Mov]]="VNT",-Tabla1[[#This Row],[Cant]],Tabla1[[#This Row],[Cant]])</f>
        <v>-1</v>
      </c>
      <c r="Q11539" s="8">
        <f>DAY(Tabla1[[#This Row],[Date]])</f>
        <v>29</v>
      </c>
      <c r="R11539" s="8">
        <f>MONTH(Tabla1[[#This Row],[Date]])</f>
        <v>6</v>
      </c>
      <c r="S11539" s="8">
        <f>YEAR(Tabla1[[#This Row],[Date]])</f>
        <v>2023</v>
      </c>
    </row>
    <row r="11540" spans="1:19" x14ac:dyDescent="0.2">
      <c r="A11540">
        <v>11487</v>
      </c>
      <c r="B11540" s="1">
        <v>45106</v>
      </c>
      <c r="C11540" t="s">
        <v>260</v>
      </c>
      <c r="D11540" t="s">
        <v>955</v>
      </c>
      <c r="E11540">
        <v>1</v>
      </c>
      <c r="F11540" t="s">
        <v>15</v>
      </c>
      <c r="G11540" t="s">
        <v>333</v>
      </c>
      <c r="H11540" t="s">
        <v>16</v>
      </c>
      <c r="M11540" s="2">
        <v>3500</v>
      </c>
      <c r="N11540" s="2">
        <v>12000</v>
      </c>
      <c r="O11540" s="2">
        <f>IF(Tabla1[[#This Row],[Mov]]="VNT",Tabla1[[#This Row],[Sale]]-Tabla1[[#This Row],[Cost]],-Tabla1[[#This Row],[Cost]]*Tabla1[[#This Row],[Cant]])</f>
        <v>8500</v>
      </c>
      <c r="P11540" s="8">
        <f>IF(Tabla1[[#This Row],[Mov]]="VNT",-Tabla1[[#This Row],[Cant]],Tabla1[[#This Row],[Cant]])</f>
        <v>-1</v>
      </c>
      <c r="Q11540" s="8">
        <f>DAY(Tabla1[[#This Row],[Date]])</f>
        <v>29</v>
      </c>
      <c r="R11540" s="8">
        <f>MONTH(Tabla1[[#This Row],[Date]])</f>
        <v>6</v>
      </c>
      <c r="S11540" s="8">
        <f>YEAR(Tabla1[[#This Row],[Date]])</f>
        <v>2023</v>
      </c>
    </row>
    <row r="11541" spans="1:19" x14ac:dyDescent="0.2">
      <c r="A11541">
        <v>11488</v>
      </c>
      <c r="B11541" s="1">
        <v>45106</v>
      </c>
      <c r="C11541" t="s">
        <v>260</v>
      </c>
      <c r="D11541" t="s">
        <v>332</v>
      </c>
      <c r="E11541">
        <v>1</v>
      </c>
      <c r="F11541" t="s">
        <v>116</v>
      </c>
      <c r="G11541" t="s">
        <v>347</v>
      </c>
      <c r="H11541" t="s">
        <v>518</v>
      </c>
      <c r="M11541" s="2">
        <v>3270</v>
      </c>
      <c r="N11541" s="2">
        <v>3500</v>
      </c>
      <c r="O11541" s="2">
        <f>IF(Tabla1[[#This Row],[Mov]]="VNT",Tabla1[[#This Row],[Sale]]-Tabla1[[#This Row],[Cost]],-Tabla1[[#This Row],[Cost]]*Tabla1[[#This Row],[Cant]])</f>
        <v>230</v>
      </c>
      <c r="P11541" s="8">
        <f>IF(Tabla1[[#This Row],[Mov]]="VNT",-Tabla1[[#This Row],[Cant]],Tabla1[[#This Row],[Cant]])</f>
        <v>-1</v>
      </c>
      <c r="Q11541" s="8">
        <f>DAY(Tabla1[[#This Row],[Date]])</f>
        <v>29</v>
      </c>
      <c r="R11541" s="8">
        <f>MONTH(Tabla1[[#This Row],[Date]])</f>
        <v>6</v>
      </c>
      <c r="S11541" s="8">
        <f>YEAR(Tabla1[[#This Row],[Date]])</f>
        <v>2023</v>
      </c>
    </row>
    <row r="11542" spans="1:19" x14ac:dyDescent="0.2">
      <c r="A11542">
        <v>11489</v>
      </c>
      <c r="B11542" s="1">
        <v>45106</v>
      </c>
      <c r="C11542" t="s">
        <v>260</v>
      </c>
      <c r="D11542" t="s">
        <v>332</v>
      </c>
      <c r="E11542">
        <v>1</v>
      </c>
      <c r="F11542" t="s">
        <v>225</v>
      </c>
      <c r="G11542" t="s">
        <v>272</v>
      </c>
      <c r="H11542" t="s">
        <v>252</v>
      </c>
      <c r="M11542" s="2">
        <v>1100</v>
      </c>
      <c r="N11542" s="2">
        <v>10000</v>
      </c>
      <c r="O11542" s="2">
        <f>IF(Tabla1[[#This Row],[Mov]]="VNT",Tabla1[[#This Row],[Sale]]-Tabla1[[#This Row],[Cost]],-Tabla1[[#This Row],[Cost]]*Tabla1[[#This Row],[Cant]])</f>
        <v>8900</v>
      </c>
      <c r="P11542" s="8">
        <f>IF(Tabla1[[#This Row],[Mov]]="VNT",-Tabla1[[#This Row],[Cant]],Tabla1[[#This Row],[Cant]])</f>
        <v>-1</v>
      </c>
      <c r="Q11542" s="8">
        <f>DAY(Tabla1[[#This Row],[Date]])</f>
        <v>29</v>
      </c>
      <c r="R11542" s="8">
        <f>MONTH(Tabla1[[#This Row],[Date]])</f>
        <v>6</v>
      </c>
      <c r="S11542" s="8">
        <f>YEAR(Tabla1[[#This Row],[Date]])</f>
        <v>2023</v>
      </c>
    </row>
    <row r="11543" spans="1:19" x14ac:dyDescent="0.2">
      <c r="A11543">
        <v>11490</v>
      </c>
      <c r="B11543" s="1">
        <v>45106</v>
      </c>
      <c r="C11543" t="s">
        <v>260</v>
      </c>
      <c r="D11543" t="s">
        <v>332</v>
      </c>
      <c r="E11543">
        <v>1</v>
      </c>
      <c r="F11543" t="s">
        <v>116</v>
      </c>
      <c r="G11543" t="s">
        <v>349</v>
      </c>
      <c r="H11543" t="s">
        <v>515</v>
      </c>
      <c r="M11543" s="2">
        <v>6074</v>
      </c>
      <c r="N11543" s="2">
        <v>6500</v>
      </c>
      <c r="O11543" s="2">
        <f>IF(Tabla1[[#This Row],[Mov]]="VNT",Tabla1[[#This Row],[Sale]]-Tabla1[[#This Row],[Cost]],-Tabla1[[#This Row],[Cost]]*Tabla1[[#This Row],[Cant]])</f>
        <v>426</v>
      </c>
      <c r="P11543" s="8">
        <f>IF(Tabla1[[#This Row],[Mov]]="VNT",-Tabla1[[#This Row],[Cant]],Tabla1[[#This Row],[Cant]])</f>
        <v>-1</v>
      </c>
      <c r="Q11543" s="8">
        <f>DAY(Tabla1[[#This Row],[Date]])</f>
        <v>29</v>
      </c>
      <c r="R11543" s="8">
        <f>MONTH(Tabla1[[#This Row],[Date]])</f>
        <v>6</v>
      </c>
      <c r="S11543" s="8">
        <f>YEAR(Tabla1[[#This Row],[Date]])</f>
        <v>2023</v>
      </c>
    </row>
    <row r="11544" spans="1:19" x14ac:dyDescent="0.2">
      <c r="A11544">
        <v>11491</v>
      </c>
      <c r="B11544" s="1">
        <v>45106</v>
      </c>
      <c r="C11544" t="s">
        <v>260</v>
      </c>
      <c r="D11544" t="s">
        <v>332</v>
      </c>
      <c r="E11544">
        <v>1</v>
      </c>
      <c r="F11544" t="s">
        <v>116</v>
      </c>
      <c r="G11544" t="s">
        <v>349</v>
      </c>
      <c r="H11544" t="s">
        <v>515</v>
      </c>
      <c r="M11544" s="2">
        <v>3270</v>
      </c>
      <c r="N11544" s="2">
        <v>3500</v>
      </c>
      <c r="O11544" s="2">
        <f>IF(Tabla1[[#This Row],[Mov]]="VNT",Tabla1[[#This Row],[Sale]]-Tabla1[[#This Row],[Cost]],-Tabla1[[#This Row],[Cost]]*Tabla1[[#This Row],[Cant]])</f>
        <v>230</v>
      </c>
      <c r="P11544" s="8">
        <f>IF(Tabla1[[#This Row],[Mov]]="VNT",-Tabla1[[#This Row],[Cant]],Tabla1[[#This Row],[Cant]])</f>
        <v>-1</v>
      </c>
      <c r="Q11544" s="8">
        <f>DAY(Tabla1[[#This Row],[Date]])</f>
        <v>29</v>
      </c>
      <c r="R11544" s="8">
        <f>MONTH(Tabla1[[#This Row],[Date]])</f>
        <v>6</v>
      </c>
      <c r="S11544" s="8">
        <f>YEAR(Tabla1[[#This Row],[Date]])</f>
        <v>2023</v>
      </c>
    </row>
    <row r="11545" spans="1:19" x14ac:dyDescent="0.2">
      <c r="A11545">
        <v>11492</v>
      </c>
      <c r="B11545" s="1">
        <v>45106</v>
      </c>
      <c r="C11545" t="s">
        <v>260</v>
      </c>
      <c r="D11545" t="s">
        <v>332</v>
      </c>
      <c r="E11545">
        <v>1</v>
      </c>
      <c r="F11545" t="s">
        <v>116</v>
      </c>
      <c r="G11545" t="s">
        <v>349</v>
      </c>
      <c r="H11545" t="s">
        <v>515</v>
      </c>
      <c r="M11545" s="2">
        <v>3270</v>
      </c>
      <c r="N11545" s="2">
        <v>3500</v>
      </c>
      <c r="O11545" s="2">
        <f>IF(Tabla1[[#This Row],[Mov]]="VNT",Tabla1[[#This Row],[Sale]]-Tabla1[[#This Row],[Cost]],-Tabla1[[#This Row],[Cost]]*Tabla1[[#This Row],[Cant]])</f>
        <v>230</v>
      </c>
      <c r="P11545" s="8">
        <f>IF(Tabla1[[#This Row],[Mov]]="VNT",-Tabla1[[#This Row],[Cant]],Tabla1[[#This Row],[Cant]])</f>
        <v>-1</v>
      </c>
      <c r="Q11545" s="8">
        <f>DAY(Tabla1[[#This Row],[Date]])</f>
        <v>29</v>
      </c>
      <c r="R11545" s="8">
        <f>MONTH(Tabla1[[#This Row],[Date]])</f>
        <v>6</v>
      </c>
      <c r="S11545" s="8">
        <f>YEAR(Tabla1[[#This Row],[Date]])</f>
        <v>2023</v>
      </c>
    </row>
    <row r="11546" spans="1:19" x14ac:dyDescent="0.2">
      <c r="A11546">
        <v>11493</v>
      </c>
      <c r="B11546" s="1">
        <v>45106</v>
      </c>
      <c r="C11546" t="s">
        <v>260</v>
      </c>
      <c r="D11546" t="s">
        <v>332</v>
      </c>
      <c r="E11546">
        <v>1</v>
      </c>
      <c r="F11546" t="s">
        <v>116</v>
      </c>
      <c r="G11546" t="s">
        <v>349</v>
      </c>
      <c r="H11546" t="s">
        <v>515</v>
      </c>
      <c r="M11546" s="2">
        <v>6074</v>
      </c>
      <c r="N11546" s="2">
        <v>6500</v>
      </c>
      <c r="O11546" s="2">
        <f>IF(Tabla1[[#This Row],[Mov]]="VNT",Tabla1[[#This Row],[Sale]]-Tabla1[[#This Row],[Cost]],-Tabla1[[#This Row],[Cost]]*Tabla1[[#This Row],[Cant]])</f>
        <v>426</v>
      </c>
      <c r="P11546" s="8">
        <f>IF(Tabla1[[#This Row],[Mov]]="VNT",-Tabla1[[#This Row],[Cant]],Tabla1[[#This Row],[Cant]])</f>
        <v>-1</v>
      </c>
      <c r="Q11546" s="8">
        <f>DAY(Tabla1[[#This Row],[Date]])</f>
        <v>29</v>
      </c>
      <c r="R11546" s="8">
        <f>MONTH(Tabla1[[#This Row],[Date]])</f>
        <v>6</v>
      </c>
      <c r="S11546" s="8">
        <f>YEAR(Tabla1[[#This Row],[Date]])</f>
        <v>2023</v>
      </c>
    </row>
    <row r="11547" spans="1:19" x14ac:dyDescent="0.2">
      <c r="A11547">
        <v>11494</v>
      </c>
      <c r="B11547" s="1">
        <v>45106</v>
      </c>
      <c r="C11547" t="s">
        <v>260</v>
      </c>
      <c r="D11547" t="s">
        <v>332</v>
      </c>
      <c r="E11547">
        <v>1</v>
      </c>
      <c r="F11547" t="s">
        <v>455</v>
      </c>
      <c r="G11547" t="s">
        <v>347</v>
      </c>
      <c r="H11547" t="s">
        <v>518</v>
      </c>
      <c r="M11547" s="2">
        <v>0</v>
      </c>
      <c r="N11547" s="2">
        <v>4000</v>
      </c>
      <c r="O11547" s="2">
        <f>IF(Tabla1[[#This Row],[Mov]]="VNT",Tabla1[[#This Row],[Sale]]-Tabla1[[#This Row],[Cost]],-Tabla1[[#This Row],[Cost]]*Tabla1[[#This Row],[Cant]])</f>
        <v>4000</v>
      </c>
      <c r="P11547" s="8">
        <f>IF(Tabla1[[#This Row],[Mov]]="VNT",-Tabla1[[#This Row],[Cant]],Tabla1[[#This Row],[Cant]])</f>
        <v>-1</v>
      </c>
      <c r="Q11547" s="8">
        <f>DAY(Tabla1[[#This Row],[Date]])</f>
        <v>29</v>
      </c>
      <c r="R11547" s="8">
        <f>MONTH(Tabla1[[#This Row],[Date]])</f>
        <v>6</v>
      </c>
      <c r="S11547" s="8">
        <f>YEAR(Tabla1[[#This Row],[Date]])</f>
        <v>2023</v>
      </c>
    </row>
    <row r="11548" spans="1:19" x14ac:dyDescent="0.2">
      <c r="A11548">
        <v>11495</v>
      </c>
      <c r="B11548" s="1">
        <v>45107</v>
      </c>
      <c r="C11548" t="s">
        <v>260</v>
      </c>
      <c r="D11548" t="s">
        <v>332</v>
      </c>
      <c r="E11548">
        <v>1</v>
      </c>
      <c r="F11548" t="s">
        <v>116</v>
      </c>
      <c r="G11548" t="s">
        <v>382</v>
      </c>
      <c r="H11548" t="s">
        <v>514</v>
      </c>
      <c r="M11548" s="2">
        <v>3270</v>
      </c>
      <c r="N11548" s="2">
        <v>3500</v>
      </c>
      <c r="O11548" s="2">
        <f>IF(Tabla1[[#This Row],[Mov]]="VNT",Tabla1[[#This Row],[Sale]]-Tabla1[[#This Row],[Cost]],-Tabla1[[#This Row],[Cost]]*Tabla1[[#This Row],[Cant]])</f>
        <v>230</v>
      </c>
      <c r="P11548" s="8">
        <f>IF(Tabla1[[#This Row],[Mov]]="VNT",-Tabla1[[#This Row],[Cant]],Tabla1[[#This Row],[Cant]])</f>
        <v>-1</v>
      </c>
      <c r="Q11548" s="8">
        <f>DAY(Tabla1[[#This Row],[Date]])</f>
        <v>30</v>
      </c>
      <c r="R11548" s="8">
        <f>MONTH(Tabla1[[#This Row],[Date]])</f>
        <v>6</v>
      </c>
      <c r="S11548" s="8">
        <f>YEAR(Tabla1[[#This Row],[Date]])</f>
        <v>2023</v>
      </c>
    </row>
    <row r="11549" spans="1:19" x14ac:dyDescent="0.2">
      <c r="A11549">
        <v>11496</v>
      </c>
      <c r="B11549" s="1">
        <v>45107</v>
      </c>
      <c r="C11549" t="s">
        <v>260</v>
      </c>
      <c r="D11549" t="s">
        <v>332</v>
      </c>
      <c r="E11549">
        <v>1</v>
      </c>
      <c r="F11549" t="s">
        <v>116</v>
      </c>
      <c r="G11549" t="s">
        <v>382</v>
      </c>
      <c r="H11549" t="s">
        <v>514</v>
      </c>
      <c r="M11549" s="2">
        <v>3270</v>
      </c>
      <c r="N11549" s="2">
        <v>3500</v>
      </c>
      <c r="O11549" s="2">
        <f>IF(Tabla1[[#This Row],[Mov]]="VNT",Tabla1[[#This Row],[Sale]]-Tabla1[[#This Row],[Cost]],-Tabla1[[#This Row],[Cost]]*Tabla1[[#This Row],[Cant]])</f>
        <v>230</v>
      </c>
      <c r="P11549" s="8">
        <f>IF(Tabla1[[#This Row],[Mov]]="VNT",-Tabla1[[#This Row],[Cant]],Tabla1[[#This Row],[Cant]])</f>
        <v>-1</v>
      </c>
      <c r="Q11549" s="8">
        <f>DAY(Tabla1[[#This Row],[Date]])</f>
        <v>30</v>
      </c>
      <c r="R11549" s="8">
        <f>MONTH(Tabla1[[#This Row],[Date]])</f>
        <v>6</v>
      </c>
      <c r="S11549" s="8">
        <f>YEAR(Tabla1[[#This Row],[Date]])</f>
        <v>2023</v>
      </c>
    </row>
    <row r="11550" spans="1:19" x14ac:dyDescent="0.2">
      <c r="A11550">
        <v>11497</v>
      </c>
      <c r="B11550" s="1">
        <v>45107</v>
      </c>
      <c r="C11550" t="s">
        <v>260</v>
      </c>
      <c r="D11550" t="s">
        <v>332</v>
      </c>
      <c r="E11550">
        <v>1</v>
      </c>
      <c r="F11550" t="s">
        <v>116</v>
      </c>
      <c r="G11550" t="s">
        <v>347</v>
      </c>
      <c r="H11550" t="s">
        <v>518</v>
      </c>
      <c r="M11550" s="2">
        <v>10279</v>
      </c>
      <c r="N11550" s="2">
        <v>11000</v>
      </c>
      <c r="O11550" s="2">
        <f>IF(Tabla1[[#This Row],[Mov]]="VNT",Tabla1[[#This Row],[Sale]]-Tabla1[[#This Row],[Cost]],-Tabla1[[#This Row],[Cost]]*Tabla1[[#This Row],[Cant]])</f>
        <v>721</v>
      </c>
      <c r="P11550" s="8">
        <f>IF(Tabla1[[#This Row],[Mov]]="VNT",-Tabla1[[#This Row],[Cant]],Tabla1[[#This Row],[Cant]])</f>
        <v>-1</v>
      </c>
      <c r="Q11550" s="8">
        <f>DAY(Tabla1[[#This Row],[Date]])</f>
        <v>30</v>
      </c>
      <c r="R11550" s="8">
        <f>MONTH(Tabla1[[#This Row],[Date]])</f>
        <v>6</v>
      </c>
      <c r="S11550" s="8">
        <f>YEAR(Tabla1[[#This Row],[Date]])</f>
        <v>2023</v>
      </c>
    </row>
    <row r="11551" spans="1:19" x14ac:dyDescent="0.2">
      <c r="A11551">
        <v>11498</v>
      </c>
      <c r="B11551" s="1">
        <v>45107</v>
      </c>
      <c r="C11551" t="s">
        <v>261</v>
      </c>
      <c r="D11551" t="s">
        <v>892</v>
      </c>
      <c r="E11551">
        <v>1</v>
      </c>
      <c r="F11551" t="s">
        <v>386</v>
      </c>
      <c r="G11551" t="s">
        <v>263</v>
      </c>
      <c r="H11551" t="s">
        <v>282</v>
      </c>
      <c r="M11551" s="2">
        <v>65000</v>
      </c>
      <c r="N11551" s="2">
        <v>135000</v>
      </c>
      <c r="O11551" s="2">
        <f>IF(Tabla1[[#This Row],[Mov]]="VNT",Tabla1[[#This Row],[Sale]]-Tabla1[[#This Row],[Cost]],-Tabla1[[#This Row],[Cost]]*Tabla1[[#This Row],[Cant]])</f>
        <v>-65000</v>
      </c>
      <c r="P11551" s="8">
        <f>IF(Tabla1[[#This Row],[Mov]]="VNT",-Tabla1[[#This Row],[Cant]],Tabla1[[#This Row],[Cant]])</f>
        <v>1</v>
      </c>
      <c r="Q11551" s="8">
        <f>DAY(Tabla1[[#This Row],[Date]])</f>
        <v>30</v>
      </c>
      <c r="R11551" s="8">
        <f>MONTH(Tabla1[[#This Row],[Date]])</f>
        <v>6</v>
      </c>
      <c r="S11551" s="8">
        <f>YEAR(Tabla1[[#This Row],[Date]])</f>
        <v>2023</v>
      </c>
    </row>
    <row r="11552" spans="1:19" x14ac:dyDescent="0.2">
      <c r="A11552">
        <v>11499</v>
      </c>
      <c r="B11552" s="1">
        <v>45107</v>
      </c>
      <c r="C11552" t="s">
        <v>261</v>
      </c>
      <c r="D11552" t="s">
        <v>892</v>
      </c>
      <c r="E11552">
        <v>1</v>
      </c>
      <c r="F11552" t="s">
        <v>386</v>
      </c>
      <c r="G11552" t="s">
        <v>284</v>
      </c>
      <c r="H11552" t="s">
        <v>1342</v>
      </c>
      <c r="M11552" s="2">
        <v>60000</v>
      </c>
      <c r="N11552" s="2">
        <v>120000</v>
      </c>
      <c r="O11552" s="2">
        <f>IF(Tabla1[[#This Row],[Mov]]="VNT",Tabla1[[#This Row],[Sale]]-Tabla1[[#This Row],[Cost]],-Tabla1[[#This Row],[Cost]]*Tabla1[[#This Row],[Cant]])</f>
        <v>-60000</v>
      </c>
      <c r="P11552" s="8">
        <f>IF(Tabla1[[#This Row],[Mov]]="VNT",-Tabla1[[#This Row],[Cant]],Tabla1[[#This Row],[Cant]])</f>
        <v>1</v>
      </c>
      <c r="Q11552" s="8">
        <f>DAY(Tabla1[[#This Row],[Date]])</f>
        <v>30</v>
      </c>
      <c r="R11552" s="8">
        <f>MONTH(Tabla1[[#This Row],[Date]])</f>
        <v>6</v>
      </c>
      <c r="S11552" s="8">
        <f>YEAR(Tabla1[[#This Row],[Date]])</f>
        <v>2023</v>
      </c>
    </row>
    <row r="11553" spans="1:19" x14ac:dyDescent="0.2">
      <c r="A11553">
        <v>11500</v>
      </c>
      <c r="B11553" s="1">
        <v>45107</v>
      </c>
      <c r="C11553" t="s">
        <v>260</v>
      </c>
      <c r="D11553" t="s">
        <v>332</v>
      </c>
      <c r="E11553">
        <v>1</v>
      </c>
      <c r="F11553" t="s">
        <v>386</v>
      </c>
      <c r="G11553" t="s">
        <v>263</v>
      </c>
      <c r="H11553" t="s">
        <v>282</v>
      </c>
      <c r="M11553" s="2">
        <v>65000</v>
      </c>
      <c r="N11553" s="2">
        <v>139000</v>
      </c>
      <c r="O11553" s="2">
        <f>IF(Tabla1[[#This Row],[Mov]]="VNT",Tabla1[[#This Row],[Sale]]-Tabla1[[#This Row],[Cost]],-Tabla1[[#This Row],[Cost]]*Tabla1[[#This Row],[Cant]])</f>
        <v>74000</v>
      </c>
      <c r="P11553" s="8">
        <f>IF(Tabla1[[#This Row],[Mov]]="VNT",-Tabla1[[#This Row],[Cant]],Tabla1[[#This Row],[Cant]])</f>
        <v>-1</v>
      </c>
      <c r="Q11553" s="8">
        <f>DAY(Tabla1[[#This Row],[Date]])</f>
        <v>30</v>
      </c>
      <c r="R11553" s="8">
        <f>MONTH(Tabla1[[#This Row],[Date]])</f>
        <v>6</v>
      </c>
      <c r="S11553" s="8">
        <f>YEAR(Tabla1[[#This Row],[Date]])</f>
        <v>2023</v>
      </c>
    </row>
    <row r="11554" spans="1:19" x14ac:dyDescent="0.2">
      <c r="A11554">
        <v>11501</v>
      </c>
      <c r="B11554" s="1">
        <v>45107</v>
      </c>
      <c r="C11554" t="s">
        <v>260</v>
      </c>
      <c r="D11554" t="s">
        <v>332</v>
      </c>
      <c r="E11554">
        <v>1</v>
      </c>
      <c r="F11554" t="s">
        <v>342</v>
      </c>
      <c r="G11554" t="s">
        <v>263</v>
      </c>
      <c r="H11554" t="s">
        <v>282</v>
      </c>
      <c r="M11554" s="2">
        <v>900</v>
      </c>
      <c r="N11554" s="2">
        <v>6000</v>
      </c>
      <c r="O11554" s="2">
        <f>IF(Tabla1[[#This Row],[Mov]]="VNT",Tabla1[[#This Row],[Sale]]-Tabla1[[#This Row],[Cost]],-Tabla1[[#This Row],[Cost]]*Tabla1[[#This Row],[Cant]])</f>
        <v>5100</v>
      </c>
      <c r="P11554" s="8">
        <f>IF(Tabla1[[#This Row],[Mov]]="VNT",-Tabla1[[#This Row],[Cant]],Tabla1[[#This Row],[Cant]])</f>
        <v>-1</v>
      </c>
      <c r="Q11554" s="8">
        <f>DAY(Tabla1[[#This Row],[Date]])</f>
        <v>30</v>
      </c>
      <c r="R11554" s="8">
        <f>MONTH(Tabla1[[#This Row],[Date]])</f>
        <v>6</v>
      </c>
      <c r="S11554" s="8">
        <f>YEAR(Tabla1[[#This Row],[Date]])</f>
        <v>2023</v>
      </c>
    </row>
    <row r="11555" spans="1:19" x14ac:dyDescent="0.2">
      <c r="A11555">
        <v>11502</v>
      </c>
      <c r="B11555" s="1">
        <v>45107</v>
      </c>
      <c r="C11555" t="s">
        <v>261</v>
      </c>
      <c r="D11555" t="s">
        <v>3433</v>
      </c>
      <c r="E11555">
        <v>2</v>
      </c>
      <c r="F11555" t="s">
        <v>586</v>
      </c>
      <c r="G11555" t="s">
        <v>273</v>
      </c>
      <c r="H11555" t="s">
        <v>470</v>
      </c>
      <c r="J11555" t="s">
        <v>3647</v>
      </c>
      <c r="M11555" s="2">
        <v>6500</v>
      </c>
      <c r="N11555" s="2">
        <v>20000</v>
      </c>
      <c r="O11555" s="2">
        <f>IF(Tabla1[[#This Row],[Mov]]="VNT",Tabla1[[#This Row],[Sale]]-Tabla1[[#This Row],[Cost]],-Tabla1[[#This Row],[Cost]]*Tabla1[[#This Row],[Cant]])</f>
        <v>-13000</v>
      </c>
      <c r="P11555" s="8">
        <f>IF(Tabla1[[#This Row],[Mov]]="VNT",-Tabla1[[#This Row],[Cant]],Tabla1[[#This Row],[Cant]])</f>
        <v>2</v>
      </c>
      <c r="Q11555" s="8">
        <f>DAY(Tabla1[[#This Row],[Date]])</f>
        <v>30</v>
      </c>
      <c r="R11555" s="8">
        <f>MONTH(Tabla1[[#This Row],[Date]])</f>
        <v>6</v>
      </c>
      <c r="S11555" s="8">
        <f>YEAR(Tabla1[[#This Row],[Date]])</f>
        <v>2023</v>
      </c>
    </row>
    <row r="11556" spans="1:19" x14ac:dyDescent="0.2">
      <c r="A11556">
        <v>11503</v>
      </c>
      <c r="B11556" s="1">
        <v>45107</v>
      </c>
      <c r="C11556" t="s">
        <v>261</v>
      </c>
      <c r="D11556" t="s">
        <v>3433</v>
      </c>
      <c r="E11556">
        <v>3</v>
      </c>
      <c r="F11556" t="s">
        <v>891</v>
      </c>
      <c r="G11556" t="s">
        <v>284</v>
      </c>
      <c r="H11556" t="s">
        <v>573</v>
      </c>
      <c r="J11556" t="s">
        <v>2954</v>
      </c>
      <c r="M11556" s="2">
        <v>3500</v>
      </c>
      <c r="N11556" s="2">
        <v>10000</v>
      </c>
      <c r="O11556" s="2">
        <f>IF(Tabla1[[#This Row],[Mov]]="VNT",Tabla1[[#This Row],[Sale]]-Tabla1[[#This Row],[Cost]],-Tabla1[[#This Row],[Cost]]*Tabla1[[#This Row],[Cant]])</f>
        <v>-10500</v>
      </c>
      <c r="P11556" s="8">
        <f>IF(Tabla1[[#This Row],[Mov]]="VNT",-Tabla1[[#This Row],[Cant]],Tabla1[[#This Row],[Cant]])</f>
        <v>3</v>
      </c>
      <c r="Q11556" s="8">
        <f>DAY(Tabla1[[#This Row],[Date]])</f>
        <v>30</v>
      </c>
      <c r="R11556" s="8">
        <f>MONTH(Tabla1[[#This Row],[Date]])</f>
        <v>6</v>
      </c>
      <c r="S11556" s="8">
        <f>YEAR(Tabla1[[#This Row],[Date]])</f>
        <v>2023</v>
      </c>
    </row>
    <row r="11557" spans="1:19" x14ac:dyDescent="0.2">
      <c r="A11557">
        <v>11504</v>
      </c>
      <c r="B11557" s="1">
        <v>45107</v>
      </c>
      <c r="C11557" t="s">
        <v>261</v>
      </c>
      <c r="D11557" t="s">
        <v>3433</v>
      </c>
      <c r="E11557">
        <v>1</v>
      </c>
      <c r="F11557" t="s">
        <v>224</v>
      </c>
      <c r="G11557" t="s">
        <v>263</v>
      </c>
      <c r="H11557" t="s">
        <v>547</v>
      </c>
      <c r="M11557" s="2">
        <v>8000</v>
      </c>
      <c r="N11557" s="2">
        <v>20000</v>
      </c>
      <c r="O11557" s="2">
        <f>IF(Tabla1[[#This Row],[Mov]]="VNT",Tabla1[[#This Row],[Sale]]-Tabla1[[#This Row],[Cost]],-Tabla1[[#This Row],[Cost]]*Tabla1[[#This Row],[Cant]])</f>
        <v>-8000</v>
      </c>
      <c r="P11557" s="8">
        <f>IF(Tabla1[[#This Row],[Mov]]="VNT",-Tabla1[[#This Row],[Cant]],Tabla1[[#This Row],[Cant]])</f>
        <v>1</v>
      </c>
      <c r="Q11557" s="8">
        <f>DAY(Tabla1[[#This Row],[Date]])</f>
        <v>30</v>
      </c>
      <c r="R11557" s="8">
        <f>MONTH(Tabla1[[#This Row],[Date]])</f>
        <v>6</v>
      </c>
      <c r="S11557" s="8">
        <f>YEAR(Tabla1[[#This Row],[Date]])</f>
        <v>2023</v>
      </c>
    </row>
    <row r="11558" spans="1:19" x14ac:dyDescent="0.2">
      <c r="A11558">
        <v>11505</v>
      </c>
      <c r="B11558" s="1">
        <v>45107</v>
      </c>
      <c r="C11558" t="s">
        <v>261</v>
      </c>
      <c r="D11558" t="s">
        <v>3433</v>
      </c>
      <c r="E11558">
        <v>1</v>
      </c>
      <c r="F11558" t="s">
        <v>224</v>
      </c>
      <c r="G11558" t="s">
        <v>273</v>
      </c>
      <c r="H11558" t="s">
        <v>1279</v>
      </c>
      <c r="J11558" t="s">
        <v>1078</v>
      </c>
      <c r="M11558" s="2">
        <v>7500</v>
      </c>
      <c r="N11558" s="2">
        <v>18000</v>
      </c>
      <c r="O11558" s="2">
        <f>IF(Tabla1[[#This Row],[Mov]]="VNT",Tabla1[[#This Row],[Sale]]-Tabla1[[#This Row],[Cost]],-Tabla1[[#This Row],[Cost]]*Tabla1[[#This Row],[Cant]])</f>
        <v>-7500</v>
      </c>
      <c r="P11558" s="8">
        <f>IF(Tabla1[[#This Row],[Mov]]="VNT",-Tabla1[[#This Row],[Cant]],Tabla1[[#This Row],[Cant]])</f>
        <v>1</v>
      </c>
      <c r="Q11558" s="8">
        <f>DAY(Tabla1[[#This Row],[Date]])</f>
        <v>30</v>
      </c>
      <c r="R11558" s="8">
        <f>MONTH(Tabla1[[#This Row],[Date]])</f>
        <v>6</v>
      </c>
      <c r="S11558" s="8">
        <f>YEAR(Tabla1[[#This Row],[Date]])</f>
        <v>2023</v>
      </c>
    </row>
    <row r="11559" spans="1:19" x14ac:dyDescent="0.2">
      <c r="A11559">
        <v>11506</v>
      </c>
      <c r="B11559" s="1">
        <v>45107</v>
      </c>
      <c r="C11559" t="s">
        <v>261</v>
      </c>
      <c r="D11559" t="s">
        <v>3433</v>
      </c>
      <c r="E11559">
        <v>1</v>
      </c>
      <c r="F11559" t="s">
        <v>224</v>
      </c>
      <c r="G11559" t="s">
        <v>263</v>
      </c>
      <c r="H11559" t="s">
        <v>2946</v>
      </c>
      <c r="J11559" t="s">
        <v>927</v>
      </c>
      <c r="M11559" s="2">
        <v>9000</v>
      </c>
      <c r="N11559" s="2">
        <v>20000</v>
      </c>
      <c r="O11559" s="2">
        <f>IF(Tabla1[[#This Row],[Mov]]="VNT",Tabla1[[#This Row],[Sale]]-Tabla1[[#This Row],[Cost]],-Tabla1[[#This Row],[Cost]]*Tabla1[[#This Row],[Cant]])</f>
        <v>-9000</v>
      </c>
      <c r="P11559" s="8">
        <f>IF(Tabla1[[#This Row],[Mov]]="VNT",-Tabla1[[#This Row],[Cant]],Tabla1[[#This Row],[Cant]])</f>
        <v>1</v>
      </c>
      <c r="Q11559" s="8">
        <f>DAY(Tabla1[[#This Row],[Date]])</f>
        <v>30</v>
      </c>
      <c r="R11559" s="8">
        <f>MONTH(Tabla1[[#This Row],[Date]])</f>
        <v>6</v>
      </c>
      <c r="S11559" s="8">
        <f>YEAR(Tabla1[[#This Row],[Date]])</f>
        <v>2023</v>
      </c>
    </row>
    <row r="11560" spans="1:19" x14ac:dyDescent="0.2">
      <c r="A11560">
        <v>11507</v>
      </c>
      <c r="B11560" s="1">
        <v>45107</v>
      </c>
      <c r="C11560" t="s">
        <v>261</v>
      </c>
      <c r="D11560" t="s">
        <v>3433</v>
      </c>
      <c r="E11560">
        <v>3</v>
      </c>
      <c r="F11560" t="s">
        <v>15</v>
      </c>
      <c r="G11560" t="s">
        <v>3648</v>
      </c>
      <c r="H11560" t="s">
        <v>16</v>
      </c>
      <c r="M11560" s="2">
        <v>4500</v>
      </c>
      <c r="N11560" s="2">
        <v>14000</v>
      </c>
      <c r="O11560" s="2">
        <f>IF(Tabla1[[#This Row],[Mov]]="VNT",Tabla1[[#This Row],[Sale]]-Tabla1[[#This Row],[Cost]],-Tabla1[[#This Row],[Cost]]*Tabla1[[#This Row],[Cant]])</f>
        <v>-13500</v>
      </c>
      <c r="P11560" s="8">
        <f>IF(Tabla1[[#This Row],[Mov]]="VNT",-Tabla1[[#This Row],[Cant]],Tabla1[[#This Row],[Cant]])</f>
        <v>3</v>
      </c>
      <c r="Q11560" s="8">
        <f>DAY(Tabla1[[#This Row],[Date]])</f>
        <v>30</v>
      </c>
      <c r="R11560" s="8">
        <f>MONTH(Tabla1[[#This Row],[Date]])</f>
        <v>6</v>
      </c>
      <c r="S11560" s="8">
        <f>YEAR(Tabla1[[#This Row],[Date]])</f>
        <v>2023</v>
      </c>
    </row>
    <row r="11561" spans="1:19" x14ac:dyDescent="0.2">
      <c r="A11561">
        <v>11508</v>
      </c>
      <c r="B11561" s="1">
        <v>45107</v>
      </c>
      <c r="C11561" t="s">
        <v>261</v>
      </c>
      <c r="D11561" t="s">
        <v>3433</v>
      </c>
      <c r="E11561">
        <v>3</v>
      </c>
      <c r="F11561" t="s">
        <v>15</v>
      </c>
      <c r="G11561" t="s">
        <v>3648</v>
      </c>
      <c r="H11561" t="s">
        <v>20</v>
      </c>
      <c r="M11561" s="2">
        <v>5000</v>
      </c>
      <c r="N11561" s="2">
        <v>14000</v>
      </c>
      <c r="O11561" s="2">
        <f>IF(Tabla1[[#This Row],[Mov]]="VNT",Tabla1[[#This Row],[Sale]]-Tabla1[[#This Row],[Cost]],-Tabla1[[#This Row],[Cost]]*Tabla1[[#This Row],[Cant]])</f>
        <v>-15000</v>
      </c>
      <c r="P11561" s="8">
        <f>IF(Tabla1[[#This Row],[Mov]]="VNT",-Tabla1[[#This Row],[Cant]],Tabla1[[#This Row],[Cant]])</f>
        <v>3</v>
      </c>
      <c r="Q11561" s="8">
        <f>DAY(Tabla1[[#This Row],[Date]])</f>
        <v>30</v>
      </c>
      <c r="R11561" s="8">
        <f>MONTH(Tabla1[[#This Row],[Date]])</f>
        <v>6</v>
      </c>
      <c r="S11561" s="8">
        <f>YEAR(Tabla1[[#This Row],[Date]])</f>
        <v>2023</v>
      </c>
    </row>
    <row r="11562" spans="1:19" x14ac:dyDescent="0.2">
      <c r="A11562">
        <v>11509</v>
      </c>
      <c r="B11562" s="1">
        <v>45107</v>
      </c>
      <c r="C11562" t="s">
        <v>260</v>
      </c>
      <c r="D11562" t="s">
        <v>332</v>
      </c>
      <c r="E11562">
        <v>1</v>
      </c>
      <c r="F11562" t="s">
        <v>26</v>
      </c>
      <c r="G11562" t="s">
        <v>1734</v>
      </c>
      <c r="H11562" t="s">
        <v>3034</v>
      </c>
      <c r="M11562" s="2">
        <v>5000</v>
      </c>
      <c r="N11562" s="2">
        <v>20000</v>
      </c>
      <c r="O11562" s="2">
        <f>IF(Tabla1[[#This Row],[Mov]]="VNT",Tabla1[[#This Row],[Sale]]-Tabla1[[#This Row],[Cost]],-Tabla1[[#This Row],[Cost]]*Tabla1[[#This Row],[Cant]])</f>
        <v>15000</v>
      </c>
      <c r="P11562" s="8">
        <f>IF(Tabla1[[#This Row],[Mov]]="VNT",-Tabla1[[#This Row],[Cant]],Tabla1[[#This Row],[Cant]])</f>
        <v>-1</v>
      </c>
      <c r="Q11562" s="8">
        <f>DAY(Tabla1[[#This Row],[Date]])</f>
        <v>30</v>
      </c>
      <c r="R11562" s="8">
        <f>MONTH(Tabla1[[#This Row],[Date]])</f>
        <v>6</v>
      </c>
      <c r="S11562" s="8">
        <f>YEAR(Tabla1[[#This Row],[Date]])</f>
        <v>2023</v>
      </c>
    </row>
    <row r="11563" spans="1:19" x14ac:dyDescent="0.2">
      <c r="A11563">
        <v>11510</v>
      </c>
      <c r="B11563" s="1">
        <v>45107</v>
      </c>
      <c r="C11563" t="s">
        <v>261</v>
      </c>
      <c r="D11563" t="s">
        <v>1767</v>
      </c>
      <c r="E11563">
        <v>2</v>
      </c>
      <c r="F11563" t="s">
        <v>1102</v>
      </c>
      <c r="G11563" t="s">
        <v>3526</v>
      </c>
      <c r="H11563" t="s">
        <v>3165</v>
      </c>
      <c r="M11563" s="2">
        <v>40000</v>
      </c>
      <c r="N11563" s="2">
        <v>69000</v>
      </c>
      <c r="O11563" s="2">
        <f>IF(Tabla1[[#This Row],[Mov]]="VNT",Tabla1[[#This Row],[Sale]]-Tabla1[[#This Row],[Cost]],-Tabla1[[#This Row],[Cost]]*Tabla1[[#This Row],[Cant]])</f>
        <v>-80000</v>
      </c>
      <c r="P11563" s="8">
        <f>IF(Tabla1[[#This Row],[Mov]]="VNT",-Tabla1[[#This Row],[Cant]],Tabla1[[#This Row],[Cant]])</f>
        <v>2</v>
      </c>
      <c r="Q11563" s="8">
        <f>DAY(Tabla1[[#This Row],[Date]])</f>
        <v>30</v>
      </c>
      <c r="R11563" s="8">
        <f>MONTH(Tabla1[[#This Row],[Date]])</f>
        <v>6</v>
      </c>
      <c r="S11563" s="8">
        <f>YEAR(Tabla1[[#This Row],[Date]])</f>
        <v>2023</v>
      </c>
    </row>
    <row r="11564" spans="1:19" x14ac:dyDescent="0.2">
      <c r="A11564">
        <v>11511</v>
      </c>
      <c r="B11564" s="1">
        <v>45107</v>
      </c>
      <c r="C11564" t="s">
        <v>260</v>
      </c>
      <c r="D11564" t="s">
        <v>332</v>
      </c>
      <c r="E11564">
        <v>1</v>
      </c>
      <c r="F11564" t="s">
        <v>21</v>
      </c>
      <c r="G11564" t="s">
        <v>272</v>
      </c>
      <c r="H11564" t="s">
        <v>1522</v>
      </c>
      <c r="M11564" s="2">
        <v>2800</v>
      </c>
      <c r="N11564" s="2">
        <v>10000</v>
      </c>
      <c r="O11564" s="2">
        <f>IF(Tabla1[[#This Row],[Mov]]="VNT",Tabla1[[#This Row],[Sale]]-Tabla1[[#This Row],[Cost]],-Tabla1[[#This Row],[Cost]]*Tabla1[[#This Row],[Cant]])</f>
        <v>7200</v>
      </c>
      <c r="P11564" s="8">
        <f>IF(Tabla1[[#This Row],[Mov]]="VNT",-Tabla1[[#This Row],[Cant]],Tabla1[[#This Row],[Cant]])</f>
        <v>-1</v>
      </c>
      <c r="Q11564" s="8">
        <f>DAY(Tabla1[[#This Row],[Date]])</f>
        <v>30</v>
      </c>
      <c r="R11564" s="8">
        <f>MONTH(Tabla1[[#This Row],[Date]])</f>
        <v>6</v>
      </c>
      <c r="S11564" s="8">
        <f>YEAR(Tabla1[[#This Row],[Date]])</f>
        <v>2023</v>
      </c>
    </row>
    <row r="11565" spans="1:19" x14ac:dyDescent="0.2">
      <c r="A11565">
        <v>11512</v>
      </c>
      <c r="B11565" s="1">
        <v>45107</v>
      </c>
      <c r="C11565" t="s">
        <v>261</v>
      </c>
      <c r="D11565" t="s">
        <v>1569</v>
      </c>
      <c r="E11565">
        <v>5</v>
      </c>
      <c r="F11565" t="s">
        <v>225</v>
      </c>
      <c r="G11565" t="s">
        <v>272</v>
      </c>
      <c r="H11565" t="s">
        <v>308</v>
      </c>
      <c r="M11565" s="2">
        <v>1000</v>
      </c>
      <c r="N11565" s="2">
        <v>10000</v>
      </c>
      <c r="O11565" s="2">
        <f>IF(Tabla1[[#This Row],[Mov]]="VNT",Tabla1[[#This Row],[Sale]]-Tabla1[[#This Row],[Cost]],-Tabla1[[#This Row],[Cost]]*Tabla1[[#This Row],[Cant]])</f>
        <v>-5000</v>
      </c>
      <c r="P11565" s="8">
        <f>IF(Tabla1[[#This Row],[Mov]]="VNT",-Tabla1[[#This Row],[Cant]],Tabla1[[#This Row],[Cant]])</f>
        <v>5</v>
      </c>
      <c r="Q11565" s="8">
        <f>DAY(Tabla1[[#This Row],[Date]])</f>
        <v>30</v>
      </c>
      <c r="R11565" s="8">
        <f>MONTH(Tabla1[[#This Row],[Date]])</f>
        <v>6</v>
      </c>
      <c r="S11565" s="8">
        <f>YEAR(Tabla1[[#This Row],[Date]])</f>
        <v>2023</v>
      </c>
    </row>
    <row r="11566" spans="1:19" x14ac:dyDescent="0.2">
      <c r="A11566">
        <v>11513</v>
      </c>
      <c r="B11566" s="1">
        <v>45107</v>
      </c>
      <c r="C11566" t="s">
        <v>261</v>
      </c>
      <c r="D11566" t="s">
        <v>1569</v>
      </c>
      <c r="E11566">
        <v>3</v>
      </c>
      <c r="F11566" t="s">
        <v>224</v>
      </c>
      <c r="G11566" t="s">
        <v>284</v>
      </c>
      <c r="H11566" t="s">
        <v>3520</v>
      </c>
      <c r="M11566" s="2">
        <v>12500</v>
      </c>
      <c r="N11566" s="2">
        <v>20000</v>
      </c>
      <c r="O11566" s="2">
        <f>IF(Tabla1[[#This Row],[Mov]]="VNT",Tabla1[[#This Row],[Sale]]-Tabla1[[#This Row],[Cost]],-Tabla1[[#This Row],[Cost]]*Tabla1[[#This Row],[Cant]])</f>
        <v>-37500</v>
      </c>
      <c r="P11566" s="8">
        <f>IF(Tabla1[[#This Row],[Mov]]="VNT",-Tabla1[[#This Row],[Cant]],Tabla1[[#This Row],[Cant]])</f>
        <v>3</v>
      </c>
      <c r="Q11566" s="8">
        <f>DAY(Tabla1[[#This Row],[Date]])</f>
        <v>30</v>
      </c>
      <c r="R11566" s="8">
        <f>MONTH(Tabla1[[#This Row],[Date]])</f>
        <v>6</v>
      </c>
      <c r="S11566" s="8">
        <f>YEAR(Tabla1[[#This Row],[Date]])</f>
        <v>2023</v>
      </c>
    </row>
    <row r="11567" spans="1:19" x14ac:dyDescent="0.2">
      <c r="A11567">
        <v>11514</v>
      </c>
      <c r="B11567" s="1">
        <v>45107</v>
      </c>
      <c r="C11567" t="s">
        <v>261</v>
      </c>
      <c r="D11567" t="s">
        <v>1569</v>
      </c>
      <c r="E11567">
        <v>1</v>
      </c>
      <c r="F11567" t="s">
        <v>586</v>
      </c>
      <c r="G11567" t="s">
        <v>284</v>
      </c>
      <c r="H11567" t="s">
        <v>1148</v>
      </c>
      <c r="M11567" s="2">
        <v>5000</v>
      </c>
      <c r="N11567" s="2">
        <v>20000</v>
      </c>
      <c r="O11567" s="2">
        <f>IF(Tabla1[[#This Row],[Mov]]="VNT",Tabla1[[#This Row],[Sale]]-Tabla1[[#This Row],[Cost]],-Tabla1[[#This Row],[Cost]]*Tabla1[[#This Row],[Cant]])</f>
        <v>-5000</v>
      </c>
      <c r="P11567" s="8">
        <f>IF(Tabla1[[#This Row],[Mov]]="VNT",-Tabla1[[#This Row],[Cant]],Tabla1[[#This Row],[Cant]])</f>
        <v>1</v>
      </c>
      <c r="Q11567" s="8">
        <f>DAY(Tabla1[[#This Row],[Date]])</f>
        <v>30</v>
      </c>
      <c r="R11567" s="8">
        <f>MONTH(Tabla1[[#This Row],[Date]])</f>
        <v>6</v>
      </c>
      <c r="S11567" s="8">
        <f>YEAR(Tabla1[[#This Row],[Date]])</f>
        <v>2023</v>
      </c>
    </row>
    <row r="11568" spans="1:19" x14ac:dyDescent="0.2">
      <c r="A11568">
        <v>11515</v>
      </c>
      <c r="B11568" s="1">
        <v>45107</v>
      </c>
      <c r="C11568" t="s">
        <v>261</v>
      </c>
      <c r="D11568" t="s">
        <v>1569</v>
      </c>
      <c r="E11568">
        <v>2</v>
      </c>
      <c r="F11568" t="s">
        <v>586</v>
      </c>
      <c r="G11568" t="s">
        <v>589</v>
      </c>
      <c r="H11568" t="s">
        <v>1173</v>
      </c>
      <c r="M11568" s="2">
        <v>7000</v>
      </c>
      <c r="N11568" s="2">
        <v>20000</v>
      </c>
      <c r="O11568" s="2">
        <f>IF(Tabla1[[#This Row],[Mov]]="VNT",Tabla1[[#This Row],[Sale]]-Tabla1[[#This Row],[Cost]],-Tabla1[[#This Row],[Cost]]*Tabla1[[#This Row],[Cant]])</f>
        <v>-14000</v>
      </c>
      <c r="P11568" s="8">
        <f>IF(Tabla1[[#This Row],[Mov]]="VNT",-Tabla1[[#This Row],[Cant]],Tabla1[[#This Row],[Cant]])</f>
        <v>2</v>
      </c>
      <c r="Q11568" s="8">
        <f>DAY(Tabla1[[#This Row],[Date]])</f>
        <v>30</v>
      </c>
      <c r="R11568" s="8">
        <f>MONTH(Tabla1[[#This Row],[Date]])</f>
        <v>6</v>
      </c>
      <c r="S11568" s="8">
        <f>YEAR(Tabla1[[#This Row],[Date]])</f>
        <v>2023</v>
      </c>
    </row>
    <row r="11569" spans="1:19" x14ac:dyDescent="0.2">
      <c r="A11569">
        <v>11516</v>
      </c>
      <c r="B11569" s="1">
        <v>45107</v>
      </c>
      <c r="C11569" t="s">
        <v>261</v>
      </c>
      <c r="D11569" t="s">
        <v>1569</v>
      </c>
      <c r="E11569">
        <v>2</v>
      </c>
      <c r="F11569" t="s">
        <v>1166</v>
      </c>
      <c r="G11569" t="s">
        <v>266</v>
      </c>
      <c r="H11569" t="s">
        <v>3649</v>
      </c>
      <c r="M11569" s="2">
        <v>6000</v>
      </c>
      <c r="N11569" s="2">
        <v>15000</v>
      </c>
      <c r="O11569" s="2">
        <f>IF(Tabla1[[#This Row],[Mov]]="VNT",Tabla1[[#This Row],[Sale]]-Tabla1[[#This Row],[Cost]],-Tabla1[[#This Row],[Cost]]*Tabla1[[#This Row],[Cant]])</f>
        <v>-12000</v>
      </c>
      <c r="P11569" s="8">
        <f>IF(Tabla1[[#This Row],[Mov]]="VNT",-Tabla1[[#This Row],[Cant]],Tabla1[[#This Row],[Cant]])</f>
        <v>2</v>
      </c>
      <c r="Q11569" s="8">
        <f>DAY(Tabla1[[#This Row],[Date]])</f>
        <v>30</v>
      </c>
      <c r="R11569" s="8">
        <f>MONTH(Tabla1[[#This Row],[Date]])</f>
        <v>6</v>
      </c>
      <c r="S11569" s="8">
        <f>YEAR(Tabla1[[#This Row],[Date]])</f>
        <v>2023</v>
      </c>
    </row>
    <row r="11570" spans="1:19" x14ac:dyDescent="0.2">
      <c r="A11570">
        <v>11517</v>
      </c>
      <c r="B11570" s="1">
        <v>45107</v>
      </c>
      <c r="C11570" t="s">
        <v>260</v>
      </c>
      <c r="D11570" t="s">
        <v>332</v>
      </c>
      <c r="E11570">
        <v>1</v>
      </c>
      <c r="F11570" t="s">
        <v>526</v>
      </c>
      <c r="G11570" t="s">
        <v>266</v>
      </c>
      <c r="H11570" t="s">
        <v>3538</v>
      </c>
      <c r="M11570" s="2">
        <v>23000</v>
      </c>
      <c r="N11570" s="2">
        <v>35000</v>
      </c>
      <c r="O11570" s="2">
        <f>IF(Tabla1[[#This Row],[Mov]]="VNT",Tabla1[[#This Row],[Sale]]-Tabla1[[#This Row],[Cost]],-Tabla1[[#This Row],[Cost]]*Tabla1[[#This Row],[Cant]])</f>
        <v>12000</v>
      </c>
      <c r="P11570" s="8">
        <f>IF(Tabla1[[#This Row],[Mov]]="VNT",-Tabla1[[#This Row],[Cant]],Tabla1[[#This Row],[Cant]])</f>
        <v>-1</v>
      </c>
      <c r="Q11570" s="8">
        <f>DAY(Tabla1[[#This Row],[Date]])</f>
        <v>30</v>
      </c>
      <c r="R11570" s="8">
        <f>MONTH(Tabla1[[#This Row],[Date]])</f>
        <v>6</v>
      </c>
      <c r="S11570" s="8">
        <f>YEAR(Tabla1[[#This Row],[Date]])</f>
        <v>2023</v>
      </c>
    </row>
    <row r="11571" spans="1:19" x14ac:dyDescent="0.2">
      <c r="A11571">
        <v>11518</v>
      </c>
      <c r="B11571" s="1">
        <v>45107</v>
      </c>
      <c r="C11571" t="s">
        <v>260</v>
      </c>
      <c r="D11571" t="s">
        <v>332</v>
      </c>
      <c r="E11571">
        <v>1</v>
      </c>
      <c r="F11571" t="s">
        <v>224</v>
      </c>
      <c r="G11571" t="s">
        <v>272</v>
      </c>
      <c r="H11571" t="s">
        <v>355</v>
      </c>
      <c r="M11571" s="2">
        <v>8000</v>
      </c>
      <c r="N11571" s="2">
        <v>20000</v>
      </c>
      <c r="O11571" s="2">
        <f>IF(Tabla1[[#This Row],[Mov]]="VNT",Tabla1[[#This Row],[Sale]]-Tabla1[[#This Row],[Cost]],-Tabla1[[#This Row],[Cost]]*Tabla1[[#This Row],[Cant]])</f>
        <v>12000</v>
      </c>
      <c r="P11571" s="8">
        <f>IF(Tabla1[[#This Row],[Mov]]="VNT",-Tabla1[[#This Row],[Cant]],Tabla1[[#This Row],[Cant]])</f>
        <v>-1</v>
      </c>
      <c r="Q11571" s="8">
        <f>DAY(Tabla1[[#This Row],[Date]])</f>
        <v>30</v>
      </c>
      <c r="R11571" s="8">
        <f>MONTH(Tabla1[[#This Row],[Date]])</f>
        <v>6</v>
      </c>
      <c r="S11571" s="8">
        <f>YEAR(Tabla1[[#This Row],[Date]])</f>
        <v>2023</v>
      </c>
    </row>
    <row r="11572" spans="1:19" x14ac:dyDescent="0.2">
      <c r="A11572">
        <v>11519</v>
      </c>
      <c r="B11572" s="1">
        <v>45107</v>
      </c>
      <c r="C11572" t="s">
        <v>260</v>
      </c>
      <c r="D11572" t="s">
        <v>332</v>
      </c>
      <c r="E11572">
        <v>1</v>
      </c>
      <c r="F11572" t="s">
        <v>476</v>
      </c>
      <c r="G11572" t="s">
        <v>266</v>
      </c>
      <c r="H11572" t="s">
        <v>3275</v>
      </c>
      <c r="M11572" s="2">
        <v>5500</v>
      </c>
      <c r="N11572" s="2">
        <v>12000</v>
      </c>
      <c r="O11572" s="2">
        <f>IF(Tabla1[[#This Row],[Mov]]="VNT",Tabla1[[#This Row],[Sale]]-Tabla1[[#This Row],[Cost]],-Tabla1[[#This Row],[Cost]]*Tabla1[[#This Row],[Cant]])</f>
        <v>6500</v>
      </c>
      <c r="P11572" s="8">
        <f>IF(Tabla1[[#This Row],[Mov]]="VNT",-Tabla1[[#This Row],[Cant]],Tabla1[[#This Row],[Cant]])</f>
        <v>-1</v>
      </c>
      <c r="Q11572" s="8">
        <f>DAY(Tabla1[[#This Row],[Date]])</f>
        <v>30</v>
      </c>
      <c r="R11572" s="8">
        <f>MONTH(Tabla1[[#This Row],[Date]])</f>
        <v>6</v>
      </c>
      <c r="S11572" s="8">
        <f>YEAR(Tabla1[[#This Row],[Date]])</f>
        <v>2023</v>
      </c>
    </row>
    <row r="11573" spans="1:19" x14ac:dyDescent="0.2">
      <c r="A11573">
        <v>11520</v>
      </c>
      <c r="B11573" s="1">
        <v>45107</v>
      </c>
      <c r="C11573" t="s">
        <v>260</v>
      </c>
      <c r="D11573" t="s">
        <v>332</v>
      </c>
      <c r="E11573">
        <v>1</v>
      </c>
      <c r="F11573" t="s">
        <v>2574</v>
      </c>
      <c r="G11573" t="s">
        <v>272</v>
      </c>
      <c r="H11573" t="s">
        <v>1549</v>
      </c>
      <c r="M11573" s="2">
        <v>9000</v>
      </c>
      <c r="N11573" s="2">
        <v>20000</v>
      </c>
      <c r="O11573" s="2">
        <f>IF(Tabla1[[#This Row],[Mov]]="VNT",Tabla1[[#This Row],[Sale]]-Tabla1[[#This Row],[Cost]],-Tabla1[[#This Row],[Cost]]*Tabla1[[#This Row],[Cant]])</f>
        <v>11000</v>
      </c>
      <c r="P11573" s="8">
        <f>IF(Tabla1[[#This Row],[Mov]]="VNT",-Tabla1[[#This Row],[Cant]],Tabla1[[#This Row],[Cant]])</f>
        <v>-1</v>
      </c>
      <c r="Q11573" s="8">
        <f>DAY(Tabla1[[#This Row],[Date]])</f>
        <v>30</v>
      </c>
      <c r="R11573" s="8">
        <f>MONTH(Tabla1[[#This Row],[Date]])</f>
        <v>6</v>
      </c>
      <c r="S11573" s="8">
        <f>YEAR(Tabla1[[#This Row],[Date]])</f>
        <v>2023</v>
      </c>
    </row>
    <row r="11574" spans="1:19" x14ac:dyDescent="0.2">
      <c r="A11574">
        <v>11521</v>
      </c>
      <c r="B11574" s="1">
        <v>45107</v>
      </c>
      <c r="C11574" t="s">
        <v>260</v>
      </c>
      <c r="D11574" t="s">
        <v>332</v>
      </c>
      <c r="E11574">
        <v>1</v>
      </c>
      <c r="F11574" t="s">
        <v>225</v>
      </c>
      <c r="G11574" t="s">
        <v>272</v>
      </c>
      <c r="H11574" t="s">
        <v>1549</v>
      </c>
      <c r="M11574" s="2">
        <v>1000</v>
      </c>
      <c r="N11574" s="2">
        <v>10000</v>
      </c>
      <c r="O11574" s="2">
        <f>IF(Tabla1[[#This Row],[Mov]]="VNT",Tabla1[[#This Row],[Sale]]-Tabla1[[#This Row],[Cost]],-Tabla1[[#This Row],[Cost]]*Tabla1[[#This Row],[Cant]])</f>
        <v>9000</v>
      </c>
      <c r="P11574" s="8">
        <f>IF(Tabla1[[#This Row],[Mov]]="VNT",-Tabla1[[#This Row],[Cant]],Tabla1[[#This Row],[Cant]])</f>
        <v>-1</v>
      </c>
      <c r="Q11574" s="8">
        <f>DAY(Tabla1[[#This Row],[Date]])</f>
        <v>30</v>
      </c>
      <c r="R11574" s="8">
        <f>MONTH(Tabla1[[#This Row],[Date]])</f>
        <v>6</v>
      </c>
      <c r="S11574" s="8">
        <f>YEAR(Tabla1[[#This Row],[Date]])</f>
        <v>2023</v>
      </c>
    </row>
    <row r="11575" spans="1:19" x14ac:dyDescent="0.2">
      <c r="A11575">
        <v>11522</v>
      </c>
      <c r="B11575" s="1">
        <v>45107</v>
      </c>
      <c r="C11575" t="s">
        <v>260</v>
      </c>
      <c r="D11575" t="s">
        <v>332</v>
      </c>
      <c r="E11575">
        <v>1</v>
      </c>
      <c r="F11575" t="s">
        <v>26</v>
      </c>
      <c r="G11575" t="s">
        <v>999</v>
      </c>
      <c r="H11575" t="s">
        <v>3353</v>
      </c>
      <c r="M11575" s="2">
        <v>16000</v>
      </c>
      <c r="N11575" s="2">
        <v>34000</v>
      </c>
      <c r="O11575" s="2">
        <f>IF(Tabla1[[#This Row],[Mov]]="VNT",Tabla1[[#This Row],[Sale]]-Tabla1[[#This Row],[Cost]],-Tabla1[[#This Row],[Cost]]*Tabla1[[#This Row],[Cant]])</f>
        <v>18000</v>
      </c>
      <c r="P11575" s="8">
        <f>IF(Tabla1[[#This Row],[Mov]]="VNT",-Tabla1[[#This Row],[Cant]],Tabla1[[#This Row],[Cant]])</f>
        <v>-1</v>
      </c>
      <c r="Q11575" s="8">
        <f>DAY(Tabla1[[#This Row],[Date]])</f>
        <v>30</v>
      </c>
      <c r="R11575" s="8">
        <f>MONTH(Tabla1[[#This Row],[Date]])</f>
        <v>6</v>
      </c>
      <c r="S11575" s="8">
        <f>YEAR(Tabla1[[#This Row],[Date]])</f>
        <v>2023</v>
      </c>
    </row>
    <row r="11576" spans="1:19" x14ac:dyDescent="0.2">
      <c r="A11576">
        <v>11523</v>
      </c>
      <c r="B11576" s="1">
        <v>45107</v>
      </c>
      <c r="C11576" t="s">
        <v>260</v>
      </c>
      <c r="D11576" t="s">
        <v>332</v>
      </c>
      <c r="E11576">
        <v>1</v>
      </c>
      <c r="F11576" t="s">
        <v>532</v>
      </c>
      <c r="G11576" t="s">
        <v>266</v>
      </c>
      <c r="H11576" t="s">
        <v>1248</v>
      </c>
      <c r="M11576" s="2">
        <v>45000</v>
      </c>
      <c r="N11576" s="2">
        <v>80000</v>
      </c>
      <c r="O11576" s="2">
        <f>IF(Tabla1[[#This Row],[Mov]]="VNT",Tabla1[[#This Row],[Sale]]-Tabla1[[#This Row],[Cost]],-Tabla1[[#This Row],[Cost]]*Tabla1[[#This Row],[Cant]])</f>
        <v>35000</v>
      </c>
      <c r="P11576" s="8">
        <f>IF(Tabla1[[#This Row],[Mov]]="VNT",-Tabla1[[#This Row],[Cant]],Tabla1[[#This Row],[Cant]])</f>
        <v>-1</v>
      </c>
      <c r="Q11576" s="8">
        <f>DAY(Tabla1[[#This Row],[Date]])</f>
        <v>30</v>
      </c>
      <c r="R11576" s="8">
        <f>MONTH(Tabla1[[#This Row],[Date]])</f>
        <v>6</v>
      </c>
      <c r="S11576" s="8">
        <f>YEAR(Tabla1[[#This Row],[Date]])</f>
        <v>2023</v>
      </c>
    </row>
    <row r="11577" spans="1:19" x14ac:dyDescent="0.2">
      <c r="A11577">
        <v>11524</v>
      </c>
      <c r="B11577" s="1">
        <v>45107</v>
      </c>
      <c r="C11577" t="s">
        <v>260</v>
      </c>
      <c r="D11577" t="s">
        <v>332</v>
      </c>
      <c r="E11577">
        <v>1</v>
      </c>
      <c r="F11577" t="s">
        <v>48</v>
      </c>
      <c r="G11577" t="s">
        <v>3651</v>
      </c>
      <c r="H11577" t="s">
        <v>1302</v>
      </c>
      <c r="J11577" t="s">
        <v>23</v>
      </c>
      <c r="M11577" s="2">
        <v>29000</v>
      </c>
      <c r="N11577" s="2">
        <v>52000</v>
      </c>
      <c r="O11577" s="2">
        <f>IF(Tabla1[[#This Row],[Mov]]="VNT",Tabla1[[#This Row],[Sale]]-Tabla1[[#This Row],[Cost]],-Tabla1[[#This Row],[Cost]]*Tabla1[[#This Row],[Cant]])</f>
        <v>23000</v>
      </c>
      <c r="P11577" s="8">
        <f>IF(Tabla1[[#This Row],[Mov]]="VNT",-Tabla1[[#This Row],[Cant]],Tabla1[[#This Row],[Cant]])</f>
        <v>-1</v>
      </c>
      <c r="Q11577" s="8">
        <f>DAY(Tabla1[[#This Row],[Date]])</f>
        <v>30</v>
      </c>
      <c r="R11577" s="8">
        <f>MONTH(Tabla1[[#This Row],[Date]])</f>
        <v>6</v>
      </c>
      <c r="S11577" s="8">
        <f>YEAR(Tabla1[[#This Row],[Date]])</f>
        <v>2023</v>
      </c>
    </row>
    <row r="11578" spans="1:19" x14ac:dyDescent="0.2">
      <c r="A11578">
        <v>11525</v>
      </c>
      <c r="B11578" s="1">
        <v>45107</v>
      </c>
      <c r="C11578" t="s">
        <v>260</v>
      </c>
      <c r="D11578" t="s">
        <v>332</v>
      </c>
      <c r="E11578">
        <v>1</v>
      </c>
      <c r="F11578" t="s">
        <v>225</v>
      </c>
      <c r="G11578" t="s">
        <v>272</v>
      </c>
      <c r="H11578" t="s">
        <v>252</v>
      </c>
      <c r="M11578" s="2">
        <v>1100</v>
      </c>
      <c r="N11578" s="2">
        <v>10000</v>
      </c>
      <c r="O11578" s="2">
        <f>IF(Tabla1[[#This Row],[Mov]]="VNT",Tabla1[[#This Row],[Sale]]-Tabla1[[#This Row],[Cost]],-Tabla1[[#This Row],[Cost]]*Tabla1[[#This Row],[Cant]])</f>
        <v>8900</v>
      </c>
      <c r="P11578" s="8">
        <f>IF(Tabla1[[#This Row],[Mov]]="VNT",-Tabla1[[#This Row],[Cant]],Tabla1[[#This Row],[Cant]])</f>
        <v>-1</v>
      </c>
      <c r="Q11578" s="8">
        <f>DAY(Tabla1[[#This Row],[Date]])</f>
        <v>30</v>
      </c>
      <c r="R11578" s="8">
        <f>MONTH(Tabla1[[#This Row],[Date]])</f>
        <v>6</v>
      </c>
      <c r="S11578" s="8">
        <f>YEAR(Tabla1[[#This Row],[Date]])</f>
        <v>2023</v>
      </c>
    </row>
    <row r="11579" spans="1:19" x14ac:dyDescent="0.2">
      <c r="A11579">
        <v>11526</v>
      </c>
      <c r="B11579" s="1">
        <v>45107</v>
      </c>
      <c r="C11579" t="s">
        <v>260</v>
      </c>
      <c r="D11579" t="s">
        <v>332</v>
      </c>
      <c r="E11579">
        <v>1</v>
      </c>
      <c r="F11579" t="s">
        <v>116</v>
      </c>
      <c r="G11579" t="s">
        <v>347</v>
      </c>
      <c r="H11579" t="s">
        <v>518</v>
      </c>
      <c r="M11579" s="2">
        <v>19625</v>
      </c>
      <c r="N11579" s="2">
        <v>21000</v>
      </c>
      <c r="O11579" s="2">
        <f>IF(Tabla1[[#This Row],[Mov]]="VNT",Tabla1[[#This Row],[Sale]]-Tabla1[[#This Row],[Cost]],-Tabla1[[#This Row],[Cost]]*Tabla1[[#This Row],[Cant]])</f>
        <v>1375</v>
      </c>
      <c r="P11579" s="8">
        <f>IF(Tabla1[[#This Row],[Mov]]="VNT",-Tabla1[[#This Row],[Cant]],Tabla1[[#This Row],[Cant]])</f>
        <v>-1</v>
      </c>
      <c r="Q11579" s="8">
        <f>DAY(Tabla1[[#This Row],[Date]])</f>
        <v>30</v>
      </c>
      <c r="R11579" s="8">
        <f>MONTH(Tabla1[[#This Row],[Date]])</f>
        <v>6</v>
      </c>
      <c r="S11579" s="8">
        <f>YEAR(Tabla1[[#This Row],[Date]])</f>
        <v>2023</v>
      </c>
    </row>
    <row r="11580" spans="1:19" x14ac:dyDescent="0.2">
      <c r="A11580">
        <v>11527</v>
      </c>
      <c r="B11580" s="1">
        <v>45107</v>
      </c>
      <c r="C11580" t="s">
        <v>260</v>
      </c>
      <c r="D11580" t="s">
        <v>332</v>
      </c>
      <c r="E11580">
        <v>1</v>
      </c>
      <c r="F11580" t="s">
        <v>224</v>
      </c>
      <c r="G11580" t="s">
        <v>1202</v>
      </c>
      <c r="H11580" t="s">
        <v>3565</v>
      </c>
      <c r="M11580" s="2">
        <v>8000</v>
      </c>
      <c r="N11580" s="2">
        <v>22000</v>
      </c>
      <c r="O11580" s="2">
        <f>IF(Tabla1[[#This Row],[Mov]]="VNT",Tabla1[[#This Row],[Sale]]-Tabla1[[#This Row],[Cost]],-Tabla1[[#This Row],[Cost]]*Tabla1[[#This Row],[Cant]])</f>
        <v>14000</v>
      </c>
      <c r="P11580" s="8">
        <f>IF(Tabla1[[#This Row],[Mov]]="VNT",-Tabla1[[#This Row],[Cant]],Tabla1[[#This Row],[Cant]])</f>
        <v>-1</v>
      </c>
      <c r="Q11580" s="8">
        <f>DAY(Tabla1[[#This Row],[Date]])</f>
        <v>30</v>
      </c>
      <c r="R11580" s="8">
        <f>MONTH(Tabla1[[#This Row],[Date]])</f>
        <v>6</v>
      </c>
      <c r="S11580" s="8">
        <f>YEAR(Tabla1[[#This Row],[Date]])</f>
        <v>2023</v>
      </c>
    </row>
    <row r="11581" spans="1:19" x14ac:dyDescent="0.2">
      <c r="A11581">
        <v>11528</v>
      </c>
      <c r="B11581" s="1">
        <v>45107</v>
      </c>
      <c r="C11581" t="s">
        <v>260</v>
      </c>
      <c r="D11581" t="s">
        <v>332</v>
      </c>
      <c r="E11581">
        <v>1</v>
      </c>
      <c r="F11581" t="s">
        <v>225</v>
      </c>
      <c r="G11581" t="s">
        <v>1202</v>
      </c>
      <c r="H11581" t="s">
        <v>3565</v>
      </c>
      <c r="M11581" s="2">
        <v>1000</v>
      </c>
      <c r="N11581" s="2">
        <v>10000</v>
      </c>
      <c r="O11581" s="2">
        <f>IF(Tabla1[[#This Row],[Mov]]="VNT",Tabla1[[#This Row],[Sale]]-Tabla1[[#This Row],[Cost]],-Tabla1[[#This Row],[Cost]]*Tabla1[[#This Row],[Cant]])</f>
        <v>9000</v>
      </c>
      <c r="P11581" s="8">
        <f>IF(Tabla1[[#This Row],[Mov]]="VNT",-Tabla1[[#This Row],[Cant]],Tabla1[[#This Row],[Cant]])</f>
        <v>-1</v>
      </c>
      <c r="Q11581" s="8">
        <f>DAY(Tabla1[[#This Row],[Date]])</f>
        <v>30</v>
      </c>
      <c r="R11581" s="8">
        <f>MONTH(Tabla1[[#This Row],[Date]])</f>
        <v>6</v>
      </c>
      <c r="S11581" s="8">
        <f>YEAR(Tabla1[[#This Row],[Date]])</f>
        <v>2023</v>
      </c>
    </row>
    <row r="11582" spans="1:19" x14ac:dyDescent="0.2">
      <c r="A11582">
        <v>11529</v>
      </c>
      <c r="B11582" s="1">
        <v>45107</v>
      </c>
      <c r="C11582" t="s">
        <v>260</v>
      </c>
      <c r="D11582" t="s">
        <v>332</v>
      </c>
      <c r="E11582">
        <v>1</v>
      </c>
      <c r="F11582" t="s">
        <v>21</v>
      </c>
      <c r="G11582" t="s">
        <v>272</v>
      </c>
      <c r="H11582" t="s">
        <v>1522</v>
      </c>
      <c r="M11582" s="2">
        <v>2800</v>
      </c>
      <c r="N11582" s="2">
        <v>10000</v>
      </c>
      <c r="O11582" s="2">
        <f>IF(Tabla1[[#This Row],[Mov]]="VNT",Tabla1[[#This Row],[Sale]]-Tabla1[[#This Row],[Cost]],-Tabla1[[#This Row],[Cost]]*Tabla1[[#This Row],[Cant]])</f>
        <v>7200</v>
      </c>
      <c r="P11582" s="8">
        <f>IF(Tabla1[[#This Row],[Mov]]="VNT",-Tabla1[[#This Row],[Cant]],Tabla1[[#This Row],[Cant]])</f>
        <v>-1</v>
      </c>
      <c r="Q11582" s="8">
        <f>DAY(Tabla1[[#This Row],[Date]])</f>
        <v>30</v>
      </c>
      <c r="R11582" s="8">
        <f>MONTH(Tabla1[[#This Row],[Date]])</f>
        <v>6</v>
      </c>
      <c r="S11582" s="8">
        <f>YEAR(Tabla1[[#This Row],[Date]])</f>
        <v>2023</v>
      </c>
    </row>
    <row r="11583" spans="1:19" x14ac:dyDescent="0.2">
      <c r="A11583">
        <v>11530</v>
      </c>
      <c r="B11583" s="1">
        <v>45107</v>
      </c>
      <c r="C11583" t="s">
        <v>260</v>
      </c>
      <c r="D11583" t="s">
        <v>332</v>
      </c>
      <c r="E11583">
        <v>1</v>
      </c>
      <c r="F11583" t="s">
        <v>458</v>
      </c>
      <c r="G11583" t="s">
        <v>284</v>
      </c>
      <c r="H11583" t="s">
        <v>3650</v>
      </c>
      <c r="M11583" s="2">
        <v>0</v>
      </c>
      <c r="N11583" s="2">
        <v>25000</v>
      </c>
      <c r="O11583" s="2">
        <f>IF(Tabla1[[#This Row],[Mov]]="VNT",Tabla1[[#This Row],[Sale]]-Tabla1[[#This Row],[Cost]],-Tabla1[[#This Row],[Cost]]*Tabla1[[#This Row],[Cant]])</f>
        <v>25000</v>
      </c>
      <c r="P11583" s="8">
        <f>IF(Tabla1[[#This Row],[Mov]]="VNT",-Tabla1[[#This Row],[Cant]],Tabla1[[#This Row],[Cant]])</f>
        <v>-1</v>
      </c>
      <c r="Q11583" s="8">
        <f>DAY(Tabla1[[#This Row],[Date]])</f>
        <v>30</v>
      </c>
      <c r="R11583" s="8">
        <f>MONTH(Tabla1[[#This Row],[Date]])</f>
        <v>6</v>
      </c>
      <c r="S11583" s="8">
        <f>YEAR(Tabla1[[#This Row],[Date]])</f>
        <v>2023</v>
      </c>
    </row>
    <row r="11584" spans="1:19" x14ac:dyDescent="0.2">
      <c r="A11584">
        <v>11531</v>
      </c>
      <c r="B11584" s="1">
        <v>45107</v>
      </c>
      <c r="C11584" t="s">
        <v>260</v>
      </c>
      <c r="D11584" t="s">
        <v>332</v>
      </c>
      <c r="E11584">
        <v>1</v>
      </c>
      <c r="F11584" t="s">
        <v>1545</v>
      </c>
      <c r="G11584" t="s">
        <v>284</v>
      </c>
      <c r="H11584" t="s">
        <v>2742</v>
      </c>
      <c r="M11584" s="2">
        <v>18000</v>
      </c>
      <c r="N11584" s="2">
        <v>35000</v>
      </c>
      <c r="O11584" s="2">
        <f>IF(Tabla1[[#This Row],[Mov]]="VNT",Tabla1[[#This Row],[Sale]]-Tabla1[[#This Row],[Cost]],-Tabla1[[#This Row],[Cost]]*Tabla1[[#This Row],[Cant]])</f>
        <v>17000</v>
      </c>
      <c r="P11584" s="8">
        <f>IF(Tabla1[[#This Row],[Mov]]="VNT",-Tabla1[[#This Row],[Cant]],Tabla1[[#This Row],[Cant]])</f>
        <v>-1</v>
      </c>
      <c r="Q11584" s="8">
        <f>DAY(Tabla1[[#This Row],[Date]])</f>
        <v>30</v>
      </c>
      <c r="R11584" s="8">
        <f>MONTH(Tabla1[[#This Row],[Date]])</f>
        <v>6</v>
      </c>
      <c r="S11584" s="8">
        <f>YEAR(Tabla1[[#This Row],[Date]])</f>
        <v>2023</v>
      </c>
    </row>
    <row r="11585" spans="1:19" x14ac:dyDescent="0.2">
      <c r="A11585">
        <v>11532</v>
      </c>
      <c r="B11585" s="1">
        <v>45107</v>
      </c>
      <c r="C11585" t="s">
        <v>260</v>
      </c>
      <c r="D11585" t="s">
        <v>332</v>
      </c>
      <c r="E11585">
        <v>1</v>
      </c>
      <c r="F11585" t="s">
        <v>532</v>
      </c>
      <c r="G11585" t="s">
        <v>273</v>
      </c>
      <c r="H11585" t="s">
        <v>552</v>
      </c>
      <c r="J11585" t="s">
        <v>23</v>
      </c>
      <c r="M11585" s="2">
        <v>18000</v>
      </c>
      <c r="N11585" s="2">
        <v>35000</v>
      </c>
      <c r="O11585" s="2">
        <f>IF(Tabla1[[#This Row],[Mov]]="VNT",Tabla1[[#This Row],[Sale]]-Tabla1[[#This Row],[Cost]],-Tabla1[[#This Row],[Cost]]*Tabla1[[#This Row],[Cant]])</f>
        <v>17000</v>
      </c>
      <c r="P11585" s="8">
        <f>IF(Tabla1[[#This Row],[Mov]]="VNT",-Tabla1[[#This Row],[Cant]],Tabla1[[#This Row],[Cant]])</f>
        <v>-1</v>
      </c>
      <c r="Q11585" s="8">
        <f>DAY(Tabla1[[#This Row],[Date]])</f>
        <v>30</v>
      </c>
      <c r="R11585" s="8">
        <f>MONTH(Tabla1[[#This Row],[Date]])</f>
        <v>6</v>
      </c>
      <c r="S11585" s="8">
        <f>YEAR(Tabla1[[#This Row],[Date]])</f>
        <v>2023</v>
      </c>
    </row>
    <row r="11586" spans="1:19" x14ac:dyDescent="0.2">
      <c r="A11586">
        <v>11533</v>
      </c>
      <c r="B11586" s="1">
        <v>45107</v>
      </c>
      <c r="C11586" t="s">
        <v>260</v>
      </c>
      <c r="D11586" t="s">
        <v>332</v>
      </c>
      <c r="E11586">
        <v>1</v>
      </c>
      <c r="F11586" t="s">
        <v>677</v>
      </c>
      <c r="G11586" t="s">
        <v>272</v>
      </c>
      <c r="H11586" t="s">
        <v>308</v>
      </c>
      <c r="L11586" t="s">
        <v>1775</v>
      </c>
      <c r="M11586" s="2">
        <v>5000</v>
      </c>
      <c r="N11586" s="2">
        <v>15000</v>
      </c>
      <c r="O11586" s="2">
        <f>IF(Tabla1[[#This Row],[Mov]]="VNT",Tabla1[[#This Row],[Sale]]-Tabla1[[#This Row],[Cost]],-Tabla1[[#This Row],[Cost]]*Tabla1[[#This Row],[Cant]])</f>
        <v>10000</v>
      </c>
      <c r="P11586" s="8">
        <f>IF(Tabla1[[#This Row],[Mov]]="VNT",-Tabla1[[#This Row],[Cant]],Tabla1[[#This Row],[Cant]])</f>
        <v>-1</v>
      </c>
      <c r="Q11586" s="8">
        <f>DAY(Tabla1[[#This Row],[Date]])</f>
        <v>30</v>
      </c>
      <c r="R11586" s="8">
        <f>MONTH(Tabla1[[#This Row],[Date]])</f>
        <v>6</v>
      </c>
      <c r="S11586" s="8">
        <f>YEAR(Tabla1[[#This Row],[Date]])</f>
        <v>2023</v>
      </c>
    </row>
    <row r="11587" spans="1:19" x14ac:dyDescent="0.2">
      <c r="A11587">
        <v>11534</v>
      </c>
      <c r="B11587" s="1">
        <v>45107</v>
      </c>
      <c r="C11587" t="s">
        <v>260</v>
      </c>
      <c r="D11587" t="s">
        <v>332</v>
      </c>
      <c r="E11587">
        <v>1</v>
      </c>
      <c r="F11587" t="s">
        <v>677</v>
      </c>
      <c r="G11587" t="s">
        <v>284</v>
      </c>
      <c r="H11587" t="s">
        <v>1342</v>
      </c>
      <c r="L11587" t="s">
        <v>1775</v>
      </c>
      <c r="M11587" s="2">
        <v>5000</v>
      </c>
      <c r="N11587" s="2">
        <v>15000</v>
      </c>
      <c r="O11587" s="2">
        <f>IF(Tabla1[[#This Row],[Mov]]="VNT",Tabla1[[#This Row],[Sale]]-Tabla1[[#This Row],[Cost]],-Tabla1[[#This Row],[Cost]]*Tabla1[[#This Row],[Cant]])</f>
        <v>10000</v>
      </c>
      <c r="P11587" s="8">
        <f>IF(Tabla1[[#This Row],[Mov]]="VNT",-Tabla1[[#This Row],[Cant]],Tabla1[[#This Row],[Cant]])</f>
        <v>-1</v>
      </c>
      <c r="Q11587" s="8">
        <f>DAY(Tabla1[[#This Row],[Date]])</f>
        <v>30</v>
      </c>
      <c r="R11587" s="8">
        <f>MONTH(Tabla1[[#This Row],[Date]])</f>
        <v>6</v>
      </c>
      <c r="S11587" s="8">
        <f>YEAR(Tabla1[[#This Row],[Date]])</f>
        <v>2023</v>
      </c>
    </row>
    <row r="11588" spans="1:19" x14ac:dyDescent="0.2">
      <c r="A11588">
        <v>11535</v>
      </c>
      <c r="B11588" s="1">
        <v>45107</v>
      </c>
      <c r="C11588" t="s">
        <v>260</v>
      </c>
      <c r="D11588" t="s">
        <v>332</v>
      </c>
      <c r="E11588">
        <v>1</v>
      </c>
      <c r="F11588" t="s">
        <v>677</v>
      </c>
      <c r="G11588" t="s">
        <v>284</v>
      </c>
      <c r="H11588" t="s">
        <v>3579</v>
      </c>
      <c r="L11588" t="s">
        <v>1775</v>
      </c>
      <c r="M11588" s="2">
        <v>5000</v>
      </c>
      <c r="N11588" s="2">
        <v>15000</v>
      </c>
      <c r="O11588" s="2">
        <f>IF(Tabla1[[#This Row],[Mov]]="VNT",Tabla1[[#This Row],[Sale]]-Tabla1[[#This Row],[Cost]],-Tabla1[[#This Row],[Cost]]*Tabla1[[#This Row],[Cant]])</f>
        <v>10000</v>
      </c>
      <c r="P11588" s="8">
        <f>IF(Tabla1[[#This Row],[Mov]]="VNT",-Tabla1[[#This Row],[Cant]],Tabla1[[#This Row],[Cant]])</f>
        <v>-1</v>
      </c>
      <c r="Q11588" s="8">
        <f>DAY(Tabla1[[#This Row],[Date]])</f>
        <v>30</v>
      </c>
      <c r="R11588" s="8">
        <f>MONTH(Tabla1[[#This Row],[Date]])</f>
        <v>6</v>
      </c>
      <c r="S11588" s="8">
        <f>YEAR(Tabla1[[#This Row],[Date]])</f>
        <v>2023</v>
      </c>
    </row>
    <row r="11589" spans="1:19" x14ac:dyDescent="0.2">
      <c r="A11589">
        <v>11536</v>
      </c>
      <c r="B11589" s="1">
        <v>45107</v>
      </c>
      <c r="C11589" t="s">
        <v>260</v>
      </c>
      <c r="D11589" t="s">
        <v>332</v>
      </c>
      <c r="E11589">
        <v>1</v>
      </c>
      <c r="F11589" t="s">
        <v>386</v>
      </c>
      <c r="G11589" t="s">
        <v>272</v>
      </c>
      <c r="H11589" t="s">
        <v>308</v>
      </c>
      <c r="M11589" s="2">
        <v>65000</v>
      </c>
      <c r="N11589" s="2">
        <v>125000</v>
      </c>
      <c r="O11589" s="2">
        <f>IF(Tabla1[[#This Row],[Mov]]="VNT",Tabla1[[#This Row],[Sale]]-Tabla1[[#This Row],[Cost]],-Tabla1[[#This Row],[Cost]]*Tabla1[[#This Row],[Cant]])</f>
        <v>60000</v>
      </c>
      <c r="P11589" s="8">
        <f>IF(Tabla1[[#This Row],[Mov]]="VNT",-Tabla1[[#This Row],[Cant]],Tabla1[[#This Row],[Cant]])</f>
        <v>-1</v>
      </c>
      <c r="Q11589" s="8">
        <f>DAY(Tabla1[[#This Row],[Date]])</f>
        <v>30</v>
      </c>
      <c r="R11589" s="8">
        <f>MONTH(Tabla1[[#This Row],[Date]])</f>
        <v>6</v>
      </c>
      <c r="S11589" s="8">
        <f>YEAR(Tabla1[[#This Row],[Date]])</f>
        <v>2023</v>
      </c>
    </row>
    <row r="11590" spans="1:19" x14ac:dyDescent="0.2">
      <c r="A11590">
        <v>11537</v>
      </c>
      <c r="B11590" s="1">
        <v>45107</v>
      </c>
      <c r="C11590" t="s">
        <v>260</v>
      </c>
      <c r="D11590" t="s">
        <v>332</v>
      </c>
      <c r="E11590">
        <v>1</v>
      </c>
      <c r="F11590" t="s">
        <v>224</v>
      </c>
      <c r="G11590" t="s">
        <v>272</v>
      </c>
      <c r="H11590" t="s">
        <v>308</v>
      </c>
      <c r="M11590" s="2">
        <v>8000</v>
      </c>
      <c r="N11590" s="2">
        <v>20000</v>
      </c>
      <c r="O11590" s="2">
        <f>IF(Tabla1[[#This Row],[Mov]]="VNT",Tabla1[[#This Row],[Sale]]-Tabla1[[#This Row],[Cost]],-Tabla1[[#This Row],[Cost]]*Tabla1[[#This Row],[Cant]])</f>
        <v>12000</v>
      </c>
      <c r="P11590" s="8">
        <f>IF(Tabla1[[#This Row],[Mov]]="VNT",-Tabla1[[#This Row],[Cant]],Tabla1[[#This Row],[Cant]])</f>
        <v>-1</v>
      </c>
      <c r="Q11590" s="8">
        <f>DAY(Tabla1[[#This Row],[Date]])</f>
        <v>30</v>
      </c>
      <c r="R11590" s="8">
        <f>MONTH(Tabla1[[#This Row],[Date]])</f>
        <v>6</v>
      </c>
      <c r="S11590" s="8">
        <f>YEAR(Tabla1[[#This Row],[Date]])</f>
        <v>2023</v>
      </c>
    </row>
    <row r="11591" spans="1:19" x14ac:dyDescent="0.2">
      <c r="A11591">
        <v>11538</v>
      </c>
      <c r="B11591" s="1">
        <v>45107</v>
      </c>
      <c r="C11591" t="s">
        <v>260</v>
      </c>
      <c r="D11591" t="s">
        <v>332</v>
      </c>
      <c r="E11591">
        <v>1</v>
      </c>
      <c r="F11591" t="s">
        <v>586</v>
      </c>
      <c r="G11591" t="s">
        <v>263</v>
      </c>
      <c r="H11591" t="s">
        <v>672</v>
      </c>
      <c r="M11591" s="2">
        <v>5000</v>
      </c>
      <c r="N11591" s="2">
        <v>18000</v>
      </c>
      <c r="O11591" s="2">
        <f>IF(Tabla1[[#This Row],[Mov]]="VNT",Tabla1[[#This Row],[Sale]]-Tabla1[[#This Row],[Cost]],-Tabla1[[#This Row],[Cost]]*Tabla1[[#This Row],[Cant]])</f>
        <v>13000</v>
      </c>
      <c r="P11591" s="8">
        <f>IF(Tabla1[[#This Row],[Mov]]="VNT",-Tabla1[[#This Row],[Cant]],Tabla1[[#This Row],[Cant]])</f>
        <v>-1</v>
      </c>
      <c r="Q11591" s="8">
        <f>DAY(Tabla1[[#This Row],[Date]])</f>
        <v>30</v>
      </c>
      <c r="R11591" s="8">
        <f>MONTH(Tabla1[[#This Row],[Date]])</f>
        <v>6</v>
      </c>
      <c r="S11591" s="8">
        <f>YEAR(Tabla1[[#This Row],[Date]])</f>
        <v>2023</v>
      </c>
    </row>
    <row r="11592" spans="1:19" x14ac:dyDescent="0.2">
      <c r="A11592">
        <v>11539</v>
      </c>
      <c r="B11592" s="1">
        <v>45107</v>
      </c>
      <c r="C11592" t="s">
        <v>260</v>
      </c>
      <c r="D11592" t="s">
        <v>332</v>
      </c>
      <c r="E11592">
        <v>1</v>
      </c>
      <c r="F11592" t="s">
        <v>386</v>
      </c>
      <c r="G11592" t="s">
        <v>284</v>
      </c>
      <c r="H11592" t="s">
        <v>1342</v>
      </c>
      <c r="M11592" s="2">
        <v>60000</v>
      </c>
      <c r="N11592" s="2">
        <v>125000</v>
      </c>
      <c r="O11592" s="2">
        <f>IF(Tabla1[[#This Row],[Mov]]="VNT",Tabla1[[#This Row],[Sale]]-Tabla1[[#This Row],[Cost]],-Tabla1[[#This Row],[Cost]]*Tabla1[[#This Row],[Cant]])</f>
        <v>65000</v>
      </c>
      <c r="P11592" s="8">
        <f>IF(Tabla1[[#This Row],[Mov]]="VNT",-Tabla1[[#This Row],[Cant]],Tabla1[[#This Row],[Cant]])</f>
        <v>-1</v>
      </c>
      <c r="Q11592" s="8">
        <f>DAY(Tabla1[[#This Row],[Date]])</f>
        <v>30</v>
      </c>
      <c r="R11592" s="8">
        <f>MONTH(Tabla1[[#This Row],[Date]])</f>
        <v>6</v>
      </c>
      <c r="S11592" s="8">
        <f>YEAR(Tabla1[[#This Row],[Date]])</f>
        <v>2023</v>
      </c>
    </row>
    <row r="11593" spans="1:19" x14ac:dyDescent="0.2">
      <c r="A11593">
        <v>11540</v>
      </c>
      <c r="B11593" s="1">
        <v>45107</v>
      </c>
      <c r="C11593" t="s">
        <v>260</v>
      </c>
      <c r="D11593" t="s">
        <v>332</v>
      </c>
      <c r="E11593">
        <v>1</v>
      </c>
      <c r="F11593" t="s">
        <v>26</v>
      </c>
      <c r="G11593" t="s">
        <v>264</v>
      </c>
      <c r="H11593" t="s">
        <v>16</v>
      </c>
      <c r="M11593" s="2">
        <v>8500</v>
      </c>
      <c r="N11593" s="2">
        <v>18000</v>
      </c>
      <c r="O11593" s="2">
        <f>IF(Tabla1[[#This Row],[Mov]]="VNT",Tabla1[[#This Row],[Sale]]-Tabla1[[#This Row],[Cost]],-Tabla1[[#This Row],[Cost]]*Tabla1[[#This Row],[Cant]])</f>
        <v>9500</v>
      </c>
      <c r="P11593" s="8">
        <f>IF(Tabla1[[#This Row],[Mov]]="VNT",-Tabla1[[#This Row],[Cant]],Tabla1[[#This Row],[Cant]])</f>
        <v>-1</v>
      </c>
      <c r="Q11593" s="8">
        <f>DAY(Tabla1[[#This Row],[Date]])</f>
        <v>30</v>
      </c>
      <c r="R11593" s="8">
        <f>MONTH(Tabla1[[#This Row],[Date]])</f>
        <v>6</v>
      </c>
      <c r="S11593" s="8">
        <f>YEAR(Tabla1[[#This Row],[Date]])</f>
        <v>2023</v>
      </c>
    </row>
    <row r="11594" spans="1:19" x14ac:dyDescent="0.2">
      <c r="A11594">
        <v>11541</v>
      </c>
      <c r="B11594" s="1">
        <v>45107</v>
      </c>
      <c r="C11594" t="s">
        <v>260</v>
      </c>
      <c r="D11594" t="s">
        <v>332</v>
      </c>
      <c r="E11594">
        <v>1</v>
      </c>
      <c r="F11594" t="s">
        <v>26</v>
      </c>
      <c r="G11594" t="s">
        <v>264</v>
      </c>
      <c r="H11594" t="s">
        <v>16</v>
      </c>
      <c r="M11594" s="2">
        <v>8500</v>
      </c>
      <c r="N11594" s="2">
        <v>18000</v>
      </c>
      <c r="O11594" s="2">
        <f>IF(Tabla1[[#This Row],[Mov]]="VNT",Tabla1[[#This Row],[Sale]]-Tabla1[[#This Row],[Cost]],-Tabla1[[#This Row],[Cost]]*Tabla1[[#This Row],[Cant]])</f>
        <v>9500</v>
      </c>
      <c r="P11594" s="8">
        <f>IF(Tabla1[[#This Row],[Mov]]="VNT",-Tabla1[[#This Row],[Cant]],Tabla1[[#This Row],[Cant]])</f>
        <v>-1</v>
      </c>
      <c r="Q11594" s="8">
        <f>DAY(Tabla1[[#This Row],[Date]])</f>
        <v>30</v>
      </c>
      <c r="R11594" s="8">
        <f>MONTH(Tabla1[[#This Row],[Date]])</f>
        <v>6</v>
      </c>
      <c r="S11594" s="8">
        <f>YEAR(Tabla1[[#This Row],[Date]])</f>
        <v>2023</v>
      </c>
    </row>
    <row r="11595" spans="1:19" x14ac:dyDescent="0.2">
      <c r="A11595">
        <v>11542</v>
      </c>
      <c r="B11595" s="1">
        <v>45107</v>
      </c>
      <c r="C11595" t="s">
        <v>260</v>
      </c>
      <c r="D11595" t="s">
        <v>332</v>
      </c>
      <c r="E11595">
        <v>1</v>
      </c>
      <c r="F11595" t="s">
        <v>455</v>
      </c>
      <c r="G11595" t="s">
        <v>382</v>
      </c>
      <c r="H11595" t="s">
        <v>456</v>
      </c>
      <c r="M11595" s="2">
        <v>3300</v>
      </c>
      <c r="N11595" s="2">
        <v>7000</v>
      </c>
      <c r="O11595" s="2">
        <f>IF(Tabla1[[#This Row],[Mov]]="VNT",Tabla1[[#This Row],[Sale]]-Tabla1[[#This Row],[Cost]],-Tabla1[[#This Row],[Cost]]*Tabla1[[#This Row],[Cant]])</f>
        <v>3700</v>
      </c>
      <c r="P11595" s="8">
        <f>IF(Tabla1[[#This Row],[Mov]]="VNT",-Tabla1[[#This Row],[Cant]],Tabla1[[#This Row],[Cant]])</f>
        <v>-1</v>
      </c>
      <c r="Q11595" s="8">
        <f>DAY(Tabla1[[#This Row],[Date]])</f>
        <v>30</v>
      </c>
      <c r="R11595" s="8">
        <f>MONTH(Tabla1[[#This Row],[Date]])</f>
        <v>6</v>
      </c>
      <c r="S11595" s="8">
        <f>YEAR(Tabla1[[#This Row],[Date]])</f>
        <v>2023</v>
      </c>
    </row>
    <row r="11596" spans="1:19" x14ac:dyDescent="0.2">
      <c r="A11596">
        <v>11543</v>
      </c>
      <c r="B11596" s="1">
        <v>45107</v>
      </c>
      <c r="C11596" t="s">
        <v>260</v>
      </c>
      <c r="D11596" t="s">
        <v>332</v>
      </c>
      <c r="E11596">
        <v>1</v>
      </c>
      <c r="F11596" t="s">
        <v>26</v>
      </c>
      <c r="G11596" t="s">
        <v>264</v>
      </c>
      <c r="H11596" t="s">
        <v>16</v>
      </c>
      <c r="M11596" s="2">
        <v>8500</v>
      </c>
      <c r="N11596" s="2">
        <v>20000</v>
      </c>
      <c r="O11596" s="2">
        <f>IF(Tabla1[[#This Row],[Mov]]="VNT",Tabla1[[#This Row],[Sale]]-Tabla1[[#This Row],[Cost]],-Tabla1[[#This Row],[Cost]]*Tabla1[[#This Row],[Cant]])</f>
        <v>11500</v>
      </c>
      <c r="P11596" s="8">
        <f>IF(Tabla1[[#This Row],[Mov]]="VNT",-Tabla1[[#This Row],[Cant]],Tabla1[[#This Row],[Cant]])</f>
        <v>-1</v>
      </c>
      <c r="Q11596" s="8">
        <f>DAY(Tabla1[[#This Row],[Date]])</f>
        <v>30</v>
      </c>
      <c r="R11596" s="8">
        <f>MONTH(Tabla1[[#This Row],[Date]])</f>
        <v>6</v>
      </c>
      <c r="S11596" s="8">
        <f>YEAR(Tabla1[[#This Row],[Date]])</f>
        <v>2023</v>
      </c>
    </row>
    <row r="11597" spans="1:19" x14ac:dyDescent="0.2">
      <c r="A11597">
        <v>11544</v>
      </c>
      <c r="B11597" s="1">
        <v>45107</v>
      </c>
      <c r="C11597" t="s">
        <v>260</v>
      </c>
      <c r="D11597" t="s">
        <v>332</v>
      </c>
      <c r="E11597">
        <v>1</v>
      </c>
      <c r="F11597" t="s">
        <v>48</v>
      </c>
      <c r="G11597" t="s">
        <v>266</v>
      </c>
      <c r="H11597" t="s">
        <v>3216</v>
      </c>
      <c r="M11597" s="2">
        <v>40000</v>
      </c>
      <c r="N11597" s="2">
        <v>90000</v>
      </c>
      <c r="O11597" s="2">
        <f>IF(Tabla1[[#This Row],[Mov]]="VNT",Tabla1[[#This Row],[Sale]]-Tabla1[[#This Row],[Cost]],-Tabla1[[#This Row],[Cost]]*Tabla1[[#This Row],[Cant]])</f>
        <v>50000</v>
      </c>
      <c r="P11597" s="8">
        <f>IF(Tabla1[[#This Row],[Mov]]="VNT",-Tabla1[[#This Row],[Cant]],Tabla1[[#This Row],[Cant]])</f>
        <v>-1</v>
      </c>
      <c r="Q11597" s="8">
        <f>DAY(Tabla1[[#This Row],[Date]])</f>
        <v>30</v>
      </c>
      <c r="R11597" s="8">
        <f>MONTH(Tabla1[[#This Row],[Date]])</f>
        <v>6</v>
      </c>
      <c r="S11597" s="8">
        <f>YEAR(Tabla1[[#This Row],[Date]])</f>
        <v>2023</v>
      </c>
    </row>
    <row r="11598" spans="1:19" x14ac:dyDescent="0.2">
      <c r="A11598">
        <v>11545</v>
      </c>
      <c r="B11598" s="1">
        <v>45107</v>
      </c>
      <c r="C11598" t="s">
        <v>260</v>
      </c>
      <c r="D11598" t="s">
        <v>332</v>
      </c>
      <c r="E11598">
        <v>1</v>
      </c>
      <c r="F11598" t="s">
        <v>891</v>
      </c>
      <c r="G11598" t="s">
        <v>272</v>
      </c>
      <c r="H11598" t="s">
        <v>807</v>
      </c>
      <c r="M11598" s="2">
        <v>3500</v>
      </c>
      <c r="N11598" s="2">
        <v>10000</v>
      </c>
      <c r="O11598" s="2">
        <f>IF(Tabla1[[#This Row],[Mov]]="VNT",Tabla1[[#This Row],[Sale]]-Tabla1[[#This Row],[Cost]],-Tabla1[[#This Row],[Cost]]*Tabla1[[#This Row],[Cant]])</f>
        <v>6500</v>
      </c>
      <c r="P11598" s="8">
        <f>IF(Tabla1[[#This Row],[Mov]]="VNT",-Tabla1[[#This Row],[Cant]],Tabla1[[#This Row],[Cant]])</f>
        <v>-1</v>
      </c>
      <c r="Q11598" s="8">
        <f>DAY(Tabla1[[#This Row],[Date]])</f>
        <v>30</v>
      </c>
      <c r="R11598" s="8">
        <f>MONTH(Tabla1[[#This Row],[Date]])</f>
        <v>6</v>
      </c>
      <c r="S11598" s="8">
        <f>YEAR(Tabla1[[#This Row],[Date]])</f>
        <v>2023</v>
      </c>
    </row>
    <row r="11599" spans="1:19" x14ac:dyDescent="0.2">
      <c r="A11599">
        <v>11546</v>
      </c>
      <c r="B11599" s="1">
        <v>45107</v>
      </c>
      <c r="C11599" t="s">
        <v>260</v>
      </c>
      <c r="D11599" t="s">
        <v>332</v>
      </c>
      <c r="E11599">
        <v>1</v>
      </c>
      <c r="F11599" t="s">
        <v>891</v>
      </c>
      <c r="G11599" t="s">
        <v>284</v>
      </c>
      <c r="H11599" t="s">
        <v>387</v>
      </c>
      <c r="M11599" s="2">
        <v>3500</v>
      </c>
      <c r="N11599" s="2">
        <v>10000</v>
      </c>
      <c r="O11599" s="2">
        <f>IF(Tabla1[[#This Row],[Mov]]="VNT",Tabla1[[#This Row],[Sale]]-Tabla1[[#This Row],[Cost]],-Tabla1[[#This Row],[Cost]]*Tabla1[[#This Row],[Cant]])</f>
        <v>6500</v>
      </c>
      <c r="P11599" s="8">
        <f>IF(Tabla1[[#This Row],[Mov]]="VNT",-Tabla1[[#This Row],[Cant]],Tabla1[[#This Row],[Cant]])</f>
        <v>-1</v>
      </c>
      <c r="Q11599" s="8">
        <f>DAY(Tabla1[[#This Row],[Date]])</f>
        <v>30</v>
      </c>
      <c r="R11599" s="8">
        <f>MONTH(Tabla1[[#This Row],[Date]])</f>
        <v>6</v>
      </c>
      <c r="S11599" s="8">
        <f>YEAR(Tabla1[[#This Row],[Date]])</f>
        <v>2023</v>
      </c>
    </row>
    <row r="11600" spans="1:19" x14ac:dyDescent="0.2">
      <c r="A11600">
        <v>11547</v>
      </c>
      <c r="B11600" s="1">
        <v>45107</v>
      </c>
      <c r="C11600" t="s">
        <v>260</v>
      </c>
      <c r="D11600" t="s">
        <v>332</v>
      </c>
      <c r="E11600">
        <v>1</v>
      </c>
      <c r="F11600" t="s">
        <v>225</v>
      </c>
      <c r="G11600" t="s">
        <v>263</v>
      </c>
      <c r="H11600" t="s">
        <v>667</v>
      </c>
      <c r="M11600" s="2">
        <v>1100</v>
      </c>
      <c r="N11600" s="2">
        <v>10000</v>
      </c>
      <c r="O11600" s="2">
        <f>IF(Tabla1[[#This Row],[Mov]]="VNT",Tabla1[[#This Row],[Sale]]-Tabla1[[#This Row],[Cost]],-Tabla1[[#This Row],[Cost]]*Tabla1[[#This Row],[Cant]])</f>
        <v>8900</v>
      </c>
      <c r="P11600" s="8">
        <f>IF(Tabla1[[#This Row],[Mov]]="VNT",-Tabla1[[#This Row],[Cant]],Tabla1[[#This Row],[Cant]])</f>
        <v>-1</v>
      </c>
      <c r="Q11600" s="8">
        <f>DAY(Tabla1[[#This Row],[Date]])</f>
        <v>30</v>
      </c>
      <c r="R11600" s="8">
        <f>MONTH(Tabla1[[#This Row],[Date]])</f>
        <v>6</v>
      </c>
      <c r="S11600" s="8">
        <f>YEAR(Tabla1[[#This Row],[Date]])</f>
        <v>2023</v>
      </c>
    </row>
    <row r="11601" spans="1:19" x14ac:dyDescent="0.2">
      <c r="A11601">
        <v>11548</v>
      </c>
      <c r="B11601" s="1">
        <v>45107</v>
      </c>
      <c r="C11601" t="s">
        <v>260</v>
      </c>
      <c r="D11601" t="s">
        <v>332</v>
      </c>
      <c r="E11601">
        <v>1</v>
      </c>
      <c r="F11601" t="s">
        <v>891</v>
      </c>
      <c r="G11601" t="s">
        <v>263</v>
      </c>
      <c r="H11601" t="s">
        <v>667</v>
      </c>
      <c r="M11601" s="2">
        <v>3500</v>
      </c>
      <c r="N11601" s="2">
        <v>10000</v>
      </c>
      <c r="O11601" s="2">
        <f>IF(Tabla1[[#This Row],[Mov]]="VNT",Tabla1[[#This Row],[Sale]]-Tabla1[[#This Row],[Cost]],-Tabla1[[#This Row],[Cost]]*Tabla1[[#This Row],[Cant]])</f>
        <v>6500</v>
      </c>
      <c r="P11601" s="8">
        <f>IF(Tabla1[[#This Row],[Mov]]="VNT",-Tabla1[[#This Row],[Cant]],Tabla1[[#This Row],[Cant]])</f>
        <v>-1</v>
      </c>
      <c r="Q11601" s="8">
        <f>DAY(Tabla1[[#This Row],[Date]])</f>
        <v>30</v>
      </c>
      <c r="R11601" s="8">
        <f>MONTH(Tabla1[[#This Row],[Date]])</f>
        <v>6</v>
      </c>
      <c r="S11601" s="8">
        <f>YEAR(Tabla1[[#This Row],[Date]])</f>
        <v>2023</v>
      </c>
    </row>
    <row r="11602" spans="1:19" x14ac:dyDescent="0.2">
      <c r="A11602">
        <v>11549</v>
      </c>
      <c r="B11602" s="1">
        <v>45107</v>
      </c>
      <c r="C11602" t="s">
        <v>260</v>
      </c>
      <c r="D11602" t="s">
        <v>332</v>
      </c>
      <c r="E11602">
        <v>1</v>
      </c>
      <c r="F11602" t="s">
        <v>365</v>
      </c>
      <c r="G11602" t="s">
        <v>943</v>
      </c>
      <c r="H11602" t="s">
        <v>1251</v>
      </c>
      <c r="M11602" s="2">
        <v>3700</v>
      </c>
      <c r="N11602" s="2">
        <v>9000</v>
      </c>
      <c r="O11602" s="2">
        <f>IF(Tabla1[[#This Row],[Mov]]="VNT",Tabla1[[#This Row],[Sale]]-Tabla1[[#This Row],[Cost]],-Tabla1[[#This Row],[Cost]]*Tabla1[[#This Row],[Cant]])</f>
        <v>5300</v>
      </c>
      <c r="P11602" s="8">
        <f>IF(Tabla1[[#This Row],[Mov]]="VNT",-Tabla1[[#This Row],[Cant]],Tabla1[[#This Row],[Cant]])</f>
        <v>-1</v>
      </c>
      <c r="Q11602" s="8">
        <f>DAY(Tabla1[[#This Row],[Date]])</f>
        <v>30</v>
      </c>
      <c r="R11602" s="8">
        <f>MONTH(Tabla1[[#This Row],[Date]])</f>
        <v>6</v>
      </c>
      <c r="S11602" s="8">
        <f>YEAR(Tabla1[[#This Row],[Date]])</f>
        <v>2023</v>
      </c>
    </row>
    <row r="11603" spans="1:19" x14ac:dyDescent="0.2">
      <c r="A11603">
        <v>11550</v>
      </c>
      <c r="B11603" s="1">
        <v>45107</v>
      </c>
      <c r="C11603" t="s">
        <v>260</v>
      </c>
      <c r="D11603" t="s">
        <v>332</v>
      </c>
      <c r="E11603">
        <v>1</v>
      </c>
      <c r="F11603" t="s">
        <v>891</v>
      </c>
      <c r="G11603" t="s">
        <v>272</v>
      </c>
      <c r="H11603" t="s">
        <v>553</v>
      </c>
      <c r="M11603" s="2">
        <v>3500</v>
      </c>
      <c r="N11603" s="2">
        <v>10000</v>
      </c>
      <c r="O11603" s="2">
        <f>IF(Tabla1[[#This Row],[Mov]]="VNT",Tabla1[[#This Row],[Sale]]-Tabla1[[#This Row],[Cost]],-Tabla1[[#This Row],[Cost]]*Tabla1[[#This Row],[Cant]])</f>
        <v>6500</v>
      </c>
      <c r="P11603" s="8">
        <f>IF(Tabla1[[#This Row],[Mov]]="VNT",-Tabla1[[#This Row],[Cant]],Tabla1[[#This Row],[Cant]])</f>
        <v>-1</v>
      </c>
      <c r="Q11603" s="8">
        <f>DAY(Tabla1[[#This Row],[Date]])</f>
        <v>30</v>
      </c>
      <c r="R11603" s="8">
        <f>MONTH(Tabla1[[#This Row],[Date]])</f>
        <v>6</v>
      </c>
      <c r="S11603" s="8">
        <f>YEAR(Tabla1[[#This Row],[Date]])</f>
        <v>2023</v>
      </c>
    </row>
    <row r="11604" spans="1:19" x14ac:dyDescent="0.2">
      <c r="A11604">
        <v>11551</v>
      </c>
      <c r="B11604" s="1">
        <v>45107</v>
      </c>
      <c r="C11604" t="s">
        <v>260</v>
      </c>
      <c r="D11604" t="s">
        <v>332</v>
      </c>
      <c r="E11604">
        <v>1</v>
      </c>
      <c r="F11604" t="s">
        <v>225</v>
      </c>
      <c r="G11604" t="s">
        <v>272</v>
      </c>
      <c r="H11604" t="s">
        <v>553</v>
      </c>
      <c r="M11604" s="2">
        <v>1000</v>
      </c>
      <c r="N11604" s="2">
        <v>10000</v>
      </c>
      <c r="O11604" s="2">
        <f>IF(Tabla1[[#This Row],[Mov]]="VNT",Tabla1[[#This Row],[Sale]]-Tabla1[[#This Row],[Cost]],-Tabla1[[#This Row],[Cost]]*Tabla1[[#This Row],[Cant]])</f>
        <v>9000</v>
      </c>
      <c r="P11604" s="8">
        <f>IF(Tabla1[[#This Row],[Mov]]="VNT",-Tabla1[[#This Row],[Cant]],Tabla1[[#This Row],[Cant]])</f>
        <v>-1</v>
      </c>
      <c r="Q11604" s="8">
        <f>DAY(Tabla1[[#This Row],[Date]])</f>
        <v>30</v>
      </c>
      <c r="R11604" s="8">
        <f>MONTH(Tabla1[[#This Row],[Date]])</f>
        <v>6</v>
      </c>
      <c r="S11604" s="8">
        <f>YEAR(Tabla1[[#This Row],[Date]])</f>
        <v>2023</v>
      </c>
    </row>
    <row r="11605" spans="1:19" x14ac:dyDescent="0.2">
      <c r="A11605">
        <v>11552</v>
      </c>
      <c r="B11605" s="1">
        <v>45107</v>
      </c>
      <c r="C11605" t="s">
        <v>260</v>
      </c>
      <c r="D11605" t="s">
        <v>332</v>
      </c>
      <c r="E11605">
        <v>1</v>
      </c>
      <c r="F11605" t="s">
        <v>26</v>
      </c>
      <c r="G11605" t="s">
        <v>264</v>
      </c>
      <c r="H11605" t="s">
        <v>20</v>
      </c>
      <c r="M11605" s="2">
        <v>8500</v>
      </c>
      <c r="N11605" s="2">
        <v>20000</v>
      </c>
      <c r="O11605" s="2">
        <f>IF(Tabla1[[#This Row],[Mov]]="VNT",Tabla1[[#This Row],[Sale]]-Tabla1[[#This Row],[Cost]],-Tabla1[[#This Row],[Cost]]*Tabla1[[#This Row],[Cant]])</f>
        <v>11500</v>
      </c>
      <c r="P11605" s="8">
        <f>IF(Tabla1[[#This Row],[Mov]]="VNT",-Tabla1[[#This Row],[Cant]],Tabla1[[#This Row],[Cant]])</f>
        <v>-1</v>
      </c>
      <c r="Q11605" s="8">
        <f>DAY(Tabla1[[#This Row],[Date]])</f>
        <v>30</v>
      </c>
      <c r="R11605" s="8">
        <f>MONTH(Tabla1[[#This Row],[Date]])</f>
        <v>6</v>
      </c>
      <c r="S11605" s="8">
        <f>YEAR(Tabla1[[#This Row],[Date]])</f>
        <v>2023</v>
      </c>
    </row>
    <row r="11606" spans="1:19" x14ac:dyDescent="0.2">
      <c r="A11606">
        <v>11553</v>
      </c>
      <c r="B11606" s="1">
        <v>45107</v>
      </c>
      <c r="C11606" t="s">
        <v>260</v>
      </c>
      <c r="D11606" t="s">
        <v>332</v>
      </c>
      <c r="E11606">
        <v>1</v>
      </c>
      <c r="F11606" t="s">
        <v>365</v>
      </c>
      <c r="G11606" t="s">
        <v>943</v>
      </c>
      <c r="H11606" t="s">
        <v>3168</v>
      </c>
      <c r="M11606" s="2">
        <v>3700</v>
      </c>
      <c r="N11606" s="2">
        <v>9000</v>
      </c>
      <c r="O11606" s="2">
        <f>IF(Tabla1[[#This Row],[Mov]]="VNT",Tabla1[[#This Row],[Sale]]-Tabla1[[#This Row],[Cost]],-Tabla1[[#This Row],[Cost]]*Tabla1[[#This Row],[Cant]])</f>
        <v>5300</v>
      </c>
      <c r="P11606" s="8">
        <f>IF(Tabla1[[#This Row],[Mov]]="VNT",-Tabla1[[#This Row],[Cant]],Tabla1[[#This Row],[Cant]])</f>
        <v>-1</v>
      </c>
      <c r="Q11606" s="8">
        <f>DAY(Tabla1[[#This Row],[Date]])</f>
        <v>30</v>
      </c>
      <c r="R11606" s="8">
        <f>MONTH(Tabla1[[#This Row],[Date]])</f>
        <v>6</v>
      </c>
      <c r="S11606" s="8">
        <f>YEAR(Tabla1[[#This Row],[Date]])</f>
        <v>2023</v>
      </c>
    </row>
    <row r="11607" spans="1:19" x14ac:dyDescent="0.2">
      <c r="A11607">
        <v>11554</v>
      </c>
      <c r="B11607" s="1">
        <v>45107</v>
      </c>
      <c r="C11607" t="s">
        <v>260</v>
      </c>
      <c r="D11607" t="s">
        <v>332</v>
      </c>
      <c r="E11607">
        <v>1</v>
      </c>
      <c r="F11607" t="s">
        <v>116</v>
      </c>
      <c r="G11607" t="s">
        <v>347</v>
      </c>
      <c r="H11607" t="s">
        <v>518</v>
      </c>
      <c r="M11607" s="2">
        <v>3270</v>
      </c>
      <c r="N11607" s="2">
        <v>3500</v>
      </c>
      <c r="O11607" s="2">
        <f>IF(Tabla1[[#This Row],[Mov]]="VNT",Tabla1[[#This Row],[Sale]]-Tabla1[[#This Row],[Cost]],-Tabla1[[#This Row],[Cost]]*Tabla1[[#This Row],[Cant]])</f>
        <v>230</v>
      </c>
      <c r="P11607" s="8">
        <f>IF(Tabla1[[#This Row],[Mov]]="VNT",-Tabla1[[#This Row],[Cant]],Tabla1[[#This Row],[Cant]])</f>
        <v>-1</v>
      </c>
      <c r="Q11607" s="8">
        <f>DAY(Tabla1[[#This Row],[Date]])</f>
        <v>30</v>
      </c>
      <c r="R11607" s="8">
        <f>MONTH(Tabla1[[#This Row],[Date]])</f>
        <v>6</v>
      </c>
      <c r="S11607" s="8">
        <f>YEAR(Tabla1[[#This Row],[Date]])</f>
        <v>2023</v>
      </c>
    </row>
    <row r="11608" spans="1:19" x14ac:dyDescent="0.2">
      <c r="A11608">
        <v>11555</v>
      </c>
      <c r="B11608" s="1">
        <v>45107</v>
      </c>
      <c r="C11608" t="s">
        <v>260</v>
      </c>
      <c r="D11608" t="s">
        <v>332</v>
      </c>
      <c r="E11608">
        <v>1</v>
      </c>
      <c r="F11608" t="s">
        <v>116</v>
      </c>
      <c r="G11608" t="s">
        <v>347</v>
      </c>
      <c r="H11608" t="s">
        <v>518</v>
      </c>
      <c r="M11608" s="2">
        <v>24298</v>
      </c>
      <c r="N11608" s="2">
        <v>26000</v>
      </c>
      <c r="O11608" s="2">
        <f>IF(Tabla1[[#This Row],[Mov]]="VNT",Tabla1[[#This Row],[Sale]]-Tabla1[[#This Row],[Cost]],-Tabla1[[#This Row],[Cost]]*Tabla1[[#This Row],[Cant]])</f>
        <v>1702</v>
      </c>
      <c r="P11608" s="8">
        <f>IF(Tabla1[[#This Row],[Mov]]="VNT",-Tabla1[[#This Row],[Cant]],Tabla1[[#This Row],[Cant]])</f>
        <v>-1</v>
      </c>
      <c r="Q11608" s="8">
        <f>DAY(Tabla1[[#This Row],[Date]])</f>
        <v>30</v>
      </c>
      <c r="R11608" s="8">
        <f>MONTH(Tabla1[[#This Row],[Date]])</f>
        <v>6</v>
      </c>
      <c r="S11608" s="8">
        <f>YEAR(Tabla1[[#This Row],[Date]])</f>
        <v>2023</v>
      </c>
    </row>
    <row r="11609" spans="1:19" x14ac:dyDescent="0.2">
      <c r="A11609">
        <v>11556</v>
      </c>
      <c r="B11609" s="1">
        <v>45107</v>
      </c>
      <c r="C11609" t="s">
        <v>260</v>
      </c>
      <c r="D11609" t="s">
        <v>332</v>
      </c>
      <c r="E11609">
        <v>1</v>
      </c>
      <c r="F11609" t="s">
        <v>3615</v>
      </c>
      <c r="G11609" t="s">
        <v>266</v>
      </c>
      <c r="H11609" t="s">
        <v>3652</v>
      </c>
      <c r="M11609" s="2">
        <v>0</v>
      </c>
      <c r="N11609" s="2">
        <v>1500</v>
      </c>
      <c r="O11609" s="2">
        <f>IF(Tabla1[[#This Row],[Mov]]="VNT",Tabla1[[#This Row],[Sale]]-Tabla1[[#This Row],[Cost]],-Tabla1[[#This Row],[Cost]]*Tabla1[[#This Row],[Cant]])</f>
        <v>1500</v>
      </c>
      <c r="P11609" s="8">
        <f>IF(Tabla1[[#This Row],[Mov]]="VNT",-Tabla1[[#This Row],[Cant]],Tabla1[[#This Row],[Cant]])</f>
        <v>-1</v>
      </c>
      <c r="Q11609" s="8">
        <f>DAY(Tabla1[[#This Row],[Date]])</f>
        <v>30</v>
      </c>
      <c r="R11609" s="8">
        <f>MONTH(Tabla1[[#This Row],[Date]])</f>
        <v>6</v>
      </c>
      <c r="S11609" s="8">
        <f>YEAR(Tabla1[[#This Row],[Date]])</f>
        <v>2023</v>
      </c>
    </row>
    <row r="11610" spans="1:19" x14ac:dyDescent="0.2">
      <c r="A11610">
        <v>11557</v>
      </c>
      <c r="B11610" s="1">
        <v>45107</v>
      </c>
      <c r="C11610" t="s">
        <v>260</v>
      </c>
      <c r="D11610" t="s">
        <v>332</v>
      </c>
      <c r="E11610">
        <v>1</v>
      </c>
      <c r="F11610" t="s">
        <v>21</v>
      </c>
      <c r="G11610" t="s">
        <v>272</v>
      </c>
      <c r="H11610" t="s">
        <v>1522</v>
      </c>
      <c r="M11610" s="2">
        <v>2800</v>
      </c>
      <c r="N11610" s="2">
        <v>10000</v>
      </c>
      <c r="O11610" s="2">
        <f>IF(Tabla1[[#This Row],[Mov]]="VNT",Tabla1[[#This Row],[Sale]]-Tabla1[[#This Row],[Cost]],-Tabla1[[#This Row],[Cost]]*Tabla1[[#This Row],[Cant]])</f>
        <v>7200</v>
      </c>
      <c r="P11610" s="8">
        <f>IF(Tabla1[[#This Row],[Mov]]="VNT",-Tabla1[[#This Row],[Cant]],Tabla1[[#This Row],[Cant]])</f>
        <v>-1</v>
      </c>
      <c r="Q11610" s="8">
        <f>DAY(Tabla1[[#This Row],[Date]])</f>
        <v>30</v>
      </c>
      <c r="R11610" s="8">
        <f>MONTH(Tabla1[[#This Row],[Date]])</f>
        <v>6</v>
      </c>
      <c r="S11610" s="8">
        <f>YEAR(Tabla1[[#This Row],[Date]])</f>
        <v>2023</v>
      </c>
    </row>
    <row r="11611" spans="1:19" x14ac:dyDescent="0.2">
      <c r="A11611">
        <v>11558</v>
      </c>
      <c r="B11611" s="1">
        <v>45107</v>
      </c>
      <c r="C11611" t="s">
        <v>260</v>
      </c>
      <c r="D11611" t="s">
        <v>332</v>
      </c>
      <c r="E11611">
        <v>1</v>
      </c>
      <c r="F11611" t="s">
        <v>586</v>
      </c>
      <c r="G11611" t="s">
        <v>263</v>
      </c>
      <c r="H11611" t="s">
        <v>281</v>
      </c>
      <c r="M11611" s="2">
        <v>6000</v>
      </c>
      <c r="N11611" s="2">
        <v>20000</v>
      </c>
      <c r="O11611" s="2">
        <f>IF(Tabla1[[#This Row],[Mov]]="VNT",Tabla1[[#This Row],[Sale]]-Tabla1[[#This Row],[Cost]],-Tabla1[[#This Row],[Cost]]*Tabla1[[#This Row],[Cant]])</f>
        <v>14000</v>
      </c>
      <c r="P11611" s="8">
        <f>IF(Tabla1[[#This Row],[Mov]]="VNT",-Tabla1[[#This Row],[Cant]],Tabla1[[#This Row],[Cant]])</f>
        <v>-1</v>
      </c>
      <c r="Q11611" s="8">
        <f>DAY(Tabla1[[#This Row],[Date]])</f>
        <v>30</v>
      </c>
      <c r="R11611" s="8">
        <f>MONTH(Tabla1[[#This Row],[Date]])</f>
        <v>6</v>
      </c>
      <c r="S11611" s="8">
        <f>YEAR(Tabla1[[#This Row],[Date]])</f>
        <v>2023</v>
      </c>
    </row>
    <row r="11612" spans="1:19" x14ac:dyDescent="0.2">
      <c r="A11612">
        <v>11559</v>
      </c>
      <c r="B11612" s="1">
        <v>45107</v>
      </c>
      <c r="C11612" t="s">
        <v>260</v>
      </c>
      <c r="D11612" t="s">
        <v>332</v>
      </c>
      <c r="E11612">
        <v>1</v>
      </c>
      <c r="F11612" t="s">
        <v>225</v>
      </c>
      <c r="G11612" t="s">
        <v>499</v>
      </c>
      <c r="H11612" t="s">
        <v>3653</v>
      </c>
      <c r="M11612" s="2">
        <v>1000</v>
      </c>
      <c r="N11612" s="2">
        <v>10000</v>
      </c>
      <c r="O11612" s="2">
        <f>IF(Tabla1[[#This Row],[Mov]]="VNT",Tabla1[[#This Row],[Sale]]-Tabla1[[#This Row],[Cost]],-Tabla1[[#This Row],[Cost]]*Tabla1[[#This Row],[Cant]])</f>
        <v>9000</v>
      </c>
      <c r="P11612" s="8">
        <f>IF(Tabla1[[#This Row],[Mov]]="VNT",-Tabla1[[#This Row],[Cant]],Tabla1[[#This Row],[Cant]])</f>
        <v>-1</v>
      </c>
      <c r="Q11612" s="8">
        <f>DAY(Tabla1[[#This Row],[Date]])</f>
        <v>30</v>
      </c>
      <c r="R11612" s="8">
        <f>MONTH(Tabla1[[#This Row],[Date]])</f>
        <v>6</v>
      </c>
      <c r="S11612" s="8">
        <f>YEAR(Tabla1[[#This Row],[Date]])</f>
        <v>2023</v>
      </c>
    </row>
    <row r="11613" spans="1:19" x14ac:dyDescent="0.2">
      <c r="A11613">
        <v>11560</v>
      </c>
      <c r="B11613" s="1">
        <v>45107</v>
      </c>
      <c r="C11613" t="s">
        <v>260</v>
      </c>
      <c r="D11613" t="s">
        <v>332</v>
      </c>
      <c r="E11613">
        <v>1</v>
      </c>
      <c r="F11613" t="s">
        <v>127</v>
      </c>
      <c r="G11613" t="s">
        <v>266</v>
      </c>
      <c r="H11613" t="s">
        <v>3446</v>
      </c>
      <c r="M11613" s="2">
        <v>2000</v>
      </c>
      <c r="N11613" s="2">
        <v>5000</v>
      </c>
      <c r="O11613" s="2">
        <f>IF(Tabla1[[#This Row],[Mov]]="VNT",Tabla1[[#This Row],[Sale]]-Tabla1[[#This Row],[Cost]],-Tabla1[[#This Row],[Cost]]*Tabla1[[#This Row],[Cant]])</f>
        <v>3000</v>
      </c>
      <c r="P11613" s="8">
        <f>IF(Tabla1[[#This Row],[Mov]]="VNT",-Tabla1[[#This Row],[Cant]],Tabla1[[#This Row],[Cant]])</f>
        <v>-1</v>
      </c>
      <c r="Q11613" s="8">
        <f>DAY(Tabla1[[#This Row],[Date]])</f>
        <v>30</v>
      </c>
      <c r="R11613" s="8">
        <f>MONTH(Tabla1[[#This Row],[Date]])</f>
        <v>6</v>
      </c>
      <c r="S11613" s="8">
        <f>YEAR(Tabla1[[#This Row],[Date]])</f>
        <v>2023</v>
      </c>
    </row>
    <row r="11614" spans="1:19" x14ac:dyDescent="0.2">
      <c r="A11614">
        <v>11561</v>
      </c>
      <c r="B11614" s="1">
        <v>45107</v>
      </c>
      <c r="C11614" t="s">
        <v>260</v>
      </c>
      <c r="D11614" t="s">
        <v>332</v>
      </c>
      <c r="E11614">
        <v>1</v>
      </c>
      <c r="F11614" t="s">
        <v>761</v>
      </c>
      <c r="G11614" t="s">
        <v>761</v>
      </c>
      <c r="H11614" t="s">
        <v>761</v>
      </c>
      <c r="M11614" s="2">
        <v>2000</v>
      </c>
      <c r="N11614" s="2">
        <v>7000</v>
      </c>
      <c r="O11614" s="2">
        <f>IF(Tabla1[[#This Row],[Mov]]="VNT",Tabla1[[#This Row],[Sale]]-Tabla1[[#This Row],[Cost]],-Tabla1[[#This Row],[Cost]]*Tabla1[[#This Row],[Cant]])</f>
        <v>5000</v>
      </c>
      <c r="P11614" s="8">
        <f>IF(Tabla1[[#This Row],[Mov]]="VNT",-Tabla1[[#This Row],[Cant]],Tabla1[[#This Row],[Cant]])</f>
        <v>-1</v>
      </c>
      <c r="Q11614" s="8">
        <f>DAY(Tabla1[[#This Row],[Date]])</f>
        <v>30</v>
      </c>
      <c r="R11614" s="8">
        <f>MONTH(Tabla1[[#This Row],[Date]])</f>
        <v>6</v>
      </c>
      <c r="S11614" s="8">
        <f>YEAR(Tabla1[[#This Row],[Date]])</f>
        <v>2023</v>
      </c>
    </row>
    <row r="11615" spans="1:19" x14ac:dyDescent="0.2">
      <c r="A11615">
        <v>11562</v>
      </c>
      <c r="B11615" s="1">
        <v>45108</v>
      </c>
      <c r="C11615" t="s">
        <v>260</v>
      </c>
      <c r="D11615" t="s">
        <v>332</v>
      </c>
      <c r="E11615">
        <v>1</v>
      </c>
      <c r="F11615" t="s">
        <v>2043</v>
      </c>
      <c r="G11615" t="s">
        <v>1765</v>
      </c>
      <c r="H11615" t="s">
        <v>2192</v>
      </c>
      <c r="M11615" s="2">
        <v>140000</v>
      </c>
      <c r="N11615" s="2">
        <v>140000</v>
      </c>
      <c r="O11615" s="2">
        <f>IF(Tabla1[[#This Row],[Mov]]="VNT",Tabla1[[#This Row],[Sale]]-Tabla1[[#This Row],[Cost]],-Tabla1[[#This Row],[Cost]]*Tabla1[[#This Row],[Cant]])</f>
        <v>0</v>
      </c>
      <c r="P11615" s="8">
        <f>IF(Tabla1[[#This Row],[Mov]]="VNT",-Tabla1[[#This Row],[Cant]],Tabla1[[#This Row],[Cant]])</f>
        <v>-1</v>
      </c>
      <c r="Q11615" s="8">
        <f>DAY(Tabla1[[#This Row],[Date]])</f>
        <v>1</v>
      </c>
      <c r="R11615" s="8">
        <f>MONTH(Tabla1[[#This Row],[Date]])</f>
        <v>7</v>
      </c>
      <c r="S11615" s="8">
        <f>YEAR(Tabla1[[#This Row],[Date]])</f>
        <v>2023</v>
      </c>
    </row>
    <row r="11616" spans="1:19" x14ac:dyDescent="0.2">
      <c r="A11616">
        <v>11563</v>
      </c>
      <c r="B11616" s="1">
        <v>45108</v>
      </c>
      <c r="C11616" t="s">
        <v>260</v>
      </c>
      <c r="D11616" t="s">
        <v>332</v>
      </c>
      <c r="E11616">
        <v>1</v>
      </c>
      <c r="F11616" t="s">
        <v>586</v>
      </c>
      <c r="G11616" t="s">
        <v>284</v>
      </c>
      <c r="H11616" t="s">
        <v>3520</v>
      </c>
      <c r="J11616" t="s">
        <v>81</v>
      </c>
      <c r="M11616" s="2">
        <v>7000</v>
      </c>
      <c r="N11616" s="2">
        <v>20000</v>
      </c>
      <c r="O11616" s="2">
        <f>IF(Tabla1[[#This Row],[Mov]]="VNT",Tabla1[[#This Row],[Sale]]-Tabla1[[#This Row],[Cost]],-Tabla1[[#This Row],[Cost]]*Tabla1[[#This Row],[Cant]])</f>
        <v>13000</v>
      </c>
      <c r="P11616" s="8">
        <f>IF(Tabla1[[#This Row],[Mov]]="VNT",-Tabla1[[#This Row],[Cant]],Tabla1[[#This Row],[Cant]])</f>
        <v>-1</v>
      </c>
      <c r="Q11616" s="8">
        <f>DAY(Tabla1[[#This Row],[Date]])</f>
        <v>1</v>
      </c>
      <c r="R11616" s="8">
        <f>MONTH(Tabla1[[#This Row],[Date]])</f>
        <v>7</v>
      </c>
      <c r="S11616" s="8">
        <f>YEAR(Tabla1[[#This Row],[Date]])</f>
        <v>2023</v>
      </c>
    </row>
    <row r="11617" spans="1:19" x14ac:dyDescent="0.2">
      <c r="A11617">
        <v>11564</v>
      </c>
      <c r="B11617" s="1">
        <v>45108</v>
      </c>
      <c r="C11617" t="s">
        <v>260</v>
      </c>
      <c r="D11617" t="s">
        <v>332</v>
      </c>
      <c r="E11617">
        <v>1</v>
      </c>
      <c r="F11617" t="s">
        <v>455</v>
      </c>
      <c r="G11617" t="s">
        <v>382</v>
      </c>
      <c r="H11617" t="s">
        <v>509</v>
      </c>
      <c r="M11617" s="2">
        <v>0</v>
      </c>
      <c r="N11617" s="2">
        <v>5000</v>
      </c>
      <c r="O11617" s="2">
        <f>IF(Tabla1[[#This Row],[Mov]]="VNT",Tabla1[[#This Row],[Sale]]-Tabla1[[#This Row],[Cost]],-Tabla1[[#This Row],[Cost]]*Tabla1[[#This Row],[Cant]])</f>
        <v>5000</v>
      </c>
      <c r="P11617" s="8">
        <f>IF(Tabla1[[#This Row],[Mov]]="VNT",-Tabla1[[#This Row],[Cant]],Tabla1[[#This Row],[Cant]])</f>
        <v>-1</v>
      </c>
      <c r="Q11617" s="8">
        <f>DAY(Tabla1[[#This Row],[Date]])</f>
        <v>1</v>
      </c>
      <c r="R11617" s="8">
        <f>MONTH(Tabla1[[#This Row],[Date]])</f>
        <v>7</v>
      </c>
      <c r="S11617" s="8">
        <f>YEAR(Tabla1[[#This Row],[Date]])</f>
        <v>2023</v>
      </c>
    </row>
    <row r="11618" spans="1:19" x14ac:dyDescent="0.2">
      <c r="A11618">
        <v>11565</v>
      </c>
      <c r="B11618" s="1">
        <v>45108</v>
      </c>
      <c r="C11618" t="s">
        <v>260</v>
      </c>
      <c r="D11618" t="s">
        <v>332</v>
      </c>
      <c r="E11618">
        <v>1</v>
      </c>
      <c r="F11618" t="s">
        <v>127</v>
      </c>
      <c r="G11618" t="s">
        <v>266</v>
      </c>
      <c r="H11618" t="s">
        <v>3505</v>
      </c>
      <c r="M11618" s="2">
        <v>10000</v>
      </c>
      <c r="N11618" s="2">
        <v>25000</v>
      </c>
      <c r="O11618" s="2">
        <f>IF(Tabla1[[#This Row],[Mov]]="VNT",Tabla1[[#This Row],[Sale]]-Tabla1[[#This Row],[Cost]],-Tabla1[[#This Row],[Cost]]*Tabla1[[#This Row],[Cant]])</f>
        <v>15000</v>
      </c>
      <c r="P11618" s="8">
        <f>IF(Tabla1[[#This Row],[Mov]]="VNT",-Tabla1[[#This Row],[Cant]],Tabla1[[#This Row],[Cant]])</f>
        <v>-1</v>
      </c>
      <c r="Q11618" s="8">
        <f>DAY(Tabla1[[#This Row],[Date]])</f>
        <v>1</v>
      </c>
      <c r="R11618" s="8">
        <f>MONTH(Tabla1[[#This Row],[Date]])</f>
        <v>7</v>
      </c>
      <c r="S11618" s="8">
        <f>YEAR(Tabla1[[#This Row],[Date]])</f>
        <v>2023</v>
      </c>
    </row>
    <row r="11619" spans="1:19" x14ac:dyDescent="0.2">
      <c r="A11619">
        <v>11566</v>
      </c>
      <c r="B11619" s="1">
        <v>45108</v>
      </c>
      <c r="C11619" t="s">
        <v>260</v>
      </c>
      <c r="D11619" t="s">
        <v>332</v>
      </c>
      <c r="E11619">
        <v>1</v>
      </c>
      <c r="F11619" t="s">
        <v>201</v>
      </c>
      <c r="G11619" t="s">
        <v>623</v>
      </c>
      <c r="H11619" t="s">
        <v>1026</v>
      </c>
      <c r="M11619" s="2">
        <v>160000</v>
      </c>
      <c r="N11619" s="2">
        <v>210000</v>
      </c>
      <c r="O11619" s="2">
        <f>IF(Tabla1[[#This Row],[Mov]]="VNT",Tabla1[[#This Row],[Sale]]-Tabla1[[#This Row],[Cost]],-Tabla1[[#This Row],[Cost]]*Tabla1[[#This Row],[Cant]])</f>
        <v>50000</v>
      </c>
      <c r="P11619" s="8">
        <f>IF(Tabla1[[#This Row],[Mov]]="VNT",-Tabla1[[#This Row],[Cant]],Tabla1[[#This Row],[Cant]])</f>
        <v>-1</v>
      </c>
      <c r="Q11619" s="8">
        <f>DAY(Tabla1[[#This Row],[Date]])</f>
        <v>1</v>
      </c>
      <c r="R11619" s="8">
        <f>MONTH(Tabla1[[#This Row],[Date]])</f>
        <v>7</v>
      </c>
      <c r="S11619" s="8">
        <f>YEAR(Tabla1[[#This Row],[Date]])</f>
        <v>2023</v>
      </c>
    </row>
    <row r="11620" spans="1:19" x14ac:dyDescent="0.2">
      <c r="A11620">
        <v>11567</v>
      </c>
      <c r="B11620" s="1">
        <v>45108</v>
      </c>
      <c r="C11620" t="s">
        <v>260</v>
      </c>
      <c r="D11620" t="s">
        <v>332</v>
      </c>
      <c r="E11620">
        <v>1</v>
      </c>
      <c r="F11620" t="s">
        <v>224</v>
      </c>
      <c r="G11620" t="s">
        <v>273</v>
      </c>
      <c r="H11620" t="s">
        <v>3654</v>
      </c>
      <c r="M11620" s="2">
        <v>12000</v>
      </c>
      <c r="N11620" s="2">
        <v>24000</v>
      </c>
      <c r="O11620" s="2">
        <f>IF(Tabla1[[#This Row],[Mov]]="VNT",Tabla1[[#This Row],[Sale]]-Tabla1[[#This Row],[Cost]],-Tabla1[[#This Row],[Cost]]*Tabla1[[#This Row],[Cant]])</f>
        <v>12000</v>
      </c>
      <c r="P11620" s="8">
        <f>IF(Tabla1[[#This Row],[Mov]]="VNT",-Tabla1[[#This Row],[Cant]],Tabla1[[#This Row],[Cant]])</f>
        <v>-1</v>
      </c>
      <c r="Q11620" s="8">
        <f>DAY(Tabla1[[#This Row],[Date]])</f>
        <v>1</v>
      </c>
      <c r="R11620" s="8">
        <f>MONTH(Tabla1[[#This Row],[Date]])</f>
        <v>7</v>
      </c>
      <c r="S11620" s="8">
        <f>YEAR(Tabla1[[#This Row],[Date]])</f>
        <v>2023</v>
      </c>
    </row>
    <row r="11621" spans="1:19" x14ac:dyDescent="0.2">
      <c r="A11621">
        <v>11568</v>
      </c>
      <c r="B11621" s="1">
        <v>45108</v>
      </c>
      <c r="C11621" t="s">
        <v>260</v>
      </c>
      <c r="D11621" t="s">
        <v>332</v>
      </c>
      <c r="E11621">
        <v>1</v>
      </c>
      <c r="F11621" t="s">
        <v>891</v>
      </c>
      <c r="G11621" t="s">
        <v>272</v>
      </c>
      <c r="H11621" t="s">
        <v>252</v>
      </c>
      <c r="M11621" s="2">
        <v>3500</v>
      </c>
      <c r="N11621" s="2">
        <v>10000</v>
      </c>
      <c r="O11621" s="2">
        <f>IF(Tabla1[[#This Row],[Mov]]="VNT",Tabla1[[#This Row],[Sale]]-Tabla1[[#This Row],[Cost]],-Tabla1[[#This Row],[Cost]]*Tabla1[[#This Row],[Cant]])</f>
        <v>6500</v>
      </c>
      <c r="P11621" s="8">
        <f>IF(Tabla1[[#This Row],[Mov]]="VNT",-Tabla1[[#This Row],[Cant]],Tabla1[[#This Row],[Cant]])</f>
        <v>-1</v>
      </c>
      <c r="Q11621" s="8">
        <f>DAY(Tabla1[[#This Row],[Date]])</f>
        <v>1</v>
      </c>
      <c r="R11621" s="8">
        <f>MONTH(Tabla1[[#This Row],[Date]])</f>
        <v>7</v>
      </c>
      <c r="S11621" s="8">
        <f>YEAR(Tabla1[[#This Row],[Date]])</f>
        <v>2023</v>
      </c>
    </row>
    <row r="11622" spans="1:19" x14ac:dyDescent="0.2">
      <c r="A11622">
        <v>11569</v>
      </c>
      <c r="B11622" s="1">
        <v>45108</v>
      </c>
      <c r="C11622" t="s">
        <v>260</v>
      </c>
      <c r="D11622" t="s">
        <v>332</v>
      </c>
      <c r="E11622">
        <v>1</v>
      </c>
      <c r="F11622" t="s">
        <v>21</v>
      </c>
      <c r="G11622" t="s">
        <v>2261</v>
      </c>
      <c r="H11622" t="s">
        <v>2855</v>
      </c>
      <c r="J11622" t="s">
        <v>3655</v>
      </c>
      <c r="M11622" s="2">
        <v>3000</v>
      </c>
      <c r="N11622" s="2">
        <v>11000</v>
      </c>
      <c r="O11622" s="2">
        <f>IF(Tabla1[[#This Row],[Mov]]="VNT",Tabla1[[#This Row],[Sale]]-Tabla1[[#This Row],[Cost]],-Tabla1[[#This Row],[Cost]]*Tabla1[[#This Row],[Cant]])</f>
        <v>8000</v>
      </c>
      <c r="P11622" s="8">
        <f>IF(Tabla1[[#This Row],[Mov]]="VNT",-Tabla1[[#This Row],[Cant]],Tabla1[[#This Row],[Cant]])</f>
        <v>-1</v>
      </c>
      <c r="Q11622" s="8">
        <f>DAY(Tabla1[[#This Row],[Date]])</f>
        <v>1</v>
      </c>
      <c r="R11622" s="8">
        <f>MONTH(Tabla1[[#This Row],[Date]])</f>
        <v>7</v>
      </c>
      <c r="S11622" s="8">
        <f>YEAR(Tabla1[[#This Row],[Date]])</f>
        <v>2023</v>
      </c>
    </row>
    <row r="11623" spans="1:19" x14ac:dyDescent="0.2">
      <c r="A11623">
        <v>11570</v>
      </c>
      <c r="B11623" s="1">
        <v>45108</v>
      </c>
      <c r="C11623" t="s">
        <v>260</v>
      </c>
      <c r="D11623" t="s">
        <v>332</v>
      </c>
      <c r="E11623">
        <v>1</v>
      </c>
      <c r="F11623" t="s">
        <v>26</v>
      </c>
      <c r="G11623" t="s">
        <v>1032</v>
      </c>
      <c r="H11623" t="s">
        <v>3370</v>
      </c>
      <c r="M11623" s="2">
        <v>20000</v>
      </c>
      <c r="N11623" s="2">
        <v>39000</v>
      </c>
      <c r="O11623" s="2">
        <f>IF(Tabla1[[#This Row],[Mov]]="VNT",Tabla1[[#This Row],[Sale]]-Tabla1[[#This Row],[Cost]],-Tabla1[[#This Row],[Cost]]*Tabla1[[#This Row],[Cant]])</f>
        <v>19000</v>
      </c>
      <c r="P11623" s="8">
        <f>IF(Tabla1[[#This Row],[Mov]]="VNT",-Tabla1[[#This Row],[Cant]],Tabla1[[#This Row],[Cant]])</f>
        <v>-1</v>
      </c>
      <c r="Q11623" s="8">
        <f>DAY(Tabla1[[#This Row],[Date]])</f>
        <v>1</v>
      </c>
      <c r="R11623" s="8">
        <f>MONTH(Tabla1[[#This Row],[Date]])</f>
        <v>7</v>
      </c>
      <c r="S11623" s="8">
        <f>YEAR(Tabla1[[#This Row],[Date]])</f>
        <v>2023</v>
      </c>
    </row>
    <row r="11624" spans="1:19" x14ac:dyDescent="0.2">
      <c r="A11624">
        <v>11571</v>
      </c>
      <c r="B11624" s="1">
        <v>45108</v>
      </c>
      <c r="C11624" t="s">
        <v>260</v>
      </c>
      <c r="D11624" t="s">
        <v>332</v>
      </c>
      <c r="E11624">
        <v>1</v>
      </c>
      <c r="F11624" t="s">
        <v>48</v>
      </c>
      <c r="G11624" t="s">
        <v>1765</v>
      </c>
      <c r="H11624" t="s">
        <v>3563</v>
      </c>
      <c r="M11624" s="2">
        <v>110000</v>
      </c>
      <c r="N11624" s="2">
        <v>165000</v>
      </c>
      <c r="O11624" s="2">
        <f>IF(Tabla1[[#This Row],[Mov]]="VNT",Tabla1[[#This Row],[Sale]]-Tabla1[[#This Row],[Cost]],-Tabla1[[#This Row],[Cost]]*Tabla1[[#This Row],[Cant]])</f>
        <v>55000</v>
      </c>
      <c r="P11624" s="8">
        <f>IF(Tabla1[[#This Row],[Mov]]="VNT",-Tabla1[[#This Row],[Cant]],Tabla1[[#This Row],[Cant]])</f>
        <v>-1</v>
      </c>
      <c r="Q11624" s="8">
        <f>DAY(Tabla1[[#This Row],[Date]])</f>
        <v>1</v>
      </c>
      <c r="R11624" s="8">
        <f>MONTH(Tabla1[[#This Row],[Date]])</f>
        <v>7</v>
      </c>
      <c r="S11624" s="8">
        <f>YEAR(Tabla1[[#This Row],[Date]])</f>
        <v>2023</v>
      </c>
    </row>
    <row r="11625" spans="1:19" x14ac:dyDescent="0.2">
      <c r="A11625">
        <v>11572</v>
      </c>
      <c r="B11625" s="1">
        <v>45108</v>
      </c>
      <c r="C11625" t="s">
        <v>260</v>
      </c>
      <c r="D11625" t="s">
        <v>332</v>
      </c>
      <c r="E11625">
        <v>1</v>
      </c>
      <c r="F11625" t="s">
        <v>458</v>
      </c>
      <c r="G11625" t="s">
        <v>284</v>
      </c>
      <c r="H11625" t="s">
        <v>3656</v>
      </c>
      <c r="M11625" s="2">
        <v>0</v>
      </c>
      <c r="N11625" s="2">
        <v>50000</v>
      </c>
      <c r="O11625" s="2">
        <f>IF(Tabla1[[#This Row],[Mov]]="VNT",Tabla1[[#This Row],[Sale]]-Tabla1[[#This Row],[Cost]],-Tabla1[[#This Row],[Cost]]*Tabla1[[#This Row],[Cant]])</f>
        <v>50000</v>
      </c>
      <c r="P11625" s="8">
        <f>IF(Tabla1[[#This Row],[Mov]]="VNT",-Tabla1[[#This Row],[Cant]],Tabla1[[#This Row],[Cant]])</f>
        <v>-1</v>
      </c>
      <c r="Q11625" s="8">
        <f>DAY(Tabla1[[#This Row],[Date]])</f>
        <v>1</v>
      </c>
      <c r="R11625" s="8">
        <f>MONTH(Tabla1[[#This Row],[Date]])</f>
        <v>7</v>
      </c>
      <c r="S11625" s="8">
        <f>YEAR(Tabla1[[#This Row],[Date]])</f>
        <v>2023</v>
      </c>
    </row>
    <row r="11626" spans="1:19" x14ac:dyDescent="0.2">
      <c r="A11626">
        <v>11573</v>
      </c>
      <c r="B11626" s="1">
        <v>45108</v>
      </c>
      <c r="C11626" t="s">
        <v>260</v>
      </c>
      <c r="D11626" t="s">
        <v>332</v>
      </c>
      <c r="E11626">
        <v>1</v>
      </c>
      <c r="F11626" t="s">
        <v>677</v>
      </c>
      <c r="G11626" t="s">
        <v>284</v>
      </c>
      <c r="H11626" t="s">
        <v>907</v>
      </c>
      <c r="M11626" s="2">
        <v>5000</v>
      </c>
      <c r="N11626" s="2">
        <v>15000</v>
      </c>
      <c r="O11626" s="2">
        <f>IF(Tabla1[[#This Row],[Mov]]="VNT",Tabla1[[#This Row],[Sale]]-Tabla1[[#This Row],[Cost]],-Tabla1[[#This Row],[Cost]]*Tabla1[[#This Row],[Cant]])</f>
        <v>10000</v>
      </c>
      <c r="P11626" s="8">
        <f>IF(Tabla1[[#This Row],[Mov]]="VNT",-Tabla1[[#This Row],[Cant]],Tabla1[[#This Row],[Cant]])</f>
        <v>-1</v>
      </c>
      <c r="Q11626" s="8">
        <f>DAY(Tabla1[[#This Row],[Date]])</f>
        <v>1</v>
      </c>
      <c r="R11626" s="8">
        <f>MONTH(Tabla1[[#This Row],[Date]])</f>
        <v>7</v>
      </c>
      <c r="S11626" s="8">
        <f>YEAR(Tabla1[[#This Row],[Date]])</f>
        <v>2023</v>
      </c>
    </row>
    <row r="11627" spans="1:19" x14ac:dyDescent="0.2">
      <c r="A11627">
        <v>11574</v>
      </c>
      <c r="B11627" s="1">
        <v>45108</v>
      </c>
      <c r="C11627" t="s">
        <v>260</v>
      </c>
      <c r="D11627" t="s">
        <v>332</v>
      </c>
      <c r="E11627">
        <v>1</v>
      </c>
      <c r="F11627" t="s">
        <v>455</v>
      </c>
      <c r="G11627" t="s">
        <v>600</v>
      </c>
      <c r="H11627" t="s">
        <v>1402</v>
      </c>
      <c r="M11627" s="2">
        <v>1000</v>
      </c>
      <c r="N11627" s="2">
        <v>5000</v>
      </c>
      <c r="O11627" s="2">
        <f>IF(Tabla1[[#This Row],[Mov]]="VNT",Tabla1[[#This Row],[Sale]]-Tabla1[[#This Row],[Cost]],-Tabla1[[#This Row],[Cost]]*Tabla1[[#This Row],[Cant]])</f>
        <v>4000</v>
      </c>
      <c r="P11627" s="8">
        <f>IF(Tabla1[[#This Row],[Mov]]="VNT",-Tabla1[[#This Row],[Cant]],Tabla1[[#This Row],[Cant]])</f>
        <v>-1</v>
      </c>
      <c r="Q11627" s="8">
        <f>DAY(Tabla1[[#This Row],[Date]])</f>
        <v>1</v>
      </c>
      <c r="R11627" s="8">
        <f>MONTH(Tabla1[[#This Row],[Date]])</f>
        <v>7</v>
      </c>
      <c r="S11627" s="8">
        <f>YEAR(Tabla1[[#This Row],[Date]])</f>
        <v>2023</v>
      </c>
    </row>
    <row r="11628" spans="1:19" x14ac:dyDescent="0.2">
      <c r="A11628">
        <v>11575</v>
      </c>
      <c r="B11628" s="1">
        <v>45108</v>
      </c>
      <c r="C11628" t="s">
        <v>260</v>
      </c>
      <c r="D11628" t="s">
        <v>332</v>
      </c>
      <c r="E11628">
        <v>1</v>
      </c>
      <c r="F11628" t="s">
        <v>116</v>
      </c>
      <c r="G11628" t="s">
        <v>600</v>
      </c>
      <c r="H11628" t="s">
        <v>565</v>
      </c>
      <c r="M11628" s="2">
        <v>5606</v>
      </c>
      <c r="N11628" s="2">
        <v>6000</v>
      </c>
      <c r="O11628" s="2">
        <f>IF(Tabla1[[#This Row],[Mov]]="VNT",Tabla1[[#This Row],[Sale]]-Tabla1[[#This Row],[Cost]],-Tabla1[[#This Row],[Cost]]*Tabla1[[#This Row],[Cant]])</f>
        <v>394</v>
      </c>
      <c r="P11628" s="8">
        <f>IF(Tabla1[[#This Row],[Mov]]="VNT",-Tabla1[[#This Row],[Cant]],Tabla1[[#This Row],[Cant]])</f>
        <v>-1</v>
      </c>
      <c r="Q11628" s="8">
        <f>DAY(Tabla1[[#This Row],[Date]])</f>
        <v>1</v>
      </c>
      <c r="R11628" s="8">
        <f>MONTH(Tabla1[[#This Row],[Date]])</f>
        <v>7</v>
      </c>
      <c r="S11628" s="8">
        <f>YEAR(Tabla1[[#This Row],[Date]])</f>
        <v>2023</v>
      </c>
    </row>
    <row r="11629" spans="1:19" x14ac:dyDescent="0.2">
      <c r="A11629">
        <v>11576</v>
      </c>
      <c r="B11629" s="1">
        <v>45108</v>
      </c>
      <c r="C11629" t="s">
        <v>260</v>
      </c>
      <c r="D11629" t="s">
        <v>332</v>
      </c>
      <c r="E11629">
        <v>1</v>
      </c>
      <c r="F11629" t="s">
        <v>458</v>
      </c>
      <c r="G11629" t="s">
        <v>263</v>
      </c>
      <c r="H11629" t="s">
        <v>3657</v>
      </c>
      <c r="M11629" s="2">
        <v>0</v>
      </c>
      <c r="N11629" s="2">
        <v>40000</v>
      </c>
      <c r="O11629" s="2">
        <f>IF(Tabla1[[#This Row],[Mov]]="VNT",Tabla1[[#This Row],[Sale]]-Tabla1[[#This Row],[Cost]],-Tabla1[[#This Row],[Cost]]*Tabla1[[#This Row],[Cant]])</f>
        <v>40000</v>
      </c>
      <c r="P11629" s="8">
        <f>IF(Tabla1[[#This Row],[Mov]]="VNT",-Tabla1[[#This Row],[Cant]],Tabla1[[#This Row],[Cant]])</f>
        <v>-1</v>
      </c>
      <c r="Q11629" s="8">
        <f>DAY(Tabla1[[#This Row],[Date]])</f>
        <v>1</v>
      </c>
      <c r="R11629" s="8">
        <f>MONTH(Tabla1[[#This Row],[Date]])</f>
        <v>7</v>
      </c>
      <c r="S11629" s="8">
        <f>YEAR(Tabla1[[#This Row],[Date]])</f>
        <v>2023</v>
      </c>
    </row>
    <row r="11630" spans="1:19" x14ac:dyDescent="0.2">
      <c r="A11630">
        <v>11577</v>
      </c>
      <c r="B11630" s="1">
        <v>45108</v>
      </c>
      <c r="C11630" t="s">
        <v>260</v>
      </c>
      <c r="D11630" t="s">
        <v>332</v>
      </c>
      <c r="E11630">
        <v>1</v>
      </c>
      <c r="F11630" t="s">
        <v>224</v>
      </c>
      <c r="G11630" t="s">
        <v>272</v>
      </c>
      <c r="H11630" t="s">
        <v>255</v>
      </c>
      <c r="M11630" s="2">
        <v>8000</v>
      </c>
      <c r="N11630" s="2">
        <v>20000</v>
      </c>
      <c r="O11630" s="2">
        <f>IF(Tabla1[[#This Row],[Mov]]="VNT",Tabla1[[#This Row],[Sale]]-Tabla1[[#This Row],[Cost]],-Tabla1[[#This Row],[Cost]]*Tabla1[[#This Row],[Cant]])</f>
        <v>12000</v>
      </c>
      <c r="P11630" s="8">
        <f>IF(Tabla1[[#This Row],[Mov]]="VNT",-Tabla1[[#This Row],[Cant]],Tabla1[[#This Row],[Cant]])</f>
        <v>-1</v>
      </c>
      <c r="Q11630" s="8">
        <f>DAY(Tabla1[[#This Row],[Date]])</f>
        <v>1</v>
      </c>
      <c r="R11630" s="8">
        <f>MONTH(Tabla1[[#This Row],[Date]])</f>
        <v>7</v>
      </c>
      <c r="S11630" s="8">
        <f>YEAR(Tabla1[[#This Row],[Date]])</f>
        <v>2023</v>
      </c>
    </row>
    <row r="11631" spans="1:19" x14ac:dyDescent="0.2">
      <c r="A11631">
        <v>11578</v>
      </c>
      <c r="B11631" s="1">
        <v>45108</v>
      </c>
      <c r="C11631" t="s">
        <v>260</v>
      </c>
      <c r="D11631" t="s">
        <v>332</v>
      </c>
      <c r="E11631">
        <v>1</v>
      </c>
      <c r="F11631" t="s">
        <v>116</v>
      </c>
      <c r="G11631" t="s">
        <v>382</v>
      </c>
      <c r="H11631" t="s">
        <v>514</v>
      </c>
      <c r="M11631" s="2">
        <v>7008</v>
      </c>
      <c r="N11631" s="2">
        <v>7500</v>
      </c>
      <c r="O11631" s="2">
        <f>IF(Tabla1[[#This Row],[Mov]]="VNT",Tabla1[[#This Row],[Sale]]-Tabla1[[#This Row],[Cost]],-Tabla1[[#This Row],[Cost]]*Tabla1[[#This Row],[Cant]])</f>
        <v>492</v>
      </c>
      <c r="P11631" s="8">
        <f>IF(Tabla1[[#This Row],[Mov]]="VNT",-Tabla1[[#This Row],[Cant]],Tabla1[[#This Row],[Cant]])</f>
        <v>-1</v>
      </c>
      <c r="Q11631" s="8">
        <f>DAY(Tabla1[[#This Row],[Date]])</f>
        <v>1</v>
      </c>
      <c r="R11631" s="8">
        <f>MONTH(Tabla1[[#This Row],[Date]])</f>
        <v>7</v>
      </c>
      <c r="S11631" s="8">
        <f>YEAR(Tabla1[[#This Row],[Date]])</f>
        <v>2023</v>
      </c>
    </row>
    <row r="11632" spans="1:19" x14ac:dyDescent="0.2">
      <c r="A11632">
        <v>11579</v>
      </c>
      <c r="B11632" s="1">
        <v>45108</v>
      </c>
      <c r="C11632" t="s">
        <v>260</v>
      </c>
      <c r="D11632" t="s">
        <v>332</v>
      </c>
      <c r="E11632">
        <v>1</v>
      </c>
      <c r="F11632" t="s">
        <v>116</v>
      </c>
      <c r="G11632" t="s">
        <v>382</v>
      </c>
      <c r="H11632" t="s">
        <v>514</v>
      </c>
      <c r="M11632" s="2">
        <v>3270</v>
      </c>
      <c r="N11632" s="2">
        <v>3500</v>
      </c>
      <c r="O11632" s="2">
        <f>IF(Tabla1[[#This Row],[Mov]]="VNT",Tabla1[[#This Row],[Sale]]-Tabla1[[#This Row],[Cost]],-Tabla1[[#This Row],[Cost]]*Tabla1[[#This Row],[Cant]])</f>
        <v>230</v>
      </c>
      <c r="P11632" s="8">
        <f>IF(Tabla1[[#This Row],[Mov]]="VNT",-Tabla1[[#This Row],[Cant]],Tabla1[[#This Row],[Cant]])</f>
        <v>-1</v>
      </c>
      <c r="Q11632" s="8">
        <f>DAY(Tabla1[[#This Row],[Date]])</f>
        <v>1</v>
      </c>
      <c r="R11632" s="8">
        <f>MONTH(Tabla1[[#This Row],[Date]])</f>
        <v>7</v>
      </c>
      <c r="S11632" s="8">
        <f>YEAR(Tabla1[[#This Row],[Date]])</f>
        <v>2023</v>
      </c>
    </row>
    <row r="11633" spans="1:19" x14ac:dyDescent="0.2">
      <c r="A11633">
        <v>11580</v>
      </c>
      <c r="B11633" s="1">
        <v>45108</v>
      </c>
      <c r="C11633" t="s">
        <v>260</v>
      </c>
      <c r="D11633" t="s">
        <v>3695</v>
      </c>
      <c r="E11633">
        <v>1</v>
      </c>
      <c r="F11633" t="s">
        <v>42</v>
      </c>
      <c r="G11633" t="s">
        <v>266</v>
      </c>
      <c r="H11633" t="s">
        <v>1027</v>
      </c>
      <c r="M11633" s="2">
        <v>16000</v>
      </c>
      <c r="N11633" s="2">
        <v>34000</v>
      </c>
      <c r="O11633" s="2">
        <f>IF(Tabla1[[#This Row],[Mov]]="VNT",Tabla1[[#This Row],[Sale]]-Tabla1[[#This Row],[Cost]],-Tabla1[[#This Row],[Cost]]*Tabla1[[#This Row],[Cant]])</f>
        <v>18000</v>
      </c>
      <c r="P11633" s="8">
        <f>IF(Tabla1[[#This Row],[Mov]]="VNT",-Tabla1[[#This Row],[Cant]],Tabla1[[#This Row],[Cant]])</f>
        <v>-1</v>
      </c>
      <c r="Q11633" s="8">
        <f>DAY(Tabla1[[#This Row],[Date]])</f>
        <v>1</v>
      </c>
      <c r="R11633" s="8">
        <f>MONTH(Tabla1[[#This Row],[Date]])</f>
        <v>7</v>
      </c>
      <c r="S11633" s="8">
        <f>YEAR(Tabla1[[#This Row],[Date]])</f>
        <v>2023</v>
      </c>
    </row>
    <row r="11634" spans="1:19" x14ac:dyDescent="0.2">
      <c r="A11634">
        <v>11581</v>
      </c>
      <c r="B11634" s="1">
        <v>45108</v>
      </c>
      <c r="C11634" t="s">
        <v>260</v>
      </c>
      <c r="D11634" t="s">
        <v>3695</v>
      </c>
      <c r="E11634">
        <v>1</v>
      </c>
      <c r="F11634" t="s">
        <v>848</v>
      </c>
      <c r="G11634" t="s">
        <v>727</v>
      </c>
      <c r="H11634" t="s">
        <v>853</v>
      </c>
      <c r="M11634" s="2">
        <v>1000</v>
      </c>
      <c r="N11634" s="2">
        <v>4000</v>
      </c>
      <c r="O11634" s="2">
        <f>IF(Tabla1[[#This Row],[Mov]]="VNT",Tabla1[[#This Row],[Sale]]-Tabla1[[#This Row],[Cost]],-Tabla1[[#This Row],[Cost]]*Tabla1[[#This Row],[Cant]])</f>
        <v>3000</v>
      </c>
      <c r="P11634" s="8">
        <f>IF(Tabla1[[#This Row],[Mov]]="VNT",-Tabla1[[#This Row],[Cant]],Tabla1[[#This Row],[Cant]])</f>
        <v>-1</v>
      </c>
      <c r="Q11634" s="8">
        <f>DAY(Tabla1[[#This Row],[Date]])</f>
        <v>1</v>
      </c>
      <c r="R11634" s="8">
        <f>MONTH(Tabla1[[#This Row],[Date]])</f>
        <v>7</v>
      </c>
      <c r="S11634" s="8">
        <f>YEAR(Tabla1[[#This Row],[Date]])</f>
        <v>2023</v>
      </c>
    </row>
    <row r="11635" spans="1:19" x14ac:dyDescent="0.2">
      <c r="A11635">
        <v>11582</v>
      </c>
      <c r="B11635" s="1">
        <v>45108</v>
      </c>
      <c r="C11635" t="s">
        <v>260</v>
      </c>
      <c r="D11635" t="s">
        <v>332</v>
      </c>
      <c r="E11635">
        <v>1</v>
      </c>
      <c r="F11635" t="s">
        <v>116</v>
      </c>
      <c r="G11635" t="s">
        <v>347</v>
      </c>
      <c r="H11635" t="s">
        <v>518</v>
      </c>
      <c r="M11635" s="2">
        <v>10279</v>
      </c>
      <c r="N11635" s="2">
        <v>11000</v>
      </c>
      <c r="O11635" s="2">
        <f>IF(Tabla1[[#This Row],[Mov]]="VNT",Tabla1[[#This Row],[Sale]]-Tabla1[[#This Row],[Cost]],-Tabla1[[#This Row],[Cost]]*Tabla1[[#This Row],[Cant]])</f>
        <v>721</v>
      </c>
      <c r="P11635" s="8">
        <f>IF(Tabla1[[#This Row],[Mov]]="VNT",-Tabla1[[#This Row],[Cant]],Tabla1[[#This Row],[Cant]])</f>
        <v>-1</v>
      </c>
      <c r="Q11635" s="8">
        <f>DAY(Tabla1[[#This Row],[Date]])</f>
        <v>1</v>
      </c>
      <c r="R11635" s="8">
        <f>MONTH(Tabla1[[#This Row],[Date]])</f>
        <v>7</v>
      </c>
      <c r="S11635" s="8">
        <f>YEAR(Tabla1[[#This Row],[Date]])</f>
        <v>2023</v>
      </c>
    </row>
    <row r="11636" spans="1:19" x14ac:dyDescent="0.2">
      <c r="A11636">
        <v>11583</v>
      </c>
      <c r="B11636" s="1">
        <v>45108</v>
      </c>
      <c r="C11636" t="s">
        <v>260</v>
      </c>
      <c r="D11636" t="s">
        <v>332</v>
      </c>
      <c r="E11636">
        <v>1</v>
      </c>
      <c r="F11636" t="s">
        <v>224</v>
      </c>
      <c r="G11636" t="s">
        <v>284</v>
      </c>
      <c r="H11636" t="s">
        <v>908</v>
      </c>
      <c r="J11636" t="s">
        <v>2867</v>
      </c>
      <c r="M11636" s="2">
        <v>8000</v>
      </c>
      <c r="N11636" s="2">
        <v>20000</v>
      </c>
      <c r="O11636" s="2">
        <f>IF(Tabla1[[#This Row],[Mov]]="VNT",Tabla1[[#This Row],[Sale]]-Tabla1[[#This Row],[Cost]],-Tabla1[[#This Row],[Cost]]*Tabla1[[#This Row],[Cant]])</f>
        <v>12000</v>
      </c>
      <c r="P11636" s="8">
        <f>IF(Tabla1[[#This Row],[Mov]]="VNT",-Tabla1[[#This Row],[Cant]],Tabla1[[#This Row],[Cant]])</f>
        <v>-1</v>
      </c>
      <c r="Q11636" s="8">
        <f>DAY(Tabla1[[#This Row],[Date]])</f>
        <v>1</v>
      </c>
      <c r="R11636" s="8">
        <f>MONTH(Tabla1[[#This Row],[Date]])</f>
        <v>7</v>
      </c>
      <c r="S11636" s="8">
        <f>YEAR(Tabla1[[#This Row],[Date]])</f>
        <v>2023</v>
      </c>
    </row>
    <row r="11637" spans="1:19" x14ac:dyDescent="0.2">
      <c r="A11637">
        <v>11584</v>
      </c>
      <c r="B11637" s="1">
        <v>45108</v>
      </c>
      <c r="C11637" t="s">
        <v>260</v>
      </c>
      <c r="D11637" t="s">
        <v>332</v>
      </c>
      <c r="E11637">
        <v>1</v>
      </c>
      <c r="F11637" t="s">
        <v>891</v>
      </c>
      <c r="G11637" t="s">
        <v>284</v>
      </c>
      <c r="H11637" t="s">
        <v>908</v>
      </c>
      <c r="J11637" t="s">
        <v>2954</v>
      </c>
      <c r="M11637" s="2">
        <v>3500</v>
      </c>
      <c r="N11637" s="2">
        <v>10000</v>
      </c>
      <c r="O11637" s="2">
        <f>IF(Tabla1[[#This Row],[Mov]]="VNT",Tabla1[[#This Row],[Sale]]-Tabla1[[#This Row],[Cost]],-Tabla1[[#This Row],[Cost]]*Tabla1[[#This Row],[Cant]])</f>
        <v>6500</v>
      </c>
      <c r="P11637" s="8">
        <f>IF(Tabla1[[#This Row],[Mov]]="VNT",-Tabla1[[#This Row],[Cant]],Tabla1[[#This Row],[Cant]])</f>
        <v>-1</v>
      </c>
      <c r="Q11637" s="8">
        <f>DAY(Tabla1[[#This Row],[Date]])</f>
        <v>1</v>
      </c>
      <c r="R11637" s="8">
        <f>MONTH(Tabla1[[#This Row],[Date]])</f>
        <v>7</v>
      </c>
      <c r="S11637" s="8">
        <f>YEAR(Tabla1[[#This Row],[Date]])</f>
        <v>2023</v>
      </c>
    </row>
    <row r="11638" spans="1:19" x14ac:dyDescent="0.2">
      <c r="A11638">
        <v>11585</v>
      </c>
      <c r="B11638" s="1">
        <v>45108</v>
      </c>
      <c r="C11638" t="s">
        <v>260</v>
      </c>
      <c r="D11638" t="s">
        <v>332</v>
      </c>
      <c r="E11638">
        <v>1</v>
      </c>
      <c r="F11638" t="s">
        <v>455</v>
      </c>
      <c r="G11638" t="s">
        <v>382</v>
      </c>
      <c r="H11638" t="s">
        <v>509</v>
      </c>
      <c r="M11638" s="2">
        <v>0</v>
      </c>
      <c r="N11638" s="2">
        <v>4000</v>
      </c>
      <c r="O11638" s="2">
        <f>IF(Tabla1[[#This Row],[Mov]]="VNT",Tabla1[[#This Row],[Sale]]-Tabla1[[#This Row],[Cost]],-Tabla1[[#This Row],[Cost]]*Tabla1[[#This Row],[Cant]])</f>
        <v>4000</v>
      </c>
      <c r="P11638" s="8">
        <f>IF(Tabla1[[#This Row],[Mov]]="VNT",-Tabla1[[#This Row],[Cant]],Tabla1[[#This Row],[Cant]])</f>
        <v>-1</v>
      </c>
      <c r="Q11638" s="8">
        <f>DAY(Tabla1[[#This Row],[Date]])</f>
        <v>1</v>
      </c>
      <c r="R11638" s="8">
        <f>MONTH(Tabla1[[#This Row],[Date]])</f>
        <v>7</v>
      </c>
      <c r="S11638" s="8">
        <f>YEAR(Tabla1[[#This Row],[Date]])</f>
        <v>2023</v>
      </c>
    </row>
    <row r="11639" spans="1:19" x14ac:dyDescent="0.2">
      <c r="A11639">
        <v>11586</v>
      </c>
      <c r="B11639" s="1">
        <v>45108</v>
      </c>
      <c r="C11639" t="s">
        <v>260</v>
      </c>
      <c r="D11639" t="s">
        <v>955</v>
      </c>
      <c r="E11639">
        <v>1</v>
      </c>
      <c r="F11639" t="s">
        <v>225</v>
      </c>
      <c r="G11639" t="s">
        <v>284</v>
      </c>
      <c r="H11639" t="s">
        <v>539</v>
      </c>
      <c r="M11639" s="2">
        <v>1000</v>
      </c>
      <c r="N11639" s="2">
        <v>10000</v>
      </c>
      <c r="O11639" s="2">
        <f>IF(Tabla1[[#This Row],[Mov]]="VNT",Tabla1[[#This Row],[Sale]]-Tabla1[[#This Row],[Cost]],-Tabla1[[#This Row],[Cost]]*Tabla1[[#This Row],[Cant]])</f>
        <v>9000</v>
      </c>
      <c r="P11639" s="8">
        <f>IF(Tabla1[[#This Row],[Mov]]="VNT",-Tabla1[[#This Row],[Cant]],Tabla1[[#This Row],[Cant]])</f>
        <v>-1</v>
      </c>
      <c r="Q11639" s="8">
        <f>DAY(Tabla1[[#This Row],[Date]])</f>
        <v>1</v>
      </c>
      <c r="R11639" s="8">
        <f>MONTH(Tabla1[[#This Row],[Date]])</f>
        <v>7</v>
      </c>
      <c r="S11639" s="8">
        <f>YEAR(Tabla1[[#This Row],[Date]])</f>
        <v>2023</v>
      </c>
    </row>
    <row r="11640" spans="1:19" x14ac:dyDescent="0.2">
      <c r="A11640">
        <v>11587</v>
      </c>
      <c r="B11640" s="1">
        <v>45108</v>
      </c>
      <c r="C11640" t="s">
        <v>260</v>
      </c>
      <c r="D11640" t="s">
        <v>332</v>
      </c>
      <c r="E11640">
        <v>1</v>
      </c>
      <c r="F11640" t="s">
        <v>677</v>
      </c>
      <c r="G11640" t="s">
        <v>499</v>
      </c>
      <c r="H11640" t="s">
        <v>2799</v>
      </c>
      <c r="M11640" s="2">
        <v>5000</v>
      </c>
      <c r="N11640" s="2">
        <v>18000</v>
      </c>
      <c r="O11640" s="2">
        <f>IF(Tabla1[[#This Row],[Mov]]="VNT",Tabla1[[#This Row],[Sale]]-Tabla1[[#This Row],[Cost]],-Tabla1[[#This Row],[Cost]]*Tabla1[[#This Row],[Cant]])</f>
        <v>13000</v>
      </c>
      <c r="P11640" s="8">
        <f>IF(Tabla1[[#This Row],[Mov]]="VNT",-Tabla1[[#This Row],[Cant]],Tabla1[[#This Row],[Cant]])</f>
        <v>-1</v>
      </c>
      <c r="Q11640" s="8">
        <f>DAY(Tabla1[[#This Row],[Date]])</f>
        <v>1</v>
      </c>
      <c r="R11640" s="8">
        <f>MONTH(Tabla1[[#This Row],[Date]])</f>
        <v>7</v>
      </c>
      <c r="S11640" s="8">
        <f>YEAR(Tabla1[[#This Row],[Date]])</f>
        <v>2023</v>
      </c>
    </row>
    <row r="11641" spans="1:19" x14ac:dyDescent="0.2">
      <c r="A11641">
        <v>11588</v>
      </c>
      <c r="B11641" s="1">
        <v>45108</v>
      </c>
      <c r="C11641" t="s">
        <v>260</v>
      </c>
      <c r="D11641" t="s">
        <v>332</v>
      </c>
      <c r="E11641">
        <v>1</v>
      </c>
      <c r="F11641" t="s">
        <v>677</v>
      </c>
      <c r="G11641" t="s">
        <v>263</v>
      </c>
      <c r="H11641" t="s">
        <v>473</v>
      </c>
      <c r="M11641" s="2">
        <v>5000</v>
      </c>
      <c r="N11641" s="2">
        <v>18000</v>
      </c>
      <c r="O11641" s="2">
        <f>IF(Tabla1[[#This Row],[Mov]]="VNT",Tabla1[[#This Row],[Sale]]-Tabla1[[#This Row],[Cost]],-Tabla1[[#This Row],[Cost]]*Tabla1[[#This Row],[Cant]])</f>
        <v>13000</v>
      </c>
      <c r="P11641" s="8">
        <f>IF(Tabla1[[#This Row],[Mov]]="VNT",-Tabla1[[#This Row],[Cant]],Tabla1[[#This Row],[Cant]])</f>
        <v>-1</v>
      </c>
      <c r="Q11641" s="8">
        <f>DAY(Tabla1[[#This Row],[Date]])</f>
        <v>1</v>
      </c>
      <c r="R11641" s="8">
        <f>MONTH(Tabla1[[#This Row],[Date]])</f>
        <v>7</v>
      </c>
      <c r="S11641" s="8">
        <f>YEAR(Tabla1[[#This Row],[Date]])</f>
        <v>2023</v>
      </c>
    </row>
    <row r="11642" spans="1:19" x14ac:dyDescent="0.2">
      <c r="A11642">
        <v>11589</v>
      </c>
      <c r="B11642" s="1">
        <v>45108</v>
      </c>
      <c r="C11642" t="s">
        <v>260</v>
      </c>
      <c r="D11642" t="s">
        <v>332</v>
      </c>
      <c r="E11642">
        <v>1</v>
      </c>
      <c r="F11642" t="s">
        <v>224</v>
      </c>
      <c r="G11642" t="s">
        <v>263</v>
      </c>
      <c r="H11642" t="s">
        <v>473</v>
      </c>
      <c r="J11642" t="s">
        <v>23</v>
      </c>
      <c r="M11642" s="2">
        <v>8000</v>
      </c>
      <c r="N11642" s="2">
        <v>20000</v>
      </c>
      <c r="O11642" s="2">
        <f>IF(Tabla1[[#This Row],[Mov]]="VNT",Tabla1[[#This Row],[Sale]]-Tabla1[[#This Row],[Cost]],-Tabla1[[#This Row],[Cost]]*Tabla1[[#This Row],[Cant]])</f>
        <v>12000</v>
      </c>
      <c r="P11642" s="8">
        <f>IF(Tabla1[[#This Row],[Mov]]="VNT",-Tabla1[[#This Row],[Cant]],Tabla1[[#This Row],[Cant]])</f>
        <v>-1</v>
      </c>
      <c r="Q11642" s="8">
        <f>DAY(Tabla1[[#This Row],[Date]])</f>
        <v>1</v>
      </c>
      <c r="R11642" s="8">
        <f>MONTH(Tabla1[[#This Row],[Date]])</f>
        <v>7</v>
      </c>
      <c r="S11642" s="8">
        <f>YEAR(Tabla1[[#This Row],[Date]])</f>
        <v>2023</v>
      </c>
    </row>
    <row r="11643" spans="1:19" x14ac:dyDescent="0.2">
      <c r="A11643">
        <v>11590</v>
      </c>
      <c r="B11643" s="1">
        <v>45108</v>
      </c>
      <c r="C11643" t="s">
        <v>260</v>
      </c>
      <c r="D11643" t="s">
        <v>332</v>
      </c>
      <c r="E11643">
        <v>1</v>
      </c>
      <c r="F11643" t="s">
        <v>2046</v>
      </c>
      <c r="G11643" t="s">
        <v>266</v>
      </c>
      <c r="H11643" t="s">
        <v>2743</v>
      </c>
      <c r="M11643" s="2">
        <v>20000</v>
      </c>
      <c r="N11643" s="2">
        <v>30000</v>
      </c>
      <c r="O11643" s="2">
        <f>IF(Tabla1[[#This Row],[Mov]]="VNT",Tabla1[[#This Row],[Sale]]-Tabla1[[#This Row],[Cost]],-Tabla1[[#This Row],[Cost]]*Tabla1[[#This Row],[Cant]])</f>
        <v>10000</v>
      </c>
      <c r="P11643" s="8">
        <f>IF(Tabla1[[#This Row],[Mov]]="VNT",-Tabla1[[#This Row],[Cant]],Tabla1[[#This Row],[Cant]])</f>
        <v>-1</v>
      </c>
      <c r="Q11643" s="8">
        <f>DAY(Tabla1[[#This Row],[Date]])</f>
        <v>1</v>
      </c>
      <c r="R11643" s="8">
        <f>MONTH(Tabla1[[#This Row],[Date]])</f>
        <v>7</v>
      </c>
      <c r="S11643" s="8">
        <f>YEAR(Tabla1[[#This Row],[Date]])</f>
        <v>2023</v>
      </c>
    </row>
    <row r="11644" spans="1:19" x14ac:dyDescent="0.2">
      <c r="A11644">
        <v>11591</v>
      </c>
      <c r="B11644" s="1">
        <v>45108</v>
      </c>
      <c r="C11644" t="s">
        <v>260</v>
      </c>
      <c r="D11644" t="s">
        <v>332</v>
      </c>
      <c r="E11644">
        <v>1</v>
      </c>
      <c r="F11644" t="s">
        <v>3204</v>
      </c>
      <c r="G11644" t="s">
        <v>2662</v>
      </c>
      <c r="H11644" t="s">
        <v>3333</v>
      </c>
      <c r="M11644" s="2">
        <v>42000</v>
      </c>
      <c r="N11644" s="2">
        <v>65000</v>
      </c>
      <c r="O11644" s="2">
        <f>IF(Tabla1[[#This Row],[Mov]]="VNT",Tabla1[[#This Row],[Sale]]-Tabla1[[#This Row],[Cost]],-Tabla1[[#This Row],[Cost]]*Tabla1[[#This Row],[Cant]])</f>
        <v>23000</v>
      </c>
      <c r="P11644" s="8">
        <f>IF(Tabla1[[#This Row],[Mov]]="VNT",-Tabla1[[#This Row],[Cant]],Tabla1[[#This Row],[Cant]])</f>
        <v>-1</v>
      </c>
      <c r="Q11644" s="8">
        <f>DAY(Tabla1[[#This Row],[Date]])</f>
        <v>1</v>
      </c>
      <c r="R11644" s="8">
        <f>MONTH(Tabla1[[#This Row],[Date]])</f>
        <v>7</v>
      </c>
      <c r="S11644" s="8">
        <f>YEAR(Tabla1[[#This Row],[Date]])</f>
        <v>2023</v>
      </c>
    </row>
    <row r="11645" spans="1:19" x14ac:dyDescent="0.2">
      <c r="A11645">
        <v>11592</v>
      </c>
      <c r="B11645" s="1">
        <v>45108</v>
      </c>
      <c r="C11645" t="s">
        <v>260</v>
      </c>
      <c r="D11645" t="s">
        <v>332</v>
      </c>
      <c r="E11645">
        <v>1</v>
      </c>
      <c r="F11645" t="s">
        <v>2669</v>
      </c>
      <c r="G11645" t="s">
        <v>2662</v>
      </c>
      <c r="H11645" t="s">
        <v>3463</v>
      </c>
      <c r="M11645" s="2">
        <v>20000</v>
      </c>
      <c r="N11645" s="2">
        <v>55000</v>
      </c>
      <c r="O11645" s="2">
        <f>IF(Tabla1[[#This Row],[Mov]]="VNT",Tabla1[[#This Row],[Sale]]-Tabla1[[#This Row],[Cost]],-Tabla1[[#This Row],[Cost]]*Tabla1[[#This Row],[Cant]])</f>
        <v>35000</v>
      </c>
      <c r="P11645" s="8">
        <f>IF(Tabla1[[#This Row],[Mov]]="VNT",-Tabla1[[#This Row],[Cant]],Tabla1[[#This Row],[Cant]])</f>
        <v>-1</v>
      </c>
      <c r="Q11645" s="8">
        <f>DAY(Tabla1[[#This Row],[Date]])</f>
        <v>1</v>
      </c>
      <c r="R11645" s="8">
        <f>MONTH(Tabla1[[#This Row],[Date]])</f>
        <v>7</v>
      </c>
      <c r="S11645" s="8">
        <f>YEAR(Tabla1[[#This Row],[Date]])</f>
        <v>2023</v>
      </c>
    </row>
    <row r="11646" spans="1:19" x14ac:dyDescent="0.2">
      <c r="A11646">
        <v>11593</v>
      </c>
      <c r="B11646" s="1">
        <v>45108</v>
      </c>
      <c r="C11646" t="s">
        <v>260</v>
      </c>
      <c r="D11646" t="s">
        <v>332</v>
      </c>
      <c r="E11646">
        <v>1</v>
      </c>
      <c r="F11646" t="s">
        <v>734</v>
      </c>
      <c r="G11646" t="s">
        <v>740</v>
      </c>
      <c r="H11646" t="s">
        <v>736</v>
      </c>
      <c r="J11646" t="s">
        <v>37</v>
      </c>
      <c r="M11646" s="2">
        <v>38000</v>
      </c>
      <c r="N11646" s="2">
        <v>69000</v>
      </c>
      <c r="O11646" s="2">
        <f>IF(Tabla1[[#This Row],[Mov]]="VNT",Tabla1[[#This Row],[Sale]]-Tabla1[[#This Row],[Cost]],-Tabla1[[#This Row],[Cost]]*Tabla1[[#This Row],[Cant]])</f>
        <v>31000</v>
      </c>
      <c r="P11646" s="8">
        <f>IF(Tabla1[[#This Row],[Mov]]="VNT",-Tabla1[[#This Row],[Cant]],Tabla1[[#This Row],[Cant]])</f>
        <v>-1</v>
      </c>
      <c r="Q11646" s="8">
        <f>DAY(Tabla1[[#This Row],[Date]])</f>
        <v>1</v>
      </c>
      <c r="R11646" s="8">
        <f>MONTH(Tabla1[[#This Row],[Date]])</f>
        <v>7</v>
      </c>
      <c r="S11646" s="8">
        <f>YEAR(Tabla1[[#This Row],[Date]])</f>
        <v>2023</v>
      </c>
    </row>
    <row r="11647" spans="1:19" x14ac:dyDescent="0.2">
      <c r="A11647">
        <v>11594</v>
      </c>
      <c r="B11647" s="1">
        <v>45108</v>
      </c>
      <c r="C11647" t="s">
        <v>260</v>
      </c>
      <c r="D11647" t="s">
        <v>332</v>
      </c>
      <c r="E11647">
        <v>1</v>
      </c>
      <c r="F11647" t="s">
        <v>15</v>
      </c>
      <c r="G11647" t="s">
        <v>266</v>
      </c>
      <c r="H11647" t="s">
        <v>154</v>
      </c>
      <c r="I11647" t="s">
        <v>155</v>
      </c>
      <c r="J11647" t="s">
        <v>23</v>
      </c>
      <c r="M11647" s="2">
        <v>2500</v>
      </c>
      <c r="N11647" s="2">
        <v>6000</v>
      </c>
      <c r="O11647" s="2">
        <f>IF(Tabla1[[#This Row],[Mov]]="VNT",Tabla1[[#This Row],[Sale]]-Tabla1[[#This Row],[Cost]],-Tabla1[[#This Row],[Cost]]*Tabla1[[#This Row],[Cant]])</f>
        <v>3500</v>
      </c>
      <c r="P11647" s="8">
        <f>IF(Tabla1[[#This Row],[Mov]]="VNT",-Tabla1[[#This Row],[Cant]],Tabla1[[#This Row],[Cant]])</f>
        <v>-1</v>
      </c>
      <c r="Q11647" s="8">
        <f>DAY(Tabla1[[#This Row],[Date]])</f>
        <v>1</v>
      </c>
      <c r="R11647" s="8">
        <f>MONTH(Tabla1[[#This Row],[Date]])</f>
        <v>7</v>
      </c>
      <c r="S11647" s="8">
        <f>YEAR(Tabla1[[#This Row],[Date]])</f>
        <v>2023</v>
      </c>
    </row>
    <row r="11648" spans="1:19" x14ac:dyDescent="0.2">
      <c r="A11648">
        <v>11595</v>
      </c>
      <c r="B11648" s="1">
        <v>45108</v>
      </c>
      <c r="C11648" t="s">
        <v>260</v>
      </c>
      <c r="D11648" t="s">
        <v>332</v>
      </c>
      <c r="E11648">
        <v>1</v>
      </c>
      <c r="F11648" t="s">
        <v>677</v>
      </c>
      <c r="G11648" t="s">
        <v>284</v>
      </c>
      <c r="H11648" t="s">
        <v>908</v>
      </c>
      <c r="M11648" s="2">
        <v>5000</v>
      </c>
      <c r="N11648" s="2">
        <v>18000</v>
      </c>
      <c r="O11648" s="2">
        <f>IF(Tabla1[[#This Row],[Mov]]="VNT",Tabla1[[#This Row],[Sale]]-Tabla1[[#This Row],[Cost]],-Tabla1[[#This Row],[Cost]]*Tabla1[[#This Row],[Cant]])</f>
        <v>13000</v>
      </c>
      <c r="P11648" s="8">
        <f>IF(Tabla1[[#This Row],[Mov]]="VNT",-Tabla1[[#This Row],[Cant]],Tabla1[[#This Row],[Cant]])</f>
        <v>-1</v>
      </c>
      <c r="Q11648" s="8">
        <f>DAY(Tabla1[[#This Row],[Date]])</f>
        <v>1</v>
      </c>
      <c r="R11648" s="8">
        <f>MONTH(Tabla1[[#This Row],[Date]])</f>
        <v>7</v>
      </c>
      <c r="S11648" s="8">
        <f>YEAR(Tabla1[[#This Row],[Date]])</f>
        <v>2023</v>
      </c>
    </row>
    <row r="11649" spans="1:19" x14ac:dyDescent="0.2">
      <c r="A11649">
        <v>11596</v>
      </c>
      <c r="B11649" s="1">
        <v>45108</v>
      </c>
      <c r="C11649" t="s">
        <v>260</v>
      </c>
      <c r="D11649" t="s">
        <v>332</v>
      </c>
      <c r="E11649">
        <v>1</v>
      </c>
      <c r="F11649" t="s">
        <v>26</v>
      </c>
      <c r="G11649" t="s">
        <v>264</v>
      </c>
      <c r="H11649" t="s">
        <v>20</v>
      </c>
      <c r="M11649" s="2">
        <v>8500</v>
      </c>
      <c r="N11649" s="2">
        <v>20000</v>
      </c>
      <c r="O11649" s="2">
        <f>IF(Tabla1[[#This Row],[Mov]]="VNT",Tabla1[[#This Row],[Sale]]-Tabla1[[#This Row],[Cost]],-Tabla1[[#This Row],[Cost]]*Tabla1[[#This Row],[Cant]])</f>
        <v>11500</v>
      </c>
      <c r="P11649" s="8">
        <f>IF(Tabla1[[#This Row],[Mov]]="VNT",-Tabla1[[#This Row],[Cant]],Tabla1[[#This Row],[Cant]])</f>
        <v>-1</v>
      </c>
      <c r="Q11649" s="8">
        <f>DAY(Tabla1[[#This Row],[Date]])</f>
        <v>1</v>
      </c>
      <c r="R11649" s="8">
        <f>MONTH(Tabla1[[#This Row],[Date]])</f>
        <v>7</v>
      </c>
      <c r="S11649" s="8">
        <f>YEAR(Tabla1[[#This Row],[Date]])</f>
        <v>2023</v>
      </c>
    </row>
    <row r="11650" spans="1:19" x14ac:dyDescent="0.2">
      <c r="A11650">
        <v>11597</v>
      </c>
      <c r="B11650" s="1">
        <v>45108</v>
      </c>
      <c r="C11650" t="s">
        <v>260</v>
      </c>
      <c r="D11650" t="s">
        <v>332</v>
      </c>
      <c r="E11650">
        <v>1</v>
      </c>
      <c r="F11650" t="s">
        <v>224</v>
      </c>
      <c r="G11650" t="s">
        <v>263</v>
      </c>
      <c r="H11650" t="s">
        <v>282</v>
      </c>
      <c r="J11650" t="s">
        <v>3068</v>
      </c>
      <c r="M11650" s="2">
        <v>8000</v>
      </c>
      <c r="N11650" s="2">
        <v>20000</v>
      </c>
      <c r="O11650" s="2">
        <f>IF(Tabla1[[#This Row],[Mov]]="VNT",Tabla1[[#This Row],[Sale]]-Tabla1[[#This Row],[Cost]],-Tabla1[[#This Row],[Cost]]*Tabla1[[#This Row],[Cant]])</f>
        <v>12000</v>
      </c>
      <c r="P11650" s="8">
        <f>IF(Tabla1[[#This Row],[Mov]]="VNT",-Tabla1[[#This Row],[Cant]],Tabla1[[#This Row],[Cant]])</f>
        <v>-1</v>
      </c>
      <c r="Q11650" s="8">
        <f>DAY(Tabla1[[#This Row],[Date]])</f>
        <v>1</v>
      </c>
      <c r="R11650" s="8">
        <f>MONTH(Tabla1[[#This Row],[Date]])</f>
        <v>7</v>
      </c>
      <c r="S11650" s="8">
        <f>YEAR(Tabla1[[#This Row],[Date]])</f>
        <v>2023</v>
      </c>
    </row>
    <row r="11651" spans="1:19" x14ac:dyDescent="0.2">
      <c r="A11651">
        <v>11598</v>
      </c>
      <c r="B11651" s="1">
        <v>45108</v>
      </c>
      <c r="C11651" t="s">
        <v>260</v>
      </c>
      <c r="D11651" t="s">
        <v>332</v>
      </c>
      <c r="E11651">
        <v>1</v>
      </c>
      <c r="F11651" t="s">
        <v>458</v>
      </c>
      <c r="G11651" t="s">
        <v>272</v>
      </c>
      <c r="H11651" t="s">
        <v>3659</v>
      </c>
      <c r="M11651" s="2">
        <v>0</v>
      </c>
      <c r="N11651" s="2">
        <v>2000</v>
      </c>
      <c r="O11651" s="2">
        <f>IF(Tabla1[[#This Row],[Mov]]="VNT",Tabla1[[#This Row],[Sale]]-Tabla1[[#This Row],[Cost]],-Tabla1[[#This Row],[Cost]]*Tabla1[[#This Row],[Cant]])</f>
        <v>2000</v>
      </c>
      <c r="P11651" s="8">
        <f>IF(Tabla1[[#This Row],[Mov]]="VNT",-Tabla1[[#This Row],[Cant]],Tabla1[[#This Row],[Cant]])</f>
        <v>-1</v>
      </c>
      <c r="Q11651" s="8">
        <f>DAY(Tabla1[[#This Row],[Date]])</f>
        <v>1</v>
      </c>
      <c r="R11651" s="8">
        <f>MONTH(Tabla1[[#This Row],[Date]])</f>
        <v>7</v>
      </c>
      <c r="S11651" s="8">
        <f>YEAR(Tabla1[[#This Row],[Date]])</f>
        <v>2023</v>
      </c>
    </row>
    <row r="11652" spans="1:19" x14ac:dyDescent="0.2">
      <c r="A11652">
        <v>11599</v>
      </c>
      <c r="B11652" s="1">
        <v>45108</v>
      </c>
      <c r="C11652" t="s">
        <v>260</v>
      </c>
      <c r="D11652" t="s">
        <v>332</v>
      </c>
      <c r="E11652">
        <v>1</v>
      </c>
      <c r="F11652" t="s">
        <v>458</v>
      </c>
      <c r="G11652" t="s">
        <v>263</v>
      </c>
      <c r="H11652" t="s">
        <v>3660</v>
      </c>
      <c r="M11652" s="2">
        <v>0</v>
      </c>
      <c r="N11652" s="2">
        <v>2000</v>
      </c>
      <c r="O11652" s="2">
        <f>IF(Tabla1[[#This Row],[Mov]]="VNT",Tabla1[[#This Row],[Sale]]-Tabla1[[#This Row],[Cost]],-Tabla1[[#This Row],[Cost]]*Tabla1[[#This Row],[Cant]])</f>
        <v>2000</v>
      </c>
      <c r="P11652" s="8">
        <f>IF(Tabla1[[#This Row],[Mov]]="VNT",-Tabla1[[#This Row],[Cant]],Tabla1[[#This Row],[Cant]])</f>
        <v>-1</v>
      </c>
      <c r="Q11652" s="8">
        <f>DAY(Tabla1[[#This Row],[Date]])</f>
        <v>1</v>
      </c>
      <c r="R11652" s="8">
        <f>MONTH(Tabla1[[#This Row],[Date]])</f>
        <v>7</v>
      </c>
      <c r="S11652" s="8">
        <f>YEAR(Tabla1[[#This Row],[Date]])</f>
        <v>2023</v>
      </c>
    </row>
    <row r="11653" spans="1:19" x14ac:dyDescent="0.2">
      <c r="A11653">
        <v>11600</v>
      </c>
      <c r="B11653" s="1">
        <v>45108</v>
      </c>
      <c r="C11653" t="s">
        <v>260</v>
      </c>
      <c r="D11653" t="s">
        <v>332</v>
      </c>
      <c r="E11653">
        <v>1</v>
      </c>
      <c r="F11653" t="s">
        <v>476</v>
      </c>
      <c r="G11653" t="s">
        <v>266</v>
      </c>
      <c r="H11653" t="s">
        <v>3378</v>
      </c>
      <c r="J11653" t="s">
        <v>3661</v>
      </c>
      <c r="M11653" s="2">
        <v>1800</v>
      </c>
      <c r="N11653" s="2">
        <v>5000</v>
      </c>
      <c r="O11653" s="2">
        <f>IF(Tabla1[[#This Row],[Mov]]="VNT",Tabla1[[#This Row],[Sale]]-Tabla1[[#This Row],[Cost]],-Tabla1[[#This Row],[Cost]]*Tabla1[[#This Row],[Cant]])</f>
        <v>3200</v>
      </c>
      <c r="P11653" s="8">
        <f>IF(Tabla1[[#This Row],[Mov]]="VNT",-Tabla1[[#This Row],[Cant]],Tabla1[[#This Row],[Cant]])</f>
        <v>-1</v>
      </c>
      <c r="Q11653" s="8">
        <f>DAY(Tabla1[[#This Row],[Date]])</f>
        <v>1</v>
      </c>
      <c r="R11653" s="8">
        <f>MONTH(Tabla1[[#This Row],[Date]])</f>
        <v>7</v>
      </c>
      <c r="S11653" s="8">
        <f>YEAR(Tabla1[[#This Row],[Date]])</f>
        <v>2023</v>
      </c>
    </row>
    <row r="11654" spans="1:19" x14ac:dyDescent="0.2">
      <c r="A11654">
        <v>11601</v>
      </c>
      <c r="B11654" s="1">
        <v>45108</v>
      </c>
      <c r="C11654" t="s">
        <v>260</v>
      </c>
      <c r="D11654" t="s">
        <v>332</v>
      </c>
      <c r="E11654">
        <v>1</v>
      </c>
      <c r="F11654" t="s">
        <v>44</v>
      </c>
      <c r="G11654" t="s">
        <v>1462</v>
      </c>
      <c r="H11654" t="s">
        <v>3461</v>
      </c>
      <c r="M11654" s="2">
        <v>30000</v>
      </c>
      <c r="N11654" s="2">
        <v>53000</v>
      </c>
      <c r="O11654" s="2">
        <f>IF(Tabla1[[#This Row],[Mov]]="VNT",Tabla1[[#This Row],[Sale]]-Tabla1[[#This Row],[Cost]],-Tabla1[[#This Row],[Cost]]*Tabla1[[#This Row],[Cant]])</f>
        <v>23000</v>
      </c>
      <c r="P11654" s="8">
        <f>IF(Tabla1[[#This Row],[Mov]]="VNT",-Tabla1[[#This Row],[Cant]],Tabla1[[#This Row],[Cant]])</f>
        <v>-1</v>
      </c>
      <c r="Q11654" s="8">
        <f>DAY(Tabla1[[#This Row],[Date]])</f>
        <v>1</v>
      </c>
      <c r="R11654" s="8">
        <f>MONTH(Tabla1[[#This Row],[Date]])</f>
        <v>7</v>
      </c>
      <c r="S11654" s="8">
        <f>YEAR(Tabla1[[#This Row],[Date]])</f>
        <v>2023</v>
      </c>
    </row>
    <row r="11655" spans="1:19" x14ac:dyDescent="0.2">
      <c r="A11655">
        <v>11602</v>
      </c>
      <c r="B11655" s="1">
        <v>45108</v>
      </c>
      <c r="C11655" t="s">
        <v>260</v>
      </c>
      <c r="D11655" t="s">
        <v>332</v>
      </c>
      <c r="E11655">
        <v>1</v>
      </c>
      <c r="F11655" t="s">
        <v>116</v>
      </c>
      <c r="G11655" t="s">
        <v>347</v>
      </c>
      <c r="H11655" t="s">
        <v>518</v>
      </c>
      <c r="M11655" s="2">
        <v>6074</v>
      </c>
      <c r="N11655" s="2">
        <v>6500</v>
      </c>
      <c r="O11655" s="2">
        <f>IF(Tabla1[[#This Row],[Mov]]="VNT",Tabla1[[#This Row],[Sale]]-Tabla1[[#This Row],[Cost]],-Tabla1[[#This Row],[Cost]]*Tabla1[[#This Row],[Cant]])</f>
        <v>426</v>
      </c>
      <c r="P11655" s="8">
        <f>IF(Tabla1[[#This Row],[Mov]]="VNT",-Tabla1[[#This Row],[Cant]],Tabla1[[#This Row],[Cant]])</f>
        <v>-1</v>
      </c>
      <c r="Q11655" s="8">
        <f>DAY(Tabla1[[#This Row],[Date]])</f>
        <v>1</v>
      </c>
      <c r="R11655" s="8">
        <f>MONTH(Tabla1[[#This Row],[Date]])</f>
        <v>7</v>
      </c>
      <c r="S11655" s="8">
        <f>YEAR(Tabla1[[#This Row],[Date]])</f>
        <v>2023</v>
      </c>
    </row>
    <row r="11656" spans="1:19" x14ac:dyDescent="0.2">
      <c r="A11656">
        <v>11603</v>
      </c>
      <c r="B11656" s="1">
        <v>45108</v>
      </c>
      <c r="C11656" t="s">
        <v>260</v>
      </c>
      <c r="D11656" t="s">
        <v>332</v>
      </c>
      <c r="E11656">
        <v>1</v>
      </c>
      <c r="F11656" t="s">
        <v>116</v>
      </c>
      <c r="G11656" t="s">
        <v>347</v>
      </c>
      <c r="H11656" t="s">
        <v>518</v>
      </c>
      <c r="M11656" s="2">
        <v>6074</v>
      </c>
      <c r="N11656" s="2">
        <v>6500</v>
      </c>
      <c r="O11656" s="2">
        <f>IF(Tabla1[[#This Row],[Mov]]="VNT",Tabla1[[#This Row],[Sale]]-Tabla1[[#This Row],[Cost]],-Tabla1[[#This Row],[Cost]]*Tabla1[[#This Row],[Cant]])</f>
        <v>426</v>
      </c>
      <c r="P11656" s="8">
        <f>IF(Tabla1[[#This Row],[Mov]]="VNT",-Tabla1[[#This Row],[Cant]],Tabla1[[#This Row],[Cant]])</f>
        <v>-1</v>
      </c>
      <c r="Q11656" s="8">
        <f>DAY(Tabla1[[#This Row],[Date]])</f>
        <v>1</v>
      </c>
      <c r="R11656" s="8">
        <f>MONTH(Tabla1[[#This Row],[Date]])</f>
        <v>7</v>
      </c>
      <c r="S11656" s="8">
        <f>YEAR(Tabla1[[#This Row],[Date]])</f>
        <v>2023</v>
      </c>
    </row>
    <row r="11657" spans="1:19" x14ac:dyDescent="0.2">
      <c r="A11657">
        <v>11604</v>
      </c>
      <c r="B11657" s="1">
        <v>45108</v>
      </c>
      <c r="C11657" t="s">
        <v>260</v>
      </c>
      <c r="D11657" t="s">
        <v>332</v>
      </c>
      <c r="E11657">
        <v>1</v>
      </c>
      <c r="F11657" t="s">
        <v>3465</v>
      </c>
      <c r="G11657" t="s">
        <v>266</v>
      </c>
      <c r="H11657" t="s">
        <v>3465</v>
      </c>
      <c r="J11657" t="s">
        <v>3520</v>
      </c>
      <c r="M11657" s="2">
        <v>6000</v>
      </c>
      <c r="N11657" s="2">
        <v>14000</v>
      </c>
      <c r="O11657" s="2">
        <f>IF(Tabla1[[#This Row],[Mov]]="VNT",Tabla1[[#This Row],[Sale]]-Tabla1[[#This Row],[Cost]],-Tabla1[[#This Row],[Cost]]*Tabla1[[#This Row],[Cant]])</f>
        <v>8000</v>
      </c>
      <c r="P11657" s="8">
        <f>IF(Tabla1[[#This Row],[Mov]]="VNT",-Tabla1[[#This Row],[Cant]],Tabla1[[#This Row],[Cant]])</f>
        <v>-1</v>
      </c>
      <c r="Q11657" s="8">
        <f>DAY(Tabla1[[#This Row],[Date]])</f>
        <v>1</v>
      </c>
      <c r="R11657" s="8">
        <f>MONTH(Tabla1[[#This Row],[Date]])</f>
        <v>7</v>
      </c>
      <c r="S11657" s="8">
        <f>YEAR(Tabla1[[#This Row],[Date]])</f>
        <v>2023</v>
      </c>
    </row>
    <row r="11658" spans="1:19" x14ac:dyDescent="0.2">
      <c r="A11658">
        <v>11605</v>
      </c>
      <c r="B11658" s="1">
        <v>45108</v>
      </c>
      <c r="C11658" t="s">
        <v>260</v>
      </c>
      <c r="D11658" t="s">
        <v>332</v>
      </c>
      <c r="E11658">
        <v>1</v>
      </c>
      <c r="F11658" t="s">
        <v>116</v>
      </c>
      <c r="G11658" t="s">
        <v>347</v>
      </c>
      <c r="H11658" t="s">
        <v>518</v>
      </c>
      <c r="M11658" s="2">
        <v>6074</v>
      </c>
      <c r="N11658" s="2">
        <v>6500</v>
      </c>
      <c r="O11658" s="2">
        <f>IF(Tabla1[[#This Row],[Mov]]="VNT",Tabla1[[#This Row],[Sale]]-Tabla1[[#This Row],[Cost]],-Tabla1[[#This Row],[Cost]]*Tabla1[[#This Row],[Cant]])</f>
        <v>426</v>
      </c>
      <c r="P11658" s="8">
        <f>IF(Tabla1[[#This Row],[Mov]]="VNT",-Tabla1[[#This Row],[Cant]],Tabla1[[#This Row],[Cant]])</f>
        <v>-1</v>
      </c>
      <c r="Q11658" s="8">
        <f>DAY(Tabla1[[#This Row],[Date]])</f>
        <v>1</v>
      </c>
      <c r="R11658" s="8">
        <f>MONTH(Tabla1[[#This Row],[Date]])</f>
        <v>7</v>
      </c>
      <c r="S11658" s="8">
        <f>YEAR(Tabla1[[#This Row],[Date]])</f>
        <v>2023</v>
      </c>
    </row>
    <row r="11659" spans="1:19" x14ac:dyDescent="0.2">
      <c r="A11659">
        <v>11606</v>
      </c>
      <c r="B11659" s="1">
        <v>45108</v>
      </c>
      <c r="C11659" t="s">
        <v>260</v>
      </c>
      <c r="D11659" t="s">
        <v>332</v>
      </c>
      <c r="E11659">
        <v>1</v>
      </c>
      <c r="F11659" t="s">
        <v>891</v>
      </c>
      <c r="G11659" t="s">
        <v>284</v>
      </c>
      <c r="H11659" t="s">
        <v>250</v>
      </c>
      <c r="M11659" s="2">
        <v>3500</v>
      </c>
      <c r="N11659" s="2">
        <v>10000</v>
      </c>
      <c r="O11659" s="2">
        <f>IF(Tabla1[[#This Row],[Mov]]="VNT",Tabla1[[#This Row],[Sale]]-Tabla1[[#This Row],[Cost]],-Tabla1[[#This Row],[Cost]]*Tabla1[[#This Row],[Cant]])</f>
        <v>6500</v>
      </c>
      <c r="P11659" s="8">
        <f>IF(Tabla1[[#This Row],[Mov]]="VNT",-Tabla1[[#This Row],[Cant]],Tabla1[[#This Row],[Cant]])</f>
        <v>-1</v>
      </c>
      <c r="Q11659" s="8">
        <f>DAY(Tabla1[[#This Row],[Date]])</f>
        <v>1</v>
      </c>
      <c r="R11659" s="8">
        <f>MONTH(Tabla1[[#This Row],[Date]])</f>
        <v>7</v>
      </c>
      <c r="S11659" s="8">
        <f>YEAR(Tabla1[[#This Row],[Date]])</f>
        <v>2023</v>
      </c>
    </row>
    <row r="11660" spans="1:19" x14ac:dyDescent="0.2">
      <c r="A11660">
        <v>11607</v>
      </c>
      <c r="B11660" s="1">
        <v>45108</v>
      </c>
      <c r="C11660" t="s">
        <v>260</v>
      </c>
      <c r="D11660" t="s">
        <v>332</v>
      </c>
      <c r="E11660">
        <v>1</v>
      </c>
      <c r="F11660" t="s">
        <v>116</v>
      </c>
      <c r="G11660" t="s">
        <v>349</v>
      </c>
      <c r="H11660" t="s">
        <v>515</v>
      </c>
      <c r="M11660" s="2">
        <v>3270</v>
      </c>
      <c r="N11660" s="2">
        <v>3500</v>
      </c>
      <c r="O11660" s="2">
        <f>IF(Tabla1[[#This Row],[Mov]]="VNT",Tabla1[[#This Row],[Sale]]-Tabla1[[#This Row],[Cost]],-Tabla1[[#This Row],[Cost]]*Tabla1[[#This Row],[Cant]])</f>
        <v>230</v>
      </c>
      <c r="P11660" s="8">
        <f>IF(Tabla1[[#This Row],[Mov]]="VNT",-Tabla1[[#This Row],[Cant]],Tabla1[[#This Row],[Cant]])</f>
        <v>-1</v>
      </c>
      <c r="Q11660" s="8">
        <f>DAY(Tabla1[[#This Row],[Date]])</f>
        <v>1</v>
      </c>
      <c r="R11660" s="8">
        <f>MONTH(Tabla1[[#This Row],[Date]])</f>
        <v>7</v>
      </c>
      <c r="S11660" s="8">
        <f>YEAR(Tabla1[[#This Row],[Date]])</f>
        <v>2023</v>
      </c>
    </row>
    <row r="11661" spans="1:19" x14ac:dyDescent="0.2">
      <c r="A11661">
        <v>11608</v>
      </c>
      <c r="B11661" s="1">
        <v>45108</v>
      </c>
      <c r="C11661" t="s">
        <v>260</v>
      </c>
      <c r="D11661" t="s">
        <v>332</v>
      </c>
      <c r="E11661">
        <v>1</v>
      </c>
      <c r="F11661" t="s">
        <v>116</v>
      </c>
      <c r="G11661" t="s">
        <v>347</v>
      </c>
      <c r="H11661" t="s">
        <v>518</v>
      </c>
      <c r="M11661" s="2">
        <v>6074</v>
      </c>
      <c r="N11661" s="2">
        <v>6500</v>
      </c>
      <c r="O11661" s="2">
        <f>IF(Tabla1[[#This Row],[Mov]]="VNT",Tabla1[[#This Row],[Sale]]-Tabla1[[#This Row],[Cost]],-Tabla1[[#This Row],[Cost]]*Tabla1[[#This Row],[Cant]])</f>
        <v>426</v>
      </c>
      <c r="P11661" s="8">
        <f>IF(Tabla1[[#This Row],[Mov]]="VNT",-Tabla1[[#This Row],[Cant]],Tabla1[[#This Row],[Cant]])</f>
        <v>-1</v>
      </c>
      <c r="Q11661" s="8">
        <f>DAY(Tabla1[[#This Row],[Date]])</f>
        <v>1</v>
      </c>
      <c r="R11661" s="8">
        <f>MONTH(Tabla1[[#This Row],[Date]])</f>
        <v>7</v>
      </c>
      <c r="S11661" s="8">
        <f>YEAR(Tabla1[[#This Row],[Date]])</f>
        <v>2023</v>
      </c>
    </row>
    <row r="11662" spans="1:19" x14ac:dyDescent="0.2">
      <c r="A11662">
        <v>11609</v>
      </c>
      <c r="B11662" s="1">
        <v>45108</v>
      </c>
      <c r="C11662" t="s">
        <v>260</v>
      </c>
      <c r="D11662" t="s">
        <v>332</v>
      </c>
      <c r="E11662">
        <v>1</v>
      </c>
      <c r="F11662" t="s">
        <v>116</v>
      </c>
      <c r="G11662" t="s">
        <v>347</v>
      </c>
      <c r="H11662" t="s">
        <v>518</v>
      </c>
      <c r="M11662" s="2">
        <v>6074</v>
      </c>
      <c r="N11662" s="2">
        <v>6500</v>
      </c>
      <c r="O11662" s="2">
        <f>IF(Tabla1[[#This Row],[Mov]]="VNT",Tabla1[[#This Row],[Sale]]-Tabla1[[#This Row],[Cost]],-Tabla1[[#This Row],[Cost]]*Tabla1[[#This Row],[Cant]])</f>
        <v>426</v>
      </c>
      <c r="P11662" s="8">
        <f>IF(Tabla1[[#This Row],[Mov]]="VNT",-Tabla1[[#This Row],[Cant]],Tabla1[[#This Row],[Cant]])</f>
        <v>-1</v>
      </c>
      <c r="Q11662" s="8">
        <f>DAY(Tabla1[[#This Row],[Date]])</f>
        <v>1</v>
      </c>
      <c r="R11662" s="8">
        <f>MONTH(Tabla1[[#This Row],[Date]])</f>
        <v>7</v>
      </c>
      <c r="S11662" s="8">
        <f>YEAR(Tabla1[[#This Row],[Date]])</f>
        <v>2023</v>
      </c>
    </row>
    <row r="11663" spans="1:19" x14ac:dyDescent="0.2">
      <c r="A11663">
        <v>11610</v>
      </c>
      <c r="B11663" s="1">
        <v>45108</v>
      </c>
      <c r="C11663" t="s">
        <v>260</v>
      </c>
      <c r="D11663" t="s">
        <v>332</v>
      </c>
      <c r="E11663">
        <v>1</v>
      </c>
      <c r="F11663" t="s">
        <v>21</v>
      </c>
      <c r="G11663" t="s">
        <v>272</v>
      </c>
      <c r="H11663" t="s">
        <v>1522</v>
      </c>
      <c r="M11663" s="2">
        <v>2800</v>
      </c>
      <c r="N11663" s="2">
        <v>10000</v>
      </c>
      <c r="O11663" s="2">
        <f>IF(Tabla1[[#This Row],[Mov]]="VNT",Tabla1[[#This Row],[Sale]]-Tabla1[[#This Row],[Cost]],-Tabla1[[#This Row],[Cost]]*Tabla1[[#This Row],[Cant]])</f>
        <v>7200</v>
      </c>
      <c r="P11663" s="8">
        <f>IF(Tabla1[[#This Row],[Mov]]="VNT",-Tabla1[[#This Row],[Cant]],Tabla1[[#This Row],[Cant]])</f>
        <v>-1</v>
      </c>
      <c r="Q11663" s="8">
        <f>DAY(Tabla1[[#This Row],[Date]])</f>
        <v>1</v>
      </c>
      <c r="R11663" s="8">
        <f>MONTH(Tabla1[[#This Row],[Date]])</f>
        <v>7</v>
      </c>
      <c r="S11663" s="8">
        <f>YEAR(Tabla1[[#This Row],[Date]])</f>
        <v>2023</v>
      </c>
    </row>
    <row r="11664" spans="1:19" x14ac:dyDescent="0.2">
      <c r="A11664">
        <v>11611</v>
      </c>
      <c r="B11664" s="1">
        <v>45108</v>
      </c>
      <c r="C11664" t="s">
        <v>260</v>
      </c>
      <c r="D11664" t="s">
        <v>332</v>
      </c>
      <c r="E11664">
        <v>1</v>
      </c>
      <c r="F11664" t="s">
        <v>386</v>
      </c>
      <c r="G11664" t="s">
        <v>272</v>
      </c>
      <c r="H11664" t="s">
        <v>3381</v>
      </c>
      <c r="M11664" s="2">
        <v>55000</v>
      </c>
      <c r="N11664" s="2">
        <v>115000</v>
      </c>
      <c r="O11664" s="2">
        <f>IF(Tabla1[[#This Row],[Mov]]="VNT",Tabla1[[#This Row],[Sale]]-Tabla1[[#This Row],[Cost]],-Tabla1[[#This Row],[Cost]]*Tabla1[[#This Row],[Cant]])</f>
        <v>60000</v>
      </c>
      <c r="P11664" s="8">
        <f>IF(Tabla1[[#This Row],[Mov]]="VNT",-Tabla1[[#This Row],[Cant]],Tabla1[[#This Row],[Cant]])</f>
        <v>-1</v>
      </c>
      <c r="Q11664" s="8">
        <f>DAY(Tabla1[[#This Row],[Date]])</f>
        <v>1</v>
      </c>
      <c r="R11664" s="8">
        <f>MONTH(Tabla1[[#This Row],[Date]])</f>
        <v>7</v>
      </c>
      <c r="S11664" s="8">
        <f>YEAR(Tabla1[[#This Row],[Date]])</f>
        <v>2023</v>
      </c>
    </row>
    <row r="11665" spans="1:19" x14ac:dyDescent="0.2">
      <c r="A11665">
        <v>11612</v>
      </c>
      <c r="B11665" s="1">
        <v>45108</v>
      </c>
      <c r="C11665" t="s">
        <v>260</v>
      </c>
      <c r="D11665" t="s">
        <v>332</v>
      </c>
      <c r="E11665">
        <v>1</v>
      </c>
      <c r="F11665" t="s">
        <v>224</v>
      </c>
      <c r="G11665" t="s">
        <v>284</v>
      </c>
      <c r="H11665" t="s">
        <v>3192</v>
      </c>
      <c r="M11665" s="2">
        <v>10500</v>
      </c>
      <c r="N11665" s="2">
        <v>24000</v>
      </c>
      <c r="O11665" s="2">
        <f>IF(Tabla1[[#This Row],[Mov]]="VNT",Tabla1[[#This Row],[Sale]]-Tabla1[[#This Row],[Cost]],-Tabla1[[#This Row],[Cost]]*Tabla1[[#This Row],[Cant]])</f>
        <v>13500</v>
      </c>
      <c r="P11665" s="8">
        <f>IF(Tabla1[[#This Row],[Mov]]="VNT",-Tabla1[[#This Row],[Cant]],Tabla1[[#This Row],[Cant]])</f>
        <v>-1</v>
      </c>
      <c r="Q11665" s="8">
        <f>DAY(Tabla1[[#This Row],[Date]])</f>
        <v>1</v>
      </c>
      <c r="R11665" s="8">
        <f>MONTH(Tabla1[[#This Row],[Date]])</f>
        <v>7</v>
      </c>
      <c r="S11665" s="8">
        <f>YEAR(Tabla1[[#This Row],[Date]])</f>
        <v>2023</v>
      </c>
    </row>
    <row r="11666" spans="1:19" x14ac:dyDescent="0.2">
      <c r="A11666">
        <v>11613</v>
      </c>
      <c r="B11666" s="1">
        <v>45108</v>
      </c>
      <c r="C11666" t="s">
        <v>260</v>
      </c>
      <c r="D11666" t="s">
        <v>332</v>
      </c>
      <c r="E11666">
        <v>1</v>
      </c>
      <c r="F11666" t="s">
        <v>116</v>
      </c>
      <c r="G11666" t="s">
        <v>349</v>
      </c>
      <c r="H11666" t="s">
        <v>515</v>
      </c>
      <c r="M11666" s="2">
        <v>3270</v>
      </c>
      <c r="N11666" s="2">
        <v>3500</v>
      </c>
      <c r="O11666" s="2">
        <f>IF(Tabla1[[#This Row],[Mov]]="VNT",Tabla1[[#This Row],[Sale]]-Tabla1[[#This Row],[Cost]],-Tabla1[[#This Row],[Cost]]*Tabla1[[#This Row],[Cant]])</f>
        <v>230</v>
      </c>
      <c r="P11666" s="8">
        <f>IF(Tabla1[[#This Row],[Mov]]="VNT",-Tabla1[[#This Row],[Cant]],Tabla1[[#This Row],[Cant]])</f>
        <v>-1</v>
      </c>
      <c r="Q11666" s="8">
        <f>DAY(Tabla1[[#This Row],[Date]])</f>
        <v>1</v>
      </c>
      <c r="R11666" s="8">
        <f>MONTH(Tabla1[[#This Row],[Date]])</f>
        <v>7</v>
      </c>
      <c r="S11666" s="8">
        <f>YEAR(Tabla1[[#This Row],[Date]])</f>
        <v>2023</v>
      </c>
    </row>
    <row r="11667" spans="1:19" x14ac:dyDescent="0.2">
      <c r="A11667">
        <v>11614</v>
      </c>
      <c r="B11667" s="1">
        <v>45108</v>
      </c>
      <c r="C11667" t="s">
        <v>260</v>
      </c>
      <c r="D11667" t="s">
        <v>332</v>
      </c>
      <c r="E11667">
        <v>1</v>
      </c>
      <c r="F11667" t="s">
        <v>3615</v>
      </c>
      <c r="G11667" t="s">
        <v>266</v>
      </c>
      <c r="H11667" t="s">
        <v>3615</v>
      </c>
      <c r="M11667" s="2">
        <v>0</v>
      </c>
      <c r="N11667" s="2">
        <v>1300</v>
      </c>
      <c r="O11667" s="2">
        <f>IF(Tabla1[[#This Row],[Mov]]="VNT",Tabla1[[#This Row],[Sale]]-Tabla1[[#This Row],[Cost]],-Tabla1[[#This Row],[Cost]]*Tabla1[[#This Row],[Cant]])</f>
        <v>1300</v>
      </c>
      <c r="P11667" s="8">
        <f>IF(Tabla1[[#This Row],[Mov]]="VNT",-Tabla1[[#This Row],[Cant]],Tabla1[[#This Row],[Cant]])</f>
        <v>-1</v>
      </c>
      <c r="Q11667" s="8">
        <f>DAY(Tabla1[[#This Row],[Date]])</f>
        <v>1</v>
      </c>
      <c r="R11667" s="8">
        <f>MONTH(Tabla1[[#This Row],[Date]])</f>
        <v>7</v>
      </c>
      <c r="S11667" s="8">
        <f>YEAR(Tabla1[[#This Row],[Date]])</f>
        <v>2023</v>
      </c>
    </row>
    <row r="11668" spans="1:19" x14ac:dyDescent="0.2">
      <c r="A11668">
        <v>11615</v>
      </c>
      <c r="B11668" s="1">
        <v>45108</v>
      </c>
      <c r="C11668" t="s">
        <v>260</v>
      </c>
      <c r="D11668" t="s">
        <v>332</v>
      </c>
      <c r="E11668">
        <v>1</v>
      </c>
      <c r="F11668" t="s">
        <v>116</v>
      </c>
      <c r="G11668" t="s">
        <v>349</v>
      </c>
      <c r="H11668" t="s">
        <v>515</v>
      </c>
      <c r="M11668" s="2">
        <v>3270</v>
      </c>
      <c r="N11668" s="2">
        <v>3500</v>
      </c>
      <c r="O11668" s="2">
        <f>IF(Tabla1[[#This Row],[Mov]]="VNT",Tabla1[[#This Row],[Sale]]-Tabla1[[#This Row],[Cost]],-Tabla1[[#This Row],[Cost]]*Tabla1[[#This Row],[Cant]])</f>
        <v>230</v>
      </c>
      <c r="P11668" s="8">
        <f>IF(Tabla1[[#This Row],[Mov]]="VNT",-Tabla1[[#This Row],[Cant]],Tabla1[[#This Row],[Cant]])</f>
        <v>-1</v>
      </c>
      <c r="Q11668" s="8">
        <f>DAY(Tabla1[[#This Row],[Date]])</f>
        <v>1</v>
      </c>
      <c r="R11668" s="8">
        <f>MONTH(Tabla1[[#This Row],[Date]])</f>
        <v>7</v>
      </c>
      <c r="S11668" s="8">
        <f>YEAR(Tabla1[[#This Row],[Date]])</f>
        <v>2023</v>
      </c>
    </row>
    <row r="11669" spans="1:19" x14ac:dyDescent="0.2">
      <c r="A11669">
        <v>11616</v>
      </c>
      <c r="B11669" s="1">
        <v>45108</v>
      </c>
      <c r="C11669" t="s">
        <v>261</v>
      </c>
      <c r="D11669" t="s">
        <v>1029</v>
      </c>
      <c r="E11669">
        <v>3</v>
      </c>
      <c r="F11669" t="s">
        <v>365</v>
      </c>
      <c r="G11669" t="s">
        <v>943</v>
      </c>
      <c r="H11669" t="s">
        <v>1173</v>
      </c>
      <c r="M11669" s="2">
        <v>3700</v>
      </c>
      <c r="N11669" s="2">
        <v>9000</v>
      </c>
      <c r="O11669" s="2">
        <f>IF(Tabla1[[#This Row],[Mov]]="VNT",Tabla1[[#This Row],[Sale]]-Tabla1[[#This Row],[Cost]],-Tabla1[[#This Row],[Cost]]*Tabla1[[#This Row],[Cant]])</f>
        <v>-11100</v>
      </c>
      <c r="P11669" s="8">
        <f>IF(Tabla1[[#This Row],[Mov]]="VNT",-Tabla1[[#This Row],[Cant]],Tabla1[[#This Row],[Cant]])</f>
        <v>3</v>
      </c>
      <c r="Q11669" s="8">
        <f>DAY(Tabla1[[#This Row],[Date]])</f>
        <v>1</v>
      </c>
      <c r="R11669" s="8">
        <f>MONTH(Tabla1[[#This Row],[Date]])</f>
        <v>7</v>
      </c>
      <c r="S11669" s="8">
        <f>YEAR(Tabla1[[#This Row],[Date]])</f>
        <v>2023</v>
      </c>
    </row>
    <row r="11670" spans="1:19" x14ac:dyDescent="0.2">
      <c r="A11670">
        <v>11617</v>
      </c>
      <c r="B11670" s="1">
        <v>45108</v>
      </c>
      <c r="C11670" t="s">
        <v>261</v>
      </c>
      <c r="D11670" t="s">
        <v>892</v>
      </c>
      <c r="E11670">
        <v>1</v>
      </c>
      <c r="F11670" t="s">
        <v>386</v>
      </c>
      <c r="G11670" t="s">
        <v>272</v>
      </c>
      <c r="H11670" t="s">
        <v>308</v>
      </c>
      <c r="M11670" s="2">
        <v>65000</v>
      </c>
      <c r="N11670" s="2">
        <v>130000</v>
      </c>
      <c r="O11670" s="2">
        <f>IF(Tabla1[[#This Row],[Mov]]="VNT",Tabla1[[#This Row],[Sale]]-Tabla1[[#This Row],[Cost]],-Tabla1[[#This Row],[Cost]]*Tabla1[[#This Row],[Cant]])</f>
        <v>-65000</v>
      </c>
      <c r="P11670" s="8">
        <f>IF(Tabla1[[#This Row],[Mov]]="VNT",-Tabla1[[#This Row],[Cant]],Tabla1[[#This Row],[Cant]])</f>
        <v>1</v>
      </c>
      <c r="Q11670" s="8">
        <f>DAY(Tabla1[[#This Row],[Date]])</f>
        <v>1</v>
      </c>
      <c r="R11670" s="8">
        <f>MONTH(Tabla1[[#This Row],[Date]])</f>
        <v>7</v>
      </c>
      <c r="S11670" s="8">
        <f>YEAR(Tabla1[[#This Row],[Date]])</f>
        <v>2023</v>
      </c>
    </row>
    <row r="11671" spans="1:19" x14ac:dyDescent="0.2">
      <c r="A11671">
        <v>11618</v>
      </c>
      <c r="B11671" s="1">
        <v>45108</v>
      </c>
      <c r="C11671" t="s">
        <v>261</v>
      </c>
      <c r="D11671" t="s">
        <v>3433</v>
      </c>
      <c r="E11671">
        <v>5</v>
      </c>
      <c r="F11671" t="s">
        <v>224</v>
      </c>
      <c r="G11671" t="s">
        <v>860</v>
      </c>
      <c r="H11671" t="s">
        <v>3662</v>
      </c>
      <c r="M11671" s="2">
        <v>9000</v>
      </c>
      <c r="N11671" s="2">
        <v>20000</v>
      </c>
      <c r="O11671" s="2">
        <f>IF(Tabla1[[#This Row],[Mov]]="VNT",Tabla1[[#This Row],[Sale]]-Tabla1[[#This Row],[Cost]],-Tabla1[[#This Row],[Cost]]*Tabla1[[#This Row],[Cant]])</f>
        <v>-45000</v>
      </c>
      <c r="P11671" s="8">
        <f>IF(Tabla1[[#This Row],[Mov]]="VNT",-Tabla1[[#This Row],[Cant]],Tabla1[[#This Row],[Cant]])</f>
        <v>5</v>
      </c>
      <c r="Q11671" s="8">
        <f>DAY(Tabla1[[#This Row],[Date]])</f>
        <v>1</v>
      </c>
      <c r="R11671" s="8">
        <f>MONTH(Tabla1[[#This Row],[Date]])</f>
        <v>7</v>
      </c>
      <c r="S11671" s="8">
        <f>YEAR(Tabla1[[#This Row],[Date]])</f>
        <v>2023</v>
      </c>
    </row>
    <row r="11672" spans="1:19" x14ac:dyDescent="0.2">
      <c r="A11672">
        <v>11619</v>
      </c>
      <c r="B11672" s="1">
        <v>45108</v>
      </c>
      <c r="C11672" t="s">
        <v>261</v>
      </c>
      <c r="D11672" t="s">
        <v>3433</v>
      </c>
      <c r="E11672">
        <v>11</v>
      </c>
      <c r="F11672" t="s">
        <v>891</v>
      </c>
      <c r="G11672" t="s">
        <v>589</v>
      </c>
      <c r="H11672" t="s">
        <v>1173</v>
      </c>
      <c r="M11672" s="2">
        <v>3500</v>
      </c>
      <c r="N11672" s="2">
        <v>10000</v>
      </c>
      <c r="O11672" s="2">
        <f>IF(Tabla1[[#This Row],[Mov]]="VNT",Tabla1[[#This Row],[Sale]]-Tabla1[[#This Row],[Cost]],-Tabla1[[#This Row],[Cost]]*Tabla1[[#This Row],[Cant]])</f>
        <v>-38500</v>
      </c>
      <c r="P11672" s="8">
        <f>IF(Tabla1[[#This Row],[Mov]]="VNT",-Tabla1[[#This Row],[Cant]],Tabla1[[#This Row],[Cant]])</f>
        <v>11</v>
      </c>
      <c r="Q11672" s="8">
        <f>DAY(Tabla1[[#This Row],[Date]])</f>
        <v>1</v>
      </c>
      <c r="R11672" s="8">
        <f>MONTH(Tabla1[[#This Row],[Date]])</f>
        <v>7</v>
      </c>
      <c r="S11672" s="8">
        <f>YEAR(Tabla1[[#This Row],[Date]])</f>
        <v>2023</v>
      </c>
    </row>
    <row r="11673" spans="1:19" x14ac:dyDescent="0.2">
      <c r="A11673">
        <v>11620</v>
      </c>
      <c r="B11673" s="1">
        <v>45108</v>
      </c>
      <c r="C11673" t="s">
        <v>261</v>
      </c>
      <c r="D11673" t="s">
        <v>3433</v>
      </c>
      <c r="E11673">
        <v>1</v>
      </c>
      <c r="F11673" t="s">
        <v>586</v>
      </c>
      <c r="G11673" t="s">
        <v>263</v>
      </c>
      <c r="H11673" t="s">
        <v>672</v>
      </c>
      <c r="M11673" s="2">
        <v>5000</v>
      </c>
      <c r="N11673" s="2">
        <v>20000</v>
      </c>
      <c r="O11673" s="2">
        <f>IF(Tabla1[[#This Row],[Mov]]="VNT",Tabla1[[#This Row],[Sale]]-Tabla1[[#This Row],[Cost]],-Tabla1[[#This Row],[Cost]]*Tabla1[[#This Row],[Cant]])</f>
        <v>-5000</v>
      </c>
      <c r="P11673" s="8">
        <f>IF(Tabla1[[#This Row],[Mov]]="VNT",-Tabla1[[#This Row],[Cant]],Tabla1[[#This Row],[Cant]])</f>
        <v>1</v>
      </c>
      <c r="Q11673" s="8">
        <f>DAY(Tabla1[[#This Row],[Date]])</f>
        <v>1</v>
      </c>
      <c r="R11673" s="8">
        <f>MONTH(Tabla1[[#This Row],[Date]])</f>
        <v>7</v>
      </c>
      <c r="S11673" s="8">
        <f>YEAR(Tabla1[[#This Row],[Date]])</f>
        <v>2023</v>
      </c>
    </row>
    <row r="11674" spans="1:19" x14ac:dyDescent="0.2">
      <c r="A11674">
        <v>11621</v>
      </c>
      <c r="B11674" s="1">
        <v>45108</v>
      </c>
      <c r="C11674" t="s">
        <v>261</v>
      </c>
      <c r="D11674" t="s">
        <v>3433</v>
      </c>
      <c r="E11674">
        <v>3</v>
      </c>
      <c r="F11674" t="s">
        <v>224</v>
      </c>
      <c r="G11674" t="s">
        <v>589</v>
      </c>
      <c r="H11674" t="s">
        <v>1173</v>
      </c>
      <c r="M11674" s="2">
        <v>8000</v>
      </c>
      <c r="N11674" s="2">
        <v>20000</v>
      </c>
      <c r="O11674" s="2">
        <f>IF(Tabla1[[#This Row],[Mov]]="VNT",Tabla1[[#This Row],[Sale]]-Tabla1[[#This Row],[Cost]],-Tabla1[[#This Row],[Cost]]*Tabla1[[#This Row],[Cant]])</f>
        <v>-24000</v>
      </c>
      <c r="P11674" s="8">
        <f>IF(Tabla1[[#This Row],[Mov]]="VNT",-Tabla1[[#This Row],[Cant]],Tabla1[[#This Row],[Cant]])</f>
        <v>3</v>
      </c>
      <c r="Q11674" s="8">
        <f>DAY(Tabla1[[#This Row],[Date]])</f>
        <v>1</v>
      </c>
      <c r="R11674" s="8">
        <f>MONTH(Tabla1[[#This Row],[Date]])</f>
        <v>7</v>
      </c>
      <c r="S11674" s="8">
        <f>YEAR(Tabla1[[#This Row],[Date]])</f>
        <v>2023</v>
      </c>
    </row>
    <row r="11675" spans="1:19" x14ac:dyDescent="0.2">
      <c r="A11675">
        <v>11622</v>
      </c>
      <c r="B11675" s="1">
        <v>45109</v>
      </c>
      <c r="C11675" t="s">
        <v>260</v>
      </c>
      <c r="D11675" t="s">
        <v>332</v>
      </c>
      <c r="E11675">
        <v>1</v>
      </c>
      <c r="F11675" t="s">
        <v>116</v>
      </c>
      <c r="G11675" t="s">
        <v>382</v>
      </c>
      <c r="H11675" t="s">
        <v>514</v>
      </c>
      <c r="M11675" s="2">
        <v>10279</v>
      </c>
      <c r="N11675" s="2">
        <v>11000</v>
      </c>
      <c r="O11675" s="2">
        <f>IF(Tabla1[[#This Row],[Mov]]="VNT",Tabla1[[#This Row],[Sale]]-Tabla1[[#This Row],[Cost]],-Tabla1[[#This Row],[Cost]]*Tabla1[[#This Row],[Cant]])</f>
        <v>721</v>
      </c>
      <c r="P11675" s="8">
        <f>IF(Tabla1[[#This Row],[Mov]]="VNT",-Tabla1[[#This Row],[Cant]],Tabla1[[#This Row],[Cant]])</f>
        <v>-1</v>
      </c>
      <c r="Q11675" s="8">
        <f>DAY(Tabla1[[#This Row],[Date]])</f>
        <v>2</v>
      </c>
      <c r="R11675" s="8">
        <f>MONTH(Tabla1[[#This Row],[Date]])</f>
        <v>7</v>
      </c>
      <c r="S11675" s="8">
        <f>YEAR(Tabla1[[#This Row],[Date]])</f>
        <v>2023</v>
      </c>
    </row>
    <row r="11676" spans="1:19" x14ac:dyDescent="0.2">
      <c r="A11676">
        <v>11623</v>
      </c>
      <c r="B11676" s="1">
        <v>45109</v>
      </c>
      <c r="C11676" t="s">
        <v>260</v>
      </c>
      <c r="D11676" t="s">
        <v>332</v>
      </c>
      <c r="E11676">
        <v>1</v>
      </c>
      <c r="F11676" t="s">
        <v>116</v>
      </c>
      <c r="G11676" t="s">
        <v>382</v>
      </c>
      <c r="H11676" t="s">
        <v>514</v>
      </c>
      <c r="M11676" s="2">
        <v>10279</v>
      </c>
      <c r="N11676" s="2">
        <v>11000</v>
      </c>
      <c r="O11676" s="2">
        <f>IF(Tabla1[[#This Row],[Mov]]="VNT",Tabla1[[#This Row],[Sale]]-Tabla1[[#This Row],[Cost]],-Tabla1[[#This Row],[Cost]]*Tabla1[[#This Row],[Cant]])</f>
        <v>721</v>
      </c>
      <c r="P11676" s="8">
        <f>IF(Tabla1[[#This Row],[Mov]]="VNT",-Tabla1[[#This Row],[Cant]],Tabla1[[#This Row],[Cant]])</f>
        <v>-1</v>
      </c>
      <c r="Q11676" s="8">
        <f>DAY(Tabla1[[#This Row],[Date]])</f>
        <v>2</v>
      </c>
      <c r="R11676" s="8">
        <f>MONTH(Tabla1[[#This Row],[Date]])</f>
        <v>7</v>
      </c>
      <c r="S11676" s="8">
        <f>YEAR(Tabla1[[#This Row],[Date]])</f>
        <v>2023</v>
      </c>
    </row>
    <row r="11677" spans="1:19" x14ac:dyDescent="0.2">
      <c r="A11677">
        <v>11624</v>
      </c>
      <c r="B11677" s="1">
        <v>45109</v>
      </c>
      <c r="C11677" t="s">
        <v>260</v>
      </c>
      <c r="D11677" t="s">
        <v>332</v>
      </c>
      <c r="E11677">
        <v>1</v>
      </c>
      <c r="F11677" t="s">
        <v>532</v>
      </c>
      <c r="G11677" t="s">
        <v>273</v>
      </c>
      <c r="H11677" t="s">
        <v>552</v>
      </c>
      <c r="J11677" t="s">
        <v>23</v>
      </c>
      <c r="M11677" s="2">
        <v>18000</v>
      </c>
      <c r="N11677" s="2">
        <v>35000</v>
      </c>
      <c r="O11677" s="2">
        <f>IF(Tabla1[[#This Row],[Mov]]="VNT",Tabla1[[#This Row],[Sale]]-Tabla1[[#This Row],[Cost]],-Tabla1[[#This Row],[Cost]]*Tabla1[[#This Row],[Cant]])</f>
        <v>17000</v>
      </c>
      <c r="P11677" s="8">
        <f>IF(Tabla1[[#This Row],[Mov]]="VNT",-Tabla1[[#This Row],[Cant]],Tabla1[[#This Row],[Cant]])</f>
        <v>-1</v>
      </c>
      <c r="Q11677" s="8">
        <f>DAY(Tabla1[[#This Row],[Date]])</f>
        <v>2</v>
      </c>
      <c r="R11677" s="8">
        <f>MONTH(Tabla1[[#This Row],[Date]])</f>
        <v>7</v>
      </c>
      <c r="S11677" s="8">
        <f>YEAR(Tabla1[[#This Row],[Date]])</f>
        <v>2023</v>
      </c>
    </row>
    <row r="11678" spans="1:19" x14ac:dyDescent="0.2">
      <c r="A11678">
        <v>11625</v>
      </c>
      <c r="B11678" s="1">
        <v>45109</v>
      </c>
      <c r="C11678" t="s">
        <v>260</v>
      </c>
      <c r="D11678" t="s">
        <v>332</v>
      </c>
      <c r="E11678">
        <v>1</v>
      </c>
      <c r="F11678" t="s">
        <v>2349</v>
      </c>
      <c r="G11678" t="s">
        <v>266</v>
      </c>
      <c r="H11678" t="s">
        <v>3527</v>
      </c>
      <c r="M11678" s="2">
        <v>15000</v>
      </c>
      <c r="N11678" s="2">
        <v>30000</v>
      </c>
      <c r="O11678" s="2">
        <f>IF(Tabla1[[#This Row],[Mov]]="VNT",Tabla1[[#This Row],[Sale]]-Tabla1[[#This Row],[Cost]],-Tabla1[[#This Row],[Cost]]*Tabla1[[#This Row],[Cant]])</f>
        <v>15000</v>
      </c>
      <c r="P11678" s="8">
        <f>IF(Tabla1[[#This Row],[Mov]]="VNT",-Tabla1[[#This Row],[Cant]],Tabla1[[#This Row],[Cant]])</f>
        <v>-1</v>
      </c>
      <c r="Q11678" s="8">
        <f>DAY(Tabla1[[#This Row],[Date]])</f>
        <v>2</v>
      </c>
      <c r="R11678" s="8">
        <f>MONTH(Tabla1[[#This Row],[Date]])</f>
        <v>7</v>
      </c>
      <c r="S11678" s="8">
        <f>YEAR(Tabla1[[#This Row],[Date]])</f>
        <v>2023</v>
      </c>
    </row>
    <row r="11679" spans="1:19" x14ac:dyDescent="0.2">
      <c r="A11679">
        <v>11626</v>
      </c>
      <c r="B11679" s="1">
        <v>45109</v>
      </c>
      <c r="C11679" t="s">
        <v>260</v>
      </c>
      <c r="D11679" t="s">
        <v>332</v>
      </c>
      <c r="E11679">
        <v>1</v>
      </c>
      <c r="F11679" t="s">
        <v>455</v>
      </c>
      <c r="G11679" t="s">
        <v>600</v>
      </c>
      <c r="H11679" t="s">
        <v>1402</v>
      </c>
      <c r="M11679" s="2">
        <v>1000</v>
      </c>
      <c r="N11679" s="2">
        <v>5000</v>
      </c>
      <c r="O11679" s="2">
        <f>IF(Tabla1[[#This Row],[Mov]]="VNT",Tabla1[[#This Row],[Sale]]-Tabla1[[#This Row],[Cost]],-Tabla1[[#This Row],[Cost]]*Tabla1[[#This Row],[Cant]])</f>
        <v>4000</v>
      </c>
      <c r="P11679" s="8">
        <f>IF(Tabla1[[#This Row],[Mov]]="VNT",-Tabla1[[#This Row],[Cant]],Tabla1[[#This Row],[Cant]])</f>
        <v>-1</v>
      </c>
      <c r="Q11679" s="8">
        <f>DAY(Tabla1[[#This Row],[Date]])</f>
        <v>2</v>
      </c>
      <c r="R11679" s="8">
        <f>MONTH(Tabla1[[#This Row],[Date]])</f>
        <v>7</v>
      </c>
      <c r="S11679" s="8">
        <f>YEAR(Tabla1[[#This Row],[Date]])</f>
        <v>2023</v>
      </c>
    </row>
    <row r="11680" spans="1:19" x14ac:dyDescent="0.2">
      <c r="A11680">
        <v>11627</v>
      </c>
      <c r="B11680" s="1">
        <v>45109</v>
      </c>
      <c r="C11680" t="s">
        <v>260</v>
      </c>
      <c r="D11680" t="s">
        <v>332</v>
      </c>
      <c r="E11680">
        <v>1</v>
      </c>
      <c r="F11680" t="s">
        <v>116</v>
      </c>
      <c r="G11680" t="s">
        <v>600</v>
      </c>
      <c r="H11680" t="s">
        <v>565</v>
      </c>
      <c r="M11680" s="2">
        <v>5606</v>
      </c>
      <c r="N11680" s="2">
        <v>6000</v>
      </c>
      <c r="O11680" s="2">
        <f>IF(Tabla1[[#This Row],[Mov]]="VNT",Tabla1[[#This Row],[Sale]]-Tabla1[[#This Row],[Cost]],-Tabla1[[#This Row],[Cost]]*Tabla1[[#This Row],[Cant]])</f>
        <v>394</v>
      </c>
      <c r="P11680" s="8">
        <f>IF(Tabla1[[#This Row],[Mov]]="VNT",-Tabla1[[#This Row],[Cant]],Tabla1[[#This Row],[Cant]])</f>
        <v>-1</v>
      </c>
      <c r="Q11680" s="8">
        <f>DAY(Tabla1[[#This Row],[Date]])</f>
        <v>2</v>
      </c>
      <c r="R11680" s="8">
        <f>MONTH(Tabla1[[#This Row],[Date]])</f>
        <v>7</v>
      </c>
      <c r="S11680" s="8">
        <f>YEAR(Tabla1[[#This Row],[Date]])</f>
        <v>2023</v>
      </c>
    </row>
    <row r="11681" spans="1:19" x14ac:dyDescent="0.2">
      <c r="A11681">
        <v>11628</v>
      </c>
      <c r="B11681" s="1">
        <v>45109</v>
      </c>
      <c r="C11681" t="s">
        <v>260</v>
      </c>
      <c r="D11681" t="s">
        <v>332</v>
      </c>
      <c r="E11681">
        <v>1</v>
      </c>
      <c r="F11681" t="s">
        <v>116</v>
      </c>
      <c r="G11681" t="s">
        <v>347</v>
      </c>
      <c r="H11681" t="s">
        <v>518</v>
      </c>
      <c r="M11681" s="2">
        <v>6074</v>
      </c>
      <c r="N11681" s="2">
        <v>6500</v>
      </c>
      <c r="O11681" s="2">
        <f>IF(Tabla1[[#This Row],[Mov]]="VNT",Tabla1[[#This Row],[Sale]]-Tabla1[[#This Row],[Cost]],-Tabla1[[#This Row],[Cost]]*Tabla1[[#This Row],[Cant]])</f>
        <v>426</v>
      </c>
      <c r="P11681" s="8">
        <f>IF(Tabla1[[#This Row],[Mov]]="VNT",-Tabla1[[#This Row],[Cant]],Tabla1[[#This Row],[Cant]])</f>
        <v>-1</v>
      </c>
      <c r="Q11681" s="8">
        <f>DAY(Tabla1[[#This Row],[Date]])</f>
        <v>2</v>
      </c>
      <c r="R11681" s="8">
        <f>MONTH(Tabla1[[#This Row],[Date]])</f>
        <v>7</v>
      </c>
      <c r="S11681" s="8">
        <f>YEAR(Tabla1[[#This Row],[Date]])</f>
        <v>2023</v>
      </c>
    </row>
    <row r="11682" spans="1:19" x14ac:dyDescent="0.2">
      <c r="A11682">
        <v>11629</v>
      </c>
      <c r="B11682" s="1">
        <v>45109</v>
      </c>
      <c r="C11682" t="s">
        <v>260</v>
      </c>
      <c r="D11682" t="s">
        <v>332</v>
      </c>
      <c r="E11682">
        <v>1</v>
      </c>
      <c r="F11682" t="s">
        <v>891</v>
      </c>
      <c r="G11682" t="s">
        <v>604</v>
      </c>
      <c r="H11682" t="s">
        <v>1740</v>
      </c>
      <c r="M11682" s="2">
        <v>3500</v>
      </c>
      <c r="N11682" s="2">
        <v>10000</v>
      </c>
      <c r="O11682" s="2">
        <f>IF(Tabla1[[#This Row],[Mov]]="VNT",Tabla1[[#This Row],[Sale]]-Tabla1[[#This Row],[Cost]],-Tabla1[[#This Row],[Cost]]*Tabla1[[#This Row],[Cant]])</f>
        <v>6500</v>
      </c>
      <c r="P11682" s="8">
        <f>IF(Tabla1[[#This Row],[Mov]]="VNT",-Tabla1[[#This Row],[Cant]],Tabla1[[#This Row],[Cant]])</f>
        <v>-1</v>
      </c>
      <c r="Q11682" s="8">
        <f>DAY(Tabla1[[#This Row],[Date]])</f>
        <v>2</v>
      </c>
      <c r="R11682" s="8">
        <f>MONTH(Tabla1[[#This Row],[Date]])</f>
        <v>7</v>
      </c>
      <c r="S11682" s="8">
        <f>YEAR(Tabla1[[#This Row],[Date]])</f>
        <v>2023</v>
      </c>
    </row>
    <row r="11683" spans="1:19" x14ac:dyDescent="0.2">
      <c r="A11683">
        <v>11630</v>
      </c>
      <c r="B11683" s="1">
        <v>45109</v>
      </c>
      <c r="C11683" t="s">
        <v>260</v>
      </c>
      <c r="D11683" t="s">
        <v>332</v>
      </c>
      <c r="E11683">
        <v>1</v>
      </c>
      <c r="F11683" t="s">
        <v>476</v>
      </c>
      <c r="G11683" t="s">
        <v>266</v>
      </c>
      <c r="H11683" t="s">
        <v>3378</v>
      </c>
      <c r="M11683" s="2">
        <v>1800</v>
      </c>
      <c r="N11683" s="2">
        <v>5000</v>
      </c>
      <c r="O11683" s="2">
        <f>IF(Tabla1[[#This Row],[Mov]]="VNT",Tabla1[[#This Row],[Sale]]-Tabla1[[#This Row],[Cost]],-Tabla1[[#This Row],[Cost]]*Tabla1[[#This Row],[Cant]])</f>
        <v>3200</v>
      </c>
      <c r="P11683" s="8">
        <f>IF(Tabla1[[#This Row],[Mov]]="VNT",-Tabla1[[#This Row],[Cant]],Tabla1[[#This Row],[Cant]])</f>
        <v>-1</v>
      </c>
      <c r="Q11683" s="8">
        <f>DAY(Tabla1[[#This Row],[Date]])</f>
        <v>2</v>
      </c>
      <c r="R11683" s="8">
        <f>MONTH(Tabla1[[#This Row],[Date]])</f>
        <v>7</v>
      </c>
      <c r="S11683" s="8">
        <f>YEAR(Tabla1[[#This Row],[Date]])</f>
        <v>2023</v>
      </c>
    </row>
    <row r="11684" spans="1:19" x14ac:dyDescent="0.2">
      <c r="A11684">
        <v>11631</v>
      </c>
      <c r="B11684" s="1">
        <v>45109</v>
      </c>
      <c r="C11684" t="s">
        <v>260</v>
      </c>
      <c r="D11684" t="s">
        <v>332</v>
      </c>
      <c r="E11684">
        <v>1</v>
      </c>
      <c r="F11684" t="s">
        <v>891</v>
      </c>
      <c r="G11684" t="s">
        <v>272</v>
      </c>
      <c r="H11684" t="s">
        <v>252</v>
      </c>
      <c r="M11684" s="2">
        <v>3500</v>
      </c>
      <c r="N11684" s="2">
        <v>10000</v>
      </c>
      <c r="O11684" s="2">
        <f>IF(Tabla1[[#This Row],[Mov]]="VNT",Tabla1[[#This Row],[Sale]]-Tabla1[[#This Row],[Cost]],-Tabla1[[#This Row],[Cost]]*Tabla1[[#This Row],[Cant]])</f>
        <v>6500</v>
      </c>
      <c r="P11684" s="8">
        <f>IF(Tabla1[[#This Row],[Mov]]="VNT",-Tabla1[[#This Row],[Cant]],Tabla1[[#This Row],[Cant]])</f>
        <v>-1</v>
      </c>
      <c r="Q11684" s="8">
        <f>DAY(Tabla1[[#This Row],[Date]])</f>
        <v>2</v>
      </c>
      <c r="R11684" s="8">
        <f>MONTH(Tabla1[[#This Row],[Date]])</f>
        <v>7</v>
      </c>
      <c r="S11684" s="8">
        <f>YEAR(Tabla1[[#This Row],[Date]])</f>
        <v>2023</v>
      </c>
    </row>
    <row r="11685" spans="1:19" x14ac:dyDescent="0.2">
      <c r="A11685">
        <v>11632</v>
      </c>
      <c r="B11685" s="1">
        <v>45109</v>
      </c>
      <c r="C11685" t="s">
        <v>260</v>
      </c>
      <c r="D11685" t="s">
        <v>332</v>
      </c>
      <c r="E11685">
        <v>1</v>
      </c>
      <c r="F11685" t="s">
        <v>342</v>
      </c>
      <c r="G11685" t="s">
        <v>284</v>
      </c>
      <c r="H11685" t="s">
        <v>1394</v>
      </c>
      <c r="M11685" s="2">
        <v>900</v>
      </c>
      <c r="N11685" s="2">
        <v>10000</v>
      </c>
      <c r="O11685" s="2">
        <f>IF(Tabla1[[#This Row],[Mov]]="VNT",Tabla1[[#This Row],[Sale]]-Tabla1[[#This Row],[Cost]],-Tabla1[[#This Row],[Cost]]*Tabla1[[#This Row],[Cant]])</f>
        <v>9100</v>
      </c>
      <c r="P11685" s="8">
        <f>IF(Tabla1[[#This Row],[Mov]]="VNT",-Tabla1[[#This Row],[Cant]],Tabla1[[#This Row],[Cant]])</f>
        <v>-1</v>
      </c>
      <c r="Q11685" s="8">
        <f>DAY(Tabla1[[#This Row],[Date]])</f>
        <v>2</v>
      </c>
      <c r="R11685" s="8">
        <f>MONTH(Tabla1[[#This Row],[Date]])</f>
        <v>7</v>
      </c>
      <c r="S11685" s="8">
        <f>YEAR(Tabla1[[#This Row],[Date]])</f>
        <v>2023</v>
      </c>
    </row>
    <row r="11686" spans="1:19" x14ac:dyDescent="0.2">
      <c r="A11686">
        <v>11633</v>
      </c>
      <c r="B11686" s="1">
        <v>45109</v>
      </c>
      <c r="C11686" t="s">
        <v>260</v>
      </c>
      <c r="D11686" t="s">
        <v>332</v>
      </c>
      <c r="E11686">
        <v>1</v>
      </c>
      <c r="F11686" t="s">
        <v>48</v>
      </c>
      <c r="G11686" t="s">
        <v>266</v>
      </c>
      <c r="H11686" t="s">
        <v>3215</v>
      </c>
      <c r="M11686" s="2">
        <v>16000</v>
      </c>
      <c r="N11686" s="2">
        <v>30000</v>
      </c>
      <c r="O11686" s="2">
        <f>IF(Tabla1[[#This Row],[Mov]]="VNT",Tabla1[[#This Row],[Sale]]-Tabla1[[#This Row],[Cost]],-Tabla1[[#This Row],[Cost]]*Tabla1[[#This Row],[Cant]])</f>
        <v>14000</v>
      </c>
      <c r="P11686" s="8">
        <f>IF(Tabla1[[#This Row],[Mov]]="VNT",-Tabla1[[#This Row],[Cant]],Tabla1[[#This Row],[Cant]])</f>
        <v>-1</v>
      </c>
      <c r="Q11686" s="8">
        <f>DAY(Tabla1[[#This Row],[Date]])</f>
        <v>2</v>
      </c>
      <c r="R11686" s="8">
        <f>MONTH(Tabla1[[#This Row],[Date]])</f>
        <v>7</v>
      </c>
      <c r="S11686" s="8">
        <f>YEAR(Tabla1[[#This Row],[Date]])</f>
        <v>2023</v>
      </c>
    </row>
    <row r="11687" spans="1:19" x14ac:dyDescent="0.2">
      <c r="A11687">
        <v>11634</v>
      </c>
      <c r="B11687" s="1">
        <v>45109</v>
      </c>
      <c r="C11687" t="s">
        <v>260</v>
      </c>
      <c r="D11687" t="s">
        <v>332</v>
      </c>
      <c r="E11687">
        <v>1</v>
      </c>
      <c r="F11687" t="s">
        <v>21</v>
      </c>
      <c r="G11687" t="s">
        <v>272</v>
      </c>
      <c r="H11687" t="s">
        <v>1522</v>
      </c>
      <c r="M11687" s="2">
        <v>2800</v>
      </c>
      <c r="N11687" s="2">
        <v>10000</v>
      </c>
      <c r="O11687" s="2">
        <f>IF(Tabla1[[#This Row],[Mov]]="VNT",Tabla1[[#This Row],[Sale]]-Tabla1[[#This Row],[Cost]],-Tabla1[[#This Row],[Cost]]*Tabla1[[#This Row],[Cant]])</f>
        <v>7200</v>
      </c>
      <c r="P11687" s="8">
        <f>IF(Tabla1[[#This Row],[Mov]]="VNT",-Tabla1[[#This Row],[Cant]],Tabla1[[#This Row],[Cant]])</f>
        <v>-1</v>
      </c>
      <c r="Q11687" s="8">
        <f>DAY(Tabla1[[#This Row],[Date]])</f>
        <v>2</v>
      </c>
      <c r="R11687" s="8">
        <f>MONTH(Tabla1[[#This Row],[Date]])</f>
        <v>7</v>
      </c>
      <c r="S11687" s="8">
        <f>YEAR(Tabla1[[#This Row],[Date]])</f>
        <v>2023</v>
      </c>
    </row>
    <row r="11688" spans="1:19" x14ac:dyDescent="0.2">
      <c r="A11688">
        <v>11635</v>
      </c>
      <c r="B11688" s="1">
        <v>45109</v>
      </c>
      <c r="C11688" t="s">
        <v>260</v>
      </c>
      <c r="D11688" t="s">
        <v>332</v>
      </c>
      <c r="E11688">
        <v>1</v>
      </c>
      <c r="F11688" t="s">
        <v>224</v>
      </c>
      <c r="G11688" t="s">
        <v>860</v>
      </c>
      <c r="H11688" t="s">
        <v>2178</v>
      </c>
      <c r="M11688" s="2">
        <v>10000</v>
      </c>
      <c r="N11688" s="2">
        <v>22000</v>
      </c>
      <c r="O11688" s="2">
        <f>IF(Tabla1[[#This Row],[Mov]]="VNT",Tabla1[[#This Row],[Sale]]-Tabla1[[#This Row],[Cost]],-Tabla1[[#This Row],[Cost]]*Tabla1[[#This Row],[Cant]])</f>
        <v>12000</v>
      </c>
      <c r="P11688" s="8">
        <f>IF(Tabla1[[#This Row],[Mov]]="VNT",-Tabla1[[#This Row],[Cant]],Tabla1[[#This Row],[Cant]])</f>
        <v>-1</v>
      </c>
      <c r="Q11688" s="8">
        <f>DAY(Tabla1[[#This Row],[Date]])</f>
        <v>2</v>
      </c>
      <c r="R11688" s="8">
        <f>MONTH(Tabla1[[#This Row],[Date]])</f>
        <v>7</v>
      </c>
      <c r="S11688" s="8">
        <f>YEAR(Tabla1[[#This Row],[Date]])</f>
        <v>2023</v>
      </c>
    </row>
    <row r="11689" spans="1:19" x14ac:dyDescent="0.2">
      <c r="A11689">
        <v>11636</v>
      </c>
      <c r="B11689" s="1">
        <v>45109</v>
      </c>
      <c r="C11689" t="s">
        <v>260</v>
      </c>
      <c r="D11689" t="s">
        <v>332</v>
      </c>
      <c r="E11689">
        <v>1</v>
      </c>
      <c r="F11689" t="s">
        <v>225</v>
      </c>
      <c r="G11689" t="s">
        <v>860</v>
      </c>
      <c r="H11689" t="s">
        <v>2178</v>
      </c>
      <c r="M11689" s="2">
        <v>1100</v>
      </c>
      <c r="N11689" s="2">
        <v>10000</v>
      </c>
      <c r="O11689" s="2">
        <f>IF(Tabla1[[#This Row],[Mov]]="VNT",Tabla1[[#This Row],[Sale]]-Tabla1[[#This Row],[Cost]],-Tabla1[[#This Row],[Cost]]*Tabla1[[#This Row],[Cant]])</f>
        <v>8900</v>
      </c>
      <c r="P11689" s="8">
        <f>IF(Tabla1[[#This Row],[Mov]]="VNT",-Tabla1[[#This Row],[Cant]],Tabla1[[#This Row],[Cant]])</f>
        <v>-1</v>
      </c>
      <c r="Q11689" s="8">
        <f>DAY(Tabla1[[#This Row],[Date]])</f>
        <v>2</v>
      </c>
      <c r="R11689" s="8">
        <f>MONTH(Tabla1[[#This Row],[Date]])</f>
        <v>7</v>
      </c>
      <c r="S11689" s="8">
        <f>YEAR(Tabla1[[#This Row],[Date]])</f>
        <v>2023</v>
      </c>
    </row>
    <row r="11690" spans="1:19" x14ac:dyDescent="0.2">
      <c r="A11690">
        <v>11637</v>
      </c>
      <c r="B11690" s="1">
        <v>45109</v>
      </c>
      <c r="C11690" t="s">
        <v>260</v>
      </c>
      <c r="D11690" t="s">
        <v>332</v>
      </c>
      <c r="E11690">
        <v>1</v>
      </c>
      <c r="F11690" t="s">
        <v>526</v>
      </c>
      <c r="G11690" t="s">
        <v>266</v>
      </c>
      <c r="H11690" t="s">
        <v>3538</v>
      </c>
      <c r="M11690" s="2">
        <v>23000</v>
      </c>
      <c r="N11690" s="2">
        <v>39000</v>
      </c>
      <c r="O11690" s="2">
        <f>IF(Tabla1[[#This Row],[Mov]]="VNT",Tabla1[[#This Row],[Sale]]-Tabla1[[#This Row],[Cost]],-Tabla1[[#This Row],[Cost]]*Tabla1[[#This Row],[Cant]])</f>
        <v>16000</v>
      </c>
      <c r="P11690" s="8">
        <f>IF(Tabla1[[#This Row],[Mov]]="VNT",-Tabla1[[#This Row],[Cant]],Tabla1[[#This Row],[Cant]])</f>
        <v>-1</v>
      </c>
      <c r="Q11690" s="8">
        <f>DAY(Tabla1[[#This Row],[Date]])</f>
        <v>2</v>
      </c>
      <c r="R11690" s="8">
        <f>MONTH(Tabla1[[#This Row],[Date]])</f>
        <v>7</v>
      </c>
      <c r="S11690" s="8">
        <f>YEAR(Tabla1[[#This Row],[Date]])</f>
        <v>2023</v>
      </c>
    </row>
    <row r="11691" spans="1:19" x14ac:dyDescent="0.2">
      <c r="A11691">
        <v>11638</v>
      </c>
      <c r="B11691" s="1">
        <v>45109</v>
      </c>
      <c r="C11691" t="s">
        <v>260</v>
      </c>
      <c r="D11691" t="s">
        <v>332</v>
      </c>
      <c r="E11691">
        <v>1</v>
      </c>
      <c r="F11691" t="s">
        <v>532</v>
      </c>
      <c r="G11691" t="s">
        <v>263</v>
      </c>
      <c r="H11691" t="s">
        <v>557</v>
      </c>
      <c r="M11691" s="2">
        <v>40000</v>
      </c>
      <c r="N11691" s="2">
        <v>62000</v>
      </c>
      <c r="O11691" s="2">
        <f>IF(Tabla1[[#This Row],[Mov]]="VNT",Tabla1[[#This Row],[Sale]]-Tabla1[[#This Row],[Cost]],-Tabla1[[#This Row],[Cost]]*Tabla1[[#This Row],[Cant]])</f>
        <v>22000</v>
      </c>
      <c r="P11691" s="8">
        <f>IF(Tabla1[[#This Row],[Mov]]="VNT",-Tabla1[[#This Row],[Cant]],Tabla1[[#This Row],[Cant]])</f>
        <v>-1</v>
      </c>
      <c r="Q11691" s="8">
        <f>DAY(Tabla1[[#This Row],[Date]])</f>
        <v>2</v>
      </c>
      <c r="R11691" s="8">
        <f>MONTH(Tabla1[[#This Row],[Date]])</f>
        <v>7</v>
      </c>
      <c r="S11691" s="8">
        <f>YEAR(Tabla1[[#This Row],[Date]])</f>
        <v>2023</v>
      </c>
    </row>
    <row r="11692" spans="1:19" x14ac:dyDescent="0.2">
      <c r="A11692">
        <v>11639</v>
      </c>
      <c r="B11692" s="1">
        <v>45109</v>
      </c>
      <c r="C11692" t="s">
        <v>260</v>
      </c>
      <c r="D11692" t="s">
        <v>332</v>
      </c>
      <c r="E11692">
        <v>1</v>
      </c>
      <c r="F11692" t="s">
        <v>225</v>
      </c>
      <c r="G11692" t="s">
        <v>272</v>
      </c>
      <c r="H11692" t="s">
        <v>2179</v>
      </c>
      <c r="M11692" s="2">
        <v>1100</v>
      </c>
      <c r="N11692" s="2">
        <v>10000</v>
      </c>
      <c r="O11692" s="2">
        <f>IF(Tabla1[[#This Row],[Mov]]="VNT",Tabla1[[#This Row],[Sale]]-Tabla1[[#This Row],[Cost]],-Tabla1[[#This Row],[Cost]]*Tabla1[[#This Row],[Cant]])</f>
        <v>8900</v>
      </c>
      <c r="P11692" s="8">
        <f>IF(Tabla1[[#This Row],[Mov]]="VNT",-Tabla1[[#This Row],[Cant]],Tabla1[[#This Row],[Cant]])</f>
        <v>-1</v>
      </c>
      <c r="Q11692" s="8">
        <f>DAY(Tabla1[[#This Row],[Date]])</f>
        <v>2</v>
      </c>
      <c r="R11692" s="8">
        <f>MONTH(Tabla1[[#This Row],[Date]])</f>
        <v>7</v>
      </c>
      <c r="S11692" s="8">
        <f>YEAR(Tabla1[[#This Row],[Date]])</f>
        <v>2023</v>
      </c>
    </row>
    <row r="11693" spans="1:19" x14ac:dyDescent="0.2">
      <c r="A11693">
        <v>11640</v>
      </c>
      <c r="B11693" s="1">
        <v>45109</v>
      </c>
      <c r="C11693" t="s">
        <v>260</v>
      </c>
      <c r="D11693" t="s">
        <v>332</v>
      </c>
      <c r="E11693">
        <v>1</v>
      </c>
      <c r="F11693" t="s">
        <v>891</v>
      </c>
      <c r="G11693" t="s">
        <v>272</v>
      </c>
      <c r="H11693" t="s">
        <v>2179</v>
      </c>
      <c r="M11693" s="2">
        <v>3500</v>
      </c>
      <c r="N11693" s="2">
        <v>10000</v>
      </c>
      <c r="O11693" s="2">
        <f>IF(Tabla1[[#This Row],[Mov]]="VNT",Tabla1[[#This Row],[Sale]]-Tabla1[[#This Row],[Cost]],-Tabla1[[#This Row],[Cost]]*Tabla1[[#This Row],[Cant]])</f>
        <v>6500</v>
      </c>
      <c r="P11693" s="8">
        <f>IF(Tabla1[[#This Row],[Mov]]="VNT",-Tabla1[[#This Row],[Cant]],Tabla1[[#This Row],[Cant]])</f>
        <v>-1</v>
      </c>
      <c r="Q11693" s="8">
        <f>DAY(Tabla1[[#This Row],[Date]])</f>
        <v>2</v>
      </c>
      <c r="R11693" s="8">
        <f>MONTH(Tabla1[[#This Row],[Date]])</f>
        <v>7</v>
      </c>
      <c r="S11693" s="8">
        <f>YEAR(Tabla1[[#This Row],[Date]])</f>
        <v>2023</v>
      </c>
    </row>
    <row r="11694" spans="1:19" x14ac:dyDescent="0.2">
      <c r="A11694">
        <v>11641</v>
      </c>
      <c r="B11694" s="1">
        <v>45109</v>
      </c>
      <c r="C11694" t="s">
        <v>260</v>
      </c>
      <c r="D11694" t="s">
        <v>332</v>
      </c>
      <c r="E11694">
        <v>1</v>
      </c>
      <c r="F11694" t="s">
        <v>21</v>
      </c>
      <c r="G11694" t="s">
        <v>333</v>
      </c>
      <c r="H11694" t="s">
        <v>240</v>
      </c>
      <c r="M11694" s="2">
        <v>7500</v>
      </c>
      <c r="N11694" s="2">
        <v>20000</v>
      </c>
      <c r="O11694" s="2">
        <f>IF(Tabla1[[#This Row],[Mov]]="VNT",Tabla1[[#This Row],[Sale]]-Tabla1[[#This Row],[Cost]],-Tabla1[[#This Row],[Cost]]*Tabla1[[#This Row],[Cant]])</f>
        <v>12500</v>
      </c>
      <c r="P11694" s="8">
        <f>IF(Tabla1[[#This Row],[Mov]]="VNT",-Tabla1[[#This Row],[Cant]],Tabla1[[#This Row],[Cant]])</f>
        <v>-1</v>
      </c>
      <c r="Q11694" s="8">
        <f>DAY(Tabla1[[#This Row],[Date]])</f>
        <v>2</v>
      </c>
      <c r="R11694" s="8">
        <f>MONTH(Tabla1[[#This Row],[Date]])</f>
        <v>7</v>
      </c>
      <c r="S11694" s="8">
        <f>YEAR(Tabla1[[#This Row],[Date]])</f>
        <v>2023</v>
      </c>
    </row>
    <row r="11695" spans="1:19" x14ac:dyDescent="0.2">
      <c r="A11695">
        <v>11642</v>
      </c>
      <c r="B11695" s="1">
        <v>45109</v>
      </c>
      <c r="C11695" t="s">
        <v>260</v>
      </c>
      <c r="D11695" t="s">
        <v>332</v>
      </c>
      <c r="E11695">
        <v>1</v>
      </c>
      <c r="F11695" t="s">
        <v>225</v>
      </c>
      <c r="G11695" t="s">
        <v>263</v>
      </c>
      <c r="H11695" t="s">
        <v>2022</v>
      </c>
      <c r="M11695" s="2">
        <v>1100</v>
      </c>
      <c r="N11695" s="2">
        <v>10000</v>
      </c>
      <c r="O11695" s="2">
        <f>IF(Tabla1[[#This Row],[Mov]]="VNT",Tabla1[[#This Row],[Sale]]-Tabla1[[#This Row],[Cost]],-Tabla1[[#This Row],[Cost]]*Tabla1[[#This Row],[Cant]])</f>
        <v>8900</v>
      </c>
      <c r="P11695" s="8">
        <f>IF(Tabla1[[#This Row],[Mov]]="VNT",-Tabla1[[#This Row],[Cant]],Tabla1[[#This Row],[Cant]])</f>
        <v>-1</v>
      </c>
      <c r="Q11695" s="8">
        <f>DAY(Tabla1[[#This Row],[Date]])</f>
        <v>2</v>
      </c>
      <c r="R11695" s="8">
        <f>MONTH(Tabla1[[#This Row],[Date]])</f>
        <v>7</v>
      </c>
      <c r="S11695" s="8">
        <f>YEAR(Tabla1[[#This Row],[Date]])</f>
        <v>2023</v>
      </c>
    </row>
    <row r="11696" spans="1:19" x14ac:dyDescent="0.2">
      <c r="A11696">
        <v>11643</v>
      </c>
      <c r="B11696" s="1">
        <v>45109</v>
      </c>
      <c r="C11696" t="s">
        <v>260</v>
      </c>
      <c r="D11696" t="s">
        <v>332</v>
      </c>
      <c r="E11696">
        <v>1</v>
      </c>
      <c r="F11696" t="s">
        <v>21</v>
      </c>
      <c r="G11696" t="s">
        <v>272</v>
      </c>
      <c r="H11696" t="s">
        <v>1522</v>
      </c>
      <c r="M11696" s="2">
        <v>2800</v>
      </c>
      <c r="N11696" s="2">
        <v>10000</v>
      </c>
      <c r="O11696" s="2">
        <f>IF(Tabla1[[#This Row],[Mov]]="VNT",Tabla1[[#This Row],[Sale]]-Tabla1[[#This Row],[Cost]],-Tabla1[[#This Row],[Cost]]*Tabla1[[#This Row],[Cant]])</f>
        <v>7200</v>
      </c>
      <c r="P11696" s="8">
        <f>IF(Tabla1[[#This Row],[Mov]]="VNT",-Tabla1[[#This Row],[Cant]],Tabla1[[#This Row],[Cant]])</f>
        <v>-1</v>
      </c>
      <c r="Q11696" s="8">
        <f>DAY(Tabla1[[#This Row],[Date]])</f>
        <v>2</v>
      </c>
      <c r="R11696" s="8">
        <f>MONTH(Tabla1[[#This Row],[Date]])</f>
        <v>7</v>
      </c>
      <c r="S11696" s="8">
        <f>YEAR(Tabla1[[#This Row],[Date]])</f>
        <v>2023</v>
      </c>
    </row>
    <row r="11697" spans="1:19" x14ac:dyDescent="0.2">
      <c r="A11697">
        <v>11644</v>
      </c>
      <c r="B11697" s="1">
        <v>45109</v>
      </c>
      <c r="C11697" t="s">
        <v>260</v>
      </c>
      <c r="D11697" t="s">
        <v>332</v>
      </c>
      <c r="E11697">
        <v>1</v>
      </c>
      <c r="F11697" t="s">
        <v>224</v>
      </c>
      <c r="G11697" t="s">
        <v>284</v>
      </c>
      <c r="H11697" t="s">
        <v>1394</v>
      </c>
      <c r="M11697" s="2">
        <v>8000</v>
      </c>
      <c r="N11697" s="2">
        <v>20000</v>
      </c>
      <c r="O11697" s="2">
        <f>IF(Tabla1[[#This Row],[Mov]]="VNT",Tabla1[[#This Row],[Sale]]-Tabla1[[#This Row],[Cost]],-Tabla1[[#This Row],[Cost]]*Tabla1[[#This Row],[Cant]])</f>
        <v>12000</v>
      </c>
      <c r="P11697" s="8">
        <f>IF(Tabla1[[#This Row],[Mov]]="VNT",-Tabla1[[#This Row],[Cant]],Tabla1[[#This Row],[Cant]])</f>
        <v>-1</v>
      </c>
      <c r="Q11697" s="8">
        <f>DAY(Tabla1[[#This Row],[Date]])</f>
        <v>2</v>
      </c>
      <c r="R11697" s="8">
        <f>MONTH(Tabla1[[#This Row],[Date]])</f>
        <v>7</v>
      </c>
      <c r="S11697" s="8">
        <f>YEAR(Tabla1[[#This Row],[Date]])</f>
        <v>2023</v>
      </c>
    </row>
    <row r="11698" spans="1:19" x14ac:dyDescent="0.2">
      <c r="A11698">
        <v>11645</v>
      </c>
      <c r="B11698" s="1">
        <v>45109</v>
      </c>
      <c r="C11698" t="s">
        <v>260</v>
      </c>
      <c r="D11698" t="s">
        <v>332</v>
      </c>
      <c r="E11698">
        <v>1</v>
      </c>
      <c r="F11698" t="s">
        <v>225</v>
      </c>
      <c r="G11698" t="s">
        <v>284</v>
      </c>
      <c r="H11698" t="s">
        <v>573</v>
      </c>
      <c r="M11698" s="2">
        <v>1100</v>
      </c>
      <c r="N11698" s="2">
        <v>10000</v>
      </c>
      <c r="O11698" s="2">
        <f>IF(Tabla1[[#This Row],[Mov]]="VNT",Tabla1[[#This Row],[Sale]]-Tabla1[[#This Row],[Cost]],-Tabla1[[#This Row],[Cost]]*Tabla1[[#This Row],[Cant]])</f>
        <v>8900</v>
      </c>
      <c r="P11698" s="8">
        <f>IF(Tabla1[[#This Row],[Mov]]="VNT",-Tabla1[[#This Row],[Cant]],Tabla1[[#This Row],[Cant]])</f>
        <v>-1</v>
      </c>
      <c r="Q11698" s="8">
        <f>DAY(Tabla1[[#This Row],[Date]])</f>
        <v>2</v>
      </c>
      <c r="R11698" s="8">
        <f>MONTH(Tabla1[[#This Row],[Date]])</f>
        <v>7</v>
      </c>
      <c r="S11698" s="8">
        <f>YEAR(Tabla1[[#This Row],[Date]])</f>
        <v>2023</v>
      </c>
    </row>
    <row r="11699" spans="1:19" x14ac:dyDescent="0.2">
      <c r="A11699">
        <v>11646</v>
      </c>
      <c r="B11699" s="1">
        <v>45109</v>
      </c>
      <c r="C11699" t="s">
        <v>260</v>
      </c>
      <c r="D11699" t="s">
        <v>332</v>
      </c>
      <c r="E11699">
        <v>1</v>
      </c>
      <c r="F11699" t="s">
        <v>891</v>
      </c>
      <c r="G11699" t="s">
        <v>284</v>
      </c>
      <c r="H11699" t="s">
        <v>573</v>
      </c>
      <c r="M11699" s="2">
        <v>3500</v>
      </c>
      <c r="N11699" s="2">
        <v>10000</v>
      </c>
      <c r="O11699" s="2">
        <f>IF(Tabla1[[#This Row],[Mov]]="VNT",Tabla1[[#This Row],[Sale]]-Tabla1[[#This Row],[Cost]],-Tabla1[[#This Row],[Cost]]*Tabla1[[#This Row],[Cant]])</f>
        <v>6500</v>
      </c>
      <c r="P11699" s="8">
        <f>IF(Tabla1[[#This Row],[Mov]]="VNT",-Tabla1[[#This Row],[Cant]],Tabla1[[#This Row],[Cant]])</f>
        <v>-1</v>
      </c>
      <c r="Q11699" s="8">
        <f>DAY(Tabla1[[#This Row],[Date]])</f>
        <v>2</v>
      </c>
      <c r="R11699" s="8">
        <f>MONTH(Tabla1[[#This Row],[Date]])</f>
        <v>7</v>
      </c>
      <c r="S11699" s="8">
        <f>YEAR(Tabla1[[#This Row],[Date]])</f>
        <v>2023</v>
      </c>
    </row>
    <row r="11700" spans="1:19" x14ac:dyDescent="0.2">
      <c r="A11700">
        <v>11647</v>
      </c>
      <c r="B11700" s="1">
        <v>45109</v>
      </c>
      <c r="C11700" t="s">
        <v>260</v>
      </c>
      <c r="D11700" t="s">
        <v>332</v>
      </c>
      <c r="E11700">
        <v>1</v>
      </c>
      <c r="F11700" t="s">
        <v>891</v>
      </c>
      <c r="G11700" t="s">
        <v>272</v>
      </c>
      <c r="H11700" t="s">
        <v>252</v>
      </c>
      <c r="M11700" s="2">
        <v>3500</v>
      </c>
      <c r="N11700" s="2">
        <v>10000</v>
      </c>
      <c r="O11700" s="2">
        <f>IF(Tabla1[[#This Row],[Mov]]="VNT",Tabla1[[#This Row],[Sale]]-Tabla1[[#This Row],[Cost]],-Tabla1[[#This Row],[Cost]]*Tabla1[[#This Row],[Cant]])</f>
        <v>6500</v>
      </c>
      <c r="P11700" s="8">
        <f>IF(Tabla1[[#This Row],[Mov]]="VNT",-Tabla1[[#This Row],[Cant]],Tabla1[[#This Row],[Cant]])</f>
        <v>-1</v>
      </c>
      <c r="Q11700" s="8">
        <f>DAY(Tabla1[[#This Row],[Date]])</f>
        <v>2</v>
      </c>
      <c r="R11700" s="8">
        <f>MONTH(Tabla1[[#This Row],[Date]])</f>
        <v>7</v>
      </c>
      <c r="S11700" s="8">
        <f>YEAR(Tabla1[[#This Row],[Date]])</f>
        <v>2023</v>
      </c>
    </row>
    <row r="11701" spans="1:19" x14ac:dyDescent="0.2">
      <c r="A11701">
        <v>11648</v>
      </c>
      <c r="B11701" s="1">
        <v>45109</v>
      </c>
      <c r="C11701" t="s">
        <v>260</v>
      </c>
      <c r="D11701" t="s">
        <v>332</v>
      </c>
      <c r="E11701">
        <v>1</v>
      </c>
      <c r="F11701" t="s">
        <v>116</v>
      </c>
      <c r="G11701" t="s">
        <v>382</v>
      </c>
      <c r="H11701" t="s">
        <v>514</v>
      </c>
      <c r="M11701" s="2">
        <v>14952</v>
      </c>
      <c r="N11701" s="2">
        <v>16000</v>
      </c>
      <c r="O11701" s="2">
        <f>IF(Tabla1[[#This Row],[Mov]]="VNT",Tabla1[[#This Row],[Sale]]-Tabla1[[#This Row],[Cost]],-Tabla1[[#This Row],[Cost]]*Tabla1[[#This Row],[Cant]])</f>
        <v>1048</v>
      </c>
      <c r="P11701" s="8">
        <f>IF(Tabla1[[#This Row],[Mov]]="VNT",-Tabla1[[#This Row],[Cant]],Tabla1[[#This Row],[Cant]])</f>
        <v>-1</v>
      </c>
      <c r="Q11701" s="8">
        <f>DAY(Tabla1[[#This Row],[Date]])</f>
        <v>2</v>
      </c>
      <c r="R11701" s="8">
        <f>MONTH(Tabla1[[#This Row],[Date]])</f>
        <v>7</v>
      </c>
      <c r="S11701" s="8">
        <f>YEAR(Tabla1[[#This Row],[Date]])</f>
        <v>2023</v>
      </c>
    </row>
    <row r="11702" spans="1:19" x14ac:dyDescent="0.2">
      <c r="A11702">
        <v>11649</v>
      </c>
      <c r="B11702" s="1">
        <v>45109</v>
      </c>
      <c r="C11702" t="s">
        <v>260</v>
      </c>
      <c r="D11702" t="s">
        <v>332</v>
      </c>
      <c r="E11702">
        <v>1</v>
      </c>
      <c r="F11702" t="s">
        <v>458</v>
      </c>
      <c r="G11702" t="s">
        <v>263</v>
      </c>
      <c r="H11702" t="s">
        <v>667</v>
      </c>
      <c r="L11702" t="s">
        <v>3663</v>
      </c>
      <c r="M11702" s="2">
        <v>0</v>
      </c>
      <c r="N11702" s="2">
        <v>35000</v>
      </c>
      <c r="O11702" s="2">
        <f>IF(Tabla1[[#This Row],[Mov]]="VNT",Tabla1[[#This Row],[Sale]]-Tabla1[[#This Row],[Cost]],-Tabla1[[#This Row],[Cost]]*Tabla1[[#This Row],[Cant]])</f>
        <v>35000</v>
      </c>
      <c r="P11702" s="8">
        <f>IF(Tabla1[[#This Row],[Mov]]="VNT",-Tabla1[[#This Row],[Cant]],Tabla1[[#This Row],[Cant]])</f>
        <v>-1</v>
      </c>
      <c r="Q11702" s="8">
        <f>DAY(Tabla1[[#This Row],[Date]])</f>
        <v>2</v>
      </c>
      <c r="R11702" s="8">
        <f>MONTH(Tabla1[[#This Row],[Date]])</f>
        <v>7</v>
      </c>
      <c r="S11702" s="8">
        <f>YEAR(Tabla1[[#This Row],[Date]])</f>
        <v>2023</v>
      </c>
    </row>
    <row r="11703" spans="1:19" x14ac:dyDescent="0.2">
      <c r="A11703">
        <v>11650</v>
      </c>
      <c r="B11703" s="1">
        <v>45109</v>
      </c>
      <c r="C11703" t="s">
        <v>260</v>
      </c>
      <c r="D11703" t="s">
        <v>332</v>
      </c>
      <c r="E11703">
        <v>1</v>
      </c>
      <c r="F11703" t="s">
        <v>386</v>
      </c>
      <c r="G11703" t="s">
        <v>263</v>
      </c>
      <c r="H11703" t="s">
        <v>1018</v>
      </c>
      <c r="M11703" s="2">
        <v>70000</v>
      </c>
      <c r="N11703" s="2">
        <v>110000</v>
      </c>
      <c r="O11703" s="2">
        <f>IF(Tabla1[[#This Row],[Mov]]="VNT",Tabla1[[#This Row],[Sale]]-Tabla1[[#This Row],[Cost]],-Tabla1[[#This Row],[Cost]]*Tabla1[[#This Row],[Cant]])</f>
        <v>40000</v>
      </c>
      <c r="P11703" s="8">
        <f>IF(Tabla1[[#This Row],[Mov]]="VNT",-Tabla1[[#This Row],[Cant]],Tabla1[[#This Row],[Cant]])</f>
        <v>-1</v>
      </c>
      <c r="Q11703" s="8">
        <f>DAY(Tabla1[[#This Row],[Date]])</f>
        <v>2</v>
      </c>
      <c r="R11703" s="8">
        <f>MONTH(Tabla1[[#This Row],[Date]])</f>
        <v>7</v>
      </c>
      <c r="S11703" s="8">
        <f>YEAR(Tabla1[[#This Row],[Date]])</f>
        <v>2023</v>
      </c>
    </row>
    <row r="11704" spans="1:19" x14ac:dyDescent="0.2">
      <c r="A11704">
        <v>11651</v>
      </c>
      <c r="B11704" s="1">
        <v>45109</v>
      </c>
      <c r="C11704" t="s">
        <v>260</v>
      </c>
      <c r="D11704" t="s">
        <v>332</v>
      </c>
      <c r="E11704">
        <v>1</v>
      </c>
      <c r="F11704" t="s">
        <v>386</v>
      </c>
      <c r="G11704" t="s">
        <v>272</v>
      </c>
      <c r="H11704" t="s">
        <v>308</v>
      </c>
      <c r="M11704" s="2">
        <v>65000</v>
      </c>
      <c r="N11704" s="2">
        <v>130000</v>
      </c>
      <c r="O11704" s="2">
        <f>IF(Tabla1[[#This Row],[Mov]]="VNT",Tabla1[[#This Row],[Sale]]-Tabla1[[#This Row],[Cost]],-Tabla1[[#This Row],[Cost]]*Tabla1[[#This Row],[Cant]])</f>
        <v>65000</v>
      </c>
      <c r="P11704" s="8">
        <f>IF(Tabla1[[#This Row],[Mov]]="VNT",-Tabla1[[#This Row],[Cant]],Tabla1[[#This Row],[Cant]])</f>
        <v>-1</v>
      </c>
      <c r="Q11704" s="8">
        <f>DAY(Tabla1[[#This Row],[Date]])</f>
        <v>2</v>
      </c>
      <c r="R11704" s="8">
        <f>MONTH(Tabla1[[#This Row],[Date]])</f>
        <v>7</v>
      </c>
      <c r="S11704" s="8">
        <f>YEAR(Tabla1[[#This Row],[Date]])</f>
        <v>2023</v>
      </c>
    </row>
    <row r="11705" spans="1:19" x14ac:dyDescent="0.2">
      <c r="A11705">
        <v>11652</v>
      </c>
      <c r="B11705" s="1">
        <v>45109</v>
      </c>
      <c r="C11705" t="s">
        <v>260</v>
      </c>
      <c r="D11705" t="s">
        <v>332</v>
      </c>
      <c r="E11705">
        <v>1</v>
      </c>
      <c r="F11705" t="s">
        <v>21</v>
      </c>
      <c r="G11705" t="s">
        <v>272</v>
      </c>
      <c r="H11705" t="s">
        <v>1522</v>
      </c>
      <c r="M11705" s="2">
        <v>2800</v>
      </c>
      <c r="N11705" s="2">
        <v>10000</v>
      </c>
      <c r="O11705" s="2">
        <f>IF(Tabla1[[#This Row],[Mov]]="VNT",Tabla1[[#This Row],[Sale]]-Tabla1[[#This Row],[Cost]],-Tabla1[[#This Row],[Cost]]*Tabla1[[#This Row],[Cant]])</f>
        <v>7200</v>
      </c>
      <c r="P11705" s="8">
        <f>IF(Tabla1[[#This Row],[Mov]]="VNT",-Tabla1[[#This Row],[Cant]],Tabla1[[#This Row],[Cant]])</f>
        <v>-1</v>
      </c>
      <c r="Q11705" s="8">
        <f>DAY(Tabla1[[#This Row],[Date]])</f>
        <v>2</v>
      </c>
      <c r="R11705" s="8">
        <f>MONTH(Tabla1[[#This Row],[Date]])</f>
        <v>7</v>
      </c>
      <c r="S11705" s="8">
        <f>YEAR(Tabla1[[#This Row],[Date]])</f>
        <v>2023</v>
      </c>
    </row>
    <row r="11706" spans="1:19" x14ac:dyDescent="0.2">
      <c r="A11706">
        <v>11653</v>
      </c>
      <c r="B11706" s="1">
        <v>45109</v>
      </c>
      <c r="C11706" t="s">
        <v>260</v>
      </c>
      <c r="D11706" t="s">
        <v>332</v>
      </c>
      <c r="E11706">
        <v>1</v>
      </c>
      <c r="F11706" t="s">
        <v>455</v>
      </c>
      <c r="G11706" t="s">
        <v>347</v>
      </c>
      <c r="H11706" t="s">
        <v>456</v>
      </c>
      <c r="M11706" s="2">
        <v>0</v>
      </c>
      <c r="N11706" s="2">
        <v>4000</v>
      </c>
      <c r="O11706" s="2">
        <f>IF(Tabla1[[#This Row],[Mov]]="VNT",Tabla1[[#This Row],[Sale]]-Tabla1[[#This Row],[Cost]],-Tabla1[[#This Row],[Cost]]*Tabla1[[#This Row],[Cant]])</f>
        <v>4000</v>
      </c>
      <c r="P11706" s="8">
        <f>IF(Tabla1[[#This Row],[Mov]]="VNT",-Tabla1[[#This Row],[Cant]],Tabla1[[#This Row],[Cant]])</f>
        <v>-1</v>
      </c>
      <c r="Q11706" s="8">
        <f>DAY(Tabla1[[#This Row],[Date]])</f>
        <v>2</v>
      </c>
      <c r="R11706" s="8">
        <f>MONTH(Tabla1[[#This Row],[Date]])</f>
        <v>7</v>
      </c>
      <c r="S11706" s="8">
        <f>YEAR(Tabla1[[#This Row],[Date]])</f>
        <v>2023</v>
      </c>
    </row>
    <row r="11707" spans="1:19" x14ac:dyDescent="0.2">
      <c r="A11707">
        <v>11654</v>
      </c>
      <c r="B11707" s="1">
        <v>45109</v>
      </c>
      <c r="C11707" t="s">
        <v>260</v>
      </c>
      <c r="D11707" t="s">
        <v>332</v>
      </c>
      <c r="E11707">
        <v>1</v>
      </c>
      <c r="F11707" t="s">
        <v>116</v>
      </c>
      <c r="G11707" t="s">
        <v>347</v>
      </c>
      <c r="H11707" t="s">
        <v>518</v>
      </c>
      <c r="M11707" s="2">
        <v>10279</v>
      </c>
      <c r="N11707" s="2">
        <v>11000</v>
      </c>
      <c r="O11707" s="2">
        <f>IF(Tabla1[[#This Row],[Mov]]="VNT",Tabla1[[#This Row],[Sale]]-Tabla1[[#This Row],[Cost]],-Tabla1[[#This Row],[Cost]]*Tabla1[[#This Row],[Cant]])</f>
        <v>721</v>
      </c>
      <c r="P11707" s="8">
        <f>IF(Tabla1[[#This Row],[Mov]]="VNT",-Tabla1[[#This Row],[Cant]],Tabla1[[#This Row],[Cant]])</f>
        <v>-1</v>
      </c>
      <c r="Q11707" s="8">
        <f>DAY(Tabla1[[#This Row],[Date]])</f>
        <v>2</v>
      </c>
      <c r="R11707" s="8">
        <f>MONTH(Tabla1[[#This Row],[Date]])</f>
        <v>7</v>
      </c>
      <c r="S11707" s="8">
        <f>YEAR(Tabla1[[#This Row],[Date]])</f>
        <v>2023</v>
      </c>
    </row>
    <row r="11708" spans="1:19" x14ac:dyDescent="0.2">
      <c r="A11708">
        <v>11655</v>
      </c>
      <c r="B11708" s="1">
        <v>45109</v>
      </c>
      <c r="C11708" t="s">
        <v>260</v>
      </c>
      <c r="D11708" t="s">
        <v>332</v>
      </c>
      <c r="E11708">
        <v>1</v>
      </c>
      <c r="F11708" t="s">
        <v>116</v>
      </c>
      <c r="G11708" t="s">
        <v>347</v>
      </c>
      <c r="H11708" t="s">
        <v>518</v>
      </c>
      <c r="M11708" s="2">
        <v>7008</v>
      </c>
      <c r="N11708" s="2">
        <v>7500</v>
      </c>
      <c r="O11708" s="2">
        <f>IF(Tabla1[[#This Row],[Mov]]="VNT",Tabla1[[#This Row],[Sale]]-Tabla1[[#This Row],[Cost]],-Tabla1[[#This Row],[Cost]]*Tabla1[[#This Row],[Cant]])</f>
        <v>492</v>
      </c>
      <c r="P11708" s="8">
        <f>IF(Tabla1[[#This Row],[Mov]]="VNT",-Tabla1[[#This Row],[Cant]],Tabla1[[#This Row],[Cant]])</f>
        <v>-1</v>
      </c>
      <c r="Q11708" s="8">
        <f>DAY(Tabla1[[#This Row],[Date]])</f>
        <v>2</v>
      </c>
      <c r="R11708" s="8">
        <f>MONTH(Tabla1[[#This Row],[Date]])</f>
        <v>7</v>
      </c>
      <c r="S11708" s="8">
        <f>YEAR(Tabla1[[#This Row],[Date]])</f>
        <v>2023</v>
      </c>
    </row>
    <row r="11709" spans="1:19" x14ac:dyDescent="0.2">
      <c r="A11709">
        <v>11656</v>
      </c>
      <c r="B11709" s="1">
        <v>45109</v>
      </c>
      <c r="C11709" t="s">
        <v>260</v>
      </c>
      <c r="D11709" t="s">
        <v>332</v>
      </c>
      <c r="E11709">
        <v>1</v>
      </c>
      <c r="F11709" t="s">
        <v>116</v>
      </c>
      <c r="G11709" t="s">
        <v>347</v>
      </c>
      <c r="H11709" t="s">
        <v>518</v>
      </c>
      <c r="M11709" s="2">
        <v>3270</v>
      </c>
      <c r="N11709" s="2">
        <v>3500</v>
      </c>
      <c r="O11709" s="2">
        <f>IF(Tabla1[[#This Row],[Mov]]="VNT",Tabla1[[#This Row],[Sale]]-Tabla1[[#This Row],[Cost]],-Tabla1[[#This Row],[Cost]]*Tabla1[[#This Row],[Cant]])</f>
        <v>230</v>
      </c>
      <c r="P11709" s="8">
        <f>IF(Tabla1[[#This Row],[Mov]]="VNT",-Tabla1[[#This Row],[Cant]],Tabla1[[#This Row],[Cant]])</f>
        <v>-1</v>
      </c>
      <c r="Q11709" s="8">
        <f>DAY(Tabla1[[#This Row],[Date]])</f>
        <v>2</v>
      </c>
      <c r="R11709" s="8">
        <f>MONTH(Tabla1[[#This Row],[Date]])</f>
        <v>7</v>
      </c>
      <c r="S11709" s="8">
        <f>YEAR(Tabla1[[#This Row],[Date]])</f>
        <v>2023</v>
      </c>
    </row>
    <row r="11710" spans="1:19" x14ac:dyDescent="0.2">
      <c r="A11710">
        <v>11657</v>
      </c>
      <c r="B11710" s="1">
        <v>45109</v>
      </c>
      <c r="C11710" t="s">
        <v>260</v>
      </c>
      <c r="D11710" t="s">
        <v>332</v>
      </c>
      <c r="E11710">
        <v>1</v>
      </c>
      <c r="F11710" t="s">
        <v>458</v>
      </c>
      <c r="G11710" t="s">
        <v>272</v>
      </c>
      <c r="H11710" t="s">
        <v>3664</v>
      </c>
      <c r="M11710" s="2">
        <v>0</v>
      </c>
      <c r="N11710" s="2">
        <v>10000</v>
      </c>
      <c r="O11710" s="2">
        <f>IF(Tabla1[[#This Row],[Mov]]="VNT",Tabla1[[#This Row],[Sale]]-Tabla1[[#This Row],[Cost]],-Tabla1[[#This Row],[Cost]]*Tabla1[[#This Row],[Cant]])</f>
        <v>10000</v>
      </c>
      <c r="P11710" s="8">
        <f>IF(Tabla1[[#This Row],[Mov]]="VNT",-Tabla1[[#This Row],[Cant]],Tabla1[[#This Row],[Cant]])</f>
        <v>-1</v>
      </c>
      <c r="Q11710" s="8">
        <f>DAY(Tabla1[[#This Row],[Date]])</f>
        <v>2</v>
      </c>
      <c r="R11710" s="8">
        <f>MONTH(Tabla1[[#This Row],[Date]])</f>
        <v>7</v>
      </c>
      <c r="S11710" s="8">
        <f>YEAR(Tabla1[[#This Row],[Date]])</f>
        <v>2023</v>
      </c>
    </row>
    <row r="11711" spans="1:19" x14ac:dyDescent="0.2">
      <c r="A11711">
        <v>11658</v>
      </c>
      <c r="B11711" s="1">
        <v>45110</v>
      </c>
      <c r="C11711" t="s">
        <v>260</v>
      </c>
      <c r="D11711" t="s">
        <v>332</v>
      </c>
      <c r="E11711">
        <v>1</v>
      </c>
      <c r="F11711" t="s">
        <v>116</v>
      </c>
      <c r="G11711" t="s">
        <v>349</v>
      </c>
      <c r="H11711" t="s">
        <v>568</v>
      </c>
      <c r="M11711" s="2">
        <v>1868</v>
      </c>
      <c r="N11711" s="2">
        <v>2000</v>
      </c>
      <c r="O11711" s="2">
        <f>IF(Tabla1[[#This Row],[Mov]]="VNT",Tabla1[[#This Row],[Sale]]-Tabla1[[#This Row],[Cost]],-Tabla1[[#This Row],[Cost]]*Tabla1[[#This Row],[Cant]])</f>
        <v>132</v>
      </c>
      <c r="P11711" s="8">
        <f>IF(Tabla1[[#This Row],[Mov]]="VNT",-Tabla1[[#This Row],[Cant]],Tabla1[[#This Row],[Cant]])</f>
        <v>-1</v>
      </c>
      <c r="Q11711" s="8">
        <f>DAY(Tabla1[[#This Row],[Date]])</f>
        <v>3</v>
      </c>
      <c r="R11711" s="8">
        <f>MONTH(Tabla1[[#This Row],[Date]])</f>
        <v>7</v>
      </c>
      <c r="S11711" s="8">
        <f>YEAR(Tabla1[[#This Row],[Date]])</f>
        <v>2023</v>
      </c>
    </row>
    <row r="11712" spans="1:19" x14ac:dyDescent="0.2">
      <c r="A11712">
        <v>11659</v>
      </c>
      <c r="B11712" s="1">
        <v>45110</v>
      </c>
      <c r="C11712" t="s">
        <v>260</v>
      </c>
      <c r="D11712" t="s">
        <v>332</v>
      </c>
      <c r="E11712">
        <v>1</v>
      </c>
      <c r="F11712" t="s">
        <v>458</v>
      </c>
      <c r="G11712" t="s">
        <v>263</v>
      </c>
      <c r="H11712" t="s">
        <v>3665</v>
      </c>
      <c r="M11712" s="2">
        <v>0</v>
      </c>
      <c r="N11712" s="2">
        <v>7000</v>
      </c>
      <c r="O11712" s="2">
        <f>IF(Tabla1[[#This Row],[Mov]]="VNT",Tabla1[[#This Row],[Sale]]-Tabla1[[#This Row],[Cost]],-Tabla1[[#This Row],[Cost]]*Tabla1[[#This Row],[Cant]])</f>
        <v>7000</v>
      </c>
      <c r="P11712" s="8">
        <f>IF(Tabla1[[#This Row],[Mov]]="VNT",-Tabla1[[#This Row],[Cant]],Tabla1[[#This Row],[Cant]])</f>
        <v>-1</v>
      </c>
      <c r="Q11712" s="8">
        <f>DAY(Tabla1[[#This Row],[Date]])</f>
        <v>3</v>
      </c>
      <c r="R11712" s="8">
        <f>MONTH(Tabla1[[#This Row],[Date]])</f>
        <v>7</v>
      </c>
      <c r="S11712" s="8">
        <f>YEAR(Tabla1[[#This Row],[Date]])</f>
        <v>2023</v>
      </c>
    </row>
    <row r="11713" spans="1:19" x14ac:dyDescent="0.2">
      <c r="A11713">
        <v>11660</v>
      </c>
      <c r="B11713" s="1">
        <v>45110</v>
      </c>
      <c r="C11713" t="s">
        <v>260</v>
      </c>
      <c r="D11713" t="s">
        <v>332</v>
      </c>
      <c r="E11713">
        <v>1</v>
      </c>
      <c r="F11713" t="s">
        <v>21</v>
      </c>
      <c r="G11713" t="s">
        <v>3357</v>
      </c>
      <c r="H11713" t="s">
        <v>3358</v>
      </c>
      <c r="M11713" s="2">
        <v>6000</v>
      </c>
      <c r="N11713" s="2">
        <v>15000</v>
      </c>
      <c r="O11713" s="2">
        <f>IF(Tabla1[[#This Row],[Mov]]="VNT",Tabla1[[#This Row],[Sale]]-Tabla1[[#This Row],[Cost]],-Tabla1[[#This Row],[Cost]]*Tabla1[[#This Row],[Cant]])</f>
        <v>9000</v>
      </c>
      <c r="P11713" s="8">
        <f>IF(Tabla1[[#This Row],[Mov]]="VNT",-Tabla1[[#This Row],[Cant]],Tabla1[[#This Row],[Cant]])</f>
        <v>-1</v>
      </c>
      <c r="Q11713" s="8">
        <f>DAY(Tabla1[[#This Row],[Date]])</f>
        <v>3</v>
      </c>
      <c r="R11713" s="8">
        <f>MONTH(Tabla1[[#This Row],[Date]])</f>
        <v>7</v>
      </c>
      <c r="S11713" s="8">
        <f>YEAR(Tabla1[[#This Row],[Date]])</f>
        <v>2023</v>
      </c>
    </row>
    <row r="11714" spans="1:19" x14ac:dyDescent="0.2">
      <c r="A11714">
        <v>11661</v>
      </c>
      <c r="B11714" s="1">
        <v>45110</v>
      </c>
      <c r="C11714" t="s">
        <v>260</v>
      </c>
      <c r="D11714" t="s">
        <v>332</v>
      </c>
      <c r="E11714">
        <v>1</v>
      </c>
      <c r="F11714" t="s">
        <v>458</v>
      </c>
      <c r="G11714" t="s">
        <v>272</v>
      </c>
      <c r="H11714" t="s">
        <v>3666</v>
      </c>
      <c r="M11714" s="2">
        <v>0</v>
      </c>
      <c r="N11714" s="2">
        <v>5000</v>
      </c>
      <c r="O11714" s="2">
        <f>IF(Tabla1[[#This Row],[Mov]]="VNT",Tabla1[[#This Row],[Sale]]-Tabla1[[#This Row],[Cost]],-Tabla1[[#This Row],[Cost]]*Tabla1[[#This Row],[Cant]])</f>
        <v>5000</v>
      </c>
      <c r="P11714" s="8">
        <f>IF(Tabla1[[#This Row],[Mov]]="VNT",-Tabla1[[#This Row],[Cant]],Tabla1[[#This Row],[Cant]])</f>
        <v>-1</v>
      </c>
      <c r="Q11714" s="8">
        <f>DAY(Tabla1[[#This Row],[Date]])</f>
        <v>3</v>
      </c>
      <c r="R11714" s="8">
        <f>MONTH(Tabla1[[#This Row],[Date]])</f>
        <v>7</v>
      </c>
      <c r="S11714" s="8">
        <f>YEAR(Tabla1[[#This Row],[Date]])</f>
        <v>2023</v>
      </c>
    </row>
    <row r="11715" spans="1:19" x14ac:dyDescent="0.2">
      <c r="A11715">
        <v>11662</v>
      </c>
      <c r="B11715" s="1">
        <v>45110</v>
      </c>
      <c r="C11715" t="s">
        <v>260</v>
      </c>
      <c r="D11715" t="s">
        <v>332</v>
      </c>
      <c r="E11715">
        <v>1</v>
      </c>
      <c r="F11715" t="s">
        <v>21</v>
      </c>
      <c r="G11715" t="s">
        <v>272</v>
      </c>
      <c r="H11715" t="s">
        <v>1522</v>
      </c>
      <c r="M11715" s="2">
        <v>2800</v>
      </c>
      <c r="N11715" s="2">
        <v>10000</v>
      </c>
      <c r="O11715" s="2">
        <f>IF(Tabla1[[#This Row],[Mov]]="VNT",Tabla1[[#This Row],[Sale]]-Tabla1[[#This Row],[Cost]],-Tabla1[[#This Row],[Cost]]*Tabla1[[#This Row],[Cant]])</f>
        <v>7200</v>
      </c>
      <c r="P11715" s="8">
        <f>IF(Tabla1[[#This Row],[Mov]]="VNT",-Tabla1[[#This Row],[Cant]],Tabla1[[#This Row],[Cant]])</f>
        <v>-1</v>
      </c>
      <c r="Q11715" s="8">
        <f>DAY(Tabla1[[#This Row],[Date]])</f>
        <v>3</v>
      </c>
      <c r="R11715" s="8">
        <f>MONTH(Tabla1[[#This Row],[Date]])</f>
        <v>7</v>
      </c>
      <c r="S11715" s="8">
        <f>YEAR(Tabla1[[#This Row],[Date]])</f>
        <v>2023</v>
      </c>
    </row>
    <row r="11716" spans="1:19" x14ac:dyDescent="0.2">
      <c r="A11716">
        <v>11663</v>
      </c>
      <c r="B11716" s="1">
        <v>45110</v>
      </c>
      <c r="C11716" t="s">
        <v>260</v>
      </c>
      <c r="D11716" t="s">
        <v>332</v>
      </c>
      <c r="E11716">
        <v>1</v>
      </c>
      <c r="F11716" t="s">
        <v>15</v>
      </c>
      <c r="G11716" t="s">
        <v>266</v>
      </c>
      <c r="H11716" t="s">
        <v>20</v>
      </c>
      <c r="M11716" s="2">
        <v>2800</v>
      </c>
      <c r="N11716" s="2">
        <v>10000</v>
      </c>
      <c r="O11716" s="2">
        <f>IF(Tabla1[[#This Row],[Mov]]="VNT",Tabla1[[#This Row],[Sale]]-Tabla1[[#This Row],[Cost]],-Tabla1[[#This Row],[Cost]]*Tabla1[[#This Row],[Cant]])</f>
        <v>7200</v>
      </c>
      <c r="P11716" s="8">
        <f>IF(Tabla1[[#This Row],[Mov]]="VNT",-Tabla1[[#This Row],[Cant]],Tabla1[[#This Row],[Cant]])</f>
        <v>-1</v>
      </c>
      <c r="Q11716" s="8">
        <f>DAY(Tabla1[[#This Row],[Date]])</f>
        <v>3</v>
      </c>
      <c r="R11716" s="8">
        <f>MONTH(Tabla1[[#This Row],[Date]])</f>
        <v>7</v>
      </c>
      <c r="S11716" s="8">
        <f>YEAR(Tabla1[[#This Row],[Date]])</f>
        <v>2023</v>
      </c>
    </row>
    <row r="11717" spans="1:19" x14ac:dyDescent="0.2">
      <c r="A11717">
        <v>11664</v>
      </c>
      <c r="B11717" s="1">
        <v>45110</v>
      </c>
      <c r="C11717" t="s">
        <v>260</v>
      </c>
      <c r="D11717" t="s">
        <v>332</v>
      </c>
      <c r="E11717">
        <v>1</v>
      </c>
      <c r="F11717" t="s">
        <v>1193</v>
      </c>
      <c r="G11717" t="s">
        <v>272</v>
      </c>
      <c r="H11717" t="s">
        <v>252</v>
      </c>
      <c r="M11717" s="2">
        <v>5000</v>
      </c>
      <c r="N11717" s="2">
        <v>20000</v>
      </c>
      <c r="O11717" s="2">
        <f>IF(Tabla1[[#This Row],[Mov]]="VNT",Tabla1[[#This Row],[Sale]]-Tabla1[[#This Row],[Cost]],-Tabla1[[#This Row],[Cost]]*Tabla1[[#This Row],[Cant]])</f>
        <v>15000</v>
      </c>
      <c r="P11717" s="8">
        <f>IF(Tabla1[[#This Row],[Mov]]="VNT",-Tabla1[[#This Row],[Cant]],Tabla1[[#This Row],[Cant]])</f>
        <v>-1</v>
      </c>
      <c r="Q11717" s="8">
        <f>DAY(Tabla1[[#This Row],[Date]])</f>
        <v>3</v>
      </c>
      <c r="R11717" s="8">
        <f>MONTH(Tabla1[[#This Row],[Date]])</f>
        <v>7</v>
      </c>
      <c r="S11717" s="8">
        <f>YEAR(Tabla1[[#This Row],[Date]])</f>
        <v>2023</v>
      </c>
    </row>
    <row r="11718" spans="1:19" x14ac:dyDescent="0.2">
      <c r="A11718">
        <v>11665</v>
      </c>
      <c r="B11718" s="1">
        <v>45110</v>
      </c>
      <c r="C11718" t="s">
        <v>260</v>
      </c>
      <c r="D11718" t="s">
        <v>332</v>
      </c>
      <c r="E11718">
        <v>1</v>
      </c>
      <c r="F11718" t="s">
        <v>342</v>
      </c>
      <c r="G11718" t="s">
        <v>272</v>
      </c>
      <c r="H11718" t="s">
        <v>252</v>
      </c>
      <c r="M11718" s="2">
        <v>800</v>
      </c>
      <c r="N11718" s="2">
        <v>10000</v>
      </c>
      <c r="O11718" s="2">
        <f>IF(Tabla1[[#This Row],[Mov]]="VNT",Tabla1[[#This Row],[Sale]]-Tabla1[[#This Row],[Cost]],-Tabla1[[#This Row],[Cost]]*Tabla1[[#This Row],[Cant]])</f>
        <v>9200</v>
      </c>
      <c r="P11718" s="8">
        <f>IF(Tabla1[[#This Row],[Mov]]="VNT",-Tabla1[[#This Row],[Cant]],Tabla1[[#This Row],[Cant]])</f>
        <v>-1</v>
      </c>
      <c r="Q11718" s="8">
        <f>DAY(Tabla1[[#This Row],[Date]])</f>
        <v>3</v>
      </c>
      <c r="R11718" s="8">
        <f>MONTH(Tabla1[[#This Row],[Date]])</f>
        <v>7</v>
      </c>
      <c r="S11718" s="8">
        <f>YEAR(Tabla1[[#This Row],[Date]])</f>
        <v>2023</v>
      </c>
    </row>
    <row r="11719" spans="1:19" x14ac:dyDescent="0.2">
      <c r="A11719">
        <v>11666</v>
      </c>
      <c r="B11719" s="1">
        <v>45110</v>
      </c>
      <c r="C11719" t="s">
        <v>260</v>
      </c>
      <c r="D11719" t="s">
        <v>332</v>
      </c>
      <c r="E11719">
        <v>1</v>
      </c>
      <c r="F11719" t="s">
        <v>3615</v>
      </c>
      <c r="G11719" t="s">
        <v>266</v>
      </c>
      <c r="H11719" t="s">
        <v>3615</v>
      </c>
      <c r="M11719" s="2">
        <v>0</v>
      </c>
      <c r="N11719" s="2">
        <v>500</v>
      </c>
      <c r="O11719" s="2">
        <f>IF(Tabla1[[#This Row],[Mov]]="VNT",Tabla1[[#This Row],[Sale]]-Tabla1[[#This Row],[Cost]],-Tabla1[[#This Row],[Cost]]*Tabla1[[#This Row],[Cant]])</f>
        <v>500</v>
      </c>
      <c r="P11719" s="8">
        <f>IF(Tabla1[[#This Row],[Mov]]="VNT",-Tabla1[[#This Row],[Cant]],Tabla1[[#This Row],[Cant]])</f>
        <v>-1</v>
      </c>
      <c r="Q11719" s="8">
        <f>DAY(Tabla1[[#This Row],[Date]])</f>
        <v>3</v>
      </c>
      <c r="R11719" s="8">
        <f>MONTH(Tabla1[[#This Row],[Date]])</f>
        <v>7</v>
      </c>
      <c r="S11719" s="8">
        <f>YEAR(Tabla1[[#This Row],[Date]])</f>
        <v>2023</v>
      </c>
    </row>
    <row r="11720" spans="1:19" x14ac:dyDescent="0.2">
      <c r="A11720">
        <v>11667</v>
      </c>
      <c r="B11720" s="1">
        <v>45110</v>
      </c>
      <c r="C11720" t="s">
        <v>260</v>
      </c>
      <c r="D11720" t="s">
        <v>332</v>
      </c>
      <c r="E11720">
        <v>1</v>
      </c>
      <c r="F11720" t="s">
        <v>116</v>
      </c>
      <c r="G11720" t="s">
        <v>347</v>
      </c>
      <c r="H11720" t="s">
        <v>518</v>
      </c>
      <c r="M11720" s="2">
        <v>6074</v>
      </c>
      <c r="N11720" s="2">
        <v>6500</v>
      </c>
      <c r="O11720" s="2">
        <f>IF(Tabla1[[#This Row],[Mov]]="VNT",Tabla1[[#This Row],[Sale]]-Tabla1[[#This Row],[Cost]],-Tabla1[[#This Row],[Cost]]*Tabla1[[#This Row],[Cant]])</f>
        <v>426</v>
      </c>
      <c r="P11720" s="8">
        <f>IF(Tabla1[[#This Row],[Mov]]="VNT",-Tabla1[[#This Row],[Cant]],Tabla1[[#This Row],[Cant]])</f>
        <v>-1</v>
      </c>
      <c r="Q11720" s="8">
        <f>DAY(Tabla1[[#This Row],[Date]])</f>
        <v>3</v>
      </c>
      <c r="R11720" s="8">
        <f>MONTH(Tabla1[[#This Row],[Date]])</f>
        <v>7</v>
      </c>
      <c r="S11720" s="8">
        <f>YEAR(Tabla1[[#This Row],[Date]])</f>
        <v>2023</v>
      </c>
    </row>
    <row r="11721" spans="1:19" x14ac:dyDescent="0.2">
      <c r="A11721">
        <v>11668</v>
      </c>
      <c r="B11721" s="1">
        <v>45109</v>
      </c>
      <c r="C11721" t="s">
        <v>261</v>
      </c>
      <c r="D11721" t="s">
        <v>892</v>
      </c>
      <c r="E11721">
        <v>1</v>
      </c>
      <c r="F11721" t="s">
        <v>386</v>
      </c>
      <c r="G11721" t="s">
        <v>272</v>
      </c>
      <c r="H11721" t="s">
        <v>319</v>
      </c>
      <c r="M11721" s="2">
        <v>55000</v>
      </c>
      <c r="N11721" s="2">
        <v>120000</v>
      </c>
      <c r="O11721" s="2">
        <f>IF(Tabla1[[#This Row],[Mov]]="VNT",Tabla1[[#This Row],[Sale]]-Tabla1[[#This Row],[Cost]],-Tabla1[[#This Row],[Cost]]*Tabla1[[#This Row],[Cant]])</f>
        <v>-55000</v>
      </c>
      <c r="P11721" s="8">
        <f>IF(Tabla1[[#This Row],[Mov]]="VNT",-Tabla1[[#This Row],[Cant]],Tabla1[[#This Row],[Cant]])</f>
        <v>1</v>
      </c>
      <c r="Q11721" s="8">
        <f>DAY(Tabla1[[#This Row],[Date]])</f>
        <v>2</v>
      </c>
      <c r="R11721" s="8">
        <f>MONTH(Tabla1[[#This Row],[Date]])</f>
        <v>7</v>
      </c>
      <c r="S11721" s="8">
        <f>YEAR(Tabla1[[#This Row],[Date]])</f>
        <v>2023</v>
      </c>
    </row>
    <row r="11722" spans="1:19" x14ac:dyDescent="0.2">
      <c r="A11722">
        <v>11669</v>
      </c>
      <c r="B11722" s="1">
        <v>45109</v>
      </c>
      <c r="C11722" t="s">
        <v>261</v>
      </c>
      <c r="D11722" t="s">
        <v>892</v>
      </c>
      <c r="E11722">
        <v>1</v>
      </c>
      <c r="F11722" t="s">
        <v>1867</v>
      </c>
      <c r="G11722" t="s">
        <v>272</v>
      </c>
      <c r="H11722" t="s">
        <v>319</v>
      </c>
      <c r="M11722" s="2">
        <v>5000</v>
      </c>
      <c r="N11722" s="2">
        <v>15000</v>
      </c>
      <c r="O11722" s="2">
        <f>IF(Tabla1[[#This Row],[Mov]]="VNT",Tabla1[[#This Row],[Sale]]-Tabla1[[#This Row],[Cost]],-Tabla1[[#This Row],[Cost]]*Tabla1[[#This Row],[Cant]])</f>
        <v>-5000</v>
      </c>
      <c r="P11722" s="8">
        <f>IF(Tabla1[[#This Row],[Mov]]="VNT",-Tabla1[[#This Row],[Cant]],Tabla1[[#This Row],[Cant]])</f>
        <v>1</v>
      </c>
      <c r="Q11722" s="8">
        <f>DAY(Tabla1[[#This Row],[Date]])</f>
        <v>2</v>
      </c>
      <c r="R11722" s="8">
        <f>MONTH(Tabla1[[#This Row],[Date]])</f>
        <v>7</v>
      </c>
      <c r="S11722" s="8">
        <f>YEAR(Tabla1[[#This Row],[Date]])</f>
        <v>2023</v>
      </c>
    </row>
    <row r="11723" spans="1:19" x14ac:dyDescent="0.2">
      <c r="A11723">
        <v>11670</v>
      </c>
      <c r="B11723" s="1">
        <v>45109</v>
      </c>
      <c r="C11723" t="s">
        <v>261</v>
      </c>
      <c r="D11723" t="s">
        <v>659</v>
      </c>
      <c r="E11723">
        <v>7</v>
      </c>
      <c r="F11723" t="s">
        <v>224</v>
      </c>
      <c r="G11723" t="s">
        <v>589</v>
      </c>
      <c r="H11723" t="s">
        <v>1173</v>
      </c>
      <c r="M11723" s="2">
        <v>7000</v>
      </c>
      <c r="N11723" s="2">
        <v>20000</v>
      </c>
      <c r="O11723" s="2">
        <f>IF(Tabla1[[#This Row],[Mov]]="VNT",Tabla1[[#This Row],[Sale]]-Tabla1[[#This Row],[Cost]],-Tabla1[[#This Row],[Cost]]*Tabla1[[#This Row],[Cant]])</f>
        <v>-49000</v>
      </c>
      <c r="P11723" s="8">
        <f>IF(Tabla1[[#This Row],[Mov]]="VNT",-Tabla1[[#This Row],[Cant]],Tabla1[[#This Row],[Cant]])</f>
        <v>7</v>
      </c>
      <c r="Q11723" s="8">
        <f>DAY(Tabla1[[#This Row],[Date]])</f>
        <v>2</v>
      </c>
      <c r="R11723" s="8">
        <f>MONTH(Tabla1[[#This Row],[Date]])</f>
        <v>7</v>
      </c>
      <c r="S11723" s="8">
        <f>YEAR(Tabla1[[#This Row],[Date]])</f>
        <v>2023</v>
      </c>
    </row>
    <row r="11724" spans="1:19" x14ac:dyDescent="0.2">
      <c r="A11724">
        <v>11671</v>
      </c>
      <c r="B11724" s="1">
        <v>45109</v>
      </c>
      <c r="C11724" t="s">
        <v>261</v>
      </c>
      <c r="D11724" t="s">
        <v>659</v>
      </c>
      <c r="E11724">
        <v>1</v>
      </c>
      <c r="F11724" t="s">
        <v>224</v>
      </c>
      <c r="G11724" t="s">
        <v>273</v>
      </c>
      <c r="H11724" t="s">
        <v>2951</v>
      </c>
      <c r="J11724" t="s">
        <v>2839</v>
      </c>
      <c r="M11724" s="2">
        <v>6300</v>
      </c>
      <c r="N11724" s="2">
        <v>18000</v>
      </c>
      <c r="O11724" s="2">
        <f>IF(Tabla1[[#This Row],[Mov]]="VNT",Tabla1[[#This Row],[Sale]]-Tabla1[[#This Row],[Cost]],-Tabla1[[#This Row],[Cost]]*Tabla1[[#This Row],[Cant]])</f>
        <v>-6300</v>
      </c>
      <c r="P11724" s="8">
        <f>IF(Tabla1[[#This Row],[Mov]]="VNT",-Tabla1[[#This Row],[Cant]],Tabla1[[#This Row],[Cant]])</f>
        <v>1</v>
      </c>
      <c r="Q11724" s="8">
        <f>DAY(Tabla1[[#This Row],[Date]])</f>
        <v>2</v>
      </c>
      <c r="R11724" s="8">
        <f>MONTH(Tabla1[[#This Row],[Date]])</f>
        <v>7</v>
      </c>
      <c r="S11724" s="8">
        <f>YEAR(Tabla1[[#This Row],[Date]])</f>
        <v>2023</v>
      </c>
    </row>
    <row r="11725" spans="1:19" x14ac:dyDescent="0.2">
      <c r="A11725">
        <v>11672</v>
      </c>
      <c r="B11725" s="1">
        <v>45109</v>
      </c>
      <c r="C11725" t="s">
        <v>261</v>
      </c>
      <c r="D11725" t="s">
        <v>659</v>
      </c>
      <c r="E11725">
        <v>8</v>
      </c>
      <c r="F11725" t="s">
        <v>224</v>
      </c>
      <c r="G11725" t="s">
        <v>284</v>
      </c>
      <c r="H11725" t="s">
        <v>3667</v>
      </c>
      <c r="M11725" s="2">
        <v>9500</v>
      </c>
      <c r="N11725" s="2">
        <v>20000</v>
      </c>
      <c r="O11725" s="2">
        <f>IF(Tabla1[[#This Row],[Mov]]="VNT",Tabla1[[#This Row],[Sale]]-Tabla1[[#This Row],[Cost]],-Tabla1[[#This Row],[Cost]]*Tabla1[[#This Row],[Cant]])</f>
        <v>-76000</v>
      </c>
      <c r="P11725" s="8">
        <f>IF(Tabla1[[#This Row],[Mov]]="VNT",-Tabla1[[#This Row],[Cant]],Tabla1[[#This Row],[Cant]])</f>
        <v>8</v>
      </c>
      <c r="Q11725" s="8">
        <f>DAY(Tabla1[[#This Row],[Date]])</f>
        <v>2</v>
      </c>
      <c r="R11725" s="8">
        <f>MONTH(Tabla1[[#This Row],[Date]])</f>
        <v>7</v>
      </c>
      <c r="S11725" s="8">
        <f>YEAR(Tabla1[[#This Row],[Date]])</f>
        <v>2023</v>
      </c>
    </row>
    <row r="11726" spans="1:19" x14ac:dyDescent="0.2">
      <c r="A11726">
        <v>11673</v>
      </c>
      <c r="B11726" s="1">
        <v>45109</v>
      </c>
      <c r="C11726" t="s">
        <v>261</v>
      </c>
      <c r="D11726" t="s">
        <v>659</v>
      </c>
      <c r="E11726">
        <v>17</v>
      </c>
      <c r="F11726" t="s">
        <v>891</v>
      </c>
      <c r="G11726" t="s">
        <v>589</v>
      </c>
      <c r="H11726" t="s">
        <v>1173</v>
      </c>
      <c r="M11726" s="2">
        <v>3500</v>
      </c>
      <c r="N11726" s="2">
        <v>10000</v>
      </c>
      <c r="O11726" s="2">
        <f>IF(Tabla1[[#This Row],[Mov]]="VNT",Tabla1[[#This Row],[Sale]]-Tabla1[[#This Row],[Cost]],-Tabla1[[#This Row],[Cost]]*Tabla1[[#This Row],[Cant]])</f>
        <v>-59500</v>
      </c>
      <c r="P11726" s="8">
        <f>IF(Tabla1[[#This Row],[Mov]]="VNT",-Tabla1[[#This Row],[Cant]],Tabla1[[#This Row],[Cant]])</f>
        <v>17</v>
      </c>
      <c r="Q11726" s="8">
        <f>DAY(Tabla1[[#This Row],[Date]])</f>
        <v>2</v>
      </c>
      <c r="R11726" s="8">
        <f>MONTH(Tabla1[[#This Row],[Date]])</f>
        <v>7</v>
      </c>
      <c r="S11726" s="8">
        <f>YEAR(Tabla1[[#This Row],[Date]])</f>
        <v>2023</v>
      </c>
    </row>
    <row r="11727" spans="1:19" x14ac:dyDescent="0.2">
      <c r="A11727">
        <v>11674</v>
      </c>
      <c r="B11727" s="1">
        <v>45109</v>
      </c>
      <c r="C11727" t="s">
        <v>261</v>
      </c>
      <c r="D11727" t="s">
        <v>659</v>
      </c>
      <c r="E11727">
        <v>5</v>
      </c>
      <c r="F11727" t="s">
        <v>26</v>
      </c>
      <c r="G11727" t="s">
        <v>264</v>
      </c>
      <c r="H11727" t="s">
        <v>16</v>
      </c>
      <c r="M11727" s="2">
        <v>8500</v>
      </c>
      <c r="N11727" s="2">
        <v>20000</v>
      </c>
      <c r="O11727" s="2">
        <f>IF(Tabla1[[#This Row],[Mov]]="VNT",Tabla1[[#This Row],[Sale]]-Tabla1[[#This Row],[Cost]],-Tabla1[[#This Row],[Cost]]*Tabla1[[#This Row],[Cant]])</f>
        <v>-42500</v>
      </c>
      <c r="P11727" s="8">
        <f>IF(Tabla1[[#This Row],[Mov]]="VNT",-Tabla1[[#This Row],[Cant]],Tabla1[[#This Row],[Cant]])</f>
        <v>5</v>
      </c>
      <c r="Q11727" s="8">
        <f>DAY(Tabla1[[#This Row],[Date]])</f>
        <v>2</v>
      </c>
      <c r="R11727" s="8">
        <f>MONTH(Tabla1[[#This Row],[Date]])</f>
        <v>7</v>
      </c>
      <c r="S11727" s="8">
        <f>YEAR(Tabla1[[#This Row],[Date]])</f>
        <v>2023</v>
      </c>
    </row>
    <row r="11728" spans="1:19" x14ac:dyDescent="0.2">
      <c r="A11728">
        <v>11675</v>
      </c>
      <c r="B11728" s="1">
        <v>45109</v>
      </c>
      <c r="C11728" t="s">
        <v>261</v>
      </c>
      <c r="D11728" t="s">
        <v>659</v>
      </c>
      <c r="E11728">
        <v>9</v>
      </c>
      <c r="F11728" t="s">
        <v>2134</v>
      </c>
      <c r="G11728" t="s">
        <v>589</v>
      </c>
      <c r="H11728" t="s">
        <v>1173</v>
      </c>
      <c r="M11728" s="2">
        <v>6000</v>
      </c>
      <c r="N11728" s="2">
        <v>12000</v>
      </c>
      <c r="O11728" s="2">
        <f>IF(Tabla1[[#This Row],[Mov]]="VNT",Tabla1[[#This Row],[Sale]]-Tabla1[[#This Row],[Cost]],-Tabla1[[#This Row],[Cost]]*Tabla1[[#This Row],[Cant]])</f>
        <v>-54000</v>
      </c>
      <c r="P11728" s="8">
        <f>IF(Tabla1[[#This Row],[Mov]]="VNT",-Tabla1[[#This Row],[Cant]],Tabla1[[#This Row],[Cant]])</f>
        <v>9</v>
      </c>
      <c r="Q11728" s="8">
        <f>DAY(Tabla1[[#This Row],[Date]])</f>
        <v>2</v>
      </c>
      <c r="R11728" s="8">
        <f>MONTH(Tabla1[[#This Row],[Date]])</f>
        <v>7</v>
      </c>
      <c r="S11728" s="8">
        <f>YEAR(Tabla1[[#This Row],[Date]])</f>
        <v>2023</v>
      </c>
    </row>
    <row r="11729" spans="1:19" x14ac:dyDescent="0.2">
      <c r="A11729">
        <v>11676</v>
      </c>
      <c r="B11729" s="1">
        <v>45109</v>
      </c>
      <c r="C11729" t="s">
        <v>261</v>
      </c>
      <c r="D11729" t="s">
        <v>659</v>
      </c>
      <c r="E11729">
        <v>1</v>
      </c>
      <c r="F11729" t="s">
        <v>224</v>
      </c>
      <c r="G11729" t="s">
        <v>263</v>
      </c>
      <c r="H11729" t="s">
        <v>3668</v>
      </c>
      <c r="M11729" s="2">
        <v>5500</v>
      </c>
      <c r="N11729" s="2">
        <v>18000</v>
      </c>
      <c r="O11729" s="2">
        <f>IF(Tabla1[[#This Row],[Mov]]="VNT",Tabla1[[#This Row],[Sale]]-Tabla1[[#This Row],[Cost]],-Tabla1[[#This Row],[Cost]]*Tabla1[[#This Row],[Cant]])</f>
        <v>-5500</v>
      </c>
      <c r="P11729" s="8">
        <f>IF(Tabla1[[#This Row],[Mov]]="VNT",-Tabla1[[#This Row],[Cant]],Tabla1[[#This Row],[Cant]])</f>
        <v>1</v>
      </c>
      <c r="Q11729" s="8">
        <f>DAY(Tabla1[[#This Row],[Date]])</f>
        <v>2</v>
      </c>
      <c r="R11729" s="8">
        <f>MONTH(Tabla1[[#This Row],[Date]])</f>
        <v>7</v>
      </c>
      <c r="S11729" s="8">
        <f>YEAR(Tabla1[[#This Row],[Date]])</f>
        <v>2023</v>
      </c>
    </row>
    <row r="11730" spans="1:19" x14ac:dyDescent="0.2">
      <c r="A11730">
        <v>11677</v>
      </c>
      <c r="B11730" s="1">
        <v>45110</v>
      </c>
      <c r="C11730" t="s">
        <v>261</v>
      </c>
      <c r="D11730" t="s">
        <v>892</v>
      </c>
      <c r="E11730">
        <v>1</v>
      </c>
      <c r="F11730" t="s">
        <v>386</v>
      </c>
      <c r="G11730" t="s">
        <v>263</v>
      </c>
      <c r="H11730" t="s">
        <v>3669</v>
      </c>
      <c r="M11730" s="2">
        <v>50000</v>
      </c>
      <c r="N11730" s="2">
        <v>115000</v>
      </c>
      <c r="O11730" s="2">
        <f>IF(Tabla1[[#This Row],[Mov]]="VNT",Tabla1[[#This Row],[Sale]]-Tabla1[[#This Row],[Cost]],-Tabla1[[#This Row],[Cost]]*Tabla1[[#This Row],[Cant]])</f>
        <v>-50000</v>
      </c>
      <c r="P11730" s="8">
        <f>IF(Tabla1[[#This Row],[Mov]]="VNT",-Tabla1[[#This Row],[Cant]],Tabla1[[#This Row],[Cant]])</f>
        <v>1</v>
      </c>
      <c r="Q11730" s="8">
        <f>DAY(Tabla1[[#This Row],[Date]])</f>
        <v>3</v>
      </c>
      <c r="R11730" s="8">
        <f>MONTH(Tabla1[[#This Row],[Date]])</f>
        <v>7</v>
      </c>
      <c r="S11730" s="8">
        <f>YEAR(Tabla1[[#This Row],[Date]])</f>
        <v>2023</v>
      </c>
    </row>
    <row r="11731" spans="1:19" x14ac:dyDescent="0.2">
      <c r="A11731">
        <v>11678</v>
      </c>
      <c r="B11731" s="1">
        <v>45110</v>
      </c>
      <c r="C11731" t="s">
        <v>261</v>
      </c>
      <c r="D11731" t="s">
        <v>892</v>
      </c>
      <c r="E11731">
        <v>1</v>
      </c>
      <c r="F11731" t="s">
        <v>386</v>
      </c>
      <c r="G11731" t="s">
        <v>272</v>
      </c>
      <c r="H11731" t="s">
        <v>308</v>
      </c>
      <c r="M11731" s="2">
        <v>65000</v>
      </c>
      <c r="N11731" s="2">
        <v>130000</v>
      </c>
      <c r="O11731" s="2">
        <f>IF(Tabla1[[#This Row],[Mov]]="VNT",Tabla1[[#This Row],[Sale]]-Tabla1[[#This Row],[Cost]],-Tabla1[[#This Row],[Cost]]*Tabla1[[#This Row],[Cant]])</f>
        <v>-65000</v>
      </c>
      <c r="P11731" s="8">
        <f>IF(Tabla1[[#This Row],[Mov]]="VNT",-Tabla1[[#This Row],[Cant]],Tabla1[[#This Row],[Cant]])</f>
        <v>1</v>
      </c>
      <c r="Q11731" s="8">
        <f>DAY(Tabla1[[#This Row],[Date]])</f>
        <v>3</v>
      </c>
      <c r="R11731" s="8">
        <f>MONTH(Tabla1[[#This Row],[Date]])</f>
        <v>7</v>
      </c>
      <c r="S11731" s="8">
        <f>YEAR(Tabla1[[#This Row],[Date]])</f>
        <v>2023</v>
      </c>
    </row>
    <row r="11732" spans="1:19" x14ac:dyDescent="0.2">
      <c r="A11732">
        <v>11679</v>
      </c>
      <c r="B11732" s="1">
        <v>45110</v>
      </c>
      <c r="C11732" t="s">
        <v>261</v>
      </c>
      <c r="D11732" t="s">
        <v>892</v>
      </c>
      <c r="E11732">
        <v>1</v>
      </c>
      <c r="F11732" t="s">
        <v>386</v>
      </c>
      <c r="G11732" t="s">
        <v>263</v>
      </c>
      <c r="H11732" t="s">
        <v>1018</v>
      </c>
      <c r="M11732" s="2">
        <v>70000</v>
      </c>
      <c r="N11732" s="2">
        <v>140000</v>
      </c>
      <c r="O11732" s="2">
        <f>IF(Tabla1[[#This Row],[Mov]]="VNT",Tabla1[[#This Row],[Sale]]-Tabla1[[#This Row],[Cost]],-Tabla1[[#This Row],[Cost]]*Tabla1[[#This Row],[Cant]])</f>
        <v>-70000</v>
      </c>
      <c r="P11732" s="8">
        <f>IF(Tabla1[[#This Row],[Mov]]="VNT",-Tabla1[[#This Row],[Cant]],Tabla1[[#This Row],[Cant]])</f>
        <v>1</v>
      </c>
      <c r="Q11732" s="8">
        <f>DAY(Tabla1[[#This Row],[Date]])</f>
        <v>3</v>
      </c>
      <c r="R11732" s="8">
        <f>MONTH(Tabla1[[#This Row],[Date]])</f>
        <v>7</v>
      </c>
      <c r="S11732" s="8">
        <f>YEAR(Tabla1[[#This Row],[Date]])</f>
        <v>2023</v>
      </c>
    </row>
    <row r="11733" spans="1:19" x14ac:dyDescent="0.2">
      <c r="A11733">
        <v>11680</v>
      </c>
      <c r="B11733" s="1">
        <v>45110</v>
      </c>
      <c r="C11733" t="s">
        <v>260</v>
      </c>
      <c r="D11733" t="s">
        <v>332</v>
      </c>
      <c r="E11733">
        <v>1</v>
      </c>
      <c r="F11733" t="s">
        <v>224</v>
      </c>
      <c r="G11733" t="s">
        <v>272</v>
      </c>
      <c r="H11733" t="s">
        <v>252</v>
      </c>
      <c r="J11733" t="s">
        <v>927</v>
      </c>
      <c r="M11733" s="2">
        <v>8000</v>
      </c>
      <c r="N11733" s="2">
        <v>20000</v>
      </c>
      <c r="O11733" s="2">
        <f>IF(Tabla1[[#This Row],[Mov]]="VNT",Tabla1[[#This Row],[Sale]]-Tabla1[[#This Row],[Cost]],-Tabla1[[#This Row],[Cost]]*Tabla1[[#This Row],[Cant]])</f>
        <v>12000</v>
      </c>
      <c r="P11733" s="8">
        <f>IF(Tabla1[[#This Row],[Mov]]="VNT",-Tabla1[[#This Row],[Cant]],Tabla1[[#This Row],[Cant]])</f>
        <v>-1</v>
      </c>
      <c r="Q11733" s="8">
        <f>DAY(Tabla1[[#This Row],[Date]])</f>
        <v>3</v>
      </c>
      <c r="R11733" s="8">
        <f>MONTH(Tabla1[[#This Row],[Date]])</f>
        <v>7</v>
      </c>
      <c r="S11733" s="8">
        <f>YEAR(Tabla1[[#This Row],[Date]])</f>
        <v>2023</v>
      </c>
    </row>
    <row r="11734" spans="1:19" x14ac:dyDescent="0.2">
      <c r="A11734">
        <v>11681</v>
      </c>
      <c r="B11734" s="1">
        <v>45110</v>
      </c>
      <c r="C11734" t="s">
        <v>260</v>
      </c>
      <c r="D11734" t="s">
        <v>332</v>
      </c>
      <c r="E11734">
        <v>1</v>
      </c>
      <c r="F11734" t="s">
        <v>455</v>
      </c>
      <c r="G11734" t="s">
        <v>600</v>
      </c>
      <c r="H11734" t="s">
        <v>1402</v>
      </c>
      <c r="M11734" s="2">
        <v>1000</v>
      </c>
      <c r="N11734" s="2">
        <v>5000</v>
      </c>
      <c r="O11734" s="2">
        <f>IF(Tabla1[[#This Row],[Mov]]="VNT",Tabla1[[#This Row],[Sale]]-Tabla1[[#This Row],[Cost]],-Tabla1[[#This Row],[Cost]]*Tabla1[[#This Row],[Cant]])</f>
        <v>4000</v>
      </c>
      <c r="P11734" s="8">
        <f>IF(Tabla1[[#This Row],[Mov]]="VNT",-Tabla1[[#This Row],[Cant]],Tabla1[[#This Row],[Cant]])</f>
        <v>-1</v>
      </c>
      <c r="Q11734" s="8">
        <f>DAY(Tabla1[[#This Row],[Date]])</f>
        <v>3</v>
      </c>
      <c r="R11734" s="8">
        <f>MONTH(Tabla1[[#This Row],[Date]])</f>
        <v>7</v>
      </c>
      <c r="S11734" s="8">
        <f>YEAR(Tabla1[[#This Row],[Date]])</f>
        <v>2023</v>
      </c>
    </row>
    <row r="11735" spans="1:19" x14ac:dyDescent="0.2">
      <c r="A11735">
        <v>11682</v>
      </c>
      <c r="B11735" s="1">
        <v>45110</v>
      </c>
      <c r="C11735" t="s">
        <v>260</v>
      </c>
      <c r="D11735" t="s">
        <v>332</v>
      </c>
      <c r="E11735">
        <v>1</v>
      </c>
      <c r="F11735" t="s">
        <v>719</v>
      </c>
      <c r="G11735" t="s">
        <v>727</v>
      </c>
      <c r="H11735" t="s">
        <v>726</v>
      </c>
      <c r="M11735" s="2">
        <v>1000</v>
      </c>
      <c r="N11735" s="2">
        <v>2500</v>
      </c>
      <c r="O11735" s="2">
        <f>IF(Tabla1[[#This Row],[Mov]]="VNT",Tabla1[[#This Row],[Sale]]-Tabla1[[#This Row],[Cost]],-Tabla1[[#This Row],[Cost]]*Tabla1[[#This Row],[Cant]])</f>
        <v>1500</v>
      </c>
      <c r="P11735" s="8">
        <f>IF(Tabla1[[#This Row],[Mov]]="VNT",-Tabla1[[#This Row],[Cant]],Tabla1[[#This Row],[Cant]])</f>
        <v>-1</v>
      </c>
      <c r="Q11735" s="8">
        <f>DAY(Tabla1[[#This Row],[Date]])</f>
        <v>3</v>
      </c>
      <c r="R11735" s="8">
        <f>MONTH(Tabla1[[#This Row],[Date]])</f>
        <v>7</v>
      </c>
      <c r="S11735" s="8">
        <f>YEAR(Tabla1[[#This Row],[Date]])</f>
        <v>2023</v>
      </c>
    </row>
    <row r="11736" spans="1:19" x14ac:dyDescent="0.2">
      <c r="A11736">
        <v>11683</v>
      </c>
      <c r="B11736" s="1">
        <v>45110</v>
      </c>
      <c r="C11736" t="s">
        <v>260</v>
      </c>
      <c r="D11736" t="s">
        <v>332</v>
      </c>
      <c r="E11736">
        <v>1</v>
      </c>
      <c r="F11736" t="s">
        <v>719</v>
      </c>
      <c r="G11736" t="s">
        <v>727</v>
      </c>
      <c r="H11736" t="s">
        <v>1139</v>
      </c>
      <c r="M11736" s="2">
        <v>900</v>
      </c>
      <c r="N11736" s="2">
        <v>2500</v>
      </c>
      <c r="O11736" s="2">
        <f>IF(Tabla1[[#This Row],[Mov]]="VNT",Tabla1[[#This Row],[Sale]]-Tabla1[[#This Row],[Cost]],-Tabla1[[#This Row],[Cost]]*Tabla1[[#This Row],[Cant]])</f>
        <v>1600</v>
      </c>
      <c r="P11736" s="8">
        <f>IF(Tabla1[[#This Row],[Mov]]="VNT",-Tabla1[[#This Row],[Cant]],Tabla1[[#This Row],[Cant]])</f>
        <v>-1</v>
      </c>
      <c r="Q11736" s="8">
        <f>DAY(Tabla1[[#This Row],[Date]])</f>
        <v>3</v>
      </c>
      <c r="R11736" s="8">
        <f>MONTH(Tabla1[[#This Row],[Date]])</f>
        <v>7</v>
      </c>
      <c r="S11736" s="8">
        <f>YEAR(Tabla1[[#This Row],[Date]])</f>
        <v>2023</v>
      </c>
    </row>
    <row r="11737" spans="1:19" x14ac:dyDescent="0.2">
      <c r="A11737">
        <v>11684</v>
      </c>
      <c r="B11737" s="1">
        <v>45110</v>
      </c>
      <c r="C11737" t="s">
        <v>260</v>
      </c>
      <c r="D11737" t="s">
        <v>332</v>
      </c>
      <c r="E11737">
        <v>1</v>
      </c>
      <c r="F11737" t="s">
        <v>719</v>
      </c>
      <c r="G11737" t="s">
        <v>727</v>
      </c>
      <c r="H11737" t="s">
        <v>1139</v>
      </c>
      <c r="M11737" s="2">
        <v>900</v>
      </c>
      <c r="N11737" s="2">
        <v>2500</v>
      </c>
      <c r="O11737" s="2">
        <f>IF(Tabla1[[#This Row],[Mov]]="VNT",Tabla1[[#This Row],[Sale]]-Tabla1[[#This Row],[Cost]],-Tabla1[[#This Row],[Cost]]*Tabla1[[#This Row],[Cant]])</f>
        <v>1600</v>
      </c>
      <c r="P11737" s="8">
        <f>IF(Tabla1[[#This Row],[Mov]]="VNT",-Tabla1[[#This Row],[Cant]],Tabla1[[#This Row],[Cant]])</f>
        <v>-1</v>
      </c>
      <c r="Q11737" s="8">
        <f>DAY(Tabla1[[#This Row],[Date]])</f>
        <v>3</v>
      </c>
      <c r="R11737" s="8">
        <f>MONTH(Tabla1[[#This Row],[Date]])</f>
        <v>7</v>
      </c>
      <c r="S11737" s="8">
        <f>YEAR(Tabla1[[#This Row],[Date]])</f>
        <v>2023</v>
      </c>
    </row>
    <row r="11738" spans="1:19" x14ac:dyDescent="0.2">
      <c r="A11738">
        <v>11685</v>
      </c>
      <c r="B11738" s="1">
        <v>45110</v>
      </c>
      <c r="C11738" t="s">
        <v>260</v>
      </c>
      <c r="D11738" t="s">
        <v>332</v>
      </c>
      <c r="E11738">
        <v>1</v>
      </c>
      <c r="F11738" t="s">
        <v>719</v>
      </c>
      <c r="G11738" t="s">
        <v>727</v>
      </c>
      <c r="H11738" t="s">
        <v>1139</v>
      </c>
      <c r="M11738" s="2">
        <v>900</v>
      </c>
      <c r="N11738" s="2">
        <v>2500</v>
      </c>
      <c r="O11738" s="2">
        <f>IF(Tabla1[[#This Row],[Mov]]="VNT",Tabla1[[#This Row],[Sale]]-Tabla1[[#This Row],[Cost]],-Tabla1[[#This Row],[Cost]]*Tabla1[[#This Row],[Cant]])</f>
        <v>1600</v>
      </c>
      <c r="P11738" s="8">
        <f>IF(Tabla1[[#This Row],[Mov]]="VNT",-Tabla1[[#This Row],[Cant]],Tabla1[[#This Row],[Cant]])</f>
        <v>-1</v>
      </c>
      <c r="Q11738" s="8">
        <f>DAY(Tabla1[[#This Row],[Date]])</f>
        <v>3</v>
      </c>
      <c r="R11738" s="8">
        <f>MONTH(Tabla1[[#This Row],[Date]])</f>
        <v>7</v>
      </c>
      <c r="S11738" s="8">
        <f>YEAR(Tabla1[[#This Row],[Date]])</f>
        <v>2023</v>
      </c>
    </row>
    <row r="11739" spans="1:19" x14ac:dyDescent="0.2">
      <c r="A11739">
        <v>11686</v>
      </c>
      <c r="B11739" s="1">
        <v>45110</v>
      </c>
      <c r="C11739" t="s">
        <v>260</v>
      </c>
      <c r="D11739" t="s">
        <v>332</v>
      </c>
      <c r="E11739">
        <v>1</v>
      </c>
      <c r="F11739" t="s">
        <v>116</v>
      </c>
      <c r="G11739" t="s">
        <v>347</v>
      </c>
      <c r="H11739" t="s">
        <v>518</v>
      </c>
      <c r="M11739" s="2">
        <v>19625</v>
      </c>
      <c r="N11739" s="2">
        <v>21000</v>
      </c>
      <c r="O11739" s="2">
        <f>IF(Tabla1[[#This Row],[Mov]]="VNT",Tabla1[[#This Row],[Sale]]-Tabla1[[#This Row],[Cost]],-Tabla1[[#This Row],[Cost]]*Tabla1[[#This Row],[Cant]])</f>
        <v>1375</v>
      </c>
      <c r="P11739" s="8">
        <f>IF(Tabla1[[#This Row],[Mov]]="VNT",-Tabla1[[#This Row],[Cant]],Tabla1[[#This Row],[Cant]])</f>
        <v>-1</v>
      </c>
      <c r="Q11739" s="8">
        <f>DAY(Tabla1[[#This Row],[Date]])</f>
        <v>3</v>
      </c>
      <c r="R11739" s="8">
        <f>MONTH(Tabla1[[#This Row],[Date]])</f>
        <v>7</v>
      </c>
      <c r="S11739" s="8">
        <f>YEAR(Tabla1[[#This Row],[Date]])</f>
        <v>2023</v>
      </c>
    </row>
    <row r="11740" spans="1:19" x14ac:dyDescent="0.2">
      <c r="A11740">
        <v>11687</v>
      </c>
      <c r="B11740" s="1">
        <v>45110</v>
      </c>
      <c r="C11740" t="s">
        <v>260</v>
      </c>
      <c r="D11740" t="s">
        <v>332</v>
      </c>
      <c r="E11740">
        <v>1</v>
      </c>
      <c r="F11740" t="s">
        <v>225</v>
      </c>
      <c r="G11740" t="s">
        <v>272</v>
      </c>
      <c r="H11740" t="s">
        <v>1241</v>
      </c>
      <c r="M11740" s="2">
        <v>1100</v>
      </c>
      <c r="N11740" s="2">
        <v>10000</v>
      </c>
      <c r="O11740" s="2">
        <f>IF(Tabla1[[#This Row],[Mov]]="VNT",Tabla1[[#This Row],[Sale]]-Tabla1[[#This Row],[Cost]],-Tabla1[[#This Row],[Cost]]*Tabla1[[#This Row],[Cant]])</f>
        <v>8900</v>
      </c>
      <c r="P11740" s="8">
        <f>IF(Tabla1[[#This Row],[Mov]]="VNT",-Tabla1[[#This Row],[Cant]],Tabla1[[#This Row],[Cant]])</f>
        <v>-1</v>
      </c>
      <c r="Q11740" s="8">
        <f>DAY(Tabla1[[#This Row],[Date]])</f>
        <v>3</v>
      </c>
      <c r="R11740" s="8">
        <f>MONTH(Tabla1[[#This Row],[Date]])</f>
        <v>7</v>
      </c>
      <c r="S11740" s="8">
        <f>YEAR(Tabla1[[#This Row],[Date]])</f>
        <v>2023</v>
      </c>
    </row>
    <row r="11741" spans="1:19" x14ac:dyDescent="0.2">
      <c r="A11741">
        <v>11688</v>
      </c>
      <c r="B11741" s="1">
        <v>45110</v>
      </c>
      <c r="C11741" t="s">
        <v>260</v>
      </c>
      <c r="D11741" t="s">
        <v>332</v>
      </c>
      <c r="E11741">
        <v>1</v>
      </c>
      <c r="F11741" t="s">
        <v>476</v>
      </c>
      <c r="G11741" t="s">
        <v>266</v>
      </c>
      <c r="H11741" t="s">
        <v>3275</v>
      </c>
      <c r="M11741" s="2">
        <v>6000</v>
      </c>
      <c r="N11741" s="2">
        <v>10000</v>
      </c>
      <c r="O11741" s="2">
        <f>IF(Tabla1[[#This Row],[Mov]]="VNT",Tabla1[[#This Row],[Sale]]-Tabla1[[#This Row],[Cost]],-Tabla1[[#This Row],[Cost]]*Tabla1[[#This Row],[Cant]])</f>
        <v>4000</v>
      </c>
      <c r="P11741" s="8">
        <f>IF(Tabla1[[#This Row],[Mov]]="VNT",-Tabla1[[#This Row],[Cant]],Tabla1[[#This Row],[Cant]])</f>
        <v>-1</v>
      </c>
      <c r="Q11741" s="8">
        <f>DAY(Tabla1[[#This Row],[Date]])</f>
        <v>3</v>
      </c>
      <c r="R11741" s="8">
        <f>MONTH(Tabla1[[#This Row],[Date]])</f>
        <v>7</v>
      </c>
      <c r="S11741" s="8">
        <f>YEAR(Tabla1[[#This Row],[Date]])</f>
        <v>2023</v>
      </c>
    </row>
    <row r="11742" spans="1:19" x14ac:dyDescent="0.2">
      <c r="A11742">
        <v>11689</v>
      </c>
      <c r="B11742" s="1">
        <v>45110</v>
      </c>
      <c r="C11742" t="s">
        <v>260</v>
      </c>
      <c r="D11742" t="s">
        <v>332</v>
      </c>
      <c r="E11742">
        <v>1</v>
      </c>
      <c r="F11742" t="s">
        <v>532</v>
      </c>
      <c r="G11742" t="s">
        <v>263</v>
      </c>
      <c r="H11742" t="s">
        <v>557</v>
      </c>
      <c r="M11742" s="2">
        <v>30000</v>
      </c>
      <c r="N11742" s="2">
        <v>60000</v>
      </c>
      <c r="O11742" s="2">
        <f>IF(Tabla1[[#This Row],[Mov]]="VNT",Tabla1[[#This Row],[Sale]]-Tabla1[[#This Row],[Cost]],-Tabla1[[#This Row],[Cost]]*Tabla1[[#This Row],[Cant]])</f>
        <v>30000</v>
      </c>
      <c r="P11742" s="8">
        <f>IF(Tabla1[[#This Row],[Mov]]="VNT",-Tabla1[[#This Row],[Cant]],Tabla1[[#This Row],[Cant]])</f>
        <v>-1</v>
      </c>
      <c r="Q11742" s="8">
        <f>DAY(Tabla1[[#This Row],[Date]])</f>
        <v>3</v>
      </c>
      <c r="R11742" s="8">
        <f>MONTH(Tabla1[[#This Row],[Date]])</f>
        <v>7</v>
      </c>
      <c r="S11742" s="8">
        <f>YEAR(Tabla1[[#This Row],[Date]])</f>
        <v>2023</v>
      </c>
    </row>
    <row r="11743" spans="1:19" x14ac:dyDescent="0.2">
      <c r="A11743">
        <v>11690</v>
      </c>
      <c r="B11743" s="1">
        <v>45110</v>
      </c>
      <c r="C11743" t="s">
        <v>260</v>
      </c>
      <c r="D11743" t="s">
        <v>332</v>
      </c>
      <c r="E11743">
        <v>1</v>
      </c>
      <c r="F11743" t="s">
        <v>386</v>
      </c>
      <c r="G11743" t="s">
        <v>272</v>
      </c>
      <c r="H11743" t="s">
        <v>1185</v>
      </c>
      <c r="M11743" s="2">
        <v>65000</v>
      </c>
      <c r="N11743" s="2">
        <v>115000</v>
      </c>
      <c r="O11743" s="2">
        <f>IF(Tabla1[[#This Row],[Mov]]="VNT",Tabla1[[#This Row],[Sale]]-Tabla1[[#This Row],[Cost]],-Tabla1[[#This Row],[Cost]]*Tabla1[[#This Row],[Cant]])</f>
        <v>50000</v>
      </c>
      <c r="P11743" s="8">
        <f>IF(Tabla1[[#This Row],[Mov]]="VNT",-Tabla1[[#This Row],[Cant]],Tabla1[[#This Row],[Cant]])</f>
        <v>-1</v>
      </c>
      <c r="Q11743" s="8">
        <f>DAY(Tabla1[[#This Row],[Date]])</f>
        <v>3</v>
      </c>
      <c r="R11743" s="8">
        <f>MONTH(Tabla1[[#This Row],[Date]])</f>
        <v>7</v>
      </c>
      <c r="S11743" s="8">
        <f>YEAR(Tabla1[[#This Row],[Date]])</f>
        <v>2023</v>
      </c>
    </row>
    <row r="11744" spans="1:19" x14ac:dyDescent="0.2">
      <c r="A11744">
        <v>11691</v>
      </c>
      <c r="B11744" s="1">
        <v>45110</v>
      </c>
      <c r="C11744" t="s">
        <v>260</v>
      </c>
      <c r="D11744" t="s">
        <v>332</v>
      </c>
      <c r="E11744">
        <v>1</v>
      </c>
      <c r="F11744" t="s">
        <v>225</v>
      </c>
      <c r="G11744" t="s">
        <v>272</v>
      </c>
      <c r="H11744" t="s">
        <v>1185</v>
      </c>
      <c r="L11744" t="s">
        <v>1775</v>
      </c>
      <c r="M11744" s="2">
        <v>1100</v>
      </c>
      <c r="N11744" s="2">
        <v>5000</v>
      </c>
      <c r="O11744" s="2">
        <f>IF(Tabla1[[#This Row],[Mov]]="VNT",Tabla1[[#This Row],[Sale]]-Tabla1[[#This Row],[Cost]],-Tabla1[[#This Row],[Cost]]*Tabla1[[#This Row],[Cant]])</f>
        <v>3900</v>
      </c>
      <c r="P11744" s="8">
        <f>IF(Tabla1[[#This Row],[Mov]]="VNT",-Tabla1[[#This Row],[Cant]],Tabla1[[#This Row],[Cant]])</f>
        <v>-1</v>
      </c>
      <c r="Q11744" s="8">
        <f>DAY(Tabla1[[#This Row],[Date]])</f>
        <v>3</v>
      </c>
      <c r="R11744" s="8">
        <f>MONTH(Tabla1[[#This Row],[Date]])</f>
        <v>7</v>
      </c>
      <c r="S11744" s="8">
        <f>YEAR(Tabla1[[#This Row],[Date]])</f>
        <v>2023</v>
      </c>
    </row>
    <row r="11745" spans="1:19" x14ac:dyDescent="0.2">
      <c r="A11745">
        <v>11692</v>
      </c>
      <c r="B11745" s="1">
        <v>45110</v>
      </c>
      <c r="C11745" t="s">
        <v>260</v>
      </c>
      <c r="D11745" t="s">
        <v>332</v>
      </c>
      <c r="E11745">
        <v>1</v>
      </c>
      <c r="F11745" t="s">
        <v>116</v>
      </c>
      <c r="G11745" t="s">
        <v>347</v>
      </c>
      <c r="H11745" t="s">
        <v>518</v>
      </c>
      <c r="M11745" s="2">
        <v>3270</v>
      </c>
      <c r="N11745" s="2">
        <v>3500</v>
      </c>
      <c r="O11745" s="2">
        <f>IF(Tabla1[[#This Row],[Mov]]="VNT",Tabla1[[#This Row],[Sale]]-Tabla1[[#This Row],[Cost]],-Tabla1[[#This Row],[Cost]]*Tabla1[[#This Row],[Cant]])</f>
        <v>230</v>
      </c>
      <c r="P11745" s="8">
        <f>IF(Tabla1[[#This Row],[Mov]]="VNT",-Tabla1[[#This Row],[Cant]],Tabla1[[#This Row],[Cant]])</f>
        <v>-1</v>
      </c>
      <c r="Q11745" s="8">
        <f>DAY(Tabla1[[#This Row],[Date]])</f>
        <v>3</v>
      </c>
      <c r="R11745" s="8">
        <f>MONTH(Tabla1[[#This Row],[Date]])</f>
        <v>7</v>
      </c>
      <c r="S11745" s="8">
        <f>YEAR(Tabla1[[#This Row],[Date]])</f>
        <v>2023</v>
      </c>
    </row>
    <row r="11746" spans="1:19" x14ac:dyDescent="0.2">
      <c r="A11746">
        <v>11693</v>
      </c>
      <c r="B11746" s="1">
        <v>45110</v>
      </c>
      <c r="C11746" t="s">
        <v>260</v>
      </c>
      <c r="D11746" t="s">
        <v>332</v>
      </c>
      <c r="E11746">
        <v>1</v>
      </c>
      <c r="F11746" t="s">
        <v>116</v>
      </c>
      <c r="G11746" t="s">
        <v>347</v>
      </c>
      <c r="H11746" t="s">
        <v>518</v>
      </c>
      <c r="M11746" s="2">
        <v>6074</v>
      </c>
      <c r="N11746" s="2">
        <v>6500</v>
      </c>
      <c r="O11746" s="2">
        <f>IF(Tabla1[[#This Row],[Mov]]="VNT",Tabla1[[#This Row],[Sale]]-Tabla1[[#This Row],[Cost]],-Tabla1[[#This Row],[Cost]]*Tabla1[[#This Row],[Cant]])</f>
        <v>426</v>
      </c>
      <c r="P11746" s="8">
        <f>IF(Tabla1[[#This Row],[Mov]]="VNT",-Tabla1[[#This Row],[Cant]],Tabla1[[#This Row],[Cant]])</f>
        <v>-1</v>
      </c>
      <c r="Q11746" s="8">
        <f>DAY(Tabla1[[#This Row],[Date]])</f>
        <v>3</v>
      </c>
      <c r="R11746" s="8">
        <f>MONTH(Tabla1[[#This Row],[Date]])</f>
        <v>7</v>
      </c>
      <c r="S11746" s="8">
        <f>YEAR(Tabla1[[#This Row],[Date]])</f>
        <v>2023</v>
      </c>
    </row>
    <row r="11747" spans="1:19" x14ac:dyDescent="0.2">
      <c r="A11747">
        <v>11694</v>
      </c>
      <c r="B11747" s="1">
        <v>45110</v>
      </c>
      <c r="C11747" t="s">
        <v>260</v>
      </c>
      <c r="D11747" t="s">
        <v>332</v>
      </c>
      <c r="E11747">
        <v>1</v>
      </c>
      <c r="F11747" t="s">
        <v>3615</v>
      </c>
      <c r="G11747" t="s">
        <v>266</v>
      </c>
      <c r="H11747" t="s">
        <v>3615</v>
      </c>
      <c r="M11747" s="2">
        <v>0</v>
      </c>
      <c r="N11747" s="2">
        <v>1500</v>
      </c>
      <c r="O11747" s="2">
        <f>IF(Tabla1[[#This Row],[Mov]]="VNT",Tabla1[[#This Row],[Sale]]-Tabla1[[#This Row],[Cost]],-Tabla1[[#This Row],[Cost]]*Tabla1[[#This Row],[Cant]])</f>
        <v>1500</v>
      </c>
      <c r="P11747" s="8">
        <f>IF(Tabla1[[#This Row],[Mov]]="VNT",-Tabla1[[#This Row],[Cant]],Tabla1[[#This Row],[Cant]])</f>
        <v>-1</v>
      </c>
      <c r="Q11747" s="8">
        <f>DAY(Tabla1[[#This Row],[Date]])</f>
        <v>3</v>
      </c>
      <c r="R11747" s="8">
        <f>MONTH(Tabla1[[#This Row],[Date]])</f>
        <v>7</v>
      </c>
      <c r="S11747" s="8">
        <f>YEAR(Tabla1[[#This Row],[Date]])</f>
        <v>2023</v>
      </c>
    </row>
    <row r="11748" spans="1:19" x14ac:dyDescent="0.2">
      <c r="A11748">
        <v>11695</v>
      </c>
      <c r="B11748" s="1">
        <v>45111</v>
      </c>
      <c r="C11748" t="s">
        <v>260</v>
      </c>
      <c r="D11748" t="s">
        <v>332</v>
      </c>
      <c r="E11748">
        <v>1</v>
      </c>
      <c r="F11748" t="s">
        <v>48</v>
      </c>
      <c r="G11748" t="s">
        <v>266</v>
      </c>
      <c r="H11748" t="s">
        <v>1952</v>
      </c>
      <c r="J11748" t="s">
        <v>3030</v>
      </c>
      <c r="M11748" s="2">
        <v>55000</v>
      </c>
      <c r="N11748" s="2">
        <v>89000</v>
      </c>
      <c r="O11748" s="2">
        <f>IF(Tabla1[[#This Row],[Mov]]="VNT",Tabla1[[#This Row],[Sale]]-Tabla1[[#This Row],[Cost]],-Tabla1[[#This Row],[Cost]]*Tabla1[[#This Row],[Cant]])</f>
        <v>34000</v>
      </c>
      <c r="P11748" s="8">
        <f>IF(Tabla1[[#This Row],[Mov]]="VNT",-Tabla1[[#This Row],[Cant]],Tabla1[[#This Row],[Cant]])</f>
        <v>-1</v>
      </c>
      <c r="Q11748" s="8">
        <f>DAY(Tabla1[[#This Row],[Date]])</f>
        <v>4</v>
      </c>
      <c r="R11748" s="8">
        <f>MONTH(Tabla1[[#This Row],[Date]])</f>
        <v>7</v>
      </c>
      <c r="S11748" s="8">
        <f>YEAR(Tabla1[[#This Row],[Date]])</f>
        <v>2023</v>
      </c>
    </row>
    <row r="11749" spans="1:19" x14ac:dyDescent="0.2">
      <c r="A11749">
        <v>11696</v>
      </c>
      <c r="B11749" s="1">
        <v>45111</v>
      </c>
      <c r="C11749" t="s">
        <v>260</v>
      </c>
      <c r="D11749" t="s">
        <v>332</v>
      </c>
      <c r="E11749">
        <v>1</v>
      </c>
      <c r="F11749" t="s">
        <v>532</v>
      </c>
      <c r="G11749" t="s">
        <v>273</v>
      </c>
      <c r="H11749" t="s">
        <v>552</v>
      </c>
      <c r="J11749" t="s">
        <v>23</v>
      </c>
      <c r="M11749" s="2">
        <v>16000</v>
      </c>
      <c r="N11749" s="2">
        <v>35000</v>
      </c>
      <c r="O11749" s="2">
        <f>IF(Tabla1[[#This Row],[Mov]]="VNT",Tabla1[[#This Row],[Sale]]-Tabla1[[#This Row],[Cost]],-Tabla1[[#This Row],[Cost]]*Tabla1[[#This Row],[Cant]])</f>
        <v>19000</v>
      </c>
      <c r="P11749" s="8">
        <f>IF(Tabla1[[#This Row],[Mov]]="VNT",-Tabla1[[#This Row],[Cant]],Tabla1[[#This Row],[Cant]])</f>
        <v>-1</v>
      </c>
      <c r="Q11749" s="8">
        <f>DAY(Tabla1[[#This Row],[Date]])</f>
        <v>4</v>
      </c>
      <c r="R11749" s="8">
        <f>MONTH(Tabla1[[#This Row],[Date]])</f>
        <v>7</v>
      </c>
      <c r="S11749" s="8">
        <f>YEAR(Tabla1[[#This Row],[Date]])</f>
        <v>2023</v>
      </c>
    </row>
    <row r="11750" spans="1:19" x14ac:dyDescent="0.2">
      <c r="A11750">
        <v>11697</v>
      </c>
      <c r="B11750" s="1">
        <v>45111</v>
      </c>
      <c r="C11750" t="s">
        <v>260</v>
      </c>
      <c r="D11750" t="s">
        <v>332</v>
      </c>
      <c r="E11750">
        <v>1</v>
      </c>
      <c r="F11750" t="s">
        <v>26</v>
      </c>
      <c r="G11750" t="s">
        <v>284</v>
      </c>
      <c r="H11750" t="s">
        <v>2989</v>
      </c>
      <c r="M11750" s="2">
        <v>28000</v>
      </c>
      <c r="N11750" s="2">
        <v>59000</v>
      </c>
      <c r="O11750" s="2">
        <f>IF(Tabla1[[#This Row],[Mov]]="VNT",Tabla1[[#This Row],[Sale]]-Tabla1[[#This Row],[Cost]],-Tabla1[[#This Row],[Cost]]*Tabla1[[#This Row],[Cant]])</f>
        <v>31000</v>
      </c>
      <c r="P11750" s="8">
        <f>IF(Tabla1[[#This Row],[Mov]]="VNT",-Tabla1[[#This Row],[Cant]],Tabla1[[#This Row],[Cant]])</f>
        <v>-1</v>
      </c>
      <c r="Q11750" s="8">
        <f>DAY(Tabla1[[#This Row],[Date]])</f>
        <v>4</v>
      </c>
      <c r="R11750" s="8">
        <f>MONTH(Tabla1[[#This Row],[Date]])</f>
        <v>7</v>
      </c>
      <c r="S11750" s="8">
        <f>YEAR(Tabla1[[#This Row],[Date]])</f>
        <v>2023</v>
      </c>
    </row>
    <row r="11751" spans="1:19" x14ac:dyDescent="0.2">
      <c r="A11751">
        <v>11698</v>
      </c>
      <c r="B11751" s="1">
        <v>45111</v>
      </c>
      <c r="C11751" t="s">
        <v>260</v>
      </c>
      <c r="D11751" t="s">
        <v>332</v>
      </c>
      <c r="E11751">
        <v>1</v>
      </c>
      <c r="F11751" t="s">
        <v>225</v>
      </c>
      <c r="G11751" t="s">
        <v>263</v>
      </c>
      <c r="H11751" t="s">
        <v>672</v>
      </c>
      <c r="M11751" s="2">
        <v>1100</v>
      </c>
      <c r="N11751" s="2">
        <v>10000</v>
      </c>
      <c r="O11751" s="2">
        <f>IF(Tabla1[[#This Row],[Mov]]="VNT",Tabla1[[#This Row],[Sale]]-Tabla1[[#This Row],[Cost]],-Tabla1[[#This Row],[Cost]]*Tabla1[[#This Row],[Cant]])</f>
        <v>8900</v>
      </c>
      <c r="P11751" s="8">
        <f>IF(Tabla1[[#This Row],[Mov]]="VNT",-Tabla1[[#This Row],[Cant]],Tabla1[[#This Row],[Cant]])</f>
        <v>-1</v>
      </c>
      <c r="Q11751" s="8">
        <f>DAY(Tabla1[[#This Row],[Date]])</f>
        <v>4</v>
      </c>
      <c r="R11751" s="8">
        <f>MONTH(Tabla1[[#This Row],[Date]])</f>
        <v>7</v>
      </c>
      <c r="S11751" s="8">
        <f>YEAR(Tabla1[[#This Row],[Date]])</f>
        <v>2023</v>
      </c>
    </row>
    <row r="11752" spans="1:19" x14ac:dyDescent="0.2">
      <c r="A11752">
        <v>11699</v>
      </c>
      <c r="B11752" s="1">
        <v>45111</v>
      </c>
      <c r="C11752" t="s">
        <v>260</v>
      </c>
      <c r="D11752" t="s">
        <v>332</v>
      </c>
      <c r="E11752">
        <v>1</v>
      </c>
      <c r="F11752" t="s">
        <v>1193</v>
      </c>
      <c r="G11752" t="s">
        <v>263</v>
      </c>
      <c r="H11752" t="s">
        <v>672</v>
      </c>
      <c r="M11752" s="2">
        <v>5000</v>
      </c>
      <c r="N11752" s="2">
        <v>25000</v>
      </c>
      <c r="O11752" s="2">
        <f>IF(Tabla1[[#This Row],[Mov]]="VNT",Tabla1[[#This Row],[Sale]]-Tabla1[[#This Row],[Cost]],-Tabla1[[#This Row],[Cost]]*Tabla1[[#This Row],[Cant]])</f>
        <v>20000</v>
      </c>
      <c r="P11752" s="8">
        <f>IF(Tabla1[[#This Row],[Mov]]="VNT",-Tabla1[[#This Row],[Cant]],Tabla1[[#This Row],[Cant]])</f>
        <v>-1</v>
      </c>
      <c r="Q11752" s="8">
        <f>DAY(Tabla1[[#This Row],[Date]])</f>
        <v>4</v>
      </c>
      <c r="R11752" s="8">
        <f>MONTH(Tabla1[[#This Row],[Date]])</f>
        <v>7</v>
      </c>
      <c r="S11752" s="8">
        <f>YEAR(Tabla1[[#This Row],[Date]])</f>
        <v>2023</v>
      </c>
    </row>
    <row r="11753" spans="1:19" x14ac:dyDescent="0.2">
      <c r="A11753">
        <v>11700</v>
      </c>
      <c r="B11753" s="1">
        <v>45111</v>
      </c>
      <c r="C11753" t="s">
        <v>260</v>
      </c>
      <c r="D11753" t="s">
        <v>332</v>
      </c>
      <c r="E11753">
        <v>1</v>
      </c>
      <c r="F11753" t="s">
        <v>224</v>
      </c>
      <c r="G11753" t="s">
        <v>284</v>
      </c>
      <c r="H11753" t="s">
        <v>907</v>
      </c>
      <c r="J11753" t="s">
        <v>927</v>
      </c>
      <c r="M11753" s="2">
        <v>8000</v>
      </c>
      <c r="N11753" s="2">
        <v>20000</v>
      </c>
      <c r="O11753" s="2">
        <f>IF(Tabla1[[#This Row],[Mov]]="VNT",Tabla1[[#This Row],[Sale]]-Tabla1[[#This Row],[Cost]],-Tabla1[[#This Row],[Cost]]*Tabla1[[#This Row],[Cant]])</f>
        <v>12000</v>
      </c>
      <c r="P11753" s="8">
        <f>IF(Tabla1[[#This Row],[Mov]]="VNT",-Tabla1[[#This Row],[Cant]],Tabla1[[#This Row],[Cant]])</f>
        <v>-1</v>
      </c>
      <c r="Q11753" s="8">
        <f>DAY(Tabla1[[#This Row],[Date]])</f>
        <v>4</v>
      </c>
      <c r="R11753" s="8">
        <f>MONTH(Tabla1[[#This Row],[Date]])</f>
        <v>7</v>
      </c>
      <c r="S11753" s="8">
        <f>YEAR(Tabla1[[#This Row],[Date]])</f>
        <v>2023</v>
      </c>
    </row>
    <row r="11754" spans="1:19" x14ac:dyDescent="0.2">
      <c r="A11754">
        <v>11701</v>
      </c>
      <c r="B11754" s="1">
        <v>45111</v>
      </c>
      <c r="C11754" t="s">
        <v>260</v>
      </c>
      <c r="D11754" t="s">
        <v>332</v>
      </c>
      <c r="E11754">
        <v>1</v>
      </c>
      <c r="F11754" t="s">
        <v>455</v>
      </c>
      <c r="G11754" t="s">
        <v>382</v>
      </c>
      <c r="H11754" t="s">
        <v>509</v>
      </c>
      <c r="M11754" s="2">
        <v>0</v>
      </c>
      <c r="N11754" s="2">
        <v>4000</v>
      </c>
      <c r="O11754" s="2">
        <f>IF(Tabla1[[#This Row],[Mov]]="VNT",Tabla1[[#This Row],[Sale]]-Tabla1[[#This Row],[Cost]],-Tabla1[[#This Row],[Cost]]*Tabla1[[#This Row],[Cant]])</f>
        <v>4000</v>
      </c>
      <c r="P11754" s="8">
        <f>IF(Tabla1[[#This Row],[Mov]]="VNT",-Tabla1[[#This Row],[Cant]],Tabla1[[#This Row],[Cant]])</f>
        <v>-1</v>
      </c>
      <c r="Q11754" s="8">
        <f>DAY(Tabla1[[#This Row],[Date]])</f>
        <v>4</v>
      </c>
      <c r="R11754" s="8">
        <f>MONTH(Tabla1[[#This Row],[Date]])</f>
        <v>7</v>
      </c>
      <c r="S11754" s="8">
        <f>YEAR(Tabla1[[#This Row],[Date]])</f>
        <v>2023</v>
      </c>
    </row>
    <row r="11755" spans="1:19" x14ac:dyDescent="0.2">
      <c r="A11755">
        <v>11702</v>
      </c>
      <c r="B11755" s="1">
        <v>45111</v>
      </c>
      <c r="C11755" t="s">
        <v>260</v>
      </c>
      <c r="D11755" t="s">
        <v>332</v>
      </c>
      <c r="E11755">
        <v>1</v>
      </c>
      <c r="F11755" t="s">
        <v>116</v>
      </c>
      <c r="G11755" t="s">
        <v>382</v>
      </c>
      <c r="H11755" t="s">
        <v>514</v>
      </c>
      <c r="M11755" s="2">
        <v>6074</v>
      </c>
      <c r="N11755" s="2">
        <v>11000</v>
      </c>
      <c r="O11755" s="2">
        <f>IF(Tabla1[[#This Row],[Mov]]="VNT",Tabla1[[#This Row],[Sale]]-Tabla1[[#This Row],[Cost]],-Tabla1[[#This Row],[Cost]]*Tabla1[[#This Row],[Cant]])</f>
        <v>4926</v>
      </c>
      <c r="P11755" s="8">
        <f>IF(Tabla1[[#This Row],[Mov]]="VNT",-Tabla1[[#This Row],[Cant]],Tabla1[[#This Row],[Cant]])</f>
        <v>-1</v>
      </c>
      <c r="Q11755" s="8">
        <f>DAY(Tabla1[[#This Row],[Date]])</f>
        <v>4</v>
      </c>
      <c r="R11755" s="8">
        <f>MONTH(Tabla1[[#This Row],[Date]])</f>
        <v>7</v>
      </c>
      <c r="S11755" s="8">
        <f>YEAR(Tabla1[[#This Row],[Date]])</f>
        <v>2023</v>
      </c>
    </row>
    <row r="11756" spans="1:19" x14ac:dyDescent="0.2">
      <c r="A11756">
        <v>11703</v>
      </c>
      <c r="B11756" s="1">
        <v>45111</v>
      </c>
      <c r="C11756" t="s">
        <v>260</v>
      </c>
      <c r="D11756" t="s">
        <v>332</v>
      </c>
      <c r="E11756">
        <v>1</v>
      </c>
      <c r="F11756" t="s">
        <v>2134</v>
      </c>
      <c r="G11756" t="s">
        <v>266</v>
      </c>
      <c r="H11756" t="s">
        <v>3670</v>
      </c>
      <c r="M11756" s="2">
        <v>3500</v>
      </c>
      <c r="N11756" s="2">
        <v>10000</v>
      </c>
      <c r="O11756" s="2">
        <f>IF(Tabla1[[#This Row],[Mov]]="VNT",Tabla1[[#This Row],[Sale]]-Tabla1[[#This Row],[Cost]],-Tabla1[[#This Row],[Cost]]*Tabla1[[#This Row],[Cant]])</f>
        <v>6500</v>
      </c>
      <c r="P11756" s="8">
        <f>IF(Tabla1[[#This Row],[Mov]]="VNT",-Tabla1[[#This Row],[Cant]],Tabla1[[#This Row],[Cant]])</f>
        <v>-1</v>
      </c>
      <c r="Q11756" s="8">
        <f>DAY(Tabla1[[#This Row],[Date]])</f>
        <v>4</v>
      </c>
      <c r="R11756" s="8">
        <f>MONTH(Tabla1[[#This Row],[Date]])</f>
        <v>7</v>
      </c>
      <c r="S11756" s="8">
        <f>YEAR(Tabla1[[#This Row],[Date]])</f>
        <v>2023</v>
      </c>
    </row>
    <row r="11757" spans="1:19" x14ac:dyDescent="0.2">
      <c r="A11757">
        <v>11704</v>
      </c>
      <c r="B11757" s="1">
        <v>45111</v>
      </c>
      <c r="C11757" t="s">
        <v>260</v>
      </c>
      <c r="D11757" t="s">
        <v>332</v>
      </c>
      <c r="E11757">
        <v>1</v>
      </c>
      <c r="F11757" t="s">
        <v>532</v>
      </c>
      <c r="G11757" t="s">
        <v>266</v>
      </c>
      <c r="H11757" t="s">
        <v>3454</v>
      </c>
      <c r="M11757" s="2">
        <v>25000</v>
      </c>
      <c r="N11757" s="2">
        <v>55000</v>
      </c>
      <c r="O11757" s="2">
        <f>IF(Tabla1[[#This Row],[Mov]]="VNT",Tabla1[[#This Row],[Sale]]-Tabla1[[#This Row],[Cost]],-Tabla1[[#This Row],[Cost]]*Tabla1[[#This Row],[Cant]])</f>
        <v>30000</v>
      </c>
      <c r="P11757" s="8">
        <f>IF(Tabla1[[#This Row],[Mov]]="VNT",-Tabla1[[#This Row],[Cant]],Tabla1[[#This Row],[Cant]])</f>
        <v>-1</v>
      </c>
      <c r="Q11757" s="8">
        <f>DAY(Tabla1[[#This Row],[Date]])</f>
        <v>4</v>
      </c>
      <c r="R11757" s="8">
        <f>MONTH(Tabla1[[#This Row],[Date]])</f>
        <v>7</v>
      </c>
      <c r="S11757" s="8">
        <f>YEAR(Tabla1[[#This Row],[Date]])</f>
        <v>2023</v>
      </c>
    </row>
    <row r="11758" spans="1:19" x14ac:dyDescent="0.2">
      <c r="A11758">
        <v>11705</v>
      </c>
      <c r="B11758" s="1">
        <v>45111</v>
      </c>
      <c r="C11758" t="s">
        <v>260</v>
      </c>
      <c r="D11758" t="s">
        <v>332</v>
      </c>
      <c r="E11758">
        <v>1</v>
      </c>
      <c r="F11758" t="s">
        <v>3120</v>
      </c>
      <c r="G11758" t="s">
        <v>721</v>
      </c>
      <c r="H11758" t="s">
        <v>3671</v>
      </c>
      <c r="M11758" s="2">
        <v>2000</v>
      </c>
      <c r="N11758" s="2">
        <v>7000</v>
      </c>
      <c r="O11758" s="2">
        <f>IF(Tabla1[[#This Row],[Mov]]="VNT",Tabla1[[#This Row],[Sale]]-Tabla1[[#This Row],[Cost]],-Tabla1[[#This Row],[Cost]]*Tabla1[[#This Row],[Cant]])</f>
        <v>5000</v>
      </c>
      <c r="P11758" s="8">
        <f>IF(Tabla1[[#This Row],[Mov]]="VNT",-Tabla1[[#This Row],[Cant]],Tabla1[[#This Row],[Cant]])</f>
        <v>-1</v>
      </c>
      <c r="Q11758" s="8">
        <f>DAY(Tabla1[[#This Row],[Date]])</f>
        <v>4</v>
      </c>
      <c r="R11758" s="8">
        <f>MONTH(Tabla1[[#This Row],[Date]])</f>
        <v>7</v>
      </c>
      <c r="S11758" s="8">
        <f>YEAR(Tabla1[[#This Row],[Date]])</f>
        <v>2023</v>
      </c>
    </row>
    <row r="11759" spans="1:19" x14ac:dyDescent="0.2">
      <c r="A11759">
        <v>11706</v>
      </c>
      <c r="B11759" s="1">
        <v>45111</v>
      </c>
      <c r="C11759" t="s">
        <v>260</v>
      </c>
      <c r="D11759" t="s">
        <v>332</v>
      </c>
      <c r="E11759">
        <v>1</v>
      </c>
      <c r="F11759" t="s">
        <v>458</v>
      </c>
      <c r="G11759" t="s">
        <v>262</v>
      </c>
      <c r="H11759" t="s">
        <v>3672</v>
      </c>
      <c r="M11759" s="2">
        <v>0</v>
      </c>
      <c r="N11759" s="2">
        <v>50000</v>
      </c>
      <c r="O11759" s="2">
        <f>IF(Tabla1[[#This Row],[Mov]]="VNT",Tabla1[[#This Row],[Sale]]-Tabla1[[#This Row],[Cost]],-Tabla1[[#This Row],[Cost]]*Tabla1[[#This Row],[Cant]])</f>
        <v>50000</v>
      </c>
      <c r="P11759" s="8">
        <f>IF(Tabla1[[#This Row],[Mov]]="VNT",-Tabla1[[#This Row],[Cant]],Tabla1[[#This Row],[Cant]])</f>
        <v>-1</v>
      </c>
      <c r="Q11759" s="8">
        <f>DAY(Tabla1[[#This Row],[Date]])</f>
        <v>4</v>
      </c>
      <c r="R11759" s="8">
        <f>MONTH(Tabla1[[#This Row],[Date]])</f>
        <v>7</v>
      </c>
      <c r="S11759" s="8">
        <f>YEAR(Tabla1[[#This Row],[Date]])</f>
        <v>2023</v>
      </c>
    </row>
    <row r="11760" spans="1:19" x14ac:dyDescent="0.2">
      <c r="A11760">
        <v>11707</v>
      </c>
      <c r="B11760" s="1">
        <v>45111</v>
      </c>
      <c r="C11760" t="s">
        <v>260</v>
      </c>
      <c r="D11760" t="s">
        <v>332</v>
      </c>
      <c r="E11760">
        <v>1</v>
      </c>
      <c r="F11760" t="s">
        <v>214</v>
      </c>
      <c r="G11760" t="s">
        <v>794</v>
      </c>
      <c r="H11760" t="s">
        <v>3583</v>
      </c>
      <c r="M11760" s="2">
        <v>15000</v>
      </c>
      <c r="N11760" s="2">
        <v>29000</v>
      </c>
      <c r="O11760" s="2">
        <f>IF(Tabla1[[#This Row],[Mov]]="VNT",Tabla1[[#This Row],[Sale]]-Tabla1[[#This Row],[Cost]],-Tabla1[[#This Row],[Cost]]*Tabla1[[#This Row],[Cant]])</f>
        <v>14000</v>
      </c>
      <c r="P11760" s="8">
        <f>IF(Tabla1[[#This Row],[Mov]]="VNT",-Tabla1[[#This Row],[Cant]],Tabla1[[#This Row],[Cant]])</f>
        <v>-1</v>
      </c>
      <c r="Q11760" s="8">
        <f>DAY(Tabla1[[#This Row],[Date]])</f>
        <v>4</v>
      </c>
      <c r="R11760" s="8">
        <f>MONTH(Tabla1[[#This Row],[Date]])</f>
        <v>7</v>
      </c>
      <c r="S11760" s="8">
        <f>YEAR(Tabla1[[#This Row],[Date]])</f>
        <v>2023</v>
      </c>
    </row>
    <row r="11761" spans="1:19" x14ac:dyDescent="0.2">
      <c r="A11761">
        <v>11708</v>
      </c>
      <c r="B11761" s="1">
        <v>45111</v>
      </c>
      <c r="C11761" t="s">
        <v>260</v>
      </c>
      <c r="D11761" t="s">
        <v>332</v>
      </c>
      <c r="E11761">
        <v>1</v>
      </c>
      <c r="F11761" t="s">
        <v>475</v>
      </c>
      <c r="G11761" t="s">
        <v>273</v>
      </c>
      <c r="H11761" t="s">
        <v>470</v>
      </c>
      <c r="M11761" s="2">
        <v>4000</v>
      </c>
      <c r="N11761" s="2">
        <v>10000</v>
      </c>
      <c r="O11761" s="2">
        <f>IF(Tabla1[[#This Row],[Mov]]="VNT",Tabla1[[#This Row],[Sale]]-Tabla1[[#This Row],[Cost]],-Tabla1[[#This Row],[Cost]]*Tabla1[[#This Row],[Cant]])</f>
        <v>6000</v>
      </c>
      <c r="P11761" s="8">
        <f>IF(Tabla1[[#This Row],[Mov]]="VNT",-Tabla1[[#This Row],[Cant]],Tabla1[[#This Row],[Cant]])</f>
        <v>-1</v>
      </c>
      <c r="Q11761" s="8">
        <f>DAY(Tabla1[[#This Row],[Date]])</f>
        <v>4</v>
      </c>
      <c r="R11761" s="8">
        <f>MONTH(Tabla1[[#This Row],[Date]])</f>
        <v>7</v>
      </c>
      <c r="S11761" s="8">
        <f>YEAR(Tabla1[[#This Row],[Date]])</f>
        <v>2023</v>
      </c>
    </row>
    <row r="11762" spans="1:19" x14ac:dyDescent="0.2">
      <c r="A11762">
        <v>11709</v>
      </c>
      <c r="B11762" s="1">
        <v>45111</v>
      </c>
      <c r="C11762" t="s">
        <v>260</v>
      </c>
      <c r="D11762" t="s">
        <v>332</v>
      </c>
      <c r="E11762">
        <v>1</v>
      </c>
      <c r="F11762" t="s">
        <v>127</v>
      </c>
      <c r="G11762" t="s">
        <v>266</v>
      </c>
      <c r="H11762" t="s">
        <v>967</v>
      </c>
      <c r="M11762" s="2">
        <v>16000</v>
      </c>
      <c r="N11762" s="2">
        <v>30000</v>
      </c>
      <c r="O11762" s="2">
        <f>IF(Tabla1[[#This Row],[Mov]]="VNT",Tabla1[[#This Row],[Sale]]-Tabla1[[#This Row],[Cost]],-Tabla1[[#This Row],[Cost]]*Tabla1[[#This Row],[Cant]])</f>
        <v>14000</v>
      </c>
      <c r="P11762" s="8">
        <f>IF(Tabla1[[#This Row],[Mov]]="VNT",-Tabla1[[#This Row],[Cant]],Tabla1[[#This Row],[Cant]])</f>
        <v>-1</v>
      </c>
      <c r="Q11762" s="8">
        <f>DAY(Tabla1[[#This Row],[Date]])</f>
        <v>4</v>
      </c>
      <c r="R11762" s="8">
        <f>MONTH(Tabla1[[#This Row],[Date]])</f>
        <v>7</v>
      </c>
      <c r="S11762" s="8">
        <f>YEAR(Tabla1[[#This Row],[Date]])</f>
        <v>2023</v>
      </c>
    </row>
    <row r="11763" spans="1:19" x14ac:dyDescent="0.2">
      <c r="A11763">
        <v>11710</v>
      </c>
      <c r="B11763" s="1">
        <v>45111</v>
      </c>
      <c r="C11763" t="s">
        <v>260</v>
      </c>
      <c r="D11763" t="s">
        <v>332</v>
      </c>
      <c r="E11763">
        <v>1</v>
      </c>
      <c r="F11763" t="s">
        <v>225</v>
      </c>
      <c r="G11763" t="s">
        <v>272</v>
      </c>
      <c r="H11763" t="s">
        <v>309</v>
      </c>
      <c r="M11763" s="2">
        <v>1100</v>
      </c>
      <c r="N11763" s="2">
        <v>10000</v>
      </c>
      <c r="O11763" s="2">
        <f>IF(Tabla1[[#This Row],[Mov]]="VNT",Tabla1[[#This Row],[Sale]]-Tabla1[[#This Row],[Cost]],-Tabla1[[#This Row],[Cost]]*Tabla1[[#This Row],[Cant]])</f>
        <v>8900</v>
      </c>
      <c r="P11763" s="8">
        <f>IF(Tabla1[[#This Row],[Mov]]="VNT",-Tabla1[[#This Row],[Cant]],Tabla1[[#This Row],[Cant]])</f>
        <v>-1</v>
      </c>
      <c r="Q11763" s="8">
        <f>DAY(Tabla1[[#This Row],[Date]])</f>
        <v>4</v>
      </c>
      <c r="R11763" s="8">
        <f>MONTH(Tabla1[[#This Row],[Date]])</f>
        <v>7</v>
      </c>
      <c r="S11763" s="8">
        <f>YEAR(Tabla1[[#This Row],[Date]])</f>
        <v>2023</v>
      </c>
    </row>
    <row r="11764" spans="1:19" x14ac:dyDescent="0.2">
      <c r="A11764">
        <v>11711</v>
      </c>
      <c r="B11764" s="1">
        <v>45111</v>
      </c>
      <c r="C11764" t="s">
        <v>260</v>
      </c>
      <c r="D11764" t="s">
        <v>332</v>
      </c>
      <c r="E11764">
        <v>1</v>
      </c>
      <c r="F11764" t="s">
        <v>15</v>
      </c>
      <c r="G11764" t="s">
        <v>333</v>
      </c>
      <c r="H11764" t="s">
        <v>16</v>
      </c>
      <c r="M11764" s="2">
        <v>3500</v>
      </c>
      <c r="N11764" s="2">
        <v>12000</v>
      </c>
      <c r="O11764" s="2">
        <f>IF(Tabla1[[#This Row],[Mov]]="VNT",Tabla1[[#This Row],[Sale]]-Tabla1[[#This Row],[Cost]],-Tabla1[[#This Row],[Cost]]*Tabla1[[#This Row],[Cant]])</f>
        <v>8500</v>
      </c>
      <c r="P11764" s="8">
        <f>IF(Tabla1[[#This Row],[Mov]]="VNT",-Tabla1[[#This Row],[Cant]],Tabla1[[#This Row],[Cant]])</f>
        <v>-1</v>
      </c>
      <c r="Q11764" s="8">
        <f>DAY(Tabla1[[#This Row],[Date]])</f>
        <v>4</v>
      </c>
      <c r="R11764" s="8">
        <f>MONTH(Tabla1[[#This Row],[Date]])</f>
        <v>7</v>
      </c>
      <c r="S11764" s="8">
        <f>YEAR(Tabla1[[#This Row],[Date]])</f>
        <v>2023</v>
      </c>
    </row>
    <row r="11765" spans="1:19" x14ac:dyDescent="0.2">
      <c r="A11765">
        <v>11712</v>
      </c>
      <c r="B11765" s="1">
        <v>45111</v>
      </c>
      <c r="C11765" t="s">
        <v>260</v>
      </c>
      <c r="D11765" t="s">
        <v>332</v>
      </c>
      <c r="E11765">
        <v>1</v>
      </c>
      <c r="F11765" t="s">
        <v>116</v>
      </c>
      <c r="G11765" t="s">
        <v>347</v>
      </c>
      <c r="H11765" t="s">
        <v>518</v>
      </c>
      <c r="M11765" s="2">
        <v>6074</v>
      </c>
      <c r="N11765" s="2">
        <v>6500</v>
      </c>
      <c r="O11765" s="2">
        <f>IF(Tabla1[[#This Row],[Mov]]="VNT",Tabla1[[#This Row],[Sale]]-Tabla1[[#This Row],[Cost]],-Tabla1[[#This Row],[Cost]]*Tabla1[[#This Row],[Cant]])</f>
        <v>426</v>
      </c>
      <c r="P11765" s="8">
        <f>IF(Tabla1[[#This Row],[Mov]]="VNT",-Tabla1[[#This Row],[Cant]],Tabla1[[#This Row],[Cant]])</f>
        <v>-1</v>
      </c>
      <c r="Q11765" s="8">
        <f>DAY(Tabla1[[#This Row],[Date]])</f>
        <v>4</v>
      </c>
      <c r="R11765" s="8">
        <f>MONTH(Tabla1[[#This Row],[Date]])</f>
        <v>7</v>
      </c>
      <c r="S11765" s="8">
        <f>YEAR(Tabla1[[#This Row],[Date]])</f>
        <v>2023</v>
      </c>
    </row>
    <row r="11766" spans="1:19" x14ac:dyDescent="0.2">
      <c r="A11766">
        <v>11713</v>
      </c>
      <c r="B11766" s="1">
        <v>45111</v>
      </c>
      <c r="C11766" t="s">
        <v>260</v>
      </c>
      <c r="D11766" t="s">
        <v>332</v>
      </c>
      <c r="E11766">
        <v>1</v>
      </c>
      <c r="F11766" t="s">
        <v>127</v>
      </c>
      <c r="G11766" t="s">
        <v>266</v>
      </c>
      <c r="H11766" t="s">
        <v>3066</v>
      </c>
      <c r="M11766" s="2">
        <v>8000</v>
      </c>
      <c r="N11766" s="2">
        <v>20000</v>
      </c>
      <c r="O11766" s="2">
        <f>IF(Tabla1[[#This Row],[Mov]]="VNT",Tabla1[[#This Row],[Sale]]-Tabla1[[#This Row],[Cost]],-Tabla1[[#This Row],[Cost]]*Tabla1[[#This Row],[Cant]])</f>
        <v>12000</v>
      </c>
      <c r="P11766" s="8">
        <f>IF(Tabla1[[#This Row],[Mov]]="VNT",-Tabla1[[#This Row],[Cant]],Tabla1[[#This Row],[Cant]])</f>
        <v>-1</v>
      </c>
      <c r="Q11766" s="8">
        <f>DAY(Tabla1[[#This Row],[Date]])</f>
        <v>4</v>
      </c>
      <c r="R11766" s="8">
        <f>MONTH(Tabla1[[#This Row],[Date]])</f>
        <v>7</v>
      </c>
      <c r="S11766" s="8">
        <f>YEAR(Tabla1[[#This Row],[Date]])</f>
        <v>2023</v>
      </c>
    </row>
    <row r="11767" spans="1:19" x14ac:dyDescent="0.2">
      <c r="A11767">
        <v>11714</v>
      </c>
      <c r="B11767" s="1">
        <v>45111</v>
      </c>
      <c r="C11767" t="s">
        <v>260</v>
      </c>
      <c r="D11767" t="s">
        <v>332</v>
      </c>
      <c r="E11767">
        <v>1</v>
      </c>
      <c r="F11767" t="s">
        <v>15</v>
      </c>
      <c r="G11767" t="s">
        <v>273</v>
      </c>
      <c r="H11767" t="s">
        <v>3431</v>
      </c>
      <c r="M11767" s="2">
        <v>2500</v>
      </c>
      <c r="N11767" s="2">
        <v>7000</v>
      </c>
      <c r="O11767" s="2">
        <f>IF(Tabla1[[#This Row],[Mov]]="VNT",Tabla1[[#This Row],[Sale]]-Tabla1[[#This Row],[Cost]],-Tabla1[[#This Row],[Cost]]*Tabla1[[#This Row],[Cant]])</f>
        <v>4500</v>
      </c>
      <c r="P11767" s="8">
        <f>IF(Tabla1[[#This Row],[Mov]]="VNT",-Tabla1[[#This Row],[Cant]],Tabla1[[#This Row],[Cant]])</f>
        <v>-1</v>
      </c>
      <c r="Q11767" s="8">
        <f>DAY(Tabla1[[#This Row],[Date]])</f>
        <v>4</v>
      </c>
      <c r="R11767" s="8">
        <f>MONTH(Tabla1[[#This Row],[Date]])</f>
        <v>7</v>
      </c>
      <c r="S11767" s="8">
        <f>YEAR(Tabla1[[#This Row],[Date]])</f>
        <v>2023</v>
      </c>
    </row>
    <row r="11768" spans="1:19" x14ac:dyDescent="0.2">
      <c r="A11768">
        <v>11715</v>
      </c>
      <c r="B11768" s="1">
        <v>45111</v>
      </c>
      <c r="C11768" t="s">
        <v>260</v>
      </c>
      <c r="D11768" t="s">
        <v>332</v>
      </c>
      <c r="E11768">
        <v>1</v>
      </c>
      <c r="F11768" t="s">
        <v>21</v>
      </c>
      <c r="G11768" t="s">
        <v>263</v>
      </c>
      <c r="H11768" t="s">
        <v>3602</v>
      </c>
      <c r="M11768" s="2">
        <v>5500</v>
      </c>
      <c r="N11768" s="2">
        <v>20000</v>
      </c>
      <c r="O11768" s="2">
        <f>IF(Tabla1[[#This Row],[Mov]]="VNT",Tabla1[[#This Row],[Sale]]-Tabla1[[#This Row],[Cost]],-Tabla1[[#This Row],[Cost]]*Tabla1[[#This Row],[Cant]])</f>
        <v>14500</v>
      </c>
      <c r="P11768" s="8">
        <f>IF(Tabla1[[#This Row],[Mov]]="VNT",-Tabla1[[#This Row],[Cant]],Tabla1[[#This Row],[Cant]])</f>
        <v>-1</v>
      </c>
      <c r="Q11768" s="8">
        <f>DAY(Tabla1[[#This Row],[Date]])</f>
        <v>4</v>
      </c>
      <c r="R11768" s="8">
        <f>MONTH(Tabla1[[#This Row],[Date]])</f>
        <v>7</v>
      </c>
      <c r="S11768" s="8">
        <f>YEAR(Tabla1[[#This Row],[Date]])</f>
        <v>2023</v>
      </c>
    </row>
    <row r="11769" spans="1:19" x14ac:dyDescent="0.2">
      <c r="A11769">
        <v>11716</v>
      </c>
      <c r="B11769" s="1">
        <v>45111</v>
      </c>
      <c r="C11769" t="s">
        <v>261</v>
      </c>
      <c r="D11769" t="s">
        <v>659</v>
      </c>
      <c r="E11769">
        <v>20</v>
      </c>
      <c r="F11769" t="s">
        <v>21</v>
      </c>
      <c r="G11769" t="s">
        <v>272</v>
      </c>
      <c r="H11769" t="s">
        <v>1522</v>
      </c>
      <c r="M11769" s="2">
        <v>2800</v>
      </c>
      <c r="N11769" s="2">
        <v>10000</v>
      </c>
      <c r="O11769" s="2">
        <f>IF(Tabla1[[#This Row],[Mov]]="VNT",Tabla1[[#This Row],[Sale]]-Tabla1[[#This Row],[Cost]],-Tabla1[[#This Row],[Cost]]*Tabla1[[#This Row],[Cant]])</f>
        <v>-56000</v>
      </c>
      <c r="P11769" s="8">
        <f>IF(Tabla1[[#This Row],[Mov]]="VNT",-Tabla1[[#This Row],[Cant]],Tabla1[[#This Row],[Cant]])</f>
        <v>20</v>
      </c>
      <c r="Q11769" s="8">
        <f>DAY(Tabla1[[#This Row],[Date]])</f>
        <v>4</v>
      </c>
      <c r="R11769" s="8">
        <f>MONTH(Tabla1[[#This Row],[Date]])</f>
        <v>7</v>
      </c>
      <c r="S11769" s="8">
        <f>YEAR(Tabla1[[#This Row],[Date]])</f>
        <v>2023</v>
      </c>
    </row>
    <row r="11770" spans="1:19" x14ac:dyDescent="0.2">
      <c r="A11770">
        <v>11717</v>
      </c>
      <c r="B11770" s="1">
        <v>45111</v>
      </c>
      <c r="C11770" t="s">
        <v>261</v>
      </c>
      <c r="D11770" t="s">
        <v>659</v>
      </c>
      <c r="E11770">
        <v>1</v>
      </c>
      <c r="F11770" t="s">
        <v>224</v>
      </c>
      <c r="G11770" t="s">
        <v>860</v>
      </c>
      <c r="H11770" t="s">
        <v>2178</v>
      </c>
      <c r="J11770" t="s">
        <v>927</v>
      </c>
      <c r="M11770" s="2">
        <v>11000</v>
      </c>
      <c r="N11770" s="2">
        <v>22000</v>
      </c>
      <c r="O11770" s="2">
        <f>IF(Tabla1[[#This Row],[Mov]]="VNT",Tabla1[[#This Row],[Sale]]-Tabla1[[#This Row],[Cost]],-Tabla1[[#This Row],[Cost]]*Tabla1[[#This Row],[Cant]])</f>
        <v>-11000</v>
      </c>
      <c r="P11770" s="8">
        <f>IF(Tabla1[[#This Row],[Mov]]="VNT",-Tabla1[[#This Row],[Cant]],Tabla1[[#This Row],[Cant]])</f>
        <v>1</v>
      </c>
      <c r="Q11770" s="8">
        <f>DAY(Tabla1[[#This Row],[Date]])</f>
        <v>4</v>
      </c>
      <c r="R11770" s="8">
        <f>MONTH(Tabla1[[#This Row],[Date]])</f>
        <v>7</v>
      </c>
      <c r="S11770" s="8">
        <f>YEAR(Tabla1[[#This Row],[Date]])</f>
        <v>2023</v>
      </c>
    </row>
    <row r="11771" spans="1:19" x14ac:dyDescent="0.2">
      <c r="A11771">
        <v>11718</v>
      </c>
      <c r="B11771" s="1">
        <v>45111</v>
      </c>
      <c r="C11771" t="s">
        <v>261</v>
      </c>
      <c r="D11771" t="s">
        <v>892</v>
      </c>
      <c r="E11771">
        <v>1</v>
      </c>
      <c r="F11771" t="s">
        <v>386</v>
      </c>
      <c r="G11771" t="s">
        <v>272</v>
      </c>
      <c r="H11771" t="s">
        <v>3026</v>
      </c>
      <c r="M11771" s="2">
        <v>65000</v>
      </c>
      <c r="N11771" s="2">
        <v>125000</v>
      </c>
      <c r="O11771" s="2">
        <f>IF(Tabla1[[#This Row],[Mov]]="VNT",Tabla1[[#This Row],[Sale]]-Tabla1[[#This Row],[Cost]],-Tabla1[[#This Row],[Cost]]*Tabla1[[#This Row],[Cant]])</f>
        <v>-65000</v>
      </c>
      <c r="P11771" s="8">
        <f>IF(Tabla1[[#This Row],[Mov]]="VNT",-Tabla1[[#This Row],[Cant]],Tabla1[[#This Row],[Cant]])</f>
        <v>1</v>
      </c>
      <c r="Q11771" s="8">
        <f>DAY(Tabla1[[#This Row],[Date]])</f>
        <v>4</v>
      </c>
      <c r="R11771" s="8">
        <f>MONTH(Tabla1[[#This Row],[Date]])</f>
        <v>7</v>
      </c>
      <c r="S11771" s="8">
        <f>YEAR(Tabla1[[#This Row],[Date]])</f>
        <v>2023</v>
      </c>
    </row>
    <row r="11772" spans="1:19" x14ac:dyDescent="0.2">
      <c r="A11772">
        <v>11719</v>
      </c>
      <c r="B11772" s="1">
        <v>45111</v>
      </c>
      <c r="C11772" t="s">
        <v>261</v>
      </c>
      <c r="D11772" t="s">
        <v>892</v>
      </c>
      <c r="E11772">
        <v>1</v>
      </c>
      <c r="F11772" t="s">
        <v>475</v>
      </c>
      <c r="G11772" t="s">
        <v>272</v>
      </c>
      <c r="H11772" t="s">
        <v>252</v>
      </c>
      <c r="M11772" s="2">
        <v>5000</v>
      </c>
      <c r="N11772" s="2">
        <v>5000</v>
      </c>
      <c r="O11772" s="2">
        <f>IF(Tabla1[[#This Row],[Mov]]="VNT",Tabla1[[#This Row],[Sale]]-Tabla1[[#This Row],[Cost]],-Tabla1[[#This Row],[Cost]]*Tabla1[[#This Row],[Cant]])</f>
        <v>-5000</v>
      </c>
      <c r="P11772" s="8">
        <f>IF(Tabla1[[#This Row],[Mov]]="VNT",-Tabla1[[#This Row],[Cant]],Tabla1[[#This Row],[Cant]])</f>
        <v>1</v>
      </c>
      <c r="Q11772" s="8">
        <f>DAY(Tabla1[[#This Row],[Date]])</f>
        <v>4</v>
      </c>
      <c r="R11772" s="8">
        <f>MONTH(Tabla1[[#This Row],[Date]])</f>
        <v>7</v>
      </c>
      <c r="S11772" s="8">
        <f>YEAR(Tabla1[[#This Row],[Date]])</f>
        <v>2023</v>
      </c>
    </row>
    <row r="11773" spans="1:19" x14ac:dyDescent="0.2">
      <c r="A11773">
        <v>11720</v>
      </c>
      <c r="B11773" s="1">
        <v>45111</v>
      </c>
      <c r="C11773" t="s">
        <v>261</v>
      </c>
      <c r="D11773" t="s">
        <v>892</v>
      </c>
      <c r="E11773">
        <v>1</v>
      </c>
      <c r="F11773" t="s">
        <v>475</v>
      </c>
      <c r="G11773" t="s">
        <v>272</v>
      </c>
      <c r="H11773" t="s">
        <v>1241</v>
      </c>
      <c r="M11773" s="2">
        <v>5000</v>
      </c>
      <c r="N11773" s="2">
        <v>5000</v>
      </c>
      <c r="O11773" s="2">
        <f>IF(Tabla1[[#This Row],[Mov]]="VNT",Tabla1[[#This Row],[Sale]]-Tabla1[[#This Row],[Cost]],-Tabla1[[#This Row],[Cost]]*Tabla1[[#This Row],[Cant]])</f>
        <v>-5000</v>
      </c>
      <c r="P11773" s="8">
        <f>IF(Tabla1[[#This Row],[Mov]]="VNT",-Tabla1[[#This Row],[Cant]],Tabla1[[#This Row],[Cant]])</f>
        <v>1</v>
      </c>
      <c r="Q11773" s="8">
        <f>DAY(Tabla1[[#This Row],[Date]])</f>
        <v>4</v>
      </c>
      <c r="R11773" s="8">
        <f>MONTH(Tabla1[[#This Row],[Date]])</f>
        <v>7</v>
      </c>
      <c r="S11773" s="8">
        <f>YEAR(Tabla1[[#This Row],[Date]])</f>
        <v>2023</v>
      </c>
    </row>
    <row r="11774" spans="1:19" x14ac:dyDescent="0.2">
      <c r="A11774">
        <v>11721</v>
      </c>
      <c r="B11774" s="1">
        <v>45111</v>
      </c>
      <c r="C11774" t="s">
        <v>261</v>
      </c>
      <c r="D11774" t="s">
        <v>2314</v>
      </c>
      <c r="E11774">
        <v>1</v>
      </c>
      <c r="F11774" t="s">
        <v>48</v>
      </c>
      <c r="G11774" t="s">
        <v>266</v>
      </c>
      <c r="H11774" t="s">
        <v>3216</v>
      </c>
      <c r="M11774" s="2">
        <v>40000</v>
      </c>
      <c r="N11774" s="2">
        <v>94000</v>
      </c>
      <c r="O11774" s="2">
        <f>IF(Tabla1[[#This Row],[Mov]]="VNT",Tabla1[[#This Row],[Sale]]-Tabla1[[#This Row],[Cost]],-Tabla1[[#This Row],[Cost]]*Tabla1[[#This Row],[Cant]])</f>
        <v>-40000</v>
      </c>
      <c r="P11774" s="8">
        <f>IF(Tabla1[[#This Row],[Mov]]="VNT",-Tabla1[[#This Row],[Cant]],Tabla1[[#This Row],[Cant]])</f>
        <v>1</v>
      </c>
      <c r="Q11774" s="8">
        <f>DAY(Tabla1[[#This Row],[Date]])</f>
        <v>4</v>
      </c>
      <c r="R11774" s="8">
        <f>MONTH(Tabla1[[#This Row],[Date]])</f>
        <v>7</v>
      </c>
      <c r="S11774" s="8">
        <f>YEAR(Tabla1[[#This Row],[Date]])</f>
        <v>2023</v>
      </c>
    </row>
    <row r="11775" spans="1:19" x14ac:dyDescent="0.2">
      <c r="A11775">
        <v>11722</v>
      </c>
      <c r="B11775" s="1">
        <v>45111</v>
      </c>
      <c r="C11775" t="s">
        <v>261</v>
      </c>
      <c r="D11775" t="s">
        <v>2314</v>
      </c>
      <c r="E11775">
        <v>2</v>
      </c>
      <c r="F11775" t="s">
        <v>127</v>
      </c>
      <c r="G11775" t="s">
        <v>266</v>
      </c>
      <c r="H11775" t="s">
        <v>3505</v>
      </c>
      <c r="M11775" s="2">
        <v>10000</v>
      </c>
      <c r="N11775" s="2">
        <v>24000</v>
      </c>
      <c r="O11775" s="2">
        <f>IF(Tabla1[[#This Row],[Mov]]="VNT",Tabla1[[#This Row],[Sale]]-Tabla1[[#This Row],[Cost]],-Tabla1[[#This Row],[Cost]]*Tabla1[[#This Row],[Cant]])</f>
        <v>-20000</v>
      </c>
      <c r="P11775" s="8">
        <f>IF(Tabla1[[#This Row],[Mov]]="VNT",-Tabla1[[#This Row],[Cant]],Tabla1[[#This Row],[Cant]])</f>
        <v>2</v>
      </c>
      <c r="Q11775" s="8">
        <f>DAY(Tabla1[[#This Row],[Date]])</f>
        <v>4</v>
      </c>
      <c r="R11775" s="8">
        <f>MONTH(Tabla1[[#This Row],[Date]])</f>
        <v>7</v>
      </c>
      <c r="S11775" s="8">
        <f>YEAR(Tabla1[[#This Row],[Date]])</f>
        <v>2023</v>
      </c>
    </row>
    <row r="11776" spans="1:19" x14ac:dyDescent="0.2">
      <c r="A11776">
        <v>11723</v>
      </c>
      <c r="B11776" s="1">
        <v>45111</v>
      </c>
      <c r="C11776" t="s">
        <v>261</v>
      </c>
      <c r="D11776" t="s">
        <v>1507</v>
      </c>
      <c r="E11776">
        <v>1</v>
      </c>
      <c r="F11776" t="s">
        <v>734</v>
      </c>
      <c r="G11776" t="s">
        <v>266</v>
      </c>
      <c r="H11776" t="s">
        <v>3673</v>
      </c>
      <c r="M11776" s="2">
        <v>48000</v>
      </c>
      <c r="N11776" s="2">
        <v>90000</v>
      </c>
      <c r="O11776" s="2">
        <f>IF(Tabla1[[#This Row],[Mov]]="VNT",Tabla1[[#This Row],[Sale]]-Tabla1[[#This Row],[Cost]],-Tabla1[[#This Row],[Cost]]*Tabla1[[#This Row],[Cant]])</f>
        <v>-48000</v>
      </c>
      <c r="P11776" s="8">
        <f>IF(Tabla1[[#This Row],[Mov]]="VNT",-Tabla1[[#This Row],[Cant]],Tabla1[[#This Row],[Cant]])</f>
        <v>1</v>
      </c>
      <c r="Q11776" s="8">
        <f>DAY(Tabla1[[#This Row],[Date]])</f>
        <v>4</v>
      </c>
      <c r="R11776" s="8">
        <f>MONTH(Tabla1[[#This Row],[Date]])</f>
        <v>7</v>
      </c>
      <c r="S11776" s="8">
        <f>YEAR(Tabla1[[#This Row],[Date]])</f>
        <v>2023</v>
      </c>
    </row>
    <row r="11777" spans="1:19" x14ac:dyDescent="0.2">
      <c r="A11777">
        <v>11724</v>
      </c>
      <c r="B11777" s="1">
        <v>45111</v>
      </c>
      <c r="C11777" t="s">
        <v>261</v>
      </c>
      <c r="D11777" t="s">
        <v>3513</v>
      </c>
      <c r="E11777">
        <v>1</v>
      </c>
      <c r="F11777" t="s">
        <v>201</v>
      </c>
      <c r="G11777" t="s">
        <v>623</v>
      </c>
      <c r="H11777" t="s">
        <v>1026</v>
      </c>
      <c r="M11777" s="2">
        <v>140000</v>
      </c>
      <c r="N11777" s="2">
        <v>220000</v>
      </c>
      <c r="O11777" s="2">
        <f>IF(Tabla1[[#This Row],[Mov]]="VNT",Tabla1[[#This Row],[Sale]]-Tabla1[[#This Row],[Cost]],-Tabla1[[#This Row],[Cost]]*Tabla1[[#This Row],[Cant]])</f>
        <v>-140000</v>
      </c>
      <c r="P11777" s="8">
        <f>IF(Tabla1[[#This Row],[Mov]]="VNT",-Tabla1[[#This Row],[Cant]],Tabla1[[#This Row],[Cant]])</f>
        <v>1</v>
      </c>
      <c r="Q11777" s="8">
        <f>DAY(Tabla1[[#This Row],[Date]])</f>
        <v>4</v>
      </c>
      <c r="R11777" s="8">
        <f>MONTH(Tabla1[[#This Row],[Date]])</f>
        <v>7</v>
      </c>
      <c r="S11777" s="8">
        <f>YEAR(Tabla1[[#This Row],[Date]])</f>
        <v>2023</v>
      </c>
    </row>
    <row r="11778" spans="1:19" x14ac:dyDescent="0.2">
      <c r="A11778">
        <v>11725</v>
      </c>
      <c r="B11778" s="1">
        <v>45111</v>
      </c>
      <c r="C11778" t="s">
        <v>261</v>
      </c>
      <c r="D11778" t="s">
        <v>3513</v>
      </c>
      <c r="E11778">
        <v>1</v>
      </c>
      <c r="F11778" t="s">
        <v>198</v>
      </c>
      <c r="G11778" t="s">
        <v>266</v>
      </c>
      <c r="H11778" t="s">
        <v>3674</v>
      </c>
      <c r="M11778" s="2">
        <v>78000</v>
      </c>
      <c r="N11778" s="2">
        <v>125000</v>
      </c>
      <c r="O11778" s="2">
        <f>IF(Tabla1[[#This Row],[Mov]]="VNT",Tabla1[[#This Row],[Sale]]-Tabla1[[#This Row],[Cost]],-Tabla1[[#This Row],[Cost]]*Tabla1[[#This Row],[Cant]])</f>
        <v>-78000</v>
      </c>
      <c r="P11778" s="8">
        <f>IF(Tabla1[[#This Row],[Mov]]="VNT",-Tabla1[[#This Row],[Cant]],Tabla1[[#This Row],[Cant]])</f>
        <v>1</v>
      </c>
      <c r="Q11778" s="8">
        <f>DAY(Tabla1[[#This Row],[Date]])</f>
        <v>4</v>
      </c>
      <c r="R11778" s="8">
        <f>MONTH(Tabla1[[#This Row],[Date]])</f>
        <v>7</v>
      </c>
      <c r="S11778" s="8">
        <f>YEAR(Tabla1[[#This Row],[Date]])</f>
        <v>2023</v>
      </c>
    </row>
    <row r="11779" spans="1:19" x14ac:dyDescent="0.2">
      <c r="A11779">
        <v>11726</v>
      </c>
      <c r="B11779" s="1">
        <v>45111</v>
      </c>
      <c r="C11779" t="s">
        <v>261</v>
      </c>
      <c r="D11779" t="s">
        <v>3513</v>
      </c>
      <c r="E11779">
        <v>2</v>
      </c>
      <c r="F11779" t="s">
        <v>532</v>
      </c>
      <c r="G11779" t="s">
        <v>273</v>
      </c>
      <c r="H11779" t="s">
        <v>552</v>
      </c>
      <c r="J11779" t="s">
        <v>23</v>
      </c>
      <c r="M11779" s="2">
        <v>16000</v>
      </c>
      <c r="N11779" s="2">
        <v>35000</v>
      </c>
      <c r="O11779" s="2">
        <f>IF(Tabla1[[#This Row],[Mov]]="VNT",Tabla1[[#This Row],[Sale]]-Tabla1[[#This Row],[Cost]],-Tabla1[[#This Row],[Cost]]*Tabla1[[#This Row],[Cant]])</f>
        <v>-32000</v>
      </c>
      <c r="P11779" s="8">
        <f>IF(Tabla1[[#This Row],[Mov]]="VNT",-Tabla1[[#This Row],[Cant]],Tabla1[[#This Row],[Cant]])</f>
        <v>2</v>
      </c>
      <c r="Q11779" s="8">
        <f>DAY(Tabla1[[#This Row],[Date]])</f>
        <v>4</v>
      </c>
      <c r="R11779" s="8">
        <f>MONTH(Tabla1[[#This Row],[Date]])</f>
        <v>7</v>
      </c>
      <c r="S11779" s="8">
        <f>YEAR(Tabla1[[#This Row],[Date]])</f>
        <v>2023</v>
      </c>
    </row>
    <row r="11780" spans="1:19" x14ac:dyDescent="0.2">
      <c r="A11780">
        <v>11727</v>
      </c>
      <c r="B11780" s="1">
        <v>45111</v>
      </c>
      <c r="C11780" t="s">
        <v>261</v>
      </c>
      <c r="D11780" t="s">
        <v>1767</v>
      </c>
      <c r="E11780">
        <v>3</v>
      </c>
      <c r="F11780" t="s">
        <v>526</v>
      </c>
      <c r="G11780" t="s">
        <v>266</v>
      </c>
      <c r="H11780" t="s">
        <v>3538</v>
      </c>
      <c r="M11780" s="2">
        <v>23000</v>
      </c>
      <c r="N11780" s="2">
        <v>39000</v>
      </c>
      <c r="O11780" s="2">
        <f>IF(Tabla1[[#This Row],[Mov]]="VNT",Tabla1[[#This Row],[Sale]]-Tabla1[[#This Row],[Cost]],-Tabla1[[#This Row],[Cost]]*Tabla1[[#This Row],[Cant]])</f>
        <v>-69000</v>
      </c>
      <c r="P11780" s="8">
        <f>IF(Tabla1[[#This Row],[Mov]]="VNT",-Tabla1[[#This Row],[Cant]],Tabla1[[#This Row],[Cant]])</f>
        <v>3</v>
      </c>
      <c r="Q11780" s="8">
        <f>DAY(Tabla1[[#This Row],[Date]])</f>
        <v>4</v>
      </c>
      <c r="R11780" s="8">
        <f>MONTH(Tabla1[[#This Row],[Date]])</f>
        <v>7</v>
      </c>
      <c r="S11780" s="8">
        <f>YEAR(Tabla1[[#This Row],[Date]])</f>
        <v>2023</v>
      </c>
    </row>
    <row r="11781" spans="1:19" x14ac:dyDescent="0.2">
      <c r="A11781">
        <v>11728</v>
      </c>
      <c r="B11781" s="1">
        <v>45111</v>
      </c>
      <c r="C11781" t="s">
        <v>261</v>
      </c>
      <c r="D11781" t="s">
        <v>1767</v>
      </c>
      <c r="E11781">
        <v>1</v>
      </c>
      <c r="F11781" t="s">
        <v>3675</v>
      </c>
      <c r="G11781" t="s">
        <v>266</v>
      </c>
      <c r="H11781" t="s">
        <v>3676</v>
      </c>
      <c r="M11781" s="2">
        <v>15000</v>
      </c>
      <c r="N11781" s="2">
        <v>34000</v>
      </c>
      <c r="O11781" s="2">
        <f>IF(Tabla1[[#This Row],[Mov]]="VNT",Tabla1[[#This Row],[Sale]]-Tabla1[[#This Row],[Cost]],-Tabla1[[#This Row],[Cost]]*Tabla1[[#This Row],[Cant]])</f>
        <v>-15000</v>
      </c>
      <c r="P11781" s="8">
        <f>IF(Tabla1[[#This Row],[Mov]]="VNT",-Tabla1[[#This Row],[Cant]],Tabla1[[#This Row],[Cant]])</f>
        <v>1</v>
      </c>
      <c r="Q11781" s="8">
        <f>DAY(Tabla1[[#This Row],[Date]])</f>
        <v>4</v>
      </c>
      <c r="R11781" s="8">
        <f>MONTH(Tabla1[[#This Row],[Date]])</f>
        <v>7</v>
      </c>
      <c r="S11781" s="8">
        <f>YEAR(Tabla1[[#This Row],[Date]])</f>
        <v>2023</v>
      </c>
    </row>
    <row r="11782" spans="1:19" x14ac:dyDescent="0.2">
      <c r="A11782">
        <v>11729</v>
      </c>
      <c r="B11782" s="1">
        <v>45111</v>
      </c>
      <c r="C11782" t="s">
        <v>261</v>
      </c>
      <c r="D11782" t="s">
        <v>1767</v>
      </c>
      <c r="E11782">
        <v>1</v>
      </c>
      <c r="F11782" t="s">
        <v>48</v>
      </c>
      <c r="G11782" t="s">
        <v>1765</v>
      </c>
      <c r="H11782" t="s">
        <v>3563</v>
      </c>
      <c r="M11782" s="2">
        <v>110000</v>
      </c>
      <c r="N11782" s="2">
        <v>165000</v>
      </c>
      <c r="O11782" s="2">
        <f>IF(Tabla1[[#This Row],[Mov]]="VNT",Tabla1[[#This Row],[Sale]]-Tabla1[[#This Row],[Cost]],-Tabla1[[#This Row],[Cost]]*Tabla1[[#This Row],[Cant]])</f>
        <v>-110000</v>
      </c>
      <c r="P11782" s="8">
        <f>IF(Tabla1[[#This Row],[Mov]]="VNT",-Tabla1[[#This Row],[Cant]],Tabla1[[#This Row],[Cant]])</f>
        <v>1</v>
      </c>
      <c r="Q11782" s="8">
        <f>DAY(Tabla1[[#This Row],[Date]])</f>
        <v>4</v>
      </c>
      <c r="R11782" s="8">
        <f>MONTH(Tabla1[[#This Row],[Date]])</f>
        <v>7</v>
      </c>
      <c r="S11782" s="8">
        <f>YEAR(Tabla1[[#This Row],[Date]])</f>
        <v>2023</v>
      </c>
    </row>
    <row r="11783" spans="1:19" x14ac:dyDescent="0.2">
      <c r="A11783">
        <v>11730</v>
      </c>
      <c r="B11783" s="1">
        <v>45111</v>
      </c>
      <c r="C11783" t="s">
        <v>261</v>
      </c>
      <c r="D11783" t="s">
        <v>1569</v>
      </c>
      <c r="E11783">
        <v>3</v>
      </c>
      <c r="F11783" t="s">
        <v>224</v>
      </c>
      <c r="G11783" t="s">
        <v>589</v>
      </c>
      <c r="H11783" t="s">
        <v>1173</v>
      </c>
      <c r="M11783" s="2">
        <v>7500</v>
      </c>
      <c r="N11783" s="2">
        <v>20000</v>
      </c>
      <c r="O11783" s="2">
        <f>IF(Tabla1[[#This Row],[Mov]]="VNT",Tabla1[[#This Row],[Sale]]-Tabla1[[#This Row],[Cost]],-Tabla1[[#This Row],[Cost]]*Tabla1[[#This Row],[Cant]])</f>
        <v>-22500</v>
      </c>
      <c r="P11783" s="8">
        <f>IF(Tabla1[[#This Row],[Mov]]="VNT",-Tabla1[[#This Row],[Cant]],Tabla1[[#This Row],[Cant]])</f>
        <v>3</v>
      </c>
      <c r="Q11783" s="8">
        <f>DAY(Tabla1[[#This Row],[Date]])</f>
        <v>4</v>
      </c>
      <c r="R11783" s="8">
        <f>MONTH(Tabla1[[#This Row],[Date]])</f>
        <v>7</v>
      </c>
      <c r="S11783" s="8">
        <f>YEAR(Tabla1[[#This Row],[Date]])</f>
        <v>2023</v>
      </c>
    </row>
    <row r="11784" spans="1:19" x14ac:dyDescent="0.2">
      <c r="A11784">
        <v>11731</v>
      </c>
      <c r="B11784" s="1">
        <v>45111</v>
      </c>
      <c r="C11784" t="s">
        <v>261</v>
      </c>
      <c r="D11784" t="s">
        <v>1569</v>
      </c>
      <c r="E11784">
        <v>2</v>
      </c>
      <c r="F11784" t="s">
        <v>224</v>
      </c>
      <c r="G11784" t="s">
        <v>273</v>
      </c>
      <c r="H11784" t="s">
        <v>3654</v>
      </c>
      <c r="M11784" s="2">
        <v>6500</v>
      </c>
      <c r="N11784" s="2">
        <v>20000</v>
      </c>
      <c r="O11784" s="2">
        <f>IF(Tabla1[[#This Row],[Mov]]="VNT",Tabla1[[#This Row],[Sale]]-Tabla1[[#This Row],[Cost]],-Tabla1[[#This Row],[Cost]]*Tabla1[[#This Row],[Cant]])</f>
        <v>-13000</v>
      </c>
      <c r="P11784" s="8">
        <f>IF(Tabla1[[#This Row],[Mov]]="VNT",-Tabla1[[#This Row],[Cant]],Tabla1[[#This Row],[Cant]])</f>
        <v>2</v>
      </c>
      <c r="Q11784" s="8">
        <f>DAY(Tabla1[[#This Row],[Date]])</f>
        <v>4</v>
      </c>
      <c r="R11784" s="8">
        <f>MONTH(Tabla1[[#This Row],[Date]])</f>
        <v>7</v>
      </c>
      <c r="S11784" s="8">
        <f>YEAR(Tabla1[[#This Row],[Date]])</f>
        <v>2023</v>
      </c>
    </row>
    <row r="11785" spans="1:19" x14ac:dyDescent="0.2">
      <c r="A11785">
        <v>11732</v>
      </c>
      <c r="B11785" s="1">
        <v>45111</v>
      </c>
      <c r="C11785" t="s">
        <v>261</v>
      </c>
      <c r="D11785" t="s">
        <v>1569</v>
      </c>
      <c r="E11785">
        <v>20</v>
      </c>
      <c r="F11785" t="s">
        <v>225</v>
      </c>
      <c r="G11785" t="s">
        <v>589</v>
      </c>
      <c r="H11785" t="s">
        <v>1173</v>
      </c>
      <c r="M11785" s="2">
        <v>1000</v>
      </c>
      <c r="N11785" s="2">
        <v>10000</v>
      </c>
      <c r="O11785" s="2">
        <f>IF(Tabla1[[#This Row],[Mov]]="VNT",Tabla1[[#This Row],[Sale]]-Tabla1[[#This Row],[Cost]],-Tabla1[[#This Row],[Cost]]*Tabla1[[#This Row],[Cant]])</f>
        <v>-20000</v>
      </c>
      <c r="P11785" s="8">
        <f>IF(Tabla1[[#This Row],[Mov]]="VNT",-Tabla1[[#This Row],[Cant]],Tabla1[[#This Row],[Cant]])</f>
        <v>20</v>
      </c>
      <c r="Q11785" s="8">
        <f>DAY(Tabla1[[#This Row],[Date]])</f>
        <v>4</v>
      </c>
      <c r="R11785" s="8">
        <f>MONTH(Tabla1[[#This Row],[Date]])</f>
        <v>7</v>
      </c>
      <c r="S11785" s="8">
        <f>YEAR(Tabla1[[#This Row],[Date]])</f>
        <v>2023</v>
      </c>
    </row>
    <row r="11786" spans="1:19" x14ac:dyDescent="0.2">
      <c r="A11786">
        <v>11733</v>
      </c>
      <c r="B11786" s="1">
        <v>45111</v>
      </c>
      <c r="C11786" t="s">
        <v>261</v>
      </c>
      <c r="D11786" t="s">
        <v>1569</v>
      </c>
      <c r="E11786">
        <v>5</v>
      </c>
      <c r="F11786" t="s">
        <v>342</v>
      </c>
      <c r="G11786" t="s">
        <v>860</v>
      </c>
      <c r="H11786" t="s">
        <v>2178</v>
      </c>
      <c r="M11786" s="2">
        <v>800</v>
      </c>
      <c r="N11786" s="2">
        <v>10000</v>
      </c>
      <c r="O11786" s="2">
        <f>IF(Tabla1[[#This Row],[Mov]]="VNT",Tabla1[[#This Row],[Sale]]-Tabla1[[#This Row],[Cost]],-Tabla1[[#This Row],[Cost]]*Tabla1[[#This Row],[Cant]])</f>
        <v>-4000</v>
      </c>
      <c r="P11786" s="8">
        <f>IF(Tabla1[[#This Row],[Mov]]="VNT",-Tabla1[[#This Row],[Cant]],Tabla1[[#This Row],[Cant]])</f>
        <v>5</v>
      </c>
      <c r="Q11786" s="8">
        <f>DAY(Tabla1[[#This Row],[Date]])</f>
        <v>4</v>
      </c>
      <c r="R11786" s="8">
        <f>MONTH(Tabla1[[#This Row],[Date]])</f>
        <v>7</v>
      </c>
      <c r="S11786" s="8">
        <f>YEAR(Tabla1[[#This Row],[Date]])</f>
        <v>2023</v>
      </c>
    </row>
    <row r="11787" spans="1:19" x14ac:dyDescent="0.2">
      <c r="A11787">
        <v>11734</v>
      </c>
      <c r="B11787" s="1">
        <v>45111</v>
      </c>
      <c r="C11787" t="s">
        <v>261</v>
      </c>
      <c r="D11787" t="s">
        <v>1569</v>
      </c>
      <c r="E11787">
        <v>3</v>
      </c>
      <c r="F11787" t="s">
        <v>891</v>
      </c>
      <c r="G11787" t="s">
        <v>272</v>
      </c>
      <c r="H11787" t="s">
        <v>252</v>
      </c>
      <c r="M11787" s="2">
        <v>3500</v>
      </c>
      <c r="N11787" s="2">
        <v>10000</v>
      </c>
      <c r="O11787" s="2">
        <f>IF(Tabla1[[#This Row],[Mov]]="VNT",Tabla1[[#This Row],[Sale]]-Tabla1[[#This Row],[Cost]],-Tabla1[[#This Row],[Cost]]*Tabla1[[#This Row],[Cant]])</f>
        <v>-10500</v>
      </c>
      <c r="P11787" s="8">
        <f>IF(Tabla1[[#This Row],[Mov]]="VNT",-Tabla1[[#This Row],[Cant]],Tabla1[[#This Row],[Cant]])</f>
        <v>3</v>
      </c>
      <c r="Q11787" s="8">
        <f>DAY(Tabla1[[#This Row],[Date]])</f>
        <v>4</v>
      </c>
      <c r="R11787" s="8">
        <f>MONTH(Tabla1[[#This Row],[Date]])</f>
        <v>7</v>
      </c>
      <c r="S11787" s="8">
        <f>YEAR(Tabla1[[#This Row],[Date]])</f>
        <v>2023</v>
      </c>
    </row>
    <row r="11788" spans="1:19" x14ac:dyDescent="0.2">
      <c r="A11788">
        <v>11735</v>
      </c>
      <c r="B11788" s="1">
        <v>45111</v>
      </c>
      <c r="C11788" t="s">
        <v>261</v>
      </c>
      <c r="D11788" t="s">
        <v>1569</v>
      </c>
      <c r="E11788">
        <v>1</v>
      </c>
      <c r="F11788" t="s">
        <v>586</v>
      </c>
      <c r="G11788" t="s">
        <v>272</v>
      </c>
      <c r="H11788" t="s">
        <v>2179</v>
      </c>
      <c r="M11788" s="2">
        <v>5000</v>
      </c>
      <c r="N11788" s="2">
        <v>20000</v>
      </c>
      <c r="O11788" s="2">
        <f>IF(Tabla1[[#This Row],[Mov]]="VNT",Tabla1[[#This Row],[Sale]]-Tabla1[[#This Row],[Cost]],-Tabla1[[#This Row],[Cost]]*Tabla1[[#This Row],[Cant]])</f>
        <v>-5000</v>
      </c>
      <c r="P11788" s="8">
        <f>IF(Tabla1[[#This Row],[Mov]]="VNT",-Tabla1[[#This Row],[Cant]],Tabla1[[#This Row],[Cant]])</f>
        <v>1</v>
      </c>
      <c r="Q11788" s="8">
        <f>DAY(Tabla1[[#This Row],[Date]])</f>
        <v>4</v>
      </c>
      <c r="R11788" s="8">
        <f>MONTH(Tabla1[[#This Row],[Date]])</f>
        <v>7</v>
      </c>
      <c r="S11788" s="8">
        <f>YEAR(Tabla1[[#This Row],[Date]])</f>
        <v>2023</v>
      </c>
    </row>
    <row r="11789" spans="1:19" x14ac:dyDescent="0.2">
      <c r="A11789">
        <v>11736</v>
      </c>
      <c r="B11789" s="1">
        <v>45112</v>
      </c>
      <c r="C11789" t="s">
        <v>260</v>
      </c>
      <c r="D11789" t="s">
        <v>332</v>
      </c>
      <c r="E11789">
        <v>1</v>
      </c>
      <c r="F11789" t="s">
        <v>225</v>
      </c>
      <c r="G11789" t="s">
        <v>284</v>
      </c>
      <c r="H11789" t="s">
        <v>907</v>
      </c>
      <c r="M11789" s="2">
        <v>1100</v>
      </c>
      <c r="N11789" s="2">
        <v>10000</v>
      </c>
      <c r="O11789" s="2">
        <f>IF(Tabla1[[#This Row],[Mov]]="VNT",Tabla1[[#This Row],[Sale]]-Tabla1[[#This Row],[Cost]],-Tabla1[[#This Row],[Cost]]*Tabla1[[#This Row],[Cant]])</f>
        <v>8900</v>
      </c>
      <c r="P11789" s="8">
        <f>IF(Tabla1[[#This Row],[Mov]]="VNT",-Tabla1[[#This Row],[Cant]],Tabla1[[#This Row],[Cant]])</f>
        <v>-1</v>
      </c>
      <c r="Q11789" s="8">
        <f>DAY(Tabla1[[#This Row],[Date]])</f>
        <v>5</v>
      </c>
      <c r="R11789" s="8">
        <f>MONTH(Tabla1[[#This Row],[Date]])</f>
        <v>7</v>
      </c>
      <c r="S11789" s="8">
        <f>YEAR(Tabla1[[#This Row],[Date]])</f>
        <v>2023</v>
      </c>
    </row>
    <row r="11790" spans="1:19" x14ac:dyDescent="0.2">
      <c r="A11790">
        <v>11737</v>
      </c>
      <c r="B11790" s="1">
        <v>45111</v>
      </c>
      <c r="C11790" t="s">
        <v>261</v>
      </c>
      <c r="D11790" t="s">
        <v>817</v>
      </c>
      <c r="E11790">
        <v>1</v>
      </c>
      <c r="F11790" t="s">
        <v>532</v>
      </c>
      <c r="G11790" t="s">
        <v>263</v>
      </c>
      <c r="H11790" t="s">
        <v>557</v>
      </c>
      <c r="M11790" s="2">
        <v>28000</v>
      </c>
      <c r="N11790" s="2">
        <v>65000</v>
      </c>
      <c r="O11790" s="2">
        <f>IF(Tabla1[[#This Row],[Mov]]="VNT",Tabla1[[#This Row],[Sale]]-Tabla1[[#This Row],[Cost]],-Tabla1[[#This Row],[Cost]]*Tabla1[[#This Row],[Cant]])</f>
        <v>-28000</v>
      </c>
      <c r="P11790" s="8">
        <f>IF(Tabla1[[#This Row],[Mov]]="VNT",-Tabla1[[#This Row],[Cant]],Tabla1[[#This Row],[Cant]])</f>
        <v>1</v>
      </c>
      <c r="Q11790" s="8">
        <f>DAY(Tabla1[[#This Row],[Date]])</f>
        <v>4</v>
      </c>
      <c r="R11790" s="8">
        <f>MONTH(Tabla1[[#This Row],[Date]])</f>
        <v>7</v>
      </c>
      <c r="S11790" s="8">
        <f>YEAR(Tabla1[[#This Row],[Date]])</f>
        <v>2023</v>
      </c>
    </row>
    <row r="11791" spans="1:19" x14ac:dyDescent="0.2">
      <c r="A11791">
        <v>11738</v>
      </c>
      <c r="B11791" s="1">
        <v>45111</v>
      </c>
      <c r="C11791" t="s">
        <v>261</v>
      </c>
      <c r="D11791" t="s">
        <v>817</v>
      </c>
      <c r="E11791">
        <v>10</v>
      </c>
      <c r="F11791" t="s">
        <v>719</v>
      </c>
      <c r="G11791" t="s">
        <v>727</v>
      </c>
      <c r="H11791" t="s">
        <v>3294</v>
      </c>
      <c r="M11791" s="2">
        <v>600</v>
      </c>
      <c r="N11791" s="2">
        <v>2000</v>
      </c>
      <c r="O11791" s="2">
        <f>IF(Tabla1[[#This Row],[Mov]]="VNT",Tabla1[[#This Row],[Sale]]-Tabla1[[#This Row],[Cost]],-Tabla1[[#This Row],[Cost]]*Tabla1[[#This Row],[Cant]])</f>
        <v>-6000</v>
      </c>
      <c r="P11791" s="8">
        <f>IF(Tabla1[[#This Row],[Mov]]="VNT",-Tabla1[[#This Row],[Cant]],Tabla1[[#This Row],[Cant]])</f>
        <v>10</v>
      </c>
      <c r="Q11791" s="8">
        <f>DAY(Tabla1[[#This Row],[Date]])</f>
        <v>4</v>
      </c>
      <c r="R11791" s="8">
        <f>MONTH(Tabla1[[#This Row],[Date]])</f>
        <v>7</v>
      </c>
      <c r="S11791" s="8">
        <f>YEAR(Tabla1[[#This Row],[Date]])</f>
        <v>2023</v>
      </c>
    </row>
    <row r="11792" spans="1:19" x14ac:dyDescent="0.2">
      <c r="A11792">
        <v>11739</v>
      </c>
      <c r="B11792" s="1">
        <v>45112</v>
      </c>
      <c r="C11792" t="s">
        <v>260</v>
      </c>
      <c r="D11792" t="s">
        <v>332</v>
      </c>
      <c r="E11792">
        <v>1</v>
      </c>
      <c r="F11792" t="s">
        <v>26</v>
      </c>
      <c r="G11792" t="s">
        <v>264</v>
      </c>
      <c r="H11792" t="s">
        <v>16</v>
      </c>
      <c r="M11792" s="2">
        <v>8500</v>
      </c>
      <c r="N11792" s="2">
        <v>20000</v>
      </c>
      <c r="O11792" s="2">
        <f>IF(Tabla1[[#This Row],[Mov]]="VNT",Tabla1[[#This Row],[Sale]]-Tabla1[[#This Row],[Cost]],-Tabla1[[#This Row],[Cost]]*Tabla1[[#This Row],[Cant]])</f>
        <v>11500</v>
      </c>
      <c r="P11792" s="8">
        <f>IF(Tabla1[[#This Row],[Mov]]="VNT",-Tabla1[[#This Row],[Cant]],Tabla1[[#This Row],[Cant]])</f>
        <v>-1</v>
      </c>
      <c r="Q11792" s="8">
        <f>DAY(Tabla1[[#This Row],[Date]])</f>
        <v>5</v>
      </c>
      <c r="R11792" s="8">
        <f>MONTH(Tabla1[[#This Row],[Date]])</f>
        <v>7</v>
      </c>
      <c r="S11792" s="8">
        <f>YEAR(Tabla1[[#This Row],[Date]])</f>
        <v>2023</v>
      </c>
    </row>
    <row r="11793" spans="1:19" x14ac:dyDescent="0.2">
      <c r="A11793">
        <v>11740</v>
      </c>
      <c r="B11793" s="1">
        <v>45112</v>
      </c>
      <c r="C11793" t="s">
        <v>260</v>
      </c>
      <c r="D11793" t="s">
        <v>332</v>
      </c>
      <c r="E11793">
        <v>1</v>
      </c>
      <c r="F11793" t="s">
        <v>3631</v>
      </c>
      <c r="G11793" t="s">
        <v>263</v>
      </c>
      <c r="H11793" t="s">
        <v>672</v>
      </c>
      <c r="M11793" s="2">
        <v>5000</v>
      </c>
      <c r="N11793" s="2">
        <v>10000</v>
      </c>
      <c r="O11793" s="2">
        <f>IF(Tabla1[[#This Row],[Mov]]="VNT",Tabla1[[#This Row],[Sale]]-Tabla1[[#This Row],[Cost]],-Tabla1[[#This Row],[Cost]]*Tabla1[[#This Row],[Cant]])</f>
        <v>5000</v>
      </c>
      <c r="P11793" s="8">
        <f>IF(Tabla1[[#This Row],[Mov]]="VNT",-Tabla1[[#This Row],[Cant]],Tabla1[[#This Row],[Cant]])</f>
        <v>-1</v>
      </c>
      <c r="Q11793" s="8">
        <f>DAY(Tabla1[[#This Row],[Date]])</f>
        <v>5</v>
      </c>
      <c r="R11793" s="8">
        <f>MONTH(Tabla1[[#This Row],[Date]])</f>
        <v>7</v>
      </c>
      <c r="S11793" s="8">
        <f>YEAR(Tabla1[[#This Row],[Date]])</f>
        <v>2023</v>
      </c>
    </row>
    <row r="11794" spans="1:19" x14ac:dyDescent="0.2">
      <c r="A11794">
        <v>11740</v>
      </c>
      <c r="B11794" s="1">
        <v>45112</v>
      </c>
      <c r="C11794" t="s">
        <v>260</v>
      </c>
      <c r="D11794" t="s">
        <v>332</v>
      </c>
      <c r="E11794">
        <v>1</v>
      </c>
      <c r="F11794" t="s">
        <v>3615</v>
      </c>
      <c r="G11794" t="s">
        <v>263</v>
      </c>
      <c r="H11794" t="s">
        <v>3678</v>
      </c>
      <c r="M11794" s="2">
        <v>0</v>
      </c>
      <c r="N11794" s="2">
        <v>5000</v>
      </c>
      <c r="O11794" s="2">
        <f>IF(Tabla1[[#This Row],[Mov]]="VNT",Tabla1[[#This Row],[Sale]]-Tabla1[[#This Row],[Cost]],-Tabla1[[#This Row],[Cost]]*Tabla1[[#This Row],[Cant]])</f>
        <v>5000</v>
      </c>
      <c r="P11794" s="8">
        <f>IF(Tabla1[[#This Row],[Mov]]="VNT",-Tabla1[[#This Row],[Cant]],Tabla1[[#This Row],[Cant]])</f>
        <v>-1</v>
      </c>
      <c r="Q11794" s="8">
        <f>DAY(Tabla1[[#This Row],[Date]])</f>
        <v>5</v>
      </c>
      <c r="R11794" s="8">
        <f>MONTH(Tabla1[[#This Row],[Date]])</f>
        <v>7</v>
      </c>
      <c r="S11794" s="8">
        <f>YEAR(Tabla1[[#This Row],[Date]])</f>
        <v>2023</v>
      </c>
    </row>
    <row r="11795" spans="1:19" x14ac:dyDescent="0.2">
      <c r="A11795">
        <v>11740</v>
      </c>
      <c r="B11795" s="1">
        <v>45112</v>
      </c>
      <c r="C11795" t="s">
        <v>260</v>
      </c>
      <c r="D11795" t="s">
        <v>332</v>
      </c>
      <c r="E11795">
        <v>1</v>
      </c>
      <c r="F11795" t="s">
        <v>677</v>
      </c>
      <c r="G11795" t="s">
        <v>263</v>
      </c>
      <c r="H11795" t="s">
        <v>3677</v>
      </c>
      <c r="M11795" s="2">
        <v>0</v>
      </c>
      <c r="N11795" s="2">
        <v>5000</v>
      </c>
      <c r="O11795" s="2">
        <f>IF(Tabla1[[#This Row],[Mov]]="VNT",Tabla1[[#This Row],[Sale]]-Tabla1[[#This Row],[Cost]],-Tabla1[[#This Row],[Cost]]*Tabla1[[#This Row],[Cant]])</f>
        <v>5000</v>
      </c>
      <c r="P11795" s="8">
        <f>IF(Tabla1[[#This Row],[Mov]]="VNT",-Tabla1[[#This Row],[Cant]],Tabla1[[#This Row],[Cant]])</f>
        <v>-1</v>
      </c>
      <c r="Q11795" s="8">
        <f>DAY(Tabla1[[#This Row],[Date]])</f>
        <v>5</v>
      </c>
      <c r="R11795" s="8">
        <f>MONTH(Tabla1[[#This Row],[Date]])</f>
        <v>7</v>
      </c>
      <c r="S11795" s="8">
        <f>YEAR(Tabla1[[#This Row],[Date]])</f>
        <v>2023</v>
      </c>
    </row>
    <row r="11796" spans="1:19" x14ac:dyDescent="0.2">
      <c r="A11796">
        <v>11741</v>
      </c>
      <c r="B11796" s="1">
        <v>45112</v>
      </c>
      <c r="C11796" t="s">
        <v>260</v>
      </c>
      <c r="D11796" t="s">
        <v>332</v>
      </c>
      <c r="E11796">
        <v>1</v>
      </c>
      <c r="F11796" t="s">
        <v>116</v>
      </c>
      <c r="G11796" t="s">
        <v>349</v>
      </c>
      <c r="H11796" t="s">
        <v>515</v>
      </c>
      <c r="M11796" s="2">
        <v>10279</v>
      </c>
      <c r="N11796" s="2">
        <v>11000</v>
      </c>
      <c r="O11796" s="2">
        <f>IF(Tabla1[[#This Row],[Mov]]="VNT",Tabla1[[#This Row],[Sale]]-Tabla1[[#This Row],[Cost]],-Tabla1[[#This Row],[Cost]]*Tabla1[[#This Row],[Cant]])</f>
        <v>721</v>
      </c>
      <c r="P11796" s="8">
        <f>IF(Tabla1[[#This Row],[Mov]]="VNT",-Tabla1[[#This Row],[Cant]],Tabla1[[#This Row],[Cant]])</f>
        <v>-1</v>
      </c>
      <c r="Q11796" s="8">
        <f>DAY(Tabla1[[#This Row],[Date]])</f>
        <v>5</v>
      </c>
      <c r="R11796" s="8">
        <f>MONTH(Tabla1[[#This Row],[Date]])</f>
        <v>7</v>
      </c>
      <c r="S11796" s="8">
        <f>YEAR(Tabla1[[#This Row],[Date]])</f>
        <v>2023</v>
      </c>
    </row>
    <row r="11797" spans="1:19" x14ac:dyDescent="0.2">
      <c r="A11797">
        <v>11742</v>
      </c>
      <c r="B11797" s="1">
        <v>45112</v>
      </c>
      <c r="C11797" t="s">
        <v>260</v>
      </c>
      <c r="D11797" t="s">
        <v>332</v>
      </c>
      <c r="E11797">
        <v>1</v>
      </c>
      <c r="F11797" t="s">
        <v>455</v>
      </c>
      <c r="G11797" t="s">
        <v>347</v>
      </c>
      <c r="H11797" t="s">
        <v>456</v>
      </c>
      <c r="M11797" s="2">
        <v>0</v>
      </c>
      <c r="N11797" s="2">
        <v>4000</v>
      </c>
      <c r="O11797" s="2">
        <f>IF(Tabla1[[#This Row],[Mov]]="VNT",Tabla1[[#This Row],[Sale]]-Tabla1[[#This Row],[Cost]],-Tabla1[[#This Row],[Cost]]*Tabla1[[#This Row],[Cant]])</f>
        <v>4000</v>
      </c>
      <c r="P11797" s="8">
        <f>IF(Tabla1[[#This Row],[Mov]]="VNT",-Tabla1[[#This Row],[Cant]],Tabla1[[#This Row],[Cant]])</f>
        <v>-1</v>
      </c>
      <c r="Q11797" s="8">
        <f>DAY(Tabla1[[#This Row],[Date]])</f>
        <v>5</v>
      </c>
      <c r="R11797" s="8">
        <f>MONTH(Tabla1[[#This Row],[Date]])</f>
        <v>7</v>
      </c>
      <c r="S11797" s="8">
        <f>YEAR(Tabla1[[#This Row],[Date]])</f>
        <v>2023</v>
      </c>
    </row>
    <row r="11798" spans="1:19" x14ac:dyDescent="0.2">
      <c r="A11798">
        <v>11743</v>
      </c>
      <c r="B11798" s="1">
        <v>45112</v>
      </c>
      <c r="C11798" t="s">
        <v>260</v>
      </c>
      <c r="D11798" t="s">
        <v>332</v>
      </c>
      <c r="E11798">
        <v>1</v>
      </c>
      <c r="F11798" t="s">
        <v>116</v>
      </c>
      <c r="G11798" t="s">
        <v>347</v>
      </c>
      <c r="H11798" t="s">
        <v>518</v>
      </c>
      <c r="M11798" s="2">
        <v>3270</v>
      </c>
      <c r="N11798" s="2">
        <v>3500</v>
      </c>
      <c r="O11798" s="2">
        <f>IF(Tabla1[[#This Row],[Mov]]="VNT",Tabla1[[#This Row],[Sale]]-Tabla1[[#This Row],[Cost]],-Tabla1[[#This Row],[Cost]]*Tabla1[[#This Row],[Cant]])</f>
        <v>230</v>
      </c>
      <c r="P11798" s="8">
        <f>IF(Tabla1[[#This Row],[Mov]]="VNT",-Tabla1[[#This Row],[Cant]],Tabla1[[#This Row],[Cant]])</f>
        <v>-1</v>
      </c>
      <c r="Q11798" s="8">
        <f>DAY(Tabla1[[#This Row],[Date]])</f>
        <v>5</v>
      </c>
      <c r="R11798" s="8">
        <f>MONTH(Tabla1[[#This Row],[Date]])</f>
        <v>7</v>
      </c>
      <c r="S11798" s="8">
        <f>YEAR(Tabla1[[#This Row],[Date]])</f>
        <v>2023</v>
      </c>
    </row>
    <row r="11799" spans="1:19" x14ac:dyDescent="0.2">
      <c r="A11799">
        <v>11744</v>
      </c>
      <c r="B11799" s="1">
        <v>45112</v>
      </c>
      <c r="C11799" t="s">
        <v>260</v>
      </c>
      <c r="D11799" t="s">
        <v>332</v>
      </c>
      <c r="E11799">
        <v>1</v>
      </c>
      <c r="F11799" t="s">
        <v>458</v>
      </c>
      <c r="G11799" t="s">
        <v>272</v>
      </c>
      <c r="H11799" t="s">
        <v>3679</v>
      </c>
      <c r="M11799" s="2">
        <v>0</v>
      </c>
      <c r="N11799" s="2">
        <v>2000</v>
      </c>
      <c r="O11799" s="2">
        <f>IF(Tabla1[[#This Row],[Mov]]="VNT",Tabla1[[#This Row],[Sale]]-Tabla1[[#This Row],[Cost]],-Tabla1[[#This Row],[Cost]]*Tabla1[[#This Row],[Cant]])</f>
        <v>2000</v>
      </c>
      <c r="P11799" s="8">
        <f>IF(Tabla1[[#This Row],[Mov]]="VNT",-Tabla1[[#This Row],[Cant]],Tabla1[[#This Row],[Cant]])</f>
        <v>-1</v>
      </c>
      <c r="Q11799" s="8">
        <f>DAY(Tabla1[[#This Row],[Date]])</f>
        <v>5</v>
      </c>
      <c r="R11799" s="8">
        <f>MONTH(Tabla1[[#This Row],[Date]])</f>
        <v>7</v>
      </c>
      <c r="S11799" s="8">
        <f>YEAR(Tabla1[[#This Row],[Date]])</f>
        <v>2023</v>
      </c>
    </row>
    <row r="11800" spans="1:19" x14ac:dyDescent="0.2">
      <c r="A11800">
        <v>11745</v>
      </c>
      <c r="B11800" s="1">
        <v>45112</v>
      </c>
      <c r="C11800" t="s">
        <v>260</v>
      </c>
      <c r="D11800" t="s">
        <v>332</v>
      </c>
      <c r="E11800">
        <v>1</v>
      </c>
      <c r="F11800" t="s">
        <v>532</v>
      </c>
      <c r="G11800" t="s">
        <v>272</v>
      </c>
      <c r="H11800" t="s">
        <v>1522</v>
      </c>
      <c r="M11800" s="2">
        <v>2800</v>
      </c>
      <c r="N11800" s="2">
        <v>10000</v>
      </c>
      <c r="O11800" s="2">
        <f>IF(Tabla1[[#This Row],[Mov]]="VNT",Tabla1[[#This Row],[Sale]]-Tabla1[[#This Row],[Cost]],-Tabla1[[#This Row],[Cost]]*Tabla1[[#This Row],[Cant]])</f>
        <v>7200</v>
      </c>
      <c r="P11800" s="8">
        <f>IF(Tabla1[[#This Row],[Mov]]="VNT",-Tabla1[[#This Row],[Cant]],Tabla1[[#This Row],[Cant]])</f>
        <v>-1</v>
      </c>
      <c r="Q11800" s="8">
        <f>DAY(Tabla1[[#This Row],[Date]])</f>
        <v>5</v>
      </c>
      <c r="R11800" s="8">
        <f>MONTH(Tabla1[[#This Row],[Date]])</f>
        <v>7</v>
      </c>
      <c r="S11800" s="8">
        <f>YEAR(Tabla1[[#This Row],[Date]])</f>
        <v>2023</v>
      </c>
    </row>
    <row r="11801" spans="1:19" x14ac:dyDescent="0.2">
      <c r="A11801">
        <v>11746</v>
      </c>
      <c r="B11801" s="1">
        <v>45112</v>
      </c>
      <c r="C11801" t="s">
        <v>260</v>
      </c>
      <c r="D11801" t="s">
        <v>332</v>
      </c>
      <c r="E11801">
        <v>1</v>
      </c>
      <c r="F11801" t="s">
        <v>26</v>
      </c>
      <c r="G11801" t="s">
        <v>264</v>
      </c>
      <c r="H11801" t="s">
        <v>16</v>
      </c>
      <c r="M11801" s="2">
        <v>8500</v>
      </c>
      <c r="N11801" s="2">
        <v>20000</v>
      </c>
      <c r="O11801" s="2">
        <f>IF(Tabla1[[#This Row],[Mov]]="VNT",Tabla1[[#This Row],[Sale]]-Tabla1[[#This Row],[Cost]],-Tabla1[[#This Row],[Cost]]*Tabla1[[#This Row],[Cant]])</f>
        <v>11500</v>
      </c>
      <c r="P11801" s="8">
        <f>IF(Tabla1[[#This Row],[Mov]]="VNT",-Tabla1[[#This Row],[Cant]],Tabla1[[#This Row],[Cant]])</f>
        <v>-1</v>
      </c>
      <c r="Q11801" s="8">
        <f>DAY(Tabla1[[#This Row],[Date]])</f>
        <v>5</v>
      </c>
      <c r="R11801" s="8">
        <f>MONTH(Tabla1[[#This Row],[Date]])</f>
        <v>7</v>
      </c>
      <c r="S11801" s="8">
        <f>YEAR(Tabla1[[#This Row],[Date]])</f>
        <v>2023</v>
      </c>
    </row>
    <row r="11802" spans="1:19" x14ac:dyDescent="0.2">
      <c r="A11802">
        <v>11747</v>
      </c>
      <c r="B11802" s="1">
        <v>45112</v>
      </c>
      <c r="C11802" t="s">
        <v>260</v>
      </c>
      <c r="D11802" t="s">
        <v>332</v>
      </c>
      <c r="E11802">
        <v>1</v>
      </c>
      <c r="F11802" t="s">
        <v>48</v>
      </c>
      <c r="G11802" t="s">
        <v>1765</v>
      </c>
      <c r="H11802" t="s">
        <v>2744</v>
      </c>
      <c r="M11802" s="2">
        <v>235000</v>
      </c>
      <c r="N11802" s="2">
        <v>350000</v>
      </c>
      <c r="O11802" s="2">
        <f>IF(Tabla1[[#This Row],[Mov]]="VNT",Tabla1[[#This Row],[Sale]]-Tabla1[[#This Row],[Cost]],-Tabla1[[#This Row],[Cost]]*Tabla1[[#This Row],[Cant]])</f>
        <v>115000</v>
      </c>
      <c r="P11802" s="8">
        <f>IF(Tabla1[[#This Row],[Mov]]="VNT",-Tabla1[[#This Row],[Cant]],Tabla1[[#This Row],[Cant]])</f>
        <v>-1</v>
      </c>
      <c r="Q11802" s="8">
        <f>DAY(Tabla1[[#This Row],[Date]])</f>
        <v>5</v>
      </c>
      <c r="R11802" s="8">
        <f>MONTH(Tabla1[[#This Row],[Date]])</f>
        <v>7</v>
      </c>
      <c r="S11802" s="8">
        <f>YEAR(Tabla1[[#This Row],[Date]])</f>
        <v>2023</v>
      </c>
    </row>
    <row r="11803" spans="1:19" x14ac:dyDescent="0.2">
      <c r="A11803">
        <v>11748</v>
      </c>
      <c r="B11803" s="1">
        <v>45112</v>
      </c>
      <c r="C11803" t="s">
        <v>260</v>
      </c>
      <c r="D11803" t="s">
        <v>332</v>
      </c>
      <c r="E11803">
        <v>1</v>
      </c>
      <c r="F11803" t="s">
        <v>586</v>
      </c>
      <c r="G11803" t="s">
        <v>262</v>
      </c>
      <c r="H11803" t="s">
        <v>3088</v>
      </c>
      <c r="M11803" s="2">
        <v>6000</v>
      </c>
      <c r="N11803" s="2">
        <v>20000</v>
      </c>
      <c r="O11803" s="2">
        <f>IF(Tabla1[[#This Row],[Mov]]="VNT",Tabla1[[#This Row],[Sale]]-Tabla1[[#This Row],[Cost]],-Tabla1[[#This Row],[Cost]]*Tabla1[[#This Row],[Cant]])</f>
        <v>14000</v>
      </c>
      <c r="P11803" s="8">
        <f>IF(Tabla1[[#This Row],[Mov]]="VNT",-Tabla1[[#This Row],[Cant]],Tabla1[[#This Row],[Cant]])</f>
        <v>-1</v>
      </c>
      <c r="Q11803" s="8">
        <f>DAY(Tabla1[[#This Row],[Date]])</f>
        <v>5</v>
      </c>
      <c r="R11803" s="8">
        <f>MONTH(Tabla1[[#This Row],[Date]])</f>
        <v>7</v>
      </c>
      <c r="S11803" s="8">
        <f>YEAR(Tabla1[[#This Row],[Date]])</f>
        <v>2023</v>
      </c>
    </row>
    <row r="11804" spans="1:19" x14ac:dyDescent="0.2">
      <c r="A11804">
        <v>11749</v>
      </c>
      <c r="B11804" s="1">
        <v>45112</v>
      </c>
      <c r="C11804" t="s">
        <v>260</v>
      </c>
      <c r="D11804" t="s">
        <v>332</v>
      </c>
      <c r="E11804">
        <v>1</v>
      </c>
      <c r="F11804" t="s">
        <v>116</v>
      </c>
      <c r="G11804" t="s">
        <v>600</v>
      </c>
      <c r="H11804" t="s">
        <v>565</v>
      </c>
      <c r="M11804" s="2">
        <v>8410</v>
      </c>
      <c r="N11804" s="2">
        <v>9000</v>
      </c>
      <c r="O11804" s="2">
        <f>IF(Tabla1[[#This Row],[Mov]]="VNT",Tabla1[[#This Row],[Sale]]-Tabla1[[#This Row],[Cost]],-Tabla1[[#This Row],[Cost]]*Tabla1[[#This Row],[Cant]])</f>
        <v>590</v>
      </c>
      <c r="P11804" s="8">
        <f>IF(Tabla1[[#This Row],[Mov]]="VNT",-Tabla1[[#This Row],[Cant]],Tabla1[[#This Row],[Cant]])</f>
        <v>-1</v>
      </c>
      <c r="Q11804" s="8">
        <f>DAY(Tabla1[[#This Row],[Date]])</f>
        <v>5</v>
      </c>
      <c r="R11804" s="8">
        <f>MONTH(Tabla1[[#This Row],[Date]])</f>
        <v>7</v>
      </c>
      <c r="S11804" s="8">
        <f>YEAR(Tabla1[[#This Row],[Date]])</f>
        <v>2023</v>
      </c>
    </row>
    <row r="11805" spans="1:19" x14ac:dyDescent="0.2">
      <c r="A11805">
        <v>11750</v>
      </c>
      <c r="B11805" s="1">
        <v>45112</v>
      </c>
      <c r="C11805" t="s">
        <v>260</v>
      </c>
      <c r="D11805" t="s">
        <v>332</v>
      </c>
      <c r="E11805">
        <v>1</v>
      </c>
      <c r="F11805" t="s">
        <v>116</v>
      </c>
      <c r="G11805" t="s">
        <v>600</v>
      </c>
      <c r="H11805" t="s">
        <v>565</v>
      </c>
      <c r="M11805" s="2">
        <v>5606</v>
      </c>
      <c r="N11805" s="2">
        <v>6000</v>
      </c>
      <c r="O11805" s="2">
        <f>IF(Tabla1[[#This Row],[Mov]]="VNT",Tabla1[[#This Row],[Sale]]-Tabla1[[#This Row],[Cost]],-Tabla1[[#This Row],[Cost]]*Tabla1[[#This Row],[Cant]])</f>
        <v>394</v>
      </c>
      <c r="P11805" s="8">
        <f>IF(Tabla1[[#This Row],[Mov]]="VNT",-Tabla1[[#This Row],[Cant]],Tabla1[[#This Row],[Cant]])</f>
        <v>-1</v>
      </c>
      <c r="Q11805" s="8">
        <f>DAY(Tabla1[[#This Row],[Date]])</f>
        <v>5</v>
      </c>
      <c r="R11805" s="8">
        <f>MONTH(Tabla1[[#This Row],[Date]])</f>
        <v>7</v>
      </c>
      <c r="S11805" s="8">
        <f>YEAR(Tabla1[[#This Row],[Date]])</f>
        <v>2023</v>
      </c>
    </row>
    <row r="11806" spans="1:19" x14ac:dyDescent="0.2">
      <c r="A11806">
        <v>11751</v>
      </c>
      <c r="B11806" s="1">
        <v>45112</v>
      </c>
      <c r="C11806" t="s">
        <v>260</v>
      </c>
      <c r="D11806" t="s">
        <v>332</v>
      </c>
      <c r="E11806">
        <v>1</v>
      </c>
      <c r="F11806" t="s">
        <v>225</v>
      </c>
      <c r="G11806" t="s">
        <v>272</v>
      </c>
      <c r="H11806" t="s">
        <v>355</v>
      </c>
      <c r="M11806" s="2">
        <v>1000</v>
      </c>
      <c r="N11806" s="2">
        <v>10000</v>
      </c>
      <c r="O11806" s="2">
        <f>IF(Tabla1[[#This Row],[Mov]]="VNT",Tabla1[[#This Row],[Sale]]-Tabla1[[#This Row],[Cost]],-Tabla1[[#This Row],[Cost]]*Tabla1[[#This Row],[Cant]])</f>
        <v>9000</v>
      </c>
      <c r="P11806" s="8">
        <f>IF(Tabla1[[#This Row],[Mov]]="VNT",-Tabla1[[#This Row],[Cant]],Tabla1[[#This Row],[Cant]])</f>
        <v>-1</v>
      </c>
      <c r="Q11806" s="8">
        <f>DAY(Tabla1[[#This Row],[Date]])</f>
        <v>5</v>
      </c>
      <c r="R11806" s="8">
        <f>MONTH(Tabla1[[#This Row],[Date]])</f>
        <v>7</v>
      </c>
      <c r="S11806" s="8">
        <f>YEAR(Tabla1[[#This Row],[Date]])</f>
        <v>2023</v>
      </c>
    </row>
    <row r="11807" spans="1:19" x14ac:dyDescent="0.2">
      <c r="A11807">
        <v>11752</v>
      </c>
      <c r="B11807" s="1">
        <v>45112</v>
      </c>
      <c r="C11807" t="s">
        <v>260</v>
      </c>
      <c r="D11807" t="s">
        <v>332</v>
      </c>
      <c r="E11807">
        <v>1</v>
      </c>
      <c r="F11807" t="s">
        <v>116</v>
      </c>
      <c r="G11807" t="s">
        <v>349</v>
      </c>
      <c r="H11807" t="s">
        <v>515</v>
      </c>
      <c r="M11807" s="2">
        <v>6074</v>
      </c>
      <c r="N11807" s="2">
        <v>6500</v>
      </c>
      <c r="O11807" s="2">
        <f>IF(Tabla1[[#This Row],[Mov]]="VNT",Tabla1[[#This Row],[Sale]]-Tabla1[[#This Row],[Cost]],-Tabla1[[#This Row],[Cost]]*Tabla1[[#This Row],[Cant]])</f>
        <v>426</v>
      </c>
      <c r="P11807" s="8">
        <f>IF(Tabla1[[#This Row],[Mov]]="VNT",-Tabla1[[#This Row],[Cant]],Tabla1[[#This Row],[Cant]])</f>
        <v>-1</v>
      </c>
      <c r="Q11807" s="8">
        <f>DAY(Tabla1[[#This Row],[Date]])</f>
        <v>5</v>
      </c>
      <c r="R11807" s="8">
        <f>MONTH(Tabla1[[#This Row],[Date]])</f>
        <v>7</v>
      </c>
      <c r="S11807" s="8">
        <f>YEAR(Tabla1[[#This Row],[Date]])</f>
        <v>2023</v>
      </c>
    </row>
    <row r="11808" spans="1:19" x14ac:dyDescent="0.2">
      <c r="A11808">
        <v>11753</v>
      </c>
      <c r="B11808" s="1">
        <v>45112</v>
      </c>
      <c r="C11808" t="s">
        <v>260</v>
      </c>
      <c r="D11808" t="s">
        <v>332</v>
      </c>
      <c r="E11808">
        <v>1</v>
      </c>
      <c r="F11808" t="s">
        <v>21</v>
      </c>
      <c r="G11808" t="s">
        <v>272</v>
      </c>
      <c r="H11808" t="s">
        <v>1522</v>
      </c>
      <c r="J11808" t="s">
        <v>23</v>
      </c>
      <c r="M11808" s="2">
        <v>2800</v>
      </c>
      <c r="N11808" s="2">
        <v>10000</v>
      </c>
      <c r="O11808" s="2">
        <f>IF(Tabla1[[#This Row],[Mov]]="VNT",Tabla1[[#This Row],[Sale]]-Tabla1[[#This Row],[Cost]],-Tabla1[[#This Row],[Cost]]*Tabla1[[#This Row],[Cant]])</f>
        <v>7200</v>
      </c>
      <c r="P11808" s="8">
        <f>IF(Tabla1[[#This Row],[Mov]]="VNT",-Tabla1[[#This Row],[Cant]],Tabla1[[#This Row],[Cant]])</f>
        <v>-1</v>
      </c>
      <c r="Q11808" s="8">
        <f>DAY(Tabla1[[#This Row],[Date]])</f>
        <v>5</v>
      </c>
      <c r="R11808" s="8">
        <f>MONTH(Tabla1[[#This Row],[Date]])</f>
        <v>7</v>
      </c>
      <c r="S11808" s="8">
        <f>YEAR(Tabla1[[#This Row],[Date]])</f>
        <v>2023</v>
      </c>
    </row>
    <row r="11809" spans="1:19" x14ac:dyDescent="0.2">
      <c r="A11809">
        <v>11754</v>
      </c>
      <c r="B11809" s="1">
        <v>45113</v>
      </c>
      <c r="C11809" t="s">
        <v>260</v>
      </c>
      <c r="D11809" t="s">
        <v>332</v>
      </c>
      <c r="E11809">
        <v>1</v>
      </c>
      <c r="F11809" t="s">
        <v>116</v>
      </c>
      <c r="G11809" t="s">
        <v>347</v>
      </c>
      <c r="H11809" t="s">
        <v>518</v>
      </c>
      <c r="M11809" s="2">
        <v>3270</v>
      </c>
      <c r="N11809" s="2">
        <v>3500</v>
      </c>
      <c r="O11809" s="2">
        <f>IF(Tabla1[[#This Row],[Mov]]="VNT",Tabla1[[#This Row],[Sale]]-Tabla1[[#This Row],[Cost]],-Tabla1[[#This Row],[Cost]]*Tabla1[[#This Row],[Cant]])</f>
        <v>230</v>
      </c>
      <c r="P11809" s="8">
        <f>IF(Tabla1[[#This Row],[Mov]]="VNT",-Tabla1[[#This Row],[Cant]],Tabla1[[#This Row],[Cant]])</f>
        <v>-1</v>
      </c>
      <c r="Q11809" s="8">
        <f>DAY(Tabla1[[#This Row],[Date]])</f>
        <v>6</v>
      </c>
      <c r="R11809" s="8">
        <f>MONTH(Tabla1[[#This Row],[Date]])</f>
        <v>7</v>
      </c>
      <c r="S11809" s="8">
        <f>YEAR(Tabla1[[#This Row],[Date]])</f>
        <v>2023</v>
      </c>
    </row>
    <row r="11810" spans="1:19" x14ac:dyDescent="0.2">
      <c r="A11810">
        <v>11755</v>
      </c>
      <c r="B11810" s="1">
        <v>45113</v>
      </c>
      <c r="C11810" t="s">
        <v>260</v>
      </c>
      <c r="D11810" t="s">
        <v>332</v>
      </c>
      <c r="E11810">
        <v>1</v>
      </c>
      <c r="F11810" t="s">
        <v>116</v>
      </c>
      <c r="G11810" t="s">
        <v>349</v>
      </c>
      <c r="H11810" t="s">
        <v>515</v>
      </c>
      <c r="M11810" s="2">
        <v>7008</v>
      </c>
      <c r="N11810" s="2">
        <v>7500</v>
      </c>
      <c r="O11810" s="2">
        <f>IF(Tabla1[[#This Row],[Mov]]="VNT",Tabla1[[#This Row],[Sale]]-Tabla1[[#This Row],[Cost]],-Tabla1[[#This Row],[Cost]]*Tabla1[[#This Row],[Cant]])</f>
        <v>492</v>
      </c>
      <c r="P11810" s="8">
        <f>IF(Tabla1[[#This Row],[Mov]]="VNT",-Tabla1[[#This Row],[Cant]],Tabla1[[#This Row],[Cant]])</f>
        <v>-1</v>
      </c>
      <c r="Q11810" s="8">
        <f>DAY(Tabla1[[#This Row],[Date]])</f>
        <v>6</v>
      </c>
      <c r="R11810" s="8">
        <f>MONTH(Tabla1[[#This Row],[Date]])</f>
        <v>7</v>
      </c>
      <c r="S11810" s="8">
        <f>YEAR(Tabla1[[#This Row],[Date]])</f>
        <v>2023</v>
      </c>
    </row>
    <row r="11811" spans="1:19" x14ac:dyDescent="0.2">
      <c r="A11811">
        <v>11756</v>
      </c>
      <c r="B11811" s="1">
        <v>45113</v>
      </c>
      <c r="C11811" t="s">
        <v>260</v>
      </c>
      <c r="D11811" t="s">
        <v>332</v>
      </c>
      <c r="E11811">
        <v>1</v>
      </c>
      <c r="F11811" t="s">
        <v>127</v>
      </c>
      <c r="G11811" t="s">
        <v>266</v>
      </c>
      <c r="H11811" t="s">
        <v>206</v>
      </c>
      <c r="M11811" s="2">
        <v>19000</v>
      </c>
      <c r="N11811" s="2">
        <v>33000</v>
      </c>
      <c r="O11811" s="2">
        <f>IF(Tabla1[[#This Row],[Mov]]="VNT",Tabla1[[#This Row],[Sale]]-Tabla1[[#This Row],[Cost]],-Tabla1[[#This Row],[Cost]]*Tabla1[[#This Row],[Cant]])</f>
        <v>14000</v>
      </c>
      <c r="P11811" s="8">
        <f>IF(Tabla1[[#This Row],[Mov]]="VNT",-Tabla1[[#This Row],[Cant]],Tabla1[[#This Row],[Cant]])</f>
        <v>-1</v>
      </c>
      <c r="Q11811" s="8">
        <f>DAY(Tabla1[[#This Row],[Date]])</f>
        <v>6</v>
      </c>
      <c r="R11811" s="8">
        <f>MONTH(Tabla1[[#This Row],[Date]])</f>
        <v>7</v>
      </c>
      <c r="S11811" s="8">
        <f>YEAR(Tabla1[[#This Row],[Date]])</f>
        <v>2023</v>
      </c>
    </row>
    <row r="11812" spans="1:19" x14ac:dyDescent="0.2">
      <c r="A11812">
        <v>11757</v>
      </c>
      <c r="B11812" s="1">
        <v>45113</v>
      </c>
      <c r="C11812" t="s">
        <v>260</v>
      </c>
      <c r="D11812" t="s">
        <v>332</v>
      </c>
      <c r="E11812">
        <v>1</v>
      </c>
      <c r="F11812" t="s">
        <v>2187</v>
      </c>
      <c r="G11812" t="s">
        <v>266</v>
      </c>
      <c r="H11812" t="s">
        <v>834</v>
      </c>
      <c r="M11812" s="2">
        <v>9000</v>
      </c>
      <c r="N11812" s="2">
        <v>22000</v>
      </c>
      <c r="O11812" s="2">
        <f>IF(Tabla1[[#This Row],[Mov]]="VNT",Tabla1[[#This Row],[Sale]]-Tabla1[[#This Row],[Cost]],-Tabla1[[#This Row],[Cost]]*Tabla1[[#This Row],[Cant]])</f>
        <v>13000</v>
      </c>
      <c r="P11812" s="8">
        <f>IF(Tabla1[[#This Row],[Mov]]="VNT",-Tabla1[[#This Row],[Cant]],Tabla1[[#This Row],[Cant]])</f>
        <v>-1</v>
      </c>
      <c r="Q11812" s="8">
        <f>DAY(Tabla1[[#This Row],[Date]])</f>
        <v>6</v>
      </c>
      <c r="R11812" s="8">
        <f>MONTH(Tabla1[[#This Row],[Date]])</f>
        <v>7</v>
      </c>
      <c r="S11812" s="8">
        <f>YEAR(Tabla1[[#This Row],[Date]])</f>
        <v>2023</v>
      </c>
    </row>
    <row r="11813" spans="1:19" x14ac:dyDescent="0.2">
      <c r="A11813">
        <v>11758</v>
      </c>
      <c r="B11813" s="1">
        <v>45113</v>
      </c>
      <c r="C11813" t="s">
        <v>260</v>
      </c>
      <c r="D11813" t="s">
        <v>332</v>
      </c>
      <c r="E11813">
        <v>1</v>
      </c>
      <c r="F11813" t="s">
        <v>586</v>
      </c>
      <c r="G11813" t="s">
        <v>263</v>
      </c>
      <c r="H11813" t="s">
        <v>3680</v>
      </c>
      <c r="M11813" s="2">
        <v>6000</v>
      </c>
      <c r="N11813" s="2">
        <v>19000</v>
      </c>
      <c r="O11813" s="2">
        <f>IF(Tabla1[[#This Row],[Mov]]="VNT",Tabla1[[#This Row],[Sale]]-Tabla1[[#This Row],[Cost]],-Tabla1[[#This Row],[Cost]]*Tabla1[[#This Row],[Cant]])</f>
        <v>13000</v>
      </c>
      <c r="P11813" s="8">
        <f>IF(Tabla1[[#This Row],[Mov]]="VNT",-Tabla1[[#This Row],[Cant]],Tabla1[[#This Row],[Cant]])</f>
        <v>-1</v>
      </c>
      <c r="Q11813" s="8">
        <f>DAY(Tabla1[[#This Row],[Date]])</f>
        <v>6</v>
      </c>
      <c r="R11813" s="8">
        <f>MONTH(Tabla1[[#This Row],[Date]])</f>
        <v>7</v>
      </c>
      <c r="S11813" s="8">
        <f>YEAR(Tabla1[[#This Row],[Date]])</f>
        <v>2023</v>
      </c>
    </row>
    <row r="11814" spans="1:19" x14ac:dyDescent="0.2">
      <c r="A11814">
        <v>11759</v>
      </c>
      <c r="B11814" s="1">
        <v>45113</v>
      </c>
      <c r="C11814" t="s">
        <v>260</v>
      </c>
      <c r="D11814" t="s">
        <v>332</v>
      </c>
      <c r="E11814">
        <v>1</v>
      </c>
      <c r="F11814" t="s">
        <v>586</v>
      </c>
      <c r="G11814" t="s">
        <v>284</v>
      </c>
      <c r="H11814" t="s">
        <v>907</v>
      </c>
      <c r="M11814" s="2">
        <v>6000</v>
      </c>
      <c r="N11814" s="2">
        <v>19000</v>
      </c>
      <c r="O11814" s="2">
        <f>IF(Tabla1[[#This Row],[Mov]]="VNT",Tabla1[[#This Row],[Sale]]-Tabla1[[#This Row],[Cost]],-Tabla1[[#This Row],[Cost]]*Tabla1[[#This Row],[Cant]])</f>
        <v>13000</v>
      </c>
      <c r="P11814" s="8">
        <f>IF(Tabla1[[#This Row],[Mov]]="VNT",-Tabla1[[#This Row],[Cant]],Tabla1[[#This Row],[Cant]])</f>
        <v>-1</v>
      </c>
      <c r="Q11814" s="8">
        <f>DAY(Tabla1[[#This Row],[Date]])</f>
        <v>6</v>
      </c>
      <c r="R11814" s="8">
        <f>MONTH(Tabla1[[#This Row],[Date]])</f>
        <v>7</v>
      </c>
      <c r="S11814" s="8">
        <f>YEAR(Tabla1[[#This Row],[Date]])</f>
        <v>2023</v>
      </c>
    </row>
    <row r="11815" spans="1:19" x14ac:dyDescent="0.2">
      <c r="A11815">
        <v>11760</v>
      </c>
      <c r="B11815" s="1">
        <v>45113</v>
      </c>
      <c r="C11815" t="s">
        <v>260</v>
      </c>
      <c r="D11815" t="s">
        <v>332</v>
      </c>
      <c r="E11815">
        <v>1</v>
      </c>
      <c r="F11815" t="s">
        <v>2078</v>
      </c>
      <c r="G11815" t="s">
        <v>272</v>
      </c>
      <c r="H11815" t="s">
        <v>309</v>
      </c>
      <c r="M11815" s="2">
        <v>7500</v>
      </c>
      <c r="N11815" s="2">
        <v>20000</v>
      </c>
      <c r="O11815" s="2">
        <f>IF(Tabla1[[#This Row],[Mov]]="VNT",Tabla1[[#This Row],[Sale]]-Tabla1[[#This Row],[Cost]],-Tabla1[[#This Row],[Cost]]*Tabla1[[#This Row],[Cant]])</f>
        <v>12500</v>
      </c>
      <c r="P11815" s="8">
        <f>IF(Tabla1[[#This Row],[Mov]]="VNT",-Tabla1[[#This Row],[Cant]],Tabla1[[#This Row],[Cant]])</f>
        <v>-1</v>
      </c>
      <c r="Q11815" s="8">
        <f>DAY(Tabla1[[#This Row],[Date]])</f>
        <v>6</v>
      </c>
      <c r="R11815" s="8">
        <f>MONTH(Tabla1[[#This Row],[Date]])</f>
        <v>7</v>
      </c>
      <c r="S11815" s="8">
        <f>YEAR(Tabla1[[#This Row],[Date]])</f>
        <v>2023</v>
      </c>
    </row>
    <row r="11816" spans="1:19" x14ac:dyDescent="0.2">
      <c r="A11816">
        <v>11761</v>
      </c>
      <c r="B11816" s="1">
        <v>45113</v>
      </c>
      <c r="C11816" t="s">
        <v>260</v>
      </c>
      <c r="D11816" t="s">
        <v>332</v>
      </c>
      <c r="E11816">
        <v>1</v>
      </c>
      <c r="F11816" t="s">
        <v>1295</v>
      </c>
      <c r="G11816" t="s">
        <v>266</v>
      </c>
      <c r="H11816" t="s">
        <v>622</v>
      </c>
      <c r="M11816" s="2">
        <v>8000</v>
      </c>
      <c r="N11816" s="2">
        <v>20000</v>
      </c>
      <c r="O11816" s="2">
        <f>IF(Tabla1[[#This Row],[Mov]]="VNT",Tabla1[[#This Row],[Sale]]-Tabla1[[#This Row],[Cost]],-Tabla1[[#This Row],[Cost]]*Tabla1[[#This Row],[Cant]])</f>
        <v>12000</v>
      </c>
      <c r="P11816" s="8">
        <f>IF(Tabla1[[#This Row],[Mov]]="VNT",-Tabla1[[#This Row],[Cant]],Tabla1[[#This Row],[Cant]])</f>
        <v>-1</v>
      </c>
      <c r="Q11816" s="8">
        <f>DAY(Tabla1[[#This Row],[Date]])</f>
        <v>6</v>
      </c>
      <c r="R11816" s="8">
        <f>MONTH(Tabla1[[#This Row],[Date]])</f>
        <v>7</v>
      </c>
      <c r="S11816" s="8">
        <f>YEAR(Tabla1[[#This Row],[Date]])</f>
        <v>2023</v>
      </c>
    </row>
    <row r="11817" spans="1:19" x14ac:dyDescent="0.2">
      <c r="A11817">
        <v>11762</v>
      </c>
      <c r="B11817" s="1">
        <v>45113</v>
      </c>
      <c r="C11817" t="s">
        <v>260</v>
      </c>
      <c r="D11817" t="s">
        <v>332</v>
      </c>
      <c r="E11817">
        <v>1</v>
      </c>
      <c r="F11817" t="s">
        <v>1515</v>
      </c>
      <c r="G11817" t="s">
        <v>273</v>
      </c>
      <c r="H11817" t="s">
        <v>3681</v>
      </c>
      <c r="M11817" s="2">
        <v>9000</v>
      </c>
      <c r="N11817" s="2">
        <v>20000</v>
      </c>
      <c r="O11817" s="2">
        <f>IF(Tabla1[[#This Row],[Mov]]="VNT",Tabla1[[#This Row],[Sale]]-Tabla1[[#This Row],[Cost]],-Tabla1[[#This Row],[Cost]]*Tabla1[[#This Row],[Cant]])</f>
        <v>11000</v>
      </c>
      <c r="P11817" s="8">
        <f>IF(Tabla1[[#This Row],[Mov]]="VNT",-Tabla1[[#This Row],[Cant]],Tabla1[[#This Row],[Cant]])</f>
        <v>-1</v>
      </c>
      <c r="Q11817" s="8">
        <f>DAY(Tabla1[[#This Row],[Date]])</f>
        <v>6</v>
      </c>
      <c r="R11817" s="8">
        <f>MONTH(Tabla1[[#This Row],[Date]])</f>
        <v>7</v>
      </c>
      <c r="S11817" s="8">
        <f>YEAR(Tabla1[[#This Row],[Date]])</f>
        <v>2023</v>
      </c>
    </row>
    <row r="11818" spans="1:19" x14ac:dyDescent="0.2">
      <c r="A11818">
        <v>11763</v>
      </c>
      <c r="B11818" s="1">
        <v>45113</v>
      </c>
      <c r="C11818" t="s">
        <v>260</v>
      </c>
      <c r="D11818" t="s">
        <v>332</v>
      </c>
      <c r="E11818">
        <v>1</v>
      </c>
      <c r="F11818" t="s">
        <v>891</v>
      </c>
      <c r="G11818" t="s">
        <v>284</v>
      </c>
      <c r="H11818" t="s">
        <v>1394</v>
      </c>
      <c r="J11818" t="s">
        <v>2873</v>
      </c>
      <c r="M11818" s="2">
        <v>3500</v>
      </c>
      <c r="N11818" s="2">
        <v>10000</v>
      </c>
      <c r="O11818" s="2">
        <f>IF(Tabla1[[#This Row],[Mov]]="VNT",Tabla1[[#This Row],[Sale]]-Tabla1[[#This Row],[Cost]],-Tabla1[[#This Row],[Cost]]*Tabla1[[#This Row],[Cant]])</f>
        <v>6500</v>
      </c>
      <c r="P11818" s="8">
        <f>IF(Tabla1[[#This Row],[Mov]]="VNT",-Tabla1[[#This Row],[Cant]],Tabla1[[#This Row],[Cant]])</f>
        <v>-1</v>
      </c>
      <c r="Q11818" s="8">
        <f>DAY(Tabla1[[#This Row],[Date]])</f>
        <v>6</v>
      </c>
      <c r="R11818" s="8">
        <f>MONTH(Tabla1[[#This Row],[Date]])</f>
        <v>7</v>
      </c>
      <c r="S11818" s="8">
        <f>YEAR(Tabla1[[#This Row],[Date]])</f>
        <v>2023</v>
      </c>
    </row>
    <row r="11819" spans="1:19" x14ac:dyDescent="0.2">
      <c r="A11819">
        <v>11764</v>
      </c>
      <c r="B11819" s="1">
        <v>45113</v>
      </c>
      <c r="C11819" t="s">
        <v>260</v>
      </c>
      <c r="D11819" t="s">
        <v>332</v>
      </c>
      <c r="E11819">
        <v>1</v>
      </c>
      <c r="F11819" t="s">
        <v>116</v>
      </c>
      <c r="G11819" t="s">
        <v>347</v>
      </c>
      <c r="H11819" t="s">
        <v>519</v>
      </c>
      <c r="M11819" s="2">
        <v>934</v>
      </c>
      <c r="N11819" s="2">
        <v>1000</v>
      </c>
      <c r="O11819" s="2">
        <f>IF(Tabla1[[#This Row],[Mov]]="VNT",Tabla1[[#This Row],[Sale]]-Tabla1[[#This Row],[Cost]],-Tabla1[[#This Row],[Cost]]*Tabla1[[#This Row],[Cant]])</f>
        <v>66</v>
      </c>
      <c r="P11819" s="8">
        <f>IF(Tabla1[[#This Row],[Mov]]="VNT",-Tabla1[[#This Row],[Cant]],Tabla1[[#This Row],[Cant]])</f>
        <v>-1</v>
      </c>
      <c r="Q11819" s="8">
        <f>DAY(Tabla1[[#This Row],[Date]])</f>
        <v>6</v>
      </c>
      <c r="R11819" s="8">
        <f>MONTH(Tabla1[[#This Row],[Date]])</f>
        <v>7</v>
      </c>
      <c r="S11819" s="8">
        <f>YEAR(Tabla1[[#This Row],[Date]])</f>
        <v>2023</v>
      </c>
    </row>
    <row r="11820" spans="1:19" x14ac:dyDescent="0.2">
      <c r="A11820">
        <v>11765</v>
      </c>
      <c r="B11820" s="1">
        <v>45113</v>
      </c>
      <c r="C11820" t="s">
        <v>260</v>
      </c>
      <c r="D11820" t="s">
        <v>332</v>
      </c>
      <c r="E11820">
        <v>1</v>
      </c>
      <c r="F11820" t="s">
        <v>3120</v>
      </c>
      <c r="G11820" t="s">
        <v>721</v>
      </c>
      <c r="H11820" t="s">
        <v>3682</v>
      </c>
      <c r="M11820" s="2">
        <v>2000</v>
      </c>
      <c r="N11820" s="2">
        <v>7000</v>
      </c>
      <c r="O11820" s="2">
        <f>IF(Tabla1[[#This Row],[Mov]]="VNT",Tabla1[[#This Row],[Sale]]-Tabla1[[#This Row],[Cost]],-Tabla1[[#This Row],[Cost]]*Tabla1[[#This Row],[Cant]])</f>
        <v>5000</v>
      </c>
      <c r="P11820" s="8">
        <f>IF(Tabla1[[#This Row],[Mov]]="VNT",-Tabla1[[#This Row],[Cant]],Tabla1[[#This Row],[Cant]])</f>
        <v>-1</v>
      </c>
      <c r="Q11820" s="8">
        <f>DAY(Tabla1[[#This Row],[Date]])</f>
        <v>6</v>
      </c>
      <c r="R11820" s="8">
        <f>MONTH(Tabla1[[#This Row],[Date]])</f>
        <v>7</v>
      </c>
      <c r="S11820" s="8">
        <f>YEAR(Tabla1[[#This Row],[Date]])</f>
        <v>2023</v>
      </c>
    </row>
    <row r="11821" spans="1:19" x14ac:dyDescent="0.2">
      <c r="A11821">
        <v>11766</v>
      </c>
      <c r="B11821" s="1">
        <v>45113</v>
      </c>
      <c r="C11821" t="s">
        <v>260</v>
      </c>
      <c r="D11821" t="s">
        <v>332</v>
      </c>
      <c r="E11821">
        <v>1</v>
      </c>
      <c r="F11821" t="s">
        <v>891</v>
      </c>
      <c r="G11821" t="s">
        <v>284</v>
      </c>
      <c r="H11821" t="s">
        <v>1394</v>
      </c>
      <c r="J11821" t="s">
        <v>2954</v>
      </c>
      <c r="M11821" s="2">
        <v>3500</v>
      </c>
      <c r="N11821" s="2">
        <v>10000</v>
      </c>
      <c r="O11821" s="2">
        <f>IF(Tabla1[[#This Row],[Mov]]="VNT",Tabla1[[#This Row],[Sale]]-Tabla1[[#This Row],[Cost]],-Tabla1[[#This Row],[Cost]]*Tabla1[[#This Row],[Cant]])</f>
        <v>6500</v>
      </c>
      <c r="P11821" s="8">
        <f>IF(Tabla1[[#This Row],[Mov]]="VNT",-Tabla1[[#This Row],[Cant]],Tabla1[[#This Row],[Cant]])</f>
        <v>-1</v>
      </c>
      <c r="Q11821" s="8">
        <f>DAY(Tabla1[[#This Row],[Date]])</f>
        <v>6</v>
      </c>
      <c r="R11821" s="8">
        <f>MONTH(Tabla1[[#This Row],[Date]])</f>
        <v>7</v>
      </c>
      <c r="S11821" s="8">
        <f>YEAR(Tabla1[[#This Row],[Date]])</f>
        <v>2023</v>
      </c>
    </row>
    <row r="11822" spans="1:19" x14ac:dyDescent="0.2">
      <c r="A11822">
        <v>11767</v>
      </c>
      <c r="B11822" s="1">
        <v>45113</v>
      </c>
      <c r="C11822" t="s">
        <v>260</v>
      </c>
      <c r="D11822" t="s">
        <v>332</v>
      </c>
      <c r="E11822">
        <v>1</v>
      </c>
      <c r="F11822" t="s">
        <v>225</v>
      </c>
      <c r="G11822" t="s">
        <v>284</v>
      </c>
      <c r="H11822" t="s">
        <v>3095</v>
      </c>
      <c r="M11822" s="2">
        <v>1100</v>
      </c>
      <c r="N11822" s="2">
        <v>10000</v>
      </c>
      <c r="O11822" s="2">
        <f>IF(Tabla1[[#This Row],[Mov]]="VNT",Tabla1[[#This Row],[Sale]]-Tabla1[[#This Row],[Cost]],-Tabla1[[#This Row],[Cost]]*Tabla1[[#This Row],[Cant]])</f>
        <v>8900</v>
      </c>
      <c r="P11822" s="8">
        <f>IF(Tabla1[[#This Row],[Mov]]="VNT",-Tabla1[[#This Row],[Cant]],Tabla1[[#This Row],[Cant]])</f>
        <v>-1</v>
      </c>
      <c r="Q11822" s="8">
        <f>DAY(Tabla1[[#This Row],[Date]])</f>
        <v>6</v>
      </c>
      <c r="R11822" s="8">
        <f>MONTH(Tabla1[[#This Row],[Date]])</f>
        <v>7</v>
      </c>
      <c r="S11822" s="8">
        <f>YEAR(Tabla1[[#This Row],[Date]])</f>
        <v>2023</v>
      </c>
    </row>
    <row r="11823" spans="1:19" x14ac:dyDescent="0.2">
      <c r="A11823">
        <v>11768</v>
      </c>
      <c r="B11823" s="1">
        <v>45113</v>
      </c>
      <c r="C11823" t="s">
        <v>260</v>
      </c>
      <c r="D11823" t="s">
        <v>332</v>
      </c>
      <c r="E11823">
        <v>1</v>
      </c>
      <c r="F11823" t="s">
        <v>225</v>
      </c>
      <c r="G11823" t="s">
        <v>284</v>
      </c>
      <c r="H11823" t="s">
        <v>3095</v>
      </c>
      <c r="M11823" s="2">
        <v>7000</v>
      </c>
      <c r="N11823" s="2">
        <v>17000</v>
      </c>
      <c r="O11823" s="2">
        <f>IF(Tabla1[[#This Row],[Mov]]="VNT",Tabla1[[#This Row],[Sale]]-Tabla1[[#This Row],[Cost]],-Tabla1[[#This Row],[Cost]]*Tabla1[[#This Row],[Cant]])</f>
        <v>10000</v>
      </c>
      <c r="P11823" s="8">
        <f>IF(Tabla1[[#This Row],[Mov]]="VNT",-Tabla1[[#This Row],[Cant]],Tabla1[[#This Row],[Cant]])</f>
        <v>-1</v>
      </c>
      <c r="Q11823" s="8">
        <f>DAY(Tabla1[[#This Row],[Date]])</f>
        <v>6</v>
      </c>
      <c r="R11823" s="8">
        <f>MONTH(Tabla1[[#This Row],[Date]])</f>
        <v>7</v>
      </c>
      <c r="S11823" s="8">
        <f>YEAR(Tabla1[[#This Row],[Date]])</f>
        <v>2023</v>
      </c>
    </row>
    <row r="11824" spans="1:19" x14ac:dyDescent="0.2">
      <c r="A11824">
        <v>11769</v>
      </c>
      <c r="B11824" s="1">
        <v>45113</v>
      </c>
      <c r="C11824" t="s">
        <v>261</v>
      </c>
      <c r="D11824" t="s">
        <v>892</v>
      </c>
      <c r="E11824">
        <v>1</v>
      </c>
      <c r="F11824" t="s">
        <v>386</v>
      </c>
      <c r="G11824" t="s">
        <v>1202</v>
      </c>
      <c r="H11824" t="s">
        <v>3683</v>
      </c>
      <c r="M11824" s="2">
        <v>80000</v>
      </c>
      <c r="N11824" s="2">
        <v>145000</v>
      </c>
      <c r="O11824" s="2">
        <f>IF(Tabla1[[#This Row],[Mov]]="VNT",Tabla1[[#This Row],[Sale]]-Tabla1[[#This Row],[Cost]],-Tabla1[[#This Row],[Cost]]*Tabla1[[#This Row],[Cant]])</f>
        <v>-80000</v>
      </c>
      <c r="P11824" s="8">
        <f>IF(Tabla1[[#This Row],[Mov]]="VNT",-Tabla1[[#This Row],[Cant]],Tabla1[[#This Row],[Cant]])</f>
        <v>1</v>
      </c>
      <c r="Q11824" s="8">
        <f>DAY(Tabla1[[#This Row],[Date]])</f>
        <v>6</v>
      </c>
      <c r="R11824" s="8">
        <f>MONTH(Tabla1[[#This Row],[Date]])</f>
        <v>7</v>
      </c>
      <c r="S11824" s="8">
        <f>YEAR(Tabla1[[#This Row],[Date]])</f>
        <v>2023</v>
      </c>
    </row>
    <row r="11825" spans="1:19" x14ac:dyDescent="0.2">
      <c r="A11825">
        <v>11770</v>
      </c>
      <c r="B11825" s="1">
        <v>45113</v>
      </c>
      <c r="C11825" t="s">
        <v>260</v>
      </c>
      <c r="D11825" t="s">
        <v>3684</v>
      </c>
      <c r="E11825">
        <v>1</v>
      </c>
      <c r="F11825" t="s">
        <v>2134</v>
      </c>
      <c r="G11825" t="s">
        <v>266</v>
      </c>
      <c r="H11825" t="s">
        <v>3685</v>
      </c>
      <c r="M11825" s="2">
        <v>6500</v>
      </c>
      <c r="N11825" s="2">
        <v>9000</v>
      </c>
      <c r="O11825" s="2">
        <f>IF(Tabla1[[#This Row],[Mov]]="VNT",Tabla1[[#This Row],[Sale]]-Tabla1[[#This Row],[Cost]],-Tabla1[[#This Row],[Cost]]*Tabla1[[#This Row],[Cant]])</f>
        <v>2500</v>
      </c>
      <c r="P11825" s="8">
        <f>IF(Tabla1[[#This Row],[Mov]]="VNT",-Tabla1[[#This Row],[Cant]],Tabla1[[#This Row],[Cant]])</f>
        <v>-1</v>
      </c>
      <c r="Q11825" s="8">
        <f>DAY(Tabla1[[#This Row],[Date]])</f>
        <v>6</v>
      </c>
      <c r="R11825" s="8">
        <f>MONTH(Tabla1[[#This Row],[Date]])</f>
        <v>7</v>
      </c>
      <c r="S11825" s="8">
        <f>YEAR(Tabla1[[#This Row],[Date]])</f>
        <v>2023</v>
      </c>
    </row>
    <row r="11826" spans="1:19" x14ac:dyDescent="0.2">
      <c r="A11826">
        <v>11771</v>
      </c>
      <c r="B11826" s="1">
        <v>45113</v>
      </c>
      <c r="C11826" t="s">
        <v>260</v>
      </c>
      <c r="D11826" t="s">
        <v>332</v>
      </c>
      <c r="E11826">
        <v>1</v>
      </c>
      <c r="F11826" t="s">
        <v>21</v>
      </c>
      <c r="G11826" t="s">
        <v>272</v>
      </c>
      <c r="H11826" t="s">
        <v>830</v>
      </c>
      <c r="M11826" s="2">
        <v>3500</v>
      </c>
      <c r="N11826" s="2">
        <v>15000</v>
      </c>
      <c r="O11826" s="2">
        <f>IF(Tabla1[[#This Row],[Mov]]="VNT",Tabla1[[#This Row],[Sale]]-Tabla1[[#This Row],[Cost]],-Tabla1[[#This Row],[Cost]]*Tabla1[[#This Row],[Cant]])</f>
        <v>11500</v>
      </c>
      <c r="P11826" s="8">
        <f>IF(Tabla1[[#This Row],[Mov]]="VNT",-Tabla1[[#This Row],[Cant]],Tabla1[[#This Row],[Cant]])</f>
        <v>-1</v>
      </c>
      <c r="Q11826" s="8">
        <f>DAY(Tabla1[[#This Row],[Date]])</f>
        <v>6</v>
      </c>
      <c r="R11826" s="8">
        <f>MONTH(Tabla1[[#This Row],[Date]])</f>
        <v>7</v>
      </c>
      <c r="S11826" s="8">
        <f>YEAR(Tabla1[[#This Row],[Date]])</f>
        <v>2023</v>
      </c>
    </row>
    <row r="11827" spans="1:19" x14ac:dyDescent="0.2">
      <c r="A11827">
        <v>11772</v>
      </c>
      <c r="B11827" s="1">
        <v>45113</v>
      </c>
      <c r="C11827" t="s">
        <v>260</v>
      </c>
      <c r="D11827" t="s">
        <v>332</v>
      </c>
      <c r="E11827">
        <v>1</v>
      </c>
      <c r="F11827" t="s">
        <v>891</v>
      </c>
      <c r="G11827" t="s">
        <v>272</v>
      </c>
      <c r="H11827" t="s">
        <v>806</v>
      </c>
      <c r="J11827" t="s">
        <v>2873</v>
      </c>
      <c r="M11827" s="2">
        <v>3500</v>
      </c>
      <c r="N11827" s="2">
        <v>10000</v>
      </c>
      <c r="O11827" s="2">
        <f>IF(Tabla1[[#This Row],[Mov]]="VNT",Tabla1[[#This Row],[Sale]]-Tabla1[[#This Row],[Cost]],-Tabla1[[#This Row],[Cost]]*Tabla1[[#This Row],[Cant]])</f>
        <v>6500</v>
      </c>
      <c r="P11827" s="8">
        <f>IF(Tabla1[[#This Row],[Mov]]="VNT",-Tabla1[[#This Row],[Cant]],Tabla1[[#This Row],[Cant]])</f>
        <v>-1</v>
      </c>
      <c r="Q11827" s="8">
        <f>DAY(Tabla1[[#This Row],[Date]])</f>
        <v>6</v>
      </c>
      <c r="R11827" s="8">
        <f>MONTH(Tabla1[[#This Row],[Date]])</f>
        <v>7</v>
      </c>
      <c r="S11827" s="8">
        <f>YEAR(Tabla1[[#This Row],[Date]])</f>
        <v>2023</v>
      </c>
    </row>
    <row r="11828" spans="1:19" x14ac:dyDescent="0.2">
      <c r="A11828">
        <v>11773</v>
      </c>
      <c r="B11828" s="1">
        <v>45113</v>
      </c>
      <c r="C11828" t="s">
        <v>260</v>
      </c>
      <c r="D11828" t="s">
        <v>332</v>
      </c>
      <c r="E11828">
        <v>1</v>
      </c>
      <c r="F11828" t="s">
        <v>116</v>
      </c>
      <c r="G11828" t="s">
        <v>347</v>
      </c>
      <c r="H11828" t="s">
        <v>518</v>
      </c>
      <c r="M11828" s="2">
        <v>6074</v>
      </c>
      <c r="N11828" s="2">
        <v>6500</v>
      </c>
      <c r="O11828" s="2">
        <f>IF(Tabla1[[#This Row],[Mov]]="VNT",Tabla1[[#This Row],[Sale]]-Tabla1[[#This Row],[Cost]],-Tabla1[[#This Row],[Cost]]*Tabla1[[#This Row],[Cant]])</f>
        <v>426</v>
      </c>
      <c r="P11828" s="8">
        <f>IF(Tabla1[[#This Row],[Mov]]="VNT",-Tabla1[[#This Row],[Cant]],Tabla1[[#This Row],[Cant]])</f>
        <v>-1</v>
      </c>
      <c r="Q11828" s="8">
        <f>DAY(Tabla1[[#This Row],[Date]])</f>
        <v>6</v>
      </c>
      <c r="R11828" s="8">
        <f>MONTH(Tabla1[[#This Row],[Date]])</f>
        <v>7</v>
      </c>
      <c r="S11828" s="8">
        <f>YEAR(Tabla1[[#This Row],[Date]])</f>
        <v>2023</v>
      </c>
    </row>
    <row r="11829" spans="1:19" x14ac:dyDescent="0.2">
      <c r="A11829">
        <v>11774</v>
      </c>
      <c r="B11829" s="1">
        <v>45113</v>
      </c>
      <c r="C11829" t="s">
        <v>260</v>
      </c>
      <c r="D11829" t="s">
        <v>332</v>
      </c>
      <c r="E11829">
        <v>1</v>
      </c>
      <c r="F11829" t="s">
        <v>21</v>
      </c>
      <c r="G11829" t="s">
        <v>272</v>
      </c>
      <c r="H11829" t="s">
        <v>830</v>
      </c>
      <c r="M11829" s="2">
        <v>3500</v>
      </c>
      <c r="N11829" s="2">
        <v>15000</v>
      </c>
      <c r="O11829" s="2">
        <f>IF(Tabla1[[#This Row],[Mov]]="VNT",Tabla1[[#This Row],[Sale]]-Tabla1[[#This Row],[Cost]],-Tabla1[[#This Row],[Cost]]*Tabla1[[#This Row],[Cant]])</f>
        <v>11500</v>
      </c>
      <c r="P11829" s="8">
        <f>IF(Tabla1[[#This Row],[Mov]]="VNT",-Tabla1[[#This Row],[Cant]],Tabla1[[#This Row],[Cant]])</f>
        <v>-1</v>
      </c>
      <c r="Q11829" s="8">
        <f>DAY(Tabla1[[#This Row],[Date]])</f>
        <v>6</v>
      </c>
      <c r="R11829" s="8">
        <f>MONTH(Tabla1[[#This Row],[Date]])</f>
        <v>7</v>
      </c>
      <c r="S11829" s="8">
        <f>YEAR(Tabla1[[#This Row],[Date]])</f>
        <v>2023</v>
      </c>
    </row>
    <row r="11830" spans="1:19" x14ac:dyDescent="0.2">
      <c r="A11830">
        <v>11775</v>
      </c>
      <c r="B11830" s="1">
        <v>45113</v>
      </c>
      <c r="C11830" t="s">
        <v>260</v>
      </c>
      <c r="D11830" t="s">
        <v>332</v>
      </c>
      <c r="E11830">
        <v>1</v>
      </c>
      <c r="F11830" t="s">
        <v>3686</v>
      </c>
      <c r="G11830" t="s">
        <v>382</v>
      </c>
      <c r="H11830" t="s">
        <v>514</v>
      </c>
      <c r="M11830" s="2">
        <v>0</v>
      </c>
      <c r="N11830" s="2">
        <v>3500</v>
      </c>
      <c r="O11830" s="2">
        <f>IF(Tabla1[[#This Row],[Mov]]="VNT",Tabla1[[#This Row],[Sale]]-Tabla1[[#This Row],[Cost]],-Tabla1[[#This Row],[Cost]]*Tabla1[[#This Row],[Cant]])</f>
        <v>3500</v>
      </c>
      <c r="P11830" s="8">
        <f>IF(Tabla1[[#This Row],[Mov]]="VNT",-Tabla1[[#This Row],[Cant]],Tabla1[[#This Row],[Cant]])</f>
        <v>-1</v>
      </c>
      <c r="Q11830" s="8">
        <f>DAY(Tabla1[[#This Row],[Date]])</f>
        <v>6</v>
      </c>
      <c r="R11830" s="8">
        <f>MONTH(Tabla1[[#This Row],[Date]])</f>
        <v>7</v>
      </c>
      <c r="S11830" s="8">
        <f>YEAR(Tabla1[[#This Row],[Date]])</f>
        <v>2023</v>
      </c>
    </row>
    <row r="11831" spans="1:19" x14ac:dyDescent="0.2">
      <c r="A11831">
        <v>11776</v>
      </c>
      <c r="B11831" s="1">
        <v>45113</v>
      </c>
      <c r="C11831" t="s">
        <v>260</v>
      </c>
      <c r="D11831" t="s">
        <v>332</v>
      </c>
      <c r="E11831">
        <v>1</v>
      </c>
      <c r="F11831" t="s">
        <v>386</v>
      </c>
      <c r="G11831" t="s">
        <v>1202</v>
      </c>
      <c r="H11831" t="s">
        <v>3683</v>
      </c>
      <c r="M11831" s="2">
        <v>80000</v>
      </c>
      <c r="N11831" s="2">
        <v>145000</v>
      </c>
      <c r="O11831" s="2">
        <f>IF(Tabla1[[#This Row],[Mov]]="VNT",Tabla1[[#This Row],[Sale]]-Tabla1[[#This Row],[Cost]],-Tabla1[[#This Row],[Cost]]*Tabla1[[#This Row],[Cant]])</f>
        <v>65000</v>
      </c>
      <c r="P11831" s="8">
        <f>IF(Tabla1[[#This Row],[Mov]]="VNT",-Tabla1[[#This Row],[Cant]],Tabla1[[#This Row],[Cant]])</f>
        <v>-1</v>
      </c>
      <c r="Q11831" s="8">
        <f>DAY(Tabla1[[#This Row],[Date]])</f>
        <v>6</v>
      </c>
      <c r="R11831" s="8">
        <f>MONTH(Tabla1[[#This Row],[Date]])</f>
        <v>7</v>
      </c>
      <c r="S11831" s="8">
        <f>YEAR(Tabla1[[#This Row],[Date]])</f>
        <v>2023</v>
      </c>
    </row>
    <row r="11832" spans="1:19" x14ac:dyDescent="0.2">
      <c r="A11832">
        <v>11777</v>
      </c>
      <c r="B11832" s="1">
        <v>45113</v>
      </c>
      <c r="C11832" t="s">
        <v>260</v>
      </c>
      <c r="D11832" t="s">
        <v>332</v>
      </c>
      <c r="E11832">
        <v>1</v>
      </c>
      <c r="F11832" t="s">
        <v>458</v>
      </c>
      <c r="G11832" t="s">
        <v>1202</v>
      </c>
      <c r="H11832" t="s">
        <v>3687</v>
      </c>
      <c r="M11832" s="2">
        <v>0</v>
      </c>
      <c r="N11832" s="2">
        <v>15000</v>
      </c>
      <c r="O11832" s="2">
        <f>IF(Tabla1[[#This Row],[Mov]]="VNT",Tabla1[[#This Row],[Sale]]-Tabla1[[#This Row],[Cost]],-Tabla1[[#This Row],[Cost]]*Tabla1[[#This Row],[Cant]])</f>
        <v>15000</v>
      </c>
      <c r="P11832" s="8">
        <f>IF(Tabla1[[#This Row],[Mov]]="VNT",-Tabla1[[#This Row],[Cant]],Tabla1[[#This Row],[Cant]])</f>
        <v>-1</v>
      </c>
      <c r="Q11832" s="8">
        <f>DAY(Tabla1[[#This Row],[Date]])</f>
        <v>6</v>
      </c>
      <c r="R11832" s="8">
        <f>MONTH(Tabla1[[#This Row],[Date]])</f>
        <v>7</v>
      </c>
      <c r="S11832" s="8">
        <f>YEAR(Tabla1[[#This Row],[Date]])</f>
        <v>2023</v>
      </c>
    </row>
    <row r="11833" spans="1:19" x14ac:dyDescent="0.2">
      <c r="A11833">
        <v>11778</v>
      </c>
      <c r="B11833" s="1">
        <v>45113</v>
      </c>
      <c r="C11833" t="s">
        <v>260</v>
      </c>
      <c r="D11833" t="s">
        <v>332</v>
      </c>
      <c r="E11833">
        <v>1</v>
      </c>
      <c r="F11833" t="s">
        <v>26</v>
      </c>
      <c r="G11833" t="s">
        <v>264</v>
      </c>
      <c r="H11833" t="s">
        <v>16</v>
      </c>
      <c r="M11833" s="2">
        <v>8500</v>
      </c>
      <c r="N11833" s="2">
        <v>20000</v>
      </c>
      <c r="O11833" s="2">
        <f>IF(Tabla1[[#This Row],[Mov]]="VNT",Tabla1[[#This Row],[Sale]]-Tabla1[[#This Row],[Cost]],-Tabla1[[#This Row],[Cost]]*Tabla1[[#This Row],[Cant]])</f>
        <v>11500</v>
      </c>
      <c r="P11833" s="8">
        <f>IF(Tabla1[[#This Row],[Mov]]="VNT",-Tabla1[[#This Row],[Cant]],Tabla1[[#This Row],[Cant]])</f>
        <v>-1</v>
      </c>
      <c r="Q11833" s="8">
        <f>DAY(Tabla1[[#This Row],[Date]])</f>
        <v>6</v>
      </c>
      <c r="R11833" s="8">
        <f>MONTH(Tabla1[[#This Row],[Date]])</f>
        <v>7</v>
      </c>
      <c r="S11833" s="8">
        <f>YEAR(Tabla1[[#This Row],[Date]])</f>
        <v>2023</v>
      </c>
    </row>
    <row r="11834" spans="1:19" x14ac:dyDescent="0.2">
      <c r="A11834">
        <v>11779</v>
      </c>
      <c r="B11834" s="1">
        <v>45113</v>
      </c>
      <c r="C11834" t="s">
        <v>260</v>
      </c>
      <c r="D11834" t="s">
        <v>332</v>
      </c>
      <c r="E11834">
        <v>1</v>
      </c>
      <c r="F11834" t="s">
        <v>891</v>
      </c>
      <c r="G11834" t="s">
        <v>612</v>
      </c>
      <c r="H11834" t="s">
        <v>3688</v>
      </c>
      <c r="M11834" s="2">
        <v>3500</v>
      </c>
      <c r="N11834" s="2">
        <v>10000</v>
      </c>
      <c r="O11834" s="2">
        <f>IF(Tabla1[[#This Row],[Mov]]="VNT",Tabla1[[#This Row],[Sale]]-Tabla1[[#This Row],[Cost]],-Tabla1[[#This Row],[Cost]]*Tabla1[[#This Row],[Cant]])</f>
        <v>6500</v>
      </c>
      <c r="P11834" s="8">
        <f>IF(Tabla1[[#This Row],[Mov]]="VNT",-Tabla1[[#This Row],[Cant]],Tabla1[[#This Row],[Cant]])</f>
        <v>-1</v>
      </c>
      <c r="Q11834" s="8">
        <f>DAY(Tabla1[[#This Row],[Date]])</f>
        <v>6</v>
      </c>
      <c r="R11834" s="8">
        <f>MONTH(Tabla1[[#This Row],[Date]])</f>
        <v>7</v>
      </c>
      <c r="S11834" s="8">
        <f>YEAR(Tabla1[[#This Row],[Date]])</f>
        <v>2023</v>
      </c>
    </row>
    <row r="11835" spans="1:19" x14ac:dyDescent="0.2">
      <c r="A11835">
        <v>11780</v>
      </c>
      <c r="B11835" s="1">
        <v>45113</v>
      </c>
      <c r="C11835" t="s">
        <v>260</v>
      </c>
      <c r="D11835" t="s">
        <v>332</v>
      </c>
      <c r="E11835">
        <v>1</v>
      </c>
      <c r="F11835" t="s">
        <v>458</v>
      </c>
      <c r="G11835" t="s">
        <v>1202</v>
      </c>
      <c r="H11835" t="s">
        <v>3689</v>
      </c>
      <c r="M11835" s="2">
        <v>0</v>
      </c>
      <c r="N11835" s="2">
        <v>10000</v>
      </c>
      <c r="O11835" s="2">
        <f>IF(Tabla1[[#This Row],[Mov]]="VNT",Tabla1[[#This Row],[Sale]]-Tabla1[[#This Row],[Cost]],-Tabla1[[#This Row],[Cost]]*Tabla1[[#This Row],[Cant]])</f>
        <v>10000</v>
      </c>
      <c r="P11835" s="8">
        <f>IF(Tabla1[[#This Row],[Mov]]="VNT",-Tabla1[[#This Row],[Cant]],Tabla1[[#This Row],[Cant]])</f>
        <v>-1</v>
      </c>
      <c r="Q11835" s="8">
        <f>DAY(Tabla1[[#This Row],[Date]])</f>
        <v>6</v>
      </c>
      <c r="R11835" s="8">
        <f>MONTH(Tabla1[[#This Row],[Date]])</f>
        <v>7</v>
      </c>
      <c r="S11835" s="8">
        <f>YEAR(Tabla1[[#This Row],[Date]])</f>
        <v>2023</v>
      </c>
    </row>
    <row r="11836" spans="1:19" x14ac:dyDescent="0.2">
      <c r="A11836">
        <v>11781</v>
      </c>
      <c r="B11836" s="1">
        <v>45113</v>
      </c>
      <c r="C11836" t="s">
        <v>260</v>
      </c>
      <c r="D11836" t="s">
        <v>332</v>
      </c>
      <c r="E11836">
        <v>1</v>
      </c>
      <c r="F11836" t="s">
        <v>677</v>
      </c>
      <c r="G11836" t="s">
        <v>1202</v>
      </c>
      <c r="H11836" t="s">
        <v>3683</v>
      </c>
      <c r="M11836" s="2">
        <v>5000</v>
      </c>
      <c r="N11836" s="2">
        <v>15000</v>
      </c>
      <c r="O11836" s="2">
        <f>IF(Tabla1[[#This Row],[Mov]]="VNT",Tabla1[[#This Row],[Sale]]-Tabla1[[#This Row],[Cost]],-Tabla1[[#This Row],[Cost]]*Tabla1[[#This Row],[Cant]])</f>
        <v>10000</v>
      </c>
      <c r="P11836" s="8">
        <f>IF(Tabla1[[#This Row],[Mov]]="VNT",-Tabla1[[#This Row],[Cant]],Tabla1[[#This Row],[Cant]])</f>
        <v>-1</v>
      </c>
      <c r="Q11836" s="8">
        <f>DAY(Tabla1[[#This Row],[Date]])</f>
        <v>6</v>
      </c>
      <c r="R11836" s="8">
        <f>MONTH(Tabla1[[#This Row],[Date]])</f>
        <v>7</v>
      </c>
      <c r="S11836" s="8">
        <f>YEAR(Tabla1[[#This Row],[Date]])</f>
        <v>2023</v>
      </c>
    </row>
    <row r="11837" spans="1:19" x14ac:dyDescent="0.2">
      <c r="A11837">
        <v>11782</v>
      </c>
      <c r="B11837" s="1">
        <v>45113</v>
      </c>
      <c r="C11837" t="s">
        <v>260</v>
      </c>
      <c r="D11837" t="s">
        <v>332</v>
      </c>
      <c r="E11837">
        <v>1</v>
      </c>
      <c r="F11837" t="s">
        <v>2514</v>
      </c>
      <c r="G11837" t="s">
        <v>1202</v>
      </c>
      <c r="H11837" t="s">
        <v>3683</v>
      </c>
      <c r="M11837" s="2">
        <v>5500</v>
      </c>
      <c r="N11837" s="2">
        <v>10000</v>
      </c>
      <c r="O11837" s="2">
        <f>IF(Tabla1[[#This Row],[Mov]]="VNT",Tabla1[[#This Row],[Sale]]-Tabla1[[#This Row],[Cost]],-Tabla1[[#This Row],[Cost]]*Tabla1[[#This Row],[Cant]])</f>
        <v>4500</v>
      </c>
      <c r="P11837" s="8">
        <f>IF(Tabla1[[#This Row],[Mov]]="VNT",-Tabla1[[#This Row],[Cant]],Tabla1[[#This Row],[Cant]])</f>
        <v>-1</v>
      </c>
      <c r="Q11837" s="8">
        <f>DAY(Tabla1[[#This Row],[Date]])</f>
        <v>6</v>
      </c>
      <c r="R11837" s="8">
        <f>MONTH(Tabla1[[#This Row],[Date]])</f>
        <v>7</v>
      </c>
      <c r="S11837" s="8">
        <f>YEAR(Tabla1[[#This Row],[Date]])</f>
        <v>2023</v>
      </c>
    </row>
    <row r="11838" spans="1:19" x14ac:dyDescent="0.2">
      <c r="A11838">
        <v>11783</v>
      </c>
      <c r="B11838" s="1">
        <v>45113</v>
      </c>
      <c r="C11838" t="s">
        <v>260</v>
      </c>
      <c r="D11838" t="s">
        <v>332</v>
      </c>
      <c r="E11838">
        <v>1</v>
      </c>
      <c r="F11838" t="s">
        <v>3686</v>
      </c>
      <c r="G11838" t="s">
        <v>382</v>
      </c>
      <c r="H11838" t="s">
        <v>514</v>
      </c>
      <c r="M11838" s="2">
        <v>0</v>
      </c>
      <c r="N11838" s="2">
        <v>16000</v>
      </c>
      <c r="O11838" s="2">
        <f>IF(Tabla1[[#This Row],[Mov]]="VNT",Tabla1[[#This Row],[Sale]]-Tabla1[[#This Row],[Cost]],-Tabla1[[#This Row],[Cost]]*Tabla1[[#This Row],[Cant]])</f>
        <v>16000</v>
      </c>
      <c r="P11838" s="8">
        <f>IF(Tabla1[[#This Row],[Mov]]="VNT",-Tabla1[[#This Row],[Cant]],Tabla1[[#This Row],[Cant]])</f>
        <v>-1</v>
      </c>
      <c r="Q11838" s="8">
        <f>DAY(Tabla1[[#This Row],[Date]])</f>
        <v>6</v>
      </c>
      <c r="R11838" s="8">
        <f>MONTH(Tabla1[[#This Row],[Date]])</f>
        <v>7</v>
      </c>
      <c r="S11838" s="8">
        <f>YEAR(Tabla1[[#This Row],[Date]])</f>
        <v>2023</v>
      </c>
    </row>
    <row r="11839" spans="1:19" x14ac:dyDescent="0.2">
      <c r="A11839">
        <v>11784</v>
      </c>
      <c r="B11839" s="1">
        <v>45113</v>
      </c>
      <c r="C11839" t="s">
        <v>260</v>
      </c>
      <c r="D11839" t="s">
        <v>332</v>
      </c>
      <c r="E11839">
        <v>1</v>
      </c>
      <c r="F11839" t="s">
        <v>891</v>
      </c>
      <c r="G11839" t="s">
        <v>284</v>
      </c>
      <c r="H11839" t="s">
        <v>2262</v>
      </c>
      <c r="M11839" s="2">
        <v>3500</v>
      </c>
      <c r="N11839" s="2">
        <v>10000</v>
      </c>
      <c r="O11839" s="2">
        <f>IF(Tabla1[[#This Row],[Mov]]="VNT",Tabla1[[#This Row],[Sale]]-Tabla1[[#This Row],[Cost]],-Tabla1[[#This Row],[Cost]]*Tabla1[[#This Row],[Cant]])</f>
        <v>6500</v>
      </c>
      <c r="P11839" s="8">
        <f>IF(Tabla1[[#This Row],[Mov]]="VNT",-Tabla1[[#This Row],[Cant]],Tabla1[[#This Row],[Cant]])</f>
        <v>-1</v>
      </c>
      <c r="Q11839" s="8">
        <f>DAY(Tabla1[[#This Row],[Date]])</f>
        <v>6</v>
      </c>
      <c r="R11839" s="8">
        <f>MONTH(Tabla1[[#This Row],[Date]])</f>
        <v>7</v>
      </c>
      <c r="S11839" s="8">
        <f>YEAR(Tabla1[[#This Row],[Date]])</f>
        <v>2023</v>
      </c>
    </row>
    <row r="11840" spans="1:19" x14ac:dyDescent="0.2">
      <c r="A11840">
        <v>11785</v>
      </c>
      <c r="B11840" s="1">
        <v>45113</v>
      </c>
      <c r="C11840" t="s">
        <v>260</v>
      </c>
      <c r="D11840" t="s">
        <v>332</v>
      </c>
      <c r="E11840">
        <v>1</v>
      </c>
      <c r="F11840" t="s">
        <v>15</v>
      </c>
      <c r="G11840" t="s">
        <v>266</v>
      </c>
      <c r="H11840" t="s">
        <v>2773</v>
      </c>
      <c r="M11840" s="2">
        <v>8000</v>
      </c>
      <c r="N11840" s="2">
        <v>20000</v>
      </c>
      <c r="O11840" s="2">
        <f>IF(Tabla1[[#This Row],[Mov]]="VNT",Tabla1[[#This Row],[Sale]]-Tabla1[[#This Row],[Cost]],-Tabla1[[#This Row],[Cost]]*Tabla1[[#This Row],[Cant]])</f>
        <v>12000</v>
      </c>
      <c r="P11840" s="8">
        <f>IF(Tabla1[[#This Row],[Mov]]="VNT",-Tabla1[[#This Row],[Cant]],Tabla1[[#This Row],[Cant]])</f>
        <v>-1</v>
      </c>
      <c r="Q11840" s="8">
        <f>DAY(Tabla1[[#This Row],[Date]])</f>
        <v>6</v>
      </c>
      <c r="R11840" s="8">
        <f>MONTH(Tabla1[[#This Row],[Date]])</f>
        <v>7</v>
      </c>
      <c r="S11840" s="8">
        <f>YEAR(Tabla1[[#This Row],[Date]])</f>
        <v>2023</v>
      </c>
    </row>
    <row r="11841" spans="1:19" x14ac:dyDescent="0.2">
      <c r="A11841">
        <v>11786</v>
      </c>
      <c r="B11841" s="1">
        <v>45113</v>
      </c>
      <c r="C11841" t="s">
        <v>260</v>
      </c>
      <c r="D11841" t="s">
        <v>332</v>
      </c>
      <c r="E11841">
        <v>1</v>
      </c>
      <c r="F11841" t="s">
        <v>116</v>
      </c>
      <c r="G11841" t="s">
        <v>347</v>
      </c>
      <c r="H11841" t="s">
        <v>518</v>
      </c>
      <c r="M11841" s="2">
        <v>3270</v>
      </c>
      <c r="N11841" s="2">
        <v>3500</v>
      </c>
      <c r="O11841" s="2">
        <f>IF(Tabla1[[#This Row],[Mov]]="VNT",Tabla1[[#This Row],[Sale]]-Tabla1[[#This Row],[Cost]],-Tabla1[[#This Row],[Cost]]*Tabla1[[#This Row],[Cant]])</f>
        <v>230</v>
      </c>
      <c r="P11841" s="8">
        <f>IF(Tabla1[[#This Row],[Mov]]="VNT",-Tabla1[[#This Row],[Cant]],Tabla1[[#This Row],[Cant]])</f>
        <v>-1</v>
      </c>
      <c r="Q11841" s="8">
        <f>DAY(Tabla1[[#This Row],[Date]])</f>
        <v>6</v>
      </c>
      <c r="R11841" s="8">
        <f>MONTH(Tabla1[[#This Row],[Date]])</f>
        <v>7</v>
      </c>
      <c r="S11841" s="8">
        <f>YEAR(Tabla1[[#This Row],[Date]])</f>
        <v>2023</v>
      </c>
    </row>
    <row r="11842" spans="1:19" x14ac:dyDescent="0.2">
      <c r="A11842">
        <v>11787</v>
      </c>
      <c r="B11842" s="1">
        <v>45113</v>
      </c>
      <c r="C11842" t="s">
        <v>260</v>
      </c>
      <c r="D11842" t="s">
        <v>332</v>
      </c>
      <c r="E11842">
        <v>1</v>
      </c>
      <c r="F11842" t="s">
        <v>26</v>
      </c>
      <c r="G11842" t="s">
        <v>264</v>
      </c>
      <c r="H11842" t="s">
        <v>16</v>
      </c>
      <c r="M11842" s="2">
        <v>8500</v>
      </c>
      <c r="N11842" s="2">
        <v>20000</v>
      </c>
      <c r="O11842" s="2">
        <f>IF(Tabla1[[#This Row],[Mov]]="VNT",Tabla1[[#This Row],[Sale]]-Tabla1[[#This Row],[Cost]],-Tabla1[[#This Row],[Cost]]*Tabla1[[#This Row],[Cant]])</f>
        <v>11500</v>
      </c>
      <c r="P11842" s="8">
        <f>IF(Tabla1[[#This Row],[Mov]]="VNT",-Tabla1[[#This Row],[Cant]],Tabla1[[#This Row],[Cant]])</f>
        <v>-1</v>
      </c>
      <c r="Q11842" s="8">
        <f>DAY(Tabla1[[#This Row],[Date]])</f>
        <v>6</v>
      </c>
      <c r="R11842" s="8">
        <f>MONTH(Tabla1[[#This Row],[Date]])</f>
        <v>7</v>
      </c>
      <c r="S11842" s="8">
        <f>YEAR(Tabla1[[#This Row],[Date]])</f>
        <v>2023</v>
      </c>
    </row>
    <row r="11843" spans="1:19" x14ac:dyDescent="0.2">
      <c r="A11843">
        <v>11788</v>
      </c>
      <c r="B11843" s="1">
        <v>45113</v>
      </c>
      <c r="C11843" t="s">
        <v>260</v>
      </c>
      <c r="D11843" t="s">
        <v>332</v>
      </c>
      <c r="E11843">
        <v>1</v>
      </c>
      <c r="F11843" t="s">
        <v>3686</v>
      </c>
      <c r="G11843" t="s">
        <v>382</v>
      </c>
      <c r="H11843" t="s">
        <v>514</v>
      </c>
      <c r="M11843" s="2">
        <v>0</v>
      </c>
      <c r="N11843" s="2">
        <v>11000</v>
      </c>
      <c r="O11843" s="2">
        <f>IF(Tabla1[[#This Row],[Mov]]="VNT",Tabla1[[#This Row],[Sale]]-Tabla1[[#This Row],[Cost]],-Tabla1[[#This Row],[Cost]]*Tabla1[[#This Row],[Cant]])</f>
        <v>11000</v>
      </c>
      <c r="P11843" s="8">
        <f>IF(Tabla1[[#This Row],[Mov]]="VNT",-Tabla1[[#This Row],[Cant]],Tabla1[[#This Row],[Cant]])</f>
        <v>-1</v>
      </c>
      <c r="Q11843" s="8">
        <f>DAY(Tabla1[[#This Row],[Date]])</f>
        <v>6</v>
      </c>
      <c r="R11843" s="8">
        <f>MONTH(Tabla1[[#This Row],[Date]])</f>
        <v>7</v>
      </c>
      <c r="S11843" s="8">
        <f>YEAR(Tabla1[[#This Row],[Date]])</f>
        <v>2023</v>
      </c>
    </row>
    <row r="11844" spans="1:19" x14ac:dyDescent="0.2">
      <c r="A11844">
        <v>11789</v>
      </c>
      <c r="B11844" s="1">
        <v>45113</v>
      </c>
      <c r="C11844" t="s">
        <v>260</v>
      </c>
      <c r="D11844" t="s">
        <v>332</v>
      </c>
      <c r="E11844">
        <v>1</v>
      </c>
      <c r="F11844" t="s">
        <v>1867</v>
      </c>
      <c r="G11844" t="s">
        <v>284</v>
      </c>
      <c r="H11844" t="s">
        <v>2171</v>
      </c>
      <c r="M11844" s="2">
        <v>0</v>
      </c>
      <c r="N11844" s="2">
        <v>15000</v>
      </c>
      <c r="O11844" s="2">
        <f>IF(Tabla1[[#This Row],[Mov]]="VNT",Tabla1[[#This Row],[Sale]]-Tabla1[[#This Row],[Cost]],-Tabla1[[#This Row],[Cost]]*Tabla1[[#This Row],[Cant]])</f>
        <v>15000</v>
      </c>
      <c r="P11844" s="8">
        <f>IF(Tabla1[[#This Row],[Mov]]="VNT",-Tabla1[[#This Row],[Cant]],Tabla1[[#This Row],[Cant]])</f>
        <v>-1</v>
      </c>
      <c r="Q11844" s="8">
        <f>DAY(Tabla1[[#This Row],[Date]])</f>
        <v>6</v>
      </c>
      <c r="R11844" s="8">
        <f>MONTH(Tabla1[[#This Row],[Date]])</f>
        <v>7</v>
      </c>
      <c r="S11844" s="8">
        <f>YEAR(Tabla1[[#This Row],[Date]])</f>
        <v>2023</v>
      </c>
    </row>
    <row r="11845" spans="1:19" x14ac:dyDescent="0.2">
      <c r="A11845">
        <v>11790</v>
      </c>
      <c r="B11845" s="1">
        <v>45113</v>
      </c>
      <c r="C11845" t="s">
        <v>260</v>
      </c>
      <c r="D11845" t="s">
        <v>332</v>
      </c>
      <c r="E11845">
        <v>1</v>
      </c>
      <c r="F11845" t="s">
        <v>455</v>
      </c>
      <c r="G11845" t="s">
        <v>600</v>
      </c>
      <c r="H11845" t="s">
        <v>1402</v>
      </c>
      <c r="M11845" s="2">
        <v>1000</v>
      </c>
      <c r="N11845" s="2">
        <v>5000</v>
      </c>
      <c r="O11845" s="2">
        <f>IF(Tabla1[[#This Row],[Mov]]="VNT",Tabla1[[#This Row],[Sale]]-Tabla1[[#This Row],[Cost]],-Tabla1[[#This Row],[Cost]]*Tabla1[[#This Row],[Cant]])</f>
        <v>4000</v>
      </c>
      <c r="P11845" s="8">
        <f>IF(Tabla1[[#This Row],[Mov]]="VNT",-Tabla1[[#This Row],[Cant]],Tabla1[[#This Row],[Cant]])</f>
        <v>-1</v>
      </c>
      <c r="Q11845" s="8">
        <f>DAY(Tabla1[[#This Row],[Date]])</f>
        <v>6</v>
      </c>
      <c r="R11845" s="8">
        <f>MONTH(Tabla1[[#This Row],[Date]])</f>
        <v>7</v>
      </c>
      <c r="S11845" s="8">
        <f>YEAR(Tabla1[[#This Row],[Date]])</f>
        <v>2023</v>
      </c>
    </row>
    <row r="11846" spans="1:19" x14ac:dyDescent="0.2">
      <c r="A11846">
        <v>11791</v>
      </c>
      <c r="B11846" s="1">
        <v>45113</v>
      </c>
      <c r="C11846" t="s">
        <v>260</v>
      </c>
      <c r="D11846" t="s">
        <v>332</v>
      </c>
      <c r="E11846">
        <v>1</v>
      </c>
      <c r="F11846" t="s">
        <v>116</v>
      </c>
      <c r="G11846" t="s">
        <v>347</v>
      </c>
      <c r="H11846" t="s">
        <v>518</v>
      </c>
      <c r="M11846" s="2">
        <v>6074</v>
      </c>
      <c r="N11846" s="2">
        <v>6500</v>
      </c>
      <c r="O11846" s="2">
        <f>IF(Tabla1[[#This Row],[Mov]]="VNT",Tabla1[[#This Row],[Sale]]-Tabla1[[#This Row],[Cost]],-Tabla1[[#This Row],[Cost]]*Tabla1[[#This Row],[Cant]])</f>
        <v>426</v>
      </c>
      <c r="P11846" s="8">
        <f>IF(Tabla1[[#This Row],[Mov]]="VNT",-Tabla1[[#This Row],[Cant]],Tabla1[[#This Row],[Cant]])</f>
        <v>-1</v>
      </c>
      <c r="Q11846" s="8">
        <f>DAY(Tabla1[[#This Row],[Date]])</f>
        <v>6</v>
      </c>
      <c r="R11846" s="8">
        <f>MONTH(Tabla1[[#This Row],[Date]])</f>
        <v>7</v>
      </c>
      <c r="S11846" s="8">
        <f>YEAR(Tabla1[[#This Row],[Date]])</f>
        <v>2023</v>
      </c>
    </row>
    <row r="11847" spans="1:19" x14ac:dyDescent="0.2">
      <c r="A11847">
        <v>11792</v>
      </c>
      <c r="B11847" s="1">
        <v>45113</v>
      </c>
      <c r="C11847" t="s">
        <v>260</v>
      </c>
      <c r="D11847" t="s">
        <v>332</v>
      </c>
      <c r="E11847">
        <v>1</v>
      </c>
      <c r="F11847" t="s">
        <v>116</v>
      </c>
      <c r="G11847" t="s">
        <v>347</v>
      </c>
      <c r="H11847" t="s">
        <v>518</v>
      </c>
      <c r="M11847" s="2">
        <v>6074</v>
      </c>
      <c r="N11847" s="2">
        <v>6500</v>
      </c>
      <c r="O11847" s="2">
        <f>IF(Tabla1[[#This Row],[Mov]]="VNT",Tabla1[[#This Row],[Sale]]-Tabla1[[#This Row],[Cost]],-Tabla1[[#This Row],[Cost]]*Tabla1[[#This Row],[Cant]])</f>
        <v>426</v>
      </c>
      <c r="P11847" s="8">
        <f>IF(Tabla1[[#This Row],[Mov]]="VNT",-Tabla1[[#This Row],[Cant]],Tabla1[[#This Row],[Cant]])</f>
        <v>-1</v>
      </c>
      <c r="Q11847" s="8">
        <f>DAY(Tabla1[[#This Row],[Date]])</f>
        <v>6</v>
      </c>
      <c r="R11847" s="8">
        <f>MONTH(Tabla1[[#This Row],[Date]])</f>
        <v>7</v>
      </c>
      <c r="S11847" s="8">
        <f>YEAR(Tabla1[[#This Row],[Date]])</f>
        <v>2023</v>
      </c>
    </row>
    <row r="11848" spans="1:19" x14ac:dyDescent="0.2">
      <c r="A11848">
        <v>11793</v>
      </c>
      <c r="B11848" s="1">
        <v>45113</v>
      </c>
      <c r="C11848" t="s">
        <v>260</v>
      </c>
      <c r="D11848" t="s">
        <v>332</v>
      </c>
      <c r="E11848">
        <v>1</v>
      </c>
      <c r="F11848" t="s">
        <v>891</v>
      </c>
      <c r="G11848" t="s">
        <v>263</v>
      </c>
      <c r="H11848" t="s">
        <v>391</v>
      </c>
      <c r="M11848" s="2">
        <v>5500</v>
      </c>
      <c r="N11848" s="2">
        <v>12000</v>
      </c>
      <c r="O11848" s="2">
        <f>IF(Tabla1[[#This Row],[Mov]]="VNT",Tabla1[[#This Row],[Sale]]-Tabla1[[#This Row],[Cost]],-Tabla1[[#This Row],[Cost]]*Tabla1[[#This Row],[Cant]])</f>
        <v>6500</v>
      </c>
      <c r="P11848" s="8">
        <f>IF(Tabla1[[#This Row],[Mov]]="VNT",-Tabla1[[#This Row],[Cant]],Tabla1[[#This Row],[Cant]])</f>
        <v>-1</v>
      </c>
      <c r="Q11848" s="8">
        <f>DAY(Tabla1[[#This Row],[Date]])</f>
        <v>6</v>
      </c>
      <c r="R11848" s="8">
        <f>MONTH(Tabla1[[#This Row],[Date]])</f>
        <v>7</v>
      </c>
      <c r="S11848" s="8">
        <f>YEAR(Tabla1[[#This Row],[Date]])</f>
        <v>2023</v>
      </c>
    </row>
    <row r="11849" spans="1:19" x14ac:dyDescent="0.2">
      <c r="A11849">
        <v>11794</v>
      </c>
      <c r="B11849" s="1">
        <v>45113</v>
      </c>
      <c r="C11849" t="s">
        <v>260</v>
      </c>
      <c r="D11849" t="s">
        <v>332</v>
      </c>
      <c r="E11849">
        <v>1</v>
      </c>
      <c r="F11849" t="s">
        <v>224</v>
      </c>
      <c r="G11849" t="s">
        <v>263</v>
      </c>
      <c r="H11849" t="s">
        <v>3548</v>
      </c>
      <c r="M11849" s="2">
        <v>13500</v>
      </c>
      <c r="N11849" s="2">
        <v>22000</v>
      </c>
      <c r="O11849" s="2">
        <f>IF(Tabla1[[#This Row],[Mov]]="VNT",Tabla1[[#This Row],[Sale]]-Tabla1[[#This Row],[Cost]],-Tabla1[[#This Row],[Cost]]*Tabla1[[#This Row],[Cant]])</f>
        <v>8500</v>
      </c>
      <c r="P11849" s="8">
        <f>IF(Tabla1[[#This Row],[Mov]]="VNT",-Tabla1[[#This Row],[Cant]],Tabla1[[#This Row],[Cant]])</f>
        <v>-1</v>
      </c>
      <c r="Q11849" s="8">
        <f>DAY(Tabla1[[#This Row],[Date]])</f>
        <v>6</v>
      </c>
      <c r="R11849" s="8">
        <f>MONTH(Tabla1[[#This Row],[Date]])</f>
        <v>7</v>
      </c>
      <c r="S11849" s="8">
        <f>YEAR(Tabla1[[#This Row],[Date]])</f>
        <v>2023</v>
      </c>
    </row>
    <row r="11850" spans="1:19" x14ac:dyDescent="0.2">
      <c r="A11850">
        <v>11795</v>
      </c>
      <c r="B11850" s="1">
        <v>45113</v>
      </c>
      <c r="C11850" t="s">
        <v>260</v>
      </c>
      <c r="D11850" t="s">
        <v>332</v>
      </c>
      <c r="E11850">
        <v>1</v>
      </c>
      <c r="F11850" t="s">
        <v>116</v>
      </c>
      <c r="G11850" t="s">
        <v>347</v>
      </c>
      <c r="H11850" t="s">
        <v>518</v>
      </c>
      <c r="M11850" s="2">
        <v>6074</v>
      </c>
      <c r="N11850" s="2">
        <v>6500</v>
      </c>
      <c r="O11850" s="2">
        <f>IF(Tabla1[[#This Row],[Mov]]="VNT",Tabla1[[#This Row],[Sale]]-Tabla1[[#This Row],[Cost]],-Tabla1[[#This Row],[Cost]]*Tabla1[[#This Row],[Cant]])</f>
        <v>426</v>
      </c>
      <c r="P11850" s="8">
        <f>IF(Tabla1[[#This Row],[Mov]]="VNT",-Tabla1[[#This Row],[Cant]],Tabla1[[#This Row],[Cant]])</f>
        <v>-1</v>
      </c>
      <c r="Q11850" s="8">
        <f>DAY(Tabla1[[#This Row],[Date]])</f>
        <v>6</v>
      </c>
      <c r="R11850" s="8">
        <f>MONTH(Tabla1[[#This Row],[Date]])</f>
        <v>7</v>
      </c>
      <c r="S11850" s="8">
        <f>YEAR(Tabla1[[#This Row],[Date]])</f>
        <v>2023</v>
      </c>
    </row>
    <row r="11851" spans="1:19" x14ac:dyDescent="0.2">
      <c r="A11851">
        <v>11796</v>
      </c>
      <c r="B11851" s="1">
        <v>45113</v>
      </c>
      <c r="C11851" t="s">
        <v>260</v>
      </c>
      <c r="D11851" t="s">
        <v>332</v>
      </c>
      <c r="E11851">
        <v>1</v>
      </c>
      <c r="F11851" t="s">
        <v>342</v>
      </c>
      <c r="G11851" t="s">
        <v>272</v>
      </c>
      <c r="H11851" t="s">
        <v>310</v>
      </c>
      <c r="M11851" s="2">
        <v>900</v>
      </c>
      <c r="N11851" s="2">
        <v>10000</v>
      </c>
      <c r="O11851" s="2">
        <f>IF(Tabla1[[#This Row],[Mov]]="VNT",Tabla1[[#This Row],[Sale]]-Tabla1[[#This Row],[Cost]],-Tabla1[[#This Row],[Cost]]*Tabla1[[#This Row],[Cant]])</f>
        <v>9100</v>
      </c>
      <c r="P11851" s="8">
        <f>IF(Tabla1[[#This Row],[Mov]]="VNT",-Tabla1[[#This Row],[Cant]],Tabla1[[#This Row],[Cant]])</f>
        <v>-1</v>
      </c>
      <c r="Q11851" s="8">
        <f>DAY(Tabla1[[#This Row],[Date]])</f>
        <v>6</v>
      </c>
      <c r="R11851" s="8">
        <f>MONTH(Tabla1[[#This Row],[Date]])</f>
        <v>7</v>
      </c>
      <c r="S11851" s="8">
        <f>YEAR(Tabla1[[#This Row],[Date]])</f>
        <v>2023</v>
      </c>
    </row>
    <row r="11852" spans="1:19" x14ac:dyDescent="0.2">
      <c r="A11852">
        <v>11797</v>
      </c>
      <c r="B11852" s="1">
        <v>45113</v>
      </c>
      <c r="C11852" t="s">
        <v>260</v>
      </c>
      <c r="D11852" t="s">
        <v>332</v>
      </c>
      <c r="E11852">
        <v>1</v>
      </c>
      <c r="F11852" t="s">
        <v>586</v>
      </c>
      <c r="G11852" t="s">
        <v>272</v>
      </c>
      <c r="H11852" t="s">
        <v>310</v>
      </c>
      <c r="M11852" s="2">
        <v>6000</v>
      </c>
      <c r="N11852" s="2">
        <v>20000</v>
      </c>
      <c r="O11852" s="2">
        <f>IF(Tabla1[[#This Row],[Mov]]="VNT",Tabla1[[#This Row],[Sale]]-Tabla1[[#This Row],[Cost]],-Tabla1[[#This Row],[Cost]]*Tabla1[[#This Row],[Cant]])</f>
        <v>14000</v>
      </c>
      <c r="P11852" s="8">
        <f>IF(Tabla1[[#This Row],[Mov]]="VNT",-Tabla1[[#This Row],[Cant]],Tabla1[[#This Row],[Cant]])</f>
        <v>-1</v>
      </c>
      <c r="Q11852" s="8">
        <f>DAY(Tabla1[[#This Row],[Date]])</f>
        <v>6</v>
      </c>
      <c r="R11852" s="8">
        <f>MONTH(Tabla1[[#This Row],[Date]])</f>
        <v>7</v>
      </c>
      <c r="S11852" s="8">
        <f>YEAR(Tabla1[[#This Row],[Date]])</f>
        <v>2023</v>
      </c>
    </row>
    <row r="11853" spans="1:19" x14ac:dyDescent="0.2">
      <c r="A11853">
        <v>11798</v>
      </c>
      <c r="B11853" s="1">
        <v>45113</v>
      </c>
      <c r="C11853" t="s">
        <v>260</v>
      </c>
      <c r="D11853" t="s">
        <v>332</v>
      </c>
      <c r="E11853">
        <v>1</v>
      </c>
      <c r="F11853" t="s">
        <v>21</v>
      </c>
      <c r="G11853" t="s">
        <v>272</v>
      </c>
      <c r="H11853" t="s">
        <v>24</v>
      </c>
      <c r="M11853" s="2">
        <v>3500</v>
      </c>
      <c r="N11853" s="2">
        <v>12000</v>
      </c>
      <c r="O11853" s="2">
        <f>IF(Tabla1[[#This Row],[Mov]]="VNT",Tabla1[[#This Row],[Sale]]-Tabla1[[#This Row],[Cost]],-Tabla1[[#This Row],[Cost]]*Tabla1[[#This Row],[Cant]])</f>
        <v>8500</v>
      </c>
      <c r="P11853" s="8">
        <f>IF(Tabla1[[#This Row],[Mov]]="VNT",-Tabla1[[#This Row],[Cant]],Tabla1[[#This Row],[Cant]])</f>
        <v>-1</v>
      </c>
      <c r="Q11853" s="8">
        <f>DAY(Tabla1[[#This Row],[Date]])</f>
        <v>6</v>
      </c>
      <c r="R11853" s="8">
        <f>MONTH(Tabla1[[#This Row],[Date]])</f>
        <v>7</v>
      </c>
      <c r="S11853" s="8">
        <f>YEAR(Tabla1[[#This Row],[Date]])</f>
        <v>2023</v>
      </c>
    </row>
    <row r="11854" spans="1:19" x14ac:dyDescent="0.2">
      <c r="A11854">
        <v>11799</v>
      </c>
      <c r="B11854" s="1">
        <v>45113</v>
      </c>
      <c r="C11854" t="s">
        <v>260</v>
      </c>
      <c r="D11854" t="s">
        <v>332</v>
      </c>
      <c r="E11854">
        <v>1</v>
      </c>
      <c r="F11854" t="s">
        <v>116</v>
      </c>
      <c r="G11854" t="s">
        <v>349</v>
      </c>
      <c r="H11854" t="s">
        <v>515</v>
      </c>
      <c r="M11854" s="2">
        <v>7008</v>
      </c>
      <c r="N11854" s="2">
        <v>7500</v>
      </c>
      <c r="O11854" s="2">
        <f>IF(Tabla1[[#This Row],[Mov]]="VNT",Tabla1[[#This Row],[Sale]]-Tabla1[[#This Row],[Cost]],-Tabla1[[#This Row],[Cost]]*Tabla1[[#This Row],[Cant]])</f>
        <v>492</v>
      </c>
      <c r="P11854" s="8">
        <f>IF(Tabla1[[#This Row],[Mov]]="VNT",-Tabla1[[#This Row],[Cant]],Tabla1[[#This Row],[Cant]])</f>
        <v>-1</v>
      </c>
      <c r="Q11854" s="8">
        <f>DAY(Tabla1[[#This Row],[Date]])</f>
        <v>6</v>
      </c>
      <c r="R11854" s="8">
        <f>MONTH(Tabla1[[#This Row],[Date]])</f>
        <v>7</v>
      </c>
      <c r="S11854" s="8">
        <f>YEAR(Tabla1[[#This Row],[Date]])</f>
        <v>2023</v>
      </c>
    </row>
    <row r="11855" spans="1:19" x14ac:dyDescent="0.2">
      <c r="A11855">
        <v>11800</v>
      </c>
      <c r="B11855" s="1">
        <v>45113</v>
      </c>
      <c r="C11855" t="s">
        <v>260</v>
      </c>
      <c r="D11855" t="s">
        <v>332</v>
      </c>
      <c r="E11855">
        <v>1</v>
      </c>
      <c r="F11855" t="s">
        <v>26</v>
      </c>
      <c r="G11855" t="s">
        <v>264</v>
      </c>
      <c r="H11855" t="s">
        <v>16</v>
      </c>
      <c r="M11855" s="2">
        <v>8500</v>
      </c>
      <c r="N11855" s="2">
        <v>20000</v>
      </c>
      <c r="O11855" s="2">
        <f>IF(Tabla1[[#This Row],[Mov]]="VNT",Tabla1[[#This Row],[Sale]]-Tabla1[[#This Row],[Cost]],-Tabla1[[#This Row],[Cost]]*Tabla1[[#This Row],[Cant]])</f>
        <v>11500</v>
      </c>
      <c r="P11855" s="8">
        <f>IF(Tabla1[[#This Row],[Mov]]="VNT",-Tabla1[[#This Row],[Cant]],Tabla1[[#This Row],[Cant]])</f>
        <v>-1</v>
      </c>
      <c r="Q11855" s="8">
        <f>DAY(Tabla1[[#This Row],[Date]])</f>
        <v>6</v>
      </c>
      <c r="R11855" s="8">
        <f>MONTH(Tabla1[[#This Row],[Date]])</f>
        <v>7</v>
      </c>
      <c r="S11855" s="8">
        <f>YEAR(Tabla1[[#This Row],[Date]])</f>
        <v>2023</v>
      </c>
    </row>
    <row r="11856" spans="1:19" x14ac:dyDescent="0.2">
      <c r="A11856">
        <v>11801</v>
      </c>
      <c r="B11856" s="1">
        <v>45114</v>
      </c>
      <c r="C11856" t="s">
        <v>260</v>
      </c>
      <c r="D11856" t="s">
        <v>332</v>
      </c>
      <c r="E11856">
        <v>1</v>
      </c>
      <c r="F11856" t="s">
        <v>526</v>
      </c>
      <c r="G11856" t="s">
        <v>266</v>
      </c>
      <c r="H11856" t="s">
        <v>3538</v>
      </c>
      <c r="M11856" s="2">
        <v>23000</v>
      </c>
      <c r="N11856" s="2">
        <v>40000</v>
      </c>
      <c r="O11856" s="2">
        <f>IF(Tabla1[[#This Row],[Mov]]="VNT",Tabla1[[#This Row],[Sale]]-Tabla1[[#This Row],[Cost]],-Tabla1[[#This Row],[Cost]]*Tabla1[[#This Row],[Cant]])</f>
        <v>17000</v>
      </c>
      <c r="P11856" s="8">
        <f>IF(Tabla1[[#This Row],[Mov]]="VNT",-Tabla1[[#This Row],[Cant]],Tabla1[[#This Row],[Cant]])</f>
        <v>-1</v>
      </c>
      <c r="Q11856" s="8">
        <f>DAY(Tabla1[[#This Row],[Date]])</f>
        <v>7</v>
      </c>
      <c r="R11856" s="8">
        <f>MONTH(Tabla1[[#This Row],[Date]])</f>
        <v>7</v>
      </c>
      <c r="S11856" s="8">
        <f>YEAR(Tabla1[[#This Row],[Date]])</f>
        <v>2023</v>
      </c>
    </row>
    <row r="11857" spans="1:19" x14ac:dyDescent="0.2">
      <c r="A11857">
        <v>11802</v>
      </c>
      <c r="B11857" s="1">
        <v>45114</v>
      </c>
      <c r="C11857" t="s">
        <v>260</v>
      </c>
      <c r="D11857" t="s">
        <v>332</v>
      </c>
      <c r="E11857">
        <v>1</v>
      </c>
      <c r="F11857" t="s">
        <v>526</v>
      </c>
      <c r="G11857" t="s">
        <v>266</v>
      </c>
      <c r="H11857" t="s">
        <v>3538</v>
      </c>
      <c r="M11857" s="2">
        <v>23000</v>
      </c>
      <c r="N11857" s="2">
        <v>40000</v>
      </c>
      <c r="O11857" s="2">
        <f>IF(Tabla1[[#This Row],[Mov]]="VNT",Tabla1[[#This Row],[Sale]]-Tabla1[[#This Row],[Cost]],-Tabla1[[#This Row],[Cost]]*Tabla1[[#This Row],[Cant]])</f>
        <v>17000</v>
      </c>
      <c r="P11857" s="8">
        <f>IF(Tabla1[[#This Row],[Mov]]="VNT",-Tabla1[[#This Row],[Cant]],Tabla1[[#This Row],[Cant]])</f>
        <v>-1</v>
      </c>
      <c r="Q11857" s="8">
        <f>DAY(Tabla1[[#This Row],[Date]])</f>
        <v>7</v>
      </c>
      <c r="R11857" s="8">
        <f>MONTH(Tabla1[[#This Row],[Date]])</f>
        <v>7</v>
      </c>
      <c r="S11857" s="8">
        <f>YEAR(Tabla1[[#This Row],[Date]])</f>
        <v>2023</v>
      </c>
    </row>
    <row r="11858" spans="1:19" x14ac:dyDescent="0.2">
      <c r="A11858">
        <v>11803</v>
      </c>
      <c r="B11858" s="1">
        <v>45114</v>
      </c>
      <c r="C11858" t="s">
        <v>260</v>
      </c>
      <c r="D11858" t="s">
        <v>332</v>
      </c>
      <c r="E11858">
        <v>1</v>
      </c>
      <c r="F11858" t="s">
        <v>21</v>
      </c>
      <c r="G11858" t="s">
        <v>272</v>
      </c>
      <c r="H11858" t="s">
        <v>1522</v>
      </c>
      <c r="M11858" s="2">
        <v>2800</v>
      </c>
      <c r="N11858" s="2">
        <v>10000</v>
      </c>
      <c r="O11858" s="2">
        <f>IF(Tabla1[[#This Row],[Mov]]="VNT",Tabla1[[#This Row],[Sale]]-Tabla1[[#This Row],[Cost]],-Tabla1[[#This Row],[Cost]]*Tabla1[[#This Row],[Cant]])</f>
        <v>7200</v>
      </c>
      <c r="P11858" s="8">
        <f>IF(Tabla1[[#This Row],[Mov]]="VNT",-Tabla1[[#This Row],[Cant]],Tabla1[[#This Row],[Cant]])</f>
        <v>-1</v>
      </c>
      <c r="Q11858" s="8">
        <f>DAY(Tabla1[[#This Row],[Date]])</f>
        <v>7</v>
      </c>
      <c r="R11858" s="8">
        <f>MONTH(Tabla1[[#This Row],[Date]])</f>
        <v>7</v>
      </c>
      <c r="S11858" s="8">
        <f>YEAR(Tabla1[[#This Row],[Date]])</f>
        <v>2023</v>
      </c>
    </row>
    <row r="11859" spans="1:19" x14ac:dyDescent="0.2">
      <c r="A11859">
        <v>11804</v>
      </c>
      <c r="B11859" s="1">
        <v>45114</v>
      </c>
      <c r="C11859" t="s">
        <v>260</v>
      </c>
      <c r="D11859" t="s">
        <v>332</v>
      </c>
      <c r="E11859">
        <v>1</v>
      </c>
      <c r="F11859" t="s">
        <v>3686</v>
      </c>
      <c r="G11859" t="s">
        <v>382</v>
      </c>
      <c r="H11859" t="s">
        <v>514</v>
      </c>
      <c r="M11859" s="2">
        <v>0</v>
      </c>
      <c r="N11859" s="2">
        <v>3500</v>
      </c>
      <c r="O11859" s="2">
        <f>IF(Tabla1[[#This Row],[Mov]]="VNT",Tabla1[[#This Row],[Sale]]-Tabla1[[#This Row],[Cost]],-Tabla1[[#This Row],[Cost]]*Tabla1[[#This Row],[Cant]])</f>
        <v>3500</v>
      </c>
      <c r="P11859" s="8">
        <f>IF(Tabla1[[#This Row],[Mov]]="VNT",-Tabla1[[#This Row],[Cant]],Tabla1[[#This Row],[Cant]])</f>
        <v>-1</v>
      </c>
      <c r="Q11859" s="8">
        <f>DAY(Tabla1[[#This Row],[Date]])</f>
        <v>7</v>
      </c>
      <c r="R11859" s="8">
        <f>MONTH(Tabla1[[#This Row],[Date]])</f>
        <v>7</v>
      </c>
      <c r="S11859" s="8">
        <f>YEAR(Tabla1[[#This Row],[Date]])</f>
        <v>2023</v>
      </c>
    </row>
    <row r="11860" spans="1:19" x14ac:dyDescent="0.2">
      <c r="A11860">
        <v>11805</v>
      </c>
      <c r="B11860" s="1">
        <v>45114</v>
      </c>
      <c r="C11860" t="s">
        <v>260</v>
      </c>
      <c r="D11860" t="s">
        <v>332</v>
      </c>
      <c r="E11860">
        <v>1</v>
      </c>
      <c r="F11860" t="s">
        <v>458</v>
      </c>
      <c r="G11860" t="s">
        <v>284</v>
      </c>
      <c r="H11860" t="s">
        <v>3690</v>
      </c>
      <c r="M11860" s="2">
        <v>0</v>
      </c>
      <c r="N11860" s="2">
        <v>20000</v>
      </c>
      <c r="O11860" s="2">
        <f>IF(Tabla1[[#This Row],[Mov]]="VNT",Tabla1[[#This Row],[Sale]]-Tabla1[[#This Row],[Cost]],-Tabla1[[#This Row],[Cost]]*Tabla1[[#This Row],[Cant]])</f>
        <v>20000</v>
      </c>
      <c r="P11860" s="8">
        <f>IF(Tabla1[[#This Row],[Mov]]="VNT",-Tabla1[[#This Row],[Cant]],Tabla1[[#This Row],[Cant]])</f>
        <v>-1</v>
      </c>
      <c r="Q11860" s="8">
        <f>DAY(Tabla1[[#This Row],[Date]])</f>
        <v>7</v>
      </c>
      <c r="R11860" s="8">
        <f>MONTH(Tabla1[[#This Row],[Date]])</f>
        <v>7</v>
      </c>
      <c r="S11860" s="8">
        <f>YEAR(Tabla1[[#This Row],[Date]])</f>
        <v>2023</v>
      </c>
    </row>
    <row r="11861" spans="1:19" x14ac:dyDescent="0.2">
      <c r="A11861">
        <v>11806</v>
      </c>
      <c r="B11861" s="1">
        <v>45114</v>
      </c>
      <c r="C11861" t="s">
        <v>260</v>
      </c>
      <c r="D11861" t="s">
        <v>332</v>
      </c>
      <c r="E11861">
        <v>1</v>
      </c>
      <c r="F11861" t="s">
        <v>586</v>
      </c>
      <c r="G11861" t="s">
        <v>284</v>
      </c>
      <c r="H11861" t="s">
        <v>250</v>
      </c>
      <c r="M11861" s="2">
        <v>6000</v>
      </c>
      <c r="N11861" s="2">
        <v>20000</v>
      </c>
      <c r="O11861" s="2">
        <f>IF(Tabla1[[#This Row],[Mov]]="VNT",Tabla1[[#This Row],[Sale]]-Tabla1[[#This Row],[Cost]],-Tabla1[[#This Row],[Cost]]*Tabla1[[#This Row],[Cant]])</f>
        <v>14000</v>
      </c>
      <c r="P11861" s="8">
        <f>IF(Tabla1[[#This Row],[Mov]]="VNT",-Tabla1[[#This Row],[Cant]],Tabla1[[#This Row],[Cant]])</f>
        <v>-1</v>
      </c>
      <c r="Q11861" s="8">
        <f>DAY(Tabla1[[#This Row],[Date]])</f>
        <v>7</v>
      </c>
      <c r="R11861" s="8">
        <f>MONTH(Tabla1[[#This Row],[Date]])</f>
        <v>7</v>
      </c>
      <c r="S11861" s="8">
        <f>YEAR(Tabla1[[#This Row],[Date]])</f>
        <v>2023</v>
      </c>
    </row>
    <row r="11862" spans="1:19" x14ac:dyDescent="0.2">
      <c r="A11862">
        <v>11807</v>
      </c>
      <c r="B11862" s="1">
        <v>45114</v>
      </c>
      <c r="C11862" t="s">
        <v>260</v>
      </c>
      <c r="D11862" t="s">
        <v>332</v>
      </c>
      <c r="E11862">
        <v>1</v>
      </c>
      <c r="F11862" t="s">
        <v>455</v>
      </c>
      <c r="G11862" t="s">
        <v>600</v>
      </c>
      <c r="H11862" t="s">
        <v>1402</v>
      </c>
      <c r="M11862" s="2">
        <v>1000</v>
      </c>
      <c r="N11862" s="2">
        <v>5000</v>
      </c>
      <c r="O11862" s="2">
        <f>IF(Tabla1[[#This Row],[Mov]]="VNT",Tabla1[[#This Row],[Sale]]-Tabla1[[#This Row],[Cost]],-Tabla1[[#This Row],[Cost]]*Tabla1[[#This Row],[Cant]])</f>
        <v>4000</v>
      </c>
      <c r="P11862" s="8">
        <f>IF(Tabla1[[#This Row],[Mov]]="VNT",-Tabla1[[#This Row],[Cant]],Tabla1[[#This Row],[Cant]])</f>
        <v>-1</v>
      </c>
      <c r="Q11862" s="8">
        <f>DAY(Tabla1[[#This Row],[Date]])</f>
        <v>7</v>
      </c>
      <c r="R11862" s="8">
        <f>MONTH(Tabla1[[#This Row],[Date]])</f>
        <v>7</v>
      </c>
      <c r="S11862" s="8">
        <f>YEAR(Tabla1[[#This Row],[Date]])</f>
        <v>2023</v>
      </c>
    </row>
    <row r="11863" spans="1:19" x14ac:dyDescent="0.2">
      <c r="A11863">
        <v>11808</v>
      </c>
      <c r="B11863" s="1">
        <v>45114</v>
      </c>
      <c r="C11863" t="s">
        <v>260</v>
      </c>
      <c r="D11863" t="s">
        <v>332</v>
      </c>
      <c r="E11863">
        <v>1</v>
      </c>
      <c r="F11863" t="s">
        <v>116</v>
      </c>
      <c r="G11863" t="s">
        <v>600</v>
      </c>
      <c r="H11863" t="s">
        <v>565</v>
      </c>
      <c r="M11863" s="2">
        <v>5606</v>
      </c>
      <c r="N11863" s="2">
        <v>6000</v>
      </c>
      <c r="O11863" s="2">
        <f>IF(Tabla1[[#This Row],[Mov]]="VNT",Tabla1[[#This Row],[Sale]]-Tabla1[[#This Row],[Cost]],-Tabla1[[#This Row],[Cost]]*Tabla1[[#This Row],[Cant]])</f>
        <v>394</v>
      </c>
      <c r="P11863" s="8">
        <f>IF(Tabla1[[#This Row],[Mov]]="VNT",-Tabla1[[#This Row],[Cant]],Tabla1[[#This Row],[Cant]])</f>
        <v>-1</v>
      </c>
      <c r="Q11863" s="8">
        <f>DAY(Tabla1[[#This Row],[Date]])</f>
        <v>7</v>
      </c>
      <c r="R11863" s="8">
        <f>MONTH(Tabla1[[#This Row],[Date]])</f>
        <v>7</v>
      </c>
      <c r="S11863" s="8">
        <f>YEAR(Tabla1[[#This Row],[Date]])</f>
        <v>2023</v>
      </c>
    </row>
    <row r="11864" spans="1:19" x14ac:dyDescent="0.2">
      <c r="A11864">
        <v>11809</v>
      </c>
      <c r="B11864" s="1">
        <v>45114</v>
      </c>
      <c r="C11864" t="s">
        <v>260</v>
      </c>
      <c r="D11864" t="s">
        <v>332</v>
      </c>
      <c r="E11864">
        <v>1</v>
      </c>
      <c r="F11864" t="s">
        <v>677</v>
      </c>
      <c r="G11864" t="s">
        <v>284</v>
      </c>
      <c r="H11864" t="s">
        <v>3667</v>
      </c>
      <c r="M11864" s="2">
        <v>5000</v>
      </c>
      <c r="N11864" s="2">
        <v>20000</v>
      </c>
      <c r="O11864" s="2">
        <f>IF(Tabla1[[#This Row],[Mov]]="VNT",Tabla1[[#This Row],[Sale]]-Tabla1[[#This Row],[Cost]],-Tabla1[[#This Row],[Cost]]*Tabla1[[#This Row],[Cant]])</f>
        <v>15000</v>
      </c>
      <c r="P11864" s="8">
        <f>IF(Tabla1[[#This Row],[Mov]]="VNT",-Tabla1[[#This Row],[Cant]],Tabla1[[#This Row],[Cant]])</f>
        <v>-1</v>
      </c>
      <c r="Q11864" s="8">
        <f>DAY(Tabla1[[#This Row],[Date]])</f>
        <v>7</v>
      </c>
      <c r="R11864" s="8">
        <f>MONTH(Tabla1[[#This Row],[Date]])</f>
        <v>7</v>
      </c>
      <c r="S11864" s="8">
        <f>YEAR(Tabla1[[#This Row],[Date]])</f>
        <v>2023</v>
      </c>
    </row>
    <row r="11865" spans="1:19" x14ac:dyDescent="0.2">
      <c r="A11865">
        <v>11810</v>
      </c>
      <c r="B11865" s="1">
        <v>45114</v>
      </c>
      <c r="C11865" t="s">
        <v>260</v>
      </c>
      <c r="D11865" t="s">
        <v>332</v>
      </c>
      <c r="E11865">
        <v>1</v>
      </c>
      <c r="F11865" t="s">
        <v>224</v>
      </c>
      <c r="G11865" t="s">
        <v>263</v>
      </c>
      <c r="H11865" t="s">
        <v>672</v>
      </c>
      <c r="J11865" t="s">
        <v>1078</v>
      </c>
      <c r="M11865" s="2">
        <v>8000</v>
      </c>
      <c r="N11865" s="2">
        <v>20000</v>
      </c>
      <c r="O11865" s="2">
        <f>IF(Tabla1[[#This Row],[Mov]]="VNT",Tabla1[[#This Row],[Sale]]-Tabla1[[#This Row],[Cost]],-Tabla1[[#This Row],[Cost]]*Tabla1[[#This Row],[Cant]])</f>
        <v>12000</v>
      </c>
      <c r="P11865" s="8">
        <f>IF(Tabla1[[#This Row],[Mov]]="VNT",-Tabla1[[#This Row],[Cant]],Tabla1[[#This Row],[Cant]])</f>
        <v>-1</v>
      </c>
      <c r="Q11865" s="8">
        <f>DAY(Tabla1[[#This Row],[Date]])</f>
        <v>7</v>
      </c>
      <c r="R11865" s="8">
        <f>MONTH(Tabla1[[#This Row],[Date]])</f>
        <v>7</v>
      </c>
      <c r="S11865" s="8">
        <f>YEAR(Tabla1[[#This Row],[Date]])</f>
        <v>2023</v>
      </c>
    </row>
    <row r="11866" spans="1:19" x14ac:dyDescent="0.2">
      <c r="A11866">
        <v>11811</v>
      </c>
      <c r="B11866" s="1">
        <v>45114</v>
      </c>
      <c r="C11866" t="s">
        <v>260</v>
      </c>
      <c r="D11866" t="s">
        <v>332</v>
      </c>
      <c r="E11866">
        <v>1</v>
      </c>
      <c r="F11866" t="s">
        <v>3686</v>
      </c>
      <c r="G11866" t="s">
        <v>382</v>
      </c>
      <c r="H11866" t="s">
        <v>514</v>
      </c>
      <c r="M11866" s="2">
        <v>0</v>
      </c>
      <c r="N11866" s="2">
        <v>3500</v>
      </c>
      <c r="O11866" s="2">
        <f>IF(Tabla1[[#This Row],[Mov]]="VNT",Tabla1[[#This Row],[Sale]]-Tabla1[[#This Row],[Cost]],-Tabla1[[#This Row],[Cost]]*Tabla1[[#This Row],[Cant]])</f>
        <v>3500</v>
      </c>
      <c r="P11866" s="8">
        <f>IF(Tabla1[[#This Row],[Mov]]="VNT",-Tabla1[[#This Row],[Cant]],Tabla1[[#This Row],[Cant]])</f>
        <v>-1</v>
      </c>
      <c r="Q11866" s="8">
        <f>DAY(Tabla1[[#This Row],[Date]])</f>
        <v>7</v>
      </c>
      <c r="R11866" s="8">
        <f>MONTH(Tabla1[[#This Row],[Date]])</f>
        <v>7</v>
      </c>
      <c r="S11866" s="8">
        <f>YEAR(Tabla1[[#This Row],[Date]])</f>
        <v>2023</v>
      </c>
    </row>
    <row r="11867" spans="1:19" x14ac:dyDescent="0.2">
      <c r="A11867">
        <v>11812</v>
      </c>
      <c r="B11867" s="1">
        <v>45114</v>
      </c>
      <c r="C11867" t="s">
        <v>260</v>
      </c>
      <c r="D11867" t="s">
        <v>332</v>
      </c>
      <c r="E11867">
        <v>1</v>
      </c>
      <c r="F11867" t="s">
        <v>116</v>
      </c>
      <c r="G11867" t="s">
        <v>347</v>
      </c>
      <c r="H11867" t="s">
        <v>518</v>
      </c>
      <c r="M11867" s="2">
        <v>6074</v>
      </c>
      <c r="N11867" s="2">
        <v>6500</v>
      </c>
      <c r="O11867" s="2">
        <f>IF(Tabla1[[#This Row],[Mov]]="VNT",Tabla1[[#This Row],[Sale]]-Tabla1[[#This Row],[Cost]],-Tabla1[[#This Row],[Cost]]*Tabla1[[#This Row],[Cant]])</f>
        <v>426</v>
      </c>
      <c r="P11867" s="8">
        <f>IF(Tabla1[[#This Row],[Mov]]="VNT",-Tabla1[[#This Row],[Cant]],Tabla1[[#This Row],[Cant]])</f>
        <v>-1</v>
      </c>
      <c r="Q11867" s="8">
        <f>DAY(Tabla1[[#This Row],[Date]])</f>
        <v>7</v>
      </c>
      <c r="R11867" s="8">
        <f>MONTH(Tabla1[[#This Row],[Date]])</f>
        <v>7</v>
      </c>
      <c r="S11867" s="8">
        <f>YEAR(Tabla1[[#This Row],[Date]])</f>
        <v>2023</v>
      </c>
    </row>
    <row r="11868" spans="1:19" x14ac:dyDescent="0.2">
      <c r="A11868">
        <v>11813</v>
      </c>
      <c r="B11868" s="1">
        <v>45114</v>
      </c>
      <c r="C11868" t="s">
        <v>260</v>
      </c>
      <c r="D11868" t="s">
        <v>332</v>
      </c>
      <c r="E11868">
        <v>1</v>
      </c>
      <c r="F11868" t="s">
        <v>224</v>
      </c>
      <c r="G11868" t="s">
        <v>860</v>
      </c>
      <c r="H11868" t="s">
        <v>2239</v>
      </c>
      <c r="M11868" s="2">
        <v>9000</v>
      </c>
      <c r="N11868" s="2">
        <v>22000</v>
      </c>
      <c r="O11868" s="2">
        <f>IF(Tabla1[[#This Row],[Mov]]="VNT",Tabla1[[#This Row],[Sale]]-Tabla1[[#This Row],[Cost]],-Tabla1[[#This Row],[Cost]]*Tabla1[[#This Row],[Cant]])</f>
        <v>13000</v>
      </c>
      <c r="P11868" s="8">
        <f>IF(Tabla1[[#This Row],[Mov]]="VNT",-Tabla1[[#This Row],[Cant]],Tabla1[[#This Row],[Cant]])</f>
        <v>-1</v>
      </c>
      <c r="Q11868" s="8">
        <f>DAY(Tabla1[[#This Row],[Date]])</f>
        <v>7</v>
      </c>
      <c r="R11868" s="8">
        <f>MONTH(Tabla1[[#This Row],[Date]])</f>
        <v>7</v>
      </c>
      <c r="S11868" s="8">
        <f>YEAR(Tabla1[[#This Row],[Date]])</f>
        <v>2023</v>
      </c>
    </row>
    <row r="11869" spans="1:19" x14ac:dyDescent="0.2">
      <c r="A11869">
        <v>11814</v>
      </c>
      <c r="B11869" s="1">
        <v>45114</v>
      </c>
      <c r="C11869" t="s">
        <v>260</v>
      </c>
      <c r="D11869" t="s">
        <v>332</v>
      </c>
      <c r="E11869">
        <v>1</v>
      </c>
      <c r="F11869" t="s">
        <v>677</v>
      </c>
      <c r="G11869" t="s">
        <v>860</v>
      </c>
      <c r="H11869" t="s">
        <v>2239</v>
      </c>
      <c r="M11869" s="2">
        <v>5000</v>
      </c>
      <c r="N11869" s="2">
        <v>20000</v>
      </c>
      <c r="O11869" s="2">
        <f>IF(Tabla1[[#This Row],[Mov]]="VNT",Tabla1[[#This Row],[Sale]]-Tabla1[[#This Row],[Cost]],-Tabla1[[#This Row],[Cost]]*Tabla1[[#This Row],[Cant]])</f>
        <v>15000</v>
      </c>
      <c r="P11869" s="8">
        <f>IF(Tabla1[[#This Row],[Mov]]="VNT",-Tabla1[[#This Row],[Cant]],Tabla1[[#This Row],[Cant]])</f>
        <v>-1</v>
      </c>
      <c r="Q11869" s="8">
        <f>DAY(Tabla1[[#This Row],[Date]])</f>
        <v>7</v>
      </c>
      <c r="R11869" s="8">
        <f>MONTH(Tabla1[[#This Row],[Date]])</f>
        <v>7</v>
      </c>
      <c r="S11869" s="8">
        <f>YEAR(Tabla1[[#This Row],[Date]])</f>
        <v>2023</v>
      </c>
    </row>
    <row r="11870" spans="1:19" x14ac:dyDescent="0.2">
      <c r="A11870">
        <v>11815</v>
      </c>
      <c r="B11870" s="1">
        <v>45114</v>
      </c>
      <c r="C11870" t="s">
        <v>260</v>
      </c>
      <c r="D11870" t="s">
        <v>332</v>
      </c>
      <c r="E11870">
        <v>1</v>
      </c>
      <c r="F11870" t="s">
        <v>586</v>
      </c>
      <c r="G11870" t="s">
        <v>273</v>
      </c>
      <c r="H11870" t="s">
        <v>1425</v>
      </c>
      <c r="M11870" s="2">
        <v>7000</v>
      </c>
      <c r="N11870" s="2">
        <v>20000</v>
      </c>
      <c r="O11870" s="2">
        <f>IF(Tabla1[[#This Row],[Mov]]="VNT",Tabla1[[#This Row],[Sale]]-Tabla1[[#This Row],[Cost]],-Tabla1[[#This Row],[Cost]]*Tabla1[[#This Row],[Cant]])</f>
        <v>13000</v>
      </c>
      <c r="P11870" s="8">
        <f>IF(Tabla1[[#This Row],[Mov]]="VNT",-Tabla1[[#This Row],[Cant]],Tabla1[[#This Row],[Cant]])</f>
        <v>-1</v>
      </c>
      <c r="Q11870" s="8">
        <f>DAY(Tabla1[[#This Row],[Date]])</f>
        <v>7</v>
      </c>
      <c r="R11870" s="8">
        <f>MONTH(Tabla1[[#This Row],[Date]])</f>
        <v>7</v>
      </c>
      <c r="S11870" s="8">
        <f>YEAR(Tabla1[[#This Row],[Date]])</f>
        <v>2023</v>
      </c>
    </row>
    <row r="11871" spans="1:19" x14ac:dyDescent="0.2">
      <c r="A11871">
        <v>11816</v>
      </c>
      <c r="B11871" s="1">
        <v>45114</v>
      </c>
      <c r="C11871" t="s">
        <v>260</v>
      </c>
      <c r="D11871" t="s">
        <v>332</v>
      </c>
      <c r="E11871">
        <v>1</v>
      </c>
      <c r="F11871" t="s">
        <v>1102</v>
      </c>
      <c r="G11871" t="s">
        <v>3526</v>
      </c>
      <c r="H11871" t="s">
        <v>3165</v>
      </c>
      <c r="M11871" s="2">
        <v>40000</v>
      </c>
      <c r="N11871" s="2">
        <v>65000</v>
      </c>
      <c r="O11871" s="2">
        <f>IF(Tabla1[[#This Row],[Mov]]="VNT",Tabla1[[#This Row],[Sale]]-Tabla1[[#This Row],[Cost]],-Tabla1[[#This Row],[Cost]]*Tabla1[[#This Row],[Cant]])</f>
        <v>25000</v>
      </c>
      <c r="P11871" s="8">
        <f>IF(Tabla1[[#This Row],[Mov]]="VNT",-Tabla1[[#This Row],[Cant]],Tabla1[[#This Row],[Cant]])</f>
        <v>-1</v>
      </c>
      <c r="Q11871" s="8">
        <f>DAY(Tabla1[[#This Row],[Date]])</f>
        <v>7</v>
      </c>
      <c r="R11871" s="8">
        <f>MONTH(Tabla1[[#This Row],[Date]])</f>
        <v>7</v>
      </c>
      <c r="S11871" s="8">
        <f>YEAR(Tabla1[[#This Row],[Date]])</f>
        <v>2023</v>
      </c>
    </row>
    <row r="11872" spans="1:19" x14ac:dyDescent="0.2">
      <c r="A11872">
        <v>11817</v>
      </c>
      <c r="B11872" s="1">
        <v>45114</v>
      </c>
      <c r="C11872" t="s">
        <v>260</v>
      </c>
      <c r="D11872" t="s">
        <v>332</v>
      </c>
      <c r="E11872">
        <v>1</v>
      </c>
      <c r="F11872" t="s">
        <v>532</v>
      </c>
      <c r="G11872" t="s">
        <v>273</v>
      </c>
      <c r="H11872" t="s">
        <v>552</v>
      </c>
      <c r="J11872" t="s">
        <v>2874</v>
      </c>
      <c r="M11872" s="2">
        <v>16000</v>
      </c>
      <c r="N11872" s="2">
        <v>35000</v>
      </c>
      <c r="O11872" s="2">
        <f>IF(Tabla1[[#This Row],[Mov]]="VNT",Tabla1[[#This Row],[Sale]]-Tabla1[[#This Row],[Cost]],-Tabla1[[#This Row],[Cost]]*Tabla1[[#This Row],[Cant]])</f>
        <v>19000</v>
      </c>
      <c r="P11872" s="8">
        <f>IF(Tabla1[[#This Row],[Mov]]="VNT",-Tabla1[[#This Row],[Cant]],Tabla1[[#This Row],[Cant]])</f>
        <v>-1</v>
      </c>
      <c r="Q11872" s="8">
        <f>DAY(Tabla1[[#This Row],[Date]])</f>
        <v>7</v>
      </c>
      <c r="R11872" s="8">
        <f>MONTH(Tabla1[[#This Row],[Date]])</f>
        <v>7</v>
      </c>
      <c r="S11872" s="8">
        <f>YEAR(Tabla1[[#This Row],[Date]])</f>
        <v>2023</v>
      </c>
    </row>
    <row r="11873" spans="1:19" x14ac:dyDescent="0.2">
      <c r="A11873">
        <v>11818</v>
      </c>
      <c r="B11873" s="1">
        <v>45114</v>
      </c>
      <c r="C11873" t="s">
        <v>261</v>
      </c>
      <c r="D11873" t="s">
        <v>892</v>
      </c>
      <c r="E11873">
        <v>1</v>
      </c>
      <c r="F11873" t="s">
        <v>386</v>
      </c>
      <c r="G11873" t="s">
        <v>263</v>
      </c>
      <c r="H11873" t="s">
        <v>1018</v>
      </c>
      <c r="M11873" s="2">
        <v>65000</v>
      </c>
      <c r="N11873" s="2">
        <v>130000</v>
      </c>
      <c r="O11873" s="2">
        <f>IF(Tabla1[[#This Row],[Mov]]="VNT",Tabla1[[#This Row],[Sale]]-Tabla1[[#This Row],[Cost]],-Tabla1[[#This Row],[Cost]]*Tabla1[[#This Row],[Cant]])</f>
        <v>-65000</v>
      </c>
      <c r="P11873" s="8">
        <f>IF(Tabla1[[#This Row],[Mov]]="VNT",-Tabla1[[#This Row],[Cant]],Tabla1[[#This Row],[Cant]])</f>
        <v>1</v>
      </c>
      <c r="Q11873" s="8">
        <f>DAY(Tabla1[[#This Row],[Date]])</f>
        <v>7</v>
      </c>
      <c r="R11873" s="8">
        <f>MONTH(Tabla1[[#This Row],[Date]])</f>
        <v>7</v>
      </c>
      <c r="S11873" s="8">
        <f>YEAR(Tabla1[[#This Row],[Date]])</f>
        <v>2023</v>
      </c>
    </row>
    <row r="11874" spans="1:19" x14ac:dyDescent="0.2">
      <c r="A11874">
        <v>11819</v>
      </c>
      <c r="B11874" s="1">
        <v>45114</v>
      </c>
      <c r="C11874" t="s">
        <v>261</v>
      </c>
      <c r="D11874" t="s">
        <v>892</v>
      </c>
      <c r="E11874">
        <v>1</v>
      </c>
      <c r="F11874" t="s">
        <v>386</v>
      </c>
      <c r="G11874" t="s">
        <v>262</v>
      </c>
      <c r="H11874" t="s">
        <v>2691</v>
      </c>
      <c r="M11874" s="2">
        <v>65000</v>
      </c>
      <c r="N11874" s="2">
        <v>130000</v>
      </c>
      <c r="O11874" s="2">
        <f>IF(Tabla1[[#This Row],[Mov]]="VNT",Tabla1[[#This Row],[Sale]]-Tabla1[[#This Row],[Cost]],-Tabla1[[#This Row],[Cost]]*Tabla1[[#This Row],[Cant]])</f>
        <v>-65000</v>
      </c>
      <c r="P11874" s="8">
        <f>IF(Tabla1[[#This Row],[Mov]]="VNT",-Tabla1[[#This Row],[Cant]],Tabla1[[#This Row],[Cant]])</f>
        <v>1</v>
      </c>
      <c r="Q11874" s="8">
        <f>DAY(Tabla1[[#This Row],[Date]])</f>
        <v>7</v>
      </c>
      <c r="R11874" s="8">
        <f>MONTH(Tabla1[[#This Row],[Date]])</f>
        <v>7</v>
      </c>
      <c r="S11874" s="8">
        <f>YEAR(Tabla1[[#This Row],[Date]])</f>
        <v>2023</v>
      </c>
    </row>
    <row r="11875" spans="1:19" x14ac:dyDescent="0.2">
      <c r="A11875">
        <v>11820</v>
      </c>
      <c r="B11875" s="1">
        <v>45113</v>
      </c>
      <c r="C11875" t="s">
        <v>261</v>
      </c>
      <c r="D11875" t="s">
        <v>817</v>
      </c>
      <c r="E11875">
        <v>1</v>
      </c>
      <c r="F11875" t="s">
        <v>48</v>
      </c>
      <c r="G11875" t="s">
        <v>266</v>
      </c>
      <c r="H11875" t="s">
        <v>1952</v>
      </c>
      <c r="J11875" t="s">
        <v>3030</v>
      </c>
      <c r="M11875" s="2">
        <v>56000</v>
      </c>
      <c r="N11875" s="2">
        <v>95000</v>
      </c>
      <c r="O11875" s="2">
        <f>IF(Tabla1[[#This Row],[Mov]]="VNT",Tabla1[[#This Row],[Sale]]-Tabla1[[#This Row],[Cost]],-Tabla1[[#This Row],[Cost]]*Tabla1[[#This Row],[Cant]])</f>
        <v>-56000</v>
      </c>
      <c r="P11875" s="8">
        <f>IF(Tabla1[[#This Row],[Mov]]="VNT",-Tabla1[[#This Row],[Cant]],Tabla1[[#This Row],[Cant]])</f>
        <v>1</v>
      </c>
      <c r="Q11875" s="8">
        <f>DAY(Tabla1[[#This Row],[Date]])</f>
        <v>6</v>
      </c>
      <c r="R11875" s="8">
        <f>MONTH(Tabla1[[#This Row],[Date]])</f>
        <v>7</v>
      </c>
      <c r="S11875" s="8">
        <f>YEAR(Tabla1[[#This Row],[Date]])</f>
        <v>2023</v>
      </c>
    </row>
    <row r="11876" spans="1:19" x14ac:dyDescent="0.2">
      <c r="A11876">
        <v>11821</v>
      </c>
      <c r="B11876" s="1">
        <v>45113</v>
      </c>
      <c r="C11876" t="s">
        <v>261</v>
      </c>
      <c r="D11876" t="s">
        <v>817</v>
      </c>
      <c r="E11876">
        <v>1</v>
      </c>
      <c r="F11876" t="s">
        <v>532</v>
      </c>
      <c r="G11876" t="s">
        <v>266</v>
      </c>
      <c r="H11876" t="s">
        <v>1248</v>
      </c>
      <c r="M11876" s="2">
        <v>44000</v>
      </c>
      <c r="N11876" s="2">
        <v>80000</v>
      </c>
      <c r="O11876" s="2">
        <f>IF(Tabla1[[#This Row],[Mov]]="VNT",Tabla1[[#This Row],[Sale]]-Tabla1[[#This Row],[Cost]],-Tabla1[[#This Row],[Cost]]*Tabla1[[#This Row],[Cant]])</f>
        <v>-44000</v>
      </c>
      <c r="P11876" s="8">
        <f>IF(Tabla1[[#This Row],[Mov]]="VNT",-Tabla1[[#This Row],[Cant]],Tabla1[[#This Row],[Cant]])</f>
        <v>1</v>
      </c>
      <c r="Q11876" s="8">
        <f>DAY(Tabla1[[#This Row],[Date]])</f>
        <v>6</v>
      </c>
      <c r="R11876" s="8">
        <f>MONTH(Tabla1[[#This Row],[Date]])</f>
        <v>7</v>
      </c>
      <c r="S11876" s="8">
        <f>YEAR(Tabla1[[#This Row],[Date]])</f>
        <v>2023</v>
      </c>
    </row>
    <row r="11877" spans="1:19" x14ac:dyDescent="0.2">
      <c r="A11877">
        <v>11822</v>
      </c>
      <c r="B11877" s="1">
        <v>45113</v>
      </c>
      <c r="C11877" t="s">
        <v>261</v>
      </c>
      <c r="D11877" t="s">
        <v>3513</v>
      </c>
      <c r="E11877">
        <v>3</v>
      </c>
      <c r="F11877" t="s">
        <v>532</v>
      </c>
      <c r="G11877" t="s">
        <v>273</v>
      </c>
      <c r="H11877" t="s">
        <v>552</v>
      </c>
      <c r="M11877" s="2">
        <v>16000</v>
      </c>
      <c r="N11877" s="2">
        <v>35000</v>
      </c>
      <c r="O11877" s="2">
        <f>IF(Tabla1[[#This Row],[Mov]]="VNT",Tabla1[[#This Row],[Sale]]-Tabla1[[#This Row],[Cost]],-Tabla1[[#This Row],[Cost]]*Tabla1[[#This Row],[Cant]])</f>
        <v>-48000</v>
      </c>
      <c r="P11877" s="8">
        <f>IF(Tabla1[[#This Row],[Mov]]="VNT",-Tabla1[[#This Row],[Cant]],Tabla1[[#This Row],[Cant]])</f>
        <v>3</v>
      </c>
      <c r="Q11877" s="8">
        <f>DAY(Tabla1[[#This Row],[Date]])</f>
        <v>6</v>
      </c>
      <c r="R11877" s="8">
        <f>MONTH(Tabla1[[#This Row],[Date]])</f>
        <v>7</v>
      </c>
      <c r="S11877" s="8">
        <f>YEAR(Tabla1[[#This Row],[Date]])</f>
        <v>2023</v>
      </c>
    </row>
    <row r="11878" spans="1:19" x14ac:dyDescent="0.2">
      <c r="A11878">
        <v>11823</v>
      </c>
      <c r="B11878" s="1">
        <v>45113</v>
      </c>
      <c r="C11878" t="s">
        <v>261</v>
      </c>
      <c r="D11878" t="s">
        <v>2314</v>
      </c>
      <c r="E11878">
        <v>1</v>
      </c>
      <c r="F11878" t="s">
        <v>48</v>
      </c>
      <c r="G11878" t="s">
        <v>266</v>
      </c>
      <c r="H11878" t="s">
        <v>3216</v>
      </c>
      <c r="M11878" s="2">
        <v>40000</v>
      </c>
      <c r="N11878" s="2">
        <v>95000</v>
      </c>
      <c r="O11878" s="2">
        <f>IF(Tabla1[[#This Row],[Mov]]="VNT",Tabla1[[#This Row],[Sale]]-Tabla1[[#This Row],[Cost]],-Tabla1[[#This Row],[Cost]]*Tabla1[[#This Row],[Cant]])</f>
        <v>-40000</v>
      </c>
      <c r="P11878" s="8">
        <f>IF(Tabla1[[#This Row],[Mov]]="VNT",-Tabla1[[#This Row],[Cant]],Tabla1[[#This Row],[Cant]])</f>
        <v>1</v>
      </c>
      <c r="Q11878" s="8">
        <f>DAY(Tabla1[[#This Row],[Date]])</f>
        <v>6</v>
      </c>
      <c r="R11878" s="8">
        <f>MONTH(Tabla1[[#This Row],[Date]])</f>
        <v>7</v>
      </c>
      <c r="S11878" s="8">
        <f>YEAR(Tabla1[[#This Row],[Date]])</f>
        <v>2023</v>
      </c>
    </row>
    <row r="11879" spans="1:19" x14ac:dyDescent="0.2">
      <c r="A11879">
        <v>11824</v>
      </c>
      <c r="B11879" s="1">
        <v>45113</v>
      </c>
      <c r="C11879" t="s">
        <v>261</v>
      </c>
      <c r="D11879" t="s">
        <v>2314</v>
      </c>
      <c r="E11879">
        <v>5</v>
      </c>
      <c r="F11879" t="s">
        <v>848</v>
      </c>
      <c r="G11879" t="s">
        <v>727</v>
      </c>
      <c r="H11879" t="s">
        <v>853</v>
      </c>
      <c r="M11879" s="2">
        <v>1000</v>
      </c>
      <c r="N11879" s="2">
        <v>4000</v>
      </c>
      <c r="O11879" s="2">
        <f>IF(Tabla1[[#This Row],[Mov]]="VNT",Tabla1[[#This Row],[Sale]]-Tabla1[[#This Row],[Cost]],-Tabla1[[#This Row],[Cost]]*Tabla1[[#This Row],[Cant]])</f>
        <v>-5000</v>
      </c>
      <c r="P11879" s="8">
        <f>IF(Tabla1[[#This Row],[Mov]]="VNT",-Tabla1[[#This Row],[Cant]],Tabla1[[#This Row],[Cant]])</f>
        <v>5</v>
      </c>
      <c r="Q11879" s="8">
        <f>DAY(Tabla1[[#This Row],[Date]])</f>
        <v>6</v>
      </c>
      <c r="R11879" s="8">
        <f>MONTH(Tabla1[[#This Row],[Date]])</f>
        <v>7</v>
      </c>
      <c r="S11879" s="8">
        <f>YEAR(Tabla1[[#This Row],[Date]])</f>
        <v>2023</v>
      </c>
    </row>
    <row r="11880" spans="1:19" x14ac:dyDescent="0.2">
      <c r="A11880">
        <v>11825</v>
      </c>
      <c r="B11880" s="1">
        <v>45113</v>
      </c>
      <c r="C11880" t="s">
        <v>261</v>
      </c>
      <c r="D11880" t="s">
        <v>2314</v>
      </c>
      <c r="E11880">
        <v>1</v>
      </c>
      <c r="F11880" t="s">
        <v>26</v>
      </c>
      <c r="G11880" t="s">
        <v>727</v>
      </c>
      <c r="H11880" t="s">
        <v>3692</v>
      </c>
      <c r="M11880" s="2">
        <v>24500</v>
      </c>
      <c r="N11880" s="2">
        <v>49000</v>
      </c>
      <c r="O11880" s="2">
        <f>IF(Tabla1[[#This Row],[Mov]]="VNT",Tabla1[[#This Row],[Sale]]-Tabla1[[#This Row],[Cost]],-Tabla1[[#This Row],[Cost]]*Tabla1[[#This Row],[Cant]])</f>
        <v>-24500</v>
      </c>
      <c r="P11880" s="8">
        <f>IF(Tabla1[[#This Row],[Mov]]="VNT",-Tabla1[[#This Row],[Cant]],Tabla1[[#This Row],[Cant]])</f>
        <v>1</v>
      </c>
      <c r="Q11880" s="8">
        <f>DAY(Tabla1[[#This Row],[Date]])</f>
        <v>6</v>
      </c>
      <c r="R11880" s="8">
        <f>MONTH(Tabla1[[#This Row],[Date]])</f>
        <v>7</v>
      </c>
      <c r="S11880" s="8">
        <f>YEAR(Tabla1[[#This Row],[Date]])</f>
        <v>2023</v>
      </c>
    </row>
    <row r="11881" spans="1:19" x14ac:dyDescent="0.2">
      <c r="A11881">
        <v>11826</v>
      </c>
      <c r="B11881" s="1">
        <v>45114</v>
      </c>
      <c r="C11881" t="s">
        <v>261</v>
      </c>
      <c r="D11881" t="s">
        <v>1767</v>
      </c>
      <c r="E11881">
        <v>1</v>
      </c>
      <c r="F11881" t="s">
        <v>48</v>
      </c>
      <c r="G11881" t="s">
        <v>1765</v>
      </c>
      <c r="H11881" t="s">
        <v>2744</v>
      </c>
      <c r="M11881" s="2">
        <v>235000</v>
      </c>
      <c r="N11881" s="2">
        <v>350000</v>
      </c>
      <c r="O11881" s="2">
        <f>IF(Tabla1[[#This Row],[Mov]]="VNT",Tabla1[[#This Row],[Sale]]-Tabla1[[#This Row],[Cost]],-Tabla1[[#This Row],[Cost]]*Tabla1[[#This Row],[Cant]])</f>
        <v>-235000</v>
      </c>
      <c r="P11881" s="8">
        <f>IF(Tabla1[[#This Row],[Mov]]="VNT",-Tabla1[[#This Row],[Cant]],Tabla1[[#This Row],[Cant]])</f>
        <v>1</v>
      </c>
      <c r="Q11881" s="8">
        <f>DAY(Tabla1[[#This Row],[Date]])</f>
        <v>7</v>
      </c>
      <c r="R11881" s="8">
        <f>MONTH(Tabla1[[#This Row],[Date]])</f>
        <v>7</v>
      </c>
      <c r="S11881" s="8">
        <f>YEAR(Tabla1[[#This Row],[Date]])</f>
        <v>2023</v>
      </c>
    </row>
    <row r="11882" spans="1:19" x14ac:dyDescent="0.2">
      <c r="A11882">
        <v>11827</v>
      </c>
      <c r="B11882" s="1">
        <v>45114</v>
      </c>
      <c r="C11882" t="s">
        <v>261</v>
      </c>
      <c r="D11882" t="s">
        <v>1569</v>
      </c>
      <c r="E11882">
        <v>18</v>
      </c>
      <c r="F11882" t="s">
        <v>475</v>
      </c>
      <c r="G11882" t="s">
        <v>273</v>
      </c>
      <c r="H11882" t="s">
        <v>3693</v>
      </c>
      <c r="M11882" s="2">
        <v>1500</v>
      </c>
      <c r="N11882" s="2">
        <v>6000</v>
      </c>
      <c r="O11882" s="2">
        <f>IF(Tabla1[[#This Row],[Mov]]="VNT",Tabla1[[#This Row],[Sale]]-Tabla1[[#This Row],[Cost]],-Tabla1[[#This Row],[Cost]]*Tabla1[[#This Row],[Cant]])</f>
        <v>-27000</v>
      </c>
      <c r="P11882" s="8">
        <f>IF(Tabla1[[#This Row],[Mov]]="VNT",-Tabla1[[#This Row],[Cant]],Tabla1[[#This Row],[Cant]])</f>
        <v>18</v>
      </c>
      <c r="Q11882" s="8">
        <f>DAY(Tabla1[[#This Row],[Date]])</f>
        <v>7</v>
      </c>
      <c r="R11882" s="8">
        <f>MONTH(Tabla1[[#This Row],[Date]])</f>
        <v>7</v>
      </c>
      <c r="S11882" s="8">
        <f>YEAR(Tabla1[[#This Row],[Date]])</f>
        <v>2023</v>
      </c>
    </row>
    <row r="11883" spans="1:19" x14ac:dyDescent="0.2">
      <c r="A11883">
        <v>11828</v>
      </c>
      <c r="B11883" s="1">
        <v>45114</v>
      </c>
      <c r="C11883" t="s">
        <v>261</v>
      </c>
      <c r="D11883" t="s">
        <v>1569</v>
      </c>
      <c r="E11883">
        <v>4</v>
      </c>
      <c r="F11883" t="s">
        <v>586</v>
      </c>
      <c r="G11883" t="s">
        <v>589</v>
      </c>
      <c r="H11883" t="s">
        <v>1173</v>
      </c>
      <c r="M11883" s="2">
        <v>5000</v>
      </c>
      <c r="N11883" s="2">
        <v>20000</v>
      </c>
      <c r="O11883" s="2">
        <f>IF(Tabla1[[#This Row],[Mov]]="VNT",Tabla1[[#This Row],[Sale]]-Tabla1[[#This Row],[Cost]],-Tabla1[[#This Row],[Cost]]*Tabla1[[#This Row],[Cant]])</f>
        <v>-20000</v>
      </c>
      <c r="P11883" s="8">
        <f>IF(Tabla1[[#This Row],[Mov]]="VNT",-Tabla1[[#This Row],[Cant]],Tabla1[[#This Row],[Cant]])</f>
        <v>4</v>
      </c>
      <c r="Q11883" s="8">
        <f>DAY(Tabla1[[#This Row],[Date]])</f>
        <v>7</v>
      </c>
      <c r="R11883" s="8">
        <f>MONTH(Tabla1[[#This Row],[Date]])</f>
        <v>7</v>
      </c>
      <c r="S11883" s="8">
        <f>YEAR(Tabla1[[#This Row],[Date]])</f>
        <v>2023</v>
      </c>
    </row>
    <row r="11884" spans="1:19" x14ac:dyDescent="0.2">
      <c r="A11884">
        <v>11829</v>
      </c>
      <c r="B11884" s="1">
        <v>45114</v>
      </c>
      <c r="C11884" t="s">
        <v>261</v>
      </c>
      <c r="D11884" t="s">
        <v>1569</v>
      </c>
      <c r="E11884">
        <v>10</v>
      </c>
      <c r="F11884" t="s">
        <v>891</v>
      </c>
      <c r="G11884" t="s">
        <v>589</v>
      </c>
      <c r="H11884" t="s">
        <v>1173</v>
      </c>
      <c r="M11884" s="2">
        <v>3300</v>
      </c>
      <c r="N11884" s="2">
        <v>10000</v>
      </c>
      <c r="O11884" s="2">
        <f>IF(Tabla1[[#This Row],[Mov]]="VNT",Tabla1[[#This Row],[Sale]]-Tabla1[[#This Row],[Cost]],-Tabla1[[#This Row],[Cost]]*Tabla1[[#This Row],[Cant]])</f>
        <v>-33000</v>
      </c>
      <c r="P11884" s="8">
        <f>IF(Tabla1[[#This Row],[Mov]]="VNT",-Tabla1[[#This Row],[Cant]],Tabla1[[#This Row],[Cant]])</f>
        <v>10</v>
      </c>
      <c r="Q11884" s="8">
        <f>DAY(Tabla1[[#This Row],[Date]])</f>
        <v>7</v>
      </c>
      <c r="R11884" s="8">
        <f>MONTH(Tabla1[[#This Row],[Date]])</f>
        <v>7</v>
      </c>
      <c r="S11884" s="8">
        <f>YEAR(Tabla1[[#This Row],[Date]])</f>
        <v>2023</v>
      </c>
    </row>
    <row r="11885" spans="1:19" x14ac:dyDescent="0.2">
      <c r="A11885">
        <v>11830</v>
      </c>
      <c r="B11885" s="1">
        <v>45114</v>
      </c>
      <c r="C11885" t="s">
        <v>261</v>
      </c>
      <c r="D11885" t="s">
        <v>1569</v>
      </c>
      <c r="E11885">
        <v>1</v>
      </c>
      <c r="F11885" t="s">
        <v>26</v>
      </c>
      <c r="G11885" t="s">
        <v>284</v>
      </c>
      <c r="H11885" t="s">
        <v>2989</v>
      </c>
      <c r="M11885" s="2">
        <v>28000</v>
      </c>
      <c r="N11885" s="2">
        <v>59000</v>
      </c>
      <c r="O11885" s="2">
        <f>IF(Tabla1[[#This Row],[Mov]]="VNT",Tabla1[[#This Row],[Sale]]-Tabla1[[#This Row],[Cost]],-Tabla1[[#This Row],[Cost]]*Tabla1[[#This Row],[Cant]])</f>
        <v>-28000</v>
      </c>
      <c r="P11885" s="8">
        <f>IF(Tabla1[[#This Row],[Mov]]="VNT",-Tabla1[[#This Row],[Cant]],Tabla1[[#This Row],[Cant]])</f>
        <v>1</v>
      </c>
      <c r="Q11885" s="8">
        <f>DAY(Tabla1[[#This Row],[Date]])</f>
        <v>7</v>
      </c>
      <c r="R11885" s="8">
        <f>MONTH(Tabla1[[#This Row],[Date]])</f>
        <v>7</v>
      </c>
      <c r="S11885" s="8">
        <f>YEAR(Tabla1[[#This Row],[Date]])</f>
        <v>2023</v>
      </c>
    </row>
    <row r="11886" spans="1:19" x14ac:dyDescent="0.2">
      <c r="A11886">
        <v>11831</v>
      </c>
      <c r="B11886" s="1">
        <v>45114</v>
      </c>
      <c r="C11886" t="s">
        <v>261</v>
      </c>
      <c r="D11886" t="s">
        <v>1569</v>
      </c>
      <c r="E11886">
        <v>2</v>
      </c>
      <c r="F11886" t="s">
        <v>1545</v>
      </c>
      <c r="G11886" t="s">
        <v>284</v>
      </c>
      <c r="H11886" t="s">
        <v>2742</v>
      </c>
      <c r="M11886" s="2">
        <v>19000</v>
      </c>
      <c r="N11886" s="2">
        <v>39000</v>
      </c>
      <c r="O11886" s="2">
        <f>IF(Tabla1[[#This Row],[Mov]]="VNT",Tabla1[[#This Row],[Sale]]-Tabla1[[#This Row],[Cost]],-Tabla1[[#This Row],[Cost]]*Tabla1[[#This Row],[Cant]])</f>
        <v>-38000</v>
      </c>
      <c r="P11886" s="8">
        <f>IF(Tabla1[[#This Row],[Mov]]="VNT",-Tabla1[[#This Row],[Cant]],Tabla1[[#This Row],[Cant]])</f>
        <v>2</v>
      </c>
      <c r="Q11886" s="8">
        <f>DAY(Tabla1[[#This Row],[Date]])</f>
        <v>7</v>
      </c>
      <c r="R11886" s="8">
        <f>MONTH(Tabla1[[#This Row],[Date]])</f>
        <v>7</v>
      </c>
      <c r="S11886" s="8">
        <f>YEAR(Tabla1[[#This Row],[Date]])</f>
        <v>2023</v>
      </c>
    </row>
    <row r="11887" spans="1:19" x14ac:dyDescent="0.2">
      <c r="A11887">
        <v>11832</v>
      </c>
      <c r="B11887" s="1">
        <v>45114</v>
      </c>
      <c r="C11887" t="s">
        <v>261</v>
      </c>
      <c r="D11887" t="s">
        <v>1569</v>
      </c>
      <c r="E11887">
        <v>4</v>
      </c>
      <c r="F11887" t="s">
        <v>224</v>
      </c>
      <c r="G11887" t="s">
        <v>262</v>
      </c>
      <c r="H11887" t="s">
        <v>3694</v>
      </c>
      <c r="M11887" s="2">
        <v>11000</v>
      </c>
      <c r="N11887" s="2">
        <v>22000</v>
      </c>
      <c r="O11887" s="2">
        <f>IF(Tabla1[[#This Row],[Mov]]="VNT",Tabla1[[#This Row],[Sale]]-Tabla1[[#This Row],[Cost]],-Tabla1[[#This Row],[Cost]]*Tabla1[[#This Row],[Cant]])</f>
        <v>-44000</v>
      </c>
      <c r="P11887" s="8">
        <f>IF(Tabla1[[#This Row],[Mov]]="VNT",-Tabla1[[#This Row],[Cant]],Tabla1[[#This Row],[Cant]])</f>
        <v>4</v>
      </c>
      <c r="Q11887" s="8">
        <f>DAY(Tabla1[[#This Row],[Date]])</f>
        <v>7</v>
      </c>
      <c r="R11887" s="8">
        <f>MONTH(Tabla1[[#This Row],[Date]])</f>
        <v>7</v>
      </c>
      <c r="S11887" s="8">
        <f>YEAR(Tabla1[[#This Row],[Date]])</f>
        <v>2023</v>
      </c>
    </row>
    <row r="11888" spans="1:19" x14ac:dyDescent="0.2">
      <c r="A11888">
        <v>11833</v>
      </c>
      <c r="B11888" s="1">
        <v>45114</v>
      </c>
      <c r="C11888" t="s">
        <v>261</v>
      </c>
      <c r="D11888" t="s">
        <v>1569</v>
      </c>
      <c r="E11888">
        <v>4</v>
      </c>
      <c r="F11888" t="s">
        <v>224</v>
      </c>
      <c r="G11888" t="s">
        <v>589</v>
      </c>
      <c r="H11888" t="s">
        <v>1173</v>
      </c>
      <c r="M11888" s="2">
        <v>7300</v>
      </c>
      <c r="N11888" s="2">
        <v>20000</v>
      </c>
      <c r="O11888" s="2">
        <f>IF(Tabla1[[#This Row],[Mov]]="VNT",Tabla1[[#This Row],[Sale]]-Tabla1[[#This Row],[Cost]],-Tabla1[[#This Row],[Cost]]*Tabla1[[#This Row],[Cant]])</f>
        <v>-29200</v>
      </c>
      <c r="P11888" s="8">
        <f>IF(Tabla1[[#This Row],[Mov]]="VNT",-Tabla1[[#This Row],[Cant]],Tabla1[[#This Row],[Cant]])</f>
        <v>4</v>
      </c>
      <c r="Q11888" s="8">
        <f>DAY(Tabla1[[#This Row],[Date]])</f>
        <v>7</v>
      </c>
      <c r="R11888" s="8">
        <f>MONTH(Tabla1[[#This Row],[Date]])</f>
        <v>7</v>
      </c>
      <c r="S11888" s="8">
        <f>YEAR(Tabla1[[#This Row],[Date]])</f>
        <v>2023</v>
      </c>
    </row>
    <row r="11889" spans="1:19" x14ac:dyDescent="0.2">
      <c r="A11889">
        <v>11834</v>
      </c>
      <c r="B11889" s="1">
        <v>45114</v>
      </c>
      <c r="C11889" t="s">
        <v>261</v>
      </c>
      <c r="D11889" t="s">
        <v>1569</v>
      </c>
      <c r="E11889">
        <v>1</v>
      </c>
      <c r="F11889" t="s">
        <v>224</v>
      </c>
      <c r="G11889" t="s">
        <v>262</v>
      </c>
      <c r="H11889" t="s">
        <v>3088</v>
      </c>
      <c r="M11889" s="2">
        <v>11000</v>
      </c>
      <c r="N11889" s="2">
        <v>22000</v>
      </c>
      <c r="O11889" s="2">
        <f>IF(Tabla1[[#This Row],[Mov]]="VNT",Tabla1[[#This Row],[Sale]]-Tabla1[[#This Row],[Cost]],-Tabla1[[#This Row],[Cost]]*Tabla1[[#This Row],[Cant]])</f>
        <v>-11000</v>
      </c>
      <c r="P11889" s="8">
        <f>IF(Tabla1[[#This Row],[Mov]]="VNT",-Tabla1[[#This Row],[Cant]],Tabla1[[#This Row],[Cant]])</f>
        <v>1</v>
      </c>
      <c r="Q11889" s="8">
        <f>DAY(Tabla1[[#This Row],[Date]])</f>
        <v>7</v>
      </c>
      <c r="R11889" s="8">
        <f>MONTH(Tabla1[[#This Row],[Date]])</f>
        <v>7</v>
      </c>
      <c r="S11889" s="8">
        <f>YEAR(Tabla1[[#This Row],[Date]])</f>
        <v>2023</v>
      </c>
    </row>
    <row r="11890" spans="1:19" x14ac:dyDescent="0.2">
      <c r="A11890">
        <v>11835</v>
      </c>
      <c r="B11890" s="1">
        <v>45114</v>
      </c>
      <c r="C11890" t="s">
        <v>260</v>
      </c>
      <c r="D11890" t="s">
        <v>332</v>
      </c>
      <c r="E11890">
        <v>1</v>
      </c>
      <c r="F11890" t="s">
        <v>26</v>
      </c>
      <c r="G11890" t="s">
        <v>721</v>
      </c>
      <c r="H11890" t="s">
        <v>1286</v>
      </c>
      <c r="M11890" s="2">
        <v>11000</v>
      </c>
      <c r="N11890" s="2">
        <v>25000</v>
      </c>
      <c r="O11890" s="2">
        <f>IF(Tabla1[[#This Row],[Mov]]="VNT",Tabla1[[#This Row],[Sale]]-Tabla1[[#This Row],[Cost]],-Tabla1[[#This Row],[Cost]]*Tabla1[[#This Row],[Cant]])</f>
        <v>14000</v>
      </c>
      <c r="P11890" s="8">
        <f>IF(Tabla1[[#This Row],[Mov]]="VNT",-Tabla1[[#This Row],[Cant]],Tabla1[[#This Row],[Cant]])</f>
        <v>-1</v>
      </c>
      <c r="Q11890" s="8">
        <f>DAY(Tabla1[[#This Row],[Date]])</f>
        <v>7</v>
      </c>
      <c r="R11890" s="8">
        <f>MONTH(Tabla1[[#This Row],[Date]])</f>
        <v>7</v>
      </c>
      <c r="S11890" s="8">
        <f>YEAR(Tabla1[[#This Row],[Date]])</f>
        <v>2023</v>
      </c>
    </row>
    <row r="11891" spans="1:19" x14ac:dyDescent="0.2">
      <c r="A11891">
        <v>11836</v>
      </c>
      <c r="B11891" s="1">
        <v>45114</v>
      </c>
      <c r="C11891" t="s">
        <v>260</v>
      </c>
      <c r="D11891" t="s">
        <v>332</v>
      </c>
      <c r="E11891">
        <v>1</v>
      </c>
      <c r="F11891" t="s">
        <v>116</v>
      </c>
      <c r="G11891" t="s">
        <v>347</v>
      </c>
      <c r="H11891" t="s">
        <v>518</v>
      </c>
      <c r="M11891" s="2">
        <v>7008</v>
      </c>
      <c r="N11891" s="2">
        <v>7500</v>
      </c>
      <c r="O11891" s="2">
        <f>IF(Tabla1[[#This Row],[Mov]]="VNT",Tabla1[[#This Row],[Sale]]-Tabla1[[#This Row],[Cost]],-Tabla1[[#This Row],[Cost]]*Tabla1[[#This Row],[Cant]])</f>
        <v>492</v>
      </c>
      <c r="P11891" s="8">
        <f>IF(Tabla1[[#This Row],[Mov]]="VNT",-Tabla1[[#This Row],[Cant]],Tabla1[[#This Row],[Cant]])</f>
        <v>-1</v>
      </c>
      <c r="Q11891" s="8">
        <f>DAY(Tabla1[[#This Row],[Date]])</f>
        <v>7</v>
      </c>
      <c r="R11891" s="8">
        <f>MONTH(Tabla1[[#This Row],[Date]])</f>
        <v>7</v>
      </c>
      <c r="S11891" s="8">
        <f>YEAR(Tabla1[[#This Row],[Date]])</f>
        <v>2023</v>
      </c>
    </row>
    <row r="11892" spans="1:19" x14ac:dyDescent="0.2">
      <c r="A11892">
        <v>11837</v>
      </c>
      <c r="B11892" s="1">
        <v>45115</v>
      </c>
      <c r="C11892" t="s">
        <v>260</v>
      </c>
      <c r="D11892" t="s">
        <v>332</v>
      </c>
      <c r="E11892">
        <v>1</v>
      </c>
      <c r="F11892" t="s">
        <v>15</v>
      </c>
      <c r="G11892" t="s">
        <v>266</v>
      </c>
      <c r="H11892" t="s">
        <v>2818</v>
      </c>
      <c r="M11892" s="2">
        <v>1000</v>
      </c>
      <c r="N11892" s="2">
        <v>7000</v>
      </c>
      <c r="O11892" s="2">
        <f>IF(Tabla1[[#This Row],[Mov]]="VNT",Tabla1[[#This Row],[Sale]]-Tabla1[[#This Row],[Cost]],-Tabla1[[#This Row],[Cost]]*Tabla1[[#This Row],[Cant]])</f>
        <v>6000</v>
      </c>
      <c r="P11892" s="8">
        <f>IF(Tabla1[[#This Row],[Mov]]="VNT",-Tabla1[[#This Row],[Cant]],Tabla1[[#This Row],[Cant]])</f>
        <v>-1</v>
      </c>
      <c r="Q11892" s="8">
        <f>DAY(Tabla1[[#This Row],[Date]])</f>
        <v>8</v>
      </c>
      <c r="R11892" s="8">
        <f>MONTH(Tabla1[[#This Row],[Date]])</f>
        <v>7</v>
      </c>
      <c r="S11892" s="8">
        <f>YEAR(Tabla1[[#This Row],[Date]])</f>
        <v>2023</v>
      </c>
    </row>
    <row r="11893" spans="1:19" x14ac:dyDescent="0.2">
      <c r="A11893">
        <v>11838</v>
      </c>
      <c r="B11893" s="1">
        <v>45115</v>
      </c>
      <c r="C11893" t="s">
        <v>260</v>
      </c>
      <c r="D11893" t="s">
        <v>332</v>
      </c>
      <c r="E11893">
        <v>1</v>
      </c>
      <c r="F11893" t="s">
        <v>116</v>
      </c>
      <c r="G11893" t="s">
        <v>347</v>
      </c>
      <c r="H11893" t="s">
        <v>518</v>
      </c>
      <c r="M11893" s="2">
        <v>10279</v>
      </c>
      <c r="N11893" s="2">
        <v>11000</v>
      </c>
      <c r="O11893" s="2">
        <f>IF(Tabla1[[#This Row],[Mov]]="VNT",Tabla1[[#This Row],[Sale]]-Tabla1[[#This Row],[Cost]],-Tabla1[[#This Row],[Cost]]*Tabla1[[#This Row],[Cant]])</f>
        <v>721</v>
      </c>
      <c r="P11893" s="8">
        <f>IF(Tabla1[[#This Row],[Mov]]="VNT",-Tabla1[[#This Row],[Cant]],Tabla1[[#This Row],[Cant]])</f>
        <v>-1</v>
      </c>
      <c r="Q11893" s="8">
        <f>DAY(Tabla1[[#This Row],[Date]])</f>
        <v>8</v>
      </c>
      <c r="R11893" s="8">
        <f>MONTH(Tabla1[[#This Row],[Date]])</f>
        <v>7</v>
      </c>
      <c r="S11893" s="8">
        <f>YEAR(Tabla1[[#This Row],[Date]])</f>
        <v>2023</v>
      </c>
    </row>
    <row r="11894" spans="1:19" x14ac:dyDescent="0.2">
      <c r="A11894">
        <v>11839</v>
      </c>
      <c r="B11894" s="1">
        <v>45115</v>
      </c>
      <c r="C11894" t="s">
        <v>260</v>
      </c>
      <c r="D11894" t="s">
        <v>332</v>
      </c>
      <c r="E11894">
        <v>1</v>
      </c>
      <c r="F11894" t="s">
        <v>224</v>
      </c>
      <c r="G11894" t="s">
        <v>272</v>
      </c>
      <c r="H11894" t="s">
        <v>423</v>
      </c>
      <c r="M11894" s="2">
        <v>8000</v>
      </c>
      <c r="N11894" s="2">
        <v>20000</v>
      </c>
      <c r="O11894" s="2">
        <f>IF(Tabla1[[#This Row],[Mov]]="VNT",Tabla1[[#This Row],[Sale]]-Tabla1[[#This Row],[Cost]],-Tabla1[[#This Row],[Cost]]*Tabla1[[#This Row],[Cant]])</f>
        <v>12000</v>
      </c>
      <c r="P11894" s="8">
        <f>IF(Tabla1[[#This Row],[Mov]]="VNT",-Tabla1[[#This Row],[Cant]],Tabla1[[#This Row],[Cant]])</f>
        <v>-1</v>
      </c>
      <c r="Q11894" s="8">
        <f>DAY(Tabla1[[#This Row],[Date]])</f>
        <v>8</v>
      </c>
      <c r="R11894" s="8">
        <f>MONTH(Tabla1[[#This Row],[Date]])</f>
        <v>7</v>
      </c>
      <c r="S11894" s="8">
        <f>YEAR(Tabla1[[#This Row],[Date]])</f>
        <v>2023</v>
      </c>
    </row>
    <row r="11895" spans="1:19" x14ac:dyDescent="0.2">
      <c r="A11895">
        <v>11840</v>
      </c>
      <c r="B11895" s="1">
        <v>45115</v>
      </c>
      <c r="C11895" t="s">
        <v>260</v>
      </c>
      <c r="D11895" t="s">
        <v>332</v>
      </c>
      <c r="E11895">
        <v>1</v>
      </c>
      <c r="F11895" t="s">
        <v>677</v>
      </c>
      <c r="G11895" t="s">
        <v>272</v>
      </c>
      <c r="H11895" t="s">
        <v>423</v>
      </c>
      <c r="M11895" s="2">
        <v>5000</v>
      </c>
      <c r="N11895" s="2">
        <v>20000</v>
      </c>
      <c r="O11895" s="2">
        <f>IF(Tabla1[[#This Row],[Mov]]="VNT",Tabla1[[#This Row],[Sale]]-Tabla1[[#This Row],[Cost]],-Tabla1[[#This Row],[Cost]]*Tabla1[[#This Row],[Cant]])</f>
        <v>15000</v>
      </c>
      <c r="P11895" s="8">
        <f>IF(Tabla1[[#This Row],[Mov]]="VNT",-Tabla1[[#This Row],[Cant]],Tabla1[[#This Row],[Cant]])</f>
        <v>-1</v>
      </c>
      <c r="Q11895" s="8">
        <f>DAY(Tabla1[[#This Row],[Date]])</f>
        <v>8</v>
      </c>
      <c r="R11895" s="8">
        <f>MONTH(Tabla1[[#This Row],[Date]])</f>
        <v>7</v>
      </c>
      <c r="S11895" s="8">
        <f>YEAR(Tabla1[[#This Row],[Date]])</f>
        <v>2023</v>
      </c>
    </row>
    <row r="11896" spans="1:19" x14ac:dyDescent="0.2">
      <c r="A11896">
        <v>11841</v>
      </c>
      <c r="B11896" s="1">
        <v>45115</v>
      </c>
      <c r="C11896" t="s">
        <v>260</v>
      </c>
      <c r="D11896" t="s">
        <v>332</v>
      </c>
      <c r="E11896">
        <v>1</v>
      </c>
      <c r="F11896" t="s">
        <v>342</v>
      </c>
      <c r="G11896" t="s">
        <v>499</v>
      </c>
      <c r="H11896" t="s">
        <v>3289</v>
      </c>
      <c r="M11896" s="2">
        <v>900</v>
      </c>
      <c r="N11896" s="2">
        <v>10000</v>
      </c>
      <c r="O11896" s="2">
        <f>IF(Tabla1[[#This Row],[Mov]]="VNT",Tabla1[[#This Row],[Sale]]-Tabla1[[#This Row],[Cost]],-Tabla1[[#This Row],[Cost]]*Tabla1[[#This Row],[Cant]])</f>
        <v>9100</v>
      </c>
      <c r="P11896" s="8">
        <f>IF(Tabla1[[#This Row],[Mov]]="VNT",-Tabla1[[#This Row],[Cant]],Tabla1[[#This Row],[Cant]])</f>
        <v>-1</v>
      </c>
      <c r="Q11896" s="8">
        <f>DAY(Tabla1[[#This Row],[Date]])</f>
        <v>8</v>
      </c>
      <c r="R11896" s="8">
        <f>MONTH(Tabla1[[#This Row],[Date]])</f>
        <v>7</v>
      </c>
      <c r="S11896" s="8">
        <f>YEAR(Tabla1[[#This Row],[Date]])</f>
        <v>2023</v>
      </c>
    </row>
    <row r="11897" spans="1:19" x14ac:dyDescent="0.2">
      <c r="A11897">
        <v>11842</v>
      </c>
      <c r="B11897" s="1">
        <v>45115</v>
      </c>
      <c r="C11897" t="s">
        <v>260</v>
      </c>
      <c r="D11897" t="s">
        <v>332</v>
      </c>
      <c r="E11897">
        <v>1</v>
      </c>
      <c r="F11897" t="s">
        <v>116</v>
      </c>
      <c r="G11897" t="s">
        <v>347</v>
      </c>
      <c r="H11897" t="s">
        <v>518</v>
      </c>
      <c r="M11897" s="2">
        <v>19625</v>
      </c>
      <c r="N11897" s="2">
        <v>21000</v>
      </c>
      <c r="O11897" s="2">
        <f>IF(Tabla1[[#This Row],[Mov]]="VNT",Tabla1[[#This Row],[Sale]]-Tabla1[[#This Row],[Cost]],-Tabla1[[#This Row],[Cost]]*Tabla1[[#This Row],[Cant]])</f>
        <v>1375</v>
      </c>
      <c r="P11897" s="8">
        <f>IF(Tabla1[[#This Row],[Mov]]="VNT",-Tabla1[[#This Row],[Cant]],Tabla1[[#This Row],[Cant]])</f>
        <v>-1</v>
      </c>
      <c r="Q11897" s="8">
        <f>DAY(Tabla1[[#This Row],[Date]])</f>
        <v>8</v>
      </c>
      <c r="R11897" s="8">
        <f>MONTH(Tabla1[[#This Row],[Date]])</f>
        <v>7</v>
      </c>
      <c r="S11897" s="8">
        <f>YEAR(Tabla1[[#This Row],[Date]])</f>
        <v>2023</v>
      </c>
    </row>
    <row r="11898" spans="1:19" x14ac:dyDescent="0.2">
      <c r="A11898">
        <v>11843</v>
      </c>
      <c r="B11898" s="1">
        <v>45115</v>
      </c>
      <c r="C11898" t="s">
        <v>260</v>
      </c>
      <c r="D11898" t="s">
        <v>332</v>
      </c>
      <c r="E11898">
        <v>1</v>
      </c>
      <c r="F11898" t="s">
        <v>116</v>
      </c>
      <c r="G11898" t="s">
        <v>347</v>
      </c>
      <c r="H11898" t="s">
        <v>518</v>
      </c>
      <c r="M11898" s="2">
        <v>7008</v>
      </c>
      <c r="N11898" s="2">
        <v>7500</v>
      </c>
      <c r="O11898" s="2">
        <f>IF(Tabla1[[#This Row],[Mov]]="VNT",Tabla1[[#This Row],[Sale]]-Tabla1[[#This Row],[Cost]],-Tabla1[[#This Row],[Cost]]*Tabla1[[#This Row],[Cant]])</f>
        <v>492</v>
      </c>
      <c r="P11898" s="8">
        <f>IF(Tabla1[[#This Row],[Mov]]="VNT",-Tabla1[[#This Row],[Cant]],Tabla1[[#This Row],[Cant]])</f>
        <v>-1</v>
      </c>
      <c r="Q11898" s="8">
        <f>DAY(Tabla1[[#This Row],[Date]])</f>
        <v>8</v>
      </c>
      <c r="R11898" s="8">
        <f>MONTH(Tabla1[[#This Row],[Date]])</f>
        <v>7</v>
      </c>
      <c r="S11898" s="8">
        <f>YEAR(Tabla1[[#This Row],[Date]])</f>
        <v>2023</v>
      </c>
    </row>
    <row r="11899" spans="1:19" x14ac:dyDescent="0.2">
      <c r="A11899">
        <v>11844</v>
      </c>
      <c r="B11899" s="1">
        <v>45115</v>
      </c>
      <c r="C11899" t="s">
        <v>260</v>
      </c>
      <c r="D11899" t="s">
        <v>332</v>
      </c>
      <c r="E11899">
        <v>1</v>
      </c>
      <c r="F11899" t="s">
        <v>116</v>
      </c>
      <c r="G11899" t="s">
        <v>347</v>
      </c>
      <c r="H11899" t="s">
        <v>519</v>
      </c>
      <c r="M11899" s="2">
        <v>1868</v>
      </c>
      <c r="N11899" s="2">
        <v>2000</v>
      </c>
      <c r="O11899" s="2">
        <f>IF(Tabla1[[#This Row],[Mov]]="VNT",Tabla1[[#This Row],[Sale]]-Tabla1[[#This Row],[Cost]],-Tabla1[[#This Row],[Cost]]*Tabla1[[#This Row],[Cant]])</f>
        <v>132</v>
      </c>
      <c r="P11899" s="8">
        <f>IF(Tabla1[[#This Row],[Mov]]="VNT",-Tabla1[[#This Row],[Cant]],Tabla1[[#This Row],[Cant]])</f>
        <v>-1</v>
      </c>
      <c r="Q11899" s="8">
        <f>DAY(Tabla1[[#This Row],[Date]])</f>
        <v>8</v>
      </c>
      <c r="R11899" s="8">
        <f>MONTH(Tabla1[[#This Row],[Date]])</f>
        <v>7</v>
      </c>
      <c r="S11899" s="8">
        <f>YEAR(Tabla1[[#This Row],[Date]])</f>
        <v>2023</v>
      </c>
    </row>
    <row r="11900" spans="1:19" x14ac:dyDescent="0.2">
      <c r="A11900">
        <v>11845</v>
      </c>
      <c r="B11900" s="1">
        <v>45115</v>
      </c>
      <c r="C11900" t="s">
        <v>260</v>
      </c>
      <c r="D11900" t="s">
        <v>332</v>
      </c>
      <c r="E11900">
        <v>1</v>
      </c>
      <c r="F11900" t="s">
        <v>116</v>
      </c>
      <c r="G11900" t="s">
        <v>347</v>
      </c>
      <c r="H11900" t="s">
        <v>519</v>
      </c>
      <c r="M11900" s="2">
        <v>4672</v>
      </c>
      <c r="N11900" s="2">
        <v>5000</v>
      </c>
      <c r="O11900" s="2">
        <f>IF(Tabla1[[#This Row],[Mov]]="VNT",Tabla1[[#This Row],[Sale]]-Tabla1[[#This Row],[Cost]],-Tabla1[[#This Row],[Cost]]*Tabla1[[#This Row],[Cant]])</f>
        <v>328</v>
      </c>
      <c r="P11900" s="8">
        <f>IF(Tabla1[[#This Row],[Mov]]="VNT",-Tabla1[[#This Row],[Cant]],Tabla1[[#This Row],[Cant]])</f>
        <v>-1</v>
      </c>
      <c r="Q11900" s="8">
        <f>DAY(Tabla1[[#This Row],[Date]])</f>
        <v>8</v>
      </c>
      <c r="R11900" s="8">
        <f>MONTH(Tabla1[[#This Row],[Date]])</f>
        <v>7</v>
      </c>
      <c r="S11900" s="8">
        <f>YEAR(Tabla1[[#This Row],[Date]])</f>
        <v>2023</v>
      </c>
    </row>
    <row r="11901" spans="1:19" x14ac:dyDescent="0.2">
      <c r="A11901">
        <v>11846</v>
      </c>
      <c r="B11901" s="1">
        <v>45115</v>
      </c>
      <c r="C11901" t="s">
        <v>260</v>
      </c>
      <c r="D11901" t="s">
        <v>332</v>
      </c>
      <c r="E11901">
        <v>1</v>
      </c>
      <c r="F11901" t="s">
        <v>458</v>
      </c>
      <c r="G11901" t="s">
        <v>284</v>
      </c>
      <c r="H11901" t="s">
        <v>3696</v>
      </c>
      <c r="M11901" s="2">
        <v>0</v>
      </c>
      <c r="N11901" s="2">
        <v>15000</v>
      </c>
      <c r="O11901" s="2">
        <f>IF(Tabla1[[#This Row],[Mov]]="VNT",Tabla1[[#This Row],[Sale]]-Tabla1[[#This Row],[Cost]],-Tabla1[[#This Row],[Cost]]*Tabla1[[#This Row],[Cant]])</f>
        <v>15000</v>
      </c>
      <c r="P11901" s="8">
        <f>IF(Tabla1[[#This Row],[Mov]]="VNT",-Tabla1[[#This Row],[Cant]],Tabla1[[#This Row],[Cant]])</f>
        <v>-1</v>
      </c>
      <c r="Q11901" s="8">
        <f>DAY(Tabla1[[#This Row],[Date]])</f>
        <v>8</v>
      </c>
      <c r="R11901" s="8">
        <f>MONTH(Tabla1[[#This Row],[Date]])</f>
        <v>7</v>
      </c>
      <c r="S11901" s="8">
        <f>YEAR(Tabla1[[#This Row],[Date]])</f>
        <v>2023</v>
      </c>
    </row>
    <row r="11902" spans="1:19" x14ac:dyDescent="0.2">
      <c r="A11902">
        <v>11847</v>
      </c>
      <c r="B11902" s="1">
        <v>45115</v>
      </c>
      <c r="C11902" t="s">
        <v>260</v>
      </c>
      <c r="D11902" t="s">
        <v>332</v>
      </c>
      <c r="E11902">
        <v>1</v>
      </c>
      <c r="F11902" t="s">
        <v>26</v>
      </c>
      <c r="G11902" t="s">
        <v>264</v>
      </c>
      <c r="H11902" t="s">
        <v>20</v>
      </c>
      <c r="M11902" s="2">
        <v>8500</v>
      </c>
      <c r="N11902" s="2">
        <v>20000</v>
      </c>
      <c r="O11902" s="2">
        <f>IF(Tabla1[[#This Row],[Mov]]="VNT",Tabla1[[#This Row],[Sale]]-Tabla1[[#This Row],[Cost]],-Tabla1[[#This Row],[Cost]]*Tabla1[[#This Row],[Cant]])</f>
        <v>11500</v>
      </c>
      <c r="P11902" s="8">
        <f>IF(Tabla1[[#This Row],[Mov]]="VNT",-Tabla1[[#This Row],[Cant]],Tabla1[[#This Row],[Cant]])</f>
        <v>-1</v>
      </c>
      <c r="Q11902" s="8">
        <f>DAY(Tabla1[[#This Row],[Date]])</f>
        <v>8</v>
      </c>
      <c r="R11902" s="8">
        <f>MONTH(Tabla1[[#This Row],[Date]])</f>
        <v>7</v>
      </c>
      <c r="S11902" s="8">
        <f>YEAR(Tabla1[[#This Row],[Date]])</f>
        <v>2023</v>
      </c>
    </row>
    <row r="11903" spans="1:19" x14ac:dyDescent="0.2">
      <c r="A11903">
        <v>11848</v>
      </c>
      <c r="B11903" s="1">
        <v>45115</v>
      </c>
      <c r="C11903" t="s">
        <v>260</v>
      </c>
      <c r="D11903" t="s">
        <v>332</v>
      </c>
      <c r="E11903">
        <v>1</v>
      </c>
      <c r="F11903" t="s">
        <v>848</v>
      </c>
      <c r="G11903" t="s">
        <v>727</v>
      </c>
      <c r="H11903" t="s">
        <v>140</v>
      </c>
      <c r="M11903" s="2">
        <v>1000</v>
      </c>
      <c r="N11903" s="2">
        <v>4000</v>
      </c>
      <c r="O11903" s="2">
        <f>IF(Tabla1[[#This Row],[Mov]]="VNT",Tabla1[[#This Row],[Sale]]-Tabla1[[#This Row],[Cost]],-Tabla1[[#This Row],[Cost]]*Tabla1[[#This Row],[Cant]])</f>
        <v>3000</v>
      </c>
      <c r="P11903" s="8">
        <f>IF(Tabla1[[#This Row],[Mov]]="VNT",-Tabla1[[#This Row],[Cant]],Tabla1[[#This Row],[Cant]])</f>
        <v>-1</v>
      </c>
      <c r="Q11903" s="8">
        <f>DAY(Tabla1[[#This Row],[Date]])</f>
        <v>8</v>
      </c>
      <c r="R11903" s="8">
        <f>MONTH(Tabla1[[#This Row],[Date]])</f>
        <v>7</v>
      </c>
      <c r="S11903" s="8">
        <f>YEAR(Tabla1[[#This Row],[Date]])</f>
        <v>2023</v>
      </c>
    </row>
    <row r="11904" spans="1:19" x14ac:dyDescent="0.2">
      <c r="A11904">
        <v>11849</v>
      </c>
      <c r="B11904" s="1">
        <v>45115</v>
      </c>
      <c r="C11904" t="s">
        <v>260</v>
      </c>
      <c r="D11904" t="s">
        <v>332</v>
      </c>
      <c r="E11904">
        <v>1</v>
      </c>
      <c r="F11904" t="s">
        <v>116</v>
      </c>
      <c r="G11904" t="s">
        <v>347</v>
      </c>
      <c r="H11904" t="s">
        <v>518</v>
      </c>
      <c r="M11904" s="2">
        <v>3270</v>
      </c>
      <c r="N11904" s="2">
        <v>3500</v>
      </c>
      <c r="O11904" s="2">
        <f>IF(Tabla1[[#This Row],[Mov]]="VNT",Tabla1[[#This Row],[Sale]]-Tabla1[[#This Row],[Cost]],-Tabla1[[#This Row],[Cost]]*Tabla1[[#This Row],[Cant]])</f>
        <v>230</v>
      </c>
      <c r="P11904" s="8">
        <f>IF(Tabla1[[#This Row],[Mov]]="VNT",-Tabla1[[#This Row],[Cant]],Tabla1[[#This Row],[Cant]])</f>
        <v>-1</v>
      </c>
      <c r="Q11904" s="8">
        <f>DAY(Tabla1[[#This Row],[Date]])</f>
        <v>8</v>
      </c>
      <c r="R11904" s="8">
        <f>MONTH(Tabla1[[#This Row],[Date]])</f>
        <v>7</v>
      </c>
      <c r="S11904" s="8">
        <f>YEAR(Tabla1[[#This Row],[Date]])</f>
        <v>2023</v>
      </c>
    </row>
    <row r="11905" spans="1:19" x14ac:dyDescent="0.2">
      <c r="A11905">
        <v>11850</v>
      </c>
      <c r="B11905" s="1">
        <v>45115</v>
      </c>
      <c r="C11905" t="s">
        <v>260</v>
      </c>
      <c r="D11905" t="s">
        <v>332</v>
      </c>
      <c r="E11905">
        <v>1</v>
      </c>
      <c r="F11905" t="s">
        <v>586</v>
      </c>
      <c r="G11905" t="s">
        <v>272</v>
      </c>
      <c r="H11905" t="s">
        <v>2718</v>
      </c>
      <c r="M11905" s="2">
        <v>5000</v>
      </c>
      <c r="N11905" s="2">
        <v>20000</v>
      </c>
      <c r="O11905" s="2">
        <f>IF(Tabla1[[#This Row],[Mov]]="VNT",Tabla1[[#This Row],[Sale]]-Tabla1[[#This Row],[Cost]],-Tabla1[[#This Row],[Cost]]*Tabla1[[#This Row],[Cant]])</f>
        <v>15000</v>
      </c>
      <c r="P11905" s="8">
        <f>IF(Tabla1[[#This Row],[Mov]]="VNT",-Tabla1[[#This Row],[Cant]],Tabla1[[#This Row],[Cant]])</f>
        <v>-1</v>
      </c>
      <c r="Q11905" s="8">
        <f>DAY(Tabla1[[#This Row],[Date]])</f>
        <v>8</v>
      </c>
      <c r="R11905" s="8">
        <f>MONTH(Tabla1[[#This Row],[Date]])</f>
        <v>7</v>
      </c>
      <c r="S11905" s="8">
        <f>YEAR(Tabla1[[#This Row],[Date]])</f>
        <v>2023</v>
      </c>
    </row>
    <row r="11906" spans="1:19" x14ac:dyDescent="0.2">
      <c r="A11906">
        <v>11851</v>
      </c>
      <c r="B11906" s="1">
        <v>45115</v>
      </c>
      <c r="C11906" t="s">
        <v>260</v>
      </c>
      <c r="D11906" t="s">
        <v>332</v>
      </c>
      <c r="E11906">
        <v>1</v>
      </c>
      <c r="F11906" t="s">
        <v>26</v>
      </c>
      <c r="G11906" t="s">
        <v>333</v>
      </c>
      <c r="H11906" t="s">
        <v>3243</v>
      </c>
      <c r="M11906" s="2">
        <v>9000</v>
      </c>
      <c r="N11906" s="2">
        <v>20000</v>
      </c>
      <c r="O11906" s="2">
        <f>IF(Tabla1[[#This Row],[Mov]]="VNT",Tabla1[[#This Row],[Sale]]-Tabla1[[#This Row],[Cost]],-Tabla1[[#This Row],[Cost]]*Tabla1[[#This Row],[Cant]])</f>
        <v>11000</v>
      </c>
      <c r="P11906" s="8">
        <f>IF(Tabla1[[#This Row],[Mov]]="VNT",-Tabla1[[#This Row],[Cant]],Tabla1[[#This Row],[Cant]])</f>
        <v>-1</v>
      </c>
      <c r="Q11906" s="8">
        <f>DAY(Tabla1[[#This Row],[Date]])</f>
        <v>8</v>
      </c>
      <c r="R11906" s="8">
        <f>MONTH(Tabla1[[#This Row],[Date]])</f>
        <v>7</v>
      </c>
      <c r="S11906" s="8">
        <f>YEAR(Tabla1[[#This Row],[Date]])</f>
        <v>2023</v>
      </c>
    </row>
    <row r="11907" spans="1:19" x14ac:dyDescent="0.2">
      <c r="A11907">
        <v>11852</v>
      </c>
      <c r="B11907" s="1">
        <v>45115</v>
      </c>
      <c r="C11907" t="s">
        <v>260</v>
      </c>
      <c r="D11907" t="s">
        <v>332</v>
      </c>
      <c r="E11907">
        <v>1</v>
      </c>
      <c r="F11907" t="s">
        <v>116</v>
      </c>
      <c r="G11907" t="s">
        <v>347</v>
      </c>
      <c r="H11907" t="s">
        <v>518</v>
      </c>
      <c r="M11907" s="2">
        <v>1868</v>
      </c>
      <c r="N11907" s="2">
        <v>2000</v>
      </c>
      <c r="O11907" s="2">
        <f>IF(Tabla1[[#This Row],[Mov]]="VNT",Tabla1[[#This Row],[Sale]]-Tabla1[[#This Row],[Cost]],-Tabla1[[#This Row],[Cost]]*Tabla1[[#This Row],[Cant]])</f>
        <v>132</v>
      </c>
      <c r="P11907" s="8">
        <f>IF(Tabla1[[#This Row],[Mov]]="VNT",-Tabla1[[#This Row],[Cant]],Tabla1[[#This Row],[Cant]])</f>
        <v>-1</v>
      </c>
      <c r="Q11907" s="8">
        <f>DAY(Tabla1[[#This Row],[Date]])</f>
        <v>8</v>
      </c>
      <c r="R11907" s="8">
        <f>MONTH(Tabla1[[#This Row],[Date]])</f>
        <v>7</v>
      </c>
      <c r="S11907" s="8">
        <f>YEAR(Tabla1[[#This Row],[Date]])</f>
        <v>2023</v>
      </c>
    </row>
    <row r="11908" spans="1:19" x14ac:dyDescent="0.2">
      <c r="A11908">
        <v>11853</v>
      </c>
      <c r="B11908" s="1">
        <v>45115</v>
      </c>
      <c r="C11908" t="s">
        <v>260</v>
      </c>
      <c r="D11908" t="s">
        <v>332</v>
      </c>
      <c r="E11908">
        <v>1</v>
      </c>
      <c r="F11908" t="s">
        <v>116</v>
      </c>
      <c r="G11908" t="s">
        <v>347</v>
      </c>
      <c r="H11908" t="s">
        <v>518</v>
      </c>
      <c r="M11908" s="2">
        <v>7008</v>
      </c>
      <c r="N11908" s="2">
        <v>7500</v>
      </c>
      <c r="O11908" s="2">
        <f>IF(Tabla1[[#This Row],[Mov]]="VNT",Tabla1[[#This Row],[Sale]]-Tabla1[[#This Row],[Cost]],-Tabla1[[#This Row],[Cost]]*Tabla1[[#This Row],[Cant]])</f>
        <v>492</v>
      </c>
      <c r="P11908" s="8">
        <f>IF(Tabla1[[#This Row],[Mov]]="VNT",-Tabla1[[#This Row],[Cant]],Tabla1[[#This Row],[Cant]])</f>
        <v>-1</v>
      </c>
      <c r="Q11908" s="8">
        <f>DAY(Tabla1[[#This Row],[Date]])</f>
        <v>8</v>
      </c>
      <c r="R11908" s="8">
        <f>MONTH(Tabla1[[#This Row],[Date]])</f>
        <v>7</v>
      </c>
      <c r="S11908" s="8">
        <f>YEAR(Tabla1[[#This Row],[Date]])</f>
        <v>2023</v>
      </c>
    </row>
    <row r="11909" spans="1:19" x14ac:dyDescent="0.2">
      <c r="A11909">
        <v>11854</v>
      </c>
      <c r="B11909" s="1">
        <v>45115</v>
      </c>
      <c r="C11909" t="s">
        <v>260</v>
      </c>
      <c r="D11909" t="s">
        <v>332</v>
      </c>
      <c r="E11909">
        <v>1</v>
      </c>
      <c r="F11909" t="s">
        <v>771</v>
      </c>
      <c r="G11909" t="s">
        <v>794</v>
      </c>
      <c r="H11909" t="s">
        <v>1984</v>
      </c>
      <c r="M11909" s="2">
        <v>8000</v>
      </c>
      <c r="N11909" s="2">
        <v>20000</v>
      </c>
      <c r="O11909" s="2">
        <f>IF(Tabla1[[#This Row],[Mov]]="VNT",Tabla1[[#This Row],[Sale]]-Tabla1[[#This Row],[Cost]],-Tabla1[[#This Row],[Cost]]*Tabla1[[#This Row],[Cant]])</f>
        <v>12000</v>
      </c>
      <c r="P11909" s="8">
        <f>IF(Tabla1[[#This Row],[Mov]]="VNT",-Tabla1[[#This Row],[Cant]],Tabla1[[#This Row],[Cant]])</f>
        <v>-1</v>
      </c>
      <c r="Q11909" s="8">
        <f>DAY(Tabla1[[#This Row],[Date]])</f>
        <v>8</v>
      </c>
      <c r="R11909" s="8">
        <f>MONTH(Tabla1[[#This Row],[Date]])</f>
        <v>7</v>
      </c>
      <c r="S11909" s="8">
        <f>YEAR(Tabla1[[#This Row],[Date]])</f>
        <v>2023</v>
      </c>
    </row>
    <row r="11910" spans="1:19" x14ac:dyDescent="0.2">
      <c r="A11910">
        <v>11855</v>
      </c>
      <c r="B11910" s="1">
        <v>45115</v>
      </c>
      <c r="C11910" t="s">
        <v>260</v>
      </c>
      <c r="D11910" t="s">
        <v>332</v>
      </c>
      <c r="E11910">
        <v>1</v>
      </c>
      <c r="F11910" t="s">
        <v>214</v>
      </c>
      <c r="G11910" t="s">
        <v>721</v>
      </c>
      <c r="H11910" t="s">
        <v>1795</v>
      </c>
      <c r="M11910" s="2">
        <v>40000</v>
      </c>
      <c r="N11910" s="2">
        <v>65000</v>
      </c>
      <c r="O11910" s="2">
        <f>IF(Tabla1[[#This Row],[Mov]]="VNT",Tabla1[[#This Row],[Sale]]-Tabla1[[#This Row],[Cost]],-Tabla1[[#This Row],[Cost]]*Tabla1[[#This Row],[Cant]])</f>
        <v>25000</v>
      </c>
      <c r="P11910" s="8">
        <f>IF(Tabla1[[#This Row],[Mov]]="VNT",-Tabla1[[#This Row],[Cant]],Tabla1[[#This Row],[Cant]])</f>
        <v>-1</v>
      </c>
      <c r="Q11910" s="8">
        <f>DAY(Tabla1[[#This Row],[Date]])</f>
        <v>8</v>
      </c>
      <c r="R11910" s="8">
        <f>MONTH(Tabla1[[#This Row],[Date]])</f>
        <v>7</v>
      </c>
      <c r="S11910" s="8">
        <f>YEAR(Tabla1[[#This Row],[Date]])</f>
        <v>2023</v>
      </c>
    </row>
    <row r="11911" spans="1:19" x14ac:dyDescent="0.2">
      <c r="A11911">
        <v>11856</v>
      </c>
      <c r="B11911" s="1">
        <v>45115</v>
      </c>
      <c r="C11911" t="s">
        <v>260</v>
      </c>
      <c r="D11911" t="s">
        <v>332</v>
      </c>
      <c r="E11911">
        <v>1</v>
      </c>
      <c r="F11911" t="s">
        <v>225</v>
      </c>
      <c r="G11911" t="s">
        <v>262</v>
      </c>
      <c r="H11911" t="s">
        <v>299</v>
      </c>
      <c r="M11911" s="2">
        <v>1100</v>
      </c>
      <c r="N11911" s="2">
        <v>10000</v>
      </c>
      <c r="O11911" s="2">
        <f>IF(Tabla1[[#This Row],[Mov]]="VNT",Tabla1[[#This Row],[Sale]]-Tabla1[[#This Row],[Cost]],-Tabla1[[#This Row],[Cost]]*Tabla1[[#This Row],[Cant]])</f>
        <v>8900</v>
      </c>
      <c r="P11911" s="8">
        <f>IF(Tabla1[[#This Row],[Mov]]="VNT",-Tabla1[[#This Row],[Cant]],Tabla1[[#This Row],[Cant]])</f>
        <v>-1</v>
      </c>
      <c r="Q11911" s="8">
        <f>DAY(Tabla1[[#This Row],[Date]])</f>
        <v>8</v>
      </c>
      <c r="R11911" s="8">
        <f>MONTH(Tabla1[[#This Row],[Date]])</f>
        <v>7</v>
      </c>
      <c r="S11911" s="8">
        <f>YEAR(Tabla1[[#This Row],[Date]])</f>
        <v>2023</v>
      </c>
    </row>
    <row r="11912" spans="1:19" x14ac:dyDescent="0.2">
      <c r="A11912">
        <v>11857</v>
      </c>
      <c r="B11912" s="1">
        <v>45115</v>
      </c>
      <c r="C11912" t="s">
        <v>260</v>
      </c>
      <c r="D11912" t="s">
        <v>332</v>
      </c>
      <c r="E11912">
        <v>1</v>
      </c>
      <c r="F11912" t="s">
        <v>15</v>
      </c>
      <c r="G11912" t="s">
        <v>273</v>
      </c>
      <c r="H11912" t="s">
        <v>561</v>
      </c>
      <c r="M11912" s="2">
        <v>4000</v>
      </c>
      <c r="N11912" s="2">
        <v>10000</v>
      </c>
      <c r="O11912" s="2">
        <f>IF(Tabla1[[#This Row],[Mov]]="VNT",Tabla1[[#This Row],[Sale]]-Tabla1[[#This Row],[Cost]],-Tabla1[[#This Row],[Cost]]*Tabla1[[#This Row],[Cant]])</f>
        <v>6000</v>
      </c>
      <c r="P11912" s="8">
        <f>IF(Tabla1[[#This Row],[Mov]]="VNT",-Tabla1[[#This Row],[Cant]],Tabla1[[#This Row],[Cant]])</f>
        <v>-1</v>
      </c>
      <c r="Q11912" s="8">
        <f>DAY(Tabla1[[#This Row],[Date]])</f>
        <v>8</v>
      </c>
      <c r="R11912" s="8">
        <f>MONTH(Tabla1[[#This Row],[Date]])</f>
        <v>7</v>
      </c>
      <c r="S11912" s="8">
        <f>YEAR(Tabla1[[#This Row],[Date]])</f>
        <v>2023</v>
      </c>
    </row>
    <row r="11913" spans="1:19" x14ac:dyDescent="0.2">
      <c r="A11913">
        <v>11858</v>
      </c>
      <c r="B11913" s="1">
        <v>45115</v>
      </c>
      <c r="C11913" t="s">
        <v>260</v>
      </c>
      <c r="D11913" t="s">
        <v>332</v>
      </c>
      <c r="E11913">
        <v>1</v>
      </c>
      <c r="F11913" t="s">
        <v>677</v>
      </c>
      <c r="G11913" t="s">
        <v>263</v>
      </c>
      <c r="H11913" t="s">
        <v>3228</v>
      </c>
      <c r="M11913" s="2">
        <v>5000</v>
      </c>
      <c r="N11913" s="2">
        <v>20000</v>
      </c>
      <c r="O11913" s="2">
        <f>IF(Tabla1[[#This Row],[Mov]]="VNT",Tabla1[[#This Row],[Sale]]-Tabla1[[#This Row],[Cost]],-Tabla1[[#This Row],[Cost]]*Tabla1[[#This Row],[Cant]])</f>
        <v>15000</v>
      </c>
      <c r="P11913" s="8">
        <f>IF(Tabla1[[#This Row],[Mov]]="VNT",-Tabla1[[#This Row],[Cant]],Tabla1[[#This Row],[Cant]])</f>
        <v>-1</v>
      </c>
      <c r="Q11913" s="8">
        <f>DAY(Tabla1[[#This Row],[Date]])</f>
        <v>8</v>
      </c>
      <c r="R11913" s="8">
        <f>MONTH(Tabla1[[#This Row],[Date]])</f>
        <v>7</v>
      </c>
      <c r="S11913" s="8">
        <f>YEAR(Tabla1[[#This Row],[Date]])</f>
        <v>2023</v>
      </c>
    </row>
    <row r="11914" spans="1:19" x14ac:dyDescent="0.2">
      <c r="A11914">
        <v>11859</v>
      </c>
      <c r="B11914" s="1">
        <v>45115</v>
      </c>
      <c r="C11914" t="s">
        <v>260</v>
      </c>
      <c r="D11914" t="s">
        <v>332</v>
      </c>
      <c r="E11914">
        <v>1</v>
      </c>
      <c r="F11914" t="s">
        <v>225</v>
      </c>
      <c r="G11914" t="s">
        <v>272</v>
      </c>
      <c r="H11914" t="s">
        <v>309</v>
      </c>
      <c r="M11914" s="2">
        <v>1100</v>
      </c>
      <c r="N11914" s="2">
        <v>10000</v>
      </c>
      <c r="O11914" s="2">
        <f>IF(Tabla1[[#This Row],[Mov]]="VNT",Tabla1[[#This Row],[Sale]]-Tabla1[[#This Row],[Cost]],-Tabla1[[#This Row],[Cost]]*Tabla1[[#This Row],[Cant]])</f>
        <v>8900</v>
      </c>
      <c r="P11914" s="8">
        <f>IF(Tabla1[[#This Row],[Mov]]="VNT",-Tabla1[[#This Row],[Cant]],Tabla1[[#This Row],[Cant]])</f>
        <v>-1</v>
      </c>
      <c r="Q11914" s="8">
        <f>DAY(Tabla1[[#This Row],[Date]])</f>
        <v>8</v>
      </c>
      <c r="R11914" s="8">
        <f>MONTH(Tabla1[[#This Row],[Date]])</f>
        <v>7</v>
      </c>
      <c r="S11914" s="8">
        <f>YEAR(Tabla1[[#This Row],[Date]])</f>
        <v>2023</v>
      </c>
    </row>
    <row r="11915" spans="1:19" x14ac:dyDescent="0.2">
      <c r="A11915">
        <v>11860</v>
      </c>
      <c r="B11915" s="1">
        <v>45115</v>
      </c>
      <c r="C11915" t="s">
        <v>260</v>
      </c>
      <c r="D11915" t="s">
        <v>332</v>
      </c>
      <c r="E11915">
        <v>1</v>
      </c>
      <c r="F11915" t="s">
        <v>365</v>
      </c>
      <c r="G11915" t="s">
        <v>366</v>
      </c>
      <c r="H11915" t="s">
        <v>370</v>
      </c>
      <c r="M11915" s="2">
        <v>7500</v>
      </c>
      <c r="N11915" s="2">
        <v>15000</v>
      </c>
      <c r="O11915" s="2">
        <f>IF(Tabla1[[#This Row],[Mov]]="VNT",Tabla1[[#This Row],[Sale]]-Tabla1[[#This Row],[Cost]],-Tabla1[[#This Row],[Cost]]*Tabla1[[#This Row],[Cant]])</f>
        <v>7500</v>
      </c>
      <c r="P11915" s="8">
        <f>IF(Tabla1[[#This Row],[Mov]]="VNT",-Tabla1[[#This Row],[Cant]],Tabla1[[#This Row],[Cant]])</f>
        <v>-1</v>
      </c>
      <c r="Q11915" s="8">
        <f>DAY(Tabla1[[#This Row],[Date]])</f>
        <v>8</v>
      </c>
      <c r="R11915" s="8">
        <f>MONTH(Tabla1[[#This Row],[Date]])</f>
        <v>7</v>
      </c>
      <c r="S11915" s="8">
        <f>YEAR(Tabla1[[#This Row],[Date]])</f>
        <v>2023</v>
      </c>
    </row>
    <row r="11916" spans="1:19" x14ac:dyDescent="0.2">
      <c r="A11916">
        <v>11861</v>
      </c>
      <c r="B11916" s="1">
        <v>45115</v>
      </c>
      <c r="C11916" t="s">
        <v>260</v>
      </c>
      <c r="D11916" t="s">
        <v>332</v>
      </c>
      <c r="E11916">
        <v>1</v>
      </c>
      <c r="F11916" t="s">
        <v>3686</v>
      </c>
      <c r="G11916" t="s">
        <v>382</v>
      </c>
      <c r="H11916" t="s">
        <v>514</v>
      </c>
      <c r="M11916" s="2">
        <v>0</v>
      </c>
      <c r="N11916" s="2">
        <v>3500</v>
      </c>
      <c r="O11916" s="2">
        <f>IF(Tabla1[[#This Row],[Mov]]="VNT",Tabla1[[#This Row],[Sale]]-Tabla1[[#This Row],[Cost]],-Tabla1[[#This Row],[Cost]]*Tabla1[[#This Row],[Cant]])</f>
        <v>3500</v>
      </c>
      <c r="P11916" s="8">
        <f>IF(Tabla1[[#This Row],[Mov]]="VNT",-Tabla1[[#This Row],[Cant]],Tabla1[[#This Row],[Cant]])</f>
        <v>-1</v>
      </c>
      <c r="Q11916" s="8">
        <f>DAY(Tabla1[[#This Row],[Date]])</f>
        <v>8</v>
      </c>
      <c r="R11916" s="8">
        <f>MONTH(Tabla1[[#This Row],[Date]])</f>
        <v>7</v>
      </c>
      <c r="S11916" s="8">
        <f>YEAR(Tabla1[[#This Row],[Date]])</f>
        <v>2023</v>
      </c>
    </row>
    <row r="11917" spans="1:19" x14ac:dyDescent="0.2">
      <c r="A11917">
        <v>11862</v>
      </c>
      <c r="B11917" s="1">
        <v>45115</v>
      </c>
      <c r="C11917" t="s">
        <v>260</v>
      </c>
      <c r="D11917" t="s">
        <v>332</v>
      </c>
      <c r="E11917">
        <v>1</v>
      </c>
      <c r="F11917" t="s">
        <v>26</v>
      </c>
      <c r="G11917" t="s">
        <v>264</v>
      </c>
      <c r="H11917" t="s">
        <v>20</v>
      </c>
      <c r="M11917" s="2">
        <v>8500</v>
      </c>
      <c r="N11917" s="2">
        <v>20000</v>
      </c>
      <c r="O11917" s="2">
        <f>IF(Tabla1[[#This Row],[Mov]]="VNT",Tabla1[[#This Row],[Sale]]-Tabla1[[#This Row],[Cost]],-Tabla1[[#This Row],[Cost]]*Tabla1[[#This Row],[Cant]])</f>
        <v>11500</v>
      </c>
      <c r="P11917" s="8">
        <f>IF(Tabla1[[#This Row],[Mov]]="VNT",-Tabla1[[#This Row],[Cant]],Tabla1[[#This Row],[Cant]])</f>
        <v>-1</v>
      </c>
      <c r="Q11917" s="8">
        <f>DAY(Tabla1[[#This Row],[Date]])</f>
        <v>8</v>
      </c>
      <c r="R11917" s="8">
        <f>MONTH(Tabla1[[#This Row],[Date]])</f>
        <v>7</v>
      </c>
      <c r="S11917" s="8">
        <f>YEAR(Tabla1[[#This Row],[Date]])</f>
        <v>2023</v>
      </c>
    </row>
    <row r="11918" spans="1:19" x14ac:dyDescent="0.2">
      <c r="A11918">
        <v>11863</v>
      </c>
      <c r="B11918" s="1">
        <v>45115</v>
      </c>
      <c r="C11918" t="s">
        <v>260</v>
      </c>
      <c r="D11918" t="s">
        <v>332</v>
      </c>
      <c r="E11918">
        <v>1</v>
      </c>
      <c r="F11918" t="s">
        <v>26</v>
      </c>
      <c r="G11918" t="s">
        <v>603</v>
      </c>
      <c r="H11918" t="s">
        <v>16</v>
      </c>
      <c r="M11918" s="2">
        <v>3000</v>
      </c>
      <c r="N11918" s="2">
        <v>10000</v>
      </c>
      <c r="O11918" s="2">
        <f>IF(Tabla1[[#This Row],[Mov]]="VNT",Tabla1[[#This Row],[Sale]]-Tabla1[[#This Row],[Cost]],-Tabla1[[#This Row],[Cost]]*Tabla1[[#This Row],[Cant]])</f>
        <v>7000</v>
      </c>
      <c r="P11918" s="8">
        <f>IF(Tabla1[[#This Row],[Mov]]="VNT",-Tabla1[[#This Row],[Cant]],Tabla1[[#This Row],[Cant]])</f>
        <v>-1</v>
      </c>
      <c r="Q11918" s="8">
        <f>DAY(Tabla1[[#This Row],[Date]])</f>
        <v>8</v>
      </c>
      <c r="R11918" s="8">
        <f>MONTH(Tabla1[[#This Row],[Date]])</f>
        <v>7</v>
      </c>
      <c r="S11918" s="8">
        <f>YEAR(Tabla1[[#This Row],[Date]])</f>
        <v>2023</v>
      </c>
    </row>
    <row r="11919" spans="1:19" x14ac:dyDescent="0.2">
      <c r="A11919">
        <v>11864</v>
      </c>
      <c r="B11919" s="1">
        <v>45115</v>
      </c>
      <c r="C11919" t="s">
        <v>260</v>
      </c>
      <c r="D11919" t="s">
        <v>332</v>
      </c>
      <c r="E11919">
        <v>1</v>
      </c>
      <c r="F11919" t="s">
        <v>15</v>
      </c>
      <c r="G11919" t="s">
        <v>266</v>
      </c>
      <c r="H11919" t="s">
        <v>16</v>
      </c>
      <c r="M11919" s="2">
        <v>2500</v>
      </c>
      <c r="N11919" s="2">
        <v>10000</v>
      </c>
      <c r="O11919" s="2">
        <f>IF(Tabla1[[#This Row],[Mov]]="VNT",Tabla1[[#This Row],[Sale]]-Tabla1[[#This Row],[Cost]],-Tabla1[[#This Row],[Cost]]*Tabla1[[#This Row],[Cant]])</f>
        <v>7500</v>
      </c>
      <c r="P11919" s="8">
        <f>IF(Tabla1[[#This Row],[Mov]]="VNT",-Tabla1[[#This Row],[Cant]],Tabla1[[#This Row],[Cant]])</f>
        <v>-1</v>
      </c>
      <c r="Q11919" s="8">
        <f>DAY(Tabla1[[#This Row],[Date]])</f>
        <v>8</v>
      </c>
      <c r="R11919" s="8">
        <f>MONTH(Tabla1[[#This Row],[Date]])</f>
        <v>7</v>
      </c>
      <c r="S11919" s="8">
        <f>YEAR(Tabla1[[#This Row],[Date]])</f>
        <v>2023</v>
      </c>
    </row>
    <row r="11920" spans="1:19" x14ac:dyDescent="0.2">
      <c r="A11920">
        <v>11865</v>
      </c>
      <c r="B11920" s="1">
        <v>45115</v>
      </c>
      <c r="C11920" t="s">
        <v>260</v>
      </c>
      <c r="D11920" t="s">
        <v>332</v>
      </c>
      <c r="E11920">
        <v>1</v>
      </c>
      <c r="F11920" t="s">
        <v>116</v>
      </c>
      <c r="G11920" t="s">
        <v>347</v>
      </c>
      <c r="H11920" t="s">
        <v>518</v>
      </c>
      <c r="M11920" s="2">
        <v>6074</v>
      </c>
      <c r="N11920" s="2">
        <v>6500</v>
      </c>
      <c r="O11920" s="2">
        <f>IF(Tabla1[[#This Row],[Mov]]="VNT",Tabla1[[#This Row],[Sale]]-Tabla1[[#This Row],[Cost]],-Tabla1[[#This Row],[Cost]]*Tabla1[[#This Row],[Cant]])</f>
        <v>426</v>
      </c>
      <c r="P11920" s="8">
        <f>IF(Tabla1[[#This Row],[Mov]]="VNT",-Tabla1[[#This Row],[Cant]],Tabla1[[#This Row],[Cant]])</f>
        <v>-1</v>
      </c>
      <c r="Q11920" s="8">
        <f>DAY(Tabla1[[#This Row],[Date]])</f>
        <v>8</v>
      </c>
      <c r="R11920" s="8">
        <f>MONTH(Tabla1[[#This Row],[Date]])</f>
        <v>7</v>
      </c>
      <c r="S11920" s="8">
        <f>YEAR(Tabla1[[#This Row],[Date]])</f>
        <v>2023</v>
      </c>
    </row>
    <row r="11921" spans="1:19" x14ac:dyDescent="0.2">
      <c r="A11921">
        <v>11866</v>
      </c>
      <c r="B11921" s="1">
        <v>45115</v>
      </c>
      <c r="C11921" t="s">
        <v>260</v>
      </c>
      <c r="D11921" t="s">
        <v>332</v>
      </c>
      <c r="E11921">
        <v>1</v>
      </c>
      <c r="F11921" t="s">
        <v>3686</v>
      </c>
      <c r="G11921" t="s">
        <v>382</v>
      </c>
      <c r="H11921" t="s">
        <v>514</v>
      </c>
      <c r="M11921" s="2">
        <v>0</v>
      </c>
      <c r="N11921" s="2">
        <v>7500</v>
      </c>
      <c r="O11921" s="2">
        <f>IF(Tabla1[[#This Row],[Mov]]="VNT",Tabla1[[#This Row],[Sale]]-Tabla1[[#This Row],[Cost]],-Tabla1[[#This Row],[Cost]]*Tabla1[[#This Row],[Cant]])</f>
        <v>7500</v>
      </c>
      <c r="P11921" s="8">
        <f>IF(Tabla1[[#This Row],[Mov]]="VNT",-Tabla1[[#This Row],[Cant]],Tabla1[[#This Row],[Cant]])</f>
        <v>-1</v>
      </c>
      <c r="Q11921" s="8">
        <f>DAY(Tabla1[[#This Row],[Date]])</f>
        <v>8</v>
      </c>
      <c r="R11921" s="8">
        <f>MONTH(Tabla1[[#This Row],[Date]])</f>
        <v>7</v>
      </c>
      <c r="S11921" s="8">
        <f>YEAR(Tabla1[[#This Row],[Date]])</f>
        <v>2023</v>
      </c>
    </row>
    <row r="11922" spans="1:19" x14ac:dyDescent="0.2">
      <c r="A11922">
        <v>11867</v>
      </c>
      <c r="B11922" s="1">
        <v>45115</v>
      </c>
      <c r="C11922" t="s">
        <v>260</v>
      </c>
      <c r="D11922" t="s">
        <v>332</v>
      </c>
      <c r="E11922">
        <v>1</v>
      </c>
      <c r="F11922" t="s">
        <v>532</v>
      </c>
      <c r="G11922" t="s">
        <v>273</v>
      </c>
      <c r="H11922" t="s">
        <v>552</v>
      </c>
      <c r="J11922" t="s">
        <v>23</v>
      </c>
      <c r="M11922" s="2">
        <v>16000</v>
      </c>
      <c r="N11922" s="2">
        <v>34000</v>
      </c>
      <c r="O11922" s="2">
        <f>IF(Tabla1[[#This Row],[Mov]]="VNT",Tabla1[[#This Row],[Sale]]-Tabla1[[#This Row],[Cost]],-Tabla1[[#This Row],[Cost]]*Tabla1[[#This Row],[Cant]])</f>
        <v>18000</v>
      </c>
      <c r="P11922" s="8">
        <f>IF(Tabla1[[#This Row],[Mov]]="VNT",-Tabla1[[#This Row],[Cant]],Tabla1[[#This Row],[Cant]])</f>
        <v>-1</v>
      </c>
      <c r="Q11922" s="8">
        <f>DAY(Tabla1[[#This Row],[Date]])</f>
        <v>8</v>
      </c>
      <c r="R11922" s="8">
        <f>MONTH(Tabla1[[#This Row],[Date]])</f>
        <v>7</v>
      </c>
      <c r="S11922" s="8">
        <f>YEAR(Tabla1[[#This Row],[Date]])</f>
        <v>2023</v>
      </c>
    </row>
    <row r="11923" spans="1:19" x14ac:dyDescent="0.2">
      <c r="A11923">
        <v>11868</v>
      </c>
      <c r="B11923" s="1">
        <v>45115</v>
      </c>
      <c r="C11923" t="s">
        <v>260</v>
      </c>
      <c r="D11923" t="s">
        <v>332</v>
      </c>
      <c r="E11923">
        <v>1</v>
      </c>
      <c r="F11923" t="s">
        <v>532</v>
      </c>
      <c r="G11923" t="s">
        <v>273</v>
      </c>
      <c r="H11923" t="s">
        <v>552</v>
      </c>
      <c r="J11923" t="s">
        <v>928</v>
      </c>
      <c r="M11923" s="2">
        <v>16000</v>
      </c>
      <c r="N11923" s="2">
        <v>34000</v>
      </c>
      <c r="O11923" s="2">
        <f>IF(Tabla1[[#This Row],[Mov]]="VNT",Tabla1[[#This Row],[Sale]]-Tabla1[[#This Row],[Cost]],-Tabla1[[#This Row],[Cost]]*Tabla1[[#This Row],[Cant]])</f>
        <v>18000</v>
      </c>
      <c r="P11923" s="8">
        <f>IF(Tabla1[[#This Row],[Mov]]="VNT",-Tabla1[[#This Row],[Cant]],Tabla1[[#This Row],[Cant]])</f>
        <v>-1</v>
      </c>
      <c r="Q11923" s="8">
        <f>DAY(Tabla1[[#This Row],[Date]])</f>
        <v>8</v>
      </c>
      <c r="R11923" s="8">
        <f>MONTH(Tabla1[[#This Row],[Date]])</f>
        <v>7</v>
      </c>
      <c r="S11923" s="8">
        <f>YEAR(Tabla1[[#This Row],[Date]])</f>
        <v>2023</v>
      </c>
    </row>
    <row r="11924" spans="1:19" x14ac:dyDescent="0.2">
      <c r="A11924">
        <v>11869</v>
      </c>
      <c r="B11924" s="1">
        <v>45115</v>
      </c>
      <c r="C11924" t="s">
        <v>260</v>
      </c>
      <c r="D11924" t="s">
        <v>332</v>
      </c>
      <c r="E11924">
        <v>1</v>
      </c>
      <c r="F11924" t="s">
        <v>532</v>
      </c>
      <c r="G11924" t="s">
        <v>266</v>
      </c>
      <c r="H11924" t="s">
        <v>1591</v>
      </c>
      <c r="M11924" s="2">
        <v>30000</v>
      </c>
      <c r="N11924" s="2">
        <v>65000</v>
      </c>
      <c r="O11924" s="2">
        <f>IF(Tabla1[[#This Row],[Mov]]="VNT",Tabla1[[#This Row],[Sale]]-Tabla1[[#This Row],[Cost]],-Tabla1[[#This Row],[Cost]]*Tabla1[[#This Row],[Cant]])</f>
        <v>35000</v>
      </c>
      <c r="P11924" s="8">
        <f>IF(Tabla1[[#This Row],[Mov]]="VNT",-Tabla1[[#This Row],[Cant]],Tabla1[[#This Row],[Cant]])</f>
        <v>-1</v>
      </c>
      <c r="Q11924" s="8">
        <f>DAY(Tabla1[[#This Row],[Date]])</f>
        <v>8</v>
      </c>
      <c r="R11924" s="8">
        <f>MONTH(Tabla1[[#This Row],[Date]])</f>
        <v>7</v>
      </c>
      <c r="S11924" s="8">
        <f>YEAR(Tabla1[[#This Row],[Date]])</f>
        <v>2023</v>
      </c>
    </row>
    <row r="11925" spans="1:19" x14ac:dyDescent="0.2">
      <c r="A11925">
        <v>11870</v>
      </c>
      <c r="B11925" s="1">
        <v>45115</v>
      </c>
      <c r="C11925" t="s">
        <v>260</v>
      </c>
      <c r="D11925" t="s">
        <v>332</v>
      </c>
      <c r="E11925">
        <v>1</v>
      </c>
      <c r="F11925" t="s">
        <v>224</v>
      </c>
      <c r="G11925" t="s">
        <v>499</v>
      </c>
      <c r="H11925" t="s">
        <v>2005</v>
      </c>
      <c r="M11925" s="2">
        <v>8000</v>
      </c>
      <c r="N11925" s="2">
        <v>22000</v>
      </c>
      <c r="O11925" s="2">
        <f>IF(Tabla1[[#This Row],[Mov]]="VNT",Tabla1[[#This Row],[Sale]]-Tabla1[[#This Row],[Cost]],-Tabla1[[#This Row],[Cost]]*Tabla1[[#This Row],[Cant]])</f>
        <v>14000</v>
      </c>
      <c r="P11925" s="8">
        <f>IF(Tabla1[[#This Row],[Mov]]="VNT",-Tabla1[[#This Row],[Cant]],Tabla1[[#This Row],[Cant]])</f>
        <v>-1</v>
      </c>
      <c r="Q11925" s="8">
        <f>DAY(Tabla1[[#This Row],[Date]])</f>
        <v>8</v>
      </c>
      <c r="R11925" s="8">
        <f>MONTH(Tabla1[[#This Row],[Date]])</f>
        <v>7</v>
      </c>
      <c r="S11925" s="8">
        <f>YEAR(Tabla1[[#This Row],[Date]])</f>
        <v>2023</v>
      </c>
    </row>
    <row r="11926" spans="1:19" x14ac:dyDescent="0.2">
      <c r="A11926">
        <v>11871</v>
      </c>
      <c r="B11926" s="1">
        <v>45115</v>
      </c>
      <c r="C11926" t="s">
        <v>260</v>
      </c>
      <c r="D11926" t="s">
        <v>332</v>
      </c>
      <c r="E11926">
        <v>1</v>
      </c>
      <c r="F11926" t="s">
        <v>3686</v>
      </c>
      <c r="G11926" t="s">
        <v>382</v>
      </c>
      <c r="H11926" t="s">
        <v>514</v>
      </c>
      <c r="M11926" s="2">
        <v>0</v>
      </c>
      <c r="N11926" s="2">
        <v>5500</v>
      </c>
      <c r="O11926" s="2">
        <f>IF(Tabla1[[#This Row],[Mov]]="VNT",Tabla1[[#This Row],[Sale]]-Tabla1[[#This Row],[Cost]],-Tabla1[[#This Row],[Cost]]*Tabla1[[#This Row],[Cant]])</f>
        <v>5500</v>
      </c>
      <c r="P11926" s="8">
        <f>IF(Tabla1[[#This Row],[Mov]]="VNT",-Tabla1[[#This Row],[Cant]],Tabla1[[#This Row],[Cant]])</f>
        <v>-1</v>
      </c>
      <c r="Q11926" s="8">
        <f>DAY(Tabla1[[#This Row],[Date]])</f>
        <v>8</v>
      </c>
      <c r="R11926" s="8">
        <f>MONTH(Tabla1[[#This Row],[Date]])</f>
        <v>7</v>
      </c>
      <c r="S11926" s="8">
        <f>YEAR(Tabla1[[#This Row],[Date]])</f>
        <v>2023</v>
      </c>
    </row>
    <row r="11927" spans="1:19" x14ac:dyDescent="0.2">
      <c r="A11927">
        <v>11872</v>
      </c>
      <c r="B11927" s="1">
        <v>45115</v>
      </c>
      <c r="C11927" t="s">
        <v>260</v>
      </c>
      <c r="D11927" t="s">
        <v>332</v>
      </c>
      <c r="E11927">
        <v>1</v>
      </c>
      <c r="F11927" t="s">
        <v>1958</v>
      </c>
      <c r="G11927" t="s">
        <v>273</v>
      </c>
      <c r="H11927" t="s">
        <v>2697</v>
      </c>
      <c r="M11927" s="2">
        <v>8000</v>
      </c>
      <c r="N11927" s="2">
        <v>18000</v>
      </c>
      <c r="O11927" s="2">
        <f>IF(Tabla1[[#This Row],[Mov]]="VNT",Tabla1[[#This Row],[Sale]]-Tabla1[[#This Row],[Cost]],-Tabla1[[#This Row],[Cost]]*Tabla1[[#This Row],[Cant]])</f>
        <v>10000</v>
      </c>
      <c r="P11927" s="8">
        <f>IF(Tabla1[[#This Row],[Mov]]="VNT",-Tabla1[[#This Row],[Cant]],Tabla1[[#This Row],[Cant]])</f>
        <v>-1</v>
      </c>
      <c r="Q11927" s="8">
        <f>DAY(Tabla1[[#This Row],[Date]])</f>
        <v>8</v>
      </c>
      <c r="R11927" s="8">
        <f>MONTH(Tabla1[[#This Row],[Date]])</f>
        <v>7</v>
      </c>
      <c r="S11927" s="8">
        <f>YEAR(Tabla1[[#This Row],[Date]])</f>
        <v>2023</v>
      </c>
    </row>
    <row r="11928" spans="1:19" x14ac:dyDescent="0.2">
      <c r="A11928">
        <v>11873</v>
      </c>
      <c r="B11928" s="1">
        <v>45116</v>
      </c>
      <c r="C11928" t="s">
        <v>260</v>
      </c>
      <c r="D11928" t="s">
        <v>332</v>
      </c>
      <c r="E11928">
        <v>1</v>
      </c>
      <c r="F11928" t="s">
        <v>455</v>
      </c>
      <c r="G11928" t="s">
        <v>347</v>
      </c>
      <c r="H11928" t="s">
        <v>456</v>
      </c>
      <c r="M11928" s="2">
        <v>0</v>
      </c>
      <c r="N11928" s="2">
        <v>5000</v>
      </c>
      <c r="O11928" s="2">
        <f>IF(Tabla1[[#This Row],[Mov]]="VNT",Tabla1[[#This Row],[Sale]]-Tabla1[[#This Row],[Cost]],-Tabla1[[#This Row],[Cost]]*Tabla1[[#This Row],[Cant]])</f>
        <v>5000</v>
      </c>
      <c r="P11928" s="8">
        <f>IF(Tabla1[[#This Row],[Mov]]="VNT",-Tabla1[[#This Row],[Cant]],Tabla1[[#This Row],[Cant]])</f>
        <v>-1</v>
      </c>
      <c r="Q11928" s="8">
        <f>DAY(Tabla1[[#This Row],[Date]])</f>
        <v>9</v>
      </c>
      <c r="R11928" s="8">
        <f>MONTH(Tabla1[[#This Row],[Date]])</f>
        <v>7</v>
      </c>
      <c r="S11928" s="8">
        <f>YEAR(Tabla1[[#This Row],[Date]])</f>
        <v>2023</v>
      </c>
    </row>
    <row r="11929" spans="1:19" x14ac:dyDescent="0.2">
      <c r="A11929">
        <v>11874</v>
      </c>
      <c r="B11929" s="1">
        <v>45116</v>
      </c>
      <c r="C11929" t="s">
        <v>260</v>
      </c>
      <c r="D11929" t="s">
        <v>332</v>
      </c>
      <c r="E11929">
        <v>1</v>
      </c>
      <c r="F11929" t="s">
        <v>586</v>
      </c>
      <c r="G11929" t="s">
        <v>273</v>
      </c>
      <c r="H11929" t="s">
        <v>2378</v>
      </c>
      <c r="M11929" s="2">
        <v>6000</v>
      </c>
      <c r="N11929" s="2">
        <v>18000</v>
      </c>
      <c r="O11929" s="2">
        <f>IF(Tabla1[[#This Row],[Mov]]="VNT",Tabla1[[#This Row],[Sale]]-Tabla1[[#This Row],[Cost]],-Tabla1[[#This Row],[Cost]]*Tabla1[[#This Row],[Cant]])</f>
        <v>12000</v>
      </c>
      <c r="P11929" s="8">
        <f>IF(Tabla1[[#This Row],[Mov]]="VNT",-Tabla1[[#This Row],[Cant]],Tabla1[[#This Row],[Cant]])</f>
        <v>-1</v>
      </c>
      <c r="Q11929" s="8">
        <f>DAY(Tabla1[[#This Row],[Date]])</f>
        <v>9</v>
      </c>
      <c r="R11929" s="8">
        <f>MONTH(Tabla1[[#This Row],[Date]])</f>
        <v>7</v>
      </c>
      <c r="S11929" s="8">
        <f>YEAR(Tabla1[[#This Row],[Date]])</f>
        <v>2023</v>
      </c>
    </row>
    <row r="11930" spans="1:19" x14ac:dyDescent="0.2">
      <c r="A11930">
        <v>11875</v>
      </c>
      <c r="B11930" s="1">
        <v>45116</v>
      </c>
      <c r="C11930" t="s">
        <v>260</v>
      </c>
      <c r="D11930" t="s">
        <v>332</v>
      </c>
      <c r="E11930">
        <v>1</v>
      </c>
      <c r="F11930" t="s">
        <v>15</v>
      </c>
      <c r="G11930" t="s">
        <v>266</v>
      </c>
      <c r="H11930" t="s">
        <v>16</v>
      </c>
      <c r="M11930" s="2">
        <v>2000</v>
      </c>
      <c r="N11930" s="2">
        <v>10000</v>
      </c>
      <c r="O11930" s="2">
        <f>IF(Tabla1[[#This Row],[Mov]]="VNT",Tabla1[[#This Row],[Sale]]-Tabla1[[#This Row],[Cost]],-Tabla1[[#This Row],[Cost]]*Tabla1[[#This Row],[Cant]])</f>
        <v>8000</v>
      </c>
      <c r="P11930" s="8">
        <f>IF(Tabla1[[#This Row],[Mov]]="VNT",-Tabla1[[#This Row],[Cant]],Tabla1[[#This Row],[Cant]])</f>
        <v>-1</v>
      </c>
      <c r="Q11930" s="8">
        <f>DAY(Tabla1[[#This Row],[Date]])</f>
        <v>9</v>
      </c>
      <c r="R11930" s="8">
        <f>MONTH(Tabla1[[#This Row],[Date]])</f>
        <v>7</v>
      </c>
      <c r="S11930" s="8">
        <f>YEAR(Tabla1[[#This Row],[Date]])</f>
        <v>2023</v>
      </c>
    </row>
    <row r="11931" spans="1:19" x14ac:dyDescent="0.2">
      <c r="A11931">
        <v>11876</v>
      </c>
      <c r="B11931" s="1">
        <v>45116</v>
      </c>
      <c r="C11931" t="s">
        <v>260</v>
      </c>
      <c r="D11931" t="s">
        <v>332</v>
      </c>
      <c r="E11931">
        <v>1</v>
      </c>
      <c r="F11931" t="s">
        <v>116</v>
      </c>
      <c r="G11931" t="s">
        <v>347</v>
      </c>
      <c r="H11931" t="s">
        <v>518</v>
      </c>
      <c r="M11931" s="2">
        <v>10279</v>
      </c>
      <c r="N11931" s="2">
        <v>11000</v>
      </c>
      <c r="O11931" s="2">
        <f>IF(Tabla1[[#This Row],[Mov]]="VNT",Tabla1[[#This Row],[Sale]]-Tabla1[[#This Row],[Cost]],-Tabla1[[#This Row],[Cost]]*Tabla1[[#This Row],[Cant]])</f>
        <v>721</v>
      </c>
      <c r="P11931" s="8">
        <f>IF(Tabla1[[#This Row],[Mov]]="VNT",-Tabla1[[#This Row],[Cant]],Tabla1[[#This Row],[Cant]])</f>
        <v>-1</v>
      </c>
      <c r="Q11931" s="8">
        <f>DAY(Tabla1[[#This Row],[Date]])</f>
        <v>9</v>
      </c>
      <c r="R11931" s="8">
        <f>MONTH(Tabla1[[#This Row],[Date]])</f>
        <v>7</v>
      </c>
      <c r="S11931" s="8">
        <f>YEAR(Tabla1[[#This Row],[Date]])</f>
        <v>2023</v>
      </c>
    </row>
    <row r="11932" spans="1:19" x14ac:dyDescent="0.2">
      <c r="A11932">
        <v>11877</v>
      </c>
      <c r="B11932" s="1">
        <v>45116</v>
      </c>
      <c r="C11932" t="s">
        <v>260</v>
      </c>
      <c r="D11932" t="s">
        <v>332</v>
      </c>
      <c r="E11932">
        <v>1</v>
      </c>
      <c r="F11932" t="s">
        <v>2078</v>
      </c>
      <c r="G11932" t="s">
        <v>272</v>
      </c>
      <c r="H11932" t="s">
        <v>253</v>
      </c>
      <c r="J11932" t="s">
        <v>2873</v>
      </c>
      <c r="M11932" s="2">
        <v>7500</v>
      </c>
      <c r="N11932" s="2">
        <v>20000</v>
      </c>
      <c r="O11932" s="2">
        <f>IF(Tabla1[[#This Row],[Mov]]="VNT",Tabla1[[#This Row],[Sale]]-Tabla1[[#This Row],[Cost]],-Tabla1[[#This Row],[Cost]]*Tabla1[[#This Row],[Cant]])</f>
        <v>12500</v>
      </c>
      <c r="P11932" s="8">
        <f>IF(Tabla1[[#This Row],[Mov]]="VNT",-Tabla1[[#This Row],[Cant]],Tabla1[[#This Row],[Cant]])</f>
        <v>-1</v>
      </c>
      <c r="Q11932" s="8">
        <f>DAY(Tabla1[[#This Row],[Date]])</f>
        <v>9</v>
      </c>
      <c r="R11932" s="8">
        <f>MONTH(Tabla1[[#This Row],[Date]])</f>
        <v>7</v>
      </c>
      <c r="S11932" s="8">
        <f>YEAR(Tabla1[[#This Row],[Date]])</f>
        <v>2023</v>
      </c>
    </row>
    <row r="11933" spans="1:19" x14ac:dyDescent="0.2">
      <c r="A11933">
        <v>11878</v>
      </c>
      <c r="B11933" s="1">
        <v>45116</v>
      </c>
      <c r="C11933" t="s">
        <v>260</v>
      </c>
      <c r="D11933" t="s">
        <v>332</v>
      </c>
      <c r="E11933">
        <v>1</v>
      </c>
      <c r="F11933" t="s">
        <v>26</v>
      </c>
      <c r="G11933" t="s">
        <v>264</v>
      </c>
      <c r="H11933" t="s">
        <v>20</v>
      </c>
      <c r="M11933" s="2">
        <v>8500</v>
      </c>
      <c r="N11933" s="2">
        <v>20000</v>
      </c>
      <c r="O11933" s="2">
        <f>IF(Tabla1[[#This Row],[Mov]]="VNT",Tabla1[[#This Row],[Sale]]-Tabla1[[#This Row],[Cost]],-Tabla1[[#This Row],[Cost]]*Tabla1[[#This Row],[Cant]])</f>
        <v>11500</v>
      </c>
      <c r="P11933" s="8">
        <f>IF(Tabla1[[#This Row],[Mov]]="VNT",-Tabla1[[#This Row],[Cant]],Tabla1[[#This Row],[Cant]])</f>
        <v>-1</v>
      </c>
      <c r="Q11933" s="8">
        <f>DAY(Tabla1[[#This Row],[Date]])</f>
        <v>9</v>
      </c>
      <c r="R11933" s="8">
        <f>MONTH(Tabla1[[#This Row],[Date]])</f>
        <v>7</v>
      </c>
      <c r="S11933" s="8">
        <f>YEAR(Tabla1[[#This Row],[Date]])</f>
        <v>2023</v>
      </c>
    </row>
    <row r="11934" spans="1:19" x14ac:dyDescent="0.2">
      <c r="A11934">
        <v>11879</v>
      </c>
      <c r="B11934" s="1">
        <v>45116</v>
      </c>
      <c r="C11934" t="s">
        <v>260</v>
      </c>
      <c r="D11934" t="s">
        <v>332</v>
      </c>
      <c r="E11934">
        <v>1</v>
      </c>
      <c r="F11934" t="s">
        <v>225</v>
      </c>
      <c r="G11934" t="s">
        <v>272</v>
      </c>
      <c r="H11934" t="s">
        <v>253</v>
      </c>
      <c r="M11934" s="2">
        <v>1100</v>
      </c>
      <c r="N11934" s="2">
        <v>10000</v>
      </c>
      <c r="O11934" s="2">
        <f>IF(Tabla1[[#This Row],[Mov]]="VNT",Tabla1[[#This Row],[Sale]]-Tabla1[[#This Row],[Cost]],-Tabla1[[#This Row],[Cost]]*Tabla1[[#This Row],[Cant]])</f>
        <v>8900</v>
      </c>
      <c r="P11934" s="8">
        <f>IF(Tabla1[[#This Row],[Mov]]="VNT",-Tabla1[[#This Row],[Cant]],Tabla1[[#This Row],[Cant]])</f>
        <v>-1</v>
      </c>
      <c r="Q11934" s="8">
        <f>DAY(Tabla1[[#This Row],[Date]])</f>
        <v>9</v>
      </c>
      <c r="R11934" s="8">
        <f>MONTH(Tabla1[[#This Row],[Date]])</f>
        <v>7</v>
      </c>
      <c r="S11934" s="8">
        <f>YEAR(Tabla1[[#This Row],[Date]])</f>
        <v>2023</v>
      </c>
    </row>
    <row r="11935" spans="1:19" x14ac:dyDescent="0.2">
      <c r="A11935">
        <v>11880</v>
      </c>
      <c r="B11935" s="1">
        <v>45116</v>
      </c>
      <c r="C11935" t="s">
        <v>260</v>
      </c>
      <c r="D11935" t="s">
        <v>332</v>
      </c>
      <c r="E11935">
        <v>1</v>
      </c>
      <c r="F11935" t="s">
        <v>719</v>
      </c>
      <c r="G11935" t="s">
        <v>727</v>
      </c>
      <c r="H11935" t="s">
        <v>726</v>
      </c>
      <c r="M11935" s="2">
        <v>1000</v>
      </c>
      <c r="N11935" s="2">
        <v>3000</v>
      </c>
      <c r="O11935" s="2">
        <f>IF(Tabla1[[#This Row],[Mov]]="VNT",Tabla1[[#This Row],[Sale]]-Tabla1[[#This Row],[Cost]],-Tabla1[[#This Row],[Cost]]*Tabla1[[#This Row],[Cant]])</f>
        <v>2000</v>
      </c>
      <c r="P11935" s="8">
        <f>IF(Tabla1[[#This Row],[Mov]]="VNT",-Tabla1[[#This Row],[Cant]],Tabla1[[#This Row],[Cant]])</f>
        <v>-1</v>
      </c>
      <c r="Q11935" s="8">
        <f>DAY(Tabla1[[#This Row],[Date]])</f>
        <v>9</v>
      </c>
      <c r="R11935" s="8">
        <f>MONTH(Tabla1[[#This Row],[Date]])</f>
        <v>7</v>
      </c>
      <c r="S11935" s="8">
        <f>YEAR(Tabla1[[#This Row],[Date]])</f>
        <v>2023</v>
      </c>
    </row>
    <row r="11936" spans="1:19" x14ac:dyDescent="0.2">
      <c r="A11936">
        <v>11881</v>
      </c>
      <c r="B11936" s="1">
        <v>45116</v>
      </c>
      <c r="C11936" t="s">
        <v>260</v>
      </c>
      <c r="D11936" t="s">
        <v>332</v>
      </c>
      <c r="E11936">
        <v>1</v>
      </c>
      <c r="F11936" t="s">
        <v>21</v>
      </c>
      <c r="G11936" t="s">
        <v>272</v>
      </c>
      <c r="H11936" t="s">
        <v>1522</v>
      </c>
      <c r="M11936" s="2">
        <v>2800</v>
      </c>
      <c r="N11936" s="2">
        <v>10000</v>
      </c>
      <c r="O11936" s="2">
        <f>IF(Tabla1[[#This Row],[Mov]]="VNT",Tabla1[[#This Row],[Sale]]-Tabla1[[#This Row],[Cost]],-Tabla1[[#This Row],[Cost]]*Tabla1[[#This Row],[Cant]])</f>
        <v>7200</v>
      </c>
      <c r="P11936" s="8">
        <f>IF(Tabla1[[#This Row],[Mov]]="VNT",-Tabla1[[#This Row],[Cant]],Tabla1[[#This Row],[Cant]])</f>
        <v>-1</v>
      </c>
      <c r="Q11936" s="8">
        <f>DAY(Tabla1[[#This Row],[Date]])</f>
        <v>9</v>
      </c>
      <c r="R11936" s="8">
        <f>MONTH(Tabla1[[#This Row],[Date]])</f>
        <v>7</v>
      </c>
      <c r="S11936" s="8">
        <f>YEAR(Tabla1[[#This Row],[Date]])</f>
        <v>2023</v>
      </c>
    </row>
    <row r="11937" spans="1:19" x14ac:dyDescent="0.2">
      <c r="A11937">
        <v>11882</v>
      </c>
      <c r="B11937" s="1">
        <v>45116</v>
      </c>
      <c r="C11937" t="s">
        <v>260</v>
      </c>
      <c r="D11937" t="s">
        <v>332</v>
      </c>
      <c r="E11937">
        <v>1</v>
      </c>
      <c r="F11937" t="s">
        <v>225</v>
      </c>
      <c r="G11937" t="s">
        <v>612</v>
      </c>
      <c r="H11937" t="s">
        <v>3708</v>
      </c>
      <c r="M11937" s="2">
        <v>2000</v>
      </c>
      <c r="N11937" s="2">
        <v>10000</v>
      </c>
      <c r="O11937" s="2">
        <f>IF(Tabla1[[#This Row],[Mov]]="VNT",Tabla1[[#This Row],[Sale]]-Tabla1[[#This Row],[Cost]],-Tabla1[[#This Row],[Cost]]*Tabla1[[#This Row],[Cant]])</f>
        <v>8000</v>
      </c>
      <c r="P11937" s="8">
        <f>IF(Tabla1[[#This Row],[Mov]]="VNT",-Tabla1[[#This Row],[Cant]],Tabla1[[#This Row],[Cant]])</f>
        <v>-1</v>
      </c>
      <c r="Q11937" s="8">
        <f>DAY(Tabla1[[#This Row],[Date]])</f>
        <v>9</v>
      </c>
      <c r="R11937" s="8">
        <f>MONTH(Tabla1[[#This Row],[Date]])</f>
        <v>7</v>
      </c>
      <c r="S11937" s="8">
        <f>YEAR(Tabla1[[#This Row],[Date]])</f>
        <v>2023</v>
      </c>
    </row>
    <row r="11938" spans="1:19" x14ac:dyDescent="0.2">
      <c r="A11938">
        <v>11883</v>
      </c>
      <c r="B11938" s="1">
        <v>45116</v>
      </c>
      <c r="C11938" t="s">
        <v>260</v>
      </c>
      <c r="D11938" t="s">
        <v>332</v>
      </c>
      <c r="E11938">
        <v>1</v>
      </c>
      <c r="F11938" t="s">
        <v>116</v>
      </c>
      <c r="G11938" t="s">
        <v>347</v>
      </c>
      <c r="H11938" t="s">
        <v>518</v>
      </c>
      <c r="M11938" s="2">
        <v>6074</v>
      </c>
      <c r="N11938" s="2">
        <v>6500</v>
      </c>
      <c r="O11938" s="2">
        <f>IF(Tabla1[[#This Row],[Mov]]="VNT",Tabla1[[#This Row],[Sale]]-Tabla1[[#This Row],[Cost]],-Tabla1[[#This Row],[Cost]]*Tabla1[[#This Row],[Cant]])</f>
        <v>426</v>
      </c>
      <c r="P11938" s="8">
        <f>IF(Tabla1[[#This Row],[Mov]]="VNT",-Tabla1[[#This Row],[Cant]],Tabla1[[#This Row],[Cant]])</f>
        <v>-1</v>
      </c>
      <c r="Q11938" s="8">
        <f>DAY(Tabla1[[#This Row],[Date]])</f>
        <v>9</v>
      </c>
      <c r="R11938" s="8">
        <f>MONTH(Tabla1[[#This Row],[Date]])</f>
        <v>7</v>
      </c>
      <c r="S11938" s="8">
        <f>YEAR(Tabla1[[#This Row],[Date]])</f>
        <v>2023</v>
      </c>
    </row>
    <row r="11939" spans="1:19" x14ac:dyDescent="0.2">
      <c r="A11939">
        <v>11884</v>
      </c>
      <c r="B11939" s="1">
        <v>45116</v>
      </c>
      <c r="C11939" t="s">
        <v>260</v>
      </c>
      <c r="D11939" t="s">
        <v>332</v>
      </c>
      <c r="E11939">
        <v>1</v>
      </c>
      <c r="F11939" t="s">
        <v>3686</v>
      </c>
      <c r="G11939" t="s">
        <v>382</v>
      </c>
      <c r="H11939" t="s">
        <v>514</v>
      </c>
      <c r="M11939" s="2">
        <v>0</v>
      </c>
      <c r="N11939" s="2">
        <v>11000</v>
      </c>
      <c r="O11939" s="2">
        <f>IF(Tabla1[[#This Row],[Mov]]="VNT",Tabla1[[#This Row],[Sale]]-Tabla1[[#This Row],[Cost]],-Tabla1[[#This Row],[Cost]]*Tabla1[[#This Row],[Cant]])</f>
        <v>11000</v>
      </c>
      <c r="P11939" s="8">
        <f>IF(Tabla1[[#This Row],[Mov]]="VNT",-Tabla1[[#This Row],[Cant]],Tabla1[[#This Row],[Cant]])</f>
        <v>-1</v>
      </c>
      <c r="Q11939" s="8">
        <f>DAY(Tabla1[[#This Row],[Date]])</f>
        <v>9</v>
      </c>
      <c r="R11939" s="8">
        <f>MONTH(Tabla1[[#This Row],[Date]])</f>
        <v>7</v>
      </c>
      <c r="S11939" s="8">
        <f>YEAR(Tabla1[[#This Row],[Date]])</f>
        <v>2023</v>
      </c>
    </row>
    <row r="11940" spans="1:19" x14ac:dyDescent="0.2">
      <c r="A11940">
        <v>11885</v>
      </c>
      <c r="B11940" s="1">
        <v>45116</v>
      </c>
      <c r="C11940" t="s">
        <v>260</v>
      </c>
      <c r="D11940" t="s">
        <v>332</v>
      </c>
      <c r="E11940">
        <v>1</v>
      </c>
      <c r="F11940" t="s">
        <v>116</v>
      </c>
      <c r="G11940" t="s">
        <v>347</v>
      </c>
      <c r="H11940" t="s">
        <v>518</v>
      </c>
      <c r="M11940" s="2">
        <v>6074</v>
      </c>
      <c r="N11940" s="2">
        <v>6500</v>
      </c>
      <c r="O11940" s="2">
        <f>IF(Tabla1[[#This Row],[Mov]]="VNT",Tabla1[[#This Row],[Sale]]-Tabla1[[#This Row],[Cost]],-Tabla1[[#This Row],[Cost]]*Tabla1[[#This Row],[Cant]])</f>
        <v>426</v>
      </c>
      <c r="P11940" s="8">
        <f>IF(Tabla1[[#This Row],[Mov]]="VNT",-Tabla1[[#This Row],[Cant]],Tabla1[[#This Row],[Cant]])</f>
        <v>-1</v>
      </c>
      <c r="Q11940" s="8">
        <f>DAY(Tabla1[[#This Row],[Date]])</f>
        <v>9</v>
      </c>
      <c r="R11940" s="8">
        <f>MONTH(Tabla1[[#This Row],[Date]])</f>
        <v>7</v>
      </c>
      <c r="S11940" s="8">
        <f>YEAR(Tabla1[[#This Row],[Date]])</f>
        <v>2023</v>
      </c>
    </row>
    <row r="11941" spans="1:19" x14ac:dyDescent="0.2">
      <c r="A11941">
        <v>11886</v>
      </c>
      <c r="B11941" s="1">
        <v>45116</v>
      </c>
      <c r="C11941" t="s">
        <v>260</v>
      </c>
      <c r="D11941" t="s">
        <v>332</v>
      </c>
      <c r="E11941">
        <v>1</v>
      </c>
      <c r="F11941" t="s">
        <v>677</v>
      </c>
      <c r="G11941" t="s">
        <v>860</v>
      </c>
      <c r="H11941" t="s">
        <v>3662</v>
      </c>
      <c r="M11941" s="2">
        <v>5000</v>
      </c>
      <c r="N11941" s="2">
        <v>20000</v>
      </c>
      <c r="O11941" s="2">
        <f>IF(Tabla1[[#This Row],[Mov]]="VNT",Tabla1[[#This Row],[Sale]]-Tabla1[[#This Row],[Cost]],-Tabla1[[#This Row],[Cost]]*Tabla1[[#This Row],[Cant]])</f>
        <v>15000</v>
      </c>
      <c r="P11941" s="8">
        <f>IF(Tabla1[[#This Row],[Mov]]="VNT",-Tabla1[[#This Row],[Cant]],Tabla1[[#This Row],[Cant]])</f>
        <v>-1</v>
      </c>
      <c r="Q11941" s="8">
        <f>DAY(Tabla1[[#This Row],[Date]])</f>
        <v>9</v>
      </c>
      <c r="R11941" s="8">
        <f>MONTH(Tabla1[[#This Row],[Date]])</f>
        <v>7</v>
      </c>
      <c r="S11941" s="8">
        <f>YEAR(Tabla1[[#This Row],[Date]])</f>
        <v>2023</v>
      </c>
    </row>
    <row r="11942" spans="1:19" x14ac:dyDescent="0.2">
      <c r="A11942">
        <v>11887</v>
      </c>
      <c r="B11942" s="1">
        <v>45116</v>
      </c>
      <c r="C11942" t="s">
        <v>260</v>
      </c>
      <c r="D11942" t="s">
        <v>332</v>
      </c>
      <c r="E11942">
        <v>1</v>
      </c>
      <c r="F11942" t="s">
        <v>116</v>
      </c>
      <c r="G11942" t="s">
        <v>347</v>
      </c>
      <c r="H11942" t="s">
        <v>518</v>
      </c>
      <c r="M11942" s="2">
        <v>1868</v>
      </c>
      <c r="N11942" s="2">
        <v>2000</v>
      </c>
      <c r="O11942" s="2">
        <f>IF(Tabla1[[#This Row],[Mov]]="VNT",Tabla1[[#This Row],[Sale]]-Tabla1[[#This Row],[Cost]],-Tabla1[[#This Row],[Cost]]*Tabla1[[#This Row],[Cant]])</f>
        <v>132</v>
      </c>
      <c r="P11942" s="8">
        <f>IF(Tabla1[[#This Row],[Mov]]="VNT",-Tabla1[[#This Row],[Cant]],Tabla1[[#This Row],[Cant]])</f>
        <v>-1</v>
      </c>
      <c r="Q11942" s="8">
        <f>DAY(Tabla1[[#This Row],[Date]])</f>
        <v>9</v>
      </c>
      <c r="R11942" s="8">
        <f>MONTH(Tabla1[[#This Row],[Date]])</f>
        <v>7</v>
      </c>
      <c r="S11942" s="8">
        <f>YEAR(Tabla1[[#This Row],[Date]])</f>
        <v>2023</v>
      </c>
    </row>
    <row r="11943" spans="1:19" x14ac:dyDescent="0.2">
      <c r="A11943">
        <v>11888</v>
      </c>
      <c r="B11943" s="1">
        <v>45116</v>
      </c>
      <c r="C11943" t="s">
        <v>260</v>
      </c>
      <c r="D11943" t="s">
        <v>332</v>
      </c>
      <c r="E11943">
        <v>1</v>
      </c>
      <c r="F11943" t="s">
        <v>116</v>
      </c>
      <c r="G11943" t="s">
        <v>347</v>
      </c>
      <c r="H11943" t="s">
        <v>518</v>
      </c>
      <c r="M11943" s="2">
        <v>3270</v>
      </c>
      <c r="N11943" s="2">
        <v>3500</v>
      </c>
      <c r="O11943" s="2">
        <f>IF(Tabla1[[#This Row],[Mov]]="VNT",Tabla1[[#This Row],[Sale]]-Tabla1[[#This Row],[Cost]],-Tabla1[[#This Row],[Cost]]*Tabla1[[#This Row],[Cant]])</f>
        <v>230</v>
      </c>
      <c r="P11943" s="8">
        <f>IF(Tabla1[[#This Row],[Mov]]="VNT",-Tabla1[[#This Row],[Cant]],Tabla1[[#This Row],[Cant]])</f>
        <v>-1</v>
      </c>
      <c r="Q11943" s="8">
        <f>DAY(Tabla1[[#This Row],[Date]])</f>
        <v>9</v>
      </c>
      <c r="R11943" s="8">
        <f>MONTH(Tabla1[[#This Row],[Date]])</f>
        <v>7</v>
      </c>
      <c r="S11943" s="8">
        <f>YEAR(Tabla1[[#This Row],[Date]])</f>
        <v>2023</v>
      </c>
    </row>
    <row r="11944" spans="1:19" x14ac:dyDescent="0.2">
      <c r="A11944">
        <v>11889</v>
      </c>
      <c r="B11944" s="1">
        <v>45116</v>
      </c>
      <c r="C11944" t="s">
        <v>260</v>
      </c>
      <c r="D11944" t="s">
        <v>332</v>
      </c>
      <c r="E11944">
        <v>1</v>
      </c>
      <c r="F11944" t="s">
        <v>455</v>
      </c>
      <c r="G11944" t="s">
        <v>382</v>
      </c>
      <c r="H11944" t="s">
        <v>509</v>
      </c>
      <c r="M11944" s="2">
        <v>0</v>
      </c>
      <c r="N11944" s="2">
        <v>4000</v>
      </c>
      <c r="O11944" s="2">
        <f>IF(Tabla1[[#This Row],[Mov]]="VNT",Tabla1[[#This Row],[Sale]]-Tabla1[[#This Row],[Cost]],-Tabla1[[#This Row],[Cost]]*Tabla1[[#This Row],[Cant]])</f>
        <v>4000</v>
      </c>
      <c r="P11944" s="8">
        <f>IF(Tabla1[[#This Row],[Mov]]="VNT",-Tabla1[[#This Row],[Cant]],Tabla1[[#This Row],[Cant]])</f>
        <v>-1</v>
      </c>
      <c r="Q11944" s="8">
        <f>DAY(Tabla1[[#This Row],[Date]])</f>
        <v>9</v>
      </c>
      <c r="R11944" s="8">
        <f>MONTH(Tabla1[[#This Row],[Date]])</f>
        <v>7</v>
      </c>
      <c r="S11944" s="8">
        <f>YEAR(Tabla1[[#This Row],[Date]])</f>
        <v>2023</v>
      </c>
    </row>
    <row r="11945" spans="1:19" x14ac:dyDescent="0.2">
      <c r="A11945">
        <v>11890</v>
      </c>
      <c r="B11945" s="1">
        <v>45116</v>
      </c>
      <c r="C11945" t="s">
        <v>260</v>
      </c>
      <c r="D11945" t="s">
        <v>332</v>
      </c>
      <c r="E11945">
        <v>1</v>
      </c>
      <c r="F11945" t="s">
        <v>3686</v>
      </c>
      <c r="G11945" t="s">
        <v>382</v>
      </c>
      <c r="H11945" t="s">
        <v>514</v>
      </c>
      <c r="M11945" s="2">
        <v>0</v>
      </c>
      <c r="N11945" s="2">
        <v>3500</v>
      </c>
      <c r="O11945" s="2">
        <f>IF(Tabla1[[#This Row],[Mov]]="VNT",Tabla1[[#This Row],[Sale]]-Tabla1[[#This Row],[Cost]],-Tabla1[[#This Row],[Cost]]*Tabla1[[#This Row],[Cant]])</f>
        <v>3500</v>
      </c>
      <c r="P11945" s="8">
        <f>IF(Tabla1[[#This Row],[Mov]]="VNT",-Tabla1[[#This Row],[Cant]],Tabla1[[#This Row],[Cant]])</f>
        <v>-1</v>
      </c>
      <c r="Q11945" s="8">
        <f>DAY(Tabla1[[#This Row],[Date]])</f>
        <v>9</v>
      </c>
      <c r="R11945" s="8">
        <f>MONTH(Tabla1[[#This Row],[Date]])</f>
        <v>7</v>
      </c>
      <c r="S11945" s="8">
        <f>YEAR(Tabla1[[#This Row],[Date]])</f>
        <v>2023</v>
      </c>
    </row>
    <row r="11946" spans="1:19" x14ac:dyDescent="0.2">
      <c r="A11946">
        <v>11891</v>
      </c>
      <c r="B11946" s="1">
        <v>45116</v>
      </c>
      <c r="C11946" t="s">
        <v>260</v>
      </c>
      <c r="D11946" t="s">
        <v>332</v>
      </c>
      <c r="E11946">
        <v>1</v>
      </c>
      <c r="F11946" t="s">
        <v>116</v>
      </c>
      <c r="G11946" t="s">
        <v>347</v>
      </c>
      <c r="H11946" t="s">
        <v>518</v>
      </c>
      <c r="M11946" s="2">
        <v>3270</v>
      </c>
      <c r="N11946" s="2">
        <v>3500</v>
      </c>
      <c r="O11946" s="2">
        <f>IF(Tabla1[[#This Row],[Mov]]="VNT",Tabla1[[#This Row],[Sale]]-Tabla1[[#This Row],[Cost]],-Tabla1[[#This Row],[Cost]]*Tabla1[[#This Row],[Cant]])</f>
        <v>230</v>
      </c>
      <c r="P11946" s="8">
        <f>IF(Tabla1[[#This Row],[Mov]]="VNT",-Tabla1[[#This Row],[Cant]],Tabla1[[#This Row],[Cant]])</f>
        <v>-1</v>
      </c>
      <c r="Q11946" s="8">
        <f>DAY(Tabla1[[#This Row],[Date]])</f>
        <v>9</v>
      </c>
      <c r="R11946" s="8">
        <f>MONTH(Tabla1[[#This Row],[Date]])</f>
        <v>7</v>
      </c>
      <c r="S11946" s="8">
        <f>YEAR(Tabla1[[#This Row],[Date]])</f>
        <v>2023</v>
      </c>
    </row>
    <row r="11947" spans="1:19" x14ac:dyDescent="0.2">
      <c r="A11947">
        <v>11892</v>
      </c>
      <c r="B11947" s="1">
        <v>45116</v>
      </c>
      <c r="C11947" t="s">
        <v>260</v>
      </c>
      <c r="D11947" t="s">
        <v>332</v>
      </c>
      <c r="E11947">
        <v>1</v>
      </c>
      <c r="F11947" t="s">
        <v>458</v>
      </c>
      <c r="G11947" t="s">
        <v>604</v>
      </c>
      <c r="H11947" t="s">
        <v>3709</v>
      </c>
      <c r="M11947" s="2">
        <v>0</v>
      </c>
      <c r="N11947" s="2">
        <v>2000</v>
      </c>
      <c r="O11947" s="2">
        <f>IF(Tabla1[[#This Row],[Mov]]="VNT",Tabla1[[#This Row],[Sale]]-Tabla1[[#This Row],[Cost]],-Tabla1[[#This Row],[Cost]]*Tabla1[[#This Row],[Cant]])</f>
        <v>2000</v>
      </c>
      <c r="P11947" s="8">
        <f>IF(Tabla1[[#This Row],[Mov]]="VNT",-Tabla1[[#This Row],[Cant]],Tabla1[[#This Row],[Cant]])</f>
        <v>-1</v>
      </c>
      <c r="Q11947" s="8">
        <f>DAY(Tabla1[[#This Row],[Date]])</f>
        <v>9</v>
      </c>
      <c r="R11947" s="8">
        <f>MONTH(Tabla1[[#This Row],[Date]])</f>
        <v>7</v>
      </c>
      <c r="S11947" s="8">
        <f>YEAR(Tabla1[[#This Row],[Date]])</f>
        <v>2023</v>
      </c>
    </row>
    <row r="11948" spans="1:19" x14ac:dyDescent="0.2">
      <c r="A11948">
        <v>11893</v>
      </c>
      <c r="B11948" s="1">
        <v>45117</v>
      </c>
      <c r="C11948" t="s">
        <v>260</v>
      </c>
      <c r="D11948" t="s">
        <v>332</v>
      </c>
      <c r="E11948">
        <v>1</v>
      </c>
      <c r="F11948" t="s">
        <v>458</v>
      </c>
      <c r="G11948" t="s">
        <v>262</v>
      </c>
      <c r="H11948" t="s">
        <v>3711</v>
      </c>
      <c r="M11948" s="2">
        <v>0</v>
      </c>
      <c r="N11948" s="2">
        <v>15000</v>
      </c>
      <c r="O11948" s="2">
        <f>IF(Tabla1[[#This Row],[Mov]]="VNT",Tabla1[[#This Row],[Sale]]-Tabla1[[#This Row],[Cost]],-Tabla1[[#This Row],[Cost]]*Tabla1[[#This Row],[Cant]])</f>
        <v>15000</v>
      </c>
      <c r="P11948" s="8">
        <f>IF(Tabla1[[#This Row],[Mov]]="VNT",-Tabla1[[#This Row],[Cant]],Tabla1[[#This Row],[Cant]])</f>
        <v>-1</v>
      </c>
      <c r="Q11948" s="8">
        <f>DAY(Tabla1[[#This Row],[Date]])</f>
        <v>10</v>
      </c>
      <c r="R11948" s="8">
        <f>MONTH(Tabla1[[#This Row],[Date]])</f>
        <v>7</v>
      </c>
      <c r="S11948" s="8">
        <f>YEAR(Tabla1[[#This Row],[Date]])</f>
        <v>2023</v>
      </c>
    </row>
    <row r="11949" spans="1:19" x14ac:dyDescent="0.2">
      <c r="A11949">
        <v>11894</v>
      </c>
      <c r="B11949" s="1">
        <v>45117</v>
      </c>
      <c r="C11949" t="s">
        <v>260</v>
      </c>
      <c r="D11949" t="s">
        <v>332</v>
      </c>
      <c r="E11949">
        <v>1</v>
      </c>
      <c r="F11949" t="s">
        <v>458</v>
      </c>
      <c r="G11949" t="s">
        <v>263</v>
      </c>
      <c r="H11949" t="s">
        <v>3710</v>
      </c>
      <c r="M11949" s="2">
        <v>0</v>
      </c>
      <c r="N11949" s="2">
        <v>15000</v>
      </c>
      <c r="O11949" s="2">
        <f>IF(Tabla1[[#This Row],[Mov]]="VNT",Tabla1[[#This Row],[Sale]]-Tabla1[[#This Row],[Cost]],-Tabla1[[#This Row],[Cost]]*Tabla1[[#This Row],[Cant]])</f>
        <v>15000</v>
      </c>
      <c r="P11949" s="8">
        <f>IF(Tabla1[[#This Row],[Mov]]="VNT",-Tabla1[[#This Row],[Cant]],Tabla1[[#This Row],[Cant]])</f>
        <v>-1</v>
      </c>
      <c r="Q11949" s="8">
        <f>DAY(Tabla1[[#This Row],[Date]])</f>
        <v>10</v>
      </c>
      <c r="R11949" s="8">
        <f>MONTH(Tabla1[[#This Row],[Date]])</f>
        <v>7</v>
      </c>
      <c r="S11949" s="8">
        <f>YEAR(Tabla1[[#This Row],[Date]])</f>
        <v>2023</v>
      </c>
    </row>
    <row r="11950" spans="1:19" x14ac:dyDescent="0.2">
      <c r="A11950">
        <v>11895</v>
      </c>
      <c r="B11950" s="1">
        <v>45117</v>
      </c>
      <c r="C11950" t="s">
        <v>260</v>
      </c>
      <c r="D11950" t="s">
        <v>332</v>
      </c>
      <c r="E11950">
        <v>1</v>
      </c>
      <c r="F11950" t="s">
        <v>3686</v>
      </c>
      <c r="G11950" t="s">
        <v>382</v>
      </c>
      <c r="H11950" t="s">
        <v>514</v>
      </c>
      <c r="M11950" s="2">
        <v>0</v>
      </c>
      <c r="N11950" s="2">
        <v>16000</v>
      </c>
      <c r="O11950" s="2">
        <f>IF(Tabla1[[#This Row],[Mov]]="VNT",Tabla1[[#This Row],[Sale]]-Tabla1[[#This Row],[Cost]],-Tabla1[[#This Row],[Cost]]*Tabla1[[#This Row],[Cant]])</f>
        <v>16000</v>
      </c>
      <c r="P11950" s="8">
        <f>IF(Tabla1[[#This Row],[Mov]]="VNT",-Tabla1[[#This Row],[Cant]],Tabla1[[#This Row],[Cant]])</f>
        <v>-1</v>
      </c>
      <c r="Q11950" s="8">
        <f>DAY(Tabla1[[#This Row],[Date]])</f>
        <v>10</v>
      </c>
      <c r="R11950" s="8">
        <f>MONTH(Tabla1[[#This Row],[Date]])</f>
        <v>7</v>
      </c>
      <c r="S11950" s="8">
        <f>YEAR(Tabla1[[#This Row],[Date]])</f>
        <v>2023</v>
      </c>
    </row>
    <row r="11951" spans="1:19" x14ac:dyDescent="0.2">
      <c r="A11951">
        <v>11896</v>
      </c>
      <c r="B11951" s="1">
        <v>45117</v>
      </c>
      <c r="C11951" t="s">
        <v>260</v>
      </c>
      <c r="D11951" t="s">
        <v>332</v>
      </c>
      <c r="E11951">
        <v>1</v>
      </c>
      <c r="F11951" t="s">
        <v>21</v>
      </c>
      <c r="G11951" t="s">
        <v>272</v>
      </c>
      <c r="H11951" t="s">
        <v>1522</v>
      </c>
      <c r="J11951" t="s">
        <v>3712</v>
      </c>
      <c r="M11951" s="2">
        <v>2800</v>
      </c>
      <c r="N11951" s="2">
        <v>10000</v>
      </c>
      <c r="O11951" s="2">
        <f>IF(Tabla1[[#This Row],[Mov]]="VNT",Tabla1[[#This Row],[Sale]]-Tabla1[[#This Row],[Cost]],-Tabla1[[#This Row],[Cost]]*Tabla1[[#This Row],[Cant]])</f>
        <v>7200</v>
      </c>
      <c r="P11951" s="8">
        <f>IF(Tabla1[[#This Row],[Mov]]="VNT",-Tabla1[[#This Row],[Cant]],Tabla1[[#This Row],[Cant]])</f>
        <v>-1</v>
      </c>
      <c r="Q11951" s="8">
        <f>DAY(Tabla1[[#This Row],[Date]])</f>
        <v>10</v>
      </c>
      <c r="R11951" s="8">
        <f>MONTH(Tabla1[[#This Row],[Date]])</f>
        <v>7</v>
      </c>
      <c r="S11951" s="8">
        <f>YEAR(Tabla1[[#This Row],[Date]])</f>
        <v>2023</v>
      </c>
    </row>
    <row r="11952" spans="1:19" x14ac:dyDescent="0.2">
      <c r="A11952">
        <v>11897</v>
      </c>
      <c r="B11952" s="1">
        <v>45117</v>
      </c>
      <c r="C11952" t="s">
        <v>260</v>
      </c>
      <c r="D11952" t="s">
        <v>332</v>
      </c>
      <c r="E11952">
        <v>1</v>
      </c>
      <c r="F11952" t="s">
        <v>21</v>
      </c>
      <c r="G11952" t="s">
        <v>272</v>
      </c>
      <c r="H11952" t="s">
        <v>1522</v>
      </c>
      <c r="J11952" t="s">
        <v>2839</v>
      </c>
      <c r="M11952" s="2">
        <v>2800</v>
      </c>
      <c r="N11952" s="2">
        <v>10000</v>
      </c>
      <c r="O11952" s="2">
        <f>IF(Tabla1[[#This Row],[Mov]]="VNT",Tabla1[[#This Row],[Sale]]-Tabla1[[#This Row],[Cost]],-Tabla1[[#This Row],[Cost]]*Tabla1[[#This Row],[Cant]])</f>
        <v>7200</v>
      </c>
      <c r="P11952" s="8">
        <f>IF(Tabla1[[#This Row],[Mov]]="VNT",-Tabla1[[#This Row],[Cant]],Tabla1[[#This Row],[Cant]])</f>
        <v>-1</v>
      </c>
      <c r="Q11952" s="8">
        <f>DAY(Tabla1[[#This Row],[Date]])</f>
        <v>10</v>
      </c>
      <c r="R11952" s="8">
        <f>MONTH(Tabla1[[#This Row],[Date]])</f>
        <v>7</v>
      </c>
      <c r="S11952" s="8">
        <f>YEAR(Tabla1[[#This Row],[Date]])</f>
        <v>2023</v>
      </c>
    </row>
    <row r="11953" spans="1:19" x14ac:dyDescent="0.2">
      <c r="A11953">
        <v>11898</v>
      </c>
      <c r="B11953" s="1">
        <v>45117</v>
      </c>
      <c r="C11953" t="s">
        <v>260</v>
      </c>
      <c r="D11953" t="s">
        <v>3714</v>
      </c>
      <c r="E11953">
        <v>1</v>
      </c>
      <c r="F11953" t="s">
        <v>386</v>
      </c>
      <c r="G11953" t="s">
        <v>262</v>
      </c>
      <c r="H11953" t="s">
        <v>3713</v>
      </c>
      <c r="M11953" s="2">
        <v>63000</v>
      </c>
      <c r="N11953" s="2">
        <v>120000</v>
      </c>
      <c r="O11953" s="2">
        <f>IF(Tabla1[[#This Row],[Mov]]="VNT",Tabla1[[#This Row],[Sale]]-Tabla1[[#This Row],[Cost]],-Tabla1[[#This Row],[Cost]]*Tabla1[[#This Row],[Cant]])</f>
        <v>57000</v>
      </c>
      <c r="P11953" s="8">
        <f>IF(Tabla1[[#This Row],[Mov]]="VNT",-Tabla1[[#This Row],[Cant]],Tabla1[[#This Row],[Cant]])</f>
        <v>-1</v>
      </c>
      <c r="Q11953" s="8">
        <f>DAY(Tabla1[[#This Row],[Date]])</f>
        <v>10</v>
      </c>
      <c r="R11953" s="8">
        <f>MONTH(Tabla1[[#This Row],[Date]])</f>
        <v>7</v>
      </c>
      <c r="S11953" s="8">
        <f>YEAR(Tabla1[[#This Row],[Date]])</f>
        <v>2023</v>
      </c>
    </row>
    <row r="11954" spans="1:19" x14ac:dyDescent="0.2">
      <c r="A11954">
        <v>11899</v>
      </c>
      <c r="B11954" s="1">
        <v>45117</v>
      </c>
      <c r="C11954" t="s">
        <v>260</v>
      </c>
      <c r="D11954" t="s">
        <v>3714</v>
      </c>
      <c r="E11954">
        <v>1</v>
      </c>
      <c r="F11954" t="s">
        <v>1192</v>
      </c>
      <c r="G11954" t="s">
        <v>262</v>
      </c>
      <c r="H11954" t="s">
        <v>3713</v>
      </c>
      <c r="M11954" s="2">
        <v>8000</v>
      </c>
      <c r="N11954" s="2">
        <v>20000</v>
      </c>
      <c r="O11954" s="2">
        <f>IF(Tabla1[[#This Row],[Mov]]="VNT",Tabla1[[#This Row],[Sale]]-Tabla1[[#This Row],[Cost]],-Tabla1[[#This Row],[Cost]]*Tabla1[[#This Row],[Cant]])</f>
        <v>12000</v>
      </c>
      <c r="P11954" s="8">
        <f>IF(Tabla1[[#This Row],[Mov]]="VNT",-Tabla1[[#This Row],[Cant]],Tabla1[[#This Row],[Cant]])</f>
        <v>-1</v>
      </c>
      <c r="Q11954" s="8">
        <f>DAY(Tabla1[[#This Row],[Date]])</f>
        <v>10</v>
      </c>
      <c r="R11954" s="8">
        <f>MONTH(Tabla1[[#This Row],[Date]])</f>
        <v>7</v>
      </c>
      <c r="S11954" s="8">
        <f>YEAR(Tabla1[[#This Row],[Date]])</f>
        <v>2023</v>
      </c>
    </row>
    <row r="11955" spans="1:19" x14ac:dyDescent="0.2">
      <c r="A11955">
        <v>11900</v>
      </c>
      <c r="B11955" s="1">
        <v>45117</v>
      </c>
      <c r="C11955" t="s">
        <v>260</v>
      </c>
      <c r="D11955" t="s">
        <v>3714</v>
      </c>
      <c r="E11955">
        <v>1</v>
      </c>
      <c r="F11955" t="s">
        <v>225</v>
      </c>
      <c r="G11955" t="s">
        <v>262</v>
      </c>
      <c r="H11955" t="s">
        <v>3713</v>
      </c>
      <c r="M11955" s="2">
        <v>1100</v>
      </c>
      <c r="N11955" s="2">
        <v>10000</v>
      </c>
      <c r="O11955" s="2">
        <f>IF(Tabla1[[#This Row],[Mov]]="VNT",Tabla1[[#This Row],[Sale]]-Tabla1[[#This Row],[Cost]],-Tabla1[[#This Row],[Cost]]*Tabla1[[#This Row],[Cant]])</f>
        <v>8900</v>
      </c>
      <c r="P11955" s="8">
        <f>IF(Tabla1[[#This Row],[Mov]]="VNT",-Tabla1[[#This Row],[Cant]],Tabla1[[#This Row],[Cant]])</f>
        <v>-1</v>
      </c>
      <c r="Q11955" s="8">
        <f>DAY(Tabla1[[#This Row],[Date]])</f>
        <v>10</v>
      </c>
      <c r="R11955" s="8">
        <f>MONTH(Tabla1[[#This Row],[Date]])</f>
        <v>7</v>
      </c>
      <c r="S11955" s="8">
        <f>YEAR(Tabla1[[#This Row],[Date]])</f>
        <v>2023</v>
      </c>
    </row>
    <row r="11956" spans="1:19" x14ac:dyDescent="0.2">
      <c r="A11956">
        <v>11901</v>
      </c>
      <c r="B11956" s="1">
        <v>45117</v>
      </c>
      <c r="C11956" t="s">
        <v>260</v>
      </c>
      <c r="D11956" t="s">
        <v>3714</v>
      </c>
      <c r="E11956">
        <v>1</v>
      </c>
      <c r="F11956" t="s">
        <v>3686</v>
      </c>
      <c r="G11956" t="s">
        <v>382</v>
      </c>
      <c r="H11956" t="s">
        <v>514</v>
      </c>
      <c r="M11956" s="2">
        <v>0</v>
      </c>
      <c r="N11956" s="2">
        <v>16000</v>
      </c>
      <c r="O11956" s="2">
        <f>IF(Tabla1[[#This Row],[Mov]]="VNT",Tabla1[[#This Row],[Sale]]-Tabla1[[#This Row],[Cost]],-Tabla1[[#This Row],[Cost]]*Tabla1[[#This Row],[Cant]])</f>
        <v>16000</v>
      </c>
      <c r="P11956" s="8">
        <f>IF(Tabla1[[#This Row],[Mov]]="VNT",-Tabla1[[#This Row],[Cant]],Tabla1[[#This Row],[Cant]])</f>
        <v>-1</v>
      </c>
      <c r="Q11956" s="8">
        <f>DAY(Tabla1[[#This Row],[Date]])</f>
        <v>10</v>
      </c>
      <c r="R11956" s="8">
        <f>MONTH(Tabla1[[#This Row],[Date]])</f>
        <v>7</v>
      </c>
      <c r="S11956" s="8">
        <f>YEAR(Tabla1[[#This Row],[Date]])</f>
        <v>2023</v>
      </c>
    </row>
    <row r="11957" spans="1:19" x14ac:dyDescent="0.2">
      <c r="A11957">
        <v>11902</v>
      </c>
      <c r="B11957" s="1">
        <v>45117</v>
      </c>
      <c r="C11957" t="s">
        <v>260</v>
      </c>
      <c r="D11957" t="s">
        <v>332</v>
      </c>
      <c r="E11957">
        <v>1</v>
      </c>
      <c r="F11957" t="s">
        <v>116</v>
      </c>
      <c r="G11957" t="s">
        <v>347</v>
      </c>
      <c r="H11957" t="s">
        <v>518</v>
      </c>
      <c r="M11957" s="2">
        <v>7008</v>
      </c>
      <c r="N11957" s="2">
        <v>7500</v>
      </c>
      <c r="O11957" s="2">
        <f>IF(Tabla1[[#This Row],[Mov]]="VNT",Tabla1[[#This Row],[Sale]]-Tabla1[[#This Row],[Cost]],-Tabla1[[#This Row],[Cost]]*Tabla1[[#This Row],[Cant]])</f>
        <v>492</v>
      </c>
      <c r="P11957" s="8">
        <f>IF(Tabla1[[#This Row],[Mov]]="VNT",-Tabla1[[#This Row],[Cant]],Tabla1[[#This Row],[Cant]])</f>
        <v>-1</v>
      </c>
      <c r="Q11957" s="8">
        <f>DAY(Tabla1[[#This Row],[Date]])</f>
        <v>10</v>
      </c>
      <c r="R11957" s="8">
        <f>MONTH(Tabla1[[#This Row],[Date]])</f>
        <v>7</v>
      </c>
      <c r="S11957" s="8">
        <f>YEAR(Tabla1[[#This Row],[Date]])</f>
        <v>2023</v>
      </c>
    </row>
    <row r="11958" spans="1:19" x14ac:dyDescent="0.2">
      <c r="A11958">
        <v>11903</v>
      </c>
      <c r="B11958" s="1">
        <v>45117</v>
      </c>
      <c r="C11958" t="s">
        <v>260</v>
      </c>
      <c r="D11958" t="s">
        <v>332</v>
      </c>
      <c r="E11958">
        <v>1</v>
      </c>
      <c r="F11958" t="s">
        <v>224</v>
      </c>
      <c r="G11958" t="s">
        <v>263</v>
      </c>
      <c r="H11958" t="s">
        <v>2946</v>
      </c>
      <c r="M11958" s="2">
        <v>12000</v>
      </c>
      <c r="N11958" s="2">
        <v>22000</v>
      </c>
      <c r="O11958" s="2">
        <f>IF(Tabla1[[#This Row],[Mov]]="VNT",Tabla1[[#This Row],[Sale]]-Tabla1[[#This Row],[Cost]],-Tabla1[[#This Row],[Cost]]*Tabla1[[#This Row],[Cant]])</f>
        <v>10000</v>
      </c>
      <c r="P11958" s="8">
        <f>IF(Tabla1[[#This Row],[Mov]]="VNT",-Tabla1[[#This Row],[Cant]],Tabla1[[#This Row],[Cant]])</f>
        <v>-1</v>
      </c>
      <c r="Q11958" s="8">
        <f>DAY(Tabla1[[#This Row],[Date]])</f>
        <v>10</v>
      </c>
      <c r="R11958" s="8">
        <f>MONTH(Tabla1[[#This Row],[Date]])</f>
        <v>7</v>
      </c>
      <c r="S11958" s="8">
        <f>YEAR(Tabla1[[#This Row],[Date]])</f>
        <v>2023</v>
      </c>
    </row>
    <row r="11959" spans="1:19" x14ac:dyDescent="0.2">
      <c r="A11959">
        <v>11904</v>
      </c>
      <c r="B11959" s="1">
        <v>45117</v>
      </c>
      <c r="C11959" t="s">
        <v>260</v>
      </c>
      <c r="D11959" t="s">
        <v>332</v>
      </c>
      <c r="E11959">
        <v>1</v>
      </c>
      <c r="F11959" t="s">
        <v>677</v>
      </c>
      <c r="G11959" t="s">
        <v>263</v>
      </c>
      <c r="H11959" t="s">
        <v>2946</v>
      </c>
      <c r="M11959" s="2">
        <v>5000</v>
      </c>
      <c r="N11959" s="2">
        <v>20000</v>
      </c>
      <c r="O11959" s="2">
        <f>IF(Tabla1[[#This Row],[Mov]]="VNT",Tabla1[[#This Row],[Sale]]-Tabla1[[#This Row],[Cost]],-Tabla1[[#This Row],[Cost]]*Tabla1[[#This Row],[Cant]])</f>
        <v>15000</v>
      </c>
      <c r="P11959" s="8">
        <f>IF(Tabla1[[#This Row],[Mov]]="VNT",-Tabla1[[#This Row],[Cant]],Tabla1[[#This Row],[Cant]])</f>
        <v>-1</v>
      </c>
      <c r="Q11959" s="8">
        <f>DAY(Tabla1[[#This Row],[Date]])</f>
        <v>10</v>
      </c>
      <c r="R11959" s="8">
        <f>MONTH(Tabla1[[#This Row],[Date]])</f>
        <v>7</v>
      </c>
      <c r="S11959" s="8">
        <f>YEAR(Tabla1[[#This Row],[Date]])</f>
        <v>2023</v>
      </c>
    </row>
    <row r="11960" spans="1:19" x14ac:dyDescent="0.2">
      <c r="A11960">
        <v>11905</v>
      </c>
      <c r="B11960" s="1">
        <v>45117</v>
      </c>
      <c r="C11960" t="s">
        <v>260</v>
      </c>
      <c r="D11960" t="s">
        <v>332</v>
      </c>
      <c r="E11960">
        <v>1</v>
      </c>
      <c r="F11960" t="s">
        <v>116</v>
      </c>
      <c r="G11960" t="s">
        <v>347</v>
      </c>
      <c r="H11960" t="s">
        <v>518</v>
      </c>
      <c r="M11960" s="2">
        <v>7008</v>
      </c>
      <c r="N11960" s="2">
        <v>7500</v>
      </c>
      <c r="O11960" s="2">
        <f>IF(Tabla1[[#This Row],[Mov]]="VNT",Tabla1[[#This Row],[Sale]]-Tabla1[[#This Row],[Cost]],-Tabla1[[#This Row],[Cost]]*Tabla1[[#This Row],[Cant]])</f>
        <v>492</v>
      </c>
      <c r="P11960" s="8">
        <f>IF(Tabla1[[#This Row],[Mov]]="VNT",-Tabla1[[#This Row],[Cant]],Tabla1[[#This Row],[Cant]])</f>
        <v>-1</v>
      </c>
      <c r="Q11960" s="8">
        <f>DAY(Tabla1[[#This Row],[Date]])</f>
        <v>10</v>
      </c>
      <c r="R11960" s="8">
        <f>MONTH(Tabla1[[#This Row],[Date]])</f>
        <v>7</v>
      </c>
      <c r="S11960" s="8">
        <f>YEAR(Tabla1[[#This Row],[Date]])</f>
        <v>2023</v>
      </c>
    </row>
    <row r="11961" spans="1:19" x14ac:dyDescent="0.2">
      <c r="A11961">
        <v>11906</v>
      </c>
      <c r="B11961" s="1">
        <v>45117</v>
      </c>
      <c r="C11961" t="s">
        <v>260</v>
      </c>
      <c r="D11961" t="s">
        <v>332</v>
      </c>
      <c r="E11961">
        <v>1</v>
      </c>
      <c r="F11961" t="s">
        <v>224</v>
      </c>
      <c r="G11961" t="s">
        <v>272</v>
      </c>
      <c r="H11961" t="s">
        <v>252</v>
      </c>
      <c r="J11961" t="s">
        <v>1078</v>
      </c>
      <c r="M11961" s="2">
        <v>8000</v>
      </c>
      <c r="N11961" s="2">
        <v>20000</v>
      </c>
      <c r="O11961" s="2">
        <f>IF(Tabla1[[#This Row],[Mov]]="VNT",Tabla1[[#This Row],[Sale]]-Tabla1[[#This Row],[Cost]],-Tabla1[[#This Row],[Cost]]*Tabla1[[#This Row],[Cant]])</f>
        <v>12000</v>
      </c>
      <c r="P11961" s="8">
        <f>IF(Tabla1[[#This Row],[Mov]]="VNT",-Tabla1[[#This Row],[Cant]],Tabla1[[#This Row],[Cant]])</f>
        <v>-1</v>
      </c>
      <c r="Q11961" s="8">
        <f>DAY(Tabla1[[#This Row],[Date]])</f>
        <v>10</v>
      </c>
      <c r="R11961" s="8">
        <f>MONTH(Tabla1[[#This Row],[Date]])</f>
        <v>7</v>
      </c>
      <c r="S11961" s="8">
        <f>YEAR(Tabla1[[#This Row],[Date]])</f>
        <v>2023</v>
      </c>
    </row>
    <row r="11962" spans="1:19" x14ac:dyDescent="0.2">
      <c r="A11962">
        <v>11907</v>
      </c>
      <c r="B11962" s="1">
        <v>45117</v>
      </c>
      <c r="C11962" t="s">
        <v>260</v>
      </c>
      <c r="D11962" t="s">
        <v>332</v>
      </c>
      <c r="E11962">
        <v>1</v>
      </c>
      <c r="F11962" t="s">
        <v>224</v>
      </c>
      <c r="G11962" t="s">
        <v>262</v>
      </c>
      <c r="H11962" t="s">
        <v>575</v>
      </c>
      <c r="J11962" t="s">
        <v>927</v>
      </c>
      <c r="M11962" s="2">
        <v>7000</v>
      </c>
      <c r="N11962" s="2">
        <v>20000</v>
      </c>
      <c r="O11962" s="2">
        <f>IF(Tabla1[[#This Row],[Mov]]="VNT",Tabla1[[#This Row],[Sale]]-Tabla1[[#This Row],[Cost]],-Tabla1[[#This Row],[Cost]]*Tabla1[[#This Row],[Cant]])</f>
        <v>13000</v>
      </c>
      <c r="P11962" s="8">
        <f>IF(Tabla1[[#This Row],[Mov]]="VNT",-Tabla1[[#This Row],[Cant]],Tabla1[[#This Row],[Cant]])</f>
        <v>-1</v>
      </c>
      <c r="Q11962" s="8">
        <f>DAY(Tabla1[[#This Row],[Date]])</f>
        <v>10</v>
      </c>
      <c r="R11962" s="8">
        <f>MONTH(Tabla1[[#This Row],[Date]])</f>
        <v>7</v>
      </c>
      <c r="S11962" s="8">
        <f>YEAR(Tabla1[[#This Row],[Date]])</f>
        <v>2023</v>
      </c>
    </row>
    <row r="11963" spans="1:19" x14ac:dyDescent="0.2">
      <c r="A11963">
        <v>11908</v>
      </c>
      <c r="B11963" s="1">
        <v>45117</v>
      </c>
      <c r="C11963" t="s">
        <v>260</v>
      </c>
      <c r="D11963" t="s">
        <v>332</v>
      </c>
      <c r="E11963">
        <v>1</v>
      </c>
      <c r="F11963" t="s">
        <v>586</v>
      </c>
      <c r="G11963" t="s">
        <v>284</v>
      </c>
      <c r="H11963" t="s">
        <v>294</v>
      </c>
      <c r="J11963" t="s">
        <v>81</v>
      </c>
      <c r="M11963" s="2">
        <v>4000</v>
      </c>
      <c r="N11963" s="2">
        <v>10000</v>
      </c>
      <c r="O11963" s="2">
        <f>IF(Tabla1[[#This Row],[Mov]]="VNT",Tabla1[[#This Row],[Sale]]-Tabla1[[#This Row],[Cost]],-Tabla1[[#This Row],[Cost]]*Tabla1[[#This Row],[Cant]])</f>
        <v>6000</v>
      </c>
      <c r="P11963" s="8">
        <f>IF(Tabla1[[#This Row],[Mov]]="VNT",-Tabla1[[#This Row],[Cant]],Tabla1[[#This Row],[Cant]])</f>
        <v>-1</v>
      </c>
      <c r="Q11963" s="8">
        <f>DAY(Tabla1[[#This Row],[Date]])</f>
        <v>10</v>
      </c>
      <c r="R11963" s="8">
        <f>MONTH(Tabla1[[#This Row],[Date]])</f>
        <v>7</v>
      </c>
      <c r="S11963" s="8">
        <f>YEAR(Tabla1[[#This Row],[Date]])</f>
        <v>2023</v>
      </c>
    </row>
    <row r="11964" spans="1:19" x14ac:dyDescent="0.2">
      <c r="A11964">
        <v>11909</v>
      </c>
      <c r="B11964" s="1">
        <v>45117</v>
      </c>
      <c r="C11964" t="s">
        <v>260</v>
      </c>
      <c r="D11964" t="s">
        <v>332</v>
      </c>
      <c r="E11964">
        <v>1</v>
      </c>
      <c r="F11964" t="s">
        <v>891</v>
      </c>
      <c r="G11964" t="s">
        <v>284</v>
      </c>
      <c r="H11964" t="s">
        <v>3715</v>
      </c>
      <c r="J11964" t="s">
        <v>3467</v>
      </c>
      <c r="M11964" s="2">
        <v>8000</v>
      </c>
      <c r="N11964" s="2">
        <v>20000</v>
      </c>
      <c r="O11964" s="2">
        <f>IF(Tabla1[[#This Row],[Mov]]="VNT",Tabla1[[#This Row],[Sale]]-Tabla1[[#This Row],[Cost]],-Tabla1[[#This Row],[Cost]]*Tabla1[[#This Row],[Cant]])</f>
        <v>12000</v>
      </c>
      <c r="P11964" s="8">
        <f>IF(Tabla1[[#This Row],[Mov]]="VNT",-Tabla1[[#This Row],[Cant]],Tabla1[[#This Row],[Cant]])</f>
        <v>-1</v>
      </c>
      <c r="Q11964" s="8">
        <f>DAY(Tabla1[[#This Row],[Date]])</f>
        <v>10</v>
      </c>
      <c r="R11964" s="8">
        <f>MONTH(Tabla1[[#This Row],[Date]])</f>
        <v>7</v>
      </c>
      <c r="S11964" s="8">
        <f>YEAR(Tabla1[[#This Row],[Date]])</f>
        <v>2023</v>
      </c>
    </row>
    <row r="11965" spans="1:19" x14ac:dyDescent="0.2">
      <c r="A11965">
        <v>11910</v>
      </c>
      <c r="B11965" s="1">
        <v>45117</v>
      </c>
      <c r="C11965" t="s">
        <v>260</v>
      </c>
      <c r="D11965" t="s">
        <v>332</v>
      </c>
      <c r="E11965">
        <v>1</v>
      </c>
      <c r="F11965" t="s">
        <v>386</v>
      </c>
      <c r="G11965" t="s">
        <v>263</v>
      </c>
      <c r="H11965" t="s">
        <v>1018</v>
      </c>
      <c r="M11965" s="2">
        <v>70000</v>
      </c>
      <c r="N11965" s="2">
        <v>130000</v>
      </c>
      <c r="O11965" s="2">
        <f>IF(Tabla1[[#This Row],[Mov]]="VNT",Tabla1[[#This Row],[Sale]]-Tabla1[[#This Row],[Cost]],-Tabla1[[#This Row],[Cost]]*Tabla1[[#This Row],[Cant]])</f>
        <v>60000</v>
      </c>
      <c r="P11965" s="8">
        <f>IF(Tabla1[[#This Row],[Mov]]="VNT",-Tabla1[[#This Row],[Cant]],Tabla1[[#This Row],[Cant]])</f>
        <v>-1</v>
      </c>
      <c r="Q11965" s="8">
        <f>DAY(Tabla1[[#This Row],[Date]])</f>
        <v>10</v>
      </c>
      <c r="R11965" s="8">
        <f>MONTH(Tabla1[[#This Row],[Date]])</f>
        <v>7</v>
      </c>
      <c r="S11965" s="8">
        <f>YEAR(Tabla1[[#This Row],[Date]])</f>
        <v>2023</v>
      </c>
    </row>
    <row r="11966" spans="1:19" x14ac:dyDescent="0.2">
      <c r="A11966">
        <v>11911</v>
      </c>
      <c r="B11966" s="1">
        <v>45117</v>
      </c>
      <c r="C11966" t="s">
        <v>260</v>
      </c>
      <c r="D11966" t="s">
        <v>332</v>
      </c>
      <c r="E11966">
        <v>1</v>
      </c>
      <c r="F11966" t="s">
        <v>224</v>
      </c>
      <c r="G11966" t="s">
        <v>272</v>
      </c>
      <c r="H11966" t="s">
        <v>252</v>
      </c>
      <c r="J11966" t="s">
        <v>23</v>
      </c>
      <c r="M11966" s="2">
        <v>8000</v>
      </c>
      <c r="N11966" s="2">
        <v>20000</v>
      </c>
      <c r="O11966" s="2">
        <f>IF(Tabla1[[#This Row],[Mov]]="VNT",Tabla1[[#This Row],[Sale]]-Tabla1[[#This Row],[Cost]],-Tabla1[[#This Row],[Cost]]*Tabla1[[#This Row],[Cant]])</f>
        <v>12000</v>
      </c>
      <c r="P11966" s="8">
        <f>IF(Tabla1[[#This Row],[Mov]]="VNT",-Tabla1[[#This Row],[Cant]],Tabla1[[#This Row],[Cant]])</f>
        <v>-1</v>
      </c>
      <c r="Q11966" s="8">
        <f>DAY(Tabla1[[#This Row],[Date]])</f>
        <v>10</v>
      </c>
      <c r="R11966" s="8">
        <f>MONTH(Tabla1[[#This Row],[Date]])</f>
        <v>7</v>
      </c>
      <c r="S11966" s="8">
        <f>YEAR(Tabla1[[#This Row],[Date]])</f>
        <v>2023</v>
      </c>
    </row>
    <row r="11967" spans="1:19" x14ac:dyDescent="0.2">
      <c r="A11967">
        <v>11912</v>
      </c>
      <c r="B11967" s="1">
        <v>45117</v>
      </c>
      <c r="C11967" t="s">
        <v>260</v>
      </c>
      <c r="D11967" t="s">
        <v>332</v>
      </c>
      <c r="E11967">
        <v>1</v>
      </c>
      <c r="F11967" t="s">
        <v>342</v>
      </c>
      <c r="G11967" t="s">
        <v>263</v>
      </c>
      <c r="H11967" t="s">
        <v>3716</v>
      </c>
      <c r="M11967" s="2">
        <v>900</v>
      </c>
      <c r="N11967" s="2">
        <v>10000</v>
      </c>
      <c r="O11967" s="2">
        <f>IF(Tabla1[[#This Row],[Mov]]="VNT",Tabla1[[#This Row],[Sale]]-Tabla1[[#This Row],[Cost]],-Tabla1[[#This Row],[Cost]]*Tabla1[[#This Row],[Cant]])</f>
        <v>9100</v>
      </c>
      <c r="P11967" s="8">
        <f>IF(Tabla1[[#This Row],[Mov]]="VNT",-Tabla1[[#This Row],[Cant]],Tabla1[[#This Row],[Cant]])</f>
        <v>-1</v>
      </c>
      <c r="Q11967" s="8">
        <f>DAY(Tabla1[[#This Row],[Date]])</f>
        <v>10</v>
      </c>
      <c r="R11967" s="8">
        <f>MONTH(Tabla1[[#This Row],[Date]])</f>
        <v>7</v>
      </c>
      <c r="S11967" s="8">
        <f>YEAR(Tabla1[[#This Row],[Date]])</f>
        <v>2023</v>
      </c>
    </row>
    <row r="11968" spans="1:19" x14ac:dyDescent="0.2">
      <c r="A11968">
        <v>11913</v>
      </c>
      <c r="B11968" s="1">
        <v>45117</v>
      </c>
      <c r="C11968" t="s">
        <v>260</v>
      </c>
      <c r="D11968" t="s">
        <v>332</v>
      </c>
      <c r="E11968">
        <v>1</v>
      </c>
      <c r="F11968" t="s">
        <v>532</v>
      </c>
      <c r="G11968" t="s">
        <v>266</v>
      </c>
      <c r="H11968" t="s">
        <v>3578</v>
      </c>
      <c r="M11968" s="2">
        <v>25000</v>
      </c>
      <c r="N11968" s="2">
        <v>60000</v>
      </c>
      <c r="O11968" s="2">
        <f>IF(Tabla1[[#This Row],[Mov]]="VNT",Tabla1[[#This Row],[Sale]]-Tabla1[[#This Row],[Cost]],-Tabla1[[#This Row],[Cost]]*Tabla1[[#This Row],[Cant]])</f>
        <v>35000</v>
      </c>
      <c r="P11968" s="8">
        <f>IF(Tabla1[[#This Row],[Mov]]="VNT",-Tabla1[[#This Row],[Cant]],Tabla1[[#This Row],[Cant]])</f>
        <v>-1</v>
      </c>
      <c r="Q11968" s="8">
        <f>DAY(Tabla1[[#This Row],[Date]])</f>
        <v>10</v>
      </c>
      <c r="R11968" s="8">
        <f>MONTH(Tabla1[[#This Row],[Date]])</f>
        <v>7</v>
      </c>
      <c r="S11968" s="8">
        <f>YEAR(Tabla1[[#This Row],[Date]])</f>
        <v>2023</v>
      </c>
    </row>
    <row r="11969" spans="1:19" x14ac:dyDescent="0.2">
      <c r="A11969">
        <v>11914</v>
      </c>
      <c r="B11969" s="1">
        <v>45117</v>
      </c>
      <c r="C11969" t="s">
        <v>260</v>
      </c>
      <c r="D11969" t="s">
        <v>332</v>
      </c>
      <c r="E11969">
        <v>1</v>
      </c>
      <c r="F11969" t="s">
        <v>116</v>
      </c>
      <c r="G11969" t="s">
        <v>347</v>
      </c>
      <c r="H11969" t="s">
        <v>518</v>
      </c>
      <c r="M11969" s="2">
        <v>3270</v>
      </c>
      <c r="N11969" s="2">
        <v>3500</v>
      </c>
      <c r="O11969" s="2">
        <f>IF(Tabla1[[#This Row],[Mov]]="VNT",Tabla1[[#This Row],[Sale]]-Tabla1[[#This Row],[Cost]],-Tabla1[[#This Row],[Cost]]*Tabla1[[#This Row],[Cant]])</f>
        <v>230</v>
      </c>
      <c r="P11969" s="8">
        <f>IF(Tabla1[[#This Row],[Mov]]="VNT",-Tabla1[[#This Row],[Cant]],Tabla1[[#This Row],[Cant]])</f>
        <v>-1</v>
      </c>
      <c r="Q11969" s="8">
        <f>DAY(Tabla1[[#This Row],[Date]])</f>
        <v>10</v>
      </c>
      <c r="R11969" s="8">
        <f>MONTH(Tabla1[[#This Row],[Date]])</f>
        <v>7</v>
      </c>
      <c r="S11969" s="8">
        <f>YEAR(Tabla1[[#This Row],[Date]])</f>
        <v>2023</v>
      </c>
    </row>
    <row r="11970" spans="1:19" x14ac:dyDescent="0.2">
      <c r="A11970">
        <v>11915</v>
      </c>
      <c r="B11970" s="1">
        <v>45117</v>
      </c>
      <c r="C11970" t="s">
        <v>260</v>
      </c>
      <c r="D11970" t="s">
        <v>332</v>
      </c>
      <c r="E11970">
        <v>1</v>
      </c>
      <c r="F11970" t="s">
        <v>116</v>
      </c>
      <c r="G11970" t="s">
        <v>347</v>
      </c>
      <c r="H11970" t="s">
        <v>518</v>
      </c>
      <c r="M11970" s="2">
        <v>6074</v>
      </c>
      <c r="N11970" s="2">
        <v>6500</v>
      </c>
      <c r="O11970" s="2">
        <f>IF(Tabla1[[#This Row],[Mov]]="VNT",Tabla1[[#This Row],[Sale]]-Tabla1[[#This Row],[Cost]],-Tabla1[[#This Row],[Cost]]*Tabla1[[#This Row],[Cant]])</f>
        <v>426</v>
      </c>
      <c r="P11970" s="8">
        <f>IF(Tabla1[[#This Row],[Mov]]="VNT",-Tabla1[[#This Row],[Cant]],Tabla1[[#This Row],[Cant]])</f>
        <v>-1</v>
      </c>
      <c r="Q11970" s="8">
        <f>DAY(Tabla1[[#This Row],[Date]])</f>
        <v>10</v>
      </c>
      <c r="R11970" s="8">
        <f>MONTH(Tabla1[[#This Row],[Date]])</f>
        <v>7</v>
      </c>
      <c r="S11970" s="8">
        <f>YEAR(Tabla1[[#This Row],[Date]])</f>
        <v>2023</v>
      </c>
    </row>
    <row r="11971" spans="1:19" x14ac:dyDescent="0.2">
      <c r="A11971">
        <v>11916</v>
      </c>
      <c r="B11971" s="1">
        <v>45117</v>
      </c>
      <c r="C11971" t="s">
        <v>260</v>
      </c>
      <c r="D11971" t="s">
        <v>332</v>
      </c>
      <c r="E11971">
        <v>1</v>
      </c>
      <c r="F11971" t="s">
        <v>21</v>
      </c>
      <c r="G11971" t="s">
        <v>272</v>
      </c>
      <c r="H11971" t="s">
        <v>24</v>
      </c>
      <c r="J11971" t="s">
        <v>23</v>
      </c>
      <c r="M11971" s="2">
        <v>3500</v>
      </c>
      <c r="N11971" s="2">
        <v>12000</v>
      </c>
      <c r="O11971" s="2">
        <f>IF(Tabla1[[#This Row],[Mov]]="VNT",Tabla1[[#This Row],[Sale]]-Tabla1[[#This Row],[Cost]],-Tabla1[[#This Row],[Cost]]*Tabla1[[#This Row],[Cant]])</f>
        <v>8500</v>
      </c>
      <c r="P11971" s="8">
        <f>IF(Tabla1[[#This Row],[Mov]]="VNT",-Tabla1[[#This Row],[Cant]],Tabla1[[#This Row],[Cant]])</f>
        <v>-1</v>
      </c>
      <c r="Q11971" s="8">
        <f>DAY(Tabla1[[#This Row],[Date]])</f>
        <v>10</v>
      </c>
      <c r="R11971" s="8">
        <f>MONTH(Tabla1[[#This Row],[Date]])</f>
        <v>7</v>
      </c>
      <c r="S11971" s="8">
        <f>YEAR(Tabla1[[#This Row],[Date]])</f>
        <v>2023</v>
      </c>
    </row>
    <row r="11972" spans="1:19" x14ac:dyDescent="0.2">
      <c r="A11972">
        <v>11917</v>
      </c>
      <c r="B11972" s="1">
        <v>45117</v>
      </c>
      <c r="C11972" t="s">
        <v>260</v>
      </c>
      <c r="D11972" t="s">
        <v>332</v>
      </c>
      <c r="E11972">
        <v>1</v>
      </c>
      <c r="F11972" t="s">
        <v>116</v>
      </c>
      <c r="G11972" t="s">
        <v>347</v>
      </c>
      <c r="H11972" t="s">
        <v>519</v>
      </c>
      <c r="M11972" s="2">
        <v>9345</v>
      </c>
      <c r="N11972" s="2">
        <v>10000</v>
      </c>
      <c r="O11972" s="2">
        <f>IF(Tabla1[[#This Row],[Mov]]="VNT",Tabla1[[#This Row],[Sale]]-Tabla1[[#This Row],[Cost]],-Tabla1[[#This Row],[Cost]]*Tabla1[[#This Row],[Cant]])</f>
        <v>655</v>
      </c>
      <c r="P11972" s="8">
        <f>IF(Tabla1[[#This Row],[Mov]]="VNT",-Tabla1[[#This Row],[Cant]],Tabla1[[#This Row],[Cant]])</f>
        <v>-1</v>
      </c>
      <c r="Q11972" s="8">
        <f>DAY(Tabla1[[#This Row],[Date]])</f>
        <v>10</v>
      </c>
      <c r="R11972" s="8">
        <f>MONTH(Tabla1[[#This Row],[Date]])</f>
        <v>7</v>
      </c>
      <c r="S11972" s="8">
        <f>YEAR(Tabla1[[#This Row],[Date]])</f>
        <v>2023</v>
      </c>
    </row>
    <row r="11973" spans="1:19" x14ac:dyDescent="0.2">
      <c r="A11973">
        <v>11918</v>
      </c>
      <c r="B11973" s="1">
        <v>45118</v>
      </c>
      <c r="C11973" t="s">
        <v>260</v>
      </c>
      <c r="D11973" t="s">
        <v>332</v>
      </c>
      <c r="E11973">
        <v>1</v>
      </c>
      <c r="F11973" t="s">
        <v>365</v>
      </c>
      <c r="G11973" t="s">
        <v>943</v>
      </c>
      <c r="H11973" t="s">
        <v>1617</v>
      </c>
      <c r="M11973" s="2">
        <v>4000</v>
      </c>
      <c r="N11973" s="2">
        <v>9000</v>
      </c>
      <c r="O11973" s="2">
        <f>IF(Tabla1[[#This Row],[Mov]]="VNT",Tabla1[[#This Row],[Sale]]-Tabla1[[#This Row],[Cost]],-Tabla1[[#This Row],[Cost]]*Tabla1[[#This Row],[Cant]])</f>
        <v>5000</v>
      </c>
      <c r="P11973" s="8">
        <f>IF(Tabla1[[#This Row],[Mov]]="VNT",-Tabla1[[#This Row],[Cant]],Tabla1[[#This Row],[Cant]])</f>
        <v>-1</v>
      </c>
      <c r="Q11973" s="8">
        <f>DAY(Tabla1[[#This Row],[Date]])</f>
        <v>11</v>
      </c>
      <c r="R11973" s="8">
        <f>MONTH(Tabla1[[#This Row],[Date]])</f>
        <v>7</v>
      </c>
      <c r="S11973" s="8">
        <f>YEAR(Tabla1[[#This Row],[Date]])</f>
        <v>2023</v>
      </c>
    </row>
    <row r="11974" spans="1:19" x14ac:dyDescent="0.2">
      <c r="A11974">
        <v>11919</v>
      </c>
      <c r="B11974" s="1">
        <v>45118</v>
      </c>
      <c r="C11974" t="s">
        <v>260</v>
      </c>
      <c r="D11974" t="s">
        <v>3717</v>
      </c>
      <c r="E11974">
        <v>1</v>
      </c>
      <c r="F11974" t="s">
        <v>365</v>
      </c>
      <c r="G11974" t="s">
        <v>366</v>
      </c>
      <c r="H11974" t="s">
        <v>370</v>
      </c>
      <c r="M11974" s="2">
        <v>7500</v>
      </c>
      <c r="N11974" s="2">
        <v>15000</v>
      </c>
      <c r="O11974" s="2">
        <f>IF(Tabla1[[#This Row],[Mov]]="VNT",Tabla1[[#This Row],[Sale]]-Tabla1[[#This Row],[Cost]],-Tabla1[[#This Row],[Cost]]*Tabla1[[#This Row],[Cant]])</f>
        <v>7500</v>
      </c>
      <c r="P11974" s="8">
        <f>IF(Tabla1[[#This Row],[Mov]]="VNT",-Tabla1[[#This Row],[Cant]],Tabla1[[#This Row],[Cant]])</f>
        <v>-1</v>
      </c>
      <c r="Q11974" s="8">
        <f>DAY(Tabla1[[#This Row],[Date]])</f>
        <v>11</v>
      </c>
      <c r="R11974" s="8">
        <f>MONTH(Tabla1[[#This Row],[Date]])</f>
        <v>7</v>
      </c>
      <c r="S11974" s="8">
        <f>YEAR(Tabla1[[#This Row],[Date]])</f>
        <v>2023</v>
      </c>
    </row>
    <row r="11975" spans="1:19" x14ac:dyDescent="0.2">
      <c r="A11975">
        <v>11920</v>
      </c>
      <c r="B11975" s="1">
        <v>45118</v>
      </c>
      <c r="C11975" t="s">
        <v>260</v>
      </c>
      <c r="D11975" t="s">
        <v>3717</v>
      </c>
      <c r="E11975">
        <v>1</v>
      </c>
      <c r="F11975" t="s">
        <v>458</v>
      </c>
      <c r="G11975" t="s">
        <v>266</v>
      </c>
      <c r="H11975" t="s">
        <v>1657</v>
      </c>
      <c r="M11975" s="2">
        <v>0</v>
      </c>
      <c r="N11975" s="2">
        <v>7000</v>
      </c>
      <c r="O11975" s="2">
        <f>IF(Tabla1[[#This Row],[Mov]]="VNT",Tabla1[[#This Row],[Sale]]-Tabla1[[#This Row],[Cost]],-Tabla1[[#This Row],[Cost]]*Tabla1[[#This Row],[Cant]])</f>
        <v>7000</v>
      </c>
      <c r="P11975" s="8">
        <f>IF(Tabla1[[#This Row],[Mov]]="VNT",-Tabla1[[#This Row],[Cant]],Tabla1[[#This Row],[Cant]])</f>
        <v>-1</v>
      </c>
      <c r="Q11975" s="8">
        <f>DAY(Tabla1[[#This Row],[Date]])</f>
        <v>11</v>
      </c>
      <c r="R11975" s="8">
        <f>MONTH(Tabla1[[#This Row],[Date]])</f>
        <v>7</v>
      </c>
      <c r="S11975" s="8">
        <f>YEAR(Tabla1[[#This Row],[Date]])</f>
        <v>2023</v>
      </c>
    </row>
    <row r="11976" spans="1:19" x14ac:dyDescent="0.2">
      <c r="A11976">
        <v>11921</v>
      </c>
      <c r="B11976" s="1">
        <v>45118</v>
      </c>
      <c r="C11976" t="s">
        <v>260</v>
      </c>
      <c r="D11976" t="s">
        <v>350</v>
      </c>
      <c r="E11976">
        <v>1</v>
      </c>
      <c r="F11976" t="s">
        <v>455</v>
      </c>
      <c r="G11976" t="s">
        <v>349</v>
      </c>
      <c r="H11976" t="s">
        <v>457</v>
      </c>
      <c r="M11976" s="2">
        <v>0</v>
      </c>
      <c r="N11976" s="2">
        <v>4000</v>
      </c>
      <c r="O11976" s="2">
        <f>IF(Tabla1[[#This Row],[Mov]]="VNT",Tabla1[[#This Row],[Sale]]-Tabla1[[#This Row],[Cost]],-Tabla1[[#This Row],[Cost]]*Tabla1[[#This Row],[Cant]])</f>
        <v>4000</v>
      </c>
      <c r="P11976" s="8">
        <f>IF(Tabla1[[#This Row],[Mov]]="VNT",-Tabla1[[#This Row],[Cant]],Tabla1[[#This Row],[Cant]])</f>
        <v>-1</v>
      </c>
      <c r="Q11976" s="8">
        <f>DAY(Tabla1[[#This Row],[Date]])</f>
        <v>11</v>
      </c>
      <c r="R11976" s="8">
        <f>MONTH(Tabla1[[#This Row],[Date]])</f>
        <v>7</v>
      </c>
      <c r="S11976" s="8">
        <f>YEAR(Tabla1[[#This Row],[Date]])</f>
        <v>2023</v>
      </c>
    </row>
    <row r="11977" spans="1:19" x14ac:dyDescent="0.2">
      <c r="A11977">
        <v>11922</v>
      </c>
      <c r="B11977" s="1">
        <v>45118</v>
      </c>
      <c r="C11977" t="s">
        <v>260</v>
      </c>
      <c r="D11977" t="s">
        <v>350</v>
      </c>
      <c r="E11977">
        <v>1</v>
      </c>
      <c r="F11977" t="s">
        <v>116</v>
      </c>
      <c r="G11977" t="s">
        <v>349</v>
      </c>
      <c r="H11977" t="s">
        <v>568</v>
      </c>
      <c r="M11977" s="2">
        <v>934</v>
      </c>
      <c r="N11977" s="2">
        <v>1000</v>
      </c>
      <c r="O11977" s="2">
        <f>IF(Tabla1[[#This Row],[Mov]]="VNT",Tabla1[[#This Row],[Sale]]-Tabla1[[#This Row],[Cost]],-Tabla1[[#This Row],[Cost]]*Tabla1[[#This Row],[Cant]])</f>
        <v>66</v>
      </c>
      <c r="P11977" s="8">
        <f>IF(Tabla1[[#This Row],[Mov]]="VNT",-Tabla1[[#This Row],[Cant]],Tabla1[[#This Row],[Cant]])</f>
        <v>-1</v>
      </c>
      <c r="Q11977" s="8">
        <f>DAY(Tabla1[[#This Row],[Date]])</f>
        <v>11</v>
      </c>
      <c r="R11977" s="8">
        <f>MONTH(Tabla1[[#This Row],[Date]])</f>
        <v>7</v>
      </c>
      <c r="S11977" s="8">
        <f>YEAR(Tabla1[[#This Row],[Date]])</f>
        <v>2023</v>
      </c>
    </row>
    <row r="11978" spans="1:19" x14ac:dyDescent="0.2">
      <c r="A11978">
        <v>11923</v>
      </c>
      <c r="B11978" s="1">
        <v>45118</v>
      </c>
      <c r="C11978" t="s">
        <v>260</v>
      </c>
      <c r="D11978" t="s">
        <v>332</v>
      </c>
      <c r="E11978">
        <v>1</v>
      </c>
      <c r="F11978" t="s">
        <v>677</v>
      </c>
      <c r="G11978" t="s">
        <v>263</v>
      </c>
      <c r="H11978" t="s">
        <v>3677</v>
      </c>
      <c r="M11978" s="2">
        <v>0</v>
      </c>
      <c r="N11978" s="2">
        <v>5000</v>
      </c>
      <c r="O11978" s="2">
        <f>IF(Tabla1[[#This Row],[Mov]]="VNT",Tabla1[[#This Row],[Sale]]-Tabla1[[#This Row],[Cost]],-Tabla1[[#This Row],[Cost]]*Tabla1[[#This Row],[Cant]])</f>
        <v>5000</v>
      </c>
      <c r="P11978" s="8">
        <f>IF(Tabla1[[#This Row],[Mov]]="VNT",-Tabla1[[#This Row],[Cant]],Tabla1[[#This Row],[Cant]])</f>
        <v>-1</v>
      </c>
      <c r="Q11978" s="8">
        <f>DAY(Tabla1[[#This Row],[Date]])</f>
        <v>11</v>
      </c>
      <c r="R11978" s="8">
        <f>MONTH(Tabla1[[#This Row],[Date]])</f>
        <v>7</v>
      </c>
      <c r="S11978" s="8">
        <f>YEAR(Tabla1[[#This Row],[Date]])</f>
        <v>2023</v>
      </c>
    </row>
    <row r="11979" spans="1:19" x14ac:dyDescent="0.2">
      <c r="A11979">
        <v>11924</v>
      </c>
      <c r="B11979" s="1">
        <v>45118</v>
      </c>
      <c r="C11979" t="s">
        <v>260</v>
      </c>
      <c r="D11979" t="s">
        <v>332</v>
      </c>
      <c r="E11979">
        <v>1</v>
      </c>
      <c r="F11979" t="s">
        <v>3631</v>
      </c>
      <c r="G11979" t="s">
        <v>263</v>
      </c>
      <c r="H11979" t="s">
        <v>672</v>
      </c>
      <c r="M11979" s="2">
        <v>5000</v>
      </c>
      <c r="N11979" s="2">
        <v>10000</v>
      </c>
      <c r="O11979" s="2">
        <f>IF(Tabla1[[#This Row],[Mov]]="VNT",Tabla1[[#This Row],[Sale]]-Tabla1[[#This Row],[Cost]],-Tabla1[[#This Row],[Cost]]*Tabla1[[#This Row],[Cant]])</f>
        <v>5000</v>
      </c>
      <c r="P11979" s="8">
        <f>IF(Tabla1[[#This Row],[Mov]]="VNT",-Tabla1[[#This Row],[Cant]],Tabla1[[#This Row],[Cant]])</f>
        <v>-1</v>
      </c>
      <c r="Q11979" s="8">
        <f>DAY(Tabla1[[#This Row],[Date]])</f>
        <v>11</v>
      </c>
      <c r="R11979" s="8">
        <f>MONTH(Tabla1[[#This Row],[Date]])</f>
        <v>7</v>
      </c>
      <c r="S11979" s="8">
        <f>YEAR(Tabla1[[#This Row],[Date]])</f>
        <v>2023</v>
      </c>
    </row>
    <row r="11980" spans="1:19" x14ac:dyDescent="0.2">
      <c r="A11980">
        <v>11925</v>
      </c>
      <c r="B11980" s="1">
        <v>45118</v>
      </c>
      <c r="C11980" t="s">
        <v>260</v>
      </c>
      <c r="D11980" t="s">
        <v>332</v>
      </c>
      <c r="E11980">
        <v>1</v>
      </c>
      <c r="F11980" t="s">
        <v>3615</v>
      </c>
      <c r="G11980" t="s">
        <v>263</v>
      </c>
      <c r="H11980" t="s">
        <v>3678</v>
      </c>
      <c r="M11980" s="2">
        <v>0</v>
      </c>
      <c r="N11980" s="2">
        <v>5000</v>
      </c>
      <c r="O11980" s="2">
        <f>IF(Tabla1[[#This Row],[Mov]]="VNT",Tabla1[[#This Row],[Sale]]-Tabla1[[#This Row],[Cost]],-Tabla1[[#This Row],[Cost]]*Tabla1[[#This Row],[Cant]])</f>
        <v>5000</v>
      </c>
      <c r="P11980" s="8">
        <f>IF(Tabla1[[#This Row],[Mov]]="VNT",-Tabla1[[#This Row],[Cant]],Tabla1[[#This Row],[Cant]])</f>
        <v>-1</v>
      </c>
      <c r="Q11980" s="8">
        <f>DAY(Tabla1[[#This Row],[Date]])</f>
        <v>11</v>
      </c>
      <c r="R11980" s="8">
        <f>MONTH(Tabla1[[#This Row],[Date]])</f>
        <v>7</v>
      </c>
      <c r="S11980" s="8">
        <f>YEAR(Tabla1[[#This Row],[Date]])</f>
        <v>2023</v>
      </c>
    </row>
    <row r="11981" spans="1:19" x14ac:dyDescent="0.2">
      <c r="A11981">
        <v>11926</v>
      </c>
      <c r="B11981" s="1">
        <v>45118</v>
      </c>
      <c r="C11981" t="s">
        <v>260</v>
      </c>
      <c r="D11981" t="s">
        <v>3724</v>
      </c>
      <c r="E11981">
        <v>1</v>
      </c>
      <c r="F11981" t="s">
        <v>386</v>
      </c>
      <c r="G11981" t="s">
        <v>272</v>
      </c>
      <c r="H11981" t="s">
        <v>2968</v>
      </c>
      <c r="M11981" s="2">
        <v>70000</v>
      </c>
      <c r="N11981" s="2">
        <v>135000</v>
      </c>
      <c r="O11981" s="2">
        <f>IF(Tabla1[[#This Row],[Mov]]="VNT",Tabla1[[#This Row],[Sale]]-Tabla1[[#This Row],[Cost]],-Tabla1[[#This Row],[Cost]]*Tabla1[[#This Row],[Cant]])</f>
        <v>65000</v>
      </c>
      <c r="P11981" s="8">
        <f>IF(Tabla1[[#This Row],[Mov]]="VNT",-Tabla1[[#This Row],[Cant]],Tabla1[[#This Row],[Cant]])</f>
        <v>-1</v>
      </c>
      <c r="Q11981" s="8">
        <f>DAY(Tabla1[[#This Row],[Date]])</f>
        <v>11</v>
      </c>
      <c r="R11981" s="8">
        <f>MONTH(Tabla1[[#This Row],[Date]])</f>
        <v>7</v>
      </c>
      <c r="S11981" s="8">
        <f>YEAR(Tabla1[[#This Row],[Date]])</f>
        <v>2023</v>
      </c>
    </row>
    <row r="11982" spans="1:19" x14ac:dyDescent="0.2">
      <c r="A11982">
        <v>11927</v>
      </c>
      <c r="B11982" s="1">
        <v>45118</v>
      </c>
      <c r="C11982" t="s">
        <v>260</v>
      </c>
      <c r="D11982" t="s">
        <v>332</v>
      </c>
      <c r="E11982">
        <v>1</v>
      </c>
      <c r="F11982" t="s">
        <v>891</v>
      </c>
      <c r="G11982" t="s">
        <v>284</v>
      </c>
      <c r="H11982" t="s">
        <v>1015</v>
      </c>
      <c r="M11982" s="2">
        <v>3500</v>
      </c>
      <c r="N11982" s="2">
        <v>10000</v>
      </c>
      <c r="O11982" s="2">
        <f>IF(Tabla1[[#This Row],[Mov]]="VNT",Tabla1[[#This Row],[Sale]]-Tabla1[[#This Row],[Cost]],-Tabla1[[#This Row],[Cost]]*Tabla1[[#This Row],[Cant]])</f>
        <v>6500</v>
      </c>
      <c r="P11982" s="8">
        <f>IF(Tabla1[[#This Row],[Mov]]="VNT",-Tabla1[[#This Row],[Cant]],Tabla1[[#This Row],[Cant]])</f>
        <v>-1</v>
      </c>
      <c r="Q11982" s="8">
        <f>DAY(Tabla1[[#This Row],[Date]])</f>
        <v>11</v>
      </c>
      <c r="R11982" s="8">
        <f>MONTH(Tabla1[[#This Row],[Date]])</f>
        <v>7</v>
      </c>
      <c r="S11982" s="8">
        <f>YEAR(Tabla1[[#This Row],[Date]])</f>
        <v>2023</v>
      </c>
    </row>
    <row r="11983" spans="1:19" x14ac:dyDescent="0.2">
      <c r="A11983">
        <v>11928</v>
      </c>
      <c r="B11983" s="1">
        <v>45118</v>
      </c>
      <c r="C11983" t="s">
        <v>260</v>
      </c>
      <c r="D11983" t="s">
        <v>332</v>
      </c>
      <c r="E11983">
        <v>1</v>
      </c>
      <c r="F11983" t="s">
        <v>48</v>
      </c>
      <c r="G11983" t="s">
        <v>197</v>
      </c>
      <c r="H11983" t="s">
        <v>1288</v>
      </c>
      <c r="M11983" s="2">
        <v>18000</v>
      </c>
      <c r="N11983" s="2">
        <v>35000</v>
      </c>
      <c r="O11983" s="2">
        <f>IF(Tabla1[[#This Row],[Mov]]="VNT",Tabla1[[#This Row],[Sale]]-Tabla1[[#This Row],[Cost]],-Tabla1[[#This Row],[Cost]]*Tabla1[[#This Row],[Cant]])</f>
        <v>17000</v>
      </c>
      <c r="P11983" s="8">
        <f>IF(Tabla1[[#This Row],[Mov]]="VNT",-Tabla1[[#This Row],[Cant]],Tabla1[[#This Row],[Cant]])</f>
        <v>-1</v>
      </c>
      <c r="Q11983" s="8">
        <f>DAY(Tabla1[[#This Row],[Date]])</f>
        <v>11</v>
      </c>
      <c r="R11983" s="8">
        <f>MONTH(Tabla1[[#This Row],[Date]])</f>
        <v>7</v>
      </c>
      <c r="S11983" s="8">
        <f>YEAR(Tabla1[[#This Row],[Date]])</f>
        <v>2023</v>
      </c>
    </row>
    <row r="11984" spans="1:19" x14ac:dyDescent="0.2">
      <c r="A11984">
        <v>11929</v>
      </c>
      <c r="B11984" s="1">
        <v>45118</v>
      </c>
      <c r="C11984" t="s">
        <v>260</v>
      </c>
      <c r="D11984" t="s">
        <v>332</v>
      </c>
      <c r="E11984">
        <v>1</v>
      </c>
      <c r="F11984" t="s">
        <v>225</v>
      </c>
      <c r="G11984" t="s">
        <v>263</v>
      </c>
      <c r="H11984" t="s">
        <v>672</v>
      </c>
      <c r="M11984" s="2">
        <v>1100</v>
      </c>
      <c r="N11984" s="2">
        <v>10000</v>
      </c>
      <c r="O11984" s="2">
        <f>IF(Tabla1[[#This Row],[Mov]]="VNT",Tabla1[[#This Row],[Sale]]-Tabla1[[#This Row],[Cost]],-Tabla1[[#This Row],[Cost]]*Tabla1[[#This Row],[Cant]])</f>
        <v>8900</v>
      </c>
      <c r="P11984" s="8">
        <f>IF(Tabla1[[#This Row],[Mov]]="VNT",-Tabla1[[#This Row],[Cant]],Tabla1[[#This Row],[Cant]])</f>
        <v>-1</v>
      </c>
      <c r="Q11984" s="8">
        <f>DAY(Tabla1[[#This Row],[Date]])</f>
        <v>11</v>
      </c>
      <c r="R11984" s="8">
        <f>MONTH(Tabla1[[#This Row],[Date]])</f>
        <v>7</v>
      </c>
      <c r="S11984" s="8">
        <f>YEAR(Tabla1[[#This Row],[Date]])</f>
        <v>2023</v>
      </c>
    </row>
    <row r="11985" spans="1:19" x14ac:dyDescent="0.2">
      <c r="A11985">
        <v>11930</v>
      </c>
      <c r="B11985" s="1">
        <v>45118</v>
      </c>
      <c r="C11985" t="s">
        <v>260</v>
      </c>
      <c r="D11985" t="s">
        <v>332</v>
      </c>
      <c r="E11985">
        <v>1</v>
      </c>
      <c r="F11985" t="s">
        <v>3686</v>
      </c>
      <c r="G11985" t="s">
        <v>382</v>
      </c>
      <c r="H11985" t="s">
        <v>514</v>
      </c>
      <c r="M11985" s="2">
        <v>0</v>
      </c>
      <c r="N11985" s="2">
        <v>3500</v>
      </c>
      <c r="O11985" s="2">
        <f>IF(Tabla1[[#This Row],[Mov]]="VNT",Tabla1[[#This Row],[Sale]]-Tabla1[[#This Row],[Cost]],-Tabla1[[#This Row],[Cost]]*Tabla1[[#This Row],[Cant]])</f>
        <v>3500</v>
      </c>
      <c r="P11985" s="8">
        <f>IF(Tabla1[[#This Row],[Mov]]="VNT",-Tabla1[[#This Row],[Cant]],Tabla1[[#This Row],[Cant]])</f>
        <v>-1</v>
      </c>
      <c r="Q11985" s="8">
        <f>DAY(Tabla1[[#This Row],[Date]])</f>
        <v>11</v>
      </c>
      <c r="R11985" s="8">
        <f>MONTH(Tabla1[[#This Row],[Date]])</f>
        <v>7</v>
      </c>
      <c r="S11985" s="8">
        <f>YEAR(Tabla1[[#This Row],[Date]])</f>
        <v>2023</v>
      </c>
    </row>
    <row r="11986" spans="1:19" x14ac:dyDescent="0.2">
      <c r="A11986">
        <v>11931</v>
      </c>
      <c r="B11986" s="1">
        <v>45118</v>
      </c>
      <c r="C11986" t="s">
        <v>260</v>
      </c>
      <c r="D11986" t="s">
        <v>332</v>
      </c>
      <c r="E11986">
        <v>1</v>
      </c>
      <c r="F11986" t="s">
        <v>586</v>
      </c>
      <c r="G11986" t="s">
        <v>263</v>
      </c>
      <c r="H11986" t="s">
        <v>672</v>
      </c>
      <c r="L11986" t="s">
        <v>3726</v>
      </c>
      <c r="M11986" s="2">
        <v>5000</v>
      </c>
      <c r="N11986" s="2">
        <v>15000</v>
      </c>
      <c r="O11986" s="2">
        <f>IF(Tabla1[[#This Row],[Mov]]="VNT",Tabla1[[#This Row],[Sale]]-Tabla1[[#This Row],[Cost]],-Tabla1[[#This Row],[Cost]]*Tabla1[[#This Row],[Cant]])</f>
        <v>10000</v>
      </c>
      <c r="P11986" s="8">
        <f>IF(Tabla1[[#This Row],[Mov]]="VNT",-Tabla1[[#This Row],[Cant]],Tabla1[[#This Row],[Cant]])</f>
        <v>-1</v>
      </c>
      <c r="Q11986" s="8">
        <f>DAY(Tabla1[[#This Row],[Date]])</f>
        <v>11</v>
      </c>
      <c r="R11986" s="8">
        <f>MONTH(Tabla1[[#This Row],[Date]])</f>
        <v>7</v>
      </c>
      <c r="S11986" s="8">
        <f>YEAR(Tabla1[[#This Row],[Date]])</f>
        <v>2023</v>
      </c>
    </row>
    <row r="11987" spans="1:19" x14ac:dyDescent="0.2">
      <c r="A11987">
        <v>11932</v>
      </c>
      <c r="B11987" s="1">
        <v>45118</v>
      </c>
      <c r="C11987" t="s">
        <v>260</v>
      </c>
      <c r="D11987" t="s">
        <v>332</v>
      </c>
      <c r="E11987">
        <v>1</v>
      </c>
      <c r="F11987" t="s">
        <v>116</v>
      </c>
      <c r="G11987" t="s">
        <v>347</v>
      </c>
      <c r="H11987" t="s">
        <v>518</v>
      </c>
      <c r="M11987" s="2">
        <v>6074</v>
      </c>
      <c r="N11987" s="2">
        <v>6500</v>
      </c>
      <c r="O11987" s="2">
        <f>IF(Tabla1[[#This Row],[Mov]]="VNT",Tabla1[[#This Row],[Sale]]-Tabla1[[#This Row],[Cost]],-Tabla1[[#This Row],[Cost]]*Tabla1[[#This Row],[Cant]])</f>
        <v>426</v>
      </c>
      <c r="P11987" s="8">
        <f>IF(Tabla1[[#This Row],[Mov]]="VNT",-Tabla1[[#This Row],[Cant]],Tabla1[[#This Row],[Cant]])</f>
        <v>-1</v>
      </c>
      <c r="Q11987" s="8">
        <f>DAY(Tabla1[[#This Row],[Date]])</f>
        <v>11</v>
      </c>
      <c r="R11987" s="8">
        <f>MONTH(Tabla1[[#This Row],[Date]])</f>
        <v>7</v>
      </c>
      <c r="S11987" s="8">
        <f>YEAR(Tabla1[[#This Row],[Date]])</f>
        <v>2023</v>
      </c>
    </row>
  </sheetData>
  <phoneticPr fontId="19" type="noConversion"/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BE0F6-BC71-6C49-A1B6-82DE7546E242}">
  <dimension ref="A1:N53"/>
  <sheetViews>
    <sheetView workbookViewId="0">
      <selection activeCell="B34" sqref="B34"/>
    </sheetView>
  </sheetViews>
  <sheetFormatPr baseColWidth="10" defaultColWidth="11.796875" defaultRowHeight="14" x14ac:dyDescent="0.2"/>
  <cols>
    <col min="2" max="2" width="18.3984375" bestFit="1" customWidth="1"/>
    <col min="3" max="3" width="18.3984375" customWidth="1"/>
    <col min="4" max="4" width="20.796875" bestFit="1" customWidth="1"/>
  </cols>
  <sheetData>
    <row r="1" spans="1:14" x14ac:dyDescent="0.2">
      <c r="A1" t="s">
        <v>178</v>
      </c>
      <c r="B1" t="s">
        <v>102</v>
      </c>
      <c r="C1" t="s">
        <v>2467</v>
      </c>
      <c r="D1" t="s">
        <v>179</v>
      </c>
      <c r="F1" t="s">
        <v>2470</v>
      </c>
      <c r="G1" t="s">
        <v>2471</v>
      </c>
      <c r="H1" t="s">
        <v>2472</v>
      </c>
      <c r="I1" t="s">
        <v>2473</v>
      </c>
      <c r="J1" t="s">
        <v>2474</v>
      </c>
      <c r="K1" t="s">
        <v>2471</v>
      </c>
      <c r="L1" t="s">
        <v>2476</v>
      </c>
    </row>
    <row r="2" spans="1:14" x14ac:dyDescent="0.2">
      <c r="A2">
        <v>1</v>
      </c>
      <c r="B2" t="s">
        <v>124</v>
      </c>
      <c r="C2">
        <f>Tabla5[[#This Row],[ID]]</f>
        <v>1</v>
      </c>
      <c r="F2" t="s">
        <v>2468</v>
      </c>
      <c r="G2" t="str">
        <f>Tabla5[[#This Row],[Nombre]]</f>
        <v>Valuntech 60</v>
      </c>
      <c r="H2" t="s">
        <v>2468</v>
      </c>
      <c r="I2" t="s">
        <v>2469</v>
      </c>
      <c r="J2" t="s">
        <v>1124</v>
      </c>
      <c r="K2">
        <f>Tabla5[[#This Row],[Columna1]]</f>
        <v>1</v>
      </c>
      <c r="L2" t="s">
        <v>2475</v>
      </c>
      <c r="N2" t="str">
        <f>LOWER(_xlfn.CONCAT(F2:L2))</f>
        <v>"valuntech 60": 1,</v>
      </c>
    </row>
    <row r="3" spans="1:14" x14ac:dyDescent="0.2">
      <c r="A3">
        <v>2</v>
      </c>
      <c r="B3" t="s">
        <v>180</v>
      </c>
      <c r="C3">
        <f>Tabla5[[#This Row],[ID]]</f>
        <v>2</v>
      </c>
      <c r="F3" t="s">
        <v>2468</v>
      </c>
      <c r="G3" t="str">
        <f>Tabla5[[#This Row],[Nombre]]</f>
        <v>Sebastian</v>
      </c>
      <c r="H3" t="s">
        <v>2468</v>
      </c>
      <c r="I3" t="s">
        <v>2469</v>
      </c>
      <c r="J3" t="s">
        <v>1124</v>
      </c>
      <c r="K3">
        <f>Tabla5[[#This Row],[Columna1]]</f>
        <v>2</v>
      </c>
      <c r="L3" t="s">
        <v>2475</v>
      </c>
      <c r="N3" t="str">
        <f t="shared" ref="N3:N46" si="0">LOWER(_xlfn.CONCAT(F3:L3))</f>
        <v>"sebastian": 2,</v>
      </c>
    </row>
    <row r="4" spans="1:14" x14ac:dyDescent="0.2">
      <c r="A4">
        <v>3</v>
      </c>
      <c r="B4" t="s">
        <v>385</v>
      </c>
      <c r="C4">
        <f>Tabla5[[#This Row],[ID]]</f>
        <v>3</v>
      </c>
      <c r="F4" t="s">
        <v>2468</v>
      </c>
      <c r="G4" t="str">
        <f>Tabla5[[#This Row],[Nombre]]</f>
        <v>Smart Plus</v>
      </c>
      <c r="H4" t="s">
        <v>2468</v>
      </c>
      <c r="I4" t="s">
        <v>2469</v>
      </c>
      <c r="J4" t="s">
        <v>1124</v>
      </c>
      <c r="K4">
        <f>Tabla5[[#This Row],[Columna1]]</f>
        <v>3</v>
      </c>
      <c r="L4" t="s">
        <v>2475</v>
      </c>
      <c r="N4" t="str">
        <f t="shared" si="0"/>
        <v>"smart plus": 3,</v>
      </c>
    </row>
    <row r="5" spans="1:14" x14ac:dyDescent="0.2">
      <c r="A5">
        <v>4</v>
      </c>
      <c r="B5" t="s">
        <v>181</v>
      </c>
      <c r="C5">
        <f>Tabla5[[#This Row],[ID]]</f>
        <v>4</v>
      </c>
      <c r="F5" t="s">
        <v>2468</v>
      </c>
      <c r="G5" t="str">
        <f>Tabla5[[#This Row],[Nombre]]</f>
        <v>Rubiani</v>
      </c>
      <c r="H5" t="s">
        <v>2468</v>
      </c>
      <c r="I5" t="s">
        <v>2469</v>
      </c>
      <c r="J5" t="s">
        <v>1124</v>
      </c>
      <c r="K5">
        <f>Tabla5[[#This Row],[Columna1]]</f>
        <v>4</v>
      </c>
      <c r="L5" t="s">
        <v>2475</v>
      </c>
      <c r="N5" t="str">
        <f t="shared" si="0"/>
        <v>"rubiani": 4,</v>
      </c>
    </row>
    <row r="6" spans="1:14" x14ac:dyDescent="0.2">
      <c r="A6">
        <v>5</v>
      </c>
      <c r="B6" t="s">
        <v>197</v>
      </c>
      <c r="C6">
        <f>Tabla5[[#This Row],[ID]]</f>
        <v>5</v>
      </c>
      <c r="F6" t="s">
        <v>2468</v>
      </c>
      <c r="G6" t="str">
        <f>Tabla5[[#This Row],[Nombre]]</f>
        <v>JOMA</v>
      </c>
      <c r="H6" t="s">
        <v>2468</v>
      </c>
      <c r="I6" t="s">
        <v>2469</v>
      </c>
      <c r="J6" t="s">
        <v>1124</v>
      </c>
      <c r="K6">
        <f>Tabla5[[#This Row],[Columna1]]</f>
        <v>5</v>
      </c>
      <c r="L6" t="s">
        <v>2475</v>
      </c>
      <c r="N6" t="str">
        <f t="shared" si="0"/>
        <v>"joma": 5,</v>
      </c>
    </row>
    <row r="7" spans="1:14" x14ac:dyDescent="0.2">
      <c r="A7">
        <v>6</v>
      </c>
      <c r="B7" t="s">
        <v>339</v>
      </c>
      <c r="C7">
        <f>Tabla5[[#This Row],[ID]]</f>
        <v>6</v>
      </c>
      <c r="F7" t="s">
        <v>2468</v>
      </c>
      <c r="G7" t="str">
        <f>Tabla5[[#This Row],[Nombre]]</f>
        <v>Ovidio</v>
      </c>
      <c r="H7" t="s">
        <v>2468</v>
      </c>
      <c r="I7" t="s">
        <v>2469</v>
      </c>
      <c r="J7" t="s">
        <v>1124</v>
      </c>
      <c r="K7">
        <f>Tabla5[[#This Row],[Columna1]]</f>
        <v>6</v>
      </c>
      <c r="L7" t="s">
        <v>2475</v>
      </c>
      <c r="N7" t="str">
        <f t="shared" si="0"/>
        <v>"ovidio": 6,</v>
      </c>
    </row>
    <row r="8" spans="1:14" x14ac:dyDescent="0.2">
      <c r="A8">
        <v>7</v>
      </c>
      <c r="B8" t="s">
        <v>268</v>
      </c>
      <c r="C8">
        <f>Tabla5[[#This Row],[ID]]</f>
        <v>7</v>
      </c>
      <c r="D8" t="s">
        <v>227</v>
      </c>
      <c r="F8" t="s">
        <v>2468</v>
      </c>
      <c r="G8" t="str">
        <f>Tabla5[[#This Row],[Nombre]]</f>
        <v>AtrasPR</v>
      </c>
      <c r="H8" t="s">
        <v>2468</v>
      </c>
      <c r="I8" t="s">
        <v>2469</v>
      </c>
      <c r="J8" t="s">
        <v>1124</v>
      </c>
      <c r="K8">
        <f>Tabla5[[#This Row],[Columna1]]</f>
        <v>7</v>
      </c>
      <c r="L8" t="s">
        <v>2475</v>
      </c>
      <c r="N8" t="str">
        <f t="shared" si="0"/>
        <v>"atraspr": 7,</v>
      </c>
    </row>
    <row r="9" spans="1:14" x14ac:dyDescent="0.2">
      <c r="A9">
        <v>8</v>
      </c>
      <c r="B9" t="s">
        <v>390</v>
      </c>
      <c r="C9">
        <f>Tabla5[[#This Row],[ID]]</f>
        <v>8</v>
      </c>
      <c r="D9" t="s">
        <v>365</v>
      </c>
      <c r="F9" t="s">
        <v>2468</v>
      </c>
      <c r="G9" t="str">
        <f>Tabla5[[#This Row],[Nombre]]</f>
        <v>PR95</v>
      </c>
      <c r="H9" t="s">
        <v>2468</v>
      </c>
      <c r="I9" t="s">
        <v>2469</v>
      </c>
      <c r="J9" t="s">
        <v>1124</v>
      </c>
      <c r="K9">
        <f>Tabla5[[#This Row],[Columna1]]</f>
        <v>8</v>
      </c>
      <c r="L9" t="s">
        <v>2475</v>
      </c>
      <c r="N9" t="str">
        <f t="shared" si="0"/>
        <v>"pr95": 8,</v>
      </c>
    </row>
    <row r="10" spans="1:14" x14ac:dyDescent="0.2">
      <c r="A10">
        <v>9</v>
      </c>
      <c r="B10" t="s">
        <v>463</v>
      </c>
      <c r="C10">
        <f>Tabla5[[#This Row],[ID]]</f>
        <v>9</v>
      </c>
      <c r="D10" t="s">
        <v>463</v>
      </c>
      <c r="F10" t="s">
        <v>2468</v>
      </c>
      <c r="G10" t="str">
        <f>Tabla5[[#This Row],[Nombre]]</f>
        <v>Controles</v>
      </c>
      <c r="H10" t="s">
        <v>2468</v>
      </c>
      <c r="I10" t="s">
        <v>2469</v>
      </c>
      <c r="J10" t="s">
        <v>1124</v>
      </c>
      <c r="K10">
        <f>Tabla5[[#This Row],[Columna1]]</f>
        <v>9</v>
      </c>
      <c r="L10" t="s">
        <v>2475</v>
      </c>
      <c r="N10" t="str">
        <f t="shared" si="0"/>
        <v>"controles": 9,</v>
      </c>
    </row>
    <row r="11" spans="1:14" x14ac:dyDescent="0.2">
      <c r="A11">
        <v>10</v>
      </c>
      <c r="B11" t="s">
        <v>502</v>
      </c>
      <c r="C11">
        <f>Tabla5[[#This Row],[ID]]</f>
        <v>10</v>
      </c>
      <c r="D11" t="s">
        <v>523</v>
      </c>
      <c r="F11" t="s">
        <v>2468</v>
      </c>
      <c r="G11" t="str">
        <f>Tabla5[[#This Row],[Nombre]]</f>
        <v>El Huracan</v>
      </c>
      <c r="H11" t="s">
        <v>2468</v>
      </c>
      <c r="I11" t="s">
        <v>2469</v>
      </c>
      <c r="J11" t="s">
        <v>1124</v>
      </c>
      <c r="K11">
        <f>Tabla5[[#This Row],[Columna1]]</f>
        <v>10</v>
      </c>
      <c r="L11" t="s">
        <v>2475</v>
      </c>
      <c r="N11" t="str">
        <f t="shared" si="0"/>
        <v>"el huracan": 10,</v>
      </c>
    </row>
    <row r="12" spans="1:14" x14ac:dyDescent="0.2">
      <c r="A12">
        <v>11</v>
      </c>
      <c r="B12" t="s">
        <v>525</v>
      </c>
      <c r="C12">
        <f>Tabla5[[#This Row],[ID]]</f>
        <v>11</v>
      </c>
      <c r="D12" t="s">
        <v>524</v>
      </c>
      <c r="F12" t="s">
        <v>2468</v>
      </c>
      <c r="G12" t="str">
        <f>Tabla5[[#This Row],[Nombre]]</f>
        <v>El surtidor</v>
      </c>
      <c r="H12" t="s">
        <v>2468</v>
      </c>
      <c r="I12" t="s">
        <v>2469</v>
      </c>
      <c r="J12" t="s">
        <v>1124</v>
      </c>
      <c r="K12">
        <f>Tabla5[[#This Row],[Columna1]]</f>
        <v>11</v>
      </c>
      <c r="L12" t="s">
        <v>2475</v>
      </c>
      <c r="N12" t="str">
        <f t="shared" si="0"/>
        <v>"el surtidor": 11,</v>
      </c>
    </row>
    <row r="13" spans="1:14" x14ac:dyDescent="0.2">
      <c r="A13">
        <v>12</v>
      </c>
      <c r="B13" t="s">
        <v>570</v>
      </c>
      <c r="C13">
        <f>Tabla5[[#This Row],[ID]]</f>
        <v>12</v>
      </c>
      <c r="F13" t="s">
        <v>2468</v>
      </c>
      <c r="G13" t="str">
        <f>Tabla5[[#This Row],[Nombre]]</f>
        <v>Batri Mundotech</v>
      </c>
      <c r="H13" t="s">
        <v>2468</v>
      </c>
      <c r="I13" t="s">
        <v>2469</v>
      </c>
      <c r="J13" t="s">
        <v>1124</v>
      </c>
      <c r="K13">
        <f>Tabla5[[#This Row],[Columna1]]</f>
        <v>12</v>
      </c>
      <c r="L13" t="s">
        <v>2475</v>
      </c>
      <c r="N13" t="str">
        <f t="shared" si="0"/>
        <v>"batri mundotech": 12,</v>
      </c>
    </row>
    <row r="14" spans="1:14" x14ac:dyDescent="0.2">
      <c r="A14">
        <v>13</v>
      </c>
      <c r="B14" t="s">
        <v>965</v>
      </c>
      <c r="C14">
        <f>Tabla5[[#This Row],[ID]]</f>
        <v>13</v>
      </c>
      <c r="D14" t="s">
        <v>964</v>
      </c>
      <c r="F14" t="s">
        <v>2468</v>
      </c>
      <c r="G14" t="str">
        <f>Tabla5[[#This Row],[Nombre]]</f>
        <v>VJ</v>
      </c>
      <c r="H14" t="s">
        <v>2468</v>
      </c>
      <c r="I14" t="s">
        <v>2469</v>
      </c>
      <c r="J14" t="s">
        <v>1124</v>
      </c>
      <c r="K14">
        <f>Tabla5[[#This Row],[Columna1]]</f>
        <v>13</v>
      </c>
      <c r="L14" t="s">
        <v>2475</v>
      </c>
      <c r="N14" t="str">
        <f t="shared" si="0"/>
        <v>"vj": 13,</v>
      </c>
    </row>
    <row r="15" spans="1:14" x14ac:dyDescent="0.2">
      <c r="A15">
        <v>14</v>
      </c>
      <c r="B15" t="s">
        <v>595</v>
      </c>
      <c r="C15">
        <f>Tabla5[[#This Row],[ID]]</f>
        <v>14</v>
      </c>
      <c r="D15" t="s">
        <v>571</v>
      </c>
      <c r="F15" t="s">
        <v>2468</v>
      </c>
      <c r="G15" t="str">
        <f>Tabla5[[#This Row],[Nombre]]</f>
        <v>Yolima Tecno One</v>
      </c>
      <c r="H15" t="s">
        <v>2468</v>
      </c>
      <c r="I15" t="s">
        <v>2469</v>
      </c>
      <c r="J15" t="s">
        <v>1124</v>
      </c>
      <c r="K15">
        <f>Tabla5[[#This Row],[Columna1]]</f>
        <v>14</v>
      </c>
      <c r="L15" t="s">
        <v>2475</v>
      </c>
      <c r="N15" t="str">
        <f t="shared" si="0"/>
        <v>"yolima tecno one": 14,</v>
      </c>
    </row>
    <row r="16" spans="1:14" x14ac:dyDescent="0.2">
      <c r="A16">
        <v>15</v>
      </c>
      <c r="B16" t="s">
        <v>600</v>
      </c>
      <c r="C16">
        <f>Tabla5[[#This Row],[ID]]</f>
        <v>15</v>
      </c>
      <c r="F16" t="s">
        <v>2468</v>
      </c>
      <c r="G16" t="str">
        <f>Tabla5[[#This Row],[Nombre]]</f>
        <v>WOM</v>
      </c>
      <c r="H16" t="s">
        <v>2468</v>
      </c>
      <c r="I16" t="s">
        <v>2469</v>
      </c>
      <c r="J16" t="s">
        <v>1124</v>
      </c>
      <c r="K16">
        <f>Tabla5[[#This Row],[Columna1]]</f>
        <v>15</v>
      </c>
      <c r="L16" t="s">
        <v>2475</v>
      </c>
      <c r="N16" t="str">
        <f t="shared" si="0"/>
        <v>"wom": 15,</v>
      </c>
    </row>
    <row r="17" spans="1:14" x14ac:dyDescent="0.2">
      <c r="A17">
        <v>16</v>
      </c>
      <c r="B17" t="s">
        <v>347</v>
      </c>
      <c r="C17">
        <f>Tabla5[[#This Row],[ID]]</f>
        <v>16</v>
      </c>
      <c r="F17" t="s">
        <v>2468</v>
      </c>
      <c r="G17" t="str">
        <f>Tabla5[[#This Row],[Nombre]]</f>
        <v>Claro</v>
      </c>
      <c r="H17" t="s">
        <v>2468</v>
      </c>
      <c r="I17" t="s">
        <v>2469</v>
      </c>
      <c r="J17" t="s">
        <v>1124</v>
      </c>
      <c r="K17">
        <f>Tabla5[[#This Row],[Columna1]]</f>
        <v>16</v>
      </c>
      <c r="L17" t="s">
        <v>2475</v>
      </c>
      <c r="N17" t="str">
        <f t="shared" si="0"/>
        <v>"claro": 16,</v>
      </c>
    </row>
    <row r="18" spans="1:14" x14ac:dyDescent="0.2">
      <c r="A18">
        <v>17</v>
      </c>
      <c r="B18" t="s">
        <v>349</v>
      </c>
      <c r="C18">
        <f>Tabla5[[#This Row],[ID]]</f>
        <v>17</v>
      </c>
      <c r="F18" t="s">
        <v>2468</v>
      </c>
      <c r="G18" t="str">
        <f>Tabla5[[#This Row],[Nombre]]</f>
        <v>Movistar</v>
      </c>
      <c r="H18" t="s">
        <v>2468</v>
      </c>
      <c r="I18" t="s">
        <v>2469</v>
      </c>
      <c r="J18" t="s">
        <v>1124</v>
      </c>
      <c r="K18">
        <f>Tabla5[[#This Row],[Columna1]]</f>
        <v>17</v>
      </c>
      <c r="L18" t="s">
        <v>2475</v>
      </c>
      <c r="N18" t="str">
        <f t="shared" si="0"/>
        <v>"movistar": 17,</v>
      </c>
    </row>
    <row r="19" spans="1:14" x14ac:dyDescent="0.2">
      <c r="A19">
        <v>18</v>
      </c>
      <c r="B19" t="s">
        <v>382</v>
      </c>
      <c r="C19">
        <f>Tabla5[[#This Row],[ID]]</f>
        <v>18</v>
      </c>
      <c r="F19" t="s">
        <v>2468</v>
      </c>
      <c r="G19" t="str">
        <f>Tabla5[[#This Row],[Nombre]]</f>
        <v>Tigo</v>
      </c>
      <c r="H19" t="s">
        <v>2468</v>
      </c>
      <c r="I19" t="s">
        <v>2469</v>
      </c>
      <c r="J19" t="s">
        <v>1124</v>
      </c>
      <c r="K19">
        <f>Tabla5[[#This Row],[Columna1]]</f>
        <v>18</v>
      </c>
      <c r="L19" t="s">
        <v>2475</v>
      </c>
      <c r="N19" t="str">
        <f t="shared" si="0"/>
        <v>"tigo": 18,</v>
      </c>
    </row>
    <row r="20" spans="1:14" x14ac:dyDescent="0.2">
      <c r="A20">
        <v>19</v>
      </c>
      <c r="B20" t="s">
        <v>606</v>
      </c>
      <c r="C20">
        <f>Tabla5[[#This Row],[ID]]</f>
        <v>19</v>
      </c>
      <c r="D20" t="s">
        <v>607</v>
      </c>
      <c r="F20" t="s">
        <v>2468</v>
      </c>
      <c r="G20" t="str">
        <f>Tabla5[[#This Row],[Nombre]]</f>
        <v>Container</v>
      </c>
      <c r="H20" t="s">
        <v>2468</v>
      </c>
      <c r="I20" t="s">
        <v>2469</v>
      </c>
      <c r="J20" t="s">
        <v>1124</v>
      </c>
      <c r="K20">
        <f>Tabla5[[#This Row],[Columna1]]</f>
        <v>19</v>
      </c>
      <c r="L20" t="s">
        <v>2475</v>
      </c>
      <c r="N20" t="str">
        <f t="shared" si="0"/>
        <v>"container": 19,</v>
      </c>
    </row>
    <row r="21" spans="1:14" x14ac:dyDescent="0.2">
      <c r="A21">
        <v>20</v>
      </c>
      <c r="B21" t="s">
        <v>659</v>
      </c>
      <c r="C21">
        <f>Tabla5[[#This Row],[ID]]</f>
        <v>20</v>
      </c>
      <c r="D21" t="s">
        <v>660</v>
      </c>
      <c r="F21" t="s">
        <v>2468</v>
      </c>
      <c r="G21" t="str">
        <f>Tabla5[[#This Row],[Nombre]]</f>
        <v>Andres Capital</v>
      </c>
      <c r="H21" t="s">
        <v>2468</v>
      </c>
      <c r="I21" t="s">
        <v>2469</v>
      </c>
      <c r="J21" t="s">
        <v>1124</v>
      </c>
      <c r="K21">
        <f>Tabla5[[#This Row],[Columna1]]</f>
        <v>20</v>
      </c>
      <c r="L21" t="s">
        <v>2475</v>
      </c>
      <c r="N21" t="str">
        <f t="shared" si="0"/>
        <v>"andres capital": 20,</v>
      </c>
    </row>
    <row r="22" spans="1:14" x14ac:dyDescent="0.2">
      <c r="A22">
        <v>21</v>
      </c>
      <c r="B22" t="s">
        <v>663</v>
      </c>
      <c r="C22">
        <f>Tabla5[[#This Row],[ID]]</f>
        <v>21</v>
      </c>
      <c r="D22" t="s">
        <v>664</v>
      </c>
      <c r="F22" t="s">
        <v>2468</v>
      </c>
      <c r="G22" t="str">
        <f>Tabla5[[#This Row],[Nombre]]</f>
        <v>Dream Games</v>
      </c>
      <c r="H22" t="s">
        <v>2468</v>
      </c>
      <c r="I22" t="s">
        <v>2469</v>
      </c>
      <c r="J22" t="s">
        <v>1124</v>
      </c>
      <c r="K22">
        <f>Tabla5[[#This Row],[Columna1]]</f>
        <v>21</v>
      </c>
      <c r="L22" t="s">
        <v>2475</v>
      </c>
      <c r="N22" t="str">
        <f t="shared" si="0"/>
        <v>"dream games": 21,</v>
      </c>
    </row>
    <row r="23" spans="1:14" x14ac:dyDescent="0.2">
      <c r="A23">
        <v>22</v>
      </c>
      <c r="B23" t="s">
        <v>817</v>
      </c>
      <c r="C23">
        <f>Tabla5[[#This Row],[ID]]</f>
        <v>22</v>
      </c>
      <c r="D23" t="s">
        <v>607</v>
      </c>
      <c r="F23" t="s">
        <v>2468</v>
      </c>
      <c r="G23" t="str">
        <f>Tabla5[[#This Row],[Nombre]]</f>
        <v>VPG Sas</v>
      </c>
      <c r="H23" t="s">
        <v>2468</v>
      </c>
      <c r="I23" t="s">
        <v>2469</v>
      </c>
      <c r="J23" t="s">
        <v>1124</v>
      </c>
      <c r="K23">
        <f>Tabla5[[#This Row],[Columna1]]</f>
        <v>22</v>
      </c>
      <c r="L23" t="s">
        <v>2475</v>
      </c>
      <c r="N23" t="str">
        <f t="shared" si="0"/>
        <v>"vpg sas": 22,</v>
      </c>
    </row>
    <row r="24" spans="1:14" x14ac:dyDescent="0.2">
      <c r="A24">
        <v>23</v>
      </c>
      <c r="B24" t="s">
        <v>889</v>
      </c>
      <c r="C24">
        <f>Tabla5[[#This Row],[ID]]</f>
        <v>23</v>
      </c>
      <c r="D24" t="s">
        <v>890</v>
      </c>
      <c r="F24" t="s">
        <v>2468</v>
      </c>
      <c r="G24" t="str">
        <f>Tabla5[[#This Row],[Nombre]]</f>
        <v>JOP</v>
      </c>
      <c r="H24" t="s">
        <v>2468</v>
      </c>
      <c r="I24" t="s">
        <v>2469</v>
      </c>
      <c r="J24" t="s">
        <v>1124</v>
      </c>
      <c r="K24">
        <f>Tabla5[[#This Row],[Columna1]]</f>
        <v>23</v>
      </c>
      <c r="L24" t="s">
        <v>2475</v>
      </c>
      <c r="N24" t="str">
        <f t="shared" si="0"/>
        <v>"jop": 23,</v>
      </c>
    </row>
    <row r="25" spans="1:14" x14ac:dyDescent="0.2">
      <c r="A25">
        <v>24</v>
      </c>
      <c r="B25" t="s">
        <v>899</v>
      </c>
      <c r="C25">
        <f>Tabla5[[#This Row],[ID]]</f>
        <v>24</v>
      </c>
      <c r="D25" t="s">
        <v>900</v>
      </c>
      <c r="F25" t="s">
        <v>2468</v>
      </c>
      <c r="G25" t="str">
        <f>Tabla5[[#This Row],[Nombre]]</f>
        <v>Gama Case</v>
      </c>
      <c r="H25" t="s">
        <v>2468</v>
      </c>
      <c r="I25" t="s">
        <v>2469</v>
      </c>
      <c r="J25" t="s">
        <v>1124</v>
      </c>
      <c r="K25">
        <f>Tabla5[[#This Row],[Columna1]]</f>
        <v>24</v>
      </c>
      <c r="L25" t="s">
        <v>2475</v>
      </c>
      <c r="N25" t="str">
        <f t="shared" si="0"/>
        <v>"gama case": 24,</v>
      </c>
    </row>
    <row r="26" spans="1:14" x14ac:dyDescent="0.2">
      <c r="A26">
        <v>25</v>
      </c>
      <c r="B26" t="s">
        <v>901</v>
      </c>
      <c r="C26">
        <f>Tabla5[[#This Row],[ID]]</f>
        <v>25</v>
      </c>
      <c r="D26" t="s">
        <v>607</v>
      </c>
      <c r="F26" t="s">
        <v>2468</v>
      </c>
      <c r="G26" t="str">
        <f>Tabla5[[#This Row],[Nombre]]</f>
        <v>L&amp;M</v>
      </c>
      <c r="H26" t="s">
        <v>2468</v>
      </c>
      <c r="I26" t="s">
        <v>2469</v>
      </c>
      <c r="J26" t="s">
        <v>1124</v>
      </c>
      <c r="K26">
        <f>Tabla5[[#This Row],[Columna1]]</f>
        <v>25</v>
      </c>
      <c r="L26" t="s">
        <v>2475</v>
      </c>
      <c r="N26" t="str">
        <f t="shared" si="0"/>
        <v>"l&amp;m": 25,</v>
      </c>
    </row>
    <row r="27" spans="1:14" x14ac:dyDescent="0.2">
      <c r="A27">
        <v>26</v>
      </c>
      <c r="B27" t="s">
        <v>1022</v>
      </c>
      <c r="C27">
        <f>Tabla5[[#This Row],[ID]]</f>
        <v>26</v>
      </c>
      <c r="D27" t="s">
        <v>1023</v>
      </c>
      <c r="F27" t="s">
        <v>2468</v>
      </c>
      <c r="G27" t="str">
        <f>Tabla5[[#This Row],[Nombre]]</f>
        <v>RACO</v>
      </c>
      <c r="H27" t="s">
        <v>2468</v>
      </c>
      <c r="I27" t="s">
        <v>2469</v>
      </c>
      <c r="J27" t="s">
        <v>1124</v>
      </c>
      <c r="K27">
        <f>Tabla5[[#This Row],[Columna1]]</f>
        <v>26</v>
      </c>
      <c r="L27" t="s">
        <v>2475</v>
      </c>
      <c r="N27" t="str">
        <f t="shared" si="0"/>
        <v>"raco": 26,</v>
      </c>
    </row>
    <row r="28" spans="1:14" x14ac:dyDescent="0.2">
      <c r="A28">
        <v>27</v>
      </c>
      <c r="B28" t="s">
        <v>1029</v>
      </c>
      <c r="C28">
        <f>Tabla5[[#This Row],[ID]]</f>
        <v>27</v>
      </c>
      <c r="D28" t="s">
        <v>607</v>
      </c>
      <c r="F28" t="s">
        <v>2468</v>
      </c>
      <c r="G28" t="str">
        <f>Tabla5[[#This Row],[Nombre]]</f>
        <v>Memorias Musica</v>
      </c>
      <c r="H28" t="s">
        <v>2468</v>
      </c>
      <c r="I28" t="s">
        <v>2469</v>
      </c>
      <c r="J28" t="s">
        <v>1124</v>
      </c>
      <c r="K28">
        <f>Tabla5[[#This Row],[Columna1]]</f>
        <v>27</v>
      </c>
      <c r="L28" t="s">
        <v>2475</v>
      </c>
      <c r="N28" t="str">
        <f t="shared" si="0"/>
        <v>"memorias musica": 27,</v>
      </c>
    </row>
    <row r="29" spans="1:14" x14ac:dyDescent="0.2">
      <c r="A29">
        <v>28</v>
      </c>
      <c r="B29" t="s">
        <v>1114</v>
      </c>
      <c r="C29">
        <f>Tabla5[[#This Row],[ID]]</f>
        <v>28</v>
      </c>
      <c r="D29" t="s">
        <v>1115</v>
      </c>
      <c r="F29" t="s">
        <v>2468</v>
      </c>
      <c r="G29" t="str">
        <f>Tabla5[[#This Row],[Nombre]]</f>
        <v>Chocolocell</v>
      </c>
      <c r="H29" t="s">
        <v>2468</v>
      </c>
      <c r="I29" t="s">
        <v>2469</v>
      </c>
      <c r="J29" t="s">
        <v>1124</v>
      </c>
      <c r="K29">
        <f>Tabla5[[#This Row],[Columna1]]</f>
        <v>28</v>
      </c>
      <c r="L29" t="s">
        <v>2475</v>
      </c>
      <c r="N29" t="str">
        <f t="shared" si="0"/>
        <v>"chocolocell": 28,</v>
      </c>
    </row>
    <row r="30" spans="1:14" x14ac:dyDescent="0.2">
      <c r="A30">
        <v>29</v>
      </c>
      <c r="B30" t="s">
        <v>1165</v>
      </c>
      <c r="C30">
        <f>Tabla5[[#This Row],[ID]]</f>
        <v>29</v>
      </c>
      <c r="D30" t="s">
        <v>660</v>
      </c>
      <c r="F30" t="s">
        <v>2468</v>
      </c>
      <c r="G30" t="str">
        <f>Tabla5[[#This Row],[Nombre]]</f>
        <v>Frente Smart Plus</v>
      </c>
      <c r="H30" t="s">
        <v>2468</v>
      </c>
      <c r="I30" t="s">
        <v>2469</v>
      </c>
      <c r="J30" t="s">
        <v>1124</v>
      </c>
      <c r="K30">
        <f>Tabla5[[#This Row],[Columna1]]</f>
        <v>29</v>
      </c>
      <c r="L30" t="s">
        <v>2475</v>
      </c>
      <c r="N30" t="str">
        <f t="shared" si="0"/>
        <v>"frente smart plus": 29,</v>
      </c>
    </row>
    <row r="31" spans="1:14" x14ac:dyDescent="0.2">
      <c r="A31">
        <v>30</v>
      </c>
      <c r="B31" t="s">
        <v>1168</v>
      </c>
      <c r="C31">
        <f>Tabla5[[#This Row],[ID]]</f>
        <v>30</v>
      </c>
      <c r="D31" t="s">
        <v>1169</v>
      </c>
      <c r="F31" t="s">
        <v>2468</v>
      </c>
      <c r="G31" t="str">
        <f>Tabla5[[#This Row],[Nombre]]</f>
        <v>Safari</v>
      </c>
      <c r="H31" t="s">
        <v>2468</v>
      </c>
      <c r="I31" t="s">
        <v>2469</v>
      </c>
      <c r="J31" t="s">
        <v>1124</v>
      </c>
      <c r="K31">
        <f>Tabla5[[#This Row],[Columna1]]</f>
        <v>30</v>
      </c>
      <c r="L31" t="s">
        <v>2475</v>
      </c>
      <c r="N31" t="str">
        <f t="shared" si="0"/>
        <v>"safari": 30,</v>
      </c>
    </row>
    <row r="32" spans="1:14" x14ac:dyDescent="0.2">
      <c r="A32">
        <v>31</v>
      </c>
      <c r="B32" t="s">
        <v>1348</v>
      </c>
      <c r="C32">
        <f>Tabla5[[#This Row],[ID]]</f>
        <v>31</v>
      </c>
      <c r="D32" t="s">
        <v>1349</v>
      </c>
      <c r="F32" t="s">
        <v>2468</v>
      </c>
      <c r="G32" t="str">
        <f>Tabla5[[#This Row],[Nombre]]</f>
        <v>ALG</v>
      </c>
      <c r="H32" t="s">
        <v>2468</v>
      </c>
      <c r="I32" t="s">
        <v>2469</v>
      </c>
      <c r="J32" t="s">
        <v>1124</v>
      </c>
      <c r="K32">
        <f>Tabla5[[#This Row],[Columna1]]</f>
        <v>31</v>
      </c>
      <c r="L32" t="s">
        <v>2475</v>
      </c>
      <c r="N32" t="str">
        <f t="shared" si="0"/>
        <v>"alg": 31,</v>
      </c>
    </row>
    <row r="33" spans="1:14" x14ac:dyDescent="0.2">
      <c r="A33">
        <v>32</v>
      </c>
      <c r="B33" t="s">
        <v>1465</v>
      </c>
      <c r="C33">
        <f>Tabla5[[#This Row],[ID]]</f>
        <v>32</v>
      </c>
      <c r="D33" t="s">
        <v>1464</v>
      </c>
      <c r="F33" t="s">
        <v>2468</v>
      </c>
      <c r="G33" t="str">
        <f>Tabla5[[#This Row],[Nombre]]</f>
        <v>Pompas</v>
      </c>
      <c r="H33" t="s">
        <v>2468</v>
      </c>
      <c r="I33" t="s">
        <v>2469</v>
      </c>
      <c r="J33" t="s">
        <v>1124</v>
      </c>
      <c r="K33">
        <f>Tabla5[[#This Row],[Columna1]]</f>
        <v>32</v>
      </c>
      <c r="L33" t="s">
        <v>2475</v>
      </c>
      <c r="N33" t="str">
        <f t="shared" si="0"/>
        <v>"pompas": 32,</v>
      </c>
    </row>
    <row r="34" spans="1:14" x14ac:dyDescent="0.2">
      <c r="A34">
        <v>33</v>
      </c>
      <c r="B34" s="9" t="s">
        <v>1507</v>
      </c>
      <c r="C34" s="9">
        <f>Tabla5[[#This Row],[ID]]</f>
        <v>33</v>
      </c>
      <c r="D34" s="25" t="s">
        <v>1463</v>
      </c>
      <c r="F34" t="s">
        <v>2468</v>
      </c>
      <c r="G34" t="str">
        <f>Tabla5[[#This Row],[Nombre]]</f>
        <v>110-Chicago</v>
      </c>
      <c r="H34" t="s">
        <v>2468</v>
      </c>
      <c r="I34" t="s">
        <v>2469</v>
      </c>
      <c r="J34" t="s">
        <v>1124</v>
      </c>
      <c r="K34">
        <f>Tabla5[[#This Row],[Columna1]]</f>
        <v>33</v>
      </c>
      <c r="L34" t="s">
        <v>2475</v>
      </c>
      <c r="N34" t="str">
        <f t="shared" si="0"/>
        <v>"110-chicago": 33,</v>
      </c>
    </row>
    <row r="35" spans="1:14" x14ac:dyDescent="0.2">
      <c r="A35">
        <v>34</v>
      </c>
      <c r="B35" t="s">
        <v>1480</v>
      </c>
      <c r="C35">
        <f>Tabla5[[#This Row],[ID]]</f>
        <v>34</v>
      </c>
      <c r="D35" t="s">
        <v>1481</v>
      </c>
      <c r="F35" t="s">
        <v>2468</v>
      </c>
      <c r="G35" t="str">
        <f>Tabla5[[#This Row],[Nombre]]</f>
        <v>JVD</v>
      </c>
      <c r="H35" t="s">
        <v>2468</v>
      </c>
      <c r="I35" t="s">
        <v>2469</v>
      </c>
      <c r="J35" t="s">
        <v>1124</v>
      </c>
      <c r="K35">
        <f>Tabla5[[#This Row],[Columna1]]</f>
        <v>34</v>
      </c>
      <c r="L35" t="s">
        <v>2475</v>
      </c>
      <c r="N35" t="str">
        <f t="shared" si="0"/>
        <v>"jvd": 34,</v>
      </c>
    </row>
    <row r="36" spans="1:14" x14ac:dyDescent="0.2">
      <c r="A36">
        <v>35</v>
      </c>
      <c r="B36" s="11" t="s">
        <v>892</v>
      </c>
      <c r="C36" s="11">
        <f>Tabla5[[#This Row],[ID]]</f>
        <v>35</v>
      </c>
      <c r="D36" s="26" t="s">
        <v>1638</v>
      </c>
      <c r="F36" t="s">
        <v>2468</v>
      </c>
      <c r="G36" t="str">
        <f>Tabla5[[#This Row],[Nombre]]</f>
        <v>EKADY</v>
      </c>
      <c r="H36" t="s">
        <v>2468</v>
      </c>
      <c r="I36" t="s">
        <v>2469</v>
      </c>
      <c r="J36" t="s">
        <v>1124</v>
      </c>
      <c r="K36">
        <f>Tabla5[[#This Row],[Columna1]]</f>
        <v>35</v>
      </c>
      <c r="L36" t="s">
        <v>2475</v>
      </c>
      <c r="N36" t="str">
        <f t="shared" si="0"/>
        <v>"ekady": 35,</v>
      </c>
    </row>
    <row r="37" spans="1:14" x14ac:dyDescent="0.2">
      <c r="A37">
        <v>36</v>
      </c>
      <c r="B37" t="s">
        <v>1569</v>
      </c>
      <c r="C37">
        <f>Tabla5[[#This Row],[ID]]</f>
        <v>36</v>
      </c>
      <c r="D37" t="s">
        <v>1570</v>
      </c>
      <c r="F37" t="s">
        <v>2468</v>
      </c>
      <c r="G37" t="str">
        <f>Tabla5[[#This Row],[Nombre]]</f>
        <v>TYD</v>
      </c>
      <c r="H37" t="s">
        <v>2468</v>
      </c>
      <c r="I37" t="s">
        <v>2469</v>
      </c>
      <c r="J37" t="s">
        <v>1124</v>
      </c>
      <c r="K37">
        <f>Tabla5[[#This Row],[Columna1]]</f>
        <v>36</v>
      </c>
      <c r="L37" t="s">
        <v>2475</v>
      </c>
      <c r="N37" t="str">
        <f t="shared" si="0"/>
        <v>"tyd": 36,</v>
      </c>
    </row>
    <row r="38" spans="1:14" x14ac:dyDescent="0.2">
      <c r="A38">
        <v>37</v>
      </c>
      <c r="B38" t="s">
        <v>1636</v>
      </c>
      <c r="C38">
        <f>Tabla5[[#This Row],[ID]]</f>
        <v>37</v>
      </c>
      <c r="D38" t="s">
        <v>900</v>
      </c>
      <c r="F38" t="s">
        <v>2468</v>
      </c>
      <c r="G38" t="str">
        <f>Tabla5[[#This Row],[Nombre]]</f>
        <v>SD Tecnology</v>
      </c>
      <c r="H38" t="s">
        <v>2468</v>
      </c>
      <c r="I38" t="s">
        <v>2469</v>
      </c>
      <c r="J38" t="s">
        <v>1124</v>
      </c>
      <c r="K38">
        <f>Tabla5[[#This Row],[Columna1]]</f>
        <v>37</v>
      </c>
      <c r="L38" t="s">
        <v>2475</v>
      </c>
      <c r="N38" t="str">
        <f t="shared" si="0"/>
        <v>"sd tecnology": 37,</v>
      </c>
    </row>
    <row r="39" spans="1:14" x14ac:dyDescent="0.2">
      <c r="A39">
        <v>38</v>
      </c>
      <c r="B39" t="s">
        <v>1485</v>
      </c>
      <c r="C39">
        <f>Tabla5[[#This Row],[ID]]</f>
        <v>38</v>
      </c>
      <c r="D39" t="s">
        <v>1638</v>
      </c>
      <c r="F39" t="s">
        <v>2468</v>
      </c>
      <c r="G39" t="str">
        <f>Tabla5[[#This Row],[Nombre]]</f>
        <v>Celuflex</v>
      </c>
      <c r="H39" t="s">
        <v>2468</v>
      </c>
      <c r="I39" t="s">
        <v>2469</v>
      </c>
      <c r="J39" t="s">
        <v>1124</v>
      </c>
      <c r="K39">
        <f>Tabla5[[#This Row],[Columna1]]</f>
        <v>38</v>
      </c>
      <c r="L39" t="s">
        <v>2475</v>
      </c>
      <c r="N39" t="str">
        <f t="shared" si="0"/>
        <v>"celuflex": 38,</v>
      </c>
    </row>
    <row r="40" spans="1:14" x14ac:dyDescent="0.2">
      <c r="A40">
        <v>39</v>
      </c>
      <c r="B40" t="s">
        <v>1642</v>
      </c>
      <c r="C40">
        <f>Tabla5[[#This Row],[ID]]</f>
        <v>39</v>
      </c>
      <c r="D40" t="s">
        <v>1643</v>
      </c>
      <c r="F40" t="s">
        <v>2468</v>
      </c>
      <c r="G40" t="str">
        <f>Tabla5[[#This Row],[Nombre]]</f>
        <v>Global Importaciones</v>
      </c>
      <c r="H40" t="s">
        <v>2468</v>
      </c>
      <c r="I40" t="s">
        <v>2469</v>
      </c>
      <c r="J40" t="s">
        <v>1124</v>
      </c>
      <c r="K40">
        <f>Tabla5[[#This Row],[Columna1]]</f>
        <v>39</v>
      </c>
      <c r="L40" t="s">
        <v>2475</v>
      </c>
      <c r="N40" t="str">
        <f t="shared" si="0"/>
        <v>"global importaciones": 39,</v>
      </c>
    </row>
    <row r="41" spans="1:14" x14ac:dyDescent="0.2">
      <c r="A41">
        <v>40</v>
      </c>
      <c r="B41" t="s">
        <v>1760</v>
      </c>
      <c r="C41">
        <f>Tabla5[[#This Row],[ID]]</f>
        <v>40</v>
      </c>
      <c r="D41" t="s">
        <v>1761</v>
      </c>
      <c r="F41" t="s">
        <v>2468</v>
      </c>
      <c r="G41" t="str">
        <f>Tabla5[[#This Row],[Nombre]]</f>
        <v>Tigerss Nodo</v>
      </c>
      <c r="H41" t="s">
        <v>2468</v>
      </c>
      <c r="I41" t="s">
        <v>2469</v>
      </c>
      <c r="J41" t="s">
        <v>1124</v>
      </c>
      <c r="K41">
        <f>Tabla5[[#This Row],[Columna1]]</f>
        <v>40</v>
      </c>
      <c r="L41" t="s">
        <v>2475</v>
      </c>
      <c r="N41" t="str">
        <f t="shared" si="0"/>
        <v>"tigerss nodo": 40,</v>
      </c>
    </row>
    <row r="42" spans="1:14" x14ac:dyDescent="0.2">
      <c r="A42">
        <v>41</v>
      </c>
      <c r="B42" t="s">
        <v>2074</v>
      </c>
      <c r="C42">
        <f>Tabla5[[#This Row],[ID]]</f>
        <v>41</v>
      </c>
      <c r="D42" t="s">
        <v>2073</v>
      </c>
      <c r="F42" t="s">
        <v>2468</v>
      </c>
      <c r="G42" t="str">
        <f>Tabla5[[#This Row],[Nombre]]</f>
        <v>EG Accesorios</v>
      </c>
      <c r="H42" t="s">
        <v>2468</v>
      </c>
      <c r="I42" t="s">
        <v>2469</v>
      </c>
      <c r="J42" t="s">
        <v>1124</v>
      </c>
      <c r="K42">
        <f>Tabla5[[#This Row],[Columna1]]</f>
        <v>41</v>
      </c>
      <c r="L42" t="s">
        <v>2475</v>
      </c>
      <c r="N42" t="str">
        <f t="shared" si="0"/>
        <v>"eg accesorios": 41,</v>
      </c>
    </row>
    <row r="43" spans="1:14" x14ac:dyDescent="0.2">
      <c r="A43">
        <v>42</v>
      </c>
      <c r="B43" t="s">
        <v>2314</v>
      </c>
      <c r="C43">
        <f>Tabla5[[#This Row],[ID]]</f>
        <v>42</v>
      </c>
      <c r="D43" t="s">
        <v>2315</v>
      </c>
      <c r="F43" t="s">
        <v>2468</v>
      </c>
      <c r="G43" t="str">
        <f>Tabla5[[#This Row],[Nombre]]</f>
        <v>Chicago 107</v>
      </c>
      <c r="H43" t="s">
        <v>2468</v>
      </c>
      <c r="I43" t="s">
        <v>2469</v>
      </c>
      <c r="J43" t="s">
        <v>1124</v>
      </c>
      <c r="K43">
        <f>Tabla5[[#This Row],[Columna1]]</f>
        <v>42</v>
      </c>
      <c r="L43" t="s">
        <v>2475</v>
      </c>
      <c r="N43" t="str">
        <f t="shared" si="0"/>
        <v>"chicago 107": 42,</v>
      </c>
    </row>
    <row r="44" spans="1:14" x14ac:dyDescent="0.2">
      <c r="A44">
        <v>43</v>
      </c>
      <c r="B44" t="s">
        <v>2338</v>
      </c>
      <c r="C44">
        <f>Tabla5[[#This Row],[ID]]</f>
        <v>43</v>
      </c>
      <c r="D44" t="s">
        <v>1638</v>
      </c>
      <c r="F44" t="s">
        <v>2468</v>
      </c>
      <c r="G44" t="str">
        <f>Tabla5[[#This Row],[Nombre]]</f>
        <v>FYR Flex</v>
      </c>
      <c r="H44" t="s">
        <v>2468</v>
      </c>
      <c r="I44" t="s">
        <v>2469</v>
      </c>
      <c r="J44" t="s">
        <v>1124</v>
      </c>
      <c r="K44">
        <f>Tabla5[[#This Row],[Columna1]]</f>
        <v>43</v>
      </c>
      <c r="L44" t="s">
        <v>2475</v>
      </c>
      <c r="N44" t="str">
        <f t="shared" si="0"/>
        <v>"fyr flex": 43,</v>
      </c>
    </row>
    <row r="45" spans="1:14" x14ac:dyDescent="0.2">
      <c r="A45">
        <v>44</v>
      </c>
      <c r="B45" t="s">
        <v>2440</v>
      </c>
      <c r="C45">
        <f>Tabla5[[#This Row],[ID]]</f>
        <v>44</v>
      </c>
      <c r="D45" t="s">
        <v>1638</v>
      </c>
      <c r="F45" t="s">
        <v>2468</v>
      </c>
      <c r="G45" t="str">
        <f>Tabla5[[#This Row],[Nombre]]</f>
        <v>Tablet Store</v>
      </c>
      <c r="H45" t="s">
        <v>2468</v>
      </c>
      <c r="I45" t="s">
        <v>2469</v>
      </c>
      <c r="J45" t="s">
        <v>1124</v>
      </c>
      <c r="K45">
        <f>Tabla5[[#This Row],[Columna1]]</f>
        <v>44</v>
      </c>
      <c r="L45" t="s">
        <v>2475</v>
      </c>
      <c r="N45" t="str">
        <f t="shared" si="0"/>
        <v>"tablet store": 44,</v>
      </c>
    </row>
    <row r="46" spans="1:14" x14ac:dyDescent="0.2">
      <c r="A46">
        <v>45</v>
      </c>
      <c r="B46" t="s">
        <v>2447</v>
      </c>
      <c r="C46">
        <f>Tabla5[[#This Row],[ID]]</f>
        <v>45</v>
      </c>
      <c r="D46" t="s">
        <v>2448</v>
      </c>
      <c r="F46" t="s">
        <v>2468</v>
      </c>
      <c r="G46" t="str">
        <f>Tabla5[[#This Row],[Nombre]]</f>
        <v>Tecno Game</v>
      </c>
      <c r="H46" t="s">
        <v>2468</v>
      </c>
      <c r="I46" t="s">
        <v>2469</v>
      </c>
      <c r="J46" t="s">
        <v>1124</v>
      </c>
      <c r="K46">
        <f>Tabla5[[#This Row],[Columna1]]</f>
        <v>45</v>
      </c>
      <c r="L46" t="s">
        <v>2475</v>
      </c>
      <c r="N46" t="str">
        <f t="shared" si="0"/>
        <v>"tecno game": 45,</v>
      </c>
    </row>
    <row r="47" spans="1:14" x14ac:dyDescent="0.2">
      <c r="A47">
        <v>46</v>
      </c>
      <c r="B47" t="s">
        <v>2780</v>
      </c>
      <c r="C47">
        <f>Tabla5[[#This Row],[ID]]</f>
        <v>46</v>
      </c>
      <c r="D47" t="s">
        <v>1761</v>
      </c>
    </row>
    <row r="48" spans="1:14" x14ac:dyDescent="0.2">
      <c r="A48">
        <v>47</v>
      </c>
      <c r="B48" t="s">
        <v>3024</v>
      </c>
      <c r="C48">
        <f>Tabla5[[#This Row],[ID]]</f>
        <v>47</v>
      </c>
      <c r="D48" t="s">
        <v>2974</v>
      </c>
    </row>
    <row r="49" spans="1:10" x14ac:dyDescent="0.2">
      <c r="A49">
        <v>48</v>
      </c>
      <c r="B49" t="s">
        <v>3220</v>
      </c>
      <c r="C49">
        <f>Tabla5[[#This Row],[ID]]</f>
        <v>48</v>
      </c>
      <c r="D49" t="s">
        <v>3221</v>
      </c>
    </row>
    <row r="50" spans="1:10" x14ac:dyDescent="0.2">
      <c r="A50">
        <v>49</v>
      </c>
      <c r="B50" t="s">
        <v>3433</v>
      </c>
      <c r="C50">
        <f>Tabla5[[#This Row],[ID]]</f>
        <v>49</v>
      </c>
      <c r="D50" t="s">
        <v>3434</v>
      </c>
    </row>
    <row r="51" spans="1:10" x14ac:dyDescent="0.2">
      <c r="A51">
        <v>50</v>
      </c>
      <c r="B51" t="s">
        <v>3513</v>
      </c>
      <c r="C51">
        <f>Tabla5[[#This Row],[ID]]</f>
        <v>50</v>
      </c>
      <c r="D51" t="s">
        <v>3514</v>
      </c>
    </row>
    <row r="52" spans="1:10" x14ac:dyDescent="0.2">
      <c r="J52" t="s">
        <v>2441</v>
      </c>
    </row>
    <row r="53" spans="1:10" x14ac:dyDescent="0.2">
      <c r="J53" t="s">
        <v>2442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D4A88-9FBA-0E4A-9CFD-332940791266}">
  <dimension ref="A1:P7"/>
  <sheetViews>
    <sheetView workbookViewId="0">
      <selection activeCell="I11" sqref="I11"/>
    </sheetView>
  </sheetViews>
  <sheetFormatPr baseColWidth="10" defaultColWidth="11.796875" defaultRowHeight="14" x14ac:dyDescent="0.2"/>
  <cols>
    <col min="1" max="1" width="10.59765625" bestFit="1" customWidth="1"/>
    <col min="2" max="2" width="7.796875" bestFit="1" customWidth="1"/>
    <col min="3" max="3" width="11.59765625" bestFit="1" customWidth="1"/>
    <col min="4" max="4" width="14.19921875" bestFit="1" customWidth="1"/>
    <col min="5" max="5" width="15.59765625" bestFit="1" customWidth="1"/>
    <col min="6" max="6" width="7.59765625" bestFit="1" customWidth="1"/>
    <col min="7" max="7" width="14" bestFit="1" customWidth="1"/>
    <col min="8" max="8" width="12.19921875" bestFit="1" customWidth="1"/>
    <col min="9" max="9" width="21.3984375" bestFit="1" customWidth="1"/>
    <col min="10" max="10" width="12.59765625" bestFit="1" customWidth="1"/>
    <col min="11" max="11" width="10.19921875" bestFit="1" customWidth="1"/>
    <col min="12" max="12" width="15" bestFit="1" customWidth="1"/>
    <col min="13" max="13" width="25.19921875" bestFit="1" customWidth="1"/>
    <col min="14" max="15" width="8" bestFit="1" customWidth="1"/>
    <col min="16" max="16" width="12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106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105</v>
      </c>
    </row>
    <row r="2" spans="1:16" x14ac:dyDescent="0.2">
      <c r="A2">
        <v>1</v>
      </c>
      <c r="B2" s="1">
        <v>44702</v>
      </c>
      <c r="C2" t="s">
        <v>110</v>
      </c>
      <c r="D2">
        <v>3132813463</v>
      </c>
      <c r="E2" t="e">
        <f>_xlfn.XLOOKUP(Tabla13[[#This Row],[Document]],#REF!,#REF!,"Cliente?",1,1)</f>
        <v>#REF!</v>
      </c>
      <c r="F2">
        <v>1</v>
      </c>
      <c r="G2" t="s">
        <v>112</v>
      </c>
      <c r="H2">
        <v>1</v>
      </c>
      <c r="I2" t="s">
        <v>113</v>
      </c>
      <c r="J2" t="s">
        <v>16</v>
      </c>
      <c r="K2" t="s">
        <v>23</v>
      </c>
      <c r="L2" t="s">
        <v>114</v>
      </c>
      <c r="M2" t="s">
        <v>115</v>
      </c>
      <c r="N2" s="2">
        <v>0</v>
      </c>
      <c r="O2" s="2">
        <v>25000</v>
      </c>
      <c r="P2" s="2">
        <f>Tabla13[[#This Row],[Sale]]-Tabla13[[#This Row],[Cost]]</f>
        <v>25000</v>
      </c>
    </row>
    <row r="3" spans="1:16" x14ac:dyDescent="0.2">
      <c r="A3">
        <v>2</v>
      </c>
      <c r="B3" s="1">
        <v>44702</v>
      </c>
      <c r="C3" t="s">
        <v>111</v>
      </c>
      <c r="D3">
        <v>3222076059</v>
      </c>
      <c r="E3" t="e">
        <f>_xlfn.XLOOKUP(Tabla13[[#This Row],[Document]],#REF!,#REF!,"Cliente?",1,1)</f>
        <v>#REF!</v>
      </c>
      <c r="F3">
        <v>1</v>
      </c>
      <c r="G3" t="s">
        <v>116</v>
      </c>
      <c r="I3" t="s">
        <v>117</v>
      </c>
      <c r="J3" t="s">
        <v>118</v>
      </c>
      <c r="K3" t="s">
        <v>118</v>
      </c>
      <c r="L3" t="s">
        <v>118</v>
      </c>
      <c r="M3" t="s">
        <v>118</v>
      </c>
      <c r="N3" s="2">
        <v>14050</v>
      </c>
      <c r="O3" s="2">
        <v>15000</v>
      </c>
      <c r="P3" s="2">
        <f>Tabla13[[#This Row],[Sale]]-Tabla13[[#This Row],[Cost]]</f>
        <v>950</v>
      </c>
    </row>
    <row r="4" spans="1:16" x14ac:dyDescent="0.2">
      <c r="A4">
        <v>3</v>
      </c>
      <c r="B4" s="1">
        <v>44704</v>
      </c>
      <c r="C4" t="s">
        <v>119</v>
      </c>
      <c r="D4">
        <v>3046313114</v>
      </c>
      <c r="E4" t="e">
        <f>_xlfn.XLOOKUP(Tabla13[[#This Row],[Document]],#REF!,#REF!,"Cliente?",1,1)</f>
        <v>#REF!</v>
      </c>
      <c r="F4">
        <v>1</v>
      </c>
      <c r="G4" t="s">
        <v>116</v>
      </c>
      <c r="I4" t="s">
        <v>120</v>
      </c>
      <c r="J4" t="s">
        <v>118</v>
      </c>
      <c r="K4" t="s">
        <v>118</v>
      </c>
      <c r="L4" t="s">
        <v>118</v>
      </c>
      <c r="M4" t="s">
        <v>118</v>
      </c>
      <c r="N4" s="2">
        <v>14550</v>
      </c>
      <c r="O4" s="2">
        <v>15000</v>
      </c>
      <c r="P4" s="2">
        <f>Tabla13[[#This Row],[Sale]]-Tabla13[[#This Row],[Cost]]</f>
        <v>450</v>
      </c>
    </row>
    <row r="5" spans="1:16" x14ac:dyDescent="0.2">
      <c r="A5">
        <v>4</v>
      </c>
      <c r="B5" s="1">
        <v>44707</v>
      </c>
      <c r="C5" t="s">
        <v>121</v>
      </c>
      <c r="D5">
        <v>3115599537</v>
      </c>
      <c r="E5" t="e">
        <f>_xlfn.XLOOKUP(Tabla13[[#This Row],[Document]],#REF!,#REF!,"Cliente?",1,1)</f>
        <v>#REF!</v>
      </c>
      <c r="F5">
        <v>1</v>
      </c>
      <c r="G5" t="s">
        <v>116</v>
      </c>
      <c r="I5" t="s">
        <v>123</v>
      </c>
      <c r="J5" t="s">
        <v>118</v>
      </c>
      <c r="K5" t="s">
        <v>118</v>
      </c>
      <c r="L5" t="s">
        <v>118</v>
      </c>
      <c r="M5" t="s">
        <v>118</v>
      </c>
      <c r="N5" s="2">
        <v>5600</v>
      </c>
      <c r="O5" s="2">
        <v>6000</v>
      </c>
      <c r="P5" s="2">
        <f>Tabla13[[#This Row],[Sale]]-Tabla13[[#This Row],[Cost]]</f>
        <v>400</v>
      </c>
    </row>
    <row r="6" spans="1:16" x14ac:dyDescent="0.2">
      <c r="A6">
        <v>5</v>
      </c>
      <c r="B6" s="1">
        <v>44708</v>
      </c>
      <c r="C6">
        <v>1</v>
      </c>
      <c r="D6">
        <v>3132263959</v>
      </c>
      <c r="E6" t="e">
        <f>_xlfn.XLOOKUP(Tabla13[[#This Row],[Document]],#REF!,#REF!,"Cliente?",1,1)</f>
        <v>#REF!</v>
      </c>
      <c r="F6">
        <v>1</v>
      </c>
      <c r="G6" t="s">
        <v>15</v>
      </c>
      <c r="H6">
        <v>1</v>
      </c>
      <c r="I6" t="s">
        <v>62</v>
      </c>
      <c r="J6" t="s">
        <v>16</v>
      </c>
      <c r="K6" t="s">
        <v>17</v>
      </c>
      <c r="L6" t="s">
        <v>18</v>
      </c>
      <c r="M6" t="s">
        <v>19</v>
      </c>
      <c r="N6" s="2">
        <v>4500</v>
      </c>
      <c r="O6" s="2">
        <v>10000</v>
      </c>
      <c r="P6" s="2">
        <f>Tabla13[[#This Row],[Sale]]-Tabla13[[#This Row],[Cost]]</f>
        <v>5500</v>
      </c>
    </row>
    <row r="7" spans="1:16" x14ac:dyDescent="0.2">
      <c r="A7">
        <v>6</v>
      </c>
      <c r="B7" s="1">
        <v>44709</v>
      </c>
      <c r="E7" t="s">
        <v>223</v>
      </c>
      <c r="F7">
        <v>1</v>
      </c>
      <c r="G7" t="s">
        <v>224</v>
      </c>
      <c r="H7">
        <v>1</v>
      </c>
      <c r="I7" t="s">
        <v>257</v>
      </c>
      <c r="N7" s="2">
        <v>9000</v>
      </c>
      <c r="O7" s="2">
        <v>20000</v>
      </c>
      <c r="P7" s="2">
        <f>Tabla13[[#This Row],[Sale]]-Tabla13[[#This Row],[Cost]]</f>
        <v>11000</v>
      </c>
    </row>
  </sheetData>
  <pageMargins left="0.75" right="0.75" top="1" bottom="1" header="0.5" footer="0.5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27740-054A-5645-8451-9C04BB60C517}">
  <dimension ref="A2:A8"/>
  <sheetViews>
    <sheetView workbookViewId="0">
      <selection activeCell="A3" sqref="A3"/>
    </sheetView>
  </sheetViews>
  <sheetFormatPr baseColWidth="10" defaultColWidth="11.796875" defaultRowHeight="14" x14ac:dyDescent="0.2"/>
  <sheetData>
    <row r="2" spans="1:1" x14ac:dyDescent="0.2">
      <c r="A2" t="s">
        <v>2313</v>
      </c>
    </row>
    <row r="4" spans="1:1" x14ac:dyDescent="0.2">
      <c r="A4" t="s">
        <v>2310</v>
      </c>
    </row>
    <row r="6" spans="1:1" x14ac:dyDescent="0.2">
      <c r="A6" t="s">
        <v>2311</v>
      </c>
    </row>
    <row r="8" spans="1:1" x14ac:dyDescent="0.2">
      <c r="A8" t="s">
        <v>2312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19D68-2F41-2840-B1D2-ADAD36F24464}">
  <dimension ref="A1:M70"/>
  <sheetViews>
    <sheetView showGridLines="0" topLeftCell="A43" workbookViewId="0">
      <selection activeCell="B79" sqref="B79"/>
    </sheetView>
  </sheetViews>
  <sheetFormatPr baseColWidth="10" defaultRowHeight="14" x14ac:dyDescent="0.2"/>
  <cols>
    <col min="1" max="1" width="25" bestFit="1" customWidth="1"/>
    <col min="2" max="2" width="12.796875" bestFit="1" customWidth="1"/>
    <col min="3" max="3" width="15.59765625" bestFit="1" customWidth="1"/>
    <col min="4" max="4" width="13.59765625" bestFit="1" customWidth="1"/>
    <col min="5" max="5" width="12.796875" bestFit="1" customWidth="1"/>
    <col min="6" max="6" width="37.3984375" bestFit="1" customWidth="1"/>
    <col min="7" max="7" width="21.19921875" bestFit="1" customWidth="1"/>
    <col min="8" max="8" width="21" bestFit="1" customWidth="1"/>
    <col min="9" max="9" width="24.3984375" bestFit="1" customWidth="1"/>
    <col min="10" max="10" width="28.3984375" bestFit="1" customWidth="1"/>
    <col min="11" max="11" width="25.796875" bestFit="1" customWidth="1"/>
    <col min="12" max="12" width="22.19921875" bestFit="1" customWidth="1"/>
    <col min="13" max="13" width="10.796875" bestFit="1" customWidth="1"/>
    <col min="14" max="14" width="15.796875" bestFit="1" customWidth="1"/>
  </cols>
  <sheetData>
    <row r="1" spans="1:7" x14ac:dyDescent="0.2">
      <c r="B1" t="s">
        <v>554</v>
      </c>
      <c r="C1" t="s">
        <v>2790</v>
      </c>
      <c r="D1" t="s">
        <v>2600</v>
      </c>
      <c r="E1" t="s">
        <v>2791</v>
      </c>
      <c r="F1" t="s">
        <v>2792</v>
      </c>
      <c r="G1" t="s">
        <v>1887</v>
      </c>
    </row>
    <row r="2" spans="1:7" x14ac:dyDescent="0.2">
      <c r="A2" t="s">
        <v>2783</v>
      </c>
      <c r="B2">
        <v>2400000</v>
      </c>
      <c r="C2">
        <v>-1200000</v>
      </c>
      <c r="D2">
        <v>-730000</v>
      </c>
      <c r="E2">
        <v>-1000000</v>
      </c>
      <c r="F2">
        <v>0</v>
      </c>
      <c r="G2">
        <f>SUM(B2:F2)</f>
        <v>-530000</v>
      </c>
    </row>
    <row r="3" spans="1:7" x14ac:dyDescent="0.2">
      <c r="A3" t="s">
        <v>2784</v>
      </c>
      <c r="B3">
        <v>2400000</v>
      </c>
      <c r="C3">
        <v>-1200000</v>
      </c>
      <c r="D3">
        <v>-730000</v>
      </c>
      <c r="E3">
        <v>-1000000</v>
      </c>
      <c r="F3">
        <v>0</v>
      </c>
      <c r="G3">
        <f t="shared" ref="G3:G8" si="0">SUM(B3:F3)</f>
        <v>-530000</v>
      </c>
    </row>
    <row r="4" spans="1:7" x14ac:dyDescent="0.2">
      <c r="A4" t="s">
        <v>2785</v>
      </c>
      <c r="B4">
        <v>2400000</v>
      </c>
      <c r="C4">
        <v>-1200000</v>
      </c>
      <c r="D4">
        <v>-730000</v>
      </c>
      <c r="E4">
        <v>-1000000</v>
      </c>
      <c r="F4">
        <v>0</v>
      </c>
      <c r="G4">
        <f t="shared" si="0"/>
        <v>-530000</v>
      </c>
    </row>
    <row r="5" spans="1:7" x14ac:dyDescent="0.2">
      <c r="A5" t="s">
        <v>2786</v>
      </c>
      <c r="B5">
        <v>2400000</v>
      </c>
      <c r="C5">
        <v>-1200000</v>
      </c>
      <c r="D5">
        <v>-730000</v>
      </c>
      <c r="E5">
        <v>-1000000</v>
      </c>
      <c r="F5">
        <v>0</v>
      </c>
      <c r="G5">
        <f t="shared" si="0"/>
        <v>-530000</v>
      </c>
    </row>
    <row r="6" spans="1:7" x14ac:dyDescent="0.2">
      <c r="A6" t="s">
        <v>2787</v>
      </c>
      <c r="B6">
        <v>2400000</v>
      </c>
      <c r="C6">
        <v>-1200000</v>
      </c>
      <c r="D6">
        <v>-730000</v>
      </c>
      <c r="E6">
        <v>-1000000</v>
      </c>
      <c r="F6">
        <v>0</v>
      </c>
      <c r="G6">
        <f t="shared" si="0"/>
        <v>-530000</v>
      </c>
    </row>
    <row r="7" spans="1:7" x14ac:dyDescent="0.2">
      <c r="A7" t="s">
        <v>2788</v>
      </c>
      <c r="B7">
        <v>2400000</v>
      </c>
      <c r="C7">
        <v>-1200000</v>
      </c>
      <c r="D7">
        <v>-730000</v>
      </c>
      <c r="E7">
        <v>-1000000</v>
      </c>
      <c r="F7">
        <v>0</v>
      </c>
      <c r="G7">
        <f t="shared" si="0"/>
        <v>-530000</v>
      </c>
    </row>
    <row r="8" spans="1:7" x14ac:dyDescent="0.2">
      <c r="A8" t="s">
        <v>2789</v>
      </c>
      <c r="B8">
        <v>2400000</v>
      </c>
      <c r="C8">
        <v>-1200000</v>
      </c>
      <c r="D8">
        <v>-730000</v>
      </c>
      <c r="E8">
        <v>-1000000</v>
      </c>
      <c r="F8">
        <v>0</v>
      </c>
      <c r="G8">
        <f t="shared" si="0"/>
        <v>-530000</v>
      </c>
    </row>
    <row r="9" spans="1:7" x14ac:dyDescent="0.2">
      <c r="B9" s="3">
        <f>SUM(B2:B8)</f>
        <v>16800000</v>
      </c>
      <c r="C9" s="3">
        <f t="shared" ref="C9:E9" si="1">SUM(C2:C8)</f>
        <v>-8400000</v>
      </c>
      <c r="D9" s="3">
        <f t="shared" si="1"/>
        <v>-5110000</v>
      </c>
      <c r="E9" s="3">
        <f t="shared" si="1"/>
        <v>-7000000</v>
      </c>
      <c r="F9" s="3">
        <f>SUM(F2:F8)</f>
        <v>0</v>
      </c>
      <c r="G9" s="3">
        <f>SUM(G2:G8)</f>
        <v>-3710000</v>
      </c>
    </row>
    <row r="62" spans="1:13" ht="21" x14ac:dyDescent="0.25">
      <c r="A62" s="54" t="s">
        <v>3125</v>
      </c>
      <c r="B62" s="54" t="s">
        <v>3126</v>
      </c>
      <c r="C62" s="54" t="s">
        <v>3127</v>
      </c>
      <c r="D62" s="54" t="s">
        <v>1845</v>
      </c>
      <c r="E62" s="54" t="s">
        <v>3128</v>
      </c>
      <c r="F62" s="54" t="s">
        <v>3129</v>
      </c>
      <c r="G62" s="54" t="s">
        <v>3130</v>
      </c>
      <c r="H62" s="54" t="s">
        <v>1844</v>
      </c>
      <c r="I62" s="54" t="s">
        <v>3131</v>
      </c>
      <c r="J62" s="54" t="s">
        <v>3132</v>
      </c>
      <c r="K62" s="43"/>
      <c r="L62" s="43"/>
      <c r="M62" s="43"/>
    </row>
    <row r="63" spans="1:13" ht="16" x14ac:dyDescent="0.2">
      <c r="A63" s="44">
        <v>2018</v>
      </c>
      <c r="B63" s="44" t="s">
        <v>3133</v>
      </c>
      <c r="C63" s="44">
        <v>2011</v>
      </c>
      <c r="D63" s="44" t="s">
        <v>3134</v>
      </c>
      <c r="E63" s="44" t="s">
        <v>3135</v>
      </c>
      <c r="F63" s="48" t="s">
        <v>3136</v>
      </c>
      <c r="G63" s="47">
        <v>31000</v>
      </c>
      <c r="H63" s="44">
        <v>18032040211</v>
      </c>
      <c r="I63" s="45">
        <v>31000</v>
      </c>
      <c r="J63" s="44">
        <v>21315635</v>
      </c>
      <c r="K63" s="46"/>
      <c r="L63" s="44"/>
      <c r="M63" s="44"/>
    </row>
    <row r="64" spans="1:13" ht="16" x14ac:dyDescent="0.2">
      <c r="A64" s="49">
        <v>2019</v>
      </c>
      <c r="B64" s="49" t="s">
        <v>3133</v>
      </c>
      <c r="C64" s="49">
        <v>2011</v>
      </c>
      <c r="D64" s="49" t="s">
        <v>3134</v>
      </c>
      <c r="E64" s="44" t="s">
        <v>3135</v>
      </c>
      <c r="F64" s="48" t="s">
        <v>3136</v>
      </c>
      <c r="G64" s="47">
        <v>30000</v>
      </c>
      <c r="H64" s="44">
        <v>19030887399</v>
      </c>
      <c r="I64" s="45">
        <v>30000</v>
      </c>
      <c r="J64" s="44">
        <v>21315635</v>
      </c>
      <c r="K64" s="46"/>
      <c r="L64" s="44"/>
      <c r="M64" s="44"/>
    </row>
    <row r="65" spans="1:13" ht="16" hidden="1" x14ac:dyDescent="0.2">
      <c r="A65" s="51">
        <v>2020</v>
      </c>
      <c r="B65" s="51" t="s">
        <v>3137</v>
      </c>
      <c r="C65" s="51">
        <v>2008</v>
      </c>
      <c r="D65" s="52" t="s">
        <v>3138</v>
      </c>
      <c r="E65" s="44" t="s">
        <v>3139</v>
      </c>
      <c r="F65" s="48" t="s">
        <v>3136</v>
      </c>
      <c r="G65" s="47">
        <v>149000</v>
      </c>
      <c r="H65" s="44">
        <v>20030964440</v>
      </c>
      <c r="I65" s="45">
        <v>149000</v>
      </c>
      <c r="J65" s="44">
        <v>21002181</v>
      </c>
      <c r="K65" s="46"/>
      <c r="L65" s="44"/>
      <c r="M65" s="44"/>
    </row>
    <row r="66" spans="1:13" ht="16" x14ac:dyDescent="0.2">
      <c r="A66" s="44">
        <v>2020</v>
      </c>
      <c r="B66" s="44" t="s">
        <v>3133</v>
      </c>
      <c r="C66" s="44">
        <v>2011</v>
      </c>
      <c r="D66" s="44" t="s">
        <v>3134</v>
      </c>
      <c r="E66" s="44" t="s">
        <v>3135</v>
      </c>
      <c r="F66" s="48" t="s">
        <v>3136</v>
      </c>
      <c r="G66" s="47">
        <v>31000</v>
      </c>
      <c r="H66" s="44">
        <v>20031975575</v>
      </c>
      <c r="I66" s="45">
        <v>31000</v>
      </c>
      <c r="J66" s="44">
        <v>21315635</v>
      </c>
      <c r="K66" s="46"/>
      <c r="L66" s="44"/>
      <c r="M66" s="44"/>
    </row>
    <row r="67" spans="1:13" ht="16" x14ac:dyDescent="0.2">
      <c r="A67" s="49">
        <v>2021</v>
      </c>
      <c r="B67" s="49" t="s">
        <v>3133</v>
      </c>
      <c r="C67" s="49">
        <v>2011</v>
      </c>
      <c r="D67" s="44" t="s">
        <v>3134</v>
      </c>
      <c r="E67" s="44" t="s">
        <v>3135</v>
      </c>
      <c r="F67" s="48" t="s">
        <v>3136</v>
      </c>
      <c r="G67" s="47">
        <v>41000</v>
      </c>
      <c r="H67" s="44">
        <v>21036759595</v>
      </c>
      <c r="I67" s="45">
        <v>41000</v>
      </c>
      <c r="J67" s="44">
        <v>21315635</v>
      </c>
      <c r="K67" s="46"/>
      <c r="L67" s="44"/>
      <c r="M67" s="44"/>
    </row>
    <row r="68" spans="1:13" ht="16" hidden="1" x14ac:dyDescent="0.2">
      <c r="A68" s="49">
        <v>2022</v>
      </c>
      <c r="B68" s="49" t="s">
        <v>3137</v>
      </c>
      <c r="C68" s="49">
        <v>2008</v>
      </c>
      <c r="D68" s="50" t="s">
        <v>3138</v>
      </c>
      <c r="E68" s="44" t="s">
        <v>3139</v>
      </c>
      <c r="F68" s="48" t="s">
        <v>3136</v>
      </c>
      <c r="G68" s="47">
        <v>236000</v>
      </c>
      <c r="H68" s="44">
        <v>22033772602</v>
      </c>
      <c r="I68" s="45">
        <v>236000</v>
      </c>
      <c r="J68" s="44">
        <v>21002181</v>
      </c>
      <c r="K68" s="46"/>
      <c r="L68" s="44"/>
      <c r="M68" s="44"/>
    </row>
    <row r="69" spans="1:13" ht="16" x14ac:dyDescent="0.2">
      <c r="A69" s="44">
        <v>2022</v>
      </c>
      <c r="B69" s="44" t="s">
        <v>3133</v>
      </c>
      <c r="C69" s="44">
        <v>2011</v>
      </c>
      <c r="D69" s="44" t="s">
        <v>3134</v>
      </c>
      <c r="E69" s="44" t="s">
        <v>3135</v>
      </c>
      <c r="F69" s="48" t="s">
        <v>3136</v>
      </c>
      <c r="G69" s="47">
        <v>98000</v>
      </c>
      <c r="H69" s="44">
        <v>22034406338</v>
      </c>
      <c r="I69" s="45">
        <v>98000</v>
      </c>
      <c r="J69" s="44">
        <v>21315635</v>
      </c>
      <c r="K69" s="46"/>
      <c r="L69" s="44"/>
      <c r="M69" s="44"/>
    </row>
    <row r="70" spans="1:13" ht="16" x14ac:dyDescent="0.2">
      <c r="A70" s="44"/>
      <c r="B70" s="44"/>
      <c r="C70" s="44"/>
      <c r="D70" s="44"/>
      <c r="E70" s="44"/>
      <c r="F70" s="48"/>
      <c r="G70" s="53">
        <f>SUBTOTAL(109,Tabla6[Obligación])</f>
        <v>231000</v>
      </c>
      <c r="H70" s="44"/>
      <c r="I70" s="45"/>
      <c r="J70" s="44"/>
    </row>
  </sheetData>
  <phoneticPr fontId="19" type="noConversion"/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4A838-615A-EA40-99A5-637162561FE4}">
  <dimension ref="A1:N84"/>
  <sheetViews>
    <sheetView topLeftCell="A36" workbookViewId="0">
      <selection activeCell="I39" sqref="I39"/>
    </sheetView>
  </sheetViews>
  <sheetFormatPr baseColWidth="10" defaultRowHeight="14" x14ac:dyDescent="0.2"/>
  <cols>
    <col min="2" max="2" width="13.796875" bestFit="1" customWidth="1"/>
    <col min="3" max="3" width="22.796875" bestFit="1" customWidth="1"/>
    <col min="6" max="6" width="23" bestFit="1" customWidth="1"/>
    <col min="7" max="7" width="14" bestFit="1" customWidth="1"/>
    <col min="8" max="8" width="13.19921875" bestFit="1" customWidth="1"/>
    <col min="9" max="9" width="13.796875" bestFit="1" customWidth="1"/>
    <col min="10" max="10" width="12" bestFit="1" customWidth="1"/>
    <col min="11" max="11" width="13" bestFit="1" customWidth="1"/>
    <col min="12" max="12" width="12" bestFit="1" customWidth="1"/>
    <col min="13" max="13" width="23" bestFit="1" customWidth="1"/>
    <col min="14" max="14" width="14" bestFit="1" customWidth="1"/>
  </cols>
  <sheetData>
    <row r="1" spans="1:14" x14ac:dyDescent="0.2">
      <c r="A1" t="s">
        <v>1310</v>
      </c>
      <c r="B1" t="s">
        <v>3260</v>
      </c>
      <c r="C1" t="s">
        <v>3175</v>
      </c>
      <c r="D1" t="s">
        <v>3237</v>
      </c>
      <c r="F1" s="4" t="s">
        <v>3175</v>
      </c>
      <c r="G1" t="s">
        <v>3238</v>
      </c>
      <c r="L1" s="4" t="s">
        <v>1310</v>
      </c>
      <c r="M1" s="4" t="s">
        <v>3175</v>
      </c>
      <c r="N1" t="s">
        <v>3238</v>
      </c>
    </row>
    <row r="2" spans="1:14" x14ac:dyDescent="0.2">
      <c r="A2" s="1">
        <v>45046</v>
      </c>
      <c r="B2" s="1" t="s">
        <v>3261</v>
      </c>
      <c r="C2" t="s">
        <v>3239</v>
      </c>
      <c r="D2" s="36">
        <v>-45000</v>
      </c>
      <c r="F2" t="s">
        <v>3313</v>
      </c>
      <c r="G2" s="2">
        <v>0</v>
      </c>
      <c r="L2" s="1">
        <v>45046</v>
      </c>
      <c r="M2" t="s">
        <v>3239</v>
      </c>
      <c r="N2" s="2">
        <v>-45000</v>
      </c>
    </row>
    <row r="3" spans="1:14" x14ac:dyDescent="0.2">
      <c r="A3" s="1">
        <v>45046</v>
      </c>
      <c r="B3" s="1" t="s">
        <v>3261</v>
      </c>
      <c r="C3" t="s">
        <v>3173</v>
      </c>
      <c r="D3" s="36">
        <v>-60000</v>
      </c>
      <c r="F3" t="s">
        <v>3531</v>
      </c>
      <c r="G3" s="2">
        <v>0</v>
      </c>
      <c r="L3" s="1">
        <v>45046</v>
      </c>
      <c r="M3" t="s">
        <v>3176</v>
      </c>
      <c r="N3" s="2">
        <v>-15000</v>
      </c>
    </row>
    <row r="4" spans="1:14" x14ac:dyDescent="0.2">
      <c r="A4" s="1">
        <v>45046</v>
      </c>
      <c r="B4" s="1" t="s">
        <v>3261</v>
      </c>
      <c r="C4" t="s">
        <v>3176</v>
      </c>
      <c r="D4" s="36">
        <v>-15000</v>
      </c>
      <c r="F4" t="s">
        <v>3428</v>
      </c>
      <c r="G4" s="2">
        <v>0</v>
      </c>
      <c r="L4" s="1">
        <v>45046</v>
      </c>
      <c r="M4" t="s">
        <v>3174</v>
      </c>
      <c r="N4" s="2">
        <v>-3000</v>
      </c>
    </row>
    <row r="5" spans="1:14" x14ac:dyDescent="0.2">
      <c r="A5" s="1">
        <v>45046</v>
      </c>
      <c r="B5" s="1" t="s">
        <v>3261</v>
      </c>
      <c r="C5" t="s">
        <v>3174</v>
      </c>
      <c r="D5" s="36">
        <v>-3000</v>
      </c>
      <c r="F5" t="s">
        <v>3226</v>
      </c>
      <c r="G5" s="2">
        <v>0</v>
      </c>
      <c r="L5" s="1">
        <v>45046</v>
      </c>
      <c r="M5" t="s">
        <v>3173</v>
      </c>
      <c r="N5" s="2">
        <v>-60000</v>
      </c>
    </row>
    <row r="6" spans="1:14" x14ac:dyDescent="0.2">
      <c r="A6" s="1">
        <v>45049</v>
      </c>
      <c r="B6" s="1" t="s">
        <v>3262</v>
      </c>
      <c r="C6" t="s">
        <v>3176</v>
      </c>
      <c r="D6" s="36">
        <v>15000</v>
      </c>
      <c r="F6" t="s">
        <v>3658</v>
      </c>
      <c r="G6" s="2">
        <v>0</v>
      </c>
      <c r="L6" s="1">
        <v>45049</v>
      </c>
      <c r="M6" t="s">
        <v>3239</v>
      </c>
      <c r="N6" s="2">
        <v>45000</v>
      </c>
    </row>
    <row r="7" spans="1:14" x14ac:dyDescent="0.2">
      <c r="A7" s="1">
        <v>45049</v>
      </c>
      <c r="B7" s="1" t="s">
        <v>3262</v>
      </c>
      <c r="C7" t="s">
        <v>3239</v>
      </c>
      <c r="D7" s="36">
        <v>45000</v>
      </c>
      <c r="F7" t="s">
        <v>3176</v>
      </c>
      <c r="G7" s="2">
        <v>0</v>
      </c>
      <c r="L7" s="1">
        <v>45049</v>
      </c>
      <c r="M7" t="s">
        <v>3176</v>
      </c>
      <c r="N7" s="2">
        <v>15000</v>
      </c>
    </row>
    <row r="8" spans="1:14" x14ac:dyDescent="0.2">
      <c r="A8" s="1">
        <v>45049</v>
      </c>
      <c r="B8" s="1" t="s">
        <v>3261</v>
      </c>
      <c r="C8" t="s">
        <v>3173</v>
      </c>
      <c r="D8" s="36">
        <v>-60000</v>
      </c>
      <c r="F8" t="s">
        <v>3191</v>
      </c>
      <c r="G8" s="2">
        <v>0</v>
      </c>
      <c r="L8" s="1">
        <v>45049</v>
      </c>
      <c r="M8" t="s">
        <v>2659</v>
      </c>
      <c r="N8" s="2">
        <v>-90000</v>
      </c>
    </row>
    <row r="9" spans="1:14" x14ac:dyDescent="0.2">
      <c r="A9" s="1">
        <v>45049</v>
      </c>
      <c r="B9" s="1" t="s">
        <v>3261</v>
      </c>
      <c r="C9" t="s">
        <v>2659</v>
      </c>
      <c r="D9" s="36">
        <v>-90000</v>
      </c>
      <c r="F9" t="s">
        <v>3174</v>
      </c>
      <c r="G9" s="2">
        <v>0</v>
      </c>
      <c r="L9" s="1">
        <v>45049</v>
      </c>
      <c r="M9" t="s">
        <v>3173</v>
      </c>
      <c r="N9" s="2">
        <v>-60000</v>
      </c>
    </row>
    <row r="10" spans="1:14" x14ac:dyDescent="0.2">
      <c r="A10" s="1">
        <v>45049</v>
      </c>
      <c r="B10" s="1" t="s">
        <v>3261</v>
      </c>
      <c r="C10" t="s">
        <v>2660</v>
      </c>
      <c r="D10" s="36">
        <v>-90000</v>
      </c>
      <c r="F10" t="s">
        <v>3469</v>
      </c>
      <c r="G10" s="2">
        <v>0</v>
      </c>
      <c r="L10" s="1">
        <v>45049</v>
      </c>
      <c r="M10" t="s">
        <v>2660</v>
      </c>
      <c r="N10" s="2">
        <v>-90000</v>
      </c>
    </row>
    <row r="11" spans="1:14" x14ac:dyDescent="0.2">
      <c r="A11" s="1">
        <v>45052</v>
      </c>
      <c r="B11" s="1" t="s">
        <v>3261</v>
      </c>
      <c r="C11" t="s">
        <v>3226</v>
      </c>
      <c r="D11" s="36">
        <v>-90000</v>
      </c>
      <c r="F11" t="s">
        <v>2659</v>
      </c>
      <c r="G11" s="2">
        <v>0</v>
      </c>
      <c r="L11" s="1">
        <v>45052</v>
      </c>
      <c r="M11" t="s">
        <v>3226</v>
      </c>
      <c r="N11" s="2">
        <v>-90000</v>
      </c>
    </row>
    <row r="12" spans="1:14" x14ac:dyDescent="0.2">
      <c r="A12" s="1">
        <v>45053</v>
      </c>
      <c r="B12" s="1" t="s">
        <v>3262</v>
      </c>
      <c r="C12" t="s">
        <v>3226</v>
      </c>
      <c r="D12" s="36">
        <v>90000</v>
      </c>
      <c r="F12" t="s">
        <v>3567</v>
      </c>
      <c r="G12" s="2">
        <v>0</v>
      </c>
      <c r="L12" s="1">
        <v>45053</v>
      </c>
      <c r="M12" t="s">
        <v>3226</v>
      </c>
      <c r="N12" s="2">
        <v>90000</v>
      </c>
    </row>
    <row r="13" spans="1:14" x14ac:dyDescent="0.2">
      <c r="A13" s="1">
        <v>45053</v>
      </c>
      <c r="B13" s="1" t="s">
        <v>3262</v>
      </c>
      <c r="C13" t="s">
        <v>3173</v>
      </c>
      <c r="D13" s="36">
        <v>60000</v>
      </c>
      <c r="F13" t="s">
        <v>3173</v>
      </c>
      <c r="G13" s="2">
        <v>0</v>
      </c>
      <c r="L13" s="1">
        <v>45053</v>
      </c>
      <c r="M13" t="s">
        <v>3174</v>
      </c>
      <c r="N13" s="2">
        <v>3000</v>
      </c>
    </row>
    <row r="14" spans="1:14" x14ac:dyDescent="0.2">
      <c r="A14" s="1">
        <v>45053</v>
      </c>
      <c r="B14" s="1" t="s">
        <v>3262</v>
      </c>
      <c r="C14" t="s">
        <v>3174</v>
      </c>
      <c r="D14" s="36">
        <v>3000</v>
      </c>
      <c r="F14" t="s">
        <v>3298</v>
      </c>
      <c r="G14" s="2">
        <v>0</v>
      </c>
      <c r="L14" s="1">
        <v>45053</v>
      </c>
      <c r="M14" t="s">
        <v>3173</v>
      </c>
      <c r="N14" s="2">
        <v>60000</v>
      </c>
    </row>
    <row r="15" spans="1:14" x14ac:dyDescent="0.2">
      <c r="A15" s="1">
        <v>45055</v>
      </c>
      <c r="B15" s="1" t="s">
        <v>3261</v>
      </c>
      <c r="C15" t="s">
        <v>3258</v>
      </c>
      <c r="D15" s="36">
        <v>-95000</v>
      </c>
      <c r="F15" t="s">
        <v>2660</v>
      </c>
      <c r="G15" s="2">
        <v>0</v>
      </c>
      <c r="L15" s="1">
        <v>45054</v>
      </c>
      <c r="M15" t="s">
        <v>3259</v>
      </c>
      <c r="N15" s="2">
        <v>0</v>
      </c>
    </row>
    <row r="16" spans="1:14" x14ac:dyDescent="0.2">
      <c r="A16" s="1">
        <v>45056</v>
      </c>
      <c r="B16" s="1" t="s">
        <v>2148</v>
      </c>
      <c r="C16" t="s">
        <v>3258</v>
      </c>
      <c r="D16" s="36">
        <v>95000</v>
      </c>
      <c r="F16" t="s">
        <v>3239</v>
      </c>
      <c r="G16" s="2">
        <v>0</v>
      </c>
      <c r="L16" s="1">
        <v>45055</v>
      </c>
      <c r="M16" t="s">
        <v>3258</v>
      </c>
      <c r="N16" s="2">
        <v>-95000</v>
      </c>
    </row>
    <row r="17" spans="1:14" x14ac:dyDescent="0.2">
      <c r="A17" s="1">
        <v>45054</v>
      </c>
      <c r="B17" s="1" t="s">
        <v>3262</v>
      </c>
      <c r="C17" t="s">
        <v>3259</v>
      </c>
      <c r="D17" s="36">
        <v>0</v>
      </c>
      <c r="F17" t="s">
        <v>3258</v>
      </c>
      <c r="G17" s="2">
        <v>0</v>
      </c>
      <c r="L17" s="1">
        <v>45056</v>
      </c>
      <c r="M17" t="s">
        <v>3258</v>
      </c>
      <c r="N17" s="2">
        <v>95000</v>
      </c>
    </row>
    <row r="18" spans="1:14" x14ac:dyDescent="0.2">
      <c r="A18" s="1">
        <v>45057</v>
      </c>
      <c r="B18" s="1" t="s">
        <v>3262</v>
      </c>
      <c r="C18" t="s">
        <v>3173</v>
      </c>
      <c r="D18" s="36">
        <v>60000</v>
      </c>
      <c r="F18" t="s">
        <v>3420</v>
      </c>
      <c r="G18" s="2">
        <v>0</v>
      </c>
      <c r="L18" s="1">
        <v>45057</v>
      </c>
      <c r="M18" t="s">
        <v>3173</v>
      </c>
      <c r="N18" s="2">
        <v>60000</v>
      </c>
    </row>
    <row r="19" spans="1:14" x14ac:dyDescent="0.2">
      <c r="A19" s="1">
        <v>45057</v>
      </c>
      <c r="B19" s="1" t="s">
        <v>3261</v>
      </c>
      <c r="C19" t="s">
        <v>2743</v>
      </c>
      <c r="D19" s="36">
        <v>-30000</v>
      </c>
      <c r="F19" t="s">
        <v>3259</v>
      </c>
      <c r="G19" s="2">
        <v>0</v>
      </c>
      <c r="L19" s="1">
        <v>45057</v>
      </c>
      <c r="M19" t="s">
        <v>2743</v>
      </c>
      <c r="N19" s="2">
        <v>-30000</v>
      </c>
    </row>
    <row r="20" spans="1:14" x14ac:dyDescent="0.2">
      <c r="A20" s="1">
        <v>45057</v>
      </c>
      <c r="B20" s="1" t="s">
        <v>3261</v>
      </c>
      <c r="C20" t="s">
        <v>3267</v>
      </c>
      <c r="D20" s="36">
        <v>-25000</v>
      </c>
      <c r="F20" t="s">
        <v>3335</v>
      </c>
      <c r="G20" s="2">
        <v>0</v>
      </c>
      <c r="L20" s="1">
        <v>45057</v>
      </c>
      <c r="M20" t="s">
        <v>3267</v>
      </c>
      <c r="N20" s="2">
        <v>-25000</v>
      </c>
    </row>
    <row r="21" spans="1:14" x14ac:dyDescent="0.2">
      <c r="A21" s="1">
        <v>45058</v>
      </c>
      <c r="B21" s="1" t="s">
        <v>3261</v>
      </c>
      <c r="C21" t="s">
        <v>3271</v>
      </c>
      <c r="D21" s="36">
        <v>-100000</v>
      </c>
      <c r="F21" t="s">
        <v>2743</v>
      </c>
      <c r="G21" s="2">
        <v>0</v>
      </c>
      <c r="L21" s="1">
        <v>45058</v>
      </c>
      <c r="M21" t="s">
        <v>3271</v>
      </c>
      <c r="N21" s="2">
        <v>-50000</v>
      </c>
    </row>
    <row r="22" spans="1:14" x14ac:dyDescent="0.2">
      <c r="A22" s="1">
        <v>45058</v>
      </c>
      <c r="B22" s="1" t="s">
        <v>3262</v>
      </c>
      <c r="C22" t="s">
        <v>3271</v>
      </c>
      <c r="D22" s="36">
        <v>50000</v>
      </c>
      <c r="F22" t="s">
        <v>1174</v>
      </c>
      <c r="G22" s="2">
        <v>0</v>
      </c>
      <c r="L22" s="1">
        <v>45058</v>
      </c>
      <c r="M22" t="s">
        <v>3298</v>
      </c>
      <c r="N22" s="2">
        <v>-6000</v>
      </c>
    </row>
    <row r="23" spans="1:14" x14ac:dyDescent="0.2">
      <c r="A23" s="1">
        <v>45059</v>
      </c>
      <c r="B23" s="1" t="s">
        <v>3262</v>
      </c>
      <c r="C23" t="s">
        <v>3271</v>
      </c>
      <c r="D23" s="36">
        <v>50000</v>
      </c>
      <c r="F23" t="s">
        <v>3267</v>
      </c>
      <c r="G23" s="2">
        <v>0</v>
      </c>
      <c r="L23" s="1">
        <v>45059</v>
      </c>
      <c r="M23" t="s">
        <v>3271</v>
      </c>
      <c r="N23" s="2">
        <v>50000</v>
      </c>
    </row>
    <row r="24" spans="1:14" x14ac:dyDescent="0.2">
      <c r="A24" s="1">
        <v>45059</v>
      </c>
      <c r="B24" s="1" t="s">
        <v>3261</v>
      </c>
      <c r="C24" t="s">
        <v>3275</v>
      </c>
      <c r="D24" s="36">
        <v>-10000</v>
      </c>
      <c r="F24" t="s">
        <v>3551</v>
      </c>
      <c r="G24" s="2">
        <v>0</v>
      </c>
      <c r="L24" s="1">
        <v>45059</v>
      </c>
      <c r="M24" t="s">
        <v>3275</v>
      </c>
      <c r="N24" s="2">
        <v>-40000</v>
      </c>
    </row>
    <row r="25" spans="1:14" x14ac:dyDescent="0.2">
      <c r="A25" s="1">
        <v>45059</v>
      </c>
      <c r="B25" s="1" t="s">
        <v>3261</v>
      </c>
      <c r="C25" t="s">
        <v>3275</v>
      </c>
      <c r="D25" s="36">
        <v>-10000</v>
      </c>
      <c r="F25" t="s">
        <v>3271</v>
      </c>
      <c r="G25" s="2">
        <v>0</v>
      </c>
      <c r="L25" s="1">
        <v>45059</v>
      </c>
      <c r="M25" t="s">
        <v>3276</v>
      </c>
      <c r="N25" s="2">
        <v>-70000</v>
      </c>
    </row>
    <row r="26" spans="1:14" x14ac:dyDescent="0.2">
      <c r="A26" s="1">
        <v>45059</v>
      </c>
      <c r="B26" s="1" t="s">
        <v>3261</v>
      </c>
      <c r="C26" t="s">
        <v>3275</v>
      </c>
      <c r="D26" s="36">
        <v>-10000</v>
      </c>
      <c r="F26" t="s">
        <v>3333</v>
      </c>
      <c r="G26" s="2">
        <v>0</v>
      </c>
      <c r="L26" s="1">
        <v>45061</v>
      </c>
      <c r="M26" t="s">
        <v>2659</v>
      </c>
      <c r="N26" s="2">
        <v>90000</v>
      </c>
    </row>
    <row r="27" spans="1:14" x14ac:dyDescent="0.2">
      <c r="A27" s="1">
        <v>45059</v>
      </c>
      <c r="B27" s="1" t="s">
        <v>3261</v>
      </c>
      <c r="C27" t="s">
        <v>3275</v>
      </c>
      <c r="D27" s="36">
        <v>-10000</v>
      </c>
      <c r="F27" t="s">
        <v>3275</v>
      </c>
      <c r="G27" s="2">
        <v>0</v>
      </c>
      <c r="L27" s="1">
        <v>45061</v>
      </c>
      <c r="M27" t="s">
        <v>3276</v>
      </c>
      <c r="N27" s="2">
        <v>50000</v>
      </c>
    </row>
    <row r="28" spans="1:14" x14ac:dyDescent="0.2">
      <c r="A28" s="1">
        <v>45059</v>
      </c>
      <c r="B28" s="1" t="s">
        <v>3261</v>
      </c>
      <c r="C28" t="s">
        <v>3276</v>
      </c>
      <c r="D28" s="36">
        <v>-70000</v>
      </c>
      <c r="F28" t="s">
        <v>3276</v>
      </c>
      <c r="G28" s="2">
        <v>0</v>
      </c>
      <c r="K28" t="s">
        <v>3186</v>
      </c>
      <c r="L28" s="1">
        <v>45062</v>
      </c>
      <c r="M28" t="s">
        <v>2659</v>
      </c>
      <c r="N28" s="2">
        <v>-90000</v>
      </c>
    </row>
    <row r="29" spans="1:14" x14ac:dyDescent="0.2">
      <c r="A29" s="1">
        <v>45061</v>
      </c>
      <c r="B29" s="1" t="s">
        <v>3261</v>
      </c>
      <c r="C29" t="s">
        <v>2659</v>
      </c>
      <c r="D29" s="36">
        <v>-90000</v>
      </c>
      <c r="F29" t="s">
        <v>3314</v>
      </c>
      <c r="G29" s="2">
        <v>0</v>
      </c>
      <c r="K29" t="s">
        <v>3187</v>
      </c>
      <c r="L29" s="1">
        <v>45062</v>
      </c>
      <c r="M29" t="s">
        <v>2660</v>
      </c>
      <c r="N29" s="2">
        <v>90000</v>
      </c>
    </row>
    <row r="30" spans="1:14" x14ac:dyDescent="0.2">
      <c r="A30" s="1">
        <v>45061</v>
      </c>
      <c r="B30" s="1" t="s">
        <v>3262</v>
      </c>
      <c r="C30" t="s">
        <v>2659</v>
      </c>
      <c r="D30" s="36">
        <v>90000</v>
      </c>
      <c r="F30" t="s">
        <v>3552</v>
      </c>
      <c r="G30" s="2">
        <v>-10000</v>
      </c>
      <c r="K30" t="s">
        <v>3188</v>
      </c>
      <c r="L30" s="1">
        <v>45062</v>
      </c>
      <c r="M30" t="s">
        <v>3267</v>
      </c>
      <c r="N30" s="2">
        <v>25000</v>
      </c>
    </row>
    <row r="31" spans="1:14" x14ac:dyDescent="0.2">
      <c r="A31" s="1">
        <v>45061</v>
      </c>
      <c r="B31" s="1" t="s">
        <v>3262</v>
      </c>
      <c r="C31" t="s">
        <v>2659</v>
      </c>
      <c r="D31" s="36">
        <v>90000</v>
      </c>
      <c r="F31" t="s">
        <v>3427</v>
      </c>
      <c r="G31" s="2">
        <v>-22000</v>
      </c>
      <c r="K31" t="s">
        <v>477</v>
      </c>
      <c r="L31" s="1">
        <v>45062</v>
      </c>
      <c r="M31" t="s">
        <v>3298</v>
      </c>
      <c r="N31" s="2">
        <v>3500</v>
      </c>
    </row>
    <row r="32" spans="1:14" x14ac:dyDescent="0.2">
      <c r="A32" s="1">
        <v>45061</v>
      </c>
      <c r="B32" s="1" t="s">
        <v>3291</v>
      </c>
      <c r="C32" t="s">
        <v>3276</v>
      </c>
      <c r="D32" s="36">
        <v>50000</v>
      </c>
      <c r="F32" t="s">
        <v>3205</v>
      </c>
      <c r="G32" s="2">
        <v>-60000</v>
      </c>
      <c r="K32" t="s">
        <v>281</v>
      </c>
      <c r="L32" s="1">
        <v>45064</v>
      </c>
      <c r="M32" t="s">
        <v>3313</v>
      </c>
      <c r="N32" s="2">
        <v>-34000</v>
      </c>
    </row>
    <row r="33" spans="1:14" x14ac:dyDescent="0.2">
      <c r="A33" s="1">
        <v>45062</v>
      </c>
      <c r="B33" s="1" t="s">
        <v>3261</v>
      </c>
      <c r="C33" t="s">
        <v>2659</v>
      </c>
      <c r="D33" s="36">
        <v>-90000</v>
      </c>
      <c r="F33" t="s">
        <v>3249</v>
      </c>
      <c r="G33" s="2">
        <v>-110000</v>
      </c>
      <c r="K33" t="s">
        <v>3189</v>
      </c>
      <c r="L33" s="1">
        <v>45064</v>
      </c>
      <c r="M33" t="s">
        <v>3314</v>
      </c>
      <c r="N33" s="2">
        <v>-29000</v>
      </c>
    </row>
    <row r="34" spans="1:14" x14ac:dyDescent="0.2">
      <c r="A34" s="1">
        <v>45062</v>
      </c>
      <c r="B34" s="1" t="s">
        <v>2148</v>
      </c>
      <c r="C34" t="s">
        <v>3267</v>
      </c>
      <c r="D34" s="36">
        <v>25000</v>
      </c>
      <c r="F34" t="s">
        <v>3369</v>
      </c>
      <c r="G34" s="2">
        <v>-170000</v>
      </c>
      <c r="K34" t="s">
        <v>3190</v>
      </c>
      <c r="L34" s="1">
        <v>45065</v>
      </c>
      <c r="M34" t="s">
        <v>3313</v>
      </c>
      <c r="N34" s="2">
        <v>34000</v>
      </c>
    </row>
    <row r="35" spans="1:14" x14ac:dyDescent="0.2">
      <c r="A35" s="1">
        <v>45062</v>
      </c>
      <c r="B35" s="1" t="s">
        <v>3262</v>
      </c>
      <c r="C35" t="s">
        <v>2660</v>
      </c>
      <c r="D35" s="36">
        <v>90000</v>
      </c>
      <c r="F35" t="s">
        <v>245</v>
      </c>
      <c r="G35" s="2">
        <v>-372000</v>
      </c>
      <c r="K35" t="s">
        <v>313</v>
      </c>
      <c r="L35" s="1">
        <v>45069</v>
      </c>
      <c r="M35" t="s">
        <v>2659</v>
      </c>
      <c r="N35" s="2">
        <v>90000</v>
      </c>
    </row>
    <row r="36" spans="1:14" x14ac:dyDescent="0.2">
      <c r="A36" s="1">
        <v>45058</v>
      </c>
      <c r="B36" s="1" t="s">
        <v>3261</v>
      </c>
      <c r="C36" t="s">
        <v>3298</v>
      </c>
      <c r="D36" s="36">
        <v>-6000</v>
      </c>
      <c r="K36" t="s">
        <v>3005</v>
      </c>
      <c r="L36" s="1">
        <v>45069</v>
      </c>
      <c r="M36" t="s">
        <v>3276</v>
      </c>
      <c r="N36" s="2">
        <v>20000</v>
      </c>
    </row>
    <row r="37" spans="1:14" x14ac:dyDescent="0.2">
      <c r="A37" s="1">
        <v>45062</v>
      </c>
      <c r="B37" s="1" t="s">
        <v>3262</v>
      </c>
      <c r="C37" t="s">
        <v>3298</v>
      </c>
      <c r="D37" s="36">
        <v>3500</v>
      </c>
      <c r="L37" s="1">
        <v>45070</v>
      </c>
      <c r="M37" t="s">
        <v>3191</v>
      </c>
      <c r="N37" s="2">
        <v>-18000</v>
      </c>
    </row>
    <row r="38" spans="1:14" x14ac:dyDescent="0.2">
      <c r="A38" s="1">
        <v>45064</v>
      </c>
      <c r="B38" s="1" t="s">
        <v>3261</v>
      </c>
      <c r="C38" t="s">
        <v>3313</v>
      </c>
      <c r="D38" s="36">
        <v>-34000</v>
      </c>
      <c r="L38" s="1">
        <v>45070</v>
      </c>
      <c r="M38" t="s">
        <v>3369</v>
      </c>
      <c r="N38" s="2">
        <v>-250000</v>
      </c>
    </row>
    <row r="39" spans="1:14" x14ac:dyDescent="0.2">
      <c r="A39" s="1">
        <v>45064</v>
      </c>
      <c r="B39" s="1" t="s">
        <v>3261</v>
      </c>
      <c r="C39" t="s">
        <v>3314</v>
      </c>
      <c r="D39" s="36">
        <v>-29000</v>
      </c>
      <c r="L39" s="1">
        <v>45077</v>
      </c>
      <c r="M39" t="s">
        <v>3275</v>
      </c>
      <c r="N39" s="2">
        <v>10000</v>
      </c>
    </row>
    <row r="40" spans="1:14" x14ac:dyDescent="0.2">
      <c r="A40" s="1">
        <v>45065</v>
      </c>
      <c r="B40" s="1" t="s">
        <v>3262</v>
      </c>
      <c r="C40" t="s">
        <v>3313</v>
      </c>
      <c r="D40" s="36">
        <v>34000</v>
      </c>
      <c r="L40" s="1">
        <v>45077</v>
      </c>
      <c r="M40" t="s">
        <v>3314</v>
      </c>
      <c r="N40" s="2">
        <v>29000</v>
      </c>
    </row>
    <row r="41" spans="1:14" x14ac:dyDescent="0.2">
      <c r="A41" s="1">
        <v>45069</v>
      </c>
      <c r="B41" s="1" t="s">
        <v>3262</v>
      </c>
      <c r="C41" t="s">
        <v>3276</v>
      </c>
      <c r="D41" s="36">
        <v>20000</v>
      </c>
      <c r="L41" s="1">
        <v>45077</v>
      </c>
      <c r="M41" t="s">
        <v>3420</v>
      </c>
      <c r="N41" s="2">
        <v>0</v>
      </c>
    </row>
    <row r="42" spans="1:14" x14ac:dyDescent="0.2">
      <c r="A42" s="1">
        <v>45069</v>
      </c>
      <c r="B42" s="1" t="s">
        <v>3262</v>
      </c>
      <c r="C42" t="s">
        <v>2659</v>
      </c>
      <c r="D42" s="36">
        <v>90000</v>
      </c>
      <c r="L42" s="1">
        <v>45077</v>
      </c>
      <c r="M42" t="s">
        <v>3428</v>
      </c>
      <c r="N42" s="2">
        <v>0</v>
      </c>
    </row>
    <row r="43" spans="1:14" x14ac:dyDescent="0.2">
      <c r="A43" s="1">
        <v>45070</v>
      </c>
      <c r="B43" s="1" t="s">
        <v>3261</v>
      </c>
      <c r="C43" t="s">
        <v>3191</v>
      </c>
      <c r="D43" s="36">
        <v>-18000</v>
      </c>
      <c r="L43" s="1">
        <v>45078</v>
      </c>
      <c r="M43" t="s">
        <v>3335</v>
      </c>
      <c r="N43" s="2">
        <v>-22000</v>
      </c>
    </row>
    <row r="44" spans="1:14" x14ac:dyDescent="0.2">
      <c r="A44" s="1">
        <v>45070</v>
      </c>
      <c r="B44" s="1" t="s">
        <v>3261</v>
      </c>
      <c r="C44" t="s">
        <v>3369</v>
      </c>
      <c r="D44" s="36">
        <v>-250000</v>
      </c>
      <c r="L44" s="1">
        <v>45078</v>
      </c>
      <c r="M44" t="s">
        <v>3427</v>
      </c>
      <c r="N44" s="2">
        <v>-22000</v>
      </c>
    </row>
    <row r="45" spans="1:14" x14ac:dyDescent="0.2">
      <c r="A45" s="1">
        <v>45077</v>
      </c>
      <c r="B45" s="1" t="s">
        <v>3261</v>
      </c>
      <c r="C45" t="s">
        <v>3420</v>
      </c>
      <c r="D45" s="36">
        <v>-50000</v>
      </c>
      <c r="L45" s="1">
        <v>45080</v>
      </c>
      <c r="M45" t="s">
        <v>3469</v>
      </c>
      <c r="N45" s="2">
        <v>0</v>
      </c>
    </row>
    <row r="46" spans="1:14" x14ac:dyDescent="0.2">
      <c r="A46" s="1">
        <v>45077</v>
      </c>
      <c r="B46" s="1" t="s">
        <v>3262</v>
      </c>
      <c r="C46" t="s">
        <v>3420</v>
      </c>
      <c r="D46" s="36">
        <v>50000</v>
      </c>
      <c r="L46" s="1">
        <v>45082</v>
      </c>
      <c r="M46" t="s">
        <v>3298</v>
      </c>
      <c r="N46" s="2">
        <v>2500</v>
      </c>
    </row>
    <row r="47" spans="1:14" x14ac:dyDescent="0.2">
      <c r="A47" s="1">
        <v>45077</v>
      </c>
      <c r="B47" s="1" t="s">
        <v>3262</v>
      </c>
      <c r="C47" t="s">
        <v>3275</v>
      </c>
      <c r="D47" s="36">
        <v>10000</v>
      </c>
      <c r="L47" s="1">
        <v>45082</v>
      </c>
      <c r="M47" t="s">
        <v>3205</v>
      </c>
      <c r="N47" s="2">
        <v>0</v>
      </c>
    </row>
    <row r="48" spans="1:14" x14ac:dyDescent="0.2">
      <c r="A48" s="1">
        <v>45077</v>
      </c>
      <c r="B48" s="1" t="s">
        <v>3262</v>
      </c>
      <c r="C48" t="s">
        <v>3314</v>
      </c>
      <c r="D48" s="36">
        <v>29000</v>
      </c>
      <c r="L48" s="1">
        <v>45084</v>
      </c>
      <c r="M48" t="s">
        <v>3276</v>
      </c>
      <c r="N48" s="2">
        <v>-30000</v>
      </c>
    </row>
    <row r="49" spans="1:14" x14ac:dyDescent="0.2">
      <c r="A49" s="1">
        <v>45077</v>
      </c>
      <c r="B49" s="1" t="s">
        <v>3261</v>
      </c>
      <c r="C49" t="s">
        <v>3428</v>
      </c>
      <c r="D49" s="36">
        <v>-20000</v>
      </c>
      <c r="L49" s="1">
        <v>45085</v>
      </c>
      <c r="M49" t="s">
        <v>3335</v>
      </c>
      <c r="N49" s="2">
        <v>22000</v>
      </c>
    </row>
    <row r="50" spans="1:14" x14ac:dyDescent="0.2">
      <c r="A50" s="1">
        <v>45077</v>
      </c>
      <c r="B50" s="1" t="s">
        <v>3262</v>
      </c>
      <c r="C50" t="s">
        <v>3428</v>
      </c>
      <c r="D50" s="36">
        <v>20000</v>
      </c>
      <c r="L50" s="1">
        <v>45085</v>
      </c>
      <c r="M50" t="s">
        <v>1174</v>
      </c>
      <c r="N50" s="2">
        <v>-12000</v>
      </c>
    </row>
    <row r="51" spans="1:14" x14ac:dyDescent="0.2">
      <c r="A51" s="1">
        <v>45078</v>
      </c>
      <c r="B51" s="1" t="s">
        <v>3261</v>
      </c>
      <c r="C51" t="s">
        <v>3335</v>
      </c>
      <c r="D51" s="36">
        <v>-22000</v>
      </c>
      <c r="L51" s="1">
        <v>45086</v>
      </c>
      <c r="M51" t="s">
        <v>1174</v>
      </c>
      <c r="N51" s="2">
        <v>12000</v>
      </c>
    </row>
    <row r="52" spans="1:14" x14ac:dyDescent="0.2">
      <c r="A52" s="1">
        <v>45078</v>
      </c>
      <c r="B52" s="1" t="s">
        <v>3261</v>
      </c>
      <c r="C52" t="s">
        <v>3427</v>
      </c>
      <c r="D52" s="36">
        <v>-22000</v>
      </c>
      <c r="L52" s="1">
        <v>45092</v>
      </c>
      <c r="M52" t="s">
        <v>3275</v>
      </c>
      <c r="N52" s="2">
        <v>10000</v>
      </c>
    </row>
    <row r="53" spans="1:14" x14ac:dyDescent="0.2">
      <c r="A53" s="1">
        <v>45080</v>
      </c>
      <c r="B53" s="1" t="s">
        <v>3261</v>
      </c>
      <c r="C53" t="s">
        <v>3469</v>
      </c>
      <c r="D53" s="36">
        <v>-50000</v>
      </c>
      <c r="L53" s="1">
        <v>45092</v>
      </c>
      <c r="M53" t="s">
        <v>3369</v>
      </c>
      <c r="N53" s="2">
        <v>80000</v>
      </c>
    </row>
    <row r="54" spans="1:14" x14ac:dyDescent="0.2">
      <c r="A54" s="1">
        <v>45080</v>
      </c>
      <c r="B54" s="1" t="s">
        <v>3262</v>
      </c>
      <c r="C54" t="s">
        <v>3469</v>
      </c>
      <c r="D54" s="36">
        <v>50000</v>
      </c>
      <c r="L54" s="1">
        <v>45094</v>
      </c>
      <c r="M54" t="s">
        <v>3531</v>
      </c>
      <c r="N54" s="2">
        <v>-16000</v>
      </c>
    </row>
    <row r="55" spans="1:14" x14ac:dyDescent="0.2">
      <c r="A55" s="1">
        <v>45082</v>
      </c>
      <c r="B55" s="1" t="s">
        <v>3261</v>
      </c>
      <c r="C55" t="s">
        <v>3205</v>
      </c>
      <c r="D55" s="36">
        <v>-60000</v>
      </c>
      <c r="L55" s="1">
        <v>45095</v>
      </c>
      <c r="M55" t="s">
        <v>3275</v>
      </c>
      <c r="N55" s="2">
        <v>10000</v>
      </c>
    </row>
    <row r="56" spans="1:14" x14ac:dyDescent="0.2">
      <c r="A56" s="1">
        <v>45082</v>
      </c>
      <c r="B56" s="1" t="s">
        <v>3262</v>
      </c>
      <c r="C56" t="s">
        <v>3205</v>
      </c>
      <c r="D56" s="36">
        <v>60000</v>
      </c>
      <c r="L56" s="1">
        <v>45095</v>
      </c>
      <c r="M56" t="s">
        <v>3249</v>
      </c>
      <c r="N56" s="2">
        <v>-110000</v>
      </c>
    </row>
    <row r="57" spans="1:14" x14ac:dyDescent="0.2">
      <c r="A57" s="1">
        <v>45082</v>
      </c>
      <c r="B57" s="1" t="s">
        <v>3262</v>
      </c>
      <c r="C57" t="s">
        <v>3298</v>
      </c>
      <c r="D57" s="36">
        <v>2500</v>
      </c>
      <c r="L57" s="1">
        <v>45095</v>
      </c>
      <c r="M57" t="s">
        <v>3551</v>
      </c>
      <c r="N57" s="2">
        <v>-20000</v>
      </c>
    </row>
    <row r="58" spans="1:14" x14ac:dyDescent="0.2">
      <c r="A58" s="1">
        <v>45084</v>
      </c>
      <c r="B58" s="1" t="s">
        <v>3261</v>
      </c>
      <c r="C58" t="s">
        <v>3276</v>
      </c>
      <c r="D58" s="36">
        <v>-70000</v>
      </c>
      <c r="L58" s="1">
        <v>45095</v>
      </c>
      <c r="M58" t="s">
        <v>3552</v>
      </c>
      <c r="N58" s="2">
        <v>-10000</v>
      </c>
    </row>
    <row r="59" spans="1:14" x14ac:dyDescent="0.2">
      <c r="A59" s="1">
        <v>45084</v>
      </c>
      <c r="B59" s="1" t="s">
        <v>3262</v>
      </c>
      <c r="C59" t="s">
        <v>3276</v>
      </c>
      <c r="D59" s="36">
        <v>40000</v>
      </c>
      <c r="L59" s="1">
        <v>45098</v>
      </c>
      <c r="M59" t="s">
        <v>3275</v>
      </c>
      <c r="N59" s="2">
        <v>10000</v>
      </c>
    </row>
    <row r="60" spans="1:14" x14ac:dyDescent="0.2">
      <c r="A60" s="1">
        <v>45085</v>
      </c>
      <c r="B60" s="1" t="s">
        <v>3262</v>
      </c>
      <c r="C60" t="s">
        <v>3335</v>
      </c>
      <c r="D60" s="36">
        <v>22000</v>
      </c>
      <c r="L60" s="1">
        <v>45098</v>
      </c>
      <c r="M60" t="s">
        <v>3276</v>
      </c>
      <c r="N60" s="2">
        <v>30000</v>
      </c>
    </row>
    <row r="61" spans="1:14" x14ac:dyDescent="0.2">
      <c r="A61" s="1">
        <v>45085</v>
      </c>
      <c r="B61" s="1" t="s">
        <v>3261</v>
      </c>
      <c r="C61" t="s">
        <v>1174</v>
      </c>
      <c r="D61" s="36">
        <v>-12000</v>
      </c>
      <c r="L61" s="1">
        <v>45098</v>
      </c>
      <c r="M61" t="s">
        <v>3531</v>
      </c>
      <c r="N61" s="2">
        <v>16000</v>
      </c>
    </row>
    <row r="62" spans="1:14" x14ac:dyDescent="0.2">
      <c r="A62" s="1">
        <v>45086</v>
      </c>
      <c r="B62" s="1" t="s">
        <v>3262</v>
      </c>
      <c r="C62" t="s">
        <v>1174</v>
      </c>
      <c r="D62" s="36">
        <v>12000</v>
      </c>
      <c r="L62" s="1">
        <v>45098</v>
      </c>
      <c r="M62" t="s">
        <v>3567</v>
      </c>
      <c r="N62" s="2">
        <v>-55000</v>
      </c>
    </row>
    <row r="63" spans="1:14" x14ac:dyDescent="0.2">
      <c r="A63" s="1">
        <v>45092</v>
      </c>
      <c r="B63" s="1" t="s">
        <v>3262</v>
      </c>
      <c r="C63" t="s">
        <v>3275</v>
      </c>
      <c r="D63" s="36">
        <v>10000</v>
      </c>
      <c r="L63" s="1">
        <v>45099</v>
      </c>
      <c r="M63" t="s">
        <v>3191</v>
      </c>
      <c r="N63" s="2">
        <v>18000</v>
      </c>
    </row>
    <row r="64" spans="1:14" x14ac:dyDescent="0.2">
      <c r="A64" s="1">
        <v>45092</v>
      </c>
      <c r="B64" s="1" t="s">
        <v>3291</v>
      </c>
      <c r="C64" t="s">
        <v>3369</v>
      </c>
      <c r="D64" s="36">
        <v>80000</v>
      </c>
      <c r="L64" s="1">
        <v>45106</v>
      </c>
      <c r="M64" t="s">
        <v>3173</v>
      </c>
      <c r="N64" s="2">
        <v>0</v>
      </c>
    </row>
    <row r="65" spans="1:14" x14ac:dyDescent="0.2">
      <c r="A65" s="1">
        <v>45094</v>
      </c>
      <c r="B65" s="1" t="s">
        <v>3261</v>
      </c>
      <c r="C65" t="s">
        <v>3531</v>
      </c>
      <c r="D65" s="36">
        <v>-16000</v>
      </c>
      <c r="L65" s="1">
        <v>45106</v>
      </c>
      <c r="M65" t="s">
        <v>3551</v>
      </c>
      <c r="N65" s="2">
        <v>20000</v>
      </c>
    </row>
    <row r="66" spans="1:14" x14ac:dyDescent="0.2">
      <c r="A66" s="1">
        <v>45095</v>
      </c>
      <c r="B66" s="1" t="s">
        <v>3261</v>
      </c>
      <c r="C66" t="s">
        <v>3249</v>
      </c>
      <c r="D66" s="36">
        <v>-110000</v>
      </c>
      <c r="L66" s="1">
        <v>45108</v>
      </c>
      <c r="M66" t="s">
        <v>2743</v>
      </c>
      <c r="N66" s="2">
        <v>30000</v>
      </c>
    </row>
    <row r="67" spans="1:14" x14ac:dyDescent="0.2">
      <c r="A67" s="1">
        <v>45095</v>
      </c>
      <c r="B67" s="1" t="s">
        <v>3261</v>
      </c>
      <c r="C67" t="s">
        <v>3551</v>
      </c>
      <c r="D67" s="36">
        <v>-20000</v>
      </c>
      <c r="L67" s="1">
        <v>45108</v>
      </c>
      <c r="M67" t="s">
        <v>3567</v>
      </c>
      <c r="N67" s="2">
        <v>55000</v>
      </c>
    </row>
    <row r="68" spans="1:14" x14ac:dyDescent="0.2">
      <c r="A68" s="1">
        <v>45095</v>
      </c>
      <c r="B68" s="1" t="s">
        <v>2148</v>
      </c>
      <c r="C68" t="s">
        <v>3275</v>
      </c>
      <c r="D68" s="36">
        <v>10000</v>
      </c>
      <c r="L68" s="1">
        <v>45108</v>
      </c>
      <c r="M68" t="s">
        <v>3333</v>
      </c>
      <c r="N68" s="2">
        <v>0</v>
      </c>
    </row>
    <row r="69" spans="1:14" x14ac:dyDescent="0.2">
      <c r="A69" s="1">
        <v>45095</v>
      </c>
      <c r="B69" s="1" t="s">
        <v>3261</v>
      </c>
      <c r="C69" t="s">
        <v>3552</v>
      </c>
      <c r="D69" s="36">
        <v>-10000</v>
      </c>
      <c r="L69" s="1">
        <v>45108</v>
      </c>
      <c r="M69" t="s">
        <v>3658</v>
      </c>
      <c r="N69" s="2">
        <v>-10000</v>
      </c>
    </row>
    <row r="70" spans="1:14" x14ac:dyDescent="0.2">
      <c r="A70" s="1">
        <v>45098</v>
      </c>
      <c r="B70" s="1" t="s">
        <v>3262</v>
      </c>
      <c r="C70" t="s">
        <v>3276</v>
      </c>
      <c r="D70" s="36">
        <v>30000</v>
      </c>
      <c r="L70" s="1">
        <v>45109</v>
      </c>
      <c r="M70" t="s">
        <v>3658</v>
      </c>
      <c r="N70" s="2">
        <v>10000</v>
      </c>
    </row>
    <row r="71" spans="1:14" x14ac:dyDescent="0.2">
      <c r="A71" s="1">
        <v>45098</v>
      </c>
      <c r="B71" s="1" t="s">
        <v>3262</v>
      </c>
      <c r="C71" t="s">
        <v>3275</v>
      </c>
      <c r="D71" s="36">
        <v>10000</v>
      </c>
      <c r="L71" s="1">
        <v>45111</v>
      </c>
      <c r="M71" t="s">
        <v>3205</v>
      </c>
      <c r="N71" s="2">
        <v>-60000</v>
      </c>
    </row>
    <row r="72" spans="1:14" x14ac:dyDescent="0.2">
      <c r="A72" s="1">
        <v>45098</v>
      </c>
      <c r="B72" s="1" t="s">
        <v>3261</v>
      </c>
      <c r="C72" t="s">
        <v>3567</v>
      </c>
      <c r="D72" s="36">
        <v>-55000</v>
      </c>
      <c r="L72" s="1" t="s">
        <v>245</v>
      </c>
      <c r="N72" s="2">
        <v>-372000</v>
      </c>
    </row>
    <row r="73" spans="1:14" x14ac:dyDescent="0.2">
      <c r="A73" s="1">
        <v>45098</v>
      </c>
      <c r="B73" s="1" t="s">
        <v>3262</v>
      </c>
      <c r="C73" t="s">
        <v>3531</v>
      </c>
      <c r="D73" s="36">
        <v>16000</v>
      </c>
    </row>
    <row r="74" spans="1:14" x14ac:dyDescent="0.2">
      <c r="A74" s="1">
        <v>45099</v>
      </c>
      <c r="B74" s="1" t="s">
        <v>3262</v>
      </c>
      <c r="C74" t="s">
        <v>3191</v>
      </c>
      <c r="D74" s="36">
        <v>18000</v>
      </c>
    </row>
    <row r="75" spans="1:14" x14ac:dyDescent="0.2">
      <c r="A75" s="1">
        <v>45106</v>
      </c>
      <c r="B75" s="1" t="s">
        <v>3262</v>
      </c>
      <c r="C75" t="s">
        <v>3551</v>
      </c>
      <c r="D75" s="36">
        <v>20000</v>
      </c>
    </row>
    <row r="76" spans="1:14" x14ac:dyDescent="0.2">
      <c r="A76" s="1">
        <v>45106</v>
      </c>
      <c r="B76" s="1" t="s">
        <v>3261</v>
      </c>
      <c r="C76" t="s">
        <v>3173</v>
      </c>
      <c r="D76" s="36">
        <v>-60000</v>
      </c>
    </row>
    <row r="77" spans="1:14" x14ac:dyDescent="0.2">
      <c r="A77" s="1">
        <v>45106</v>
      </c>
      <c r="B77" s="1" t="s">
        <v>3262</v>
      </c>
      <c r="C77" t="s">
        <v>3173</v>
      </c>
      <c r="D77" s="36">
        <v>60000</v>
      </c>
    </row>
    <row r="78" spans="1:14" x14ac:dyDescent="0.2">
      <c r="A78" s="1">
        <v>45108</v>
      </c>
      <c r="B78" s="1" t="s">
        <v>3261</v>
      </c>
      <c r="C78" t="s">
        <v>3333</v>
      </c>
      <c r="D78" s="36">
        <v>-65000</v>
      </c>
    </row>
    <row r="79" spans="1:14" x14ac:dyDescent="0.2">
      <c r="A79" s="1">
        <v>45108</v>
      </c>
      <c r="B79" s="1" t="s">
        <v>3262</v>
      </c>
      <c r="C79" t="s">
        <v>2743</v>
      </c>
      <c r="D79" s="36">
        <v>30000</v>
      </c>
    </row>
    <row r="80" spans="1:14" x14ac:dyDescent="0.2">
      <c r="A80" s="1">
        <v>45108</v>
      </c>
      <c r="B80" s="1" t="s">
        <v>3262</v>
      </c>
      <c r="C80" t="s">
        <v>3567</v>
      </c>
      <c r="D80" s="36">
        <v>55000</v>
      </c>
    </row>
    <row r="81" spans="1:4" x14ac:dyDescent="0.2">
      <c r="A81" s="1">
        <v>45108</v>
      </c>
      <c r="B81" s="1" t="s">
        <v>3262</v>
      </c>
      <c r="C81" t="s">
        <v>3333</v>
      </c>
      <c r="D81" s="36">
        <v>65000</v>
      </c>
    </row>
    <row r="82" spans="1:4" x14ac:dyDescent="0.2">
      <c r="A82" s="1">
        <v>45108</v>
      </c>
      <c r="B82" s="1" t="s">
        <v>3261</v>
      </c>
      <c r="C82" t="s">
        <v>3658</v>
      </c>
      <c r="D82" s="36">
        <v>-10000</v>
      </c>
    </row>
    <row r="83" spans="1:4" x14ac:dyDescent="0.2">
      <c r="A83" s="1">
        <v>45109</v>
      </c>
      <c r="B83" s="1" t="s">
        <v>3262</v>
      </c>
      <c r="C83" t="s">
        <v>3658</v>
      </c>
      <c r="D83" s="36">
        <v>10000</v>
      </c>
    </row>
    <row r="84" spans="1:4" x14ac:dyDescent="0.2">
      <c r="A84" s="1">
        <v>45111</v>
      </c>
      <c r="B84" s="1" t="s">
        <v>3261</v>
      </c>
      <c r="C84" t="s">
        <v>3205</v>
      </c>
      <c r="D84" s="36">
        <v>-60000</v>
      </c>
    </row>
  </sheetData>
  <pageMargins left="0.7" right="0.7" top="0.75" bottom="0.75" header="0.3" footer="0.3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0B5DC-3F38-6645-B0CF-A791AAAD12AA}">
  <sheetPr>
    <tabColor rgb="FFFF0000"/>
  </sheetPr>
  <dimension ref="A1:AQ249"/>
  <sheetViews>
    <sheetView showGridLines="0" tabSelected="1" topLeftCell="A21" zoomScaleNormal="100" workbookViewId="0">
      <selection activeCell="J61" sqref="J61"/>
    </sheetView>
  </sheetViews>
  <sheetFormatPr baseColWidth="10" defaultColWidth="11.796875" defaultRowHeight="14" x14ac:dyDescent="0.2"/>
  <cols>
    <col min="1" max="1" width="19.3984375" bestFit="1" customWidth="1"/>
    <col min="2" max="2" width="24.59765625" bestFit="1" customWidth="1"/>
    <col min="3" max="4" width="14.19921875" bestFit="1" customWidth="1"/>
    <col min="5" max="5" width="11.19921875" bestFit="1" customWidth="1"/>
    <col min="6" max="6" width="10.19921875" customWidth="1"/>
    <col min="8" max="8" width="18.796875" bestFit="1" customWidth="1"/>
    <col min="9" max="9" width="20.796875" bestFit="1" customWidth="1"/>
    <col min="10" max="10" width="17" bestFit="1" customWidth="1"/>
    <col min="11" max="11" width="17" customWidth="1"/>
    <col min="12" max="12" width="5.3984375" bestFit="1" customWidth="1"/>
    <col min="13" max="13" width="5.796875" bestFit="1" customWidth="1"/>
    <col min="14" max="14" width="14" bestFit="1" customWidth="1"/>
    <col min="15" max="15" width="9.19921875" bestFit="1" customWidth="1"/>
    <col min="16" max="16" width="8.796875" bestFit="1" customWidth="1"/>
    <col min="17" max="17" width="14" bestFit="1" customWidth="1"/>
    <col min="18" max="18" width="7.59765625" bestFit="1" customWidth="1"/>
    <col min="19" max="20" width="6.3984375" bestFit="1" customWidth="1"/>
    <col min="21" max="21" width="17.3984375" bestFit="1" customWidth="1"/>
    <col min="22" max="22" width="17" bestFit="1" customWidth="1"/>
    <col min="23" max="23" width="6.3984375" bestFit="1" customWidth="1"/>
    <col min="24" max="24" width="21" bestFit="1" customWidth="1"/>
    <col min="25" max="25" width="11" bestFit="1" customWidth="1"/>
    <col min="26" max="26" width="13.3984375" bestFit="1" customWidth="1"/>
    <col min="27" max="27" width="15.3984375" bestFit="1" customWidth="1"/>
    <col min="30" max="30" width="13" bestFit="1" customWidth="1"/>
    <col min="39" max="39" width="17.59765625" bestFit="1" customWidth="1"/>
  </cols>
  <sheetData>
    <row r="1" spans="1:43" x14ac:dyDescent="0.2">
      <c r="A1" s="4" t="s">
        <v>1</v>
      </c>
      <c r="B1" s="6">
        <v>45118</v>
      </c>
      <c r="H1" s="4" t="s">
        <v>5</v>
      </c>
      <c r="I1" t="s">
        <v>548</v>
      </c>
      <c r="J1" s="7">
        <f>AA5</f>
        <v>904725</v>
      </c>
      <c r="K1" s="7"/>
      <c r="M1" s="15" t="s">
        <v>692</v>
      </c>
      <c r="N1" s="13">
        <f>COUNTA(H6:H1048576)-2</f>
        <v>12</v>
      </c>
      <c r="P1" t="s">
        <v>972</v>
      </c>
      <c r="Q1" s="36">
        <v>50000</v>
      </c>
      <c r="U1" s="4" t="s">
        <v>816</v>
      </c>
      <c r="V1" s="16">
        <v>2023</v>
      </c>
      <c r="X1" s="17" t="s">
        <v>1727</v>
      </c>
      <c r="Y1" s="18">
        <f>AA1/AD2</f>
        <v>6</v>
      </c>
      <c r="Z1" s="17" t="s">
        <v>971</v>
      </c>
      <c r="AA1" s="19">
        <f>(COUNTA(U5:U1048576)-2)*AD2</f>
        <v>96000</v>
      </c>
      <c r="AC1" s="32" t="s">
        <v>2426</v>
      </c>
      <c r="AD1" s="32" t="s">
        <v>2604</v>
      </c>
      <c r="AG1" s="31" t="s">
        <v>815</v>
      </c>
      <c r="AH1" s="31" t="s">
        <v>2601</v>
      </c>
      <c r="AI1" s="31" t="s">
        <v>2600</v>
      </c>
      <c r="AJ1" s="31" t="s">
        <v>2602</v>
      </c>
      <c r="AK1" s="31" t="s">
        <v>2605</v>
      </c>
      <c r="AL1" s="31" t="s">
        <v>2606</v>
      </c>
      <c r="AM1" s="31" t="s">
        <v>2608</v>
      </c>
      <c r="AN1" s="31" t="s">
        <v>1883</v>
      </c>
      <c r="AO1" s="31" t="s">
        <v>273</v>
      </c>
      <c r="AP1" s="31" t="s">
        <v>2607</v>
      </c>
      <c r="AQ1" s="31" t="s">
        <v>2603</v>
      </c>
    </row>
    <row r="2" spans="1:43" x14ac:dyDescent="0.2">
      <c r="A2" s="4" t="s">
        <v>271</v>
      </c>
      <c r="B2" s="8" t="s">
        <v>260</v>
      </c>
      <c r="H2" s="4" t="s">
        <v>816</v>
      </c>
      <c r="I2" s="16">
        <v>2023</v>
      </c>
      <c r="J2" s="7">
        <f>IF(AA5&lt;0,GETPIVOTDATA("Utilidad",$H$5)/N1,AA5/(N1))</f>
        <v>75393.75</v>
      </c>
      <c r="K2" s="7"/>
      <c r="M2" s="15" t="s">
        <v>693</v>
      </c>
      <c r="N2" s="14">
        <f>GETPIVOTDATA("Utilidad",$H$4)/N1</f>
        <v>276126.5</v>
      </c>
      <c r="P2" t="s">
        <v>1607</v>
      </c>
      <c r="Q2" s="2">
        <f>-(Q1-J2)</f>
        <v>25393.75</v>
      </c>
      <c r="U2" s="4" t="s">
        <v>815</v>
      </c>
      <c r="V2" s="16">
        <v>7</v>
      </c>
      <c r="X2" s="17" t="s">
        <v>2600</v>
      </c>
      <c r="Y2" s="18">
        <v>1</v>
      </c>
      <c r="Z2" s="17" t="s">
        <v>971</v>
      </c>
      <c r="AA2" s="19">
        <f>_xlfn.XLOOKUP(H7,AG:AG,AQ:AQ,0)</f>
        <v>912793</v>
      </c>
      <c r="AC2" s="1">
        <f>U6</f>
        <v>45108</v>
      </c>
      <c r="AD2" s="41">
        <f>IF(U5&lt;AC2,15000,16000)</f>
        <v>16000</v>
      </c>
      <c r="AG2" s="1">
        <v>44927</v>
      </c>
      <c r="AH2" s="3">
        <v>700000</v>
      </c>
      <c r="AI2" s="3">
        <v>35000</v>
      </c>
      <c r="AJ2" s="3">
        <v>52593</v>
      </c>
      <c r="AK2" s="3">
        <v>15500</v>
      </c>
      <c r="AL2" s="3">
        <v>0</v>
      </c>
      <c r="AM2" s="3">
        <v>0</v>
      </c>
      <c r="AN2" s="3">
        <v>22900</v>
      </c>
      <c r="AO2" s="3">
        <v>2800</v>
      </c>
      <c r="AP2" s="3">
        <v>32000</v>
      </c>
      <c r="AQ2" s="3">
        <f t="shared" ref="AQ2:AQ4" si="0">SUM(AH2:AP2)</f>
        <v>860793</v>
      </c>
    </row>
    <row r="3" spans="1:43" x14ac:dyDescent="0.2">
      <c r="H3" s="4" t="s">
        <v>815</v>
      </c>
      <c r="I3" s="16">
        <v>7</v>
      </c>
      <c r="J3" s="7">
        <f>J2*30</f>
        <v>2261812.5</v>
      </c>
      <c r="K3" s="7"/>
      <c r="M3" s="15" t="s">
        <v>694</v>
      </c>
      <c r="N3" s="14">
        <f>N2*30</f>
        <v>8283795</v>
      </c>
      <c r="P3" t="s">
        <v>1608</v>
      </c>
      <c r="Q3" s="2">
        <f>Q2*N1</f>
        <v>304725</v>
      </c>
      <c r="U3" s="4" t="s">
        <v>271</v>
      </c>
      <c r="V3" s="8" t="s">
        <v>261</v>
      </c>
      <c r="X3" s="17" t="s">
        <v>1707</v>
      </c>
      <c r="Y3" s="18"/>
      <c r="Z3" s="17"/>
      <c r="AA3" s="19">
        <f>(2000000/30)*N1</f>
        <v>800000</v>
      </c>
      <c r="AC3" s="32" t="s">
        <v>3020</v>
      </c>
      <c r="AD3" s="41">
        <f>2000000/30</f>
        <v>66666.666666666672</v>
      </c>
      <c r="AG3" s="1">
        <v>44958</v>
      </c>
      <c r="AH3" s="3">
        <v>700000</v>
      </c>
      <c r="AI3" s="3">
        <v>40000</v>
      </c>
      <c r="AJ3" s="3">
        <v>52593</v>
      </c>
      <c r="AK3" s="3">
        <v>15500</v>
      </c>
      <c r="AL3" s="3">
        <v>0</v>
      </c>
      <c r="AM3" s="3">
        <v>0</v>
      </c>
      <c r="AN3" s="3">
        <v>22900</v>
      </c>
      <c r="AO3" s="3">
        <v>2800</v>
      </c>
      <c r="AP3" s="3">
        <v>32000</v>
      </c>
      <c r="AQ3" s="3">
        <f t="shared" si="0"/>
        <v>865793</v>
      </c>
    </row>
    <row r="4" spans="1:43" x14ac:dyDescent="0.2">
      <c r="A4" s="4" t="s">
        <v>5</v>
      </c>
      <c r="B4" s="4" t="s">
        <v>7</v>
      </c>
      <c r="C4" t="s">
        <v>554</v>
      </c>
      <c r="D4" t="s">
        <v>555</v>
      </c>
      <c r="E4" t="s">
        <v>105</v>
      </c>
      <c r="H4" s="4" t="s">
        <v>271</v>
      </c>
      <c r="I4" s="8" t="s">
        <v>260</v>
      </c>
      <c r="M4" s="15" t="s">
        <v>1664</v>
      </c>
      <c r="N4" s="14">
        <f>Q4*N1</f>
        <v>400000</v>
      </c>
      <c r="O4" t="s">
        <v>1665</v>
      </c>
      <c r="Q4" s="2">
        <f>1000000/30</f>
        <v>33333.333333333336</v>
      </c>
      <c r="U4" s="20" t="s">
        <v>975</v>
      </c>
      <c r="V4" s="21">
        <f>AA1+AA2</f>
        <v>1008793</v>
      </c>
      <c r="X4" s="23" t="s">
        <v>1708</v>
      </c>
      <c r="AA4" s="19">
        <f>(1500000/30)*N1</f>
        <v>600000</v>
      </c>
      <c r="AC4" s="32" t="s">
        <v>3021</v>
      </c>
      <c r="AD4" s="41">
        <f>1500000/30</f>
        <v>50000</v>
      </c>
      <c r="AG4" s="1">
        <v>44986</v>
      </c>
      <c r="AH4" s="3">
        <v>700000</v>
      </c>
      <c r="AI4" s="3">
        <v>0</v>
      </c>
      <c r="AJ4" s="3">
        <v>52593</v>
      </c>
      <c r="AK4" s="3">
        <v>15500</v>
      </c>
      <c r="AL4" s="3">
        <v>0</v>
      </c>
      <c r="AM4" s="3">
        <v>0</v>
      </c>
      <c r="AN4" s="3">
        <v>22900</v>
      </c>
      <c r="AO4" s="3">
        <v>2800</v>
      </c>
      <c r="AP4" s="3">
        <v>0</v>
      </c>
      <c r="AQ4" s="3">
        <f t="shared" si="0"/>
        <v>793793</v>
      </c>
    </row>
    <row r="5" spans="1:43" x14ac:dyDescent="0.2">
      <c r="A5" t="s">
        <v>3686</v>
      </c>
      <c r="B5" t="s">
        <v>514</v>
      </c>
      <c r="C5" s="7">
        <v>3500</v>
      </c>
      <c r="D5" s="7">
        <v>0</v>
      </c>
      <c r="E5" s="7">
        <v>3500</v>
      </c>
      <c r="M5" s="15" t="s">
        <v>1666</v>
      </c>
      <c r="N5" s="7">
        <f>N4-J1</f>
        <v>-504725</v>
      </c>
      <c r="Q5" s="2">
        <f>GETPIVOTDATA("Utilidad",$H$6)-AA1-AA2</f>
        <v>2304725</v>
      </c>
      <c r="U5" s="4" t="s">
        <v>700</v>
      </c>
      <c r="V5" t="s">
        <v>2878</v>
      </c>
      <c r="X5" s="17" t="s">
        <v>105</v>
      </c>
      <c r="Y5" s="22" t="str">
        <f>N1&amp;" Dias"</f>
        <v>12 Dias</v>
      </c>
      <c r="Z5" s="17" t="s">
        <v>971</v>
      </c>
      <c r="AA5" s="19">
        <f>GETPIVOTDATA("Utilidad",$H$4)-AA2-AA1-AA3-AA4</f>
        <v>904725</v>
      </c>
      <c r="AG5" s="1">
        <v>45017</v>
      </c>
      <c r="AH5" s="3">
        <v>700000</v>
      </c>
      <c r="AI5" s="3">
        <v>70000</v>
      </c>
      <c r="AJ5" s="3">
        <v>52593</v>
      </c>
      <c r="AK5" s="3">
        <v>15500</v>
      </c>
      <c r="AL5" s="3">
        <v>0</v>
      </c>
      <c r="AM5" s="3">
        <v>0</v>
      </c>
      <c r="AN5" s="3">
        <v>22900</v>
      </c>
      <c r="AO5" s="3">
        <v>2800</v>
      </c>
      <c r="AP5" s="3">
        <v>0</v>
      </c>
      <c r="AQ5" s="3">
        <f>SUM(AH5:AP5)</f>
        <v>863793</v>
      </c>
    </row>
    <row r="6" spans="1:43" x14ac:dyDescent="0.2">
      <c r="A6" t="s">
        <v>891</v>
      </c>
      <c r="B6" t="s">
        <v>1015</v>
      </c>
      <c r="C6" s="7">
        <v>10000</v>
      </c>
      <c r="D6" s="7">
        <v>3500</v>
      </c>
      <c r="E6" s="7">
        <v>6500</v>
      </c>
      <c r="F6" s="7"/>
      <c r="H6" s="4" t="s">
        <v>1310</v>
      </c>
      <c r="I6" t="s">
        <v>554</v>
      </c>
      <c r="J6" t="s">
        <v>1674</v>
      </c>
      <c r="K6" t="s">
        <v>105</v>
      </c>
      <c r="Q6" s="3">
        <f>MROUND(GETPIVOTDATA("Utilidad",$H$6)/1000000,1)</f>
        <v>3</v>
      </c>
      <c r="U6" s="6">
        <v>45108</v>
      </c>
      <c r="V6" s="2">
        <v>-188600</v>
      </c>
      <c r="X6" s="23" t="s">
        <v>1211</v>
      </c>
      <c r="Y6" s="24">
        <f>J2</f>
        <v>75393.75</v>
      </c>
      <c r="AC6" s="59" t="s">
        <v>3409</v>
      </c>
      <c r="AD6" s="60">
        <f>SUM(AA1:AA4)</f>
        <v>2408793</v>
      </c>
      <c r="AG6" s="1">
        <v>45047</v>
      </c>
      <c r="AH6" s="3">
        <v>700000</v>
      </c>
      <c r="AI6" s="3">
        <v>78000</v>
      </c>
      <c r="AJ6" s="3">
        <v>52593</v>
      </c>
      <c r="AK6" s="3">
        <v>15500</v>
      </c>
      <c r="AL6" s="3">
        <v>0</v>
      </c>
      <c r="AM6" s="3">
        <v>0</v>
      </c>
      <c r="AN6" s="3">
        <v>22900</v>
      </c>
      <c r="AO6" s="3">
        <v>2800</v>
      </c>
      <c r="AP6" s="3">
        <v>0</v>
      </c>
      <c r="AQ6" s="3">
        <f>SUM(AH6:AP6)</f>
        <v>871793</v>
      </c>
    </row>
    <row r="7" spans="1:43" x14ac:dyDescent="0.2">
      <c r="A7" t="s">
        <v>586</v>
      </c>
      <c r="B7" t="s">
        <v>672</v>
      </c>
      <c r="C7" s="7">
        <v>15000</v>
      </c>
      <c r="D7" s="7">
        <v>5000</v>
      </c>
      <c r="E7" s="7">
        <v>10000</v>
      </c>
      <c r="F7" s="7"/>
      <c r="H7" s="6">
        <v>45108</v>
      </c>
      <c r="I7" s="7">
        <v>1507300</v>
      </c>
      <c r="J7" s="7">
        <v>846943</v>
      </c>
      <c r="K7" s="7">
        <v>660357</v>
      </c>
      <c r="Q7" s="3">
        <f>Q6*1000000-GETPIVOTDATA("Utilidad",$H$6)</f>
        <v>-313518</v>
      </c>
      <c r="U7" s="6">
        <v>45109</v>
      </c>
      <c r="V7" s="2">
        <v>-352800</v>
      </c>
      <c r="X7" s="17" t="s">
        <v>974</v>
      </c>
      <c r="Y7" s="18">
        <f>AA5/50000</f>
        <v>18.0945</v>
      </c>
      <c r="Z7" s="17" t="s">
        <v>973</v>
      </c>
      <c r="AA7" s="17" t="s">
        <v>1009</v>
      </c>
      <c r="AC7" s="58"/>
      <c r="AD7" s="7"/>
      <c r="AG7" s="1">
        <v>45078</v>
      </c>
      <c r="AH7" s="3">
        <v>700000</v>
      </c>
      <c r="AI7" s="3">
        <v>87000</v>
      </c>
      <c r="AJ7" s="3">
        <v>52593</v>
      </c>
      <c r="AK7" s="3">
        <v>15500</v>
      </c>
      <c r="AL7" s="3">
        <v>0</v>
      </c>
      <c r="AM7" s="3">
        <v>0</v>
      </c>
      <c r="AN7" s="3">
        <v>22900</v>
      </c>
      <c r="AO7" s="3">
        <v>2800</v>
      </c>
      <c r="AP7" s="3">
        <v>32000</v>
      </c>
      <c r="AQ7" s="3">
        <f>SUM(AH7:AP7)</f>
        <v>912793</v>
      </c>
    </row>
    <row r="8" spans="1:43" x14ac:dyDescent="0.2">
      <c r="A8" t="s">
        <v>677</v>
      </c>
      <c r="B8" t="s">
        <v>3677</v>
      </c>
      <c r="C8" s="7">
        <v>5000</v>
      </c>
      <c r="D8" s="7">
        <v>0</v>
      </c>
      <c r="E8" s="7">
        <v>5000</v>
      </c>
      <c r="F8" s="7"/>
      <c r="H8" s="6">
        <v>45109</v>
      </c>
      <c r="I8" s="7">
        <v>759500</v>
      </c>
      <c r="J8" s="7">
        <v>374247</v>
      </c>
      <c r="K8" s="7">
        <v>385253</v>
      </c>
      <c r="Q8" s="3"/>
      <c r="U8" s="6">
        <v>45110</v>
      </c>
      <c r="V8" s="2">
        <v>-185000</v>
      </c>
      <c r="AC8" s="61" t="s">
        <v>3410</v>
      </c>
      <c r="AD8" s="62">
        <f>GETPIVOTDATA("Utilidad",$H$6)-AA1-AA2</f>
        <v>2304725</v>
      </c>
      <c r="AG8" s="1">
        <v>45108</v>
      </c>
      <c r="AH8" s="3">
        <v>700000</v>
      </c>
      <c r="AI8" s="3">
        <v>87000</v>
      </c>
      <c r="AJ8" s="3">
        <v>52593</v>
      </c>
      <c r="AK8" s="3">
        <v>15500</v>
      </c>
      <c r="AL8" s="3">
        <v>0</v>
      </c>
      <c r="AM8" s="3">
        <v>0</v>
      </c>
      <c r="AN8" s="3">
        <v>22900</v>
      </c>
      <c r="AO8" s="3">
        <v>2800</v>
      </c>
      <c r="AP8" s="3">
        <v>32000</v>
      </c>
      <c r="AQ8" s="3">
        <f>SUM(AH8:AP8)</f>
        <v>912793</v>
      </c>
    </row>
    <row r="9" spans="1:43" x14ac:dyDescent="0.2">
      <c r="A9" t="s">
        <v>3631</v>
      </c>
      <c r="B9" t="s">
        <v>672</v>
      </c>
      <c r="C9" s="7">
        <v>10000</v>
      </c>
      <c r="D9" s="7">
        <v>5000</v>
      </c>
      <c r="E9" s="7">
        <v>5000</v>
      </c>
      <c r="F9" s="7"/>
      <c r="H9" s="6">
        <v>45110</v>
      </c>
      <c r="I9" s="7">
        <v>353500</v>
      </c>
      <c r="J9" s="7">
        <v>170211</v>
      </c>
      <c r="K9" s="7">
        <v>183289</v>
      </c>
      <c r="Q9" s="7"/>
      <c r="U9" s="6">
        <v>45111</v>
      </c>
      <c r="V9" s="2">
        <v>-803000</v>
      </c>
    </row>
    <row r="10" spans="1:43" x14ac:dyDescent="0.2">
      <c r="A10" t="s">
        <v>3615</v>
      </c>
      <c r="B10" t="s">
        <v>3678</v>
      </c>
      <c r="C10" s="7">
        <v>5000</v>
      </c>
      <c r="D10" s="7">
        <v>0</v>
      </c>
      <c r="E10" s="7">
        <v>5000</v>
      </c>
      <c r="F10" s="7"/>
      <c r="H10" s="6">
        <v>45111</v>
      </c>
      <c r="I10" s="7">
        <v>519500</v>
      </c>
      <c r="J10" s="7">
        <v>211348</v>
      </c>
      <c r="K10" s="7">
        <v>308152</v>
      </c>
      <c r="U10" s="6">
        <v>45113</v>
      </c>
      <c r="V10" s="2">
        <v>-297500</v>
      </c>
    </row>
    <row r="11" spans="1:43" x14ac:dyDescent="0.2">
      <c r="A11" t="s">
        <v>365</v>
      </c>
      <c r="B11" t="s">
        <v>370</v>
      </c>
      <c r="C11" s="7">
        <v>15000</v>
      </c>
      <c r="D11" s="7">
        <v>7500</v>
      </c>
      <c r="E11" s="7">
        <v>7500</v>
      </c>
      <c r="F11" s="7"/>
      <c r="H11" s="6">
        <v>45112</v>
      </c>
      <c r="I11" s="7">
        <v>512000</v>
      </c>
      <c r="J11" s="7">
        <v>304339</v>
      </c>
      <c r="K11" s="7">
        <v>207661</v>
      </c>
      <c r="U11" s="6">
        <v>45114</v>
      </c>
      <c r="V11" s="2">
        <v>-595200</v>
      </c>
    </row>
    <row r="12" spans="1:43" x14ac:dyDescent="0.2">
      <c r="A12" t="s">
        <v>365</v>
      </c>
      <c r="B12" t="s">
        <v>1617</v>
      </c>
      <c r="C12" s="7">
        <v>9000</v>
      </c>
      <c r="D12" s="7">
        <v>4000</v>
      </c>
      <c r="E12" s="7">
        <v>5000</v>
      </c>
      <c r="F12" s="7"/>
      <c r="H12" s="6">
        <v>45113</v>
      </c>
      <c r="I12" s="7">
        <v>726500</v>
      </c>
      <c r="J12" s="7">
        <v>305786</v>
      </c>
      <c r="K12" s="7">
        <v>420714</v>
      </c>
      <c r="U12" s="5" t="s">
        <v>245</v>
      </c>
      <c r="V12" s="2">
        <v>-2422100</v>
      </c>
    </row>
    <row r="13" spans="1:43" x14ac:dyDescent="0.2">
      <c r="A13" t="s">
        <v>386</v>
      </c>
      <c r="B13" t="s">
        <v>2968</v>
      </c>
      <c r="C13" s="7">
        <v>135000</v>
      </c>
      <c r="D13" s="7">
        <v>70000</v>
      </c>
      <c r="E13" s="7">
        <v>65000</v>
      </c>
      <c r="F13" s="7"/>
      <c r="H13" s="6">
        <v>45114</v>
      </c>
      <c r="I13" s="7">
        <v>389000</v>
      </c>
      <c r="J13" s="7">
        <v>175488</v>
      </c>
      <c r="K13" s="7">
        <v>213512</v>
      </c>
    </row>
    <row r="14" spans="1:43" x14ac:dyDescent="0.2">
      <c r="A14" t="s">
        <v>48</v>
      </c>
      <c r="B14" t="s">
        <v>1288</v>
      </c>
      <c r="C14" s="7">
        <v>35000</v>
      </c>
      <c r="D14" s="7">
        <v>18000</v>
      </c>
      <c r="E14" s="7">
        <v>17000</v>
      </c>
      <c r="F14" s="7"/>
      <c r="H14" s="6">
        <v>45115</v>
      </c>
      <c r="I14" s="7">
        <v>581500</v>
      </c>
      <c r="J14" s="7">
        <v>258772</v>
      </c>
      <c r="K14" s="7">
        <v>322728</v>
      </c>
    </row>
    <row r="15" spans="1:43" x14ac:dyDescent="0.2">
      <c r="A15" t="s">
        <v>116</v>
      </c>
      <c r="B15" t="s">
        <v>518</v>
      </c>
      <c r="C15" s="7">
        <v>6500</v>
      </c>
      <c r="D15" s="7">
        <v>6074</v>
      </c>
      <c r="E15" s="7">
        <v>426</v>
      </c>
      <c r="F15" s="7"/>
      <c r="H15" s="6">
        <v>45116</v>
      </c>
      <c r="I15" s="7">
        <v>179500</v>
      </c>
      <c r="J15" s="7">
        <v>66735</v>
      </c>
      <c r="K15" s="7">
        <v>112765</v>
      </c>
    </row>
    <row r="16" spans="1:43" x14ac:dyDescent="0.2">
      <c r="A16" t="s">
        <v>116</v>
      </c>
      <c r="B16" t="s">
        <v>568</v>
      </c>
      <c r="C16" s="7">
        <v>1000</v>
      </c>
      <c r="D16" s="7">
        <v>934</v>
      </c>
      <c r="E16" s="7">
        <v>66</v>
      </c>
      <c r="F16" s="7"/>
      <c r="H16" s="6">
        <v>45117</v>
      </c>
      <c r="I16" s="7">
        <v>611000</v>
      </c>
      <c r="J16" s="7">
        <v>261805</v>
      </c>
      <c r="K16" s="7">
        <v>349195</v>
      </c>
    </row>
    <row r="17" spans="1:11" x14ac:dyDescent="0.2">
      <c r="A17" t="s">
        <v>458</v>
      </c>
      <c r="B17" t="s">
        <v>1657</v>
      </c>
      <c r="C17" s="7">
        <v>7000</v>
      </c>
      <c r="D17" s="7">
        <v>0</v>
      </c>
      <c r="E17" s="7">
        <v>7000</v>
      </c>
      <c r="F17" s="7"/>
      <c r="H17" s="6">
        <v>45118</v>
      </c>
      <c r="I17" s="7">
        <v>271000</v>
      </c>
      <c r="J17" s="7">
        <v>121108</v>
      </c>
      <c r="K17" s="7">
        <v>149892</v>
      </c>
    </row>
    <row r="18" spans="1:11" x14ac:dyDescent="0.2">
      <c r="A18" t="s">
        <v>455</v>
      </c>
      <c r="B18" t="s">
        <v>457</v>
      </c>
      <c r="C18" s="7">
        <v>4000</v>
      </c>
      <c r="D18" s="7">
        <v>0</v>
      </c>
      <c r="E18" s="7">
        <v>4000</v>
      </c>
      <c r="F18" s="7"/>
      <c r="H18" s="5" t="s">
        <v>245</v>
      </c>
      <c r="I18" s="7">
        <v>6410300</v>
      </c>
      <c r="J18" s="7">
        <v>3096782</v>
      </c>
      <c r="K18" s="7">
        <v>3313518</v>
      </c>
    </row>
    <row r="19" spans="1:11" x14ac:dyDescent="0.2">
      <c r="A19" t="s">
        <v>225</v>
      </c>
      <c r="B19" t="s">
        <v>672</v>
      </c>
      <c r="C19" s="7">
        <v>10000</v>
      </c>
      <c r="D19" s="7">
        <v>1100</v>
      </c>
      <c r="E19" s="7">
        <v>8900</v>
      </c>
      <c r="F19" s="7"/>
    </row>
    <row r="20" spans="1:11" x14ac:dyDescent="0.2">
      <c r="A20" t="s">
        <v>245</v>
      </c>
      <c r="C20" s="7">
        <v>271000</v>
      </c>
      <c r="D20" s="7">
        <v>121108</v>
      </c>
      <c r="E20" s="7">
        <v>149892</v>
      </c>
      <c r="F20" s="7"/>
    </row>
    <row r="21" spans="1:11" x14ac:dyDescent="0.2">
      <c r="F21" s="7"/>
    </row>
    <row r="22" spans="1:11" x14ac:dyDescent="0.2">
      <c r="F22" s="7"/>
    </row>
    <row r="23" spans="1:11" x14ac:dyDescent="0.2">
      <c r="F23" s="7"/>
    </row>
    <row r="24" spans="1:11" x14ac:dyDescent="0.2">
      <c r="F24" s="7"/>
    </row>
    <row r="34" spans="6:11" x14ac:dyDescent="0.2">
      <c r="F34" s="63"/>
    </row>
    <row r="40" spans="6:11" ht="15" thickBot="1" x14ac:dyDescent="0.25">
      <c r="H40" s="74"/>
      <c r="I40" s="74"/>
      <c r="J40" s="74"/>
      <c r="K40" s="74"/>
    </row>
    <row r="41" spans="6:11" ht="15" thickTop="1" x14ac:dyDescent="0.2">
      <c r="H41" s="64" t="s">
        <v>3703</v>
      </c>
      <c r="I41" s="64" t="s">
        <v>3691</v>
      </c>
      <c r="J41" s="78" t="s">
        <v>3699</v>
      </c>
      <c r="K41" s="64" t="s">
        <v>3698</v>
      </c>
    </row>
    <row r="42" spans="6:11" x14ac:dyDescent="0.2">
      <c r="I42" s="77">
        <v>750000</v>
      </c>
      <c r="K42" s="39"/>
    </row>
    <row r="43" spans="6:11" ht="15" x14ac:dyDescent="0.2">
      <c r="H43" s="87"/>
      <c r="I43" s="66">
        <v>100000</v>
      </c>
      <c r="J43" t="s">
        <v>3723</v>
      </c>
      <c r="K43" s="39"/>
    </row>
    <row r="44" spans="6:11" x14ac:dyDescent="0.2">
      <c r="H44" s="76"/>
      <c r="I44" s="66">
        <v>-12000</v>
      </c>
      <c r="J44" t="s">
        <v>3718</v>
      </c>
      <c r="K44" s="70" t="s">
        <v>3719</v>
      </c>
    </row>
    <row r="45" spans="6:11" x14ac:dyDescent="0.2">
      <c r="H45" s="70"/>
      <c r="I45" s="66">
        <v>-5000</v>
      </c>
      <c r="J45" t="s">
        <v>3720</v>
      </c>
      <c r="K45" s="70" t="s">
        <v>3719</v>
      </c>
    </row>
    <row r="46" spans="6:11" x14ac:dyDescent="0.2">
      <c r="H46" s="70"/>
      <c r="I46" s="66">
        <v>180000</v>
      </c>
      <c r="J46" t="s">
        <v>3721</v>
      </c>
      <c r="K46" s="70" t="s">
        <v>3722</v>
      </c>
    </row>
    <row r="47" spans="6:11" x14ac:dyDescent="0.2">
      <c r="H47" s="70"/>
      <c r="I47" s="66">
        <v>-5000</v>
      </c>
      <c r="J47" t="s">
        <v>3725</v>
      </c>
      <c r="K47" s="70"/>
    </row>
    <row r="48" spans="6:11" x14ac:dyDescent="0.2">
      <c r="H48" s="70"/>
      <c r="I48" s="66"/>
      <c r="K48" s="70"/>
    </row>
    <row r="49" spans="8:11" x14ac:dyDescent="0.2">
      <c r="H49" s="70"/>
      <c r="I49" s="66"/>
      <c r="K49" s="70"/>
    </row>
    <row r="50" spans="8:11" x14ac:dyDescent="0.2">
      <c r="H50" s="70"/>
      <c r="I50" s="66"/>
      <c r="K50" s="70"/>
    </row>
    <row r="51" spans="8:11" ht="15" thickBot="1" x14ac:dyDescent="0.25">
      <c r="H51" s="79"/>
      <c r="I51" s="80"/>
      <c r="J51" s="81"/>
      <c r="K51" s="79"/>
    </row>
    <row r="52" spans="8:11" x14ac:dyDescent="0.2">
      <c r="I52" s="69">
        <f>SUM(I42:I51)</f>
        <v>1008000</v>
      </c>
      <c r="J52" s="68" t="s">
        <v>3697</v>
      </c>
      <c r="K52" s="67">
        <f>-SUMIF(I44:I51,"&lt;0")</f>
        <v>22000</v>
      </c>
    </row>
    <row r="53" spans="8:11" ht="15" thickBot="1" x14ac:dyDescent="0.25">
      <c r="I53" s="74"/>
      <c r="J53" s="74"/>
      <c r="K53" s="74"/>
    </row>
    <row r="54" spans="8:11" ht="15" thickTop="1" x14ac:dyDescent="0.2">
      <c r="I54" s="71" t="s">
        <v>18</v>
      </c>
      <c r="J54" s="64" t="s">
        <v>3701</v>
      </c>
      <c r="K54" s="75" t="s">
        <v>3702</v>
      </c>
    </row>
    <row r="55" spans="8:11" x14ac:dyDescent="0.2">
      <c r="I55">
        <v>100000</v>
      </c>
      <c r="J55" s="86"/>
      <c r="K55" s="66">
        <f>I55*J55</f>
        <v>0</v>
      </c>
    </row>
    <row r="56" spans="8:11" x14ac:dyDescent="0.2">
      <c r="I56">
        <v>50000</v>
      </c>
      <c r="J56" s="72">
        <v>1</v>
      </c>
      <c r="K56" s="66">
        <f t="shared" ref="K56:K66" si="1">I56*J56</f>
        <v>50000</v>
      </c>
    </row>
    <row r="57" spans="8:11" x14ac:dyDescent="0.2">
      <c r="I57">
        <v>20000</v>
      </c>
      <c r="J57" s="72">
        <v>4</v>
      </c>
      <c r="K57" s="66">
        <f t="shared" si="1"/>
        <v>80000</v>
      </c>
    </row>
    <row r="58" spans="8:11" x14ac:dyDescent="0.2">
      <c r="I58">
        <v>10000</v>
      </c>
      <c r="J58" s="72">
        <v>1</v>
      </c>
      <c r="K58" s="66">
        <f t="shared" si="1"/>
        <v>10000</v>
      </c>
    </row>
    <row r="59" spans="8:11" x14ac:dyDescent="0.2">
      <c r="I59">
        <v>5000</v>
      </c>
      <c r="J59" s="72">
        <v>8</v>
      </c>
      <c r="K59" s="66">
        <f t="shared" si="1"/>
        <v>40000</v>
      </c>
    </row>
    <row r="60" spans="8:11" x14ac:dyDescent="0.2">
      <c r="I60">
        <v>2000</v>
      </c>
      <c r="J60" s="72">
        <v>26</v>
      </c>
      <c r="K60" s="66">
        <f t="shared" si="1"/>
        <v>52000</v>
      </c>
    </row>
    <row r="61" spans="8:11" ht="15" thickBot="1" x14ac:dyDescent="0.25">
      <c r="I61" s="74">
        <v>1000</v>
      </c>
      <c r="J61" s="82">
        <v>1</v>
      </c>
      <c r="K61" s="73">
        <f t="shared" si="1"/>
        <v>1000</v>
      </c>
    </row>
    <row r="62" spans="8:11" ht="15" thickTop="1" x14ac:dyDescent="0.2">
      <c r="I62" s="71" t="s">
        <v>3700</v>
      </c>
      <c r="J62" s="83" t="s">
        <v>3701</v>
      </c>
      <c r="K62" s="84"/>
    </row>
    <row r="63" spans="8:11" x14ac:dyDescent="0.2">
      <c r="I63" s="70">
        <v>38000</v>
      </c>
      <c r="J63" s="70">
        <v>1</v>
      </c>
      <c r="K63" s="65">
        <f t="shared" si="1"/>
        <v>38000</v>
      </c>
    </row>
    <row r="64" spans="8:11" x14ac:dyDescent="0.2">
      <c r="J64" t="s">
        <v>3704</v>
      </c>
      <c r="K64" s="85">
        <f>SUM(K55:K61)</f>
        <v>233000</v>
      </c>
    </row>
    <row r="65" spans="10:11" x14ac:dyDescent="0.2">
      <c r="J65" t="s">
        <v>3705</v>
      </c>
      <c r="K65" s="85">
        <f>K63</f>
        <v>38000</v>
      </c>
    </row>
    <row r="66" spans="10:11" ht="15" thickBot="1" x14ac:dyDescent="0.25">
      <c r="J66" s="79"/>
      <c r="K66" s="80">
        <f t="shared" si="1"/>
        <v>0</v>
      </c>
    </row>
    <row r="67" spans="10:11" x14ac:dyDescent="0.2">
      <c r="J67" t="s">
        <v>2603</v>
      </c>
      <c r="K67" s="2">
        <f>SUM(K64:K65)</f>
        <v>271000</v>
      </c>
    </row>
    <row r="68" spans="10:11" x14ac:dyDescent="0.2">
      <c r="J68" t="s">
        <v>1879</v>
      </c>
      <c r="K68" s="2">
        <f>GETPIVOTDATA("Ventas",$A$4)</f>
        <v>271000</v>
      </c>
    </row>
    <row r="69" spans="10:11" x14ac:dyDescent="0.2">
      <c r="J69" t="s">
        <v>3706</v>
      </c>
      <c r="K69" s="2">
        <f>K67-K68</f>
        <v>0</v>
      </c>
    </row>
    <row r="70" spans="10:11" x14ac:dyDescent="0.2">
      <c r="J70" t="s">
        <v>2366</v>
      </c>
    </row>
    <row r="71" spans="10:11" x14ac:dyDescent="0.2">
      <c r="J71" t="s">
        <v>2367</v>
      </c>
    </row>
    <row r="72" spans="10:11" ht="17" x14ac:dyDescent="0.2">
      <c r="J72" s="30" t="s">
        <v>2423</v>
      </c>
      <c r="K72" s="30"/>
    </row>
    <row r="75" spans="10:11" x14ac:dyDescent="0.2">
      <c r="J75" t="s">
        <v>2942</v>
      </c>
      <c r="K75">
        <v>908070</v>
      </c>
    </row>
    <row r="87" spans="9:11" x14ac:dyDescent="0.2">
      <c r="I87" s="39"/>
      <c r="J87" s="39"/>
      <c r="K87" s="39"/>
    </row>
    <row r="99" spans="1:4" x14ac:dyDescent="0.2">
      <c r="A99" s="4" t="s">
        <v>1</v>
      </c>
      <c r="B99" t="s">
        <v>548</v>
      </c>
    </row>
    <row r="100" spans="1:4" x14ac:dyDescent="0.2">
      <c r="A100" s="4" t="s">
        <v>815</v>
      </c>
      <c r="B100" t="s">
        <v>3117</v>
      </c>
    </row>
    <row r="101" spans="1:4" x14ac:dyDescent="0.2">
      <c r="A101" s="4" t="s">
        <v>271</v>
      </c>
      <c r="B101" s="8" t="s">
        <v>260</v>
      </c>
    </row>
    <row r="103" spans="1:4" x14ac:dyDescent="0.2">
      <c r="A103" s="4" t="s">
        <v>5</v>
      </c>
      <c r="B103" t="s">
        <v>554</v>
      </c>
      <c r="C103" t="s">
        <v>555</v>
      </c>
      <c r="D103" t="s">
        <v>105</v>
      </c>
    </row>
    <row r="104" spans="1:4" x14ac:dyDescent="0.2">
      <c r="A104" t="s">
        <v>458</v>
      </c>
      <c r="B104" s="7">
        <v>6243500</v>
      </c>
      <c r="C104" s="7">
        <v>564500</v>
      </c>
      <c r="D104" s="7">
        <v>5679000</v>
      </c>
    </row>
    <row r="105" spans="1:4" x14ac:dyDescent="0.2">
      <c r="A105" t="s">
        <v>386</v>
      </c>
      <c r="B105" s="7">
        <v>13032000</v>
      </c>
      <c r="C105" s="7">
        <v>7400000</v>
      </c>
      <c r="D105" s="7">
        <v>5632000</v>
      </c>
    </row>
    <row r="106" spans="1:4" x14ac:dyDescent="0.2">
      <c r="A106" t="s">
        <v>224</v>
      </c>
      <c r="B106" s="7">
        <v>6227000</v>
      </c>
      <c r="C106" s="7">
        <v>2689400</v>
      </c>
      <c r="D106" s="7">
        <v>3537600</v>
      </c>
    </row>
    <row r="107" spans="1:4" x14ac:dyDescent="0.2">
      <c r="A107" t="s">
        <v>532</v>
      </c>
      <c r="B107" s="7">
        <v>7029500</v>
      </c>
      <c r="C107" s="7">
        <v>4006800</v>
      </c>
      <c r="D107" s="7">
        <v>3022700</v>
      </c>
    </row>
    <row r="108" spans="1:4" x14ac:dyDescent="0.2">
      <c r="A108" t="s">
        <v>26</v>
      </c>
      <c r="B108" s="7">
        <v>4936000</v>
      </c>
      <c r="C108" s="7">
        <v>2136300</v>
      </c>
      <c r="D108" s="7">
        <v>2799700</v>
      </c>
    </row>
    <row r="109" spans="1:4" x14ac:dyDescent="0.2">
      <c r="A109" t="s">
        <v>225</v>
      </c>
      <c r="B109" s="7">
        <v>2761500</v>
      </c>
      <c r="C109" s="7">
        <v>339200</v>
      </c>
      <c r="D109" s="7">
        <v>2422300</v>
      </c>
    </row>
    <row r="110" spans="1:4" x14ac:dyDescent="0.2">
      <c r="A110" t="s">
        <v>48</v>
      </c>
      <c r="B110" s="7">
        <v>6906000</v>
      </c>
      <c r="C110" s="7">
        <v>4703500</v>
      </c>
      <c r="D110" s="7">
        <v>2202500</v>
      </c>
    </row>
    <row r="111" spans="1:4" x14ac:dyDescent="0.2">
      <c r="A111" t="s">
        <v>103</v>
      </c>
      <c r="B111" s="7">
        <v>3985000</v>
      </c>
      <c r="C111" s="7">
        <v>2003500</v>
      </c>
      <c r="D111" s="7">
        <v>1981500</v>
      </c>
    </row>
    <row r="112" spans="1:4" x14ac:dyDescent="0.2">
      <c r="A112" t="s">
        <v>21</v>
      </c>
      <c r="B112" s="7">
        <v>2860500</v>
      </c>
      <c r="C112" s="7">
        <v>938200</v>
      </c>
      <c r="D112" s="7">
        <v>1922300</v>
      </c>
    </row>
    <row r="113" spans="1:4" x14ac:dyDescent="0.2">
      <c r="A113" t="s">
        <v>15</v>
      </c>
      <c r="B113" s="7">
        <v>2270500</v>
      </c>
      <c r="C113" s="7">
        <v>729300</v>
      </c>
      <c r="D113" s="7">
        <v>1541200</v>
      </c>
    </row>
    <row r="114" spans="1:4" x14ac:dyDescent="0.2">
      <c r="A114" t="s">
        <v>677</v>
      </c>
      <c r="B114" s="7">
        <v>1684000</v>
      </c>
      <c r="C114" s="7">
        <v>265000</v>
      </c>
      <c r="D114" s="7">
        <v>1419000</v>
      </c>
    </row>
    <row r="115" spans="1:4" x14ac:dyDescent="0.2">
      <c r="A115" t="s">
        <v>342</v>
      </c>
      <c r="B115" s="7">
        <v>1290000</v>
      </c>
      <c r="C115" s="7">
        <v>138700</v>
      </c>
      <c r="D115" s="7">
        <v>1151300</v>
      </c>
    </row>
    <row r="116" spans="1:4" x14ac:dyDescent="0.2">
      <c r="A116" t="s">
        <v>891</v>
      </c>
      <c r="B116" s="7">
        <v>1188000</v>
      </c>
      <c r="C116" s="7">
        <v>423100</v>
      </c>
      <c r="D116" s="7">
        <v>764900</v>
      </c>
    </row>
    <row r="117" spans="1:4" x14ac:dyDescent="0.2">
      <c r="A117" t="s">
        <v>586</v>
      </c>
      <c r="B117" s="7">
        <v>1106500</v>
      </c>
      <c r="C117" s="7">
        <v>406500</v>
      </c>
      <c r="D117" s="7">
        <v>700000</v>
      </c>
    </row>
    <row r="118" spans="1:4" x14ac:dyDescent="0.2">
      <c r="A118" t="s">
        <v>455</v>
      </c>
      <c r="B118" s="7">
        <v>639000</v>
      </c>
      <c r="C118" s="7">
        <v>105700</v>
      </c>
      <c r="D118" s="7">
        <v>533300</v>
      </c>
    </row>
    <row r="119" spans="1:4" x14ac:dyDescent="0.2">
      <c r="A119" t="s">
        <v>1102</v>
      </c>
      <c r="B119" s="7">
        <v>1252000</v>
      </c>
      <c r="C119" s="7">
        <v>733000</v>
      </c>
      <c r="D119" s="7">
        <v>519000</v>
      </c>
    </row>
    <row r="120" spans="1:4" x14ac:dyDescent="0.2">
      <c r="A120" t="s">
        <v>116</v>
      </c>
      <c r="B120" s="7">
        <v>7211100</v>
      </c>
      <c r="C120" s="7">
        <v>6737345</v>
      </c>
      <c r="D120" s="7">
        <v>473755</v>
      </c>
    </row>
    <row r="121" spans="1:4" x14ac:dyDescent="0.2">
      <c r="A121" t="s">
        <v>617</v>
      </c>
      <c r="B121" s="7">
        <v>1557500</v>
      </c>
      <c r="C121" s="7">
        <v>1102500</v>
      </c>
      <c r="D121" s="7">
        <v>455000</v>
      </c>
    </row>
    <row r="122" spans="1:4" x14ac:dyDescent="0.2">
      <c r="A122" t="s">
        <v>214</v>
      </c>
      <c r="B122" s="7">
        <v>1099000</v>
      </c>
      <c r="C122" s="7">
        <v>646500</v>
      </c>
      <c r="D122" s="7">
        <v>452500</v>
      </c>
    </row>
    <row r="123" spans="1:4" x14ac:dyDescent="0.2">
      <c r="A123" t="s">
        <v>365</v>
      </c>
      <c r="B123" s="7">
        <v>912000</v>
      </c>
      <c r="C123" s="7">
        <v>460200</v>
      </c>
      <c r="D123" s="7">
        <v>451800</v>
      </c>
    </row>
    <row r="124" spans="1:4" x14ac:dyDescent="0.2">
      <c r="A124" t="s">
        <v>201</v>
      </c>
      <c r="B124" s="7">
        <v>1245000</v>
      </c>
      <c r="C124" s="7">
        <v>803000</v>
      </c>
      <c r="D124" s="7">
        <v>442000</v>
      </c>
    </row>
    <row r="125" spans="1:4" x14ac:dyDescent="0.2">
      <c r="A125" t="s">
        <v>44</v>
      </c>
      <c r="B125" s="7">
        <v>816000</v>
      </c>
      <c r="C125" s="7">
        <v>469000</v>
      </c>
      <c r="D125" s="7">
        <v>347000</v>
      </c>
    </row>
    <row r="126" spans="1:4" x14ac:dyDescent="0.2">
      <c r="A126" t="s">
        <v>42</v>
      </c>
      <c r="B126" s="7">
        <v>669000</v>
      </c>
      <c r="C126" s="7">
        <v>354000</v>
      </c>
      <c r="D126" s="7">
        <v>315000</v>
      </c>
    </row>
    <row r="127" spans="1:4" x14ac:dyDescent="0.2">
      <c r="A127" t="s">
        <v>127</v>
      </c>
      <c r="B127" s="7">
        <v>493000</v>
      </c>
      <c r="C127" s="7">
        <v>206200</v>
      </c>
      <c r="D127" s="7">
        <v>286800</v>
      </c>
    </row>
    <row r="128" spans="1:4" x14ac:dyDescent="0.2">
      <c r="A128" t="s">
        <v>1545</v>
      </c>
      <c r="B128" s="7">
        <v>462000</v>
      </c>
      <c r="C128" s="7">
        <v>200200</v>
      </c>
      <c r="D128" s="7">
        <v>261800</v>
      </c>
    </row>
    <row r="129" spans="1:4" x14ac:dyDescent="0.2">
      <c r="A129" t="s">
        <v>628</v>
      </c>
      <c r="B129" s="7">
        <v>595000</v>
      </c>
      <c r="C129" s="7">
        <v>335000</v>
      </c>
      <c r="D129" s="7">
        <v>260000</v>
      </c>
    </row>
    <row r="130" spans="1:4" x14ac:dyDescent="0.2">
      <c r="A130" t="s">
        <v>2852</v>
      </c>
      <c r="B130" s="7">
        <v>615000</v>
      </c>
      <c r="C130" s="7">
        <v>383000</v>
      </c>
      <c r="D130" s="7">
        <v>232000</v>
      </c>
    </row>
    <row r="131" spans="1:4" x14ac:dyDescent="0.2">
      <c r="A131" t="s">
        <v>526</v>
      </c>
      <c r="B131" s="7">
        <v>683000</v>
      </c>
      <c r="C131" s="7">
        <v>452000</v>
      </c>
      <c r="D131" s="7">
        <v>231000</v>
      </c>
    </row>
    <row r="132" spans="1:4" x14ac:dyDescent="0.2">
      <c r="A132" t="s">
        <v>2043</v>
      </c>
      <c r="B132" s="7">
        <v>1200000</v>
      </c>
      <c r="C132" s="7">
        <v>1000000</v>
      </c>
      <c r="D132" s="7">
        <v>200000</v>
      </c>
    </row>
    <row r="133" spans="1:4" x14ac:dyDescent="0.2">
      <c r="A133" t="s">
        <v>476</v>
      </c>
      <c r="B133" s="7">
        <v>380000</v>
      </c>
      <c r="C133" s="7">
        <v>184000</v>
      </c>
      <c r="D133" s="7">
        <v>196000</v>
      </c>
    </row>
    <row r="134" spans="1:4" x14ac:dyDescent="0.2">
      <c r="A134" t="s">
        <v>2736</v>
      </c>
      <c r="B134" s="7">
        <v>460000</v>
      </c>
      <c r="C134" s="7">
        <v>307000</v>
      </c>
      <c r="D134" s="7">
        <v>153000</v>
      </c>
    </row>
    <row r="135" spans="1:4" x14ac:dyDescent="0.2">
      <c r="A135" t="s">
        <v>1152</v>
      </c>
      <c r="B135" s="7">
        <v>269000</v>
      </c>
      <c r="C135" s="7">
        <v>118000</v>
      </c>
      <c r="D135" s="7">
        <v>151000</v>
      </c>
    </row>
    <row r="136" spans="1:4" x14ac:dyDescent="0.2">
      <c r="A136" t="s">
        <v>45</v>
      </c>
      <c r="B136" s="7">
        <v>296000</v>
      </c>
      <c r="C136" s="7">
        <v>154000</v>
      </c>
      <c r="D136" s="7">
        <v>142000</v>
      </c>
    </row>
    <row r="137" spans="1:4" x14ac:dyDescent="0.2">
      <c r="A137" t="s">
        <v>1763</v>
      </c>
      <c r="B137" s="7">
        <v>310000</v>
      </c>
      <c r="C137" s="7">
        <v>175000</v>
      </c>
      <c r="D137" s="7">
        <v>135000</v>
      </c>
    </row>
    <row r="138" spans="1:4" x14ac:dyDescent="0.2">
      <c r="A138" t="s">
        <v>609</v>
      </c>
      <c r="B138" s="7">
        <v>610000</v>
      </c>
      <c r="C138" s="7">
        <v>475000</v>
      </c>
      <c r="D138" s="7">
        <v>135000</v>
      </c>
    </row>
    <row r="139" spans="1:4" x14ac:dyDescent="0.2">
      <c r="A139" t="s">
        <v>929</v>
      </c>
      <c r="B139" s="7">
        <v>253000</v>
      </c>
      <c r="C139" s="7">
        <v>132500</v>
      </c>
      <c r="D139" s="7">
        <v>120500</v>
      </c>
    </row>
    <row r="140" spans="1:4" x14ac:dyDescent="0.2">
      <c r="A140" t="s">
        <v>1193</v>
      </c>
      <c r="B140" s="7">
        <v>155000</v>
      </c>
      <c r="C140" s="7">
        <v>37000</v>
      </c>
      <c r="D140" s="7">
        <v>118000</v>
      </c>
    </row>
    <row r="141" spans="1:4" x14ac:dyDescent="0.2">
      <c r="A141" t="s">
        <v>2669</v>
      </c>
      <c r="B141" s="7">
        <v>205000</v>
      </c>
      <c r="C141" s="7">
        <v>93000</v>
      </c>
      <c r="D141" s="7">
        <v>112000</v>
      </c>
    </row>
    <row r="142" spans="1:4" x14ac:dyDescent="0.2">
      <c r="A142" t="s">
        <v>831</v>
      </c>
      <c r="B142" s="7">
        <v>237500</v>
      </c>
      <c r="C142" s="7">
        <v>129000</v>
      </c>
      <c r="D142" s="7">
        <v>108500</v>
      </c>
    </row>
    <row r="143" spans="1:4" x14ac:dyDescent="0.2">
      <c r="A143" t="s">
        <v>734</v>
      </c>
      <c r="B143" s="7">
        <v>257000</v>
      </c>
      <c r="C143" s="7">
        <v>149000</v>
      </c>
      <c r="D143" s="7">
        <v>108000</v>
      </c>
    </row>
    <row r="144" spans="1:4" x14ac:dyDescent="0.2">
      <c r="A144" t="s">
        <v>3057</v>
      </c>
      <c r="B144" s="7">
        <v>279000</v>
      </c>
      <c r="C144" s="7">
        <v>171000</v>
      </c>
      <c r="D144" s="7">
        <v>108000</v>
      </c>
    </row>
    <row r="145" spans="1:4" x14ac:dyDescent="0.2">
      <c r="A145" t="s">
        <v>2769</v>
      </c>
      <c r="B145" s="7">
        <v>215000</v>
      </c>
      <c r="C145" s="7">
        <v>109000</v>
      </c>
      <c r="D145" s="7">
        <v>106000</v>
      </c>
    </row>
    <row r="146" spans="1:4" x14ac:dyDescent="0.2">
      <c r="A146" t="s">
        <v>3686</v>
      </c>
      <c r="B146" s="7">
        <v>104000</v>
      </c>
      <c r="C146" s="7">
        <v>0</v>
      </c>
      <c r="D146" s="7">
        <v>104000</v>
      </c>
    </row>
    <row r="147" spans="1:4" x14ac:dyDescent="0.2">
      <c r="A147" t="s">
        <v>128</v>
      </c>
      <c r="B147" s="7">
        <v>220000</v>
      </c>
      <c r="C147" s="7">
        <v>118000</v>
      </c>
      <c r="D147" s="7">
        <v>102000</v>
      </c>
    </row>
    <row r="148" spans="1:4" x14ac:dyDescent="0.2">
      <c r="A148" t="s">
        <v>2046</v>
      </c>
      <c r="B148" s="7">
        <v>214000</v>
      </c>
      <c r="C148" s="7">
        <v>115000</v>
      </c>
      <c r="D148" s="7">
        <v>99000</v>
      </c>
    </row>
    <row r="149" spans="1:4" x14ac:dyDescent="0.2">
      <c r="A149" t="s">
        <v>2663</v>
      </c>
      <c r="B149" s="7">
        <v>176000</v>
      </c>
      <c r="C149" s="7">
        <v>85000</v>
      </c>
      <c r="D149" s="7">
        <v>91000</v>
      </c>
    </row>
    <row r="150" spans="1:4" x14ac:dyDescent="0.2">
      <c r="A150" t="s">
        <v>3257</v>
      </c>
      <c r="B150" s="7">
        <v>120000</v>
      </c>
      <c r="C150" s="7">
        <v>34200</v>
      </c>
      <c r="D150" s="7">
        <v>85800</v>
      </c>
    </row>
    <row r="151" spans="1:4" x14ac:dyDescent="0.2">
      <c r="A151" t="s">
        <v>233</v>
      </c>
      <c r="B151" s="7">
        <v>120000</v>
      </c>
      <c r="C151" s="7">
        <v>36000</v>
      </c>
      <c r="D151" s="7">
        <v>84000</v>
      </c>
    </row>
    <row r="152" spans="1:4" x14ac:dyDescent="0.2">
      <c r="A152" t="s">
        <v>2078</v>
      </c>
      <c r="B152" s="7">
        <v>145000</v>
      </c>
      <c r="C152" s="7">
        <v>62000</v>
      </c>
      <c r="D152" s="7">
        <v>83000</v>
      </c>
    </row>
    <row r="153" spans="1:4" x14ac:dyDescent="0.2">
      <c r="A153" t="s">
        <v>771</v>
      </c>
      <c r="B153" s="7">
        <v>149000</v>
      </c>
      <c r="C153" s="7">
        <v>68000</v>
      </c>
      <c r="D153" s="7">
        <v>81000</v>
      </c>
    </row>
    <row r="154" spans="1:4" x14ac:dyDescent="0.2">
      <c r="A154" t="s">
        <v>475</v>
      </c>
      <c r="B154" s="7">
        <v>123000</v>
      </c>
      <c r="C154" s="7">
        <v>49000</v>
      </c>
      <c r="D154" s="7">
        <v>74000</v>
      </c>
    </row>
    <row r="155" spans="1:4" x14ac:dyDescent="0.2">
      <c r="A155" t="s">
        <v>1958</v>
      </c>
      <c r="B155" s="7">
        <v>146000</v>
      </c>
      <c r="C155" s="7">
        <v>72500</v>
      </c>
      <c r="D155" s="7">
        <v>73500</v>
      </c>
    </row>
    <row r="156" spans="1:4" x14ac:dyDescent="0.2">
      <c r="A156" t="s">
        <v>849</v>
      </c>
      <c r="B156" s="7">
        <v>257000</v>
      </c>
      <c r="C156" s="7">
        <v>185000</v>
      </c>
      <c r="D156" s="7">
        <v>72000</v>
      </c>
    </row>
    <row r="157" spans="1:4" x14ac:dyDescent="0.2">
      <c r="A157" t="s">
        <v>1192</v>
      </c>
      <c r="B157" s="7">
        <v>134000</v>
      </c>
      <c r="C157" s="7">
        <v>66000</v>
      </c>
      <c r="D157" s="7">
        <v>68000</v>
      </c>
    </row>
    <row r="158" spans="1:4" x14ac:dyDescent="0.2">
      <c r="A158" t="s">
        <v>1213</v>
      </c>
      <c r="B158" s="7">
        <v>72000</v>
      </c>
      <c r="C158" s="7">
        <v>6500</v>
      </c>
      <c r="D158" s="7">
        <v>65500</v>
      </c>
    </row>
    <row r="159" spans="1:4" x14ac:dyDescent="0.2">
      <c r="A159" t="s">
        <v>848</v>
      </c>
      <c r="B159" s="7">
        <v>86500</v>
      </c>
      <c r="C159" s="7">
        <v>23000</v>
      </c>
      <c r="D159" s="7">
        <v>63500</v>
      </c>
    </row>
    <row r="160" spans="1:4" x14ac:dyDescent="0.2">
      <c r="A160" t="s">
        <v>510</v>
      </c>
      <c r="B160" s="7">
        <v>165000</v>
      </c>
      <c r="C160" s="7">
        <v>103000</v>
      </c>
      <c r="D160" s="7">
        <v>62000</v>
      </c>
    </row>
    <row r="161" spans="1:4" x14ac:dyDescent="0.2">
      <c r="A161" t="s">
        <v>761</v>
      </c>
      <c r="B161" s="7">
        <v>97500</v>
      </c>
      <c r="C161" s="7">
        <v>36000</v>
      </c>
      <c r="D161" s="7">
        <v>61500</v>
      </c>
    </row>
    <row r="162" spans="1:4" x14ac:dyDescent="0.2">
      <c r="A162" t="s">
        <v>2363</v>
      </c>
      <c r="B162" s="7">
        <v>101000</v>
      </c>
      <c r="C162" s="7">
        <v>42000</v>
      </c>
      <c r="D162" s="7">
        <v>59000</v>
      </c>
    </row>
    <row r="163" spans="1:4" x14ac:dyDescent="0.2">
      <c r="A163" t="s">
        <v>2767</v>
      </c>
      <c r="B163" s="7">
        <v>110000</v>
      </c>
      <c r="C163" s="7">
        <v>51000</v>
      </c>
      <c r="D163" s="7">
        <v>59000</v>
      </c>
    </row>
    <row r="164" spans="1:4" x14ac:dyDescent="0.2">
      <c r="A164" t="s">
        <v>588</v>
      </c>
      <c r="B164" s="7">
        <v>69000</v>
      </c>
      <c r="C164" s="7">
        <v>10700</v>
      </c>
      <c r="D164" s="7">
        <v>58300</v>
      </c>
    </row>
    <row r="165" spans="1:4" x14ac:dyDescent="0.2">
      <c r="A165" t="s">
        <v>1295</v>
      </c>
      <c r="B165" s="7">
        <v>121000</v>
      </c>
      <c r="C165" s="7">
        <v>64000</v>
      </c>
      <c r="D165" s="7">
        <v>57000</v>
      </c>
    </row>
    <row r="166" spans="1:4" x14ac:dyDescent="0.2">
      <c r="A166" t="s">
        <v>2627</v>
      </c>
      <c r="B166" s="7">
        <v>270000</v>
      </c>
      <c r="C166" s="7">
        <v>215000</v>
      </c>
      <c r="D166" s="7">
        <v>55000</v>
      </c>
    </row>
    <row r="167" spans="1:4" x14ac:dyDescent="0.2">
      <c r="A167" t="s">
        <v>2134</v>
      </c>
      <c r="B167" s="7">
        <v>104000</v>
      </c>
      <c r="C167" s="7">
        <v>49500</v>
      </c>
      <c r="D167" s="7">
        <v>54500</v>
      </c>
    </row>
    <row r="168" spans="1:4" x14ac:dyDescent="0.2">
      <c r="A168" t="s">
        <v>47</v>
      </c>
      <c r="B168" s="7">
        <v>92000</v>
      </c>
      <c r="C168" s="7">
        <v>41000</v>
      </c>
      <c r="D168" s="7">
        <v>51000</v>
      </c>
    </row>
    <row r="169" spans="1:4" x14ac:dyDescent="0.2">
      <c r="A169" t="s">
        <v>2514</v>
      </c>
      <c r="B169" s="7">
        <v>84000</v>
      </c>
      <c r="C169" s="7">
        <v>34000</v>
      </c>
      <c r="D169" s="7">
        <v>50000</v>
      </c>
    </row>
    <row r="170" spans="1:4" x14ac:dyDescent="0.2">
      <c r="A170" t="s">
        <v>2067</v>
      </c>
      <c r="B170" s="7">
        <v>100000</v>
      </c>
      <c r="C170" s="7">
        <v>50000</v>
      </c>
      <c r="D170" s="7">
        <v>50000</v>
      </c>
    </row>
    <row r="171" spans="1:4" x14ac:dyDescent="0.2">
      <c r="A171" t="s">
        <v>30</v>
      </c>
      <c r="B171" s="7">
        <v>86000</v>
      </c>
      <c r="C171" s="7">
        <v>36100</v>
      </c>
      <c r="D171" s="7">
        <v>49900</v>
      </c>
    </row>
    <row r="172" spans="1:4" x14ac:dyDescent="0.2">
      <c r="A172" t="s">
        <v>2445</v>
      </c>
      <c r="B172" s="7">
        <v>60000</v>
      </c>
      <c r="C172" s="7">
        <v>10600</v>
      </c>
      <c r="D172" s="7">
        <v>49400</v>
      </c>
    </row>
    <row r="173" spans="1:4" x14ac:dyDescent="0.2">
      <c r="A173" t="s">
        <v>3204</v>
      </c>
      <c r="B173" s="7">
        <v>125000</v>
      </c>
      <c r="C173" s="7">
        <v>77000</v>
      </c>
      <c r="D173" s="7">
        <v>48000</v>
      </c>
    </row>
    <row r="174" spans="1:4" x14ac:dyDescent="0.2">
      <c r="A174" t="s">
        <v>2435</v>
      </c>
      <c r="B174" s="7">
        <v>71000</v>
      </c>
      <c r="C174" s="7">
        <v>24000</v>
      </c>
      <c r="D174" s="7">
        <v>47000</v>
      </c>
    </row>
    <row r="175" spans="1:4" x14ac:dyDescent="0.2">
      <c r="A175" t="s">
        <v>1969</v>
      </c>
      <c r="B175" s="7">
        <v>75000</v>
      </c>
      <c r="C175" s="7">
        <v>28000</v>
      </c>
      <c r="D175" s="7">
        <v>47000</v>
      </c>
    </row>
    <row r="176" spans="1:4" x14ac:dyDescent="0.2">
      <c r="A176" t="s">
        <v>717</v>
      </c>
      <c r="B176" s="7">
        <v>85000</v>
      </c>
      <c r="C176" s="7">
        <v>38500</v>
      </c>
      <c r="D176" s="7">
        <v>46500</v>
      </c>
    </row>
    <row r="177" spans="1:4" x14ac:dyDescent="0.2">
      <c r="A177" t="s">
        <v>560</v>
      </c>
      <c r="B177" s="7">
        <v>86000</v>
      </c>
      <c r="C177" s="7">
        <v>40500</v>
      </c>
      <c r="D177" s="7">
        <v>45500</v>
      </c>
    </row>
    <row r="178" spans="1:4" x14ac:dyDescent="0.2">
      <c r="A178" t="s">
        <v>1174</v>
      </c>
      <c r="B178" s="7">
        <v>80000</v>
      </c>
      <c r="C178" s="7">
        <v>35500</v>
      </c>
      <c r="D178" s="7">
        <v>44500</v>
      </c>
    </row>
    <row r="179" spans="1:4" x14ac:dyDescent="0.2">
      <c r="A179" t="s">
        <v>198</v>
      </c>
      <c r="B179" s="7">
        <v>110000</v>
      </c>
      <c r="C179" s="7">
        <v>67000</v>
      </c>
      <c r="D179" s="7">
        <v>43000</v>
      </c>
    </row>
    <row r="180" spans="1:4" x14ac:dyDescent="0.2">
      <c r="A180" t="s">
        <v>483</v>
      </c>
      <c r="B180" s="7">
        <v>78000</v>
      </c>
      <c r="C180" s="7">
        <v>37000</v>
      </c>
      <c r="D180" s="7">
        <v>41000</v>
      </c>
    </row>
    <row r="181" spans="1:4" x14ac:dyDescent="0.2">
      <c r="A181" t="s">
        <v>351</v>
      </c>
      <c r="B181" s="7">
        <v>89000</v>
      </c>
      <c r="C181" s="7">
        <v>48500</v>
      </c>
      <c r="D181" s="7">
        <v>40500</v>
      </c>
    </row>
    <row r="182" spans="1:4" x14ac:dyDescent="0.2">
      <c r="A182" t="s">
        <v>719</v>
      </c>
      <c r="B182" s="7">
        <v>54000</v>
      </c>
      <c r="C182" s="7">
        <v>13950</v>
      </c>
      <c r="D182" s="7">
        <v>40050</v>
      </c>
    </row>
    <row r="183" spans="1:4" x14ac:dyDescent="0.2">
      <c r="A183" t="s">
        <v>2889</v>
      </c>
      <c r="B183" s="7">
        <v>100000</v>
      </c>
      <c r="C183" s="7">
        <v>60000</v>
      </c>
      <c r="D183" s="7">
        <v>40000</v>
      </c>
    </row>
    <row r="184" spans="1:4" x14ac:dyDescent="0.2">
      <c r="A184" t="s">
        <v>3120</v>
      </c>
      <c r="B184" s="7">
        <v>52000</v>
      </c>
      <c r="C184" s="7">
        <v>13400</v>
      </c>
      <c r="D184" s="7">
        <v>38600</v>
      </c>
    </row>
    <row r="185" spans="1:4" x14ac:dyDescent="0.2">
      <c r="A185" t="s">
        <v>2677</v>
      </c>
      <c r="B185" s="7">
        <v>67000</v>
      </c>
      <c r="C185" s="7">
        <v>30500</v>
      </c>
      <c r="D185" s="7">
        <v>36500</v>
      </c>
    </row>
    <row r="186" spans="1:4" x14ac:dyDescent="0.2">
      <c r="A186" t="s">
        <v>192</v>
      </c>
      <c r="B186" s="7">
        <v>79000</v>
      </c>
      <c r="C186" s="7">
        <v>43000</v>
      </c>
      <c r="D186" s="7">
        <v>36000</v>
      </c>
    </row>
    <row r="187" spans="1:4" x14ac:dyDescent="0.2">
      <c r="A187" t="s">
        <v>2807</v>
      </c>
      <c r="B187" s="7">
        <v>49000</v>
      </c>
      <c r="C187" s="7">
        <v>14000</v>
      </c>
      <c r="D187" s="7">
        <v>35000</v>
      </c>
    </row>
    <row r="188" spans="1:4" x14ac:dyDescent="0.2">
      <c r="A188" t="s">
        <v>38</v>
      </c>
      <c r="B188" s="7">
        <v>70000</v>
      </c>
      <c r="C188" s="7">
        <v>36000</v>
      </c>
      <c r="D188" s="7">
        <v>34000</v>
      </c>
    </row>
    <row r="189" spans="1:4" x14ac:dyDescent="0.2">
      <c r="A189" t="s">
        <v>2888</v>
      </c>
      <c r="B189" s="7">
        <v>60000</v>
      </c>
      <c r="C189" s="7">
        <v>28000</v>
      </c>
      <c r="D189" s="7">
        <v>32000</v>
      </c>
    </row>
    <row r="190" spans="1:4" x14ac:dyDescent="0.2">
      <c r="A190" t="s">
        <v>2680</v>
      </c>
      <c r="B190" s="7">
        <v>45000</v>
      </c>
      <c r="C190" s="7">
        <v>14000</v>
      </c>
      <c r="D190" s="7">
        <v>31000</v>
      </c>
    </row>
    <row r="191" spans="1:4" x14ac:dyDescent="0.2">
      <c r="A191" t="s">
        <v>1028</v>
      </c>
      <c r="B191" s="7">
        <v>46000</v>
      </c>
      <c r="C191" s="7">
        <v>17400</v>
      </c>
      <c r="D191" s="7">
        <v>28600</v>
      </c>
    </row>
    <row r="192" spans="1:4" x14ac:dyDescent="0.2">
      <c r="A192" t="s">
        <v>2041</v>
      </c>
      <c r="B192" s="7">
        <v>47000</v>
      </c>
      <c r="C192" s="7">
        <v>22000</v>
      </c>
      <c r="D192" s="7">
        <v>25000</v>
      </c>
    </row>
    <row r="193" spans="1:4" x14ac:dyDescent="0.2">
      <c r="A193" t="s">
        <v>3385</v>
      </c>
      <c r="B193" s="7">
        <v>75000</v>
      </c>
      <c r="C193" s="7">
        <v>50000</v>
      </c>
      <c r="D193" s="7">
        <v>25000</v>
      </c>
    </row>
    <row r="194" spans="1:4" x14ac:dyDescent="0.2">
      <c r="A194" t="s">
        <v>2574</v>
      </c>
      <c r="B194" s="7">
        <v>40000</v>
      </c>
      <c r="C194" s="7">
        <v>16000</v>
      </c>
      <c r="D194" s="7">
        <v>24000</v>
      </c>
    </row>
    <row r="195" spans="1:4" x14ac:dyDescent="0.2">
      <c r="A195" t="s">
        <v>2187</v>
      </c>
      <c r="B195" s="7">
        <v>42000</v>
      </c>
      <c r="C195" s="7">
        <v>18000</v>
      </c>
      <c r="D195" s="7">
        <v>24000</v>
      </c>
    </row>
    <row r="196" spans="1:4" x14ac:dyDescent="0.2">
      <c r="A196" t="s">
        <v>720</v>
      </c>
      <c r="B196" s="7">
        <v>25000</v>
      </c>
      <c r="C196" s="7">
        <v>1800</v>
      </c>
      <c r="D196" s="7">
        <v>23200</v>
      </c>
    </row>
    <row r="197" spans="1:4" x14ac:dyDescent="0.2">
      <c r="A197" t="s">
        <v>1867</v>
      </c>
      <c r="B197" s="7">
        <v>33000</v>
      </c>
      <c r="C197" s="7">
        <v>10000</v>
      </c>
      <c r="D197" s="7">
        <v>23000</v>
      </c>
    </row>
    <row r="198" spans="1:4" x14ac:dyDescent="0.2">
      <c r="A198" t="s">
        <v>3615</v>
      </c>
      <c r="B198" s="7">
        <v>22300</v>
      </c>
      <c r="C198" s="7">
        <v>0</v>
      </c>
      <c r="D198" s="7">
        <v>22300</v>
      </c>
    </row>
    <row r="199" spans="1:4" x14ac:dyDescent="0.2">
      <c r="A199" t="s">
        <v>1515</v>
      </c>
      <c r="B199" s="7">
        <v>40000</v>
      </c>
      <c r="C199" s="7">
        <v>18000</v>
      </c>
      <c r="D199" s="7">
        <v>22000</v>
      </c>
    </row>
    <row r="200" spans="1:4" x14ac:dyDescent="0.2">
      <c r="A200" t="s">
        <v>1041</v>
      </c>
      <c r="B200" s="7">
        <v>39000</v>
      </c>
      <c r="C200" s="7">
        <v>17000</v>
      </c>
      <c r="D200" s="7">
        <v>22000</v>
      </c>
    </row>
    <row r="201" spans="1:4" x14ac:dyDescent="0.2">
      <c r="A201" t="s">
        <v>1711</v>
      </c>
      <c r="B201" s="7">
        <v>39000</v>
      </c>
      <c r="C201" s="7">
        <v>18000</v>
      </c>
      <c r="D201" s="7">
        <v>21000</v>
      </c>
    </row>
    <row r="202" spans="1:4" x14ac:dyDescent="0.2">
      <c r="A202" t="s">
        <v>1923</v>
      </c>
      <c r="B202" s="7">
        <v>49000</v>
      </c>
      <c r="C202" s="7">
        <v>28000</v>
      </c>
      <c r="D202" s="7">
        <v>21000</v>
      </c>
    </row>
    <row r="203" spans="1:4" x14ac:dyDescent="0.2">
      <c r="A203" t="s">
        <v>1603</v>
      </c>
      <c r="B203" s="7">
        <v>45000</v>
      </c>
      <c r="C203" s="7">
        <v>25000</v>
      </c>
      <c r="D203" s="7">
        <v>20000</v>
      </c>
    </row>
    <row r="204" spans="1:4" x14ac:dyDescent="0.2">
      <c r="A204" t="s">
        <v>545</v>
      </c>
      <c r="B204" s="7">
        <v>20000</v>
      </c>
      <c r="C204" s="7">
        <v>0</v>
      </c>
      <c r="D204" s="7">
        <v>20000</v>
      </c>
    </row>
    <row r="205" spans="1:4" x14ac:dyDescent="0.2">
      <c r="A205" t="s">
        <v>2774</v>
      </c>
      <c r="B205" s="7">
        <v>52000</v>
      </c>
      <c r="C205" s="7">
        <v>32000</v>
      </c>
      <c r="D205" s="7">
        <v>20000</v>
      </c>
    </row>
    <row r="206" spans="1:4" x14ac:dyDescent="0.2">
      <c r="A206" t="s">
        <v>1532</v>
      </c>
      <c r="B206" s="7">
        <v>35000</v>
      </c>
      <c r="C206" s="7">
        <v>15000</v>
      </c>
      <c r="D206" s="7">
        <v>20000</v>
      </c>
    </row>
    <row r="207" spans="1:4" x14ac:dyDescent="0.2">
      <c r="A207" t="s">
        <v>3226</v>
      </c>
      <c r="B207" s="7">
        <v>90000</v>
      </c>
      <c r="C207" s="7">
        <v>70000</v>
      </c>
      <c r="D207" s="7">
        <v>20000</v>
      </c>
    </row>
    <row r="208" spans="1:4" x14ac:dyDescent="0.2">
      <c r="A208" t="s">
        <v>937</v>
      </c>
      <c r="B208" s="7">
        <v>68000</v>
      </c>
      <c r="C208" s="7">
        <v>49000</v>
      </c>
      <c r="D208" s="7">
        <v>19000</v>
      </c>
    </row>
    <row r="209" spans="1:4" x14ac:dyDescent="0.2">
      <c r="A209" t="s">
        <v>480</v>
      </c>
      <c r="B209" s="7">
        <v>329200</v>
      </c>
      <c r="C209" s="7">
        <v>310543</v>
      </c>
      <c r="D209" s="7">
        <v>18657</v>
      </c>
    </row>
    <row r="210" spans="1:4" x14ac:dyDescent="0.2">
      <c r="A210" t="s">
        <v>2501</v>
      </c>
      <c r="B210" s="7">
        <v>40000</v>
      </c>
      <c r="C210" s="7">
        <v>22000</v>
      </c>
      <c r="D210" s="7">
        <v>18000</v>
      </c>
    </row>
    <row r="211" spans="1:4" x14ac:dyDescent="0.2">
      <c r="A211" t="s">
        <v>1261</v>
      </c>
      <c r="B211" s="7">
        <v>26000</v>
      </c>
      <c r="C211" s="7">
        <v>8000</v>
      </c>
      <c r="D211" s="7">
        <v>18000</v>
      </c>
    </row>
    <row r="212" spans="1:4" x14ac:dyDescent="0.2">
      <c r="A212" t="s">
        <v>1487</v>
      </c>
      <c r="B212" s="7">
        <v>30000</v>
      </c>
      <c r="C212" s="7">
        <v>12000</v>
      </c>
      <c r="D212" s="7">
        <v>18000</v>
      </c>
    </row>
    <row r="213" spans="1:4" x14ac:dyDescent="0.2">
      <c r="A213" t="s">
        <v>2446</v>
      </c>
      <c r="B213" s="7">
        <v>25000</v>
      </c>
      <c r="C213" s="7">
        <v>7800</v>
      </c>
      <c r="D213" s="7">
        <v>17200</v>
      </c>
    </row>
    <row r="214" spans="1:4" x14ac:dyDescent="0.2">
      <c r="A214" t="s">
        <v>474</v>
      </c>
      <c r="B214" s="7">
        <v>30000</v>
      </c>
      <c r="C214" s="7">
        <v>13000</v>
      </c>
      <c r="D214" s="7">
        <v>17000</v>
      </c>
    </row>
    <row r="215" spans="1:4" x14ac:dyDescent="0.2">
      <c r="A215" t="s">
        <v>3324</v>
      </c>
      <c r="B215" s="7">
        <v>35000</v>
      </c>
      <c r="C215" s="7">
        <v>18000</v>
      </c>
      <c r="D215" s="7">
        <v>17000</v>
      </c>
    </row>
    <row r="216" spans="1:4" x14ac:dyDescent="0.2">
      <c r="A216" t="s">
        <v>1441</v>
      </c>
      <c r="B216" s="7">
        <v>30000</v>
      </c>
      <c r="C216" s="7">
        <v>14000</v>
      </c>
      <c r="D216" s="7">
        <v>16000</v>
      </c>
    </row>
    <row r="217" spans="1:4" x14ac:dyDescent="0.2">
      <c r="A217" t="s">
        <v>3465</v>
      </c>
      <c r="B217" s="7">
        <v>28000</v>
      </c>
      <c r="C217" s="7">
        <v>12000</v>
      </c>
      <c r="D217" s="7">
        <v>16000</v>
      </c>
    </row>
    <row r="218" spans="1:4" x14ac:dyDescent="0.2">
      <c r="A218" t="s">
        <v>3180</v>
      </c>
      <c r="B218" s="7">
        <v>20000</v>
      </c>
      <c r="C218" s="7">
        <v>5000</v>
      </c>
      <c r="D218" s="7">
        <v>15000</v>
      </c>
    </row>
    <row r="219" spans="1:4" x14ac:dyDescent="0.2">
      <c r="A219" t="s">
        <v>238</v>
      </c>
      <c r="B219" s="7">
        <v>30000</v>
      </c>
      <c r="C219" s="7">
        <v>15000</v>
      </c>
      <c r="D219" s="7">
        <v>15000</v>
      </c>
    </row>
    <row r="220" spans="1:4" x14ac:dyDescent="0.2">
      <c r="A220" t="s">
        <v>1934</v>
      </c>
      <c r="B220" s="7">
        <v>30000</v>
      </c>
      <c r="C220" s="7">
        <v>15000</v>
      </c>
      <c r="D220" s="7">
        <v>15000</v>
      </c>
    </row>
    <row r="221" spans="1:4" x14ac:dyDescent="0.2">
      <c r="A221" t="s">
        <v>2349</v>
      </c>
      <c r="B221" s="7">
        <v>30000</v>
      </c>
      <c r="C221" s="7">
        <v>15000</v>
      </c>
      <c r="D221" s="7">
        <v>15000</v>
      </c>
    </row>
    <row r="222" spans="1:4" x14ac:dyDescent="0.2">
      <c r="A222" t="s">
        <v>922</v>
      </c>
      <c r="B222" s="7">
        <v>40000</v>
      </c>
      <c r="C222" s="7">
        <v>25000</v>
      </c>
      <c r="D222" s="7">
        <v>15000</v>
      </c>
    </row>
    <row r="223" spans="1:4" x14ac:dyDescent="0.2">
      <c r="A223" t="s">
        <v>3593</v>
      </c>
      <c r="B223" s="7">
        <v>20000</v>
      </c>
      <c r="C223" s="7">
        <v>6000</v>
      </c>
      <c r="D223" s="7">
        <v>14000</v>
      </c>
    </row>
    <row r="224" spans="1:4" x14ac:dyDescent="0.2">
      <c r="A224" t="s">
        <v>3014</v>
      </c>
      <c r="B224" s="7">
        <v>29000</v>
      </c>
      <c r="C224" s="7">
        <v>15000</v>
      </c>
      <c r="D224" s="7">
        <v>14000</v>
      </c>
    </row>
    <row r="225" spans="1:4" x14ac:dyDescent="0.2">
      <c r="A225" t="s">
        <v>1945</v>
      </c>
      <c r="B225" s="7">
        <v>20000</v>
      </c>
      <c r="C225" s="7">
        <v>6000</v>
      </c>
      <c r="D225" s="7">
        <v>14000</v>
      </c>
    </row>
    <row r="226" spans="1:4" x14ac:dyDescent="0.2">
      <c r="A226" t="s">
        <v>2509</v>
      </c>
      <c r="B226" s="7">
        <v>24000</v>
      </c>
      <c r="C226" s="7">
        <v>11000</v>
      </c>
      <c r="D226" s="7">
        <v>13000</v>
      </c>
    </row>
    <row r="227" spans="1:4" x14ac:dyDescent="0.2">
      <c r="A227" t="s">
        <v>1257</v>
      </c>
      <c r="B227" s="7">
        <v>22000</v>
      </c>
      <c r="C227" s="7">
        <v>9000</v>
      </c>
      <c r="D227" s="7">
        <v>13000</v>
      </c>
    </row>
    <row r="228" spans="1:4" x14ac:dyDescent="0.2">
      <c r="A228" t="s">
        <v>1496</v>
      </c>
      <c r="B228" s="7">
        <v>25000</v>
      </c>
      <c r="C228" s="7">
        <v>12000</v>
      </c>
      <c r="D228" s="7">
        <v>13000</v>
      </c>
    </row>
    <row r="229" spans="1:4" x14ac:dyDescent="0.2">
      <c r="A229" t="s">
        <v>2674</v>
      </c>
      <c r="B229" s="7">
        <v>36000</v>
      </c>
      <c r="C229" s="7">
        <v>24000</v>
      </c>
      <c r="D229" s="7">
        <v>12000</v>
      </c>
    </row>
    <row r="230" spans="1:4" x14ac:dyDescent="0.2">
      <c r="A230" t="s">
        <v>1942</v>
      </c>
      <c r="B230" s="7">
        <v>19000</v>
      </c>
      <c r="C230" s="7">
        <v>7000</v>
      </c>
      <c r="D230" s="7">
        <v>12000</v>
      </c>
    </row>
    <row r="231" spans="1:4" x14ac:dyDescent="0.2">
      <c r="A231" t="s">
        <v>3274</v>
      </c>
      <c r="B231" s="7">
        <v>18000</v>
      </c>
      <c r="C231" s="7">
        <v>7500</v>
      </c>
      <c r="D231" s="7">
        <v>10500</v>
      </c>
    </row>
    <row r="232" spans="1:4" x14ac:dyDescent="0.2">
      <c r="A232" t="s">
        <v>1787</v>
      </c>
      <c r="B232" s="7">
        <v>10000</v>
      </c>
      <c r="C232" s="7">
        <v>0</v>
      </c>
      <c r="D232" s="7">
        <v>10000</v>
      </c>
    </row>
    <row r="233" spans="1:4" x14ac:dyDescent="0.2">
      <c r="A233" t="s">
        <v>3631</v>
      </c>
      <c r="B233" s="7">
        <v>20000</v>
      </c>
      <c r="C233" s="7">
        <v>10000</v>
      </c>
      <c r="D233" s="7">
        <v>10000</v>
      </c>
    </row>
    <row r="234" spans="1:4" x14ac:dyDescent="0.2">
      <c r="A234" t="s">
        <v>3400</v>
      </c>
      <c r="B234" s="7">
        <v>20000</v>
      </c>
      <c r="C234" s="7">
        <v>10000</v>
      </c>
      <c r="D234" s="7">
        <v>10000</v>
      </c>
    </row>
    <row r="235" spans="1:4" x14ac:dyDescent="0.2">
      <c r="A235" t="s">
        <v>126</v>
      </c>
      <c r="B235" s="7">
        <v>15000</v>
      </c>
      <c r="C235" s="7">
        <v>5000</v>
      </c>
      <c r="D235" s="7">
        <v>10000</v>
      </c>
    </row>
    <row r="236" spans="1:4" x14ac:dyDescent="0.2">
      <c r="A236" t="s">
        <v>2260</v>
      </c>
      <c r="B236" s="7">
        <v>20000</v>
      </c>
      <c r="C236" s="7">
        <v>10000</v>
      </c>
      <c r="D236" s="7">
        <v>10000</v>
      </c>
    </row>
    <row r="237" spans="1:4" x14ac:dyDescent="0.2">
      <c r="A237" t="s">
        <v>1326</v>
      </c>
      <c r="B237" s="7">
        <v>22000</v>
      </c>
      <c r="C237" s="7">
        <v>13000</v>
      </c>
      <c r="D237" s="7">
        <v>9000</v>
      </c>
    </row>
    <row r="238" spans="1:4" x14ac:dyDescent="0.2">
      <c r="A238" t="s">
        <v>112</v>
      </c>
      <c r="B238" s="7">
        <v>8000</v>
      </c>
      <c r="C238" s="7">
        <v>0</v>
      </c>
      <c r="D238" s="7">
        <v>8000</v>
      </c>
    </row>
    <row r="239" spans="1:4" x14ac:dyDescent="0.2">
      <c r="A239" t="s">
        <v>1166</v>
      </c>
      <c r="B239" s="7">
        <v>15000</v>
      </c>
      <c r="C239" s="7">
        <v>7500</v>
      </c>
      <c r="D239" s="7">
        <v>7500</v>
      </c>
    </row>
    <row r="240" spans="1:4" x14ac:dyDescent="0.2">
      <c r="A240" t="s">
        <v>682</v>
      </c>
      <c r="B240" s="7">
        <v>10000</v>
      </c>
      <c r="C240" s="7">
        <v>3500</v>
      </c>
      <c r="D240" s="7">
        <v>6500</v>
      </c>
    </row>
    <row r="241" spans="1:4" x14ac:dyDescent="0.2">
      <c r="A241" t="s">
        <v>1246</v>
      </c>
      <c r="B241" s="7">
        <v>12000</v>
      </c>
      <c r="C241" s="7">
        <v>6000</v>
      </c>
      <c r="D241" s="7">
        <v>6000</v>
      </c>
    </row>
    <row r="242" spans="1:4" x14ac:dyDescent="0.2">
      <c r="A242" t="s">
        <v>2217</v>
      </c>
      <c r="B242" s="7">
        <v>12000</v>
      </c>
      <c r="C242" s="7">
        <v>6000</v>
      </c>
      <c r="D242" s="7">
        <v>6000</v>
      </c>
    </row>
    <row r="243" spans="1:4" x14ac:dyDescent="0.2">
      <c r="A243" t="s">
        <v>3425</v>
      </c>
      <c r="B243" s="7">
        <v>6000</v>
      </c>
      <c r="C243" s="7">
        <v>0</v>
      </c>
      <c r="D243" s="7">
        <v>6000</v>
      </c>
    </row>
    <row r="244" spans="1:4" x14ac:dyDescent="0.2">
      <c r="A244" t="s">
        <v>117</v>
      </c>
      <c r="B244" s="7">
        <v>5000</v>
      </c>
      <c r="C244" s="7">
        <v>0</v>
      </c>
      <c r="D244" s="7">
        <v>5000</v>
      </c>
    </row>
    <row r="245" spans="1:4" x14ac:dyDescent="0.2">
      <c r="A245" t="s">
        <v>246</v>
      </c>
      <c r="B245" s="7">
        <v>2000</v>
      </c>
      <c r="C245" s="7">
        <v>0</v>
      </c>
      <c r="D245" s="7">
        <v>2000</v>
      </c>
    </row>
    <row r="246" spans="1:4" x14ac:dyDescent="0.2">
      <c r="A246" t="s">
        <v>352</v>
      </c>
      <c r="B246" s="7">
        <v>3000</v>
      </c>
      <c r="C246" s="7">
        <v>1000</v>
      </c>
      <c r="D246" s="7">
        <v>2000</v>
      </c>
    </row>
    <row r="247" spans="1:4" x14ac:dyDescent="0.2">
      <c r="A247" t="s">
        <v>520</v>
      </c>
      <c r="B247" s="7">
        <v>1200</v>
      </c>
      <c r="C247" s="7">
        <v>0</v>
      </c>
      <c r="D247" s="7">
        <v>1200</v>
      </c>
    </row>
    <row r="248" spans="1:4" x14ac:dyDescent="0.2">
      <c r="A248" t="s">
        <v>1622</v>
      </c>
      <c r="B248" s="7">
        <v>0</v>
      </c>
      <c r="C248" s="7">
        <v>0</v>
      </c>
      <c r="D248" s="7">
        <v>0</v>
      </c>
    </row>
    <row r="249" spans="1:4" x14ac:dyDescent="0.2">
      <c r="A249" t="s">
        <v>245</v>
      </c>
      <c r="B249" s="7">
        <v>91720800</v>
      </c>
      <c r="C249" s="7">
        <v>46346138</v>
      </c>
      <c r="D249" s="7">
        <v>45374662</v>
      </c>
    </row>
  </sheetData>
  <phoneticPr fontId="19" type="noConversion"/>
  <conditionalFormatting sqref="N5">
    <cfRule type="cellIs" dxfId="2" priority="1" operator="greaterThanOrEqual">
      <formula>800000</formula>
    </cfRule>
    <cfRule type="cellIs" dxfId="1" priority="2" operator="greaterThanOrEqual">
      <formula>150000</formula>
    </cfRule>
    <cfRule type="cellIs" dxfId="0" priority="3" operator="lessThan">
      <formula>149999</formula>
    </cfRule>
  </conditionalFormatting>
  <pageMargins left="0.7" right="0.7" top="0.75" bottom="0.75" header="0.3" footer="0.3"/>
  <drawing r:id="rId5"/>
  <tableParts count="1">
    <tablePart r:id="rId6"/>
  </tableParts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12F0D-34EC-4D4E-A3AB-52C8E95DC07A}">
  <dimension ref="A1"/>
  <sheetViews>
    <sheetView workbookViewId="0">
      <selection activeCell="K14" sqref="K14"/>
    </sheetView>
  </sheetViews>
  <sheetFormatPr baseColWidth="10" defaultRowHeight="14" x14ac:dyDescent="0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E0802-C4C3-E849-9251-3C74C03C06B1}">
  <sheetPr>
    <tabColor rgb="FF00B0F0"/>
  </sheetPr>
  <dimension ref="A1:S94"/>
  <sheetViews>
    <sheetView showGridLines="0" workbookViewId="0">
      <selection activeCell="C30" sqref="C30:C33"/>
    </sheetView>
  </sheetViews>
  <sheetFormatPr baseColWidth="10" defaultColWidth="11.796875" defaultRowHeight="14" x14ac:dyDescent="0.2"/>
  <cols>
    <col min="2" max="2" width="13.796875" bestFit="1" customWidth="1"/>
    <col min="3" max="3" width="15.3984375" customWidth="1"/>
    <col min="4" max="4" width="12.59765625" customWidth="1"/>
    <col min="6" max="6" width="16.59765625" bestFit="1" customWidth="1"/>
    <col min="7" max="7" width="16.59765625" customWidth="1"/>
    <col min="18" max="18" width="16.59765625" bestFit="1" customWidth="1"/>
    <col min="19" max="19" width="14.59765625" bestFit="1" customWidth="1"/>
  </cols>
  <sheetData>
    <row r="1" spans="1:19" x14ac:dyDescent="0.2">
      <c r="A1" t="s">
        <v>1843</v>
      </c>
      <c r="B1" t="s">
        <v>1848</v>
      </c>
      <c r="C1" t="s">
        <v>1847</v>
      </c>
      <c r="D1" t="s">
        <v>1844</v>
      </c>
      <c r="E1" t="s">
        <v>1845</v>
      </c>
      <c r="F1" t="s">
        <v>1846</v>
      </c>
      <c r="G1" t="s">
        <v>1853</v>
      </c>
      <c r="H1" t="s">
        <v>971</v>
      </c>
      <c r="I1" t="s">
        <v>1851</v>
      </c>
      <c r="R1" s="4" t="s">
        <v>1844</v>
      </c>
      <c r="S1" t="s">
        <v>573</v>
      </c>
    </row>
    <row r="2" spans="1:19" x14ac:dyDescent="0.2">
      <c r="A2">
        <v>1</v>
      </c>
      <c r="B2" t="s">
        <v>895</v>
      </c>
      <c r="C2" s="1">
        <v>44863</v>
      </c>
      <c r="D2" t="s">
        <v>407</v>
      </c>
      <c r="E2" t="s">
        <v>262</v>
      </c>
      <c r="F2" s="27" t="s">
        <v>1850</v>
      </c>
      <c r="G2" s="27"/>
      <c r="H2">
        <v>20000</v>
      </c>
      <c r="I2">
        <f t="shared" ref="I2:I18" si="0">IF(B2="Venta",H2,-H2)</f>
        <v>-20000</v>
      </c>
      <c r="R2" s="4" t="s">
        <v>1846</v>
      </c>
      <c r="S2" t="s">
        <v>548</v>
      </c>
    </row>
    <row r="3" spans="1:19" x14ac:dyDescent="0.2">
      <c r="A3">
        <v>2</v>
      </c>
      <c r="B3" t="s">
        <v>386</v>
      </c>
      <c r="C3" s="1">
        <v>44864</v>
      </c>
      <c r="D3" t="s">
        <v>407</v>
      </c>
      <c r="E3" t="s">
        <v>262</v>
      </c>
      <c r="F3" s="27" t="s">
        <v>1850</v>
      </c>
      <c r="G3" s="27"/>
      <c r="H3">
        <v>90000</v>
      </c>
      <c r="I3">
        <f t="shared" si="0"/>
        <v>-90000</v>
      </c>
    </row>
    <row r="4" spans="1:19" x14ac:dyDescent="0.2">
      <c r="A4">
        <v>3</v>
      </c>
      <c r="B4" t="s">
        <v>1418</v>
      </c>
      <c r="C4" s="1">
        <v>44864</v>
      </c>
      <c r="D4" t="s">
        <v>407</v>
      </c>
      <c r="E4" t="s">
        <v>262</v>
      </c>
      <c r="F4" s="27" t="s">
        <v>1850</v>
      </c>
      <c r="G4" s="27"/>
      <c r="H4">
        <v>15000</v>
      </c>
      <c r="I4">
        <f t="shared" si="0"/>
        <v>-15000</v>
      </c>
      <c r="R4" s="4" t="s">
        <v>244</v>
      </c>
      <c r="S4" t="s">
        <v>1855</v>
      </c>
    </row>
    <row r="5" spans="1:19" x14ac:dyDescent="0.2">
      <c r="A5">
        <v>4</v>
      </c>
      <c r="B5" t="s">
        <v>1192</v>
      </c>
      <c r="C5" s="1">
        <v>44864</v>
      </c>
      <c r="D5" t="s">
        <v>407</v>
      </c>
      <c r="E5" t="s">
        <v>262</v>
      </c>
      <c r="F5" s="27" t="s">
        <v>1850</v>
      </c>
      <c r="G5" s="27"/>
      <c r="H5">
        <v>14000</v>
      </c>
      <c r="I5">
        <f t="shared" si="0"/>
        <v>-14000</v>
      </c>
      <c r="R5" s="5" t="s">
        <v>895</v>
      </c>
      <c r="S5" s="2">
        <v>-12500</v>
      </c>
    </row>
    <row r="6" spans="1:19" x14ac:dyDescent="0.2">
      <c r="A6">
        <v>5</v>
      </c>
      <c r="B6" t="s">
        <v>1849</v>
      </c>
      <c r="C6" s="1">
        <v>44864</v>
      </c>
      <c r="D6" t="s">
        <v>407</v>
      </c>
      <c r="E6" t="s">
        <v>262</v>
      </c>
      <c r="F6" s="27" t="s">
        <v>1850</v>
      </c>
      <c r="G6" s="27"/>
      <c r="H6">
        <v>8000</v>
      </c>
      <c r="I6">
        <f t="shared" si="0"/>
        <v>-8000</v>
      </c>
      <c r="R6" s="5" t="s">
        <v>386</v>
      </c>
      <c r="S6" s="2">
        <v>-75000</v>
      </c>
    </row>
    <row r="7" spans="1:19" x14ac:dyDescent="0.2">
      <c r="A7">
        <v>6</v>
      </c>
      <c r="B7" t="s">
        <v>895</v>
      </c>
      <c r="C7" s="1">
        <v>44839</v>
      </c>
      <c r="D7" t="s">
        <v>344</v>
      </c>
      <c r="E7" t="s">
        <v>272</v>
      </c>
      <c r="F7" s="27" t="s">
        <v>1852</v>
      </c>
      <c r="G7" s="27" t="s">
        <v>1854</v>
      </c>
      <c r="H7">
        <v>100000</v>
      </c>
      <c r="I7">
        <f t="shared" si="0"/>
        <v>-100000</v>
      </c>
      <c r="R7" s="5" t="s">
        <v>891</v>
      </c>
      <c r="S7" s="2">
        <v>-3300</v>
      </c>
    </row>
    <row r="8" spans="1:19" x14ac:dyDescent="0.2">
      <c r="A8">
        <v>7</v>
      </c>
      <c r="B8" t="s">
        <v>1192</v>
      </c>
      <c r="C8" s="1">
        <v>44844</v>
      </c>
      <c r="D8" t="s">
        <v>344</v>
      </c>
      <c r="E8" t="s">
        <v>272</v>
      </c>
      <c r="F8" s="27" t="s">
        <v>1852</v>
      </c>
      <c r="G8" s="27" t="s">
        <v>1854</v>
      </c>
      <c r="H8">
        <v>10000</v>
      </c>
      <c r="I8">
        <f t="shared" si="0"/>
        <v>-10000</v>
      </c>
      <c r="R8" s="5" t="s">
        <v>1879</v>
      </c>
      <c r="S8" s="2">
        <v>300000</v>
      </c>
    </row>
    <row r="9" spans="1:19" x14ac:dyDescent="0.2">
      <c r="A9">
        <v>8</v>
      </c>
      <c r="B9" t="s">
        <v>1152</v>
      </c>
      <c r="C9" s="1">
        <v>44844</v>
      </c>
      <c r="D9" t="s">
        <v>344</v>
      </c>
      <c r="E9" t="s">
        <v>272</v>
      </c>
      <c r="F9" s="27" t="s">
        <v>1852</v>
      </c>
      <c r="G9" s="27" t="s">
        <v>1854</v>
      </c>
      <c r="H9">
        <v>15000</v>
      </c>
      <c r="I9">
        <f t="shared" si="0"/>
        <v>-15000</v>
      </c>
      <c r="R9" s="5" t="s">
        <v>455</v>
      </c>
      <c r="S9" s="2">
        <v>-3300</v>
      </c>
    </row>
    <row r="10" spans="1:19" x14ac:dyDescent="0.2">
      <c r="A10">
        <v>9</v>
      </c>
      <c r="B10" t="s">
        <v>891</v>
      </c>
      <c r="C10" s="1">
        <v>44844</v>
      </c>
      <c r="D10" t="s">
        <v>344</v>
      </c>
      <c r="E10" t="s">
        <v>272</v>
      </c>
      <c r="F10" s="27" t="s">
        <v>1852</v>
      </c>
      <c r="G10" s="27" t="s">
        <v>1854</v>
      </c>
      <c r="H10">
        <v>4000</v>
      </c>
      <c r="I10">
        <f t="shared" si="0"/>
        <v>-4000</v>
      </c>
      <c r="R10" s="5" t="s">
        <v>245</v>
      </c>
      <c r="S10" s="2">
        <v>205900</v>
      </c>
    </row>
    <row r="11" spans="1:19" x14ac:dyDescent="0.2">
      <c r="A11">
        <v>10</v>
      </c>
      <c r="B11" t="s">
        <v>1919</v>
      </c>
      <c r="C11" s="1">
        <v>44844</v>
      </c>
      <c r="D11" t="s">
        <v>344</v>
      </c>
      <c r="E11" t="s">
        <v>272</v>
      </c>
      <c r="F11" s="27" t="s">
        <v>1852</v>
      </c>
      <c r="G11" s="27" t="s">
        <v>1854</v>
      </c>
      <c r="H11">
        <v>9500</v>
      </c>
      <c r="I11">
        <f t="shared" si="0"/>
        <v>-9500</v>
      </c>
    </row>
    <row r="12" spans="1:19" x14ac:dyDescent="0.2">
      <c r="A12">
        <v>11</v>
      </c>
      <c r="B12" t="s">
        <v>224</v>
      </c>
      <c r="C12" s="1">
        <v>44894</v>
      </c>
      <c r="D12" t="s">
        <v>407</v>
      </c>
      <c r="E12" t="s">
        <v>262</v>
      </c>
      <c r="F12" s="27" t="s">
        <v>1850</v>
      </c>
      <c r="G12" s="27"/>
      <c r="H12">
        <v>8500</v>
      </c>
      <c r="I12">
        <f t="shared" si="0"/>
        <v>-8500</v>
      </c>
    </row>
    <row r="13" spans="1:19" x14ac:dyDescent="0.2">
      <c r="A13">
        <v>12</v>
      </c>
      <c r="B13" t="s">
        <v>895</v>
      </c>
      <c r="C13" s="1">
        <v>44870</v>
      </c>
      <c r="D13" t="s">
        <v>1968</v>
      </c>
      <c r="E13" t="s">
        <v>284</v>
      </c>
      <c r="F13" s="27" t="s">
        <v>1967</v>
      </c>
      <c r="G13" s="27"/>
      <c r="H13">
        <v>20000</v>
      </c>
      <c r="I13">
        <f t="shared" si="0"/>
        <v>-20000</v>
      </c>
    </row>
    <row r="14" spans="1:19" x14ac:dyDescent="0.2">
      <c r="A14">
        <v>13</v>
      </c>
      <c r="B14" t="s">
        <v>386</v>
      </c>
      <c r="C14" s="1">
        <v>44877</v>
      </c>
      <c r="D14" t="s">
        <v>1968</v>
      </c>
      <c r="E14" t="s">
        <v>284</v>
      </c>
      <c r="F14" s="27" t="s">
        <v>1967</v>
      </c>
      <c r="G14" s="27"/>
      <c r="H14">
        <v>95000</v>
      </c>
      <c r="I14">
        <f t="shared" si="0"/>
        <v>-95000</v>
      </c>
    </row>
    <row r="15" spans="1:19" x14ac:dyDescent="0.2">
      <c r="A15">
        <v>14</v>
      </c>
      <c r="B15" t="s">
        <v>1867</v>
      </c>
      <c r="C15" s="1">
        <v>44877</v>
      </c>
      <c r="D15" t="s">
        <v>1968</v>
      </c>
      <c r="E15" t="s">
        <v>284</v>
      </c>
      <c r="F15" s="27" t="s">
        <v>1967</v>
      </c>
      <c r="G15" s="27"/>
      <c r="H15">
        <v>8000</v>
      </c>
      <c r="I15">
        <f t="shared" si="0"/>
        <v>-8000</v>
      </c>
    </row>
    <row r="16" spans="1:19" x14ac:dyDescent="0.2">
      <c r="A16">
        <v>15</v>
      </c>
      <c r="B16" t="s">
        <v>1192</v>
      </c>
      <c r="C16" s="1">
        <v>44877</v>
      </c>
      <c r="D16" t="s">
        <v>1968</v>
      </c>
      <c r="E16" t="s">
        <v>284</v>
      </c>
      <c r="F16" s="27" t="s">
        <v>1967</v>
      </c>
      <c r="G16" s="27"/>
      <c r="H16">
        <v>15000</v>
      </c>
      <c r="I16">
        <f t="shared" si="0"/>
        <v>-15000</v>
      </c>
    </row>
    <row r="17" spans="1:19" x14ac:dyDescent="0.2">
      <c r="A17">
        <v>16</v>
      </c>
      <c r="B17" t="s">
        <v>1969</v>
      </c>
      <c r="C17" s="1">
        <v>44875</v>
      </c>
      <c r="D17" t="s">
        <v>1373</v>
      </c>
      <c r="E17" t="s">
        <v>272</v>
      </c>
      <c r="F17" s="27" t="s">
        <v>1970</v>
      </c>
      <c r="G17" s="27"/>
      <c r="H17">
        <v>60000</v>
      </c>
      <c r="I17">
        <f t="shared" si="0"/>
        <v>-60000</v>
      </c>
    </row>
    <row r="18" spans="1:19" x14ac:dyDescent="0.2">
      <c r="A18">
        <v>17</v>
      </c>
      <c r="B18" t="s">
        <v>1192</v>
      </c>
      <c r="C18" s="1">
        <v>44875</v>
      </c>
      <c r="D18" t="s">
        <v>1373</v>
      </c>
      <c r="E18" t="s">
        <v>272</v>
      </c>
      <c r="F18" s="27" t="s">
        <v>1970</v>
      </c>
      <c r="G18" s="27"/>
      <c r="H18">
        <v>10000</v>
      </c>
      <c r="I18">
        <f t="shared" si="0"/>
        <v>-10000</v>
      </c>
      <c r="S18">
        <v>155</v>
      </c>
    </row>
    <row r="19" spans="1:19" x14ac:dyDescent="0.2">
      <c r="A19">
        <v>18</v>
      </c>
      <c r="B19" t="s">
        <v>895</v>
      </c>
      <c r="C19" s="1">
        <v>44875</v>
      </c>
      <c r="D19" t="s">
        <v>1373</v>
      </c>
      <c r="E19" t="s">
        <v>272</v>
      </c>
      <c r="F19" s="27" t="s">
        <v>1970</v>
      </c>
      <c r="G19" s="27"/>
      <c r="H19">
        <v>20000</v>
      </c>
      <c r="I19">
        <f t="shared" ref="I19:I24" si="1">IF(B19="Venta",H19,-H19)</f>
        <v>-20000</v>
      </c>
      <c r="S19">
        <v>-240</v>
      </c>
    </row>
    <row r="20" spans="1:19" x14ac:dyDescent="0.2">
      <c r="A20">
        <v>19</v>
      </c>
      <c r="B20" t="s">
        <v>1879</v>
      </c>
      <c r="C20" s="1">
        <v>44886</v>
      </c>
      <c r="D20" t="s">
        <v>344</v>
      </c>
      <c r="E20" t="s">
        <v>272</v>
      </c>
      <c r="F20" s="27" t="s">
        <v>1852</v>
      </c>
      <c r="G20" s="27" t="s">
        <v>1854</v>
      </c>
      <c r="H20">
        <v>450000</v>
      </c>
      <c r="I20">
        <f t="shared" si="1"/>
        <v>450000</v>
      </c>
    </row>
    <row r="21" spans="1:19" x14ac:dyDescent="0.2">
      <c r="A21">
        <v>20</v>
      </c>
      <c r="B21" t="s">
        <v>1879</v>
      </c>
      <c r="C21" s="1">
        <v>44894</v>
      </c>
      <c r="D21" t="s">
        <v>407</v>
      </c>
      <c r="E21" t="s">
        <v>262</v>
      </c>
      <c r="F21" s="27" t="s">
        <v>1850</v>
      </c>
      <c r="G21" s="27"/>
      <c r="H21">
        <v>240000</v>
      </c>
      <c r="I21">
        <f t="shared" si="1"/>
        <v>240000</v>
      </c>
    </row>
    <row r="22" spans="1:19" x14ac:dyDescent="0.2">
      <c r="A22">
        <v>21</v>
      </c>
      <c r="B22" t="s">
        <v>1919</v>
      </c>
      <c r="C22" s="1">
        <v>44898</v>
      </c>
      <c r="D22" t="s">
        <v>1373</v>
      </c>
      <c r="E22" t="s">
        <v>272</v>
      </c>
      <c r="F22" s="27" t="s">
        <v>1970</v>
      </c>
      <c r="G22" s="27"/>
      <c r="H22">
        <v>8000</v>
      </c>
      <c r="I22">
        <f t="shared" si="1"/>
        <v>-8000</v>
      </c>
    </row>
    <row r="23" spans="1:19" x14ac:dyDescent="0.2">
      <c r="A23">
        <v>22</v>
      </c>
      <c r="B23" t="s">
        <v>224</v>
      </c>
      <c r="C23" s="1">
        <v>44898</v>
      </c>
      <c r="D23" t="s">
        <v>1373</v>
      </c>
      <c r="E23" t="s">
        <v>272</v>
      </c>
      <c r="F23" s="27" t="s">
        <v>1970</v>
      </c>
      <c r="G23" s="27"/>
      <c r="H23">
        <v>7500</v>
      </c>
      <c r="I23">
        <f t="shared" si="1"/>
        <v>-7500</v>
      </c>
    </row>
    <row r="24" spans="1:19" x14ac:dyDescent="0.2">
      <c r="A24">
        <v>23</v>
      </c>
      <c r="B24" t="s">
        <v>1879</v>
      </c>
      <c r="C24" s="1">
        <v>44898</v>
      </c>
      <c r="D24" t="s">
        <v>1373</v>
      </c>
      <c r="E24" t="s">
        <v>272</v>
      </c>
      <c r="F24" s="27" t="s">
        <v>1970</v>
      </c>
      <c r="G24" s="27"/>
      <c r="H24">
        <v>230000</v>
      </c>
      <c r="I24">
        <f t="shared" si="1"/>
        <v>230000</v>
      </c>
    </row>
    <row r="25" spans="1:19" x14ac:dyDescent="0.2">
      <c r="A25">
        <v>24</v>
      </c>
      <c r="B25" t="s">
        <v>895</v>
      </c>
      <c r="C25" s="1">
        <v>44757</v>
      </c>
      <c r="D25" t="s">
        <v>2061</v>
      </c>
      <c r="E25" t="s">
        <v>284</v>
      </c>
      <c r="F25" s="27" t="s">
        <v>2090</v>
      </c>
      <c r="G25" s="27" t="s">
        <v>2091</v>
      </c>
      <c r="H25">
        <v>0</v>
      </c>
      <c r="I25">
        <f t="shared" ref="I25:I37" si="2">IF(B25="Venta",H25,-H25)</f>
        <v>0</v>
      </c>
    </row>
    <row r="26" spans="1:19" x14ac:dyDescent="0.2">
      <c r="A26">
        <v>25</v>
      </c>
      <c r="B26" t="s">
        <v>386</v>
      </c>
      <c r="C26" s="1">
        <v>44896</v>
      </c>
      <c r="D26" t="s">
        <v>2061</v>
      </c>
      <c r="E26" t="s">
        <v>284</v>
      </c>
      <c r="F26" s="27" t="s">
        <v>2090</v>
      </c>
      <c r="G26" s="27" t="s">
        <v>2091</v>
      </c>
      <c r="H26">
        <v>63000</v>
      </c>
      <c r="I26">
        <f t="shared" si="2"/>
        <v>-63000</v>
      </c>
    </row>
    <row r="27" spans="1:19" x14ac:dyDescent="0.2">
      <c r="A27">
        <v>26</v>
      </c>
      <c r="B27" t="s">
        <v>588</v>
      </c>
      <c r="C27" s="1">
        <v>44896</v>
      </c>
      <c r="D27" t="s">
        <v>2061</v>
      </c>
      <c r="E27" t="s">
        <v>284</v>
      </c>
      <c r="F27" s="27" t="s">
        <v>2090</v>
      </c>
      <c r="G27" s="27" t="s">
        <v>2091</v>
      </c>
      <c r="H27">
        <v>500</v>
      </c>
      <c r="I27">
        <f t="shared" si="2"/>
        <v>-500</v>
      </c>
    </row>
    <row r="28" spans="1:19" x14ac:dyDescent="0.2">
      <c r="A28">
        <v>27</v>
      </c>
      <c r="B28" t="s">
        <v>1192</v>
      </c>
      <c r="C28" s="1">
        <v>44896</v>
      </c>
      <c r="D28" t="s">
        <v>2061</v>
      </c>
      <c r="E28" t="s">
        <v>284</v>
      </c>
      <c r="F28" s="27" t="s">
        <v>2090</v>
      </c>
      <c r="G28" s="27" t="s">
        <v>2091</v>
      </c>
      <c r="H28">
        <v>16000</v>
      </c>
      <c r="I28">
        <f t="shared" si="2"/>
        <v>-16000</v>
      </c>
    </row>
    <row r="29" spans="1:19" x14ac:dyDescent="0.2">
      <c r="A29">
        <v>28</v>
      </c>
      <c r="B29" t="s">
        <v>895</v>
      </c>
      <c r="C29" s="1">
        <v>44898</v>
      </c>
      <c r="D29" t="s">
        <v>1992</v>
      </c>
      <c r="E29" t="s">
        <v>263</v>
      </c>
      <c r="F29" s="27" t="s">
        <v>2096</v>
      </c>
      <c r="G29" s="27" t="s">
        <v>2097</v>
      </c>
      <c r="H29">
        <v>25000</v>
      </c>
      <c r="I29">
        <f t="shared" si="2"/>
        <v>-25000</v>
      </c>
    </row>
    <row r="30" spans="1:19" x14ac:dyDescent="0.2">
      <c r="A30">
        <v>29</v>
      </c>
      <c r="B30" t="s">
        <v>386</v>
      </c>
      <c r="C30" s="1">
        <v>44898</v>
      </c>
      <c r="D30" t="s">
        <v>1992</v>
      </c>
      <c r="E30" t="s">
        <v>263</v>
      </c>
      <c r="F30" s="27" t="s">
        <v>2096</v>
      </c>
      <c r="G30" s="27" t="s">
        <v>2097</v>
      </c>
      <c r="H30">
        <v>85000</v>
      </c>
      <c r="I30">
        <f t="shared" si="2"/>
        <v>-85000</v>
      </c>
    </row>
    <row r="31" spans="1:19" x14ac:dyDescent="0.2">
      <c r="A31">
        <v>30</v>
      </c>
      <c r="B31" t="s">
        <v>1193</v>
      </c>
      <c r="C31" s="1">
        <v>44901</v>
      </c>
      <c r="D31" t="s">
        <v>1992</v>
      </c>
      <c r="E31" t="s">
        <v>263</v>
      </c>
      <c r="F31" s="27" t="s">
        <v>2096</v>
      </c>
      <c r="G31" s="27" t="s">
        <v>2097</v>
      </c>
      <c r="H31">
        <v>6000</v>
      </c>
      <c r="I31">
        <f t="shared" si="2"/>
        <v>-6000</v>
      </c>
    </row>
    <row r="32" spans="1:19" x14ac:dyDescent="0.2">
      <c r="A32">
        <v>31</v>
      </c>
      <c r="B32" t="s">
        <v>1919</v>
      </c>
      <c r="C32" s="1">
        <v>44911</v>
      </c>
      <c r="D32" t="s">
        <v>1992</v>
      </c>
      <c r="E32" t="s">
        <v>263</v>
      </c>
      <c r="F32" s="27" t="s">
        <v>2096</v>
      </c>
      <c r="G32" s="27" t="s">
        <v>2097</v>
      </c>
      <c r="H32">
        <v>8000</v>
      </c>
      <c r="I32">
        <f t="shared" si="2"/>
        <v>-8000</v>
      </c>
    </row>
    <row r="33" spans="1:9" x14ac:dyDescent="0.2">
      <c r="A33">
        <v>32</v>
      </c>
      <c r="B33" t="s">
        <v>1879</v>
      </c>
      <c r="C33" s="1">
        <v>44911</v>
      </c>
      <c r="D33" t="s">
        <v>1992</v>
      </c>
      <c r="E33" t="s">
        <v>263</v>
      </c>
      <c r="F33" s="27" t="s">
        <v>2096</v>
      </c>
      <c r="G33" s="27" t="s">
        <v>2097</v>
      </c>
      <c r="H33">
        <v>280000</v>
      </c>
      <c r="I33">
        <f t="shared" si="2"/>
        <v>280000</v>
      </c>
    </row>
    <row r="34" spans="1:9" x14ac:dyDescent="0.2">
      <c r="A34">
        <v>33</v>
      </c>
      <c r="B34" t="s">
        <v>588</v>
      </c>
      <c r="C34" s="1">
        <v>44928</v>
      </c>
      <c r="D34" t="s">
        <v>2061</v>
      </c>
      <c r="E34" t="s">
        <v>284</v>
      </c>
      <c r="F34" s="27" t="s">
        <v>2090</v>
      </c>
      <c r="G34" s="27" t="s">
        <v>2091</v>
      </c>
      <c r="H34">
        <v>800</v>
      </c>
      <c r="I34">
        <f t="shared" si="2"/>
        <v>-800</v>
      </c>
    </row>
    <row r="35" spans="1:9" x14ac:dyDescent="0.2">
      <c r="A35">
        <v>34</v>
      </c>
      <c r="B35" t="s">
        <v>1919</v>
      </c>
      <c r="C35" s="1">
        <v>44928</v>
      </c>
      <c r="D35" t="s">
        <v>2061</v>
      </c>
      <c r="E35" t="s">
        <v>284</v>
      </c>
      <c r="F35" s="27" t="s">
        <v>2090</v>
      </c>
      <c r="G35" s="27" t="s">
        <v>2091</v>
      </c>
      <c r="H35">
        <v>7500</v>
      </c>
      <c r="I35">
        <f t="shared" si="2"/>
        <v>-7500</v>
      </c>
    </row>
    <row r="36" spans="1:9" x14ac:dyDescent="0.2">
      <c r="A36">
        <v>35</v>
      </c>
      <c r="B36" t="s">
        <v>2245</v>
      </c>
      <c r="C36" s="1">
        <v>44928</v>
      </c>
      <c r="D36" t="s">
        <v>2061</v>
      </c>
      <c r="E36" t="s">
        <v>284</v>
      </c>
      <c r="F36" s="27" t="s">
        <v>2090</v>
      </c>
      <c r="G36" s="27" t="s">
        <v>2091</v>
      </c>
      <c r="H36">
        <v>2800</v>
      </c>
      <c r="I36">
        <f t="shared" si="2"/>
        <v>-2800</v>
      </c>
    </row>
    <row r="37" spans="1:9" x14ac:dyDescent="0.2">
      <c r="A37">
        <v>36</v>
      </c>
      <c r="B37" t="s">
        <v>891</v>
      </c>
      <c r="C37" s="1">
        <v>44928</v>
      </c>
      <c r="D37" t="s">
        <v>2061</v>
      </c>
      <c r="E37" t="s">
        <v>284</v>
      </c>
      <c r="F37" s="27" t="s">
        <v>2090</v>
      </c>
      <c r="G37" s="27" t="s">
        <v>2091</v>
      </c>
      <c r="H37">
        <v>3500</v>
      </c>
      <c r="I37">
        <f t="shared" si="2"/>
        <v>-3500</v>
      </c>
    </row>
    <row r="38" spans="1:9" x14ac:dyDescent="0.2">
      <c r="A38">
        <v>37</v>
      </c>
      <c r="B38" t="s">
        <v>1919</v>
      </c>
      <c r="C38" s="1">
        <v>44937</v>
      </c>
      <c r="D38" t="s">
        <v>1968</v>
      </c>
      <c r="E38" t="s">
        <v>284</v>
      </c>
      <c r="F38" s="27" t="s">
        <v>1967</v>
      </c>
      <c r="G38" s="27"/>
      <c r="H38">
        <v>8500</v>
      </c>
      <c r="I38">
        <f>IF(B38="Venta",H38,-H38)</f>
        <v>-8500</v>
      </c>
    </row>
    <row r="39" spans="1:9" x14ac:dyDescent="0.2">
      <c r="A39">
        <v>38</v>
      </c>
      <c r="B39" t="s">
        <v>225</v>
      </c>
      <c r="C39" s="1">
        <v>44937</v>
      </c>
      <c r="D39" t="s">
        <v>1968</v>
      </c>
      <c r="E39" t="s">
        <v>284</v>
      </c>
      <c r="F39" s="27" t="s">
        <v>1967</v>
      </c>
      <c r="G39" s="27"/>
      <c r="H39">
        <v>1100</v>
      </c>
      <c r="I39">
        <f>IF(B39="Venta",H39,-H39)</f>
        <v>-1100</v>
      </c>
    </row>
    <row r="40" spans="1:9" x14ac:dyDescent="0.2">
      <c r="A40">
        <v>39</v>
      </c>
      <c r="B40" t="s">
        <v>1879</v>
      </c>
      <c r="C40" s="1">
        <v>44937</v>
      </c>
      <c r="D40" t="s">
        <v>1968</v>
      </c>
      <c r="E40" t="s">
        <v>284</v>
      </c>
      <c r="F40" s="27" t="s">
        <v>1967</v>
      </c>
      <c r="G40" s="27"/>
      <c r="H40">
        <v>400000</v>
      </c>
      <c r="I40">
        <f>IF(B40="Venta",H40,-H40)</f>
        <v>400000</v>
      </c>
    </row>
    <row r="41" spans="1:9" x14ac:dyDescent="0.2">
      <c r="A41">
        <v>40</v>
      </c>
      <c r="B41" t="s">
        <v>1762</v>
      </c>
      <c r="C41" s="1">
        <v>44901</v>
      </c>
      <c r="D41" t="s">
        <v>1968</v>
      </c>
      <c r="E41" t="s">
        <v>284</v>
      </c>
      <c r="F41" s="27" t="s">
        <v>1967</v>
      </c>
      <c r="G41" s="27"/>
      <c r="H41">
        <v>22000</v>
      </c>
      <c r="I41">
        <f>IF(B41="Venta",H41,-H41)</f>
        <v>-22000</v>
      </c>
    </row>
    <row r="42" spans="1:9" x14ac:dyDescent="0.2">
      <c r="A42">
        <v>41</v>
      </c>
      <c r="B42" t="s">
        <v>895</v>
      </c>
      <c r="C42" s="1">
        <v>44929</v>
      </c>
      <c r="D42" t="s">
        <v>596</v>
      </c>
      <c r="E42" t="s">
        <v>860</v>
      </c>
      <c r="F42" s="27" t="s">
        <v>2286</v>
      </c>
      <c r="G42" s="27" t="s">
        <v>2287</v>
      </c>
      <c r="H42">
        <v>5000</v>
      </c>
      <c r="I42">
        <f t="shared" ref="I42:I45" si="3">IF(B42="Venta",H42,-H42)</f>
        <v>-5000</v>
      </c>
    </row>
    <row r="43" spans="1:9" x14ac:dyDescent="0.2">
      <c r="A43">
        <v>42</v>
      </c>
      <c r="B43" t="s">
        <v>386</v>
      </c>
      <c r="C43" s="1">
        <v>44929</v>
      </c>
      <c r="D43" t="s">
        <v>596</v>
      </c>
      <c r="E43" t="s">
        <v>860</v>
      </c>
      <c r="F43" s="27" t="s">
        <v>2286</v>
      </c>
      <c r="G43" s="27" t="s">
        <v>2287</v>
      </c>
      <c r="H43">
        <v>95000</v>
      </c>
      <c r="I43">
        <f t="shared" si="3"/>
        <v>-95000</v>
      </c>
    </row>
    <row r="44" spans="1:9" x14ac:dyDescent="0.2">
      <c r="A44">
        <v>43</v>
      </c>
      <c r="B44" t="s">
        <v>1418</v>
      </c>
      <c r="C44" s="1">
        <v>44929</v>
      </c>
      <c r="D44" t="s">
        <v>596</v>
      </c>
      <c r="E44" t="s">
        <v>860</v>
      </c>
      <c r="F44" s="27" t="s">
        <v>2286</v>
      </c>
      <c r="G44" s="27" t="s">
        <v>2287</v>
      </c>
      <c r="H44">
        <v>35000</v>
      </c>
      <c r="I44">
        <f t="shared" si="3"/>
        <v>-35000</v>
      </c>
    </row>
    <row r="45" spans="1:9" x14ac:dyDescent="0.2">
      <c r="A45">
        <v>44</v>
      </c>
      <c r="B45" t="s">
        <v>895</v>
      </c>
      <c r="C45" s="1">
        <v>44929</v>
      </c>
      <c r="D45" t="s">
        <v>2262</v>
      </c>
      <c r="E45" t="s">
        <v>284</v>
      </c>
      <c r="F45" s="27" t="s">
        <v>2288</v>
      </c>
      <c r="G45" s="27" t="s">
        <v>2289</v>
      </c>
      <c r="H45">
        <v>5000</v>
      </c>
      <c r="I45">
        <f t="shared" si="3"/>
        <v>-5000</v>
      </c>
    </row>
    <row r="46" spans="1:9" x14ac:dyDescent="0.2">
      <c r="A46">
        <v>45</v>
      </c>
      <c r="B46" t="s">
        <v>386</v>
      </c>
      <c r="C46" s="1">
        <v>44929</v>
      </c>
      <c r="D46" t="s">
        <v>2262</v>
      </c>
      <c r="E46" t="s">
        <v>284</v>
      </c>
      <c r="F46" s="27" t="s">
        <v>2288</v>
      </c>
      <c r="G46" s="27" t="s">
        <v>2289</v>
      </c>
      <c r="H46">
        <v>105000</v>
      </c>
      <c r="I46">
        <f t="shared" ref="I46:I48" si="4">IF(B46="Venta",H46,-H46)</f>
        <v>-105000</v>
      </c>
    </row>
    <row r="47" spans="1:9" x14ac:dyDescent="0.2">
      <c r="A47">
        <v>46</v>
      </c>
      <c r="B47" t="s">
        <v>1545</v>
      </c>
      <c r="C47" s="1">
        <v>44929</v>
      </c>
      <c r="D47" t="s">
        <v>2262</v>
      </c>
      <c r="E47" t="s">
        <v>284</v>
      </c>
      <c r="F47" s="27" t="s">
        <v>2288</v>
      </c>
      <c r="G47" s="27" t="s">
        <v>2289</v>
      </c>
      <c r="H47">
        <v>25000</v>
      </c>
      <c r="I47">
        <f t="shared" si="4"/>
        <v>-25000</v>
      </c>
    </row>
    <row r="48" spans="1:9" x14ac:dyDescent="0.2">
      <c r="A48">
        <v>47</v>
      </c>
      <c r="B48" t="s">
        <v>1867</v>
      </c>
      <c r="C48" s="1">
        <v>44929</v>
      </c>
      <c r="D48" t="s">
        <v>2262</v>
      </c>
      <c r="E48" t="s">
        <v>284</v>
      </c>
      <c r="F48" s="27" t="s">
        <v>2288</v>
      </c>
      <c r="G48" s="27" t="s">
        <v>2289</v>
      </c>
      <c r="H48">
        <v>10000</v>
      </c>
      <c r="I48">
        <f t="shared" si="4"/>
        <v>-10000</v>
      </c>
    </row>
    <row r="49" spans="1:9" x14ac:dyDescent="0.2">
      <c r="A49">
        <v>48</v>
      </c>
      <c r="B49" t="s">
        <v>225</v>
      </c>
      <c r="C49" s="1">
        <v>44929</v>
      </c>
      <c r="D49" t="s">
        <v>596</v>
      </c>
      <c r="E49" t="s">
        <v>860</v>
      </c>
      <c r="F49" s="27" t="s">
        <v>2286</v>
      </c>
      <c r="G49" s="27" t="s">
        <v>2287</v>
      </c>
      <c r="H49">
        <v>1100</v>
      </c>
      <c r="I49">
        <f>IF(B49="Venta",H49,-H49)</f>
        <v>-1100</v>
      </c>
    </row>
    <row r="50" spans="1:9" x14ac:dyDescent="0.2">
      <c r="A50">
        <v>49</v>
      </c>
      <c r="B50" t="s">
        <v>895</v>
      </c>
      <c r="C50" s="1">
        <v>44936</v>
      </c>
      <c r="D50" t="s">
        <v>318</v>
      </c>
      <c r="E50" t="s">
        <v>272</v>
      </c>
      <c r="F50" s="27" t="s">
        <v>2419</v>
      </c>
      <c r="G50" s="27" t="s">
        <v>2420</v>
      </c>
      <c r="H50">
        <v>1000</v>
      </c>
      <c r="I50">
        <f t="shared" ref="I50:I52" si="5">IF(B50="Venta",H50,-H50)</f>
        <v>-1000</v>
      </c>
    </row>
    <row r="51" spans="1:9" x14ac:dyDescent="0.2">
      <c r="A51">
        <v>50</v>
      </c>
      <c r="B51" t="s">
        <v>1192</v>
      </c>
      <c r="C51" s="1">
        <v>44936</v>
      </c>
      <c r="D51" t="s">
        <v>318</v>
      </c>
      <c r="E51" t="s">
        <v>272</v>
      </c>
      <c r="F51" s="27" t="s">
        <v>2419</v>
      </c>
      <c r="G51" s="27" t="s">
        <v>2420</v>
      </c>
      <c r="H51">
        <v>5000</v>
      </c>
      <c r="I51">
        <f t="shared" si="5"/>
        <v>-5000</v>
      </c>
    </row>
    <row r="52" spans="1:9" x14ac:dyDescent="0.2">
      <c r="A52">
        <v>51</v>
      </c>
      <c r="B52" t="s">
        <v>386</v>
      </c>
      <c r="C52" s="1">
        <v>44936</v>
      </c>
      <c r="D52" t="s">
        <v>318</v>
      </c>
      <c r="E52" t="s">
        <v>272</v>
      </c>
      <c r="F52" s="27" t="s">
        <v>2419</v>
      </c>
      <c r="G52" s="27" t="s">
        <v>2420</v>
      </c>
      <c r="H52">
        <v>60000</v>
      </c>
      <c r="I52">
        <f t="shared" si="5"/>
        <v>-60000</v>
      </c>
    </row>
    <row r="53" spans="1:9" x14ac:dyDescent="0.2">
      <c r="A53">
        <v>52</v>
      </c>
      <c r="B53" t="s">
        <v>1193</v>
      </c>
      <c r="C53" s="1">
        <v>44936</v>
      </c>
      <c r="D53" t="s">
        <v>318</v>
      </c>
      <c r="E53" t="s">
        <v>272</v>
      </c>
      <c r="F53" s="27" t="s">
        <v>2419</v>
      </c>
      <c r="G53" s="27" t="s">
        <v>2420</v>
      </c>
      <c r="H53">
        <v>5000</v>
      </c>
      <c r="I53">
        <f t="shared" ref="I53:I58" si="6">IF(B53="Venta",H53,-H53)</f>
        <v>-5000</v>
      </c>
    </row>
    <row r="54" spans="1:9" x14ac:dyDescent="0.2">
      <c r="A54">
        <v>53</v>
      </c>
      <c r="B54" t="s">
        <v>1919</v>
      </c>
      <c r="C54" s="1">
        <v>44953</v>
      </c>
      <c r="D54" t="s">
        <v>2262</v>
      </c>
      <c r="E54" t="s">
        <v>284</v>
      </c>
      <c r="F54" s="27" t="s">
        <v>2288</v>
      </c>
      <c r="G54" s="27" t="s">
        <v>2289</v>
      </c>
      <c r="H54">
        <v>8500</v>
      </c>
      <c r="I54">
        <f t="shared" si="6"/>
        <v>-8500</v>
      </c>
    </row>
    <row r="55" spans="1:9" x14ac:dyDescent="0.2">
      <c r="A55">
        <v>54</v>
      </c>
      <c r="B55" t="s">
        <v>1879</v>
      </c>
      <c r="C55" s="1">
        <v>44953</v>
      </c>
      <c r="D55" t="s">
        <v>2262</v>
      </c>
      <c r="E55" t="s">
        <v>284</v>
      </c>
      <c r="F55" s="27" t="s">
        <v>2288</v>
      </c>
      <c r="G55" s="27" t="s">
        <v>2289</v>
      </c>
      <c r="H55">
        <v>340000</v>
      </c>
      <c r="I55">
        <f t="shared" si="6"/>
        <v>340000</v>
      </c>
    </row>
    <row r="56" spans="1:9" x14ac:dyDescent="0.2">
      <c r="A56">
        <v>55</v>
      </c>
      <c r="B56" t="s">
        <v>2438</v>
      </c>
      <c r="C56" s="1">
        <v>44954</v>
      </c>
      <c r="D56" t="s">
        <v>318</v>
      </c>
      <c r="E56" t="s">
        <v>272</v>
      </c>
      <c r="F56" s="27" t="s">
        <v>2419</v>
      </c>
      <c r="G56" s="27" t="s">
        <v>2420</v>
      </c>
      <c r="H56">
        <v>7000</v>
      </c>
      <c r="I56">
        <f t="shared" si="6"/>
        <v>-7000</v>
      </c>
    </row>
    <row r="57" spans="1:9" x14ac:dyDescent="0.2">
      <c r="A57">
        <v>56</v>
      </c>
      <c r="B57" t="s">
        <v>1919</v>
      </c>
      <c r="C57" s="1">
        <v>44954</v>
      </c>
      <c r="D57" t="s">
        <v>318</v>
      </c>
      <c r="E57" t="s">
        <v>272</v>
      </c>
      <c r="F57" s="27" t="s">
        <v>2419</v>
      </c>
      <c r="G57" s="27" t="s">
        <v>2420</v>
      </c>
      <c r="H57">
        <v>8000</v>
      </c>
      <c r="I57">
        <f t="shared" si="6"/>
        <v>-8000</v>
      </c>
    </row>
    <row r="58" spans="1:9" x14ac:dyDescent="0.2">
      <c r="A58">
        <v>57</v>
      </c>
      <c r="B58" t="s">
        <v>1879</v>
      </c>
      <c r="C58" s="1">
        <v>44954</v>
      </c>
      <c r="D58" t="s">
        <v>318</v>
      </c>
      <c r="E58" t="s">
        <v>272</v>
      </c>
      <c r="F58" s="27" t="s">
        <v>2419</v>
      </c>
      <c r="G58" s="27" t="s">
        <v>2420</v>
      </c>
      <c r="H58">
        <v>150000</v>
      </c>
      <c r="I58">
        <f t="shared" si="6"/>
        <v>150000</v>
      </c>
    </row>
    <row r="59" spans="1:9" x14ac:dyDescent="0.2">
      <c r="A59">
        <v>58</v>
      </c>
      <c r="B59" t="s">
        <v>1919</v>
      </c>
      <c r="C59" s="1">
        <v>44941</v>
      </c>
      <c r="D59" t="s">
        <v>596</v>
      </c>
      <c r="E59" t="s">
        <v>860</v>
      </c>
      <c r="F59" s="27" t="s">
        <v>2286</v>
      </c>
      <c r="G59" s="27" t="s">
        <v>2287</v>
      </c>
      <c r="H59">
        <v>10000</v>
      </c>
      <c r="I59">
        <f>IF(B59="Venta",H59,-H59)</f>
        <v>-10000</v>
      </c>
    </row>
    <row r="60" spans="1:9" x14ac:dyDescent="0.2">
      <c r="A60">
        <v>59</v>
      </c>
      <c r="B60" t="s">
        <v>895</v>
      </c>
      <c r="C60" s="1">
        <v>44974</v>
      </c>
      <c r="D60" t="s">
        <v>907</v>
      </c>
      <c r="E60" t="s">
        <v>284</v>
      </c>
      <c r="F60" s="27" t="s">
        <v>2595</v>
      </c>
      <c r="G60" s="27" t="s">
        <v>2596</v>
      </c>
      <c r="H60">
        <v>10000</v>
      </c>
      <c r="I60">
        <f t="shared" ref="I60:I66" si="7">IF(B60="Venta",H60,-H60)</f>
        <v>-10000</v>
      </c>
    </row>
    <row r="61" spans="1:9" x14ac:dyDescent="0.2">
      <c r="A61">
        <v>60</v>
      </c>
      <c r="B61" t="s">
        <v>386</v>
      </c>
      <c r="C61" s="1">
        <v>44976</v>
      </c>
      <c r="D61" t="s">
        <v>907</v>
      </c>
      <c r="E61" t="s">
        <v>284</v>
      </c>
      <c r="F61" s="27" t="s">
        <v>2595</v>
      </c>
      <c r="G61" s="27" t="s">
        <v>2596</v>
      </c>
      <c r="H61">
        <v>80000</v>
      </c>
      <c r="I61">
        <f t="shared" si="7"/>
        <v>-80000</v>
      </c>
    </row>
    <row r="62" spans="1:9" x14ac:dyDescent="0.2">
      <c r="A62">
        <v>61</v>
      </c>
      <c r="B62" t="s">
        <v>1418</v>
      </c>
      <c r="C62" s="1">
        <v>44976</v>
      </c>
      <c r="D62" t="s">
        <v>907</v>
      </c>
      <c r="E62" t="s">
        <v>284</v>
      </c>
      <c r="F62" s="27" t="s">
        <v>2595</v>
      </c>
      <c r="G62" s="27" t="s">
        <v>2596</v>
      </c>
      <c r="H62">
        <v>28000</v>
      </c>
      <c r="I62">
        <f t="shared" si="7"/>
        <v>-28000</v>
      </c>
    </row>
    <row r="63" spans="1:9" x14ac:dyDescent="0.2">
      <c r="A63">
        <v>62</v>
      </c>
      <c r="B63" t="s">
        <v>1487</v>
      </c>
      <c r="C63" s="1">
        <v>44976</v>
      </c>
      <c r="D63" t="s">
        <v>907</v>
      </c>
      <c r="E63" t="s">
        <v>284</v>
      </c>
      <c r="F63" s="27" t="s">
        <v>2595</v>
      </c>
      <c r="G63" s="27" t="s">
        <v>2596</v>
      </c>
      <c r="H63">
        <v>15000</v>
      </c>
      <c r="I63">
        <f t="shared" si="7"/>
        <v>-15000</v>
      </c>
    </row>
    <row r="64" spans="1:9" x14ac:dyDescent="0.2">
      <c r="A64">
        <v>63</v>
      </c>
      <c r="B64" t="s">
        <v>1192</v>
      </c>
      <c r="C64" s="1">
        <v>44976</v>
      </c>
      <c r="D64" t="s">
        <v>907</v>
      </c>
      <c r="E64" t="s">
        <v>284</v>
      </c>
      <c r="F64" s="27" t="s">
        <v>2595</v>
      </c>
      <c r="G64" s="27" t="s">
        <v>2596</v>
      </c>
      <c r="H64">
        <v>15000</v>
      </c>
      <c r="I64">
        <f t="shared" si="7"/>
        <v>-15000</v>
      </c>
    </row>
    <row r="65" spans="1:9" x14ac:dyDescent="0.2">
      <c r="A65">
        <v>64</v>
      </c>
      <c r="B65" t="s">
        <v>1919</v>
      </c>
      <c r="C65" s="1">
        <v>44976</v>
      </c>
      <c r="D65" t="s">
        <v>907</v>
      </c>
      <c r="E65" t="s">
        <v>284</v>
      </c>
      <c r="F65" s="27" t="s">
        <v>2595</v>
      </c>
      <c r="G65" s="27" t="s">
        <v>2596</v>
      </c>
      <c r="H65">
        <v>10000</v>
      </c>
      <c r="I65">
        <f t="shared" si="7"/>
        <v>-10000</v>
      </c>
    </row>
    <row r="66" spans="1:9" x14ac:dyDescent="0.2">
      <c r="A66">
        <v>65</v>
      </c>
      <c r="B66" t="s">
        <v>1879</v>
      </c>
      <c r="C66" s="1">
        <v>44976</v>
      </c>
      <c r="D66" t="s">
        <v>907</v>
      </c>
      <c r="E66" t="s">
        <v>284</v>
      </c>
      <c r="F66" s="27" t="s">
        <v>2595</v>
      </c>
      <c r="G66" s="27" t="s">
        <v>2596</v>
      </c>
      <c r="H66">
        <v>420000</v>
      </c>
      <c r="I66">
        <f t="shared" si="7"/>
        <v>420000</v>
      </c>
    </row>
    <row r="67" spans="1:9" x14ac:dyDescent="0.2">
      <c r="A67">
        <v>66</v>
      </c>
      <c r="B67" t="s">
        <v>976</v>
      </c>
      <c r="C67" s="1">
        <v>44976</v>
      </c>
      <c r="D67" t="s">
        <v>907</v>
      </c>
      <c r="E67" t="s">
        <v>284</v>
      </c>
      <c r="F67" s="27" t="s">
        <v>2595</v>
      </c>
      <c r="G67" s="27" t="s">
        <v>2596</v>
      </c>
      <c r="H67">
        <v>5000</v>
      </c>
      <c r="I67">
        <f>IF(B67="Venta",H67,-H67)</f>
        <v>-5000</v>
      </c>
    </row>
    <row r="68" spans="1:9" x14ac:dyDescent="0.2">
      <c r="A68">
        <v>67</v>
      </c>
      <c r="B68" t="s">
        <v>895</v>
      </c>
      <c r="C68" s="1">
        <v>44929</v>
      </c>
      <c r="D68" t="s">
        <v>2083</v>
      </c>
      <c r="E68" t="s">
        <v>284</v>
      </c>
      <c r="F68" s="27"/>
      <c r="G68" s="27"/>
      <c r="H68">
        <v>4000</v>
      </c>
      <c r="I68">
        <f>IF(B68="Venta",H68,-H68)</f>
        <v>-4000</v>
      </c>
    </row>
    <row r="69" spans="1:9" x14ac:dyDescent="0.2">
      <c r="A69">
        <v>68</v>
      </c>
      <c r="B69" t="s">
        <v>386</v>
      </c>
      <c r="C69" s="1">
        <v>44929</v>
      </c>
      <c r="D69" t="s">
        <v>2083</v>
      </c>
      <c r="E69" t="s">
        <v>284</v>
      </c>
      <c r="F69" s="27"/>
      <c r="G69" s="27"/>
      <c r="H69">
        <v>58000</v>
      </c>
      <c r="I69">
        <f>IF(B69="Venta",H69,-H69)</f>
        <v>-58000</v>
      </c>
    </row>
    <row r="70" spans="1:9" x14ac:dyDescent="0.2">
      <c r="A70">
        <v>69</v>
      </c>
      <c r="B70" t="s">
        <v>895</v>
      </c>
      <c r="C70" s="1">
        <v>45003</v>
      </c>
      <c r="D70" t="s">
        <v>320</v>
      </c>
      <c r="E70" t="s">
        <v>272</v>
      </c>
      <c r="F70" s="27"/>
      <c r="G70" s="27"/>
      <c r="H70">
        <v>10000</v>
      </c>
      <c r="I70">
        <f>IF(B70="Venta",H70,-H70)</f>
        <v>-10000</v>
      </c>
    </row>
    <row r="71" spans="1:9" x14ac:dyDescent="0.2">
      <c r="A71">
        <v>70</v>
      </c>
      <c r="B71" t="s">
        <v>386</v>
      </c>
      <c r="C71" s="1">
        <v>45003</v>
      </c>
      <c r="D71" t="s">
        <v>320</v>
      </c>
      <c r="E71" t="s">
        <v>272</v>
      </c>
      <c r="F71" s="27"/>
      <c r="G71" s="27"/>
      <c r="H71">
        <v>53000</v>
      </c>
      <c r="I71">
        <f t="shared" ref="I71:I73" si="8">IF(B71="Venta",H71,-H71)</f>
        <v>-53000</v>
      </c>
    </row>
    <row r="72" spans="1:9" x14ac:dyDescent="0.2">
      <c r="A72">
        <v>71</v>
      </c>
      <c r="B72" t="s">
        <v>891</v>
      </c>
      <c r="C72" s="1">
        <v>45003</v>
      </c>
      <c r="D72" t="s">
        <v>320</v>
      </c>
      <c r="E72" t="s">
        <v>272</v>
      </c>
      <c r="F72" s="27"/>
      <c r="G72" s="27"/>
      <c r="H72">
        <v>3500</v>
      </c>
      <c r="I72">
        <f t="shared" si="8"/>
        <v>-3500</v>
      </c>
    </row>
    <row r="73" spans="1:9" x14ac:dyDescent="0.2">
      <c r="A73">
        <v>72</v>
      </c>
      <c r="B73" t="s">
        <v>1879</v>
      </c>
      <c r="C73" s="1">
        <v>45003</v>
      </c>
      <c r="D73" t="s">
        <v>320</v>
      </c>
      <c r="E73" t="s">
        <v>272</v>
      </c>
      <c r="F73" s="27"/>
      <c r="G73" s="27"/>
      <c r="H73">
        <v>150000</v>
      </c>
      <c r="I73">
        <f t="shared" si="8"/>
        <v>150000</v>
      </c>
    </row>
    <row r="74" spans="1:9" x14ac:dyDescent="0.2">
      <c r="A74">
        <v>73</v>
      </c>
      <c r="B74" t="s">
        <v>895</v>
      </c>
      <c r="C74" s="1">
        <v>45034</v>
      </c>
      <c r="D74" t="s">
        <v>1312</v>
      </c>
      <c r="E74" t="s">
        <v>284</v>
      </c>
      <c r="F74" s="27"/>
      <c r="G74" s="27"/>
      <c r="H74">
        <v>7500</v>
      </c>
      <c r="I74">
        <f t="shared" ref="I74:I79" si="9">IF(B74="Venta",H74,-H74)</f>
        <v>-7500</v>
      </c>
    </row>
    <row r="75" spans="1:9" x14ac:dyDescent="0.2">
      <c r="A75">
        <v>74</v>
      </c>
      <c r="B75" t="s">
        <v>386</v>
      </c>
      <c r="C75" s="1">
        <v>45035</v>
      </c>
      <c r="D75" t="s">
        <v>1312</v>
      </c>
      <c r="E75" t="s">
        <v>284</v>
      </c>
      <c r="F75" s="27"/>
      <c r="G75" s="27"/>
      <c r="H75">
        <v>55000</v>
      </c>
      <c r="I75">
        <f t="shared" si="9"/>
        <v>-55000</v>
      </c>
    </row>
    <row r="76" spans="1:9" x14ac:dyDescent="0.2">
      <c r="A76">
        <v>75</v>
      </c>
      <c r="B76" t="s">
        <v>1879</v>
      </c>
      <c r="C76" s="1">
        <v>45040</v>
      </c>
      <c r="D76" t="s">
        <v>1312</v>
      </c>
      <c r="E76" t="s">
        <v>284</v>
      </c>
      <c r="F76" s="27"/>
      <c r="G76" s="27"/>
      <c r="H76">
        <v>150000</v>
      </c>
      <c r="I76">
        <f t="shared" si="9"/>
        <v>150000</v>
      </c>
    </row>
    <row r="77" spans="1:9" x14ac:dyDescent="0.2">
      <c r="A77">
        <v>76</v>
      </c>
      <c r="B77" t="s">
        <v>386</v>
      </c>
      <c r="C77" s="1">
        <v>45041</v>
      </c>
      <c r="D77" t="s">
        <v>2146</v>
      </c>
      <c r="E77" t="s">
        <v>262</v>
      </c>
      <c r="F77" s="27"/>
      <c r="G77" s="27"/>
      <c r="H77">
        <v>85000</v>
      </c>
      <c r="I77">
        <f t="shared" si="9"/>
        <v>-85000</v>
      </c>
    </row>
    <row r="78" spans="1:9" x14ac:dyDescent="0.2">
      <c r="A78">
        <v>77</v>
      </c>
      <c r="B78" t="s">
        <v>1193</v>
      </c>
      <c r="C78" s="1">
        <v>45041</v>
      </c>
      <c r="D78" t="s">
        <v>2146</v>
      </c>
      <c r="E78" t="s">
        <v>262</v>
      </c>
      <c r="F78" s="27"/>
      <c r="G78" s="27"/>
      <c r="H78">
        <v>4000</v>
      </c>
      <c r="I78">
        <f t="shared" si="9"/>
        <v>-4000</v>
      </c>
    </row>
    <row r="79" spans="1:9" x14ac:dyDescent="0.2">
      <c r="A79">
        <v>78</v>
      </c>
      <c r="B79" t="s">
        <v>1879</v>
      </c>
      <c r="C79" s="1">
        <v>45043</v>
      </c>
      <c r="D79" t="s">
        <v>2146</v>
      </c>
      <c r="E79" t="s">
        <v>262</v>
      </c>
      <c r="F79" s="27"/>
      <c r="G79" s="27"/>
      <c r="H79">
        <v>200000</v>
      </c>
      <c r="I79">
        <f t="shared" si="9"/>
        <v>200000</v>
      </c>
    </row>
    <row r="80" spans="1:9" x14ac:dyDescent="0.2">
      <c r="A80">
        <v>79</v>
      </c>
      <c r="B80" t="s">
        <v>895</v>
      </c>
      <c r="C80" s="1">
        <v>45071</v>
      </c>
      <c r="D80" t="s">
        <v>3172</v>
      </c>
      <c r="E80" t="s">
        <v>272</v>
      </c>
      <c r="F80" s="27" t="s">
        <v>3391</v>
      </c>
      <c r="G80" s="27"/>
      <c r="H80">
        <v>12500</v>
      </c>
      <c r="I80">
        <f t="shared" ref="I80:I83" si="10">IF(B80="Venta",H80,-H80)</f>
        <v>-12500</v>
      </c>
    </row>
    <row r="81" spans="1:9" x14ac:dyDescent="0.2">
      <c r="A81">
        <v>80</v>
      </c>
      <c r="B81" t="s">
        <v>895</v>
      </c>
      <c r="C81" s="1">
        <v>45071</v>
      </c>
      <c r="D81" t="s">
        <v>573</v>
      </c>
      <c r="E81" t="s">
        <v>284</v>
      </c>
      <c r="F81" s="27" t="s">
        <v>3392</v>
      </c>
      <c r="G81" s="27" t="s">
        <v>3393</v>
      </c>
      <c r="H81">
        <v>12500</v>
      </c>
      <c r="I81">
        <f t="shared" si="10"/>
        <v>-12500</v>
      </c>
    </row>
    <row r="82" spans="1:9" x14ac:dyDescent="0.2">
      <c r="A82">
        <v>81</v>
      </c>
      <c r="B82" t="s">
        <v>1154</v>
      </c>
      <c r="C82" s="1">
        <v>45073</v>
      </c>
      <c r="D82" t="s">
        <v>3172</v>
      </c>
      <c r="E82" t="s">
        <v>272</v>
      </c>
      <c r="F82" s="27" t="s">
        <v>3391</v>
      </c>
      <c r="G82" s="27"/>
      <c r="H82">
        <v>6000</v>
      </c>
      <c r="I82">
        <f t="shared" si="10"/>
        <v>-6000</v>
      </c>
    </row>
    <row r="83" spans="1:9" x14ac:dyDescent="0.2">
      <c r="A83">
        <v>82</v>
      </c>
      <c r="B83" t="s">
        <v>1879</v>
      </c>
      <c r="C83" s="1">
        <v>45074</v>
      </c>
      <c r="D83" t="s">
        <v>3172</v>
      </c>
      <c r="E83" t="s">
        <v>272</v>
      </c>
      <c r="F83" s="27" t="s">
        <v>3391</v>
      </c>
      <c r="G83" s="27"/>
      <c r="H83">
        <v>130000</v>
      </c>
      <c r="I83">
        <f t="shared" si="10"/>
        <v>130000</v>
      </c>
    </row>
    <row r="84" spans="1:9" x14ac:dyDescent="0.2">
      <c r="A84">
        <v>83</v>
      </c>
      <c r="B84" t="s">
        <v>895</v>
      </c>
      <c r="C84" s="1">
        <v>45066</v>
      </c>
      <c r="D84" t="s">
        <v>1813</v>
      </c>
      <c r="E84" t="s">
        <v>262</v>
      </c>
      <c r="F84" s="27" t="s">
        <v>3432</v>
      </c>
      <c r="G84" s="27"/>
      <c r="H84">
        <v>5000</v>
      </c>
      <c r="I84">
        <f>IF(B84="Venta",H84,-H84)</f>
        <v>-5000</v>
      </c>
    </row>
    <row r="85" spans="1:9" x14ac:dyDescent="0.2">
      <c r="A85">
        <v>84</v>
      </c>
      <c r="B85" t="s">
        <v>386</v>
      </c>
      <c r="C85" s="1">
        <v>45077</v>
      </c>
      <c r="D85" t="s">
        <v>1813</v>
      </c>
      <c r="E85" t="s">
        <v>262</v>
      </c>
      <c r="F85" s="27" t="s">
        <v>3432</v>
      </c>
      <c r="G85" s="27"/>
      <c r="H85">
        <v>45000</v>
      </c>
      <c r="I85">
        <f>IF(B85="Venta",H85,-H85)</f>
        <v>-45000</v>
      </c>
    </row>
    <row r="86" spans="1:9" x14ac:dyDescent="0.2">
      <c r="A86">
        <v>85</v>
      </c>
      <c r="B86" t="s">
        <v>1879</v>
      </c>
      <c r="C86" s="1">
        <v>45079</v>
      </c>
      <c r="D86" t="s">
        <v>1813</v>
      </c>
      <c r="E86" t="s">
        <v>262</v>
      </c>
      <c r="F86" s="27" t="s">
        <v>3432</v>
      </c>
      <c r="G86" s="27"/>
      <c r="H86">
        <v>130000</v>
      </c>
      <c r="I86">
        <f>IF(B86="Venta",H86,-H86)</f>
        <v>130000</v>
      </c>
    </row>
    <row r="87" spans="1:9" x14ac:dyDescent="0.2">
      <c r="A87">
        <v>86</v>
      </c>
      <c r="B87" t="s">
        <v>895</v>
      </c>
      <c r="C87" s="1">
        <v>45101</v>
      </c>
      <c r="D87" t="s">
        <v>310</v>
      </c>
      <c r="E87" t="s">
        <v>272</v>
      </c>
      <c r="F87" s="27"/>
      <c r="G87" s="27"/>
      <c r="H87">
        <v>0</v>
      </c>
      <c r="I87">
        <f t="shared" ref="I87:I89" si="11">IF(B87="Venta",H87,-H87)</f>
        <v>0</v>
      </c>
    </row>
    <row r="88" spans="1:9" x14ac:dyDescent="0.2">
      <c r="A88">
        <v>87</v>
      </c>
      <c r="B88" t="s">
        <v>386</v>
      </c>
      <c r="C88" s="1">
        <v>45101</v>
      </c>
      <c r="D88" t="s">
        <v>310</v>
      </c>
      <c r="E88" t="s">
        <v>272</v>
      </c>
      <c r="F88" s="27"/>
      <c r="G88" s="27" t="s">
        <v>3599</v>
      </c>
      <c r="H88">
        <v>125000</v>
      </c>
      <c r="I88">
        <f t="shared" si="11"/>
        <v>-125000</v>
      </c>
    </row>
    <row r="89" spans="1:9" x14ac:dyDescent="0.2">
      <c r="A89">
        <v>88</v>
      </c>
      <c r="B89" t="s">
        <v>1192</v>
      </c>
      <c r="C89" s="1">
        <v>45101</v>
      </c>
      <c r="D89" t="s">
        <v>310</v>
      </c>
      <c r="E89" t="s">
        <v>272</v>
      </c>
      <c r="F89" s="27"/>
      <c r="G89" s="27"/>
      <c r="H89">
        <v>15000</v>
      </c>
      <c r="I89">
        <f t="shared" si="11"/>
        <v>-15000</v>
      </c>
    </row>
    <row r="90" spans="1:9" x14ac:dyDescent="0.2">
      <c r="A90">
        <v>89</v>
      </c>
      <c r="B90" t="s">
        <v>1879</v>
      </c>
      <c r="C90" s="1">
        <v>45101</v>
      </c>
      <c r="D90" t="s">
        <v>310</v>
      </c>
      <c r="E90" t="s">
        <v>272</v>
      </c>
      <c r="F90" s="27"/>
      <c r="G90" s="27"/>
      <c r="H90">
        <v>270000</v>
      </c>
      <c r="I90">
        <f>IF(B90="Venta",H90,-H90)</f>
        <v>270000</v>
      </c>
    </row>
    <row r="91" spans="1:9" x14ac:dyDescent="0.2">
      <c r="A91">
        <v>90</v>
      </c>
      <c r="B91" t="s">
        <v>386</v>
      </c>
      <c r="C91" s="1">
        <v>45073</v>
      </c>
      <c r="D91" t="s">
        <v>573</v>
      </c>
      <c r="E91" t="s">
        <v>284</v>
      </c>
      <c r="F91" s="27" t="s">
        <v>3392</v>
      </c>
      <c r="G91" s="27" t="s">
        <v>3393</v>
      </c>
      <c r="H91">
        <v>75000</v>
      </c>
      <c r="I91">
        <f>IF(B91="Venta",H91,-H91)</f>
        <v>-75000</v>
      </c>
    </row>
    <row r="92" spans="1:9" x14ac:dyDescent="0.2">
      <c r="A92">
        <v>91</v>
      </c>
      <c r="B92" t="s">
        <v>1879</v>
      </c>
      <c r="C92" s="1">
        <v>45105</v>
      </c>
      <c r="D92" t="s">
        <v>573</v>
      </c>
      <c r="E92" t="s">
        <v>284</v>
      </c>
      <c r="F92" s="27" t="s">
        <v>3392</v>
      </c>
      <c r="G92" s="27" t="s">
        <v>3393</v>
      </c>
      <c r="H92">
        <v>300000</v>
      </c>
      <c r="I92">
        <f>IF(B92="Venta",H92,-H92)</f>
        <v>300000</v>
      </c>
    </row>
    <row r="93" spans="1:9" x14ac:dyDescent="0.2">
      <c r="A93">
        <v>92</v>
      </c>
      <c r="B93" t="s">
        <v>455</v>
      </c>
      <c r="C93" s="1">
        <v>45105</v>
      </c>
      <c r="D93" t="s">
        <v>573</v>
      </c>
      <c r="E93" t="s">
        <v>284</v>
      </c>
      <c r="F93" s="27" t="s">
        <v>3392</v>
      </c>
      <c r="G93" s="27" t="s">
        <v>3393</v>
      </c>
      <c r="H93">
        <v>3300</v>
      </c>
      <c r="I93">
        <f>IF(B93="Venta",H93,-H93)</f>
        <v>-3300</v>
      </c>
    </row>
    <row r="94" spans="1:9" x14ac:dyDescent="0.2">
      <c r="A94">
        <v>93</v>
      </c>
      <c r="B94" t="s">
        <v>891</v>
      </c>
      <c r="C94" s="1">
        <v>45105</v>
      </c>
      <c r="D94" t="s">
        <v>573</v>
      </c>
      <c r="E94" t="s">
        <v>284</v>
      </c>
      <c r="F94" s="27" t="s">
        <v>3392</v>
      </c>
      <c r="G94" s="27" t="s">
        <v>3393</v>
      </c>
      <c r="H94">
        <v>3300</v>
      </c>
      <c r="I94">
        <f>IF(B94="Venta",H94,-H94)</f>
        <v>-3300</v>
      </c>
    </row>
  </sheetData>
  <pageMargins left="0.7" right="0.7" top="0.75" bottom="0.75" header="0.3" footer="0.3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4E601-25F1-7E47-ACE2-87422C078BC6}">
  <sheetPr>
    <tabColor rgb="FF00FB92"/>
  </sheetPr>
  <dimension ref="A2:U32"/>
  <sheetViews>
    <sheetView showGridLines="0" workbookViewId="0">
      <selection activeCell="C22" sqref="C22"/>
    </sheetView>
  </sheetViews>
  <sheetFormatPr baseColWidth="10" defaultColWidth="11.796875" defaultRowHeight="14" x14ac:dyDescent="0.2"/>
  <cols>
    <col min="1" max="1" width="20" bestFit="1" customWidth="1"/>
    <col min="2" max="2" width="28.3984375" customWidth="1"/>
    <col min="3" max="3" width="22.59765625" bestFit="1" customWidth="1"/>
    <col min="4" max="5" width="15.3984375" bestFit="1" customWidth="1"/>
  </cols>
  <sheetData>
    <row r="2" spans="1:6" x14ac:dyDescent="0.2">
      <c r="A2" s="4" t="s">
        <v>5</v>
      </c>
      <c r="B2" t="s">
        <v>386</v>
      </c>
    </row>
    <row r="4" spans="1:6" x14ac:dyDescent="0.2">
      <c r="A4" s="4" t="s">
        <v>1</v>
      </c>
      <c r="B4" s="4" t="s">
        <v>271</v>
      </c>
      <c r="C4" s="4" t="s">
        <v>7</v>
      </c>
      <c r="D4" t="s">
        <v>2894</v>
      </c>
      <c r="E4" t="s">
        <v>2757</v>
      </c>
      <c r="F4" t="s">
        <v>2758</v>
      </c>
    </row>
    <row r="5" spans="1:6" x14ac:dyDescent="0.2">
      <c r="A5" s="1">
        <v>44898</v>
      </c>
      <c r="B5" s="8" t="s">
        <v>261</v>
      </c>
      <c r="C5" t="s">
        <v>1992</v>
      </c>
      <c r="D5" s="7">
        <v>1</v>
      </c>
      <c r="E5" s="7">
        <v>85000</v>
      </c>
      <c r="F5" s="7">
        <v>140000</v>
      </c>
    </row>
    <row r="6" spans="1:6" x14ac:dyDescent="0.2">
      <c r="A6" s="1" t="s">
        <v>245</v>
      </c>
      <c r="D6" s="7">
        <v>1</v>
      </c>
      <c r="E6" s="7">
        <v>85000</v>
      </c>
      <c r="F6" s="7">
        <v>140000</v>
      </c>
    </row>
    <row r="24" spans="8:21" x14ac:dyDescent="0.2">
      <c r="R24" s="88" t="s">
        <v>2806</v>
      </c>
      <c r="S24" s="88"/>
      <c r="T24" s="88"/>
      <c r="U24" s="88"/>
    </row>
    <row r="25" spans="8:21" x14ac:dyDescent="0.2">
      <c r="R25" s="33" t="s">
        <v>7</v>
      </c>
      <c r="S25" s="33" t="s">
        <v>2803</v>
      </c>
      <c r="T25" s="33" t="s">
        <v>2804</v>
      </c>
      <c r="U25" s="33" t="s">
        <v>2805</v>
      </c>
    </row>
    <row r="26" spans="8:21" x14ac:dyDescent="0.2">
      <c r="H26" t="s">
        <v>3110</v>
      </c>
      <c r="I26" s="2">
        <v>347000</v>
      </c>
      <c r="R26" s="32"/>
      <c r="S26" s="34"/>
      <c r="T26" s="34"/>
      <c r="U26" s="34">
        <f>T26-S26</f>
        <v>0</v>
      </c>
    </row>
    <row r="27" spans="8:21" x14ac:dyDescent="0.2">
      <c r="H27" t="s">
        <v>3111</v>
      </c>
      <c r="I27" s="2">
        <v>-292804</v>
      </c>
      <c r="R27" s="32"/>
      <c r="S27" s="34"/>
      <c r="T27" s="34"/>
      <c r="U27" s="34">
        <f t="shared" ref="U27:U31" si="0">T27-S27</f>
        <v>0</v>
      </c>
    </row>
    <row r="28" spans="8:21" x14ac:dyDescent="0.2">
      <c r="H28" t="s">
        <v>3112</v>
      </c>
      <c r="I28" s="2">
        <v>-73458</v>
      </c>
      <c r="R28" s="32"/>
      <c r="S28" s="35"/>
      <c r="T28" s="35"/>
      <c r="U28" s="34">
        <f t="shared" si="0"/>
        <v>0</v>
      </c>
    </row>
    <row r="29" spans="8:21" x14ac:dyDescent="0.2">
      <c r="H29" s="39" t="s">
        <v>3114</v>
      </c>
      <c r="I29" s="40">
        <v>-25738</v>
      </c>
      <c r="R29" s="32"/>
      <c r="S29" s="35"/>
      <c r="T29" s="35"/>
      <c r="U29" s="34">
        <f t="shared" si="0"/>
        <v>0</v>
      </c>
    </row>
    <row r="30" spans="8:21" x14ac:dyDescent="0.2">
      <c r="H30" s="31" t="s">
        <v>3113</v>
      </c>
      <c r="I30" s="42">
        <f>SUM(I26:I29)</f>
        <v>-45000</v>
      </c>
      <c r="R30" s="32"/>
      <c r="S30" s="35"/>
      <c r="T30" s="35"/>
      <c r="U30" s="34">
        <f t="shared" si="0"/>
        <v>0</v>
      </c>
    </row>
    <row r="31" spans="8:21" x14ac:dyDescent="0.2">
      <c r="R31" s="32"/>
      <c r="S31" s="35"/>
      <c r="T31" s="35"/>
      <c r="U31" s="34">
        <f t="shared" si="0"/>
        <v>0</v>
      </c>
    </row>
    <row r="32" spans="8:21" x14ac:dyDescent="0.2">
      <c r="S32" s="2"/>
      <c r="T32" s="2"/>
      <c r="U32" s="2">
        <f>SUM(U26:U31)</f>
        <v>0</v>
      </c>
    </row>
  </sheetData>
  <mergeCells count="1">
    <mergeCell ref="R24:U24"/>
  </mergeCells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30F04-8334-AA46-9CB5-E9F970E89F09}">
  <sheetPr>
    <tabColor theme="7"/>
  </sheetPr>
  <dimension ref="A2:F19"/>
  <sheetViews>
    <sheetView workbookViewId="0">
      <selection activeCell="H30" sqref="H30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7.796875" bestFit="1" customWidth="1"/>
    <col min="4" max="4" width="38.3984375" bestFit="1" customWidth="1"/>
    <col min="5" max="6" width="15.3984375" bestFit="1" customWidth="1"/>
  </cols>
  <sheetData>
    <row r="2" spans="1:6" x14ac:dyDescent="0.2">
      <c r="A2" s="4" t="s">
        <v>5</v>
      </c>
      <c r="B2" t="s">
        <v>1545</v>
      </c>
    </row>
    <row r="4" spans="1:6" x14ac:dyDescent="0.2">
      <c r="A4" s="4" t="s">
        <v>1</v>
      </c>
      <c r="B4" s="4" t="s">
        <v>259</v>
      </c>
      <c r="C4" s="4" t="s">
        <v>271</v>
      </c>
      <c r="D4" s="4" t="s">
        <v>7</v>
      </c>
      <c r="E4" t="s">
        <v>2757</v>
      </c>
      <c r="F4" t="s">
        <v>2758</v>
      </c>
    </row>
    <row r="5" spans="1:6" x14ac:dyDescent="0.2">
      <c r="A5" s="1">
        <v>44807</v>
      </c>
      <c r="B5" t="s">
        <v>892</v>
      </c>
      <c r="C5" s="8" t="s">
        <v>261</v>
      </c>
      <c r="D5" t="s">
        <v>1368</v>
      </c>
      <c r="E5" s="7">
        <v>20000</v>
      </c>
      <c r="F5" s="7">
        <v>45000</v>
      </c>
    </row>
    <row r="6" spans="1:6" x14ac:dyDescent="0.2">
      <c r="A6" s="1">
        <v>44807</v>
      </c>
      <c r="B6" t="s">
        <v>892</v>
      </c>
      <c r="C6" s="8" t="s">
        <v>261</v>
      </c>
      <c r="D6" t="s">
        <v>1369</v>
      </c>
      <c r="E6" s="7">
        <v>20000</v>
      </c>
      <c r="F6" s="7">
        <v>45000</v>
      </c>
    </row>
    <row r="7" spans="1:6" x14ac:dyDescent="0.2">
      <c r="A7" s="1">
        <v>44835</v>
      </c>
      <c r="B7" t="s">
        <v>892</v>
      </c>
      <c r="C7" s="8" t="s">
        <v>261</v>
      </c>
      <c r="D7" t="s">
        <v>1547</v>
      </c>
      <c r="E7" s="7">
        <v>20000</v>
      </c>
      <c r="F7" s="7">
        <v>45000</v>
      </c>
    </row>
    <row r="8" spans="1:6" x14ac:dyDescent="0.2">
      <c r="A8" s="1">
        <v>44865</v>
      </c>
      <c r="B8" t="s">
        <v>892</v>
      </c>
      <c r="C8" s="8" t="s">
        <v>261</v>
      </c>
      <c r="D8" t="s">
        <v>2846</v>
      </c>
      <c r="E8" s="7">
        <v>18000</v>
      </c>
      <c r="F8" s="7">
        <v>45000</v>
      </c>
    </row>
    <row r="9" spans="1:6" x14ac:dyDescent="0.2">
      <c r="A9" s="1">
        <v>44869</v>
      </c>
      <c r="B9" t="s">
        <v>892</v>
      </c>
      <c r="C9" s="8" t="s">
        <v>261</v>
      </c>
      <c r="D9" t="s">
        <v>1772</v>
      </c>
      <c r="E9" s="7">
        <v>20000</v>
      </c>
      <c r="F9" s="7">
        <v>45000</v>
      </c>
    </row>
    <row r="10" spans="1:6" x14ac:dyDescent="0.2">
      <c r="A10" s="1">
        <v>44885</v>
      </c>
      <c r="B10" t="s">
        <v>892</v>
      </c>
      <c r="C10" s="8" t="s">
        <v>261</v>
      </c>
      <c r="D10" t="s">
        <v>301</v>
      </c>
      <c r="E10" s="7">
        <v>20000</v>
      </c>
      <c r="F10" s="7">
        <v>45000</v>
      </c>
    </row>
    <row r="11" spans="1:6" x14ac:dyDescent="0.2">
      <c r="A11" s="1">
        <v>44885</v>
      </c>
      <c r="B11" t="s">
        <v>892</v>
      </c>
      <c r="C11" s="8" t="s">
        <v>261</v>
      </c>
      <c r="D11" t="s">
        <v>2846</v>
      </c>
      <c r="E11" s="7">
        <v>20000</v>
      </c>
      <c r="F11" s="7">
        <v>45000</v>
      </c>
    </row>
    <row r="12" spans="1:6" x14ac:dyDescent="0.2">
      <c r="A12" s="1">
        <v>44895</v>
      </c>
      <c r="B12" t="s">
        <v>892</v>
      </c>
      <c r="C12" s="8" t="s">
        <v>261</v>
      </c>
      <c r="D12" t="s">
        <v>1966</v>
      </c>
      <c r="E12" s="7">
        <v>25000</v>
      </c>
      <c r="F12" s="7">
        <v>45000</v>
      </c>
    </row>
    <row r="13" spans="1:6" x14ac:dyDescent="0.2">
      <c r="A13" s="1">
        <v>44936</v>
      </c>
      <c r="B13" t="s">
        <v>892</v>
      </c>
      <c r="C13" s="8" t="s">
        <v>261</v>
      </c>
      <c r="D13" t="s">
        <v>2845</v>
      </c>
      <c r="E13" s="7">
        <v>23000</v>
      </c>
      <c r="F13" s="7">
        <v>45000</v>
      </c>
    </row>
    <row r="14" spans="1:6" x14ac:dyDescent="0.2">
      <c r="A14" s="1">
        <v>44945</v>
      </c>
      <c r="B14" t="s">
        <v>892</v>
      </c>
      <c r="C14" s="8" t="s">
        <v>261</v>
      </c>
      <c r="D14" t="s">
        <v>1040</v>
      </c>
      <c r="E14" s="7">
        <v>20000</v>
      </c>
      <c r="F14" s="7">
        <v>45000</v>
      </c>
    </row>
    <row r="15" spans="1:6" x14ac:dyDescent="0.2">
      <c r="A15" s="1">
        <v>44961</v>
      </c>
      <c r="B15" t="s">
        <v>892</v>
      </c>
      <c r="C15" s="8" t="s">
        <v>261</v>
      </c>
      <c r="D15" t="s">
        <v>2845</v>
      </c>
      <c r="E15" s="7">
        <v>20000</v>
      </c>
      <c r="F15" s="7">
        <v>45000</v>
      </c>
    </row>
    <row r="16" spans="1:6" x14ac:dyDescent="0.2">
      <c r="A16" s="1">
        <v>45031</v>
      </c>
      <c r="B16" t="s">
        <v>892</v>
      </c>
      <c r="C16" s="8" t="s">
        <v>261</v>
      </c>
      <c r="D16" t="s">
        <v>301</v>
      </c>
      <c r="E16" s="7">
        <v>25000</v>
      </c>
      <c r="F16" s="7">
        <v>45000</v>
      </c>
    </row>
    <row r="17" spans="1:6" x14ac:dyDescent="0.2">
      <c r="A17" s="1">
        <v>45042</v>
      </c>
      <c r="B17" t="s">
        <v>892</v>
      </c>
      <c r="C17" s="8" t="s">
        <v>261</v>
      </c>
      <c r="D17" t="s">
        <v>3403</v>
      </c>
      <c r="E17" s="7">
        <v>20000</v>
      </c>
      <c r="F17" s="7">
        <v>45000</v>
      </c>
    </row>
    <row r="18" spans="1:6" x14ac:dyDescent="0.2">
      <c r="A18" s="1">
        <v>45077</v>
      </c>
      <c r="B18" t="s">
        <v>892</v>
      </c>
      <c r="C18" s="8" t="s">
        <v>261</v>
      </c>
      <c r="D18" t="s">
        <v>3403</v>
      </c>
      <c r="E18" s="7">
        <v>20000</v>
      </c>
      <c r="F18" s="7">
        <v>45000</v>
      </c>
    </row>
    <row r="19" spans="1:6" x14ac:dyDescent="0.2">
      <c r="A19" s="1" t="s">
        <v>245</v>
      </c>
      <c r="E19" s="7">
        <v>20785.714285714286</v>
      </c>
      <c r="F19" s="7">
        <v>45000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7082E-1879-B64D-88A6-2F389A1DA055}">
  <sheetPr>
    <tabColor theme="9"/>
  </sheetPr>
  <dimension ref="A2:F8"/>
  <sheetViews>
    <sheetView workbookViewId="0">
      <selection activeCell="G16" sqref="G16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6.796875" bestFit="1" customWidth="1"/>
    <col min="4" max="4" width="7.796875" bestFit="1" customWidth="1"/>
    <col min="5" max="6" width="15.3984375" bestFit="1" customWidth="1"/>
  </cols>
  <sheetData>
    <row r="2" spans="1:6" x14ac:dyDescent="0.2">
      <c r="A2" s="4" t="s">
        <v>5</v>
      </c>
      <c r="B2" t="s">
        <v>1152</v>
      </c>
    </row>
    <row r="4" spans="1:6" x14ac:dyDescent="0.2">
      <c r="A4" s="4" t="s">
        <v>1</v>
      </c>
      <c r="B4" s="4" t="s">
        <v>259</v>
      </c>
      <c r="C4" s="4" t="s">
        <v>7</v>
      </c>
      <c r="D4" s="4" t="s">
        <v>271</v>
      </c>
      <c r="E4" t="s">
        <v>2757</v>
      </c>
      <c r="F4" t="s">
        <v>2758</v>
      </c>
    </row>
    <row r="5" spans="1:6" x14ac:dyDescent="0.2">
      <c r="A5" s="1">
        <v>44849</v>
      </c>
      <c r="B5" t="s">
        <v>1485</v>
      </c>
      <c r="C5" t="s">
        <v>282</v>
      </c>
      <c r="D5" s="8" t="s">
        <v>261</v>
      </c>
      <c r="E5" s="7">
        <v>13000</v>
      </c>
      <c r="F5" s="7">
        <v>35000</v>
      </c>
    </row>
    <row r="6" spans="1:6" x14ac:dyDescent="0.2">
      <c r="A6" s="1">
        <v>45095</v>
      </c>
      <c r="B6" t="s">
        <v>332</v>
      </c>
      <c r="C6" t="s">
        <v>282</v>
      </c>
      <c r="D6" s="8" t="s">
        <v>260</v>
      </c>
      <c r="E6" s="7">
        <v>13000</v>
      </c>
      <c r="F6" s="7">
        <v>29000</v>
      </c>
    </row>
    <row r="7" spans="1:6" x14ac:dyDescent="0.2">
      <c r="A7" s="1">
        <v>45097</v>
      </c>
      <c r="B7" t="s">
        <v>892</v>
      </c>
      <c r="C7" t="s">
        <v>282</v>
      </c>
      <c r="D7" s="8" t="s">
        <v>261</v>
      </c>
      <c r="E7" s="7">
        <v>12000</v>
      </c>
      <c r="F7" s="7">
        <v>25000</v>
      </c>
    </row>
    <row r="8" spans="1:6" x14ac:dyDescent="0.2">
      <c r="A8" s="1" t="s">
        <v>245</v>
      </c>
      <c r="E8" s="7">
        <v>12666.666666666666</v>
      </c>
      <c r="F8" s="7">
        <v>29666.666666666668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Ingresos</vt:lpstr>
      <vt:lpstr>Proveedores</vt:lpstr>
      <vt:lpstr>Ventas</vt:lpstr>
      <vt:lpstr>info</vt:lpstr>
      <vt:lpstr>Hoja1</vt:lpstr>
      <vt:lpstr>Cuentas Hermanita</vt:lpstr>
      <vt:lpstr>Day</vt:lpstr>
      <vt:lpstr>Hoja2</vt:lpstr>
      <vt:lpstr>EQFREE</vt:lpstr>
      <vt:lpstr>DB PCH</vt:lpstr>
      <vt:lpstr>DB BT</vt:lpstr>
      <vt:lpstr>DB LGC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Armando Lizarazo</dc:creator>
  <cp:lastModifiedBy>Armando Lizarazo</cp:lastModifiedBy>
  <dcterms:created xsi:type="dcterms:W3CDTF">2022-05-24T04:07:36Z</dcterms:created>
  <dcterms:modified xsi:type="dcterms:W3CDTF">2023-07-12T15:38:54Z</dcterms:modified>
</cp:coreProperties>
</file>